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shboard" sheetId="1" r:id="rId1"/>
    <sheet name="Outline US" sheetId="2" state="hidden" r:id="rId2"/>
    <sheet name="Outline World" sheetId="3" state="hidden" r:id="rId3"/>
    <sheet name="Map Data" sheetId="4" state="hidden" r:id="rId4"/>
    <sheet name="Map Fill" sheetId="5" state="hidden" r:id="rId5"/>
    <sheet name="World Map" sheetId="6" r:id="rId6"/>
    <sheet name="Geo Summary" sheetId="7" r:id="rId7"/>
    <sheet name="Stores" sheetId="8" r:id="rId8"/>
    <sheet name="Monthly" sheetId="9" r:id="rId9"/>
    <sheet name="Config" sheetId="10" r:id="rId10"/>
    <sheet name="Method" sheetId="11" r:id="rId11"/>
  </sheets>
  <definedNames>
    <definedName name="Benchmark">Config!$B$36</definedName>
    <definedName name="DenIdx">Config!$B$33</definedName>
    <definedName name="Direction">Config!$B$39</definedName>
    <definedName name="DisplayMult">Config!$B$40</definedName>
    <definedName name="FmtCrit">Config!$B$47</definedName>
    <definedName name="LogK">Config!$B$38</definedName>
    <definedName name="MetricIdx">Config!$B$31</definedName>
    <definedName name="MetricUnit">Config!$B$41</definedName>
    <definedName name="NumIdx">Config!$B$32</definedName>
    <definedName name="PerEnd">Config!$B$44</definedName>
    <definedName name="PeriodIdx">Config!$B$42</definedName>
    <definedName name="PerStart">Config!$B$43</definedName>
    <definedName name="_xlnm.Print_Area" localSheetId="6">'Geo Summary'!$A$1:$M$88</definedName>
    <definedName name="_xlnm.Print_Area" localSheetId="8">Monthly!$A$1:$P$42</definedName>
    <definedName name="_xlnm.Print_Area" localSheetId="7">Stores!$A$1:$L$42</definedName>
    <definedName name="_xlnm.Print_Titles" localSheetId="6">'Geo Summary'!$6:$6</definedName>
    <definedName name="_xlnm.Print_Titles" localSheetId="8">Monthly!$2:$2</definedName>
    <definedName name="_xlnm.Print_Titles" localSheetId="7">Stores!$2:$2</definedName>
    <definedName name="PriorEnd">Config!$B$46</definedName>
    <definedName name="PriorStart">Config!$B$45</definedName>
    <definedName name="ScaleMode">Config!$B$35</definedName>
    <definedName name="Span">Config!$B$37</definedName>
    <definedName name="ValueMode">Config!$B$34</definedName>
  </definedNames>
  <calcPr calcId="124519"/>
</workbook>
</file>

<file path=xl/sharedStrings.xml><?xml version="1.0" encoding="utf-8"?>
<sst xmlns="http://schemas.openxmlformats.org/spreadsheetml/2006/main" count="75561" uniqueCount="1929">
  <si>
    <t>Ollie's Outfits</t>
  </si>
  <si>
    <t>Store performance by geography.  606 stores, 51 US markets, 30 countries, 24 months.  Synthetic demonstration data.</t>
  </si>
  <si>
    <t>Choose a view</t>
  </si>
  <si>
    <t>Metric</t>
  </si>
  <si>
    <t>Net sales per sq ft</t>
  </si>
  <si>
    <t>Period</t>
  </si>
  <si>
    <t>Trailing 12 months</t>
  </si>
  <si>
    <t>Store format</t>
  </si>
  <si>
    <t>All formats</t>
  </si>
  <si>
    <t>Where the company stands</t>
  </si>
  <si>
    <t>NET SALES</t>
  </si>
  <si>
    <t>STORES TRADING</t>
  </si>
  <si>
    <t>GLOBAL</t>
  </si>
  <si>
    <t>UNITED STATES</t>
  </si>
  <si>
    <t>US STATES ABOVE PLAN</t>
  </si>
  <si>
    <t>Which markets are carrying their weight</t>
  </si>
  <si>
    <t>Strongest US states</t>
  </si>
  <si>
    <t>GEOGRAPHY</t>
  </si>
  <si>
    <t>VALUE</t>
  </si>
  <si>
    <t>INDEX</t>
  </si>
  <si>
    <t>STORES</t>
  </si>
  <si>
    <t>REGION</t>
  </si>
  <si>
    <t>NET SALES, 24 MONTHS</t>
  </si>
  <si>
    <t>Weakest five</t>
  </si>
  <si>
    <t>Strongest countries</t>
  </si>
  <si>
    <t>Regions</t>
  </si>
  <si>
    <t>SHARE OF NET SALES</t>
  </si>
  <si>
    <t>Asia Pacific</t>
  </si>
  <si>
    <t>Canada</t>
  </si>
  <si>
    <t>Europe</t>
  </si>
  <si>
    <t>Latin America</t>
  </si>
  <si>
    <t>Middle East &amp; Africa</t>
  </si>
  <si>
    <t>Midwest</t>
  </si>
  <si>
    <t>Northeast</t>
  </si>
  <si>
    <t>Southeast</t>
  </si>
  <si>
    <t>Southwest</t>
  </si>
  <si>
    <t>West</t>
  </si>
  <si>
    <t>x</t>
  </si>
  <si>
    <t>y</t>
  </si>
  <si>
    <t>Map Data</t>
  </si>
  <si>
    <t>One row per market. Column I is the band the fill colours it with; Map Fill reads nothing else.</t>
  </si>
  <si>
    <t>US markets</t>
  </si>
  <si>
    <t>Code</t>
  </si>
  <si>
    <t>Geography</t>
  </si>
  <si>
    <t>Map x</t>
  </si>
  <si>
    <t>Map y</t>
  </si>
  <si>
    <t>Value</t>
  </si>
  <si>
    <t>Index</t>
  </si>
  <si>
    <t>Net sales</t>
  </si>
  <si>
    <t>Stores</t>
  </si>
  <si>
    <t>Band</t>
  </si>
  <si>
    <t>US-AK</t>
  </si>
  <si>
    <t>Alaska</t>
  </si>
  <si>
    <t>US-AL</t>
  </si>
  <si>
    <t>Alabama</t>
  </si>
  <si>
    <t>US-AR</t>
  </si>
  <si>
    <t>Arkansas</t>
  </si>
  <si>
    <t>US-AZ</t>
  </si>
  <si>
    <t>Arizona</t>
  </si>
  <si>
    <t>US-CA</t>
  </si>
  <si>
    <t>California</t>
  </si>
  <si>
    <t>US-CO</t>
  </si>
  <si>
    <t>Colorado</t>
  </si>
  <si>
    <t>US-CT</t>
  </si>
  <si>
    <t>Connecticut</t>
  </si>
  <si>
    <t>US-DC</t>
  </si>
  <si>
    <t>District of Columbia</t>
  </si>
  <si>
    <t>US-DE</t>
  </si>
  <si>
    <t>Delaware</t>
  </si>
  <si>
    <t>US-FL</t>
  </si>
  <si>
    <t>Florida</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</si>
  <si>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</si>
  <si>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</si>
  <si>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</si>
  <si>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</si>
  <si>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</si>
  <si>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</si>
  <si>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</si>
  <si>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</si>
  <si>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</si>
  <si>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</si>
  <si>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</si>
  <si>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</si>
  <si>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</si>
  <si>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</si>
  <si>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</si>
  <si>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</si>
  <si>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</si>
  <si>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</si>
  <si>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</si>
  <si>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Massachusetts</t>
  </si>
  <si>
    <t>US-MD</t>
  </si>
  <si>
    <t>Maryland</t>
  </si>
  <si>
    <t>US-ME</t>
  </si>
  <si>
    <t>Maine</t>
  </si>
  <si>
    <t>US-MI</t>
  </si>
  <si>
    <t>Michigan</t>
  </si>
  <si>
    <t>US-MN</t>
  </si>
  <si>
    <t>Minnesota</t>
  </si>
  <si>
    <t>US-MO</t>
  </si>
  <si>
    <t>Missouri</t>
  </si>
  <si>
    <t>US-MS</t>
  </si>
  <si>
    <t>Mississippi</t>
  </si>
  <si>
    <t>US-MT</t>
  </si>
  <si>
    <t>Montana</t>
  </si>
  <si>
    <t>US-NC</t>
  </si>
  <si>
    <t>North Carolina</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</si>
  <si>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</si>
  <si>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</si>
  <si>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</si>
  <si>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</si>
  <si>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</si>
  <si>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</si>
  <si>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</si>
  <si>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</si>
  <si>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</si>
  <si>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</si>
  <si>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</si>
  <si>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</si>
  <si>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</si>
  <si>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</si>
  <si>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</si>
  <si>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</si>
  <si>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</si>
  <si>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</si>
  <si>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</si>
  <si>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</si>
  <si>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</si>
  <si>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</si>
  <si>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</si>
  <si>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</si>
  <si>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</si>
  <si>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</si>
  <si>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</si>
  <si>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</si>
  <si>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</si>
  <si>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</si>
  <si>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</si>
  <si>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</si>
  <si>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</si>
  <si>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</si>
  <si>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</si>
  <si>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</si>
  <si>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</si>
  <si>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</si>
  <si>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</si>
  <si>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</si>
  <si>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</si>
  <si>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</si>
  <si>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</si>
  <si>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</si>
  <si>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</si>
  <si>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</si>
  <si>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Countries</t>
  </si>
  <si>
    <t>AE</t>
  </si>
  <si>
    <t>United Arab Emirates</t>
  </si>
  <si>
    <t>AR</t>
  </si>
  <si>
    <t>Argentina</t>
  </si>
  <si>
    <t>AT</t>
  </si>
  <si>
    <t>Austria</t>
  </si>
  <si>
    <t>AU</t>
  </si>
  <si>
    <t>Australia</t>
  </si>
  <si>
    <t>BR</t>
  </si>
  <si>
    <t>Brazil</t>
  </si>
  <si>
    <t>CA</t>
  </si>
  <si>
    <t>CH</t>
  </si>
  <si>
    <t>Switzerland</t>
  </si>
  <si>
    <t>CL</t>
  </si>
  <si>
    <t>Chile</t>
  </si>
  <si>
    <t>CN</t>
  </si>
  <si>
    <t>China</t>
  </si>
  <si>
    <t>CO</t>
  </si>
  <si>
    <t>Colombia</t>
  </si>
  <si>
    <t>DE</t>
  </si>
  <si>
    <t>Germany</t>
  </si>
  <si>
    <t>ES</t>
  </si>
  <si>
    <t>Spain</t>
  </si>
  <si>
    <t>FI</t>
  </si>
  <si>
    <t>Finland</t>
  </si>
  <si>
    <t>FR</t>
  </si>
  <si>
    <t>France</t>
  </si>
  <si>
    <t>GB</t>
  </si>
  <si>
    <t>United Kingdom</t>
  </si>
  <si>
    <t>IE</t>
  </si>
  <si>
    <t>Ireland</t>
  </si>
  <si>
    <t>IN</t>
  </si>
  <si>
    <t>India</t>
  </si>
  <si>
    <t>IT</t>
  </si>
  <si>
    <t>Italy</t>
  </si>
  <si>
    <t>JP</t>
  </si>
  <si>
    <t>Japan</t>
  </si>
  <si>
    <t>KR</t>
  </si>
  <si>
    <t>South Korea</t>
  </si>
  <si>
    <t>MX</t>
  </si>
  <si>
    <t>Mexico</t>
  </si>
  <si>
    <t>MY</t>
  </si>
  <si>
    <t>Malaysia</t>
  </si>
  <si>
    <t>NL</t>
  </si>
  <si>
    <t>Netherlands</t>
  </si>
  <si>
    <t>NO</t>
  </si>
  <si>
    <t>Norway</t>
  </si>
  <si>
    <t>NZ</t>
  </si>
  <si>
    <t>New Zealand</t>
  </si>
  <si>
    <t>PL</t>
  </si>
  <si>
    <t>Poland</t>
  </si>
  <si>
    <t>PT</t>
  </si>
  <si>
    <t>Portugal</t>
  </si>
  <si>
    <t>SE</t>
  </si>
  <si>
    <t>Sweden</t>
  </si>
  <si>
    <t>TH</t>
  </si>
  <si>
    <t>Thailand</t>
  </si>
  <si>
    <t>US</t>
  </si>
  <si>
    <t>United States</t>
  </si>
  <si>
    <t>ZA</t>
  </si>
  <si>
    <t>South Africa</t>
  </si>
  <si>
    <t>Map Fill</t>
  </si>
  <si>
    <t>Horizontal scanlines. Two points and a blank row per segment, so the thick line draws one row of one region and stops.</t>
  </si>
  <si>
    <t>US scanlines</t>
  </si>
  <si>
    <t>Well below benchmark</t>
  </si>
  <si>
    <t>Below benchmark</t>
  </si>
  <si>
    <t>Around benchmark</t>
  </si>
  <si>
    <t>Above benchmark</t>
  </si>
  <si>
    <t>Well above benchmark</t>
  </si>
  <si>
    <t>No stores</t>
  </si>
  <si>
    <t>WORLD scanlines</t>
  </si>
  <si>
    <t>World</t>
  </si>
  <si>
    <t>Every country</t>
  </si>
  <si>
    <t>COUNTRY</t>
  </si>
  <si>
    <t>Geo Summary</t>
  </si>
  <si>
    <t>The whole map, as a table. Every colour on either map sheet is column K of this sheet, and nothing else.</t>
  </si>
  <si>
    <t>US benchmark</t>
  </si>
  <si>
    <t>ratio of sums across all US states, not the mean of the states</t>
  </si>
  <si>
    <t>Global benchmark</t>
  </si>
  <si>
    <t>country rows only, so US stores are not counted twice</t>
  </si>
  <si>
    <t>Scope</t>
  </si>
  <si>
    <t>Region</t>
  </si>
  <si>
    <t>Numerator</t>
  </si>
  <si>
    <t>Denominator</t>
  </si>
  <si>
    <t>Prior numerator</t>
  </si>
  <si>
    <t>Prior denominator</t>
  </si>
  <si>
    <t>Index 0-100</t>
  </si>
  <si>
    <t>Rank key</t>
  </si>
  <si>
    <t>US state</t>
  </si>
  <si>
    <t>Country</t>
  </si>
  <si>
    <t>SYNTHETIC DEMONSTRATION DATA. Ollie's Outfits is not a real company. Every figure in this workbook was generated by a seeded script and describes nothing in the real world.</t>
  </si>
  <si>
    <t>Store ID</t>
  </si>
  <si>
    <t>Store name</t>
  </si>
  <si>
    <t>City</t>
  </si>
  <si>
    <t>Geo code</t>
  </si>
  <si>
    <t>Country code</t>
  </si>
  <si>
    <t>Market</t>
  </si>
  <si>
    <t>Format</t>
  </si>
  <si>
    <t>Sq ft</t>
  </si>
  <si>
    <t>Opened</t>
  </si>
  <si>
    <t>Opened YYYYMM</t>
  </si>
  <si>
    <t>OO-0001</t>
  </si>
  <si>
    <t>Anchorage</t>
  </si>
  <si>
    <t>Standard</t>
  </si>
  <si>
    <t>2007-11-15</t>
  </si>
  <si>
    <t>OO-0002</t>
  </si>
  <si>
    <t>Fairbanks Outlet</t>
  </si>
  <si>
    <t>Fairbanks</t>
  </si>
  <si>
    <t>Outlet</t>
  </si>
  <si>
    <t>2014-01-06</t>
  </si>
  <si>
    <t>OO-0003</t>
  </si>
  <si>
    <t>Huntsville</t>
  </si>
  <si>
    <t>2009-02-25</t>
  </si>
  <si>
    <t>OO-0004</t>
  </si>
  <si>
    <t>Birmingham</t>
  </si>
  <si>
    <t>2019-12-08</t>
  </si>
  <si>
    <t>OO-0005</t>
  </si>
  <si>
    <t>Birmingham Outlet</t>
  </si>
  <si>
    <t>2023-07-08</t>
  </si>
  <si>
    <t>OO-0006</t>
  </si>
  <si>
    <t>2010-08-05</t>
  </si>
  <si>
    <t>OO-0007</t>
  </si>
  <si>
    <t>2021-01-03</t>
  </si>
  <si>
    <t>OO-0008</t>
  </si>
  <si>
    <t>2022-11-17</t>
  </si>
  <si>
    <t>OO-0009</t>
  </si>
  <si>
    <t>Fayetteville</t>
  </si>
  <si>
    <t>2015-12-28</t>
  </si>
  <si>
    <t>OO-0010</t>
  </si>
  <si>
    <t>Little Rock</t>
  </si>
  <si>
    <t>2023-05-23</t>
  </si>
  <si>
    <t>OO-0011</t>
  </si>
  <si>
    <t>2011-05-24</t>
  </si>
  <si>
    <t>OO-0012</t>
  </si>
  <si>
    <t>Fayetteville Flagship</t>
  </si>
  <si>
    <t>Flagship</t>
  </si>
  <si>
    <t>2022-04-22</t>
  </si>
  <si>
    <t>OO-0013</t>
  </si>
  <si>
    <t>Scottsdale</t>
  </si>
  <si>
    <t>2020-05-11</t>
  </si>
  <si>
    <t>OO-0014</t>
  </si>
  <si>
    <t>Scottsdale Outlet</t>
  </si>
  <si>
    <t>2020-02-25</t>
  </si>
  <si>
    <t>OO-0015</t>
  </si>
  <si>
    <t>2019-01-24</t>
  </si>
  <si>
    <t>OO-0016</t>
  </si>
  <si>
    <t>Tucson Outlet</t>
  </si>
  <si>
    <t>Tucson</t>
  </si>
  <si>
    <t>2020-11-07</t>
  </si>
  <si>
    <t>OO-0017</t>
  </si>
  <si>
    <t>Phoenix Outlet</t>
  </si>
  <si>
    <t>Phoenix</t>
  </si>
  <si>
    <t>2007-11-25</t>
  </si>
  <si>
    <t>OO-0018</t>
  </si>
  <si>
    <t>2022-02-12</t>
  </si>
  <si>
    <t>OO-0019</t>
  </si>
  <si>
    <t>2026-04-27</t>
  </si>
  <si>
    <t>OO-0020</t>
  </si>
  <si>
    <t>Mesa Flagship</t>
  </si>
  <si>
    <t>Mesa</t>
  </si>
  <si>
    <t>2009-11-15</t>
  </si>
  <si>
    <t>OO-0021</t>
  </si>
  <si>
    <t>2021-10-06</t>
  </si>
  <si>
    <t>OO-0022</t>
  </si>
  <si>
    <t>2015-12-05</t>
  </si>
  <si>
    <t>OO-0023</t>
  </si>
  <si>
    <t>Los Angeles Flagship</t>
  </si>
  <si>
    <t>Los Angeles</t>
  </si>
  <si>
    <t>2023-05-09</t>
  </si>
  <si>
    <t>OO-0024</t>
  </si>
  <si>
    <t>2014-08-13</t>
  </si>
  <si>
    <t>OO-0025</t>
  </si>
  <si>
    <t>Bakersfield</t>
  </si>
  <si>
    <t>2023-06-11</t>
  </si>
  <si>
    <t>OO-0026</t>
  </si>
  <si>
    <t>Long Beach</t>
  </si>
  <si>
    <t>2017-08-01</t>
  </si>
  <si>
    <t>OO-0027</t>
  </si>
  <si>
    <t>Fresno</t>
  </si>
  <si>
    <t>2023-06-16</t>
  </si>
  <si>
    <t>OO-0028</t>
  </si>
  <si>
    <t>San Diego</t>
  </si>
  <si>
    <t>2021-11-28</t>
  </si>
  <si>
    <t>OO-0029</t>
  </si>
  <si>
    <t>2018-06-08</t>
  </si>
  <si>
    <t>OO-0030</t>
  </si>
  <si>
    <t>Riverside</t>
  </si>
  <si>
    <t>2013-06-16</t>
  </si>
  <si>
    <t>OO-0031</t>
  </si>
  <si>
    <t>Sacramento Outlet</t>
  </si>
  <si>
    <t>Sacramento</t>
  </si>
  <si>
    <t>2007-07-13</t>
  </si>
  <si>
    <t>OO-0032</t>
  </si>
  <si>
    <t>Santa Rosa</t>
  </si>
  <si>
    <t>2025-06-24</t>
  </si>
  <si>
    <t>OO-0033</t>
  </si>
  <si>
    <t>Long Beach Outlet</t>
  </si>
  <si>
    <t>2014-10-25</t>
  </si>
  <si>
    <t>OO-0034</t>
  </si>
  <si>
    <t>2013-03-04</t>
  </si>
  <si>
    <t>OO-0035</t>
  </si>
  <si>
    <t>Riverside Outlet</t>
  </si>
  <si>
    <t>2013-10-26</t>
  </si>
  <si>
    <t>OO-0036</t>
  </si>
  <si>
    <t>San Jose</t>
  </si>
  <si>
    <t>2010-01-25</t>
  </si>
  <si>
    <t>OO-0037</t>
  </si>
  <si>
    <t>2017-10-06</t>
  </si>
  <si>
    <t>OO-0038</t>
  </si>
  <si>
    <t>2015-08-04</t>
  </si>
  <si>
    <t>OO-0039</t>
  </si>
  <si>
    <t>2025-08-08</t>
  </si>
  <si>
    <t>OO-0040</t>
  </si>
  <si>
    <t>Oakland Flagship</t>
  </si>
  <si>
    <t>Oakland</t>
  </si>
  <si>
    <t>2025-11-26</t>
  </si>
  <si>
    <t>OO-0041</t>
  </si>
  <si>
    <t>San Diego Outlet</t>
  </si>
  <si>
    <t>2014-12-04</t>
  </si>
  <si>
    <t>OO-0042</t>
  </si>
  <si>
    <t>2023-04-16</t>
  </si>
  <si>
    <t>OO-0043</t>
  </si>
  <si>
    <t>2012-09-25</t>
  </si>
  <si>
    <t>OO-0044</t>
  </si>
  <si>
    <t>San Jose Flagship</t>
  </si>
  <si>
    <t>2017-05-07</t>
  </si>
  <si>
    <t>OO-0045</t>
  </si>
  <si>
    <t>2023-10-14</t>
  </si>
  <si>
    <t>OO-0046</t>
  </si>
  <si>
    <t>2019-09-21</t>
  </si>
  <si>
    <t>OO-0047</t>
  </si>
  <si>
    <t>2021-05-10</t>
  </si>
  <si>
    <t>OO-0048</t>
  </si>
  <si>
    <t>2013-07-27</t>
  </si>
  <si>
    <t>OO-0049</t>
  </si>
  <si>
    <t>2026-05-24</t>
  </si>
  <si>
    <t>OO-0050</t>
  </si>
  <si>
    <t>2026-01-12</t>
  </si>
  <si>
    <t>OO-0051</t>
  </si>
  <si>
    <t>Santa Rosa Outlet</t>
  </si>
  <si>
    <t>2016-10-07</t>
  </si>
  <si>
    <t>OO-0052</t>
  </si>
  <si>
    <t>2024-03-27</t>
  </si>
  <si>
    <t>OO-0053</t>
  </si>
  <si>
    <t>Bakersfield Outlet</t>
  </si>
  <si>
    <t>2023-05-06</t>
  </si>
  <si>
    <t>OO-0054</t>
  </si>
  <si>
    <t>2024-09-16</t>
  </si>
  <si>
    <t>OO-0055</t>
  </si>
  <si>
    <t>Long Beach Flagship</t>
  </si>
  <si>
    <t>2026-02-03</t>
  </si>
  <si>
    <t>OO-0056</t>
  </si>
  <si>
    <t>2022-11-25</t>
  </si>
  <si>
    <t>OO-0057</t>
  </si>
  <si>
    <t>2021-03-12</t>
  </si>
  <si>
    <t>OO-0058</t>
  </si>
  <si>
    <t>2024-06-24</t>
  </si>
  <si>
    <t>OO-0059</t>
  </si>
  <si>
    <t>2017-08-09</t>
  </si>
  <si>
    <t>OO-0060</t>
  </si>
  <si>
    <t>2008-11-06</t>
  </si>
  <si>
    <t>OO-0061</t>
  </si>
  <si>
    <t>Los Angeles Outlet</t>
  </si>
  <si>
    <t>2021-04-07</t>
  </si>
  <si>
    <t>OO-0062</t>
  </si>
  <si>
    <t>2024-02-22</t>
  </si>
  <si>
    <t>OO-0063</t>
  </si>
  <si>
    <t>2026-05-12</t>
  </si>
  <si>
    <t>OO-0064</t>
  </si>
  <si>
    <t>Denver Outlet</t>
  </si>
  <si>
    <t>Denver</t>
  </si>
  <si>
    <t>2012-11-03</t>
  </si>
  <si>
    <t>OO-0065</t>
  </si>
  <si>
    <t>Colorado Springs Outlet</t>
  </si>
  <si>
    <t>Colorado Springs</t>
  </si>
  <si>
    <t>2020-05-15</t>
  </si>
  <si>
    <t>OO-0066</t>
  </si>
  <si>
    <t>Boulder Outlet</t>
  </si>
  <si>
    <t>Boulder</t>
  </si>
  <si>
    <t>2017-01-23</t>
  </si>
  <si>
    <t>OO-0067</t>
  </si>
  <si>
    <t>2026-04-23</t>
  </si>
  <si>
    <t>OO-0068</t>
  </si>
  <si>
    <t>2018-06-14</t>
  </si>
  <si>
    <t>OO-0069</t>
  </si>
  <si>
    <t>2008-11-17</t>
  </si>
  <si>
    <t>OO-0070</t>
  </si>
  <si>
    <t>2026-04-15</t>
  </si>
  <si>
    <t>OO-0071</t>
  </si>
  <si>
    <t>Fort Collins Flagship</t>
  </si>
  <si>
    <t>Fort Collins</t>
  </si>
  <si>
    <t>2013-09-19</t>
  </si>
  <si>
    <t>OO-0072</t>
  </si>
  <si>
    <t>Hartford Outlet</t>
  </si>
  <si>
    <t>Hartford</t>
  </si>
  <si>
    <t>2016-06-08</t>
  </si>
  <si>
    <t>OO-0073</t>
  </si>
  <si>
    <t>Stamford Outlet</t>
  </si>
  <si>
    <t>Stamford</t>
  </si>
  <si>
    <t>2023-08-19</t>
  </si>
  <si>
    <t>OO-0074</t>
  </si>
  <si>
    <t>2016-04-14</t>
  </si>
  <si>
    <t>OO-0075</t>
  </si>
  <si>
    <t>New Haven</t>
  </si>
  <si>
    <t>2020-02-13</t>
  </si>
  <si>
    <t>OO-0076</t>
  </si>
  <si>
    <t>2023-06-23</t>
  </si>
  <si>
    <t>OO-0077</t>
  </si>
  <si>
    <t>2006-04-08</t>
  </si>
  <si>
    <t>OO-0078</t>
  </si>
  <si>
    <t>Wilmington Flagship</t>
  </si>
  <si>
    <t>Wilmington</t>
  </si>
  <si>
    <t>2020-11-10</t>
  </si>
  <si>
    <t>OO-0079</t>
  </si>
  <si>
    <t>2022-03-05</t>
  </si>
  <si>
    <t>OO-0080</t>
  </si>
  <si>
    <t>St. Petersburg Flagship</t>
  </si>
  <si>
    <t>St. Petersburg</t>
  </si>
  <si>
    <t>2024-07-25</t>
  </si>
  <si>
    <t>OO-0081</t>
  </si>
  <si>
    <t>Miami</t>
  </si>
  <si>
    <t>2022-04-06</t>
  </si>
  <si>
    <t>OO-0082</t>
  </si>
  <si>
    <t>Fort Lauderdale</t>
  </si>
  <si>
    <t>2022-12-10</t>
  </si>
  <si>
    <t>OO-0083</t>
  </si>
  <si>
    <t>Jacksonville</t>
  </si>
  <si>
    <t>2008-02-11</t>
  </si>
  <si>
    <t>OO-0084</t>
  </si>
  <si>
    <t>St. Petersburg Outlet</t>
  </si>
  <si>
    <t>2006-01-14</t>
  </si>
  <si>
    <t>OO-0085</t>
  </si>
  <si>
    <t>2017-04-12</t>
  </si>
  <si>
    <t>OO-0086</t>
  </si>
  <si>
    <t>Naples</t>
  </si>
  <si>
    <t>2016-08-09</t>
  </si>
  <si>
    <t>OO-0087</t>
  </si>
  <si>
    <t>2026-01-25</t>
  </si>
  <si>
    <t>OO-0088</t>
  </si>
  <si>
    <t>Orlando</t>
  </si>
  <si>
    <t>2012-08-26</t>
  </si>
  <si>
    <t>OO-0089</t>
  </si>
  <si>
    <t>Miami Outlet</t>
  </si>
  <si>
    <t>2017-02-25</t>
  </si>
  <si>
    <t>OO-0090</t>
  </si>
  <si>
    <t>2018-12-04</t>
  </si>
  <si>
    <t>OO-0091</t>
  </si>
  <si>
    <t>Orlando Flagship</t>
  </si>
  <si>
    <t>2025-04-23</t>
  </si>
  <si>
    <t>OO-0092</t>
  </si>
  <si>
    <t>2007-04-03</t>
  </si>
  <si>
    <t>OO-0093</t>
  </si>
  <si>
    <t>Tampa Flagship</t>
  </si>
  <si>
    <t>Tampa</t>
  </si>
  <si>
    <t>2008-01-03</t>
  </si>
  <si>
    <t>OO-0094</t>
  </si>
  <si>
    <t>Orlando Outlet</t>
  </si>
  <si>
    <t>2015-04-24</t>
  </si>
  <si>
    <t>OO-0095</t>
  </si>
  <si>
    <t>Jacksonville Flagship</t>
  </si>
  <si>
    <t>2009-10-18</t>
  </si>
  <si>
    <t>OO-0096</t>
  </si>
  <si>
    <t>2023-07-07</t>
  </si>
  <si>
    <t>OO-0097</t>
  </si>
  <si>
    <t>2024-08-01</t>
  </si>
  <si>
    <t>OO-0098</t>
  </si>
  <si>
    <t>Jacksonville Outlet</t>
  </si>
  <si>
    <t>OO-0099</t>
  </si>
  <si>
    <t>2011-01-02</t>
  </si>
  <si>
    <t>OO-0100</t>
  </si>
  <si>
    <t>2010-05-07</t>
  </si>
  <si>
    <t>OO-0101</t>
  </si>
  <si>
    <t>2018-11-16</t>
  </si>
  <si>
    <t>OO-0102</t>
  </si>
  <si>
    <t>2010-06-15</t>
  </si>
  <si>
    <t>OO-0103</t>
  </si>
  <si>
    <t>Naples Flagship</t>
  </si>
  <si>
    <t>OO-0104</t>
  </si>
  <si>
    <t>2019-01-05</t>
  </si>
  <si>
    <t>OO-0105</t>
  </si>
  <si>
    <t>Savannah</t>
  </si>
  <si>
    <t>2024-08-08</t>
  </si>
  <si>
    <t>OO-0106</t>
  </si>
  <si>
    <t>Athens</t>
  </si>
  <si>
    <t>2018-12-26</t>
  </si>
  <si>
    <t>OO-0107</t>
  </si>
  <si>
    <t>2012-04-16</t>
  </si>
  <si>
    <t>OO-0108</t>
  </si>
  <si>
    <t>Augusta</t>
  </si>
  <si>
    <t>2021-11-18</t>
  </si>
  <si>
    <t>OO-0109</t>
  </si>
  <si>
    <t>Augusta Outlet</t>
  </si>
  <si>
    <t>2013-05-19</t>
  </si>
  <si>
    <t>OO-0110</t>
  </si>
  <si>
    <t>2014-10-27</t>
  </si>
  <si>
    <t>OO-0111</t>
  </si>
  <si>
    <t>2011-06-13</t>
  </si>
  <si>
    <t>OO-0112</t>
  </si>
  <si>
    <t>2017-02-26</t>
  </si>
  <si>
    <t>OO-0113</t>
  </si>
  <si>
    <t>2023-01-05</t>
  </si>
  <si>
    <t>OO-0114</t>
  </si>
  <si>
    <t>Atlanta</t>
  </si>
  <si>
    <t>2010-04-22</t>
  </si>
  <si>
    <t>OO-0115</t>
  </si>
  <si>
    <t>2017-10-15</t>
  </si>
  <si>
    <t>OO-0116</t>
  </si>
  <si>
    <t>2013-08-05</t>
  </si>
  <si>
    <t>OO-0117</t>
  </si>
  <si>
    <t>Hilo Outlet</t>
  </si>
  <si>
    <t>Hilo</t>
  </si>
  <si>
    <t>2025-02-12</t>
  </si>
  <si>
    <t>OO-0118</t>
  </si>
  <si>
    <t>Honolulu Flagship</t>
  </si>
  <si>
    <t>Honolulu</t>
  </si>
  <si>
    <t>2011-05-03</t>
  </si>
  <si>
    <t>OO-0119</t>
  </si>
  <si>
    <t>2024-01-21</t>
  </si>
  <si>
    <t>OO-0120</t>
  </si>
  <si>
    <t>Cedar Rapids Outlet</t>
  </si>
  <si>
    <t>Cedar Rapids</t>
  </si>
  <si>
    <t>2025-01-02</t>
  </si>
  <si>
    <t>OO-0121</t>
  </si>
  <si>
    <t>Des Moines</t>
  </si>
  <si>
    <t>2023-02-01</t>
  </si>
  <si>
    <t>OO-0122</t>
  </si>
  <si>
    <t>2013-12-15</t>
  </si>
  <si>
    <t>OO-0123</t>
  </si>
  <si>
    <t>2017-08-28</t>
  </si>
  <si>
    <t>OO-0124</t>
  </si>
  <si>
    <t>Idaho Falls</t>
  </si>
  <si>
    <t>2014-07-19</t>
  </si>
  <si>
    <t>OO-0125</t>
  </si>
  <si>
    <t>Idaho Falls Outlet</t>
  </si>
  <si>
    <t>2007-06-22</t>
  </si>
  <si>
    <t>OO-0126</t>
  </si>
  <si>
    <t>Idaho Falls Flagship</t>
  </si>
  <si>
    <t>2007-03-14</t>
  </si>
  <si>
    <t>OO-0127</t>
  </si>
  <si>
    <t>Rockford Outlet</t>
  </si>
  <si>
    <t>Rockford</t>
  </si>
  <si>
    <t>2024-09-02</t>
  </si>
  <si>
    <t>OO-0128</t>
  </si>
  <si>
    <t>Chicago Outlet</t>
  </si>
  <si>
    <t>Chicago</t>
  </si>
  <si>
    <t>2024-12-21</t>
  </si>
  <si>
    <t>OO-0129</t>
  </si>
  <si>
    <t>2024-02-19</t>
  </si>
  <si>
    <t>OO-0130</t>
  </si>
  <si>
    <t>Naperville</t>
  </si>
  <si>
    <t>2015-11-04</t>
  </si>
  <si>
    <t>OO-0131</t>
  </si>
  <si>
    <t>2020-04-07</t>
  </si>
  <si>
    <t>OO-0132</t>
  </si>
  <si>
    <t>2016-07-18</t>
  </si>
  <si>
    <t>OO-0133</t>
  </si>
  <si>
    <t>2024-02-03</t>
  </si>
  <si>
    <t>OO-0134</t>
  </si>
  <si>
    <t>2009-04-04</t>
  </si>
  <si>
    <t>OO-0135</t>
  </si>
  <si>
    <t>Peoria Outlet</t>
  </si>
  <si>
    <t>Peoria</t>
  </si>
  <si>
    <t>2013-09-03</t>
  </si>
  <si>
    <t>OO-0136</t>
  </si>
  <si>
    <t>2007-11-24</t>
  </si>
  <si>
    <t>OO-0137</t>
  </si>
  <si>
    <t>2006-05-02</t>
  </si>
  <si>
    <t>OO-0138</t>
  </si>
  <si>
    <t>2025-05-24</t>
  </si>
  <si>
    <t>OO-0139</t>
  </si>
  <si>
    <t>2020-12-08</t>
  </si>
  <si>
    <t>OO-0140</t>
  </si>
  <si>
    <t>2024-12-23</t>
  </si>
  <si>
    <t>OO-0141</t>
  </si>
  <si>
    <t>Fort Wayne</t>
  </si>
  <si>
    <t>2006-06-22</t>
  </si>
  <si>
    <t>OO-0142</t>
  </si>
  <si>
    <t>Bloomington</t>
  </si>
  <si>
    <t>2022-03-19</t>
  </si>
  <si>
    <t>OO-0143</t>
  </si>
  <si>
    <t>Indianapolis</t>
  </si>
  <si>
    <t>2006-10-16</t>
  </si>
  <si>
    <t>OO-0144</t>
  </si>
  <si>
    <t>2015-09-08</t>
  </si>
  <si>
    <t>OO-0145</t>
  </si>
  <si>
    <t>2011-10-05</t>
  </si>
  <si>
    <t>OO-0146</t>
  </si>
  <si>
    <t>Fort Wayne Outlet</t>
  </si>
  <si>
    <t>2019-01-11</t>
  </si>
  <si>
    <t>OO-0147</t>
  </si>
  <si>
    <t>Indianapolis Flagship</t>
  </si>
  <si>
    <t>2022-12-27</t>
  </si>
  <si>
    <t>OO-0148</t>
  </si>
  <si>
    <t>2020-12-26</t>
  </si>
  <si>
    <t>OO-0149</t>
  </si>
  <si>
    <t>Wichita</t>
  </si>
  <si>
    <t>2007-10-12</t>
  </si>
  <si>
    <t>OO-0150</t>
  </si>
  <si>
    <t>2020-09-14</t>
  </si>
  <si>
    <t>OO-0151</t>
  </si>
  <si>
    <t>Overland Park Outlet</t>
  </si>
  <si>
    <t>Overland Park</t>
  </si>
  <si>
    <t>2015-02-11</t>
  </si>
  <si>
    <t>OO-0152</t>
  </si>
  <si>
    <t>Wichita Outlet</t>
  </si>
  <si>
    <t>2015-11-10</t>
  </si>
  <si>
    <t>OO-0153</t>
  </si>
  <si>
    <t>Louisville</t>
  </si>
  <si>
    <t>2011-10-12</t>
  </si>
  <si>
    <t>OO-0154</t>
  </si>
  <si>
    <t>Lexington</t>
  </si>
  <si>
    <t>2016-04-10</t>
  </si>
  <si>
    <t>OO-0155</t>
  </si>
  <si>
    <t>2024-03-17</t>
  </si>
  <si>
    <t>OO-0156</t>
  </si>
  <si>
    <t>2008-12-04</t>
  </si>
  <si>
    <t>OO-0157</t>
  </si>
  <si>
    <t>2014-02-01</t>
  </si>
  <si>
    <t>OO-0158</t>
  </si>
  <si>
    <t>Baton Rouge</t>
  </si>
  <si>
    <t>2006-09-27</t>
  </si>
  <si>
    <t>OO-0159</t>
  </si>
  <si>
    <t>New Orleans</t>
  </si>
  <si>
    <t>2019-01-16</t>
  </si>
  <si>
    <t>OO-0160</t>
  </si>
  <si>
    <t>2010-03-15</t>
  </si>
  <si>
    <t>OO-0161</t>
  </si>
  <si>
    <t>2017-03-08</t>
  </si>
  <si>
    <t>OO-0162</t>
  </si>
  <si>
    <t>2020-10-16</t>
  </si>
  <si>
    <t>OO-0163</t>
  </si>
  <si>
    <t>Worcester</t>
  </si>
  <si>
    <t>2023-10-18</t>
  </si>
  <si>
    <t>OO-0164</t>
  </si>
  <si>
    <t>Springfield</t>
  </si>
  <si>
    <t>2020-03-01</t>
  </si>
  <si>
    <t>OO-0165</t>
  </si>
  <si>
    <t>2018-01-28</t>
  </si>
  <si>
    <t>OO-0166</t>
  </si>
  <si>
    <t>Cambridge</t>
  </si>
  <si>
    <t>2008-02-05</t>
  </si>
  <si>
    <t>OO-0167</t>
  </si>
  <si>
    <t>Boston</t>
  </si>
  <si>
    <t>2025-01-23</t>
  </si>
  <si>
    <t>OO-0168</t>
  </si>
  <si>
    <t>2023-02-08</t>
  </si>
  <si>
    <t>OO-0169</t>
  </si>
  <si>
    <t>OO-0170</t>
  </si>
  <si>
    <t>2013-01-05</t>
  </si>
  <si>
    <t>OO-0171</t>
  </si>
  <si>
    <t>Springfield Outlet</t>
  </si>
  <si>
    <t>2025-07-23</t>
  </si>
  <si>
    <t>OO-0172</t>
  </si>
  <si>
    <t>Baltimore Outlet</t>
  </si>
  <si>
    <t>Baltimore</t>
  </si>
  <si>
    <t>2011-09-06</t>
  </si>
  <si>
    <t>OO-0173</t>
  </si>
  <si>
    <t>Annapolis</t>
  </si>
  <si>
    <t>2019-04-03</t>
  </si>
  <si>
    <t>OO-0174</t>
  </si>
  <si>
    <t>Rockville</t>
  </si>
  <si>
    <t>2011-12-18</t>
  </si>
  <si>
    <t>OO-0175</t>
  </si>
  <si>
    <t>2009-11-17</t>
  </si>
  <si>
    <t>OO-0176</t>
  </si>
  <si>
    <t>OO-0177</t>
  </si>
  <si>
    <t>Annapolis Outlet</t>
  </si>
  <si>
    <t>2019-06-21</t>
  </si>
  <si>
    <t>OO-0178</t>
  </si>
  <si>
    <t>2014-09-13</t>
  </si>
  <si>
    <t>OO-0179</t>
  </si>
  <si>
    <t>Portland</t>
  </si>
  <si>
    <t>2015-02-01</t>
  </si>
  <si>
    <t>OO-0180</t>
  </si>
  <si>
    <t>2020-09-25</t>
  </si>
  <si>
    <t>OO-0181</t>
  </si>
  <si>
    <t>Bangor</t>
  </si>
  <si>
    <t>2024-01-11</t>
  </si>
  <si>
    <t>OO-0182</t>
  </si>
  <si>
    <t>Grand Rapids Flagship</t>
  </si>
  <si>
    <t>Grand Rapids</t>
  </si>
  <si>
    <t>2016-08-25</t>
  </si>
  <si>
    <t>OO-0183</t>
  </si>
  <si>
    <t>Ann Arbor</t>
  </si>
  <si>
    <t>2011-10-01</t>
  </si>
  <si>
    <t>OO-0184</t>
  </si>
  <si>
    <t>Detroit Outlet</t>
  </si>
  <si>
    <t>Detroit</t>
  </si>
  <si>
    <t>2025-11-11</t>
  </si>
  <si>
    <t>OO-0185</t>
  </si>
  <si>
    <t>2008-10-01</t>
  </si>
  <si>
    <t>OO-0186</t>
  </si>
  <si>
    <t>Grand Rapids Outlet</t>
  </si>
  <si>
    <t>2026-05-28</t>
  </si>
  <si>
    <t>OO-0187</t>
  </si>
  <si>
    <t>2020-12-07</t>
  </si>
  <si>
    <t>OO-0188</t>
  </si>
  <si>
    <t>2020-02-15</t>
  </si>
  <si>
    <t>OO-0189</t>
  </si>
  <si>
    <t>2022-12-24</t>
  </si>
  <si>
    <t>OO-0190</t>
  </si>
  <si>
    <t>2011-11-03</t>
  </si>
  <si>
    <t>OO-0191</t>
  </si>
  <si>
    <t>2019-09-11</t>
  </si>
  <si>
    <t>OO-0192</t>
  </si>
  <si>
    <t>2006-11-21</t>
  </si>
  <si>
    <t>OO-0193</t>
  </si>
  <si>
    <t>Minneapolis Outlet</t>
  </si>
  <si>
    <t>Minneapolis</t>
  </si>
  <si>
    <t>2014-05-07</t>
  </si>
  <si>
    <t>OO-0194</t>
  </si>
  <si>
    <t>2013-05-07</t>
  </si>
  <si>
    <t>OO-0195</t>
  </si>
  <si>
    <t>2014-11-13</t>
  </si>
  <si>
    <t>OO-0196</t>
  </si>
  <si>
    <t>2014-03-18</t>
  </si>
  <si>
    <t>OO-0197</t>
  </si>
  <si>
    <t>2016-07-26</t>
  </si>
  <si>
    <t>OO-0198</t>
  </si>
  <si>
    <t>2026-02-11</t>
  </si>
  <si>
    <t>OO-0199</t>
  </si>
  <si>
    <t>2018-09-22</t>
  </si>
  <si>
    <t>OO-0200</t>
  </si>
  <si>
    <t>Kansas City Outlet</t>
  </si>
  <si>
    <t>Kansas City</t>
  </si>
  <si>
    <t>2007-12-04</t>
  </si>
  <si>
    <t>OO-0201</t>
  </si>
  <si>
    <t>2011-08-04</t>
  </si>
  <si>
    <t>OO-0202</t>
  </si>
  <si>
    <t>2018-07-10</t>
  </si>
  <si>
    <t>OO-0203</t>
  </si>
  <si>
    <t>2008-03-01</t>
  </si>
  <si>
    <t>OO-0204</t>
  </si>
  <si>
    <t>2024-05-11</t>
  </si>
  <si>
    <t>OO-0205</t>
  </si>
  <si>
    <t>2024-06-18</t>
  </si>
  <si>
    <t>OO-0206</t>
  </si>
  <si>
    <t>Springfield Flagship</t>
  </si>
  <si>
    <t>2010-07-02</t>
  </si>
  <si>
    <t>OO-0207</t>
  </si>
  <si>
    <t>Jackson Flagship</t>
  </si>
  <si>
    <t>Jackson</t>
  </si>
  <si>
    <t>2012-08-19</t>
  </si>
  <si>
    <t>OO-0208</t>
  </si>
  <si>
    <t>Gulfport</t>
  </si>
  <si>
    <t>2013-12-27</t>
  </si>
  <si>
    <t>OO-0209</t>
  </si>
  <si>
    <t>2024-02-18</t>
  </si>
  <si>
    <t>OO-0210</t>
  </si>
  <si>
    <t>Missoula</t>
  </si>
  <si>
    <t>2020-06-26</t>
  </si>
  <si>
    <t>OO-0211</t>
  </si>
  <si>
    <t>Billings</t>
  </si>
  <si>
    <t>2015-05-05</t>
  </si>
  <si>
    <t>OO-0212</t>
  </si>
  <si>
    <t>Billings Flagship</t>
  </si>
  <si>
    <t>2014-01-14</t>
  </si>
  <si>
    <t>OO-0213</t>
  </si>
  <si>
    <t>Charlotte</t>
  </si>
  <si>
    <t>2012-10-17</t>
  </si>
  <si>
    <t>OO-0214</t>
  </si>
  <si>
    <t>Asheville Flagship</t>
  </si>
  <si>
    <t>Asheville</t>
  </si>
  <si>
    <t>OO-0215</t>
  </si>
  <si>
    <t>Durham</t>
  </si>
  <si>
    <t>2017-09-05</t>
  </si>
  <si>
    <t>OO-0216</t>
  </si>
  <si>
    <t>2009-09-13</t>
  </si>
  <si>
    <t>OO-0217</t>
  </si>
  <si>
    <t>2010-03-23</t>
  </si>
  <si>
    <t>OO-0218</t>
  </si>
  <si>
    <t>Durham Outlet</t>
  </si>
  <si>
    <t>2017-02-02</t>
  </si>
  <si>
    <t>OO-0219</t>
  </si>
  <si>
    <t>Raleigh</t>
  </si>
  <si>
    <t>2020-03-11</t>
  </si>
  <si>
    <t>OO-0220</t>
  </si>
  <si>
    <t>2010-02-24</t>
  </si>
  <si>
    <t>OO-0221</t>
  </si>
  <si>
    <t>2025-04-12</t>
  </si>
  <si>
    <t>OO-0222</t>
  </si>
  <si>
    <t>2010-10-17</t>
  </si>
  <si>
    <t>OO-0223</t>
  </si>
  <si>
    <t>2017-11-22</t>
  </si>
  <si>
    <t>OO-0224</t>
  </si>
  <si>
    <t>Charlotte Flagship</t>
  </si>
  <si>
    <t>2009-06-11</t>
  </si>
  <si>
    <t>OO-0225</t>
  </si>
  <si>
    <t>Bismarck Outlet</t>
  </si>
  <si>
    <t>Bismarck</t>
  </si>
  <si>
    <t>2008-02-16</t>
  </si>
  <si>
    <t>OO-0226</t>
  </si>
  <si>
    <t>2008-02-14</t>
  </si>
  <si>
    <t>OO-0227</t>
  </si>
  <si>
    <t>Lincoln</t>
  </si>
  <si>
    <t>2015-04-19</t>
  </si>
  <si>
    <t>OO-0228</t>
  </si>
  <si>
    <t>Lincoln Flagship</t>
  </si>
  <si>
    <t>2022-01-03</t>
  </si>
  <si>
    <t>OO-0229</t>
  </si>
  <si>
    <t>Lincoln Outlet</t>
  </si>
  <si>
    <t>2019-06-16</t>
  </si>
  <si>
    <t>OO-0230</t>
  </si>
  <si>
    <t>Nashua</t>
  </si>
  <si>
    <t>2015-09-25</t>
  </si>
  <si>
    <t>OO-0231</t>
  </si>
  <si>
    <t>Manchester Outlet</t>
  </si>
  <si>
    <t>Manchester</t>
  </si>
  <si>
    <t>2015-12-22</t>
  </si>
  <si>
    <t>OO-0232</t>
  </si>
  <si>
    <t>2009-02-23</t>
  </si>
  <si>
    <t>OO-0233</t>
  </si>
  <si>
    <t>Jersey City</t>
  </si>
  <si>
    <t>2023-09-14</t>
  </si>
  <si>
    <t>OO-0234</t>
  </si>
  <si>
    <t>Princeton</t>
  </si>
  <si>
    <t>2022-03-04</t>
  </si>
  <si>
    <t>OO-0235</t>
  </si>
  <si>
    <t>Princeton Flagship</t>
  </si>
  <si>
    <t>2019-03-09</t>
  </si>
  <si>
    <t>OO-0236</t>
  </si>
  <si>
    <t>Newark Outlet</t>
  </si>
  <si>
    <t>Newark</t>
  </si>
  <si>
    <t>2023-12-23</t>
  </si>
  <si>
    <t>OO-0237</t>
  </si>
  <si>
    <t>2025-03-28</t>
  </si>
  <si>
    <t>OO-0238</t>
  </si>
  <si>
    <t>2026-03-23</t>
  </si>
  <si>
    <t>OO-0239</t>
  </si>
  <si>
    <t>2022-03-22</t>
  </si>
  <si>
    <t>OO-0240</t>
  </si>
  <si>
    <t>2021-01-11</t>
  </si>
  <si>
    <t>OO-0241</t>
  </si>
  <si>
    <t>2012-07-09</t>
  </si>
  <si>
    <t>OO-0242</t>
  </si>
  <si>
    <t>2025-09-05</t>
  </si>
  <si>
    <t>OO-0243</t>
  </si>
  <si>
    <t>Santa Fe</t>
  </si>
  <si>
    <t>2020-06-12</t>
  </si>
  <si>
    <t>OO-0244</t>
  </si>
  <si>
    <t>Albuquerque Outlet</t>
  </si>
  <si>
    <t>Albuquerque</t>
  </si>
  <si>
    <t>2018-06-21</t>
  </si>
  <si>
    <t>OO-0245</t>
  </si>
  <si>
    <t>2018-11-03</t>
  </si>
  <si>
    <t>OO-0246</t>
  </si>
  <si>
    <t>Las Vegas</t>
  </si>
  <si>
    <t>2008-08-10</t>
  </si>
  <si>
    <t>OO-0247</t>
  </si>
  <si>
    <t>Henderson</t>
  </si>
  <si>
    <t>OO-0248</t>
  </si>
  <si>
    <t>Reno Outlet</t>
  </si>
  <si>
    <t>Reno</t>
  </si>
  <si>
    <t>2023-11-27</t>
  </si>
  <si>
    <t>OO-0249</t>
  </si>
  <si>
    <t>2017-07-21</t>
  </si>
  <si>
    <t>OO-0250</t>
  </si>
  <si>
    <t>2026-02-26</t>
  </si>
  <si>
    <t>OO-0251</t>
  </si>
  <si>
    <t>New York Outlet</t>
  </si>
  <si>
    <t>OO-0252</t>
  </si>
  <si>
    <t>Buffalo Outlet</t>
  </si>
  <si>
    <t>Buffalo</t>
  </si>
  <si>
    <t>2023-05-03</t>
  </si>
  <si>
    <t>OO-0253</t>
  </si>
  <si>
    <t>2023-02-19</t>
  </si>
  <si>
    <t>OO-0254</t>
  </si>
  <si>
    <t>2006-11-12</t>
  </si>
  <si>
    <t>OO-0255</t>
  </si>
  <si>
    <t>2009-02-06</t>
  </si>
  <si>
    <t>OO-0256</t>
  </si>
  <si>
    <t>Syracuse</t>
  </si>
  <si>
    <t>2022-12-11</t>
  </si>
  <si>
    <t>OO-0257</t>
  </si>
  <si>
    <t>2021-06-01</t>
  </si>
  <si>
    <t>OO-0258</t>
  </si>
  <si>
    <t>2006-01-03</t>
  </si>
  <si>
    <t>OO-0259</t>
  </si>
  <si>
    <t>New York Flagship</t>
  </si>
  <si>
    <t>2008-12-06</t>
  </si>
  <si>
    <t>OO-0260</t>
  </si>
  <si>
    <t>2015-07-05</t>
  </si>
  <si>
    <t>OO-0261</t>
  </si>
  <si>
    <t>Albany</t>
  </si>
  <si>
    <t>2024-01-26</t>
  </si>
  <si>
    <t>OO-0262</t>
  </si>
  <si>
    <t>Brooklyn Flagship</t>
  </si>
  <si>
    <t>Brooklyn</t>
  </si>
  <si>
    <t>2016-04-20</t>
  </si>
  <si>
    <t>OO-0263</t>
  </si>
  <si>
    <t>2016-11-10</t>
  </si>
  <si>
    <t>OO-0264</t>
  </si>
  <si>
    <t>Syracuse Outlet</t>
  </si>
  <si>
    <t>2008-05-24</t>
  </si>
  <si>
    <t>OO-0265</t>
  </si>
  <si>
    <t>2015-04-07</t>
  </si>
  <si>
    <t>OO-0266</t>
  </si>
  <si>
    <t>2014-01-12</t>
  </si>
  <si>
    <t>OO-0267</t>
  </si>
  <si>
    <t>2022-12-03</t>
  </si>
  <si>
    <t>OO-0268</t>
  </si>
  <si>
    <t>Buffalo Flagship</t>
  </si>
  <si>
    <t>2017-12-14</t>
  </si>
  <si>
    <t>OO-0269</t>
  </si>
  <si>
    <t>2017-03-05</t>
  </si>
  <si>
    <t>OO-0270</t>
  </si>
  <si>
    <t>2017-12-03</t>
  </si>
  <si>
    <t>OO-0271</t>
  </si>
  <si>
    <t>2010-09-23</t>
  </si>
  <si>
    <t>OO-0272</t>
  </si>
  <si>
    <t>Rochester</t>
  </si>
  <si>
    <t>2013-08-13</t>
  </si>
  <si>
    <t>OO-0273</t>
  </si>
  <si>
    <t>Cleveland Outlet</t>
  </si>
  <si>
    <t>Cleveland</t>
  </si>
  <si>
    <t>2013-12-02</t>
  </si>
  <si>
    <t>OO-0274</t>
  </si>
  <si>
    <t>Columbus</t>
  </si>
  <si>
    <t>2013-04-03</t>
  </si>
  <si>
    <t>OO-0275</t>
  </si>
  <si>
    <t>Toledo</t>
  </si>
  <si>
    <t>2007-11-20</t>
  </si>
  <si>
    <t>OO-0276</t>
  </si>
  <si>
    <t>OO-0277</t>
  </si>
  <si>
    <t>2013-09-16</t>
  </si>
  <si>
    <t>OO-0278</t>
  </si>
  <si>
    <t>Toledo Flagship</t>
  </si>
  <si>
    <t>2009-11-21</t>
  </si>
  <si>
    <t>OO-0279</t>
  </si>
  <si>
    <t>2025-03-27</t>
  </si>
  <si>
    <t>OO-0280</t>
  </si>
  <si>
    <t>2010-02-16</t>
  </si>
  <si>
    <t>OO-0281</t>
  </si>
  <si>
    <t>Cleveland Flagship</t>
  </si>
  <si>
    <t>2022-11-08</t>
  </si>
  <si>
    <t>OO-0282</t>
  </si>
  <si>
    <t>Columbus Outlet</t>
  </si>
  <si>
    <t>2007-12-07</t>
  </si>
  <si>
    <t>OO-0283</t>
  </si>
  <si>
    <t>2009-08-20</t>
  </si>
  <si>
    <t>OO-0284</t>
  </si>
  <si>
    <t>Toledo Outlet</t>
  </si>
  <si>
    <t>2006-06-10</t>
  </si>
  <si>
    <t>OO-0285</t>
  </si>
  <si>
    <t>Cincinnati</t>
  </si>
  <si>
    <t>2014-04-19</t>
  </si>
  <si>
    <t>OO-0286</t>
  </si>
  <si>
    <t>Oklahoma City</t>
  </si>
  <si>
    <t>2006-10-17</t>
  </si>
  <si>
    <t>OO-0287</t>
  </si>
  <si>
    <t>Tulsa</t>
  </si>
  <si>
    <t>2007-12-03</t>
  </si>
  <si>
    <t>OO-0288</t>
  </si>
  <si>
    <t>Tulsa Flagship</t>
  </si>
  <si>
    <t>2022-04-17</t>
  </si>
  <si>
    <t>OO-0289</t>
  </si>
  <si>
    <t>2020-04-15</t>
  </si>
  <si>
    <t>OO-0290</t>
  </si>
  <si>
    <t>2025-10-14</t>
  </si>
  <si>
    <t>OO-0291</t>
  </si>
  <si>
    <t>Bend</t>
  </si>
  <si>
    <t>2018-01-14</t>
  </si>
  <si>
    <t>OO-0292</t>
  </si>
  <si>
    <t>Eugene</t>
  </si>
  <si>
    <t>OO-0293</t>
  </si>
  <si>
    <t>Eugene Outlet</t>
  </si>
  <si>
    <t>2014-07-14</t>
  </si>
  <si>
    <t>OO-0294</t>
  </si>
  <si>
    <t>2014-07-27</t>
  </si>
  <si>
    <t>OO-0295</t>
  </si>
  <si>
    <t>OO-0296</t>
  </si>
  <si>
    <t>Portland Flagship</t>
  </si>
  <si>
    <t>2013-02-11</t>
  </si>
  <si>
    <t>OO-0297</t>
  </si>
  <si>
    <t>Allentown</t>
  </si>
  <si>
    <t>2012-07-21</t>
  </si>
  <si>
    <t>OO-0298</t>
  </si>
  <si>
    <t>Philadelphia</t>
  </si>
  <si>
    <t>2013-12-07</t>
  </si>
  <si>
    <t>OO-0299</t>
  </si>
  <si>
    <t>Pittsburgh Outlet</t>
  </si>
  <si>
    <t>Pittsburgh</t>
  </si>
  <si>
    <t>2019-10-04</t>
  </si>
  <si>
    <t>OO-0300</t>
  </si>
  <si>
    <t>2011-08-09</t>
  </si>
  <si>
    <t>OO-0301</t>
  </si>
  <si>
    <t>Harrisburg</t>
  </si>
  <si>
    <t>2016-09-12</t>
  </si>
  <si>
    <t>OO-0302</t>
  </si>
  <si>
    <t>2021-07-22</t>
  </si>
  <si>
    <t>OO-0303</t>
  </si>
  <si>
    <t>Harrisburg Outlet</t>
  </si>
  <si>
    <t>2015-07-17</t>
  </si>
  <si>
    <t>OO-0304</t>
  </si>
  <si>
    <t>2010-08-22</t>
  </si>
  <si>
    <t>OO-0305</t>
  </si>
  <si>
    <t>Pittsburgh Flagship</t>
  </si>
  <si>
    <t>2013-01-07</t>
  </si>
  <si>
    <t>OO-0306</t>
  </si>
  <si>
    <t>2010-05-20</t>
  </si>
  <si>
    <t>OO-0307</t>
  </si>
  <si>
    <t>2024-08-02</t>
  </si>
  <si>
    <t>OO-0308</t>
  </si>
  <si>
    <t>2006-05-23</t>
  </si>
  <si>
    <t>OO-0309</t>
  </si>
  <si>
    <t>2024-10-05</t>
  </si>
  <si>
    <t>OO-0310</t>
  </si>
  <si>
    <t>2019-10-09</t>
  </si>
  <si>
    <t>OO-0311</t>
  </si>
  <si>
    <t>Providence</t>
  </si>
  <si>
    <t>2013-10-01</t>
  </si>
  <si>
    <t>OO-0312</t>
  </si>
  <si>
    <t>2015-09-02</t>
  </si>
  <si>
    <t>OO-0313</t>
  </si>
  <si>
    <t>Columbia</t>
  </si>
  <si>
    <t>2024-05-19</t>
  </si>
  <si>
    <t>OO-0314</t>
  </si>
  <si>
    <t>2021-02-06</t>
  </si>
  <si>
    <t>OO-0315</t>
  </si>
  <si>
    <t>2006-10-14</t>
  </si>
  <si>
    <t>OO-0316</t>
  </si>
  <si>
    <t>Greenville</t>
  </si>
  <si>
    <t>2019-03-11</t>
  </si>
  <si>
    <t>OO-0317</t>
  </si>
  <si>
    <t>2012-11-04</t>
  </si>
  <si>
    <t>OO-0318</t>
  </si>
  <si>
    <t>2014-10-07</t>
  </si>
  <si>
    <t>OO-0319</t>
  </si>
  <si>
    <t>Greenville Flagship</t>
  </si>
  <si>
    <t>2019-03-01</t>
  </si>
  <si>
    <t>OO-0320</t>
  </si>
  <si>
    <t>Rapid City</t>
  </si>
  <si>
    <t>2023-09-15</t>
  </si>
  <si>
    <t>OO-0321</t>
  </si>
  <si>
    <t>Rapid City Flagship</t>
  </si>
  <si>
    <t>2011-05-09</t>
  </si>
  <si>
    <t>OO-0322</t>
  </si>
  <si>
    <t>Memphis Flagship</t>
  </si>
  <si>
    <t>Memphis</t>
  </si>
  <si>
    <t>2007-03-28</t>
  </si>
  <si>
    <t>OO-0323</t>
  </si>
  <si>
    <t>Knoxville Flagship</t>
  </si>
  <si>
    <t>Knoxville</t>
  </si>
  <si>
    <t>2026-01-23</t>
  </si>
  <si>
    <t>OO-0324</t>
  </si>
  <si>
    <t>2022-09-22</t>
  </si>
  <si>
    <t>OO-0325</t>
  </si>
  <si>
    <t>Memphis Outlet</t>
  </si>
  <si>
    <t>2019-10-13</t>
  </si>
  <si>
    <t>OO-0326</t>
  </si>
  <si>
    <t>OO-0327</t>
  </si>
  <si>
    <t>2023-03-06</t>
  </si>
  <si>
    <t>OO-0328</t>
  </si>
  <si>
    <t>2025-12-14</t>
  </si>
  <si>
    <t>OO-0329</t>
  </si>
  <si>
    <t>Nashville</t>
  </si>
  <si>
    <t>2015-12-15</t>
  </si>
  <si>
    <t>OO-0330</t>
  </si>
  <si>
    <t>Nashville Outlet</t>
  </si>
  <si>
    <t>OO-0331</t>
  </si>
  <si>
    <t>Fort Worth</t>
  </si>
  <si>
    <t>2026-04-14</t>
  </si>
  <si>
    <t>OO-0332</t>
  </si>
  <si>
    <t>Austin</t>
  </si>
  <si>
    <t>2021-09-10</t>
  </si>
  <si>
    <t>OO-0333</t>
  </si>
  <si>
    <t>El Paso</t>
  </si>
  <si>
    <t>2007-11-01</t>
  </si>
  <si>
    <t>OO-0334</t>
  </si>
  <si>
    <t>2024-03-23</t>
  </si>
  <si>
    <t>OO-0335</t>
  </si>
  <si>
    <t>Dallas</t>
  </si>
  <si>
    <t>2018-02-07</t>
  </si>
  <si>
    <t>OO-0336</t>
  </si>
  <si>
    <t>San Antonio</t>
  </si>
  <si>
    <t>2024-04-12</t>
  </si>
  <si>
    <t>OO-0337</t>
  </si>
  <si>
    <t>Plano Outlet</t>
  </si>
  <si>
    <t>Plano</t>
  </si>
  <si>
    <t>2013-08-15</t>
  </si>
  <si>
    <t>OO-0338</t>
  </si>
  <si>
    <t>2018-01-24</t>
  </si>
  <si>
    <t>OO-0339</t>
  </si>
  <si>
    <t>2016-03-08</t>
  </si>
  <si>
    <t>OO-0340</t>
  </si>
  <si>
    <t>2011-12-25</t>
  </si>
  <si>
    <t>OO-0341</t>
  </si>
  <si>
    <t>2021-10-23</t>
  </si>
  <si>
    <t>OO-0342</t>
  </si>
  <si>
    <t>Plano Flagship</t>
  </si>
  <si>
    <t>2012-10-12</t>
  </si>
  <si>
    <t>OO-0343</t>
  </si>
  <si>
    <t>2009-02-08</t>
  </si>
  <si>
    <t>OO-0344</t>
  </si>
  <si>
    <t>El Paso Flagship</t>
  </si>
  <si>
    <t>2024-01-01</t>
  </si>
  <si>
    <t>OO-0345</t>
  </si>
  <si>
    <t>2010-08-03</t>
  </si>
  <si>
    <t>OO-0346</t>
  </si>
  <si>
    <t>2020-04-21</t>
  </si>
  <si>
    <t>OO-0347</t>
  </si>
  <si>
    <t>2017-06-26</t>
  </si>
  <si>
    <t>OO-0348</t>
  </si>
  <si>
    <t>2014-06-27</t>
  </si>
  <si>
    <t>OO-0349</t>
  </si>
  <si>
    <t>El Paso Outlet</t>
  </si>
  <si>
    <t>2019-09-16</t>
  </si>
  <si>
    <t>OO-0350</t>
  </si>
  <si>
    <t>2017-02-09</t>
  </si>
  <si>
    <t>OO-0351</t>
  </si>
  <si>
    <t>2021-10-02</t>
  </si>
  <si>
    <t>OO-0352</t>
  </si>
  <si>
    <t>2022-11-10</t>
  </si>
  <si>
    <t>OO-0353</t>
  </si>
  <si>
    <t>2024-06-02</t>
  </si>
  <si>
    <t>OO-0354</t>
  </si>
  <si>
    <t>2021-04-19</t>
  </si>
  <si>
    <t>OO-0355</t>
  </si>
  <si>
    <t>Fort Worth Flagship</t>
  </si>
  <si>
    <t>2019-09-28</t>
  </si>
  <si>
    <t>OO-0356</t>
  </si>
  <si>
    <t>2006-12-14</t>
  </si>
  <si>
    <t>OO-0357</t>
  </si>
  <si>
    <t>Houston Outlet</t>
  </si>
  <si>
    <t>Houston</t>
  </si>
  <si>
    <t>2018-04-14</t>
  </si>
  <si>
    <t>OO-0358</t>
  </si>
  <si>
    <t>2021-11-26</t>
  </si>
  <si>
    <t>OO-0359</t>
  </si>
  <si>
    <t>2022-06-21</t>
  </si>
  <si>
    <t>OO-0360</t>
  </si>
  <si>
    <t>2018-10-17</t>
  </si>
  <si>
    <t>OO-0361</t>
  </si>
  <si>
    <t>2007-10-28</t>
  </si>
  <si>
    <t>OO-0362</t>
  </si>
  <si>
    <t>Salt Lake City Flagship</t>
  </si>
  <si>
    <t>Salt Lake City</t>
  </si>
  <si>
    <t>2023-12-02</t>
  </si>
  <si>
    <t>OO-0363</t>
  </si>
  <si>
    <t>Park City Outlet</t>
  </si>
  <si>
    <t>Park City</t>
  </si>
  <si>
    <t>2014-07-25</t>
  </si>
  <si>
    <t>OO-0364</t>
  </si>
  <si>
    <t>2008-05-18</t>
  </si>
  <si>
    <t>OO-0365</t>
  </si>
  <si>
    <t>2015-11-23</t>
  </si>
  <si>
    <t>OO-0366</t>
  </si>
  <si>
    <t>Park City Flagship</t>
  </si>
  <si>
    <t>2006-06-18</t>
  </si>
  <si>
    <t>OO-0367</t>
  </si>
  <si>
    <t>Arlington</t>
  </si>
  <si>
    <t>2010-08-09</t>
  </si>
  <si>
    <t>OO-0368</t>
  </si>
  <si>
    <t>Roanoke Outlet</t>
  </si>
  <si>
    <t>Roanoke</t>
  </si>
  <si>
    <t>2010-10-24</t>
  </si>
  <si>
    <t>OO-0369</t>
  </si>
  <si>
    <t>2023-08-26</t>
  </si>
  <si>
    <t>OO-0370</t>
  </si>
  <si>
    <t>Richmond</t>
  </si>
  <si>
    <t>2013-12-12</t>
  </si>
  <si>
    <t>OO-0371</t>
  </si>
  <si>
    <t>2012-06-11</t>
  </si>
  <si>
    <t>OO-0372</t>
  </si>
  <si>
    <t>2016-06-12</t>
  </si>
  <si>
    <t>OO-0373</t>
  </si>
  <si>
    <t>Virginia Beach Outlet</t>
  </si>
  <si>
    <t>Virginia Beach</t>
  </si>
  <si>
    <t>2026-02-12</t>
  </si>
  <si>
    <t>OO-0374</t>
  </si>
  <si>
    <t>Roanoke Flagship</t>
  </si>
  <si>
    <t>2017-07-10</t>
  </si>
  <si>
    <t>OO-0375</t>
  </si>
  <si>
    <t>2007-08-02</t>
  </si>
  <si>
    <t>OO-0376</t>
  </si>
  <si>
    <t>2006-07-14</t>
  </si>
  <si>
    <t>OO-0377</t>
  </si>
  <si>
    <t>Burlington</t>
  </si>
  <si>
    <t>OO-0378</t>
  </si>
  <si>
    <t>2019-04-25</t>
  </si>
  <si>
    <t>OO-0379</t>
  </si>
  <si>
    <t>Tacoma Flagship</t>
  </si>
  <si>
    <t>Tacoma</t>
  </si>
  <si>
    <t>2020-04-28</t>
  </si>
  <si>
    <t>OO-0380</t>
  </si>
  <si>
    <t>Bellevue</t>
  </si>
  <si>
    <t>2015-07-08</t>
  </si>
  <si>
    <t>OO-0381</t>
  </si>
  <si>
    <t>2022-02-18</t>
  </si>
  <si>
    <t>OO-0382</t>
  </si>
  <si>
    <t>Bellevue Outlet</t>
  </si>
  <si>
    <t>2019-11-20</t>
  </si>
  <si>
    <t>OO-0383</t>
  </si>
  <si>
    <t>OO-0384</t>
  </si>
  <si>
    <t>2022-02-14</t>
  </si>
  <si>
    <t>OO-0385</t>
  </si>
  <si>
    <t>Seattle</t>
  </si>
  <si>
    <t>2024-04-19</t>
  </si>
  <si>
    <t>OO-0386</t>
  </si>
  <si>
    <t>2008-06-14</t>
  </si>
  <si>
    <t>OO-0387</t>
  </si>
  <si>
    <t>Spokane</t>
  </si>
  <si>
    <t>2015-10-11</t>
  </si>
  <si>
    <t>OO-0388</t>
  </si>
  <si>
    <t>2013-08-28</t>
  </si>
  <si>
    <t>OO-0389</t>
  </si>
  <si>
    <t>Madison</t>
  </si>
  <si>
    <t>2025-02-17</t>
  </si>
  <si>
    <t>OO-0390</t>
  </si>
  <si>
    <t>2025-12-07</t>
  </si>
  <si>
    <t>OO-0391</t>
  </si>
  <si>
    <t>2024-04-10</t>
  </si>
  <si>
    <t>OO-0392</t>
  </si>
  <si>
    <t>Milwaukee Outlet</t>
  </si>
  <si>
    <t>Milwaukee</t>
  </si>
  <si>
    <t>2009-01-17</t>
  </si>
  <si>
    <t>OO-0393</t>
  </si>
  <si>
    <t>2024-03-14</t>
  </si>
  <si>
    <t>OO-0394</t>
  </si>
  <si>
    <t>Green Bay</t>
  </si>
  <si>
    <t>2011-03-18</t>
  </si>
  <si>
    <t>OO-0395</t>
  </si>
  <si>
    <t>Madison Outlet</t>
  </si>
  <si>
    <t>2010-12-10</t>
  </si>
  <si>
    <t>OO-0396</t>
  </si>
  <si>
    <t>Charleston</t>
  </si>
  <si>
    <t>2015-12-09</t>
  </si>
  <si>
    <t>OO-0397</t>
  </si>
  <si>
    <t>2018-08-16</t>
  </si>
  <si>
    <t>OO-0398</t>
  </si>
  <si>
    <t>2023-08-22</t>
  </si>
  <si>
    <t>OO-0399</t>
  </si>
  <si>
    <t>Cheyenne</t>
  </si>
  <si>
    <t>2011-03-07</t>
  </si>
  <si>
    <t>OO-0400</t>
  </si>
  <si>
    <t>Calgary</t>
  </si>
  <si>
    <t>International</t>
  </si>
  <si>
    <t>2025-04-16</t>
  </si>
  <si>
    <t>OO-0401</t>
  </si>
  <si>
    <t>Montreal</t>
  </si>
  <si>
    <t>2020-07-18</t>
  </si>
  <si>
    <t>OO-0402</t>
  </si>
  <si>
    <t>Vancouver Outlet</t>
  </si>
  <si>
    <t>Vancouver</t>
  </si>
  <si>
    <t>OO-0403</t>
  </si>
  <si>
    <t>Ottawa</t>
  </si>
  <si>
    <t>OO-0404</t>
  </si>
  <si>
    <t>Toronto</t>
  </si>
  <si>
    <t>2015-06-13</t>
  </si>
  <si>
    <t>OO-0405</t>
  </si>
  <si>
    <t>Edmonton</t>
  </si>
  <si>
    <t>2023-02-07</t>
  </si>
  <si>
    <t>OO-0406</t>
  </si>
  <si>
    <t>Toronto Flagship</t>
  </si>
  <si>
    <t>2011-11-08</t>
  </si>
  <si>
    <t>OO-0407</t>
  </si>
  <si>
    <t>2020-07-07</t>
  </si>
  <si>
    <t>OO-0408</t>
  </si>
  <si>
    <t>2024-10-21</t>
  </si>
  <si>
    <t>OO-0409</t>
  </si>
  <si>
    <t>2023-07-18</t>
  </si>
  <si>
    <t>OO-0410</t>
  </si>
  <si>
    <t>Montreal Outlet</t>
  </si>
  <si>
    <t>OO-0411</t>
  </si>
  <si>
    <t>2018-10-22</t>
  </si>
  <si>
    <t>OO-0412</t>
  </si>
  <si>
    <t>2010-10-01</t>
  </si>
  <si>
    <t>OO-0413</t>
  </si>
  <si>
    <t>2024-03-09</t>
  </si>
  <si>
    <t>OO-0414</t>
  </si>
  <si>
    <t>2012-02-23</t>
  </si>
  <si>
    <t>OO-0415</t>
  </si>
  <si>
    <t>2024-01-28</t>
  </si>
  <si>
    <t>OO-0416</t>
  </si>
  <si>
    <t>OO-0417</t>
  </si>
  <si>
    <t>2011-09-14</t>
  </si>
  <si>
    <t>OO-0418</t>
  </si>
  <si>
    <t>Calgary Outlet</t>
  </si>
  <si>
    <t>2010-12-04</t>
  </si>
  <si>
    <t>OO-0419</t>
  </si>
  <si>
    <t>2012-11-01</t>
  </si>
  <si>
    <t>OO-0420</t>
  </si>
  <si>
    <t>2008-07-27</t>
  </si>
  <si>
    <t>OO-0421</t>
  </si>
  <si>
    <t>2023-05-13</t>
  </si>
  <si>
    <t>OO-0422</t>
  </si>
  <si>
    <t>OO-0423</t>
  </si>
  <si>
    <t>2023-06-08</t>
  </si>
  <si>
    <t>OO-0424</t>
  </si>
  <si>
    <t>2012-06-27</t>
  </si>
  <si>
    <t>OO-0425</t>
  </si>
  <si>
    <t>Edmonton Flagship</t>
  </si>
  <si>
    <t>2021-01-12</t>
  </si>
  <si>
    <t>OO-0426</t>
  </si>
  <si>
    <t>Monterrey</t>
  </si>
  <si>
    <t>2008-05-15</t>
  </si>
  <si>
    <t>OO-0427</t>
  </si>
  <si>
    <t>Monterrey Flagship</t>
  </si>
  <si>
    <t>2009-12-09</t>
  </si>
  <si>
    <t>OO-0428</t>
  </si>
  <si>
    <t>Guadalajara Outlet</t>
  </si>
  <si>
    <t>Guadalajara</t>
  </si>
  <si>
    <t>OO-0429</t>
  </si>
  <si>
    <t>Monterrey Outlet</t>
  </si>
  <si>
    <t>2025-03-12</t>
  </si>
  <si>
    <t>OO-0430</t>
  </si>
  <si>
    <t>2021-09-08</t>
  </si>
  <si>
    <t>OO-0431</t>
  </si>
  <si>
    <t>2013-04-12</t>
  </si>
  <si>
    <t>OO-0432</t>
  </si>
  <si>
    <t>2024-04-26</t>
  </si>
  <si>
    <t>OO-0433</t>
  </si>
  <si>
    <t>Mexico City</t>
  </si>
  <si>
    <t>OO-0434</t>
  </si>
  <si>
    <t>2009-05-11</t>
  </si>
  <si>
    <t>OO-0435</t>
  </si>
  <si>
    <t>London</t>
  </si>
  <si>
    <t>2007-12-12</t>
  </si>
  <si>
    <t>OO-0436</t>
  </si>
  <si>
    <t>2014-03-27</t>
  </si>
  <si>
    <t>OO-0437</t>
  </si>
  <si>
    <t>Leeds</t>
  </si>
  <si>
    <t>2016-01-22</t>
  </si>
  <si>
    <t>OO-0438</t>
  </si>
  <si>
    <t>Glasgow Outlet</t>
  </si>
  <si>
    <t>Glasgow</t>
  </si>
  <si>
    <t>2020-06-09</t>
  </si>
  <si>
    <t>OO-0439</t>
  </si>
  <si>
    <t>2022-05-20</t>
  </si>
  <si>
    <t>OO-0440</t>
  </si>
  <si>
    <t>Leeds Outlet</t>
  </si>
  <si>
    <t>2024-09-19</t>
  </si>
  <si>
    <t>OO-0441</t>
  </si>
  <si>
    <t>London Outlet</t>
  </si>
  <si>
    <t>OO-0442</t>
  </si>
  <si>
    <t>2010-01-10</t>
  </si>
  <si>
    <t>OO-0443</t>
  </si>
  <si>
    <t>2016-08-10</t>
  </si>
  <si>
    <t>OO-0444</t>
  </si>
  <si>
    <t>Edinburgh</t>
  </si>
  <si>
    <t>2014-08-18</t>
  </si>
  <si>
    <t>OO-0445</t>
  </si>
  <si>
    <t>2017-07-22</t>
  </si>
  <si>
    <t>OO-0446</t>
  </si>
  <si>
    <t>2006-08-14</t>
  </si>
  <si>
    <t>OO-0447</t>
  </si>
  <si>
    <t>OO-0448</t>
  </si>
  <si>
    <t>Edinburgh Outlet</t>
  </si>
  <si>
    <t>2019-11-16</t>
  </si>
  <si>
    <t>OO-0449</t>
  </si>
  <si>
    <t>2025-09-09</t>
  </si>
  <si>
    <t>OO-0450</t>
  </si>
  <si>
    <t>2026-05-19</t>
  </si>
  <si>
    <t>OO-0451</t>
  </si>
  <si>
    <t>2009-01-16</t>
  </si>
  <si>
    <t>OO-0452</t>
  </si>
  <si>
    <t>2025-09-20</t>
  </si>
  <si>
    <t>OO-0453</t>
  </si>
  <si>
    <t>Cork</t>
  </si>
  <si>
    <t>2012-05-03</t>
  </si>
  <si>
    <t>OO-0454</t>
  </si>
  <si>
    <t>2009-05-13</t>
  </si>
  <si>
    <t>OO-0455</t>
  </si>
  <si>
    <t>Dublin</t>
  </si>
  <si>
    <t>2008-03-18</t>
  </si>
  <si>
    <t>OO-0456</t>
  </si>
  <si>
    <t>Cork Outlet</t>
  </si>
  <si>
    <t>2020-08-09</t>
  </si>
  <si>
    <t>OO-0457</t>
  </si>
  <si>
    <t>Paris</t>
  </si>
  <si>
    <t>2016-11-15</t>
  </si>
  <si>
    <t>OO-0458</t>
  </si>
  <si>
    <t>2013-12-28</t>
  </si>
  <si>
    <t>OO-0459</t>
  </si>
  <si>
    <t>Marseille Outlet</t>
  </si>
  <si>
    <t>Marseille</t>
  </si>
  <si>
    <t>2023-09-23</t>
  </si>
  <si>
    <t>OO-0460</t>
  </si>
  <si>
    <t>Lyon Outlet</t>
  </si>
  <si>
    <t>Lyon</t>
  </si>
  <si>
    <t>2025-05-19</t>
  </si>
  <si>
    <t>OO-0461</t>
  </si>
  <si>
    <t>Paris Outlet</t>
  </si>
  <si>
    <t>2017-05-19</t>
  </si>
  <si>
    <t>OO-0462</t>
  </si>
  <si>
    <t>Bordeaux</t>
  </si>
  <si>
    <t>2016-05-03</t>
  </si>
  <si>
    <t>OO-0463</t>
  </si>
  <si>
    <t>2024-05-15</t>
  </si>
  <si>
    <t>OO-0464</t>
  </si>
  <si>
    <t>2017-02-06</t>
  </si>
  <si>
    <t>OO-0465</t>
  </si>
  <si>
    <t>Lyon Flagship</t>
  </si>
  <si>
    <t>2007-08-28</t>
  </si>
  <si>
    <t>OO-0466</t>
  </si>
  <si>
    <t>Paris Flagship</t>
  </si>
  <si>
    <t>2019-03-10</t>
  </si>
  <si>
    <t>OO-0467</t>
  </si>
  <si>
    <t>2006-06-06</t>
  </si>
  <si>
    <t>OO-0468</t>
  </si>
  <si>
    <t>2012-04-10</t>
  </si>
  <si>
    <t>OO-0469</t>
  </si>
  <si>
    <t>Munich</t>
  </si>
  <si>
    <t>2019-01-09</t>
  </si>
  <si>
    <t>OO-0470</t>
  </si>
  <si>
    <t>Berlin</t>
  </si>
  <si>
    <t>2006-05-17</t>
  </si>
  <si>
    <t>OO-0471</t>
  </si>
  <si>
    <t>Hamburg Outlet</t>
  </si>
  <si>
    <t>Hamburg</t>
  </si>
  <si>
    <t>2026-04-05</t>
  </si>
  <si>
    <t>OO-0472</t>
  </si>
  <si>
    <t>2020-08-28</t>
  </si>
  <si>
    <t>OO-0473</t>
  </si>
  <si>
    <t>2023-02-20</t>
  </si>
  <si>
    <t>OO-0474</t>
  </si>
  <si>
    <t>Frankfurt</t>
  </si>
  <si>
    <t>2011-08-21</t>
  </si>
  <si>
    <t>OO-0475</t>
  </si>
  <si>
    <t>2025-09-22</t>
  </si>
  <si>
    <t>OO-0476</t>
  </si>
  <si>
    <t>2011-09-23</t>
  </si>
  <si>
    <t>OO-0477</t>
  </si>
  <si>
    <t>2011-07-10</t>
  </si>
  <si>
    <t>OO-0478</t>
  </si>
  <si>
    <t>2011-04-07</t>
  </si>
  <si>
    <t>OO-0479</t>
  </si>
  <si>
    <t>Cologne</t>
  </si>
  <si>
    <t>2006-06-05</t>
  </si>
  <si>
    <t>OO-0480</t>
  </si>
  <si>
    <t>2010-04-09</t>
  </si>
  <si>
    <t>OO-0481</t>
  </si>
  <si>
    <t>Munich Outlet</t>
  </si>
  <si>
    <t>2009-10-24</t>
  </si>
  <si>
    <t>OO-0482</t>
  </si>
  <si>
    <t>2011-06-18</t>
  </si>
  <si>
    <t>OO-0483</t>
  </si>
  <si>
    <t>Amsterdam</t>
  </si>
  <si>
    <t>2007-02-21</t>
  </si>
  <si>
    <t>OO-0484</t>
  </si>
  <si>
    <t>Utrecht</t>
  </si>
  <si>
    <t>2007-12-08</t>
  </si>
  <si>
    <t>OO-0485</t>
  </si>
  <si>
    <t>Amsterdam Flagship</t>
  </si>
  <si>
    <t>2019-08-06</t>
  </si>
  <si>
    <t>OO-0486</t>
  </si>
  <si>
    <t>2010-06-18</t>
  </si>
  <si>
    <t>OO-0487</t>
  </si>
  <si>
    <t>2025-04-10</t>
  </si>
  <si>
    <t>OO-0488</t>
  </si>
  <si>
    <t>Utrecht Flagship</t>
  </si>
  <si>
    <t>2011-05-07</t>
  </si>
  <si>
    <t>OO-0489</t>
  </si>
  <si>
    <t>Barcelona</t>
  </si>
  <si>
    <t>2018-09-26</t>
  </si>
  <si>
    <t>OO-0490</t>
  </si>
  <si>
    <t>Valencia</t>
  </si>
  <si>
    <t>2026-05-16</t>
  </si>
  <si>
    <t>OO-0491</t>
  </si>
  <si>
    <t>2015-10-24</t>
  </si>
  <si>
    <t>OO-0492</t>
  </si>
  <si>
    <t>2012-07-25</t>
  </si>
  <si>
    <t>OO-0493</t>
  </si>
  <si>
    <t>Barcelona Outlet</t>
  </si>
  <si>
    <t>2018-03-21</t>
  </si>
  <si>
    <t>OO-0494</t>
  </si>
  <si>
    <t>2025-02-01</t>
  </si>
  <si>
    <t>OO-0495</t>
  </si>
  <si>
    <t>2008-03-20</t>
  </si>
  <si>
    <t>OO-0496</t>
  </si>
  <si>
    <t>Porto Outlet</t>
  </si>
  <si>
    <t>Porto</t>
  </si>
  <si>
    <t>2023-09-21</t>
  </si>
  <si>
    <t>OO-0497</t>
  </si>
  <si>
    <t>2018-11-04</t>
  </si>
  <si>
    <t>OO-0498</t>
  </si>
  <si>
    <t>Lisbon</t>
  </si>
  <si>
    <t>2007-04-04</t>
  </si>
  <si>
    <t>OO-0499</t>
  </si>
  <si>
    <t>Rome</t>
  </si>
  <si>
    <t>2015-06-19</t>
  </si>
  <si>
    <t>OO-0500</t>
  </si>
  <si>
    <t>Milan Outlet</t>
  </si>
  <si>
    <t>Milan</t>
  </si>
  <si>
    <t>2021-03-21</t>
  </si>
  <si>
    <t>OO-0501</t>
  </si>
  <si>
    <t>2013-05-20</t>
  </si>
  <si>
    <t>OO-0502</t>
  </si>
  <si>
    <t>2025-08-13</t>
  </si>
  <si>
    <t>OO-0503</t>
  </si>
  <si>
    <t>2007-12-13</t>
  </si>
  <si>
    <t>OO-0504</t>
  </si>
  <si>
    <t>2024-05-09</t>
  </si>
  <si>
    <t>OO-0505</t>
  </si>
  <si>
    <t>OO-0506</t>
  </si>
  <si>
    <t>Zurich</t>
  </si>
  <si>
    <t>2011-08-14</t>
  </si>
  <si>
    <t>OO-0507</t>
  </si>
  <si>
    <t>Geneva</t>
  </si>
  <si>
    <t>2009-10-05</t>
  </si>
  <si>
    <t>OO-0508</t>
  </si>
  <si>
    <t>2018-08-10</t>
  </si>
  <si>
    <t>OO-0509</t>
  </si>
  <si>
    <t>Bern</t>
  </si>
  <si>
    <t>2021-08-22</t>
  </si>
  <si>
    <t>OO-0510</t>
  </si>
  <si>
    <t>Vienna Flagship</t>
  </si>
  <si>
    <t>Vienna</t>
  </si>
  <si>
    <t>2006-08-23</t>
  </si>
  <si>
    <t>OO-0511</t>
  </si>
  <si>
    <t>Salzburg Outlet</t>
  </si>
  <si>
    <t>Salzburg</t>
  </si>
  <si>
    <t>2024-10-27</t>
  </si>
  <si>
    <t>OO-0512</t>
  </si>
  <si>
    <t>2007-03-17</t>
  </si>
  <si>
    <t>OO-0513</t>
  </si>
  <si>
    <t>Gothenburg</t>
  </si>
  <si>
    <t>2006-12-11</t>
  </si>
  <si>
    <t>OO-0514</t>
  </si>
  <si>
    <t>Stockholm</t>
  </si>
  <si>
    <t>OO-0515</t>
  </si>
  <si>
    <t>Stockholm Outlet</t>
  </si>
  <si>
    <t>2023-07-26</t>
  </si>
  <si>
    <t>OO-0516</t>
  </si>
  <si>
    <t>2018-02-16</t>
  </si>
  <si>
    <t>OO-0517</t>
  </si>
  <si>
    <t>2018-03-14</t>
  </si>
  <si>
    <t>OO-0518</t>
  </si>
  <si>
    <t>Bergen Flagship</t>
  </si>
  <si>
    <t>Bergen</t>
  </si>
  <si>
    <t>OO-0519</t>
  </si>
  <si>
    <t>Oslo Outlet</t>
  </si>
  <si>
    <t>Oslo</t>
  </si>
  <si>
    <t>2025-06-22</t>
  </si>
  <si>
    <t>OO-0520</t>
  </si>
  <si>
    <t>2012-03-12</t>
  </si>
  <si>
    <t>OO-0521</t>
  </si>
  <si>
    <t>2010-01-17</t>
  </si>
  <si>
    <t>OO-0522</t>
  </si>
  <si>
    <t>Tampere</t>
  </si>
  <si>
    <t>2018-09-06</t>
  </si>
  <si>
    <t>OO-0523</t>
  </si>
  <si>
    <t>2013-09-28</t>
  </si>
  <si>
    <t>OO-0524</t>
  </si>
  <si>
    <t>Helsinki</t>
  </si>
  <si>
    <t>OO-0525</t>
  </si>
  <si>
    <t>Krakow</t>
  </si>
  <si>
    <t>2024-07-23</t>
  </si>
  <si>
    <t>OO-0526</t>
  </si>
  <si>
    <t>Warsaw</t>
  </si>
  <si>
    <t>2023-08-25</t>
  </si>
  <si>
    <t>OO-0527</t>
  </si>
  <si>
    <t>2015-02-06</t>
  </si>
  <si>
    <t>OO-0528</t>
  </si>
  <si>
    <t>2025-10-22</t>
  </si>
  <si>
    <t>OO-0529</t>
  </si>
  <si>
    <t>Sapporo Outlet</t>
  </si>
  <si>
    <t>Sapporo</t>
  </si>
  <si>
    <t>2008-07-04</t>
  </si>
  <si>
    <t>OO-0530</t>
  </si>
  <si>
    <t>2008-08-03</t>
  </si>
  <si>
    <t>OO-0531</t>
  </si>
  <si>
    <t>Tokyo</t>
  </si>
  <si>
    <t>2013-06-11</t>
  </si>
  <si>
    <t>OO-0532</t>
  </si>
  <si>
    <t>2012-03-23</t>
  </si>
  <si>
    <t>OO-0533</t>
  </si>
  <si>
    <t>Nagoya</t>
  </si>
  <si>
    <t>2007-08-09</t>
  </si>
  <si>
    <t>OO-0534</t>
  </si>
  <si>
    <t>OO-0535</t>
  </si>
  <si>
    <t>2009-07-26</t>
  </si>
  <si>
    <t>OO-0536</t>
  </si>
  <si>
    <t>2014-05-23</t>
  </si>
  <si>
    <t>OO-0537</t>
  </si>
  <si>
    <t>2006-12-24</t>
  </si>
  <si>
    <t>OO-0538</t>
  </si>
  <si>
    <t>Osaka</t>
  </si>
  <si>
    <t>2010-10-12</t>
  </si>
  <si>
    <t>OO-0539</t>
  </si>
  <si>
    <t>2021-05-15</t>
  </si>
  <si>
    <t>OO-0540</t>
  </si>
  <si>
    <t>Seoul Flagship</t>
  </si>
  <si>
    <t>Seoul</t>
  </si>
  <si>
    <t>2013-12-18</t>
  </si>
  <si>
    <t>OO-0541</t>
  </si>
  <si>
    <t>Busan Outlet</t>
  </si>
  <si>
    <t>Busan</t>
  </si>
  <si>
    <t>2006-11-17</t>
  </si>
  <si>
    <t>OO-0542</t>
  </si>
  <si>
    <t>OO-0543</t>
  </si>
  <si>
    <t>2011-12-06</t>
  </si>
  <si>
    <t>OO-0544</t>
  </si>
  <si>
    <t>2007-09-15</t>
  </si>
  <si>
    <t>OO-0545</t>
  </si>
  <si>
    <t>Shanghai Flagship</t>
  </si>
  <si>
    <t>Shanghai</t>
  </si>
  <si>
    <t>2011-08-23</t>
  </si>
  <si>
    <t>OO-0546</t>
  </si>
  <si>
    <t>Shanghai Outlet</t>
  </si>
  <si>
    <t>2025-07-27</t>
  </si>
  <si>
    <t>OO-0547</t>
  </si>
  <si>
    <t>Shenzhen</t>
  </si>
  <si>
    <t>2025-05-17</t>
  </si>
  <si>
    <t>OO-0548</t>
  </si>
  <si>
    <t>Beijing</t>
  </si>
  <si>
    <t>2021-07-19</t>
  </si>
  <si>
    <t>OO-0549</t>
  </si>
  <si>
    <t>2016-03-10</t>
  </si>
  <si>
    <t>OO-0550</t>
  </si>
  <si>
    <t>2007-11-04</t>
  </si>
  <si>
    <t>OO-0551</t>
  </si>
  <si>
    <t>2015-06-04</t>
  </si>
  <si>
    <t>OO-0552</t>
  </si>
  <si>
    <t>2023-11-15</t>
  </si>
  <si>
    <t>OO-0553</t>
  </si>
  <si>
    <t>2019-11-24</t>
  </si>
  <si>
    <t>OO-0554</t>
  </si>
  <si>
    <t>Penang</t>
  </si>
  <si>
    <t>2022-11-09</t>
  </si>
  <si>
    <t>OO-0555</t>
  </si>
  <si>
    <t>Kuala Lumpur</t>
  </si>
  <si>
    <t>2022-07-25</t>
  </si>
  <si>
    <t>OO-0556</t>
  </si>
  <si>
    <t>Penang Outlet</t>
  </si>
  <si>
    <t>2011-09-24</t>
  </si>
  <si>
    <t>OO-0557</t>
  </si>
  <si>
    <t>Bangkok</t>
  </si>
  <si>
    <t>2008-08-07</t>
  </si>
  <si>
    <t>OO-0558</t>
  </si>
  <si>
    <t>Chiang Mai</t>
  </si>
  <si>
    <t>2011-10-27</t>
  </si>
  <si>
    <t>OO-0559</t>
  </si>
  <si>
    <t>2016-11-19</t>
  </si>
  <si>
    <t>OO-0560</t>
  </si>
  <si>
    <t>Bengaluru Flagship</t>
  </si>
  <si>
    <t>Bengaluru</t>
  </si>
  <si>
    <t>2024-11-13</t>
  </si>
  <si>
    <t>OO-0561</t>
  </si>
  <si>
    <t>Delhi Flagship</t>
  </si>
  <si>
    <t>Delhi</t>
  </si>
  <si>
    <t>2025-06-19</t>
  </si>
  <si>
    <t>OO-0562</t>
  </si>
  <si>
    <t>2011-12-24</t>
  </si>
  <si>
    <t>OO-0563</t>
  </si>
  <si>
    <t>Mumbai</t>
  </si>
  <si>
    <t>2020-05-24</t>
  </si>
  <si>
    <t>OO-0564</t>
  </si>
  <si>
    <t>OO-0565</t>
  </si>
  <si>
    <t>Melbourne Flagship</t>
  </si>
  <si>
    <t>Melbourne</t>
  </si>
  <si>
    <t>2021-01-23</t>
  </si>
  <si>
    <t>OO-0566</t>
  </si>
  <si>
    <t>Sydney</t>
  </si>
  <si>
    <t>2021-04-26</t>
  </si>
  <si>
    <t>OO-0567</t>
  </si>
  <si>
    <t>Adelaide Flagship</t>
  </si>
  <si>
    <t>Adelaide</t>
  </si>
  <si>
    <t>OO-0568</t>
  </si>
  <si>
    <t>OO-0569</t>
  </si>
  <si>
    <t>2022-04-02</t>
  </si>
  <si>
    <t>OO-0570</t>
  </si>
  <si>
    <t>2020-04-17</t>
  </si>
  <si>
    <t>OO-0571</t>
  </si>
  <si>
    <t>2017-11-10</t>
  </si>
  <si>
    <t>OO-0572</t>
  </si>
  <si>
    <t>Brisbane</t>
  </si>
  <si>
    <t>2020-06-22</t>
  </si>
  <si>
    <t>OO-0573</t>
  </si>
  <si>
    <t>2014-04-04</t>
  </si>
  <si>
    <t>OO-0574</t>
  </si>
  <si>
    <t>2008-04-07</t>
  </si>
  <si>
    <t>OO-0575</t>
  </si>
  <si>
    <t>Perth</t>
  </si>
  <si>
    <t>2007-12-26</t>
  </si>
  <si>
    <t>OO-0576</t>
  </si>
  <si>
    <t>2018-05-22</t>
  </si>
  <si>
    <t>OO-0577</t>
  </si>
  <si>
    <t>Auckland Outlet</t>
  </si>
  <si>
    <t>Auckland</t>
  </si>
  <si>
    <t>2020-10-26</t>
  </si>
  <si>
    <t>OO-0578</t>
  </si>
  <si>
    <t>Christchurch</t>
  </si>
  <si>
    <t>2024-07-11</t>
  </si>
  <si>
    <t>OO-0579</t>
  </si>
  <si>
    <t>OO-0580</t>
  </si>
  <si>
    <t>OO-0581</t>
  </si>
  <si>
    <t>2020-09-21</t>
  </si>
  <si>
    <t>OO-0582</t>
  </si>
  <si>
    <t>Rio de Janeiro</t>
  </si>
  <si>
    <t>2013-02-26</t>
  </si>
  <si>
    <t>OO-0583</t>
  </si>
  <si>
    <t>Curitiba</t>
  </si>
  <si>
    <t>2020-06-13</t>
  </si>
  <si>
    <t>OO-0584</t>
  </si>
  <si>
    <t>2023-07-12</t>
  </si>
  <si>
    <t>OO-0585</t>
  </si>
  <si>
    <t>Sao Paulo</t>
  </si>
  <si>
    <t>OO-0586</t>
  </si>
  <si>
    <t>2024-12-08</t>
  </si>
  <si>
    <t>OO-0587</t>
  </si>
  <si>
    <t>2016-08-14</t>
  </si>
  <si>
    <t>OO-0588</t>
  </si>
  <si>
    <t>2014-05-10</t>
  </si>
  <si>
    <t>OO-0589</t>
  </si>
  <si>
    <t>2018-10-26</t>
  </si>
  <si>
    <t>OO-0590</t>
  </si>
  <si>
    <t>Valparaiso Flagship</t>
  </si>
  <si>
    <t>Valparaiso</t>
  </si>
  <si>
    <t>2014-10-19</t>
  </si>
  <si>
    <t>OO-0591</t>
  </si>
  <si>
    <t>OO-0592</t>
  </si>
  <si>
    <t>2012-05-22</t>
  </si>
  <si>
    <t>OO-0593</t>
  </si>
  <si>
    <t>2021-02-27</t>
  </si>
  <si>
    <t>OO-0594</t>
  </si>
  <si>
    <t>Cordoba</t>
  </si>
  <si>
    <t>2020-05-16</t>
  </si>
  <si>
    <t>OO-0595</t>
  </si>
  <si>
    <t>2021-02-19</t>
  </si>
  <si>
    <t>OO-0596</t>
  </si>
  <si>
    <t>Buenos Aires Outlet</t>
  </si>
  <si>
    <t>Buenos Aires</t>
  </si>
  <si>
    <t>2021-06-02</t>
  </si>
  <si>
    <t>OO-0597</t>
  </si>
  <si>
    <t>Cordoba Outlet</t>
  </si>
  <si>
    <t>OO-0598</t>
  </si>
  <si>
    <t>Medellin</t>
  </si>
  <si>
    <t>2009-06-26</t>
  </si>
  <si>
    <t>OO-0599</t>
  </si>
  <si>
    <t>Medellin Flagship</t>
  </si>
  <si>
    <t>2019-06-09</t>
  </si>
  <si>
    <t>OO-0600</t>
  </si>
  <si>
    <t>Bogota</t>
  </si>
  <si>
    <t>2012-02-14</t>
  </si>
  <si>
    <t>OO-0601</t>
  </si>
  <si>
    <t>Abu Dhabi</t>
  </si>
  <si>
    <t>2007-08-11</t>
  </si>
  <si>
    <t>OO-0602</t>
  </si>
  <si>
    <t>2025-08-25</t>
  </si>
  <si>
    <t>OO-0603</t>
  </si>
  <si>
    <t>2007-11-06</t>
  </si>
  <si>
    <t>OO-0604</t>
  </si>
  <si>
    <t>Johannesburg</t>
  </si>
  <si>
    <t>2013-06-08</t>
  </si>
  <si>
    <t>OO-0605</t>
  </si>
  <si>
    <t>Johannesburg Flagship</t>
  </si>
  <si>
    <t>2022-03-17</t>
  </si>
  <si>
    <t>OO-0606</t>
  </si>
  <si>
    <t>2026-05-03</t>
  </si>
  <si>
    <t>Month (YYYYMM)</t>
  </si>
  <si>
    <t>Comp sales</t>
  </si>
  <si>
    <t>Units</t>
  </si>
  <si>
    <t>Returned units</t>
  </si>
  <si>
    <t>Sq ft months</t>
  </si>
  <si>
    <t>Store months</t>
  </si>
  <si>
    <t>Comp store months</t>
  </si>
  <si>
    <t>Quota</t>
  </si>
  <si>
    <t>Labor hours</t>
  </si>
  <si>
    <t>Transactions</t>
  </si>
  <si>
    <t>Dashboard configuration</t>
  </si>
  <si>
    <t>Three controls live on the Dashboard sheet. Everything here is either a constant or derived from those three.</t>
  </si>
  <si>
    <t>METRICS</t>
  </si>
  <si>
    <t>Unit</t>
  </si>
  <si>
    <t>Num idx</t>
  </si>
  <si>
    <t>Den idx</t>
  </si>
  <si>
    <t>Value mode</t>
  </si>
  <si>
    <t>Scale mode</t>
  </si>
  <si>
    <t>Benchmark</t>
  </si>
  <si>
    <t>Span</t>
  </si>
  <si>
    <t>Log K</t>
  </si>
  <si>
    <t>Direction</t>
  </si>
  <si>
    <t>Display x</t>
  </si>
  <si>
    <t>Decimals</t>
  </si>
  <si>
    <t>What it measures</t>
  </si>
  <si>
    <t>$ per sq ft per month</t>
  </si>
  <si>
    <t>Sales productivity of the physical footprint. The metric a retailer lives on, because it is comparable across store sizes.</t>
  </si>
  <si>
    <t>Net sales per store</t>
  </si>
  <si>
    <t>$ per store per month</t>
  </si>
  <si>
    <t>Average monthly volume per trading store, in thousands. Bigger stores look better here, which is exactly why sales per sq ft sits above it.</t>
  </si>
  <si>
    <t>Comp sales growth</t>
  </si>
  <si>
    <t>% vs the same months last year</t>
  </si>
  <si>
    <t>Year over year growth, comparable stores only. Stores that were not open for the whole prior-year period are excluded on both sides.</t>
  </si>
  <si>
    <t>Quota attainment</t>
  </si>
  <si>
    <t>% of plan</t>
  </si>
  <si>
    <t>Actual sales against the plan set for those stores and months. 100% is on plan, which is why the ramp centres there and not on the mean.</t>
  </si>
  <si>
    <t>Sales per labor hour</t>
  </si>
  <si>
    <t>$ per scheduled hour</t>
  </si>
  <si>
    <t>Sales generated per scheduled labour hour. The cleanest read on whether a market is staffed to its demand.</t>
  </si>
  <si>
    <t>Units per transaction</t>
  </si>
  <si>
    <t>units per basket</t>
  </si>
  <si>
    <t>How much goes in the basket. Outlet formats run higher by design, so read this alongside the format filter.</t>
  </si>
  <si>
    <t>Return rate</t>
  </si>
  <si>
    <t>% of units sold</t>
  </si>
  <si>
    <t>Units returned as a share of units sold. Low is good, so this metric runs the colour ramp in reverse. It is the only one that does.</t>
  </si>
  <si>
    <t>PERIODS</t>
  </si>
  <si>
    <t>Start</t>
  </si>
  <si>
    <t>End</t>
  </si>
  <si>
    <t>Prior start</t>
  </si>
  <si>
    <t>Prior end</t>
  </si>
  <si>
    <t>Latest month</t>
  </si>
  <si>
    <t>Last 3 months</t>
  </si>
  <si>
    <t>Last 6 months</t>
  </si>
  <si>
    <t>Year to date</t>
  </si>
  <si>
    <t>STORE FORMATS</t>
  </si>
  <si>
    <t>Choice</t>
  </si>
  <si>
    <t>SUMIFS criterion</t>
  </si>
  <si>
    <t>&lt;&gt;</t>
  </si>
  <si>
    <t>DERIVED</t>
  </si>
  <si>
    <t>Name</t>
  </si>
  <si>
    <t>What it is</t>
  </si>
  <si>
    <t>MetricIdx</t>
  </si>
  <si>
    <t>which row of the metric table is selected</t>
  </si>
  <si>
    <t>NumIdx</t>
  </si>
  <si>
    <t>column of the Monthly measure block to use as the numerator</t>
  </si>
  <si>
    <t>DenIdx</t>
  </si>
  <si>
    <t>and as the denominator</t>
  </si>
  <si>
    <t>ValueMode</t>
  </si>
  <si>
    <t>1 = rate, 2 = year over year change</t>
  </si>
  <si>
    <t>ScaleMode</t>
  </si>
  <si>
    <t>1 = log ratio vs the benchmark, 2 = linear vs a fixed point</t>
  </si>
  <si>
    <t>the fixed centre for scale mode 2</t>
  </si>
  <si>
    <t>half-width of the colour ramp for scale mode 2</t>
  </si>
  <si>
    <t>LogK</t>
  </si>
  <si>
    <t>saturation ratio for scale mode 1</t>
  </si>
  <si>
    <t>-1 flips the ramp for metrics where low is good</t>
  </si>
  <si>
    <t>DisplayMult</t>
  </si>
  <si>
    <t>display scaling only, never used in the maths</t>
  </si>
  <si>
    <t>MetricUnit</t>
  </si>
  <si>
    <t>unit label</t>
  </si>
  <si>
    <t>PeriodIdx</t>
  </si>
  <si>
    <t>PerStart</t>
  </si>
  <si>
    <t>first month, YYYYMM</t>
  </si>
  <si>
    <t>PerEnd</t>
  </si>
  <si>
    <t>last month</t>
  </si>
  <si>
    <t>PriorStart</t>
  </si>
  <si>
    <t>same months, one year earlier</t>
  </si>
  <si>
    <t>PriorEnd</t>
  </si>
  <si>
    <t>FmtCrit</t>
  </si>
  <si>
    <t>SUMIFS criterion. "&lt;&gt;" means is-not-blank, which matches every row</t>
  </si>
  <si>
    <t>How to read this, and how it was built</t>
  </si>
  <si>
    <t>This workbook answers one question: across 51 US markets and 30 countries, which ones are actually performing, and which ones only look fine because they are big? Pick a metric, a period and a store format at the top of the Dashboard. Everything else follows: the map, the five summary figures, the rankings and the region table.</t>
  </si>
  <si>
    <t>The map</t>
  </si>
  <si>
    <t>Every region is filled by how it is performing against the benchmark, not by how much money is in it. That is the whole argument. California shades as an ordinary performer carrying a lot of volume; Utah is the darkest state on the map and would never surface on a sales report. Neither reading survives on a map shaded by total sales, which only ever tells you where the stores are.</t>
  </si>
  <si>
    <t>A region with no stores in the selected view is left unfilled rather than shaded pale, because a colour on a diverging ramp means a position on that ramp and no-data has no position. The rankings underneath carry the volume the map deliberately does not.</t>
  </si>
  <si>
    <t>Why only rates and intensities</t>
  </si>
  <si>
    <t>None of the seven metrics is a raw total. Colour a map by total sales and California is the darkest thing on it in every single view, so the map has told you one fact: that is where the stores are. Totals belong in the figures at the top and in the rankings, where size is the point. Sales per square foot, sales per labour hour and quota attainment are comparable between a 6,000 foot store and a 28,000 foot one, so they are the ones worth mapping.</t>
  </si>
  <si>
    <t>Return rate is the only metric here where a low number is the good outcome, so it runs the colour scale in reverse. It is flagged in the metric table on the Config sheet.</t>
  </si>
  <si>
    <t>What the colour actually means</t>
  </si>
  <si>
    <t>Each market gets an index from 0 to 100 where 50 is the benchmark, and the colour bands are cut every 20 points. For metrics that measure a level, the index is a log ratio, so 1.75 times the benchmark and 1/1.75 of it sit the same distance from the middle. On a straight linear scale those land at +75% and -43%, which gives weak markets about half the colour range and makes them look milder than they are. For metrics that measure change, such as comp growth and quota attainment, the scale is linear around a fixed point, because zero growth and 100% of plan are real numbers in a way that an average is not.</t>
  </si>
  <si>
    <t>index = 50 + 50 x direction x LN(value / benchmark) / LN(K)   level metrics
index = 50 + 50 x direction x (value - centre) / span        change metrics
then clamped to the range 0 to 100</t>
  </si>
  <si>
    <t>The constants are fixed rather than recalculated for each view. That means the strongest and weakest markets clamp at the ends, and it means a colour means the same thing in all 140 combinations of metric, period and format, so you can change the period and compare what you are looking at against what you just saw.</t>
  </si>
  <si>
    <t>Each map is scored against its own comparison set: a state against the US rate, a country against the global rate. Scoring US states against a global rate would push the whole US map to one side and tell you about the international mix rather than about the states. Both benchmarks are a ratio of sums rather than an average of averages, so a market with two stores cannot drag the centre around.</t>
  </si>
  <si>
    <t>How the map is drawn</t>
  </si>
  <si>
    <t>Excel ships a Map Chart. It needs Bing Maps, a Microsoft 365 desktop licence and a live connection, it does nothing on a Mac or in a browser, and no script can produce one. This file does not use it. The map is an ordinary XY scatter chart doing two jobs at once.</t>
  </si>
  <si>
    <t>·  The borders are one series. State and country outlines come from public GeoJSON, are projected in Python (Albers Equal Area for the lower 48, its own parameters for Alaska and Hawaii, Equal Earth for the world), simplified, and written to the Outline sheets as a list of coordinates with a blank row between shapes. Excel breaks a line at a blank, so one series draws every border without joining Maine to Hawaii.</t>
  </si>
  <si>
    <t>·  The fill is the part worth explaining. Excel will not fill an arbitrary shape, and the Filled Map chart that would needs a Microsoft 365 subscription and a live connection to Bing, which is no use in a file somebody downloads. But Excel draws a line as thick as you ask, and it breaks that line at #N/A. So a filled state is a stack of short horizontal lines three pixels apart, each drawn a shade thicker than the gap so the rows touch.</t>
  </si>
  <si>
    <t>=IF($C1234=4, $B1234, NA())</t>
  </si>
  <si>
    <t>·  Colour is a property of a series, so a performance band has to be a series: five bands plus "no stores" is six. Every scanline of every region appears in all six and is #N/A in five, and Excel skips #N/A. Change a dropdown and 3,367 scanlines move between series at once, which is what makes the map live.</t>
  </si>
  <si>
    <t>·  The line width is not a taste decision. It is the plot area height in pixels, divided by the number of scanline rows, times a little over one so consecutive rows overlap instead of leaving white seams. That only holds at one chart size, which is why the chart is anchored so it cannot be resized by dragging a column.</t>
  </si>
  <si>
    <t>·  Because the borders and the fill are in the same chart, they cannot drift apart. Floating a chart over a background image looks equivalent and is not: the alignment depends on the plot area matching the picture, and it does not survive resizing.</t>
  </si>
  <si>
    <t>Nothing here is an add-in, a macro or an image. It opens in Excel 2016 and later, in Excel for Mac, and in a browser.</t>
  </si>
  <si>
    <t>How the numbers move</t>
  </si>
  <si>
    <t>The three dropdowns set a metric row, a pair of month bounds and a store format. The metric row picks a numerator and a denominator column out of a ten-column block on the Monthly sheet, and INDEX(block, 0, n) hands that column to SUMIFS as its sum range. That is what lets one set of formulas serve seven metrics without seven sets of columns.</t>
  </si>
  <si>
    <t>=SUMIFS(INDEX(Monthly!$G$3:$P$13747, 0, NumIdx),
        Monthly!$C$3:$C$13747, $A7,
        Monthly!$B$3:$B$13747, "&gt;="&amp;PerStart,
        Monthly!$B$3:$B$13747, "&lt;="&amp;PerEnd,
        Monthly!$F$3:$F$13747, FmtCrit)</t>
  </si>
  <si>
    <t>Only the selected period and its prior-year comparison are computed, not all five periods at once. Geography, region and format are copied onto the fact table so no formula has to look them up row by row. Every function used existed in Excel 2007.</t>
  </si>
  <si>
    <t>What it cannot do</t>
  </si>
  <si>
    <t>·  No hover tooltips. Cells and charts do not raise events without VBA, and a macro-enabled workbook is a rude thing to email someone. The rankings and the Geo Summary sheet are the drill-down.</t>
  </si>
  <si>
    <t>·  A chart is not readable by a screen reader. Geo Summary holds everything the map encodes, in sortable rows, and it is not hidden.</t>
  </si>
  <si>
    <t>·  The fill is horizontal scanlines, so a steep border stair-steps by three pixels. The outline is drawn over the top, which hides it at normal zoom; magnify the map far enough and the steps appear.</t>
  </si>
  <si>
    <t>·  Two islands, Jamaica and Puerto Rico, are too small to catch a scanline at this resolution and appear as outlines only. Neither has a store.</t>
  </si>
  <si>
    <t>·  The data is invented. Ollie's Outfits is not a real company and nothing here should be mistaken for a real retailer's numbers.</t>
  </si>
  <si>
    <t>How it is checked</t>
  </si>
  <si>
    <t>The workbook is generated, not assembled by hand, and it ships with cached values so everything is already drawn the moment the file opens, including inside the Protected View bar you get on a download. That is only safe if the cached numbers are right, so a second copy is built with calculation on load switched on, pushed through LibreOffice, and every recalculated value compared against what Python computed. Thirty-eight checks, including that each market plots exactly once in the right band and the right size, and that the outline breaks in exactly the places it should.</t>
  </si>
  <si>
    <t>▾</t>
  </si>
</sst>
</file>

<file path=xl/styles.xml><?xml version="1.0" encoding="utf-8"?>
<styleSheet xmlns="http://schemas.openxmlformats.org/spreadsheetml/2006/main">
  <numFmts count="4">
    <numFmt numFmtId="164" formatCode="$#,##0,,&quot;M&quot;"/>
    <numFmt numFmtId="165" formatCode="#,##0"/>
    <numFmt numFmtId="166" formatCode="#,##0.00"/>
    <numFmt numFmtId="167" formatCode="0.00"/>
  </numFmts>
  <fonts count="21">
    <font>
      <sz val="11"/>
      <color theme="1"/>
      <name val="Calibri"/>
      <family val="2"/>
      <scheme val="minor"/>
    </font>
    <font>
      <b/>
      <sz val="19"/>
      <color rgb="FF1F2933"/>
      <name val="Arial"/>
      <family val="2"/>
    </font>
    <font>
      <sz val="10.5"/>
      <color rgb="FF7B8794"/>
      <name val="Arial"/>
      <family val="2"/>
    </font>
    <font>
      <b/>
      <sz val="12"/>
      <color rgb="FF1F2933"/>
      <name val="Arial"/>
      <family val="2"/>
    </font>
    <font>
      <sz val="10"/>
      <color rgb="FF3E4C59"/>
      <name val="Arial"/>
      <family val="2"/>
    </font>
    <font>
      <b/>
      <sz val="11"/>
      <color rgb="FF20558A"/>
      <name val="Arial"/>
      <family val="2"/>
    </font>
    <font>
      <sz val="9"/>
      <color rgb="FF7B8794"/>
      <name val="Arial"/>
      <family val="2"/>
    </font>
    <font>
      <b/>
      <sz val="8.5"/>
      <color rgb="FF7B8794"/>
      <name val="Arial"/>
      <family val="2"/>
    </font>
    <font>
      <b/>
      <sz val="17"/>
      <color rgb="FF1F2933"/>
      <name val="Arial"/>
      <family val="2"/>
    </font>
    <font>
      <sz val="8.5"/>
      <color rgb="FF7B8794"/>
      <name val="Arial"/>
      <family val="2"/>
    </font>
    <font>
      <sz val="10"/>
      <color rgb="FF1F2933"/>
      <name val="Arial"/>
      <family val="2"/>
    </font>
    <font>
      <b/>
      <sz val="9"/>
      <color rgb="FF7B8794"/>
      <name val="Arial"/>
      <family val="2"/>
    </font>
    <font>
      <b/>
      <sz val="10"/>
      <color rgb="FF20558A"/>
      <name val="Arial"/>
      <family val="2"/>
    </font>
    <font>
      <b/>
      <sz val="9"/>
      <color rgb="FF1F2933"/>
      <name val="Arial"/>
      <family val="2"/>
    </font>
    <font>
      <sz val="9"/>
      <color rgb="FF20558A"/>
      <name val="Arial"/>
      <family val="2"/>
    </font>
    <font>
      <sz val="9"/>
      <color rgb="FF3E4C59"/>
      <name val="Arial"/>
      <family val="2"/>
    </font>
    <font>
      <b/>
      <sz val="9"/>
      <color rgb="FF8A5A20"/>
      <name val="Arial"/>
      <family val="2"/>
    </font>
    <font>
      <b/>
      <sz val="9"/>
      <color rgb="FFFFFFFF"/>
      <name val="Arial"/>
      <family val="2"/>
    </font>
    <font>
      <b/>
      <sz val="8.5"/>
      <color rgb="FFFFFFFF"/>
      <name val="Arial"/>
      <family val="2"/>
    </font>
    <font>
      <b/>
      <sz val="16"/>
      <color rgb="FF1F2933"/>
      <name val="Arial"/>
      <family val="2"/>
    </font>
    <font>
      <sz val="9"/>
      <color rgb="FF1F2933"/>
      <name val="Consolas"/>
      <family val="2"/>
    </font>
  </fonts>
  <fills count="7">
    <fill>
      <patternFill patternType="none"/>
    </fill>
    <fill>
      <patternFill patternType="gray125"/>
    </fill>
    <fill>
      <patternFill patternType="solid">
        <fgColor rgb="FFE3ECF6"/>
        <bgColor indexed="64"/>
      </patternFill>
    </fill>
    <fill>
      <patternFill patternType="solid">
        <fgColor rgb="FFFDF6E9"/>
        <bgColor indexed="64"/>
      </patternFill>
    </fill>
    <fill>
      <patternFill patternType="solid">
        <fgColor rgb="FF1F2933"/>
        <bgColor indexed="64"/>
      </patternFill>
    </fill>
    <fill>
      <patternFill patternType="solid">
        <fgColor rgb="FF3E4C59"/>
        <bgColor indexed="64"/>
      </patternFill>
    </fill>
    <fill>
      <patternFill patternType="solid">
        <fgColor rgb="FFF5F7FA"/>
        <bgColor indexed="64"/>
      </patternFill>
    </fill>
  </fills>
  <borders count="3">
    <border>
      <left/>
      <right/>
      <top/>
      <bottom/>
      <diagonal/>
    </border>
    <border>
      <left/>
      <right/>
      <top/>
      <bottom style="thin">
        <color rgb="FFCBD2D9"/>
      </bottom>
      <diagonal/>
    </border>
    <border>
      <left style="thin">
        <color rgb="FF9DBCDD"/>
      </left>
      <right style="thin">
        <color rgb="FF9DBCDD"/>
      </right>
      <top style="thin">
        <color rgb="FF9DBCDD"/>
      </top>
      <bottom style="thin">
        <color rgb="FF9DBCDD"/>
      </bottom>
      <diagonal/>
    </border>
  </borders>
  <cellStyleXfs count="1">
    <xf numFmtId="0" fontId="0" fillId="0" borderId="0"/>
  </cellStyleXfs>
  <cellXfs count="41">
    <xf numFmtId="0" fontId="0" fillId="0" borderId="0" xfId="0"/>
    <xf numFmtId="0" fontId="1" fillId="0" borderId="0" xfId="0" applyFont="1"/>
    <xf numFmtId="0" fontId="2" fillId="0" borderId="0" xfId="0" applyFont="1"/>
    <xf numFmtId="0" fontId="3" fillId="0" borderId="1" xfId="0" applyFont="1" applyBorder="1" applyAlignment="1">
      <alignment horizontal="left"/>
    </xf>
    <xf numFmtId="0" fontId="4" fillId="0" borderId="0" xfId="0" applyFont="1" applyAlignment="1">
      <alignment horizontal="right" vertical="center"/>
    </xf>
    <xf numFmtId="0" fontId="5" fillId="2" borderId="2" xfId="0" applyFont="1" applyFill="1" applyBorder="1" applyAlignment="1" applyProtection="1">
      <alignment horizontal="left" vertical="center" indent="1"/>
      <protection locked="0"/>
    </xf>
    <xf numFmtId="0" fontId="6" fillId="0" borderId="0" xfId="0" applyFont="1" applyAlignment="1">
      <alignment horizontal="left" vertical="center"/>
    </xf>
    <xf numFmtId="0" fontId="4" fillId="0" borderId="0" xfId="0" applyFont="1" applyAlignment="1">
      <alignment vertical="top" wrapText="1"/>
    </xf>
    <xf numFmtId="0" fontId="7" fillId="0" borderId="0" xfId="0" applyFont="1" applyAlignment="1">
      <alignment horizontal="left"/>
    </xf>
    <xf numFmtId="164" fontId="8" fillId="0" borderId="0" xfId="0" applyNumberFormat="1" applyFont="1" applyAlignment="1">
      <alignment horizontal="left" vertical="center"/>
    </xf>
    <xf numFmtId="165" fontId="8" fillId="0" borderId="0" xfId="0" applyNumberFormat="1" applyFont="1" applyAlignment="1">
      <alignment horizontal="left" vertical="center"/>
    </xf>
    <xf numFmtId="166" fontId="8" fillId="0" borderId="0" xfId="0" applyNumberFormat="1" applyFont="1" applyAlignment="1">
      <alignment horizontal="left" vertical="center"/>
    </xf>
    <xf numFmtId="0" fontId="9" fillId="0" borderId="0" xfId="0" applyFont="1" applyAlignment="1">
      <alignment horizontal="left" vertical="top" wrapText="1"/>
    </xf>
    <xf numFmtId="0" fontId="6" fillId="0" borderId="0" xfId="0" applyFont="1"/>
    <xf numFmtId="0" fontId="7" fillId="0" borderId="1" xfId="0" applyFont="1" applyBorder="1" applyAlignment="1">
      <alignment horizontal="left"/>
    </xf>
    <xf numFmtId="0" fontId="7" fillId="0" borderId="1" xfId="0" applyFont="1" applyBorder="1" applyAlignment="1">
      <alignment horizontal="right"/>
    </xf>
    <xf numFmtId="0" fontId="6" fillId="0" borderId="0" xfId="0" applyFont="1" applyAlignment="1">
      <alignment horizontal="center"/>
    </xf>
    <xf numFmtId="0" fontId="10" fillId="0" borderId="0" xfId="0" applyFont="1"/>
    <xf numFmtId="166" fontId="4" fillId="0" borderId="0" xfId="0" applyNumberFormat="1" applyFont="1" applyAlignment="1">
      <alignment horizontal="right"/>
    </xf>
    <xf numFmtId="1" fontId="6" fillId="0" borderId="0" xfId="0" applyNumberFormat="1" applyFont="1" applyAlignment="1">
      <alignment horizontal="right"/>
    </xf>
    <xf numFmtId="165" fontId="4" fillId="0" borderId="0" xfId="0" applyNumberFormat="1" applyFont="1" applyAlignment="1">
      <alignment horizontal="right"/>
    </xf>
    <xf numFmtId="0" fontId="6" fillId="0" borderId="0" xfId="0" applyFont="1" applyAlignment="1">
      <alignment horizontal="left" indent="1"/>
    </xf>
    <xf numFmtId="0" fontId="11" fillId="0" borderId="0" xfId="0" applyFont="1"/>
    <xf numFmtId="0" fontId="7" fillId="0" borderId="1" xfId="0" applyFont="1" applyBorder="1" applyAlignment="1">
      <alignment horizontal="left" indent="1"/>
    </xf>
    <xf numFmtId="0" fontId="12" fillId="0" borderId="0" xfId="0" applyFont="1"/>
    <xf numFmtId="0" fontId="13" fillId="0" borderId="0" xfId="0" applyFont="1"/>
    <xf numFmtId="0" fontId="14" fillId="0" borderId="0" xfId="0" applyFont="1" applyAlignment="1">
      <alignment horizontal="left"/>
    </xf>
    <xf numFmtId="0" fontId="15" fillId="0" borderId="0" xfId="0" applyFont="1"/>
    <xf numFmtId="0" fontId="16" fillId="3" borderId="0" xfId="0" applyFont="1" applyFill="1"/>
    <xf numFmtId="0" fontId="17" fillId="4" borderId="0" xfId="0" applyFont="1" applyFill="1" applyAlignment="1">
      <alignment horizontal="left" vertical="center"/>
    </xf>
    <xf numFmtId="165" fontId="15" fillId="0" borderId="0" xfId="0" applyNumberFormat="1" applyFont="1"/>
    <xf numFmtId="1" fontId="15" fillId="0" borderId="0" xfId="0" applyNumberFormat="1" applyFont="1"/>
    <xf numFmtId="0" fontId="17" fillId="4" borderId="0" xfId="0" applyFont="1" applyFill="1" applyAlignment="1">
      <alignment horizontal="right" vertical="center"/>
    </xf>
    <xf numFmtId="166" fontId="15" fillId="0" borderId="0" xfId="0" applyNumberFormat="1" applyFont="1"/>
    <xf numFmtId="0" fontId="18" fillId="5" borderId="0" xfId="0" applyFont="1" applyFill="1" applyAlignment="1">
      <alignment horizontal="left" wrapText="1"/>
    </xf>
    <xf numFmtId="1" fontId="15" fillId="0" borderId="0" xfId="0" applyNumberFormat="1" applyFont="1" applyAlignment="1">
      <alignment horizontal="right"/>
    </xf>
    <xf numFmtId="167" fontId="15" fillId="0" borderId="0" xfId="0" applyNumberFormat="1" applyFont="1" applyAlignment="1">
      <alignment horizontal="right"/>
    </xf>
    <xf numFmtId="0" fontId="19" fillId="0" borderId="0" xfId="0" applyFont="1"/>
    <xf numFmtId="0" fontId="5" fillId="0" borderId="0" xfId="0" applyFont="1" applyAlignment="1"/>
    <xf numFmtId="0" fontId="20" fillId="6" borderId="0" xfId="0" applyFont="1" applyFill="1" applyAlignment="1">
      <alignment vertical="top" indent="1" wrapText="1"/>
    </xf>
    <xf numFmtId="0" fontId="4" fillId="0" borderId="0" xfId="0" applyFont="1" applyAlignment="1">
      <alignmen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067919990388224452"/>
          <c:y val="0.0080000000000000002"/>
          <c:w val="0.86416001922355112"/>
          <c:h val="0.88500000000000001"/>
        </c:manualLayout>
      </c:layout>
      <c:scatterChart>
        <c:scatterStyle val="lineMarker"/>
        <c:ser>
          <c:idx val="0"/>
          <c:order val="0"/>
          <c:tx>
            <c:v>Well below benchmark</c:v>
          </c:tx>
          <c:spPr>
            <a:ln cap="flat" w="38100">
              <a:solidFill>
                <a:srgbClr val="B2432F"/>
              </a:solidFill>
            </a:ln>
          </c:spPr>
          <c:marker>
            <c:symbol val="none"/>
          </c:marker>
          <c:xVal>
            <c:numRef>
              <c:f>'Map Fill'!$A$6:$A$4612</c:f>
              <c:numCache>
                <c:formatCode>General</c:formatCode>
                <c:ptCount val="4607"/>
                <c:pt idx="0">
                  <c:v>-0.3021501</c:v>
                </c:pt>
                <c:pt idx="1">
                  <c:v>-0.3012023</c:v>
                </c:pt>
                <c:pt idx="3">
                  <c:v>-0.2945674</c:v>
                </c:pt>
                <c:pt idx="4">
                  <c:v>-0.2931456</c:v>
                </c:pt>
                <c:pt idx="6">
                  <c:v>-0.2898282</c:v>
                </c:pt>
                <c:pt idx="7">
                  <c:v>-0.2888803</c:v>
                </c:pt>
                <c:pt idx="9">
                  <c:v>-0.2926717</c:v>
                </c:pt>
                <c:pt idx="10">
                  <c:v>-0.2898282</c:v>
                </c:pt>
                <c:pt idx="12">
                  <c:v>-0.2879325</c:v>
                </c:pt>
                <c:pt idx="13">
                  <c:v>-0.2827194</c:v>
                </c:pt>
                <c:pt idx="15">
                  <c:v>-0.2865107</c:v>
                </c:pt>
                <c:pt idx="16">
                  <c:v>-0.2812976</c:v>
                </c:pt>
                <c:pt idx="18">
                  <c:v>-0.2822454</c:v>
                </c:pt>
                <c:pt idx="19">
                  <c:v>-0.2765584</c:v>
                </c:pt>
                <c:pt idx="21">
                  <c:v>-0.2708713</c:v>
                </c:pt>
                <c:pt idx="22">
                  <c:v>-0.2666061</c:v>
                </c:pt>
                <c:pt idx="24">
                  <c:v>-0.2083138</c:v>
                </c:pt>
                <c:pt idx="25">
                  <c:v>-0.2045224</c:v>
                </c:pt>
                <c:pt idx="27">
                  <c:v>-0.200731</c:v>
                </c:pt>
                <c:pt idx="28">
                  <c:v>-0.1997832</c:v>
                </c:pt>
                <c:pt idx="30">
                  <c:v>-0.2794019</c:v>
                </c:pt>
                <c:pt idx="31">
                  <c:v>-0.2741888</c:v>
                </c:pt>
                <c:pt idx="33">
                  <c:v>-0.2685017</c:v>
                </c:pt>
                <c:pt idx="34">
                  <c:v>-0.2651843</c:v>
                </c:pt>
                <c:pt idx="36">
                  <c:v>-0.2097355</c:v>
                </c:pt>
                <c:pt idx="37">
                  <c:v>-0.206892</c:v>
                </c:pt>
                <c:pt idx="39">
                  <c:v>-0.2059441</c:v>
                </c:pt>
                <c:pt idx="40">
                  <c:v>-0.2054702</c:v>
                </c:pt>
                <c:pt idx="42">
                  <c:v>-0.2040485</c:v>
                </c:pt>
                <c:pt idx="43">
                  <c:v>-0.1993093</c:v>
                </c:pt>
                <c:pt idx="45">
                  <c:v>-0.3756079</c:v>
                </c:pt>
                <c:pt idx="46">
                  <c:v>-0.3737122</c:v>
                </c:pt>
                <c:pt idx="48">
                  <c:v>-0.278928</c:v>
                </c:pt>
                <c:pt idx="49">
                  <c:v>-0.2699235</c:v>
                </c:pt>
                <c:pt idx="51">
                  <c:v>-0.2666061</c:v>
                </c:pt>
                <c:pt idx="52">
                  <c:v>-0.2642364</c:v>
                </c:pt>
                <c:pt idx="54">
                  <c:v>-0.2163704</c:v>
                </c:pt>
                <c:pt idx="55">
                  <c:v>-0.2144747</c:v>
                </c:pt>
                <c:pt idx="57">
                  <c:v>-0.213053</c:v>
                </c:pt>
                <c:pt idx="58">
                  <c:v>-0.2121051</c:v>
                </c:pt>
                <c:pt idx="60">
                  <c:v>-0.2092616</c:v>
                </c:pt>
                <c:pt idx="61">
                  <c:v>-0.200731</c:v>
                </c:pt>
                <c:pt idx="63">
                  <c:v>-0.2836672</c:v>
                </c:pt>
                <c:pt idx="64">
                  <c:v>-0.2827194</c:v>
                </c:pt>
                <c:pt idx="66">
                  <c:v>-0.2812976</c:v>
                </c:pt>
                <c:pt idx="67">
                  <c:v>-0.2798758</c:v>
                </c:pt>
                <c:pt idx="69">
                  <c:v>-0.2775062</c:v>
                </c:pt>
                <c:pt idx="70">
                  <c:v>-0.2680278</c:v>
                </c:pt>
                <c:pt idx="72">
                  <c:v>-0.21874</c:v>
                </c:pt>
                <c:pt idx="73">
                  <c:v>-0.2158965</c:v>
                </c:pt>
                <c:pt idx="75">
                  <c:v>-0.2149487</c:v>
                </c:pt>
                <c:pt idx="76">
                  <c:v>-0.2140008</c:v>
                </c:pt>
                <c:pt idx="78">
                  <c:v>-0.2097355</c:v>
                </c:pt>
                <c:pt idx="79">
                  <c:v>-0.206892</c:v>
                </c:pt>
                <c:pt idx="81">
                  <c:v>-0.2903021</c:v>
                </c:pt>
                <c:pt idx="82">
                  <c:v>-0.2699235</c:v>
                </c:pt>
                <c:pt idx="84">
                  <c:v>-0.2637625</c:v>
                </c:pt>
                <c:pt idx="85">
                  <c:v>-0.2613929</c:v>
                </c:pt>
                <c:pt idx="87">
                  <c:v>-0.2211096</c:v>
                </c:pt>
                <c:pt idx="88">
                  <c:v>-0.2173183</c:v>
                </c:pt>
                <c:pt idx="90">
                  <c:v>-0.2158965</c:v>
                </c:pt>
                <c:pt idx="91">
                  <c:v>-0.2144747</c:v>
                </c:pt>
                <c:pt idx="93">
                  <c:v>-0.213053</c:v>
                </c:pt>
                <c:pt idx="94">
                  <c:v>-0.2097355</c:v>
                </c:pt>
                <c:pt idx="96">
                  <c:v>-0.2898282</c:v>
                </c:pt>
                <c:pt idx="97">
                  <c:v>-0.26708</c:v>
                </c:pt>
                <c:pt idx="99">
                  <c:v>-0.2637625</c:v>
                </c:pt>
                <c:pt idx="100">
                  <c:v>-0.2580755</c:v>
                </c:pt>
                <c:pt idx="102">
                  <c:v>-0.2258488</c:v>
                </c:pt>
                <c:pt idx="103">
                  <c:v>-0.2215835</c:v>
                </c:pt>
                <c:pt idx="105">
                  <c:v>-0.2201618</c:v>
                </c:pt>
                <c:pt idx="106">
                  <c:v>-0.2182661</c:v>
                </c:pt>
                <c:pt idx="108">
                  <c:v>-0.2173183</c:v>
                </c:pt>
                <c:pt idx="109">
                  <c:v>-0.212579</c:v>
                </c:pt>
                <c:pt idx="111">
                  <c:v>-0.2959892</c:v>
                </c:pt>
                <c:pt idx="112">
                  <c:v>-0.2917239</c:v>
                </c:pt>
                <c:pt idx="114">
                  <c:v>-0.290776</c:v>
                </c:pt>
                <c:pt idx="115">
                  <c:v>-0.2656582</c:v>
                </c:pt>
                <c:pt idx="117">
                  <c:v>-0.2623408</c:v>
                </c:pt>
                <c:pt idx="118">
                  <c:v>-0.254758</c:v>
                </c:pt>
                <c:pt idx="120">
                  <c:v>-0.2315359</c:v>
                </c:pt>
                <c:pt idx="121">
                  <c:v>-0.2267967</c:v>
                </c:pt>
                <c:pt idx="123">
                  <c:v>-0.2230053</c:v>
                </c:pt>
                <c:pt idx="124">
                  <c:v>-0.2201618</c:v>
                </c:pt>
                <c:pt idx="126">
                  <c:v>-0.2192139</c:v>
                </c:pt>
                <c:pt idx="127">
                  <c:v>-0.2168443</c:v>
                </c:pt>
                <c:pt idx="129">
                  <c:v>-0.3021501</c:v>
                </c:pt>
                <c:pt idx="130">
                  <c:v>-0.3007284</c:v>
                </c:pt>
                <c:pt idx="132">
                  <c:v>-0.2978848</c:v>
                </c:pt>
                <c:pt idx="133">
                  <c:v>-0.2637625</c:v>
                </c:pt>
                <c:pt idx="135">
                  <c:v>-0.2613929</c:v>
                </c:pt>
                <c:pt idx="136">
                  <c:v>-0.2552319</c:v>
                </c:pt>
                <c:pt idx="138">
                  <c:v>-0.2495449</c:v>
                </c:pt>
                <c:pt idx="139">
                  <c:v>-0.2353273</c:v>
                </c:pt>
                <c:pt idx="141">
                  <c:v>-0.2343794</c:v>
                </c:pt>
                <c:pt idx="142">
                  <c:v>-0.231062</c:v>
                </c:pt>
                <c:pt idx="144">
                  <c:v>-0.2220575</c:v>
                </c:pt>
                <c:pt idx="145">
                  <c:v>-0.2196879</c:v>
                </c:pt>
                <c:pt idx="147">
                  <c:v>-0.2974109</c:v>
                </c:pt>
                <c:pt idx="148">
                  <c:v>-0.236749</c:v>
                </c:pt>
                <c:pt idx="150">
                  <c:v>-0.2988327</c:v>
                </c:pt>
                <c:pt idx="151">
                  <c:v>-0.2372229</c:v>
                </c:pt>
                <c:pt idx="153">
                  <c:v>-0.2978848</c:v>
                </c:pt>
                <c:pt idx="154">
                  <c:v>-0.2376969</c:v>
                </c:pt>
                <c:pt idx="156">
                  <c:v>-0.2950413</c:v>
                </c:pt>
                <c:pt idx="157">
                  <c:v>-0.2381708</c:v>
                </c:pt>
                <c:pt idx="159">
                  <c:v>-0.2936196</c:v>
                </c:pt>
                <c:pt idx="160">
                  <c:v>-0.2931456</c:v>
                </c:pt>
                <c:pt idx="162">
                  <c:v>-0.2893543</c:v>
                </c:pt>
                <c:pt idx="163">
                  <c:v>-0.2391186</c:v>
                </c:pt>
                <c:pt idx="165">
                  <c:v>-0.3073633</c:v>
                </c:pt>
                <c:pt idx="166">
                  <c:v>-0.3049937</c:v>
                </c:pt>
                <c:pt idx="168">
                  <c:v>-0.285089</c:v>
                </c:pt>
                <c:pt idx="169">
                  <c:v>-0.2395925</c:v>
                </c:pt>
                <c:pt idx="171">
                  <c:v>-0.3102068</c:v>
                </c:pt>
                <c:pt idx="172">
                  <c:v>-0.3097329</c:v>
                </c:pt>
                <c:pt idx="174">
                  <c:v>-0.2860368</c:v>
                </c:pt>
                <c:pt idx="175">
                  <c:v>-0.2400665</c:v>
                </c:pt>
                <c:pt idx="177">
                  <c:v>-0.296937</c:v>
                </c:pt>
                <c:pt idx="178">
                  <c:v>-0.2405404</c:v>
                </c:pt>
                <c:pt idx="180">
                  <c:v>-0.2964631</c:v>
                </c:pt>
                <c:pt idx="181">
                  <c:v>-0.2410143</c:v>
                </c:pt>
                <c:pt idx="183">
                  <c:v>-0.2997805</c:v>
                </c:pt>
                <c:pt idx="184">
                  <c:v>-0.2884064</c:v>
                </c:pt>
                <c:pt idx="186">
                  <c:v>-0.2855629</c:v>
                </c:pt>
                <c:pt idx="187">
                  <c:v>-0.2414882</c:v>
                </c:pt>
                <c:pt idx="189">
                  <c:v>-0.2931456</c:v>
                </c:pt>
                <c:pt idx="190">
                  <c:v>-0.2903021</c:v>
                </c:pt>
                <c:pt idx="192">
                  <c:v>-0.285089</c:v>
                </c:pt>
                <c:pt idx="193">
                  <c:v>-0.2424361</c:v>
                </c:pt>
                <c:pt idx="195">
                  <c:v>-0.2888803</c:v>
                </c:pt>
                <c:pt idx="196">
                  <c:v>-0.24291</c:v>
                </c:pt>
                <c:pt idx="198">
                  <c:v>-0.2898282</c:v>
                </c:pt>
                <c:pt idx="199">
                  <c:v>-0.2433839</c:v>
                </c:pt>
                <c:pt idx="201">
                  <c:v>-0.2921978</c:v>
                </c:pt>
                <c:pt idx="202">
                  <c:v>-0.2438578</c:v>
                </c:pt>
                <c:pt idx="204">
                  <c:v>-0.2926717</c:v>
                </c:pt>
                <c:pt idx="205">
                  <c:v>-0.2443318</c:v>
                </c:pt>
                <c:pt idx="207">
                  <c:v>-0.2865107</c:v>
                </c:pt>
                <c:pt idx="208">
                  <c:v>-0.2452796</c:v>
                </c:pt>
                <c:pt idx="210">
                  <c:v>-0.285089</c:v>
                </c:pt>
                <c:pt idx="211">
                  <c:v>-0.2457535</c:v>
                </c:pt>
                <c:pt idx="213">
                  <c:v>-0.2803498</c:v>
                </c:pt>
                <c:pt idx="214">
                  <c:v>-0.26708</c:v>
                </c:pt>
                <c:pt idx="216">
                  <c:v>-0.2746627</c:v>
                </c:pt>
                <c:pt idx="217">
                  <c:v>-0.2722931</c:v>
                </c:pt>
                <c:pt idx="219">
                  <c:v>0.1163222</c:v>
                </c:pt>
                <c:pt idx="220">
                  <c:v>0.117744</c:v>
                </c:pt>
                <c:pt idx="222">
                  <c:v>0.1243789</c:v>
                </c:pt>
                <c:pt idx="223">
                  <c:v>0.1272224</c:v>
                </c:pt>
                <c:pt idx="225">
                  <c:v>0.1139526</c:v>
                </c:pt>
                <c:pt idx="226">
                  <c:v>0.1182179</c:v>
                </c:pt>
                <c:pt idx="228">
                  <c:v>0.1215353</c:v>
                </c:pt>
                <c:pt idx="229">
                  <c:v>0.1291181</c:v>
                </c:pt>
                <c:pt idx="231">
                  <c:v>0.1139526</c:v>
                </c:pt>
                <c:pt idx="232">
                  <c:v>0.1191657</c:v>
                </c:pt>
                <c:pt idx="234">
                  <c:v>0.1210614</c:v>
                </c:pt>
                <c:pt idx="235">
                  <c:v>0.1281702</c:v>
                </c:pt>
                <c:pt idx="237">
                  <c:v>0.1134787</c:v>
                </c:pt>
                <c:pt idx="238">
                  <c:v>0.1262745</c:v>
                </c:pt>
                <c:pt idx="240">
                  <c:v>0.1130048</c:v>
                </c:pt>
                <c:pt idx="241">
                  <c:v>0.1248528</c:v>
                </c:pt>
                <c:pt idx="243">
                  <c:v>0.1125308</c:v>
                </c:pt>
                <c:pt idx="244">
                  <c:v>0.1442835</c:v>
                </c:pt>
                <c:pt idx="246">
                  <c:v>0.1125308</c:v>
                </c:pt>
                <c:pt idx="247">
                  <c:v>0.1632404</c:v>
                </c:pt>
                <c:pt idx="249">
                  <c:v>0.1120569</c:v>
                </c:pt>
                <c:pt idx="250">
                  <c:v>0.1618186</c:v>
                </c:pt>
                <c:pt idx="252">
                  <c:v>0.111583</c:v>
                </c:pt>
                <c:pt idx="253">
                  <c:v>0.1613447</c:v>
                </c:pt>
                <c:pt idx="255">
                  <c:v>0.1111091</c:v>
                </c:pt>
                <c:pt idx="256">
                  <c:v>0.1618186</c:v>
                </c:pt>
                <c:pt idx="258">
                  <c:v>0.1111091</c:v>
                </c:pt>
                <c:pt idx="259">
                  <c:v>0.1603969</c:v>
                </c:pt>
                <c:pt idx="261">
                  <c:v>0.1111091</c:v>
                </c:pt>
                <c:pt idx="262">
                  <c:v>0.1599229</c:v>
                </c:pt>
                <c:pt idx="264">
                  <c:v>0.1111091</c:v>
                </c:pt>
                <c:pt idx="265">
                  <c:v>0.1603969</c:v>
                </c:pt>
                <c:pt idx="267">
                  <c:v>0.111583</c:v>
                </c:pt>
                <c:pt idx="268">
                  <c:v>0.1613447</c:v>
                </c:pt>
                <c:pt idx="270">
                  <c:v>0.111583</c:v>
                </c:pt>
                <c:pt idx="271">
                  <c:v>0.1608708</c:v>
                </c:pt>
                <c:pt idx="273">
                  <c:v>0.111583</c:v>
                </c:pt>
                <c:pt idx="274">
                  <c:v>0.1599229</c:v>
                </c:pt>
                <c:pt idx="276">
                  <c:v>0.111583</c:v>
                </c:pt>
                <c:pt idx="277">
                  <c:v>0.1585012</c:v>
                </c:pt>
                <c:pt idx="279">
                  <c:v>0.111583</c:v>
                </c:pt>
                <c:pt idx="280">
                  <c:v>0.1570794</c:v>
                </c:pt>
                <c:pt idx="282">
                  <c:v>0.111583</c:v>
                </c:pt>
                <c:pt idx="283">
                  <c:v>0.1561316</c:v>
                </c:pt>
                <c:pt idx="285">
                  <c:v>0.111583</c:v>
                </c:pt>
                <c:pt idx="286">
                  <c:v>0.1556577</c:v>
                </c:pt>
                <c:pt idx="288">
                  <c:v>0.111583</c:v>
                </c:pt>
                <c:pt idx="289">
                  <c:v>0.1547098</c:v>
                </c:pt>
                <c:pt idx="291">
                  <c:v>0.111583</c:v>
                </c:pt>
                <c:pt idx="292">
                  <c:v>0.153762</c:v>
                </c:pt>
                <c:pt idx="294">
                  <c:v>0.1120569</c:v>
                </c:pt>
                <c:pt idx="295">
                  <c:v>0.153288</c:v>
                </c:pt>
                <c:pt idx="297">
                  <c:v>0.1120569</c:v>
                </c:pt>
                <c:pt idx="298">
                  <c:v>0.1523402</c:v>
                </c:pt>
                <c:pt idx="300">
                  <c:v>0.1120569</c:v>
                </c:pt>
                <c:pt idx="301">
                  <c:v>0.1513924</c:v>
                </c:pt>
                <c:pt idx="303">
                  <c:v>0.1120569</c:v>
                </c:pt>
                <c:pt idx="304">
                  <c:v>0.1509184</c:v>
                </c:pt>
                <c:pt idx="306">
                  <c:v>0.1120569</c:v>
                </c:pt>
                <c:pt idx="307">
                  <c:v>0.1499706</c:v>
                </c:pt>
                <c:pt idx="309">
                  <c:v>0.1120569</c:v>
                </c:pt>
                <c:pt idx="310">
                  <c:v>0.1490228</c:v>
                </c:pt>
                <c:pt idx="312">
                  <c:v>0.1120569</c:v>
                </c:pt>
                <c:pt idx="313">
                  <c:v>0.1485488</c:v>
                </c:pt>
                <c:pt idx="315">
                  <c:v>0.1191657</c:v>
                </c:pt>
                <c:pt idx="316">
                  <c:v>0.147601</c:v>
                </c:pt>
                <c:pt idx="318">
                  <c:v>0.0286468</c:v>
                </c:pt>
                <c:pt idx="319">
                  <c:v>0.0329121</c:v>
                </c:pt>
                <c:pt idx="321">
                  <c:v>0.0286468</c:v>
                </c:pt>
                <c:pt idx="322">
                  <c:v>0.07082579999999999</c:v>
                </c:pt>
                <c:pt idx="324">
                  <c:v>0.0286468</c:v>
                </c:pt>
                <c:pt idx="325">
                  <c:v>0.07035189999999999</c:v>
                </c:pt>
                <c:pt idx="327">
                  <c:v>0.0286468</c:v>
                </c:pt>
                <c:pt idx="328">
                  <c:v>0.07129969999999999</c:v>
                </c:pt>
                <c:pt idx="330">
                  <c:v>0.0220119</c:v>
                </c:pt>
                <c:pt idx="331">
                  <c:v>0.06893009999999999</c:v>
                </c:pt>
                <c:pt idx="333">
                  <c:v>0.0220119</c:v>
                </c:pt>
                <c:pt idx="334">
                  <c:v>0.06987790000000001</c:v>
                </c:pt>
                <c:pt idx="336">
                  <c:v>0.0220119</c:v>
                </c:pt>
                <c:pt idx="337">
                  <c:v>0.07129969999999999</c:v>
                </c:pt>
                <c:pt idx="339">
                  <c:v>0.0220119</c:v>
                </c:pt>
                <c:pt idx="340">
                  <c:v>0.07272149999999999</c:v>
                </c:pt>
                <c:pt idx="342">
                  <c:v>0.0220119</c:v>
                </c:pt>
                <c:pt idx="343">
                  <c:v>0.07366929999999999</c:v>
                </c:pt>
                <c:pt idx="345">
                  <c:v>0.0220119</c:v>
                </c:pt>
                <c:pt idx="346">
                  <c:v>0.07509109999999999</c:v>
                </c:pt>
                <c:pt idx="348">
                  <c:v>0.0224858</c:v>
                </c:pt>
                <c:pt idx="349">
                  <c:v>0.07698679999999999</c:v>
                </c:pt>
                <c:pt idx="351">
                  <c:v>0.0224858</c:v>
                </c:pt>
                <c:pt idx="352">
                  <c:v>0.07840850000000001</c:v>
                </c:pt>
                <c:pt idx="354">
                  <c:v>0.0224858</c:v>
                </c:pt>
                <c:pt idx="355">
                  <c:v>0.07935639999999999</c:v>
                </c:pt>
                <c:pt idx="357">
                  <c:v>0.0224858</c:v>
                </c:pt>
                <c:pt idx="358">
                  <c:v>0.08077810000000001</c:v>
                </c:pt>
                <c:pt idx="360">
                  <c:v>0.0224858</c:v>
                </c:pt>
                <c:pt idx="361">
                  <c:v>0.08267380000000001</c:v>
                </c:pt>
                <c:pt idx="363">
                  <c:v>0.0220119</c:v>
                </c:pt>
                <c:pt idx="364">
                  <c:v>0.08267380000000001</c:v>
                </c:pt>
                <c:pt idx="366">
                  <c:v>0.0220119</c:v>
                </c:pt>
                <c:pt idx="367">
                  <c:v>0.0831477</c:v>
                </c:pt>
                <c:pt idx="369">
                  <c:v>0.021538</c:v>
                </c:pt>
                <c:pt idx="370">
                  <c:v>0.08504340000000001</c:v>
                </c:pt>
                <c:pt idx="372">
                  <c:v>0.0210641</c:v>
                </c:pt>
                <c:pt idx="373">
                  <c:v>0.08599130000000001</c:v>
                </c:pt>
                <c:pt idx="375">
                  <c:v>0.0205901</c:v>
                </c:pt>
                <c:pt idx="376">
                  <c:v>0.087413</c:v>
                </c:pt>
                <c:pt idx="378">
                  <c:v>0.0201162</c:v>
                </c:pt>
                <c:pt idx="379">
                  <c:v>0.07983030000000001</c:v>
                </c:pt>
                <c:pt idx="381">
                  <c:v>0.0196423</c:v>
                </c:pt>
                <c:pt idx="382">
                  <c:v>0.08219990000000001</c:v>
                </c:pt>
                <c:pt idx="384">
                  <c:v>0.057556</c:v>
                </c:pt>
                <c:pt idx="385">
                  <c:v>0.081252</c:v>
                </c:pt>
                <c:pt idx="387">
                  <c:v>-0.2097355</c:v>
                </c:pt>
                <c:pt idx="388">
                  <c:v>-0.1931483</c:v>
                </c:pt>
                <c:pt idx="390">
                  <c:v>-0.2244271</c:v>
                </c:pt>
                <c:pt idx="391">
                  <c:v>-0.1926744</c:v>
                </c:pt>
                <c:pt idx="393">
                  <c:v>-0.2291663</c:v>
                </c:pt>
                <c:pt idx="394">
                  <c:v>-0.1922004</c:v>
                </c:pt>
                <c:pt idx="396">
                  <c:v>-0.2343794</c:v>
                </c:pt>
                <c:pt idx="397">
                  <c:v>-0.1917265</c:v>
                </c:pt>
                <c:pt idx="399">
                  <c:v>-0.2391186</c:v>
                </c:pt>
                <c:pt idx="400">
                  <c:v>-0.1917265</c:v>
                </c:pt>
                <c:pt idx="402">
                  <c:v>-0.2438578</c:v>
                </c:pt>
                <c:pt idx="403">
                  <c:v>-0.1912526</c:v>
                </c:pt>
                <c:pt idx="405">
                  <c:v>-0.248597</c:v>
                </c:pt>
                <c:pt idx="406">
                  <c:v>-0.1907787</c:v>
                </c:pt>
                <c:pt idx="408">
                  <c:v>-0.2533363</c:v>
                </c:pt>
                <c:pt idx="409">
                  <c:v>-0.1903048</c:v>
                </c:pt>
                <c:pt idx="411">
                  <c:v>-0.2580755</c:v>
                </c:pt>
                <c:pt idx="412">
                  <c:v>-0.1898308</c:v>
                </c:pt>
                <c:pt idx="414">
                  <c:v>-0.2628147</c:v>
                </c:pt>
                <c:pt idx="415">
                  <c:v>-0.1893569</c:v>
                </c:pt>
                <c:pt idx="417">
                  <c:v>-0.2675539</c:v>
                </c:pt>
                <c:pt idx="418">
                  <c:v>-0.1893569</c:v>
                </c:pt>
                <c:pt idx="420">
                  <c:v>-0.272767</c:v>
                </c:pt>
                <c:pt idx="421">
                  <c:v>-0.188883</c:v>
                </c:pt>
                <c:pt idx="423">
                  <c:v>-0.2718192</c:v>
                </c:pt>
                <c:pt idx="424">
                  <c:v>-0.1884091</c:v>
                </c:pt>
                <c:pt idx="426">
                  <c:v>-0.26708</c:v>
                </c:pt>
                <c:pt idx="427">
                  <c:v>-0.1879351</c:v>
                </c:pt>
                <c:pt idx="429">
                  <c:v>-0.2675539</c:v>
                </c:pt>
                <c:pt idx="430">
                  <c:v>-0.1874612</c:v>
                </c:pt>
                <c:pt idx="432">
                  <c:v>-0.2694496</c:v>
                </c:pt>
                <c:pt idx="433">
                  <c:v>-0.1869873</c:v>
                </c:pt>
                <c:pt idx="435">
                  <c:v>-0.2689757</c:v>
                </c:pt>
                <c:pt idx="436">
                  <c:v>-0.1869873</c:v>
                </c:pt>
                <c:pt idx="438">
                  <c:v>-0.26708</c:v>
                </c:pt>
                <c:pt idx="439">
                  <c:v>-0.1865134</c:v>
                </c:pt>
                <c:pt idx="441">
                  <c:v>-0.2647104</c:v>
                </c:pt>
                <c:pt idx="442">
                  <c:v>-0.1860395</c:v>
                </c:pt>
                <c:pt idx="444">
                  <c:v>-0.2647104</c:v>
                </c:pt>
                <c:pt idx="445">
                  <c:v>-0.1855655</c:v>
                </c:pt>
                <c:pt idx="447">
                  <c:v>-0.2637625</c:v>
                </c:pt>
                <c:pt idx="448">
                  <c:v>-0.1850916</c:v>
                </c:pt>
                <c:pt idx="450">
                  <c:v>-0.2594972</c:v>
                </c:pt>
                <c:pt idx="451">
                  <c:v>-0.1846177</c:v>
                </c:pt>
                <c:pt idx="453">
                  <c:v>-0.2585494</c:v>
                </c:pt>
                <c:pt idx="454">
                  <c:v>-0.1846177</c:v>
                </c:pt>
                <c:pt idx="456">
                  <c:v>-0.2599712</c:v>
                </c:pt>
                <c:pt idx="457">
                  <c:v>-0.1841438</c:v>
                </c:pt>
                <c:pt idx="459">
                  <c:v>-0.260919</c:v>
                </c:pt>
                <c:pt idx="460">
                  <c:v>-0.1836699</c:v>
                </c:pt>
                <c:pt idx="462">
                  <c:v>-0.2618668</c:v>
                </c:pt>
                <c:pt idx="463">
                  <c:v>-0.1831959</c:v>
                </c:pt>
                <c:pt idx="465">
                  <c:v>-0.2623408</c:v>
                </c:pt>
                <c:pt idx="466">
                  <c:v>-0.182722</c:v>
                </c:pt>
                <c:pt idx="468">
                  <c:v>-0.260919</c:v>
                </c:pt>
                <c:pt idx="469">
                  <c:v>-0.1822481</c:v>
                </c:pt>
                <c:pt idx="471">
                  <c:v>-0.2604451</c:v>
                </c:pt>
                <c:pt idx="472">
                  <c:v>-0.1822481</c:v>
                </c:pt>
                <c:pt idx="474">
                  <c:v>-0.260919</c:v>
                </c:pt>
                <c:pt idx="475">
                  <c:v>-0.1817742</c:v>
                </c:pt>
                <c:pt idx="477">
                  <c:v>-0.260919</c:v>
                </c:pt>
                <c:pt idx="478">
                  <c:v>-0.1813003</c:v>
                </c:pt>
                <c:pt idx="480">
                  <c:v>-0.2604451</c:v>
                </c:pt>
                <c:pt idx="481">
                  <c:v>-0.1808263</c:v>
                </c:pt>
                <c:pt idx="483">
                  <c:v>-0.2604451</c:v>
                </c:pt>
                <c:pt idx="484">
                  <c:v>-0.1803524</c:v>
                </c:pt>
                <c:pt idx="486">
                  <c:v>-0.2599712</c:v>
                </c:pt>
                <c:pt idx="487">
                  <c:v>-0.2580755</c:v>
                </c:pt>
                <c:pt idx="489">
                  <c:v>-0.2500188</c:v>
                </c:pt>
                <c:pt idx="490">
                  <c:v>-0.1798785</c:v>
                </c:pt>
                <c:pt idx="492">
                  <c:v>-0.2495449</c:v>
                </c:pt>
                <c:pt idx="493">
                  <c:v>-0.1813003</c:v>
                </c:pt>
                <c:pt idx="495">
                  <c:v>-0.249071</c:v>
                </c:pt>
                <c:pt idx="496">
                  <c:v>-0.2002571</c:v>
                </c:pt>
                <c:pt idx="498">
                  <c:v>-0.248597</c:v>
                </c:pt>
                <c:pt idx="499">
                  <c:v>-0.2168443</c:v>
                </c:pt>
                <c:pt idx="501">
                  <c:v>-0.2481231</c:v>
                </c:pt>
                <c:pt idx="502">
                  <c:v>-0.2334316</c:v>
                </c:pt>
                <c:pt idx="504">
                  <c:v>-0.2841411</c:v>
                </c:pt>
                <c:pt idx="505">
                  <c:v>-0.2675539</c:v>
                </c:pt>
                <c:pt idx="507">
                  <c:v>-0.3064154</c:v>
                </c:pt>
                <c:pt idx="508">
                  <c:v>-0.2680278</c:v>
                </c:pt>
                <c:pt idx="510">
                  <c:v>-0.3073633</c:v>
                </c:pt>
                <c:pt idx="511">
                  <c:v>-0.2699235</c:v>
                </c:pt>
                <c:pt idx="513">
                  <c:v>-0.3068893</c:v>
                </c:pt>
                <c:pt idx="514">
                  <c:v>-0.2694496</c:v>
                </c:pt>
                <c:pt idx="516">
                  <c:v>-0.3068893</c:v>
                </c:pt>
                <c:pt idx="517">
                  <c:v>-0.2675539</c:v>
                </c:pt>
                <c:pt idx="519">
                  <c:v>-0.3073633</c:v>
                </c:pt>
                <c:pt idx="520">
                  <c:v>-0.2651843</c:v>
                </c:pt>
                <c:pt idx="522">
                  <c:v>-0.3083111</c:v>
                </c:pt>
                <c:pt idx="523">
                  <c:v>-0.2651843</c:v>
                </c:pt>
                <c:pt idx="525">
                  <c:v>-0.3102068</c:v>
                </c:pt>
                <c:pt idx="526">
                  <c:v>-0.2642364</c:v>
                </c:pt>
                <c:pt idx="528">
                  <c:v>-0.3125764</c:v>
                </c:pt>
                <c:pt idx="529">
                  <c:v>-0.2599712</c:v>
                </c:pt>
                <c:pt idx="531">
                  <c:v>-0.314946</c:v>
                </c:pt>
                <c:pt idx="532">
                  <c:v>-0.2590233</c:v>
                </c:pt>
                <c:pt idx="534">
                  <c:v>-0.3192113</c:v>
                </c:pt>
                <c:pt idx="535">
                  <c:v>-0.2604451</c:v>
                </c:pt>
                <c:pt idx="537">
                  <c:v>-0.3196852</c:v>
                </c:pt>
                <c:pt idx="538">
                  <c:v>-0.2613929</c:v>
                </c:pt>
                <c:pt idx="540">
                  <c:v>-0.3253723</c:v>
                </c:pt>
                <c:pt idx="541">
                  <c:v>-0.2623408</c:v>
                </c:pt>
                <c:pt idx="543">
                  <c:v>-0.3286897</c:v>
                </c:pt>
                <c:pt idx="544">
                  <c:v>-0.2628147</c:v>
                </c:pt>
                <c:pt idx="546">
                  <c:v>-0.3296376</c:v>
                </c:pt>
                <c:pt idx="547">
                  <c:v>-0.2642364</c:v>
                </c:pt>
                <c:pt idx="549">
                  <c:v>-0.3324811</c:v>
                </c:pt>
                <c:pt idx="550">
                  <c:v>-0.2661321</c:v>
                </c:pt>
                <c:pt idx="552">
                  <c:v>-0.3395899</c:v>
                </c:pt>
                <c:pt idx="553">
                  <c:v>-0.2680278</c:v>
                </c:pt>
                <c:pt idx="555">
                  <c:v>-0.3462248</c:v>
                </c:pt>
                <c:pt idx="556">
                  <c:v>-0.2699235</c:v>
                </c:pt>
                <c:pt idx="558">
                  <c:v>-0.3466987</c:v>
                </c:pt>
                <c:pt idx="559">
                  <c:v>-0.2718192</c:v>
                </c:pt>
                <c:pt idx="561">
                  <c:v>-0.345277</c:v>
                </c:pt>
                <c:pt idx="562">
                  <c:v>-0.2737149</c:v>
                </c:pt>
                <c:pt idx="564">
                  <c:v>-0.345277</c:v>
                </c:pt>
                <c:pt idx="565">
                  <c:v>-0.2756106</c:v>
                </c:pt>
                <c:pt idx="567">
                  <c:v>-0.3457509</c:v>
                </c:pt>
                <c:pt idx="568">
                  <c:v>-0.2770323</c:v>
                </c:pt>
                <c:pt idx="570">
                  <c:v>-0.3471726</c:v>
                </c:pt>
                <c:pt idx="571">
                  <c:v>-0.278928</c:v>
                </c:pt>
                <c:pt idx="573">
                  <c:v>-0.3466987</c:v>
                </c:pt>
                <c:pt idx="574">
                  <c:v>-0.2808237</c:v>
                </c:pt>
                <c:pt idx="576">
                  <c:v>-0.3490683</c:v>
                </c:pt>
                <c:pt idx="577">
                  <c:v>-0.2827194</c:v>
                </c:pt>
                <c:pt idx="579">
                  <c:v>-0.350964</c:v>
                </c:pt>
                <c:pt idx="580">
                  <c:v>-0.2846151</c:v>
                </c:pt>
                <c:pt idx="582">
                  <c:v>-0.3514379</c:v>
                </c:pt>
                <c:pt idx="583">
                  <c:v>-0.2865107</c:v>
                </c:pt>
                <c:pt idx="585">
                  <c:v>-0.3523858</c:v>
                </c:pt>
                <c:pt idx="586">
                  <c:v>-0.2884064</c:v>
                </c:pt>
                <c:pt idx="588">
                  <c:v>-0.3538075</c:v>
                </c:pt>
                <c:pt idx="589">
                  <c:v>-0.2903021</c:v>
                </c:pt>
                <c:pt idx="591">
                  <c:v>-0.3552293</c:v>
                </c:pt>
                <c:pt idx="592">
                  <c:v>-0.2921978</c:v>
                </c:pt>
                <c:pt idx="594">
                  <c:v>-0.3557032</c:v>
                </c:pt>
                <c:pt idx="595">
                  <c:v>-0.2940935</c:v>
                </c:pt>
                <c:pt idx="597">
                  <c:v>-0.3552293</c:v>
                </c:pt>
                <c:pt idx="598">
                  <c:v>-0.2959892</c:v>
                </c:pt>
                <c:pt idx="600">
                  <c:v>-0.3528597</c:v>
                </c:pt>
                <c:pt idx="601">
                  <c:v>-0.2978848</c:v>
                </c:pt>
                <c:pt idx="603">
                  <c:v>-0.3528597</c:v>
                </c:pt>
                <c:pt idx="604">
                  <c:v>-0.2997805</c:v>
                </c:pt>
                <c:pt idx="606">
                  <c:v>-0.3566511</c:v>
                </c:pt>
                <c:pt idx="607">
                  <c:v>-0.3016762</c:v>
                </c:pt>
                <c:pt idx="609">
                  <c:v>-0.3580728</c:v>
                </c:pt>
                <c:pt idx="610">
                  <c:v>-0.3035719</c:v>
                </c:pt>
                <c:pt idx="612">
                  <c:v>-0.3585467</c:v>
                </c:pt>
                <c:pt idx="613">
                  <c:v>-0.3054676</c:v>
                </c:pt>
                <c:pt idx="615">
                  <c:v>-0.3580728</c:v>
                </c:pt>
                <c:pt idx="616">
                  <c:v>-0.3073633</c:v>
                </c:pt>
                <c:pt idx="618">
                  <c:v>-0.3580728</c:v>
                </c:pt>
                <c:pt idx="619">
                  <c:v>-0.309259</c:v>
                </c:pt>
                <c:pt idx="621">
                  <c:v>-0.3575989</c:v>
                </c:pt>
                <c:pt idx="622">
                  <c:v>-0.3566511</c:v>
                </c:pt>
                <c:pt idx="624">
                  <c:v>-0.3547554</c:v>
                </c:pt>
                <c:pt idx="625">
                  <c:v>-0.3111546</c:v>
                </c:pt>
                <c:pt idx="627">
                  <c:v>-0.3575989</c:v>
                </c:pt>
                <c:pt idx="628">
                  <c:v>-0.3566511</c:v>
                </c:pt>
                <c:pt idx="630">
                  <c:v>-0.3542815</c:v>
                </c:pt>
                <c:pt idx="631">
                  <c:v>-0.3130503</c:v>
                </c:pt>
                <c:pt idx="633">
                  <c:v>-0.3613903</c:v>
                </c:pt>
                <c:pt idx="634">
                  <c:v>-0.3557032</c:v>
                </c:pt>
                <c:pt idx="636">
                  <c:v>-0.3542815</c:v>
                </c:pt>
                <c:pt idx="637">
                  <c:v>-0.314946</c:v>
                </c:pt>
                <c:pt idx="639">
                  <c:v>-0.3613903</c:v>
                </c:pt>
                <c:pt idx="640">
                  <c:v>-0.3168417</c:v>
                </c:pt>
                <c:pt idx="642">
                  <c:v>-0.3613903</c:v>
                </c:pt>
                <c:pt idx="643">
                  <c:v>-0.3187374</c:v>
                </c:pt>
                <c:pt idx="645">
                  <c:v>-0.3623381</c:v>
                </c:pt>
                <c:pt idx="646">
                  <c:v>-0.3187374</c:v>
                </c:pt>
                <c:pt idx="648">
                  <c:v>-0.3642338</c:v>
                </c:pt>
                <c:pt idx="649">
                  <c:v>-0.3177895</c:v>
                </c:pt>
                <c:pt idx="651">
                  <c:v>-0.3651816</c:v>
                </c:pt>
                <c:pt idx="652">
                  <c:v>-0.3173156</c:v>
                </c:pt>
                <c:pt idx="654">
                  <c:v>-0.3666034</c:v>
                </c:pt>
                <c:pt idx="655">
                  <c:v>-0.3163678</c:v>
                </c:pt>
                <c:pt idx="657">
                  <c:v>-0.3666034</c:v>
                </c:pt>
                <c:pt idx="658">
                  <c:v>-0.3158938</c:v>
                </c:pt>
                <c:pt idx="660">
                  <c:v>-0.3661295</c:v>
                </c:pt>
                <c:pt idx="661">
                  <c:v>-0.314946</c:v>
                </c:pt>
                <c:pt idx="663">
                  <c:v>-0.3666034</c:v>
                </c:pt>
                <c:pt idx="664">
                  <c:v>-0.3144721</c:v>
                </c:pt>
                <c:pt idx="666">
                  <c:v>-0.3651816</c:v>
                </c:pt>
                <c:pt idx="667">
                  <c:v>-0.3135242</c:v>
                </c:pt>
                <c:pt idx="669">
                  <c:v>-0.3647077</c:v>
                </c:pt>
                <c:pt idx="670">
                  <c:v>-0.3125764</c:v>
                </c:pt>
                <c:pt idx="672">
                  <c:v>-0.3642338</c:v>
                </c:pt>
                <c:pt idx="673">
                  <c:v>-0.3121025</c:v>
                </c:pt>
                <c:pt idx="675">
                  <c:v>-0.3651816</c:v>
                </c:pt>
                <c:pt idx="676">
                  <c:v>-0.3111546</c:v>
                </c:pt>
                <c:pt idx="678">
                  <c:v>-0.3661295</c:v>
                </c:pt>
                <c:pt idx="679">
                  <c:v>-0.3106807</c:v>
                </c:pt>
                <c:pt idx="681">
                  <c:v>-0.3680252</c:v>
                </c:pt>
                <c:pt idx="682">
                  <c:v>-0.3097329</c:v>
                </c:pt>
                <c:pt idx="684">
                  <c:v>-0.3684991</c:v>
                </c:pt>
                <c:pt idx="685">
                  <c:v>-0.309259</c:v>
                </c:pt>
                <c:pt idx="687">
                  <c:v>-0.3670773</c:v>
                </c:pt>
                <c:pt idx="688">
                  <c:v>-0.3083111</c:v>
                </c:pt>
                <c:pt idx="690">
                  <c:v>-0.3647077</c:v>
                </c:pt>
                <c:pt idx="691">
                  <c:v>-0.3078372</c:v>
                </c:pt>
                <c:pt idx="693">
                  <c:v>-0.3623381</c:v>
                </c:pt>
                <c:pt idx="694">
                  <c:v>-0.3068893</c:v>
                </c:pt>
                <c:pt idx="696">
                  <c:v>-0.3613903</c:v>
                </c:pt>
                <c:pt idx="697">
                  <c:v>-0.3064154</c:v>
                </c:pt>
                <c:pt idx="699">
                  <c:v>-0.3604424</c:v>
                </c:pt>
                <c:pt idx="700">
                  <c:v>-0.3139982</c:v>
                </c:pt>
                <c:pt idx="702">
                  <c:v>-0.3590207</c:v>
                </c:pt>
                <c:pt idx="703">
                  <c:v>-0.3244244</c:v>
                </c:pt>
                <c:pt idx="705">
                  <c:v>-0.3585467</c:v>
                </c:pt>
                <c:pt idx="706">
                  <c:v>-0.3339028</c:v>
                </c:pt>
                <c:pt idx="708">
                  <c:v>-0.3590207</c:v>
                </c:pt>
                <c:pt idx="709">
                  <c:v>-0.3438552</c:v>
                </c:pt>
                <c:pt idx="711">
                  <c:v>-0.3585467</c:v>
                </c:pt>
                <c:pt idx="712">
                  <c:v>-0.3538075</c:v>
                </c:pt>
                <c:pt idx="714">
                  <c:v>-0.1031033</c:v>
                </c:pt>
                <c:pt idx="715">
                  <c:v>-0.0836725</c:v>
                </c:pt>
                <c:pt idx="717">
                  <c:v>-0.1343821</c:v>
                </c:pt>
                <c:pt idx="718">
                  <c:v>-0.0831986</c:v>
                </c:pt>
                <c:pt idx="720">
                  <c:v>-0.1594999</c:v>
                </c:pt>
                <c:pt idx="721">
                  <c:v>-0.0831986</c:v>
                </c:pt>
                <c:pt idx="723">
                  <c:v>-0.1794046</c:v>
                </c:pt>
                <c:pt idx="724">
                  <c:v>-0.0831986</c:v>
                </c:pt>
                <c:pt idx="726">
                  <c:v>-0.1789306</c:v>
                </c:pt>
                <c:pt idx="727">
                  <c:v>-0.0827247</c:v>
                </c:pt>
                <c:pt idx="729">
                  <c:v>-0.1784567</c:v>
                </c:pt>
                <c:pt idx="730">
                  <c:v>-0.0827247</c:v>
                </c:pt>
                <c:pt idx="732">
                  <c:v>-0.1779828</c:v>
                </c:pt>
                <c:pt idx="733">
                  <c:v>-0.0822507</c:v>
                </c:pt>
                <c:pt idx="735">
                  <c:v>-0.1775089</c:v>
                </c:pt>
                <c:pt idx="736">
                  <c:v>-0.0822507</c:v>
                </c:pt>
                <c:pt idx="738">
                  <c:v>-0.177035</c:v>
                </c:pt>
                <c:pt idx="739">
                  <c:v>-0.0822507</c:v>
                </c:pt>
                <c:pt idx="741">
                  <c:v>-0.177035</c:v>
                </c:pt>
                <c:pt idx="742">
                  <c:v>-0.0817768</c:v>
                </c:pt>
                <c:pt idx="744">
                  <c:v>-0.176561</c:v>
                </c:pt>
                <c:pt idx="745">
                  <c:v>-0.0817768</c:v>
                </c:pt>
                <c:pt idx="747">
                  <c:v>-0.1760871</c:v>
                </c:pt>
                <c:pt idx="748">
                  <c:v>-0.0817768</c:v>
                </c:pt>
                <c:pt idx="750">
                  <c:v>-0.1760871</c:v>
                </c:pt>
                <c:pt idx="751">
                  <c:v>-0.0813029</c:v>
                </c:pt>
                <c:pt idx="753">
                  <c:v>-0.1756132</c:v>
                </c:pt>
                <c:pt idx="754">
                  <c:v>-0.0813029</c:v>
                </c:pt>
                <c:pt idx="756">
                  <c:v>-0.1751393</c:v>
                </c:pt>
                <c:pt idx="757">
                  <c:v>-0.0813029</c:v>
                </c:pt>
                <c:pt idx="759">
                  <c:v>-0.1746654</c:v>
                </c:pt>
                <c:pt idx="760">
                  <c:v>-0.080829</c:v>
                </c:pt>
                <c:pt idx="762">
                  <c:v>-0.1741914</c:v>
                </c:pt>
                <c:pt idx="763">
                  <c:v>-0.080829</c:v>
                </c:pt>
                <c:pt idx="765">
                  <c:v>-0.1737175</c:v>
                </c:pt>
                <c:pt idx="766">
                  <c:v>-0.0803551</c:v>
                </c:pt>
                <c:pt idx="768">
                  <c:v>-0.1732436</c:v>
                </c:pt>
                <c:pt idx="769">
                  <c:v>-0.0803551</c:v>
                </c:pt>
                <c:pt idx="771">
                  <c:v>-0.1732436</c:v>
                </c:pt>
                <c:pt idx="772">
                  <c:v>-0.0803551</c:v>
                </c:pt>
                <c:pt idx="774">
                  <c:v>-0.1727697</c:v>
                </c:pt>
                <c:pt idx="775">
                  <c:v>-0.0798811</c:v>
                </c:pt>
                <c:pt idx="777">
                  <c:v>-0.1722958</c:v>
                </c:pt>
                <c:pt idx="778">
                  <c:v>-0.0798811</c:v>
                </c:pt>
                <c:pt idx="780">
                  <c:v>-0.1718218</c:v>
                </c:pt>
                <c:pt idx="781">
                  <c:v>-0.0798811</c:v>
                </c:pt>
                <c:pt idx="783">
                  <c:v>-0.1713479</c:v>
                </c:pt>
                <c:pt idx="784">
                  <c:v>-0.0794072</c:v>
                </c:pt>
                <c:pt idx="786">
                  <c:v>-0.170874</c:v>
                </c:pt>
                <c:pt idx="787">
                  <c:v>-0.0794072</c:v>
                </c:pt>
                <c:pt idx="789">
                  <c:v>-0.170874</c:v>
                </c:pt>
                <c:pt idx="790">
                  <c:v>-0.1054729</c:v>
                </c:pt>
                <c:pt idx="792">
                  <c:v>-0.1704001</c:v>
                </c:pt>
                <c:pt idx="793">
                  <c:v>-0.134856</c:v>
                </c:pt>
                <c:pt idx="795">
                  <c:v>-0.1699261</c:v>
                </c:pt>
                <c:pt idx="796">
                  <c:v>-0.158552</c:v>
                </c:pt>
                <c:pt idx="798">
                  <c:v>0.2883556</c:v>
                </c:pt>
                <c:pt idx="799">
                  <c:v>0.2911991</c:v>
                </c:pt>
                <c:pt idx="801">
                  <c:v>0.2907252</c:v>
                </c:pt>
                <c:pt idx="802">
                  <c:v>0.2954644</c:v>
                </c:pt>
                <c:pt idx="804">
                  <c:v>0.2893034</c:v>
                </c:pt>
                <c:pt idx="805">
                  <c:v>0.297834</c:v>
                </c:pt>
                <c:pt idx="807">
                  <c:v>0.2888295</c:v>
                </c:pt>
                <c:pt idx="808">
                  <c:v>0.3073124</c:v>
                </c:pt>
                <c:pt idx="810">
                  <c:v>0.2883556</c:v>
                </c:pt>
                <c:pt idx="811">
                  <c:v>0.3106299</c:v>
                </c:pt>
                <c:pt idx="813">
                  <c:v>0.2878816</c:v>
                </c:pt>
                <c:pt idx="814">
                  <c:v>0.3101559</c:v>
                </c:pt>
                <c:pt idx="816">
                  <c:v>0.2878816</c:v>
                </c:pt>
                <c:pt idx="817">
                  <c:v>0.3092081</c:v>
                </c:pt>
                <c:pt idx="819">
                  <c:v>0.3006775</c:v>
                </c:pt>
                <c:pt idx="820">
                  <c:v>0.3082603</c:v>
                </c:pt>
                <c:pt idx="822">
                  <c:v>0.2532854</c:v>
                </c:pt>
                <c:pt idx="823">
                  <c:v>0.2542332</c:v>
                </c:pt>
                <c:pt idx="825">
                  <c:v>0.2727162</c:v>
                </c:pt>
                <c:pt idx="826">
                  <c:v>0.2731901</c:v>
                </c:pt>
                <c:pt idx="828">
                  <c:v>0.2722422</c:v>
                </c:pt>
                <c:pt idx="829">
                  <c:v>0.2807728</c:v>
                </c:pt>
                <c:pt idx="831">
                  <c:v>0.2712944</c:v>
                </c:pt>
                <c:pt idx="832">
                  <c:v>0.279825</c:v>
                </c:pt>
                <c:pt idx="834">
                  <c:v>0.2708205</c:v>
                </c:pt>
                <c:pt idx="835">
                  <c:v>0.2765075</c:v>
                </c:pt>
                <c:pt idx="837">
                  <c:v>0.2698726</c:v>
                </c:pt>
                <c:pt idx="838">
                  <c:v>0.2741379</c:v>
                </c:pt>
                <c:pt idx="840">
                  <c:v>0.2689248</c:v>
                </c:pt>
                <c:pt idx="841">
                  <c:v>0.2731901</c:v>
                </c:pt>
                <c:pt idx="843">
                  <c:v>0.2684509</c:v>
                </c:pt>
                <c:pt idx="844">
                  <c:v>0.2703466</c:v>
                </c:pt>
                <c:pt idx="846">
                  <c:v>0.267503</c:v>
                </c:pt>
                <c:pt idx="847">
                  <c:v>0.2693987</c:v>
                </c:pt>
                <c:pt idx="849">
                  <c:v>0.267977</c:v>
                </c:pt>
                <c:pt idx="850">
                  <c:v>0.2708205</c:v>
                </c:pt>
                <c:pt idx="852">
                  <c:v>0.237646</c:v>
                </c:pt>
                <c:pt idx="853">
                  <c:v>0.2381199</c:v>
                </c:pt>
                <c:pt idx="855">
                  <c:v>0.2362242</c:v>
                </c:pt>
                <c:pt idx="856">
                  <c:v>0.2447548</c:v>
                </c:pt>
                <c:pt idx="858">
                  <c:v>0.2461766</c:v>
                </c:pt>
                <c:pt idx="859">
                  <c:v>0.2466505</c:v>
                </c:pt>
                <c:pt idx="861">
                  <c:v>0.2352764</c:v>
                </c:pt>
                <c:pt idx="862">
                  <c:v>0.2485462</c:v>
                </c:pt>
                <c:pt idx="864">
                  <c:v>0.2333807</c:v>
                </c:pt>
                <c:pt idx="865">
                  <c:v>0.2480723</c:v>
                </c:pt>
                <c:pt idx="867">
                  <c:v>0.2262719</c:v>
                </c:pt>
                <c:pt idx="868">
                  <c:v>0.2272197</c:v>
                </c:pt>
                <c:pt idx="870">
                  <c:v>0.2310111</c:v>
                </c:pt>
                <c:pt idx="871">
                  <c:v>0.2485462</c:v>
                </c:pt>
                <c:pt idx="873">
                  <c:v>0.2243762</c:v>
                </c:pt>
                <c:pt idx="874">
                  <c:v>0.2504419</c:v>
                </c:pt>
                <c:pt idx="876">
                  <c:v>0.2234284</c:v>
                </c:pt>
                <c:pt idx="877">
                  <c:v>0.249968</c:v>
                </c:pt>
                <c:pt idx="879">
                  <c:v>0.2205848</c:v>
                </c:pt>
                <c:pt idx="880">
                  <c:v>0.249968</c:v>
                </c:pt>
                <c:pt idx="882">
                  <c:v>0.2186892</c:v>
                </c:pt>
                <c:pt idx="883">
                  <c:v>0.249968</c:v>
                </c:pt>
                <c:pt idx="885">
                  <c:v>0.2148978</c:v>
                </c:pt>
                <c:pt idx="886">
                  <c:v>0.2158456</c:v>
                </c:pt>
                <c:pt idx="888">
                  <c:v>0.2177413</c:v>
                </c:pt>
                <c:pt idx="889">
                  <c:v>0.249494</c:v>
                </c:pt>
                <c:pt idx="891">
                  <c:v>0.2130021</c:v>
                </c:pt>
                <c:pt idx="892">
                  <c:v>0.249494</c:v>
                </c:pt>
                <c:pt idx="894">
                  <c:v>0.2106325</c:v>
                </c:pt>
                <c:pt idx="895">
                  <c:v>0.2490201</c:v>
                </c:pt>
                <c:pt idx="897">
                  <c:v>0.2087368</c:v>
                </c:pt>
                <c:pt idx="898">
                  <c:v>0.2475984</c:v>
                </c:pt>
                <c:pt idx="900">
                  <c:v>0.2073151</c:v>
                </c:pt>
                <c:pt idx="901">
                  <c:v>0.2461766</c:v>
                </c:pt>
                <c:pt idx="903">
                  <c:v>0.2087368</c:v>
                </c:pt>
                <c:pt idx="904">
                  <c:v>0.2447548</c:v>
                </c:pt>
                <c:pt idx="906">
                  <c:v>0.2035237</c:v>
                </c:pt>
                <c:pt idx="907">
                  <c:v>0.2073151</c:v>
                </c:pt>
                <c:pt idx="909">
                  <c:v>0.2101586</c:v>
                </c:pt>
                <c:pt idx="910">
                  <c:v>0.2428591</c:v>
                </c:pt>
                <c:pt idx="912">
                  <c:v>0.2035237</c:v>
                </c:pt>
                <c:pt idx="913">
                  <c:v>0.2414374</c:v>
                </c:pt>
                <c:pt idx="915">
                  <c:v>0.2039976</c:v>
                </c:pt>
                <c:pt idx="916">
                  <c:v>0.2395417</c:v>
                </c:pt>
                <c:pt idx="918">
                  <c:v>0.2044715</c:v>
                </c:pt>
                <c:pt idx="919">
                  <c:v>0.237646</c:v>
                </c:pt>
                <c:pt idx="921">
                  <c:v>0.2044715</c:v>
                </c:pt>
                <c:pt idx="922">
                  <c:v>0.2366982</c:v>
                </c:pt>
                <c:pt idx="924">
                  <c:v>0.2044715</c:v>
                </c:pt>
                <c:pt idx="925">
                  <c:v>0.2362242</c:v>
                </c:pt>
                <c:pt idx="927">
                  <c:v>0.2039976</c:v>
                </c:pt>
                <c:pt idx="928">
                  <c:v>0.2357503</c:v>
                </c:pt>
                <c:pt idx="930">
                  <c:v>0.2021019</c:v>
                </c:pt>
                <c:pt idx="931">
                  <c:v>0.2333807</c:v>
                </c:pt>
                <c:pt idx="933">
                  <c:v>0.1978366</c:v>
                </c:pt>
                <c:pt idx="934">
                  <c:v>0.2310111</c:v>
                </c:pt>
                <c:pt idx="936">
                  <c:v>0.1945192</c:v>
                </c:pt>
                <c:pt idx="937">
                  <c:v>0.2291154</c:v>
                </c:pt>
                <c:pt idx="939">
                  <c:v>0.1618186</c:v>
                </c:pt>
                <c:pt idx="940">
                  <c:v>0.1665578</c:v>
                </c:pt>
                <c:pt idx="942">
                  <c:v>0.1907278</c:v>
                </c:pt>
                <c:pt idx="943">
                  <c:v>0.2272197</c:v>
                </c:pt>
                <c:pt idx="945">
                  <c:v>0.1599229</c:v>
                </c:pt>
                <c:pt idx="946">
                  <c:v>0.171771</c:v>
                </c:pt>
                <c:pt idx="948">
                  <c:v>0.1883582</c:v>
                </c:pt>
                <c:pt idx="949">
                  <c:v>0.2253241</c:v>
                </c:pt>
                <c:pt idx="951">
                  <c:v>0.1542359</c:v>
                </c:pt>
                <c:pt idx="952">
                  <c:v>0.1750884</c:v>
                </c:pt>
                <c:pt idx="954">
                  <c:v>0.1855147</c:v>
                </c:pt>
                <c:pt idx="955">
                  <c:v>0.2239023</c:v>
                </c:pt>
                <c:pt idx="957">
                  <c:v>0.129592</c:v>
                </c:pt>
                <c:pt idx="958">
                  <c:v>0.1390704</c:v>
                </c:pt>
                <c:pt idx="960">
                  <c:v>0.1466532</c:v>
                </c:pt>
                <c:pt idx="961">
                  <c:v>0.2220066</c:v>
                </c:pt>
                <c:pt idx="963">
                  <c:v>0.1286442</c:v>
                </c:pt>
                <c:pt idx="964">
                  <c:v>0.2210588</c:v>
                </c:pt>
                <c:pt idx="966">
                  <c:v>0.1267485</c:v>
                </c:pt>
                <c:pt idx="967">
                  <c:v>0.219637</c:v>
                </c:pt>
                <c:pt idx="969">
                  <c:v>0.1253267</c:v>
                </c:pt>
                <c:pt idx="970">
                  <c:v>0.2068411</c:v>
                </c:pt>
                <c:pt idx="972">
                  <c:v>0.2092107</c:v>
                </c:pt>
                <c:pt idx="973">
                  <c:v>0.2186892</c:v>
                </c:pt>
                <c:pt idx="975">
                  <c:v>0.1447575</c:v>
                </c:pt>
                <c:pt idx="976">
                  <c:v>0.1646622</c:v>
                </c:pt>
                <c:pt idx="978">
                  <c:v>0.2092107</c:v>
                </c:pt>
                <c:pt idx="979">
                  <c:v>0.2177413</c:v>
                </c:pt>
                <c:pt idx="981">
                  <c:v>0.2087368</c:v>
                </c:pt>
                <c:pt idx="982">
                  <c:v>0.2172674</c:v>
                </c:pt>
                <c:pt idx="984">
                  <c:v>0.2073151</c:v>
                </c:pt>
                <c:pt idx="985">
                  <c:v>0.2087368</c:v>
                </c:pt>
                <c:pt idx="987">
                  <c:v>0.1651361</c:v>
                </c:pt>
                <c:pt idx="988">
                  <c:v>0.2054194</c:v>
                </c:pt>
                <c:pt idx="990">
                  <c:v>0.2063672</c:v>
                </c:pt>
                <c:pt idx="991">
                  <c:v>0.2087368</c:v>
                </c:pt>
                <c:pt idx="993">
                  <c:v>0.1637143</c:v>
                </c:pt>
                <c:pt idx="994">
                  <c:v>0.2082629</c:v>
                </c:pt>
                <c:pt idx="996">
                  <c:v>0.1622926</c:v>
                </c:pt>
                <c:pt idx="997">
                  <c:v>0.2167935</c:v>
                </c:pt>
                <c:pt idx="999">
                  <c:v>0.1618186</c:v>
                </c:pt>
                <c:pt idx="1000">
                  <c:v>0.2163196</c:v>
                </c:pt>
                <c:pt idx="1002">
                  <c:v>0.1622926</c:v>
                </c:pt>
                <c:pt idx="1003">
                  <c:v>0.2163196</c:v>
                </c:pt>
                <c:pt idx="1005">
                  <c:v>0.1608708</c:v>
                </c:pt>
                <c:pt idx="1006">
                  <c:v>0.2177413</c:v>
                </c:pt>
                <c:pt idx="1008">
                  <c:v>0.1603969</c:v>
                </c:pt>
                <c:pt idx="1009">
                  <c:v>0.2177413</c:v>
                </c:pt>
                <c:pt idx="1011">
                  <c:v>0.1608708</c:v>
                </c:pt>
                <c:pt idx="1012">
                  <c:v>0.2186892</c:v>
                </c:pt>
                <c:pt idx="1014">
                  <c:v>0.1618186</c:v>
                </c:pt>
                <c:pt idx="1015">
                  <c:v>0.2191631</c:v>
                </c:pt>
                <c:pt idx="1017">
                  <c:v>0.1613447</c:v>
                </c:pt>
                <c:pt idx="1018">
                  <c:v>0.2201109</c:v>
                </c:pt>
                <c:pt idx="1020">
                  <c:v>0.1603969</c:v>
                </c:pt>
                <c:pt idx="1021">
                  <c:v>0.2210588</c:v>
                </c:pt>
                <c:pt idx="1023">
                  <c:v>0.1589751</c:v>
                </c:pt>
                <c:pt idx="1024">
                  <c:v>0.2172674</c:v>
                </c:pt>
                <c:pt idx="1026">
                  <c:v>0.1575533</c:v>
                </c:pt>
                <c:pt idx="1027">
                  <c:v>0.2158456</c:v>
                </c:pt>
                <c:pt idx="1029">
                  <c:v>0.1566055</c:v>
                </c:pt>
                <c:pt idx="1030">
                  <c:v>0.213476</c:v>
                </c:pt>
                <c:pt idx="1032">
                  <c:v>0.1561316</c:v>
                </c:pt>
                <c:pt idx="1033">
                  <c:v>0.2115803</c:v>
                </c:pt>
                <c:pt idx="1035">
                  <c:v>0.1551837</c:v>
                </c:pt>
                <c:pt idx="1036">
                  <c:v>0.2106325</c:v>
                </c:pt>
                <c:pt idx="1038">
                  <c:v>0.1542359</c:v>
                </c:pt>
                <c:pt idx="1039">
                  <c:v>0.2068411</c:v>
                </c:pt>
                <c:pt idx="1041">
                  <c:v>0.153762</c:v>
                </c:pt>
                <c:pt idx="1042">
                  <c:v>0.2030498</c:v>
                </c:pt>
                <c:pt idx="1044">
                  <c:v>0.1528141</c:v>
                </c:pt>
                <c:pt idx="1045">
                  <c:v>0.2021019</c:v>
                </c:pt>
                <c:pt idx="1047">
                  <c:v>0.1518663</c:v>
                </c:pt>
                <c:pt idx="1048">
                  <c:v>0.1978366</c:v>
                </c:pt>
                <c:pt idx="1050">
                  <c:v>0.1513924</c:v>
                </c:pt>
                <c:pt idx="1051">
                  <c:v>0.1945192</c:v>
                </c:pt>
                <c:pt idx="1053">
                  <c:v>0.1504445</c:v>
                </c:pt>
                <c:pt idx="1054">
                  <c:v>0.1907278</c:v>
                </c:pt>
                <c:pt idx="1056">
                  <c:v>0.1494967</c:v>
                </c:pt>
                <c:pt idx="1057">
                  <c:v>0.1893061</c:v>
                </c:pt>
                <c:pt idx="1059">
                  <c:v>0.1490228</c:v>
                </c:pt>
                <c:pt idx="1060">
                  <c:v>0.1869364</c:v>
                </c:pt>
                <c:pt idx="1062">
                  <c:v>0.1480749</c:v>
                </c:pt>
                <c:pt idx="1063">
                  <c:v>0.1812494</c:v>
                </c:pt>
                <c:pt idx="1065">
                  <c:v>0.1499706</c:v>
                </c:pt>
                <c:pt idx="1066">
                  <c:v>0.1793537</c:v>
                </c:pt>
                <c:pt idx="1068">
                  <c:v>0.1736667</c:v>
                </c:pt>
                <c:pt idx="1069">
                  <c:v>0.1812494</c:v>
                </c:pt>
                <c:pt idx="1071">
                  <c:v>-0.1068946</c:v>
                </c:pt>
                <c:pt idx="1072">
                  <c:v>-0.1012076</c:v>
                </c:pt>
                <c:pt idx="1074">
                  <c:v>-0.1073686</c:v>
                </c:pt>
                <c:pt idx="1075">
                  <c:v>-0.09789009999999999</c:v>
                </c:pt>
                <c:pt idx="1077">
                  <c:v>-0.1073686</c:v>
                </c:pt>
                <c:pt idx="1078">
                  <c:v>-0.0907813</c:v>
                </c:pt>
                <c:pt idx="1080">
                  <c:v>-0.1083164</c:v>
                </c:pt>
                <c:pt idx="1081">
                  <c:v>-0.0888856</c:v>
                </c:pt>
                <c:pt idx="1083">
                  <c:v>-0.1097382</c:v>
                </c:pt>
                <c:pt idx="1084">
                  <c:v>-0.0922031</c:v>
                </c:pt>
                <c:pt idx="1086">
                  <c:v>-0.1078425</c:v>
                </c:pt>
                <c:pt idx="1087">
                  <c:v>-0.09362479999999999</c:v>
                </c:pt>
                <c:pt idx="1089">
                  <c:v>-0.1059468</c:v>
                </c:pt>
                <c:pt idx="1090">
                  <c:v>-0.0964684</c:v>
                </c:pt>
                <c:pt idx="1092">
                  <c:v>-0.1068946</c:v>
                </c:pt>
                <c:pt idx="1093">
                  <c:v>-0.1035772</c:v>
                </c:pt>
                <c:pt idx="1095">
                  <c:v>-0.116847</c:v>
                </c:pt>
                <c:pt idx="1096">
                  <c:v>-0.1130556</c:v>
                </c:pt>
                <c:pt idx="1098">
                  <c:v>-0.116847</c:v>
                </c:pt>
                <c:pt idx="1099">
                  <c:v>-0.1097382</c:v>
                </c:pt>
                <c:pt idx="1101">
                  <c:v>-0.1211123</c:v>
                </c:pt>
                <c:pt idx="1102">
                  <c:v>-0.1182687</c:v>
                </c:pt>
                <c:pt idx="1104">
                  <c:v>-0.1158991</c:v>
                </c:pt>
                <c:pt idx="1105">
                  <c:v>-0.1140035</c:v>
                </c:pt>
                <c:pt idx="1107">
                  <c:v>-0.1462301</c:v>
                </c:pt>
                <c:pt idx="1108">
                  <c:v>-0.1419648</c:v>
                </c:pt>
                <c:pt idx="1110">
                  <c:v>-0.1476519</c:v>
                </c:pt>
                <c:pt idx="1111">
                  <c:v>-0.1419648</c:v>
                </c:pt>
                <c:pt idx="1113">
                  <c:v>-0.1741914</c:v>
                </c:pt>
                <c:pt idx="1114">
                  <c:v>-0.1670826</c:v>
                </c:pt>
                <c:pt idx="1116">
                  <c:v>-0.1737175</c:v>
                </c:pt>
                <c:pt idx="1117">
                  <c:v>-0.1670826</c:v>
                </c:pt>
                <c:pt idx="1119">
                  <c:v>0.0030551</c:v>
                </c:pt>
                <c:pt idx="1120">
                  <c:v>0.0362295</c:v>
                </c:pt>
                <c:pt idx="1122">
                  <c:v>0.057556</c:v>
                </c:pt>
                <c:pt idx="1123">
                  <c:v>0.0603995</c:v>
                </c:pt>
                <c:pt idx="1125">
                  <c:v>0.0021072</c:v>
                </c:pt>
                <c:pt idx="1126">
                  <c:v>0.063717</c:v>
                </c:pt>
                <c:pt idx="1128">
                  <c:v>0.0025811</c:v>
                </c:pt>
                <c:pt idx="1129">
                  <c:v>0.0641909</c:v>
                </c:pt>
                <c:pt idx="1131">
                  <c:v>0.0016333</c:v>
                </c:pt>
                <c:pt idx="1132">
                  <c:v>0.06561259999999999</c:v>
                </c:pt>
                <c:pt idx="1134">
                  <c:v>0.0011594</c:v>
                </c:pt>
                <c:pt idx="1135">
                  <c:v>0.06466479999999999</c:v>
                </c:pt>
                <c:pt idx="1137">
                  <c:v>0.0011594</c:v>
                </c:pt>
                <c:pt idx="1138">
                  <c:v>0.063717</c:v>
                </c:pt>
                <c:pt idx="1140">
                  <c:v>-0.0012102</c:v>
                </c:pt>
                <c:pt idx="1141">
                  <c:v>0.06940399999999999</c:v>
                </c:pt>
                <c:pt idx="1143">
                  <c:v>-0.0007363</c:v>
                </c:pt>
                <c:pt idx="1144">
                  <c:v>0.07319539999999999</c:v>
                </c:pt>
                <c:pt idx="1146">
                  <c:v>-0.0012102</c:v>
                </c:pt>
                <c:pt idx="1147">
                  <c:v>0.07414320000000001</c:v>
                </c:pt>
                <c:pt idx="1149">
                  <c:v>-0.0031059</c:v>
                </c:pt>
                <c:pt idx="1150">
                  <c:v>0.07509109999999999</c:v>
                </c:pt>
                <c:pt idx="1152">
                  <c:v>-0.0040538</c:v>
                </c:pt>
                <c:pt idx="1153">
                  <c:v>0.07461710000000001</c:v>
                </c:pt>
                <c:pt idx="1155">
                  <c:v>-0.0050016</c:v>
                </c:pt>
                <c:pt idx="1156">
                  <c:v>0.07129969999999999</c:v>
                </c:pt>
                <c:pt idx="1158">
                  <c:v>-0.0059494</c:v>
                </c:pt>
                <c:pt idx="1159">
                  <c:v>0.06940399999999999</c:v>
                </c:pt>
                <c:pt idx="1161">
                  <c:v>-0.007845100000000001</c:v>
                </c:pt>
                <c:pt idx="1162">
                  <c:v>0.06750829999999999</c:v>
                </c:pt>
                <c:pt idx="1164">
                  <c:v>-0.0064234</c:v>
                </c:pt>
                <c:pt idx="1165">
                  <c:v>0.0622952</c:v>
                </c:pt>
                <c:pt idx="1167">
                  <c:v>-0.0064234</c:v>
                </c:pt>
                <c:pt idx="1168">
                  <c:v>0.0613474</c:v>
                </c:pt>
                <c:pt idx="1170">
                  <c:v>-0.0064234</c:v>
                </c:pt>
                <c:pt idx="1171">
                  <c:v>0.0608734</c:v>
                </c:pt>
                <c:pt idx="1173">
                  <c:v>-0.0064234</c:v>
                </c:pt>
                <c:pt idx="1174">
                  <c:v>0.0618213</c:v>
                </c:pt>
                <c:pt idx="1176">
                  <c:v>0.0077943</c:v>
                </c:pt>
                <c:pt idx="1177">
                  <c:v>0.0599256</c:v>
                </c:pt>
                <c:pt idx="1179">
                  <c:v>-0.2102094</c:v>
                </c:pt>
                <c:pt idx="1180">
                  <c:v>-0.1926744</c:v>
                </c:pt>
                <c:pt idx="1182">
                  <c:v>-0.2258488</c:v>
                </c:pt>
                <c:pt idx="1183">
                  <c:v>-0.1922004</c:v>
                </c:pt>
                <c:pt idx="1185">
                  <c:v>-0.2400665</c:v>
                </c:pt>
                <c:pt idx="1186">
                  <c:v>-0.1917265</c:v>
                </c:pt>
                <c:pt idx="1188">
                  <c:v>-0.2533363</c:v>
                </c:pt>
                <c:pt idx="1189">
                  <c:v>-0.1912526</c:v>
                </c:pt>
                <c:pt idx="1191">
                  <c:v>-0.2666061</c:v>
                </c:pt>
                <c:pt idx="1192">
                  <c:v>-0.1907787</c:v>
                </c:pt>
                <c:pt idx="1194">
                  <c:v>-0.2680278</c:v>
                </c:pt>
                <c:pt idx="1195">
                  <c:v>-0.1903048</c:v>
                </c:pt>
                <c:pt idx="1197">
                  <c:v>-0.26708</c:v>
                </c:pt>
                <c:pt idx="1198">
                  <c:v>-0.1898308</c:v>
                </c:pt>
                <c:pt idx="1200">
                  <c:v>-0.2666061</c:v>
                </c:pt>
                <c:pt idx="1201">
                  <c:v>-0.1893569</c:v>
                </c:pt>
                <c:pt idx="1203">
                  <c:v>-0.2656582</c:v>
                </c:pt>
                <c:pt idx="1204">
                  <c:v>-0.1893569</c:v>
                </c:pt>
                <c:pt idx="1206">
                  <c:v>-0.2651843</c:v>
                </c:pt>
                <c:pt idx="1207">
                  <c:v>-0.188883</c:v>
                </c:pt>
                <c:pt idx="1209">
                  <c:v>-0.2647104</c:v>
                </c:pt>
                <c:pt idx="1210">
                  <c:v>-0.1884091</c:v>
                </c:pt>
                <c:pt idx="1212">
                  <c:v>-0.2637625</c:v>
                </c:pt>
                <c:pt idx="1213">
                  <c:v>-0.1879351</c:v>
                </c:pt>
                <c:pt idx="1215">
                  <c:v>-0.2632886</c:v>
                </c:pt>
                <c:pt idx="1216">
                  <c:v>-0.1874612</c:v>
                </c:pt>
                <c:pt idx="1218">
                  <c:v>-0.2628147</c:v>
                </c:pt>
                <c:pt idx="1219">
                  <c:v>-0.1869873</c:v>
                </c:pt>
                <c:pt idx="1221">
                  <c:v>-0.2618668</c:v>
                </c:pt>
                <c:pt idx="1222">
                  <c:v>-0.1865134</c:v>
                </c:pt>
                <c:pt idx="1224">
                  <c:v>-0.2613929</c:v>
                </c:pt>
                <c:pt idx="1225">
                  <c:v>-0.1959918</c:v>
                </c:pt>
                <c:pt idx="1227">
                  <c:v>-0.1926744</c:v>
                </c:pt>
                <c:pt idx="1228">
                  <c:v>-0.1884091</c:v>
                </c:pt>
                <c:pt idx="1230">
                  <c:v>-0.2599712</c:v>
                </c:pt>
                <c:pt idx="1231">
                  <c:v>-0.2106834</c:v>
                </c:pt>
                <c:pt idx="1233">
                  <c:v>-0.2585494</c:v>
                </c:pt>
                <c:pt idx="1234">
                  <c:v>-0.2106834</c:v>
                </c:pt>
                <c:pt idx="1236">
                  <c:v>-0.2613929</c:v>
                </c:pt>
                <c:pt idx="1237">
                  <c:v>-0.2140008</c:v>
                </c:pt>
                <c:pt idx="1239">
                  <c:v>-0.2613929</c:v>
                </c:pt>
                <c:pt idx="1240">
                  <c:v>-0.2140008</c:v>
                </c:pt>
                <c:pt idx="1242">
                  <c:v>-0.2594972</c:v>
                </c:pt>
                <c:pt idx="1243">
                  <c:v>-0.2154226</c:v>
                </c:pt>
                <c:pt idx="1245">
                  <c:v>-0.2561798</c:v>
                </c:pt>
                <c:pt idx="1246">
                  <c:v>-0.2163704</c:v>
                </c:pt>
                <c:pt idx="1248">
                  <c:v>-0.254758</c:v>
                </c:pt>
                <c:pt idx="1249">
                  <c:v>-0.2168443</c:v>
                </c:pt>
                <c:pt idx="1251">
                  <c:v>-0.2523884</c:v>
                </c:pt>
                <c:pt idx="1252">
                  <c:v>-0.2244271</c:v>
                </c:pt>
                <c:pt idx="1254">
                  <c:v>-0.2201618</c:v>
                </c:pt>
                <c:pt idx="1255">
                  <c:v>-0.2163704</c:v>
                </c:pt>
                <c:pt idx="1257">
                  <c:v>-0.2509667</c:v>
                </c:pt>
                <c:pt idx="1258">
                  <c:v>-0.2244271</c:v>
                </c:pt>
                <c:pt idx="1260">
                  <c:v>-0.248597</c:v>
                </c:pt>
                <c:pt idx="1261">
                  <c:v>-0.2234792</c:v>
                </c:pt>
                <c:pt idx="1263">
                  <c:v>-0.2481231</c:v>
                </c:pt>
                <c:pt idx="1264">
                  <c:v>-0.2230053</c:v>
                </c:pt>
                <c:pt idx="1266">
                  <c:v>-0.2509667</c:v>
                </c:pt>
                <c:pt idx="1267">
                  <c:v>-0.2225314</c:v>
                </c:pt>
                <c:pt idx="1269">
                  <c:v>-0.2514406</c:v>
                </c:pt>
                <c:pt idx="1270">
                  <c:v>-0.2215835</c:v>
                </c:pt>
                <c:pt idx="1272">
                  <c:v>-0.2509667</c:v>
                </c:pt>
                <c:pt idx="1273">
                  <c:v>-0.2201618</c:v>
                </c:pt>
                <c:pt idx="1275">
                  <c:v>-0.2519145</c:v>
                </c:pt>
                <c:pt idx="1276">
                  <c:v>-0.2225314</c:v>
                </c:pt>
                <c:pt idx="1278">
                  <c:v>-0.2514406</c:v>
                </c:pt>
                <c:pt idx="1279">
                  <c:v>-0.224901</c:v>
                </c:pt>
                <c:pt idx="1281">
                  <c:v>-0.2504927</c:v>
                </c:pt>
                <c:pt idx="1282">
                  <c:v>-0.2258488</c:v>
                </c:pt>
                <c:pt idx="1284">
                  <c:v>-0.2500188</c:v>
                </c:pt>
                <c:pt idx="1285">
                  <c:v>-0.2272706</c:v>
                </c:pt>
                <c:pt idx="1287">
                  <c:v>-0.2495449</c:v>
                </c:pt>
                <c:pt idx="1288">
                  <c:v>-0.2286924</c:v>
                </c:pt>
                <c:pt idx="1290">
                  <c:v>-0.248597</c:v>
                </c:pt>
                <c:pt idx="1291">
                  <c:v>-0.2315359</c:v>
                </c:pt>
                <c:pt idx="1293">
                  <c:v>-0.2481231</c:v>
                </c:pt>
                <c:pt idx="1294">
                  <c:v>-0.2324837</c:v>
                </c:pt>
                <c:pt idx="1296">
                  <c:v>-0.2476492</c:v>
                </c:pt>
                <c:pt idx="1297">
                  <c:v>-0.2320098</c:v>
                </c:pt>
                <c:pt idx="1299">
                  <c:v>-0.2471753</c:v>
                </c:pt>
                <c:pt idx="1300">
                  <c:v>-0.2329577</c:v>
                </c:pt>
                <c:pt idx="1302">
                  <c:v>-0.2462274</c:v>
                </c:pt>
                <c:pt idx="1303">
                  <c:v>-0.2343794</c:v>
                </c:pt>
                <c:pt idx="1305">
                  <c:v>-0.2457535</c:v>
                </c:pt>
                <c:pt idx="1306">
                  <c:v>-0.2339055</c:v>
                </c:pt>
                <c:pt idx="1308">
                  <c:v>-0.2448057</c:v>
                </c:pt>
                <c:pt idx="1309">
                  <c:v>-0.2334316</c:v>
                </c:pt>
                <c:pt idx="1311">
                  <c:v>-0.2443318</c:v>
                </c:pt>
                <c:pt idx="1312">
                  <c:v>-0.2329577</c:v>
                </c:pt>
                <c:pt idx="1314">
                  <c:v>-0.2438578</c:v>
                </c:pt>
                <c:pt idx="1315">
                  <c:v>-0.2324837</c:v>
                </c:pt>
                <c:pt idx="1317">
                  <c:v>-0.24291</c:v>
                </c:pt>
                <c:pt idx="1318">
                  <c:v>-0.2315359</c:v>
                </c:pt>
                <c:pt idx="1320">
                  <c:v>-0.2424361</c:v>
                </c:pt>
                <c:pt idx="1321">
                  <c:v>-0.231062</c:v>
                </c:pt>
                <c:pt idx="1323">
                  <c:v>-0.2414882</c:v>
                </c:pt>
                <c:pt idx="1324">
                  <c:v>-0.2410143</c:v>
                </c:pt>
                <c:pt idx="1326">
                  <c:v>0.0921522</c:v>
                </c:pt>
                <c:pt idx="1327">
                  <c:v>0.093574</c:v>
                </c:pt>
                <c:pt idx="1329">
                  <c:v>0.0902565</c:v>
                </c:pt>
                <c:pt idx="1330">
                  <c:v>0.0954697</c:v>
                </c:pt>
                <c:pt idx="1332">
                  <c:v>0.099261</c:v>
                </c:pt>
                <c:pt idx="1333">
                  <c:v>0.1040003</c:v>
                </c:pt>
                <c:pt idx="1335">
                  <c:v>0.0902565</c:v>
                </c:pt>
                <c:pt idx="1336">
                  <c:v>0.1025785</c:v>
                </c:pt>
                <c:pt idx="1338">
                  <c:v>0.08883480000000001</c:v>
                </c:pt>
                <c:pt idx="1339">
                  <c:v>0.1073177</c:v>
                </c:pt>
                <c:pt idx="1341">
                  <c:v>0.08836090000000001</c:v>
                </c:pt>
                <c:pt idx="1342">
                  <c:v>0.1073177</c:v>
                </c:pt>
                <c:pt idx="1344">
                  <c:v>0.08456950000000001</c:v>
                </c:pt>
                <c:pt idx="1345">
                  <c:v>0.1082655</c:v>
                </c:pt>
                <c:pt idx="1347">
                  <c:v>0.08030420000000001</c:v>
                </c:pt>
                <c:pt idx="1348">
                  <c:v>0.1082655</c:v>
                </c:pt>
                <c:pt idx="1350">
                  <c:v>0.07698679999999999</c:v>
                </c:pt>
                <c:pt idx="1351">
                  <c:v>0.1082655</c:v>
                </c:pt>
                <c:pt idx="1353">
                  <c:v>0.07698679999999999</c:v>
                </c:pt>
                <c:pt idx="1354">
                  <c:v>0.1087395</c:v>
                </c:pt>
                <c:pt idx="1356">
                  <c:v>0.07793460000000001</c:v>
                </c:pt>
                <c:pt idx="1357">
                  <c:v>0.111583</c:v>
                </c:pt>
                <c:pt idx="1359">
                  <c:v>0.07840850000000001</c:v>
                </c:pt>
                <c:pt idx="1360">
                  <c:v>0.1125308</c:v>
                </c:pt>
                <c:pt idx="1362">
                  <c:v>0.07888240000000001</c:v>
                </c:pt>
                <c:pt idx="1363">
                  <c:v>0.1134787</c:v>
                </c:pt>
                <c:pt idx="1365">
                  <c:v>0.07129969999999999</c:v>
                </c:pt>
                <c:pt idx="1366">
                  <c:v>0.1139526</c:v>
                </c:pt>
                <c:pt idx="1368">
                  <c:v>0.07082579999999999</c:v>
                </c:pt>
                <c:pt idx="1369">
                  <c:v>0.1130048</c:v>
                </c:pt>
                <c:pt idx="1371">
                  <c:v>0.0679823</c:v>
                </c:pt>
                <c:pt idx="1372">
                  <c:v>0.1120569</c:v>
                </c:pt>
                <c:pt idx="1374">
                  <c:v>0.06466479999999999</c:v>
                </c:pt>
                <c:pt idx="1375">
                  <c:v>0.1130048</c:v>
                </c:pt>
                <c:pt idx="1377">
                  <c:v>0.0618213</c:v>
                </c:pt>
                <c:pt idx="1378">
                  <c:v>0.1125308</c:v>
                </c:pt>
                <c:pt idx="1380">
                  <c:v>0.0608734</c:v>
                </c:pt>
                <c:pt idx="1381">
                  <c:v>0.1125308</c:v>
                </c:pt>
                <c:pt idx="1383">
                  <c:v>0.0599256</c:v>
                </c:pt>
                <c:pt idx="1384">
                  <c:v>0.1120569</c:v>
                </c:pt>
                <c:pt idx="1386">
                  <c:v>0.0594517</c:v>
                </c:pt>
                <c:pt idx="1387">
                  <c:v>0.1120569</c:v>
                </c:pt>
                <c:pt idx="1389">
                  <c:v>0.0603995</c:v>
                </c:pt>
                <c:pt idx="1390">
                  <c:v>0.111583</c:v>
                </c:pt>
                <c:pt idx="1392">
                  <c:v>0.0608734</c:v>
                </c:pt>
                <c:pt idx="1393">
                  <c:v>0.111583</c:v>
                </c:pt>
                <c:pt idx="1395">
                  <c:v>0.0641909</c:v>
                </c:pt>
                <c:pt idx="1396">
                  <c:v>0.1111091</c:v>
                </c:pt>
                <c:pt idx="1398">
                  <c:v>0.06466479999999999</c:v>
                </c:pt>
                <c:pt idx="1399">
                  <c:v>0.1106352</c:v>
                </c:pt>
                <c:pt idx="1401">
                  <c:v>0.0660866</c:v>
                </c:pt>
                <c:pt idx="1402">
                  <c:v>0.1106352</c:v>
                </c:pt>
                <c:pt idx="1404">
                  <c:v>0.06513869999999999</c:v>
                </c:pt>
                <c:pt idx="1405">
                  <c:v>0.1101612</c:v>
                </c:pt>
                <c:pt idx="1407">
                  <c:v>0.0641909</c:v>
                </c:pt>
                <c:pt idx="1408">
                  <c:v>0.1101612</c:v>
                </c:pt>
                <c:pt idx="1410">
                  <c:v>0.06987790000000001</c:v>
                </c:pt>
                <c:pt idx="1411">
                  <c:v>0.1096873</c:v>
                </c:pt>
                <c:pt idx="1413">
                  <c:v>0.07366929999999999</c:v>
                </c:pt>
                <c:pt idx="1414">
                  <c:v>0.1096873</c:v>
                </c:pt>
                <c:pt idx="1416">
                  <c:v>0.07461710000000001</c:v>
                </c:pt>
                <c:pt idx="1417">
                  <c:v>0.1092134</c:v>
                </c:pt>
                <c:pt idx="1419">
                  <c:v>0.07556499999999999</c:v>
                </c:pt>
                <c:pt idx="1420">
                  <c:v>0.1087395</c:v>
                </c:pt>
                <c:pt idx="1422">
                  <c:v>0.07509109999999999</c:v>
                </c:pt>
                <c:pt idx="1423">
                  <c:v>0.1073177</c:v>
                </c:pt>
                <c:pt idx="1425">
                  <c:v>0.07177360000000001</c:v>
                </c:pt>
                <c:pt idx="1426">
                  <c:v>0.1063699</c:v>
                </c:pt>
                <c:pt idx="1428">
                  <c:v>0.06987790000000001</c:v>
                </c:pt>
                <c:pt idx="1429">
                  <c:v>0.1044742</c:v>
                </c:pt>
                <c:pt idx="1431">
                  <c:v>0.0964175</c:v>
                </c:pt>
                <c:pt idx="1432">
                  <c:v>0.1044742</c:v>
                </c:pt>
                <c:pt idx="1434">
                  <c:v>0.1087395</c:v>
                </c:pt>
                <c:pt idx="1435">
                  <c:v>0.1130048</c:v>
                </c:pt>
                <c:pt idx="1437">
                  <c:v>0.1186918</c:v>
                </c:pt>
                <c:pt idx="1438">
                  <c:v>0.1215353</c:v>
                </c:pt>
                <c:pt idx="1440">
                  <c:v>0.1087395</c:v>
                </c:pt>
                <c:pt idx="1441">
                  <c:v>0.1286442</c:v>
                </c:pt>
                <c:pt idx="1443">
                  <c:v>0.1092134</c:v>
                </c:pt>
                <c:pt idx="1444">
                  <c:v>0.1305398</c:v>
                </c:pt>
                <c:pt idx="1446">
                  <c:v>0.1319616</c:v>
                </c:pt>
                <c:pt idx="1447">
                  <c:v>0.1371747</c:v>
                </c:pt>
                <c:pt idx="1449">
                  <c:v>0.1120569</c:v>
                </c:pt>
                <c:pt idx="1450">
                  <c:v>0.1376487</c:v>
                </c:pt>
                <c:pt idx="1452">
                  <c:v>0.1130048</c:v>
                </c:pt>
                <c:pt idx="1453">
                  <c:v>0.1400183</c:v>
                </c:pt>
                <c:pt idx="1455">
                  <c:v>0.1139526</c:v>
                </c:pt>
                <c:pt idx="1456">
                  <c:v>0.1423879</c:v>
                </c:pt>
                <c:pt idx="1458">
                  <c:v>0.1144265</c:v>
                </c:pt>
                <c:pt idx="1459">
                  <c:v>0.1419139</c:v>
                </c:pt>
                <c:pt idx="1461">
                  <c:v>0.1452314</c:v>
                </c:pt>
                <c:pt idx="1462">
                  <c:v>0.1457053</c:v>
                </c:pt>
                <c:pt idx="1464">
                  <c:v>0.1134787</c:v>
                </c:pt>
                <c:pt idx="1465">
                  <c:v>0.1499706</c:v>
                </c:pt>
                <c:pt idx="1467">
                  <c:v>0.1125308</c:v>
                </c:pt>
                <c:pt idx="1468">
                  <c:v>0.1490228</c:v>
                </c:pt>
                <c:pt idx="1470">
                  <c:v>0.1134787</c:v>
                </c:pt>
                <c:pt idx="1471">
                  <c:v>0.1494967</c:v>
                </c:pt>
                <c:pt idx="1473">
                  <c:v>0.1130048</c:v>
                </c:pt>
                <c:pt idx="1474">
                  <c:v>0.1490228</c:v>
                </c:pt>
                <c:pt idx="1476">
                  <c:v>0.1130048</c:v>
                </c:pt>
                <c:pt idx="1477">
                  <c:v>0.1485488</c:v>
                </c:pt>
                <c:pt idx="1479">
                  <c:v>0.1125308</c:v>
                </c:pt>
                <c:pt idx="1480">
                  <c:v>0.1485488</c:v>
                </c:pt>
                <c:pt idx="1482">
                  <c:v>0.1125308</c:v>
                </c:pt>
                <c:pt idx="1483">
                  <c:v>0.1480749</c:v>
                </c:pt>
                <c:pt idx="1485">
                  <c:v>0.1120569</c:v>
                </c:pt>
                <c:pt idx="1486">
                  <c:v>0.147601</c:v>
                </c:pt>
                <c:pt idx="1488">
                  <c:v>0.1120569</c:v>
                </c:pt>
                <c:pt idx="1489">
                  <c:v>0.147601</c:v>
                </c:pt>
                <c:pt idx="1491">
                  <c:v>0.111583</c:v>
                </c:pt>
                <c:pt idx="1492">
                  <c:v>0.1471271</c:v>
                </c:pt>
                <c:pt idx="1494">
                  <c:v>0.1111091</c:v>
                </c:pt>
                <c:pt idx="1495">
                  <c:v>0.1466532</c:v>
                </c:pt>
                <c:pt idx="1497">
                  <c:v>0.1111091</c:v>
                </c:pt>
                <c:pt idx="1498">
                  <c:v>0.1466532</c:v>
                </c:pt>
                <c:pt idx="1500">
                  <c:v>0.1106352</c:v>
                </c:pt>
                <c:pt idx="1501">
                  <c:v>0.1461792</c:v>
                </c:pt>
                <c:pt idx="1503">
                  <c:v>0.1106352</c:v>
                </c:pt>
                <c:pt idx="1504">
                  <c:v>0.1457053</c:v>
                </c:pt>
                <c:pt idx="1506">
                  <c:v>0.1101612</c:v>
                </c:pt>
                <c:pt idx="1507">
                  <c:v>0.1457053</c:v>
                </c:pt>
                <c:pt idx="1509">
                  <c:v>0.1101612</c:v>
                </c:pt>
                <c:pt idx="1510">
                  <c:v>0.1452314</c:v>
                </c:pt>
                <c:pt idx="1512">
                  <c:v>0.1096873</c:v>
                </c:pt>
                <c:pt idx="1513">
                  <c:v>0.1447575</c:v>
                </c:pt>
                <c:pt idx="1515">
                  <c:v>0.1182179</c:v>
                </c:pt>
                <c:pt idx="1516">
                  <c:v>0.1442835</c:v>
                </c:pt>
                <c:pt idx="1518">
                  <c:v>0.1419139</c:v>
                </c:pt>
                <c:pt idx="1519">
                  <c:v>0.1442835</c:v>
                </c:pt>
                <c:pt idx="1521">
                  <c:v>-0.0571329</c:v>
                </c:pt>
                <c:pt idx="1522">
                  <c:v>0.0186945</c:v>
                </c:pt>
                <c:pt idx="1524">
                  <c:v>-0.0831986</c:v>
                </c:pt>
                <c:pt idx="1525">
                  <c:v>0.0186945</c:v>
                </c:pt>
                <c:pt idx="1527">
                  <c:v>-0.0827247</c:v>
                </c:pt>
                <c:pt idx="1528">
                  <c:v>0.0186945</c:v>
                </c:pt>
                <c:pt idx="1530">
                  <c:v>-0.0827247</c:v>
                </c:pt>
                <c:pt idx="1531">
                  <c:v>0.0186945</c:v>
                </c:pt>
                <c:pt idx="1533">
                  <c:v>-0.0827247</c:v>
                </c:pt>
                <c:pt idx="1534">
                  <c:v>0.0186945</c:v>
                </c:pt>
                <c:pt idx="1536">
                  <c:v>-0.0822507</c:v>
                </c:pt>
                <c:pt idx="1537">
                  <c:v>0.0186945</c:v>
                </c:pt>
                <c:pt idx="1539">
                  <c:v>-0.0822507</c:v>
                </c:pt>
                <c:pt idx="1540">
                  <c:v>0.0186945</c:v>
                </c:pt>
                <c:pt idx="1542">
                  <c:v>-0.0817768</c:v>
                </c:pt>
                <c:pt idx="1543">
                  <c:v>0.0186945</c:v>
                </c:pt>
                <c:pt idx="1545">
                  <c:v>-0.0817768</c:v>
                </c:pt>
                <c:pt idx="1546">
                  <c:v>0.0186945</c:v>
                </c:pt>
                <c:pt idx="1548">
                  <c:v>-0.0817768</c:v>
                </c:pt>
                <c:pt idx="1549">
                  <c:v>0.0186945</c:v>
                </c:pt>
                <c:pt idx="1551">
                  <c:v>-0.0813029</c:v>
                </c:pt>
                <c:pt idx="1552">
                  <c:v>0.0186945</c:v>
                </c:pt>
                <c:pt idx="1554">
                  <c:v>-0.0813029</c:v>
                </c:pt>
                <c:pt idx="1555">
                  <c:v>0.0182205</c:v>
                </c:pt>
                <c:pt idx="1557">
                  <c:v>-0.0813029</c:v>
                </c:pt>
                <c:pt idx="1558">
                  <c:v>0.0182205</c:v>
                </c:pt>
                <c:pt idx="1560">
                  <c:v>-0.080829</c:v>
                </c:pt>
                <c:pt idx="1561">
                  <c:v>0.0182205</c:v>
                </c:pt>
                <c:pt idx="1563">
                  <c:v>-0.080829</c:v>
                </c:pt>
                <c:pt idx="1564">
                  <c:v>0.0144292</c:v>
                </c:pt>
                <c:pt idx="1566">
                  <c:v>-0.080829</c:v>
                </c:pt>
                <c:pt idx="1567">
                  <c:v>0.0125335</c:v>
                </c:pt>
                <c:pt idx="1569">
                  <c:v>-0.0803551</c:v>
                </c:pt>
                <c:pt idx="1570">
                  <c:v>0.0125335</c:v>
                </c:pt>
                <c:pt idx="1572">
                  <c:v>-0.0803551</c:v>
                </c:pt>
                <c:pt idx="1573">
                  <c:v>0.0144292</c:v>
                </c:pt>
                <c:pt idx="1575">
                  <c:v>-0.0798811</c:v>
                </c:pt>
                <c:pt idx="1576">
                  <c:v>0.009216</c:v>
                </c:pt>
                <c:pt idx="1578">
                  <c:v>-0.0798811</c:v>
                </c:pt>
                <c:pt idx="1579">
                  <c:v>-0.0722984</c:v>
                </c:pt>
                <c:pt idx="1581">
                  <c:v>0.0921522</c:v>
                </c:pt>
                <c:pt idx="1582">
                  <c:v>0.1077916</c:v>
                </c:pt>
                <c:pt idx="1584">
                  <c:v>0.0945218</c:v>
                </c:pt>
                <c:pt idx="1585">
                  <c:v>0.1096873</c:v>
                </c:pt>
                <c:pt idx="1587">
                  <c:v>0.09499580000000001</c:v>
                </c:pt>
                <c:pt idx="1588">
                  <c:v>0.1442835</c:v>
                </c:pt>
                <c:pt idx="1590">
                  <c:v>0.0940479</c:v>
                </c:pt>
                <c:pt idx="1591">
                  <c:v>0.1703492</c:v>
                </c:pt>
                <c:pt idx="1593">
                  <c:v>0.0959436</c:v>
                </c:pt>
                <c:pt idx="1594">
                  <c:v>0.0987871</c:v>
                </c:pt>
                <c:pt idx="1596">
                  <c:v>0.1044742</c:v>
                </c:pt>
                <c:pt idx="1597">
                  <c:v>0.1760363</c:v>
                </c:pt>
                <c:pt idx="1599">
                  <c:v>0.1030524</c:v>
                </c:pt>
                <c:pt idx="1600">
                  <c:v>0.1784059</c:v>
                </c:pt>
                <c:pt idx="1602">
                  <c:v>0.1077916</c:v>
                </c:pt>
                <c:pt idx="1603">
                  <c:v>0.1812494</c:v>
                </c:pt>
                <c:pt idx="1605">
                  <c:v>0.1077916</c:v>
                </c:pt>
                <c:pt idx="1606">
                  <c:v>0.1831451</c:v>
                </c:pt>
                <c:pt idx="1608">
                  <c:v>0.1087395</c:v>
                </c:pt>
                <c:pt idx="1609">
                  <c:v>0.1869364</c:v>
                </c:pt>
                <c:pt idx="1611">
                  <c:v>0.1134787</c:v>
                </c:pt>
                <c:pt idx="1612">
                  <c:v>0.1182179</c:v>
                </c:pt>
                <c:pt idx="1614">
                  <c:v>0.1220093</c:v>
                </c:pt>
                <c:pt idx="1615">
                  <c:v>0.1893061</c:v>
                </c:pt>
                <c:pt idx="1617">
                  <c:v>0.1291181</c:v>
                </c:pt>
                <c:pt idx="1618">
                  <c:v>0.1888321</c:v>
                </c:pt>
                <c:pt idx="1620">
                  <c:v>0.1310138</c:v>
                </c:pt>
                <c:pt idx="1621">
                  <c:v>0.1314877</c:v>
                </c:pt>
                <c:pt idx="1623">
                  <c:v>0.1376487</c:v>
                </c:pt>
                <c:pt idx="1624">
                  <c:v>0.1859886</c:v>
                </c:pt>
                <c:pt idx="1626">
                  <c:v>0.1381226</c:v>
                </c:pt>
                <c:pt idx="1627">
                  <c:v>0.1831451</c:v>
                </c:pt>
                <c:pt idx="1629">
                  <c:v>0.1404922</c:v>
                </c:pt>
                <c:pt idx="1630">
                  <c:v>0.1812494</c:v>
                </c:pt>
                <c:pt idx="1632">
                  <c:v>0.1428618</c:v>
                </c:pt>
                <c:pt idx="1633">
                  <c:v>0.1807755</c:v>
                </c:pt>
                <c:pt idx="1635">
                  <c:v>0.1423879</c:v>
                </c:pt>
                <c:pt idx="1636">
                  <c:v>0.1447575</c:v>
                </c:pt>
                <c:pt idx="1638">
                  <c:v>0.1461792</c:v>
                </c:pt>
                <c:pt idx="1639">
                  <c:v>0.1803016</c:v>
                </c:pt>
                <c:pt idx="1641">
                  <c:v>0.1504445</c:v>
                </c:pt>
                <c:pt idx="1642">
                  <c:v>0.1632404</c:v>
                </c:pt>
                <c:pt idx="1644">
                  <c:v>0.1679796</c:v>
                </c:pt>
                <c:pt idx="1645">
                  <c:v>0.1684535</c:v>
                </c:pt>
                <c:pt idx="1647">
                  <c:v>0.1736667</c:v>
                </c:pt>
                <c:pt idx="1648">
                  <c:v>0.1765102</c:v>
                </c:pt>
                <c:pt idx="1650">
                  <c:v>0.1494967</c:v>
                </c:pt>
                <c:pt idx="1651">
                  <c:v>0.1570794</c:v>
                </c:pt>
                <c:pt idx="1653">
                  <c:v>0.07509109999999999</c:v>
                </c:pt>
                <c:pt idx="1654">
                  <c:v>0.08172599999999999</c:v>
                </c:pt>
                <c:pt idx="1656">
                  <c:v>0.0878869</c:v>
                </c:pt>
                <c:pt idx="1657">
                  <c:v>0.0897826</c:v>
                </c:pt>
                <c:pt idx="1659">
                  <c:v>0.1006828</c:v>
                </c:pt>
                <c:pt idx="1660">
                  <c:v>0.105422</c:v>
                </c:pt>
                <c:pt idx="1662">
                  <c:v>0.07319539999999999</c:v>
                </c:pt>
                <c:pt idx="1663">
                  <c:v>0.09073050000000001</c:v>
                </c:pt>
                <c:pt idx="1665">
                  <c:v>0.0940479</c:v>
                </c:pt>
                <c:pt idx="1666">
                  <c:v>0.1044742</c:v>
                </c:pt>
                <c:pt idx="1668">
                  <c:v>0.051395</c:v>
                </c:pt>
                <c:pt idx="1669">
                  <c:v>0.0570821</c:v>
                </c:pt>
                <c:pt idx="1671">
                  <c:v>0.0679823</c:v>
                </c:pt>
                <c:pt idx="1672">
                  <c:v>0.0926261</c:v>
                </c:pt>
                <c:pt idx="1674">
                  <c:v>0.093574</c:v>
                </c:pt>
                <c:pt idx="1675">
                  <c:v>0.0968914</c:v>
                </c:pt>
                <c:pt idx="1677">
                  <c:v>0.0314903</c:v>
                </c:pt>
                <c:pt idx="1678">
                  <c:v>0.0404948</c:v>
                </c:pt>
                <c:pt idx="1680">
                  <c:v>0.0428644</c:v>
                </c:pt>
                <c:pt idx="1681">
                  <c:v>0.0585038</c:v>
                </c:pt>
                <c:pt idx="1683">
                  <c:v>0.06276909999999999</c:v>
                </c:pt>
                <c:pt idx="1684">
                  <c:v>0.063717</c:v>
                </c:pt>
                <c:pt idx="1686">
                  <c:v>0.06656049999999999</c:v>
                </c:pt>
                <c:pt idx="1687">
                  <c:v>0.0959436</c:v>
                </c:pt>
                <c:pt idx="1689">
                  <c:v>0.0329121</c:v>
                </c:pt>
                <c:pt idx="1690">
                  <c:v>0.1011567</c:v>
                </c:pt>
                <c:pt idx="1692">
                  <c:v>0.0348078</c:v>
                </c:pt>
                <c:pt idx="1693">
                  <c:v>0.0926261</c:v>
                </c:pt>
                <c:pt idx="1695">
                  <c:v>0.0973654</c:v>
                </c:pt>
                <c:pt idx="1696">
                  <c:v>0.1002089</c:v>
                </c:pt>
                <c:pt idx="1698">
                  <c:v>0.0343339</c:v>
                </c:pt>
                <c:pt idx="1699">
                  <c:v>0.09499580000000001</c:v>
                </c:pt>
                <c:pt idx="1701">
                  <c:v>0.0348078</c:v>
                </c:pt>
                <c:pt idx="1702">
                  <c:v>0.0954697</c:v>
                </c:pt>
                <c:pt idx="1704">
                  <c:v>0.0343339</c:v>
                </c:pt>
                <c:pt idx="1705">
                  <c:v>0.0945218</c:v>
                </c:pt>
                <c:pt idx="1707">
                  <c:v>0.0362295</c:v>
                </c:pt>
                <c:pt idx="1708">
                  <c:v>0.0926261</c:v>
                </c:pt>
                <c:pt idx="1710">
                  <c:v>0.0371774</c:v>
                </c:pt>
                <c:pt idx="1711">
                  <c:v>0.0921522</c:v>
                </c:pt>
                <c:pt idx="1713">
                  <c:v>0.0367035</c:v>
                </c:pt>
                <c:pt idx="1714">
                  <c:v>0.06513869999999999</c:v>
                </c:pt>
                <c:pt idx="1716">
                  <c:v>0.07082579999999999</c:v>
                </c:pt>
                <c:pt idx="1717">
                  <c:v>0.0926261</c:v>
                </c:pt>
                <c:pt idx="1719">
                  <c:v>0.0357556</c:v>
                </c:pt>
                <c:pt idx="1720">
                  <c:v>0.06513869999999999</c:v>
                </c:pt>
                <c:pt idx="1722">
                  <c:v>0.0343339</c:v>
                </c:pt>
                <c:pt idx="1723">
                  <c:v>0.06656049999999999</c:v>
                </c:pt>
                <c:pt idx="1725">
                  <c:v>0.0324382</c:v>
                </c:pt>
                <c:pt idx="1726">
                  <c:v>0.06656049999999999</c:v>
                </c:pt>
                <c:pt idx="1728">
                  <c:v>0.0324382</c:v>
                </c:pt>
                <c:pt idx="1729">
                  <c:v>0.0679823</c:v>
                </c:pt>
                <c:pt idx="1731">
                  <c:v>0.0305425</c:v>
                </c:pt>
                <c:pt idx="1732">
                  <c:v>0.06845619999999999</c:v>
                </c:pt>
                <c:pt idx="1734">
                  <c:v>0.0291207</c:v>
                </c:pt>
                <c:pt idx="1735">
                  <c:v>0.07129969999999999</c:v>
                </c:pt>
                <c:pt idx="1737">
                  <c:v>0.0291207</c:v>
                </c:pt>
                <c:pt idx="1738">
                  <c:v>0.07272149999999999</c:v>
                </c:pt>
                <c:pt idx="1740">
                  <c:v>0.0291207</c:v>
                </c:pt>
                <c:pt idx="1741">
                  <c:v>0.07319539999999999</c:v>
                </c:pt>
                <c:pt idx="1743">
                  <c:v>0.0291207</c:v>
                </c:pt>
                <c:pt idx="1744">
                  <c:v>0.07272149999999999</c:v>
                </c:pt>
                <c:pt idx="1746">
                  <c:v>0.0286468</c:v>
                </c:pt>
                <c:pt idx="1747">
                  <c:v>0.07082579999999999</c:v>
                </c:pt>
                <c:pt idx="1749">
                  <c:v>0.0286468</c:v>
                </c:pt>
                <c:pt idx="1750">
                  <c:v>0.07035189999999999</c:v>
                </c:pt>
                <c:pt idx="1752">
                  <c:v>0.033386</c:v>
                </c:pt>
                <c:pt idx="1753">
                  <c:v>0.07082579999999999</c:v>
                </c:pt>
                <c:pt idx="1755">
                  <c:v>0.2869338</c:v>
                </c:pt>
                <c:pt idx="1756">
                  <c:v>0.2874077</c:v>
                </c:pt>
                <c:pt idx="1758">
                  <c:v>0.3182126</c:v>
                </c:pt>
                <c:pt idx="1759">
                  <c:v>0.3205822</c:v>
                </c:pt>
                <c:pt idx="1761">
                  <c:v>0.2869338</c:v>
                </c:pt>
                <c:pt idx="1762">
                  <c:v>0.3002036</c:v>
                </c:pt>
                <c:pt idx="1764">
                  <c:v>0.3148951</c:v>
                </c:pt>
                <c:pt idx="1765">
                  <c:v>0.3291128</c:v>
                </c:pt>
                <c:pt idx="1767">
                  <c:v>0.2869338</c:v>
                </c:pt>
                <c:pt idx="1768">
                  <c:v>0.3120516</c:v>
                </c:pt>
                <c:pt idx="1770">
                  <c:v>0.3139473</c:v>
                </c:pt>
                <c:pt idx="1771">
                  <c:v>0.3243736</c:v>
                </c:pt>
                <c:pt idx="1773">
                  <c:v>0.3305345</c:v>
                </c:pt>
                <c:pt idx="1774">
                  <c:v>0.3319563</c:v>
                </c:pt>
                <c:pt idx="1776">
                  <c:v>0.2869338</c:v>
                </c:pt>
                <c:pt idx="1777">
                  <c:v>0.3224779</c:v>
                </c:pt>
                <c:pt idx="1779">
                  <c:v>0.2869338</c:v>
                </c:pt>
                <c:pt idx="1780">
                  <c:v>0.3201083</c:v>
                </c:pt>
                <c:pt idx="1782">
                  <c:v>0.2954644</c:v>
                </c:pt>
                <c:pt idx="1783">
                  <c:v>0.3163169</c:v>
                </c:pt>
                <c:pt idx="1785">
                  <c:v>0.3082603</c:v>
                </c:pt>
                <c:pt idx="1786">
                  <c:v>0.3177387</c:v>
                </c:pt>
                <c:pt idx="1788">
                  <c:v>0.3129995</c:v>
                </c:pt>
                <c:pt idx="1789">
                  <c:v>0.3172648</c:v>
                </c:pt>
                <c:pt idx="1791">
                  <c:v>0.2646595</c:v>
                </c:pt>
                <c:pt idx="1792">
                  <c:v>0.2651334</c:v>
                </c:pt>
                <c:pt idx="1794">
                  <c:v>0.2722422</c:v>
                </c:pt>
                <c:pt idx="1795">
                  <c:v>0.2750858</c:v>
                </c:pt>
                <c:pt idx="1797">
                  <c:v>0.2528115</c:v>
                </c:pt>
                <c:pt idx="1798">
                  <c:v>0.2532854</c:v>
                </c:pt>
                <c:pt idx="1800">
                  <c:v>0.2566029</c:v>
                </c:pt>
                <c:pt idx="1801">
                  <c:v>0.2637117</c:v>
                </c:pt>
                <c:pt idx="1803">
                  <c:v>0.2712944</c:v>
                </c:pt>
                <c:pt idx="1804">
                  <c:v>0.2802989</c:v>
                </c:pt>
                <c:pt idx="1806">
                  <c:v>0.2528115</c:v>
                </c:pt>
                <c:pt idx="1807">
                  <c:v>0.2632377</c:v>
                </c:pt>
                <c:pt idx="1809">
                  <c:v>0.2651334</c:v>
                </c:pt>
                <c:pt idx="1810">
                  <c:v>0.2684509</c:v>
                </c:pt>
                <c:pt idx="1812">
                  <c:v>0.2693987</c:v>
                </c:pt>
                <c:pt idx="1813">
                  <c:v>0.2802989</c:v>
                </c:pt>
                <c:pt idx="1815">
                  <c:v>0.2537593</c:v>
                </c:pt>
                <c:pt idx="1816">
                  <c:v>0.2608681</c:v>
                </c:pt>
                <c:pt idx="1818">
                  <c:v>0.2651334</c:v>
                </c:pt>
                <c:pt idx="1819">
                  <c:v>0.2722422</c:v>
                </c:pt>
                <c:pt idx="1821">
                  <c:v>0.273664</c:v>
                </c:pt>
                <c:pt idx="1822">
                  <c:v>0.2807728</c:v>
                </c:pt>
                <c:pt idx="1824">
                  <c:v>0.2547072</c:v>
                </c:pt>
                <c:pt idx="1825">
                  <c:v>0.2599203</c:v>
                </c:pt>
                <c:pt idx="1827">
                  <c:v>0.2646595</c:v>
                </c:pt>
                <c:pt idx="1828">
                  <c:v>0.2717683</c:v>
                </c:pt>
                <c:pt idx="1830">
                  <c:v>0.219637</c:v>
                </c:pt>
                <c:pt idx="1831">
                  <c:v>0.2224805</c:v>
                </c:pt>
                <c:pt idx="1833">
                  <c:v>0.2475984</c:v>
                </c:pt>
                <c:pt idx="1834">
                  <c:v>0.2608681</c:v>
                </c:pt>
                <c:pt idx="1836">
                  <c:v>0.2646595</c:v>
                </c:pt>
                <c:pt idx="1837">
                  <c:v>0.2708205</c:v>
                </c:pt>
                <c:pt idx="1839">
                  <c:v>0.219637</c:v>
                </c:pt>
                <c:pt idx="1840">
                  <c:v>0.2262719</c:v>
                </c:pt>
                <c:pt idx="1842">
                  <c:v>0.2466505</c:v>
                </c:pt>
                <c:pt idx="1843">
                  <c:v>0.2603942</c:v>
                </c:pt>
                <c:pt idx="1845">
                  <c:v>0.2632377</c:v>
                </c:pt>
                <c:pt idx="1846">
                  <c:v>0.2703466</c:v>
                </c:pt>
                <c:pt idx="1848">
                  <c:v>0.2191631</c:v>
                </c:pt>
                <c:pt idx="1849">
                  <c:v>0.2324329</c:v>
                </c:pt>
                <c:pt idx="1851">
                  <c:v>0.2419113</c:v>
                </c:pt>
                <c:pt idx="1852">
                  <c:v>0.2603942</c:v>
                </c:pt>
                <c:pt idx="1854">
                  <c:v>0.2632377</c:v>
                </c:pt>
                <c:pt idx="1855">
                  <c:v>0.2693987</c:v>
                </c:pt>
                <c:pt idx="1857">
                  <c:v>0.2305372</c:v>
                </c:pt>
                <c:pt idx="1858">
                  <c:v>0.2352764</c:v>
                </c:pt>
                <c:pt idx="1860">
                  <c:v>0.2366982</c:v>
                </c:pt>
                <c:pt idx="1861">
                  <c:v>0.2622899</c:v>
                </c:pt>
                <c:pt idx="1863">
                  <c:v>0.2646595</c:v>
                </c:pt>
                <c:pt idx="1864">
                  <c:v>0.2684509</c:v>
                </c:pt>
                <c:pt idx="1866">
                  <c:v>0.2452287</c:v>
                </c:pt>
                <c:pt idx="1867">
                  <c:v>0.2632377</c:v>
                </c:pt>
                <c:pt idx="1869">
                  <c:v>0.2651334</c:v>
                </c:pt>
                <c:pt idx="1870">
                  <c:v>0.267977</c:v>
                </c:pt>
                <c:pt idx="1872">
                  <c:v>0.2599203</c:v>
                </c:pt>
                <c:pt idx="1873">
                  <c:v>0.2670291</c:v>
                </c:pt>
                <c:pt idx="1875">
                  <c:v>0.3153691</c:v>
                </c:pt>
                <c:pt idx="1876">
                  <c:v>0.3172648</c:v>
                </c:pt>
                <c:pt idx="1878">
                  <c:v>0.3125255</c:v>
                </c:pt>
                <c:pt idx="1879">
                  <c:v>0.3177387</c:v>
                </c:pt>
                <c:pt idx="1881">
                  <c:v>0.3115777</c:v>
                </c:pt>
                <c:pt idx="1882">
                  <c:v>0.3191604</c:v>
                </c:pt>
                <c:pt idx="1884">
                  <c:v>0.3106299</c:v>
                </c:pt>
                <c:pt idx="1885">
                  <c:v>0.3201083</c:v>
                </c:pt>
                <c:pt idx="1887">
                  <c:v>0.309682</c:v>
                </c:pt>
                <c:pt idx="1888">
                  <c:v>0.3205822</c:v>
                </c:pt>
                <c:pt idx="1890">
                  <c:v>0.3087342</c:v>
                </c:pt>
                <c:pt idx="1891">
                  <c:v>0.3262693</c:v>
                </c:pt>
                <c:pt idx="1893">
                  <c:v>0.3077863</c:v>
                </c:pt>
                <c:pt idx="1894">
                  <c:v>0.327691</c:v>
                </c:pt>
                <c:pt idx="1896">
                  <c:v>0.3073124</c:v>
                </c:pt>
                <c:pt idx="1897">
                  <c:v>0.3319563</c:v>
                </c:pt>
                <c:pt idx="1899">
                  <c:v>0.3063646</c:v>
                </c:pt>
                <c:pt idx="1900">
                  <c:v>0.3314824</c:v>
                </c:pt>
                <c:pt idx="1902">
                  <c:v>0.3054167</c:v>
                </c:pt>
                <c:pt idx="1903">
                  <c:v>0.3314824</c:v>
                </c:pt>
                <c:pt idx="1905">
                  <c:v>0.333852</c:v>
                </c:pt>
                <c:pt idx="1906">
                  <c:v>0.3352738</c:v>
                </c:pt>
                <c:pt idx="1908">
                  <c:v>0.3044689</c:v>
                </c:pt>
                <c:pt idx="1909">
                  <c:v>0.3409608</c:v>
                </c:pt>
                <c:pt idx="1911">
                  <c:v>0.303521</c:v>
                </c:pt>
                <c:pt idx="1912">
                  <c:v>0.3442783</c:v>
                </c:pt>
                <c:pt idx="1914">
                  <c:v>0.3025732</c:v>
                </c:pt>
                <c:pt idx="1915">
                  <c:v>0.3471218</c:v>
                </c:pt>
                <c:pt idx="1917">
                  <c:v>0.3058906</c:v>
                </c:pt>
                <c:pt idx="1918">
                  <c:v>0.3494914</c:v>
                </c:pt>
                <c:pt idx="1920">
                  <c:v>0.3509132</c:v>
                </c:pt>
                <c:pt idx="1921">
                  <c:v>0.3513871</c:v>
                </c:pt>
                <c:pt idx="1923">
                  <c:v>0.3063646</c:v>
                </c:pt>
                <c:pt idx="1924">
                  <c:v>0.3528088</c:v>
                </c:pt>
                <c:pt idx="1926">
                  <c:v>0.3077863</c:v>
                </c:pt>
                <c:pt idx="1927">
                  <c:v>0.3509132</c:v>
                </c:pt>
                <c:pt idx="1929">
                  <c:v>0.3087342</c:v>
                </c:pt>
                <c:pt idx="1930">
                  <c:v>0.3452261</c:v>
                </c:pt>
                <c:pt idx="1932">
                  <c:v>0.3087342</c:v>
                </c:pt>
                <c:pt idx="1933">
                  <c:v>0.3442783</c:v>
                </c:pt>
                <c:pt idx="1935">
                  <c:v>0.3082603</c:v>
                </c:pt>
                <c:pt idx="1936">
                  <c:v>0.3433304</c:v>
                </c:pt>
                <c:pt idx="1938">
                  <c:v>0.3077863</c:v>
                </c:pt>
                <c:pt idx="1939">
                  <c:v>0.3381173</c:v>
                </c:pt>
                <c:pt idx="1941">
                  <c:v>0.3092081</c:v>
                </c:pt>
                <c:pt idx="1942">
                  <c:v>0.3376434</c:v>
                </c:pt>
                <c:pt idx="1944">
                  <c:v>0.3087342</c:v>
                </c:pt>
                <c:pt idx="1945">
                  <c:v>0.3366955</c:v>
                </c:pt>
                <c:pt idx="1947">
                  <c:v>0.3092081</c:v>
                </c:pt>
                <c:pt idx="1948">
                  <c:v>0.3357477</c:v>
                </c:pt>
                <c:pt idx="1950">
                  <c:v>0.3101559</c:v>
                </c:pt>
                <c:pt idx="1951">
                  <c:v>0.3347998</c:v>
                </c:pt>
                <c:pt idx="1953">
                  <c:v>0.3111038</c:v>
                </c:pt>
                <c:pt idx="1954">
                  <c:v>0.333852</c:v>
                </c:pt>
                <c:pt idx="1956">
                  <c:v>0.3120516</c:v>
                </c:pt>
                <c:pt idx="1957">
                  <c:v>0.3329041</c:v>
                </c:pt>
                <c:pt idx="1959">
                  <c:v>0.3129995</c:v>
                </c:pt>
                <c:pt idx="1960">
                  <c:v>0.3167908</c:v>
                </c:pt>
                <c:pt idx="1962">
                  <c:v>0.3201083</c:v>
                </c:pt>
                <c:pt idx="1963">
                  <c:v>0.3319563</c:v>
                </c:pt>
                <c:pt idx="1965">
                  <c:v>0.3248475</c:v>
                </c:pt>
                <c:pt idx="1966">
                  <c:v>0.3286389</c:v>
                </c:pt>
                <c:pt idx="1968">
                  <c:v>0.1210614</c:v>
                </c:pt>
                <c:pt idx="1969">
                  <c:v>0.14144</c:v>
                </c:pt>
                <c:pt idx="1971">
                  <c:v>0.1447575</c:v>
                </c:pt>
                <c:pt idx="1972">
                  <c:v>0.1494967</c:v>
                </c:pt>
                <c:pt idx="1974">
                  <c:v>0.1220093</c:v>
                </c:pt>
                <c:pt idx="1975">
                  <c:v>0.1613447</c:v>
                </c:pt>
                <c:pt idx="1977">
                  <c:v>0.1229571</c:v>
                </c:pt>
                <c:pt idx="1978">
                  <c:v>0.1632404</c:v>
                </c:pt>
                <c:pt idx="1980">
                  <c:v>0.1243789</c:v>
                </c:pt>
                <c:pt idx="1981">
                  <c:v>0.1641882</c:v>
                </c:pt>
                <c:pt idx="1983">
                  <c:v>0.1248528</c:v>
                </c:pt>
                <c:pt idx="1984">
                  <c:v>0.1646622</c:v>
                </c:pt>
                <c:pt idx="1986">
                  <c:v>0.1248528</c:v>
                </c:pt>
                <c:pt idx="1987">
                  <c:v>0.1670318</c:v>
                </c:pt>
                <c:pt idx="1989">
                  <c:v>0.1243789</c:v>
                </c:pt>
                <c:pt idx="1990">
                  <c:v>0.1675057</c:v>
                </c:pt>
                <c:pt idx="1992">
                  <c:v>0.1239049</c:v>
                </c:pt>
                <c:pt idx="1993">
                  <c:v>0.1712971</c:v>
                </c:pt>
                <c:pt idx="1995">
                  <c:v>0.1229571</c:v>
                </c:pt>
                <c:pt idx="1996">
                  <c:v>0.1712971</c:v>
                </c:pt>
                <c:pt idx="1998">
                  <c:v>0.1215353</c:v>
                </c:pt>
                <c:pt idx="1999">
                  <c:v>0.171771</c:v>
                </c:pt>
                <c:pt idx="2001">
                  <c:v>0.1201136</c:v>
                </c:pt>
                <c:pt idx="2002">
                  <c:v>0.1703492</c:v>
                </c:pt>
                <c:pt idx="2004">
                  <c:v>0.1196397</c:v>
                </c:pt>
                <c:pt idx="2005">
                  <c:v>0.1694014</c:v>
                </c:pt>
                <c:pt idx="2007">
                  <c:v>0.1201136</c:v>
                </c:pt>
                <c:pt idx="2008">
                  <c:v>0.1542359</c:v>
                </c:pt>
                <c:pt idx="2010">
                  <c:v>0.1551837</c:v>
                </c:pt>
                <c:pt idx="2011">
                  <c:v>0.1689274</c:v>
                </c:pt>
                <c:pt idx="2013">
                  <c:v>0.1191657</c:v>
                </c:pt>
                <c:pt idx="2014">
                  <c:v>0.1504445</c:v>
                </c:pt>
                <c:pt idx="2016">
                  <c:v>0.1570794</c:v>
                </c:pt>
                <c:pt idx="2017">
                  <c:v>0.1679796</c:v>
                </c:pt>
                <c:pt idx="2019">
                  <c:v>0.1191657</c:v>
                </c:pt>
                <c:pt idx="2020">
                  <c:v>0.1513924</c:v>
                </c:pt>
                <c:pt idx="2022">
                  <c:v>0.1585012</c:v>
                </c:pt>
                <c:pt idx="2023">
                  <c:v>0.1670318</c:v>
                </c:pt>
                <c:pt idx="2025">
                  <c:v>0.1205875</c:v>
                </c:pt>
                <c:pt idx="2026">
                  <c:v>0.1547098</c:v>
                </c:pt>
                <c:pt idx="2028">
                  <c:v>0.1613447</c:v>
                </c:pt>
                <c:pt idx="2029">
                  <c:v>0.1651361</c:v>
                </c:pt>
                <c:pt idx="2031">
                  <c:v>0.1210614</c:v>
                </c:pt>
                <c:pt idx="2032">
                  <c:v>0.1547098</c:v>
                </c:pt>
                <c:pt idx="2034">
                  <c:v>0.1210614</c:v>
                </c:pt>
                <c:pt idx="2035">
                  <c:v>0.1570794</c:v>
                </c:pt>
                <c:pt idx="2037">
                  <c:v>0.1224832</c:v>
                </c:pt>
                <c:pt idx="2038">
                  <c:v>0.1570794</c:v>
                </c:pt>
                <c:pt idx="2040">
                  <c:v>0.1243789</c:v>
                </c:pt>
                <c:pt idx="2041">
                  <c:v>0.1276963</c:v>
                </c:pt>
                <c:pt idx="2043">
                  <c:v>0.1305398</c:v>
                </c:pt>
                <c:pt idx="2044">
                  <c:v>0.1566055</c:v>
                </c:pt>
                <c:pt idx="2046">
                  <c:v>0.1016306</c:v>
                </c:pt>
                <c:pt idx="2047">
                  <c:v>0.1035263</c:v>
                </c:pt>
                <c:pt idx="2049">
                  <c:v>0.1305398</c:v>
                </c:pt>
                <c:pt idx="2050">
                  <c:v>0.1561316</c:v>
                </c:pt>
                <c:pt idx="2052">
                  <c:v>0.099735</c:v>
                </c:pt>
                <c:pt idx="2053">
                  <c:v>0.1049481</c:v>
                </c:pt>
                <c:pt idx="2055">
                  <c:v>0.1305398</c:v>
                </c:pt>
                <c:pt idx="2056">
                  <c:v>0.1542359</c:v>
                </c:pt>
                <c:pt idx="2058">
                  <c:v>0.1006828</c:v>
                </c:pt>
                <c:pt idx="2059">
                  <c:v>0.1063699</c:v>
                </c:pt>
                <c:pt idx="2061">
                  <c:v>0.1333834</c:v>
                </c:pt>
                <c:pt idx="2062">
                  <c:v>0.1547098</c:v>
                </c:pt>
                <c:pt idx="2064">
                  <c:v>0.099735</c:v>
                </c:pt>
                <c:pt idx="2065">
                  <c:v>0.1073177</c:v>
                </c:pt>
                <c:pt idx="2067">
                  <c:v>0.1333834</c:v>
                </c:pt>
                <c:pt idx="2068">
                  <c:v>0.1499706</c:v>
                </c:pt>
                <c:pt idx="2070">
                  <c:v>0.0964175</c:v>
                </c:pt>
                <c:pt idx="2071">
                  <c:v>0.111583</c:v>
                </c:pt>
                <c:pt idx="2073">
                  <c:v>0.1139526</c:v>
                </c:pt>
                <c:pt idx="2074">
                  <c:v>0.1163222</c:v>
                </c:pt>
                <c:pt idx="2076">
                  <c:v>0.1272224</c:v>
                </c:pt>
                <c:pt idx="2077">
                  <c:v>0.1276963</c:v>
                </c:pt>
                <c:pt idx="2079">
                  <c:v>0.1338573</c:v>
                </c:pt>
                <c:pt idx="2080">
                  <c:v>0.1438096</c:v>
                </c:pt>
                <c:pt idx="2082">
                  <c:v>0.08504340000000001</c:v>
                </c:pt>
                <c:pt idx="2083">
                  <c:v>0.117744</c:v>
                </c:pt>
                <c:pt idx="2085">
                  <c:v>0.07319539999999999</c:v>
                </c:pt>
                <c:pt idx="2086">
                  <c:v>0.1262745</c:v>
                </c:pt>
                <c:pt idx="2088">
                  <c:v>0.1333834</c:v>
                </c:pt>
                <c:pt idx="2089">
                  <c:v>0.1367008</c:v>
                </c:pt>
                <c:pt idx="2091">
                  <c:v>0.1404922</c:v>
                </c:pt>
                <c:pt idx="2092">
                  <c:v>0.14144</c:v>
                </c:pt>
                <c:pt idx="2094">
                  <c:v>0.06987790000000001</c:v>
                </c:pt>
                <c:pt idx="2095">
                  <c:v>0.1442835</c:v>
                </c:pt>
                <c:pt idx="2097">
                  <c:v>0.1480749</c:v>
                </c:pt>
                <c:pt idx="2098">
                  <c:v>0.1509184</c:v>
                </c:pt>
                <c:pt idx="2100">
                  <c:v>0.07082579999999999</c:v>
                </c:pt>
                <c:pt idx="2101">
                  <c:v>0.1087395</c:v>
                </c:pt>
                <c:pt idx="2103">
                  <c:v>0.1125308</c:v>
                </c:pt>
                <c:pt idx="2104">
                  <c:v>0.1428618</c:v>
                </c:pt>
                <c:pt idx="2106">
                  <c:v>0.07414320000000001</c:v>
                </c:pt>
                <c:pt idx="2107">
                  <c:v>0.1016306</c:v>
                </c:pt>
                <c:pt idx="2109">
                  <c:v>0.1163222</c:v>
                </c:pt>
                <c:pt idx="2110">
                  <c:v>0.1314877</c:v>
                </c:pt>
                <c:pt idx="2112">
                  <c:v>0.135753</c:v>
                </c:pt>
                <c:pt idx="2113">
                  <c:v>0.1371747</c:v>
                </c:pt>
                <c:pt idx="2115">
                  <c:v>0.1385965</c:v>
                </c:pt>
                <c:pt idx="2116">
                  <c:v>0.1428618</c:v>
                </c:pt>
                <c:pt idx="2118">
                  <c:v>0.08077810000000001</c:v>
                </c:pt>
                <c:pt idx="2119">
                  <c:v>0.0902565</c:v>
                </c:pt>
                <c:pt idx="2121">
                  <c:v>0.0921522</c:v>
                </c:pt>
                <c:pt idx="2122">
                  <c:v>0.0987871</c:v>
                </c:pt>
                <c:pt idx="2124">
                  <c:v>0.1267485</c:v>
                </c:pt>
                <c:pt idx="2125">
                  <c:v>0.1310138</c:v>
                </c:pt>
                <c:pt idx="2127">
                  <c:v>0.08504340000000001</c:v>
                </c:pt>
                <c:pt idx="2128">
                  <c:v>0.09073050000000001</c:v>
                </c:pt>
                <c:pt idx="2130">
                  <c:v>0.0878869</c:v>
                </c:pt>
                <c:pt idx="2131">
                  <c:v>0.0926261</c:v>
                </c:pt>
                <c:pt idx="2133">
                  <c:v>0.0902565</c:v>
                </c:pt>
                <c:pt idx="2134">
                  <c:v>0.09499580000000001</c:v>
                </c:pt>
                <c:pt idx="2136">
                  <c:v>0.08077810000000001</c:v>
                </c:pt>
                <c:pt idx="2137">
                  <c:v>0.08267380000000001</c:v>
                </c:pt>
                <c:pt idx="2139">
                  <c:v>0.08409560000000001</c:v>
                </c:pt>
                <c:pt idx="2140">
                  <c:v>0.08646520000000001</c:v>
                </c:pt>
                <c:pt idx="2142">
                  <c:v>-0.0054755</c:v>
                </c:pt>
                <c:pt idx="2143">
                  <c:v>0.0073203</c:v>
                </c:pt>
                <c:pt idx="2145">
                  <c:v>-0.0054755</c:v>
                </c:pt>
                <c:pt idx="2146">
                  <c:v>0.0594517</c:v>
                </c:pt>
                <c:pt idx="2148">
                  <c:v>-0.0054755</c:v>
                </c:pt>
                <c:pt idx="2149">
                  <c:v>0.0594517</c:v>
                </c:pt>
                <c:pt idx="2151">
                  <c:v>-0.0054755</c:v>
                </c:pt>
                <c:pt idx="2152">
                  <c:v>0.057556</c:v>
                </c:pt>
                <c:pt idx="2154">
                  <c:v>-0.0054755</c:v>
                </c:pt>
                <c:pt idx="2155">
                  <c:v>0.0532907</c:v>
                </c:pt>
                <c:pt idx="2157">
                  <c:v>-0.0054755</c:v>
                </c:pt>
                <c:pt idx="2158">
                  <c:v>0.0509211</c:v>
                </c:pt>
                <c:pt idx="2160">
                  <c:v>-0.0054755</c:v>
                </c:pt>
                <c:pt idx="2161">
                  <c:v>0.0466558</c:v>
                </c:pt>
                <c:pt idx="2163">
                  <c:v>-0.0054755</c:v>
                </c:pt>
                <c:pt idx="2164">
                  <c:v>0.0419166</c:v>
                </c:pt>
                <c:pt idx="2166">
                  <c:v>-0.0054755</c:v>
                </c:pt>
                <c:pt idx="2167">
                  <c:v>0.0390731</c:v>
                </c:pt>
                <c:pt idx="2169">
                  <c:v>-0.0054755</c:v>
                </c:pt>
                <c:pt idx="2170">
                  <c:v>0.039547</c:v>
                </c:pt>
                <c:pt idx="2172">
                  <c:v>-0.0054755</c:v>
                </c:pt>
                <c:pt idx="2173">
                  <c:v>0.0400209</c:v>
                </c:pt>
                <c:pt idx="2175">
                  <c:v>-0.0054755</c:v>
                </c:pt>
                <c:pt idx="2176">
                  <c:v>0.039547</c:v>
                </c:pt>
                <c:pt idx="2178">
                  <c:v>-0.008793</c:v>
                </c:pt>
                <c:pt idx="2179">
                  <c:v>0.0404948</c:v>
                </c:pt>
                <c:pt idx="2181">
                  <c:v>-0.009740800000000001</c:v>
                </c:pt>
                <c:pt idx="2182">
                  <c:v>0.0376513</c:v>
                </c:pt>
                <c:pt idx="2184">
                  <c:v>-0.0073712</c:v>
                </c:pt>
                <c:pt idx="2185">
                  <c:v>0.0381252</c:v>
                </c:pt>
                <c:pt idx="2187">
                  <c:v>-0.0064234</c:v>
                </c:pt>
                <c:pt idx="2188">
                  <c:v>0.0404948</c:v>
                </c:pt>
                <c:pt idx="2190">
                  <c:v>-0.0068973</c:v>
                </c:pt>
                <c:pt idx="2191">
                  <c:v>0.0447601</c:v>
                </c:pt>
                <c:pt idx="2193">
                  <c:v>-0.0068973</c:v>
                </c:pt>
                <c:pt idx="2194">
                  <c:v>0.0447601</c:v>
                </c:pt>
                <c:pt idx="2196">
                  <c:v>-0.008319</c:v>
                </c:pt>
                <c:pt idx="2197">
                  <c:v>0.0442862</c:v>
                </c:pt>
                <c:pt idx="2199">
                  <c:v>-0.0092669</c:v>
                </c:pt>
                <c:pt idx="2200">
                  <c:v>0.0442862</c:v>
                </c:pt>
                <c:pt idx="2202">
                  <c:v>-0.0092669</c:v>
                </c:pt>
                <c:pt idx="2203">
                  <c:v>0.045708</c:v>
                </c:pt>
                <c:pt idx="2205">
                  <c:v>-0.0092669</c:v>
                </c:pt>
                <c:pt idx="2206">
                  <c:v>0.0485515</c:v>
                </c:pt>
                <c:pt idx="2208">
                  <c:v>-0.009740800000000001</c:v>
                </c:pt>
                <c:pt idx="2209">
                  <c:v>0.0518689</c:v>
                </c:pt>
                <c:pt idx="2211">
                  <c:v>-0.009740800000000001</c:v>
                </c:pt>
                <c:pt idx="2212">
                  <c:v>0.0547125</c:v>
                </c:pt>
                <c:pt idx="2214">
                  <c:v>-0.009740800000000001</c:v>
                </c:pt>
                <c:pt idx="2215">
                  <c:v>0.0566081</c:v>
                </c:pt>
                <c:pt idx="2217">
                  <c:v>-0.009740800000000001</c:v>
                </c:pt>
                <c:pt idx="2218">
                  <c:v>0.0594517</c:v>
                </c:pt>
                <c:pt idx="2220">
                  <c:v>-0.0106887</c:v>
                </c:pt>
                <c:pt idx="2221">
                  <c:v>0.06276909999999999</c:v>
                </c:pt>
                <c:pt idx="2223">
                  <c:v>-0.0121104</c:v>
                </c:pt>
                <c:pt idx="2224">
                  <c:v>0.06893009999999999</c:v>
                </c:pt>
                <c:pt idx="2226">
                  <c:v>-0.0125843</c:v>
                </c:pt>
                <c:pt idx="2227">
                  <c:v>0.07414320000000001</c:v>
                </c:pt>
                <c:pt idx="2229">
                  <c:v>-0.0130583</c:v>
                </c:pt>
                <c:pt idx="2230">
                  <c:v>0.0499732</c:v>
                </c:pt>
                <c:pt idx="2232">
                  <c:v>0.057556</c:v>
                </c:pt>
                <c:pt idx="2233">
                  <c:v>0.0608734</c:v>
                </c:pt>
                <c:pt idx="2235">
                  <c:v>-0.0130583</c:v>
                </c:pt>
                <c:pt idx="2236">
                  <c:v>0.0414427</c:v>
                </c:pt>
                <c:pt idx="2238">
                  <c:v>0.045708</c:v>
                </c:pt>
                <c:pt idx="2239">
                  <c:v>0.0461819</c:v>
                </c:pt>
                <c:pt idx="2241">
                  <c:v>-0.0130583</c:v>
                </c:pt>
                <c:pt idx="2242">
                  <c:v>0.0253294</c:v>
                </c:pt>
                <c:pt idx="2244">
                  <c:v>0.0295946</c:v>
                </c:pt>
                <c:pt idx="2245">
                  <c:v>0.0381252</c:v>
                </c:pt>
                <c:pt idx="2247">
                  <c:v>-0.0125843</c:v>
                </c:pt>
                <c:pt idx="2248">
                  <c:v>0.0158509</c:v>
                </c:pt>
                <c:pt idx="2250">
                  <c:v>-0.0135322</c:v>
                </c:pt>
                <c:pt idx="2251">
                  <c:v>0.0144292</c:v>
                </c:pt>
                <c:pt idx="2253">
                  <c:v>0.0101639</c:v>
                </c:pt>
                <c:pt idx="2254">
                  <c:v>0.0139552</c:v>
                </c:pt>
                <c:pt idx="2256">
                  <c:v>0.0101639</c:v>
                </c:pt>
                <c:pt idx="2257">
                  <c:v>0.0134813</c:v>
                </c:pt>
                <c:pt idx="2259">
                  <c:v>0.08030420000000001</c:v>
                </c:pt>
                <c:pt idx="2260">
                  <c:v>0.08836090000000001</c:v>
                </c:pt>
                <c:pt idx="2262">
                  <c:v>0.08267380000000001</c:v>
                </c:pt>
                <c:pt idx="2263">
                  <c:v>0.0897826</c:v>
                </c:pt>
                <c:pt idx="2265">
                  <c:v>0.0196423</c:v>
                </c:pt>
                <c:pt idx="2266">
                  <c:v>0.0570821</c:v>
                </c:pt>
                <c:pt idx="2268">
                  <c:v>0.08172599999999999</c:v>
                </c:pt>
                <c:pt idx="2269">
                  <c:v>0.0897826</c:v>
                </c:pt>
                <c:pt idx="2271">
                  <c:v>0.0196423</c:v>
                </c:pt>
                <c:pt idx="2272">
                  <c:v>0.0916783</c:v>
                </c:pt>
                <c:pt idx="2274">
                  <c:v>0.0191684</c:v>
                </c:pt>
                <c:pt idx="2275">
                  <c:v>0.0940479</c:v>
                </c:pt>
                <c:pt idx="2277">
                  <c:v>0.0191684</c:v>
                </c:pt>
                <c:pt idx="2278">
                  <c:v>0.0945218</c:v>
                </c:pt>
                <c:pt idx="2280">
                  <c:v>0.0191684</c:v>
                </c:pt>
                <c:pt idx="2281">
                  <c:v>0.0916783</c:v>
                </c:pt>
                <c:pt idx="2283">
                  <c:v>0.0191684</c:v>
                </c:pt>
                <c:pt idx="2284">
                  <c:v>0.0897826</c:v>
                </c:pt>
                <c:pt idx="2286">
                  <c:v>0.0191684</c:v>
                </c:pt>
                <c:pt idx="2287">
                  <c:v>0.0897826</c:v>
                </c:pt>
                <c:pt idx="2289">
                  <c:v>0.0191684</c:v>
                </c:pt>
                <c:pt idx="2290">
                  <c:v>0.08836090000000001</c:v>
                </c:pt>
                <c:pt idx="2292">
                  <c:v>0.0191684</c:v>
                </c:pt>
                <c:pt idx="2293">
                  <c:v>0.0878869</c:v>
                </c:pt>
                <c:pt idx="2295">
                  <c:v>0.0191684</c:v>
                </c:pt>
                <c:pt idx="2296">
                  <c:v>0.08219990000000001</c:v>
                </c:pt>
                <c:pt idx="2298">
                  <c:v>0.0831477</c:v>
                </c:pt>
                <c:pt idx="2299">
                  <c:v>0.08409560000000001</c:v>
                </c:pt>
                <c:pt idx="2301">
                  <c:v>0.0191684</c:v>
                </c:pt>
                <c:pt idx="2302">
                  <c:v>0.07983030000000001</c:v>
                </c:pt>
                <c:pt idx="2304">
                  <c:v>0.0191684</c:v>
                </c:pt>
                <c:pt idx="2305">
                  <c:v>0.07651280000000001</c:v>
                </c:pt>
                <c:pt idx="2307">
                  <c:v>0.0191684</c:v>
                </c:pt>
                <c:pt idx="2308">
                  <c:v>0.07651280000000001</c:v>
                </c:pt>
                <c:pt idx="2310">
                  <c:v>0.0191684</c:v>
                </c:pt>
                <c:pt idx="2311">
                  <c:v>0.07746069999999999</c:v>
                </c:pt>
                <c:pt idx="2313">
                  <c:v>0.0186945</c:v>
                </c:pt>
                <c:pt idx="2314">
                  <c:v>0.07793460000000001</c:v>
                </c:pt>
                <c:pt idx="2316">
                  <c:v>0.0186945</c:v>
                </c:pt>
                <c:pt idx="2317">
                  <c:v>0.07224750000000001</c:v>
                </c:pt>
                <c:pt idx="2319">
                  <c:v>0.07319539999999999</c:v>
                </c:pt>
                <c:pt idx="2320">
                  <c:v>0.07840850000000001</c:v>
                </c:pt>
                <c:pt idx="2322">
                  <c:v>0.0186945</c:v>
                </c:pt>
                <c:pt idx="2323">
                  <c:v>0.07082579999999999</c:v>
                </c:pt>
                <c:pt idx="2325">
                  <c:v>0.0149031</c:v>
                </c:pt>
                <c:pt idx="2326">
                  <c:v>0.07035189999999999</c:v>
                </c:pt>
                <c:pt idx="2328">
                  <c:v>0.0130074</c:v>
                </c:pt>
                <c:pt idx="2329">
                  <c:v>0.06750829999999999</c:v>
                </c:pt>
                <c:pt idx="2331">
                  <c:v>0.0130074</c:v>
                </c:pt>
                <c:pt idx="2332">
                  <c:v>0.0641909</c:v>
                </c:pt>
                <c:pt idx="2334">
                  <c:v>0.0149031</c:v>
                </c:pt>
                <c:pt idx="2335">
                  <c:v>0.0613474</c:v>
                </c:pt>
                <c:pt idx="2337">
                  <c:v>0.009690000000000001</c:v>
                </c:pt>
                <c:pt idx="2338">
                  <c:v>0.0603995</c:v>
                </c:pt>
                <c:pt idx="2340">
                  <c:v>0.0077943</c:v>
                </c:pt>
                <c:pt idx="2341">
                  <c:v>0.0594517</c:v>
                </c:pt>
                <c:pt idx="2343">
                  <c:v>0.0058986</c:v>
                </c:pt>
                <c:pt idx="2344">
                  <c:v>0.0589777</c:v>
                </c:pt>
                <c:pt idx="2346">
                  <c:v>0.0044768</c:v>
                </c:pt>
                <c:pt idx="2347">
                  <c:v>0.0599256</c:v>
                </c:pt>
                <c:pt idx="2349">
                  <c:v>0.0367035</c:v>
                </c:pt>
                <c:pt idx="2350">
                  <c:v>0.0570821</c:v>
                </c:pt>
                <c:pt idx="2352">
                  <c:v>0.0959436</c:v>
                </c:pt>
                <c:pt idx="2353">
                  <c:v>0.0987871</c:v>
                </c:pt>
                <c:pt idx="2355">
                  <c:v>0.09499580000000001</c:v>
                </c:pt>
                <c:pt idx="2356">
                  <c:v>0.105422</c:v>
                </c:pt>
                <c:pt idx="2358">
                  <c:v>0.1082655</c:v>
                </c:pt>
                <c:pt idx="2359">
                  <c:v>0.1134787</c:v>
                </c:pt>
                <c:pt idx="2361">
                  <c:v>0.09310010000000001</c:v>
                </c:pt>
                <c:pt idx="2362">
                  <c:v>0.1134787</c:v>
                </c:pt>
                <c:pt idx="2364">
                  <c:v>0.0926261</c:v>
                </c:pt>
                <c:pt idx="2365">
                  <c:v>0.1134787</c:v>
                </c:pt>
                <c:pt idx="2367">
                  <c:v>0.06561259999999999</c:v>
                </c:pt>
                <c:pt idx="2368">
                  <c:v>0.07035189999999999</c:v>
                </c:pt>
                <c:pt idx="2370">
                  <c:v>0.09310010000000001</c:v>
                </c:pt>
                <c:pt idx="2371">
                  <c:v>0.1130048</c:v>
                </c:pt>
                <c:pt idx="2373">
                  <c:v>0.06561259999999999</c:v>
                </c:pt>
                <c:pt idx="2374">
                  <c:v>0.1125308</c:v>
                </c:pt>
                <c:pt idx="2376">
                  <c:v>0.06703439999999999</c:v>
                </c:pt>
                <c:pt idx="2377">
                  <c:v>0.1120569</c:v>
                </c:pt>
                <c:pt idx="2379">
                  <c:v>0.06703439999999999</c:v>
                </c:pt>
                <c:pt idx="2380">
                  <c:v>0.1120569</c:v>
                </c:pt>
                <c:pt idx="2382">
                  <c:v>0.06845619999999999</c:v>
                </c:pt>
                <c:pt idx="2383">
                  <c:v>0.111583</c:v>
                </c:pt>
                <c:pt idx="2385">
                  <c:v>0.06893009999999999</c:v>
                </c:pt>
                <c:pt idx="2386">
                  <c:v>0.1111091</c:v>
                </c:pt>
                <c:pt idx="2388">
                  <c:v>0.07177360000000001</c:v>
                </c:pt>
                <c:pt idx="2389">
                  <c:v>0.1106352</c:v>
                </c:pt>
                <c:pt idx="2391">
                  <c:v>0.07319539999999999</c:v>
                </c:pt>
                <c:pt idx="2392">
                  <c:v>0.1106352</c:v>
                </c:pt>
                <c:pt idx="2394">
                  <c:v>0.07366929999999999</c:v>
                </c:pt>
                <c:pt idx="2395">
                  <c:v>0.1106352</c:v>
                </c:pt>
                <c:pt idx="2397">
                  <c:v>0.07319539999999999</c:v>
                </c:pt>
                <c:pt idx="2398">
                  <c:v>0.1106352</c:v>
                </c:pt>
                <c:pt idx="2400">
                  <c:v>0.07129969999999999</c:v>
                </c:pt>
                <c:pt idx="2401">
                  <c:v>0.1111091</c:v>
                </c:pt>
                <c:pt idx="2403">
                  <c:v>0.07082579999999999</c:v>
                </c:pt>
                <c:pt idx="2404">
                  <c:v>0.1111091</c:v>
                </c:pt>
                <c:pt idx="2406">
                  <c:v>0.07129969999999999</c:v>
                </c:pt>
                <c:pt idx="2407">
                  <c:v>0.1111091</c:v>
                </c:pt>
                <c:pt idx="2409">
                  <c:v>0.07129969999999999</c:v>
                </c:pt>
                <c:pt idx="2410">
                  <c:v>0.1111091</c:v>
                </c:pt>
                <c:pt idx="2412">
                  <c:v>0.07082579999999999</c:v>
                </c:pt>
                <c:pt idx="2413">
                  <c:v>0.1111091</c:v>
                </c:pt>
                <c:pt idx="2415">
                  <c:v>0.07177360000000001</c:v>
                </c:pt>
                <c:pt idx="2416">
                  <c:v>0.1111091</c:v>
                </c:pt>
                <c:pt idx="2418">
                  <c:v>0.06940399999999999</c:v>
                </c:pt>
                <c:pt idx="2419">
                  <c:v>0.1111091</c:v>
                </c:pt>
                <c:pt idx="2421">
                  <c:v>0.07035189999999999</c:v>
                </c:pt>
                <c:pt idx="2422">
                  <c:v>0.1111091</c:v>
                </c:pt>
                <c:pt idx="2424">
                  <c:v>0.07177360000000001</c:v>
                </c:pt>
                <c:pt idx="2425">
                  <c:v>0.1111091</c:v>
                </c:pt>
                <c:pt idx="2427">
                  <c:v>0.07319539999999999</c:v>
                </c:pt>
                <c:pt idx="2428">
                  <c:v>0.111583</c:v>
                </c:pt>
                <c:pt idx="2430">
                  <c:v>0.07414320000000001</c:v>
                </c:pt>
                <c:pt idx="2431">
                  <c:v>0.111583</c:v>
                </c:pt>
                <c:pt idx="2433">
                  <c:v>0.07556499999999999</c:v>
                </c:pt>
                <c:pt idx="2434">
                  <c:v>0.111583</c:v>
                </c:pt>
                <c:pt idx="2436">
                  <c:v>0.07746069999999999</c:v>
                </c:pt>
                <c:pt idx="2437">
                  <c:v>0.111583</c:v>
                </c:pt>
                <c:pt idx="2439">
                  <c:v>0.07888240000000001</c:v>
                </c:pt>
                <c:pt idx="2440">
                  <c:v>0.111583</c:v>
                </c:pt>
                <c:pt idx="2442">
                  <c:v>0.07983030000000001</c:v>
                </c:pt>
                <c:pt idx="2443">
                  <c:v>0.111583</c:v>
                </c:pt>
                <c:pt idx="2445">
                  <c:v>0.08219990000000001</c:v>
                </c:pt>
                <c:pt idx="2446">
                  <c:v>0.111583</c:v>
                </c:pt>
                <c:pt idx="2448">
                  <c:v>-0.1102121</c:v>
                </c:pt>
                <c:pt idx="2449">
                  <c:v>-0.09931189999999999</c:v>
                </c:pt>
                <c:pt idx="2451">
                  <c:v>-0.1955179</c:v>
                </c:pt>
                <c:pt idx="2452">
                  <c:v>-0.1931483</c:v>
                </c:pt>
                <c:pt idx="2454">
                  <c:v>-0.1879351</c:v>
                </c:pt>
                <c:pt idx="2455">
                  <c:v>-0.1860395</c:v>
                </c:pt>
                <c:pt idx="2457">
                  <c:v>-0.1358038</c:v>
                </c:pt>
                <c:pt idx="2458">
                  <c:v>-0.098838</c:v>
                </c:pt>
                <c:pt idx="2460">
                  <c:v>-0.2102094</c:v>
                </c:pt>
                <c:pt idx="2461">
                  <c:v>-0.1855655</c:v>
                </c:pt>
                <c:pt idx="2463">
                  <c:v>-0.159026</c:v>
                </c:pt>
                <c:pt idx="2464">
                  <c:v>-0.098838</c:v>
                </c:pt>
                <c:pt idx="2466">
                  <c:v>-0.2102094</c:v>
                </c:pt>
                <c:pt idx="2467">
                  <c:v>-0.1850916</c:v>
                </c:pt>
                <c:pt idx="2469">
                  <c:v>-0.1784567</c:v>
                </c:pt>
                <c:pt idx="2470">
                  <c:v>-0.0983641</c:v>
                </c:pt>
                <c:pt idx="2472">
                  <c:v>-0.2135269</c:v>
                </c:pt>
                <c:pt idx="2473">
                  <c:v>-0.0983641</c:v>
                </c:pt>
                <c:pt idx="2475">
                  <c:v>-0.2135269</c:v>
                </c:pt>
                <c:pt idx="2476">
                  <c:v>-0.09789009999999999</c:v>
                </c:pt>
                <c:pt idx="2478">
                  <c:v>-0.2149487</c:v>
                </c:pt>
                <c:pt idx="2479">
                  <c:v>-0.09789009999999999</c:v>
                </c:pt>
                <c:pt idx="2481">
                  <c:v>-0.2158965</c:v>
                </c:pt>
                <c:pt idx="2482">
                  <c:v>-0.09741619999999999</c:v>
                </c:pt>
                <c:pt idx="2484">
                  <c:v>-0.2163704</c:v>
                </c:pt>
                <c:pt idx="2485">
                  <c:v>-0.09741619999999999</c:v>
                </c:pt>
                <c:pt idx="2487">
                  <c:v>-0.2239532</c:v>
                </c:pt>
                <c:pt idx="2488">
                  <c:v>-0.2206357</c:v>
                </c:pt>
                <c:pt idx="2490">
                  <c:v>-0.2158965</c:v>
                </c:pt>
                <c:pt idx="2491">
                  <c:v>-0.0969423</c:v>
                </c:pt>
                <c:pt idx="2493">
                  <c:v>-0.2239532</c:v>
                </c:pt>
                <c:pt idx="2494">
                  <c:v>-0.0969423</c:v>
                </c:pt>
                <c:pt idx="2496">
                  <c:v>-0.2230053</c:v>
                </c:pt>
                <c:pt idx="2497">
                  <c:v>-0.0964684</c:v>
                </c:pt>
                <c:pt idx="2499">
                  <c:v>-0.2225314</c:v>
                </c:pt>
                <c:pt idx="2500">
                  <c:v>-0.0964684</c:v>
                </c:pt>
                <c:pt idx="2502">
                  <c:v>-0.2220575</c:v>
                </c:pt>
                <c:pt idx="2503">
                  <c:v>-0.0959945</c:v>
                </c:pt>
                <c:pt idx="2505">
                  <c:v>-0.2211096</c:v>
                </c:pt>
                <c:pt idx="2506">
                  <c:v>-0.0959945</c:v>
                </c:pt>
                <c:pt idx="2508">
                  <c:v>-0.2196879</c:v>
                </c:pt>
                <c:pt idx="2509">
                  <c:v>-0.09552049999999999</c:v>
                </c:pt>
                <c:pt idx="2511">
                  <c:v>-0.2220575</c:v>
                </c:pt>
                <c:pt idx="2512">
                  <c:v>-0.09552049999999999</c:v>
                </c:pt>
                <c:pt idx="2514">
                  <c:v>-0.2244271</c:v>
                </c:pt>
                <c:pt idx="2515">
                  <c:v>-0.09504659999999999</c:v>
                </c:pt>
                <c:pt idx="2517">
                  <c:v>-0.2253749</c:v>
                </c:pt>
                <c:pt idx="2518">
                  <c:v>-0.09504659999999999</c:v>
                </c:pt>
                <c:pt idx="2520">
                  <c:v>-0.2267967</c:v>
                </c:pt>
                <c:pt idx="2521">
                  <c:v>-0.0945727</c:v>
                </c:pt>
                <c:pt idx="2523">
                  <c:v>-0.2282184</c:v>
                </c:pt>
                <c:pt idx="2524">
                  <c:v>-0.0945727</c:v>
                </c:pt>
                <c:pt idx="2526">
                  <c:v>-0.231062</c:v>
                </c:pt>
                <c:pt idx="2527">
                  <c:v>-0.0940988</c:v>
                </c:pt>
                <c:pt idx="2529">
                  <c:v>-0.2320098</c:v>
                </c:pt>
                <c:pt idx="2530">
                  <c:v>-0.0940988</c:v>
                </c:pt>
                <c:pt idx="2532">
                  <c:v>-0.2315359</c:v>
                </c:pt>
                <c:pt idx="2533">
                  <c:v>-0.09362479999999999</c:v>
                </c:pt>
                <c:pt idx="2535">
                  <c:v>-0.2324837</c:v>
                </c:pt>
                <c:pt idx="2536">
                  <c:v>-0.09362479999999999</c:v>
                </c:pt>
                <c:pt idx="2538">
                  <c:v>-0.2339055</c:v>
                </c:pt>
                <c:pt idx="2539">
                  <c:v>-0.1177948</c:v>
                </c:pt>
                <c:pt idx="2541">
                  <c:v>-0.2334316</c:v>
                </c:pt>
                <c:pt idx="2542">
                  <c:v>-0.1429126</c:v>
                </c:pt>
                <c:pt idx="2544">
                  <c:v>-0.2329577</c:v>
                </c:pt>
                <c:pt idx="2545">
                  <c:v>-0.164713</c:v>
                </c:pt>
                <c:pt idx="2547">
                  <c:v>-0.2324837</c:v>
                </c:pt>
                <c:pt idx="2548">
                  <c:v>-0.182722</c:v>
                </c:pt>
                <c:pt idx="2550">
                  <c:v>-0.2320098</c:v>
                </c:pt>
                <c:pt idx="2551">
                  <c:v>-0.1978875</c:v>
                </c:pt>
                <c:pt idx="2553">
                  <c:v>-0.231062</c:v>
                </c:pt>
                <c:pt idx="2554">
                  <c:v>-0.212579</c:v>
                </c:pt>
                <c:pt idx="2556">
                  <c:v>-0.230588</c:v>
                </c:pt>
                <c:pt idx="2557">
                  <c:v>-0.2272706</c:v>
                </c:pt>
                <c:pt idx="2559">
                  <c:v>0.2466505</c:v>
                </c:pt>
                <c:pt idx="2560">
                  <c:v>0.2580246</c:v>
                </c:pt>
                <c:pt idx="2562">
                  <c:v>0.2428591</c:v>
                </c:pt>
                <c:pt idx="2563">
                  <c:v>0.2580246</c:v>
                </c:pt>
                <c:pt idx="2565">
                  <c:v>0.16561</c:v>
                </c:pt>
                <c:pt idx="2566">
                  <c:v>0.1731927</c:v>
                </c:pt>
                <c:pt idx="2568">
                  <c:v>0.2385938</c:v>
                </c:pt>
                <c:pt idx="2569">
                  <c:v>0.2589725</c:v>
                </c:pt>
                <c:pt idx="2571">
                  <c:v>0.1651361</c:v>
                </c:pt>
                <c:pt idx="2572">
                  <c:v>0.1855147</c:v>
                </c:pt>
                <c:pt idx="2574">
                  <c:v>0.2348025</c:v>
                </c:pt>
                <c:pt idx="2575">
                  <c:v>0.2608681</c:v>
                </c:pt>
                <c:pt idx="2577">
                  <c:v>0.1684535</c:v>
                </c:pt>
                <c:pt idx="2578">
                  <c:v>0.1907278</c:v>
                </c:pt>
                <c:pt idx="2580">
                  <c:v>0.2148978</c:v>
                </c:pt>
                <c:pt idx="2581">
                  <c:v>0.2627638</c:v>
                </c:pt>
                <c:pt idx="2583">
                  <c:v>0.1703492</c:v>
                </c:pt>
                <c:pt idx="2584">
                  <c:v>0.2656074</c:v>
                </c:pt>
                <c:pt idx="2586">
                  <c:v>0.1765102</c:v>
                </c:pt>
                <c:pt idx="2587">
                  <c:v>0.2722422</c:v>
                </c:pt>
                <c:pt idx="2589">
                  <c:v>0.1798276</c:v>
                </c:pt>
                <c:pt idx="2590">
                  <c:v>0.2765075</c:v>
                </c:pt>
                <c:pt idx="2592">
                  <c:v>0.1831451</c:v>
                </c:pt>
                <c:pt idx="2593">
                  <c:v>0.2769815</c:v>
                </c:pt>
                <c:pt idx="2595">
                  <c:v>0.1850408</c:v>
                </c:pt>
                <c:pt idx="2596">
                  <c:v>0.1864625</c:v>
                </c:pt>
                <c:pt idx="2598">
                  <c:v>0.1878843</c:v>
                </c:pt>
                <c:pt idx="2599">
                  <c:v>0.2731901</c:v>
                </c:pt>
                <c:pt idx="2601">
                  <c:v>0.1912017</c:v>
                </c:pt>
                <c:pt idx="2602">
                  <c:v>0.2731901</c:v>
                </c:pt>
                <c:pt idx="2604">
                  <c:v>0.195467</c:v>
                </c:pt>
                <c:pt idx="2605">
                  <c:v>0.2788771</c:v>
                </c:pt>
                <c:pt idx="2607">
                  <c:v>0.1983106</c:v>
                </c:pt>
                <c:pt idx="2608">
                  <c:v>0.2802989</c:v>
                </c:pt>
                <c:pt idx="2610">
                  <c:v>0.1983106</c:v>
                </c:pt>
                <c:pt idx="2611">
                  <c:v>0.2826685</c:v>
                </c:pt>
                <c:pt idx="2613">
                  <c:v>0.2158456</c:v>
                </c:pt>
                <c:pt idx="2614">
                  <c:v>0.267977</c:v>
                </c:pt>
                <c:pt idx="2616">
                  <c:v>0.2712944</c:v>
                </c:pt>
                <c:pt idx="2617">
                  <c:v>0.2812467</c:v>
                </c:pt>
                <c:pt idx="2619">
                  <c:v>0.2324329</c:v>
                </c:pt>
                <c:pt idx="2620">
                  <c:v>0.2731901</c:v>
                </c:pt>
                <c:pt idx="2622">
                  <c:v>0.2466505</c:v>
                </c:pt>
                <c:pt idx="2623">
                  <c:v>0.2802989</c:v>
                </c:pt>
                <c:pt idx="2625">
                  <c:v>0.2608681</c:v>
                </c:pt>
                <c:pt idx="2626">
                  <c:v>0.2788771</c:v>
                </c:pt>
                <c:pt idx="2628">
                  <c:v>0.2755597</c:v>
                </c:pt>
                <c:pt idx="2629">
                  <c:v>0.2774554</c:v>
                </c:pt>
                <c:pt idx="2631">
                  <c:v>-0.0130583</c:v>
                </c:pt>
                <c:pt idx="2632">
                  <c:v>-0.0068973</c:v>
                </c:pt>
                <c:pt idx="2634">
                  <c:v>-0.0732462</c:v>
                </c:pt>
                <c:pt idx="2635">
                  <c:v>-0.0073712</c:v>
                </c:pt>
                <c:pt idx="2637">
                  <c:v>-0.09741619999999999</c:v>
                </c:pt>
                <c:pt idx="2638">
                  <c:v>-0.0073712</c:v>
                </c:pt>
                <c:pt idx="2640">
                  <c:v>-0.0969423</c:v>
                </c:pt>
                <c:pt idx="2641">
                  <c:v>-0.008793</c:v>
                </c:pt>
                <c:pt idx="2643">
                  <c:v>-0.0969423</c:v>
                </c:pt>
                <c:pt idx="2644">
                  <c:v>-0.009740800000000001</c:v>
                </c:pt>
                <c:pt idx="2646">
                  <c:v>-0.0964684</c:v>
                </c:pt>
                <c:pt idx="2647">
                  <c:v>-0.009740800000000001</c:v>
                </c:pt>
                <c:pt idx="2649">
                  <c:v>-0.0964684</c:v>
                </c:pt>
                <c:pt idx="2650">
                  <c:v>-0.009740800000000001</c:v>
                </c:pt>
                <c:pt idx="2652">
                  <c:v>-0.0959945</c:v>
                </c:pt>
                <c:pt idx="2653">
                  <c:v>-0.0102147</c:v>
                </c:pt>
                <c:pt idx="2655">
                  <c:v>-0.0959945</c:v>
                </c:pt>
                <c:pt idx="2656">
                  <c:v>-0.0102147</c:v>
                </c:pt>
                <c:pt idx="2658">
                  <c:v>-0.09552049999999999</c:v>
                </c:pt>
                <c:pt idx="2659">
                  <c:v>-0.0102147</c:v>
                </c:pt>
                <c:pt idx="2661">
                  <c:v>-0.09552049999999999</c:v>
                </c:pt>
                <c:pt idx="2662">
                  <c:v>-0.0102147</c:v>
                </c:pt>
                <c:pt idx="2664">
                  <c:v>-0.09504659999999999</c:v>
                </c:pt>
                <c:pt idx="2665">
                  <c:v>-0.0111626</c:v>
                </c:pt>
                <c:pt idx="2667">
                  <c:v>-0.09504659999999999</c:v>
                </c:pt>
                <c:pt idx="2668">
                  <c:v>-0.0125843</c:v>
                </c:pt>
                <c:pt idx="2670">
                  <c:v>-0.0945727</c:v>
                </c:pt>
                <c:pt idx="2671">
                  <c:v>-0.0130583</c:v>
                </c:pt>
                <c:pt idx="2673">
                  <c:v>-0.0945727</c:v>
                </c:pt>
                <c:pt idx="2674">
                  <c:v>-0.0135322</c:v>
                </c:pt>
                <c:pt idx="2676">
                  <c:v>-0.0940988</c:v>
                </c:pt>
                <c:pt idx="2677">
                  <c:v>-0.0135322</c:v>
                </c:pt>
                <c:pt idx="2679">
                  <c:v>-0.0940988</c:v>
                </c:pt>
                <c:pt idx="2680">
                  <c:v>-0.0135322</c:v>
                </c:pt>
                <c:pt idx="2682">
                  <c:v>-0.09362479999999999</c:v>
                </c:pt>
                <c:pt idx="2683">
                  <c:v>-0.0130583</c:v>
                </c:pt>
                <c:pt idx="2685">
                  <c:v>-0.09362479999999999</c:v>
                </c:pt>
                <c:pt idx="2686">
                  <c:v>-0.0140061</c:v>
                </c:pt>
                <c:pt idx="2688">
                  <c:v>-0.09315089999999999</c:v>
                </c:pt>
                <c:pt idx="2689">
                  <c:v>-0.0339108</c:v>
                </c:pt>
                <c:pt idx="2691">
                  <c:v>-0.09315089999999999</c:v>
                </c:pt>
                <c:pt idx="2692">
                  <c:v>-0.0922031</c:v>
                </c:pt>
                <c:pt idx="2694">
                  <c:v>-0.0718245</c:v>
                </c:pt>
                <c:pt idx="2695">
                  <c:v>0.0073203</c:v>
                </c:pt>
                <c:pt idx="2697">
                  <c:v>-0.0798811</c:v>
                </c:pt>
                <c:pt idx="2698">
                  <c:v>0.0054247</c:v>
                </c:pt>
                <c:pt idx="2700">
                  <c:v>-0.0794072</c:v>
                </c:pt>
                <c:pt idx="2701">
                  <c:v>0.0040029</c:v>
                </c:pt>
                <c:pt idx="2703">
                  <c:v>-0.0794072</c:v>
                </c:pt>
                <c:pt idx="2704">
                  <c:v>0.0025811</c:v>
                </c:pt>
                <c:pt idx="2706">
                  <c:v>-0.0794072</c:v>
                </c:pt>
                <c:pt idx="2707">
                  <c:v>0.0016333</c:v>
                </c:pt>
                <c:pt idx="2709">
                  <c:v>-0.0789333</c:v>
                </c:pt>
                <c:pt idx="2710">
                  <c:v>0.0021072</c:v>
                </c:pt>
                <c:pt idx="2712">
                  <c:v>-0.0789333</c:v>
                </c:pt>
                <c:pt idx="2713">
                  <c:v>0.0011594</c:v>
                </c:pt>
                <c:pt idx="2715">
                  <c:v>-0.104999</c:v>
                </c:pt>
                <c:pt idx="2716">
                  <c:v>0.0006855</c:v>
                </c:pt>
                <c:pt idx="2718">
                  <c:v>-0.104525</c:v>
                </c:pt>
                <c:pt idx="2719">
                  <c:v>0.0006855</c:v>
                </c:pt>
                <c:pt idx="2721">
                  <c:v>-0.104525</c:v>
                </c:pt>
                <c:pt idx="2722">
                  <c:v>-0.0016842</c:v>
                </c:pt>
                <c:pt idx="2724">
                  <c:v>-0.1040511</c:v>
                </c:pt>
                <c:pt idx="2725">
                  <c:v>-0.0012102</c:v>
                </c:pt>
                <c:pt idx="2727">
                  <c:v>-0.1040511</c:v>
                </c:pt>
                <c:pt idx="2728">
                  <c:v>-0.0016842</c:v>
                </c:pt>
                <c:pt idx="2730">
                  <c:v>-0.1035772</c:v>
                </c:pt>
                <c:pt idx="2731">
                  <c:v>-0.0035798</c:v>
                </c:pt>
                <c:pt idx="2733">
                  <c:v>-0.1035772</c:v>
                </c:pt>
                <c:pt idx="2734">
                  <c:v>-0.0045277</c:v>
                </c:pt>
                <c:pt idx="2736">
                  <c:v>-0.1031033</c:v>
                </c:pt>
                <c:pt idx="2737">
                  <c:v>-0.0054755</c:v>
                </c:pt>
                <c:pt idx="2739">
                  <c:v>-0.1031033</c:v>
                </c:pt>
                <c:pt idx="2740">
                  <c:v>-0.008319</c:v>
                </c:pt>
                <c:pt idx="2742">
                  <c:v>-0.1026293</c:v>
                </c:pt>
                <c:pt idx="2743">
                  <c:v>-0.0106887</c:v>
                </c:pt>
                <c:pt idx="2745">
                  <c:v>-0.1026293</c:v>
                </c:pt>
                <c:pt idx="2746">
                  <c:v>-0.0282237</c:v>
                </c:pt>
                <c:pt idx="2748">
                  <c:v>-0.1021554</c:v>
                </c:pt>
                <c:pt idx="2749">
                  <c:v>-0.0372282</c:v>
                </c:pt>
                <c:pt idx="2751">
                  <c:v>-0.1021554</c:v>
                </c:pt>
                <c:pt idx="2752">
                  <c:v>-0.0903074</c:v>
                </c:pt>
                <c:pt idx="2754">
                  <c:v>0.2954644</c:v>
                </c:pt>
                <c:pt idx="2755">
                  <c:v>0.3077863</c:v>
                </c:pt>
                <c:pt idx="2757">
                  <c:v>0.2959383</c:v>
                </c:pt>
                <c:pt idx="2758">
                  <c:v>0.3125255</c:v>
                </c:pt>
                <c:pt idx="2760">
                  <c:v>0.2954644</c:v>
                </c:pt>
                <c:pt idx="2761">
                  <c:v>0.3163169</c:v>
                </c:pt>
                <c:pt idx="2763">
                  <c:v>0.2949905</c:v>
                </c:pt>
                <c:pt idx="2764">
                  <c:v>0.3167908</c:v>
                </c:pt>
                <c:pt idx="2766">
                  <c:v>0.2945165</c:v>
                </c:pt>
                <c:pt idx="2767">
                  <c:v>0.3148951</c:v>
                </c:pt>
                <c:pt idx="2769">
                  <c:v>0.2949905</c:v>
                </c:pt>
                <c:pt idx="2770">
                  <c:v>0.3120516</c:v>
                </c:pt>
                <c:pt idx="2772">
                  <c:v>0.2959383</c:v>
                </c:pt>
                <c:pt idx="2773">
                  <c:v>0.3111038</c:v>
                </c:pt>
                <c:pt idx="2775">
                  <c:v>0.2959383</c:v>
                </c:pt>
                <c:pt idx="2776">
                  <c:v>0.3101559</c:v>
                </c:pt>
                <c:pt idx="2778">
                  <c:v>0.2964122</c:v>
                </c:pt>
                <c:pt idx="2779">
                  <c:v>0.3092081</c:v>
                </c:pt>
                <c:pt idx="2781">
                  <c:v>0.2954644</c:v>
                </c:pt>
                <c:pt idx="2782">
                  <c:v>0.3082603</c:v>
                </c:pt>
                <c:pt idx="2784">
                  <c:v>0.2987818</c:v>
                </c:pt>
                <c:pt idx="2785">
                  <c:v>0.3073124</c:v>
                </c:pt>
                <c:pt idx="2787">
                  <c:v>0.3002036</c:v>
                </c:pt>
                <c:pt idx="2788">
                  <c:v>0.3068385</c:v>
                </c:pt>
                <c:pt idx="2790">
                  <c:v>0.2987818</c:v>
                </c:pt>
                <c:pt idx="2791">
                  <c:v>0.3058906</c:v>
                </c:pt>
                <c:pt idx="2793">
                  <c:v>0.2992558</c:v>
                </c:pt>
                <c:pt idx="2794">
                  <c:v>0.3049428</c:v>
                </c:pt>
                <c:pt idx="2796">
                  <c:v>0.2987818</c:v>
                </c:pt>
                <c:pt idx="2797">
                  <c:v>0.303995</c:v>
                </c:pt>
                <c:pt idx="2799">
                  <c:v>0.2992558</c:v>
                </c:pt>
                <c:pt idx="2800">
                  <c:v>0.3030471</c:v>
                </c:pt>
                <c:pt idx="2802">
                  <c:v>0.2807728</c:v>
                </c:pt>
                <c:pt idx="2803">
                  <c:v>0.2831424</c:v>
                </c:pt>
                <c:pt idx="2805">
                  <c:v>0.2722422</c:v>
                </c:pt>
                <c:pt idx="2806">
                  <c:v>0.2840903</c:v>
                </c:pt>
                <c:pt idx="2808">
                  <c:v>0.2703466</c:v>
                </c:pt>
                <c:pt idx="2809">
                  <c:v>0.285986</c:v>
                </c:pt>
                <c:pt idx="2811">
                  <c:v>0.2712944</c:v>
                </c:pt>
                <c:pt idx="2812">
                  <c:v>0.2869338</c:v>
                </c:pt>
                <c:pt idx="2814">
                  <c:v>0.2741379</c:v>
                </c:pt>
                <c:pt idx="2815">
                  <c:v>0.2878816</c:v>
                </c:pt>
                <c:pt idx="2817">
                  <c:v>0.2755597</c:v>
                </c:pt>
                <c:pt idx="2818">
                  <c:v>0.2883556</c:v>
                </c:pt>
                <c:pt idx="2820">
                  <c:v>0.2779293</c:v>
                </c:pt>
                <c:pt idx="2821">
                  <c:v>0.2878816</c:v>
                </c:pt>
                <c:pt idx="2823">
                  <c:v>0.2760336</c:v>
                </c:pt>
                <c:pt idx="2824">
                  <c:v>0.2878816</c:v>
                </c:pt>
                <c:pt idx="2826">
                  <c:v>0.2731901</c:v>
                </c:pt>
                <c:pt idx="2827">
                  <c:v>0.2874077</c:v>
                </c:pt>
                <c:pt idx="2829">
                  <c:v>0.2708205</c:v>
                </c:pt>
                <c:pt idx="2830">
                  <c:v>0.2831424</c:v>
                </c:pt>
                <c:pt idx="2832">
                  <c:v>0.2717683</c:v>
                </c:pt>
                <c:pt idx="2833">
                  <c:v>0.2845642</c:v>
                </c:pt>
                <c:pt idx="2835">
                  <c:v>0.2712944</c:v>
                </c:pt>
                <c:pt idx="2836">
                  <c:v>0.285512</c:v>
                </c:pt>
                <c:pt idx="2838">
                  <c:v>0.2727162</c:v>
                </c:pt>
                <c:pt idx="2839">
                  <c:v>0.285986</c:v>
                </c:pt>
                <c:pt idx="2841">
                  <c:v>0.273664</c:v>
                </c:pt>
                <c:pt idx="2842">
                  <c:v>0.2784032</c:v>
                </c:pt>
                <c:pt idx="2844">
                  <c:v>-0.1907787</c:v>
                </c:pt>
                <c:pt idx="2845">
                  <c:v>-0.1808263</c:v>
                </c:pt>
                <c:pt idx="2847">
                  <c:v>-0.1926744</c:v>
                </c:pt>
                <c:pt idx="2848">
                  <c:v>-0.1803524</c:v>
                </c:pt>
                <c:pt idx="2850">
                  <c:v>-0.1064207</c:v>
                </c:pt>
                <c:pt idx="2851">
                  <c:v>-0.1040511</c:v>
                </c:pt>
                <c:pt idx="2853">
                  <c:v>-0.1922004</c:v>
                </c:pt>
                <c:pt idx="2854">
                  <c:v>-0.1803524</c:v>
                </c:pt>
                <c:pt idx="2856">
                  <c:v>-0.1722958</c:v>
                </c:pt>
                <c:pt idx="2857">
                  <c:v>-0.1566564</c:v>
                </c:pt>
                <c:pt idx="2859">
                  <c:v>-0.1367517</c:v>
                </c:pt>
                <c:pt idx="2860">
                  <c:v>-0.1040511</c:v>
                </c:pt>
                <c:pt idx="2862">
                  <c:v>-0.1917265</c:v>
                </c:pt>
                <c:pt idx="2863">
                  <c:v>-0.1035772</c:v>
                </c:pt>
                <c:pt idx="2865">
                  <c:v>-0.1912526</c:v>
                </c:pt>
                <c:pt idx="2866">
                  <c:v>-0.1035772</c:v>
                </c:pt>
                <c:pt idx="2868">
                  <c:v>-0.1912526</c:v>
                </c:pt>
                <c:pt idx="2869">
                  <c:v>-0.1035772</c:v>
                </c:pt>
                <c:pt idx="2871">
                  <c:v>-0.1907787</c:v>
                </c:pt>
                <c:pt idx="2872">
                  <c:v>-0.1031033</c:v>
                </c:pt>
                <c:pt idx="2874">
                  <c:v>-0.1903048</c:v>
                </c:pt>
                <c:pt idx="2875">
                  <c:v>-0.1031033</c:v>
                </c:pt>
                <c:pt idx="2877">
                  <c:v>-0.1898308</c:v>
                </c:pt>
                <c:pt idx="2878">
                  <c:v>-0.1026293</c:v>
                </c:pt>
                <c:pt idx="2880">
                  <c:v>-0.1893569</c:v>
                </c:pt>
                <c:pt idx="2881">
                  <c:v>-0.1026293</c:v>
                </c:pt>
                <c:pt idx="2883">
                  <c:v>-0.188883</c:v>
                </c:pt>
                <c:pt idx="2884">
                  <c:v>-0.1021554</c:v>
                </c:pt>
                <c:pt idx="2886">
                  <c:v>-0.188883</c:v>
                </c:pt>
                <c:pt idx="2887">
                  <c:v>-0.1016815</c:v>
                </c:pt>
                <c:pt idx="2889">
                  <c:v>-0.1884091</c:v>
                </c:pt>
                <c:pt idx="2890">
                  <c:v>-0.1016815</c:v>
                </c:pt>
                <c:pt idx="2892">
                  <c:v>-0.1879351</c:v>
                </c:pt>
                <c:pt idx="2893">
                  <c:v>-0.1012076</c:v>
                </c:pt>
                <c:pt idx="2895">
                  <c:v>-0.1874612</c:v>
                </c:pt>
                <c:pt idx="2896">
                  <c:v>-0.1012076</c:v>
                </c:pt>
                <c:pt idx="2898">
                  <c:v>-0.1869873</c:v>
                </c:pt>
                <c:pt idx="2899">
                  <c:v>-0.1007337</c:v>
                </c:pt>
                <c:pt idx="2901">
                  <c:v>-0.1865134</c:v>
                </c:pt>
                <c:pt idx="2902">
                  <c:v>-0.1007337</c:v>
                </c:pt>
                <c:pt idx="2904">
                  <c:v>-0.1865134</c:v>
                </c:pt>
                <c:pt idx="2905">
                  <c:v>-0.1007337</c:v>
                </c:pt>
                <c:pt idx="2907">
                  <c:v>-0.1860395</c:v>
                </c:pt>
                <c:pt idx="2908">
                  <c:v>-0.1002597</c:v>
                </c:pt>
                <c:pt idx="2910">
                  <c:v>-0.1855655</c:v>
                </c:pt>
                <c:pt idx="2911">
                  <c:v>-0.1002597</c:v>
                </c:pt>
                <c:pt idx="2913">
                  <c:v>-0.1850916</c:v>
                </c:pt>
                <c:pt idx="2914">
                  <c:v>-0.09978579999999999</c:v>
                </c:pt>
                <c:pt idx="2916">
                  <c:v>-0.1846177</c:v>
                </c:pt>
                <c:pt idx="2917">
                  <c:v>-0.09978579999999999</c:v>
                </c:pt>
                <c:pt idx="2919">
                  <c:v>-0.1841438</c:v>
                </c:pt>
                <c:pt idx="2920">
                  <c:v>-0.09931189999999999</c:v>
                </c:pt>
                <c:pt idx="2922">
                  <c:v>-0.1841438</c:v>
                </c:pt>
                <c:pt idx="2923">
                  <c:v>-0.09931189999999999</c:v>
                </c:pt>
                <c:pt idx="2925">
                  <c:v>-0.1836699</c:v>
                </c:pt>
                <c:pt idx="2926">
                  <c:v>-0.098838</c:v>
                </c:pt>
                <c:pt idx="2928">
                  <c:v>-0.1831959</c:v>
                </c:pt>
                <c:pt idx="2929">
                  <c:v>-0.098838</c:v>
                </c:pt>
                <c:pt idx="2931">
                  <c:v>-0.182722</c:v>
                </c:pt>
                <c:pt idx="2932">
                  <c:v>-0.0983641</c:v>
                </c:pt>
                <c:pt idx="2934">
                  <c:v>-0.1822481</c:v>
                </c:pt>
                <c:pt idx="2935">
                  <c:v>-0.0983641</c:v>
                </c:pt>
                <c:pt idx="2937">
                  <c:v>-0.1817742</c:v>
                </c:pt>
                <c:pt idx="2938">
                  <c:v>-0.0983641</c:v>
                </c:pt>
                <c:pt idx="2940">
                  <c:v>-0.1817742</c:v>
                </c:pt>
                <c:pt idx="2941">
                  <c:v>-0.09741619999999999</c:v>
                </c:pt>
                <c:pt idx="2943">
                  <c:v>-0.1813003</c:v>
                </c:pt>
                <c:pt idx="2944">
                  <c:v>-0.09741619999999999</c:v>
                </c:pt>
                <c:pt idx="2946">
                  <c:v>-0.1808263</c:v>
                </c:pt>
                <c:pt idx="2947">
                  <c:v>-0.0969423</c:v>
                </c:pt>
                <c:pt idx="2949">
                  <c:v>-0.1803524</c:v>
                </c:pt>
                <c:pt idx="2950">
                  <c:v>-0.1035772</c:v>
                </c:pt>
                <c:pt idx="2952">
                  <c:v>-0.1798785</c:v>
                </c:pt>
                <c:pt idx="2953">
                  <c:v>-0.134856</c:v>
                </c:pt>
                <c:pt idx="2955">
                  <c:v>-0.1794046</c:v>
                </c:pt>
                <c:pt idx="2956">
                  <c:v>-0.1599738</c:v>
                </c:pt>
                <c:pt idx="2958">
                  <c:v>-0.2637625</c:v>
                </c:pt>
                <c:pt idx="2959">
                  <c:v>-0.2613929</c:v>
                </c:pt>
                <c:pt idx="2961">
                  <c:v>-0.2656582</c:v>
                </c:pt>
                <c:pt idx="2962">
                  <c:v>-0.260919</c:v>
                </c:pt>
                <c:pt idx="2964">
                  <c:v>-0.2675539</c:v>
                </c:pt>
                <c:pt idx="2965">
                  <c:v>-0.2613929</c:v>
                </c:pt>
                <c:pt idx="2967">
                  <c:v>-0.2694496</c:v>
                </c:pt>
                <c:pt idx="2968">
                  <c:v>-0.2613929</c:v>
                </c:pt>
                <c:pt idx="2970">
                  <c:v>-0.2713453</c:v>
                </c:pt>
                <c:pt idx="2971">
                  <c:v>-0.260919</c:v>
                </c:pt>
                <c:pt idx="2973">
                  <c:v>-0.2732409</c:v>
                </c:pt>
                <c:pt idx="2974">
                  <c:v>-0.260919</c:v>
                </c:pt>
                <c:pt idx="2976">
                  <c:v>-0.2751366</c:v>
                </c:pt>
                <c:pt idx="2977">
                  <c:v>-0.2604451</c:v>
                </c:pt>
                <c:pt idx="2979">
                  <c:v>-0.2576015</c:v>
                </c:pt>
                <c:pt idx="2980">
                  <c:v>-0.2504927</c:v>
                </c:pt>
                <c:pt idx="2982">
                  <c:v>-0.2765584</c:v>
                </c:pt>
                <c:pt idx="2983">
                  <c:v>-0.2500188</c:v>
                </c:pt>
                <c:pt idx="2985">
                  <c:v>-0.2784541</c:v>
                </c:pt>
                <c:pt idx="2986">
                  <c:v>-0.2495449</c:v>
                </c:pt>
                <c:pt idx="2988">
                  <c:v>-0.2803498</c:v>
                </c:pt>
                <c:pt idx="2989">
                  <c:v>-0.249071</c:v>
                </c:pt>
                <c:pt idx="2991">
                  <c:v>-0.2822454</c:v>
                </c:pt>
                <c:pt idx="2992">
                  <c:v>-0.248597</c:v>
                </c:pt>
                <c:pt idx="2994">
                  <c:v>-0.2841411</c:v>
                </c:pt>
                <c:pt idx="2995">
                  <c:v>-0.2476492</c:v>
                </c:pt>
                <c:pt idx="2997">
                  <c:v>-0.2860368</c:v>
                </c:pt>
                <c:pt idx="2998">
                  <c:v>-0.2471753</c:v>
                </c:pt>
                <c:pt idx="3000">
                  <c:v>-0.2879325</c:v>
                </c:pt>
                <c:pt idx="3001">
                  <c:v>-0.2467014</c:v>
                </c:pt>
                <c:pt idx="3003">
                  <c:v>-0.2898282</c:v>
                </c:pt>
                <c:pt idx="3004">
                  <c:v>-0.2462274</c:v>
                </c:pt>
                <c:pt idx="3006">
                  <c:v>-0.2917239</c:v>
                </c:pt>
                <c:pt idx="3007">
                  <c:v>-0.2457535</c:v>
                </c:pt>
                <c:pt idx="3009">
                  <c:v>-0.2936196</c:v>
                </c:pt>
                <c:pt idx="3010">
                  <c:v>-0.2452796</c:v>
                </c:pt>
                <c:pt idx="3012">
                  <c:v>-0.2955152</c:v>
                </c:pt>
                <c:pt idx="3013">
                  <c:v>-0.2443318</c:v>
                </c:pt>
                <c:pt idx="3015">
                  <c:v>-0.2974109</c:v>
                </c:pt>
                <c:pt idx="3016">
                  <c:v>-0.2438578</c:v>
                </c:pt>
                <c:pt idx="3018">
                  <c:v>-0.2993066</c:v>
                </c:pt>
                <c:pt idx="3019">
                  <c:v>-0.2433839</c:v>
                </c:pt>
                <c:pt idx="3021">
                  <c:v>-0.3012023</c:v>
                </c:pt>
                <c:pt idx="3022">
                  <c:v>-0.24291</c:v>
                </c:pt>
                <c:pt idx="3024">
                  <c:v>-0.303098</c:v>
                </c:pt>
                <c:pt idx="3025">
                  <c:v>-0.2424361</c:v>
                </c:pt>
                <c:pt idx="3027">
                  <c:v>-0.3049937</c:v>
                </c:pt>
                <c:pt idx="3028">
                  <c:v>-0.2419622</c:v>
                </c:pt>
                <c:pt idx="3030">
                  <c:v>-0.3068893</c:v>
                </c:pt>
                <c:pt idx="3031">
                  <c:v>-0.2414882</c:v>
                </c:pt>
                <c:pt idx="3033">
                  <c:v>-0.308785</c:v>
                </c:pt>
                <c:pt idx="3034">
                  <c:v>-0.2405404</c:v>
                </c:pt>
                <c:pt idx="3036">
                  <c:v>-0.3106807</c:v>
                </c:pt>
                <c:pt idx="3037">
                  <c:v>-0.2400665</c:v>
                </c:pt>
                <c:pt idx="3039">
                  <c:v>-0.3125764</c:v>
                </c:pt>
                <c:pt idx="3040">
                  <c:v>-0.2395925</c:v>
                </c:pt>
                <c:pt idx="3042">
                  <c:v>-0.3144721</c:v>
                </c:pt>
                <c:pt idx="3043">
                  <c:v>-0.2391186</c:v>
                </c:pt>
                <c:pt idx="3045">
                  <c:v>-0.3163678</c:v>
                </c:pt>
                <c:pt idx="3046">
                  <c:v>-0.2386447</c:v>
                </c:pt>
                <c:pt idx="3048">
                  <c:v>-0.3182635</c:v>
                </c:pt>
                <c:pt idx="3049">
                  <c:v>-0.2381708</c:v>
                </c:pt>
                <c:pt idx="3051">
                  <c:v>-0.3182635</c:v>
                </c:pt>
                <c:pt idx="3052">
                  <c:v>-0.2372229</c:v>
                </c:pt>
                <c:pt idx="3054">
                  <c:v>-0.3173156</c:v>
                </c:pt>
                <c:pt idx="3055">
                  <c:v>-0.236749</c:v>
                </c:pt>
                <c:pt idx="3057">
                  <c:v>-0.3168417</c:v>
                </c:pt>
                <c:pt idx="3058">
                  <c:v>-0.2362751</c:v>
                </c:pt>
                <c:pt idx="3060">
                  <c:v>-0.3158938</c:v>
                </c:pt>
                <c:pt idx="3061">
                  <c:v>-0.2358012</c:v>
                </c:pt>
                <c:pt idx="3063">
                  <c:v>-0.3154199</c:v>
                </c:pt>
                <c:pt idx="3064">
                  <c:v>-0.2353273</c:v>
                </c:pt>
                <c:pt idx="3066">
                  <c:v>-0.3144721</c:v>
                </c:pt>
                <c:pt idx="3067">
                  <c:v>-0.2348533</c:v>
                </c:pt>
                <c:pt idx="3069">
                  <c:v>-0.3139982</c:v>
                </c:pt>
                <c:pt idx="3070">
                  <c:v>-0.2339055</c:v>
                </c:pt>
                <c:pt idx="3072">
                  <c:v>-0.3130503</c:v>
                </c:pt>
                <c:pt idx="3073">
                  <c:v>-0.2334316</c:v>
                </c:pt>
                <c:pt idx="3075">
                  <c:v>-0.3121025</c:v>
                </c:pt>
                <c:pt idx="3076">
                  <c:v>-0.2329577</c:v>
                </c:pt>
                <c:pt idx="3078">
                  <c:v>-0.3116286</c:v>
                </c:pt>
                <c:pt idx="3079">
                  <c:v>-0.2324837</c:v>
                </c:pt>
                <c:pt idx="3081">
                  <c:v>-0.3106807</c:v>
                </c:pt>
                <c:pt idx="3082">
                  <c:v>-0.2320098</c:v>
                </c:pt>
                <c:pt idx="3084">
                  <c:v>-0.3102068</c:v>
                </c:pt>
                <c:pt idx="3085">
                  <c:v>-0.2315359</c:v>
                </c:pt>
                <c:pt idx="3087">
                  <c:v>-0.309259</c:v>
                </c:pt>
                <c:pt idx="3088">
                  <c:v>-0.2405404</c:v>
                </c:pt>
                <c:pt idx="3090">
                  <c:v>-0.308785</c:v>
                </c:pt>
                <c:pt idx="3091">
                  <c:v>-0.2538102</c:v>
                </c:pt>
                <c:pt idx="3093">
                  <c:v>-0.3078372</c:v>
                </c:pt>
                <c:pt idx="3094">
                  <c:v>-0.26708</c:v>
                </c:pt>
                <c:pt idx="3096">
                  <c:v>-0.3073633</c:v>
                </c:pt>
                <c:pt idx="3097">
                  <c:v>-0.2798758</c:v>
                </c:pt>
                <c:pt idx="3099">
                  <c:v>-0.3064154</c:v>
                </c:pt>
                <c:pt idx="3100">
                  <c:v>-0.2921978</c:v>
                </c:pt>
                <c:pt idx="3102">
                  <c:v>-0.3059415</c:v>
                </c:pt>
                <c:pt idx="3103">
                  <c:v>-0.303098</c:v>
                </c:pt>
                <c:pt idx="3105">
                  <c:v>0.2864599</c:v>
                </c:pt>
                <c:pt idx="3106">
                  <c:v>0.291673</c:v>
                </c:pt>
                <c:pt idx="3108">
                  <c:v>0.285986</c:v>
                </c:pt>
                <c:pt idx="3109">
                  <c:v>0.2973601</c:v>
                </c:pt>
                <c:pt idx="3111">
                  <c:v>0.2864599</c:v>
                </c:pt>
                <c:pt idx="3112">
                  <c:v>0.3016254</c:v>
                </c:pt>
                <c:pt idx="3114">
                  <c:v>0.2082629</c:v>
                </c:pt>
                <c:pt idx="3115">
                  <c:v>0.2096847</c:v>
                </c:pt>
                <c:pt idx="3117">
                  <c:v>0.2788771</c:v>
                </c:pt>
                <c:pt idx="3118">
                  <c:v>0.2878816</c:v>
                </c:pt>
                <c:pt idx="3120">
                  <c:v>0.2983079</c:v>
                </c:pt>
                <c:pt idx="3121">
                  <c:v>0.3054167</c:v>
                </c:pt>
                <c:pt idx="3123">
                  <c:v>0.207789</c:v>
                </c:pt>
                <c:pt idx="3124">
                  <c:v>0.2239023</c:v>
                </c:pt>
                <c:pt idx="3126">
                  <c:v>0.2712944</c:v>
                </c:pt>
                <c:pt idx="3127">
                  <c:v>0.2902512</c:v>
                </c:pt>
                <c:pt idx="3129">
                  <c:v>0.303995</c:v>
                </c:pt>
                <c:pt idx="3130">
                  <c:v>0.3082603</c:v>
                </c:pt>
                <c:pt idx="3132">
                  <c:v>0.2092107</c:v>
                </c:pt>
                <c:pt idx="3133">
                  <c:v>0.2385938</c:v>
                </c:pt>
                <c:pt idx="3135">
                  <c:v>0.2689248</c:v>
                </c:pt>
                <c:pt idx="3136">
                  <c:v>0.2888295</c:v>
                </c:pt>
                <c:pt idx="3138">
                  <c:v>0.2120543</c:v>
                </c:pt>
                <c:pt idx="3139">
                  <c:v>0.2528115</c:v>
                </c:pt>
                <c:pt idx="3141">
                  <c:v>0.2670291</c:v>
                </c:pt>
                <c:pt idx="3142">
                  <c:v>0.2883556</c:v>
                </c:pt>
                <c:pt idx="3144">
                  <c:v>0.2144239</c:v>
                </c:pt>
                <c:pt idx="3145">
                  <c:v>0.2878816</c:v>
                </c:pt>
                <c:pt idx="3147">
                  <c:v>0.2163196</c:v>
                </c:pt>
                <c:pt idx="3148">
                  <c:v>0.2874077</c:v>
                </c:pt>
                <c:pt idx="3150">
                  <c:v>0.2163196</c:v>
                </c:pt>
                <c:pt idx="3151">
                  <c:v>0.2864599</c:v>
                </c:pt>
                <c:pt idx="3153">
                  <c:v>0.2144239</c:v>
                </c:pt>
                <c:pt idx="3154">
                  <c:v>0.2864599</c:v>
                </c:pt>
                <c:pt idx="3156">
                  <c:v>0.213476</c:v>
                </c:pt>
                <c:pt idx="3157">
                  <c:v>0.2864599</c:v>
                </c:pt>
                <c:pt idx="3159">
                  <c:v>0.2186892</c:v>
                </c:pt>
                <c:pt idx="3160">
                  <c:v>0.2864599</c:v>
                </c:pt>
                <c:pt idx="3162">
                  <c:v>0.2395417</c:v>
                </c:pt>
                <c:pt idx="3163">
                  <c:v>0.2864599</c:v>
                </c:pt>
                <c:pt idx="3165">
                  <c:v>0.2433331</c:v>
                </c:pt>
                <c:pt idx="3166">
                  <c:v>0.285986</c:v>
                </c:pt>
                <c:pt idx="3168">
                  <c:v>0.2457027</c:v>
                </c:pt>
                <c:pt idx="3169">
                  <c:v>0.285512</c:v>
                </c:pt>
                <c:pt idx="3171">
                  <c:v>0.2471244</c:v>
                </c:pt>
                <c:pt idx="3172">
                  <c:v>0.2850381</c:v>
                </c:pt>
                <c:pt idx="3174">
                  <c:v>0.2466505</c:v>
                </c:pt>
                <c:pt idx="3175">
                  <c:v>0.2840903</c:v>
                </c:pt>
                <c:pt idx="3177">
                  <c:v>0.2461766</c:v>
                </c:pt>
                <c:pt idx="3178">
                  <c:v>0.2836164</c:v>
                </c:pt>
                <c:pt idx="3180">
                  <c:v>0.243807</c:v>
                </c:pt>
                <c:pt idx="3181">
                  <c:v>0.2812467</c:v>
                </c:pt>
                <c:pt idx="3183">
                  <c:v>0.2466505</c:v>
                </c:pt>
                <c:pt idx="3184">
                  <c:v>0.2807728</c:v>
                </c:pt>
                <c:pt idx="3186">
                  <c:v>0.2490201</c:v>
                </c:pt>
                <c:pt idx="3187">
                  <c:v>0.2793511</c:v>
                </c:pt>
                <c:pt idx="3189">
                  <c:v>0.2504419</c:v>
                </c:pt>
                <c:pt idx="3190">
                  <c:v>0.279825</c:v>
                </c:pt>
                <c:pt idx="3192">
                  <c:v>0.2523376</c:v>
                </c:pt>
                <c:pt idx="3193">
                  <c:v>0.2793511</c:v>
                </c:pt>
                <c:pt idx="3195">
                  <c:v>0.2542332</c:v>
                </c:pt>
                <c:pt idx="3196">
                  <c:v>0.2784032</c:v>
                </c:pt>
                <c:pt idx="3198">
                  <c:v>0.2575507</c:v>
                </c:pt>
                <c:pt idx="3199">
                  <c:v>0.2774554</c:v>
                </c:pt>
                <c:pt idx="3201">
                  <c:v>0.267503</c:v>
                </c:pt>
                <c:pt idx="3202">
                  <c:v>0.2769815</c:v>
                </c:pt>
                <c:pt idx="3204">
                  <c:v>0.1807755</c:v>
                </c:pt>
                <c:pt idx="3205">
                  <c:v>0.1817233</c:v>
                </c:pt>
                <c:pt idx="3207">
                  <c:v>0.1637143</c:v>
                </c:pt>
                <c:pt idx="3208">
                  <c:v>0.1675057</c:v>
                </c:pt>
                <c:pt idx="3210">
                  <c:v>0.1689274</c:v>
                </c:pt>
                <c:pt idx="3211">
                  <c:v>0.1731927</c:v>
                </c:pt>
                <c:pt idx="3213">
                  <c:v>0.1769841</c:v>
                </c:pt>
                <c:pt idx="3214">
                  <c:v>0.1840929</c:v>
                </c:pt>
                <c:pt idx="3216">
                  <c:v>0.1575533</c:v>
                </c:pt>
                <c:pt idx="3217">
                  <c:v>0.1850408</c:v>
                </c:pt>
                <c:pt idx="3219">
                  <c:v>0.1499706</c:v>
                </c:pt>
                <c:pt idx="3220">
                  <c:v>0.1855147</c:v>
                </c:pt>
                <c:pt idx="3222">
                  <c:v>0.1494967</c:v>
                </c:pt>
                <c:pt idx="3223">
                  <c:v>0.18978</c:v>
                </c:pt>
                <c:pt idx="3225">
                  <c:v>0.1490228</c:v>
                </c:pt>
                <c:pt idx="3226">
                  <c:v>0.18978</c:v>
                </c:pt>
                <c:pt idx="3228">
                  <c:v>0.1490228</c:v>
                </c:pt>
                <c:pt idx="3229">
                  <c:v>0.1926235</c:v>
                </c:pt>
                <c:pt idx="3231">
                  <c:v>0.1485488</c:v>
                </c:pt>
                <c:pt idx="3232">
                  <c:v>0.1968888</c:v>
                </c:pt>
                <c:pt idx="3234">
                  <c:v>0.1480749</c:v>
                </c:pt>
                <c:pt idx="3235">
                  <c:v>0.1987845</c:v>
                </c:pt>
                <c:pt idx="3237">
                  <c:v>0.1480749</c:v>
                </c:pt>
                <c:pt idx="3238">
                  <c:v>0.2006802</c:v>
                </c:pt>
                <c:pt idx="3240">
                  <c:v>0.147601</c:v>
                </c:pt>
                <c:pt idx="3241">
                  <c:v>0.2006802</c:v>
                </c:pt>
                <c:pt idx="3243">
                  <c:v>0.1471271</c:v>
                </c:pt>
                <c:pt idx="3244">
                  <c:v>0.2006802</c:v>
                </c:pt>
                <c:pt idx="3246">
                  <c:v>0.1471271</c:v>
                </c:pt>
                <c:pt idx="3247">
                  <c:v>0.2011541</c:v>
                </c:pt>
                <c:pt idx="3249">
                  <c:v>0.1466532</c:v>
                </c:pt>
                <c:pt idx="3250">
                  <c:v>0.2021019</c:v>
                </c:pt>
                <c:pt idx="3252">
                  <c:v>0.1461792</c:v>
                </c:pt>
                <c:pt idx="3253">
                  <c:v>0.201628</c:v>
                </c:pt>
                <c:pt idx="3255">
                  <c:v>0.1461792</c:v>
                </c:pt>
                <c:pt idx="3256">
                  <c:v>0.2021019</c:v>
                </c:pt>
                <c:pt idx="3258">
                  <c:v>0.1457053</c:v>
                </c:pt>
                <c:pt idx="3259">
                  <c:v>0.201628</c:v>
                </c:pt>
                <c:pt idx="3261">
                  <c:v>0.1452314</c:v>
                </c:pt>
                <c:pt idx="3262">
                  <c:v>0.2011541</c:v>
                </c:pt>
                <c:pt idx="3264">
                  <c:v>0.1447575</c:v>
                </c:pt>
                <c:pt idx="3265">
                  <c:v>0.2006802</c:v>
                </c:pt>
                <c:pt idx="3267">
                  <c:v>0.1499706</c:v>
                </c:pt>
                <c:pt idx="3268">
                  <c:v>0.1670318</c:v>
                </c:pt>
                <c:pt idx="3270">
                  <c:v>0.1698753</c:v>
                </c:pt>
                <c:pt idx="3271">
                  <c:v>0.1703492</c:v>
                </c:pt>
                <c:pt idx="3273">
                  <c:v>0.1793537</c:v>
                </c:pt>
                <c:pt idx="3274">
                  <c:v>0.2002062</c:v>
                </c:pt>
                <c:pt idx="3276">
                  <c:v>0.1864625</c:v>
                </c:pt>
                <c:pt idx="3277">
                  <c:v>0.1997323</c:v>
                </c:pt>
                <c:pt idx="3279">
                  <c:v>0.1893061</c:v>
                </c:pt>
                <c:pt idx="3280">
                  <c:v>0.1992584</c:v>
                </c:pt>
                <c:pt idx="3282">
                  <c:v>0.1926235</c:v>
                </c:pt>
                <c:pt idx="3283">
                  <c:v>0.1987845</c:v>
                </c:pt>
                <c:pt idx="3285">
                  <c:v>0.1978366</c:v>
                </c:pt>
                <c:pt idx="3286">
                  <c:v>0.1983106</c:v>
                </c:pt>
                <c:pt idx="3288">
                  <c:v>0.0201162</c:v>
                </c:pt>
                <c:pt idx="3289">
                  <c:v>0.021538</c:v>
                </c:pt>
                <c:pt idx="3291">
                  <c:v>-0.0196932</c:v>
                </c:pt>
                <c:pt idx="3292">
                  <c:v>-0.0192192</c:v>
                </c:pt>
                <c:pt idx="3294">
                  <c:v>-0.0177975</c:v>
                </c:pt>
                <c:pt idx="3295">
                  <c:v>-0.0154279</c:v>
                </c:pt>
                <c:pt idx="3297">
                  <c:v>-0.0121104</c:v>
                </c:pt>
                <c:pt idx="3298">
                  <c:v>-0.0016842</c:v>
                </c:pt>
                <c:pt idx="3300">
                  <c:v>0.0021072</c:v>
                </c:pt>
                <c:pt idx="3301">
                  <c:v>0.0025811</c:v>
                </c:pt>
                <c:pt idx="3303">
                  <c:v>0.015377</c:v>
                </c:pt>
                <c:pt idx="3304">
                  <c:v>0.021538</c:v>
                </c:pt>
                <c:pt idx="3306">
                  <c:v>-0.0282237</c:v>
                </c:pt>
                <c:pt idx="3307">
                  <c:v>0.021538</c:v>
                </c:pt>
                <c:pt idx="3309">
                  <c:v>-0.0395978</c:v>
                </c:pt>
                <c:pt idx="3310">
                  <c:v>-0.03865</c:v>
                </c:pt>
                <c:pt idx="3312">
                  <c:v>-0.0367543</c:v>
                </c:pt>
                <c:pt idx="3313">
                  <c:v>-0.0343847</c:v>
                </c:pt>
                <c:pt idx="3315">
                  <c:v>-0.0329629</c:v>
                </c:pt>
                <c:pt idx="3316">
                  <c:v>0.021538</c:v>
                </c:pt>
                <c:pt idx="3318">
                  <c:v>-0.0457588</c:v>
                </c:pt>
                <c:pt idx="3319">
                  <c:v>0.021538</c:v>
                </c:pt>
                <c:pt idx="3321">
                  <c:v>-0.0533416</c:v>
                </c:pt>
                <c:pt idx="3322">
                  <c:v>0.021538</c:v>
                </c:pt>
                <c:pt idx="3324">
                  <c:v>-0.056659</c:v>
                </c:pt>
                <c:pt idx="3325">
                  <c:v>0.0220119</c:v>
                </c:pt>
                <c:pt idx="3327">
                  <c:v>-0.056659</c:v>
                </c:pt>
                <c:pt idx="3328">
                  <c:v>0.0220119</c:v>
                </c:pt>
                <c:pt idx="3330">
                  <c:v>-0.056659</c:v>
                </c:pt>
                <c:pt idx="3331">
                  <c:v>0.0220119</c:v>
                </c:pt>
                <c:pt idx="3333">
                  <c:v>-0.0561851</c:v>
                </c:pt>
                <c:pt idx="3334">
                  <c:v>0.0220119</c:v>
                </c:pt>
                <c:pt idx="3336">
                  <c:v>-0.0561851</c:v>
                </c:pt>
                <c:pt idx="3337">
                  <c:v>0.0220119</c:v>
                </c:pt>
                <c:pt idx="3339">
                  <c:v>-0.0561851</c:v>
                </c:pt>
                <c:pt idx="3340">
                  <c:v>0.021538</c:v>
                </c:pt>
                <c:pt idx="3342">
                  <c:v>-0.0561851</c:v>
                </c:pt>
                <c:pt idx="3343">
                  <c:v>0.021538</c:v>
                </c:pt>
                <c:pt idx="3345">
                  <c:v>-0.0557112</c:v>
                </c:pt>
                <c:pt idx="3346">
                  <c:v>0.0210641</c:v>
                </c:pt>
                <c:pt idx="3348">
                  <c:v>-0.0557112</c:v>
                </c:pt>
                <c:pt idx="3349">
                  <c:v>0.0205901</c:v>
                </c:pt>
                <c:pt idx="3351">
                  <c:v>-0.0557112</c:v>
                </c:pt>
                <c:pt idx="3352">
                  <c:v>0.0201162</c:v>
                </c:pt>
                <c:pt idx="3354">
                  <c:v>-0.0557112</c:v>
                </c:pt>
                <c:pt idx="3355">
                  <c:v>0.0196423</c:v>
                </c:pt>
                <c:pt idx="3357">
                  <c:v>-0.0552372</c:v>
                </c:pt>
                <c:pt idx="3358">
                  <c:v>0.0191684</c:v>
                </c:pt>
                <c:pt idx="3360">
                  <c:v>-0.0623461</c:v>
                </c:pt>
                <c:pt idx="3361">
                  <c:v>0.0191684</c:v>
                </c:pt>
                <c:pt idx="3363">
                  <c:v>-0.0969423</c:v>
                </c:pt>
                <c:pt idx="3364">
                  <c:v>0.0191684</c:v>
                </c:pt>
                <c:pt idx="3366">
                  <c:v>-0.0969423</c:v>
                </c:pt>
                <c:pt idx="3367">
                  <c:v>0.0186945</c:v>
                </c:pt>
                <c:pt idx="3369">
                  <c:v>-0.0964684</c:v>
                </c:pt>
                <c:pt idx="3370">
                  <c:v>-0.0576068</c:v>
                </c:pt>
                <c:pt idx="3372">
                  <c:v>-0.2794019</c:v>
                </c:pt>
                <c:pt idx="3373">
                  <c:v>-0.2685017</c:v>
                </c:pt>
                <c:pt idx="3375">
                  <c:v>-0.2917239</c:v>
                </c:pt>
                <c:pt idx="3376">
                  <c:v>-0.2675539</c:v>
                </c:pt>
                <c:pt idx="3378">
                  <c:v>-0.3026241</c:v>
                </c:pt>
                <c:pt idx="3379">
                  <c:v>-0.26708</c:v>
                </c:pt>
                <c:pt idx="3381">
                  <c:v>-0.3135242</c:v>
                </c:pt>
                <c:pt idx="3382">
                  <c:v>-0.2661321</c:v>
                </c:pt>
                <c:pt idx="3384">
                  <c:v>-0.3239505</c:v>
                </c:pt>
                <c:pt idx="3385">
                  <c:v>-0.2656582</c:v>
                </c:pt>
                <c:pt idx="3387">
                  <c:v>-0.3334289</c:v>
                </c:pt>
                <c:pt idx="3388">
                  <c:v>-0.2651843</c:v>
                </c:pt>
                <c:pt idx="3390">
                  <c:v>-0.3433813</c:v>
                </c:pt>
                <c:pt idx="3391">
                  <c:v>-0.2642364</c:v>
                </c:pt>
                <c:pt idx="3393">
                  <c:v>-0.3533336</c:v>
                </c:pt>
                <c:pt idx="3394">
                  <c:v>-0.2637625</c:v>
                </c:pt>
                <c:pt idx="3396">
                  <c:v>-0.3585467</c:v>
                </c:pt>
                <c:pt idx="3397">
                  <c:v>-0.2632886</c:v>
                </c:pt>
                <c:pt idx="3399">
                  <c:v>-0.3585467</c:v>
                </c:pt>
                <c:pt idx="3400">
                  <c:v>-0.2623408</c:v>
                </c:pt>
                <c:pt idx="3402">
                  <c:v>-0.3585467</c:v>
                </c:pt>
                <c:pt idx="3403">
                  <c:v>-0.2618668</c:v>
                </c:pt>
                <c:pt idx="3405">
                  <c:v>-0.3575989</c:v>
                </c:pt>
                <c:pt idx="3406">
                  <c:v>-0.2604451</c:v>
                </c:pt>
                <c:pt idx="3408">
                  <c:v>-0.357125</c:v>
                </c:pt>
                <c:pt idx="3409">
                  <c:v>-0.2590233</c:v>
                </c:pt>
                <c:pt idx="3411">
                  <c:v>-0.357125</c:v>
                </c:pt>
                <c:pt idx="3412">
                  <c:v>-0.2618668</c:v>
                </c:pt>
                <c:pt idx="3414">
                  <c:v>-0.3552293</c:v>
                </c:pt>
                <c:pt idx="3415">
                  <c:v>-0.2618668</c:v>
                </c:pt>
                <c:pt idx="3417">
                  <c:v>-0.3538075</c:v>
                </c:pt>
                <c:pt idx="3418">
                  <c:v>-0.2599712</c:v>
                </c:pt>
                <c:pt idx="3420">
                  <c:v>-0.3514379</c:v>
                </c:pt>
                <c:pt idx="3421">
                  <c:v>-0.2566537</c:v>
                </c:pt>
                <c:pt idx="3423">
                  <c:v>-0.3495422</c:v>
                </c:pt>
                <c:pt idx="3424">
                  <c:v>-0.2552319</c:v>
                </c:pt>
                <c:pt idx="3426">
                  <c:v>-0.3481205</c:v>
                </c:pt>
                <c:pt idx="3427">
                  <c:v>-0.2528623</c:v>
                </c:pt>
                <c:pt idx="3429">
                  <c:v>-0.3471726</c:v>
                </c:pt>
                <c:pt idx="3430">
                  <c:v>-0.2514406</c:v>
                </c:pt>
                <c:pt idx="3432">
                  <c:v>-0.3457509</c:v>
                </c:pt>
                <c:pt idx="3433">
                  <c:v>-0.249071</c:v>
                </c:pt>
                <c:pt idx="3435">
                  <c:v>-0.344803</c:v>
                </c:pt>
                <c:pt idx="3436">
                  <c:v>-0.248597</c:v>
                </c:pt>
                <c:pt idx="3438">
                  <c:v>-0.3433813</c:v>
                </c:pt>
                <c:pt idx="3439">
                  <c:v>-0.2514406</c:v>
                </c:pt>
                <c:pt idx="3441">
                  <c:v>-0.3424334</c:v>
                </c:pt>
                <c:pt idx="3442">
                  <c:v>-0.2519145</c:v>
                </c:pt>
                <c:pt idx="3444">
                  <c:v>-0.3414856</c:v>
                </c:pt>
                <c:pt idx="3445">
                  <c:v>-0.2632886</c:v>
                </c:pt>
                <c:pt idx="3447">
                  <c:v>-0.3400638</c:v>
                </c:pt>
                <c:pt idx="3448">
                  <c:v>-0.2959892</c:v>
                </c:pt>
                <c:pt idx="3450">
                  <c:v>-0.2893543</c:v>
                </c:pt>
                <c:pt idx="3451">
                  <c:v>-0.2808237</c:v>
                </c:pt>
                <c:pt idx="3453">
                  <c:v>-0.2770323</c:v>
                </c:pt>
                <c:pt idx="3454">
                  <c:v>-0.2751366</c:v>
                </c:pt>
                <c:pt idx="3456">
                  <c:v>-0.3386421</c:v>
                </c:pt>
                <c:pt idx="3457">
                  <c:v>-0.3064154</c:v>
                </c:pt>
                <c:pt idx="3459">
                  <c:v>-0.3376942</c:v>
                </c:pt>
                <c:pt idx="3460">
                  <c:v>-0.321107</c:v>
                </c:pt>
                <c:pt idx="3462">
                  <c:v>-0.3367464</c:v>
                </c:pt>
                <c:pt idx="3463">
                  <c:v>-0.3220548</c:v>
                </c:pt>
                <c:pt idx="3465">
                  <c:v>-0.3357985</c:v>
                </c:pt>
                <c:pt idx="3466">
                  <c:v>-0.3215809</c:v>
                </c:pt>
                <c:pt idx="3468">
                  <c:v>-0.3353246</c:v>
                </c:pt>
                <c:pt idx="3469">
                  <c:v>-0.3220548</c:v>
                </c:pt>
                <c:pt idx="3471">
                  <c:v>-0.3343768</c:v>
                </c:pt>
                <c:pt idx="3472">
                  <c:v>-0.327268</c:v>
                </c:pt>
                <c:pt idx="3474">
                  <c:v>0.2049455</c:v>
                </c:pt>
                <c:pt idx="3475">
                  <c:v>0.2153717</c:v>
                </c:pt>
                <c:pt idx="3477">
                  <c:v>0.2044715</c:v>
                </c:pt>
                <c:pt idx="3478">
                  <c:v>0.2300633</c:v>
                </c:pt>
                <c:pt idx="3480">
                  <c:v>0.2039976</c:v>
                </c:pt>
                <c:pt idx="3481">
                  <c:v>0.2447548</c:v>
                </c:pt>
                <c:pt idx="3483">
                  <c:v>0.2035237</c:v>
                </c:pt>
                <c:pt idx="3484">
                  <c:v>0.2594464</c:v>
                </c:pt>
                <c:pt idx="3486">
                  <c:v>0.2030498</c:v>
                </c:pt>
                <c:pt idx="3487">
                  <c:v>0.267503</c:v>
                </c:pt>
                <c:pt idx="3489">
                  <c:v>0.2025758</c:v>
                </c:pt>
                <c:pt idx="3490">
                  <c:v>0.273664</c:v>
                </c:pt>
                <c:pt idx="3492">
                  <c:v>0.2021019</c:v>
                </c:pt>
                <c:pt idx="3493">
                  <c:v>0.2750858</c:v>
                </c:pt>
                <c:pt idx="3495">
                  <c:v>0.201628</c:v>
                </c:pt>
                <c:pt idx="3496">
                  <c:v>0.2774554</c:v>
                </c:pt>
                <c:pt idx="3498">
                  <c:v>0.2011541</c:v>
                </c:pt>
                <c:pt idx="3499">
                  <c:v>0.2755597</c:v>
                </c:pt>
                <c:pt idx="3501">
                  <c:v>0.2006802</c:v>
                </c:pt>
                <c:pt idx="3502">
                  <c:v>0.2727162</c:v>
                </c:pt>
                <c:pt idx="3504">
                  <c:v>0.2002062</c:v>
                </c:pt>
                <c:pt idx="3505">
                  <c:v>0.2703466</c:v>
                </c:pt>
                <c:pt idx="3507">
                  <c:v>0.1997323</c:v>
                </c:pt>
                <c:pt idx="3508">
                  <c:v>0.2712944</c:v>
                </c:pt>
                <c:pt idx="3510">
                  <c:v>0.1992584</c:v>
                </c:pt>
                <c:pt idx="3511">
                  <c:v>0.2708205</c:v>
                </c:pt>
                <c:pt idx="3513">
                  <c:v>0.1987845</c:v>
                </c:pt>
                <c:pt idx="3514">
                  <c:v>0.2722422</c:v>
                </c:pt>
                <c:pt idx="3516">
                  <c:v>0.2021019</c:v>
                </c:pt>
                <c:pt idx="3517">
                  <c:v>0.207789</c:v>
                </c:pt>
                <c:pt idx="3519">
                  <c:v>0.2101586</c:v>
                </c:pt>
                <c:pt idx="3520">
                  <c:v>0.2731901</c:v>
                </c:pt>
                <c:pt idx="3522">
                  <c:v>0.2058933</c:v>
                </c:pt>
                <c:pt idx="3523">
                  <c:v>0.2073151</c:v>
                </c:pt>
                <c:pt idx="3525">
                  <c:v>0.2243762</c:v>
                </c:pt>
                <c:pt idx="3526">
                  <c:v>0.2708205</c:v>
                </c:pt>
                <c:pt idx="3528">
                  <c:v>0.2390678</c:v>
                </c:pt>
                <c:pt idx="3529">
                  <c:v>0.2684509</c:v>
                </c:pt>
                <c:pt idx="3531">
                  <c:v>0.2532854</c:v>
                </c:pt>
                <c:pt idx="3532">
                  <c:v>0.2665552</c:v>
                </c:pt>
                <c:pt idx="3534">
                  <c:v>0.3111038</c:v>
                </c:pt>
                <c:pt idx="3535">
                  <c:v>0.3144212</c:v>
                </c:pt>
                <c:pt idx="3537">
                  <c:v>0.3106299</c:v>
                </c:pt>
                <c:pt idx="3538">
                  <c:v>0.3144212</c:v>
                </c:pt>
                <c:pt idx="3540">
                  <c:v>0.309682</c:v>
                </c:pt>
                <c:pt idx="3541">
                  <c:v>0.3148951</c:v>
                </c:pt>
                <c:pt idx="3543">
                  <c:v>0.3172648</c:v>
                </c:pt>
                <c:pt idx="3544">
                  <c:v>0.3177387</c:v>
                </c:pt>
                <c:pt idx="3546">
                  <c:v>0.3087342</c:v>
                </c:pt>
                <c:pt idx="3547">
                  <c:v>0.3144212</c:v>
                </c:pt>
                <c:pt idx="3549">
                  <c:v>0.3125255</c:v>
                </c:pt>
                <c:pt idx="3550">
                  <c:v>0.3134734</c:v>
                </c:pt>
                <c:pt idx="3552">
                  <c:v>0.2177413</c:v>
                </c:pt>
                <c:pt idx="3553">
                  <c:v>0.2234284</c:v>
                </c:pt>
                <c:pt idx="3555">
                  <c:v>0.2163196</c:v>
                </c:pt>
                <c:pt idx="3556">
                  <c:v>0.2262719</c:v>
                </c:pt>
                <c:pt idx="3558">
                  <c:v>0.21395</c:v>
                </c:pt>
                <c:pt idx="3559">
                  <c:v>0.2276937</c:v>
                </c:pt>
                <c:pt idx="3561">
                  <c:v>0.2120543</c:v>
                </c:pt>
                <c:pt idx="3562">
                  <c:v>0.2310111</c:v>
                </c:pt>
                <c:pt idx="3564">
                  <c:v>0.2111064</c:v>
                </c:pt>
                <c:pt idx="3565">
                  <c:v>0.2338546</c:v>
                </c:pt>
                <c:pt idx="3567">
                  <c:v>0.2073151</c:v>
                </c:pt>
                <c:pt idx="3568">
                  <c:v>0.2362242</c:v>
                </c:pt>
                <c:pt idx="3570">
                  <c:v>0.2035237</c:v>
                </c:pt>
                <c:pt idx="3571">
                  <c:v>0.2371721</c:v>
                </c:pt>
                <c:pt idx="3573">
                  <c:v>0.2025758</c:v>
                </c:pt>
                <c:pt idx="3574">
                  <c:v>0.2419113</c:v>
                </c:pt>
                <c:pt idx="3576">
                  <c:v>0.1983106</c:v>
                </c:pt>
                <c:pt idx="3577">
                  <c:v>0.2423852</c:v>
                </c:pt>
                <c:pt idx="3579">
                  <c:v>0.1949931</c:v>
                </c:pt>
                <c:pt idx="3580">
                  <c:v>0.2428591</c:v>
                </c:pt>
                <c:pt idx="3582">
                  <c:v>0.1912017</c:v>
                </c:pt>
                <c:pt idx="3583">
                  <c:v>0.2442809</c:v>
                </c:pt>
                <c:pt idx="3585">
                  <c:v>0.18978</c:v>
                </c:pt>
                <c:pt idx="3586">
                  <c:v>0.2457027</c:v>
                </c:pt>
                <c:pt idx="3588">
                  <c:v>0.1874104</c:v>
                </c:pt>
                <c:pt idx="3589">
                  <c:v>0.2490201</c:v>
                </c:pt>
                <c:pt idx="3591">
                  <c:v>0.1817233</c:v>
                </c:pt>
                <c:pt idx="3592">
                  <c:v>0.2461766</c:v>
                </c:pt>
                <c:pt idx="3594">
                  <c:v>0.1798276</c:v>
                </c:pt>
                <c:pt idx="3595">
                  <c:v>0.2423852</c:v>
                </c:pt>
                <c:pt idx="3597">
                  <c:v>0.1817233</c:v>
                </c:pt>
                <c:pt idx="3598">
                  <c:v>0.2381199</c:v>
                </c:pt>
                <c:pt idx="3600">
                  <c:v>0.1859886</c:v>
                </c:pt>
                <c:pt idx="3601">
                  <c:v>0.2343286</c:v>
                </c:pt>
                <c:pt idx="3603">
                  <c:v>0.1912017</c:v>
                </c:pt>
                <c:pt idx="3604">
                  <c:v>0.2144239</c:v>
                </c:pt>
                <c:pt idx="3606">
                  <c:v>-0.007845100000000001</c:v>
                </c:pt>
                <c:pt idx="3607">
                  <c:v>-0.0064234</c:v>
                </c:pt>
                <c:pt idx="3609">
                  <c:v>-0.0102147</c:v>
                </c:pt>
                <c:pt idx="3610">
                  <c:v>-0.008319</c:v>
                </c:pt>
                <c:pt idx="3612">
                  <c:v>-0.0277498</c:v>
                </c:pt>
                <c:pt idx="3613">
                  <c:v>-0.0234845</c:v>
                </c:pt>
                <c:pt idx="3615">
                  <c:v>-0.0225367</c:v>
                </c:pt>
                <c:pt idx="3616">
                  <c:v>-0.0068973</c:v>
                </c:pt>
                <c:pt idx="3618">
                  <c:v>-0.0367543</c:v>
                </c:pt>
                <c:pt idx="3619">
                  <c:v>-0.0068973</c:v>
                </c:pt>
                <c:pt idx="3621">
                  <c:v>-0.0898335</c:v>
                </c:pt>
                <c:pt idx="3622">
                  <c:v>-0.0068973</c:v>
                </c:pt>
                <c:pt idx="3624">
                  <c:v>-0.1016815</c:v>
                </c:pt>
                <c:pt idx="3625">
                  <c:v>-0.0068973</c:v>
                </c:pt>
                <c:pt idx="3627">
                  <c:v>-0.1016815</c:v>
                </c:pt>
                <c:pt idx="3628">
                  <c:v>-0.0059494</c:v>
                </c:pt>
                <c:pt idx="3630">
                  <c:v>-0.1012076</c:v>
                </c:pt>
                <c:pt idx="3631">
                  <c:v>-0.0059494</c:v>
                </c:pt>
                <c:pt idx="3633">
                  <c:v>-0.1012076</c:v>
                </c:pt>
                <c:pt idx="3634">
                  <c:v>-0.0059494</c:v>
                </c:pt>
                <c:pt idx="3636">
                  <c:v>-0.1007337</c:v>
                </c:pt>
                <c:pt idx="3637">
                  <c:v>-0.0059494</c:v>
                </c:pt>
                <c:pt idx="3639">
                  <c:v>-0.1007337</c:v>
                </c:pt>
                <c:pt idx="3640">
                  <c:v>-0.0059494</c:v>
                </c:pt>
                <c:pt idx="3642">
                  <c:v>-0.1002597</c:v>
                </c:pt>
                <c:pt idx="3643">
                  <c:v>-0.0059494</c:v>
                </c:pt>
                <c:pt idx="3645">
                  <c:v>-0.1002597</c:v>
                </c:pt>
                <c:pt idx="3646">
                  <c:v>-0.0059494</c:v>
                </c:pt>
                <c:pt idx="3648">
                  <c:v>-0.09978579999999999</c:v>
                </c:pt>
                <c:pt idx="3649">
                  <c:v>-0.0059494</c:v>
                </c:pt>
                <c:pt idx="3651">
                  <c:v>-0.09978579999999999</c:v>
                </c:pt>
                <c:pt idx="3652">
                  <c:v>-0.0059494</c:v>
                </c:pt>
                <c:pt idx="3654">
                  <c:v>-0.09931189999999999</c:v>
                </c:pt>
                <c:pt idx="3655">
                  <c:v>-0.0059494</c:v>
                </c:pt>
                <c:pt idx="3657">
                  <c:v>-0.09931189999999999</c:v>
                </c:pt>
                <c:pt idx="3658">
                  <c:v>-0.0059494</c:v>
                </c:pt>
                <c:pt idx="3660">
                  <c:v>-0.098838</c:v>
                </c:pt>
                <c:pt idx="3661">
                  <c:v>-0.0059494</c:v>
                </c:pt>
                <c:pt idx="3663">
                  <c:v>-0.0983641</c:v>
                </c:pt>
                <c:pt idx="3664">
                  <c:v>-0.0092669</c:v>
                </c:pt>
                <c:pt idx="3666">
                  <c:v>-0.0983641</c:v>
                </c:pt>
                <c:pt idx="3667">
                  <c:v>-0.0102147</c:v>
                </c:pt>
                <c:pt idx="3669">
                  <c:v>-0.09789009999999999</c:v>
                </c:pt>
                <c:pt idx="3670">
                  <c:v>-0.007845100000000001</c:v>
                </c:pt>
                <c:pt idx="3672">
                  <c:v>-0.09789009999999999</c:v>
                </c:pt>
                <c:pt idx="3673">
                  <c:v>-0.0135322</c:v>
                </c:pt>
                <c:pt idx="3675">
                  <c:v>-0.09741619999999999</c:v>
                </c:pt>
                <c:pt idx="3676">
                  <c:v>-0.0737202</c:v>
                </c:pt>
                <c:pt idx="3678">
                  <c:v>0.081252</c:v>
                </c:pt>
                <c:pt idx="3679">
                  <c:v>0.08172599999999999</c:v>
                </c:pt>
                <c:pt idx="3681">
                  <c:v>0.0831477</c:v>
                </c:pt>
                <c:pt idx="3682">
                  <c:v>0.1186918</c:v>
                </c:pt>
                <c:pt idx="3684">
                  <c:v>0.0831477</c:v>
                </c:pt>
                <c:pt idx="3685">
                  <c:v>0.1494967</c:v>
                </c:pt>
                <c:pt idx="3687">
                  <c:v>0.0836216</c:v>
                </c:pt>
                <c:pt idx="3688">
                  <c:v>0.1651361</c:v>
                </c:pt>
                <c:pt idx="3690">
                  <c:v>0.0855173</c:v>
                </c:pt>
                <c:pt idx="3691">
                  <c:v>0.1646622</c:v>
                </c:pt>
                <c:pt idx="3693">
                  <c:v>0.08646520000000001</c:v>
                </c:pt>
                <c:pt idx="3694">
                  <c:v>0.1679796</c:v>
                </c:pt>
                <c:pt idx="3696">
                  <c:v>0.0878869</c:v>
                </c:pt>
                <c:pt idx="3697">
                  <c:v>0.1698753</c:v>
                </c:pt>
                <c:pt idx="3699">
                  <c:v>0.08883480000000001</c:v>
                </c:pt>
                <c:pt idx="3700">
                  <c:v>0.1760363</c:v>
                </c:pt>
                <c:pt idx="3702">
                  <c:v>0.0902565</c:v>
                </c:pt>
                <c:pt idx="3703">
                  <c:v>0.1793537</c:v>
                </c:pt>
                <c:pt idx="3705">
                  <c:v>0.0902565</c:v>
                </c:pt>
                <c:pt idx="3706">
                  <c:v>0.1826712</c:v>
                </c:pt>
                <c:pt idx="3708">
                  <c:v>0.1082655</c:v>
                </c:pt>
                <c:pt idx="3709">
                  <c:v>0.1845668</c:v>
                </c:pt>
                <c:pt idx="3711">
                  <c:v>0.1869364</c:v>
                </c:pt>
                <c:pt idx="3712">
                  <c:v>0.1874104</c:v>
                </c:pt>
                <c:pt idx="3714">
                  <c:v>0.1101612</c:v>
                </c:pt>
                <c:pt idx="3715">
                  <c:v>0.1125308</c:v>
                </c:pt>
                <c:pt idx="3717">
                  <c:v>0.1134787</c:v>
                </c:pt>
                <c:pt idx="3718">
                  <c:v>0.1907278</c:v>
                </c:pt>
                <c:pt idx="3720">
                  <c:v>0.1447575</c:v>
                </c:pt>
                <c:pt idx="3721">
                  <c:v>0.1949931</c:v>
                </c:pt>
                <c:pt idx="3723">
                  <c:v>0.1712971</c:v>
                </c:pt>
                <c:pt idx="3724">
                  <c:v>0.1978366</c:v>
                </c:pt>
                <c:pt idx="3726">
                  <c:v>0.1926235</c:v>
                </c:pt>
                <c:pt idx="3727">
                  <c:v>0.1978366</c:v>
                </c:pt>
                <c:pt idx="3729">
                  <c:v>-0.0272759</c:v>
                </c:pt>
                <c:pt idx="3730">
                  <c:v>-0.0196932</c:v>
                </c:pt>
                <c:pt idx="3732">
                  <c:v>-0.0377022</c:v>
                </c:pt>
                <c:pt idx="3733">
                  <c:v>-0.0211149</c:v>
                </c:pt>
                <c:pt idx="3735">
                  <c:v>-0.0438631</c:v>
                </c:pt>
                <c:pt idx="3736">
                  <c:v>-0.0215888</c:v>
                </c:pt>
                <c:pt idx="3738">
                  <c:v>-0.0490763</c:v>
                </c:pt>
                <c:pt idx="3739">
                  <c:v>-0.0230106</c:v>
                </c:pt>
                <c:pt idx="3741">
                  <c:v>-0.0500241</c:v>
                </c:pt>
                <c:pt idx="3742">
                  <c:v>-0.0230106</c:v>
                </c:pt>
                <c:pt idx="3744">
                  <c:v>-0.0509719</c:v>
                </c:pt>
                <c:pt idx="3745">
                  <c:v>-0.0249063</c:v>
                </c:pt>
                <c:pt idx="3747">
                  <c:v>-0.0528676</c:v>
                </c:pt>
                <c:pt idx="3748">
                  <c:v>-0.0234845</c:v>
                </c:pt>
                <c:pt idx="3750">
                  <c:v>-0.0533416</c:v>
                </c:pt>
                <c:pt idx="3751">
                  <c:v>-0.0225367</c:v>
                </c:pt>
                <c:pt idx="3753">
                  <c:v>-0.0542894</c:v>
                </c:pt>
                <c:pt idx="3754">
                  <c:v>-0.0239584</c:v>
                </c:pt>
                <c:pt idx="3756">
                  <c:v>-0.0225367</c:v>
                </c:pt>
                <c:pt idx="3757">
                  <c:v>-0.0220628</c:v>
                </c:pt>
                <c:pt idx="3759">
                  <c:v>-0.0538155</c:v>
                </c:pt>
                <c:pt idx="3760">
                  <c:v>-0.0211149</c:v>
                </c:pt>
                <c:pt idx="3762">
                  <c:v>-0.0557112</c:v>
                </c:pt>
                <c:pt idx="3763">
                  <c:v>-0.0196932</c:v>
                </c:pt>
                <c:pt idx="3765">
                  <c:v>-0.0595025</c:v>
                </c:pt>
                <c:pt idx="3766">
                  <c:v>-0.0182714</c:v>
                </c:pt>
                <c:pt idx="3768">
                  <c:v>-0.0604504</c:v>
                </c:pt>
                <c:pt idx="3769">
                  <c:v>-0.0163757</c:v>
                </c:pt>
                <c:pt idx="3771">
                  <c:v>-0.0623461</c:v>
                </c:pt>
                <c:pt idx="3772">
                  <c:v>-0.0135322</c:v>
                </c:pt>
                <c:pt idx="3774">
                  <c:v>-0.0651896</c:v>
                </c:pt>
                <c:pt idx="3775">
                  <c:v>-0.0121104</c:v>
                </c:pt>
                <c:pt idx="3777">
                  <c:v>-0.0666113</c:v>
                </c:pt>
                <c:pt idx="3778">
                  <c:v>-0.0073712</c:v>
                </c:pt>
                <c:pt idx="3780">
                  <c:v>-0.0670853</c:v>
                </c:pt>
                <c:pt idx="3781">
                  <c:v>-0.009740800000000001</c:v>
                </c:pt>
                <c:pt idx="3783">
                  <c:v>-0.007845100000000001</c:v>
                </c:pt>
                <c:pt idx="3784">
                  <c:v>0.0021072</c:v>
                </c:pt>
                <c:pt idx="3786">
                  <c:v>-0.0694549</c:v>
                </c:pt>
                <c:pt idx="3787">
                  <c:v>0.0077943</c:v>
                </c:pt>
                <c:pt idx="3789">
                  <c:v>-0.0704027</c:v>
                </c:pt>
                <c:pt idx="3790">
                  <c:v>0.0115856</c:v>
                </c:pt>
                <c:pt idx="3792">
                  <c:v>-0.0708766</c:v>
                </c:pt>
                <c:pt idx="3793">
                  <c:v>0.0144292</c:v>
                </c:pt>
                <c:pt idx="3795">
                  <c:v>-0.1125817</c:v>
                </c:pt>
                <c:pt idx="3796">
                  <c:v>-0.1078425</c:v>
                </c:pt>
                <c:pt idx="3798">
                  <c:v>-0.0722984</c:v>
                </c:pt>
                <c:pt idx="3799">
                  <c:v>0.0167988</c:v>
                </c:pt>
                <c:pt idx="3801">
                  <c:v>-0.116847</c:v>
                </c:pt>
                <c:pt idx="3802">
                  <c:v>-0.104999</c:v>
                </c:pt>
                <c:pt idx="3804">
                  <c:v>-0.0756158</c:v>
                </c:pt>
                <c:pt idx="3805">
                  <c:v>0.0163249</c:v>
                </c:pt>
                <c:pt idx="3807">
                  <c:v>-0.1220601</c:v>
                </c:pt>
                <c:pt idx="3808">
                  <c:v>-0.1040511</c:v>
                </c:pt>
                <c:pt idx="3810">
                  <c:v>-0.0789333</c:v>
                </c:pt>
                <c:pt idx="3811">
                  <c:v>0.0149031</c:v>
                </c:pt>
                <c:pt idx="3813">
                  <c:v>0.0196423</c:v>
                </c:pt>
                <c:pt idx="3814">
                  <c:v>0.0267511</c:v>
                </c:pt>
                <c:pt idx="3816">
                  <c:v>-0.1249036</c:v>
                </c:pt>
                <c:pt idx="3817">
                  <c:v>-0.1026293</c:v>
                </c:pt>
                <c:pt idx="3819">
                  <c:v>-0.080829</c:v>
                </c:pt>
                <c:pt idx="3820">
                  <c:v>0.0310164</c:v>
                </c:pt>
                <c:pt idx="3822">
                  <c:v>-0.128695</c:v>
                </c:pt>
                <c:pt idx="3823">
                  <c:v>-0.0969423</c:v>
                </c:pt>
                <c:pt idx="3825">
                  <c:v>-0.0922031</c:v>
                </c:pt>
                <c:pt idx="3826">
                  <c:v>0.0324382</c:v>
                </c:pt>
                <c:pt idx="3828">
                  <c:v>-0.1296429</c:v>
                </c:pt>
                <c:pt idx="3829">
                  <c:v>0.0343339</c:v>
                </c:pt>
                <c:pt idx="3831">
                  <c:v>-0.1305907</c:v>
                </c:pt>
                <c:pt idx="3832">
                  <c:v>0.0338599</c:v>
                </c:pt>
                <c:pt idx="3834">
                  <c:v>-0.1305907</c:v>
                </c:pt>
                <c:pt idx="3835">
                  <c:v>0.0343339</c:v>
                </c:pt>
                <c:pt idx="3837">
                  <c:v>-0.1315385</c:v>
                </c:pt>
                <c:pt idx="3838">
                  <c:v>0.0338599</c:v>
                </c:pt>
                <c:pt idx="3840">
                  <c:v>-0.1329603</c:v>
                </c:pt>
                <c:pt idx="3841">
                  <c:v>0.0357556</c:v>
                </c:pt>
                <c:pt idx="3843">
                  <c:v>-0.1329603</c:v>
                </c:pt>
                <c:pt idx="3844">
                  <c:v>0.0367035</c:v>
                </c:pt>
                <c:pt idx="3846">
                  <c:v>-0.1358038</c:v>
                </c:pt>
                <c:pt idx="3847">
                  <c:v>0.0362295</c:v>
                </c:pt>
                <c:pt idx="3849">
                  <c:v>-0.1400691</c:v>
                </c:pt>
                <c:pt idx="3850">
                  <c:v>0.0352817</c:v>
                </c:pt>
                <c:pt idx="3852">
                  <c:v>-0.1419648</c:v>
                </c:pt>
                <c:pt idx="3853">
                  <c:v>0.0338599</c:v>
                </c:pt>
                <c:pt idx="3855">
                  <c:v>-0.1448083</c:v>
                </c:pt>
                <c:pt idx="3856">
                  <c:v>0.0319642</c:v>
                </c:pt>
                <c:pt idx="3858">
                  <c:v>-0.146704</c:v>
                </c:pt>
                <c:pt idx="3859">
                  <c:v>0.0319642</c:v>
                </c:pt>
                <c:pt idx="3861">
                  <c:v>-0.1500215</c:v>
                </c:pt>
                <c:pt idx="3862">
                  <c:v>0.0300686</c:v>
                </c:pt>
                <c:pt idx="3864">
                  <c:v>-0.1519171</c:v>
                </c:pt>
                <c:pt idx="3865">
                  <c:v>0.0286468</c:v>
                </c:pt>
                <c:pt idx="3867">
                  <c:v>-0.1538128</c:v>
                </c:pt>
                <c:pt idx="3868">
                  <c:v>-0.1068946</c:v>
                </c:pt>
                <c:pt idx="3870">
                  <c:v>-0.1035772</c:v>
                </c:pt>
                <c:pt idx="3871">
                  <c:v>0.0286468</c:v>
                </c:pt>
                <c:pt idx="3873">
                  <c:v>-0.1561824</c:v>
                </c:pt>
                <c:pt idx="3874">
                  <c:v>-0.1372256</c:v>
                </c:pt>
                <c:pt idx="3876">
                  <c:v>-0.1035772</c:v>
                </c:pt>
                <c:pt idx="3877">
                  <c:v>0.0286468</c:v>
                </c:pt>
                <c:pt idx="3879">
                  <c:v>-0.1031033</c:v>
                </c:pt>
                <c:pt idx="3880">
                  <c:v>0.0286468</c:v>
                </c:pt>
                <c:pt idx="3882">
                  <c:v>-0.1031033</c:v>
                </c:pt>
                <c:pt idx="3883">
                  <c:v>0.0281729</c:v>
                </c:pt>
                <c:pt idx="3885">
                  <c:v>-0.1031033</c:v>
                </c:pt>
                <c:pt idx="3886">
                  <c:v>0.0281729</c:v>
                </c:pt>
                <c:pt idx="3888">
                  <c:v>-0.1026293</c:v>
                </c:pt>
                <c:pt idx="3889">
                  <c:v>0.0281729</c:v>
                </c:pt>
                <c:pt idx="3891">
                  <c:v>-0.1026293</c:v>
                </c:pt>
                <c:pt idx="3892">
                  <c:v>0.0281729</c:v>
                </c:pt>
                <c:pt idx="3894">
                  <c:v>-0.1021554</c:v>
                </c:pt>
                <c:pt idx="3895">
                  <c:v>0.0281729</c:v>
                </c:pt>
                <c:pt idx="3897">
                  <c:v>-0.1021554</c:v>
                </c:pt>
                <c:pt idx="3898">
                  <c:v>0.0281729</c:v>
                </c:pt>
                <c:pt idx="3900">
                  <c:v>-0.1016815</c:v>
                </c:pt>
                <c:pt idx="3901">
                  <c:v>-0.0054755</c:v>
                </c:pt>
                <c:pt idx="3903">
                  <c:v>-0.0045277</c:v>
                </c:pt>
                <c:pt idx="3904">
                  <c:v>0.0196423</c:v>
                </c:pt>
                <c:pt idx="3906">
                  <c:v>-0.1012076</c:v>
                </c:pt>
                <c:pt idx="3907">
                  <c:v>-0.0201671</c:v>
                </c:pt>
                <c:pt idx="3909">
                  <c:v>-0.0187453</c:v>
                </c:pt>
                <c:pt idx="3910">
                  <c:v>-0.0182714</c:v>
                </c:pt>
                <c:pt idx="3912">
                  <c:v>-0.0149539</c:v>
                </c:pt>
                <c:pt idx="3913">
                  <c:v>-0.0125843</c:v>
                </c:pt>
                <c:pt idx="3915">
                  <c:v>-0.0012102</c:v>
                </c:pt>
                <c:pt idx="3916">
                  <c:v>0.0016333</c:v>
                </c:pt>
                <c:pt idx="3918">
                  <c:v>0.0030551</c:v>
                </c:pt>
                <c:pt idx="3919">
                  <c:v>0.0149031</c:v>
                </c:pt>
                <c:pt idx="3921">
                  <c:v>-0.1012076</c:v>
                </c:pt>
                <c:pt idx="3922">
                  <c:v>-0.0286977</c:v>
                </c:pt>
                <c:pt idx="3924">
                  <c:v>-0.1007337</c:v>
                </c:pt>
                <c:pt idx="3925">
                  <c:v>-0.0400718</c:v>
                </c:pt>
                <c:pt idx="3927">
                  <c:v>-0.0381761</c:v>
                </c:pt>
                <c:pt idx="3928">
                  <c:v>-0.0372282</c:v>
                </c:pt>
                <c:pt idx="3930">
                  <c:v>-0.0339108</c:v>
                </c:pt>
                <c:pt idx="3931">
                  <c:v>-0.0334369</c:v>
                </c:pt>
                <c:pt idx="3933">
                  <c:v>-0.1007337</c:v>
                </c:pt>
                <c:pt idx="3934">
                  <c:v>-0.0462327</c:v>
                </c:pt>
                <c:pt idx="3936">
                  <c:v>-0.1002597</c:v>
                </c:pt>
                <c:pt idx="3937">
                  <c:v>-0.0538155</c:v>
                </c:pt>
                <c:pt idx="3939">
                  <c:v>-0.1002597</c:v>
                </c:pt>
                <c:pt idx="3940">
                  <c:v>-0.0571329</c:v>
                </c:pt>
                <c:pt idx="3942">
                  <c:v>-0.1002597</c:v>
                </c:pt>
                <c:pt idx="3943">
                  <c:v>-0.0571329</c:v>
                </c:pt>
                <c:pt idx="3945">
                  <c:v>-0.09978579999999999</c:v>
                </c:pt>
                <c:pt idx="3946">
                  <c:v>-0.0571329</c:v>
                </c:pt>
                <c:pt idx="3948">
                  <c:v>-0.09978579999999999</c:v>
                </c:pt>
                <c:pt idx="3949">
                  <c:v>-0.056659</c:v>
                </c:pt>
                <c:pt idx="3951">
                  <c:v>-0.09931189999999999</c:v>
                </c:pt>
                <c:pt idx="3952">
                  <c:v>-0.056659</c:v>
                </c:pt>
                <c:pt idx="3954">
                  <c:v>-0.09931189999999999</c:v>
                </c:pt>
                <c:pt idx="3955">
                  <c:v>-0.056659</c:v>
                </c:pt>
                <c:pt idx="3957">
                  <c:v>-0.098838</c:v>
                </c:pt>
                <c:pt idx="3958">
                  <c:v>-0.056659</c:v>
                </c:pt>
                <c:pt idx="3960">
                  <c:v>-0.098838</c:v>
                </c:pt>
                <c:pt idx="3961">
                  <c:v>-0.0561851</c:v>
                </c:pt>
                <c:pt idx="3963">
                  <c:v>-0.0983641</c:v>
                </c:pt>
                <c:pt idx="3964">
                  <c:v>-0.0561851</c:v>
                </c:pt>
                <c:pt idx="3966">
                  <c:v>-0.0983641</c:v>
                </c:pt>
                <c:pt idx="3967">
                  <c:v>-0.0561851</c:v>
                </c:pt>
                <c:pt idx="3969">
                  <c:v>-0.09789009999999999</c:v>
                </c:pt>
                <c:pt idx="3970">
                  <c:v>-0.0561851</c:v>
                </c:pt>
                <c:pt idx="3972">
                  <c:v>-0.09789009999999999</c:v>
                </c:pt>
                <c:pt idx="3973">
                  <c:v>-0.0557112</c:v>
                </c:pt>
                <c:pt idx="3975">
                  <c:v>-0.09789009999999999</c:v>
                </c:pt>
                <c:pt idx="3976">
                  <c:v>-0.06282</c:v>
                </c:pt>
                <c:pt idx="3978">
                  <c:v>-0.1808263</c:v>
                </c:pt>
                <c:pt idx="3979">
                  <c:v>-0.1798785</c:v>
                </c:pt>
                <c:pt idx="3981">
                  <c:v>-0.1997832</c:v>
                </c:pt>
                <c:pt idx="3982">
                  <c:v>-0.1794046</c:v>
                </c:pt>
                <c:pt idx="3984">
                  <c:v>-0.2163704</c:v>
                </c:pt>
                <c:pt idx="3985">
                  <c:v>-0.1789306</c:v>
                </c:pt>
                <c:pt idx="3987">
                  <c:v>-0.2329577</c:v>
                </c:pt>
                <c:pt idx="3988">
                  <c:v>-0.1784567</c:v>
                </c:pt>
                <c:pt idx="3990">
                  <c:v>-0.2471753</c:v>
                </c:pt>
                <c:pt idx="3991">
                  <c:v>-0.1779828</c:v>
                </c:pt>
                <c:pt idx="3993">
                  <c:v>-0.2467014</c:v>
                </c:pt>
                <c:pt idx="3994">
                  <c:v>-0.1775089</c:v>
                </c:pt>
                <c:pt idx="3996">
                  <c:v>-0.2462274</c:v>
                </c:pt>
                <c:pt idx="3997">
                  <c:v>-0.1775089</c:v>
                </c:pt>
                <c:pt idx="3999">
                  <c:v>-0.2457535</c:v>
                </c:pt>
                <c:pt idx="4000">
                  <c:v>-0.177035</c:v>
                </c:pt>
                <c:pt idx="4002">
                  <c:v>-0.2452796</c:v>
                </c:pt>
                <c:pt idx="4003">
                  <c:v>-0.176561</c:v>
                </c:pt>
                <c:pt idx="4005">
                  <c:v>-0.2448057</c:v>
                </c:pt>
                <c:pt idx="4006">
                  <c:v>-0.176561</c:v>
                </c:pt>
                <c:pt idx="4008">
                  <c:v>-0.2438578</c:v>
                </c:pt>
                <c:pt idx="4009">
                  <c:v>-0.1760871</c:v>
                </c:pt>
                <c:pt idx="4011">
                  <c:v>-0.2433839</c:v>
                </c:pt>
                <c:pt idx="4012">
                  <c:v>-0.1756132</c:v>
                </c:pt>
                <c:pt idx="4014">
                  <c:v>-0.24291</c:v>
                </c:pt>
                <c:pt idx="4015">
                  <c:v>-0.1751393</c:v>
                </c:pt>
                <c:pt idx="4017">
                  <c:v>-0.2424361</c:v>
                </c:pt>
                <c:pt idx="4018">
                  <c:v>-0.1746654</c:v>
                </c:pt>
                <c:pt idx="4020">
                  <c:v>-0.2419622</c:v>
                </c:pt>
                <c:pt idx="4021">
                  <c:v>-0.1741914</c:v>
                </c:pt>
                <c:pt idx="4023">
                  <c:v>-0.2414882</c:v>
                </c:pt>
                <c:pt idx="4024">
                  <c:v>-0.1737175</c:v>
                </c:pt>
                <c:pt idx="4026">
                  <c:v>-0.2410143</c:v>
                </c:pt>
                <c:pt idx="4027">
                  <c:v>-0.1737175</c:v>
                </c:pt>
                <c:pt idx="4029">
                  <c:v>-0.2400665</c:v>
                </c:pt>
                <c:pt idx="4030">
                  <c:v>-0.1732436</c:v>
                </c:pt>
                <c:pt idx="4032">
                  <c:v>-0.2395925</c:v>
                </c:pt>
                <c:pt idx="4033">
                  <c:v>-0.1727697</c:v>
                </c:pt>
                <c:pt idx="4035">
                  <c:v>-0.2391186</c:v>
                </c:pt>
                <c:pt idx="4036">
                  <c:v>-0.1722958</c:v>
                </c:pt>
                <c:pt idx="4038">
                  <c:v>-0.2386447</c:v>
                </c:pt>
                <c:pt idx="4039">
                  <c:v>-0.1718218</c:v>
                </c:pt>
                <c:pt idx="4041">
                  <c:v>-0.2381708</c:v>
                </c:pt>
                <c:pt idx="4042">
                  <c:v>-0.1713479</c:v>
                </c:pt>
                <c:pt idx="4044">
                  <c:v>-0.2376969</c:v>
                </c:pt>
                <c:pt idx="4045">
                  <c:v>-0.1713479</c:v>
                </c:pt>
                <c:pt idx="4047">
                  <c:v>-0.236749</c:v>
                </c:pt>
                <c:pt idx="4048">
                  <c:v>-0.170874</c:v>
                </c:pt>
                <c:pt idx="4050">
                  <c:v>-0.2362751</c:v>
                </c:pt>
                <c:pt idx="4051">
                  <c:v>-0.1704001</c:v>
                </c:pt>
                <c:pt idx="4053">
                  <c:v>-0.2358012</c:v>
                </c:pt>
                <c:pt idx="4054">
                  <c:v>-0.1794046</c:v>
                </c:pt>
                <c:pt idx="4056">
                  <c:v>-0.2353273</c:v>
                </c:pt>
                <c:pt idx="4057">
                  <c:v>-0.1959918</c:v>
                </c:pt>
                <c:pt idx="4059">
                  <c:v>-0.2348533</c:v>
                </c:pt>
                <c:pt idx="4060">
                  <c:v>-0.1955179</c:v>
                </c:pt>
                <c:pt idx="4062">
                  <c:v>-0.2343794</c:v>
                </c:pt>
                <c:pt idx="4063">
                  <c:v>-0.195044</c:v>
                </c:pt>
                <c:pt idx="4065">
                  <c:v>-0.2334316</c:v>
                </c:pt>
                <c:pt idx="4066">
                  <c:v>-0.19457</c:v>
                </c:pt>
                <c:pt idx="4068">
                  <c:v>-0.2329577</c:v>
                </c:pt>
                <c:pt idx="4069">
                  <c:v>-0.1940961</c:v>
                </c:pt>
                <c:pt idx="4071">
                  <c:v>-0.2324837</c:v>
                </c:pt>
                <c:pt idx="4072">
                  <c:v>-0.1936222</c:v>
                </c:pt>
                <c:pt idx="4074">
                  <c:v>-0.2320098</c:v>
                </c:pt>
                <c:pt idx="4075">
                  <c:v>-0.1931483</c:v>
                </c:pt>
                <c:pt idx="4077">
                  <c:v>-0.2315359</c:v>
                </c:pt>
                <c:pt idx="4078">
                  <c:v>-0.2106834</c:v>
                </c:pt>
                <c:pt idx="4080">
                  <c:v>-0.231062</c:v>
                </c:pt>
                <c:pt idx="4081">
                  <c:v>-0.2263228</c:v>
                </c:pt>
                <c:pt idx="4083">
                  <c:v>0.1765102</c:v>
                </c:pt>
                <c:pt idx="4084">
                  <c:v>0.1921496</c:v>
                </c:pt>
                <c:pt idx="4086">
                  <c:v>0.1788798</c:v>
                </c:pt>
                <c:pt idx="4087">
                  <c:v>0.2153717</c:v>
                </c:pt>
                <c:pt idx="4089">
                  <c:v>0.1817233</c:v>
                </c:pt>
                <c:pt idx="4090">
                  <c:v>0.231959</c:v>
                </c:pt>
                <c:pt idx="4092">
                  <c:v>0.183619</c:v>
                </c:pt>
                <c:pt idx="4093">
                  <c:v>0.2461766</c:v>
                </c:pt>
                <c:pt idx="4095">
                  <c:v>0.1874104</c:v>
                </c:pt>
                <c:pt idx="4096">
                  <c:v>0.2603942</c:v>
                </c:pt>
                <c:pt idx="4098">
                  <c:v>0.18978</c:v>
                </c:pt>
                <c:pt idx="4099">
                  <c:v>0.1921496</c:v>
                </c:pt>
                <c:pt idx="4101">
                  <c:v>0.2002062</c:v>
                </c:pt>
                <c:pt idx="4102">
                  <c:v>0.2006802</c:v>
                </c:pt>
                <c:pt idx="4104">
                  <c:v>0.2054194</c:v>
                </c:pt>
                <c:pt idx="4105">
                  <c:v>0.2750858</c:v>
                </c:pt>
                <c:pt idx="4107">
                  <c:v>0.2092107</c:v>
                </c:pt>
                <c:pt idx="4108">
                  <c:v>0.2760336</c:v>
                </c:pt>
                <c:pt idx="4110">
                  <c:v>0.2144239</c:v>
                </c:pt>
                <c:pt idx="4111">
                  <c:v>0.267503</c:v>
                </c:pt>
                <c:pt idx="4113">
                  <c:v>0.2684509</c:v>
                </c:pt>
                <c:pt idx="4114">
                  <c:v>0.2746119</c:v>
                </c:pt>
                <c:pt idx="4116">
                  <c:v>0.21395</c:v>
                </c:pt>
                <c:pt idx="4117">
                  <c:v>0.2698726</c:v>
                </c:pt>
                <c:pt idx="4119">
                  <c:v>0.2148978</c:v>
                </c:pt>
                <c:pt idx="4120">
                  <c:v>0.267503</c:v>
                </c:pt>
                <c:pt idx="4122">
                  <c:v>0.273664</c:v>
                </c:pt>
                <c:pt idx="4123">
                  <c:v>0.2750858</c:v>
                </c:pt>
                <c:pt idx="4125">
                  <c:v>0.2167935</c:v>
                </c:pt>
                <c:pt idx="4126">
                  <c:v>0.2689248</c:v>
                </c:pt>
                <c:pt idx="4128">
                  <c:v>0.2731901</c:v>
                </c:pt>
                <c:pt idx="4129">
                  <c:v>0.2760336</c:v>
                </c:pt>
                <c:pt idx="4131">
                  <c:v>0.2172674</c:v>
                </c:pt>
                <c:pt idx="4132">
                  <c:v>0.2670291</c:v>
                </c:pt>
                <c:pt idx="4134">
                  <c:v>0.2731901</c:v>
                </c:pt>
                <c:pt idx="4135">
                  <c:v>0.2769815</c:v>
                </c:pt>
                <c:pt idx="4137">
                  <c:v>0.2186892</c:v>
                </c:pt>
                <c:pt idx="4138">
                  <c:v>0.2670291</c:v>
                </c:pt>
                <c:pt idx="4140">
                  <c:v>0.273664</c:v>
                </c:pt>
                <c:pt idx="4141">
                  <c:v>0.2769815</c:v>
                </c:pt>
                <c:pt idx="4143">
                  <c:v>0.219637</c:v>
                </c:pt>
                <c:pt idx="4144">
                  <c:v>0.2670291</c:v>
                </c:pt>
                <c:pt idx="4146">
                  <c:v>0.2746119</c:v>
                </c:pt>
                <c:pt idx="4147">
                  <c:v>0.2774554</c:v>
                </c:pt>
                <c:pt idx="4149">
                  <c:v>0.2262719</c:v>
                </c:pt>
                <c:pt idx="4150">
                  <c:v>0.261816</c:v>
                </c:pt>
                <c:pt idx="4152">
                  <c:v>0.2755597</c:v>
                </c:pt>
                <c:pt idx="4153">
                  <c:v>0.2793511</c:v>
                </c:pt>
                <c:pt idx="4155">
                  <c:v>0.2272197</c:v>
                </c:pt>
                <c:pt idx="4156">
                  <c:v>0.2513897</c:v>
                </c:pt>
                <c:pt idx="4158">
                  <c:v>0.2547072</c:v>
                </c:pt>
                <c:pt idx="4159">
                  <c:v>0.255655</c:v>
                </c:pt>
                <c:pt idx="4161">
                  <c:v>0.2276937</c:v>
                </c:pt>
                <c:pt idx="4162">
                  <c:v>0.2286415</c:v>
                </c:pt>
                <c:pt idx="4164">
                  <c:v>0.2300633</c:v>
                </c:pt>
                <c:pt idx="4165">
                  <c:v>0.2513897</c:v>
                </c:pt>
                <c:pt idx="4167">
                  <c:v>0.231959</c:v>
                </c:pt>
                <c:pt idx="4168">
                  <c:v>0.2532854</c:v>
                </c:pt>
                <c:pt idx="4170">
                  <c:v>0.2333807</c:v>
                </c:pt>
                <c:pt idx="4171">
                  <c:v>0.2528115</c:v>
                </c:pt>
                <c:pt idx="4173">
                  <c:v>0.2348025</c:v>
                </c:pt>
                <c:pt idx="4174">
                  <c:v>0.2471244</c:v>
                </c:pt>
                <c:pt idx="4176">
                  <c:v>0.2343286</c:v>
                </c:pt>
                <c:pt idx="4177">
                  <c:v>0.2366982</c:v>
                </c:pt>
                <c:pt idx="4179">
                  <c:v>0.2428591</c:v>
                </c:pt>
                <c:pt idx="4180">
                  <c:v>0.2461766</c:v>
                </c:pt>
                <c:pt idx="4182">
                  <c:v>0.2864599</c:v>
                </c:pt>
                <c:pt idx="4183">
                  <c:v>0.2949905</c:v>
                </c:pt>
                <c:pt idx="4185">
                  <c:v>0.285986</c:v>
                </c:pt>
                <c:pt idx="4186">
                  <c:v>0.2949905</c:v>
                </c:pt>
                <c:pt idx="4188">
                  <c:v>0.285512</c:v>
                </c:pt>
                <c:pt idx="4189">
                  <c:v>0.2954644</c:v>
                </c:pt>
                <c:pt idx="4191">
                  <c:v>0.2845642</c:v>
                </c:pt>
                <c:pt idx="4192">
                  <c:v>0.2949905</c:v>
                </c:pt>
                <c:pt idx="4194">
                  <c:v>0.2840903</c:v>
                </c:pt>
                <c:pt idx="4195">
                  <c:v>0.2945165</c:v>
                </c:pt>
                <c:pt idx="4197">
                  <c:v>0.2817207</c:v>
                </c:pt>
                <c:pt idx="4198">
                  <c:v>0.2940426</c:v>
                </c:pt>
                <c:pt idx="4200">
                  <c:v>0.2812467</c:v>
                </c:pt>
                <c:pt idx="4201">
                  <c:v>0.2945165</c:v>
                </c:pt>
                <c:pt idx="4203">
                  <c:v>0.279825</c:v>
                </c:pt>
                <c:pt idx="4204">
                  <c:v>0.2954644</c:v>
                </c:pt>
                <c:pt idx="4206">
                  <c:v>0.2802989</c:v>
                </c:pt>
                <c:pt idx="4207">
                  <c:v>0.2954644</c:v>
                </c:pt>
                <c:pt idx="4209">
                  <c:v>0.279825</c:v>
                </c:pt>
                <c:pt idx="4210">
                  <c:v>0.2959383</c:v>
                </c:pt>
                <c:pt idx="4212">
                  <c:v>0.2788771</c:v>
                </c:pt>
                <c:pt idx="4213">
                  <c:v>0.2949905</c:v>
                </c:pt>
                <c:pt idx="4215">
                  <c:v>0.2779293</c:v>
                </c:pt>
                <c:pt idx="4216">
                  <c:v>0.2983079</c:v>
                </c:pt>
                <c:pt idx="4218">
                  <c:v>0.2774554</c:v>
                </c:pt>
                <c:pt idx="4219">
                  <c:v>0.2997297</c:v>
                </c:pt>
                <c:pt idx="4221">
                  <c:v>0.2779293</c:v>
                </c:pt>
                <c:pt idx="4222">
                  <c:v>0.2983079</c:v>
                </c:pt>
                <c:pt idx="4224">
                  <c:v>0.2902512</c:v>
                </c:pt>
                <c:pt idx="4225">
                  <c:v>0.2987818</c:v>
                </c:pt>
                <c:pt idx="4227">
                  <c:v>-0.2628147</c:v>
                </c:pt>
                <c:pt idx="4228">
                  <c:v>-0.2514406</c:v>
                </c:pt>
                <c:pt idx="4230">
                  <c:v>-0.2955152</c:v>
                </c:pt>
                <c:pt idx="4231">
                  <c:v>-0.2898282</c:v>
                </c:pt>
                <c:pt idx="4233">
                  <c:v>-0.2803498</c:v>
                </c:pt>
                <c:pt idx="4234">
                  <c:v>-0.2775062</c:v>
                </c:pt>
                <c:pt idx="4236">
                  <c:v>-0.2746627</c:v>
                </c:pt>
                <c:pt idx="4237">
                  <c:v>-0.2523884</c:v>
                </c:pt>
                <c:pt idx="4239">
                  <c:v>-0.3059415</c:v>
                </c:pt>
                <c:pt idx="4240">
                  <c:v>-0.2519145</c:v>
                </c:pt>
                <c:pt idx="4242">
                  <c:v>-0.3206331</c:v>
                </c:pt>
                <c:pt idx="4243">
                  <c:v>-0.2509667</c:v>
                </c:pt>
                <c:pt idx="4245">
                  <c:v>-0.3215809</c:v>
                </c:pt>
                <c:pt idx="4246">
                  <c:v>-0.2504927</c:v>
                </c:pt>
                <c:pt idx="4248">
                  <c:v>-0.321107</c:v>
                </c:pt>
                <c:pt idx="4249">
                  <c:v>-0.2500188</c:v>
                </c:pt>
                <c:pt idx="4251">
                  <c:v>-0.3215809</c:v>
                </c:pt>
                <c:pt idx="4252">
                  <c:v>-0.249071</c:v>
                </c:pt>
                <c:pt idx="4254">
                  <c:v>-0.326794</c:v>
                </c:pt>
                <c:pt idx="4255">
                  <c:v>-0.248597</c:v>
                </c:pt>
                <c:pt idx="4257">
                  <c:v>-0.3291636</c:v>
                </c:pt>
                <c:pt idx="4258">
                  <c:v>-0.2481231</c:v>
                </c:pt>
                <c:pt idx="4260">
                  <c:v>-0.3334289</c:v>
                </c:pt>
                <c:pt idx="4261">
                  <c:v>-0.2476492</c:v>
                </c:pt>
                <c:pt idx="4263">
                  <c:v>-0.3310593</c:v>
                </c:pt>
                <c:pt idx="4264">
                  <c:v>-0.2467014</c:v>
                </c:pt>
                <c:pt idx="4266">
                  <c:v>-0.3320072</c:v>
                </c:pt>
                <c:pt idx="4267">
                  <c:v>-0.2462274</c:v>
                </c:pt>
                <c:pt idx="4269">
                  <c:v>-0.3320072</c:v>
                </c:pt>
                <c:pt idx="4270">
                  <c:v>-0.2452796</c:v>
                </c:pt>
                <c:pt idx="4272">
                  <c:v>-0.3315332</c:v>
                </c:pt>
                <c:pt idx="4273">
                  <c:v>-0.3106807</c:v>
                </c:pt>
                <c:pt idx="4275">
                  <c:v>-0.308785</c:v>
                </c:pt>
                <c:pt idx="4276">
                  <c:v>-0.2448057</c:v>
                </c:pt>
                <c:pt idx="4278">
                  <c:v>-0.3310593</c:v>
                </c:pt>
                <c:pt idx="4279">
                  <c:v>-0.3102068</c:v>
                </c:pt>
                <c:pt idx="4281">
                  <c:v>-0.308785</c:v>
                </c:pt>
                <c:pt idx="4282">
                  <c:v>-0.2443318</c:v>
                </c:pt>
                <c:pt idx="4284">
                  <c:v>-0.3315332</c:v>
                </c:pt>
                <c:pt idx="4285">
                  <c:v>-0.3097329</c:v>
                </c:pt>
                <c:pt idx="4287">
                  <c:v>-0.3083111</c:v>
                </c:pt>
                <c:pt idx="4288">
                  <c:v>-0.2433839</c:v>
                </c:pt>
                <c:pt idx="4290">
                  <c:v>-0.3315332</c:v>
                </c:pt>
                <c:pt idx="4291">
                  <c:v>-0.309259</c:v>
                </c:pt>
                <c:pt idx="4293">
                  <c:v>-0.3064154</c:v>
                </c:pt>
                <c:pt idx="4294">
                  <c:v>-0.24291</c:v>
                </c:pt>
                <c:pt idx="4296">
                  <c:v>-0.3310593</c:v>
                </c:pt>
                <c:pt idx="4297">
                  <c:v>-0.3111546</c:v>
                </c:pt>
                <c:pt idx="4299">
                  <c:v>-0.3049937</c:v>
                </c:pt>
                <c:pt idx="4300">
                  <c:v>-0.2419622</c:v>
                </c:pt>
                <c:pt idx="4302">
                  <c:v>-0.3315332</c:v>
                </c:pt>
                <c:pt idx="4303">
                  <c:v>-0.3139982</c:v>
                </c:pt>
                <c:pt idx="4305">
                  <c:v>-0.3049937</c:v>
                </c:pt>
                <c:pt idx="4306">
                  <c:v>-0.2519145</c:v>
                </c:pt>
                <c:pt idx="4308">
                  <c:v>-0.3320072</c:v>
                </c:pt>
                <c:pt idx="4309">
                  <c:v>-0.3201591</c:v>
                </c:pt>
                <c:pt idx="4311">
                  <c:v>-0.3049937</c:v>
                </c:pt>
                <c:pt idx="4312">
                  <c:v>-0.2632886</c:v>
                </c:pt>
                <c:pt idx="4314">
                  <c:v>-0.3320072</c:v>
                </c:pt>
                <c:pt idx="4315">
                  <c:v>-0.3258462</c:v>
                </c:pt>
                <c:pt idx="4317">
                  <c:v>-0.3111546</c:v>
                </c:pt>
                <c:pt idx="4318">
                  <c:v>-0.309259</c:v>
                </c:pt>
                <c:pt idx="4320">
                  <c:v>-0.3045197</c:v>
                </c:pt>
                <c:pt idx="4321">
                  <c:v>-0.2741888</c:v>
                </c:pt>
                <c:pt idx="4323">
                  <c:v>-0.3305854</c:v>
                </c:pt>
                <c:pt idx="4324">
                  <c:v>-0.3286897</c:v>
                </c:pt>
                <c:pt idx="4326">
                  <c:v>-0.3102068</c:v>
                </c:pt>
                <c:pt idx="4327">
                  <c:v>-0.309259</c:v>
                </c:pt>
                <c:pt idx="4329">
                  <c:v>-0.3040458</c:v>
                </c:pt>
                <c:pt idx="4330">
                  <c:v>-0.285089</c:v>
                </c:pt>
                <c:pt idx="4332">
                  <c:v>-0.3064154</c:v>
                </c:pt>
                <c:pt idx="4333">
                  <c:v>-0.2959892</c:v>
                </c:pt>
                <c:pt idx="4335">
                  <c:v>0.0679823</c:v>
                </c:pt>
                <c:pt idx="4336">
                  <c:v>0.0959436</c:v>
                </c:pt>
                <c:pt idx="4338">
                  <c:v>0.06276909999999999</c:v>
                </c:pt>
                <c:pt idx="4339">
                  <c:v>0.1044742</c:v>
                </c:pt>
                <c:pt idx="4341">
                  <c:v>0.0618213</c:v>
                </c:pt>
                <c:pt idx="4342">
                  <c:v>0.1044742</c:v>
                </c:pt>
                <c:pt idx="4344">
                  <c:v>0.0613474</c:v>
                </c:pt>
                <c:pt idx="4345">
                  <c:v>0.1030524</c:v>
                </c:pt>
                <c:pt idx="4347">
                  <c:v>0.0622952</c:v>
                </c:pt>
                <c:pt idx="4348">
                  <c:v>0.1021046</c:v>
                </c:pt>
                <c:pt idx="4350">
                  <c:v>0.0603995</c:v>
                </c:pt>
                <c:pt idx="4351">
                  <c:v>0.1021046</c:v>
                </c:pt>
                <c:pt idx="4353">
                  <c:v>0.0599256</c:v>
                </c:pt>
                <c:pt idx="4354">
                  <c:v>0.1025785</c:v>
                </c:pt>
                <c:pt idx="4356">
                  <c:v>0.0599256</c:v>
                </c:pt>
                <c:pt idx="4357">
                  <c:v>0.1030524</c:v>
                </c:pt>
                <c:pt idx="4359">
                  <c:v>0.0580299</c:v>
                </c:pt>
                <c:pt idx="4360">
                  <c:v>0.1035263</c:v>
                </c:pt>
                <c:pt idx="4362">
                  <c:v>0.0537646</c:v>
                </c:pt>
                <c:pt idx="4363">
                  <c:v>0.1030524</c:v>
                </c:pt>
                <c:pt idx="4365">
                  <c:v>0.051395</c:v>
                </c:pt>
                <c:pt idx="4366">
                  <c:v>0.1040003</c:v>
                </c:pt>
                <c:pt idx="4368">
                  <c:v>0.0471297</c:v>
                </c:pt>
                <c:pt idx="4369">
                  <c:v>0.1049481</c:v>
                </c:pt>
                <c:pt idx="4371">
                  <c:v>0.0423905</c:v>
                </c:pt>
                <c:pt idx="4372">
                  <c:v>0.1049481</c:v>
                </c:pt>
                <c:pt idx="4374">
                  <c:v>0.039547</c:v>
                </c:pt>
                <c:pt idx="4375">
                  <c:v>0.0983132</c:v>
                </c:pt>
                <c:pt idx="4377">
                  <c:v>0.1006828</c:v>
                </c:pt>
                <c:pt idx="4378">
                  <c:v>0.105422</c:v>
                </c:pt>
                <c:pt idx="4380">
                  <c:v>0.0400209</c:v>
                </c:pt>
                <c:pt idx="4381">
                  <c:v>0.0987871</c:v>
                </c:pt>
                <c:pt idx="4383">
                  <c:v>0.1025785</c:v>
                </c:pt>
                <c:pt idx="4384">
                  <c:v>0.1063699</c:v>
                </c:pt>
                <c:pt idx="4386">
                  <c:v>0.0404948</c:v>
                </c:pt>
                <c:pt idx="4387">
                  <c:v>0.1002089</c:v>
                </c:pt>
                <c:pt idx="4389">
                  <c:v>0.1049481</c:v>
                </c:pt>
                <c:pt idx="4390">
                  <c:v>0.1073177</c:v>
                </c:pt>
                <c:pt idx="4392">
                  <c:v>0.0400209</c:v>
                </c:pt>
                <c:pt idx="4393">
                  <c:v>0.1030524</c:v>
                </c:pt>
                <c:pt idx="4395">
                  <c:v>0.1068438</c:v>
                </c:pt>
                <c:pt idx="4396">
                  <c:v>0.1087395</c:v>
                </c:pt>
                <c:pt idx="4398">
                  <c:v>0.0409687</c:v>
                </c:pt>
                <c:pt idx="4399">
                  <c:v>0.1011567</c:v>
                </c:pt>
                <c:pt idx="4401">
                  <c:v>0.1082655</c:v>
                </c:pt>
                <c:pt idx="4402">
                  <c:v>0.1096873</c:v>
                </c:pt>
                <c:pt idx="4404">
                  <c:v>0.0381252</c:v>
                </c:pt>
                <c:pt idx="4405">
                  <c:v>0.099261</c:v>
                </c:pt>
                <c:pt idx="4407">
                  <c:v>0.0385991</c:v>
                </c:pt>
                <c:pt idx="4408">
                  <c:v>0.1002089</c:v>
                </c:pt>
                <c:pt idx="4410">
                  <c:v>0.0409687</c:v>
                </c:pt>
                <c:pt idx="4411">
                  <c:v>0.099261</c:v>
                </c:pt>
                <c:pt idx="4413">
                  <c:v>0.045234</c:v>
                </c:pt>
                <c:pt idx="4414">
                  <c:v>0.0959436</c:v>
                </c:pt>
                <c:pt idx="4416">
                  <c:v>0.045234</c:v>
                </c:pt>
                <c:pt idx="4417">
                  <c:v>0.08456950000000001</c:v>
                </c:pt>
                <c:pt idx="4419">
                  <c:v>0.0447601</c:v>
                </c:pt>
                <c:pt idx="4420">
                  <c:v>0.07272149999999999</c:v>
                </c:pt>
                <c:pt idx="4422">
                  <c:v>0.0447601</c:v>
                </c:pt>
                <c:pt idx="4423">
                  <c:v>0.06940399999999999</c:v>
                </c:pt>
                <c:pt idx="4425">
                  <c:v>0.0461819</c:v>
                </c:pt>
                <c:pt idx="4426">
                  <c:v>0.0476036</c:v>
                </c:pt>
                <c:pt idx="4428">
                  <c:v>0.0509211</c:v>
                </c:pt>
                <c:pt idx="4429">
                  <c:v>0.06324299999999999</c:v>
                </c:pt>
                <c:pt idx="4431">
                  <c:v>0.0580299</c:v>
                </c:pt>
                <c:pt idx="4432">
                  <c:v>0.0618213</c:v>
                </c:pt>
                <c:pt idx="4434">
                  <c:v>0.1926235</c:v>
                </c:pt>
                <c:pt idx="4435">
                  <c:v>0.1997323</c:v>
                </c:pt>
                <c:pt idx="4437">
                  <c:v>0.2011541</c:v>
                </c:pt>
                <c:pt idx="4438">
                  <c:v>0.2049455</c:v>
                </c:pt>
                <c:pt idx="4440">
                  <c:v>0.1893061</c:v>
                </c:pt>
                <c:pt idx="4441">
                  <c:v>0.2087368</c:v>
                </c:pt>
                <c:pt idx="4443">
                  <c:v>0.1864625</c:v>
                </c:pt>
                <c:pt idx="4444">
                  <c:v>0.21395</c:v>
                </c:pt>
                <c:pt idx="4446">
                  <c:v>0.183619</c:v>
                </c:pt>
                <c:pt idx="4447">
                  <c:v>0.213476</c:v>
                </c:pt>
                <c:pt idx="4449">
                  <c:v>0.1817233</c:v>
                </c:pt>
                <c:pt idx="4450">
                  <c:v>0.2144239</c:v>
                </c:pt>
                <c:pt idx="4452">
                  <c:v>0.1812494</c:v>
                </c:pt>
                <c:pt idx="4453">
                  <c:v>0.2163196</c:v>
                </c:pt>
                <c:pt idx="4455">
                  <c:v>0.1821972</c:v>
                </c:pt>
                <c:pt idx="4456">
                  <c:v>0.2167935</c:v>
                </c:pt>
                <c:pt idx="4458">
                  <c:v>0.1845668</c:v>
                </c:pt>
                <c:pt idx="4459">
                  <c:v>0.2182152</c:v>
                </c:pt>
                <c:pt idx="4461">
                  <c:v>0.1855147</c:v>
                </c:pt>
                <c:pt idx="4462">
                  <c:v>0.2191631</c:v>
                </c:pt>
                <c:pt idx="4464">
                  <c:v>0.1859886</c:v>
                </c:pt>
                <c:pt idx="4465">
                  <c:v>0.219637</c:v>
                </c:pt>
                <c:pt idx="4467">
                  <c:v>0.2205848</c:v>
                </c:pt>
                <c:pt idx="4468">
                  <c:v>0.225798</c:v>
                </c:pt>
                <c:pt idx="4470">
                  <c:v>0.1902539</c:v>
                </c:pt>
                <c:pt idx="4471">
                  <c:v>0.2267458</c:v>
                </c:pt>
                <c:pt idx="4473">
                  <c:v>0.1902539</c:v>
                </c:pt>
                <c:pt idx="4474">
                  <c:v>0.2272197</c:v>
                </c:pt>
                <c:pt idx="4476">
                  <c:v>0.2291154</c:v>
                </c:pt>
                <c:pt idx="4477">
                  <c:v>0.2295893</c:v>
                </c:pt>
                <c:pt idx="4479">
                  <c:v>0.1930974</c:v>
                </c:pt>
                <c:pt idx="4480">
                  <c:v>0.231485</c:v>
                </c:pt>
                <c:pt idx="4482">
                  <c:v>0.1973627</c:v>
                </c:pt>
                <c:pt idx="4483">
                  <c:v>0.2329068</c:v>
                </c:pt>
                <c:pt idx="4485">
                  <c:v>0.1992584</c:v>
                </c:pt>
                <c:pt idx="4486">
                  <c:v>0.2191631</c:v>
                </c:pt>
                <c:pt idx="4488">
                  <c:v>0.2229545</c:v>
                </c:pt>
                <c:pt idx="4489">
                  <c:v>0.2343286</c:v>
                </c:pt>
                <c:pt idx="4491">
                  <c:v>0.2011541</c:v>
                </c:pt>
                <c:pt idx="4492">
                  <c:v>0.2191631</c:v>
                </c:pt>
                <c:pt idx="4494">
                  <c:v>0.2267458</c:v>
                </c:pt>
                <c:pt idx="4495">
                  <c:v>0.2338546</c:v>
                </c:pt>
                <c:pt idx="4497">
                  <c:v>0.2371721</c:v>
                </c:pt>
                <c:pt idx="4498">
                  <c:v>0.2423852</c:v>
                </c:pt>
                <c:pt idx="4500">
                  <c:v>0.2011541</c:v>
                </c:pt>
                <c:pt idx="4501">
                  <c:v>0.2044715</c:v>
                </c:pt>
                <c:pt idx="4503">
                  <c:v>0.2158456</c:v>
                </c:pt>
                <c:pt idx="4504">
                  <c:v>0.2186892</c:v>
                </c:pt>
                <c:pt idx="4506">
                  <c:v>0.2329068</c:v>
                </c:pt>
                <c:pt idx="4507">
                  <c:v>0.2414374</c:v>
                </c:pt>
                <c:pt idx="4509">
                  <c:v>0.2011541</c:v>
                </c:pt>
                <c:pt idx="4510">
                  <c:v>0.2039976</c:v>
                </c:pt>
                <c:pt idx="4512">
                  <c:v>0.2357503</c:v>
                </c:pt>
                <c:pt idx="4513">
                  <c:v>0.2362242</c:v>
                </c:pt>
                <c:pt idx="4515">
                  <c:v>0.201628</c:v>
                </c:pt>
                <c:pt idx="4516">
                  <c:v>0.2035237</c:v>
                </c:pt>
                <c:pt idx="4518">
                  <c:v>0.2025758</c:v>
                </c:pt>
                <c:pt idx="4519">
                  <c:v>0.2030498</c:v>
                </c:pt>
                <c:pt idx="4521">
                  <c:v>0.2021019</c:v>
                </c:pt>
                <c:pt idx="4522">
                  <c:v>0.2025758</c:v>
                </c:pt>
                <c:pt idx="4524">
                  <c:v>-0.1343821</c:v>
                </c:pt>
                <c:pt idx="4525">
                  <c:v>-0.104999</c:v>
                </c:pt>
                <c:pt idx="4527">
                  <c:v>-0.1580781</c:v>
                </c:pt>
                <c:pt idx="4528">
                  <c:v>-0.104999</c:v>
                </c:pt>
                <c:pt idx="4530">
                  <c:v>-0.1789306</c:v>
                </c:pt>
                <c:pt idx="4531">
                  <c:v>-0.104525</c:v>
                </c:pt>
                <c:pt idx="4533">
                  <c:v>-0.1955179</c:v>
                </c:pt>
                <c:pt idx="4534">
                  <c:v>-0.104525</c:v>
                </c:pt>
                <c:pt idx="4536">
                  <c:v>-0.195044</c:v>
                </c:pt>
                <c:pt idx="4537">
                  <c:v>-0.1040511</c:v>
                </c:pt>
                <c:pt idx="4539">
                  <c:v>-0.19457</c:v>
                </c:pt>
                <c:pt idx="4540">
                  <c:v>-0.1040511</c:v>
                </c:pt>
                <c:pt idx="4542">
                  <c:v>-0.1940961</c:v>
                </c:pt>
                <c:pt idx="4543">
                  <c:v>-0.1035772</c:v>
                </c:pt>
                <c:pt idx="4545">
                  <c:v>-0.1936222</c:v>
                </c:pt>
                <c:pt idx="4546">
                  <c:v>-0.1035772</c:v>
                </c:pt>
                <c:pt idx="4548">
                  <c:v>-0.1931483</c:v>
                </c:pt>
                <c:pt idx="4549">
                  <c:v>-0.1031033</c:v>
                </c:pt>
                <c:pt idx="4551">
                  <c:v>-0.1926744</c:v>
                </c:pt>
                <c:pt idx="4552">
                  <c:v>-0.1031033</c:v>
                </c:pt>
                <c:pt idx="4554">
                  <c:v>-0.1922004</c:v>
                </c:pt>
                <c:pt idx="4555">
                  <c:v>-0.1026293</c:v>
                </c:pt>
                <c:pt idx="4557">
                  <c:v>-0.1917265</c:v>
                </c:pt>
                <c:pt idx="4558">
                  <c:v>-0.1026293</c:v>
                </c:pt>
                <c:pt idx="4560">
                  <c:v>-0.1912526</c:v>
                </c:pt>
                <c:pt idx="4561">
                  <c:v>-0.1021554</c:v>
                </c:pt>
                <c:pt idx="4563">
                  <c:v>-0.1907787</c:v>
                </c:pt>
                <c:pt idx="4564">
                  <c:v>-0.1021554</c:v>
                </c:pt>
                <c:pt idx="4566">
                  <c:v>-0.1903048</c:v>
                </c:pt>
                <c:pt idx="4567">
                  <c:v>-0.1016815</c:v>
                </c:pt>
                <c:pt idx="4569">
                  <c:v>-0.1898308</c:v>
                </c:pt>
                <c:pt idx="4570">
                  <c:v>-0.1016815</c:v>
                </c:pt>
                <c:pt idx="4572">
                  <c:v>-0.1893569</c:v>
                </c:pt>
                <c:pt idx="4573">
                  <c:v>-0.1012076</c:v>
                </c:pt>
                <c:pt idx="4575">
                  <c:v>-0.188883</c:v>
                </c:pt>
                <c:pt idx="4576">
                  <c:v>-0.1012076</c:v>
                </c:pt>
                <c:pt idx="4578">
                  <c:v>-0.188883</c:v>
                </c:pt>
                <c:pt idx="4579">
                  <c:v>-0.1007337</c:v>
                </c:pt>
                <c:pt idx="4581">
                  <c:v>-0.1884091</c:v>
                </c:pt>
                <c:pt idx="4582">
                  <c:v>-0.1007337</c:v>
                </c:pt>
                <c:pt idx="4584">
                  <c:v>-0.1879351</c:v>
                </c:pt>
                <c:pt idx="4585">
                  <c:v>-0.1002597</c:v>
                </c:pt>
                <c:pt idx="4587">
                  <c:v>-0.1874612</c:v>
                </c:pt>
                <c:pt idx="4588">
                  <c:v>-0.1002597</c:v>
                </c:pt>
                <c:pt idx="4590">
                  <c:v>-0.1869873</c:v>
                </c:pt>
                <c:pt idx="4591">
                  <c:v>-0.09978579999999999</c:v>
                </c:pt>
                <c:pt idx="4593">
                  <c:v>-0.1865134</c:v>
                </c:pt>
                <c:pt idx="4594">
                  <c:v>-0.09978579999999999</c:v>
                </c:pt>
                <c:pt idx="4596">
                  <c:v>-0.1860395</c:v>
                </c:pt>
                <c:pt idx="4597">
                  <c:v>-0.110686</c:v>
                </c:pt>
                <c:pt idx="4599">
                  <c:v>-0.1855655</c:v>
                </c:pt>
                <c:pt idx="4600">
                  <c:v>-0.1362777</c:v>
                </c:pt>
                <c:pt idx="4602">
                  <c:v>-0.1850916</c:v>
                </c:pt>
                <c:pt idx="4603">
                  <c:v>-0.1594999</c:v>
                </c:pt>
                <c:pt idx="4605">
                  <c:v>-0.1846177</c:v>
                </c:pt>
                <c:pt idx="4606">
                  <c:v>-0.1789306</c:v>
                </c:pt>
              </c:numCache>
            </c:numRef>
          </c:xVal>
          <c:yVal>
            <c:numRef>
              <c:f>'Map Fill'!$D$6:$D$4612</c:f>
              <c:numCache>
                <c:formatCode>General</c:formatCode>
                <c:ptCount val="4607"/>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-0.0047211</c:v>
                </c:pt>
                <c:pt idx="1327">
                  <c:v>-0.0047211</c:v>
                </c:pt>
                <c:pt idx="1329">
                  <c:v>-0.0018842</c:v>
                </c:pt>
                <c:pt idx="1330">
                  <c:v>-0.0018842</c:v>
                </c:pt>
                <c:pt idx="1332">
                  <c:v>-0.0018842</c:v>
                </c:pt>
                <c:pt idx="1333">
                  <c:v>-0.0018842</c:v>
                </c:pt>
                <c:pt idx="1335">
                  <c:v>0.0009526</c:v>
                </c:pt>
                <c:pt idx="1336">
                  <c:v>0.0009526</c:v>
                </c:pt>
                <c:pt idx="1338">
                  <c:v>0.0037894</c:v>
                </c:pt>
                <c:pt idx="1339">
                  <c:v>0.0037894</c:v>
                </c:pt>
                <c:pt idx="1341">
                  <c:v>0.0066263</c:v>
                </c:pt>
                <c:pt idx="1342">
                  <c:v>0.0066263</c:v>
                </c:pt>
                <c:pt idx="1344">
                  <c:v>0.0094631</c:v>
                </c:pt>
                <c:pt idx="1345">
                  <c:v>0.0094631</c:v>
                </c:pt>
                <c:pt idx="1347">
                  <c:v>0.0122999</c:v>
                </c:pt>
                <c:pt idx="1348">
                  <c:v>0.0122999</c:v>
                </c:pt>
                <c:pt idx="1350">
                  <c:v>0.0151368</c:v>
                </c:pt>
                <c:pt idx="1351">
                  <c:v>0.0151368</c:v>
                </c:pt>
                <c:pt idx="1353">
                  <c:v>0.0179736</c:v>
                </c:pt>
                <c:pt idx="1354">
                  <c:v>0.0179736</c:v>
                </c:pt>
                <c:pt idx="1356">
                  <c:v>0.0208105</c:v>
                </c:pt>
                <c:pt idx="1357">
                  <c:v>0.0208105</c:v>
                </c:pt>
                <c:pt idx="1359">
                  <c:v>0.0236473</c:v>
                </c:pt>
                <c:pt idx="1360">
                  <c:v>0.0236473</c:v>
                </c:pt>
                <c:pt idx="1362">
                  <c:v>0.0264841</c:v>
                </c:pt>
                <c:pt idx="1363">
                  <c:v>0.0264841</c:v>
                </c:pt>
                <c:pt idx="1365">
                  <c:v>0.029321</c:v>
                </c:pt>
                <c:pt idx="1366">
                  <c:v>0.029321</c:v>
                </c:pt>
                <c:pt idx="1368">
                  <c:v>0.0321578</c:v>
                </c:pt>
                <c:pt idx="1369">
                  <c:v>0.0321578</c:v>
                </c:pt>
                <c:pt idx="1371">
                  <c:v>0.0349946</c:v>
                </c:pt>
                <c:pt idx="1372">
                  <c:v>0.0349946</c:v>
                </c:pt>
                <c:pt idx="1374">
                  <c:v>0.0378315</c:v>
                </c:pt>
                <c:pt idx="1375">
                  <c:v>0.0378315</c:v>
                </c:pt>
                <c:pt idx="1377">
                  <c:v>0.0406683</c:v>
                </c:pt>
                <c:pt idx="1378">
                  <c:v>0.0406683</c:v>
                </c:pt>
                <c:pt idx="1380">
                  <c:v>0.0435051</c:v>
                </c:pt>
                <c:pt idx="1381">
                  <c:v>0.0435051</c:v>
                </c:pt>
                <c:pt idx="1383">
                  <c:v>0.046342</c:v>
                </c:pt>
                <c:pt idx="1384">
                  <c:v>0.046342</c:v>
                </c:pt>
                <c:pt idx="1386">
                  <c:v>0.0491788</c:v>
                </c:pt>
                <c:pt idx="1387">
                  <c:v>0.0491788</c:v>
                </c:pt>
                <c:pt idx="1389">
                  <c:v>0.0520157</c:v>
                </c:pt>
                <c:pt idx="1390">
                  <c:v>0.0520157</c:v>
                </c:pt>
                <c:pt idx="1392">
                  <c:v>0.0548525</c:v>
                </c:pt>
                <c:pt idx="1393">
                  <c:v>0.0548525</c:v>
                </c:pt>
                <c:pt idx="1395">
                  <c:v>0.0576893</c:v>
                </c:pt>
                <c:pt idx="1396">
                  <c:v>0.0576893</c:v>
                </c:pt>
                <c:pt idx="1398">
                  <c:v>0.0605262</c:v>
                </c:pt>
                <c:pt idx="1399">
                  <c:v>0.0605262</c:v>
                </c:pt>
                <c:pt idx="1401">
                  <c:v>0.063363</c:v>
                </c:pt>
                <c:pt idx="1402">
                  <c:v>0.063363</c:v>
                </c:pt>
                <c:pt idx="1404">
                  <c:v>0.0661998</c:v>
                </c:pt>
                <c:pt idx="1405">
                  <c:v>0.0661998</c:v>
                </c:pt>
                <c:pt idx="1407">
                  <c:v>0.0690367</c:v>
                </c:pt>
                <c:pt idx="1408">
                  <c:v>0.0690367</c:v>
                </c:pt>
                <c:pt idx="1410">
                  <c:v>0.0718735</c:v>
                </c:pt>
                <c:pt idx="1411">
                  <c:v>0.0718735</c:v>
                </c:pt>
                <c:pt idx="1413">
                  <c:v>0.0747103</c:v>
                </c:pt>
                <c:pt idx="1414">
                  <c:v>0.0747103</c:v>
                </c:pt>
                <c:pt idx="1416">
                  <c:v>0.0775472</c:v>
                </c:pt>
                <c:pt idx="1417">
                  <c:v>0.0775472</c:v>
                </c:pt>
                <c:pt idx="1419">
                  <c:v>0.080384</c:v>
                </c:pt>
                <c:pt idx="1420">
                  <c:v>0.080384</c:v>
                </c:pt>
                <c:pt idx="1422">
                  <c:v>0.0832209</c:v>
                </c:pt>
                <c:pt idx="1423">
                  <c:v>0.0832209</c:v>
                </c:pt>
                <c:pt idx="1425">
                  <c:v>0.0860577</c:v>
                </c:pt>
                <c:pt idx="1426">
                  <c:v>0.0860577</c:v>
                </c:pt>
                <c:pt idx="1428">
                  <c:v>0.0888945</c:v>
                </c:pt>
                <c:pt idx="1429">
                  <c:v>0.0888945</c:v>
                </c:pt>
                <c:pt idx="1431">
                  <c:v>0.0917314</c:v>
                </c:pt>
                <c:pt idx="1432">
                  <c:v>0.0917314</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-0.1437261</c:v>
                </c:pt>
                <c:pt idx="1654">
                  <c:v>-0.1437261</c:v>
                </c:pt>
                <c:pt idx="1656">
                  <c:v>-0.1437261</c:v>
                </c:pt>
                <c:pt idx="1657">
                  <c:v>-0.1437261</c:v>
                </c:pt>
                <c:pt idx="1659">
                  <c:v>-0.1437261</c:v>
                </c:pt>
                <c:pt idx="1660">
                  <c:v>-0.1437261</c:v>
                </c:pt>
                <c:pt idx="1662">
                  <c:v>-0.1408892</c:v>
                </c:pt>
                <c:pt idx="1663">
                  <c:v>-0.1408892</c:v>
                </c:pt>
                <c:pt idx="1665">
                  <c:v>-0.1408892</c:v>
                </c:pt>
                <c:pt idx="1666">
                  <c:v>-0.1408892</c:v>
                </c:pt>
                <c:pt idx="1668">
                  <c:v>-0.1380524</c:v>
                </c:pt>
                <c:pt idx="1669">
                  <c:v>-0.1380524</c:v>
                </c:pt>
                <c:pt idx="1671">
                  <c:v>-0.1380524</c:v>
                </c:pt>
                <c:pt idx="1672">
                  <c:v>-0.1380524</c:v>
                </c:pt>
                <c:pt idx="1674">
                  <c:v>-0.1380524</c:v>
                </c:pt>
                <c:pt idx="1675">
                  <c:v>-0.1380524</c:v>
                </c:pt>
                <c:pt idx="1677">
                  <c:v>-0.1352155</c:v>
                </c:pt>
                <c:pt idx="1678">
                  <c:v>-0.1352155</c:v>
                </c:pt>
                <c:pt idx="1680">
                  <c:v>-0.1352155</c:v>
                </c:pt>
                <c:pt idx="1681">
                  <c:v>-0.1352155</c:v>
                </c:pt>
                <c:pt idx="1683">
                  <c:v>-0.1352155</c:v>
                </c:pt>
                <c:pt idx="1684">
                  <c:v>-0.1352155</c:v>
                </c:pt>
                <c:pt idx="1686">
                  <c:v>-0.1352155</c:v>
                </c:pt>
                <c:pt idx="1687">
                  <c:v>-0.1352155</c:v>
                </c:pt>
                <c:pt idx="1689">
                  <c:v>-0.1323787</c:v>
                </c:pt>
                <c:pt idx="1690">
                  <c:v>-0.1323787</c:v>
                </c:pt>
                <c:pt idx="1692">
                  <c:v>-0.1295419</c:v>
                </c:pt>
                <c:pt idx="1693">
                  <c:v>-0.1295419</c:v>
                </c:pt>
                <c:pt idx="1695">
                  <c:v>-0.1295419</c:v>
                </c:pt>
                <c:pt idx="1696">
                  <c:v>-0.1295419</c:v>
                </c:pt>
                <c:pt idx="1698">
                  <c:v>-0.126705</c:v>
                </c:pt>
                <c:pt idx="1699">
                  <c:v>-0.126705</c:v>
                </c:pt>
                <c:pt idx="1701">
                  <c:v>-0.1238682</c:v>
                </c:pt>
                <c:pt idx="1702">
                  <c:v>-0.1238682</c:v>
                </c:pt>
                <c:pt idx="1704">
                  <c:v>-0.1210314</c:v>
                </c:pt>
                <c:pt idx="1705">
                  <c:v>-0.1210314</c:v>
                </c:pt>
                <c:pt idx="1707">
                  <c:v>-0.1181945</c:v>
                </c:pt>
                <c:pt idx="1708">
                  <c:v>-0.1181945</c:v>
                </c:pt>
                <c:pt idx="1710">
                  <c:v>-0.1153577</c:v>
                </c:pt>
                <c:pt idx="1711">
                  <c:v>-0.1153577</c:v>
                </c:pt>
                <c:pt idx="1713">
                  <c:v>-0.1125209</c:v>
                </c:pt>
                <c:pt idx="1714">
                  <c:v>-0.1125209</c:v>
                </c:pt>
                <c:pt idx="1716">
                  <c:v>-0.1125209</c:v>
                </c:pt>
                <c:pt idx="1717">
                  <c:v>-0.1125209</c:v>
                </c:pt>
                <c:pt idx="1719">
                  <c:v>-0.109684</c:v>
                </c:pt>
                <c:pt idx="1720">
                  <c:v>-0.109684</c:v>
                </c:pt>
                <c:pt idx="1722">
                  <c:v>-0.1068472</c:v>
                </c:pt>
                <c:pt idx="1723">
                  <c:v>-0.1068472</c:v>
                </c:pt>
                <c:pt idx="1725">
                  <c:v>-0.1040103</c:v>
                </c:pt>
                <c:pt idx="1726">
                  <c:v>-0.1040103</c:v>
                </c:pt>
                <c:pt idx="1728">
                  <c:v>-0.1011735</c:v>
                </c:pt>
                <c:pt idx="1729">
                  <c:v>-0.1011735</c:v>
                </c:pt>
                <c:pt idx="1731">
                  <c:v>-0.0983367</c:v>
                </c:pt>
                <c:pt idx="1732">
                  <c:v>-0.0983367</c:v>
                </c:pt>
                <c:pt idx="1734">
                  <c:v>-0.0954998</c:v>
                </c:pt>
                <c:pt idx="1735">
                  <c:v>-0.0954998</c:v>
                </c:pt>
                <c:pt idx="1737">
                  <c:v>-0.092663</c:v>
                </c:pt>
                <c:pt idx="1738">
                  <c:v>-0.092663</c:v>
                </c:pt>
                <c:pt idx="1740">
                  <c:v>-0.0898262</c:v>
                </c:pt>
                <c:pt idx="1741">
                  <c:v>-0.0898262</c:v>
                </c:pt>
                <c:pt idx="1743">
                  <c:v>-0.0869893</c:v>
                </c:pt>
                <c:pt idx="1744">
                  <c:v>-0.0869893</c:v>
                </c:pt>
                <c:pt idx="1746">
                  <c:v>-0.0841525</c:v>
                </c:pt>
                <c:pt idx="1747">
                  <c:v>-0.0841525</c:v>
                </c:pt>
                <c:pt idx="1749">
                  <c:v>-0.0813157</c:v>
                </c:pt>
                <c:pt idx="1750">
                  <c:v>-0.0813157</c:v>
                </c:pt>
                <c:pt idx="1752">
                  <c:v>-0.0784788</c:v>
                </c:pt>
                <c:pt idx="1753">
                  <c:v>-0.0784788</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pt idx="1983">
                  <c:v>0</c:v>
                </c:pt>
                <c:pt idx="1984">
                  <c:v>0</c:v>
                </c:pt>
                <c:pt idx="1986">
                  <c:v>0</c:v>
                </c:pt>
                <c:pt idx="1987">
                  <c:v>0</c:v>
                </c:pt>
                <c:pt idx="1989">
                  <c:v>0</c:v>
                </c:pt>
                <c:pt idx="1990">
                  <c:v>0</c:v>
                </c:pt>
                <c:pt idx="1992">
                  <c:v>0</c:v>
                </c:pt>
                <c:pt idx="1993">
                  <c:v>0</c:v>
                </c:pt>
                <c:pt idx="1995">
                  <c:v>0</c:v>
                </c:pt>
                <c:pt idx="1996">
                  <c:v>0</c:v>
                </c:pt>
                <c:pt idx="1998">
                  <c:v>0</c:v>
                </c:pt>
                <c:pt idx="1999">
                  <c:v>0</c:v>
                </c:pt>
                <c:pt idx="2001">
                  <c:v>0</c:v>
                </c:pt>
                <c:pt idx="2002">
                  <c:v>0</c:v>
                </c:pt>
                <c:pt idx="2004">
                  <c:v>0</c:v>
                </c:pt>
                <c:pt idx="2005">
                  <c:v>0</c:v>
                </c:pt>
                <c:pt idx="2007">
                  <c:v>0</c:v>
                </c:pt>
                <c:pt idx="2008">
                  <c:v>0</c:v>
                </c:pt>
                <c:pt idx="2010">
                  <c:v>0</c:v>
                </c:pt>
                <c:pt idx="2011">
                  <c:v>0</c:v>
                </c:pt>
                <c:pt idx="2013">
                  <c:v>0</c:v>
                </c:pt>
                <c:pt idx="2014">
                  <c:v>0</c:v>
                </c:pt>
                <c:pt idx="2016">
                  <c:v>0</c:v>
                </c:pt>
                <c:pt idx="2017">
                  <c:v>0</c:v>
                </c:pt>
                <c:pt idx="2019">
                  <c:v>0</c:v>
                </c:pt>
                <c:pt idx="2020">
                  <c:v>0</c:v>
                </c:pt>
                <c:pt idx="2022">
                  <c:v>0</c:v>
                </c:pt>
                <c:pt idx="2023">
                  <c:v>0</c:v>
                </c:pt>
                <c:pt idx="2025">
                  <c:v>0</c:v>
                </c:pt>
                <c:pt idx="2026">
                  <c:v>0</c:v>
                </c:pt>
                <c:pt idx="2028">
                  <c:v>0</c:v>
                </c:pt>
                <c:pt idx="2029">
                  <c:v>0</c:v>
                </c:pt>
                <c:pt idx="2031">
                  <c:v>0</c:v>
                </c:pt>
                <c:pt idx="2032">
                  <c:v>0</c:v>
                </c:pt>
                <c:pt idx="2034">
                  <c:v>0</c:v>
                </c:pt>
                <c:pt idx="2035">
                  <c:v>0</c:v>
                </c:pt>
                <c:pt idx="2037">
                  <c:v>0</c:v>
                </c:pt>
                <c:pt idx="2038">
                  <c:v>0</c:v>
                </c:pt>
                <c:pt idx="2040">
                  <c:v>0</c:v>
                </c:pt>
                <c:pt idx="2041">
                  <c:v>0</c:v>
                </c:pt>
                <c:pt idx="2043">
                  <c:v>0</c:v>
                </c:pt>
                <c:pt idx="2044">
                  <c:v>0</c:v>
                </c:pt>
                <c:pt idx="2046">
                  <c:v>0</c:v>
                </c:pt>
                <c:pt idx="2047">
                  <c:v>0</c:v>
                </c:pt>
                <c:pt idx="2049">
                  <c:v>0</c:v>
                </c:pt>
                <c:pt idx="2050">
                  <c:v>0</c:v>
                </c:pt>
                <c:pt idx="2052">
                  <c:v>0</c:v>
                </c:pt>
                <c:pt idx="2053">
                  <c:v>0</c:v>
                </c:pt>
                <c:pt idx="2055">
                  <c:v>0</c:v>
                </c:pt>
                <c:pt idx="2056">
                  <c:v>0</c:v>
                </c:pt>
                <c:pt idx="2058">
                  <c:v>0</c:v>
                </c:pt>
                <c:pt idx="2059">
                  <c:v>0</c:v>
                </c:pt>
                <c:pt idx="2061">
                  <c:v>0</c:v>
                </c:pt>
                <c:pt idx="2062">
                  <c:v>0</c:v>
                </c:pt>
                <c:pt idx="2064">
                  <c:v>0</c:v>
                </c:pt>
                <c:pt idx="2065">
                  <c:v>0</c:v>
                </c:pt>
                <c:pt idx="2067">
                  <c:v>0</c:v>
                </c:pt>
                <c:pt idx="2068">
                  <c:v>0</c:v>
                </c:pt>
                <c:pt idx="2070">
                  <c:v>0</c:v>
                </c:pt>
                <c:pt idx="2071">
                  <c:v>0</c:v>
                </c:pt>
                <c:pt idx="2073">
                  <c:v>0</c:v>
                </c:pt>
                <c:pt idx="2074">
                  <c:v>0</c:v>
                </c:pt>
                <c:pt idx="2076">
                  <c:v>0</c:v>
                </c:pt>
                <c:pt idx="2077">
                  <c:v>0</c:v>
                </c:pt>
                <c:pt idx="2079">
                  <c:v>0</c:v>
                </c:pt>
                <c:pt idx="2080">
                  <c:v>0</c:v>
                </c:pt>
                <c:pt idx="2082">
                  <c:v>0</c:v>
                </c:pt>
                <c:pt idx="2083">
                  <c:v>0</c:v>
                </c:pt>
                <c:pt idx="2085">
                  <c:v>0</c:v>
                </c:pt>
                <c:pt idx="2086">
                  <c:v>0</c:v>
                </c:pt>
                <c:pt idx="2088">
                  <c:v>0</c:v>
                </c:pt>
                <c:pt idx="2089">
                  <c:v>0</c:v>
                </c:pt>
                <c:pt idx="2091">
                  <c:v>0</c:v>
                </c:pt>
                <c:pt idx="2092">
                  <c:v>0</c:v>
                </c:pt>
                <c:pt idx="2094">
                  <c:v>0</c:v>
                </c:pt>
                <c:pt idx="2095">
                  <c:v>0</c:v>
                </c:pt>
                <c:pt idx="2097">
                  <c:v>0</c:v>
                </c:pt>
                <c:pt idx="2098">
                  <c:v>0</c:v>
                </c:pt>
                <c:pt idx="2100">
                  <c:v>0</c:v>
                </c:pt>
                <c:pt idx="2101">
                  <c:v>0</c:v>
                </c:pt>
                <c:pt idx="2103">
                  <c:v>0</c:v>
                </c:pt>
                <c:pt idx="2104">
                  <c:v>0</c:v>
                </c:pt>
                <c:pt idx="2106">
                  <c:v>0</c:v>
                </c:pt>
                <c:pt idx="2107">
                  <c:v>0</c:v>
                </c:pt>
                <c:pt idx="2109">
                  <c:v>0</c:v>
                </c:pt>
                <c:pt idx="2110">
                  <c:v>0</c:v>
                </c:pt>
                <c:pt idx="2112">
                  <c:v>0</c:v>
                </c:pt>
                <c:pt idx="2113">
                  <c:v>0</c:v>
                </c:pt>
                <c:pt idx="2115">
                  <c:v>0</c:v>
                </c:pt>
                <c:pt idx="2116">
                  <c:v>0</c:v>
                </c:pt>
                <c:pt idx="2118">
                  <c:v>0</c:v>
                </c:pt>
                <c:pt idx="2119">
                  <c:v>0</c:v>
                </c:pt>
                <c:pt idx="2121">
                  <c:v>0</c:v>
                </c:pt>
                <c:pt idx="2122">
                  <c:v>0</c:v>
                </c:pt>
                <c:pt idx="2124">
                  <c:v>0</c:v>
                </c:pt>
                <c:pt idx="2125">
                  <c:v>0</c:v>
                </c:pt>
                <c:pt idx="2127">
                  <c:v>0</c:v>
                </c:pt>
                <c:pt idx="2128">
                  <c:v>0</c:v>
                </c:pt>
                <c:pt idx="2130">
                  <c:v>0</c:v>
                </c:pt>
                <c:pt idx="2131">
                  <c:v>0</c:v>
                </c:pt>
                <c:pt idx="2133">
                  <c:v>0</c:v>
                </c:pt>
                <c:pt idx="2134">
                  <c:v>0</c:v>
                </c:pt>
                <c:pt idx="2136">
                  <c:v>0</c:v>
                </c:pt>
                <c:pt idx="2137">
                  <c:v>0</c:v>
                </c:pt>
                <c:pt idx="2139">
                  <c:v>0</c:v>
                </c:pt>
                <c:pt idx="2140">
                  <c:v>0</c:v>
                </c:pt>
                <c:pt idx="2142">
                  <c:v>0</c:v>
                </c:pt>
                <c:pt idx="2143">
                  <c:v>0</c:v>
                </c:pt>
                <c:pt idx="2145">
                  <c:v>0</c:v>
                </c:pt>
                <c:pt idx="2146">
                  <c:v>0</c:v>
                </c:pt>
                <c:pt idx="2148">
                  <c:v>0</c:v>
                </c:pt>
                <c:pt idx="2149">
                  <c:v>0</c:v>
                </c:pt>
                <c:pt idx="2151">
                  <c:v>0</c:v>
                </c:pt>
                <c:pt idx="2152">
                  <c:v>0</c:v>
                </c:pt>
                <c:pt idx="2154">
                  <c:v>0</c:v>
                </c:pt>
                <c:pt idx="2155">
                  <c:v>0</c:v>
                </c:pt>
                <c:pt idx="2157">
                  <c:v>0</c:v>
                </c:pt>
                <c:pt idx="2158">
                  <c:v>0</c:v>
                </c:pt>
                <c:pt idx="2160">
                  <c:v>0</c:v>
                </c:pt>
                <c:pt idx="2161">
                  <c:v>0</c:v>
                </c:pt>
                <c:pt idx="2163">
                  <c:v>0</c:v>
                </c:pt>
                <c:pt idx="2164">
                  <c:v>0</c:v>
                </c:pt>
                <c:pt idx="2166">
                  <c:v>0</c:v>
                </c:pt>
                <c:pt idx="2167">
                  <c:v>0</c:v>
                </c:pt>
                <c:pt idx="2169">
                  <c:v>0</c:v>
                </c:pt>
                <c:pt idx="2170">
                  <c:v>0</c:v>
                </c:pt>
                <c:pt idx="2172">
                  <c:v>0</c:v>
                </c:pt>
                <c:pt idx="2173">
                  <c:v>0</c:v>
                </c:pt>
                <c:pt idx="2175">
                  <c:v>0</c:v>
                </c:pt>
                <c:pt idx="2176">
                  <c:v>0</c:v>
                </c:pt>
                <c:pt idx="2178">
                  <c:v>0</c:v>
                </c:pt>
                <c:pt idx="2179">
                  <c:v>0</c:v>
                </c:pt>
                <c:pt idx="2181">
                  <c:v>0</c:v>
                </c:pt>
                <c:pt idx="2182">
                  <c:v>0</c:v>
                </c:pt>
                <c:pt idx="2184">
                  <c:v>0</c:v>
                </c:pt>
                <c:pt idx="2185">
                  <c:v>0</c:v>
                </c:pt>
                <c:pt idx="2187">
                  <c:v>0</c:v>
                </c:pt>
                <c:pt idx="2188">
                  <c:v>0</c:v>
                </c:pt>
                <c:pt idx="2190">
                  <c:v>0</c:v>
                </c:pt>
                <c:pt idx="2191">
                  <c:v>0</c:v>
                </c:pt>
                <c:pt idx="2193">
                  <c:v>0</c:v>
                </c:pt>
                <c:pt idx="2194">
                  <c:v>0</c:v>
                </c:pt>
                <c:pt idx="2196">
                  <c:v>0</c:v>
                </c:pt>
                <c:pt idx="2197">
                  <c:v>0</c:v>
                </c:pt>
                <c:pt idx="2199">
                  <c:v>0</c:v>
                </c:pt>
                <c:pt idx="2200">
                  <c:v>0</c:v>
                </c:pt>
                <c:pt idx="2202">
                  <c:v>0</c:v>
                </c:pt>
                <c:pt idx="2203">
                  <c:v>0</c:v>
                </c:pt>
                <c:pt idx="2205">
                  <c:v>0</c:v>
                </c:pt>
                <c:pt idx="2206">
                  <c:v>0</c:v>
                </c:pt>
                <c:pt idx="2208">
                  <c:v>0</c:v>
                </c:pt>
                <c:pt idx="2209">
                  <c:v>0</c:v>
                </c:pt>
                <c:pt idx="2211">
                  <c:v>0</c:v>
                </c:pt>
                <c:pt idx="2212">
                  <c:v>0</c:v>
                </c:pt>
                <c:pt idx="2214">
                  <c:v>0</c:v>
                </c:pt>
                <c:pt idx="2215">
                  <c:v>0</c:v>
                </c:pt>
                <c:pt idx="2217">
                  <c:v>0</c:v>
                </c:pt>
                <c:pt idx="2218">
                  <c:v>0</c:v>
                </c:pt>
                <c:pt idx="2220">
                  <c:v>0</c:v>
                </c:pt>
                <c:pt idx="2221">
                  <c:v>0</c:v>
                </c:pt>
                <c:pt idx="2223">
                  <c:v>0</c:v>
                </c:pt>
                <c:pt idx="2224">
                  <c:v>0</c:v>
                </c:pt>
                <c:pt idx="2226">
                  <c:v>0</c:v>
                </c:pt>
                <c:pt idx="2227">
                  <c:v>0</c:v>
                </c:pt>
                <c:pt idx="2229">
                  <c:v>0</c:v>
                </c:pt>
                <c:pt idx="2230">
                  <c:v>0</c:v>
                </c:pt>
                <c:pt idx="2232">
                  <c:v>0</c:v>
                </c:pt>
                <c:pt idx="2233">
                  <c:v>0</c:v>
                </c:pt>
                <c:pt idx="2235">
                  <c:v>0</c:v>
                </c:pt>
                <c:pt idx="2236">
                  <c:v>0</c:v>
                </c:pt>
                <c:pt idx="2238">
                  <c:v>0</c:v>
                </c:pt>
                <c:pt idx="2239">
                  <c:v>0</c:v>
                </c:pt>
                <c:pt idx="2241">
                  <c:v>0</c:v>
                </c:pt>
                <c:pt idx="2242">
                  <c:v>0</c:v>
                </c:pt>
                <c:pt idx="2244">
                  <c:v>0</c:v>
                </c:pt>
                <c:pt idx="2245">
                  <c:v>0</c:v>
                </c:pt>
                <c:pt idx="2247">
                  <c:v>0</c:v>
                </c:pt>
                <c:pt idx="2248">
                  <c:v>0</c:v>
                </c:pt>
                <c:pt idx="2250">
                  <c:v>0</c:v>
                </c:pt>
                <c:pt idx="2251">
                  <c:v>0</c:v>
                </c:pt>
                <c:pt idx="2253">
                  <c:v>0</c:v>
                </c:pt>
                <c:pt idx="2254">
                  <c:v>0</c:v>
                </c:pt>
                <c:pt idx="2256">
                  <c:v>0</c:v>
                </c:pt>
                <c:pt idx="2257">
                  <c:v>0</c:v>
                </c:pt>
                <c:pt idx="2259">
                  <c:v>0</c:v>
                </c:pt>
                <c:pt idx="2260">
                  <c:v>0</c:v>
                </c:pt>
                <c:pt idx="2262">
                  <c:v>0</c:v>
                </c:pt>
                <c:pt idx="2263">
                  <c:v>0</c:v>
                </c:pt>
                <c:pt idx="2265">
                  <c:v>0</c:v>
                </c:pt>
                <c:pt idx="2266">
                  <c:v>0</c:v>
                </c:pt>
                <c:pt idx="2268">
                  <c:v>0</c:v>
                </c:pt>
                <c:pt idx="2269">
                  <c:v>0</c:v>
                </c:pt>
                <c:pt idx="2271">
                  <c:v>0</c:v>
                </c:pt>
                <c:pt idx="2272">
                  <c:v>0</c:v>
                </c:pt>
                <c:pt idx="2274">
                  <c:v>0</c:v>
                </c:pt>
                <c:pt idx="2275">
                  <c:v>0</c:v>
                </c:pt>
                <c:pt idx="2277">
                  <c:v>0</c:v>
                </c:pt>
                <c:pt idx="2278">
                  <c:v>0</c:v>
                </c:pt>
                <c:pt idx="2280">
                  <c:v>0</c:v>
                </c:pt>
                <c:pt idx="2281">
                  <c:v>0</c:v>
                </c:pt>
                <c:pt idx="2283">
                  <c:v>0</c:v>
                </c:pt>
                <c:pt idx="2284">
                  <c:v>0</c:v>
                </c:pt>
                <c:pt idx="2286">
                  <c:v>0</c:v>
                </c:pt>
                <c:pt idx="2287">
                  <c:v>0</c:v>
                </c:pt>
                <c:pt idx="2289">
                  <c:v>0</c:v>
                </c:pt>
                <c:pt idx="2290">
                  <c:v>0</c:v>
                </c:pt>
                <c:pt idx="2292">
                  <c:v>0</c:v>
                </c:pt>
                <c:pt idx="2293">
                  <c:v>0</c:v>
                </c:pt>
                <c:pt idx="2295">
                  <c:v>0</c:v>
                </c:pt>
                <c:pt idx="2296">
                  <c:v>0</c:v>
                </c:pt>
                <c:pt idx="2298">
                  <c:v>0</c:v>
                </c:pt>
                <c:pt idx="2299">
                  <c:v>0</c:v>
                </c:pt>
                <c:pt idx="2301">
                  <c:v>0</c:v>
                </c:pt>
                <c:pt idx="2302">
                  <c:v>0</c:v>
                </c:pt>
                <c:pt idx="2304">
                  <c:v>0</c:v>
                </c:pt>
                <c:pt idx="2305">
                  <c:v>0</c:v>
                </c:pt>
                <c:pt idx="2307">
                  <c:v>0</c:v>
                </c:pt>
                <c:pt idx="2308">
                  <c:v>0</c:v>
                </c:pt>
                <c:pt idx="2310">
                  <c:v>0</c:v>
                </c:pt>
                <c:pt idx="2311">
                  <c:v>0</c:v>
                </c:pt>
                <c:pt idx="2313">
                  <c:v>0</c:v>
                </c:pt>
                <c:pt idx="2314">
                  <c:v>0</c:v>
                </c:pt>
                <c:pt idx="2316">
                  <c:v>0</c:v>
                </c:pt>
                <c:pt idx="2317">
                  <c:v>0</c:v>
                </c:pt>
                <c:pt idx="2319">
                  <c:v>0</c:v>
                </c:pt>
                <c:pt idx="2320">
                  <c:v>0</c:v>
                </c:pt>
                <c:pt idx="2322">
                  <c:v>0</c:v>
                </c:pt>
                <c:pt idx="2323">
                  <c:v>0</c:v>
                </c:pt>
                <c:pt idx="2325">
                  <c:v>0</c:v>
                </c:pt>
                <c:pt idx="2326">
                  <c:v>0</c:v>
                </c:pt>
                <c:pt idx="2328">
                  <c:v>0</c:v>
                </c:pt>
                <c:pt idx="2329">
                  <c:v>0</c:v>
                </c:pt>
                <c:pt idx="2331">
                  <c:v>0</c:v>
                </c:pt>
                <c:pt idx="2332">
                  <c:v>0</c:v>
                </c:pt>
                <c:pt idx="2334">
                  <c:v>0</c:v>
                </c:pt>
                <c:pt idx="2335">
                  <c:v>0</c:v>
                </c:pt>
                <c:pt idx="2337">
                  <c:v>0</c:v>
                </c:pt>
                <c:pt idx="2338">
                  <c:v>0</c:v>
                </c:pt>
                <c:pt idx="2340">
                  <c:v>0</c:v>
                </c:pt>
                <c:pt idx="2341">
                  <c:v>0</c:v>
                </c:pt>
                <c:pt idx="2343">
                  <c:v>0</c:v>
                </c:pt>
                <c:pt idx="2344">
                  <c:v>0</c:v>
                </c:pt>
                <c:pt idx="2346">
                  <c:v>0</c:v>
                </c:pt>
                <c:pt idx="2347">
                  <c:v>0</c:v>
                </c:pt>
                <c:pt idx="2349">
                  <c:v>0</c:v>
                </c:pt>
                <c:pt idx="2350">
                  <c:v>0</c:v>
                </c:pt>
                <c:pt idx="2352">
                  <c:v>0</c:v>
                </c:pt>
                <c:pt idx="2353">
                  <c:v>0</c:v>
                </c:pt>
                <c:pt idx="2355">
                  <c:v>0</c:v>
                </c:pt>
                <c:pt idx="2356">
                  <c:v>0</c:v>
                </c:pt>
                <c:pt idx="2358">
                  <c:v>0</c:v>
                </c:pt>
                <c:pt idx="2359">
                  <c:v>0</c:v>
                </c:pt>
                <c:pt idx="2361">
                  <c:v>0</c:v>
                </c:pt>
                <c:pt idx="2362">
                  <c:v>0</c:v>
                </c:pt>
                <c:pt idx="2364">
                  <c:v>0</c:v>
                </c:pt>
                <c:pt idx="2365">
                  <c:v>0</c:v>
                </c:pt>
                <c:pt idx="2367">
                  <c:v>0</c:v>
                </c:pt>
                <c:pt idx="2368">
                  <c:v>0</c:v>
                </c:pt>
                <c:pt idx="2370">
                  <c:v>0</c:v>
                </c:pt>
                <c:pt idx="2371">
                  <c:v>0</c:v>
                </c:pt>
                <c:pt idx="2373">
                  <c:v>0</c:v>
                </c:pt>
                <c:pt idx="2374">
                  <c:v>0</c:v>
                </c:pt>
                <c:pt idx="2376">
                  <c:v>0</c:v>
                </c:pt>
                <c:pt idx="2377">
                  <c:v>0</c:v>
                </c:pt>
                <c:pt idx="2379">
                  <c:v>0</c:v>
                </c:pt>
                <c:pt idx="2380">
                  <c:v>0</c:v>
                </c:pt>
                <c:pt idx="2382">
                  <c:v>0</c:v>
                </c:pt>
                <c:pt idx="2383">
                  <c:v>0</c:v>
                </c:pt>
                <c:pt idx="2385">
                  <c:v>0</c:v>
                </c:pt>
                <c:pt idx="2386">
                  <c:v>0</c:v>
                </c:pt>
                <c:pt idx="2388">
                  <c:v>0</c:v>
                </c:pt>
                <c:pt idx="2389">
                  <c:v>0</c:v>
                </c:pt>
                <c:pt idx="2391">
                  <c:v>0</c:v>
                </c:pt>
                <c:pt idx="2392">
                  <c:v>0</c:v>
                </c:pt>
                <c:pt idx="2394">
                  <c:v>0</c:v>
                </c:pt>
                <c:pt idx="2395">
                  <c:v>0</c:v>
                </c:pt>
                <c:pt idx="2397">
                  <c:v>0</c:v>
                </c:pt>
                <c:pt idx="2398">
                  <c:v>0</c:v>
                </c:pt>
                <c:pt idx="2400">
                  <c:v>0</c:v>
                </c:pt>
                <c:pt idx="2401">
                  <c:v>0</c:v>
                </c:pt>
                <c:pt idx="2403">
                  <c:v>0</c:v>
                </c:pt>
                <c:pt idx="2404">
                  <c:v>0</c:v>
                </c:pt>
                <c:pt idx="2406">
                  <c:v>0</c:v>
                </c:pt>
                <c:pt idx="2407">
                  <c:v>0</c:v>
                </c:pt>
                <c:pt idx="2409">
                  <c:v>0</c:v>
                </c:pt>
                <c:pt idx="2410">
                  <c:v>0</c:v>
                </c:pt>
                <c:pt idx="2412">
                  <c:v>0</c:v>
                </c:pt>
                <c:pt idx="2413">
                  <c:v>0</c:v>
                </c:pt>
                <c:pt idx="2415">
                  <c:v>0</c:v>
                </c:pt>
                <c:pt idx="2416">
                  <c:v>0</c:v>
                </c:pt>
                <c:pt idx="2418">
                  <c:v>0</c:v>
                </c:pt>
                <c:pt idx="2419">
                  <c:v>0</c:v>
                </c:pt>
                <c:pt idx="2421">
                  <c:v>0</c:v>
                </c:pt>
                <c:pt idx="2422">
                  <c:v>0</c:v>
                </c:pt>
                <c:pt idx="2424">
                  <c:v>0</c:v>
                </c:pt>
                <c:pt idx="2425">
                  <c:v>0</c:v>
                </c:pt>
                <c:pt idx="2427">
                  <c:v>0</c:v>
                </c:pt>
                <c:pt idx="2428">
                  <c:v>0</c:v>
                </c:pt>
                <c:pt idx="2430">
                  <c:v>0</c:v>
                </c:pt>
                <c:pt idx="2431">
                  <c:v>0</c:v>
                </c:pt>
                <c:pt idx="2433">
                  <c:v>0</c:v>
                </c:pt>
                <c:pt idx="2434">
                  <c:v>0</c:v>
                </c:pt>
                <c:pt idx="2436">
                  <c:v>0</c:v>
                </c:pt>
                <c:pt idx="2437">
                  <c:v>0</c:v>
                </c:pt>
                <c:pt idx="2439">
                  <c:v>0</c:v>
                </c:pt>
                <c:pt idx="2440">
                  <c:v>0</c:v>
                </c:pt>
                <c:pt idx="2442">
                  <c:v>0</c:v>
                </c:pt>
                <c:pt idx="2443">
                  <c:v>0</c:v>
                </c:pt>
                <c:pt idx="2445">
                  <c:v>0</c:v>
                </c:pt>
                <c:pt idx="2446">
                  <c:v>0</c:v>
                </c:pt>
                <c:pt idx="2448">
                  <c:v>0</c:v>
                </c:pt>
                <c:pt idx="2449">
                  <c:v>0</c:v>
                </c:pt>
                <c:pt idx="2451">
                  <c:v>0</c:v>
                </c:pt>
                <c:pt idx="2452">
                  <c:v>0</c:v>
                </c:pt>
                <c:pt idx="2454">
                  <c:v>0</c:v>
                </c:pt>
                <c:pt idx="2455">
                  <c:v>0</c:v>
                </c:pt>
                <c:pt idx="2457">
                  <c:v>0</c:v>
                </c:pt>
                <c:pt idx="2458">
                  <c:v>0</c:v>
                </c:pt>
                <c:pt idx="2460">
                  <c:v>0</c:v>
                </c:pt>
                <c:pt idx="2461">
                  <c:v>0</c:v>
                </c:pt>
                <c:pt idx="2463">
                  <c:v>0</c:v>
                </c:pt>
                <c:pt idx="2464">
                  <c:v>0</c:v>
                </c:pt>
                <c:pt idx="2466">
                  <c:v>0</c:v>
                </c:pt>
                <c:pt idx="2467">
                  <c:v>0</c:v>
                </c:pt>
                <c:pt idx="2469">
                  <c:v>0</c:v>
                </c:pt>
                <c:pt idx="2470">
                  <c:v>0</c:v>
                </c:pt>
                <c:pt idx="2472">
                  <c:v>0</c:v>
                </c:pt>
                <c:pt idx="2473">
                  <c:v>0</c:v>
                </c:pt>
                <c:pt idx="2475">
                  <c:v>0</c:v>
                </c:pt>
                <c:pt idx="2476">
                  <c:v>0</c:v>
                </c:pt>
                <c:pt idx="2478">
                  <c:v>0</c:v>
                </c:pt>
                <c:pt idx="2479">
                  <c:v>0</c:v>
                </c:pt>
                <c:pt idx="2481">
                  <c:v>0</c:v>
                </c:pt>
                <c:pt idx="2482">
                  <c:v>0</c:v>
                </c:pt>
                <c:pt idx="2484">
                  <c:v>0</c:v>
                </c:pt>
                <c:pt idx="2485">
                  <c:v>0</c:v>
                </c:pt>
                <c:pt idx="2487">
                  <c:v>0</c:v>
                </c:pt>
                <c:pt idx="2488">
                  <c:v>0</c:v>
                </c:pt>
                <c:pt idx="2490">
                  <c:v>0</c:v>
                </c:pt>
                <c:pt idx="2491">
                  <c:v>0</c:v>
                </c:pt>
                <c:pt idx="2493">
                  <c:v>0</c:v>
                </c:pt>
                <c:pt idx="2494">
                  <c:v>0</c:v>
                </c:pt>
                <c:pt idx="2496">
                  <c:v>0</c:v>
                </c:pt>
                <c:pt idx="2497">
                  <c:v>0</c:v>
                </c:pt>
                <c:pt idx="2499">
                  <c:v>0</c:v>
                </c:pt>
                <c:pt idx="2500">
                  <c:v>0</c:v>
                </c:pt>
                <c:pt idx="2502">
                  <c:v>0</c:v>
                </c:pt>
                <c:pt idx="2503">
                  <c:v>0</c:v>
                </c:pt>
                <c:pt idx="2505">
                  <c:v>0</c:v>
                </c:pt>
                <c:pt idx="2506">
                  <c:v>0</c:v>
                </c:pt>
                <c:pt idx="2508">
                  <c:v>0</c:v>
                </c:pt>
                <c:pt idx="2509">
                  <c:v>0</c:v>
                </c:pt>
                <c:pt idx="2511">
                  <c:v>0</c:v>
                </c:pt>
                <c:pt idx="2512">
                  <c:v>0</c:v>
                </c:pt>
                <c:pt idx="2514">
                  <c:v>0</c:v>
                </c:pt>
                <c:pt idx="2515">
                  <c:v>0</c:v>
                </c:pt>
                <c:pt idx="2517">
                  <c:v>0</c:v>
                </c:pt>
                <c:pt idx="2518">
                  <c:v>0</c:v>
                </c:pt>
                <c:pt idx="2520">
                  <c:v>0</c:v>
                </c:pt>
                <c:pt idx="2521">
                  <c:v>0</c:v>
                </c:pt>
                <c:pt idx="2523">
                  <c:v>0</c:v>
                </c:pt>
                <c:pt idx="2524">
                  <c:v>0</c:v>
                </c:pt>
                <c:pt idx="2526">
                  <c:v>0</c:v>
                </c:pt>
                <c:pt idx="2527">
                  <c:v>0</c:v>
                </c:pt>
                <c:pt idx="2529">
                  <c:v>0</c:v>
                </c:pt>
                <c:pt idx="2530">
                  <c:v>0</c:v>
                </c:pt>
                <c:pt idx="2532">
                  <c:v>0</c:v>
                </c:pt>
                <c:pt idx="2533">
                  <c:v>0</c:v>
                </c:pt>
                <c:pt idx="2535">
                  <c:v>0</c:v>
                </c:pt>
                <c:pt idx="2536">
                  <c:v>0</c:v>
                </c:pt>
                <c:pt idx="2538">
                  <c:v>0</c:v>
                </c:pt>
                <c:pt idx="2539">
                  <c:v>0</c:v>
                </c:pt>
                <c:pt idx="2541">
                  <c:v>0</c:v>
                </c:pt>
                <c:pt idx="2542">
                  <c:v>0</c:v>
                </c:pt>
                <c:pt idx="2544">
                  <c:v>0</c:v>
                </c:pt>
                <c:pt idx="2545">
                  <c:v>0</c:v>
                </c:pt>
                <c:pt idx="2547">
                  <c:v>0</c:v>
                </c:pt>
                <c:pt idx="2548">
                  <c:v>0</c:v>
                </c:pt>
                <c:pt idx="2550">
                  <c:v>0</c:v>
                </c:pt>
                <c:pt idx="2551">
                  <c:v>0</c:v>
                </c:pt>
                <c:pt idx="2553">
                  <c:v>0</c:v>
                </c:pt>
                <c:pt idx="2554">
                  <c:v>0</c:v>
                </c:pt>
                <c:pt idx="2556">
                  <c:v>0</c:v>
                </c:pt>
                <c:pt idx="2557">
                  <c:v>0</c:v>
                </c:pt>
                <c:pt idx="2559">
                  <c:v>0</c:v>
                </c:pt>
                <c:pt idx="2560">
                  <c:v>0</c:v>
                </c:pt>
                <c:pt idx="2562">
                  <c:v>0</c:v>
                </c:pt>
                <c:pt idx="2563">
                  <c:v>0</c:v>
                </c:pt>
                <c:pt idx="2565">
                  <c:v>0</c:v>
                </c:pt>
                <c:pt idx="2566">
                  <c:v>0</c:v>
                </c:pt>
                <c:pt idx="2568">
                  <c:v>0</c:v>
                </c:pt>
                <c:pt idx="2569">
                  <c:v>0</c:v>
                </c:pt>
                <c:pt idx="2571">
                  <c:v>0</c:v>
                </c:pt>
                <c:pt idx="2572">
                  <c:v>0</c:v>
                </c:pt>
                <c:pt idx="2574">
                  <c:v>0</c:v>
                </c:pt>
                <c:pt idx="2575">
                  <c:v>0</c:v>
                </c:pt>
                <c:pt idx="2577">
                  <c:v>0</c:v>
                </c:pt>
                <c:pt idx="2578">
                  <c:v>0</c:v>
                </c:pt>
                <c:pt idx="2580">
                  <c:v>0</c:v>
                </c:pt>
                <c:pt idx="2581">
                  <c:v>0</c:v>
                </c:pt>
                <c:pt idx="2583">
                  <c:v>0</c:v>
                </c:pt>
                <c:pt idx="2584">
                  <c:v>0</c:v>
                </c:pt>
                <c:pt idx="2586">
                  <c:v>0</c:v>
                </c:pt>
                <c:pt idx="2587">
                  <c:v>0</c:v>
                </c:pt>
                <c:pt idx="2589">
                  <c:v>0</c:v>
                </c:pt>
                <c:pt idx="2590">
                  <c:v>0</c:v>
                </c:pt>
                <c:pt idx="2592">
                  <c:v>0</c:v>
                </c:pt>
                <c:pt idx="2593">
                  <c:v>0</c:v>
                </c:pt>
                <c:pt idx="2595">
                  <c:v>0</c:v>
                </c:pt>
                <c:pt idx="2596">
                  <c:v>0</c:v>
                </c:pt>
                <c:pt idx="2598">
                  <c:v>0</c:v>
                </c:pt>
                <c:pt idx="2599">
                  <c:v>0</c:v>
                </c:pt>
                <c:pt idx="2601">
                  <c:v>0</c:v>
                </c:pt>
                <c:pt idx="2602">
                  <c:v>0</c:v>
                </c:pt>
                <c:pt idx="2604">
                  <c:v>0</c:v>
                </c:pt>
                <c:pt idx="2605">
                  <c:v>0</c:v>
                </c:pt>
                <c:pt idx="2607">
                  <c:v>0</c:v>
                </c:pt>
                <c:pt idx="2608">
                  <c:v>0</c:v>
                </c:pt>
                <c:pt idx="2610">
                  <c:v>0</c:v>
                </c:pt>
                <c:pt idx="2611">
                  <c:v>0</c:v>
                </c:pt>
                <c:pt idx="2613">
                  <c:v>0</c:v>
                </c:pt>
                <c:pt idx="2614">
                  <c:v>0</c:v>
                </c:pt>
                <c:pt idx="2616">
                  <c:v>0</c:v>
                </c:pt>
                <c:pt idx="2617">
                  <c:v>0</c:v>
                </c:pt>
                <c:pt idx="2619">
                  <c:v>0</c:v>
                </c:pt>
                <c:pt idx="2620">
                  <c:v>0</c:v>
                </c:pt>
                <c:pt idx="2622">
                  <c:v>0</c:v>
                </c:pt>
                <c:pt idx="2623">
                  <c:v>0</c:v>
                </c:pt>
                <c:pt idx="2625">
                  <c:v>0</c:v>
                </c:pt>
                <c:pt idx="2626">
                  <c:v>0</c:v>
                </c:pt>
                <c:pt idx="2628">
                  <c:v>0</c:v>
                </c:pt>
                <c:pt idx="2629">
                  <c:v>0</c:v>
                </c:pt>
                <c:pt idx="2631">
                  <c:v>0.1484681</c:v>
                </c:pt>
                <c:pt idx="2632">
                  <c:v>0.1484681</c:v>
                </c:pt>
                <c:pt idx="2634">
                  <c:v>0.1513049</c:v>
                </c:pt>
                <c:pt idx="2635">
                  <c:v>0.1513049</c:v>
                </c:pt>
                <c:pt idx="2637">
                  <c:v>0.1541418</c:v>
                </c:pt>
                <c:pt idx="2638">
                  <c:v>0.1541418</c:v>
                </c:pt>
                <c:pt idx="2640">
                  <c:v>0.1569786</c:v>
                </c:pt>
                <c:pt idx="2641">
                  <c:v>0.1569786</c:v>
                </c:pt>
                <c:pt idx="2643">
                  <c:v>0.1598154</c:v>
                </c:pt>
                <c:pt idx="2644">
                  <c:v>0.1598154</c:v>
                </c:pt>
                <c:pt idx="2646">
                  <c:v>0.1626523</c:v>
                </c:pt>
                <c:pt idx="2647">
                  <c:v>0.1626523</c:v>
                </c:pt>
                <c:pt idx="2649">
                  <c:v>0.1654891</c:v>
                </c:pt>
                <c:pt idx="2650">
                  <c:v>0.1654891</c:v>
                </c:pt>
                <c:pt idx="2652">
                  <c:v>0.1683259</c:v>
                </c:pt>
                <c:pt idx="2653">
                  <c:v>0.1683259</c:v>
                </c:pt>
                <c:pt idx="2655">
                  <c:v>0.1711628</c:v>
                </c:pt>
                <c:pt idx="2656">
                  <c:v>0.1711628</c:v>
                </c:pt>
                <c:pt idx="2658">
                  <c:v>0.1739996</c:v>
                </c:pt>
                <c:pt idx="2659">
                  <c:v>0.1739996</c:v>
                </c:pt>
                <c:pt idx="2661">
                  <c:v>0.1768365</c:v>
                </c:pt>
                <c:pt idx="2662">
                  <c:v>0.1768365</c:v>
                </c:pt>
                <c:pt idx="2664">
                  <c:v>0.1796733</c:v>
                </c:pt>
                <c:pt idx="2665">
                  <c:v>0.1796733</c:v>
                </c:pt>
                <c:pt idx="2667">
                  <c:v>0.1825101</c:v>
                </c:pt>
                <c:pt idx="2668">
                  <c:v>0.1825101</c:v>
                </c:pt>
                <c:pt idx="2670">
                  <c:v>0.185347</c:v>
                </c:pt>
                <c:pt idx="2671">
                  <c:v>0.185347</c:v>
                </c:pt>
                <c:pt idx="2673">
                  <c:v>0.1881838</c:v>
                </c:pt>
                <c:pt idx="2674">
                  <c:v>0.1881838</c:v>
                </c:pt>
                <c:pt idx="2676">
                  <c:v>0.1910206</c:v>
                </c:pt>
                <c:pt idx="2677">
                  <c:v>0.1910206</c:v>
                </c:pt>
                <c:pt idx="2679">
                  <c:v>0.1938575</c:v>
                </c:pt>
                <c:pt idx="2680">
                  <c:v>0.1938575</c:v>
                </c:pt>
                <c:pt idx="2682">
                  <c:v>0.1966943</c:v>
                </c:pt>
                <c:pt idx="2683">
                  <c:v>0.1966943</c:v>
                </c:pt>
                <c:pt idx="2685">
                  <c:v>0.1995311</c:v>
                </c:pt>
                <c:pt idx="2686">
                  <c:v>0.1995311</c:v>
                </c:pt>
                <c:pt idx="2688">
                  <c:v>0.202368</c:v>
                </c:pt>
                <c:pt idx="2689">
                  <c:v>0.202368</c:v>
                </c:pt>
                <c:pt idx="2691">
                  <c:v>0.2052048</c:v>
                </c:pt>
                <c:pt idx="2692">
                  <c:v>0.2052048</c:v>
                </c:pt>
                <c:pt idx="2694">
                  <c:v>0</c:v>
                </c:pt>
                <c:pt idx="2695">
                  <c:v>0</c:v>
                </c:pt>
                <c:pt idx="2697">
                  <c:v>0</c:v>
                </c:pt>
                <c:pt idx="2698">
                  <c:v>0</c:v>
                </c:pt>
                <c:pt idx="2700">
                  <c:v>0</c:v>
                </c:pt>
                <c:pt idx="2701">
                  <c:v>0</c:v>
                </c:pt>
                <c:pt idx="2703">
                  <c:v>0</c:v>
                </c:pt>
                <c:pt idx="2704">
                  <c:v>0</c:v>
                </c:pt>
                <c:pt idx="2706">
                  <c:v>0</c:v>
                </c:pt>
                <c:pt idx="2707">
                  <c:v>0</c:v>
                </c:pt>
                <c:pt idx="2709">
                  <c:v>0</c:v>
                </c:pt>
                <c:pt idx="2710">
                  <c:v>0</c:v>
                </c:pt>
                <c:pt idx="2712">
                  <c:v>0</c:v>
                </c:pt>
                <c:pt idx="2713">
                  <c:v>0</c:v>
                </c:pt>
                <c:pt idx="2715">
                  <c:v>0</c:v>
                </c:pt>
                <c:pt idx="2716">
                  <c:v>0</c:v>
                </c:pt>
                <c:pt idx="2718">
                  <c:v>0</c:v>
                </c:pt>
                <c:pt idx="2719">
                  <c:v>0</c:v>
                </c:pt>
                <c:pt idx="2721">
                  <c:v>0</c:v>
                </c:pt>
                <c:pt idx="2722">
                  <c:v>0</c:v>
                </c:pt>
                <c:pt idx="2724">
                  <c:v>0</c:v>
                </c:pt>
                <c:pt idx="2725">
                  <c:v>0</c:v>
                </c:pt>
                <c:pt idx="2727">
                  <c:v>0</c:v>
                </c:pt>
                <c:pt idx="2728">
                  <c:v>0</c:v>
                </c:pt>
                <c:pt idx="2730">
                  <c:v>0</c:v>
                </c:pt>
                <c:pt idx="2731">
                  <c:v>0</c:v>
                </c:pt>
                <c:pt idx="2733">
                  <c:v>0</c:v>
                </c:pt>
                <c:pt idx="2734">
                  <c:v>0</c:v>
                </c:pt>
                <c:pt idx="2736">
                  <c:v>0</c:v>
                </c:pt>
                <c:pt idx="2737">
                  <c:v>0</c:v>
                </c:pt>
                <c:pt idx="2739">
                  <c:v>0</c:v>
                </c:pt>
                <c:pt idx="2740">
                  <c:v>0</c:v>
                </c:pt>
                <c:pt idx="2742">
                  <c:v>0</c:v>
                </c:pt>
                <c:pt idx="2743">
                  <c:v>0</c:v>
                </c:pt>
                <c:pt idx="2745">
                  <c:v>0</c:v>
                </c:pt>
                <c:pt idx="2746">
                  <c:v>0</c:v>
                </c:pt>
                <c:pt idx="2748">
                  <c:v>0</c:v>
                </c:pt>
                <c:pt idx="2749">
                  <c:v>0</c:v>
                </c:pt>
                <c:pt idx="2751">
                  <c:v>0</c:v>
                </c:pt>
                <c:pt idx="2752">
                  <c:v>0</c:v>
                </c:pt>
                <c:pt idx="2754">
                  <c:v>0</c:v>
                </c:pt>
                <c:pt idx="2755">
                  <c:v>0</c:v>
                </c:pt>
                <c:pt idx="2757">
                  <c:v>0</c:v>
                </c:pt>
                <c:pt idx="2758">
                  <c:v>0</c:v>
                </c:pt>
                <c:pt idx="2760">
                  <c:v>0</c:v>
                </c:pt>
                <c:pt idx="2761">
                  <c:v>0</c:v>
                </c:pt>
                <c:pt idx="2763">
                  <c:v>0</c:v>
                </c:pt>
                <c:pt idx="2764">
                  <c:v>0</c:v>
                </c:pt>
                <c:pt idx="2766">
                  <c:v>0</c:v>
                </c:pt>
                <c:pt idx="2767">
                  <c:v>0</c:v>
                </c:pt>
                <c:pt idx="2769">
                  <c:v>0</c:v>
                </c:pt>
                <c:pt idx="2770">
                  <c:v>0</c:v>
                </c:pt>
                <c:pt idx="2772">
                  <c:v>0</c:v>
                </c:pt>
                <c:pt idx="2773">
                  <c:v>0</c:v>
                </c:pt>
                <c:pt idx="2775">
                  <c:v>0</c:v>
                </c:pt>
                <c:pt idx="2776">
                  <c:v>0</c:v>
                </c:pt>
                <c:pt idx="2778">
                  <c:v>0</c:v>
                </c:pt>
                <c:pt idx="2779">
                  <c:v>0</c:v>
                </c:pt>
                <c:pt idx="2781">
                  <c:v>0</c:v>
                </c:pt>
                <c:pt idx="2782">
                  <c:v>0</c:v>
                </c:pt>
                <c:pt idx="2784">
                  <c:v>0</c:v>
                </c:pt>
                <c:pt idx="2785">
                  <c:v>0</c:v>
                </c:pt>
                <c:pt idx="2787">
                  <c:v>0</c:v>
                </c:pt>
                <c:pt idx="2788">
                  <c:v>0</c:v>
                </c:pt>
                <c:pt idx="2790">
                  <c:v>0</c:v>
                </c:pt>
                <c:pt idx="2791">
                  <c:v>0</c:v>
                </c:pt>
                <c:pt idx="2793">
                  <c:v>0</c:v>
                </c:pt>
                <c:pt idx="2794">
                  <c:v>0</c:v>
                </c:pt>
                <c:pt idx="2796">
                  <c:v>0</c:v>
                </c:pt>
                <c:pt idx="2797">
                  <c:v>0</c:v>
                </c:pt>
                <c:pt idx="2799">
                  <c:v>0</c:v>
                </c:pt>
                <c:pt idx="2800">
                  <c:v>0</c:v>
                </c:pt>
                <c:pt idx="2802">
                  <c:v>0</c:v>
                </c:pt>
                <c:pt idx="2803">
                  <c:v>0</c:v>
                </c:pt>
                <c:pt idx="2805">
                  <c:v>0</c:v>
                </c:pt>
                <c:pt idx="2806">
                  <c:v>0</c:v>
                </c:pt>
                <c:pt idx="2808">
                  <c:v>0</c:v>
                </c:pt>
                <c:pt idx="2809">
                  <c:v>0</c:v>
                </c:pt>
                <c:pt idx="2811">
                  <c:v>0</c:v>
                </c:pt>
                <c:pt idx="2812">
                  <c:v>0</c:v>
                </c:pt>
                <c:pt idx="2814">
                  <c:v>0</c:v>
                </c:pt>
                <c:pt idx="2815">
                  <c:v>0</c:v>
                </c:pt>
                <c:pt idx="2817">
                  <c:v>0</c:v>
                </c:pt>
                <c:pt idx="2818">
                  <c:v>0</c:v>
                </c:pt>
                <c:pt idx="2820">
                  <c:v>0</c:v>
                </c:pt>
                <c:pt idx="2821">
                  <c:v>0</c:v>
                </c:pt>
                <c:pt idx="2823">
                  <c:v>0</c:v>
                </c:pt>
                <c:pt idx="2824">
                  <c:v>0</c:v>
                </c:pt>
                <c:pt idx="2826">
                  <c:v>0</c:v>
                </c:pt>
                <c:pt idx="2827">
                  <c:v>0</c:v>
                </c:pt>
                <c:pt idx="2829">
                  <c:v>0</c:v>
                </c:pt>
                <c:pt idx="2830">
                  <c:v>0</c:v>
                </c:pt>
                <c:pt idx="2832">
                  <c:v>0</c:v>
                </c:pt>
                <c:pt idx="2833">
                  <c:v>0</c:v>
                </c:pt>
                <c:pt idx="2835">
                  <c:v>0</c:v>
                </c:pt>
                <c:pt idx="2836">
                  <c:v>0</c:v>
                </c:pt>
                <c:pt idx="2838">
                  <c:v>0</c:v>
                </c:pt>
                <c:pt idx="2839">
                  <c:v>0</c:v>
                </c:pt>
                <c:pt idx="2841">
                  <c:v>0</c:v>
                </c:pt>
                <c:pt idx="2842">
                  <c:v>0</c:v>
                </c:pt>
                <c:pt idx="2844">
                  <c:v>-0.0954998</c:v>
                </c:pt>
                <c:pt idx="2845">
                  <c:v>-0.0954998</c:v>
                </c:pt>
                <c:pt idx="2847">
                  <c:v>-0.092663</c:v>
                </c:pt>
                <c:pt idx="2848">
                  <c:v>-0.092663</c:v>
                </c:pt>
                <c:pt idx="2850">
                  <c:v>-0.092663</c:v>
                </c:pt>
                <c:pt idx="2851">
                  <c:v>-0.092663</c:v>
                </c:pt>
                <c:pt idx="2853">
                  <c:v>-0.0898262</c:v>
                </c:pt>
                <c:pt idx="2854">
                  <c:v>-0.0898262</c:v>
                </c:pt>
                <c:pt idx="2856">
                  <c:v>-0.0898262</c:v>
                </c:pt>
                <c:pt idx="2857">
                  <c:v>-0.0898262</c:v>
                </c:pt>
                <c:pt idx="2859">
                  <c:v>-0.0898262</c:v>
                </c:pt>
                <c:pt idx="2860">
                  <c:v>-0.0898262</c:v>
                </c:pt>
                <c:pt idx="2862">
                  <c:v>-0.0869893</c:v>
                </c:pt>
                <c:pt idx="2863">
                  <c:v>-0.0869893</c:v>
                </c:pt>
                <c:pt idx="2865">
                  <c:v>-0.0841525</c:v>
                </c:pt>
                <c:pt idx="2866">
                  <c:v>-0.0841525</c:v>
                </c:pt>
                <c:pt idx="2868">
                  <c:v>-0.0813157</c:v>
                </c:pt>
                <c:pt idx="2869">
                  <c:v>-0.0813157</c:v>
                </c:pt>
                <c:pt idx="2871">
                  <c:v>-0.0784788</c:v>
                </c:pt>
                <c:pt idx="2872">
                  <c:v>-0.0784788</c:v>
                </c:pt>
                <c:pt idx="2874">
                  <c:v>-0.075642</c:v>
                </c:pt>
                <c:pt idx="2875">
                  <c:v>-0.075642</c:v>
                </c:pt>
                <c:pt idx="2877">
                  <c:v>-0.0728051</c:v>
                </c:pt>
                <c:pt idx="2878">
                  <c:v>-0.0728051</c:v>
                </c:pt>
                <c:pt idx="2880">
                  <c:v>-0.0699683</c:v>
                </c:pt>
                <c:pt idx="2881">
                  <c:v>-0.0699683</c:v>
                </c:pt>
                <c:pt idx="2883">
                  <c:v>-0.0671315</c:v>
                </c:pt>
                <c:pt idx="2884">
                  <c:v>-0.0671315</c:v>
                </c:pt>
                <c:pt idx="2886">
                  <c:v>-0.0642946</c:v>
                </c:pt>
                <c:pt idx="2887">
                  <c:v>-0.0642946</c:v>
                </c:pt>
                <c:pt idx="2889">
                  <c:v>-0.0614578</c:v>
                </c:pt>
                <c:pt idx="2890">
                  <c:v>-0.0614578</c:v>
                </c:pt>
                <c:pt idx="2892">
                  <c:v>-0.058621</c:v>
                </c:pt>
                <c:pt idx="2893">
                  <c:v>-0.058621</c:v>
                </c:pt>
                <c:pt idx="2895">
                  <c:v>-0.0557841</c:v>
                </c:pt>
                <c:pt idx="2896">
                  <c:v>-0.0557841</c:v>
                </c:pt>
                <c:pt idx="2898">
                  <c:v>-0.0529473</c:v>
                </c:pt>
                <c:pt idx="2899">
                  <c:v>-0.0529473</c:v>
                </c:pt>
                <c:pt idx="2901">
                  <c:v>-0.0501105</c:v>
                </c:pt>
                <c:pt idx="2902">
                  <c:v>-0.0501105</c:v>
                </c:pt>
                <c:pt idx="2904">
                  <c:v>-0.0472736</c:v>
                </c:pt>
                <c:pt idx="2905">
                  <c:v>-0.0472736</c:v>
                </c:pt>
                <c:pt idx="2907">
                  <c:v>-0.0444368</c:v>
                </c:pt>
                <c:pt idx="2908">
                  <c:v>-0.0444368</c:v>
                </c:pt>
                <c:pt idx="2910">
                  <c:v>-0.0415999</c:v>
                </c:pt>
                <c:pt idx="2911">
                  <c:v>-0.0415999</c:v>
                </c:pt>
                <c:pt idx="2913">
                  <c:v>-0.0387631</c:v>
                </c:pt>
                <c:pt idx="2914">
                  <c:v>-0.0387631</c:v>
                </c:pt>
                <c:pt idx="2916">
                  <c:v>-0.0359263</c:v>
                </c:pt>
                <c:pt idx="2917">
                  <c:v>-0.0359263</c:v>
                </c:pt>
                <c:pt idx="2919">
                  <c:v>-0.0330894</c:v>
                </c:pt>
                <c:pt idx="2920">
                  <c:v>-0.0330894</c:v>
                </c:pt>
                <c:pt idx="2922">
                  <c:v>-0.0302526</c:v>
                </c:pt>
                <c:pt idx="2923">
                  <c:v>-0.0302526</c:v>
                </c:pt>
                <c:pt idx="2925">
                  <c:v>-0.0274158</c:v>
                </c:pt>
                <c:pt idx="2926">
                  <c:v>-0.0274158</c:v>
                </c:pt>
                <c:pt idx="2928">
                  <c:v>-0.0245789</c:v>
                </c:pt>
                <c:pt idx="2929">
                  <c:v>-0.0245789</c:v>
                </c:pt>
                <c:pt idx="2931">
                  <c:v>-0.0217421</c:v>
                </c:pt>
                <c:pt idx="2932">
                  <c:v>-0.0217421</c:v>
                </c:pt>
                <c:pt idx="2934">
                  <c:v>-0.0189053</c:v>
                </c:pt>
                <c:pt idx="2935">
                  <c:v>-0.0189053</c:v>
                </c:pt>
                <c:pt idx="2937">
                  <c:v>-0.0160684</c:v>
                </c:pt>
                <c:pt idx="2938">
                  <c:v>-0.0160684</c:v>
                </c:pt>
                <c:pt idx="2940">
                  <c:v>-0.0132316</c:v>
                </c:pt>
                <c:pt idx="2941">
                  <c:v>-0.0132316</c:v>
                </c:pt>
                <c:pt idx="2943">
                  <c:v>-0.0103947</c:v>
                </c:pt>
                <c:pt idx="2944">
                  <c:v>-0.0103947</c:v>
                </c:pt>
                <c:pt idx="2946">
                  <c:v>-0.0075579</c:v>
                </c:pt>
                <c:pt idx="2947">
                  <c:v>-0.0075579</c:v>
                </c:pt>
                <c:pt idx="2949">
                  <c:v>-0.0047211</c:v>
                </c:pt>
                <c:pt idx="2950">
                  <c:v>-0.0047211</c:v>
                </c:pt>
                <c:pt idx="2952">
                  <c:v>-0.0018842</c:v>
                </c:pt>
                <c:pt idx="2953">
                  <c:v>-0.0018842</c:v>
                </c:pt>
                <c:pt idx="2955">
                  <c:v>0.0009526</c:v>
                </c:pt>
                <c:pt idx="2956">
                  <c:v>0.0009526</c:v>
                </c:pt>
                <c:pt idx="2958">
                  <c:v>0</c:v>
                </c:pt>
                <c:pt idx="2959">
                  <c:v>0</c:v>
                </c:pt>
                <c:pt idx="2961">
                  <c:v>0</c:v>
                </c:pt>
                <c:pt idx="2962">
                  <c:v>0</c:v>
                </c:pt>
                <c:pt idx="2964">
                  <c:v>0</c:v>
                </c:pt>
                <c:pt idx="2965">
                  <c:v>0</c:v>
                </c:pt>
                <c:pt idx="2967">
                  <c:v>0</c:v>
                </c:pt>
                <c:pt idx="2968">
                  <c:v>0</c:v>
                </c:pt>
                <c:pt idx="2970">
                  <c:v>0</c:v>
                </c:pt>
                <c:pt idx="2971">
                  <c:v>0</c:v>
                </c:pt>
                <c:pt idx="2973">
                  <c:v>0</c:v>
                </c:pt>
                <c:pt idx="2974">
                  <c:v>0</c:v>
                </c:pt>
                <c:pt idx="2976">
                  <c:v>0</c:v>
                </c:pt>
                <c:pt idx="2977">
                  <c:v>0</c:v>
                </c:pt>
                <c:pt idx="2979">
                  <c:v>0</c:v>
                </c:pt>
                <c:pt idx="2980">
                  <c:v>0</c:v>
                </c:pt>
                <c:pt idx="2982">
                  <c:v>0</c:v>
                </c:pt>
                <c:pt idx="2983">
                  <c:v>0</c:v>
                </c:pt>
                <c:pt idx="2985">
                  <c:v>0</c:v>
                </c:pt>
                <c:pt idx="2986">
                  <c:v>0</c:v>
                </c:pt>
                <c:pt idx="2988">
                  <c:v>0</c:v>
                </c:pt>
                <c:pt idx="2989">
                  <c:v>0</c:v>
                </c:pt>
                <c:pt idx="2991">
                  <c:v>0</c:v>
                </c:pt>
                <c:pt idx="2992">
                  <c:v>0</c:v>
                </c:pt>
                <c:pt idx="2994">
                  <c:v>0</c:v>
                </c:pt>
                <c:pt idx="2995">
                  <c:v>0</c:v>
                </c:pt>
                <c:pt idx="2997">
                  <c:v>0</c:v>
                </c:pt>
                <c:pt idx="2998">
                  <c:v>0</c:v>
                </c:pt>
                <c:pt idx="3000">
                  <c:v>0</c:v>
                </c:pt>
                <c:pt idx="3001">
                  <c:v>0</c:v>
                </c:pt>
                <c:pt idx="3003">
                  <c:v>0</c:v>
                </c:pt>
                <c:pt idx="3004">
                  <c:v>0</c:v>
                </c:pt>
                <c:pt idx="3006">
                  <c:v>0</c:v>
                </c:pt>
                <c:pt idx="3007">
                  <c:v>0</c:v>
                </c:pt>
                <c:pt idx="3009">
                  <c:v>0</c:v>
                </c:pt>
                <c:pt idx="3010">
                  <c:v>0</c:v>
                </c:pt>
                <c:pt idx="3012">
                  <c:v>0</c:v>
                </c:pt>
                <c:pt idx="3013">
                  <c:v>0</c:v>
                </c:pt>
                <c:pt idx="3015">
                  <c:v>0</c:v>
                </c:pt>
                <c:pt idx="3016">
                  <c:v>0</c:v>
                </c:pt>
                <c:pt idx="3018">
                  <c:v>0</c:v>
                </c:pt>
                <c:pt idx="3019">
                  <c:v>0</c:v>
                </c:pt>
                <c:pt idx="3021">
                  <c:v>0</c:v>
                </c:pt>
                <c:pt idx="3022">
                  <c:v>0</c:v>
                </c:pt>
                <c:pt idx="3024">
                  <c:v>0</c:v>
                </c:pt>
                <c:pt idx="3025">
                  <c:v>0</c:v>
                </c:pt>
                <c:pt idx="3027">
                  <c:v>0</c:v>
                </c:pt>
                <c:pt idx="3028">
                  <c:v>0</c:v>
                </c:pt>
                <c:pt idx="3030">
                  <c:v>0</c:v>
                </c:pt>
                <c:pt idx="3031">
                  <c:v>0</c:v>
                </c:pt>
                <c:pt idx="3033">
                  <c:v>0</c:v>
                </c:pt>
                <c:pt idx="3034">
                  <c:v>0</c:v>
                </c:pt>
                <c:pt idx="3036">
                  <c:v>0</c:v>
                </c:pt>
                <c:pt idx="3037">
                  <c:v>0</c:v>
                </c:pt>
                <c:pt idx="3039">
                  <c:v>0</c:v>
                </c:pt>
                <c:pt idx="3040">
                  <c:v>0</c:v>
                </c:pt>
                <c:pt idx="3042">
                  <c:v>0</c:v>
                </c:pt>
                <c:pt idx="3043">
                  <c:v>0</c:v>
                </c:pt>
                <c:pt idx="3045">
                  <c:v>0</c:v>
                </c:pt>
                <c:pt idx="3046">
                  <c:v>0</c:v>
                </c:pt>
                <c:pt idx="3048">
                  <c:v>0</c:v>
                </c:pt>
                <c:pt idx="3049">
                  <c:v>0</c:v>
                </c:pt>
                <c:pt idx="3051">
                  <c:v>0</c:v>
                </c:pt>
                <c:pt idx="3052">
                  <c:v>0</c:v>
                </c:pt>
                <c:pt idx="3054">
                  <c:v>0</c:v>
                </c:pt>
                <c:pt idx="3055">
                  <c:v>0</c:v>
                </c:pt>
                <c:pt idx="3057">
                  <c:v>0</c:v>
                </c:pt>
                <c:pt idx="3058">
                  <c:v>0</c:v>
                </c:pt>
                <c:pt idx="3060">
                  <c:v>0</c:v>
                </c:pt>
                <c:pt idx="3061">
                  <c:v>0</c:v>
                </c:pt>
                <c:pt idx="3063">
                  <c:v>0</c:v>
                </c:pt>
                <c:pt idx="3064">
                  <c:v>0</c:v>
                </c:pt>
                <c:pt idx="3066">
                  <c:v>0</c:v>
                </c:pt>
                <c:pt idx="3067">
                  <c:v>0</c:v>
                </c:pt>
                <c:pt idx="3069">
                  <c:v>0</c:v>
                </c:pt>
                <c:pt idx="3070">
                  <c:v>0</c:v>
                </c:pt>
                <c:pt idx="3072">
                  <c:v>0</c:v>
                </c:pt>
                <c:pt idx="3073">
                  <c:v>0</c:v>
                </c:pt>
                <c:pt idx="3075">
                  <c:v>0</c:v>
                </c:pt>
                <c:pt idx="3076">
                  <c:v>0</c:v>
                </c:pt>
                <c:pt idx="3078">
                  <c:v>0</c:v>
                </c:pt>
                <c:pt idx="3079">
                  <c:v>0</c:v>
                </c:pt>
                <c:pt idx="3081">
                  <c:v>0</c:v>
                </c:pt>
                <c:pt idx="3082">
                  <c:v>0</c:v>
                </c:pt>
                <c:pt idx="3084">
                  <c:v>0</c:v>
                </c:pt>
                <c:pt idx="3085">
                  <c:v>0</c:v>
                </c:pt>
                <c:pt idx="3087">
                  <c:v>0</c:v>
                </c:pt>
                <c:pt idx="3088">
                  <c:v>0</c:v>
                </c:pt>
                <c:pt idx="3090">
                  <c:v>0</c:v>
                </c:pt>
                <c:pt idx="3091">
                  <c:v>0</c:v>
                </c:pt>
                <c:pt idx="3093">
                  <c:v>0</c:v>
                </c:pt>
                <c:pt idx="3094">
                  <c:v>0</c:v>
                </c:pt>
                <c:pt idx="3096">
                  <c:v>0</c:v>
                </c:pt>
                <c:pt idx="3097">
                  <c:v>0</c:v>
                </c:pt>
                <c:pt idx="3099">
                  <c:v>0</c:v>
                </c:pt>
                <c:pt idx="3100">
                  <c:v>0</c:v>
                </c:pt>
                <c:pt idx="3102">
                  <c:v>0</c:v>
                </c:pt>
                <c:pt idx="3103">
                  <c:v>0</c:v>
                </c:pt>
                <c:pt idx="3105">
                  <c:v>0</c:v>
                </c:pt>
                <c:pt idx="3106">
                  <c:v>0</c:v>
                </c:pt>
                <c:pt idx="3108">
                  <c:v>0</c:v>
                </c:pt>
                <c:pt idx="3109">
                  <c:v>0</c:v>
                </c:pt>
                <c:pt idx="3111">
                  <c:v>0</c:v>
                </c:pt>
                <c:pt idx="3112">
                  <c:v>0</c:v>
                </c:pt>
                <c:pt idx="3114">
                  <c:v>0</c:v>
                </c:pt>
                <c:pt idx="3115">
                  <c:v>0</c:v>
                </c:pt>
                <c:pt idx="3117">
                  <c:v>0</c:v>
                </c:pt>
                <c:pt idx="3118">
                  <c:v>0</c:v>
                </c:pt>
                <c:pt idx="3120">
                  <c:v>0</c:v>
                </c:pt>
                <c:pt idx="3121">
                  <c:v>0</c:v>
                </c:pt>
                <c:pt idx="3123">
                  <c:v>0</c:v>
                </c:pt>
                <c:pt idx="3124">
                  <c:v>0</c:v>
                </c:pt>
                <c:pt idx="3126">
                  <c:v>0</c:v>
                </c:pt>
                <c:pt idx="3127">
                  <c:v>0</c:v>
                </c:pt>
                <c:pt idx="3129">
                  <c:v>0</c:v>
                </c:pt>
                <c:pt idx="3130">
                  <c:v>0</c:v>
                </c:pt>
                <c:pt idx="3132">
                  <c:v>0</c:v>
                </c:pt>
                <c:pt idx="3133">
                  <c:v>0</c:v>
                </c:pt>
                <c:pt idx="3135">
                  <c:v>0</c:v>
                </c:pt>
                <c:pt idx="3136">
                  <c:v>0</c:v>
                </c:pt>
                <c:pt idx="3138">
                  <c:v>0</c:v>
                </c:pt>
                <c:pt idx="3139">
                  <c:v>0</c:v>
                </c:pt>
                <c:pt idx="3141">
                  <c:v>0</c:v>
                </c:pt>
                <c:pt idx="3142">
                  <c:v>0</c:v>
                </c:pt>
                <c:pt idx="3144">
                  <c:v>0</c:v>
                </c:pt>
                <c:pt idx="3145">
                  <c:v>0</c:v>
                </c:pt>
                <c:pt idx="3147">
                  <c:v>0</c:v>
                </c:pt>
                <c:pt idx="3148">
                  <c:v>0</c:v>
                </c:pt>
                <c:pt idx="3150">
                  <c:v>0</c:v>
                </c:pt>
                <c:pt idx="3151">
                  <c:v>0</c:v>
                </c:pt>
                <c:pt idx="3153">
                  <c:v>0</c:v>
                </c:pt>
                <c:pt idx="3154">
                  <c:v>0</c:v>
                </c:pt>
                <c:pt idx="3156">
                  <c:v>0</c:v>
                </c:pt>
                <c:pt idx="3157">
                  <c:v>0</c:v>
                </c:pt>
                <c:pt idx="3159">
                  <c:v>0</c:v>
                </c:pt>
                <c:pt idx="3160">
                  <c:v>0</c:v>
                </c:pt>
                <c:pt idx="3162">
                  <c:v>0</c:v>
                </c:pt>
                <c:pt idx="3163">
                  <c:v>0</c:v>
                </c:pt>
                <c:pt idx="3165">
                  <c:v>0</c:v>
                </c:pt>
                <c:pt idx="3166">
                  <c:v>0</c:v>
                </c:pt>
                <c:pt idx="3168">
                  <c:v>0</c:v>
                </c:pt>
                <c:pt idx="3169">
                  <c:v>0</c:v>
                </c:pt>
                <c:pt idx="3171">
                  <c:v>0</c:v>
                </c:pt>
                <c:pt idx="3172">
                  <c:v>0</c:v>
                </c:pt>
                <c:pt idx="3174">
                  <c:v>0</c:v>
                </c:pt>
                <c:pt idx="3175">
                  <c:v>0</c:v>
                </c:pt>
                <c:pt idx="3177">
                  <c:v>0</c:v>
                </c:pt>
                <c:pt idx="3178">
                  <c:v>0</c:v>
                </c:pt>
                <c:pt idx="3180">
                  <c:v>0</c:v>
                </c:pt>
                <c:pt idx="3181">
                  <c:v>0</c:v>
                </c:pt>
                <c:pt idx="3183">
                  <c:v>0</c:v>
                </c:pt>
                <c:pt idx="3184">
                  <c:v>0</c:v>
                </c:pt>
                <c:pt idx="3186">
                  <c:v>0</c:v>
                </c:pt>
                <c:pt idx="3187">
                  <c:v>0</c:v>
                </c:pt>
                <c:pt idx="3189">
                  <c:v>0</c:v>
                </c:pt>
                <c:pt idx="3190">
                  <c:v>0</c:v>
                </c:pt>
                <c:pt idx="3192">
                  <c:v>0</c:v>
                </c:pt>
                <c:pt idx="3193">
                  <c:v>0</c:v>
                </c:pt>
                <c:pt idx="3195">
                  <c:v>0</c:v>
                </c:pt>
                <c:pt idx="3196">
                  <c:v>0</c:v>
                </c:pt>
                <c:pt idx="3198">
                  <c:v>0</c:v>
                </c:pt>
                <c:pt idx="3199">
                  <c:v>0</c:v>
                </c:pt>
                <c:pt idx="3201">
                  <c:v>0</c:v>
                </c:pt>
                <c:pt idx="3202">
                  <c:v>0</c:v>
                </c:pt>
                <c:pt idx="3204">
                  <c:v>0</c:v>
                </c:pt>
                <c:pt idx="3205">
                  <c:v>0</c:v>
                </c:pt>
                <c:pt idx="3207">
                  <c:v>0</c:v>
                </c:pt>
                <c:pt idx="3208">
                  <c:v>0</c:v>
                </c:pt>
                <c:pt idx="3210">
                  <c:v>0</c:v>
                </c:pt>
                <c:pt idx="3211">
                  <c:v>0</c:v>
                </c:pt>
                <c:pt idx="3213">
                  <c:v>0</c:v>
                </c:pt>
                <c:pt idx="3214">
                  <c:v>0</c:v>
                </c:pt>
                <c:pt idx="3216">
                  <c:v>0</c:v>
                </c:pt>
                <c:pt idx="3217">
                  <c:v>0</c:v>
                </c:pt>
                <c:pt idx="3219">
                  <c:v>0</c:v>
                </c:pt>
                <c:pt idx="3220">
                  <c:v>0</c:v>
                </c:pt>
                <c:pt idx="3222">
                  <c:v>0</c:v>
                </c:pt>
                <c:pt idx="3223">
                  <c:v>0</c:v>
                </c:pt>
                <c:pt idx="3225">
                  <c:v>0</c:v>
                </c:pt>
                <c:pt idx="3226">
                  <c:v>0</c:v>
                </c:pt>
                <c:pt idx="3228">
                  <c:v>0</c:v>
                </c:pt>
                <c:pt idx="3229">
                  <c:v>0</c:v>
                </c:pt>
                <c:pt idx="3231">
                  <c:v>0</c:v>
                </c:pt>
                <c:pt idx="3232">
                  <c:v>0</c:v>
                </c:pt>
                <c:pt idx="3234">
                  <c:v>0</c:v>
                </c:pt>
                <c:pt idx="3235">
                  <c:v>0</c:v>
                </c:pt>
                <c:pt idx="3237">
                  <c:v>0</c:v>
                </c:pt>
                <c:pt idx="3238">
                  <c:v>0</c:v>
                </c:pt>
                <c:pt idx="3240">
                  <c:v>0</c:v>
                </c:pt>
                <c:pt idx="3241">
                  <c:v>0</c:v>
                </c:pt>
                <c:pt idx="3243">
                  <c:v>0</c:v>
                </c:pt>
                <c:pt idx="3244">
                  <c:v>0</c:v>
                </c:pt>
                <c:pt idx="3246">
                  <c:v>0</c:v>
                </c:pt>
                <c:pt idx="3247">
                  <c:v>0</c:v>
                </c:pt>
                <c:pt idx="3249">
                  <c:v>0</c:v>
                </c:pt>
                <c:pt idx="3250">
                  <c:v>0</c:v>
                </c:pt>
                <c:pt idx="3252">
                  <c:v>0</c:v>
                </c:pt>
                <c:pt idx="3253">
                  <c:v>0</c:v>
                </c:pt>
                <c:pt idx="3255">
                  <c:v>0</c:v>
                </c:pt>
                <c:pt idx="3256">
                  <c:v>0</c:v>
                </c:pt>
                <c:pt idx="3258">
                  <c:v>0</c:v>
                </c:pt>
                <c:pt idx="3259">
                  <c:v>0</c:v>
                </c:pt>
                <c:pt idx="3261">
                  <c:v>0</c:v>
                </c:pt>
                <c:pt idx="3262">
                  <c:v>0</c:v>
                </c:pt>
                <c:pt idx="3264">
                  <c:v>0</c:v>
                </c:pt>
                <c:pt idx="3265">
                  <c:v>0</c:v>
                </c:pt>
                <c:pt idx="3267">
                  <c:v>0</c:v>
                </c:pt>
                <c:pt idx="3268">
                  <c:v>0</c:v>
                </c:pt>
                <c:pt idx="3270">
                  <c:v>0</c:v>
                </c:pt>
                <c:pt idx="3271">
                  <c:v>0</c:v>
                </c:pt>
                <c:pt idx="3273">
                  <c:v>0</c:v>
                </c:pt>
                <c:pt idx="3274">
                  <c:v>0</c:v>
                </c:pt>
                <c:pt idx="3276">
                  <c:v>0</c:v>
                </c:pt>
                <c:pt idx="3277">
                  <c:v>0</c:v>
                </c:pt>
                <c:pt idx="3279">
                  <c:v>0</c:v>
                </c:pt>
                <c:pt idx="3280">
                  <c:v>0</c:v>
                </c:pt>
                <c:pt idx="3282">
                  <c:v>0</c:v>
                </c:pt>
                <c:pt idx="3283">
                  <c:v>0</c:v>
                </c:pt>
                <c:pt idx="3285">
                  <c:v>0</c:v>
                </c:pt>
                <c:pt idx="3286">
                  <c:v>0</c:v>
                </c:pt>
                <c:pt idx="3288">
                  <c:v>0</c:v>
                </c:pt>
                <c:pt idx="3289">
                  <c:v>0</c:v>
                </c:pt>
                <c:pt idx="3291">
                  <c:v>0</c:v>
                </c:pt>
                <c:pt idx="3292">
                  <c:v>0</c:v>
                </c:pt>
                <c:pt idx="3294">
                  <c:v>0</c:v>
                </c:pt>
                <c:pt idx="3295">
                  <c:v>0</c:v>
                </c:pt>
                <c:pt idx="3297">
                  <c:v>0</c:v>
                </c:pt>
                <c:pt idx="3298">
                  <c:v>0</c:v>
                </c:pt>
                <c:pt idx="3300">
                  <c:v>0</c:v>
                </c:pt>
                <c:pt idx="3301">
                  <c:v>0</c:v>
                </c:pt>
                <c:pt idx="3303">
                  <c:v>0</c:v>
                </c:pt>
                <c:pt idx="3304">
                  <c:v>0</c:v>
                </c:pt>
                <c:pt idx="3306">
                  <c:v>0</c:v>
                </c:pt>
                <c:pt idx="3307">
                  <c:v>0</c:v>
                </c:pt>
                <c:pt idx="3309">
                  <c:v>0</c:v>
                </c:pt>
                <c:pt idx="3310">
                  <c:v>0</c:v>
                </c:pt>
                <c:pt idx="3312">
                  <c:v>0</c:v>
                </c:pt>
                <c:pt idx="3313">
                  <c:v>0</c:v>
                </c:pt>
                <c:pt idx="3315">
                  <c:v>0</c:v>
                </c:pt>
                <c:pt idx="3316">
                  <c:v>0</c:v>
                </c:pt>
                <c:pt idx="3318">
                  <c:v>0</c:v>
                </c:pt>
                <c:pt idx="3319">
                  <c:v>0</c:v>
                </c:pt>
                <c:pt idx="3321">
                  <c:v>0</c:v>
                </c:pt>
                <c:pt idx="3322">
                  <c:v>0</c:v>
                </c:pt>
                <c:pt idx="3324">
                  <c:v>0</c:v>
                </c:pt>
                <c:pt idx="3325">
                  <c:v>0</c:v>
                </c:pt>
                <c:pt idx="3327">
                  <c:v>0</c:v>
                </c:pt>
                <c:pt idx="3328">
                  <c:v>0</c:v>
                </c:pt>
                <c:pt idx="3330">
                  <c:v>0</c:v>
                </c:pt>
                <c:pt idx="3331">
                  <c:v>0</c:v>
                </c:pt>
                <c:pt idx="3333">
                  <c:v>0</c:v>
                </c:pt>
                <c:pt idx="3334">
                  <c:v>0</c:v>
                </c:pt>
                <c:pt idx="3336">
                  <c:v>0</c:v>
                </c:pt>
                <c:pt idx="3337">
                  <c:v>0</c:v>
                </c:pt>
                <c:pt idx="3339">
                  <c:v>0</c:v>
                </c:pt>
                <c:pt idx="3340">
                  <c:v>0</c:v>
                </c:pt>
                <c:pt idx="3342">
                  <c:v>0</c:v>
                </c:pt>
                <c:pt idx="3343">
                  <c:v>0</c:v>
                </c:pt>
                <c:pt idx="3345">
                  <c:v>0</c:v>
                </c:pt>
                <c:pt idx="3346">
                  <c:v>0</c:v>
                </c:pt>
                <c:pt idx="3348">
                  <c:v>0</c:v>
                </c:pt>
                <c:pt idx="3349">
                  <c:v>0</c:v>
                </c:pt>
                <c:pt idx="3351">
                  <c:v>0</c:v>
                </c:pt>
                <c:pt idx="3352">
                  <c:v>0</c:v>
                </c:pt>
                <c:pt idx="3354">
                  <c:v>0</c:v>
                </c:pt>
                <c:pt idx="3355">
                  <c:v>0</c:v>
                </c:pt>
                <c:pt idx="3357">
                  <c:v>0</c:v>
                </c:pt>
                <c:pt idx="3358">
                  <c:v>0</c:v>
                </c:pt>
                <c:pt idx="3360">
                  <c:v>0</c:v>
                </c:pt>
                <c:pt idx="3361">
                  <c:v>0</c:v>
                </c:pt>
                <c:pt idx="3363">
                  <c:v>0</c:v>
                </c:pt>
                <c:pt idx="3364">
                  <c:v>0</c:v>
                </c:pt>
                <c:pt idx="3366">
                  <c:v>0</c:v>
                </c:pt>
                <c:pt idx="3367">
                  <c:v>0</c:v>
                </c:pt>
                <c:pt idx="3369">
                  <c:v>0</c:v>
                </c:pt>
                <c:pt idx="3370">
                  <c:v>0</c:v>
                </c:pt>
                <c:pt idx="3372">
                  <c:v>0</c:v>
                </c:pt>
                <c:pt idx="3373">
                  <c:v>0</c:v>
                </c:pt>
                <c:pt idx="3375">
                  <c:v>0</c:v>
                </c:pt>
                <c:pt idx="3376">
                  <c:v>0</c:v>
                </c:pt>
                <c:pt idx="3378">
                  <c:v>0</c:v>
                </c:pt>
                <c:pt idx="3379">
                  <c:v>0</c:v>
                </c:pt>
                <c:pt idx="3381">
                  <c:v>0</c:v>
                </c:pt>
                <c:pt idx="3382">
                  <c:v>0</c:v>
                </c:pt>
                <c:pt idx="3384">
                  <c:v>0</c:v>
                </c:pt>
                <c:pt idx="3385">
                  <c:v>0</c:v>
                </c:pt>
                <c:pt idx="3387">
                  <c:v>0</c:v>
                </c:pt>
                <c:pt idx="3388">
                  <c:v>0</c:v>
                </c:pt>
                <c:pt idx="3390">
                  <c:v>0</c:v>
                </c:pt>
                <c:pt idx="3391">
                  <c:v>0</c:v>
                </c:pt>
                <c:pt idx="3393">
                  <c:v>0</c:v>
                </c:pt>
                <c:pt idx="3394">
                  <c:v>0</c:v>
                </c:pt>
                <c:pt idx="3396">
                  <c:v>0</c:v>
                </c:pt>
                <c:pt idx="3397">
                  <c:v>0</c:v>
                </c:pt>
                <c:pt idx="3399">
                  <c:v>0</c:v>
                </c:pt>
                <c:pt idx="3400">
                  <c:v>0</c:v>
                </c:pt>
                <c:pt idx="3402">
                  <c:v>0</c:v>
                </c:pt>
                <c:pt idx="3403">
                  <c:v>0</c:v>
                </c:pt>
                <c:pt idx="3405">
                  <c:v>0</c:v>
                </c:pt>
                <c:pt idx="3406">
                  <c:v>0</c:v>
                </c:pt>
                <c:pt idx="3408">
                  <c:v>0</c:v>
                </c:pt>
                <c:pt idx="3409">
                  <c:v>0</c:v>
                </c:pt>
                <c:pt idx="3411">
                  <c:v>0</c:v>
                </c:pt>
                <c:pt idx="3412">
                  <c:v>0</c:v>
                </c:pt>
                <c:pt idx="3414">
                  <c:v>0</c:v>
                </c:pt>
                <c:pt idx="3415">
                  <c:v>0</c:v>
                </c:pt>
                <c:pt idx="3417">
                  <c:v>0</c:v>
                </c:pt>
                <c:pt idx="3418">
                  <c:v>0</c:v>
                </c:pt>
                <c:pt idx="3420">
                  <c:v>0</c:v>
                </c:pt>
                <c:pt idx="3421">
                  <c:v>0</c:v>
                </c:pt>
                <c:pt idx="3423">
                  <c:v>0</c:v>
                </c:pt>
                <c:pt idx="3424">
                  <c:v>0</c:v>
                </c:pt>
                <c:pt idx="3426">
                  <c:v>0</c:v>
                </c:pt>
                <c:pt idx="3427">
                  <c:v>0</c:v>
                </c:pt>
                <c:pt idx="3429">
                  <c:v>0</c:v>
                </c:pt>
                <c:pt idx="3430">
                  <c:v>0</c:v>
                </c:pt>
                <c:pt idx="3432">
                  <c:v>0</c:v>
                </c:pt>
                <c:pt idx="3433">
                  <c:v>0</c:v>
                </c:pt>
                <c:pt idx="3435">
                  <c:v>0</c:v>
                </c:pt>
                <c:pt idx="3436">
                  <c:v>0</c:v>
                </c:pt>
                <c:pt idx="3438">
                  <c:v>0</c:v>
                </c:pt>
                <c:pt idx="3439">
                  <c:v>0</c:v>
                </c:pt>
                <c:pt idx="3441">
                  <c:v>0</c:v>
                </c:pt>
                <c:pt idx="3442">
                  <c:v>0</c:v>
                </c:pt>
                <c:pt idx="3444">
                  <c:v>0</c:v>
                </c:pt>
                <c:pt idx="3445">
                  <c:v>0</c:v>
                </c:pt>
                <c:pt idx="3447">
                  <c:v>0</c:v>
                </c:pt>
                <c:pt idx="3448">
                  <c:v>0</c:v>
                </c:pt>
                <c:pt idx="3450">
                  <c:v>0</c:v>
                </c:pt>
                <c:pt idx="3451">
                  <c:v>0</c:v>
                </c:pt>
                <c:pt idx="3453">
                  <c:v>0</c:v>
                </c:pt>
                <c:pt idx="3454">
                  <c:v>0</c:v>
                </c:pt>
                <c:pt idx="3456">
                  <c:v>0</c:v>
                </c:pt>
                <c:pt idx="3457">
                  <c:v>0</c:v>
                </c:pt>
                <c:pt idx="3459">
                  <c:v>0</c:v>
                </c:pt>
                <c:pt idx="3460">
                  <c:v>0</c:v>
                </c:pt>
                <c:pt idx="3462">
                  <c:v>0</c:v>
                </c:pt>
                <c:pt idx="3463">
                  <c:v>0</c:v>
                </c:pt>
                <c:pt idx="3465">
                  <c:v>0</c:v>
                </c:pt>
                <c:pt idx="3466">
                  <c:v>0</c:v>
                </c:pt>
                <c:pt idx="3468">
                  <c:v>0</c:v>
                </c:pt>
                <c:pt idx="3469">
                  <c:v>0</c:v>
                </c:pt>
                <c:pt idx="3471">
                  <c:v>0</c:v>
                </c:pt>
                <c:pt idx="3472">
                  <c:v>0</c:v>
                </c:pt>
                <c:pt idx="3474">
                  <c:v>0</c:v>
                </c:pt>
                <c:pt idx="3475">
                  <c:v>0</c:v>
                </c:pt>
                <c:pt idx="3477">
                  <c:v>0</c:v>
                </c:pt>
                <c:pt idx="3478">
                  <c:v>0</c:v>
                </c:pt>
                <c:pt idx="3480">
                  <c:v>0</c:v>
                </c:pt>
                <c:pt idx="3481">
                  <c:v>0</c:v>
                </c:pt>
                <c:pt idx="3483">
                  <c:v>0</c:v>
                </c:pt>
                <c:pt idx="3484">
                  <c:v>0</c:v>
                </c:pt>
                <c:pt idx="3486">
                  <c:v>0</c:v>
                </c:pt>
                <c:pt idx="3487">
                  <c:v>0</c:v>
                </c:pt>
                <c:pt idx="3489">
                  <c:v>0</c:v>
                </c:pt>
                <c:pt idx="3490">
                  <c:v>0</c:v>
                </c:pt>
                <c:pt idx="3492">
                  <c:v>0</c:v>
                </c:pt>
                <c:pt idx="3493">
                  <c:v>0</c:v>
                </c:pt>
                <c:pt idx="3495">
                  <c:v>0</c:v>
                </c:pt>
                <c:pt idx="3496">
                  <c:v>0</c:v>
                </c:pt>
                <c:pt idx="3498">
                  <c:v>0</c:v>
                </c:pt>
                <c:pt idx="3499">
                  <c:v>0</c:v>
                </c:pt>
                <c:pt idx="3501">
                  <c:v>0</c:v>
                </c:pt>
                <c:pt idx="3502">
                  <c:v>0</c:v>
                </c:pt>
                <c:pt idx="3504">
                  <c:v>0</c:v>
                </c:pt>
                <c:pt idx="3505">
                  <c:v>0</c:v>
                </c:pt>
                <c:pt idx="3507">
                  <c:v>0</c:v>
                </c:pt>
                <c:pt idx="3508">
                  <c:v>0</c:v>
                </c:pt>
                <c:pt idx="3510">
                  <c:v>0</c:v>
                </c:pt>
                <c:pt idx="3511">
                  <c:v>0</c:v>
                </c:pt>
                <c:pt idx="3513">
                  <c:v>0</c:v>
                </c:pt>
                <c:pt idx="3514">
                  <c:v>0</c:v>
                </c:pt>
                <c:pt idx="3516">
                  <c:v>0</c:v>
                </c:pt>
                <c:pt idx="3517">
                  <c:v>0</c:v>
                </c:pt>
                <c:pt idx="3519">
                  <c:v>0</c:v>
                </c:pt>
                <c:pt idx="3520">
                  <c:v>0</c:v>
                </c:pt>
                <c:pt idx="3522">
                  <c:v>0</c:v>
                </c:pt>
                <c:pt idx="3523">
                  <c:v>0</c:v>
                </c:pt>
                <c:pt idx="3525">
                  <c:v>0</c:v>
                </c:pt>
                <c:pt idx="3526">
                  <c:v>0</c:v>
                </c:pt>
                <c:pt idx="3528">
                  <c:v>0</c:v>
                </c:pt>
                <c:pt idx="3529">
                  <c:v>0</c:v>
                </c:pt>
                <c:pt idx="3531">
                  <c:v>0</c:v>
                </c:pt>
                <c:pt idx="3532">
                  <c:v>0</c:v>
                </c:pt>
                <c:pt idx="3534">
                  <c:v>0</c:v>
                </c:pt>
                <c:pt idx="3535">
                  <c:v>0</c:v>
                </c:pt>
                <c:pt idx="3537">
                  <c:v>0</c:v>
                </c:pt>
                <c:pt idx="3538">
                  <c:v>0</c:v>
                </c:pt>
                <c:pt idx="3540">
                  <c:v>0</c:v>
                </c:pt>
                <c:pt idx="3541">
                  <c:v>0</c:v>
                </c:pt>
                <c:pt idx="3543">
                  <c:v>0</c:v>
                </c:pt>
                <c:pt idx="3544">
                  <c:v>0</c:v>
                </c:pt>
                <c:pt idx="3546">
                  <c:v>0</c:v>
                </c:pt>
                <c:pt idx="3547">
                  <c:v>0</c:v>
                </c:pt>
                <c:pt idx="3549">
                  <c:v>0</c:v>
                </c:pt>
                <c:pt idx="3550">
                  <c:v>0</c:v>
                </c:pt>
                <c:pt idx="3552">
                  <c:v>0</c:v>
                </c:pt>
                <c:pt idx="3553">
                  <c:v>0</c:v>
                </c:pt>
                <c:pt idx="3555">
                  <c:v>0</c:v>
                </c:pt>
                <c:pt idx="3556">
                  <c:v>0</c:v>
                </c:pt>
                <c:pt idx="3558">
                  <c:v>0</c:v>
                </c:pt>
                <c:pt idx="3559">
                  <c:v>0</c:v>
                </c:pt>
                <c:pt idx="3561">
                  <c:v>0</c:v>
                </c:pt>
                <c:pt idx="3562">
                  <c:v>0</c:v>
                </c:pt>
                <c:pt idx="3564">
                  <c:v>0</c:v>
                </c:pt>
                <c:pt idx="3565">
                  <c:v>0</c:v>
                </c:pt>
                <c:pt idx="3567">
                  <c:v>0</c:v>
                </c:pt>
                <c:pt idx="3568">
                  <c:v>0</c:v>
                </c:pt>
                <c:pt idx="3570">
                  <c:v>0</c:v>
                </c:pt>
                <c:pt idx="3571">
                  <c:v>0</c:v>
                </c:pt>
                <c:pt idx="3573">
                  <c:v>0</c:v>
                </c:pt>
                <c:pt idx="3574">
                  <c:v>0</c:v>
                </c:pt>
                <c:pt idx="3576">
                  <c:v>0</c:v>
                </c:pt>
                <c:pt idx="3577">
                  <c:v>0</c:v>
                </c:pt>
                <c:pt idx="3579">
                  <c:v>0</c:v>
                </c:pt>
                <c:pt idx="3580">
                  <c:v>0</c:v>
                </c:pt>
                <c:pt idx="3582">
                  <c:v>0</c:v>
                </c:pt>
                <c:pt idx="3583">
                  <c:v>0</c:v>
                </c:pt>
                <c:pt idx="3585">
                  <c:v>0</c:v>
                </c:pt>
                <c:pt idx="3586">
                  <c:v>0</c:v>
                </c:pt>
                <c:pt idx="3588">
                  <c:v>0</c:v>
                </c:pt>
                <c:pt idx="3589">
                  <c:v>0</c:v>
                </c:pt>
                <c:pt idx="3591">
                  <c:v>0</c:v>
                </c:pt>
                <c:pt idx="3592">
                  <c:v>0</c:v>
                </c:pt>
                <c:pt idx="3594">
                  <c:v>0</c:v>
                </c:pt>
                <c:pt idx="3595">
                  <c:v>0</c:v>
                </c:pt>
                <c:pt idx="3597">
                  <c:v>0</c:v>
                </c:pt>
                <c:pt idx="3598">
                  <c:v>0</c:v>
                </c:pt>
                <c:pt idx="3600">
                  <c:v>0</c:v>
                </c:pt>
                <c:pt idx="3601">
                  <c:v>0</c:v>
                </c:pt>
                <c:pt idx="3603">
                  <c:v>0</c:v>
                </c:pt>
                <c:pt idx="3604">
                  <c:v>0</c:v>
                </c:pt>
                <c:pt idx="3606">
                  <c:v>0</c:v>
                </c:pt>
                <c:pt idx="3607">
                  <c:v>0</c:v>
                </c:pt>
                <c:pt idx="3609">
                  <c:v>0</c:v>
                </c:pt>
                <c:pt idx="3610">
                  <c:v>0</c:v>
                </c:pt>
                <c:pt idx="3612">
                  <c:v>0</c:v>
                </c:pt>
                <c:pt idx="3613">
                  <c:v>0</c:v>
                </c:pt>
                <c:pt idx="3615">
                  <c:v>0</c:v>
                </c:pt>
                <c:pt idx="3616">
                  <c:v>0</c:v>
                </c:pt>
                <c:pt idx="3618">
                  <c:v>0</c:v>
                </c:pt>
                <c:pt idx="3619">
                  <c:v>0</c:v>
                </c:pt>
                <c:pt idx="3621">
                  <c:v>0</c:v>
                </c:pt>
                <c:pt idx="3622">
                  <c:v>0</c:v>
                </c:pt>
                <c:pt idx="3624">
                  <c:v>0</c:v>
                </c:pt>
                <c:pt idx="3625">
                  <c:v>0</c:v>
                </c:pt>
                <c:pt idx="3627">
                  <c:v>0</c:v>
                </c:pt>
                <c:pt idx="3628">
                  <c:v>0</c:v>
                </c:pt>
                <c:pt idx="3630">
                  <c:v>0</c:v>
                </c:pt>
                <c:pt idx="3631">
                  <c:v>0</c:v>
                </c:pt>
                <c:pt idx="3633">
                  <c:v>0</c:v>
                </c:pt>
                <c:pt idx="3634">
                  <c:v>0</c:v>
                </c:pt>
                <c:pt idx="3636">
                  <c:v>0</c:v>
                </c:pt>
                <c:pt idx="3637">
                  <c:v>0</c:v>
                </c:pt>
                <c:pt idx="3639">
                  <c:v>0</c:v>
                </c:pt>
                <c:pt idx="3640">
                  <c:v>0</c:v>
                </c:pt>
                <c:pt idx="3642">
                  <c:v>0</c:v>
                </c:pt>
                <c:pt idx="3643">
                  <c:v>0</c:v>
                </c:pt>
                <c:pt idx="3645">
                  <c:v>0</c:v>
                </c:pt>
                <c:pt idx="3646">
                  <c:v>0</c:v>
                </c:pt>
                <c:pt idx="3648">
                  <c:v>0</c:v>
                </c:pt>
                <c:pt idx="3649">
                  <c:v>0</c:v>
                </c:pt>
                <c:pt idx="3651">
                  <c:v>0</c:v>
                </c:pt>
                <c:pt idx="3652">
                  <c:v>0</c:v>
                </c:pt>
                <c:pt idx="3654">
                  <c:v>0</c:v>
                </c:pt>
                <c:pt idx="3655">
                  <c:v>0</c:v>
                </c:pt>
                <c:pt idx="3657">
                  <c:v>0</c:v>
                </c:pt>
                <c:pt idx="3658">
                  <c:v>0</c:v>
                </c:pt>
                <c:pt idx="3660">
                  <c:v>0</c:v>
                </c:pt>
                <c:pt idx="3661">
                  <c:v>0</c:v>
                </c:pt>
                <c:pt idx="3663">
                  <c:v>0</c:v>
                </c:pt>
                <c:pt idx="3664">
                  <c:v>0</c:v>
                </c:pt>
                <c:pt idx="3666">
                  <c:v>0</c:v>
                </c:pt>
                <c:pt idx="3667">
                  <c:v>0</c:v>
                </c:pt>
                <c:pt idx="3669">
                  <c:v>0</c:v>
                </c:pt>
                <c:pt idx="3670">
                  <c:v>0</c:v>
                </c:pt>
                <c:pt idx="3672">
                  <c:v>0</c:v>
                </c:pt>
                <c:pt idx="3673">
                  <c:v>0</c:v>
                </c:pt>
                <c:pt idx="3675">
                  <c:v>0</c:v>
                </c:pt>
                <c:pt idx="3676">
                  <c:v>0</c:v>
                </c:pt>
                <c:pt idx="3678">
                  <c:v>0</c:v>
                </c:pt>
                <c:pt idx="3679">
                  <c:v>0</c:v>
                </c:pt>
                <c:pt idx="3681">
                  <c:v>0</c:v>
                </c:pt>
                <c:pt idx="3682">
                  <c:v>0</c:v>
                </c:pt>
                <c:pt idx="3684">
                  <c:v>0</c:v>
                </c:pt>
                <c:pt idx="3685">
                  <c:v>0</c:v>
                </c:pt>
                <c:pt idx="3687">
                  <c:v>0</c:v>
                </c:pt>
                <c:pt idx="3688">
                  <c:v>0</c:v>
                </c:pt>
                <c:pt idx="3690">
                  <c:v>0</c:v>
                </c:pt>
                <c:pt idx="3691">
                  <c:v>0</c:v>
                </c:pt>
                <c:pt idx="3693">
                  <c:v>0</c:v>
                </c:pt>
                <c:pt idx="3694">
                  <c:v>0</c:v>
                </c:pt>
                <c:pt idx="3696">
                  <c:v>0</c:v>
                </c:pt>
                <c:pt idx="3697">
                  <c:v>0</c:v>
                </c:pt>
                <c:pt idx="3699">
                  <c:v>0</c:v>
                </c:pt>
                <c:pt idx="3700">
                  <c:v>0</c:v>
                </c:pt>
                <c:pt idx="3702">
                  <c:v>0</c:v>
                </c:pt>
                <c:pt idx="3703">
                  <c:v>0</c:v>
                </c:pt>
                <c:pt idx="3705">
                  <c:v>0</c:v>
                </c:pt>
                <c:pt idx="3706">
                  <c:v>0</c:v>
                </c:pt>
                <c:pt idx="3708">
                  <c:v>0</c:v>
                </c:pt>
                <c:pt idx="3709">
                  <c:v>0</c:v>
                </c:pt>
                <c:pt idx="3711">
                  <c:v>0</c:v>
                </c:pt>
                <c:pt idx="3712">
                  <c:v>0</c:v>
                </c:pt>
                <c:pt idx="3714">
                  <c:v>0</c:v>
                </c:pt>
                <c:pt idx="3715">
                  <c:v>0</c:v>
                </c:pt>
                <c:pt idx="3717">
                  <c:v>0</c:v>
                </c:pt>
                <c:pt idx="3718">
                  <c:v>0</c:v>
                </c:pt>
                <c:pt idx="3720">
                  <c:v>0</c:v>
                </c:pt>
                <c:pt idx="3721">
                  <c:v>0</c:v>
                </c:pt>
                <c:pt idx="3723">
                  <c:v>0</c:v>
                </c:pt>
                <c:pt idx="3724">
                  <c:v>0</c:v>
                </c:pt>
                <c:pt idx="3726">
                  <c:v>0</c:v>
                </c:pt>
                <c:pt idx="3727">
                  <c:v>0</c:v>
                </c:pt>
                <c:pt idx="3729">
                  <c:v>0</c:v>
                </c:pt>
                <c:pt idx="3730">
                  <c:v>0</c:v>
                </c:pt>
                <c:pt idx="3732">
                  <c:v>0</c:v>
                </c:pt>
                <c:pt idx="3733">
                  <c:v>0</c:v>
                </c:pt>
                <c:pt idx="3735">
                  <c:v>0</c:v>
                </c:pt>
                <c:pt idx="3736">
                  <c:v>0</c:v>
                </c:pt>
                <c:pt idx="3738">
                  <c:v>0</c:v>
                </c:pt>
                <c:pt idx="3739">
                  <c:v>0</c:v>
                </c:pt>
                <c:pt idx="3741">
                  <c:v>0</c:v>
                </c:pt>
                <c:pt idx="3742">
                  <c:v>0</c:v>
                </c:pt>
                <c:pt idx="3744">
                  <c:v>0</c:v>
                </c:pt>
                <c:pt idx="3745">
                  <c:v>0</c:v>
                </c:pt>
                <c:pt idx="3747">
                  <c:v>0</c:v>
                </c:pt>
                <c:pt idx="3748">
                  <c:v>0</c:v>
                </c:pt>
                <c:pt idx="3750">
                  <c:v>0</c:v>
                </c:pt>
                <c:pt idx="3751">
                  <c:v>0</c:v>
                </c:pt>
                <c:pt idx="3753">
                  <c:v>0</c:v>
                </c:pt>
                <c:pt idx="3754">
                  <c:v>0</c:v>
                </c:pt>
                <c:pt idx="3756">
                  <c:v>0</c:v>
                </c:pt>
                <c:pt idx="3757">
                  <c:v>0</c:v>
                </c:pt>
                <c:pt idx="3759">
                  <c:v>0</c:v>
                </c:pt>
                <c:pt idx="3760">
                  <c:v>0</c:v>
                </c:pt>
                <c:pt idx="3762">
                  <c:v>0</c:v>
                </c:pt>
                <c:pt idx="3763">
                  <c:v>0</c:v>
                </c:pt>
                <c:pt idx="3765">
                  <c:v>0</c:v>
                </c:pt>
                <c:pt idx="3766">
                  <c:v>0</c:v>
                </c:pt>
                <c:pt idx="3768">
                  <c:v>0</c:v>
                </c:pt>
                <c:pt idx="3769">
                  <c:v>0</c:v>
                </c:pt>
                <c:pt idx="3771">
                  <c:v>0</c:v>
                </c:pt>
                <c:pt idx="3772">
                  <c:v>0</c:v>
                </c:pt>
                <c:pt idx="3774">
                  <c:v>0</c:v>
                </c:pt>
                <c:pt idx="3775">
                  <c:v>0</c:v>
                </c:pt>
                <c:pt idx="3777">
                  <c:v>0</c:v>
                </c:pt>
                <c:pt idx="3778">
                  <c:v>0</c:v>
                </c:pt>
                <c:pt idx="3780">
                  <c:v>0</c:v>
                </c:pt>
                <c:pt idx="3781">
                  <c:v>0</c:v>
                </c:pt>
                <c:pt idx="3783">
                  <c:v>0</c:v>
                </c:pt>
                <c:pt idx="3784">
                  <c:v>0</c:v>
                </c:pt>
                <c:pt idx="3786">
                  <c:v>0</c:v>
                </c:pt>
                <c:pt idx="3787">
                  <c:v>0</c:v>
                </c:pt>
                <c:pt idx="3789">
                  <c:v>0</c:v>
                </c:pt>
                <c:pt idx="3790">
                  <c:v>0</c:v>
                </c:pt>
                <c:pt idx="3792">
                  <c:v>0</c:v>
                </c:pt>
                <c:pt idx="3793">
                  <c:v>0</c:v>
                </c:pt>
                <c:pt idx="3795">
                  <c:v>0</c:v>
                </c:pt>
                <c:pt idx="3796">
                  <c:v>0</c:v>
                </c:pt>
                <c:pt idx="3798">
                  <c:v>0</c:v>
                </c:pt>
                <c:pt idx="3799">
                  <c:v>0</c:v>
                </c:pt>
                <c:pt idx="3801">
                  <c:v>0</c:v>
                </c:pt>
                <c:pt idx="3802">
                  <c:v>0</c:v>
                </c:pt>
                <c:pt idx="3804">
                  <c:v>0</c:v>
                </c:pt>
                <c:pt idx="3805">
                  <c:v>0</c:v>
                </c:pt>
                <c:pt idx="3807">
                  <c:v>0</c:v>
                </c:pt>
                <c:pt idx="3808">
                  <c:v>0</c:v>
                </c:pt>
                <c:pt idx="3810">
                  <c:v>0</c:v>
                </c:pt>
                <c:pt idx="3811">
                  <c:v>0</c:v>
                </c:pt>
                <c:pt idx="3813">
                  <c:v>0</c:v>
                </c:pt>
                <c:pt idx="3814">
                  <c:v>0</c:v>
                </c:pt>
                <c:pt idx="3816">
                  <c:v>0</c:v>
                </c:pt>
                <c:pt idx="3817">
                  <c:v>0</c:v>
                </c:pt>
                <c:pt idx="3819">
                  <c:v>0</c:v>
                </c:pt>
                <c:pt idx="3820">
                  <c:v>0</c:v>
                </c:pt>
                <c:pt idx="3822">
                  <c:v>0</c:v>
                </c:pt>
                <c:pt idx="3823">
                  <c:v>0</c:v>
                </c:pt>
                <c:pt idx="3825">
                  <c:v>0</c:v>
                </c:pt>
                <c:pt idx="3826">
                  <c:v>0</c:v>
                </c:pt>
                <c:pt idx="3828">
                  <c:v>0</c:v>
                </c:pt>
                <c:pt idx="3829">
                  <c:v>0</c:v>
                </c:pt>
                <c:pt idx="3831">
                  <c:v>0</c:v>
                </c:pt>
                <c:pt idx="3832">
                  <c:v>0</c:v>
                </c:pt>
                <c:pt idx="3834">
                  <c:v>0</c:v>
                </c:pt>
                <c:pt idx="3835">
                  <c:v>0</c:v>
                </c:pt>
                <c:pt idx="3837">
                  <c:v>0</c:v>
                </c:pt>
                <c:pt idx="3838">
                  <c:v>0</c:v>
                </c:pt>
                <c:pt idx="3840">
                  <c:v>0</c:v>
                </c:pt>
                <c:pt idx="3841">
                  <c:v>0</c:v>
                </c:pt>
                <c:pt idx="3843">
                  <c:v>0</c:v>
                </c:pt>
                <c:pt idx="3844">
                  <c:v>0</c:v>
                </c:pt>
                <c:pt idx="3846">
                  <c:v>0</c:v>
                </c:pt>
                <c:pt idx="3847">
                  <c:v>0</c:v>
                </c:pt>
                <c:pt idx="3849">
                  <c:v>0</c:v>
                </c:pt>
                <c:pt idx="3850">
                  <c:v>0</c:v>
                </c:pt>
                <c:pt idx="3852">
                  <c:v>0</c:v>
                </c:pt>
                <c:pt idx="3853">
                  <c:v>0</c:v>
                </c:pt>
                <c:pt idx="3855">
                  <c:v>0</c:v>
                </c:pt>
                <c:pt idx="3856">
                  <c:v>0</c:v>
                </c:pt>
                <c:pt idx="3858">
                  <c:v>0</c:v>
                </c:pt>
                <c:pt idx="3859">
                  <c:v>0</c:v>
                </c:pt>
                <c:pt idx="3861">
                  <c:v>0</c:v>
                </c:pt>
                <c:pt idx="3862">
                  <c:v>0</c:v>
                </c:pt>
                <c:pt idx="3864">
                  <c:v>0</c:v>
                </c:pt>
                <c:pt idx="3865">
                  <c:v>0</c:v>
                </c:pt>
                <c:pt idx="3867">
                  <c:v>0</c:v>
                </c:pt>
                <c:pt idx="3868">
                  <c:v>0</c:v>
                </c:pt>
                <c:pt idx="3870">
                  <c:v>0</c:v>
                </c:pt>
                <c:pt idx="3871">
                  <c:v>0</c:v>
                </c:pt>
                <c:pt idx="3873">
                  <c:v>0</c:v>
                </c:pt>
                <c:pt idx="3874">
                  <c:v>0</c:v>
                </c:pt>
                <c:pt idx="3876">
                  <c:v>0</c:v>
                </c:pt>
                <c:pt idx="3877">
                  <c:v>0</c:v>
                </c:pt>
                <c:pt idx="3879">
                  <c:v>0</c:v>
                </c:pt>
                <c:pt idx="3880">
                  <c:v>0</c:v>
                </c:pt>
                <c:pt idx="3882">
                  <c:v>0</c:v>
                </c:pt>
                <c:pt idx="3883">
                  <c:v>0</c:v>
                </c:pt>
                <c:pt idx="3885">
                  <c:v>0</c:v>
                </c:pt>
                <c:pt idx="3886">
                  <c:v>0</c:v>
                </c:pt>
                <c:pt idx="3888">
                  <c:v>0</c:v>
                </c:pt>
                <c:pt idx="3889">
                  <c:v>0</c:v>
                </c:pt>
                <c:pt idx="3891">
                  <c:v>0</c:v>
                </c:pt>
                <c:pt idx="3892">
                  <c:v>0</c:v>
                </c:pt>
                <c:pt idx="3894">
                  <c:v>0</c:v>
                </c:pt>
                <c:pt idx="3895">
                  <c:v>0</c:v>
                </c:pt>
                <c:pt idx="3897">
                  <c:v>0</c:v>
                </c:pt>
                <c:pt idx="3898">
                  <c:v>0</c:v>
                </c:pt>
                <c:pt idx="3900">
                  <c:v>0</c:v>
                </c:pt>
                <c:pt idx="3901">
                  <c:v>0</c:v>
                </c:pt>
                <c:pt idx="3903">
                  <c:v>0</c:v>
                </c:pt>
                <c:pt idx="3904">
                  <c:v>0</c:v>
                </c:pt>
                <c:pt idx="3906">
                  <c:v>0</c:v>
                </c:pt>
                <c:pt idx="3907">
                  <c:v>0</c:v>
                </c:pt>
                <c:pt idx="3909">
                  <c:v>0</c:v>
                </c:pt>
                <c:pt idx="3910">
                  <c:v>0</c:v>
                </c:pt>
                <c:pt idx="3912">
                  <c:v>0</c:v>
                </c:pt>
                <c:pt idx="3913">
                  <c:v>0</c:v>
                </c:pt>
                <c:pt idx="3915">
                  <c:v>0</c:v>
                </c:pt>
                <c:pt idx="3916">
                  <c:v>0</c:v>
                </c:pt>
                <c:pt idx="3918">
                  <c:v>0</c:v>
                </c:pt>
                <c:pt idx="3919">
                  <c:v>0</c:v>
                </c:pt>
                <c:pt idx="3921">
                  <c:v>0</c:v>
                </c:pt>
                <c:pt idx="3922">
                  <c:v>0</c:v>
                </c:pt>
                <c:pt idx="3924">
                  <c:v>0</c:v>
                </c:pt>
                <c:pt idx="3925">
                  <c:v>0</c:v>
                </c:pt>
                <c:pt idx="3927">
                  <c:v>0</c:v>
                </c:pt>
                <c:pt idx="3928">
                  <c:v>0</c:v>
                </c:pt>
                <c:pt idx="3930">
                  <c:v>0</c:v>
                </c:pt>
                <c:pt idx="3931">
                  <c:v>0</c:v>
                </c:pt>
                <c:pt idx="3933">
                  <c:v>0</c:v>
                </c:pt>
                <c:pt idx="3934">
                  <c:v>0</c:v>
                </c:pt>
                <c:pt idx="3936">
                  <c:v>0</c:v>
                </c:pt>
                <c:pt idx="3937">
                  <c:v>0</c:v>
                </c:pt>
                <c:pt idx="3939">
                  <c:v>0</c:v>
                </c:pt>
                <c:pt idx="3940">
                  <c:v>0</c:v>
                </c:pt>
                <c:pt idx="3942">
                  <c:v>0</c:v>
                </c:pt>
                <c:pt idx="3943">
                  <c:v>0</c:v>
                </c:pt>
                <c:pt idx="3945">
                  <c:v>0</c:v>
                </c:pt>
                <c:pt idx="3946">
                  <c:v>0</c:v>
                </c:pt>
                <c:pt idx="3948">
                  <c:v>0</c:v>
                </c:pt>
                <c:pt idx="3949">
                  <c:v>0</c:v>
                </c:pt>
                <c:pt idx="3951">
                  <c:v>0</c:v>
                </c:pt>
                <c:pt idx="3952">
                  <c:v>0</c:v>
                </c:pt>
                <c:pt idx="3954">
                  <c:v>0</c:v>
                </c:pt>
                <c:pt idx="3955">
                  <c:v>0</c:v>
                </c:pt>
                <c:pt idx="3957">
                  <c:v>0</c:v>
                </c:pt>
                <c:pt idx="3958">
                  <c:v>0</c:v>
                </c:pt>
                <c:pt idx="3960">
                  <c:v>0</c:v>
                </c:pt>
                <c:pt idx="3961">
                  <c:v>0</c:v>
                </c:pt>
                <c:pt idx="3963">
                  <c:v>0</c:v>
                </c:pt>
                <c:pt idx="3964">
                  <c:v>0</c:v>
                </c:pt>
                <c:pt idx="3966">
                  <c:v>0</c:v>
                </c:pt>
                <c:pt idx="3967">
                  <c:v>0</c:v>
                </c:pt>
                <c:pt idx="3969">
                  <c:v>0</c:v>
                </c:pt>
                <c:pt idx="3970">
                  <c:v>0</c:v>
                </c:pt>
                <c:pt idx="3972">
                  <c:v>0</c:v>
                </c:pt>
                <c:pt idx="3973">
                  <c:v>0</c:v>
                </c:pt>
                <c:pt idx="3975">
                  <c:v>0</c:v>
                </c:pt>
                <c:pt idx="3976">
                  <c:v>0</c:v>
                </c:pt>
                <c:pt idx="3978">
                  <c:v>0</c:v>
                </c:pt>
                <c:pt idx="3979">
                  <c:v>0</c:v>
                </c:pt>
                <c:pt idx="3981">
                  <c:v>0</c:v>
                </c:pt>
                <c:pt idx="3982">
                  <c:v>0</c:v>
                </c:pt>
                <c:pt idx="3984">
                  <c:v>0</c:v>
                </c:pt>
                <c:pt idx="3985">
                  <c:v>0</c:v>
                </c:pt>
                <c:pt idx="3987">
                  <c:v>0</c:v>
                </c:pt>
                <c:pt idx="3988">
                  <c:v>0</c:v>
                </c:pt>
                <c:pt idx="3990">
                  <c:v>0</c:v>
                </c:pt>
                <c:pt idx="3991">
                  <c:v>0</c:v>
                </c:pt>
                <c:pt idx="3993">
                  <c:v>0</c:v>
                </c:pt>
                <c:pt idx="3994">
                  <c:v>0</c:v>
                </c:pt>
                <c:pt idx="3996">
                  <c:v>0</c:v>
                </c:pt>
                <c:pt idx="3997">
                  <c:v>0</c:v>
                </c:pt>
                <c:pt idx="3999">
                  <c:v>0</c:v>
                </c:pt>
                <c:pt idx="4000">
                  <c:v>0</c:v>
                </c:pt>
                <c:pt idx="4002">
                  <c:v>0</c:v>
                </c:pt>
                <c:pt idx="4003">
                  <c:v>0</c:v>
                </c:pt>
                <c:pt idx="4005">
                  <c:v>0</c:v>
                </c:pt>
                <c:pt idx="4006">
                  <c:v>0</c:v>
                </c:pt>
                <c:pt idx="4008">
                  <c:v>0</c:v>
                </c:pt>
                <c:pt idx="4009">
                  <c:v>0</c:v>
                </c:pt>
                <c:pt idx="4011">
                  <c:v>0</c:v>
                </c:pt>
                <c:pt idx="4012">
                  <c:v>0</c:v>
                </c:pt>
                <c:pt idx="4014">
                  <c:v>0</c:v>
                </c:pt>
                <c:pt idx="4015">
                  <c:v>0</c:v>
                </c:pt>
                <c:pt idx="4017">
                  <c:v>0</c:v>
                </c:pt>
                <c:pt idx="4018">
                  <c:v>0</c:v>
                </c:pt>
                <c:pt idx="4020">
                  <c:v>0</c:v>
                </c:pt>
                <c:pt idx="4021">
                  <c:v>0</c:v>
                </c:pt>
                <c:pt idx="4023">
                  <c:v>0</c:v>
                </c:pt>
                <c:pt idx="4024">
                  <c:v>0</c:v>
                </c:pt>
                <c:pt idx="4026">
                  <c:v>0</c:v>
                </c:pt>
                <c:pt idx="4027">
                  <c:v>0</c:v>
                </c:pt>
                <c:pt idx="4029">
                  <c:v>0</c:v>
                </c:pt>
                <c:pt idx="4030">
                  <c:v>0</c:v>
                </c:pt>
                <c:pt idx="4032">
                  <c:v>0</c:v>
                </c:pt>
                <c:pt idx="4033">
                  <c:v>0</c:v>
                </c:pt>
                <c:pt idx="4035">
                  <c:v>0</c:v>
                </c:pt>
                <c:pt idx="4036">
                  <c:v>0</c:v>
                </c:pt>
                <c:pt idx="4038">
                  <c:v>0</c:v>
                </c:pt>
                <c:pt idx="4039">
                  <c:v>0</c:v>
                </c:pt>
                <c:pt idx="4041">
                  <c:v>0</c:v>
                </c:pt>
                <c:pt idx="4042">
                  <c:v>0</c:v>
                </c:pt>
                <c:pt idx="4044">
                  <c:v>0</c:v>
                </c:pt>
                <c:pt idx="4045">
                  <c:v>0</c:v>
                </c:pt>
                <c:pt idx="4047">
                  <c:v>0</c:v>
                </c:pt>
                <c:pt idx="4048">
                  <c:v>0</c:v>
                </c:pt>
                <c:pt idx="4050">
                  <c:v>0</c:v>
                </c:pt>
                <c:pt idx="4051">
                  <c:v>0</c:v>
                </c:pt>
                <c:pt idx="4053">
                  <c:v>0</c:v>
                </c:pt>
                <c:pt idx="4054">
                  <c:v>0</c:v>
                </c:pt>
                <c:pt idx="4056">
                  <c:v>0</c:v>
                </c:pt>
                <c:pt idx="4057">
                  <c:v>0</c:v>
                </c:pt>
                <c:pt idx="4059">
                  <c:v>0</c:v>
                </c:pt>
                <c:pt idx="4060">
                  <c:v>0</c:v>
                </c:pt>
                <c:pt idx="4062">
                  <c:v>0</c:v>
                </c:pt>
                <c:pt idx="4063">
                  <c:v>0</c:v>
                </c:pt>
                <c:pt idx="4065">
                  <c:v>0</c:v>
                </c:pt>
                <c:pt idx="4066">
                  <c:v>0</c:v>
                </c:pt>
                <c:pt idx="4068">
                  <c:v>0</c:v>
                </c:pt>
                <c:pt idx="4069">
                  <c:v>0</c:v>
                </c:pt>
                <c:pt idx="4071">
                  <c:v>0</c:v>
                </c:pt>
                <c:pt idx="4072">
                  <c:v>0</c:v>
                </c:pt>
                <c:pt idx="4074">
                  <c:v>0</c:v>
                </c:pt>
                <c:pt idx="4075">
                  <c:v>0</c:v>
                </c:pt>
                <c:pt idx="4077">
                  <c:v>0</c:v>
                </c:pt>
                <c:pt idx="4078">
                  <c:v>0</c:v>
                </c:pt>
                <c:pt idx="4080">
                  <c:v>0</c:v>
                </c:pt>
                <c:pt idx="4081">
                  <c:v>0</c:v>
                </c:pt>
                <c:pt idx="4083">
                  <c:v>0</c:v>
                </c:pt>
                <c:pt idx="4084">
                  <c:v>0</c:v>
                </c:pt>
                <c:pt idx="4086">
                  <c:v>0</c:v>
                </c:pt>
                <c:pt idx="4087">
                  <c:v>0</c:v>
                </c:pt>
                <c:pt idx="4089">
                  <c:v>0</c:v>
                </c:pt>
                <c:pt idx="4090">
                  <c:v>0</c:v>
                </c:pt>
                <c:pt idx="4092">
                  <c:v>0</c:v>
                </c:pt>
                <c:pt idx="4093">
                  <c:v>0</c:v>
                </c:pt>
                <c:pt idx="4095">
                  <c:v>0</c:v>
                </c:pt>
                <c:pt idx="4096">
                  <c:v>0</c:v>
                </c:pt>
                <c:pt idx="4098">
                  <c:v>0</c:v>
                </c:pt>
                <c:pt idx="4099">
                  <c:v>0</c:v>
                </c:pt>
                <c:pt idx="4101">
                  <c:v>0</c:v>
                </c:pt>
                <c:pt idx="4102">
                  <c:v>0</c:v>
                </c:pt>
                <c:pt idx="4104">
                  <c:v>0</c:v>
                </c:pt>
                <c:pt idx="4105">
                  <c:v>0</c:v>
                </c:pt>
                <c:pt idx="4107">
                  <c:v>0</c:v>
                </c:pt>
                <c:pt idx="4108">
                  <c:v>0</c:v>
                </c:pt>
                <c:pt idx="4110">
                  <c:v>0</c:v>
                </c:pt>
                <c:pt idx="4111">
                  <c:v>0</c:v>
                </c:pt>
                <c:pt idx="4113">
                  <c:v>0</c:v>
                </c:pt>
                <c:pt idx="4114">
                  <c:v>0</c:v>
                </c:pt>
                <c:pt idx="4116">
                  <c:v>0</c:v>
                </c:pt>
                <c:pt idx="4117">
                  <c:v>0</c:v>
                </c:pt>
                <c:pt idx="4119">
                  <c:v>0</c:v>
                </c:pt>
                <c:pt idx="4120">
                  <c:v>0</c:v>
                </c:pt>
                <c:pt idx="4122">
                  <c:v>0</c:v>
                </c:pt>
                <c:pt idx="4123">
                  <c:v>0</c:v>
                </c:pt>
                <c:pt idx="4125">
                  <c:v>0</c:v>
                </c:pt>
                <c:pt idx="4126">
                  <c:v>0</c:v>
                </c:pt>
                <c:pt idx="4128">
                  <c:v>0</c:v>
                </c:pt>
                <c:pt idx="4129">
                  <c:v>0</c:v>
                </c:pt>
                <c:pt idx="4131">
                  <c:v>0</c:v>
                </c:pt>
                <c:pt idx="4132">
                  <c:v>0</c:v>
                </c:pt>
                <c:pt idx="4134">
                  <c:v>0</c:v>
                </c:pt>
                <c:pt idx="4135">
                  <c:v>0</c:v>
                </c:pt>
                <c:pt idx="4137">
                  <c:v>0</c:v>
                </c:pt>
                <c:pt idx="4138">
                  <c:v>0</c:v>
                </c:pt>
                <c:pt idx="4140">
                  <c:v>0</c:v>
                </c:pt>
                <c:pt idx="4141">
                  <c:v>0</c:v>
                </c:pt>
                <c:pt idx="4143">
                  <c:v>0</c:v>
                </c:pt>
                <c:pt idx="4144">
                  <c:v>0</c:v>
                </c:pt>
                <c:pt idx="4146">
                  <c:v>0</c:v>
                </c:pt>
                <c:pt idx="4147">
                  <c:v>0</c:v>
                </c:pt>
                <c:pt idx="4149">
                  <c:v>0</c:v>
                </c:pt>
                <c:pt idx="4150">
                  <c:v>0</c:v>
                </c:pt>
                <c:pt idx="4152">
                  <c:v>0</c:v>
                </c:pt>
                <c:pt idx="4153">
                  <c:v>0</c:v>
                </c:pt>
                <c:pt idx="4155">
                  <c:v>0</c:v>
                </c:pt>
                <c:pt idx="4156">
                  <c:v>0</c:v>
                </c:pt>
                <c:pt idx="4158">
                  <c:v>0</c:v>
                </c:pt>
                <c:pt idx="4159">
                  <c:v>0</c:v>
                </c:pt>
                <c:pt idx="4161">
                  <c:v>0</c:v>
                </c:pt>
                <c:pt idx="4162">
                  <c:v>0</c:v>
                </c:pt>
                <c:pt idx="4164">
                  <c:v>0</c:v>
                </c:pt>
                <c:pt idx="4165">
                  <c:v>0</c:v>
                </c:pt>
                <c:pt idx="4167">
                  <c:v>0</c:v>
                </c:pt>
                <c:pt idx="4168">
                  <c:v>0</c:v>
                </c:pt>
                <c:pt idx="4170">
                  <c:v>0</c:v>
                </c:pt>
                <c:pt idx="4171">
                  <c:v>0</c:v>
                </c:pt>
                <c:pt idx="4173">
                  <c:v>0</c:v>
                </c:pt>
                <c:pt idx="4174">
                  <c:v>0</c:v>
                </c:pt>
                <c:pt idx="4176">
                  <c:v>0</c:v>
                </c:pt>
                <c:pt idx="4177">
                  <c:v>0</c:v>
                </c:pt>
                <c:pt idx="4179">
                  <c:v>0</c:v>
                </c:pt>
                <c:pt idx="4180">
                  <c:v>0</c:v>
                </c:pt>
                <c:pt idx="4182">
                  <c:v>0</c:v>
                </c:pt>
                <c:pt idx="4183">
                  <c:v>0</c:v>
                </c:pt>
                <c:pt idx="4185">
                  <c:v>0</c:v>
                </c:pt>
                <c:pt idx="4186">
                  <c:v>0</c:v>
                </c:pt>
                <c:pt idx="4188">
                  <c:v>0</c:v>
                </c:pt>
                <c:pt idx="4189">
                  <c:v>0</c:v>
                </c:pt>
                <c:pt idx="4191">
                  <c:v>0</c:v>
                </c:pt>
                <c:pt idx="4192">
                  <c:v>0</c:v>
                </c:pt>
                <c:pt idx="4194">
                  <c:v>0</c:v>
                </c:pt>
                <c:pt idx="4195">
                  <c:v>0</c:v>
                </c:pt>
                <c:pt idx="4197">
                  <c:v>0</c:v>
                </c:pt>
                <c:pt idx="4198">
                  <c:v>0</c:v>
                </c:pt>
                <c:pt idx="4200">
                  <c:v>0</c:v>
                </c:pt>
                <c:pt idx="4201">
                  <c:v>0</c:v>
                </c:pt>
                <c:pt idx="4203">
                  <c:v>0</c:v>
                </c:pt>
                <c:pt idx="4204">
                  <c:v>0</c:v>
                </c:pt>
                <c:pt idx="4206">
                  <c:v>0</c:v>
                </c:pt>
                <c:pt idx="4207">
                  <c:v>0</c:v>
                </c:pt>
                <c:pt idx="4209">
                  <c:v>0</c:v>
                </c:pt>
                <c:pt idx="4210">
                  <c:v>0</c:v>
                </c:pt>
                <c:pt idx="4212">
                  <c:v>0</c:v>
                </c:pt>
                <c:pt idx="4213">
                  <c:v>0</c:v>
                </c:pt>
                <c:pt idx="4215">
                  <c:v>0</c:v>
                </c:pt>
                <c:pt idx="4216">
                  <c:v>0</c:v>
                </c:pt>
                <c:pt idx="4218">
                  <c:v>0</c:v>
                </c:pt>
                <c:pt idx="4219">
                  <c:v>0</c:v>
                </c:pt>
                <c:pt idx="4221">
                  <c:v>0</c:v>
                </c:pt>
                <c:pt idx="4222">
                  <c:v>0</c:v>
                </c:pt>
                <c:pt idx="4224">
                  <c:v>0</c:v>
                </c:pt>
                <c:pt idx="4225">
                  <c:v>0</c:v>
                </c:pt>
                <c:pt idx="4227">
                  <c:v>0</c:v>
                </c:pt>
                <c:pt idx="4228">
                  <c:v>0</c:v>
                </c:pt>
                <c:pt idx="4230">
                  <c:v>0</c:v>
                </c:pt>
                <c:pt idx="4231">
                  <c:v>0</c:v>
                </c:pt>
                <c:pt idx="4233">
                  <c:v>0</c:v>
                </c:pt>
                <c:pt idx="4234">
                  <c:v>0</c:v>
                </c:pt>
                <c:pt idx="4236">
                  <c:v>0</c:v>
                </c:pt>
                <c:pt idx="4237">
                  <c:v>0</c:v>
                </c:pt>
                <c:pt idx="4239">
                  <c:v>0</c:v>
                </c:pt>
                <c:pt idx="4240">
                  <c:v>0</c:v>
                </c:pt>
                <c:pt idx="4242">
                  <c:v>0</c:v>
                </c:pt>
                <c:pt idx="4243">
                  <c:v>0</c:v>
                </c:pt>
                <c:pt idx="4245">
                  <c:v>0</c:v>
                </c:pt>
                <c:pt idx="4246">
                  <c:v>0</c:v>
                </c:pt>
                <c:pt idx="4248">
                  <c:v>0</c:v>
                </c:pt>
                <c:pt idx="4249">
                  <c:v>0</c:v>
                </c:pt>
                <c:pt idx="4251">
                  <c:v>0</c:v>
                </c:pt>
                <c:pt idx="4252">
                  <c:v>0</c:v>
                </c:pt>
                <c:pt idx="4254">
                  <c:v>0</c:v>
                </c:pt>
                <c:pt idx="4255">
                  <c:v>0</c:v>
                </c:pt>
                <c:pt idx="4257">
                  <c:v>0</c:v>
                </c:pt>
                <c:pt idx="4258">
                  <c:v>0</c:v>
                </c:pt>
                <c:pt idx="4260">
                  <c:v>0</c:v>
                </c:pt>
                <c:pt idx="4261">
                  <c:v>0</c:v>
                </c:pt>
                <c:pt idx="4263">
                  <c:v>0</c:v>
                </c:pt>
                <c:pt idx="4264">
                  <c:v>0</c:v>
                </c:pt>
                <c:pt idx="4266">
                  <c:v>0</c:v>
                </c:pt>
                <c:pt idx="4267">
                  <c:v>0</c:v>
                </c:pt>
                <c:pt idx="4269">
                  <c:v>0</c:v>
                </c:pt>
                <c:pt idx="4270">
                  <c:v>0</c:v>
                </c:pt>
                <c:pt idx="4272">
                  <c:v>0</c:v>
                </c:pt>
                <c:pt idx="4273">
                  <c:v>0</c:v>
                </c:pt>
                <c:pt idx="4275">
                  <c:v>0</c:v>
                </c:pt>
                <c:pt idx="4276">
                  <c:v>0</c:v>
                </c:pt>
                <c:pt idx="4278">
                  <c:v>0</c:v>
                </c:pt>
                <c:pt idx="4279">
                  <c:v>0</c:v>
                </c:pt>
                <c:pt idx="4281">
                  <c:v>0</c:v>
                </c:pt>
                <c:pt idx="4282">
                  <c:v>0</c:v>
                </c:pt>
                <c:pt idx="4284">
                  <c:v>0</c:v>
                </c:pt>
                <c:pt idx="4285">
                  <c:v>0</c:v>
                </c:pt>
                <c:pt idx="4287">
                  <c:v>0</c:v>
                </c:pt>
                <c:pt idx="4288">
                  <c:v>0</c:v>
                </c:pt>
                <c:pt idx="4290">
                  <c:v>0</c:v>
                </c:pt>
                <c:pt idx="4291">
                  <c:v>0</c:v>
                </c:pt>
                <c:pt idx="4293">
                  <c:v>0</c:v>
                </c:pt>
                <c:pt idx="4294">
                  <c:v>0</c:v>
                </c:pt>
                <c:pt idx="4296">
                  <c:v>0</c:v>
                </c:pt>
                <c:pt idx="4297">
                  <c:v>0</c:v>
                </c:pt>
                <c:pt idx="4299">
                  <c:v>0</c:v>
                </c:pt>
                <c:pt idx="4300">
                  <c:v>0</c:v>
                </c:pt>
                <c:pt idx="4302">
                  <c:v>0</c:v>
                </c:pt>
                <c:pt idx="4303">
                  <c:v>0</c:v>
                </c:pt>
                <c:pt idx="4305">
                  <c:v>0</c:v>
                </c:pt>
                <c:pt idx="4306">
                  <c:v>0</c:v>
                </c:pt>
                <c:pt idx="4308">
                  <c:v>0</c:v>
                </c:pt>
                <c:pt idx="4309">
                  <c:v>0</c:v>
                </c:pt>
                <c:pt idx="4311">
                  <c:v>0</c:v>
                </c:pt>
                <c:pt idx="4312">
                  <c:v>0</c:v>
                </c:pt>
                <c:pt idx="4314">
                  <c:v>0</c:v>
                </c:pt>
                <c:pt idx="4315">
                  <c:v>0</c:v>
                </c:pt>
                <c:pt idx="4317">
                  <c:v>0</c:v>
                </c:pt>
                <c:pt idx="4318">
                  <c:v>0</c:v>
                </c:pt>
                <c:pt idx="4320">
                  <c:v>0</c:v>
                </c:pt>
                <c:pt idx="4321">
                  <c:v>0</c:v>
                </c:pt>
                <c:pt idx="4323">
                  <c:v>0</c:v>
                </c:pt>
                <c:pt idx="4324">
                  <c:v>0</c:v>
                </c:pt>
                <c:pt idx="4326">
                  <c:v>0</c:v>
                </c:pt>
                <c:pt idx="4327">
                  <c:v>0</c:v>
                </c:pt>
                <c:pt idx="4329">
                  <c:v>0</c:v>
                </c:pt>
                <c:pt idx="4330">
                  <c:v>0</c:v>
                </c:pt>
                <c:pt idx="4332">
                  <c:v>0</c:v>
                </c:pt>
                <c:pt idx="4333">
                  <c:v>0</c:v>
                </c:pt>
                <c:pt idx="4335">
                  <c:v>0</c:v>
                </c:pt>
                <c:pt idx="4336">
                  <c:v>0</c:v>
                </c:pt>
                <c:pt idx="4338">
                  <c:v>0</c:v>
                </c:pt>
                <c:pt idx="4339">
                  <c:v>0</c:v>
                </c:pt>
                <c:pt idx="4341">
                  <c:v>0</c:v>
                </c:pt>
                <c:pt idx="4342">
                  <c:v>0</c:v>
                </c:pt>
                <c:pt idx="4344">
                  <c:v>0</c:v>
                </c:pt>
                <c:pt idx="4345">
                  <c:v>0</c:v>
                </c:pt>
                <c:pt idx="4347">
                  <c:v>0</c:v>
                </c:pt>
                <c:pt idx="4348">
                  <c:v>0</c:v>
                </c:pt>
                <c:pt idx="4350">
                  <c:v>0</c:v>
                </c:pt>
                <c:pt idx="4351">
                  <c:v>0</c:v>
                </c:pt>
                <c:pt idx="4353">
                  <c:v>0</c:v>
                </c:pt>
                <c:pt idx="4354">
                  <c:v>0</c:v>
                </c:pt>
                <c:pt idx="4356">
                  <c:v>0</c:v>
                </c:pt>
                <c:pt idx="4357">
                  <c:v>0</c:v>
                </c:pt>
                <c:pt idx="4359">
                  <c:v>0</c:v>
                </c:pt>
                <c:pt idx="4360">
                  <c:v>0</c:v>
                </c:pt>
                <c:pt idx="4362">
                  <c:v>0</c:v>
                </c:pt>
                <c:pt idx="4363">
                  <c:v>0</c:v>
                </c:pt>
                <c:pt idx="4365">
                  <c:v>0</c:v>
                </c:pt>
                <c:pt idx="4366">
                  <c:v>0</c:v>
                </c:pt>
                <c:pt idx="4368">
                  <c:v>0</c:v>
                </c:pt>
                <c:pt idx="4369">
                  <c:v>0</c:v>
                </c:pt>
                <c:pt idx="4371">
                  <c:v>0</c:v>
                </c:pt>
                <c:pt idx="4372">
                  <c:v>0</c:v>
                </c:pt>
                <c:pt idx="4374">
                  <c:v>0</c:v>
                </c:pt>
                <c:pt idx="4375">
                  <c:v>0</c:v>
                </c:pt>
                <c:pt idx="4377">
                  <c:v>0</c:v>
                </c:pt>
                <c:pt idx="4378">
                  <c:v>0</c:v>
                </c:pt>
                <c:pt idx="4380">
                  <c:v>0</c:v>
                </c:pt>
                <c:pt idx="4381">
                  <c:v>0</c:v>
                </c:pt>
                <c:pt idx="4383">
                  <c:v>0</c:v>
                </c:pt>
                <c:pt idx="4384">
                  <c:v>0</c:v>
                </c:pt>
                <c:pt idx="4386">
                  <c:v>0</c:v>
                </c:pt>
                <c:pt idx="4387">
                  <c:v>0</c:v>
                </c:pt>
                <c:pt idx="4389">
                  <c:v>0</c:v>
                </c:pt>
                <c:pt idx="4390">
                  <c:v>0</c:v>
                </c:pt>
                <c:pt idx="4392">
                  <c:v>0</c:v>
                </c:pt>
                <c:pt idx="4393">
                  <c:v>0</c:v>
                </c:pt>
                <c:pt idx="4395">
                  <c:v>0</c:v>
                </c:pt>
                <c:pt idx="4396">
                  <c:v>0</c:v>
                </c:pt>
                <c:pt idx="4398">
                  <c:v>0</c:v>
                </c:pt>
                <c:pt idx="4399">
                  <c:v>0</c:v>
                </c:pt>
                <c:pt idx="4401">
                  <c:v>0</c:v>
                </c:pt>
                <c:pt idx="4402">
                  <c:v>0</c:v>
                </c:pt>
                <c:pt idx="4404">
                  <c:v>0</c:v>
                </c:pt>
                <c:pt idx="4405">
                  <c:v>0</c:v>
                </c:pt>
                <c:pt idx="4407">
                  <c:v>0</c:v>
                </c:pt>
                <c:pt idx="4408">
                  <c:v>0</c:v>
                </c:pt>
                <c:pt idx="4410">
                  <c:v>0</c:v>
                </c:pt>
                <c:pt idx="4411">
                  <c:v>0</c:v>
                </c:pt>
                <c:pt idx="4413">
                  <c:v>0</c:v>
                </c:pt>
                <c:pt idx="4414">
                  <c:v>0</c:v>
                </c:pt>
                <c:pt idx="4416">
                  <c:v>0</c:v>
                </c:pt>
                <c:pt idx="4417">
                  <c:v>0</c:v>
                </c:pt>
                <c:pt idx="4419">
                  <c:v>0</c:v>
                </c:pt>
                <c:pt idx="4420">
                  <c:v>0</c:v>
                </c:pt>
                <c:pt idx="4422">
                  <c:v>0</c:v>
                </c:pt>
                <c:pt idx="4423">
                  <c:v>0</c:v>
                </c:pt>
                <c:pt idx="4425">
                  <c:v>0</c:v>
                </c:pt>
                <c:pt idx="4426">
                  <c:v>0</c:v>
                </c:pt>
                <c:pt idx="4428">
                  <c:v>0</c:v>
                </c:pt>
                <c:pt idx="4429">
                  <c:v>0</c:v>
                </c:pt>
                <c:pt idx="4431">
                  <c:v>0</c:v>
                </c:pt>
                <c:pt idx="4432">
                  <c:v>0</c:v>
                </c:pt>
                <c:pt idx="4434">
                  <c:v>0.0122999</c:v>
                </c:pt>
                <c:pt idx="4435">
                  <c:v>0.0122999</c:v>
                </c:pt>
                <c:pt idx="4437">
                  <c:v>0.0122999</c:v>
                </c:pt>
                <c:pt idx="4438">
                  <c:v>0.0122999</c:v>
                </c:pt>
                <c:pt idx="4440">
                  <c:v>0.0151368</c:v>
                </c:pt>
                <c:pt idx="4441">
                  <c:v>0.0151368</c:v>
                </c:pt>
                <c:pt idx="4443">
                  <c:v>0.0179736</c:v>
                </c:pt>
                <c:pt idx="4444">
                  <c:v>0.0179736</c:v>
                </c:pt>
                <c:pt idx="4446">
                  <c:v>0.0208105</c:v>
                </c:pt>
                <c:pt idx="4447">
                  <c:v>0.0208105</c:v>
                </c:pt>
                <c:pt idx="4449">
                  <c:v>0.0236473</c:v>
                </c:pt>
                <c:pt idx="4450">
                  <c:v>0.0236473</c:v>
                </c:pt>
                <c:pt idx="4452">
                  <c:v>0.0264841</c:v>
                </c:pt>
                <c:pt idx="4453">
                  <c:v>0.0264841</c:v>
                </c:pt>
                <c:pt idx="4455">
                  <c:v>0.029321</c:v>
                </c:pt>
                <c:pt idx="4456">
                  <c:v>0.029321</c:v>
                </c:pt>
                <c:pt idx="4458">
                  <c:v>0.0321578</c:v>
                </c:pt>
                <c:pt idx="4459">
                  <c:v>0.0321578</c:v>
                </c:pt>
                <c:pt idx="4461">
                  <c:v>0.0349946</c:v>
                </c:pt>
                <c:pt idx="4462">
                  <c:v>0.0349946</c:v>
                </c:pt>
                <c:pt idx="4464">
                  <c:v>0.0378315</c:v>
                </c:pt>
                <c:pt idx="4465">
                  <c:v>0.0378315</c:v>
                </c:pt>
                <c:pt idx="4467">
                  <c:v>0.0378315</c:v>
                </c:pt>
                <c:pt idx="4468">
                  <c:v>0.0378315</c:v>
                </c:pt>
                <c:pt idx="4470">
                  <c:v>0.0406683</c:v>
                </c:pt>
                <c:pt idx="4471">
                  <c:v>0.0406683</c:v>
                </c:pt>
                <c:pt idx="4473">
                  <c:v>0.0435051</c:v>
                </c:pt>
                <c:pt idx="4474">
                  <c:v>0.0435051</c:v>
                </c:pt>
                <c:pt idx="4476">
                  <c:v>0.0435051</c:v>
                </c:pt>
                <c:pt idx="4477">
                  <c:v>0.0435051</c:v>
                </c:pt>
                <c:pt idx="4479">
                  <c:v>0.046342</c:v>
                </c:pt>
                <c:pt idx="4480">
                  <c:v>0.046342</c:v>
                </c:pt>
                <c:pt idx="4482">
                  <c:v>0.0491788</c:v>
                </c:pt>
                <c:pt idx="4483">
                  <c:v>0.0491788</c:v>
                </c:pt>
                <c:pt idx="4485">
                  <c:v>0.0520157</c:v>
                </c:pt>
                <c:pt idx="4486">
                  <c:v>0.0520157</c:v>
                </c:pt>
                <c:pt idx="4488">
                  <c:v>0.0520157</c:v>
                </c:pt>
                <c:pt idx="4489">
                  <c:v>0.0520157</c:v>
                </c:pt>
                <c:pt idx="4491">
                  <c:v>0.0548525</c:v>
                </c:pt>
                <c:pt idx="4492">
                  <c:v>0.0548525</c:v>
                </c:pt>
                <c:pt idx="4494">
                  <c:v>0.0548525</c:v>
                </c:pt>
                <c:pt idx="4495">
                  <c:v>0.0548525</c:v>
                </c:pt>
                <c:pt idx="4497">
                  <c:v>0.0548525</c:v>
                </c:pt>
                <c:pt idx="4498">
                  <c:v>0.0548525</c:v>
                </c:pt>
                <c:pt idx="4500">
                  <c:v>0.0576893</c:v>
                </c:pt>
                <c:pt idx="4501">
                  <c:v>0.0576893</c:v>
                </c:pt>
                <c:pt idx="4503">
                  <c:v>0.0576893</c:v>
                </c:pt>
                <c:pt idx="4504">
                  <c:v>0.0576893</c:v>
                </c:pt>
                <c:pt idx="4506">
                  <c:v>0.0576893</c:v>
                </c:pt>
                <c:pt idx="4507">
                  <c:v>0.0576893</c:v>
                </c:pt>
                <c:pt idx="4509">
                  <c:v>0.0605262</c:v>
                </c:pt>
                <c:pt idx="4510">
                  <c:v>0.0605262</c:v>
                </c:pt>
                <c:pt idx="4512">
                  <c:v>0.0605262</c:v>
                </c:pt>
                <c:pt idx="4513">
                  <c:v>0.0605262</c:v>
                </c:pt>
                <c:pt idx="4515">
                  <c:v>0.063363</c:v>
                </c:pt>
                <c:pt idx="4516">
                  <c:v>0.063363</c:v>
                </c:pt>
                <c:pt idx="4518">
                  <c:v>0.0661998</c:v>
                </c:pt>
                <c:pt idx="4519">
                  <c:v>0.0661998</c:v>
                </c:pt>
                <c:pt idx="4521">
                  <c:v>0.0690367</c:v>
                </c:pt>
                <c:pt idx="4522">
                  <c:v>0.0690367</c:v>
                </c:pt>
                <c:pt idx="4524">
                  <c:v>0</c:v>
                </c:pt>
                <c:pt idx="4525">
                  <c:v>0</c:v>
                </c:pt>
                <c:pt idx="4527">
                  <c:v>0</c:v>
                </c:pt>
                <c:pt idx="4528">
                  <c:v>0</c:v>
                </c:pt>
                <c:pt idx="4530">
                  <c:v>0</c:v>
                </c:pt>
                <c:pt idx="4531">
                  <c:v>0</c:v>
                </c:pt>
                <c:pt idx="4533">
                  <c:v>0</c:v>
                </c:pt>
                <c:pt idx="4534">
                  <c:v>0</c:v>
                </c:pt>
                <c:pt idx="4536">
                  <c:v>0</c:v>
                </c:pt>
                <c:pt idx="4537">
                  <c:v>0</c:v>
                </c:pt>
                <c:pt idx="4539">
                  <c:v>0</c:v>
                </c:pt>
                <c:pt idx="4540">
                  <c:v>0</c:v>
                </c:pt>
                <c:pt idx="4542">
                  <c:v>0</c:v>
                </c:pt>
                <c:pt idx="4543">
                  <c:v>0</c:v>
                </c:pt>
                <c:pt idx="4545">
                  <c:v>0</c:v>
                </c:pt>
                <c:pt idx="4546">
                  <c:v>0</c:v>
                </c:pt>
                <c:pt idx="4548">
                  <c:v>0</c:v>
                </c:pt>
                <c:pt idx="4549">
                  <c:v>0</c:v>
                </c:pt>
                <c:pt idx="4551">
                  <c:v>0</c:v>
                </c:pt>
                <c:pt idx="4552">
                  <c:v>0</c:v>
                </c:pt>
                <c:pt idx="4554">
                  <c:v>0</c:v>
                </c:pt>
                <c:pt idx="4555">
                  <c:v>0</c:v>
                </c:pt>
                <c:pt idx="4557">
                  <c:v>0</c:v>
                </c:pt>
                <c:pt idx="4558">
                  <c:v>0</c:v>
                </c:pt>
                <c:pt idx="4560">
                  <c:v>0</c:v>
                </c:pt>
                <c:pt idx="4561">
                  <c:v>0</c:v>
                </c:pt>
                <c:pt idx="4563">
                  <c:v>0</c:v>
                </c:pt>
                <c:pt idx="4564">
                  <c:v>0</c:v>
                </c:pt>
                <c:pt idx="4566">
                  <c:v>0</c:v>
                </c:pt>
                <c:pt idx="4567">
                  <c:v>0</c:v>
                </c:pt>
                <c:pt idx="4569">
                  <c:v>0</c:v>
                </c:pt>
                <c:pt idx="4570">
                  <c:v>0</c:v>
                </c:pt>
                <c:pt idx="4572">
                  <c:v>0</c:v>
                </c:pt>
                <c:pt idx="4573">
                  <c:v>0</c:v>
                </c:pt>
                <c:pt idx="4575">
                  <c:v>0</c:v>
                </c:pt>
                <c:pt idx="4576">
                  <c:v>0</c:v>
                </c:pt>
                <c:pt idx="4578">
                  <c:v>0</c:v>
                </c:pt>
                <c:pt idx="4579">
                  <c:v>0</c:v>
                </c:pt>
                <c:pt idx="4581">
                  <c:v>0</c:v>
                </c:pt>
                <c:pt idx="4582">
                  <c:v>0</c:v>
                </c:pt>
                <c:pt idx="4584">
                  <c:v>0</c:v>
                </c:pt>
                <c:pt idx="4585">
                  <c:v>0</c:v>
                </c:pt>
                <c:pt idx="4587">
                  <c:v>0</c:v>
                </c:pt>
                <c:pt idx="4588">
                  <c:v>0</c:v>
                </c:pt>
                <c:pt idx="4590">
                  <c:v>0</c:v>
                </c:pt>
                <c:pt idx="4591">
                  <c:v>0</c:v>
                </c:pt>
                <c:pt idx="4593">
                  <c:v>0</c:v>
                </c:pt>
                <c:pt idx="4594">
                  <c:v>0</c:v>
                </c:pt>
                <c:pt idx="4596">
                  <c:v>0</c:v>
                </c:pt>
                <c:pt idx="4597">
                  <c:v>0</c:v>
                </c:pt>
                <c:pt idx="4599">
                  <c:v>0</c:v>
                </c:pt>
                <c:pt idx="4600">
                  <c:v>0</c:v>
                </c:pt>
                <c:pt idx="4602">
                  <c:v>0</c:v>
                </c:pt>
                <c:pt idx="4603">
                  <c:v>0</c:v>
                </c:pt>
                <c:pt idx="4605">
                  <c:v>0</c:v>
                </c:pt>
                <c:pt idx="4606">
                  <c:v>0</c:v>
                </c:pt>
              </c:numCache>
            </c:numRef>
          </c:yVal>
        </c:ser>
        <c:ser>
          <c:idx val="1"/>
          <c:order val="1"/>
          <c:tx>
            <c:v>Below benchmark</c:v>
          </c:tx>
          <c:spPr>
            <a:ln cap="flat" w="38100">
              <a:solidFill>
                <a:srgbClr val="D2907F"/>
              </a:solidFill>
            </a:ln>
          </c:spPr>
          <c:marker>
            <c:symbol val="none"/>
          </c:marker>
          <c:xVal>
            <c:numRef>
              <c:f>'Map Fill'!$A$6:$A$4612</c:f>
              <c:numCache>
                <c:formatCode>General</c:formatCode>
                <c:ptCount val="4607"/>
                <c:pt idx="0">
                  <c:v>-0.3021501</c:v>
                </c:pt>
                <c:pt idx="1">
                  <c:v>-0.3012023</c:v>
                </c:pt>
                <c:pt idx="3">
                  <c:v>-0.2945674</c:v>
                </c:pt>
                <c:pt idx="4">
                  <c:v>-0.2931456</c:v>
                </c:pt>
                <c:pt idx="6">
                  <c:v>-0.2898282</c:v>
                </c:pt>
                <c:pt idx="7">
                  <c:v>-0.2888803</c:v>
                </c:pt>
                <c:pt idx="9">
                  <c:v>-0.2926717</c:v>
                </c:pt>
                <c:pt idx="10">
                  <c:v>-0.2898282</c:v>
                </c:pt>
                <c:pt idx="12">
                  <c:v>-0.2879325</c:v>
                </c:pt>
                <c:pt idx="13">
                  <c:v>-0.2827194</c:v>
                </c:pt>
                <c:pt idx="15">
                  <c:v>-0.2865107</c:v>
                </c:pt>
                <c:pt idx="16">
                  <c:v>-0.2812976</c:v>
                </c:pt>
                <c:pt idx="18">
                  <c:v>-0.2822454</c:v>
                </c:pt>
                <c:pt idx="19">
                  <c:v>-0.2765584</c:v>
                </c:pt>
                <c:pt idx="21">
                  <c:v>-0.2708713</c:v>
                </c:pt>
                <c:pt idx="22">
                  <c:v>-0.2666061</c:v>
                </c:pt>
                <c:pt idx="24">
                  <c:v>-0.2083138</c:v>
                </c:pt>
                <c:pt idx="25">
                  <c:v>-0.2045224</c:v>
                </c:pt>
                <c:pt idx="27">
                  <c:v>-0.200731</c:v>
                </c:pt>
                <c:pt idx="28">
                  <c:v>-0.1997832</c:v>
                </c:pt>
                <c:pt idx="30">
                  <c:v>-0.2794019</c:v>
                </c:pt>
                <c:pt idx="31">
                  <c:v>-0.2741888</c:v>
                </c:pt>
                <c:pt idx="33">
                  <c:v>-0.2685017</c:v>
                </c:pt>
                <c:pt idx="34">
                  <c:v>-0.2651843</c:v>
                </c:pt>
                <c:pt idx="36">
                  <c:v>-0.2097355</c:v>
                </c:pt>
                <c:pt idx="37">
                  <c:v>-0.206892</c:v>
                </c:pt>
                <c:pt idx="39">
                  <c:v>-0.2059441</c:v>
                </c:pt>
                <c:pt idx="40">
                  <c:v>-0.2054702</c:v>
                </c:pt>
                <c:pt idx="42">
                  <c:v>-0.2040485</c:v>
                </c:pt>
                <c:pt idx="43">
                  <c:v>-0.1993093</c:v>
                </c:pt>
                <c:pt idx="45">
                  <c:v>-0.3756079</c:v>
                </c:pt>
                <c:pt idx="46">
                  <c:v>-0.3737122</c:v>
                </c:pt>
                <c:pt idx="48">
                  <c:v>-0.278928</c:v>
                </c:pt>
                <c:pt idx="49">
                  <c:v>-0.2699235</c:v>
                </c:pt>
                <c:pt idx="51">
                  <c:v>-0.2666061</c:v>
                </c:pt>
                <c:pt idx="52">
                  <c:v>-0.2642364</c:v>
                </c:pt>
                <c:pt idx="54">
                  <c:v>-0.2163704</c:v>
                </c:pt>
                <c:pt idx="55">
                  <c:v>-0.2144747</c:v>
                </c:pt>
                <c:pt idx="57">
                  <c:v>-0.213053</c:v>
                </c:pt>
                <c:pt idx="58">
                  <c:v>-0.2121051</c:v>
                </c:pt>
                <c:pt idx="60">
                  <c:v>-0.2092616</c:v>
                </c:pt>
                <c:pt idx="61">
                  <c:v>-0.200731</c:v>
                </c:pt>
                <c:pt idx="63">
                  <c:v>-0.2836672</c:v>
                </c:pt>
                <c:pt idx="64">
                  <c:v>-0.2827194</c:v>
                </c:pt>
                <c:pt idx="66">
                  <c:v>-0.2812976</c:v>
                </c:pt>
                <c:pt idx="67">
                  <c:v>-0.2798758</c:v>
                </c:pt>
                <c:pt idx="69">
                  <c:v>-0.2775062</c:v>
                </c:pt>
                <c:pt idx="70">
                  <c:v>-0.2680278</c:v>
                </c:pt>
                <c:pt idx="72">
                  <c:v>-0.21874</c:v>
                </c:pt>
                <c:pt idx="73">
                  <c:v>-0.2158965</c:v>
                </c:pt>
                <c:pt idx="75">
                  <c:v>-0.2149487</c:v>
                </c:pt>
                <c:pt idx="76">
                  <c:v>-0.2140008</c:v>
                </c:pt>
                <c:pt idx="78">
                  <c:v>-0.2097355</c:v>
                </c:pt>
                <c:pt idx="79">
                  <c:v>-0.206892</c:v>
                </c:pt>
                <c:pt idx="81">
                  <c:v>-0.2903021</c:v>
                </c:pt>
                <c:pt idx="82">
                  <c:v>-0.2699235</c:v>
                </c:pt>
                <c:pt idx="84">
                  <c:v>-0.2637625</c:v>
                </c:pt>
                <c:pt idx="85">
                  <c:v>-0.2613929</c:v>
                </c:pt>
                <c:pt idx="87">
                  <c:v>-0.2211096</c:v>
                </c:pt>
                <c:pt idx="88">
                  <c:v>-0.2173183</c:v>
                </c:pt>
                <c:pt idx="90">
                  <c:v>-0.2158965</c:v>
                </c:pt>
                <c:pt idx="91">
                  <c:v>-0.2144747</c:v>
                </c:pt>
                <c:pt idx="93">
                  <c:v>-0.213053</c:v>
                </c:pt>
                <c:pt idx="94">
                  <c:v>-0.2097355</c:v>
                </c:pt>
                <c:pt idx="96">
                  <c:v>-0.2898282</c:v>
                </c:pt>
                <c:pt idx="97">
                  <c:v>-0.26708</c:v>
                </c:pt>
                <c:pt idx="99">
                  <c:v>-0.2637625</c:v>
                </c:pt>
                <c:pt idx="100">
                  <c:v>-0.2580755</c:v>
                </c:pt>
                <c:pt idx="102">
                  <c:v>-0.2258488</c:v>
                </c:pt>
                <c:pt idx="103">
                  <c:v>-0.2215835</c:v>
                </c:pt>
                <c:pt idx="105">
                  <c:v>-0.2201618</c:v>
                </c:pt>
                <c:pt idx="106">
                  <c:v>-0.2182661</c:v>
                </c:pt>
                <c:pt idx="108">
                  <c:v>-0.2173183</c:v>
                </c:pt>
                <c:pt idx="109">
                  <c:v>-0.212579</c:v>
                </c:pt>
                <c:pt idx="111">
                  <c:v>-0.2959892</c:v>
                </c:pt>
                <c:pt idx="112">
                  <c:v>-0.2917239</c:v>
                </c:pt>
                <c:pt idx="114">
                  <c:v>-0.290776</c:v>
                </c:pt>
                <c:pt idx="115">
                  <c:v>-0.2656582</c:v>
                </c:pt>
                <c:pt idx="117">
                  <c:v>-0.2623408</c:v>
                </c:pt>
                <c:pt idx="118">
                  <c:v>-0.254758</c:v>
                </c:pt>
                <c:pt idx="120">
                  <c:v>-0.2315359</c:v>
                </c:pt>
                <c:pt idx="121">
                  <c:v>-0.2267967</c:v>
                </c:pt>
                <c:pt idx="123">
                  <c:v>-0.2230053</c:v>
                </c:pt>
                <c:pt idx="124">
                  <c:v>-0.2201618</c:v>
                </c:pt>
                <c:pt idx="126">
                  <c:v>-0.2192139</c:v>
                </c:pt>
                <c:pt idx="127">
                  <c:v>-0.2168443</c:v>
                </c:pt>
                <c:pt idx="129">
                  <c:v>-0.3021501</c:v>
                </c:pt>
                <c:pt idx="130">
                  <c:v>-0.3007284</c:v>
                </c:pt>
                <c:pt idx="132">
                  <c:v>-0.2978848</c:v>
                </c:pt>
                <c:pt idx="133">
                  <c:v>-0.2637625</c:v>
                </c:pt>
                <c:pt idx="135">
                  <c:v>-0.2613929</c:v>
                </c:pt>
                <c:pt idx="136">
                  <c:v>-0.2552319</c:v>
                </c:pt>
                <c:pt idx="138">
                  <c:v>-0.2495449</c:v>
                </c:pt>
                <c:pt idx="139">
                  <c:v>-0.2353273</c:v>
                </c:pt>
                <c:pt idx="141">
                  <c:v>-0.2343794</c:v>
                </c:pt>
                <c:pt idx="142">
                  <c:v>-0.231062</c:v>
                </c:pt>
                <c:pt idx="144">
                  <c:v>-0.2220575</c:v>
                </c:pt>
                <c:pt idx="145">
                  <c:v>-0.2196879</c:v>
                </c:pt>
                <c:pt idx="147">
                  <c:v>-0.2974109</c:v>
                </c:pt>
                <c:pt idx="148">
                  <c:v>-0.236749</c:v>
                </c:pt>
                <c:pt idx="150">
                  <c:v>-0.2988327</c:v>
                </c:pt>
                <c:pt idx="151">
                  <c:v>-0.2372229</c:v>
                </c:pt>
                <c:pt idx="153">
                  <c:v>-0.2978848</c:v>
                </c:pt>
                <c:pt idx="154">
                  <c:v>-0.2376969</c:v>
                </c:pt>
                <c:pt idx="156">
                  <c:v>-0.2950413</c:v>
                </c:pt>
                <c:pt idx="157">
                  <c:v>-0.2381708</c:v>
                </c:pt>
                <c:pt idx="159">
                  <c:v>-0.2936196</c:v>
                </c:pt>
                <c:pt idx="160">
                  <c:v>-0.2931456</c:v>
                </c:pt>
                <c:pt idx="162">
                  <c:v>-0.2893543</c:v>
                </c:pt>
                <c:pt idx="163">
                  <c:v>-0.2391186</c:v>
                </c:pt>
                <c:pt idx="165">
                  <c:v>-0.3073633</c:v>
                </c:pt>
                <c:pt idx="166">
                  <c:v>-0.3049937</c:v>
                </c:pt>
                <c:pt idx="168">
                  <c:v>-0.285089</c:v>
                </c:pt>
                <c:pt idx="169">
                  <c:v>-0.2395925</c:v>
                </c:pt>
                <c:pt idx="171">
                  <c:v>-0.3102068</c:v>
                </c:pt>
                <c:pt idx="172">
                  <c:v>-0.3097329</c:v>
                </c:pt>
                <c:pt idx="174">
                  <c:v>-0.2860368</c:v>
                </c:pt>
                <c:pt idx="175">
                  <c:v>-0.2400665</c:v>
                </c:pt>
                <c:pt idx="177">
                  <c:v>-0.296937</c:v>
                </c:pt>
                <c:pt idx="178">
                  <c:v>-0.2405404</c:v>
                </c:pt>
                <c:pt idx="180">
                  <c:v>-0.2964631</c:v>
                </c:pt>
                <c:pt idx="181">
                  <c:v>-0.2410143</c:v>
                </c:pt>
                <c:pt idx="183">
                  <c:v>-0.2997805</c:v>
                </c:pt>
                <c:pt idx="184">
                  <c:v>-0.2884064</c:v>
                </c:pt>
                <c:pt idx="186">
                  <c:v>-0.2855629</c:v>
                </c:pt>
                <c:pt idx="187">
                  <c:v>-0.2414882</c:v>
                </c:pt>
                <c:pt idx="189">
                  <c:v>-0.2931456</c:v>
                </c:pt>
                <c:pt idx="190">
                  <c:v>-0.2903021</c:v>
                </c:pt>
                <c:pt idx="192">
                  <c:v>-0.285089</c:v>
                </c:pt>
                <c:pt idx="193">
                  <c:v>-0.2424361</c:v>
                </c:pt>
                <c:pt idx="195">
                  <c:v>-0.2888803</c:v>
                </c:pt>
                <c:pt idx="196">
                  <c:v>-0.24291</c:v>
                </c:pt>
                <c:pt idx="198">
                  <c:v>-0.2898282</c:v>
                </c:pt>
                <c:pt idx="199">
                  <c:v>-0.2433839</c:v>
                </c:pt>
                <c:pt idx="201">
                  <c:v>-0.2921978</c:v>
                </c:pt>
                <c:pt idx="202">
                  <c:v>-0.2438578</c:v>
                </c:pt>
                <c:pt idx="204">
                  <c:v>-0.2926717</c:v>
                </c:pt>
                <c:pt idx="205">
                  <c:v>-0.2443318</c:v>
                </c:pt>
                <c:pt idx="207">
                  <c:v>-0.2865107</c:v>
                </c:pt>
                <c:pt idx="208">
                  <c:v>-0.2452796</c:v>
                </c:pt>
                <c:pt idx="210">
                  <c:v>-0.285089</c:v>
                </c:pt>
                <c:pt idx="211">
                  <c:v>-0.2457535</c:v>
                </c:pt>
                <c:pt idx="213">
                  <c:v>-0.2803498</c:v>
                </c:pt>
                <c:pt idx="214">
                  <c:v>-0.26708</c:v>
                </c:pt>
                <c:pt idx="216">
                  <c:v>-0.2746627</c:v>
                </c:pt>
                <c:pt idx="217">
                  <c:v>-0.2722931</c:v>
                </c:pt>
                <c:pt idx="219">
                  <c:v>0.1163222</c:v>
                </c:pt>
                <c:pt idx="220">
                  <c:v>0.117744</c:v>
                </c:pt>
                <c:pt idx="222">
                  <c:v>0.1243789</c:v>
                </c:pt>
                <c:pt idx="223">
                  <c:v>0.1272224</c:v>
                </c:pt>
                <c:pt idx="225">
                  <c:v>0.1139526</c:v>
                </c:pt>
                <c:pt idx="226">
                  <c:v>0.1182179</c:v>
                </c:pt>
                <c:pt idx="228">
                  <c:v>0.1215353</c:v>
                </c:pt>
                <c:pt idx="229">
                  <c:v>0.1291181</c:v>
                </c:pt>
                <c:pt idx="231">
                  <c:v>0.1139526</c:v>
                </c:pt>
                <c:pt idx="232">
                  <c:v>0.1191657</c:v>
                </c:pt>
                <c:pt idx="234">
                  <c:v>0.1210614</c:v>
                </c:pt>
                <c:pt idx="235">
                  <c:v>0.1281702</c:v>
                </c:pt>
                <c:pt idx="237">
                  <c:v>0.1134787</c:v>
                </c:pt>
                <c:pt idx="238">
                  <c:v>0.1262745</c:v>
                </c:pt>
                <c:pt idx="240">
                  <c:v>0.1130048</c:v>
                </c:pt>
                <c:pt idx="241">
                  <c:v>0.1248528</c:v>
                </c:pt>
                <c:pt idx="243">
                  <c:v>0.1125308</c:v>
                </c:pt>
                <c:pt idx="244">
                  <c:v>0.1442835</c:v>
                </c:pt>
                <c:pt idx="246">
                  <c:v>0.1125308</c:v>
                </c:pt>
                <c:pt idx="247">
                  <c:v>0.1632404</c:v>
                </c:pt>
                <c:pt idx="249">
                  <c:v>0.1120569</c:v>
                </c:pt>
                <c:pt idx="250">
                  <c:v>0.1618186</c:v>
                </c:pt>
                <c:pt idx="252">
                  <c:v>0.111583</c:v>
                </c:pt>
                <c:pt idx="253">
                  <c:v>0.1613447</c:v>
                </c:pt>
                <c:pt idx="255">
                  <c:v>0.1111091</c:v>
                </c:pt>
                <c:pt idx="256">
                  <c:v>0.1618186</c:v>
                </c:pt>
                <c:pt idx="258">
                  <c:v>0.1111091</c:v>
                </c:pt>
                <c:pt idx="259">
                  <c:v>0.1603969</c:v>
                </c:pt>
                <c:pt idx="261">
                  <c:v>0.1111091</c:v>
                </c:pt>
                <c:pt idx="262">
                  <c:v>0.1599229</c:v>
                </c:pt>
                <c:pt idx="264">
                  <c:v>0.1111091</c:v>
                </c:pt>
                <c:pt idx="265">
                  <c:v>0.1603969</c:v>
                </c:pt>
                <c:pt idx="267">
                  <c:v>0.111583</c:v>
                </c:pt>
                <c:pt idx="268">
                  <c:v>0.1613447</c:v>
                </c:pt>
                <c:pt idx="270">
                  <c:v>0.111583</c:v>
                </c:pt>
                <c:pt idx="271">
                  <c:v>0.1608708</c:v>
                </c:pt>
                <c:pt idx="273">
                  <c:v>0.111583</c:v>
                </c:pt>
                <c:pt idx="274">
                  <c:v>0.1599229</c:v>
                </c:pt>
                <c:pt idx="276">
                  <c:v>0.111583</c:v>
                </c:pt>
                <c:pt idx="277">
                  <c:v>0.1585012</c:v>
                </c:pt>
                <c:pt idx="279">
                  <c:v>0.111583</c:v>
                </c:pt>
                <c:pt idx="280">
                  <c:v>0.1570794</c:v>
                </c:pt>
                <c:pt idx="282">
                  <c:v>0.111583</c:v>
                </c:pt>
                <c:pt idx="283">
                  <c:v>0.1561316</c:v>
                </c:pt>
                <c:pt idx="285">
                  <c:v>0.111583</c:v>
                </c:pt>
                <c:pt idx="286">
                  <c:v>0.1556577</c:v>
                </c:pt>
                <c:pt idx="288">
                  <c:v>0.111583</c:v>
                </c:pt>
                <c:pt idx="289">
                  <c:v>0.1547098</c:v>
                </c:pt>
                <c:pt idx="291">
                  <c:v>0.111583</c:v>
                </c:pt>
                <c:pt idx="292">
                  <c:v>0.153762</c:v>
                </c:pt>
                <c:pt idx="294">
                  <c:v>0.1120569</c:v>
                </c:pt>
                <c:pt idx="295">
                  <c:v>0.153288</c:v>
                </c:pt>
                <c:pt idx="297">
                  <c:v>0.1120569</c:v>
                </c:pt>
                <c:pt idx="298">
                  <c:v>0.1523402</c:v>
                </c:pt>
                <c:pt idx="300">
                  <c:v>0.1120569</c:v>
                </c:pt>
                <c:pt idx="301">
                  <c:v>0.1513924</c:v>
                </c:pt>
                <c:pt idx="303">
                  <c:v>0.1120569</c:v>
                </c:pt>
                <c:pt idx="304">
                  <c:v>0.1509184</c:v>
                </c:pt>
                <c:pt idx="306">
                  <c:v>0.1120569</c:v>
                </c:pt>
                <c:pt idx="307">
                  <c:v>0.1499706</c:v>
                </c:pt>
                <c:pt idx="309">
                  <c:v>0.1120569</c:v>
                </c:pt>
                <c:pt idx="310">
                  <c:v>0.1490228</c:v>
                </c:pt>
                <c:pt idx="312">
                  <c:v>0.1120569</c:v>
                </c:pt>
                <c:pt idx="313">
                  <c:v>0.1485488</c:v>
                </c:pt>
                <c:pt idx="315">
                  <c:v>0.1191657</c:v>
                </c:pt>
                <c:pt idx="316">
                  <c:v>0.147601</c:v>
                </c:pt>
                <c:pt idx="318">
                  <c:v>0.0286468</c:v>
                </c:pt>
                <c:pt idx="319">
                  <c:v>0.0329121</c:v>
                </c:pt>
                <c:pt idx="321">
                  <c:v>0.0286468</c:v>
                </c:pt>
                <c:pt idx="322">
                  <c:v>0.07082579999999999</c:v>
                </c:pt>
                <c:pt idx="324">
                  <c:v>0.0286468</c:v>
                </c:pt>
                <c:pt idx="325">
                  <c:v>0.07035189999999999</c:v>
                </c:pt>
                <c:pt idx="327">
                  <c:v>0.0286468</c:v>
                </c:pt>
                <c:pt idx="328">
                  <c:v>0.07129969999999999</c:v>
                </c:pt>
                <c:pt idx="330">
                  <c:v>0.0220119</c:v>
                </c:pt>
                <c:pt idx="331">
                  <c:v>0.06893009999999999</c:v>
                </c:pt>
                <c:pt idx="333">
                  <c:v>0.0220119</c:v>
                </c:pt>
                <c:pt idx="334">
                  <c:v>0.06987790000000001</c:v>
                </c:pt>
                <c:pt idx="336">
                  <c:v>0.0220119</c:v>
                </c:pt>
                <c:pt idx="337">
                  <c:v>0.07129969999999999</c:v>
                </c:pt>
                <c:pt idx="339">
                  <c:v>0.0220119</c:v>
                </c:pt>
                <c:pt idx="340">
                  <c:v>0.07272149999999999</c:v>
                </c:pt>
                <c:pt idx="342">
                  <c:v>0.0220119</c:v>
                </c:pt>
                <c:pt idx="343">
                  <c:v>0.07366929999999999</c:v>
                </c:pt>
                <c:pt idx="345">
                  <c:v>0.0220119</c:v>
                </c:pt>
                <c:pt idx="346">
                  <c:v>0.07509109999999999</c:v>
                </c:pt>
                <c:pt idx="348">
                  <c:v>0.0224858</c:v>
                </c:pt>
                <c:pt idx="349">
                  <c:v>0.07698679999999999</c:v>
                </c:pt>
                <c:pt idx="351">
                  <c:v>0.0224858</c:v>
                </c:pt>
                <c:pt idx="352">
                  <c:v>0.07840850000000001</c:v>
                </c:pt>
                <c:pt idx="354">
                  <c:v>0.0224858</c:v>
                </c:pt>
                <c:pt idx="355">
                  <c:v>0.07935639999999999</c:v>
                </c:pt>
                <c:pt idx="357">
                  <c:v>0.0224858</c:v>
                </c:pt>
                <c:pt idx="358">
                  <c:v>0.08077810000000001</c:v>
                </c:pt>
                <c:pt idx="360">
                  <c:v>0.0224858</c:v>
                </c:pt>
                <c:pt idx="361">
                  <c:v>0.08267380000000001</c:v>
                </c:pt>
                <c:pt idx="363">
                  <c:v>0.0220119</c:v>
                </c:pt>
                <c:pt idx="364">
                  <c:v>0.08267380000000001</c:v>
                </c:pt>
                <c:pt idx="366">
                  <c:v>0.0220119</c:v>
                </c:pt>
                <c:pt idx="367">
                  <c:v>0.0831477</c:v>
                </c:pt>
                <c:pt idx="369">
                  <c:v>0.021538</c:v>
                </c:pt>
                <c:pt idx="370">
                  <c:v>0.08504340000000001</c:v>
                </c:pt>
                <c:pt idx="372">
                  <c:v>0.0210641</c:v>
                </c:pt>
                <c:pt idx="373">
                  <c:v>0.08599130000000001</c:v>
                </c:pt>
                <c:pt idx="375">
                  <c:v>0.0205901</c:v>
                </c:pt>
                <c:pt idx="376">
                  <c:v>0.087413</c:v>
                </c:pt>
                <c:pt idx="378">
                  <c:v>0.0201162</c:v>
                </c:pt>
                <c:pt idx="379">
                  <c:v>0.07983030000000001</c:v>
                </c:pt>
                <c:pt idx="381">
                  <c:v>0.0196423</c:v>
                </c:pt>
                <c:pt idx="382">
                  <c:v>0.08219990000000001</c:v>
                </c:pt>
                <c:pt idx="384">
                  <c:v>0.057556</c:v>
                </c:pt>
                <c:pt idx="385">
                  <c:v>0.081252</c:v>
                </c:pt>
                <c:pt idx="387">
                  <c:v>-0.2097355</c:v>
                </c:pt>
                <c:pt idx="388">
                  <c:v>-0.1931483</c:v>
                </c:pt>
                <c:pt idx="390">
                  <c:v>-0.2244271</c:v>
                </c:pt>
                <c:pt idx="391">
                  <c:v>-0.1926744</c:v>
                </c:pt>
                <c:pt idx="393">
                  <c:v>-0.2291663</c:v>
                </c:pt>
                <c:pt idx="394">
                  <c:v>-0.1922004</c:v>
                </c:pt>
                <c:pt idx="396">
                  <c:v>-0.2343794</c:v>
                </c:pt>
                <c:pt idx="397">
                  <c:v>-0.1917265</c:v>
                </c:pt>
                <c:pt idx="399">
                  <c:v>-0.2391186</c:v>
                </c:pt>
                <c:pt idx="400">
                  <c:v>-0.1917265</c:v>
                </c:pt>
                <c:pt idx="402">
                  <c:v>-0.2438578</c:v>
                </c:pt>
                <c:pt idx="403">
                  <c:v>-0.1912526</c:v>
                </c:pt>
                <c:pt idx="405">
                  <c:v>-0.248597</c:v>
                </c:pt>
                <c:pt idx="406">
                  <c:v>-0.1907787</c:v>
                </c:pt>
                <c:pt idx="408">
                  <c:v>-0.2533363</c:v>
                </c:pt>
                <c:pt idx="409">
                  <c:v>-0.1903048</c:v>
                </c:pt>
                <c:pt idx="411">
                  <c:v>-0.2580755</c:v>
                </c:pt>
                <c:pt idx="412">
                  <c:v>-0.1898308</c:v>
                </c:pt>
                <c:pt idx="414">
                  <c:v>-0.2628147</c:v>
                </c:pt>
                <c:pt idx="415">
                  <c:v>-0.1893569</c:v>
                </c:pt>
                <c:pt idx="417">
                  <c:v>-0.2675539</c:v>
                </c:pt>
                <c:pt idx="418">
                  <c:v>-0.1893569</c:v>
                </c:pt>
                <c:pt idx="420">
                  <c:v>-0.272767</c:v>
                </c:pt>
                <c:pt idx="421">
                  <c:v>-0.188883</c:v>
                </c:pt>
                <c:pt idx="423">
                  <c:v>-0.2718192</c:v>
                </c:pt>
                <c:pt idx="424">
                  <c:v>-0.1884091</c:v>
                </c:pt>
                <c:pt idx="426">
                  <c:v>-0.26708</c:v>
                </c:pt>
                <c:pt idx="427">
                  <c:v>-0.1879351</c:v>
                </c:pt>
                <c:pt idx="429">
                  <c:v>-0.2675539</c:v>
                </c:pt>
                <c:pt idx="430">
                  <c:v>-0.1874612</c:v>
                </c:pt>
                <c:pt idx="432">
                  <c:v>-0.2694496</c:v>
                </c:pt>
                <c:pt idx="433">
                  <c:v>-0.1869873</c:v>
                </c:pt>
                <c:pt idx="435">
                  <c:v>-0.2689757</c:v>
                </c:pt>
                <c:pt idx="436">
                  <c:v>-0.1869873</c:v>
                </c:pt>
                <c:pt idx="438">
                  <c:v>-0.26708</c:v>
                </c:pt>
                <c:pt idx="439">
                  <c:v>-0.1865134</c:v>
                </c:pt>
                <c:pt idx="441">
                  <c:v>-0.2647104</c:v>
                </c:pt>
                <c:pt idx="442">
                  <c:v>-0.1860395</c:v>
                </c:pt>
                <c:pt idx="444">
                  <c:v>-0.2647104</c:v>
                </c:pt>
                <c:pt idx="445">
                  <c:v>-0.1855655</c:v>
                </c:pt>
                <c:pt idx="447">
                  <c:v>-0.2637625</c:v>
                </c:pt>
                <c:pt idx="448">
                  <c:v>-0.1850916</c:v>
                </c:pt>
                <c:pt idx="450">
                  <c:v>-0.2594972</c:v>
                </c:pt>
                <c:pt idx="451">
                  <c:v>-0.1846177</c:v>
                </c:pt>
                <c:pt idx="453">
                  <c:v>-0.2585494</c:v>
                </c:pt>
                <c:pt idx="454">
                  <c:v>-0.1846177</c:v>
                </c:pt>
                <c:pt idx="456">
                  <c:v>-0.2599712</c:v>
                </c:pt>
                <c:pt idx="457">
                  <c:v>-0.1841438</c:v>
                </c:pt>
                <c:pt idx="459">
                  <c:v>-0.260919</c:v>
                </c:pt>
                <c:pt idx="460">
                  <c:v>-0.1836699</c:v>
                </c:pt>
                <c:pt idx="462">
                  <c:v>-0.2618668</c:v>
                </c:pt>
                <c:pt idx="463">
                  <c:v>-0.1831959</c:v>
                </c:pt>
                <c:pt idx="465">
                  <c:v>-0.2623408</c:v>
                </c:pt>
                <c:pt idx="466">
                  <c:v>-0.182722</c:v>
                </c:pt>
                <c:pt idx="468">
                  <c:v>-0.260919</c:v>
                </c:pt>
                <c:pt idx="469">
                  <c:v>-0.1822481</c:v>
                </c:pt>
                <c:pt idx="471">
                  <c:v>-0.2604451</c:v>
                </c:pt>
                <c:pt idx="472">
                  <c:v>-0.1822481</c:v>
                </c:pt>
                <c:pt idx="474">
                  <c:v>-0.260919</c:v>
                </c:pt>
                <c:pt idx="475">
                  <c:v>-0.1817742</c:v>
                </c:pt>
                <c:pt idx="477">
                  <c:v>-0.260919</c:v>
                </c:pt>
                <c:pt idx="478">
                  <c:v>-0.1813003</c:v>
                </c:pt>
                <c:pt idx="480">
                  <c:v>-0.2604451</c:v>
                </c:pt>
                <c:pt idx="481">
                  <c:v>-0.1808263</c:v>
                </c:pt>
                <c:pt idx="483">
                  <c:v>-0.2604451</c:v>
                </c:pt>
                <c:pt idx="484">
                  <c:v>-0.1803524</c:v>
                </c:pt>
                <c:pt idx="486">
                  <c:v>-0.2599712</c:v>
                </c:pt>
                <c:pt idx="487">
                  <c:v>-0.2580755</c:v>
                </c:pt>
                <c:pt idx="489">
                  <c:v>-0.2500188</c:v>
                </c:pt>
                <c:pt idx="490">
                  <c:v>-0.1798785</c:v>
                </c:pt>
                <c:pt idx="492">
                  <c:v>-0.2495449</c:v>
                </c:pt>
                <c:pt idx="493">
                  <c:v>-0.1813003</c:v>
                </c:pt>
                <c:pt idx="495">
                  <c:v>-0.249071</c:v>
                </c:pt>
                <c:pt idx="496">
                  <c:v>-0.2002571</c:v>
                </c:pt>
                <c:pt idx="498">
                  <c:v>-0.248597</c:v>
                </c:pt>
                <c:pt idx="499">
                  <c:v>-0.2168443</c:v>
                </c:pt>
                <c:pt idx="501">
                  <c:v>-0.2481231</c:v>
                </c:pt>
                <c:pt idx="502">
                  <c:v>-0.2334316</c:v>
                </c:pt>
                <c:pt idx="504">
                  <c:v>-0.2841411</c:v>
                </c:pt>
                <c:pt idx="505">
                  <c:v>-0.2675539</c:v>
                </c:pt>
                <c:pt idx="507">
                  <c:v>-0.3064154</c:v>
                </c:pt>
                <c:pt idx="508">
                  <c:v>-0.2680278</c:v>
                </c:pt>
                <c:pt idx="510">
                  <c:v>-0.3073633</c:v>
                </c:pt>
                <c:pt idx="511">
                  <c:v>-0.2699235</c:v>
                </c:pt>
                <c:pt idx="513">
                  <c:v>-0.3068893</c:v>
                </c:pt>
                <c:pt idx="514">
                  <c:v>-0.2694496</c:v>
                </c:pt>
                <c:pt idx="516">
                  <c:v>-0.3068893</c:v>
                </c:pt>
                <c:pt idx="517">
                  <c:v>-0.2675539</c:v>
                </c:pt>
                <c:pt idx="519">
                  <c:v>-0.3073633</c:v>
                </c:pt>
                <c:pt idx="520">
                  <c:v>-0.2651843</c:v>
                </c:pt>
                <c:pt idx="522">
                  <c:v>-0.3083111</c:v>
                </c:pt>
                <c:pt idx="523">
                  <c:v>-0.2651843</c:v>
                </c:pt>
                <c:pt idx="525">
                  <c:v>-0.3102068</c:v>
                </c:pt>
                <c:pt idx="526">
                  <c:v>-0.2642364</c:v>
                </c:pt>
                <c:pt idx="528">
                  <c:v>-0.3125764</c:v>
                </c:pt>
                <c:pt idx="529">
                  <c:v>-0.2599712</c:v>
                </c:pt>
                <c:pt idx="531">
                  <c:v>-0.314946</c:v>
                </c:pt>
                <c:pt idx="532">
                  <c:v>-0.2590233</c:v>
                </c:pt>
                <c:pt idx="534">
                  <c:v>-0.3192113</c:v>
                </c:pt>
                <c:pt idx="535">
                  <c:v>-0.2604451</c:v>
                </c:pt>
                <c:pt idx="537">
                  <c:v>-0.3196852</c:v>
                </c:pt>
                <c:pt idx="538">
                  <c:v>-0.2613929</c:v>
                </c:pt>
                <c:pt idx="540">
                  <c:v>-0.3253723</c:v>
                </c:pt>
                <c:pt idx="541">
                  <c:v>-0.2623408</c:v>
                </c:pt>
                <c:pt idx="543">
                  <c:v>-0.3286897</c:v>
                </c:pt>
                <c:pt idx="544">
                  <c:v>-0.2628147</c:v>
                </c:pt>
                <c:pt idx="546">
                  <c:v>-0.3296376</c:v>
                </c:pt>
                <c:pt idx="547">
                  <c:v>-0.2642364</c:v>
                </c:pt>
                <c:pt idx="549">
                  <c:v>-0.3324811</c:v>
                </c:pt>
                <c:pt idx="550">
                  <c:v>-0.2661321</c:v>
                </c:pt>
                <c:pt idx="552">
                  <c:v>-0.3395899</c:v>
                </c:pt>
                <c:pt idx="553">
                  <c:v>-0.2680278</c:v>
                </c:pt>
                <c:pt idx="555">
                  <c:v>-0.3462248</c:v>
                </c:pt>
                <c:pt idx="556">
                  <c:v>-0.2699235</c:v>
                </c:pt>
                <c:pt idx="558">
                  <c:v>-0.3466987</c:v>
                </c:pt>
                <c:pt idx="559">
                  <c:v>-0.2718192</c:v>
                </c:pt>
                <c:pt idx="561">
                  <c:v>-0.345277</c:v>
                </c:pt>
                <c:pt idx="562">
                  <c:v>-0.2737149</c:v>
                </c:pt>
                <c:pt idx="564">
                  <c:v>-0.345277</c:v>
                </c:pt>
                <c:pt idx="565">
                  <c:v>-0.2756106</c:v>
                </c:pt>
                <c:pt idx="567">
                  <c:v>-0.3457509</c:v>
                </c:pt>
                <c:pt idx="568">
                  <c:v>-0.2770323</c:v>
                </c:pt>
                <c:pt idx="570">
                  <c:v>-0.3471726</c:v>
                </c:pt>
                <c:pt idx="571">
                  <c:v>-0.278928</c:v>
                </c:pt>
                <c:pt idx="573">
                  <c:v>-0.3466987</c:v>
                </c:pt>
                <c:pt idx="574">
                  <c:v>-0.2808237</c:v>
                </c:pt>
                <c:pt idx="576">
                  <c:v>-0.3490683</c:v>
                </c:pt>
                <c:pt idx="577">
                  <c:v>-0.2827194</c:v>
                </c:pt>
                <c:pt idx="579">
                  <c:v>-0.350964</c:v>
                </c:pt>
                <c:pt idx="580">
                  <c:v>-0.2846151</c:v>
                </c:pt>
                <c:pt idx="582">
                  <c:v>-0.3514379</c:v>
                </c:pt>
                <c:pt idx="583">
                  <c:v>-0.2865107</c:v>
                </c:pt>
                <c:pt idx="585">
                  <c:v>-0.3523858</c:v>
                </c:pt>
                <c:pt idx="586">
                  <c:v>-0.2884064</c:v>
                </c:pt>
                <c:pt idx="588">
                  <c:v>-0.3538075</c:v>
                </c:pt>
                <c:pt idx="589">
                  <c:v>-0.2903021</c:v>
                </c:pt>
                <c:pt idx="591">
                  <c:v>-0.3552293</c:v>
                </c:pt>
                <c:pt idx="592">
                  <c:v>-0.2921978</c:v>
                </c:pt>
                <c:pt idx="594">
                  <c:v>-0.3557032</c:v>
                </c:pt>
                <c:pt idx="595">
                  <c:v>-0.2940935</c:v>
                </c:pt>
                <c:pt idx="597">
                  <c:v>-0.3552293</c:v>
                </c:pt>
                <c:pt idx="598">
                  <c:v>-0.2959892</c:v>
                </c:pt>
                <c:pt idx="600">
                  <c:v>-0.3528597</c:v>
                </c:pt>
                <c:pt idx="601">
                  <c:v>-0.2978848</c:v>
                </c:pt>
                <c:pt idx="603">
                  <c:v>-0.3528597</c:v>
                </c:pt>
                <c:pt idx="604">
                  <c:v>-0.2997805</c:v>
                </c:pt>
                <c:pt idx="606">
                  <c:v>-0.3566511</c:v>
                </c:pt>
                <c:pt idx="607">
                  <c:v>-0.3016762</c:v>
                </c:pt>
                <c:pt idx="609">
                  <c:v>-0.3580728</c:v>
                </c:pt>
                <c:pt idx="610">
                  <c:v>-0.3035719</c:v>
                </c:pt>
                <c:pt idx="612">
                  <c:v>-0.3585467</c:v>
                </c:pt>
                <c:pt idx="613">
                  <c:v>-0.3054676</c:v>
                </c:pt>
                <c:pt idx="615">
                  <c:v>-0.3580728</c:v>
                </c:pt>
                <c:pt idx="616">
                  <c:v>-0.3073633</c:v>
                </c:pt>
                <c:pt idx="618">
                  <c:v>-0.3580728</c:v>
                </c:pt>
                <c:pt idx="619">
                  <c:v>-0.309259</c:v>
                </c:pt>
                <c:pt idx="621">
                  <c:v>-0.3575989</c:v>
                </c:pt>
                <c:pt idx="622">
                  <c:v>-0.3566511</c:v>
                </c:pt>
                <c:pt idx="624">
                  <c:v>-0.3547554</c:v>
                </c:pt>
                <c:pt idx="625">
                  <c:v>-0.3111546</c:v>
                </c:pt>
                <c:pt idx="627">
                  <c:v>-0.3575989</c:v>
                </c:pt>
                <c:pt idx="628">
                  <c:v>-0.3566511</c:v>
                </c:pt>
                <c:pt idx="630">
                  <c:v>-0.3542815</c:v>
                </c:pt>
                <c:pt idx="631">
                  <c:v>-0.3130503</c:v>
                </c:pt>
                <c:pt idx="633">
                  <c:v>-0.3613903</c:v>
                </c:pt>
                <c:pt idx="634">
                  <c:v>-0.3557032</c:v>
                </c:pt>
                <c:pt idx="636">
                  <c:v>-0.3542815</c:v>
                </c:pt>
                <c:pt idx="637">
                  <c:v>-0.314946</c:v>
                </c:pt>
                <c:pt idx="639">
                  <c:v>-0.3613903</c:v>
                </c:pt>
                <c:pt idx="640">
                  <c:v>-0.3168417</c:v>
                </c:pt>
                <c:pt idx="642">
                  <c:v>-0.3613903</c:v>
                </c:pt>
                <c:pt idx="643">
                  <c:v>-0.3187374</c:v>
                </c:pt>
                <c:pt idx="645">
                  <c:v>-0.3623381</c:v>
                </c:pt>
                <c:pt idx="646">
                  <c:v>-0.3187374</c:v>
                </c:pt>
                <c:pt idx="648">
                  <c:v>-0.3642338</c:v>
                </c:pt>
                <c:pt idx="649">
                  <c:v>-0.3177895</c:v>
                </c:pt>
                <c:pt idx="651">
                  <c:v>-0.3651816</c:v>
                </c:pt>
                <c:pt idx="652">
                  <c:v>-0.3173156</c:v>
                </c:pt>
                <c:pt idx="654">
                  <c:v>-0.3666034</c:v>
                </c:pt>
                <c:pt idx="655">
                  <c:v>-0.3163678</c:v>
                </c:pt>
                <c:pt idx="657">
                  <c:v>-0.3666034</c:v>
                </c:pt>
                <c:pt idx="658">
                  <c:v>-0.3158938</c:v>
                </c:pt>
                <c:pt idx="660">
                  <c:v>-0.3661295</c:v>
                </c:pt>
                <c:pt idx="661">
                  <c:v>-0.314946</c:v>
                </c:pt>
                <c:pt idx="663">
                  <c:v>-0.3666034</c:v>
                </c:pt>
                <c:pt idx="664">
                  <c:v>-0.3144721</c:v>
                </c:pt>
                <c:pt idx="666">
                  <c:v>-0.3651816</c:v>
                </c:pt>
                <c:pt idx="667">
                  <c:v>-0.3135242</c:v>
                </c:pt>
                <c:pt idx="669">
                  <c:v>-0.3647077</c:v>
                </c:pt>
                <c:pt idx="670">
                  <c:v>-0.3125764</c:v>
                </c:pt>
                <c:pt idx="672">
                  <c:v>-0.3642338</c:v>
                </c:pt>
                <c:pt idx="673">
                  <c:v>-0.3121025</c:v>
                </c:pt>
                <c:pt idx="675">
                  <c:v>-0.3651816</c:v>
                </c:pt>
                <c:pt idx="676">
                  <c:v>-0.3111546</c:v>
                </c:pt>
                <c:pt idx="678">
                  <c:v>-0.3661295</c:v>
                </c:pt>
                <c:pt idx="679">
                  <c:v>-0.3106807</c:v>
                </c:pt>
                <c:pt idx="681">
                  <c:v>-0.3680252</c:v>
                </c:pt>
                <c:pt idx="682">
                  <c:v>-0.3097329</c:v>
                </c:pt>
                <c:pt idx="684">
                  <c:v>-0.3684991</c:v>
                </c:pt>
                <c:pt idx="685">
                  <c:v>-0.309259</c:v>
                </c:pt>
                <c:pt idx="687">
                  <c:v>-0.3670773</c:v>
                </c:pt>
                <c:pt idx="688">
                  <c:v>-0.3083111</c:v>
                </c:pt>
                <c:pt idx="690">
                  <c:v>-0.3647077</c:v>
                </c:pt>
                <c:pt idx="691">
                  <c:v>-0.3078372</c:v>
                </c:pt>
                <c:pt idx="693">
                  <c:v>-0.3623381</c:v>
                </c:pt>
                <c:pt idx="694">
                  <c:v>-0.3068893</c:v>
                </c:pt>
                <c:pt idx="696">
                  <c:v>-0.3613903</c:v>
                </c:pt>
                <c:pt idx="697">
                  <c:v>-0.3064154</c:v>
                </c:pt>
                <c:pt idx="699">
                  <c:v>-0.3604424</c:v>
                </c:pt>
                <c:pt idx="700">
                  <c:v>-0.3139982</c:v>
                </c:pt>
                <c:pt idx="702">
                  <c:v>-0.3590207</c:v>
                </c:pt>
                <c:pt idx="703">
                  <c:v>-0.3244244</c:v>
                </c:pt>
                <c:pt idx="705">
                  <c:v>-0.3585467</c:v>
                </c:pt>
                <c:pt idx="706">
                  <c:v>-0.3339028</c:v>
                </c:pt>
                <c:pt idx="708">
                  <c:v>-0.3590207</c:v>
                </c:pt>
                <c:pt idx="709">
                  <c:v>-0.3438552</c:v>
                </c:pt>
                <c:pt idx="711">
                  <c:v>-0.3585467</c:v>
                </c:pt>
                <c:pt idx="712">
                  <c:v>-0.3538075</c:v>
                </c:pt>
                <c:pt idx="714">
                  <c:v>-0.1031033</c:v>
                </c:pt>
                <c:pt idx="715">
                  <c:v>-0.0836725</c:v>
                </c:pt>
                <c:pt idx="717">
                  <c:v>-0.1343821</c:v>
                </c:pt>
                <c:pt idx="718">
                  <c:v>-0.0831986</c:v>
                </c:pt>
                <c:pt idx="720">
                  <c:v>-0.1594999</c:v>
                </c:pt>
                <c:pt idx="721">
                  <c:v>-0.0831986</c:v>
                </c:pt>
                <c:pt idx="723">
                  <c:v>-0.1794046</c:v>
                </c:pt>
                <c:pt idx="724">
                  <c:v>-0.0831986</c:v>
                </c:pt>
                <c:pt idx="726">
                  <c:v>-0.1789306</c:v>
                </c:pt>
                <c:pt idx="727">
                  <c:v>-0.0827247</c:v>
                </c:pt>
                <c:pt idx="729">
                  <c:v>-0.1784567</c:v>
                </c:pt>
                <c:pt idx="730">
                  <c:v>-0.0827247</c:v>
                </c:pt>
                <c:pt idx="732">
                  <c:v>-0.1779828</c:v>
                </c:pt>
                <c:pt idx="733">
                  <c:v>-0.0822507</c:v>
                </c:pt>
                <c:pt idx="735">
                  <c:v>-0.1775089</c:v>
                </c:pt>
                <c:pt idx="736">
                  <c:v>-0.0822507</c:v>
                </c:pt>
                <c:pt idx="738">
                  <c:v>-0.177035</c:v>
                </c:pt>
                <c:pt idx="739">
                  <c:v>-0.0822507</c:v>
                </c:pt>
                <c:pt idx="741">
                  <c:v>-0.177035</c:v>
                </c:pt>
                <c:pt idx="742">
                  <c:v>-0.0817768</c:v>
                </c:pt>
                <c:pt idx="744">
                  <c:v>-0.176561</c:v>
                </c:pt>
                <c:pt idx="745">
                  <c:v>-0.0817768</c:v>
                </c:pt>
                <c:pt idx="747">
                  <c:v>-0.1760871</c:v>
                </c:pt>
                <c:pt idx="748">
                  <c:v>-0.0817768</c:v>
                </c:pt>
                <c:pt idx="750">
                  <c:v>-0.1760871</c:v>
                </c:pt>
                <c:pt idx="751">
                  <c:v>-0.0813029</c:v>
                </c:pt>
                <c:pt idx="753">
                  <c:v>-0.1756132</c:v>
                </c:pt>
                <c:pt idx="754">
                  <c:v>-0.0813029</c:v>
                </c:pt>
                <c:pt idx="756">
                  <c:v>-0.1751393</c:v>
                </c:pt>
                <c:pt idx="757">
                  <c:v>-0.0813029</c:v>
                </c:pt>
                <c:pt idx="759">
                  <c:v>-0.1746654</c:v>
                </c:pt>
                <c:pt idx="760">
                  <c:v>-0.080829</c:v>
                </c:pt>
                <c:pt idx="762">
                  <c:v>-0.1741914</c:v>
                </c:pt>
                <c:pt idx="763">
                  <c:v>-0.080829</c:v>
                </c:pt>
                <c:pt idx="765">
                  <c:v>-0.1737175</c:v>
                </c:pt>
                <c:pt idx="766">
                  <c:v>-0.0803551</c:v>
                </c:pt>
                <c:pt idx="768">
                  <c:v>-0.1732436</c:v>
                </c:pt>
                <c:pt idx="769">
                  <c:v>-0.0803551</c:v>
                </c:pt>
                <c:pt idx="771">
                  <c:v>-0.1732436</c:v>
                </c:pt>
                <c:pt idx="772">
                  <c:v>-0.0803551</c:v>
                </c:pt>
                <c:pt idx="774">
                  <c:v>-0.1727697</c:v>
                </c:pt>
                <c:pt idx="775">
                  <c:v>-0.0798811</c:v>
                </c:pt>
                <c:pt idx="777">
                  <c:v>-0.1722958</c:v>
                </c:pt>
                <c:pt idx="778">
                  <c:v>-0.0798811</c:v>
                </c:pt>
                <c:pt idx="780">
                  <c:v>-0.1718218</c:v>
                </c:pt>
                <c:pt idx="781">
                  <c:v>-0.0798811</c:v>
                </c:pt>
                <c:pt idx="783">
                  <c:v>-0.1713479</c:v>
                </c:pt>
                <c:pt idx="784">
                  <c:v>-0.0794072</c:v>
                </c:pt>
                <c:pt idx="786">
                  <c:v>-0.170874</c:v>
                </c:pt>
                <c:pt idx="787">
                  <c:v>-0.0794072</c:v>
                </c:pt>
                <c:pt idx="789">
                  <c:v>-0.170874</c:v>
                </c:pt>
                <c:pt idx="790">
                  <c:v>-0.1054729</c:v>
                </c:pt>
                <c:pt idx="792">
                  <c:v>-0.1704001</c:v>
                </c:pt>
                <c:pt idx="793">
                  <c:v>-0.134856</c:v>
                </c:pt>
                <c:pt idx="795">
                  <c:v>-0.1699261</c:v>
                </c:pt>
                <c:pt idx="796">
                  <c:v>-0.158552</c:v>
                </c:pt>
                <c:pt idx="798">
                  <c:v>0.2883556</c:v>
                </c:pt>
                <c:pt idx="799">
                  <c:v>0.2911991</c:v>
                </c:pt>
                <c:pt idx="801">
                  <c:v>0.2907252</c:v>
                </c:pt>
                <c:pt idx="802">
                  <c:v>0.2954644</c:v>
                </c:pt>
                <c:pt idx="804">
                  <c:v>0.2893034</c:v>
                </c:pt>
                <c:pt idx="805">
                  <c:v>0.297834</c:v>
                </c:pt>
                <c:pt idx="807">
                  <c:v>0.2888295</c:v>
                </c:pt>
                <c:pt idx="808">
                  <c:v>0.3073124</c:v>
                </c:pt>
                <c:pt idx="810">
                  <c:v>0.2883556</c:v>
                </c:pt>
                <c:pt idx="811">
                  <c:v>0.3106299</c:v>
                </c:pt>
                <c:pt idx="813">
                  <c:v>0.2878816</c:v>
                </c:pt>
                <c:pt idx="814">
                  <c:v>0.3101559</c:v>
                </c:pt>
                <c:pt idx="816">
                  <c:v>0.2878816</c:v>
                </c:pt>
                <c:pt idx="817">
                  <c:v>0.3092081</c:v>
                </c:pt>
                <c:pt idx="819">
                  <c:v>0.3006775</c:v>
                </c:pt>
                <c:pt idx="820">
                  <c:v>0.3082603</c:v>
                </c:pt>
                <c:pt idx="822">
                  <c:v>0.2532854</c:v>
                </c:pt>
                <c:pt idx="823">
                  <c:v>0.2542332</c:v>
                </c:pt>
                <c:pt idx="825">
                  <c:v>0.2727162</c:v>
                </c:pt>
                <c:pt idx="826">
                  <c:v>0.2731901</c:v>
                </c:pt>
                <c:pt idx="828">
                  <c:v>0.2722422</c:v>
                </c:pt>
                <c:pt idx="829">
                  <c:v>0.2807728</c:v>
                </c:pt>
                <c:pt idx="831">
                  <c:v>0.2712944</c:v>
                </c:pt>
                <c:pt idx="832">
                  <c:v>0.279825</c:v>
                </c:pt>
                <c:pt idx="834">
                  <c:v>0.2708205</c:v>
                </c:pt>
                <c:pt idx="835">
                  <c:v>0.2765075</c:v>
                </c:pt>
                <c:pt idx="837">
                  <c:v>0.2698726</c:v>
                </c:pt>
                <c:pt idx="838">
                  <c:v>0.2741379</c:v>
                </c:pt>
                <c:pt idx="840">
                  <c:v>0.2689248</c:v>
                </c:pt>
                <c:pt idx="841">
                  <c:v>0.2731901</c:v>
                </c:pt>
                <c:pt idx="843">
                  <c:v>0.2684509</c:v>
                </c:pt>
                <c:pt idx="844">
                  <c:v>0.2703466</c:v>
                </c:pt>
                <c:pt idx="846">
                  <c:v>0.267503</c:v>
                </c:pt>
                <c:pt idx="847">
                  <c:v>0.2693987</c:v>
                </c:pt>
                <c:pt idx="849">
                  <c:v>0.267977</c:v>
                </c:pt>
                <c:pt idx="850">
                  <c:v>0.2708205</c:v>
                </c:pt>
                <c:pt idx="852">
                  <c:v>0.237646</c:v>
                </c:pt>
                <c:pt idx="853">
                  <c:v>0.2381199</c:v>
                </c:pt>
                <c:pt idx="855">
                  <c:v>0.2362242</c:v>
                </c:pt>
                <c:pt idx="856">
                  <c:v>0.2447548</c:v>
                </c:pt>
                <c:pt idx="858">
                  <c:v>0.2461766</c:v>
                </c:pt>
                <c:pt idx="859">
                  <c:v>0.2466505</c:v>
                </c:pt>
                <c:pt idx="861">
                  <c:v>0.2352764</c:v>
                </c:pt>
                <c:pt idx="862">
                  <c:v>0.2485462</c:v>
                </c:pt>
                <c:pt idx="864">
                  <c:v>0.2333807</c:v>
                </c:pt>
                <c:pt idx="865">
                  <c:v>0.2480723</c:v>
                </c:pt>
                <c:pt idx="867">
                  <c:v>0.2262719</c:v>
                </c:pt>
                <c:pt idx="868">
                  <c:v>0.2272197</c:v>
                </c:pt>
                <c:pt idx="870">
                  <c:v>0.2310111</c:v>
                </c:pt>
                <c:pt idx="871">
                  <c:v>0.2485462</c:v>
                </c:pt>
                <c:pt idx="873">
                  <c:v>0.2243762</c:v>
                </c:pt>
                <c:pt idx="874">
                  <c:v>0.2504419</c:v>
                </c:pt>
                <c:pt idx="876">
                  <c:v>0.2234284</c:v>
                </c:pt>
                <c:pt idx="877">
                  <c:v>0.249968</c:v>
                </c:pt>
                <c:pt idx="879">
                  <c:v>0.2205848</c:v>
                </c:pt>
                <c:pt idx="880">
                  <c:v>0.249968</c:v>
                </c:pt>
                <c:pt idx="882">
                  <c:v>0.2186892</c:v>
                </c:pt>
                <c:pt idx="883">
                  <c:v>0.249968</c:v>
                </c:pt>
                <c:pt idx="885">
                  <c:v>0.2148978</c:v>
                </c:pt>
                <c:pt idx="886">
                  <c:v>0.2158456</c:v>
                </c:pt>
                <c:pt idx="888">
                  <c:v>0.2177413</c:v>
                </c:pt>
                <c:pt idx="889">
                  <c:v>0.249494</c:v>
                </c:pt>
                <c:pt idx="891">
                  <c:v>0.2130021</c:v>
                </c:pt>
                <c:pt idx="892">
                  <c:v>0.249494</c:v>
                </c:pt>
                <c:pt idx="894">
                  <c:v>0.2106325</c:v>
                </c:pt>
                <c:pt idx="895">
                  <c:v>0.2490201</c:v>
                </c:pt>
                <c:pt idx="897">
                  <c:v>0.2087368</c:v>
                </c:pt>
                <c:pt idx="898">
                  <c:v>0.2475984</c:v>
                </c:pt>
                <c:pt idx="900">
                  <c:v>0.2073151</c:v>
                </c:pt>
                <c:pt idx="901">
                  <c:v>0.2461766</c:v>
                </c:pt>
                <c:pt idx="903">
                  <c:v>0.2087368</c:v>
                </c:pt>
                <c:pt idx="904">
                  <c:v>0.2447548</c:v>
                </c:pt>
                <c:pt idx="906">
                  <c:v>0.2035237</c:v>
                </c:pt>
                <c:pt idx="907">
                  <c:v>0.2073151</c:v>
                </c:pt>
                <c:pt idx="909">
                  <c:v>0.2101586</c:v>
                </c:pt>
                <c:pt idx="910">
                  <c:v>0.2428591</c:v>
                </c:pt>
                <c:pt idx="912">
                  <c:v>0.2035237</c:v>
                </c:pt>
                <c:pt idx="913">
                  <c:v>0.2414374</c:v>
                </c:pt>
                <c:pt idx="915">
                  <c:v>0.2039976</c:v>
                </c:pt>
                <c:pt idx="916">
                  <c:v>0.2395417</c:v>
                </c:pt>
                <c:pt idx="918">
                  <c:v>0.2044715</c:v>
                </c:pt>
                <c:pt idx="919">
                  <c:v>0.237646</c:v>
                </c:pt>
                <c:pt idx="921">
                  <c:v>0.2044715</c:v>
                </c:pt>
                <c:pt idx="922">
                  <c:v>0.2366982</c:v>
                </c:pt>
                <c:pt idx="924">
                  <c:v>0.2044715</c:v>
                </c:pt>
                <c:pt idx="925">
                  <c:v>0.2362242</c:v>
                </c:pt>
                <c:pt idx="927">
                  <c:v>0.2039976</c:v>
                </c:pt>
                <c:pt idx="928">
                  <c:v>0.2357503</c:v>
                </c:pt>
                <c:pt idx="930">
                  <c:v>0.2021019</c:v>
                </c:pt>
                <c:pt idx="931">
                  <c:v>0.2333807</c:v>
                </c:pt>
                <c:pt idx="933">
                  <c:v>0.1978366</c:v>
                </c:pt>
                <c:pt idx="934">
                  <c:v>0.2310111</c:v>
                </c:pt>
                <c:pt idx="936">
                  <c:v>0.1945192</c:v>
                </c:pt>
                <c:pt idx="937">
                  <c:v>0.2291154</c:v>
                </c:pt>
                <c:pt idx="939">
                  <c:v>0.1618186</c:v>
                </c:pt>
                <c:pt idx="940">
                  <c:v>0.1665578</c:v>
                </c:pt>
                <c:pt idx="942">
                  <c:v>0.1907278</c:v>
                </c:pt>
                <c:pt idx="943">
                  <c:v>0.2272197</c:v>
                </c:pt>
                <c:pt idx="945">
                  <c:v>0.1599229</c:v>
                </c:pt>
                <c:pt idx="946">
                  <c:v>0.171771</c:v>
                </c:pt>
                <c:pt idx="948">
                  <c:v>0.1883582</c:v>
                </c:pt>
                <c:pt idx="949">
                  <c:v>0.2253241</c:v>
                </c:pt>
                <c:pt idx="951">
                  <c:v>0.1542359</c:v>
                </c:pt>
                <c:pt idx="952">
                  <c:v>0.1750884</c:v>
                </c:pt>
                <c:pt idx="954">
                  <c:v>0.1855147</c:v>
                </c:pt>
                <c:pt idx="955">
                  <c:v>0.2239023</c:v>
                </c:pt>
                <c:pt idx="957">
                  <c:v>0.129592</c:v>
                </c:pt>
                <c:pt idx="958">
                  <c:v>0.1390704</c:v>
                </c:pt>
                <c:pt idx="960">
                  <c:v>0.1466532</c:v>
                </c:pt>
                <c:pt idx="961">
                  <c:v>0.2220066</c:v>
                </c:pt>
                <c:pt idx="963">
                  <c:v>0.1286442</c:v>
                </c:pt>
                <c:pt idx="964">
                  <c:v>0.2210588</c:v>
                </c:pt>
                <c:pt idx="966">
                  <c:v>0.1267485</c:v>
                </c:pt>
                <c:pt idx="967">
                  <c:v>0.219637</c:v>
                </c:pt>
                <c:pt idx="969">
                  <c:v>0.1253267</c:v>
                </c:pt>
                <c:pt idx="970">
                  <c:v>0.2068411</c:v>
                </c:pt>
                <c:pt idx="972">
                  <c:v>0.2092107</c:v>
                </c:pt>
                <c:pt idx="973">
                  <c:v>0.2186892</c:v>
                </c:pt>
                <c:pt idx="975">
                  <c:v>0.1447575</c:v>
                </c:pt>
                <c:pt idx="976">
                  <c:v>0.1646622</c:v>
                </c:pt>
                <c:pt idx="978">
                  <c:v>0.2092107</c:v>
                </c:pt>
                <c:pt idx="979">
                  <c:v>0.2177413</c:v>
                </c:pt>
                <c:pt idx="981">
                  <c:v>0.2087368</c:v>
                </c:pt>
                <c:pt idx="982">
                  <c:v>0.2172674</c:v>
                </c:pt>
                <c:pt idx="984">
                  <c:v>0.2073151</c:v>
                </c:pt>
                <c:pt idx="985">
                  <c:v>0.2087368</c:v>
                </c:pt>
                <c:pt idx="987">
                  <c:v>0.1651361</c:v>
                </c:pt>
                <c:pt idx="988">
                  <c:v>0.2054194</c:v>
                </c:pt>
                <c:pt idx="990">
                  <c:v>0.2063672</c:v>
                </c:pt>
                <c:pt idx="991">
                  <c:v>0.2087368</c:v>
                </c:pt>
                <c:pt idx="993">
                  <c:v>0.1637143</c:v>
                </c:pt>
                <c:pt idx="994">
                  <c:v>0.2082629</c:v>
                </c:pt>
                <c:pt idx="996">
                  <c:v>0.1622926</c:v>
                </c:pt>
                <c:pt idx="997">
                  <c:v>0.2167935</c:v>
                </c:pt>
                <c:pt idx="999">
                  <c:v>0.1618186</c:v>
                </c:pt>
                <c:pt idx="1000">
                  <c:v>0.2163196</c:v>
                </c:pt>
                <c:pt idx="1002">
                  <c:v>0.1622926</c:v>
                </c:pt>
                <c:pt idx="1003">
                  <c:v>0.2163196</c:v>
                </c:pt>
                <c:pt idx="1005">
                  <c:v>0.1608708</c:v>
                </c:pt>
                <c:pt idx="1006">
                  <c:v>0.2177413</c:v>
                </c:pt>
                <c:pt idx="1008">
                  <c:v>0.1603969</c:v>
                </c:pt>
                <c:pt idx="1009">
                  <c:v>0.2177413</c:v>
                </c:pt>
                <c:pt idx="1011">
                  <c:v>0.1608708</c:v>
                </c:pt>
                <c:pt idx="1012">
                  <c:v>0.2186892</c:v>
                </c:pt>
                <c:pt idx="1014">
                  <c:v>0.1618186</c:v>
                </c:pt>
                <c:pt idx="1015">
                  <c:v>0.2191631</c:v>
                </c:pt>
                <c:pt idx="1017">
                  <c:v>0.1613447</c:v>
                </c:pt>
                <c:pt idx="1018">
                  <c:v>0.2201109</c:v>
                </c:pt>
                <c:pt idx="1020">
                  <c:v>0.1603969</c:v>
                </c:pt>
                <c:pt idx="1021">
                  <c:v>0.2210588</c:v>
                </c:pt>
                <c:pt idx="1023">
                  <c:v>0.1589751</c:v>
                </c:pt>
                <c:pt idx="1024">
                  <c:v>0.2172674</c:v>
                </c:pt>
                <c:pt idx="1026">
                  <c:v>0.1575533</c:v>
                </c:pt>
                <c:pt idx="1027">
                  <c:v>0.2158456</c:v>
                </c:pt>
                <c:pt idx="1029">
                  <c:v>0.1566055</c:v>
                </c:pt>
                <c:pt idx="1030">
                  <c:v>0.213476</c:v>
                </c:pt>
                <c:pt idx="1032">
                  <c:v>0.1561316</c:v>
                </c:pt>
                <c:pt idx="1033">
                  <c:v>0.2115803</c:v>
                </c:pt>
                <c:pt idx="1035">
                  <c:v>0.1551837</c:v>
                </c:pt>
                <c:pt idx="1036">
                  <c:v>0.2106325</c:v>
                </c:pt>
                <c:pt idx="1038">
                  <c:v>0.1542359</c:v>
                </c:pt>
                <c:pt idx="1039">
                  <c:v>0.2068411</c:v>
                </c:pt>
                <c:pt idx="1041">
                  <c:v>0.153762</c:v>
                </c:pt>
                <c:pt idx="1042">
                  <c:v>0.2030498</c:v>
                </c:pt>
                <c:pt idx="1044">
                  <c:v>0.1528141</c:v>
                </c:pt>
                <c:pt idx="1045">
                  <c:v>0.2021019</c:v>
                </c:pt>
                <c:pt idx="1047">
                  <c:v>0.1518663</c:v>
                </c:pt>
                <c:pt idx="1048">
                  <c:v>0.1978366</c:v>
                </c:pt>
                <c:pt idx="1050">
                  <c:v>0.1513924</c:v>
                </c:pt>
                <c:pt idx="1051">
                  <c:v>0.1945192</c:v>
                </c:pt>
                <c:pt idx="1053">
                  <c:v>0.1504445</c:v>
                </c:pt>
                <c:pt idx="1054">
                  <c:v>0.1907278</c:v>
                </c:pt>
                <c:pt idx="1056">
                  <c:v>0.1494967</c:v>
                </c:pt>
                <c:pt idx="1057">
                  <c:v>0.1893061</c:v>
                </c:pt>
                <c:pt idx="1059">
                  <c:v>0.1490228</c:v>
                </c:pt>
                <c:pt idx="1060">
                  <c:v>0.1869364</c:v>
                </c:pt>
                <c:pt idx="1062">
                  <c:v>0.1480749</c:v>
                </c:pt>
                <c:pt idx="1063">
                  <c:v>0.1812494</c:v>
                </c:pt>
                <c:pt idx="1065">
                  <c:v>0.1499706</c:v>
                </c:pt>
                <c:pt idx="1066">
                  <c:v>0.1793537</c:v>
                </c:pt>
                <c:pt idx="1068">
                  <c:v>0.1736667</c:v>
                </c:pt>
                <c:pt idx="1069">
                  <c:v>0.1812494</c:v>
                </c:pt>
                <c:pt idx="1071">
                  <c:v>-0.1068946</c:v>
                </c:pt>
                <c:pt idx="1072">
                  <c:v>-0.1012076</c:v>
                </c:pt>
                <c:pt idx="1074">
                  <c:v>-0.1073686</c:v>
                </c:pt>
                <c:pt idx="1075">
                  <c:v>-0.09789009999999999</c:v>
                </c:pt>
                <c:pt idx="1077">
                  <c:v>-0.1073686</c:v>
                </c:pt>
                <c:pt idx="1078">
                  <c:v>-0.0907813</c:v>
                </c:pt>
                <c:pt idx="1080">
                  <c:v>-0.1083164</c:v>
                </c:pt>
                <c:pt idx="1081">
                  <c:v>-0.0888856</c:v>
                </c:pt>
                <c:pt idx="1083">
                  <c:v>-0.1097382</c:v>
                </c:pt>
                <c:pt idx="1084">
                  <c:v>-0.0922031</c:v>
                </c:pt>
                <c:pt idx="1086">
                  <c:v>-0.1078425</c:v>
                </c:pt>
                <c:pt idx="1087">
                  <c:v>-0.09362479999999999</c:v>
                </c:pt>
                <c:pt idx="1089">
                  <c:v>-0.1059468</c:v>
                </c:pt>
                <c:pt idx="1090">
                  <c:v>-0.0964684</c:v>
                </c:pt>
                <c:pt idx="1092">
                  <c:v>-0.1068946</c:v>
                </c:pt>
                <c:pt idx="1093">
                  <c:v>-0.1035772</c:v>
                </c:pt>
                <c:pt idx="1095">
                  <c:v>-0.116847</c:v>
                </c:pt>
                <c:pt idx="1096">
                  <c:v>-0.1130556</c:v>
                </c:pt>
                <c:pt idx="1098">
                  <c:v>-0.116847</c:v>
                </c:pt>
                <c:pt idx="1099">
                  <c:v>-0.1097382</c:v>
                </c:pt>
                <c:pt idx="1101">
                  <c:v>-0.1211123</c:v>
                </c:pt>
                <c:pt idx="1102">
                  <c:v>-0.1182687</c:v>
                </c:pt>
                <c:pt idx="1104">
                  <c:v>-0.1158991</c:v>
                </c:pt>
                <c:pt idx="1105">
                  <c:v>-0.1140035</c:v>
                </c:pt>
                <c:pt idx="1107">
                  <c:v>-0.1462301</c:v>
                </c:pt>
                <c:pt idx="1108">
                  <c:v>-0.1419648</c:v>
                </c:pt>
                <c:pt idx="1110">
                  <c:v>-0.1476519</c:v>
                </c:pt>
                <c:pt idx="1111">
                  <c:v>-0.1419648</c:v>
                </c:pt>
                <c:pt idx="1113">
                  <c:v>-0.1741914</c:v>
                </c:pt>
                <c:pt idx="1114">
                  <c:v>-0.1670826</c:v>
                </c:pt>
                <c:pt idx="1116">
                  <c:v>-0.1737175</c:v>
                </c:pt>
                <c:pt idx="1117">
                  <c:v>-0.1670826</c:v>
                </c:pt>
                <c:pt idx="1119">
                  <c:v>0.0030551</c:v>
                </c:pt>
                <c:pt idx="1120">
                  <c:v>0.0362295</c:v>
                </c:pt>
                <c:pt idx="1122">
                  <c:v>0.057556</c:v>
                </c:pt>
                <c:pt idx="1123">
                  <c:v>0.0603995</c:v>
                </c:pt>
                <c:pt idx="1125">
                  <c:v>0.0021072</c:v>
                </c:pt>
                <c:pt idx="1126">
                  <c:v>0.063717</c:v>
                </c:pt>
                <c:pt idx="1128">
                  <c:v>0.0025811</c:v>
                </c:pt>
                <c:pt idx="1129">
                  <c:v>0.0641909</c:v>
                </c:pt>
                <c:pt idx="1131">
                  <c:v>0.0016333</c:v>
                </c:pt>
                <c:pt idx="1132">
                  <c:v>0.06561259999999999</c:v>
                </c:pt>
                <c:pt idx="1134">
                  <c:v>0.0011594</c:v>
                </c:pt>
                <c:pt idx="1135">
                  <c:v>0.06466479999999999</c:v>
                </c:pt>
                <c:pt idx="1137">
                  <c:v>0.0011594</c:v>
                </c:pt>
                <c:pt idx="1138">
                  <c:v>0.063717</c:v>
                </c:pt>
                <c:pt idx="1140">
                  <c:v>-0.0012102</c:v>
                </c:pt>
                <c:pt idx="1141">
                  <c:v>0.06940399999999999</c:v>
                </c:pt>
                <c:pt idx="1143">
                  <c:v>-0.0007363</c:v>
                </c:pt>
                <c:pt idx="1144">
                  <c:v>0.07319539999999999</c:v>
                </c:pt>
                <c:pt idx="1146">
                  <c:v>-0.0012102</c:v>
                </c:pt>
                <c:pt idx="1147">
                  <c:v>0.07414320000000001</c:v>
                </c:pt>
                <c:pt idx="1149">
                  <c:v>-0.0031059</c:v>
                </c:pt>
                <c:pt idx="1150">
                  <c:v>0.07509109999999999</c:v>
                </c:pt>
                <c:pt idx="1152">
                  <c:v>-0.0040538</c:v>
                </c:pt>
                <c:pt idx="1153">
                  <c:v>0.07461710000000001</c:v>
                </c:pt>
                <c:pt idx="1155">
                  <c:v>-0.0050016</c:v>
                </c:pt>
                <c:pt idx="1156">
                  <c:v>0.07129969999999999</c:v>
                </c:pt>
                <c:pt idx="1158">
                  <c:v>-0.0059494</c:v>
                </c:pt>
                <c:pt idx="1159">
                  <c:v>0.06940399999999999</c:v>
                </c:pt>
                <c:pt idx="1161">
                  <c:v>-0.007845100000000001</c:v>
                </c:pt>
                <c:pt idx="1162">
                  <c:v>0.06750829999999999</c:v>
                </c:pt>
                <c:pt idx="1164">
                  <c:v>-0.0064234</c:v>
                </c:pt>
                <c:pt idx="1165">
                  <c:v>0.0622952</c:v>
                </c:pt>
                <c:pt idx="1167">
                  <c:v>-0.0064234</c:v>
                </c:pt>
                <c:pt idx="1168">
                  <c:v>0.0613474</c:v>
                </c:pt>
                <c:pt idx="1170">
                  <c:v>-0.0064234</c:v>
                </c:pt>
                <c:pt idx="1171">
                  <c:v>0.0608734</c:v>
                </c:pt>
                <c:pt idx="1173">
                  <c:v>-0.0064234</c:v>
                </c:pt>
                <c:pt idx="1174">
                  <c:v>0.0618213</c:v>
                </c:pt>
                <c:pt idx="1176">
                  <c:v>0.0077943</c:v>
                </c:pt>
                <c:pt idx="1177">
                  <c:v>0.0599256</c:v>
                </c:pt>
                <c:pt idx="1179">
                  <c:v>-0.2102094</c:v>
                </c:pt>
                <c:pt idx="1180">
                  <c:v>-0.1926744</c:v>
                </c:pt>
                <c:pt idx="1182">
                  <c:v>-0.2258488</c:v>
                </c:pt>
                <c:pt idx="1183">
                  <c:v>-0.1922004</c:v>
                </c:pt>
                <c:pt idx="1185">
                  <c:v>-0.2400665</c:v>
                </c:pt>
                <c:pt idx="1186">
                  <c:v>-0.1917265</c:v>
                </c:pt>
                <c:pt idx="1188">
                  <c:v>-0.2533363</c:v>
                </c:pt>
                <c:pt idx="1189">
                  <c:v>-0.1912526</c:v>
                </c:pt>
                <c:pt idx="1191">
                  <c:v>-0.2666061</c:v>
                </c:pt>
                <c:pt idx="1192">
                  <c:v>-0.1907787</c:v>
                </c:pt>
                <c:pt idx="1194">
                  <c:v>-0.2680278</c:v>
                </c:pt>
                <c:pt idx="1195">
                  <c:v>-0.1903048</c:v>
                </c:pt>
                <c:pt idx="1197">
                  <c:v>-0.26708</c:v>
                </c:pt>
                <c:pt idx="1198">
                  <c:v>-0.1898308</c:v>
                </c:pt>
                <c:pt idx="1200">
                  <c:v>-0.2666061</c:v>
                </c:pt>
                <c:pt idx="1201">
                  <c:v>-0.1893569</c:v>
                </c:pt>
                <c:pt idx="1203">
                  <c:v>-0.2656582</c:v>
                </c:pt>
                <c:pt idx="1204">
                  <c:v>-0.1893569</c:v>
                </c:pt>
                <c:pt idx="1206">
                  <c:v>-0.2651843</c:v>
                </c:pt>
                <c:pt idx="1207">
                  <c:v>-0.188883</c:v>
                </c:pt>
                <c:pt idx="1209">
                  <c:v>-0.2647104</c:v>
                </c:pt>
                <c:pt idx="1210">
                  <c:v>-0.1884091</c:v>
                </c:pt>
                <c:pt idx="1212">
                  <c:v>-0.2637625</c:v>
                </c:pt>
                <c:pt idx="1213">
                  <c:v>-0.1879351</c:v>
                </c:pt>
                <c:pt idx="1215">
                  <c:v>-0.2632886</c:v>
                </c:pt>
                <c:pt idx="1216">
                  <c:v>-0.1874612</c:v>
                </c:pt>
                <c:pt idx="1218">
                  <c:v>-0.2628147</c:v>
                </c:pt>
                <c:pt idx="1219">
                  <c:v>-0.1869873</c:v>
                </c:pt>
                <c:pt idx="1221">
                  <c:v>-0.2618668</c:v>
                </c:pt>
                <c:pt idx="1222">
                  <c:v>-0.1865134</c:v>
                </c:pt>
                <c:pt idx="1224">
                  <c:v>-0.2613929</c:v>
                </c:pt>
                <c:pt idx="1225">
                  <c:v>-0.1959918</c:v>
                </c:pt>
                <c:pt idx="1227">
                  <c:v>-0.1926744</c:v>
                </c:pt>
                <c:pt idx="1228">
                  <c:v>-0.1884091</c:v>
                </c:pt>
                <c:pt idx="1230">
                  <c:v>-0.2599712</c:v>
                </c:pt>
                <c:pt idx="1231">
                  <c:v>-0.2106834</c:v>
                </c:pt>
                <c:pt idx="1233">
                  <c:v>-0.2585494</c:v>
                </c:pt>
                <c:pt idx="1234">
                  <c:v>-0.2106834</c:v>
                </c:pt>
                <c:pt idx="1236">
                  <c:v>-0.2613929</c:v>
                </c:pt>
                <c:pt idx="1237">
                  <c:v>-0.2140008</c:v>
                </c:pt>
                <c:pt idx="1239">
                  <c:v>-0.2613929</c:v>
                </c:pt>
                <c:pt idx="1240">
                  <c:v>-0.2140008</c:v>
                </c:pt>
                <c:pt idx="1242">
                  <c:v>-0.2594972</c:v>
                </c:pt>
                <c:pt idx="1243">
                  <c:v>-0.2154226</c:v>
                </c:pt>
                <c:pt idx="1245">
                  <c:v>-0.2561798</c:v>
                </c:pt>
                <c:pt idx="1246">
                  <c:v>-0.2163704</c:v>
                </c:pt>
                <c:pt idx="1248">
                  <c:v>-0.254758</c:v>
                </c:pt>
                <c:pt idx="1249">
                  <c:v>-0.2168443</c:v>
                </c:pt>
                <c:pt idx="1251">
                  <c:v>-0.2523884</c:v>
                </c:pt>
                <c:pt idx="1252">
                  <c:v>-0.2244271</c:v>
                </c:pt>
                <c:pt idx="1254">
                  <c:v>-0.2201618</c:v>
                </c:pt>
                <c:pt idx="1255">
                  <c:v>-0.2163704</c:v>
                </c:pt>
                <c:pt idx="1257">
                  <c:v>-0.2509667</c:v>
                </c:pt>
                <c:pt idx="1258">
                  <c:v>-0.2244271</c:v>
                </c:pt>
                <c:pt idx="1260">
                  <c:v>-0.248597</c:v>
                </c:pt>
                <c:pt idx="1261">
                  <c:v>-0.2234792</c:v>
                </c:pt>
                <c:pt idx="1263">
                  <c:v>-0.2481231</c:v>
                </c:pt>
                <c:pt idx="1264">
                  <c:v>-0.2230053</c:v>
                </c:pt>
                <c:pt idx="1266">
                  <c:v>-0.2509667</c:v>
                </c:pt>
                <c:pt idx="1267">
                  <c:v>-0.2225314</c:v>
                </c:pt>
                <c:pt idx="1269">
                  <c:v>-0.2514406</c:v>
                </c:pt>
                <c:pt idx="1270">
                  <c:v>-0.2215835</c:v>
                </c:pt>
                <c:pt idx="1272">
                  <c:v>-0.2509667</c:v>
                </c:pt>
                <c:pt idx="1273">
                  <c:v>-0.2201618</c:v>
                </c:pt>
                <c:pt idx="1275">
                  <c:v>-0.2519145</c:v>
                </c:pt>
                <c:pt idx="1276">
                  <c:v>-0.2225314</c:v>
                </c:pt>
                <c:pt idx="1278">
                  <c:v>-0.2514406</c:v>
                </c:pt>
                <c:pt idx="1279">
                  <c:v>-0.224901</c:v>
                </c:pt>
                <c:pt idx="1281">
                  <c:v>-0.2504927</c:v>
                </c:pt>
                <c:pt idx="1282">
                  <c:v>-0.2258488</c:v>
                </c:pt>
                <c:pt idx="1284">
                  <c:v>-0.2500188</c:v>
                </c:pt>
                <c:pt idx="1285">
                  <c:v>-0.2272706</c:v>
                </c:pt>
                <c:pt idx="1287">
                  <c:v>-0.2495449</c:v>
                </c:pt>
                <c:pt idx="1288">
                  <c:v>-0.2286924</c:v>
                </c:pt>
                <c:pt idx="1290">
                  <c:v>-0.248597</c:v>
                </c:pt>
                <c:pt idx="1291">
                  <c:v>-0.2315359</c:v>
                </c:pt>
                <c:pt idx="1293">
                  <c:v>-0.2481231</c:v>
                </c:pt>
                <c:pt idx="1294">
                  <c:v>-0.2324837</c:v>
                </c:pt>
                <c:pt idx="1296">
                  <c:v>-0.2476492</c:v>
                </c:pt>
                <c:pt idx="1297">
                  <c:v>-0.2320098</c:v>
                </c:pt>
                <c:pt idx="1299">
                  <c:v>-0.2471753</c:v>
                </c:pt>
                <c:pt idx="1300">
                  <c:v>-0.2329577</c:v>
                </c:pt>
                <c:pt idx="1302">
                  <c:v>-0.2462274</c:v>
                </c:pt>
                <c:pt idx="1303">
                  <c:v>-0.2343794</c:v>
                </c:pt>
                <c:pt idx="1305">
                  <c:v>-0.2457535</c:v>
                </c:pt>
                <c:pt idx="1306">
                  <c:v>-0.2339055</c:v>
                </c:pt>
                <c:pt idx="1308">
                  <c:v>-0.2448057</c:v>
                </c:pt>
                <c:pt idx="1309">
                  <c:v>-0.2334316</c:v>
                </c:pt>
                <c:pt idx="1311">
                  <c:v>-0.2443318</c:v>
                </c:pt>
                <c:pt idx="1312">
                  <c:v>-0.2329577</c:v>
                </c:pt>
                <c:pt idx="1314">
                  <c:v>-0.2438578</c:v>
                </c:pt>
                <c:pt idx="1315">
                  <c:v>-0.2324837</c:v>
                </c:pt>
                <c:pt idx="1317">
                  <c:v>-0.24291</c:v>
                </c:pt>
                <c:pt idx="1318">
                  <c:v>-0.2315359</c:v>
                </c:pt>
                <c:pt idx="1320">
                  <c:v>-0.2424361</c:v>
                </c:pt>
                <c:pt idx="1321">
                  <c:v>-0.231062</c:v>
                </c:pt>
                <c:pt idx="1323">
                  <c:v>-0.2414882</c:v>
                </c:pt>
                <c:pt idx="1324">
                  <c:v>-0.2410143</c:v>
                </c:pt>
                <c:pt idx="1326">
                  <c:v>0.0921522</c:v>
                </c:pt>
                <c:pt idx="1327">
                  <c:v>0.093574</c:v>
                </c:pt>
                <c:pt idx="1329">
                  <c:v>0.0902565</c:v>
                </c:pt>
                <c:pt idx="1330">
                  <c:v>0.0954697</c:v>
                </c:pt>
                <c:pt idx="1332">
                  <c:v>0.099261</c:v>
                </c:pt>
                <c:pt idx="1333">
                  <c:v>0.1040003</c:v>
                </c:pt>
                <c:pt idx="1335">
                  <c:v>0.0902565</c:v>
                </c:pt>
                <c:pt idx="1336">
                  <c:v>0.1025785</c:v>
                </c:pt>
                <c:pt idx="1338">
                  <c:v>0.08883480000000001</c:v>
                </c:pt>
                <c:pt idx="1339">
                  <c:v>0.1073177</c:v>
                </c:pt>
                <c:pt idx="1341">
                  <c:v>0.08836090000000001</c:v>
                </c:pt>
                <c:pt idx="1342">
                  <c:v>0.1073177</c:v>
                </c:pt>
                <c:pt idx="1344">
                  <c:v>0.08456950000000001</c:v>
                </c:pt>
                <c:pt idx="1345">
                  <c:v>0.1082655</c:v>
                </c:pt>
                <c:pt idx="1347">
                  <c:v>0.08030420000000001</c:v>
                </c:pt>
                <c:pt idx="1348">
                  <c:v>0.1082655</c:v>
                </c:pt>
                <c:pt idx="1350">
                  <c:v>0.07698679999999999</c:v>
                </c:pt>
                <c:pt idx="1351">
                  <c:v>0.1082655</c:v>
                </c:pt>
                <c:pt idx="1353">
                  <c:v>0.07698679999999999</c:v>
                </c:pt>
                <c:pt idx="1354">
                  <c:v>0.1087395</c:v>
                </c:pt>
                <c:pt idx="1356">
                  <c:v>0.07793460000000001</c:v>
                </c:pt>
                <c:pt idx="1357">
                  <c:v>0.111583</c:v>
                </c:pt>
                <c:pt idx="1359">
                  <c:v>0.07840850000000001</c:v>
                </c:pt>
                <c:pt idx="1360">
                  <c:v>0.1125308</c:v>
                </c:pt>
                <c:pt idx="1362">
                  <c:v>0.07888240000000001</c:v>
                </c:pt>
                <c:pt idx="1363">
                  <c:v>0.1134787</c:v>
                </c:pt>
                <c:pt idx="1365">
                  <c:v>0.07129969999999999</c:v>
                </c:pt>
                <c:pt idx="1366">
                  <c:v>0.1139526</c:v>
                </c:pt>
                <c:pt idx="1368">
                  <c:v>0.07082579999999999</c:v>
                </c:pt>
                <c:pt idx="1369">
                  <c:v>0.1130048</c:v>
                </c:pt>
                <c:pt idx="1371">
                  <c:v>0.0679823</c:v>
                </c:pt>
                <c:pt idx="1372">
                  <c:v>0.1120569</c:v>
                </c:pt>
                <c:pt idx="1374">
                  <c:v>0.06466479999999999</c:v>
                </c:pt>
                <c:pt idx="1375">
                  <c:v>0.1130048</c:v>
                </c:pt>
                <c:pt idx="1377">
                  <c:v>0.0618213</c:v>
                </c:pt>
                <c:pt idx="1378">
                  <c:v>0.1125308</c:v>
                </c:pt>
                <c:pt idx="1380">
                  <c:v>0.0608734</c:v>
                </c:pt>
                <c:pt idx="1381">
                  <c:v>0.1125308</c:v>
                </c:pt>
                <c:pt idx="1383">
                  <c:v>0.0599256</c:v>
                </c:pt>
                <c:pt idx="1384">
                  <c:v>0.1120569</c:v>
                </c:pt>
                <c:pt idx="1386">
                  <c:v>0.0594517</c:v>
                </c:pt>
                <c:pt idx="1387">
                  <c:v>0.1120569</c:v>
                </c:pt>
                <c:pt idx="1389">
                  <c:v>0.0603995</c:v>
                </c:pt>
                <c:pt idx="1390">
                  <c:v>0.111583</c:v>
                </c:pt>
                <c:pt idx="1392">
                  <c:v>0.0608734</c:v>
                </c:pt>
                <c:pt idx="1393">
                  <c:v>0.111583</c:v>
                </c:pt>
                <c:pt idx="1395">
                  <c:v>0.0641909</c:v>
                </c:pt>
                <c:pt idx="1396">
                  <c:v>0.1111091</c:v>
                </c:pt>
                <c:pt idx="1398">
                  <c:v>0.06466479999999999</c:v>
                </c:pt>
                <c:pt idx="1399">
                  <c:v>0.1106352</c:v>
                </c:pt>
                <c:pt idx="1401">
                  <c:v>0.0660866</c:v>
                </c:pt>
                <c:pt idx="1402">
                  <c:v>0.1106352</c:v>
                </c:pt>
                <c:pt idx="1404">
                  <c:v>0.06513869999999999</c:v>
                </c:pt>
                <c:pt idx="1405">
                  <c:v>0.1101612</c:v>
                </c:pt>
                <c:pt idx="1407">
                  <c:v>0.0641909</c:v>
                </c:pt>
                <c:pt idx="1408">
                  <c:v>0.1101612</c:v>
                </c:pt>
                <c:pt idx="1410">
                  <c:v>0.06987790000000001</c:v>
                </c:pt>
                <c:pt idx="1411">
                  <c:v>0.1096873</c:v>
                </c:pt>
                <c:pt idx="1413">
                  <c:v>0.07366929999999999</c:v>
                </c:pt>
                <c:pt idx="1414">
                  <c:v>0.1096873</c:v>
                </c:pt>
                <c:pt idx="1416">
                  <c:v>0.07461710000000001</c:v>
                </c:pt>
                <c:pt idx="1417">
                  <c:v>0.1092134</c:v>
                </c:pt>
                <c:pt idx="1419">
                  <c:v>0.07556499999999999</c:v>
                </c:pt>
                <c:pt idx="1420">
                  <c:v>0.1087395</c:v>
                </c:pt>
                <c:pt idx="1422">
                  <c:v>0.07509109999999999</c:v>
                </c:pt>
                <c:pt idx="1423">
                  <c:v>0.1073177</c:v>
                </c:pt>
                <c:pt idx="1425">
                  <c:v>0.07177360000000001</c:v>
                </c:pt>
                <c:pt idx="1426">
                  <c:v>0.1063699</c:v>
                </c:pt>
                <c:pt idx="1428">
                  <c:v>0.06987790000000001</c:v>
                </c:pt>
                <c:pt idx="1429">
                  <c:v>0.1044742</c:v>
                </c:pt>
                <c:pt idx="1431">
                  <c:v>0.0964175</c:v>
                </c:pt>
                <c:pt idx="1432">
                  <c:v>0.1044742</c:v>
                </c:pt>
                <c:pt idx="1434">
                  <c:v>0.1087395</c:v>
                </c:pt>
                <c:pt idx="1435">
                  <c:v>0.1130048</c:v>
                </c:pt>
                <c:pt idx="1437">
                  <c:v>0.1186918</c:v>
                </c:pt>
                <c:pt idx="1438">
                  <c:v>0.1215353</c:v>
                </c:pt>
                <c:pt idx="1440">
                  <c:v>0.1087395</c:v>
                </c:pt>
                <c:pt idx="1441">
                  <c:v>0.1286442</c:v>
                </c:pt>
                <c:pt idx="1443">
                  <c:v>0.1092134</c:v>
                </c:pt>
                <c:pt idx="1444">
                  <c:v>0.1305398</c:v>
                </c:pt>
                <c:pt idx="1446">
                  <c:v>0.1319616</c:v>
                </c:pt>
                <c:pt idx="1447">
                  <c:v>0.1371747</c:v>
                </c:pt>
                <c:pt idx="1449">
                  <c:v>0.1120569</c:v>
                </c:pt>
                <c:pt idx="1450">
                  <c:v>0.1376487</c:v>
                </c:pt>
                <c:pt idx="1452">
                  <c:v>0.1130048</c:v>
                </c:pt>
                <c:pt idx="1453">
                  <c:v>0.1400183</c:v>
                </c:pt>
                <c:pt idx="1455">
                  <c:v>0.1139526</c:v>
                </c:pt>
                <c:pt idx="1456">
                  <c:v>0.1423879</c:v>
                </c:pt>
                <c:pt idx="1458">
                  <c:v>0.1144265</c:v>
                </c:pt>
                <c:pt idx="1459">
                  <c:v>0.1419139</c:v>
                </c:pt>
                <c:pt idx="1461">
                  <c:v>0.1452314</c:v>
                </c:pt>
                <c:pt idx="1462">
                  <c:v>0.1457053</c:v>
                </c:pt>
                <c:pt idx="1464">
                  <c:v>0.1134787</c:v>
                </c:pt>
                <c:pt idx="1465">
                  <c:v>0.1499706</c:v>
                </c:pt>
                <c:pt idx="1467">
                  <c:v>0.1125308</c:v>
                </c:pt>
                <c:pt idx="1468">
                  <c:v>0.1490228</c:v>
                </c:pt>
                <c:pt idx="1470">
                  <c:v>0.1134787</c:v>
                </c:pt>
                <c:pt idx="1471">
                  <c:v>0.1494967</c:v>
                </c:pt>
                <c:pt idx="1473">
                  <c:v>0.1130048</c:v>
                </c:pt>
                <c:pt idx="1474">
                  <c:v>0.1490228</c:v>
                </c:pt>
                <c:pt idx="1476">
                  <c:v>0.1130048</c:v>
                </c:pt>
                <c:pt idx="1477">
                  <c:v>0.1485488</c:v>
                </c:pt>
                <c:pt idx="1479">
                  <c:v>0.1125308</c:v>
                </c:pt>
                <c:pt idx="1480">
                  <c:v>0.1485488</c:v>
                </c:pt>
                <c:pt idx="1482">
                  <c:v>0.1125308</c:v>
                </c:pt>
                <c:pt idx="1483">
                  <c:v>0.1480749</c:v>
                </c:pt>
                <c:pt idx="1485">
                  <c:v>0.1120569</c:v>
                </c:pt>
                <c:pt idx="1486">
                  <c:v>0.147601</c:v>
                </c:pt>
                <c:pt idx="1488">
                  <c:v>0.1120569</c:v>
                </c:pt>
                <c:pt idx="1489">
                  <c:v>0.147601</c:v>
                </c:pt>
                <c:pt idx="1491">
                  <c:v>0.111583</c:v>
                </c:pt>
                <c:pt idx="1492">
                  <c:v>0.1471271</c:v>
                </c:pt>
                <c:pt idx="1494">
                  <c:v>0.1111091</c:v>
                </c:pt>
                <c:pt idx="1495">
                  <c:v>0.1466532</c:v>
                </c:pt>
                <c:pt idx="1497">
                  <c:v>0.1111091</c:v>
                </c:pt>
                <c:pt idx="1498">
                  <c:v>0.1466532</c:v>
                </c:pt>
                <c:pt idx="1500">
                  <c:v>0.1106352</c:v>
                </c:pt>
                <c:pt idx="1501">
                  <c:v>0.1461792</c:v>
                </c:pt>
                <c:pt idx="1503">
                  <c:v>0.1106352</c:v>
                </c:pt>
                <c:pt idx="1504">
                  <c:v>0.1457053</c:v>
                </c:pt>
                <c:pt idx="1506">
                  <c:v>0.1101612</c:v>
                </c:pt>
                <c:pt idx="1507">
                  <c:v>0.1457053</c:v>
                </c:pt>
                <c:pt idx="1509">
                  <c:v>0.1101612</c:v>
                </c:pt>
                <c:pt idx="1510">
                  <c:v>0.1452314</c:v>
                </c:pt>
                <c:pt idx="1512">
                  <c:v>0.1096873</c:v>
                </c:pt>
                <c:pt idx="1513">
                  <c:v>0.1447575</c:v>
                </c:pt>
                <c:pt idx="1515">
                  <c:v>0.1182179</c:v>
                </c:pt>
                <c:pt idx="1516">
                  <c:v>0.1442835</c:v>
                </c:pt>
                <c:pt idx="1518">
                  <c:v>0.1419139</c:v>
                </c:pt>
                <c:pt idx="1519">
                  <c:v>0.1442835</c:v>
                </c:pt>
                <c:pt idx="1521">
                  <c:v>-0.0571329</c:v>
                </c:pt>
                <c:pt idx="1522">
                  <c:v>0.0186945</c:v>
                </c:pt>
                <c:pt idx="1524">
                  <c:v>-0.0831986</c:v>
                </c:pt>
                <c:pt idx="1525">
                  <c:v>0.0186945</c:v>
                </c:pt>
                <c:pt idx="1527">
                  <c:v>-0.0827247</c:v>
                </c:pt>
                <c:pt idx="1528">
                  <c:v>0.0186945</c:v>
                </c:pt>
                <c:pt idx="1530">
                  <c:v>-0.0827247</c:v>
                </c:pt>
                <c:pt idx="1531">
                  <c:v>0.0186945</c:v>
                </c:pt>
                <c:pt idx="1533">
                  <c:v>-0.0827247</c:v>
                </c:pt>
                <c:pt idx="1534">
                  <c:v>0.0186945</c:v>
                </c:pt>
                <c:pt idx="1536">
                  <c:v>-0.0822507</c:v>
                </c:pt>
                <c:pt idx="1537">
                  <c:v>0.0186945</c:v>
                </c:pt>
                <c:pt idx="1539">
                  <c:v>-0.0822507</c:v>
                </c:pt>
                <c:pt idx="1540">
                  <c:v>0.0186945</c:v>
                </c:pt>
                <c:pt idx="1542">
                  <c:v>-0.0817768</c:v>
                </c:pt>
                <c:pt idx="1543">
                  <c:v>0.0186945</c:v>
                </c:pt>
                <c:pt idx="1545">
                  <c:v>-0.0817768</c:v>
                </c:pt>
                <c:pt idx="1546">
                  <c:v>0.0186945</c:v>
                </c:pt>
                <c:pt idx="1548">
                  <c:v>-0.0817768</c:v>
                </c:pt>
                <c:pt idx="1549">
                  <c:v>0.0186945</c:v>
                </c:pt>
                <c:pt idx="1551">
                  <c:v>-0.0813029</c:v>
                </c:pt>
                <c:pt idx="1552">
                  <c:v>0.0186945</c:v>
                </c:pt>
                <c:pt idx="1554">
                  <c:v>-0.0813029</c:v>
                </c:pt>
                <c:pt idx="1555">
                  <c:v>0.0182205</c:v>
                </c:pt>
                <c:pt idx="1557">
                  <c:v>-0.0813029</c:v>
                </c:pt>
                <c:pt idx="1558">
                  <c:v>0.0182205</c:v>
                </c:pt>
                <c:pt idx="1560">
                  <c:v>-0.080829</c:v>
                </c:pt>
                <c:pt idx="1561">
                  <c:v>0.0182205</c:v>
                </c:pt>
                <c:pt idx="1563">
                  <c:v>-0.080829</c:v>
                </c:pt>
                <c:pt idx="1564">
                  <c:v>0.0144292</c:v>
                </c:pt>
                <c:pt idx="1566">
                  <c:v>-0.080829</c:v>
                </c:pt>
                <c:pt idx="1567">
                  <c:v>0.0125335</c:v>
                </c:pt>
                <c:pt idx="1569">
                  <c:v>-0.0803551</c:v>
                </c:pt>
                <c:pt idx="1570">
                  <c:v>0.0125335</c:v>
                </c:pt>
                <c:pt idx="1572">
                  <c:v>-0.0803551</c:v>
                </c:pt>
                <c:pt idx="1573">
                  <c:v>0.0144292</c:v>
                </c:pt>
                <c:pt idx="1575">
                  <c:v>-0.0798811</c:v>
                </c:pt>
                <c:pt idx="1576">
                  <c:v>0.009216</c:v>
                </c:pt>
                <c:pt idx="1578">
                  <c:v>-0.0798811</c:v>
                </c:pt>
                <c:pt idx="1579">
                  <c:v>-0.0722984</c:v>
                </c:pt>
                <c:pt idx="1581">
                  <c:v>0.0921522</c:v>
                </c:pt>
                <c:pt idx="1582">
                  <c:v>0.1077916</c:v>
                </c:pt>
                <c:pt idx="1584">
                  <c:v>0.0945218</c:v>
                </c:pt>
                <c:pt idx="1585">
                  <c:v>0.1096873</c:v>
                </c:pt>
                <c:pt idx="1587">
                  <c:v>0.09499580000000001</c:v>
                </c:pt>
                <c:pt idx="1588">
                  <c:v>0.1442835</c:v>
                </c:pt>
                <c:pt idx="1590">
                  <c:v>0.0940479</c:v>
                </c:pt>
                <c:pt idx="1591">
                  <c:v>0.1703492</c:v>
                </c:pt>
                <c:pt idx="1593">
                  <c:v>0.0959436</c:v>
                </c:pt>
                <c:pt idx="1594">
                  <c:v>0.0987871</c:v>
                </c:pt>
                <c:pt idx="1596">
                  <c:v>0.1044742</c:v>
                </c:pt>
                <c:pt idx="1597">
                  <c:v>0.1760363</c:v>
                </c:pt>
                <c:pt idx="1599">
                  <c:v>0.1030524</c:v>
                </c:pt>
                <c:pt idx="1600">
                  <c:v>0.1784059</c:v>
                </c:pt>
                <c:pt idx="1602">
                  <c:v>0.1077916</c:v>
                </c:pt>
                <c:pt idx="1603">
                  <c:v>0.1812494</c:v>
                </c:pt>
                <c:pt idx="1605">
                  <c:v>0.1077916</c:v>
                </c:pt>
                <c:pt idx="1606">
                  <c:v>0.1831451</c:v>
                </c:pt>
                <c:pt idx="1608">
                  <c:v>0.1087395</c:v>
                </c:pt>
                <c:pt idx="1609">
                  <c:v>0.1869364</c:v>
                </c:pt>
                <c:pt idx="1611">
                  <c:v>0.1134787</c:v>
                </c:pt>
                <c:pt idx="1612">
                  <c:v>0.1182179</c:v>
                </c:pt>
                <c:pt idx="1614">
                  <c:v>0.1220093</c:v>
                </c:pt>
                <c:pt idx="1615">
                  <c:v>0.1893061</c:v>
                </c:pt>
                <c:pt idx="1617">
                  <c:v>0.1291181</c:v>
                </c:pt>
                <c:pt idx="1618">
                  <c:v>0.1888321</c:v>
                </c:pt>
                <c:pt idx="1620">
                  <c:v>0.1310138</c:v>
                </c:pt>
                <c:pt idx="1621">
                  <c:v>0.1314877</c:v>
                </c:pt>
                <c:pt idx="1623">
                  <c:v>0.1376487</c:v>
                </c:pt>
                <c:pt idx="1624">
                  <c:v>0.1859886</c:v>
                </c:pt>
                <c:pt idx="1626">
                  <c:v>0.1381226</c:v>
                </c:pt>
                <c:pt idx="1627">
                  <c:v>0.1831451</c:v>
                </c:pt>
                <c:pt idx="1629">
                  <c:v>0.1404922</c:v>
                </c:pt>
                <c:pt idx="1630">
                  <c:v>0.1812494</c:v>
                </c:pt>
                <c:pt idx="1632">
                  <c:v>0.1428618</c:v>
                </c:pt>
                <c:pt idx="1633">
                  <c:v>0.1807755</c:v>
                </c:pt>
                <c:pt idx="1635">
                  <c:v>0.1423879</c:v>
                </c:pt>
                <c:pt idx="1636">
                  <c:v>0.1447575</c:v>
                </c:pt>
                <c:pt idx="1638">
                  <c:v>0.1461792</c:v>
                </c:pt>
                <c:pt idx="1639">
                  <c:v>0.1803016</c:v>
                </c:pt>
                <c:pt idx="1641">
                  <c:v>0.1504445</c:v>
                </c:pt>
                <c:pt idx="1642">
                  <c:v>0.1632404</c:v>
                </c:pt>
                <c:pt idx="1644">
                  <c:v>0.1679796</c:v>
                </c:pt>
                <c:pt idx="1645">
                  <c:v>0.1684535</c:v>
                </c:pt>
                <c:pt idx="1647">
                  <c:v>0.1736667</c:v>
                </c:pt>
                <c:pt idx="1648">
                  <c:v>0.1765102</c:v>
                </c:pt>
                <c:pt idx="1650">
                  <c:v>0.1494967</c:v>
                </c:pt>
                <c:pt idx="1651">
                  <c:v>0.1570794</c:v>
                </c:pt>
                <c:pt idx="1653">
                  <c:v>0.07509109999999999</c:v>
                </c:pt>
                <c:pt idx="1654">
                  <c:v>0.08172599999999999</c:v>
                </c:pt>
                <c:pt idx="1656">
                  <c:v>0.0878869</c:v>
                </c:pt>
                <c:pt idx="1657">
                  <c:v>0.0897826</c:v>
                </c:pt>
                <c:pt idx="1659">
                  <c:v>0.1006828</c:v>
                </c:pt>
                <c:pt idx="1660">
                  <c:v>0.105422</c:v>
                </c:pt>
                <c:pt idx="1662">
                  <c:v>0.07319539999999999</c:v>
                </c:pt>
                <c:pt idx="1663">
                  <c:v>0.09073050000000001</c:v>
                </c:pt>
                <c:pt idx="1665">
                  <c:v>0.0940479</c:v>
                </c:pt>
                <c:pt idx="1666">
                  <c:v>0.1044742</c:v>
                </c:pt>
                <c:pt idx="1668">
                  <c:v>0.051395</c:v>
                </c:pt>
                <c:pt idx="1669">
                  <c:v>0.0570821</c:v>
                </c:pt>
                <c:pt idx="1671">
                  <c:v>0.0679823</c:v>
                </c:pt>
                <c:pt idx="1672">
                  <c:v>0.0926261</c:v>
                </c:pt>
                <c:pt idx="1674">
                  <c:v>0.093574</c:v>
                </c:pt>
                <c:pt idx="1675">
                  <c:v>0.0968914</c:v>
                </c:pt>
                <c:pt idx="1677">
                  <c:v>0.0314903</c:v>
                </c:pt>
                <c:pt idx="1678">
                  <c:v>0.0404948</c:v>
                </c:pt>
                <c:pt idx="1680">
                  <c:v>0.0428644</c:v>
                </c:pt>
                <c:pt idx="1681">
                  <c:v>0.0585038</c:v>
                </c:pt>
                <c:pt idx="1683">
                  <c:v>0.06276909999999999</c:v>
                </c:pt>
                <c:pt idx="1684">
                  <c:v>0.063717</c:v>
                </c:pt>
                <c:pt idx="1686">
                  <c:v>0.06656049999999999</c:v>
                </c:pt>
                <c:pt idx="1687">
                  <c:v>0.0959436</c:v>
                </c:pt>
                <c:pt idx="1689">
                  <c:v>0.0329121</c:v>
                </c:pt>
                <c:pt idx="1690">
                  <c:v>0.1011567</c:v>
                </c:pt>
                <c:pt idx="1692">
                  <c:v>0.0348078</c:v>
                </c:pt>
                <c:pt idx="1693">
                  <c:v>0.0926261</c:v>
                </c:pt>
                <c:pt idx="1695">
                  <c:v>0.0973654</c:v>
                </c:pt>
                <c:pt idx="1696">
                  <c:v>0.1002089</c:v>
                </c:pt>
                <c:pt idx="1698">
                  <c:v>0.0343339</c:v>
                </c:pt>
                <c:pt idx="1699">
                  <c:v>0.09499580000000001</c:v>
                </c:pt>
                <c:pt idx="1701">
                  <c:v>0.0348078</c:v>
                </c:pt>
                <c:pt idx="1702">
                  <c:v>0.0954697</c:v>
                </c:pt>
                <c:pt idx="1704">
                  <c:v>0.0343339</c:v>
                </c:pt>
                <c:pt idx="1705">
                  <c:v>0.0945218</c:v>
                </c:pt>
                <c:pt idx="1707">
                  <c:v>0.0362295</c:v>
                </c:pt>
                <c:pt idx="1708">
                  <c:v>0.0926261</c:v>
                </c:pt>
                <c:pt idx="1710">
                  <c:v>0.0371774</c:v>
                </c:pt>
                <c:pt idx="1711">
                  <c:v>0.0921522</c:v>
                </c:pt>
                <c:pt idx="1713">
                  <c:v>0.0367035</c:v>
                </c:pt>
                <c:pt idx="1714">
                  <c:v>0.06513869999999999</c:v>
                </c:pt>
                <c:pt idx="1716">
                  <c:v>0.07082579999999999</c:v>
                </c:pt>
                <c:pt idx="1717">
                  <c:v>0.0926261</c:v>
                </c:pt>
                <c:pt idx="1719">
                  <c:v>0.0357556</c:v>
                </c:pt>
                <c:pt idx="1720">
                  <c:v>0.06513869999999999</c:v>
                </c:pt>
                <c:pt idx="1722">
                  <c:v>0.0343339</c:v>
                </c:pt>
                <c:pt idx="1723">
                  <c:v>0.06656049999999999</c:v>
                </c:pt>
                <c:pt idx="1725">
                  <c:v>0.0324382</c:v>
                </c:pt>
                <c:pt idx="1726">
                  <c:v>0.06656049999999999</c:v>
                </c:pt>
                <c:pt idx="1728">
                  <c:v>0.0324382</c:v>
                </c:pt>
                <c:pt idx="1729">
                  <c:v>0.0679823</c:v>
                </c:pt>
                <c:pt idx="1731">
                  <c:v>0.0305425</c:v>
                </c:pt>
                <c:pt idx="1732">
                  <c:v>0.06845619999999999</c:v>
                </c:pt>
                <c:pt idx="1734">
                  <c:v>0.0291207</c:v>
                </c:pt>
                <c:pt idx="1735">
                  <c:v>0.07129969999999999</c:v>
                </c:pt>
                <c:pt idx="1737">
                  <c:v>0.0291207</c:v>
                </c:pt>
                <c:pt idx="1738">
                  <c:v>0.07272149999999999</c:v>
                </c:pt>
                <c:pt idx="1740">
                  <c:v>0.0291207</c:v>
                </c:pt>
                <c:pt idx="1741">
                  <c:v>0.07319539999999999</c:v>
                </c:pt>
                <c:pt idx="1743">
                  <c:v>0.0291207</c:v>
                </c:pt>
                <c:pt idx="1744">
                  <c:v>0.07272149999999999</c:v>
                </c:pt>
                <c:pt idx="1746">
                  <c:v>0.0286468</c:v>
                </c:pt>
                <c:pt idx="1747">
                  <c:v>0.07082579999999999</c:v>
                </c:pt>
                <c:pt idx="1749">
                  <c:v>0.0286468</c:v>
                </c:pt>
                <c:pt idx="1750">
                  <c:v>0.07035189999999999</c:v>
                </c:pt>
                <c:pt idx="1752">
                  <c:v>0.033386</c:v>
                </c:pt>
                <c:pt idx="1753">
                  <c:v>0.07082579999999999</c:v>
                </c:pt>
                <c:pt idx="1755">
                  <c:v>0.2869338</c:v>
                </c:pt>
                <c:pt idx="1756">
                  <c:v>0.2874077</c:v>
                </c:pt>
                <c:pt idx="1758">
                  <c:v>0.3182126</c:v>
                </c:pt>
                <c:pt idx="1759">
                  <c:v>0.3205822</c:v>
                </c:pt>
                <c:pt idx="1761">
                  <c:v>0.2869338</c:v>
                </c:pt>
                <c:pt idx="1762">
                  <c:v>0.3002036</c:v>
                </c:pt>
                <c:pt idx="1764">
                  <c:v>0.3148951</c:v>
                </c:pt>
                <c:pt idx="1765">
                  <c:v>0.3291128</c:v>
                </c:pt>
                <c:pt idx="1767">
                  <c:v>0.2869338</c:v>
                </c:pt>
                <c:pt idx="1768">
                  <c:v>0.3120516</c:v>
                </c:pt>
                <c:pt idx="1770">
                  <c:v>0.3139473</c:v>
                </c:pt>
                <c:pt idx="1771">
                  <c:v>0.3243736</c:v>
                </c:pt>
                <c:pt idx="1773">
                  <c:v>0.3305345</c:v>
                </c:pt>
                <c:pt idx="1774">
                  <c:v>0.3319563</c:v>
                </c:pt>
                <c:pt idx="1776">
                  <c:v>0.2869338</c:v>
                </c:pt>
                <c:pt idx="1777">
                  <c:v>0.3224779</c:v>
                </c:pt>
                <c:pt idx="1779">
                  <c:v>0.2869338</c:v>
                </c:pt>
                <c:pt idx="1780">
                  <c:v>0.3201083</c:v>
                </c:pt>
                <c:pt idx="1782">
                  <c:v>0.2954644</c:v>
                </c:pt>
                <c:pt idx="1783">
                  <c:v>0.3163169</c:v>
                </c:pt>
                <c:pt idx="1785">
                  <c:v>0.3082603</c:v>
                </c:pt>
                <c:pt idx="1786">
                  <c:v>0.3177387</c:v>
                </c:pt>
                <c:pt idx="1788">
                  <c:v>0.3129995</c:v>
                </c:pt>
                <c:pt idx="1789">
                  <c:v>0.3172648</c:v>
                </c:pt>
                <c:pt idx="1791">
                  <c:v>0.2646595</c:v>
                </c:pt>
                <c:pt idx="1792">
                  <c:v>0.2651334</c:v>
                </c:pt>
                <c:pt idx="1794">
                  <c:v>0.2722422</c:v>
                </c:pt>
                <c:pt idx="1795">
                  <c:v>0.2750858</c:v>
                </c:pt>
                <c:pt idx="1797">
                  <c:v>0.2528115</c:v>
                </c:pt>
                <c:pt idx="1798">
                  <c:v>0.2532854</c:v>
                </c:pt>
                <c:pt idx="1800">
                  <c:v>0.2566029</c:v>
                </c:pt>
                <c:pt idx="1801">
                  <c:v>0.2637117</c:v>
                </c:pt>
                <c:pt idx="1803">
                  <c:v>0.2712944</c:v>
                </c:pt>
                <c:pt idx="1804">
                  <c:v>0.2802989</c:v>
                </c:pt>
                <c:pt idx="1806">
                  <c:v>0.2528115</c:v>
                </c:pt>
                <c:pt idx="1807">
                  <c:v>0.2632377</c:v>
                </c:pt>
                <c:pt idx="1809">
                  <c:v>0.2651334</c:v>
                </c:pt>
                <c:pt idx="1810">
                  <c:v>0.2684509</c:v>
                </c:pt>
                <c:pt idx="1812">
                  <c:v>0.2693987</c:v>
                </c:pt>
                <c:pt idx="1813">
                  <c:v>0.2802989</c:v>
                </c:pt>
                <c:pt idx="1815">
                  <c:v>0.2537593</c:v>
                </c:pt>
                <c:pt idx="1816">
                  <c:v>0.2608681</c:v>
                </c:pt>
                <c:pt idx="1818">
                  <c:v>0.2651334</c:v>
                </c:pt>
                <c:pt idx="1819">
                  <c:v>0.2722422</c:v>
                </c:pt>
                <c:pt idx="1821">
                  <c:v>0.273664</c:v>
                </c:pt>
                <c:pt idx="1822">
                  <c:v>0.2807728</c:v>
                </c:pt>
                <c:pt idx="1824">
                  <c:v>0.2547072</c:v>
                </c:pt>
                <c:pt idx="1825">
                  <c:v>0.2599203</c:v>
                </c:pt>
                <c:pt idx="1827">
                  <c:v>0.2646595</c:v>
                </c:pt>
                <c:pt idx="1828">
                  <c:v>0.2717683</c:v>
                </c:pt>
                <c:pt idx="1830">
                  <c:v>0.219637</c:v>
                </c:pt>
                <c:pt idx="1831">
                  <c:v>0.2224805</c:v>
                </c:pt>
                <c:pt idx="1833">
                  <c:v>0.2475984</c:v>
                </c:pt>
                <c:pt idx="1834">
                  <c:v>0.2608681</c:v>
                </c:pt>
                <c:pt idx="1836">
                  <c:v>0.2646595</c:v>
                </c:pt>
                <c:pt idx="1837">
                  <c:v>0.2708205</c:v>
                </c:pt>
                <c:pt idx="1839">
                  <c:v>0.219637</c:v>
                </c:pt>
                <c:pt idx="1840">
                  <c:v>0.2262719</c:v>
                </c:pt>
                <c:pt idx="1842">
                  <c:v>0.2466505</c:v>
                </c:pt>
                <c:pt idx="1843">
                  <c:v>0.2603942</c:v>
                </c:pt>
                <c:pt idx="1845">
                  <c:v>0.2632377</c:v>
                </c:pt>
                <c:pt idx="1846">
                  <c:v>0.2703466</c:v>
                </c:pt>
                <c:pt idx="1848">
                  <c:v>0.2191631</c:v>
                </c:pt>
                <c:pt idx="1849">
                  <c:v>0.2324329</c:v>
                </c:pt>
                <c:pt idx="1851">
                  <c:v>0.2419113</c:v>
                </c:pt>
                <c:pt idx="1852">
                  <c:v>0.2603942</c:v>
                </c:pt>
                <c:pt idx="1854">
                  <c:v>0.2632377</c:v>
                </c:pt>
                <c:pt idx="1855">
                  <c:v>0.2693987</c:v>
                </c:pt>
                <c:pt idx="1857">
                  <c:v>0.2305372</c:v>
                </c:pt>
                <c:pt idx="1858">
                  <c:v>0.2352764</c:v>
                </c:pt>
                <c:pt idx="1860">
                  <c:v>0.2366982</c:v>
                </c:pt>
                <c:pt idx="1861">
                  <c:v>0.2622899</c:v>
                </c:pt>
                <c:pt idx="1863">
                  <c:v>0.2646595</c:v>
                </c:pt>
                <c:pt idx="1864">
                  <c:v>0.2684509</c:v>
                </c:pt>
                <c:pt idx="1866">
                  <c:v>0.2452287</c:v>
                </c:pt>
                <c:pt idx="1867">
                  <c:v>0.2632377</c:v>
                </c:pt>
                <c:pt idx="1869">
                  <c:v>0.2651334</c:v>
                </c:pt>
                <c:pt idx="1870">
                  <c:v>0.267977</c:v>
                </c:pt>
                <c:pt idx="1872">
                  <c:v>0.2599203</c:v>
                </c:pt>
                <c:pt idx="1873">
                  <c:v>0.2670291</c:v>
                </c:pt>
                <c:pt idx="1875">
                  <c:v>0.3153691</c:v>
                </c:pt>
                <c:pt idx="1876">
                  <c:v>0.3172648</c:v>
                </c:pt>
                <c:pt idx="1878">
                  <c:v>0.3125255</c:v>
                </c:pt>
                <c:pt idx="1879">
                  <c:v>0.3177387</c:v>
                </c:pt>
                <c:pt idx="1881">
                  <c:v>0.3115777</c:v>
                </c:pt>
                <c:pt idx="1882">
                  <c:v>0.3191604</c:v>
                </c:pt>
                <c:pt idx="1884">
                  <c:v>0.3106299</c:v>
                </c:pt>
                <c:pt idx="1885">
                  <c:v>0.3201083</c:v>
                </c:pt>
                <c:pt idx="1887">
                  <c:v>0.309682</c:v>
                </c:pt>
                <c:pt idx="1888">
                  <c:v>0.3205822</c:v>
                </c:pt>
                <c:pt idx="1890">
                  <c:v>0.3087342</c:v>
                </c:pt>
                <c:pt idx="1891">
                  <c:v>0.3262693</c:v>
                </c:pt>
                <c:pt idx="1893">
                  <c:v>0.3077863</c:v>
                </c:pt>
                <c:pt idx="1894">
                  <c:v>0.327691</c:v>
                </c:pt>
                <c:pt idx="1896">
                  <c:v>0.3073124</c:v>
                </c:pt>
                <c:pt idx="1897">
                  <c:v>0.3319563</c:v>
                </c:pt>
                <c:pt idx="1899">
                  <c:v>0.3063646</c:v>
                </c:pt>
                <c:pt idx="1900">
                  <c:v>0.3314824</c:v>
                </c:pt>
                <c:pt idx="1902">
                  <c:v>0.3054167</c:v>
                </c:pt>
                <c:pt idx="1903">
                  <c:v>0.3314824</c:v>
                </c:pt>
                <c:pt idx="1905">
                  <c:v>0.333852</c:v>
                </c:pt>
                <c:pt idx="1906">
                  <c:v>0.3352738</c:v>
                </c:pt>
                <c:pt idx="1908">
                  <c:v>0.3044689</c:v>
                </c:pt>
                <c:pt idx="1909">
                  <c:v>0.3409608</c:v>
                </c:pt>
                <c:pt idx="1911">
                  <c:v>0.303521</c:v>
                </c:pt>
                <c:pt idx="1912">
                  <c:v>0.3442783</c:v>
                </c:pt>
                <c:pt idx="1914">
                  <c:v>0.3025732</c:v>
                </c:pt>
                <c:pt idx="1915">
                  <c:v>0.3471218</c:v>
                </c:pt>
                <c:pt idx="1917">
                  <c:v>0.3058906</c:v>
                </c:pt>
                <c:pt idx="1918">
                  <c:v>0.3494914</c:v>
                </c:pt>
                <c:pt idx="1920">
                  <c:v>0.3509132</c:v>
                </c:pt>
                <c:pt idx="1921">
                  <c:v>0.3513871</c:v>
                </c:pt>
                <c:pt idx="1923">
                  <c:v>0.3063646</c:v>
                </c:pt>
                <c:pt idx="1924">
                  <c:v>0.3528088</c:v>
                </c:pt>
                <c:pt idx="1926">
                  <c:v>0.3077863</c:v>
                </c:pt>
                <c:pt idx="1927">
                  <c:v>0.3509132</c:v>
                </c:pt>
                <c:pt idx="1929">
                  <c:v>0.3087342</c:v>
                </c:pt>
                <c:pt idx="1930">
                  <c:v>0.3452261</c:v>
                </c:pt>
                <c:pt idx="1932">
                  <c:v>0.3087342</c:v>
                </c:pt>
                <c:pt idx="1933">
                  <c:v>0.3442783</c:v>
                </c:pt>
                <c:pt idx="1935">
                  <c:v>0.3082603</c:v>
                </c:pt>
                <c:pt idx="1936">
                  <c:v>0.3433304</c:v>
                </c:pt>
                <c:pt idx="1938">
                  <c:v>0.3077863</c:v>
                </c:pt>
                <c:pt idx="1939">
                  <c:v>0.3381173</c:v>
                </c:pt>
                <c:pt idx="1941">
                  <c:v>0.3092081</c:v>
                </c:pt>
                <c:pt idx="1942">
                  <c:v>0.3376434</c:v>
                </c:pt>
                <c:pt idx="1944">
                  <c:v>0.3087342</c:v>
                </c:pt>
                <c:pt idx="1945">
                  <c:v>0.3366955</c:v>
                </c:pt>
                <c:pt idx="1947">
                  <c:v>0.3092081</c:v>
                </c:pt>
                <c:pt idx="1948">
                  <c:v>0.3357477</c:v>
                </c:pt>
                <c:pt idx="1950">
                  <c:v>0.3101559</c:v>
                </c:pt>
                <c:pt idx="1951">
                  <c:v>0.3347998</c:v>
                </c:pt>
                <c:pt idx="1953">
                  <c:v>0.3111038</c:v>
                </c:pt>
                <c:pt idx="1954">
                  <c:v>0.333852</c:v>
                </c:pt>
                <c:pt idx="1956">
                  <c:v>0.3120516</c:v>
                </c:pt>
                <c:pt idx="1957">
                  <c:v>0.3329041</c:v>
                </c:pt>
                <c:pt idx="1959">
                  <c:v>0.3129995</c:v>
                </c:pt>
                <c:pt idx="1960">
                  <c:v>0.3167908</c:v>
                </c:pt>
                <c:pt idx="1962">
                  <c:v>0.3201083</c:v>
                </c:pt>
                <c:pt idx="1963">
                  <c:v>0.3319563</c:v>
                </c:pt>
                <c:pt idx="1965">
                  <c:v>0.3248475</c:v>
                </c:pt>
                <c:pt idx="1966">
                  <c:v>0.3286389</c:v>
                </c:pt>
                <c:pt idx="1968">
                  <c:v>0.1210614</c:v>
                </c:pt>
                <c:pt idx="1969">
                  <c:v>0.14144</c:v>
                </c:pt>
                <c:pt idx="1971">
                  <c:v>0.1447575</c:v>
                </c:pt>
                <c:pt idx="1972">
                  <c:v>0.1494967</c:v>
                </c:pt>
                <c:pt idx="1974">
                  <c:v>0.1220093</c:v>
                </c:pt>
                <c:pt idx="1975">
                  <c:v>0.1613447</c:v>
                </c:pt>
                <c:pt idx="1977">
                  <c:v>0.1229571</c:v>
                </c:pt>
                <c:pt idx="1978">
                  <c:v>0.1632404</c:v>
                </c:pt>
                <c:pt idx="1980">
                  <c:v>0.1243789</c:v>
                </c:pt>
                <c:pt idx="1981">
                  <c:v>0.1641882</c:v>
                </c:pt>
                <c:pt idx="1983">
                  <c:v>0.1248528</c:v>
                </c:pt>
                <c:pt idx="1984">
                  <c:v>0.1646622</c:v>
                </c:pt>
                <c:pt idx="1986">
                  <c:v>0.1248528</c:v>
                </c:pt>
                <c:pt idx="1987">
                  <c:v>0.1670318</c:v>
                </c:pt>
                <c:pt idx="1989">
                  <c:v>0.1243789</c:v>
                </c:pt>
                <c:pt idx="1990">
                  <c:v>0.1675057</c:v>
                </c:pt>
                <c:pt idx="1992">
                  <c:v>0.1239049</c:v>
                </c:pt>
                <c:pt idx="1993">
                  <c:v>0.1712971</c:v>
                </c:pt>
                <c:pt idx="1995">
                  <c:v>0.1229571</c:v>
                </c:pt>
                <c:pt idx="1996">
                  <c:v>0.1712971</c:v>
                </c:pt>
                <c:pt idx="1998">
                  <c:v>0.1215353</c:v>
                </c:pt>
                <c:pt idx="1999">
                  <c:v>0.171771</c:v>
                </c:pt>
                <c:pt idx="2001">
                  <c:v>0.1201136</c:v>
                </c:pt>
                <c:pt idx="2002">
                  <c:v>0.1703492</c:v>
                </c:pt>
                <c:pt idx="2004">
                  <c:v>0.1196397</c:v>
                </c:pt>
                <c:pt idx="2005">
                  <c:v>0.1694014</c:v>
                </c:pt>
                <c:pt idx="2007">
                  <c:v>0.1201136</c:v>
                </c:pt>
                <c:pt idx="2008">
                  <c:v>0.1542359</c:v>
                </c:pt>
                <c:pt idx="2010">
                  <c:v>0.1551837</c:v>
                </c:pt>
                <c:pt idx="2011">
                  <c:v>0.1689274</c:v>
                </c:pt>
                <c:pt idx="2013">
                  <c:v>0.1191657</c:v>
                </c:pt>
                <c:pt idx="2014">
                  <c:v>0.1504445</c:v>
                </c:pt>
                <c:pt idx="2016">
                  <c:v>0.1570794</c:v>
                </c:pt>
                <c:pt idx="2017">
                  <c:v>0.1679796</c:v>
                </c:pt>
                <c:pt idx="2019">
                  <c:v>0.1191657</c:v>
                </c:pt>
                <c:pt idx="2020">
                  <c:v>0.1513924</c:v>
                </c:pt>
                <c:pt idx="2022">
                  <c:v>0.1585012</c:v>
                </c:pt>
                <c:pt idx="2023">
                  <c:v>0.1670318</c:v>
                </c:pt>
                <c:pt idx="2025">
                  <c:v>0.1205875</c:v>
                </c:pt>
                <c:pt idx="2026">
                  <c:v>0.1547098</c:v>
                </c:pt>
                <c:pt idx="2028">
                  <c:v>0.1613447</c:v>
                </c:pt>
                <c:pt idx="2029">
                  <c:v>0.1651361</c:v>
                </c:pt>
                <c:pt idx="2031">
                  <c:v>0.1210614</c:v>
                </c:pt>
                <c:pt idx="2032">
                  <c:v>0.1547098</c:v>
                </c:pt>
                <c:pt idx="2034">
                  <c:v>0.1210614</c:v>
                </c:pt>
                <c:pt idx="2035">
                  <c:v>0.1570794</c:v>
                </c:pt>
                <c:pt idx="2037">
                  <c:v>0.1224832</c:v>
                </c:pt>
                <c:pt idx="2038">
                  <c:v>0.1570794</c:v>
                </c:pt>
                <c:pt idx="2040">
                  <c:v>0.1243789</c:v>
                </c:pt>
                <c:pt idx="2041">
                  <c:v>0.1276963</c:v>
                </c:pt>
                <c:pt idx="2043">
                  <c:v>0.1305398</c:v>
                </c:pt>
                <c:pt idx="2044">
                  <c:v>0.1566055</c:v>
                </c:pt>
                <c:pt idx="2046">
                  <c:v>0.1016306</c:v>
                </c:pt>
                <c:pt idx="2047">
                  <c:v>0.1035263</c:v>
                </c:pt>
                <c:pt idx="2049">
                  <c:v>0.1305398</c:v>
                </c:pt>
                <c:pt idx="2050">
                  <c:v>0.1561316</c:v>
                </c:pt>
                <c:pt idx="2052">
                  <c:v>0.099735</c:v>
                </c:pt>
                <c:pt idx="2053">
                  <c:v>0.1049481</c:v>
                </c:pt>
                <c:pt idx="2055">
                  <c:v>0.1305398</c:v>
                </c:pt>
                <c:pt idx="2056">
                  <c:v>0.1542359</c:v>
                </c:pt>
                <c:pt idx="2058">
                  <c:v>0.1006828</c:v>
                </c:pt>
                <c:pt idx="2059">
                  <c:v>0.1063699</c:v>
                </c:pt>
                <c:pt idx="2061">
                  <c:v>0.1333834</c:v>
                </c:pt>
                <c:pt idx="2062">
                  <c:v>0.1547098</c:v>
                </c:pt>
                <c:pt idx="2064">
                  <c:v>0.099735</c:v>
                </c:pt>
                <c:pt idx="2065">
                  <c:v>0.1073177</c:v>
                </c:pt>
                <c:pt idx="2067">
                  <c:v>0.1333834</c:v>
                </c:pt>
                <c:pt idx="2068">
                  <c:v>0.1499706</c:v>
                </c:pt>
                <c:pt idx="2070">
                  <c:v>0.0964175</c:v>
                </c:pt>
                <c:pt idx="2071">
                  <c:v>0.111583</c:v>
                </c:pt>
                <c:pt idx="2073">
                  <c:v>0.1139526</c:v>
                </c:pt>
                <c:pt idx="2074">
                  <c:v>0.1163222</c:v>
                </c:pt>
                <c:pt idx="2076">
                  <c:v>0.1272224</c:v>
                </c:pt>
                <c:pt idx="2077">
                  <c:v>0.1276963</c:v>
                </c:pt>
                <c:pt idx="2079">
                  <c:v>0.1338573</c:v>
                </c:pt>
                <c:pt idx="2080">
                  <c:v>0.1438096</c:v>
                </c:pt>
                <c:pt idx="2082">
                  <c:v>0.08504340000000001</c:v>
                </c:pt>
                <c:pt idx="2083">
                  <c:v>0.117744</c:v>
                </c:pt>
                <c:pt idx="2085">
                  <c:v>0.07319539999999999</c:v>
                </c:pt>
                <c:pt idx="2086">
                  <c:v>0.1262745</c:v>
                </c:pt>
                <c:pt idx="2088">
                  <c:v>0.1333834</c:v>
                </c:pt>
                <c:pt idx="2089">
                  <c:v>0.1367008</c:v>
                </c:pt>
                <c:pt idx="2091">
                  <c:v>0.1404922</c:v>
                </c:pt>
                <c:pt idx="2092">
                  <c:v>0.14144</c:v>
                </c:pt>
                <c:pt idx="2094">
                  <c:v>0.06987790000000001</c:v>
                </c:pt>
                <c:pt idx="2095">
                  <c:v>0.1442835</c:v>
                </c:pt>
                <c:pt idx="2097">
                  <c:v>0.1480749</c:v>
                </c:pt>
                <c:pt idx="2098">
                  <c:v>0.1509184</c:v>
                </c:pt>
                <c:pt idx="2100">
                  <c:v>0.07082579999999999</c:v>
                </c:pt>
                <c:pt idx="2101">
                  <c:v>0.1087395</c:v>
                </c:pt>
                <c:pt idx="2103">
                  <c:v>0.1125308</c:v>
                </c:pt>
                <c:pt idx="2104">
                  <c:v>0.1428618</c:v>
                </c:pt>
                <c:pt idx="2106">
                  <c:v>0.07414320000000001</c:v>
                </c:pt>
                <c:pt idx="2107">
                  <c:v>0.1016306</c:v>
                </c:pt>
                <c:pt idx="2109">
                  <c:v>0.1163222</c:v>
                </c:pt>
                <c:pt idx="2110">
                  <c:v>0.1314877</c:v>
                </c:pt>
                <c:pt idx="2112">
                  <c:v>0.135753</c:v>
                </c:pt>
                <c:pt idx="2113">
                  <c:v>0.1371747</c:v>
                </c:pt>
                <c:pt idx="2115">
                  <c:v>0.1385965</c:v>
                </c:pt>
                <c:pt idx="2116">
                  <c:v>0.1428618</c:v>
                </c:pt>
                <c:pt idx="2118">
                  <c:v>0.08077810000000001</c:v>
                </c:pt>
                <c:pt idx="2119">
                  <c:v>0.0902565</c:v>
                </c:pt>
                <c:pt idx="2121">
                  <c:v>0.0921522</c:v>
                </c:pt>
                <c:pt idx="2122">
                  <c:v>0.0987871</c:v>
                </c:pt>
                <c:pt idx="2124">
                  <c:v>0.1267485</c:v>
                </c:pt>
                <c:pt idx="2125">
                  <c:v>0.1310138</c:v>
                </c:pt>
                <c:pt idx="2127">
                  <c:v>0.08504340000000001</c:v>
                </c:pt>
                <c:pt idx="2128">
                  <c:v>0.09073050000000001</c:v>
                </c:pt>
                <c:pt idx="2130">
                  <c:v>0.0878869</c:v>
                </c:pt>
                <c:pt idx="2131">
                  <c:v>0.0926261</c:v>
                </c:pt>
                <c:pt idx="2133">
                  <c:v>0.0902565</c:v>
                </c:pt>
                <c:pt idx="2134">
                  <c:v>0.09499580000000001</c:v>
                </c:pt>
                <c:pt idx="2136">
                  <c:v>0.08077810000000001</c:v>
                </c:pt>
                <c:pt idx="2137">
                  <c:v>0.08267380000000001</c:v>
                </c:pt>
                <c:pt idx="2139">
                  <c:v>0.08409560000000001</c:v>
                </c:pt>
                <c:pt idx="2140">
                  <c:v>0.08646520000000001</c:v>
                </c:pt>
                <c:pt idx="2142">
                  <c:v>-0.0054755</c:v>
                </c:pt>
                <c:pt idx="2143">
                  <c:v>0.0073203</c:v>
                </c:pt>
                <c:pt idx="2145">
                  <c:v>-0.0054755</c:v>
                </c:pt>
                <c:pt idx="2146">
                  <c:v>0.0594517</c:v>
                </c:pt>
                <c:pt idx="2148">
                  <c:v>-0.0054755</c:v>
                </c:pt>
                <c:pt idx="2149">
                  <c:v>0.0594517</c:v>
                </c:pt>
                <c:pt idx="2151">
                  <c:v>-0.0054755</c:v>
                </c:pt>
                <c:pt idx="2152">
                  <c:v>0.057556</c:v>
                </c:pt>
                <c:pt idx="2154">
                  <c:v>-0.0054755</c:v>
                </c:pt>
                <c:pt idx="2155">
                  <c:v>0.0532907</c:v>
                </c:pt>
                <c:pt idx="2157">
                  <c:v>-0.0054755</c:v>
                </c:pt>
                <c:pt idx="2158">
                  <c:v>0.0509211</c:v>
                </c:pt>
                <c:pt idx="2160">
                  <c:v>-0.0054755</c:v>
                </c:pt>
                <c:pt idx="2161">
                  <c:v>0.0466558</c:v>
                </c:pt>
                <c:pt idx="2163">
                  <c:v>-0.0054755</c:v>
                </c:pt>
                <c:pt idx="2164">
                  <c:v>0.0419166</c:v>
                </c:pt>
                <c:pt idx="2166">
                  <c:v>-0.0054755</c:v>
                </c:pt>
                <c:pt idx="2167">
                  <c:v>0.0390731</c:v>
                </c:pt>
                <c:pt idx="2169">
                  <c:v>-0.0054755</c:v>
                </c:pt>
                <c:pt idx="2170">
                  <c:v>0.039547</c:v>
                </c:pt>
                <c:pt idx="2172">
                  <c:v>-0.0054755</c:v>
                </c:pt>
                <c:pt idx="2173">
                  <c:v>0.0400209</c:v>
                </c:pt>
                <c:pt idx="2175">
                  <c:v>-0.0054755</c:v>
                </c:pt>
                <c:pt idx="2176">
                  <c:v>0.039547</c:v>
                </c:pt>
                <c:pt idx="2178">
                  <c:v>-0.008793</c:v>
                </c:pt>
                <c:pt idx="2179">
                  <c:v>0.0404948</c:v>
                </c:pt>
                <c:pt idx="2181">
                  <c:v>-0.009740800000000001</c:v>
                </c:pt>
                <c:pt idx="2182">
                  <c:v>0.0376513</c:v>
                </c:pt>
                <c:pt idx="2184">
                  <c:v>-0.0073712</c:v>
                </c:pt>
                <c:pt idx="2185">
                  <c:v>0.0381252</c:v>
                </c:pt>
                <c:pt idx="2187">
                  <c:v>-0.0064234</c:v>
                </c:pt>
                <c:pt idx="2188">
                  <c:v>0.0404948</c:v>
                </c:pt>
                <c:pt idx="2190">
                  <c:v>-0.0068973</c:v>
                </c:pt>
                <c:pt idx="2191">
                  <c:v>0.0447601</c:v>
                </c:pt>
                <c:pt idx="2193">
                  <c:v>-0.0068973</c:v>
                </c:pt>
                <c:pt idx="2194">
                  <c:v>0.0447601</c:v>
                </c:pt>
                <c:pt idx="2196">
                  <c:v>-0.008319</c:v>
                </c:pt>
                <c:pt idx="2197">
                  <c:v>0.0442862</c:v>
                </c:pt>
                <c:pt idx="2199">
                  <c:v>-0.0092669</c:v>
                </c:pt>
                <c:pt idx="2200">
                  <c:v>0.0442862</c:v>
                </c:pt>
                <c:pt idx="2202">
                  <c:v>-0.0092669</c:v>
                </c:pt>
                <c:pt idx="2203">
                  <c:v>0.045708</c:v>
                </c:pt>
                <c:pt idx="2205">
                  <c:v>-0.0092669</c:v>
                </c:pt>
                <c:pt idx="2206">
                  <c:v>0.0485515</c:v>
                </c:pt>
                <c:pt idx="2208">
                  <c:v>-0.009740800000000001</c:v>
                </c:pt>
                <c:pt idx="2209">
                  <c:v>0.0518689</c:v>
                </c:pt>
                <c:pt idx="2211">
                  <c:v>-0.009740800000000001</c:v>
                </c:pt>
                <c:pt idx="2212">
                  <c:v>0.0547125</c:v>
                </c:pt>
                <c:pt idx="2214">
                  <c:v>-0.009740800000000001</c:v>
                </c:pt>
                <c:pt idx="2215">
                  <c:v>0.0566081</c:v>
                </c:pt>
                <c:pt idx="2217">
                  <c:v>-0.009740800000000001</c:v>
                </c:pt>
                <c:pt idx="2218">
                  <c:v>0.0594517</c:v>
                </c:pt>
                <c:pt idx="2220">
                  <c:v>-0.0106887</c:v>
                </c:pt>
                <c:pt idx="2221">
                  <c:v>0.06276909999999999</c:v>
                </c:pt>
                <c:pt idx="2223">
                  <c:v>-0.0121104</c:v>
                </c:pt>
                <c:pt idx="2224">
                  <c:v>0.06893009999999999</c:v>
                </c:pt>
                <c:pt idx="2226">
                  <c:v>-0.0125843</c:v>
                </c:pt>
                <c:pt idx="2227">
                  <c:v>0.07414320000000001</c:v>
                </c:pt>
                <c:pt idx="2229">
                  <c:v>-0.0130583</c:v>
                </c:pt>
                <c:pt idx="2230">
                  <c:v>0.0499732</c:v>
                </c:pt>
                <c:pt idx="2232">
                  <c:v>0.057556</c:v>
                </c:pt>
                <c:pt idx="2233">
                  <c:v>0.0608734</c:v>
                </c:pt>
                <c:pt idx="2235">
                  <c:v>-0.0130583</c:v>
                </c:pt>
                <c:pt idx="2236">
                  <c:v>0.0414427</c:v>
                </c:pt>
                <c:pt idx="2238">
                  <c:v>0.045708</c:v>
                </c:pt>
                <c:pt idx="2239">
                  <c:v>0.0461819</c:v>
                </c:pt>
                <c:pt idx="2241">
                  <c:v>-0.0130583</c:v>
                </c:pt>
                <c:pt idx="2242">
                  <c:v>0.0253294</c:v>
                </c:pt>
                <c:pt idx="2244">
                  <c:v>0.0295946</c:v>
                </c:pt>
                <c:pt idx="2245">
                  <c:v>0.0381252</c:v>
                </c:pt>
                <c:pt idx="2247">
                  <c:v>-0.0125843</c:v>
                </c:pt>
                <c:pt idx="2248">
                  <c:v>0.0158509</c:v>
                </c:pt>
                <c:pt idx="2250">
                  <c:v>-0.0135322</c:v>
                </c:pt>
                <c:pt idx="2251">
                  <c:v>0.0144292</c:v>
                </c:pt>
                <c:pt idx="2253">
                  <c:v>0.0101639</c:v>
                </c:pt>
                <c:pt idx="2254">
                  <c:v>0.0139552</c:v>
                </c:pt>
                <c:pt idx="2256">
                  <c:v>0.0101639</c:v>
                </c:pt>
                <c:pt idx="2257">
                  <c:v>0.0134813</c:v>
                </c:pt>
                <c:pt idx="2259">
                  <c:v>0.08030420000000001</c:v>
                </c:pt>
                <c:pt idx="2260">
                  <c:v>0.08836090000000001</c:v>
                </c:pt>
                <c:pt idx="2262">
                  <c:v>0.08267380000000001</c:v>
                </c:pt>
                <c:pt idx="2263">
                  <c:v>0.0897826</c:v>
                </c:pt>
                <c:pt idx="2265">
                  <c:v>0.0196423</c:v>
                </c:pt>
                <c:pt idx="2266">
                  <c:v>0.0570821</c:v>
                </c:pt>
                <c:pt idx="2268">
                  <c:v>0.08172599999999999</c:v>
                </c:pt>
                <c:pt idx="2269">
                  <c:v>0.0897826</c:v>
                </c:pt>
                <c:pt idx="2271">
                  <c:v>0.0196423</c:v>
                </c:pt>
                <c:pt idx="2272">
                  <c:v>0.0916783</c:v>
                </c:pt>
                <c:pt idx="2274">
                  <c:v>0.0191684</c:v>
                </c:pt>
                <c:pt idx="2275">
                  <c:v>0.0940479</c:v>
                </c:pt>
                <c:pt idx="2277">
                  <c:v>0.0191684</c:v>
                </c:pt>
                <c:pt idx="2278">
                  <c:v>0.0945218</c:v>
                </c:pt>
                <c:pt idx="2280">
                  <c:v>0.0191684</c:v>
                </c:pt>
                <c:pt idx="2281">
                  <c:v>0.0916783</c:v>
                </c:pt>
                <c:pt idx="2283">
                  <c:v>0.0191684</c:v>
                </c:pt>
                <c:pt idx="2284">
                  <c:v>0.0897826</c:v>
                </c:pt>
                <c:pt idx="2286">
                  <c:v>0.0191684</c:v>
                </c:pt>
                <c:pt idx="2287">
                  <c:v>0.0897826</c:v>
                </c:pt>
                <c:pt idx="2289">
                  <c:v>0.0191684</c:v>
                </c:pt>
                <c:pt idx="2290">
                  <c:v>0.08836090000000001</c:v>
                </c:pt>
                <c:pt idx="2292">
                  <c:v>0.0191684</c:v>
                </c:pt>
                <c:pt idx="2293">
                  <c:v>0.0878869</c:v>
                </c:pt>
                <c:pt idx="2295">
                  <c:v>0.0191684</c:v>
                </c:pt>
                <c:pt idx="2296">
                  <c:v>0.08219990000000001</c:v>
                </c:pt>
                <c:pt idx="2298">
                  <c:v>0.0831477</c:v>
                </c:pt>
                <c:pt idx="2299">
                  <c:v>0.08409560000000001</c:v>
                </c:pt>
                <c:pt idx="2301">
                  <c:v>0.0191684</c:v>
                </c:pt>
                <c:pt idx="2302">
                  <c:v>0.07983030000000001</c:v>
                </c:pt>
                <c:pt idx="2304">
                  <c:v>0.0191684</c:v>
                </c:pt>
                <c:pt idx="2305">
                  <c:v>0.07651280000000001</c:v>
                </c:pt>
                <c:pt idx="2307">
                  <c:v>0.0191684</c:v>
                </c:pt>
                <c:pt idx="2308">
                  <c:v>0.07651280000000001</c:v>
                </c:pt>
                <c:pt idx="2310">
                  <c:v>0.0191684</c:v>
                </c:pt>
                <c:pt idx="2311">
                  <c:v>0.07746069999999999</c:v>
                </c:pt>
                <c:pt idx="2313">
                  <c:v>0.0186945</c:v>
                </c:pt>
                <c:pt idx="2314">
                  <c:v>0.07793460000000001</c:v>
                </c:pt>
                <c:pt idx="2316">
                  <c:v>0.0186945</c:v>
                </c:pt>
                <c:pt idx="2317">
                  <c:v>0.07224750000000001</c:v>
                </c:pt>
                <c:pt idx="2319">
                  <c:v>0.07319539999999999</c:v>
                </c:pt>
                <c:pt idx="2320">
                  <c:v>0.07840850000000001</c:v>
                </c:pt>
                <c:pt idx="2322">
                  <c:v>0.0186945</c:v>
                </c:pt>
                <c:pt idx="2323">
                  <c:v>0.07082579999999999</c:v>
                </c:pt>
                <c:pt idx="2325">
                  <c:v>0.0149031</c:v>
                </c:pt>
                <c:pt idx="2326">
                  <c:v>0.07035189999999999</c:v>
                </c:pt>
                <c:pt idx="2328">
                  <c:v>0.0130074</c:v>
                </c:pt>
                <c:pt idx="2329">
                  <c:v>0.06750829999999999</c:v>
                </c:pt>
                <c:pt idx="2331">
                  <c:v>0.0130074</c:v>
                </c:pt>
                <c:pt idx="2332">
                  <c:v>0.0641909</c:v>
                </c:pt>
                <c:pt idx="2334">
                  <c:v>0.0149031</c:v>
                </c:pt>
                <c:pt idx="2335">
                  <c:v>0.0613474</c:v>
                </c:pt>
                <c:pt idx="2337">
                  <c:v>0.009690000000000001</c:v>
                </c:pt>
                <c:pt idx="2338">
                  <c:v>0.0603995</c:v>
                </c:pt>
                <c:pt idx="2340">
                  <c:v>0.0077943</c:v>
                </c:pt>
                <c:pt idx="2341">
                  <c:v>0.0594517</c:v>
                </c:pt>
                <c:pt idx="2343">
                  <c:v>0.0058986</c:v>
                </c:pt>
                <c:pt idx="2344">
                  <c:v>0.0589777</c:v>
                </c:pt>
                <c:pt idx="2346">
                  <c:v>0.0044768</c:v>
                </c:pt>
                <c:pt idx="2347">
                  <c:v>0.0599256</c:v>
                </c:pt>
                <c:pt idx="2349">
                  <c:v>0.0367035</c:v>
                </c:pt>
                <c:pt idx="2350">
                  <c:v>0.0570821</c:v>
                </c:pt>
                <c:pt idx="2352">
                  <c:v>0.0959436</c:v>
                </c:pt>
                <c:pt idx="2353">
                  <c:v>0.0987871</c:v>
                </c:pt>
                <c:pt idx="2355">
                  <c:v>0.09499580000000001</c:v>
                </c:pt>
                <c:pt idx="2356">
                  <c:v>0.105422</c:v>
                </c:pt>
                <c:pt idx="2358">
                  <c:v>0.1082655</c:v>
                </c:pt>
                <c:pt idx="2359">
                  <c:v>0.1134787</c:v>
                </c:pt>
                <c:pt idx="2361">
                  <c:v>0.09310010000000001</c:v>
                </c:pt>
                <c:pt idx="2362">
                  <c:v>0.1134787</c:v>
                </c:pt>
                <c:pt idx="2364">
                  <c:v>0.0926261</c:v>
                </c:pt>
                <c:pt idx="2365">
                  <c:v>0.1134787</c:v>
                </c:pt>
                <c:pt idx="2367">
                  <c:v>0.06561259999999999</c:v>
                </c:pt>
                <c:pt idx="2368">
                  <c:v>0.07035189999999999</c:v>
                </c:pt>
                <c:pt idx="2370">
                  <c:v>0.09310010000000001</c:v>
                </c:pt>
                <c:pt idx="2371">
                  <c:v>0.1130048</c:v>
                </c:pt>
                <c:pt idx="2373">
                  <c:v>0.06561259999999999</c:v>
                </c:pt>
                <c:pt idx="2374">
                  <c:v>0.1125308</c:v>
                </c:pt>
                <c:pt idx="2376">
                  <c:v>0.06703439999999999</c:v>
                </c:pt>
                <c:pt idx="2377">
                  <c:v>0.1120569</c:v>
                </c:pt>
                <c:pt idx="2379">
                  <c:v>0.06703439999999999</c:v>
                </c:pt>
                <c:pt idx="2380">
                  <c:v>0.1120569</c:v>
                </c:pt>
                <c:pt idx="2382">
                  <c:v>0.06845619999999999</c:v>
                </c:pt>
                <c:pt idx="2383">
                  <c:v>0.111583</c:v>
                </c:pt>
                <c:pt idx="2385">
                  <c:v>0.06893009999999999</c:v>
                </c:pt>
                <c:pt idx="2386">
                  <c:v>0.1111091</c:v>
                </c:pt>
                <c:pt idx="2388">
                  <c:v>0.07177360000000001</c:v>
                </c:pt>
                <c:pt idx="2389">
                  <c:v>0.1106352</c:v>
                </c:pt>
                <c:pt idx="2391">
                  <c:v>0.07319539999999999</c:v>
                </c:pt>
                <c:pt idx="2392">
                  <c:v>0.1106352</c:v>
                </c:pt>
                <c:pt idx="2394">
                  <c:v>0.07366929999999999</c:v>
                </c:pt>
                <c:pt idx="2395">
                  <c:v>0.1106352</c:v>
                </c:pt>
                <c:pt idx="2397">
                  <c:v>0.07319539999999999</c:v>
                </c:pt>
                <c:pt idx="2398">
                  <c:v>0.1106352</c:v>
                </c:pt>
                <c:pt idx="2400">
                  <c:v>0.07129969999999999</c:v>
                </c:pt>
                <c:pt idx="2401">
                  <c:v>0.1111091</c:v>
                </c:pt>
                <c:pt idx="2403">
                  <c:v>0.07082579999999999</c:v>
                </c:pt>
                <c:pt idx="2404">
                  <c:v>0.1111091</c:v>
                </c:pt>
                <c:pt idx="2406">
                  <c:v>0.07129969999999999</c:v>
                </c:pt>
                <c:pt idx="2407">
                  <c:v>0.1111091</c:v>
                </c:pt>
                <c:pt idx="2409">
                  <c:v>0.07129969999999999</c:v>
                </c:pt>
                <c:pt idx="2410">
                  <c:v>0.1111091</c:v>
                </c:pt>
                <c:pt idx="2412">
                  <c:v>0.07082579999999999</c:v>
                </c:pt>
                <c:pt idx="2413">
                  <c:v>0.1111091</c:v>
                </c:pt>
                <c:pt idx="2415">
                  <c:v>0.07177360000000001</c:v>
                </c:pt>
                <c:pt idx="2416">
                  <c:v>0.1111091</c:v>
                </c:pt>
                <c:pt idx="2418">
                  <c:v>0.06940399999999999</c:v>
                </c:pt>
                <c:pt idx="2419">
                  <c:v>0.1111091</c:v>
                </c:pt>
                <c:pt idx="2421">
                  <c:v>0.07035189999999999</c:v>
                </c:pt>
                <c:pt idx="2422">
                  <c:v>0.1111091</c:v>
                </c:pt>
                <c:pt idx="2424">
                  <c:v>0.07177360000000001</c:v>
                </c:pt>
                <c:pt idx="2425">
                  <c:v>0.1111091</c:v>
                </c:pt>
                <c:pt idx="2427">
                  <c:v>0.07319539999999999</c:v>
                </c:pt>
                <c:pt idx="2428">
                  <c:v>0.111583</c:v>
                </c:pt>
                <c:pt idx="2430">
                  <c:v>0.07414320000000001</c:v>
                </c:pt>
                <c:pt idx="2431">
                  <c:v>0.111583</c:v>
                </c:pt>
                <c:pt idx="2433">
                  <c:v>0.07556499999999999</c:v>
                </c:pt>
                <c:pt idx="2434">
                  <c:v>0.111583</c:v>
                </c:pt>
                <c:pt idx="2436">
                  <c:v>0.07746069999999999</c:v>
                </c:pt>
                <c:pt idx="2437">
                  <c:v>0.111583</c:v>
                </c:pt>
                <c:pt idx="2439">
                  <c:v>0.07888240000000001</c:v>
                </c:pt>
                <c:pt idx="2440">
                  <c:v>0.111583</c:v>
                </c:pt>
                <c:pt idx="2442">
                  <c:v>0.07983030000000001</c:v>
                </c:pt>
                <c:pt idx="2443">
                  <c:v>0.111583</c:v>
                </c:pt>
                <c:pt idx="2445">
                  <c:v>0.08219990000000001</c:v>
                </c:pt>
                <c:pt idx="2446">
                  <c:v>0.111583</c:v>
                </c:pt>
                <c:pt idx="2448">
                  <c:v>-0.1102121</c:v>
                </c:pt>
                <c:pt idx="2449">
                  <c:v>-0.09931189999999999</c:v>
                </c:pt>
                <c:pt idx="2451">
                  <c:v>-0.1955179</c:v>
                </c:pt>
                <c:pt idx="2452">
                  <c:v>-0.1931483</c:v>
                </c:pt>
                <c:pt idx="2454">
                  <c:v>-0.1879351</c:v>
                </c:pt>
                <c:pt idx="2455">
                  <c:v>-0.1860395</c:v>
                </c:pt>
                <c:pt idx="2457">
                  <c:v>-0.1358038</c:v>
                </c:pt>
                <c:pt idx="2458">
                  <c:v>-0.098838</c:v>
                </c:pt>
                <c:pt idx="2460">
                  <c:v>-0.2102094</c:v>
                </c:pt>
                <c:pt idx="2461">
                  <c:v>-0.1855655</c:v>
                </c:pt>
                <c:pt idx="2463">
                  <c:v>-0.159026</c:v>
                </c:pt>
                <c:pt idx="2464">
                  <c:v>-0.098838</c:v>
                </c:pt>
                <c:pt idx="2466">
                  <c:v>-0.2102094</c:v>
                </c:pt>
                <c:pt idx="2467">
                  <c:v>-0.1850916</c:v>
                </c:pt>
                <c:pt idx="2469">
                  <c:v>-0.1784567</c:v>
                </c:pt>
                <c:pt idx="2470">
                  <c:v>-0.0983641</c:v>
                </c:pt>
                <c:pt idx="2472">
                  <c:v>-0.2135269</c:v>
                </c:pt>
                <c:pt idx="2473">
                  <c:v>-0.0983641</c:v>
                </c:pt>
                <c:pt idx="2475">
                  <c:v>-0.2135269</c:v>
                </c:pt>
                <c:pt idx="2476">
                  <c:v>-0.09789009999999999</c:v>
                </c:pt>
                <c:pt idx="2478">
                  <c:v>-0.2149487</c:v>
                </c:pt>
                <c:pt idx="2479">
                  <c:v>-0.09789009999999999</c:v>
                </c:pt>
                <c:pt idx="2481">
                  <c:v>-0.2158965</c:v>
                </c:pt>
                <c:pt idx="2482">
                  <c:v>-0.09741619999999999</c:v>
                </c:pt>
                <c:pt idx="2484">
                  <c:v>-0.2163704</c:v>
                </c:pt>
                <c:pt idx="2485">
                  <c:v>-0.09741619999999999</c:v>
                </c:pt>
                <c:pt idx="2487">
                  <c:v>-0.2239532</c:v>
                </c:pt>
                <c:pt idx="2488">
                  <c:v>-0.2206357</c:v>
                </c:pt>
                <c:pt idx="2490">
                  <c:v>-0.2158965</c:v>
                </c:pt>
                <c:pt idx="2491">
                  <c:v>-0.0969423</c:v>
                </c:pt>
                <c:pt idx="2493">
                  <c:v>-0.2239532</c:v>
                </c:pt>
                <c:pt idx="2494">
                  <c:v>-0.0969423</c:v>
                </c:pt>
                <c:pt idx="2496">
                  <c:v>-0.2230053</c:v>
                </c:pt>
                <c:pt idx="2497">
                  <c:v>-0.0964684</c:v>
                </c:pt>
                <c:pt idx="2499">
                  <c:v>-0.2225314</c:v>
                </c:pt>
                <c:pt idx="2500">
                  <c:v>-0.0964684</c:v>
                </c:pt>
                <c:pt idx="2502">
                  <c:v>-0.2220575</c:v>
                </c:pt>
                <c:pt idx="2503">
                  <c:v>-0.0959945</c:v>
                </c:pt>
                <c:pt idx="2505">
                  <c:v>-0.2211096</c:v>
                </c:pt>
                <c:pt idx="2506">
                  <c:v>-0.0959945</c:v>
                </c:pt>
                <c:pt idx="2508">
                  <c:v>-0.2196879</c:v>
                </c:pt>
                <c:pt idx="2509">
                  <c:v>-0.09552049999999999</c:v>
                </c:pt>
                <c:pt idx="2511">
                  <c:v>-0.2220575</c:v>
                </c:pt>
                <c:pt idx="2512">
                  <c:v>-0.09552049999999999</c:v>
                </c:pt>
                <c:pt idx="2514">
                  <c:v>-0.2244271</c:v>
                </c:pt>
                <c:pt idx="2515">
                  <c:v>-0.09504659999999999</c:v>
                </c:pt>
                <c:pt idx="2517">
                  <c:v>-0.2253749</c:v>
                </c:pt>
                <c:pt idx="2518">
                  <c:v>-0.09504659999999999</c:v>
                </c:pt>
                <c:pt idx="2520">
                  <c:v>-0.2267967</c:v>
                </c:pt>
                <c:pt idx="2521">
                  <c:v>-0.0945727</c:v>
                </c:pt>
                <c:pt idx="2523">
                  <c:v>-0.2282184</c:v>
                </c:pt>
                <c:pt idx="2524">
                  <c:v>-0.0945727</c:v>
                </c:pt>
                <c:pt idx="2526">
                  <c:v>-0.231062</c:v>
                </c:pt>
                <c:pt idx="2527">
                  <c:v>-0.0940988</c:v>
                </c:pt>
                <c:pt idx="2529">
                  <c:v>-0.2320098</c:v>
                </c:pt>
                <c:pt idx="2530">
                  <c:v>-0.0940988</c:v>
                </c:pt>
                <c:pt idx="2532">
                  <c:v>-0.2315359</c:v>
                </c:pt>
                <c:pt idx="2533">
                  <c:v>-0.09362479999999999</c:v>
                </c:pt>
                <c:pt idx="2535">
                  <c:v>-0.2324837</c:v>
                </c:pt>
                <c:pt idx="2536">
                  <c:v>-0.09362479999999999</c:v>
                </c:pt>
                <c:pt idx="2538">
                  <c:v>-0.2339055</c:v>
                </c:pt>
                <c:pt idx="2539">
                  <c:v>-0.1177948</c:v>
                </c:pt>
                <c:pt idx="2541">
                  <c:v>-0.2334316</c:v>
                </c:pt>
                <c:pt idx="2542">
                  <c:v>-0.1429126</c:v>
                </c:pt>
                <c:pt idx="2544">
                  <c:v>-0.2329577</c:v>
                </c:pt>
                <c:pt idx="2545">
                  <c:v>-0.164713</c:v>
                </c:pt>
                <c:pt idx="2547">
                  <c:v>-0.2324837</c:v>
                </c:pt>
                <c:pt idx="2548">
                  <c:v>-0.182722</c:v>
                </c:pt>
                <c:pt idx="2550">
                  <c:v>-0.2320098</c:v>
                </c:pt>
                <c:pt idx="2551">
                  <c:v>-0.1978875</c:v>
                </c:pt>
                <c:pt idx="2553">
                  <c:v>-0.231062</c:v>
                </c:pt>
                <c:pt idx="2554">
                  <c:v>-0.212579</c:v>
                </c:pt>
                <c:pt idx="2556">
                  <c:v>-0.230588</c:v>
                </c:pt>
                <c:pt idx="2557">
                  <c:v>-0.2272706</c:v>
                </c:pt>
                <c:pt idx="2559">
                  <c:v>0.2466505</c:v>
                </c:pt>
                <c:pt idx="2560">
                  <c:v>0.2580246</c:v>
                </c:pt>
                <c:pt idx="2562">
                  <c:v>0.2428591</c:v>
                </c:pt>
                <c:pt idx="2563">
                  <c:v>0.2580246</c:v>
                </c:pt>
                <c:pt idx="2565">
                  <c:v>0.16561</c:v>
                </c:pt>
                <c:pt idx="2566">
                  <c:v>0.1731927</c:v>
                </c:pt>
                <c:pt idx="2568">
                  <c:v>0.2385938</c:v>
                </c:pt>
                <c:pt idx="2569">
                  <c:v>0.2589725</c:v>
                </c:pt>
                <c:pt idx="2571">
                  <c:v>0.1651361</c:v>
                </c:pt>
                <c:pt idx="2572">
                  <c:v>0.1855147</c:v>
                </c:pt>
                <c:pt idx="2574">
                  <c:v>0.2348025</c:v>
                </c:pt>
                <c:pt idx="2575">
                  <c:v>0.2608681</c:v>
                </c:pt>
                <c:pt idx="2577">
                  <c:v>0.1684535</c:v>
                </c:pt>
                <c:pt idx="2578">
                  <c:v>0.1907278</c:v>
                </c:pt>
                <c:pt idx="2580">
                  <c:v>0.2148978</c:v>
                </c:pt>
                <c:pt idx="2581">
                  <c:v>0.2627638</c:v>
                </c:pt>
                <c:pt idx="2583">
                  <c:v>0.1703492</c:v>
                </c:pt>
                <c:pt idx="2584">
                  <c:v>0.2656074</c:v>
                </c:pt>
                <c:pt idx="2586">
                  <c:v>0.1765102</c:v>
                </c:pt>
                <c:pt idx="2587">
                  <c:v>0.2722422</c:v>
                </c:pt>
                <c:pt idx="2589">
                  <c:v>0.1798276</c:v>
                </c:pt>
                <c:pt idx="2590">
                  <c:v>0.2765075</c:v>
                </c:pt>
                <c:pt idx="2592">
                  <c:v>0.1831451</c:v>
                </c:pt>
                <c:pt idx="2593">
                  <c:v>0.2769815</c:v>
                </c:pt>
                <c:pt idx="2595">
                  <c:v>0.1850408</c:v>
                </c:pt>
                <c:pt idx="2596">
                  <c:v>0.1864625</c:v>
                </c:pt>
                <c:pt idx="2598">
                  <c:v>0.1878843</c:v>
                </c:pt>
                <c:pt idx="2599">
                  <c:v>0.2731901</c:v>
                </c:pt>
                <c:pt idx="2601">
                  <c:v>0.1912017</c:v>
                </c:pt>
                <c:pt idx="2602">
                  <c:v>0.2731901</c:v>
                </c:pt>
                <c:pt idx="2604">
                  <c:v>0.195467</c:v>
                </c:pt>
                <c:pt idx="2605">
                  <c:v>0.2788771</c:v>
                </c:pt>
                <c:pt idx="2607">
                  <c:v>0.1983106</c:v>
                </c:pt>
                <c:pt idx="2608">
                  <c:v>0.2802989</c:v>
                </c:pt>
                <c:pt idx="2610">
                  <c:v>0.1983106</c:v>
                </c:pt>
                <c:pt idx="2611">
                  <c:v>0.2826685</c:v>
                </c:pt>
                <c:pt idx="2613">
                  <c:v>0.2158456</c:v>
                </c:pt>
                <c:pt idx="2614">
                  <c:v>0.267977</c:v>
                </c:pt>
                <c:pt idx="2616">
                  <c:v>0.2712944</c:v>
                </c:pt>
                <c:pt idx="2617">
                  <c:v>0.2812467</c:v>
                </c:pt>
                <c:pt idx="2619">
                  <c:v>0.2324329</c:v>
                </c:pt>
                <c:pt idx="2620">
                  <c:v>0.2731901</c:v>
                </c:pt>
                <c:pt idx="2622">
                  <c:v>0.2466505</c:v>
                </c:pt>
                <c:pt idx="2623">
                  <c:v>0.2802989</c:v>
                </c:pt>
                <c:pt idx="2625">
                  <c:v>0.2608681</c:v>
                </c:pt>
                <c:pt idx="2626">
                  <c:v>0.2788771</c:v>
                </c:pt>
                <c:pt idx="2628">
                  <c:v>0.2755597</c:v>
                </c:pt>
                <c:pt idx="2629">
                  <c:v>0.2774554</c:v>
                </c:pt>
                <c:pt idx="2631">
                  <c:v>-0.0130583</c:v>
                </c:pt>
                <c:pt idx="2632">
                  <c:v>-0.0068973</c:v>
                </c:pt>
                <c:pt idx="2634">
                  <c:v>-0.0732462</c:v>
                </c:pt>
                <c:pt idx="2635">
                  <c:v>-0.0073712</c:v>
                </c:pt>
                <c:pt idx="2637">
                  <c:v>-0.09741619999999999</c:v>
                </c:pt>
                <c:pt idx="2638">
                  <c:v>-0.0073712</c:v>
                </c:pt>
                <c:pt idx="2640">
                  <c:v>-0.0969423</c:v>
                </c:pt>
                <c:pt idx="2641">
                  <c:v>-0.008793</c:v>
                </c:pt>
                <c:pt idx="2643">
                  <c:v>-0.0969423</c:v>
                </c:pt>
                <c:pt idx="2644">
                  <c:v>-0.009740800000000001</c:v>
                </c:pt>
                <c:pt idx="2646">
                  <c:v>-0.0964684</c:v>
                </c:pt>
                <c:pt idx="2647">
                  <c:v>-0.009740800000000001</c:v>
                </c:pt>
                <c:pt idx="2649">
                  <c:v>-0.0964684</c:v>
                </c:pt>
                <c:pt idx="2650">
                  <c:v>-0.009740800000000001</c:v>
                </c:pt>
                <c:pt idx="2652">
                  <c:v>-0.0959945</c:v>
                </c:pt>
                <c:pt idx="2653">
                  <c:v>-0.0102147</c:v>
                </c:pt>
                <c:pt idx="2655">
                  <c:v>-0.0959945</c:v>
                </c:pt>
                <c:pt idx="2656">
                  <c:v>-0.0102147</c:v>
                </c:pt>
                <c:pt idx="2658">
                  <c:v>-0.09552049999999999</c:v>
                </c:pt>
                <c:pt idx="2659">
                  <c:v>-0.0102147</c:v>
                </c:pt>
                <c:pt idx="2661">
                  <c:v>-0.09552049999999999</c:v>
                </c:pt>
                <c:pt idx="2662">
                  <c:v>-0.0102147</c:v>
                </c:pt>
                <c:pt idx="2664">
                  <c:v>-0.09504659999999999</c:v>
                </c:pt>
                <c:pt idx="2665">
                  <c:v>-0.0111626</c:v>
                </c:pt>
                <c:pt idx="2667">
                  <c:v>-0.09504659999999999</c:v>
                </c:pt>
                <c:pt idx="2668">
                  <c:v>-0.0125843</c:v>
                </c:pt>
                <c:pt idx="2670">
                  <c:v>-0.0945727</c:v>
                </c:pt>
                <c:pt idx="2671">
                  <c:v>-0.0130583</c:v>
                </c:pt>
                <c:pt idx="2673">
                  <c:v>-0.0945727</c:v>
                </c:pt>
                <c:pt idx="2674">
                  <c:v>-0.0135322</c:v>
                </c:pt>
                <c:pt idx="2676">
                  <c:v>-0.0940988</c:v>
                </c:pt>
                <c:pt idx="2677">
                  <c:v>-0.0135322</c:v>
                </c:pt>
                <c:pt idx="2679">
                  <c:v>-0.0940988</c:v>
                </c:pt>
                <c:pt idx="2680">
                  <c:v>-0.0135322</c:v>
                </c:pt>
                <c:pt idx="2682">
                  <c:v>-0.09362479999999999</c:v>
                </c:pt>
                <c:pt idx="2683">
                  <c:v>-0.0130583</c:v>
                </c:pt>
                <c:pt idx="2685">
                  <c:v>-0.09362479999999999</c:v>
                </c:pt>
                <c:pt idx="2686">
                  <c:v>-0.0140061</c:v>
                </c:pt>
                <c:pt idx="2688">
                  <c:v>-0.09315089999999999</c:v>
                </c:pt>
                <c:pt idx="2689">
                  <c:v>-0.0339108</c:v>
                </c:pt>
                <c:pt idx="2691">
                  <c:v>-0.09315089999999999</c:v>
                </c:pt>
                <c:pt idx="2692">
                  <c:v>-0.0922031</c:v>
                </c:pt>
                <c:pt idx="2694">
                  <c:v>-0.0718245</c:v>
                </c:pt>
                <c:pt idx="2695">
                  <c:v>0.0073203</c:v>
                </c:pt>
                <c:pt idx="2697">
                  <c:v>-0.0798811</c:v>
                </c:pt>
                <c:pt idx="2698">
                  <c:v>0.0054247</c:v>
                </c:pt>
                <c:pt idx="2700">
                  <c:v>-0.0794072</c:v>
                </c:pt>
                <c:pt idx="2701">
                  <c:v>0.0040029</c:v>
                </c:pt>
                <c:pt idx="2703">
                  <c:v>-0.0794072</c:v>
                </c:pt>
                <c:pt idx="2704">
                  <c:v>0.0025811</c:v>
                </c:pt>
                <c:pt idx="2706">
                  <c:v>-0.0794072</c:v>
                </c:pt>
                <c:pt idx="2707">
                  <c:v>0.0016333</c:v>
                </c:pt>
                <c:pt idx="2709">
                  <c:v>-0.0789333</c:v>
                </c:pt>
                <c:pt idx="2710">
                  <c:v>0.0021072</c:v>
                </c:pt>
                <c:pt idx="2712">
                  <c:v>-0.0789333</c:v>
                </c:pt>
                <c:pt idx="2713">
                  <c:v>0.0011594</c:v>
                </c:pt>
                <c:pt idx="2715">
                  <c:v>-0.104999</c:v>
                </c:pt>
                <c:pt idx="2716">
                  <c:v>0.0006855</c:v>
                </c:pt>
                <c:pt idx="2718">
                  <c:v>-0.104525</c:v>
                </c:pt>
                <c:pt idx="2719">
                  <c:v>0.0006855</c:v>
                </c:pt>
                <c:pt idx="2721">
                  <c:v>-0.104525</c:v>
                </c:pt>
                <c:pt idx="2722">
                  <c:v>-0.0016842</c:v>
                </c:pt>
                <c:pt idx="2724">
                  <c:v>-0.1040511</c:v>
                </c:pt>
                <c:pt idx="2725">
                  <c:v>-0.0012102</c:v>
                </c:pt>
                <c:pt idx="2727">
                  <c:v>-0.1040511</c:v>
                </c:pt>
                <c:pt idx="2728">
                  <c:v>-0.0016842</c:v>
                </c:pt>
                <c:pt idx="2730">
                  <c:v>-0.1035772</c:v>
                </c:pt>
                <c:pt idx="2731">
                  <c:v>-0.0035798</c:v>
                </c:pt>
                <c:pt idx="2733">
                  <c:v>-0.1035772</c:v>
                </c:pt>
                <c:pt idx="2734">
                  <c:v>-0.0045277</c:v>
                </c:pt>
                <c:pt idx="2736">
                  <c:v>-0.1031033</c:v>
                </c:pt>
                <c:pt idx="2737">
                  <c:v>-0.0054755</c:v>
                </c:pt>
                <c:pt idx="2739">
                  <c:v>-0.1031033</c:v>
                </c:pt>
                <c:pt idx="2740">
                  <c:v>-0.008319</c:v>
                </c:pt>
                <c:pt idx="2742">
                  <c:v>-0.1026293</c:v>
                </c:pt>
                <c:pt idx="2743">
                  <c:v>-0.0106887</c:v>
                </c:pt>
                <c:pt idx="2745">
                  <c:v>-0.1026293</c:v>
                </c:pt>
                <c:pt idx="2746">
                  <c:v>-0.0282237</c:v>
                </c:pt>
                <c:pt idx="2748">
                  <c:v>-0.1021554</c:v>
                </c:pt>
                <c:pt idx="2749">
                  <c:v>-0.0372282</c:v>
                </c:pt>
                <c:pt idx="2751">
                  <c:v>-0.1021554</c:v>
                </c:pt>
                <c:pt idx="2752">
                  <c:v>-0.0903074</c:v>
                </c:pt>
                <c:pt idx="2754">
                  <c:v>0.2954644</c:v>
                </c:pt>
                <c:pt idx="2755">
                  <c:v>0.3077863</c:v>
                </c:pt>
                <c:pt idx="2757">
                  <c:v>0.2959383</c:v>
                </c:pt>
                <c:pt idx="2758">
                  <c:v>0.3125255</c:v>
                </c:pt>
                <c:pt idx="2760">
                  <c:v>0.2954644</c:v>
                </c:pt>
                <c:pt idx="2761">
                  <c:v>0.3163169</c:v>
                </c:pt>
                <c:pt idx="2763">
                  <c:v>0.2949905</c:v>
                </c:pt>
                <c:pt idx="2764">
                  <c:v>0.3167908</c:v>
                </c:pt>
                <c:pt idx="2766">
                  <c:v>0.2945165</c:v>
                </c:pt>
                <c:pt idx="2767">
                  <c:v>0.3148951</c:v>
                </c:pt>
                <c:pt idx="2769">
                  <c:v>0.2949905</c:v>
                </c:pt>
                <c:pt idx="2770">
                  <c:v>0.3120516</c:v>
                </c:pt>
                <c:pt idx="2772">
                  <c:v>0.2959383</c:v>
                </c:pt>
                <c:pt idx="2773">
                  <c:v>0.3111038</c:v>
                </c:pt>
                <c:pt idx="2775">
                  <c:v>0.2959383</c:v>
                </c:pt>
                <c:pt idx="2776">
                  <c:v>0.3101559</c:v>
                </c:pt>
                <c:pt idx="2778">
                  <c:v>0.2964122</c:v>
                </c:pt>
                <c:pt idx="2779">
                  <c:v>0.3092081</c:v>
                </c:pt>
                <c:pt idx="2781">
                  <c:v>0.2954644</c:v>
                </c:pt>
                <c:pt idx="2782">
                  <c:v>0.3082603</c:v>
                </c:pt>
                <c:pt idx="2784">
                  <c:v>0.2987818</c:v>
                </c:pt>
                <c:pt idx="2785">
                  <c:v>0.3073124</c:v>
                </c:pt>
                <c:pt idx="2787">
                  <c:v>0.3002036</c:v>
                </c:pt>
                <c:pt idx="2788">
                  <c:v>0.3068385</c:v>
                </c:pt>
                <c:pt idx="2790">
                  <c:v>0.2987818</c:v>
                </c:pt>
                <c:pt idx="2791">
                  <c:v>0.3058906</c:v>
                </c:pt>
                <c:pt idx="2793">
                  <c:v>0.2992558</c:v>
                </c:pt>
                <c:pt idx="2794">
                  <c:v>0.3049428</c:v>
                </c:pt>
                <c:pt idx="2796">
                  <c:v>0.2987818</c:v>
                </c:pt>
                <c:pt idx="2797">
                  <c:v>0.303995</c:v>
                </c:pt>
                <c:pt idx="2799">
                  <c:v>0.2992558</c:v>
                </c:pt>
                <c:pt idx="2800">
                  <c:v>0.3030471</c:v>
                </c:pt>
                <c:pt idx="2802">
                  <c:v>0.2807728</c:v>
                </c:pt>
                <c:pt idx="2803">
                  <c:v>0.2831424</c:v>
                </c:pt>
                <c:pt idx="2805">
                  <c:v>0.2722422</c:v>
                </c:pt>
                <c:pt idx="2806">
                  <c:v>0.2840903</c:v>
                </c:pt>
                <c:pt idx="2808">
                  <c:v>0.2703466</c:v>
                </c:pt>
                <c:pt idx="2809">
                  <c:v>0.285986</c:v>
                </c:pt>
                <c:pt idx="2811">
                  <c:v>0.2712944</c:v>
                </c:pt>
                <c:pt idx="2812">
                  <c:v>0.2869338</c:v>
                </c:pt>
                <c:pt idx="2814">
                  <c:v>0.2741379</c:v>
                </c:pt>
                <c:pt idx="2815">
                  <c:v>0.2878816</c:v>
                </c:pt>
                <c:pt idx="2817">
                  <c:v>0.2755597</c:v>
                </c:pt>
                <c:pt idx="2818">
                  <c:v>0.2883556</c:v>
                </c:pt>
                <c:pt idx="2820">
                  <c:v>0.2779293</c:v>
                </c:pt>
                <c:pt idx="2821">
                  <c:v>0.2878816</c:v>
                </c:pt>
                <c:pt idx="2823">
                  <c:v>0.2760336</c:v>
                </c:pt>
                <c:pt idx="2824">
                  <c:v>0.2878816</c:v>
                </c:pt>
                <c:pt idx="2826">
                  <c:v>0.2731901</c:v>
                </c:pt>
                <c:pt idx="2827">
                  <c:v>0.2874077</c:v>
                </c:pt>
                <c:pt idx="2829">
                  <c:v>0.2708205</c:v>
                </c:pt>
                <c:pt idx="2830">
                  <c:v>0.2831424</c:v>
                </c:pt>
                <c:pt idx="2832">
                  <c:v>0.2717683</c:v>
                </c:pt>
                <c:pt idx="2833">
                  <c:v>0.2845642</c:v>
                </c:pt>
                <c:pt idx="2835">
                  <c:v>0.2712944</c:v>
                </c:pt>
                <c:pt idx="2836">
                  <c:v>0.285512</c:v>
                </c:pt>
                <c:pt idx="2838">
                  <c:v>0.2727162</c:v>
                </c:pt>
                <c:pt idx="2839">
                  <c:v>0.285986</c:v>
                </c:pt>
                <c:pt idx="2841">
                  <c:v>0.273664</c:v>
                </c:pt>
                <c:pt idx="2842">
                  <c:v>0.2784032</c:v>
                </c:pt>
                <c:pt idx="2844">
                  <c:v>-0.1907787</c:v>
                </c:pt>
                <c:pt idx="2845">
                  <c:v>-0.1808263</c:v>
                </c:pt>
                <c:pt idx="2847">
                  <c:v>-0.1926744</c:v>
                </c:pt>
                <c:pt idx="2848">
                  <c:v>-0.1803524</c:v>
                </c:pt>
                <c:pt idx="2850">
                  <c:v>-0.1064207</c:v>
                </c:pt>
                <c:pt idx="2851">
                  <c:v>-0.1040511</c:v>
                </c:pt>
                <c:pt idx="2853">
                  <c:v>-0.1922004</c:v>
                </c:pt>
                <c:pt idx="2854">
                  <c:v>-0.1803524</c:v>
                </c:pt>
                <c:pt idx="2856">
                  <c:v>-0.1722958</c:v>
                </c:pt>
                <c:pt idx="2857">
                  <c:v>-0.1566564</c:v>
                </c:pt>
                <c:pt idx="2859">
                  <c:v>-0.1367517</c:v>
                </c:pt>
                <c:pt idx="2860">
                  <c:v>-0.1040511</c:v>
                </c:pt>
                <c:pt idx="2862">
                  <c:v>-0.1917265</c:v>
                </c:pt>
                <c:pt idx="2863">
                  <c:v>-0.1035772</c:v>
                </c:pt>
                <c:pt idx="2865">
                  <c:v>-0.1912526</c:v>
                </c:pt>
                <c:pt idx="2866">
                  <c:v>-0.1035772</c:v>
                </c:pt>
                <c:pt idx="2868">
                  <c:v>-0.1912526</c:v>
                </c:pt>
                <c:pt idx="2869">
                  <c:v>-0.1035772</c:v>
                </c:pt>
                <c:pt idx="2871">
                  <c:v>-0.1907787</c:v>
                </c:pt>
                <c:pt idx="2872">
                  <c:v>-0.1031033</c:v>
                </c:pt>
                <c:pt idx="2874">
                  <c:v>-0.1903048</c:v>
                </c:pt>
                <c:pt idx="2875">
                  <c:v>-0.1031033</c:v>
                </c:pt>
                <c:pt idx="2877">
                  <c:v>-0.1898308</c:v>
                </c:pt>
                <c:pt idx="2878">
                  <c:v>-0.1026293</c:v>
                </c:pt>
                <c:pt idx="2880">
                  <c:v>-0.1893569</c:v>
                </c:pt>
                <c:pt idx="2881">
                  <c:v>-0.1026293</c:v>
                </c:pt>
                <c:pt idx="2883">
                  <c:v>-0.188883</c:v>
                </c:pt>
                <c:pt idx="2884">
                  <c:v>-0.1021554</c:v>
                </c:pt>
                <c:pt idx="2886">
                  <c:v>-0.188883</c:v>
                </c:pt>
                <c:pt idx="2887">
                  <c:v>-0.1016815</c:v>
                </c:pt>
                <c:pt idx="2889">
                  <c:v>-0.1884091</c:v>
                </c:pt>
                <c:pt idx="2890">
                  <c:v>-0.1016815</c:v>
                </c:pt>
                <c:pt idx="2892">
                  <c:v>-0.1879351</c:v>
                </c:pt>
                <c:pt idx="2893">
                  <c:v>-0.1012076</c:v>
                </c:pt>
                <c:pt idx="2895">
                  <c:v>-0.1874612</c:v>
                </c:pt>
                <c:pt idx="2896">
                  <c:v>-0.1012076</c:v>
                </c:pt>
                <c:pt idx="2898">
                  <c:v>-0.1869873</c:v>
                </c:pt>
                <c:pt idx="2899">
                  <c:v>-0.1007337</c:v>
                </c:pt>
                <c:pt idx="2901">
                  <c:v>-0.1865134</c:v>
                </c:pt>
                <c:pt idx="2902">
                  <c:v>-0.1007337</c:v>
                </c:pt>
                <c:pt idx="2904">
                  <c:v>-0.1865134</c:v>
                </c:pt>
                <c:pt idx="2905">
                  <c:v>-0.1007337</c:v>
                </c:pt>
                <c:pt idx="2907">
                  <c:v>-0.1860395</c:v>
                </c:pt>
                <c:pt idx="2908">
                  <c:v>-0.1002597</c:v>
                </c:pt>
                <c:pt idx="2910">
                  <c:v>-0.1855655</c:v>
                </c:pt>
                <c:pt idx="2911">
                  <c:v>-0.1002597</c:v>
                </c:pt>
                <c:pt idx="2913">
                  <c:v>-0.1850916</c:v>
                </c:pt>
                <c:pt idx="2914">
                  <c:v>-0.09978579999999999</c:v>
                </c:pt>
                <c:pt idx="2916">
                  <c:v>-0.1846177</c:v>
                </c:pt>
                <c:pt idx="2917">
                  <c:v>-0.09978579999999999</c:v>
                </c:pt>
                <c:pt idx="2919">
                  <c:v>-0.1841438</c:v>
                </c:pt>
                <c:pt idx="2920">
                  <c:v>-0.09931189999999999</c:v>
                </c:pt>
                <c:pt idx="2922">
                  <c:v>-0.1841438</c:v>
                </c:pt>
                <c:pt idx="2923">
                  <c:v>-0.09931189999999999</c:v>
                </c:pt>
                <c:pt idx="2925">
                  <c:v>-0.1836699</c:v>
                </c:pt>
                <c:pt idx="2926">
                  <c:v>-0.098838</c:v>
                </c:pt>
                <c:pt idx="2928">
                  <c:v>-0.1831959</c:v>
                </c:pt>
                <c:pt idx="2929">
                  <c:v>-0.098838</c:v>
                </c:pt>
                <c:pt idx="2931">
                  <c:v>-0.182722</c:v>
                </c:pt>
                <c:pt idx="2932">
                  <c:v>-0.0983641</c:v>
                </c:pt>
                <c:pt idx="2934">
                  <c:v>-0.1822481</c:v>
                </c:pt>
                <c:pt idx="2935">
                  <c:v>-0.0983641</c:v>
                </c:pt>
                <c:pt idx="2937">
                  <c:v>-0.1817742</c:v>
                </c:pt>
                <c:pt idx="2938">
                  <c:v>-0.0983641</c:v>
                </c:pt>
                <c:pt idx="2940">
                  <c:v>-0.1817742</c:v>
                </c:pt>
                <c:pt idx="2941">
                  <c:v>-0.09741619999999999</c:v>
                </c:pt>
                <c:pt idx="2943">
                  <c:v>-0.1813003</c:v>
                </c:pt>
                <c:pt idx="2944">
                  <c:v>-0.09741619999999999</c:v>
                </c:pt>
                <c:pt idx="2946">
                  <c:v>-0.1808263</c:v>
                </c:pt>
                <c:pt idx="2947">
                  <c:v>-0.0969423</c:v>
                </c:pt>
                <c:pt idx="2949">
                  <c:v>-0.1803524</c:v>
                </c:pt>
                <c:pt idx="2950">
                  <c:v>-0.1035772</c:v>
                </c:pt>
                <c:pt idx="2952">
                  <c:v>-0.1798785</c:v>
                </c:pt>
                <c:pt idx="2953">
                  <c:v>-0.134856</c:v>
                </c:pt>
                <c:pt idx="2955">
                  <c:v>-0.1794046</c:v>
                </c:pt>
                <c:pt idx="2956">
                  <c:v>-0.1599738</c:v>
                </c:pt>
                <c:pt idx="2958">
                  <c:v>-0.2637625</c:v>
                </c:pt>
                <c:pt idx="2959">
                  <c:v>-0.2613929</c:v>
                </c:pt>
                <c:pt idx="2961">
                  <c:v>-0.2656582</c:v>
                </c:pt>
                <c:pt idx="2962">
                  <c:v>-0.260919</c:v>
                </c:pt>
                <c:pt idx="2964">
                  <c:v>-0.2675539</c:v>
                </c:pt>
                <c:pt idx="2965">
                  <c:v>-0.2613929</c:v>
                </c:pt>
                <c:pt idx="2967">
                  <c:v>-0.2694496</c:v>
                </c:pt>
                <c:pt idx="2968">
                  <c:v>-0.2613929</c:v>
                </c:pt>
                <c:pt idx="2970">
                  <c:v>-0.2713453</c:v>
                </c:pt>
                <c:pt idx="2971">
                  <c:v>-0.260919</c:v>
                </c:pt>
                <c:pt idx="2973">
                  <c:v>-0.2732409</c:v>
                </c:pt>
                <c:pt idx="2974">
                  <c:v>-0.260919</c:v>
                </c:pt>
                <c:pt idx="2976">
                  <c:v>-0.2751366</c:v>
                </c:pt>
                <c:pt idx="2977">
                  <c:v>-0.2604451</c:v>
                </c:pt>
                <c:pt idx="2979">
                  <c:v>-0.2576015</c:v>
                </c:pt>
                <c:pt idx="2980">
                  <c:v>-0.2504927</c:v>
                </c:pt>
                <c:pt idx="2982">
                  <c:v>-0.2765584</c:v>
                </c:pt>
                <c:pt idx="2983">
                  <c:v>-0.2500188</c:v>
                </c:pt>
                <c:pt idx="2985">
                  <c:v>-0.2784541</c:v>
                </c:pt>
                <c:pt idx="2986">
                  <c:v>-0.2495449</c:v>
                </c:pt>
                <c:pt idx="2988">
                  <c:v>-0.2803498</c:v>
                </c:pt>
                <c:pt idx="2989">
                  <c:v>-0.249071</c:v>
                </c:pt>
                <c:pt idx="2991">
                  <c:v>-0.2822454</c:v>
                </c:pt>
                <c:pt idx="2992">
                  <c:v>-0.248597</c:v>
                </c:pt>
                <c:pt idx="2994">
                  <c:v>-0.2841411</c:v>
                </c:pt>
                <c:pt idx="2995">
                  <c:v>-0.2476492</c:v>
                </c:pt>
                <c:pt idx="2997">
                  <c:v>-0.2860368</c:v>
                </c:pt>
                <c:pt idx="2998">
                  <c:v>-0.2471753</c:v>
                </c:pt>
                <c:pt idx="3000">
                  <c:v>-0.2879325</c:v>
                </c:pt>
                <c:pt idx="3001">
                  <c:v>-0.2467014</c:v>
                </c:pt>
                <c:pt idx="3003">
                  <c:v>-0.2898282</c:v>
                </c:pt>
                <c:pt idx="3004">
                  <c:v>-0.2462274</c:v>
                </c:pt>
                <c:pt idx="3006">
                  <c:v>-0.2917239</c:v>
                </c:pt>
                <c:pt idx="3007">
                  <c:v>-0.2457535</c:v>
                </c:pt>
                <c:pt idx="3009">
                  <c:v>-0.2936196</c:v>
                </c:pt>
                <c:pt idx="3010">
                  <c:v>-0.2452796</c:v>
                </c:pt>
                <c:pt idx="3012">
                  <c:v>-0.2955152</c:v>
                </c:pt>
                <c:pt idx="3013">
                  <c:v>-0.2443318</c:v>
                </c:pt>
                <c:pt idx="3015">
                  <c:v>-0.2974109</c:v>
                </c:pt>
                <c:pt idx="3016">
                  <c:v>-0.2438578</c:v>
                </c:pt>
                <c:pt idx="3018">
                  <c:v>-0.2993066</c:v>
                </c:pt>
                <c:pt idx="3019">
                  <c:v>-0.2433839</c:v>
                </c:pt>
                <c:pt idx="3021">
                  <c:v>-0.3012023</c:v>
                </c:pt>
                <c:pt idx="3022">
                  <c:v>-0.24291</c:v>
                </c:pt>
                <c:pt idx="3024">
                  <c:v>-0.303098</c:v>
                </c:pt>
                <c:pt idx="3025">
                  <c:v>-0.2424361</c:v>
                </c:pt>
                <c:pt idx="3027">
                  <c:v>-0.3049937</c:v>
                </c:pt>
                <c:pt idx="3028">
                  <c:v>-0.2419622</c:v>
                </c:pt>
                <c:pt idx="3030">
                  <c:v>-0.3068893</c:v>
                </c:pt>
                <c:pt idx="3031">
                  <c:v>-0.2414882</c:v>
                </c:pt>
                <c:pt idx="3033">
                  <c:v>-0.308785</c:v>
                </c:pt>
                <c:pt idx="3034">
                  <c:v>-0.2405404</c:v>
                </c:pt>
                <c:pt idx="3036">
                  <c:v>-0.3106807</c:v>
                </c:pt>
                <c:pt idx="3037">
                  <c:v>-0.2400665</c:v>
                </c:pt>
                <c:pt idx="3039">
                  <c:v>-0.3125764</c:v>
                </c:pt>
                <c:pt idx="3040">
                  <c:v>-0.2395925</c:v>
                </c:pt>
                <c:pt idx="3042">
                  <c:v>-0.3144721</c:v>
                </c:pt>
                <c:pt idx="3043">
                  <c:v>-0.2391186</c:v>
                </c:pt>
                <c:pt idx="3045">
                  <c:v>-0.3163678</c:v>
                </c:pt>
                <c:pt idx="3046">
                  <c:v>-0.2386447</c:v>
                </c:pt>
                <c:pt idx="3048">
                  <c:v>-0.3182635</c:v>
                </c:pt>
                <c:pt idx="3049">
                  <c:v>-0.2381708</c:v>
                </c:pt>
                <c:pt idx="3051">
                  <c:v>-0.3182635</c:v>
                </c:pt>
                <c:pt idx="3052">
                  <c:v>-0.2372229</c:v>
                </c:pt>
                <c:pt idx="3054">
                  <c:v>-0.3173156</c:v>
                </c:pt>
                <c:pt idx="3055">
                  <c:v>-0.236749</c:v>
                </c:pt>
                <c:pt idx="3057">
                  <c:v>-0.3168417</c:v>
                </c:pt>
                <c:pt idx="3058">
                  <c:v>-0.2362751</c:v>
                </c:pt>
                <c:pt idx="3060">
                  <c:v>-0.3158938</c:v>
                </c:pt>
                <c:pt idx="3061">
                  <c:v>-0.2358012</c:v>
                </c:pt>
                <c:pt idx="3063">
                  <c:v>-0.3154199</c:v>
                </c:pt>
                <c:pt idx="3064">
                  <c:v>-0.2353273</c:v>
                </c:pt>
                <c:pt idx="3066">
                  <c:v>-0.3144721</c:v>
                </c:pt>
                <c:pt idx="3067">
                  <c:v>-0.2348533</c:v>
                </c:pt>
                <c:pt idx="3069">
                  <c:v>-0.3139982</c:v>
                </c:pt>
                <c:pt idx="3070">
                  <c:v>-0.2339055</c:v>
                </c:pt>
                <c:pt idx="3072">
                  <c:v>-0.3130503</c:v>
                </c:pt>
                <c:pt idx="3073">
                  <c:v>-0.2334316</c:v>
                </c:pt>
                <c:pt idx="3075">
                  <c:v>-0.3121025</c:v>
                </c:pt>
                <c:pt idx="3076">
                  <c:v>-0.2329577</c:v>
                </c:pt>
                <c:pt idx="3078">
                  <c:v>-0.3116286</c:v>
                </c:pt>
                <c:pt idx="3079">
                  <c:v>-0.2324837</c:v>
                </c:pt>
                <c:pt idx="3081">
                  <c:v>-0.3106807</c:v>
                </c:pt>
                <c:pt idx="3082">
                  <c:v>-0.2320098</c:v>
                </c:pt>
                <c:pt idx="3084">
                  <c:v>-0.3102068</c:v>
                </c:pt>
                <c:pt idx="3085">
                  <c:v>-0.2315359</c:v>
                </c:pt>
                <c:pt idx="3087">
                  <c:v>-0.309259</c:v>
                </c:pt>
                <c:pt idx="3088">
                  <c:v>-0.2405404</c:v>
                </c:pt>
                <c:pt idx="3090">
                  <c:v>-0.308785</c:v>
                </c:pt>
                <c:pt idx="3091">
                  <c:v>-0.2538102</c:v>
                </c:pt>
                <c:pt idx="3093">
                  <c:v>-0.3078372</c:v>
                </c:pt>
                <c:pt idx="3094">
                  <c:v>-0.26708</c:v>
                </c:pt>
                <c:pt idx="3096">
                  <c:v>-0.3073633</c:v>
                </c:pt>
                <c:pt idx="3097">
                  <c:v>-0.2798758</c:v>
                </c:pt>
                <c:pt idx="3099">
                  <c:v>-0.3064154</c:v>
                </c:pt>
                <c:pt idx="3100">
                  <c:v>-0.2921978</c:v>
                </c:pt>
                <c:pt idx="3102">
                  <c:v>-0.3059415</c:v>
                </c:pt>
                <c:pt idx="3103">
                  <c:v>-0.303098</c:v>
                </c:pt>
                <c:pt idx="3105">
                  <c:v>0.2864599</c:v>
                </c:pt>
                <c:pt idx="3106">
                  <c:v>0.291673</c:v>
                </c:pt>
                <c:pt idx="3108">
                  <c:v>0.285986</c:v>
                </c:pt>
                <c:pt idx="3109">
                  <c:v>0.2973601</c:v>
                </c:pt>
                <c:pt idx="3111">
                  <c:v>0.2864599</c:v>
                </c:pt>
                <c:pt idx="3112">
                  <c:v>0.3016254</c:v>
                </c:pt>
                <c:pt idx="3114">
                  <c:v>0.2082629</c:v>
                </c:pt>
                <c:pt idx="3115">
                  <c:v>0.2096847</c:v>
                </c:pt>
                <c:pt idx="3117">
                  <c:v>0.2788771</c:v>
                </c:pt>
                <c:pt idx="3118">
                  <c:v>0.2878816</c:v>
                </c:pt>
                <c:pt idx="3120">
                  <c:v>0.2983079</c:v>
                </c:pt>
                <c:pt idx="3121">
                  <c:v>0.3054167</c:v>
                </c:pt>
                <c:pt idx="3123">
                  <c:v>0.207789</c:v>
                </c:pt>
                <c:pt idx="3124">
                  <c:v>0.2239023</c:v>
                </c:pt>
                <c:pt idx="3126">
                  <c:v>0.2712944</c:v>
                </c:pt>
                <c:pt idx="3127">
                  <c:v>0.2902512</c:v>
                </c:pt>
                <c:pt idx="3129">
                  <c:v>0.303995</c:v>
                </c:pt>
                <c:pt idx="3130">
                  <c:v>0.3082603</c:v>
                </c:pt>
                <c:pt idx="3132">
                  <c:v>0.2092107</c:v>
                </c:pt>
                <c:pt idx="3133">
                  <c:v>0.2385938</c:v>
                </c:pt>
                <c:pt idx="3135">
                  <c:v>0.2689248</c:v>
                </c:pt>
                <c:pt idx="3136">
                  <c:v>0.2888295</c:v>
                </c:pt>
                <c:pt idx="3138">
                  <c:v>0.2120543</c:v>
                </c:pt>
                <c:pt idx="3139">
                  <c:v>0.2528115</c:v>
                </c:pt>
                <c:pt idx="3141">
                  <c:v>0.2670291</c:v>
                </c:pt>
                <c:pt idx="3142">
                  <c:v>0.2883556</c:v>
                </c:pt>
                <c:pt idx="3144">
                  <c:v>0.2144239</c:v>
                </c:pt>
                <c:pt idx="3145">
                  <c:v>0.2878816</c:v>
                </c:pt>
                <c:pt idx="3147">
                  <c:v>0.2163196</c:v>
                </c:pt>
                <c:pt idx="3148">
                  <c:v>0.2874077</c:v>
                </c:pt>
                <c:pt idx="3150">
                  <c:v>0.2163196</c:v>
                </c:pt>
                <c:pt idx="3151">
                  <c:v>0.2864599</c:v>
                </c:pt>
                <c:pt idx="3153">
                  <c:v>0.2144239</c:v>
                </c:pt>
                <c:pt idx="3154">
                  <c:v>0.2864599</c:v>
                </c:pt>
                <c:pt idx="3156">
                  <c:v>0.213476</c:v>
                </c:pt>
                <c:pt idx="3157">
                  <c:v>0.2864599</c:v>
                </c:pt>
                <c:pt idx="3159">
                  <c:v>0.2186892</c:v>
                </c:pt>
                <c:pt idx="3160">
                  <c:v>0.2864599</c:v>
                </c:pt>
                <c:pt idx="3162">
                  <c:v>0.2395417</c:v>
                </c:pt>
                <c:pt idx="3163">
                  <c:v>0.2864599</c:v>
                </c:pt>
                <c:pt idx="3165">
                  <c:v>0.2433331</c:v>
                </c:pt>
                <c:pt idx="3166">
                  <c:v>0.285986</c:v>
                </c:pt>
                <c:pt idx="3168">
                  <c:v>0.2457027</c:v>
                </c:pt>
                <c:pt idx="3169">
                  <c:v>0.285512</c:v>
                </c:pt>
                <c:pt idx="3171">
                  <c:v>0.2471244</c:v>
                </c:pt>
                <c:pt idx="3172">
                  <c:v>0.2850381</c:v>
                </c:pt>
                <c:pt idx="3174">
                  <c:v>0.2466505</c:v>
                </c:pt>
                <c:pt idx="3175">
                  <c:v>0.2840903</c:v>
                </c:pt>
                <c:pt idx="3177">
                  <c:v>0.2461766</c:v>
                </c:pt>
                <c:pt idx="3178">
                  <c:v>0.2836164</c:v>
                </c:pt>
                <c:pt idx="3180">
                  <c:v>0.243807</c:v>
                </c:pt>
                <c:pt idx="3181">
                  <c:v>0.2812467</c:v>
                </c:pt>
                <c:pt idx="3183">
                  <c:v>0.2466505</c:v>
                </c:pt>
                <c:pt idx="3184">
                  <c:v>0.2807728</c:v>
                </c:pt>
                <c:pt idx="3186">
                  <c:v>0.2490201</c:v>
                </c:pt>
                <c:pt idx="3187">
                  <c:v>0.2793511</c:v>
                </c:pt>
                <c:pt idx="3189">
                  <c:v>0.2504419</c:v>
                </c:pt>
                <c:pt idx="3190">
                  <c:v>0.279825</c:v>
                </c:pt>
                <c:pt idx="3192">
                  <c:v>0.2523376</c:v>
                </c:pt>
                <c:pt idx="3193">
                  <c:v>0.2793511</c:v>
                </c:pt>
                <c:pt idx="3195">
                  <c:v>0.2542332</c:v>
                </c:pt>
                <c:pt idx="3196">
                  <c:v>0.2784032</c:v>
                </c:pt>
                <c:pt idx="3198">
                  <c:v>0.2575507</c:v>
                </c:pt>
                <c:pt idx="3199">
                  <c:v>0.2774554</c:v>
                </c:pt>
                <c:pt idx="3201">
                  <c:v>0.267503</c:v>
                </c:pt>
                <c:pt idx="3202">
                  <c:v>0.2769815</c:v>
                </c:pt>
                <c:pt idx="3204">
                  <c:v>0.1807755</c:v>
                </c:pt>
                <c:pt idx="3205">
                  <c:v>0.1817233</c:v>
                </c:pt>
                <c:pt idx="3207">
                  <c:v>0.1637143</c:v>
                </c:pt>
                <c:pt idx="3208">
                  <c:v>0.1675057</c:v>
                </c:pt>
                <c:pt idx="3210">
                  <c:v>0.1689274</c:v>
                </c:pt>
                <c:pt idx="3211">
                  <c:v>0.1731927</c:v>
                </c:pt>
                <c:pt idx="3213">
                  <c:v>0.1769841</c:v>
                </c:pt>
                <c:pt idx="3214">
                  <c:v>0.1840929</c:v>
                </c:pt>
                <c:pt idx="3216">
                  <c:v>0.1575533</c:v>
                </c:pt>
                <c:pt idx="3217">
                  <c:v>0.1850408</c:v>
                </c:pt>
                <c:pt idx="3219">
                  <c:v>0.1499706</c:v>
                </c:pt>
                <c:pt idx="3220">
                  <c:v>0.1855147</c:v>
                </c:pt>
                <c:pt idx="3222">
                  <c:v>0.1494967</c:v>
                </c:pt>
                <c:pt idx="3223">
                  <c:v>0.18978</c:v>
                </c:pt>
                <c:pt idx="3225">
                  <c:v>0.1490228</c:v>
                </c:pt>
                <c:pt idx="3226">
                  <c:v>0.18978</c:v>
                </c:pt>
                <c:pt idx="3228">
                  <c:v>0.1490228</c:v>
                </c:pt>
                <c:pt idx="3229">
                  <c:v>0.1926235</c:v>
                </c:pt>
                <c:pt idx="3231">
                  <c:v>0.1485488</c:v>
                </c:pt>
                <c:pt idx="3232">
                  <c:v>0.1968888</c:v>
                </c:pt>
                <c:pt idx="3234">
                  <c:v>0.1480749</c:v>
                </c:pt>
                <c:pt idx="3235">
                  <c:v>0.1987845</c:v>
                </c:pt>
                <c:pt idx="3237">
                  <c:v>0.1480749</c:v>
                </c:pt>
                <c:pt idx="3238">
                  <c:v>0.2006802</c:v>
                </c:pt>
                <c:pt idx="3240">
                  <c:v>0.147601</c:v>
                </c:pt>
                <c:pt idx="3241">
                  <c:v>0.2006802</c:v>
                </c:pt>
                <c:pt idx="3243">
                  <c:v>0.1471271</c:v>
                </c:pt>
                <c:pt idx="3244">
                  <c:v>0.2006802</c:v>
                </c:pt>
                <c:pt idx="3246">
                  <c:v>0.1471271</c:v>
                </c:pt>
                <c:pt idx="3247">
                  <c:v>0.2011541</c:v>
                </c:pt>
                <c:pt idx="3249">
                  <c:v>0.1466532</c:v>
                </c:pt>
                <c:pt idx="3250">
                  <c:v>0.2021019</c:v>
                </c:pt>
                <c:pt idx="3252">
                  <c:v>0.1461792</c:v>
                </c:pt>
                <c:pt idx="3253">
                  <c:v>0.201628</c:v>
                </c:pt>
                <c:pt idx="3255">
                  <c:v>0.1461792</c:v>
                </c:pt>
                <c:pt idx="3256">
                  <c:v>0.2021019</c:v>
                </c:pt>
                <c:pt idx="3258">
                  <c:v>0.1457053</c:v>
                </c:pt>
                <c:pt idx="3259">
                  <c:v>0.201628</c:v>
                </c:pt>
                <c:pt idx="3261">
                  <c:v>0.1452314</c:v>
                </c:pt>
                <c:pt idx="3262">
                  <c:v>0.2011541</c:v>
                </c:pt>
                <c:pt idx="3264">
                  <c:v>0.1447575</c:v>
                </c:pt>
                <c:pt idx="3265">
                  <c:v>0.2006802</c:v>
                </c:pt>
                <c:pt idx="3267">
                  <c:v>0.1499706</c:v>
                </c:pt>
                <c:pt idx="3268">
                  <c:v>0.1670318</c:v>
                </c:pt>
                <c:pt idx="3270">
                  <c:v>0.1698753</c:v>
                </c:pt>
                <c:pt idx="3271">
                  <c:v>0.1703492</c:v>
                </c:pt>
                <c:pt idx="3273">
                  <c:v>0.1793537</c:v>
                </c:pt>
                <c:pt idx="3274">
                  <c:v>0.2002062</c:v>
                </c:pt>
                <c:pt idx="3276">
                  <c:v>0.1864625</c:v>
                </c:pt>
                <c:pt idx="3277">
                  <c:v>0.1997323</c:v>
                </c:pt>
                <c:pt idx="3279">
                  <c:v>0.1893061</c:v>
                </c:pt>
                <c:pt idx="3280">
                  <c:v>0.1992584</c:v>
                </c:pt>
                <c:pt idx="3282">
                  <c:v>0.1926235</c:v>
                </c:pt>
                <c:pt idx="3283">
                  <c:v>0.1987845</c:v>
                </c:pt>
                <c:pt idx="3285">
                  <c:v>0.1978366</c:v>
                </c:pt>
                <c:pt idx="3286">
                  <c:v>0.1983106</c:v>
                </c:pt>
                <c:pt idx="3288">
                  <c:v>0.0201162</c:v>
                </c:pt>
                <c:pt idx="3289">
                  <c:v>0.021538</c:v>
                </c:pt>
                <c:pt idx="3291">
                  <c:v>-0.0196932</c:v>
                </c:pt>
                <c:pt idx="3292">
                  <c:v>-0.0192192</c:v>
                </c:pt>
                <c:pt idx="3294">
                  <c:v>-0.0177975</c:v>
                </c:pt>
                <c:pt idx="3295">
                  <c:v>-0.0154279</c:v>
                </c:pt>
                <c:pt idx="3297">
                  <c:v>-0.0121104</c:v>
                </c:pt>
                <c:pt idx="3298">
                  <c:v>-0.0016842</c:v>
                </c:pt>
                <c:pt idx="3300">
                  <c:v>0.0021072</c:v>
                </c:pt>
                <c:pt idx="3301">
                  <c:v>0.0025811</c:v>
                </c:pt>
                <c:pt idx="3303">
                  <c:v>0.015377</c:v>
                </c:pt>
                <c:pt idx="3304">
                  <c:v>0.021538</c:v>
                </c:pt>
                <c:pt idx="3306">
                  <c:v>-0.0282237</c:v>
                </c:pt>
                <c:pt idx="3307">
                  <c:v>0.021538</c:v>
                </c:pt>
                <c:pt idx="3309">
                  <c:v>-0.0395978</c:v>
                </c:pt>
                <c:pt idx="3310">
                  <c:v>-0.03865</c:v>
                </c:pt>
                <c:pt idx="3312">
                  <c:v>-0.0367543</c:v>
                </c:pt>
                <c:pt idx="3313">
                  <c:v>-0.0343847</c:v>
                </c:pt>
                <c:pt idx="3315">
                  <c:v>-0.0329629</c:v>
                </c:pt>
                <c:pt idx="3316">
                  <c:v>0.021538</c:v>
                </c:pt>
                <c:pt idx="3318">
                  <c:v>-0.0457588</c:v>
                </c:pt>
                <c:pt idx="3319">
                  <c:v>0.021538</c:v>
                </c:pt>
                <c:pt idx="3321">
                  <c:v>-0.0533416</c:v>
                </c:pt>
                <c:pt idx="3322">
                  <c:v>0.021538</c:v>
                </c:pt>
                <c:pt idx="3324">
                  <c:v>-0.056659</c:v>
                </c:pt>
                <c:pt idx="3325">
                  <c:v>0.0220119</c:v>
                </c:pt>
                <c:pt idx="3327">
                  <c:v>-0.056659</c:v>
                </c:pt>
                <c:pt idx="3328">
                  <c:v>0.0220119</c:v>
                </c:pt>
                <c:pt idx="3330">
                  <c:v>-0.056659</c:v>
                </c:pt>
                <c:pt idx="3331">
                  <c:v>0.0220119</c:v>
                </c:pt>
                <c:pt idx="3333">
                  <c:v>-0.0561851</c:v>
                </c:pt>
                <c:pt idx="3334">
                  <c:v>0.0220119</c:v>
                </c:pt>
                <c:pt idx="3336">
                  <c:v>-0.0561851</c:v>
                </c:pt>
                <c:pt idx="3337">
                  <c:v>0.0220119</c:v>
                </c:pt>
                <c:pt idx="3339">
                  <c:v>-0.0561851</c:v>
                </c:pt>
                <c:pt idx="3340">
                  <c:v>0.021538</c:v>
                </c:pt>
                <c:pt idx="3342">
                  <c:v>-0.0561851</c:v>
                </c:pt>
                <c:pt idx="3343">
                  <c:v>0.021538</c:v>
                </c:pt>
                <c:pt idx="3345">
                  <c:v>-0.0557112</c:v>
                </c:pt>
                <c:pt idx="3346">
                  <c:v>0.0210641</c:v>
                </c:pt>
                <c:pt idx="3348">
                  <c:v>-0.0557112</c:v>
                </c:pt>
                <c:pt idx="3349">
                  <c:v>0.0205901</c:v>
                </c:pt>
                <c:pt idx="3351">
                  <c:v>-0.0557112</c:v>
                </c:pt>
                <c:pt idx="3352">
                  <c:v>0.0201162</c:v>
                </c:pt>
                <c:pt idx="3354">
                  <c:v>-0.0557112</c:v>
                </c:pt>
                <c:pt idx="3355">
                  <c:v>0.0196423</c:v>
                </c:pt>
                <c:pt idx="3357">
                  <c:v>-0.0552372</c:v>
                </c:pt>
                <c:pt idx="3358">
                  <c:v>0.0191684</c:v>
                </c:pt>
                <c:pt idx="3360">
                  <c:v>-0.0623461</c:v>
                </c:pt>
                <c:pt idx="3361">
                  <c:v>0.0191684</c:v>
                </c:pt>
                <c:pt idx="3363">
                  <c:v>-0.0969423</c:v>
                </c:pt>
                <c:pt idx="3364">
                  <c:v>0.0191684</c:v>
                </c:pt>
                <c:pt idx="3366">
                  <c:v>-0.0969423</c:v>
                </c:pt>
                <c:pt idx="3367">
                  <c:v>0.0186945</c:v>
                </c:pt>
                <c:pt idx="3369">
                  <c:v>-0.0964684</c:v>
                </c:pt>
                <c:pt idx="3370">
                  <c:v>-0.0576068</c:v>
                </c:pt>
                <c:pt idx="3372">
                  <c:v>-0.2794019</c:v>
                </c:pt>
                <c:pt idx="3373">
                  <c:v>-0.2685017</c:v>
                </c:pt>
                <c:pt idx="3375">
                  <c:v>-0.2917239</c:v>
                </c:pt>
                <c:pt idx="3376">
                  <c:v>-0.2675539</c:v>
                </c:pt>
                <c:pt idx="3378">
                  <c:v>-0.3026241</c:v>
                </c:pt>
                <c:pt idx="3379">
                  <c:v>-0.26708</c:v>
                </c:pt>
                <c:pt idx="3381">
                  <c:v>-0.3135242</c:v>
                </c:pt>
                <c:pt idx="3382">
                  <c:v>-0.2661321</c:v>
                </c:pt>
                <c:pt idx="3384">
                  <c:v>-0.3239505</c:v>
                </c:pt>
                <c:pt idx="3385">
                  <c:v>-0.2656582</c:v>
                </c:pt>
                <c:pt idx="3387">
                  <c:v>-0.3334289</c:v>
                </c:pt>
                <c:pt idx="3388">
                  <c:v>-0.2651843</c:v>
                </c:pt>
                <c:pt idx="3390">
                  <c:v>-0.3433813</c:v>
                </c:pt>
                <c:pt idx="3391">
                  <c:v>-0.2642364</c:v>
                </c:pt>
                <c:pt idx="3393">
                  <c:v>-0.3533336</c:v>
                </c:pt>
                <c:pt idx="3394">
                  <c:v>-0.2637625</c:v>
                </c:pt>
                <c:pt idx="3396">
                  <c:v>-0.3585467</c:v>
                </c:pt>
                <c:pt idx="3397">
                  <c:v>-0.2632886</c:v>
                </c:pt>
                <c:pt idx="3399">
                  <c:v>-0.3585467</c:v>
                </c:pt>
                <c:pt idx="3400">
                  <c:v>-0.2623408</c:v>
                </c:pt>
                <c:pt idx="3402">
                  <c:v>-0.3585467</c:v>
                </c:pt>
                <c:pt idx="3403">
                  <c:v>-0.2618668</c:v>
                </c:pt>
                <c:pt idx="3405">
                  <c:v>-0.3575989</c:v>
                </c:pt>
                <c:pt idx="3406">
                  <c:v>-0.2604451</c:v>
                </c:pt>
                <c:pt idx="3408">
                  <c:v>-0.357125</c:v>
                </c:pt>
                <c:pt idx="3409">
                  <c:v>-0.2590233</c:v>
                </c:pt>
                <c:pt idx="3411">
                  <c:v>-0.357125</c:v>
                </c:pt>
                <c:pt idx="3412">
                  <c:v>-0.2618668</c:v>
                </c:pt>
                <c:pt idx="3414">
                  <c:v>-0.3552293</c:v>
                </c:pt>
                <c:pt idx="3415">
                  <c:v>-0.2618668</c:v>
                </c:pt>
                <c:pt idx="3417">
                  <c:v>-0.3538075</c:v>
                </c:pt>
                <c:pt idx="3418">
                  <c:v>-0.2599712</c:v>
                </c:pt>
                <c:pt idx="3420">
                  <c:v>-0.3514379</c:v>
                </c:pt>
                <c:pt idx="3421">
                  <c:v>-0.2566537</c:v>
                </c:pt>
                <c:pt idx="3423">
                  <c:v>-0.3495422</c:v>
                </c:pt>
                <c:pt idx="3424">
                  <c:v>-0.2552319</c:v>
                </c:pt>
                <c:pt idx="3426">
                  <c:v>-0.3481205</c:v>
                </c:pt>
                <c:pt idx="3427">
                  <c:v>-0.2528623</c:v>
                </c:pt>
                <c:pt idx="3429">
                  <c:v>-0.3471726</c:v>
                </c:pt>
                <c:pt idx="3430">
                  <c:v>-0.2514406</c:v>
                </c:pt>
                <c:pt idx="3432">
                  <c:v>-0.3457509</c:v>
                </c:pt>
                <c:pt idx="3433">
                  <c:v>-0.249071</c:v>
                </c:pt>
                <c:pt idx="3435">
                  <c:v>-0.344803</c:v>
                </c:pt>
                <c:pt idx="3436">
                  <c:v>-0.248597</c:v>
                </c:pt>
                <c:pt idx="3438">
                  <c:v>-0.3433813</c:v>
                </c:pt>
                <c:pt idx="3439">
                  <c:v>-0.2514406</c:v>
                </c:pt>
                <c:pt idx="3441">
                  <c:v>-0.3424334</c:v>
                </c:pt>
                <c:pt idx="3442">
                  <c:v>-0.2519145</c:v>
                </c:pt>
                <c:pt idx="3444">
                  <c:v>-0.3414856</c:v>
                </c:pt>
                <c:pt idx="3445">
                  <c:v>-0.2632886</c:v>
                </c:pt>
                <c:pt idx="3447">
                  <c:v>-0.3400638</c:v>
                </c:pt>
                <c:pt idx="3448">
                  <c:v>-0.2959892</c:v>
                </c:pt>
                <c:pt idx="3450">
                  <c:v>-0.2893543</c:v>
                </c:pt>
                <c:pt idx="3451">
                  <c:v>-0.2808237</c:v>
                </c:pt>
                <c:pt idx="3453">
                  <c:v>-0.2770323</c:v>
                </c:pt>
                <c:pt idx="3454">
                  <c:v>-0.2751366</c:v>
                </c:pt>
                <c:pt idx="3456">
                  <c:v>-0.3386421</c:v>
                </c:pt>
                <c:pt idx="3457">
                  <c:v>-0.3064154</c:v>
                </c:pt>
                <c:pt idx="3459">
                  <c:v>-0.3376942</c:v>
                </c:pt>
                <c:pt idx="3460">
                  <c:v>-0.321107</c:v>
                </c:pt>
                <c:pt idx="3462">
                  <c:v>-0.3367464</c:v>
                </c:pt>
                <c:pt idx="3463">
                  <c:v>-0.3220548</c:v>
                </c:pt>
                <c:pt idx="3465">
                  <c:v>-0.3357985</c:v>
                </c:pt>
                <c:pt idx="3466">
                  <c:v>-0.3215809</c:v>
                </c:pt>
                <c:pt idx="3468">
                  <c:v>-0.3353246</c:v>
                </c:pt>
                <c:pt idx="3469">
                  <c:v>-0.3220548</c:v>
                </c:pt>
                <c:pt idx="3471">
                  <c:v>-0.3343768</c:v>
                </c:pt>
                <c:pt idx="3472">
                  <c:v>-0.327268</c:v>
                </c:pt>
                <c:pt idx="3474">
                  <c:v>0.2049455</c:v>
                </c:pt>
                <c:pt idx="3475">
                  <c:v>0.2153717</c:v>
                </c:pt>
                <c:pt idx="3477">
                  <c:v>0.2044715</c:v>
                </c:pt>
                <c:pt idx="3478">
                  <c:v>0.2300633</c:v>
                </c:pt>
                <c:pt idx="3480">
                  <c:v>0.2039976</c:v>
                </c:pt>
                <c:pt idx="3481">
                  <c:v>0.2447548</c:v>
                </c:pt>
                <c:pt idx="3483">
                  <c:v>0.2035237</c:v>
                </c:pt>
                <c:pt idx="3484">
                  <c:v>0.2594464</c:v>
                </c:pt>
                <c:pt idx="3486">
                  <c:v>0.2030498</c:v>
                </c:pt>
                <c:pt idx="3487">
                  <c:v>0.267503</c:v>
                </c:pt>
                <c:pt idx="3489">
                  <c:v>0.2025758</c:v>
                </c:pt>
                <c:pt idx="3490">
                  <c:v>0.273664</c:v>
                </c:pt>
                <c:pt idx="3492">
                  <c:v>0.2021019</c:v>
                </c:pt>
                <c:pt idx="3493">
                  <c:v>0.2750858</c:v>
                </c:pt>
                <c:pt idx="3495">
                  <c:v>0.201628</c:v>
                </c:pt>
                <c:pt idx="3496">
                  <c:v>0.2774554</c:v>
                </c:pt>
                <c:pt idx="3498">
                  <c:v>0.2011541</c:v>
                </c:pt>
                <c:pt idx="3499">
                  <c:v>0.2755597</c:v>
                </c:pt>
                <c:pt idx="3501">
                  <c:v>0.2006802</c:v>
                </c:pt>
                <c:pt idx="3502">
                  <c:v>0.2727162</c:v>
                </c:pt>
                <c:pt idx="3504">
                  <c:v>0.2002062</c:v>
                </c:pt>
                <c:pt idx="3505">
                  <c:v>0.2703466</c:v>
                </c:pt>
                <c:pt idx="3507">
                  <c:v>0.1997323</c:v>
                </c:pt>
                <c:pt idx="3508">
                  <c:v>0.2712944</c:v>
                </c:pt>
                <c:pt idx="3510">
                  <c:v>0.1992584</c:v>
                </c:pt>
                <c:pt idx="3511">
                  <c:v>0.2708205</c:v>
                </c:pt>
                <c:pt idx="3513">
                  <c:v>0.1987845</c:v>
                </c:pt>
                <c:pt idx="3514">
                  <c:v>0.2722422</c:v>
                </c:pt>
                <c:pt idx="3516">
                  <c:v>0.2021019</c:v>
                </c:pt>
                <c:pt idx="3517">
                  <c:v>0.207789</c:v>
                </c:pt>
                <c:pt idx="3519">
                  <c:v>0.2101586</c:v>
                </c:pt>
                <c:pt idx="3520">
                  <c:v>0.2731901</c:v>
                </c:pt>
                <c:pt idx="3522">
                  <c:v>0.2058933</c:v>
                </c:pt>
                <c:pt idx="3523">
                  <c:v>0.2073151</c:v>
                </c:pt>
                <c:pt idx="3525">
                  <c:v>0.2243762</c:v>
                </c:pt>
                <c:pt idx="3526">
                  <c:v>0.2708205</c:v>
                </c:pt>
                <c:pt idx="3528">
                  <c:v>0.2390678</c:v>
                </c:pt>
                <c:pt idx="3529">
                  <c:v>0.2684509</c:v>
                </c:pt>
                <c:pt idx="3531">
                  <c:v>0.2532854</c:v>
                </c:pt>
                <c:pt idx="3532">
                  <c:v>0.2665552</c:v>
                </c:pt>
                <c:pt idx="3534">
                  <c:v>0.3111038</c:v>
                </c:pt>
                <c:pt idx="3535">
                  <c:v>0.3144212</c:v>
                </c:pt>
                <c:pt idx="3537">
                  <c:v>0.3106299</c:v>
                </c:pt>
                <c:pt idx="3538">
                  <c:v>0.3144212</c:v>
                </c:pt>
                <c:pt idx="3540">
                  <c:v>0.309682</c:v>
                </c:pt>
                <c:pt idx="3541">
                  <c:v>0.3148951</c:v>
                </c:pt>
                <c:pt idx="3543">
                  <c:v>0.3172648</c:v>
                </c:pt>
                <c:pt idx="3544">
                  <c:v>0.3177387</c:v>
                </c:pt>
                <c:pt idx="3546">
                  <c:v>0.3087342</c:v>
                </c:pt>
                <c:pt idx="3547">
                  <c:v>0.3144212</c:v>
                </c:pt>
                <c:pt idx="3549">
                  <c:v>0.3125255</c:v>
                </c:pt>
                <c:pt idx="3550">
                  <c:v>0.3134734</c:v>
                </c:pt>
                <c:pt idx="3552">
                  <c:v>0.2177413</c:v>
                </c:pt>
                <c:pt idx="3553">
                  <c:v>0.2234284</c:v>
                </c:pt>
                <c:pt idx="3555">
                  <c:v>0.2163196</c:v>
                </c:pt>
                <c:pt idx="3556">
                  <c:v>0.2262719</c:v>
                </c:pt>
                <c:pt idx="3558">
                  <c:v>0.21395</c:v>
                </c:pt>
                <c:pt idx="3559">
                  <c:v>0.2276937</c:v>
                </c:pt>
                <c:pt idx="3561">
                  <c:v>0.2120543</c:v>
                </c:pt>
                <c:pt idx="3562">
                  <c:v>0.2310111</c:v>
                </c:pt>
                <c:pt idx="3564">
                  <c:v>0.2111064</c:v>
                </c:pt>
                <c:pt idx="3565">
                  <c:v>0.2338546</c:v>
                </c:pt>
                <c:pt idx="3567">
                  <c:v>0.2073151</c:v>
                </c:pt>
                <c:pt idx="3568">
                  <c:v>0.2362242</c:v>
                </c:pt>
                <c:pt idx="3570">
                  <c:v>0.2035237</c:v>
                </c:pt>
                <c:pt idx="3571">
                  <c:v>0.2371721</c:v>
                </c:pt>
                <c:pt idx="3573">
                  <c:v>0.2025758</c:v>
                </c:pt>
                <c:pt idx="3574">
                  <c:v>0.2419113</c:v>
                </c:pt>
                <c:pt idx="3576">
                  <c:v>0.1983106</c:v>
                </c:pt>
                <c:pt idx="3577">
                  <c:v>0.2423852</c:v>
                </c:pt>
                <c:pt idx="3579">
                  <c:v>0.1949931</c:v>
                </c:pt>
                <c:pt idx="3580">
                  <c:v>0.2428591</c:v>
                </c:pt>
                <c:pt idx="3582">
                  <c:v>0.1912017</c:v>
                </c:pt>
                <c:pt idx="3583">
                  <c:v>0.2442809</c:v>
                </c:pt>
                <c:pt idx="3585">
                  <c:v>0.18978</c:v>
                </c:pt>
                <c:pt idx="3586">
                  <c:v>0.2457027</c:v>
                </c:pt>
                <c:pt idx="3588">
                  <c:v>0.1874104</c:v>
                </c:pt>
                <c:pt idx="3589">
                  <c:v>0.2490201</c:v>
                </c:pt>
                <c:pt idx="3591">
                  <c:v>0.1817233</c:v>
                </c:pt>
                <c:pt idx="3592">
                  <c:v>0.2461766</c:v>
                </c:pt>
                <c:pt idx="3594">
                  <c:v>0.1798276</c:v>
                </c:pt>
                <c:pt idx="3595">
                  <c:v>0.2423852</c:v>
                </c:pt>
                <c:pt idx="3597">
                  <c:v>0.1817233</c:v>
                </c:pt>
                <c:pt idx="3598">
                  <c:v>0.2381199</c:v>
                </c:pt>
                <c:pt idx="3600">
                  <c:v>0.1859886</c:v>
                </c:pt>
                <c:pt idx="3601">
                  <c:v>0.2343286</c:v>
                </c:pt>
                <c:pt idx="3603">
                  <c:v>0.1912017</c:v>
                </c:pt>
                <c:pt idx="3604">
                  <c:v>0.2144239</c:v>
                </c:pt>
                <c:pt idx="3606">
                  <c:v>-0.007845100000000001</c:v>
                </c:pt>
                <c:pt idx="3607">
                  <c:v>-0.0064234</c:v>
                </c:pt>
                <c:pt idx="3609">
                  <c:v>-0.0102147</c:v>
                </c:pt>
                <c:pt idx="3610">
                  <c:v>-0.008319</c:v>
                </c:pt>
                <c:pt idx="3612">
                  <c:v>-0.0277498</c:v>
                </c:pt>
                <c:pt idx="3613">
                  <c:v>-0.0234845</c:v>
                </c:pt>
                <c:pt idx="3615">
                  <c:v>-0.0225367</c:v>
                </c:pt>
                <c:pt idx="3616">
                  <c:v>-0.0068973</c:v>
                </c:pt>
                <c:pt idx="3618">
                  <c:v>-0.0367543</c:v>
                </c:pt>
                <c:pt idx="3619">
                  <c:v>-0.0068973</c:v>
                </c:pt>
                <c:pt idx="3621">
                  <c:v>-0.0898335</c:v>
                </c:pt>
                <c:pt idx="3622">
                  <c:v>-0.0068973</c:v>
                </c:pt>
                <c:pt idx="3624">
                  <c:v>-0.1016815</c:v>
                </c:pt>
                <c:pt idx="3625">
                  <c:v>-0.0068973</c:v>
                </c:pt>
                <c:pt idx="3627">
                  <c:v>-0.1016815</c:v>
                </c:pt>
                <c:pt idx="3628">
                  <c:v>-0.0059494</c:v>
                </c:pt>
                <c:pt idx="3630">
                  <c:v>-0.1012076</c:v>
                </c:pt>
                <c:pt idx="3631">
                  <c:v>-0.0059494</c:v>
                </c:pt>
                <c:pt idx="3633">
                  <c:v>-0.1012076</c:v>
                </c:pt>
                <c:pt idx="3634">
                  <c:v>-0.0059494</c:v>
                </c:pt>
                <c:pt idx="3636">
                  <c:v>-0.1007337</c:v>
                </c:pt>
                <c:pt idx="3637">
                  <c:v>-0.0059494</c:v>
                </c:pt>
                <c:pt idx="3639">
                  <c:v>-0.1007337</c:v>
                </c:pt>
                <c:pt idx="3640">
                  <c:v>-0.0059494</c:v>
                </c:pt>
                <c:pt idx="3642">
                  <c:v>-0.1002597</c:v>
                </c:pt>
                <c:pt idx="3643">
                  <c:v>-0.0059494</c:v>
                </c:pt>
                <c:pt idx="3645">
                  <c:v>-0.1002597</c:v>
                </c:pt>
                <c:pt idx="3646">
                  <c:v>-0.0059494</c:v>
                </c:pt>
                <c:pt idx="3648">
                  <c:v>-0.09978579999999999</c:v>
                </c:pt>
                <c:pt idx="3649">
                  <c:v>-0.0059494</c:v>
                </c:pt>
                <c:pt idx="3651">
                  <c:v>-0.09978579999999999</c:v>
                </c:pt>
                <c:pt idx="3652">
                  <c:v>-0.0059494</c:v>
                </c:pt>
                <c:pt idx="3654">
                  <c:v>-0.09931189999999999</c:v>
                </c:pt>
                <c:pt idx="3655">
                  <c:v>-0.0059494</c:v>
                </c:pt>
                <c:pt idx="3657">
                  <c:v>-0.09931189999999999</c:v>
                </c:pt>
                <c:pt idx="3658">
                  <c:v>-0.0059494</c:v>
                </c:pt>
                <c:pt idx="3660">
                  <c:v>-0.098838</c:v>
                </c:pt>
                <c:pt idx="3661">
                  <c:v>-0.0059494</c:v>
                </c:pt>
                <c:pt idx="3663">
                  <c:v>-0.0983641</c:v>
                </c:pt>
                <c:pt idx="3664">
                  <c:v>-0.0092669</c:v>
                </c:pt>
                <c:pt idx="3666">
                  <c:v>-0.0983641</c:v>
                </c:pt>
                <c:pt idx="3667">
                  <c:v>-0.0102147</c:v>
                </c:pt>
                <c:pt idx="3669">
                  <c:v>-0.09789009999999999</c:v>
                </c:pt>
                <c:pt idx="3670">
                  <c:v>-0.007845100000000001</c:v>
                </c:pt>
                <c:pt idx="3672">
                  <c:v>-0.09789009999999999</c:v>
                </c:pt>
                <c:pt idx="3673">
                  <c:v>-0.0135322</c:v>
                </c:pt>
                <c:pt idx="3675">
                  <c:v>-0.09741619999999999</c:v>
                </c:pt>
                <c:pt idx="3676">
                  <c:v>-0.0737202</c:v>
                </c:pt>
                <c:pt idx="3678">
                  <c:v>0.081252</c:v>
                </c:pt>
                <c:pt idx="3679">
                  <c:v>0.08172599999999999</c:v>
                </c:pt>
                <c:pt idx="3681">
                  <c:v>0.0831477</c:v>
                </c:pt>
                <c:pt idx="3682">
                  <c:v>0.1186918</c:v>
                </c:pt>
                <c:pt idx="3684">
                  <c:v>0.0831477</c:v>
                </c:pt>
                <c:pt idx="3685">
                  <c:v>0.1494967</c:v>
                </c:pt>
                <c:pt idx="3687">
                  <c:v>0.0836216</c:v>
                </c:pt>
                <c:pt idx="3688">
                  <c:v>0.1651361</c:v>
                </c:pt>
                <c:pt idx="3690">
                  <c:v>0.0855173</c:v>
                </c:pt>
                <c:pt idx="3691">
                  <c:v>0.1646622</c:v>
                </c:pt>
                <c:pt idx="3693">
                  <c:v>0.08646520000000001</c:v>
                </c:pt>
                <c:pt idx="3694">
                  <c:v>0.1679796</c:v>
                </c:pt>
                <c:pt idx="3696">
                  <c:v>0.0878869</c:v>
                </c:pt>
                <c:pt idx="3697">
                  <c:v>0.1698753</c:v>
                </c:pt>
                <c:pt idx="3699">
                  <c:v>0.08883480000000001</c:v>
                </c:pt>
                <c:pt idx="3700">
                  <c:v>0.1760363</c:v>
                </c:pt>
                <c:pt idx="3702">
                  <c:v>0.0902565</c:v>
                </c:pt>
                <c:pt idx="3703">
                  <c:v>0.1793537</c:v>
                </c:pt>
                <c:pt idx="3705">
                  <c:v>0.0902565</c:v>
                </c:pt>
                <c:pt idx="3706">
                  <c:v>0.1826712</c:v>
                </c:pt>
                <c:pt idx="3708">
                  <c:v>0.1082655</c:v>
                </c:pt>
                <c:pt idx="3709">
                  <c:v>0.1845668</c:v>
                </c:pt>
                <c:pt idx="3711">
                  <c:v>0.1869364</c:v>
                </c:pt>
                <c:pt idx="3712">
                  <c:v>0.1874104</c:v>
                </c:pt>
                <c:pt idx="3714">
                  <c:v>0.1101612</c:v>
                </c:pt>
                <c:pt idx="3715">
                  <c:v>0.1125308</c:v>
                </c:pt>
                <c:pt idx="3717">
                  <c:v>0.1134787</c:v>
                </c:pt>
                <c:pt idx="3718">
                  <c:v>0.1907278</c:v>
                </c:pt>
                <c:pt idx="3720">
                  <c:v>0.1447575</c:v>
                </c:pt>
                <c:pt idx="3721">
                  <c:v>0.1949931</c:v>
                </c:pt>
                <c:pt idx="3723">
                  <c:v>0.1712971</c:v>
                </c:pt>
                <c:pt idx="3724">
                  <c:v>0.1978366</c:v>
                </c:pt>
                <c:pt idx="3726">
                  <c:v>0.1926235</c:v>
                </c:pt>
                <c:pt idx="3727">
                  <c:v>0.1978366</c:v>
                </c:pt>
                <c:pt idx="3729">
                  <c:v>-0.0272759</c:v>
                </c:pt>
                <c:pt idx="3730">
                  <c:v>-0.0196932</c:v>
                </c:pt>
                <c:pt idx="3732">
                  <c:v>-0.0377022</c:v>
                </c:pt>
                <c:pt idx="3733">
                  <c:v>-0.0211149</c:v>
                </c:pt>
                <c:pt idx="3735">
                  <c:v>-0.0438631</c:v>
                </c:pt>
                <c:pt idx="3736">
                  <c:v>-0.0215888</c:v>
                </c:pt>
                <c:pt idx="3738">
                  <c:v>-0.0490763</c:v>
                </c:pt>
                <c:pt idx="3739">
                  <c:v>-0.0230106</c:v>
                </c:pt>
                <c:pt idx="3741">
                  <c:v>-0.0500241</c:v>
                </c:pt>
                <c:pt idx="3742">
                  <c:v>-0.0230106</c:v>
                </c:pt>
                <c:pt idx="3744">
                  <c:v>-0.0509719</c:v>
                </c:pt>
                <c:pt idx="3745">
                  <c:v>-0.0249063</c:v>
                </c:pt>
                <c:pt idx="3747">
                  <c:v>-0.0528676</c:v>
                </c:pt>
                <c:pt idx="3748">
                  <c:v>-0.0234845</c:v>
                </c:pt>
                <c:pt idx="3750">
                  <c:v>-0.0533416</c:v>
                </c:pt>
                <c:pt idx="3751">
                  <c:v>-0.0225367</c:v>
                </c:pt>
                <c:pt idx="3753">
                  <c:v>-0.0542894</c:v>
                </c:pt>
                <c:pt idx="3754">
                  <c:v>-0.0239584</c:v>
                </c:pt>
                <c:pt idx="3756">
                  <c:v>-0.0225367</c:v>
                </c:pt>
                <c:pt idx="3757">
                  <c:v>-0.0220628</c:v>
                </c:pt>
                <c:pt idx="3759">
                  <c:v>-0.0538155</c:v>
                </c:pt>
                <c:pt idx="3760">
                  <c:v>-0.0211149</c:v>
                </c:pt>
                <c:pt idx="3762">
                  <c:v>-0.0557112</c:v>
                </c:pt>
                <c:pt idx="3763">
                  <c:v>-0.0196932</c:v>
                </c:pt>
                <c:pt idx="3765">
                  <c:v>-0.0595025</c:v>
                </c:pt>
                <c:pt idx="3766">
                  <c:v>-0.0182714</c:v>
                </c:pt>
                <c:pt idx="3768">
                  <c:v>-0.0604504</c:v>
                </c:pt>
                <c:pt idx="3769">
                  <c:v>-0.0163757</c:v>
                </c:pt>
                <c:pt idx="3771">
                  <c:v>-0.0623461</c:v>
                </c:pt>
                <c:pt idx="3772">
                  <c:v>-0.0135322</c:v>
                </c:pt>
                <c:pt idx="3774">
                  <c:v>-0.0651896</c:v>
                </c:pt>
                <c:pt idx="3775">
                  <c:v>-0.0121104</c:v>
                </c:pt>
                <c:pt idx="3777">
                  <c:v>-0.0666113</c:v>
                </c:pt>
                <c:pt idx="3778">
                  <c:v>-0.0073712</c:v>
                </c:pt>
                <c:pt idx="3780">
                  <c:v>-0.0670853</c:v>
                </c:pt>
                <c:pt idx="3781">
                  <c:v>-0.009740800000000001</c:v>
                </c:pt>
                <c:pt idx="3783">
                  <c:v>-0.007845100000000001</c:v>
                </c:pt>
                <c:pt idx="3784">
                  <c:v>0.0021072</c:v>
                </c:pt>
                <c:pt idx="3786">
                  <c:v>-0.0694549</c:v>
                </c:pt>
                <c:pt idx="3787">
                  <c:v>0.0077943</c:v>
                </c:pt>
                <c:pt idx="3789">
                  <c:v>-0.0704027</c:v>
                </c:pt>
                <c:pt idx="3790">
                  <c:v>0.0115856</c:v>
                </c:pt>
                <c:pt idx="3792">
                  <c:v>-0.0708766</c:v>
                </c:pt>
                <c:pt idx="3793">
                  <c:v>0.0144292</c:v>
                </c:pt>
                <c:pt idx="3795">
                  <c:v>-0.1125817</c:v>
                </c:pt>
                <c:pt idx="3796">
                  <c:v>-0.1078425</c:v>
                </c:pt>
                <c:pt idx="3798">
                  <c:v>-0.0722984</c:v>
                </c:pt>
                <c:pt idx="3799">
                  <c:v>0.0167988</c:v>
                </c:pt>
                <c:pt idx="3801">
                  <c:v>-0.116847</c:v>
                </c:pt>
                <c:pt idx="3802">
                  <c:v>-0.104999</c:v>
                </c:pt>
                <c:pt idx="3804">
                  <c:v>-0.0756158</c:v>
                </c:pt>
                <c:pt idx="3805">
                  <c:v>0.0163249</c:v>
                </c:pt>
                <c:pt idx="3807">
                  <c:v>-0.1220601</c:v>
                </c:pt>
                <c:pt idx="3808">
                  <c:v>-0.1040511</c:v>
                </c:pt>
                <c:pt idx="3810">
                  <c:v>-0.0789333</c:v>
                </c:pt>
                <c:pt idx="3811">
                  <c:v>0.0149031</c:v>
                </c:pt>
                <c:pt idx="3813">
                  <c:v>0.0196423</c:v>
                </c:pt>
                <c:pt idx="3814">
                  <c:v>0.0267511</c:v>
                </c:pt>
                <c:pt idx="3816">
                  <c:v>-0.1249036</c:v>
                </c:pt>
                <c:pt idx="3817">
                  <c:v>-0.1026293</c:v>
                </c:pt>
                <c:pt idx="3819">
                  <c:v>-0.080829</c:v>
                </c:pt>
                <c:pt idx="3820">
                  <c:v>0.0310164</c:v>
                </c:pt>
                <c:pt idx="3822">
                  <c:v>-0.128695</c:v>
                </c:pt>
                <c:pt idx="3823">
                  <c:v>-0.0969423</c:v>
                </c:pt>
                <c:pt idx="3825">
                  <c:v>-0.0922031</c:v>
                </c:pt>
                <c:pt idx="3826">
                  <c:v>0.0324382</c:v>
                </c:pt>
                <c:pt idx="3828">
                  <c:v>-0.1296429</c:v>
                </c:pt>
                <c:pt idx="3829">
                  <c:v>0.0343339</c:v>
                </c:pt>
                <c:pt idx="3831">
                  <c:v>-0.1305907</c:v>
                </c:pt>
                <c:pt idx="3832">
                  <c:v>0.0338599</c:v>
                </c:pt>
                <c:pt idx="3834">
                  <c:v>-0.1305907</c:v>
                </c:pt>
                <c:pt idx="3835">
                  <c:v>0.0343339</c:v>
                </c:pt>
                <c:pt idx="3837">
                  <c:v>-0.1315385</c:v>
                </c:pt>
                <c:pt idx="3838">
                  <c:v>0.0338599</c:v>
                </c:pt>
                <c:pt idx="3840">
                  <c:v>-0.1329603</c:v>
                </c:pt>
                <c:pt idx="3841">
                  <c:v>0.0357556</c:v>
                </c:pt>
                <c:pt idx="3843">
                  <c:v>-0.1329603</c:v>
                </c:pt>
                <c:pt idx="3844">
                  <c:v>0.0367035</c:v>
                </c:pt>
                <c:pt idx="3846">
                  <c:v>-0.1358038</c:v>
                </c:pt>
                <c:pt idx="3847">
                  <c:v>0.0362295</c:v>
                </c:pt>
                <c:pt idx="3849">
                  <c:v>-0.1400691</c:v>
                </c:pt>
                <c:pt idx="3850">
                  <c:v>0.0352817</c:v>
                </c:pt>
                <c:pt idx="3852">
                  <c:v>-0.1419648</c:v>
                </c:pt>
                <c:pt idx="3853">
                  <c:v>0.0338599</c:v>
                </c:pt>
                <c:pt idx="3855">
                  <c:v>-0.1448083</c:v>
                </c:pt>
                <c:pt idx="3856">
                  <c:v>0.0319642</c:v>
                </c:pt>
                <c:pt idx="3858">
                  <c:v>-0.146704</c:v>
                </c:pt>
                <c:pt idx="3859">
                  <c:v>0.0319642</c:v>
                </c:pt>
                <c:pt idx="3861">
                  <c:v>-0.1500215</c:v>
                </c:pt>
                <c:pt idx="3862">
                  <c:v>0.0300686</c:v>
                </c:pt>
                <c:pt idx="3864">
                  <c:v>-0.1519171</c:v>
                </c:pt>
                <c:pt idx="3865">
                  <c:v>0.0286468</c:v>
                </c:pt>
                <c:pt idx="3867">
                  <c:v>-0.1538128</c:v>
                </c:pt>
                <c:pt idx="3868">
                  <c:v>-0.1068946</c:v>
                </c:pt>
                <c:pt idx="3870">
                  <c:v>-0.1035772</c:v>
                </c:pt>
                <c:pt idx="3871">
                  <c:v>0.0286468</c:v>
                </c:pt>
                <c:pt idx="3873">
                  <c:v>-0.1561824</c:v>
                </c:pt>
                <c:pt idx="3874">
                  <c:v>-0.1372256</c:v>
                </c:pt>
                <c:pt idx="3876">
                  <c:v>-0.1035772</c:v>
                </c:pt>
                <c:pt idx="3877">
                  <c:v>0.0286468</c:v>
                </c:pt>
                <c:pt idx="3879">
                  <c:v>-0.1031033</c:v>
                </c:pt>
                <c:pt idx="3880">
                  <c:v>0.0286468</c:v>
                </c:pt>
                <c:pt idx="3882">
                  <c:v>-0.1031033</c:v>
                </c:pt>
                <c:pt idx="3883">
                  <c:v>0.0281729</c:v>
                </c:pt>
                <c:pt idx="3885">
                  <c:v>-0.1031033</c:v>
                </c:pt>
                <c:pt idx="3886">
                  <c:v>0.0281729</c:v>
                </c:pt>
                <c:pt idx="3888">
                  <c:v>-0.1026293</c:v>
                </c:pt>
                <c:pt idx="3889">
                  <c:v>0.0281729</c:v>
                </c:pt>
                <c:pt idx="3891">
                  <c:v>-0.1026293</c:v>
                </c:pt>
                <c:pt idx="3892">
                  <c:v>0.0281729</c:v>
                </c:pt>
                <c:pt idx="3894">
                  <c:v>-0.1021554</c:v>
                </c:pt>
                <c:pt idx="3895">
                  <c:v>0.0281729</c:v>
                </c:pt>
                <c:pt idx="3897">
                  <c:v>-0.1021554</c:v>
                </c:pt>
                <c:pt idx="3898">
                  <c:v>0.0281729</c:v>
                </c:pt>
                <c:pt idx="3900">
                  <c:v>-0.1016815</c:v>
                </c:pt>
                <c:pt idx="3901">
                  <c:v>-0.0054755</c:v>
                </c:pt>
                <c:pt idx="3903">
                  <c:v>-0.0045277</c:v>
                </c:pt>
                <c:pt idx="3904">
                  <c:v>0.0196423</c:v>
                </c:pt>
                <c:pt idx="3906">
                  <c:v>-0.1012076</c:v>
                </c:pt>
                <c:pt idx="3907">
                  <c:v>-0.0201671</c:v>
                </c:pt>
                <c:pt idx="3909">
                  <c:v>-0.0187453</c:v>
                </c:pt>
                <c:pt idx="3910">
                  <c:v>-0.0182714</c:v>
                </c:pt>
                <c:pt idx="3912">
                  <c:v>-0.0149539</c:v>
                </c:pt>
                <c:pt idx="3913">
                  <c:v>-0.0125843</c:v>
                </c:pt>
                <c:pt idx="3915">
                  <c:v>-0.0012102</c:v>
                </c:pt>
                <c:pt idx="3916">
                  <c:v>0.0016333</c:v>
                </c:pt>
                <c:pt idx="3918">
                  <c:v>0.0030551</c:v>
                </c:pt>
                <c:pt idx="3919">
                  <c:v>0.0149031</c:v>
                </c:pt>
                <c:pt idx="3921">
                  <c:v>-0.1012076</c:v>
                </c:pt>
                <c:pt idx="3922">
                  <c:v>-0.0286977</c:v>
                </c:pt>
                <c:pt idx="3924">
                  <c:v>-0.1007337</c:v>
                </c:pt>
                <c:pt idx="3925">
                  <c:v>-0.0400718</c:v>
                </c:pt>
                <c:pt idx="3927">
                  <c:v>-0.0381761</c:v>
                </c:pt>
                <c:pt idx="3928">
                  <c:v>-0.0372282</c:v>
                </c:pt>
                <c:pt idx="3930">
                  <c:v>-0.0339108</c:v>
                </c:pt>
                <c:pt idx="3931">
                  <c:v>-0.0334369</c:v>
                </c:pt>
                <c:pt idx="3933">
                  <c:v>-0.1007337</c:v>
                </c:pt>
                <c:pt idx="3934">
                  <c:v>-0.0462327</c:v>
                </c:pt>
                <c:pt idx="3936">
                  <c:v>-0.1002597</c:v>
                </c:pt>
                <c:pt idx="3937">
                  <c:v>-0.0538155</c:v>
                </c:pt>
                <c:pt idx="3939">
                  <c:v>-0.1002597</c:v>
                </c:pt>
                <c:pt idx="3940">
                  <c:v>-0.0571329</c:v>
                </c:pt>
                <c:pt idx="3942">
                  <c:v>-0.1002597</c:v>
                </c:pt>
                <c:pt idx="3943">
                  <c:v>-0.0571329</c:v>
                </c:pt>
                <c:pt idx="3945">
                  <c:v>-0.09978579999999999</c:v>
                </c:pt>
                <c:pt idx="3946">
                  <c:v>-0.0571329</c:v>
                </c:pt>
                <c:pt idx="3948">
                  <c:v>-0.09978579999999999</c:v>
                </c:pt>
                <c:pt idx="3949">
                  <c:v>-0.056659</c:v>
                </c:pt>
                <c:pt idx="3951">
                  <c:v>-0.09931189999999999</c:v>
                </c:pt>
                <c:pt idx="3952">
                  <c:v>-0.056659</c:v>
                </c:pt>
                <c:pt idx="3954">
                  <c:v>-0.09931189999999999</c:v>
                </c:pt>
                <c:pt idx="3955">
                  <c:v>-0.056659</c:v>
                </c:pt>
                <c:pt idx="3957">
                  <c:v>-0.098838</c:v>
                </c:pt>
                <c:pt idx="3958">
                  <c:v>-0.056659</c:v>
                </c:pt>
                <c:pt idx="3960">
                  <c:v>-0.098838</c:v>
                </c:pt>
                <c:pt idx="3961">
                  <c:v>-0.0561851</c:v>
                </c:pt>
                <c:pt idx="3963">
                  <c:v>-0.0983641</c:v>
                </c:pt>
                <c:pt idx="3964">
                  <c:v>-0.0561851</c:v>
                </c:pt>
                <c:pt idx="3966">
                  <c:v>-0.0983641</c:v>
                </c:pt>
                <c:pt idx="3967">
                  <c:v>-0.0561851</c:v>
                </c:pt>
                <c:pt idx="3969">
                  <c:v>-0.09789009999999999</c:v>
                </c:pt>
                <c:pt idx="3970">
                  <c:v>-0.0561851</c:v>
                </c:pt>
                <c:pt idx="3972">
                  <c:v>-0.09789009999999999</c:v>
                </c:pt>
                <c:pt idx="3973">
                  <c:v>-0.0557112</c:v>
                </c:pt>
                <c:pt idx="3975">
                  <c:v>-0.09789009999999999</c:v>
                </c:pt>
                <c:pt idx="3976">
                  <c:v>-0.06282</c:v>
                </c:pt>
                <c:pt idx="3978">
                  <c:v>-0.1808263</c:v>
                </c:pt>
                <c:pt idx="3979">
                  <c:v>-0.1798785</c:v>
                </c:pt>
                <c:pt idx="3981">
                  <c:v>-0.1997832</c:v>
                </c:pt>
                <c:pt idx="3982">
                  <c:v>-0.1794046</c:v>
                </c:pt>
                <c:pt idx="3984">
                  <c:v>-0.2163704</c:v>
                </c:pt>
                <c:pt idx="3985">
                  <c:v>-0.1789306</c:v>
                </c:pt>
                <c:pt idx="3987">
                  <c:v>-0.2329577</c:v>
                </c:pt>
                <c:pt idx="3988">
                  <c:v>-0.1784567</c:v>
                </c:pt>
                <c:pt idx="3990">
                  <c:v>-0.2471753</c:v>
                </c:pt>
                <c:pt idx="3991">
                  <c:v>-0.1779828</c:v>
                </c:pt>
                <c:pt idx="3993">
                  <c:v>-0.2467014</c:v>
                </c:pt>
                <c:pt idx="3994">
                  <c:v>-0.1775089</c:v>
                </c:pt>
                <c:pt idx="3996">
                  <c:v>-0.2462274</c:v>
                </c:pt>
                <c:pt idx="3997">
                  <c:v>-0.1775089</c:v>
                </c:pt>
                <c:pt idx="3999">
                  <c:v>-0.2457535</c:v>
                </c:pt>
                <c:pt idx="4000">
                  <c:v>-0.177035</c:v>
                </c:pt>
                <c:pt idx="4002">
                  <c:v>-0.2452796</c:v>
                </c:pt>
                <c:pt idx="4003">
                  <c:v>-0.176561</c:v>
                </c:pt>
                <c:pt idx="4005">
                  <c:v>-0.2448057</c:v>
                </c:pt>
                <c:pt idx="4006">
                  <c:v>-0.176561</c:v>
                </c:pt>
                <c:pt idx="4008">
                  <c:v>-0.2438578</c:v>
                </c:pt>
                <c:pt idx="4009">
                  <c:v>-0.1760871</c:v>
                </c:pt>
                <c:pt idx="4011">
                  <c:v>-0.2433839</c:v>
                </c:pt>
                <c:pt idx="4012">
                  <c:v>-0.1756132</c:v>
                </c:pt>
                <c:pt idx="4014">
                  <c:v>-0.24291</c:v>
                </c:pt>
                <c:pt idx="4015">
                  <c:v>-0.1751393</c:v>
                </c:pt>
                <c:pt idx="4017">
                  <c:v>-0.2424361</c:v>
                </c:pt>
                <c:pt idx="4018">
                  <c:v>-0.1746654</c:v>
                </c:pt>
                <c:pt idx="4020">
                  <c:v>-0.2419622</c:v>
                </c:pt>
                <c:pt idx="4021">
                  <c:v>-0.1741914</c:v>
                </c:pt>
                <c:pt idx="4023">
                  <c:v>-0.2414882</c:v>
                </c:pt>
                <c:pt idx="4024">
                  <c:v>-0.1737175</c:v>
                </c:pt>
                <c:pt idx="4026">
                  <c:v>-0.2410143</c:v>
                </c:pt>
                <c:pt idx="4027">
                  <c:v>-0.1737175</c:v>
                </c:pt>
                <c:pt idx="4029">
                  <c:v>-0.2400665</c:v>
                </c:pt>
                <c:pt idx="4030">
                  <c:v>-0.1732436</c:v>
                </c:pt>
                <c:pt idx="4032">
                  <c:v>-0.2395925</c:v>
                </c:pt>
                <c:pt idx="4033">
                  <c:v>-0.1727697</c:v>
                </c:pt>
                <c:pt idx="4035">
                  <c:v>-0.2391186</c:v>
                </c:pt>
                <c:pt idx="4036">
                  <c:v>-0.1722958</c:v>
                </c:pt>
                <c:pt idx="4038">
                  <c:v>-0.2386447</c:v>
                </c:pt>
                <c:pt idx="4039">
                  <c:v>-0.1718218</c:v>
                </c:pt>
                <c:pt idx="4041">
                  <c:v>-0.2381708</c:v>
                </c:pt>
                <c:pt idx="4042">
                  <c:v>-0.1713479</c:v>
                </c:pt>
                <c:pt idx="4044">
                  <c:v>-0.2376969</c:v>
                </c:pt>
                <c:pt idx="4045">
                  <c:v>-0.1713479</c:v>
                </c:pt>
                <c:pt idx="4047">
                  <c:v>-0.236749</c:v>
                </c:pt>
                <c:pt idx="4048">
                  <c:v>-0.170874</c:v>
                </c:pt>
                <c:pt idx="4050">
                  <c:v>-0.2362751</c:v>
                </c:pt>
                <c:pt idx="4051">
                  <c:v>-0.1704001</c:v>
                </c:pt>
                <c:pt idx="4053">
                  <c:v>-0.2358012</c:v>
                </c:pt>
                <c:pt idx="4054">
                  <c:v>-0.1794046</c:v>
                </c:pt>
                <c:pt idx="4056">
                  <c:v>-0.2353273</c:v>
                </c:pt>
                <c:pt idx="4057">
                  <c:v>-0.1959918</c:v>
                </c:pt>
                <c:pt idx="4059">
                  <c:v>-0.2348533</c:v>
                </c:pt>
                <c:pt idx="4060">
                  <c:v>-0.1955179</c:v>
                </c:pt>
                <c:pt idx="4062">
                  <c:v>-0.2343794</c:v>
                </c:pt>
                <c:pt idx="4063">
                  <c:v>-0.195044</c:v>
                </c:pt>
                <c:pt idx="4065">
                  <c:v>-0.2334316</c:v>
                </c:pt>
                <c:pt idx="4066">
                  <c:v>-0.19457</c:v>
                </c:pt>
                <c:pt idx="4068">
                  <c:v>-0.2329577</c:v>
                </c:pt>
                <c:pt idx="4069">
                  <c:v>-0.1940961</c:v>
                </c:pt>
                <c:pt idx="4071">
                  <c:v>-0.2324837</c:v>
                </c:pt>
                <c:pt idx="4072">
                  <c:v>-0.1936222</c:v>
                </c:pt>
                <c:pt idx="4074">
                  <c:v>-0.2320098</c:v>
                </c:pt>
                <c:pt idx="4075">
                  <c:v>-0.1931483</c:v>
                </c:pt>
                <c:pt idx="4077">
                  <c:v>-0.2315359</c:v>
                </c:pt>
                <c:pt idx="4078">
                  <c:v>-0.2106834</c:v>
                </c:pt>
                <c:pt idx="4080">
                  <c:v>-0.231062</c:v>
                </c:pt>
                <c:pt idx="4081">
                  <c:v>-0.2263228</c:v>
                </c:pt>
                <c:pt idx="4083">
                  <c:v>0.1765102</c:v>
                </c:pt>
                <c:pt idx="4084">
                  <c:v>0.1921496</c:v>
                </c:pt>
                <c:pt idx="4086">
                  <c:v>0.1788798</c:v>
                </c:pt>
                <c:pt idx="4087">
                  <c:v>0.2153717</c:v>
                </c:pt>
                <c:pt idx="4089">
                  <c:v>0.1817233</c:v>
                </c:pt>
                <c:pt idx="4090">
                  <c:v>0.231959</c:v>
                </c:pt>
                <c:pt idx="4092">
                  <c:v>0.183619</c:v>
                </c:pt>
                <c:pt idx="4093">
                  <c:v>0.2461766</c:v>
                </c:pt>
                <c:pt idx="4095">
                  <c:v>0.1874104</c:v>
                </c:pt>
                <c:pt idx="4096">
                  <c:v>0.2603942</c:v>
                </c:pt>
                <c:pt idx="4098">
                  <c:v>0.18978</c:v>
                </c:pt>
                <c:pt idx="4099">
                  <c:v>0.1921496</c:v>
                </c:pt>
                <c:pt idx="4101">
                  <c:v>0.2002062</c:v>
                </c:pt>
                <c:pt idx="4102">
                  <c:v>0.2006802</c:v>
                </c:pt>
                <c:pt idx="4104">
                  <c:v>0.2054194</c:v>
                </c:pt>
                <c:pt idx="4105">
                  <c:v>0.2750858</c:v>
                </c:pt>
                <c:pt idx="4107">
                  <c:v>0.2092107</c:v>
                </c:pt>
                <c:pt idx="4108">
                  <c:v>0.2760336</c:v>
                </c:pt>
                <c:pt idx="4110">
                  <c:v>0.2144239</c:v>
                </c:pt>
                <c:pt idx="4111">
                  <c:v>0.267503</c:v>
                </c:pt>
                <c:pt idx="4113">
                  <c:v>0.2684509</c:v>
                </c:pt>
                <c:pt idx="4114">
                  <c:v>0.2746119</c:v>
                </c:pt>
                <c:pt idx="4116">
                  <c:v>0.21395</c:v>
                </c:pt>
                <c:pt idx="4117">
                  <c:v>0.2698726</c:v>
                </c:pt>
                <c:pt idx="4119">
                  <c:v>0.2148978</c:v>
                </c:pt>
                <c:pt idx="4120">
                  <c:v>0.267503</c:v>
                </c:pt>
                <c:pt idx="4122">
                  <c:v>0.273664</c:v>
                </c:pt>
                <c:pt idx="4123">
                  <c:v>0.2750858</c:v>
                </c:pt>
                <c:pt idx="4125">
                  <c:v>0.2167935</c:v>
                </c:pt>
                <c:pt idx="4126">
                  <c:v>0.2689248</c:v>
                </c:pt>
                <c:pt idx="4128">
                  <c:v>0.2731901</c:v>
                </c:pt>
                <c:pt idx="4129">
                  <c:v>0.2760336</c:v>
                </c:pt>
                <c:pt idx="4131">
                  <c:v>0.2172674</c:v>
                </c:pt>
                <c:pt idx="4132">
                  <c:v>0.2670291</c:v>
                </c:pt>
                <c:pt idx="4134">
                  <c:v>0.2731901</c:v>
                </c:pt>
                <c:pt idx="4135">
                  <c:v>0.2769815</c:v>
                </c:pt>
                <c:pt idx="4137">
                  <c:v>0.2186892</c:v>
                </c:pt>
                <c:pt idx="4138">
                  <c:v>0.2670291</c:v>
                </c:pt>
                <c:pt idx="4140">
                  <c:v>0.273664</c:v>
                </c:pt>
                <c:pt idx="4141">
                  <c:v>0.2769815</c:v>
                </c:pt>
                <c:pt idx="4143">
                  <c:v>0.219637</c:v>
                </c:pt>
                <c:pt idx="4144">
                  <c:v>0.2670291</c:v>
                </c:pt>
                <c:pt idx="4146">
                  <c:v>0.2746119</c:v>
                </c:pt>
                <c:pt idx="4147">
                  <c:v>0.2774554</c:v>
                </c:pt>
                <c:pt idx="4149">
                  <c:v>0.2262719</c:v>
                </c:pt>
                <c:pt idx="4150">
                  <c:v>0.261816</c:v>
                </c:pt>
                <c:pt idx="4152">
                  <c:v>0.2755597</c:v>
                </c:pt>
                <c:pt idx="4153">
                  <c:v>0.2793511</c:v>
                </c:pt>
                <c:pt idx="4155">
                  <c:v>0.2272197</c:v>
                </c:pt>
                <c:pt idx="4156">
                  <c:v>0.2513897</c:v>
                </c:pt>
                <c:pt idx="4158">
                  <c:v>0.2547072</c:v>
                </c:pt>
                <c:pt idx="4159">
                  <c:v>0.255655</c:v>
                </c:pt>
                <c:pt idx="4161">
                  <c:v>0.2276937</c:v>
                </c:pt>
                <c:pt idx="4162">
                  <c:v>0.2286415</c:v>
                </c:pt>
                <c:pt idx="4164">
                  <c:v>0.2300633</c:v>
                </c:pt>
                <c:pt idx="4165">
                  <c:v>0.2513897</c:v>
                </c:pt>
                <c:pt idx="4167">
                  <c:v>0.231959</c:v>
                </c:pt>
                <c:pt idx="4168">
                  <c:v>0.2532854</c:v>
                </c:pt>
                <c:pt idx="4170">
                  <c:v>0.2333807</c:v>
                </c:pt>
                <c:pt idx="4171">
                  <c:v>0.2528115</c:v>
                </c:pt>
                <c:pt idx="4173">
                  <c:v>0.2348025</c:v>
                </c:pt>
                <c:pt idx="4174">
                  <c:v>0.2471244</c:v>
                </c:pt>
                <c:pt idx="4176">
                  <c:v>0.2343286</c:v>
                </c:pt>
                <c:pt idx="4177">
                  <c:v>0.2366982</c:v>
                </c:pt>
                <c:pt idx="4179">
                  <c:v>0.2428591</c:v>
                </c:pt>
                <c:pt idx="4180">
                  <c:v>0.2461766</c:v>
                </c:pt>
                <c:pt idx="4182">
                  <c:v>0.2864599</c:v>
                </c:pt>
                <c:pt idx="4183">
                  <c:v>0.2949905</c:v>
                </c:pt>
                <c:pt idx="4185">
                  <c:v>0.285986</c:v>
                </c:pt>
                <c:pt idx="4186">
                  <c:v>0.2949905</c:v>
                </c:pt>
                <c:pt idx="4188">
                  <c:v>0.285512</c:v>
                </c:pt>
                <c:pt idx="4189">
                  <c:v>0.2954644</c:v>
                </c:pt>
                <c:pt idx="4191">
                  <c:v>0.2845642</c:v>
                </c:pt>
                <c:pt idx="4192">
                  <c:v>0.2949905</c:v>
                </c:pt>
                <c:pt idx="4194">
                  <c:v>0.2840903</c:v>
                </c:pt>
                <c:pt idx="4195">
                  <c:v>0.2945165</c:v>
                </c:pt>
                <c:pt idx="4197">
                  <c:v>0.2817207</c:v>
                </c:pt>
                <c:pt idx="4198">
                  <c:v>0.2940426</c:v>
                </c:pt>
                <c:pt idx="4200">
                  <c:v>0.2812467</c:v>
                </c:pt>
                <c:pt idx="4201">
                  <c:v>0.2945165</c:v>
                </c:pt>
                <c:pt idx="4203">
                  <c:v>0.279825</c:v>
                </c:pt>
                <c:pt idx="4204">
                  <c:v>0.2954644</c:v>
                </c:pt>
                <c:pt idx="4206">
                  <c:v>0.2802989</c:v>
                </c:pt>
                <c:pt idx="4207">
                  <c:v>0.2954644</c:v>
                </c:pt>
                <c:pt idx="4209">
                  <c:v>0.279825</c:v>
                </c:pt>
                <c:pt idx="4210">
                  <c:v>0.2959383</c:v>
                </c:pt>
                <c:pt idx="4212">
                  <c:v>0.2788771</c:v>
                </c:pt>
                <c:pt idx="4213">
                  <c:v>0.2949905</c:v>
                </c:pt>
                <c:pt idx="4215">
                  <c:v>0.2779293</c:v>
                </c:pt>
                <c:pt idx="4216">
                  <c:v>0.2983079</c:v>
                </c:pt>
                <c:pt idx="4218">
                  <c:v>0.2774554</c:v>
                </c:pt>
                <c:pt idx="4219">
                  <c:v>0.2997297</c:v>
                </c:pt>
                <c:pt idx="4221">
                  <c:v>0.2779293</c:v>
                </c:pt>
                <c:pt idx="4222">
                  <c:v>0.2983079</c:v>
                </c:pt>
                <c:pt idx="4224">
                  <c:v>0.2902512</c:v>
                </c:pt>
                <c:pt idx="4225">
                  <c:v>0.2987818</c:v>
                </c:pt>
                <c:pt idx="4227">
                  <c:v>-0.2628147</c:v>
                </c:pt>
                <c:pt idx="4228">
                  <c:v>-0.2514406</c:v>
                </c:pt>
                <c:pt idx="4230">
                  <c:v>-0.2955152</c:v>
                </c:pt>
                <c:pt idx="4231">
                  <c:v>-0.2898282</c:v>
                </c:pt>
                <c:pt idx="4233">
                  <c:v>-0.2803498</c:v>
                </c:pt>
                <c:pt idx="4234">
                  <c:v>-0.2775062</c:v>
                </c:pt>
                <c:pt idx="4236">
                  <c:v>-0.2746627</c:v>
                </c:pt>
                <c:pt idx="4237">
                  <c:v>-0.2523884</c:v>
                </c:pt>
                <c:pt idx="4239">
                  <c:v>-0.3059415</c:v>
                </c:pt>
                <c:pt idx="4240">
                  <c:v>-0.2519145</c:v>
                </c:pt>
                <c:pt idx="4242">
                  <c:v>-0.3206331</c:v>
                </c:pt>
                <c:pt idx="4243">
                  <c:v>-0.2509667</c:v>
                </c:pt>
                <c:pt idx="4245">
                  <c:v>-0.3215809</c:v>
                </c:pt>
                <c:pt idx="4246">
                  <c:v>-0.2504927</c:v>
                </c:pt>
                <c:pt idx="4248">
                  <c:v>-0.321107</c:v>
                </c:pt>
                <c:pt idx="4249">
                  <c:v>-0.2500188</c:v>
                </c:pt>
                <c:pt idx="4251">
                  <c:v>-0.3215809</c:v>
                </c:pt>
                <c:pt idx="4252">
                  <c:v>-0.249071</c:v>
                </c:pt>
                <c:pt idx="4254">
                  <c:v>-0.326794</c:v>
                </c:pt>
                <c:pt idx="4255">
                  <c:v>-0.248597</c:v>
                </c:pt>
                <c:pt idx="4257">
                  <c:v>-0.3291636</c:v>
                </c:pt>
                <c:pt idx="4258">
                  <c:v>-0.2481231</c:v>
                </c:pt>
                <c:pt idx="4260">
                  <c:v>-0.3334289</c:v>
                </c:pt>
                <c:pt idx="4261">
                  <c:v>-0.2476492</c:v>
                </c:pt>
                <c:pt idx="4263">
                  <c:v>-0.3310593</c:v>
                </c:pt>
                <c:pt idx="4264">
                  <c:v>-0.2467014</c:v>
                </c:pt>
                <c:pt idx="4266">
                  <c:v>-0.3320072</c:v>
                </c:pt>
                <c:pt idx="4267">
                  <c:v>-0.2462274</c:v>
                </c:pt>
                <c:pt idx="4269">
                  <c:v>-0.3320072</c:v>
                </c:pt>
                <c:pt idx="4270">
                  <c:v>-0.2452796</c:v>
                </c:pt>
                <c:pt idx="4272">
                  <c:v>-0.3315332</c:v>
                </c:pt>
                <c:pt idx="4273">
                  <c:v>-0.3106807</c:v>
                </c:pt>
                <c:pt idx="4275">
                  <c:v>-0.308785</c:v>
                </c:pt>
                <c:pt idx="4276">
                  <c:v>-0.2448057</c:v>
                </c:pt>
                <c:pt idx="4278">
                  <c:v>-0.3310593</c:v>
                </c:pt>
                <c:pt idx="4279">
                  <c:v>-0.3102068</c:v>
                </c:pt>
                <c:pt idx="4281">
                  <c:v>-0.308785</c:v>
                </c:pt>
                <c:pt idx="4282">
                  <c:v>-0.2443318</c:v>
                </c:pt>
                <c:pt idx="4284">
                  <c:v>-0.3315332</c:v>
                </c:pt>
                <c:pt idx="4285">
                  <c:v>-0.3097329</c:v>
                </c:pt>
                <c:pt idx="4287">
                  <c:v>-0.3083111</c:v>
                </c:pt>
                <c:pt idx="4288">
                  <c:v>-0.2433839</c:v>
                </c:pt>
                <c:pt idx="4290">
                  <c:v>-0.3315332</c:v>
                </c:pt>
                <c:pt idx="4291">
                  <c:v>-0.309259</c:v>
                </c:pt>
                <c:pt idx="4293">
                  <c:v>-0.3064154</c:v>
                </c:pt>
                <c:pt idx="4294">
                  <c:v>-0.24291</c:v>
                </c:pt>
                <c:pt idx="4296">
                  <c:v>-0.3310593</c:v>
                </c:pt>
                <c:pt idx="4297">
                  <c:v>-0.3111546</c:v>
                </c:pt>
                <c:pt idx="4299">
                  <c:v>-0.3049937</c:v>
                </c:pt>
                <c:pt idx="4300">
                  <c:v>-0.2419622</c:v>
                </c:pt>
                <c:pt idx="4302">
                  <c:v>-0.3315332</c:v>
                </c:pt>
                <c:pt idx="4303">
                  <c:v>-0.3139982</c:v>
                </c:pt>
                <c:pt idx="4305">
                  <c:v>-0.3049937</c:v>
                </c:pt>
                <c:pt idx="4306">
                  <c:v>-0.2519145</c:v>
                </c:pt>
                <c:pt idx="4308">
                  <c:v>-0.3320072</c:v>
                </c:pt>
                <c:pt idx="4309">
                  <c:v>-0.3201591</c:v>
                </c:pt>
                <c:pt idx="4311">
                  <c:v>-0.3049937</c:v>
                </c:pt>
                <c:pt idx="4312">
                  <c:v>-0.2632886</c:v>
                </c:pt>
                <c:pt idx="4314">
                  <c:v>-0.3320072</c:v>
                </c:pt>
                <c:pt idx="4315">
                  <c:v>-0.3258462</c:v>
                </c:pt>
                <c:pt idx="4317">
                  <c:v>-0.3111546</c:v>
                </c:pt>
                <c:pt idx="4318">
                  <c:v>-0.309259</c:v>
                </c:pt>
                <c:pt idx="4320">
                  <c:v>-0.3045197</c:v>
                </c:pt>
                <c:pt idx="4321">
                  <c:v>-0.2741888</c:v>
                </c:pt>
                <c:pt idx="4323">
                  <c:v>-0.3305854</c:v>
                </c:pt>
                <c:pt idx="4324">
                  <c:v>-0.3286897</c:v>
                </c:pt>
                <c:pt idx="4326">
                  <c:v>-0.3102068</c:v>
                </c:pt>
                <c:pt idx="4327">
                  <c:v>-0.309259</c:v>
                </c:pt>
                <c:pt idx="4329">
                  <c:v>-0.3040458</c:v>
                </c:pt>
                <c:pt idx="4330">
                  <c:v>-0.285089</c:v>
                </c:pt>
                <c:pt idx="4332">
                  <c:v>-0.3064154</c:v>
                </c:pt>
                <c:pt idx="4333">
                  <c:v>-0.2959892</c:v>
                </c:pt>
                <c:pt idx="4335">
                  <c:v>0.0679823</c:v>
                </c:pt>
                <c:pt idx="4336">
                  <c:v>0.0959436</c:v>
                </c:pt>
                <c:pt idx="4338">
                  <c:v>0.06276909999999999</c:v>
                </c:pt>
                <c:pt idx="4339">
                  <c:v>0.1044742</c:v>
                </c:pt>
                <c:pt idx="4341">
                  <c:v>0.0618213</c:v>
                </c:pt>
                <c:pt idx="4342">
                  <c:v>0.1044742</c:v>
                </c:pt>
                <c:pt idx="4344">
                  <c:v>0.0613474</c:v>
                </c:pt>
                <c:pt idx="4345">
                  <c:v>0.1030524</c:v>
                </c:pt>
                <c:pt idx="4347">
                  <c:v>0.0622952</c:v>
                </c:pt>
                <c:pt idx="4348">
                  <c:v>0.1021046</c:v>
                </c:pt>
                <c:pt idx="4350">
                  <c:v>0.0603995</c:v>
                </c:pt>
                <c:pt idx="4351">
                  <c:v>0.1021046</c:v>
                </c:pt>
                <c:pt idx="4353">
                  <c:v>0.0599256</c:v>
                </c:pt>
                <c:pt idx="4354">
                  <c:v>0.1025785</c:v>
                </c:pt>
                <c:pt idx="4356">
                  <c:v>0.0599256</c:v>
                </c:pt>
                <c:pt idx="4357">
                  <c:v>0.1030524</c:v>
                </c:pt>
                <c:pt idx="4359">
                  <c:v>0.0580299</c:v>
                </c:pt>
                <c:pt idx="4360">
                  <c:v>0.1035263</c:v>
                </c:pt>
                <c:pt idx="4362">
                  <c:v>0.0537646</c:v>
                </c:pt>
                <c:pt idx="4363">
                  <c:v>0.1030524</c:v>
                </c:pt>
                <c:pt idx="4365">
                  <c:v>0.051395</c:v>
                </c:pt>
                <c:pt idx="4366">
                  <c:v>0.1040003</c:v>
                </c:pt>
                <c:pt idx="4368">
                  <c:v>0.0471297</c:v>
                </c:pt>
                <c:pt idx="4369">
                  <c:v>0.1049481</c:v>
                </c:pt>
                <c:pt idx="4371">
                  <c:v>0.0423905</c:v>
                </c:pt>
                <c:pt idx="4372">
                  <c:v>0.1049481</c:v>
                </c:pt>
                <c:pt idx="4374">
                  <c:v>0.039547</c:v>
                </c:pt>
                <c:pt idx="4375">
                  <c:v>0.0983132</c:v>
                </c:pt>
                <c:pt idx="4377">
                  <c:v>0.1006828</c:v>
                </c:pt>
                <c:pt idx="4378">
                  <c:v>0.105422</c:v>
                </c:pt>
                <c:pt idx="4380">
                  <c:v>0.0400209</c:v>
                </c:pt>
                <c:pt idx="4381">
                  <c:v>0.0987871</c:v>
                </c:pt>
                <c:pt idx="4383">
                  <c:v>0.1025785</c:v>
                </c:pt>
                <c:pt idx="4384">
                  <c:v>0.1063699</c:v>
                </c:pt>
                <c:pt idx="4386">
                  <c:v>0.0404948</c:v>
                </c:pt>
                <c:pt idx="4387">
                  <c:v>0.1002089</c:v>
                </c:pt>
                <c:pt idx="4389">
                  <c:v>0.1049481</c:v>
                </c:pt>
                <c:pt idx="4390">
                  <c:v>0.1073177</c:v>
                </c:pt>
                <c:pt idx="4392">
                  <c:v>0.0400209</c:v>
                </c:pt>
                <c:pt idx="4393">
                  <c:v>0.1030524</c:v>
                </c:pt>
                <c:pt idx="4395">
                  <c:v>0.1068438</c:v>
                </c:pt>
                <c:pt idx="4396">
                  <c:v>0.1087395</c:v>
                </c:pt>
                <c:pt idx="4398">
                  <c:v>0.0409687</c:v>
                </c:pt>
                <c:pt idx="4399">
                  <c:v>0.1011567</c:v>
                </c:pt>
                <c:pt idx="4401">
                  <c:v>0.1082655</c:v>
                </c:pt>
                <c:pt idx="4402">
                  <c:v>0.1096873</c:v>
                </c:pt>
                <c:pt idx="4404">
                  <c:v>0.0381252</c:v>
                </c:pt>
                <c:pt idx="4405">
                  <c:v>0.099261</c:v>
                </c:pt>
                <c:pt idx="4407">
                  <c:v>0.0385991</c:v>
                </c:pt>
                <c:pt idx="4408">
                  <c:v>0.1002089</c:v>
                </c:pt>
                <c:pt idx="4410">
                  <c:v>0.0409687</c:v>
                </c:pt>
                <c:pt idx="4411">
                  <c:v>0.099261</c:v>
                </c:pt>
                <c:pt idx="4413">
                  <c:v>0.045234</c:v>
                </c:pt>
                <c:pt idx="4414">
                  <c:v>0.0959436</c:v>
                </c:pt>
                <c:pt idx="4416">
                  <c:v>0.045234</c:v>
                </c:pt>
                <c:pt idx="4417">
                  <c:v>0.08456950000000001</c:v>
                </c:pt>
                <c:pt idx="4419">
                  <c:v>0.0447601</c:v>
                </c:pt>
                <c:pt idx="4420">
                  <c:v>0.07272149999999999</c:v>
                </c:pt>
                <c:pt idx="4422">
                  <c:v>0.0447601</c:v>
                </c:pt>
                <c:pt idx="4423">
                  <c:v>0.06940399999999999</c:v>
                </c:pt>
                <c:pt idx="4425">
                  <c:v>0.0461819</c:v>
                </c:pt>
                <c:pt idx="4426">
                  <c:v>0.0476036</c:v>
                </c:pt>
                <c:pt idx="4428">
                  <c:v>0.0509211</c:v>
                </c:pt>
                <c:pt idx="4429">
                  <c:v>0.06324299999999999</c:v>
                </c:pt>
                <c:pt idx="4431">
                  <c:v>0.0580299</c:v>
                </c:pt>
                <c:pt idx="4432">
                  <c:v>0.0618213</c:v>
                </c:pt>
                <c:pt idx="4434">
                  <c:v>0.1926235</c:v>
                </c:pt>
                <c:pt idx="4435">
                  <c:v>0.1997323</c:v>
                </c:pt>
                <c:pt idx="4437">
                  <c:v>0.2011541</c:v>
                </c:pt>
                <c:pt idx="4438">
                  <c:v>0.2049455</c:v>
                </c:pt>
                <c:pt idx="4440">
                  <c:v>0.1893061</c:v>
                </c:pt>
                <c:pt idx="4441">
                  <c:v>0.2087368</c:v>
                </c:pt>
                <c:pt idx="4443">
                  <c:v>0.1864625</c:v>
                </c:pt>
                <c:pt idx="4444">
                  <c:v>0.21395</c:v>
                </c:pt>
                <c:pt idx="4446">
                  <c:v>0.183619</c:v>
                </c:pt>
                <c:pt idx="4447">
                  <c:v>0.213476</c:v>
                </c:pt>
                <c:pt idx="4449">
                  <c:v>0.1817233</c:v>
                </c:pt>
                <c:pt idx="4450">
                  <c:v>0.2144239</c:v>
                </c:pt>
                <c:pt idx="4452">
                  <c:v>0.1812494</c:v>
                </c:pt>
                <c:pt idx="4453">
                  <c:v>0.2163196</c:v>
                </c:pt>
                <c:pt idx="4455">
                  <c:v>0.1821972</c:v>
                </c:pt>
                <c:pt idx="4456">
                  <c:v>0.2167935</c:v>
                </c:pt>
                <c:pt idx="4458">
                  <c:v>0.1845668</c:v>
                </c:pt>
                <c:pt idx="4459">
                  <c:v>0.2182152</c:v>
                </c:pt>
                <c:pt idx="4461">
                  <c:v>0.1855147</c:v>
                </c:pt>
                <c:pt idx="4462">
                  <c:v>0.2191631</c:v>
                </c:pt>
                <c:pt idx="4464">
                  <c:v>0.1859886</c:v>
                </c:pt>
                <c:pt idx="4465">
                  <c:v>0.219637</c:v>
                </c:pt>
                <c:pt idx="4467">
                  <c:v>0.2205848</c:v>
                </c:pt>
                <c:pt idx="4468">
                  <c:v>0.225798</c:v>
                </c:pt>
                <c:pt idx="4470">
                  <c:v>0.1902539</c:v>
                </c:pt>
                <c:pt idx="4471">
                  <c:v>0.2267458</c:v>
                </c:pt>
                <c:pt idx="4473">
                  <c:v>0.1902539</c:v>
                </c:pt>
                <c:pt idx="4474">
                  <c:v>0.2272197</c:v>
                </c:pt>
                <c:pt idx="4476">
                  <c:v>0.2291154</c:v>
                </c:pt>
                <c:pt idx="4477">
                  <c:v>0.2295893</c:v>
                </c:pt>
                <c:pt idx="4479">
                  <c:v>0.1930974</c:v>
                </c:pt>
                <c:pt idx="4480">
                  <c:v>0.231485</c:v>
                </c:pt>
                <c:pt idx="4482">
                  <c:v>0.1973627</c:v>
                </c:pt>
                <c:pt idx="4483">
                  <c:v>0.2329068</c:v>
                </c:pt>
                <c:pt idx="4485">
                  <c:v>0.1992584</c:v>
                </c:pt>
                <c:pt idx="4486">
                  <c:v>0.2191631</c:v>
                </c:pt>
                <c:pt idx="4488">
                  <c:v>0.2229545</c:v>
                </c:pt>
                <c:pt idx="4489">
                  <c:v>0.2343286</c:v>
                </c:pt>
                <c:pt idx="4491">
                  <c:v>0.2011541</c:v>
                </c:pt>
                <c:pt idx="4492">
                  <c:v>0.2191631</c:v>
                </c:pt>
                <c:pt idx="4494">
                  <c:v>0.2267458</c:v>
                </c:pt>
                <c:pt idx="4495">
                  <c:v>0.2338546</c:v>
                </c:pt>
                <c:pt idx="4497">
                  <c:v>0.2371721</c:v>
                </c:pt>
                <c:pt idx="4498">
                  <c:v>0.2423852</c:v>
                </c:pt>
                <c:pt idx="4500">
                  <c:v>0.2011541</c:v>
                </c:pt>
                <c:pt idx="4501">
                  <c:v>0.2044715</c:v>
                </c:pt>
                <c:pt idx="4503">
                  <c:v>0.2158456</c:v>
                </c:pt>
                <c:pt idx="4504">
                  <c:v>0.2186892</c:v>
                </c:pt>
                <c:pt idx="4506">
                  <c:v>0.2329068</c:v>
                </c:pt>
                <c:pt idx="4507">
                  <c:v>0.2414374</c:v>
                </c:pt>
                <c:pt idx="4509">
                  <c:v>0.2011541</c:v>
                </c:pt>
                <c:pt idx="4510">
                  <c:v>0.2039976</c:v>
                </c:pt>
                <c:pt idx="4512">
                  <c:v>0.2357503</c:v>
                </c:pt>
                <c:pt idx="4513">
                  <c:v>0.2362242</c:v>
                </c:pt>
                <c:pt idx="4515">
                  <c:v>0.201628</c:v>
                </c:pt>
                <c:pt idx="4516">
                  <c:v>0.2035237</c:v>
                </c:pt>
                <c:pt idx="4518">
                  <c:v>0.2025758</c:v>
                </c:pt>
                <c:pt idx="4519">
                  <c:v>0.2030498</c:v>
                </c:pt>
                <c:pt idx="4521">
                  <c:v>0.2021019</c:v>
                </c:pt>
                <c:pt idx="4522">
                  <c:v>0.2025758</c:v>
                </c:pt>
                <c:pt idx="4524">
                  <c:v>-0.1343821</c:v>
                </c:pt>
                <c:pt idx="4525">
                  <c:v>-0.104999</c:v>
                </c:pt>
                <c:pt idx="4527">
                  <c:v>-0.1580781</c:v>
                </c:pt>
                <c:pt idx="4528">
                  <c:v>-0.104999</c:v>
                </c:pt>
                <c:pt idx="4530">
                  <c:v>-0.1789306</c:v>
                </c:pt>
                <c:pt idx="4531">
                  <c:v>-0.104525</c:v>
                </c:pt>
                <c:pt idx="4533">
                  <c:v>-0.1955179</c:v>
                </c:pt>
                <c:pt idx="4534">
                  <c:v>-0.104525</c:v>
                </c:pt>
                <c:pt idx="4536">
                  <c:v>-0.195044</c:v>
                </c:pt>
                <c:pt idx="4537">
                  <c:v>-0.1040511</c:v>
                </c:pt>
                <c:pt idx="4539">
                  <c:v>-0.19457</c:v>
                </c:pt>
                <c:pt idx="4540">
                  <c:v>-0.1040511</c:v>
                </c:pt>
                <c:pt idx="4542">
                  <c:v>-0.1940961</c:v>
                </c:pt>
                <c:pt idx="4543">
                  <c:v>-0.1035772</c:v>
                </c:pt>
                <c:pt idx="4545">
                  <c:v>-0.1936222</c:v>
                </c:pt>
                <c:pt idx="4546">
                  <c:v>-0.1035772</c:v>
                </c:pt>
                <c:pt idx="4548">
                  <c:v>-0.1931483</c:v>
                </c:pt>
                <c:pt idx="4549">
                  <c:v>-0.1031033</c:v>
                </c:pt>
                <c:pt idx="4551">
                  <c:v>-0.1926744</c:v>
                </c:pt>
                <c:pt idx="4552">
                  <c:v>-0.1031033</c:v>
                </c:pt>
                <c:pt idx="4554">
                  <c:v>-0.1922004</c:v>
                </c:pt>
                <c:pt idx="4555">
                  <c:v>-0.1026293</c:v>
                </c:pt>
                <c:pt idx="4557">
                  <c:v>-0.1917265</c:v>
                </c:pt>
                <c:pt idx="4558">
                  <c:v>-0.1026293</c:v>
                </c:pt>
                <c:pt idx="4560">
                  <c:v>-0.1912526</c:v>
                </c:pt>
                <c:pt idx="4561">
                  <c:v>-0.1021554</c:v>
                </c:pt>
                <c:pt idx="4563">
                  <c:v>-0.1907787</c:v>
                </c:pt>
                <c:pt idx="4564">
                  <c:v>-0.1021554</c:v>
                </c:pt>
                <c:pt idx="4566">
                  <c:v>-0.1903048</c:v>
                </c:pt>
                <c:pt idx="4567">
                  <c:v>-0.1016815</c:v>
                </c:pt>
                <c:pt idx="4569">
                  <c:v>-0.1898308</c:v>
                </c:pt>
                <c:pt idx="4570">
                  <c:v>-0.1016815</c:v>
                </c:pt>
                <c:pt idx="4572">
                  <c:v>-0.1893569</c:v>
                </c:pt>
                <c:pt idx="4573">
                  <c:v>-0.1012076</c:v>
                </c:pt>
                <c:pt idx="4575">
                  <c:v>-0.188883</c:v>
                </c:pt>
                <c:pt idx="4576">
                  <c:v>-0.1012076</c:v>
                </c:pt>
                <c:pt idx="4578">
                  <c:v>-0.188883</c:v>
                </c:pt>
                <c:pt idx="4579">
                  <c:v>-0.1007337</c:v>
                </c:pt>
                <c:pt idx="4581">
                  <c:v>-0.1884091</c:v>
                </c:pt>
                <c:pt idx="4582">
                  <c:v>-0.1007337</c:v>
                </c:pt>
                <c:pt idx="4584">
                  <c:v>-0.1879351</c:v>
                </c:pt>
                <c:pt idx="4585">
                  <c:v>-0.1002597</c:v>
                </c:pt>
                <c:pt idx="4587">
                  <c:v>-0.1874612</c:v>
                </c:pt>
                <c:pt idx="4588">
                  <c:v>-0.1002597</c:v>
                </c:pt>
                <c:pt idx="4590">
                  <c:v>-0.1869873</c:v>
                </c:pt>
                <c:pt idx="4591">
                  <c:v>-0.09978579999999999</c:v>
                </c:pt>
                <c:pt idx="4593">
                  <c:v>-0.1865134</c:v>
                </c:pt>
                <c:pt idx="4594">
                  <c:v>-0.09978579999999999</c:v>
                </c:pt>
                <c:pt idx="4596">
                  <c:v>-0.1860395</c:v>
                </c:pt>
                <c:pt idx="4597">
                  <c:v>-0.110686</c:v>
                </c:pt>
                <c:pt idx="4599">
                  <c:v>-0.1855655</c:v>
                </c:pt>
                <c:pt idx="4600">
                  <c:v>-0.1362777</c:v>
                </c:pt>
                <c:pt idx="4602">
                  <c:v>-0.1850916</c:v>
                </c:pt>
                <c:pt idx="4603">
                  <c:v>-0.1594999</c:v>
                </c:pt>
                <c:pt idx="4605">
                  <c:v>-0.1846177</c:v>
                </c:pt>
                <c:pt idx="4606">
                  <c:v>-0.1789306</c:v>
                </c:pt>
              </c:numCache>
            </c:numRef>
          </c:xVal>
          <c:yVal>
            <c:numRef>
              <c:f>'Map Fill'!$E$6:$E$4612</c:f>
              <c:numCache>
                <c:formatCode>General</c:formatCode>
                <c:ptCount val="4607"/>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0.0548525</c:v>
                </c:pt>
                <c:pt idx="1120">
                  <c:v>0.0548525</c:v>
                </c:pt>
                <c:pt idx="1122">
                  <c:v>0.0548525</c:v>
                </c:pt>
                <c:pt idx="1123">
                  <c:v>0.0548525</c:v>
                </c:pt>
                <c:pt idx="1125">
                  <c:v>0.0576893</c:v>
                </c:pt>
                <c:pt idx="1126">
                  <c:v>0.0576893</c:v>
                </c:pt>
                <c:pt idx="1128">
                  <c:v>0.0605262</c:v>
                </c:pt>
                <c:pt idx="1129">
                  <c:v>0.0605262</c:v>
                </c:pt>
                <c:pt idx="1131">
                  <c:v>0.063363</c:v>
                </c:pt>
                <c:pt idx="1132">
                  <c:v>0.063363</c:v>
                </c:pt>
                <c:pt idx="1134">
                  <c:v>0.0661998</c:v>
                </c:pt>
                <c:pt idx="1135">
                  <c:v>0.0661998</c:v>
                </c:pt>
                <c:pt idx="1137">
                  <c:v>0.0690367</c:v>
                </c:pt>
                <c:pt idx="1138">
                  <c:v>0.0690367</c:v>
                </c:pt>
                <c:pt idx="1140">
                  <c:v>0.0718735</c:v>
                </c:pt>
                <c:pt idx="1141">
                  <c:v>0.0718735</c:v>
                </c:pt>
                <c:pt idx="1143">
                  <c:v>0.0747103</c:v>
                </c:pt>
                <c:pt idx="1144">
                  <c:v>0.0747103</c:v>
                </c:pt>
                <c:pt idx="1146">
                  <c:v>0.0775472</c:v>
                </c:pt>
                <c:pt idx="1147">
                  <c:v>0.0775472</c:v>
                </c:pt>
                <c:pt idx="1149">
                  <c:v>0.080384</c:v>
                </c:pt>
                <c:pt idx="1150">
                  <c:v>0.080384</c:v>
                </c:pt>
                <c:pt idx="1152">
                  <c:v>0.0832209</c:v>
                </c:pt>
                <c:pt idx="1153">
                  <c:v>0.0832209</c:v>
                </c:pt>
                <c:pt idx="1155">
                  <c:v>0.0860577</c:v>
                </c:pt>
                <c:pt idx="1156">
                  <c:v>0.0860577</c:v>
                </c:pt>
                <c:pt idx="1158">
                  <c:v>0.0888945</c:v>
                </c:pt>
                <c:pt idx="1159">
                  <c:v>0.0888945</c:v>
                </c:pt>
                <c:pt idx="1161">
                  <c:v>0.0917314</c:v>
                </c:pt>
                <c:pt idx="1162">
                  <c:v>0.0917314</c:v>
                </c:pt>
                <c:pt idx="1164">
                  <c:v>0.0945682</c:v>
                </c:pt>
                <c:pt idx="1165">
                  <c:v>0.0945682</c:v>
                </c:pt>
                <c:pt idx="1167">
                  <c:v>0.097405</c:v>
                </c:pt>
                <c:pt idx="1168">
                  <c:v>0.097405</c:v>
                </c:pt>
                <c:pt idx="1170">
                  <c:v>0.1002419</c:v>
                </c:pt>
                <c:pt idx="1171">
                  <c:v>0.1002419</c:v>
                </c:pt>
                <c:pt idx="1173">
                  <c:v>0.1030787</c:v>
                </c:pt>
                <c:pt idx="1174">
                  <c:v>0.1030787</c:v>
                </c:pt>
                <c:pt idx="1176">
                  <c:v>0.1059155</c:v>
                </c:pt>
                <c:pt idx="1177">
                  <c:v>0.1059155</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-0.0075579</c:v>
                </c:pt>
                <c:pt idx="1522">
                  <c:v>-0.0075579</c:v>
                </c:pt>
                <c:pt idx="1524">
                  <c:v>-0.0047211</c:v>
                </c:pt>
                <c:pt idx="1525">
                  <c:v>-0.0047211</c:v>
                </c:pt>
                <c:pt idx="1527">
                  <c:v>-0.0018842</c:v>
                </c:pt>
                <c:pt idx="1528">
                  <c:v>-0.0018842</c:v>
                </c:pt>
                <c:pt idx="1530">
                  <c:v>0.0009526</c:v>
                </c:pt>
                <c:pt idx="1531">
                  <c:v>0.0009526</c:v>
                </c:pt>
                <c:pt idx="1533">
                  <c:v>0.0037894</c:v>
                </c:pt>
                <c:pt idx="1534">
                  <c:v>0.0037894</c:v>
                </c:pt>
                <c:pt idx="1536">
                  <c:v>0.0066263</c:v>
                </c:pt>
                <c:pt idx="1537">
                  <c:v>0.0066263</c:v>
                </c:pt>
                <c:pt idx="1539">
                  <c:v>0.0094631</c:v>
                </c:pt>
                <c:pt idx="1540">
                  <c:v>0.0094631</c:v>
                </c:pt>
                <c:pt idx="1542">
                  <c:v>0.0122999</c:v>
                </c:pt>
                <c:pt idx="1543">
                  <c:v>0.0122999</c:v>
                </c:pt>
                <c:pt idx="1545">
                  <c:v>0.0151368</c:v>
                </c:pt>
                <c:pt idx="1546">
                  <c:v>0.0151368</c:v>
                </c:pt>
                <c:pt idx="1548">
                  <c:v>0.0179736</c:v>
                </c:pt>
                <c:pt idx="1549">
                  <c:v>0.0179736</c:v>
                </c:pt>
                <c:pt idx="1551">
                  <c:v>0.0208105</c:v>
                </c:pt>
                <c:pt idx="1552">
                  <c:v>0.0208105</c:v>
                </c:pt>
                <c:pt idx="1554">
                  <c:v>0.0236473</c:v>
                </c:pt>
                <c:pt idx="1555">
                  <c:v>0.0236473</c:v>
                </c:pt>
                <c:pt idx="1557">
                  <c:v>0.0264841</c:v>
                </c:pt>
                <c:pt idx="1558">
                  <c:v>0.0264841</c:v>
                </c:pt>
                <c:pt idx="1560">
                  <c:v>0.029321</c:v>
                </c:pt>
                <c:pt idx="1561">
                  <c:v>0.029321</c:v>
                </c:pt>
                <c:pt idx="1563">
                  <c:v>0.0321578</c:v>
                </c:pt>
                <c:pt idx="1564">
                  <c:v>0.0321578</c:v>
                </c:pt>
                <c:pt idx="1566">
                  <c:v>0.0349946</c:v>
                </c:pt>
                <c:pt idx="1567">
                  <c:v>0.0349946</c:v>
                </c:pt>
                <c:pt idx="1569">
                  <c:v>0.0378315</c:v>
                </c:pt>
                <c:pt idx="1570">
                  <c:v>0.0378315</c:v>
                </c:pt>
                <c:pt idx="1572">
                  <c:v>0.0406683</c:v>
                </c:pt>
                <c:pt idx="1573">
                  <c:v>0.0406683</c:v>
                </c:pt>
                <c:pt idx="1575">
                  <c:v>0.0435051</c:v>
                </c:pt>
                <c:pt idx="1576">
                  <c:v>0.0435051</c:v>
                </c:pt>
                <c:pt idx="1578">
                  <c:v>0.046342</c:v>
                </c:pt>
                <c:pt idx="1579">
                  <c:v>0.046342</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0.0832209</c:v>
                </c:pt>
                <c:pt idx="1969">
                  <c:v>0.0832209</c:v>
                </c:pt>
                <c:pt idx="1971">
                  <c:v>0.0832209</c:v>
                </c:pt>
                <c:pt idx="1972">
                  <c:v>0.0832209</c:v>
                </c:pt>
                <c:pt idx="1974">
                  <c:v>0.0860577</c:v>
                </c:pt>
                <c:pt idx="1975">
                  <c:v>0.0860577</c:v>
                </c:pt>
                <c:pt idx="1977">
                  <c:v>0.0888945</c:v>
                </c:pt>
                <c:pt idx="1978">
                  <c:v>0.0888945</c:v>
                </c:pt>
                <c:pt idx="1980">
                  <c:v>0.0917314</c:v>
                </c:pt>
                <c:pt idx="1981">
                  <c:v>0.0917314</c:v>
                </c:pt>
                <c:pt idx="1983">
                  <c:v>0.0945682</c:v>
                </c:pt>
                <c:pt idx="1984">
                  <c:v>0.0945682</c:v>
                </c:pt>
                <c:pt idx="1986">
                  <c:v>0.097405</c:v>
                </c:pt>
                <c:pt idx="1987">
                  <c:v>0.097405</c:v>
                </c:pt>
                <c:pt idx="1989">
                  <c:v>0.1002419</c:v>
                </c:pt>
                <c:pt idx="1990">
                  <c:v>0.1002419</c:v>
                </c:pt>
                <c:pt idx="1992">
                  <c:v>0.1030787</c:v>
                </c:pt>
                <c:pt idx="1993">
                  <c:v>0.1030787</c:v>
                </c:pt>
                <c:pt idx="1995">
                  <c:v>0.1059155</c:v>
                </c:pt>
                <c:pt idx="1996">
                  <c:v>0.1059155</c:v>
                </c:pt>
                <c:pt idx="1998">
                  <c:v>0.1087524</c:v>
                </c:pt>
                <c:pt idx="1999">
                  <c:v>0.1087524</c:v>
                </c:pt>
                <c:pt idx="2001">
                  <c:v>0.1115892</c:v>
                </c:pt>
                <c:pt idx="2002">
                  <c:v>0.1115892</c:v>
                </c:pt>
                <c:pt idx="2004">
                  <c:v>0.1144261</c:v>
                </c:pt>
                <c:pt idx="2005">
                  <c:v>0.1144261</c:v>
                </c:pt>
                <c:pt idx="2007">
                  <c:v>0.1172629</c:v>
                </c:pt>
                <c:pt idx="2008">
                  <c:v>0.1172629</c:v>
                </c:pt>
                <c:pt idx="2010">
                  <c:v>0.1172629</c:v>
                </c:pt>
                <c:pt idx="2011">
                  <c:v>0.1172629</c:v>
                </c:pt>
                <c:pt idx="2013">
                  <c:v>0.1200997</c:v>
                </c:pt>
                <c:pt idx="2014">
                  <c:v>0.1200997</c:v>
                </c:pt>
                <c:pt idx="2016">
                  <c:v>0.1200997</c:v>
                </c:pt>
                <c:pt idx="2017">
                  <c:v>0.1200997</c:v>
                </c:pt>
                <c:pt idx="2019">
                  <c:v>0.1229366</c:v>
                </c:pt>
                <c:pt idx="2020">
                  <c:v>0.1229366</c:v>
                </c:pt>
                <c:pt idx="2022">
                  <c:v>0.1229366</c:v>
                </c:pt>
                <c:pt idx="2023">
                  <c:v>0.1229366</c:v>
                </c:pt>
                <c:pt idx="2025">
                  <c:v>0.1257734</c:v>
                </c:pt>
                <c:pt idx="2026">
                  <c:v>0.1257734</c:v>
                </c:pt>
                <c:pt idx="2028">
                  <c:v>0.1257734</c:v>
                </c:pt>
                <c:pt idx="2029">
                  <c:v>0.1257734</c:v>
                </c:pt>
                <c:pt idx="2031">
                  <c:v>0.1286102</c:v>
                </c:pt>
                <c:pt idx="2032">
                  <c:v>0.1286102</c:v>
                </c:pt>
                <c:pt idx="2034">
                  <c:v>0.1314471</c:v>
                </c:pt>
                <c:pt idx="2035">
                  <c:v>0.1314471</c:v>
                </c:pt>
                <c:pt idx="2037">
                  <c:v>0.1342839</c:v>
                </c:pt>
                <c:pt idx="2038">
                  <c:v>0.1342839</c:v>
                </c:pt>
                <c:pt idx="2040">
                  <c:v>0.1371207</c:v>
                </c:pt>
                <c:pt idx="2041">
                  <c:v>0.1371207</c:v>
                </c:pt>
                <c:pt idx="2043">
                  <c:v>0.1371207</c:v>
                </c:pt>
                <c:pt idx="2044">
                  <c:v>0.1371207</c:v>
                </c:pt>
                <c:pt idx="2046">
                  <c:v>0.1399576</c:v>
                </c:pt>
                <c:pt idx="2047">
                  <c:v>0.1399576</c:v>
                </c:pt>
                <c:pt idx="2049">
                  <c:v>0.1399576</c:v>
                </c:pt>
                <c:pt idx="2050">
                  <c:v>0.1399576</c:v>
                </c:pt>
                <c:pt idx="2052">
                  <c:v>0.1427944</c:v>
                </c:pt>
                <c:pt idx="2053">
                  <c:v>0.1427944</c:v>
                </c:pt>
                <c:pt idx="2055">
                  <c:v>0.1427944</c:v>
                </c:pt>
                <c:pt idx="2056">
                  <c:v>0.1427944</c:v>
                </c:pt>
                <c:pt idx="2058">
                  <c:v>0.1456313</c:v>
                </c:pt>
                <c:pt idx="2059">
                  <c:v>0.1456313</c:v>
                </c:pt>
                <c:pt idx="2061">
                  <c:v>0.1456313</c:v>
                </c:pt>
                <c:pt idx="2062">
                  <c:v>0.1456313</c:v>
                </c:pt>
                <c:pt idx="2064">
                  <c:v>0.1484681</c:v>
                </c:pt>
                <c:pt idx="2065">
                  <c:v>0.1484681</c:v>
                </c:pt>
                <c:pt idx="2067">
                  <c:v>0.1484681</c:v>
                </c:pt>
                <c:pt idx="2068">
                  <c:v>0.1484681</c:v>
                </c:pt>
                <c:pt idx="2070">
                  <c:v>0.1513049</c:v>
                </c:pt>
                <c:pt idx="2071">
                  <c:v>0.1513049</c:v>
                </c:pt>
                <c:pt idx="2073">
                  <c:v>0.1513049</c:v>
                </c:pt>
                <c:pt idx="2074">
                  <c:v>0.1513049</c:v>
                </c:pt>
                <c:pt idx="2076">
                  <c:v>0.1513049</c:v>
                </c:pt>
                <c:pt idx="2077">
                  <c:v>0.1513049</c:v>
                </c:pt>
                <c:pt idx="2079">
                  <c:v>0.1513049</c:v>
                </c:pt>
                <c:pt idx="2080">
                  <c:v>0.1513049</c:v>
                </c:pt>
                <c:pt idx="2082">
                  <c:v>0.1541418</c:v>
                </c:pt>
                <c:pt idx="2083">
                  <c:v>0.1541418</c:v>
                </c:pt>
                <c:pt idx="2085">
                  <c:v>0.1569786</c:v>
                </c:pt>
                <c:pt idx="2086">
                  <c:v>0.1569786</c:v>
                </c:pt>
                <c:pt idx="2088">
                  <c:v>0.1569786</c:v>
                </c:pt>
                <c:pt idx="2089">
                  <c:v>0.1569786</c:v>
                </c:pt>
                <c:pt idx="2091">
                  <c:v>0.1569786</c:v>
                </c:pt>
                <c:pt idx="2092">
                  <c:v>0.1569786</c:v>
                </c:pt>
                <c:pt idx="2094">
                  <c:v>0.1598154</c:v>
                </c:pt>
                <c:pt idx="2095">
                  <c:v>0.1598154</c:v>
                </c:pt>
                <c:pt idx="2097">
                  <c:v>0.1598154</c:v>
                </c:pt>
                <c:pt idx="2098">
                  <c:v>0.1598154</c:v>
                </c:pt>
                <c:pt idx="2100">
                  <c:v>0.1626523</c:v>
                </c:pt>
                <c:pt idx="2101">
                  <c:v>0.1626523</c:v>
                </c:pt>
                <c:pt idx="2103">
                  <c:v>0.1626523</c:v>
                </c:pt>
                <c:pt idx="2104">
                  <c:v>0.1626523</c:v>
                </c:pt>
                <c:pt idx="2106">
                  <c:v>0.1654891</c:v>
                </c:pt>
                <c:pt idx="2107">
                  <c:v>0.1654891</c:v>
                </c:pt>
                <c:pt idx="2109">
                  <c:v>0.1654891</c:v>
                </c:pt>
                <c:pt idx="2110">
                  <c:v>0.1654891</c:v>
                </c:pt>
                <c:pt idx="2112">
                  <c:v>0.1654891</c:v>
                </c:pt>
                <c:pt idx="2113">
                  <c:v>0.1654891</c:v>
                </c:pt>
                <c:pt idx="2115">
                  <c:v>0.1654891</c:v>
                </c:pt>
                <c:pt idx="2116">
                  <c:v>0.1654891</c:v>
                </c:pt>
                <c:pt idx="2118">
                  <c:v>0.1683259</c:v>
                </c:pt>
                <c:pt idx="2119">
                  <c:v>0.1683259</c:v>
                </c:pt>
                <c:pt idx="2121">
                  <c:v>0.1683259</c:v>
                </c:pt>
                <c:pt idx="2122">
                  <c:v>0.1683259</c:v>
                </c:pt>
                <c:pt idx="2124">
                  <c:v>0.1683259</c:v>
                </c:pt>
                <c:pt idx="2125">
                  <c:v>0.1683259</c:v>
                </c:pt>
                <c:pt idx="2127">
                  <c:v>0.1711628</c:v>
                </c:pt>
                <c:pt idx="2128">
                  <c:v>0.1711628</c:v>
                </c:pt>
                <c:pt idx="2130">
                  <c:v>0.1739996</c:v>
                </c:pt>
                <c:pt idx="2131">
                  <c:v>0.1739996</c:v>
                </c:pt>
                <c:pt idx="2133">
                  <c:v>0.1768365</c:v>
                </c:pt>
                <c:pt idx="2134">
                  <c:v>0.1768365</c:v>
                </c:pt>
                <c:pt idx="2136">
                  <c:v>0.185347</c:v>
                </c:pt>
                <c:pt idx="2137">
                  <c:v>0.185347</c:v>
                </c:pt>
                <c:pt idx="2139">
                  <c:v>0.1881838</c:v>
                </c:pt>
                <c:pt idx="2140">
                  <c:v>0.1881838</c:v>
                </c:pt>
                <c:pt idx="2142">
                  <c:v>0.1059155</c:v>
                </c:pt>
                <c:pt idx="2143">
                  <c:v>0.1059155</c:v>
                </c:pt>
                <c:pt idx="2145">
                  <c:v>0.1087524</c:v>
                </c:pt>
                <c:pt idx="2146">
                  <c:v>0.1087524</c:v>
                </c:pt>
                <c:pt idx="2148">
                  <c:v>0.1115892</c:v>
                </c:pt>
                <c:pt idx="2149">
                  <c:v>0.1115892</c:v>
                </c:pt>
                <c:pt idx="2151">
                  <c:v>0.1144261</c:v>
                </c:pt>
                <c:pt idx="2152">
                  <c:v>0.1144261</c:v>
                </c:pt>
                <c:pt idx="2154">
                  <c:v>0.1172629</c:v>
                </c:pt>
                <c:pt idx="2155">
                  <c:v>0.1172629</c:v>
                </c:pt>
                <c:pt idx="2157">
                  <c:v>0.1200997</c:v>
                </c:pt>
                <c:pt idx="2158">
                  <c:v>0.1200997</c:v>
                </c:pt>
                <c:pt idx="2160">
                  <c:v>0.1229366</c:v>
                </c:pt>
                <c:pt idx="2161">
                  <c:v>0.1229366</c:v>
                </c:pt>
                <c:pt idx="2163">
                  <c:v>0.1257734</c:v>
                </c:pt>
                <c:pt idx="2164">
                  <c:v>0.1257734</c:v>
                </c:pt>
                <c:pt idx="2166">
                  <c:v>0.1286102</c:v>
                </c:pt>
                <c:pt idx="2167">
                  <c:v>0.1286102</c:v>
                </c:pt>
                <c:pt idx="2169">
                  <c:v>0.1314471</c:v>
                </c:pt>
                <c:pt idx="2170">
                  <c:v>0.1314471</c:v>
                </c:pt>
                <c:pt idx="2172">
                  <c:v>0.1342839</c:v>
                </c:pt>
                <c:pt idx="2173">
                  <c:v>0.1342839</c:v>
                </c:pt>
                <c:pt idx="2175">
                  <c:v>0.1371207</c:v>
                </c:pt>
                <c:pt idx="2176">
                  <c:v>0.1371207</c:v>
                </c:pt>
                <c:pt idx="2178">
                  <c:v>0.1399576</c:v>
                </c:pt>
                <c:pt idx="2179">
                  <c:v>0.1399576</c:v>
                </c:pt>
                <c:pt idx="2181">
                  <c:v>0.1427944</c:v>
                </c:pt>
                <c:pt idx="2182">
                  <c:v>0.1427944</c:v>
                </c:pt>
                <c:pt idx="2184">
                  <c:v>0.1456313</c:v>
                </c:pt>
                <c:pt idx="2185">
                  <c:v>0.1456313</c:v>
                </c:pt>
                <c:pt idx="2187">
                  <c:v>0.1484681</c:v>
                </c:pt>
                <c:pt idx="2188">
                  <c:v>0.1484681</c:v>
                </c:pt>
                <c:pt idx="2190">
                  <c:v>0.1513049</c:v>
                </c:pt>
                <c:pt idx="2191">
                  <c:v>0.1513049</c:v>
                </c:pt>
                <c:pt idx="2193">
                  <c:v>0.1541418</c:v>
                </c:pt>
                <c:pt idx="2194">
                  <c:v>0.1541418</c:v>
                </c:pt>
                <c:pt idx="2196">
                  <c:v>0.1569786</c:v>
                </c:pt>
                <c:pt idx="2197">
                  <c:v>0.1569786</c:v>
                </c:pt>
                <c:pt idx="2199">
                  <c:v>0.1598154</c:v>
                </c:pt>
                <c:pt idx="2200">
                  <c:v>0.1598154</c:v>
                </c:pt>
                <c:pt idx="2202">
                  <c:v>0.1626523</c:v>
                </c:pt>
                <c:pt idx="2203">
                  <c:v>0.1626523</c:v>
                </c:pt>
                <c:pt idx="2205">
                  <c:v>0.1654891</c:v>
                </c:pt>
                <c:pt idx="2206">
                  <c:v>0.1654891</c:v>
                </c:pt>
                <c:pt idx="2208">
                  <c:v>0.1683259</c:v>
                </c:pt>
                <c:pt idx="2209">
                  <c:v>0.1683259</c:v>
                </c:pt>
                <c:pt idx="2211">
                  <c:v>0.1711628</c:v>
                </c:pt>
                <c:pt idx="2212">
                  <c:v>0.1711628</c:v>
                </c:pt>
                <c:pt idx="2214">
                  <c:v>0.1739996</c:v>
                </c:pt>
                <c:pt idx="2215">
                  <c:v>0.1739996</c:v>
                </c:pt>
                <c:pt idx="2217">
                  <c:v>0.1768365</c:v>
                </c:pt>
                <c:pt idx="2218">
                  <c:v>0.1768365</c:v>
                </c:pt>
                <c:pt idx="2220">
                  <c:v>0.1796733</c:v>
                </c:pt>
                <c:pt idx="2221">
                  <c:v>0.1796733</c:v>
                </c:pt>
                <c:pt idx="2223">
                  <c:v>0.1825101</c:v>
                </c:pt>
                <c:pt idx="2224">
                  <c:v>0.1825101</c:v>
                </c:pt>
                <c:pt idx="2226">
                  <c:v>0.185347</c:v>
                </c:pt>
                <c:pt idx="2227">
                  <c:v>0.185347</c:v>
                </c:pt>
                <c:pt idx="2229">
                  <c:v>0.1881838</c:v>
                </c:pt>
                <c:pt idx="2230">
                  <c:v>0.1881838</c:v>
                </c:pt>
                <c:pt idx="2232">
                  <c:v>0.1881838</c:v>
                </c:pt>
                <c:pt idx="2233">
                  <c:v>0.1881838</c:v>
                </c:pt>
                <c:pt idx="2235">
                  <c:v>0.1910206</c:v>
                </c:pt>
                <c:pt idx="2236">
                  <c:v>0.1910206</c:v>
                </c:pt>
                <c:pt idx="2238">
                  <c:v>0.1910206</c:v>
                </c:pt>
                <c:pt idx="2239">
                  <c:v>0.1910206</c:v>
                </c:pt>
                <c:pt idx="2241">
                  <c:v>0.1938575</c:v>
                </c:pt>
                <c:pt idx="2242">
                  <c:v>0.1938575</c:v>
                </c:pt>
                <c:pt idx="2244">
                  <c:v>0.1938575</c:v>
                </c:pt>
                <c:pt idx="2245">
                  <c:v>0.1938575</c:v>
                </c:pt>
                <c:pt idx="2247">
                  <c:v>0.1966943</c:v>
                </c:pt>
                <c:pt idx="2248">
                  <c:v>0.1966943</c:v>
                </c:pt>
                <c:pt idx="2250">
                  <c:v>0.1995311</c:v>
                </c:pt>
                <c:pt idx="2251">
                  <c:v>0.1995311</c:v>
                </c:pt>
                <c:pt idx="2253">
                  <c:v>0.202368</c:v>
                </c:pt>
                <c:pt idx="2254">
                  <c:v>0.202368</c:v>
                </c:pt>
                <c:pt idx="2256">
                  <c:v>0.2052048</c:v>
                </c:pt>
                <c:pt idx="2257">
                  <c:v>0.2052048</c:v>
                </c:pt>
                <c:pt idx="2259">
                  <c:v>-0.0217421</c:v>
                </c:pt>
                <c:pt idx="2260">
                  <c:v>-0.0217421</c:v>
                </c:pt>
                <c:pt idx="2262">
                  <c:v>-0.0189053</c:v>
                </c:pt>
                <c:pt idx="2263">
                  <c:v>-0.0189053</c:v>
                </c:pt>
                <c:pt idx="2265">
                  <c:v>-0.0160684</c:v>
                </c:pt>
                <c:pt idx="2266">
                  <c:v>-0.0160684</c:v>
                </c:pt>
                <c:pt idx="2268">
                  <c:v>-0.0160684</c:v>
                </c:pt>
                <c:pt idx="2269">
                  <c:v>-0.0160684</c:v>
                </c:pt>
                <c:pt idx="2271">
                  <c:v>-0.0132316</c:v>
                </c:pt>
                <c:pt idx="2272">
                  <c:v>-0.0132316</c:v>
                </c:pt>
                <c:pt idx="2274">
                  <c:v>-0.0103947</c:v>
                </c:pt>
                <c:pt idx="2275">
                  <c:v>-0.0103947</c:v>
                </c:pt>
                <c:pt idx="2277">
                  <c:v>-0.0075579</c:v>
                </c:pt>
                <c:pt idx="2278">
                  <c:v>-0.0075579</c:v>
                </c:pt>
                <c:pt idx="2280">
                  <c:v>-0.0047211</c:v>
                </c:pt>
                <c:pt idx="2281">
                  <c:v>-0.0047211</c:v>
                </c:pt>
                <c:pt idx="2283">
                  <c:v>-0.0018842</c:v>
                </c:pt>
                <c:pt idx="2284">
                  <c:v>-0.0018842</c:v>
                </c:pt>
                <c:pt idx="2286">
                  <c:v>0.0009526</c:v>
                </c:pt>
                <c:pt idx="2287">
                  <c:v>0.0009526</c:v>
                </c:pt>
                <c:pt idx="2289">
                  <c:v>0.0037894</c:v>
                </c:pt>
                <c:pt idx="2290">
                  <c:v>0.0037894</c:v>
                </c:pt>
                <c:pt idx="2292">
                  <c:v>0.0066263</c:v>
                </c:pt>
                <c:pt idx="2293">
                  <c:v>0.0066263</c:v>
                </c:pt>
                <c:pt idx="2295">
                  <c:v>0.0094631</c:v>
                </c:pt>
                <c:pt idx="2296">
                  <c:v>0.0094631</c:v>
                </c:pt>
                <c:pt idx="2298">
                  <c:v>0.0094631</c:v>
                </c:pt>
                <c:pt idx="2299">
                  <c:v>0.0094631</c:v>
                </c:pt>
                <c:pt idx="2301">
                  <c:v>0.0122999</c:v>
                </c:pt>
                <c:pt idx="2302">
                  <c:v>0.0122999</c:v>
                </c:pt>
                <c:pt idx="2304">
                  <c:v>0.0151368</c:v>
                </c:pt>
                <c:pt idx="2305">
                  <c:v>0.0151368</c:v>
                </c:pt>
                <c:pt idx="2307">
                  <c:v>0.0179736</c:v>
                </c:pt>
                <c:pt idx="2308">
                  <c:v>0.0179736</c:v>
                </c:pt>
                <c:pt idx="2310">
                  <c:v>0.0208105</c:v>
                </c:pt>
                <c:pt idx="2311">
                  <c:v>0.0208105</c:v>
                </c:pt>
                <c:pt idx="2313">
                  <c:v>0.0236473</c:v>
                </c:pt>
                <c:pt idx="2314">
                  <c:v>0.0236473</c:v>
                </c:pt>
                <c:pt idx="2316">
                  <c:v>0.0264841</c:v>
                </c:pt>
                <c:pt idx="2317">
                  <c:v>0.0264841</c:v>
                </c:pt>
                <c:pt idx="2319">
                  <c:v>0.0264841</c:v>
                </c:pt>
                <c:pt idx="2320">
                  <c:v>0.0264841</c:v>
                </c:pt>
                <c:pt idx="2322">
                  <c:v>0.029321</c:v>
                </c:pt>
                <c:pt idx="2323">
                  <c:v>0.029321</c:v>
                </c:pt>
                <c:pt idx="2325">
                  <c:v>0.0321578</c:v>
                </c:pt>
                <c:pt idx="2326">
                  <c:v>0.0321578</c:v>
                </c:pt>
                <c:pt idx="2328">
                  <c:v>0.0349946</c:v>
                </c:pt>
                <c:pt idx="2329">
                  <c:v>0.0349946</c:v>
                </c:pt>
                <c:pt idx="2331">
                  <c:v>0.0378315</c:v>
                </c:pt>
                <c:pt idx="2332">
                  <c:v>0.0378315</c:v>
                </c:pt>
                <c:pt idx="2334">
                  <c:v>0.0406683</c:v>
                </c:pt>
                <c:pt idx="2335">
                  <c:v>0.0406683</c:v>
                </c:pt>
                <c:pt idx="2337">
                  <c:v>0.0435051</c:v>
                </c:pt>
                <c:pt idx="2338">
                  <c:v>0.0435051</c:v>
                </c:pt>
                <c:pt idx="2340">
                  <c:v>0.046342</c:v>
                </c:pt>
                <c:pt idx="2341">
                  <c:v>0.046342</c:v>
                </c:pt>
                <c:pt idx="2343">
                  <c:v>0.0491788</c:v>
                </c:pt>
                <c:pt idx="2344">
                  <c:v>0.0491788</c:v>
                </c:pt>
                <c:pt idx="2346">
                  <c:v>0.0520157</c:v>
                </c:pt>
                <c:pt idx="2347">
                  <c:v>0.0520157</c:v>
                </c:pt>
                <c:pt idx="2349">
                  <c:v>0.0548525</c:v>
                </c:pt>
                <c:pt idx="2350">
                  <c:v>0.0548525</c:v>
                </c:pt>
                <c:pt idx="2352">
                  <c:v>-0.1238682</c:v>
                </c:pt>
                <c:pt idx="2353">
                  <c:v>-0.1238682</c:v>
                </c:pt>
                <c:pt idx="2355">
                  <c:v>-0.1210314</c:v>
                </c:pt>
                <c:pt idx="2356">
                  <c:v>-0.1210314</c:v>
                </c:pt>
                <c:pt idx="2358">
                  <c:v>-0.1210314</c:v>
                </c:pt>
                <c:pt idx="2359">
                  <c:v>-0.1210314</c:v>
                </c:pt>
                <c:pt idx="2361">
                  <c:v>-0.1181945</c:v>
                </c:pt>
                <c:pt idx="2362">
                  <c:v>-0.1181945</c:v>
                </c:pt>
                <c:pt idx="2364">
                  <c:v>-0.1153577</c:v>
                </c:pt>
                <c:pt idx="2365">
                  <c:v>-0.1153577</c:v>
                </c:pt>
                <c:pt idx="2367">
                  <c:v>-0.1125209</c:v>
                </c:pt>
                <c:pt idx="2368">
                  <c:v>-0.1125209</c:v>
                </c:pt>
                <c:pt idx="2370">
                  <c:v>-0.1125209</c:v>
                </c:pt>
                <c:pt idx="2371">
                  <c:v>-0.1125209</c:v>
                </c:pt>
                <c:pt idx="2373">
                  <c:v>-0.109684</c:v>
                </c:pt>
                <c:pt idx="2374">
                  <c:v>-0.109684</c:v>
                </c:pt>
                <c:pt idx="2376">
                  <c:v>-0.1068472</c:v>
                </c:pt>
                <c:pt idx="2377">
                  <c:v>-0.1068472</c:v>
                </c:pt>
                <c:pt idx="2379">
                  <c:v>-0.1040103</c:v>
                </c:pt>
                <c:pt idx="2380">
                  <c:v>-0.1040103</c:v>
                </c:pt>
                <c:pt idx="2382">
                  <c:v>-0.1011735</c:v>
                </c:pt>
                <c:pt idx="2383">
                  <c:v>-0.1011735</c:v>
                </c:pt>
                <c:pt idx="2385">
                  <c:v>-0.0983367</c:v>
                </c:pt>
                <c:pt idx="2386">
                  <c:v>-0.0983367</c:v>
                </c:pt>
                <c:pt idx="2388">
                  <c:v>-0.0954998</c:v>
                </c:pt>
                <c:pt idx="2389">
                  <c:v>-0.0954998</c:v>
                </c:pt>
                <c:pt idx="2391">
                  <c:v>-0.092663</c:v>
                </c:pt>
                <c:pt idx="2392">
                  <c:v>-0.092663</c:v>
                </c:pt>
                <c:pt idx="2394">
                  <c:v>-0.0898262</c:v>
                </c:pt>
                <c:pt idx="2395">
                  <c:v>-0.0898262</c:v>
                </c:pt>
                <c:pt idx="2397">
                  <c:v>-0.0869893</c:v>
                </c:pt>
                <c:pt idx="2398">
                  <c:v>-0.0869893</c:v>
                </c:pt>
                <c:pt idx="2400">
                  <c:v>-0.0841525</c:v>
                </c:pt>
                <c:pt idx="2401">
                  <c:v>-0.0841525</c:v>
                </c:pt>
                <c:pt idx="2403">
                  <c:v>-0.0813157</c:v>
                </c:pt>
                <c:pt idx="2404">
                  <c:v>-0.0813157</c:v>
                </c:pt>
                <c:pt idx="2406">
                  <c:v>-0.0784788</c:v>
                </c:pt>
                <c:pt idx="2407">
                  <c:v>-0.0784788</c:v>
                </c:pt>
                <c:pt idx="2409">
                  <c:v>-0.075642</c:v>
                </c:pt>
                <c:pt idx="2410">
                  <c:v>-0.075642</c:v>
                </c:pt>
                <c:pt idx="2412">
                  <c:v>-0.0728051</c:v>
                </c:pt>
                <c:pt idx="2413">
                  <c:v>-0.0728051</c:v>
                </c:pt>
                <c:pt idx="2415">
                  <c:v>-0.0699683</c:v>
                </c:pt>
                <c:pt idx="2416">
                  <c:v>-0.0699683</c:v>
                </c:pt>
                <c:pt idx="2418">
                  <c:v>-0.0671315</c:v>
                </c:pt>
                <c:pt idx="2419">
                  <c:v>-0.0671315</c:v>
                </c:pt>
                <c:pt idx="2421">
                  <c:v>-0.0642946</c:v>
                </c:pt>
                <c:pt idx="2422">
                  <c:v>-0.0642946</c:v>
                </c:pt>
                <c:pt idx="2424">
                  <c:v>-0.0614578</c:v>
                </c:pt>
                <c:pt idx="2425">
                  <c:v>-0.0614578</c:v>
                </c:pt>
                <c:pt idx="2427">
                  <c:v>-0.058621</c:v>
                </c:pt>
                <c:pt idx="2428">
                  <c:v>-0.058621</c:v>
                </c:pt>
                <c:pt idx="2430">
                  <c:v>-0.0557841</c:v>
                </c:pt>
                <c:pt idx="2431">
                  <c:v>-0.0557841</c:v>
                </c:pt>
                <c:pt idx="2433">
                  <c:v>-0.0529473</c:v>
                </c:pt>
                <c:pt idx="2434">
                  <c:v>-0.0529473</c:v>
                </c:pt>
                <c:pt idx="2436">
                  <c:v>-0.0501105</c:v>
                </c:pt>
                <c:pt idx="2437">
                  <c:v>-0.0501105</c:v>
                </c:pt>
                <c:pt idx="2439">
                  <c:v>-0.0472736</c:v>
                </c:pt>
                <c:pt idx="2440">
                  <c:v>-0.0472736</c:v>
                </c:pt>
                <c:pt idx="2442">
                  <c:v>-0.0444368</c:v>
                </c:pt>
                <c:pt idx="2443">
                  <c:v>-0.0444368</c:v>
                </c:pt>
                <c:pt idx="2445">
                  <c:v>-0.0415999</c:v>
                </c:pt>
                <c:pt idx="2446">
                  <c:v>-0.0415999</c:v>
                </c:pt>
                <c:pt idx="2448">
                  <c:v>0</c:v>
                </c:pt>
                <c:pt idx="2449">
                  <c:v>0</c:v>
                </c:pt>
                <c:pt idx="2451">
                  <c:v>0</c:v>
                </c:pt>
                <c:pt idx="2452">
                  <c:v>0</c:v>
                </c:pt>
                <c:pt idx="2454">
                  <c:v>0</c:v>
                </c:pt>
                <c:pt idx="2455">
                  <c:v>0</c:v>
                </c:pt>
                <c:pt idx="2457">
                  <c:v>0</c:v>
                </c:pt>
                <c:pt idx="2458">
                  <c:v>0</c:v>
                </c:pt>
                <c:pt idx="2460">
                  <c:v>0</c:v>
                </c:pt>
                <c:pt idx="2461">
                  <c:v>0</c:v>
                </c:pt>
                <c:pt idx="2463">
                  <c:v>0</c:v>
                </c:pt>
                <c:pt idx="2464">
                  <c:v>0</c:v>
                </c:pt>
                <c:pt idx="2466">
                  <c:v>0</c:v>
                </c:pt>
                <c:pt idx="2467">
                  <c:v>0</c:v>
                </c:pt>
                <c:pt idx="2469">
                  <c:v>0</c:v>
                </c:pt>
                <c:pt idx="2470">
                  <c:v>0</c:v>
                </c:pt>
                <c:pt idx="2472">
                  <c:v>0</c:v>
                </c:pt>
                <c:pt idx="2473">
                  <c:v>0</c:v>
                </c:pt>
                <c:pt idx="2475">
                  <c:v>0</c:v>
                </c:pt>
                <c:pt idx="2476">
                  <c:v>0</c:v>
                </c:pt>
                <c:pt idx="2478">
                  <c:v>0</c:v>
                </c:pt>
                <c:pt idx="2479">
                  <c:v>0</c:v>
                </c:pt>
                <c:pt idx="2481">
                  <c:v>0</c:v>
                </c:pt>
                <c:pt idx="2482">
                  <c:v>0</c:v>
                </c:pt>
                <c:pt idx="2484">
                  <c:v>0</c:v>
                </c:pt>
                <c:pt idx="2485">
                  <c:v>0</c:v>
                </c:pt>
                <c:pt idx="2487">
                  <c:v>0</c:v>
                </c:pt>
                <c:pt idx="2488">
                  <c:v>0</c:v>
                </c:pt>
                <c:pt idx="2490">
                  <c:v>0</c:v>
                </c:pt>
                <c:pt idx="2491">
                  <c:v>0</c:v>
                </c:pt>
                <c:pt idx="2493">
                  <c:v>0</c:v>
                </c:pt>
                <c:pt idx="2494">
                  <c:v>0</c:v>
                </c:pt>
                <c:pt idx="2496">
                  <c:v>0</c:v>
                </c:pt>
                <c:pt idx="2497">
                  <c:v>0</c:v>
                </c:pt>
                <c:pt idx="2499">
                  <c:v>0</c:v>
                </c:pt>
                <c:pt idx="2500">
                  <c:v>0</c:v>
                </c:pt>
                <c:pt idx="2502">
                  <c:v>0</c:v>
                </c:pt>
                <c:pt idx="2503">
                  <c:v>0</c:v>
                </c:pt>
                <c:pt idx="2505">
                  <c:v>0</c:v>
                </c:pt>
                <c:pt idx="2506">
                  <c:v>0</c:v>
                </c:pt>
                <c:pt idx="2508">
                  <c:v>0</c:v>
                </c:pt>
                <c:pt idx="2509">
                  <c:v>0</c:v>
                </c:pt>
                <c:pt idx="2511">
                  <c:v>0</c:v>
                </c:pt>
                <c:pt idx="2512">
                  <c:v>0</c:v>
                </c:pt>
                <c:pt idx="2514">
                  <c:v>0</c:v>
                </c:pt>
                <c:pt idx="2515">
                  <c:v>0</c:v>
                </c:pt>
                <c:pt idx="2517">
                  <c:v>0</c:v>
                </c:pt>
                <c:pt idx="2518">
                  <c:v>0</c:v>
                </c:pt>
                <c:pt idx="2520">
                  <c:v>0</c:v>
                </c:pt>
                <c:pt idx="2521">
                  <c:v>0</c:v>
                </c:pt>
                <c:pt idx="2523">
                  <c:v>0</c:v>
                </c:pt>
                <c:pt idx="2524">
                  <c:v>0</c:v>
                </c:pt>
                <c:pt idx="2526">
                  <c:v>0</c:v>
                </c:pt>
                <c:pt idx="2527">
                  <c:v>0</c:v>
                </c:pt>
                <c:pt idx="2529">
                  <c:v>0</c:v>
                </c:pt>
                <c:pt idx="2530">
                  <c:v>0</c:v>
                </c:pt>
                <c:pt idx="2532">
                  <c:v>0</c:v>
                </c:pt>
                <c:pt idx="2533">
                  <c:v>0</c:v>
                </c:pt>
                <c:pt idx="2535">
                  <c:v>0</c:v>
                </c:pt>
                <c:pt idx="2536">
                  <c:v>0</c:v>
                </c:pt>
                <c:pt idx="2538">
                  <c:v>0</c:v>
                </c:pt>
                <c:pt idx="2539">
                  <c:v>0</c:v>
                </c:pt>
                <c:pt idx="2541">
                  <c:v>0</c:v>
                </c:pt>
                <c:pt idx="2542">
                  <c:v>0</c:v>
                </c:pt>
                <c:pt idx="2544">
                  <c:v>0</c:v>
                </c:pt>
                <c:pt idx="2545">
                  <c:v>0</c:v>
                </c:pt>
                <c:pt idx="2547">
                  <c:v>0</c:v>
                </c:pt>
                <c:pt idx="2548">
                  <c:v>0</c:v>
                </c:pt>
                <c:pt idx="2550">
                  <c:v>0</c:v>
                </c:pt>
                <c:pt idx="2551">
                  <c:v>0</c:v>
                </c:pt>
                <c:pt idx="2553">
                  <c:v>0</c:v>
                </c:pt>
                <c:pt idx="2554">
                  <c:v>0</c:v>
                </c:pt>
                <c:pt idx="2556">
                  <c:v>0</c:v>
                </c:pt>
                <c:pt idx="2557">
                  <c:v>0</c:v>
                </c:pt>
                <c:pt idx="2559">
                  <c:v>0</c:v>
                </c:pt>
                <c:pt idx="2560">
                  <c:v>0</c:v>
                </c:pt>
                <c:pt idx="2562">
                  <c:v>0</c:v>
                </c:pt>
                <c:pt idx="2563">
                  <c:v>0</c:v>
                </c:pt>
                <c:pt idx="2565">
                  <c:v>0</c:v>
                </c:pt>
                <c:pt idx="2566">
                  <c:v>0</c:v>
                </c:pt>
                <c:pt idx="2568">
                  <c:v>0</c:v>
                </c:pt>
                <c:pt idx="2569">
                  <c:v>0</c:v>
                </c:pt>
                <c:pt idx="2571">
                  <c:v>0</c:v>
                </c:pt>
                <c:pt idx="2572">
                  <c:v>0</c:v>
                </c:pt>
                <c:pt idx="2574">
                  <c:v>0</c:v>
                </c:pt>
                <c:pt idx="2575">
                  <c:v>0</c:v>
                </c:pt>
                <c:pt idx="2577">
                  <c:v>0</c:v>
                </c:pt>
                <c:pt idx="2578">
                  <c:v>0</c:v>
                </c:pt>
                <c:pt idx="2580">
                  <c:v>0</c:v>
                </c:pt>
                <c:pt idx="2581">
                  <c:v>0</c:v>
                </c:pt>
                <c:pt idx="2583">
                  <c:v>0</c:v>
                </c:pt>
                <c:pt idx="2584">
                  <c:v>0</c:v>
                </c:pt>
                <c:pt idx="2586">
                  <c:v>0</c:v>
                </c:pt>
                <c:pt idx="2587">
                  <c:v>0</c:v>
                </c:pt>
                <c:pt idx="2589">
                  <c:v>0</c:v>
                </c:pt>
                <c:pt idx="2590">
                  <c:v>0</c:v>
                </c:pt>
                <c:pt idx="2592">
                  <c:v>0</c:v>
                </c:pt>
                <c:pt idx="2593">
                  <c:v>0</c:v>
                </c:pt>
                <c:pt idx="2595">
                  <c:v>0</c:v>
                </c:pt>
                <c:pt idx="2596">
                  <c:v>0</c:v>
                </c:pt>
                <c:pt idx="2598">
                  <c:v>0</c:v>
                </c:pt>
                <c:pt idx="2599">
                  <c:v>0</c:v>
                </c:pt>
                <c:pt idx="2601">
                  <c:v>0</c:v>
                </c:pt>
                <c:pt idx="2602">
                  <c:v>0</c:v>
                </c:pt>
                <c:pt idx="2604">
                  <c:v>0</c:v>
                </c:pt>
                <c:pt idx="2605">
                  <c:v>0</c:v>
                </c:pt>
                <c:pt idx="2607">
                  <c:v>0</c:v>
                </c:pt>
                <c:pt idx="2608">
                  <c:v>0</c:v>
                </c:pt>
                <c:pt idx="2610">
                  <c:v>0</c:v>
                </c:pt>
                <c:pt idx="2611">
                  <c:v>0</c:v>
                </c:pt>
                <c:pt idx="2613">
                  <c:v>0</c:v>
                </c:pt>
                <c:pt idx="2614">
                  <c:v>0</c:v>
                </c:pt>
                <c:pt idx="2616">
                  <c:v>0</c:v>
                </c:pt>
                <c:pt idx="2617">
                  <c:v>0</c:v>
                </c:pt>
                <c:pt idx="2619">
                  <c:v>0</c:v>
                </c:pt>
                <c:pt idx="2620">
                  <c:v>0</c:v>
                </c:pt>
                <c:pt idx="2622">
                  <c:v>0</c:v>
                </c:pt>
                <c:pt idx="2623">
                  <c:v>0</c:v>
                </c:pt>
                <c:pt idx="2625">
                  <c:v>0</c:v>
                </c:pt>
                <c:pt idx="2626">
                  <c:v>0</c:v>
                </c:pt>
                <c:pt idx="2628">
                  <c:v>0</c:v>
                </c:pt>
                <c:pt idx="2629">
                  <c:v>0</c:v>
                </c:pt>
                <c:pt idx="2631">
                  <c:v>0</c:v>
                </c:pt>
                <c:pt idx="2632">
                  <c:v>0</c:v>
                </c:pt>
                <c:pt idx="2634">
                  <c:v>0</c:v>
                </c:pt>
                <c:pt idx="2635">
                  <c:v>0</c:v>
                </c:pt>
                <c:pt idx="2637">
                  <c:v>0</c:v>
                </c:pt>
                <c:pt idx="2638">
                  <c:v>0</c:v>
                </c:pt>
                <c:pt idx="2640">
                  <c:v>0</c:v>
                </c:pt>
                <c:pt idx="2641">
                  <c:v>0</c:v>
                </c:pt>
                <c:pt idx="2643">
                  <c:v>0</c:v>
                </c:pt>
                <c:pt idx="2644">
                  <c:v>0</c:v>
                </c:pt>
                <c:pt idx="2646">
                  <c:v>0</c:v>
                </c:pt>
                <c:pt idx="2647">
                  <c:v>0</c:v>
                </c:pt>
                <c:pt idx="2649">
                  <c:v>0</c:v>
                </c:pt>
                <c:pt idx="2650">
                  <c:v>0</c:v>
                </c:pt>
                <c:pt idx="2652">
                  <c:v>0</c:v>
                </c:pt>
                <c:pt idx="2653">
                  <c:v>0</c:v>
                </c:pt>
                <c:pt idx="2655">
                  <c:v>0</c:v>
                </c:pt>
                <c:pt idx="2656">
                  <c:v>0</c:v>
                </c:pt>
                <c:pt idx="2658">
                  <c:v>0</c:v>
                </c:pt>
                <c:pt idx="2659">
                  <c:v>0</c:v>
                </c:pt>
                <c:pt idx="2661">
                  <c:v>0</c:v>
                </c:pt>
                <c:pt idx="2662">
                  <c:v>0</c:v>
                </c:pt>
                <c:pt idx="2664">
                  <c:v>0</c:v>
                </c:pt>
                <c:pt idx="2665">
                  <c:v>0</c:v>
                </c:pt>
                <c:pt idx="2667">
                  <c:v>0</c:v>
                </c:pt>
                <c:pt idx="2668">
                  <c:v>0</c:v>
                </c:pt>
                <c:pt idx="2670">
                  <c:v>0</c:v>
                </c:pt>
                <c:pt idx="2671">
                  <c:v>0</c:v>
                </c:pt>
                <c:pt idx="2673">
                  <c:v>0</c:v>
                </c:pt>
                <c:pt idx="2674">
                  <c:v>0</c:v>
                </c:pt>
                <c:pt idx="2676">
                  <c:v>0</c:v>
                </c:pt>
                <c:pt idx="2677">
                  <c:v>0</c:v>
                </c:pt>
                <c:pt idx="2679">
                  <c:v>0</c:v>
                </c:pt>
                <c:pt idx="2680">
                  <c:v>0</c:v>
                </c:pt>
                <c:pt idx="2682">
                  <c:v>0</c:v>
                </c:pt>
                <c:pt idx="2683">
                  <c:v>0</c:v>
                </c:pt>
                <c:pt idx="2685">
                  <c:v>0</c:v>
                </c:pt>
                <c:pt idx="2686">
                  <c:v>0</c:v>
                </c:pt>
                <c:pt idx="2688">
                  <c:v>0</c:v>
                </c:pt>
                <c:pt idx="2689">
                  <c:v>0</c:v>
                </c:pt>
                <c:pt idx="2691">
                  <c:v>0</c:v>
                </c:pt>
                <c:pt idx="2692">
                  <c:v>0</c:v>
                </c:pt>
                <c:pt idx="2694">
                  <c:v>0</c:v>
                </c:pt>
                <c:pt idx="2695">
                  <c:v>0</c:v>
                </c:pt>
                <c:pt idx="2697">
                  <c:v>0</c:v>
                </c:pt>
                <c:pt idx="2698">
                  <c:v>0</c:v>
                </c:pt>
                <c:pt idx="2700">
                  <c:v>0</c:v>
                </c:pt>
                <c:pt idx="2701">
                  <c:v>0</c:v>
                </c:pt>
                <c:pt idx="2703">
                  <c:v>0</c:v>
                </c:pt>
                <c:pt idx="2704">
                  <c:v>0</c:v>
                </c:pt>
                <c:pt idx="2706">
                  <c:v>0</c:v>
                </c:pt>
                <c:pt idx="2707">
                  <c:v>0</c:v>
                </c:pt>
                <c:pt idx="2709">
                  <c:v>0</c:v>
                </c:pt>
                <c:pt idx="2710">
                  <c:v>0</c:v>
                </c:pt>
                <c:pt idx="2712">
                  <c:v>0</c:v>
                </c:pt>
                <c:pt idx="2713">
                  <c:v>0</c:v>
                </c:pt>
                <c:pt idx="2715">
                  <c:v>0</c:v>
                </c:pt>
                <c:pt idx="2716">
                  <c:v>0</c:v>
                </c:pt>
                <c:pt idx="2718">
                  <c:v>0</c:v>
                </c:pt>
                <c:pt idx="2719">
                  <c:v>0</c:v>
                </c:pt>
                <c:pt idx="2721">
                  <c:v>0</c:v>
                </c:pt>
                <c:pt idx="2722">
                  <c:v>0</c:v>
                </c:pt>
                <c:pt idx="2724">
                  <c:v>0</c:v>
                </c:pt>
                <c:pt idx="2725">
                  <c:v>0</c:v>
                </c:pt>
                <c:pt idx="2727">
                  <c:v>0</c:v>
                </c:pt>
                <c:pt idx="2728">
                  <c:v>0</c:v>
                </c:pt>
                <c:pt idx="2730">
                  <c:v>0</c:v>
                </c:pt>
                <c:pt idx="2731">
                  <c:v>0</c:v>
                </c:pt>
                <c:pt idx="2733">
                  <c:v>0</c:v>
                </c:pt>
                <c:pt idx="2734">
                  <c:v>0</c:v>
                </c:pt>
                <c:pt idx="2736">
                  <c:v>0</c:v>
                </c:pt>
                <c:pt idx="2737">
                  <c:v>0</c:v>
                </c:pt>
                <c:pt idx="2739">
                  <c:v>0</c:v>
                </c:pt>
                <c:pt idx="2740">
                  <c:v>0</c:v>
                </c:pt>
                <c:pt idx="2742">
                  <c:v>0</c:v>
                </c:pt>
                <c:pt idx="2743">
                  <c:v>0</c:v>
                </c:pt>
                <c:pt idx="2745">
                  <c:v>0</c:v>
                </c:pt>
                <c:pt idx="2746">
                  <c:v>0</c:v>
                </c:pt>
                <c:pt idx="2748">
                  <c:v>0</c:v>
                </c:pt>
                <c:pt idx="2749">
                  <c:v>0</c:v>
                </c:pt>
                <c:pt idx="2751">
                  <c:v>0</c:v>
                </c:pt>
                <c:pt idx="2752">
                  <c:v>0</c:v>
                </c:pt>
                <c:pt idx="2754">
                  <c:v>0</c:v>
                </c:pt>
                <c:pt idx="2755">
                  <c:v>0</c:v>
                </c:pt>
                <c:pt idx="2757">
                  <c:v>0</c:v>
                </c:pt>
                <c:pt idx="2758">
                  <c:v>0</c:v>
                </c:pt>
                <c:pt idx="2760">
                  <c:v>0</c:v>
                </c:pt>
                <c:pt idx="2761">
                  <c:v>0</c:v>
                </c:pt>
                <c:pt idx="2763">
                  <c:v>0</c:v>
                </c:pt>
                <c:pt idx="2764">
                  <c:v>0</c:v>
                </c:pt>
                <c:pt idx="2766">
                  <c:v>0</c:v>
                </c:pt>
                <c:pt idx="2767">
                  <c:v>0</c:v>
                </c:pt>
                <c:pt idx="2769">
                  <c:v>0</c:v>
                </c:pt>
                <c:pt idx="2770">
                  <c:v>0</c:v>
                </c:pt>
                <c:pt idx="2772">
                  <c:v>0</c:v>
                </c:pt>
                <c:pt idx="2773">
                  <c:v>0</c:v>
                </c:pt>
                <c:pt idx="2775">
                  <c:v>0</c:v>
                </c:pt>
                <c:pt idx="2776">
                  <c:v>0</c:v>
                </c:pt>
                <c:pt idx="2778">
                  <c:v>0</c:v>
                </c:pt>
                <c:pt idx="2779">
                  <c:v>0</c:v>
                </c:pt>
                <c:pt idx="2781">
                  <c:v>0</c:v>
                </c:pt>
                <c:pt idx="2782">
                  <c:v>0</c:v>
                </c:pt>
                <c:pt idx="2784">
                  <c:v>0</c:v>
                </c:pt>
                <c:pt idx="2785">
                  <c:v>0</c:v>
                </c:pt>
                <c:pt idx="2787">
                  <c:v>0</c:v>
                </c:pt>
                <c:pt idx="2788">
                  <c:v>0</c:v>
                </c:pt>
                <c:pt idx="2790">
                  <c:v>0</c:v>
                </c:pt>
                <c:pt idx="2791">
                  <c:v>0</c:v>
                </c:pt>
                <c:pt idx="2793">
                  <c:v>0</c:v>
                </c:pt>
                <c:pt idx="2794">
                  <c:v>0</c:v>
                </c:pt>
                <c:pt idx="2796">
                  <c:v>0</c:v>
                </c:pt>
                <c:pt idx="2797">
                  <c:v>0</c:v>
                </c:pt>
                <c:pt idx="2799">
                  <c:v>0</c:v>
                </c:pt>
                <c:pt idx="2800">
                  <c:v>0</c:v>
                </c:pt>
                <c:pt idx="2802">
                  <c:v>0</c:v>
                </c:pt>
                <c:pt idx="2803">
                  <c:v>0</c:v>
                </c:pt>
                <c:pt idx="2805">
                  <c:v>0</c:v>
                </c:pt>
                <c:pt idx="2806">
                  <c:v>0</c:v>
                </c:pt>
                <c:pt idx="2808">
                  <c:v>0</c:v>
                </c:pt>
                <c:pt idx="2809">
                  <c:v>0</c:v>
                </c:pt>
                <c:pt idx="2811">
                  <c:v>0</c:v>
                </c:pt>
                <c:pt idx="2812">
                  <c:v>0</c:v>
                </c:pt>
                <c:pt idx="2814">
                  <c:v>0</c:v>
                </c:pt>
                <c:pt idx="2815">
                  <c:v>0</c:v>
                </c:pt>
                <c:pt idx="2817">
                  <c:v>0</c:v>
                </c:pt>
                <c:pt idx="2818">
                  <c:v>0</c:v>
                </c:pt>
                <c:pt idx="2820">
                  <c:v>0</c:v>
                </c:pt>
                <c:pt idx="2821">
                  <c:v>0</c:v>
                </c:pt>
                <c:pt idx="2823">
                  <c:v>0</c:v>
                </c:pt>
                <c:pt idx="2824">
                  <c:v>0</c:v>
                </c:pt>
                <c:pt idx="2826">
                  <c:v>0</c:v>
                </c:pt>
                <c:pt idx="2827">
                  <c:v>0</c:v>
                </c:pt>
                <c:pt idx="2829">
                  <c:v>0</c:v>
                </c:pt>
                <c:pt idx="2830">
                  <c:v>0</c:v>
                </c:pt>
                <c:pt idx="2832">
                  <c:v>0</c:v>
                </c:pt>
                <c:pt idx="2833">
                  <c:v>0</c:v>
                </c:pt>
                <c:pt idx="2835">
                  <c:v>0</c:v>
                </c:pt>
                <c:pt idx="2836">
                  <c:v>0</c:v>
                </c:pt>
                <c:pt idx="2838">
                  <c:v>0</c:v>
                </c:pt>
                <c:pt idx="2839">
                  <c:v>0</c:v>
                </c:pt>
                <c:pt idx="2841">
                  <c:v>0</c:v>
                </c:pt>
                <c:pt idx="2842">
                  <c:v>0</c:v>
                </c:pt>
                <c:pt idx="2844">
                  <c:v>0</c:v>
                </c:pt>
                <c:pt idx="2845">
                  <c:v>0</c:v>
                </c:pt>
                <c:pt idx="2847">
                  <c:v>0</c:v>
                </c:pt>
                <c:pt idx="2848">
                  <c:v>0</c:v>
                </c:pt>
                <c:pt idx="2850">
                  <c:v>0</c:v>
                </c:pt>
                <c:pt idx="2851">
                  <c:v>0</c:v>
                </c:pt>
                <c:pt idx="2853">
                  <c:v>0</c:v>
                </c:pt>
                <c:pt idx="2854">
                  <c:v>0</c:v>
                </c:pt>
                <c:pt idx="2856">
                  <c:v>0</c:v>
                </c:pt>
                <c:pt idx="2857">
                  <c:v>0</c:v>
                </c:pt>
                <c:pt idx="2859">
                  <c:v>0</c:v>
                </c:pt>
                <c:pt idx="2860">
                  <c:v>0</c:v>
                </c:pt>
                <c:pt idx="2862">
                  <c:v>0</c:v>
                </c:pt>
                <c:pt idx="2863">
                  <c:v>0</c:v>
                </c:pt>
                <c:pt idx="2865">
                  <c:v>0</c:v>
                </c:pt>
                <c:pt idx="2866">
                  <c:v>0</c:v>
                </c:pt>
                <c:pt idx="2868">
                  <c:v>0</c:v>
                </c:pt>
                <c:pt idx="2869">
                  <c:v>0</c:v>
                </c:pt>
                <c:pt idx="2871">
                  <c:v>0</c:v>
                </c:pt>
                <c:pt idx="2872">
                  <c:v>0</c:v>
                </c:pt>
                <c:pt idx="2874">
                  <c:v>0</c:v>
                </c:pt>
                <c:pt idx="2875">
                  <c:v>0</c:v>
                </c:pt>
                <c:pt idx="2877">
                  <c:v>0</c:v>
                </c:pt>
                <c:pt idx="2878">
                  <c:v>0</c:v>
                </c:pt>
                <c:pt idx="2880">
                  <c:v>0</c:v>
                </c:pt>
                <c:pt idx="2881">
                  <c:v>0</c:v>
                </c:pt>
                <c:pt idx="2883">
                  <c:v>0</c:v>
                </c:pt>
                <c:pt idx="2884">
                  <c:v>0</c:v>
                </c:pt>
                <c:pt idx="2886">
                  <c:v>0</c:v>
                </c:pt>
                <c:pt idx="2887">
                  <c:v>0</c:v>
                </c:pt>
                <c:pt idx="2889">
                  <c:v>0</c:v>
                </c:pt>
                <c:pt idx="2890">
                  <c:v>0</c:v>
                </c:pt>
                <c:pt idx="2892">
                  <c:v>0</c:v>
                </c:pt>
                <c:pt idx="2893">
                  <c:v>0</c:v>
                </c:pt>
                <c:pt idx="2895">
                  <c:v>0</c:v>
                </c:pt>
                <c:pt idx="2896">
                  <c:v>0</c:v>
                </c:pt>
                <c:pt idx="2898">
                  <c:v>0</c:v>
                </c:pt>
                <c:pt idx="2899">
                  <c:v>0</c:v>
                </c:pt>
                <c:pt idx="2901">
                  <c:v>0</c:v>
                </c:pt>
                <c:pt idx="2902">
                  <c:v>0</c:v>
                </c:pt>
                <c:pt idx="2904">
                  <c:v>0</c:v>
                </c:pt>
                <c:pt idx="2905">
                  <c:v>0</c:v>
                </c:pt>
                <c:pt idx="2907">
                  <c:v>0</c:v>
                </c:pt>
                <c:pt idx="2908">
                  <c:v>0</c:v>
                </c:pt>
                <c:pt idx="2910">
                  <c:v>0</c:v>
                </c:pt>
                <c:pt idx="2911">
                  <c:v>0</c:v>
                </c:pt>
                <c:pt idx="2913">
                  <c:v>0</c:v>
                </c:pt>
                <c:pt idx="2914">
                  <c:v>0</c:v>
                </c:pt>
                <c:pt idx="2916">
                  <c:v>0</c:v>
                </c:pt>
                <c:pt idx="2917">
                  <c:v>0</c:v>
                </c:pt>
                <c:pt idx="2919">
                  <c:v>0</c:v>
                </c:pt>
                <c:pt idx="2920">
                  <c:v>0</c:v>
                </c:pt>
                <c:pt idx="2922">
                  <c:v>0</c:v>
                </c:pt>
                <c:pt idx="2923">
                  <c:v>0</c:v>
                </c:pt>
                <c:pt idx="2925">
                  <c:v>0</c:v>
                </c:pt>
                <c:pt idx="2926">
                  <c:v>0</c:v>
                </c:pt>
                <c:pt idx="2928">
                  <c:v>0</c:v>
                </c:pt>
                <c:pt idx="2929">
                  <c:v>0</c:v>
                </c:pt>
                <c:pt idx="2931">
                  <c:v>0</c:v>
                </c:pt>
                <c:pt idx="2932">
                  <c:v>0</c:v>
                </c:pt>
                <c:pt idx="2934">
                  <c:v>0</c:v>
                </c:pt>
                <c:pt idx="2935">
                  <c:v>0</c:v>
                </c:pt>
                <c:pt idx="2937">
                  <c:v>0</c:v>
                </c:pt>
                <c:pt idx="2938">
                  <c:v>0</c:v>
                </c:pt>
                <c:pt idx="2940">
                  <c:v>0</c:v>
                </c:pt>
                <c:pt idx="2941">
                  <c:v>0</c:v>
                </c:pt>
                <c:pt idx="2943">
                  <c:v>0</c:v>
                </c:pt>
                <c:pt idx="2944">
                  <c:v>0</c:v>
                </c:pt>
                <c:pt idx="2946">
                  <c:v>0</c:v>
                </c:pt>
                <c:pt idx="2947">
                  <c:v>0</c:v>
                </c:pt>
                <c:pt idx="2949">
                  <c:v>0</c:v>
                </c:pt>
                <c:pt idx="2950">
                  <c:v>0</c:v>
                </c:pt>
                <c:pt idx="2952">
                  <c:v>0</c:v>
                </c:pt>
                <c:pt idx="2953">
                  <c:v>0</c:v>
                </c:pt>
                <c:pt idx="2955">
                  <c:v>0</c:v>
                </c:pt>
                <c:pt idx="2956">
                  <c:v>0</c:v>
                </c:pt>
                <c:pt idx="2958">
                  <c:v>0</c:v>
                </c:pt>
                <c:pt idx="2959">
                  <c:v>0</c:v>
                </c:pt>
                <c:pt idx="2961">
                  <c:v>0</c:v>
                </c:pt>
                <c:pt idx="2962">
                  <c:v>0</c:v>
                </c:pt>
                <c:pt idx="2964">
                  <c:v>0</c:v>
                </c:pt>
                <c:pt idx="2965">
                  <c:v>0</c:v>
                </c:pt>
                <c:pt idx="2967">
                  <c:v>0</c:v>
                </c:pt>
                <c:pt idx="2968">
                  <c:v>0</c:v>
                </c:pt>
                <c:pt idx="2970">
                  <c:v>0</c:v>
                </c:pt>
                <c:pt idx="2971">
                  <c:v>0</c:v>
                </c:pt>
                <c:pt idx="2973">
                  <c:v>0</c:v>
                </c:pt>
                <c:pt idx="2974">
                  <c:v>0</c:v>
                </c:pt>
                <c:pt idx="2976">
                  <c:v>0</c:v>
                </c:pt>
                <c:pt idx="2977">
                  <c:v>0</c:v>
                </c:pt>
                <c:pt idx="2979">
                  <c:v>0</c:v>
                </c:pt>
                <c:pt idx="2980">
                  <c:v>0</c:v>
                </c:pt>
                <c:pt idx="2982">
                  <c:v>0</c:v>
                </c:pt>
                <c:pt idx="2983">
                  <c:v>0</c:v>
                </c:pt>
                <c:pt idx="2985">
                  <c:v>0</c:v>
                </c:pt>
                <c:pt idx="2986">
                  <c:v>0</c:v>
                </c:pt>
                <c:pt idx="2988">
                  <c:v>0</c:v>
                </c:pt>
                <c:pt idx="2989">
                  <c:v>0</c:v>
                </c:pt>
                <c:pt idx="2991">
                  <c:v>0</c:v>
                </c:pt>
                <c:pt idx="2992">
                  <c:v>0</c:v>
                </c:pt>
                <c:pt idx="2994">
                  <c:v>0</c:v>
                </c:pt>
                <c:pt idx="2995">
                  <c:v>0</c:v>
                </c:pt>
                <c:pt idx="2997">
                  <c:v>0</c:v>
                </c:pt>
                <c:pt idx="2998">
                  <c:v>0</c:v>
                </c:pt>
                <c:pt idx="3000">
                  <c:v>0</c:v>
                </c:pt>
                <c:pt idx="3001">
                  <c:v>0</c:v>
                </c:pt>
                <c:pt idx="3003">
                  <c:v>0</c:v>
                </c:pt>
                <c:pt idx="3004">
                  <c:v>0</c:v>
                </c:pt>
                <c:pt idx="3006">
                  <c:v>0</c:v>
                </c:pt>
                <c:pt idx="3007">
                  <c:v>0</c:v>
                </c:pt>
                <c:pt idx="3009">
                  <c:v>0</c:v>
                </c:pt>
                <c:pt idx="3010">
                  <c:v>0</c:v>
                </c:pt>
                <c:pt idx="3012">
                  <c:v>0</c:v>
                </c:pt>
                <c:pt idx="3013">
                  <c:v>0</c:v>
                </c:pt>
                <c:pt idx="3015">
                  <c:v>0</c:v>
                </c:pt>
                <c:pt idx="3016">
                  <c:v>0</c:v>
                </c:pt>
                <c:pt idx="3018">
                  <c:v>0</c:v>
                </c:pt>
                <c:pt idx="3019">
                  <c:v>0</c:v>
                </c:pt>
                <c:pt idx="3021">
                  <c:v>0</c:v>
                </c:pt>
                <c:pt idx="3022">
                  <c:v>0</c:v>
                </c:pt>
                <c:pt idx="3024">
                  <c:v>0</c:v>
                </c:pt>
                <c:pt idx="3025">
                  <c:v>0</c:v>
                </c:pt>
                <c:pt idx="3027">
                  <c:v>0</c:v>
                </c:pt>
                <c:pt idx="3028">
                  <c:v>0</c:v>
                </c:pt>
                <c:pt idx="3030">
                  <c:v>0</c:v>
                </c:pt>
                <c:pt idx="3031">
                  <c:v>0</c:v>
                </c:pt>
                <c:pt idx="3033">
                  <c:v>0</c:v>
                </c:pt>
                <c:pt idx="3034">
                  <c:v>0</c:v>
                </c:pt>
                <c:pt idx="3036">
                  <c:v>0</c:v>
                </c:pt>
                <c:pt idx="3037">
                  <c:v>0</c:v>
                </c:pt>
                <c:pt idx="3039">
                  <c:v>0</c:v>
                </c:pt>
                <c:pt idx="3040">
                  <c:v>0</c:v>
                </c:pt>
                <c:pt idx="3042">
                  <c:v>0</c:v>
                </c:pt>
                <c:pt idx="3043">
                  <c:v>0</c:v>
                </c:pt>
                <c:pt idx="3045">
                  <c:v>0</c:v>
                </c:pt>
                <c:pt idx="3046">
                  <c:v>0</c:v>
                </c:pt>
                <c:pt idx="3048">
                  <c:v>0</c:v>
                </c:pt>
                <c:pt idx="3049">
                  <c:v>0</c:v>
                </c:pt>
                <c:pt idx="3051">
                  <c:v>0</c:v>
                </c:pt>
                <c:pt idx="3052">
                  <c:v>0</c:v>
                </c:pt>
                <c:pt idx="3054">
                  <c:v>0</c:v>
                </c:pt>
                <c:pt idx="3055">
                  <c:v>0</c:v>
                </c:pt>
                <c:pt idx="3057">
                  <c:v>0</c:v>
                </c:pt>
                <c:pt idx="3058">
                  <c:v>0</c:v>
                </c:pt>
                <c:pt idx="3060">
                  <c:v>0</c:v>
                </c:pt>
                <c:pt idx="3061">
                  <c:v>0</c:v>
                </c:pt>
                <c:pt idx="3063">
                  <c:v>0</c:v>
                </c:pt>
                <c:pt idx="3064">
                  <c:v>0</c:v>
                </c:pt>
                <c:pt idx="3066">
                  <c:v>0</c:v>
                </c:pt>
                <c:pt idx="3067">
                  <c:v>0</c:v>
                </c:pt>
                <c:pt idx="3069">
                  <c:v>0</c:v>
                </c:pt>
                <c:pt idx="3070">
                  <c:v>0</c:v>
                </c:pt>
                <c:pt idx="3072">
                  <c:v>0</c:v>
                </c:pt>
                <c:pt idx="3073">
                  <c:v>0</c:v>
                </c:pt>
                <c:pt idx="3075">
                  <c:v>0</c:v>
                </c:pt>
                <c:pt idx="3076">
                  <c:v>0</c:v>
                </c:pt>
                <c:pt idx="3078">
                  <c:v>0</c:v>
                </c:pt>
                <c:pt idx="3079">
                  <c:v>0</c:v>
                </c:pt>
                <c:pt idx="3081">
                  <c:v>0</c:v>
                </c:pt>
                <c:pt idx="3082">
                  <c:v>0</c:v>
                </c:pt>
                <c:pt idx="3084">
                  <c:v>0</c:v>
                </c:pt>
                <c:pt idx="3085">
                  <c:v>0</c:v>
                </c:pt>
                <c:pt idx="3087">
                  <c:v>0</c:v>
                </c:pt>
                <c:pt idx="3088">
                  <c:v>0</c:v>
                </c:pt>
                <c:pt idx="3090">
                  <c:v>0</c:v>
                </c:pt>
                <c:pt idx="3091">
                  <c:v>0</c:v>
                </c:pt>
                <c:pt idx="3093">
                  <c:v>0</c:v>
                </c:pt>
                <c:pt idx="3094">
                  <c:v>0</c:v>
                </c:pt>
                <c:pt idx="3096">
                  <c:v>0</c:v>
                </c:pt>
                <c:pt idx="3097">
                  <c:v>0</c:v>
                </c:pt>
                <c:pt idx="3099">
                  <c:v>0</c:v>
                </c:pt>
                <c:pt idx="3100">
                  <c:v>0</c:v>
                </c:pt>
                <c:pt idx="3102">
                  <c:v>0</c:v>
                </c:pt>
                <c:pt idx="3103">
                  <c:v>0</c:v>
                </c:pt>
                <c:pt idx="3105">
                  <c:v>0</c:v>
                </c:pt>
                <c:pt idx="3106">
                  <c:v>0</c:v>
                </c:pt>
                <c:pt idx="3108">
                  <c:v>0</c:v>
                </c:pt>
                <c:pt idx="3109">
                  <c:v>0</c:v>
                </c:pt>
                <c:pt idx="3111">
                  <c:v>0</c:v>
                </c:pt>
                <c:pt idx="3112">
                  <c:v>0</c:v>
                </c:pt>
                <c:pt idx="3114">
                  <c:v>0</c:v>
                </c:pt>
                <c:pt idx="3115">
                  <c:v>0</c:v>
                </c:pt>
                <c:pt idx="3117">
                  <c:v>0</c:v>
                </c:pt>
                <c:pt idx="3118">
                  <c:v>0</c:v>
                </c:pt>
                <c:pt idx="3120">
                  <c:v>0</c:v>
                </c:pt>
                <c:pt idx="3121">
                  <c:v>0</c:v>
                </c:pt>
                <c:pt idx="3123">
                  <c:v>0</c:v>
                </c:pt>
                <c:pt idx="3124">
                  <c:v>0</c:v>
                </c:pt>
                <c:pt idx="3126">
                  <c:v>0</c:v>
                </c:pt>
                <c:pt idx="3127">
                  <c:v>0</c:v>
                </c:pt>
                <c:pt idx="3129">
                  <c:v>0</c:v>
                </c:pt>
                <c:pt idx="3130">
                  <c:v>0</c:v>
                </c:pt>
                <c:pt idx="3132">
                  <c:v>0</c:v>
                </c:pt>
                <c:pt idx="3133">
                  <c:v>0</c:v>
                </c:pt>
                <c:pt idx="3135">
                  <c:v>0</c:v>
                </c:pt>
                <c:pt idx="3136">
                  <c:v>0</c:v>
                </c:pt>
                <c:pt idx="3138">
                  <c:v>0</c:v>
                </c:pt>
                <c:pt idx="3139">
                  <c:v>0</c:v>
                </c:pt>
                <c:pt idx="3141">
                  <c:v>0</c:v>
                </c:pt>
                <c:pt idx="3142">
                  <c:v>0</c:v>
                </c:pt>
                <c:pt idx="3144">
                  <c:v>0</c:v>
                </c:pt>
                <c:pt idx="3145">
                  <c:v>0</c:v>
                </c:pt>
                <c:pt idx="3147">
                  <c:v>0</c:v>
                </c:pt>
                <c:pt idx="3148">
                  <c:v>0</c:v>
                </c:pt>
                <c:pt idx="3150">
                  <c:v>0</c:v>
                </c:pt>
                <c:pt idx="3151">
                  <c:v>0</c:v>
                </c:pt>
                <c:pt idx="3153">
                  <c:v>0</c:v>
                </c:pt>
                <c:pt idx="3154">
                  <c:v>0</c:v>
                </c:pt>
                <c:pt idx="3156">
                  <c:v>0</c:v>
                </c:pt>
                <c:pt idx="3157">
                  <c:v>0</c:v>
                </c:pt>
                <c:pt idx="3159">
                  <c:v>0</c:v>
                </c:pt>
                <c:pt idx="3160">
                  <c:v>0</c:v>
                </c:pt>
                <c:pt idx="3162">
                  <c:v>0</c:v>
                </c:pt>
                <c:pt idx="3163">
                  <c:v>0</c:v>
                </c:pt>
                <c:pt idx="3165">
                  <c:v>0</c:v>
                </c:pt>
                <c:pt idx="3166">
                  <c:v>0</c:v>
                </c:pt>
                <c:pt idx="3168">
                  <c:v>0</c:v>
                </c:pt>
                <c:pt idx="3169">
                  <c:v>0</c:v>
                </c:pt>
                <c:pt idx="3171">
                  <c:v>0</c:v>
                </c:pt>
                <c:pt idx="3172">
                  <c:v>0</c:v>
                </c:pt>
                <c:pt idx="3174">
                  <c:v>0</c:v>
                </c:pt>
                <c:pt idx="3175">
                  <c:v>0</c:v>
                </c:pt>
                <c:pt idx="3177">
                  <c:v>0</c:v>
                </c:pt>
                <c:pt idx="3178">
                  <c:v>0</c:v>
                </c:pt>
                <c:pt idx="3180">
                  <c:v>0</c:v>
                </c:pt>
                <c:pt idx="3181">
                  <c:v>0</c:v>
                </c:pt>
                <c:pt idx="3183">
                  <c:v>0</c:v>
                </c:pt>
                <c:pt idx="3184">
                  <c:v>0</c:v>
                </c:pt>
                <c:pt idx="3186">
                  <c:v>0</c:v>
                </c:pt>
                <c:pt idx="3187">
                  <c:v>0</c:v>
                </c:pt>
                <c:pt idx="3189">
                  <c:v>0</c:v>
                </c:pt>
                <c:pt idx="3190">
                  <c:v>0</c:v>
                </c:pt>
                <c:pt idx="3192">
                  <c:v>0</c:v>
                </c:pt>
                <c:pt idx="3193">
                  <c:v>0</c:v>
                </c:pt>
                <c:pt idx="3195">
                  <c:v>0</c:v>
                </c:pt>
                <c:pt idx="3196">
                  <c:v>0</c:v>
                </c:pt>
                <c:pt idx="3198">
                  <c:v>0</c:v>
                </c:pt>
                <c:pt idx="3199">
                  <c:v>0</c:v>
                </c:pt>
                <c:pt idx="3201">
                  <c:v>0</c:v>
                </c:pt>
                <c:pt idx="3202">
                  <c:v>0</c:v>
                </c:pt>
                <c:pt idx="3204">
                  <c:v>0.029321</c:v>
                </c:pt>
                <c:pt idx="3205">
                  <c:v>0.029321</c:v>
                </c:pt>
                <c:pt idx="3207">
                  <c:v>0.0321578</c:v>
                </c:pt>
                <c:pt idx="3208">
                  <c:v>0.0321578</c:v>
                </c:pt>
                <c:pt idx="3210">
                  <c:v>0.0321578</c:v>
                </c:pt>
                <c:pt idx="3211">
                  <c:v>0.0321578</c:v>
                </c:pt>
                <c:pt idx="3213">
                  <c:v>0.0321578</c:v>
                </c:pt>
                <c:pt idx="3214">
                  <c:v>0.0321578</c:v>
                </c:pt>
                <c:pt idx="3216">
                  <c:v>0.0349946</c:v>
                </c:pt>
                <c:pt idx="3217">
                  <c:v>0.0349946</c:v>
                </c:pt>
                <c:pt idx="3219">
                  <c:v>0.0378315</c:v>
                </c:pt>
                <c:pt idx="3220">
                  <c:v>0.0378315</c:v>
                </c:pt>
                <c:pt idx="3222">
                  <c:v>0.0406683</c:v>
                </c:pt>
                <c:pt idx="3223">
                  <c:v>0.0406683</c:v>
                </c:pt>
                <c:pt idx="3225">
                  <c:v>0.0435051</c:v>
                </c:pt>
                <c:pt idx="3226">
                  <c:v>0.0435051</c:v>
                </c:pt>
                <c:pt idx="3228">
                  <c:v>0.046342</c:v>
                </c:pt>
                <c:pt idx="3229">
                  <c:v>0.046342</c:v>
                </c:pt>
                <c:pt idx="3231">
                  <c:v>0.0491788</c:v>
                </c:pt>
                <c:pt idx="3232">
                  <c:v>0.0491788</c:v>
                </c:pt>
                <c:pt idx="3234">
                  <c:v>0.0520157</c:v>
                </c:pt>
                <c:pt idx="3235">
                  <c:v>0.0520157</c:v>
                </c:pt>
                <c:pt idx="3237">
                  <c:v>0.0548525</c:v>
                </c:pt>
                <c:pt idx="3238">
                  <c:v>0.0548525</c:v>
                </c:pt>
                <c:pt idx="3240">
                  <c:v>0.0576893</c:v>
                </c:pt>
                <c:pt idx="3241">
                  <c:v>0.0576893</c:v>
                </c:pt>
                <c:pt idx="3243">
                  <c:v>0.0605262</c:v>
                </c:pt>
                <c:pt idx="3244">
                  <c:v>0.0605262</c:v>
                </c:pt>
                <c:pt idx="3246">
                  <c:v>0.063363</c:v>
                </c:pt>
                <c:pt idx="3247">
                  <c:v>0.063363</c:v>
                </c:pt>
                <c:pt idx="3249">
                  <c:v>0.0661998</c:v>
                </c:pt>
                <c:pt idx="3250">
                  <c:v>0.0661998</c:v>
                </c:pt>
                <c:pt idx="3252">
                  <c:v>0.0690367</c:v>
                </c:pt>
                <c:pt idx="3253">
                  <c:v>0.0690367</c:v>
                </c:pt>
                <c:pt idx="3255">
                  <c:v>0.0718735</c:v>
                </c:pt>
                <c:pt idx="3256">
                  <c:v>0.0718735</c:v>
                </c:pt>
                <c:pt idx="3258">
                  <c:v>0.0747103</c:v>
                </c:pt>
                <c:pt idx="3259">
                  <c:v>0.0747103</c:v>
                </c:pt>
                <c:pt idx="3261">
                  <c:v>0.0775472</c:v>
                </c:pt>
                <c:pt idx="3262">
                  <c:v>0.0775472</c:v>
                </c:pt>
                <c:pt idx="3264">
                  <c:v>0.080384</c:v>
                </c:pt>
                <c:pt idx="3265">
                  <c:v>0.080384</c:v>
                </c:pt>
                <c:pt idx="3267">
                  <c:v>0.0832209</c:v>
                </c:pt>
                <c:pt idx="3268">
                  <c:v>0.0832209</c:v>
                </c:pt>
                <c:pt idx="3270">
                  <c:v>0.0832209</c:v>
                </c:pt>
                <c:pt idx="3271">
                  <c:v>0.0832209</c:v>
                </c:pt>
                <c:pt idx="3273">
                  <c:v>0.0832209</c:v>
                </c:pt>
                <c:pt idx="3274">
                  <c:v>0.0832209</c:v>
                </c:pt>
                <c:pt idx="3276">
                  <c:v>0.0860577</c:v>
                </c:pt>
                <c:pt idx="3277">
                  <c:v>0.0860577</c:v>
                </c:pt>
                <c:pt idx="3279">
                  <c:v>0.0888945</c:v>
                </c:pt>
                <c:pt idx="3280">
                  <c:v>0.0888945</c:v>
                </c:pt>
                <c:pt idx="3282">
                  <c:v>0.0917314</c:v>
                </c:pt>
                <c:pt idx="3283">
                  <c:v>0.0917314</c:v>
                </c:pt>
                <c:pt idx="3285">
                  <c:v>0.0945682</c:v>
                </c:pt>
                <c:pt idx="3286">
                  <c:v>0.0945682</c:v>
                </c:pt>
                <c:pt idx="3288">
                  <c:v>0</c:v>
                </c:pt>
                <c:pt idx="3289">
                  <c:v>0</c:v>
                </c:pt>
                <c:pt idx="3291">
                  <c:v>0</c:v>
                </c:pt>
                <c:pt idx="3292">
                  <c:v>0</c:v>
                </c:pt>
                <c:pt idx="3294">
                  <c:v>0</c:v>
                </c:pt>
                <c:pt idx="3295">
                  <c:v>0</c:v>
                </c:pt>
                <c:pt idx="3297">
                  <c:v>0</c:v>
                </c:pt>
                <c:pt idx="3298">
                  <c:v>0</c:v>
                </c:pt>
                <c:pt idx="3300">
                  <c:v>0</c:v>
                </c:pt>
                <c:pt idx="3301">
                  <c:v>0</c:v>
                </c:pt>
                <c:pt idx="3303">
                  <c:v>0</c:v>
                </c:pt>
                <c:pt idx="3304">
                  <c:v>0</c:v>
                </c:pt>
                <c:pt idx="3306">
                  <c:v>0</c:v>
                </c:pt>
                <c:pt idx="3307">
                  <c:v>0</c:v>
                </c:pt>
                <c:pt idx="3309">
                  <c:v>0</c:v>
                </c:pt>
                <c:pt idx="3310">
                  <c:v>0</c:v>
                </c:pt>
                <c:pt idx="3312">
                  <c:v>0</c:v>
                </c:pt>
                <c:pt idx="3313">
                  <c:v>0</c:v>
                </c:pt>
                <c:pt idx="3315">
                  <c:v>0</c:v>
                </c:pt>
                <c:pt idx="3316">
                  <c:v>0</c:v>
                </c:pt>
                <c:pt idx="3318">
                  <c:v>0</c:v>
                </c:pt>
                <c:pt idx="3319">
                  <c:v>0</c:v>
                </c:pt>
                <c:pt idx="3321">
                  <c:v>0</c:v>
                </c:pt>
                <c:pt idx="3322">
                  <c:v>0</c:v>
                </c:pt>
                <c:pt idx="3324">
                  <c:v>0</c:v>
                </c:pt>
                <c:pt idx="3325">
                  <c:v>0</c:v>
                </c:pt>
                <c:pt idx="3327">
                  <c:v>0</c:v>
                </c:pt>
                <c:pt idx="3328">
                  <c:v>0</c:v>
                </c:pt>
                <c:pt idx="3330">
                  <c:v>0</c:v>
                </c:pt>
                <c:pt idx="3331">
                  <c:v>0</c:v>
                </c:pt>
                <c:pt idx="3333">
                  <c:v>0</c:v>
                </c:pt>
                <c:pt idx="3334">
                  <c:v>0</c:v>
                </c:pt>
                <c:pt idx="3336">
                  <c:v>0</c:v>
                </c:pt>
                <c:pt idx="3337">
                  <c:v>0</c:v>
                </c:pt>
                <c:pt idx="3339">
                  <c:v>0</c:v>
                </c:pt>
                <c:pt idx="3340">
                  <c:v>0</c:v>
                </c:pt>
                <c:pt idx="3342">
                  <c:v>0</c:v>
                </c:pt>
                <c:pt idx="3343">
                  <c:v>0</c:v>
                </c:pt>
                <c:pt idx="3345">
                  <c:v>0</c:v>
                </c:pt>
                <c:pt idx="3346">
                  <c:v>0</c:v>
                </c:pt>
                <c:pt idx="3348">
                  <c:v>0</c:v>
                </c:pt>
                <c:pt idx="3349">
                  <c:v>0</c:v>
                </c:pt>
                <c:pt idx="3351">
                  <c:v>0</c:v>
                </c:pt>
                <c:pt idx="3352">
                  <c:v>0</c:v>
                </c:pt>
                <c:pt idx="3354">
                  <c:v>0</c:v>
                </c:pt>
                <c:pt idx="3355">
                  <c:v>0</c:v>
                </c:pt>
                <c:pt idx="3357">
                  <c:v>0</c:v>
                </c:pt>
                <c:pt idx="3358">
                  <c:v>0</c:v>
                </c:pt>
                <c:pt idx="3360">
                  <c:v>0</c:v>
                </c:pt>
                <c:pt idx="3361">
                  <c:v>0</c:v>
                </c:pt>
                <c:pt idx="3363">
                  <c:v>0</c:v>
                </c:pt>
                <c:pt idx="3364">
                  <c:v>0</c:v>
                </c:pt>
                <c:pt idx="3366">
                  <c:v>0</c:v>
                </c:pt>
                <c:pt idx="3367">
                  <c:v>0</c:v>
                </c:pt>
                <c:pt idx="3369">
                  <c:v>0</c:v>
                </c:pt>
                <c:pt idx="3370">
                  <c:v>0</c:v>
                </c:pt>
                <c:pt idx="3372">
                  <c:v>0</c:v>
                </c:pt>
                <c:pt idx="3373">
                  <c:v>0</c:v>
                </c:pt>
                <c:pt idx="3375">
                  <c:v>0</c:v>
                </c:pt>
                <c:pt idx="3376">
                  <c:v>0</c:v>
                </c:pt>
                <c:pt idx="3378">
                  <c:v>0</c:v>
                </c:pt>
                <c:pt idx="3379">
                  <c:v>0</c:v>
                </c:pt>
                <c:pt idx="3381">
                  <c:v>0</c:v>
                </c:pt>
                <c:pt idx="3382">
                  <c:v>0</c:v>
                </c:pt>
                <c:pt idx="3384">
                  <c:v>0</c:v>
                </c:pt>
                <c:pt idx="3385">
                  <c:v>0</c:v>
                </c:pt>
                <c:pt idx="3387">
                  <c:v>0</c:v>
                </c:pt>
                <c:pt idx="3388">
                  <c:v>0</c:v>
                </c:pt>
                <c:pt idx="3390">
                  <c:v>0</c:v>
                </c:pt>
                <c:pt idx="3391">
                  <c:v>0</c:v>
                </c:pt>
                <c:pt idx="3393">
                  <c:v>0</c:v>
                </c:pt>
                <c:pt idx="3394">
                  <c:v>0</c:v>
                </c:pt>
                <c:pt idx="3396">
                  <c:v>0</c:v>
                </c:pt>
                <c:pt idx="3397">
                  <c:v>0</c:v>
                </c:pt>
                <c:pt idx="3399">
                  <c:v>0</c:v>
                </c:pt>
                <c:pt idx="3400">
                  <c:v>0</c:v>
                </c:pt>
                <c:pt idx="3402">
                  <c:v>0</c:v>
                </c:pt>
                <c:pt idx="3403">
                  <c:v>0</c:v>
                </c:pt>
                <c:pt idx="3405">
                  <c:v>0</c:v>
                </c:pt>
                <c:pt idx="3406">
                  <c:v>0</c:v>
                </c:pt>
                <c:pt idx="3408">
                  <c:v>0</c:v>
                </c:pt>
                <c:pt idx="3409">
                  <c:v>0</c:v>
                </c:pt>
                <c:pt idx="3411">
                  <c:v>0</c:v>
                </c:pt>
                <c:pt idx="3412">
                  <c:v>0</c:v>
                </c:pt>
                <c:pt idx="3414">
                  <c:v>0</c:v>
                </c:pt>
                <c:pt idx="3415">
                  <c:v>0</c:v>
                </c:pt>
                <c:pt idx="3417">
                  <c:v>0</c:v>
                </c:pt>
                <c:pt idx="3418">
                  <c:v>0</c:v>
                </c:pt>
                <c:pt idx="3420">
                  <c:v>0</c:v>
                </c:pt>
                <c:pt idx="3421">
                  <c:v>0</c:v>
                </c:pt>
                <c:pt idx="3423">
                  <c:v>0</c:v>
                </c:pt>
                <c:pt idx="3424">
                  <c:v>0</c:v>
                </c:pt>
                <c:pt idx="3426">
                  <c:v>0</c:v>
                </c:pt>
                <c:pt idx="3427">
                  <c:v>0</c:v>
                </c:pt>
                <c:pt idx="3429">
                  <c:v>0</c:v>
                </c:pt>
                <c:pt idx="3430">
                  <c:v>0</c:v>
                </c:pt>
                <c:pt idx="3432">
                  <c:v>0</c:v>
                </c:pt>
                <c:pt idx="3433">
                  <c:v>0</c:v>
                </c:pt>
                <c:pt idx="3435">
                  <c:v>0</c:v>
                </c:pt>
                <c:pt idx="3436">
                  <c:v>0</c:v>
                </c:pt>
                <c:pt idx="3438">
                  <c:v>0</c:v>
                </c:pt>
                <c:pt idx="3439">
                  <c:v>0</c:v>
                </c:pt>
                <c:pt idx="3441">
                  <c:v>0</c:v>
                </c:pt>
                <c:pt idx="3442">
                  <c:v>0</c:v>
                </c:pt>
                <c:pt idx="3444">
                  <c:v>0</c:v>
                </c:pt>
                <c:pt idx="3445">
                  <c:v>0</c:v>
                </c:pt>
                <c:pt idx="3447">
                  <c:v>0</c:v>
                </c:pt>
                <c:pt idx="3448">
                  <c:v>0</c:v>
                </c:pt>
                <c:pt idx="3450">
                  <c:v>0</c:v>
                </c:pt>
                <c:pt idx="3451">
                  <c:v>0</c:v>
                </c:pt>
                <c:pt idx="3453">
                  <c:v>0</c:v>
                </c:pt>
                <c:pt idx="3454">
                  <c:v>0</c:v>
                </c:pt>
                <c:pt idx="3456">
                  <c:v>0</c:v>
                </c:pt>
                <c:pt idx="3457">
                  <c:v>0</c:v>
                </c:pt>
                <c:pt idx="3459">
                  <c:v>0</c:v>
                </c:pt>
                <c:pt idx="3460">
                  <c:v>0</c:v>
                </c:pt>
                <c:pt idx="3462">
                  <c:v>0</c:v>
                </c:pt>
                <c:pt idx="3463">
                  <c:v>0</c:v>
                </c:pt>
                <c:pt idx="3465">
                  <c:v>0</c:v>
                </c:pt>
                <c:pt idx="3466">
                  <c:v>0</c:v>
                </c:pt>
                <c:pt idx="3468">
                  <c:v>0</c:v>
                </c:pt>
                <c:pt idx="3469">
                  <c:v>0</c:v>
                </c:pt>
                <c:pt idx="3471">
                  <c:v>0</c:v>
                </c:pt>
                <c:pt idx="3472">
                  <c:v>0</c:v>
                </c:pt>
                <c:pt idx="3474">
                  <c:v>0</c:v>
                </c:pt>
                <c:pt idx="3475">
                  <c:v>0</c:v>
                </c:pt>
                <c:pt idx="3477">
                  <c:v>0</c:v>
                </c:pt>
                <c:pt idx="3478">
                  <c:v>0</c:v>
                </c:pt>
                <c:pt idx="3480">
                  <c:v>0</c:v>
                </c:pt>
                <c:pt idx="3481">
                  <c:v>0</c:v>
                </c:pt>
                <c:pt idx="3483">
                  <c:v>0</c:v>
                </c:pt>
                <c:pt idx="3484">
                  <c:v>0</c:v>
                </c:pt>
                <c:pt idx="3486">
                  <c:v>0</c:v>
                </c:pt>
                <c:pt idx="3487">
                  <c:v>0</c:v>
                </c:pt>
                <c:pt idx="3489">
                  <c:v>0</c:v>
                </c:pt>
                <c:pt idx="3490">
                  <c:v>0</c:v>
                </c:pt>
                <c:pt idx="3492">
                  <c:v>0</c:v>
                </c:pt>
                <c:pt idx="3493">
                  <c:v>0</c:v>
                </c:pt>
                <c:pt idx="3495">
                  <c:v>0</c:v>
                </c:pt>
                <c:pt idx="3496">
                  <c:v>0</c:v>
                </c:pt>
                <c:pt idx="3498">
                  <c:v>0</c:v>
                </c:pt>
                <c:pt idx="3499">
                  <c:v>0</c:v>
                </c:pt>
                <c:pt idx="3501">
                  <c:v>0</c:v>
                </c:pt>
                <c:pt idx="3502">
                  <c:v>0</c:v>
                </c:pt>
                <c:pt idx="3504">
                  <c:v>0</c:v>
                </c:pt>
                <c:pt idx="3505">
                  <c:v>0</c:v>
                </c:pt>
                <c:pt idx="3507">
                  <c:v>0</c:v>
                </c:pt>
                <c:pt idx="3508">
                  <c:v>0</c:v>
                </c:pt>
                <c:pt idx="3510">
                  <c:v>0</c:v>
                </c:pt>
                <c:pt idx="3511">
                  <c:v>0</c:v>
                </c:pt>
                <c:pt idx="3513">
                  <c:v>0</c:v>
                </c:pt>
                <c:pt idx="3514">
                  <c:v>0</c:v>
                </c:pt>
                <c:pt idx="3516">
                  <c:v>0</c:v>
                </c:pt>
                <c:pt idx="3517">
                  <c:v>0</c:v>
                </c:pt>
                <c:pt idx="3519">
                  <c:v>0</c:v>
                </c:pt>
                <c:pt idx="3520">
                  <c:v>0</c:v>
                </c:pt>
                <c:pt idx="3522">
                  <c:v>0</c:v>
                </c:pt>
                <c:pt idx="3523">
                  <c:v>0</c:v>
                </c:pt>
                <c:pt idx="3525">
                  <c:v>0</c:v>
                </c:pt>
                <c:pt idx="3526">
                  <c:v>0</c:v>
                </c:pt>
                <c:pt idx="3528">
                  <c:v>0</c:v>
                </c:pt>
                <c:pt idx="3529">
                  <c:v>0</c:v>
                </c:pt>
                <c:pt idx="3531">
                  <c:v>0</c:v>
                </c:pt>
                <c:pt idx="3532">
                  <c:v>0</c:v>
                </c:pt>
                <c:pt idx="3534">
                  <c:v>0</c:v>
                </c:pt>
                <c:pt idx="3535">
                  <c:v>0</c:v>
                </c:pt>
                <c:pt idx="3537">
                  <c:v>0</c:v>
                </c:pt>
                <c:pt idx="3538">
                  <c:v>0</c:v>
                </c:pt>
                <c:pt idx="3540">
                  <c:v>0</c:v>
                </c:pt>
                <c:pt idx="3541">
                  <c:v>0</c:v>
                </c:pt>
                <c:pt idx="3543">
                  <c:v>0</c:v>
                </c:pt>
                <c:pt idx="3544">
                  <c:v>0</c:v>
                </c:pt>
                <c:pt idx="3546">
                  <c:v>0</c:v>
                </c:pt>
                <c:pt idx="3547">
                  <c:v>0</c:v>
                </c:pt>
                <c:pt idx="3549">
                  <c:v>0</c:v>
                </c:pt>
                <c:pt idx="3550">
                  <c:v>0</c:v>
                </c:pt>
                <c:pt idx="3552">
                  <c:v>0</c:v>
                </c:pt>
                <c:pt idx="3553">
                  <c:v>0</c:v>
                </c:pt>
                <c:pt idx="3555">
                  <c:v>0</c:v>
                </c:pt>
                <c:pt idx="3556">
                  <c:v>0</c:v>
                </c:pt>
                <c:pt idx="3558">
                  <c:v>0</c:v>
                </c:pt>
                <c:pt idx="3559">
                  <c:v>0</c:v>
                </c:pt>
                <c:pt idx="3561">
                  <c:v>0</c:v>
                </c:pt>
                <c:pt idx="3562">
                  <c:v>0</c:v>
                </c:pt>
                <c:pt idx="3564">
                  <c:v>0</c:v>
                </c:pt>
                <c:pt idx="3565">
                  <c:v>0</c:v>
                </c:pt>
                <c:pt idx="3567">
                  <c:v>0</c:v>
                </c:pt>
                <c:pt idx="3568">
                  <c:v>0</c:v>
                </c:pt>
                <c:pt idx="3570">
                  <c:v>0</c:v>
                </c:pt>
                <c:pt idx="3571">
                  <c:v>0</c:v>
                </c:pt>
                <c:pt idx="3573">
                  <c:v>0</c:v>
                </c:pt>
                <c:pt idx="3574">
                  <c:v>0</c:v>
                </c:pt>
                <c:pt idx="3576">
                  <c:v>0</c:v>
                </c:pt>
                <c:pt idx="3577">
                  <c:v>0</c:v>
                </c:pt>
                <c:pt idx="3579">
                  <c:v>0</c:v>
                </c:pt>
                <c:pt idx="3580">
                  <c:v>0</c:v>
                </c:pt>
                <c:pt idx="3582">
                  <c:v>0</c:v>
                </c:pt>
                <c:pt idx="3583">
                  <c:v>0</c:v>
                </c:pt>
                <c:pt idx="3585">
                  <c:v>0</c:v>
                </c:pt>
                <c:pt idx="3586">
                  <c:v>0</c:v>
                </c:pt>
                <c:pt idx="3588">
                  <c:v>0</c:v>
                </c:pt>
                <c:pt idx="3589">
                  <c:v>0</c:v>
                </c:pt>
                <c:pt idx="3591">
                  <c:v>0</c:v>
                </c:pt>
                <c:pt idx="3592">
                  <c:v>0</c:v>
                </c:pt>
                <c:pt idx="3594">
                  <c:v>0</c:v>
                </c:pt>
                <c:pt idx="3595">
                  <c:v>0</c:v>
                </c:pt>
                <c:pt idx="3597">
                  <c:v>0</c:v>
                </c:pt>
                <c:pt idx="3598">
                  <c:v>0</c:v>
                </c:pt>
                <c:pt idx="3600">
                  <c:v>0</c:v>
                </c:pt>
                <c:pt idx="3601">
                  <c:v>0</c:v>
                </c:pt>
                <c:pt idx="3603">
                  <c:v>0</c:v>
                </c:pt>
                <c:pt idx="3604">
                  <c:v>0</c:v>
                </c:pt>
                <c:pt idx="3606">
                  <c:v>0</c:v>
                </c:pt>
                <c:pt idx="3607">
                  <c:v>0</c:v>
                </c:pt>
                <c:pt idx="3609">
                  <c:v>0</c:v>
                </c:pt>
                <c:pt idx="3610">
                  <c:v>0</c:v>
                </c:pt>
                <c:pt idx="3612">
                  <c:v>0</c:v>
                </c:pt>
                <c:pt idx="3613">
                  <c:v>0</c:v>
                </c:pt>
                <c:pt idx="3615">
                  <c:v>0</c:v>
                </c:pt>
                <c:pt idx="3616">
                  <c:v>0</c:v>
                </c:pt>
                <c:pt idx="3618">
                  <c:v>0</c:v>
                </c:pt>
                <c:pt idx="3619">
                  <c:v>0</c:v>
                </c:pt>
                <c:pt idx="3621">
                  <c:v>0</c:v>
                </c:pt>
                <c:pt idx="3622">
                  <c:v>0</c:v>
                </c:pt>
                <c:pt idx="3624">
                  <c:v>0</c:v>
                </c:pt>
                <c:pt idx="3625">
                  <c:v>0</c:v>
                </c:pt>
                <c:pt idx="3627">
                  <c:v>0</c:v>
                </c:pt>
                <c:pt idx="3628">
                  <c:v>0</c:v>
                </c:pt>
                <c:pt idx="3630">
                  <c:v>0</c:v>
                </c:pt>
                <c:pt idx="3631">
                  <c:v>0</c:v>
                </c:pt>
                <c:pt idx="3633">
                  <c:v>0</c:v>
                </c:pt>
                <c:pt idx="3634">
                  <c:v>0</c:v>
                </c:pt>
                <c:pt idx="3636">
                  <c:v>0</c:v>
                </c:pt>
                <c:pt idx="3637">
                  <c:v>0</c:v>
                </c:pt>
                <c:pt idx="3639">
                  <c:v>0</c:v>
                </c:pt>
                <c:pt idx="3640">
                  <c:v>0</c:v>
                </c:pt>
                <c:pt idx="3642">
                  <c:v>0</c:v>
                </c:pt>
                <c:pt idx="3643">
                  <c:v>0</c:v>
                </c:pt>
                <c:pt idx="3645">
                  <c:v>0</c:v>
                </c:pt>
                <c:pt idx="3646">
                  <c:v>0</c:v>
                </c:pt>
                <c:pt idx="3648">
                  <c:v>0</c:v>
                </c:pt>
                <c:pt idx="3649">
                  <c:v>0</c:v>
                </c:pt>
                <c:pt idx="3651">
                  <c:v>0</c:v>
                </c:pt>
                <c:pt idx="3652">
                  <c:v>0</c:v>
                </c:pt>
                <c:pt idx="3654">
                  <c:v>0</c:v>
                </c:pt>
                <c:pt idx="3655">
                  <c:v>0</c:v>
                </c:pt>
                <c:pt idx="3657">
                  <c:v>0</c:v>
                </c:pt>
                <c:pt idx="3658">
                  <c:v>0</c:v>
                </c:pt>
                <c:pt idx="3660">
                  <c:v>0</c:v>
                </c:pt>
                <c:pt idx="3661">
                  <c:v>0</c:v>
                </c:pt>
                <c:pt idx="3663">
                  <c:v>0</c:v>
                </c:pt>
                <c:pt idx="3664">
                  <c:v>0</c:v>
                </c:pt>
                <c:pt idx="3666">
                  <c:v>0</c:v>
                </c:pt>
                <c:pt idx="3667">
                  <c:v>0</c:v>
                </c:pt>
                <c:pt idx="3669">
                  <c:v>0</c:v>
                </c:pt>
                <c:pt idx="3670">
                  <c:v>0</c:v>
                </c:pt>
                <c:pt idx="3672">
                  <c:v>0</c:v>
                </c:pt>
                <c:pt idx="3673">
                  <c:v>0</c:v>
                </c:pt>
                <c:pt idx="3675">
                  <c:v>0</c:v>
                </c:pt>
                <c:pt idx="3676">
                  <c:v>0</c:v>
                </c:pt>
                <c:pt idx="3678">
                  <c:v>0</c:v>
                </c:pt>
                <c:pt idx="3679">
                  <c:v>0</c:v>
                </c:pt>
                <c:pt idx="3681">
                  <c:v>0</c:v>
                </c:pt>
                <c:pt idx="3682">
                  <c:v>0</c:v>
                </c:pt>
                <c:pt idx="3684">
                  <c:v>0</c:v>
                </c:pt>
                <c:pt idx="3685">
                  <c:v>0</c:v>
                </c:pt>
                <c:pt idx="3687">
                  <c:v>0</c:v>
                </c:pt>
                <c:pt idx="3688">
                  <c:v>0</c:v>
                </c:pt>
                <c:pt idx="3690">
                  <c:v>0</c:v>
                </c:pt>
                <c:pt idx="3691">
                  <c:v>0</c:v>
                </c:pt>
                <c:pt idx="3693">
                  <c:v>0</c:v>
                </c:pt>
                <c:pt idx="3694">
                  <c:v>0</c:v>
                </c:pt>
                <c:pt idx="3696">
                  <c:v>0</c:v>
                </c:pt>
                <c:pt idx="3697">
                  <c:v>0</c:v>
                </c:pt>
                <c:pt idx="3699">
                  <c:v>0</c:v>
                </c:pt>
                <c:pt idx="3700">
                  <c:v>0</c:v>
                </c:pt>
                <c:pt idx="3702">
                  <c:v>0</c:v>
                </c:pt>
                <c:pt idx="3703">
                  <c:v>0</c:v>
                </c:pt>
                <c:pt idx="3705">
                  <c:v>0</c:v>
                </c:pt>
                <c:pt idx="3706">
                  <c:v>0</c:v>
                </c:pt>
                <c:pt idx="3708">
                  <c:v>0</c:v>
                </c:pt>
                <c:pt idx="3709">
                  <c:v>0</c:v>
                </c:pt>
                <c:pt idx="3711">
                  <c:v>0</c:v>
                </c:pt>
                <c:pt idx="3712">
                  <c:v>0</c:v>
                </c:pt>
                <c:pt idx="3714">
                  <c:v>0</c:v>
                </c:pt>
                <c:pt idx="3715">
                  <c:v>0</c:v>
                </c:pt>
                <c:pt idx="3717">
                  <c:v>0</c:v>
                </c:pt>
                <c:pt idx="3718">
                  <c:v>0</c:v>
                </c:pt>
                <c:pt idx="3720">
                  <c:v>0</c:v>
                </c:pt>
                <c:pt idx="3721">
                  <c:v>0</c:v>
                </c:pt>
                <c:pt idx="3723">
                  <c:v>0</c:v>
                </c:pt>
                <c:pt idx="3724">
                  <c:v>0</c:v>
                </c:pt>
                <c:pt idx="3726">
                  <c:v>0</c:v>
                </c:pt>
                <c:pt idx="3727">
                  <c:v>0</c:v>
                </c:pt>
                <c:pt idx="3729">
                  <c:v>0</c:v>
                </c:pt>
                <c:pt idx="3730">
                  <c:v>0</c:v>
                </c:pt>
                <c:pt idx="3732">
                  <c:v>0</c:v>
                </c:pt>
                <c:pt idx="3733">
                  <c:v>0</c:v>
                </c:pt>
                <c:pt idx="3735">
                  <c:v>0</c:v>
                </c:pt>
                <c:pt idx="3736">
                  <c:v>0</c:v>
                </c:pt>
                <c:pt idx="3738">
                  <c:v>0</c:v>
                </c:pt>
                <c:pt idx="3739">
                  <c:v>0</c:v>
                </c:pt>
                <c:pt idx="3741">
                  <c:v>0</c:v>
                </c:pt>
                <c:pt idx="3742">
                  <c:v>0</c:v>
                </c:pt>
                <c:pt idx="3744">
                  <c:v>0</c:v>
                </c:pt>
                <c:pt idx="3745">
                  <c:v>0</c:v>
                </c:pt>
                <c:pt idx="3747">
                  <c:v>0</c:v>
                </c:pt>
                <c:pt idx="3748">
                  <c:v>0</c:v>
                </c:pt>
                <c:pt idx="3750">
                  <c:v>0</c:v>
                </c:pt>
                <c:pt idx="3751">
                  <c:v>0</c:v>
                </c:pt>
                <c:pt idx="3753">
                  <c:v>0</c:v>
                </c:pt>
                <c:pt idx="3754">
                  <c:v>0</c:v>
                </c:pt>
                <c:pt idx="3756">
                  <c:v>0</c:v>
                </c:pt>
                <c:pt idx="3757">
                  <c:v>0</c:v>
                </c:pt>
                <c:pt idx="3759">
                  <c:v>0</c:v>
                </c:pt>
                <c:pt idx="3760">
                  <c:v>0</c:v>
                </c:pt>
                <c:pt idx="3762">
                  <c:v>0</c:v>
                </c:pt>
                <c:pt idx="3763">
                  <c:v>0</c:v>
                </c:pt>
                <c:pt idx="3765">
                  <c:v>0</c:v>
                </c:pt>
                <c:pt idx="3766">
                  <c:v>0</c:v>
                </c:pt>
                <c:pt idx="3768">
                  <c:v>0</c:v>
                </c:pt>
                <c:pt idx="3769">
                  <c:v>0</c:v>
                </c:pt>
                <c:pt idx="3771">
                  <c:v>0</c:v>
                </c:pt>
                <c:pt idx="3772">
                  <c:v>0</c:v>
                </c:pt>
                <c:pt idx="3774">
                  <c:v>0</c:v>
                </c:pt>
                <c:pt idx="3775">
                  <c:v>0</c:v>
                </c:pt>
                <c:pt idx="3777">
                  <c:v>0</c:v>
                </c:pt>
                <c:pt idx="3778">
                  <c:v>0</c:v>
                </c:pt>
                <c:pt idx="3780">
                  <c:v>0</c:v>
                </c:pt>
                <c:pt idx="3781">
                  <c:v>0</c:v>
                </c:pt>
                <c:pt idx="3783">
                  <c:v>0</c:v>
                </c:pt>
                <c:pt idx="3784">
                  <c:v>0</c:v>
                </c:pt>
                <c:pt idx="3786">
                  <c:v>0</c:v>
                </c:pt>
                <c:pt idx="3787">
                  <c:v>0</c:v>
                </c:pt>
                <c:pt idx="3789">
                  <c:v>0</c:v>
                </c:pt>
                <c:pt idx="3790">
                  <c:v>0</c:v>
                </c:pt>
                <c:pt idx="3792">
                  <c:v>0</c:v>
                </c:pt>
                <c:pt idx="3793">
                  <c:v>0</c:v>
                </c:pt>
                <c:pt idx="3795">
                  <c:v>0</c:v>
                </c:pt>
                <c:pt idx="3796">
                  <c:v>0</c:v>
                </c:pt>
                <c:pt idx="3798">
                  <c:v>0</c:v>
                </c:pt>
                <c:pt idx="3799">
                  <c:v>0</c:v>
                </c:pt>
                <c:pt idx="3801">
                  <c:v>0</c:v>
                </c:pt>
                <c:pt idx="3802">
                  <c:v>0</c:v>
                </c:pt>
                <c:pt idx="3804">
                  <c:v>0</c:v>
                </c:pt>
                <c:pt idx="3805">
                  <c:v>0</c:v>
                </c:pt>
                <c:pt idx="3807">
                  <c:v>0</c:v>
                </c:pt>
                <c:pt idx="3808">
                  <c:v>0</c:v>
                </c:pt>
                <c:pt idx="3810">
                  <c:v>0</c:v>
                </c:pt>
                <c:pt idx="3811">
                  <c:v>0</c:v>
                </c:pt>
                <c:pt idx="3813">
                  <c:v>0</c:v>
                </c:pt>
                <c:pt idx="3814">
                  <c:v>0</c:v>
                </c:pt>
                <c:pt idx="3816">
                  <c:v>0</c:v>
                </c:pt>
                <c:pt idx="3817">
                  <c:v>0</c:v>
                </c:pt>
                <c:pt idx="3819">
                  <c:v>0</c:v>
                </c:pt>
                <c:pt idx="3820">
                  <c:v>0</c:v>
                </c:pt>
                <c:pt idx="3822">
                  <c:v>0</c:v>
                </c:pt>
                <c:pt idx="3823">
                  <c:v>0</c:v>
                </c:pt>
                <c:pt idx="3825">
                  <c:v>0</c:v>
                </c:pt>
                <c:pt idx="3826">
                  <c:v>0</c:v>
                </c:pt>
                <c:pt idx="3828">
                  <c:v>0</c:v>
                </c:pt>
                <c:pt idx="3829">
                  <c:v>0</c:v>
                </c:pt>
                <c:pt idx="3831">
                  <c:v>0</c:v>
                </c:pt>
                <c:pt idx="3832">
                  <c:v>0</c:v>
                </c:pt>
                <c:pt idx="3834">
                  <c:v>0</c:v>
                </c:pt>
                <c:pt idx="3835">
                  <c:v>0</c:v>
                </c:pt>
                <c:pt idx="3837">
                  <c:v>0</c:v>
                </c:pt>
                <c:pt idx="3838">
                  <c:v>0</c:v>
                </c:pt>
                <c:pt idx="3840">
                  <c:v>0</c:v>
                </c:pt>
                <c:pt idx="3841">
                  <c:v>0</c:v>
                </c:pt>
                <c:pt idx="3843">
                  <c:v>0</c:v>
                </c:pt>
                <c:pt idx="3844">
                  <c:v>0</c:v>
                </c:pt>
                <c:pt idx="3846">
                  <c:v>0</c:v>
                </c:pt>
                <c:pt idx="3847">
                  <c:v>0</c:v>
                </c:pt>
                <c:pt idx="3849">
                  <c:v>0</c:v>
                </c:pt>
                <c:pt idx="3850">
                  <c:v>0</c:v>
                </c:pt>
                <c:pt idx="3852">
                  <c:v>0</c:v>
                </c:pt>
                <c:pt idx="3853">
                  <c:v>0</c:v>
                </c:pt>
                <c:pt idx="3855">
                  <c:v>0</c:v>
                </c:pt>
                <c:pt idx="3856">
                  <c:v>0</c:v>
                </c:pt>
                <c:pt idx="3858">
                  <c:v>0</c:v>
                </c:pt>
                <c:pt idx="3859">
                  <c:v>0</c:v>
                </c:pt>
                <c:pt idx="3861">
                  <c:v>0</c:v>
                </c:pt>
                <c:pt idx="3862">
                  <c:v>0</c:v>
                </c:pt>
                <c:pt idx="3864">
                  <c:v>0</c:v>
                </c:pt>
                <c:pt idx="3865">
                  <c:v>0</c:v>
                </c:pt>
                <c:pt idx="3867">
                  <c:v>0</c:v>
                </c:pt>
                <c:pt idx="3868">
                  <c:v>0</c:v>
                </c:pt>
                <c:pt idx="3870">
                  <c:v>0</c:v>
                </c:pt>
                <c:pt idx="3871">
                  <c:v>0</c:v>
                </c:pt>
                <c:pt idx="3873">
                  <c:v>0</c:v>
                </c:pt>
                <c:pt idx="3874">
                  <c:v>0</c:v>
                </c:pt>
                <c:pt idx="3876">
                  <c:v>0</c:v>
                </c:pt>
                <c:pt idx="3877">
                  <c:v>0</c:v>
                </c:pt>
                <c:pt idx="3879">
                  <c:v>0</c:v>
                </c:pt>
                <c:pt idx="3880">
                  <c:v>0</c:v>
                </c:pt>
                <c:pt idx="3882">
                  <c:v>0</c:v>
                </c:pt>
                <c:pt idx="3883">
                  <c:v>0</c:v>
                </c:pt>
                <c:pt idx="3885">
                  <c:v>0</c:v>
                </c:pt>
                <c:pt idx="3886">
                  <c:v>0</c:v>
                </c:pt>
                <c:pt idx="3888">
                  <c:v>0</c:v>
                </c:pt>
                <c:pt idx="3889">
                  <c:v>0</c:v>
                </c:pt>
                <c:pt idx="3891">
                  <c:v>0</c:v>
                </c:pt>
                <c:pt idx="3892">
                  <c:v>0</c:v>
                </c:pt>
                <c:pt idx="3894">
                  <c:v>0</c:v>
                </c:pt>
                <c:pt idx="3895">
                  <c:v>0</c:v>
                </c:pt>
                <c:pt idx="3897">
                  <c:v>0</c:v>
                </c:pt>
                <c:pt idx="3898">
                  <c:v>0</c:v>
                </c:pt>
                <c:pt idx="3900">
                  <c:v>0</c:v>
                </c:pt>
                <c:pt idx="3901">
                  <c:v>0</c:v>
                </c:pt>
                <c:pt idx="3903">
                  <c:v>0</c:v>
                </c:pt>
                <c:pt idx="3904">
                  <c:v>0</c:v>
                </c:pt>
                <c:pt idx="3906">
                  <c:v>0</c:v>
                </c:pt>
                <c:pt idx="3907">
                  <c:v>0</c:v>
                </c:pt>
                <c:pt idx="3909">
                  <c:v>0</c:v>
                </c:pt>
                <c:pt idx="3910">
                  <c:v>0</c:v>
                </c:pt>
                <c:pt idx="3912">
                  <c:v>0</c:v>
                </c:pt>
                <c:pt idx="3913">
                  <c:v>0</c:v>
                </c:pt>
                <c:pt idx="3915">
                  <c:v>0</c:v>
                </c:pt>
                <c:pt idx="3916">
                  <c:v>0</c:v>
                </c:pt>
                <c:pt idx="3918">
                  <c:v>0</c:v>
                </c:pt>
                <c:pt idx="3919">
                  <c:v>0</c:v>
                </c:pt>
                <c:pt idx="3921">
                  <c:v>0</c:v>
                </c:pt>
                <c:pt idx="3922">
                  <c:v>0</c:v>
                </c:pt>
                <c:pt idx="3924">
                  <c:v>0</c:v>
                </c:pt>
                <c:pt idx="3925">
                  <c:v>0</c:v>
                </c:pt>
                <c:pt idx="3927">
                  <c:v>0</c:v>
                </c:pt>
                <c:pt idx="3928">
                  <c:v>0</c:v>
                </c:pt>
                <c:pt idx="3930">
                  <c:v>0</c:v>
                </c:pt>
                <c:pt idx="3931">
                  <c:v>0</c:v>
                </c:pt>
                <c:pt idx="3933">
                  <c:v>0</c:v>
                </c:pt>
                <c:pt idx="3934">
                  <c:v>0</c:v>
                </c:pt>
                <c:pt idx="3936">
                  <c:v>0</c:v>
                </c:pt>
                <c:pt idx="3937">
                  <c:v>0</c:v>
                </c:pt>
                <c:pt idx="3939">
                  <c:v>0</c:v>
                </c:pt>
                <c:pt idx="3940">
                  <c:v>0</c:v>
                </c:pt>
                <c:pt idx="3942">
                  <c:v>0</c:v>
                </c:pt>
                <c:pt idx="3943">
                  <c:v>0</c:v>
                </c:pt>
                <c:pt idx="3945">
                  <c:v>0</c:v>
                </c:pt>
                <c:pt idx="3946">
                  <c:v>0</c:v>
                </c:pt>
                <c:pt idx="3948">
                  <c:v>0</c:v>
                </c:pt>
                <c:pt idx="3949">
                  <c:v>0</c:v>
                </c:pt>
                <c:pt idx="3951">
                  <c:v>0</c:v>
                </c:pt>
                <c:pt idx="3952">
                  <c:v>0</c:v>
                </c:pt>
                <c:pt idx="3954">
                  <c:v>0</c:v>
                </c:pt>
                <c:pt idx="3955">
                  <c:v>0</c:v>
                </c:pt>
                <c:pt idx="3957">
                  <c:v>0</c:v>
                </c:pt>
                <c:pt idx="3958">
                  <c:v>0</c:v>
                </c:pt>
                <c:pt idx="3960">
                  <c:v>0</c:v>
                </c:pt>
                <c:pt idx="3961">
                  <c:v>0</c:v>
                </c:pt>
                <c:pt idx="3963">
                  <c:v>0</c:v>
                </c:pt>
                <c:pt idx="3964">
                  <c:v>0</c:v>
                </c:pt>
                <c:pt idx="3966">
                  <c:v>0</c:v>
                </c:pt>
                <c:pt idx="3967">
                  <c:v>0</c:v>
                </c:pt>
                <c:pt idx="3969">
                  <c:v>0</c:v>
                </c:pt>
                <c:pt idx="3970">
                  <c:v>0</c:v>
                </c:pt>
                <c:pt idx="3972">
                  <c:v>0</c:v>
                </c:pt>
                <c:pt idx="3973">
                  <c:v>0</c:v>
                </c:pt>
                <c:pt idx="3975">
                  <c:v>0</c:v>
                </c:pt>
                <c:pt idx="3976">
                  <c:v>0</c:v>
                </c:pt>
                <c:pt idx="3978">
                  <c:v>0</c:v>
                </c:pt>
                <c:pt idx="3979">
                  <c:v>0</c:v>
                </c:pt>
                <c:pt idx="3981">
                  <c:v>0</c:v>
                </c:pt>
                <c:pt idx="3982">
                  <c:v>0</c:v>
                </c:pt>
                <c:pt idx="3984">
                  <c:v>0</c:v>
                </c:pt>
                <c:pt idx="3985">
                  <c:v>0</c:v>
                </c:pt>
                <c:pt idx="3987">
                  <c:v>0</c:v>
                </c:pt>
                <c:pt idx="3988">
                  <c:v>0</c:v>
                </c:pt>
                <c:pt idx="3990">
                  <c:v>0</c:v>
                </c:pt>
                <c:pt idx="3991">
                  <c:v>0</c:v>
                </c:pt>
                <c:pt idx="3993">
                  <c:v>0</c:v>
                </c:pt>
                <c:pt idx="3994">
                  <c:v>0</c:v>
                </c:pt>
                <c:pt idx="3996">
                  <c:v>0</c:v>
                </c:pt>
                <c:pt idx="3997">
                  <c:v>0</c:v>
                </c:pt>
                <c:pt idx="3999">
                  <c:v>0</c:v>
                </c:pt>
                <c:pt idx="4000">
                  <c:v>0</c:v>
                </c:pt>
                <c:pt idx="4002">
                  <c:v>0</c:v>
                </c:pt>
                <c:pt idx="4003">
                  <c:v>0</c:v>
                </c:pt>
                <c:pt idx="4005">
                  <c:v>0</c:v>
                </c:pt>
                <c:pt idx="4006">
                  <c:v>0</c:v>
                </c:pt>
                <c:pt idx="4008">
                  <c:v>0</c:v>
                </c:pt>
                <c:pt idx="4009">
                  <c:v>0</c:v>
                </c:pt>
                <c:pt idx="4011">
                  <c:v>0</c:v>
                </c:pt>
                <c:pt idx="4012">
                  <c:v>0</c:v>
                </c:pt>
                <c:pt idx="4014">
                  <c:v>0</c:v>
                </c:pt>
                <c:pt idx="4015">
                  <c:v>0</c:v>
                </c:pt>
                <c:pt idx="4017">
                  <c:v>0</c:v>
                </c:pt>
                <c:pt idx="4018">
                  <c:v>0</c:v>
                </c:pt>
                <c:pt idx="4020">
                  <c:v>0</c:v>
                </c:pt>
                <c:pt idx="4021">
                  <c:v>0</c:v>
                </c:pt>
                <c:pt idx="4023">
                  <c:v>0</c:v>
                </c:pt>
                <c:pt idx="4024">
                  <c:v>0</c:v>
                </c:pt>
                <c:pt idx="4026">
                  <c:v>0</c:v>
                </c:pt>
                <c:pt idx="4027">
                  <c:v>0</c:v>
                </c:pt>
                <c:pt idx="4029">
                  <c:v>0</c:v>
                </c:pt>
                <c:pt idx="4030">
                  <c:v>0</c:v>
                </c:pt>
                <c:pt idx="4032">
                  <c:v>0</c:v>
                </c:pt>
                <c:pt idx="4033">
                  <c:v>0</c:v>
                </c:pt>
                <c:pt idx="4035">
                  <c:v>0</c:v>
                </c:pt>
                <c:pt idx="4036">
                  <c:v>0</c:v>
                </c:pt>
                <c:pt idx="4038">
                  <c:v>0</c:v>
                </c:pt>
                <c:pt idx="4039">
                  <c:v>0</c:v>
                </c:pt>
                <c:pt idx="4041">
                  <c:v>0</c:v>
                </c:pt>
                <c:pt idx="4042">
                  <c:v>0</c:v>
                </c:pt>
                <c:pt idx="4044">
                  <c:v>0</c:v>
                </c:pt>
                <c:pt idx="4045">
                  <c:v>0</c:v>
                </c:pt>
                <c:pt idx="4047">
                  <c:v>0</c:v>
                </c:pt>
                <c:pt idx="4048">
                  <c:v>0</c:v>
                </c:pt>
                <c:pt idx="4050">
                  <c:v>0</c:v>
                </c:pt>
                <c:pt idx="4051">
                  <c:v>0</c:v>
                </c:pt>
                <c:pt idx="4053">
                  <c:v>0</c:v>
                </c:pt>
                <c:pt idx="4054">
                  <c:v>0</c:v>
                </c:pt>
                <c:pt idx="4056">
                  <c:v>0</c:v>
                </c:pt>
                <c:pt idx="4057">
                  <c:v>0</c:v>
                </c:pt>
                <c:pt idx="4059">
                  <c:v>0</c:v>
                </c:pt>
                <c:pt idx="4060">
                  <c:v>0</c:v>
                </c:pt>
                <c:pt idx="4062">
                  <c:v>0</c:v>
                </c:pt>
                <c:pt idx="4063">
                  <c:v>0</c:v>
                </c:pt>
                <c:pt idx="4065">
                  <c:v>0</c:v>
                </c:pt>
                <c:pt idx="4066">
                  <c:v>0</c:v>
                </c:pt>
                <c:pt idx="4068">
                  <c:v>0</c:v>
                </c:pt>
                <c:pt idx="4069">
                  <c:v>0</c:v>
                </c:pt>
                <c:pt idx="4071">
                  <c:v>0</c:v>
                </c:pt>
                <c:pt idx="4072">
                  <c:v>0</c:v>
                </c:pt>
                <c:pt idx="4074">
                  <c:v>0</c:v>
                </c:pt>
                <c:pt idx="4075">
                  <c:v>0</c:v>
                </c:pt>
                <c:pt idx="4077">
                  <c:v>0</c:v>
                </c:pt>
                <c:pt idx="4078">
                  <c:v>0</c:v>
                </c:pt>
                <c:pt idx="4080">
                  <c:v>0</c:v>
                </c:pt>
                <c:pt idx="4081">
                  <c:v>0</c:v>
                </c:pt>
                <c:pt idx="4083">
                  <c:v>0</c:v>
                </c:pt>
                <c:pt idx="4084">
                  <c:v>0</c:v>
                </c:pt>
                <c:pt idx="4086">
                  <c:v>0</c:v>
                </c:pt>
                <c:pt idx="4087">
                  <c:v>0</c:v>
                </c:pt>
                <c:pt idx="4089">
                  <c:v>0</c:v>
                </c:pt>
                <c:pt idx="4090">
                  <c:v>0</c:v>
                </c:pt>
                <c:pt idx="4092">
                  <c:v>0</c:v>
                </c:pt>
                <c:pt idx="4093">
                  <c:v>0</c:v>
                </c:pt>
                <c:pt idx="4095">
                  <c:v>0</c:v>
                </c:pt>
                <c:pt idx="4096">
                  <c:v>0</c:v>
                </c:pt>
                <c:pt idx="4098">
                  <c:v>0</c:v>
                </c:pt>
                <c:pt idx="4099">
                  <c:v>0</c:v>
                </c:pt>
                <c:pt idx="4101">
                  <c:v>0</c:v>
                </c:pt>
                <c:pt idx="4102">
                  <c:v>0</c:v>
                </c:pt>
                <c:pt idx="4104">
                  <c:v>0</c:v>
                </c:pt>
                <c:pt idx="4105">
                  <c:v>0</c:v>
                </c:pt>
                <c:pt idx="4107">
                  <c:v>0</c:v>
                </c:pt>
                <c:pt idx="4108">
                  <c:v>0</c:v>
                </c:pt>
                <c:pt idx="4110">
                  <c:v>0</c:v>
                </c:pt>
                <c:pt idx="4111">
                  <c:v>0</c:v>
                </c:pt>
                <c:pt idx="4113">
                  <c:v>0</c:v>
                </c:pt>
                <c:pt idx="4114">
                  <c:v>0</c:v>
                </c:pt>
                <c:pt idx="4116">
                  <c:v>0</c:v>
                </c:pt>
                <c:pt idx="4117">
                  <c:v>0</c:v>
                </c:pt>
                <c:pt idx="4119">
                  <c:v>0</c:v>
                </c:pt>
                <c:pt idx="4120">
                  <c:v>0</c:v>
                </c:pt>
                <c:pt idx="4122">
                  <c:v>0</c:v>
                </c:pt>
                <c:pt idx="4123">
                  <c:v>0</c:v>
                </c:pt>
                <c:pt idx="4125">
                  <c:v>0</c:v>
                </c:pt>
                <c:pt idx="4126">
                  <c:v>0</c:v>
                </c:pt>
                <c:pt idx="4128">
                  <c:v>0</c:v>
                </c:pt>
                <c:pt idx="4129">
                  <c:v>0</c:v>
                </c:pt>
                <c:pt idx="4131">
                  <c:v>0</c:v>
                </c:pt>
                <c:pt idx="4132">
                  <c:v>0</c:v>
                </c:pt>
                <c:pt idx="4134">
                  <c:v>0</c:v>
                </c:pt>
                <c:pt idx="4135">
                  <c:v>0</c:v>
                </c:pt>
                <c:pt idx="4137">
                  <c:v>0</c:v>
                </c:pt>
                <c:pt idx="4138">
                  <c:v>0</c:v>
                </c:pt>
                <c:pt idx="4140">
                  <c:v>0</c:v>
                </c:pt>
                <c:pt idx="4141">
                  <c:v>0</c:v>
                </c:pt>
                <c:pt idx="4143">
                  <c:v>0</c:v>
                </c:pt>
                <c:pt idx="4144">
                  <c:v>0</c:v>
                </c:pt>
                <c:pt idx="4146">
                  <c:v>0</c:v>
                </c:pt>
                <c:pt idx="4147">
                  <c:v>0</c:v>
                </c:pt>
                <c:pt idx="4149">
                  <c:v>0</c:v>
                </c:pt>
                <c:pt idx="4150">
                  <c:v>0</c:v>
                </c:pt>
                <c:pt idx="4152">
                  <c:v>0</c:v>
                </c:pt>
                <c:pt idx="4153">
                  <c:v>0</c:v>
                </c:pt>
                <c:pt idx="4155">
                  <c:v>0</c:v>
                </c:pt>
                <c:pt idx="4156">
                  <c:v>0</c:v>
                </c:pt>
                <c:pt idx="4158">
                  <c:v>0</c:v>
                </c:pt>
                <c:pt idx="4159">
                  <c:v>0</c:v>
                </c:pt>
                <c:pt idx="4161">
                  <c:v>0</c:v>
                </c:pt>
                <c:pt idx="4162">
                  <c:v>0</c:v>
                </c:pt>
                <c:pt idx="4164">
                  <c:v>0</c:v>
                </c:pt>
                <c:pt idx="4165">
                  <c:v>0</c:v>
                </c:pt>
                <c:pt idx="4167">
                  <c:v>0</c:v>
                </c:pt>
                <c:pt idx="4168">
                  <c:v>0</c:v>
                </c:pt>
                <c:pt idx="4170">
                  <c:v>0</c:v>
                </c:pt>
                <c:pt idx="4171">
                  <c:v>0</c:v>
                </c:pt>
                <c:pt idx="4173">
                  <c:v>0</c:v>
                </c:pt>
                <c:pt idx="4174">
                  <c:v>0</c:v>
                </c:pt>
                <c:pt idx="4176">
                  <c:v>0</c:v>
                </c:pt>
                <c:pt idx="4177">
                  <c:v>0</c:v>
                </c:pt>
                <c:pt idx="4179">
                  <c:v>0</c:v>
                </c:pt>
                <c:pt idx="4180">
                  <c:v>0</c:v>
                </c:pt>
                <c:pt idx="4182">
                  <c:v>0</c:v>
                </c:pt>
                <c:pt idx="4183">
                  <c:v>0</c:v>
                </c:pt>
                <c:pt idx="4185">
                  <c:v>0</c:v>
                </c:pt>
                <c:pt idx="4186">
                  <c:v>0</c:v>
                </c:pt>
                <c:pt idx="4188">
                  <c:v>0</c:v>
                </c:pt>
                <c:pt idx="4189">
                  <c:v>0</c:v>
                </c:pt>
                <c:pt idx="4191">
                  <c:v>0</c:v>
                </c:pt>
                <c:pt idx="4192">
                  <c:v>0</c:v>
                </c:pt>
                <c:pt idx="4194">
                  <c:v>0</c:v>
                </c:pt>
                <c:pt idx="4195">
                  <c:v>0</c:v>
                </c:pt>
                <c:pt idx="4197">
                  <c:v>0</c:v>
                </c:pt>
                <c:pt idx="4198">
                  <c:v>0</c:v>
                </c:pt>
                <c:pt idx="4200">
                  <c:v>0</c:v>
                </c:pt>
                <c:pt idx="4201">
                  <c:v>0</c:v>
                </c:pt>
                <c:pt idx="4203">
                  <c:v>0</c:v>
                </c:pt>
                <c:pt idx="4204">
                  <c:v>0</c:v>
                </c:pt>
                <c:pt idx="4206">
                  <c:v>0</c:v>
                </c:pt>
                <c:pt idx="4207">
                  <c:v>0</c:v>
                </c:pt>
                <c:pt idx="4209">
                  <c:v>0</c:v>
                </c:pt>
                <c:pt idx="4210">
                  <c:v>0</c:v>
                </c:pt>
                <c:pt idx="4212">
                  <c:v>0</c:v>
                </c:pt>
                <c:pt idx="4213">
                  <c:v>0</c:v>
                </c:pt>
                <c:pt idx="4215">
                  <c:v>0</c:v>
                </c:pt>
                <c:pt idx="4216">
                  <c:v>0</c:v>
                </c:pt>
                <c:pt idx="4218">
                  <c:v>0</c:v>
                </c:pt>
                <c:pt idx="4219">
                  <c:v>0</c:v>
                </c:pt>
                <c:pt idx="4221">
                  <c:v>0</c:v>
                </c:pt>
                <c:pt idx="4222">
                  <c:v>0</c:v>
                </c:pt>
                <c:pt idx="4224">
                  <c:v>0</c:v>
                </c:pt>
                <c:pt idx="4225">
                  <c:v>0</c:v>
                </c:pt>
                <c:pt idx="4227">
                  <c:v>0</c:v>
                </c:pt>
                <c:pt idx="4228">
                  <c:v>0</c:v>
                </c:pt>
                <c:pt idx="4230">
                  <c:v>0</c:v>
                </c:pt>
                <c:pt idx="4231">
                  <c:v>0</c:v>
                </c:pt>
                <c:pt idx="4233">
                  <c:v>0</c:v>
                </c:pt>
                <c:pt idx="4234">
                  <c:v>0</c:v>
                </c:pt>
                <c:pt idx="4236">
                  <c:v>0</c:v>
                </c:pt>
                <c:pt idx="4237">
                  <c:v>0</c:v>
                </c:pt>
                <c:pt idx="4239">
                  <c:v>0</c:v>
                </c:pt>
                <c:pt idx="4240">
                  <c:v>0</c:v>
                </c:pt>
                <c:pt idx="4242">
                  <c:v>0</c:v>
                </c:pt>
                <c:pt idx="4243">
                  <c:v>0</c:v>
                </c:pt>
                <c:pt idx="4245">
                  <c:v>0</c:v>
                </c:pt>
                <c:pt idx="4246">
                  <c:v>0</c:v>
                </c:pt>
                <c:pt idx="4248">
                  <c:v>0</c:v>
                </c:pt>
                <c:pt idx="4249">
                  <c:v>0</c:v>
                </c:pt>
                <c:pt idx="4251">
                  <c:v>0</c:v>
                </c:pt>
                <c:pt idx="4252">
                  <c:v>0</c:v>
                </c:pt>
                <c:pt idx="4254">
                  <c:v>0</c:v>
                </c:pt>
                <c:pt idx="4255">
                  <c:v>0</c:v>
                </c:pt>
                <c:pt idx="4257">
                  <c:v>0</c:v>
                </c:pt>
                <c:pt idx="4258">
                  <c:v>0</c:v>
                </c:pt>
                <c:pt idx="4260">
                  <c:v>0</c:v>
                </c:pt>
                <c:pt idx="4261">
                  <c:v>0</c:v>
                </c:pt>
                <c:pt idx="4263">
                  <c:v>0</c:v>
                </c:pt>
                <c:pt idx="4264">
                  <c:v>0</c:v>
                </c:pt>
                <c:pt idx="4266">
                  <c:v>0</c:v>
                </c:pt>
                <c:pt idx="4267">
                  <c:v>0</c:v>
                </c:pt>
                <c:pt idx="4269">
                  <c:v>0</c:v>
                </c:pt>
                <c:pt idx="4270">
                  <c:v>0</c:v>
                </c:pt>
                <c:pt idx="4272">
                  <c:v>0</c:v>
                </c:pt>
                <c:pt idx="4273">
                  <c:v>0</c:v>
                </c:pt>
                <c:pt idx="4275">
                  <c:v>0</c:v>
                </c:pt>
                <c:pt idx="4276">
                  <c:v>0</c:v>
                </c:pt>
                <c:pt idx="4278">
                  <c:v>0</c:v>
                </c:pt>
                <c:pt idx="4279">
                  <c:v>0</c:v>
                </c:pt>
                <c:pt idx="4281">
                  <c:v>0</c:v>
                </c:pt>
                <c:pt idx="4282">
                  <c:v>0</c:v>
                </c:pt>
                <c:pt idx="4284">
                  <c:v>0</c:v>
                </c:pt>
                <c:pt idx="4285">
                  <c:v>0</c:v>
                </c:pt>
                <c:pt idx="4287">
                  <c:v>0</c:v>
                </c:pt>
                <c:pt idx="4288">
                  <c:v>0</c:v>
                </c:pt>
                <c:pt idx="4290">
                  <c:v>0</c:v>
                </c:pt>
                <c:pt idx="4291">
                  <c:v>0</c:v>
                </c:pt>
                <c:pt idx="4293">
                  <c:v>0</c:v>
                </c:pt>
                <c:pt idx="4294">
                  <c:v>0</c:v>
                </c:pt>
                <c:pt idx="4296">
                  <c:v>0</c:v>
                </c:pt>
                <c:pt idx="4297">
                  <c:v>0</c:v>
                </c:pt>
                <c:pt idx="4299">
                  <c:v>0</c:v>
                </c:pt>
                <c:pt idx="4300">
                  <c:v>0</c:v>
                </c:pt>
                <c:pt idx="4302">
                  <c:v>0</c:v>
                </c:pt>
                <c:pt idx="4303">
                  <c:v>0</c:v>
                </c:pt>
                <c:pt idx="4305">
                  <c:v>0</c:v>
                </c:pt>
                <c:pt idx="4306">
                  <c:v>0</c:v>
                </c:pt>
                <c:pt idx="4308">
                  <c:v>0</c:v>
                </c:pt>
                <c:pt idx="4309">
                  <c:v>0</c:v>
                </c:pt>
                <c:pt idx="4311">
                  <c:v>0</c:v>
                </c:pt>
                <c:pt idx="4312">
                  <c:v>0</c:v>
                </c:pt>
                <c:pt idx="4314">
                  <c:v>0</c:v>
                </c:pt>
                <c:pt idx="4315">
                  <c:v>0</c:v>
                </c:pt>
                <c:pt idx="4317">
                  <c:v>0</c:v>
                </c:pt>
                <c:pt idx="4318">
                  <c:v>0</c:v>
                </c:pt>
                <c:pt idx="4320">
                  <c:v>0</c:v>
                </c:pt>
                <c:pt idx="4321">
                  <c:v>0</c:v>
                </c:pt>
                <c:pt idx="4323">
                  <c:v>0</c:v>
                </c:pt>
                <c:pt idx="4324">
                  <c:v>0</c:v>
                </c:pt>
                <c:pt idx="4326">
                  <c:v>0</c:v>
                </c:pt>
                <c:pt idx="4327">
                  <c:v>0</c:v>
                </c:pt>
                <c:pt idx="4329">
                  <c:v>0</c:v>
                </c:pt>
                <c:pt idx="4330">
                  <c:v>0</c:v>
                </c:pt>
                <c:pt idx="4332">
                  <c:v>0</c:v>
                </c:pt>
                <c:pt idx="4333">
                  <c:v>0</c:v>
                </c:pt>
                <c:pt idx="4335">
                  <c:v>0.0917314</c:v>
                </c:pt>
                <c:pt idx="4336">
                  <c:v>0.0917314</c:v>
                </c:pt>
                <c:pt idx="4338">
                  <c:v>0.0945682</c:v>
                </c:pt>
                <c:pt idx="4339">
                  <c:v>0.0945682</c:v>
                </c:pt>
                <c:pt idx="4341">
                  <c:v>0.097405</c:v>
                </c:pt>
                <c:pt idx="4342">
                  <c:v>0.097405</c:v>
                </c:pt>
                <c:pt idx="4344">
                  <c:v>0.1002419</c:v>
                </c:pt>
                <c:pt idx="4345">
                  <c:v>0.1002419</c:v>
                </c:pt>
                <c:pt idx="4347">
                  <c:v>0.1030787</c:v>
                </c:pt>
                <c:pt idx="4348">
                  <c:v>0.1030787</c:v>
                </c:pt>
                <c:pt idx="4350">
                  <c:v>0.1059155</c:v>
                </c:pt>
                <c:pt idx="4351">
                  <c:v>0.1059155</c:v>
                </c:pt>
                <c:pt idx="4353">
                  <c:v>0.1087524</c:v>
                </c:pt>
                <c:pt idx="4354">
                  <c:v>0.1087524</c:v>
                </c:pt>
                <c:pt idx="4356">
                  <c:v>0.1115892</c:v>
                </c:pt>
                <c:pt idx="4357">
                  <c:v>0.1115892</c:v>
                </c:pt>
                <c:pt idx="4359">
                  <c:v>0.1144261</c:v>
                </c:pt>
                <c:pt idx="4360">
                  <c:v>0.1144261</c:v>
                </c:pt>
                <c:pt idx="4362">
                  <c:v>0.1172629</c:v>
                </c:pt>
                <c:pt idx="4363">
                  <c:v>0.1172629</c:v>
                </c:pt>
                <c:pt idx="4365">
                  <c:v>0.1200997</c:v>
                </c:pt>
                <c:pt idx="4366">
                  <c:v>0.1200997</c:v>
                </c:pt>
                <c:pt idx="4368">
                  <c:v>0.1229366</c:v>
                </c:pt>
                <c:pt idx="4369">
                  <c:v>0.1229366</c:v>
                </c:pt>
                <c:pt idx="4371">
                  <c:v>0.1257734</c:v>
                </c:pt>
                <c:pt idx="4372">
                  <c:v>0.1257734</c:v>
                </c:pt>
                <c:pt idx="4374">
                  <c:v>0.1286102</c:v>
                </c:pt>
                <c:pt idx="4375">
                  <c:v>0.1286102</c:v>
                </c:pt>
                <c:pt idx="4377">
                  <c:v>0.1286102</c:v>
                </c:pt>
                <c:pt idx="4378">
                  <c:v>0.1286102</c:v>
                </c:pt>
                <c:pt idx="4380">
                  <c:v>0.1314471</c:v>
                </c:pt>
                <c:pt idx="4381">
                  <c:v>0.1314471</c:v>
                </c:pt>
                <c:pt idx="4383">
                  <c:v>0.1314471</c:v>
                </c:pt>
                <c:pt idx="4384">
                  <c:v>0.1314471</c:v>
                </c:pt>
                <c:pt idx="4386">
                  <c:v>0.1342839</c:v>
                </c:pt>
                <c:pt idx="4387">
                  <c:v>0.1342839</c:v>
                </c:pt>
                <c:pt idx="4389">
                  <c:v>0.1342839</c:v>
                </c:pt>
                <c:pt idx="4390">
                  <c:v>0.1342839</c:v>
                </c:pt>
                <c:pt idx="4392">
                  <c:v>0.1371207</c:v>
                </c:pt>
                <c:pt idx="4393">
                  <c:v>0.1371207</c:v>
                </c:pt>
                <c:pt idx="4395">
                  <c:v>0.1371207</c:v>
                </c:pt>
                <c:pt idx="4396">
                  <c:v>0.1371207</c:v>
                </c:pt>
                <c:pt idx="4398">
                  <c:v>0.1399576</c:v>
                </c:pt>
                <c:pt idx="4399">
                  <c:v>0.1399576</c:v>
                </c:pt>
                <c:pt idx="4401">
                  <c:v>0.1399576</c:v>
                </c:pt>
                <c:pt idx="4402">
                  <c:v>0.1399576</c:v>
                </c:pt>
                <c:pt idx="4404">
                  <c:v>0.1427944</c:v>
                </c:pt>
                <c:pt idx="4405">
                  <c:v>0.1427944</c:v>
                </c:pt>
                <c:pt idx="4407">
                  <c:v>0.1456313</c:v>
                </c:pt>
                <c:pt idx="4408">
                  <c:v>0.1456313</c:v>
                </c:pt>
                <c:pt idx="4410">
                  <c:v>0.1484681</c:v>
                </c:pt>
                <c:pt idx="4411">
                  <c:v>0.1484681</c:v>
                </c:pt>
                <c:pt idx="4413">
                  <c:v>0.1513049</c:v>
                </c:pt>
                <c:pt idx="4414">
                  <c:v>0.1513049</c:v>
                </c:pt>
                <c:pt idx="4416">
                  <c:v>0.1541418</c:v>
                </c:pt>
                <c:pt idx="4417">
                  <c:v>0.1541418</c:v>
                </c:pt>
                <c:pt idx="4419">
                  <c:v>0.1569786</c:v>
                </c:pt>
                <c:pt idx="4420">
                  <c:v>0.1569786</c:v>
                </c:pt>
                <c:pt idx="4422">
                  <c:v>0.1598154</c:v>
                </c:pt>
                <c:pt idx="4423">
                  <c:v>0.1598154</c:v>
                </c:pt>
                <c:pt idx="4425">
                  <c:v>0.1626523</c:v>
                </c:pt>
                <c:pt idx="4426">
                  <c:v>0.1626523</c:v>
                </c:pt>
                <c:pt idx="4428">
                  <c:v>0.1626523</c:v>
                </c:pt>
                <c:pt idx="4429">
                  <c:v>0.1626523</c:v>
                </c:pt>
                <c:pt idx="4431">
                  <c:v>0.1654891</c:v>
                </c:pt>
                <c:pt idx="4432">
                  <c:v>0.1654891</c:v>
                </c:pt>
                <c:pt idx="4434">
                  <c:v>0</c:v>
                </c:pt>
                <c:pt idx="4435">
                  <c:v>0</c:v>
                </c:pt>
                <c:pt idx="4437">
                  <c:v>0</c:v>
                </c:pt>
                <c:pt idx="4438">
                  <c:v>0</c:v>
                </c:pt>
                <c:pt idx="4440">
                  <c:v>0</c:v>
                </c:pt>
                <c:pt idx="4441">
                  <c:v>0</c:v>
                </c:pt>
                <c:pt idx="4443">
                  <c:v>0</c:v>
                </c:pt>
                <c:pt idx="4444">
                  <c:v>0</c:v>
                </c:pt>
                <c:pt idx="4446">
                  <c:v>0</c:v>
                </c:pt>
                <c:pt idx="4447">
                  <c:v>0</c:v>
                </c:pt>
                <c:pt idx="4449">
                  <c:v>0</c:v>
                </c:pt>
                <c:pt idx="4450">
                  <c:v>0</c:v>
                </c:pt>
                <c:pt idx="4452">
                  <c:v>0</c:v>
                </c:pt>
                <c:pt idx="4453">
                  <c:v>0</c:v>
                </c:pt>
                <c:pt idx="4455">
                  <c:v>0</c:v>
                </c:pt>
                <c:pt idx="4456">
                  <c:v>0</c:v>
                </c:pt>
                <c:pt idx="4458">
                  <c:v>0</c:v>
                </c:pt>
                <c:pt idx="4459">
                  <c:v>0</c:v>
                </c:pt>
                <c:pt idx="4461">
                  <c:v>0</c:v>
                </c:pt>
                <c:pt idx="4462">
                  <c:v>0</c:v>
                </c:pt>
                <c:pt idx="4464">
                  <c:v>0</c:v>
                </c:pt>
                <c:pt idx="4465">
                  <c:v>0</c:v>
                </c:pt>
                <c:pt idx="4467">
                  <c:v>0</c:v>
                </c:pt>
                <c:pt idx="4468">
                  <c:v>0</c:v>
                </c:pt>
                <c:pt idx="4470">
                  <c:v>0</c:v>
                </c:pt>
                <c:pt idx="4471">
                  <c:v>0</c:v>
                </c:pt>
                <c:pt idx="4473">
                  <c:v>0</c:v>
                </c:pt>
                <c:pt idx="4474">
                  <c:v>0</c:v>
                </c:pt>
                <c:pt idx="4476">
                  <c:v>0</c:v>
                </c:pt>
                <c:pt idx="4477">
                  <c:v>0</c:v>
                </c:pt>
                <c:pt idx="4479">
                  <c:v>0</c:v>
                </c:pt>
                <c:pt idx="4480">
                  <c:v>0</c:v>
                </c:pt>
                <c:pt idx="4482">
                  <c:v>0</c:v>
                </c:pt>
                <c:pt idx="4483">
                  <c:v>0</c:v>
                </c:pt>
                <c:pt idx="4485">
                  <c:v>0</c:v>
                </c:pt>
                <c:pt idx="4486">
                  <c:v>0</c:v>
                </c:pt>
                <c:pt idx="4488">
                  <c:v>0</c:v>
                </c:pt>
                <c:pt idx="4489">
                  <c:v>0</c:v>
                </c:pt>
                <c:pt idx="4491">
                  <c:v>0</c:v>
                </c:pt>
                <c:pt idx="4492">
                  <c:v>0</c:v>
                </c:pt>
                <c:pt idx="4494">
                  <c:v>0</c:v>
                </c:pt>
                <c:pt idx="4495">
                  <c:v>0</c:v>
                </c:pt>
                <c:pt idx="4497">
                  <c:v>0</c:v>
                </c:pt>
                <c:pt idx="4498">
                  <c:v>0</c:v>
                </c:pt>
                <c:pt idx="4500">
                  <c:v>0</c:v>
                </c:pt>
                <c:pt idx="4501">
                  <c:v>0</c:v>
                </c:pt>
                <c:pt idx="4503">
                  <c:v>0</c:v>
                </c:pt>
                <c:pt idx="4504">
                  <c:v>0</c:v>
                </c:pt>
                <c:pt idx="4506">
                  <c:v>0</c:v>
                </c:pt>
                <c:pt idx="4507">
                  <c:v>0</c:v>
                </c:pt>
                <c:pt idx="4509">
                  <c:v>0</c:v>
                </c:pt>
                <c:pt idx="4510">
                  <c:v>0</c:v>
                </c:pt>
                <c:pt idx="4512">
                  <c:v>0</c:v>
                </c:pt>
                <c:pt idx="4513">
                  <c:v>0</c:v>
                </c:pt>
                <c:pt idx="4515">
                  <c:v>0</c:v>
                </c:pt>
                <c:pt idx="4516">
                  <c:v>0</c:v>
                </c:pt>
                <c:pt idx="4518">
                  <c:v>0</c:v>
                </c:pt>
                <c:pt idx="4519">
                  <c:v>0</c:v>
                </c:pt>
                <c:pt idx="4521">
                  <c:v>0</c:v>
                </c:pt>
                <c:pt idx="4522">
                  <c:v>0</c:v>
                </c:pt>
                <c:pt idx="4524">
                  <c:v>0</c:v>
                </c:pt>
                <c:pt idx="4525">
                  <c:v>0</c:v>
                </c:pt>
                <c:pt idx="4527">
                  <c:v>0</c:v>
                </c:pt>
                <c:pt idx="4528">
                  <c:v>0</c:v>
                </c:pt>
                <c:pt idx="4530">
                  <c:v>0</c:v>
                </c:pt>
                <c:pt idx="4531">
                  <c:v>0</c:v>
                </c:pt>
                <c:pt idx="4533">
                  <c:v>0</c:v>
                </c:pt>
                <c:pt idx="4534">
                  <c:v>0</c:v>
                </c:pt>
                <c:pt idx="4536">
                  <c:v>0</c:v>
                </c:pt>
                <c:pt idx="4537">
                  <c:v>0</c:v>
                </c:pt>
                <c:pt idx="4539">
                  <c:v>0</c:v>
                </c:pt>
                <c:pt idx="4540">
                  <c:v>0</c:v>
                </c:pt>
                <c:pt idx="4542">
                  <c:v>0</c:v>
                </c:pt>
                <c:pt idx="4543">
                  <c:v>0</c:v>
                </c:pt>
                <c:pt idx="4545">
                  <c:v>0</c:v>
                </c:pt>
                <c:pt idx="4546">
                  <c:v>0</c:v>
                </c:pt>
                <c:pt idx="4548">
                  <c:v>0</c:v>
                </c:pt>
                <c:pt idx="4549">
                  <c:v>0</c:v>
                </c:pt>
                <c:pt idx="4551">
                  <c:v>0</c:v>
                </c:pt>
                <c:pt idx="4552">
                  <c:v>0</c:v>
                </c:pt>
                <c:pt idx="4554">
                  <c:v>0</c:v>
                </c:pt>
                <c:pt idx="4555">
                  <c:v>0</c:v>
                </c:pt>
                <c:pt idx="4557">
                  <c:v>0</c:v>
                </c:pt>
                <c:pt idx="4558">
                  <c:v>0</c:v>
                </c:pt>
                <c:pt idx="4560">
                  <c:v>0</c:v>
                </c:pt>
                <c:pt idx="4561">
                  <c:v>0</c:v>
                </c:pt>
                <c:pt idx="4563">
                  <c:v>0</c:v>
                </c:pt>
                <c:pt idx="4564">
                  <c:v>0</c:v>
                </c:pt>
                <c:pt idx="4566">
                  <c:v>0</c:v>
                </c:pt>
                <c:pt idx="4567">
                  <c:v>0</c:v>
                </c:pt>
                <c:pt idx="4569">
                  <c:v>0</c:v>
                </c:pt>
                <c:pt idx="4570">
                  <c:v>0</c:v>
                </c:pt>
                <c:pt idx="4572">
                  <c:v>0</c:v>
                </c:pt>
                <c:pt idx="4573">
                  <c:v>0</c:v>
                </c:pt>
                <c:pt idx="4575">
                  <c:v>0</c:v>
                </c:pt>
                <c:pt idx="4576">
                  <c:v>0</c:v>
                </c:pt>
                <c:pt idx="4578">
                  <c:v>0</c:v>
                </c:pt>
                <c:pt idx="4579">
                  <c:v>0</c:v>
                </c:pt>
                <c:pt idx="4581">
                  <c:v>0</c:v>
                </c:pt>
                <c:pt idx="4582">
                  <c:v>0</c:v>
                </c:pt>
                <c:pt idx="4584">
                  <c:v>0</c:v>
                </c:pt>
                <c:pt idx="4585">
                  <c:v>0</c:v>
                </c:pt>
                <c:pt idx="4587">
                  <c:v>0</c:v>
                </c:pt>
                <c:pt idx="4588">
                  <c:v>0</c:v>
                </c:pt>
                <c:pt idx="4590">
                  <c:v>0</c:v>
                </c:pt>
                <c:pt idx="4591">
                  <c:v>0</c:v>
                </c:pt>
                <c:pt idx="4593">
                  <c:v>0</c:v>
                </c:pt>
                <c:pt idx="4594">
                  <c:v>0</c:v>
                </c:pt>
                <c:pt idx="4596">
                  <c:v>0</c:v>
                </c:pt>
                <c:pt idx="4597">
                  <c:v>0</c:v>
                </c:pt>
                <c:pt idx="4599">
                  <c:v>0</c:v>
                </c:pt>
                <c:pt idx="4600">
                  <c:v>0</c:v>
                </c:pt>
                <c:pt idx="4602">
                  <c:v>0</c:v>
                </c:pt>
                <c:pt idx="4603">
                  <c:v>0</c:v>
                </c:pt>
                <c:pt idx="4605">
                  <c:v>0</c:v>
                </c:pt>
                <c:pt idx="4606">
                  <c:v>0</c:v>
                </c:pt>
              </c:numCache>
            </c:numRef>
          </c:yVal>
        </c:ser>
        <c:ser>
          <c:idx val="2"/>
          <c:order val="2"/>
          <c:tx>
            <c:v>Around benchmark</c:v>
          </c:tx>
          <c:spPr>
            <a:ln cap="flat" w="38100">
              <a:solidFill>
                <a:srgbClr val="C6C2B9"/>
              </a:solidFill>
            </a:ln>
          </c:spPr>
          <c:marker>
            <c:symbol val="none"/>
          </c:marker>
          <c:xVal>
            <c:numRef>
              <c:f>'Map Fill'!$A$6:$A$4612</c:f>
              <c:numCache>
                <c:formatCode>General</c:formatCode>
                <c:ptCount val="4607"/>
                <c:pt idx="0">
                  <c:v>-0.3021501</c:v>
                </c:pt>
                <c:pt idx="1">
                  <c:v>-0.3012023</c:v>
                </c:pt>
                <c:pt idx="3">
                  <c:v>-0.2945674</c:v>
                </c:pt>
                <c:pt idx="4">
                  <c:v>-0.2931456</c:v>
                </c:pt>
                <c:pt idx="6">
                  <c:v>-0.2898282</c:v>
                </c:pt>
                <c:pt idx="7">
                  <c:v>-0.2888803</c:v>
                </c:pt>
                <c:pt idx="9">
                  <c:v>-0.2926717</c:v>
                </c:pt>
                <c:pt idx="10">
                  <c:v>-0.2898282</c:v>
                </c:pt>
                <c:pt idx="12">
                  <c:v>-0.2879325</c:v>
                </c:pt>
                <c:pt idx="13">
                  <c:v>-0.2827194</c:v>
                </c:pt>
                <c:pt idx="15">
                  <c:v>-0.2865107</c:v>
                </c:pt>
                <c:pt idx="16">
                  <c:v>-0.2812976</c:v>
                </c:pt>
                <c:pt idx="18">
                  <c:v>-0.2822454</c:v>
                </c:pt>
                <c:pt idx="19">
                  <c:v>-0.2765584</c:v>
                </c:pt>
                <c:pt idx="21">
                  <c:v>-0.2708713</c:v>
                </c:pt>
                <c:pt idx="22">
                  <c:v>-0.2666061</c:v>
                </c:pt>
                <c:pt idx="24">
                  <c:v>-0.2083138</c:v>
                </c:pt>
                <c:pt idx="25">
                  <c:v>-0.2045224</c:v>
                </c:pt>
                <c:pt idx="27">
                  <c:v>-0.200731</c:v>
                </c:pt>
                <c:pt idx="28">
                  <c:v>-0.1997832</c:v>
                </c:pt>
                <c:pt idx="30">
                  <c:v>-0.2794019</c:v>
                </c:pt>
                <c:pt idx="31">
                  <c:v>-0.2741888</c:v>
                </c:pt>
                <c:pt idx="33">
                  <c:v>-0.2685017</c:v>
                </c:pt>
                <c:pt idx="34">
                  <c:v>-0.2651843</c:v>
                </c:pt>
                <c:pt idx="36">
                  <c:v>-0.2097355</c:v>
                </c:pt>
                <c:pt idx="37">
                  <c:v>-0.206892</c:v>
                </c:pt>
                <c:pt idx="39">
                  <c:v>-0.2059441</c:v>
                </c:pt>
                <c:pt idx="40">
                  <c:v>-0.2054702</c:v>
                </c:pt>
                <c:pt idx="42">
                  <c:v>-0.2040485</c:v>
                </c:pt>
                <c:pt idx="43">
                  <c:v>-0.1993093</c:v>
                </c:pt>
                <c:pt idx="45">
                  <c:v>-0.3756079</c:v>
                </c:pt>
                <c:pt idx="46">
                  <c:v>-0.3737122</c:v>
                </c:pt>
                <c:pt idx="48">
                  <c:v>-0.278928</c:v>
                </c:pt>
                <c:pt idx="49">
                  <c:v>-0.2699235</c:v>
                </c:pt>
                <c:pt idx="51">
                  <c:v>-0.2666061</c:v>
                </c:pt>
                <c:pt idx="52">
                  <c:v>-0.2642364</c:v>
                </c:pt>
                <c:pt idx="54">
                  <c:v>-0.2163704</c:v>
                </c:pt>
                <c:pt idx="55">
                  <c:v>-0.2144747</c:v>
                </c:pt>
                <c:pt idx="57">
                  <c:v>-0.213053</c:v>
                </c:pt>
                <c:pt idx="58">
                  <c:v>-0.2121051</c:v>
                </c:pt>
                <c:pt idx="60">
                  <c:v>-0.2092616</c:v>
                </c:pt>
                <c:pt idx="61">
                  <c:v>-0.200731</c:v>
                </c:pt>
                <c:pt idx="63">
                  <c:v>-0.2836672</c:v>
                </c:pt>
                <c:pt idx="64">
                  <c:v>-0.2827194</c:v>
                </c:pt>
                <c:pt idx="66">
                  <c:v>-0.2812976</c:v>
                </c:pt>
                <c:pt idx="67">
                  <c:v>-0.2798758</c:v>
                </c:pt>
                <c:pt idx="69">
                  <c:v>-0.2775062</c:v>
                </c:pt>
                <c:pt idx="70">
                  <c:v>-0.2680278</c:v>
                </c:pt>
                <c:pt idx="72">
                  <c:v>-0.21874</c:v>
                </c:pt>
                <c:pt idx="73">
                  <c:v>-0.2158965</c:v>
                </c:pt>
                <c:pt idx="75">
                  <c:v>-0.2149487</c:v>
                </c:pt>
                <c:pt idx="76">
                  <c:v>-0.2140008</c:v>
                </c:pt>
                <c:pt idx="78">
                  <c:v>-0.2097355</c:v>
                </c:pt>
                <c:pt idx="79">
                  <c:v>-0.206892</c:v>
                </c:pt>
                <c:pt idx="81">
                  <c:v>-0.2903021</c:v>
                </c:pt>
                <c:pt idx="82">
                  <c:v>-0.2699235</c:v>
                </c:pt>
                <c:pt idx="84">
                  <c:v>-0.2637625</c:v>
                </c:pt>
                <c:pt idx="85">
                  <c:v>-0.2613929</c:v>
                </c:pt>
                <c:pt idx="87">
                  <c:v>-0.2211096</c:v>
                </c:pt>
                <c:pt idx="88">
                  <c:v>-0.2173183</c:v>
                </c:pt>
                <c:pt idx="90">
                  <c:v>-0.2158965</c:v>
                </c:pt>
                <c:pt idx="91">
                  <c:v>-0.2144747</c:v>
                </c:pt>
                <c:pt idx="93">
                  <c:v>-0.213053</c:v>
                </c:pt>
                <c:pt idx="94">
                  <c:v>-0.2097355</c:v>
                </c:pt>
                <c:pt idx="96">
                  <c:v>-0.2898282</c:v>
                </c:pt>
                <c:pt idx="97">
                  <c:v>-0.26708</c:v>
                </c:pt>
                <c:pt idx="99">
                  <c:v>-0.2637625</c:v>
                </c:pt>
                <c:pt idx="100">
                  <c:v>-0.2580755</c:v>
                </c:pt>
                <c:pt idx="102">
                  <c:v>-0.2258488</c:v>
                </c:pt>
                <c:pt idx="103">
                  <c:v>-0.2215835</c:v>
                </c:pt>
                <c:pt idx="105">
                  <c:v>-0.2201618</c:v>
                </c:pt>
                <c:pt idx="106">
                  <c:v>-0.2182661</c:v>
                </c:pt>
                <c:pt idx="108">
                  <c:v>-0.2173183</c:v>
                </c:pt>
                <c:pt idx="109">
                  <c:v>-0.212579</c:v>
                </c:pt>
                <c:pt idx="111">
                  <c:v>-0.2959892</c:v>
                </c:pt>
                <c:pt idx="112">
                  <c:v>-0.2917239</c:v>
                </c:pt>
                <c:pt idx="114">
                  <c:v>-0.290776</c:v>
                </c:pt>
                <c:pt idx="115">
                  <c:v>-0.2656582</c:v>
                </c:pt>
                <c:pt idx="117">
                  <c:v>-0.2623408</c:v>
                </c:pt>
                <c:pt idx="118">
                  <c:v>-0.254758</c:v>
                </c:pt>
                <c:pt idx="120">
                  <c:v>-0.2315359</c:v>
                </c:pt>
                <c:pt idx="121">
                  <c:v>-0.2267967</c:v>
                </c:pt>
                <c:pt idx="123">
                  <c:v>-0.2230053</c:v>
                </c:pt>
                <c:pt idx="124">
                  <c:v>-0.2201618</c:v>
                </c:pt>
                <c:pt idx="126">
                  <c:v>-0.2192139</c:v>
                </c:pt>
                <c:pt idx="127">
                  <c:v>-0.2168443</c:v>
                </c:pt>
                <c:pt idx="129">
                  <c:v>-0.3021501</c:v>
                </c:pt>
                <c:pt idx="130">
                  <c:v>-0.3007284</c:v>
                </c:pt>
                <c:pt idx="132">
                  <c:v>-0.2978848</c:v>
                </c:pt>
                <c:pt idx="133">
                  <c:v>-0.2637625</c:v>
                </c:pt>
                <c:pt idx="135">
                  <c:v>-0.2613929</c:v>
                </c:pt>
                <c:pt idx="136">
                  <c:v>-0.2552319</c:v>
                </c:pt>
                <c:pt idx="138">
                  <c:v>-0.2495449</c:v>
                </c:pt>
                <c:pt idx="139">
                  <c:v>-0.2353273</c:v>
                </c:pt>
                <c:pt idx="141">
                  <c:v>-0.2343794</c:v>
                </c:pt>
                <c:pt idx="142">
                  <c:v>-0.231062</c:v>
                </c:pt>
                <c:pt idx="144">
                  <c:v>-0.2220575</c:v>
                </c:pt>
                <c:pt idx="145">
                  <c:v>-0.2196879</c:v>
                </c:pt>
                <c:pt idx="147">
                  <c:v>-0.2974109</c:v>
                </c:pt>
                <c:pt idx="148">
                  <c:v>-0.236749</c:v>
                </c:pt>
                <c:pt idx="150">
                  <c:v>-0.2988327</c:v>
                </c:pt>
                <c:pt idx="151">
                  <c:v>-0.2372229</c:v>
                </c:pt>
                <c:pt idx="153">
                  <c:v>-0.2978848</c:v>
                </c:pt>
                <c:pt idx="154">
                  <c:v>-0.2376969</c:v>
                </c:pt>
                <c:pt idx="156">
                  <c:v>-0.2950413</c:v>
                </c:pt>
                <c:pt idx="157">
                  <c:v>-0.2381708</c:v>
                </c:pt>
                <c:pt idx="159">
                  <c:v>-0.2936196</c:v>
                </c:pt>
                <c:pt idx="160">
                  <c:v>-0.2931456</c:v>
                </c:pt>
                <c:pt idx="162">
                  <c:v>-0.2893543</c:v>
                </c:pt>
                <c:pt idx="163">
                  <c:v>-0.2391186</c:v>
                </c:pt>
                <c:pt idx="165">
                  <c:v>-0.3073633</c:v>
                </c:pt>
                <c:pt idx="166">
                  <c:v>-0.3049937</c:v>
                </c:pt>
                <c:pt idx="168">
                  <c:v>-0.285089</c:v>
                </c:pt>
                <c:pt idx="169">
                  <c:v>-0.2395925</c:v>
                </c:pt>
                <c:pt idx="171">
                  <c:v>-0.3102068</c:v>
                </c:pt>
                <c:pt idx="172">
                  <c:v>-0.3097329</c:v>
                </c:pt>
                <c:pt idx="174">
                  <c:v>-0.2860368</c:v>
                </c:pt>
                <c:pt idx="175">
                  <c:v>-0.2400665</c:v>
                </c:pt>
                <c:pt idx="177">
                  <c:v>-0.296937</c:v>
                </c:pt>
                <c:pt idx="178">
                  <c:v>-0.2405404</c:v>
                </c:pt>
                <c:pt idx="180">
                  <c:v>-0.2964631</c:v>
                </c:pt>
                <c:pt idx="181">
                  <c:v>-0.2410143</c:v>
                </c:pt>
                <c:pt idx="183">
                  <c:v>-0.2997805</c:v>
                </c:pt>
                <c:pt idx="184">
                  <c:v>-0.2884064</c:v>
                </c:pt>
                <c:pt idx="186">
                  <c:v>-0.2855629</c:v>
                </c:pt>
                <c:pt idx="187">
                  <c:v>-0.2414882</c:v>
                </c:pt>
                <c:pt idx="189">
                  <c:v>-0.2931456</c:v>
                </c:pt>
                <c:pt idx="190">
                  <c:v>-0.2903021</c:v>
                </c:pt>
                <c:pt idx="192">
                  <c:v>-0.285089</c:v>
                </c:pt>
                <c:pt idx="193">
                  <c:v>-0.2424361</c:v>
                </c:pt>
                <c:pt idx="195">
                  <c:v>-0.2888803</c:v>
                </c:pt>
                <c:pt idx="196">
                  <c:v>-0.24291</c:v>
                </c:pt>
                <c:pt idx="198">
                  <c:v>-0.2898282</c:v>
                </c:pt>
                <c:pt idx="199">
                  <c:v>-0.2433839</c:v>
                </c:pt>
                <c:pt idx="201">
                  <c:v>-0.2921978</c:v>
                </c:pt>
                <c:pt idx="202">
                  <c:v>-0.2438578</c:v>
                </c:pt>
                <c:pt idx="204">
                  <c:v>-0.2926717</c:v>
                </c:pt>
                <c:pt idx="205">
                  <c:v>-0.2443318</c:v>
                </c:pt>
                <c:pt idx="207">
                  <c:v>-0.2865107</c:v>
                </c:pt>
                <c:pt idx="208">
                  <c:v>-0.2452796</c:v>
                </c:pt>
                <c:pt idx="210">
                  <c:v>-0.285089</c:v>
                </c:pt>
                <c:pt idx="211">
                  <c:v>-0.2457535</c:v>
                </c:pt>
                <c:pt idx="213">
                  <c:v>-0.2803498</c:v>
                </c:pt>
                <c:pt idx="214">
                  <c:v>-0.26708</c:v>
                </c:pt>
                <c:pt idx="216">
                  <c:v>-0.2746627</c:v>
                </c:pt>
                <c:pt idx="217">
                  <c:v>-0.2722931</c:v>
                </c:pt>
                <c:pt idx="219">
                  <c:v>0.1163222</c:v>
                </c:pt>
                <c:pt idx="220">
                  <c:v>0.117744</c:v>
                </c:pt>
                <c:pt idx="222">
                  <c:v>0.1243789</c:v>
                </c:pt>
                <c:pt idx="223">
                  <c:v>0.1272224</c:v>
                </c:pt>
                <c:pt idx="225">
                  <c:v>0.1139526</c:v>
                </c:pt>
                <c:pt idx="226">
                  <c:v>0.1182179</c:v>
                </c:pt>
                <c:pt idx="228">
                  <c:v>0.1215353</c:v>
                </c:pt>
                <c:pt idx="229">
                  <c:v>0.1291181</c:v>
                </c:pt>
                <c:pt idx="231">
                  <c:v>0.1139526</c:v>
                </c:pt>
                <c:pt idx="232">
                  <c:v>0.1191657</c:v>
                </c:pt>
                <c:pt idx="234">
                  <c:v>0.1210614</c:v>
                </c:pt>
                <c:pt idx="235">
                  <c:v>0.1281702</c:v>
                </c:pt>
                <c:pt idx="237">
                  <c:v>0.1134787</c:v>
                </c:pt>
                <c:pt idx="238">
                  <c:v>0.1262745</c:v>
                </c:pt>
                <c:pt idx="240">
                  <c:v>0.1130048</c:v>
                </c:pt>
                <c:pt idx="241">
                  <c:v>0.1248528</c:v>
                </c:pt>
                <c:pt idx="243">
                  <c:v>0.1125308</c:v>
                </c:pt>
                <c:pt idx="244">
                  <c:v>0.1442835</c:v>
                </c:pt>
                <c:pt idx="246">
                  <c:v>0.1125308</c:v>
                </c:pt>
                <c:pt idx="247">
                  <c:v>0.1632404</c:v>
                </c:pt>
                <c:pt idx="249">
                  <c:v>0.1120569</c:v>
                </c:pt>
                <c:pt idx="250">
                  <c:v>0.1618186</c:v>
                </c:pt>
                <c:pt idx="252">
                  <c:v>0.111583</c:v>
                </c:pt>
                <c:pt idx="253">
                  <c:v>0.1613447</c:v>
                </c:pt>
                <c:pt idx="255">
                  <c:v>0.1111091</c:v>
                </c:pt>
                <c:pt idx="256">
                  <c:v>0.1618186</c:v>
                </c:pt>
                <c:pt idx="258">
                  <c:v>0.1111091</c:v>
                </c:pt>
                <c:pt idx="259">
                  <c:v>0.1603969</c:v>
                </c:pt>
                <c:pt idx="261">
                  <c:v>0.1111091</c:v>
                </c:pt>
                <c:pt idx="262">
                  <c:v>0.1599229</c:v>
                </c:pt>
                <c:pt idx="264">
                  <c:v>0.1111091</c:v>
                </c:pt>
                <c:pt idx="265">
                  <c:v>0.1603969</c:v>
                </c:pt>
                <c:pt idx="267">
                  <c:v>0.111583</c:v>
                </c:pt>
                <c:pt idx="268">
                  <c:v>0.1613447</c:v>
                </c:pt>
                <c:pt idx="270">
                  <c:v>0.111583</c:v>
                </c:pt>
                <c:pt idx="271">
                  <c:v>0.1608708</c:v>
                </c:pt>
                <c:pt idx="273">
                  <c:v>0.111583</c:v>
                </c:pt>
                <c:pt idx="274">
                  <c:v>0.1599229</c:v>
                </c:pt>
                <c:pt idx="276">
                  <c:v>0.111583</c:v>
                </c:pt>
                <c:pt idx="277">
                  <c:v>0.1585012</c:v>
                </c:pt>
                <c:pt idx="279">
                  <c:v>0.111583</c:v>
                </c:pt>
                <c:pt idx="280">
                  <c:v>0.1570794</c:v>
                </c:pt>
                <c:pt idx="282">
                  <c:v>0.111583</c:v>
                </c:pt>
                <c:pt idx="283">
                  <c:v>0.1561316</c:v>
                </c:pt>
                <c:pt idx="285">
                  <c:v>0.111583</c:v>
                </c:pt>
                <c:pt idx="286">
                  <c:v>0.1556577</c:v>
                </c:pt>
                <c:pt idx="288">
                  <c:v>0.111583</c:v>
                </c:pt>
                <c:pt idx="289">
                  <c:v>0.1547098</c:v>
                </c:pt>
                <c:pt idx="291">
                  <c:v>0.111583</c:v>
                </c:pt>
                <c:pt idx="292">
                  <c:v>0.153762</c:v>
                </c:pt>
                <c:pt idx="294">
                  <c:v>0.1120569</c:v>
                </c:pt>
                <c:pt idx="295">
                  <c:v>0.153288</c:v>
                </c:pt>
                <c:pt idx="297">
                  <c:v>0.1120569</c:v>
                </c:pt>
                <c:pt idx="298">
                  <c:v>0.1523402</c:v>
                </c:pt>
                <c:pt idx="300">
                  <c:v>0.1120569</c:v>
                </c:pt>
                <c:pt idx="301">
                  <c:v>0.1513924</c:v>
                </c:pt>
                <c:pt idx="303">
                  <c:v>0.1120569</c:v>
                </c:pt>
                <c:pt idx="304">
                  <c:v>0.1509184</c:v>
                </c:pt>
                <c:pt idx="306">
                  <c:v>0.1120569</c:v>
                </c:pt>
                <c:pt idx="307">
                  <c:v>0.1499706</c:v>
                </c:pt>
                <c:pt idx="309">
                  <c:v>0.1120569</c:v>
                </c:pt>
                <c:pt idx="310">
                  <c:v>0.1490228</c:v>
                </c:pt>
                <c:pt idx="312">
                  <c:v>0.1120569</c:v>
                </c:pt>
                <c:pt idx="313">
                  <c:v>0.1485488</c:v>
                </c:pt>
                <c:pt idx="315">
                  <c:v>0.1191657</c:v>
                </c:pt>
                <c:pt idx="316">
                  <c:v>0.147601</c:v>
                </c:pt>
                <c:pt idx="318">
                  <c:v>0.0286468</c:v>
                </c:pt>
                <c:pt idx="319">
                  <c:v>0.0329121</c:v>
                </c:pt>
                <c:pt idx="321">
                  <c:v>0.0286468</c:v>
                </c:pt>
                <c:pt idx="322">
                  <c:v>0.07082579999999999</c:v>
                </c:pt>
                <c:pt idx="324">
                  <c:v>0.0286468</c:v>
                </c:pt>
                <c:pt idx="325">
                  <c:v>0.07035189999999999</c:v>
                </c:pt>
                <c:pt idx="327">
                  <c:v>0.0286468</c:v>
                </c:pt>
                <c:pt idx="328">
                  <c:v>0.07129969999999999</c:v>
                </c:pt>
                <c:pt idx="330">
                  <c:v>0.0220119</c:v>
                </c:pt>
                <c:pt idx="331">
                  <c:v>0.06893009999999999</c:v>
                </c:pt>
                <c:pt idx="333">
                  <c:v>0.0220119</c:v>
                </c:pt>
                <c:pt idx="334">
                  <c:v>0.06987790000000001</c:v>
                </c:pt>
                <c:pt idx="336">
                  <c:v>0.0220119</c:v>
                </c:pt>
                <c:pt idx="337">
                  <c:v>0.07129969999999999</c:v>
                </c:pt>
                <c:pt idx="339">
                  <c:v>0.0220119</c:v>
                </c:pt>
                <c:pt idx="340">
                  <c:v>0.07272149999999999</c:v>
                </c:pt>
                <c:pt idx="342">
                  <c:v>0.0220119</c:v>
                </c:pt>
                <c:pt idx="343">
                  <c:v>0.07366929999999999</c:v>
                </c:pt>
                <c:pt idx="345">
                  <c:v>0.0220119</c:v>
                </c:pt>
                <c:pt idx="346">
                  <c:v>0.07509109999999999</c:v>
                </c:pt>
                <c:pt idx="348">
                  <c:v>0.0224858</c:v>
                </c:pt>
                <c:pt idx="349">
                  <c:v>0.07698679999999999</c:v>
                </c:pt>
                <c:pt idx="351">
                  <c:v>0.0224858</c:v>
                </c:pt>
                <c:pt idx="352">
                  <c:v>0.07840850000000001</c:v>
                </c:pt>
                <c:pt idx="354">
                  <c:v>0.0224858</c:v>
                </c:pt>
                <c:pt idx="355">
                  <c:v>0.07935639999999999</c:v>
                </c:pt>
                <c:pt idx="357">
                  <c:v>0.0224858</c:v>
                </c:pt>
                <c:pt idx="358">
                  <c:v>0.08077810000000001</c:v>
                </c:pt>
                <c:pt idx="360">
                  <c:v>0.0224858</c:v>
                </c:pt>
                <c:pt idx="361">
                  <c:v>0.08267380000000001</c:v>
                </c:pt>
                <c:pt idx="363">
                  <c:v>0.0220119</c:v>
                </c:pt>
                <c:pt idx="364">
                  <c:v>0.08267380000000001</c:v>
                </c:pt>
                <c:pt idx="366">
                  <c:v>0.0220119</c:v>
                </c:pt>
                <c:pt idx="367">
                  <c:v>0.0831477</c:v>
                </c:pt>
                <c:pt idx="369">
                  <c:v>0.021538</c:v>
                </c:pt>
                <c:pt idx="370">
                  <c:v>0.08504340000000001</c:v>
                </c:pt>
                <c:pt idx="372">
                  <c:v>0.0210641</c:v>
                </c:pt>
                <c:pt idx="373">
                  <c:v>0.08599130000000001</c:v>
                </c:pt>
                <c:pt idx="375">
                  <c:v>0.0205901</c:v>
                </c:pt>
                <c:pt idx="376">
                  <c:v>0.087413</c:v>
                </c:pt>
                <c:pt idx="378">
                  <c:v>0.0201162</c:v>
                </c:pt>
                <c:pt idx="379">
                  <c:v>0.07983030000000001</c:v>
                </c:pt>
                <c:pt idx="381">
                  <c:v>0.0196423</c:v>
                </c:pt>
                <c:pt idx="382">
                  <c:v>0.08219990000000001</c:v>
                </c:pt>
                <c:pt idx="384">
                  <c:v>0.057556</c:v>
                </c:pt>
                <c:pt idx="385">
                  <c:v>0.081252</c:v>
                </c:pt>
                <c:pt idx="387">
                  <c:v>-0.2097355</c:v>
                </c:pt>
                <c:pt idx="388">
                  <c:v>-0.1931483</c:v>
                </c:pt>
                <c:pt idx="390">
                  <c:v>-0.2244271</c:v>
                </c:pt>
                <c:pt idx="391">
                  <c:v>-0.1926744</c:v>
                </c:pt>
                <c:pt idx="393">
                  <c:v>-0.2291663</c:v>
                </c:pt>
                <c:pt idx="394">
                  <c:v>-0.1922004</c:v>
                </c:pt>
                <c:pt idx="396">
                  <c:v>-0.2343794</c:v>
                </c:pt>
                <c:pt idx="397">
                  <c:v>-0.1917265</c:v>
                </c:pt>
                <c:pt idx="399">
                  <c:v>-0.2391186</c:v>
                </c:pt>
                <c:pt idx="400">
                  <c:v>-0.1917265</c:v>
                </c:pt>
                <c:pt idx="402">
                  <c:v>-0.2438578</c:v>
                </c:pt>
                <c:pt idx="403">
                  <c:v>-0.1912526</c:v>
                </c:pt>
                <c:pt idx="405">
                  <c:v>-0.248597</c:v>
                </c:pt>
                <c:pt idx="406">
                  <c:v>-0.1907787</c:v>
                </c:pt>
                <c:pt idx="408">
                  <c:v>-0.2533363</c:v>
                </c:pt>
                <c:pt idx="409">
                  <c:v>-0.1903048</c:v>
                </c:pt>
                <c:pt idx="411">
                  <c:v>-0.2580755</c:v>
                </c:pt>
                <c:pt idx="412">
                  <c:v>-0.1898308</c:v>
                </c:pt>
                <c:pt idx="414">
                  <c:v>-0.2628147</c:v>
                </c:pt>
                <c:pt idx="415">
                  <c:v>-0.1893569</c:v>
                </c:pt>
                <c:pt idx="417">
                  <c:v>-0.2675539</c:v>
                </c:pt>
                <c:pt idx="418">
                  <c:v>-0.1893569</c:v>
                </c:pt>
                <c:pt idx="420">
                  <c:v>-0.272767</c:v>
                </c:pt>
                <c:pt idx="421">
                  <c:v>-0.188883</c:v>
                </c:pt>
                <c:pt idx="423">
                  <c:v>-0.2718192</c:v>
                </c:pt>
                <c:pt idx="424">
                  <c:v>-0.1884091</c:v>
                </c:pt>
                <c:pt idx="426">
                  <c:v>-0.26708</c:v>
                </c:pt>
                <c:pt idx="427">
                  <c:v>-0.1879351</c:v>
                </c:pt>
                <c:pt idx="429">
                  <c:v>-0.2675539</c:v>
                </c:pt>
                <c:pt idx="430">
                  <c:v>-0.1874612</c:v>
                </c:pt>
                <c:pt idx="432">
                  <c:v>-0.2694496</c:v>
                </c:pt>
                <c:pt idx="433">
                  <c:v>-0.1869873</c:v>
                </c:pt>
                <c:pt idx="435">
                  <c:v>-0.2689757</c:v>
                </c:pt>
                <c:pt idx="436">
                  <c:v>-0.1869873</c:v>
                </c:pt>
                <c:pt idx="438">
                  <c:v>-0.26708</c:v>
                </c:pt>
                <c:pt idx="439">
                  <c:v>-0.1865134</c:v>
                </c:pt>
                <c:pt idx="441">
                  <c:v>-0.2647104</c:v>
                </c:pt>
                <c:pt idx="442">
                  <c:v>-0.1860395</c:v>
                </c:pt>
                <c:pt idx="444">
                  <c:v>-0.2647104</c:v>
                </c:pt>
                <c:pt idx="445">
                  <c:v>-0.1855655</c:v>
                </c:pt>
                <c:pt idx="447">
                  <c:v>-0.2637625</c:v>
                </c:pt>
                <c:pt idx="448">
                  <c:v>-0.1850916</c:v>
                </c:pt>
                <c:pt idx="450">
                  <c:v>-0.2594972</c:v>
                </c:pt>
                <c:pt idx="451">
                  <c:v>-0.1846177</c:v>
                </c:pt>
                <c:pt idx="453">
                  <c:v>-0.2585494</c:v>
                </c:pt>
                <c:pt idx="454">
                  <c:v>-0.1846177</c:v>
                </c:pt>
                <c:pt idx="456">
                  <c:v>-0.2599712</c:v>
                </c:pt>
                <c:pt idx="457">
                  <c:v>-0.1841438</c:v>
                </c:pt>
                <c:pt idx="459">
                  <c:v>-0.260919</c:v>
                </c:pt>
                <c:pt idx="460">
                  <c:v>-0.1836699</c:v>
                </c:pt>
                <c:pt idx="462">
                  <c:v>-0.2618668</c:v>
                </c:pt>
                <c:pt idx="463">
                  <c:v>-0.1831959</c:v>
                </c:pt>
                <c:pt idx="465">
                  <c:v>-0.2623408</c:v>
                </c:pt>
                <c:pt idx="466">
                  <c:v>-0.182722</c:v>
                </c:pt>
                <c:pt idx="468">
                  <c:v>-0.260919</c:v>
                </c:pt>
                <c:pt idx="469">
                  <c:v>-0.1822481</c:v>
                </c:pt>
                <c:pt idx="471">
                  <c:v>-0.2604451</c:v>
                </c:pt>
                <c:pt idx="472">
                  <c:v>-0.1822481</c:v>
                </c:pt>
                <c:pt idx="474">
                  <c:v>-0.260919</c:v>
                </c:pt>
                <c:pt idx="475">
                  <c:v>-0.1817742</c:v>
                </c:pt>
                <c:pt idx="477">
                  <c:v>-0.260919</c:v>
                </c:pt>
                <c:pt idx="478">
                  <c:v>-0.1813003</c:v>
                </c:pt>
                <c:pt idx="480">
                  <c:v>-0.2604451</c:v>
                </c:pt>
                <c:pt idx="481">
                  <c:v>-0.1808263</c:v>
                </c:pt>
                <c:pt idx="483">
                  <c:v>-0.2604451</c:v>
                </c:pt>
                <c:pt idx="484">
                  <c:v>-0.1803524</c:v>
                </c:pt>
                <c:pt idx="486">
                  <c:v>-0.2599712</c:v>
                </c:pt>
                <c:pt idx="487">
                  <c:v>-0.2580755</c:v>
                </c:pt>
                <c:pt idx="489">
                  <c:v>-0.2500188</c:v>
                </c:pt>
                <c:pt idx="490">
                  <c:v>-0.1798785</c:v>
                </c:pt>
                <c:pt idx="492">
                  <c:v>-0.2495449</c:v>
                </c:pt>
                <c:pt idx="493">
                  <c:v>-0.1813003</c:v>
                </c:pt>
                <c:pt idx="495">
                  <c:v>-0.249071</c:v>
                </c:pt>
                <c:pt idx="496">
                  <c:v>-0.2002571</c:v>
                </c:pt>
                <c:pt idx="498">
                  <c:v>-0.248597</c:v>
                </c:pt>
                <c:pt idx="499">
                  <c:v>-0.2168443</c:v>
                </c:pt>
                <c:pt idx="501">
                  <c:v>-0.2481231</c:v>
                </c:pt>
                <c:pt idx="502">
                  <c:v>-0.2334316</c:v>
                </c:pt>
                <c:pt idx="504">
                  <c:v>-0.2841411</c:v>
                </c:pt>
                <c:pt idx="505">
                  <c:v>-0.2675539</c:v>
                </c:pt>
                <c:pt idx="507">
                  <c:v>-0.3064154</c:v>
                </c:pt>
                <c:pt idx="508">
                  <c:v>-0.2680278</c:v>
                </c:pt>
                <c:pt idx="510">
                  <c:v>-0.3073633</c:v>
                </c:pt>
                <c:pt idx="511">
                  <c:v>-0.2699235</c:v>
                </c:pt>
                <c:pt idx="513">
                  <c:v>-0.3068893</c:v>
                </c:pt>
                <c:pt idx="514">
                  <c:v>-0.2694496</c:v>
                </c:pt>
                <c:pt idx="516">
                  <c:v>-0.3068893</c:v>
                </c:pt>
                <c:pt idx="517">
                  <c:v>-0.2675539</c:v>
                </c:pt>
                <c:pt idx="519">
                  <c:v>-0.3073633</c:v>
                </c:pt>
                <c:pt idx="520">
                  <c:v>-0.2651843</c:v>
                </c:pt>
                <c:pt idx="522">
                  <c:v>-0.3083111</c:v>
                </c:pt>
                <c:pt idx="523">
                  <c:v>-0.2651843</c:v>
                </c:pt>
                <c:pt idx="525">
                  <c:v>-0.3102068</c:v>
                </c:pt>
                <c:pt idx="526">
                  <c:v>-0.2642364</c:v>
                </c:pt>
                <c:pt idx="528">
                  <c:v>-0.3125764</c:v>
                </c:pt>
                <c:pt idx="529">
                  <c:v>-0.2599712</c:v>
                </c:pt>
                <c:pt idx="531">
                  <c:v>-0.314946</c:v>
                </c:pt>
                <c:pt idx="532">
                  <c:v>-0.2590233</c:v>
                </c:pt>
                <c:pt idx="534">
                  <c:v>-0.3192113</c:v>
                </c:pt>
                <c:pt idx="535">
                  <c:v>-0.2604451</c:v>
                </c:pt>
                <c:pt idx="537">
                  <c:v>-0.3196852</c:v>
                </c:pt>
                <c:pt idx="538">
                  <c:v>-0.2613929</c:v>
                </c:pt>
                <c:pt idx="540">
                  <c:v>-0.3253723</c:v>
                </c:pt>
                <c:pt idx="541">
                  <c:v>-0.2623408</c:v>
                </c:pt>
                <c:pt idx="543">
                  <c:v>-0.3286897</c:v>
                </c:pt>
                <c:pt idx="544">
                  <c:v>-0.2628147</c:v>
                </c:pt>
                <c:pt idx="546">
                  <c:v>-0.3296376</c:v>
                </c:pt>
                <c:pt idx="547">
                  <c:v>-0.2642364</c:v>
                </c:pt>
                <c:pt idx="549">
                  <c:v>-0.3324811</c:v>
                </c:pt>
                <c:pt idx="550">
                  <c:v>-0.2661321</c:v>
                </c:pt>
                <c:pt idx="552">
                  <c:v>-0.3395899</c:v>
                </c:pt>
                <c:pt idx="553">
                  <c:v>-0.2680278</c:v>
                </c:pt>
                <c:pt idx="555">
                  <c:v>-0.3462248</c:v>
                </c:pt>
                <c:pt idx="556">
                  <c:v>-0.2699235</c:v>
                </c:pt>
                <c:pt idx="558">
                  <c:v>-0.3466987</c:v>
                </c:pt>
                <c:pt idx="559">
                  <c:v>-0.2718192</c:v>
                </c:pt>
                <c:pt idx="561">
                  <c:v>-0.345277</c:v>
                </c:pt>
                <c:pt idx="562">
                  <c:v>-0.2737149</c:v>
                </c:pt>
                <c:pt idx="564">
                  <c:v>-0.345277</c:v>
                </c:pt>
                <c:pt idx="565">
                  <c:v>-0.2756106</c:v>
                </c:pt>
                <c:pt idx="567">
                  <c:v>-0.3457509</c:v>
                </c:pt>
                <c:pt idx="568">
                  <c:v>-0.2770323</c:v>
                </c:pt>
                <c:pt idx="570">
                  <c:v>-0.3471726</c:v>
                </c:pt>
                <c:pt idx="571">
                  <c:v>-0.278928</c:v>
                </c:pt>
                <c:pt idx="573">
                  <c:v>-0.3466987</c:v>
                </c:pt>
                <c:pt idx="574">
                  <c:v>-0.2808237</c:v>
                </c:pt>
                <c:pt idx="576">
                  <c:v>-0.3490683</c:v>
                </c:pt>
                <c:pt idx="577">
                  <c:v>-0.2827194</c:v>
                </c:pt>
                <c:pt idx="579">
                  <c:v>-0.350964</c:v>
                </c:pt>
                <c:pt idx="580">
                  <c:v>-0.2846151</c:v>
                </c:pt>
                <c:pt idx="582">
                  <c:v>-0.3514379</c:v>
                </c:pt>
                <c:pt idx="583">
                  <c:v>-0.2865107</c:v>
                </c:pt>
                <c:pt idx="585">
                  <c:v>-0.3523858</c:v>
                </c:pt>
                <c:pt idx="586">
                  <c:v>-0.2884064</c:v>
                </c:pt>
                <c:pt idx="588">
                  <c:v>-0.3538075</c:v>
                </c:pt>
                <c:pt idx="589">
                  <c:v>-0.2903021</c:v>
                </c:pt>
                <c:pt idx="591">
                  <c:v>-0.3552293</c:v>
                </c:pt>
                <c:pt idx="592">
                  <c:v>-0.2921978</c:v>
                </c:pt>
                <c:pt idx="594">
                  <c:v>-0.3557032</c:v>
                </c:pt>
                <c:pt idx="595">
                  <c:v>-0.2940935</c:v>
                </c:pt>
                <c:pt idx="597">
                  <c:v>-0.3552293</c:v>
                </c:pt>
                <c:pt idx="598">
                  <c:v>-0.2959892</c:v>
                </c:pt>
                <c:pt idx="600">
                  <c:v>-0.3528597</c:v>
                </c:pt>
                <c:pt idx="601">
                  <c:v>-0.2978848</c:v>
                </c:pt>
                <c:pt idx="603">
                  <c:v>-0.3528597</c:v>
                </c:pt>
                <c:pt idx="604">
                  <c:v>-0.2997805</c:v>
                </c:pt>
                <c:pt idx="606">
                  <c:v>-0.3566511</c:v>
                </c:pt>
                <c:pt idx="607">
                  <c:v>-0.3016762</c:v>
                </c:pt>
                <c:pt idx="609">
                  <c:v>-0.3580728</c:v>
                </c:pt>
                <c:pt idx="610">
                  <c:v>-0.3035719</c:v>
                </c:pt>
                <c:pt idx="612">
                  <c:v>-0.3585467</c:v>
                </c:pt>
                <c:pt idx="613">
                  <c:v>-0.3054676</c:v>
                </c:pt>
                <c:pt idx="615">
                  <c:v>-0.3580728</c:v>
                </c:pt>
                <c:pt idx="616">
                  <c:v>-0.3073633</c:v>
                </c:pt>
                <c:pt idx="618">
                  <c:v>-0.3580728</c:v>
                </c:pt>
                <c:pt idx="619">
                  <c:v>-0.309259</c:v>
                </c:pt>
                <c:pt idx="621">
                  <c:v>-0.3575989</c:v>
                </c:pt>
                <c:pt idx="622">
                  <c:v>-0.3566511</c:v>
                </c:pt>
                <c:pt idx="624">
                  <c:v>-0.3547554</c:v>
                </c:pt>
                <c:pt idx="625">
                  <c:v>-0.3111546</c:v>
                </c:pt>
                <c:pt idx="627">
                  <c:v>-0.3575989</c:v>
                </c:pt>
                <c:pt idx="628">
                  <c:v>-0.3566511</c:v>
                </c:pt>
                <c:pt idx="630">
                  <c:v>-0.3542815</c:v>
                </c:pt>
                <c:pt idx="631">
                  <c:v>-0.3130503</c:v>
                </c:pt>
                <c:pt idx="633">
                  <c:v>-0.3613903</c:v>
                </c:pt>
                <c:pt idx="634">
                  <c:v>-0.3557032</c:v>
                </c:pt>
                <c:pt idx="636">
                  <c:v>-0.3542815</c:v>
                </c:pt>
                <c:pt idx="637">
                  <c:v>-0.314946</c:v>
                </c:pt>
                <c:pt idx="639">
                  <c:v>-0.3613903</c:v>
                </c:pt>
                <c:pt idx="640">
                  <c:v>-0.3168417</c:v>
                </c:pt>
                <c:pt idx="642">
                  <c:v>-0.3613903</c:v>
                </c:pt>
                <c:pt idx="643">
                  <c:v>-0.3187374</c:v>
                </c:pt>
                <c:pt idx="645">
                  <c:v>-0.3623381</c:v>
                </c:pt>
                <c:pt idx="646">
                  <c:v>-0.3187374</c:v>
                </c:pt>
                <c:pt idx="648">
                  <c:v>-0.3642338</c:v>
                </c:pt>
                <c:pt idx="649">
                  <c:v>-0.3177895</c:v>
                </c:pt>
                <c:pt idx="651">
                  <c:v>-0.3651816</c:v>
                </c:pt>
                <c:pt idx="652">
                  <c:v>-0.3173156</c:v>
                </c:pt>
                <c:pt idx="654">
                  <c:v>-0.3666034</c:v>
                </c:pt>
                <c:pt idx="655">
                  <c:v>-0.3163678</c:v>
                </c:pt>
                <c:pt idx="657">
                  <c:v>-0.3666034</c:v>
                </c:pt>
                <c:pt idx="658">
                  <c:v>-0.3158938</c:v>
                </c:pt>
                <c:pt idx="660">
                  <c:v>-0.3661295</c:v>
                </c:pt>
                <c:pt idx="661">
                  <c:v>-0.314946</c:v>
                </c:pt>
                <c:pt idx="663">
                  <c:v>-0.3666034</c:v>
                </c:pt>
                <c:pt idx="664">
                  <c:v>-0.3144721</c:v>
                </c:pt>
                <c:pt idx="666">
                  <c:v>-0.3651816</c:v>
                </c:pt>
                <c:pt idx="667">
                  <c:v>-0.3135242</c:v>
                </c:pt>
                <c:pt idx="669">
                  <c:v>-0.3647077</c:v>
                </c:pt>
                <c:pt idx="670">
                  <c:v>-0.3125764</c:v>
                </c:pt>
                <c:pt idx="672">
                  <c:v>-0.3642338</c:v>
                </c:pt>
                <c:pt idx="673">
                  <c:v>-0.3121025</c:v>
                </c:pt>
                <c:pt idx="675">
                  <c:v>-0.3651816</c:v>
                </c:pt>
                <c:pt idx="676">
                  <c:v>-0.3111546</c:v>
                </c:pt>
                <c:pt idx="678">
                  <c:v>-0.3661295</c:v>
                </c:pt>
                <c:pt idx="679">
                  <c:v>-0.3106807</c:v>
                </c:pt>
                <c:pt idx="681">
                  <c:v>-0.3680252</c:v>
                </c:pt>
                <c:pt idx="682">
                  <c:v>-0.3097329</c:v>
                </c:pt>
                <c:pt idx="684">
                  <c:v>-0.3684991</c:v>
                </c:pt>
                <c:pt idx="685">
                  <c:v>-0.309259</c:v>
                </c:pt>
                <c:pt idx="687">
                  <c:v>-0.3670773</c:v>
                </c:pt>
                <c:pt idx="688">
                  <c:v>-0.3083111</c:v>
                </c:pt>
                <c:pt idx="690">
                  <c:v>-0.3647077</c:v>
                </c:pt>
                <c:pt idx="691">
                  <c:v>-0.3078372</c:v>
                </c:pt>
                <c:pt idx="693">
                  <c:v>-0.3623381</c:v>
                </c:pt>
                <c:pt idx="694">
                  <c:v>-0.3068893</c:v>
                </c:pt>
                <c:pt idx="696">
                  <c:v>-0.3613903</c:v>
                </c:pt>
                <c:pt idx="697">
                  <c:v>-0.3064154</c:v>
                </c:pt>
                <c:pt idx="699">
                  <c:v>-0.3604424</c:v>
                </c:pt>
                <c:pt idx="700">
                  <c:v>-0.3139982</c:v>
                </c:pt>
                <c:pt idx="702">
                  <c:v>-0.3590207</c:v>
                </c:pt>
                <c:pt idx="703">
                  <c:v>-0.3244244</c:v>
                </c:pt>
                <c:pt idx="705">
                  <c:v>-0.3585467</c:v>
                </c:pt>
                <c:pt idx="706">
                  <c:v>-0.3339028</c:v>
                </c:pt>
                <c:pt idx="708">
                  <c:v>-0.3590207</c:v>
                </c:pt>
                <c:pt idx="709">
                  <c:v>-0.3438552</c:v>
                </c:pt>
                <c:pt idx="711">
                  <c:v>-0.3585467</c:v>
                </c:pt>
                <c:pt idx="712">
                  <c:v>-0.3538075</c:v>
                </c:pt>
                <c:pt idx="714">
                  <c:v>-0.1031033</c:v>
                </c:pt>
                <c:pt idx="715">
                  <c:v>-0.0836725</c:v>
                </c:pt>
                <c:pt idx="717">
                  <c:v>-0.1343821</c:v>
                </c:pt>
                <c:pt idx="718">
                  <c:v>-0.0831986</c:v>
                </c:pt>
                <c:pt idx="720">
                  <c:v>-0.1594999</c:v>
                </c:pt>
                <c:pt idx="721">
                  <c:v>-0.0831986</c:v>
                </c:pt>
                <c:pt idx="723">
                  <c:v>-0.1794046</c:v>
                </c:pt>
                <c:pt idx="724">
                  <c:v>-0.0831986</c:v>
                </c:pt>
                <c:pt idx="726">
                  <c:v>-0.1789306</c:v>
                </c:pt>
                <c:pt idx="727">
                  <c:v>-0.0827247</c:v>
                </c:pt>
                <c:pt idx="729">
                  <c:v>-0.1784567</c:v>
                </c:pt>
                <c:pt idx="730">
                  <c:v>-0.0827247</c:v>
                </c:pt>
                <c:pt idx="732">
                  <c:v>-0.1779828</c:v>
                </c:pt>
                <c:pt idx="733">
                  <c:v>-0.0822507</c:v>
                </c:pt>
                <c:pt idx="735">
                  <c:v>-0.1775089</c:v>
                </c:pt>
                <c:pt idx="736">
                  <c:v>-0.0822507</c:v>
                </c:pt>
                <c:pt idx="738">
                  <c:v>-0.177035</c:v>
                </c:pt>
                <c:pt idx="739">
                  <c:v>-0.0822507</c:v>
                </c:pt>
                <c:pt idx="741">
                  <c:v>-0.177035</c:v>
                </c:pt>
                <c:pt idx="742">
                  <c:v>-0.0817768</c:v>
                </c:pt>
                <c:pt idx="744">
                  <c:v>-0.176561</c:v>
                </c:pt>
                <c:pt idx="745">
                  <c:v>-0.0817768</c:v>
                </c:pt>
                <c:pt idx="747">
                  <c:v>-0.1760871</c:v>
                </c:pt>
                <c:pt idx="748">
                  <c:v>-0.0817768</c:v>
                </c:pt>
                <c:pt idx="750">
                  <c:v>-0.1760871</c:v>
                </c:pt>
                <c:pt idx="751">
                  <c:v>-0.0813029</c:v>
                </c:pt>
                <c:pt idx="753">
                  <c:v>-0.1756132</c:v>
                </c:pt>
                <c:pt idx="754">
                  <c:v>-0.0813029</c:v>
                </c:pt>
                <c:pt idx="756">
                  <c:v>-0.1751393</c:v>
                </c:pt>
                <c:pt idx="757">
                  <c:v>-0.0813029</c:v>
                </c:pt>
                <c:pt idx="759">
                  <c:v>-0.1746654</c:v>
                </c:pt>
                <c:pt idx="760">
                  <c:v>-0.080829</c:v>
                </c:pt>
                <c:pt idx="762">
                  <c:v>-0.1741914</c:v>
                </c:pt>
                <c:pt idx="763">
                  <c:v>-0.080829</c:v>
                </c:pt>
                <c:pt idx="765">
                  <c:v>-0.1737175</c:v>
                </c:pt>
                <c:pt idx="766">
                  <c:v>-0.0803551</c:v>
                </c:pt>
                <c:pt idx="768">
                  <c:v>-0.1732436</c:v>
                </c:pt>
                <c:pt idx="769">
                  <c:v>-0.0803551</c:v>
                </c:pt>
                <c:pt idx="771">
                  <c:v>-0.1732436</c:v>
                </c:pt>
                <c:pt idx="772">
                  <c:v>-0.0803551</c:v>
                </c:pt>
                <c:pt idx="774">
                  <c:v>-0.1727697</c:v>
                </c:pt>
                <c:pt idx="775">
                  <c:v>-0.0798811</c:v>
                </c:pt>
                <c:pt idx="777">
                  <c:v>-0.1722958</c:v>
                </c:pt>
                <c:pt idx="778">
                  <c:v>-0.0798811</c:v>
                </c:pt>
                <c:pt idx="780">
                  <c:v>-0.1718218</c:v>
                </c:pt>
                <c:pt idx="781">
                  <c:v>-0.0798811</c:v>
                </c:pt>
                <c:pt idx="783">
                  <c:v>-0.1713479</c:v>
                </c:pt>
                <c:pt idx="784">
                  <c:v>-0.0794072</c:v>
                </c:pt>
                <c:pt idx="786">
                  <c:v>-0.170874</c:v>
                </c:pt>
                <c:pt idx="787">
                  <c:v>-0.0794072</c:v>
                </c:pt>
                <c:pt idx="789">
                  <c:v>-0.170874</c:v>
                </c:pt>
                <c:pt idx="790">
                  <c:v>-0.1054729</c:v>
                </c:pt>
                <c:pt idx="792">
                  <c:v>-0.1704001</c:v>
                </c:pt>
                <c:pt idx="793">
                  <c:v>-0.134856</c:v>
                </c:pt>
                <c:pt idx="795">
                  <c:v>-0.1699261</c:v>
                </c:pt>
                <c:pt idx="796">
                  <c:v>-0.158552</c:v>
                </c:pt>
                <c:pt idx="798">
                  <c:v>0.2883556</c:v>
                </c:pt>
                <c:pt idx="799">
                  <c:v>0.2911991</c:v>
                </c:pt>
                <c:pt idx="801">
                  <c:v>0.2907252</c:v>
                </c:pt>
                <c:pt idx="802">
                  <c:v>0.2954644</c:v>
                </c:pt>
                <c:pt idx="804">
                  <c:v>0.2893034</c:v>
                </c:pt>
                <c:pt idx="805">
                  <c:v>0.297834</c:v>
                </c:pt>
                <c:pt idx="807">
                  <c:v>0.2888295</c:v>
                </c:pt>
                <c:pt idx="808">
                  <c:v>0.3073124</c:v>
                </c:pt>
                <c:pt idx="810">
                  <c:v>0.2883556</c:v>
                </c:pt>
                <c:pt idx="811">
                  <c:v>0.3106299</c:v>
                </c:pt>
                <c:pt idx="813">
                  <c:v>0.2878816</c:v>
                </c:pt>
                <c:pt idx="814">
                  <c:v>0.3101559</c:v>
                </c:pt>
                <c:pt idx="816">
                  <c:v>0.2878816</c:v>
                </c:pt>
                <c:pt idx="817">
                  <c:v>0.3092081</c:v>
                </c:pt>
                <c:pt idx="819">
                  <c:v>0.3006775</c:v>
                </c:pt>
                <c:pt idx="820">
                  <c:v>0.3082603</c:v>
                </c:pt>
                <c:pt idx="822">
                  <c:v>0.2532854</c:v>
                </c:pt>
                <c:pt idx="823">
                  <c:v>0.2542332</c:v>
                </c:pt>
                <c:pt idx="825">
                  <c:v>0.2727162</c:v>
                </c:pt>
                <c:pt idx="826">
                  <c:v>0.2731901</c:v>
                </c:pt>
                <c:pt idx="828">
                  <c:v>0.2722422</c:v>
                </c:pt>
                <c:pt idx="829">
                  <c:v>0.2807728</c:v>
                </c:pt>
                <c:pt idx="831">
                  <c:v>0.2712944</c:v>
                </c:pt>
                <c:pt idx="832">
                  <c:v>0.279825</c:v>
                </c:pt>
                <c:pt idx="834">
                  <c:v>0.2708205</c:v>
                </c:pt>
                <c:pt idx="835">
                  <c:v>0.2765075</c:v>
                </c:pt>
                <c:pt idx="837">
                  <c:v>0.2698726</c:v>
                </c:pt>
                <c:pt idx="838">
                  <c:v>0.2741379</c:v>
                </c:pt>
                <c:pt idx="840">
                  <c:v>0.2689248</c:v>
                </c:pt>
                <c:pt idx="841">
                  <c:v>0.2731901</c:v>
                </c:pt>
                <c:pt idx="843">
                  <c:v>0.2684509</c:v>
                </c:pt>
                <c:pt idx="844">
                  <c:v>0.2703466</c:v>
                </c:pt>
                <c:pt idx="846">
                  <c:v>0.267503</c:v>
                </c:pt>
                <c:pt idx="847">
                  <c:v>0.2693987</c:v>
                </c:pt>
                <c:pt idx="849">
                  <c:v>0.267977</c:v>
                </c:pt>
                <c:pt idx="850">
                  <c:v>0.2708205</c:v>
                </c:pt>
                <c:pt idx="852">
                  <c:v>0.237646</c:v>
                </c:pt>
                <c:pt idx="853">
                  <c:v>0.2381199</c:v>
                </c:pt>
                <c:pt idx="855">
                  <c:v>0.2362242</c:v>
                </c:pt>
                <c:pt idx="856">
                  <c:v>0.2447548</c:v>
                </c:pt>
                <c:pt idx="858">
                  <c:v>0.2461766</c:v>
                </c:pt>
                <c:pt idx="859">
                  <c:v>0.2466505</c:v>
                </c:pt>
                <c:pt idx="861">
                  <c:v>0.2352764</c:v>
                </c:pt>
                <c:pt idx="862">
                  <c:v>0.2485462</c:v>
                </c:pt>
                <c:pt idx="864">
                  <c:v>0.2333807</c:v>
                </c:pt>
                <c:pt idx="865">
                  <c:v>0.2480723</c:v>
                </c:pt>
                <c:pt idx="867">
                  <c:v>0.2262719</c:v>
                </c:pt>
                <c:pt idx="868">
                  <c:v>0.2272197</c:v>
                </c:pt>
                <c:pt idx="870">
                  <c:v>0.2310111</c:v>
                </c:pt>
                <c:pt idx="871">
                  <c:v>0.2485462</c:v>
                </c:pt>
                <c:pt idx="873">
                  <c:v>0.2243762</c:v>
                </c:pt>
                <c:pt idx="874">
                  <c:v>0.2504419</c:v>
                </c:pt>
                <c:pt idx="876">
                  <c:v>0.2234284</c:v>
                </c:pt>
                <c:pt idx="877">
                  <c:v>0.249968</c:v>
                </c:pt>
                <c:pt idx="879">
                  <c:v>0.2205848</c:v>
                </c:pt>
                <c:pt idx="880">
                  <c:v>0.249968</c:v>
                </c:pt>
                <c:pt idx="882">
                  <c:v>0.2186892</c:v>
                </c:pt>
                <c:pt idx="883">
                  <c:v>0.249968</c:v>
                </c:pt>
                <c:pt idx="885">
                  <c:v>0.2148978</c:v>
                </c:pt>
                <c:pt idx="886">
                  <c:v>0.2158456</c:v>
                </c:pt>
                <c:pt idx="888">
                  <c:v>0.2177413</c:v>
                </c:pt>
                <c:pt idx="889">
                  <c:v>0.249494</c:v>
                </c:pt>
                <c:pt idx="891">
                  <c:v>0.2130021</c:v>
                </c:pt>
                <c:pt idx="892">
                  <c:v>0.249494</c:v>
                </c:pt>
                <c:pt idx="894">
                  <c:v>0.2106325</c:v>
                </c:pt>
                <c:pt idx="895">
                  <c:v>0.2490201</c:v>
                </c:pt>
                <c:pt idx="897">
                  <c:v>0.2087368</c:v>
                </c:pt>
                <c:pt idx="898">
                  <c:v>0.2475984</c:v>
                </c:pt>
                <c:pt idx="900">
                  <c:v>0.2073151</c:v>
                </c:pt>
                <c:pt idx="901">
                  <c:v>0.2461766</c:v>
                </c:pt>
                <c:pt idx="903">
                  <c:v>0.2087368</c:v>
                </c:pt>
                <c:pt idx="904">
                  <c:v>0.2447548</c:v>
                </c:pt>
                <c:pt idx="906">
                  <c:v>0.2035237</c:v>
                </c:pt>
                <c:pt idx="907">
                  <c:v>0.2073151</c:v>
                </c:pt>
                <c:pt idx="909">
                  <c:v>0.2101586</c:v>
                </c:pt>
                <c:pt idx="910">
                  <c:v>0.2428591</c:v>
                </c:pt>
                <c:pt idx="912">
                  <c:v>0.2035237</c:v>
                </c:pt>
                <c:pt idx="913">
                  <c:v>0.2414374</c:v>
                </c:pt>
                <c:pt idx="915">
                  <c:v>0.2039976</c:v>
                </c:pt>
                <c:pt idx="916">
                  <c:v>0.2395417</c:v>
                </c:pt>
                <c:pt idx="918">
                  <c:v>0.2044715</c:v>
                </c:pt>
                <c:pt idx="919">
                  <c:v>0.237646</c:v>
                </c:pt>
                <c:pt idx="921">
                  <c:v>0.2044715</c:v>
                </c:pt>
                <c:pt idx="922">
                  <c:v>0.2366982</c:v>
                </c:pt>
                <c:pt idx="924">
                  <c:v>0.2044715</c:v>
                </c:pt>
                <c:pt idx="925">
                  <c:v>0.2362242</c:v>
                </c:pt>
                <c:pt idx="927">
                  <c:v>0.2039976</c:v>
                </c:pt>
                <c:pt idx="928">
                  <c:v>0.2357503</c:v>
                </c:pt>
                <c:pt idx="930">
                  <c:v>0.2021019</c:v>
                </c:pt>
                <c:pt idx="931">
                  <c:v>0.2333807</c:v>
                </c:pt>
                <c:pt idx="933">
                  <c:v>0.1978366</c:v>
                </c:pt>
                <c:pt idx="934">
                  <c:v>0.2310111</c:v>
                </c:pt>
                <c:pt idx="936">
                  <c:v>0.1945192</c:v>
                </c:pt>
                <c:pt idx="937">
                  <c:v>0.2291154</c:v>
                </c:pt>
                <c:pt idx="939">
                  <c:v>0.1618186</c:v>
                </c:pt>
                <c:pt idx="940">
                  <c:v>0.1665578</c:v>
                </c:pt>
                <c:pt idx="942">
                  <c:v>0.1907278</c:v>
                </c:pt>
                <c:pt idx="943">
                  <c:v>0.2272197</c:v>
                </c:pt>
                <c:pt idx="945">
                  <c:v>0.1599229</c:v>
                </c:pt>
                <c:pt idx="946">
                  <c:v>0.171771</c:v>
                </c:pt>
                <c:pt idx="948">
                  <c:v>0.1883582</c:v>
                </c:pt>
                <c:pt idx="949">
                  <c:v>0.2253241</c:v>
                </c:pt>
                <c:pt idx="951">
                  <c:v>0.1542359</c:v>
                </c:pt>
                <c:pt idx="952">
                  <c:v>0.1750884</c:v>
                </c:pt>
                <c:pt idx="954">
                  <c:v>0.1855147</c:v>
                </c:pt>
                <c:pt idx="955">
                  <c:v>0.2239023</c:v>
                </c:pt>
                <c:pt idx="957">
                  <c:v>0.129592</c:v>
                </c:pt>
                <c:pt idx="958">
                  <c:v>0.1390704</c:v>
                </c:pt>
                <c:pt idx="960">
                  <c:v>0.1466532</c:v>
                </c:pt>
                <c:pt idx="961">
                  <c:v>0.2220066</c:v>
                </c:pt>
                <c:pt idx="963">
                  <c:v>0.1286442</c:v>
                </c:pt>
                <c:pt idx="964">
                  <c:v>0.2210588</c:v>
                </c:pt>
                <c:pt idx="966">
                  <c:v>0.1267485</c:v>
                </c:pt>
                <c:pt idx="967">
                  <c:v>0.219637</c:v>
                </c:pt>
                <c:pt idx="969">
                  <c:v>0.1253267</c:v>
                </c:pt>
                <c:pt idx="970">
                  <c:v>0.2068411</c:v>
                </c:pt>
                <c:pt idx="972">
                  <c:v>0.2092107</c:v>
                </c:pt>
                <c:pt idx="973">
                  <c:v>0.2186892</c:v>
                </c:pt>
                <c:pt idx="975">
                  <c:v>0.1447575</c:v>
                </c:pt>
                <c:pt idx="976">
                  <c:v>0.1646622</c:v>
                </c:pt>
                <c:pt idx="978">
                  <c:v>0.2092107</c:v>
                </c:pt>
                <c:pt idx="979">
                  <c:v>0.2177413</c:v>
                </c:pt>
                <c:pt idx="981">
                  <c:v>0.2087368</c:v>
                </c:pt>
                <c:pt idx="982">
                  <c:v>0.2172674</c:v>
                </c:pt>
                <c:pt idx="984">
                  <c:v>0.2073151</c:v>
                </c:pt>
                <c:pt idx="985">
                  <c:v>0.2087368</c:v>
                </c:pt>
                <c:pt idx="987">
                  <c:v>0.1651361</c:v>
                </c:pt>
                <c:pt idx="988">
                  <c:v>0.2054194</c:v>
                </c:pt>
                <c:pt idx="990">
                  <c:v>0.2063672</c:v>
                </c:pt>
                <c:pt idx="991">
                  <c:v>0.2087368</c:v>
                </c:pt>
                <c:pt idx="993">
                  <c:v>0.1637143</c:v>
                </c:pt>
                <c:pt idx="994">
                  <c:v>0.2082629</c:v>
                </c:pt>
                <c:pt idx="996">
                  <c:v>0.1622926</c:v>
                </c:pt>
                <c:pt idx="997">
                  <c:v>0.2167935</c:v>
                </c:pt>
                <c:pt idx="999">
                  <c:v>0.1618186</c:v>
                </c:pt>
                <c:pt idx="1000">
                  <c:v>0.2163196</c:v>
                </c:pt>
                <c:pt idx="1002">
                  <c:v>0.1622926</c:v>
                </c:pt>
                <c:pt idx="1003">
                  <c:v>0.2163196</c:v>
                </c:pt>
                <c:pt idx="1005">
                  <c:v>0.1608708</c:v>
                </c:pt>
                <c:pt idx="1006">
                  <c:v>0.2177413</c:v>
                </c:pt>
                <c:pt idx="1008">
                  <c:v>0.1603969</c:v>
                </c:pt>
                <c:pt idx="1009">
                  <c:v>0.2177413</c:v>
                </c:pt>
                <c:pt idx="1011">
                  <c:v>0.1608708</c:v>
                </c:pt>
                <c:pt idx="1012">
                  <c:v>0.2186892</c:v>
                </c:pt>
                <c:pt idx="1014">
                  <c:v>0.1618186</c:v>
                </c:pt>
                <c:pt idx="1015">
                  <c:v>0.2191631</c:v>
                </c:pt>
                <c:pt idx="1017">
                  <c:v>0.1613447</c:v>
                </c:pt>
                <c:pt idx="1018">
                  <c:v>0.2201109</c:v>
                </c:pt>
                <c:pt idx="1020">
                  <c:v>0.1603969</c:v>
                </c:pt>
                <c:pt idx="1021">
                  <c:v>0.2210588</c:v>
                </c:pt>
                <c:pt idx="1023">
                  <c:v>0.1589751</c:v>
                </c:pt>
                <c:pt idx="1024">
                  <c:v>0.2172674</c:v>
                </c:pt>
                <c:pt idx="1026">
                  <c:v>0.1575533</c:v>
                </c:pt>
                <c:pt idx="1027">
                  <c:v>0.2158456</c:v>
                </c:pt>
                <c:pt idx="1029">
                  <c:v>0.1566055</c:v>
                </c:pt>
                <c:pt idx="1030">
                  <c:v>0.213476</c:v>
                </c:pt>
                <c:pt idx="1032">
                  <c:v>0.1561316</c:v>
                </c:pt>
                <c:pt idx="1033">
                  <c:v>0.2115803</c:v>
                </c:pt>
                <c:pt idx="1035">
                  <c:v>0.1551837</c:v>
                </c:pt>
                <c:pt idx="1036">
                  <c:v>0.2106325</c:v>
                </c:pt>
                <c:pt idx="1038">
                  <c:v>0.1542359</c:v>
                </c:pt>
                <c:pt idx="1039">
                  <c:v>0.2068411</c:v>
                </c:pt>
                <c:pt idx="1041">
                  <c:v>0.153762</c:v>
                </c:pt>
                <c:pt idx="1042">
                  <c:v>0.2030498</c:v>
                </c:pt>
                <c:pt idx="1044">
                  <c:v>0.1528141</c:v>
                </c:pt>
                <c:pt idx="1045">
                  <c:v>0.2021019</c:v>
                </c:pt>
                <c:pt idx="1047">
                  <c:v>0.1518663</c:v>
                </c:pt>
                <c:pt idx="1048">
                  <c:v>0.1978366</c:v>
                </c:pt>
                <c:pt idx="1050">
                  <c:v>0.1513924</c:v>
                </c:pt>
                <c:pt idx="1051">
                  <c:v>0.1945192</c:v>
                </c:pt>
                <c:pt idx="1053">
                  <c:v>0.1504445</c:v>
                </c:pt>
                <c:pt idx="1054">
                  <c:v>0.1907278</c:v>
                </c:pt>
                <c:pt idx="1056">
                  <c:v>0.1494967</c:v>
                </c:pt>
                <c:pt idx="1057">
                  <c:v>0.1893061</c:v>
                </c:pt>
                <c:pt idx="1059">
                  <c:v>0.1490228</c:v>
                </c:pt>
                <c:pt idx="1060">
                  <c:v>0.1869364</c:v>
                </c:pt>
                <c:pt idx="1062">
                  <c:v>0.1480749</c:v>
                </c:pt>
                <c:pt idx="1063">
                  <c:v>0.1812494</c:v>
                </c:pt>
                <c:pt idx="1065">
                  <c:v>0.1499706</c:v>
                </c:pt>
                <c:pt idx="1066">
                  <c:v>0.1793537</c:v>
                </c:pt>
                <c:pt idx="1068">
                  <c:v>0.1736667</c:v>
                </c:pt>
                <c:pt idx="1069">
                  <c:v>0.1812494</c:v>
                </c:pt>
                <c:pt idx="1071">
                  <c:v>-0.1068946</c:v>
                </c:pt>
                <c:pt idx="1072">
                  <c:v>-0.1012076</c:v>
                </c:pt>
                <c:pt idx="1074">
                  <c:v>-0.1073686</c:v>
                </c:pt>
                <c:pt idx="1075">
                  <c:v>-0.09789009999999999</c:v>
                </c:pt>
                <c:pt idx="1077">
                  <c:v>-0.1073686</c:v>
                </c:pt>
                <c:pt idx="1078">
                  <c:v>-0.0907813</c:v>
                </c:pt>
                <c:pt idx="1080">
                  <c:v>-0.1083164</c:v>
                </c:pt>
                <c:pt idx="1081">
                  <c:v>-0.0888856</c:v>
                </c:pt>
                <c:pt idx="1083">
                  <c:v>-0.1097382</c:v>
                </c:pt>
                <c:pt idx="1084">
                  <c:v>-0.0922031</c:v>
                </c:pt>
                <c:pt idx="1086">
                  <c:v>-0.1078425</c:v>
                </c:pt>
                <c:pt idx="1087">
                  <c:v>-0.09362479999999999</c:v>
                </c:pt>
                <c:pt idx="1089">
                  <c:v>-0.1059468</c:v>
                </c:pt>
                <c:pt idx="1090">
                  <c:v>-0.0964684</c:v>
                </c:pt>
                <c:pt idx="1092">
                  <c:v>-0.1068946</c:v>
                </c:pt>
                <c:pt idx="1093">
                  <c:v>-0.1035772</c:v>
                </c:pt>
                <c:pt idx="1095">
                  <c:v>-0.116847</c:v>
                </c:pt>
                <c:pt idx="1096">
                  <c:v>-0.1130556</c:v>
                </c:pt>
                <c:pt idx="1098">
                  <c:v>-0.116847</c:v>
                </c:pt>
                <c:pt idx="1099">
                  <c:v>-0.1097382</c:v>
                </c:pt>
                <c:pt idx="1101">
                  <c:v>-0.1211123</c:v>
                </c:pt>
                <c:pt idx="1102">
                  <c:v>-0.1182687</c:v>
                </c:pt>
                <c:pt idx="1104">
                  <c:v>-0.1158991</c:v>
                </c:pt>
                <c:pt idx="1105">
                  <c:v>-0.1140035</c:v>
                </c:pt>
                <c:pt idx="1107">
                  <c:v>-0.1462301</c:v>
                </c:pt>
                <c:pt idx="1108">
                  <c:v>-0.1419648</c:v>
                </c:pt>
                <c:pt idx="1110">
                  <c:v>-0.1476519</c:v>
                </c:pt>
                <c:pt idx="1111">
                  <c:v>-0.1419648</c:v>
                </c:pt>
                <c:pt idx="1113">
                  <c:v>-0.1741914</c:v>
                </c:pt>
                <c:pt idx="1114">
                  <c:v>-0.1670826</c:v>
                </c:pt>
                <c:pt idx="1116">
                  <c:v>-0.1737175</c:v>
                </c:pt>
                <c:pt idx="1117">
                  <c:v>-0.1670826</c:v>
                </c:pt>
                <c:pt idx="1119">
                  <c:v>0.0030551</c:v>
                </c:pt>
                <c:pt idx="1120">
                  <c:v>0.0362295</c:v>
                </c:pt>
                <c:pt idx="1122">
                  <c:v>0.057556</c:v>
                </c:pt>
                <c:pt idx="1123">
                  <c:v>0.0603995</c:v>
                </c:pt>
                <c:pt idx="1125">
                  <c:v>0.0021072</c:v>
                </c:pt>
                <c:pt idx="1126">
                  <c:v>0.063717</c:v>
                </c:pt>
                <c:pt idx="1128">
                  <c:v>0.0025811</c:v>
                </c:pt>
                <c:pt idx="1129">
                  <c:v>0.0641909</c:v>
                </c:pt>
                <c:pt idx="1131">
                  <c:v>0.0016333</c:v>
                </c:pt>
                <c:pt idx="1132">
                  <c:v>0.06561259999999999</c:v>
                </c:pt>
                <c:pt idx="1134">
                  <c:v>0.0011594</c:v>
                </c:pt>
                <c:pt idx="1135">
                  <c:v>0.06466479999999999</c:v>
                </c:pt>
                <c:pt idx="1137">
                  <c:v>0.0011594</c:v>
                </c:pt>
                <c:pt idx="1138">
                  <c:v>0.063717</c:v>
                </c:pt>
                <c:pt idx="1140">
                  <c:v>-0.0012102</c:v>
                </c:pt>
                <c:pt idx="1141">
                  <c:v>0.06940399999999999</c:v>
                </c:pt>
                <c:pt idx="1143">
                  <c:v>-0.0007363</c:v>
                </c:pt>
                <c:pt idx="1144">
                  <c:v>0.07319539999999999</c:v>
                </c:pt>
                <c:pt idx="1146">
                  <c:v>-0.0012102</c:v>
                </c:pt>
                <c:pt idx="1147">
                  <c:v>0.07414320000000001</c:v>
                </c:pt>
                <c:pt idx="1149">
                  <c:v>-0.0031059</c:v>
                </c:pt>
                <c:pt idx="1150">
                  <c:v>0.07509109999999999</c:v>
                </c:pt>
                <c:pt idx="1152">
                  <c:v>-0.0040538</c:v>
                </c:pt>
                <c:pt idx="1153">
                  <c:v>0.07461710000000001</c:v>
                </c:pt>
                <c:pt idx="1155">
                  <c:v>-0.0050016</c:v>
                </c:pt>
                <c:pt idx="1156">
                  <c:v>0.07129969999999999</c:v>
                </c:pt>
                <c:pt idx="1158">
                  <c:v>-0.0059494</c:v>
                </c:pt>
                <c:pt idx="1159">
                  <c:v>0.06940399999999999</c:v>
                </c:pt>
                <c:pt idx="1161">
                  <c:v>-0.007845100000000001</c:v>
                </c:pt>
                <c:pt idx="1162">
                  <c:v>0.06750829999999999</c:v>
                </c:pt>
                <c:pt idx="1164">
                  <c:v>-0.0064234</c:v>
                </c:pt>
                <c:pt idx="1165">
                  <c:v>0.0622952</c:v>
                </c:pt>
                <c:pt idx="1167">
                  <c:v>-0.0064234</c:v>
                </c:pt>
                <c:pt idx="1168">
                  <c:v>0.0613474</c:v>
                </c:pt>
                <c:pt idx="1170">
                  <c:v>-0.0064234</c:v>
                </c:pt>
                <c:pt idx="1171">
                  <c:v>0.0608734</c:v>
                </c:pt>
                <c:pt idx="1173">
                  <c:v>-0.0064234</c:v>
                </c:pt>
                <c:pt idx="1174">
                  <c:v>0.0618213</c:v>
                </c:pt>
                <c:pt idx="1176">
                  <c:v>0.0077943</c:v>
                </c:pt>
                <c:pt idx="1177">
                  <c:v>0.0599256</c:v>
                </c:pt>
                <c:pt idx="1179">
                  <c:v>-0.2102094</c:v>
                </c:pt>
                <c:pt idx="1180">
                  <c:v>-0.1926744</c:v>
                </c:pt>
                <c:pt idx="1182">
                  <c:v>-0.2258488</c:v>
                </c:pt>
                <c:pt idx="1183">
                  <c:v>-0.1922004</c:v>
                </c:pt>
                <c:pt idx="1185">
                  <c:v>-0.2400665</c:v>
                </c:pt>
                <c:pt idx="1186">
                  <c:v>-0.1917265</c:v>
                </c:pt>
                <c:pt idx="1188">
                  <c:v>-0.2533363</c:v>
                </c:pt>
                <c:pt idx="1189">
                  <c:v>-0.1912526</c:v>
                </c:pt>
                <c:pt idx="1191">
                  <c:v>-0.2666061</c:v>
                </c:pt>
                <c:pt idx="1192">
                  <c:v>-0.1907787</c:v>
                </c:pt>
                <c:pt idx="1194">
                  <c:v>-0.2680278</c:v>
                </c:pt>
                <c:pt idx="1195">
                  <c:v>-0.1903048</c:v>
                </c:pt>
                <c:pt idx="1197">
                  <c:v>-0.26708</c:v>
                </c:pt>
                <c:pt idx="1198">
                  <c:v>-0.1898308</c:v>
                </c:pt>
                <c:pt idx="1200">
                  <c:v>-0.2666061</c:v>
                </c:pt>
                <c:pt idx="1201">
                  <c:v>-0.1893569</c:v>
                </c:pt>
                <c:pt idx="1203">
                  <c:v>-0.2656582</c:v>
                </c:pt>
                <c:pt idx="1204">
                  <c:v>-0.1893569</c:v>
                </c:pt>
                <c:pt idx="1206">
                  <c:v>-0.2651843</c:v>
                </c:pt>
                <c:pt idx="1207">
                  <c:v>-0.188883</c:v>
                </c:pt>
                <c:pt idx="1209">
                  <c:v>-0.2647104</c:v>
                </c:pt>
                <c:pt idx="1210">
                  <c:v>-0.1884091</c:v>
                </c:pt>
                <c:pt idx="1212">
                  <c:v>-0.2637625</c:v>
                </c:pt>
                <c:pt idx="1213">
                  <c:v>-0.1879351</c:v>
                </c:pt>
                <c:pt idx="1215">
                  <c:v>-0.2632886</c:v>
                </c:pt>
                <c:pt idx="1216">
                  <c:v>-0.1874612</c:v>
                </c:pt>
                <c:pt idx="1218">
                  <c:v>-0.2628147</c:v>
                </c:pt>
                <c:pt idx="1219">
                  <c:v>-0.1869873</c:v>
                </c:pt>
                <c:pt idx="1221">
                  <c:v>-0.2618668</c:v>
                </c:pt>
                <c:pt idx="1222">
                  <c:v>-0.1865134</c:v>
                </c:pt>
                <c:pt idx="1224">
                  <c:v>-0.2613929</c:v>
                </c:pt>
                <c:pt idx="1225">
                  <c:v>-0.1959918</c:v>
                </c:pt>
                <c:pt idx="1227">
                  <c:v>-0.1926744</c:v>
                </c:pt>
                <c:pt idx="1228">
                  <c:v>-0.1884091</c:v>
                </c:pt>
                <c:pt idx="1230">
                  <c:v>-0.2599712</c:v>
                </c:pt>
                <c:pt idx="1231">
                  <c:v>-0.2106834</c:v>
                </c:pt>
                <c:pt idx="1233">
                  <c:v>-0.2585494</c:v>
                </c:pt>
                <c:pt idx="1234">
                  <c:v>-0.2106834</c:v>
                </c:pt>
                <c:pt idx="1236">
                  <c:v>-0.2613929</c:v>
                </c:pt>
                <c:pt idx="1237">
                  <c:v>-0.2140008</c:v>
                </c:pt>
                <c:pt idx="1239">
                  <c:v>-0.2613929</c:v>
                </c:pt>
                <c:pt idx="1240">
                  <c:v>-0.2140008</c:v>
                </c:pt>
                <c:pt idx="1242">
                  <c:v>-0.2594972</c:v>
                </c:pt>
                <c:pt idx="1243">
                  <c:v>-0.2154226</c:v>
                </c:pt>
                <c:pt idx="1245">
                  <c:v>-0.2561798</c:v>
                </c:pt>
                <c:pt idx="1246">
                  <c:v>-0.2163704</c:v>
                </c:pt>
                <c:pt idx="1248">
                  <c:v>-0.254758</c:v>
                </c:pt>
                <c:pt idx="1249">
                  <c:v>-0.2168443</c:v>
                </c:pt>
                <c:pt idx="1251">
                  <c:v>-0.2523884</c:v>
                </c:pt>
                <c:pt idx="1252">
                  <c:v>-0.2244271</c:v>
                </c:pt>
                <c:pt idx="1254">
                  <c:v>-0.2201618</c:v>
                </c:pt>
                <c:pt idx="1255">
                  <c:v>-0.2163704</c:v>
                </c:pt>
                <c:pt idx="1257">
                  <c:v>-0.2509667</c:v>
                </c:pt>
                <c:pt idx="1258">
                  <c:v>-0.2244271</c:v>
                </c:pt>
                <c:pt idx="1260">
                  <c:v>-0.248597</c:v>
                </c:pt>
                <c:pt idx="1261">
                  <c:v>-0.2234792</c:v>
                </c:pt>
                <c:pt idx="1263">
                  <c:v>-0.2481231</c:v>
                </c:pt>
                <c:pt idx="1264">
                  <c:v>-0.2230053</c:v>
                </c:pt>
                <c:pt idx="1266">
                  <c:v>-0.2509667</c:v>
                </c:pt>
                <c:pt idx="1267">
                  <c:v>-0.2225314</c:v>
                </c:pt>
                <c:pt idx="1269">
                  <c:v>-0.2514406</c:v>
                </c:pt>
                <c:pt idx="1270">
                  <c:v>-0.2215835</c:v>
                </c:pt>
                <c:pt idx="1272">
                  <c:v>-0.2509667</c:v>
                </c:pt>
                <c:pt idx="1273">
                  <c:v>-0.2201618</c:v>
                </c:pt>
                <c:pt idx="1275">
                  <c:v>-0.2519145</c:v>
                </c:pt>
                <c:pt idx="1276">
                  <c:v>-0.2225314</c:v>
                </c:pt>
                <c:pt idx="1278">
                  <c:v>-0.2514406</c:v>
                </c:pt>
                <c:pt idx="1279">
                  <c:v>-0.224901</c:v>
                </c:pt>
                <c:pt idx="1281">
                  <c:v>-0.2504927</c:v>
                </c:pt>
                <c:pt idx="1282">
                  <c:v>-0.2258488</c:v>
                </c:pt>
                <c:pt idx="1284">
                  <c:v>-0.2500188</c:v>
                </c:pt>
                <c:pt idx="1285">
                  <c:v>-0.2272706</c:v>
                </c:pt>
                <c:pt idx="1287">
                  <c:v>-0.2495449</c:v>
                </c:pt>
                <c:pt idx="1288">
                  <c:v>-0.2286924</c:v>
                </c:pt>
                <c:pt idx="1290">
                  <c:v>-0.248597</c:v>
                </c:pt>
                <c:pt idx="1291">
                  <c:v>-0.2315359</c:v>
                </c:pt>
                <c:pt idx="1293">
                  <c:v>-0.2481231</c:v>
                </c:pt>
                <c:pt idx="1294">
                  <c:v>-0.2324837</c:v>
                </c:pt>
                <c:pt idx="1296">
                  <c:v>-0.2476492</c:v>
                </c:pt>
                <c:pt idx="1297">
                  <c:v>-0.2320098</c:v>
                </c:pt>
                <c:pt idx="1299">
                  <c:v>-0.2471753</c:v>
                </c:pt>
                <c:pt idx="1300">
                  <c:v>-0.2329577</c:v>
                </c:pt>
                <c:pt idx="1302">
                  <c:v>-0.2462274</c:v>
                </c:pt>
                <c:pt idx="1303">
                  <c:v>-0.2343794</c:v>
                </c:pt>
                <c:pt idx="1305">
                  <c:v>-0.2457535</c:v>
                </c:pt>
                <c:pt idx="1306">
                  <c:v>-0.2339055</c:v>
                </c:pt>
                <c:pt idx="1308">
                  <c:v>-0.2448057</c:v>
                </c:pt>
                <c:pt idx="1309">
                  <c:v>-0.2334316</c:v>
                </c:pt>
                <c:pt idx="1311">
                  <c:v>-0.2443318</c:v>
                </c:pt>
                <c:pt idx="1312">
                  <c:v>-0.2329577</c:v>
                </c:pt>
                <c:pt idx="1314">
                  <c:v>-0.2438578</c:v>
                </c:pt>
                <c:pt idx="1315">
                  <c:v>-0.2324837</c:v>
                </c:pt>
                <c:pt idx="1317">
                  <c:v>-0.24291</c:v>
                </c:pt>
                <c:pt idx="1318">
                  <c:v>-0.2315359</c:v>
                </c:pt>
                <c:pt idx="1320">
                  <c:v>-0.2424361</c:v>
                </c:pt>
                <c:pt idx="1321">
                  <c:v>-0.231062</c:v>
                </c:pt>
                <c:pt idx="1323">
                  <c:v>-0.2414882</c:v>
                </c:pt>
                <c:pt idx="1324">
                  <c:v>-0.2410143</c:v>
                </c:pt>
                <c:pt idx="1326">
                  <c:v>0.0921522</c:v>
                </c:pt>
                <c:pt idx="1327">
                  <c:v>0.093574</c:v>
                </c:pt>
                <c:pt idx="1329">
                  <c:v>0.0902565</c:v>
                </c:pt>
                <c:pt idx="1330">
                  <c:v>0.0954697</c:v>
                </c:pt>
                <c:pt idx="1332">
                  <c:v>0.099261</c:v>
                </c:pt>
                <c:pt idx="1333">
                  <c:v>0.1040003</c:v>
                </c:pt>
                <c:pt idx="1335">
                  <c:v>0.0902565</c:v>
                </c:pt>
                <c:pt idx="1336">
                  <c:v>0.1025785</c:v>
                </c:pt>
                <c:pt idx="1338">
                  <c:v>0.08883480000000001</c:v>
                </c:pt>
                <c:pt idx="1339">
                  <c:v>0.1073177</c:v>
                </c:pt>
                <c:pt idx="1341">
                  <c:v>0.08836090000000001</c:v>
                </c:pt>
                <c:pt idx="1342">
                  <c:v>0.1073177</c:v>
                </c:pt>
                <c:pt idx="1344">
                  <c:v>0.08456950000000001</c:v>
                </c:pt>
                <c:pt idx="1345">
                  <c:v>0.1082655</c:v>
                </c:pt>
                <c:pt idx="1347">
                  <c:v>0.08030420000000001</c:v>
                </c:pt>
                <c:pt idx="1348">
                  <c:v>0.1082655</c:v>
                </c:pt>
                <c:pt idx="1350">
                  <c:v>0.07698679999999999</c:v>
                </c:pt>
                <c:pt idx="1351">
                  <c:v>0.1082655</c:v>
                </c:pt>
                <c:pt idx="1353">
                  <c:v>0.07698679999999999</c:v>
                </c:pt>
                <c:pt idx="1354">
                  <c:v>0.1087395</c:v>
                </c:pt>
                <c:pt idx="1356">
                  <c:v>0.07793460000000001</c:v>
                </c:pt>
                <c:pt idx="1357">
                  <c:v>0.111583</c:v>
                </c:pt>
                <c:pt idx="1359">
                  <c:v>0.07840850000000001</c:v>
                </c:pt>
                <c:pt idx="1360">
                  <c:v>0.1125308</c:v>
                </c:pt>
                <c:pt idx="1362">
                  <c:v>0.07888240000000001</c:v>
                </c:pt>
                <c:pt idx="1363">
                  <c:v>0.1134787</c:v>
                </c:pt>
                <c:pt idx="1365">
                  <c:v>0.07129969999999999</c:v>
                </c:pt>
                <c:pt idx="1366">
                  <c:v>0.1139526</c:v>
                </c:pt>
                <c:pt idx="1368">
                  <c:v>0.07082579999999999</c:v>
                </c:pt>
                <c:pt idx="1369">
                  <c:v>0.1130048</c:v>
                </c:pt>
                <c:pt idx="1371">
                  <c:v>0.0679823</c:v>
                </c:pt>
                <c:pt idx="1372">
                  <c:v>0.1120569</c:v>
                </c:pt>
                <c:pt idx="1374">
                  <c:v>0.06466479999999999</c:v>
                </c:pt>
                <c:pt idx="1375">
                  <c:v>0.1130048</c:v>
                </c:pt>
                <c:pt idx="1377">
                  <c:v>0.0618213</c:v>
                </c:pt>
                <c:pt idx="1378">
                  <c:v>0.1125308</c:v>
                </c:pt>
                <c:pt idx="1380">
                  <c:v>0.0608734</c:v>
                </c:pt>
                <c:pt idx="1381">
                  <c:v>0.1125308</c:v>
                </c:pt>
                <c:pt idx="1383">
                  <c:v>0.0599256</c:v>
                </c:pt>
                <c:pt idx="1384">
                  <c:v>0.1120569</c:v>
                </c:pt>
                <c:pt idx="1386">
                  <c:v>0.0594517</c:v>
                </c:pt>
                <c:pt idx="1387">
                  <c:v>0.1120569</c:v>
                </c:pt>
                <c:pt idx="1389">
                  <c:v>0.0603995</c:v>
                </c:pt>
                <c:pt idx="1390">
                  <c:v>0.111583</c:v>
                </c:pt>
                <c:pt idx="1392">
                  <c:v>0.0608734</c:v>
                </c:pt>
                <c:pt idx="1393">
                  <c:v>0.111583</c:v>
                </c:pt>
                <c:pt idx="1395">
                  <c:v>0.0641909</c:v>
                </c:pt>
                <c:pt idx="1396">
                  <c:v>0.1111091</c:v>
                </c:pt>
                <c:pt idx="1398">
                  <c:v>0.06466479999999999</c:v>
                </c:pt>
                <c:pt idx="1399">
                  <c:v>0.1106352</c:v>
                </c:pt>
                <c:pt idx="1401">
                  <c:v>0.0660866</c:v>
                </c:pt>
                <c:pt idx="1402">
                  <c:v>0.1106352</c:v>
                </c:pt>
                <c:pt idx="1404">
                  <c:v>0.06513869999999999</c:v>
                </c:pt>
                <c:pt idx="1405">
                  <c:v>0.1101612</c:v>
                </c:pt>
                <c:pt idx="1407">
                  <c:v>0.0641909</c:v>
                </c:pt>
                <c:pt idx="1408">
                  <c:v>0.1101612</c:v>
                </c:pt>
                <c:pt idx="1410">
                  <c:v>0.06987790000000001</c:v>
                </c:pt>
                <c:pt idx="1411">
                  <c:v>0.1096873</c:v>
                </c:pt>
                <c:pt idx="1413">
                  <c:v>0.07366929999999999</c:v>
                </c:pt>
                <c:pt idx="1414">
                  <c:v>0.1096873</c:v>
                </c:pt>
                <c:pt idx="1416">
                  <c:v>0.07461710000000001</c:v>
                </c:pt>
                <c:pt idx="1417">
                  <c:v>0.1092134</c:v>
                </c:pt>
                <c:pt idx="1419">
                  <c:v>0.07556499999999999</c:v>
                </c:pt>
                <c:pt idx="1420">
                  <c:v>0.1087395</c:v>
                </c:pt>
                <c:pt idx="1422">
                  <c:v>0.07509109999999999</c:v>
                </c:pt>
                <c:pt idx="1423">
                  <c:v>0.1073177</c:v>
                </c:pt>
                <c:pt idx="1425">
                  <c:v>0.07177360000000001</c:v>
                </c:pt>
                <c:pt idx="1426">
                  <c:v>0.1063699</c:v>
                </c:pt>
                <c:pt idx="1428">
                  <c:v>0.06987790000000001</c:v>
                </c:pt>
                <c:pt idx="1429">
                  <c:v>0.1044742</c:v>
                </c:pt>
                <c:pt idx="1431">
                  <c:v>0.0964175</c:v>
                </c:pt>
                <c:pt idx="1432">
                  <c:v>0.1044742</c:v>
                </c:pt>
                <c:pt idx="1434">
                  <c:v>0.1087395</c:v>
                </c:pt>
                <c:pt idx="1435">
                  <c:v>0.1130048</c:v>
                </c:pt>
                <c:pt idx="1437">
                  <c:v>0.1186918</c:v>
                </c:pt>
                <c:pt idx="1438">
                  <c:v>0.1215353</c:v>
                </c:pt>
                <c:pt idx="1440">
                  <c:v>0.1087395</c:v>
                </c:pt>
                <c:pt idx="1441">
                  <c:v>0.1286442</c:v>
                </c:pt>
                <c:pt idx="1443">
                  <c:v>0.1092134</c:v>
                </c:pt>
                <c:pt idx="1444">
                  <c:v>0.1305398</c:v>
                </c:pt>
                <c:pt idx="1446">
                  <c:v>0.1319616</c:v>
                </c:pt>
                <c:pt idx="1447">
                  <c:v>0.1371747</c:v>
                </c:pt>
                <c:pt idx="1449">
                  <c:v>0.1120569</c:v>
                </c:pt>
                <c:pt idx="1450">
                  <c:v>0.1376487</c:v>
                </c:pt>
                <c:pt idx="1452">
                  <c:v>0.1130048</c:v>
                </c:pt>
                <c:pt idx="1453">
                  <c:v>0.1400183</c:v>
                </c:pt>
                <c:pt idx="1455">
                  <c:v>0.1139526</c:v>
                </c:pt>
                <c:pt idx="1456">
                  <c:v>0.1423879</c:v>
                </c:pt>
                <c:pt idx="1458">
                  <c:v>0.1144265</c:v>
                </c:pt>
                <c:pt idx="1459">
                  <c:v>0.1419139</c:v>
                </c:pt>
                <c:pt idx="1461">
                  <c:v>0.1452314</c:v>
                </c:pt>
                <c:pt idx="1462">
                  <c:v>0.1457053</c:v>
                </c:pt>
                <c:pt idx="1464">
                  <c:v>0.1134787</c:v>
                </c:pt>
                <c:pt idx="1465">
                  <c:v>0.1499706</c:v>
                </c:pt>
                <c:pt idx="1467">
                  <c:v>0.1125308</c:v>
                </c:pt>
                <c:pt idx="1468">
                  <c:v>0.1490228</c:v>
                </c:pt>
                <c:pt idx="1470">
                  <c:v>0.1134787</c:v>
                </c:pt>
                <c:pt idx="1471">
                  <c:v>0.1494967</c:v>
                </c:pt>
                <c:pt idx="1473">
                  <c:v>0.1130048</c:v>
                </c:pt>
                <c:pt idx="1474">
                  <c:v>0.1490228</c:v>
                </c:pt>
                <c:pt idx="1476">
                  <c:v>0.1130048</c:v>
                </c:pt>
                <c:pt idx="1477">
                  <c:v>0.1485488</c:v>
                </c:pt>
                <c:pt idx="1479">
                  <c:v>0.1125308</c:v>
                </c:pt>
                <c:pt idx="1480">
                  <c:v>0.1485488</c:v>
                </c:pt>
                <c:pt idx="1482">
                  <c:v>0.1125308</c:v>
                </c:pt>
                <c:pt idx="1483">
                  <c:v>0.1480749</c:v>
                </c:pt>
                <c:pt idx="1485">
                  <c:v>0.1120569</c:v>
                </c:pt>
                <c:pt idx="1486">
                  <c:v>0.147601</c:v>
                </c:pt>
                <c:pt idx="1488">
                  <c:v>0.1120569</c:v>
                </c:pt>
                <c:pt idx="1489">
                  <c:v>0.147601</c:v>
                </c:pt>
                <c:pt idx="1491">
                  <c:v>0.111583</c:v>
                </c:pt>
                <c:pt idx="1492">
                  <c:v>0.1471271</c:v>
                </c:pt>
                <c:pt idx="1494">
                  <c:v>0.1111091</c:v>
                </c:pt>
                <c:pt idx="1495">
                  <c:v>0.1466532</c:v>
                </c:pt>
                <c:pt idx="1497">
                  <c:v>0.1111091</c:v>
                </c:pt>
                <c:pt idx="1498">
                  <c:v>0.1466532</c:v>
                </c:pt>
                <c:pt idx="1500">
                  <c:v>0.1106352</c:v>
                </c:pt>
                <c:pt idx="1501">
                  <c:v>0.1461792</c:v>
                </c:pt>
                <c:pt idx="1503">
                  <c:v>0.1106352</c:v>
                </c:pt>
                <c:pt idx="1504">
                  <c:v>0.1457053</c:v>
                </c:pt>
                <c:pt idx="1506">
                  <c:v>0.1101612</c:v>
                </c:pt>
                <c:pt idx="1507">
                  <c:v>0.1457053</c:v>
                </c:pt>
                <c:pt idx="1509">
                  <c:v>0.1101612</c:v>
                </c:pt>
                <c:pt idx="1510">
                  <c:v>0.1452314</c:v>
                </c:pt>
                <c:pt idx="1512">
                  <c:v>0.1096873</c:v>
                </c:pt>
                <c:pt idx="1513">
                  <c:v>0.1447575</c:v>
                </c:pt>
                <c:pt idx="1515">
                  <c:v>0.1182179</c:v>
                </c:pt>
                <c:pt idx="1516">
                  <c:v>0.1442835</c:v>
                </c:pt>
                <c:pt idx="1518">
                  <c:v>0.1419139</c:v>
                </c:pt>
                <c:pt idx="1519">
                  <c:v>0.1442835</c:v>
                </c:pt>
                <c:pt idx="1521">
                  <c:v>-0.0571329</c:v>
                </c:pt>
                <c:pt idx="1522">
                  <c:v>0.0186945</c:v>
                </c:pt>
                <c:pt idx="1524">
                  <c:v>-0.0831986</c:v>
                </c:pt>
                <c:pt idx="1525">
                  <c:v>0.0186945</c:v>
                </c:pt>
                <c:pt idx="1527">
                  <c:v>-0.0827247</c:v>
                </c:pt>
                <c:pt idx="1528">
                  <c:v>0.0186945</c:v>
                </c:pt>
                <c:pt idx="1530">
                  <c:v>-0.0827247</c:v>
                </c:pt>
                <c:pt idx="1531">
                  <c:v>0.0186945</c:v>
                </c:pt>
                <c:pt idx="1533">
                  <c:v>-0.0827247</c:v>
                </c:pt>
                <c:pt idx="1534">
                  <c:v>0.0186945</c:v>
                </c:pt>
                <c:pt idx="1536">
                  <c:v>-0.0822507</c:v>
                </c:pt>
                <c:pt idx="1537">
                  <c:v>0.0186945</c:v>
                </c:pt>
                <c:pt idx="1539">
                  <c:v>-0.0822507</c:v>
                </c:pt>
                <c:pt idx="1540">
                  <c:v>0.0186945</c:v>
                </c:pt>
                <c:pt idx="1542">
                  <c:v>-0.0817768</c:v>
                </c:pt>
                <c:pt idx="1543">
                  <c:v>0.0186945</c:v>
                </c:pt>
                <c:pt idx="1545">
                  <c:v>-0.0817768</c:v>
                </c:pt>
                <c:pt idx="1546">
                  <c:v>0.0186945</c:v>
                </c:pt>
                <c:pt idx="1548">
                  <c:v>-0.0817768</c:v>
                </c:pt>
                <c:pt idx="1549">
                  <c:v>0.0186945</c:v>
                </c:pt>
                <c:pt idx="1551">
                  <c:v>-0.0813029</c:v>
                </c:pt>
                <c:pt idx="1552">
                  <c:v>0.0186945</c:v>
                </c:pt>
                <c:pt idx="1554">
                  <c:v>-0.0813029</c:v>
                </c:pt>
                <c:pt idx="1555">
                  <c:v>0.0182205</c:v>
                </c:pt>
                <c:pt idx="1557">
                  <c:v>-0.0813029</c:v>
                </c:pt>
                <c:pt idx="1558">
                  <c:v>0.0182205</c:v>
                </c:pt>
                <c:pt idx="1560">
                  <c:v>-0.080829</c:v>
                </c:pt>
                <c:pt idx="1561">
                  <c:v>0.0182205</c:v>
                </c:pt>
                <c:pt idx="1563">
                  <c:v>-0.080829</c:v>
                </c:pt>
                <c:pt idx="1564">
                  <c:v>0.0144292</c:v>
                </c:pt>
                <c:pt idx="1566">
                  <c:v>-0.080829</c:v>
                </c:pt>
                <c:pt idx="1567">
                  <c:v>0.0125335</c:v>
                </c:pt>
                <c:pt idx="1569">
                  <c:v>-0.0803551</c:v>
                </c:pt>
                <c:pt idx="1570">
                  <c:v>0.0125335</c:v>
                </c:pt>
                <c:pt idx="1572">
                  <c:v>-0.0803551</c:v>
                </c:pt>
                <c:pt idx="1573">
                  <c:v>0.0144292</c:v>
                </c:pt>
                <c:pt idx="1575">
                  <c:v>-0.0798811</c:v>
                </c:pt>
                <c:pt idx="1576">
                  <c:v>0.009216</c:v>
                </c:pt>
                <c:pt idx="1578">
                  <c:v>-0.0798811</c:v>
                </c:pt>
                <c:pt idx="1579">
                  <c:v>-0.0722984</c:v>
                </c:pt>
                <c:pt idx="1581">
                  <c:v>0.0921522</c:v>
                </c:pt>
                <c:pt idx="1582">
                  <c:v>0.1077916</c:v>
                </c:pt>
                <c:pt idx="1584">
                  <c:v>0.0945218</c:v>
                </c:pt>
                <c:pt idx="1585">
                  <c:v>0.1096873</c:v>
                </c:pt>
                <c:pt idx="1587">
                  <c:v>0.09499580000000001</c:v>
                </c:pt>
                <c:pt idx="1588">
                  <c:v>0.1442835</c:v>
                </c:pt>
                <c:pt idx="1590">
                  <c:v>0.0940479</c:v>
                </c:pt>
                <c:pt idx="1591">
                  <c:v>0.1703492</c:v>
                </c:pt>
                <c:pt idx="1593">
                  <c:v>0.0959436</c:v>
                </c:pt>
                <c:pt idx="1594">
                  <c:v>0.0987871</c:v>
                </c:pt>
                <c:pt idx="1596">
                  <c:v>0.1044742</c:v>
                </c:pt>
                <c:pt idx="1597">
                  <c:v>0.1760363</c:v>
                </c:pt>
                <c:pt idx="1599">
                  <c:v>0.1030524</c:v>
                </c:pt>
                <c:pt idx="1600">
                  <c:v>0.1784059</c:v>
                </c:pt>
                <c:pt idx="1602">
                  <c:v>0.1077916</c:v>
                </c:pt>
                <c:pt idx="1603">
                  <c:v>0.1812494</c:v>
                </c:pt>
                <c:pt idx="1605">
                  <c:v>0.1077916</c:v>
                </c:pt>
                <c:pt idx="1606">
                  <c:v>0.1831451</c:v>
                </c:pt>
                <c:pt idx="1608">
                  <c:v>0.1087395</c:v>
                </c:pt>
                <c:pt idx="1609">
                  <c:v>0.1869364</c:v>
                </c:pt>
                <c:pt idx="1611">
                  <c:v>0.1134787</c:v>
                </c:pt>
                <c:pt idx="1612">
                  <c:v>0.1182179</c:v>
                </c:pt>
                <c:pt idx="1614">
                  <c:v>0.1220093</c:v>
                </c:pt>
                <c:pt idx="1615">
                  <c:v>0.1893061</c:v>
                </c:pt>
                <c:pt idx="1617">
                  <c:v>0.1291181</c:v>
                </c:pt>
                <c:pt idx="1618">
                  <c:v>0.1888321</c:v>
                </c:pt>
                <c:pt idx="1620">
                  <c:v>0.1310138</c:v>
                </c:pt>
                <c:pt idx="1621">
                  <c:v>0.1314877</c:v>
                </c:pt>
                <c:pt idx="1623">
                  <c:v>0.1376487</c:v>
                </c:pt>
                <c:pt idx="1624">
                  <c:v>0.1859886</c:v>
                </c:pt>
                <c:pt idx="1626">
                  <c:v>0.1381226</c:v>
                </c:pt>
                <c:pt idx="1627">
                  <c:v>0.1831451</c:v>
                </c:pt>
                <c:pt idx="1629">
                  <c:v>0.1404922</c:v>
                </c:pt>
                <c:pt idx="1630">
                  <c:v>0.1812494</c:v>
                </c:pt>
                <c:pt idx="1632">
                  <c:v>0.1428618</c:v>
                </c:pt>
                <c:pt idx="1633">
                  <c:v>0.1807755</c:v>
                </c:pt>
                <c:pt idx="1635">
                  <c:v>0.1423879</c:v>
                </c:pt>
                <c:pt idx="1636">
                  <c:v>0.1447575</c:v>
                </c:pt>
                <c:pt idx="1638">
                  <c:v>0.1461792</c:v>
                </c:pt>
                <c:pt idx="1639">
                  <c:v>0.1803016</c:v>
                </c:pt>
                <c:pt idx="1641">
                  <c:v>0.1504445</c:v>
                </c:pt>
                <c:pt idx="1642">
                  <c:v>0.1632404</c:v>
                </c:pt>
                <c:pt idx="1644">
                  <c:v>0.1679796</c:v>
                </c:pt>
                <c:pt idx="1645">
                  <c:v>0.1684535</c:v>
                </c:pt>
                <c:pt idx="1647">
                  <c:v>0.1736667</c:v>
                </c:pt>
                <c:pt idx="1648">
                  <c:v>0.1765102</c:v>
                </c:pt>
                <c:pt idx="1650">
                  <c:v>0.1494967</c:v>
                </c:pt>
                <c:pt idx="1651">
                  <c:v>0.1570794</c:v>
                </c:pt>
                <c:pt idx="1653">
                  <c:v>0.07509109999999999</c:v>
                </c:pt>
                <c:pt idx="1654">
                  <c:v>0.08172599999999999</c:v>
                </c:pt>
                <c:pt idx="1656">
                  <c:v>0.0878869</c:v>
                </c:pt>
                <c:pt idx="1657">
                  <c:v>0.0897826</c:v>
                </c:pt>
                <c:pt idx="1659">
                  <c:v>0.1006828</c:v>
                </c:pt>
                <c:pt idx="1660">
                  <c:v>0.105422</c:v>
                </c:pt>
                <c:pt idx="1662">
                  <c:v>0.07319539999999999</c:v>
                </c:pt>
                <c:pt idx="1663">
                  <c:v>0.09073050000000001</c:v>
                </c:pt>
                <c:pt idx="1665">
                  <c:v>0.0940479</c:v>
                </c:pt>
                <c:pt idx="1666">
                  <c:v>0.1044742</c:v>
                </c:pt>
                <c:pt idx="1668">
                  <c:v>0.051395</c:v>
                </c:pt>
                <c:pt idx="1669">
                  <c:v>0.0570821</c:v>
                </c:pt>
                <c:pt idx="1671">
                  <c:v>0.0679823</c:v>
                </c:pt>
                <c:pt idx="1672">
                  <c:v>0.0926261</c:v>
                </c:pt>
                <c:pt idx="1674">
                  <c:v>0.093574</c:v>
                </c:pt>
                <c:pt idx="1675">
                  <c:v>0.0968914</c:v>
                </c:pt>
                <c:pt idx="1677">
                  <c:v>0.0314903</c:v>
                </c:pt>
                <c:pt idx="1678">
                  <c:v>0.0404948</c:v>
                </c:pt>
                <c:pt idx="1680">
                  <c:v>0.0428644</c:v>
                </c:pt>
                <c:pt idx="1681">
                  <c:v>0.0585038</c:v>
                </c:pt>
                <c:pt idx="1683">
                  <c:v>0.06276909999999999</c:v>
                </c:pt>
                <c:pt idx="1684">
                  <c:v>0.063717</c:v>
                </c:pt>
                <c:pt idx="1686">
                  <c:v>0.06656049999999999</c:v>
                </c:pt>
                <c:pt idx="1687">
                  <c:v>0.0959436</c:v>
                </c:pt>
                <c:pt idx="1689">
                  <c:v>0.0329121</c:v>
                </c:pt>
                <c:pt idx="1690">
                  <c:v>0.1011567</c:v>
                </c:pt>
                <c:pt idx="1692">
                  <c:v>0.0348078</c:v>
                </c:pt>
                <c:pt idx="1693">
                  <c:v>0.0926261</c:v>
                </c:pt>
                <c:pt idx="1695">
                  <c:v>0.0973654</c:v>
                </c:pt>
                <c:pt idx="1696">
                  <c:v>0.1002089</c:v>
                </c:pt>
                <c:pt idx="1698">
                  <c:v>0.0343339</c:v>
                </c:pt>
                <c:pt idx="1699">
                  <c:v>0.09499580000000001</c:v>
                </c:pt>
                <c:pt idx="1701">
                  <c:v>0.0348078</c:v>
                </c:pt>
                <c:pt idx="1702">
                  <c:v>0.0954697</c:v>
                </c:pt>
                <c:pt idx="1704">
                  <c:v>0.0343339</c:v>
                </c:pt>
                <c:pt idx="1705">
                  <c:v>0.0945218</c:v>
                </c:pt>
                <c:pt idx="1707">
                  <c:v>0.0362295</c:v>
                </c:pt>
                <c:pt idx="1708">
                  <c:v>0.0926261</c:v>
                </c:pt>
                <c:pt idx="1710">
                  <c:v>0.0371774</c:v>
                </c:pt>
                <c:pt idx="1711">
                  <c:v>0.0921522</c:v>
                </c:pt>
                <c:pt idx="1713">
                  <c:v>0.0367035</c:v>
                </c:pt>
                <c:pt idx="1714">
                  <c:v>0.06513869999999999</c:v>
                </c:pt>
                <c:pt idx="1716">
                  <c:v>0.07082579999999999</c:v>
                </c:pt>
                <c:pt idx="1717">
                  <c:v>0.0926261</c:v>
                </c:pt>
                <c:pt idx="1719">
                  <c:v>0.0357556</c:v>
                </c:pt>
                <c:pt idx="1720">
                  <c:v>0.06513869999999999</c:v>
                </c:pt>
                <c:pt idx="1722">
                  <c:v>0.0343339</c:v>
                </c:pt>
                <c:pt idx="1723">
                  <c:v>0.06656049999999999</c:v>
                </c:pt>
                <c:pt idx="1725">
                  <c:v>0.0324382</c:v>
                </c:pt>
                <c:pt idx="1726">
                  <c:v>0.06656049999999999</c:v>
                </c:pt>
                <c:pt idx="1728">
                  <c:v>0.0324382</c:v>
                </c:pt>
                <c:pt idx="1729">
                  <c:v>0.0679823</c:v>
                </c:pt>
                <c:pt idx="1731">
                  <c:v>0.0305425</c:v>
                </c:pt>
                <c:pt idx="1732">
                  <c:v>0.06845619999999999</c:v>
                </c:pt>
                <c:pt idx="1734">
                  <c:v>0.0291207</c:v>
                </c:pt>
                <c:pt idx="1735">
                  <c:v>0.07129969999999999</c:v>
                </c:pt>
                <c:pt idx="1737">
                  <c:v>0.0291207</c:v>
                </c:pt>
                <c:pt idx="1738">
                  <c:v>0.07272149999999999</c:v>
                </c:pt>
                <c:pt idx="1740">
                  <c:v>0.0291207</c:v>
                </c:pt>
                <c:pt idx="1741">
                  <c:v>0.07319539999999999</c:v>
                </c:pt>
                <c:pt idx="1743">
                  <c:v>0.0291207</c:v>
                </c:pt>
                <c:pt idx="1744">
                  <c:v>0.07272149999999999</c:v>
                </c:pt>
                <c:pt idx="1746">
                  <c:v>0.0286468</c:v>
                </c:pt>
                <c:pt idx="1747">
                  <c:v>0.07082579999999999</c:v>
                </c:pt>
                <c:pt idx="1749">
                  <c:v>0.0286468</c:v>
                </c:pt>
                <c:pt idx="1750">
                  <c:v>0.07035189999999999</c:v>
                </c:pt>
                <c:pt idx="1752">
                  <c:v>0.033386</c:v>
                </c:pt>
                <c:pt idx="1753">
                  <c:v>0.07082579999999999</c:v>
                </c:pt>
                <c:pt idx="1755">
                  <c:v>0.2869338</c:v>
                </c:pt>
                <c:pt idx="1756">
                  <c:v>0.2874077</c:v>
                </c:pt>
                <c:pt idx="1758">
                  <c:v>0.3182126</c:v>
                </c:pt>
                <c:pt idx="1759">
                  <c:v>0.3205822</c:v>
                </c:pt>
                <c:pt idx="1761">
                  <c:v>0.2869338</c:v>
                </c:pt>
                <c:pt idx="1762">
                  <c:v>0.3002036</c:v>
                </c:pt>
                <c:pt idx="1764">
                  <c:v>0.3148951</c:v>
                </c:pt>
                <c:pt idx="1765">
                  <c:v>0.3291128</c:v>
                </c:pt>
                <c:pt idx="1767">
                  <c:v>0.2869338</c:v>
                </c:pt>
                <c:pt idx="1768">
                  <c:v>0.3120516</c:v>
                </c:pt>
                <c:pt idx="1770">
                  <c:v>0.3139473</c:v>
                </c:pt>
                <c:pt idx="1771">
                  <c:v>0.3243736</c:v>
                </c:pt>
                <c:pt idx="1773">
                  <c:v>0.3305345</c:v>
                </c:pt>
                <c:pt idx="1774">
                  <c:v>0.3319563</c:v>
                </c:pt>
                <c:pt idx="1776">
                  <c:v>0.2869338</c:v>
                </c:pt>
                <c:pt idx="1777">
                  <c:v>0.3224779</c:v>
                </c:pt>
                <c:pt idx="1779">
                  <c:v>0.2869338</c:v>
                </c:pt>
                <c:pt idx="1780">
                  <c:v>0.3201083</c:v>
                </c:pt>
                <c:pt idx="1782">
                  <c:v>0.2954644</c:v>
                </c:pt>
                <c:pt idx="1783">
                  <c:v>0.3163169</c:v>
                </c:pt>
                <c:pt idx="1785">
                  <c:v>0.3082603</c:v>
                </c:pt>
                <c:pt idx="1786">
                  <c:v>0.3177387</c:v>
                </c:pt>
                <c:pt idx="1788">
                  <c:v>0.3129995</c:v>
                </c:pt>
                <c:pt idx="1789">
                  <c:v>0.3172648</c:v>
                </c:pt>
                <c:pt idx="1791">
                  <c:v>0.2646595</c:v>
                </c:pt>
                <c:pt idx="1792">
                  <c:v>0.2651334</c:v>
                </c:pt>
                <c:pt idx="1794">
                  <c:v>0.2722422</c:v>
                </c:pt>
                <c:pt idx="1795">
                  <c:v>0.2750858</c:v>
                </c:pt>
                <c:pt idx="1797">
                  <c:v>0.2528115</c:v>
                </c:pt>
                <c:pt idx="1798">
                  <c:v>0.2532854</c:v>
                </c:pt>
                <c:pt idx="1800">
                  <c:v>0.2566029</c:v>
                </c:pt>
                <c:pt idx="1801">
                  <c:v>0.2637117</c:v>
                </c:pt>
                <c:pt idx="1803">
                  <c:v>0.2712944</c:v>
                </c:pt>
                <c:pt idx="1804">
                  <c:v>0.2802989</c:v>
                </c:pt>
                <c:pt idx="1806">
                  <c:v>0.2528115</c:v>
                </c:pt>
                <c:pt idx="1807">
                  <c:v>0.2632377</c:v>
                </c:pt>
                <c:pt idx="1809">
                  <c:v>0.2651334</c:v>
                </c:pt>
                <c:pt idx="1810">
                  <c:v>0.2684509</c:v>
                </c:pt>
                <c:pt idx="1812">
                  <c:v>0.2693987</c:v>
                </c:pt>
                <c:pt idx="1813">
                  <c:v>0.2802989</c:v>
                </c:pt>
                <c:pt idx="1815">
                  <c:v>0.2537593</c:v>
                </c:pt>
                <c:pt idx="1816">
                  <c:v>0.2608681</c:v>
                </c:pt>
                <c:pt idx="1818">
                  <c:v>0.2651334</c:v>
                </c:pt>
                <c:pt idx="1819">
                  <c:v>0.2722422</c:v>
                </c:pt>
                <c:pt idx="1821">
                  <c:v>0.273664</c:v>
                </c:pt>
                <c:pt idx="1822">
                  <c:v>0.2807728</c:v>
                </c:pt>
                <c:pt idx="1824">
                  <c:v>0.2547072</c:v>
                </c:pt>
                <c:pt idx="1825">
                  <c:v>0.2599203</c:v>
                </c:pt>
                <c:pt idx="1827">
                  <c:v>0.2646595</c:v>
                </c:pt>
                <c:pt idx="1828">
                  <c:v>0.2717683</c:v>
                </c:pt>
                <c:pt idx="1830">
                  <c:v>0.219637</c:v>
                </c:pt>
                <c:pt idx="1831">
                  <c:v>0.2224805</c:v>
                </c:pt>
                <c:pt idx="1833">
                  <c:v>0.2475984</c:v>
                </c:pt>
                <c:pt idx="1834">
                  <c:v>0.2608681</c:v>
                </c:pt>
                <c:pt idx="1836">
                  <c:v>0.2646595</c:v>
                </c:pt>
                <c:pt idx="1837">
                  <c:v>0.2708205</c:v>
                </c:pt>
                <c:pt idx="1839">
                  <c:v>0.219637</c:v>
                </c:pt>
                <c:pt idx="1840">
                  <c:v>0.2262719</c:v>
                </c:pt>
                <c:pt idx="1842">
                  <c:v>0.2466505</c:v>
                </c:pt>
                <c:pt idx="1843">
                  <c:v>0.2603942</c:v>
                </c:pt>
                <c:pt idx="1845">
                  <c:v>0.2632377</c:v>
                </c:pt>
                <c:pt idx="1846">
                  <c:v>0.2703466</c:v>
                </c:pt>
                <c:pt idx="1848">
                  <c:v>0.2191631</c:v>
                </c:pt>
                <c:pt idx="1849">
                  <c:v>0.2324329</c:v>
                </c:pt>
                <c:pt idx="1851">
                  <c:v>0.2419113</c:v>
                </c:pt>
                <c:pt idx="1852">
                  <c:v>0.2603942</c:v>
                </c:pt>
                <c:pt idx="1854">
                  <c:v>0.2632377</c:v>
                </c:pt>
                <c:pt idx="1855">
                  <c:v>0.2693987</c:v>
                </c:pt>
                <c:pt idx="1857">
                  <c:v>0.2305372</c:v>
                </c:pt>
                <c:pt idx="1858">
                  <c:v>0.2352764</c:v>
                </c:pt>
                <c:pt idx="1860">
                  <c:v>0.2366982</c:v>
                </c:pt>
                <c:pt idx="1861">
                  <c:v>0.2622899</c:v>
                </c:pt>
                <c:pt idx="1863">
                  <c:v>0.2646595</c:v>
                </c:pt>
                <c:pt idx="1864">
                  <c:v>0.2684509</c:v>
                </c:pt>
                <c:pt idx="1866">
                  <c:v>0.2452287</c:v>
                </c:pt>
                <c:pt idx="1867">
                  <c:v>0.2632377</c:v>
                </c:pt>
                <c:pt idx="1869">
                  <c:v>0.2651334</c:v>
                </c:pt>
                <c:pt idx="1870">
                  <c:v>0.267977</c:v>
                </c:pt>
                <c:pt idx="1872">
                  <c:v>0.2599203</c:v>
                </c:pt>
                <c:pt idx="1873">
                  <c:v>0.2670291</c:v>
                </c:pt>
                <c:pt idx="1875">
                  <c:v>0.3153691</c:v>
                </c:pt>
                <c:pt idx="1876">
                  <c:v>0.3172648</c:v>
                </c:pt>
                <c:pt idx="1878">
                  <c:v>0.3125255</c:v>
                </c:pt>
                <c:pt idx="1879">
                  <c:v>0.3177387</c:v>
                </c:pt>
                <c:pt idx="1881">
                  <c:v>0.3115777</c:v>
                </c:pt>
                <c:pt idx="1882">
                  <c:v>0.3191604</c:v>
                </c:pt>
                <c:pt idx="1884">
                  <c:v>0.3106299</c:v>
                </c:pt>
                <c:pt idx="1885">
                  <c:v>0.3201083</c:v>
                </c:pt>
                <c:pt idx="1887">
                  <c:v>0.309682</c:v>
                </c:pt>
                <c:pt idx="1888">
                  <c:v>0.3205822</c:v>
                </c:pt>
                <c:pt idx="1890">
                  <c:v>0.3087342</c:v>
                </c:pt>
                <c:pt idx="1891">
                  <c:v>0.3262693</c:v>
                </c:pt>
                <c:pt idx="1893">
                  <c:v>0.3077863</c:v>
                </c:pt>
                <c:pt idx="1894">
                  <c:v>0.327691</c:v>
                </c:pt>
                <c:pt idx="1896">
                  <c:v>0.3073124</c:v>
                </c:pt>
                <c:pt idx="1897">
                  <c:v>0.3319563</c:v>
                </c:pt>
                <c:pt idx="1899">
                  <c:v>0.3063646</c:v>
                </c:pt>
                <c:pt idx="1900">
                  <c:v>0.3314824</c:v>
                </c:pt>
                <c:pt idx="1902">
                  <c:v>0.3054167</c:v>
                </c:pt>
                <c:pt idx="1903">
                  <c:v>0.3314824</c:v>
                </c:pt>
                <c:pt idx="1905">
                  <c:v>0.333852</c:v>
                </c:pt>
                <c:pt idx="1906">
                  <c:v>0.3352738</c:v>
                </c:pt>
                <c:pt idx="1908">
                  <c:v>0.3044689</c:v>
                </c:pt>
                <c:pt idx="1909">
                  <c:v>0.3409608</c:v>
                </c:pt>
                <c:pt idx="1911">
                  <c:v>0.303521</c:v>
                </c:pt>
                <c:pt idx="1912">
                  <c:v>0.3442783</c:v>
                </c:pt>
                <c:pt idx="1914">
                  <c:v>0.3025732</c:v>
                </c:pt>
                <c:pt idx="1915">
                  <c:v>0.3471218</c:v>
                </c:pt>
                <c:pt idx="1917">
                  <c:v>0.3058906</c:v>
                </c:pt>
                <c:pt idx="1918">
                  <c:v>0.3494914</c:v>
                </c:pt>
                <c:pt idx="1920">
                  <c:v>0.3509132</c:v>
                </c:pt>
                <c:pt idx="1921">
                  <c:v>0.3513871</c:v>
                </c:pt>
                <c:pt idx="1923">
                  <c:v>0.3063646</c:v>
                </c:pt>
                <c:pt idx="1924">
                  <c:v>0.3528088</c:v>
                </c:pt>
                <c:pt idx="1926">
                  <c:v>0.3077863</c:v>
                </c:pt>
                <c:pt idx="1927">
                  <c:v>0.3509132</c:v>
                </c:pt>
                <c:pt idx="1929">
                  <c:v>0.3087342</c:v>
                </c:pt>
                <c:pt idx="1930">
                  <c:v>0.3452261</c:v>
                </c:pt>
                <c:pt idx="1932">
                  <c:v>0.3087342</c:v>
                </c:pt>
                <c:pt idx="1933">
                  <c:v>0.3442783</c:v>
                </c:pt>
                <c:pt idx="1935">
                  <c:v>0.3082603</c:v>
                </c:pt>
                <c:pt idx="1936">
                  <c:v>0.3433304</c:v>
                </c:pt>
                <c:pt idx="1938">
                  <c:v>0.3077863</c:v>
                </c:pt>
                <c:pt idx="1939">
                  <c:v>0.3381173</c:v>
                </c:pt>
                <c:pt idx="1941">
                  <c:v>0.3092081</c:v>
                </c:pt>
                <c:pt idx="1942">
                  <c:v>0.3376434</c:v>
                </c:pt>
                <c:pt idx="1944">
                  <c:v>0.3087342</c:v>
                </c:pt>
                <c:pt idx="1945">
                  <c:v>0.3366955</c:v>
                </c:pt>
                <c:pt idx="1947">
                  <c:v>0.3092081</c:v>
                </c:pt>
                <c:pt idx="1948">
                  <c:v>0.3357477</c:v>
                </c:pt>
                <c:pt idx="1950">
                  <c:v>0.3101559</c:v>
                </c:pt>
                <c:pt idx="1951">
                  <c:v>0.3347998</c:v>
                </c:pt>
                <c:pt idx="1953">
                  <c:v>0.3111038</c:v>
                </c:pt>
                <c:pt idx="1954">
                  <c:v>0.333852</c:v>
                </c:pt>
                <c:pt idx="1956">
                  <c:v>0.3120516</c:v>
                </c:pt>
                <c:pt idx="1957">
                  <c:v>0.3329041</c:v>
                </c:pt>
                <c:pt idx="1959">
                  <c:v>0.3129995</c:v>
                </c:pt>
                <c:pt idx="1960">
                  <c:v>0.3167908</c:v>
                </c:pt>
                <c:pt idx="1962">
                  <c:v>0.3201083</c:v>
                </c:pt>
                <c:pt idx="1963">
                  <c:v>0.3319563</c:v>
                </c:pt>
                <c:pt idx="1965">
                  <c:v>0.3248475</c:v>
                </c:pt>
                <c:pt idx="1966">
                  <c:v>0.3286389</c:v>
                </c:pt>
                <c:pt idx="1968">
                  <c:v>0.1210614</c:v>
                </c:pt>
                <c:pt idx="1969">
                  <c:v>0.14144</c:v>
                </c:pt>
                <c:pt idx="1971">
                  <c:v>0.1447575</c:v>
                </c:pt>
                <c:pt idx="1972">
                  <c:v>0.1494967</c:v>
                </c:pt>
                <c:pt idx="1974">
                  <c:v>0.1220093</c:v>
                </c:pt>
                <c:pt idx="1975">
                  <c:v>0.1613447</c:v>
                </c:pt>
                <c:pt idx="1977">
                  <c:v>0.1229571</c:v>
                </c:pt>
                <c:pt idx="1978">
                  <c:v>0.1632404</c:v>
                </c:pt>
                <c:pt idx="1980">
                  <c:v>0.1243789</c:v>
                </c:pt>
                <c:pt idx="1981">
                  <c:v>0.1641882</c:v>
                </c:pt>
                <c:pt idx="1983">
                  <c:v>0.1248528</c:v>
                </c:pt>
                <c:pt idx="1984">
                  <c:v>0.1646622</c:v>
                </c:pt>
                <c:pt idx="1986">
                  <c:v>0.1248528</c:v>
                </c:pt>
                <c:pt idx="1987">
                  <c:v>0.1670318</c:v>
                </c:pt>
                <c:pt idx="1989">
                  <c:v>0.1243789</c:v>
                </c:pt>
                <c:pt idx="1990">
                  <c:v>0.1675057</c:v>
                </c:pt>
                <c:pt idx="1992">
                  <c:v>0.1239049</c:v>
                </c:pt>
                <c:pt idx="1993">
                  <c:v>0.1712971</c:v>
                </c:pt>
                <c:pt idx="1995">
                  <c:v>0.1229571</c:v>
                </c:pt>
                <c:pt idx="1996">
                  <c:v>0.1712971</c:v>
                </c:pt>
                <c:pt idx="1998">
                  <c:v>0.1215353</c:v>
                </c:pt>
                <c:pt idx="1999">
                  <c:v>0.171771</c:v>
                </c:pt>
                <c:pt idx="2001">
                  <c:v>0.1201136</c:v>
                </c:pt>
                <c:pt idx="2002">
                  <c:v>0.1703492</c:v>
                </c:pt>
                <c:pt idx="2004">
                  <c:v>0.1196397</c:v>
                </c:pt>
                <c:pt idx="2005">
                  <c:v>0.1694014</c:v>
                </c:pt>
                <c:pt idx="2007">
                  <c:v>0.1201136</c:v>
                </c:pt>
                <c:pt idx="2008">
                  <c:v>0.1542359</c:v>
                </c:pt>
                <c:pt idx="2010">
                  <c:v>0.1551837</c:v>
                </c:pt>
                <c:pt idx="2011">
                  <c:v>0.1689274</c:v>
                </c:pt>
                <c:pt idx="2013">
                  <c:v>0.1191657</c:v>
                </c:pt>
                <c:pt idx="2014">
                  <c:v>0.1504445</c:v>
                </c:pt>
                <c:pt idx="2016">
                  <c:v>0.1570794</c:v>
                </c:pt>
                <c:pt idx="2017">
                  <c:v>0.1679796</c:v>
                </c:pt>
                <c:pt idx="2019">
                  <c:v>0.1191657</c:v>
                </c:pt>
                <c:pt idx="2020">
                  <c:v>0.1513924</c:v>
                </c:pt>
                <c:pt idx="2022">
                  <c:v>0.1585012</c:v>
                </c:pt>
                <c:pt idx="2023">
                  <c:v>0.1670318</c:v>
                </c:pt>
                <c:pt idx="2025">
                  <c:v>0.1205875</c:v>
                </c:pt>
                <c:pt idx="2026">
                  <c:v>0.1547098</c:v>
                </c:pt>
                <c:pt idx="2028">
                  <c:v>0.1613447</c:v>
                </c:pt>
                <c:pt idx="2029">
                  <c:v>0.1651361</c:v>
                </c:pt>
                <c:pt idx="2031">
                  <c:v>0.1210614</c:v>
                </c:pt>
                <c:pt idx="2032">
                  <c:v>0.1547098</c:v>
                </c:pt>
                <c:pt idx="2034">
                  <c:v>0.1210614</c:v>
                </c:pt>
                <c:pt idx="2035">
                  <c:v>0.1570794</c:v>
                </c:pt>
                <c:pt idx="2037">
                  <c:v>0.1224832</c:v>
                </c:pt>
                <c:pt idx="2038">
                  <c:v>0.1570794</c:v>
                </c:pt>
                <c:pt idx="2040">
                  <c:v>0.1243789</c:v>
                </c:pt>
                <c:pt idx="2041">
                  <c:v>0.1276963</c:v>
                </c:pt>
                <c:pt idx="2043">
                  <c:v>0.1305398</c:v>
                </c:pt>
                <c:pt idx="2044">
                  <c:v>0.1566055</c:v>
                </c:pt>
                <c:pt idx="2046">
                  <c:v>0.1016306</c:v>
                </c:pt>
                <c:pt idx="2047">
                  <c:v>0.1035263</c:v>
                </c:pt>
                <c:pt idx="2049">
                  <c:v>0.1305398</c:v>
                </c:pt>
                <c:pt idx="2050">
                  <c:v>0.1561316</c:v>
                </c:pt>
                <c:pt idx="2052">
                  <c:v>0.099735</c:v>
                </c:pt>
                <c:pt idx="2053">
                  <c:v>0.1049481</c:v>
                </c:pt>
                <c:pt idx="2055">
                  <c:v>0.1305398</c:v>
                </c:pt>
                <c:pt idx="2056">
                  <c:v>0.1542359</c:v>
                </c:pt>
                <c:pt idx="2058">
                  <c:v>0.1006828</c:v>
                </c:pt>
                <c:pt idx="2059">
                  <c:v>0.1063699</c:v>
                </c:pt>
                <c:pt idx="2061">
                  <c:v>0.1333834</c:v>
                </c:pt>
                <c:pt idx="2062">
                  <c:v>0.1547098</c:v>
                </c:pt>
                <c:pt idx="2064">
                  <c:v>0.099735</c:v>
                </c:pt>
                <c:pt idx="2065">
                  <c:v>0.1073177</c:v>
                </c:pt>
                <c:pt idx="2067">
                  <c:v>0.1333834</c:v>
                </c:pt>
                <c:pt idx="2068">
                  <c:v>0.1499706</c:v>
                </c:pt>
                <c:pt idx="2070">
                  <c:v>0.0964175</c:v>
                </c:pt>
                <c:pt idx="2071">
                  <c:v>0.111583</c:v>
                </c:pt>
                <c:pt idx="2073">
                  <c:v>0.1139526</c:v>
                </c:pt>
                <c:pt idx="2074">
                  <c:v>0.1163222</c:v>
                </c:pt>
                <c:pt idx="2076">
                  <c:v>0.1272224</c:v>
                </c:pt>
                <c:pt idx="2077">
                  <c:v>0.1276963</c:v>
                </c:pt>
                <c:pt idx="2079">
                  <c:v>0.1338573</c:v>
                </c:pt>
                <c:pt idx="2080">
                  <c:v>0.1438096</c:v>
                </c:pt>
                <c:pt idx="2082">
                  <c:v>0.08504340000000001</c:v>
                </c:pt>
                <c:pt idx="2083">
                  <c:v>0.117744</c:v>
                </c:pt>
                <c:pt idx="2085">
                  <c:v>0.07319539999999999</c:v>
                </c:pt>
                <c:pt idx="2086">
                  <c:v>0.1262745</c:v>
                </c:pt>
                <c:pt idx="2088">
                  <c:v>0.1333834</c:v>
                </c:pt>
                <c:pt idx="2089">
                  <c:v>0.1367008</c:v>
                </c:pt>
                <c:pt idx="2091">
                  <c:v>0.1404922</c:v>
                </c:pt>
                <c:pt idx="2092">
                  <c:v>0.14144</c:v>
                </c:pt>
                <c:pt idx="2094">
                  <c:v>0.06987790000000001</c:v>
                </c:pt>
                <c:pt idx="2095">
                  <c:v>0.1442835</c:v>
                </c:pt>
                <c:pt idx="2097">
                  <c:v>0.1480749</c:v>
                </c:pt>
                <c:pt idx="2098">
                  <c:v>0.1509184</c:v>
                </c:pt>
                <c:pt idx="2100">
                  <c:v>0.07082579999999999</c:v>
                </c:pt>
                <c:pt idx="2101">
                  <c:v>0.1087395</c:v>
                </c:pt>
                <c:pt idx="2103">
                  <c:v>0.1125308</c:v>
                </c:pt>
                <c:pt idx="2104">
                  <c:v>0.1428618</c:v>
                </c:pt>
                <c:pt idx="2106">
                  <c:v>0.07414320000000001</c:v>
                </c:pt>
                <c:pt idx="2107">
                  <c:v>0.1016306</c:v>
                </c:pt>
                <c:pt idx="2109">
                  <c:v>0.1163222</c:v>
                </c:pt>
                <c:pt idx="2110">
                  <c:v>0.1314877</c:v>
                </c:pt>
                <c:pt idx="2112">
                  <c:v>0.135753</c:v>
                </c:pt>
                <c:pt idx="2113">
                  <c:v>0.1371747</c:v>
                </c:pt>
                <c:pt idx="2115">
                  <c:v>0.1385965</c:v>
                </c:pt>
                <c:pt idx="2116">
                  <c:v>0.1428618</c:v>
                </c:pt>
                <c:pt idx="2118">
                  <c:v>0.08077810000000001</c:v>
                </c:pt>
                <c:pt idx="2119">
                  <c:v>0.0902565</c:v>
                </c:pt>
                <c:pt idx="2121">
                  <c:v>0.0921522</c:v>
                </c:pt>
                <c:pt idx="2122">
                  <c:v>0.0987871</c:v>
                </c:pt>
                <c:pt idx="2124">
                  <c:v>0.1267485</c:v>
                </c:pt>
                <c:pt idx="2125">
                  <c:v>0.1310138</c:v>
                </c:pt>
                <c:pt idx="2127">
                  <c:v>0.08504340000000001</c:v>
                </c:pt>
                <c:pt idx="2128">
                  <c:v>0.09073050000000001</c:v>
                </c:pt>
                <c:pt idx="2130">
                  <c:v>0.0878869</c:v>
                </c:pt>
                <c:pt idx="2131">
                  <c:v>0.0926261</c:v>
                </c:pt>
                <c:pt idx="2133">
                  <c:v>0.0902565</c:v>
                </c:pt>
                <c:pt idx="2134">
                  <c:v>0.09499580000000001</c:v>
                </c:pt>
                <c:pt idx="2136">
                  <c:v>0.08077810000000001</c:v>
                </c:pt>
                <c:pt idx="2137">
                  <c:v>0.08267380000000001</c:v>
                </c:pt>
                <c:pt idx="2139">
                  <c:v>0.08409560000000001</c:v>
                </c:pt>
                <c:pt idx="2140">
                  <c:v>0.08646520000000001</c:v>
                </c:pt>
                <c:pt idx="2142">
                  <c:v>-0.0054755</c:v>
                </c:pt>
                <c:pt idx="2143">
                  <c:v>0.0073203</c:v>
                </c:pt>
                <c:pt idx="2145">
                  <c:v>-0.0054755</c:v>
                </c:pt>
                <c:pt idx="2146">
                  <c:v>0.0594517</c:v>
                </c:pt>
                <c:pt idx="2148">
                  <c:v>-0.0054755</c:v>
                </c:pt>
                <c:pt idx="2149">
                  <c:v>0.0594517</c:v>
                </c:pt>
                <c:pt idx="2151">
                  <c:v>-0.0054755</c:v>
                </c:pt>
                <c:pt idx="2152">
                  <c:v>0.057556</c:v>
                </c:pt>
                <c:pt idx="2154">
                  <c:v>-0.0054755</c:v>
                </c:pt>
                <c:pt idx="2155">
                  <c:v>0.0532907</c:v>
                </c:pt>
                <c:pt idx="2157">
                  <c:v>-0.0054755</c:v>
                </c:pt>
                <c:pt idx="2158">
                  <c:v>0.0509211</c:v>
                </c:pt>
                <c:pt idx="2160">
                  <c:v>-0.0054755</c:v>
                </c:pt>
                <c:pt idx="2161">
                  <c:v>0.0466558</c:v>
                </c:pt>
                <c:pt idx="2163">
                  <c:v>-0.0054755</c:v>
                </c:pt>
                <c:pt idx="2164">
                  <c:v>0.0419166</c:v>
                </c:pt>
                <c:pt idx="2166">
                  <c:v>-0.0054755</c:v>
                </c:pt>
                <c:pt idx="2167">
                  <c:v>0.0390731</c:v>
                </c:pt>
                <c:pt idx="2169">
                  <c:v>-0.0054755</c:v>
                </c:pt>
                <c:pt idx="2170">
                  <c:v>0.039547</c:v>
                </c:pt>
                <c:pt idx="2172">
                  <c:v>-0.0054755</c:v>
                </c:pt>
                <c:pt idx="2173">
                  <c:v>0.0400209</c:v>
                </c:pt>
                <c:pt idx="2175">
                  <c:v>-0.0054755</c:v>
                </c:pt>
                <c:pt idx="2176">
                  <c:v>0.039547</c:v>
                </c:pt>
                <c:pt idx="2178">
                  <c:v>-0.008793</c:v>
                </c:pt>
                <c:pt idx="2179">
                  <c:v>0.0404948</c:v>
                </c:pt>
                <c:pt idx="2181">
                  <c:v>-0.009740800000000001</c:v>
                </c:pt>
                <c:pt idx="2182">
                  <c:v>0.0376513</c:v>
                </c:pt>
                <c:pt idx="2184">
                  <c:v>-0.0073712</c:v>
                </c:pt>
                <c:pt idx="2185">
                  <c:v>0.0381252</c:v>
                </c:pt>
                <c:pt idx="2187">
                  <c:v>-0.0064234</c:v>
                </c:pt>
                <c:pt idx="2188">
                  <c:v>0.0404948</c:v>
                </c:pt>
                <c:pt idx="2190">
                  <c:v>-0.0068973</c:v>
                </c:pt>
                <c:pt idx="2191">
                  <c:v>0.0447601</c:v>
                </c:pt>
                <c:pt idx="2193">
                  <c:v>-0.0068973</c:v>
                </c:pt>
                <c:pt idx="2194">
                  <c:v>0.0447601</c:v>
                </c:pt>
                <c:pt idx="2196">
                  <c:v>-0.008319</c:v>
                </c:pt>
                <c:pt idx="2197">
                  <c:v>0.0442862</c:v>
                </c:pt>
                <c:pt idx="2199">
                  <c:v>-0.0092669</c:v>
                </c:pt>
                <c:pt idx="2200">
                  <c:v>0.0442862</c:v>
                </c:pt>
                <c:pt idx="2202">
                  <c:v>-0.0092669</c:v>
                </c:pt>
                <c:pt idx="2203">
                  <c:v>0.045708</c:v>
                </c:pt>
                <c:pt idx="2205">
                  <c:v>-0.0092669</c:v>
                </c:pt>
                <c:pt idx="2206">
                  <c:v>0.0485515</c:v>
                </c:pt>
                <c:pt idx="2208">
                  <c:v>-0.009740800000000001</c:v>
                </c:pt>
                <c:pt idx="2209">
                  <c:v>0.0518689</c:v>
                </c:pt>
                <c:pt idx="2211">
                  <c:v>-0.009740800000000001</c:v>
                </c:pt>
                <c:pt idx="2212">
                  <c:v>0.0547125</c:v>
                </c:pt>
                <c:pt idx="2214">
                  <c:v>-0.009740800000000001</c:v>
                </c:pt>
                <c:pt idx="2215">
                  <c:v>0.0566081</c:v>
                </c:pt>
                <c:pt idx="2217">
                  <c:v>-0.009740800000000001</c:v>
                </c:pt>
                <c:pt idx="2218">
                  <c:v>0.0594517</c:v>
                </c:pt>
                <c:pt idx="2220">
                  <c:v>-0.0106887</c:v>
                </c:pt>
                <c:pt idx="2221">
                  <c:v>0.06276909999999999</c:v>
                </c:pt>
                <c:pt idx="2223">
                  <c:v>-0.0121104</c:v>
                </c:pt>
                <c:pt idx="2224">
                  <c:v>0.06893009999999999</c:v>
                </c:pt>
                <c:pt idx="2226">
                  <c:v>-0.0125843</c:v>
                </c:pt>
                <c:pt idx="2227">
                  <c:v>0.07414320000000001</c:v>
                </c:pt>
                <c:pt idx="2229">
                  <c:v>-0.0130583</c:v>
                </c:pt>
                <c:pt idx="2230">
                  <c:v>0.0499732</c:v>
                </c:pt>
                <c:pt idx="2232">
                  <c:v>0.057556</c:v>
                </c:pt>
                <c:pt idx="2233">
                  <c:v>0.0608734</c:v>
                </c:pt>
                <c:pt idx="2235">
                  <c:v>-0.0130583</c:v>
                </c:pt>
                <c:pt idx="2236">
                  <c:v>0.0414427</c:v>
                </c:pt>
                <c:pt idx="2238">
                  <c:v>0.045708</c:v>
                </c:pt>
                <c:pt idx="2239">
                  <c:v>0.0461819</c:v>
                </c:pt>
                <c:pt idx="2241">
                  <c:v>-0.0130583</c:v>
                </c:pt>
                <c:pt idx="2242">
                  <c:v>0.0253294</c:v>
                </c:pt>
                <c:pt idx="2244">
                  <c:v>0.0295946</c:v>
                </c:pt>
                <c:pt idx="2245">
                  <c:v>0.0381252</c:v>
                </c:pt>
                <c:pt idx="2247">
                  <c:v>-0.0125843</c:v>
                </c:pt>
                <c:pt idx="2248">
                  <c:v>0.0158509</c:v>
                </c:pt>
                <c:pt idx="2250">
                  <c:v>-0.0135322</c:v>
                </c:pt>
                <c:pt idx="2251">
                  <c:v>0.0144292</c:v>
                </c:pt>
                <c:pt idx="2253">
                  <c:v>0.0101639</c:v>
                </c:pt>
                <c:pt idx="2254">
                  <c:v>0.0139552</c:v>
                </c:pt>
                <c:pt idx="2256">
                  <c:v>0.0101639</c:v>
                </c:pt>
                <c:pt idx="2257">
                  <c:v>0.0134813</c:v>
                </c:pt>
                <c:pt idx="2259">
                  <c:v>0.08030420000000001</c:v>
                </c:pt>
                <c:pt idx="2260">
                  <c:v>0.08836090000000001</c:v>
                </c:pt>
                <c:pt idx="2262">
                  <c:v>0.08267380000000001</c:v>
                </c:pt>
                <c:pt idx="2263">
                  <c:v>0.0897826</c:v>
                </c:pt>
                <c:pt idx="2265">
                  <c:v>0.0196423</c:v>
                </c:pt>
                <c:pt idx="2266">
                  <c:v>0.0570821</c:v>
                </c:pt>
                <c:pt idx="2268">
                  <c:v>0.08172599999999999</c:v>
                </c:pt>
                <c:pt idx="2269">
                  <c:v>0.0897826</c:v>
                </c:pt>
                <c:pt idx="2271">
                  <c:v>0.0196423</c:v>
                </c:pt>
                <c:pt idx="2272">
                  <c:v>0.0916783</c:v>
                </c:pt>
                <c:pt idx="2274">
                  <c:v>0.0191684</c:v>
                </c:pt>
                <c:pt idx="2275">
                  <c:v>0.0940479</c:v>
                </c:pt>
                <c:pt idx="2277">
                  <c:v>0.0191684</c:v>
                </c:pt>
                <c:pt idx="2278">
                  <c:v>0.0945218</c:v>
                </c:pt>
                <c:pt idx="2280">
                  <c:v>0.0191684</c:v>
                </c:pt>
                <c:pt idx="2281">
                  <c:v>0.0916783</c:v>
                </c:pt>
                <c:pt idx="2283">
                  <c:v>0.0191684</c:v>
                </c:pt>
                <c:pt idx="2284">
                  <c:v>0.0897826</c:v>
                </c:pt>
                <c:pt idx="2286">
                  <c:v>0.0191684</c:v>
                </c:pt>
                <c:pt idx="2287">
                  <c:v>0.0897826</c:v>
                </c:pt>
                <c:pt idx="2289">
                  <c:v>0.0191684</c:v>
                </c:pt>
                <c:pt idx="2290">
                  <c:v>0.08836090000000001</c:v>
                </c:pt>
                <c:pt idx="2292">
                  <c:v>0.0191684</c:v>
                </c:pt>
                <c:pt idx="2293">
                  <c:v>0.0878869</c:v>
                </c:pt>
                <c:pt idx="2295">
                  <c:v>0.0191684</c:v>
                </c:pt>
                <c:pt idx="2296">
                  <c:v>0.08219990000000001</c:v>
                </c:pt>
                <c:pt idx="2298">
                  <c:v>0.0831477</c:v>
                </c:pt>
                <c:pt idx="2299">
                  <c:v>0.08409560000000001</c:v>
                </c:pt>
                <c:pt idx="2301">
                  <c:v>0.0191684</c:v>
                </c:pt>
                <c:pt idx="2302">
                  <c:v>0.07983030000000001</c:v>
                </c:pt>
                <c:pt idx="2304">
                  <c:v>0.0191684</c:v>
                </c:pt>
                <c:pt idx="2305">
                  <c:v>0.07651280000000001</c:v>
                </c:pt>
                <c:pt idx="2307">
                  <c:v>0.0191684</c:v>
                </c:pt>
                <c:pt idx="2308">
                  <c:v>0.07651280000000001</c:v>
                </c:pt>
                <c:pt idx="2310">
                  <c:v>0.0191684</c:v>
                </c:pt>
                <c:pt idx="2311">
                  <c:v>0.07746069999999999</c:v>
                </c:pt>
                <c:pt idx="2313">
                  <c:v>0.0186945</c:v>
                </c:pt>
                <c:pt idx="2314">
                  <c:v>0.07793460000000001</c:v>
                </c:pt>
                <c:pt idx="2316">
                  <c:v>0.0186945</c:v>
                </c:pt>
                <c:pt idx="2317">
                  <c:v>0.07224750000000001</c:v>
                </c:pt>
                <c:pt idx="2319">
                  <c:v>0.07319539999999999</c:v>
                </c:pt>
                <c:pt idx="2320">
                  <c:v>0.07840850000000001</c:v>
                </c:pt>
                <c:pt idx="2322">
                  <c:v>0.0186945</c:v>
                </c:pt>
                <c:pt idx="2323">
                  <c:v>0.07082579999999999</c:v>
                </c:pt>
                <c:pt idx="2325">
                  <c:v>0.0149031</c:v>
                </c:pt>
                <c:pt idx="2326">
                  <c:v>0.07035189999999999</c:v>
                </c:pt>
                <c:pt idx="2328">
                  <c:v>0.0130074</c:v>
                </c:pt>
                <c:pt idx="2329">
                  <c:v>0.06750829999999999</c:v>
                </c:pt>
                <c:pt idx="2331">
                  <c:v>0.0130074</c:v>
                </c:pt>
                <c:pt idx="2332">
                  <c:v>0.0641909</c:v>
                </c:pt>
                <c:pt idx="2334">
                  <c:v>0.0149031</c:v>
                </c:pt>
                <c:pt idx="2335">
                  <c:v>0.0613474</c:v>
                </c:pt>
                <c:pt idx="2337">
                  <c:v>0.009690000000000001</c:v>
                </c:pt>
                <c:pt idx="2338">
                  <c:v>0.0603995</c:v>
                </c:pt>
                <c:pt idx="2340">
                  <c:v>0.0077943</c:v>
                </c:pt>
                <c:pt idx="2341">
                  <c:v>0.0594517</c:v>
                </c:pt>
                <c:pt idx="2343">
                  <c:v>0.0058986</c:v>
                </c:pt>
                <c:pt idx="2344">
                  <c:v>0.0589777</c:v>
                </c:pt>
                <c:pt idx="2346">
                  <c:v>0.0044768</c:v>
                </c:pt>
                <c:pt idx="2347">
                  <c:v>0.0599256</c:v>
                </c:pt>
                <c:pt idx="2349">
                  <c:v>0.0367035</c:v>
                </c:pt>
                <c:pt idx="2350">
                  <c:v>0.0570821</c:v>
                </c:pt>
                <c:pt idx="2352">
                  <c:v>0.0959436</c:v>
                </c:pt>
                <c:pt idx="2353">
                  <c:v>0.0987871</c:v>
                </c:pt>
                <c:pt idx="2355">
                  <c:v>0.09499580000000001</c:v>
                </c:pt>
                <c:pt idx="2356">
                  <c:v>0.105422</c:v>
                </c:pt>
                <c:pt idx="2358">
                  <c:v>0.1082655</c:v>
                </c:pt>
                <c:pt idx="2359">
                  <c:v>0.1134787</c:v>
                </c:pt>
                <c:pt idx="2361">
                  <c:v>0.09310010000000001</c:v>
                </c:pt>
                <c:pt idx="2362">
                  <c:v>0.1134787</c:v>
                </c:pt>
                <c:pt idx="2364">
                  <c:v>0.0926261</c:v>
                </c:pt>
                <c:pt idx="2365">
                  <c:v>0.1134787</c:v>
                </c:pt>
                <c:pt idx="2367">
                  <c:v>0.06561259999999999</c:v>
                </c:pt>
                <c:pt idx="2368">
                  <c:v>0.07035189999999999</c:v>
                </c:pt>
                <c:pt idx="2370">
                  <c:v>0.09310010000000001</c:v>
                </c:pt>
                <c:pt idx="2371">
                  <c:v>0.1130048</c:v>
                </c:pt>
                <c:pt idx="2373">
                  <c:v>0.06561259999999999</c:v>
                </c:pt>
                <c:pt idx="2374">
                  <c:v>0.1125308</c:v>
                </c:pt>
                <c:pt idx="2376">
                  <c:v>0.06703439999999999</c:v>
                </c:pt>
                <c:pt idx="2377">
                  <c:v>0.1120569</c:v>
                </c:pt>
                <c:pt idx="2379">
                  <c:v>0.06703439999999999</c:v>
                </c:pt>
                <c:pt idx="2380">
                  <c:v>0.1120569</c:v>
                </c:pt>
                <c:pt idx="2382">
                  <c:v>0.06845619999999999</c:v>
                </c:pt>
                <c:pt idx="2383">
                  <c:v>0.111583</c:v>
                </c:pt>
                <c:pt idx="2385">
                  <c:v>0.06893009999999999</c:v>
                </c:pt>
                <c:pt idx="2386">
                  <c:v>0.1111091</c:v>
                </c:pt>
                <c:pt idx="2388">
                  <c:v>0.07177360000000001</c:v>
                </c:pt>
                <c:pt idx="2389">
                  <c:v>0.1106352</c:v>
                </c:pt>
                <c:pt idx="2391">
                  <c:v>0.07319539999999999</c:v>
                </c:pt>
                <c:pt idx="2392">
                  <c:v>0.1106352</c:v>
                </c:pt>
                <c:pt idx="2394">
                  <c:v>0.07366929999999999</c:v>
                </c:pt>
                <c:pt idx="2395">
                  <c:v>0.1106352</c:v>
                </c:pt>
                <c:pt idx="2397">
                  <c:v>0.07319539999999999</c:v>
                </c:pt>
                <c:pt idx="2398">
                  <c:v>0.1106352</c:v>
                </c:pt>
                <c:pt idx="2400">
                  <c:v>0.07129969999999999</c:v>
                </c:pt>
                <c:pt idx="2401">
                  <c:v>0.1111091</c:v>
                </c:pt>
                <c:pt idx="2403">
                  <c:v>0.07082579999999999</c:v>
                </c:pt>
                <c:pt idx="2404">
                  <c:v>0.1111091</c:v>
                </c:pt>
                <c:pt idx="2406">
                  <c:v>0.07129969999999999</c:v>
                </c:pt>
                <c:pt idx="2407">
                  <c:v>0.1111091</c:v>
                </c:pt>
                <c:pt idx="2409">
                  <c:v>0.07129969999999999</c:v>
                </c:pt>
                <c:pt idx="2410">
                  <c:v>0.1111091</c:v>
                </c:pt>
                <c:pt idx="2412">
                  <c:v>0.07082579999999999</c:v>
                </c:pt>
                <c:pt idx="2413">
                  <c:v>0.1111091</c:v>
                </c:pt>
                <c:pt idx="2415">
                  <c:v>0.07177360000000001</c:v>
                </c:pt>
                <c:pt idx="2416">
                  <c:v>0.1111091</c:v>
                </c:pt>
                <c:pt idx="2418">
                  <c:v>0.06940399999999999</c:v>
                </c:pt>
                <c:pt idx="2419">
                  <c:v>0.1111091</c:v>
                </c:pt>
                <c:pt idx="2421">
                  <c:v>0.07035189999999999</c:v>
                </c:pt>
                <c:pt idx="2422">
                  <c:v>0.1111091</c:v>
                </c:pt>
                <c:pt idx="2424">
                  <c:v>0.07177360000000001</c:v>
                </c:pt>
                <c:pt idx="2425">
                  <c:v>0.1111091</c:v>
                </c:pt>
                <c:pt idx="2427">
                  <c:v>0.07319539999999999</c:v>
                </c:pt>
                <c:pt idx="2428">
                  <c:v>0.111583</c:v>
                </c:pt>
                <c:pt idx="2430">
                  <c:v>0.07414320000000001</c:v>
                </c:pt>
                <c:pt idx="2431">
                  <c:v>0.111583</c:v>
                </c:pt>
                <c:pt idx="2433">
                  <c:v>0.07556499999999999</c:v>
                </c:pt>
                <c:pt idx="2434">
                  <c:v>0.111583</c:v>
                </c:pt>
                <c:pt idx="2436">
                  <c:v>0.07746069999999999</c:v>
                </c:pt>
                <c:pt idx="2437">
                  <c:v>0.111583</c:v>
                </c:pt>
                <c:pt idx="2439">
                  <c:v>0.07888240000000001</c:v>
                </c:pt>
                <c:pt idx="2440">
                  <c:v>0.111583</c:v>
                </c:pt>
                <c:pt idx="2442">
                  <c:v>0.07983030000000001</c:v>
                </c:pt>
                <c:pt idx="2443">
                  <c:v>0.111583</c:v>
                </c:pt>
                <c:pt idx="2445">
                  <c:v>0.08219990000000001</c:v>
                </c:pt>
                <c:pt idx="2446">
                  <c:v>0.111583</c:v>
                </c:pt>
                <c:pt idx="2448">
                  <c:v>-0.1102121</c:v>
                </c:pt>
                <c:pt idx="2449">
                  <c:v>-0.09931189999999999</c:v>
                </c:pt>
                <c:pt idx="2451">
                  <c:v>-0.1955179</c:v>
                </c:pt>
                <c:pt idx="2452">
                  <c:v>-0.1931483</c:v>
                </c:pt>
                <c:pt idx="2454">
                  <c:v>-0.1879351</c:v>
                </c:pt>
                <c:pt idx="2455">
                  <c:v>-0.1860395</c:v>
                </c:pt>
                <c:pt idx="2457">
                  <c:v>-0.1358038</c:v>
                </c:pt>
                <c:pt idx="2458">
                  <c:v>-0.098838</c:v>
                </c:pt>
                <c:pt idx="2460">
                  <c:v>-0.2102094</c:v>
                </c:pt>
                <c:pt idx="2461">
                  <c:v>-0.1855655</c:v>
                </c:pt>
                <c:pt idx="2463">
                  <c:v>-0.159026</c:v>
                </c:pt>
                <c:pt idx="2464">
                  <c:v>-0.098838</c:v>
                </c:pt>
                <c:pt idx="2466">
                  <c:v>-0.2102094</c:v>
                </c:pt>
                <c:pt idx="2467">
                  <c:v>-0.1850916</c:v>
                </c:pt>
                <c:pt idx="2469">
                  <c:v>-0.1784567</c:v>
                </c:pt>
                <c:pt idx="2470">
                  <c:v>-0.0983641</c:v>
                </c:pt>
                <c:pt idx="2472">
                  <c:v>-0.2135269</c:v>
                </c:pt>
                <c:pt idx="2473">
                  <c:v>-0.0983641</c:v>
                </c:pt>
                <c:pt idx="2475">
                  <c:v>-0.2135269</c:v>
                </c:pt>
                <c:pt idx="2476">
                  <c:v>-0.09789009999999999</c:v>
                </c:pt>
                <c:pt idx="2478">
                  <c:v>-0.2149487</c:v>
                </c:pt>
                <c:pt idx="2479">
                  <c:v>-0.09789009999999999</c:v>
                </c:pt>
                <c:pt idx="2481">
                  <c:v>-0.2158965</c:v>
                </c:pt>
                <c:pt idx="2482">
                  <c:v>-0.09741619999999999</c:v>
                </c:pt>
                <c:pt idx="2484">
                  <c:v>-0.2163704</c:v>
                </c:pt>
                <c:pt idx="2485">
                  <c:v>-0.09741619999999999</c:v>
                </c:pt>
                <c:pt idx="2487">
                  <c:v>-0.2239532</c:v>
                </c:pt>
                <c:pt idx="2488">
                  <c:v>-0.2206357</c:v>
                </c:pt>
                <c:pt idx="2490">
                  <c:v>-0.2158965</c:v>
                </c:pt>
                <c:pt idx="2491">
                  <c:v>-0.0969423</c:v>
                </c:pt>
                <c:pt idx="2493">
                  <c:v>-0.2239532</c:v>
                </c:pt>
                <c:pt idx="2494">
                  <c:v>-0.0969423</c:v>
                </c:pt>
                <c:pt idx="2496">
                  <c:v>-0.2230053</c:v>
                </c:pt>
                <c:pt idx="2497">
                  <c:v>-0.0964684</c:v>
                </c:pt>
                <c:pt idx="2499">
                  <c:v>-0.2225314</c:v>
                </c:pt>
                <c:pt idx="2500">
                  <c:v>-0.0964684</c:v>
                </c:pt>
                <c:pt idx="2502">
                  <c:v>-0.2220575</c:v>
                </c:pt>
                <c:pt idx="2503">
                  <c:v>-0.0959945</c:v>
                </c:pt>
                <c:pt idx="2505">
                  <c:v>-0.2211096</c:v>
                </c:pt>
                <c:pt idx="2506">
                  <c:v>-0.0959945</c:v>
                </c:pt>
                <c:pt idx="2508">
                  <c:v>-0.2196879</c:v>
                </c:pt>
                <c:pt idx="2509">
                  <c:v>-0.09552049999999999</c:v>
                </c:pt>
                <c:pt idx="2511">
                  <c:v>-0.2220575</c:v>
                </c:pt>
                <c:pt idx="2512">
                  <c:v>-0.09552049999999999</c:v>
                </c:pt>
                <c:pt idx="2514">
                  <c:v>-0.2244271</c:v>
                </c:pt>
                <c:pt idx="2515">
                  <c:v>-0.09504659999999999</c:v>
                </c:pt>
                <c:pt idx="2517">
                  <c:v>-0.2253749</c:v>
                </c:pt>
                <c:pt idx="2518">
                  <c:v>-0.09504659999999999</c:v>
                </c:pt>
                <c:pt idx="2520">
                  <c:v>-0.2267967</c:v>
                </c:pt>
                <c:pt idx="2521">
                  <c:v>-0.0945727</c:v>
                </c:pt>
                <c:pt idx="2523">
                  <c:v>-0.2282184</c:v>
                </c:pt>
                <c:pt idx="2524">
                  <c:v>-0.0945727</c:v>
                </c:pt>
                <c:pt idx="2526">
                  <c:v>-0.231062</c:v>
                </c:pt>
                <c:pt idx="2527">
                  <c:v>-0.0940988</c:v>
                </c:pt>
                <c:pt idx="2529">
                  <c:v>-0.2320098</c:v>
                </c:pt>
                <c:pt idx="2530">
                  <c:v>-0.0940988</c:v>
                </c:pt>
                <c:pt idx="2532">
                  <c:v>-0.2315359</c:v>
                </c:pt>
                <c:pt idx="2533">
                  <c:v>-0.09362479999999999</c:v>
                </c:pt>
                <c:pt idx="2535">
                  <c:v>-0.2324837</c:v>
                </c:pt>
                <c:pt idx="2536">
                  <c:v>-0.09362479999999999</c:v>
                </c:pt>
                <c:pt idx="2538">
                  <c:v>-0.2339055</c:v>
                </c:pt>
                <c:pt idx="2539">
                  <c:v>-0.1177948</c:v>
                </c:pt>
                <c:pt idx="2541">
                  <c:v>-0.2334316</c:v>
                </c:pt>
                <c:pt idx="2542">
                  <c:v>-0.1429126</c:v>
                </c:pt>
                <c:pt idx="2544">
                  <c:v>-0.2329577</c:v>
                </c:pt>
                <c:pt idx="2545">
                  <c:v>-0.164713</c:v>
                </c:pt>
                <c:pt idx="2547">
                  <c:v>-0.2324837</c:v>
                </c:pt>
                <c:pt idx="2548">
                  <c:v>-0.182722</c:v>
                </c:pt>
                <c:pt idx="2550">
                  <c:v>-0.2320098</c:v>
                </c:pt>
                <c:pt idx="2551">
                  <c:v>-0.1978875</c:v>
                </c:pt>
                <c:pt idx="2553">
                  <c:v>-0.231062</c:v>
                </c:pt>
                <c:pt idx="2554">
                  <c:v>-0.212579</c:v>
                </c:pt>
                <c:pt idx="2556">
                  <c:v>-0.230588</c:v>
                </c:pt>
                <c:pt idx="2557">
                  <c:v>-0.2272706</c:v>
                </c:pt>
                <c:pt idx="2559">
                  <c:v>0.2466505</c:v>
                </c:pt>
                <c:pt idx="2560">
                  <c:v>0.2580246</c:v>
                </c:pt>
                <c:pt idx="2562">
                  <c:v>0.2428591</c:v>
                </c:pt>
                <c:pt idx="2563">
                  <c:v>0.2580246</c:v>
                </c:pt>
                <c:pt idx="2565">
                  <c:v>0.16561</c:v>
                </c:pt>
                <c:pt idx="2566">
                  <c:v>0.1731927</c:v>
                </c:pt>
                <c:pt idx="2568">
                  <c:v>0.2385938</c:v>
                </c:pt>
                <c:pt idx="2569">
                  <c:v>0.2589725</c:v>
                </c:pt>
                <c:pt idx="2571">
                  <c:v>0.1651361</c:v>
                </c:pt>
                <c:pt idx="2572">
                  <c:v>0.1855147</c:v>
                </c:pt>
                <c:pt idx="2574">
                  <c:v>0.2348025</c:v>
                </c:pt>
                <c:pt idx="2575">
                  <c:v>0.2608681</c:v>
                </c:pt>
                <c:pt idx="2577">
                  <c:v>0.1684535</c:v>
                </c:pt>
                <c:pt idx="2578">
                  <c:v>0.1907278</c:v>
                </c:pt>
                <c:pt idx="2580">
                  <c:v>0.2148978</c:v>
                </c:pt>
                <c:pt idx="2581">
                  <c:v>0.2627638</c:v>
                </c:pt>
                <c:pt idx="2583">
                  <c:v>0.1703492</c:v>
                </c:pt>
                <c:pt idx="2584">
                  <c:v>0.2656074</c:v>
                </c:pt>
                <c:pt idx="2586">
                  <c:v>0.1765102</c:v>
                </c:pt>
                <c:pt idx="2587">
                  <c:v>0.2722422</c:v>
                </c:pt>
                <c:pt idx="2589">
                  <c:v>0.1798276</c:v>
                </c:pt>
                <c:pt idx="2590">
                  <c:v>0.2765075</c:v>
                </c:pt>
                <c:pt idx="2592">
                  <c:v>0.1831451</c:v>
                </c:pt>
                <c:pt idx="2593">
                  <c:v>0.2769815</c:v>
                </c:pt>
                <c:pt idx="2595">
                  <c:v>0.1850408</c:v>
                </c:pt>
                <c:pt idx="2596">
                  <c:v>0.1864625</c:v>
                </c:pt>
                <c:pt idx="2598">
                  <c:v>0.1878843</c:v>
                </c:pt>
                <c:pt idx="2599">
                  <c:v>0.2731901</c:v>
                </c:pt>
                <c:pt idx="2601">
                  <c:v>0.1912017</c:v>
                </c:pt>
                <c:pt idx="2602">
                  <c:v>0.2731901</c:v>
                </c:pt>
                <c:pt idx="2604">
                  <c:v>0.195467</c:v>
                </c:pt>
                <c:pt idx="2605">
                  <c:v>0.2788771</c:v>
                </c:pt>
                <c:pt idx="2607">
                  <c:v>0.1983106</c:v>
                </c:pt>
                <c:pt idx="2608">
                  <c:v>0.2802989</c:v>
                </c:pt>
                <c:pt idx="2610">
                  <c:v>0.1983106</c:v>
                </c:pt>
                <c:pt idx="2611">
                  <c:v>0.2826685</c:v>
                </c:pt>
                <c:pt idx="2613">
                  <c:v>0.2158456</c:v>
                </c:pt>
                <c:pt idx="2614">
                  <c:v>0.267977</c:v>
                </c:pt>
                <c:pt idx="2616">
                  <c:v>0.2712944</c:v>
                </c:pt>
                <c:pt idx="2617">
                  <c:v>0.2812467</c:v>
                </c:pt>
                <c:pt idx="2619">
                  <c:v>0.2324329</c:v>
                </c:pt>
                <c:pt idx="2620">
                  <c:v>0.2731901</c:v>
                </c:pt>
                <c:pt idx="2622">
                  <c:v>0.2466505</c:v>
                </c:pt>
                <c:pt idx="2623">
                  <c:v>0.2802989</c:v>
                </c:pt>
                <c:pt idx="2625">
                  <c:v>0.2608681</c:v>
                </c:pt>
                <c:pt idx="2626">
                  <c:v>0.2788771</c:v>
                </c:pt>
                <c:pt idx="2628">
                  <c:v>0.2755597</c:v>
                </c:pt>
                <c:pt idx="2629">
                  <c:v>0.2774554</c:v>
                </c:pt>
                <c:pt idx="2631">
                  <c:v>-0.0130583</c:v>
                </c:pt>
                <c:pt idx="2632">
                  <c:v>-0.0068973</c:v>
                </c:pt>
                <c:pt idx="2634">
                  <c:v>-0.0732462</c:v>
                </c:pt>
                <c:pt idx="2635">
                  <c:v>-0.0073712</c:v>
                </c:pt>
                <c:pt idx="2637">
                  <c:v>-0.09741619999999999</c:v>
                </c:pt>
                <c:pt idx="2638">
                  <c:v>-0.0073712</c:v>
                </c:pt>
                <c:pt idx="2640">
                  <c:v>-0.0969423</c:v>
                </c:pt>
                <c:pt idx="2641">
                  <c:v>-0.008793</c:v>
                </c:pt>
                <c:pt idx="2643">
                  <c:v>-0.0969423</c:v>
                </c:pt>
                <c:pt idx="2644">
                  <c:v>-0.009740800000000001</c:v>
                </c:pt>
                <c:pt idx="2646">
                  <c:v>-0.0964684</c:v>
                </c:pt>
                <c:pt idx="2647">
                  <c:v>-0.009740800000000001</c:v>
                </c:pt>
                <c:pt idx="2649">
                  <c:v>-0.0964684</c:v>
                </c:pt>
                <c:pt idx="2650">
                  <c:v>-0.009740800000000001</c:v>
                </c:pt>
                <c:pt idx="2652">
                  <c:v>-0.0959945</c:v>
                </c:pt>
                <c:pt idx="2653">
                  <c:v>-0.0102147</c:v>
                </c:pt>
                <c:pt idx="2655">
                  <c:v>-0.0959945</c:v>
                </c:pt>
                <c:pt idx="2656">
                  <c:v>-0.0102147</c:v>
                </c:pt>
                <c:pt idx="2658">
                  <c:v>-0.09552049999999999</c:v>
                </c:pt>
                <c:pt idx="2659">
                  <c:v>-0.0102147</c:v>
                </c:pt>
                <c:pt idx="2661">
                  <c:v>-0.09552049999999999</c:v>
                </c:pt>
                <c:pt idx="2662">
                  <c:v>-0.0102147</c:v>
                </c:pt>
                <c:pt idx="2664">
                  <c:v>-0.09504659999999999</c:v>
                </c:pt>
                <c:pt idx="2665">
                  <c:v>-0.0111626</c:v>
                </c:pt>
                <c:pt idx="2667">
                  <c:v>-0.09504659999999999</c:v>
                </c:pt>
                <c:pt idx="2668">
                  <c:v>-0.0125843</c:v>
                </c:pt>
                <c:pt idx="2670">
                  <c:v>-0.0945727</c:v>
                </c:pt>
                <c:pt idx="2671">
                  <c:v>-0.0130583</c:v>
                </c:pt>
                <c:pt idx="2673">
                  <c:v>-0.0945727</c:v>
                </c:pt>
                <c:pt idx="2674">
                  <c:v>-0.0135322</c:v>
                </c:pt>
                <c:pt idx="2676">
                  <c:v>-0.0940988</c:v>
                </c:pt>
                <c:pt idx="2677">
                  <c:v>-0.0135322</c:v>
                </c:pt>
                <c:pt idx="2679">
                  <c:v>-0.0940988</c:v>
                </c:pt>
                <c:pt idx="2680">
                  <c:v>-0.0135322</c:v>
                </c:pt>
                <c:pt idx="2682">
                  <c:v>-0.09362479999999999</c:v>
                </c:pt>
                <c:pt idx="2683">
                  <c:v>-0.0130583</c:v>
                </c:pt>
                <c:pt idx="2685">
                  <c:v>-0.09362479999999999</c:v>
                </c:pt>
                <c:pt idx="2686">
                  <c:v>-0.0140061</c:v>
                </c:pt>
                <c:pt idx="2688">
                  <c:v>-0.09315089999999999</c:v>
                </c:pt>
                <c:pt idx="2689">
                  <c:v>-0.0339108</c:v>
                </c:pt>
                <c:pt idx="2691">
                  <c:v>-0.09315089999999999</c:v>
                </c:pt>
                <c:pt idx="2692">
                  <c:v>-0.0922031</c:v>
                </c:pt>
                <c:pt idx="2694">
                  <c:v>-0.0718245</c:v>
                </c:pt>
                <c:pt idx="2695">
                  <c:v>0.0073203</c:v>
                </c:pt>
                <c:pt idx="2697">
                  <c:v>-0.0798811</c:v>
                </c:pt>
                <c:pt idx="2698">
                  <c:v>0.0054247</c:v>
                </c:pt>
                <c:pt idx="2700">
                  <c:v>-0.0794072</c:v>
                </c:pt>
                <c:pt idx="2701">
                  <c:v>0.0040029</c:v>
                </c:pt>
                <c:pt idx="2703">
                  <c:v>-0.0794072</c:v>
                </c:pt>
                <c:pt idx="2704">
                  <c:v>0.0025811</c:v>
                </c:pt>
                <c:pt idx="2706">
                  <c:v>-0.0794072</c:v>
                </c:pt>
                <c:pt idx="2707">
                  <c:v>0.0016333</c:v>
                </c:pt>
                <c:pt idx="2709">
                  <c:v>-0.0789333</c:v>
                </c:pt>
                <c:pt idx="2710">
                  <c:v>0.0021072</c:v>
                </c:pt>
                <c:pt idx="2712">
                  <c:v>-0.0789333</c:v>
                </c:pt>
                <c:pt idx="2713">
                  <c:v>0.0011594</c:v>
                </c:pt>
                <c:pt idx="2715">
                  <c:v>-0.104999</c:v>
                </c:pt>
                <c:pt idx="2716">
                  <c:v>0.0006855</c:v>
                </c:pt>
                <c:pt idx="2718">
                  <c:v>-0.104525</c:v>
                </c:pt>
                <c:pt idx="2719">
                  <c:v>0.0006855</c:v>
                </c:pt>
                <c:pt idx="2721">
                  <c:v>-0.104525</c:v>
                </c:pt>
                <c:pt idx="2722">
                  <c:v>-0.0016842</c:v>
                </c:pt>
                <c:pt idx="2724">
                  <c:v>-0.1040511</c:v>
                </c:pt>
                <c:pt idx="2725">
                  <c:v>-0.0012102</c:v>
                </c:pt>
                <c:pt idx="2727">
                  <c:v>-0.1040511</c:v>
                </c:pt>
                <c:pt idx="2728">
                  <c:v>-0.0016842</c:v>
                </c:pt>
                <c:pt idx="2730">
                  <c:v>-0.1035772</c:v>
                </c:pt>
                <c:pt idx="2731">
                  <c:v>-0.0035798</c:v>
                </c:pt>
                <c:pt idx="2733">
                  <c:v>-0.1035772</c:v>
                </c:pt>
                <c:pt idx="2734">
                  <c:v>-0.0045277</c:v>
                </c:pt>
                <c:pt idx="2736">
                  <c:v>-0.1031033</c:v>
                </c:pt>
                <c:pt idx="2737">
                  <c:v>-0.0054755</c:v>
                </c:pt>
                <c:pt idx="2739">
                  <c:v>-0.1031033</c:v>
                </c:pt>
                <c:pt idx="2740">
                  <c:v>-0.008319</c:v>
                </c:pt>
                <c:pt idx="2742">
                  <c:v>-0.1026293</c:v>
                </c:pt>
                <c:pt idx="2743">
                  <c:v>-0.0106887</c:v>
                </c:pt>
                <c:pt idx="2745">
                  <c:v>-0.1026293</c:v>
                </c:pt>
                <c:pt idx="2746">
                  <c:v>-0.0282237</c:v>
                </c:pt>
                <c:pt idx="2748">
                  <c:v>-0.1021554</c:v>
                </c:pt>
                <c:pt idx="2749">
                  <c:v>-0.0372282</c:v>
                </c:pt>
                <c:pt idx="2751">
                  <c:v>-0.1021554</c:v>
                </c:pt>
                <c:pt idx="2752">
                  <c:v>-0.0903074</c:v>
                </c:pt>
                <c:pt idx="2754">
                  <c:v>0.2954644</c:v>
                </c:pt>
                <c:pt idx="2755">
                  <c:v>0.3077863</c:v>
                </c:pt>
                <c:pt idx="2757">
                  <c:v>0.2959383</c:v>
                </c:pt>
                <c:pt idx="2758">
                  <c:v>0.3125255</c:v>
                </c:pt>
                <c:pt idx="2760">
                  <c:v>0.2954644</c:v>
                </c:pt>
                <c:pt idx="2761">
                  <c:v>0.3163169</c:v>
                </c:pt>
                <c:pt idx="2763">
                  <c:v>0.2949905</c:v>
                </c:pt>
                <c:pt idx="2764">
                  <c:v>0.3167908</c:v>
                </c:pt>
                <c:pt idx="2766">
                  <c:v>0.2945165</c:v>
                </c:pt>
                <c:pt idx="2767">
                  <c:v>0.3148951</c:v>
                </c:pt>
                <c:pt idx="2769">
                  <c:v>0.2949905</c:v>
                </c:pt>
                <c:pt idx="2770">
                  <c:v>0.3120516</c:v>
                </c:pt>
                <c:pt idx="2772">
                  <c:v>0.2959383</c:v>
                </c:pt>
                <c:pt idx="2773">
                  <c:v>0.3111038</c:v>
                </c:pt>
                <c:pt idx="2775">
                  <c:v>0.2959383</c:v>
                </c:pt>
                <c:pt idx="2776">
                  <c:v>0.3101559</c:v>
                </c:pt>
                <c:pt idx="2778">
                  <c:v>0.2964122</c:v>
                </c:pt>
                <c:pt idx="2779">
                  <c:v>0.3092081</c:v>
                </c:pt>
                <c:pt idx="2781">
                  <c:v>0.2954644</c:v>
                </c:pt>
                <c:pt idx="2782">
                  <c:v>0.3082603</c:v>
                </c:pt>
                <c:pt idx="2784">
                  <c:v>0.2987818</c:v>
                </c:pt>
                <c:pt idx="2785">
                  <c:v>0.3073124</c:v>
                </c:pt>
                <c:pt idx="2787">
                  <c:v>0.3002036</c:v>
                </c:pt>
                <c:pt idx="2788">
                  <c:v>0.3068385</c:v>
                </c:pt>
                <c:pt idx="2790">
                  <c:v>0.2987818</c:v>
                </c:pt>
                <c:pt idx="2791">
                  <c:v>0.3058906</c:v>
                </c:pt>
                <c:pt idx="2793">
                  <c:v>0.2992558</c:v>
                </c:pt>
                <c:pt idx="2794">
                  <c:v>0.3049428</c:v>
                </c:pt>
                <c:pt idx="2796">
                  <c:v>0.2987818</c:v>
                </c:pt>
                <c:pt idx="2797">
                  <c:v>0.303995</c:v>
                </c:pt>
                <c:pt idx="2799">
                  <c:v>0.2992558</c:v>
                </c:pt>
                <c:pt idx="2800">
                  <c:v>0.3030471</c:v>
                </c:pt>
                <c:pt idx="2802">
                  <c:v>0.2807728</c:v>
                </c:pt>
                <c:pt idx="2803">
                  <c:v>0.2831424</c:v>
                </c:pt>
                <c:pt idx="2805">
                  <c:v>0.2722422</c:v>
                </c:pt>
                <c:pt idx="2806">
                  <c:v>0.2840903</c:v>
                </c:pt>
                <c:pt idx="2808">
                  <c:v>0.2703466</c:v>
                </c:pt>
                <c:pt idx="2809">
                  <c:v>0.285986</c:v>
                </c:pt>
                <c:pt idx="2811">
                  <c:v>0.2712944</c:v>
                </c:pt>
                <c:pt idx="2812">
                  <c:v>0.2869338</c:v>
                </c:pt>
                <c:pt idx="2814">
                  <c:v>0.2741379</c:v>
                </c:pt>
                <c:pt idx="2815">
                  <c:v>0.2878816</c:v>
                </c:pt>
                <c:pt idx="2817">
                  <c:v>0.2755597</c:v>
                </c:pt>
                <c:pt idx="2818">
                  <c:v>0.2883556</c:v>
                </c:pt>
                <c:pt idx="2820">
                  <c:v>0.2779293</c:v>
                </c:pt>
                <c:pt idx="2821">
                  <c:v>0.2878816</c:v>
                </c:pt>
                <c:pt idx="2823">
                  <c:v>0.2760336</c:v>
                </c:pt>
                <c:pt idx="2824">
                  <c:v>0.2878816</c:v>
                </c:pt>
                <c:pt idx="2826">
                  <c:v>0.2731901</c:v>
                </c:pt>
                <c:pt idx="2827">
                  <c:v>0.2874077</c:v>
                </c:pt>
                <c:pt idx="2829">
                  <c:v>0.2708205</c:v>
                </c:pt>
                <c:pt idx="2830">
                  <c:v>0.2831424</c:v>
                </c:pt>
                <c:pt idx="2832">
                  <c:v>0.2717683</c:v>
                </c:pt>
                <c:pt idx="2833">
                  <c:v>0.2845642</c:v>
                </c:pt>
                <c:pt idx="2835">
                  <c:v>0.2712944</c:v>
                </c:pt>
                <c:pt idx="2836">
                  <c:v>0.285512</c:v>
                </c:pt>
                <c:pt idx="2838">
                  <c:v>0.2727162</c:v>
                </c:pt>
                <c:pt idx="2839">
                  <c:v>0.285986</c:v>
                </c:pt>
                <c:pt idx="2841">
                  <c:v>0.273664</c:v>
                </c:pt>
                <c:pt idx="2842">
                  <c:v>0.2784032</c:v>
                </c:pt>
                <c:pt idx="2844">
                  <c:v>-0.1907787</c:v>
                </c:pt>
                <c:pt idx="2845">
                  <c:v>-0.1808263</c:v>
                </c:pt>
                <c:pt idx="2847">
                  <c:v>-0.1926744</c:v>
                </c:pt>
                <c:pt idx="2848">
                  <c:v>-0.1803524</c:v>
                </c:pt>
                <c:pt idx="2850">
                  <c:v>-0.1064207</c:v>
                </c:pt>
                <c:pt idx="2851">
                  <c:v>-0.1040511</c:v>
                </c:pt>
                <c:pt idx="2853">
                  <c:v>-0.1922004</c:v>
                </c:pt>
                <c:pt idx="2854">
                  <c:v>-0.1803524</c:v>
                </c:pt>
                <c:pt idx="2856">
                  <c:v>-0.1722958</c:v>
                </c:pt>
                <c:pt idx="2857">
                  <c:v>-0.1566564</c:v>
                </c:pt>
                <c:pt idx="2859">
                  <c:v>-0.1367517</c:v>
                </c:pt>
                <c:pt idx="2860">
                  <c:v>-0.1040511</c:v>
                </c:pt>
                <c:pt idx="2862">
                  <c:v>-0.1917265</c:v>
                </c:pt>
                <c:pt idx="2863">
                  <c:v>-0.1035772</c:v>
                </c:pt>
                <c:pt idx="2865">
                  <c:v>-0.1912526</c:v>
                </c:pt>
                <c:pt idx="2866">
                  <c:v>-0.1035772</c:v>
                </c:pt>
                <c:pt idx="2868">
                  <c:v>-0.1912526</c:v>
                </c:pt>
                <c:pt idx="2869">
                  <c:v>-0.1035772</c:v>
                </c:pt>
                <c:pt idx="2871">
                  <c:v>-0.1907787</c:v>
                </c:pt>
                <c:pt idx="2872">
                  <c:v>-0.1031033</c:v>
                </c:pt>
                <c:pt idx="2874">
                  <c:v>-0.1903048</c:v>
                </c:pt>
                <c:pt idx="2875">
                  <c:v>-0.1031033</c:v>
                </c:pt>
                <c:pt idx="2877">
                  <c:v>-0.1898308</c:v>
                </c:pt>
                <c:pt idx="2878">
                  <c:v>-0.1026293</c:v>
                </c:pt>
                <c:pt idx="2880">
                  <c:v>-0.1893569</c:v>
                </c:pt>
                <c:pt idx="2881">
                  <c:v>-0.1026293</c:v>
                </c:pt>
                <c:pt idx="2883">
                  <c:v>-0.188883</c:v>
                </c:pt>
                <c:pt idx="2884">
                  <c:v>-0.1021554</c:v>
                </c:pt>
                <c:pt idx="2886">
                  <c:v>-0.188883</c:v>
                </c:pt>
                <c:pt idx="2887">
                  <c:v>-0.1016815</c:v>
                </c:pt>
                <c:pt idx="2889">
                  <c:v>-0.1884091</c:v>
                </c:pt>
                <c:pt idx="2890">
                  <c:v>-0.1016815</c:v>
                </c:pt>
                <c:pt idx="2892">
                  <c:v>-0.1879351</c:v>
                </c:pt>
                <c:pt idx="2893">
                  <c:v>-0.1012076</c:v>
                </c:pt>
                <c:pt idx="2895">
                  <c:v>-0.1874612</c:v>
                </c:pt>
                <c:pt idx="2896">
                  <c:v>-0.1012076</c:v>
                </c:pt>
                <c:pt idx="2898">
                  <c:v>-0.1869873</c:v>
                </c:pt>
                <c:pt idx="2899">
                  <c:v>-0.1007337</c:v>
                </c:pt>
                <c:pt idx="2901">
                  <c:v>-0.1865134</c:v>
                </c:pt>
                <c:pt idx="2902">
                  <c:v>-0.1007337</c:v>
                </c:pt>
                <c:pt idx="2904">
                  <c:v>-0.1865134</c:v>
                </c:pt>
                <c:pt idx="2905">
                  <c:v>-0.1007337</c:v>
                </c:pt>
                <c:pt idx="2907">
                  <c:v>-0.1860395</c:v>
                </c:pt>
                <c:pt idx="2908">
                  <c:v>-0.1002597</c:v>
                </c:pt>
                <c:pt idx="2910">
                  <c:v>-0.1855655</c:v>
                </c:pt>
                <c:pt idx="2911">
                  <c:v>-0.1002597</c:v>
                </c:pt>
                <c:pt idx="2913">
                  <c:v>-0.1850916</c:v>
                </c:pt>
                <c:pt idx="2914">
                  <c:v>-0.09978579999999999</c:v>
                </c:pt>
                <c:pt idx="2916">
                  <c:v>-0.1846177</c:v>
                </c:pt>
                <c:pt idx="2917">
                  <c:v>-0.09978579999999999</c:v>
                </c:pt>
                <c:pt idx="2919">
                  <c:v>-0.1841438</c:v>
                </c:pt>
                <c:pt idx="2920">
                  <c:v>-0.09931189999999999</c:v>
                </c:pt>
                <c:pt idx="2922">
                  <c:v>-0.1841438</c:v>
                </c:pt>
                <c:pt idx="2923">
                  <c:v>-0.09931189999999999</c:v>
                </c:pt>
                <c:pt idx="2925">
                  <c:v>-0.1836699</c:v>
                </c:pt>
                <c:pt idx="2926">
                  <c:v>-0.098838</c:v>
                </c:pt>
                <c:pt idx="2928">
                  <c:v>-0.1831959</c:v>
                </c:pt>
                <c:pt idx="2929">
                  <c:v>-0.098838</c:v>
                </c:pt>
                <c:pt idx="2931">
                  <c:v>-0.182722</c:v>
                </c:pt>
                <c:pt idx="2932">
                  <c:v>-0.0983641</c:v>
                </c:pt>
                <c:pt idx="2934">
                  <c:v>-0.1822481</c:v>
                </c:pt>
                <c:pt idx="2935">
                  <c:v>-0.0983641</c:v>
                </c:pt>
                <c:pt idx="2937">
                  <c:v>-0.1817742</c:v>
                </c:pt>
                <c:pt idx="2938">
                  <c:v>-0.0983641</c:v>
                </c:pt>
                <c:pt idx="2940">
                  <c:v>-0.1817742</c:v>
                </c:pt>
                <c:pt idx="2941">
                  <c:v>-0.09741619999999999</c:v>
                </c:pt>
                <c:pt idx="2943">
                  <c:v>-0.1813003</c:v>
                </c:pt>
                <c:pt idx="2944">
                  <c:v>-0.09741619999999999</c:v>
                </c:pt>
                <c:pt idx="2946">
                  <c:v>-0.1808263</c:v>
                </c:pt>
                <c:pt idx="2947">
                  <c:v>-0.0969423</c:v>
                </c:pt>
                <c:pt idx="2949">
                  <c:v>-0.1803524</c:v>
                </c:pt>
                <c:pt idx="2950">
                  <c:v>-0.1035772</c:v>
                </c:pt>
                <c:pt idx="2952">
                  <c:v>-0.1798785</c:v>
                </c:pt>
                <c:pt idx="2953">
                  <c:v>-0.134856</c:v>
                </c:pt>
                <c:pt idx="2955">
                  <c:v>-0.1794046</c:v>
                </c:pt>
                <c:pt idx="2956">
                  <c:v>-0.1599738</c:v>
                </c:pt>
                <c:pt idx="2958">
                  <c:v>-0.2637625</c:v>
                </c:pt>
                <c:pt idx="2959">
                  <c:v>-0.2613929</c:v>
                </c:pt>
                <c:pt idx="2961">
                  <c:v>-0.2656582</c:v>
                </c:pt>
                <c:pt idx="2962">
                  <c:v>-0.260919</c:v>
                </c:pt>
                <c:pt idx="2964">
                  <c:v>-0.2675539</c:v>
                </c:pt>
                <c:pt idx="2965">
                  <c:v>-0.2613929</c:v>
                </c:pt>
                <c:pt idx="2967">
                  <c:v>-0.2694496</c:v>
                </c:pt>
                <c:pt idx="2968">
                  <c:v>-0.2613929</c:v>
                </c:pt>
                <c:pt idx="2970">
                  <c:v>-0.2713453</c:v>
                </c:pt>
                <c:pt idx="2971">
                  <c:v>-0.260919</c:v>
                </c:pt>
                <c:pt idx="2973">
                  <c:v>-0.2732409</c:v>
                </c:pt>
                <c:pt idx="2974">
                  <c:v>-0.260919</c:v>
                </c:pt>
                <c:pt idx="2976">
                  <c:v>-0.2751366</c:v>
                </c:pt>
                <c:pt idx="2977">
                  <c:v>-0.2604451</c:v>
                </c:pt>
                <c:pt idx="2979">
                  <c:v>-0.2576015</c:v>
                </c:pt>
                <c:pt idx="2980">
                  <c:v>-0.2504927</c:v>
                </c:pt>
                <c:pt idx="2982">
                  <c:v>-0.2765584</c:v>
                </c:pt>
                <c:pt idx="2983">
                  <c:v>-0.2500188</c:v>
                </c:pt>
                <c:pt idx="2985">
                  <c:v>-0.2784541</c:v>
                </c:pt>
                <c:pt idx="2986">
                  <c:v>-0.2495449</c:v>
                </c:pt>
                <c:pt idx="2988">
                  <c:v>-0.2803498</c:v>
                </c:pt>
                <c:pt idx="2989">
                  <c:v>-0.249071</c:v>
                </c:pt>
                <c:pt idx="2991">
                  <c:v>-0.2822454</c:v>
                </c:pt>
                <c:pt idx="2992">
                  <c:v>-0.248597</c:v>
                </c:pt>
                <c:pt idx="2994">
                  <c:v>-0.2841411</c:v>
                </c:pt>
                <c:pt idx="2995">
                  <c:v>-0.2476492</c:v>
                </c:pt>
                <c:pt idx="2997">
                  <c:v>-0.2860368</c:v>
                </c:pt>
                <c:pt idx="2998">
                  <c:v>-0.2471753</c:v>
                </c:pt>
                <c:pt idx="3000">
                  <c:v>-0.2879325</c:v>
                </c:pt>
                <c:pt idx="3001">
                  <c:v>-0.2467014</c:v>
                </c:pt>
                <c:pt idx="3003">
                  <c:v>-0.2898282</c:v>
                </c:pt>
                <c:pt idx="3004">
                  <c:v>-0.2462274</c:v>
                </c:pt>
                <c:pt idx="3006">
                  <c:v>-0.2917239</c:v>
                </c:pt>
                <c:pt idx="3007">
                  <c:v>-0.2457535</c:v>
                </c:pt>
                <c:pt idx="3009">
                  <c:v>-0.2936196</c:v>
                </c:pt>
                <c:pt idx="3010">
                  <c:v>-0.2452796</c:v>
                </c:pt>
                <c:pt idx="3012">
                  <c:v>-0.2955152</c:v>
                </c:pt>
                <c:pt idx="3013">
                  <c:v>-0.2443318</c:v>
                </c:pt>
                <c:pt idx="3015">
                  <c:v>-0.2974109</c:v>
                </c:pt>
                <c:pt idx="3016">
                  <c:v>-0.2438578</c:v>
                </c:pt>
                <c:pt idx="3018">
                  <c:v>-0.2993066</c:v>
                </c:pt>
                <c:pt idx="3019">
                  <c:v>-0.2433839</c:v>
                </c:pt>
                <c:pt idx="3021">
                  <c:v>-0.3012023</c:v>
                </c:pt>
                <c:pt idx="3022">
                  <c:v>-0.24291</c:v>
                </c:pt>
                <c:pt idx="3024">
                  <c:v>-0.303098</c:v>
                </c:pt>
                <c:pt idx="3025">
                  <c:v>-0.2424361</c:v>
                </c:pt>
                <c:pt idx="3027">
                  <c:v>-0.3049937</c:v>
                </c:pt>
                <c:pt idx="3028">
                  <c:v>-0.2419622</c:v>
                </c:pt>
                <c:pt idx="3030">
                  <c:v>-0.3068893</c:v>
                </c:pt>
                <c:pt idx="3031">
                  <c:v>-0.2414882</c:v>
                </c:pt>
                <c:pt idx="3033">
                  <c:v>-0.308785</c:v>
                </c:pt>
                <c:pt idx="3034">
                  <c:v>-0.2405404</c:v>
                </c:pt>
                <c:pt idx="3036">
                  <c:v>-0.3106807</c:v>
                </c:pt>
                <c:pt idx="3037">
                  <c:v>-0.2400665</c:v>
                </c:pt>
                <c:pt idx="3039">
                  <c:v>-0.3125764</c:v>
                </c:pt>
                <c:pt idx="3040">
                  <c:v>-0.2395925</c:v>
                </c:pt>
                <c:pt idx="3042">
                  <c:v>-0.3144721</c:v>
                </c:pt>
                <c:pt idx="3043">
                  <c:v>-0.2391186</c:v>
                </c:pt>
                <c:pt idx="3045">
                  <c:v>-0.3163678</c:v>
                </c:pt>
                <c:pt idx="3046">
                  <c:v>-0.2386447</c:v>
                </c:pt>
                <c:pt idx="3048">
                  <c:v>-0.3182635</c:v>
                </c:pt>
                <c:pt idx="3049">
                  <c:v>-0.2381708</c:v>
                </c:pt>
                <c:pt idx="3051">
                  <c:v>-0.3182635</c:v>
                </c:pt>
                <c:pt idx="3052">
                  <c:v>-0.2372229</c:v>
                </c:pt>
                <c:pt idx="3054">
                  <c:v>-0.3173156</c:v>
                </c:pt>
                <c:pt idx="3055">
                  <c:v>-0.236749</c:v>
                </c:pt>
                <c:pt idx="3057">
                  <c:v>-0.3168417</c:v>
                </c:pt>
                <c:pt idx="3058">
                  <c:v>-0.2362751</c:v>
                </c:pt>
                <c:pt idx="3060">
                  <c:v>-0.3158938</c:v>
                </c:pt>
                <c:pt idx="3061">
                  <c:v>-0.2358012</c:v>
                </c:pt>
                <c:pt idx="3063">
                  <c:v>-0.3154199</c:v>
                </c:pt>
                <c:pt idx="3064">
                  <c:v>-0.2353273</c:v>
                </c:pt>
                <c:pt idx="3066">
                  <c:v>-0.3144721</c:v>
                </c:pt>
                <c:pt idx="3067">
                  <c:v>-0.2348533</c:v>
                </c:pt>
                <c:pt idx="3069">
                  <c:v>-0.3139982</c:v>
                </c:pt>
                <c:pt idx="3070">
                  <c:v>-0.2339055</c:v>
                </c:pt>
                <c:pt idx="3072">
                  <c:v>-0.3130503</c:v>
                </c:pt>
                <c:pt idx="3073">
                  <c:v>-0.2334316</c:v>
                </c:pt>
                <c:pt idx="3075">
                  <c:v>-0.3121025</c:v>
                </c:pt>
                <c:pt idx="3076">
                  <c:v>-0.2329577</c:v>
                </c:pt>
                <c:pt idx="3078">
                  <c:v>-0.3116286</c:v>
                </c:pt>
                <c:pt idx="3079">
                  <c:v>-0.2324837</c:v>
                </c:pt>
                <c:pt idx="3081">
                  <c:v>-0.3106807</c:v>
                </c:pt>
                <c:pt idx="3082">
                  <c:v>-0.2320098</c:v>
                </c:pt>
                <c:pt idx="3084">
                  <c:v>-0.3102068</c:v>
                </c:pt>
                <c:pt idx="3085">
                  <c:v>-0.2315359</c:v>
                </c:pt>
                <c:pt idx="3087">
                  <c:v>-0.309259</c:v>
                </c:pt>
                <c:pt idx="3088">
                  <c:v>-0.2405404</c:v>
                </c:pt>
                <c:pt idx="3090">
                  <c:v>-0.308785</c:v>
                </c:pt>
                <c:pt idx="3091">
                  <c:v>-0.2538102</c:v>
                </c:pt>
                <c:pt idx="3093">
                  <c:v>-0.3078372</c:v>
                </c:pt>
                <c:pt idx="3094">
                  <c:v>-0.26708</c:v>
                </c:pt>
                <c:pt idx="3096">
                  <c:v>-0.3073633</c:v>
                </c:pt>
                <c:pt idx="3097">
                  <c:v>-0.2798758</c:v>
                </c:pt>
                <c:pt idx="3099">
                  <c:v>-0.3064154</c:v>
                </c:pt>
                <c:pt idx="3100">
                  <c:v>-0.2921978</c:v>
                </c:pt>
                <c:pt idx="3102">
                  <c:v>-0.3059415</c:v>
                </c:pt>
                <c:pt idx="3103">
                  <c:v>-0.303098</c:v>
                </c:pt>
                <c:pt idx="3105">
                  <c:v>0.2864599</c:v>
                </c:pt>
                <c:pt idx="3106">
                  <c:v>0.291673</c:v>
                </c:pt>
                <c:pt idx="3108">
                  <c:v>0.285986</c:v>
                </c:pt>
                <c:pt idx="3109">
                  <c:v>0.2973601</c:v>
                </c:pt>
                <c:pt idx="3111">
                  <c:v>0.2864599</c:v>
                </c:pt>
                <c:pt idx="3112">
                  <c:v>0.3016254</c:v>
                </c:pt>
                <c:pt idx="3114">
                  <c:v>0.2082629</c:v>
                </c:pt>
                <c:pt idx="3115">
                  <c:v>0.2096847</c:v>
                </c:pt>
                <c:pt idx="3117">
                  <c:v>0.2788771</c:v>
                </c:pt>
                <c:pt idx="3118">
                  <c:v>0.2878816</c:v>
                </c:pt>
                <c:pt idx="3120">
                  <c:v>0.2983079</c:v>
                </c:pt>
                <c:pt idx="3121">
                  <c:v>0.3054167</c:v>
                </c:pt>
                <c:pt idx="3123">
                  <c:v>0.207789</c:v>
                </c:pt>
                <c:pt idx="3124">
                  <c:v>0.2239023</c:v>
                </c:pt>
                <c:pt idx="3126">
                  <c:v>0.2712944</c:v>
                </c:pt>
                <c:pt idx="3127">
                  <c:v>0.2902512</c:v>
                </c:pt>
                <c:pt idx="3129">
                  <c:v>0.303995</c:v>
                </c:pt>
                <c:pt idx="3130">
                  <c:v>0.3082603</c:v>
                </c:pt>
                <c:pt idx="3132">
                  <c:v>0.2092107</c:v>
                </c:pt>
                <c:pt idx="3133">
                  <c:v>0.2385938</c:v>
                </c:pt>
                <c:pt idx="3135">
                  <c:v>0.2689248</c:v>
                </c:pt>
                <c:pt idx="3136">
                  <c:v>0.2888295</c:v>
                </c:pt>
                <c:pt idx="3138">
                  <c:v>0.2120543</c:v>
                </c:pt>
                <c:pt idx="3139">
                  <c:v>0.2528115</c:v>
                </c:pt>
                <c:pt idx="3141">
                  <c:v>0.2670291</c:v>
                </c:pt>
                <c:pt idx="3142">
                  <c:v>0.2883556</c:v>
                </c:pt>
                <c:pt idx="3144">
                  <c:v>0.2144239</c:v>
                </c:pt>
                <c:pt idx="3145">
                  <c:v>0.2878816</c:v>
                </c:pt>
                <c:pt idx="3147">
                  <c:v>0.2163196</c:v>
                </c:pt>
                <c:pt idx="3148">
                  <c:v>0.2874077</c:v>
                </c:pt>
                <c:pt idx="3150">
                  <c:v>0.2163196</c:v>
                </c:pt>
                <c:pt idx="3151">
                  <c:v>0.2864599</c:v>
                </c:pt>
                <c:pt idx="3153">
                  <c:v>0.2144239</c:v>
                </c:pt>
                <c:pt idx="3154">
                  <c:v>0.2864599</c:v>
                </c:pt>
                <c:pt idx="3156">
                  <c:v>0.213476</c:v>
                </c:pt>
                <c:pt idx="3157">
                  <c:v>0.2864599</c:v>
                </c:pt>
                <c:pt idx="3159">
                  <c:v>0.2186892</c:v>
                </c:pt>
                <c:pt idx="3160">
                  <c:v>0.2864599</c:v>
                </c:pt>
                <c:pt idx="3162">
                  <c:v>0.2395417</c:v>
                </c:pt>
                <c:pt idx="3163">
                  <c:v>0.2864599</c:v>
                </c:pt>
                <c:pt idx="3165">
                  <c:v>0.2433331</c:v>
                </c:pt>
                <c:pt idx="3166">
                  <c:v>0.285986</c:v>
                </c:pt>
                <c:pt idx="3168">
                  <c:v>0.2457027</c:v>
                </c:pt>
                <c:pt idx="3169">
                  <c:v>0.285512</c:v>
                </c:pt>
                <c:pt idx="3171">
                  <c:v>0.2471244</c:v>
                </c:pt>
                <c:pt idx="3172">
                  <c:v>0.2850381</c:v>
                </c:pt>
                <c:pt idx="3174">
                  <c:v>0.2466505</c:v>
                </c:pt>
                <c:pt idx="3175">
                  <c:v>0.2840903</c:v>
                </c:pt>
                <c:pt idx="3177">
                  <c:v>0.2461766</c:v>
                </c:pt>
                <c:pt idx="3178">
                  <c:v>0.2836164</c:v>
                </c:pt>
                <c:pt idx="3180">
                  <c:v>0.243807</c:v>
                </c:pt>
                <c:pt idx="3181">
                  <c:v>0.2812467</c:v>
                </c:pt>
                <c:pt idx="3183">
                  <c:v>0.2466505</c:v>
                </c:pt>
                <c:pt idx="3184">
                  <c:v>0.2807728</c:v>
                </c:pt>
                <c:pt idx="3186">
                  <c:v>0.2490201</c:v>
                </c:pt>
                <c:pt idx="3187">
                  <c:v>0.2793511</c:v>
                </c:pt>
                <c:pt idx="3189">
                  <c:v>0.2504419</c:v>
                </c:pt>
                <c:pt idx="3190">
                  <c:v>0.279825</c:v>
                </c:pt>
                <c:pt idx="3192">
                  <c:v>0.2523376</c:v>
                </c:pt>
                <c:pt idx="3193">
                  <c:v>0.2793511</c:v>
                </c:pt>
                <c:pt idx="3195">
                  <c:v>0.2542332</c:v>
                </c:pt>
                <c:pt idx="3196">
                  <c:v>0.2784032</c:v>
                </c:pt>
                <c:pt idx="3198">
                  <c:v>0.2575507</c:v>
                </c:pt>
                <c:pt idx="3199">
                  <c:v>0.2774554</c:v>
                </c:pt>
                <c:pt idx="3201">
                  <c:v>0.267503</c:v>
                </c:pt>
                <c:pt idx="3202">
                  <c:v>0.2769815</c:v>
                </c:pt>
                <c:pt idx="3204">
                  <c:v>0.1807755</c:v>
                </c:pt>
                <c:pt idx="3205">
                  <c:v>0.1817233</c:v>
                </c:pt>
                <c:pt idx="3207">
                  <c:v>0.1637143</c:v>
                </c:pt>
                <c:pt idx="3208">
                  <c:v>0.1675057</c:v>
                </c:pt>
                <c:pt idx="3210">
                  <c:v>0.1689274</c:v>
                </c:pt>
                <c:pt idx="3211">
                  <c:v>0.1731927</c:v>
                </c:pt>
                <c:pt idx="3213">
                  <c:v>0.1769841</c:v>
                </c:pt>
                <c:pt idx="3214">
                  <c:v>0.1840929</c:v>
                </c:pt>
                <c:pt idx="3216">
                  <c:v>0.1575533</c:v>
                </c:pt>
                <c:pt idx="3217">
                  <c:v>0.1850408</c:v>
                </c:pt>
                <c:pt idx="3219">
                  <c:v>0.1499706</c:v>
                </c:pt>
                <c:pt idx="3220">
                  <c:v>0.1855147</c:v>
                </c:pt>
                <c:pt idx="3222">
                  <c:v>0.1494967</c:v>
                </c:pt>
                <c:pt idx="3223">
                  <c:v>0.18978</c:v>
                </c:pt>
                <c:pt idx="3225">
                  <c:v>0.1490228</c:v>
                </c:pt>
                <c:pt idx="3226">
                  <c:v>0.18978</c:v>
                </c:pt>
                <c:pt idx="3228">
                  <c:v>0.1490228</c:v>
                </c:pt>
                <c:pt idx="3229">
                  <c:v>0.1926235</c:v>
                </c:pt>
                <c:pt idx="3231">
                  <c:v>0.1485488</c:v>
                </c:pt>
                <c:pt idx="3232">
                  <c:v>0.1968888</c:v>
                </c:pt>
                <c:pt idx="3234">
                  <c:v>0.1480749</c:v>
                </c:pt>
                <c:pt idx="3235">
                  <c:v>0.1987845</c:v>
                </c:pt>
                <c:pt idx="3237">
                  <c:v>0.1480749</c:v>
                </c:pt>
                <c:pt idx="3238">
                  <c:v>0.2006802</c:v>
                </c:pt>
                <c:pt idx="3240">
                  <c:v>0.147601</c:v>
                </c:pt>
                <c:pt idx="3241">
                  <c:v>0.2006802</c:v>
                </c:pt>
                <c:pt idx="3243">
                  <c:v>0.1471271</c:v>
                </c:pt>
                <c:pt idx="3244">
                  <c:v>0.2006802</c:v>
                </c:pt>
                <c:pt idx="3246">
                  <c:v>0.1471271</c:v>
                </c:pt>
                <c:pt idx="3247">
                  <c:v>0.2011541</c:v>
                </c:pt>
                <c:pt idx="3249">
                  <c:v>0.1466532</c:v>
                </c:pt>
                <c:pt idx="3250">
                  <c:v>0.2021019</c:v>
                </c:pt>
                <c:pt idx="3252">
                  <c:v>0.1461792</c:v>
                </c:pt>
                <c:pt idx="3253">
                  <c:v>0.201628</c:v>
                </c:pt>
                <c:pt idx="3255">
                  <c:v>0.1461792</c:v>
                </c:pt>
                <c:pt idx="3256">
                  <c:v>0.2021019</c:v>
                </c:pt>
                <c:pt idx="3258">
                  <c:v>0.1457053</c:v>
                </c:pt>
                <c:pt idx="3259">
                  <c:v>0.201628</c:v>
                </c:pt>
                <c:pt idx="3261">
                  <c:v>0.1452314</c:v>
                </c:pt>
                <c:pt idx="3262">
                  <c:v>0.2011541</c:v>
                </c:pt>
                <c:pt idx="3264">
                  <c:v>0.1447575</c:v>
                </c:pt>
                <c:pt idx="3265">
                  <c:v>0.2006802</c:v>
                </c:pt>
                <c:pt idx="3267">
                  <c:v>0.1499706</c:v>
                </c:pt>
                <c:pt idx="3268">
                  <c:v>0.1670318</c:v>
                </c:pt>
                <c:pt idx="3270">
                  <c:v>0.1698753</c:v>
                </c:pt>
                <c:pt idx="3271">
                  <c:v>0.1703492</c:v>
                </c:pt>
                <c:pt idx="3273">
                  <c:v>0.1793537</c:v>
                </c:pt>
                <c:pt idx="3274">
                  <c:v>0.2002062</c:v>
                </c:pt>
                <c:pt idx="3276">
                  <c:v>0.1864625</c:v>
                </c:pt>
                <c:pt idx="3277">
                  <c:v>0.1997323</c:v>
                </c:pt>
                <c:pt idx="3279">
                  <c:v>0.1893061</c:v>
                </c:pt>
                <c:pt idx="3280">
                  <c:v>0.1992584</c:v>
                </c:pt>
                <c:pt idx="3282">
                  <c:v>0.1926235</c:v>
                </c:pt>
                <c:pt idx="3283">
                  <c:v>0.1987845</c:v>
                </c:pt>
                <c:pt idx="3285">
                  <c:v>0.1978366</c:v>
                </c:pt>
                <c:pt idx="3286">
                  <c:v>0.1983106</c:v>
                </c:pt>
                <c:pt idx="3288">
                  <c:v>0.0201162</c:v>
                </c:pt>
                <c:pt idx="3289">
                  <c:v>0.021538</c:v>
                </c:pt>
                <c:pt idx="3291">
                  <c:v>-0.0196932</c:v>
                </c:pt>
                <c:pt idx="3292">
                  <c:v>-0.0192192</c:v>
                </c:pt>
                <c:pt idx="3294">
                  <c:v>-0.0177975</c:v>
                </c:pt>
                <c:pt idx="3295">
                  <c:v>-0.0154279</c:v>
                </c:pt>
                <c:pt idx="3297">
                  <c:v>-0.0121104</c:v>
                </c:pt>
                <c:pt idx="3298">
                  <c:v>-0.0016842</c:v>
                </c:pt>
                <c:pt idx="3300">
                  <c:v>0.0021072</c:v>
                </c:pt>
                <c:pt idx="3301">
                  <c:v>0.0025811</c:v>
                </c:pt>
                <c:pt idx="3303">
                  <c:v>0.015377</c:v>
                </c:pt>
                <c:pt idx="3304">
                  <c:v>0.021538</c:v>
                </c:pt>
                <c:pt idx="3306">
                  <c:v>-0.0282237</c:v>
                </c:pt>
                <c:pt idx="3307">
                  <c:v>0.021538</c:v>
                </c:pt>
                <c:pt idx="3309">
                  <c:v>-0.0395978</c:v>
                </c:pt>
                <c:pt idx="3310">
                  <c:v>-0.03865</c:v>
                </c:pt>
                <c:pt idx="3312">
                  <c:v>-0.0367543</c:v>
                </c:pt>
                <c:pt idx="3313">
                  <c:v>-0.0343847</c:v>
                </c:pt>
                <c:pt idx="3315">
                  <c:v>-0.0329629</c:v>
                </c:pt>
                <c:pt idx="3316">
                  <c:v>0.021538</c:v>
                </c:pt>
                <c:pt idx="3318">
                  <c:v>-0.0457588</c:v>
                </c:pt>
                <c:pt idx="3319">
                  <c:v>0.021538</c:v>
                </c:pt>
                <c:pt idx="3321">
                  <c:v>-0.0533416</c:v>
                </c:pt>
                <c:pt idx="3322">
                  <c:v>0.021538</c:v>
                </c:pt>
                <c:pt idx="3324">
                  <c:v>-0.056659</c:v>
                </c:pt>
                <c:pt idx="3325">
                  <c:v>0.0220119</c:v>
                </c:pt>
                <c:pt idx="3327">
                  <c:v>-0.056659</c:v>
                </c:pt>
                <c:pt idx="3328">
                  <c:v>0.0220119</c:v>
                </c:pt>
                <c:pt idx="3330">
                  <c:v>-0.056659</c:v>
                </c:pt>
                <c:pt idx="3331">
                  <c:v>0.0220119</c:v>
                </c:pt>
                <c:pt idx="3333">
                  <c:v>-0.0561851</c:v>
                </c:pt>
                <c:pt idx="3334">
                  <c:v>0.0220119</c:v>
                </c:pt>
                <c:pt idx="3336">
                  <c:v>-0.0561851</c:v>
                </c:pt>
                <c:pt idx="3337">
                  <c:v>0.0220119</c:v>
                </c:pt>
                <c:pt idx="3339">
                  <c:v>-0.0561851</c:v>
                </c:pt>
                <c:pt idx="3340">
                  <c:v>0.021538</c:v>
                </c:pt>
                <c:pt idx="3342">
                  <c:v>-0.0561851</c:v>
                </c:pt>
                <c:pt idx="3343">
                  <c:v>0.021538</c:v>
                </c:pt>
                <c:pt idx="3345">
                  <c:v>-0.0557112</c:v>
                </c:pt>
                <c:pt idx="3346">
                  <c:v>0.0210641</c:v>
                </c:pt>
                <c:pt idx="3348">
                  <c:v>-0.0557112</c:v>
                </c:pt>
                <c:pt idx="3349">
                  <c:v>0.0205901</c:v>
                </c:pt>
                <c:pt idx="3351">
                  <c:v>-0.0557112</c:v>
                </c:pt>
                <c:pt idx="3352">
                  <c:v>0.0201162</c:v>
                </c:pt>
                <c:pt idx="3354">
                  <c:v>-0.0557112</c:v>
                </c:pt>
                <c:pt idx="3355">
                  <c:v>0.0196423</c:v>
                </c:pt>
                <c:pt idx="3357">
                  <c:v>-0.0552372</c:v>
                </c:pt>
                <c:pt idx="3358">
                  <c:v>0.0191684</c:v>
                </c:pt>
                <c:pt idx="3360">
                  <c:v>-0.0623461</c:v>
                </c:pt>
                <c:pt idx="3361">
                  <c:v>0.0191684</c:v>
                </c:pt>
                <c:pt idx="3363">
                  <c:v>-0.0969423</c:v>
                </c:pt>
                <c:pt idx="3364">
                  <c:v>0.0191684</c:v>
                </c:pt>
                <c:pt idx="3366">
                  <c:v>-0.0969423</c:v>
                </c:pt>
                <c:pt idx="3367">
                  <c:v>0.0186945</c:v>
                </c:pt>
                <c:pt idx="3369">
                  <c:v>-0.0964684</c:v>
                </c:pt>
                <c:pt idx="3370">
                  <c:v>-0.0576068</c:v>
                </c:pt>
                <c:pt idx="3372">
                  <c:v>-0.2794019</c:v>
                </c:pt>
                <c:pt idx="3373">
                  <c:v>-0.2685017</c:v>
                </c:pt>
                <c:pt idx="3375">
                  <c:v>-0.2917239</c:v>
                </c:pt>
                <c:pt idx="3376">
                  <c:v>-0.2675539</c:v>
                </c:pt>
                <c:pt idx="3378">
                  <c:v>-0.3026241</c:v>
                </c:pt>
                <c:pt idx="3379">
                  <c:v>-0.26708</c:v>
                </c:pt>
                <c:pt idx="3381">
                  <c:v>-0.3135242</c:v>
                </c:pt>
                <c:pt idx="3382">
                  <c:v>-0.2661321</c:v>
                </c:pt>
                <c:pt idx="3384">
                  <c:v>-0.3239505</c:v>
                </c:pt>
                <c:pt idx="3385">
                  <c:v>-0.2656582</c:v>
                </c:pt>
                <c:pt idx="3387">
                  <c:v>-0.3334289</c:v>
                </c:pt>
                <c:pt idx="3388">
                  <c:v>-0.2651843</c:v>
                </c:pt>
                <c:pt idx="3390">
                  <c:v>-0.3433813</c:v>
                </c:pt>
                <c:pt idx="3391">
                  <c:v>-0.2642364</c:v>
                </c:pt>
                <c:pt idx="3393">
                  <c:v>-0.3533336</c:v>
                </c:pt>
                <c:pt idx="3394">
                  <c:v>-0.2637625</c:v>
                </c:pt>
                <c:pt idx="3396">
                  <c:v>-0.3585467</c:v>
                </c:pt>
                <c:pt idx="3397">
                  <c:v>-0.2632886</c:v>
                </c:pt>
                <c:pt idx="3399">
                  <c:v>-0.3585467</c:v>
                </c:pt>
                <c:pt idx="3400">
                  <c:v>-0.2623408</c:v>
                </c:pt>
                <c:pt idx="3402">
                  <c:v>-0.3585467</c:v>
                </c:pt>
                <c:pt idx="3403">
                  <c:v>-0.2618668</c:v>
                </c:pt>
                <c:pt idx="3405">
                  <c:v>-0.3575989</c:v>
                </c:pt>
                <c:pt idx="3406">
                  <c:v>-0.2604451</c:v>
                </c:pt>
                <c:pt idx="3408">
                  <c:v>-0.357125</c:v>
                </c:pt>
                <c:pt idx="3409">
                  <c:v>-0.2590233</c:v>
                </c:pt>
                <c:pt idx="3411">
                  <c:v>-0.357125</c:v>
                </c:pt>
                <c:pt idx="3412">
                  <c:v>-0.2618668</c:v>
                </c:pt>
                <c:pt idx="3414">
                  <c:v>-0.3552293</c:v>
                </c:pt>
                <c:pt idx="3415">
                  <c:v>-0.2618668</c:v>
                </c:pt>
                <c:pt idx="3417">
                  <c:v>-0.3538075</c:v>
                </c:pt>
                <c:pt idx="3418">
                  <c:v>-0.2599712</c:v>
                </c:pt>
                <c:pt idx="3420">
                  <c:v>-0.3514379</c:v>
                </c:pt>
                <c:pt idx="3421">
                  <c:v>-0.2566537</c:v>
                </c:pt>
                <c:pt idx="3423">
                  <c:v>-0.3495422</c:v>
                </c:pt>
                <c:pt idx="3424">
                  <c:v>-0.2552319</c:v>
                </c:pt>
                <c:pt idx="3426">
                  <c:v>-0.3481205</c:v>
                </c:pt>
                <c:pt idx="3427">
                  <c:v>-0.2528623</c:v>
                </c:pt>
                <c:pt idx="3429">
                  <c:v>-0.3471726</c:v>
                </c:pt>
                <c:pt idx="3430">
                  <c:v>-0.2514406</c:v>
                </c:pt>
                <c:pt idx="3432">
                  <c:v>-0.3457509</c:v>
                </c:pt>
                <c:pt idx="3433">
                  <c:v>-0.249071</c:v>
                </c:pt>
                <c:pt idx="3435">
                  <c:v>-0.344803</c:v>
                </c:pt>
                <c:pt idx="3436">
                  <c:v>-0.248597</c:v>
                </c:pt>
                <c:pt idx="3438">
                  <c:v>-0.3433813</c:v>
                </c:pt>
                <c:pt idx="3439">
                  <c:v>-0.2514406</c:v>
                </c:pt>
                <c:pt idx="3441">
                  <c:v>-0.3424334</c:v>
                </c:pt>
                <c:pt idx="3442">
                  <c:v>-0.2519145</c:v>
                </c:pt>
                <c:pt idx="3444">
                  <c:v>-0.3414856</c:v>
                </c:pt>
                <c:pt idx="3445">
                  <c:v>-0.2632886</c:v>
                </c:pt>
                <c:pt idx="3447">
                  <c:v>-0.3400638</c:v>
                </c:pt>
                <c:pt idx="3448">
                  <c:v>-0.2959892</c:v>
                </c:pt>
                <c:pt idx="3450">
                  <c:v>-0.2893543</c:v>
                </c:pt>
                <c:pt idx="3451">
                  <c:v>-0.2808237</c:v>
                </c:pt>
                <c:pt idx="3453">
                  <c:v>-0.2770323</c:v>
                </c:pt>
                <c:pt idx="3454">
                  <c:v>-0.2751366</c:v>
                </c:pt>
                <c:pt idx="3456">
                  <c:v>-0.3386421</c:v>
                </c:pt>
                <c:pt idx="3457">
                  <c:v>-0.3064154</c:v>
                </c:pt>
                <c:pt idx="3459">
                  <c:v>-0.3376942</c:v>
                </c:pt>
                <c:pt idx="3460">
                  <c:v>-0.321107</c:v>
                </c:pt>
                <c:pt idx="3462">
                  <c:v>-0.3367464</c:v>
                </c:pt>
                <c:pt idx="3463">
                  <c:v>-0.3220548</c:v>
                </c:pt>
                <c:pt idx="3465">
                  <c:v>-0.3357985</c:v>
                </c:pt>
                <c:pt idx="3466">
                  <c:v>-0.3215809</c:v>
                </c:pt>
                <c:pt idx="3468">
                  <c:v>-0.3353246</c:v>
                </c:pt>
                <c:pt idx="3469">
                  <c:v>-0.3220548</c:v>
                </c:pt>
                <c:pt idx="3471">
                  <c:v>-0.3343768</c:v>
                </c:pt>
                <c:pt idx="3472">
                  <c:v>-0.327268</c:v>
                </c:pt>
                <c:pt idx="3474">
                  <c:v>0.2049455</c:v>
                </c:pt>
                <c:pt idx="3475">
                  <c:v>0.2153717</c:v>
                </c:pt>
                <c:pt idx="3477">
                  <c:v>0.2044715</c:v>
                </c:pt>
                <c:pt idx="3478">
                  <c:v>0.2300633</c:v>
                </c:pt>
                <c:pt idx="3480">
                  <c:v>0.2039976</c:v>
                </c:pt>
                <c:pt idx="3481">
                  <c:v>0.2447548</c:v>
                </c:pt>
                <c:pt idx="3483">
                  <c:v>0.2035237</c:v>
                </c:pt>
                <c:pt idx="3484">
                  <c:v>0.2594464</c:v>
                </c:pt>
                <c:pt idx="3486">
                  <c:v>0.2030498</c:v>
                </c:pt>
                <c:pt idx="3487">
                  <c:v>0.267503</c:v>
                </c:pt>
                <c:pt idx="3489">
                  <c:v>0.2025758</c:v>
                </c:pt>
                <c:pt idx="3490">
                  <c:v>0.273664</c:v>
                </c:pt>
                <c:pt idx="3492">
                  <c:v>0.2021019</c:v>
                </c:pt>
                <c:pt idx="3493">
                  <c:v>0.2750858</c:v>
                </c:pt>
                <c:pt idx="3495">
                  <c:v>0.201628</c:v>
                </c:pt>
                <c:pt idx="3496">
                  <c:v>0.2774554</c:v>
                </c:pt>
                <c:pt idx="3498">
                  <c:v>0.2011541</c:v>
                </c:pt>
                <c:pt idx="3499">
                  <c:v>0.2755597</c:v>
                </c:pt>
                <c:pt idx="3501">
                  <c:v>0.2006802</c:v>
                </c:pt>
                <c:pt idx="3502">
                  <c:v>0.2727162</c:v>
                </c:pt>
                <c:pt idx="3504">
                  <c:v>0.2002062</c:v>
                </c:pt>
                <c:pt idx="3505">
                  <c:v>0.2703466</c:v>
                </c:pt>
                <c:pt idx="3507">
                  <c:v>0.1997323</c:v>
                </c:pt>
                <c:pt idx="3508">
                  <c:v>0.2712944</c:v>
                </c:pt>
                <c:pt idx="3510">
                  <c:v>0.1992584</c:v>
                </c:pt>
                <c:pt idx="3511">
                  <c:v>0.2708205</c:v>
                </c:pt>
                <c:pt idx="3513">
                  <c:v>0.1987845</c:v>
                </c:pt>
                <c:pt idx="3514">
                  <c:v>0.2722422</c:v>
                </c:pt>
                <c:pt idx="3516">
                  <c:v>0.2021019</c:v>
                </c:pt>
                <c:pt idx="3517">
                  <c:v>0.207789</c:v>
                </c:pt>
                <c:pt idx="3519">
                  <c:v>0.2101586</c:v>
                </c:pt>
                <c:pt idx="3520">
                  <c:v>0.2731901</c:v>
                </c:pt>
                <c:pt idx="3522">
                  <c:v>0.2058933</c:v>
                </c:pt>
                <c:pt idx="3523">
                  <c:v>0.2073151</c:v>
                </c:pt>
                <c:pt idx="3525">
                  <c:v>0.2243762</c:v>
                </c:pt>
                <c:pt idx="3526">
                  <c:v>0.2708205</c:v>
                </c:pt>
                <c:pt idx="3528">
                  <c:v>0.2390678</c:v>
                </c:pt>
                <c:pt idx="3529">
                  <c:v>0.2684509</c:v>
                </c:pt>
                <c:pt idx="3531">
                  <c:v>0.2532854</c:v>
                </c:pt>
                <c:pt idx="3532">
                  <c:v>0.2665552</c:v>
                </c:pt>
                <c:pt idx="3534">
                  <c:v>0.3111038</c:v>
                </c:pt>
                <c:pt idx="3535">
                  <c:v>0.3144212</c:v>
                </c:pt>
                <c:pt idx="3537">
                  <c:v>0.3106299</c:v>
                </c:pt>
                <c:pt idx="3538">
                  <c:v>0.3144212</c:v>
                </c:pt>
                <c:pt idx="3540">
                  <c:v>0.309682</c:v>
                </c:pt>
                <c:pt idx="3541">
                  <c:v>0.3148951</c:v>
                </c:pt>
                <c:pt idx="3543">
                  <c:v>0.3172648</c:v>
                </c:pt>
                <c:pt idx="3544">
                  <c:v>0.3177387</c:v>
                </c:pt>
                <c:pt idx="3546">
                  <c:v>0.3087342</c:v>
                </c:pt>
                <c:pt idx="3547">
                  <c:v>0.3144212</c:v>
                </c:pt>
                <c:pt idx="3549">
                  <c:v>0.3125255</c:v>
                </c:pt>
                <c:pt idx="3550">
                  <c:v>0.3134734</c:v>
                </c:pt>
                <c:pt idx="3552">
                  <c:v>0.2177413</c:v>
                </c:pt>
                <c:pt idx="3553">
                  <c:v>0.2234284</c:v>
                </c:pt>
                <c:pt idx="3555">
                  <c:v>0.2163196</c:v>
                </c:pt>
                <c:pt idx="3556">
                  <c:v>0.2262719</c:v>
                </c:pt>
                <c:pt idx="3558">
                  <c:v>0.21395</c:v>
                </c:pt>
                <c:pt idx="3559">
                  <c:v>0.2276937</c:v>
                </c:pt>
                <c:pt idx="3561">
                  <c:v>0.2120543</c:v>
                </c:pt>
                <c:pt idx="3562">
                  <c:v>0.2310111</c:v>
                </c:pt>
                <c:pt idx="3564">
                  <c:v>0.2111064</c:v>
                </c:pt>
                <c:pt idx="3565">
                  <c:v>0.2338546</c:v>
                </c:pt>
                <c:pt idx="3567">
                  <c:v>0.2073151</c:v>
                </c:pt>
                <c:pt idx="3568">
                  <c:v>0.2362242</c:v>
                </c:pt>
                <c:pt idx="3570">
                  <c:v>0.2035237</c:v>
                </c:pt>
                <c:pt idx="3571">
                  <c:v>0.2371721</c:v>
                </c:pt>
                <c:pt idx="3573">
                  <c:v>0.2025758</c:v>
                </c:pt>
                <c:pt idx="3574">
                  <c:v>0.2419113</c:v>
                </c:pt>
                <c:pt idx="3576">
                  <c:v>0.1983106</c:v>
                </c:pt>
                <c:pt idx="3577">
                  <c:v>0.2423852</c:v>
                </c:pt>
                <c:pt idx="3579">
                  <c:v>0.1949931</c:v>
                </c:pt>
                <c:pt idx="3580">
                  <c:v>0.2428591</c:v>
                </c:pt>
                <c:pt idx="3582">
                  <c:v>0.1912017</c:v>
                </c:pt>
                <c:pt idx="3583">
                  <c:v>0.2442809</c:v>
                </c:pt>
                <c:pt idx="3585">
                  <c:v>0.18978</c:v>
                </c:pt>
                <c:pt idx="3586">
                  <c:v>0.2457027</c:v>
                </c:pt>
                <c:pt idx="3588">
                  <c:v>0.1874104</c:v>
                </c:pt>
                <c:pt idx="3589">
                  <c:v>0.2490201</c:v>
                </c:pt>
                <c:pt idx="3591">
                  <c:v>0.1817233</c:v>
                </c:pt>
                <c:pt idx="3592">
                  <c:v>0.2461766</c:v>
                </c:pt>
                <c:pt idx="3594">
                  <c:v>0.1798276</c:v>
                </c:pt>
                <c:pt idx="3595">
                  <c:v>0.2423852</c:v>
                </c:pt>
                <c:pt idx="3597">
                  <c:v>0.1817233</c:v>
                </c:pt>
                <c:pt idx="3598">
                  <c:v>0.2381199</c:v>
                </c:pt>
                <c:pt idx="3600">
                  <c:v>0.1859886</c:v>
                </c:pt>
                <c:pt idx="3601">
                  <c:v>0.2343286</c:v>
                </c:pt>
                <c:pt idx="3603">
                  <c:v>0.1912017</c:v>
                </c:pt>
                <c:pt idx="3604">
                  <c:v>0.2144239</c:v>
                </c:pt>
                <c:pt idx="3606">
                  <c:v>-0.007845100000000001</c:v>
                </c:pt>
                <c:pt idx="3607">
                  <c:v>-0.0064234</c:v>
                </c:pt>
                <c:pt idx="3609">
                  <c:v>-0.0102147</c:v>
                </c:pt>
                <c:pt idx="3610">
                  <c:v>-0.008319</c:v>
                </c:pt>
                <c:pt idx="3612">
                  <c:v>-0.0277498</c:v>
                </c:pt>
                <c:pt idx="3613">
                  <c:v>-0.0234845</c:v>
                </c:pt>
                <c:pt idx="3615">
                  <c:v>-0.0225367</c:v>
                </c:pt>
                <c:pt idx="3616">
                  <c:v>-0.0068973</c:v>
                </c:pt>
                <c:pt idx="3618">
                  <c:v>-0.0367543</c:v>
                </c:pt>
                <c:pt idx="3619">
                  <c:v>-0.0068973</c:v>
                </c:pt>
                <c:pt idx="3621">
                  <c:v>-0.0898335</c:v>
                </c:pt>
                <c:pt idx="3622">
                  <c:v>-0.0068973</c:v>
                </c:pt>
                <c:pt idx="3624">
                  <c:v>-0.1016815</c:v>
                </c:pt>
                <c:pt idx="3625">
                  <c:v>-0.0068973</c:v>
                </c:pt>
                <c:pt idx="3627">
                  <c:v>-0.1016815</c:v>
                </c:pt>
                <c:pt idx="3628">
                  <c:v>-0.0059494</c:v>
                </c:pt>
                <c:pt idx="3630">
                  <c:v>-0.1012076</c:v>
                </c:pt>
                <c:pt idx="3631">
                  <c:v>-0.0059494</c:v>
                </c:pt>
                <c:pt idx="3633">
                  <c:v>-0.1012076</c:v>
                </c:pt>
                <c:pt idx="3634">
                  <c:v>-0.0059494</c:v>
                </c:pt>
                <c:pt idx="3636">
                  <c:v>-0.1007337</c:v>
                </c:pt>
                <c:pt idx="3637">
                  <c:v>-0.0059494</c:v>
                </c:pt>
                <c:pt idx="3639">
                  <c:v>-0.1007337</c:v>
                </c:pt>
                <c:pt idx="3640">
                  <c:v>-0.0059494</c:v>
                </c:pt>
                <c:pt idx="3642">
                  <c:v>-0.1002597</c:v>
                </c:pt>
                <c:pt idx="3643">
                  <c:v>-0.0059494</c:v>
                </c:pt>
                <c:pt idx="3645">
                  <c:v>-0.1002597</c:v>
                </c:pt>
                <c:pt idx="3646">
                  <c:v>-0.0059494</c:v>
                </c:pt>
                <c:pt idx="3648">
                  <c:v>-0.09978579999999999</c:v>
                </c:pt>
                <c:pt idx="3649">
                  <c:v>-0.0059494</c:v>
                </c:pt>
                <c:pt idx="3651">
                  <c:v>-0.09978579999999999</c:v>
                </c:pt>
                <c:pt idx="3652">
                  <c:v>-0.0059494</c:v>
                </c:pt>
                <c:pt idx="3654">
                  <c:v>-0.09931189999999999</c:v>
                </c:pt>
                <c:pt idx="3655">
                  <c:v>-0.0059494</c:v>
                </c:pt>
                <c:pt idx="3657">
                  <c:v>-0.09931189999999999</c:v>
                </c:pt>
                <c:pt idx="3658">
                  <c:v>-0.0059494</c:v>
                </c:pt>
                <c:pt idx="3660">
                  <c:v>-0.098838</c:v>
                </c:pt>
                <c:pt idx="3661">
                  <c:v>-0.0059494</c:v>
                </c:pt>
                <c:pt idx="3663">
                  <c:v>-0.0983641</c:v>
                </c:pt>
                <c:pt idx="3664">
                  <c:v>-0.0092669</c:v>
                </c:pt>
                <c:pt idx="3666">
                  <c:v>-0.0983641</c:v>
                </c:pt>
                <c:pt idx="3667">
                  <c:v>-0.0102147</c:v>
                </c:pt>
                <c:pt idx="3669">
                  <c:v>-0.09789009999999999</c:v>
                </c:pt>
                <c:pt idx="3670">
                  <c:v>-0.007845100000000001</c:v>
                </c:pt>
                <c:pt idx="3672">
                  <c:v>-0.09789009999999999</c:v>
                </c:pt>
                <c:pt idx="3673">
                  <c:v>-0.0135322</c:v>
                </c:pt>
                <c:pt idx="3675">
                  <c:v>-0.09741619999999999</c:v>
                </c:pt>
                <c:pt idx="3676">
                  <c:v>-0.0737202</c:v>
                </c:pt>
                <c:pt idx="3678">
                  <c:v>0.081252</c:v>
                </c:pt>
                <c:pt idx="3679">
                  <c:v>0.08172599999999999</c:v>
                </c:pt>
                <c:pt idx="3681">
                  <c:v>0.0831477</c:v>
                </c:pt>
                <c:pt idx="3682">
                  <c:v>0.1186918</c:v>
                </c:pt>
                <c:pt idx="3684">
                  <c:v>0.0831477</c:v>
                </c:pt>
                <c:pt idx="3685">
                  <c:v>0.1494967</c:v>
                </c:pt>
                <c:pt idx="3687">
                  <c:v>0.0836216</c:v>
                </c:pt>
                <c:pt idx="3688">
                  <c:v>0.1651361</c:v>
                </c:pt>
                <c:pt idx="3690">
                  <c:v>0.0855173</c:v>
                </c:pt>
                <c:pt idx="3691">
                  <c:v>0.1646622</c:v>
                </c:pt>
                <c:pt idx="3693">
                  <c:v>0.08646520000000001</c:v>
                </c:pt>
                <c:pt idx="3694">
                  <c:v>0.1679796</c:v>
                </c:pt>
                <c:pt idx="3696">
                  <c:v>0.0878869</c:v>
                </c:pt>
                <c:pt idx="3697">
                  <c:v>0.1698753</c:v>
                </c:pt>
                <c:pt idx="3699">
                  <c:v>0.08883480000000001</c:v>
                </c:pt>
                <c:pt idx="3700">
                  <c:v>0.1760363</c:v>
                </c:pt>
                <c:pt idx="3702">
                  <c:v>0.0902565</c:v>
                </c:pt>
                <c:pt idx="3703">
                  <c:v>0.1793537</c:v>
                </c:pt>
                <c:pt idx="3705">
                  <c:v>0.0902565</c:v>
                </c:pt>
                <c:pt idx="3706">
                  <c:v>0.1826712</c:v>
                </c:pt>
                <c:pt idx="3708">
                  <c:v>0.1082655</c:v>
                </c:pt>
                <c:pt idx="3709">
                  <c:v>0.1845668</c:v>
                </c:pt>
                <c:pt idx="3711">
                  <c:v>0.1869364</c:v>
                </c:pt>
                <c:pt idx="3712">
                  <c:v>0.1874104</c:v>
                </c:pt>
                <c:pt idx="3714">
                  <c:v>0.1101612</c:v>
                </c:pt>
                <c:pt idx="3715">
                  <c:v>0.1125308</c:v>
                </c:pt>
                <c:pt idx="3717">
                  <c:v>0.1134787</c:v>
                </c:pt>
                <c:pt idx="3718">
                  <c:v>0.1907278</c:v>
                </c:pt>
                <c:pt idx="3720">
                  <c:v>0.1447575</c:v>
                </c:pt>
                <c:pt idx="3721">
                  <c:v>0.1949931</c:v>
                </c:pt>
                <c:pt idx="3723">
                  <c:v>0.1712971</c:v>
                </c:pt>
                <c:pt idx="3724">
                  <c:v>0.1978366</c:v>
                </c:pt>
                <c:pt idx="3726">
                  <c:v>0.1926235</c:v>
                </c:pt>
                <c:pt idx="3727">
                  <c:v>0.1978366</c:v>
                </c:pt>
                <c:pt idx="3729">
                  <c:v>-0.0272759</c:v>
                </c:pt>
                <c:pt idx="3730">
                  <c:v>-0.0196932</c:v>
                </c:pt>
                <c:pt idx="3732">
                  <c:v>-0.0377022</c:v>
                </c:pt>
                <c:pt idx="3733">
                  <c:v>-0.0211149</c:v>
                </c:pt>
                <c:pt idx="3735">
                  <c:v>-0.0438631</c:v>
                </c:pt>
                <c:pt idx="3736">
                  <c:v>-0.0215888</c:v>
                </c:pt>
                <c:pt idx="3738">
                  <c:v>-0.0490763</c:v>
                </c:pt>
                <c:pt idx="3739">
                  <c:v>-0.0230106</c:v>
                </c:pt>
                <c:pt idx="3741">
                  <c:v>-0.0500241</c:v>
                </c:pt>
                <c:pt idx="3742">
                  <c:v>-0.0230106</c:v>
                </c:pt>
                <c:pt idx="3744">
                  <c:v>-0.0509719</c:v>
                </c:pt>
                <c:pt idx="3745">
                  <c:v>-0.0249063</c:v>
                </c:pt>
                <c:pt idx="3747">
                  <c:v>-0.0528676</c:v>
                </c:pt>
                <c:pt idx="3748">
                  <c:v>-0.0234845</c:v>
                </c:pt>
                <c:pt idx="3750">
                  <c:v>-0.0533416</c:v>
                </c:pt>
                <c:pt idx="3751">
                  <c:v>-0.0225367</c:v>
                </c:pt>
                <c:pt idx="3753">
                  <c:v>-0.0542894</c:v>
                </c:pt>
                <c:pt idx="3754">
                  <c:v>-0.0239584</c:v>
                </c:pt>
                <c:pt idx="3756">
                  <c:v>-0.0225367</c:v>
                </c:pt>
                <c:pt idx="3757">
                  <c:v>-0.0220628</c:v>
                </c:pt>
                <c:pt idx="3759">
                  <c:v>-0.0538155</c:v>
                </c:pt>
                <c:pt idx="3760">
                  <c:v>-0.0211149</c:v>
                </c:pt>
                <c:pt idx="3762">
                  <c:v>-0.0557112</c:v>
                </c:pt>
                <c:pt idx="3763">
                  <c:v>-0.0196932</c:v>
                </c:pt>
                <c:pt idx="3765">
                  <c:v>-0.0595025</c:v>
                </c:pt>
                <c:pt idx="3766">
                  <c:v>-0.0182714</c:v>
                </c:pt>
                <c:pt idx="3768">
                  <c:v>-0.0604504</c:v>
                </c:pt>
                <c:pt idx="3769">
                  <c:v>-0.0163757</c:v>
                </c:pt>
                <c:pt idx="3771">
                  <c:v>-0.0623461</c:v>
                </c:pt>
                <c:pt idx="3772">
                  <c:v>-0.0135322</c:v>
                </c:pt>
                <c:pt idx="3774">
                  <c:v>-0.0651896</c:v>
                </c:pt>
                <c:pt idx="3775">
                  <c:v>-0.0121104</c:v>
                </c:pt>
                <c:pt idx="3777">
                  <c:v>-0.0666113</c:v>
                </c:pt>
                <c:pt idx="3778">
                  <c:v>-0.0073712</c:v>
                </c:pt>
                <c:pt idx="3780">
                  <c:v>-0.0670853</c:v>
                </c:pt>
                <c:pt idx="3781">
                  <c:v>-0.009740800000000001</c:v>
                </c:pt>
                <c:pt idx="3783">
                  <c:v>-0.007845100000000001</c:v>
                </c:pt>
                <c:pt idx="3784">
                  <c:v>0.0021072</c:v>
                </c:pt>
                <c:pt idx="3786">
                  <c:v>-0.0694549</c:v>
                </c:pt>
                <c:pt idx="3787">
                  <c:v>0.0077943</c:v>
                </c:pt>
                <c:pt idx="3789">
                  <c:v>-0.0704027</c:v>
                </c:pt>
                <c:pt idx="3790">
                  <c:v>0.0115856</c:v>
                </c:pt>
                <c:pt idx="3792">
                  <c:v>-0.0708766</c:v>
                </c:pt>
                <c:pt idx="3793">
                  <c:v>0.0144292</c:v>
                </c:pt>
                <c:pt idx="3795">
                  <c:v>-0.1125817</c:v>
                </c:pt>
                <c:pt idx="3796">
                  <c:v>-0.1078425</c:v>
                </c:pt>
                <c:pt idx="3798">
                  <c:v>-0.0722984</c:v>
                </c:pt>
                <c:pt idx="3799">
                  <c:v>0.0167988</c:v>
                </c:pt>
                <c:pt idx="3801">
                  <c:v>-0.116847</c:v>
                </c:pt>
                <c:pt idx="3802">
                  <c:v>-0.104999</c:v>
                </c:pt>
                <c:pt idx="3804">
                  <c:v>-0.0756158</c:v>
                </c:pt>
                <c:pt idx="3805">
                  <c:v>0.0163249</c:v>
                </c:pt>
                <c:pt idx="3807">
                  <c:v>-0.1220601</c:v>
                </c:pt>
                <c:pt idx="3808">
                  <c:v>-0.1040511</c:v>
                </c:pt>
                <c:pt idx="3810">
                  <c:v>-0.0789333</c:v>
                </c:pt>
                <c:pt idx="3811">
                  <c:v>0.0149031</c:v>
                </c:pt>
                <c:pt idx="3813">
                  <c:v>0.0196423</c:v>
                </c:pt>
                <c:pt idx="3814">
                  <c:v>0.0267511</c:v>
                </c:pt>
                <c:pt idx="3816">
                  <c:v>-0.1249036</c:v>
                </c:pt>
                <c:pt idx="3817">
                  <c:v>-0.1026293</c:v>
                </c:pt>
                <c:pt idx="3819">
                  <c:v>-0.080829</c:v>
                </c:pt>
                <c:pt idx="3820">
                  <c:v>0.0310164</c:v>
                </c:pt>
                <c:pt idx="3822">
                  <c:v>-0.128695</c:v>
                </c:pt>
                <c:pt idx="3823">
                  <c:v>-0.0969423</c:v>
                </c:pt>
                <c:pt idx="3825">
                  <c:v>-0.0922031</c:v>
                </c:pt>
                <c:pt idx="3826">
                  <c:v>0.0324382</c:v>
                </c:pt>
                <c:pt idx="3828">
                  <c:v>-0.1296429</c:v>
                </c:pt>
                <c:pt idx="3829">
                  <c:v>0.0343339</c:v>
                </c:pt>
                <c:pt idx="3831">
                  <c:v>-0.1305907</c:v>
                </c:pt>
                <c:pt idx="3832">
                  <c:v>0.0338599</c:v>
                </c:pt>
                <c:pt idx="3834">
                  <c:v>-0.1305907</c:v>
                </c:pt>
                <c:pt idx="3835">
                  <c:v>0.0343339</c:v>
                </c:pt>
                <c:pt idx="3837">
                  <c:v>-0.1315385</c:v>
                </c:pt>
                <c:pt idx="3838">
                  <c:v>0.0338599</c:v>
                </c:pt>
                <c:pt idx="3840">
                  <c:v>-0.1329603</c:v>
                </c:pt>
                <c:pt idx="3841">
                  <c:v>0.0357556</c:v>
                </c:pt>
                <c:pt idx="3843">
                  <c:v>-0.1329603</c:v>
                </c:pt>
                <c:pt idx="3844">
                  <c:v>0.0367035</c:v>
                </c:pt>
                <c:pt idx="3846">
                  <c:v>-0.1358038</c:v>
                </c:pt>
                <c:pt idx="3847">
                  <c:v>0.0362295</c:v>
                </c:pt>
                <c:pt idx="3849">
                  <c:v>-0.1400691</c:v>
                </c:pt>
                <c:pt idx="3850">
                  <c:v>0.0352817</c:v>
                </c:pt>
                <c:pt idx="3852">
                  <c:v>-0.1419648</c:v>
                </c:pt>
                <c:pt idx="3853">
                  <c:v>0.0338599</c:v>
                </c:pt>
                <c:pt idx="3855">
                  <c:v>-0.1448083</c:v>
                </c:pt>
                <c:pt idx="3856">
                  <c:v>0.0319642</c:v>
                </c:pt>
                <c:pt idx="3858">
                  <c:v>-0.146704</c:v>
                </c:pt>
                <c:pt idx="3859">
                  <c:v>0.0319642</c:v>
                </c:pt>
                <c:pt idx="3861">
                  <c:v>-0.1500215</c:v>
                </c:pt>
                <c:pt idx="3862">
                  <c:v>0.0300686</c:v>
                </c:pt>
                <c:pt idx="3864">
                  <c:v>-0.1519171</c:v>
                </c:pt>
                <c:pt idx="3865">
                  <c:v>0.0286468</c:v>
                </c:pt>
                <c:pt idx="3867">
                  <c:v>-0.1538128</c:v>
                </c:pt>
                <c:pt idx="3868">
                  <c:v>-0.1068946</c:v>
                </c:pt>
                <c:pt idx="3870">
                  <c:v>-0.1035772</c:v>
                </c:pt>
                <c:pt idx="3871">
                  <c:v>0.0286468</c:v>
                </c:pt>
                <c:pt idx="3873">
                  <c:v>-0.1561824</c:v>
                </c:pt>
                <c:pt idx="3874">
                  <c:v>-0.1372256</c:v>
                </c:pt>
                <c:pt idx="3876">
                  <c:v>-0.1035772</c:v>
                </c:pt>
                <c:pt idx="3877">
                  <c:v>0.0286468</c:v>
                </c:pt>
                <c:pt idx="3879">
                  <c:v>-0.1031033</c:v>
                </c:pt>
                <c:pt idx="3880">
                  <c:v>0.0286468</c:v>
                </c:pt>
                <c:pt idx="3882">
                  <c:v>-0.1031033</c:v>
                </c:pt>
                <c:pt idx="3883">
                  <c:v>0.0281729</c:v>
                </c:pt>
                <c:pt idx="3885">
                  <c:v>-0.1031033</c:v>
                </c:pt>
                <c:pt idx="3886">
                  <c:v>0.0281729</c:v>
                </c:pt>
                <c:pt idx="3888">
                  <c:v>-0.1026293</c:v>
                </c:pt>
                <c:pt idx="3889">
                  <c:v>0.0281729</c:v>
                </c:pt>
                <c:pt idx="3891">
                  <c:v>-0.1026293</c:v>
                </c:pt>
                <c:pt idx="3892">
                  <c:v>0.0281729</c:v>
                </c:pt>
                <c:pt idx="3894">
                  <c:v>-0.1021554</c:v>
                </c:pt>
                <c:pt idx="3895">
                  <c:v>0.0281729</c:v>
                </c:pt>
                <c:pt idx="3897">
                  <c:v>-0.1021554</c:v>
                </c:pt>
                <c:pt idx="3898">
                  <c:v>0.0281729</c:v>
                </c:pt>
                <c:pt idx="3900">
                  <c:v>-0.1016815</c:v>
                </c:pt>
                <c:pt idx="3901">
                  <c:v>-0.0054755</c:v>
                </c:pt>
                <c:pt idx="3903">
                  <c:v>-0.0045277</c:v>
                </c:pt>
                <c:pt idx="3904">
                  <c:v>0.0196423</c:v>
                </c:pt>
                <c:pt idx="3906">
                  <c:v>-0.1012076</c:v>
                </c:pt>
                <c:pt idx="3907">
                  <c:v>-0.0201671</c:v>
                </c:pt>
                <c:pt idx="3909">
                  <c:v>-0.0187453</c:v>
                </c:pt>
                <c:pt idx="3910">
                  <c:v>-0.0182714</c:v>
                </c:pt>
                <c:pt idx="3912">
                  <c:v>-0.0149539</c:v>
                </c:pt>
                <c:pt idx="3913">
                  <c:v>-0.0125843</c:v>
                </c:pt>
                <c:pt idx="3915">
                  <c:v>-0.0012102</c:v>
                </c:pt>
                <c:pt idx="3916">
                  <c:v>0.0016333</c:v>
                </c:pt>
                <c:pt idx="3918">
                  <c:v>0.0030551</c:v>
                </c:pt>
                <c:pt idx="3919">
                  <c:v>0.0149031</c:v>
                </c:pt>
                <c:pt idx="3921">
                  <c:v>-0.1012076</c:v>
                </c:pt>
                <c:pt idx="3922">
                  <c:v>-0.0286977</c:v>
                </c:pt>
                <c:pt idx="3924">
                  <c:v>-0.1007337</c:v>
                </c:pt>
                <c:pt idx="3925">
                  <c:v>-0.0400718</c:v>
                </c:pt>
                <c:pt idx="3927">
                  <c:v>-0.0381761</c:v>
                </c:pt>
                <c:pt idx="3928">
                  <c:v>-0.0372282</c:v>
                </c:pt>
                <c:pt idx="3930">
                  <c:v>-0.0339108</c:v>
                </c:pt>
                <c:pt idx="3931">
                  <c:v>-0.0334369</c:v>
                </c:pt>
                <c:pt idx="3933">
                  <c:v>-0.1007337</c:v>
                </c:pt>
                <c:pt idx="3934">
                  <c:v>-0.0462327</c:v>
                </c:pt>
                <c:pt idx="3936">
                  <c:v>-0.1002597</c:v>
                </c:pt>
                <c:pt idx="3937">
                  <c:v>-0.0538155</c:v>
                </c:pt>
                <c:pt idx="3939">
                  <c:v>-0.1002597</c:v>
                </c:pt>
                <c:pt idx="3940">
                  <c:v>-0.0571329</c:v>
                </c:pt>
                <c:pt idx="3942">
                  <c:v>-0.1002597</c:v>
                </c:pt>
                <c:pt idx="3943">
                  <c:v>-0.0571329</c:v>
                </c:pt>
                <c:pt idx="3945">
                  <c:v>-0.09978579999999999</c:v>
                </c:pt>
                <c:pt idx="3946">
                  <c:v>-0.0571329</c:v>
                </c:pt>
                <c:pt idx="3948">
                  <c:v>-0.09978579999999999</c:v>
                </c:pt>
                <c:pt idx="3949">
                  <c:v>-0.056659</c:v>
                </c:pt>
                <c:pt idx="3951">
                  <c:v>-0.09931189999999999</c:v>
                </c:pt>
                <c:pt idx="3952">
                  <c:v>-0.056659</c:v>
                </c:pt>
                <c:pt idx="3954">
                  <c:v>-0.09931189999999999</c:v>
                </c:pt>
                <c:pt idx="3955">
                  <c:v>-0.056659</c:v>
                </c:pt>
                <c:pt idx="3957">
                  <c:v>-0.098838</c:v>
                </c:pt>
                <c:pt idx="3958">
                  <c:v>-0.056659</c:v>
                </c:pt>
                <c:pt idx="3960">
                  <c:v>-0.098838</c:v>
                </c:pt>
                <c:pt idx="3961">
                  <c:v>-0.0561851</c:v>
                </c:pt>
                <c:pt idx="3963">
                  <c:v>-0.0983641</c:v>
                </c:pt>
                <c:pt idx="3964">
                  <c:v>-0.0561851</c:v>
                </c:pt>
                <c:pt idx="3966">
                  <c:v>-0.0983641</c:v>
                </c:pt>
                <c:pt idx="3967">
                  <c:v>-0.0561851</c:v>
                </c:pt>
                <c:pt idx="3969">
                  <c:v>-0.09789009999999999</c:v>
                </c:pt>
                <c:pt idx="3970">
                  <c:v>-0.0561851</c:v>
                </c:pt>
                <c:pt idx="3972">
                  <c:v>-0.09789009999999999</c:v>
                </c:pt>
                <c:pt idx="3973">
                  <c:v>-0.0557112</c:v>
                </c:pt>
                <c:pt idx="3975">
                  <c:v>-0.09789009999999999</c:v>
                </c:pt>
                <c:pt idx="3976">
                  <c:v>-0.06282</c:v>
                </c:pt>
                <c:pt idx="3978">
                  <c:v>-0.1808263</c:v>
                </c:pt>
                <c:pt idx="3979">
                  <c:v>-0.1798785</c:v>
                </c:pt>
                <c:pt idx="3981">
                  <c:v>-0.1997832</c:v>
                </c:pt>
                <c:pt idx="3982">
                  <c:v>-0.1794046</c:v>
                </c:pt>
                <c:pt idx="3984">
                  <c:v>-0.2163704</c:v>
                </c:pt>
                <c:pt idx="3985">
                  <c:v>-0.1789306</c:v>
                </c:pt>
                <c:pt idx="3987">
                  <c:v>-0.2329577</c:v>
                </c:pt>
                <c:pt idx="3988">
                  <c:v>-0.1784567</c:v>
                </c:pt>
                <c:pt idx="3990">
                  <c:v>-0.2471753</c:v>
                </c:pt>
                <c:pt idx="3991">
                  <c:v>-0.1779828</c:v>
                </c:pt>
                <c:pt idx="3993">
                  <c:v>-0.2467014</c:v>
                </c:pt>
                <c:pt idx="3994">
                  <c:v>-0.1775089</c:v>
                </c:pt>
                <c:pt idx="3996">
                  <c:v>-0.2462274</c:v>
                </c:pt>
                <c:pt idx="3997">
                  <c:v>-0.1775089</c:v>
                </c:pt>
                <c:pt idx="3999">
                  <c:v>-0.2457535</c:v>
                </c:pt>
                <c:pt idx="4000">
                  <c:v>-0.177035</c:v>
                </c:pt>
                <c:pt idx="4002">
                  <c:v>-0.2452796</c:v>
                </c:pt>
                <c:pt idx="4003">
                  <c:v>-0.176561</c:v>
                </c:pt>
                <c:pt idx="4005">
                  <c:v>-0.2448057</c:v>
                </c:pt>
                <c:pt idx="4006">
                  <c:v>-0.176561</c:v>
                </c:pt>
                <c:pt idx="4008">
                  <c:v>-0.2438578</c:v>
                </c:pt>
                <c:pt idx="4009">
                  <c:v>-0.1760871</c:v>
                </c:pt>
                <c:pt idx="4011">
                  <c:v>-0.2433839</c:v>
                </c:pt>
                <c:pt idx="4012">
                  <c:v>-0.1756132</c:v>
                </c:pt>
                <c:pt idx="4014">
                  <c:v>-0.24291</c:v>
                </c:pt>
                <c:pt idx="4015">
                  <c:v>-0.1751393</c:v>
                </c:pt>
                <c:pt idx="4017">
                  <c:v>-0.2424361</c:v>
                </c:pt>
                <c:pt idx="4018">
                  <c:v>-0.1746654</c:v>
                </c:pt>
                <c:pt idx="4020">
                  <c:v>-0.2419622</c:v>
                </c:pt>
                <c:pt idx="4021">
                  <c:v>-0.1741914</c:v>
                </c:pt>
                <c:pt idx="4023">
                  <c:v>-0.2414882</c:v>
                </c:pt>
                <c:pt idx="4024">
                  <c:v>-0.1737175</c:v>
                </c:pt>
                <c:pt idx="4026">
                  <c:v>-0.2410143</c:v>
                </c:pt>
                <c:pt idx="4027">
                  <c:v>-0.1737175</c:v>
                </c:pt>
                <c:pt idx="4029">
                  <c:v>-0.2400665</c:v>
                </c:pt>
                <c:pt idx="4030">
                  <c:v>-0.1732436</c:v>
                </c:pt>
                <c:pt idx="4032">
                  <c:v>-0.2395925</c:v>
                </c:pt>
                <c:pt idx="4033">
                  <c:v>-0.1727697</c:v>
                </c:pt>
                <c:pt idx="4035">
                  <c:v>-0.2391186</c:v>
                </c:pt>
                <c:pt idx="4036">
                  <c:v>-0.1722958</c:v>
                </c:pt>
                <c:pt idx="4038">
                  <c:v>-0.2386447</c:v>
                </c:pt>
                <c:pt idx="4039">
                  <c:v>-0.1718218</c:v>
                </c:pt>
                <c:pt idx="4041">
                  <c:v>-0.2381708</c:v>
                </c:pt>
                <c:pt idx="4042">
                  <c:v>-0.1713479</c:v>
                </c:pt>
                <c:pt idx="4044">
                  <c:v>-0.2376969</c:v>
                </c:pt>
                <c:pt idx="4045">
                  <c:v>-0.1713479</c:v>
                </c:pt>
                <c:pt idx="4047">
                  <c:v>-0.236749</c:v>
                </c:pt>
                <c:pt idx="4048">
                  <c:v>-0.170874</c:v>
                </c:pt>
                <c:pt idx="4050">
                  <c:v>-0.2362751</c:v>
                </c:pt>
                <c:pt idx="4051">
                  <c:v>-0.1704001</c:v>
                </c:pt>
                <c:pt idx="4053">
                  <c:v>-0.2358012</c:v>
                </c:pt>
                <c:pt idx="4054">
                  <c:v>-0.1794046</c:v>
                </c:pt>
                <c:pt idx="4056">
                  <c:v>-0.2353273</c:v>
                </c:pt>
                <c:pt idx="4057">
                  <c:v>-0.1959918</c:v>
                </c:pt>
                <c:pt idx="4059">
                  <c:v>-0.2348533</c:v>
                </c:pt>
                <c:pt idx="4060">
                  <c:v>-0.1955179</c:v>
                </c:pt>
                <c:pt idx="4062">
                  <c:v>-0.2343794</c:v>
                </c:pt>
                <c:pt idx="4063">
                  <c:v>-0.195044</c:v>
                </c:pt>
                <c:pt idx="4065">
                  <c:v>-0.2334316</c:v>
                </c:pt>
                <c:pt idx="4066">
                  <c:v>-0.19457</c:v>
                </c:pt>
                <c:pt idx="4068">
                  <c:v>-0.2329577</c:v>
                </c:pt>
                <c:pt idx="4069">
                  <c:v>-0.1940961</c:v>
                </c:pt>
                <c:pt idx="4071">
                  <c:v>-0.2324837</c:v>
                </c:pt>
                <c:pt idx="4072">
                  <c:v>-0.1936222</c:v>
                </c:pt>
                <c:pt idx="4074">
                  <c:v>-0.2320098</c:v>
                </c:pt>
                <c:pt idx="4075">
                  <c:v>-0.1931483</c:v>
                </c:pt>
                <c:pt idx="4077">
                  <c:v>-0.2315359</c:v>
                </c:pt>
                <c:pt idx="4078">
                  <c:v>-0.2106834</c:v>
                </c:pt>
                <c:pt idx="4080">
                  <c:v>-0.231062</c:v>
                </c:pt>
                <c:pt idx="4081">
                  <c:v>-0.2263228</c:v>
                </c:pt>
                <c:pt idx="4083">
                  <c:v>0.1765102</c:v>
                </c:pt>
                <c:pt idx="4084">
                  <c:v>0.1921496</c:v>
                </c:pt>
                <c:pt idx="4086">
                  <c:v>0.1788798</c:v>
                </c:pt>
                <c:pt idx="4087">
                  <c:v>0.2153717</c:v>
                </c:pt>
                <c:pt idx="4089">
                  <c:v>0.1817233</c:v>
                </c:pt>
                <c:pt idx="4090">
                  <c:v>0.231959</c:v>
                </c:pt>
                <c:pt idx="4092">
                  <c:v>0.183619</c:v>
                </c:pt>
                <c:pt idx="4093">
                  <c:v>0.2461766</c:v>
                </c:pt>
                <c:pt idx="4095">
                  <c:v>0.1874104</c:v>
                </c:pt>
                <c:pt idx="4096">
                  <c:v>0.2603942</c:v>
                </c:pt>
                <c:pt idx="4098">
                  <c:v>0.18978</c:v>
                </c:pt>
                <c:pt idx="4099">
                  <c:v>0.1921496</c:v>
                </c:pt>
                <c:pt idx="4101">
                  <c:v>0.2002062</c:v>
                </c:pt>
                <c:pt idx="4102">
                  <c:v>0.2006802</c:v>
                </c:pt>
                <c:pt idx="4104">
                  <c:v>0.2054194</c:v>
                </c:pt>
                <c:pt idx="4105">
                  <c:v>0.2750858</c:v>
                </c:pt>
                <c:pt idx="4107">
                  <c:v>0.2092107</c:v>
                </c:pt>
                <c:pt idx="4108">
                  <c:v>0.2760336</c:v>
                </c:pt>
                <c:pt idx="4110">
                  <c:v>0.2144239</c:v>
                </c:pt>
                <c:pt idx="4111">
                  <c:v>0.267503</c:v>
                </c:pt>
                <c:pt idx="4113">
                  <c:v>0.2684509</c:v>
                </c:pt>
                <c:pt idx="4114">
                  <c:v>0.2746119</c:v>
                </c:pt>
                <c:pt idx="4116">
                  <c:v>0.21395</c:v>
                </c:pt>
                <c:pt idx="4117">
                  <c:v>0.2698726</c:v>
                </c:pt>
                <c:pt idx="4119">
                  <c:v>0.2148978</c:v>
                </c:pt>
                <c:pt idx="4120">
                  <c:v>0.267503</c:v>
                </c:pt>
                <c:pt idx="4122">
                  <c:v>0.273664</c:v>
                </c:pt>
                <c:pt idx="4123">
                  <c:v>0.2750858</c:v>
                </c:pt>
                <c:pt idx="4125">
                  <c:v>0.2167935</c:v>
                </c:pt>
                <c:pt idx="4126">
                  <c:v>0.2689248</c:v>
                </c:pt>
                <c:pt idx="4128">
                  <c:v>0.2731901</c:v>
                </c:pt>
                <c:pt idx="4129">
                  <c:v>0.2760336</c:v>
                </c:pt>
                <c:pt idx="4131">
                  <c:v>0.2172674</c:v>
                </c:pt>
                <c:pt idx="4132">
                  <c:v>0.2670291</c:v>
                </c:pt>
                <c:pt idx="4134">
                  <c:v>0.2731901</c:v>
                </c:pt>
                <c:pt idx="4135">
                  <c:v>0.2769815</c:v>
                </c:pt>
                <c:pt idx="4137">
                  <c:v>0.2186892</c:v>
                </c:pt>
                <c:pt idx="4138">
                  <c:v>0.2670291</c:v>
                </c:pt>
                <c:pt idx="4140">
                  <c:v>0.273664</c:v>
                </c:pt>
                <c:pt idx="4141">
                  <c:v>0.2769815</c:v>
                </c:pt>
                <c:pt idx="4143">
                  <c:v>0.219637</c:v>
                </c:pt>
                <c:pt idx="4144">
                  <c:v>0.2670291</c:v>
                </c:pt>
                <c:pt idx="4146">
                  <c:v>0.2746119</c:v>
                </c:pt>
                <c:pt idx="4147">
                  <c:v>0.2774554</c:v>
                </c:pt>
                <c:pt idx="4149">
                  <c:v>0.2262719</c:v>
                </c:pt>
                <c:pt idx="4150">
                  <c:v>0.261816</c:v>
                </c:pt>
                <c:pt idx="4152">
                  <c:v>0.2755597</c:v>
                </c:pt>
                <c:pt idx="4153">
                  <c:v>0.2793511</c:v>
                </c:pt>
                <c:pt idx="4155">
                  <c:v>0.2272197</c:v>
                </c:pt>
                <c:pt idx="4156">
                  <c:v>0.2513897</c:v>
                </c:pt>
                <c:pt idx="4158">
                  <c:v>0.2547072</c:v>
                </c:pt>
                <c:pt idx="4159">
                  <c:v>0.255655</c:v>
                </c:pt>
                <c:pt idx="4161">
                  <c:v>0.2276937</c:v>
                </c:pt>
                <c:pt idx="4162">
                  <c:v>0.2286415</c:v>
                </c:pt>
                <c:pt idx="4164">
                  <c:v>0.2300633</c:v>
                </c:pt>
                <c:pt idx="4165">
                  <c:v>0.2513897</c:v>
                </c:pt>
                <c:pt idx="4167">
                  <c:v>0.231959</c:v>
                </c:pt>
                <c:pt idx="4168">
                  <c:v>0.2532854</c:v>
                </c:pt>
                <c:pt idx="4170">
                  <c:v>0.2333807</c:v>
                </c:pt>
                <c:pt idx="4171">
                  <c:v>0.2528115</c:v>
                </c:pt>
                <c:pt idx="4173">
                  <c:v>0.2348025</c:v>
                </c:pt>
                <c:pt idx="4174">
                  <c:v>0.2471244</c:v>
                </c:pt>
                <c:pt idx="4176">
                  <c:v>0.2343286</c:v>
                </c:pt>
                <c:pt idx="4177">
                  <c:v>0.2366982</c:v>
                </c:pt>
                <c:pt idx="4179">
                  <c:v>0.2428591</c:v>
                </c:pt>
                <c:pt idx="4180">
                  <c:v>0.2461766</c:v>
                </c:pt>
                <c:pt idx="4182">
                  <c:v>0.2864599</c:v>
                </c:pt>
                <c:pt idx="4183">
                  <c:v>0.2949905</c:v>
                </c:pt>
                <c:pt idx="4185">
                  <c:v>0.285986</c:v>
                </c:pt>
                <c:pt idx="4186">
                  <c:v>0.2949905</c:v>
                </c:pt>
                <c:pt idx="4188">
                  <c:v>0.285512</c:v>
                </c:pt>
                <c:pt idx="4189">
                  <c:v>0.2954644</c:v>
                </c:pt>
                <c:pt idx="4191">
                  <c:v>0.2845642</c:v>
                </c:pt>
                <c:pt idx="4192">
                  <c:v>0.2949905</c:v>
                </c:pt>
                <c:pt idx="4194">
                  <c:v>0.2840903</c:v>
                </c:pt>
                <c:pt idx="4195">
                  <c:v>0.2945165</c:v>
                </c:pt>
                <c:pt idx="4197">
                  <c:v>0.2817207</c:v>
                </c:pt>
                <c:pt idx="4198">
                  <c:v>0.2940426</c:v>
                </c:pt>
                <c:pt idx="4200">
                  <c:v>0.2812467</c:v>
                </c:pt>
                <c:pt idx="4201">
                  <c:v>0.2945165</c:v>
                </c:pt>
                <c:pt idx="4203">
                  <c:v>0.279825</c:v>
                </c:pt>
                <c:pt idx="4204">
                  <c:v>0.2954644</c:v>
                </c:pt>
                <c:pt idx="4206">
                  <c:v>0.2802989</c:v>
                </c:pt>
                <c:pt idx="4207">
                  <c:v>0.2954644</c:v>
                </c:pt>
                <c:pt idx="4209">
                  <c:v>0.279825</c:v>
                </c:pt>
                <c:pt idx="4210">
                  <c:v>0.2959383</c:v>
                </c:pt>
                <c:pt idx="4212">
                  <c:v>0.2788771</c:v>
                </c:pt>
                <c:pt idx="4213">
                  <c:v>0.2949905</c:v>
                </c:pt>
                <c:pt idx="4215">
                  <c:v>0.2779293</c:v>
                </c:pt>
                <c:pt idx="4216">
                  <c:v>0.2983079</c:v>
                </c:pt>
                <c:pt idx="4218">
                  <c:v>0.2774554</c:v>
                </c:pt>
                <c:pt idx="4219">
                  <c:v>0.2997297</c:v>
                </c:pt>
                <c:pt idx="4221">
                  <c:v>0.2779293</c:v>
                </c:pt>
                <c:pt idx="4222">
                  <c:v>0.2983079</c:v>
                </c:pt>
                <c:pt idx="4224">
                  <c:v>0.2902512</c:v>
                </c:pt>
                <c:pt idx="4225">
                  <c:v>0.2987818</c:v>
                </c:pt>
                <c:pt idx="4227">
                  <c:v>-0.2628147</c:v>
                </c:pt>
                <c:pt idx="4228">
                  <c:v>-0.2514406</c:v>
                </c:pt>
                <c:pt idx="4230">
                  <c:v>-0.2955152</c:v>
                </c:pt>
                <c:pt idx="4231">
                  <c:v>-0.2898282</c:v>
                </c:pt>
                <c:pt idx="4233">
                  <c:v>-0.2803498</c:v>
                </c:pt>
                <c:pt idx="4234">
                  <c:v>-0.2775062</c:v>
                </c:pt>
                <c:pt idx="4236">
                  <c:v>-0.2746627</c:v>
                </c:pt>
                <c:pt idx="4237">
                  <c:v>-0.2523884</c:v>
                </c:pt>
                <c:pt idx="4239">
                  <c:v>-0.3059415</c:v>
                </c:pt>
                <c:pt idx="4240">
                  <c:v>-0.2519145</c:v>
                </c:pt>
                <c:pt idx="4242">
                  <c:v>-0.3206331</c:v>
                </c:pt>
                <c:pt idx="4243">
                  <c:v>-0.2509667</c:v>
                </c:pt>
                <c:pt idx="4245">
                  <c:v>-0.3215809</c:v>
                </c:pt>
                <c:pt idx="4246">
                  <c:v>-0.2504927</c:v>
                </c:pt>
                <c:pt idx="4248">
                  <c:v>-0.321107</c:v>
                </c:pt>
                <c:pt idx="4249">
                  <c:v>-0.2500188</c:v>
                </c:pt>
                <c:pt idx="4251">
                  <c:v>-0.3215809</c:v>
                </c:pt>
                <c:pt idx="4252">
                  <c:v>-0.249071</c:v>
                </c:pt>
                <c:pt idx="4254">
                  <c:v>-0.326794</c:v>
                </c:pt>
                <c:pt idx="4255">
                  <c:v>-0.248597</c:v>
                </c:pt>
                <c:pt idx="4257">
                  <c:v>-0.3291636</c:v>
                </c:pt>
                <c:pt idx="4258">
                  <c:v>-0.2481231</c:v>
                </c:pt>
                <c:pt idx="4260">
                  <c:v>-0.3334289</c:v>
                </c:pt>
                <c:pt idx="4261">
                  <c:v>-0.2476492</c:v>
                </c:pt>
                <c:pt idx="4263">
                  <c:v>-0.3310593</c:v>
                </c:pt>
                <c:pt idx="4264">
                  <c:v>-0.2467014</c:v>
                </c:pt>
                <c:pt idx="4266">
                  <c:v>-0.3320072</c:v>
                </c:pt>
                <c:pt idx="4267">
                  <c:v>-0.2462274</c:v>
                </c:pt>
                <c:pt idx="4269">
                  <c:v>-0.3320072</c:v>
                </c:pt>
                <c:pt idx="4270">
                  <c:v>-0.2452796</c:v>
                </c:pt>
                <c:pt idx="4272">
                  <c:v>-0.3315332</c:v>
                </c:pt>
                <c:pt idx="4273">
                  <c:v>-0.3106807</c:v>
                </c:pt>
                <c:pt idx="4275">
                  <c:v>-0.308785</c:v>
                </c:pt>
                <c:pt idx="4276">
                  <c:v>-0.2448057</c:v>
                </c:pt>
                <c:pt idx="4278">
                  <c:v>-0.3310593</c:v>
                </c:pt>
                <c:pt idx="4279">
                  <c:v>-0.3102068</c:v>
                </c:pt>
                <c:pt idx="4281">
                  <c:v>-0.308785</c:v>
                </c:pt>
                <c:pt idx="4282">
                  <c:v>-0.2443318</c:v>
                </c:pt>
                <c:pt idx="4284">
                  <c:v>-0.3315332</c:v>
                </c:pt>
                <c:pt idx="4285">
                  <c:v>-0.3097329</c:v>
                </c:pt>
                <c:pt idx="4287">
                  <c:v>-0.3083111</c:v>
                </c:pt>
                <c:pt idx="4288">
                  <c:v>-0.2433839</c:v>
                </c:pt>
                <c:pt idx="4290">
                  <c:v>-0.3315332</c:v>
                </c:pt>
                <c:pt idx="4291">
                  <c:v>-0.309259</c:v>
                </c:pt>
                <c:pt idx="4293">
                  <c:v>-0.3064154</c:v>
                </c:pt>
                <c:pt idx="4294">
                  <c:v>-0.24291</c:v>
                </c:pt>
                <c:pt idx="4296">
                  <c:v>-0.3310593</c:v>
                </c:pt>
                <c:pt idx="4297">
                  <c:v>-0.3111546</c:v>
                </c:pt>
                <c:pt idx="4299">
                  <c:v>-0.3049937</c:v>
                </c:pt>
                <c:pt idx="4300">
                  <c:v>-0.2419622</c:v>
                </c:pt>
                <c:pt idx="4302">
                  <c:v>-0.3315332</c:v>
                </c:pt>
                <c:pt idx="4303">
                  <c:v>-0.3139982</c:v>
                </c:pt>
                <c:pt idx="4305">
                  <c:v>-0.3049937</c:v>
                </c:pt>
                <c:pt idx="4306">
                  <c:v>-0.2519145</c:v>
                </c:pt>
                <c:pt idx="4308">
                  <c:v>-0.3320072</c:v>
                </c:pt>
                <c:pt idx="4309">
                  <c:v>-0.3201591</c:v>
                </c:pt>
                <c:pt idx="4311">
                  <c:v>-0.3049937</c:v>
                </c:pt>
                <c:pt idx="4312">
                  <c:v>-0.2632886</c:v>
                </c:pt>
                <c:pt idx="4314">
                  <c:v>-0.3320072</c:v>
                </c:pt>
                <c:pt idx="4315">
                  <c:v>-0.3258462</c:v>
                </c:pt>
                <c:pt idx="4317">
                  <c:v>-0.3111546</c:v>
                </c:pt>
                <c:pt idx="4318">
                  <c:v>-0.309259</c:v>
                </c:pt>
                <c:pt idx="4320">
                  <c:v>-0.3045197</c:v>
                </c:pt>
                <c:pt idx="4321">
                  <c:v>-0.2741888</c:v>
                </c:pt>
                <c:pt idx="4323">
                  <c:v>-0.3305854</c:v>
                </c:pt>
                <c:pt idx="4324">
                  <c:v>-0.3286897</c:v>
                </c:pt>
                <c:pt idx="4326">
                  <c:v>-0.3102068</c:v>
                </c:pt>
                <c:pt idx="4327">
                  <c:v>-0.309259</c:v>
                </c:pt>
                <c:pt idx="4329">
                  <c:v>-0.3040458</c:v>
                </c:pt>
                <c:pt idx="4330">
                  <c:v>-0.285089</c:v>
                </c:pt>
                <c:pt idx="4332">
                  <c:v>-0.3064154</c:v>
                </c:pt>
                <c:pt idx="4333">
                  <c:v>-0.2959892</c:v>
                </c:pt>
                <c:pt idx="4335">
                  <c:v>0.0679823</c:v>
                </c:pt>
                <c:pt idx="4336">
                  <c:v>0.0959436</c:v>
                </c:pt>
                <c:pt idx="4338">
                  <c:v>0.06276909999999999</c:v>
                </c:pt>
                <c:pt idx="4339">
                  <c:v>0.1044742</c:v>
                </c:pt>
                <c:pt idx="4341">
                  <c:v>0.0618213</c:v>
                </c:pt>
                <c:pt idx="4342">
                  <c:v>0.1044742</c:v>
                </c:pt>
                <c:pt idx="4344">
                  <c:v>0.0613474</c:v>
                </c:pt>
                <c:pt idx="4345">
                  <c:v>0.1030524</c:v>
                </c:pt>
                <c:pt idx="4347">
                  <c:v>0.0622952</c:v>
                </c:pt>
                <c:pt idx="4348">
                  <c:v>0.1021046</c:v>
                </c:pt>
                <c:pt idx="4350">
                  <c:v>0.0603995</c:v>
                </c:pt>
                <c:pt idx="4351">
                  <c:v>0.1021046</c:v>
                </c:pt>
                <c:pt idx="4353">
                  <c:v>0.0599256</c:v>
                </c:pt>
                <c:pt idx="4354">
                  <c:v>0.1025785</c:v>
                </c:pt>
                <c:pt idx="4356">
                  <c:v>0.0599256</c:v>
                </c:pt>
                <c:pt idx="4357">
                  <c:v>0.1030524</c:v>
                </c:pt>
                <c:pt idx="4359">
                  <c:v>0.0580299</c:v>
                </c:pt>
                <c:pt idx="4360">
                  <c:v>0.1035263</c:v>
                </c:pt>
                <c:pt idx="4362">
                  <c:v>0.0537646</c:v>
                </c:pt>
                <c:pt idx="4363">
                  <c:v>0.1030524</c:v>
                </c:pt>
                <c:pt idx="4365">
                  <c:v>0.051395</c:v>
                </c:pt>
                <c:pt idx="4366">
                  <c:v>0.1040003</c:v>
                </c:pt>
                <c:pt idx="4368">
                  <c:v>0.0471297</c:v>
                </c:pt>
                <c:pt idx="4369">
                  <c:v>0.1049481</c:v>
                </c:pt>
                <c:pt idx="4371">
                  <c:v>0.0423905</c:v>
                </c:pt>
                <c:pt idx="4372">
                  <c:v>0.1049481</c:v>
                </c:pt>
                <c:pt idx="4374">
                  <c:v>0.039547</c:v>
                </c:pt>
                <c:pt idx="4375">
                  <c:v>0.0983132</c:v>
                </c:pt>
                <c:pt idx="4377">
                  <c:v>0.1006828</c:v>
                </c:pt>
                <c:pt idx="4378">
                  <c:v>0.105422</c:v>
                </c:pt>
                <c:pt idx="4380">
                  <c:v>0.0400209</c:v>
                </c:pt>
                <c:pt idx="4381">
                  <c:v>0.0987871</c:v>
                </c:pt>
                <c:pt idx="4383">
                  <c:v>0.1025785</c:v>
                </c:pt>
                <c:pt idx="4384">
                  <c:v>0.1063699</c:v>
                </c:pt>
                <c:pt idx="4386">
                  <c:v>0.0404948</c:v>
                </c:pt>
                <c:pt idx="4387">
                  <c:v>0.1002089</c:v>
                </c:pt>
                <c:pt idx="4389">
                  <c:v>0.1049481</c:v>
                </c:pt>
                <c:pt idx="4390">
                  <c:v>0.1073177</c:v>
                </c:pt>
                <c:pt idx="4392">
                  <c:v>0.0400209</c:v>
                </c:pt>
                <c:pt idx="4393">
                  <c:v>0.1030524</c:v>
                </c:pt>
                <c:pt idx="4395">
                  <c:v>0.1068438</c:v>
                </c:pt>
                <c:pt idx="4396">
                  <c:v>0.1087395</c:v>
                </c:pt>
                <c:pt idx="4398">
                  <c:v>0.0409687</c:v>
                </c:pt>
                <c:pt idx="4399">
                  <c:v>0.1011567</c:v>
                </c:pt>
                <c:pt idx="4401">
                  <c:v>0.1082655</c:v>
                </c:pt>
                <c:pt idx="4402">
                  <c:v>0.1096873</c:v>
                </c:pt>
                <c:pt idx="4404">
                  <c:v>0.0381252</c:v>
                </c:pt>
                <c:pt idx="4405">
                  <c:v>0.099261</c:v>
                </c:pt>
                <c:pt idx="4407">
                  <c:v>0.0385991</c:v>
                </c:pt>
                <c:pt idx="4408">
                  <c:v>0.1002089</c:v>
                </c:pt>
                <c:pt idx="4410">
                  <c:v>0.0409687</c:v>
                </c:pt>
                <c:pt idx="4411">
                  <c:v>0.099261</c:v>
                </c:pt>
                <c:pt idx="4413">
                  <c:v>0.045234</c:v>
                </c:pt>
                <c:pt idx="4414">
                  <c:v>0.0959436</c:v>
                </c:pt>
                <c:pt idx="4416">
                  <c:v>0.045234</c:v>
                </c:pt>
                <c:pt idx="4417">
                  <c:v>0.08456950000000001</c:v>
                </c:pt>
                <c:pt idx="4419">
                  <c:v>0.0447601</c:v>
                </c:pt>
                <c:pt idx="4420">
                  <c:v>0.07272149999999999</c:v>
                </c:pt>
                <c:pt idx="4422">
                  <c:v>0.0447601</c:v>
                </c:pt>
                <c:pt idx="4423">
                  <c:v>0.06940399999999999</c:v>
                </c:pt>
                <c:pt idx="4425">
                  <c:v>0.0461819</c:v>
                </c:pt>
                <c:pt idx="4426">
                  <c:v>0.0476036</c:v>
                </c:pt>
                <c:pt idx="4428">
                  <c:v>0.0509211</c:v>
                </c:pt>
                <c:pt idx="4429">
                  <c:v>0.06324299999999999</c:v>
                </c:pt>
                <c:pt idx="4431">
                  <c:v>0.0580299</c:v>
                </c:pt>
                <c:pt idx="4432">
                  <c:v>0.0618213</c:v>
                </c:pt>
                <c:pt idx="4434">
                  <c:v>0.1926235</c:v>
                </c:pt>
                <c:pt idx="4435">
                  <c:v>0.1997323</c:v>
                </c:pt>
                <c:pt idx="4437">
                  <c:v>0.2011541</c:v>
                </c:pt>
                <c:pt idx="4438">
                  <c:v>0.2049455</c:v>
                </c:pt>
                <c:pt idx="4440">
                  <c:v>0.1893061</c:v>
                </c:pt>
                <c:pt idx="4441">
                  <c:v>0.2087368</c:v>
                </c:pt>
                <c:pt idx="4443">
                  <c:v>0.1864625</c:v>
                </c:pt>
                <c:pt idx="4444">
                  <c:v>0.21395</c:v>
                </c:pt>
                <c:pt idx="4446">
                  <c:v>0.183619</c:v>
                </c:pt>
                <c:pt idx="4447">
                  <c:v>0.213476</c:v>
                </c:pt>
                <c:pt idx="4449">
                  <c:v>0.1817233</c:v>
                </c:pt>
                <c:pt idx="4450">
                  <c:v>0.2144239</c:v>
                </c:pt>
                <c:pt idx="4452">
                  <c:v>0.1812494</c:v>
                </c:pt>
                <c:pt idx="4453">
                  <c:v>0.2163196</c:v>
                </c:pt>
                <c:pt idx="4455">
                  <c:v>0.1821972</c:v>
                </c:pt>
                <c:pt idx="4456">
                  <c:v>0.2167935</c:v>
                </c:pt>
                <c:pt idx="4458">
                  <c:v>0.1845668</c:v>
                </c:pt>
                <c:pt idx="4459">
                  <c:v>0.2182152</c:v>
                </c:pt>
                <c:pt idx="4461">
                  <c:v>0.1855147</c:v>
                </c:pt>
                <c:pt idx="4462">
                  <c:v>0.2191631</c:v>
                </c:pt>
                <c:pt idx="4464">
                  <c:v>0.1859886</c:v>
                </c:pt>
                <c:pt idx="4465">
                  <c:v>0.219637</c:v>
                </c:pt>
                <c:pt idx="4467">
                  <c:v>0.2205848</c:v>
                </c:pt>
                <c:pt idx="4468">
                  <c:v>0.225798</c:v>
                </c:pt>
                <c:pt idx="4470">
                  <c:v>0.1902539</c:v>
                </c:pt>
                <c:pt idx="4471">
                  <c:v>0.2267458</c:v>
                </c:pt>
                <c:pt idx="4473">
                  <c:v>0.1902539</c:v>
                </c:pt>
                <c:pt idx="4474">
                  <c:v>0.2272197</c:v>
                </c:pt>
                <c:pt idx="4476">
                  <c:v>0.2291154</c:v>
                </c:pt>
                <c:pt idx="4477">
                  <c:v>0.2295893</c:v>
                </c:pt>
                <c:pt idx="4479">
                  <c:v>0.1930974</c:v>
                </c:pt>
                <c:pt idx="4480">
                  <c:v>0.231485</c:v>
                </c:pt>
                <c:pt idx="4482">
                  <c:v>0.1973627</c:v>
                </c:pt>
                <c:pt idx="4483">
                  <c:v>0.2329068</c:v>
                </c:pt>
                <c:pt idx="4485">
                  <c:v>0.1992584</c:v>
                </c:pt>
                <c:pt idx="4486">
                  <c:v>0.2191631</c:v>
                </c:pt>
                <c:pt idx="4488">
                  <c:v>0.2229545</c:v>
                </c:pt>
                <c:pt idx="4489">
                  <c:v>0.2343286</c:v>
                </c:pt>
                <c:pt idx="4491">
                  <c:v>0.2011541</c:v>
                </c:pt>
                <c:pt idx="4492">
                  <c:v>0.2191631</c:v>
                </c:pt>
                <c:pt idx="4494">
                  <c:v>0.2267458</c:v>
                </c:pt>
                <c:pt idx="4495">
                  <c:v>0.2338546</c:v>
                </c:pt>
                <c:pt idx="4497">
                  <c:v>0.2371721</c:v>
                </c:pt>
                <c:pt idx="4498">
                  <c:v>0.2423852</c:v>
                </c:pt>
                <c:pt idx="4500">
                  <c:v>0.2011541</c:v>
                </c:pt>
                <c:pt idx="4501">
                  <c:v>0.2044715</c:v>
                </c:pt>
                <c:pt idx="4503">
                  <c:v>0.2158456</c:v>
                </c:pt>
                <c:pt idx="4504">
                  <c:v>0.2186892</c:v>
                </c:pt>
                <c:pt idx="4506">
                  <c:v>0.2329068</c:v>
                </c:pt>
                <c:pt idx="4507">
                  <c:v>0.2414374</c:v>
                </c:pt>
                <c:pt idx="4509">
                  <c:v>0.2011541</c:v>
                </c:pt>
                <c:pt idx="4510">
                  <c:v>0.2039976</c:v>
                </c:pt>
                <c:pt idx="4512">
                  <c:v>0.2357503</c:v>
                </c:pt>
                <c:pt idx="4513">
                  <c:v>0.2362242</c:v>
                </c:pt>
                <c:pt idx="4515">
                  <c:v>0.201628</c:v>
                </c:pt>
                <c:pt idx="4516">
                  <c:v>0.2035237</c:v>
                </c:pt>
                <c:pt idx="4518">
                  <c:v>0.2025758</c:v>
                </c:pt>
                <c:pt idx="4519">
                  <c:v>0.2030498</c:v>
                </c:pt>
                <c:pt idx="4521">
                  <c:v>0.2021019</c:v>
                </c:pt>
                <c:pt idx="4522">
                  <c:v>0.2025758</c:v>
                </c:pt>
                <c:pt idx="4524">
                  <c:v>-0.1343821</c:v>
                </c:pt>
                <c:pt idx="4525">
                  <c:v>-0.104999</c:v>
                </c:pt>
                <c:pt idx="4527">
                  <c:v>-0.1580781</c:v>
                </c:pt>
                <c:pt idx="4528">
                  <c:v>-0.104999</c:v>
                </c:pt>
                <c:pt idx="4530">
                  <c:v>-0.1789306</c:v>
                </c:pt>
                <c:pt idx="4531">
                  <c:v>-0.104525</c:v>
                </c:pt>
                <c:pt idx="4533">
                  <c:v>-0.1955179</c:v>
                </c:pt>
                <c:pt idx="4534">
                  <c:v>-0.104525</c:v>
                </c:pt>
                <c:pt idx="4536">
                  <c:v>-0.195044</c:v>
                </c:pt>
                <c:pt idx="4537">
                  <c:v>-0.1040511</c:v>
                </c:pt>
                <c:pt idx="4539">
                  <c:v>-0.19457</c:v>
                </c:pt>
                <c:pt idx="4540">
                  <c:v>-0.1040511</c:v>
                </c:pt>
                <c:pt idx="4542">
                  <c:v>-0.1940961</c:v>
                </c:pt>
                <c:pt idx="4543">
                  <c:v>-0.1035772</c:v>
                </c:pt>
                <c:pt idx="4545">
                  <c:v>-0.1936222</c:v>
                </c:pt>
                <c:pt idx="4546">
                  <c:v>-0.1035772</c:v>
                </c:pt>
                <c:pt idx="4548">
                  <c:v>-0.1931483</c:v>
                </c:pt>
                <c:pt idx="4549">
                  <c:v>-0.1031033</c:v>
                </c:pt>
                <c:pt idx="4551">
                  <c:v>-0.1926744</c:v>
                </c:pt>
                <c:pt idx="4552">
                  <c:v>-0.1031033</c:v>
                </c:pt>
                <c:pt idx="4554">
                  <c:v>-0.1922004</c:v>
                </c:pt>
                <c:pt idx="4555">
                  <c:v>-0.1026293</c:v>
                </c:pt>
                <c:pt idx="4557">
                  <c:v>-0.1917265</c:v>
                </c:pt>
                <c:pt idx="4558">
                  <c:v>-0.1026293</c:v>
                </c:pt>
                <c:pt idx="4560">
                  <c:v>-0.1912526</c:v>
                </c:pt>
                <c:pt idx="4561">
                  <c:v>-0.1021554</c:v>
                </c:pt>
                <c:pt idx="4563">
                  <c:v>-0.1907787</c:v>
                </c:pt>
                <c:pt idx="4564">
                  <c:v>-0.1021554</c:v>
                </c:pt>
                <c:pt idx="4566">
                  <c:v>-0.1903048</c:v>
                </c:pt>
                <c:pt idx="4567">
                  <c:v>-0.1016815</c:v>
                </c:pt>
                <c:pt idx="4569">
                  <c:v>-0.1898308</c:v>
                </c:pt>
                <c:pt idx="4570">
                  <c:v>-0.1016815</c:v>
                </c:pt>
                <c:pt idx="4572">
                  <c:v>-0.1893569</c:v>
                </c:pt>
                <c:pt idx="4573">
                  <c:v>-0.1012076</c:v>
                </c:pt>
                <c:pt idx="4575">
                  <c:v>-0.188883</c:v>
                </c:pt>
                <c:pt idx="4576">
                  <c:v>-0.1012076</c:v>
                </c:pt>
                <c:pt idx="4578">
                  <c:v>-0.188883</c:v>
                </c:pt>
                <c:pt idx="4579">
                  <c:v>-0.1007337</c:v>
                </c:pt>
                <c:pt idx="4581">
                  <c:v>-0.1884091</c:v>
                </c:pt>
                <c:pt idx="4582">
                  <c:v>-0.1007337</c:v>
                </c:pt>
                <c:pt idx="4584">
                  <c:v>-0.1879351</c:v>
                </c:pt>
                <c:pt idx="4585">
                  <c:v>-0.1002597</c:v>
                </c:pt>
                <c:pt idx="4587">
                  <c:v>-0.1874612</c:v>
                </c:pt>
                <c:pt idx="4588">
                  <c:v>-0.1002597</c:v>
                </c:pt>
                <c:pt idx="4590">
                  <c:v>-0.1869873</c:v>
                </c:pt>
                <c:pt idx="4591">
                  <c:v>-0.09978579999999999</c:v>
                </c:pt>
                <c:pt idx="4593">
                  <c:v>-0.1865134</c:v>
                </c:pt>
                <c:pt idx="4594">
                  <c:v>-0.09978579999999999</c:v>
                </c:pt>
                <c:pt idx="4596">
                  <c:v>-0.1860395</c:v>
                </c:pt>
                <c:pt idx="4597">
                  <c:v>-0.110686</c:v>
                </c:pt>
                <c:pt idx="4599">
                  <c:v>-0.1855655</c:v>
                </c:pt>
                <c:pt idx="4600">
                  <c:v>-0.1362777</c:v>
                </c:pt>
                <c:pt idx="4602">
                  <c:v>-0.1850916</c:v>
                </c:pt>
                <c:pt idx="4603">
                  <c:v>-0.1594999</c:v>
                </c:pt>
                <c:pt idx="4605">
                  <c:v>-0.1846177</c:v>
                </c:pt>
                <c:pt idx="4606">
                  <c:v>-0.1789306</c:v>
                </c:pt>
              </c:numCache>
            </c:numRef>
          </c:xVal>
          <c:yVal>
            <c:numRef>
              <c:f>'Map Fill'!$F$6:$F$4612</c:f>
              <c:numCache>
                <c:formatCode>General</c:formatCode>
                <c:ptCount val="4607"/>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-0.1210314</c:v>
                </c:pt>
                <c:pt idx="220">
                  <c:v>-0.1210314</c:v>
                </c:pt>
                <c:pt idx="222">
                  <c:v>-0.1210314</c:v>
                </c:pt>
                <c:pt idx="223">
                  <c:v>-0.1210314</c:v>
                </c:pt>
                <c:pt idx="225">
                  <c:v>-0.1181945</c:v>
                </c:pt>
                <c:pt idx="226">
                  <c:v>-0.1181945</c:v>
                </c:pt>
                <c:pt idx="228">
                  <c:v>-0.1181945</c:v>
                </c:pt>
                <c:pt idx="229">
                  <c:v>-0.1181945</c:v>
                </c:pt>
                <c:pt idx="231">
                  <c:v>-0.1153577</c:v>
                </c:pt>
                <c:pt idx="232">
                  <c:v>-0.1153577</c:v>
                </c:pt>
                <c:pt idx="234">
                  <c:v>-0.1153577</c:v>
                </c:pt>
                <c:pt idx="235">
                  <c:v>-0.1153577</c:v>
                </c:pt>
                <c:pt idx="237">
                  <c:v>-0.1125209</c:v>
                </c:pt>
                <c:pt idx="238">
                  <c:v>-0.1125209</c:v>
                </c:pt>
                <c:pt idx="240">
                  <c:v>-0.109684</c:v>
                </c:pt>
                <c:pt idx="241">
                  <c:v>-0.109684</c:v>
                </c:pt>
                <c:pt idx="243">
                  <c:v>-0.1068472</c:v>
                </c:pt>
                <c:pt idx="244">
                  <c:v>-0.1068472</c:v>
                </c:pt>
                <c:pt idx="246">
                  <c:v>-0.1040103</c:v>
                </c:pt>
                <c:pt idx="247">
                  <c:v>-0.1040103</c:v>
                </c:pt>
                <c:pt idx="249">
                  <c:v>-0.1011735</c:v>
                </c:pt>
                <c:pt idx="250">
                  <c:v>-0.1011735</c:v>
                </c:pt>
                <c:pt idx="252">
                  <c:v>-0.0983367</c:v>
                </c:pt>
                <c:pt idx="253">
                  <c:v>-0.0983367</c:v>
                </c:pt>
                <c:pt idx="255">
                  <c:v>-0.0954998</c:v>
                </c:pt>
                <c:pt idx="256">
                  <c:v>-0.0954998</c:v>
                </c:pt>
                <c:pt idx="258">
                  <c:v>-0.092663</c:v>
                </c:pt>
                <c:pt idx="259">
                  <c:v>-0.092663</c:v>
                </c:pt>
                <c:pt idx="261">
                  <c:v>-0.0898262</c:v>
                </c:pt>
                <c:pt idx="262">
                  <c:v>-0.0898262</c:v>
                </c:pt>
                <c:pt idx="264">
                  <c:v>-0.0869893</c:v>
                </c:pt>
                <c:pt idx="265">
                  <c:v>-0.0869893</c:v>
                </c:pt>
                <c:pt idx="267">
                  <c:v>-0.0841525</c:v>
                </c:pt>
                <c:pt idx="268">
                  <c:v>-0.0841525</c:v>
                </c:pt>
                <c:pt idx="270">
                  <c:v>-0.0813157</c:v>
                </c:pt>
                <c:pt idx="271">
                  <c:v>-0.0813157</c:v>
                </c:pt>
                <c:pt idx="273">
                  <c:v>-0.0784788</c:v>
                </c:pt>
                <c:pt idx="274">
                  <c:v>-0.0784788</c:v>
                </c:pt>
                <c:pt idx="276">
                  <c:v>-0.075642</c:v>
                </c:pt>
                <c:pt idx="277">
                  <c:v>-0.075642</c:v>
                </c:pt>
                <c:pt idx="279">
                  <c:v>-0.0728051</c:v>
                </c:pt>
                <c:pt idx="280">
                  <c:v>-0.0728051</c:v>
                </c:pt>
                <c:pt idx="282">
                  <c:v>-0.0699683</c:v>
                </c:pt>
                <c:pt idx="283">
                  <c:v>-0.0699683</c:v>
                </c:pt>
                <c:pt idx="285">
                  <c:v>-0.0671315</c:v>
                </c:pt>
                <c:pt idx="286">
                  <c:v>-0.0671315</c:v>
                </c:pt>
                <c:pt idx="288">
                  <c:v>-0.0642946</c:v>
                </c:pt>
                <c:pt idx="289">
                  <c:v>-0.0642946</c:v>
                </c:pt>
                <c:pt idx="291">
                  <c:v>-0.0614578</c:v>
                </c:pt>
                <c:pt idx="292">
                  <c:v>-0.0614578</c:v>
                </c:pt>
                <c:pt idx="294">
                  <c:v>-0.058621</c:v>
                </c:pt>
                <c:pt idx="295">
                  <c:v>-0.058621</c:v>
                </c:pt>
                <c:pt idx="297">
                  <c:v>-0.0557841</c:v>
                </c:pt>
                <c:pt idx="298">
                  <c:v>-0.0557841</c:v>
                </c:pt>
                <c:pt idx="300">
                  <c:v>-0.0529473</c:v>
                </c:pt>
                <c:pt idx="301">
                  <c:v>-0.0529473</c:v>
                </c:pt>
                <c:pt idx="303">
                  <c:v>-0.0501105</c:v>
                </c:pt>
                <c:pt idx="304">
                  <c:v>-0.0501105</c:v>
                </c:pt>
                <c:pt idx="306">
                  <c:v>-0.0472736</c:v>
                </c:pt>
                <c:pt idx="307">
                  <c:v>-0.0472736</c:v>
                </c:pt>
                <c:pt idx="309">
                  <c:v>-0.0444368</c:v>
                </c:pt>
                <c:pt idx="310">
                  <c:v>-0.0444368</c:v>
                </c:pt>
                <c:pt idx="312">
                  <c:v>-0.0415999</c:v>
                </c:pt>
                <c:pt idx="313">
                  <c:v>-0.0415999</c:v>
                </c:pt>
                <c:pt idx="315">
                  <c:v>-0.0387631</c:v>
                </c:pt>
                <c:pt idx="316">
                  <c:v>-0.0387631</c:v>
                </c:pt>
                <c:pt idx="318">
                  <c:v>-0.0784788</c:v>
                </c:pt>
                <c:pt idx="319">
                  <c:v>-0.0784788</c:v>
                </c:pt>
                <c:pt idx="321">
                  <c:v>-0.075642</c:v>
                </c:pt>
                <c:pt idx="322">
                  <c:v>-0.075642</c:v>
                </c:pt>
                <c:pt idx="324">
                  <c:v>-0.0728051</c:v>
                </c:pt>
                <c:pt idx="325">
                  <c:v>-0.0728051</c:v>
                </c:pt>
                <c:pt idx="327">
                  <c:v>-0.0699683</c:v>
                </c:pt>
                <c:pt idx="328">
                  <c:v>-0.0699683</c:v>
                </c:pt>
                <c:pt idx="330">
                  <c:v>-0.0671315</c:v>
                </c:pt>
                <c:pt idx="331">
                  <c:v>-0.0671315</c:v>
                </c:pt>
                <c:pt idx="333">
                  <c:v>-0.0642946</c:v>
                </c:pt>
                <c:pt idx="334">
                  <c:v>-0.0642946</c:v>
                </c:pt>
                <c:pt idx="336">
                  <c:v>-0.0614578</c:v>
                </c:pt>
                <c:pt idx="337">
                  <c:v>-0.0614578</c:v>
                </c:pt>
                <c:pt idx="339">
                  <c:v>-0.058621</c:v>
                </c:pt>
                <c:pt idx="340">
                  <c:v>-0.058621</c:v>
                </c:pt>
                <c:pt idx="342">
                  <c:v>-0.0557841</c:v>
                </c:pt>
                <c:pt idx="343">
                  <c:v>-0.0557841</c:v>
                </c:pt>
                <c:pt idx="345">
                  <c:v>-0.0529473</c:v>
                </c:pt>
                <c:pt idx="346">
                  <c:v>-0.0529473</c:v>
                </c:pt>
                <c:pt idx="348">
                  <c:v>-0.0501105</c:v>
                </c:pt>
                <c:pt idx="349">
                  <c:v>-0.0501105</c:v>
                </c:pt>
                <c:pt idx="351">
                  <c:v>-0.0472736</c:v>
                </c:pt>
                <c:pt idx="352">
                  <c:v>-0.0472736</c:v>
                </c:pt>
                <c:pt idx="354">
                  <c:v>-0.0444368</c:v>
                </c:pt>
                <c:pt idx="355">
                  <c:v>-0.0444368</c:v>
                </c:pt>
                <c:pt idx="357">
                  <c:v>-0.0415999</c:v>
                </c:pt>
                <c:pt idx="358">
                  <c:v>-0.0415999</c:v>
                </c:pt>
                <c:pt idx="360">
                  <c:v>-0.0387631</c:v>
                </c:pt>
                <c:pt idx="361">
                  <c:v>-0.0387631</c:v>
                </c:pt>
                <c:pt idx="363">
                  <c:v>-0.0359263</c:v>
                </c:pt>
                <c:pt idx="364">
                  <c:v>-0.0359263</c:v>
                </c:pt>
                <c:pt idx="366">
                  <c:v>-0.0330894</c:v>
                </c:pt>
                <c:pt idx="367">
                  <c:v>-0.0330894</c:v>
                </c:pt>
                <c:pt idx="369">
                  <c:v>-0.0302526</c:v>
                </c:pt>
                <c:pt idx="370">
                  <c:v>-0.0302526</c:v>
                </c:pt>
                <c:pt idx="372">
                  <c:v>-0.0274158</c:v>
                </c:pt>
                <c:pt idx="373">
                  <c:v>-0.0274158</c:v>
                </c:pt>
                <c:pt idx="375">
                  <c:v>-0.0245789</c:v>
                </c:pt>
                <c:pt idx="376">
                  <c:v>-0.0245789</c:v>
                </c:pt>
                <c:pt idx="378">
                  <c:v>-0.0217421</c:v>
                </c:pt>
                <c:pt idx="379">
                  <c:v>-0.0217421</c:v>
                </c:pt>
                <c:pt idx="381">
                  <c:v>-0.0189053</c:v>
                </c:pt>
                <c:pt idx="382">
                  <c:v>-0.0189053</c:v>
                </c:pt>
                <c:pt idx="384">
                  <c:v>-0.0160684</c:v>
                </c:pt>
                <c:pt idx="385">
                  <c:v>-0.0160684</c:v>
                </c:pt>
                <c:pt idx="387">
                  <c:v>-0.092663</c:v>
                </c:pt>
                <c:pt idx="388">
                  <c:v>-0.092663</c:v>
                </c:pt>
                <c:pt idx="390">
                  <c:v>-0.0898262</c:v>
                </c:pt>
                <c:pt idx="391">
                  <c:v>-0.0898262</c:v>
                </c:pt>
                <c:pt idx="393">
                  <c:v>-0.0869893</c:v>
                </c:pt>
                <c:pt idx="394">
                  <c:v>-0.0869893</c:v>
                </c:pt>
                <c:pt idx="396">
                  <c:v>-0.0841525</c:v>
                </c:pt>
                <c:pt idx="397">
                  <c:v>-0.0841525</c:v>
                </c:pt>
                <c:pt idx="399">
                  <c:v>-0.0813157</c:v>
                </c:pt>
                <c:pt idx="400">
                  <c:v>-0.0813157</c:v>
                </c:pt>
                <c:pt idx="402">
                  <c:v>-0.0784788</c:v>
                </c:pt>
                <c:pt idx="403">
                  <c:v>-0.0784788</c:v>
                </c:pt>
                <c:pt idx="405">
                  <c:v>-0.075642</c:v>
                </c:pt>
                <c:pt idx="406">
                  <c:v>-0.075642</c:v>
                </c:pt>
                <c:pt idx="408">
                  <c:v>-0.0728051</c:v>
                </c:pt>
                <c:pt idx="409">
                  <c:v>-0.0728051</c:v>
                </c:pt>
                <c:pt idx="411">
                  <c:v>-0.0699683</c:v>
                </c:pt>
                <c:pt idx="412">
                  <c:v>-0.0699683</c:v>
                </c:pt>
                <c:pt idx="414">
                  <c:v>-0.0671315</c:v>
                </c:pt>
                <c:pt idx="415">
                  <c:v>-0.0671315</c:v>
                </c:pt>
                <c:pt idx="417">
                  <c:v>-0.0642946</c:v>
                </c:pt>
                <c:pt idx="418">
                  <c:v>-0.0642946</c:v>
                </c:pt>
                <c:pt idx="420">
                  <c:v>-0.0614578</c:v>
                </c:pt>
                <c:pt idx="421">
                  <c:v>-0.0614578</c:v>
                </c:pt>
                <c:pt idx="423">
                  <c:v>-0.058621</c:v>
                </c:pt>
                <c:pt idx="424">
                  <c:v>-0.058621</c:v>
                </c:pt>
                <c:pt idx="426">
                  <c:v>-0.0557841</c:v>
                </c:pt>
                <c:pt idx="427">
                  <c:v>-0.0557841</c:v>
                </c:pt>
                <c:pt idx="429">
                  <c:v>-0.0529473</c:v>
                </c:pt>
                <c:pt idx="430">
                  <c:v>-0.0529473</c:v>
                </c:pt>
                <c:pt idx="432">
                  <c:v>-0.0501105</c:v>
                </c:pt>
                <c:pt idx="433">
                  <c:v>-0.0501105</c:v>
                </c:pt>
                <c:pt idx="435">
                  <c:v>-0.0472736</c:v>
                </c:pt>
                <c:pt idx="436">
                  <c:v>-0.0472736</c:v>
                </c:pt>
                <c:pt idx="438">
                  <c:v>-0.0444368</c:v>
                </c:pt>
                <c:pt idx="439">
                  <c:v>-0.0444368</c:v>
                </c:pt>
                <c:pt idx="441">
                  <c:v>-0.0415999</c:v>
                </c:pt>
                <c:pt idx="442">
                  <c:v>-0.0415999</c:v>
                </c:pt>
                <c:pt idx="444">
                  <c:v>-0.0387631</c:v>
                </c:pt>
                <c:pt idx="445">
                  <c:v>-0.0387631</c:v>
                </c:pt>
                <c:pt idx="447">
                  <c:v>-0.0359263</c:v>
                </c:pt>
                <c:pt idx="448">
                  <c:v>-0.0359263</c:v>
                </c:pt>
                <c:pt idx="450">
                  <c:v>-0.0330894</c:v>
                </c:pt>
                <c:pt idx="451">
                  <c:v>-0.0330894</c:v>
                </c:pt>
                <c:pt idx="453">
                  <c:v>-0.0302526</c:v>
                </c:pt>
                <c:pt idx="454">
                  <c:v>-0.0302526</c:v>
                </c:pt>
                <c:pt idx="456">
                  <c:v>-0.0274158</c:v>
                </c:pt>
                <c:pt idx="457">
                  <c:v>-0.0274158</c:v>
                </c:pt>
                <c:pt idx="459">
                  <c:v>-0.0245789</c:v>
                </c:pt>
                <c:pt idx="460">
                  <c:v>-0.0245789</c:v>
                </c:pt>
                <c:pt idx="462">
                  <c:v>-0.0217421</c:v>
                </c:pt>
                <c:pt idx="463">
                  <c:v>-0.0217421</c:v>
                </c:pt>
                <c:pt idx="465">
                  <c:v>-0.0189053</c:v>
                </c:pt>
                <c:pt idx="466">
                  <c:v>-0.0189053</c:v>
                </c:pt>
                <c:pt idx="468">
                  <c:v>-0.0160684</c:v>
                </c:pt>
                <c:pt idx="469">
                  <c:v>-0.0160684</c:v>
                </c:pt>
                <c:pt idx="471">
                  <c:v>-0.0132316</c:v>
                </c:pt>
                <c:pt idx="472">
                  <c:v>-0.0132316</c:v>
                </c:pt>
                <c:pt idx="474">
                  <c:v>-0.0103947</c:v>
                </c:pt>
                <c:pt idx="475">
                  <c:v>-0.0103947</c:v>
                </c:pt>
                <c:pt idx="477">
                  <c:v>-0.0075579</c:v>
                </c:pt>
                <c:pt idx="478">
                  <c:v>-0.0075579</c:v>
                </c:pt>
                <c:pt idx="480">
                  <c:v>-0.0047211</c:v>
                </c:pt>
                <c:pt idx="481">
                  <c:v>-0.0047211</c:v>
                </c:pt>
                <c:pt idx="483">
                  <c:v>-0.0018842</c:v>
                </c:pt>
                <c:pt idx="484">
                  <c:v>-0.0018842</c:v>
                </c:pt>
                <c:pt idx="486">
                  <c:v>0.0009526</c:v>
                </c:pt>
                <c:pt idx="487">
                  <c:v>0.0009526</c:v>
                </c:pt>
                <c:pt idx="489">
                  <c:v>0.0009526</c:v>
                </c:pt>
                <c:pt idx="490">
                  <c:v>0.0009526</c:v>
                </c:pt>
                <c:pt idx="492">
                  <c:v>0.0037894</c:v>
                </c:pt>
                <c:pt idx="493">
                  <c:v>0.0037894</c:v>
                </c:pt>
                <c:pt idx="495">
                  <c:v>0.0066263</c:v>
                </c:pt>
                <c:pt idx="496">
                  <c:v>0.0066263</c:v>
                </c:pt>
                <c:pt idx="498">
                  <c:v>0.0094631</c:v>
                </c:pt>
                <c:pt idx="499">
                  <c:v>0.0094631</c:v>
                </c:pt>
                <c:pt idx="501">
                  <c:v>0.0122999</c:v>
                </c:pt>
                <c:pt idx="502">
                  <c:v>0.0122999</c:v>
                </c:pt>
                <c:pt idx="504">
                  <c:v>-0.0557841</c:v>
                </c:pt>
                <c:pt idx="505">
                  <c:v>-0.0557841</c:v>
                </c:pt>
                <c:pt idx="507">
                  <c:v>-0.0529473</c:v>
                </c:pt>
                <c:pt idx="508">
                  <c:v>-0.0529473</c:v>
                </c:pt>
                <c:pt idx="510">
                  <c:v>-0.0501105</c:v>
                </c:pt>
                <c:pt idx="511">
                  <c:v>-0.0501105</c:v>
                </c:pt>
                <c:pt idx="513">
                  <c:v>-0.0472736</c:v>
                </c:pt>
                <c:pt idx="514">
                  <c:v>-0.0472736</c:v>
                </c:pt>
                <c:pt idx="516">
                  <c:v>-0.0444368</c:v>
                </c:pt>
                <c:pt idx="517">
                  <c:v>-0.0444368</c:v>
                </c:pt>
                <c:pt idx="519">
                  <c:v>-0.0415999</c:v>
                </c:pt>
                <c:pt idx="520">
                  <c:v>-0.0415999</c:v>
                </c:pt>
                <c:pt idx="522">
                  <c:v>-0.0387631</c:v>
                </c:pt>
                <c:pt idx="523">
                  <c:v>-0.0387631</c:v>
                </c:pt>
                <c:pt idx="525">
                  <c:v>-0.0359263</c:v>
                </c:pt>
                <c:pt idx="526">
                  <c:v>-0.0359263</c:v>
                </c:pt>
                <c:pt idx="528">
                  <c:v>-0.0330894</c:v>
                </c:pt>
                <c:pt idx="529">
                  <c:v>-0.0330894</c:v>
                </c:pt>
                <c:pt idx="531">
                  <c:v>-0.0302526</c:v>
                </c:pt>
                <c:pt idx="532">
                  <c:v>-0.0302526</c:v>
                </c:pt>
                <c:pt idx="534">
                  <c:v>-0.0274158</c:v>
                </c:pt>
                <c:pt idx="535">
                  <c:v>-0.0274158</c:v>
                </c:pt>
                <c:pt idx="537">
                  <c:v>-0.0245789</c:v>
                </c:pt>
                <c:pt idx="538">
                  <c:v>-0.0245789</c:v>
                </c:pt>
                <c:pt idx="540">
                  <c:v>-0.0217421</c:v>
                </c:pt>
                <c:pt idx="541">
                  <c:v>-0.0217421</c:v>
                </c:pt>
                <c:pt idx="543">
                  <c:v>-0.0189053</c:v>
                </c:pt>
                <c:pt idx="544">
                  <c:v>-0.0189053</c:v>
                </c:pt>
                <c:pt idx="546">
                  <c:v>-0.0160684</c:v>
                </c:pt>
                <c:pt idx="547">
                  <c:v>-0.0160684</c:v>
                </c:pt>
                <c:pt idx="549">
                  <c:v>-0.0132316</c:v>
                </c:pt>
                <c:pt idx="550">
                  <c:v>-0.0132316</c:v>
                </c:pt>
                <c:pt idx="552">
                  <c:v>-0.0103947</c:v>
                </c:pt>
                <c:pt idx="553">
                  <c:v>-0.0103947</c:v>
                </c:pt>
                <c:pt idx="555">
                  <c:v>-0.0075579</c:v>
                </c:pt>
                <c:pt idx="556">
                  <c:v>-0.0075579</c:v>
                </c:pt>
                <c:pt idx="558">
                  <c:v>-0.0047211</c:v>
                </c:pt>
                <c:pt idx="559">
                  <c:v>-0.0047211</c:v>
                </c:pt>
                <c:pt idx="561">
                  <c:v>-0.0018842</c:v>
                </c:pt>
                <c:pt idx="562">
                  <c:v>-0.0018842</c:v>
                </c:pt>
                <c:pt idx="564">
                  <c:v>0.0009526</c:v>
                </c:pt>
                <c:pt idx="565">
                  <c:v>0.0009526</c:v>
                </c:pt>
                <c:pt idx="567">
                  <c:v>0.0037894</c:v>
                </c:pt>
                <c:pt idx="568">
                  <c:v>0.0037894</c:v>
                </c:pt>
                <c:pt idx="570">
                  <c:v>0.0066263</c:v>
                </c:pt>
                <c:pt idx="571">
                  <c:v>0.0066263</c:v>
                </c:pt>
                <c:pt idx="573">
                  <c:v>0.0094631</c:v>
                </c:pt>
                <c:pt idx="574">
                  <c:v>0.0094631</c:v>
                </c:pt>
                <c:pt idx="576">
                  <c:v>0.0122999</c:v>
                </c:pt>
                <c:pt idx="577">
                  <c:v>0.0122999</c:v>
                </c:pt>
                <c:pt idx="579">
                  <c:v>0.0151368</c:v>
                </c:pt>
                <c:pt idx="580">
                  <c:v>0.0151368</c:v>
                </c:pt>
                <c:pt idx="582">
                  <c:v>0.0179736</c:v>
                </c:pt>
                <c:pt idx="583">
                  <c:v>0.0179736</c:v>
                </c:pt>
                <c:pt idx="585">
                  <c:v>0.0208105</c:v>
                </c:pt>
                <c:pt idx="586">
                  <c:v>0.0208105</c:v>
                </c:pt>
                <c:pt idx="588">
                  <c:v>0.0236473</c:v>
                </c:pt>
                <c:pt idx="589">
                  <c:v>0.0236473</c:v>
                </c:pt>
                <c:pt idx="591">
                  <c:v>0.0264841</c:v>
                </c:pt>
                <c:pt idx="592">
                  <c:v>0.0264841</c:v>
                </c:pt>
                <c:pt idx="594">
                  <c:v>0.029321</c:v>
                </c:pt>
                <c:pt idx="595">
                  <c:v>0.029321</c:v>
                </c:pt>
                <c:pt idx="597">
                  <c:v>0.0321578</c:v>
                </c:pt>
                <c:pt idx="598">
                  <c:v>0.0321578</c:v>
                </c:pt>
                <c:pt idx="600">
                  <c:v>0.0349946</c:v>
                </c:pt>
                <c:pt idx="601">
                  <c:v>0.0349946</c:v>
                </c:pt>
                <c:pt idx="603">
                  <c:v>0.0378315</c:v>
                </c:pt>
                <c:pt idx="604">
                  <c:v>0.0378315</c:v>
                </c:pt>
                <c:pt idx="606">
                  <c:v>0.0406683</c:v>
                </c:pt>
                <c:pt idx="607">
                  <c:v>0.0406683</c:v>
                </c:pt>
                <c:pt idx="609">
                  <c:v>0.0435051</c:v>
                </c:pt>
                <c:pt idx="610">
                  <c:v>0.0435051</c:v>
                </c:pt>
                <c:pt idx="612">
                  <c:v>0.046342</c:v>
                </c:pt>
                <c:pt idx="613">
                  <c:v>0.046342</c:v>
                </c:pt>
                <c:pt idx="615">
                  <c:v>0.0491788</c:v>
                </c:pt>
                <c:pt idx="616">
                  <c:v>0.0491788</c:v>
                </c:pt>
                <c:pt idx="618">
                  <c:v>0.0520157</c:v>
                </c:pt>
                <c:pt idx="619">
                  <c:v>0.0520157</c:v>
                </c:pt>
                <c:pt idx="621">
                  <c:v>0.0548525</c:v>
                </c:pt>
                <c:pt idx="622">
                  <c:v>0.0548525</c:v>
                </c:pt>
                <c:pt idx="624">
                  <c:v>0.0548525</c:v>
                </c:pt>
                <c:pt idx="625">
                  <c:v>0.0548525</c:v>
                </c:pt>
                <c:pt idx="627">
                  <c:v>0.0576893</c:v>
                </c:pt>
                <c:pt idx="628">
                  <c:v>0.0576893</c:v>
                </c:pt>
                <c:pt idx="630">
                  <c:v>0.0576893</c:v>
                </c:pt>
                <c:pt idx="631">
                  <c:v>0.0576893</c:v>
                </c:pt>
                <c:pt idx="633">
                  <c:v>0.0605262</c:v>
                </c:pt>
                <c:pt idx="634">
                  <c:v>0.0605262</c:v>
                </c:pt>
                <c:pt idx="636">
                  <c:v>0.0605262</c:v>
                </c:pt>
                <c:pt idx="637">
                  <c:v>0.0605262</c:v>
                </c:pt>
                <c:pt idx="639">
                  <c:v>0.063363</c:v>
                </c:pt>
                <c:pt idx="640">
                  <c:v>0.063363</c:v>
                </c:pt>
                <c:pt idx="642">
                  <c:v>0.0661998</c:v>
                </c:pt>
                <c:pt idx="643">
                  <c:v>0.0661998</c:v>
                </c:pt>
                <c:pt idx="645">
                  <c:v>0.0690367</c:v>
                </c:pt>
                <c:pt idx="646">
                  <c:v>0.0690367</c:v>
                </c:pt>
                <c:pt idx="648">
                  <c:v>0.0718735</c:v>
                </c:pt>
                <c:pt idx="649">
                  <c:v>0.0718735</c:v>
                </c:pt>
                <c:pt idx="651">
                  <c:v>0.0747103</c:v>
                </c:pt>
                <c:pt idx="652">
                  <c:v>0.0747103</c:v>
                </c:pt>
                <c:pt idx="654">
                  <c:v>0.0775472</c:v>
                </c:pt>
                <c:pt idx="655">
                  <c:v>0.0775472</c:v>
                </c:pt>
                <c:pt idx="657">
                  <c:v>0.080384</c:v>
                </c:pt>
                <c:pt idx="658">
                  <c:v>0.080384</c:v>
                </c:pt>
                <c:pt idx="660">
                  <c:v>0.0832209</c:v>
                </c:pt>
                <c:pt idx="661">
                  <c:v>0.0832209</c:v>
                </c:pt>
                <c:pt idx="663">
                  <c:v>0.0860577</c:v>
                </c:pt>
                <c:pt idx="664">
                  <c:v>0.0860577</c:v>
                </c:pt>
                <c:pt idx="666">
                  <c:v>0.0888945</c:v>
                </c:pt>
                <c:pt idx="667">
                  <c:v>0.0888945</c:v>
                </c:pt>
                <c:pt idx="669">
                  <c:v>0.0917314</c:v>
                </c:pt>
                <c:pt idx="670">
                  <c:v>0.0917314</c:v>
                </c:pt>
                <c:pt idx="672">
                  <c:v>0.0945682</c:v>
                </c:pt>
                <c:pt idx="673">
                  <c:v>0.0945682</c:v>
                </c:pt>
                <c:pt idx="675">
                  <c:v>0.097405</c:v>
                </c:pt>
                <c:pt idx="676">
                  <c:v>0.097405</c:v>
                </c:pt>
                <c:pt idx="678">
                  <c:v>0.1002419</c:v>
                </c:pt>
                <c:pt idx="679">
                  <c:v>0.1002419</c:v>
                </c:pt>
                <c:pt idx="681">
                  <c:v>0.1030787</c:v>
                </c:pt>
                <c:pt idx="682">
                  <c:v>0.1030787</c:v>
                </c:pt>
                <c:pt idx="684">
                  <c:v>0.1059155</c:v>
                </c:pt>
                <c:pt idx="685">
                  <c:v>0.1059155</c:v>
                </c:pt>
                <c:pt idx="687">
                  <c:v>0.1087524</c:v>
                </c:pt>
                <c:pt idx="688">
                  <c:v>0.1087524</c:v>
                </c:pt>
                <c:pt idx="690">
                  <c:v>0.1115892</c:v>
                </c:pt>
                <c:pt idx="691">
                  <c:v>0.1115892</c:v>
                </c:pt>
                <c:pt idx="693">
                  <c:v>0.1144261</c:v>
                </c:pt>
                <c:pt idx="694">
                  <c:v>0.1144261</c:v>
                </c:pt>
                <c:pt idx="696">
                  <c:v>0.1172629</c:v>
                </c:pt>
                <c:pt idx="697">
                  <c:v>0.1172629</c:v>
                </c:pt>
                <c:pt idx="699">
                  <c:v>0.1200997</c:v>
                </c:pt>
                <c:pt idx="700">
                  <c:v>0.1200997</c:v>
                </c:pt>
                <c:pt idx="702">
                  <c:v>0.1229366</c:v>
                </c:pt>
                <c:pt idx="703">
                  <c:v>0.1229366</c:v>
                </c:pt>
                <c:pt idx="705">
                  <c:v>0.1257734</c:v>
                </c:pt>
                <c:pt idx="706">
                  <c:v>0.1257734</c:v>
                </c:pt>
                <c:pt idx="708">
                  <c:v>0.1286102</c:v>
                </c:pt>
                <c:pt idx="709">
                  <c:v>0.1286102</c:v>
                </c:pt>
                <c:pt idx="711">
                  <c:v>0.1314471</c:v>
                </c:pt>
                <c:pt idx="712">
                  <c:v>0.1314471</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0.097405</c:v>
                </c:pt>
                <c:pt idx="799">
                  <c:v>0.097405</c:v>
                </c:pt>
                <c:pt idx="801">
                  <c:v>0.1002419</c:v>
                </c:pt>
                <c:pt idx="802">
                  <c:v>0.1002419</c:v>
                </c:pt>
                <c:pt idx="804">
                  <c:v>0.1030787</c:v>
                </c:pt>
                <c:pt idx="805">
                  <c:v>0.1030787</c:v>
                </c:pt>
                <c:pt idx="807">
                  <c:v>0.1059155</c:v>
                </c:pt>
                <c:pt idx="808">
                  <c:v>0.1059155</c:v>
                </c:pt>
                <c:pt idx="810">
                  <c:v>0.1087524</c:v>
                </c:pt>
                <c:pt idx="811">
                  <c:v>0.1087524</c:v>
                </c:pt>
                <c:pt idx="813">
                  <c:v>0.1115892</c:v>
                </c:pt>
                <c:pt idx="814">
                  <c:v>0.1115892</c:v>
                </c:pt>
                <c:pt idx="816">
                  <c:v>0.1144261</c:v>
                </c:pt>
                <c:pt idx="817">
                  <c:v>0.1144261</c:v>
                </c:pt>
                <c:pt idx="819">
                  <c:v>0.1172629</c:v>
                </c:pt>
                <c:pt idx="820">
                  <c:v>0.1172629</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-0.1976259</c:v>
                </c:pt>
                <c:pt idx="853">
                  <c:v>-0.1976259</c:v>
                </c:pt>
                <c:pt idx="855">
                  <c:v>-0.1947891</c:v>
                </c:pt>
                <c:pt idx="856">
                  <c:v>-0.1947891</c:v>
                </c:pt>
                <c:pt idx="858">
                  <c:v>-0.1947891</c:v>
                </c:pt>
                <c:pt idx="859">
                  <c:v>-0.1947891</c:v>
                </c:pt>
                <c:pt idx="861">
                  <c:v>-0.1919523</c:v>
                </c:pt>
                <c:pt idx="862">
                  <c:v>-0.1919523</c:v>
                </c:pt>
                <c:pt idx="864">
                  <c:v>-0.1891154</c:v>
                </c:pt>
                <c:pt idx="865">
                  <c:v>-0.1891154</c:v>
                </c:pt>
                <c:pt idx="867">
                  <c:v>-0.1862786</c:v>
                </c:pt>
                <c:pt idx="868">
                  <c:v>-0.1862786</c:v>
                </c:pt>
                <c:pt idx="870">
                  <c:v>-0.1862786</c:v>
                </c:pt>
                <c:pt idx="871">
                  <c:v>-0.1862786</c:v>
                </c:pt>
                <c:pt idx="873">
                  <c:v>-0.1834418</c:v>
                </c:pt>
                <c:pt idx="874">
                  <c:v>-0.1834418</c:v>
                </c:pt>
                <c:pt idx="876">
                  <c:v>-0.1806049</c:v>
                </c:pt>
                <c:pt idx="877">
                  <c:v>-0.1806049</c:v>
                </c:pt>
                <c:pt idx="879">
                  <c:v>-0.1777681</c:v>
                </c:pt>
                <c:pt idx="880">
                  <c:v>-0.1777681</c:v>
                </c:pt>
                <c:pt idx="882">
                  <c:v>-0.1749313</c:v>
                </c:pt>
                <c:pt idx="883">
                  <c:v>-0.1749313</c:v>
                </c:pt>
                <c:pt idx="885">
                  <c:v>-0.1720944</c:v>
                </c:pt>
                <c:pt idx="886">
                  <c:v>-0.1720944</c:v>
                </c:pt>
                <c:pt idx="888">
                  <c:v>-0.1720944</c:v>
                </c:pt>
                <c:pt idx="889">
                  <c:v>-0.1720944</c:v>
                </c:pt>
                <c:pt idx="891">
                  <c:v>-0.1692576</c:v>
                </c:pt>
                <c:pt idx="892">
                  <c:v>-0.1692576</c:v>
                </c:pt>
                <c:pt idx="894">
                  <c:v>-0.1664207</c:v>
                </c:pt>
                <c:pt idx="895">
                  <c:v>-0.1664207</c:v>
                </c:pt>
                <c:pt idx="897">
                  <c:v>-0.1635839</c:v>
                </c:pt>
                <c:pt idx="898">
                  <c:v>-0.1635839</c:v>
                </c:pt>
                <c:pt idx="900">
                  <c:v>-0.1607471</c:v>
                </c:pt>
                <c:pt idx="901">
                  <c:v>-0.1607471</c:v>
                </c:pt>
                <c:pt idx="903">
                  <c:v>-0.1579102</c:v>
                </c:pt>
                <c:pt idx="904">
                  <c:v>-0.1579102</c:v>
                </c:pt>
                <c:pt idx="906">
                  <c:v>-0.1550734</c:v>
                </c:pt>
                <c:pt idx="907">
                  <c:v>-0.1550734</c:v>
                </c:pt>
                <c:pt idx="909">
                  <c:v>-0.1550734</c:v>
                </c:pt>
                <c:pt idx="910">
                  <c:v>-0.1550734</c:v>
                </c:pt>
                <c:pt idx="912">
                  <c:v>-0.1522366</c:v>
                </c:pt>
                <c:pt idx="913">
                  <c:v>-0.1522366</c:v>
                </c:pt>
                <c:pt idx="915">
                  <c:v>-0.1493997</c:v>
                </c:pt>
                <c:pt idx="916">
                  <c:v>-0.1493997</c:v>
                </c:pt>
                <c:pt idx="918">
                  <c:v>-0.1465629</c:v>
                </c:pt>
                <c:pt idx="919">
                  <c:v>-0.1465629</c:v>
                </c:pt>
                <c:pt idx="921">
                  <c:v>-0.1437261</c:v>
                </c:pt>
                <c:pt idx="922">
                  <c:v>-0.1437261</c:v>
                </c:pt>
                <c:pt idx="924">
                  <c:v>-0.1408892</c:v>
                </c:pt>
                <c:pt idx="925">
                  <c:v>-0.1408892</c:v>
                </c:pt>
                <c:pt idx="927">
                  <c:v>-0.1380524</c:v>
                </c:pt>
                <c:pt idx="928">
                  <c:v>-0.1380524</c:v>
                </c:pt>
                <c:pt idx="930">
                  <c:v>-0.1352155</c:v>
                </c:pt>
                <c:pt idx="931">
                  <c:v>-0.1352155</c:v>
                </c:pt>
                <c:pt idx="933">
                  <c:v>-0.1323787</c:v>
                </c:pt>
                <c:pt idx="934">
                  <c:v>-0.1323787</c:v>
                </c:pt>
                <c:pt idx="936">
                  <c:v>-0.1295419</c:v>
                </c:pt>
                <c:pt idx="937">
                  <c:v>-0.1295419</c:v>
                </c:pt>
                <c:pt idx="939">
                  <c:v>-0.126705</c:v>
                </c:pt>
                <c:pt idx="940">
                  <c:v>-0.126705</c:v>
                </c:pt>
                <c:pt idx="942">
                  <c:v>-0.126705</c:v>
                </c:pt>
                <c:pt idx="943">
                  <c:v>-0.126705</c:v>
                </c:pt>
                <c:pt idx="945">
                  <c:v>-0.1238682</c:v>
                </c:pt>
                <c:pt idx="946">
                  <c:v>-0.1238682</c:v>
                </c:pt>
                <c:pt idx="948">
                  <c:v>-0.1238682</c:v>
                </c:pt>
                <c:pt idx="949">
                  <c:v>-0.1238682</c:v>
                </c:pt>
                <c:pt idx="951">
                  <c:v>-0.1210314</c:v>
                </c:pt>
                <c:pt idx="952">
                  <c:v>-0.1210314</c:v>
                </c:pt>
                <c:pt idx="954">
                  <c:v>-0.1210314</c:v>
                </c:pt>
                <c:pt idx="955">
                  <c:v>-0.1210314</c:v>
                </c:pt>
                <c:pt idx="957">
                  <c:v>-0.1181945</c:v>
                </c:pt>
                <c:pt idx="958">
                  <c:v>-0.1181945</c:v>
                </c:pt>
                <c:pt idx="960">
                  <c:v>-0.1181945</c:v>
                </c:pt>
                <c:pt idx="961">
                  <c:v>-0.1181945</c:v>
                </c:pt>
                <c:pt idx="963">
                  <c:v>-0.1153577</c:v>
                </c:pt>
                <c:pt idx="964">
                  <c:v>-0.1153577</c:v>
                </c:pt>
                <c:pt idx="966">
                  <c:v>-0.1125209</c:v>
                </c:pt>
                <c:pt idx="967">
                  <c:v>-0.1125209</c:v>
                </c:pt>
                <c:pt idx="969">
                  <c:v>-0.109684</c:v>
                </c:pt>
                <c:pt idx="970">
                  <c:v>-0.109684</c:v>
                </c:pt>
                <c:pt idx="972">
                  <c:v>-0.109684</c:v>
                </c:pt>
                <c:pt idx="973">
                  <c:v>-0.109684</c:v>
                </c:pt>
                <c:pt idx="975">
                  <c:v>-0.1068472</c:v>
                </c:pt>
                <c:pt idx="976">
                  <c:v>-0.1068472</c:v>
                </c:pt>
                <c:pt idx="978">
                  <c:v>-0.1068472</c:v>
                </c:pt>
                <c:pt idx="979">
                  <c:v>-0.1068472</c:v>
                </c:pt>
                <c:pt idx="981">
                  <c:v>-0.1040103</c:v>
                </c:pt>
                <c:pt idx="982">
                  <c:v>-0.1040103</c:v>
                </c:pt>
                <c:pt idx="984">
                  <c:v>-0.109684</c:v>
                </c:pt>
                <c:pt idx="985">
                  <c:v>-0.109684</c:v>
                </c:pt>
                <c:pt idx="987">
                  <c:v>-0.1068472</c:v>
                </c:pt>
                <c:pt idx="988">
                  <c:v>-0.1068472</c:v>
                </c:pt>
                <c:pt idx="990">
                  <c:v>-0.1068472</c:v>
                </c:pt>
                <c:pt idx="991">
                  <c:v>-0.1068472</c:v>
                </c:pt>
                <c:pt idx="993">
                  <c:v>-0.1040103</c:v>
                </c:pt>
                <c:pt idx="994">
                  <c:v>-0.1040103</c:v>
                </c:pt>
                <c:pt idx="996">
                  <c:v>-0.1011735</c:v>
                </c:pt>
                <c:pt idx="997">
                  <c:v>-0.1011735</c:v>
                </c:pt>
                <c:pt idx="999">
                  <c:v>-0.0983367</c:v>
                </c:pt>
                <c:pt idx="1000">
                  <c:v>-0.0983367</c:v>
                </c:pt>
                <c:pt idx="1002">
                  <c:v>-0.0954998</c:v>
                </c:pt>
                <c:pt idx="1003">
                  <c:v>-0.0954998</c:v>
                </c:pt>
                <c:pt idx="1005">
                  <c:v>-0.092663</c:v>
                </c:pt>
                <c:pt idx="1006">
                  <c:v>-0.092663</c:v>
                </c:pt>
                <c:pt idx="1008">
                  <c:v>-0.0898262</c:v>
                </c:pt>
                <c:pt idx="1009">
                  <c:v>-0.0898262</c:v>
                </c:pt>
                <c:pt idx="1011">
                  <c:v>-0.0869893</c:v>
                </c:pt>
                <c:pt idx="1012">
                  <c:v>-0.0869893</c:v>
                </c:pt>
                <c:pt idx="1014">
                  <c:v>-0.0841525</c:v>
                </c:pt>
                <c:pt idx="1015">
                  <c:v>-0.0841525</c:v>
                </c:pt>
                <c:pt idx="1017">
                  <c:v>-0.0813157</c:v>
                </c:pt>
                <c:pt idx="1018">
                  <c:v>-0.0813157</c:v>
                </c:pt>
                <c:pt idx="1020">
                  <c:v>-0.0784788</c:v>
                </c:pt>
                <c:pt idx="1021">
                  <c:v>-0.0784788</c:v>
                </c:pt>
                <c:pt idx="1023">
                  <c:v>-0.075642</c:v>
                </c:pt>
                <c:pt idx="1024">
                  <c:v>-0.075642</c:v>
                </c:pt>
                <c:pt idx="1026">
                  <c:v>-0.0728051</c:v>
                </c:pt>
                <c:pt idx="1027">
                  <c:v>-0.0728051</c:v>
                </c:pt>
                <c:pt idx="1029">
                  <c:v>-0.0699683</c:v>
                </c:pt>
                <c:pt idx="1030">
                  <c:v>-0.0699683</c:v>
                </c:pt>
                <c:pt idx="1032">
                  <c:v>-0.0671315</c:v>
                </c:pt>
                <c:pt idx="1033">
                  <c:v>-0.0671315</c:v>
                </c:pt>
                <c:pt idx="1035">
                  <c:v>-0.0642946</c:v>
                </c:pt>
                <c:pt idx="1036">
                  <c:v>-0.0642946</c:v>
                </c:pt>
                <c:pt idx="1038">
                  <c:v>-0.0614578</c:v>
                </c:pt>
                <c:pt idx="1039">
                  <c:v>-0.0614578</c:v>
                </c:pt>
                <c:pt idx="1041">
                  <c:v>-0.058621</c:v>
                </c:pt>
                <c:pt idx="1042">
                  <c:v>-0.058621</c:v>
                </c:pt>
                <c:pt idx="1044">
                  <c:v>-0.0557841</c:v>
                </c:pt>
                <c:pt idx="1045">
                  <c:v>-0.0557841</c:v>
                </c:pt>
                <c:pt idx="1047">
                  <c:v>-0.0529473</c:v>
                </c:pt>
                <c:pt idx="1048">
                  <c:v>-0.0529473</c:v>
                </c:pt>
                <c:pt idx="1050">
                  <c:v>-0.0501105</c:v>
                </c:pt>
                <c:pt idx="1051">
                  <c:v>-0.0501105</c:v>
                </c:pt>
                <c:pt idx="1053">
                  <c:v>-0.0472736</c:v>
                </c:pt>
                <c:pt idx="1054">
                  <c:v>-0.0472736</c:v>
                </c:pt>
                <c:pt idx="1056">
                  <c:v>-0.0444368</c:v>
                </c:pt>
                <c:pt idx="1057">
                  <c:v>-0.0444368</c:v>
                </c:pt>
                <c:pt idx="1059">
                  <c:v>-0.0415999</c:v>
                </c:pt>
                <c:pt idx="1060">
                  <c:v>-0.0415999</c:v>
                </c:pt>
                <c:pt idx="1062">
                  <c:v>-0.0387631</c:v>
                </c:pt>
                <c:pt idx="1063">
                  <c:v>-0.0387631</c:v>
                </c:pt>
                <c:pt idx="1065">
                  <c:v>-0.0359263</c:v>
                </c:pt>
                <c:pt idx="1066">
                  <c:v>-0.0359263</c:v>
                </c:pt>
                <c:pt idx="1068">
                  <c:v>-0.0330894</c:v>
                </c:pt>
                <c:pt idx="1069">
                  <c:v>-0.0330894</c:v>
                </c:pt>
                <c:pt idx="1071">
                  <c:v>-0.2004628</c:v>
                </c:pt>
                <c:pt idx="1072">
                  <c:v>-0.2004628</c:v>
                </c:pt>
                <c:pt idx="1074">
                  <c:v>-0.1976259</c:v>
                </c:pt>
                <c:pt idx="1075">
                  <c:v>-0.1976259</c:v>
                </c:pt>
                <c:pt idx="1077">
                  <c:v>-0.1947891</c:v>
                </c:pt>
                <c:pt idx="1078">
                  <c:v>-0.1947891</c:v>
                </c:pt>
                <c:pt idx="1080">
                  <c:v>-0.1919523</c:v>
                </c:pt>
                <c:pt idx="1081">
                  <c:v>-0.1919523</c:v>
                </c:pt>
                <c:pt idx="1083">
                  <c:v>-0.1891154</c:v>
                </c:pt>
                <c:pt idx="1084">
                  <c:v>-0.1891154</c:v>
                </c:pt>
                <c:pt idx="1086">
                  <c:v>-0.1862786</c:v>
                </c:pt>
                <c:pt idx="1087">
                  <c:v>-0.1862786</c:v>
                </c:pt>
                <c:pt idx="1089">
                  <c:v>-0.1834418</c:v>
                </c:pt>
                <c:pt idx="1090">
                  <c:v>-0.1834418</c:v>
                </c:pt>
                <c:pt idx="1092">
                  <c:v>-0.1806049</c:v>
                </c:pt>
                <c:pt idx="1093">
                  <c:v>-0.1806049</c:v>
                </c:pt>
                <c:pt idx="1095">
                  <c:v>-0.1720944</c:v>
                </c:pt>
                <c:pt idx="1096">
                  <c:v>-0.1720944</c:v>
                </c:pt>
                <c:pt idx="1098">
                  <c:v>-0.1692576</c:v>
                </c:pt>
                <c:pt idx="1099">
                  <c:v>-0.1692576</c:v>
                </c:pt>
                <c:pt idx="1101">
                  <c:v>-0.1664207</c:v>
                </c:pt>
                <c:pt idx="1102">
                  <c:v>-0.1664207</c:v>
                </c:pt>
                <c:pt idx="1104">
                  <c:v>-0.1664207</c:v>
                </c:pt>
                <c:pt idx="1105">
                  <c:v>-0.1664207</c:v>
                </c:pt>
                <c:pt idx="1107">
                  <c:v>-0.1579102</c:v>
                </c:pt>
                <c:pt idx="1108">
                  <c:v>-0.1579102</c:v>
                </c:pt>
                <c:pt idx="1110">
                  <c:v>-0.1550734</c:v>
                </c:pt>
                <c:pt idx="1111">
                  <c:v>-0.1550734</c:v>
                </c:pt>
                <c:pt idx="1113">
                  <c:v>-0.1465629</c:v>
                </c:pt>
                <c:pt idx="1114">
                  <c:v>-0.1465629</c:v>
                </c:pt>
                <c:pt idx="1116">
                  <c:v>-0.1437261</c:v>
                </c:pt>
                <c:pt idx="1117">
                  <c:v>-0.1437261</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0.097405</c:v>
                </c:pt>
                <c:pt idx="1180">
                  <c:v>0.097405</c:v>
                </c:pt>
                <c:pt idx="1182">
                  <c:v>0.1002419</c:v>
                </c:pt>
                <c:pt idx="1183">
                  <c:v>0.1002419</c:v>
                </c:pt>
                <c:pt idx="1185">
                  <c:v>0.1030787</c:v>
                </c:pt>
                <c:pt idx="1186">
                  <c:v>0.1030787</c:v>
                </c:pt>
                <c:pt idx="1188">
                  <c:v>0.1059155</c:v>
                </c:pt>
                <c:pt idx="1189">
                  <c:v>0.1059155</c:v>
                </c:pt>
                <c:pt idx="1191">
                  <c:v>0.1087524</c:v>
                </c:pt>
                <c:pt idx="1192">
                  <c:v>0.1087524</c:v>
                </c:pt>
                <c:pt idx="1194">
                  <c:v>0.1115892</c:v>
                </c:pt>
                <c:pt idx="1195">
                  <c:v>0.1115892</c:v>
                </c:pt>
                <c:pt idx="1197">
                  <c:v>0.1144261</c:v>
                </c:pt>
                <c:pt idx="1198">
                  <c:v>0.1144261</c:v>
                </c:pt>
                <c:pt idx="1200">
                  <c:v>0.1172629</c:v>
                </c:pt>
                <c:pt idx="1201">
                  <c:v>0.1172629</c:v>
                </c:pt>
                <c:pt idx="1203">
                  <c:v>0.1200997</c:v>
                </c:pt>
                <c:pt idx="1204">
                  <c:v>0.1200997</c:v>
                </c:pt>
                <c:pt idx="1206">
                  <c:v>0.1229366</c:v>
                </c:pt>
                <c:pt idx="1207">
                  <c:v>0.1229366</c:v>
                </c:pt>
                <c:pt idx="1209">
                  <c:v>0.1257734</c:v>
                </c:pt>
                <c:pt idx="1210">
                  <c:v>0.1257734</c:v>
                </c:pt>
                <c:pt idx="1212">
                  <c:v>0.1286102</c:v>
                </c:pt>
                <c:pt idx="1213">
                  <c:v>0.1286102</c:v>
                </c:pt>
                <c:pt idx="1215">
                  <c:v>0.1314471</c:v>
                </c:pt>
                <c:pt idx="1216">
                  <c:v>0.1314471</c:v>
                </c:pt>
                <c:pt idx="1218">
                  <c:v>0.1342839</c:v>
                </c:pt>
                <c:pt idx="1219">
                  <c:v>0.1342839</c:v>
                </c:pt>
                <c:pt idx="1221">
                  <c:v>0.1371207</c:v>
                </c:pt>
                <c:pt idx="1222">
                  <c:v>0.1371207</c:v>
                </c:pt>
                <c:pt idx="1224">
                  <c:v>0.1399576</c:v>
                </c:pt>
                <c:pt idx="1225">
                  <c:v>0.1399576</c:v>
                </c:pt>
                <c:pt idx="1227">
                  <c:v>0.1399576</c:v>
                </c:pt>
                <c:pt idx="1228">
                  <c:v>0.1399576</c:v>
                </c:pt>
                <c:pt idx="1230">
                  <c:v>0.1427944</c:v>
                </c:pt>
                <c:pt idx="1231">
                  <c:v>0.1427944</c:v>
                </c:pt>
                <c:pt idx="1233">
                  <c:v>0.1456313</c:v>
                </c:pt>
                <c:pt idx="1234">
                  <c:v>0.1456313</c:v>
                </c:pt>
                <c:pt idx="1236">
                  <c:v>0.1484681</c:v>
                </c:pt>
                <c:pt idx="1237">
                  <c:v>0.1484681</c:v>
                </c:pt>
                <c:pt idx="1239">
                  <c:v>0.1513049</c:v>
                </c:pt>
                <c:pt idx="1240">
                  <c:v>0.1513049</c:v>
                </c:pt>
                <c:pt idx="1242">
                  <c:v>0.1541418</c:v>
                </c:pt>
                <c:pt idx="1243">
                  <c:v>0.1541418</c:v>
                </c:pt>
                <c:pt idx="1245">
                  <c:v>0.1569786</c:v>
                </c:pt>
                <c:pt idx="1246">
                  <c:v>0.1569786</c:v>
                </c:pt>
                <c:pt idx="1248">
                  <c:v>0.1598154</c:v>
                </c:pt>
                <c:pt idx="1249">
                  <c:v>0.1598154</c:v>
                </c:pt>
                <c:pt idx="1251">
                  <c:v>0.1626523</c:v>
                </c:pt>
                <c:pt idx="1252">
                  <c:v>0.1626523</c:v>
                </c:pt>
                <c:pt idx="1254">
                  <c:v>0.1626523</c:v>
                </c:pt>
                <c:pt idx="1255">
                  <c:v>0.1626523</c:v>
                </c:pt>
                <c:pt idx="1257">
                  <c:v>0.1654891</c:v>
                </c:pt>
                <c:pt idx="1258">
                  <c:v>0.1654891</c:v>
                </c:pt>
                <c:pt idx="1260">
                  <c:v>0.1683259</c:v>
                </c:pt>
                <c:pt idx="1261">
                  <c:v>0.1683259</c:v>
                </c:pt>
                <c:pt idx="1263">
                  <c:v>0.1711628</c:v>
                </c:pt>
                <c:pt idx="1264">
                  <c:v>0.1711628</c:v>
                </c:pt>
                <c:pt idx="1266">
                  <c:v>0.1739996</c:v>
                </c:pt>
                <c:pt idx="1267">
                  <c:v>0.1739996</c:v>
                </c:pt>
                <c:pt idx="1269">
                  <c:v>0.1768365</c:v>
                </c:pt>
                <c:pt idx="1270">
                  <c:v>0.1768365</c:v>
                </c:pt>
                <c:pt idx="1272">
                  <c:v>0.1796733</c:v>
                </c:pt>
                <c:pt idx="1273">
                  <c:v>0.1796733</c:v>
                </c:pt>
                <c:pt idx="1275">
                  <c:v>0.1825101</c:v>
                </c:pt>
                <c:pt idx="1276">
                  <c:v>0.1825101</c:v>
                </c:pt>
                <c:pt idx="1278">
                  <c:v>0.185347</c:v>
                </c:pt>
                <c:pt idx="1279">
                  <c:v>0.185347</c:v>
                </c:pt>
                <c:pt idx="1281">
                  <c:v>0.1881838</c:v>
                </c:pt>
                <c:pt idx="1282">
                  <c:v>0.1881838</c:v>
                </c:pt>
                <c:pt idx="1284">
                  <c:v>0.1910206</c:v>
                </c:pt>
                <c:pt idx="1285">
                  <c:v>0.1910206</c:v>
                </c:pt>
                <c:pt idx="1287">
                  <c:v>0.1938575</c:v>
                </c:pt>
                <c:pt idx="1288">
                  <c:v>0.1938575</c:v>
                </c:pt>
                <c:pt idx="1290">
                  <c:v>0.1966943</c:v>
                </c:pt>
                <c:pt idx="1291">
                  <c:v>0.1966943</c:v>
                </c:pt>
                <c:pt idx="1293">
                  <c:v>0.1995311</c:v>
                </c:pt>
                <c:pt idx="1294">
                  <c:v>0.1995311</c:v>
                </c:pt>
                <c:pt idx="1296">
                  <c:v>0.202368</c:v>
                </c:pt>
                <c:pt idx="1297">
                  <c:v>0.202368</c:v>
                </c:pt>
                <c:pt idx="1299">
                  <c:v>0.2052048</c:v>
                </c:pt>
                <c:pt idx="1300">
                  <c:v>0.2052048</c:v>
                </c:pt>
                <c:pt idx="1302">
                  <c:v>0.2080417</c:v>
                </c:pt>
                <c:pt idx="1303">
                  <c:v>0.2080417</c:v>
                </c:pt>
                <c:pt idx="1305">
                  <c:v>0.2108785</c:v>
                </c:pt>
                <c:pt idx="1306">
                  <c:v>0.2108785</c:v>
                </c:pt>
                <c:pt idx="1308">
                  <c:v>0.2137153</c:v>
                </c:pt>
                <c:pt idx="1309">
                  <c:v>0.2137153</c:v>
                </c:pt>
                <c:pt idx="1311">
                  <c:v>0.2165522</c:v>
                </c:pt>
                <c:pt idx="1312">
                  <c:v>0.2165522</c:v>
                </c:pt>
                <c:pt idx="1314">
                  <c:v>0.219389</c:v>
                </c:pt>
                <c:pt idx="1315">
                  <c:v>0.219389</c:v>
                </c:pt>
                <c:pt idx="1317">
                  <c:v>0.2222258</c:v>
                </c:pt>
                <c:pt idx="1318">
                  <c:v>0.2222258</c:v>
                </c:pt>
                <c:pt idx="1320">
                  <c:v>0.2250627</c:v>
                </c:pt>
                <c:pt idx="1321">
                  <c:v>0.2250627</c:v>
                </c:pt>
                <c:pt idx="1323">
                  <c:v>0.2278995</c:v>
                </c:pt>
                <c:pt idx="1324">
                  <c:v>0.2278995</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0.0122999</c:v>
                </c:pt>
                <c:pt idx="1435">
                  <c:v>0.0122999</c:v>
                </c:pt>
                <c:pt idx="1437">
                  <c:v>0.0122999</c:v>
                </c:pt>
                <c:pt idx="1438">
                  <c:v>0.0122999</c:v>
                </c:pt>
                <c:pt idx="1440">
                  <c:v>0.0151368</c:v>
                </c:pt>
                <c:pt idx="1441">
                  <c:v>0.0151368</c:v>
                </c:pt>
                <c:pt idx="1443">
                  <c:v>0.0179736</c:v>
                </c:pt>
                <c:pt idx="1444">
                  <c:v>0.0179736</c:v>
                </c:pt>
                <c:pt idx="1446">
                  <c:v>0.0179736</c:v>
                </c:pt>
                <c:pt idx="1447">
                  <c:v>0.0179736</c:v>
                </c:pt>
                <c:pt idx="1449">
                  <c:v>0.0208105</c:v>
                </c:pt>
                <c:pt idx="1450">
                  <c:v>0.0208105</c:v>
                </c:pt>
                <c:pt idx="1452">
                  <c:v>0.0236473</c:v>
                </c:pt>
                <c:pt idx="1453">
                  <c:v>0.0236473</c:v>
                </c:pt>
                <c:pt idx="1455">
                  <c:v>0.0264841</c:v>
                </c:pt>
                <c:pt idx="1456">
                  <c:v>0.0264841</c:v>
                </c:pt>
                <c:pt idx="1458">
                  <c:v>0.029321</c:v>
                </c:pt>
                <c:pt idx="1459">
                  <c:v>0.029321</c:v>
                </c:pt>
                <c:pt idx="1461">
                  <c:v>0.029321</c:v>
                </c:pt>
                <c:pt idx="1462">
                  <c:v>0.029321</c:v>
                </c:pt>
                <c:pt idx="1464">
                  <c:v>0.0321578</c:v>
                </c:pt>
                <c:pt idx="1465">
                  <c:v>0.0321578</c:v>
                </c:pt>
                <c:pt idx="1467">
                  <c:v>0.0349946</c:v>
                </c:pt>
                <c:pt idx="1468">
                  <c:v>0.0349946</c:v>
                </c:pt>
                <c:pt idx="1470">
                  <c:v>0.0378315</c:v>
                </c:pt>
                <c:pt idx="1471">
                  <c:v>0.0378315</c:v>
                </c:pt>
                <c:pt idx="1473">
                  <c:v>0.0406683</c:v>
                </c:pt>
                <c:pt idx="1474">
                  <c:v>0.0406683</c:v>
                </c:pt>
                <c:pt idx="1476">
                  <c:v>0.0435051</c:v>
                </c:pt>
                <c:pt idx="1477">
                  <c:v>0.0435051</c:v>
                </c:pt>
                <c:pt idx="1479">
                  <c:v>0.046342</c:v>
                </c:pt>
                <c:pt idx="1480">
                  <c:v>0.046342</c:v>
                </c:pt>
                <c:pt idx="1482">
                  <c:v>0.0491788</c:v>
                </c:pt>
                <c:pt idx="1483">
                  <c:v>0.0491788</c:v>
                </c:pt>
                <c:pt idx="1485">
                  <c:v>0.0520157</c:v>
                </c:pt>
                <c:pt idx="1486">
                  <c:v>0.0520157</c:v>
                </c:pt>
                <c:pt idx="1488">
                  <c:v>0.0548525</c:v>
                </c:pt>
                <c:pt idx="1489">
                  <c:v>0.0548525</c:v>
                </c:pt>
                <c:pt idx="1491">
                  <c:v>0.0576893</c:v>
                </c:pt>
                <c:pt idx="1492">
                  <c:v>0.0576893</c:v>
                </c:pt>
                <c:pt idx="1494">
                  <c:v>0.0605262</c:v>
                </c:pt>
                <c:pt idx="1495">
                  <c:v>0.0605262</c:v>
                </c:pt>
                <c:pt idx="1497">
                  <c:v>0.063363</c:v>
                </c:pt>
                <c:pt idx="1498">
                  <c:v>0.063363</c:v>
                </c:pt>
                <c:pt idx="1500">
                  <c:v>0.0661998</c:v>
                </c:pt>
                <c:pt idx="1501">
                  <c:v>0.0661998</c:v>
                </c:pt>
                <c:pt idx="1503">
                  <c:v>0.0690367</c:v>
                </c:pt>
                <c:pt idx="1504">
                  <c:v>0.0690367</c:v>
                </c:pt>
                <c:pt idx="1506">
                  <c:v>0.0718735</c:v>
                </c:pt>
                <c:pt idx="1507">
                  <c:v>0.0718735</c:v>
                </c:pt>
                <c:pt idx="1509">
                  <c:v>0.0747103</c:v>
                </c:pt>
                <c:pt idx="1510">
                  <c:v>0.0747103</c:v>
                </c:pt>
                <c:pt idx="1512">
                  <c:v>0.0775472</c:v>
                </c:pt>
                <c:pt idx="1513">
                  <c:v>0.0775472</c:v>
                </c:pt>
                <c:pt idx="1515">
                  <c:v>0.080384</c:v>
                </c:pt>
                <c:pt idx="1516">
                  <c:v>0.080384</c:v>
                </c:pt>
                <c:pt idx="1518">
                  <c:v>0.0832209</c:v>
                </c:pt>
                <c:pt idx="1519">
                  <c:v>0.0832209</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-0.0132316</c:v>
                </c:pt>
                <c:pt idx="1582">
                  <c:v>-0.0132316</c:v>
                </c:pt>
                <c:pt idx="1584">
                  <c:v>-0.0103947</c:v>
                </c:pt>
                <c:pt idx="1585">
                  <c:v>-0.0103947</c:v>
                </c:pt>
                <c:pt idx="1587">
                  <c:v>-0.0075579</c:v>
                </c:pt>
                <c:pt idx="1588">
                  <c:v>-0.0075579</c:v>
                </c:pt>
                <c:pt idx="1590">
                  <c:v>-0.0047211</c:v>
                </c:pt>
                <c:pt idx="1591">
                  <c:v>-0.0047211</c:v>
                </c:pt>
                <c:pt idx="1593">
                  <c:v>-0.0018842</c:v>
                </c:pt>
                <c:pt idx="1594">
                  <c:v>-0.0018842</c:v>
                </c:pt>
                <c:pt idx="1596">
                  <c:v>-0.0018842</c:v>
                </c:pt>
                <c:pt idx="1597">
                  <c:v>-0.0018842</c:v>
                </c:pt>
                <c:pt idx="1599">
                  <c:v>0.0009526</c:v>
                </c:pt>
                <c:pt idx="1600">
                  <c:v>0.0009526</c:v>
                </c:pt>
                <c:pt idx="1602">
                  <c:v>0.0037894</c:v>
                </c:pt>
                <c:pt idx="1603">
                  <c:v>0.0037894</c:v>
                </c:pt>
                <c:pt idx="1605">
                  <c:v>0.0066263</c:v>
                </c:pt>
                <c:pt idx="1606">
                  <c:v>0.0066263</c:v>
                </c:pt>
                <c:pt idx="1608">
                  <c:v>0.0094631</c:v>
                </c:pt>
                <c:pt idx="1609">
                  <c:v>0.0094631</c:v>
                </c:pt>
                <c:pt idx="1611">
                  <c:v>0.0122999</c:v>
                </c:pt>
                <c:pt idx="1612">
                  <c:v>0.0122999</c:v>
                </c:pt>
                <c:pt idx="1614">
                  <c:v>0.0122999</c:v>
                </c:pt>
                <c:pt idx="1615">
                  <c:v>0.0122999</c:v>
                </c:pt>
                <c:pt idx="1617">
                  <c:v>0.0151368</c:v>
                </c:pt>
                <c:pt idx="1618">
                  <c:v>0.0151368</c:v>
                </c:pt>
                <c:pt idx="1620">
                  <c:v>0.0179736</c:v>
                </c:pt>
                <c:pt idx="1621">
                  <c:v>0.0179736</c:v>
                </c:pt>
                <c:pt idx="1623">
                  <c:v>0.0179736</c:v>
                </c:pt>
                <c:pt idx="1624">
                  <c:v>0.0179736</c:v>
                </c:pt>
                <c:pt idx="1626">
                  <c:v>0.0208105</c:v>
                </c:pt>
                <c:pt idx="1627">
                  <c:v>0.0208105</c:v>
                </c:pt>
                <c:pt idx="1629">
                  <c:v>0.0236473</c:v>
                </c:pt>
                <c:pt idx="1630">
                  <c:v>0.0236473</c:v>
                </c:pt>
                <c:pt idx="1632">
                  <c:v>0.0264841</c:v>
                </c:pt>
                <c:pt idx="1633">
                  <c:v>0.0264841</c:v>
                </c:pt>
                <c:pt idx="1635">
                  <c:v>0.029321</c:v>
                </c:pt>
                <c:pt idx="1636">
                  <c:v>0.029321</c:v>
                </c:pt>
                <c:pt idx="1638">
                  <c:v>0.029321</c:v>
                </c:pt>
                <c:pt idx="1639">
                  <c:v>0.029321</c:v>
                </c:pt>
                <c:pt idx="1641">
                  <c:v>0.0321578</c:v>
                </c:pt>
                <c:pt idx="1642">
                  <c:v>0.0321578</c:v>
                </c:pt>
                <c:pt idx="1644">
                  <c:v>0.0321578</c:v>
                </c:pt>
                <c:pt idx="1645">
                  <c:v>0.0321578</c:v>
                </c:pt>
                <c:pt idx="1647">
                  <c:v>0.0321578</c:v>
                </c:pt>
                <c:pt idx="1648">
                  <c:v>0.0321578</c:v>
                </c:pt>
                <c:pt idx="1650">
                  <c:v>0.0349946</c:v>
                </c:pt>
                <c:pt idx="1651">
                  <c:v>0.0349946</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0.1144261</c:v>
                </c:pt>
                <c:pt idx="1756">
                  <c:v>0.1144261</c:v>
                </c:pt>
                <c:pt idx="1758">
                  <c:v>0.1144261</c:v>
                </c:pt>
                <c:pt idx="1759">
                  <c:v>0.1144261</c:v>
                </c:pt>
                <c:pt idx="1761">
                  <c:v>0.1172629</c:v>
                </c:pt>
                <c:pt idx="1762">
                  <c:v>0.1172629</c:v>
                </c:pt>
                <c:pt idx="1764">
                  <c:v>0.1172629</c:v>
                </c:pt>
                <c:pt idx="1765">
                  <c:v>0.1172629</c:v>
                </c:pt>
                <c:pt idx="1767">
                  <c:v>0.1200997</c:v>
                </c:pt>
                <c:pt idx="1768">
                  <c:v>0.1200997</c:v>
                </c:pt>
                <c:pt idx="1770">
                  <c:v>0.1200997</c:v>
                </c:pt>
                <c:pt idx="1771">
                  <c:v>0.1200997</c:v>
                </c:pt>
                <c:pt idx="1773">
                  <c:v>0.1200997</c:v>
                </c:pt>
                <c:pt idx="1774">
                  <c:v>0.1200997</c:v>
                </c:pt>
                <c:pt idx="1776">
                  <c:v>0.1229366</c:v>
                </c:pt>
                <c:pt idx="1777">
                  <c:v>0.1229366</c:v>
                </c:pt>
                <c:pt idx="1779">
                  <c:v>0.1257734</c:v>
                </c:pt>
                <c:pt idx="1780">
                  <c:v>0.1257734</c:v>
                </c:pt>
                <c:pt idx="1782">
                  <c:v>0.1286102</c:v>
                </c:pt>
                <c:pt idx="1783">
                  <c:v>0.1286102</c:v>
                </c:pt>
                <c:pt idx="1785">
                  <c:v>0.1314471</c:v>
                </c:pt>
                <c:pt idx="1786">
                  <c:v>0.1314471</c:v>
                </c:pt>
                <c:pt idx="1788">
                  <c:v>0.1342839</c:v>
                </c:pt>
                <c:pt idx="1789">
                  <c:v>0.1342839</c:v>
                </c:pt>
                <c:pt idx="1791">
                  <c:v>0.0378315</c:v>
                </c:pt>
                <c:pt idx="1792">
                  <c:v>0.0378315</c:v>
                </c:pt>
                <c:pt idx="1794">
                  <c:v>0.0378315</c:v>
                </c:pt>
                <c:pt idx="1795">
                  <c:v>0.0378315</c:v>
                </c:pt>
                <c:pt idx="1797">
                  <c:v>0.0406683</c:v>
                </c:pt>
                <c:pt idx="1798">
                  <c:v>0.0406683</c:v>
                </c:pt>
                <c:pt idx="1800">
                  <c:v>0.0406683</c:v>
                </c:pt>
                <c:pt idx="1801">
                  <c:v>0.0406683</c:v>
                </c:pt>
                <c:pt idx="1803">
                  <c:v>0.0406683</c:v>
                </c:pt>
                <c:pt idx="1804">
                  <c:v>0.0406683</c:v>
                </c:pt>
                <c:pt idx="1806">
                  <c:v>0.0435051</c:v>
                </c:pt>
                <c:pt idx="1807">
                  <c:v>0.0435051</c:v>
                </c:pt>
                <c:pt idx="1809">
                  <c:v>0.0435051</c:v>
                </c:pt>
                <c:pt idx="1810">
                  <c:v>0.0435051</c:v>
                </c:pt>
                <c:pt idx="1812">
                  <c:v>0.0435051</c:v>
                </c:pt>
                <c:pt idx="1813">
                  <c:v>0.0435051</c:v>
                </c:pt>
                <c:pt idx="1815">
                  <c:v>0.046342</c:v>
                </c:pt>
                <c:pt idx="1816">
                  <c:v>0.046342</c:v>
                </c:pt>
                <c:pt idx="1818">
                  <c:v>0.046342</c:v>
                </c:pt>
                <c:pt idx="1819">
                  <c:v>0.046342</c:v>
                </c:pt>
                <c:pt idx="1821">
                  <c:v>0.046342</c:v>
                </c:pt>
                <c:pt idx="1822">
                  <c:v>0.046342</c:v>
                </c:pt>
                <c:pt idx="1824">
                  <c:v>0.0491788</c:v>
                </c:pt>
                <c:pt idx="1825">
                  <c:v>0.0491788</c:v>
                </c:pt>
                <c:pt idx="1827">
                  <c:v>0.0491788</c:v>
                </c:pt>
                <c:pt idx="1828">
                  <c:v>0.0491788</c:v>
                </c:pt>
                <c:pt idx="1830">
                  <c:v>0.0520157</c:v>
                </c:pt>
                <c:pt idx="1831">
                  <c:v>0.0520157</c:v>
                </c:pt>
                <c:pt idx="1833">
                  <c:v>0.0520157</c:v>
                </c:pt>
                <c:pt idx="1834">
                  <c:v>0.0520157</c:v>
                </c:pt>
                <c:pt idx="1836">
                  <c:v>0.0520157</c:v>
                </c:pt>
                <c:pt idx="1837">
                  <c:v>0.0520157</c:v>
                </c:pt>
                <c:pt idx="1839">
                  <c:v>0.0548525</c:v>
                </c:pt>
                <c:pt idx="1840">
                  <c:v>0.0548525</c:v>
                </c:pt>
                <c:pt idx="1842">
                  <c:v>0.0548525</c:v>
                </c:pt>
                <c:pt idx="1843">
                  <c:v>0.0548525</c:v>
                </c:pt>
                <c:pt idx="1845">
                  <c:v>0.0548525</c:v>
                </c:pt>
                <c:pt idx="1846">
                  <c:v>0.0548525</c:v>
                </c:pt>
                <c:pt idx="1848">
                  <c:v>0.0576893</c:v>
                </c:pt>
                <c:pt idx="1849">
                  <c:v>0.0576893</c:v>
                </c:pt>
                <c:pt idx="1851">
                  <c:v>0.0576893</c:v>
                </c:pt>
                <c:pt idx="1852">
                  <c:v>0.0576893</c:v>
                </c:pt>
                <c:pt idx="1854">
                  <c:v>0.0576893</c:v>
                </c:pt>
                <c:pt idx="1855">
                  <c:v>0.0576893</c:v>
                </c:pt>
                <c:pt idx="1857">
                  <c:v>0.0605262</c:v>
                </c:pt>
                <c:pt idx="1858">
                  <c:v>0.0605262</c:v>
                </c:pt>
                <c:pt idx="1860">
                  <c:v>0.0605262</c:v>
                </c:pt>
                <c:pt idx="1861">
                  <c:v>0.0605262</c:v>
                </c:pt>
                <c:pt idx="1863">
                  <c:v>0.0605262</c:v>
                </c:pt>
                <c:pt idx="1864">
                  <c:v>0.0605262</c:v>
                </c:pt>
                <c:pt idx="1866">
                  <c:v>0.063363</c:v>
                </c:pt>
                <c:pt idx="1867">
                  <c:v>0.063363</c:v>
                </c:pt>
                <c:pt idx="1869">
                  <c:v>0.063363</c:v>
                </c:pt>
                <c:pt idx="1870">
                  <c:v>0.063363</c:v>
                </c:pt>
                <c:pt idx="1872">
                  <c:v>0.0661998</c:v>
                </c:pt>
                <c:pt idx="1873">
                  <c:v>0.0661998</c:v>
                </c:pt>
                <c:pt idx="1875">
                  <c:v>0.1427944</c:v>
                </c:pt>
                <c:pt idx="1876">
                  <c:v>0.1427944</c:v>
                </c:pt>
                <c:pt idx="1878">
                  <c:v>0.1456313</c:v>
                </c:pt>
                <c:pt idx="1879">
                  <c:v>0.1456313</c:v>
                </c:pt>
                <c:pt idx="1881">
                  <c:v>0.1484681</c:v>
                </c:pt>
                <c:pt idx="1882">
                  <c:v>0.1484681</c:v>
                </c:pt>
                <c:pt idx="1884">
                  <c:v>0.1513049</c:v>
                </c:pt>
                <c:pt idx="1885">
                  <c:v>0.1513049</c:v>
                </c:pt>
                <c:pt idx="1887">
                  <c:v>0.1541418</c:v>
                </c:pt>
                <c:pt idx="1888">
                  <c:v>0.1541418</c:v>
                </c:pt>
                <c:pt idx="1890">
                  <c:v>0.1569786</c:v>
                </c:pt>
                <c:pt idx="1891">
                  <c:v>0.1569786</c:v>
                </c:pt>
                <c:pt idx="1893">
                  <c:v>0.1598154</c:v>
                </c:pt>
                <c:pt idx="1894">
                  <c:v>0.1598154</c:v>
                </c:pt>
                <c:pt idx="1896">
                  <c:v>0.1626523</c:v>
                </c:pt>
                <c:pt idx="1897">
                  <c:v>0.1626523</c:v>
                </c:pt>
                <c:pt idx="1899">
                  <c:v>0.1654891</c:v>
                </c:pt>
                <c:pt idx="1900">
                  <c:v>0.1654891</c:v>
                </c:pt>
                <c:pt idx="1902">
                  <c:v>0.1683259</c:v>
                </c:pt>
                <c:pt idx="1903">
                  <c:v>0.1683259</c:v>
                </c:pt>
                <c:pt idx="1905">
                  <c:v>0.1683259</c:v>
                </c:pt>
                <c:pt idx="1906">
                  <c:v>0.1683259</c:v>
                </c:pt>
                <c:pt idx="1908">
                  <c:v>0.1711628</c:v>
                </c:pt>
                <c:pt idx="1909">
                  <c:v>0.1711628</c:v>
                </c:pt>
                <c:pt idx="1911">
                  <c:v>0.1739996</c:v>
                </c:pt>
                <c:pt idx="1912">
                  <c:v>0.1739996</c:v>
                </c:pt>
                <c:pt idx="1914">
                  <c:v>0.1768365</c:v>
                </c:pt>
                <c:pt idx="1915">
                  <c:v>0.1768365</c:v>
                </c:pt>
                <c:pt idx="1917">
                  <c:v>0.1796733</c:v>
                </c:pt>
                <c:pt idx="1918">
                  <c:v>0.1796733</c:v>
                </c:pt>
                <c:pt idx="1920">
                  <c:v>0.1796733</c:v>
                </c:pt>
                <c:pt idx="1921">
                  <c:v>0.1796733</c:v>
                </c:pt>
                <c:pt idx="1923">
                  <c:v>0.1825101</c:v>
                </c:pt>
                <c:pt idx="1924">
                  <c:v>0.1825101</c:v>
                </c:pt>
                <c:pt idx="1926">
                  <c:v>0.185347</c:v>
                </c:pt>
                <c:pt idx="1927">
                  <c:v>0.185347</c:v>
                </c:pt>
                <c:pt idx="1929">
                  <c:v>0.1881838</c:v>
                </c:pt>
                <c:pt idx="1930">
                  <c:v>0.1881838</c:v>
                </c:pt>
                <c:pt idx="1932">
                  <c:v>0.1910206</c:v>
                </c:pt>
                <c:pt idx="1933">
                  <c:v>0.1910206</c:v>
                </c:pt>
                <c:pt idx="1935">
                  <c:v>0.1938575</c:v>
                </c:pt>
                <c:pt idx="1936">
                  <c:v>0.1938575</c:v>
                </c:pt>
                <c:pt idx="1938">
                  <c:v>0.1966943</c:v>
                </c:pt>
                <c:pt idx="1939">
                  <c:v>0.1966943</c:v>
                </c:pt>
                <c:pt idx="1941">
                  <c:v>0.1995311</c:v>
                </c:pt>
                <c:pt idx="1942">
                  <c:v>0.1995311</c:v>
                </c:pt>
                <c:pt idx="1944">
                  <c:v>0.202368</c:v>
                </c:pt>
                <c:pt idx="1945">
                  <c:v>0.202368</c:v>
                </c:pt>
                <c:pt idx="1947">
                  <c:v>0.2052048</c:v>
                </c:pt>
                <c:pt idx="1948">
                  <c:v>0.2052048</c:v>
                </c:pt>
                <c:pt idx="1950">
                  <c:v>0.2080417</c:v>
                </c:pt>
                <c:pt idx="1951">
                  <c:v>0.2080417</c:v>
                </c:pt>
                <c:pt idx="1953">
                  <c:v>0.2108785</c:v>
                </c:pt>
                <c:pt idx="1954">
                  <c:v>0.2108785</c:v>
                </c:pt>
                <c:pt idx="1956">
                  <c:v>0.2137153</c:v>
                </c:pt>
                <c:pt idx="1957">
                  <c:v>0.2137153</c:v>
                </c:pt>
                <c:pt idx="1959">
                  <c:v>0.2165522</c:v>
                </c:pt>
                <c:pt idx="1960">
                  <c:v>0.2165522</c:v>
                </c:pt>
                <c:pt idx="1962">
                  <c:v>0.2165522</c:v>
                </c:pt>
                <c:pt idx="1963">
                  <c:v>0.2165522</c:v>
                </c:pt>
                <c:pt idx="1965">
                  <c:v>0.219389</c:v>
                </c:pt>
                <c:pt idx="1966">
                  <c:v>0.219389</c:v>
                </c:pt>
                <c:pt idx="1968">
                  <c:v>0</c:v>
                </c:pt>
                <c:pt idx="1969">
                  <c:v>0</c:v>
                </c:pt>
                <c:pt idx="1971">
                  <c:v>0</c:v>
                </c:pt>
                <c:pt idx="1972">
                  <c:v>0</c:v>
                </c:pt>
                <c:pt idx="1974">
                  <c:v>0</c:v>
                </c:pt>
                <c:pt idx="1975">
                  <c:v>0</c:v>
                </c:pt>
                <c:pt idx="1977">
                  <c:v>0</c:v>
                </c:pt>
                <c:pt idx="1978">
                  <c:v>0</c:v>
                </c:pt>
                <c:pt idx="1980">
                  <c:v>0</c:v>
                </c:pt>
                <c:pt idx="1981">
                  <c:v>0</c:v>
                </c:pt>
                <c:pt idx="1983">
                  <c:v>0</c:v>
                </c:pt>
                <c:pt idx="1984">
                  <c:v>0</c:v>
                </c:pt>
                <c:pt idx="1986">
                  <c:v>0</c:v>
                </c:pt>
                <c:pt idx="1987">
                  <c:v>0</c:v>
                </c:pt>
                <c:pt idx="1989">
                  <c:v>0</c:v>
                </c:pt>
                <c:pt idx="1990">
                  <c:v>0</c:v>
                </c:pt>
                <c:pt idx="1992">
                  <c:v>0</c:v>
                </c:pt>
                <c:pt idx="1993">
                  <c:v>0</c:v>
                </c:pt>
                <c:pt idx="1995">
                  <c:v>0</c:v>
                </c:pt>
                <c:pt idx="1996">
                  <c:v>0</c:v>
                </c:pt>
                <c:pt idx="1998">
                  <c:v>0</c:v>
                </c:pt>
                <c:pt idx="1999">
                  <c:v>0</c:v>
                </c:pt>
                <c:pt idx="2001">
                  <c:v>0</c:v>
                </c:pt>
                <c:pt idx="2002">
                  <c:v>0</c:v>
                </c:pt>
                <c:pt idx="2004">
                  <c:v>0</c:v>
                </c:pt>
                <c:pt idx="2005">
                  <c:v>0</c:v>
                </c:pt>
                <c:pt idx="2007">
                  <c:v>0</c:v>
                </c:pt>
                <c:pt idx="2008">
                  <c:v>0</c:v>
                </c:pt>
                <c:pt idx="2010">
                  <c:v>0</c:v>
                </c:pt>
                <c:pt idx="2011">
                  <c:v>0</c:v>
                </c:pt>
                <c:pt idx="2013">
                  <c:v>0</c:v>
                </c:pt>
                <c:pt idx="2014">
                  <c:v>0</c:v>
                </c:pt>
                <c:pt idx="2016">
                  <c:v>0</c:v>
                </c:pt>
                <c:pt idx="2017">
                  <c:v>0</c:v>
                </c:pt>
                <c:pt idx="2019">
                  <c:v>0</c:v>
                </c:pt>
                <c:pt idx="2020">
                  <c:v>0</c:v>
                </c:pt>
                <c:pt idx="2022">
                  <c:v>0</c:v>
                </c:pt>
                <c:pt idx="2023">
                  <c:v>0</c:v>
                </c:pt>
                <c:pt idx="2025">
                  <c:v>0</c:v>
                </c:pt>
                <c:pt idx="2026">
                  <c:v>0</c:v>
                </c:pt>
                <c:pt idx="2028">
                  <c:v>0</c:v>
                </c:pt>
                <c:pt idx="2029">
                  <c:v>0</c:v>
                </c:pt>
                <c:pt idx="2031">
                  <c:v>0</c:v>
                </c:pt>
                <c:pt idx="2032">
                  <c:v>0</c:v>
                </c:pt>
                <c:pt idx="2034">
                  <c:v>0</c:v>
                </c:pt>
                <c:pt idx="2035">
                  <c:v>0</c:v>
                </c:pt>
                <c:pt idx="2037">
                  <c:v>0</c:v>
                </c:pt>
                <c:pt idx="2038">
                  <c:v>0</c:v>
                </c:pt>
                <c:pt idx="2040">
                  <c:v>0</c:v>
                </c:pt>
                <c:pt idx="2041">
                  <c:v>0</c:v>
                </c:pt>
                <c:pt idx="2043">
                  <c:v>0</c:v>
                </c:pt>
                <c:pt idx="2044">
                  <c:v>0</c:v>
                </c:pt>
                <c:pt idx="2046">
                  <c:v>0</c:v>
                </c:pt>
                <c:pt idx="2047">
                  <c:v>0</c:v>
                </c:pt>
                <c:pt idx="2049">
                  <c:v>0</c:v>
                </c:pt>
                <c:pt idx="2050">
                  <c:v>0</c:v>
                </c:pt>
                <c:pt idx="2052">
                  <c:v>0</c:v>
                </c:pt>
                <c:pt idx="2053">
                  <c:v>0</c:v>
                </c:pt>
                <c:pt idx="2055">
                  <c:v>0</c:v>
                </c:pt>
                <c:pt idx="2056">
                  <c:v>0</c:v>
                </c:pt>
                <c:pt idx="2058">
                  <c:v>0</c:v>
                </c:pt>
                <c:pt idx="2059">
                  <c:v>0</c:v>
                </c:pt>
                <c:pt idx="2061">
                  <c:v>0</c:v>
                </c:pt>
                <c:pt idx="2062">
                  <c:v>0</c:v>
                </c:pt>
                <c:pt idx="2064">
                  <c:v>0</c:v>
                </c:pt>
                <c:pt idx="2065">
                  <c:v>0</c:v>
                </c:pt>
                <c:pt idx="2067">
                  <c:v>0</c:v>
                </c:pt>
                <c:pt idx="2068">
                  <c:v>0</c:v>
                </c:pt>
                <c:pt idx="2070">
                  <c:v>0</c:v>
                </c:pt>
                <c:pt idx="2071">
                  <c:v>0</c:v>
                </c:pt>
                <c:pt idx="2073">
                  <c:v>0</c:v>
                </c:pt>
                <c:pt idx="2074">
                  <c:v>0</c:v>
                </c:pt>
                <c:pt idx="2076">
                  <c:v>0</c:v>
                </c:pt>
                <c:pt idx="2077">
                  <c:v>0</c:v>
                </c:pt>
                <c:pt idx="2079">
                  <c:v>0</c:v>
                </c:pt>
                <c:pt idx="2080">
                  <c:v>0</c:v>
                </c:pt>
                <c:pt idx="2082">
                  <c:v>0</c:v>
                </c:pt>
                <c:pt idx="2083">
                  <c:v>0</c:v>
                </c:pt>
                <c:pt idx="2085">
                  <c:v>0</c:v>
                </c:pt>
                <c:pt idx="2086">
                  <c:v>0</c:v>
                </c:pt>
                <c:pt idx="2088">
                  <c:v>0</c:v>
                </c:pt>
                <c:pt idx="2089">
                  <c:v>0</c:v>
                </c:pt>
                <c:pt idx="2091">
                  <c:v>0</c:v>
                </c:pt>
                <c:pt idx="2092">
                  <c:v>0</c:v>
                </c:pt>
                <c:pt idx="2094">
                  <c:v>0</c:v>
                </c:pt>
                <c:pt idx="2095">
                  <c:v>0</c:v>
                </c:pt>
                <c:pt idx="2097">
                  <c:v>0</c:v>
                </c:pt>
                <c:pt idx="2098">
                  <c:v>0</c:v>
                </c:pt>
                <c:pt idx="2100">
                  <c:v>0</c:v>
                </c:pt>
                <c:pt idx="2101">
                  <c:v>0</c:v>
                </c:pt>
                <c:pt idx="2103">
                  <c:v>0</c:v>
                </c:pt>
                <c:pt idx="2104">
                  <c:v>0</c:v>
                </c:pt>
                <c:pt idx="2106">
                  <c:v>0</c:v>
                </c:pt>
                <c:pt idx="2107">
                  <c:v>0</c:v>
                </c:pt>
                <c:pt idx="2109">
                  <c:v>0</c:v>
                </c:pt>
                <c:pt idx="2110">
                  <c:v>0</c:v>
                </c:pt>
                <c:pt idx="2112">
                  <c:v>0</c:v>
                </c:pt>
                <c:pt idx="2113">
                  <c:v>0</c:v>
                </c:pt>
                <c:pt idx="2115">
                  <c:v>0</c:v>
                </c:pt>
                <c:pt idx="2116">
                  <c:v>0</c:v>
                </c:pt>
                <c:pt idx="2118">
                  <c:v>0</c:v>
                </c:pt>
                <c:pt idx="2119">
                  <c:v>0</c:v>
                </c:pt>
                <c:pt idx="2121">
                  <c:v>0</c:v>
                </c:pt>
                <c:pt idx="2122">
                  <c:v>0</c:v>
                </c:pt>
                <c:pt idx="2124">
                  <c:v>0</c:v>
                </c:pt>
                <c:pt idx="2125">
                  <c:v>0</c:v>
                </c:pt>
                <c:pt idx="2127">
                  <c:v>0</c:v>
                </c:pt>
                <c:pt idx="2128">
                  <c:v>0</c:v>
                </c:pt>
                <c:pt idx="2130">
                  <c:v>0</c:v>
                </c:pt>
                <c:pt idx="2131">
                  <c:v>0</c:v>
                </c:pt>
                <c:pt idx="2133">
                  <c:v>0</c:v>
                </c:pt>
                <c:pt idx="2134">
                  <c:v>0</c:v>
                </c:pt>
                <c:pt idx="2136">
                  <c:v>0</c:v>
                </c:pt>
                <c:pt idx="2137">
                  <c:v>0</c:v>
                </c:pt>
                <c:pt idx="2139">
                  <c:v>0</c:v>
                </c:pt>
                <c:pt idx="2140">
                  <c:v>0</c:v>
                </c:pt>
                <c:pt idx="2142">
                  <c:v>0</c:v>
                </c:pt>
                <c:pt idx="2143">
                  <c:v>0</c:v>
                </c:pt>
                <c:pt idx="2145">
                  <c:v>0</c:v>
                </c:pt>
                <c:pt idx="2146">
                  <c:v>0</c:v>
                </c:pt>
                <c:pt idx="2148">
                  <c:v>0</c:v>
                </c:pt>
                <c:pt idx="2149">
                  <c:v>0</c:v>
                </c:pt>
                <c:pt idx="2151">
                  <c:v>0</c:v>
                </c:pt>
                <c:pt idx="2152">
                  <c:v>0</c:v>
                </c:pt>
                <c:pt idx="2154">
                  <c:v>0</c:v>
                </c:pt>
                <c:pt idx="2155">
                  <c:v>0</c:v>
                </c:pt>
                <c:pt idx="2157">
                  <c:v>0</c:v>
                </c:pt>
                <c:pt idx="2158">
                  <c:v>0</c:v>
                </c:pt>
                <c:pt idx="2160">
                  <c:v>0</c:v>
                </c:pt>
                <c:pt idx="2161">
                  <c:v>0</c:v>
                </c:pt>
                <c:pt idx="2163">
                  <c:v>0</c:v>
                </c:pt>
                <c:pt idx="2164">
                  <c:v>0</c:v>
                </c:pt>
                <c:pt idx="2166">
                  <c:v>0</c:v>
                </c:pt>
                <c:pt idx="2167">
                  <c:v>0</c:v>
                </c:pt>
                <c:pt idx="2169">
                  <c:v>0</c:v>
                </c:pt>
                <c:pt idx="2170">
                  <c:v>0</c:v>
                </c:pt>
                <c:pt idx="2172">
                  <c:v>0</c:v>
                </c:pt>
                <c:pt idx="2173">
                  <c:v>0</c:v>
                </c:pt>
                <c:pt idx="2175">
                  <c:v>0</c:v>
                </c:pt>
                <c:pt idx="2176">
                  <c:v>0</c:v>
                </c:pt>
                <c:pt idx="2178">
                  <c:v>0</c:v>
                </c:pt>
                <c:pt idx="2179">
                  <c:v>0</c:v>
                </c:pt>
                <c:pt idx="2181">
                  <c:v>0</c:v>
                </c:pt>
                <c:pt idx="2182">
                  <c:v>0</c:v>
                </c:pt>
                <c:pt idx="2184">
                  <c:v>0</c:v>
                </c:pt>
                <c:pt idx="2185">
                  <c:v>0</c:v>
                </c:pt>
                <c:pt idx="2187">
                  <c:v>0</c:v>
                </c:pt>
                <c:pt idx="2188">
                  <c:v>0</c:v>
                </c:pt>
                <c:pt idx="2190">
                  <c:v>0</c:v>
                </c:pt>
                <c:pt idx="2191">
                  <c:v>0</c:v>
                </c:pt>
                <c:pt idx="2193">
                  <c:v>0</c:v>
                </c:pt>
                <c:pt idx="2194">
                  <c:v>0</c:v>
                </c:pt>
                <c:pt idx="2196">
                  <c:v>0</c:v>
                </c:pt>
                <c:pt idx="2197">
                  <c:v>0</c:v>
                </c:pt>
                <c:pt idx="2199">
                  <c:v>0</c:v>
                </c:pt>
                <c:pt idx="2200">
                  <c:v>0</c:v>
                </c:pt>
                <c:pt idx="2202">
                  <c:v>0</c:v>
                </c:pt>
                <c:pt idx="2203">
                  <c:v>0</c:v>
                </c:pt>
                <c:pt idx="2205">
                  <c:v>0</c:v>
                </c:pt>
                <c:pt idx="2206">
                  <c:v>0</c:v>
                </c:pt>
                <c:pt idx="2208">
                  <c:v>0</c:v>
                </c:pt>
                <c:pt idx="2209">
                  <c:v>0</c:v>
                </c:pt>
                <c:pt idx="2211">
                  <c:v>0</c:v>
                </c:pt>
                <c:pt idx="2212">
                  <c:v>0</c:v>
                </c:pt>
                <c:pt idx="2214">
                  <c:v>0</c:v>
                </c:pt>
                <c:pt idx="2215">
                  <c:v>0</c:v>
                </c:pt>
                <c:pt idx="2217">
                  <c:v>0</c:v>
                </c:pt>
                <c:pt idx="2218">
                  <c:v>0</c:v>
                </c:pt>
                <c:pt idx="2220">
                  <c:v>0</c:v>
                </c:pt>
                <c:pt idx="2221">
                  <c:v>0</c:v>
                </c:pt>
                <c:pt idx="2223">
                  <c:v>0</c:v>
                </c:pt>
                <c:pt idx="2224">
                  <c:v>0</c:v>
                </c:pt>
                <c:pt idx="2226">
                  <c:v>0</c:v>
                </c:pt>
                <c:pt idx="2227">
                  <c:v>0</c:v>
                </c:pt>
                <c:pt idx="2229">
                  <c:v>0</c:v>
                </c:pt>
                <c:pt idx="2230">
                  <c:v>0</c:v>
                </c:pt>
                <c:pt idx="2232">
                  <c:v>0</c:v>
                </c:pt>
                <c:pt idx="2233">
                  <c:v>0</c:v>
                </c:pt>
                <c:pt idx="2235">
                  <c:v>0</c:v>
                </c:pt>
                <c:pt idx="2236">
                  <c:v>0</c:v>
                </c:pt>
                <c:pt idx="2238">
                  <c:v>0</c:v>
                </c:pt>
                <c:pt idx="2239">
                  <c:v>0</c:v>
                </c:pt>
                <c:pt idx="2241">
                  <c:v>0</c:v>
                </c:pt>
                <c:pt idx="2242">
                  <c:v>0</c:v>
                </c:pt>
                <c:pt idx="2244">
                  <c:v>0</c:v>
                </c:pt>
                <c:pt idx="2245">
                  <c:v>0</c:v>
                </c:pt>
                <c:pt idx="2247">
                  <c:v>0</c:v>
                </c:pt>
                <c:pt idx="2248">
                  <c:v>0</c:v>
                </c:pt>
                <c:pt idx="2250">
                  <c:v>0</c:v>
                </c:pt>
                <c:pt idx="2251">
                  <c:v>0</c:v>
                </c:pt>
                <c:pt idx="2253">
                  <c:v>0</c:v>
                </c:pt>
                <c:pt idx="2254">
                  <c:v>0</c:v>
                </c:pt>
                <c:pt idx="2256">
                  <c:v>0</c:v>
                </c:pt>
                <c:pt idx="2257">
                  <c:v>0</c:v>
                </c:pt>
                <c:pt idx="2259">
                  <c:v>0</c:v>
                </c:pt>
                <c:pt idx="2260">
                  <c:v>0</c:v>
                </c:pt>
                <c:pt idx="2262">
                  <c:v>0</c:v>
                </c:pt>
                <c:pt idx="2263">
                  <c:v>0</c:v>
                </c:pt>
                <c:pt idx="2265">
                  <c:v>0</c:v>
                </c:pt>
                <c:pt idx="2266">
                  <c:v>0</c:v>
                </c:pt>
                <c:pt idx="2268">
                  <c:v>0</c:v>
                </c:pt>
                <c:pt idx="2269">
                  <c:v>0</c:v>
                </c:pt>
                <c:pt idx="2271">
                  <c:v>0</c:v>
                </c:pt>
                <c:pt idx="2272">
                  <c:v>0</c:v>
                </c:pt>
                <c:pt idx="2274">
                  <c:v>0</c:v>
                </c:pt>
                <c:pt idx="2275">
                  <c:v>0</c:v>
                </c:pt>
                <c:pt idx="2277">
                  <c:v>0</c:v>
                </c:pt>
                <c:pt idx="2278">
                  <c:v>0</c:v>
                </c:pt>
                <c:pt idx="2280">
                  <c:v>0</c:v>
                </c:pt>
                <c:pt idx="2281">
                  <c:v>0</c:v>
                </c:pt>
                <c:pt idx="2283">
                  <c:v>0</c:v>
                </c:pt>
                <c:pt idx="2284">
                  <c:v>0</c:v>
                </c:pt>
                <c:pt idx="2286">
                  <c:v>0</c:v>
                </c:pt>
                <c:pt idx="2287">
                  <c:v>0</c:v>
                </c:pt>
                <c:pt idx="2289">
                  <c:v>0</c:v>
                </c:pt>
                <c:pt idx="2290">
                  <c:v>0</c:v>
                </c:pt>
                <c:pt idx="2292">
                  <c:v>0</c:v>
                </c:pt>
                <c:pt idx="2293">
                  <c:v>0</c:v>
                </c:pt>
                <c:pt idx="2295">
                  <c:v>0</c:v>
                </c:pt>
                <c:pt idx="2296">
                  <c:v>0</c:v>
                </c:pt>
                <c:pt idx="2298">
                  <c:v>0</c:v>
                </c:pt>
                <c:pt idx="2299">
                  <c:v>0</c:v>
                </c:pt>
                <c:pt idx="2301">
                  <c:v>0</c:v>
                </c:pt>
                <c:pt idx="2302">
                  <c:v>0</c:v>
                </c:pt>
                <c:pt idx="2304">
                  <c:v>0</c:v>
                </c:pt>
                <c:pt idx="2305">
                  <c:v>0</c:v>
                </c:pt>
                <c:pt idx="2307">
                  <c:v>0</c:v>
                </c:pt>
                <c:pt idx="2308">
                  <c:v>0</c:v>
                </c:pt>
                <c:pt idx="2310">
                  <c:v>0</c:v>
                </c:pt>
                <c:pt idx="2311">
                  <c:v>0</c:v>
                </c:pt>
                <c:pt idx="2313">
                  <c:v>0</c:v>
                </c:pt>
                <c:pt idx="2314">
                  <c:v>0</c:v>
                </c:pt>
                <c:pt idx="2316">
                  <c:v>0</c:v>
                </c:pt>
                <c:pt idx="2317">
                  <c:v>0</c:v>
                </c:pt>
                <c:pt idx="2319">
                  <c:v>0</c:v>
                </c:pt>
                <c:pt idx="2320">
                  <c:v>0</c:v>
                </c:pt>
                <c:pt idx="2322">
                  <c:v>0</c:v>
                </c:pt>
                <c:pt idx="2323">
                  <c:v>0</c:v>
                </c:pt>
                <c:pt idx="2325">
                  <c:v>0</c:v>
                </c:pt>
                <c:pt idx="2326">
                  <c:v>0</c:v>
                </c:pt>
                <c:pt idx="2328">
                  <c:v>0</c:v>
                </c:pt>
                <c:pt idx="2329">
                  <c:v>0</c:v>
                </c:pt>
                <c:pt idx="2331">
                  <c:v>0</c:v>
                </c:pt>
                <c:pt idx="2332">
                  <c:v>0</c:v>
                </c:pt>
                <c:pt idx="2334">
                  <c:v>0</c:v>
                </c:pt>
                <c:pt idx="2335">
                  <c:v>0</c:v>
                </c:pt>
                <c:pt idx="2337">
                  <c:v>0</c:v>
                </c:pt>
                <c:pt idx="2338">
                  <c:v>0</c:v>
                </c:pt>
                <c:pt idx="2340">
                  <c:v>0</c:v>
                </c:pt>
                <c:pt idx="2341">
                  <c:v>0</c:v>
                </c:pt>
                <c:pt idx="2343">
                  <c:v>0</c:v>
                </c:pt>
                <c:pt idx="2344">
                  <c:v>0</c:v>
                </c:pt>
                <c:pt idx="2346">
                  <c:v>0</c:v>
                </c:pt>
                <c:pt idx="2347">
                  <c:v>0</c:v>
                </c:pt>
                <c:pt idx="2349">
                  <c:v>0</c:v>
                </c:pt>
                <c:pt idx="2350">
                  <c:v>0</c:v>
                </c:pt>
                <c:pt idx="2352">
                  <c:v>0</c:v>
                </c:pt>
                <c:pt idx="2353">
                  <c:v>0</c:v>
                </c:pt>
                <c:pt idx="2355">
                  <c:v>0</c:v>
                </c:pt>
                <c:pt idx="2356">
                  <c:v>0</c:v>
                </c:pt>
                <c:pt idx="2358">
                  <c:v>0</c:v>
                </c:pt>
                <c:pt idx="2359">
                  <c:v>0</c:v>
                </c:pt>
                <c:pt idx="2361">
                  <c:v>0</c:v>
                </c:pt>
                <c:pt idx="2362">
                  <c:v>0</c:v>
                </c:pt>
                <c:pt idx="2364">
                  <c:v>0</c:v>
                </c:pt>
                <c:pt idx="2365">
                  <c:v>0</c:v>
                </c:pt>
                <c:pt idx="2367">
                  <c:v>0</c:v>
                </c:pt>
                <c:pt idx="2368">
                  <c:v>0</c:v>
                </c:pt>
                <c:pt idx="2370">
                  <c:v>0</c:v>
                </c:pt>
                <c:pt idx="2371">
                  <c:v>0</c:v>
                </c:pt>
                <c:pt idx="2373">
                  <c:v>0</c:v>
                </c:pt>
                <c:pt idx="2374">
                  <c:v>0</c:v>
                </c:pt>
                <c:pt idx="2376">
                  <c:v>0</c:v>
                </c:pt>
                <c:pt idx="2377">
                  <c:v>0</c:v>
                </c:pt>
                <c:pt idx="2379">
                  <c:v>0</c:v>
                </c:pt>
                <c:pt idx="2380">
                  <c:v>0</c:v>
                </c:pt>
                <c:pt idx="2382">
                  <c:v>0</c:v>
                </c:pt>
                <c:pt idx="2383">
                  <c:v>0</c:v>
                </c:pt>
                <c:pt idx="2385">
                  <c:v>0</c:v>
                </c:pt>
                <c:pt idx="2386">
                  <c:v>0</c:v>
                </c:pt>
                <c:pt idx="2388">
                  <c:v>0</c:v>
                </c:pt>
                <c:pt idx="2389">
                  <c:v>0</c:v>
                </c:pt>
                <c:pt idx="2391">
                  <c:v>0</c:v>
                </c:pt>
                <c:pt idx="2392">
                  <c:v>0</c:v>
                </c:pt>
                <c:pt idx="2394">
                  <c:v>0</c:v>
                </c:pt>
                <c:pt idx="2395">
                  <c:v>0</c:v>
                </c:pt>
                <c:pt idx="2397">
                  <c:v>0</c:v>
                </c:pt>
                <c:pt idx="2398">
                  <c:v>0</c:v>
                </c:pt>
                <c:pt idx="2400">
                  <c:v>0</c:v>
                </c:pt>
                <c:pt idx="2401">
                  <c:v>0</c:v>
                </c:pt>
                <c:pt idx="2403">
                  <c:v>0</c:v>
                </c:pt>
                <c:pt idx="2404">
                  <c:v>0</c:v>
                </c:pt>
                <c:pt idx="2406">
                  <c:v>0</c:v>
                </c:pt>
                <c:pt idx="2407">
                  <c:v>0</c:v>
                </c:pt>
                <c:pt idx="2409">
                  <c:v>0</c:v>
                </c:pt>
                <c:pt idx="2410">
                  <c:v>0</c:v>
                </c:pt>
                <c:pt idx="2412">
                  <c:v>0</c:v>
                </c:pt>
                <c:pt idx="2413">
                  <c:v>0</c:v>
                </c:pt>
                <c:pt idx="2415">
                  <c:v>0</c:v>
                </c:pt>
                <c:pt idx="2416">
                  <c:v>0</c:v>
                </c:pt>
                <c:pt idx="2418">
                  <c:v>0</c:v>
                </c:pt>
                <c:pt idx="2419">
                  <c:v>0</c:v>
                </c:pt>
                <c:pt idx="2421">
                  <c:v>0</c:v>
                </c:pt>
                <c:pt idx="2422">
                  <c:v>0</c:v>
                </c:pt>
                <c:pt idx="2424">
                  <c:v>0</c:v>
                </c:pt>
                <c:pt idx="2425">
                  <c:v>0</c:v>
                </c:pt>
                <c:pt idx="2427">
                  <c:v>0</c:v>
                </c:pt>
                <c:pt idx="2428">
                  <c:v>0</c:v>
                </c:pt>
                <c:pt idx="2430">
                  <c:v>0</c:v>
                </c:pt>
                <c:pt idx="2431">
                  <c:v>0</c:v>
                </c:pt>
                <c:pt idx="2433">
                  <c:v>0</c:v>
                </c:pt>
                <c:pt idx="2434">
                  <c:v>0</c:v>
                </c:pt>
                <c:pt idx="2436">
                  <c:v>0</c:v>
                </c:pt>
                <c:pt idx="2437">
                  <c:v>0</c:v>
                </c:pt>
                <c:pt idx="2439">
                  <c:v>0</c:v>
                </c:pt>
                <c:pt idx="2440">
                  <c:v>0</c:v>
                </c:pt>
                <c:pt idx="2442">
                  <c:v>0</c:v>
                </c:pt>
                <c:pt idx="2443">
                  <c:v>0</c:v>
                </c:pt>
                <c:pt idx="2445">
                  <c:v>0</c:v>
                </c:pt>
                <c:pt idx="2446">
                  <c:v>0</c:v>
                </c:pt>
                <c:pt idx="2448">
                  <c:v>0</c:v>
                </c:pt>
                <c:pt idx="2449">
                  <c:v>0</c:v>
                </c:pt>
                <c:pt idx="2451">
                  <c:v>0</c:v>
                </c:pt>
                <c:pt idx="2452">
                  <c:v>0</c:v>
                </c:pt>
                <c:pt idx="2454">
                  <c:v>0</c:v>
                </c:pt>
                <c:pt idx="2455">
                  <c:v>0</c:v>
                </c:pt>
                <c:pt idx="2457">
                  <c:v>0</c:v>
                </c:pt>
                <c:pt idx="2458">
                  <c:v>0</c:v>
                </c:pt>
                <c:pt idx="2460">
                  <c:v>0</c:v>
                </c:pt>
                <c:pt idx="2461">
                  <c:v>0</c:v>
                </c:pt>
                <c:pt idx="2463">
                  <c:v>0</c:v>
                </c:pt>
                <c:pt idx="2464">
                  <c:v>0</c:v>
                </c:pt>
                <c:pt idx="2466">
                  <c:v>0</c:v>
                </c:pt>
                <c:pt idx="2467">
                  <c:v>0</c:v>
                </c:pt>
                <c:pt idx="2469">
                  <c:v>0</c:v>
                </c:pt>
                <c:pt idx="2470">
                  <c:v>0</c:v>
                </c:pt>
                <c:pt idx="2472">
                  <c:v>0</c:v>
                </c:pt>
                <c:pt idx="2473">
                  <c:v>0</c:v>
                </c:pt>
                <c:pt idx="2475">
                  <c:v>0</c:v>
                </c:pt>
                <c:pt idx="2476">
                  <c:v>0</c:v>
                </c:pt>
                <c:pt idx="2478">
                  <c:v>0</c:v>
                </c:pt>
                <c:pt idx="2479">
                  <c:v>0</c:v>
                </c:pt>
                <c:pt idx="2481">
                  <c:v>0</c:v>
                </c:pt>
                <c:pt idx="2482">
                  <c:v>0</c:v>
                </c:pt>
                <c:pt idx="2484">
                  <c:v>0</c:v>
                </c:pt>
                <c:pt idx="2485">
                  <c:v>0</c:v>
                </c:pt>
                <c:pt idx="2487">
                  <c:v>0</c:v>
                </c:pt>
                <c:pt idx="2488">
                  <c:v>0</c:v>
                </c:pt>
                <c:pt idx="2490">
                  <c:v>0</c:v>
                </c:pt>
                <c:pt idx="2491">
                  <c:v>0</c:v>
                </c:pt>
                <c:pt idx="2493">
                  <c:v>0</c:v>
                </c:pt>
                <c:pt idx="2494">
                  <c:v>0</c:v>
                </c:pt>
                <c:pt idx="2496">
                  <c:v>0</c:v>
                </c:pt>
                <c:pt idx="2497">
                  <c:v>0</c:v>
                </c:pt>
                <c:pt idx="2499">
                  <c:v>0</c:v>
                </c:pt>
                <c:pt idx="2500">
                  <c:v>0</c:v>
                </c:pt>
                <c:pt idx="2502">
                  <c:v>0</c:v>
                </c:pt>
                <c:pt idx="2503">
                  <c:v>0</c:v>
                </c:pt>
                <c:pt idx="2505">
                  <c:v>0</c:v>
                </c:pt>
                <c:pt idx="2506">
                  <c:v>0</c:v>
                </c:pt>
                <c:pt idx="2508">
                  <c:v>0</c:v>
                </c:pt>
                <c:pt idx="2509">
                  <c:v>0</c:v>
                </c:pt>
                <c:pt idx="2511">
                  <c:v>0</c:v>
                </c:pt>
                <c:pt idx="2512">
                  <c:v>0</c:v>
                </c:pt>
                <c:pt idx="2514">
                  <c:v>0</c:v>
                </c:pt>
                <c:pt idx="2515">
                  <c:v>0</c:v>
                </c:pt>
                <c:pt idx="2517">
                  <c:v>0</c:v>
                </c:pt>
                <c:pt idx="2518">
                  <c:v>0</c:v>
                </c:pt>
                <c:pt idx="2520">
                  <c:v>0</c:v>
                </c:pt>
                <c:pt idx="2521">
                  <c:v>0</c:v>
                </c:pt>
                <c:pt idx="2523">
                  <c:v>0</c:v>
                </c:pt>
                <c:pt idx="2524">
                  <c:v>0</c:v>
                </c:pt>
                <c:pt idx="2526">
                  <c:v>0</c:v>
                </c:pt>
                <c:pt idx="2527">
                  <c:v>0</c:v>
                </c:pt>
                <c:pt idx="2529">
                  <c:v>0</c:v>
                </c:pt>
                <c:pt idx="2530">
                  <c:v>0</c:v>
                </c:pt>
                <c:pt idx="2532">
                  <c:v>0</c:v>
                </c:pt>
                <c:pt idx="2533">
                  <c:v>0</c:v>
                </c:pt>
                <c:pt idx="2535">
                  <c:v>0</c:v>
                </c:pt>
                <c:pt idx="2536">
                  <c:v>0</c:v>
                </c:pt>
                <c:pt idx="2538">
                  <c:v>0</c:v>
                </c:pt>
                <c:pt idx="2539">
                  <c:v>0</c:v>
                </c:pt>
                <c:pt idx="2541">
                  <c:v>0</c:v>
                </c:pt>
                <c:pt idx="2542">
                  <c:v>0</c:v>
                </c:pt>
                <c:pt idx="2544">
                  <c:v>0</c:v>
                </c:pt>
                <c:pt idx="2545">
                  <c:v>0</c:v>
                </c:pt>
                <c:pt idx="2547">
                  <c:v>0</c:v>
                </c:pt>
                <c:pt idx="2548">
                  <c:v>0</c:v>
                </c:pt>
                <c:pt idx="2550">
                  <c:v>0</c:v>
                </c:pt>
                <c:pt idx="2551">
                  <c:v>0</c:v>
                </c:pt>
                <c:pt idx="2553">
                  <c:v>0</c:v>
                </c:pt>
                <c:pt idx="2554">
                  <c:v>0</c:v>
                </c:pt>
                <c:pt idx="2556">
                  <c:v>0</c:v>
                </c:pt>
                <c:pt idx="2557">
                  <c:v>0</c:v>
                </c:pt>
                <c:pt idx="2559">
                  <c:v>-0.0387631</c:v>
                </c:pt>
                <c:pt idx="2560">
                  <c:v>-0.0387631</c:v>
                </c:pt>
                <c:pt idx="2562">
                  <c:v>-0.0359263</c:v>
                </c:pt>
                <c:pt idx="2563">
                  <c:v>-0.0359263</c:v>
                </c:pt>
                <c:pt idx="2565">
                  <c:v>-0.0330894</c:v>
                </c:pt>
                <c:pt idx="2566">
                  <c:v>-0.0330894</c:v>
                </c:pt>
                <c:pt idx="2568">
                  <c:v>-0.0330894</c:v>
                </c:pt>
                <c:pt idx="2569">
                  <c:v>-0.0330894</c:v>
                </c:pt>
                <c:pt idx="2571">
                  <c:v>-0.0302526</c:v>
                </c:pt>
                <c:pt idx="2572">
                  <c:v>-0.0302526</c:v>
                </c:pt>
                <c:pt idx="2574">
                  <c:v>-0.0302526</c:v>
                </c:pt>
                <c:pt idx="2575">
                  <c:v>-0.0302526</c:v>
                </c:pt>
                <c:pt idx="2577">
                  <c:v>-0.0274158</c:v>
                </c:pt>
                <c:pt idx="2578">
                  <c:v>-0.0274158</c:v>
                </c:pt>
                <c:pt idx="2580">
                  <c:v>-0.0274158</c:v>
                </c:pt>
                <c:pt idx="2581">
                  <c:v>-0.0274158</c:v>
                </c:pt>
                <c:pt idx="2583">
                  <c:v>-0.0245789</c:v>
                </c:pt>
                <c:pt idx="2584">
                  <c:v>-0.0245789</c:v>
                </c:pt>
                <c:pt idx="2586">
                  <c:v>-0.0217421</c:v>
                </c:pt>
                <c:pt idx="2587">
                  <c:v>-0.0217421</c:v>
                </c:pt>
                <c:pt idx="2589">
                  <c:v>-0.0189053</c:v>
                </c:pt>
                <c:pt idx="2590">
                  <c:v>-0.0189053</c:v>
                </c:pt>
                <c:pt idx="2592">
                  <c:v>-0.0160684</c:v>
                </c:pt>
                <c:pt idx="2593">
                  <c:v>-0.0160684</c:v>
                </c:pt>
                <c:pt idx="2595">
                  <c:v>-0.0132316</c:v>
                </c:pt>
                <c:pt idx="2596">
                  <c:v>-0.0132316</c:v>
                </c:pt>
                <c:pt idx="2598">
                  <c:v>-0.0132316</c:v>
                </c:pt>
                <c:pt idx="2599">
                  <c:v>-0.0132316</c:v>
                </c:pt>
                <c:pt idx="2601">
                  <c:v>-0.0103947</c:v>
                </c:pt>
                <c:pt idx="2602">
                  <c:v>-0.0103947</c:v>
                </c:pt>
                <c:pt idx="2604">
                  <c:v>-0.0075579</c:v>
                </c:pt>
                <c:pt idx="2605">
                  <c:v>-0.0075579</c:v>
                </c:pt>
                <c:pt idx="2607">
                  <c:v>-0.0047211</c:v>
                </c:pt>
                <c:pt idx="2608">
                  <c:v>-0.0047211</c:v>
                </c:pt>
                <c:pt idx="2610">
                  <c:v>-0.0018842</c:v>
                </c:pt>
                <c:pt idx="2611">
                  <c:v>-0.0018842</c:v>
                </c:pt>
                <c:pt idx="2613">
                  <c:v>0.0009526</c:v>
                </c:pt>
                <c:pt idx="2614">
                  <c:v>0.0009526</c:v>
                </c:pt>
                <c:pt idx="2616">
                  <c:v>0.0009526</c:v>
                </c:pt>
                <c:pt idx="2617">
                  <c:v>0.0009526</c:v>
                </c:pt>
                <c:pt idx="2619">
                  <c:v>0.0037894</c:v>
                </c:pt>
                <c:pt idx="2620">
                  <c:v>0.0037894</c:v>
                </c:pt>
                <c:pt idx="2622">
                  <c:v>0.0066263</c:v>
                </c:pt>
                <c:pt idx="2623">
                  <c:v>0.0066263</c:v>
                </c:pt>
                <c:pt idx="2625">
                  <c:v>0.0094631</c:v>
                </c:pt>
                <c:pt idx="2626">
                  <c:v>0.0094631</c:v>
                </c:pt>
                <c:pt idx="2628">
                  <c:v>0.0122999</c:v>
                </c:pt>
                <c:pt idx="2629">
                  <c:v>0.0122999</c:v>
                </c:pt>
                <c:pt idx="2631">
                  <c:v>0</c:v>
                </c:pt>
                <c:pt idx="2632">
                  <c:v>0</c:v>
                </c:pt>
                <c:pt idx="2634">
                  <c:v>0</c:v>
                </c:pt>
                <c:pt idx="2635">
                  <c:v>0</c:v>
                </c:pt>
                <c:pt idx="2637">
                  <c:v>0</c:v>
                </c:pt>
                <c:pt idx="2638">
                  <c:v>0</c:v>
                </c:pt>
                <c:pt idx="2640">
                  <c:v>0</c:v>
                </c:pt>
                <c:pt idx="2641">
                  <c:v>0</c:v>
                </c:pt>
                <c:pt idx="2643">
                  <c:v>0</c:v>
                </c:pt>
                <c:pt idx="2644">
                  <c:v>0</c:v>
                </c:pt>
                <c:pt idx="2646">
                  <c:v>0</c:v>
                </c:pt>
                <c:pt idx="2647">
                  <c:v>0</c:v>
                </c:pt>
                <c:pt idx="2649">
                  <c:v>0</c:v>
                </c:pt>
                <c:pt idx="2650">
                  <c:v>0</c:v>
                </c:pt>
                <c:pt idx="2652">
                  <c:v>0</c:v>
                </c:pt>
                <c:pt idx="2653">
                  <c:v>0</c:v>
                </c:pt>
                <c:pt idx="2655">
                  <c:v>0</c:v>
                </c:pt>
                <c:pt idx="2656">
                  <c:v>0</c:v>
                </c:pt>
                <c:pt idx="2658">
                  <c:v>0</c:v>
                </c:pt>
                <c:pt idx="2659">
                  <c:v>0</c:v>
                </c:pt>
                <c:pt idx="2661">
                  <c:v>0</c:v>
                </c:pt>
                <c:pt idx="2662">
                  <c:v>0</c:v>
                </c:pt>
                <c:pt idx="2664">
                  <c:v>0</c:v>
                </c:pt>
                <c:pt idx="2665">
                  <c:v>0</c:v>
                </c:pt>
                <c:pt idx="2667">
                  <c:v>0</c:v>
                </c:pt>
                <c:pt idx="2668">
                  <c:v>0</c:v>
                </c:pt>
                <c:pt idx="2670">
                  <c:v>0</c:v>
                </c:pt>
                <c:pt idx="2671">
                  <c:v>0</c:v>
                </c:pt>
                <c:pt idx="2673">
                  <c:v>0</c:v>
                </c:pt>
                <c:pt idx="2674">
                  <c:v>0</c:v>
                </c:pt>
                <c:pt idx="2676">
                  <c:v>0</c:v>
                </c:pt>
                <c:pt idx="2677">
                  <c:v>0</c:v>
                </c:pt>
                <c:pt idx="2679">
                  <c:v>0</c:v>
                </c:pt>
                <c:pt idx="2680">
                  <c:v>0</c:v>
                </c:pt>
                <c:pt idx="2682">
                  <c:v>0</c:v>
                </c:pt>
                <c:pt idx="2683">
                  <c:v>0</c:v>
                </c:pt>
                <c:pt idx="2685">
                  <c:v>0</c:v>
                </c:pt>
                <c:pt idx="2686">
                  <c:v>0</c:v>
                </c:pt>
                <c:pt idx="2688">
                  <c:v>0</c:v>
                </c:pt>
                <c:pt idx="2689">
                  <c:v>0</c:v>
                </c:pt>
                <c:pt idx="2691">
                  <c:v>0</c:v>
                </c:pt>
                <c:pt idx="2692">
                  <c:v>0</c:v>
                </c:pt>
                <c:pt idx="2694">
                  <c:v>0.046342</c:v>
                </c:pt>
                <c:pt idx="2695">
                  <c:v>0.046342</c:v>
                </c:pt>
                <c:pt idx="2697">
                  <c:v>0.0491788</c:v>
                </c:pt>
                <c:pt idx="2698">
                  <c:v>0.0491788</c:v>
                </c:pt>
                <c:pt idx="2700">
                  <c:v>0.0520157</c:v>
                </c:pt>
                <c:pt idx="2701">
                  <c:v>0.0520157</c:v>
                </c:pt>
                <c:pt idx="2703">
                  <c:v>0.0548525</c:v>
                </c:pt>
                <c:pt idx="2704">
                  <c:v>0.0548525</c:v>
                </c:pt>
                <c:pt idx="2706">
                  <c:v>0.0576893</c:v>
                </c:pt>
                <c:pt idx="2707">
                  <c:v>0.0576893</c:v>
                </c:pt>
                <c:pt idx="2709">
                  <c:v>0.0605262</c:v>
                </c:pt>
                <c:pt idx="2710">
                  <c:v>0.0605262</c:v>
                </c:pt>
                <c:pt idx="2712">
                  <c:v>0.063363</c:v>
                </c:pt>
                <c:pt idx="2713">
                  <c:v>0.063363</c:v>
                </c:pt>
                <c:pt idx="2715">
                  <c:v>0.0661998</c:v>
                </c:pt>
                <c:pt idx="2716">
                  <c:v>0.0661998</c:v>
                </c:pt>
                <c:pt idx="2718">
                  <c:v>0.0690367</c:v>
                </c:pt>
                <c:pt idx="2719">
                  <c:v>0.0690367</c:v>
                </c:pt>
                <c:pt idx="2721">
                  <c:v>0.0718735</c:v>
                </c:pt>
                <c:pt idx="2722">
                  <c:v>0.0718735</c:v>
                </c:pt>
                <c:pt idx="2724">
                  <c:v>0.0747103</c:v>
                </c:pt>
                <c:pt idx="2725">
                  <c:v>0.0747103</c:v>
                </c:pt>
                <c:pt idx="2727">
                  <c:v>0.0775472</c:v>
                </c:pt>
                <c:pt idx="2728">
                  <c:v>0.0775472</c:v>
                </c:pt>
                <c:pt idx="2730">
                  <c:v>0.080384</c:v>
                </c:pt>
                <c:pt idx="2731">
                  <c:v>0.080384</c:v>
                </c:pt>
                <c:pt idx="2733">
                  <c:v>0.0832209</c:v>
                </c:pt>
                <c:pt idx="2734">
                  <c:v>0.0832209</c:v>
                </c:pt>
                <c:pt idx="2736">
                  <c:v>0.0860577</c:v>
                </c:pt>
                <c:pt idx="2737">
                  <c:v>0.0860577</c:v>
                </c:pt>
                <c:pt idx="2739">
                  <c:v>0.0888945</c:v>
                </c:pt>
                <c:pt idx="2740">
                  <c:v>0.0888945</c:v>
                </c:pt>
                <c:pt idx="2742">
                  <c:v>0.0917314</c:v>
                </c:pt>
                <c:pt idx="2743">
                  <c:v>0.0917314</c:v>
                </c:pt>
                <c:pt idx="2745">
                  <c:v>0.0945682</c:v>
                </c:pt>
                <c:pt idx="2746">
                  <c:v>0.0945682</c:v>
                </c:pt>
                <c:pt idx="2748">
                  <c:v>0.097405</c:v>
                </c:pt>
                <c:pt idx="2749">
                  <c:v>0.097405</c:v>
                </c:pt>
                <c:pt idx="2751">
                  <c:v>0.1002419</c:v>
                </c:pt>
                <c:pt idx="2752">
                  <c:v>0.1002419</c:v>
                </c:pt>
                <c:pt idx="2754">
                  <c:v>0.1314471</c:v>
                </c:pt>
                <c:pt idx="2755">
                  <c:v>0.1314471</c:v>
                </c:pt>
                <c:pt idx="2757">
                  <c:v>0.1342839</c:v>
                </c:pt>
                <c:pt idx="2758">
                  <c:v>0.1342839</c:v>
                </c:pt>
                <c:pt idx="2760">
                  <c:v>0.1371207</c:v>
                </c:pt>
                <c:pt idx="2761">
                  <c:v>0.1371207</c:v>
                </c:pt>
                <c:pt idx="2763">
                  <c:v>0.1399576</c:v>
                </c:pt>
                <c:pt idx="2764">
                  <c:v>0.1399576</c:v>
                </c:pt>
                <c:pt idx="2766">
                  <c:v>0.1427944</c:v>
                </c:pt>
                <c:pt idx="2767">
                  <c:v>0.1427944</c:v>
                </c:pt>
                <c:pt idx="2769">
                  <c:v>0.1456313</c:v>
                </c:pt>
                <c:pt idx="2770">
                  <c:v>0.1456313</c:v>
                </c:pt>
                <c:pt idx="2772">
                  <c:v>0.1484681</c:v>
                </c:pt>
                <c:pt idx="2773">
                  <c:v>0.1484681</c:v>
                </c:pt>
                <c:pt idx="2775">
                  <c:v>0.1513049</c:v>
                </c:pt>
                <c:pt idx="2776">
                  <c:v>0.1513049</c:v>
                </c:pt>
                <c:pt idx="2778">
                  <c:v>0.1541418</c:v>
                </c:pt>
                <c:pt idx="2779">
                  <c:v>0.1541418</c:v>
                </c:pt>
                <c:pt idx="2781">
                  <c:v>0.1569786</c:v>
                </c:pt>
                <c:pt idx="2782">
                  <c:v>0.1569786</c:v>
                </c:pt>
                <c:pt idx="2784">
                  <c:v>0.1598154</c:v>
                </c:pt>
                <c:pt idx="2785">
                  <c:v>0.1598154</c:v>
                </c:pt>
                <c:pt idx="2787">
                  <c:v>0.1626523</c:v>
                </c:pt>
                <c:pt idx="2788">
                  <c:v>0.1626523</c:v>
                </c:pt>
                <c:pt idx="2790">
                  <c:v>0.1654891</c:v>
                </c:pt>
                <c:pt idx="2791">
                  <c:v>0.1654891</c:v>
                </c:pt>
                <c:pt idx="2793">
                  <c:v>0.1683259</c:v>
                </c:pt>
                <c:pt idx="2794">
                  <c:v>0.1683259</c:v>
                </c:pt>
                <c:pt idx="2796">
                  <c:v>0.1711628</c:v>
                </c:pt>
                <c:pt idx="2797">
                  <c:v>0.1711628</c:v>
                </c:pt>
                <c:pt idx="2799">
                  <c:v>0.1739996</c:v>
                </c:pt>
                <c:pt idx="2800">
                  <c:v>0.1739996</c:v>
                </c:pt>
                <c:pt idx="2802">
                  <c:v>0.0605262</c:v>
                </c:pt>
                <c:pt idx="2803">
                  <c:v>0.0605262</c:v>
                </c:pt>
                <c:pt idx="2805">
                  <c:v>0.063363</c:v>
                </c:pt>
                <c:pt idx="2806">
                  <c:v>0.063363</c:v>
                </c:pt>
                <c:pt idx="2808">
                  <c:v>0.0661998</c:v>
                </c:pt>
                <c:pt idx="2809">
                  <c:v>0.0661998</c:v>
                </c:pt>
                <c:pt idx="2811">
                  <c:v>0.0690367</c:v>
                </c:pt>
                <c:pt idx="2812">
                  <c:v>0.0690367</c:v>
                </c:pt>
                <c:pt idx="2814">
                  <c:v>0.0718735</c:v>
                </c:pt>
                <c:pt idx="2815">
                  <c:v>0.0718735</c:v>
                </c:pt>
                <c:pt idx="2817">
                  <c:v>0.0747103</c:v>
                </c:pt>
                <c:pt idx="2818">
                  <c:v>0.0747103</c:v>
                </c:pt>
                <c:pt idx="2820">
                  <c:v>0.0775472</c:v>
                </c:pt>
                <c:pt idx="2821">
                  <c:v>0.0775472</c:v>
                </c:pt>
                <c:pt idx="2823">
                  <c:v>0.080384</c:v>
                </c:pt>
                <c:pt idx="2824">
                  <c:v>0.080384</c:v>
                </c:pt>
                <c:pt idx="2826">
                  <c:v>0.0832209</c:v>
                </c:pt>
                <c:pt idx="2827">
                  <c:v>0.0832209</c:v>
                </c:pt>
                <c:pt idx="2829">
                  <c:v>0.0860577</c:v>
                </c:pt>
                <c:pt idx="2830">
                  <c:v>0.0860577</c:v>
                </c:pt>
                <c:pt idx="2832">
                  <c:v>0.0888945</c:v>
                </c:pt>
                <c:pt idx="2833">
                  <c:v>0.0888945</c:v>
                </c:pt>
                <c:pt idx="2835">
                  <c:v>0.0917314</c:v>
                </c:pt>
                <c:pt idx="2836">
                  <c:v>0.0917314</c:v>
                </c:pt>
                <c:pt idx="2838">
                  <c:v>0.0945682</c:v>
                </c:pt>
                <c:pt idx="2839">
                  <c:v>0.0945682</c:v>
                </c:pt>
                <c:pt idx="2841">
                  <c:v>0.097405</c:v>
                </c:pt>
                <c:pt idx="2842">
                  <c:v>0.097405</c:v>
                </c:pt>
                <c:pt idx="2844">
                  <c:v>0</c:v>
                </c:pt>
                <c:pt idx="2845">
                  <c:v>0</c:v>
                </c:pt>
                <c:pt idx="2847">
                  <c:v>0</c:v>
                </c:pt>
                <c:pt idx="2848">
                  <c:v>0</c:v>
                </c:pt>
                <c:pt idx="2850">
                  <c:v>0</c:v>
                </c:pt>
                <c:pt idx="2851">
                  <c:v>0</c:v>
                </c:pt>
                <c:pt idx="2853">
                  <c:v>0</c:v>
                </c:pt>
                <c:pt idx="2854">
                  <c:v>0</c:v>
                </c:pt>
                <c:pt idx="2856">
                  <c:v>0</c:v>
                </c:pt>
                <c:pt idx="2857">
                  <c:v>0</c:v>
                </c:pt>
                <c:pt idx="2859">
                  <c:v>0</c:v>
                </c:pt>
                <c:pt idx="2860">
                  <c:v>0</c:v>
                </c:pt>
                <c:pt idx="2862">
                  <c:v>0</c:v>
                </c:pt>
                <c:pt idx="2863">
                  <c:v>0</c:v>
                </c:pt>
                <c:pt idx="2865">
                  <c:v>0</c:v>
                </c:pt>
                <c:pt idx="2866">
                  <c:v>0</c:v>
                </c:pt>
                <c:pt idx="2868">
                  <c:v>0</c:v>
                </c:pt>
                <c:pt idx="2869">
                  <c:v>0</c:v>
                </c:pt>
                <c:pt idx="2871">
                  <c:v>0</c:v>
                </c:pt>
                <c:pt idx="2872">
                  <c:v>0</c:v>
                </c:pt>
                <c:pt idx="2874">
                  <c:v>0</c:v>
                </c:pt>
                <c:pt idx="2875">
                  <c:v>0</c:v>
                </c:pt>
                <c:pt idx="2877">
                  <c:v>0</c:v>
                </c:pt>
                <c:pt idx="2878">
                  <c:v>0</c:v>
                </c:pt>
                <c:pt idx="2880">
                  <c:v>0</c:v>
                </c:pt>
                <c:pt idx="2881">
                  <c:v>0</c:v>
                </c:pt>
                <c:pt idx="2883">
                  <c:v>0</c:v>
                </c:pt>
                <c:pt idx="2884">
                  <c:v>0</c:v>
                </c:pt>
                <c:pt idx="2886">
                  <c:v>0</c:v>
                </c:pt>
                <c:pt idx="2887">
                  <c:v>0</c:v>
                </c:pt>
                <c:pt idx="2889">
                  <c:v>0</c:v>
                </c:pt>
                <c:pt idx="2890">
                  <c:v>0</c:v>
                </c:pt>
                <c:pt idx="2892">
                  <c:v>0</c:v>
                </c:pt>
                <c:pt idx="2893">
                  <c:v>0</c:v>
                </c:pt>
                <c:pt idx="2895">
                  <c:v>0</c:v>
                </c:pt>
                <c:pt idx="2896">
                  <c:v>0</c:v>
                </c:pt>
                <c:pt idx="2898">
                  <c:v>0</c:v>
                </c:pt>
                <c:pt idx="2899">
                  <c:v>0</c:v>
                </c:pt>
                <c:pt idx="2901">
                  <c:v>0</c:v>
                </c:pt>
                <c:pt idx="2902">
                  <c:v>0</c:v>
                </c:pt>
                <c:pt idx="2904">
                  <c:v>0</c:v>
                </c:pt>
                <c:pt idx="2905">
                  <c:v>0</c:v>
                </c:pt>
                <c:pt idx="2907">
                  <c:v>0</c:v>
                </c:pt>
                <c:pt idx="2908">
                  <c:v>0</c:v>
                </c:pt>
                <c:pt idx="2910">
                  <c:v>0</c:v>
                </c:pt>
                <c:pt idx="2911">
                  <c:v>0</c:v>
                </c:pt>
                <c:pt idx="2913">
                  <c:v>0</c:v>
                </c:pt>
                <c:pt idx="2914">
                  <c:v>0</c:v>
                </c:pt>
                <c:pt idx="2916">
                  <c:v>0</c:v>
                </c:pt>
                <c:pt idx="2917">
                  <c:v>0</c:v>
                </c:pt>
                <c:pt idx="2919">
                  <c:v>0</c:v>
                </c:pt>
                <c:pt idx="2920">
                  <c:v>0</c:v>
                </c:pt>
                <c:pt idx="2922">
                  <c:v>0</c:v>
                </c:pt>
                <c:pt idx="2923">
                  <c:v>0</c:v>
                </c:pt>
                <c:pt idx="2925">
                  <c:v>0</c:v>
                </c:pt>
                <c:pt idx="2926">
                  <c:v>0</c:v>
                </c:pt>
                <c:pt idx="2928">
                  <c:v>0</c:v>
                </c:pt>
                <c:pt idx="2929">
                  <c:v>0</c:v>
                </c:pt>
                <c:pt idx="2931">
                  <c:v>0</c:v>
                </c:pt>
                <c:pt idx="2932">
                  <c:v>0</c:v>
                </c:pt>
                <c:pt idx="2934">
                  <c:v>0</c:v>
                </c:pt>
                <c:pt idx="2935">
                  <c:v>0</c:v>
                </c:pt>
                <c:pt idx="2937">
                  <c:v>0</c:v>
                </c:pt>
                <c:pt idx="2938">
                  <c:v>0</c:v>
                </c:pt>
                <c:pt idx="2940">
                  <c:v>0</c:v>
                </c:pt>
                <c:pt idx="2941">
                  <c:v>0</c:v>
                </c:pt>
                <c:pt idx="2943">
                  <c:v>0</c:v>
                </c:pt>
                <c:pt idx="2944">
                  <c:v>0</c:v>
                </c:pt>
                <c:pt idx="2946">
                  <c:v>0</c:v>
                </c:pt>
                <c:pt idx="2947">
                  <c:v>0</c:v>
                </c:pt>
                <c:pt idx="2949">
                  <c:v>0</c:v>
                </c:pt>
                <c:pt idx="2950">
                  <c:v>0</c:v>
                </c:pt>
                <c:pt idx="2952">
                  <c:v>0</c:v>
                </c:pt>
                <c:pt idx="2953">
                  <c:v>0</c:v>
                </c:pt>
                <c:pt idx="2955">
                  <c:v>0</c:v>
                </c:pt>
                <c:pt idx="2956">
                  <c:v>0</c:v>
                </c:pt>
                <c:pt idx="2958">
                  <c:v>0</c:v>
                </c:pt>
                <c:pt idx="2959">
                  <c:v>0</c:v>
                </c:pt>
                <c:pt idx="2961">
                  <c:v>0</c:v>
                </c:pt>
                <c:pt idx="2962">
                  <c:v>0</c:v>
                </c:pt>
                <c:pt idx="2964">
                  <c:v>0</c:v>
                </c:pt>
                <c:pt idx="2965">
                  <c:v>0</c:v>
                </c:pt>
                <c:pt idx="2967">
                  <c:v>0</c:v>
                </c:pt>
                <c:pt idx="2968">
                  <c:v>0</c:v>
                </c:pt>
                <c:pt idx="2970">
                  <c:v>0</c:v>
                </c:pt>
                <c:pt idx="2971">
                  <c:v>0</c:v>
                </c:pt>
                <c:pt idx="2973">
                  <c:v>0</c:v>
                </c:pt>
                <c:pt idx="2974">
                  <c:v>0</c:v>
                </c:pt>
                <c:pt idx="2976">
                  <c:v>0</c:v>
                </c:pt>
                <c:pt idx="2977">
                  <c:v>0</c:v>
                </c:pt>
                <c:pt idx="2979">
                  <c:v>0</c:v>
                </c:pt>
                <c:pt idx="2980">
                  <c:v>0</c:v>
                </c:pt>
                <c:pt idx="2982">
                  <c:v>0</c:v>
                </c:pt>
                <c:pt idx="2983">
                  <c:v>0</c:v>
                </c:pt>
                <c:pt idx="2985">
                  <c:v>0</c:v>
                </c:pt>
                <c:pt idx="2986">
                  <c:v>0</c:v>
                </c:pt>
                <c:pt idx="2988">
                  <c:v>0</c:v>
                </c:pt>
                <c:pt idx="2989">
                  <c:v>0</c:v>
                </c:pt>
                <c:pt idx="2991">
                  <c:v>0</c:v>
                </c:pt>
                <c:pt idx="2992">
                  <c:v>0</c:v>
                </c:pt>
                <c:pt idx="2994">
                  <c:v>0</c:v>
                </c:pt>
                <c:pt idx="2995">
                  <c:v>0</c:v>
                </c:pt>
                <c:pt idx="2997">
                  <c:v>0</c:v>
                </c:pt>
                <c:pt idx="2998">
                  <c:v>0</c:v>
                </c:pt>
                <c:pt idx="3000">
                  <c:v>0</c:v>
                </c:pt>
                <c:pt idx="3001">
                  <c:v>0</c:v>
                </c:pt>
                <c:pt idx="3003">
                  <c:v>0</c:v>
                </c:pt>
                <c:pt idx="3004">
                  <c:v>0</c:v>
                </c:pt>
                <c:pt idx="3006">
                  <c:v>0</c:v>
                </c:pt>
                <c:pt idx="3007">
                  <c:v>0</c:v>
                </c:pt>
                <c:pt idx="3009">
                  <c:v>0</c:v>
                </c:pt>
                <c:pt idx="3010">
                  <c:v>0</c:v>
                </c:pt>
                <c:pt idx="3012">
                  <c:v>0</c:v>
                </c:pt>
                <c:pt idx="3013">
                  <c:v>0</c:v>
                </c:pt>
                <c:pt idx="3015">
                  <c:v>0</c:v>
                </c:pt>
                <c:pt idx="3016">
                  <c:v>0</c:v>
                </c:pt>
                <c:pt idx="3018">
                  <c:v>0</c:v>
                </c:pt>
                <c:pt idx="3019">
                  <c:v>0</c:v>
                </c:pt>
                <c:pt idx="3021">
                  <c:v>0</c:v>
                </c:pt>
                <c:pt idx="3022">
                  <c:v>0</c:v>
                </c:pt>
                <c:pt idx="3024">
                  <c:v>0</c:v>
                </c:pt>
                <c:pt idx="3025">
                  <c:v>0</c:v>
                </c:pt>
                <c:pt idx="3027">
                  <c:v>0</c:v>
                </c:pt>
                <c:pt idx="3028">
                  <c:v>0</c:v>
                </c:pt>
                <c:pt idx="3030">
                  <c:v>0</c:v>
                </c:pt>
                <c:pt idx="3031">
                  <c:v>0</c:v>
                </c:pt>
                <c:pt idx="3033">
                  <c:v>0</c:v>
                </c:pt>
                <c:pt idx="3034">
                  <c:v>0</c:v>
                </c:pt>
                <c:pt idx="3036">
                  <c:v>0</c:v>
                </c:pt>
                <c:pt idx="3037">
                  <c:v>0</c:v>
                </c:pt>
                <c:pt idx="3039">
                  <c:v>0</c:v>
                </c:pt>
                <c:pt idx="3040">
                  <c:v>0</c:v>
                </c:pt>
                <c:pt idx="3042">
                  <c:v>0</c:v>
                </c:pt>
                <c:pt idx="3043">
                  <c:v>0</c:v>
                </c:pt>
                <c:pt idx="3045">
                  <c:v>0</c:v>
                </c:pt>
                <c:pt idx="3046">
                  <c:v>0</c:v>
                </c:pt>
                <c:pt idx="3048">
                  <c:v>0</c:v>
                </c:pt>
                <c:pt idx="3049">
                  <c:v>0</c:v>
                </c:pt>
                <c:pt idx="3051">
                  <c:v>0</c:v>
                </c:pt>
                <c:pt idx="3052">
                  <c:v>0</c:v>
                </c:pt>
                <c:pt idx="3054">
                  <c:v>0</c:v>
                </c:pt>
                <c:pt idx="3055">
                  <c:v>0</c:v>
                </c:pt>
                <c:pt idx="3057">
                  <c:v>0</c:v>
                </c:pt>
                <c:pt idx="3058">
                  <c:v>0</c:v>
                </c:pt>
                <c:pt idx="3060">
                  <c:v>0</c:v>
                </c:pt>
                <c:pt idx="3061">
                  <c:v>0</c:v>
                </c:pt>
                <c:pt idx="3063">
                  <c:v>0</c:v>
                </c:pt>
                <c:pt idx="3064">
                  <c:v>0</c:v>
                </c:pt>
                <c:pt idx="3066">
                  <c:v>0</c:v>
                </c:pt>
                <c:pt idx="3067">
                  <c:v>0</c:v>
                </c:pt>
                <c:pt idx="3069">
                  <c:v>0</c:v>
                </c:pt>
                <c:pt idx="3070">
                  <c:v>0</c:v>
                </c:pt>
                <c:pt idx="3072">
                  <c:v>0</c:v>
                </c:pt>
                <c:pt idx="3073">
                  <c:v>0</c:v>
                </c:pt>
                <c:pt idx="3075">
                  <c:v>0</c:v>
                </c:pt>
                <c:pt idx="3076">
                  <c:v>0</c:v>
                </c:pt>
                <c:pt idx="3078">
                  <c:v>0</c:v>
                </c:pt>
                <c:pt idx="3079">
                  <c:v>0</c:v>
                </c:pt>
                <c:pt idx="3081">
                  <c:v>0</c:v>
                </c:pt>
                <c:pt idx="3082">
                  <c:v>0</c:v>
                </c:pt>
                <c:pt idx="3084">
                  <c:v>0</c:v>
                </c:pt>
                <c:pt idx="3085">
                  <c:v>0</c:v>
                </c:pt>
                <c:pt idx="3087">
                  <c:v>0</c:v>
                </c:pt>
                <c:pt idx="3088">
                  <c:v>0</c:v>
                </c:pt>
                <c:pt idx="3090">
                  <c:v>0</c:v>
                </c:pt>
                <c:pt idx="3091">
                  <c:v>0</c:v>
                </c:pt>
                <c:pt idx="3093">
                  <c:v>0</c:v>
                </c:pt>
                <c:pt idx="3094">
                  <c:v>0</c:v>
                </c:pt>
                <c:pt idx="3096">
                  <c:v>0</c:v>
                </c:pt>
                <c:pt idx="3097">
                  <c:v>0</c:v>
                </c:pt>
                <c:pt idx="3099">
                  <c:v>0</c:v>
                </c:pt>
                <c:pt idx="3100">
                  <c:v>0</c:v>
                </c:pt>
                <c:pt idx="3102">
                  <c:v>0</c:v>
                </c:pt>
                <c:pt idx="3103">
                  <c:v>0</c:v>
                </c:pt>
                <c:pt idx="3105">
                  <c:v>0.0888945</c:v>
                </c:pt>
                <c:pt idx="3106">
                  <c:v>0.0888945</c:v>
                </c:pt>
                <c:pt idx="3108">
                  <c:v>0.0917314</c:v>
                </c:pt>
                <c:pt idx="3109">
                  <c:v>0.0917314</c:v>
                </c:pt>
                <c:pt idx="3111">
                  <c:v>0.0945682</c:v>
                </c:pt>
                <c:pt idx="3112">
                  <c:v>0.0945682</c:v>
                </c:pt>
                <c:pt idx="3114">
                  <c:v>0.097405</c:v>
                </c:pt>
                <c:pt idx="3115">
                  <c:v>0.097405</c:v>
                </c:pt>
                <c:pt idx="3117">
                  <c:v>0.097405</c:v>
                </c:pt>
                <c:pt idx="3118">
                  <c:v>0.097405</c:v>
                </c:pt>
                <c:pt idx="3120">
                  <c:v>0.097405</c:v>
                </c:pt>
                <c:pt idx="3121">
                  <c:v>0.097405</c:v>
                </c:pt>
                <c:pt idx="3123">
                  <c:v>0.1002419</c:v>
                </c:pt>
                <c:pt idx="3124">
                  <c:v>0.1002419</c:v>
                </c:pt>
                <c:pt idx="3126">
                  <c:v>0.1002419</c:v>
                </c:pt>
                <c:pt idx="3127">
                  <c:v>0.1002419</c:v>
                </c:pt>
                <c:pt idx="3129">
                  <c:v>0.1002419</c:v>
                </c:pt>
                <c:pt idx="3130">
                  <c:v>0.1002419</c:v>
                </c:pt>
                <c:pt idx="3132">
                  <c:v>0.1030787</c:v>
                </c:pt>
                <c:pt idx="3133">
                  <c:v>0.1030787</c:v>
                </c:pt>
                <c:pt idx="3135">
                  <c:v>0.1030787</c:v>
                </c:pt>
                <c:pt idx="3136">
                  <c:v>0.1030787</c:v>
                </c:pt>
                <c:pt idx="3138">
                  <c:v>0.1059155</c:v>
                </c:pt>
                <c:pt idx="3139">
                  <c:v>0.1059155</c:v>
                </c:pt>
                <c:pt idx="3141">
                  <c:v>0.1059155</c:v>
                </c:pt>
                <c:pt idx="3142">
                  <c:v>0.1059155</c:v>
                </c:pt>
                <c:pt idx="3144">
                  <c:v>0.1087524</c:v>
                </c:pt>
                <c:pt idx="3145">
                  <c:v>0.1087524</c:v>
                </c:pt>
                <c:pt idx="3147">
                  <c:v>0.1115892</c:v>
                </c:pt>
                <c:pt idx="3148">
                  <c:v>0.1115892</c:v>
                </c:pt>
                <c:pt idx="3150">
                  <c:v>0.1144261</c:v>
                </c:pt>
                <c:pt idx="3151">
                  <c:v>0.1144261</c:v>
                </c:pt>
                <c:pt idx="3153">
                  <c:v>0.1172629</c:v>
                </c:pt>
                <c:pt idx="3154">
                  <c:v>0.1172629</c:v>
                </c:pt>
                <c:pt idx="3156">
                  <c:v>0.1200997</c:v>
                </c:pt>
                <c:pt idx="3157">
                  <c:v>0.1200997</c:v>
                </c:pt>
                <c:pt idx="3159">
                  <c:v>0.1229366</c:v>
                </c:pt>
                <c:pt idx="3160">
                  <c:v>0.1229366</c:v>
                </c:pt>
                <c:pt idx="3162">
                  <c:v>0.1257734</c:v>
                </c:pt>
                <c:pt idx="3163">
                  <c:v>0.1257734</c:v>
                </c:pt>
                <c:pt idx="3165">
                  <c:v>0.1286102</c:v>
                </c:pt>
                <c:pt idx="3166">
                  <c:v>0.1286102</c:v>
                </c:pt>
                <c:pt idx="3168">
                  <c:v>0.1314471</c:v>
                </c:pt>
                <c:pt idx="3169">
                  <c:v>0.1314471</c:v>
                </c:pt>
                <c:pt idx="3171">
                  <c:v>0.1342839</c:v>
                </c:pt>
                <c:pt idx="3172">
                  <c:v>0.1342839</c:v>
                </c:pt>
                <c:pt idx="3174">
                  <c:v>0.1371207</c:v>
                </c:pt>
                <c:pt idx="3175">
                  <c:v>0.1371207</c:v>
                </c:pt>
                <c:pt idx="3177">
                  <c:v>0.1399576</c:v>
                </c:pt>
                <c:pt idx="3178">
                  <c:v>0.1399576</c:v>
                </c:pt>
                <c:pt idx="3180">
                  <c:v>0.1427944</c:v>
                </c:pt>
                <c:pt idx="3181">
                  <c:v>0.1427944</c:v>
                </c:pt>
                <c:pt idx="3183">
                  <c:v>0.1456313</c:v>
                </c:pt>
                <c:pt idx="3184">
                  <c:v>0.1456313</c:v>
                </c:pt>
                <c:pt idx="3186">
                  <c:v>0.1484681</c:v>
                </c:pt>
                <c:pt idx="3187">
                  <c:v>0.1484681</c:v>
                </c:pt>
                <c:pt idx="3189">
                  <c:v>0.1513049</c:v>
                </c:pt>
                <c:pt idx="3190">
                  <c:v>0.1513049</c:v>
                </c:pt>
                <c:pt idx="3192">
                  <c:v>0.1541418</c:v>
                </c:pt>
                <c:pt idx="3193">
                  <c:v>0.1541418</c:v>
                </c:pt>
                <c:pt idx="3195">
                  <c:v>0.1569786</c:v>
                </c:pt>
                <c:pt idx="3196">
                  <c:v>0.1569786</c:v>
                </c:pt>
                <c:pt idx="3198">
                  <c:v>0.1598154</c:v>
                </c:pt>
                <c:pt idx="3199">
                  <c:v>0.1598154</c:v>
                </c:pt>
                <c:pt idx="3201">
                  <c:v>0.1626523</c:v>
                </c:pt>
                <c:pt idx="3202">
                  <c:v>0.1626523</c:v>
                </c:pt>
                <c:pt idx="3204">
                  <c:v>0</c:v>
                </c:pt>
                <c:pt idx="3205">
                  <c:v>0</c:v>
                </c:pt>
                <c:pt idx="3207">
                  <c:v>0</c:v>
                </c:pt>
                <c:pt idx="3208">
                  <c:v>0</c:v>
                </c:pt>
                <c:pt idx="3210">
                  <c:v>0</c:v>
                </c:pt>
                <c:pt idx="3211">
                  <c:v>0</c:v>
                </c:pt>
                <c:pt idx="3213">
                  <c:v>0</c:v>
                </c:pt>
                <c:pt idx="3214">
                  <c:v>0</c:v>
                </c:pt>
                <c:pt idx="3216">
                  <c:v>0</c:v>
                </c:pt>
                <c:pt idx="3217">
                  <c:v>0</c:v>
                </c:pt>
                <c:pt idx="3219">
                  <c:v>0</c:v>
                </c:pt>
                <c:pt idx="3220">
                  <c:v>0</c:v>
                </c:pt>
                <c:pt idx="3222">
                  <c:v>0</c:v>
                </c:pt>
                <c:pt idx="3223">
                  <c:v>0</c:v>
                </c:pt>
                <c:pt idx="3225">
                  <c:v>0</c:v>
                </c:pt>
                <c:pt idx="3226">
                  <c:v>0</c:v>
                </c:pt>
                <c:pt idx="3228">
                  <c:v>0</c:v>
                </c:pt>
                <c:pt idx="3229">
                  <c:v>0</c:v>
                </c:pt>
                <c:pt idx="3231">
                  <c:v>0</c:v>
                </c:pt>
                <c:pt idx="3232">
                  <c:v>0</c:v>
                </c:pt>
                <c:pt idx="3234">
                  <c:v>0</c:v>
                </c:pt>
                <c:pt idx="3235">
                  <c:v>0</c:v>
                </c:pt>
                <c:pt idx="3237">
                  <c:v>0</c:v>
                </c:pt>
                <c:pt idx="3238">
                  <c:v>0</c:v>
                </c:pt>
                <c:pt idx="3240">
                  <c:v>0</c:v>
                </c:pt>
                <c:pt idx="3241">
                  <c:v>0</c:v>
                </c:pt>
                <c:pt idx="3243">
                  <c:v>0</c:v>
                </c:pt>
                <c:pt idx="3244">
                  <c:v>0</c:v>
                </c:pt>
                <c:pt idx="3246">
                  <c:v>0</c:v>
                </c:pt>
                <c:pt idx="3247">
                  <c:v>0</c:v>
                </c:pt>
                <c:pt idx="3249">
                  <c:v>0</c:v>
                </c:pt>
                <c:pt idx="3250">
                  <c:v>0</c:v>
                </c:pt>
                <c:pt idx="3252">
                  <c:v>0</c:v>
                </c:pt>
                <c:pt idx="3253">
                  <c:v>0</c:v>
                </c:pt>
                <c:pt idx="3255">
                  <c:v>0</c:v>
                </c:pt>
                <c:pt idx="3256">
                  <c:v>0</c:v>
                </c:pt>
                <c:pt idx="3258">
                  <c:v>0</c:v>
                </c:pt>
                <c:pt idx="3259">
                  <c:v>0</c:v>
                </c:pt>
                <c:pt idx="3261">
                  <c:v>0</c:v>
                </c:pt>
                <c:pt idx="3262">
                  <c:v>0</c:v>
                </c:pt>
                <c:pt idx="3264">
                  <c:v>0</c:v>
                </c:pt>
                <c:pt idx="3265">
                  <c:v>0</c:v>
                </c:pt>
                <c:pt idx="3267">
                  <c:v>0</c:v>
                </c:pt>
                <c:pt idx="3268">
                  <c:v>0</c:v>
                </c:pt>
                <c:pt idx="3270">
                  <c:v>0</c:v>
                </c:pt>
                <c:pt idx="3271">
                  <c:v>0</c:v>
                </c:pt>
                <c:pt idx="3273">
                  <c:v>0</c:v>
                </c:pt>
                <c:pt idx="3274">
                  <c:v>0</c:v>
                </c:pt>
                <c:pt idx="3276">
                  <c:v>0</c:v>
                </c:pt>
                <c:pt idx="3277">
                  <c:v>0</c:v>
                </c:pt>
                <c:pt idx="3279">
                  <c:v>0</c:v>
                </c:pt>
                <c:pt idx="3280">
                  <c:v>0</c:v>
                </c:pt>
                <c:pt idx="3282">
                  <c:v>0</c:v>
                </c:pt>
                <c:pt idx="3283">
                  <c:v>0</c:v>
                </c:pt>
                <c:pt idx="3285">
                  <c:v>0</c:v>
                </c:pt>
                <c:pt idx="3286">
                  <c:v>0</c:v>
                </c:pt>
                <c:pt idx="3288">
                  <c:v>-0.0671315</c:v>
                </c:pt>
                <c:pt idx="3289">
                  <c:v>-0.0671315</c:v>
                </c:pt>
                <c:pt idx="3291">
                  <c:v>-0.0642946</c:v>
                </c:pt>
                <c:pt idx="3292">
                  <c:v>-0.0642946</c:v>
                </c:pt>
                <c:pt idx="3294">
                  <c:v>-0.0642946</c:v>
                </c:pt>
                <c:pt idx="3295">
                  <c:v>-0.0642946</c:v>
                </c:pt>
                <c:pt idx="3297">
                  <c:v>-0.0642946</c:v>
                </c:pt>
                <c:pt idx="3298">
                  <c:v>-0.0642946</c:v>
                </c:pt>
                <c:pt idx="3300">
                  <c:v>-0.0642946</c:v>
                </c:pt>
                <c:pt idx="3301">
                  <c:v>-0.0642946</c:v>
                </c:pt>
                <c:pt idx="3303">
                  <c:v>-0.0642946</c:v>
                </c:pt>
                <c:pt idx="3304">
                  <c:v>-0.0642946</c:v>
                </c:pt>
                <c:pt idx="3306">
                  <c:v>-0.0614578</c:v>
                </c:pt>
                <c:pt idx="3307">
                  <c:v>-0.0614578</c:v>
                </c:pt>
                <c:pt idx="3309">
                  <c:v>-0.058621</c:v>
                </c:pt>
                <c:pt idx="3310">
                  <c:v>-0.058621</c:v>
                </c:pt>
                <c:pt idx="3312">
                  <c:v>-0.058621</c:v>
                </c:pt>
                <c:pt idx="3313">
                  <c:v>-0.058621</c:v>
                </c:pt>
                <c:pt idx="3315">
                  <c:v>-0.058621</c:v>
                </c:pt>
                <c:pt idx="3316">
                  <c:v>-0.058621</c:v>
                </c:pt>
                <c:pt idx="3318">
                  <c:v>-0.0557841</c:v>
                </c:pt>
                <c:pt idx="3319">
                  <c:v>-0.0557841</c:v>
                </c:pt>
                <c:pt idx="3321">
                  <c:v>-0.0529473</c:v>
                </c:pt>
                <c:pt idx="3322">
                  <c:v>-0.0529473</c:v>
                </c:pt>
                <c:pt idx="3324">
                  <c:v>-0.0501105</c:v>
                </c:pt>
                <c:pt idx="3325">
                  <c:v>-0.0501105</c:v>
                </c:pt>
                <c:pt idx="3327">
                  <c:v>-0.0472736</c:v>
                </c:pt>
                <c:pt idx="3328">
                  <c:v>-0.0472736</c:v>
                </c:pt>
                <c:pt idx="3330">
                  <c:v>-0.0444368</c:v>
                </c:pt>
                <c:pt idx="3331">
                  <c:v>-0.0444368</c:v>
                </c:pt>
                <c:pt idx="3333">
                  <c:v>-0.0415999</c:v>
                </c:pt>
                <c:pt idx="3334">
                  <c:v>-0.0415999</c:v>
                </c:pt>
                <c:pt idx="3336">
                  <c:v>-0.0387631</c:v>
                </c:pt>
                <c:pt idx="3337">
                  <c:v>-0.0387631</c:v>
                </c:pt>
                <c:pt idx="3339">
                  <c:v>-0.0359263</c:v>
                </c:pt>
                <c:pt idx="3340">
                  <c:v>-0.0359263</c:v>
                </c:pt>
                <c:pt idx="3342">
                  <c:v>-0.0330894</c:v>
                </c:pt>
                <c:pt idx="3343">
                  <c:v>-0.0330894</c:v>
                </c:pt>
                <c:pt idx="3345">
                  <c:v>-0.0302526</c:v>
                </c:pt>
                <c:pt idx="3346">
                  <c:v>-0.0302526</c:v>
                </c:pt>
                <c:pt idx="3348">
                  <c:v>-0.0274158</c:v>
                </c:pt>
                <c:pt idx="3349">
                  <c:v>-0.0274158</c:v>
                </c:pt>
                <c:pt idx="3351">
                  <c:v>-0.0245789</c:v>
                </c:pt>
                <c:pt idx="3352">
                  <c:v>-0.0245789</c:v>
                </c:pt>
                <c:pt idx="3354">
                  <c:v>-0.0217421</c:v>
                </c:pt>
                <c:pt idx="3355">
                  <c:v>-0.0217421</c:v>
                </c:pt>
                <c:pt idx="3357">
                  <c:v>-0.0189053</c:v>
                </c:pt>
                <c:pt idx="3358">
                  <c:v>-0.0189053</c:v>
                </c:pt>
                <c:pt idx="3360">
                  <c:v>-0.0160684</c:v>
                </c:pt>
                <c:pt idx="3361">
                  <c:v>-0.0160684</c:v>
                </c:pt>
                <c:pt idx="3363">
                  <c:v>-0.0132316</c:v>
                </c:pt>
                <c:pt idx="3364">
                  <c:v>-0.0132316</c:v>
                </c:pt>
                <c:pt idx="3366">
                  <c:v>-0.0103947</c:v>
                </c:pt>
                <c:pt idx="3367">
                  <c:v>-0.0103947</c:v>
                </c:pt>
                <c:pt idx="3369">
                  <c:v>-0.0075579</c:v>
                </c:pt>
                <c:pt idx="3370">
                  <c:v>-0.0075579</c:v>
                </c:pt>
                <c:pt idx="3372">
                  <c:v>0.1115892</c:v>
                </c:pt>
                <c:pt idx="3373">
                  <c:v>0.1115892</c:v>
                </c:pt>
                <c:pt idx="3375">
                  <c:v>0.1144261</c:v>
                </c:pt>
                <c:pt idx="3376">
                  <c:v>0.1144261</c:v>
                </c:pt>
                <c:pt idx="3378">
                  <c:v>0.1172629</c:v>
                </c:pt>
                <c:pt idx="3379">
                  <c:v>0.1172629</c:v>
                </c:pt>
                <c:pt idx="3381">
                  <c:v>0.1200997</c:v>
                </c:pt>
                <c:pt idx="3382">
                  <c:v>0.1200997</c:v>
                </c:pt>
                <c:pt idx="3384">
                  <c:v>0.1229366</c:v>
                </c:pt>
                <c:pt idx="3385">
                  <c:v>0.1229366</c:v>
                </c:pt>
                <c:pt idx="3387">
                  <c:v>0.1257734</c:v>
                </c:pt>
                <c:pt idx="3388">
                  <c:v>0.1257734</c:v>
                </c:pt>
                <c:pt idx="3390">
                  <c:v>0.1286102</c:v>
                </c:pt>
                <c:pt idx="3391">
                  <c:v>0.1286102</c:v>
                </c:pt>
                <c:pt idx="3393">
                  <c:v>0.1314471</c:v>
                </c:pt>
                <c:pt idx="3394">
                  <c:v>0.1314471</c:v>
                </c:pt>
                <c:pt idx="3396">
                  <c:v>0.1342839</c:v>
                </c:pt>
                <c:pt idx="3397">
                  <c:v>0.1342839</c:v>
                </c:pt>
                <c:pt idx="3399">
                  <c:v>0.1371207</c:v>
                </c:pt>
                <c:pt idx="3400">
                  <c:v>0.1371207</c:v>
                </c:pt>
                <c:pt idx="3402">
                  <c:v>0.1399576</c:v>
                </c:pt>
                <c:pt idx="3403">
                  <c:v>0.1399576</c:v>
                </c:pt>
                <c:pt idx="3405">
                  <c:v>0.1427944</c:v>
                </c:pt>
                <c:pt idx="3406">
                  <c:v>0.1427944</c:v>
                </c:pt>
                <c:pt idx="3408">
                  <c:v>0.1456313</c:v>
                </c:pt>
                <c:pt idx="3409">
                  <c:v>0.1456313</c:v>
                </c:pt>
                <c:pt idx="3411">
                  <c:v>0.1484681</c:v>
                </c:pt>
                <c:pt idx="3412">
                  <c:v>0.1484681</c:v>
                </c:pt>
                <c:pt idx="3414">
                  <c:v>0.1513049</c:v>
                </c:pt>
                <c:pt idx="3415">
                  <c:v>0.1513049</c:v>
                </c:pt>
                <c:pt idx="3417">
                  <c:v>0.1541418</c:v>
                </c:pt>
                <c:pt idx="3418">
                  <c:v>0.1541418</c:v>
                </c:pt>
                <c:pt idx="3420">
                  <c:v>0.1569786</c:v>
                </c:pt>
                <c:pt idx="3421">
                  <c:v>0.1569786</c:v>
                </c:pt>
                <c:pt idx="3423">
                  <c:v>0.1598154</c:v>
                </c:pt>
                <c:pt idx="3424">
                  <c:v>0.1598154</c:v>
                </c:pt>
                <c:pt idx="3426">
                  <c:v>0.1626523</c:v>
                </c:pt>
                <c:pt idx="3427">
                  <c:v>0.1626523</c:v>
                </c:pt>
                <c:pt idx="3429">
                  <c:v>0.1654891</c:v>
                </c:pt>
                <c:pt idx="3430">
                  <c:v>0.1654891</c:v>
                </c:pt>
                <c:pt idx="3432">
                  <c:v>0.1683259</c:v>
                </c:pt>
                <c:pt idx="3433">
                  <c:v>0.1683259</c:v>
                </c:pt>
                <c:pt idx="3435">
                  <c:v>0.1711628</c:v>
                </c:pt>
                <c:pt idx="3436">
                  <c:v>0.1711628</c:v>
                </c:pt>
                <c:pt idx="3438">
                  <c:v>0.1739996</c:v>
                </c:pt>
                <c:pt idx="3439">
                  <c:v>0.1739996</c:v>
                </c:pt>
                <c:pt idx="3441">
                  <c:v>0.1768365</c:v>
                </c:pt>
                <c:pt idx="3442">
                  <c:v>0.1768365</c:v>
                </c:pt>
                <c:pt idx="3444">
                  <c:v>0.1796733</c:v>
                </c:pt>
                <c:pt idx="3445">
                  <c:v>0.1796733</c:v>
                </c:pt>
                <c:pt idx="3447">
                  <c:v>0.1825101</c:v>
                </c:pt>
                <c:pt idx="3448">
                  <c:v>0.1825101</c:v>
                </c:pt>
                <c:pt idx="3450">
                  <c:v>0.1825101</c:v>
                </c:pt>
                <c:pt idx="3451">
                  <c:v>0.1825101</c:v>
                </c:pt>
                <c:pt idx="3453">
                  <c:v>0.1825101</c:v>
                </c:pt>
                <c:pt idx="3454">
                  <c:v>0.1825101</c:v>
                </c:pt>
                <c:pt idx="3456">
                  <c:v>0.185347</c:v>
                </c:pt>
                <c:pt idx="3457">
                  <c:v>0.185347</c:v>
                </c:pt>
                <c:pt idx="3459">
                  <c:v>0.1881838</c:v>
                </c:pt>
                <c:pt idx="3460">
                  <c:v>0.1881838</c:v>
                </c:pt>
                <c:pt idx="3462">
                  <c:v>0.1910206</c:v>
                </c:pt>
                <c:pt idx="3463">
                  <c:v>0.1910206</c:v>
                </c:pt>
                <c:pt idx="3465">
                  <c:v>0.1938575</c:v>
                </c:pt>
                <c:pt idx="3466">
                  <c:v>0.1938575</c:v>
                </c:pt>
                <c:pt idx="3468">
                  <c:v>0.1966943</c:v>
                </c:pt>
                <c:pt idx="3469">
                  <c:v>0.1966943</c:v>
                </c:pt>
                <c:pt idx="3471">
                  <c:v>0.1995311</c:v>
                </c:pt>
                <c:pt idx="3472">
                  <c:v>0.1995311</c:v>
                </c:pt>
                <c:pt idx="3474">
                  <c:v>0.0576893</c:v>
                </c:pt>
                <c:pt idx="3475">
                  <c:v>0.0576893</c:v>
                </c:pt>
                <c:pt idx="3477">
                  <c:v>0.0605262</c:v>
                </c:pt>
                <c:pt idx="3478">
                  <c:v>0.0605262</c:v>
                </c:pt>
                <c:pt idx="3480">
                  <c:v>0.063363</c:v>
                </c:pt>
                <c:pt idx="3481">
                  <c:v>0.063363</c:v>
                </c:pt>
                <c:pt idx="3483">
                  <c:v>0.0661998</c:v>
                </c:pt>
                <c:pt idx="3484">
                  <c:v>0.0661998</c:v>
                </c:pt>
                <c:pt idx="3486">
                  <c:v>0.0690367</c:v>
                </c:pt>
                <c:pt idx="3487">
                  <c:v>0.0690367</c:v>
                </c:pt>
                <c:pt idx="3489">
                  <c:v>0.0718735</c:v>
                </c:pt>
                <c:pt idx="3490">
                  <c:v>0.0718735</c:v>
                </c:pt>
                <c:pt idx="3492">
                  <c:v>0.0747103</c:v>
                </c:pt>
                <c:pt idx="3493">
                  <c:v>0.0747103</c:v>
                </c:pt>
                <c:pt idx="3495">
                  <c:v>0.0775472</c:v>
                </c:pt>
                <c:pt idx="3496">
                  <c:v>0.0775472</c:v>
                </c:pt>
                <c:pt idx="3498">
                  <c:v>0.080384</c:v>
                </c:pt>
                <c:pt idx="3499">
                  <c:v>0.080384</c:v>
                </c:pt>
                <c:pt idx="3501">
                  <c:v>0.0832209</c:v>
                </c:pt>
                <c:pt idx="3502">
                  <c:v>0.0832209</c:v>
                </c:pt>
                <c:pt idx="3504">
                  <c:v>0.0860577</c:v>
                </c:pt>
                <c:pt idx="3505">
                  <c:v>0.0860577</c:v>
                </c:pt>
                <c:pt idx="3507">
                  <c:v>0.0888945</c:v>
                </c:pt>
                <c:pt idx="3508">
                  <c:v>0.0888945</c:v>
                </c:pt>
                <c:pt idx="3510">
                  <c:v>0.0917314</c:v>
                </c:pt>
                <c:pt idx="3511">
                  <c:v>0.0917314</c:v>
                </c:pt>
                <c:pt idx="3513">
                  <c:v>0.0945682</c:v>
                </c:pt>
                <c:pt idx="3514">
                  <c:v>0.0945682</c:v>
                </c:pt>
                <c:pt idx="3516">
                  <c:v>0.097405</c:v>
                </c:pt>
                <c:pt idx="3517">
                  <c:v>0.097405</c:v>
                </c:pt>
                <c:pt idx="3519">
                  <c:v>0.097405</c:v>
                </c:pt>
                <c:pt idx="3520">
                  <c:v>0.097405</c:v>
                </c:pt>
                <c:pt idx="3522">
                  <c:v>0.1002419</c:v>
                </c:pt>
                <c:pt idx="3523">
                  <c:v>0.1002419</c:v>
                </c:pt>
                <c:pt idx="3525">
                  <c:v>0.1002419</c:v>
                </c:pt>
                <c:pt idx="3526">
                  <c:v>0.1002419</c:v>
                </c:pt>
                <c:pt idx="3528">
                  <c:v>0.1030787</c:v>
                </c:pt>
                <c:pt idx="3529">
                  <c:v>0.1030787</c:v>
                </c:pt>
                <c:pt idx="3531">
                  <c:v>0.1059155</c:v>
                </c:pt>
                <c:pt idx="3532">
                  <c:v>0.1059155</c:v>
                </c:pt>
                <c:pt idx="3534">
                  <c:v>0.1087524</c:v>
                </c:pt>
                <c:pt idx="3535">
                  <c:v>0.1087524</c:v>
                </c:pt>
                <c:pt idx="3537">
                  <c:v>0.1115892</c:v>
                </c:pt>
                <c:pt idx="3538">
                  <c:v>0.1115892</c:v>
                </c:pt>
                <c:pt idx="3540">
                  <c:v>0.1144261</c:v>
                </c:pt>
                <c:pt idx="3541">
                  <c:v>0.1144261</c:v>
                </c:pt>
                <c:pt idx="3543">
                  <c:v>0.1144261</c:v>
                </c:pt>
                <c:pt idx="3544">
                  <c:v>0.1144261</c:v>
                </c:pt>
                <c:pt idx="3546">
                  <c:v>0.1172629</c:v>
                </c:pt>
                <c:pt idx="3547">
                  <c:v>0.1172629</c:v>
                </c:pt>
                <c:pt idx="3549">
                  <c:v>0.1200997</c:v>
                </c:pt>
                <c:pt idx="3550">
                  <c:v>0.1200997</c:v>
                </c:pt>
                <c:pt idx="3552">
                  <c:v>-0.075642</c:v>
                </c:pt>
                <c:pt idx="3553">
                  <c:v>-0.075642</c:v>
                </c:pt>
                <c:pt idx="3555">
                  <c:v>-0.0728051</c:v>
                </c:pt>
                <c:pt idx="3556">
                  <c:v>-0.0728051</c:v>
                </c:pt>
                <c:pt idx="3558">
                  <c:v>-0.0699683</c:v>
                </c:pt>
                <c:pt idx="3559">
                  <c:v>-0.0699683</c:v>
                </c:pt>
                <c:pt idx="3561">
                  <c:v>-0.0671315</c:v>
                </c:pt>
                <c:pt idx="3562">
                  <c:v>-0.0671315</c:v>
                </c:pt>
                <c:pt idx="3564">
                  <c:v>-0.0642946</c:v>
                </c:pt>
                <c:pt idx="3565">
                  <c:v>-0.0642946</c:v>
                </c:pt>
                <c:pt idx="3567">
                  <c:v>-0.0614578</c:v>
                </c:pt>
                <c:pt idx="3568">
                  <c:v>-0.0614578</c:v>
                </c:pt>
                <c:pt idx="3570">
                  <c:v>-0.058621</c:v>
                </c:pt>
                <c:pt idx="3571">
                  <c:v>-0.058621</c:v>
                </c:pt>
                <c:pt idx="3573">
                  <c:v>-0.0557841</c:v>
                </c:pt>
                <c:pt idx="3574">
                  <c:v>-0.0557841</c:v>
                </c:pt>
                <c:pt idx="3576">
                  <c:v>-0.0529473</c:v>
                </c:pt>
                <c:pt idx="3577">
                  <c:v>-0.0529473</c:v>
                </c:pt>
                <c:pt idx="3579">
                  <c:v>-0.0501105</c:v>
                </c:pt>
                <c:pt idx="3580">
                  <c:v>-0.0501105</c:v>
                </c:pt>
                <c:pt idx="3582">
                  <c:v>-0.0472736</c:v>
                </c:pt>
                <c:pt idx="3583">
                  <c:v>-0.0472736</c:v>
                </c:pt>
                <c:pt idx="3585">
                  <c:v>-0.0444368</c:v>
                </c:pt>
                <c:pt idx="3586">
                  <c:v>-0.0444368</c:v>
                </c:pt>
                <c:pt idx="3588">
                  <c:v>-0.0415999</c:v>
                </c:pt>
                <c:pt idx="3589">
                  <c:v>-0.0415999</c:v>
                </c:pt>
                <c:pt idx="3591">
                  <c:v>-0.0387631</c:v>
                </c:pt>
                <c:pt idx="3592">
                  <c:v>-0.0387631</c:v>
                </c:pt>
                <c:pt idx="3594">
                  <c:v>-0.0359263</c:v>
                </c:pt>
                <c:pt idx="3595">
                  <c:v>-0.0359263</c:v>
                </c:pt>
                <c:pt idx="3597">
                  <c:v>-0.0330894</c:v>
                </c:pt>
                <c:pt idx="3598">
                  <c:v>-0.0330894</c:v>
                </c:pt>
                <c:pt idx="3600">
                  <c:v>-0.0302526</c:v>
                </c:pt>
                <c:pt idx="3601">
                  <c:v>-0.0302526</c:v>
                </c:pt>
                <c:pt idx="3603">
                  <c:v>-0.0274158</c:v>
                </c:pt>
                <c:pt idx="3604">
                  <c:v>-0.0274158</c:v>
                </c:pt>
                <c:pt idx="3606">
                  <c:v>0</c:v>
                </c:pt>
                <c:pt idx="3607">
                  <c:v>0</c:v>
                </c:pt>
                <c:pt idx="3609">
                  <c:v>0</c:v>
                </c:pt>
                <c:pt idx="3610">
                  <c:v>0</c:v>
                </c:pt>
                <c:pt idx="3612">
                  <c:v>0</c:v>
                </c:pt>
                <c:pt idx="3613">
                  <c:v>0</c:v>
                </c:pt>
                <c:pt idx="3615">
                  <c:v>0</c:v>
                </c:pt>
                <c:pt idx="3616">
                  <c:v>0</c:v>
                </c:pt>
                <c:pt idx="3618">
                  <c:v>0</c:v>
                </c:pt>
                <c:pt idx="3619">
                  <c:v>0</c:v>
                </c:pt>
                <c:pt idx="3621">
                  <c:v>0</c:v>
                </c:pt>
                <c:pt idx="3622">
                  <c:v>0</c:v>
                </c:pt>
                <c:pt idx="3624">
                  <c:v>0</c:v>
                </c:pt>
                <c:pt idx="3625">
                  <c:v>0</c:v>
                </c:pt>
                <c:pt idx="3627">
                  <c:v>0</c:v>
                </c:pt>
                <c:pt idx="3628">
                  <c:v>0</c:v>
                </c:pt>
                <c:pt idx="3630">
                  <c:v>0</c:v>
                </c:pt>
                <c:pt idx="3631">
                  <c:v>0</c:v>
                </c:pt>
                <c:pt idx="3633">
                  <c:v>0</c:v>
                </c:pt>
                <c:pt idx="3634">
                  <c:v>0</c:v>
                </c:pt>
                <c:pt idx="3636">
                  <c:v>0</c:v>
                </c:pt>
                <c:pt idx="3637">
                  <c:v>0</c:v>
                </c:pt>
                <c:pt idx="3639">
                  <c:v>0</c:v>
                </c:pt>
                <c:pt idx="3640">
                  <c:v>0</c:v>
                </c:pt>
                <c:pt idx="3642">
                  <c:v>0</c:v>
                </c:pt>
                <c:pt idx="3643">
                  <c:v>0</c:v>
                </c:pt>
                <c:pt idx="3645">
                  <c:v>0</c:v>
                </c:pt>
                <c:pt idx="3646">
                  <c:v>0</c:v>
                </c:pt>
                <c:pt idx="3648">
                  <c:v>0</c:v>
                </c:pt>
                <c:pt idx="3649">
                  <c:v>0</c:v>
                </c:pt>
                <c:pt idx="3651">
                  <c:v>0</c:v>
                </c:pt>
                <c:pt idx="3652">
                  <c:v>0</c:v>
                </c:pt>
                <c:pt idx="3654">
                  <c:v>0</c:v>
                </c:pt>
                <c:pt idx="3655">
                  <c:v>0</c:v>
                </c:pt>
                <c:pt idx="3657">
                  <c:v>0</c:v>
                </c:pt>
                <c:pt idx="3658">
                  <c:v>0</c:v>
                </c:pt>
                <c:pt idx="3660">
                  <c:v>0</c:v>
                </c:pt>
                <c:pt idx="3661">
                  <c:v>0</c:v>
                </c:pt>
                <c:pt idx="3663">
                  <c:v>0</c:v>
                </c:pt>
                <c:pt idx="3664">
                  <c:v>0</c:v>
                </c:pt>
                <c:pt idx="3666">
                  <c:v>0</c:v>
                </c:pt>
                <c:pt idx="3667">
                  <c:v>0</c:v>
                </c:pt>
                <c:pt idx="3669">
                  <c:v>0</c:v>
                </c:pt>
                <c:pt idx="3670">
                  <c:v>0</c:v>
                </c:pt>
                <c:pt idx="3672">
                  <c:v>0</c:v>
                </c:pt>
                <c:pt idx="3673">
                  <c:v>0</c:v>
                </c:pt>
                <c:pt idx="3675">
                  <c:v>0</c:v>
                </c:pt>
                <c:pt idx="3676">
                  <c:v>0</c:v>
                </c:pt>
                <c:pt idx="3678">
                  <c:v>-0.0415999</c:v>
                </c:pt>
                <c:pt idx="3679">
                  <c:v>-0.0415999</c:v>
                </c:pt>
                <c:pt idx="3681">
                  <c:v>-0.0387631</c:v>
                </c:pt>
                <c:pt idx="3682">
                  <c:v>-0.0387631</c:v>
                </c:pt>
                <c:pt idx="3684">
                  <c:v>-0.0359263</c:v>
                </c:pt>
                <c:pt idx="3685">
                  <c:v>-0.0359263</c:v>
                </c:pt>
                <c:pt idx="3687">
                  <c:v>-0.0330894</c:v>
                </c:pt>
                <c:pt idx="3688">
                  <c:v>-0.0330894</c:v>
                </c:pt>
                <c:pt idx="3690">
                  <c:v>-0.0302526</c:v>
                </c:pt>
                <c:pt idx="3691">
                  <c:v>-0.0302526</c:v>
                </c:pt>
                <c:pt idx="3693">
                  <c:v>-0.0274158</c:v>
                </c:pt>
                <c:pt idx="3694">
                  <c:v>-0.0274158</c:v>
                </c:pt>
                <c:pt idx="3696">
                  <c:v>-0.0245789</c:v>
                </c:pt>
                <c:pt idx="3697">
                  <c:v>-0.0245789</c:v>
                </c:pt>
                <c:pt idx="3699">
                  <c:v>-0.0217421</c:v>
                </c:pt>
                <c:pt idx="3700">
                  <c:v>-0.0217421</c:v>
                </c:pt>
                <c:pt idx="3702">
                  <c:v>-0.0189053</c:v>
                </c:pt>
                <c:pt idx="3703">
                  <c:v>-0.0189053</c:v>
                </c:pt>
                <c:pt idx="3705">
                  <c:v>-0.0160684</c:v>
                </c:pt>
                <c:pt idx="3706">
                  <c:v>-0.0160684</c:v>
                </c:pt>
                <c:pt idx="3708">
                  <c:v>-0.0132316</c:v>
                </c:pt>
                <c:pt idx="3709">
                  <c:v>-0.0132316</c:v>
                </c:pt>
                <c:pt idx="3711">
                  <c:v>-0.0132316</c:v>
                </c:pt>
                <c:pt idx="3712">
                  <c:v>-0.0132316</c:v>
                </c:pt>
                <c:pt idx="3714">
                  <c:v>-0.0103947</c:v>
                </c:pt>
                <c:pt idx="3715">
                  <c:v>-0.0103947</c:v>
                </c:pt>
                <c:pt idx="3717">
                  <c:v>-0.0103947</c:v>
                </c:pt>
                <c:pt idx="3718">
                  <c:v>-0.0103947</c:v>
                </c:pt>
                <c:pt idx="3720">
                  <c:v>-0.0075579</c:v>
                </c:pt>
                <c:pt idx="3721">
                  <c:v>-0.0075579</c:v>
                </c:pt>
                <c:pt idx="3723">
                  <c:v>-0.0047211</c:v>
                </c:pt>
                <c:pt idx="3724">
                  <c:v>-0.0047211</c:v>
                </c:pt>
                <c:pt idx="3726">
                  <c:v>-0.0018842</c:v>
                </c:pt>
                <c:pt idx="3727">
                  <c:v>-0.0018842</c:v>
                </c:pt>
                <c:pt idx="3729">
                  <c:v>-0.2004628</c:v>
                </c:pt>
                <c:pt idx="3730">
                  <c:v>-0.2004628</c:v>
                </c:pt>
                <c:pt idx="3732">
                  <c:v>-0.1976259</c:v>
                </c:pt>
                <c:pt idx="3733">
                  <c:v>-0.1976259</c:v>
                </c:pt>
                <c:pt idx="3735">
                  <c:v>-0.1947891</c:v>
                </c:pt>
                <c:pt idx="3736">
                  <c:v>-0.1947891</c:v>
                </c:pt>
                <c:pt idx="3738">
                  <c:v>-0.1919523</c:v>
                </c:pt>
                <c:pt idx="3739">
                  <c:v>-0.1919523</c:v>
                </c:pt>
                <c:pt idx="3741">
                  <c:v>-0.1891154</c:v>
                </c:pt>
                <c:pt idx="3742">
                  <c:v>-0.1891154</c:v>
                </c:pt>
                <c:pt idx="3744">
                  <c:v>-0.1862786</c:v>
                </c:pt>
                <c:pt idx="3745">
                  <c:v>-0.1862786</c:v>
                </c:pt>
                <c:pt idx="3747">
                  <c:v>-0.1834418</c:v>
                </c:pt>
                <c:pt idx="3748">
                  <c:v>-0.1834418</c:v>
                </c:pt>
                <c:pt idx="3750">
                  <c:v>-0.1806049</c:v>
                </c:pt>
                <c:pt idx="3751">
                  <c:v>-0.1806049</c:v>
                </c:pt>
                <c:pt idx="3753">
                  <c:v>-0.1777681</c:v>
                </c:pt>
                <c:pt idx="3754">
                  <c:v>-0.1777681</c:v>
                </c:pt>
                <c:pt idx="3756">
                  <c:v>-0.1777681</c:v>
                </c:pt>
                <c:pt idx="3757">
                  <c:v>-0.1777681</c:v>
                </c:pt>
                <c:pt idx="3759">
                  <c:v>-0.1749313</c:v>
                </c:pt>
                <c:pt idx="3760">
                  <c:v>-0.1749313</c:v>
                </c:pt>
                <c:pt idx="3762">
                  <c:v>-0.1720944</c:v>
                </c:pt>
                <c:pt idx="3763">
                  <c:v>-0.1720944</c:v>
                </c:pt>
                <c:pt idx="3765">
                  <c:v>-0.1692576</c:v>
                </c:pt>
                <c:pt idx="3766">
                  <c:v>-0.1692576</c:v>
                </c:pt>
                <c:pt idx="3768">
                  <c:v>-0.1664207</c:v>
                </c:pt>
                <c:pt idx="3769">
                  <c:v>-0.1664207</c:v>
                </c:pt>
                <c:pt idx="3771">
                  <c:v>-0.1635839</c:v>
                </c:pt>
                <c:pt idx="3772">
                  <c:v>-0.1635839</c:v>
                </c:pt>
                <c:pt idx="3774">
                  <c:v>-0.1607471</c:v>
                </c:pt>
                <c:pt idx="3775">
                  <c:v>-0.1607471</c:v>
                </c:pt>
                <c:pt idx="3777">
                  <c:v>-0.1579102</c:v>
                </c:pt>
                <c:pt idx="3778">
                  <c:v>-0.1579102</c:v>
                </c:pt>
                <c:pt idx="3780">
                  <c:v>-0.1550734</c:v>
                </c:pt>
                <c:pt idx="3781">
                  <c:v>-0.1550734</c:v>
                </c:pt>
                <c:pt idx="3783">
                  <c:v>-0.1550734</c:v>
                </c:pt>
                <c:pt idx="3784">
                  <c:v>-0.1550734</c:v>
                </c:pt>
                <c:pt idx="3786">
                  <c:v>-0.1522366</c:v>
                </c:pt>
                <c:pt idx="3787">
                  <c:v>-0.1522366</c:v>
                </c:pt>
                <c:pt idx="3789">
                  <c:v>-0.1493997</c:v>
                </c:pt>
                <c:pt idx="3790">
                  <c:v>-0.1493997</c:v>
                </c:pt>
                <c:pt idx="3792">
                  <c:v>-0.1465629</c:v>
                </c:pt>
                <c:pt idx="3793">
                  <c:v>-0.1465629</c:v>
                </c:pt>
                <c:pt idx="3795">
                  <c:v>-0.1437261</c:v>
                </c:pt>
                <c:pt idx="3796">
                  <c:v>-0.1437261</c:v>
                </c:pt>
                <c:pt idx="3798">
                  <c:v>-0.1437261</c:v>
                </c:pt>
                <c:pt idx="3799">
                  <c:v>-0.1437261</c:v>
                </c:pt>
                <c:pt idx="3801">
                  <c:v>-0.1408892</c:v>
                </c:pt>
                <c:pt idx="3802">
                  <c:v>-0.1408892</c:v>
                </c:pt>
                <c:pt idx="3804">
                  <c:v>-0.1408892</c:v>
                </c:pt>
                <c:pt idx="3805">
                  <c:v>-0.1408892</c:v>
                </c:pt>
                <c:pt idx="3807">
                  <c:v>-0.1380524</c:v>
                </c:pt>
                <c:pt idx="3808">
                  <c:v>-0.1380524</c:v>
                </c:pt>
                <c:pt idx="3810">
                  <c:v>-0.1380524</c:v>
                </c:pt>
                <c:pt idx="3811">
                  <c:v>-0.1380524</c:v>
                </c:pt>
                <c:pt idx="3813">
                  <c:v>-0.1380524</c:v>
                </c:pt>
                <c:pt idx="3814">
                  <c:v>-0.1380524</c:v>
                </c:pt>
                <c:pt idx="3816">
                  <c:v>-0.1352155</c:v>
                </c:pt>
                <c:pt idx="3817">
                  <c:v>-0.1352155</c:v>
                </c:pt>
                <c:pt idx="3819">
                  <c:v>-0.1352155</c:v>
                </c:pt>
                <c:pt idx="3820">
                  <c:v>-0.1352155</c:v>
                </c:pt>
                <c:pt idx="3822">
                  <c:v>-0.1323787</c:v>
                </c:pt>
                <c:pt idx="3823">
                  <c:v>-0.1323787</c:v>
                </c:pt>
                <c:pt idx="3825">
                  <c:v>-0.1323787</c:v>
                </c:pt>
                <c:pt idx="3826">
                  <c:v>-0.1323787</c:v>
                </c:pt>
                <c:pt idx="3828">
                  <c:v>-0.1295419</c:v>
                </c:pt>
                <c:pt idx="3829">
                  <c:v>-0.1295419</c:v>
                </c:pt>
                <c:pt idx="3831">
                  <c:v>-0.126705</c:v>
                </c:pt>
                <c:pt idx="3832">
                  <c:v>-0.126705</c:v>
                </c:pt>
                <c:pt idx="3834">
                  <c:v>-0.1238682</c:v>
                </c:pt>
                <c:pt idx="3835">
                  <c:v>-0.1238682</c:v>
                </c:pt>
                <c:pt idx="3837">
                  <c:v>-0.1210314</c:v>
                </c:pt>
                <c:pt idx="3838">
                  <c:v>-0.1210314</c:v>
                </c:pt>
                <c:pt idx="3840">
                  <c:v>-0.1181945</c:v>
                </c:pt>
                <c:pt idx="3841">
                  <c:v>-0.1181945</c:v>
                </c:pt>
                <c:pt idx="3843">
                  <c:v>-0.1153577</c:v>
                </c:pt>
                <c:pt idx="3844">
                  <c:v>-0.1153577</c:v>
                </c:pt>
                <c:pt idx="3846">
                  <c:v>-0.1125209</c:v>
                </c:pt>
                <c:pt idx="3847">
                  <c:v>-0.1125209</c:v>
                </c:pt>
                <c:pt idx="3849">
                  <c:v>-0.109684</c:v>
                </c:pt>
                <c:pt idx="3850">
                  <c:v>-0.109684</c:v>
                </c:pt>
                <c:pt idx="3852">
                  <c:v>-0.1068472</c:v>
                </c:pt>
                <c:pt idx="3853">
                  <c:v>-0.1068472</c:v>
                </c:pt>
                <c:pt idx="3855">
                  <c:v>-0.1040103</c:v>
                </c:pt>
                <c:pt idx="3856">
                  <c:v>-0.1040103</c:v>
                </c:pt>
                <c:pt idx="3858">
                  <c:v>-0.1011735</c:v>
                </c:pt>
                <c:pt idx="3859">
                  <c:v>-0.1011735</c:v>
                </c:pt>
                <c:pt idx="3861">
                  <c:v>-0.0983367</c:v>
                </c:pt>
                <c:pt idx="3862">
                  <c:v>-0.0983367</c:v>
                </c:pt>
                <c:pt idx="3864">
                  <c:v>-0.0954998</c:v>
                </c:pt>
                <c:pt idx="3865">
                  <c:v>-0.0954998</c:v>
                </c:pt>
                <c:pt idx="3867">
                  <c:v>-0.092663</c:v>
                </c:pt>
                <c:pt idx="3868">
                  <c:v>-0.092663</c:v>
                </c:pt>
                <c:pt idx="3870">
                  <c:v>-0.092663</c:v>
                </c:pt>
                <c:pt idx="3871">
                  <c:v>-0.092663</c:v>
                </c:pt>
                <c:pt idx="3873">
                  <c:v>-0.0898262</c:v>
                </c:pt>
                <c:pt idx="3874">
                  <c:v>-0.0898262</c:v>
                </c:pt>
                <c:pt idx="3876">
                  <c:v>-0.0898262</c:v>
                </c:pt>
                <c:pt idx="3877">
                  <c:v>-0.0898262</c:v>
                </c:pt>
                <c:pt idx="3879">
                  <c:v>-0.0869893</c:v>
                </c:pt>
                <c:pt idx="3880">
                  <c:v>-0.0869893</c:v>
                </c:pt>
                <c:pt idx="3882">
                  <c:v>-0.0841525</c:v>
                </c:pt>
                <c:pt idx="3883">
                  <c:v>-0.0841525</c:v>
                </c:pt>
                <c:pt idx="3885">
                  <c:v>-0.0813157</c:v>
                </c:pt>
                <c:pt idx="3886">
                  <c:v>-0.0813157</c:v>
                </c:pt>
                <c:pt idx="3888">
                  <c:v>-0.0784788</c:v>
                </c:pt>
                <c:pt idx="3889">
                  <c:v>-0.0784788</c:v>
                </c:pt>
                <c:pt idx="3891">
                  <c:v>-0.075642</c:v>
                </c:pt>
                <c:pt idx="3892">
                  <c:v>-0.075642</c:v>
                </c:pt>
                <c:pt idx="3894">
                  <c:v>-0.0728051</c:v>
                </c:pt>
                <c:pt idx="3895">
                  <c:v>-0.0728051</c:v>
                </c:pt>
                <c:pt idx="3897">
                  <c:v>-0.0699683</c:v>
                </c:pt>
                <c:pt idx="3898">
                  <c:v>-0.0699683</c:v>
                </c:pt>
                <c:pt idx="3900">
                  <c:v>-0.0671315</c:v>
                </c:pt>
                <c:pt idx="3901">
                  <c:v>-0.0671315</c:v>
                </c:pt>
                <c:pt idx="3903">
                  <c:v>-0.0671315</c:v>
                </c:pt>
                <c:pt idx="3904">
                  <c:v>-0.0671315</c:v>
                </c:pt>
                <c:pt idx="3906">
                  <c:v>-0.0642946</c:v>
                </c:pt>
                <c:pt idx="3907">
                  <c:v>-0.0642946</c:v>
                </c:pt>
                <c:pt idx="3909">
                  <c:v>-0.0642946</c:v>
                </c:pt>
                <c:pt idx="3910">
                  <c:v>-0.0642946</c:v>
                </c:pt>
                <c:pt idx="3912">
                  <c:v>-0.0642946</c:v>
                </c:pt>
                <c:pt idx="3913">
                  <c:v>-0.0642946</c:v>
                </c:pt>
                <c:pt idx="3915">
                  <c:v>-0.0642946</c:v>
                </c:pt>
                <c:pt idx="3916">
                  <c:v>-0.0642946</c:v>
                </c:pt>
                <c:pt idx="3918">
                  <c:v>-0.0642946</c:v>
                </c:pt>
                <c:pt idx="3919">
                  <c:v>-0.0642946</c:v>
                </c:pt>
                <c:pt idx="3921">
                  <c:v>-0.0614578</c:v>
                </c:pt>
                <c:pt idx="3922">
                  <c:v>-0.0614578</c:v>
                </c:pt>
                <c:pt idx="3924">
                  <c:v>-0.058621</c:v>
                </c:pt>
                <c:pt idx="3925">
                  <c:v>-0.058621</c:v>
                </c:pt>
                <c:pt idx="3927">
                  <c:v>-0.058621</c:v>
                </c:pt>
                <c:pt idx="3928">
                  <c:v>-0.058621</c:v>
                </c:pt>
                <c:pt idx="3930">
                  <c:v>-0.058621</c:v>
                </c:pt>
                <c:pt idx="3931">
                  <c:v>-0.058621</c:v>
                </c:pt>
                <c:pt idx="3933">
                  <c:v>-0.0557841</c:v>
                </c:pt>
                <c:pt idx="3934">
                  <c:v>-0.0557841</c:v>
                </c:pt>
                <c:pt idx="3936">
                  <c:v>-0.0529473</c:v>
                </c:pt>
                <c:pt idx="3937">
                  <c:v>-0.0529473</c:v>
                </c:pt>
                <c:pt idx="3939">
                  <c:v>-0.0501105</c:v>
                </c:pt>
                <c:pt idx="3940">
                  <c:v>-0.0501105</c:v>
                </c:pt>
                <c:pt idx="3942">
                  <c:v>-0.0472736</c:v>
                </c:pt>
                <c:pt idx="3943">
                  <c:v>-0.0472736</c:v>
                </c:pt>
                <c:pt idx="3945">
                  <c:v>-0.0444368</c:v>
                </c:pt>
                <c:pt idx="3946">
                  <c:v>-0.0444368</c:v>
                </c:pt>
                <c:pt idx="3948">
                  <c:v>-0.0415999</c:v>
                </c:pt>
                <c:pt idx="3949">
                  <c:v>-0.0415999</c:v>
                </c:pt>
                <c:pt idx="3951">
                  <c:v>-0.0387631</c:v>
                </c:pt>
                <c:pt idx="3952">
                  <c:v>-0.0387631</c:v>
                </c:pt>
                <c:pt idx="3954">
                  <c:v>-0.0359263</c:v>
                </c:pt>
                <c:pt idx="3955">
                  <c:v>-0.0359263</c:v>
                </c:pt>
                <c:pt idx="3957">
                  <c:v>-0.0330894</c:v>
                </c:pt>
                <c:pt idx="3958">
                  <c:v>-0.0330894</c:v>
                </c:pt>
                <c:pt idx="3960">
                  <c:v>-0.0302526</c:v>
                </c:pt>
                <c:pt idx="3961">
                  <c:v>-0.0302526</c:v>
                </c:pt>
                <c:pt idx="3963">
                  <c:v>-0.0274158</c:v>
                </c:pt>
                <c:pt idx="3964">
                  <c:v>-0.0274158</c:v>
                </c:pt>
                <c:pt idx="3966">
                  <c:v>-0.0245789</c:v>
                </c:pt>
                <c:pt idx="3967">
                  <c:v>-0.0245789</c:v>
                </c:pt>
                <c:pt idx="3969">
                  <c:v>-0.0217421</c:v>
                </c:pt>
                <c:pt idx="3970">
                  <c:v>-0.0217421</c:v>
                </c:pt>
                <c:pt idx="3972">
                  <c:v>-0.0189053</c:v>
                </c:pt>
                <c:pt idx="3973">
                  <c:v>-0.0189053</c:v>
                </c:pt>
                <c:pt idx="3975">
                  <c:v>-0.0160684</c:v>
                </c:pt>
                <c:pt idx="3976">
                  <c:v>-0.0160684</c:v>
                </c:pt>
                <c:pt idx="3978">
                  <c:v>0</c:v>
                </c:pt>
                <c:pt idx="3979">
                  <c:v>0</c:v>
                </c:pt>
                <c:pt idx="3981">
                  <c:v>0</c:v>
                </c:pt>
                <c:pt idx="3982">
                  <c:v>0</c:v>
                </c:pt>
                <c:pt idx="3984">
                  <c:v>0</c:v>
                </c:pt>
                <c:pt idx="3985">
                  <c:v>0</c:v>
                </c:pt>
                <c:pt idx="3987">
                  <c:v>0</c:v>
                </c:pt>
                <c:pt idx="3988">
                  <c:v>0</c:v>
                </c:pt>
                <c:pt idx="3990">
                  <c:v>0</c:v>
                </c:pt>
                <c:pt idx="3991">
                  <c:v>0</c:v>
                </c:pt>
                <c:pt idx="3993">
                  <c:v>0</c:v>
                </c:pt>
                <c:pt idx="3994">
                  <c:v>0</c:v>
                </c:pt>
                <c:pt idx="3996">
                  <c:v>0</c:v>
                </c:pt>
                <c:pt idx="3997">
                  <c:v>0</c:v>
                </c:pt>
                <c:pt idx="3999">
                  <c:v>0</c:v>
                </c:pt>
                <c:pt idx="4000">
                  <c:v>0</c:v>
                </c:pt>
                <c:pt idx="4002">
                  <c:v>0</c:v>
                </c:pt>
                <c:pt idx="4003">
                  <c:v>0</c:v>
                </c:pt>
                <c:pt idx="4005">
                  <c:v>0</c:v>
                </c:pt>
                <c:pt idx="4006">
                  <c:v>0</c:v>
                </c:pt>
                <c:pt idx="4008">
                  <c:v>0</c:v>
                </c:pt>
                <c:pt idx="4009">
                  <c:v>0</c:v>
                </c:pt>
                <c:pt idx="4011">
                  <c:v>0</c:v>
                </c:pt>
                <c:pt idx="4012">
                  <c:v>0</c:v>
                </c:pt>
                <c:pt idx="4014">
                  <c:v>0</c:v>
                </c:pt>
                <c:pt idx="4015">
                  <c:v>0</c:v>
                </c:pt>
                <c:pt idx="4017">
                  <c:v>0</c:v>
                </c:pt>
                <c:pt idx="4018">
                  <c:v>0</c:v>
                </c:pt>
                <c:pt idx="4020">
                  <c:v>0</c:v>
                </c:pt>
                <c:pt idx="4021">
                  <c:v>0</c:v>
                </c:pt>
                <c:pt idx="4023">
                  <c:v>0</c:v>
                </c:pt>
                <c:pt idx="4024">
                  <c:v>0</c:v>
                </c:pt>
                <c:pt idx="4026">
                  <c:v>0</c:v>
                </c:pt>
                <c:pt idx="4027">
                  <c:v>0</c:v>
                </c:pt>
                <c:pt idx="4029">
                  <c:v>0</c:v>
                </c:pt>
                <c:pt idx="4030">
                  <c:v>0</c:v>
                </c:pt>
                <c:pt idx="4032">
                  <c:v>0</c:v>
                </c:pt>
                <c:pt idx="4033">
                  <c:v>0</c:v>
                </c:pt>
                <c:pt idx="4035">
                  <c:v>0</c:v>
                </c:pt>
                <c:pt idx="4036">
                  <c:v>0</c:v>
                </c:pt>
                <c:pt idx="4038">
                  <c:v>0</c:v>
                </c:pt>
                <c:pt idx="4039">
                  <c:v>0</c:v>
                </c:pt>
                <c:pt idx="4041">
                  <c:v>0</c:v>
                </c:pt>
                <c:pt idx="4042">
                  <c:v>0</c:v>
                </c:pt>
                <c:pt idx="4044">
                  <c:v>0</c:v>
                </c:pt>
                <c:pt idx="4045">
                  <c:v>0</c:v>
                </c:pt>
                <c:pt idx="4047">
                  <c:v>0</c:v>
                </c:pt>
                <c:pt idx="4048">
                  <c:v>0</c:v>
                </c:pt>
                <c:pt idx="4050">
                  <c:v>0</c:v>
                </c:pt>
                <c:pt idx="4051">
                  <c:v>0</c:v>
                </c:pt>
                <c:pt idx="4053">
                  <c:v>0</c:v>
                </c:pt>
                <c:pt idx="4054">
                  <c:v>0</c:v>
                </c:pt>
                <c:pt idx="4056">
                  <c:v>0</c:v>
                </c:pt>
                <c:pt idx="4057">
                  <c:v>0</c:v>
                </c:pt>
                <c:pt idx="4059">
                  <c:v>0</c:v>
                </c:pt>
                <c:pt idx="4060">
                  <c:v>0</c:v>
                </c:pt>
                <c:pt idx="4062">
                  <c:v>0</c:v>
                </c:pt>
                <c:pt idx="4063">
                  <c:v>0</c:v>
                </c:pt>
                <c:pt idx="4065">
                  <c:v>0</c:v>
                </c:pt>
                <c:pt idx="4066">
                  <c:v>0</c:v>
                </c:pt>
                <c:pt idx="4068">
                  <c:v>0</c:v>
                </c:pt>
                <c:pt idx="4069">
                  <c:v>0</c:v>
                </c:pt>
                <c:pt idx="4071">
                  <c:v>0</c:v>
                </c:pt>
                <c:pt idx="4072">
                  <c:v>0</c:v>
                </c:pt>
                <c:pt idx="4074">
                  <c:v>0</c:v>
                </c:pt>
                <c:pt idx="4075">
                  <c:v>0</c:v>
                </c:pt>
                <c:pt idx="4077">
                  <c:v>0</c:v>
                </c:pt>
                <c:pt idx="4078">
                  <c:v>0</c:v>
                </c:pt>
                <c:pt idx="4080">
                  <c:v>0</c:v>
                </c:pt>
                <c:pt idx="4081">
                  <c:v>0</c:v>
                </c:pt>
                <c:pt idx="4083">
                  <c:v>-0.0018842</c:v>
                </c:pt>
                <c:pt idx="4084">
                  <c:v>-0.0018842</c:v>
                </c:pt>
                <c:pt idx="4086">
                  <c:v>0.0009526</c:v>
                </c:pt>
                <c:pt idx="4087">
                  <c:v>0.0009526</c:v>
                </c:pt>
                <c:pt idx="4089">
                  <c:v>0.0037894</c:v>
                </c:pt>
                <c:pt idx="4090">
                  <c:v>0.0037894</c:v>
                </c:pt>
                <c:pt idx="4092">
                  <c:v>0.0066263</c:v>
                </c:pt>
                <c:pt idx="4093">
                  <c:v>0.0066263</c:v>
                </c:pt>
                <c:pt idx="4095">
                  <c:v>0.0094631</c:v>
                </c:pt>
                <c:pt idx="4096">
                  <c:v>0.0094631</c:v>
                </c:pt>
                <c:pt idx="4098">
                  <c:v>0.0122999</c:v>
                </c:pt>
                <c:pt idx="4099">
                  <c:v>0.0122999</c:v>
                </c:pt>
                <c:pt idx="4101">
                  <c:v>0.0122999</c:v>
                </c:pt>
                <c:pt idx="4102">
                  <c:v>0.0122999</c:v>
                </c:pt>
                <c:pt idx="4104">
                  <c:v>0.0122999</c:v>
                </c:pt>
                <c:pt idx="4105">
                  <c:v>0.0122999</c:v>
                </c:pt>
                <c:pt idx="4107">
                  <c:v>0.0151368</c:v>
                </c:pt>
                <c:pt idx="4108">
                  <c:v>0.0151368</c:v>
                </c:pt>
                <c:pt idx="4110">
                  <c:v>0.0179736</c:v>
                </c:pt>
                <c:pt idx="4111">
                  <c:v>0.0179736</c:v>
                </c:pt>
                <c:pt idx="4113">
                  <c:v>0.0179736</c:v>
                </c:pt>
                <c:pt idx="4114">
                  <c:v>0.0179736</c:v>
                </c:pt>
                <c:pt idx="4116">
                  <c:v>0.0208105</c:v>
                </c:pt>
                <c:pt idx="4117">
                  <c:v>0.0208105</c:v>
                </c:pt>
                <c:pt idx="4119">
                  <c:v>0.0236473</c:v>
                </c:pt>
                <c:pt idx="4120">
                  <c:v>0.0236473</c:v>
                </c:pt>
                <c:pt idx="4122">
                  <c:v>0.0236473</c:v>
                </c:pt>
                <c:pt idx="4123">
                  <c:v>0.0236473</c:v>
                </c:pt>
                <c:pt idx="4125">
                  <c:v>0.0264841</c:v>
                </c:pt>
                <c:pt idx="4126">
                  <c:v>0.0264841</c:v>
                </c:pt>
                <c:pt idx="4128">
                  <c:v>0.0264841</c:v>
                </c:pt>
                <c:pt idx="4129">
                  <c:v>0.0264841</c:v>
                </c:pt>
                <c:pt idx="4131">
                  <c:v>0.029321</c:v>
                </c:pt>
                <c:pt idx="4132">
                  <c:v>0.029321</c:v>
                </c:pt>
                <c:pt idx="4134">
                  <c:v>0.029321</c:v>
                </c:pt>
                <c:pt idx="4135">
                  <c:v>0.029321</c:v>
                </c:pt>
                <c:pt idx="4137">
                  <c:v>0.0321578</c:v>
                </c:pt>
                <c:pt idx="4138">
                  <c:v>0.0321578</c:v>
                </c:pt>
                <c:pt idx="4140">
                  <c:v>0.0321578</c:v>
                </c:pt>
                <c:pt idx="4141">
                  <c:v>0.0321578</c:v>
                </c:pt>
                <c:pt idx="4143">
                  <c:v>0.0349946</c:v>
                </c:pt>
                <c:pt idx="4144">
                  <c:v>0.0349946</c:v>
                </c:pt>
                <c:pt idx="4146">
                  <c:v>0.0349946</c:v>
                </c:pt>
                <c:pt idx="4147">
                  <c:v>0.0349946</c:v>
                </c:pt>
                <c:pt idx="4149">
                  <c:v>0.0378315</c:v>
                </c:pt>
                <c:pt idx="4150">
                  <c:v>0.0378315</c:v>
                </c:pt>
                <c:pt idx="4152">
                  <c:v>0.0378315</c:v>
                </c:pt>
                <c:pt idx="4153">
                  <c:v>0.0378315</c:v>
                </c:pt>
                <c:pt idx="4155">
                  <c:v>0.0406683</c:v>
                </c:pt>
                <c:pt idx="4156">
                  <c:v>0.0406683</c:v>
                </c:pt>
                <c:pt idx="4158">
                  <c:v>0.0406683</c:v>
                </c:pt>
                <c:pt idx="4159">
                  <c:v>0.0406683</c:v>
                </c:pt>
                <c:pt idx="4161">
                  <c:v>0.0435051</c:v>
                </c:pt>
                <c:pt idx="4162">
                  <c:v>0.0435051</c:v>
                </c:pt>
                <c:pt idx="4164">
                  <c:v>0.0435051</c:v>
                </c:pt>
                <c:pt idx="4165">
                  <c:v>0.0435051</c:v>
                </c:pt>
                <c:pt idx="4167">
                  <c:v>0.046342</c:v>
                </c:pt>
                <c:pt idx="4168">
                  <c:v>0.046342</c:v>
                </c:pt>
                <c:pt idx="4170">
                  <c:v>0.0491788</c:v>
                </c:pt>
                <c:pt idx="4171">
                  <c:v>0.0491788</c:v>
                </c:pt>
                <c:pt idx="4173">
                  <c:v>0.0520157</c:v>
                </c:pt>
                <c:pt idx="4174">
                  <c:v>0.0520157</c:v>
                </c:pt>
                <c:pt idx="4176">
                  <c:v>0.0548525</c:v>
                </c:pt>
                <c:pt idx="4177">
                  <c:v>0.0548525</c:v>
                </c:pt>
                <c:pt idx="4179">
                  <c:v>0.0548525</c:v>
                </c:pt>
                <c:pt idx="4180">
                  <c:v>0.0548525</c:v>
                </c:pt>
                <c:pt idx="4182">
                  <c:v>0.1286102</c:v>
                </c:pt>
                <c:pt idx="4183">
                  <c:v>0.1286102</c:v>
                </c:pt>
                <c:pt idx="4185">
                  <c:v>0.1314471</c:v>
                </c:pt>
                <c:pt idx="4186">
                  <c:v>0.1314471</c:v>
                </c:pt>
                <c:pt idx="4188">
                  <c:v>0.1342839</c:v>
                </c:pt>
                <c:pt idx="4189">
                  <c:v>0.1342839</c:v>
                </c:pt>
                <c:pt idx="4191">
                  <c:v>0.1371207</c:v>
                </c:pt>
                <c:pt idx="4192">
                  <c:v>0.1371207</c:v>
                </c:pt>
                <c:pt idx="4194">
                  <c:v>0.1399576</c:v>
                </c:pt>
                <c:pt idx="4195">
                  <c:v>0.1399576</c:v>
                </c:pt>
                <c:pt idx="4197">
                  <c:v>0.1427944</c:v>
                </c:pt>
                <c:pt idx="4198">
                  <c:v>0.1427944</c:v>
                </c:pt>
                <c:pt idx="4200">
                  <c:v>0.1456313</c:v>
                </c:pt>
                <c:pt idx="4201">
                  <c:v>0.1456313</c:v>
                </c:pt>
                <c:pt idx="4203">
                  <c:v>0.1484681</c:v>
                </c:pt>
                <c:pt idx="4204">
                  <c:v>0.1484681</c:v>
                </c:pt>
                <c:pt idx="4206">
                  <c:v>0.1513049</c:v>
                </c:pt>
                <c:pt idx="4207">
                  <c:v>0.1513049</c:v>
                </c:pt>
                <c:pt idx="4209">
                  <c:v>0.1541418</c:v>
                </c:pt>
                <c:pt idx="4210">
                  <c:v>0.1541418</c:v>
                </c:pt>
                <c:pt idx="4212">
                  <c:v>0.1569786</c:v>
                </c:pt>
                <c:pt idx="4213">
                  <c:v>0.1569786</c:v>
                </c:pt>
                <c:pt idx="4215">
                  <c:v>0.1598154</c:v>
                </c:pt>
                <c:pt idx="4216">
                  <c:v>0.1598154</c:v>
                </c:pt>
                <c:pt idx="4218">
                  <c:v>0.1626523</c:v>
                </c:pt>
                <c:pt idx="4219">
                  <c:v>0.1626523</c:v>
                </c:pt>
                <c:pt idx="4221">
                  <c:v>0.1654891</c:v>
                </c:pt>
                <c:pt idx="4222">
                  <c:v>0.1654891</c:v>
                </c:pt>
                <c:pt idx="4224">
                  <c:v>0.1683259</c:v>
                </c:pt>
                <c:pt idx="4225">
                  <c:v>0.1683259</c:v>
                </c:pt>
                <c:pt idx="4227">
                  <c:v>0.1796733</c:v>
                </c:pt>
                <c:pt idx="4228">
                  <c:v>0.1796733</c:v>
                </c:pt>
                <c:pt idx="4230">
                  <c:v>0.1825101</c:v>
                </c:pt>
                <c:pt idx="4231">
                  <c:v>0.1825101</c:v>
                </c:pt>
                <c:pt idx="4233">
                  <c:v>0.1825101</c:v>
                </c:pt>
                <c:pt idx="4234">
                  <c:v>0.1825101</c:v>
                </c:pt>
                <c:pt idx="4236">
                  <c:v>0.1825101</c:v>
                </c:pt>
                <c:pt idx="4237">
                  <c:v>0.1825101</c:v>
                </c:pt>
                <c:pt idx="4239">
                  <c:v>0.185347</c:v>
                </c:pt>
                <c:pt idx="4240">
                  <c:v>0.185347</c:v>
                </c:pt>
                <c:pt idx="4242">
                  <c:v>0.1881838</c:v>
                </c:pt>
                <c:pt idx="4243">
                  <c:v>0.1881838</c:v>
                </c:pt>
                <c:pt idx="4245">
                  <c:v>0.1910206</c:v>
                </c:pt>
                <c:pt idx="4246">
                  <c:v>0.1910206</c:v>
                </c:pt>
                <c:pt idx="4248">
                  <c:v>0.1938575</c:v>
                </c:pt>
                <c:pt idx="4249">
                  <c:v>0.1938575</c:v>
                </c:pt>
                <c:pt idx="4251">
                  <c:v>0.1966943</c:v>
                </c:pt>
                <c:pt idx="4252">
                  <c:v>0.1966943</c:v>
                </c:pt>
                <c:pt idx="4254">
                  <c:v>0.1995311</c:v>
                </c:pt>
                <c:pt idx="4255">
                  <c:v>0.1995311</c:v>
                </c:pt>
                <c:pt idx="4257">
                  <c:v>0.202368</c:v>
                </c:pt>
                <c:pt idx="4258">
                  <c:v>0.202368</c:v>
                </c:pt>
                <c:pt idx="4260">
                  <c:v>0.2052048</c:v>
                </c:pt>
                <c:pt idx="4261">
                  <c:v>0.2052048</c:v>
                </c:pt>
                <c:pt idx="4263">
                  <c:v>0.2080417</c:v>
                </c:pt>
                <c:pt idx="4264">
                  <c:v>0.2080417</c:v>
                </c:pt>
                <c:pt idx="4266">
                  <c:v>0.2108785</c:v>
                </c:pt>
                <c:pt idx="4267">
                  <c:v>0.2108785</c:v>
                </c:pt>
                <c:pt idx="4269">
                  <c:v>0.2137153</c:v>
                </c:pt>
                <c:pt idx="4270">
                  <c:v>0.2137153</c:v>
                </c:pt>
                <c:pt idx="4272">
                  <c:v>0.2165522</c:v>
                </c:pt>
                <c:pt idx="4273">
                  <c:v>0.2165522</c:v>
                </c:pt>
                <c:pt idx="4275">
                  <c:v>0.2165522</c:v>
                </c:pt>
                <c:pt idx="4276">
                  <c:v>0.2165522</c:v>
                </c:pt>
                <c:pt idx="4278">
                  <c:v>0.219389</c:v>
                </c:pt>
                <c:pt idx="4279">
                  <c:v>0.219389</c:v>
                </c:pt>
                <c:pt idx="4281">
                  <c:v>0.219389</c:v>
                </c:pt>
                <c:pt idx="4282">
                  <c:v>0.219389</c:v>
                </c:pt>
                <c:pt idx="4284">
                  <c:v>0.2222258</c:v>
                </c:pt>
                <c:pt idx="4285">
                  <c:v>0.2222258</c:v>
                </c:pt>
                <c:pt idx="4287">
                  <c:v>0.2222258</c:v>
                </c:pt>
                <c:pt idx="4288">
                  <c:v>0.2222258</c:v>
                </c:pt>
                <c:pt idx="4290">
                  <c:v>0.2250627</c:v>
                </c:pt>
                <c:pt idx="4291">
                  <c:v>0.2250627</c:v>
                </c:pt>
                <c:pt idx="4293">
                  <c:v>0.2250627</c:v>
                </c:pt>
                <c:pt idx="4294">
                  <c:v>0.2250627</c:v>
                </c:pt>
                <c:pt idx="4296">
                  <c:v>0.2278995</c:v>
                </c:pt>
                <c:pt idx="4297">
                  <c:v>0.2278995</c:v>
                </c:pt>
                <c:pt idx="4299">
                  <c:v>0.2278995</c:v>
                </c:pt>
                <c:pt idx="4300">
                  <c:v>0.2278995</c:v>
                </c:pt>
                <c:pt idx="4302">
                  <c:v>0.2307363</c:v>
                </c:pt>
                <c:pt idx="4303">
                  <c:v>0.2307363</c:v>
                </c:pt>
                <c:pt idx="4305">
                  <c:v>0.2307363</c:v>
                </c:pt>
                <c:pt idx="4306">
                  <c:v>0.2307363</c:v>
                </c:pt>
                <c:pt idx="4308">
                  <c:v>0.2335732</c:v>
                </c:pt>
                <c:pt idx="4309">
                  <c:v>0.2335732</c:v>
                </c:pt>
                <c:pt idx="4311">
                  <c:v>0.2335732</c:v>
                </c:pt>
                <c:pt idx="4312">
                  <c:v>0.2335732</c:v>
                </c:pt>
                <c:pt idx="4314">
                  <c:v>0.23641</c:v>
                </c:pt>
                <c:pt idx="4315">
                  <c:v>0.23641</c:v>
                </c:pt>
                <c:pt idx="4317">
                  <c:v>0.23641</c:v>
                </c:pt>
                <c:pt idx="4318">
                  <c:v>0.23641</c:v>
                </c:pt>
                <c:pt idx="4320">
                  <c:v>0.23641</c:v>
                </c:pt>
                <c:pt idx="4321">
                  <c:v>0.23641</c:v>
                </c:pt>
                <c:pt idx="4323">
                  <c:v>0.2392469</c:v>
                </c:pt>
                <c:pt idx="4324">
                  <c:v>0.2392469</c:v>
                </c:pt>
                <c:pt idx="4326">
                  <c:v>0.2392469</c:v>
                </c:pt>
                <c:pt idx="4327">
                  <c:v>0.2392469</c:v>
                </c:pt>
                <c:pt idx="4329">
                  <c:v>0.2392469</c:v>
                </c:pt>
                <c:pt idx="4330">
                  <c:v>0.2392469</c:v>
                </c:pt>
                <c:pt idx="4332">
                  <c:v>0.2420837</c:v>
                </c:pt>
                <c:pt idx="4333">
                  <c:v>0.2420837</c:v>
                </c:pt>
                <c:pt idx="4335">
                  <c:v>0</c:v>
                </c:pt>
                <c:pt idx="4336">
                  <c:v>0</c:v>
                </c:pt>
                <c:pt idx="4338">
                  <c:v>0</c:v>
                </c:pt>
                <c:pt idx="4339">
                  <c:v>0</c:v>
                </c:pt>
                <c:pt idx="4341">
                  <c:v>0</c:v>
                </c:pt>
                <c:pt idx="4342">
                  <c:v>0</c:v>
                </c:pt>
                <c:pt idx="4344">
                  <c:v>0</c:v>
                </c:pt>
                <c:pt idx="4345">
                  <c:v>0</c:v>
                </c:pt>
                <c:pt idx="4347">
                  <c:v>0</c:v>
                </c:pt>
                <c:pt idx="4348">
                  <c:v>0</c:v>
                </c:pt>
                <c:pt idx="4350">
                  <c:v>0</c:v>
                </c:pt>
                <c:pt idx="4351">
                  <c:v>0</c:v>
                </c:pt>
                <c:pt idx="4353">
                  <c:v>0</c:v>
                </c:pt>
                <c:pt idx="4354">
                  <c:v>0</c:v>
                </c:pt>
                <c:pt idx="4356">
                  <c:v>0</c:v>
                </c:pt>
                <c:pt idx="4357">
                  <c:v>0</c:v>
                </c:pt>
                <c:pt idx="4359">
                  <c:v>0</c:v>
                </c:pt>
                <c:pt idx="4360">
                  <c:v>0</c:v>
                </c:pt>
                <c:pt idx="4362">
                  <c:v>0</c:v>
                </c:pt>
                <c:pt idx="4363">
                  <c:v>0</c:v>
                </c:pt>
                <c:pt idx="4365">
                  <c:v>0</c:v>
                </c:pt>
                <c:pt idx="4366">
                  <c:v>0</c:v>
                </c:pt>
                <c:pt idx="4368">
                  <c:v>0</c:v>
                </c:pt>
                <c:pt idx="4369">
                  <c:v>0</c:v>
                </c:pt>
                <c:pt idx="4371">
                  <c:v>0</c:v>
                </c:pt>
                <c:pt idx="4372">
                  <c:v>0</c:v>
                </c:pt>
                <c:pt idx="4374">
                  <c:v>0</c:v>
                </c:pt>
                <c:pt idx="4375">
                  <c:v>0</c:v>
                </c:pt>
                <c:pt idx="4377">
                  <c:v>0</c:v>
                </c:pt>
                <c:pt idx="4378">
                  <c:v>0</c:v>
                </c:pt>
                <c:pt idx="4380">
                  <c:v>0</c:v>
                </c:pt>
                <c:pt idx="4381">
                  <c:v>0</c:v>
                </c:pt>
                <c:pt idx="4383">
                  <c:v>0</c:v>
                </c:pt>
                <c:pt idx="4384">
                  <c:v>0</c:v>
                </c:pt>
                <c:pt idx="4386">
                  <c:v>0</c:v>
                </c:pt>
                <c:pt idx="4387">
                  <c:v>0</c:v>
                </c:pt>
                <c:pt idx="4389">
                  <c:v>0</c:v>
                </c:pt>
                <c:pt idx="4390">
                  <c:v>0</c:v>
                </c:pt>
                <c:pt idx="4392">
                  <c:v>0</c:v>
                </c:pt>
                <c:pt idx="4393">
                  <c:v>0</c:v>
                </c:pt>
                <c:pt idx="4395">
                  <c:v>0</c:v>
                </c:pt>
                <c:pt idx="4396">
                  <c:v>0</c:v>
                </c:pt>
                <c:pt idx="4398">
                  <c:v>0</c:v>
                </c:pt>
                <c:pt idx="4399">
                  <c:v>0</c:v>
                </c:pt>
                <c:pt idx="4401">
                  <c:v>0</c:v>
                </c:pt>
                <c:pt idx="4402">
                  <c:v>0</c:v>
                </c:pt>
                <c:pt idx="4404">
                  <c:v>0</c:v>
                </c:pt>
                <c:pt idx="4405">
                  <c:v>0</c:v>
                </c:pt>
                <c:pt idx="4407">
                  <c:v>0</c:v>
                </c:pt>
                <c:pt idx="4408">
                  <c:v>0</c:v>
                </c:pt>
                <c:pt idx="4410">
                  <c:v>0</c:v>
                </c:pt>
                <c:pt idx="4411">
                  <c:v>0</c:v>
                </c:pt>
                <c:pt idx="4413">
                  <c:v>0</c:v>
                </c:pt>
                <c:pt idx="4414">
                  <c:v>0</c:v>
                </c:pt>
                <c:pt idx="4416">
                  <c:v>0</c:v>
                </c:pt>
                <c:pt idx="4417">
                  <c:v>0</c:v>
                </c:pt>
                <c:pt idx="4419">
                  <c:v>0</c:v>
                </c:pt>
                <c:pt idx="4420">
                  <c:v>0</c:v>
                </c:pt>
                <c:pt idx="4422">
                  <c:v>0</c:v>
                </c:pt>
                <c:pt idx="4423">
                  <c:v>0</c:v>
                </c:pt>
                <c:pt idx="4425">
                  <c:v>0</c:v>
                </c:pt>
                <c:pt idx="4426">
                  <c:v>0</c:v>
                </c:pt>
                <c:pt idx="4428">
                  <c:v>0</c:v>
                </c:pt>
                <c:pt idx="4429">
                  <c:v>0</c:v>
                </c:pt>
                <c:pt idx="4431">
                  <c:v>0</c:v>
                </c:pt>
                <c:pt idx="4432">
                  <c:v>0</c:v>
                </c:pt>
                <c:pt idx="4434">
                  <c:v>0</c:v>
                </c:pt>
                <c:pt idx="4435">
                  <c:v>0</c:v>
                </c:pt>
                <c:pt idx="4437">
                  <c:v>0</c:v>
                </c:pt>
                <c:pt idx="4438">
                  <c:v>0</c:v>
                </c:pt>
                <c:pt idx="4440">
                  <c:v>0</c:v>
                </c:pt>
                <c:pt idx="4441">
                  <c:v>0</c:v>
                </c:pt>
                <c:pt idx="4443">
                  <c:v>0</c:v>
                </c:pt>
                <c:pt idx="4444">
                  <c:v>0</c:v>
                </c:pt>
                <c:pt idx="4446">
                  <c:v>0</c:v>
                </c:pt>
                <c:pt idx="4447">
                  <c:v>0</c:v>
                </c:pt>
                <c:pt idx="4449">
                  <c:v>0</c:v>
                </c:pt>
                <c:pt idx="4450">
                  <c:v>0</c:v>
                </c:pt>
                <c:pt idx="4452">
                  <c:v>0</c:v>
                </c:pt>
                <c:pt idx="4453">
                  <c:v>0</c:v>
                </c:pt>
                <c:pt idx="4455">
                  <c:v>0</c:v>
                </c:pt>
                <c:pt idx="4456">
                  <c:v>0</c:v>
                </c:pt>
                <c:pt idx="4458">
                  <c:v>0</c:v>
                </c:pt>
                <c:pt idx="4459">
                  <c:v>0</c:v>
                </c:pt>
                <c:pt idx="4461">
                  <c:v>0</c:v>
                </c:pt>
                <c:pt idx="4462">
                  <c:v>0</c:v>
                </c:pt>
                <c:pt idx="4464">
                  <c:v>0</c:v>
                </c:pt>
                <c:pt idx="4465">
                  <c:v>0</c:v>
                </c:pt>
                <c:pt idx="4467">
                  <c:v>0</c:v>
                </c:pt>
                <c:pt idx="4468">
                  <c:v>0</c:v>
                </c:pt>
                <c:pt idx="4470">
                  <c:v>0</c:v>
                </c:pt>
                <c:pt idx="4471">
                  <c:v>0</c:v>
                </c:pt>
                <c:pt idx="4473">
                  <c:v>0</c:v>
                </c:pt>
                <c:pt idx="4474">
                  <c:v>0</c:v>
                </c:pt>
                <c:pt idx="4476">
                  <c:v>0</c:v>
                </c:pt>
                <c:pt idx="4477">
                  <c:v>0</c:v>
                </c:pt>
                <c:pt idx="4479">
                  <c:v>0</c:v>
                </c:pt>
                <c:pt idx="4480">
                  <c:v>0</c:v>
                </c:pt>
                <c:pt idx="4482">
                  <c:v>0</c:v>
                </c:pt>
                <c:pt idx="4483">
                  <c:v>0</c:v>
                </c:pt>
                <c:pt idx="4485">
                  <c:v>0</c:v>
                </c:pt>
                <c:pt idx="4486">
                  <c:v>0</c:v>
                </c:pt>
                <c:pt idx="4488">
                  <c:v>0</c:v>
                </c:pt>
                <c:pt idx="4489">
                  <c:v>0</c:v>
                </c:pt>
                <c:pt idx="4491">
                  <c:v>0</c:v>
                </c:pt>
                <c:pt idx="4492">
                  <c:v>0</c:v>
                </c:pt>
                <c:pt idx="4494">
                  <c:v>0</c:v>
                </c:pt>
                <c:pt idx="4495">
                  <c:v>0</c:v>
                </c:pt>
                <c:pt idx="4497">
                  <c:v>0</c:v>
                </c:pt>
                <c:pt idx="4498">
                  <c:v>0</c:v>
                </c:pt>
                <c:pt idx="4500">
                  <c:v>0</c:v>
                </c:pt>
                <c:pt idx="4501">
                  <c:v>0</c:v>
                </c:pt>
                <c:pt idx="4503">
                  <c:v>0</c:v>
                </c:pt>
                <c:pt idx="4504">
                  <c:v>0</c:v>
                </c:pt>
                <c:pt idx="4506">
                  <c:v>0</c:v>
                </c:pt>
                <c:pt idx="4507">
                  <c:v>0</c:v>
                </c:pt>
                <c:pt idx="4509">
                  <c:v>0</c:v>
                </c:pt>
                <c:pt idx="4510">
                  <c:v>0</c:v>
                </c:pt>
                <c:pt idx="4512">
                  <c:v>0</c:v>
                </c:pt>
                <c:pt idx="4513">
                  <c:v>0</c:v>
                </c:pt>
                <c:pt idx="4515">
                  <c:v>0</c:v>
                </c:pt>
                <c:pt idx="4516">
                  <c:v>0</c:v>
                </c:pt>
                <c:pt idx="4518">
                  <c:v>0</c:v>
                </c:pt>
                <c:pt idx="4519">
                  <c:v>0</c:v>
                </c:pt>
                <c:pt idx="4521">
                  <c:v>0</c:v>
                </c:pt>
                <c:pt idx="4522">
                  <c:v>0</c:v>
                </c:pt>
                <c:pt idx="4524">
                  <c:v>0.0690367</c:v>
                </c:pt>
                <c:pt idx="4525">
                  <c:v>0.0690367</c:v>
                </c:pt>
                <c:pt idx="4527">
                  <c:v>0.0718735</c:v>
                </c:pt>
                <c:pt idx="4528">
                  <c:v>0.0718735</c:v>
                </c:pt>
                <c:pt idx="4530">
                  <c:v>0.0747103</c:v>
                </c:pt>
                <c:pt idx="4531">
                  <c:v>0.0747103</c:v>
                </c:pt>
                <c:pt idx="4533">
                  <c:v>0.0775472</c:v>
                </c:pt>
                <c:pt idx="4534">
                  <c:v>0.0775472</c:v>
                </c:pt>
                <c:pt idx="4536">
                  <c:v>0.080384</c:v>
                </c:pt>
                <c:pt idx="4537">
                  <c:v>0.080384</c:v>
                </c:pt>
                <c:pt idx="4539">
                  <c:v>0.0832209</c:v>
                </c:pt>
                <c:pt idx="4540">
                  <c:v>0.0832209</c:v>
                </c:pt>
                <c:pt idx="4542">
                  <c:v>0.0860577</c:v>
                </c:pt>
                <c:pt idx="4543">
                  <c:v>0.0860577</c:v>
                </c:pt>
                <c:pt idx="4545">
                  <c:v>0.0888945</c:v>
                </c:pt>
                <c:pt idx="4546">
                  <c:v>0.0888945</c:v>
                </c:pt>
                <c:pt idx="4548">
                  <c:v>0.0917314</c:v>
                </c:pt>
                <c:pt idx="4549">
                  <c:v>0.0917314</c:v>
                </c:pt>
                <c:pt idx="4551">
                  <c:v>0.0945682</c:v>
                </c:pt>
                <c:pt idx="4552">
                  <c:v>0.0945682</c:v>
                </c:pt>
                <c:pt idx="4554">
                  <c:v>0.097405</c:v>
                </c:pt>
                <c:pt idx="4555">
                  <c:v>0.097405</c:v>
                </c:pt>
                <c:pt idx="4557">
                  <c:v>0.1002419</c:v>
                </c:pt>
                <c:pt idx="4558">
                  <c:v>0.1002419</c:v>
                </c:pt>
                <c:pt idx="4560">
                  <c:v>0.1030787</c:v>
                </c:pt>
                <c:pt idx="4561">
                  <c:v>0.1030787</c:v>
                </c:pt>
                <c:pt idx="4563">
                  <c:v>0.1059155</c:v>
                </c:pt>
                <c:pt idx="4564">
                  <c:v>0.1059155</c:v>
                </c:pt>
                <c:pt idx="4566">
                  <c:v>0.1087524</c:v>
                </c:pt>
                <c:pt idx="4567">
                  <c:v>0.1087524</c:v>
                </c:pt>
                <c:pt idx="4569">
                  <c:v>0.1115892</c:v>
                </c:pt>
                <c:pt idx="4570">
                  <c:v>0.1115892</c:v>
                </c:pt>
                <c:pt idx="4572">
                  <c:v>0.1144261</c:v>
                </c:pt>
                <c:pt idx="4573">
                  <c:v>0.1144261</c:v>
                </c:pt>
                <c:pt idx="4575">
                  <c:v>0.1172629</c:v>
                </c:pt>
                <c:pt idx="4576">
                  <c:v>0.1172629</c:v>
                </c:pt>
                <c:pt idx="4578">
                  <c:v>0.1200997</c:v>
                </c:pt>
                <c:pt idx="4579">
                  <c:v>0.1200997</c:v>
                </c:pt>
                <c:pt idx="4581">
                  <c:v>0.1229366</c:v>
                </c:pt>
                <c:pt idx="4582">
                  <c:v>0.1229366</c:v>
                </c:pt>
                <c:pt idx="4584">
                  <c:v>0.1257734</c:v>
                </c:pt>
                <c:pt idx="4585">
                  <c:v>0.1257734</c:v>
                </c:pt>
                <c:pt idx="4587">
                  <c:v>0.1286102</c:v>
                </c:pt>
                <c:pt idx="4588">
                  <c:v>0.1286102</c:v>
                </c:pt>
                <c:pt idx="4590">
                  <c:v>0.1314471</c:v>
                </c:pt>
                <c:pt idx="4591">
                  <c:v>0.1314471</c:v>
                </c:pt>
                <c:pt idx="4593">
                  <c:v>0.1342839</c:v>
                </c:pt>
                <c:pt idx="4594">
                  <c:v>0.1342839</c:v>
                </c:pt>
                <c:pt idx="4596">
                  <c:v>0.1371207</c:v>
                </c:pt>
                <c:pt idx="4597">
                  <c:v>0.1371207</c:v>
                </c:pt>
                <c:pt idx="4599">
                  <c:v>0.1399576</c:v>
                </c:pt>
                <c:pt idx="4600">
                  <c:v>0.1399576</c:v>
                </c:pt>
                <c:pt idx="4602">
                  <c:v>0.1427944</c:v>
                </c:pt>
                <c:pt idx="4603">
                  <c:v>0.1427944</c:v>
                </c:pt>
                <c:pt idx="4605">
                  <c:v>0.1456313</c:v>
                </c:pt>
                <c:pt idx="4606">
                  <c:v>0.1456313</c:v>
                </c:pt>
              </c:numCache>
            </c:numRef>
          </c:yVal>
        </c:ser>
        <c:ser>
          <c:idx val="3"/>
          <c:order val="3"/>
          <c:tx>
            <c:v>Above benchmark</c:v>
          </c:tx>
          <c:spPr>
            <a:ln cap="flat" w="38100">
              <a:solidFill>
                <a:srgbClr val="7C9CC0"/>
              </a:solidFill>
            </a:ln>
          </c:spPr>
          <c:marker>
            <c:symbol val="none"/>
          </c:marker>
          <c:xVal>
            <c:numRef>
              <c:f>'Map Fill'!$A$6:$A$4612</c:f>
              <c:numCache>
                <c:formatCode>General</c:formatCode>
                <c:ptCount val="4607"/>
                <c:pt idx="0">
                  <c:v>-0.3021501</c:v>
                </c:pt>
                <c:pt idx="1">
                  <c:v>-0.3012023</c:v>
                </c:pt>
                <c:pt idx="3">
                  <c:v>-0.2945674</c:v>
                </c:pt>
                <c:pt idx="4">
                  <c:v>-0.2931456</c:v>
                </c:pt>
                <c:pt idx="6">
                  <c:v>-0.2898282</c:v>
                </c:pt>
                <c:pt idx="7">
                  <c:v>-0.2888803</c:v>
                </c:pt>
                <c:pt idx="9">
                  <c:v>-0.2926717</c:v>
                </c:pt>
                <c:pt idx="10">
                  <c:v>-0.2898282</c:v>
                </c:pt>
                <c:pt idx="12">
                  <c:v>-0.2879325</c:v>
                </c:pt>
                <c:pt idx="13">
                  <c:v>-0.2827194</c:v>
                </c:pt>
                <c:pt idx="15">
                  <c:v>-0.2865107</c:v>
                </c:pt>
                <c:pt idx="16">
                  <c:v>-0.2812976</c:v>
                </c:pt>
                <c:pt idx="18">
                  <c:v>-0.2822454</c:v>
                </c:pt>
                <c:pt idx="19">
                  <c:v>-0.2765584</c:v>
                </c:pt>
                <c:pt idx="21">
                  <c:v>-0.2708713</c:v>
                </c:pt>
                <c:pt idx="22">
                  <c:v>-0.2666061</c:v>
                </c:pt>
                <c:pt idx="24">
                  <c:v>-0.2083138</c:v>
                </c:pt>
                <c:pt idx="25">
                  <c:v>-0.2045224</c:v>
                </c:pt>
                <c:pt idx="27">
                  <c:v>-0.200731</c:v>
                </c:pt>
                <c:pt idx="28">
                  <c:v>-0.1997832</c:v>
                </c:pt>
                <c:pt idx="30">
                  <c:v>-0.2794019</c:v>
                </c:pt>
                <c:pt idx="31">
                  <c:v>-0.2741888</c:v>
                </c:pt>
                <c:pt idx="33">
                  <c:v>-0.2685017</c:v>
                </c:pt>
                <c:pt idx="34">
                  <c:v>-0.2651843</c:v>
                </c:pt>
                <c:pt idx="36">
                  <c:v>-0.2097355</c:v>
                </c:pt>
                <c:pt idx="37">
                  <c:v>-0.206892</c:v>
                </c:pt>
                <c:pt idx="39">
                  <c:v>-0.2059441</c:v>
                </c:pt>
                <c:pt idx="40">
                  <c:v>-0.2054702</c:v>
                </c:pt>
                <c:pt idx="42">
                  <c:v>-0.2040485</c:v>
                </c:pt>
                <c:pt idx="43">
                  <c:v>-0.1993093</c:v>
                </c:pt>
                <c:pt idx="45">
                  <c:v>-0.3756079</c:v>
                </c:pt>
                <c:pt idx="46">
                  <c:v>-0.3737122</c:v>
                </c:pt>
                <c:pt idx="48">
                  <c:v>-0.278928</c:v>
                </c:pt>
                <c:pt idx="49">
                  <c:v>-0.2699235</c:v>
                </c:pt>
                <c:pt idx="51">
                  <c:v>-0.2666061</c:v>
                </c:pt>
                <c:pt idx="52">
                  <c:v>-0.2642364</c:v>
                </c:pt>
                <c:pt idx="54">
                  <c:v>-0.2163704</c:v>
                </c:pt>
                <c:pt idx="55">
                  <c:v>-0.2144747</c:v>
                </c:pt>
                <c:pt idx="57">
                  <c:v>-0.213053</c:v>
                </c:pt>
                <c:pt idx="58">
                  <c:v>-0.2121051</c:v>
                </c:pt>
                <c:pt idx="60">
                  <c:v>-0.2092616</c:v>
                </c:pt>
                <c:pt idx="61">
                  <c:v>-0.200731</c:v>
                </c:pt>
                <c:pt idx="63">
                  <c:v>-0.2836672</c:v>
                </c:pt>
                <c:pt idx="64">
                  <c:v>-0.2827194</c:v>
                </c:pt>
                <c:pt idx="66">
                  <c:v>-0.2812976</c:v>
                </c:pt>
                <c:pt idx="67">
                  <c:v>-0.2798758</c:v>
                </c:pt>
                <c:pt idx="69">
                  <c:v>-0.2775062</c:v>
                </c:pt>
                <c:pt idx="70">
                  <c:v>-0.2680278</c:v>
                </c:pt>
                <c:pt idx="72">
                  <c:v>-0.21874</c:v>
                </c:pt>
                <c:pt idx="73">
                  <c:v>-0.2158965</c:v>
                </c:pt>
                <c:pt idx="75">
                  <c:v>-0.2149487</c:v>
                </c:pt>
                <c:pt idx="76">
                  <c:v>-0.2140008</c:v>
                </c:pt>
                <c:pt idx="78">
                  <c:v>-0.2097355</c:v>
                </c:pt>
                <c:pt idx="79">
                  <c:v>-0.206892</c:v>
                </c:pt>
                <c:pt idx="81">
                  <c:v>-0.2903021</c:v>
                </c:pt>
                <c:pt idx="82">
                  <c:v>-0.2699235</c:v>
                </c:pt>
                <c:pt idx="84">
                  <c:v>-0.2637625</c:v>
                </c:pt>
                <c:pt idx="85">
                  <c:v>-0.2613929</c:v>
                </c:pt>
                <c:pt idx="87">
                  <c:v>-0.2211096</c:v>
                </c:pt>
                <c:pt idx="88">
                  <c:v>-0.2173183</c:v>
                </c:pt>
                <c:pt idx="90">
                  <c:v>-0.2158965</c:v>
                </c:pt>
                <c:pt idx="91">
                  <c:v>-0.2144747</c:v>
                </c:pt>
                <c:pt idx="93">
                  <c:v>-0.213053</c:v>
                </c:pt>
                <c:pt idx="94">
                  <c:v>-0.2097355</c:v>
                </c:pt>
                <c:pt idx="96">
                  <c:v>-0.2898282</c:v>
                </c:pt>
                <c:pt idx="97">
                  <c:v>-0.26708</c:v>
                </c:pt>
                <c:pt idx="99">
                  <c:v>-0.2637625</c:v>
                </c:pt>
                <c:pt idx="100">
                  <c:v>-0.2580755</c:v>
                </c:pt>
                <c:pt idx="102">
                  <c:v>-0.2258488</c:v>
                </c:pt>
                <c:pt idx="103">
                  <c:v>-0.2215835</c:v>
                </c:pt>
                <c:pt idx="105">
                  <c:v>-0.2201618</c:v>
                </c:pt>
                <c:pt idx="106">
                  <c:v>-0.2182661</c:v>
                </c:pt>
                <c:pt idx="108">
                  <c:v>-0.2173183</c:v>
                </c:pt>
                <c:pt idx="109">
                  <c:v>-0.212579</c:v>
                </c:pt>
                <c:pt idx="111">
                  <c:v>-0.2959892</c:v>
                </c:pt>
                <c:pt idx="112">
                  <c:v>-0.2917239</c:v>
                </c:pt>
                <c:pt idx="114">
                  <c:v>-0.290776</c:v>
                </c:pt>
                <c:pt idx="115">
                  <c:v>-0.2656582</c:v>
                </c:pt>
                <c:pt idx="117">
                  <c:v>-0.2623408</c:v>
                </c:pt>
                <c:pt idx="118">
                  <c:v>-0.254758</c:v>
                </c:pt>
                <c:pt idx="120">
                  <c:v>-0.2315359</c:v>
                </c:pt>
                <c:pt idx="121">
                  <c:v>-0.2267967</c:v>
                </c:pt>
                <c:pt idx="123">
                  <c:v>-0.2230053</c:v>
                </c:pt>
                <c:pt idx="124">
                  <c:v>-0.2201618</c:v>
                </c:pt>
                <c:pt idx="126">
                  <c:v>-0.2192139</c:v>
                </c:pt>
                <c:pt idx="127">
                  <c:v>-0.2168443</c:v>
                </c:pt>
                <c:pt idx="129">
                  <c:v>-0.3021501</c:v>
                </c:pt>
                <c:pt idx="130">
                  <c:v>-0.3007284</c:v>
                </c:pt>
                <c:pt idx="132">
                  <c:v>-0.2978848</c:v>
                </c:pt>
                <c:pt idx="133">
                  <c:v>-0.2637625</c:v>
                </c:pt>
                <c:pt idx="135">
                  <c:v>-0.2613929</c:v>
                </c:pt>
                <c:pt idx="136">
                  <c:v>-0.2552319</c:v>
                </c:pt>
                <c:pt idx="138">
                  <c:v>-0.2495449</c:v>
                </c:pt>
                <c:pt idx="139">
                  <c:v>-0.2353273</c:v>
                </c:pt>
                <c:pt idx="141">
                  <c:v>-0.2343794</c:v>
                </c:pt>
                <c:pt idx="142">
                  <c:v>-0.231062</c:v>
                </c:pt>
                <c:pt idx="144">
                  <c:v>-0.2220575</c:v>
                </c:pt>
                <c:pt idx="145">
                  <c:v>-0.2196879</c:v>
                </c:pt>
                <c:pt idx="147">
                  <c:v>-0.2974109</c:v>
                </c:pt>
                <c:pt idx="148">
                  <c:v>-0.236749</c:v>
                </c:pt>
                <c:pt idx="150">
                  <c:v>-0.2988327</c:v>
                </c:pt>
                <c:pt idx="151">
                  <c:v>-0.2372229</c:v>
                </c:pt>
                <c:pt idx="153">
                  <c:v>-0.2978848</c:v>
                </c:pt>
                <c:pt idx="154">
                  <c:v>-0.2376969</c:v>
                </c:pt>
                <c:pt idx="156">
                  <c:v>-0.2950413</c:v>
                </c:pt>
                <c:pt idx="157">
                  <c:v>-0.2381708</c:v>
                </c:pt>
                <c:pt idx="159">
                  <c:v>-0.2936196</c:v>
                </c:pt>
                <c:pt idx="160">
                  <c:v>-0.2931456</c:v>
                </c:pt>
                <c:pt idx="162">
                  <c:v>-0.2893543</c:v>
                </c:pt>
                <c:pt idx="163">
                  <c:v>-0.2391186</c:v>
                </c:pt>
                <c:pt idx="165">
                  <c:v>-0.3073633</c:v>
                </c:pt>
                <c:pt idx="166">
                  <c:v>-0.3049937</c:v>
                </c:pt>
                <c:pt idx="168">
                  <c:v>-0.285089</c:v>
                </c:pt>
                <c:pt idx="169">
                  <c:v>-0.2395925</c:v>
                </c:pt>
                <c:pt idx="171">
                  <c:v>-0.3102068</c:v>
                </c:pt>
                <c:pt idx="172">
                  <c:v>-0.3097329</c:v>
                </c:pt>
                <c:pt idx="174">
                  <c:v>-0.2860368</c:v>
                </c:pt>
                <c:pt idx="175">
                  <c:v>-0.2400665</c:v>
                </c:pt>
                <c:pt idx="177">
                  <c:v>-0.296937</c:v>
                </c:pt>
                <c:pt idx="178">
                  <c:v>-0.2405404</c:v>
                </c:pt>
                <c:pt idx="180">
                  <c:v>-0.2964631</c:v>
                </c:pt>
                <c:pt idx="181">
                  <c:v>-0.2410143</c:v>
                </c:pt>
                <c:pt idx="183">
                  <c:v>-0.2997805</c:v>
                </c:pt>
                <c:pt idx="184">
                  <c:v>-0.2884064</c:v>
                </c:pt>
                <c:pt idx="186">
                  <c:v>-0.2855629</c:v>
                </c:pt>
                <c:pt idx="187">
                  <c:v>-0.2414882</c:v>
                </c:pt>
                <c:pt idx="189">
                  <c:v>-0.2931456</c:v>
                </c:pt>
                <c:pt idx="190">
                  <c:v>-0.2903021</c:v>
                </c:pt>
                <c:pt idx="192">
                  <c:v>-0.285089</c:v>
                </c:pt>
                <c:pt idx="193">
                  <c:v>-0.2424361</c:v>
                </c:pt>
                <c:pt idx="195">
                  <c:v>-0.2888803</c:v>
                </c:pt>
                <c:pt idx="196">
                  <c:v>-0.24291</c:v>
                </c:pt>
                <c:pt idx="198">
                  <c:v>-0.2898282</c:v>
                </c:pt>
                <c:pt idx="199">
                  <c:v>-0.2433839</c:v>
                </c:pt>
                <c:pt idx="201">
                  <c:v>-0.2921978</c:v>
                </c:pt>
                <c:pt idx="202">
                  <c:v>-0.2438578</c:v>
                </c:pt>
                <c:pt idx="204">
                  <c:v>-0.2926717</c:v>
                </c:pt>
                <c:pt idx="205">
                  <c:v>-0.2443318</c:v>
                </c:pt>
                <c:pt idx="207">
                  <c:v>-0.2865107</c:v>
                </c:pt>
                <c:pt idx="208">
                  <c:v>-0.2452796</c:v>
                </c:pt>
                <c:pt idx="210">
                  <c:v>-0.285089</c:v>
                </c:pt>
                <c:pt idx="211">
                  <c:v>-0.2457535</c:v>
                </c:pt>
                <c:pt idx="213">
                  <c:v>-0.2803498</c:v>
                </c:pt>
                <c:pt idx="214">
                  <c:v>-0.26708</c:v>
                </c:pt>
                <c:pt idx="216">
                  <c:v>-0.2746627</c:v>
                </c:pt>
                <c:pt idx="217">
                  <c:v>-0.2722931</c:v>
                </c:pt>
                <c:pt idx="219">
                  <c:v>0.1163222</c:v>
                </c:pt>
                <c:pt idx="220">
                  <c:v>0.117744</c:v>
                </c:pt>
                <c:pt idx="222">
                  <c:v>0.1243789</c:v>
                </c:pt>
                <c:pt idx="223">
                  <c:v>0.1272224</c:v>
                </c:pt>
                <c:pt idx="225">
                  <c:v>0.1139526</c:v>
                </c:pt>
                <c:pt idx="226">
                  <c:v>0.1182179</c:v>
                </c:pt>
                <c:pt idx="228">
                  <c:v>0.1215353</c:v>
                </c:pt>
                <c:pt idx="229">
                  <c:v>0.1291181</c:v>
                </c:pt>
                <c:pt idx="231">
                  <c:v>0.1139526</c:v>
                </c:pt>
                <c:pt idx="232">
                  <c:v>0.1191657</c:v>
                </c:pt>
                <c:pt idx="234">
                  <c:v>0.1210614</c:v>
                </c:pt>
                <c:pt idx="235">
                  <c:v>0.1281702</c:v>
                </c:pt>
                <c:pt idx="237">
                  <c:v>0.1134787</c:v>
                </c:pt>
                <c:pt idx="238">
                  <c:v>0.1262745</c:v>
                </c:pt>
                <c:pt idx="240">
                  <c:v>0.1130048</c:v>
                </c:pt>
                <c:pt idx="241">
                  <c:v>0.1248528</c:v>
                </c:pt>
                <c:pt idx="243">
                  <c:v>0.1125308</c:v>
                </c:pt>
                <c:pt idx="244">
                  <c:v>0.1442835</c:v>
                </c:pt>
                <c:pt idx="246">
                  <c:v>0.1125308</c:v>
                </c:pt>
                <c:pt idx="247">
                  <c:v>0.1632404</c:v>
                </c:pt>
                <c:pt idx="249">
                  <c:v>0.1120569</c:v>
                </c:pt>
                <c:pt idx="250">
                  <c:v>0.1618186</c:v>
                </c:pt>
                <c:pt idx="252">
                  <c:v>0.111583</c:v>
                </c:pt>
                <c:pt idx="253">
                  <c:v>0.1613447</c:v>
                </c:pt>
                <c:pt idx="255">
                  <c:v>0.1111091</c:v>
                </c:pt>
                <c:pt idx="256">
                  <c:v>0.1618186</c:v>
                </c:pt>
                <c:pt idx="258">
                  <c:v>0.1111091</c:v>
                </c:pt>
                <c:pt idx="259">
                  <c:v>0.1603969</c:v>
                </c:pt>
                <c:pt idx="261">
                  <c:v>0.1111091</c:v>
                </c:pt>
                <c:pt idx="262">
                  <c:v>0.1599229</c:v>
                </c:pt>
                <c:pt idx="264">
                  <c:v>0.1111091</c:v>
                </c:pt>
                <c:pt idx="265">
                  <c:v>0.1603969</c:v>
                </c:pt>
                <c:pt idx="267">
                  <c:v>0.111583</c:v>
                </c:pt>
                <c:pt idx="268">
                  <c:v>0.1613447</c:v>
                </c:pt>
                <c:pt idx="270">
                  <c:v>0.111583</c:v>
                </c:pt>
                <c:pt idx="271">
                  <c:v>0.1608708</c:v>
                </c:pt>
                <c:pt idx="273">
                  <c:v>0.111583</c:v>
                </c:pt>
                <c:pt idx="274">
                  <c:v>0.1599229</c:v>
                </c:pt>
                <c:pt idx="276">
                  <c:v>0.111583</c:v>
                </c:pt>
                <c:pt idx="277">
                  <c:v>0.1585012</c:v>
                </c:pt>
                <c:pt idx="279">
                  <c:v>0.111583</c:v>
                </c:pt>
                <c:pt idx="280">
                  <c:v>0.1570794</c:v>
                </c:pt>
                <c:pt idx="282">
                  <c:v>0.111583</c:v>
                </c:pt>
                <c:pt idx="283">
                  <c:v>0.1561316</c:v>
                </c:pt>
                <c:pt idx="285">
                  <c:v>0.111583</c:v>
                </c:pt>
                <c:pt idx="286">
                  <c:v>0.1556577</c:v>
                </c:pt>
                <c:pt idx="288">
                  <c:v>0.111583</c:v>
                </c:pt>
                <c:pt idx="289">
                  <c:v>0.1547098</c:v>
                </c:pt>
                <c:pt idx="291">
                  <c:v>0.111583</c:v>
                </c:pt>
                <c:pt idx="292">
                  <c:v>0.153762</c:v>
                </c:pt>
                <c:pt idx="294">
                  <c:v>0.1120569</c:v>
                </c:pt>
                <c:pt idx="295">
                  <c:v>0.153288</c:v>
                </c:pt>
                <c:pt idx="297">
                  <c:v>0.1120569</c:v>
                </c:pt>
                <c:pt idx="298">
                  <c:v>0.1523402</c:v>
                </c:pt>
                <c:pt idx="300">
                  <c:v>0.1120569</c:v>
                </c:pt>
                <c:pt idx="301">
                  <c:v>0.1513924</c:v>
                </c:pt>
                <c:pt idx="303">
                  <c:v>0.1120569</c:v>
                </c:pt>
                <c:pt idx="304">
                  <c:v>0.1509184</c:v>
                </c:pt>
                <c:pt idx="306">
                  <c:v>0.1120569</c:v>
                </c:pt>
                <c:pt idx="307">
                  <c:v>0.1499706</c:v>
                </c:pt>
                <c:pt idx="309">
                  <c:v>0.1120569</c:v>
                </c:pt>
                <c:pt idx="310">
                  <c:v>0.1490228</c:v>
                </c:pt>
                <c:pt idx="312">
                  <c:v>0.1120569</c:v>
                </c:pt>
                <c:pt idx="313">
                  <c:v>0.1485488</c:v>
                </c:pt>
                <c:pt idx="315">
                  <c:v>0.1191657</c:v>
                </c:pt>
                <c:pt idx="316">
                  <c:v>0.147601</c:v>
                </c:pt>
                <c:pt idx="318">
                  <c:v>0.0286468</c:v>
                </c:pt>
                <c:pt idx="319">
                  <c:v>0.0329121</c:v>
                </c:pt>
                <c:pt idx="321">
                  <c:v>0.0286468</c:v>
                </c:pt>
                <c:pt idx="322">
                  <c:v>0.07082579999999999</c:v>
                </c:pt>
                <c:pt idx="324">
                  <c:v>0.0286468</c:v>
                </c:pt>
                <c:pt idx="325">
                  <c:v>0.07035189999999999</c:v>
                </c:pt>
                <c:pt idx="327">
                  <c:v>0.0286468</c:v>
                </c:pt>
                <c:pt idx="328">
                  <c:v>0.07129969999999999</c:v>
                </c:pt>
                <c:pt idx="330">
                  <c:v>0.0220119</c:v>
                </c:pt>
                <c:pt idx="331">
                  <c:v>0.06893009999999999</c:v>
                </c:pt>
                <c:pt idx="333">
                  <c:v>0.0220119</c:v>
                </c:pt>
                <c:pt idx="334">
                  <c:v>0.06987790000000001</c:v>
                </c:pt>
                <c:pt idx="336">
                  <c:v>0.0220119</c:v>
                </c:pt>
                <c:pt idx="337">
                  <c:v>0.07129969999999999</c:v>
                </c:pt>
                <c:pt idx="339">
                  <c:v>0.0220119</c:v>
                </c:pt>
                <c:pt idx="340">
                  <c:v>0.07272149999999999</c:v>
                </c:pt>
                <c:pt idx="342">
                  <c:v>0.0220119</c:v>
                </c:pt>
                <c:pt idx="343">
                  <c:v>0.07366929999999999</c:v>
                </c:pt>
                <c:pt idx="345">
                  <c:v>0.0220119</c:v>
                </c:pt>
                <c:pt idx="346">
                  <c:v>0.07509109999999999</c:v>
                </c:pt>
                <c:pt idx="348">
                  <c:v>0.0224858</c:v>
                </c:pt>
                <c:pt idx="349">
                  <c:v>0.07698679999999999</c:v>
                </c:pt>
                <c:pt idx="351">
                  <c:v>0.0224858</c:v>
                </c:pt>
                <c:pt idx="352">
                  <c:v>0.07840850000000001</c:v>
                </c:pt>
                <c:pt idx="354">
                  <c:v>0.0224858</c:v>
                </c:pt>
                <c:pt idx="355">
                  <c:v>0.07935639999999999</c:v>
                </c:pt>
                <c:pt idx="357">
                  <c:v>0.0224858</c:v>
                </c:pt>
                <c:pt idx="358">
                  <c:v>0.08077810000000001</c:v>
                </c:pt>
                <c:pt idx="360">
                  <c:v>0.0224858</c:v>
                </c:pt>
                <c:pt idx="361">
                  <c:v>0.08267380000000001</c:v>
                </c:pt>
                <c:pt idx="363">
                  <c:v>0.0220119</c:v>
                </c:pt>
                <c:pt idx="364">
                  <c:v>0.08267380000000001</c:v>
                </c:pt>
                <c:pt idx="366">
                  <c:v>0.0220119</c:v>
                </c:pt>
                <c:pt idx="367">
                  <c:v>0.0831477</c:v>
                </c:pt>
                <c:pt idx="369">
                  <c:v>0.021538</c:v>
                </c:pt>
                <c:pt idx="370">
                  <c:v>0.08504340000000001</c:v>
                </c:pt>
                <c:pt idx="372">
                  <c:v>0.0210641</c:v>
                </c:pt>
                <c:pt idx="373">
                  <c:v>0.08599130000000001</c:v>
                </c:pt>
                <c:pt idx="375">
                  <c:v>0.0205901</c:v>
                </c:pt>
                <c:pt idx="376">
                  <c:v>0.087413</c:v>
                </c:pt>
                <c:pt idx="378">
                  <c:v>0.0201162</c:v>
                </c:pt>
                <c:pt idx="379">
                  <c:v>0.07983030000000001</c:v>
                </c:pt>
                <c:pt idx="381">
                  <c:v>0.0196423</c:v>
                </c:pt>
                <c:pt idx="382">
                  <c:v>0.08219990000000001</c:v>
                </c:pt>
                <c:pt idx="384">
                  <c:v>0.057556</c:v>
                </c:pt>
                <c:pt idx="385">
                  <c:v>0.081252</c:v>
                </c:pt>
                <c:pt idx="387">
                  <c:v>-0.2097355</c:v>
                </c:pt>
                <c:pt idx="388">
                  <c:v>-0.1931483</c:v>
                </c:pt>
                <c:pt idx="390">
                  <c:v>-0.2244271</c:v>
                </c:pt>
                <c:pt idx="391">
                  <c:v>-0.1926744</c:v>
                </c:pt>
                <c:pt idx="393">
                  <c:v>-0.2291663</c:v>
                </c:pt>
                <c:pt idx="394">
                  <c:v>-0.1922004</c:v>
                </c:pt>
                <c:pt idx="396">
                  <c:v>-0.2343794</c:v>
                </c:pt>
                <c:pt idx="397">
                  <c:v>-0.1917265</c:v>
                </c:pt>
                <c:pt idx="399">
                  <c:v>-0.2391186</c:v>
                </c:pt>
                <c:pt idx="400">
                  <c:v>-0.1917265</c:v>
                </c:pt>
                <c:pt idx="402">
                  <c:v>-0.2438578</c:v>
                </c:pt>
                <c:pt idx="403">
                  <c:v>-0.1912526</c:v>
                </c:pt>
                <c:pt idx="405">
                  <c:v>-0.248597</c:v>
                </c:pt>
                <c:pt idx="406">
                  <c:v>-0.1907787</c:v>
                </c:pt>
                <c:pt idx="408">
                  <c:v>-0.2533363</c:v>
                </c:pt>
                <c:pt idx="409">
                  <c:v>-0.1903048</c:v>
                </c:pt>
                <c:pt idx="411">
                  <c:v>-0.2580755</c:v>
                </c:pt>
                <c:pt idx="412">
                  <c:v>-0.1898308</c:v>
                </c:pt>
                <c:pt idx="414">
                  <c:v>-0.2628147</c:v>
                </c:pt>
                <c:pt idx="415">
                  <c:v>-0.1893569</c:v>
                </c:pt>
                <c:pt idx="417">
                  <c:v>-0.2675539</c:v>
                </c:pt>
                <c:pt idx="418">
                  <c:v>-0.1893569</c:v>
                </c:pt>
                <c:pt idx="420">
                  <c:v>-0.272767</c:v>
                </c:pt>
                <c:pt idx="421">
                  <c:v>-0.188883</c:v>
                </c:pt>
                <c:pt idx="423">
                  <c:v>-0.2718192</c:v>
                </c:pt>
                <c:pt idx="424">
                  <c:v>-0.1884091</c:v>
                </c:pt>
                <c:pt idx="426">
                  <c:v>-0.26708</c:v>
                </c:pt>
                <c:pt idx="427">
                  <c:v>-0.1879351</c:v>
                </c:pt>
                <c:pt idx="429">
                  <c:v>-0.2675539</c:v>
                </c:pt>
                <c:pt idx="430">
                  <c:v>-0.1874612</c:v>
                </c:pt>
                <c:pt idx="432">
                  <c:v>-0.2694496</c:v>
                </c:pt>
                <c:pt idx="433">
                  <c:v>-0.1869873</c:v>
                </c:pt>
                <c:pt idx="435">
                  <c:v>-0.2689757</c:v>
                </c:pt>
                <c:pt idx="436">
                  <c:v>-0.1869873</c:v>
                </c:pt>
                <c:pt idx="438">
                  <c:v>-0.26708</c:v>
                </c:pt>
                <c:pt idx="439">
                  <c:v>-0.1865134</c:v>
                </c:pt>
                <c:pt idx="441">
                  <c:v>-0.2647104</c:v>
                </c:pt>
                <c:pt idx="442">
                  <c:v>-0.1860395</c:v>
                </c:pt>
                <c:pt idx="444">
                  <c:v>-0.2647104</c:v>
                </c:pt>
                <c:pt idx="445">
                  <c:v>-0.1855655</c:v>
                </c:pt>
                <c:pt idx="447">
                  <c:v>-0.2637625</c:v>
                </c:pt>
                <c:pt idx="448">
                  <c:v>-0.1850916</c:v>
                </c:pt>
                <c:pt idx="450">
                  <c:v>-0.2594972</c:v>
                </c:pt>
                <c:pt idx="451">
                  <c:v>-0.1846177</c:v>
                </c:pt>
                <c:pt idx="453">
                  <c:v>-0.2585494</c:v>
                </c:pt>
                <c:pt idx="454">
                  <c:v>-0.1846177</c:v>
                </c:pt>
                <c:pt idx="456">
                  <c:v>-0.2599712</c:v>
                </c:pt>
                <c:pt idx="457">
                  <c:v>-0.1841438</c:v>
                </c:pt>
                <c:pt idx="459">
                  <c:v>-0.260919</c:v>
                </c:pt>
                <c:pt idx="460">
                  <c:v>-0.1836699</c:v>
                </c:pt>
                <c:pt idx="462">
                  <c:v>-0.2618668</c:v>
                </c:pt>
                <c:pt idx="463">
                  <c:v>-0.1831959</c:v>
                </c:pt>
                <c:pt idx="465">
                  <c:v>-0.2623408</c:v>
                </c:pt>
                <c:pt idx="466">
                  <c:v>-0.182722</c:v>
                </c:pt>
                <c:pt idx="468">
                  <c:v>-0.260919</c:v>
                </c:pt>
                <c:pt idx="469">
                  <c:v>-0.1822481</c:v>
                </c:pt>
                <c:pt idx="471">
                  <c:v>-0.2604451</c:v>
                </c:pt>
                <c:pt idx="472">
                  <c:v>-0.1822481</c:v>
                </c:pt>
                <c:pt idx="474">
                  <c:v>-0.260919</c:v>
                </c:pt>
                <c:pt idx="475">
                  <c:v>-0.1817742</c:v>
                </c:pt>
                <c:pt idx="477">
                  <c:v>-0.260919</c:v>
                </c:pt>
                <c:pt idx="478">
                  <c:v>-0.1813003</c:v>
                </c:pt>
                <c:pt idx="480">
                  <c:v>-0.2604451</c:v>
                </c:pt>
                <c:pt idx="481">
                  <c:v>-0.1808263</c:v>
                </c:pt>
                <c:pt idx="483">
                  <c:v>-0.2604451</c:v>
                </c:pt>
                <c:pt idx="484">
                  <c:v>-0.1803524</c:v>
                </c:pt>
                <c:pt idx="486">
                  <c:v>-0.2599712</c:v>
                </c:pt>
                <c:pt idx="487">
                  <c:v>-0.2580755</c:v>
                </c:pt>
                <c:pt idx="489">
                  <c:v>-0.2500188</c:v>
                </c:pt>
                <c:pt idx="490">
                  <c:v>-0.1798785</c:v>
                </c:pt>
                <c:pt idx="492">
                  <c:v>-0.2495449</c:v>
                </c:pt>
                <c:pt idx="493">
                  <c:v>-0.1813003</c:v>
                </c:pt>
                <c:pt idx="495">
                  <c:v>-0.249071</c:v>
                </c:pt>
                <c:pt idx="496">
                  <c:v>-0.2002571</c:v>
                </c:pt>
                <c:pt idx="498">
                  <c:v>-0.248597</c:v>
                </c:pt>
                <c:pt idx="499">
                  <c:v>-0.2168443</c:v>
                </c:pt>
                <c:pt idx="501">
                  <c:v>-0.2481231</c:v>
                </c:pt>
                <c:pt idx="502">
                  <c:v>-0.2334316</c:v>
                </c:pt>
                <c:pt idx="504">
                  <c:v>-0.2841411</c:v>
                </c:pt>
                <c:pt idx="505">
                  <c:v>-0.2675539</c:v>
                </c:pt>
                <c:pt idx="507">
                  <c:v>-0.3064154</c:v>
                </c:pt>
                <c:pt idx="508">
                  <c:v>-0.2680278</c:v>
                </c:pt>
                <c:pt idx="510">
                  <c:v>-0.3073633</c:v>
                </c:pt>
                <c:pt idx="511">
                  <c:v>-0.2699235</c:v>
                </c:pt>
                <c:pt idx="513">
                  <c:v>-0.3068893</c:v>
                </c:pt>
                <c:pt idx="514">
                  <c:v>-0.2694496</c:v>
                </c:pt>
                <c:pt idx="516">
                  <c:v>-0.3068893</c:v>
                </c:pt>
                <c:pt idx="517">
                  <c:v>-0.2675539</c:v>
                </c:pt>
                <c:pt idx="519">
                  <c:v>-0.3073633</c:v>
                </c:pt>
                <c:pt idx="520">
                  <c:v>-0.2651843</c:v>
                </c:pt>
                <c:pt idx="522">
                  <c:v>-0.3083111</c:v>
                </c:pt>
                <c:pt idx="523">
                  <c:v>-0.2651843</c:v>
                </c:pt>
                <c:pt idx="525">
                  <c:v>-0.3102068</c:v>
                </c:pt>
                <c:pt idx="526">
                  <c:v>-0.2642364</c:v>
                </c:pt>
                <c:pt idx="528">
                  <c:v>-0.3125764</c:v>
                </c:pt>
                <c:pt idx="529">
                  <c:v>-0.2599712</c:v>
                </c:pt>
                <c:pt idx="531">
                  <c:v>-0.314946</c:v>
                </c:pt>
                <c:pt idx="532">
                  <c:v>-0.2590233</c:v>
                </c:pt>
                <c:pt idx="534">
                  <c:v>-0.3192113</c:v>
                </c:pt>
                <c:pt idx="535">
                  <c:v>-0.2604451</c:v>
                </c:pt>
                <c:pt idx="537">
                  <c:v>-0.3196852</c:v>
                </c:pt>
                <c:pt idx="538">
                  <c:v>-0.2613929</c:v>
                </c:pt>
                <c:pt idx="540">
                  <c:v>-0.3253723</c:v>
                </c:pt>
                <c:pt idx="541">
                  <c:v>-0.2623408</c:v>
                </c:pt>
                <c:pt idx="543">
                  <c:v>-0.3286897</c:v>
                </c:pt>
                <c:pt idx="544">
                  <c:v>-0.2628147</c:v>
                </c:pt>
                <c:pt idx="546">
                  <c:v>-0.3296376</c:v>
                </c:pt>
                <c:pt idx="547">
                  <c:v>-0.2642364</c:v>
                </c:pt>
                <c:pt idx="549">
                  <c:v>-0.3324811</c:v>
                </c:pt>
                <c:pt idx="550">
                  <c:v>-0.2661321</c:v>
                </c:pt>
                <c:pt idx="552">
                  <c:v>-0.3395899</c:v>
                </c:pt>
                <c:pt idx="553">
                  <c:v>-0.2680278</c:v>
                </c:pt>
                <c:pt idx="555">
                  <c:v>-0.3462248</c:v>
                </c:pt>
                <c:pt idx="556">
                  <c:v>-0.2699235</c:v>
                </c:pt>
                <c:pt idx="558">
                  <c:v>-0.3466987</c:v>
                </c:pt>
                <c:pt idx="559">
                  <c:v>-0.2718192</c:v>
                </c:pt>
                <c:pt idx="561">
                  <c:v>-0.345277</c:v>
                </c:pt>
                <c:pt idx="562">
                  <c:v>-0.2737149</c:v>
                </c:pt>
                <c:pt idx="564">
                  <c:v>-0.345277</c:v>
                </c:pt>
                <c:pt idx="565">
                  <c:v>-0.2756106</c:v>
                </c:pt>
                <c:pt idx="567">
                  <c:v>-0.3457509</c:v>
                </c:pt>
                <c:pt idx="568">
                  <c:v>-0.2770323</c:v>
                </c:pt>
                <c:pt idx="570">
                  <c:v>-0.3471726</c:v>
                </c:pt>
                <c:pt idx="571">
                  <c:v>-0.278928</c:v>
                </c:pt>
                <c:pt idx="573">
                  <c:v>-0.3466987</c:v>
                </c:pt>
                <c:pt idx="574">
                  <c:v>-0.2808237</c:v>
                </c:pt>
                <c:pt idx="576">
                  <c:v>-0.3490683</c:v>
                </c:pt>
                <c:pt idx="577">
                  <c:v>-0.2827194</c:v>
                </c:pt>
                <c:pt idx="579">
                  <c:v>-0.350964</c:v>
                </c:pt>
                <c:pt idx="580">
                  <c:v>-0.2846151</c:v>
                </c:pt>
                <c:pt idx="582">
                  <c:v>-0.3514379</c:v>
                </c:pt>
                <c:pt idx="583">
                  <c:v>-0.2865107</c:v>
                </c:pt>
                <c:pt idx="585">
                  <c:v>-0.3523858</c:v>
                </c:pt>
                <c:pt idx="586">
                  <c:v>-0.2884064</c:v>
                </c:pt>
                <c:pt idx="588">
                  <c:v>-0.3538075</c:v>
                </c:pt>
                <c:pt idx="589">
                  <c:v>-0.2903021</c:v>
                </c:pt>
                <c:pt idx="591">
                  <c:v>-0.3552293</c:v>
                </c:pt>
                <c:pt idx="592">
                  <c:v>-0.2921978</c:v>
                </c:pt>
                <c:pt idx="594">
                  <c:v>-0.3557032</c:v>
                </c:pt>
                <c:pt idx="595">
                  <c:v>-0.2940935</c:v>
                </c:pt>
                <c:pt idx="597">
                  <c:v>-0.3552293</c:v>
                </c:pt>
                <c:pt idx="598">
                  <c:v>-0.2959892</c:v>
                </c:pt>
                <c:pt idx="600">
                  <c:v>-0.3528597</c:v>
                </c:pt>
                <c:pt idx="601">
                  <c:v>-0.2978848</c:v>
                </c:pt>
                <c:pt idx="603">
                  <c:v>-0.3528597</c:v>
                </c:pt>
                <c:pt idx="604">
                  <c:v>-0.2997805</c:v>
                </c:pt>
                <c:pt idx="606">
                  <c:v>-0.3566511</c:v>
                </c:pt>
                <c:pt idx="607">
                  <c:v>-0.3016762</c:v>
                </c:pt>
                <c:pt idx="609">
                  <c:v>-0.3580728</c:v>
                </c:pt>
                <c:pt idx="610">
                  <c:v>-0.3035719</c:v>
                </c:pt>
                <c:pt idx="612">
                  <c:v>-0.3585467</c:v>
                </c:pt>
                <c:pt idx="613">
                  <c:v>-0.3054676</c:v>
                </c:pt>
                <c:pt idx="615">
                  <c:v>-0.3580728</c:v>
                </c:pt>
                <c:pt idx="616">
                  <c:v>-0.3073633</c:v>
                </c:pt>
                <c:pt idx="618">
                  <c:v>-0.3580728</c:v>
                </c:pt>
                <c:pt idx="619">
                  <c:v>-0.309259</c:v>
                </c:pt>
                <c:pt idx="621">
                  <c:v>-0.3575989</c:v>
                </c:pt>
                <c:pt idx="622">
                  <c:v>-0.3566511</c:v>
                </c:pt>
                <c:pt idx="624">
                  <c:v>-0.3547554</c:v>
                </c:pt>
                <c:pt idx="625">
                  <c:v>-0.3111546</c:v>
                </c:pt>
                <c:pt idx="627">
                  <c:v>-0.3575989</c:v>
                </c:pt>
                <c:pt idx="628">
                  <c:v>-0.3566511</c:v>
                </c:pt>
                <c:pt idx="630">
                  <c:v>-0.3542815</c:v>
                </c:pt>
                <c:pt idx="631">
                  <c:v>-0.3130503</c:v>
                </c:pt>
                <c:pt idx="633">
                  <c:v>-0.3613903</c:v>
                </c:pt>
                <c:pt idx="634">
                  <c:v>-0.3557032</c:v>
                </c:pt>
                <c:pt idx="636">
                  <c:v>-0.3542815</c:v>
                </c:pt>
                <c:pt idx="637">
                  <c:v>-0.314946</c:v>
                </c:pt>
                <c:pt idx="639">
                  <c:v>-0.3613903</c:v>
                </c:pt>
                <c:pt idx="640">
                  <c:v>-0.3168417</c:v>
                </c:pt>
                <c:pt idx="642">
                  <c:v>-0.3613903</c:v>
                </c:pt>
                <c:pt idx="643">
                  <c:v>-0.3187374</c:v>
                </c:pt>
                <c:pt idx="645">
                  <c:v>-0.3623381</c:v>
                </c:pt>
                <c:pt idx="646">
                  <c:v>-0.3187374</c:v>
                </c:pt>
                <c:pt idx="648">
                  <c:v>-0.3642338</c:v>
                </c:pt>
                <c:pt idx="649">
                  <c:v>-0.3177895</c:v>
                </c:pt>
                <c:pt idx="651">
                  <c:v>-0.3651816</c:v>
                </c:pt>
                <c:pt idx="652">
                  <c:v>-0.3173156</c:v>
                </c:pt>
                <c:pt idx="654">
                  <c:v>-0.3666034</c:v>
                </c:pt>
                <c:pt idx="655">
                  <c:v>-0.3163678</c:v>
                </c:pt>
                <c:pt idx="657">
                  <c:v>-0.3666034</c:v>
                </c:pt>
                <c:pt idx="658">
                  <c:v>-0.3158938</c:v>
                </c:pt>
                <c:pt idx="660">
                  <c:v>-0.3661295</c:v>
                </c:pt>
                <c:pt idx="661">
                  <c:v>-0.314946</c:v>
                </c:pt>
                <c:pt idx="663">
                  <c:v>-0.3666034</c:v>
                </c:pt>
                <c:pt idx="664">
                  <c:v>-0.3144721</c:v>
                </c:pt>
                <c:pt idx="666">
                  <c:v>-0.3651816</c:v>
                </c:pt>
                <c:pt idx="667">
                  <c:v>-0.3135242</c:v>
                </c:pt>
                <c:pt idx="669">
                  <c:v>-0.3647077</c:v>
                </c:pt>
                <c:pt idx="670">
                  <c:v>-0.3125764</c:v>
                </c:pt>
                <c:pt idx="672">
                  <c:v>-0.3642338</c:v>
                </c:pt>
                <c:pt idx="673">
                  <c:v>-0.3121025</c:v>
                </c:pt>
                <c:pt idx="675">
                  <c:v>-0.3651816</c:v>
                </c:pt>
                <c:pt idx="676">
                  <c:v>-0.3111546</c:v>
                </c:pt>
                <c:pt idx="678">
                  <c:v>-0.3661295</c:v>
                </c:pt>
                <c:pt idx="679">
                  <c:v>-0.3106807</c:v>
                </c:pt>
                <c:pt idx="681">
                  <c:v>-0.3680252</c:v>
                </c:pt>
                <c:pt idx="682">
                  <c:v>-0.3097329</c:v>
                </c:pt>
                <c:pt idx="684">
                  <c:v>-0.3684991</c:v>
                </c:pt>
                <c:pt idx="685">
                  <c:v>-0.309259</c:v>
                </c:pt>
                <c:pt idx="687">
                  <c:v>-0.3670773</c:v>
                </c:pt>
                <c:pt idx="688">
                  <c:v>-0.3083111</c:v>
                </c:pt>
                <c:pt idx="690">
                  <c:v>-0.3647077</c:v>
                </c:pt>
                <c:pt idx="691">
                  <c:v>-0.3078372</c:v>
                </c:pt>
                <c:pt idx="693">
                  <c:v>-0.3623381</c:v>
                </c:pt>
                <c:pt idx="694">
                  <c:v>-0.3068893</c:v>
                </c:pt>
                <c:pt idx="696">
                  <c:v>-0.3613903</c:v>
                </c:pt>
                <c:pt idx="697">
                  <c:v>-0.3064154</c:v>
                </c:pt>
                <c:pt idx="699">
                  <c:v>-0.3604424</c:v>
                </c:pt>
                <c:pt idx="700">
                  <c:v>-0.3139982</c:v>
                </c:pt>
                <c:pt idx="702">
                  <c:v>-0.3590207</c:v>
                </c:pt>
                <c:pt idx="703">
                  <c:v>-0.3244244</c:v>
                </c:pt>
                <c:pt idx="705">
                  <c:v>-0.3585467</c:v>
                </c:pt>
                <c:pt idx="706">
                  <c:v>-0.3339028</c:v>
                </c:pt>
                <c:pt idx="708">
                  <c:v>-0.3590207</c:v>
                </c:pt>
                <c:pt idx="709">
                  <c:v>-0.3438552</c:v>
                </c:pt>
                <c:pt idx="711">
                  <c:v>-0.3585467</c:v>
                </c:pt>
                <c:pt idx="712">
                  <c:v>-0.3538075</c:v>
                </c:pt>
                <c:pt idx="714">
                  <c:v>-0.1031033</c:v>
                </c:pt>
                <c:pt idx="715">
                  <c:v>-0.0836725</c:v>
                </c:pt>
                <c:pt idx="717">
                  <c:v>-0.1343821</c:v>
                </c:pt>
                <c:pt idx="718">
                  <c:v>-0.0831986</c:v>
                </c:pt>
                <c:pt idx="720">
                  <c:v>-0.1594999</c:v>
                </c:pt>
                <c:pt idx="721">
                  <c:v>-0.0831986</c:v>
                </c:pt>
                <c:pt idx="723">
                  <c:v>-0.1794046</c:v>
                </c:pt>
                <c:pt idx="724">
                  <c:v>-0.0831986</c:v>
                </c:pt>
                <c:pt idx="726">
                  <c:v>-0.1789306</c:v>
                </c:pt>
                <c:pt idx="727">
                  <c:v>-0.0827247</c:v>
                </c:pt>
                <c:pt idx="729">
                  <c:v>-0.1784567</c:v>
                </c:pt>
                <c:pt idx="730">
                  <c:v>-0.0827247</c:v>
                </c:pt>
                <c:pt idx="732">
                  <c:v>-0.1779828</c:v>
                </c:pt>
                <c:pt idx="733">
                  <c:v>-0.0822507</c:v>
                </c:pt>
                <c:pt idx="735">
                  <c:v>-0.1775089</c:v>
                </c:pt>
                <c:pt idx="736">
                  <c:v>-0.0822507</c:v>
                </c:pt>
                <c:pt idx="738">
                  <c:v>-0.177035</c:v>
                </c:pt>
                <c:pt idx="739">
                  <c:v>-0.0822507</c:v>
                </c:pt>
                <c:pt idx="741">
                  <c:v>-0.177035</c:v>
                </c:pt>
                <c:pt idx="742">
                  <c:v>-0.0817768</c:v>
                </c:pt>
                <c:pt idx="744">
                  <c:v>-0.176561</c:v>
                </c:pt>
                <c:pt idx="745">
                  <c:v>-0.0817768</c:v>
                </c:pt>
                <c:pt idx="747">
                  <c:v>-0.1760871</c:v>
                </c:pt>
                <c:pt idx="748">
                  <c:v>-0.0817768</c:v>
                </c:pt>
                <c:pt idx="750">
                  <c:v>-0.1760871</c:v>
                </c:pt>
                <c:pt idx="751">
                  <c:v>-0.0813029</c:v>
                </c:pt>
                <c:pt idx="753">
                  <c:v>-0.1756132</c:v>
                </c:pt>
                <c:pt idx="754">
                  <c:v>-0.0813029</c:v>
                </c:pt>
                <c:pt idx="756">
                  <c:v>-0.1751393</c:v>
                </c:pt>
                <c:pt idx="757">
                  <c:v>-0.0813029</c:v>
                </c:pt>
                <c:pt idx="759">
                  <c:v>-0.1746654</c:v>
                </c:pt>
                <c:pt idx="760">
                  <c:v>-0.080829</c:v>
                </c:pt>
                <c:pt idx="762">
                  <c:v>-0.1741914</c:v>
                </c:pt>
                <c:pt idx="763">
                  <c:v>-0.080829</c:v>
                </c:pt>
                <c:pt idx="765">
                  <c:v>-0.1737175</c:v>
                </c:pt>
                <c:pt idx="766">
                  <c:v>-0.0803551</c:v>
                </c:pt>
                <c:pt idx="768">
                  <c:v>-0.1732436</c:v>
                </c:pt>
                <c:pt idx="769">
                  <c:v>-0.0803551</c:v>
                </c:pt>
                <c:pt idx="771">
                  <c:v>-0.1732436</c:v>
                </c:pt>
                <c:pt idx="772">
                  <c:v>-0.0803551</c:v>
                </c:pt>
                <c:pt idx="774">
                  <c:v>-0.1727697</c:v>
                </c:pt>
                <c:pt idx="775">
                  <c:v>-0.0798811</c:v>
                </c:pt>
                <c:pt idx="777">
                  <c:v>-0.1722958</c:v>
                </c:pt>
                <c:pt idx="778">
                  <c:v>-0.0798811</c:v>
                </c:pt>
                <c:pt idx="780">
                  <c:v>-0.1718218</c:v>
                </c:pt>
                <c:pt idx="781">
                  <c:v>-0.0798811</c:v>
                </c:pt>
                <c:pt idx="783">
                  <c:v>-0.1713479</c:v>
                </c:pt>
                <c:pt idx="784">
                  <c:v>-0.0794072</c:v>
                </c:pt>
                <c:pt idx="786">
                  <c:v>-0.170874</c:v>
                </c:pt>
                <c:pt idx="787">
                  <c:v>-0.0794072</c:v>
                </c:pt>
                <c:pt idx="789">
                  <c:v>-0.170874</c:v>
                </c:pt>
                <c:pt idx="790">
                  <c:v>-0.1054729</c:v>
                </c:pt>
                <c:pt idx="792">
                  <c:v>-0.1704001</c:v>
                </c:pt>
                <c:pt idx="793">
                  <c:v>-0.134856</c:v>
                </c:pt>
                <c:pt idx="795">
                  <c:v>-0.1699261</c:v>
                </c:pt>
                <c:pt idx="796">
                  <c:v>-0.158552</c:v>
                </c:pt>
                <c:pt idx="798">
                  <c:v>0.2883556</c:v>
                </c:pt>
                <c:pt idx="799">
                  <c:v>0.2911991</c:v>
                </c:pt>
                <c:pt idx="801">
                  <c:v>0.2907252</c:v>
                </c:pt>
                <c:pt idx="802">
                  <c:v>0.2954644</c:v>
                </c:pt>
                <c:pt idx="804">
                  <c:v>0.2893034</c:v>
                </c:pt>
                <c:pt idx="805">
                  <c:v>0.297834</c:v>
                </c:pt>
                <c:pt idx="807">
                  <c:v>0.2888295</c:v>
                </c:pt>
                <c:pt idx="808">
                  <c:v>0.3073124</c:v>
                </c:pt>
                <c:pt idx="810">
                  <c:v>0.2883556</c:v>
                </c:pt>
                <c:pt idx="811">
                  <c:v>0.3106299</c:v>
                </c:pt>
                <c:pt idx="813">
                  <c:v>0.2878816</c:v>
                </c:pt>
                <c:pt idx="814">
                  <c:v>0.3101559</c:v>
                </c:pt>
                <c:pt idx="816">
                  <c:v>0.2878816</c:v>
                </c:pt>
                <c:pt idx="817">
                  <c:v>0.3092081</c:v>
                </c:pt>
                <c:pt idx="819">
                  <c:v>0.3006775</c:v>
                </c:pt>
                <c:pt idx="820">
                  <c:v>0.3082603</c:v>
                </c:pt>
                <c:pt idx="822">
                  <c:v>0.2532854</c:v>
                </c:pt>
                <c:pt idx="823">
                  <c:v>0.2542332</c:v>
                </c:pt>
                <c:pt idx="825">
                  <c:v>0.2727162</c:v>
                </c:pt>
                <c:pt idx="826">
                  <c:v>0.2731901</c:v>
                </c:pt>
                <c:pt idx="828">
                  <c:v>0.2722422</c:v>
                </c:pt>
                <c:pt idx="829">
                  <c:v>0.2807728</c:v>
                </c:pt>
                <c:pt idx="831">
                  <c:v>0.2712944</c:v>
                </c:pt>
                <c:pt idx="832">
                  <c:v>0.279825</c:v>
                </c:pt>
                <c:pt idx="834">
                  <c:v>0.2708205</c:v>
                </c:pt>
                <c:pt idx="835">
                  <c:v>0.2765075</c:v>
                </c:pt>
                <c:pt idx="837">
                  <c:v>0.2698726</c:v>
                </c:pt>
                <c:pt idx="838">
                  <c:v>0.2741379</c:v>
                </c:pt>
                <c:pt idx="840">
                  <c:v>0.2689248</c:v>
                </c:pt>
                <c:pt idx="841">
                  <c:v>0.2731901</c:v>
                </c:pt>
                <c:pt idx="843">
                  <c:v>0.2684509</c:v>
                </c:pt>
                <c:pt idx="844">
                  <c:v>0.2703466</c:v>
                </c:pt>
                <c:pt idx="846">
                  <c:v>0.267503</c:v>
                </c:pt>
                <c:pt idx="847">
                  <c:v>0.2693987</c:v>
                </c:pt>
                <c:pt idx="849">
                  <c:v>0.267977</c:v>
                </c:pt>
                <c:pt idx="850">
                  <c:v>0.2708205</c:v>
                </c:pt>
                <c:pt idx="852">
                  <c:v>0.237646</c:v>
                </c:pt>
                <c:pt idx="853">
                  <c:v>0.2381199</c:v>
                </c:pt>
                <c:pt idx="855">
                  <c:v>0.2362242</c:v>
                </c:pt>
                <c:pt idx="856">
                  <c:v>0.2447548</c:v>
                </c:pt>
                <c:pt idx="858">
                  <c:v>0.2461766</c:v>
                </c:pt>
                <c:pt idx="859">
                  <c:v>0.2466505</c:v>
                </c:pt>
                <c:pt idx="861">
                  <c:v>0.2352764</c:v>
                </c:pt>
                <c:pt idx="862">
                  <c:v>0.2485462</c:v>
                </c:pt>
                <c:pt idx="864">
                  <c:v>0.2333807</c:v>
                </c:pt>
                <c:pt idx="865">
                  <c:v>0.2480723</c:v>
                </c:pt>
                <c:pt idx="867">
                  <c:v>0.2262719</c:v>
                </c:pt>
                <c:pt idx="868">
                  <c:v>0.2272197</c:v>
                </c:pt>
                <c:pt idx="870">
                  <c:v>0.2310111</c:v>
                </c:pt>
                <c:pt idx="871">
                  <c:v>0.2485462</c:v>
                </c:pt>
                <c:pt idx="873">
                  <c:v>0.2243762</c:v>
                </c:pt>
                <c:pt idx="874">
                  <c:v>0.2504419</c:v>
                </c:pt>
                <c:pt idx="876">
                  <c:v>0.2234284</c:v>
                </c:pt>
                <c:pt idx="877">
                  <c:v>0.249968</c:v>
                </c:pt>
                <c:pt idx="879">
                  <c:v>0.2205848</c:v>
                </c:pt>
                <c:pt idx="880">
                  <c:v>0.249968</c:v>
                </c:pt>
                <c:pt idx="882">
                  <c:v>0.2186892</c:v>
                </c:pt>
                <c:pt idx="883">
                  <c:v>0.249968</c:v>
                </c:pt>
                <c:pt idx="885">
                  <c:v>0.2148978</c:v>
                </c:pt>
                <c:pt idx="886">
                  <c:v>0.2158456</c:v>
                </c:pt>
                <c:pt idx="888">
                  <c:v>0.2177413</c:v>
                </c:pt>
                <c:pt idx="889">
                  <c:v>0.249494</c:v>
                </c:pt>
                <c:pt idx="891">
                  <c:v>0.2130021</c:v>
                </c:pt>
                <c:pt idx="892">
                  <c:v>0.249494</c:v>
                </c:pt>
                <c:pt idx="894">
                  <c:v>0.2106325</c:v>
                </c:pt>
                <c:pt idx="895">
                  <c:v>0.2490201</c:v>
                </c:pt>
                <c:pt idx="897">
                  <c:v>0.2087368</c:v>
                </c:pt>
                <c:pt idx="898">
                  <c:v>0.2475984</c:v>
                </c:pt>
                <c:pt idx="900">
                  <c:v>0.2073151</c:v>
                </c:pt>
                <c:pt idx="901">
                  <c:v>0.2461766</c:v>
                </c:pt>
                <c:pt idx="903">
                  <c:v>0.2087368</c:v>
                </c:pt>
                <c:pt idx="904">
                  <c:v>0.2447548</c:v>
                </c:pt>
                <c:pt idx="906">
                  <c:v>0.2035237</c:v>
                </c:pt>
                <c:pt idx="907">
                  <c:v>0.2073151</c:v>
                </c:pt>
                <c:pt idx="909">
                  <c:v>0.2101586</c:v>
                </c:pt>
                <c:pt idx="910">
                  <c:v>0.2428591</c:v>
                </c:pt>
                <c:pt idx="912">
                  <c:v>0.2035237</c:v>
                </c:pt>
                <c:pt idx="913">
                  <c:v>0.2414374</c:v>
                </c:pt>
                <c:pt idx="915">
                  <c:v>0.2039976</c:v>
                </c:pt>
                <c:pt idx="916">
                  <c:v>0.2395417</c:v>
                </c:pt>
                <c:pt idx="918">
                  <c:v>0.2044715</c:v>
                </c:pt>
                <c:pt idx="919">
                  <c:v>0.237646</c:v>
                </c:pt>
                <c:pt idx="921">
                  <c:v>0.2044715</c:v>
                </c:pt>
                <c:pt idx="922">
                  <c:v>0.2366982</c:v>
                </c:pt>
                <c:pt idx="924">
                  <c:v>0.2044715</c:v>
                </c:pt>
                <c:pt idx="925">
                  <c:v>0.2362242</c:v>
                </c:pt>
                <c:pt idx="927">
                  <c:v>0.2039976</c:v>
                </c:pt>
                <c:pt idx="928">
                  <c:v>0.2357503</c:v>
                </c:pt>
                <c:pt idx="930">
                  <c:v>0.2021019</c:v>
                </c:pt>
                <c:pt idx="931">
                  <c:v>0.2333807</c:v>
                </c:pt>
                <c:pt idx="933">
                  <c:v>0.1978366</c:v>
                </c:pt>
                <c:pt idx="934">
                  <c:v>0.2310111</c:v>
                </c:pt>
                <c:pt idx="936">
                  <c:v>0.1945192</c:v>
                </c:pt>
                <c:pt idx="937">
                  <c:v>0.2291154</c:v>
                </c:pt>
                <c:pt idx="939">
                  <c:v>0.1618186</c:v>
                </c:pt>
                <c:pt idx="940">
                  <c:v>0.1665578</c:v>
                </c:pt>
                <c:pt idx="942">
                  <c:v>0.1907278</c:v>
                </c:pt>
                <c:pt idx="943">
                  <c:v>0.2272197</c:v>
                </c:pt>
                <c:pt idx="945">
                  <c:v>0.1599229</c:v>
                </c:pt>
                <c:pt idx="946">
                  <c:v>0.171771</c:v>
                </c:pt>
                <c:pt idx="948">
                  <c:v>0.1883582</c:v>
                </c:pt>
                <c:pt idx="949">
                  <c:v>0.2253241</c:v>
                </c:pt>
                <c:pt idx="951">
                  <c:v>0.1542359</c:v>
                </c:pt>
                <c:pt idx="952">
                  <c:v>0.1750884</c:v>
                </c:pt>
                <c:pt idx="954">
                  <c:v>0.1855147</c:v>
                </c:pt>
                <c:pt idx="955">
                  <c:v>0.2239023</c:v>
                </c:pt>
                <c:pt idx="957">
                  <c:v>0.129592</c:v>
                </c:pt>
                <c:pt idx="958">
                  <c:v>0.1390704</c:v>
                </c:pt>
                <c:pt idx="960">
                  <c:v>0.1466532</c:v>
                </c:pt>
                <c:pt idx="961">
                  <c:v>0.2220066</c:v>
                </c:pt>
                <c:pt idx="963">
                  <c:v>0.1286442</c:v>
                </c:pt>
                <c:pt idx="964">
                  <c:v>0.2210588</c:v>
                </c:pt>
                <c:pt idx="966">
                  <c:v>0.1267485</c:v>
                </c:pt>
                <c:pt idx="967">
                  <c:v>0.219637</c:v>
                </c:pt>
                <c:pt idx="969">
                  <c:v>0.1253267</c:v>
                </c:pt>
                <c:pt idx="970">
                  <c:v>0.2068411</c:v>
                </c:pt>
                <c:pt idx="972">
                  <c:v>0.2092107</c:v>
                </c:pt>
                <c:pt idx="973">
                  <c:v>0.2186892</c:v>
                </c:pt>
                <c:pt idx="975">
                  <c:v>0.1447575</c:v>
                </c:pt>
                <c:pt idx="976">
                  <c:v>0.1646622</c:v>
                </c:pt>
                <c:pt idx="978">
                  <c:v>0.2092107</c:v>
                </c:pt>
                <c:pt idx="979">
                  <c:v>0.2177413</c:v>
                </c:pt>
                <c:pt idx="981">
                  <c:v>0.2087368</c:v>
                </c:pt>
                <c:pt idx="982">
                  <c:v>0.2172674</c:v>
                </c:pt>
                <c:pt idx="984">
                  <c:v>0.2073151</c:v>
                </c:pt>
                <c:pt idx="985">
                  <c:v>0.2087368</c:v>
                </c:pt>
                <c:pt idx="987">
                  <c:v>0.1651361</c:v>
                </c:pt>
                <c:pt idx="988">
                  <c:v>0.2054194</c:v>
                </c:pt>
                <c:pt idx="990">
                  <c:v>0.2063672</c:v>
                </c:pt>
                <c:pt idx="991">
                  <c:v>0.2087368</c:v>
                </c:pt>
                <c:pt idx="993">
                  <c:v>0.1637143</c:v>
                </c:pt>
                <c:pt idx="994">
                  <c:v>0.2082629</c:v>
                </c:pt>
                <c:pt idx="996">
                  <c:v>0.1622926</c:v>
                </c:pt>
                <c:pt idx="997">
                  <c:v>0.2167935</c:v>
                </c:pt>
                <c:pt idx="999">
                  <c:v>0.1618186</c:v>
                </c:pt>
                <c:pt idx="1000">
                  <c:v>0.2163196</c:v>
                </c:pt>
                <c:pt idx="1002">
                  <c:v>0.1622926</c:v>
                </c:pt>
                <c:pt idx="1003">
                  <c:v>0.2163196</c:v>
                </c:pt>
                <c:pt idx="1005">
                  <c:v>0.1608708</c:v>
                </c:pt>
                <c:pt idx="1006">
                  <c:v>0.2177413</c:v>
                </c:pt>
                <c:pt idx="1008">
                  <c:v>0.1603969</c:v>
                </c:pt>
                <c:pt idx="1009">
                  <c:v>0.2177413</c:v>
                </c:pt>
                <c:pt idx="1011">
                  <c:v>0.1608708</c:v>
                </c:pt>
                <c:pt idx="1012">
                  <c:v>0.2186892</c:v>
                </c:pt>
                <c:pt idx="1014">
                  <c:v>0.1618186</c:v>
                </c:pt>
                <c:pt idx="1015">
                  <c:v>0.2191631</c:v>
                </c:pt>
                <c:pt idx="1017">
                  <c:v>0.1613447</c:v>
                </c:pt>
                <c:pt idx="1018">
                  <c:v>0.2201109</c:v>
                </c:pt>
                <c:pt idx="1020">
                  <c:v>0.1603969</c:v>
                </c:pt>
                <c:pt idx="1021">
                  <c:v>0.2210588</c:v>
                </c:pt>
                <c:pt idx="1023">
                  <c:v>0.1589751</c:v>
                </c:pt>
                <c:pt idx="1024">
                  <c:v>0.2172674</c:v>
                </c:pt>
                <c:pt idx="1026">
                  <c:v>0.1575533</c:v>
                </c:pt>
                <c:pt idx="1027">
                  <c:v>0.2158456</c:v>
                </c:pt>
                <c:pt idx="1029">
                  <c:v>0.1566055</c:v>
                </c:pt>
                <c:pt idx="1030">
                  <c:v>0.213476</c:v>
                </c:pt>
                <c:pt idx="1032">
                  <c:v>0.1561316</c:v>
                </c:pt>
                <c:pt idx="1033">
                  <c:v>0.2115803</c:v>
                </c:pt>
                <c:pt idx="1035">
                  <c:v>0.1551837</c:v>
                </c:pt>
                <c:pt idx="1036">
                  <c:v>0.2106325</c:v>
                </c:pt>
                <c:pt idx="1038">
                  <c:v>0.1542359</c:v>
                </c:pt>
                <c:pt idx="1039">
                  <c:v>0.2068411</c:v>
                </c:pt>
                <c:pt idx="1041">
                  <c:v>0.153762</c:v>
                </c:pt>
                <c:pt idx="1042">
                  <c:v>0.2030498</c:v>
                </c:pt>
                <c:pt idx="1044">
                  <c:v>0.1528141</c:v>
                </c:pt>
                <c:pt idx="1045">
                  <c:v>0.2021019</c:v>
                </c:pt>
                <c:pt idx="1047">
                  <c:v>0.1518663</c:v>
                </c:pt>
                <c:pt idx="1048">
                  <c:v>0.1978366</c:v>
                </c:pt>
                <c:pt idx="1050">
                  <c:v>0.1513924</c:v>
                </c:pt>
                <c:pt idx="1051">
                  <c:v>0.1945192</c:v>
                </c:pt>
                <c:pt idx="1053">
                  <c:v>0.1504445</c:v>
                </c:pt>
                <c:pt idx="1054">
                  <c:v>0.1907278</c:v>
                </c:pt>
                <c:pt idx="1056">
                  <c:v>0.1494967</c:v>
                </c:pt>
                <c:pt idx="1057">
                  <c:v>0.1893061</c:v>
                </c:pt>
                <c:pt idx="1059">
                  <c:v>0.1490228</c:v>
                </c:pt>
                <c:pt idx="1060">
                  <c:v>0.1869364</c:v>
                </c:pt>
                <c:pt idx="1062">
                  <c:v>0.1480749</c:v>
                </c:pt>
                <c:pt idx="1063">
                  <c:v>0.1812494</c:v>
                </c:pt>
                <c:pt idx="1065">
                  <c:v>0.1499706</c:v>
                </c:pt>
                <c:pt idx="1066">
                  <c:v>0.1793537</c:v>
                </c:pt>
                <c:pt idx="1068">
                  <c:v>0.1736667</c:v>
                </c:pt>
                <c:pt idx="1069">
                  <c:v>0.1812494</c:v>
                </c:pt>
                <c:pt idx="1071">
                  <c:v>-0.1068946</c:v>
                </c:pt>
                <c:pt idx="1072">
                  <c:v>-0.1012076</c:v>
                </c:pt>
                <c:pt idx="1074">
                  <c:v>-0.1073686</c:v>
                </c:pt>
                <c:pt idx="1075">
                  <c:v>-0.09789009999999999</c:v>
                </c:pt>
                <c:pt idx="1077">
                  <c:v>-0.1073686</c:v>
                </c:pt>
                <c:pt idx="1078">
                  <c:v>-0.0907813</c:v>
                </c:pt>
                <c:pt idx="1080">
                  <c:v>-0.1083164</c:v>
                </c:pt>
                <c:pt idx="1081">
                  <c:v>-0.0888856</c:v>
                </c:pt>
                <c:pt idx="1083">
                  <c:v>-0.1097382</c:v>
                </c:pt>
                <c:pt idx="1084">
                  <c:v>-0.0922031</c:v>
                </c:pt>
                <c:pt idx="1086">
                  <c:v>-0.1078425</c:v>
                </c:pt>
                <c:pt idx="1087">
                  <c:v>-0.09362479999999999</c:v>
                </c:pt>
                <c:pt idx="1089">
                  <c:v>-0.1059468</c:v>
                </c:pt>
                <c:pt idx="1090">
                  <c:v>-0.0964684</c:v>
                </c:pt>
                <c:pt idx="1092">
                  <c:v>-0.1068946</c:v>
                </c:pt>
                <c:pt idx="1093">
                  <c:v>-0.1035772</c:v>
                </c:pt>
                <c:pt idx="1095">
                  <c:v>-0.116847</c:v>
                </c:pt>
                <c:pt idx="1096">
                  <c:v>-0.1130556</c:v>
                </c:pt>
                <c:pt idx="1098">
                  <c:v>-0.116847</c:v>
                </c:pt>
                <c:pt idx="1099">
                  <c:v>-0.1097382</c:v>
                </c:pt>
                <c:pt idx="1101">
                  <c:v>-0.1211123</c:v>
                </c:pt>
                <c:pt idx="1102">
                  <c:v>-0.1182687</c:v>
                </c:pt>
                <c:pt idx="1104">
                  <c:v>-0.1158991</c:v>
                </c:pt>
                <c:pt idx="1105">
                  <c:v>-0.1140035</c:v>
                </c:pt>
                <c:pt idx="1107">
                  <c:v>-0.1462301</c:v>
                </c:pt>
                <c:pt idx="1108">
                  <c:v>-0.1419648</c:v>
                </c:pt>
                <c:pt idx="1110">
                  <c:v>-0.1476519</c:v>
                </c:pt>
                <c:pt idx="1111">
                  <c:v>-0.1419648</c:v>
                </c:pt>
                <c:pt idx="1113">
                  <c:v>-0.1741914</c:v>
                </c:pt>
                <c:pt idx="1114">
                  <c:v>-0.1670826</c:v>
                </c:pt>
                <c:pt idx="1116">
                  <c:v>-0.1737175</c:v>
                </c:pt>
                <c:pt idx="1117">
                  <c:v>-0.1670826</c:v>
                </c:pt>
                <c:pt idx="1119">
                  <c:v>0.0030551</c:v>
                </c:pt>
                <c:pt idx="1120">
                  <c:v>0.0362295</c:v>
                </c:pt>
                <c:pt idx="1122">
                  <c:v>0.057556</c:v>
                </c:pt>
                <c:pt idx="1123">
                  <c:v>0.0603995</c:v>
                </c:pt>
                <c:pt idx="1125">
                  <c:v>0.0021072</c:v>
                </c:pt>
                <c:pt idx="1126">
                  <c:v>0.063717</c:v>
                </c:pt>
                <c:pt idx="1128">
                  <c:v>0.0025811</c:v>
                </c:pt>
                <c:pt idx="1129">
                  <c:v>0.0641909</c:v>
                </c:pt>
                <c:pt idx="1131">
                  <c:v>0.0016333</c:v>
                </c:pt>
                <c:pt idx="1132">
                  <c:v>0.06561259999999999</c:v>
                </c:pt>
                <c:pt idx="1134">
                  <c:v>0.0011594</c:v>
                </c:pt>
                <c:pt idx="1135">
                  <c:v>0.06466479999999999</c:v>
                </c:pt>
                <c:pt idx="1137">
                  <c:v>0.0011594</c:v>
                </c:pt>
                <c:pt idx="1138">
                  <c:v>0.063717</c:v>
                </c:pt>
                <c:pt idx="1140">
                  <c:v>-0.0012102</c:v>
                </c:pt>
                <c:pt idx="1141">
                  <c:v>0.06940399999999999</c:v>
                </c:pt>
                <c:pt idx="1143">
                  <c:v>-0.0007363</c:v>
                </c:pt>
                <c:pt idx="1144">
                  <c:v>0.07319539999999999</c:v>
                </c:pt>
                <c:pt idx="1146">
                  <c:v>-0.0012102</c:v>
                </c:pt>
                <c:pt idx="1147">
                  <c:v>0.07414320000000001</c:v>
                </c:pt>
                <c:pt idx="1149">
                  <c:v>-0.0031059</c:v>
                </c:pt>
                <c:pt idx="1150">
                  <c:v>0.07509109999999999</c:v>
                </c:pt>
                <c:pt idx="1152">
                  <c:v>-0.0040538</c:v>
                </c:pt>
                <c:pt idx="1153">
                  <c:v>0.07461710000000001</c:v>
                </c:pt>
                <c:pt idx="1155">
                  <c:v>-0.0050016</c:v>
                </c:pt>
                <c:pt idx="1156">
                  <c:v>0.07129969999999999</c:v>
                </c:pt>
                <c:pt idx="1158">
                  <c:v>-0.0059494</c:v>
                </c:pt>
                <c:pt idx="1159">
                  <c:v>0.06940399999999999</c:v>
                </c:pt>
                <c:pt idx="1161">
                  <c:v>-0.007845100000000001</c:v>
                </c:pt>
                <c:pt idx="1162">
                  <c:v>0.06750829999999999</c:v>
                </c:pt>
                <c:pt idx="1164">
                  <c:v>-0.0064234</c:v>
                </c:pt>
                <c:pt idx="1165">
                  <c:v>0.0622952</c:v>
                </c:pt>
                <c:pt idx="1167">
                  <c:v>-0.0064234</c:v>
                </c:pt>
                <c:pt idx="1168">
                  <c:v>0.0613474</c:v>
                </c:pt>
                <c:pt idx="1170">
                  <c:v>-0.0064234</c:v>
                </c:pt>
                <c:pt idx="1171">
                  <c:v>0.0608734</c:v>
                </c:pt>
                <c:pt idx="1173">
                  <c:v>-0.0064234</c:v>
                </c:pt>
                <c:pt idx="1174">
                  <c:v>0.0618213</c:v>
                </c:pt>
                <c:pt idx="1176">
                  <c:v>0.0077943</c:v>
                </c:pt>
                <c:pt idx="1177">
                  <c:v>0.0599256</c:v>
                </c:pt>
                <c:pt idx="1179">
                  <c:v>-0.2102094</c:v>
                </c:pt>
                <c:pt idx="1180">
                  <c:v>-0.1926744</c:v>
                </c:pt>
                <c:pt idx="1182">
                  <c:v>-0.2258488</c:v>
                </c:pt>
                <c:pt idx="1183">
                  <c:v>-0.1922004</c:v>
                </c:pt>
                <c:pt idx="1185">
                  <c:v>-0.2400665</c:v>
                </c:pt>
                <c:pt idx="1186">
                  <c:v>-0.1917265</c:v>
                </c:pt>
                <c:pt idx="1188">
                  <c:v>-0.2533363</c:v>
                </c:pt>
                <c:pt idx="1189">
                  <c:v>-0.1912526</c:v>
                </c:pt>
                <c:pt idx="1191">
                  <c:v>-0.2666061</c:v>
                </c:pt>
                <c:pt idx="1192">
                  <c:v>-0.1907787</c:v>
                </c:pt>
                <c:pt idx="1194">
                  <c:v>-0.2680278</c:v>
                </c:pt>
                <c:pt idx="1195">
                  <c:v>-0.1903048</c:v>
                </c:pt>
                <c:pt idx="1197">
                  <c:v>-0.26708</c:v>
                </c:pt>
                <c:pt idx="1198">
                  <c:v>-0.1898308</c:v>
                </c:pt>
                <c:pt idx="1200">
                  <c:v>-0.2666061</c:v>
                </c:pt>
                <c:pt idx="1201">
                  <c:v>-0.1893569</c:v>
                </c:pt>
                <c:pt idx="1203">
                  <c:v>-0.2656582</c:v>
                </c:pt>
                <c:pt idx="1204">
                  <c:v>-0.1893569</c:v>
                </c:pt>
                <c:pt idx="1206">
                  <c:v>-0.2651843</c:v>
                </c:pt>
                <c:pt idx="1207">
                  <c:v>-0.188883</c:v>
                </c:pt>
                <c:pt idx="1209">
                  <c:v>-0.2647104</c:v>
                </c:pt>
                <c:pt idx="1210">
                  <c:v>-0.1884091</c:v>
                </c:pt>
                <c:pt idx="1212">
                  <c:v>-0.2637625</c:v>
                </c:pt>
                <c:pt idx="1213">
                  <c:v>-0.1879351</c:v>
                </c:pt>
                <c:pt idx="1215">
                  <c:v>-0.2632886</c:v>
                </c:pt>
                <c:pt idx="1216">
                  <c:v>-0.1874612</c:v>
                </c:pt>
                <c:pt idx="1218">
                  <c:v>-0.2628147</c:v>
                </c:pt>
                <c:pt idx="1219">
                  <c:v>-0.1869873</c:v>
                </c:pt>
                <c:pt idx="1221">
                  <c:v>-0.2618668</c:v>
                </c:pt>
                <c:pt idx="1222">
                  <c:v>-0.1865134</c:v>
                </c:pt>
                <c:pt idx="1224">
                  <c:v>-0.2613929</c:v>
                </c:pt>
                <c:pt idx="1225">
                  <c:v>-0.1959918</c:v>
                </c:pt>
                <c:pt idx="1227">
                  <c:v>-0.1926744</c:v>
                </c:pt>
                <c:pt idx="1228">
                  <c:v>-0.1884091</c:v>
                </c:pt>
                <c:pt idx="1230">
                  <c:v>-0.2599712</c:v>
                </c:pt>
                <c:pt idx="1231">
                  <c:v>-0.2106834</c:v>
                </c:pt>
                <c:pt idx="1233">
                  <c:v>-0.2585494</c:v>
                </c:pt>
                <c:pt idx="1234">
                  <c:v>-0.2106834</c:v>
                </c:pt>
                <c:pt idx="1236">
                  <c:v>-0.2613929</c:v>
                </c:pt>
                <c:pt idx="1237">
                  <c:v>-0.2140008</c:v>
                </c:pt>
                <c:pt idx="1239">
                  <c:v>-0.2613929</c:v>
                </c:pt>
                <c:pt idx="1240">
                  <c:v>-0.2140008</c:v>
                </c:pt>
                <c:pt idx="1242">
                  <c:v>-0.2594972</c:v>
                </c:pt>
                <c:pt idx="1243">
                  <c:v>-0.2154226</c:v>
                </c:pt>
                <c:pt idx="1245">
                  <c:v>-0.2561798</c:v>
                </c:pt>
                <c:pt idx="1246">
                  <c:v>-0.2163704</c:v>
                </c:pt>
                <c:pt idx="1248">
                  <c:v>-0.254758</c:v>
                </c:pt>
                <c:pt idx="1249">
                  <c:v>-0.2168443</c:v>
                </c:pt>
                <c:pt idx="1251">
                  <c:v>-0.2523884</c:v>
                </c:pt>
                <c:pt idx="1252">
                  <c:v>-0.2244271</c:v>
                </c:pt>
                <c:pt idx="1254">
                  <c:v>-0.2201618</c:v>
                </c:pt>
                <c:pt idx="1255">
                  <c:v>-0.2163704</c:v>
                </c:pt>
                <c:pt idx="1257">
                  <c:v>-0.2509667</c:v>
                </c:pt>
                <c:pt idx="1258">
                  <c:v>-0.2244271</c:v>
                </c:pt>
                <c:pt idx="1260">
                  <c:v>-0.248597</c:v>
                </c:pt>
                <c:pt idx="1261">
                  <c:v>-0.2234792</c:v>
                </c:pt>
                <c:pt idx="1263">
                  <c:v>-0.2481231</c:v>
                </c:pt>
                <c:pt idx="1264">
                  <c:v>-0.2230053</c:v>
                </c:pt>
                <c:pt idx="1266">
                  <c:v>-0.2509667</c:v>
                </c:pt>
                <c:pt idx="1267">
                  <c:v>-0.2225314</c:v>
                </c:pt>
                <c:pt idx="1269">
                  <c:v>-0.2514406</c:v>
                </c:pt>
                <c:pt idx="1270">
                  <c:v>-0.2215835</c:v>
                </c:pt>
                <c:pt idx="1272">
                  <c:v>-0.2509667</c:v>
                </c:pt>
                <c:pt idx="1273">
                  <c:v>-0.2201618</c:v>
                </c:pt>
                <c:pt idx="1275">
                  <c:v>-0.2519145</c:v>
                </c:pt>
                <c:pt idx="1276">
                  <c:v>-0.2225314</c:v>
                </c:pt>
                <c:pt idx="1278">
                  <c:v>-0.2514406</c:v>
                </c:pt>
                <c:pt idx="1279">
                  <c:v>-0.224901</c:v>
                </c:pt>
                <c:pt idx="1281">
                  <c:v>-0.2504927</c:v>
                </c:pt>
                <c:pt idx="1282">
                  <c:v>-0.2258488</c:v>
                </c:pt>
                <c:pt idx="1284">
                  <c:v>-0.2500188</c:v>
                </c:pt>
                <c:pt idx="1285">
                  <c:v>-0.2272706</c:v>
                </c:pt>
                <c:pt idx="1287">
                  <c:v>-0.2495449</c:v>
                </c:pt>
                <c:pt idx="1288">
                  <c:v>-0.2286924</c:v>
                </c:pt>
                <c:pt idx="1290">
                  <c:v>-0.248597</c:v>
                </c:pt>
                <c:pt idx="1291">
                  <c:v>-0.2315359</c:v>
                </c:pt>
                <c:pt idx="1293">
                  <c:v>-0.2481231</c:v>
                </c:pt>
                <c:pt idx="1294">
                  <c:v>-0.2324837</c:v>
                </c:pt>
                <c:pt idx="1296">
                  <c:v>-0.2476492</c:v>
                </c:pt>
                <c:pt idx="1297">
                  <c:v>-0.2320098</c:v>
                </c:pt>
                <c:pt idx="1299">
                  <c:v>-0.2471753</c:v>
                </c:pt>
                <c:pt idx="1300">
                  <c:v>-0.2329577</c:v>
                </c:pt>
                <c:pt idx="1302">
                  <c:v>-0.2462274</c:v>
                </c:pt>
                <c:pt idx="1303">
                  <c:v>-0.2343794</c:v>
                </c:pt>
                <c:pt idx="1305">
                  <c:v>-0.2457535</c:v>
                </c:pt>
                <c:pt idx="1306">
                  <c:v>-0.2339055</c:v>
                </c:pt>
                <c:pt idx="1308">
                  <c:v>-0.2448057</c:v>
                </c:pt>
                <c:pt idx="1309">
                  <c:v>-0.2334316</c:v>
                </c:pt>
                <c:pt idx="1311">
                  <c:v>-0.2443318</c:v>
                </c:pt>
                <c:pt idx="1312">
                  <c:v>-0.2329577</c:v>
                </c:pt>
                <c:pt idx="1314">
                  <c:v>-0.2438578</c:v>
                </c:pt>
                <c:pt idx="1315">
                  <c:v>-0.2324837</c:v>
                </c:pt>
                <c:pt idx="1317">
                  <c:v>-0.24291</c:v>
                </c:pt>
                <c:pt idx="1318">
                  <c:v>-0.2315359</c:v>
                </c:pt>
                <c:pt idx="1320">
                  <c:v>-0.2424361</c:v>
                </c:pt>
                <c:pt idx="1321">
                  <c:v>-0.231062</c:v>
                </c:pt>
                <c:pt idx="1323">
                  <c:v>-0.2414882</c:v>
                </c:pt>
                <c:pt idx="1324">
                  <c:v>-0.2410143</c:v>
                </c:pt>
                <c:pt idx="1326">
                  <c:v>0.0921522</c:v>
                </c:pt>
                <c:pt idx="1327">
                  <c:v>0.093574</c:v>
                </c:pt>
                <c:pt idx="1329">
                  <c:v>0.0902565</c:v>
                </c:pt>
                <c:pt idx="1330">
                  <c:v>0.0954697</c:v>
                </c:pt>
                <c:pt idx="1332">
                  <c:v>0.099261</c:v>
                </c:pt>
                <c:pt idx="1333">
                  <c:v>0.1040003</c:v>
                </c:pt>
                <c:pt idx="1335">
                  <c:v>0.0902565</c:v>
                </c:pt>
                <c:pt idx="1336">
                  <c:v>0.1025785</c:v>
                </c:pt>
                <c:pt idx="1338">
                  <c:v>0.08883480000000001</c:v>
                </c:pt>
                <c:pt idx="1339">
                  <c:v>0.1073177</c:v>
                </c:pt>
                <c:pt idx="1341">
                  <c:v>0.08836090000000001</c:v>
                </c:pt>
                <c:pt idx="1342">
                  <c:v>0.1073177</c:v>
                </c:pt>
                <c:pt idx="1344">
                  <c:v>0.08456950000000001</c:v>
                </c:pt>
                <c:pt idx="1345">
                  <c:v>0.1082655</c:v>
                </c:pt>
                <c:pt idx="1347">
                  <c:v>0.08030420000000001</c:v>
                </c:pt>
                <c:pt idx="1348">
                  <c:v>0.1082655</c:v>
                </c:pt>
                <c:pt idx="1350">
                  <c:v>0.07698679999999999</c:v>
                </c:pt>
                <c:pt idx="1351">
                  <c:v>0.1082655</c:v>
                </c:pt>
                <c:pt idx="1353">
                  <c:v>0.07698679999999999</c:v>
                </c:pt>
                <c:pt idx="1354">
                  <c:v>0.1087395</c:v>
                </c:pt>
                <c:pt idx="1356">
                  <c:v>0.07793460000000001</c:v>
                </c:pt>
                <c:pt idx="1357">
                  <c:v>0.111583</c:v>
                </c:pt>
                <c:pt idx="1359">
                  <c:v>0.07840850000000001</c:v>
                </c:pt>
                <c:pt idx="1360">
                  <c:v>0.1125308</c:v>
                </c:pt>
                <c:pt idx="1362">
                  <c:v>0.07888240000000001</c:v>
                </c:pt>
                <c:pt idx="1363">
                  <c:v>0.1134787</c:v>
                </c:pt>
                <c:pt idx="1365">
                  <c:v>0.07129969999999999</c:v>
                </c:pt>
                <c:pt idx="1366">
                  <c:v>0.1139526</c:v>
                </c:pt>
                <c:pt idx="1368">
                  <c:v>0.07082579999999999</c:v>
                </c:pt>
                <c:pt idx="1369">
                  <c:v>0.1130048</c:v>
                </c:pt>
                <c:pt idx="1371">
                  <c:v>0.0679823</c:v>
                </c:pt>
                <c:pt idx="1372">
                  <c:v>0.1120569</c:v>
                </c:pt>
                <c:pt idx="1374">
                  <c:v>0.06466479999999999</c:v>
                </c:pt>
                <c:pt idx="1375">
                  <c:v>0.1130048</c:v>
                </c:pt>
                <c:pt idx="1377">
                  <c:v>0.0618213</c:v>
                </c:pt>
                <c:pt idx="1378">
                  <c:v>0.1125308</c:v>
                </c:pt>
                <c:pt idx="1380">
                  <c:v>0.0608734</c:v>
                </c:pt>
                <c:pt idx="1381">
                  <c:v>0.1125308</c:v>
                </c:pt>
                <c:pt idx="1383">
                  <c:v>0.0599256</c:v>
                </c:pt>
                <c:pt idx="1384">
                  <c:v>0.1120569</c:v>
                </c:pt>
                <c:pt idx="1386">
                  <c:v>0.0594517</c:v>
                </c:pt>
                <c:pt idx="1387">
                  <c:v>0.1120569</c:v>
                </c:pt>
                <c:pt idx="1389">
                  <c:v>0.0603995</c:v>
                </c:pt>
                <c:pt idx="1390">
                  <c:v>0.111583</c:v>
                </c:pt>
                <c:pt idx="1392">
                  <c:v>0.0608734</c:v>
                </c:pt>
                <c:pt idx="1393">
                  <c:v>0.111583</c:v>
                </c:pt>
                <c:pt idx="1395">
                  <c:v>0.0641909</c:v>
                </c:pt>
                <c:pt idx="1396">
                  <c:v>0.1111091</c:v>
                </c:pt>
                <c:pt idx="1398">
                  <c:v>0.06466479999999999</c:v>
                </c:pt>
                <c:pt idx="1399">
                  <c:v>0.1106352</c:v>
                </c:pt>
                <c:pt idx="1401">
                  <c:v>0.0660866</c:v>
                </c:pt>
                <c:pt idx="1402">
                  <c:v>0.1106352</c:v>
                </c:pt>
                <c:pt idx="1404">
                  <c:v>0.06513869999999999</c:v>
                </c:pt>
                <c:pt idx="1405">
                  <c:v>0.1101612</c:v>
                </c:pt>
                <c:pt idx="1407">
                  <c:v>0.0641909</c:v>
                </c:pt>
                <c:pt idx="1408">
                  <c:v>0.1101612</c:v>
                </c:pt>
                <c:pt idx="1410">
                  <c:v>0.06987790000000001</c:v>
                </c:pt>
                <c:pt idx="1411">
                  <c:v>0.1096873</c:v>
                </c:pt>
                <c:pt idx="1413">
                  <c:v>0.07366929999999999</c:v>
                </c:pt>
                <c:pt idx="1414">
                  <c:v>0.1096873</c:v>
                </c:pt>
                <c:pt idx="1416">
                  <c:v>0.07461710000000001</c:v>
                </c:pt>
                <c:pt idx="1417">
                  <c:v>0.1092134</c:v>
                </c:pt>
                <c:pt idx="1419">
                  <c:v>0.07556499999999999</c:v>
                </c:pt>
                <c:pt idx="1420">
                  <c:v>0.1087395</c:v>
                </c:pt>
                <c:pt idx="1422">
                  <c:v>0.07509109999999999</c:v>
                </c:pt>
                <c:pt idx="1423">
                  <c:v>0.1073177</c:v>
                </c:pt>
                <c:pt idx="1425">
                  <c:v>0.07177360000000001</c:v>
                </c:pt>
                <c:pt idx="1426">
                  <c:v>0.1063699</c:v>
                </c:pt>
                <c:pt idx="1428">
                  <c:v>0.06987790000000001</c:v>
                </c:pt>
                <c:pt idx="1429">
                  <c:v>0.1044742</c:v>
                </c:pt>
                <c:pt idx="1431">
                  <c:v>0.0964175</c:v>
                </c:pt>
                <c:pt idx="1432">
                  <c:v>0.1044742</c:v>
                </c:pt>
                <c:pt idx="1434">
                  <c:v>0.1087395</c:v>
                </c:pt>
                <c:pt idx="1435">
                  <c:v>0.1130048</c:v>
                </c:pt>
                <c:pt idx="1437">
                  <c:v>0.1186918</c:v>
                </c:pt>
                <c:pt idx="1438">
                  <c:v>0.1215353</c:v>
                </c:pt>
                <c:pt idx="1440">
                  <c:v>0.1087395</c:v>
                </c:pt>
                <c:pt idx="1441">
                  <c:v>0.1286442</c:v>
                </c:pt>
                <c:pt idx="1443">
                  <c:v>0.1092134</c:v>
                </c:pt>
                <c:pt idx="1444">
                  <c:v>0.1305398</c:v>
                </c:pt>
                <c:pt idx="1446">
                  <c:v>0.1319616</c:v>
                </c:pt>
                <c:pt idx="1447">
                  <c:v>0.1371747</c:v>
                </c:pt>
                <c:pt idx="1449">
                  <c:v>0.1120569</c:v>
                </c:pt>
                <c:pt idx="1450">
                  <c:v>0.1376487</c:v>
                </c:pt>
                <c:pt idx="1452">
                  <c:v>0.1130048</c:v>
                </c:pt>
                <c:pt idx="1453">
                  <c:v>0.1400183</c:v>
                </c:pt>
                <c:pt idx="1455">
                  <c:v>0.1139526</c:v>
                </c:pt>
                <c:pt idx="1456">
                  <c:v>0.1423879</c:v>
                </c:pt>
                <c:pt idx="1458">
                  <c:v>0.1144265</c:v>
                </c:pt>
                <c:pt idx="1459">
                  <c:v>0.1419139</c:v>
                </c:pt>
                <c:pt idx="1461">
                  <c:v>0.1452314</c:v>
                </c:pt>
                <c:pt idx="1462">
                  <c:v>0.1457053</c:v>
                </c:pt>
                <c:pt idx="1464">
                  <c:v>0.1134787</c:v>
                </c:pt>
                <c:pt idx="1465">
                  <c:v>0.1499706</c:v>
                </c:pt>
                <c:pt idx="1467">
                  <c:v>0.1125308</c:v>
                </c:pt>
                <c:pt idx="1468">
                  <c:v>0.1490228</c:v>
                </c:pt>
                <c:pt idx="1470">
                  <c:v>0.1134787</c:v>
                </c:pt>
                <c:pt idx="1471">
                  <c:v>0.1494967</c:v>
                </c:pt>
                <c:pt idx="1473">
                  <c:v>0.1130048</c:v>
                </c:pt>
                <c:pt idx="1474">
                  <c:v>0.1490228</c:v>
                </c:pt>
                <c:pt idx="1476">
                  <c:v>0.1130048</c:v>
                </c:pt>
                <c:pt idx="1477">
                  <c:v>0.1485488</c:v>
                </c:pt>
                <c:pt idx="1479">
                  <c:v>0.1125308</c:v>
                </c:pt>
                <c:pt idx="1480">
                  <c:v>0.1485488</c:v>
                </c:pt>
                <c:pt idx="1482">
                  <c:v>0.1125308</c:v>
                </c:pt>
                <c:pt idx="1483">
                  <c:v>0.1480749</c:v>
                </c:pt>
                <c:pt idx="1485">
                  <c:v>0.1120569</c:v>
                </c:pt>
                <c:pt idx="1486">
                  <c:v>0.147601</c:v>
                </c:pt>
                <c:pt idx="1488">
                  <c:v>0.1120569</c:v>
                </c:pt>
                <c:pt idx="1489">
                  <c:v>0.147601</c:v>
                </c:pt>
                <c:pt idx="1491">
                  <c:v>0.111583</c:v>
                </c:pt>
                <c:pt idx="1492">
                  <c:v>0.1471271</c:v>
                </c:pt>
                <c:pt idx="1494">
                  <c:v>0.1111091</c:v>
                </c:pt>
                <c:pt idx="1495">
                  <c:v>0.1466532</c:v>
                </c:pt>
                <c:pt idx="1497">
                  <c:v>0.1111091</c:v>
                </c:pt>
                <c:pt idx="1498">
                  <c:v>0.1466532</c:v>
                </c:pt>
                <c:pt idx="1500">
                  <c:v>0.1106352</c:v>
                </c:pt>
                <c:pt idx="1501">
                  <c:v>0.1461792</c:v>
                </c:pt>
                <c:pt idx="1503">
                  <c:v>0.1106352</c:v>
                </c:pt>
                <c:pt idx="1504">
                  <c:v>0.1457053</c:v>
                </c:pt>
                <c:pt idx="1506">
                  <c:v>0.1101612</c:v>
                </c:pt>
                <c:pt idx="1507">
                  <c:v>0.1457053</c:v>
                </c:pt>
                <c:pt idx="1509">
                  <c:v>0.1101612</c:v>
                </c:pt>
                <c:pt idx="1510">
                  <c:v>0.1452314</c:v>
                </c:pt>
                <c:pt idx="1512">
                  <c:v>0.1096873</c:v>
                </c:pt>
                <c:pt idx="1513">
                  <c:v>0.1447575</c:v>
                </c:pt>
                <c:pt idx="1515">
                  <c:v>0.1182179</c:v>
                </c:pt>
                <c:pt idx="1516">
                  <c:v>0.1442835</c:v>
                </c:pt>
                <c:pt idx="1518">
                  <c:v>0.1419139</c:v>
                </c:pt>
                <c:pt idx="1519">
                  <c:v>0.1442835</c:v>
                </c:pt>
                <c:pt idx="1521">
                  <c:v>-0.0571329</c:v>
                </c:pt>
                <c:pt idx="1522">
                  <c:v>0.0186945</c:v>
                </c:pt>
                <c:pt idx="1524">
                  <c:v>-0.0831986</c:v>
                </c:pt>
                <c:pt idx="1525">
                  <c:v>0.0186945</c:v>
                </c:pt>
                <c:pt idx="1527">
                  <c:v>-0.0827247</c:v>
                </c:pt>
                <c:pt idx="1528">
                  <c:v>0.0186945</c:v>
                </c:pt>
                <c:pt idx="1530">
                  <c:v>-0.0827247</c:v>
                </c:pt>
                <c:pt idx="1531">
                  <c:v>0.0186945</c:v>
                </c:pt>
                <c:pt idx="1533">
                  <c:v>-0.0827247</c:v>
                </c:pt>
                <c:pt idx="1534">
                  <c:v>0.0186945</c:v>
                </c:pt>
                <c:pt idx="1536">
                  <c:v>-0.0822507</c:v>
                </c:pt>
                <c:pt idx="1537">
                  <c:v>0.0186945</c:v>
                </c:pt>
                <c:pt idx="1539">
                  <c:v>-0.0822507</c:v>
                </c:pt>
                <c:pt idx="1540">
                  <c:v>0.0186945</c:v>
                </c:pt>
                <c:pt idx="1542">
                  <c:v>-0.0817768</c:v>
                </c:pt>
                <c:pt idx="1543">
                  <c:v>0.0186945</c:v>
                </c:pt>
                <c:pt idx="1545">
                  <c:v>-0.0817768</c:v>
                </c:pt>
                <c:pt idx="1546">
                  <c:v>0.0186945</c:v>
                </c:pt>
                <c:pt idx="1548">
                  <c:v>-0.0817768</c:v>
                </c:pt>
                <c:pt idx="1549">
                  <c:v>0.0186945</c:v>
                </c:pt>
                <c:pt idx="1551">
                  <c:v>-0.0813029</c:v>
                </c:pt>
                <c:pt idx="1552">
                  <c:v>0.0186945</c:v>
                </c:pt>
                <c:pt idx="1554">
                  <c:v>-0.0813029</c:v>
                </c:pt>
                <c:pt idx="1555">
                  <c:v>0.0182205</c:v>
                </c:pt>
                <c:pt idx="1557">
                  <c:v>-0.0813029</c:v>
                </c:pt>
                <c:pt idx="1558">
                  <c:v>0.0182205</c:v>
                </c:pt>
                <c:pt idx="1560">
                  <c:v>-0.080829</c:v>
                </c:pt>
                <c:pt idx="1561">
                  <c:v>0.0182205</c:v>
                </c:pt>
                <c:pt idx="1563">
                  <c:v>-0.080829</c:v>
                </c:pt>
                <c:pt idx="1564">
                  <c:v>0.0144292</c:v>
                </c:pt>
                <c:pt idx="1566">
                  <c:v>-0.080829</c:v>
                </c:pt>
                <c:pt idx="1567">
                  <c:v>0.0125335</c:v>
                </c:pt>
                <c:pt idx="1569">
                  <c:v>-0.0803551</c:v>
                </c:pt>
                <c:pt idx="1570">
                  <c:v>0.0125335</c:v>
                </c:pt>
                <c:pt idx="1572">
                  <c:v>-0.0803551</c:v>
                </c:pt>
                <c:pt idx="1573">
                  <c:v>0.0144292</c:v>
                </c:pt>
                <c:pt idx="1575">
                  <c:v>-0.0798811</c:v>
                </c:pt>
                <c:pt idx="1576">
                  <c:v>0.009216</c:v>
                </c:pt>
                <c:pt idx="1578">
                  <c:v>-0.0798811</c:v>
                </c:pt>
                <c:pt idx="1579">
                  <c:v>-0.0722984</c:v>
                </c:pt>
                <c:pt idx="1581">
                  <c:v>0.0921522</c:v>
                </c:pt>
                <c:pt idx="1582">
                  <c:v>0.1077916</c:v>
                </c:pt>
                <c:pt idx="1584">
                  <c:v>0.0945218</c:v>
                </c:pt>
                <c:pt idx="1585">
                  <c:v>0.1096873</c:v>
                </c:pt>
                <c:pt idx="1587">
                  <c:v>0.09499580000000001</c:v>
                </c:pt>
                <c:pt idx="1588">
                  <c:v>0.1442835</c:v>
                </c:pt>
                <c:pt idx="1590">
                  <c:v>0.0940479</c:v>
                </c:pt>
                <c:pt idx="1591">
                  <c:v>0.1703492</c:v>
                </c:pt>
                <c:pt idx="1593">
                  <c:v>0.0959436</c:v>
                </c:pt>
                <c:pt idx="1594">
                  <c:v>0.0987871</c:v>
                </c:pt>
                <c:pt idx="1596">
                  <c:v>0.1044742</c:v>
                </c:pt>
                <c:pt idx="1597">
                  <c:v>0.1760363</c:v>
                </c:pt>
                <c:pt idx="1599">
                  <c:v>0.1030524</c:v>
                </c:pt>
                <c:pt idx="1600">
                  <c:v>0.1784059</c:v>
                </c:pt>
                <c:pt idx="1602">
                  <c:v>0.1077916</c:v>
                </c:pt>
                <c:pt idx="1603">
                  <c:v>0.1812494</c:v>
                </c:pt>
                <c:pt idx="1605">
                  <c:v>0.1077916</c:v>
                </c:pt>
                <c:pt idx="1606">
                  <c:v>0.1831451</c:v>
                </c:pt>
                <c:pt idx="1608">
                  <c:v>0.1087395</c:v>
                </c:pt>
                <c:pt idx="1609">
                  <c:v>0.1869364</c:v>
                </c:pt>
                <c:pt idx="1611">
                  <c:v>0.1134787</c:v>
                </c:pt>
                <c:pt idx="1612">
                  <c:v>0.1182179</c:v>
                </c:pt>
                <c:pt idx="1614">
                  <c:v>0.1220093</c:v>
                </c:pt>
                <c:pt idx="1615">
                  <c:v>0.1893061</c:v>
                </c:pt>
                <c:pt idx="1617">
                  <c:v>0.1291181</c:v>
                </c:pt>
                <c:pt idx="1618">
                  <c:v>0.1888321</c:v>
                </c:pt>
                <c:pt idx="1620">
                  <c:v>0.1310138</c:v>
                </c:pt>
                <c:pt idx="1621">
                  <c:v>0.1314877</c:v>
                </c:pt>
                <c:pt idx="1623">
                  <c:v>0.1376487</c:v>
                </c:pt>
                <c:pt idx="1624">
                  <c:v>0.1859886</c:v>
                </c:pt>
                <c:pt idx="1626">
                  <c:v>0.1381226</c:v>
                </c:pt>
                <c:pt idx="1627">
                  <c:v>0.1831451</c:v>
                </c:pt>
                <c:pt idx="1629">
                  <c:v>0.1404922</c:v>
                </c:pt>
                <c:pt idx="1630">
                  <c:v>0.1812494</c:v>
                </c:pt>
                <c:pt idx="1632">
                  <c:v>0.1428618</c:v>
                </c:pt>
                <c:pt idx="1633">
                  <c:v>0.1807755</c:v>
                </c:pt>
                <c:pt idx="1635">
                  <c:v>0.1423879</c:v>
                </c:pt>
                <c:pt idx="1636">
                  <c:v>0.1447575</c:v>
                </c:pt>
                <c:pt idx="1638">
                  <c:v>0.1461792</c:v>
                </c:pt>
                <c:pt idx="1639">
                  <c:v>0.1803016</c:v>
                </c:pt>
                <c:pt idx="1641">
                  <c:v>0.1504445</c:v>
                </c:pt>
                <c:pt idx="1642">
                  <c:v>0.1632404</c:v>
                </c:pt>
                <c:pt idx="1644">
                  <c:v>0.1679796</c:v>
                </c:pt>
                <c:pt idx="1645">
                  <c:v>0.1684535</c:v>
                </c:pt>
                <c:pt idx="1647">
                  <c:v>0.1736667</c:v>
                </c:pt>
                <c:pt idx="1648">
                  <c:v>0.1765102</c:v>
                </c:pt>
                <c:pt idx="1650">
                  <c:v>0.1494967</c:v>
                </c:pt>
                <c:pt idx="1651">
                  <c:v>0.1570794</c:v>
                </c:pt>
                <c:pt idx="1653">
                  <c:v>0.07509109999999999</c:v>
                </c:pt>
                <c:pt idx="1654">
                  <c:v>0.08172599999999999</c:v>
                </c:pt>
                <c:pt idx="1656">
                  <c:v>0.0878869</c:v>
                </c:pt>
                <c:pt idx="1657">
                  <c:v>0.0897826</c:v>
                </c:pt>
                <c:pt idx="1659">
                  <c:v>0.1006828</c:v>
                </c:pt>
                <c:pt idx="1660">
                  <c:v>0.105422</c:v>
                </c:pt>
                <c:pt idx="1662">
                  <c:v>0.07319539999999999</c:v>
                </c:pt>
                <c:pt idx="1663">
                  <c:v>0.09073050000000001</c:v>
                </c:pt>
                <c:pt idx="1665">
                  <c:v>0.0940479</c:v>
                </c:pt>
                <c:pt idx="1666">
                  <c:v>0.1044742</c:v>
                </c:pt>
                <c:pt idx="1668">
                  <c:v>0.051395</c:v>
                </c:pt>
                <c:pt idx="1669">
                  <c:v>0.0570821</c:v>
                </c:pt>
                <c:pt idx="1671">
                  <c:v>0.0679823</c:v>
                </c:pt>
                <c:pt idx="1672">
                  <c:v>0.0926261</c:v>
                </c:pt>
                <c:pt idx="1674">
                  <c:v>0.093574</c:v>
                </c:pt>
                <c:pt idx="1675">
                  <c:v>0.0968914</c:v>
                </c:pt>
                <c:pt idx="1677">
                  <c:v>0.0314903</c:v>
                </c:pt>
                <c:pt idx="1678">
                  <c:v>0.0404948</c:v>
                </c:pt>
                <c:pt idx="1680">
                  <c:v>0.0428644</c:v>
                </c:pt>
                <c:pt idx="1681">
                  <c:v>0.0585038</c:v>
                </c:pt>
                <c:pt idx="1683">
                  <c:v>0.06276909999999999</c:v>
                </c:pt>
                <c:pt idx="1684">
                  <c:v>0.063717</c:v>
                </c:pt>
                <c:pt idx="1686">
                  <c:v>0.06656049999999999</c:v>
                </c:pt>
                <c:pt idx="1687">
                  <c:v>0.0959436</c:v>
                </c:pt>
                <c:pt idx="1689">
                  <c:v>0.0329121</c:v>
                </c:pt>
                <c:pt idx="1690">
                  <c:v>0.1011567</c:v>
                </c:pt>
                <c:pt idx="1692">
                  <c:v>0.0348078</c:v>
                </c:pt>
                <c:pt idx="1693">
                  <c:v>0.0926261</c:v>
                </c:pt>
                <c:pt idx="1695">
                  <c:v>0.0973654</c:v>
                </c:pt>
                <c:pt idx="1696">
                  <c:v>0.1002089</c:v>
                </c:pt>
                <c:pt idx="1698">
                  <c:v>0.0343339</c:v>
                </c:pt>
                <c:pt idx="1699">
                  <c:v>0.09499580000000001</c:v>
                </c:pt>
                <c:pt idx="1701">
                  <c:v>0.0348078</c:v>
                </c:pt>
                <c:pt idx="1702">
                  <c:v>0.0954697</c:v>
                </c:pt>
                <c:pt idx="1704">
                  <c:v>0.0343339</c:v>
                </c:pt>
                <c:pt idx="1705">
                  <c:v>0.0945218</c:v>
                </c:pt>
                <c:pt idx="1707">
                  <c:v>0.0362295</c:v>
                </c:pt>
                <c:pt idx="1708">
                  <c:v>0.0926261</c:v>
                </c:pt>
                <c:pt idx="1710">
                  <c:v>0.0371774</c:v>
                </c:pt>
                <c:pt idx="1711">
                  <c:v>0.0921522</c:v>
                </c:pt>
                <c:pt idx="1713">
                  <c:v>0.0367035</c:v>
                </c:pt>
                <c:pt idx="1714">
                  <c:v>0.06513869999999999</c:v>
                </c:pt>
                <c:pt idx="1716">
                  <c:v>0.07082579999999999</c:v>
                </c:pt>
                <c:pt idx="1717">
                  <c:v>0.0926261</c:v>
                </c:pt>
                <c:pt idx="1719">
                  <c:v>0.0357556</c:v>
                </c:pt>
                <c:pt idx="1720">
                  <c:v>0.06513869999999999</c:v>
                </c:pt>
                <c:pt idx="1722">
                  <c:v>0.0343339</c:v>
                </c:pt>
                <c:pt idx="1723">
                  <c:v>0.06656049999999999</c:v>
                </c:pt>
                <c:pt idx="1725">
                  <c:v>0.0324382</c:v>
                </c:pt>
                <c:pt idx="1726">
                  <c:v>0.06656049999999999</c:v>
                </c:pt>
                <c:pt idx="1728">
                  <c:v>0.0324382</c:v>
                </c:pt>
                <c:pt idx="1729">
                  <c:v>0.0679823</c:v>
                </c:pt>
                <c:pt idx="1731">
                  <c:v>0.0305425</c:v>
                </c:pt>
                <c:pt idx="1732">
                  <c:v>0.06845619999999999</c:v>
                </c:pt>
                <c:pt idx="1734">
                  <c:v>0.0291207</c:v>
                </c:pt>
                <c:pt idx="1735">
                  <c:v>0.07129969999999999</c:v>
                </c:pt>
                <c:pt idx="1737">
                  <c:v>0.0291207</c:v>
                </c:pt>
                <c:pt idx="1738">
                  <c:v>0.07272149999999999</c:v>
                </c:pt>
                <c:pt idx="1740">
                  <c:v>0.0291207</c:v>
                </c:pt>
                <c:pt idx="1741">
                  <c:v>0.07319539999999999</c:v>
                </c:pt>
                <c:pt idx="1743">
                  <c:v>0.0291207</c:v>
                </c:pt>
                <c:pt idx="1744">
                  <c:v>0.07272149999999999</c:v>
                </c:pt>
                <c:pt idx="1746">
                  <c:v>0.0286468</c:v>
                </c:pt>
                <c:pt idx="1747">
                  <c:v>0.07082579999999999</c:v>
                </c:pt>
                <c:pt idx="1749">
                  <c:v>0.0286468</c:v>
                </c:pt>
                <c:pt idx="1750">
                  <c:v>0.07035189999999999</c:v>
                </c:pt>
                <c:pt idx="1752">
                  <c:v>0.033386</c:v>
                </c:pt>
                <c:pt idx="1753">
                  <c:v>0.07082579999999999</c:v>
                </c:pt>
                <c:pt idx="1755">
                  <c:v>0.2869338</c:v>
                </c:pt>
                <c:pt idx="1756">
                  <c:v>0.2874077</c:v>
                </c:pt>
                <c:pt idx="1758">
                  <c:v>0.3182126</c:v>
                </c:pt>
                <c:pt idx="1759">
                  <c:v>0.3205822</c:v>
                </c:pt>
                <c:pt idx="1761">
                  <c:v>0.2869338</c:v>
                </c:pt>
                <c:pt idx="1762">
                  <c:v>0.3002036</c:v>
                </c:pt>
                <c:pt idx="1764">
                  <c:v>0.3148951</c:v>
                </c:pt>
                <c:pt idx="1765">
                  <c:v>0.3291128</c:v>
                </c:pt>
                <c:pt idx="1767">
                  <c:v>0.2869338</c:v>
                </c:pt>
                <c:pt idx="1768">
                  <c:v>0.3120516</c:v>
                </c:pt>
                <c:pt idx="1770">
                  <c:v>0.3139473</c:v>
                </c:pt>
                <c:pt idx="1771">
                  <c:v>0.3243736</c:v>
                </c:pt>
                <c:pt idx="1773">
                  <c:v>0.3305345</c:v>
                </c:pt>
                <c:pt idx="1774">
                  <c:v>0.3319563</c:v>
                </c:pt>
                <c:pt idx="1776">
                  <c:v>0.2869338</c:v>
                </c:pt>
                <c:pt idx="1777">
                  <c:v>0.3224779</c:v>
                </c:pt>
                <c:pt idx="1779">
                  <c:v>0.2869338</c:v>
                </c:pt>
                <c:pt idx="1780">
                  <c:v>0.3201083</c:v>
                </c:pt>
                <c:pt idx="1782">
                  <c:v>0.2954644</c:v>
                </c:pt>
                <c:pt idx="1783">
                  <c:v>0.3163169</c:v>
                </c:pt>
                <c:pt idx="1785">
                  <c:v>0.3082603</c:v>
                </c:pt>
                <c:pt idx="1786">
                  <c:v>0.3177387</c:v>
                </c:pt>
                <c:pt idx="1788">
                  <c:v>0.3129995</c:v>
                </c:pt>
                <c:pt idx="1789">
                  <c:v>0.3172648</c:v>
                </c:pt>
                <c:pt idx="1791">
                  <c:v>0.2646595</c:v>
                </c:pt>
                <c:pt idx="1792">
                  <c:v>0.2651334</c:v>
                </c:pt>
                <c:pt idx="1794">
                  <c:v>0.2722422</c:v>
                </c:pt>
                <c:pt idx="1795">
                  <c:v>0.2750858</c:v>
                </c:pt>
                <c:pt idx="1797">
                  <c:v>0.2528115</c:v>
                </c:pt>
                <c:pt idx="1798">
                  <c:v>0.2532854</c:v>
                </c:pt>
                <c:pt idx="1800">
                  <c:v>0.2566029</c:v>
                </c:pt>
                <c:pt idx="1801">
                  <c:v>0.2637117</c:v>
                </c:pt>
                <c:pt idx="1803">
                  <c:v>0.2712944</c:v>
                </c:pt>
                <c:pt idx="1804">
                  <c:v>0.2802989</c:v>
                </c:pt>
                <c:pt idx="1806">
                  <c:v>0.2528115</c:v>
                </c:pt>
                <c:pt idx="1807">
                  <c:v>0.2632377</c:v>
                </c:pt>
                <c:pt idx="1809">
                  <c:v>0.2651334</c:v>
                </c:pt>
                <c:pt idx="1810">
                  <c:v>0.2684509</c:v>
                </c:pt>
                <c:pt idx="1812">
                  <c:v>0.2693987</c:v>
                </c:pt>
                <c:pt idx="1813">
                  <c:v>0.2802989</c:v>
                </c:pt>
                <c:pt idx="1815">
                  <c:v>0.2537593</c:v>
                </c:pt>
                <c:pt idx="1816">
                  <c:v>0.2608681</c:v>
                </c:pt>
                <c:pt idx="1818">
                  <c:v>0.2651334</c:v>
                </c:pt>
                <c:pt idx="1819">
                  <c:v>0.2722422</c:v>
                </c:pt>
                <c:pt idx="1821">
                  <c:v>0.273664</c:v>
                </c:pt>
                <c:pt idx="1822">
                  <c:v>0.2807728</c:v>
                </c:pt>
                <c:pt idx="1824">
                  <c:v>0.2547072</c:v>
                </c:pt>
                <c:pt idx="1825">
                  <c:v>0.2599203</c:v>
                </c:pt>
                <c:pt idx="1827">
                  <c:v>0.2646595</c:v>
                </c:pt>
                <c:pt idx="1828">
                  <c:v>0.2717683</c:v>
                </c:pt>
                <c:pt idx="1830">
                  <c:v>0.219637</c:v>
                </c:pt>
                <c:pt idx="1831">
                  <c:v>0.2224805</c:v>
                </c:pt>
                <c:pt idx="1833">
                  <c:v>0.2475984</c:v>
                </c:pt>
                <c:pt idx="1834">
                  <c:v>0.2608681</c:v>
                </c:pt>
                <c:pt idx="1836">
                  <c:v>0.2646595</c:v>
                </c:pt>
                <c:pt idx="1837">
                  <c:v>0.2708205</c:v>
                </c:pt>
                <c:pt idx="1839">
                  <c:v>0.219637</c:v>
                </c:pt>
                <c:pt idx="1840">
                  <c:v>0.2262719</c:v>
                </c:pt>
                <c:pt idx="1842">
                  <c:v>0.2466505</c:v>
                </c:pt>
                <c:pt idx="1843">
                  <c:v>0.2603942</c:v>
                </c:pt>
                <c:pt idx="1845">
                  <c:v>0.2632377</c:v>
                </c:pt>
                <c:pt idx="1846">
                  <c:v>0.2703466</c:v>
                </c:pt>
                <c:pt idx="1848">
                  <c:v>0.2191631</c:v>
                </c:pt>
                <c:pt idx="1849">
                  <c:v>0.2324329</c:v>
                </c:pt>
                <c:pt idx="1851">
                  <c:v>0.2419113</c:v>
                </c:pt>
                <c:pt idx="1852">
                  <c:v>0.2603942</c:v>
                </c:pt>
                <c:pt idx="1854">
                  <c:v>0.2632377</c:v>
                </c:pt>
                <c:pt idx="1855">
                  <c:v>0.2693987</c:v>
                </c:pt>
                <c:pt idx="1857">
                  <c:v>0.2305372</c:v>
                </c:pt>
                <c:pt idx="1858">
                  <c:v>0.2352764</c:v>
                </c:pt>
                <c:pt idx="1860">
                  <c:v>0.2366982</c:v>
                </c:pt>
                <c:pt idx="1861">
                  <c:v>0.2622899</c:v>
                </c:pt>
                <c:pt idx="1863">
                  <c:v>0.2646595</c:v>
                </c:pt>
                <c:pt idx="1864">
                  <c:v>0.2684509</c:v>
                </c:pt>
                <c:pt idx="1866">
                  <c:v>0.2452287</c:v>
                </c:pt>
                <c:pt idx="1867">
                  <c:v>0.2632377</c:v>
                </c:pt>
                <c:pt idx="1869">
                  <c:v>0.2651334</c:v>
                </c:pt>
                <c:pt idx="1870">
                  <c:v>0.267977</c:v>
                </c:pt>
                <c:pt idx="1872">
                  <c:v>0.2599203</c:v>
                </c:pt>
                <c:pt idx="1873">
                  <c:v>0.2670291</c:v>
                </c:pt>
                <c:pt idx="1875">
                  <c:v>0.3153691</c:v>
                </c:pt>
                <c:pt idx="1876">
                  <c:v>0.3172648</c:v>
                </c:pt>
                <c:pt idx="1878">
                  <c:v>0.3125255</c:v>
                </c:pt>
                <c:pt idx="1879">
                  <c:v>0.3177387</c:v>
                </c:pt>
                <c:pt idx="1881">
                  <c:v>0.3115777</c:v>
                </c:pt>
                <c:pt idx="1882">
                  <c:v>0.3191604</c:v>
                </c:pt>
                <c:pt idx="1884">
                  <c:v>0.3106299</c:v>
                </c:pt>
                <c:pt idx="1885">
                  <c:v>0.3201083</c:v>
                </c:pt>
                <c:pt idx="1887">
                  <c:v>0.309682</c:v>
                </c:pt>
                <c:pt idx="1888">
                  <c:v>0.3205822</c:v>
                </c:pt>
                <c:pt idx="1890">
                  <c:v>0.3087342</c:v>
                </c:pt>
                <c:pt idx="1891">
                  <c:v>0.3262693</c:v>
                </c:pt>
                <c:pt idx="1893">
                  <c:v>0.3077863</c:v>
                </c:pt>
                <c:pt idx="1894">
                  <c:v>0.327691</c:v>
                </c:pt>
                <c:pt idx="1896">
                  <c:v>0.3073124</c:v>
                </c:pt>
                <c:pt idx="1897">
                  <c:v>0.3319563</c:v>
                </c:pt>
                <c:pt idx="1899">
                  <c:v>0.3063646</c:v>
                </c:pt>
                <c:pt idx="1900">
                  <c:v>0.3314824</c:v>
                </c:pt>
                <c:pt idx="1902">
                  <c:v>0.3054167</c:v>
                </c:pt>
                <c:pt idx="1903">
                  <c:v>0.3314824</c:v>
                </c:pt>
                <c:pt idx="1905">
                  <c:v>0.333852</c:v>
                </c:pt>
                <c:pt idx="1906">
                  <c:v>0.3352738</c:v>
                </c:pt>
                <c:pt idx="1908">
                  <c:v>0.3044689</c:v>
                </c:pt>
                <c:pt idx="1909">
                  <c:v>0.3409608</c:v>
                </c:pt>
                <c:pt idx="1911">
                  <c:v>0.303521</c:v>
                </c:pt>
                <c:pt idx="1912">
                  <c:v>0.3442783</c:v>
                </c:pt>
                <c:pt idx="1914">
                  <c:v>0.3025732</c:v>
                </c:pt>
                <c:pt idx="1915">
                  <c:v>0.3471218</c:v>
                </c:pt>
                <c:pt idx="1917">
                  <c:v>0.3058906</c:v>
                </c:pt>
                <c:pt idx="1918">
                  <c:v>0.3494914</c:v>
                </c:pt>
                <c:pt idx="1920">
                  <c:v>0.3509132</c:v>
                </c:pt>
                <c:pt idx="1921">
                  <c:v>0.3513871</c:v>
                </c:pt>
                <c:pt idx="1923">
                  <c:v>0.3063646</c:v>
                </c:pt>
                <c:pt idx="1924">
                  <c:v>0.3528088</c:v>
                </c:pt>
                <c:pt idx="1926">
                  <c:v>0.3077863</c:v>
                </c:pt>
                <c:pt idx="1927">
                  <c:v>0.3509132</c:v>
                </c:pt>
                <c:pt idx="1929">
                  <c:v>0.3087342</c:v>
                </c:pt>
                <c:pt idx="1930">
                  <c:v>0.3452261</c:v>
                </c:pt>
                <c:pt idx="1932">
                  <c:v>0.3087342</c:v>
                </c:pt>
                <c:pt idx="1933">
                  <c:v>0.3442783</c:v>
                </c:pt>
                <c:pt idx="1935">
                  <c:v>0.3082603</c:v>
                </c:pt>
                <c:pt idx="1936">
                  <c:v>0.3433304</c:v>
                </c:pt>
                <c:pt idx="1938">
                  <c:v>0.3077863</c:v>
                </c:pt>
                <c:pt idx="1939">
                  <c:v>0.3381173</c:v>
                </c:pt>
                <c:pt idx="1941">
                  <c:v>0.3092081</c:v>
                </c:pt>
                <c:pt idx="1942">
                  <c:v>0.3376434</c:v>
                </c:pt>
                <c:pt idx="1944">
                  <c:v>0.3087342</c:v>
                </c:pt>
                <c:pt idx="1945">
                  <c:v>0.3366955</c:v>
                </c:pt>
                <c:pt idx="1947">
                  <c:v>0.3092081</c:v>
                </c:pt>
                <c:pt idx="1948">
                  <c:v>0.3357477</c:v>
                </c:pt>
                <c:pt idx="1950">
                  <c:v>0.3101559</c:v>
                </c:pt>
                <c:pt idx="1951">
                  <c:v>0.3347998</c:v>
                </c:pt>
                <c:pt idx="1953">
                  <c:v>0.3111038</c:v>
                </c:pt>
                <c:pt idx="1954">
                  <c:v>0.333852</c:v>
                </c:pt>
                <c:pt idx="1956">
                  <c:v>0.3120516</c:v>
                </c:pt>
                <c:pt idx="1957">
                  <c:v>0.3329041</c:v>
                </c:pt>
                <c:pt idx="1959">
                  <c:v>0.3129995</c:v>
                </c:pt>
                <c:pt idx="1960">
                  <c:v>0.3167908</c:v>
                </c:pt>
                <c:pt idx="1962">
                  <c:v>0.3201083</c:v>
                </c:pt>
                <c:pt idx="1963">
                  <c:v>0.3319563</c:v>
                </c:pt>
                <c:pt idx="1965">
                  <c:v>0.3248475</c:v>
                </c:pt>
                <c:pt idx="1966">
                  <c:v>0.3286389</c:v>
                </c:pt>
                <c:pt idx="1968">
                  <c:v>0.1210614</c:v>
                </c:pt>
                <c:pt idx="1969">
                  <c:v>0.14144</c:v>
                </c:pt>
                <c:pt idx="1971">
                  <c:v>0.1447575</c:v>
                </c:pt>
                <c:pt idx="1972">
                  <c:v>0.1494967</c:v>
                </c:pt>
                <c:pt idx="1974">
                  <c:v>0.1220093</c:v>
                </c:pt>
                <c:pt idx="1975">
                  <c:v>0.1613447</c:v>
                </c:pt>
                <c:pt idx="1977">
                  <c:v>0.1229571</c:v>
                </c:pt>
                <c:pt idx="1978">
                  <c:v>0.1632404</c:v>
                </c:pt>
                <c:pt idx="1980">
                  <c:v>0.1243789</c:v>
                </c:pt>
                <c:pt idx="1981">
                  <c:v>0.1641882</c:v>
                </c:pt>
                <c:pt idx="1983">
                  <c:v>0.1248528</c:v>
                </c:pt>
                <c:pt idx="1984">
                  <c:v>0.1646622</c:v>
                </c:pt>
                <c:pt idx="1986">
                  <c:v>0.1248528</c:v>
                </c:pt>
                <c:pt idx="1987">
                  <c:v>0.1670318</c:v>
                </c:pt>
                <c:pt idx="1989">
                  <c:v>0.1243789</c:v>
                </c:pt>
                <c:pt idx="1990">
                  <c:v>0.1675057</c:v>
                </c:pt>
                <c:pt idx="1992">
                  <c:v>0.1239049</c:v>
                </c:pt>
                <c:pt idx="1993">
                  <c:v>0.1712971</c:v>
                </c:pt>
                <c:pt idx="1995">
                  <c:v>0.1229571</c:v>
                </c:pt>
                <c:pt idx="1996">
                  <c:v>0.1712971</c:v>
                </c:pt>
                <c:pt idx="1998">
                  <c:v>0.1215353</c:v>
                </c:pt>
                <c:pt idx="1999">
                  <c:v>0.171771</c:v>
                </c:pt>
                <c:pt idx="2001">
                  <c:v>0.1201136</c:v>
                </c:pt>
                <c:pt idx="2002">
                  <c:v>0.1703492</c:v>
                </c:pt>
                <c:pt idx="2004">
                  <c:v>0.1196397</c:v>
                </c:pt>
                <c:pt idx="2005">
                  <c:v>0.1694014</c:v>
                </c:pt>
                <c:pt idx="2007">
                  <c:v>0.1201136</c:v>
                </c:pt>
                <c:pt idx="2008">
                  <c:v>0.1542359</c:v>
                </c:pt>
                <c:pt idx="2010">
                  <c:v>0.1551837</c:v>
                </c:pt>
                <c:pt idx="2011">
                  <c:v>0.1689274</c:v>
                </c:pt>
                <c:pt idx="2013">
                  <c:v>0.1191657</c:v>
                </c:pt>
                <c:pt idx="2014">
                  <c:v>0.1504445</c:v>
                </c:pt>
                <c:pt idx="2016">
                  <c:v>0.1570794</c:v>
                </c:pt>
                <c:pt idx="2017">
                  <c:v>0.1679796</c:v>
                </c:pt>
                <c:pt idx="2019">
                  <c:v>0.1191657</c:v>
                </c:pt>
                <c:pt idx="2020">
                  <c:v>0.1513924</c:v>
                </c:pt>
                <c:pt idx="2022">
                  <c:v>0.1585012</c:v>
                </c:pt>
                <c:pt idx="2023">
                  <c:v>0.1670318</c:v>
                </c:pt>
                <c:pt idx="2025">
                  <c:v>0.1205875</c:v>
                </c:pt>
                <c:pt idx="2026">
                  <c:v>0.1547098</c:v>
                </c:pt>
                <c:pt idx="2028">
                  <c:v>0.1613447</c:v>
                </c:pt>
                <c:pt idx="2029">
                  <c:v>0.1651361</c:v>
                </c:pt>
                <c:pt idx="2031">
                  <c:v>0.1210614</c:v>
                </c:pt>
                <c:pt idx="2032">
                  <c:v>0.1547098</c:v>
                </c:pt>
                <c:pt idx="2034">
                  <c:v>0.1210614</c:v>
                </c:pt>
                <c:pt idx="2035">
                  <c:v>0.1570794</c:v>
                </c:pt>
                <c:pt idx="2037">
                  <c:v>0.1224832</c:v>
                </c:pt>
                <c:pt idx="2038">
                  <c:v>0.1570794</c:v>
                </c:pt>
                <c:pt idx="2040">
                  <c:v>0.1243789</c:v>
                </c:pt>
                <c:pt idx="2041">
                  <c:v>0.1276963</c:v>
                </c:pt>
                <c:pt idx="2043">
                  <c:v>0.1305398</c:v>
                </c:pt>
                <c:pt idx="2044">
                  <c:v>0.1566055</c:v>
                </c:pt>
                <c:pt idx="2046">
                  <c:v>0.1016306</c:v>
                </c:pt>
                <c:pt idx="2047">
                  <c:v>0.1035263</c:v>
                </c:pt>
                <c:pt idx="2049">
                  <c:v>0.1305398</c:v>
                </c:pt>
                <c:pt idx="2050">
                  <c:v>0.1561316</c:v>
                </c:pt>
                <c:pt idx="2052">
                  <c:v>0.099735</c:v>
                </c:pt>
                <c:pt idx="2053">
                  <c:v>0.1049481</c:v>
                </c:pt>
                <c:pt idx="2055">
                  <c:v>0.1305398</c:v>
                </c:pt>
                <c:pt idx="2056">
                  <c:v>0.1542359</c:v>
                </c:pt>
                <c:pt idx="2058">
                  <c:v>0.1006828</c:v>
                </c:pt>
                <c:pt idx="2059">
                  <c:v>0.1063699</c:v>
                </c:pt>
                <c:pt idx="2061">
                  <c:v>0.1333834</c:v>
                </c:pt>
                <c:pt idx="2062">
                  <c:v>0.1547098</c:v>
                </c:pt>
                <c:pt idx="2064">
                  <c:v>0.099735</c:v>
                </c:pt>
                <c:pt idx="2065">
                  <c:v>0.1073177</c:v>
                </c:pt>
                <c:pt idx="2067">
                  <c:v>0.1333834</c:v>
                </c:pt>
                <c:pt idx="2068">
                  <c:v>0.1499706</c:v>
                </c:pt>
                <c:pt idx="2070">
                  <c:v>0.0964175</c:v>
                </c:pt>
                <c:pt idx="2071">
                  <c:v>0.111583</c:v>
                </c:pt>
                <c:pt idx="2073">
                  <c:v>0.1139526</c:v>
                </c:pt>
                <c:pt idx="2074">
                  <c:v>0.1163222</c:v>
                </c:pt>
                <c:pt idx="2076">
                  <c:v>0.1272224</c:v>
                </c:pt>
                <c:pt idx="2077">
                  <c:v>0.1276963</c:v>
                </c:pt>
                <c:pt idx="2079">
                  <c:v>0.1338573</c:v>
                </c:pt>
                <c:pt idx="2080">
                  <c:v>0.1438096</c:v>
                </c:pt>
                <c:pt idx="2082">
                  <c:v>0.08504340000000001</c:v>
                </c:pt>
                <c:pt idx="2083">
                  <c:v>0.117744</c:v>
                </c:pt>
                <c:pt idx="2085">
                  <c:v>0.07319539999999999</c:v>
                </c:pt>
                <c:pt idx="2086">
                  <c:v>0.1262745</c:v>
                </c:pt>
                <c:pt idx="2088">
                  <c:v>0.1333834</c:v>
                </c:pt>
                <c:pt idx="2089">
                  <c:v>0.1367008</c:v>
                </c:pt>
                <c:pt idx="2091">
                  <c:v>0.1404922</c:v>
                </c:pt>
                <c:pt idx="2092">
                  <c:v>0.14144</c:v>
                </c:pt>
                <c:pt idx="2094">
                  <c:v>0.06987790000000001</c:v>
                </c:pt>
                <c:pt idx="2095">
                  <c:v>0.1442835</c:v>
                </c:pt>
                <c:pt idx="2097">
                  <c:v>0.1480749</c:v>
                </c:pt>
                <c:pt idx="2098">
                  <c:v>0.1509184</c:v>
                </c:pt>
                <c:pt idx="2100">
                  <c:v>0.07082579999999999</c:v>
                </c:pt>
                <c:pt idx="2101">
                  <c:v>0.1087395</c:v>
                </c:pt>
                <c:pt idx="2103">
                  <c:v>0.1125308</c:v>
                </c:pt>
                <c:pt idx="2104">
                  <c:v>0.1428618</c:v>
                </c:pt>
                <c:pt idx="2106">
                  <c:v>0.07414320000000001</c:v>
                </c:pt>
                <c:pt idx="2107">
                  <c:v>0.1016306</c:v>
                </c:pt>
                <c:pt idx="2109">
                  <c:v>0.1163222</c:v>
                </c:pt>
                <c:pt idx="2110">
                  <c:v>0.1314877</c:v>
                </c:pt>
                <c:pt idx="2112">
                  <c:v>0.135753</c:v>
                </c:pt>
                <c:pt idx="2113">
                  <c:v>0.1371747</c:v>
                </c:pt>
                <c:pt idx="2115">
                  <c:v>0.1385965</c:v>
                </c:pt>
                <c:pt idx="2116">
                  <c:v>0.1428618</c:v>
                </c:pt>
                <c:pt idx="2118">
                  <c:v>0.08077810000000001</c:v>
                </c:pt>
                <c:pt idx="2119">
                  <c:v>0.0902565</c:v>
                </c:pt>
                <c:pt idx="2121">
                  <c:v>0.0921522</c:v>
                </c:pt>
                <c:pt idx="2122">
                  <c:v>0.0987871</c:v>
                </c:pt>
                <c:pt idx="2124">
                  <c:v>0.1267485</c:v>
                </c:pt>
                <c:pt idx="2125">
                  <c:v>0.1310138</c:v>
                </c:pt>
                <c:pt idx="2127">
                  <c:v>0.08504340000000001</c:v>
                </c:pt>
                <c:pt idx="2128">
                  <c:v>0.09073050000000001</c:v>
                </c:pt>
                <c:pt idx="2130">
                  <c:v>0.0878869</c:v>
                </c:pt>
                <c:pt idx="2131">
                  <c:v>0.0926261</c:v>
                </c:pt>
                <c:pt idx="2133">
                  <c:v>0.0902565</c:v>
                </c:pt>
                <c:pt idx="2134">
                  <c:v>0.09499580000000001</c:v>
                </c:pt>
                <c:pt idx="2136">
                  <c:v>0.08077810000000001</c:v>
                </c:pt>
                <c:pt idx="2137">
                  <c:v>0.08267380000000001</c:v>
                </c:pt>
                <c:pt idx="2139">
                  <c:v>0.08409560000000001</c:v>
                </c:pt>
                <c:pt idx="2140">
                  <c:v>0.08646520000000001</c:v>
                </c:pt>
                <c:pt idx="2142">
                  <c:v>-0.0054755</c:v>
                </c:pt>
                <c:pt idx="2143">
                  <c:v>0.0073203</c:v>
                </c:pt>
                <c:pt idx="2145">
                  <c:v>-0.0054755</c:v>
                </c:pt>
                <c:pt idx="2146">
                  <c:v>0.0594517</c:v>
                </c:pt>
                <c:pt idx="2148">
                  <c:v>-0.0054755</c:v>
                </c:pt>
                <c:pt idx="2149">
                  <c:v>0.0594517</c:v>
                </c:pt>
                <c:pt idx="2151">
                  <c:v>-0.0054755</c:v>
                </c:pt>
                <c:pt idx="2152">
                  <c:v>0.057556</c:v>
                </c:pt>
                <c:pt idx="2154">
                  <c:v>-0.0054755</c:v>
                </c:pt>
                <c:pt idx="2155">
                  <c:v>0.0532907</c:v>
                </c:pt>
                <c:pt idx="2157">
                  <c:v>-0.0054755</c:v>
                </c:pt>
                <c:pt idx="2158">
                  <c:v>0.0509211</c:v>
                </c:pt>
                <c:pt idx="2160">
                  <c:v>-0.0054755</c:v>
                </c:pt>
                <c:pt idx="2161">
                  <c:v>0.0466558</c:v>
                </c:pt>
                <c:pt idx="2163">
                  <c:v>-0.0054755</c:v>
                </c:pt>
                <c:pt idx="2164">
                  <c:v>0.0419166</c:v>
                </c:pt>
                <c:pt idx="2166">
                  <c:v>-0.0054755</c:v>
                </c:pt>
                <c:pt idx="2167">
                  <c:v>0.0390731</c:v>
                </c:pt>
                <c:pt idx="2169">
                  <c:v>-0.0054755</c:v>
                </c:pt>
                <c:pt idx="2170">
                  <c:v>0.039547</c:v>
                </c:pt>
                <c:pt idx="2172">
                  <c:v>-0.0054755</c:v>
                </c:pt>
                <c:pt idx="2173">
                  <c:v>0.0400209</c:v>
                </c:pt>
                <c:pt idx="2175">
                  <c:v>-0.0054755</c:v>
                </c:pt>
                <c:pt idx="2176">
                  <c:v>0.039547</c:v>
                </c:pt>
                <c:pt idx="2178">
                  <c:v>-0.008793</c:v>
                </c:pt>
                <c:pt idx="2179">
                  <c:v>0.0404948</c:v>
                </c:pt>
                <c:pt idx="2181">
                  <c:v>-0.009740800000000001</c:v>
                </c:pt>
                <c:pt idx="2182">
                  <c:v>0.0376513</c:v>
                </c:pt>
                <c:pt idx="2184">
                  <c:v>-0.0073712</c:v>
                </c:pt>
                <c:pt idx="2185">
                  <c:v>0.0381252</c:v>
                </c:pt>
                <c:pt idx="2187">
                  <c:v>-0.0064234</c:v>
                </c:pt>
                <c:pt idx="2188">
                  <c:v>0.0404948</c:v>
                </c:pt>
                <c:pt idx="2190">
                  <c:v>-0.0068973</c:v>
                </c:pt>
                <c:pt idx="2191">
                  <c:v>0.0447601</c:v>
                </c:pt>
                <c:pt idx="2193">
                  <c:v>-0.0068973</c:v>
                </c:pt>
                <c:pt idx="2194">
                  <c:v>0.0447601</c:v>
                </c:pt>
                <c:pt idx="2196">
                  <c:v>-0.008319</c:v>
                </c:pt>
                <c:pt idx="2197">
                  <c:v>0.0442862</c:v>
                </c:pt>
                <c:pt idx="2199">
                  <c:v>-0.0092669</c:v>
                </c:pt>
                <c:pt idx="2200">
                  <c:v>0.0442862</c:v>
                </c:pt>
                <c:pt idx="2202">
                  <c:v>-0.0092669</c:v>
                </c:pt>
                <c:pt idx="2203">
                  <c:v>0.045708</c:v>
                </c:pt>
                <c:pt idx="2205">
                  <c:v>-0.0092669</c:v>
                </c:pt>
                <c:pt idx="2206">
                  <c:v>0.0485515</c:v>
                </c:pt>
                <c:pt idx="2208">
                  <c:v>-0.009740800000000001</c:v>
                </c:pt>
                <c:pt idx="2209">
                  <c:v>0.0518689</c:v>
                </c:pt>
                <c:pt idx="2211">
                  <c:v>-0.009740800000000001</c:v>
                </c:pt>
                <c:pt idx="2212">
                  <c:v>0.0547125</c:v>
                </c:pt>
                <c:pt idx="2214">
                  <c:v>-0.009740800000000001</c:v>
                </c:pt>
                <c:pt idx="2215">
                  <c:v>0.0566081</c:v>
                </c:pt>
                <c:pt idx="2217">
                  <c:v>-0.009740800000000001</c:v>
                </c:pt>
                <c:pt idx="2218">
                  <c:v>0.0594517</c:v>
                </c:pt>
                <c:pt idx="2220">
                  <c:v>-0.0106887</c:v>
                </c:pt>
                <c:pt idx="2221">
                  <c:v>0.06276909999999999</c:v>
                </c:pt>
                <c:pt idx="2223">
                  <c:v>-0.0121104</c:v>
                </c:pt>
                <c:pt idx="2224">
                  <c:v>0.06893009999999999</c:v>
                </c:pt>
                <c:pt idx="2226">
                  <c:v>-0.0125843</c:v>
                </c:pt>
                <c:pt idx="2227">
                  <c:v>0.07414320000000001</c:v>
                </c:pt>
                <c:pt idx="2229">
                  <c:v>-0.0130583</c:v>
                </c:pt>
                <c:pt idx="2230">
                  <c:v>0.0499732</c:v>
                </c:pt>
                <c:pt idx="2232">
                  <c:v>0.057556</c:v>
                </c:pt>
                <c:pt idx="2233">
                  <c:v>0.0608734</c:v>
                </c:pt>
                <c:pt idx="2235">
                  <c:v>-0.0130583</c:v>
                </c:pt>
                <c:pt idx="2236">
                  <c:v>0.0414427</c:v>
                </c:pt>
                <c:pt idx="2238">
                  <c:v>0.045708</c:v>
                </c:pt>
                <c:pt idx="2239">
                  <c:v>0.0461819</c:v>
                </c:pt>
                <c:pt idx="2241">
                  <c:v>-0.0130583</c:v>
                </c:pt>
                <c:pt idx="2242">
                  <c:v>0.0253294</c:v>
                </c:pt>
                <c:pt idx="2244">
                  <c:v>0.0295946</c:v>
                </c:pt>
                <c:pt idx="2245">
                  <c:v>0.0381252</c:v>
                </c:pt>
                <c:pt idx="2247">
                  <c:v>-0.0125843</c:v>
                </c:pt>
                <c:pt idx="2248">
                  <c:v>0.0158509</c:v>
                </c:pt>
                <c:pt idx="2250">
                  <c:v>-0.0135322</c:v>
                </c:pt>
                <c:pt idx="2251">
                  <c:v>0.0144292</c:v>
                </c:pt>
                <c:pt idx="2253">
                  <c:v>0.0101639</c:v>
                </c:pt>
                <c:pt idx="2254">
                  <c:v>0.0139552</c:v>
                </c:pt>
                <c:pt idx="2256">
                  <c:v>0.0101639</c:v>
                </c:pt>
                <c:pt idx="2257">
                  <c:v>0.0134813</c:v>
                </c:pt>
                <c:pt idx="2259">
                  <c:v>0.08030420000000001</c:v>
                </c:pt>
                <c:pt idx="2260">
                  <c:v>0.08836090000000001</c:v>
                </c:pt>
                <c:pt idx="2262">
                  <c:v>0.08267380000000001</c:v>
                </c:pt>
                <c:pt idx="2263">
                  <c:v>0.0897826</c:v>
                </c:pt>
                <c:pt idx="2265">
                  <c:v>0.0196423</c:v>
                </c:pt>
                <c:pt idx="2266">
                  <c:v>0.0570821</c:v>
                </c:pt>
                <c:pt idx="2268">
                  <c:v>0.08172599999999999</c:v>
                </c:pt>
                <c:pt idx="2269">
                  <c:v>0.0897826</c:v>
                </c:pt>
                <c:pt idx="2271">
                  <c:v>0.0196423</c:v>
                </c:pt>
                <c:pt idx="2272">
                  <c:v>0.0916783</c:v>
                </c:pt>
                <c:pt idx="2274">
                  <c:v>0.0191684</c:v>
                </c:pt>
                <c:pt idx="2275">
                  <c:v>0.0940479</c:v>
                </c:pt>
                <c:pt idx="2277">
                  <c:v>0.0191684</c:v>
                </c:pt>
                <c:pt idx="2278">
                  <c:v>0.0945218</c:v>
                </c:pt>
                <c:pt idx="2280">
                  <c:v>0.0191684</c:v>
                </c:pt>
                <c:pt idx="2281">
                  <c:v>0.0916783</c:v>
                </c:pt>
                <c:pt idx="2283">
                  <c:v>0.0191684</c:v>
                </c:pt>
                <c:pt idx="2284">
                  <c:v>0.0897826</c:v>
                </c:pt>
                <c:pt idx="2286">
                  <c:v>0.0191684</c:v>
                </c:pt>
                <c:pt idx="2287">
                  <c:v>0.0897826</c:v>
                </c:pt>
                <c:pt idx="2289">
                  <c:v>0.0191684</c:v>
                </c:pt>
                <c:pt idx="2290">
                  <c:v>0.08836090000000001</c:v>
                </c:pt>
                <c:pt idx="2292">
                  <c:v>0.0191684</c:v>
                </c:pt>
                <c:pt idx="2293">
                  <c:v>0.0878869</c:v>
                </c:pt>
                <c:pt idx="2295">
                  <c:v>0.0191684</c:v>
                </c:pt>
                <c:pt idx="2296">
                  <c:v>0.08219990000000001</c:v>
                </c:pt>
                <c:pt idx="2298">
                  <c:v>0.0831477</c:v>
                </c:pt>
                <c:pt idx="2299">
                  <c:v>0.08409560000000001</c:v>
                </c:pt>
                <c:pt idx="2301">
                  <c:v>0.0191684</c:v>
                </c:pt>
                <c:pt idx="2302">
                  <c:v>0.07983030000000001</c:v>
                </c:pt>
                <c:pt idx="2304">
                  <c:v>0.0191684</c:v>
                </c:pt>
                <c:pt idx="2305">
                  <c:v>0.07651280000000001</c:v>
                </c:pt>
                <c:pt idx="2307">
                  <c:v>0.0191684</c:v>
                </c:pt>
                <c:pt idx="2308">
                  <c:v>0.07651280000000001</c:v>
                </c:pt>
                <c:pt idx="2310">
                  <c:v>0.0191684</c:v>
                </c:pt>
                <c:pt idx="2311">
                  <c:v>0.07746069999999999</c:v>
                </c:pt>
                <c:pt idx="2313">
                  <c:v>0.0186945</c:v>
                </c:pt>
                <c:pt idx="2314">
                  <c:v>0.07793460000000001</c:v>
                </c:pt>
                <c:pt idx="2316">
                  <c:v>0.0186945</c:v>
                </c:pt>
                <c:pt idx="2317">
                  <c:v>0.07224750000000001</c:v>
                </c:pt>
                <c:pt idx="2319">
                  <c:v>0.07319539999999999</c:v>
                </c:pt>
                <c:pt idx="2320">
                  <c:v>0.07840850000000001</c:v>
                </c:pt>
                <c:pt idx="2322">
                  <c:v>0.0186945</c:v>
                </c:pt>
                <c:pt idx="2323">
                  <c:v>0.07082579999999999</c:v>
                </c:pt>
                <c:pt idx="2325">
                  <c:v>0.0149031</c:v>
                </c:pt>
                <c:pt idx="2326">
                  <c:v>0.07035189999999999</c:v>
                </c:pt>
                <c:pt idx="2328">
                  <c:v>0.0130074</c:v>
                </c:pt>
                <c:pt idx="2329">
                  <c:v>0.06750829999999999</c:v>
                </c:pt>
                <c:pt idx="2331">
                  <c:v>0.0130074</c:v>
                </c:pt>
                <c:pt idx="2332">
                  <c:v>0.0641909</c:v>
                </c:pt>
                <c:pt idx="2334">
                  <c:v>0.0149031</c:v>
                </c:pt>
                <c:pt idx="2335">
                  <c:v>0.0613474</c:v>
                </c:pt>
                <c:pt idx="2337">
                  <c:v>0.009690000000000001</c:v>
                </c:pt>
                <c:pt idx="2338">
                  <c:v>0.0603995</c:v>
                </c:pt>
                <c:pt idx="2340">
                  <c:v>0.0077943</c:v>
                </c:pt>
                <c:pt idx="2341">
                  <c:v>0.0594517</c:v>
                </c:pt>
                <c:pt idx="2343">
                  <c:v>0.0058986</c:v>
                </c:pt>
                <c:pt idx="2344">
                  <c:v>0.0589777</c:v>
                </c:pt>
                <c:pt idx="2346">
                  <c:v>0.0044768</c:v>
                </c:pt>
                <c:pt idx="2347">
                  <c:v>0.0599256</c:v>
                </c:pt>
                <c:pt idx="2349">
                  <c:v>0.0367035</c:v>
                </c:pt>
                <c:pt idx="2350">
                  <c:v>0.0570821</c:v>
                </c:pt>
                <c:pt idx="2352">
                  <c:v>0.0959436</c:v>
                </c:pt>
                <c:pt idx="2353">
                  <c:v>0.0987871</c:v>
                </c:pt>
                <c:pt idx="2355">
                  <c:v>0.09499580000000001</c:v>
                </c:pt>
                <c:pt idx="2356">
                  <c:v>0.105422</c:v>
                </c:pt>
                <c:pt idx="2358">
                  <c:v>0.1082655</c:v>
                </c:pt>
                <c:pt idx="2359">
                  <c:v>0.1134787</c:v>
                </c:pt>
                <c:pt idx="2361">
                  <c:v>0.09310010000000001</c:v>
                </c:pt>
                <c:pt idx="2362">
                  <c:v>0.1134787</c:v>
                </c:pt>
                <c:pt idx="2364">
                  <c:v>0.0926261</c:v>
                </c:pt>
                <c:pt idx="2365">
                  <c:v>0.1134787</c:v>
                </c:pt>
                <c:pt idx="2367">
                  <c:v>0.06561259999999999</c:v>
                </c:pt>
                <c:pt idx="2368">
                  <c:v>0.07035189999999999</c:v>
                </c:pt>
                <c:pt idx="2370">
                  <c:v>0.09310010000000001</c:v>
                </c:pt>
                <c:pt idx="2371">
                  <c:v>0.1130048</c:v>
                </c:pt>
                <c:pt idx="2373">
                  <c:v>0.06561259999999999</c:v>
                </c:pt>
                <c:pt idx="2374">
                  <c:v>0.1125308</c:v>
                </c:pt>
                <c:pt idx="2376">
                  <c:v>0.06703439999999999</c:v>
                </c:pt>
                <c:pt idx="2377">
                  <c:v>0.1120569</c:v>
                </c:pt>
                <c:pt idx="2379">
                  <c:v>0.06703439999999999</c:v>
                </c:pt>
                <c:pt idx="2380">
                  <c:v>0.1120569</c:v>
                </c:pt>
                <c:pt idx="2382">
                  <c:v>0.06845619999999999</c:v>
                </c:pt>
                <c:pt idx="2383">
                  <c:v>0.111583</c:v>
                </c:pt>
                <c:pt idx="2385">
                  <c:v>0.06893009999999999</c:v>
                </c:pt>
                <c:pt idx="2386">
                  <c:v>0.1111091</c:v>
                </c:pt>
                <c:pt idx="2388">
                  <c:v>0.07177360000000001</c:v>
                </c:pt>
                <c:pt idx="2389">
                  <c:v>0.1106352</c:v>
                </c:pt>
                <c:pt idx="2391">
                  <c:v>0.07319539999999999</c:v>
                </c:pt>
                <c:pt idx="2392">
                  <c:v>0.1106352</c:v>
                </c:pt>
                <c:pt idx="2394">
                  <c:v>0.07366929999999999</c:v>
                </c:pt>
                <c:pt idx="2395">
                  <c:v>0.1106352</c:v>
                </c:pt>
                <c:pt idx="2397">
                  <c:v>0.07319539999999999</c:v>
                </c:pt>
                <c:pt idx="2398">
                  <c:v>0.1106352</c:v>
                </c:pt>
                <c:pt idx="2400">
                  <c:v>0.07129969999999999</c:v>
                </c:pt>
                <c:pt idx="2401">
                  <c:v>0.1111091</c:v>
                </c:pt>
                <c:pt idx="2403">
                  <c:v>0.07082579999999999</c:v>
                </c:pt>
                <c:pt idx="2404">
                  <c:v>0.1111091</c:v>
                </c:pt>
                <c:pt idx="2406">
                  <c:v>0.07129969999999999</c:v>
                </c:pt>
                <c:pt idx="2407">
                  <c:v>0.1111091</c:v>
                </c:pt>
                <c:pt idx="2409">
                  <c:v>0.07129969999999999</c:v>
                </c:pt>
                <c:pt idx="2410">
                  <c:v>0.1111091</c:v>
                </c:pt>
                <c:pt idx="2412">
                  <c:v>0.07082579999999999</c:v>
                </c:pt>
                <c:pt idx="2413">
                  <c:v>0.1111091</c:v>
                </c:pt>
                <c:pt idx="2415">
                  <c:v>0.07177360000000001</c:v>
                </c:pt>
                <c:pt idx="2416">
                  <c:v>0.1111091</c:v>
                </c:pt>
                <c:pt idx="2418">
                  <c:v>0.06940399999999999</c:v>
                </c:pt>
                <c:pt idx="2419">
                  <c:v>0.1111091</c:v>
                </c:pt>
                <c:pt idx="2421">
                  <c:v>0.07035189999999999</c:v>
                </c:pt>
                <c:pt idx="2422">
                  <c:v>0.1111091</c:v>
                </c:pt>
                <c:pt idx="2424">
                  <c:v>0.07177360000000001</c:v>
                </c:pt>
                <c:pt idx="2425">
                  <c:v>0.1111091</c:v>
                </c:pt>
                <c:pt idx="2427">
                  <c:v>0.07319539999999999</c:v>
                </c:pt>
                <c:pt idx="2428">
                  <c:v>0.111583</c:v>
                </c:pt>
                <c:pt idx="2430">
                  <c:v>0.07414320000000001</c:v>
                </c:pt>
                <c:pt idx="2431">
                  <c:v>0.111583</c:v>
                </c:pt>
                <c:pt idx="2433">
                  <c:v>0.07556499999999999</c:v>
                </c:pt>
                <c:pt idx="2434">
                  <c:v>0.111583</c:v>
                </c:pt>
                <c:pt idx="2436">
                  <c:v>0.07746069999999999</c:v>
                </c:pt>
                <c:pt idx="2437">
                  <c:v>0.111583</c:v>
                </c:pt>
                <c:pt idx="2439">
                  <c:v>0.07888240000000001</c:v>
                </c:pt>
                <c:pt idx="2440">
                  <c:v>0.111583</c:v>
                </c:pt>
                <c:pt idx="2442">
                  <c:v>0.07983030000000001</c:v>
                </c:pt>
                <c:pt idx="2443">
                  <c:v>0.111583</c:v>
                </c:pt>
                <c:pt idx="2445">
                  <c:v>0.08219990000000001</c:v>
                </c:pt>
                <c:pt idx="2446">
                  <c:v>0.111583</c:v>
                </c:pt>
                <c:pt idx="2448">
                  <c:v>-0.1102121</c:v>
                </c:pt>
                <c:pt idx="2449">
                  <c:v>-0.09931189999999999</c:v>
                </c:pt>
                <c:pt idx="2451">
                  <c:v>-0.1955179</c:v>
                </c:pt>
                <c:pt idx="2452">
                  <c:v>-0.1931483</c:v>
                </c:pt>
                <c:pt idx="2454">
                  <c:v>-0.1879351</c:v>
                </c:pt>
                <c:pt idx="2455">
                  <c:v>-0.1860395</c:v>
                </c:pt>
                <c:pt idx="2457">
                  <c:v>-0.1358038</c:v>
                </c:pt>
                <c:pt idx="2458">
                  <c:v>-0.098838</c:v>
                </c:pt>
                <c:pt idx="2460">
                  <c:v>-0.2102094</c:v>
                </c:pt>
                <c:pt idx="2461">
                  <c:v>-0.1855655</c:v>
                </c:pt>
                <c:pt idx="2463">
                  <c:v>-0.159026</c:v>
                </c:pt>
                <c:pt idx="2464">
                  <c:v>-0.098838</c:v>
                </c:pt>
                <c:pt idx="2466">
                  <c:v>-0.2102094</c:v>
                </c:pt>
                <c:pt idx="2467">
                  <c:v>-0.1850916</c:v>
                </c:pt>
                <c:pt idx="2469">
                  <c:v>-0.1784567</c:v>
                </c:pt>
                <c:pt idx="2470">
                  <c:v>-0.0983641</c:v>
                </c:pt>
                <c:pt idx="2472">
                  <c:v>-0.2135269</c:v>
                </c:pt>
                <c:pt idx="2473">
                  <c:v>-0.0983641</c:v>
                </c:pt>
                <c:pt idx="2475">
                  <c:v>-0.2135269</c:v>
                </c:pt>
                <c:pt idx="2476">
                  <c:v>-0.09789009999999999</c:v>
                </c:pt>
                <c:pt idx="2478">
                  <c:v>-0.2149487</c:v>
                </c:pt>
                <c:pt idx="2479">
                  <c:v>-0.09789009999999999</c:v>
                </c:pt>
                <c:pt idx="2481">
                  <c:v>-0.2158965</c:v>
                </c:pt>
                <c:pt idx="2482">
                  <c:v>-0.09741619999999999</c:v>
                </c:pt>
                <c:pt idx="2484">
                  <c:v>-0.2163704</c:v>
                </c:pt>
                <c:pt idx="2485">
                  <c:v>-0.09741619999999999</c:v>
                </c:pt>
                <c:pt idx="2487">
                  <c:v>-0.2239532</c:v>
                </c:pt>
                <c:pt idx="2488">
                  <c:v>-0.2206357</c:v>
                </c:pt>
                <c:pt idx="2490">
                  <c:v>-0.2158965</c:v>
                </c:pt>
                <c:pt idx="2491">
                  <c:v>-0.0969423</c:v>
                </c:pt>
                <c:pt idx="2493">
                  <c:v>-0.2239532</c:v>
                </c:pt>
                <c:pt idx="2494">
                  <c:v>-0.0969423</c:v>
                </c:pt>
                <c:pt idx="2496">
                  <c:v>-0.2230053</c:v>
                </c:pt>
                <c:pt idx="2497">
                  <c:v>-0.0964684</c:v>
                </c:pt>
                <c:pt idx="2499">
                  <c:v>-0.2225314</c:v>
                </c:pt>
                <c:pt idx="2500">
                  <c:v>-0.0964684</c:v>
                </c:pt>
                <c:pt idx="2502">
                  <c:v>-0.2220575</c:v>
                </c:pt>
                <c:pt idx="2503">
                  <c:v>-0.0959945</c:v>
                </c:pt>
                <c:pt idx="2505">
                  <c:v>-0.2211096</c:v>
                </c:pt>
                <c:pt idx="2506">
                  <c:v>-0.0959945</c:v>
                </c:pt>
                <c:pt idx="2508">
                  <c:v>-0.2196879</c:v>
                </c:pt>
                <c:pt idx="2509">
                  <c:v>-0.09552049999999999</c:v>
                </c:pt>
                <c:pt idx="2511">
                  <c:v>-0.2220575</c:v>
                </c:pt>
                <c:pt idx="2512">
                  <c:v>-0.09552049999999999</c:v>
                </c:pt>
                <c:pt idx="2514">
                  <c:v>-0.2244271</c:v>
                </c:pt>
                <c:pt idx="2515">
                  <c:v>-0.09504659999999999</c:v>
                </c:pt>
                <c:pt idx="2517">
                  <c:v>-0.2253749</c:v>
                </c:pt>
                <c:pt idx="2518">
                  <c:v>-0.09504659999999999</c:v>
                </c:pt>
                <c:pt idx="2520">
                  <c:v>-0.2267967</c:v>
                </c:pt>
                <c:pt idx="2521">
                  <c:v>-0.0945727</c:v>
                </c:pt>
                <c:pt idx="2523">
                  <c:v>-0.2282184</c:v>
                </c:pt>
                <c:pt idx="2524">
                  <c:v>-0.0945727</c:v>
                </c:pt>
                <c:pt idx="2526">
                  <c:v>-0.231062</c:v>
                </c:pt>
                <c:pt idx="2527">
                  <c:v>-0.0940988</c:v>
                </c:pt>
                <c:pt idx="2529">
                  <c:v>-0.2320098</c:v>
                </c:pt>
                <c:pt idx="2530">
                  <c:v>-0.0940988</c:v>
                </c:pt>
                <c:pt idx="2532">
                  <c:v>-0.2315359</c:v>
                </c:pt>
                <c:pt idx="2533">
                  <c:v>-0.09362479999999999</c:v>
                </c:pt>
                <c:pt idx="2535">
                  <c:v>-0.2324837</c:v>
                </c:pt>
                <c:pt idx="2536">
                  <c:v>-0.09362479999999999</c:v>
                </c:pt>
                <c:pt idx="2538">
                  <c:v>-0.2339055</c:v>
                </c:pt>
                <c:pt idx="2539">
                  <c:v>-0.1177948</c:v>
                </c:pt>
                <c:pt idx="2541">
                  <c:v>-0.2334316</c:v>
                </c:pt>
                <c:pt idx="2542">
                  <c:v>-0.1429126</c:v>
                </c:pt>
                <c:pt idx="2544">
                  <c:v>-0.2329577</c:v>
                </c:pt>
                <c:pt idx="2545">
                  <c:v>-0.164713</c:v>
                </c:pt>
                <c:pt idx="2547">
                  <c:v>-0.2324837</c:v>
                </c:pt>
                <c:pt idx="2548">
                  <c:v>-0.182722</c:v>
                </c:pt>
                <c:pt idx="2550">
                  <c:v>-0.2320098</c:v>
                </c:pt>
                <c:pt idx="2551">
                  <c:v>-0.1978875</c:v>
                </c:pt>
                <c:pt idx="2553">
                  <c:v>-0.231062</c:v>
                </c:pt>
                <c:pt idx="2554">
                  <c:v>-0.212579</c:v>
                </c:pt>
                <c:pt idx="2556">
                  <c:v>-0.230588</c:v>
                </c:pt>
                <c:pt idx="2557">
                  <c:v>-0.2272706</c:v>
                </c:pt>
                <c:pt idx="2559">
                  <c:v>0.2466505</c:v>
                </c:pt>
                <c:pt idx="2560">
                  <c:v>0.2580246</c:v>
                </c:pt>
                <c:pt idx="2562">
                  <c:v>0.2428591</c:v>
                </c:pt>
                <c:pt idx="2563">
                  <c:v>0.2580246</c:v>
                </c:pt>
                <c:pt idx="2565">
                  <c:v>0.16561</c:v>
                </c:pt>
                <c:pt idx="2566">
                  <c:v>0.1731927</c:v>
                </c:pt>
                <c:pt idx="2568">
                  <c:v>0.2385938</c:v>
                </c:pt>
                <c:pt idx="2569">
                  <c:v>0.2589725</c:v>
                </c:pt>
                <c:pt idx="2571">
                  <c:v>0.1651361</c:v>
                </c:pt>
                <c:pt idx="2572">
                  <c:v>0.1855147</c:v>
                </c:pt>
                <c:pt idx="2574">
                  <c:v>0.2348025</c:v>
                </c:pt>
                <c:pt idx="2575">
                  <c:v>0.2608681</c:v>
                </c:pt>
                <c:pt idx="2577">
                  <c:v>0.1684535</c:v>
                </c:pt>
                <c:pt idx="2578">
                  <c:v>0.1907278</c:v>
                </c:pt>
                <c:pt idx="2580">
                  <c:v>0.2148978</c:v>
                </c:pt>
                <c:pt idx="2581">
                  <c:v>0.2627638</c:v>
                </c:pt>
                <c:pt idx="2583">
                  <c:v>0.1703492</c:v>
                </c:pt>
                <c:pt idx="2584">
                  <c:v>0.2656074</c:v>
                </c:pt>
                <c:pt idx="2586">
                  <c:v>0.1765102</c:v>
                </c:pt>
                <c:pt idx="2587">
                  <c:v>0.2722422</c:v>
                </c:pt>
                <c:pt idx="2589">
                  <c:v>0.1798276</c:v>
                </c:pt>
                <c:pt idx="2590">
                  <c:v>0.2765075</c:v>
                </c:pt>
                <c:pt idx="2592">
                  <c:v>0.1831451</c:v>
                </c:pt>
                <c:pt idx="2593">
                  <c:v>0.2769815</c:v>
                </c:pt>
                <c:pt idx="2595">
                  <c:v>0.1850408</c:v>
                </c:pt>
                <c:pt idx="2596">
                  <c:v>0.1864625</c:v>
                </c:pt>
                <c:pt idx="2598">
                  <c:v>0.1878843</c:v>
                </c:pt>
                <c:pt idx="2599">
                  <c:v>0.2731901</c:v>
                </c:pt>
                <c:pt idx="2601">
                  <c:v>0.1912017</c:v>
                </c:pt>
                <c:pt idx="2602">
                  <c:v>0.2731901</c:v>
                </c:pt>
                <c:pt idx="2604">
                  <c:v>0.195467</c:v>
                </c:pt>
                <c:pt idx="2605">
                  <c:v>0.2788771</c:v>
                </c:pt>
                <c:pt idx="2607">
                  <c:v>0.1983106</c:v>
                </c:pt>
                <c:pt idx="2608">
                  <c:v>0.2802989</c:v>
                </c:pt>
                <c:pt idx="2610">
                  <c:v>0.1983106</c:v>
                </c:pt>
                <c:pt idx="2611">
                  <c:v>0.2826685</c:v>
                </c:pt>
                <c:pt idx="2613">
                  <c:v>0.2158456</c:v>
                </c:pt>
                <c:pt idx="2614">
                  <c:v>0.267977</c:v>
                </c:pt>
                <c:pt idx="2616">
                  <c:v>0.2712944</c:v>
                </c:pt>
                <c:pt idx="2617">
                  <c:v>0.2812467</c:v>
                </c:pt>
                <c:pt idx="2619">
                  <c:v>0.2324329</c:v>
                </c:pt>
                <c:pt idx="2620">
                  <c:v>0.2731901</c:v>
                </c:pt>
                <c:pt idx="2622">
                  <c:v>0.2466505</c:v>
                </c:pt>
                <c:pt idx="2623">
                  <c:v>0.2802989</c:v>
                </c:pt>
                <c:pt idx="2625">
                  <c:v>0.2608681</c:v>
                </c:pt>
                <c:pt idx="2626">
                  <c:v>0.2788771</c:v>
                </c:pt>
                <c:pt idx="2628">
                  <c:v>0.2755597</c:v>
                </c:pt>
                <c:pt idx="2629">
                  <c:v>0.2774554</c:v>
                </c:pt>
                <c:pt idx="2631">
                  <c:v>-0.0130583</c:v>
                </c:pt>
                <c:pt idx="2632">
                  <c:v>-0.0068973</c:v>
                </c:pt>
                <c:pt idx="2634">
                  <c:v>-0.0732462</c:v>
                </c:pt>
                <c:pt idx="2635">
                  <c:v>-0.0073712</c:v>
                </c:pt>
                <c:pt idx="2637">
                  <c:v>-0.09741619999999999</c:v>
                </c:pt>
                <c:pt idx="2638">
                  <c:v>-0.0073712</c:v>
                </c:pt>
                <c:pt idx="2640">
                  <c:v>-0.0969423</c:v>
                </c:pt>
                <c:pt idx="2641">
                  <c:v>-0.008793</c:v>
                </c:pt>
                <c:pt idx="2643">
                  <c:v>-0.0969423</c:v>
                </c:pt>
                <c:pt idx="2644">
                  <c:v>-0.009740800000000001</c:v>
                </c:pt>
                <c:pt idx="2646">
                  <c:v>-0.0964684</c:v>
                </c:pt>
                <c:pt idx="2647">
                  <c:v>-0.009740800000000001</c:v>
                </c:pt>
                <c:pt idx="2649">
                  <c:v>-0.0964684</c:v>
                </c:pt>
                <c:pt idx="2650">
                  <c:v>-0.009740800000000001</c:v>
                </c:pt>
                <c:pt idx="2652">
                  <c:v>-0.0959945</c:v>
                </c:pt>
                <c:pt idx="2653">
                  <c:v>-0.0102147</c:v>
                </c:pt>
                <c:pt idx="2655">
                  <c:v>-0.0959945</c:v>
                </c:pt>
                <c:pt idx="2656">
                  <c:v>-0.0102147</c:v>
                </c:pt>
                <c:pt idx="2658">
                  <c:v>-0.09552049999999999</c:v>
                </c:pt>
                <c:pt idx="2659">
                  <c:v>-0.0102147</c:v>
                </c:pt>
                <c:pt idx="2661">
                  <c:v>-0.09552049999999999</c:v>
                </c:pt>
                <c:pt idx="2662">
                  <c:v>-0.0102147</c:v>
                </c:pt>
                <c:pt idx="2664">
                  <c:v>-0.09504659999999999</c:v>
                </c:pt>
                <c:pt idx="2665">
                  <c:v>-0.0111626</c:v>
                </c:pt>
                <c:pt idx="2667">
                  <c:v>-0.09504659999999999</c:v>
                </c:pt>
                <c:pt idx="2668">
                  <c:v>-0.0125843</c:v>
                </c:pt>
                <c:pt idx="2670">
                  <c:v>-0.0945727</c:v>
                </c:pt>
                <c:pt idx="2671">
                  <c:v>-0.0130583</c:v>
                </c:pt>
                <c:pt idx="2673">
                  <c:v>-0.0945727</c:v>
                </c:pt>
                <c:pt idx="2674">
                  <c:v>-0.0135322</c:v>
                </c:pt>
                <c:pt idx="2676">
                  <c:v>-0.0940988</c:v>
                </c:pt>
                <c:pt idx="2677">
                  <c:v>-0.0135322</c:v>
                </c:pt>
                <c:pt idx="2679">
                  <c:v>-0.0940988</c:v>
                </c:pt>
                <c:pt idx="2680">
                  <c:v>-0.0135322</c:v>
                </c:pt>
                <c:pt idx="2682">
                  <c:v>-0.09362479999999999</c:v>
                </c:pt>
                <c:pt idx="2683">
                  <c:v>-0.0130583</c:v>
                </c:pt>
                <c:pt idx="2685">
                  <c:v>-0.09362479999999999</c:v>
                </c:pt>
                <c:pt idx="2686">
                  <c:v>-0.0140061</c:v>
                </c:pt>
                <c:pt idx="2688">
                  <c:v>-0.09315089999999999</c:v>
                </c:pt>
                <c:pt idx="2689">
                  <c:v>-0.0339108</c:v>
                </c:pt>
                <c:pt idx="2691">
                  <c:v>-0.09315089999999999</c:v>
                </c:pt>
                <c:pt idx="2692">
                  <c:v>-0.0922031</c:v>
                </c:pt>
                <c:pt idx="2694">
                  <c:v>-0.0718245</c:v>
                </c:pt>
                <c:pt idx="2695">
                  <c:v>0.0073203</c:v>
                </c:pt>
                <c:pt idx="2697">
                  <c:v>-0.0798811</c:v>
                </c:pt>
                <c:pt idx="2698">
                  <c:v>0.0054247</c:v>
                </c:pt>
                <c:pt idx="2700">
                  <c:v>-0.0794072</c:v>
                </c:pt>
                <c:pt idx="2701">
                  <c:v>0.0040029</c:v>
                </c:pt>
                <c:pt idx="2703">
                  <c:v>-0.0794072</c:v>
                </c:pt>
                <c:pt idx="2704">
                  <c:v>0.0025811</c:v>
                </c:pt>
                <c:pt idx="2706">
                  <c:v>-0.0794072</c:v>
                </c:pt>
                <c:pt idx="2707">
                  <c:v>0.0016333</c:v>
                </c:pt>
                <c:pt idx="2709">
                  <c:v>-0.0789333</c:v>
                </c:pt>
                <c:pt idx="2710">
                  <c:v>0.0021072</c:v>
                </c:pt>
                <c:pt idx="2712">
                  <c:v>-0.0789333</c:v>
                </c:pt>
                <c:pt idx="2713">
                  <c:v>0.0011594</c:v>
                </c:pt>
                <c:pt idx="2715">
                  <c:v>-0.104999</c:v>
                </c:pt>
                <c:pt idx="2716">
                  <c:v>0.0006855</c:v>
                </c:pt>
                <c:pt idx="2718">
                  <c:v>-0.104525</c:v>
                </c:pt>
                <c:pt idx="2719">
                  <c:v>0.0006855</c:v>
                </c:pt>
                <c:pt idx="2721">
                  <c:v>-0.104525</c:v>
                </c:pt>
                <c:pt idx="2722">
                  <c:v>-0.0016842</c:v>
                </c:pt>
                <c:pt idx="2724">
                  <c:v>-0.1040511</c:v>
                </c:pt>
                <c:pt idx="2725">
                  <c:v>-0.0012102</c:v>
                </c:pt>
                <c:pt idx="2727">
                  <c:v>-0.1040511</c:v>
                </c:pt>
                <c:pt idx="2728">
                  <c:v>-0.0016842</c:v>
                </c:pt>
                <c:pt idx="2730">
                  <c:v>-0.1035772</c:v>
                </c:pt>
                <c:pt idx="2731">
                  <c:v>-0.0035798</c:v>
                </c:pt>
                <c:pt idx="2733">
                  <c:v>-0.1035772</c:v>
                </c:pt>
                <c:pt idx="2734">
                  <c:v>-0.0045277</c:v>
                </c:pt>
                <c:pt idx="2736">
                  <c:v>-0.1031033</c:v>
                </c:pt>
                <c:pt idx="2737">
                  <c:v>-0.0054755</c:v>
                </c:pt>
                <c:pt idx="2739">
                  <c:v>-0.1031033</c:v>
                </c:pt>
                <c:pt idx="2740">
                  <c:v>-0.008319</c:v>
                </c:pt>
                <c:pt idx="2742">
                  <c:v>-0.1026293</c:v>
                </c:pt>
                <c:pt idx="2743">
                  <c:v>-0.0106887</c:v>
                </c:pt>
                <c:pt idx="2745">
                  <c:v>-0.1026293</c:v>
                </c:pt>
                <c:pt idx="2746">
                  <c:v>-0.0282237</c:v>
                </c:pt>
                <c:pt idx="2748">
                  <c:v>-0.1021554</c:v>
                </c:pt>
                <c:pt idx="2749">
                  <c:v>-0.0372282</c:v>
                </c:pt>
                <c:pt idx="2751">
                  <c:v>-0.1021554</c:v>
                </c:pt>
                <c:pt idx="2752">
                  <c:v>-0.0903074</c:v>
                </c:pt>
                <c:pt idx="2754">
                  <c:v>0.2954644</c:v>
                </c:pt>
                <c:pt idx="2755">
                  <c:v>0.3077863</c:v>
                </c:pt>
                <c:pt idx="2757">
                  <c:v>0.2959383</c:v>
                </c:pt>
                <c:pt idx="2758">
                  <c:v>0.3125255</c:v>
                </c:pt>
                <c:pt idx="2760">
                  <c:v>0.2954644</c:v>
                </c:pt>
                <c:pt idx="2761">
                  <c:v>0.3163169</c:v>
                </c:pt>
                <c:pt idx="2763">
                  <c:v>0.2949905</c:v>
                </c:pt>
                <c:pt idx="2764">
                  <c:v>0.3167908</c:v>
                </c:pt>
                <c:pt idx="2766">
                  <c:v>0.2945165</c:v>
                </c:pt>
                <c:pt idx="2767">
                  <c:v>0.3148951</c:v>
                </c:pt>
                <c:pt idx="2769">
                  <c:v>0.2949905</c:v>
                </c:pt>
                <c:pt idx="2770">
                  <c:v>0.3120516</c:v>
                </c:pt>
                <c:pt idx="2772">
                  <c:v>0.2959383</c:v>
                </c:pt>
                <c:pt idx="2773">
                  <c:v>0.3111038</c:v>
                </c:pt>
                <c:pt idx="2775">
                  <c:v>0.2959383</c:v>
                </c:pt>
                <c:pt idx="2776">
                  <c:v>0.3101559</c:v>
                </c:pt>
                <c:pt idx="2778">
                  <c:v>0.2964122</c:v>
                </c:pt>
                <c:pt idx="2779">
                  <c:v>0.3092081</c:v>
                </c:pt>
                <c:pt idx="2781">
                  <c:v>0.2954644</c:v>
                </c:pt>
                <c:pt idx="2782">
                  <c:v>0.3082603</c:v>
                </c:pt>
                <c:pt idx="2784">
                  <c:v>0.2987818</c:v>
                </c:pt>
                <c:pt idx="2785">
                  <c:v>0.3073124</c:v>
                </c:pt>
                <c:pt idx="2787">
                  <c:v>0.3002036</c:v>
                </c:pt>
                <c:pt idx="2788">
                  <c:v>0.3068385</c:v>
                </c:pt>
                <c:pt idx="2790">
                  <c:v>0.2987818</c:v>
                </c:pt>
                <c:pt idx="2791">
                  <c:v>0.3058906</c:v>
                </c:pt>
                <c:pt idx="2793">
                  <c:v>0.2992558</c:v>
                </c:pt>
                <c:pt idx="2794">
                  <c:v>0.3049428</c:v>
                </c:pt>
                <c:pt idx="2796">
                  <c:v>0.2987818</c:v>
                </c:pt>
                <c:pt idx="2797">
                  <c:v>0.303995</c:v>
                </c:pt>
                <c:pt idx="2799">
                  <c:v>0.2992558</c:v>
                </c:pt>
                <c:pt idx="2800">
                  <c:v>0.3030471</c:v>
                </c:pt>
                <c:pt idx="2802">
                  <c:v>0.2807728</c:v>
                </c:pt>
                <c:pt idx="2803">
                  <c:v>0.2831424</c:v>
                </c:pt>
                <c:pt idx="2805">
                  <c:v>0.2722422</c:v>
                </c:pt>
                <c:pt idx="2806">
                  <c:v>0.2840903</c:v>
                </c:pt>
                <c:pt idx="2808">
                  <c:v>0.2703466</c:v>
                </c:pt>
                <c:pt idx="2809">
                  <c:v>0.285986</c:v>
                </c:pt>
                <c:pt idx="2811">
                  <c:v>0.2712944</c:v>
                </c:pt>
                <c:pt idx="2812">
                  <c:v>0.2869338</c:v>
                </c:pt>
                <c:pt idx="2814">
                  <c:v>0.2741379</c:v>
                </c:pt>
                <c:pt idx="2815">
                  <c:v>0.2878816</c:v>
                </c:pt>
                <c:pt idx="2817">
                  <c:v>0.2755597</c:v>
                </c:pt>
                <c:pt idx="2818">
                  <c:v>0.2883556</c:v>
                </c:pt>
                <c:pt idx="2820">
                  <c:v>0.2779293</c:v>
                </c:pt>
                <c:pt idx="2821">
                  <c:v>0.2878816</c:v>
                </c:pt>
                <c:pt idx="2823">
                  <c:v>0.2760336</c:v>
                </c:pt>
                <c:pt idx="2824">
                  <c:v>0.2878816</c:v>
                </c:pt>
                <c:pt idx="2826">
                  <c:v>0.2731901</c:v>
                </c:pt>
                <c:pt idx="2827">
                  <c:v>0.2874077</c:v>
                </c:pt>
                <c:pt idx="2829">
                  <c:v>0.2708205</c:v>
                </c:pt>
                <c:pt idx="2830">
                  <c:v>0.2831424</c:v>
                </c:pt>
                <c:pt idx="2832">
                  <c:v>0.2717683</c:v>
                </c:pt>
                <c:pt idx="2833">
                  <c:v>0.2845642</c:v>
                </c:pt>
                <c:pt idx="2835">
                  <c:v>0.2712944</c:v>
                </c:pt>
                <c:pt idx="2836">
                  <c:v>0.285512</c:v>
                </c:pt>
                <c:pt idx="2838">
                  <c:v>0.2727162</c:v>
                </c:pt>
                <c:pt idx="2839">
                  <c:v>0.285986</c:v>
                </c:pt>
                <c:pt idx="2841">
                  <c:v>0.273664</c:v>
                </c:pt>
                <c:pt idx="2842">
                  <c:v>0.2784032</c:v>
                </c:pt>
                <c:pt idx="2844">
                  <c:v>-0.1907787</c:v>
                </c:pt>
                <c:pt idx="2845">
                  <c:v>-0.1808263</c:v>
                </c:pt>
                <c:pt idx="2847">
                  <c:v>-0.1926744</c:v>
                </c:pt>
                <c:pt idx="2848">
                  <c:v>-0.1803524</c:v>
                </c:pt>
                <c:pt idx="2850">
                  <c:v>-0.1064207</c:v>
                </c:pt>
                <c:pt idx="2851">
                  <c:v>-0.1040511</c:v>
                </c:pt>
                <c:pt idx="2853">
                  <c:v>-0.1922004</c:v>
                </c:pt>
                <c:pt idx="2854">
                  <c:v>-0.1803524</c:v>
                </c:pt>
                <c:pt idx="2856">
                  <c:v>-0.1722958</c:v>
                </c:pt>
                <c:pt idx="2857">
                  <c:v>-0.1566564</c:v>
                </c:pt>
                <c:pt idx="2859">
                  <c:v>-0.1367517</c:v>
                </c:pt>
                <c:pt idx="2860">
                  <c:v>-0.1040511</c:v>
                </c:pt>
                <c:pt idx="2862">
                  <c:v>-0.1917265</c:v>
                </c:pt>
                <c:pt idx="2863">
                  <c:v>-0.1035772</c:v>
                </c:pt>
                <c:pt idx="2865">
                  <c:v>-0.1912526</c:v>
                </c:pt>
                <c:pt idx="2866">
                  <c:v>-0.1035772</c:v>
                </c:pt>
                <c:pt idx="2868">
                  <c:v>-0.1912526</c:v>
                </c:pt>
                <c:pt idx="2869">
                  <c:v>-0.1035772</c:v>
                </c:pt>
                <c:pt idx="2871">
                  <c:v>-0.1907787</c:v>
                </c:pt>
                <c:pt idx="2872">
                  <c:v>-0.1031033</c:v>
                </c:pt>
                <c:pt idx="2874">
                  <c:v>-0.1903048</c:v>
                </c:pt>
                <c:pt idx="2875">
                  <c:v>-0.1031033</c:v>
                </c:pt>
                <c:pt idx="2877">
                  <c:v>-0.1898308</c:v>
                </c:pt>
                <c:pt idx="2878">
                  <c:v>-0.1026293</c:v>
                </c:pt>
                <c:pt idx="2880">
                  <c:v>-0.1893569</c:v>
                </c:pt>
                <c:pt idx="2881">
                  <c:v>-0.1026293</c:v>
                </c:pt>
                <c:pt idx="2883">
                  <c:v>-0.188883</c:v>
                </c:pt>
                <c:pt idx="2884">
                  <c:v>-0.1021554</c:v>
                </c:pt>
                <c:pt idx="2886">
                  <c:v>-0.188883</c:v>
                </c:pt>
                <c:pt idx="2887">
                  <c:v>-0.1016815</c:v>
                </c:pt>
                <c:pt idx="2889">
                  <c:v>-0.1884091</c:v>
                </c:pt>
                <c:pt idx="2890">
                  <c:v>-0.1016815</c:v>
                </c:pt>
                <c:pt idx="2892">
                  <c:v>-0.1879351</c:v>
                </c:pt>
                <c:pt idx="2893">
                  <c:v>-0.1012076</c:v>
                </c:pt>
                <c:pt idx="2895">
                  <c:v>-0.1874612</c:v>
                </c:pt>
                <c:pt idx="2896">
                  <c:v>-0.1012076</c:v>
                </c:pt>
                <c:pt idx="2898">
                  <c:v>-0.1869873</c:v>
                </c:pt>
                <c:pt idx="2899">
                  <c:v>-0.1007337</c:v>
                </c:pt>
                <c:pt idx="2901">
                  <c:v>-0.1865134</c:v>
                </c:pt>
                <c:pt idx="2902">
                  <c:v>-0.1007337</c:v>
                </c:pt>
                <c:pt idx="2904">
                  <c:v>-0.1865134</c:v>
                </c:pt>
                <c:pt idx="2905">
                  <c:v>-0.1007337</c:v>
                </c:pt>
                <c:pt idx="2907">
                  <c:v>-0.1860395</c:v>
                </c:pt>
                <c:pt idx="2908">
                  <c:v>-0.1002597</c:v>
                </c:pt>
                <c:pt idx="2910">
                  <c:v>-0.1855655</c:v>
                </c:pt>
                <c:pt idx="2911">
                  <c:v>-0.1002597</c:v>
                </c:pt>
                <c:pt idx="2913">
                  <c:v>-0.1850916</c:v>
                </c:pt>
                <c:pt idx="2914">
                  <c:v>-0.09978579999999999</c:v>
                </c:pt>
                <c:pt idx="2916">
                  <c:v>-0.1846177</c:v>
                </c:pt>
                <c:pt idx="2917">
                  <c:v>-0.09978579999999999</c:v>
                </c:pt>
                <c:pt idx="2919">
                  <c:v>-0.1841438</c:v>
                </c:pt>
                <c:pt idx="2920">
                  <c:v>-0.09931189999999999</c:v>
                </c:pt>
                <c:pt idx="2922">
                  <c:v>-0.1841438</c:v>
                </c:pt>
                <c:pt idx="2923">
                  <c:v>-0.09931189999999999</c:v>
                </c:pt>
                <c:pt idx="2925">
                  <c:v>-0.1836699</c:v>
                </c:pt>
                <c:pt idx="2926">
                  <c:v>-0.098838</c:v>
                </c:pt>
                <c:pt idx="2928">
                  <c:v>-0.1831959</c:v>
                </c:pt>
                <c:pt idx="2929">
                  <c:v>-0.098838</c:v>
                </c:pt>
                <c:pt idx="2931">
                  <c:v>-0.182722</c:v>
                </c:pt>
                <c:pt idx="2932">
                  <c:v>-0.0983641</c:v>
                </c:pt>
                <c:pt idx="2934">
                  <c:v>-0.1822481</c:v>
                </c:pt>
                <c:pt idx="2935">
                  <c:v>-0.0983641</c:v>
                </c:pt>
                <c:pt idx="2937">
                  <c:v>-0.1817742</c:v>
                </c:pt>
                <c:pt idx="2938">
                  <c:v>-0.0983641</c:v>
                </c:pt>
                <c:pt idx="2940">
                  <c:v>-0.1817742</c:v>
                </c:pt>
                <c:pt idx="2941">
                  <c:v>-0.09741619999999999</c:v>
                </c:pt>
                <c:pt idx="2943">
                  <c:v>-0.1813003</c:v>
                </c:pt>
                <c:pt idx="2944">
                  <c:v>-0.09741619999999999</c:v>
                </c:pt>
                <c:pt idx="2946">
                  <c:v>-0.1808263</c:v>
                </c:pt>
                <c:pt idx="2947">
                  <c:v>-0.0969423</c:v>
                </c:pt>
                <c:pt idx="2949">
                  <c:v>-0.1803524</c:v>
                </c:pt>
                <c:pt idx="2950">
                  <c:v>-0.1035772</c:v>
                </c:pt>
                <c:pt idx="2952">
                  <c:v>-0.1798785</c:v>
                </c:pt>
                <c:pt idx="2953">
                  <c:v>-0.134856</c:v>
                </c:pt>
                <c:pt idx="2955">
                  <c:v>-0.1794046</c:v>
                </c:pt>
                <c:pt idx="2956">
                  <c:v>-0.1599738</c:v>
                </c:pt>
                <c:pt idx="2958">
                  <c:v>-0.2637625</c:v>
                </c:pt>
                <c:pt idx="2959">
                  <c:v>-0.2613929</c:v>
                </c:pt>
                <c:pt idx="2961">
                  <c:v>-0.2656582</c:v>
                </c:pt>
                <c:pt idx="2962">
                  <c:v>-0.260919</c:v>
                </c:pt>
                <c:pt idx="2964">
                  <c:v>-0.2675539</c:v>
                </c:pt>
                <c:pt idx="2965">
                  <c:v>-0.2613929</c:v>
                </c:pt>
                <c:pt idx="2967">
                  <c:v>-0.2694496</c:v>
                </c:pt>
                <c:pt idx="2968">
                  <c:v>-0.2613929</c:v>
                </c:pt>
                <c:pt idx="2970">
                  <c:v>-0.2713453</c:v>
                </c:pt>
                <c:pt idx="2971">
                  <c:v>-0.260919</c:v>
                </c:pt>
                <c:pt idx="2973">
                  <c:v>-0.2732409</c:v>
                </c:pt>
                <c:pt idx="2974">
                  <c:v>-0.260919</c:v>
                </c:pt>
                <c:pt idx="2976">
                  <c:v>-0.2751366</c:v>
                </c:pt>
                <c:pt idx="2977">
                  <c:v>-0.2604451</c:v>
                </c:pt>
                <c:pt idx="2979">
                  <c:v>-0.2576015</c:v>
                </c:pt>
                <c:pt idx="2980">
                  <c:v>-0.2504927</c:v>
                </c:pt>
                <c:pt idx="2982">
                  <c:v>-0.2765584</c:v>
                </c:pt>
                <c:pt idx="2983">
                  <c:v>-0.2500188</c:v>
                </c:pt>
                <c:pt idx="2985">
                  <c:v>-0.2784541</c:v>
                </c:pt>
                <c:pt idx="2986">
                  <c:v>-0.2495449</c:v>
                </c:pt>
                <c:pt idx="2988">
                  <c:v>-0.2803498</c:v>
                </c:pt>
                <c:pt idx="2989">
                  <c:v>-0.249071</c:v>
                </c:pt>
                <c:pt idx="2991">
                  <c:v>-0.2822454</c:v>
                </c:pt>
                <c:pt idx="2992">
                  <c:v>-0.248597</c:v>
                </c:pt>
                <c:pt idx="2994">
                  <c:v>-0.2841411</c:v>
                </c:pt>
                <c:pt idx="2995">
                  <c:v>-0.2476492</c:v>
                </c:pt>
                <c:pt idx="2997">
                  <c:v>-0.2860368</c:v>
                </c:pt>
                <c:pt idx="2998">
                  <c:v>-0.2471753</c:v>
                </c:pt>
                <c:pt idx="3000">
                  <c:v>-0.2879325</c:v>
                </c:pt>
                <c:pt idx="3001">
                  <c:v>-0.2467014</c:v>
                </c:pt>
                <c:pt idx="3003">
                  <c:v>-0.2898282</c:v>
                </c:pt>
                <c:pt idx="3004">
                  <c:v>-0.2462274</c:v>
                </c:pt>
                <c:pt idx="3006">
                  <c:v>-0.2917239</c:v>
                </c:pt>
                <c:pt idx="3007">
                  <c:v>-0.2457535</c:v>
                </c:pt>
                <c:pt idx="3009">
                  <c:v>-0.2936196</c:v>
                </c:pt>
                <c:pt idx="3010">
                  <c:v>-0.2452796</c:v>
                </c:pt>
                <c:pt idx="3012">
                  <c:v>-0.2955152</c:v>
                </c:pt>
                <c:pt idx="3013">
                  <c:v>-0.2443318</c:v>
                </c:pt>
                <c:pt idx="3015">
                  <c:v>-0.2974109</c:v>
                </c:pt>
                <c:pt idx="3016">
                  <c:v>-0.2438578</c:v>
                </c:pt>
                <c:pt idx="3018">
                  <c:v>-0.2993066</c:v>
                </c:pt>
                <c:pt idx="3019">
                  <c:v>-0.2433839</c:v>
                </c:pt>
                <c:pt idx="3021">
                  <c:v>-0.3012023</c:v>
                </c:pt>
                <c:pt idx="3022">
                  <c:v>-0.24291</c:v>
                </c:pt>
                <c:pt idx="3024">
                  <c:v>-0.303098</c:v>
                </c:pt>
                <c:pt idx="3025">
                  <c:v>-0.2424361</c:v>
                </c:pt>
                <c:pt idx="3027">
                  <c:v>-0.3049937</c:v>
                </c:pt>
                <c:pt idx="3028">
                  <c:v>-0.2419622</c:v>
                </c:pt>
                <c:pt idx="3030">
                  <c:v>-0.3068893</c:v>
                </c:pt>
                <c:pt idx="3031">
                  <c:v>-0.2414882</c:v>
                </c:pt>
                <c:pt idx="3033">
                  <c:v>-0.308785</c:v>
                </c:pt>
                <c:pt idx="3034">
                  <c:v>-0.2405404</c:v>
                </c:pt>
                <c:pt idx="3036">
                  <c:v>-0.3106807</c:v>
                </c:pt>
                <c:pt idx="3037">
                  <c:v>-0.2400665</c:v>
                </c:pt>
                <c:pt idx="3039">
                  <c:v>-0.3125764</c:v>
                </c:pt>
                <c:pt idx="3040">
                  <c:v>-0.2395925</c:v>
                </c:pt>
                <c:pt idx="3042">
                  <c:v>-0.3144721</c:v>
                </c:pt>
                <c:pt idx="3043">
                  <c:v>-0.2391186</c:v>
                </c:pt>
                <c:pt idx="3045">
                  <c:v>-0.3163678</c:v>
                </c:pt>
                <c:pt idx="3046">
                  <c:v>-0.2386447</c:v>
                </c:pt>
                <c:pt idx="3048">
                  <c:v>-0.3182635</c:v>
                </c:pt>
                <c:pt idx="3049">
                  <c:v>-0.2381708</c:v>
                </c:pt>
                <c:pt idx="3051">
                  <c:v>-0.3182635</c:v>
                </c:pt>
                <c:pt idx="3052">
                  <c:v>-0.2372229</c:v>
                </c:pt>
                <c:pt idx="3054">
                  <c:v>-0.3173156</c:v>
                </c:pt>
                <c:pt idx="3055">
                  <c:v>-0.236749</c:v>
                </c:pt>
                <c:pt idx="3057">
                  <c:v>-0.3168417</c:v>
                </c:pt>
                <c:pt idx="3058">
                  <c:v>-0.2362751</c:v>
                </c:pt>
                <c:pt idx="3060">
                  <c:v>-0.3158938</c:v>
                </c:pt>
                <c:pt idx="3061">
                  <c:v>-0.2358012</c:v>
                </c:pt>
                <c:pt idx="3063">
                  <c:v>-0.3154199</c:v>
                </c:pt>
                <c:pt idx="3064">
                  <c:v>-0.2353273</c:v>
                </c:pt>
                <c:pt idx="3066">
                  <c:v>-0.3144721</c:v>
                </c:pt>
                <c:pt idx="3067">
                  <c:v>-0.2348533</c:v>
                </c:pt>
                <c:pt idx="3069">
                  <c:v>-0.3139982</c:v>
                </c:pt>
                <c:pt idx="3070">
                  <c:v>-0.2339055</c:v>
                </c:pt>
                <c:pt idx="3072">
                  <c:v>-0.3130503</c:v>
                </c:pt>
                <c:pt idx="3073">
                  <c:v>-0.2334316</c:v>
                </c:pt>
                <c:pt idx="3075">
                  <c:v>-0.3121025</c:v>
                </c:pt>
                <c:pt idx="3076">
                  <c:v>-0.2329577</c:v>
                </c:pt>
                <c:pt idx="3078">
                  <c:v>-0.3116286</c:v>
                </c:pt>
                <c:pt idx="3079">
                  <c:v>-0.2324837</c:v>
                </c:pt>
                <c:pt idx="3081">
                  <c:v>-0.3106807</c:v>
                </c:pt>
                <c:pt idx="3082">
                  <c:v>-0.2320098</c:v>
                </c:pt>
                <c:pt idx="3084">
                  <c:v>-0.3102068</c:v>
                </c:pt>
                <c:pt idx="3085">
                  <c:v>-0.2315359</c:v>
                </c:pt>
                <c:pt idx="3087">
                  <c:v>-0.309259</c:v>
                </c:pt>
                <c:pt idx="3088">
                  <c:v>-0.2405404</c:v>
                </c:pt>
                <c:pt idx="3090">
                  <c:v>-0.308785</c:v>
                </c:pt>
                <c:pt idx="3091">
                  <c:v>-0.2538102</c:v>
                </c:pt>
                <c:pt idx="3093">
                  <c:v>-0.3078372</c:v>
                </c:pt>
                <c:pt idx="3094">
                  <c:v>-0.26708</c:v>
                </c:pt>
                <c:pt idx="3096">
                  <c:v>-0.3073633</c:v>
                </c:pt>
                <c:pt idx="3097">
                  <c:v>-0.2798758</c:v>
                </c:pt>
                <c:pt idx="3099">
                  <c:v>-0.3064154</c:v>
                </c:pt>
                <c:pt idx="3100">
                  <c:v>-0.2921978</c:v>
                </c:pt>
                <c:pt idx="3102">
                  <c:v>-0.3059415</c:v>
                </c:pt>
                <c:pt idx="3103">
                  <c:v>-0.303098</c:v>
                </c:pt>
                <c:pt idx="3105">
                  <c:v>0.2864599</c:v>
                </c:pt>
                <c:pt idx="3106">
                  <c:v>0.291673</c:v>
                </c:pt>
                <c:pt idx="3108">
                  <c:v>0.285986</c:v>
                </c:pt>
                <c:pt idx="3109">
                  <c:v>0.2973601</c:v>
                </c:pt>
                <c:pt idx="3111">
                  <c:v>0.2864599</c:v>
                </c:pt>
                <c:pt idx="3112">
                  <c:v>0.3016254</c:v>
                </c:pt>
                <c:pt idx="3114">
                  <c:v>0.2082629</c:v>
                </c:pt>
                <c:pt idx="3115">
                  <c:v>0.2096847</c:v>
                </c:pt>
                <c:pt idx="3117">
                  <c:v>0.2788771</c:v>
                </c:pt>
                <c:pt idx="3118">
                  <c:v>0.2878816</c:v>
                </c:pt>
                <c:pt idx="3120">
                  <c:v>0.2983079</c:v>
                </c:pt>
                <c:pt idx="3121">
                  <c:v>0.3054167</c:v>
                </c:pt>
                <c:pt idx="3123">
                  <c:v>0.207789</c:v>
                </c:pt>
                <c:pt idx="3124">
                  <c:v>0.2239023</c:v>
                </c:pt>
                <c:pt idx="3126">
                  <c:v>0.2712944</c:v>
                </c:pt>
                <c:pt idx="3127">
                  <c:v>0.2902512</c:v>
                </c:pt>
                <c:pt idx="3129">
                  <c:v>0.303995</c:v>
                </c:pt>
                <c:pt idx="3130">
                  <c:v>0.3082603</c:v>
                </c:pt>
                <c:pt idx="3132">
                  <c:v>0.2092107</c:v>
                </c:pt>
                <c:pt idx="3133">
                  <c:v>0.2385938</c:v>
                </c:pt>
                <c:pt idx="3135">
                  <c:v>0.2689248</c:v>
                </c:pt>
                <c:pt idx="3136">
                  <c:v>0.2888295</c:v>
                </c:pt>
                <c:pt idx="3138">
                  <c:v>0.2120543</c:v>
                </c:pt>
                <c:pt idx="3139">
                  <c:v>0.2528115</c:v>
                </c:pt>
                <c:pt idx="3141">
                  <c:v>0.2670291</c:v>
                </c:pt>
                <c:pt idx="3142">
                  <c:v>0.2883556</c:v>
                </c:pt>
                <c:pt idx="3144">
                  <c:v>0.2144239</c:v>
                </c:pt>
                <c:pt idx="3145">
                  <c:v>0.2878816</c:v>
                </c:pt>
                <c:pt idx="3147">
                  <c:v>0.2163196</c:v>
                </c:pt>
                <c:pt idx="3148">
                  <c:v>0.2874077</c:v>
                </c:pt>
                <c:pt idx="3150">
                  <c:v>0.2163196</c:v>
                </c:pt>
                <c:pt idx="3151">
                  <c:v>0.2864599</c:v>
                </c:pt>
                <c:pt idx="3153">
                  <c:v>0.2144239</c:v>
                </c:pt>
                <c:pt idx="3154">
                  <c:v>0.2864599</c:v>
                </c:pt>
                <c:pt idx="3156">
                  <c:v>0.213476</c:v>
                </c:pt>
                <c:pt idx="3157">
                  <c:v>0.2864599</c:v>
                </c:pt>
                <c:pt idx="3159">
                  <c:v>0.2186892</c:v>
                </c:pt>
                <c:pt idx="3160">
                  <c:v>0.2864599</c:v>
                </c:pt>
                <c:pt idx="3162">
                  <c:v>0.2395417</c:v>
                </c:pt>
                <c:pt idx="3163">
                  <c:v>0.2864599</c:v>
                </c:pt>
                <c:pt idx="3165">
                  <c:v>0.2433331</c:v>
                </c:pt>
                <c:pt idx="3166">
                  <c:v>0.285986</c:v>
                </c:pt>
                <c:pt idx="3168">
                  <c:v>0.2457027</c:v>
                </c:pt>
                <c:pt idx="3169">
                  <c:v>0.285512</c:v>
                </c:pt>
                <c:pt idx="3171">
                  <c:v>0.2471244</c:v>
                </c:pt>
                <c:pt idx="3172">
                  <c:v>0.2850381</c:v>
                </c:pt>
                <c:pt idx="3174">
                  <c:v>0.2466505</c:v>
                </c:pt>
                <c:pt idx="3175">
                  <c:v>0.2840903</c:v>
                </c:pt>
                <c:pt idx="3177">
                  <c:v>0.2461766</c:v>
                </c:pt>
                <c:pt idx="3178">
                  <c:v>0.2836164</c:v>
                </c:pt>
                <c:pt idx="3180">
                  <c:v>0.243807</c:v>
                </c:pt>
                <c:pt idx="3181">
                  <c:v>0.2812467</c:v>
                </c:pt>
                <c:pt idx="3183">
                  <c:v>0.2466505</c:v>
                </c:pt>
                <c:pt idx="3184">
                  <c:v>0.2807728</c:v>
                </c:pt>
                <c:pt idx="3186">
                  <c:v>0.2490201</c:v>
                </c:pt>
                <c:pt idx="3187">
                  <c:v>0.2793511</c:v>
                </c:pt>
                <c:pt idx="3189">
                  <c:v>0.2504419</c:v>
                </c:pt>
                <c:pt idx="3190">
                  <c:v>0.279825</c:v>
                </c:pt>
                <c:pt idx="3192">
                  <c:v>0.2523376</c:v>
                </c:pt>
                <c:pt idx="3193">
                  <c:v>0.2793511</c:v>
                </c:pt>
                <c:pt idx="3195">
                  <c:v>0.2542332</c:v>
                </c:pt>
                <c:pt idx="3196">
                  <c:v>0.2784032</c:v>
                </c:pt>
                <c:pt idx="3198">
                  <c:v>0.2575507</c:v>
                </c:pt>
                <c:pt idx="3199">
                  <c:v>0.2774554</c:v>
                </c:pt>
                <c:pt idx="3201">
                  <c:v>0.267503</c:v>
                </c:pt>
                <c:pt idx="3202">
                  <c:v>0.2769815</c:v>
                </c:pt>
                <c:pt idx="3204">
                  <c:v>0.1807755</c:v>
                </c:pt>
                <c:pt idx="3205">
                  <c:v>0.1817233</c:v>
                </c:pt>
                <c:pt idx="3207">
                  <c:v>0.1637143</c:v>
                </c:pt>
                <c:pt idx="3208">
                  <c:v>0.1675057</c:v>
                </c:pt>
                <c:pt idx="3210">
                  <c:v>0.1689274</c:v>
                </c:pt>
                <c:pt idx="3211">
                  <c:v>0.1731927</c:v>
                </c:pt>
                <c:pt idx="3213">
                  <c:v>0.1769841</c:v>
                </c:pt>
                <c:pt idx="3214">
                  <c:v>0.1840929</c:v>
                </c:pt>
                <c:pt idx="3216">
                  <c:v>0.1575533</c:v>
                </c:pt>
                <c:pt idx="3217">
                  <c:v>0.1850408</c:v>
                </c:pt>
                <c:pt idx="3219">
                  <c:v>0.1499706</c:v>
                </c:pt>
                <c:pt idx="3220">
                  <c:v>0.1855147</c:v>
                </c:pt>
                <c:pt idx="3222">
                  <c:v>0.1494967</c:v>
                </c:pt>
                <c:pt idx="3223">
                  <c:v>0.18978</c:v>
                </c:pt>
                <c:pt idx="3225">
                  <c:v>0.1490228</c:v>
                </c:pt>
                <c:pt idx="3226">
                  <c:v>0.18978</c:v>
                </c:pt>
                <c:pt idx="3228">
                  <c:v>0.1490228</c:v>
                </c:pt>
                <c:pt idx="3229">
                  <c:v>0.1926235</c:v>
                </c:pt>
                <c:pt idx="3231">
                  <c:v>0.1485488</c:v>
                </c:pt>
                <c:pt idx="3232">
                  <c:v>0.1968888</c:v>
                </c:pt>
                <c:pt idx="3234">
                  <c:v>0.1480749</c:v>
                </c:pt>
                <c:pt idx="3235">
                  <c:v>0.1987845</c:v>
                </c:pt>
                <c:pt idx="3237">
                  <c:v>0.1480749</c:v>
                </c:pt>
                <c:pt idx="3238">
                  <c:v>0.2006802</c:v>
                </c:pt>
                <c:pt idx="3240">
                  <c:v>0.147601</c:v>
                </c:pt>
                <c:pt idx="3241">
                  <c:v>0.2006802</c:v>
                </c:pt>
                <c:pt idx="3243">
                  <c:v>0.1471271</c:v>
                </c:pt>
                <c:pt idx="3244">
                  <c:v>0.2006802</c:v>
                </c:pt>
                <c:pt idx="3246">
                  <c:v>0.1471271</c:v>
                </c:pt>
                <c:pt idx="3247">
                  <c:v>0.2011541</c:v>
                </c:pt>
                <c:pt idx="3249">
                  <c:v>0.1466532</c:v>
                </c:pt>
                <c:pt idx="3250">
                  <c:v>0.2021019</c:v>
                </c:pt>
                <c:pt idx="3252">
                  <c:v>0.1461792</c:v>
                </c:pt>
                <c:pt idx="3253">
                  <c:v>0.201628</c:v>
                </c:pt>
                <c:pt idx="3255">
                  <c:v>0.1461792</c:v>
                </c:pt>
                <c:pt idx="3256">
                  <c:v>0.2021019</c:v>
                </c:pt>
                <c:pt idx="3258">
                  <c:v>0.1457053</c:v>
                </c:pt>
                <c:pt idx="3259">
                  <c:v>0.201628</c:v>
                </c:pt>
                <c:pt idx="3261">
                  <c:v>0.1452314</c:v>
                </c:pt>
                <c:pt idx="3262">
                  <c:v>0.2011541</c:v>
                </c:pt>
                <c:pt idx="3264">
                  <c:v>0.1447575</c:v>
                </c:pt>
                <c:pt idx="3265">
                  <c:v>0.2006802</c:v>
                </c:pt>
                <c:pt idx="3267">
                  <c:v>0.1499706</c:v>
                </c:pt>
                <c:pt idx="3268">
                  <c:v>0.1670318</c:v>
                </c:pt>
                <c:pt idx="3270">
                  <c:v>0.1698753</c:v>
                </c:pt>
                <c:pt idx="3271">
                  <c:v>0.1703492</c:v>
                </c:pt>
                <c:pt idx="3273">
                  <c:v>0.1793537</c:v>
                </c:pt>
                <c:pt idx="3274">
                  <c:v>0.2002062</c:v>
                </c:pt>
                <c:pt idx="3276">
                  <c:v>0.1864625</c:v>
                </c:pt>
                <c:pt idx="3277">
                  <c:v>0.1997323</c:v>
                </c:pt>
                <c:pt idx="3279">
                  <c:v>0.1893061</c:v>
                </c:pt>
                <c:pt idx="3280">
                  <c:v>0.1992584</c:v>
                </c:pt>
                <c:pt idx="3282">
                  <c:v>0.1926235</c:v>
                </c:pt>
                <c:pt idx="3283">
                  <c:v>0.1987845</c:v>
                </c:pt>
                <c:pt idx="3285">
                  <c:v>0.1978366</c:v>
                </c:pt>
                <c:pt idx="3286">
                  <c:v>0.1983106</c:v>
                </c:pt>
                <c:pt idx="3288">
                  <c:v>0.0201162</c:v>
                </c:pt>
                <c:pt idx="3289">
                  <c:v>0.021538</c:v>
                </c:pt>
                <c:pt idx="3291">
                  <c:v>-0.0196932</c:v>
                </c:pt>
                <c:pt idx="3292">
                  <c:v>-0.0192192</c:v>
                </c:pt>
                <c:pt idx="3294">
                  <c:v>-0.0177975</c:v>
                </c:pt>
                <c:pt idx="3295">
                  <c:v>-0.0154279</c:v>
                </c:pt>
                <c:pt idx="3297">
                  <c:v>-0.0121104</c:v>
                </c:pt>
                <c:pt idx="3298">
                  <c:v>-0.0016842</c:v>
                </c:pt>
                <c:pt idx="3300">
                  <c:v>0.0021072</c:v>
                </c:pt>
                <c:pt idx="3301">
                  <c:v>0.0025811</c:v>
                </c:pt>
                <c:pt idx="3303">
                  <c:v>0.015377</c:v>
                </c:pt>
                <c:pt idx="3304">
                  <c:v>0.021538</c:v>
                </c:pt>
                <c:pt idx="3306">
                  <c:v>-0.0282237</c:v>
                </c:pt>
                <c:pt idx="3307">
                  <c:v>0.021538</c:v>
                </c:pt>
                <c:pt idx="3309">
                  <c:v>-0.0395978</c:v>
                </c:pt>
                <c:pt idx="3310">
                  <c:v>-0.03865</c:v>
                </c:pt>
                <c:pt idx="3312">
                  <c:v>-0.0367543</c:v>
                </c:pt>
                <c:pt idx="3313">
                  <c:v>-0.0343847</c:v>
                </c:pt>
                <c:pt idx="3315">
                  <c:v>-0.0329629</c:v>
                </c:pt>
                <c:pt idx="3316">
                  <c:v>0.021538</c:v>
                </c:pt>
                <c:pt idx="3318">
                  <c:v>-0.0457588</c:v>
                </c:pt>
                <c:pt idx="3319">
                  <c:v>0.021538</c:v>
                </c:pt>
                <c:pt idx="3321">
                  <c:v>-0.0533416</c:v>
                </c:pt>
                <c:pt idx="3322">
                  <c:v>0.021538</c:v>
                </c:pt>
                <c:pt idx="3324">
                  <c:v>-0.056659</c:v>
                </c:pt>
                <c:pt idx="3325">
                  <c:v>0.0220119</c:v>
                </c:pt>
                <c:pt idx="3327">
                  <c:v>-0.056659</c:v>
                </c:pt>
                <c:pt idx="3328">
                  <c:v>0.0220119</c:v>
                </c:pt>
                <c:pt idx="3330">
                  <c:v>-0.056659</c:v>
                </c:pt>
                <c:pt idx="3331">
                  <c:v>0.0220119</c:v>
                </c:pt>
                <c:pt idx="3333">
                  <c:v>-0.0561851</c:v>
                </c:pt>
                <c:pt idx="3334">
                  <c:v>0.0220119</c:v>
                </c:pt>
                <c:pt idx="3336">
                  <c:v>-0.0561851</c:v>
                </c:pt>
                <c:pt idx="3337">
                  <c:v>0.0220119</c:v>
                </c:pt>
                <c:pt idx="3339">
                  <c:v>-0.0561851</c:v>
                </c:pt>
                <c:pt idx="3340">
                  <c:v>0.021538</c:v>
                </c:pt>
                <c:pt idx="3342">
                  <c:v>-0.0561851</c:v>
                </c:pt>
                <c:pt idx="3343">
                  <c:v>0.021538</c:v>
                </c:pt>
                <c:pt idx="3345">
                  <c:v>-0.0557112</c:v>
                </c:pt>
                <c:pt idx="3346">
                  <c:v>0.0210641</c:v>
                </c:pt>
                <c:pt idx="3348">
                  <c:v>-0.0557112</c:v>
                </c:pt>
                <c:pt idx="3349">
                  <c:v>0.0205901</c:v>
                </c:pt>
                <c:pt idx="3351">
                  <c:v>-0.0557112</c:v>
                </c:pt>
                <c:pt idx="3352">
                  <c:v>0.0201162</c:v>
                </c:pt>
                <c:pt idx="3354">
                  <c:v>-0.0557112</c:v>
                </c:pt>
                <c:pt idx="3355">
                  <c:v>0.0196423</c:v>
                </c:pt>
                <c:pt idx="3357">
                  <c:v>-0.0552372</c:v>
                </c:pt>
                <c:pt idx="3358">
                  <c:v>0.0191684</c:v>
                </c:pt>
                <c:pt idx="3360">
                  <c:v>-0.0623461</c:v>
                </c:pt>
                <c:pt idx="3361">
                  <c:v>0.0191684</c:v>
                </c:pt>
                <c:pt idx="3363">
                  <c:v>-0.0969423</c:v>
                </c:pt>
                <c:pt idx="3364">
                  <c:v>0.0191684</c:v>
                </c:pt>
                <c:pt idx="3366">
                  <c:v>-0.0969423</c:v>
                </c:pt>
                <c:pt idx="3367">
                  <c:v>0.0186945</c:v>
                </c:pt>
                <c:pt idx="3369">
                  <c:v>-0.0964684</c:v>
                </c:pt>
                <c:pt idx="3370">
                  <c:v>-0.0576068</c:v>
                </c:pt>
                <c:pt idx="3372">
                  <c:v>-0.2794019</c:v>
                </c:pt>
                <c:pt idx="3373">
                  <c:v>-0.2685017</c:v>
                </c:pt>
                <c:pt idx="3375">
                  <c:v>-0.2917239</c:v>
                </c:pt>
                <c:pt idx="3376">
                  <c:v>-0.2675539</c:v>
                </c:pt>
                <c:pt idx="3378">
                  <c:v>-0.3026241</c:v>
                </c:pt>
                <c:pt idx="3379">
                  <c:v>-0.26708</c:v>
                </c:pt>
                <c:pt idx="3381">
                  <c:v>-0.3135242</c:v>
                </c:pt>
                <c:pt idx="3382">
                  <c:v>-0.2661321</c:v>
                </c:pt>
                <c:pt idx="3384">
                  <c:v>-0.3239505</c:v>
                </c:pt>
                <c:pt idx="3385">
                  <c:v>-0.2656582</c:v>
                </c:pt>
                <c:pt idx="3387">
                  <c:v>-0.3334289</c:v>
                </c:pt>
                <c:pt idx="3388">
                  <c:v>-0.2651843</c:v>
                </c:pt>
                <c:pt idx="3390">
                  <c:v>-0.3433813</c:v>
                </c:pt>
                <c:pt idx="3391">
                  <c:v>-0.2642364</c:v>
                </c:pt>
                <c:pt idx="3393">
                  <c:v>-0.3533336</c:v>
                </c:pt>
                <c:pt idx="3394">
                  <c:v>-0.2637625</c:v>
                </c:pt>
                <c:pt idx="3396">
                  <c:v>-0.3585467</c:v>
                </c:pt>
                <c:pt idx="3397">
                  <c:v>-0.2632886</c:v>
                </c:pt>
                <c:pt idx="3399">
                  <c:v>-0.3585467</c:v>
                </c:pt>
                <c:pt idx="3400">
                  <c:v>-0.2623408</c:v>
                </c:pt>
                <c:pt idx="3402">
                  <c:v>-0.3585467</c:v>
                </c:pt>
                <c:pt idx="3403">
                  <c:v>-0.2618668</c:v>
                </c:pt>
                <c:pt idx="3405">
                  <c:v>-0.3575989</c:v>
                </c:pt>
                <c:pt idx="3406">
                  <c:v>-0.2604451</c:v>
                </c:pt>
                <c:pt idx="3408">
                  <c:v>-0.357125</c:v>
                </c:pt>
                <c:pt idx="3409">
                  <c:v>-0.2590233</c:v>
                </c:pt>
                <c:pt idx="3411">
                  <c:v>-0.357125</c:v>
                </c:pt>
                <c:pt idx="3412">
                  <c:v>-0.2618668</c:v>
                </c:pt>
                <c:pt idx="3414">
                  <c:v>-0.3552293</c:v>
                </c:pt>
                <c:pt idx="3415">
                  <c:v>-0.2618668</c:v>
                </c:pt>
                <c:pt idx="3417">
                  <c:v>-0.3538075</c:v>
                </c:pt>
                <c:pt idx="3418">
                  <c:v>-0.2599712</c:v>
                </c:pt>
                <c:pt idx="3420">
                  <c:v>-0.3514379</c:v>
                </c:pt>
                <c:pt idx="3421">
                  <c:v>-0.2566537</c:v>
                </c:pt>
                <c:pt idx="3423">
                  <c:v>-0.3495422</c:v>
                </c:pt>
                <c:pt idx="3424">
                  <c:v>-0.2552319</c:v>
                </c:pt>
                <c:pt idx="3426">
                  <c:v>-0.3481205</c:v>
                </c:pt>
                <c:pt idx="3427">
                  <c:v>-0.2528623</c:v>
                </c:pt>
                <c:pt idx="3429">
                  <c:v>-0.3471726</c:v>
                </c:pt>
                <c:pt idx="3430">
                  <c:v>-0.2514406</c:v>
                </c:pt>
                <c:pt idx="3432">
                  <c:v>-0.3457509</c:v>
                </c:pt>
                <c:pt idx="3433">
                  <c:v>-0.249071</c:v>
                </c:pt>
                <c:pt idx="3435">
                  <c:v>-0.344803</c:v>
                </c:pt>
                <c:pt idx="3436">
                  <c:v>-0.248597</c:v>
                </c:pt>
                <c:pt idx="3438">
                  <c:v>-0.3433813</c:v>
                </c:pt>
                <c:pt idx="3439">
                  <c:v>-0.2514406</c:v>
                </c:pt>
                <c:pt idx="3441">
                  <c:v>-0.3424334</c:v>
                </c:pt>
                <c:pt idx="3442">
                  <c:v>-0.2519145</c:v>
                </c:pt>
                <c:pt idx="3444">
                  <c:v>-0.3414856</c:v>
                </c:pt>
                <c:pt idx="3445">
                  <c:v>-0.2632886</c:v>
                </c:pt>
                <c:pt idx="3447">
                  <c:v>-0.3400638</c:v>
                </c:pt>
                <c:pt idx="3448">
                  <c:v>-0.2959892</c:v>
                </c:pt>
                <c:pt idx="3450">
                  <c:v>-0.2893543</c:v>
                </c:pt>
                <c:pt idx="3451">
                  <c:v>-0.2808237</c:v>
                </c:pt>
                <c:pt idx="3453">
                  <c:v>-0.2770323</c:v>
                </c:pt>
                <c:pt idx="3454">
                  <c:v>-0.2751366</c:v>
                </c:pt>
                <c:pt idx="3456">
                  <c:v>-0.3386421</c:v>
                </c:pt>
                <c:pt idx="3457">
                  <c:v>-0.3064154</c:v>
                </c:pt>
                <c:pt idx="3459">
                  <c:v>-0.3376942</c:v>
                </c:pt>
                <c:pt idx="3460">
                  <c:v>-0.321107</c:v>
                </c:pt>
                <c:pt idx="3462">
                  <c:v>-0.3367464</c:v>
                </c:pt>
                <c:pt idx="3463">
                  <c:v>-0.3220548</c:v>
                </c:pt>
                <c:pt idx="3465">
                  <c:v>-0.3357985</c:v>
                </c:pt>
                <c:pt idx="3466">
                  <c:v>-0.3215809</c:v>
                </c:pt>
                <c:pt idx="3468">
                  <c:v>-0.3353246</c:v>
                </c:pt>
                <c:pt idx="3469">
                  <c:v>-0.3220548</c:v>
                </c:pt>
                <c:pt idx="3471">
                  <c:v>-0.3343768</c:v>
                </c:pt>
                <c:pt idx="3472">
                  <c:v>-0.327268</c:v>
                </c:pt>
                <c:pt idx="3474">
                  <c:v>0.2049455</c:v>
                </c:pt>
                <c:pt idx="3475">
                  <c:v>0.2153717</c:v>
                </c:pt>
                <c:pt idx="3477">
                  <c:v>0.2044715</c:v>
                </c:pt>
                <c:pt idx="3478">
                  <c:v>0.2300633</c:v>
                </c:pt>
                <c:pt idx="3480">
                  <c:v>0.2039976</c:v>
                </c:pt>
                <c:pt idx="3481">
                  <c:v>0.2447548</c:v>
                </c:pt>
                <c:pt idx="3483">
                  <c:v>0.2035237</c:v>
                </c:pt>
                <c:pt idx="3484">
                  <c:v>0.2594464</c:v>
                </c:pt>
                <c:pt idx="3486">
                  <c:v>0.2030498</c:v>
                </c:pt>
                <c:pt idx="3487">
                  <c:v>0.267503</c:v>
                </c:pt>
                <c:pt idx="3489">
                  <c:v>0.2025758</c:v>
                </c:pt>
                <c:pt idx="3490">
                  <c:v>0.273664</c:v>
                </c:pt>
                <c:pt idx="3492">
                  <c:v>0.2021019</c:v>
                </c:pt>
                <c:pt idx="3493">
                  <c:v>0.2750858</c:v>
                </c:pt>
                <c:pt idx="3495">
                  <c:v>0.201628</c:v>
                </c:pt>
                <c:pt idx="3496">
                  <c:v>0.2774554</c:v>
                </c:pt>
                <c:pt idx="3498">
                  <c:v>0.2011541</c:v>
                </c:pt>
                <c:pt idx="3499">
                  <c:v>0.2755597</c:v>
                </c:pt>
                <c:pt idx="3501">
                  <c:v>0.2006802</c:v>
                </c:pt>
                <c:pt idx="3502">
                  <c:v>0.2727162</c:v>
                </c:pt>
                <c:pt idx="3504">
                  <c:v>0.2002062</c:v>
                </c:pt>
                <c:pt idx="3505">
                  <c:v>0.2703466</c:v>
                </c:pt>
                <c:pt idx="3507">
                  <c:v>0.1997323</c:v>
                </c:pt>
                <c:pt idx="3508">
                  <c:v>0.2712944</c:v>
                </c:pt>
                <c:pt idx="3510">
                  <c:v>0.1992584</c:v>
                </c:pt>
                <c:pt idx="3511">
                  <c:v>0.2708205</c:v>
                </c:pt>
                <c:pt idx="3513">
                  <c:v>0.1987845</c:v>
                </c:pt>
                <c:pt idx="3514">
                  <c:v>0.2722422</c:v>
                </c:pt>
                <c:pt idx="3516">
                  <c:v>0.2021019</c:v>
                </c:pt>
                <c:pt idx="3517">
                  <c:v>0.207789</c:v>
                </c:pt>
                <c:pt idx="3519">
                  <c:v>0.2101586</c:v>
                </c:pt>
                <c:pt idx="3520">
                  <c:v>0.2731901</c:v>
                </c:pt>
                <c:pt idx="3522">
                  <c:v>0.2058933</c:v>
                </c:pt>
                <c:pt idx="3523">
                  <c:v>0.2073151</c:v>
                </c:pt>
                <c:pt idx="3525">
                  <c:v>0.2243762</c:v>
                </c:pt>
                <c:pt idx="3526">
                  <c:v>0.2708205</c:v>
                </c:pt>
                <c:pt idx="3528">
                  <c:v>0.2390678</c:v>
                </c:pt>
                <c:pt idx="3529">
                  <c:v>0.2684509</c:v>
                </c:pt>
                <c:pt idx="3531">
                  <c:v>0.2532854</c:v>
                </c:pt>
                <c:pt idx="3532">
                  <c:v>0.2665552</c:v>
                </c:pt>
                <c:pt idx="3534">
                  <c:v>0.3111038</c:v>
                </c:pt>
                <c:pt idx="3535">
                  <c:v>0.3144212</c:v>
                </c:pt>
                <c:pt idx="3537">
                  <c:v>0.3106299</c:v>
                </c:pt>
                <c:pt idx="3538">
                  <c:v>0.3144212</c:v>
                </c:pt>
                <c:pt idx="3540">
                  <c:v>0.309682</c:v>
                </c:pt>
                <c:pt idx="3541">
                  <c:v>0.3148951</c:v>
                </c:pt>
                <c:pt idx="3543">
                  <c:v>0.3172648</c:v>
                </c:pt>
                <c:pt idx="3544">
                  <c:v>0.3177387</c:v>
                </c:pt>
                <c:pt idx="3546">
                  <c:v>0.3087342</c:v>
                </c:pt>
                <c:pt idx="3547">
                  <c:v>0.3144212</c:v>
                </c:pt>
                <c:pt idx="3549">
                  <c:v>0.3125255</c:v>
                </c:pt>
                <c:pt idx="3550">
                  <c:v>0.3134734</c:v>
                </c:pt>
                <c:pt idx="3552">
                  <c:v>0.2177413</c:v>
                </c:pt>
                <c:pt idx="3553">
                  <c:v>0.2234284</c:v>
                </c:pt>
                <c:pt idx="3555">
                  <c:v>0.2163196</c:v>
                </c:pt>
                <c:pt idx="3556">
                  <c:v>0.2262719</c:v>
                </c:pt>
                <c:pt idx="3558">
                  <c:v>0.21395</c:v>
                </c:pt>
                <c:pt idx="3559">
                  <c:v>0.2276937</c:v>
                </c:pt>
                <c:pt idx="3561">
                  <c:v>0.2120543</c:v>
                </c:pt>
                <c:pt idx="3562">
                  <c:v>0.2310111</c:v>
                </c:pt>
                <c:pt idx="3564">
                  <c:v>0.2111064</c:v>
                </c:pt>
                <c:pt idx="3565">
                  <c:v>0.2338546</c:v>
                </c:pt>
                <c:pt idx="3567">
                  <c:v>0.2073151</c:v>
                </c:pt>
                <c:pt idx="3568">
                  <c:v>0.2362242</c:v>
                </c:pt>
                <c:pt idx="3570">
                  <c:v>0.2035237</c:v>
                </c:pt>
                <c:pt idx="3571">
                  <c:v>0.2371721</c:v>
                </c:pt>
                <c:pt idx="3573">
                  <c:v>0.2025758</c:v>
                </c:pt>
                <c:pt idx="3574">
                  <c:v>0.2419113</c:v>
                </c:pt>
                <c:pt idx="3576">
                  <c:v>0.1983106</c:v>
                </c:pt>
                <c:pt idx="3577">
                  <c:v>0.2423852</c:v>
                </c:pt>
                <c:pt idx="3579">
                  <c:v>0.1949931</c:v>
                </c:pt>
                <c:pt idx="3580">
                  <c:v>0.2428591</c:v>
                </c:pt>
                <c:pt idx="3582">
                  <c:v>0.1912017</c:v>
                </c:pt>
                <c:pt idx="3583">
                  <c:v>0.2442809</c:v>
                </c:pt>
                <c:pt idx="3585">
                  <c:v>0.18978</c:v>
                </c:pt>
                <c:pt idx="3586">
                  <c:v>0.2457027</c:v>
                </c:pt>
                <c:pt idx="3588">
                  <c:v>0.1874104</c:v>
                </c:pt>
                <c:pt idx="3589">
                  <c:v>0.2490201</c:v>
                </c:pt>
                <c:pt idx="3591">
                  <c:v>0.1817233</c:v>
                </c:pt>
                <c:pt idx="3592">
                  <c:v>0.2461766</c:v>
                </c:pt>
                <c:pt idx="3594">
                  <c:v>0.1798276</c:v>
                </c:pt>
                <c:pt idx="3595">
                  <c:v>0.2423852</c:v>
                </c:pt>
                <c:pt idx="3597">
                  <c:v>0.1817233</c:v>
                </c:pt>
                <c:pt idx="3598">
                  <c:v>0.2381199</c:v>
                </c:pt>
                <c:pt idx="3600">
                  <c:v>0.1859886</c:v>
                </c:pt>
                <c:pt idx="3601">
                  <c:v>0.2343286</c:v>
                </c:pt>
                <c:pt idx="3603">
                  <c:v>0.1912017</c:v>
                </c:pt>
                <c:pt idx="3604">
                  <c:v>0.2144239</c:v>
                </c:pt>
                <c:pt idx="3606">
                  <c:v>-0.007845100000000001</c:v>
                </c:pt>
                <c:pt idx="3607">
                  <c:v>-0.0064234</c:v>
                </c:pt>
                <c:pt idx="3609">
                  <c:v>-0.0102147</c:v>
                </c:pt>
                <c:pt idx="3610">
                  <c:v>-0.008319</c:v>
                </c:pt>
                <c:pt idx="3612">
                  <c:v>-0.0277498</c:v>
                </c:pt>
                <c:pt idx="3613">
                  <c:v>-0.0234845</c:v>
                </c:pt>
                <c:pt idx="3615">
                  <c:v>-0.0225367</c:v>
                </c:pt>
                <c:pt idx="3616">
                  <c:v>-0.0068973</c:v>
                </c:pt>
                <c:pt idx="3618">
                  <c:v>-0.0367543</c:v>
                </c:pt>
                <c:pt idx="3619">
                  <c:v>-0.0068973</c:v>
                </c:pt>
                <c:pt idx="3621">
                  <c:v>-0.0898335</c:v>
                </c:pt>
                <c:pt idx="3622">
                  <c:v>-0.0068973</c:v>
                </c:pt>
                <c:pt idx="3624">
                  <c:v>-0.1016815</c:v>
                </c:pt>
                <c:pt idx="3625">
                  <c:v>-0.0068973</c:v>
                </c:pt>
                <c:pt idx="3627">
                  <c:v>-0.1016815</c:v>
                </c:pt>
                <c:pt idx="3628">
                  <c:v>-0.0059494</c:v>
                </c:pt>
                <c:pt idx="3630">
                  <c:v>-0.1012076</c:v>
                </c:pt>
                <c:pt idx="3631">
                  <c:v>-0.0059494</c:v>
                </c:pt>
                <c:pt idx="3633">
                  <c:v>-0.1012076</c:v>
                </c:pt>
                <c:pt idx="3634">
                  <c:v>-0.0059494</c:v>
                </c:pt>
                <c:pt idx="3636">
                  <c:v>-0.1007337</c:v>
                </c:pt>
                <c:pt idx="3637">
                  <c:v>-0.0059494</c:v>
                </c:pt>
                <c:pt idx="3639">
                  <c:v>-0.1007337</c:v>
                </c:pt>
                <c:pt idx="3640">
                  <c:v>-0.0059494</c:v>
                </c:pt>
                <c:pt idx="3642">
                  <c:v>-0.1002597</c:v>
                </c:pt>
                <c:pt idx="3643">
                  <c:v>-0.0059494</c:v>
                </c:pt>
                <c:pt idx="3645">
                  <c:v>-0.1002597</c:v>
                </c:pt>
                <c:pt idx="3646">
                  <c:v>-0.0059494</c:v>
                </c:pt>
                <c:pt idx="3648">
                  <c:v>-0.09978579999999999</c:v>
                </c:pt>
                <c:pt idx="3649">
                  <c:v>-0.0059494</c:v>
                </c:pt>
                <c:pt idx="3651">
                  <c:v>-0.09978579999999999</c:v>
                </c:pt>
                <c:pt idx="3652">
                  <c:v>-0.0059494</c:v>
                </c:pt>
                <c:pt idx="3654">
                  <c:v>-0.09931189999999999</c:v>
                </c:pt>
                <c:pt idx="3655">
                  <c:v>-0.0059494</c:v>
                </c:pt>
                <c:pt idx="3657">
                  <c:v>-0.09931189999999999</c:v>
                </c:pt>
                <c:pt idx="3658">
                  <c:v>-0.0059494</c:v>
                </c:pt>
                <c:pt idx="3660">
                  <c:v>-0.098838</c:v>
                </c:pt>
                <c:pt idx="3661">
                  <c:v>-0.0059494</c:v>
                </c:pt>
                <c:pt idx="3663">
                  <c:v>-0.0983641</c:v>
                </c:pt>
                <c:pt idx="3664">
                  <c:v>-0.0092669</c:v>
                </c:pt>
                <c:pt idx="3666">
                  <c:v>-0.0983641</c:v>
                </c:pt>
                <c:pt idx="3667">
                  <c:v>-0.0102147</c:v>
                </c:pt>
                <c:pt idx="3669">
                  <c:v>-0.09789009999999999</c:v>
                </c:pt>
                <c:pt idx="3670">
                  <c:v>-0.007845100000000001</c:v>
                </c:pt>
                <c:pt idx="3672">
                  <c:v>-0.09789009999999999</c:v>
                </c:pt>
                <c:pt idx="3673">
                  <c:v>-0.0135322</c:v>
                </c:pt>
                <c:pt idx="3675">
                  <c:v>-0.09741619999999999</c:v>
                </c:pt>
                <c:pt idx="3676">
                  <c:v>-0.0737202</c:v>
                </c:pt>
                <c:pt idx="3678">
                  <c:v>0.081252</c:v>
                </c:pt>
                <c:pt idx="3679">
                  <c:v>0.08172599999999999</c:v>
                </c:pt>
                <c:pt idx="3681">
                  <c:v>0.0831477</c:v>
                </c:pt>
                <c:pt idx="3682">
                  <c:v>0.1186918</c:v>
                </c:pt>
                <c:pt idx="3684">
                  <c:v>0.0831477</c:v>
                </c:pt>
                <c:pt idx="3685">
                  <c:v>0.1494967</c:v>
                </c:pt>
                <c:pt idx="3687">
                  <c:v>0.0836216</c:v>
                </c:pt>
                <c:pt idx="3688">
                  <c:v>0.1651361</c:v>
                </c:pt>
                <c:pt idx="3690">
                  <c:v>0.0855173</c:v>
                </c:pt>
                <c:pt idx="3691">
                  <c:v>0.1646622</c:v>
                </c:pt>
                <c:pt idx="3693">
                  <c:v>0.08646520000000001</c:v>
                </c:pt>
                <c:pt idx="3694">
                  <c:v>0.1679796</c:v>
                </c:pt>
                <c:pt idx="3696">
                  <c:v>0.0878869</c:v>
                </c:pt>
                <c:pt idx="3697">
                  <c:v>0.1698753</c:v>
                </c:pt>
                <c:pt idx="3699">
                  <c:v>0.08883480000000001</c:v>
                </c:pt>
                <c:pt idx="3700">
                  <c:v>0.1760363</c:v>
                </c:pt>
                <c:pt idx="3702">
                  <c:v>0.0902565</c:v>
                </c:pt>
                <c:pt idx="3703">
                  <c:v>0.1793537</c:v>
                </c:pt>
                <c:pt idx="3705">
                  <c:v>0.0902565</c:v>
                </c:pt>
                <c:pt idx="3706">
                  <c:v>0.1826712</c:v>
                </c:pt>
                <c:pt idx="3708">
                  <c:v>0.1082655</c:v>
                </c:pt>
                <c:pt idx="3709">
                  <c:v>0.1845668</c:v>
                </c:pt>
                <c:pt idx="3711">
                  <c:v>0.1869364</c:v>
                </c:pt>
                <c:pt idx="3712">
                  <c:v>0.1874104</c:v>
                </c:pt>
                <c:pt idx="3714">
                  <c:v>0.1101612</c:v>
                </c:pt>
                <c:pt idx="3715">
                  <c:v>0.1125308</c:v>
                </c:pt>
                <c:pt idx="3717">
                  <c:v>0.1134787</c:v>
                </c:pt>
                <c:pt idx="3718">
                  <c:v>0.1907278</c:v>
                </c:pt>
                <c:pt idx="3720">
                  <c:v>0.1447575</c:v>
                </c:pt>
                <c:pt idx="3721">
                  <c:v>0.1949931</c:v>
                </c:pt>
                <c:pt idx="3723">
                  <c:v>0.1712971</c:v>
                </c:pt>
                <c:pt idx="3724">
                  <c:v>0.1978366</c:v>
                </c:pt>
                <c:pt idx="3726">
                  <c:v>0.1926235</c:v>
                </c:pt>
                <c:pt idx="3727">
                  <c:v>0.1978366</c:v>
                </c:pt>
                <c:pt idx="3729">
                  <c:v>-0.0272759</c:v>
                </c:pt>
                <c:pt idx="3730">
                  <c:v>-0.0196932</c:v>
                </c:pt>
                <c:pt idx="3732">
                  <c:v>-0.0377022</c:v>
                </c:pt>
                <c:pt idx="3733">
                  <c:v>-0.0211149</c:v>
                </c:pt>
                <c:pt idx="3735">
                  <c:v>-0.0438631</c:v>
                </c:pt>
                <c:pt idx="3736">
                  <c:v>-0.0215888</c:v>
                </c:pt>
                <c:pt idx="3738">
                  <c:v>-0.0490763</c:v>
                </c:pt>
                <c:pt idx="3739">
                  <c:v>-0.0230106</c:v>
                </c:pt>
                <c:pt idx="3741">
                  <c:v>-0.0500241</c:v>
                </c:pt>
                <c:pt idx="3742">
                  <c:v>-0.0230106</c:v>
                </c:pt>
                <c:pt idx="3744">
                  <c:v>-0.0509719</c:v>
                </c:pt>
                <c:pt idx="3745">
                  <c:v>-0.0249063</c:v>
                </c:pt>
                <c:pt idx="3747">
                  <c:v>-0.0528676</c:v>
                </c:pt>
                <c:pt idx="3748">
                  <c:v>-0.0234845</c:v>
                </c:pt>
                <c:pt idx="3750">
                  <c:v>-0.0533416</c:v>
                </c:pt>
                <c:pt idx="3751">
                  <c:v>-0.0225367</c:v>
                </c:pt>
                <c:pt idx="3753">
                  <c:v>-0.0542894</c:v>
                </c:pt>
                <c:pt idx="3754">
                  <c:v>-0.0239584</c:v>
                </c:pt>
                <c:pt idx="3756">
                  <c:v>-0.0225367</c:v>
                </c:pt>
                <c:pt idx="3757">
                  <c:v>-0.0220628</c:v>
                </c:pt>
                <c:pt idx="3759">
                  <c:v>-0.0538155</c:v>
                </c:pt>
                <c:pt idx="3760">
                  <c:v>-0.0211149</c:v>
                </c:pt>
                <c:pt idx="3762">
                  <c:v>-0.0557112</c:v>
                </c:pt>
                <c:pt idx="3763">
                  <c:v>-0.0196932</c:v>
                </c:pt>
                <c:pt idx="3765">
                  <c:v>-0.0595025</c:v>
                </c:pt>
                <c:pt idx="3766">
                  <c:v>-0.0182714</c:v>
                </c:pt>
                <c:pt idx="3768">
                  <c:v>-0.0604504</c:v>
                </c:pt>
                <c:pt idx="3769">
                  <c:v>-0.0163757</c:v>
                </c:pt>
                <c:pt idx="3771">
                  <c:v>-0.0623461</c:v>
                </c:pt>
                <c:pt idx="3772">
                  <c:v>-0.0135322</c:v>
                </c:pt>
                <c:pt idx="3774">
                  <c:v>-0.0651896</c:v>
                </c:pt>
                <c:pt idx="3775">
                  <c:v>-0.0121104</c:v>
                </c:pt>
                <c:pt idx="3777">
                  <c:v>-0.0666113</c:v>
                </c:pt>
                <c:pt idx="3778">
                  <c:v>-0.0073712</c:v>
                </c:pt>
                <c:pt idx="3780">
                  <c:v>-0.0670853</c:v>
                </c:pt>
                <c:pt idx="3781">
                  <c:v>-0.009740800000000001</c:v>
                </c:pt>
                <c:pt idx="3783">
                  <c:v>-0.007845100000000001</c:v>
                </c:pt>
                <c:pt idx="3784">
                  <c:v>0.0021072</c:v>
                </c:pt>
                <c:pt idx="3786">
                  <c:v>-0.0694549</c:v>
                </c:pt>
                <c:pt idx="3787">
                  <c:v>0.0077943</c:v>
                </c:pt>
                <c:pt idx="3789">
                  <c:v>-0.0704027</c:v>
                </c:pt>
                <c:pt idx="3790">
                  <c:v>0.0115856</c:v>
                </c:pt>
                <c:pt idx="3792">
                  <c:v>-0.0708766</c:v>
                </c:pt>
                <c:pt idx="3793">
                  <c:v>0.0144292</c:v>
                </c:pt>
                <c:pt idx="3795">
                  <c:v>-0.1125817</c:v>
                </c:pt>
                <c:pt idx="3796">
                  <c:v>-0.1078425</c:v>
                </c:pt>
                <c:pt idx="3798">
                  <c:v>-0.0722984</c:v>
                </c:pt>
                <c:pt idx="3799">
                  <c:v>0.0167988</c:v>
                </c:pt>
                <c:pt idx="3801">
                  <c:v>-0.116847</c:v>
                </c:pt>
                <c:pt idx="3802">
                  <c:v>-0.104999</c:v>
                </c:pt>
                <c:pt idx="3804">
                  <c:v>-0.0756158</c:v>
                </c:pt>
                <c:pt idx="3805">
                  <c:v>0.0163249</c:v>
                </c:pt>
                <c:pt idx="3807">
                  <c:v>-0.1220601</c:v>
                </c:pt>
                <c:pt idx="3808">
                  <c:v>-0.1040511</c:v>
                </c:pt>
                <c:pt idx="3810">
                  <c:v>-0.0789333</c:v>
                </c:pt>
                <c:pt idx="3811">
                  <c:v>0.0149031</c:v>
                </c:pt>
                <c:pt idx="3813">
                  <c:v>0.0196423</c:v>
                </c:pt>
                <c:pt idx="3814">
                  <c:v>0.0267511</c:v>
                </c:pt>
                <c:pt idx="3816">
                  <c:v>-0.1249036</c:v>
                </c:pt>
                <c:pt idx="3817">
                  <c:v>-0.1026293</c:v>
                </c:pt>
                <c:pt idx="3819">
                  <c:v>-0.080829</c:v>
                </c:pt>
                <c:pt idx="3820">
                  <c:v>0.0310164</c:v>
                </c:pt>
                <c:pt idx="3822">
                  <c:v>-0.128695</c:v>
                </c:pt>
                <c:pt idx="3823">
                  <c:v>-0.0969423</c:v>
                </c:pt>
                <c:pt idx="3825">
                  <c:v>-0.0922031</c:v>
                </c:pt>
                <c:pt idx="3826">
                  <c:v>0.0324382</c:v>
                </c:pt>
                <c:pt idx="3828">
                  <c:v>-0.1296429</c:v>
                </c:pt>
                <c:pt idx="3829">
                  <c:v>0.0343339</c:v>
                </c:pt>
                <c:pt idx="3831">
                  <c:v>-0.1305907</c:v>
                </c:pt>
                <c:pt idx="3832">
                  <c:v>0.0338599</c:v>
                </c:pt>
                <c:pt idx="3834">
                  <c:v>-0.1305907</c:v>
                </c:pt>
                <c:pt idx="3835">
                  <c:v>0.0343339</c:v>
                </c:pt>
                <c:pt idx="3837">
                  <c:v>-0.1315385</c:v>
                </c:pt>
                <c:pt idx="3838">
                  <c:v>0.0338599</c:v>
                </c:pt>
                <c:pt idx="3840">
                  <c:v>-0.1329603</c:v>
                </c:pt>
                <c:pt idx="3841">
                  <c:v>0.0357556</c:v>
                </c:pt>
                <c:pt idx="3843">
                  <c:v>-0.1329603</c:v>
                </c:pt>
                <c:pt idx="3844">
                  <c:v>0.0367035</c:v>
                </c:pt>
                <c:pt idx="3846">
                  <c:v>-0.1358038</c:v>
                </c:pt>
                <c:pt idx="3847">
                  <c:v>0.0362295</c:v>
                </c:pt>
                <c:pt idx="3849">
                  <c:v>-0.1400691</c:v>
                </c:pt>
                <c:pt idx="3850">
                  <c:v>0.0352817</c:v>
                </c:pt>
                <c:pt idx="3852">
                  <c:v>-0.1419648</c:v>
                </c:pt>
                <c:pt idx="3853">
                  <c:v>0.0338599</c:v>
                </c:pt>
                <c:pt idx="3855">
                  <c:v>-0.1448083</c:v>
                </c:pt>
                <c:pt idx="3856">
                  <c:v>0.0319642</c:v>
                </c:pt>
                <c:pt idx="3858">
                  <c:v>-0.146704</c:v>
                </c:pt>
                <c:pt idx="3859">
                  <c:v>0.0319642</c:v>
                </c:pt>
                <c:pt idx="3861">
                  <c:v>-0.1500215</c:v>
                </c:pt>
                <c:pt idx="3862">
                  <c:v>0.0300686</c:v>
                </c:pt>
                <c:pt idx="3864">
                  <c:v>-0.1519171</c:v>
                </c:pt>
                <c:pt idx="3865">
                  <c:v>0.0286468</c:v>
                </c:pt>
                <c:pt idx="3867">
                  <c:v>-0.1538128</c:v>
                </c:pt>
                <c:pt idx="3868">
                  <c:v>-0.1068946</c:v>
                </c:pt>
                <c:pt idx="3870">
                  <c:v>-0.1035772</c:v>
                </c:pt>
                <c:pt idx="3871">
                  <c:v>0.0286468</c:v>
                </c:pt>
                <c:pt idx="3873">
                  <c:v>-0.1561824</c:v>
                </c:pt>
                <c:pt idx="3874">
                  <c:v>-0.1372256</c:v>
                </c:pt>
                <c:pt idx="3876">
                  <c:v>-0.1035772</c:v>
                </c:pt>
                <c:pt idx="3877">
                  <c:v>0.0286468</c:v>
                </c:pt>
                <c:pt idx="3879">
                  <c:v>-0.1031033</c:v>
                </c:pt>
                <c:pt idx="3880">
                  <c:v>0.0286468</c:v>
                </c:pt>
                <c:pt idx="3882">
                  <c:v>-0.1031033</c:v>
                </c:pt>
                <c:pt idx="3883">
                  <c:v>0.0281729</c:v>
                </c:pt>
                <c:pt idx="3885">
                  <c:v>-0.1031033</c:v>
                </c:pt>
                <c:pt idx="3886">
                  <c:v>0.0281729</c:v>
                </c:pt>
                <c:pt idx="3888">
                  <c:v>-0.1026293</c:v>
                </c:pt>
                <c:pt idx="3889">
                  <c:v>0.0281729</c:v>
                </c:pt>
                <c:pt idx="3891">
                  <c:v>-0.1026293</c:v>
                </c:pt>
                <c:pt idx="3892">
                  <c:v>0.0281729</c:v>
                </c:pt>
                <c:pt idx="3894">
                  <c:v>-0.1021554</c:v>
                </c:pt>
                <c:pt idx="3895">
                  <c:v>0.0281729</c:v>
                </c:pt>
                <c:pt idx="3897">
                  <c:v>-0.1021554</c:v>
                </c:pt>
                <c:pt idx="3898">
                  <c:v>0.0281729</c:v>
                </c:pt>
                <c:pt idx="3900">
                  <c:v>-0.1016815</c:v>
                </c:pt>
                <c:pt idx="3901">
                  <c:v>-0.0054755</c:v>
                </c:pt>
                <c:pt idx="3903">
                  <c:v>-0.0045277</c:v>
                </c:pt>
                <c:pt idx="3904">
                  <c:v>0.0196423</c:v>
                </c:pt>
                <c:pt idx="3906">
                  <c:v>-0.1012076</c:v>
                </c:pt>
                <c:pt idx="3907">
                  <c:v>-0.0201671</c:v>
                </c:pt>
                <c:pt idx="3909">
                  <c:v>-0.0187453</c:v>
                </c:pt>
                <c:pt idx="3910">
                  <c:v>-0.0182714</c:v>
                </c:pt>
                <c:pt idx="3912">
                  <c:v>-0.0149539</c:v>
                </c:pt>
                <c:pt idx="3913">
                  <c:v>-0.0125843</c:v>
                </c:pt>
                <c:pt idx="3915">
                  <c:v>-0.0012102</c:v>
                </c:pt>
                <c:pt idx="3916">
                  <c:v>0.0016333</c:v>
                </c:pt>
                <c:pt idx="3918">
                  <c:v>0.0030551</c:v>
                </c:pt>
                <c:pt idx="3919">
                  <c:v>0.0149031</c:v>
                </c:pt>
                <c:pt idx="3921">
                  <c:v>-0.1012076</c:v>
                </c:pt>
                <c:pt idx="3922">
                  <c:v>-0.0286977</c:v>
                </c:pt>
                <c:pt idx="3924">
                  <c:v>-0.1007337</c:v>
                </c:pt>
                <c:pt idx="3925">
                  <c:v>-0.0400718</c:v>
                </c:pt>
                <c:pt idx="3927">
                  <c:v>-0.0381761</c:v>
                </c:pt>
                <c:pt idx="3928">
                  <c:v>-0.0372282</c:v>
                </c:pt>
                <c:pt idx="3930">
                  <c:v>-0.0339108</c:v>
                </c:pt>
                <c:pt idx="3931">
                  <c:v>-0.0334369</c:v>
                </c:pt>
                <c:pt idx="3933">
                  <c:v>-0.1007337</c:v>
                </c:pt>
                <c:pt idx="3934">
                  <c:v>-0.0462327</c:v>
                </c:pt>
                <c:pt idx="3936">
                  <c:v>-0.1002597</c:v>
                </c:pt>
                <c:pt idx="3937">
                  <c:v>-0.0538155</c:v>
                </c:pt>
                <c:pt idx="3939">
                  <c:v>-0.1002597</c:v>
                </c:pt>
                <c:pt idx="3940">
                  <c:v>-0.0571329</c:v>
                </c:pt>
                <c:pt idx="3942">
                  <c:v>-0.1002597</c:v>
                </c:pt>
                <c:pt idx="3943">
                  <c:v>-0.0571329</c:v>
                </c:pt>
                <c:pt idx="3945">
                  <c:v>-0.09978579999999999</c:v>
                </c:pt>
                <c:pt idx="3946">
                  <c:v>-0.0571329</c:v>
                </c:pt>
                <c:pt idx="3948">
                  <c:v>-0.09978579999999999</c:v>
                </c:pt>
                <c:pt idx="3949">
                  <c:v>-0.056659</c:v>
                </c:pt>
                <c:pt idx="3951">
                  <c:v>-0.09931189999999999</c:v>
                </c:pt>
                <c:pt idx="3952">
                  <c:v>-0.056659</c:v>
                </c:pt>
                <c:pt idx="3954">
                  <c:v>-0.09931189999999999</c:v>
                </c:pt>
                <c:pt idx="3955">
                  <c:v>-0.056659</c:v>
                </c:pt>
                <c:pt idx="3957">
                  <c:v>-0.098838</c:v>
                </c:pt>
                <c:pt idx="3958">
                  <c:v>-0.056659</c:v>
                </c:pt>
                <c:pt idx="3960">
                  <c:v>-0.098838</c:v>
                </c:pt>
                <c:pt idx="3961">
                  <c:v>-0.0561851</c:v>
                </c:pt>
                <c:pt idx="3963">
                  <c:v>-0.0983641</c:v>
                </c:pt>
                <c:pt idx="3964">
                  <c:v>-0.0561851</c:v>
                </c:pt>
                <c:pt idx="3966">
                  <c:v>-0.0983641</c:v>
                </c:pt>
                <c:pt idx="3967">
                  <c:v>-0.0561851</c:v>
                </c:pt>
                <c:pt idx="3969">
                  <c:v>-0.09789009999999999</c:v>
                </c:pt>
                <c:pt idx="3970">
                  <c:v>-0.0561851</c:v>
                </c:pt>
                <c:pt idx="3972">
                  <c:v>-0.09789009999999999</c:v>
                </c:pt>
                <c:pt idx="3973">
                  <c:v>-0.0557112</c:v>
                </c:pt>
                <c:pt idx="3975">
                  <c:v>-0.09789009999999999</c:v>
                </c:pt>
                <c:pt idx="3976">
                  <c:v>-0.06282</c:v>
                </c:pt>
                <c:pt idx="3978">
                  <c:v>-0.1808263</c:v>
                </c:pt>
                <c:pt idx="3979">
                  <c:v>-0.1798785</c:v>
                </c:pt>
                <c:pt idx="3981">
                  <c:v>-0.1997832</c:v>
                </c:pt>
                <c:pt idx="3982">
                  <c:v>-0.1794046</c:v>
                </c:pt>
                <c:pt idx="3984">
                  <c:v>-0.2163704</c:v>
                </c:pt>
                <c:pt idx="3985">
                  <c:v>-0.1789306</c:v>
                </c:pt>
                <c:pt idx="3987">
                  <c:v>-0.2329577</c:v>
                </c:pt>
                <c:pt idx="3988">
                  <c:v>-0.1784567</c:v>
                </c:pt>
                <c:pt idx="3990">
                  <c:v>-0.2471753</c:v>
                </c:pt>
                <c:pt idx="3991">
                  <c:v>-0.1779828</c:v>
                </c:pt>
                <c:pt idx="3993">
                  <c:v>-0.2467014</c:v>
                </c:pt>
                <c:pt idx="3994">
                  <c:v>-0.1775089</c:v>
                </c:pt>
                <c:pt idx="3996">
                  <c:v>-0.2462274</c:v>
                </c:pt>
                <c:pt idx="3997">
                  <c:v>-0.1775089</c:v>
                </c:pt>
                <c:pt idx="3999">
                  <c:v>-0.2457535</c:v>
                </c:pt>
                <c:pt idx="4000">
                  <c:v>-0.177035</c:v>
                </c:pt>
                <c:pt idx="4002">
                  <c:v>-0.2452796</c:v>
                </c:pt>
                <c:pt idx="4003">
                  <c:v>-0.176561</c:v>
                </c:pt>
                <c:pt idx="4005">
                  <c:v>-0.2448057</c:v>
                </c:pt>
                <c:pt idx="4006">
                  <c:v>-0.176561</c:v>
                </c:pt>
                <c:pt idx="4008">
                  <c:v>-0.2438578</c:v>
                </c:pt>
                <c:pt idx="4009">
                  <c:v>-0.1760871</c:v>
                </c:pt>
                <c:pt idx="4011">
                  <c:v>-0.2433839</c:v>
                </c:pt>
                <c:pt idx="4012">
                  <c:v>-0.1756132</c:v>
                </c:pt>
                <c:pt idx="4014">
                  <c:v>-0.24291</c:v>
                </c:pt>
                <c:pt idx="4015">
                  <c:v>-0.1751393</c:v>
                </c:pt>
                <c:pt idx="4017">
                  <c:v>-0.2424361</c:v>
                </c:pt>
                <c:pt idx="4018">
                  <c:v>-0.1746654</c:v>
                </c:pt>
                <c:pt idx="4020">
                  <c:v>-0.2419622</c:v>
                </c:pt>
                <c:pt idx="4021">
                  <c:v>-0.1741914</c:v>
                </c:pt>
                <c:pt idx="4023">
                  <c:v>-0.2414882</c:v>
                </c:pt>
                <c:pt idx="4024">
                  <c:v>-0.1737175</c:v>
                </c:pt>
                <c:pt idx="4026">
                  <c:v>-0.2410143</c:v>
                </c:pt>
                <c:pt idx="4027">
                  <c:v>-0.1737175</c:v>
                </c:pt>
                <c:pt idx="4029">
                  <c:v>-0.2400665</c:v>
                </c:pt>
                <c:pt idx="4030">
                  <c:v>-0.1732436</c:v>
                </c:pt>
                <c:pt idx="4032">
                  <c:v>-0.2395925</c:v>
                </c:pt>
                <c:pt idx="4033">
                  <c:v>-0.1727697</c:v>
                </c:pt>
                <c:pt idx="4035">
                  <c:v>-0.2391186</c:v>
                </c:pt>
                <c:pt idx="4036">
                  <c:v>-0.1722958</c:v>
                </c:pt>
                <c:pt idx="4038">
                  <c:v>-0.2386447</c:v>
                </c:pt>
                <c:pt idx="4039">
                  <c:v>-0.1718218</c:v>
                </c:pt>
                <c:pt idx="4041">
                  <c:v>-0.2381708</c:v>
                </c:pt>
                <c:pt idx="4042">
                  <c:v>-0.1713479</c:v>
                </c:pt>
                <c:pt idx="4044">
                  <c:v>-0.2376969</c:v>
                </c:pt>
                <c:pt idx="4045">
                  <c:v>-0.1713479</c:v>
                </c:pt>
                <c:pt idx="4047">
                  <c:v>-0.236749</c:v>
                </c:pt>
                <c:pt idx="4048">
                  <c:v>-0.170874</c:v>
                </c:pt>
                <c:pt idx="4050">
                  <c:v>-0.2362751</c:v>
                </c:pt>
                <c:pt idx="4051">
                  <c:v>-0.1704001</c:v>
                </c:pt>
                <c:pt idx="4053">
                  <c:v>-0.2358012</c:v>
                </c:pt>
                <c:pt idx="4054">
                  <c:v>-0.1794046</c:v>
                </c:pt>
                <c:pt idx="4056">
                  <c:v>-0.2353273</c:v>
                </c:pt>
                <c:pt idx="4057">
                  <c:v>-0.1959918</c:v>
                </c:pt>
                <c:pt idx="4059">
                  <c:v>-0.2348533</c:v>
                </c:pt>
                <c:pt idx="4060">
                  <c:v>-0.1955179</c:v>
                </c:pt>
                <c:pt idx="4062">
                  <c:v>-0.2343794</c:v>
                </c:pt>
                <c:pt idx="4063">
                  <c:v>-0.195044</c:v>
                </c:pt>
                <c:pt idx="4065">
                  <c:v>-0.2334316</c:v>
                </c:pt>
                <c:pt idx="4066">
                  <c:v>-0.19457</c:v>
                </c:pt>
                <c:pt idx="4068">
                  <c:v>-0.2329577</c:v>
                </c:pt>
                <c:pt idx="4069">
                  <c:v>-0.1940961</c:v>
                </c:pt>
                <c:pt idx="4071">
                  <c:v>-0.2324837</c:v>
                </c:pt>
                <c:pt idx="4072">
                  <c:v>-0.1936222</c:v>
                </c:pt>
                <c:pt idx="4074">
                  <c:v>-0.2320098</c:v>
                </c:pt>
                <c:pt idx="4075">
                  <c:v>-0.1931483</c:v>
                </c:pt>
                <c:pt idx="4077">
                  <c:v>-0.2315359</c:v>
                </c:pt>
                <c:pt idx="4078">
                  <c:v>-0.2106834</c:v>
                </c:pt>
                <c:pt idx="4080">
                  <c:v>-0.231062</c:v>
                </c:pt>
                <c:pt idx="4081">
                  <c:v>-0.2263228</c:v>
                </c:pt>
                <c:pt idx="4083">
                  <c:v>0.1765102</c:v>
                </c:pt>
                <c:pt idx="4084">
                  <c:v>0.1921496</c:v>
                </c:pt>
                <c:pt idx="4086">
                  <c:v>0.1788798</c:v>
                </c:pt>
                <c:pt idx="4087">
                  <c:v>0.2153717</c:v>
                </c:pt>
                <c:pt idx="4089">
                  <c:v>0.1817233</c:v>
                </c:pt>
                <c:pt idx="4090">
                  <c:v>0.231959</c:v>
                </c:pt>
                <c:pt idx="4092">
                  <c:v>0.183619</c:v>
                </c:pt>
                <c:pt idx="4093">
                  <c:v>0.2461766</c:v>
                </c:pt>
                <c:pt idx="4095">
                  <c:v>0.1874104</c:v>
                </c:pt>
                <c:pt idx="4096">
                  <c:v>0.2603942</c:v>
                </c:pt>
                <c:pt idx="4098">
                  <c:v>0.18978</c:v>
                </c:pt>
                <c:pt idx="4099">
                  <c:v>0.1921496</c:v>
                </c:pt>
                <c:pt idx="4101">
                  <c:v>0.2002062</c:v>
                </c:pt>
                <c:pt idx="4102">
                  <c:v>0.2006802</c:v>
                </c:pt>
                <c:pt idx="4104">
                  <c:v>0.2054194</c:v>
                </c:pt>
                <c:pt idx="4105">
                  <c:v>0.2750858</c:v>
                </c:pt>
                <c:pt idx="4107">
                  <c:v>0.2092107</c:v>
                </c:pt>
                <c:pt idx="4108">
                  <c:v>0.2760336</c:v>
                </c:pt>
                <c:pt idx="4110">
                  <c:v>0.2144239</c:v>
                </c:pt>
                <c:pt idx="4111">
                  <c:v>0.267503</c:v>
                </c:pt>
                <c:pt idx="4113">
                  <c:v>0.2684509</c:v>
                </c:pt>
                <c:pt idx="4114">
                  <c:v>0.2746119</c:v>
                </c:pt>
                <c:pt idx="4116">
                  <c:v>0.21395</c:v>
                </c:pt>
                <c:pt idx="4117">
                  <c:v>0.2698726</c:v>
                </c:pt>
                <c:pt idx="4119">
                  <c:v>0.2148978</c:v>
                </c:pt>
                <c:pt idx="4120">
                  <c:v>0.267503</c:v>
                </c:pt>
                <c:pt idx="4122">
                  <c:v>0.273664</c:v>
                </c:pt>
                <c:pt idx="4123">
                  <c:v>0.2750858</c:v>
                </c:pt>
                <c:pt idx="4125">
                  <c:v>0.2167935</c:v>
                </c:pt>
                <c:pt idx="4126">
                  <c:v>0.2689248</c:v>
                </c:pt>
                <c:pt idx="4128">
                  <c:v>0.2731901</c:v>
                </c:pt>
                <c:pt idx="4129">
                  <c:v>0.2760336</c:v>
                </c:pt>
                <c:pt idx="4131">
                  <c:v>0.2172674</c:v>
                </c:pt>
                <c:pt idx="4132">
                  <c:v>0.2670291</c:v>
                </c:pt>
                <c:pt idx="4134">
                  <c:v>0.2731901</c:v>
                </c:pt>
                <c:pt idx="4135">
                  <c:v>0.2769815</c:v>
                </c:pt>
                <c:pt idx="4137">
                  <c:v>0.2186892</c:v>
                </c:pt>
                <c:pt idx="4138">
                  <c:v>0.2670291</c:v>
                </c:pt>
                <c:pt idx="4140">
                  <c:v>0.273664</c:v>
                </c:pt>
                <c:pt idx="4141">
                  <c:v>0.2769815</c:v>
                </c:pt>
                <c:pt idx="4143">
                  <c:v>0.219637</c:v>
                </c:pt>
                <c:pt idx="4144">
                  <c:v>0.2670291</c:v>
                </c:pt>
                <c:pt idx="4146">
                  <c:v>0.2746119</c:v>
                </c:pt>
                <c:pt idx="4147">
                  <c:v>0.2774554</c:v>
                </c:pt>
                <c:pt idx="4149">
                  <c:v>0.2262719</c:v>
                </c:pt>
                <c:pt idx="4150">
                  <c:v>0.261816</c:v>
                </c:pt>
                <c:pt idx="4152">
                  <c:v>0.2755597</c:v>
                </c:pt>
                <c:pt idx="4153">
                  <c:v>0.2793511</c:v>
                </c:pt>
                <c:pt idx="4155">
                  <c:v>0.2272197</c:v>
                </c:pt>
                <c:pt idx="4156">
                  <c:v>0.2513897</c:v>
                </c:pt>
                <c:pt idx="4158">
                  <c:v>0.2547072</c:v>
                </c:pt>
                <c:pt idx="4159">
                  <c:v>0.255655</c:v>
                </c:pt>
                <c:pt idx="4161">
                  <c:v>0.2276937</c:v>
                </c:pt>
                <c:pt idx="4162">
                  <c:v>0.2286415</c:v>
                </c:pt>
                <c:pt idx="4164">
                  <c:v>0.2300633</c:v>
                </c:pt>
                <c:pt idx="4165">
                  <c:v>0.2513897</c:v>
                </c:pt>
                <c:pt idx="4167">
                  <c:v>0.231959</c:v>
                </c:pt>
                <c:pt idx="4168">
                  <c:v>0.2532854</c:v>
                </c:pt>
                <c:pt idx="4170">
                  <c:v>0.2333807</c:v>
                </c:pt>
                <c:pt idx="4171">
                  <c:v>0.2528115</c:v>
                </c:pt>
                <c:pt idx="4173">
                  <c:v>0.2348025</c:v>
                </c:pt>
                <c:pt idx="4174">
                  <c:v>0.2471244</c:v>
                </c:pt>
                <c:pt idx="4176">
                  <c:v>0.2343286</c:v>
                </c:pt>
                <c:pt idx="4177">
                  <c:v>0.2366982</c:v>
                </c:pt>
                <c:pt idx="4179">
                  <c:v>0.2428591</c:v>
                </c:pt>
                <c:pt idx="4180">
                  <c:v>0.2461766</c:v>
                </c:pt>
                <c:pt idx="4182">
                  <c:v>0.2864599</c:v>
                </c:pt>
                <c:pt idx="4183">
                  <c:v>0.2949905</c:v>
                </c:pt>
                <c:pt idx="4185">
                  <c:v>0.285986</c:v>
                </c:pt>
                <c:pt idx="4186">
                  <c:v>0.2949905</c:v>
                </c:pt>
                <c:pt idx="4188">
                  <c:v>0.285512</c:v>
                </c:pt>
                <c:pt idx="4189">
                  <c:v>0.2954644</c:v>
                </c:pt>
                <c:pt idx="4191">
                  <c:v>0.2845642</c:v>
                </c:pt>
                <c:pt idx="4192">
                  <c:v>0.2949905</c:v>
                </c:pt>
                <c:pt idx="4194">
                  <c:v>0.2840903</c:v>
                </c:pt>
                <c:pt idx="4195">
                  <c:v>0.2945165</c:v>
                </c:pt>
                <c:pt idx="4197">
                  <c:v>0.2817207</c:v>
                </c:pt>
                <c:pt idx="4198">
                  <c:v>0.2940426</c:v>
                </c:pt>
                <c:pt idx="4200">
                  <c:v>0.2812467</c:v>
                </c:pt>
                <c:pt idx="4201">
                  <c:v>0.2945165</c:v>
                </c:pt>
                <c:pt idx="4203">
                  <c:v>0.279825</c:v>
                </c:pt>
                <c:pt idx="4204">
                  <c:v>0.2954644</c:v>
                </c:pt>
                <c:pt idx="4206">
                  <c:v>0.2802989</c:v>
                </c:pt>
                <c:pt idx="4207">
                  <c:v>0.2954644</c:v>
                </c:pt>
                <c:pt idx="4209">
                  <c:v>0.279825</c:v>
                </c:pt>
                <c:pt idx="4210">
                  <c:v>0.2959383</c:v>
                </c:pt>
                <c:pt idx="4212">
                  <c:v>0.2788771</c:v>
                </c:pt>
                <c:pt idx="4213">
                  <c:v>0.2949905</c:v>
                </c:pt>
                <c:pt idx="4215">
                  <c:v>0.2779293</c:v>
                </c:pt>
                <c:pt idx="4216">
                  <c:v>0.2983079</c:v>
                </c:pt>
                <c:pt idx="4218">
                  <c:v>0.2774554</c:v>
                </c:pt>
                <c:pt idx="4219">
                  <c:v>0.2997297</c:v>
                </c:pt>
                <c:pt idx="4221">
                  <c:v>0.2779293</c:v>
                </c:pt>
                <c:pt idx="4222">
                  <c:v>0.2983079</c:v>
                </c:pt>
                <c:pt idx="4224">
                  <c:v>0.2902512</c:v>
                </c:pt>
                <c:pt idx="4225">
                  <c:v>0.2987818</c:v>
                </c:pt>
                <c:pt idx="4227">
                  <c:v>-0.2628147</c:v>
                </c:pt>
                <c:pt idx="4228">
                  <c:v>-0.2514406</c:v>
                </c:pt>
                <c:pt idx="4230">
                  <c:v>-0.2955152</c:v>
                </c:pt>
                <c:pt idx="4231">
                  <c:v>-0.2898282</c:v>
                </c:pt>
                <c:pt idx="4233">
                  <c:v>-0.2803498</c:v>
                </c:pt>
                <c:pt idx="4234">
                  <c:v>-0.2775062</c:v>
                </c:pt>
                <c:pt idx="4236">
                  <c:v>-0.2746627</c:v>
                </c:pt>
                <c:pt idx="4237">
                  <c:v>-0.2523884</c:v>
                </c:pt>
                <c:pt idx="4239">
                  <c:v>-0.3059415</c:v>
                </c:pt>
                <c:pt idx="4240">
                  <c:v>-0.2519145</c:v>
                </c:pt>
                <c:pt idx="4242">
                  <c:v>-0.3206331</c:v>
                </c:pt>
                <c:pt idx="4243">
                  <c:v>-0.2509667</c:v>
                </c:pt>
                <c:pt idx="4245">
                  <c:v>-0.3215809</c:v>
                </c:pt>
                <c:pt idx="4246">
                  <c:v>-0.2504927</c:v>
                </c:pt>
                <c:pt idx="4248">
                  <c:v>-0.321107</c:v>
                </c:pt>
                <c:pt idx="4249">
                  <c:v>-0.2500188</c:v>
                </c:pt>
                <c:pt idx="4251">
                  <c:v>-0.3215809</c:v>
                </c:pt>
                <c:pt idx="4252">
                  <c:v>-0.249071</c:v>
                </c:pt>
                <c:pt idx="4254">
                  <c:v>-0.326794</c:v>
                </c:pt>
                <c:pt idx="4255">
                  <c:v>-0.248597</c:v>
                </c:pt>
                <c:pt idx="4257">
                  <c:v>-0.3291636</c:v>
                </c:pt>
                <c:pt idx="4258">
                  <c:v>-0.2481231</c:v>
                </c:pt>
                <c:pt idx="4260">
                  <c:v>-0.3334289</c:v>
                </c:pt>
                <c:pt idx="4261">
                  <c:v>-0.2476492</c:v>
                </c:pt>
                <c:pt idx="4263">
                  <c:v>-0.3310593</c:v>
                </c:pt>
                <c:pt idx="4264">
                  <c:v>-0.2467014</c:v>
                </c:pt>
                <c:pt idx="4266">
                  <c:v>-0.3320072</c:v>
                </c:pt>
                <c:pt idx="4267">
                  <c:v>-0.2462274</c:v>
                </c:pt>
                <c:pt idx="4269">
                  <c:v>-0.3320072</c:v>
                </c:pt>
                <c:pt idx="4270">
                  <c:v>-0.2452796</c:v>
                </c:pt>
                <c:pt idx="4272">
                  <c:v>-0.3315332</c:v>
                </c:pt>
                <c:pt idx="4273">
                  <c:v>-0.3106807</c:v>
                </c:pt>
                <c:pt idx="4275">
                  <c:v>-0.308785</c:v>
                </c:pt>
                <c:pt idx="4276">
                  <c:v>-0.2448057</c:v>
                </c:pt>
                <c:pt idx="4278">
                  <c:v>-0.3310593</c:v>
                </c:pt>
                <c:pt idx="4279">
                  <c:v>-0.3102068</c:v>
                </c:pt>
                <c:pt idx="4281">
                  <c:v>-0.308785</c:v>
                </c:pt>
                <c:pt idx="4282">
                  <c:v>-0.2443318</c:v>
                </c:pt>
                <c:pt idx="4284">
                  <c:v>-0.3315332</c:v>
                </c:pt>
                <c:pt idx="4285">
                  <c:v>-0.3097329</c:v>
                </c:pt>
                <c:pt idx="4287">
                  <c:v>-0.3083111</c:v>
                </c:pt>
                <c:pt idx="4288">
                  <c:v>-0.2433839</c:v>
                </c:pt>
                <c:pt idx="4290">
                  <c:v>-0.3315332</c:v>
                </c:pt>
                <c:pt idx="4291">
                  <c:v>-0.309259</c:v>
                </c:pt>
                <c:pt idx="4293">
                  <c:v>-0.3064154</c:v>
                </c:pt>
                <c:pt idx="4294">
                  <c:v>-0.24291</c:v>
                </c:pt>
                <c:pt idx="4296">
                  <c:v>-0.3310593</c:v>
                </c:pt>
                <c:pt idx="4297">
                  <c:v>-0.3111546</c:v>
                </c:pt>
                <c:pt idx="4299">
                  <c:v>-0.3049937</c:v>
                </c:pt>
                <c:pt idx="4300">
                  <c:v>-0.2419622</c:v>
                </c:pt>
                <c:pt idx="4302">
                  <c:v>-0.3315332</c:v>
                </c:pt>
                <c:pt idx="4303">
                  <c:v>-0.3139982</c:v>
                </c:pt>
                <c:pt idx="4305">
                  <c:v>-0.3049937</c:v>
                </c:pt>
                <c:pt idx="4306">
                  <c:v>-0.2519145</c:v>
                </c:pt>
                <c:pt idx="4308">
                  <c:v>-0.3320072</c:v>
                </c:pt>
                <c:pt idx="4309">
                  <c:v>-0.3201591</c:v>
                </c:pt>
                <c:pt idx="4311">
                  <c:v>-0.3049937</c:v>
                </c:pt>
                <c:pt idx="4312">
                  <c:v>-0.2632886</c:v>
                </c:pt>
                <c:pt idx="4314">
                  <c:v>-0.3320072</c:v>
                </c:pt>
                <c:pt idx="4315">
                  <c:v>-0.3258462</c:v>
                </c:pt>
                <c:pt idx="4317">
                  <c:v>-0.3111546</c:v>
                </c:pt>
                <c:pt idx="4318">
                  <c:v>-0.309259</c:v>
                </c:pt>
                <c:pt idx="4320">
                  <c:v>-0.3045197</c:v>
                </c:pt>
                <c:pt idx="4321">
                  <c:v>-0.2741888</c:v>
                </c:pt>
                <c:pt idx="4323">
                  <c:v>-0.3305854</c:v>
                </c:pt>
                <c:pt idx="4324">
                  <c:v>-0.3286897</c:v>
                </c:pt>
                <c:pt idx="4326">
                  <c:v>-0.3102068</c:v>
                </c:pt>
                <c:pt idx="4327">
                  <c:v>-0.309259</c:v>
                </c:pt>
                <c:pt idx="4329">
                  <c:v>-0.3040458</c:v>
                </c:pt>
                <c:pt idx="4330">
                  <c:v>-0.285089</c:v>
                </c:pt>
                <c:pt idx="4332">
                  <c:v>-0.3064154</c:v>
                </c:pt>
                <c:pt idx="4333">
                  <c:v>-0.2959892</c:v>
                </c:pt>
                <c:pt idx="4335">
                  <c:v>0.0679823</c:v>
                </c:pt>
                <c:pt idx="4336">
                  <c:v>0.0959436</c:v>
                </c:pt>
                <c:pt idx="4338">
                  <c:v>0.06276909999999999</c:v>
                </c:pt>
                <c:pt idx="4339">
                  <c:v>0.1044742</c:v>
                </c:pt>
                <c:pt idx="4341">
                  <c:v>0.0618213</c:v>
                </c:pt>
                <c:pt idx="4342">
                  <c:v>0.1044742</c:v>
                </c:pt>
                <c:pt idx="4344">
                  <c:v>0.0613474</c:v>
                </c:pt>
                <c:pt idx="4345">
                  <c:v>0.1030524</c:v>
                </c:pt>
                <c:pt idx="4347">
                  <c:v>0.0622952</c:v>
                </c:pt>
                <c:pt idx="4348">
                  <c:v>0.1021046</c:v>
                </c:pt>
                <c:pt idx="4350">
                  <c:v>0.0603995</c:v>
                </c:pt>
                <c:pt idx="4351">
                  <c:v>0.1021046</c:v>
                </c:pt>
                <c:pt idx="4353">
                  <c:v>0.0599256</c:v>
                </c:pt>
                <c:pt idx="4354">
                  <c:v>0.1025785</c:v>
                </c:pt>
                <c:pt idx="4356">
                  <c:v>0.0599256</c:v>
                </c:pt>
                <c:pt idx="4357">
                  <c:v>0.1030524</c:v>
                </c:pt>
                <c:pt idx="4359">
                  <c:v>0.0580299</c:v>
                </c:pt>
                <c:pt idx="4360">
                  <c:v>0.1035263</c:v>
                </c:pt>
                <c:pt idx="4362">
                  <c:v>0.0537646</c:v>
                </c:pt>
                <c:pt idx="4363">
                  <c:v>0.1030524</c:v>
                </c:pt>
                <c:pt idx="4365">
                  <c:v>0.051395</c:v>
                </c:pt>
                <c:pt idx="4366">
                  <c:v>0.1040003</c:v>
                </c:pt>
                <c:pt idx="4368">
                  <c:v>0.0471297</c:v>
                </c:pt>
                <c:pt idx="4369">
                  <c:v>0.1049481</c:v>
                </c:pt>
                <c:pt idx="4371">
                  <c:v>0.0423905</c:v>
                </c:pt>
                <c:pt idx="4372">
                  <c:v>0.1049481</c:v>
                </c:pt>
                <c:pt idx="4374">
                  <c:v>0.039547</c:v>
                </c:pt>
                <c:pt idx="4375">
                  <c:v>0.0983132</c:v>
                </c:pt>
                <c:pt idx="4377">
                  <c:v>0.1006828</c:v>
                </c:pt>
                <c:pt idx="4378">
                  <c:v>0.105422</c:v>
                </c:pt>
                <c:pt idx="4380">
                  <c:v>0.0400209</c:v>
                </c:pt>
                <c:pt idx="4381">
                  <c:v>0.0987871</c:v>
                </c:pt>
                <c:pt idx="4383">
                  <c:v>0.1025785</c:v>
                </c:pt>
                <c:pt idx="4384">
                  <c:v>0.1063699</c:v>
                </c:pt>
                <c:pt idx="4386">
                  <c:v>0.0404948</c:v>
                </c:pt>
                <c:pt idx="4387">
                  <c:v>0.1002089</c:v>
                </c:pt>
                <c:pt idx="4389">
                  <c:v>0.1049481</c:v>
                </c:pt>
                <c:pt idx="4390">
                  <c:v>0.1073177</c:v>
                </c:pt>
                <c:pt idx="4392">
                  <c:v>0.0400209</c:v>
                </c:pt>
                <c:pt idx="4393">
                  <c:v>0.1030524</c:v>
                </c:pt>
                <c:pt idx="4395">
                  <c:v>0.1068438</c:v>
                </c:pt>
                <c:pt idx="4396">
                  <c:v>0.1087395</c:v>
                </c:pt>
                <c:pt idx="4398">
                  <c:v>0.0409687</c:v>
                </c:pt>
                <c:pt idx="4399">
                  <c:v>0.1011567</c:v>
                </c:pt>
                <c:pt idx="4401">
                  <c:v>0.1082655</c:v>
                </c:pt>
                <c:pt idx="4402">
                  <c:v>0.1096873</c:v>
                </c:pt>
                <c:pt idx="4404">
                  <c:v>0.0381252</c:v>
                </c:pt>
                <c:pt idx="4405">
                  <c:v>0.099261</c:v>
                </c:pt>
                <c:pt idx="4407">
                  <c:v>0.0385991</c:v>
                </c:pt>
                <c:pt idx="4408">
                  <c:v>0.1002089</c:v>
                </c:pt>
                <c:pt idx="4410">
                  <c:v>0.0409687</c:v>
                </c:pt>
                <c:pt idx="4411">
                  <c:v>0.099261</c:v>
                </c:pt>
                <c:pt idx="4413">
                  <c:v>0.045234</c:v>
                </c:pt>
                <c:pt idx="4414">
                  <c:v>0.0959436</c:v>
                </c:pt>
                <c:pt idx="4416">
                  <c:v>0.045234</c:v>
                </c:pt>
                <c:pt idx="4417">
                  <c:v>0.08456950000000001</c:v>
                </c:pt>
                <c:pt idx="4419">
                  <c:v>0.0447601</c:v>
                </c:pt>
                <c:pt idx="4420">
                  <c:v>0.07272149999999999</c:v>
                </c:pt>
                <c:pt idx="4422">
                  <c:v>0.0447601</c:v>
                </c:pt>
                <c:pt idx="4423">
                  <c:v>0.06940399999999999</c:v>
                </c:pt>
                <c:pt idx="4425">
                  <c:v>0.0461819</c:v>
                </c:pt>
                <c:pt idx="4426">
                  <c:v>0.0476036</c:v>
                </c:pt>
                <c:pt idx="4428">
                  <c:v>0.0509211</c:v>
                </c:pt>
                <c:pt idx="4429">
                  <c:v>0.06324299999999999</c:v>
                </c:pt>
                <c:pt idx="4431">
                  <c:v>0.0580299</c:v>
                </c:pt>
                <c:pt idx="4432">
                  <c:v>0.0618213</c:v>
                </c:pt>
                <c:pt idx="4434">
                  <c:v>0.1926235</c:v>
                </c:pt>
                <c:pt idx="4435">
                  <c:v>0.1997323</c:v>
                </c:pt>
                <c:pt idx="4437">
                  <c:v>0.2011541</c:v>
                </c:pt>
                <c:pt idx="4438">
                  <c:v>0.2049455</c:v>
                </c:pt>
                <c:pt idx="4440">
                  <c:v>0.1893061</c:v>
                </c:pt>
                <c:pt idx="4441">
                  <c:v>0.2087368</c:v>
                </c:pt>
                <c:pt idx="4443">
                  <c:v>0.1864625</c:v>
                </c:pt>
                <c:pt idx="4444">
                  <c:v>0.21395</c:v>
                </c:pt>
                <c:pt idx="4446">
                  <c:v>0.183619</c:v>
                </c:pt>
                <c:pt idx="4447">
                  <c:v>0.213476</c:v>
                </c:pt>
                <c:pt idx="4449">
                  <c:v>0.1817233</c:v>
                </c:pt>
                <c:pt idx="4450">
                  <c:v>0.2144239</c:v>
                </c:pt>
                <c:pt idx="4452">
                  <c:v>0.1812494</c:v>
                </c:pt>
                <c:pt idx="4453">
                  <c:v>0.2163196</c:v>
                </c:pt>
                <c:pt idx="4455">
                  <c:v>0.1821972</c:v>
                </c:pt>
                <c:pt idx="4456">
                  <c:v>0.2167935</c:v>
                </c:pt>
                <c:pt idx="4458">
                  <c:v>0.1845668</c:v>
                </c:pt>
                <c:pt idx="4459">
                  <c:v>0.2182152</c:v>
                </c:pt>
                <c:pt idx="4461">
                  <c:v>0.1855147</c:v>
                </c:pt>
                <c:pt idx="4462">
                  <c:v>0.2191631</c:v>
                </c:pt>
                <c:pt idx="4464">
                  <c:v>0.1859886</c:v>
                </c:pt>
                <c:pt idx="4465">
                  <c:v>0.219637</c:v>
                </c:pt>
                <c:pt idx="4467">
                  <c:v>0.2205848</c:v>
                </c:pt>
                <c:pt idx="4468">
                  <c:v>0.225798</c:v>
                </c:pt>
                <c:pt idx="4470">
                  <c:v>0.1902539</c:v>
                </c:pt>
                <c:pt idx="4471">
                  <c:v>0.2267458</c:v>
                </c:pt>
                <c:pt idx="4473">
                  <c:v>0.1902539</c:v>
                </c:pt>
                <c:pt idx="4474">
                  <c:v>0.2272197</c:v>
                </c:pt>
                <c:pt idx="4476">
                  <c:v>0.2291154</c:v>
                </c:pt>
                <c:pt idx="4477">
                  <c:v>0.2295893</c:v>
                </c:pt>
                <c:pt idx="4479">
                  <c:v>0.1930974</c:v>
                </c:pt>
                <c:pt idx="4480">
                  <c:v>0.231485</c:v>
                </c:pt>
                <c:pt idx="4482">
                  <c:v>0.1973627</c:v>
                </c:pt>
                <c:pt idx="4483">
                  <c:v>0.2329068</c:v>
                </c:pt>
                <c:pt idx="4485">
                  <c:v>0.1992584</c:v>
                </c:pt>
                <c:pt idx="4486">
                  <c:v>0.2191631</c:v>
                </c:pt>
                <c:pt idx="4488">
                  <c:v>0.2229545</c:v>
                </c:pt>
                <c:pt idx="4489">
                  <c:v>0.2343286</c:v>
                </c:pt>
                <c:pt idx="4491">
                  <c:v>0.2011541</c:v>
                </c:pt>
                <c:pt idx="4492">
                  <c:v>0.2191631</c:v>
                </c:pt>
                <c:pt idx="4494">
                  <c:v>0.2267458</c:v>
                </c:pt>
                <c:pt idx="4495">
                  <c:v>0.2338546</c:v>
                </c:pt>
                <c:pt idx="4497">
                  <c:v>0.2371721</c:v>
                </c:pt>
                <c:pt idx="4498">
                  <c:v>0.2423852</c:v>
                </c:pt>
                <c:pt idx="4500">
                  <c:v>0.2011541</c:v>
                </c:pt>
                <c:pt idx="4501">
                  <c:v>0.2044715</c:v>
                </c:pt>
                <c:pt idx="4503">
                  <c:v>0.2158456</c:v>
                </c:pt>
                <c:pt idx="4504">
                  <c:v>0.2186892</c:v>
                </c:pt>
                <c:pt idx="4506">
                  <c:v>0.2329068</c:v>
                </c:pt>
                <c:pt idx="4507">
                  <c:v>0.2414374</c:v>
                </c:pt>
                <c:pt idx="4509">
                  <c:v>0.2011541</c:v>
                </c:pt>
                <c:pt idx="4510">
                  <c:v>0.2039976</c:v>
                </c:pt>
                <c:pt idx="4512">
                  <c:v>0.2357503</c:v>
                </c:pt>
                <c:pt idx="4513">
                  <c:v>0.2362242</c:v>
                </c:pt>
                <c:pt idx="4515">
                  <c:v>0.201628</c:v>
                </c:pt>
                <c:pt idx="4516">
                  <c:v>0.2035237</c:v>
                </c:pt>
                <c:pt idx="4518">
                  <c:v>0.2025758</c:v>
                </c:pt>
                <c:pt idx="4519">
                  <c:v>0.2030498</c:v>
                </c:pt>
                <c:pt idx="4521">
                  <c:v>0.2021019</c:v>
                </c:pt>
                <c:pt idx="4522">
                  <c:v>0.2025758</c:v>
                </c:pt>
                <c:pt idx="4524">
                  <c:v>-0.1343821</c:v>
                </c:pt>
                <c:pt idx="4525">
                  <c:v>-0.104999</c:v>
                </c:pt>
                <c:pt idx="4527">
                  <c:v>-0.1580781</c:v>
                </c:pt>
                <c:pt idx="4528">
                  <c:v>-0.104999</c:v>
                </c:pt>
                <c:pt idx="4530">
                  <c:v>-0.1789306</c:v>
                </c:pt>
                <c:pt idx="4531">
                  <c:v>-0.104525</c:v>
                </c:pt>
                <c:pt idx="4533">
                  <c:v>-0.1955179</c:v>
                </c:pt>
                <c:pt idx="4534">
                  <c:v>-0.104525</c:v>
                </c:pt>
                <c:pt idx="4536">
                  <c:v>-0.195044</c:v>
                </c:pt>
                <c:pt idx="4537">
                  <c:v>-0.1040511</c:v>
                </c:pt>
                <c:pt idx="4539">
                  <c:v>-0.19457</c:v>
                </c:pt>
                <c:pt idx="4540">
                  <c:v>-0.1040511</c:v>
                </c:pt>
                <c:pt idx="4542">
                  <c:v>-0.1940961</c:v>
                </c:pt>
                <c:pt idx="4543">
                  <c:v>-0.1035772</c:v>
                </c:pt>
                <c:pt idx="4545">
                  <c:v>-0.1936222</c:v>
                </c:pt>
                <c:pt idx="4546">
                  <c:v>-0.1035772</c:v>
                </c:pt>
                <c:pt idx="4548">
                  <c:v>-0.1931483</c:v>
                </c:pt>
                <c:pt idx="4549">
                  <c:v>-0.1031033</c:v>
                </c:pt>
                <c:pt idx="4551">
                  <c:v>-0.1926744</c:v>
                </c:pt>
                <c:pt idx="4552">
                  <c:v>-0.1031033</c:v>
                </c:pt>
                <c:pt idx="4554">
                  <c:v>-0.1922004</c:v>
                </c:pt>
                <c:pt idx="4555">
                  <c:v>-0.1026293</c:v>
                </c:pt>
                <c:pt idx="4557">
                  <c:v>-0.1917265</c:v>
                </c:pt>
                <c:pt idx="4558">
                  <c:v>-0.1026293</c:v>
                </c:pt>
                <c:pt idx="4560">
                  <c:v>-0.1912526</c:v>
                </c:pt>
                <c:pt idx="4561">
                  <c:v>-0.1021554</c:v>
                </c:pt>
                <c:pt idx="4563">
                  <c:v>-0.1907787</c:v>
                </c:pt>
                <c:pt idx="4564">
                  <c:v>-0.1021554</c:v>
                </c:pt>
                <c:pt idx="4566">
                  <c:v>-0.1903048</c:v>
                </c:pt>
                <c:pt idx="4567">
                  <c:v>-0.1016815</c:v>
                </c:pt>
                <c:pt idx="4569">
                  <c:v>-0.1898308</c:v>
                </c:pt>
                <c:pt idx="4570">
                  <c:v>-0.1016815</c:v>
                </c:pt>
                <c:pt idx="4572">
                  <c:v>-0.1893569</c:v>
                </c:pt>
                <c:pt idx="4573">
                  <c:v>-0.1012076</c:v>
                </c:pt>
                <c:pt idx="4575">
                  <c:v>-0.188883</c:v>
                </c:pt>
                <c:pt idx="4576">
                  <c:v>-0.1012076</c:v>
                </c:pt>
                <c:pt idx="4578">
                  <c:v>-0.188883</c:v>
                </c:pt>
                <c:pt idx="4579">
                  <c:v>-0.1007337</c:v>
                </c:pt>
                <c:pt idx="4581">
                  <c:v>-0.1884091</c:v>
                </c:pt>
                <c:pt idx="4582">
                  <c:v>-0.1007337</c:v>
                </c:pt>
                <c:pt idx="4584">
                  <c:v>-0.1879351</c:v>
                </c:pt>
                <c:pt idx="4585">
                  <c:v>-0.1002597</c:v>
                </c:pt>
                <c:pt idx="4587">
                  <c:v>-0.1874612</c:v>
                </c:pt>
                <c:pt idx="4588">
                  <c:v>-0.1002597</c:v>
                </c:pt>
                <c:pt idx="4590">
                  <c:v>-0.1869873</c:v>
                </c:pt>
                <c:pt idx="4591">
                  <c:v>-0.09978579999999999</c:v>
                </c:pt>
                <c:pt idx="4593">
                  <c:v>-0.1865134</c:v>
                </c:pt>
                <c:pt idx="4594">
                  <c:v>-0.09978579999999999</c:v>
                </c:pt>
                <c:pt idx="4596">
                  <c:v>-0.1860395</c:v>
                </c:pt>
                <c:pt idx="4597">
                  <c:v>-0.110686</c:v>
                </c:pt>
                <c:pt idx="4599">
                  <c:v>-0.1855655</c:v>
                </c:pt>
                <c:pt idx="4600">
                  <c:v>-0.1362777</c:v>
                </c:pt>
                <c:pt idx="4602">
                  <c:v>-0.1850916</c:v>
                </c:pt>
                <c:pt idx="4603">
                  <c:v>-0.1594999</c:v>
                </c:pt>
                <c:pt idx="4605">
                  <c:v>-0.1846177</c:v>
                </c:pt>
                <c:pt idx="4606">
                  <c:v>-0.1789306</c:v>
                </c:pt>
              </c:numCache>
            </c:numRef>
          </c:xVal>
          <c:yVal>
            <c:numRef>
              <c:f>'Map Fill'!$G$6:$G$4612</c:f>
              <c:numCache>
                <c:formatCode>General</c:formatCode>
                <c:ptCount val="4607"/>
                <c:pt idx="0">
                  <c:v>-0.1891154</c:v>
                </c:pt>
                <c:pt idx="1">
                  <c:v>-0.1891154</c:v>
                </c:pt>
                <c:pt idx="3">
                  <c:v>-0.1862786</c:v>
                </c:pt>
                <c:pt idx="4">
                  <c:v>-0.1862786</c:v>
                </c:pt>
                <c:pt idx="6">
                  <c:v>-0.1862786</c:v>
                </c:pt>
                <c:pt idx="7">
                  <c:v>-0.1862786</c:v>
                </c:pt>
                <c:pt idx="9">
                  <c:v>-0.1834418</c:v>
                </c:pt>
                <c:pt idx="10">
                  <c:v>-0.1834418</c:v>
                </c:pt>
                <c:pt idx="12">
                  <c:v>-0.1834418</c:v>
                </c:pt>
                <c:pt idx="13">
                  <c:v>-0.1834418</c:v>
                </c:pt>
                <c:pt idx="15">
                  <c:v>-0.1806049</c:v>
                </c:pt>
                <c:pt idx="16">
                  <c:v>-0.1806049</c:v>
                </c:pt>
                <c:pt idx="18">
                  <c:v>-0.1777681</c:v>
                </c:pt>
                <c:pt idx="19">
                  <c:v>-0.1777681</c:v>
                </c:pt>
                <c:pt idx="21">
                  <c:v>-0.1777681</c:v>
                </c:pt>
                <c:pt idx="22">
                  <c:v>-0.1777681</c:v>
                </c:pt>
                <c:pt idx="24">
                  <c:v>-0.1777681</c:v>
                </c:pt>
                <c:pt idx="25">
                  <c:v>-0.1777681</c:v>
                </c:pt>
                <c:pt idx="27">
                  <c:v>-0.1777681</c:v>
                </c:pt>
                <c:pt idx="28">
                  <c:v>-0.1777681</c:v>
                </c:pt>
                <c:pt idx="30">
                  <c:v>-0.1749313</c:v>
                </c:pt>
                <c:pt idx="31">
                  <c:v>-0.1749313</c:v>
                </c:pt>
                <c:pt idx="33">
                  <c:v>-0.1749313</c:v>
                </c:pt>
                <c:pt idx="34">
                  <c:v>-0.1749313</c:v>
                </c:pt>
                <c:pt idx="36">
                  <c:v>-0.1749313</c:v>
                </c:pt>
                <c:pt idx="37">
                  <c:v>-0.1749313</c:v>
                </c:pt>
                <c:pt idx="39">
                  <c:v>-0.1749313</c:v>
                </c:pt>
                <c:pt idx="40">
                  <c:v>-0.1749313</c:v>
                </c:pt>
                <c:pt idx="42">
                  <c:v>-0.1749313</c:v>
                </c:pt>
                <c:pt idx="43">
                  <c:v>-0.1749313</c:v>
                </c:pt>
                <c:pt idx="45">
                  <c:v>-0.1720944</c:v>
                </c:pt>
                <c:pt idx="46">
                  <c:v>-0.1720944</c:v>
                </c:pt>
                <c:pt idx="48">
                  <c:v>-0.1720944</c:v>
                </c:pt>
                <c:pt idx="49">
                  <c:v>-0.1720944</c:v>
                </c:pt>
                <c:pt idx="51">
                  <c:v>-0.1720944</c:v>
                </c:pt>
                <c:pt idx="52">
                  <c:v>-0.1720944</c:v>
                </c:pt>
                <c:pt idx="54">
                  <c:v>-0.1720944</c:v>
                </c:pt>
                <c:pt idx="55">
                  <c:v>-0.1720944</c:v>
                </c:pt>
                <c:pt idx="57">
                  <c:v>-0.1720944</c:v>
                </c:pt>
                <c:pt idx="58">
                  <c:v>-0.1720944</c:v>
                </c:pt>
                <c:pt idx="60">
                  <c:v>-0.1720944</c:v>
                </c:pt>
                <c:pt idx="61">
                  <c:v>-0.1720944</c:v>
                </c:pt>
                <c:pt idx="63">
                  <c:v>-0.1692576</c:v>
                </c:pt>
                <c:pt idx="64">
                  <c:v>-0.1692576</c:v>
                </c:pt>
                <c:pt idx="66">
                  <c:v>-0.1692576</c:v>
                </c:pt>
                <c:pt idx="67">
                  <c:v>-0.1692576</c:v>
                </c:pt>
                <c:pt idx="69">
                  <c:v>-0.1692576</c:v>
                </c:pt>
                <c:pt idx="70">
                  <c:v>-0.1692576</c:v>
                </c:pt>
                <c:pt idx="72">
                  <c:v>-0.1692576</c:v>
                </c:pt>
                <c:pt idx="73">
                  <c:v>-0.1692576</c:v>
                </c:pt>
                <c:pt idx="75">
                  <c:v>-0.1692576</c:v>
                </c:pt>
                <c:pt idx="76">
                  <c:v>-0.1692576</c:v>
                </c:pt>
                <c:pt idx="78">
                  <c:v>-0.1692576</c:v>
                </c:pt>
                <c:pt idx="79">
                  <c:v>-0.1692576</c:v>
                </c:pt>
                <c:pt idx="81">
                  <c:v>-0.1664207</c:v>
                </c:pt>
                <c:pt idx="82">
                  <c:v>-0.1664207</c:v>
                </c:pt>
                <c:pt idx="84">
                  <c:v>-0.1664207</c:v>
                </c:pt>
                <c:pt idx="85">
                  <c:v>-0.1664207</c:v>
                </c:pt>
                <c:pt idx="87">
                  <c:v>-0.1664207</c:v>
                </c:pt>
                <c:pt idx="88">
                  <c:v>-0.1664207</c:v>
                </c:pt>
                <c:pt idx="90">
                  <c:v>-0.1664207</c:v>
                </c:pt>
                <c:pt idx="91">
                  <c:v>-0.1664207</c:v>
                </c:pt>
                <c:pt idx="93">
                  <c:v>-0.1664207</c:v>
                </c:pt>
                <c:pt idx="94">
                  <c:v>-0.1664207</c:v>
                </c:pt>
                <c:pt idx="96">
                  <c:v>-0.1635839</c:v>
                </c:pt>
                <c:pt idx="97">
                  <c:v>-0.1635839</c:v>
                </c:pt>
                <c:pt idx="99">
                  <c:v>-0.1635839</c:v>
                </c:pt>
                <c:pt idx="100">
                  <c:v>-0.1635839</c:v>
                </c:pt>
                <c:pt idx="102">
                  <c:v>-0.1635839</c:v>
                </c:pt>
                <c:pt idx="103">
                  <c:v>-0.1635839</c:v>
                </c:pt>
                <c:pt idx="105">
                  <c:v>-0.1635839</c:v>
                </c:pt>
                <c:pt idx="106">
                  <c:v>-0.1635839</c:v>
                </c:pt>
                <c:pt idx="108">
                  <c:v>-0.1635839</c:v>
                </c:pt>
                <c:pt idx="109">
                  <c:v>-0.1635839</c:v>
                </c:pt>
                <c:pt idx="111">
                  <c:v>-0.1607471</c:v>
                </c:pt>
                <c:pt idx="112">
                  <c:v>-0.1607471</c:v>
                </c:pt>
                <c:pt idx="114">
                  <c:v>-0.1607471</c:v>
                </c:pt>
                <c:pt idx="115">
                  <c:v>-0.1607471</c:v>
                </c:pt>
                <c:pt idx="117">
                  <c:v>-0.1607471</c:v>
                </c:pt>
                <c:pt idx="118">
                  <c:v>-0.1607471</c:v>
                </c:pt>
                <c:pt idx="120">
                  <c:v>-0.1607471</c:v>
                </c:pt>
                <c:pt idx="121">
                  <c:v>-0.1607471</c:v>
                </c:pt>
                <c:pt idx="123">
                  <c:v>-0.1607471</c:v>
                </c:pt>
                <c:pt idx="124">
                  <c:v>-0.1607471</c:v>
                </c:pt>
                <c:pt idx="126">
                  <c:v>-0.1607471</c:v>
                </c:pt>
                <c:pt idx="127">
                  <c:v>-0.1607471</c:v>
                </c:pt>
                <c:pt idx="129">
                  <c:v>-0.1579102</c:v>
                </c:pt>
                <c:pt idx="130">
                  <c:v>-0.1579102</c:v>
                </c:pt>
                <c:pt idx="132">
                  <c:v>-0.1579102</c:v>
                </c:pt>
                <c:pt idx="133">
                  <c:v>-0.1579102</c:v>
                </c:pt>
                <c:pt idx="135">
                  <c:v>-0.1579102</c:v>
                </c:pt>
                <c:pt idx="136">
                  <c:v>-0.1579102</c:v>
                </c:pt>
                <c:pt idx="138">
                  <c:v>-0.1579102</c:v>
                </c:pt>
                <c:pt idx="139">
                  <c:v>-0.1579102</c:v>
                </c:pt>
                <c:pt idx="141">
                  <c:v>-0.1579102</c:v>
                </c:pt>
                <c:pt idx="142">
                  <c:v>-0.1579102</c:v>
                </c:pt>
                <c:pt idx="144">
                  <c:v>-0.1579102</c:v>
                </c:pt>
                <c:pt idx="145">
                  <c:v>-0.1579102</c:v>
                </c:pt>
                <c:pt idx="147">
                  <c:v>-0.1550734</c:v>
                </c:pt>
                <c:pt idx="148">
                  <c:v>-0.1550734</c:v>
                </c:pt>
                <c:pt idx="150">
                  <c:v>-0.1522366</c:v>
                </c:pt>
                <c:pt idx="151">
                  <c:v>-0.1522366</c:v>
                </c:pt>
                <c:pt idx="153">
                  <c:v>-0.1493997</c:v>
                </c:pt>
                <c:pt idx="154">
                  <c:v>-0.1493997</c:v>
                </c:pt>
                <c:pt idx="156">
                  <c:v>-0.1465629</c:v>
                </c:pt>
                <c:pt idx="157">
                  <c:v>-0.1465629</c:v>
                </c:pt>
                <c:pt idx="159">
                  <c:v>-0.1437261</c:v>
                </c:pt>
                <c:pt idx="160">
                  <c:v>-0.1437261</c:v>
                </c:pt>
                <c:pt idx="162">
                  <c:v>-0.1437261</c:v>
                </c:pt>
                <c:pt idx="163">
                  <c:v>-0.1437261</c:v>
                </c:pt>
                <c:pt idx="165">
                  <c:v>-0.1408892</c:v>
                </c:pt>
                <c:pt idx="166">
                  <c:v>-0.1408892</c:v>
                </c:pt>
                <c:pt idx="168">
                  <c:v>-0.1408892</c:v>
                </c:pt>
                <c:pt idx="169">
                  <c:v>-0.1408892</c:v>
                </c:pt>
                <c:pt idx="171">
                  <c:v>-0.1380524</c:v>
                </c:pt>
                <c:pt idx="172">
                  <c:v>-0.1380524</c:v>
                </c:pt>
                <c:pt idx="174">
                  <c:v>-0.1380524</c:v>
                </c:pt>
                <c:pt idx="175">
                  <c:v>-0.1380524</c:v>
                </c:pt>
                <c:pt idx="177">
                  <c:v>-0.1352155</c:v>
                </c:pt>
                <c:pt idx="178">
                  <c:v>-0.1352155</c:v>
                </c:pt>
                <c:pt idx="180">
                  <c:v>-0.1323787</c:v>
                </c:pt>
                <c:pt idx="181">
                  <c:v>-0.1323787</c:v>
                </c:pt>
                <c:pt idx="183">
                  <c:v>-0.1295419</c:v>
                </c:pt>
                <c:pt idx="184">
                  <c:v>-0.1295419</c:v>
                </c:pt>
                <c:pt idx="186">
                  <c:v>-0.1295419</c:v>
                </c:pt>
                <c:pt idx="187">
                  <c:v>-0.1295419</c:v>
                </c:pt>
                <c:pt idx="189">
                  <c:v>-0.126705</c:v>
                </c:pt>
                <c:pt idx="190">
                  <c:v>-0.126705</c:v>
                </c:pt>
                <c:pt idx="192">
                  <c:v>-0.126705</c:v>
                </c:pt>
                <c:pt idx="193">
                  <c:v>-0.126705</c:v>
                </c:pt>
                <c:pt idx="195">
                  <c:v>-0.1238682</c:v>
                </c:pt>
                <c:pt idx="196">
                  <c:v>-0.1238682</c:v>
                </c:pt>
                <c:pt idx="198">
                  <c:v>-0.1210314</c:v>
                </c:pt>
                <c:pt idx="199">
                  <c:v>-0.1210314</c:v>
                </c:pt>
                <c:pt idx="201">
                  <c:v>-0.1181945</c:v>
                </c:pt>
                <c:pt idx="202">
                  <c:v>-0.1181945</c:v>
                </c:pt>
                <c:pt idx="204">
                  <c:v>-0.1153577</c:v>
                </c:pt>
                <c:pt idx="205">
                  <c:v>-0.1153577</c:v>
                </c:pt>
                <c:pt idx="207">
                  <c:v>-0.1125209</c:v>
                </c:pt>
                <c:pt idx="208">
                  <c:v>-0.1125209</c:v>
                </c:pt>
                <c:pt idx="210">
                  <c:v>-0.109684</c:v>
                </c:pt>
                <c:pt idx="211">
                  <c:v>-0.109684</c:v>
                </c:pt>
                <c:pt idx="213">
                  <c:v>-0.1068472</c:v>
                </c:pt>
                <c:pt idx="214">
                  <c:v>-0.1068472</c:v>
                </c:pt>
                <c:pt idx="216">
                  <c:v>-0.1040103</c:v>
                </c:pt>
                <c:pt idx="217">
                  <c:v>-0.1040103</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c:v>
                </c:pt>
                <c:pt idx="823">
                  <c:v>0</c:v>
                </c:pt>
                <c:pt idx="825">
                  <c:v>0.046342</c:v>
                </c:pt>
                <c:pt idx="826">
                  <c:v>0.046342</c:v>
                </c:pt>
                <c:pt idx="828">
                  <c:v>0.0491788</c:v>
                </c:pt>
                <c:pt idx="829">
                  <c:v>0.0491788</c:v>
                </c:pt>
                <c:pt idx="831">
                  <c:v>0.0520157</c:v>
                </c:pt>
                <c:pt idx="832">
                  <c:v>0.0520157</c:v>
                </c:pt>
                <c:pt idx="834">
                  <c:v>0.0548525</c:v>
                </c:pt>
                <c:pt idx="835">
                  <c:v>0.0548525</c:v>
                </c:pt>
                <c:pt idx="837">
                  <c:v>0.0576893</c:v>
                </c:pt>
                <c:pt idx="838">
                  <c:v>0.0576893</c:v>
                </c:pt>
                <c:pt idx="840">
                  <c:v>0.0605262</c:v>
                </c:pt>
                <c:pt idx="841">
                  <c:v>0.0605262</c:v>
                </c:pt>
                <c:pt idx="843">
                  <c:v>0.063363</c:v>
                </c:pt>
                <c:pt idx="844">
                  <c:v>0.063363</c:v>
                </c:pt>
                <c:pt idx="846">
                  <c:v>0.0661998</c:v>
                </c:pt>
                <c:pt idx="847">
                  <c:v>0.0661998</c:v>
                </c:pt>
                <c:pt idx="849">
                  <c:v>0.0690367</c:v>
                </c:pt>
                <c:pt idx="850">
                  <c:v>0.0690367</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pt idx="1983">
                  <c:v>0</c:v>
                </c:pt>
                <c:pt idx="1984">
                  <c:v>0</c:v>
                </c:pt>
                <c:pt idx="1986">
                  <c:v>0</c:v>
                </c:pt>
                <c:pt idx="1987">
                  <c:v>0</c:v>
                </c:pt>
                <c:pt idx="1989">
                  <c:v>0</c:v>
                </c:pt>
                <c:pt idx="1990">
                  <c:v>0</c:v>
                </c:pt>
                <c:pt idx="1992">
                  <c:v>0</c:v>
                </c:pt>
                <c:pt idx="1993">
                  <c:v>0</c:v>
                </c:pt>
                <c:pt idx="1995">
                  <c:v>0</c:v>
                </c:pt>
                <c:pt idx="1996">
                  <c:v>0</c:v>
                </c:pt>
                <c:pt idx="1998">
                  <c:v>0</c:v>
                </c:pt>
                <c:pt idx="1999">
                  <c:v>0</c:v>
                </c:pt>
                <c:pt idx="2001">
                  <c:v>0</c:v>
                </c:pt>
                <c:pt idx="2002">
                  <c:v>0</c:v>
                </c:pt>
                <c:pt idx="2004">
                  <c:v>0</c:v>
                </c:pt>
                <c:pt idx="2005">
                  <c:v>0</c:v>
                </c:pt>
                <c:pt idx="2007">
                  <c:v>0</c:v>
                </c:pt>
                <c:pt idx="2008">
                  <c:v>0</c:v>
                </c:pt>
                <c:pt idx="2010">
                  <c:v>0</c:v>
                </c:pt>
                <c:pt idx="2011">
                  <c:v>0</c:v>
                </c:pt>
                <c:pt idx="2013">
                  <c:v>0</c:v>
                </c:pt>
                <c:pt idx="2014">
                  <c:v>0</c:v>
                </c:pt>
                <c:pt idx="2016">
                  <c:v>0</c:v>
                </c:pt>
                <c:pt idx="2017">
                  <c:v>0</c:v>
                </c:pt>
                <c:pt idx="2019">
                  <c:v>0</c:v>
                </c:pt>
                <c:pt idx="2020">
                  <c:v>0</c:v>
                </c:pt>
                <c:pt idx="2022">
                  <c:v>0</c:v>
                </c:pt>
                <c:pt idx="2023">
                  <c:v>0</c:v>
                </c:pt>
                <c:pt idx="2025">
                  <c:v>0</c:v>
                </c:pt>
                <c:pt idx="2026">
                  <c:v>0</c:v>
                </c:pt>
                <c:pt idx="2028">
                  <c:v>0</c:v>
                </c:pt>
                <c:pt idx="2029">
                  <c:v>0</c:v>
                </c:pt>
                <c:pt idx="2031">
                  <c:v>0</c:v>
                </c:pt>
                <c:pt idx="2032">
                  <c:v>0</c:v>
                </c:pt>
                <c:pt idx="2034">
                  <c:v>0</c:v>
                </c:pt>
                <c:pt idx="2035">
                  <c:v>0</c:v>
                </c:pt>
                <c:pt idx="2037">
                  <c:v>0</c:v>
                </c:pt>
                <c:pt idx="2038">
                  <c:v>0</c:v>
                </c:pt>
                <c:pt idx="2040">
                  <c:v>0</c:v>
                </c:pt>
                <c:pt idx="2041">
                  <c:v>0</c:v>
                </c:pt>
                <c:pt idx="2043">
                  <c:v>0</c:v>
                </c:pt>
                <c:pt idx="2044">
                  <c:v>0</c:v>
                </c:pt>
                <c:pt idx="2046">
                  <c:v>0</c:v>
                </c:pt>
                <c:pt idx="2047">
                  <c:v>0</c:v>
                </c:pt>
                <c:pt idx="2049">
                  <c:v>0</c:v>
                </c:pt>
                <c:pt idx="2050">
                  <c:v>0</c:v>
                </c:pt>
                <c:pt idx="2052">
                  <c:v>0</c:v>
                </c:pt>
                <c:pt idx="2053">
                  <c:v>0</c:v>
                </c:pt>
                <c:pt idx="2055">
                  <c:v>0</c:v>
                </c:pt>
                <c:pt idx="2056">
                  <c:v>0</c:v>
                </c:pt>
                <c:pt idx="2058">
                  <c:v>0</c:v>
                </c:pt>
                <c:pt idx="2059">
                  <c:v>0</c:v>
                </c:pt>
                <c:pt idx="2061">
                  <c:v>0</c:v>
                </c:pt>
                <c:pt idx="2062">
                  <c:v>0</c:v>
                </c:pt>
                <c:pt idx="2064">
                  <c:v>0</c:v>
                </c:pt>
                <c:pt idx="2065">
                  <c:v>0</c:v>
                </c:pt>
                <c:pt idx="2067">
                  <c:v>0</c:v>
                </c:pt>
                <c:pt idx="2068">
                  <c:v>0</c:v>
                </c:pt>
                <c:pt idx="2070">
                  <c:v>0</c:v>
                </c:pt>
                <c:pt idx="2071">
                  <c:v>0</c:v>
                </c:pt>
                <c:pt idx="2073">
                  <c:v>0</c:v>
                </c:pt>
                <c:pt idx="2074">
                  <c:v>0</c:v>
                </c:pt>
                <c:pt idx="2076">
                  <c:v>0</c:v>
                </c:pt>
                <c:pt idx="2077">
                  <c:v>0</c:v>
                </c:pt>
                <c:pt idx="2079">
                  <c:v>0</c:v>
                </c:pt>
                <c:pt idx="2080">
                  <c:v>0</c:v>
                </c:pt>
                <c:pt idx="2082">
                  <c:v>0</c:v>
                </c:pt>
                <c:pt idx="2083">
                  <c:v>0</c:v>
                </c:pt>
                <c:pt idx="2085">
                  <c:v>0</c:v>
                </c:pt>
                <c:pt idx="2086">
                  <c:v>0</c:v>
                </c:pt>
                <c:pt idx="2088">
                  <c:v>0</c:v>
                </c:pt>
                <c:pt idx="2089">
                  <c:v>0</c:v>
                </c:pt>
                <c:pt idx="2091">
                  <c:v>0</c:v>
                </c:pt>
                <c:pt idx="2092">
                  <c:v>0</c:v>
                </c:pt>
                <c:pt idx="2094">
                  <c:v>0</c:v>
                </c:pt>
                <c:pt idx="2095">
                  <c:v>0</c:v>
                </c:pt>
                <c:pt idx="2097">
                  <c:v>0</c:v>
                </c:pt>
                <c:pt idx="2098">
                  <c:v>0</c:v>
                </c:pt>
                <c:pt idx="2100">
                  <c:v>0</c:v>
                </c:pt>
                <c:pt idx="2101">
                  <c:v>0</c:v>
                </c:pt>
                <c:pt idx="2103">
                  <c:v>0</c:v>
                </c:pt>
                <c:pt idx="2104">
                  <c:v>0</c:v>
                </c:pt>
                <c:pt idx="2106">
                  <c:v>0</c:v>
                </c:pt>
                <c:pt idx="2107">
                  <c:v>0</c:v>
                </c:pt>
                <c:pt idx="2109">
                  <c:v>0</c:v>
                </c:pt>
                <c:pt idx="2110">
                  <c:v>0</c:v>
                </c:pt>
                <c:pt idx="2112">
                  <c:v>0</c:v>
                </c:pt>
                <c:pt idx="2113">
                  <c:v>0</c:v>
                </c:pt>
                <c:pt idx="2115">
                  <c:v>0</c:v>
                </c:pt>
                <c:pt idx="2116">
                  <c:v>0</c:v>
                </c:pt>
                <c:pt idx="2118">
                  <c:v>0</c:v>
                </c:pt>
                <c:pt idx="2119">
                  <c:v>0</c:v>
                </c:pt>
                <c:pt idx="2121">
                  <c:v>0</c:v>
                </c:pt>
                <c:pt idx="2122">
                  <c:v>0</c:v>
                </c:pt>
                <c:pt idx="2124">
                  <c:v>0</c:v>
                </c:pt>
                <c:pt idx="2125">
                  <c:v>0</c:v>
                </c:pt>
                <c:pt idx="2127">
                  <c:v>0</c:v>
                </c:pt>
                <c:pt idx="2128">
                  <c:v>0</c:v>
                </c:pt>
                <c:pt idx="2130">
                  <c:v>0</c:v>
                </c:pt>
                <c:pt idx="2131">
                  <c:v>0</c:v>
                </c:pt>
                <c:pt idx="2133">
                  <c:v>0</c:v>
                </c:pt>
                <c:pt idx="2134">
                  <c:v>0</c:v>
                </c:pt>
                <c:pt idx="2136">
                  <c:v>0</c:v>
                </c:pt>
                <c:pt idx="2137">
                  <c:v>0</c:v>
                </c:pt>
                <c:pt idx="2139">
                  <c:v>0</c:v>
                </c:pt>
                <c:pt idx="2140">
                  <c:v>0</c:v>
                </c:pt>
                <c:pt idx="2142">
                  <c:v>0</c:v>
                </c:pt>
                <c:pt idx="2143">
                  <c:v>0</c:v>
                </c:pt>
                <c:pt idx="2145">
                  <c:v>0</c:v>
                </c:pt>
                <c:pt idx="2146">
                  <c:v>0</c:v>
                </c:pt>
                <c:pt idx="2148">
                  <c:v>0</c:v>
                </c:pt>
                <c:pt idx="2149">
                  <c:v>0</c:v>
                </c:pt>
                <c:pt idx="2151">
                  <c:v>0</c:v>
                </c:pt>
                <c:pt idx="2152">
                  <c:v>0</c:v>
                </c:pt>
                <c:pt idx="2154">
                  <c:v>0</c:v>
                </c:pt>
                <c:pt idx="2155">
                  <c:v>0</c:v>
                </c:pt>
                <c:pt idx="2157">
                  <c:v>0</c:v>
                </c:pt>
                <c:pt idx="2158">
                  <c:v>0</c:v>
                </c:pt>
                <c:pt idx="2160">
                  <c:v>0</c:v>
                </c:pt>
                <c:pt idx="2161">
                  <c:v>0</c:v>
                </c:pt>
                <c:pt idx="2163">
                  <c:v>0</c:v>
                </c:pt>
                <c:pt idx="2164">
                  <c:v>0</c:v>
                </c:pt>
                <c:pt idx="2166">
                  <c:v>0</c:v>
                </c:pt>
                <c:pt idx="2167">
                  <c:v>0</c:v>
                </c:pt>
                <c:pt idx="2169">
                  <c:v>0</c:v>
                </c:pt>
                <c:pt idx="2170">
                  <c:v>0</c:v>
                </c:pt>
                <c:pt idx="2172">
                  <c:v>0</c:v>
                </c:pt>
                <c:pt idx="2173">
                  <c:v>0</c:v>
                </c:pt>
                <c:pt idx="2175">
                  <c:v>0</c:v>
                </c:pt>
                <c:pt idx="2176">
                  <c:v>0</c:v>
                </c:pt>
                <c:pt idx="2178">
                  <c:v>0</c:v>
                </c:pt>
                <c:pt idx="2179">
                  <c:v>0</c:v>
                </c:pt>
                <c:pt idx="2181">
                  <c:v>0</c:v>
                </c:pt>
                <c:pt idx="2182">
                  <c:v>0</c:v>
                </c:pt>
                <c:pt idx="2184">
                  <c:v>0</c:v>
                </c:pt>
                <c:pt idx="2185">
                  <c:v>0</c:v>
                </c:pt>
                <c:pt idx="2187">
                  <c:v>0</c:v>
                </c:pt>
                <c:pt idx="2188">
                  <c:v>0</c:v>
                </c:pt>
                <c:pt idx="2190">
                  <c:v>0</c:v>
                </c:pt>
                <c:pt idx="2191">
                  <c:v>0</c:v>
                </c:pt>
                <c:pt idx="2193">
                  <c:v>0</c:v>
                </c:pt>
                <c:pt idx="2194">
                  <c:v>0</c:v>
                </c:pt>
                <c:pt idx="2196">
                  <c:v>0</c:v>
                </c:pt>
                <c:pt idx="2197">
                  <c:v>0</c:v>
                </c:pt>
                <c:pt idx="2199">
                  <c:v>0</c:v>
                </c:pt>
                <c:pt idx="2200">
                  <c:v>0</c:v>
                </c:pt>
                <c:pt idx="2202">
                  <c:v>0</c:v>
                </c:pt>
                <c:pt idx="2203">
                  <c:v>0</c:v>
                </c:pt>
                <c:pt idx="2205">
                  <c:v>0</c:v>
                </c:pt>
                <c:pt idx="2206">
                  <c:v>0</c:v>
                </c:pt>
                <c:pt idx="2208">
                  <c:v>0</c:v>
                </c:pt>
                <c:pt idx="2209">
                  <c:v>0</c:v>
                </c:pt>
                <c:pt idx="2211">
                  <c:v>0</c:v>
                </c:pt>
                <c:pt idx="2212">
                  <c:v>0</c:v>
                </c:pt>
                <c:pt idx="2214">
                  <c:v>0</c:v>
                </c:pt>
                <c:pt idx="2215">
                  <c:v>0</c:v>
                </c:pt>
                <c:pt idx="2217">
                  <c:v>0</c:v>
                </c:pt>
                <c:pt idx="2218">
                  <c:v>0</c:v>
                </c:pt>
                <c:pt idx="2220">
                  <c:v>0</c:v>
                </c:pt>
                <c:pt idx="2221">
                  <c:v>0</c:v>
                </c:pt>
                <c:pt idx="2223">
                  <c:v>0</c:v>
                </c:pt>
                <c:pt idx="2224">
                  <c:v>0</c:v>
                </c:pt>
                <c:pt idx="2226">
                  <c:v>0</c:v>
                </c:pt>
                <c:pt idx="2227">
                  <c:v>0</c:v>
                </c:pt>
                <c:pt idx="2229">
                  <c:v>0</c:v>
                </c:pt>
                <c:pt idx="2230">
                  <c:v>0</c:v>
                </c:pt>
                <c:pt idx="2232">
                  <c:v>0</c:v>
                </c:pt>
                <c:pt idx="2233">
                  <c:v>0</c:v>
                </c:pt>
                <c:pt idx="2235">
                  <c:v>0</c:v>
                </c:pt>
                <c:pt idx="2236">
                  <c:v>0</c:v>
                </c:pt>
                <c:pt idx="2238">
                  <c:v>0</c:v>
                </c:pt>
                <c:pt idx="2239">
                  <c:v>0</c:v>
                </c:pt>
                <c:pt idx="2241">
                  <c:v>0</c:v>
                </c:pt>
                <c:pt idx="2242">
                  <c:v>0</c:v>
                </c:pt>
                <c:pt idx="2244">
                  <c:v>0</c:v>
                </c:pt>
                <c:pt idx="2245">
                  <c:v>0</c:v>
                </c:pt>
                <c:pt idx="2247">
                  <c:v>0</c:v>
                </c:pt>
                <c:pt idx="2248">
                  <c:v>0</c:v>
                </c:pt>
                <c:pt idx="2250">
                  <c:v>0</c:v>
                </c:pt>
                <c:pt idx="2251">
                  <c:v>0</c:v>
                </c:pt>
                <c:pt idx="2253">
                  <c:v>0</c:v>
                </c:pt>
                <c:pt idx="2254">
                  <c:v>0</c:v>
                </c:pt>
                <c:pt idx="2256">
                  <c:v>0</c:v>
                </c:pt>
                <c:pt idx="2257">
                  <c:v>0</c:v>
                </c:pt>
                <c:pt idx="2259">
                  <c:v>0</c:v>
                </c:pt>
                <c:pt idx="2260">
                  <c:v>0</c:v>
                </c:pt>
                <c:pt idx="2262">
                  <c:v>0</c:v>
                </c:pt>
                <c:pt idx="2263">
                  <c:v>0</c:v>
                </c:pt>
                <c:pt idx="2265">
                  <c:v>0</c:v>
                </c:pt>
                <c:pt idx="2266">
                  <c:v>0</c:v>
                </c:pt>
                <c:pt idx="2268">
                  <c:v>0</c:v>
                </c:pt>
                <c:pt idx="2269">
                  <c:v>0</c:v>
                </c:pt>
                <c:pt idx="2271">
                  <c:v>0</c:v>
                </c:pt>
                <c:pt idx="2272">
                  <c:v>0</c:v>
                </c:pt>
                <c:pt idx="2274">
                  <c:v>0</c:v>
                </c:pt>
                <c:pt idx="2275">
                  <c:v>0</c:v>
                </c:pt>
                <c:pt idx="2277">
                  <c:v>0</c:v>
                </c:pt>
                <c:pt idx="2278">
                  <c:v>0</c:v>
                </c:pt>
                <c:pt idx="2280">
                  <c:v>0</c:v>
                </c:pt>
                <c:pt idx="2281">
                  <c:v>0</c:v>
                </c:pt>
                <c:pt idx="2283">
                  <c:v>0</c:v>
                </c:pt>
                <c:pt idx="2284">
                  <c:v>0</c:v>
                </c:pt>
                <c:pt idx="2286">
                  <c:v>0</c:v>
                </c:pt>
                <c:pt idx="2287">
                  <c:v>0</c:v>
                </c:pt>
                <c:pt idx="2289">
                  <c:v>0</c:v>
                </c:pt>
                <c:pt idx="2290">
                  <c:v>0</c:v>
                </c:pt>
                <c:pt idx="2292">
                  <c:v>0</c:v>
                </c:pt>
                <c:pt idx="2293">
                  <c:v>0</c:v>
                </c:pt>
                <c:pt idx="2295">
                  <c:v>0</c:v>
                </c:pt>
                <c:pt idx="2296">
                  <c:v>0</c:v>
                </c:pt>
                <c:pt idx="2298">
                  <c:v>0</c:v>
                </c:pt>
                <c:pt idx="2299">
                  <c:v>0</c:v>
                </c:pt>
                <c:pt idx="2301">
                  <c:v>0</c:v>
                </c:pt>
                <c:pt idx="2302">
                  <c:v>0</c:v>
                </c:pt>
                <c:pt idx="2304">
                  <c:v>0</c:v>
                </c:pt>
                <c:pt idx="2305">
                  <c:v>0</c:v>
                </c:pt>
                <c:pt idx="2307">
                  <c:v>0</c:v>
                </c:pt>
                <c:pt idx="2308">
                  <c:v>0</c:v>
                </c:pt>
                <c:pt idx="2310">
                  <c:v>0</c:v>
                </c:pt>
                <c:pt idx="2311">
                  <c:v>0</c:v>
                </c:pt>
                <c:pt idx="2313">
                  <c:v>0</c:v>
                </c:pt>
                <c:pt idx="2314">
                  <c:v>0</c:v>
                </c:pt>
                <c:pt idx="2316">
                  <c:v>0</c:v>
                </c:pt>
                <c:pt idx="2317">
                  <c:v>0</c:v>
                </c:pt>
                <c:pt idx="2319">
                  <c:v>0</c:v>
                </c:pt>
                <c:pt idx="2320">
                  <c:v>0</c:v>
                </c:pt>
                <c:pt idx="2322">
                  <c:v>0</c:v>
                </c:pt>
                <c:pt idx="2323">
                  <c:v>0</c:v>
                </c:pt>
                <c:pt idx="2325">
                  <c:v>0</c:v>
                </c:pt>
                <c:pt idx="2326">
                  <c:v>0</c:v>
                </c:pt>
                <c:pt idx="2328">
                  <c:v>0</c:v>
                </c:pt>
                <c:pt idx="2329">
                  <c:v>0</c:v>
                </c:pt>
                <c:pt idx="2331">
                  <c:v>0</c:v>
                </c:pt>
                <c:pt idx="2332">
                  <c:v>0</c:v>
                </c:pt>
                <c:pt idx="2334">
                  <c:v>0</c:v>
                </c:pt>
                <c:pt idx="2335">
                  <c:v>0</c:v>
                </c:pt>
                <c:pt idx="2337">
                  <c:v>0</c:v>
                </c:pt>
                <c:pt idx="2338">
                  <c:v>0</c:v>
                </c:pt>
                <c:pt idx="2340">
                  <c:v>0</c:v>
                </c:pt>
                <c:pt idx="2341">
                  <c:v>0</c:v>
                </c:pt>
                <c:pt idx="2343">
                  <c:v>0</c:v>
                </c:pt>
                <c:pt idx="2344">
                  <c:v>0</c:v>
                </c:pt>
                <c:pt idx="2346">
                  <c:v>0</c:v>
                </c:pt>
                <c:pt idx="2347">
                  <c:v>0</c:v>
                </c:pt>
                <c:pt idx="2349">
                  <c:v>0</c:v>
                </c:pt>
                <c:pt idx="2350">
                  <c:v>0</c:v>
                </c:pt>
                <c:pt idx="2352">
                  <c:v>0</c:v>
                </c:pt>
                <c:pt idx="2353">
                  <c:v>0</c:v>
                </c:pt>
                <c:pt idx="2355">
                  <c:v>0</c:v>
                </c:pt>
                <c:pt idx="2356">
                  <c:v>0</c:v>
                </c:pt>
                <c:pt idx="2358">
                  <c:v>0</c:v>
                </c:pt>
                <c:pt idx="2359">
                  <c:v>0</c:v>
                </c:pt>
                <c:pt idx="2361">
                  <c:v>0</c:v>
                </c:pt>
                <c:pt idx="2362">
                  <c:v>0</c:v>
                </c:pt>
                <c:pt idx="2364">
                  <c:v>0</c:v>
                </c:pt>
                <c:pt idx="2365">
                  <c:v>0</c:v>
                </c:pt>
                <c:pt idx="2367">
                  <c:v>0</c:v>
                </c:pt>
                <c:pt idx="2368">
                  <c:v>0</c:v>
                </c:pt>
                <c:pt idx="2370">
                  <c:v>0</c:v>
                </c:pt>
                <c:pt idx="2371">
                  <c:v>0</c:v>
                </c:pt>
                <c:pt idx="2373">
                  <c:v>0</c:v>
                </c:pt>
                <c:pt idx="2374">
                  <c:v>0</c:v>
                </c:pt>
                <c:pt idx="2376">
                  <c:v>0</c:v>
                </c:pt>
                <c:pt idx="2377">
                  <c:v>0</c:v>
                </c:pt>
                <c:pt idx="2379">
                  <c:v>0</c:v>
                </c:pt>
                <c:pt idx="2380">
                  <c:v>0</c:v>
                </c:pt>
                <c:pt idx="2382">
                  <c:v>0</c:v>
                </c:pt>
                <c:pt idx="2383">
                  <c:v>0</c:v>
                </c:pt>
                <c:pt idx="2385">
                  <c:v>0</c:v>
                </c:pt>
                <c:pt idx="2386">
                  <c:v>0</c:v>
                </c:pt>
                <c:pt idx="2388">
                  <c:v>0</c:v>
                </c:pt>
                <c:pt idx="2389">
                  <c:v>0</c:v>
                </c:pt>
                <c:pt idx="2391">
                  <c:v>0</c:v>
                </c:pt>
                <c:pt idx="2392">
                  <c:v>0</c:v>
                </c:pt>
                <c:pt idx="2394">
                  <c:v>0</c:v>
                </c:pt>
                <c:pt idx="2395">
                  <c:v>0</c:v>
                </c:pt>
                <c:pt idx="2397">
                  <c:v>0</c:v>
                </c:pt>
                <c:pt idx="2398">
                  <c:v>0</c:v>
                </c:pt>
                <c:pt idx="2400">
                  <c:v>0</c:v>
                </c:pt>
                <c:pt idx="2401">
                  <c:v>0</c:v>
                </c:pt>
                <c:pt idx="2403">
                  <c:v>0</c:v>
                </c:pt>
                <c:pt idx="2404">
                  <c:v>0</c:v>
                </c:pt>
                <c:pt idx="2406">
                  <c:v>0</c:v>
                </c:pt>
                <c:pt idx="2407">
                  <c:v>0</c:v>
                </c:pt>
                <c:pt idx="2409">
                  <c:v>0</c:v>
                </c:pt>
                <c:pt idx="2410">
                  <c:v>0</c:v>
                </c:pt>
                <c:pt idx="2412">
                  <c:v>0</c:v>
                </c:pt>
                <c:pt idx="2413">
                  <c:v>0</c:v>
                </c:pt>
                <c:pt idx="2415">
                  <c:v>0</c:v>
                </c:pt>
                <c:pt idx="2416">
                  <c:v>0</c:v>
                </c:pt>
                <c:pt idx="2418">
                  <c:v>0</c:v>
                </c:pt>
                <c:pt idx="2419">
                  <c:v>0</c:v>
                </c:pt>
                <c:pt idx="2421">
                  <c:v>0</c:v>
                </c:pt>
                <c:pt idx="2422">
                  <c:v>0</c:v>
                </c:pt>
                <c:pt idx="2424">
                  <c:v>0</c:v>
                </c:pt>
                <c:pt idx="2425">
                  <c:v>0</c:v>
                </c:pt>
                <c:pt idx="2427">
                  <c:v>0</c:v>
                </c:pt>
                <c:pt idx="2428">
                  <c:v>0</c:v>
                </c:pt>
                <c:pt idx="2430">
                  <c:v>0</c:v>
                </c:pt>
                <c:pt idx="2431">
                  <c:v>0</c:v>
                </c:pt>
                <c:pt idx="2433">
                  <c:v>0</c:v>
                </c:pt>
                <c:pt idx="2434">
                  <c:v>0</c:v>
                </c:pt>
                <c:pt idx="2436">
                  <c:v>0</c:v>
                </c:pt>
                <c:pt idx="2437">
                  <c:v>0</c:v>
                </c:pt>
                <c:pt idx="2439">
                  <c:v>0</c:v>
                </c:pt>
                <c:pt idx="2440">
                  <c:v>0</c:v>
                </c:pt>
                <c:pt idx="2442">
                  <c:v>0</c:v>
                </c:pt>
                <c:pt idx="2443">
                  <c:v>0</c:v>
                </c:pt>
                <c:pt idx="2445">
                  <c:v>0</c:v>
                </c:pt>
                <c:pt idx="2446">
                  <c:v>0</c:v>
                </c:pt>
                <c:pt idx="2448">
                  <c:v>0.1371207</c:v>
                </c:pt>
                <c:pt idx="2449">
                  <c:v>0.1371207</c:v>
                </c:pt>
                <c:pt idx="2451">
                  <c:v>0.1399576</c:v>
                </c:pt>
                <c:pt idx="2452">
                  <c:v>0.1399576</c:v>
                </c:pt>
                <c:pt idx="2454">
                  <c:v>0.1399576</c:v>
                </c:pt>
                <c:pt idx="2455">
                  <c:v>0.1399576</c:v>
                </c:pt>
                <c:pt idx="2457">
                  <c:v>0.1399576</c:v>
                </c:pt>
                <c:pt idx="2458">
                  <c:v>0.1399576</c:v>
                </c:pt>
                <c:pt idx="2460">
                  <c:v>0.1427944</c:v>
                </c:pt>
                <c:pt idx="2461">
                  <c:v>0.1427944</c:v>
                </c:pt>
                <c:pt idx="2463">
                  <c:v>0.1427944</c:v>
                </c:pt>
                <c:pt idx="2464">
                  <c:v>0.1427944</c:v>
                </c:pt>
                <c:pt idx="2466">
                  <c:v>0.1456313</c:v>
                </c:pt>
                <c:pt idx="2467">
                  <c:v>0.1456313</c:v>
                </c:pt>
                <c:pt idx="2469">
                  <c:v>0.1456313</c:v>
                </c:pt>
                <c:pt idx="2470">
                  <c:v>0.1456313</c:v>
                </c:pt>
                <c:pt idx="2472">
                  <c:v>0.1484681</c:v>
                </c:pt>
                <c:pt idx="2473">
                  <c:v>0.1484681</c:v>
                </c:pt>
                <c:pt idx="2475">
                  <c:v>0.1513049</c:v>
                </c:pt>
                <c:pt idx="2476">
                  <c:v>0.1513049</c:v>
                </c:pt>
                <c:pt idx="2478">
                  <c:v>0.1541418</c:v>
                </c:pt>
                <c:pt idx="2479">
                  <c:v>0.1541418</c:v>
                </c:pt>
                <c:pt idx="2481">
                  <c:v>0.1569786</c:v>
                </c:pt>
                <c:pt idx="2482">
                  <c:v>0.1569786</c:v>
                </c:pt>
                <c:pt idx="2484">
                  <c:v>0.1598154</c:v>
                </c:pt>
                <c:pt idx="2485">
                  <c:v>0.1598154</c:v>
                </c:pt>
                <c:pt idx="2487">
                  <c:v>0.1626523</c:v>
                </c:pt>
                <c:pt idx="2488">
                  <c:v>0.1626523</c:v>
                </c:pt>
                <c:pt idx="2490">
                  <c:v>0.1626523</c:v>
                </c:pt>
                <c:pt idx="2491">
                  <c:v>0.1626523</c:v>
                </c:pt>
                <c:pt idx="2493">
                  <c:v>0.1654891</c:v>
                </c:pt>
                <c:pt idx="2494">
                  <c:v>0.1654891</c:v>
                </c:pt>
                <c:pt idx="2496">
                  <c:v>0.1683259</c:v>
                </c:pt>
                <c:pt idx="2497">
                  <c:v>0.1683259</c:v>
                </c:pt>
                <c:pt idx="2499">
                  <c:v>0.1711628</c:v>
                </c:pt>
                <c:pt idx="2500">
                  <c:v>0.1711628</c:v>
                </c:pt>
                <c:pt idx="2502">
                  <c:v>0.1739996</c:v>
                </c:pt>
                <c:pt idx="2503">
                  <c:v>0.1739996</c:v>
                </c:pt>
                <c:pt idx="2505">
                  <c:v>0.1768365</c:v>
                </c:pt>
                <c:pt idx="2506">
                  <c:v>0.1768365</c:v>
                </c:pt>
                <c:pt idx="2508">
                  <c:v>0.1796733</c:v>
                </c:pt>
                <c:pt idx="2509">
                  <c:v>0.1796733</c:v>
                </c:pt>
                <c:pt idx="2511">
                  <c:v>0.1825101</c:v>
                </c:pt>
                <c:pt idx="2512">
                  <c:v>0.1825101</c:v>
                </c:pt>
                <c:pt idx="2514">
                  <c:v>0.185347</c:v>
                </c:pt>
                <c:pt idx="2515">
                  <c:v>0.185347</c:v>
                </c:pt>
                <c:pt idx="2517">
                  <c:v>0.1881838</c:v>
                </c:pt>
                <c:pt idx="2518">
                  <c:v>0.1881838</c:v>
                </c:pt>
                <c:pt idx="2520">
                  <c:v>0.1910206</c:v>
                </c:pt>
                <c:pt idx="2521">
                  <c:v>0.1910206</c:v>
                </c:pt>
                <c:pt idx="2523">
                  <c:v>0.1938575</c:v>
                </c:pt>
                <c:pt idx="2524">
                  <c:v>0.1938575</c:v>
                </c:pt>
                <c:pt idx="2526">
                  <c:v>0.1966943</c:v>
                </c:pt>
                <c:pt idx="2527">
                  <c:v>0.1966943</c:v>
                </c:pt>
                <c:pt idx="2529">
                  <c:v>0.1995311</c:v>
                </c:pt>
                <c:pt idx="2530">
                  <c:v>0.1995311</c:v>
                </c:pt>
                <c:pt idx="2532">
                  <c:v>0.202368</c:v>
                </c:pt>
                <c:pt idx="2533">
                  <c:v>0.202368</c:v>
                </c:pt>
                <c:pt idx="2535">
                  <c:v>0.2052048</c:v>
                </c:pt>
                <c:pt idx="2536">
                  <c:v>0.2052048</c:v>
                </c:pt>
                <c:pt idx="2538">
                  <c:v>0.2080417</c:v>
                </c:pt>
                <c:pt idx="2539">
                  <c:v>0.2080417</c:v>
                </c:pt>
                <c:pt idx="2541">
                  <c:v>0.2108785</c:v>
                </c:pt>
                <c:pt idx="2542">
                  <c:v>0.2108785</c:v>
                </c:pt>
                <c:pt idx="2544">
                  <c:v>0.2137153</c:v>
                </c:pt>
                <c:pt idx="2545">
                  <c:v>0.2137153</c:v>
                </c:pt>
                <c:pt idx="2547">
                  <c:v>0.2165522</c:v>
                </c:pt>
                <c:pt idx="2548">
                  <c:v>0.2165522</c:v>
                </c:pt>
                <c:pt idx="2550">
                  <c:v>0.219389</c:v>
                </c:pt>
                <c:pt idx="2551">
                  <c:v>0.219389</c:v>
                </c:pt>
                <c:pt idx="2553">
                  <c:v>0.2222258</c:v>
                </c:pt>
                <c:pt idx="2554">
                  <c:v>0.2222258</c:v>
                </c:pt>
                <c:pt idx="2556">
                  <c:v>0.2250627</c:v>
                </c:pt>
                <c:pt idx="2557">
                  <c:v>0.2250627</c:v>
                </c:pt>
                <c:pt idx="2559">
                  <c:v>0</c:v>
                </c:pt>
                <c:pt idx="2560">
                  <c:v>0</c:v>
                </c:pt>
                <c:pt idx="2562">
                  <c:v>0</c:v>
                </c:pt>
                <c:pt idx="2563">
                  <c:v>0</c:v>
                </c:pt>
                <c:pt idx="2565">
                  <c:v>0</c:v>
                </c:pt>
                <c:pt idx="2566">
                  <c:v>0</c:v>
                </c:pt>
                <c:pt idx="2568">
                  <c:v>0</c:v>
                </c:pt>
                <c:pt idx="2569">
                  <c:v>0</c:v>
                </c:pt>
                <c:pt idx="2571">
                  <c:v>0</c:v>
                </c:pt>
                <c:pt idx="2572">
                  <c:v>0</c:v>
                </c:pt>
                <c:pt idx="2574">
                  <c:v>0</c:v>
                </c:pt>
                <c:pt idx="2575">
                  <c:v>0</c:v>
                </c:pt>
                <c:pt idx="2577">
                  <c:v>0</c:v>
                </c:pt>
                <c:pt idx="2578">
                  <c:v>0</c:v>
                </c:pt>
                <c:pt idx="2580">
                  <c:v>0</c:v>
                </c:pt>
                <c:pt idx="2581">
                  <c:v>0</c:v>
                </c:pt>
                <c:pt idx="2583">
                  <c:v>0</c:v>
                </c:pt>
                <c:pt idx="2584">
                  <c:v>0</c:v>
                </c:pt>
                <c:pt idx="2586">
                  <c:v>0</c:v>
                </c:pt>
                <c:pt idx="2587">
                  <c:v>0</c:v>
                </c:pt>
                <c:pt idx="2589">
                  <c:v>0</c:v>
                </c:pt>
                <c:pt idx="2590">
                  <c:v>0</c:v>
                </c:pt>
                <c:pt idx="2592">
                  <c:v>0</c:v>
                </c:pt>
                <c:pt idx="2593">
                  <c:v>0</c:v>
                </c:pt>
                <c:pt idx="2595">
                  <c:v>0</c:v>
                </c:pt>
                <c:pt idx="2596">
                  <c:v>0</c:v>
                </c:pt>
                <c:pt idx="2598">
                  <c:v>0</c:v>
                </c:pt>
                <c:pt idx="2599">
                  <c:v>0</c:v>
                </c:pt>
                <c:pt idx="2601">
                  <c:v>0</c:v>
                </c:pt>
                <c:pt idx="2602">
                  <c:v>0</c:v>
                </c:pt>
                <c:pt idx="2604">
                  <c:v>0</c:v>
                </c:pt>
                <c:pt idx="2605">
                  <c:v>0</c:v>
                </c:pt>
                <c:pt idx="2607">
                  <c:v>0</c:v>
                </c:pt>
                <c:pt idx="2608">
                  <c:v>0</c:v>
                </c:pt>
                <c:pt idx="2610">
                  <c:v>0</c:v>
                </c:pt>
                <c:pt idx="2611">
                  <c:v>0</c:v>
                </c:pt>
                <c:pt idx="2613">
                  <c:v>0</c:v>
                </c:pt>
                <c:pt idx="2614">
                  <c:v>0</c:v>
                </c:pt>
                <c:pt idx="2616">
                  <c:v>0</c:v>
                </c:pt>
                <c:pt idx="2617">
                  <c:v>0</c:v>
                </c:pt>
                <c:pt idx="2619">
                  <c:v>0</c:v>
                </c:pt>
                <c:pt idx="2620">
                  <c:v>0</c:v>
                </c:pt>
                <c:pt idx="2622">
                  <c:v>0</c:v>
                </c:pt>
                <c:pt idx="2623">
                  <c:v>0</c:v>
                </c:pt>
                <c:pt idx="2625">
                  <c:v>0</c:v>
                </c:pt>
                <c:pt idx="2626">
                  <c:v>0</c:v>
                </c:pt>
                <c:pt idx="2628">
                  <c:v>0</c:v>
                </c:pt>
                <c:pt idx="2629">
                  <c:v>0</c:v>
                </c:pt>
                <c:pt idx="2631">
                  <c:v>0</c:v>
                </c:pt>
                <c:pt idx="2632">
                  <c:v>0</c:v>
                </c:pt>
                <c:pt idx="2634">
                  <c:v>0</c:v>
                </c:pt>
                <c:pt idx="2635">
                  <c:v>0</c:v>
                </c:pt>
                <c:pt idx="2637">
                  <c:v>0</c:v>
                </c:pt>
                <c:pt idx="2638">
                  <c:v>0</c:v>
                </c:pt>
                <c:pt idx="2640">
                  <c:v>0</c:v>
                </c:pt>
                <c:pt idx="2641">
                  <c:v>0</c:v>
                </c:pt>
                <c:pt idx="2643">
                  <c:v>0</c:v>
                </c:pt>
                <c:pt idx="2644">
                  <c:v>0</c:v>
                </c:pt>
                <c:pt idx="2646">
                  <c:v>0</c:v>
                </c:pt>
                <c:pt idx="2647">
                  <c:v>0</c:v>
                </c:pt>
                <c:pt idx="2649">
                  <c:v>0</c:v>
                </c:pt>
                <c:pt idx="2650">
                  <c:v>0</c:v>
                </c:pt>
                <c:pt idx="2652">
                  <c:v>0</c:v>
                </c:pt>
                <c:pt idx="2653">
                  <c:v>0</c:v>
                </c:pt>
                <c:pt idx="2655">
                  <c:v>0</c:v>
                </c:pt>
                <c:pt idx="2656">
                  <c:v>0</c:v>
                </c:pt>
                <c:pt idx="2658">
                  <c:v>0</c:v>
                </c:pt>
                <c:pt idx="2659">
                  <c:v>0</c:v>
                </c:pt>
                <c:pt idx="2661">
                  <c:v>0</c:v>
                </c:pt>
                <c:pt idx="2662">
                  <c:v>0</c:v>
                </c:pt>
                <c:pt idx="2664">
                  <c:v>0</c:v>
                </c:pt>
                <c:pt idx="2665">
                  <c:v>0</c:v>
                </c:pt>
                <c:pt idx="2667">
                  <c:v>0</c:v>
                </c:pt>
                <c:pt idx="2668">
                  <c:v>0</c:v>
                </c:pt>
                <c:pt idx="2670">
                  <c:v>0</c:v>
                </c:pt>
                <c:pt idx="2671">
                  <c:v>0</c:v>
                </c:pt>
                <c:pt idx="2673">
                  <c:v>0</c:v>
                </c:pt>
                <c:pt idx="2674">
                  <c:v>0</c:v>
                </c:pt>
                <c:pt idx="2676">
                  <c:v>0</c:v>
                </c:pt>
                <c:pt idx="2677">
                  <c:v>0</c:v>
                </c:pt>
                <c:pt idx="2679">
                  <c:v>0</c:v>
                </c:pt>
                <c:pt idx="2680">
                  <c:v>0</c:v>
                </c:pt>
                <c:pt idx="2682">
                  <c:v>0</c:v>
                </c:pt>
                <c:pt idx="2683">
                  <c:v>0</c:v>
                </c:pt>
                <c:pt idx="2685">
                  <c:v>0</c:v>
                </c:pt>
                <c:pt idx="2686">
                  <c:v>0</c:v>
                </c:pt>
                <c:pt idx="2688">
                  <c:v>0</c:v>
                </c:pt>
                <c:pt idx="2689">
                  <c:v>0</c:v>
                </c:pt>
                <c:pt idx="2691">
                  <c:v>0</c:v>
                </c:pt>
                <c:pt idx="2692">
                  <c:v>0</c:v>
                </c:pt>
                <c:pt idx="2694">
                  <c:v>0</c:v>
                </c:pt>
                <c:pt idx="2695">
                  <c:v>0</c:v>
                </c:pt>
                <c:pt idx="2697">
                  <c:v>0</c:v>
                </c:pt>
                <c:pt idx="2698">
                  <c:v>0</c:v>
                </c:pt>
                <c:pt idx="2700">
                  <c:v>0</c:v>
                </c:pt>
                <c:pt idx="2701">
                  <c:v>0</c:v>
                </c:pt>
                <c:pt idx="2703">
                  <c:v>0</c:v>
                </c:pt>
                <c:pt idx="2704">
                  <c:v>0</c:v>
                </c:pt>
                <c:pt idx="2706">
                  <c:v>0</c:v>
                </c:pt>
                <c:pt idx="2707">
                  <c:v>0</c:v>
                </c:pt>
                <c:pt idx="2709">
                  <c:v>0</c:v>
                </c:pt>
                <c:pt idx="2710">
                  <c:v>0</c:v>
                </c:pt>
                <c:pt idx="2712">
                  <c:v>0</c:v>
                </c:pt>
                <c:pt idx="2713">
                  <c:v>0</c:v>
                </c:pt>
                <c:pt idx="2715">
                  <c:v>0</c:v>
                </c:pt>
                <c:pt idx="2716">
                  <c:v>0</c:v>
                </c:pt>
                <c:pt idx="2718">
                  <c:v>0</c:v>
                </c:pt>
                <c:pt idx="2719">
                  <c:v>0</c:v>
                </c:pt>
                <c:pt idx="2721">
                  <c:v>0</c:v>
                </c:pt>
                <c:pt idx="2722">
                  <c:v>0</c:v>
                </c:pt>
                <c:pt idx="2724">
                  <c:v>0</c:v>
                </c:pt>
                <c:pt idx="2725">
                  <c:v>0</c:v>
                </c:pt>
                <c:pt idx="2727">
                  <c:v>0</c:v>
                </c:pt>
                <c:pt idx="2728">
                  <c:v>0</c:v>
                </c:pt>
                <c:pt idx="2730">
                  <c:v>0</c:v>
                </c:pt>
                <c:pt idx="2731">
                  <c:v>0</c:v>
                </c:pt>
                <c:pt idx="2733">
                  <c:v>0</c:v>
                </c:pt>
                <c:pt idx="2734">
                  <c:v>0</c:v>
                </c:pt>
                <c:pt idx="2736">
                  <c:v>0</c:v>
                </c:pt>
                <c:pt idx="2737">
                  <c:v>0</c:v>
                </c:pt>
                <c:pt idx="2739">
                  <c:v>0</c:v>
                </c:pt>
                <c:pt idx="2740">
                  <c:v>0</c:v>
                </c:pt>
                <c:pt idx="2742">
                  <c:v>0</c:v>
                </c:pt>
                <c:pt idx="2743">
                  <c:v>0</c:v>
                </c:pt>
                <c:pt idx="2745">
                  <c:v>0</c:v>
                </c:pt>
                <c:pt idx="2746">
                  <c:v>0</c:v>
                </c:pt>
                <c:pt idx="2748">
                  <c:v>0</c:v>
                </c:pt>
                <c:pt idx="2749">
                  <c:v>0</c:v>
                </c:pt>
                <c:pt idx="2751">
                  <c:v>0</c:v>
                </c:pt>
                <c:pt idx="2752">
                  <c:v>0</c:v>
                </c:pt>
                <c:pt idx="2754">
                  <c:v>0</c:v>
                </c:pt>
                <c:pt idx="2755">
                  <c:v>0</c:v>
                </c:pt>
                <c:pt idx="2757">
                  <c:v>0</c:v>
                </c:pt>
                <c:pt idx="2758">
                  <c:v>0</c:v>
                </c:pt>
                <c:pt idx="2760">
                  <c:v>0</c:v>
                </c:pt>
                <c:pt idx="2761">
                  <c:v>0</c:v>
                </c:pt>
                <c:pt idx="2763">
                  <c:v>0</c:v>
                </c:pt>
                <c:pt idx="2764">
                  <c:v>0</c:v>
                </c:pt>
                <c:pt idx="2766">
                  <c:v>0</c:v>
                </c:pt>
                <c:pt idx="2767">
                  <c:v>0</c:v>
                </c:pt>
                <c:pt idx="2769">
                  <c:v>0</c:v>
                </c:pt>
                <c:pt idx="2770">
                  <c:v>0</c:v>
                </c:pt>
                <c:pt idx="2772">
                  <c:v>0</c:v>
                </c:pt>
                <c:pt idx="2773">
                  <c:v>0</c:v>
                </c:pt>
                <c:pt idx="2775">
                  <c:v>0</c:v>
                </c:pt>
                <c:pt idx="2776">
                  <c:v>0</c:v>
                </c:pt>
                <c:pt idx="2778">
                  <c:v>0</c:v>
                </c:pt>
                <c:pt idx="2779">
                  <c:v>0</c:v>
                </c:pt>
                <c:pt idx="2781">
                  <c:v>0</c:v>
                </c:pt>
                <c:pt idx="2782">
                  <c:v>0</c:v>
                </c:pt>
                <c:pt idx="2784">
                  <c:v>0</c:v>
                </c:pt>
                <c:pt idx="2785">
                  <c:v>0</c:v>
                </c:pt>
                <c:pt idx="2787">
                  <c:v>0</c:v>
                </c:pt>
                <c:pt idx="2788">
                  <c:v>0</c:v>
                </c:pt>
                <c:pt idx="2790">
                  <c:v>0</c:v>
                </c:pt>
                <c:pt idx="2791">
                  <c:v>0</c:v>
                </c:pt>
                <c:pt idx="2793">
                  <c:v>0</c:v>
                </c:pt>
                <c:pt idx="2794">
                  <c:v>0</c:v>
                </c:pt>
                <c:pt idx="2796">
                  <c:v>0</c:v>
                </c:pt>
                <c:pt idx="2797">
                  <c:v>0</c:v>
                </c:pt>
                <c:pt idx="2799">
                  <c:v>0</c:v>
                </c:pt>
                <c:pt idx="2800">
                  <c:v>0</c:v>
                </c:pt>
                <c:pt idx="2802">
                  <c:v>0</c:v>
                </c:pt>
                <c:pt idx="2803">
                  <c:v>0</c:v>
                </c:pt>
                <c:pt idx="2805">
                  <c:v>0</c:v>
                </c:pt>
                <c:pt idx="2806">
                  <c:v>0</c:v>
                </c:pt>
                <c:pt idx="2808">
                  <c:v>0</c:v>
                </c:pt>
                <c:pt idx="2809">
                  <c:v>0</c:v>
                </c:pt>
                <c:pt idx="2811">
                  <c:v>0</c:v>
                </c:pt>
                <c:pt idx="2812">
                  <c:v>0</c:v>
                </c:pt>
                <c:pt idx="2814">
                  <c:v>0</c:v>
                </c:pt>
                <c:pt idx="2815">
                  <c:v>0</c:v>
                </c:pt>
                <c:pt idx="2817">
                  <c:v>0</c:v>
                </c:pt>
                <c:pt idx="2818">
                  <c:v>0</c:v>
                </c:pt>
                <c:pt idx="2820">
                  <c:v>0</c:v>
                </c:pt>
                <c:pt idx="2821">
                  <c:v>0</c:v>
                </c:pt>
                <c:pt idx="2823">
                  <c:v>0</c:v>
                </c:pt>
                <c:pt idx="2824">
                  <c:v>0</c:v>
                </c:pt>
                <c:pt idx="2826">
                  <c:v>0</c:v>
                </c:pt>
                <c:pt idx="2827">
                  <c:v>0</c:v>
                </c:pt>
                <c:pt idx="2829">
                  <c:v>0</c:v>
                </c:pt>
                <c:pt idx="2830">
                  <c:v>0</c:v>
                </c:pt>
                <c:pt idx="2832">
                  <c:v>0</c:v>
                </c:pt>
                <c:pt idx="2833">
                  <c:v>0</c:v>
                </c:pt>
                <c:pt idx="2835">
                  <c:v>0</c:v>
                </c:pt>
                <c:pt idx="2836">
                  <c:v>0</c:v>
                </c:pt>
                <c:pt idx="2838">
                  <c:v>0</c:v>
                </c:pt>
                <c:pt idx="2839">
                  <c:v>0</c:v>
                </c:pt>
                <c:pt idx="2841">
                  <c:v>0</c:v>
                </c:pt>
                <c:pt idx="2842">
                  <c:v>0</c:v>
                </c:pt>
                <c:pt idx="2844">
                  <c:v>0</c:v>
                </c:pt>
                <c:pt idx="2845">
                  <c:v>0</c:v>
                </c:pt>
                <c:pt idx="2847">
                  <c:v>0</c:v>
                </c:pt>
                <c:pt idx="2848">
                  <c:v>0</c:v>
                </c:pt>
                <c:pt idx="2850">
                  <c:v>0</c:v>
                </c:pt>
                <c:pt idx="2851">
                  <c:v>0</c:v>
                </c:pt>
                <c:pt idx="2853">
                  <c:v>0</c:v>
                </c:pt>
                <c:pt idx="2854">
                  <c:v>0</c:v>
                </c:pt>
                <c:pt idx="2856">
                  <c:v>0</c:v>
                </c:pt>
                <c:pt idx="2857">
                  <c:v>0</c:v>
                </c:pt>
                <c:pt idx="2859">
                  <c:v>0</c:v>
                </c:pt>
                <c:pt idx="2860">
                  <c:v>0</c:v>
                </c:pt>
                <c:pt idx="2862">
                  <c:v>0</c:v>
                </c:pt>
                <c:pt idx="2863">
                  <c:v>0</c:v>
                </c:pt>
                <c:pt idx="2865">
                  <c:v>0</c:v>
                </c:pt>
                <c:pt idx="2866">
                  <c:v>0</c:v>
                </c:pt>
                <c:pt idx="2868">
                  <c:v>0</c:v>
                </c:pt>
                <c:pt idx="2869">
                  <c:v>0</c:v>
                </c:pt>
                <c:pt idx="2871">
                  <c:v>0</c:v>
                </c:pt>
                <c:pt idx="2872">
                  <c:v>0</c:v>
                </c:pt>
                <c:pt idx="2874">
                  <c:v>0</c:v>
                </c:pt>
                <c:pt idx="2875">
                  <c:v>0</c:v>
                </c:pt>
                <c:pt idx="2877">
                  <c:v>0</c:v>
                </c:pt>
                <c:pt idx="2878">
                  <c:v>0</c:v>
                </c:pt>
                <c:pt idx="2880">
                  <c:v>0</c:v>
                </c:pt>
                <c:pt idx="2881">
                  <c:v>0</c:v>
                </c:pt>
                <c:pt idx="2883">
                  <c:v>0</c:v>
                </c:pt>
                <c:pt idx="2884">
                  <c:v>0</c:v>
                </c:pt>
                <c:pt idx="2886">
                  <c:v>0</c:v>
                </c:pt>
                <c:pt idx="2887">
                  <c:v>0</c:v>
                </c:pt>
                <c:pt idx="2889">
                  <c:v>0</c:v>
                </c:pt>
                <c:pt idx="2890">
                  <c:v>0</c:v>
                </c:pt>
                <c:pt idx="2892">
                  <c:v>0</c:v>
                </c:pt>
                <c:pt idx="2893">
                  <c:v>0</c:v>
                </c:pt>
                <c:pt idx="2895">
                  <c:v>0</c:v>
                </c:pt>
                <c:pt idx="2896">
                  <c:v>0</c:v>
                </c:pt>
                <c:pt idx="2898">
                  <c:v>0</c:v>
                </c:pt>
                <c:pt idx="2899">
                  <c:v>0</c:v>
                </c:pt>
                <c:pt idx="2901">
                  <c:v>0</c:v>
                </c:pt>
                <c:pt idx="2902">
                  <c:v>0</c:v>
                </c:pt>
                <c:pt idx="2904">
                  <c:v>0</c:v>
                </c:pt>
                <c:pt idx="2905">
                  <c:v>0</c:v>
                </c:pt>
                <c:pt idx="2907">
                  <c:v>0</c:v>
                </c:pt>
                <c:pt idx="2908">
                  <c:v>0</c:v>
                </c:pt>
                <c:pt idx="2910">
                  <c:v>0</c:v>
                </c:pt>
                <c:pt idx="2911">
                  <c:v>0</c:v>
                </c:pt>
                <c:pt idx="2913">
                  <c:v>0</c:v>
                </c:pt>
                <c:pt idx="2914">
                  <c:v>0</c:v>
                </c:pt>
                <c:pt idx="2916">
                  <c:v>0</c:v>
                </c:pt>
                <c:pt idx="2917">
                  <c:v>0</c:v>
                </c:pt>
                <c:pt idx="2919">
                  <c:v>0</c:v>
                </c:pt>
                <c:pt idx="2920">
                  <c:v>0</c:v>
                </c:pt>
                <c:pt idx="2922">
                  <c:v>0</c:v>
                </c:pt>
                <c:pt idx="2923">
                  <c:v>0</c:v>
                </c:pt>
                <c:pt idx="2925">
                  <c:v>0</c:v>
                </c:pt>
                <c:pt idx="2926">
                  <c:v>0</c:v>
                </c:pt>
                <c:pt idx="2928">
                  <c:v>0</c:v>
                </c:pt>
                <c:pt idx="2929">
                  <c:v>0</c:v>
                </c:pt>
                <c:pt idx="2931">
                  <c:v>0</c:v>
                </c:pt>
                <c:pt idx="2932">
                  <c:v>0</c:v>
                </c:pt>
                <c:pt idx="2934">
                  <c:v>0</c:v>
                </c:pt>
                <c:pt idx="2935">
                  <c:v>0</c:v>
                </c:pt>
                <c:pt idx="2937">
                  <c:v>0</c:v>
                </c:pt>
                <c:pt idx="2938">
                  <c:v>0</c:v>
                </c:pt>
                <c:pt idx="2940">
                  <c:v>0</c:v>
                </c:pt>
                <c:pt idx="2941">
                  <c:v>0</c:v>
                </c:pt>
                <c:pt idx="2943">
                  <c:v>0</c:v>
                </c:pt>
                <c:pt idx="2944">
                  <c:v>0</c:v>
                </c:pt>
                <c:pt idx="2946">
                  <c:v>0</c:v>
                </c:pt>
                <c:pt idx="2947">
                  <c:v>0</c:v>
                </c:pt>
                <c:pt idx="2949">
                  <c:v>0</c:v>
                </c:pt>
                <c:pt idx="2950">
                  <c:v>0</c:v>
                </c:pt>
                <c:pt idx="2952">
                  <c:v>0</c:v>
                </c:pt>
                <c:pt idx="2953">
                  <c:v>0</c:v>
                </c:pt>
                <c:pt idx="2955">
                  <c:v>0</c:v>
                </c:pt>
                <c:pt idx="2956">
                  <c:v>0</c:v>
                </c:pt>
                <c:pt idx="2958">
                  <c:v>0</c:v>
                </c:pt>
                <c:pt idx="2959">
                  <c:v>0</c:v>
                </c:pt>
                <c:pt idx="2961">
                  <c:v>0</c:v>
                </c:pt>
                <c:pt idx="2962">
                  <c:v>0</c:v>
                </c:pt>
                <c:pt idx="2964">
                  <c:v>0</c:v>
                </c:pt>
                <c:pt idx="2965">
                  <c:v>0</c:v>
                </c:pt>
                <c:pt idx="2967">
                  <c:v>0</c:v>
                </c:pt>
                <c:pt idx="2968">
                  <c:v>0</c:v>
                </c:pt>
                <c:pt idx="2970">
                  <c:v>0</c:v>
                </c:pt>
                <c:pt idx="2971">
                  <c:v>0</c:v>
                </c:pt>
                <c:pt idx="2973">
                  <c:v>0</c:v>
                </c:pt>
                <c:pt idx="2974">
                  <c:v>0</c:v>
                </c:pt>
                <c:pt idx="2976">
                  <c:v>0</c:v>
                </c:pt>
                <c:pt idx="2977">
                  <c:v>0</c:v>
                </c:pt>
                <c:pt idx="2979">
                  <c:v>0</c:v>
                </c:pt>
                <c:pt idx="2980">
                  <c:v>0</c:v>
                </c:pt>
                <c:pt idx="2982">
                  <c:v>0</c:v>
                </c:pt>
                <c:pt idx="2983">
                  <c:v>0</c:v>
                </c:pt>
                <c:pt idx="2985">
                  <c:v>0</c:v>
                </c:pt>
                <c:pt idx="2986">
                  <c:v>0</c:v>
                </c:pt>
                <c:pt idx="2988">
                  <c:v>0</c:v>
                </c:pt>
                <c:pt idx="2989">
                  <c:v>0</c:v>
                </c:pt>
                <c:pt idx="2991">
                  <c:v>0</c:v>
                </c:pt>
                <c:pt idx="2992">
                  <c:v>0</c:v>
                </c:pt>
                <c:pt idx="2994">
                  <c:v>0</c:v>
                </c:pt>
                <c:pt idx="2995">
                  <c:v>0</c:v>
                </c:pt>
                <c:pt idx="2997">
                  <c:v>0</c:v>
                </c:pt>
                <c:pt idx="2998">
                  <c:v>0</c:v>
                </c:pt>
                <c:pt idx="3000">
                  <c:v>0</c:v>
                </c:pt>
                <c:pt idx="3001">
                  <c:v>0</c:v>
                </c:pt>
                <c:pt idx="3003">
                  <c:v>0</c:v>
                </c:pt>
                <c:pt idx="3004">
                  <c:v>0</c:v>
                </c:pt>
                <c:pt idx="3006">
                  <c:v>0</c:v>
                </c:pt>
                <c:pt idx="3007">
                  <c:v>0</c:v>
                </c:pt>
                <c:pt idx="3009">
                  <c:v>0</c:v>
                </c:pt>
                <c:pt idx="3010">
                  <c:v>0</c:v>
                </c:pt>
                <c:pt idx="3012">
                  <c:v>0</c:v>
                </c:pt>
                <c:pt idx="3013">
                  <c:v>0</c:v>
                </c:pt>
                <c:pt idx="3015">
                  <c:v>0</c:v>
                </c:pt>
                <c:pt idx="3016">
                  <c:v>0</c:v>
                </c:pt>
                <c:pt idx="3018">
                  <c:v>0</c:v>
                </c:pt>
                <c:pt idx="3019">
                  <c:v>0</c:v>
                </c:pt>
                <c:pt idx="3021">
                  <c:v>0</c:v>
                </c:pt>
                <c:pt idx="3022">
                  <c:v>0</c:v>
                </c:pt>
                <c:pt idx="3024">
                  <c:v>0</c:v>
                </c:pt>
                <c:pt idx="3025">
                  <c:v>0</c:v>
                </c:pt>
                <c:pt idx="3027">
                  <c:v>0</c:v>
                </c:pt>
                <c:pt idx="3028">
                  <c:v>0</c:v>
                </c:pt>
                <c:pt idx="3030">
                  <c:v>0</c:v>
                </c:pt>
                <c:pt idx="3031">
                  <c:v>0</c:v>
                </c:pt>
                <c:pt idx="3033">
                  <c:v>0</c:v>
                </c:pt>
                <c:pt idx="3034">
                  <c:v>0</c:v>
                </c:pt>
                <c:pt idx="3036">
                  <c:v>0</c:v>
                </c:pt>
                <c:pt idx="3037">
                  <c:v>0</c:v>
                </c:pt>
                <c:pt idx="3039">
                  <c:v>0</c:v>
                </c:pt>
                <c:pt idx="3040">
                  <c:v>0</c:v>
                </c:pt>
                <c:pt idx="3042">
                  <c:v>0</c:v>
                </c:pt>
                <c:pt idx="3043">
                  <c:v>0</c:v>
                </c:pt>
                <c:pt idx="3045">
                  <c:v>0</c:v>
                </c:pt>
                <c:pt idx="3046">
                  <c:v>0</c:v>
                </c:pt>
                <c:pt idx="3048">
                  <c:v>0</c:v>
                </c:pt>
                <c:pt idx="3049">
                  <c:v>0</c:v>
                </c:pt>
                <c:pt idx="3051">
                  <c:v>0</c:v>
                </c:pt>
                <c:pt idx="3052">
                  <c:v>0</c:v>
                </c:pt>
                <c:pt idx="3054">
                  <c:v>0</c:v>
                </c:pt>
                <c:pt idx="3055">
                  <c:v>0</c:v>
                </c:pt>
                <c:pt idx="3057">
                  <c:v>0</c:v>
                </c:pt>
                <c:pt idx="3058">
                  <c:v>0</c:v>
                </c:pt>
                <c:pt idx="3060">
                  <c:v>0</c:v>
                </c:pt>
                <c:pt idx="3061">
                  <c:v>0</c:v>
                </c:pt>
                <c:pt idx="3063">
                  <c:v>0</c:v>
                </c:pt>
                <c:pt idx="3064">
                  <c:v>0</c:v>
                </c:pt>
                <c:pt idx="3066">
                  <c:v>0</c:v>
                </c:pt>
                <c:pt idx="3067">
                  <c:v>0</c:v>
                </c:pt>
                <c:pt idx="3069">
                  <c:v>0</c:v>
                </c:pt>
                <c:pt idx="3070">
                  <c:v>0</c:v>
                </c:pt>
                <c:pt idx="3072">
                  <c:v>0</c:v>
                </c:pt>
                <c:pt idx="3073">
                  <c:v>0</c:v>
                </c:pt>
                <c:pt idx="3075">
                  <c:v>0</c:v>
                </c:pt>
                <c:pt idx="3076">
                  <c:v>0</c:v>
                </c:pt>
                <c:pt idx="3078">
                  <c:v>0</c:v>
                </c:pt>
                <c:pt idx="3079">
                  <c:v>0</c:v>
                </c:pt>
                <c:pt idx="3081">
                  <c:v>0</c:v>
                </c:pt>
                <c:pt idx="3082">
                  <c:v>0</c:v>
                </c:pt>
                <c:pt idx="3084">
                  <c:v>0</c:v>
                </c:pt>
                <c:pt idx="3085">
                  <c:v>0</c:v>
                </c:pt>
                <c:pt idx="3087">
                  <c:v>0</c:v>
                </c:pt>
                <c:pt idx="3088">
                  <c:v>0</c:v>
                </c:pt>
                <c:pt idx="3090">
                  <c:v>0</c:v>
                </c:pt>
                <c:pt idx="3091">
                  <c:v>0</c:v>
                </c:pt>
                <c:pt idx="3093">
                  <c:v>0</c:v>
                </c:pt>
                <c:pt idx="3094">
                  <c:v>0</c:v>
                </c:pt>
                <c:pt idx="3096">
                  <c:v>0</c:v>
                </c:pt>
                <c:pt idx="3097">
                  <c:v>0</c:v>
                </c:pt>
                <c:pt idx="3099">
                  <c:v>0</c:v>
                </c:pt>
                <c:pt idx="3100">
                  <c:v>0</c:v>
                </c:pt>
                <c:pt idx="3102">
                  <c:v>0</c:v>
                </c:pt>
                <c:pt idx="3103">
                  <c:v>0</c:v>
                </c:pt>
                <c:pt idx="3105">
                  <c:v>0</c:v>
                </c:pt>
                <c:pt idx="3106">
                  <c:v>0</c:v>
                </c:pt>
                <c:pt idx="3108">
                  <c:v>0</c:v>
                </c:pt>
                <c:pt idx="3109">
                  <c:v>0</c:v>
                </c:pt>
                <c:pt idx="3111">
                  <c:v>0</c:v>
                </c:pt>
                <c:pt idx="3112">
                  <c:v>0</c:v>
                </c:pt>
                <c:pt idx="3114">
                  <c:v>0</c:v>
                </c:pt>
                <c:pt idx="3115">
                  <c:v>0</c:v>
                </c:pt>
                <c:pt idx="3117">
                  <c:v>0</c:v>
                </c:pt>
                <c:pt idx="3118">
                  <c:v>0</c:v>
                </c:pt>
                <c:pt idx="3120">
                  <c:v>0</c:v>
                </c:pt>
                <c:pt idx="3121">
                  <c:v>0</c:v>
                </c:pt>
                <c:pt idx="3123">
                  <c:v>0</c:v>
                </c:pt>
                <c:pt idx="3124">
                  <c:v>0</c:v>
                </c:pt>
                <c:pt idx="3126">
                  <c:v>0</c:v>
                </c:pt>
                <c:pt idx="3127">
                  <c:v>0</c:v>
                </c:pt>
                <c:pt idx="3129">
                  <c:v>0</c:v>
                </c:pt>
                <c:pt idx="3130">
                  <c:v>0</c:v>
                </c:pt>
                <c:pt idx="3132">
                  <c:v>0</c:v>
                </c:pt>
                <c:pt idx="3133">
                  <c:v>0</c:v>
                </c:pt>
                <c:pt idx="3135">
                  <c:v>0</c:v>
                </c:pt>
                <c:pt idx="3136">
                  <c:v>0</c:v>
                </c:pt>
                <c:pt idx="3138">
                  <c:v>0</c:v>
                </c:pt>
                <c:pt idx="3139">
                  <c:v>0</c:v>
                </c:pt>
                <c:pt idx="3141">
                  <c:v>0</c:v>
                </c:pt>
                <c:pt idx="3142">
                  <c:v>0</c:v>
                </c:pt>
                <c:pt idx="3144">
                  <c:v>0</c:v>
                </c:pt>
                <c:pt idx="3145">
                  <c:v>0</c:v>
                </c:pt>
                <c:pt idx="3147">
                  <c:v>0</c:v>
                </c:pt>
                <c:pt idx="3148">
                  <c:v>0</c:v>
                </c:pt>
                <c:pt idx="3150">
                  <c:v>0</c:v>
                </c:pt>
                <c:pt idx="3151">
                  <c:v>0</c:v>
                </c:pt>
                <c:pt idx="3153">
                  <c:v>0</c:v>
                </c:pt>
                <c:pt idx="3154">
                  <c:v>0</c:v>
                </c:pt>
                <c:pt idx="3156">
                  <c:v>0</c:v>
                </c:pt>
                <c:pt idx="3157">
                  <c:v>0</c:v>
                </c:pt>
                <c:pt idx="3159">
                  <c:v>0</c:v>
                </c:pt>
                <c:pt idx="3160">
                  <c:v>0</c:v>
                </c:pt>
                <c:pt idx="3162">
                  <c:v>0</c:v>
                </c:pt>
                <c:pt idx="3163">
                  <c:v>0</c:v>
                </c:pt>
                <c:pt idx="3165">
                  <c:v>0</c:v>
                </c:pt>
                <c:pt idx="3166">
                  <c:v>0</c:v>
                </c:pt>
                <c:pt idx="3168">
                  <c:v>0</c:v>
                </c:pt>
                <c:pt idx="3169">
                  <c:v>0</c:v>
                </c:pt>
                <c:pt idx="3171">
                  <c:v>0</c:v>
                </c:pt>
                <c:pt idx="3172">
                  <c:v>0</c:v>
                </c:pt>
                <c:pt idx="3174">
                  <c:v>0</c:v>
                </c:pt>
                <c:pt idx="3175">
                  <c:v>0</c:v>
                </c:pt>
                <c:pt idx="3177">
                  <c:v>0</c:v>
                </c:pt>
                <c:pt idx="3178">
                  <c:v>0</c:v>
                </c:pt>
                <c:pt idx="3180">
                  <c:v>0</c:v>
                </c:pt>
                <c:pt idx="3181">
                  <c:v>0</c:v>
                </c:pt>
                <c:pt idx="3183">
                  <c:v>0</c:v>
                </c:pt>
                <c:pt idx="3184">
                  <c:v>0</c:v>
                </c:pt>
                <c:pt idx="3186">
                  <c:v>0</c:v>
                </c:pt>
                <c:pt idx="3187">
                  <c:v>0</c:v>
                </c:pt>
                <c:pt idx="3189">
                  <c:v>0</c:v>
                </c:pt>
                <c:pt idx="3190">
                  <c:v>0</c:v>
                </c:pt>
                <c:pt idx="3192">
                  <c:v>0</c:v>
                </c:pt>
                <c:pt idx="3193">
                  <c:v>0</c:v>
                </c:pt>
                <c:pt idx="3195">
                  <c:v>0</c:v>
                </c:pt>
                <c:pt idx="3196">
                  <c:v>0</c:v>
                </c:pt>
                <c:pt idx="3198">
                  <c:v>0</c:v>
                </c:pt>
                <c:pt idx="3199">
                  <c:v>0</c:v>
                </c:pt>
                <c:pt idx="3201">
                  <c:v>0</c:v>
                </c:pt>
                <c:pt idx="3202">
                  <c:v>0</c:v>
                </c:pt>
                <c:pt idx="3204">
                  <c:v>0</c:v>
                </c:pt>
                <c:pt idx="3205">
                  <c:v>0</c:v>
                </c:pt>
                <c:pt idx="3207">
                  <c:v>0</c:v>
                </c:pt>
                <c:pt idx="3208">
                  <c:v>0</c:v>
                </c:pt>
                <c:pt idx="3210">
                  <c:v>0</c:v>
                </c:pt>
                <c:pt idx="3211">
                  <c:v>0</c:v>
                </c:pt>
                <c:pt idx="3213">
                  <c:v>0</c:v>
                </c:pt>
                <c:pt idx="3214">
                  <c:v>0</c:v>
                </c:pt>
                <c:pt idx="3216">
                  <c:v>0</c:v>
                </c:pt>
                <c:pt idx="3217">
                  <c:v>0</c:v>
                </c:pt>
                <c:pt idx="3219">
                  <c:v>0</c:v>
                </c:pt>
                <c:pt idx="3220">
                  <c:v>0</c:v>
                </c:pt>
                <c:pt idx="3222">
                  <c:v>0</c:v>
                </c:pt>
                <c:pt idx="3223">
                  <c:v>0</c:v>
                </c:pt>
                <c:pt idx="3225">
                  <c:v>0</c:v>
                </c:pt>
                <c:pt idx="3226">
                  <c:v>0</c:v>
                </c:pt>
                <c:pt idx="3228">
                  <c:v>0</c:v>
                </c:pt>
                <c:pt idx="3229">
                  <c:v>0</c:v>
                </c:pt>
                <c:pt idx="3231">
                  <c:v>0</c:v>
                </c:pt>
                <c:pt idx="3232">
                  <c:v>0</c:v>
                </c:pt>
                <c:pt idx="3234">
                  <c:v>0</c:v>
                </c:pt>
                <c:pt idx="3235">
                  <c:v>0</c:v>
                </c:pt>
                <c:pt idx="3237">
                  <c:v>0</c:v>
                </c:pt>
                <c:pt idx="3238">
                  <c:v>0</c:v>
                </c:pt>
                <c:pt idx="3240">
                  <c:v>0</c:v>
                </c:pt>
                <c:pt idx="3241">
                  <c:v>0</c:v>
                </c:pt>
                <c:pt idx="3243">
                  <c:v>0</c:v>
                </c:pt>
                <c:pt idx="3244">
                  <c:v>0</c:v>
                </c:pt>
                <c:pt idx="3246">
                  <c:v>0</c:v>
                </c:pt>
                <c:pt idx="3247">
                  <c:v>0</c:v>
                </c:pt>
                <c:pt idx="3249">
                  <c:v>0</c:v>
                </c:pt>
                <c:pt idx="3250">
                  <c:v>0</c:v>
                </c:pt>
                <c:pt idx="3252">
                  <c:v>0</c:v>
                </c:pt>
                <c:pt idx="3253">
                  <c:v>0</c:v>
                </c:pt>
                <c:pt idx="3255">
                  <c:v>0</c:v>
                </c:pt>
                <c:pt idx="3256">
                  <c:v>0</c:v>
                </c:pt>
                <c:pt idx="3258">
                  <c:v>0</c:v>
                </c:pt>
                <c:pt idx="3259">
                  <c:v>0</c:v>
                </c:pt>
                <c:pt idx="3261">
                  <c:v>0</c:v>
                </c:pt>
                <c:pt idx="3262">
                  <c:v>0</c:v>
                </c:pt>
                <c:pt idx="3264">
                  <c:v>0</c:v>
                </c:pt>
                <c:pt idx="3265">
                  <c:v>0</c:v>
                </c:pt>
                <c:pt idx="3267">
                  <c:v>0</c:v>
                </c:pt>
                <c:pt idx="3268">
                  <c:v>0</c:v>
                </c:pt>
                <c:pt idx="3270">
                  <c:v>0</c:v>
                </c:pt>
                <c:pt idx="3271">
                  <c:v>0</c:v>
                </c:pt>
                <c:pt idx="3273">
                  <c:v>0</c:v>
                </c:pt>
                <c:pt idx="3274">
                  <c:v>0</c:v>
                </c:pt>
                <c:pt idx="3276">
                  <c:v>0</c:v>
                </c:pt>
                <c:pt idx="3277">
                  <c:v>0</c:v>
                </c:pt>
                <c:pt idx="3279">
                  <c:v>0</c:v>
                </c:pt>
                <c:pt idx="3280">
                  <c:v>0</c:v>
                </c:pt>
                <c:pt idx="3282">
                  <c:v>0</c:v>
                </c:pt>
                <c:pt idx="3283">
                  <c:v>0</c:v>
                </c:pt>
                <c:pt idx="3285">
                  <c:v>0</c:v>
                </c:pt>
                <c:pt idx="3286">
                  <c:v>0</c:v>
                </c:pt>
                <c:pt idx="3288">
                  <c:v>0</c:v>
                </c:pt>
                <c:pt idx="3289">
                  <c:v>0</c:v>
                </c:pt>
                <c:pt idx="3291">
                  <c:v>0</c:v>
                </c:pt>
                <c:pt idx="3292">
                  <c:v>0</c:v>
                </c:pt>
                <c:pt idx="3294">
                  <c:v>0</c:v>
                </c:pt>
                <c:pt idx="3295">
                  <c:v>0</c:v>
                </c:pt>
                <c:pt idx="3297">
                  <c:v>0</c:v>
                </c:pt>
                <c:pt idx="3298">
                  <c:v>0</c:v>
                </c:pt>
                <c:pt idx="3300">
                  <c:v>0</c:v>
                </c:pt>
                <c:pt idx="3301">
                  <c:v>0</c:v>
                </c:pt>
                <c:pt idx="3303">
                  <c:v>0</c:v>
                </c:pt>
                <c:pt idx="3304">
                  <c:v>0</c:v>
                </c:pt>
                <c:pt idx="3306">
                  <c:v>0</c:v>
                </c:pt>
                <c:pt idx="3307">
                  <c:v>0</c:v>
                </c:pt>
                <c:pt idx="3309">
                  <c:v>0</c:v>
                </c:pt>
                <c:pt idx="3310">
                  <c:v>0</c:v>
                </c:pt>
                <c:pt idx="3312">
                  <c:v>0</c:v>
                </c:pt>
                <c:pt idx="3313">
                  <c:v>0</c:v>
                </c:pt>
                <c:pt idx="3315">
                  <c:v>0</c:v>
                </c:pt>
                <c:pt idx="3316">
                  <c:v>0</c:v>
                </c:pt>
                <c:pt idx="3318">
                  <c:v>0</c:v>
                </c:pt>
                <c:pt idx="3319">
                  <c:v>0</c:v>
                </c:pt>
                <c:pt idx="3321">
                  <c:v>0</c:v>
                </c:pt>
                <c:pt idx="3322">
                  <c:v>0</c:v>
                </c:pt>
                <c:pt idx="3324">
                  <c:v>0</c:v>
                </c:pt>
                <c:pt idx="3325">
                  <c:v>0</c:v>
                </c:pt>
                <c:pt idx="3327">
                  <c:v>0</c:v>
                </c:pt>
                <c:pt idx="3328">
                  <c:v>0</c:v>
                </c:pt>
                <c:pt idx="3330">
                  <c:v>0</c:v>
                </c:pt>
                <c:pt idx="3331">
                  <c:v>0</c:v>
                </c:pt>
                <c:pt idx="3333">
                  <c:v>0</c:v>
                </c:pt>
                <c:pt idx="3334">
                  <c:v>0</c:v>
                </c:pt>
                <c:pt idx="3336">
                  <c:v>0</c:v>
                </c:pt>
                <c:pt idx="3337">
                  <c:v>0</c:v>
                </c:pt>
                <c:pt idx="3339">
                  <c:v>0</c:v>
                </c:pt>
                <c:pt idx="3340">
                  <c:v>0</c:v>
                </c:pt>
                <c:pt idx="3342">
                  <c:v>0</c:v>
                </c:pt>
                <c:pt idx="3343">
                  <c:v>0</c:v>
                </c:pt>
                <c:pt idx="3345">
                  <c:v>0</c:v>
                </c:pt>
                <c:pt idx="3346">
                  <c:v>0</c:v>
                </c:pt>
                <c:pt idx="3348">
                  <c:v>0</c:v>
                </c:pt>
                <c:pt idx="3349">
                  <c:v>0</c:v>
                </c:pt>
                <c:pt idx="3351">
                  <c:v>0</c:v>
                </c:pt>
                <c:pt idx="3352">
                  <c:v>0</c:v>
                </c:pt>
                <c:pt idx="3354">
                  <c:v>0</c:v>
                </c:pt>
                <c:pt idx="3355">
                  <c:v>0</c:v>
                </c:pt>
                <c:pt idx="3357">
                  <c:v>0</c:v>
                </c:pt>
                <c:pt idx="3358">
                  <c:v>0</c:v>
                </c:pt>
                <c:pt idx="3360">
                  <c:v>0</c:v>
                </c:pt>
                <c:pt idx="3361">
                  <c:v>0</c:v>
                </c:pt>
                <c:pt idx="3363">
                  <c:v>0</c:v>
                </c:pt>
                <c:pt idx="3364">
                  <c:v>0</c:v>
                </c:pt>
                <c:pt idx="3366">
                  <c:v>0</c:v>
                </c:pt>
                <c:pt idx="3367">
                  <c:v>0</c:v>
                </c:pt>
                <c:pt idx="3369">
                  <c:v>0</c:v>
                </c:pt>
                <c:pt idx="3370">
                  <c:v>0</c:v>
                </c:pt>
                <c:pt idx="3372">
                  <c:v>0</c:v>
                </c:pt>
                <c:pt idx="3373">
                  <c:v>0</c:v>
                </c:pt>
                <c:pt idx="3375">
                  <c:v>0</c:v>
                </c:pt>
                <c:pt idx="3376">
                  <c:v>0</c:v>
                </c:pt>
                <c:pt idx="3378">
                  <c:v>0</c:v>
                </c:pt>
                <c:pt idx="3379">
                  <c:v>0</c:v>
                </c:pt>
                <c:pt idx="3381">
                  <c:v>0</c:v>
                </c:pt>
                <c:pt idx="3382">
                  <c:v>0</c:v>
                </c:pt>
                <c:pt idx="3384">
                  <c:v>0</c:v>
                </c:pt>
                <c:pt idx="3385">
                  <c:v>0</c:v>
                </c:pt>
                <c:pt idx="3387">
                  <c:v>0</c:v>
                </c:pt>
                <c:pt idx="3388">
                  <c:v>0</c:v>
                </c:pt>
                <c:pt idx="3390">
                  <c:v>0</c:v>
                </c:pt>
                <c:pt idx="3391">
                  <c:v>0</c:v>
                </c:pt>
                <c:pt idx="3393">
                  <c:v>0</c:v>
                </c:pt>
                <c:pt idx="3394">
                  <c:v>0</c:v>
                </c:pt>
                <c:pt idx="3396">
                  <c:v>0</c:v>
                </c:pt>
                <c:pt idx="3397">
                  <c:v>0</c:v>
                </c:pt>
                <c:pt idx="3399">
                  <c:v>0</c:v>
                </c:pt>
                <c:pt idx="3400">
                  <c:v>0</c:v>
                </c:pt>
                <c:pt idx="3402">
                  <c:v>0</c:v>
                </c:pt>
                <c:pt idx="3403">
                  <c:v>0</c:v>
                </c:pt>
                <c:pt idx="3405">
                  <c:v>0</c:v>
                </c:pt>
                <c:pt idx="3406">
                  <c:v>0</c:v>
                </c:pt>
                <c:pt idx="3408">
                  <c:v>0</c:v>
                </c:pt>
                <c:pt idx="3409">
                  <c:v>0</c:v>
                </c:pt>
                <c:pt idx="3411">
                  <c:v>0</c:v>
                </c:pt>
                <c:pt idx="3412">
                  <c:v>0</c:v>
                </c:pt>
                <c:pt idx="3414">
                  <c:v>0</c:v>
                </c:pt>
                <c:pt idx="3415">
                  <c:v>0</c:v>
                </c:pt>
                <c:pt idx="3417">
                  <c:v>0</c:v>
                </c:pt>
                <c:pt idx="3418">
                  <c:v>0</c:v>
                </c:pt>
                <c:pt idx="3420">
                  <c:v>0</c:v>
                </c:pt>
                <c:pt idx="3421">
                  <c:v>0</c:v>
                </c:pt>
                <c:pt idx="3423">
                  <c:v>0</c:v>
                </c:pt>
                <c:pt idx="3424">
                  <c:v>0</c:v>
                </c:pt>
                <c:pt idx="3426">
                  <c:v>0</c:v>
                </c:pt>
                <c:pt idx="3427">
                  <c:v>0</c:v>
                </c:pt>
                <c:pt idx="3429">
                  <c:v>0</c:v>
                </c:pt>
                <c:pt idx="3430">
                  <c:v>0</c:v>
                </c:pt>
                <c:pt idx="3432">
                  <c:v>0</c:v>
                </c:pt>
                <c:pt idx="3433">
                  <c:v>0</c:v>
                </c:pt>
                <c:pt idx="3435">
                  <c:v>0</c:v>
                </c:pt>
                <c:pt idx="3436">
                  <c:v>0</c:v>
                </c:pt>
                <c:pt idx="3438">
                  <c:v>0</c:v>
                </c:pt>
                <c:pt idx="3439">
                  <c:v>0</c:v>
                </c:pt>
                <c:pt idx="3441">
                  <c:v>0</c:v>
                </c:pt>
                <c:pt idx="3442">
                  <c:v>0</c:v>
                </c:pt>
                <c:pt idx="3444">
                  <c:v>0</c:v>
                </c:pt>
                <c:pt idx="3445">
                  <c:v>0</c:v>
                </c:pt>
                <c:pt idx="3447">
                  <c:v>0</c:v>
                </c:pt>
                <c:pt idx="3448">
                  <c:v>0</c:v>
                </c:pt>
                <c:pt idx="3450">
                  <c:v>0</c:v>
                </c:pt>
                <c:pt idx="3451">
                  <c:v>0</c:v>
                </c:pt>
                <c:pt idx="3453">
                  <c:v>0</c:v>
                </c:pt>
                <c:pt idx="3454">
                  <c:v>0</c:v>
                </c:pt>
                <c:pt idx="3456">
                  <c:v>0</c:v>
                </c:pt>
                <c:pt idx="3457">
                  <c:v>0</c:v>
                </c:pt>
                <c:pt idx="3459">
                  <c:v>0</c:v>
                </c:pt>
                <c:pt idx="3460">
                  <c:v>0</c:v>
                </c:pt>
                <c:pt idx="3462">
                  <c:v>0</c:v>
                </c:pt>
                <c:pt idx="3463">
                  <c:v>0</c:v>
                </c:pt>
                <c:pt idx="3465">
                  <c:v>0</c:v>
                </c:pt>
                <c:pt idx="3466">
                  <c:v>0</c:v>
                </c:pt>
                <c:pt idx="3468">
                  <c:v>0</c:v>
                </c:pt>
                <c:pt idx="3469">
                  <c:v>0</c:v>
                </c:pt>
                <c:pt idx="3471">
                  <c:v>0</c:v>
                </c:pt>
                <c:pt idx="3472">
                  <c:v>0</c:v>
                </c:pt>
                <c:pt idx="3474">
                  <c:v>0</c:v>
                </c:pt>
                <c:pt idx="3475">
                  <c:v>0</c:v>
                </c:pt>
                <c:pt idx="3477">
                  <c:v>0</c:v>
                </c:pt>
                <c:pt idx="3478">
                  <c:v>0</c:v>
                </c:pt>
                <c:pt idx="3480">
                  <c:v>0</c:v>
                </c:pt>
                <c:pt idx="3481">
                  <c:v>0</c:v>
                </c:pt>
                <c:pt idx="3483">
                  <c:v>0</c:v>
                </c:pt>
                <c:pt idx="3484">
                  <c:v>0</c:v>
                </c:pt>
                <c:pt idx="3486">
                  <c:v>0</c:v>
                </c:pt>
                <c:pt idx="3487">
                  <c:v>0</c:v>
                </c:pt>
                <c:pt idx="3489">
                  <c:v>0</c:v>
                </c:pt>
                <c:pt idx="3490">
                  <c:v>0</c:v>
                </c:pt>
                <c:pt idx="3492">
                  <c:v>0</c:v>
                </c:pt>
                <c:pt idx="3493">
                  <c:v>0</c:v>
                </c:pt>
                <c:pt idx="3495">
                  <c:v>0</c:v>
                </c:pt>
                <c:pt idx="3496">
                  <c:v>0</c:v>
                </c:pt>
                <c:pt idx="3498">
                  <c:v>0</c:v>
                </c:pt>
                <c:pt idx="3499">
                  <c:v>0</c:v>
                </c:pt>
                <c:pt idx="3501">
                  <c:v>0</c:v>
                </c:pt>
                <c:pt idx="3502">
                  <c:v>0</c:v>
                </c:pt>
                <c:pt idx="3504">
                  <c:v>0</c:v>
                </c:pt>
                <c:pt idx="3505">
                  <c:v>0</c:v>
                </c:pt>
                <c:pt idx="3507">
                  <c:v>0</c:v>
                </c:pt>
                <c:pt idx="3508">
                  <c:v>0</c:v>
                </c:pt>
                <c:pt idx="3510">
                  <c:v>0</c:v>
                </c:pt>
                <c:pt idx="3511">
                  <c:v>0</c:v>
                </c:pt>
                <c:pt idx="3513">
                  <c:v>0</c:v>
                </c:pt>
                <c:pt idx="3514">
                  <c:v>0</c:v>
                </c:pt>
                <c:pt idx="3516">
                  <c:v>0</c:v>
                </c:pt>
                <c:pt idx="3517">
                  <c:v>0</c:v>
                </c:pt>
                <c:pt idx="3519">
                  <c:v>0</c:v>
                </c:pt>
                <c:pt idx="3520">
                  <c:v>0</c:v>
                </c:pt>
                <c:pt idx="3522">
                  <c:v>0</c:v>
                </c:pt>
                <c:pt idx="3523">
                  <c:v>0</c:v>
                </c:pt>
                <c:pt idx="3525">
                  <c:v>0</c:v>
                </c:pt>
                <c:pt idx="3526">
                  <c:v>0</c:v>
                </c:pt>
                <c:pt idx="3528">
                  <c:v>0</c:v>
                </c:pt>
                <c:pt idx="3529">
                  <c:v>0</c:v>
                </c:pt>
                <c:pt idx="3531">
                  <c:v>0</c:v>
                </c:pt>
                <c:pt idx="3532">
                  <c:v>0</c:v>
                </c:pt>
                <c:pt idx="3534">
                  <c:v>0</c:v>
                </c:pt>
                <c:pt idx="3535">
                  <c:v>0</c:v>
                </c:pt>
                <c:pt idx="3537">
                  <c:v>0</c:v>
                </c:pt>
                <c:pt idx="3538">
                  <c:v>0</c:v>
                </c:pt>
                <c:pt idx="3540">
                  <c:v>0</c:v>
                </c:pt>
                <c:pt idx="3541">
                  <c:v>0</c:v>
                </c:pt>
                <c:pt idx="3543">
                  <c:v>0</c:v>
                </c:pt>
                <c:pt idx="3544">
                  <c:v>0</c:v>
                </c:pt>
                <c:pt idx="3546">
                  <c:v>0</c:v>
                </c:pt>
                <c:pt idx="3547">
                  <c:v>0</c:v>
                </c:pt>
                <c:pt idx="3549">
                  <c:v>0</c:v>
                </c:pt>
                <c:pt idx="3550">
                  <c:v>0</c:v>
                </c:pt>
                <c:pt idx="3552">
                  <c:v>0</c:v>
                </c:pt>
                <c:pt idx="3553">
                  <c:v>0</c:v>
                </c:pt>
                <c:pt idx="3555">
                  <c:v>0</c:v>
                </c:pt>
                <c:pt idx="3556">
                  <c:v>0</c:v>
                </c:pt>
                <c:pt idx="3558">
                  <c:v>0</c:v>
                </c:pt>
                <c:pt idx="3559">
                  <c:v>0</c:v>
                </c:pt>
                <c:pt idx="3561">
                  <c:v>0</c:v>
                </c:pt>
                <c:pt idx="3562">
                  <c:v>0</c:v>
                </c:pt>
                <c:pt idx="3564">
                  <c:v>0</c:v>
                </c:pt>
                <c:pt idx="3565">
                  <c:v>0</c:v>
                </c:pt>
                <c:pt idx="3567">
                  <c:v>0</c:v>
                </c:pt>
                <c:pt idx="3568">
                  <c:v>0</c:v>
                </c:pt>
                <c:pt idx="3570">
                  <c:v>0</c:v>
                </c:pt>
                <c:pt idx="3571">
                  <c:v>0</c:v>
                </c:pt>
                <c:pt idx="3573">
                  <c:v>0</c:v>
                </c:pt>
                <c:pt idx="3574">
                  <c:v>0</c:v>
                </c:pt>
                <c:pt idx="3576">
                  <c:v>0</c:v>
                </c:pt>
                <c:pt idx="3577">
                  <c:v>0</c:v>
                </c:pt>
                <c:pt idx="3579">
                  <c:v>0</c:v>
                </c:pt>
                <c:pt idx="3580">
                  <c:v>0</c:v>
                </c:pt>
                <c:pt idx="3582">
                  <c:v>0</c:v>
                </c:pt>
                <c:pt idx="3583">
                  <c:v>0</c:v>
                </c:pt>
                <c:pt idx="3585">
                  <c:v>0</c:v>
                </c:pt>
                <c:pt idx="3586">
                  <c:v>0</c:v>
                </c:pt>
                <c:pt idx="3588">
                  <c:v>0</c:v>
                </c:pt>
                <c:pt idx="3589">
                  <c:v>0</c:v>
                </c:pt>
                <c:pt idx="3591">
                  <c:v>0</c:v>
                </c:pt>
                <c:pt idx="3592">
                  <c:v>0</c:v>
                </c:pt>
                <c:pt idx="3594">
                  <c:v>0</c:v>
                </c:pt>
                <c:pt idx="3595">
                  <c:v>0</c:v>
                </c:pt>
                <c:pt idx="3597">
                  <c:v>0</c:v>
                </c:pt>
                <c:pt idx="3598">
                  <c:v>0</c:v>
                </c:pt>
                <c:pt idx="3600">
                  <c:v>0</c:v>
                </c:pt>
                <c:pt idx="3601">
                  <c:v>0</c:v>
                </c:pt>
                <c:pt idx="3603">
                  <c:v>0</c:v>
                </c:pt>
                <c:pt idx="3604">
                  <c:v>0</c:v>
                </c:pt>
                <c:pt idx="3606">
                  <c:v>0.0888945</c:v>
                </c:pt>
                <c:pt idx="3607">
                  <c:v>0.0888945</c:v>
                </c:pt>
                <c:pt idx="3609">
                  <c:v>0.0917314</c:v>
                </c:pt>
                <c:pt idx="3610">
                  <c:v>0.0917314</c:v>
                </c:pt>
                <c:pt idx="3612">
                  <c:v>0.0945682</c:v>
                </c:pt>
                <c:pt idx="3613">
                  <c:v>0.0945682</c:v>
                </c:pt>
                <c:pt idx="3615">
                  <c:v>0.0945682</c:v>
                </c:pt>
                <c:pt idx="3616">
                  <c:v>0.0945682</c:v>
                </c:pt>
                <c:pt idx="3618">
                  <c:v>0.097405</c:v>
                </c:pt>
                <c:pt idx="3619">
                  <c:v>0.097405</c:v>
                </c:pt>
                <c:pt idx="3621">
                  <c:v>0.1002419</c:v>
                </c:pt>
                <c:pt idx="3622">
                  <c:v>0.1002419</c:v>
                </c:pt>
                <c:pt idx="3624">
                  <c:v>0.1030787</c:v>
                </c:pt>
                <c:pt idx="3625">
                  <c:v>0.1030787</c:v>
                </c:pt>
                <c:pt idx="3627">
                  <c:v>0.1059155</c:v>
                </c:pt>
                <c:pt idx="3628">
                  <c:v>0.1059155</c:v>
                </c:pt>
                <c:pt idx="3630">
                  <c:v>0.1087524</c:v>
                </c:pt>
                <c:pt idx="3631">
                  <c:v>0.1087524</c:v>
                </c:pt>
                <c:pt idx="3633">
                  <c:v>0.1115892</c:v>
                </c:pt>
                <c:pt idx="3634">
                  <c:v>0.1115892</c:v>
                </c:pt>
                <c:pt idx="3636">
                  <c:v>0.1144261</c:v>
                </c:pt>
                <c:pt idx="3637">
                  <c:v>0.1144261</c:v>
                </c:pt>
                <c:pt idx="3639">
                  <c:v>0.1172629</c:v>
                </c:pt>
                <c:pt idx="3640">
                  <c:v>0.1172629</c:v>
                </c:pt>
                <c:pt idx="3642">
                  <c:v>0.1200997</c:v>
                </c:pt>
                <c:pt idx="3643">
                  <c:v>0.1200997</c:v>
                </c:pt>
                <c:pt idx="3645">
                  <c:v>0.1229366</c:v>
                </c:pt>
                <c:pt idx="3646">
                  <c:v>0.1229366</c:v>
                </c:pt>
                <c:pt idx="3648">
                  <c:v>0.1257734</c:v>
                </c:pt>
                <c:pt idx="3649">
                  <c:v>0.1257734</c:v>
                </c:pt>
                <c:pt idx="3651">
                  <c:v>0.1286102</c:v>
                </c:pt>
                <c:pt idx="3652">
                  <c:v>0.1286102</c:v>
                </c:pt>
                <c:pt idx="3654">
                  <c:v>0.1314471</c:v>
                </c:pt>
                <c:pt idx="3655">
                  <c:v>0.1314471</c:v>
                </c:pt>
                <c:pt idx="3657">
                  <c:v>0.1342839</c:v>
                </c:pt>
                <c:pt idx="3658">
                  <c:v>0.1342839</c:v>
                </c:pt>
                <c:pt idx="3660">
                  <c:v>0.1371207</c:v>
                </c:pt>
                <c:pt idx="3661">
                  <c:v>0.1371207</c:v>
                </c:pt>
                <c:pt idx="3663">
                  <c:v>0.1399576</c:v>
                </c:pt>
                <c:pt idx="3664">
                  <c:v>0.1399576</c:v>
                </c:pt>
                <c:pt idx="3666">
                  <c:v>0.1427944</c:v>
                </c:pt>
                <c:pt idx="3667">
                  <c:v>0.1427944</c:v>
                </c:pt>
                <c:pt idx="3669">
                  <c:v>0.1456313</c:v>
                </c:pt>
                <c:pt idx="3670">
                  <c:v>0.1456313</c:v>
                </c:pt>
                <c:pt idx="3672">
                  <c:v>0.1484681</c:v>
                </c:pt>
                <c:pt idx="3673">
                  <c:v>0.1484681</c:v>
                </c:pt>
                <c:pt idx="3675">
                  <c:v>0.1513049</c:v>
                </c:pt>
                <c:pt idx="3676">
                  <c:v>0.1513049</c:v>
                </c:pt>
                <c:pt idx="3678">
                  <c:v>0</c:v>
                </c:pt>
                <c:pt idx="3679">
                  <c:v>0</c:v>
                </c:pt>
                <c:pt idx="3681">
                  <c:v>0</c:v>
                </c:pt>
                <c:pt idx="3682">
                  <c:v>0</c:v>
                </c:pt>
                <c:pt idx="3684">
                  <c:v>0</c:v>
                </c:pt>
                <c:pt idx="3685">
                  <c:v>0</c:v>
                </c:pt>
                <c:pt idx="3687">
                  <c:v>0</c:v>
                </c:pt>
                <c:pt idx="3688">
                  <c:v>0</c:v>
                </c:pt>
                <c:pt idx="3690">
                  <c:v>0</c:v>
                </c:pt>
                <c:pt idx="3691">
                  <c:v>0</c:v>
                </c:pt>
                <c:pt idx="3693">
                  <c:v>0</c:v>
                </c:pt>
                <c:pt idx="3694">
                  <c:v>0</c:v>
                </c:pt>
                <c:pt idx="3696">
                  <c:v>0</c:v>
                </c:pt>
                <c:pt idx="3697">
                  <c:v>0</c:v>
                </c:pt>
                <c:pt idx="3699">
                  <c:v>0</c:v>
                </c:pt>
                <c:pt idx="3700">
                  <c:v>0</c:v>
                </c:pt>
                <c:pt idx="3702">
                  <c:v>0</c:v>
                </c:pt>
                <c:pt idx="3703">
                  <c:v>0</c:v>
                </c:pt>
                <c:pt idx="3705">
                  <c:v>0</c:v>
                </c:pt>
                <c:pt idx="3706">
                  <c:v>0</c:v>
                </c:pt>
                <c:pt idx="3708">
                  <c:v>0</c:v>
                </c:pt>
                <c:pt idx="3709">
                  <c:v>0</c:v>
                </c:pt>
                <c:pt idx="3711">
                  <c:v>0</c:v>
                </c:pt>
                <c:pt idx="3712">
                  <c:v>0</c:v>
                </c:pt>
                <c:pt idx="3714">
                  <c:v>0</c:v>
                </c:pt>
                <c:pt idx="3715">
                  <c:v>0</c:v>
                </c:pt>
                <c:pt idx="3717">
                  <c:v>0</c:v>
                </c:pt>
                <c:pt idx="3718">
                  <c:v>0</c:v>
                </c:pt>
                <c:pt idx="3720">
                  <c:v>0</c:v>
                </c:pt>
                <c:pt idx="3721">
                  <c:v>0</c:v>
                </c:pt>
                <c:pt idx="3723">
                  <c:v>0</c:v>
                </c:pt>
                <c:pt idx="3724">
                  <c:v>0</c:v>
                </c:pt>
                <c:pt idx="3726">
                  <c:v>0</c:v>
                </c:pt>
                <c:pt idx="3727">
                  <c:v>0</c:v>
                </c:pt>
                <c:pt idx="3729">
                  <c:v>0</c:v>
                </c:pt>
                <c:pt idx="3730">
                  <c:v>0</c:v>
                </c:pt>
                <c:pt idx="3732">
                  <c:v>0</c:v>
                </c:pt>
                <c:pt idx="3733">
                  <c:v>0</c:v>
                </c:pt>
                <c:pt idx="3735">
                  <c:v>0</c:v>
                </c:pt>
                <c:pt idx="3736">
                  <c:v>0</c:v>
                </c:pt>
                <c:pt idx="3738">
                  <c:v>0</c:v>
                </c:pt>
                <c:pt idx="3739">
                  <c:v>0</c:v>
                </c:pt>
                <c:pt idx="3741">
                  <c:v>0</c:v>
                </c:pt>
                <c:pt idx="3742">
                  <c:v>0</c:v>
                </c:pt>
                <c:pt idx="3744">
                  <c:v>0</c:v>
                </c:pt>
                <c:pt idx="3745">
                  <c:v>0</c:v>
                </c:pt>
                <c:pt idx="3747">
                  <c:v>0</c:v>
                </c:pt>
                <c:pt idx="3748">
                  <c:v>0</c:v>
                </c:pt>
                <c:pt idx="3750">
                  <c:v>0</c:v>
                </c:pt>
                <c:pt idx="3751">
                  <c:v>0</c:v>
                </c:pt>
                <c:pt idx="3753">
                  <c:v>0</c:v>
                </c:pt>
                <c:pt idx="3754">
                  <c:v>0</c:v>
                </c:pt>
                <c:pt idx="3756">
                  <c:v>0</c:v>
                </c:pt>
                <c:pt idx="3757">
                  <c:v>0</c:v>
                </c:pt>
                <c:pt idx="3759">
                  <c:v>0</c:v>
                </c:pt>
                <c:pt idx="3760">
                  <c:v>0</c:v>
                </c:pt>
                <c:pt idx="3762">
                  <c:v>0</c:v>
                </c:pt>
                <c:pt idx="3763">
                  <c:v>0</c:v>
                </c:pt>
                <c:pt idx="3765">
                  <c:v>0</c:v>
                </c:pt>
                <c:pt idx="3766">
                  <c:v>0</c:v>
                </c:pt>
                <c:pt idx="3768">
                  <c:v>0</c:v>
                </c:pt>
                <c:pt idx="3769">
                  <c:v>0</c:v>
                </c:pt>
                <c:pt idx="3771">
                  <c:v>0</c:v>
                </c:pt>
                <c:pt idx="3772">
                  <c:v>0</c:v>
                </c:pt>
                <c:pt idx="3774">
                  <c:v>0</c:v>
                </c:pt>
                <c:pt idx="3775">
                  <c:v>0</c:v>
                </c:pt>
                <c:pt idx="3777">
                  <c:v>0</c:v>
                </c:pt>
                <c:pt idx="3778">
                  <c:v>0</c:v>
                </c:pt>
                <c:pt idx="3780">
                  <c:v>0</c:v>
                </c:pt>
                <c:pt idx="3781">
                  <c:v>0</c:v>
                </c:pt>
                <c:pt idx="3783">
                  <c:v>0</c:v>
                </c:pt>
                <c:pt idx="3784">
                  <c:v>0</c:v>
                </c:pt>
                <c:pt idx="3786">
                  <c:v>0</c:v>
                </c:pt>
                <c:pt idx="3787">
                  <c:v>0</c:v>
                </c:pt>
                <c:pt idx="3789">
                  <c:v>0</c:v>
                </c:pt>
                <c:pt idx="3790">
                  <c:v>0</c:v>
                </c:pt>
                <c:pt idx="3792">
                  <c:v>0</c:v>
                </c:pt>
                <c:pt idx="3793">
                  <c:v>0</c:v>
                </c:pt>
                <c:pt idx="3795">
                  <c:v>0</c:v>
                </c:pt>
                <c:pt idx="3796">
                  <c:v>0</c:v>
                </c:pt>
                <c:pt idx="3798">
                  <c:v>0</c:v>
                </c:pt>
                <c:pt idx="3799">
                  <c:v>0</c:v>
                </c:pt>
                <c:pt idx="3801">
                  <c:v>0</c:v>
                </c:pt>
                <c:pt idx="3802">
                  <c:v>0</c:v>
                </c:pt>
                <c:pt idx="3804">
                  <c:v>0</c:v>
                </c:pt>
                <c:pt idx="3805">
                  <c:v>0</c:v>
                </c:pt>
                <c:pt idx="3807">
                  <c:v>0</c:v>
                </c:pt>
                <c:pt idx="3808">
                  <c:v>0</c:v>
                </c:pt>
                <c:pt idx="3810">
                  <c:v>0</c:v>
                </c:pt>
                <c:pt idx="3811">
                  <c:v>0</c:v>
                </c:pt>
                <c:pt idx="3813">
                  <c:v>0</c:v>
                </c:pt>
                <c:pt idx="3814">
                  <c:v>0</c:v>
                </c:pt>
                <c:pt idx="3816">
                  <c:v>0</c:v>
                </c:pt>
                <c:pt idx="3817">
                  <c:v>0</c:v>
                </c:pt>
                <c:pt idx="3819">
                  <c:v>0</c:v>
                </c:pt>
                <c:pt idx="3820">
                  <c:v>0</c:v>
                </c:pt>
                <c:pt idx="3822">
                  <c:v>0</c:v>
                </c:pt>
                <c:pt idx="3823">
                  <c:v>0</c:v>
                </c:pt>
                <c:pt idx="3825">
                  <c:v>0</c:v>
                </c:pt>
                <c:pt idx="3826">
                  <c:v>0</c:v>
                </c:pt>
                <c:pt idx="3828">
                  <c:v>0</c:v>
                </c:pt>
                <c:pt idx="3829">
                  <c:v>0</c:v>
                </c:pt>
                <c:pt idx="3831">
                  <c:v>0</c:v>
                </c:pt>
                <c:pt idx="3832">
                  <c:v>0</c:v>
                </c:pt>
                <c:pt idx="3834">
                  <c:v>0</c:v>
                </c:pt>
                <c:pt idx="3835">
                  <c:v>0</c:v>
                </c:pt>
                <c:pt idx="3837">
                  <c:v>0</c:v>
                </c:pt>
                <c:pt idx="3838">
                  <c:v>0</c:v>
                </c:pt>
                <c:pt idx="3840">
                  <c:v>0</c:v>
                </c:pt>
                <c:pt idx="3841">
                  <c:v>0</c:v>
                </c:pt>
                <c:pt idx="3843">
                  <c:v>0</c:v>
                </c:pt>
                <c:pt idx="3844">
                  <c:v>0</c:v>
                </c:pt>
                <c:pt idx="3846">
                  <c:v>0</c:v>
                </c:pt>
                <c:pt idx="3847">
                  <c:v>0</c:v>
                </c:pt>
                <c:pt idx="3849">
                  <c:v>0</c:v>
                </c:pt>
                <c:pt idx="3850">
                  <c:v>0</c:v>
                </c:pt>
                <c:pt idx="3852">
                  <c:v>0</c:v>
                </c:pt>
                <c:pt idx="3853">
                  <c:v>0</c:v>
                </c:pt>
                <c:pt idx="3855">
                  <c:v>0</c:v>
                </c:pt>
                <c:pt idx="3856">
                  <c:v>0</c:v>
                </c:pt>
                <c:pt idx="3858">
                  <c:v>0</c:v>
                </c:pt>
                <c:pt idx="3859">
                  <c:v>0</c:v>
                </c:pt>
                <c:pt idx="3861">
                  <c:v>0</c:v>
                </c:pt>
                <c:pt idx="3862">
                  <c:v>0</c:v>
                </c:pt>
                <c:pt idx="3864">
                  <c:v>0</c:v>
                </c:pt>
                <c:pt idx="3865">
                  <c:v>0</c:v>
                </c:pt>
                <c:pt idx="3867">
                  <c:v>0</c:v>
                </c:pt>
                <c:pt idx="3868">
                  <c:v>0</c:v>
                </c:pt>
                <c:pt idx="3870">
                  <c:v>0</c:v>
                </c:pt>
                <c:pt idx="3871">
                  <c:v>0</c:v>
                </c:pt>
                <c:pt idx="3873">
                  <c:v>0</c:v>
                </c:pt>
                <c:pt idx="3874">
                  <c:v>0</c:v>
                </c:pt>
                <c:pt idx="3876">
                  <c:v>0</c:v>
                </c:pt>
                <c:pt idx="3877">
                  <c:v>0</c:v>
                </c:pt>
                <c:pt idx="3879">
                  <c:v>0</c:v>
                </c:pt>
                <c:pt idx="3880">
                  <c:v>0</c:v>
                </c:pt>
                <c:pt idx="3882">
                  <c:v>0</c:v>
                </c:pt>
                <c:pt idx="3883">
                  <c:v>0</c:v>
                </c:pt>
                <c:pt idx="3885">
                  <c:v>0</c:v>
                </c:pt>
                <c:pt idx="3886">
                  <c:v>0</c:v>
                </c:pt>
                <c:pt idx="3888">
                  <c:v>0</c:v>
                </c:pt>
                <c:pt idx="3889">
                  <c:v>0</c:v>
                </c:pt>
                <c:pt idx="3891">
                  <c:v>0</c:v>
                </c:pt>
                <c:pt idx="3892">
                  <c:v>0</c:v>
                </c:pt>
                <c:pt idx="3894">
                  <c:v>0</c:v>
                </c:pt>
                <c:pt idx="3895">
                  <c:v>0</c:v>
                </c:pt>
                <c:pt idx="3897">
                  <c:v>0</c:v>
                </c:pt>
                <c:pt idx="3898">
                  <c:v>0</c:v>
                </c:pt>
                <c:pt idx="3900">
                  <c:v>0</c:v>
                </c:pt>
                <c:pt idx="3901">
                  <c:v>0</c:v>
                </c:pt>
                <c:pt idx="3903">
                  <c:v>0</c:v>
                </c:pt>
                <c:pt idx="3904">
                  <c:v>0</c:v>
                </c:pt>
                <c:pt idx="3906">
                  <c:v>0</c:v>
                </c:pt>
                <c:pt idx="3907">
                  <c:v>0</c:v>
                </c:pt>
                <c:pt idx="3909">
                  <c:v>0</c:v>
                </c:pt>
                <c:pt idx="3910">
                  <c:v>0</c:v>
                </c:pt>
                <c:pt idx="3912">
                  <c:v>0</c:v>
                </c:pt>
                <c:pt idx="3913">
                  <c:v>0</c:v>
                </c:pt>
                <c:pt idx="3915">
                  <c:v>0</c:v>
                </c:pt>
                <c:pt idx="3916">
                  <c:v>0</c:v>
                </c:pt>
                <c:pt idx="3918">
                  <c:v>0</c:v>
                </c:pt>
                <c:pt idx="3919">
                  <c:v>0</c:v>
                </c:pt>
                <c:pt idx="3921">
                  <c:v>0</c:v>
                </c:pt>
                <c:pt idx="3922">
                  <c:v>0</c:v>
                </c:pt>
                <c:pt idx="3924">
                  <c:v>0</c:v>
                </c:pt>
                <c:pt idx="3925">
                  <c:v>0</c:v>
                </c:pt>
                <c:pt idx="3927">
                  <c:v>0</c:v>
                </c:pt>
                <c:pt idx="3928">
                  <c:v>0</c:v>
                </c:pt>
                <c:pt idx="3930">
                  <c:v>0</c:v>
                </c:pt>
                <c:pt idx="3931">
                  <c:v>0</c:v>
                </c:pt>
                <c:pt idx="3933">
                  <c:v>0</c:v>
                </c:pt>
                <c:pt idx="3934">
                  <c:v>0</c:v>
                </c:pt>
                <c:pt idx="3936">
                  <c:v>0</c:v>
                </c:pt>
                <c:pt idx="3937">
                  <c:v>0</c:v>
                </c:pt>
                <c:pt idx="3939">
                  <c:v>0</c:v>
                </c:pt>
                <c:pt idx="3940">
                  <c:v>0</c:v>
                </c:pt>
                <c:pt idx="3942">
                  <c:v>0</c:v>
                </c:pt>
                <c:pt idx="3943">
                  <c:v>0</c:v>
                </c:pt>
                <c:pt idx="3945">
                  <c:v>0</c:v>
                </c:pt>
                <c:pt idx="3946">
                  <c:v>0</c:v>
                </c:pt>
                <c:pt idx="3948">
                  <c:v>0</c:v>
                </c:pt>
                <c:pt idx="3949">
                  <c:v>0</c:v>
                </c:pt>
                <c:pt idx="3951">
                  <c:v>0</c:v>
                </c:pt>
                <c:pt idx="3952">
                  <c:v>0</c:v>
                </c:pt>
                <c:pt idx="3954">
                  <c:v>0</c:v>
                </c:pt>
                <c:pt idx="3955">
                  <c:v>0</c:v>
                </c:pt>
                <c:pt idx="3957">
                  <c:v>0</c:v>
                </c:pt>
                <c:pt idx="3958">
                  <c:v>0</c:v>
                </c:pt>
                <c:pt idx="3960">
                  <c:v>0</c:v>
                </c:pt>
                <c:pt idx="3961">
                  <c:v>0</c:v>
                </c:pt>
                <c:pt idx="3963">
                  <c:v>0</c:v>
                </c:pt>
                <c:pt idx="3964">
                  <c:v>0</c:v>
                </c:pt>
                <c:pt idx="3966">
                  <c:v>0</c:v>
                </c:pt>
                <c:pt idx="3967">
                  <c:v>0</c:v>
                </c:pt>
                <c:pt idx="3969">
                  <c:v>0</c:v>
                </c:pt>
                <c:pt idx="3970">
                  <c:v>0</c:v>
                </c:pt>
                <c:pt idx="3972">
                  <c:v>0</c:v>
                </c:pt>
                <c:pt idx="3973">
                  <c:v>0</c:v>
                </c:pt>
                <c:pt idx="3975">
                  <c:v>0</c:v>
                </c:pt>
                <c:pt idx="3976">
                  <c:v>0</c:v>
                </c:pt>
                <c:pt idx="3978">
                  <c:v>0</c:v>
                </c:pt>
                <c:pt idx="3979">
                  <c:v>0</c:v>
                </c:pt>
                <c:pt idx="3981">
                  <c:v>0</c:v>
                </c:pt>
                <c:pt idx="3982">
                  <c:v>0</c:v>
                </c:pt>
                <c:pt idx="3984">
                  <c:v>0</c:v>
                </c:pt>
                <c:pt idx="3985">
                  <c:v>0</c:v>
                </c:pt>
                <c:pt idx="3987">
                  <c:v>0</c:v>
                </c:pt>
                <c:pt idx="3988">
                  <c:v>0</c:v>
                </c:pt>
                <c:pt idx="3990">
                  <c:v>0</c:v>
                </c:pt>
                <c:pt idx="3991">
                  <c:v>0</c:v>
                </c:pt>
                <c:pt idx="3993">
                  <c:v>0</c:v>
                </c:pt>
                <c:pt idx="3994">
                  <c:v>0</c:v>
                </c:pt>
                <c:pt idx="3996">
                  <c:v>0</c:v>
                </c:pt>
                <c:pt idx="3997">
                  <c:v>0</c:v>
                </c:pt>
                <c:pt idx="3999">
                  <c:v>0</c:v>
                </c:pt>
                <c:pt idx="4000">
                  <c:v>0</c:v>
                </c:pt>
                <c:pt idx="4002">
                  <c:v>0</c:v>
                </c:pt>
                <c:pt idx="4003">
                  <c:v>0</c:v>
                </c:pt>
                <c:pt idx="4005">
                  <c:v>0</c:v>
                </c:pt>
                <c:pt idx="4006">
                  <c:v>0</c:v>
                </c:pt>
                <c:pt idx="4008">
                  <c:v>0</c:v>
                </c:pt>
                <c:pt idx="4009">
                  <c:v>0</c:v>
                </c:pt>
                <c:pt idx="4011">
                  <c:v>0</c:v>
                </c:pt>
                <c:pt idx="4012">
                  <c:v>0</c:v>
                </c:pt>
                <c:pt idx="4014">
                  <c:v>0</c:v>
                </c:pt>
                <c:pt idx="4015">
                  <c:v>0</c:v>
                </c:pt>
                <c:pt idx="4017">
                  <c:v>0</c:v>
                </c:pt>
                <c:pt idx="4018">
                  <c:v>0</c:v>
                </c:pt>
                <c:pt idx="4020">
                  <c:v>0</c:v>
                </c:pt>
                <c:pt idx="4021">
                  <c:v>0</c:v>
                </c:pt>
                <c:pt idx="4023">
                  <c:v>0</c:v>
                </c:pt>
                <c:pt idx="4024">
                  <c:v>0</c:v>
                </c:pt>
                <c:pt idx="4026">
                  <c:v>0</c:v>
                </c:pt>
                <c:pt idx="4027">
                  <c:v>0</c:v>
                </c:pt>
                <c:pt idx="4029">
                  <c:v>0</c:v>
                </c:pt>
                <c:pt idx="4030">
                  <c:v>0</c:v>
                </c:pt>
                <c:pt idx="4032">
                  <c:v>0</c:v>
                </c:pt>
                <c:pt idx="4033">
                  <c:v>0</c:v>
                </c:pt>
                <c:pt idx="4035">
                  <c:v>0</c:v>
                </c:pt>
                <c:pt idx="4036">
                  <c:v>0</c:v>
                </c:pt>
                <c:pt idx="4038">
                  <c:v>0</c:v>
                </c:pt>
                <c:pt idx="4039">
                  <c:v>0</c:v>
                </c:pt>
                <c:pt idx="4041">
                  <c:v>0</c:v>
                </c:pt>
                <c:pt idx="4042">
                  <c:v>0</c:v>
                </c:pt>
                <c:pt idx="4044">
                  <c:v>0</c:v>
                </c:pt>
                <c:pt idx="4045">
                  <c:v>0</c:v>
                </c:pt>
                <c:pt idx="4047">
                  <c:v>0</c:v>
                </c:pt>
                <c:pt idx="4048">
                  <c:v>0</c:v>
                </c:pt>
                <c:pt idx="4050">
                  <c:v>0</c:v>
                </c:pt>
                <c:pt idx="4051">
                  <c:v>0</c:v>
                </c:pt>
                <c:pt idx="4053">
                  <c:v>0</c:v>
                </c:pt>
                <c:pt idx="4054">
                  <c:v>0</c:v>
                </c:pt>
                <c:pt idx="4056">
                  <c:v>0</c:v>
                </c:pt>
                <c:pt idx="4057">
                  <c:v>0</c:v>
                </c:pt>
                <c:pt idx="4059">
                  <c:v>0</c:v>
                </c:pt>
                <c:pt idx="4060">
                  <c:v>0</c:v>
                </c:pt>
                <c:pt idx="4062">
                  <c:v>0</c:v>
                </c:pt>
                <c:pt idx="4063">
                  <c:v>0</c:v>
                </c:pt>
                <c:pt idx="4065">
                  <c:v>0</c:v>
                </c:pt>
                <c:pt idx="4066">
                  <c:v>0</c:v>
                </c:pt>
                <c:pt idx="4068">
                  <c:v>0</c:v>
                </c:pt>
                <c:pt idx="4069">
                  <c:v>0</c:v>
                </c:pt>
                <c:pt idx="4071">
                  <c:v>0</c:v>
                </c:pt>
                <c:pt idx="4072">
                  <c:v>0</c:v>
                </c:pt>
                <c:pt idx="4074">
                  <c:v>0</c:v>
                </c:pt>
                <c:pt idx="4075">
                  <c:v>0</c:v>
                </c:pt>
                <c:pt idx="4077">
                  <c:v>0</c:v>
                </c:pt>
                <c:pt idx="4078">
                  <c:v>0</c:v>
                </c:pt>
                <c:pt idx="4080">
                  <c:v>0</c:v>
                </c:pt>
                <c:pt idx="4081">
                  <c:v>0</c:v>
                </c:pt>
                <c:pt idx="4083">
                  <c:v>0</c:v>
                </c:pt>
                <c:pt idx="4084">
                  <c:v>0</c:v>
                </c:pt>
                <c:pt idx="4086">
                  <c:v>0</c:v>
                </c:pt>
                <c:pt idx="4087">
                  <c:v>0</c:v>
                </c:pt>
                <c:pt idx="4089">
                  <c:v>0</c:v>
                </c:pt>
                <c:pt idx="4090">
                  <c:v>0</c:v>
                </c:pt>
                <c:pt idx="4092">
                  <c:v>0</c:v>
                </c:pt>
                <c:pt idx="4093">
                  <c:v>0</c:v>
                </c:pt>
                <c:pt idx="4095">
                  <c:v>0</c:v>
                </c:pt>
                <c:pt idx="4096">
                  <c:v>0</c:v>
                </c:pt>
                <c:pt idx="4098">
                  <c:v>0</c:v>
                </c:pt>
                <c:pt idx="4099">
                  <c:v>0</c:v>
                </c:pt>
                <c:pt idx="4101">
                  <c:v>0</c:v>
                </c:pt>
                <c:pt idx="4102">
                  <c:v>0</c:v>
                </c:pt>
                <c:pt idx="4104">
                  <c:v>0</c:v>
                </c:pt>
                <c:pt idx="4105">
                  <c:v>0</c:v>
                </c:pt>
                <c:pt idx="4107">
                  <c:v>0</c:v>
                </c:pt>
                <c:pt idx="4108">
                  <c:v>0</c:v>
                </c:pt>
                <c:pt idx="4110">
                  <c:v>0</c:v>
                </c:pt>
                <c:pt idx="4111">
                  <c:v>0</c:v>
                </c:pt>
                <c:pt idx="4113">
                  <c:v>0</c:v>
                </c:pt>
                <c:pt idx="4114">
                  <c:v>0</c:v>
                </c:pt>
                <c:pt idx="4116">
                  <c:v>0</c:v>
                </c:pt>
                <c:pt idx="4117">
                  <c:v>0</c:v>
                </c:pt>
                <c:pt idx="4119">
                  <c:v>0</c:v>
                </c:pt>
                <c:pt idx="4120">
                  <c:v>0</c:v>
                </c:pt>
                <c:pt idx="4122">
                  <c:v>0</c:v>
                </c:pt>
                <c:pt idx="4123">
                  <c:v>0</c:v>
                </c:pt>
                <c:pt idx="4125">
                  <c:v>0</c:v>
                </c:pt>
                <c:pt idx="4126">
                  <c:v>0</c:v>
                </c:pt>
                <c:pt idx="4128">
                  <c:v>0</c:v>
                </c:pt>
                <c:pt idx="4129">
                  <c:v>0</c:v>
                </c:pt>
                <c:pt idx="4131">
                  <c:v>0</c:v>
                </c:pt>
                <c:pt idx="4132">
                  <c:v>0</c:v>
                </c:pt>
                <c:pt idx="4134">
                  <c:v>0</c:v>
                </c:pt>
                <c:pt idx="4135">
                  <c:v>0</c:v>
                </c:pt>
                <c:pt idx="4137">
                  <c:v>0</c:v>
                </c:pt>
                <c:pt idx="4138">
                  <c:v>0</c:v>
                </c:pt>
                <c:pt idx="4140">
                  <c:v>0</c:v>
                </c:pt>
                <c:pt idx="4141">
                  <c:v>0</c:v>
                </c:pt>
                <c:pt idx="4143">
                  <c:v>0</c:v>
                </c:pt>
                <c:pt idx="4144">
                  <c:v>0</c:v>
                </c:pt>
                <c:pt idx="4146">
                  <c:v>0</c:v>
                </c:pt>
                <c:pt idx="4147">
                  <c:v>0</c:v>
                </c:pt>
                <c:pt idx="4149">
                  <c:v>0</c:v>
                </c:pt>
                <c:pt idx="4150">
                  <c:v>0</c:v>
                </c:pt>
                <c:pt idx="4152">
                  <c:v>0</c:v>
                </c:pt>
                <c:pt idx="4153">
                  <c:v>0</c:v>
                </c:pt>
                <c:pt idx="4155">
                  <c:v>0</c:v>
                </c:pt>
                <c:pt idx="4156">
                  <c:v>0</c:v>
                </c:pt>
                <c:pt idx="4158">
                  <c:v>0</c:v>
                </c:pt>
                <c:pt idx="4159">
                  <c:v>0</c:v>
                </c:pt>
                <c:pt idx="4161">
                  <c:v>0</c:v>
                </c:pt>
                <c:pt idx="4162">
                  <c:v>0</c:v>
                </c:pt>
                <c:pt idx="4164">
                  <c:v>0</c:v>
                </c:pt>
                <c:pt idx="4165">
                  <c:v>0</c:v>
                </c:pt>
                <c:pt idx="4167">
                  <c:v>0</c:v>
                </c:pt>
                <c:pt idx="4168">
                  <c:v>0</c:v>
                </c:pt>
                <c:pt idx="4170">
                  <c:v>0</c:v>
                </c:pt>
                <c:pt idx="4171">
                  <c:v>0</c:v>
                </c:pt>
                <c:pt idx="4173">
                  <c:v>0</c:v>
                </c:pt>
                <c:pt idx="4174">
                  <c:v>0</c:v>
                </c:pt>
                <c:pt idx="4176">
                  <c:v>0</c:v>
                </c:pt>
                <c:pt idx="4177">
                  <c:v>0</c:v>
                </c:pt>
                <c:pt idx="4179">
                  <c:v>0</c:v>
                </c:pt>
                <c:pt idx="4180">
                  <c:v>0</c:v>
                </c:pt>
                <c:pt idx="4182">
                  <c:v>0</c:v>
                </c:pt>
                <c:pt idx="4183">
                  <c:v>0</c:v>
                </c:pt>
                <c:pt idx="4185">
                  <c:v>0</c:v>
                </c:pt>
                <c:pt idx="4186">
                  <c:v>0</c:v>
                </c:pt>
                <c:pt idx="4188">
                  <c:v>0</c:v>
                </c:pt>
                <c:pt idx="4189">
                  <c:v>0</c:v>
                </c:pt>
                <c:pt idx="4191">
                  <c:v>0</c:v>
                </c:pt>
                <c:pt idx="4192">
                  <c:v>0</c:v>
                </c:pt>
                <c:pt idx="4194">
                  <c:v>0</c:v>
                </c:pt>
                <c:pt idx="4195">
                  <c:v>0</c:v>
                </c:pt>
                <c:pt idx="4197">
                  <c:v>0</c:v>
                </c:pt>
                <c:pt idx="4198">
                  <c:v>0</c:v>
                </c:pt>
                <c:pt idx="4200">
                  <c:v>0</c:v>
                </c:pt>
                <c:pt idx="4201">
                  <c:v>0</c:v>
                </c:pt>
                <c:pt idx="4203">
                  <c:v>0</c:v>
                </c:pt>
                <c:pt idx="4204">
                  <c:v>0</c:v>
                </c:pt>
                <c:pt idx="4206">
                  <c:v>0</c:v>
                </c:pt>
                <c:pt idx="4207">
                  <c:v>0</c:v>
                </c:pt>
                <c:pt idx="4209">
                  <c:v>0</c:v>
                </c:pt>
                <c:pt idx="4210">
                  <c:v>0</c:v>
                </c:pt>
                <c:pt idx="4212">
                  <c:v>0</c:v>
                </c:pt>
                <c:pt idx="4213">
                  <c:v>0</c:v>
                </c:pt>
                <c:pt idx="4215">
                  <c:v>0</c:v>
                </c:pt>
                <c:pt idx="4216">
                  <c:v>0</c:v>
                </c:pt>
                <c:pt idx="4218">
                  <c:v>0</c:v>
                </c:pt>
                <c:pt idx="4219">
                  <c:v>0</c:v>
                </c:pt>
                <c:pt idx="4221">
                  <c:v>0</c:v>
                </c:pt>
                <c:pt idx="4222">
                  <c:v>0</c:v>
                </c:pt>
                <c:pt idx="4224">
                  <c:v>0</c:v>
                </c:pt>
                <c:pt idx="4225">
                  <c:v>0</c:v>
                </c:pt>
                <c:pt idx="4227">
                  <c:v>0</c:v>
                </c:pt>
                <c:pt idx="4228">
                  <c:v>0</c:v>
                </c:pt>
                <c:pt idx="4230">
                  <c:v>0</c:v>
                </c:pt>
                <c:pt idx="4231">
                  <c:v>0</c:v>
                </c:pt>
                <c:pt idx="4233">
                  <c:v>0</c:v>
                </c:pt>
                <c:pt idx="4234">
                  <c:v>0</c:v>
                </c:pt>
                <c:pt idx="4236">
                  <c:v>0</c:v>
                </c:pt>
                <c:pt idx="4237">
                  <c:v>0</c:v>
                </c:pt>
                <c:pt idx="4239">
                  <c:v>0</c:v>
                </c:pt>
                <c:pt idx="4240">
                  <c:v>0</c:v>
                </c:pt>
                <c:pt idx="4242">
                  <c:v>0</c:v>
                </c:pt>
                <c:pt idx="4243">
                  <c:v>0</c:v>
                </c:pt>
                <c:pt idx="4245">
                  <c:v>0</c:v>
                </c:pt>
                <c:pt idx="4246">
                  <c:v>0</c:v>
                </c:pt>
                <c:pt idx="4248">
                  <c:v>0</c:v>
                </c:pt>
                <c:pt idx="4249">
                  <c:v>0</c:v>
                </c:pt>
                <c:pt idx="4251">
                  <c:v>0</c:v>
                </c:pt>
                <c:pt idx="4252">
                  <c:v>0</c:v>
                </c:pt>
                <c:pt idx="4254">
                  <c:v>0</c:v>
                </c:pt>
                <c:pt idx="4255">
                  <c:v>0</c:v>
                </c:pt>
                <c:pt idx="4257">
                  <c:v>0</c:v>
                </c:pt>
                <c:pt idx="4258">
                  <c:v>0</c:v>
                </c:pt>
                <c:pt idx="4260">
                  <c:v>0</c:v>
                </c:pt>
                <c:pt idx="4261">
                  <c:v>0</c:v>
                </c:pt>
                <c:pt idx="4263">
                  <c:v>0</c:v>
                </c:pt>
                <c:pt idx="4264">
                  <c:v>0</c:v>
                </c:pt>
                <c:pt idx="4266">
                  <c:v>0</c:v>
                </c:pt>
                <c:pt idx="4267">
                  <c:v>0</c:v>
                </c:pt>
                <c:pt idx="4269">
                  <c:v>0</c:v>
                </c:pt>
                <c:pt idx="4270">
                  <c:v>0</c:v>
                </c:pt>
                <c:pt idx="4272">
                  <c:v>0</c:v>
                </c:pt>
                <c:pt idx="4273">
                  <c:v>0</c:v>
                </c:pt>
                <c:pt idx="4275">
                  <c:v>0</c:v>
                </c:pt>
                <c:pt idx="4276">
                  <c:v>0</c:v>
                </c:pt>
                <c:pt idx="4278">
                  <c:v>0</c:v>
                </c:pt>
                <c:pt idx="4279">
                  <c:v>0</c:v>
                </c:pt>
                <c:pt idx="4281">
                  <c:v>0</c:v>
                </c:pt>
                <c:pt idx="4282">
                  <c:v>0</c:v>
                </c:pt>
                <c:pt idx="4284">
                  <c:v>0</c:v>
                </c:pt>
                <c:pt idx="4285">
                  <c:v>0</c:v>
                </c:pt>
                <c:pt idx="4287">
                  <c:v>0</c:v>
                </c:pt>
                <c:pt idx="4288">
                  <c:v>0</c:v>
                </c:pt>
                <c:pt idx="4290">
                  <c:v>0</c:v>
                </c:pt>
                <c:pt idx="4291">
                  <c:v>0</c:v>
                </c:pt>
                <c:pt idx="4293">
                  <c:v>0</c:v>
                </c:pt>
                <c:pt idx="4294">
                  <c:v>0</c:v>
                </c:pt>
                <c:pt idx="4296">
                  <c:v>0</c:v>
                </c:pt>
                <c:pt idx="4297">
                  <c:v>0</c:v>
                </c:pt>
                <c:pt idx="4299">
                  <c:v>0</c:v>
                </c:pt>
                <c:pt idx="4300">
                  <c:v>0</c:v>
                </c:pt>
                <c:pt idx="4302">
                  <c:v>0</c:v>
                </c:pt>
                <c:pt idx="4303">
                  <c:v>0</c:v>
                </c:pt>
                <c:pt idx="4305">
                  <c:v>0</c:v>
                </c:pt>
                <c:pt idx="4306">
                  <c:v>0</c:v>
                </c:pt>
                <c:pt idx="4308">
                  <c:v>0</c:v>
                </c:pt>
                <c:pt idx="4309">
                  <c:v>0</c:v>
                </c:pt>
                <c:pt idx="4311">
                  <c:v>0</c:v>
                </c:pt>
                <c:pt idx="4312">
                  <c:v>0</c:v>
                </c:pt>
                <c:pt idx="4314">
                  <c:v>0</c:v>
                </c:pt>
                <c:pt idx="4315">
                  <c:v>0</c:v>
                </c:pt>
                <c:pt idx="4317">
                  <c:v>0</c:v>
                </c:pt>
                <c:pt idx="4318">
                  <c:v>0</c:v>
                </c:pt>
                <c:pt idx="4320">
                  <c:v>0</c:v>
                </c:pt>
                <c:pt idx="4321">
                  <c:v>0</c:v>
                </c:pt>
                <c:pt idx="4323">
                  <c:v>0</c:v>
                </c:pt>
                <c:pt idx="4324">
                  <c:v>0</c:v>
                </c:pt>
                <c:pt idx="4326">
                  <c:v>0</c:v>
                </c:pt>
                <c:pt idx="4327">
                  <c:v>0</c:v>
                </c:pt>
                <c:pt idx="4329">
                  <c:v>0</c:v>
                </c:pt>
                <c:pt idx="4330">
                  <c:v>0</c:v>
                </c:pt>
                <c:pt idx="4332">
                  <c:v>0</c:v>
                </c:pt>
                <c:pt idx="4333">
                  <c:v>0</c:v>
                </c:pt>
                <c:pt idx="4335">
                  <c:v>0</c:v>
                </c:pt>
                <c:pt idx="4336">
                  <c:v>0</c:v>
                </c:pt>
                <c:pt idx="4338">
                  <c:v>0</c:v>
                </c:pt>
                <c:pt idx="4339">
                  <c:v>0</c:v>
                </c:pt>
                <c:pt idx="4341">
                  <c:v>0</c:v>
                </c:pt>
                <c:pt idx="4342">
                  <c:v>0</c:v>
                </c:pt>
                <c:pt idx="4344">
                  <c:v>0</c:v>
                </c:pt>
                <c:pt idx="4345">
                  <c:v>0</c:v>
                </c:pt>
                <c:pt idx="4347">
                  <c:v>0</c:v>
                </c:pt>
                <c:pt idx="4348">
                  <c:v>0</c:v>
                </c:pt>
                <c:pt idx="4350">
                  <c:v>0</c:v>
                </c:pt>
                <c:pt idx="4351">
                  <c:v>0</c:v>
                </c:pt>
                <c:pt idx="4353">
                  <c:v>0</c:v>
                </c:pt>
                <c:pt idx="4354">
                  <c:v>0</c:v>
                </c:pt>
                <c:pt idx="4356">
                  <c:v>0</c:v>
                </c:pt>
                <c:pt idx="4357">
                  <c:v>0</c:v>
                </c:pt>
                <c:pt idx="4359">
                  <c:v>0</c:v>
                </c:pt>
                <c:pt idx="4360">
                  <c:v>0</c:v>
                </c:pt>
                <c:pt idx="4362">
                  <c:v>0</c:v>
                </c:pt>
                <c:pt idx="4363">
                  <c:v>0</c:v>
                </c:pt>
                <c:pt idx="4365">
                  <c:v>0</c:v>
                </c:pt>
                <c:pt idx="4366">
                  <c:v>0</c:v>
                </c:pt>
                <c:pt idx="4368">
                  <c:v>0</c:v>
                </c:pt>
                <c:pt idx="4369">
                  <c:v>0</c:v>
                </c:pt>
                <c:pt idx="4371">
                  <c:v>0</c:v>
                </c:pt>
                <c:pt idx="4372">
                  <c:v>0</c:v>
                </c:pt>
                <c:pt idx="4374">
                  <c:v>0</c:v>
                </c:pt>
                <c:pt idx="4375">
                  <c:v>0</c:v>
                </c:pt>
                <c:pt idx="4377">
                  <c:v>0</c:v>
                </c:pt>
                <c:pt idx="4378">
                  <c:v>0</c:v>
                </c:pt>
                <c:pt idx="4380">
                  <c:v>0</c:v>
                </c:pt>
                <c:pt idx="4381">
                  <c:v>0</c:v>
                </c:pt>
                <c:pt idx="4383">
                  <c:v>0</c:v>
                </c:pt>
                <c:pt idx="4384">
                  <c:v>0</c:v>
                </c:pt>
                <c:pt idx="4386">
                  <c:v>0</c:v>
                </c:pt>
                <c:pt idx="4387">
                  <c:v>0</c:v>
                </c:pt>
                <c:pt idx="4389">
                  <c:v>0</c:v>
                </c:pt>
                <c:pt idx="4390">
                  <c:v>0</c:v>
                </c:pt>
                <c:pt idx="4392">
                  <c:v>0</c:v>
                </c:pt>
                <c:pt idx="4393">
                  <c:v>0</c:v>
                </c:pt>
                <c:pt idx="4395">
                  <c:v>0</c:v>
                </c:pt>
                <c:pt idx="4396">
                  <c:v>0</c:v>
                </c:pt>
                <c:pt idx="4398">
                  <c:v>0</c:v>
                </c:pt>
                <c:pt idx="4399">
                  <c:v>0</c:v>
                </c:pt>
                <c:pt idx="4401">
                  <c:v>0</c:v>
                </c:pt>
                <c:pt idx="4402">
                  <c:v>0</c:v>
                </c:pt>
                <c:pt idx="4404">
                  <c:v>0</c:v>
                </c:pt>
                <c:pt idx="4405">
                  <c:v>0</c:v>
                </c:pt>
                <c:pt idx="4407">
                  <c:v>0</c:v>
                </c:pt>
                <c:pt idx="4408">
                  <c:v>0</c:v>
                </c:pt>
                <c:pt idx="4410">
                  <c:v>0</c:v>
                </c:pt>
                <c:pt idx="4411">
                  <c:v>0</c:v>
                </c:pt>
                <c:pt idx="4413">
                  <c:v>0</c:v>
                </c:pt>
                <c:pt idx="4414">
                  <c:v>0</c:v>
                </c:pt>
                <c:pt idx="4416">
                  <c:v>0</c:v>
                </c:pt>
                <c:pt idx="4417">
                  <c:v>0</c:v>
                </c:pt>
                <c:pt idx="4419">
                  <c:v>0</c:v>
                </c:pt>
                <c:pt idx="4420">
                  <c:v>0</c:v>
                </c:pt>
                <c:pt idx="4422">
                  <c:v>0</c:v>
                </c:pt>
                <c:pt idx="4423">
                  <c:v>0</c:v>
                </c:pt>
                <c:pt idx="4425">
                  <c:v>0</c:v>
                </c:pt>
                <c:pt idx="4426">
                  <c:v>0</c:v>
                </c:pt>
                <c:pt idx="4428">
                  <c:v>0</c:v>
                </c:pt>
                <c:pt idx="4429">
                  <c:v>0</c:v>
                </c:pt>
                <c:pt idx="4431">
                  <c:v>0</c:v>
                </c:pt>
                <c:pt idx="4432">
                  <c:v>0</c:v>
                </c:pt>
                <c:pt idx="4434">
                  <c:v>0</c:v>
                </c:pt>
                <c:pt idx="4435">
                  <c:v>0</c:v>
                </c:pt>
                <c:pt idx="4437">
                  <c:v>0</c:v>
                </c:pt>
                <c:pt idx="4438">
                  <c:v>0</c:v>
                </c:pt>
                <c:pt idx="4440">
                  <c:v>0</c:v>
                </c:pt>
                <c:pt idx="4441">
                  <c:v>0</c:v>
                </c:pt>
                <c:pt idx="4443">
                  <c:v>0</c:v>
                </c:pt>
                <c:pt idx="4444">
                  <c:v>0</c:v>
                </c:pt>
                <c:pt idx="4446">
                  <c:v>0</c:v>
                </c:pt>
                <c:pt idx="4447">
                  <c:v>0</c:v>
                </c:pt>
                <c:pt idx="4449">
                  <c:v>0</c:v>
                </c:pt>
                <c:pt idx="4450">
                  <c:v>0</c:v>
                </c:pt>
                <c:pt idx="4452">
                  <c:v>0</c:v>
                </c:pt>
                <c:pt idx="4453">
                  <c:v>0</c:v>
                </c:pt>
                <c:pt idx="4455">
                  <c:v>0</c:v>
                </c:pt>
                <c:pt idx="4456">
                  <c:v>0</c:v>
                </c:pt>
                <c:pt idx="4458">
                  <c:v>0</c:v>
                </c:pt>
                <c:pt idx="4459">
                  <c:v>0</c:v>
                </c:pt>
                <c:pt idx="4461">
                  <c:v>0</c:v>
                </c:pt>
                <c:pt idx="4462">
                  <c:v>0</c:v>
                </c:pt>
                <c:pt idx="4464">
                  <c:v>0</c:v>
                </c:pt>
                <c:pt idx="4465">
                  <c:v>0</c:v>
                </c:pt>
                <c:pt idx="4467">
                  <c:v>0</c:v>
                </c:pt>
                <c:pt idx="4468">
                  <c:v>0</c:v>
                </c:pt>
                <c:pt idx="4470">
                  <c:v>0</c:v>
                </c:pt>
                <c:pt idx="4471">
                  <c:v>0</c:v>
                </c:pt>
                <c:pt idx="4473">
                  <c:v>0</c:v>
                </c:pt>
                <c:pt idx="4474">
                  <c:v>0</c:v>
                </c:pt>
                <c:pt idx="4476">
                  <c:v>0</c:v>
                </c:pt>
                <c:pt idx="4477">
                  <c:v>0</c:v>
                </c:pt>
                <c:pt idx="4479">
                  <c:v>0</c:v>
                </c:pt>
                <c:pt idx="4480">
                  <c:v>0</c:v>
                </c:pt>
                <c:pt idx="4482">
                  <c:v>0</c:v>
                </c:pt>
                <c:pt idx="4483">
                  <c:v>0</c:v>
                </c:pt>
                <c:pt idx="4485">
                  <c:v>0</c:v>
                </c:pt>
                <c:pt idx="4486">
                  <c:v>0</c:v>
                </c:pt>
                <c:pt idx="4488">
                  <c:v>0</c:v>
                </c:pt>
                <c:pt idx="4489">
                  <c:v>0</c:v>
                </c:pt>
                <c:pt idx="4491">
                  <c:v>0</c:v>
                </c:pt>
                <c:pt idx="4492">
                  <c:v>0</c:v>
                </c:pt>
                <c:pt idx="4494">
                  <c:v>0</c:v>
                </c:pt>
                <c:pt idx="4495">
                  <c:v>0</c:v>
                </c:pt>
                <c:pt idx="4497">
                  <c:v>0</c:v>
                </c:pt>
                <c:pt idx="4498">
                  <c:v>0</c:v>
                </c:pt>
                <c:pt idx="4500">
                  <c:v>0</c:v>
                </c:pt>
                <c:pt idx="4501">
                  <c:v>0</c:v>
                </c:pt>
                <c:pt idx="4503">
                  <c:v>0</c:v>
                </c:pt>
                <c:pt idx="4504">
                  <c:v>0</c:v>
                </c:pt>
                <c:pt idx="4506">
                  <c:v>0</c:v>
                </c:pt>
                <c:pt idx="4507">
                  <c:v>0</c:v>
                </c:pt>
                <c:pt idx="4509">
                  <c:v>0</c:v>
                </c:pt>
                <c:pt idx="4510">
                  <c:v>0</c:v>
                </c:pt>
                <c:pt idx="4512">
                  <c:v>0</c:v>
                </c:pt>
                <c:pt idx="4513">
                  <c:v>0</c:v>
                </c:pt>
                <c:pt idx="4515">
                  <c:v>0</c:v>
                </c:pt>
                <c:pt idx="4516">
                  <c:v>0</c:v>
                </c:pt>
                <c:pt idx="4518">
                  <c:v>0</c:v>
                </c:pt>
                <c:pt idx="4519">
                  <c:v>0</c:v>
                </c:pt>
                <c:pt idx="4521">
                  <c:v>0</c:v>
                </c:pt>
                <c:pt idx="4522">
                  <c:v>0</c:v>
                </c:pt>
                <c:pt idx="4524">
                  <c:v>0</c:v>
                </c:pt>
                <c:pt idx="4525">
                  <c:v>0</c:v>
                </c:pt>
                <c:pt idx="4527">
                  <c:v>0</c:v>
                </c:pt>
                <c:pt idx="4528">
                  <c:v>0</c:v>
                </c:pt>
                <c:pt idx="4530">
                  <c:v>0</c:v>
                </c:pt>
                <c:pt idx="4531">
                  <c:v>0</c:v>
                </c:pt>
                <c:pt idx="4533">
                  <c:v>0</c:v>
                </c:pt>
                <c:pt idx="4534">
                  <c:v>0</c:v>
                </c:pt>
                <c:pt idx="4536">
                  <c:v>0</c:v>
                </c:pt>
                <c:pt idx="4537">
                  <c:v>0</c:v>
                </c:pt>
                <c:pt idx="4539">
                  <c:v>0</c:v>
                </c:pt>
                <c:pt idx="4540">
                  <c:v>0</c:v>
                </c:pt>
                <c:pt idx="4542">
                  <c:v>0</c:v>
                </c:pt>
                <c:pt idx="4543">
                  <c:v>0</c:v>
                </c:pt>
                <c:pt idx="4545">
                  <c:v>0</c:v>
                </c:pt>
                <c:pt idx="4546">
                  <c:v>0</c:v>
                </c:pt>
                <c:pt idx="4548">
                  <c:v>0</c:v>
                </c:pt>
                <c:pt idx="4549">
                  <c:v>0</c:v>
                </c:pt>
                <c:pt idx="4551">
                  <c:v>0</c:v>
                </c:pt>
                <c:pt idx="4552">
                  <c:v>0</c:v>
                </c:pt>
                <c:pt idx="4554">
                  <c:v>0</c:v>
                </c:pt>
                <c:pt idx="4555">
                  <c:v>0</c:v>
                </c:pt>
                <c:pt idx="4557">
                  <c:v>0</c:v>
                </c:pt>
                <c:pt idx="4558">
                  <c:v>0</c:v>
                </c:pt>
                <c:pt idx="4560">
                  <c:v>0</c:v>
                </c:pt>
                <c:pt idx="4561">
                  <c:v>0</c:v>
                </c:pt>
                <c:pt idx="4563">
                  <c:v>0</c:v>
                </c:pt>
                <c:pt idx="4564">
                  <c:v>0</c:v>
                </c:pt>
                <c:pt idx="4566">
                  <c:v>0</c:v>
                </c:pt>
                <c:pt idx="4567">
                  <c:v>0</c:v>
                </c:pt>
                <c:pt idx="4569">
                  <c:v>0</c:v>
                </c:pt>
                <c:pt idx="4570">
                  <c:v>0</c:v>
                </c:pt>
                <c:pt idx="4572">
                  <c:v>0</c:v>
                </c:pt>
                <c:pt idx="4573">
                  <c:v>0</c:v>
                </c:pt>
                <c:pt idx="4575">
                  <c:v>0</c:v>
                </c:pt>
                <c:pt idx="4576">
                  <c:v>0</c:v>
                </c:pt>
                <c:pt idx="4578">
                  <c:v>0</c:v>
                </c:pt>
                <c:pt idx="4579">
                  <c:v>0</c:v>
                </c:pt>
                <c:pt idx="4581">
                  <c:v>0</c:v>
                </c:pt>
                <c:pt idx="4582">
                  <c:v>0</c:v>
                </c:pt>
                <c:pt idx="4584">
                  <c:v>0</c:v>
                </c:pt>
                <c:pt idx="4585">
                  <c:v>0</c:v>
                </c:pt>
                <c:pt idx="4587">
                  <c:v>0</c:v>
                </c:pt>
                <c:pt idx="4588">
                  <c:v>0</c:v>
                </c:pt>
                <c:pt idx="4590">
                  <c:v>0</c:v>
                </c:pt>
                <c:pt idx="4591">
                  <c:v>0</c:v>
                </c:pt>
                <c:pt idx="4593">
                  <c:v>0</c:v>
                </c:pt>
                <c:pt idx="4594">
                  <c:v>0</c:v>
                </c:pt>
                <c:pt idx="4596">
                  <c:v>0</c:v>
                </c:pt>
                <c:pt idx="4597">
                  <c:v>0</c:v>
                </c:pt>
                <c:pt idx="4599">
                  <c:v>0</c:v>
                </c:pt>
                <c:pt idx="4600">
                  <c:v>0</c:v>
                </c:pt>
                <c:pt idx="4602">
                  <c:v>0</c:v>
                </c:pt>
                <c:pt idx="4603">
                  <c:v>0</c:v>
                </c:pt>
                <c:pt idx="4605">
                  <c:v>0</c:v>
                </c:pt>
                <c:pt idx="4606">
                  <c:v>0</c:v>
                </c:pt>
              </c:numCache>
            </c:numRef>
          </c:yVal>
        </c:ser>
        <c:ser>
          <c:idx val="4"/>
          <c:order val="4"/>
          <c:tx>
            <c:v>Well above benchmark</c:v>
          </c:tx>
          <c:spPr>
            <a:ln cap="flat" w="38100">
              <a:solidFill>
                <a:srgbClr val="20558A"/>
              </a:solidFill>
            </a:ln>
          </c:spPr>
          <c:marker>
            <c:symbol val="none"/>
          </c:marker>
          <c:xVal>
            <c:numRef>
              <c:f>'Map Fill'!$A$6:$A$4612</c:f>
              <c:numCache>
                <c:formatCode>General</c:formatCode>
                <c:ptCount val="4607"/>
                <c:pt idx="0">
                  <c:v>-0.3021501</c:v>
                </c:pt>
                <c:pt idx="1">
                  <c:v>-0.3012023</c:v>
                </c:pt>
                <c:pt idx="3">
                  <c:v>-0.2945674</c:v>
                </c:pt>
                <c:pt idx="4">
                  <c:v>-0.2931456</c:v>
                </c:pt>
                <c:pt idx="6">
                  <c:v>-0.2898282</c:v>
                </c:pt>
                <c:pt idx="7">
                  <c:v>-0.2888803</c:v>
                </c:pt>
                <c:pt idx="9">
                  <c:v>-0.2926717</c:v>
                </c:pt>
                <c:pt idx="10">
                  <c:v>-0.2898282</c:v>
                </c:pt>
                <c:pt idx="12">
                  <c:v>-0.2879325</c:v>
                </c:pt>
                <c:pt idx="13">
                  <c:v>-0.2827194</c:v>
                </c:pt>
                <c:pt idx="15">
                  <c:v>-0.2865107</c:v>
                </c:pt>
                <c:pt idx="16">
                  <c:v>-0.2812976</c:v>
                </c:pt>
                <c:pt idx="18">
                  <c:v>-0.2822454</c:v>
                </c:pt>
                <c:pt idx="19">
                  <c:v>-0.2765584</c:v>
                </c:pt>
                <c:pt idx="21">
                  <c:v>-0.2708713</c:v>
                </c:pt>
                <c:pt idx="22">
                  <c:v>-0.2666061</c:v>
                </c:pt>
                <c:pt idx="24">
                  <c:v>-0.2083138</c:v>
                </c:pt>
                <c:pt idx="25">
                  <c:v>-0.2045224</c:v>
                </c:pt>
                <c:pt idx="27">
                  <c:v>-0.200731</c:v>
                </c:pt>
                <c:pt idx="28">
                  <c:v>-0.1997832</c:v>
                </c:pt>
                <c:pt idx="30">
                  <c:v>-0.2794019</c:v>
                </c:pt>
                <c:pt idx="31">
                  <c:v>-0.2741888</c:v>
                </c:pt>
                <c:pt idx="33">
                  <c:v>-0.2685017</c:v>
                </c:pt>
                <c:pt idx="34">
                  <c:v>-0.2651843</c:v>
                </c:pt>
                <c:pt idx="36">
                  <c:v>-0.2097355</c:v>
                </c:pt>
                <c:pt idx="37">
                  <c:v>-0.206892</c:v>
                </c:pt>
                <c:pt idx="39">
                  <c:v>-0.2059441</c:v>
                </c:pt>
                <c:pt idx="40">
                  <c:v>-0.2054702</c:v>
                </c:pt>
                <c:pt idx="42">
                  <c:v>-0.2040485</c:v>
                </c:pt>
                <c:pt idx="43">
                  <c:v>-0.1993093</c:v>
                </c:pt>
                <c:pt idx="45">
                  <c:v>-0.3756079</c:v>
                </c:pt>
                <c:pt idx="46">
                  <c:v>-0.3737122</c:v>
                </c:pt>
                <c:pt idx="48">
                  <c:v>-0.278928</c:v>
                </c:pt>
                <c:pt idx="49">
                  <c:v>-0.2699235</c:v>
                </c:pt>
                <c:pt idx="51">
                  <c:v>-0.2666061</c:v>
                </c:pt>
                <c:pt idx="52">
                  <c:v>-0.2642364</c:v>
                </c:pt>
                <c:pt idx="54">
                  <c:v>-0.2163704</c:v>
                </c:pt>
                <c:pt idx="55">
                  <c:v>-0.2144747</c:v>
                </c:pt>
                <c:pt idx="57">
                  <c:v>-0.213053</c:v>
                </c:pt>
                <c:pt idx="58">
                  <c:v>-0.2121051</c:v>
                </c:pt>
                <c:pt idx="60">
                  <c:v>-0.2092616</c:v>
                </c:pt>
                <c:pt idx="61">
                  <c:v>-0.200731</c:v>
                </c:pt>
                <c:pt idx="63">
                  <c:v>-0.2836672</c:v>
                </c:pt>
                <c:pt idx="64">
                  <c:v>-0.2827194</c:v>
                </c:pt>
                <c:pt idx="66">
                  <c:v>-0.2812976</c:v>
                </c:pt>
                <c:pt idx="67">
                  <c:v>-0.2798758</c:v>
                </c:pt>
                <c:pt idx="69">
                  <c:v>-0.2775062</c:v>
                </c:pt>
                <c:pt idx="70">
                  <c:v>-0.2680278</c:v>
                </c:pt>
                <c:pt idx="72">
                  <c:v>-0.21874</c:v>
                </c:pt>
                <c:pt idx="73">
                  <c:v>-0.2158965</c:v>
                </c:pt>
                <c:pt idx="75">
                  <c:v>-0.2149487</c:v>
                </c:pt>
                <c:pt idx="76">
                  <c:v>-0.2140008</c:v>
                </c:pt>
                <c:pt idx="78">
                  <c:v>-0.2097355</c:v>
                </c:pt>
                <c:pt idx="79">
                  <c:v>-0.206892</c:v>
                </c:pt>
                <c:pt idx="81">
                  <c:v>-0.2903021</c:v>
                </c:pt>
                <c:pt idx="82">
                  <c:v>-0.2699235</c:v>
                </c:pt>
                <c:pt idx="84">
                  <c:v>-0.2637625</c:v>
                </c:pt>
                <c:pt idx="85">
                  <c:v>-0.2613929</c:v>
                </c:pt>
                <c:pt idx="87">
                  <c:v>-0.2211096</c:v>
                </c:pt>
                <c:pt idx="88">
                  <c:v>-0.2173183</c:v>
                </c:pt>
                <c:pt idx="90">
                  <c:v>-0.2158965</c:v>
                </c:pt>
                <c:pt idx="91">
                  <c:v>-0.2144747</c:v>
                </c:pt>
                <c:pt idx="93">
                  <c:v>-0.213053</c:v>
                </c:pt>
                <c:pt idx="94">
                  <c:v>-0.2097355</c:v>
                </c:pt>
                <c:pt idx="96">
                  <c:v>-0.2898282</c:v>
                </c:pt>
                <c:pt idx="97">
                  <c:v>-0.26708</c:v>
                </c:pt>
                <c:pt idx="99">
                  <c:v>-0.2637625</c:v>
                </c:pt>
                <c:pt idx="100">
                  <c:v>-0.2580755</c:v>
                </c:pt>
                <c:pt idx="102">
                  <c:v>-0.2258488</c:v>
                </c:pt>
                <c:pt idx="103">
                  <c:v>-0.2215835</c:v>
                </c:pt>
                <c:pt idx="105">
                  <c:v>-0.2201618</c:v>
                </c:pt>
                <c:pt idx="106">
                  <c:v>-0.2182661</c:v>
                </c:pt>
                <c:pt idx="108">
                  <c:v>-0.2173183</c:v>
                </c:pt>
                <c:pt idx="109">
                  <c:v>-0.212579</c:v>
                </c:pt>
                <c:pt idx="111">
                  <c:v>-0.2959892</c:v>
                </c:pt>
                <c:pt idx="112">
                  <c:v>-0.2917239</c:v>
                </c:pt>
                <c:pt idx="114">
                  <c:v>-0.290776</c:v>
                </c:pt>
                <c:pt idx="115">
                  <c:v>-0.2656582</c:v>
                </c:pt>
                <c:pt idx="117">
                  <c:v>-0.2623408</c:v>
                </c:pt>
                <c:pt idx="118">
                  <c:v>-0.254758</c:v>
                </c:pt>
                <c:pt idx="120">
                  <c:v>-0.2315359</c:v>
                </c:pt>
                <c:pt idx="121">
                  <c:v>-0.2267967</c:v>
                </c:pt>
                <c:pt idx="123">
                  <c:v>-0.2230053</c:v>
                </c:pt>
                <c:pt idx="124">
                  <c:v>-0.2201618</c:v>
                </c:pt>
                <c:pt idx="126">
                  <c:v>-0.2192139</c:v>
                </c:pt>
                <c:pt idx="127">
                  <c:v>-0.2168443</c:v>
                </c:pt>
                <c:pt idx="129">
                  <c:v>-0.3021501</c:v>
                </c:pt>
                <c:pt idx="130">
                  <c:v>-0.3007284</c:v>
                </c:pt>
                <c:pt idx="132">
                  <c:v>-0.2978848</c:v>
                </c:pt>
                <c:pt idx="133">
                  <c:v>-0.2637625</c:v>
                </c:pt>
                <c:pt idx="135">
                  <c:v>-0.2613929</c:v>
                </c:pt>
                <c:pt idx="136">
                  <c:v>-0.2552319</c:v>
                </c:pt>
                <c:pt idx="138">
                  <c:v>-0.2495449</c:v>
                </c:pt>
                <c:pt idx="139">
                  <c:v>-0.2353273</c:v>
                </c:pt>
                <c:pt idx="141">
                  <c:v>-0.2343794</c:v>
                </c:pt>
                <c:pt idx="142">
                  <c:v>-0.231062</c:v>
                </c:pt>
                <c:pt idx="144">
                  <c:v>-0.2220575</c:v>
                </c:pt>
                <c:pt idx="145">
                  <c:v>-0.2196879</c:v>
                </c:pt>
                <c:pt idx="147">
                  <c:v>-0.2974109</c:v>
                </c:pt>
                <c:pt idx="148">
                  <c:v>-0.236749</c:v>
                </c:pt>
                <c:pt idx="150">
                  <c:v>-0.2988327</c:v>
                </c:pt>
                <c:pt idx="151">
                  <c:v>-0.2372229</c:v>
                </c:pt>
                <c:pt idx="153">
                  <c:v>-0.2978848</c:v>
                </c:pt>
                <c:pt idx="154">
                  <c:v>-0.2376969</c:v>
                </c:pt>
                <c:pt idx="156">
                  <c:v>-0.2950413</c:v>
                </c:pt>
                <c:pt idx="157">
                  <c:v>-0.2381708</c:v>
                </c:pt>
                <c:pt idx="159">
                  <c:v>-0.2936196</c:v>
                </c:pt>
                <c:pt idx="160">
                  <c:v>-0.2931456</c:v>
                </c:pt>
                <c:pt idx="162">
                  <c:v>-0.2893543</c:v>
                </c:pt>
                <c:pt idx="163">
                  <c:v>-0.2391186</c:v>
                </c:pt>
                <c:pt idx="165">
                  <c:v>-0.3073633</c:v>
                </c:pt>
                <c:pt idx="166">
                  <c:v>-0.3049937</c:v>
                </c:pt>
                <c:pt idx="168">
                  <c:v>-0.285089</c:v>
                </c:pt>
                <c:pt idx="169">
                  <c:v>-0.2395925</c:v>
                </c:pt>
                <c:pt idx="171">
                  <c:v>-0.3102068</c:v>
                </c:pt>
                <c:pt idx="172">
                  <c:v>-0.3097329</c:v>
                </c:pt>
                <c:pt idx="174">
                  <c:v>-0.2860368</c:v>
                </c:pt>
                <c:pt idx="175">
                  <c:v>-0.2400665</c:v>
                </c:pt>
                <c:pt idx="177">
                  <c:v>-0.296937</c:v>
                </c:pt>
                <c:pt idx="178">
                  <c:v>-0.2405404</c:v>
                </c:pt>
                <c:pt idx="180">
                  <c:v>-0.2964631</c:v>
                </c:pt>
                <c:pt idx="181">
                  <c:v>-0.2410143</c:v>
                </c:pt>
                <c:pt idx="183">
                  <c:v>-0.2997805</c:v>
                </c:pt>
                <c:pt idx="184">
                  <c:v>-0.2884064</c:v>
                </c:pt>
                <c:pt idx="186">
                  <c:v>-0.2855629</c:v>
                </c:pt>
                <c:pt idx="187">
                  <c:v>-0.2414882</c:v>
                </c:pt>
                <c:pt idx="189">
                  <c:v>-0.2931456</c:v>
                </c:pt>
                <c:pt idx="190">
                  <c:v>-0.2903021</c:v>
                </c:pt>
                <c:pt idx="192">
                  <c:v>-0.285089</c:v>
                </c:pt>
                <c:pt idx="193">
                  <c:v>-0.2424361</c:v>
                </c:pt>
                <c:pt idx="195">
                  <c:v>-0.2888803</c:v>
                </c:pt>
                <c:pt idx="196">
                  <c:v>-0.24291</c:v>
                </c:pt>
                <c:pt idx="198">
                  <c:v>-0.2898282</c:v>
                </c:pt>
                <c:pt idx="199">
                  <c:v>-0.2433839</c:v>
                </c:pt>
                <c:pt idx="201">
                  <c:v>-0.2921978</c:v>
                </c:pt>
                <c:pt idx="202">
                  <c:v>-0.2438578</c:v>
                </c:pt>
                <c:pt idx="204">
                  <c:v>-0.2926717</c:v>
                </c:pt>
                <c:pt idx="205">
                  <c:v>-0.2443318</c:v>
                </c:pt>
                <c:pt idx="207">
                  <c:v>-0.2865107</c:v>
                </c:pt>
                <c:pt idx="208">
                  <c:v>-0.2452796</c:v>
                </c:pt>
                <c:pt idx="210">
                  <c:v>-0.285089</c:v>
                </c:pt>
                <c:pt idx="211">
                  <c:v>-0.2457535</c:v>
                </c:pt>
                <c:pt idx="213">
                  <c:v>-0.2803498</c:v>
                </c:pt>
                <c:pt idx="214">
                  <c:v>-0.26708</c:v>
                </c:pt>
                <c:pt idx="216">
                  <c:v>-0.2746627</c:v>
                </c:pt>
                <c:pt idx="217">
                  <c:v>-0.2722931</c:v>
                </c:pt>
                <c:pt idx="219">
                  <c:v>0.1163222</c:v>
                </c:pt>
                <c:pt idx="220">
                  <c:v>0.117744</c:v>
                </c:pt>
                <c:pt idx="222">
                  <c:v>0.1243789</c:v>
                </c:pt>
                <c:pt idx="223">
                  <c:v>0.1272224</c:v>
                </c:pt>
                <c:pt idx="225">
                  <c:v>0.1139526</c:v>
                </c:pt>
                <c:pt idx="226">
                  <c:v>0.1182179</c:v>
                </c:pt>
                <c:pt idx="228">
                  <c:v>0.1215353</c:v>
                </c:pt>
                <c:pt idx="229">
                  <c:v>0.1291181</c:v>
                </c:pt>
                <c:pt idx="231">
                  <c:v>0.1139526</c:v>
                </c:pt>
                <c:pt idx="232">
                  <c:v>0.1191657</c:v>
                </c:pt>
                <c:pt idx="234">
                  <c:v>0.1210614</c:v>
                </c:pt>
                <c:pt idx="235">
                  <c:v>0.1281702</c:v>
                </c:pt>
                <c:pt idx="237">
                  <c:v>0.1134787</c:v>
                </c:pt>
                <c:pt idx="238">
                  <c:v>0.1262745</c:v>
                </c:pt>
                <c:pt idx="240">
                  <c:v>0.1130048</c:v>
                </c:pt>
                <c:pt idx="241">
                  <c:v>0.1248528</c:v>
                </c:pt>
                <c:pt idx="243">
                  <c:v>0.1125308</c:v>
                </c:pt>
                <c:pt idx="244">
                  <c:v>0.1442835</c:v>
                </c:pt>
                <c:pt idx="246">
                  <c:v>0.1125308</c:v>
                </c:pt>
                <c:pt idx="247">
                  <c:v>0.1632404</c:v>
                </c:pt>
                <c:pt idx="249">
                  <c:v>0.1120569</c:v>
                </c:pt>
                <c:pt idx="250">
                  <c:v>0.1618186</c:v>
                </c:pt>
                <c:pt idx="252">
                  <c:v>0.111583</c:v>
                </c:pt>
                <c:pt idx="253">
                  <c:v>0.1613447</c:v>
                </c:pt>
                <c:pt idx="255">
                  <c:v>0.1111091</c:v>
                </c:pt>
                <c:pt idx="256">
                  <c:v>0.1618186</c:v>
                </c:pt>
                <c:pt idx="258">
                  <c:v>0.1111091</c:v>
                </c:pt>
                <c:pt idx="259">
                  <c:v>0.1603969</c:v>
                </c:pt>
                <c:pt idx="261">
                  <c:v>0.1111091</c:v>
                </c:pt>
                <c:pt idx="262">
                  <c:v>0.1599229</c:v>
                </c:pt>
                <c:pt idx="264">
                  <c:v>0.1111091</c:v>
                </c:pt>
                <c:pt idx="265">
                  <c:v>0.1603969</c:v>
                </c:pt>
                <c:pt idx="267">
                  <c:v>0.111583</c:v>
                </c:pt>
                <c:pt idx="268">
                  <c:v>0.1613447</c:v>
                </c:pt>
                <c:pt idx="270">
                  <c:v>0.111583</c:v>
                </c:pt>
                <c:pt idx="271">
                  <c:v>0.1608708</c:v>
                </c:pt>
                <c:pt idx="273">
                  <c:v>0.111583</c:v>
                </c:pt>
                <c:pt idx="274">
                  <c:v>0.1599229</c:v>
                </c:pt>
                <c:pt idx="276">
                  <c:v>0.111583</c:v>
                </c:pt>
                <c:pt idx="277">
                  <c:v>0.1585012</c:v>
                </c:pt>
                <c:pt idx="279">
                  <c:v>0.111583</c:v>
                </c:pt>
                <c:pt idx="280">
                  <c:v>0.1570794</c:v>
                </c:pt>
                <c:pt idx="282">
                  <c:v>0.111583</c:v>
                </c:pt>
                <c:pt idx="283">
                  <c:v>0.1561316</c:v>
                </c:pt>
                <c:pt idx="285">
                  <c:v>0.111583</c:v>
                </c:pt>
                <c:pt idx="286">
                  <c:v>0.1556577</c:v>
                </c:pt>
                <c:pt idx="288">
                  <c:v>0.111583</c:v>
                </c:pt>
                <c:pt idx="289">
                  <c:v>0.1547098</c:v>
                </c:pt>
                <c:pt idx="291">
                  <c:v>0.111583</c:v>
                </c:pt>
                <c:pt idx="292">
                  <c:v>0.153762</c:v>
                </c:pt>
                <c:pt idx="294">
                  <c:v>0.1120569</c:v>
                </c:pt>
                <c:pt idx="295">
                  <c:v>0.153288</c:v>
                </c:pt>
                <c:pt idx="297">
                  <c:v>0.1120569</c:v>
                </c:pt>
                <c:pt idx="298">
                  <c:v>0.1523402</c:v>
                </c:pt>
                <c:pt idx="300">
                  <c:v>0.1120569</c:v>
                </c:pt>
                <c:pt idx="301">
                  <c:v>0.1513924</c:v>
                </c:pt>
                <c:pt idx="303">
                  <c:v>0.1120569</c:v>
                </c:pt>
                <c:pt idx="304">
                  <c:v>0.1509184</c:v>
                </c:pt>
                <c:pt idx="306">
                  <c:v>0.1120569</c:v>
                </c:pt>
                <c:pt idx="307">
                  <c:v>0.1499706</c:v>
                </c:pt>
                <c:pt idx="309">
                  <c:v>0.1120569</c:v>
                </c:pt>
                <c:pt idx="310">
                  <c:v>0.1490228</c:v>
                </c:pt>
                <c:pt idx="312">
                  <c:v>0.1120569</c:v>
                </c:pt>
                <c:pt idx="313">
                  <c:v>0.1485488</c:v>
                </c:pt>
                <c:pt idx="315">
                  <c:v>0.1191657</c:v>
                </c:pt>
                <c:pt idx="316">
                  <c:v>0.147601</c:v>
                </c:pt>
                <c:pt idx="318">
                  <c:v>0.0286468</c:v>
                </c:pt>
                <c:pt idx="319">
                  <c:v>0.0329121</c:v>
                </c:pt>
                <c:pt idx="321">
                  <c:v>0.0286468</c:v>
                </c:pt>
                <c:pt idx="322">
                  <c:v>0.07082579999999999</c:v>
                </c:pt>
                <c:pt idx="324">
                  <c:v>0.0286468</c:v>
                </c:pt>
                <c:pt idx="325">
                  <c:v>0.07035189999999999</c:v>
                </c:pt>
                <c:pt idx="327">
                  <c:v>0.0286468</c:v>
                </c:pt>
                <c:pt idx="328">
                  <c:v>0.07129969999999999</c:v>
                </c:pt>
                <c:pt idx="330">
                  <c:v>0.0220119</c:v>
                </c:pt>
                <c:pt idx="331">
                  <c:v>0.06893009999999999</c:v>
                </c:pt>
                <c:pt idx="333">
                  <c:v>0.0220119</c:v>
                </c:pt>
                <c:pt idx="334">
                  <c:v>0.06987790000000001</c:v>
                </c:pt>
                <c:pt idx="336">
                  <c:v>0.0220119</c:v>
                </c:pt>
                <c:pt idx="337">
                  <c:v>0.07129969999999999</c:v>
                </c:pt>
                <c:pt idx="339">
                  <c:v>0.0220119</c:v>
                </c:pt>
                <c:pt idx="340">
                  <c:v>0.07272149999999999</c:v>
                </c:pt>
                <c:pt idx="342">
                  <c:v>0.0220119</c:v>
                </c:pt>
                <c:pt idx="343">
                  <c:v>0.07366929999999999</c:v>
                </c:pt>
                <c:pt idx="345">
                  <c:v>0.0220119</c:v>
                </c:pt>
                <c:pt idx="346">
                  <c:v>0.07509109999999999</c:v>
                </c:pt>
                <c:pt idx="348">
                  <c:v>0.0224858</c:v>
                </c:pt>
                <c:pt idx="349">
                  <c:v>0.07698679999999999</c:v>
                </c:pt>
                <c:pt idx="351">
                  <c:v>0.0224858</c:v>
                </c:pt>
                <c:pt idx="352">
                  <c:v>0.07840850000000001</c:v>
                </c:pt>
                <c:pt idx="354">
                  <c:v>0.0224858</c:v>
                </c:pt>
                <c:pt idx="355">
                  <c:v>0.07935639999999999</c:v>
                </c:pt>
                <c:pt idx="357">
                  <c:v>0.0224858</c:v>
                </c:pt>
                <c:pt idx="358">
                  <c:v>0.08077810000000001</c:v>
                </c:pt>
                <c:pt idx="360">
                  <c:v>0.0224858</c:v>
                </c:pt>
                <c:pt idx="361">
                  <c:v>0.08267380000000001</c:v>
                </c:pt>
                <c:pt idx="363">
                  <c:v>0.0220119</c:v>
                </c:pt>
                <c:pt idx="364">
                  <c:v>0.08267380000000001</c:v>
                </c:pt>
                <c:pt idx="366">
                  <c:v>0.0220119</c:v>
                </c:pt>
                <c:pt idx="367">
                  <c:v>0.0831477</c:v>
                </c:pt>
                <c:pt idx="369">
                  <c:v>0.021538</c:v>
                </c:pt>
                <c:pt idx="370">
                  <c:v>0.08504340000000001</c:v>
                </c:pt>
                <c:pt idx="372">
                  <c:v>0.0210641</c:v>
                </c:pt>
                <c:pt idx="373">
                  <c:v>0.08599130000000001</c:v>
                </c:pt>
                <c:pt idx="375">
                  <c:v>0.0205901</c:v>
                </c:pt>
                <c:pt idx="376">
                  <c:v>0.087413</c:v>
                </c:pt>
                <c:pt idx="378">
                  <c:v>0.0201162</c:v>
                </c:pt>
                <c:pt idx="379">
                  <c:v>0.07983030000000001</c:v>
                </c:pt>
                <c:pt idx="381">
                  <c:v>0.0196423</c:v>
                </c:pt>
                <c:pt idx="382">
                  <c:v>0.08219990000000001</c:v>
                </c:pt>
                <c:pt idx="384">
                  <c:v>0.057556</c:v>
                </c:pt>
                <c:pt idx="385">
                  <c:v>0.081252</c:v>
                </c:pt>
                <c:pt idx="387">
                  <c:v>-0.2097355</c:v>
                </c:pt>
                <c:pt idx="388">
                  <c:v>-0.1931483</c:v>
                </c:pt>
                <c:pt idx="390">
                  <c:v>-0.2244271</c:v>
                </c:pt>
                <c:pt idx="391">
                  <c:v>-0.1926744</c:v>
                </c:pt>
                <c:pt idx="393">
                  <c:v>-0.2291663</c:v>
                </c:pt>
                <c:pt idx="394">
                  <c:v>-0.1922004</c:v>
                </c:pt>
                <c:pt idx="396">
                  <c:v>-0.2343794</c:v>
                </c:pt>
                <c:pt idx="397">
                  <c:v>-0.1917265</c:v>
                </c:pt>
                <c:pt idx="399">
                  <c:v>-0.2391186</c:v>
                </c:pt>
                <c:pt idx="400">
                  <c:v>-0.1917265</c:v>
                </c:pt>
                <c:pt idx="402">
                  <c:v>-0.2438578</c:v>
                </c:pt>
                <c:pt idx="403">
                  <c:v>-0.1912526</c:v>
                </c:pt>
                <c:pt idx="405">
                  <c:v>-0.248597</c:v>
                </c:pt>
                <c:pt idx="406">
                  <c:v>-0.1907787</c:v>
                </c:pt>
                <c:pt idx="408">
                  <c:v>-0.2533363</c:v>
                </c:pt>
                <c:pt idx="409">
                  <c:v>-0.1903048</c:v>
                </c:pt>
                <c:pt idx="411">
                  <c:v>-0.2580755</c:v>
                </c:pt>
                <c:pt idx="412">
                  <c:v>-0.1898308</c:v>
                </c:pt>
                <c:pt idx="414">
                  <c:v>-0.2628147</c:v>
                </c:pt>
                <c:pt idx="415">
                  <c:v>-0.1893569</c:v>
                </c:pt>
                <c:pt idx="417">
                  <c:v>-0.2675539</c:v>
                </c:pt>
                <c:pt idx="418">
                  <c:v>-0.1893569</c:v>
                </c:pt>
                <c:pt idx="420">
                  <c:v>-0.272767</c:v>
                </c:pt>
                <c:pt idx="421">
                  <c:v>-0.188883</c:v>
                </c:pt>
                <c:pt idx="423">
                  <c:v>-0.2718192</c:v>
                </c:pt>
                <c:pt idx="424">
                  <c:v>-0.1884091</c:v>
                </c:pt>
                <c:pt idx="426">
                  <c:v>-0.26708</c:v>
                </c:pt>
                <c:pt idx="427">
                  <c:v>-0.1879351</c:v>
                </c:pt>
                <c:pt idx="429">
                  <c:v>-0.2675539</c:v>
                </c:pt>
                <c:pt idx="430">
                  <c:v>-0.1874612</c:v>
                </c:pt>
                <c:pt idx="432">
                  <c:v>-0.2694496</c:v>
                </c:pt>
                <c:pt idx="433">
                  <c:v>-0.1869873</c:v>
                </c:pt>
                <c:pt idx="435">
                  <c:v>-0.2689757</c:v>
                </c:pt>
                <c:pt idx="436">
                  <c:v>-0.1869873</c:v>
                </c:pt>
                <c:pt idx="438">
                  <c:v>-0.26708</c:v>
                </c:pt>
                <c:pt idx="439">
                  <c:v>-0.1865134</c:v>
                </c:pt>
                <c:pt idx="441">
                  <c:v>-0.2647104</c:v>
                </c:pt>
                <c:pt idx="442">
                  <c:v>-0.1860395</c:v>
                </c:pt>
                <c:pt idx="444">
                  <c:v>-0.2647104</c:v>
                </c:pt>
                <c:pt idx="445">
                  <c:v>-0.1855655</c:v>
                </c:pt>
                <c:pt idx="447">
                  <c:v>-0.2637625</c:v>
                </c:pt>
                <c:pt idx="448">
                  <c:v>-0.1850916</c:v>
                </c:pt>
                <c:pt idx="450">
                  <c:v>-0.2594972</c:v>
                </c:pt>
                <c:pt idx="451">
                  <c:v>-0.1846177</c:v>
                </c:pt>
                <c:pt idx="453">
                  <c:v>-0.2585494</c:v>
                </c:pt>
                <c:pt idx="454">
                  <c:v>-0.1846177</c:v>
                </c:pt>
                <c:pt idx="456">
                  <c:v>-0.2599712</c:v>
                </c:pt>
                <c:pt idx="457">
                  <c:v>-0.1841438</c:v>
                </c:pt>
                <c:pt idx="459">
                  <c:v>-0.260919</c:v>
                </c:pt>
                <c:pt idx="460">
                  <c:v>-0.1836699</c:v>
                </c:pt>
                <c:pt idx="462">
                  <c:v>-0.2618668</c:v>
                </c:pt>
                <c:pt idx="463">
                  <c:v>-0.1831959</c:v>
                </c:pt>
                <c:pt idx="465">
                  <c:v>-0.2623408</c:v>
                </c:pt>
                <c:pt idx="466">
                  <c:v>-0.182722</c:v>
                </c:pt>
                <c:pt idx="468">
                  <c:v>-0.260919</c:v>
                </c:pt>
                <c:pt idx="469">
                  <c:v>-0.1822481</c:v>
                </c:pt>
                <c:pt idx="471">
                  <c:v>-0.2604451</c:v>
                </c:pt>
                <c:pt idx="472">
                  <c:v>-0.1822481</c:v>
                </c:pt>
                <c:pt idx="474">
                  <c:v>-0.260919</c:v>
                </c:pt>
                <c:pt idx="475">
                  <c:v>-0.1817742</c:v>
                </c:pt>
                <c:pt idx="477">
                  <c:v>-0.260919</c:v>
                </c:pt>
                <c:pt idx="478">
                  <c:v>-0.1813003</c:v>
                </c:pt>
                <c:pt idx="480">
                  <c:v>-0.2604451</c:v>
                </c:pt>
                <c:pt idx="481">
                  <c:v>-0.1808263</c:v>
                </c:pt>
                <c:pt idx="483">
                  <c:v>-0.2604451</c:v>
                </c:pt>
                <c:pt idx="484">
                  <c:v>-0.1803524</c:v>
                </c:pt>
                <c:pt idx="486">
                  <c:v>-0.2599712</c:v>
                </c:pt>
                <c:pt idx="487">
                  <c:v>-0.2580755</c:v>
                </c:pt>
                <c:pt idx="489">
                  <c:v>-0.2500188</c:v>
                </c:pt>
                <c:pt idx="490">
                  <c:v>-0.1798785</c:v>
                </c:pt>
                <c:pt idx="492">
                  <c:v>-0.2495449</c:v>
                </c:pt>
                <c:pt idx="493">
                  <c:v>-0.1813003</c:v>
                </c:pt>
                <c:pt idx="495">
                  <c:v>-0.249071</c:v>
                </c:pt>
                <c:pt idx="496">
                  <c:v>-0.2002571</c:v>
                </c:pt>
                <c:pt idx="498">
                  <c:v>-0.248597</c:v>
                </c:pt>
                <c:pt idx="499">
                  <c:v>-0.2168443</c:v>
                </c:pt>
                <c:pt idx="501">
                  <c:v>-0.2481231</c:v>
                </c:pt>
                <c:pt idx="502">
                  <c:v>-0.2334316</c:v>
                </c:pt>
                <c:pt idx="504">
                  <c:v>-0.2841411</c:v>
                </c:pt>
                <c:pt idx="505">
                  <c:v>-0.2675539</c:v>
                </c:pt>
                <c:pt idx="507">
                  <c:v>-0.3064154</c:v>
                </c:pt>
                <c:pt idx="508">
                  <c:v>-0.2680278</c:v>
                </c:pt>
                <c:pt idx="510">
                  <c:v>-0.3073633</c:v>
                </c:pt>
                <c:pt idx="511">
                  <c:v>-0.2699235</c:v>
                </c:pt>
                <c:pt idx="513">
                  <c:v>-0.3068893</c:v>
                </c:pt>
                <c:pt idx="514">
                  <c:v>-0.2694496</c:v>
                </c:pt>
                <c:pt idx="516">
                  <c:v>-0.3068893</c:v>
                </c:pt>
                <c:pt idx="517">
                  <c:v>-0.2675539</c:v>
                </c:pt>
                <c:pt idx="519">
                  <c:v>-0.3073633</c:v>
                </c:pt>
                <c:pt idx="520">
                  <c:v>-0.2651843</c:v>
                </c:pt>
                <c:pt idx="522">
                  <c:v>-0.3083111</c:v>
                </c:pt>
                <c:pt idx="523">
                  <c:v>-0.2651843</c:v>
                </c:pt>
                <c:pt idx="525">
                  <c:v>-0.3102068</c:v>
                </c:pt>
                <c:pt idx="526">
                  <c:v>-0.2642364</c:v>
                </c:pt>
                <c:pt idx="528">
                  <c:v>-0.3125764</c:v>
                </c:pt>
                <c:pt idx="529">
                  <c:v>-0.2599712</c:v>
                </c:pt>
                <c:pt idx="531">
                  <c:v>-0.314946</c:v>
                </c:pt>
                <c:pt idx="532">
                  <c:v>-0.2590233</c:v>
                </c:pt>
                <c:pt idx="534">
                  <c:v>-0.3192113</c:v>
                </c:pt>
                <c:pt idx="535">
                  <c:v>-0.2604451</c:v>
                </c:pt>
                <c:pt idx="537">
                  <c:v>-0.3196852</c:v>
                </c:pt>
                <c:pt idx="538">
                  <c:v>-0.2613929</c:v>
                </c:pt>
                <c:pt idx="540">
                  <c:v>-0.3253723</c:v>
                </c:pt>
                <c:pt idx="541">
                  <c:v>-0.2623408</c:v>
                </c:pt>
                <c:pt idx="543">
                  <c:v>-0.3286897</c:v>
                </c:pt>
                <c:pt idx="544">
                  <c:v>-0.2628147</c:v>
                </c:pt>
                <c:pt idx="546">
                  <c:v>-0.3296376</c:v>
                </c:pt>
                <c:pt idx="547">
                  <c:v>-0.2642364</c:v>
                </c:pt>
                <c:pt idx="549">
                  <c:v>-0.3324811</c:v>
                </c:pt>
                <c:pt idx="550">
                  <c:v>-0.2661321</c:v>
                </c:pt>
                <c:pt idx="552">
                  <c:v>-0.3395899</c:v>
                </c:pt>
                <c:pt idx="553">
                  <c:v>-0.2680278</c:v>
                </c:pt>
                <c:pt idx="555">
                  <c:v>-0.3462248</c:v>
                </c:pt>
                <c:pt idx="556">
                  <c:v>-0.2699235</c:v>
                </c:pt>
                <c:pt idx="558">
                  <c:v>-0.3466987</c:v>
                </c:pt>
                <c:pt idx="559">
                  <c:v>-0.2718192</c:v>
                </c:pt>
                <c:pt idx="561">
                  <c:v>-0.345277</c:v>
                </c:pt>
                <c:pt idx="562">
                  <c:v>-0.2737149</c:v>
                </c:pt>
                <c:pt idx="564">
                  <c:v>-0.345277</c:v>
                </c:pt>
                <c:pt idx="565">
                  <c:v>-0.2756106</c:v>
                </c:pt>
                <c:pt idx="567">
                  <c:v>-0.3457509</c:v>
                </c:pt>
                <c:pt idx="568">
                  <c:v>-0.2770323</c:v>
                </c:pt>
                <c:pt idx="570">
                  <c:v>-0.3471726</c:v>
                </c:pt>
                <c:pt idx="571">
                  <c:v>-0.278928</c:v>
                </c:pt>
                <c:pt idx="573">
                  <c:v>-0.3466987</c:v>
                </c:pt>
                <c:pt idx="574">
                  <c:v>-0.2808237</c:v>
                </c:pt>
                <c:pt idx="576">
                  <c:v>-0.3490683</c:v>
                </c:pt>
                <c:pt idx="577">
                  <c:v>-0.2827194</c:v>
                </c:pt>
                <c:pt idx="579">
                  <c:v>-0.350964</c:v>
                </c:pt>
                <c:pt idx="580">
                  <c:v>-0.2846151</c:v>
                </c:pt>
                <c:pt idx="582">
                  <c:v>-0.3514379</c:v>
                </c:pt>
                <c:pt idx="583">
                  <c:v>-0.2865107</c:v>
                </c:pt>
                <c:pt idx="585">
                  <c:v>-0.3523858</c:v>
                </c:pt>
                <c:pt idx="586">
                  <c:v>-0.2884064</c:v>
                </c:pt>
                <c:pt idx="588">
                  <c:v>-0.3538075</c:v>
                </c:pt>
                <c:pt idx="589">
                  <c:v>-0.2903021</c:v>
                </c:pt>
                <c:pt idx="591">
                  <c:v>-0.3552293</c:v>
                </c:pt>
                <c:pt idx="592">
                  <c:v>-0.2921978</c:v>
                </c:pt>
                <c:pt idx="594">
                  <c:v>-0.3557032</c:v>
                </c:pt>
                <c:pt idx="595">
                  <c:v>-0.2940935</c:v>
                </c:pt>
                <c:pt idx="597">
                  <c:v>-0.3552293</c:v>
                </c:pt>
                <c:pt idx="598">
                  <c:v>-0.2959892</c:v>
                </c:pt>
                <c:pt idx="600">
                  <c:v>-0.3528597</c:v>
                </c:pt>
                <c:pt idx="601">
                  <c:v>-0.2978848</c:v>
                </c:pt>
                <c:pt idx="603">
                  <c:v>-0.3528597</c:v>
                </c:pt>
                <c:pt idx="604">
                  <c:v>-0.2997805</c:v>
                </c:pt>
                <c:pt idx="606">
                  <c:v>-0.3566511</c:v>
                </c:pt>
                <c:pt idx="607">
                  <c:v>-0.3016762</c:v>
                </c:pt>
                <c:pt idx="609">
                  <c:v>-0.3580728</c:v>
                </c:pt>
                <c:pt idx="610">
                  <c:v>-0.3035719</c:v>
                </c:pt>
                <c:pt idx="612">
                  <c:v>-0.3585467</c:v>
                </c:pt>
                <c:pt idx="613">
                  <c:v>-0.3054676</c:v>
                </c:pt>
                <c:pt idx="615">
                  <c:v>-0.3580728</c:v>
                </c:pt>
                <c:pt idx="616">
                  <c:v>-0.3073633</c:v>
                </c:pt>
                <c:pt idx="618">
                  <c:v>-0.3580728</c:v>
                </c:pt>
                <c:pt idx="619">
                  <c:v>-0.309259</c:v>
                </c:pt>
                <c:pt idx="621">
                  <c:v>-0.3575989</c:v>
                </c:pt>
                <c:pt idx="622">
                  <c:v>-0.3566511</c:v>
                </c:pt>
                <c:pt idx="624">
                  <c:v>-0.3547554</c:v>
                </c:pt>
                <c:pt idx="625">
                  <c:v>-0.3111546</c:v>
                </c:pt>
                <c:pt idx="627">
                  <c:v>-0.3575989</c:v>
                </c:pt>
                <c:pt idx="628">
                  <c:v>-0.3566511</c:v>
                </c:pt>
                <c:pt idx="630">
                  <c:v>-0.3542815</c:v>
                </c:pt>
                <c:pt idx="631">
                  <c:v>-0.3130503</c:v>
                </c:pt>
                <c:pt idx="633">
                  <c:v>-0.3613903</c:v>
                </c:pt>
                <c:pt idx="634">
                  <c:v>-0.3557032</c:v>
                </c:pt>
                <c:pt idx="636">
                  <c:v>-0.3542815</c:v>
                </c:pt>
                <c:pt idx="637">
                  <c:v>-0.314946</c:v>
                </c:pt>
                <c:pt idx="639">
                  <c:v>-0.3613903</c:v>
                </c:pt>
                <c:pt idx="640">
                  <c:v>-0.3168417</c:v>
                </c:pt>
                <c:pt idx="642">
                  <c:v>-0.3613903</c:v>
                </c:pt>
                <c:pt idx="643">
                  <c:v>-0.3187374</c:v>
                </c:pt>
                <c:pt idx="645">
                  <c:v>-0.3623381</c:v>
                </c:pt>
                <c:pt idx="646">
                  <c:v>-0.3187374</c:v>
                </c:pt>
                <c:pt idx="648">
                  <c:v>-0.3642338</c:v>
                </c:pt>
                <c:pt idx="649">
                  <c:v>-0.3177895</c:v>
                </c:pt>
                <c:pt idx="651">
                  <c:v>-0.3651816</c:v>
                </c:pt>
                <c:pt idx="652">
                  <c:v>-0.3173156</c:v>
                </c:pt>
                <c:pt idx="654">
                  <c:v>-0.3666034</c:v>
                </c:pt>
                <c:pt idx="655">
                  <c:v>-0.3163678</c:v>
                </c:pt>
                <c:pt idx="657">
                  <c:v>-0.3666034</c:v>
                </c:pt>
                <c:pt idx="658">
                  <c:v>-0.3158938</c:v>
                </c:pt>
                <c:pt idx="660">
                  <c:v>-0.3661295</c:v>
                </c:pt>
                <c:pt idx="661">
                  <c:v>-0.314946</c:v>
                </c:pt>
                <c:pt idx="663">
                  <c:v>-0.3666034</c:v>
                </c:pt>
                <c:pt idx="664">
                  <c:v>-0.3144721</c:v>
                </c:pt>
                <c:pt idx="666">
                  <c:v>-0.3651816</c:v>
                </c:pt>
                <c:pt idx="667">
                  <c:v>-0.3135242</c:v>
                </c:pt>
                <c:pt idx="669">
                  <c:v>-0.3647077</c:v>
                </c:pt>
                <c:pt idx="670">
                  <c:v>-0.3125764</c:v>
                </c:pt>
                <c:pt idx="672">
                  <c:v>-0.3642338</c:v>
                </c:pt>
                <c:pt idx="673">
                  <c:v>-0.3121025</c:v>
                </c:pt>
                <c:pt idx="675">
                  <c:v>-0.3651816</c:v>
                </c:pt>
                <c:pt idx="676">
                  <c:v>-0.3111546</c:v>
                </c:pt>
                <c:pt idx="678">
                  <c:v>-0.3661295</c:v>
                </c:pt>
                <c:pt idx="679">
                  <c:v>-0.3106807</c:v>
                </c:pt>
                <c:pt idx="681">
                  <c:v>-0.3680252</c:v>
                </c:pt>
                <c:pt idx="682">
                  <c:v>-0.3097329</c:v>
                </c:pt>
                <c:pt idx="684">
                  <c:v>-0.3684991</c:v>
                </c:pt>
                <c:pt idx="685">
                  <c:v>-0.309259</c:v>
                </c:pt>
                <c:pt idx="687">
                  <c:v>-0.3670773</c:v>
                </c:pt>
                <c:pt idx="688">
                  <c:v>-0.3083111</c:v>
                </c:pt>
                <c:pt idx="690">
                  <c:v>-0.3647077</c:v>
                </c:pt>
                <c:pt idx="691">
                  <c:v>-0.3078372</c:v>
                </c:pt>
                <c:pt idx="693">
                  <c:v>-0.3623381</c:v>
                </c:pt>
                <c:pt idx="694">
                  <c:v>-0.3068893</c:v>
                </c:pt>
                <c:pt idx="696">
                  <c:v>-0.3613903</c:v>
                </c:pt>
                <c:pt idx="697">
                  <c:v>-0.3064154</c:v>
                </c:pt>
                <c:pt idx="699">
                  <c:v>-0.3604424</c:v>
                </c:pt>
                <c:pt idx="700">
                  <c:v>-0.3139982</c:v>
                </c:pt>
                <c:pt idx="702">
                  <c:v>-0.3590207</c:v>
                </c:pt>
                <c:pt idx="703">
                  <c:v>-0.3244244</c:v>
                </c:pt>
                <c:pt idx="705">
                  <c:v>-0.3585467</c:v>
                </c:pt>
                <c:pt idx="706">
                  <c:v>-0.3339028</c:v>
                </c:pt>
                <c:pt idx="708">
                  <c:v>-0.3590207</c:v>
                </c:pt>
                <c:pt idx="709">
                  <c:v>-0.3438552</c:v>
                </c:pt>
                <c:pt idx="711">
                  <c:v>-0.3585467</c:v>
                </c:pt>
                <c:pt idx="712">
                  <c:v>-0.3538075</c:v>
                </c:pt>
                <c:pt idx="714">
                  <c:v>-0.1031033</c:v>
                </c:pt>
                <c:pt idx="715">
                  <c:v>-0.0836725</c:v>
                </c:pt>
                <c:pt idx="717">
                  <c:v>-0.1343821</c:v>
                </c:pt>
                <c:pt idx="718">
                  <c:v>-0.0831986</c:v>
                </c:pt>
                <c:pt idx="720">
                  <c:v>-0.1594999</c:v>
                </c:pt>
                <c:pt idx="721">
                  <c:v>-0.0831986</c:v>
                </c:pt>
                <c:pt idx="723">
                  <c:v>-0.1794046</c:v>
                </c:pt>
                <c:pt idx="724">
                  <c:v>-0.0831986</c:v>
                </c:pt>
                <c:pt idx="726">
                  <c:v>-0.1789306</c:v>
                </c:pt>
                <c:pt idx="727">
                  <c:v>-0.0827247</c:v>
                </c:pt>
                <c:pt idx="729">
                  <c:v>-0.1784567</c:v>
                </c:pt>
                <c:pt idx="730">
                  <c:v>-0.0827247</c:v>
                </c:pt>
                <c:pt idx="732">
                  <c:v>-0.1779828</c:v>
                </c:pt>
                <c:pt idx="733">
                  <c:v>-0.0822507</c:v>
                </c:pt>
                <c:pt idx="735">
                  <c:v>-0.1775089</c:v>
                </c:pt>
                <c:pt idx="736">
                  <c:v>-0.0822507</c:v>
                </c:pt>
                <c:pt idx="738">
                  <c:v>-0.177035</c:v>
                </c:pt>
                <c:pt idx="739">
                  <c:v>-0.0822507</c:v>
                </c:pt>
                <c:pt idx="741">
                  <c:v>-0.177035</c:v>
                </c:pt>
                <c:pt idx="742">
                  <c:v>-0.0817768</c:v>
                </c:pt>
                <c:pt idx="744">
                  <c:v>-0.176561</c:v>
                </c:pt>
                <c:pt idx="745">
                  <c:v>-0.0817768</c:v>
                </c:pt>
                <c:pt idx="747">
                  <c:v>-0.1760871</c:v>
                </c:pt>
                <c:pt idx="748">
                  <c:v>-0.0817768</c:v>
                </c:pt>
                <c:pt idx="750">
                  <c:v>-0.1760871</c:v>
                </c:pt>
                <c:pt idx="751">
                  <c:v>-0.0813029</c:v>
                </c:pt>
                <c:pt idx="753">
                  <c:v>-0.1756132</c:v>
                </c:pt>
                <c:pt idx="754">
                  <c:v>-0.0813029</c:v>
                </c:pt>
                <c:pt idx="756">
                  <c:v>-0.1751393</c:v>
                </c:pt>
                <c:pt idx="757">
                  <c:v>-0.0813029</c:v>
                </c:pt>
                <c:pt idx="759">
                  <c:v>-0.1746654</c:v>
                </c:pt>
                <c:pt idx="760">
                  <c:v>-0.080829</c:v>
                </c:pt>
                <c:pt idx="762">
                  <c:v>-0.1741914</c:v>
                </c:pt>
                <c:pt idx="763">
                  <c:v>-0.080829</c:v>
                </c:pt>
                <c:pt idx="765">
                  <c:v>-0.1737175</c:v>
                </c:pt>
                <c:pt idx="766">
                  <c:v>-0.0803551</c:v>
                </c:pt>
                <c:pt idx="768">
                  <c:v>-0.1732436</c:v>
                </c:pt>
                <c:pt idx="769">
                  <c:v>-0.0803551</c:v>
                </c:pt>
                <c:pt idx="771">
                  <c:v>-0.1732436</c:v>
                </c:pt>
                <c:pt idx="772">
                  <c:v>-0.0803551</c:v>
                </c:pt>
                <c:pt idx="774">
                  <c:v>-0.1727697</c:v>
                </c:pt>
                <c:pt idx="775">
                  <c:v>-0.0798811</c:v>
                </c:pt>
                <c:pt idx="777">
                  <c:v>-0.1722958</c:v>
                </c:pt>
                <c:pt idx="778">
                  <c:v>-0.0798811</c:v>
                </c:pt>
                <c:pt idx="780">
                  <c:v>-0.1718218</c:v>
                </c:pt>
                <c:pt idx="781">
                  <c:v>-0.0798811</c:v>
                </c:pt>
                <c:pt idx="783">
                  <c:v>-0.1713479</c:v>
                </c:pt>
                <c:pt idx="784">
                  <c:v>-0.0794072</c:v>
                </c:pt>
                <c:pt idx="786">
                  <c:v>-0.170874</c:v>
                </c:pt>
                <c:pt idx="787">
                  <c:v>-0.0794072</c:v>
                </c:pt>
                <c:pt idx="789">
                  <c:v>-0.170874</c:v>
                </c:pt>
                <c:pt idx="790">
                  <c:v>-0.1054729</c:v>
                </c:pt>
                <c:pt idx="792">
                  <c:v>-0.1704001</c:v>
                </c:pt>
                <c:pt idx="793">
                  <c:v>-0.134856</c:v>
                </c:pt>
                <c:pt idx="795">
                  <c:v>-0.1699261</c:v>
                </c:pt>
                <c:pt idx="796">
                  <c:v>-0.158552</c:v>
                </c:pt>
                <c:pt idx="798">
                  <c:v>0.2883556</c:v>
                </c:pt>
                <c:pt idx="799">
                  <c:v>0.2911991</c:v>
                </c:pt>
                <c:pt idx="801">
                  <c:v>0.2907252</c:v>
                </c:pt>
                <c:pt idx="802">
                  <c:v>0.2954644</c:v>
                </c:pt>
                <c:pt idx="804">
                  <c:v>0.2893034</c:v>
                </c:pt>
                <c:pt idx="805">
                  <c:v>0.297834</c:v>
                </c:pt>
                <c:pt idx="807">
                  <c:v>0.2888295</c:v>
                </c:pt>
                <c:pt idx="808">
                  <c:v>0.3073124</c:v>
                </c:pt>
                <c:pt idx="810">
                  <c:v>0.2883556</c:v>
                </c:pt>
                <c:pt idx="811">
                  <c:v>0.3106299</c:v>
                </c:pt>
                <c:pt idx="813">
                  <c:v>0.2878816</c:v>
                </c:pt>
                <c:pt idx="814">
                  <c:v>0.3101559</c:v>
                </c:pt>
                <c:pt idx="816">
                  <c:v>0.2878816</c:v>
                </c:pt>
                <c:pt idx="817">
                  <c:v>0.3092081</c:v>
                </c:pt>
                <c:pt idx="819">
                  <c:v>0.3006775</c:v>
                </c:pt>
                <c:pt idx="820">
                  <c:v>0.3082603</c:v>
                </c:pt>
                <c:pt idx="822">
                  <c:v>0.2532854</c:v>
                </c:pt>
                <c:pt idx="823">
                  <c:v>0.2542332</c:v>
                </c:pt>
                <c:pt idx="825">
                  <c:v>0.2727162</c:v>
                </c:pt>
                <c:pt idx="826">
                  <c:v>0.2731901</c:v>
                </c:pt>
                <c:pt idx="828">
                  <c:v>0.2722422</c:v>
                </c:pt>
                <c:pt idx="829">
                  <c:v>0.2807728</c:v>
                </c:pt>
                <c:pt idx="831">
                  <c:v>0.2712944</c:v>
                </c:pt>
                <c:pt idx="832">
                  <c:v>0.279825</c:v>
                </c:pt>
                <c:pt idx="834">
                  <c:v>0.2708205</c:v>
                </c:pt>
                <c:pt idx="835">
                  <c:v>0.2765075</c:v>
                </c:pt>
                <c:pt idx="837">
                  <c:v>0.2698726</c:v>
                </c:pt>
                <c:pt idx="838">
                  <c:v>0.2741379</c:v>
                </c:pt>
                <c:pt idx="840">
                  <c:v>0.2689248</c:v>
                </c:pt>
                <c:pt idx="841">
                  <c:v>0.2731901</c:v>
                </c:pt>
                <c:pt idx="843">
                  <c:v>0.2684509</c:v>
                </c:pt>
                <c:pt idx="844">
                  <c:v>0.2703466</c:v>
                </c:pt>
                <c:pt idx="846">
                  <c:v>0.267503</c:v>
                </c:pt>
                <c:pt idx="847">
                  <c:v>0.2693987</c:v>
                </c:pt>
                <c:pt idx="849">
                  <c:v>0.267977</c:v>
                </c:pt>
                <c:pt idx="850">
                  <c:v>0.2708205</c:v>
                </c:pt>
                <c:pt idx="852">
                  <c:v>0.237646</c:v>
                </c:pt>
                <c:pt idx="853">
                  <c:v>0.2381199</c:v>
                </c:pt>
                <c:pt idx="855">
                  <c:v>0.2362242</c:v>
                </c:pt>
                <c:pt idx="856">
                  <c:v>0.2447548</c:v>
                </c:pt>
                <c:pt idx="858">
                  <c:v>0.2461766</c:v>
                </c:pt>
                <c:pt idx="859">
                  <c:v>0.2466505</c:v>
                </c:pt>
                <c:pt idx="861">
                  <c:v>0.2352764</c:v>
                </c:pt>
                <c:pt idx="862">
                  <c:v>0.2485462</c:v>
                </c:pt>
                <c:pt idx="864">
                  <c:v>0.2333807</c:v>
                </c:pt>
                <c:pt idx="865">
                  <c:v>0.2480723</c:v>
                </c:pt>
                <c:pt idx="867">
                  <c:v>0.2262719</c:v>
                </c:pt>
                <c:pt idx="868">
                  <c:v>0.2272197</c:v>
                </c:pt>
                <c:pt idx="870">
                  <c:v>0.2310111</c:v>
                </c:pt>
                <c:pt idx="871">
                  <c:v>0.2485462</c:v>
                </c:pt>
                <c:pt idx="873">
                  <c:v>0.2243762</c:v>
                </c:pt>
                <c:pt idx="874">
                  <c:v>0.2504419</c:v>
                </c:pt>
                <c:pt idx="876">
                  <c:v>0.2234284</c:v>
                </c:pt>
                <c:pt idx="877">
                  <c:v>0.249968</c:v>
                </c:pt>
                <c:pt idx="879">
                  <c:v>0.2205848</c:v>
                </c:pt>
                <c:pt idx="880">
                  <c:v>0.249968</c:v>
                </c:pt>
                <c:pt idx="882">
                  <c:v>0.2186892</c:v>
                </c:pt>
                <c:pt idx="883">
                  <c:v>0.249968</c:v>
                </c:pt>
                <c:pt idx="885">
                  <c:v>0.2148978</c:v>
                </c:pt>
                <c:pt idx="886">
                  <c:v>0.2158456</c:v>
                </c:pt>
                <c:pt idx="888">
                  <c:v>0.2177413</c:v>
                </c:pt>
                <c:pt idx="889">
                  <c:v>0.249494</c:v>
                </c:pt>
                <c:pt idx="891">
                  <c:v>0.2130021</c:v>
                </c:pt>
                <c:pt idx="892">
                  <c:v>0.249494</c:v>
                </c:pt>
                <c:pt idx="894">
                  <c:v>0.2106325</c:v>
                </c:pt>
                <c:pt idx="895">
                  <c:v>0.2490201</c:v>
                </c:pt>
                <c:pt idx="897">
                  <c:v>0.2087368</c:v>
                </c:pt>
                <c:pt idx="898">
                  <c:v>0.2475984</c:v>
                </c:pt>
                <c:pt idx="900">
                  <c:v>0.2073151</c:v>
                </c:pt>
                <c:pt idx="901">
                  <c:v>0.2461766</c:v>
                </c:pt>
                <c:pt idx="903">
                  <c:v>0.2087368</c:v>
                </c:pt>
                <c:pt idx="904">
                  <c:v>0.2447548</c:v>
                </c:pt>
                <c:pt idx="906">
                  <c:v>0.2035237</c:v>
                </c:pt>
                <c:pt idx="907">
                  <c:v>0.2073151</c:v>
                </c:pt>
                <c:pt idx="909">
                  <c:v>0.2101586</c:v>
                </c:pt>
                <c:pt idx="910">
                  <c:v>0.2428591</c:v>
                </c:pt>
                <c:pt idx="912">
                  <c:v>0.2035237</c:v>
                </c:pt>
                <c:pt idx="913">
                  <c:v>0.2414374</c:v>
                </c:pt>
                <c:pt idx="915">
                  <c:v>0.2039976</c:v>
                </c:pt>
                <c:pt idx="916">
                  <c:v>0.2395417</c:v>
                </c:pt>
                <c:pt idx="918">
                  <c:v>0.2044715</c:v>
                </c:pt>
                <c:pt idx="919">
                  <c:v>0.237646</c:v>
                </c:pt>
                <c:pt idx="921">
                  <c:v>0.2044715</c:v>
                </c:pt>
                <c:pt idx="922">
                  <c:v>0.2366982</c:v>
                </c:pt>
                <c:pt idx="924">
                  <c:v>0.2044715</c:v>
                </c:pt>
                <c:pt idx="925">
                  <c:v>0.2362242</c:v>
                </c:pt>
                <c:pt idx="927">
                  <c:v>0.2039976</c:v>
                </c:pt>
                <c:pt idx="928">
                  <c:v>0.2357503</c:v>
                </c:pt>
                <c:pt idx="930">
                  <c:v>0.2021019</c:v>
                </c:pt>
                <c:pt idx="931">
                  <c:v>0.2333807</c:v>
                </c:pt>
                <c:pt idx="933">
                  <c:v>0.1978366</c:v>
                </c:pt>
                <c:pt idx="934">
                  <c:v>0.2310111</c:v>
                </c:pt>
                <c:pt idx="936">
                  <c:v>0.1945192</c:v>
                </c:pt>
                <c:pt idx="937">
                  <c:v>0.2291154</c:v>
                </c:pt>
                <c:pt idx="939">
                  <c:v>0.1618186</c:v>
                </c:pt>
                <c:pt idx="940">
                  <c:v>0.1665578</c:v>
                </c:pt>
                <c:pt idx="942">
                  <c:v>0.1907278</c:v>
                </c:pt>
                <c:pt idx="943">
                  <c:v>0.2272197</c:v>
                </c:pt>
                <c:pt idx="945">
                  <c:v>0.1599229</c:v>
                </c:pt>
                <c:pt idx="946">
                  <c:v>0.171771</c:v>
                </c:pt>
                <c:pt idx="948">
                  <c:v>0.1883582</c:v>
                </c:pt>
                <c:pt idx="949">
                  <c:v>0.2253241</c:v>
                </c:pt>
                <c:pt idx="951">
                  <c:v>0.1542359</c:v>
                </c:pt>
                <c:pt idx="952">
                  <c:v>0.1750884</c:v>
                </c:pt>
                <c:pt idx="954">
                  <c:v>0.1855147</c:v>
                </c:pt>
                <c:pt idx="955">
                  <c:v>0.2239023</c:v>
                </c:pt>
                <c:pt idx="957">
                  <c:v>0.129592</c:v>
                </c:pt>
                <c:pt idx="958">
                  <c:v>0.1390704</c:v>
                </c:pt>
                <c:pt idx="960">
                  <c:v>0.1466532</c:v>
                </c:pt>
                <c:pt idx="961">
                  <c:v>0.2220066</c:v>
                </c:pt>
                <c:pt idx="963">
                  <c:v>0.1286442</c:v>
                </c:pt>
                <c:pt idx="964">
                  <c:v>0.2210588</c:v>
                </c:pt>
                <c:pt idx="966">
                  <c:v>0.1267485</c:v>
                </c:pt>
                <c:pt idx="967">
                  <c:v>0.219637</c:v>
                </c:pt>
                <c:pt idx="969">
                  <c:v>0.1253267</c:v>
                </c:pt>
                <c:pt idx="970">
                  <c:v>0.2068411</c:v>
                </c:pt>
                <c:pt idx="972">
                  <c:v>0.2092107</c:v>
                </c:pt>
                <c:pt idx="973">
                  <c:v>0.2186892</c:v>
                </c:pt>
                <c:pt idx="975">
                  <c:v>0.1447575</c:v>
                </c:pt>
                <c:pt idx="976">
                  <c:v>0.1646622</c:v>
                </c:pt>
                <c:pt idx="978">
                  <c:v>0.2092107</c:v>
                </c:pt>
                <c:pt idx="979">
                  <c:v>0.2177413</c:v>
                </c:pt>
                <c:pt idx="981">
                  <c:v>0.2087368</c:v>
                </c:pt>
                <c:pt idx="982">
                  <c:v>0.2172674</c:v>
                </c:pt>
                <c:pt idx="984">
                  <c:v>0.2073151</c:v>
                </c:pt>
                <c:pt idx="985">
                  <c:v>0.2087368</c:v>
                </c:pt>
                <c:pt idx="987">
                  <c:v>0.1651361</c:v>
                </c:pt>
                <c:pt idx="988">
                  <c:v>0.2054194</c:v>
                </c:pt>
                <c:pt idx="990">
                  <c:v>0.2063672</c:v>
                </c:pt>
                <c:pt idx="991">
                  <c:v>0.2087368</c:v>
                </c:pt>
                <c:pt idx="993">
                  <c:v>0.1637143</c:v>
                </c:pt>
                <c:pt idx="994">
                  <c:v>0.2082629</c:v>
                </c:pt>
                <c:pt idx="996">
                  <c:v>0.1622926</c:v>
                </c:pt>
                <c:pt idx="997">
                  <c:v>0.2167935</c:v>
                </c:pt>
                <c:pt idx="999">
                  <c:v>0.1618186</c:v>
                </c:pt>
                <c:pt idx="1000">
                  <c:v>0.2163196</c:v>
                </c:pt>
                <c:pt idx="1002">
                  <c:v>0.1622926</c:v>
                </c:pt>
                <c:pt idx="1003">
                  <c:v>0.2163196</c:v>
                </c:pt>
                <c:pt idx="1005">
                  <c:v>0.1608708</c:v>
                </c:pt>
                <c:pt idx="1006">
                  <c:v>0.2177413</c:v>
                </c:pt>
                <c:pt idx="1008">
                  <c:v>0.1603969</c:v>
                </c:pt>
                <c:pt idx="1009">
                  <c:v>0.2177413</c:v>
                </c:pt>
                <c:pt idx="1011">
                  <c:v>0.1608708</c:v>
                </c:pt>
                <c:pt idx="1012">
                  <c:v>0.2186892</c:v>
                </c:pt>
                <c:pt idx="1014">
                  <c:v>0.1618186</c:v>
                </c:pt>
                <c:pt idx="1015">
                  <c:v>0.2191631</c:v>
                </c:pt>
                <c:pt idx="1017">
                  <c:v>0.1613447</c:v>
                </c:pt>
                <c:pt idx="1018">
                  <c:v>0.2201109</c:v>
                </c:pt>
                <c:pt idx="1020">
                  <c:v>0.1603969</c:v>
                </c:pt>
                <c:pt idx="1021">
                  <c:v>0.2210588</c:v>
                </c:pt>
                <c:pt idx="1023">
                  <c:v>0.1589751</c:v>
                </c:pt>
                <c:pt idx="1024">
                  <c:v>0.2172674</c:v>
                </c:pt>
                <c:pt idx="1026">
                  <c:v>0.1575533</c:v>
                </c:pt>
                <c:pt idx="1027">
                  <c:v>0.2158456</c:v>
                </c:pt>
                <c:pt idx="1029">
                  <c:v>0.1566055</c:v>
                </c:pt>
                <c:pt idx="1030">
                  <c:v>0.213476</c:v>
                </c:pt>
                <c:pt idx="1032">
                  <c:v>0.1561316</c:v>
                </c:pt>
                <c:pt idx="1033">
                  <c:v>0.2115803</c:v>
                </c:pt>
                <c:pt idx="1035">
                  <c:v>0.1551837</c:v>
                </c:pt>
                <c:pt idx="1036">
                  <c:v>0.2106325</c:v>
                </c:pt>
                <c:pt idx="1038">
                  <c:v>0.1542359</c:v>
                </c:pt>
                <c:pt idx="1039">
                  <c:v>0.2068411</c:v>
                </c:pt>
                <c:pt idx="1041">
                  <c:v>0.153762</c:v>
                </c:pt>
                <c:pt idx="1042">
                  <c:v>0.2030498</c:v>
                </c:pt>
                <c:pt idx="1044">
                  <c:v>0.1528141</c:v>
                </c:pt>
                <c:pt idx="1045">
                  <c:v>0.2021019</c:v>
                </c:pt>
                <c:pt idx="1047">
                  <c:v>0.1518663</c:v>
                </c:pt>
                <c:pt idx="1048">
                  <c:v>0.1978366</c:v>
                </c:pt>
                <c:pt idx="1050">
                  <c:v>0.1513924</c:v>
                </c:pt>
                <c:pt idx="1051">
                  <c:v>0.1945192</c:v>
                </c:pt>
                <c:pt idx="1053">
                  <c:v>0.1504445</c:v>
                </c:pt>
                <c:pt idx="1054">
                  <c:v>0.1907278</c:v>
                </c:pt>
                <c:pt idx="1056">
                  <c:v>0.1494967</c:v>
                </c:pt>
                <c:pt idx="1057">
                  <c:v>0.1893061</c:v>
                </c:pt>
                <c:pt idx="1059">
                  <c:v>0.1490228</c:v>
                </c:pt>
                <c:pt idx="1060">
                  <c:v>0.1869364</c:v>
                </c:pt>
                <c:pt idx="1062">
                  <c:v>0.1480749</c:v>
                </c:pt>
                <c:pt idx="1063">
                  <c:v>0.1812494</c:v>
                </c:pt>
                <c:pt idx="1065">
                  <c:v>0.1499706</c:v>
                </c:pt>
                <c:pt idx="1066">
                  <c:v>0.1793537</c:v>
                </c:pt>
                <c:pt idx="1068">
                  <c:v>0.1736667</c:v>
                </c:pt>
                <c:pt idx="1069">
                  <c:v>0.1812494</c:v>
                </c:pt>
                <c:pt idx="1071">
                  <c:v>-0.1068946</c:v>
                </c:pt>
                <c:pt idx="1072">
                  <c:v>-0.1012076</c:v>
                </c:pt>
                <c:pt idx="1074">
                  <c:v>-0.1073686</c:v>
                </c:pt>
                <c:pt idx="1075">
                  <c:v>-0.09789009999999999</c:v>
                </c:pt>
                <c:pt idx="1077">
                  <c:v>-0.1073686</c:v>
                </c:pt>
                <c:pt idx="1078">
                  <c:v>-0.0907813</c:v>
                </c:pt>
                <c:pt idx="1080">
                  <c:v>-0.1083164</c:v>
                </c:pt>
                <c:pt idx="1081">
                  <c:v>-0.0888856</c:v>
                </c:pt>
                <c:pt idx="1083">
                  <c:v>-0.1097382</c:v>
                </c:pt>
                <c:pt idx="1084">
                  <c:v>-0.0922031</c:v>
                </c:pt>
                <c:pt idx="1086">
                  <c:v>-0.1078425</c:v>
                </c:pt>
                <c:pt idx="1087">
                  <c:v>-0.09362479999999999</c:v>
                </c:pt>
                <c:pt idx="1089">
                  <c:v>-0.1059468</c:v>
                </c:pt>
                <c:pt idx="1090">
                  <c:v>-0.0964684</c:v>
                </c:pt>
                <c:pt idx="1092">
                  <c:v>-0.1068946</c:v>
                </c:pt>
                <c:pt idx="1093">
                  <c:v>-0.1035772</c:v>
                </c:pt>
                <c:pt idx="1095">
                  <c:v>-0.116847</c:v>
                </c:pt>
                <c:pt idx="1096">
                  <c:v>-0.1130556</c:v>
                </c:pt>
                <c:pt idx="1098">
                  <c:v>-0.116847</c:v>
                </c:pt>
                <c:pt idx="1099">
                  <c:v>-0.1097382</c:v>
                </c:pt>
                <c:pt idx="1101">
                  <c:v>-0.1211123</c:v>
                </c:pt>
                <c:pt idx="1102">
                  <c:v>-0.1182687</c:v>
                </c:pt>
                <c:pt idx="1104">
                  <c:v>-0.1158991</c:v>
                </c:pt>
                <c:pt idx="1105">
                  <c:v>-0.1140035</c:v>
                </c:pt>
                <c:pt idx="1107">
                  <c:v>-0.1462301</c:v>
                </c:pt>
                <c:pt idx="1108">
                  <c:v>-0.1419648</c:v>
                </c:pt>
                <c:pt idx="1110">
                  <c:v>-0.1476519</c:v>
                </c:pt>
                <c:pt idx="1111">
                  <c:v>-0.1419648</c:v>
                </c:pt>
                <c:pt idx="1113">
                  <c:v>-0.1741914</c:v>
                </c:pt>
                <c:pt idx="1114">
                  <c:v>-0.1670826</c:v>
                </c:pt>
                <c:pt idx="1116">
                  <c:v>-0.1737175</c:v>
                </c:pt>
                <c:pt idx="1117">
                  <c:v>-0.1670826</c:v>
                </c:pt>
                <c:pt idx="1119">
                  <c:v>0.0030551</c:v>
                </c:pt>
                <c:pt idx="1120">
                  <c:v>0.0362295</c:v>
                </c:pt>
                <c:pt idx="1122">
                  <c:v>0.057556</c:v>
                </c:pt>
                <c:pt idx="1123">
                  <c:v>0.0603995</c:v>
                </c:pt>
                <c:pt idx="1125">
                  <c:v>0.0021072</c:v>
                </c:pt>
                <c:pt idx="1126">
                  <c:v>0.063717</c:v>
                </c:pt>
                <c:pt idx="1128">
                  <c:v>0.0025811</c:v>
                </c:pt>
                <c:pt idx="1129">
                  <c:v>0.0641909</c:v>
                </c:pt>
                <c:pt idx="1131">
                  <c:v>0.0016333</c:v>
                </c:pt>
                <c:pt idx="1132">
                  <c:v>0.06561259999999999</c:v>
                </c:pt>
                <c:pt idx="1134">
                  <c:v>0.0011594</c:v>
                </c:pt>
                <c:pt idx="1135">
                  <c:v>0.06466479999999999</c:v>
                </c:pt>
                <c:pt idx="1137">
                  <c:v>0.0011594</c:v>
                </c:pt>
                <c:pt idx="1138">
                  <c:v>0.063717</c:v>
                </c:pt>
                <c:pt idx="1140">
                  <c:v>-0.0012102</c:v>
                </c:pt>
                <c:pt idx="1141">
                  <c:v>0.06940399999999999</c:v>
                </c:pt>
                <c:pt idx="1143">
                  <c:v>-0.0007363</c:v>
                </c:pt>
                <c:pt idx="1144">
                  <c:v>0.07319539999999999</c:v>
                </c:pt>
                <c:pt idx="1146">
                  <c:v>-0.0012102</c:v>
                </c:pt>
                <c:pt idx="1147">
                  <c:v>0.07414320000000001</c:v>
                </c:pt>
                <c:pt idx="1149">
                  <c:v>-0.0031059</c:v>
                </c:pt>
                <c:pt idx="1150">
                  <c:v>0.07509109999999999</c:v>
                </c:pt>
                <c:pt idx="1152">
                  <c:v>-0.0040538</c:v>
                </c:pt>
                <c:pt idx="1153">
                  <c:v>0.07461710000000001</c:v>
                </c:pt>
                <c:pt idx="1155">
                  <c:v>-0.0050016</c:v>
                </c:pt>
                <c:pt idx="1156">
                  <c:v>0.07129969999999999</c:v>
                </c:pt>
                <c:pt idx="1158">
                  <c:v>-0.0059494</c:v>
                </c:pt>
                <c:pt idx="1159">
                  <c:v>0.06940399999999999</c:v>
                </c:pt>
                <c:pt idx="1161">
                  <c:v>-0.007845100000000001</c:v>
                </c:pt>
                <c:pt idx="1162">
                  <c:v>0.06750829999999999</c:v>
                </c:pt>
                <c:pt idx="1164">
                  <c:v>-0.0064234</c:v>
                </c:pt>
                <c:pt idx="1165">
                  <c:v>0.0622952</c:v>
                </c:pt>
                <c:pt idx="1167">
                  <c:v>-0.0064234</c:v>
                </c:pt>
                <c:pt idx="1168">
                  <c:v>0.0613474</c:v>
                </c:pt>
                <c:pt idx="1170">
                  <c:v>-0.0064234</c:v>
                </c:pt>
                <c:pt idx="1171">
                  <c:v>0.0608734</c:v>
                </c:pt>
                <c:pt idx="1173">
                  <c:v>-0.0064234</c:v>
                </c:pt>
                <c:pt idx="1174">
                  <c:v>0.0618213</c:v>
                </c:pt>
                <c:pt idx="1176">
                  <c:v>0.0077943</c:v>
                </c:pt>
                <c:pt idx="1177">
                  <c:v>0.0599256</c:v>
                </c:pt>
                <c:pt idx="1179">
                  <c:v>-0.2102094</c:v>
                </c:pt>
                <c:pt idx="1180">
                  <c:v>-0.1926744</c:v>
                </c:pt>
                <c:pt idx="1182">
                  <c:v>-0.2258488</c:v>
                </c:pt>
                <c:pt idx="1183">
                  <c:v>-0.1922004</c:v>
                </c:pt>
                <c:pt idx="1185">
                  <c:v>-0.2400665</c:v>
                </c:pt>
                <c:pt idx="1186">
                  <c:v>-0.1917265</c:v>
                </c:pt>
                <c:pt idx="1188">
                  <c:v>-0.2533363</c:v>
                </c:pt>
                <c:pt idx="1189">
                  <c:v>-0.1912526</c:v>
                </c:pt>
                <c:pt idx="1191">
                  <c:v>-0.2666061</c:v>
                </c:pt>
                <c:pt idx="1192">
                  <c:v>-0.1907787</c:v>
                </c:pt>
                <c:pt idx="1194">
                  <c:v>-0.2680278</c:v>
                </c:pt>
                <c:pt idx="1195">
                  <c:v>-0.1903048</c:v>
                </c:pt>
                <c:pt idx="1197">
                  <c:v>-0.26708</c:v>
                </c:pt>
                <c:pt idx="1198">
                  <c:v>-0.1898308</c:v>
                </c:pt>
                <c:pt idx="1200">
                  <c:v>-0.2666061</c:v>
                </c:pt>
                <c:pt idx="1201">
                  <c:v>-0.1893569</c:v>
                </c:pt>
                <c:pt idx="1203">
                  <c:v>-0.2656582</c:v>
                </c:pt>
                <c:pt idx="1204">
                  <c:v>-0.1893569</c:v>
                </c:pt>
                <c:pt idx="1206">
                  <c:v>-0.2651843</c:v>
                </c:pt>
                <c:pt idx="1207">
                  <c:v>-0.188883</c:v>
                </c:pt>
                <c:pt idx="1209">
                  <c:v>-0.2647104</c:v>
                </c:pt>
                <c:pt idx="1210">
                  <c:v>-0.1884091</c:v>
                </c:pt>
                <c:pt idx="1212">
                  <c:v>-0.2637625</c:v>
                </c:pt>
                <c:pt idx="1213">
                  <c:v>-0.1879351</c:v>
                </c:pt>
                <c:pt idx="1215">
                  <c:v>-0.2632886</c:v>
                </c:pt>
                <c:pt idx="1216">
                  <c:v>-0.1874612</c:v>
                </c:pt>
                <c:pt idx="1218">
                  <c:v>-0.2628147</c:v>
                </c:pt>
                <c:pt idx="1219">
                  <c:v>-0.1869873</c:v>
                </c:pt>
                <c:pt idx="1221">
                  <c:v>-0.2618668</c:v>
                </c:pt>
                <c:pt idx="1222">
                  <c:v>-0.1865134</c:v>
                </c:pt>
                <c:pt idx="1224">
                  <c:v>-0.2613929</c:v>
                </c:pt>
                <c:pt idx="1225">
                  <c:v>-0.1959918</c:v>
                </c:pt>
                <c:pt idx="1227">
                  <c:v>-0.1926744</c:v>
                </c:pt>
                <c:pt idx="1228">
                  <c:v>-0.1884091</c:v>
                </c:pt>
                <c:pt idx="1230">
                  <c:v>-0.2599712</c:v>
                </c:pt>
                <c:pt idx="1231">
                  <c:v>-0.2106834</c:v>
                </c:pt>
                <c:pt idx="1233">
                  <c:v>-0.2585494</c:v>
                </c:pt>
                <c:pt idx="1234">
                  <c:v>-0.2106834</c:v>
                </c:pt>
                <c:pt idx="1236">
                  <c:v>-0.2613929</c:v>
                </c:pt>
                <c:pt idx="1237">
                  <c:v>-0.2140008</c:v>
                </c:pt>
                <c:pt idx="1239">
                  <c:v>-0.2613929</c:v>
                </c:pt>
                <c:pt idx="1240">
                  <c:v>-0.2140008</c:v>
                </c:pt>
                <c:pt idx="1242">
                  <c:v>-0.2594972</c:v>
                </c:pt>
                <c:pt idx="1243">
                  <c:v>-0.2154226</c:v>
                </c:pt>
                <c:pt idx="1245">
                  <c:v>-0.2561798</c:v>
                </c:pt>
                <c:pt idx="1246">
                  <c:v>-0.2163704</c:v>
                </c:pt>
                <c:pt idx="1248">
                  <c:v>-0.254758</c:v>
                </c:pt>
                <c:pt idx="1249">
                  <c:v>-0.2168443</c:v>
                </c:pt>
                <c:pt idx="1251">
                  <c:v>-0.2523884</c:v>
                </c:pt>
                <c:pt idx="1252">
                  <c:v>-0.2244271</c:v>
                </c:pt>
                <c:pt idx="1254">
                  <c:v>-0.2201618</c:v>
                </c:pt>
                <c:pt idx="1255">
                  <c:v>-0.2163704</c:v>
                </c:pt>
                <c:pt idx="1257">
                  <c:v>-0.2509667</c:v>
                </c:pt>
                <c:pt idx="1258">
                  <c:v>-0.2244271</c:v>
                </c:pt>
                <c:pt idx="1260">
                  <c:v>-0.248597</c:v>
                </c:pt>
                <c:pt idx="1261">
                  <c:v>-0.2234792</c:v>
                </c:pt>
                <c:pt idx="1263">
                  <c:v>-0.2481231</c:v>
                </c:pt>
                <c:pt idx="1264">
                  <c:v>-0.2230053</c:v>
                </c:pt>
                <c:pt idx="1266">
                  <c:v>-0.2509667</c:v>
                </c:pt>
                <c:pt idx="1267">
                  <c:v>-0.2225314</c:v>
                </c:pt>
                <c:pt idx="1269">
                  <c:v>-0.2514406</c:v>
                </c:pt>
                <c:pt idx="1270">
                  <c:v>-0.2215835</c:v>
                </c:pt>
                <c:pt idx="1272">
                  <c:v>-0.2509667</c:v>
                </c:pt>
                <c:pt idx="1273">
                  <c:v>-0.2201618</c:v>
                </c:pt>
                <c:pt idx="1275">
                  <c:v>-0.2519145</c:v>
                </c:pt>
                <c:pt idx="1276">
                  <c:v>-0.2225314</c:v>
                </c:pt>
                <c:pt idx="1278">
                  <c:v>-0.2514406</c:v>
                </c:pt>
                <c:pt idx="1279">
                  <c:v>-0.224901</c:v>
                </c:pt>
                <c:pt idx="1281">
                  <c:v>-0.2504927</c:v>
                </c:pt>
                <c:pt idx="1282">
                  <c:v>-0.2258488</c:v>
                </c:pt>
                <c:pt idx="1284">
                  <c:v>-0.2500188</c:v>
                </c:pt>
                <c:pt idx="1285">
                  <c:v>-0.2272706</c:v>
                </c:pt>
                <c:pt idx="1287">
                  <c:v>-0.2495449</c:v>
                </c:pt>
                <c:pt idx="1288">
                  <c:v>-0.2286924</c:v>
                </c:pt>
                <c:pt idx="1290">
                  <c:v>-0.248597</c:v>
                </c:pt>
                <c:pt idx="1291">
                  <c:v>-0.2315359</c:v>
                </c:pt>
                <c:pt idx="1293">
                  <c:v>-0.2481231</c:v>
                </c:pt>
                <c:pt idx="1294">
                  <c:v>-0.2324837</c:v>
                </c:pt>
                <c:pt idx="1296">
                  <c:v>-0.2476492</c:v>
                </c:pt>
                <c:pt idx="1297">
                  <c:v>-0.2320098</c:v>
                </c:pt>
                <c:pt idx="1299">
                  <c:v>-0.2471753</c:v>
                </c:pt>
                <c:pt idx="1300">
                  <c:v>-0.2329577</c:v>
                </c:pt>
                <c:pt idx="1302">
                  <c:v>-0.2462274</c:v>
                </c:pt>
                <c:pt idx="1303">
                  <c:v>-0.2343794</c:v>
                </c:pt>
                <c:pt idx="1305">
                  <c:v>-0.2457535</c:v>
                </c:pt>
                <c:pt idx="1306">
                  <c:v>-0.2339055</c:v>
                </c:pt>
                <c:pt idx="1308">
                  <c:v>-0.2448057</c:v>
                </c:pt>
                <c:pt idx="1309">
                  <c:v>-0.2334316</c:v>
                </c:pt>
                <c:pt idx="1311">
                  <c:v>-0.2443318</c:v>
                </c:pt>
                <c:pt idx="1312">
                  <c:v>-0.2329577</c:v>
                </c:pt>
                <c:pt idx="1314">
                  <c:v>-0.2438578</c:v>
                </c:pt>
                <c:pt idx="1315">
                  <c:v>-0.2324837</c:v>
                </c:pt>
                <c:pt idx="1317">
                  <c:v>-0.24291</c:v>
                </c:pt>
                <c:pt idx="1318">
                  <c:v>-0.2315359</c:v>
                </c:pt>
                <c:pt idx="1320">
                  <c:v>-0.2424361</c:v>
                </c:pt>
                <c:pt idx="1321">
                  <c:v>-0.231062</c:v>
                </c:pt>
                <c:pt idx="1323">
                  <c:v>-0.2414882</c:v>
                </c:pt>
                <c:pt idx="1324">
                  <c:v>-0.2410143</c:v>
                </c:pt>
                <c:pt idx="1326">
                  <c:v>0.0921522</c:v>
                </c:pt>
                <c:pt idx="1327">
                  <c:v>0.093574</c:v>
                </c:pt>
                <c:pt idx="1329">
                  <c:v>0.0902565</c:v>
                </c:pt>
                <c:pt idx="1330">
                  <c:v>0.0954697</c:v>
                </c:pt>
                <c:pt idx="1332">
                  <c:v>0.099261</c:v>
                </c:pt>
                <c:pt idx="1333">
                  <c:v>0.1040003</c:v>
                </c:pt>
                <c:pt idx="1335">
                  <c:v>0.0902565</c:v>
                </c:pt>
                <c:pt idx="1336">
                  <c:v>0.1025785</c:v>
                </c:pt>
                <c:pt idx="1338">
                  <c:v>0.08883480000000001</c:v>
                </c:pt>
                <c:pt idx="1339">
                  <c:v>0.1073177</c:v>
                </c:pt>
                <c:pt idx="1341">
                  <c:v>0.08836090000000001</c:v>
                </c:pt>
                <c:pt idx="1342">
                  <c:v>0.1073177</c:v>
                </c:pt>
                <c:pt idx="1344">
                  <c:v>0.08456950000000001</c:v>
                </c:pt>
                <c:pt idx="1345">
                  <c:v>0.1082655</c:v>
                </c:pt>
                <c:pt idx="1347">
                  <c:v>0.08030420000000001</c:v>
                </c:pt>
                <c:pt idx="1348">
                  <c:v>0.1082655</c:v>
                </c:pt>
                <c:pt idx="1350">
                  <c:v>0.07698679999999999</c:v>
                </c:pt>
                <c:pt idx="1351">
                  <c:v>0.1082655</c:v>
                </c:pt>
                <c:pt idx="1353">
                  <c:v>0.07698679999999999</c:v>
                </c:pt>
                <c:pt idx="1354">
                  <c:v>0.1087395</c:v>
                </c:pt>
                <c:pt idx="1356">
                  <c:v>0.07793460000000001</c:v>
                </c:pt>
                <c:pt idx="1357">
                  <c:v>0.111583</c:v>
                </c:pt>
                <c:pt idx="1359">
                  <c:v>0.07840850000000001</c:v>
                </c:pt>
                <c:pt idx="1360">
                  <c:v>0.1125308</c:v>
                </c:pt>
                <c:pt idx="1362">
                  <c:v>0.07888240000000001</c:v>
                </c:pt>
                <c:pt idx="1363">
                  <c:v>0.1134787</c:v>
                </c:pt>
                <c:pt idx="1365">
                  <c:v>0.07129969999999999</c:v>
                </c:pt>
                <c:pt idx="1366">
                  <c:v>0.1139526</c:v>
                </c:pt>
                <c:pt idx="1368">
                  <c:v>0.07082579999999999</c:v>
                </c:pt>
                <c:pt idx="1369">
                  <c:v>0.1130048</c:v>
                </c:pt>
                <c:pt idx="1371">
                  <c:v>0.0679823</c:v>
                </c:pt>
                <c:pt idx="1372">
                  <c:v>0.1120569</c:v>
                </c:pt>
                <c:pt idx="1374">
                  <c:v>0.06466479999999999</c:v>
                </c:pt>
                <c:pt idx="1375">
                  <c:v>0.1130048</c:v>
                </c:pt>
                <c:pt idx="1377">
                  <c:v>0.0618213</c:v>
                </c:pt>
                <c:pt idx="1378">
                  <c:v>0.1125308</c:v>
                </c:pt>
                <c:pt idx="1380">
                  <c:v>0.0608734</c:v>
                </c:pt>
                <c:pt idx="1381">
                  <c:v>0.1125308</c:v>
                </c:pt>
                <c:pt idx="1383">
                  <c:v>0.0599256</c:v>
                </c:pt>
                <c:pt idx="1384">
                  <c:v>0.1120569</c:v>
                </c:pt>
                <c:pt idx="1386">
                  <c:v>0.0594517</c:v>
                </c:pt>
                <c:pt idx="1387">
                  <c:v>0.1120569</c:v>
                </c:pt>
                <c:pt idx="1389">
                  <c:v>0.0603995</c:v>
                </c:pt>
                <c:pt idx="1390">
                  <c:v>0.111583</c:v>
                </c:pt>
                <c:pt idx="1392">
                  <c:v>0.0608734</c:v>
                </c:pt>
                <c:pt idx="1393">
                  <c:v>0.111583</c:v>
                </c:pt>
                <c:pt idx="1395">
                  <c:v>0.0641909</c:v>
                </c:pt>
                <c:pt idx="1396">
                  <c:v>0.1111091</c:v>
                </c:pt>
                <c:pt idx="1398">
                  <c:v>0.06466479999999999</c:v>
                </c:pt>
                <c:pt idx="1399">
                  <c:v>0.1106352</c:v>
                </c:pt>
                <c:pt idx="1401">
                  <c:v>0.0660866</c:v>
                </c:pt>
                <c:pt idx="1402">
                  <c:v>0.1106352</c:v>
                </c:pt>
                <c:pt idx="1404">
                  <c:v>0.06513869999999999</c:v>
                </c:pt>
                <c:pt idx="1405">
                  <c:v>0.1101612</c:v>
                </c:pt>
                <c:pt idx="1407">
                  <c:v>0.0641909</c:v>
                </c:pt>
                <c:pt idx="1408">
                  <c:v>0.1101612</c:v>
                </c:pt>
                <c:pt idx="1410">
                  <c:v>0.06987790000000001</c:v>
                </c:pt>
                <c:pt idx="1411">
                  <c:v>0.1096873</c:v>
                </c:pt>
                <c:pt idx="1413">
                  <c:v>0.07366929999999999</c:v>
                </c:pt>
                <c:pt idx="1414">
                  <c:v>0.1096873</c:v>
                </c:pt>
                <c:pt idx="1416">
                  <c:v>0.07461710000000001</c:v>
                </c:pt>
                <c:pt idx="1417">
                  <c:v>0.1092134</c:v>
                </c:pt>
                <c:pt idx="1419">
                  <c:v>0.07556499999999999</c:v>
                </c:pt>
                <c:pt idx="1420">
                  <c:v>0.1087395</c:v>
                </c:pt>
                <c:pt idx="1422">
                  <c:v>0.07509109999999999</c:v>
                </c:pt>
                <c:pt idx="1423">
                  <c:v>0.1073177</c:v>
                </c:pt>
                <c:pt idx="1425">
                  <c:v>0.07177360000000001</c:v>
                </c:pt>
                <c:pt idx="1426">
                  <c:v>0.1063699</c:v>
                </c:pt>
                <c:pt idx="1428">
                  <c:v>0.06987790000000001</c:v>
                </c:pt>
                <c:pt idx="1429">
                  <c:v>0.1044742</c:v>
                </c:pt>
                <c:pt idx="1431">
                  <c:v>0.0964175</c:v>
                </c:pt>
                <c:pt idx="1432">
                  <c:v>0.1044742</c:v>
                </c:pt>
                <c:pt idx="1434">
                  <c:v>0.1087395</c:v>
                </c:pt>
                <c:pt idx="1435">
                  <c:v>0.1130048</c:v>
                </c:pt>
                <c:pt idx="1437">
                  <c:v>0.1186918</c:v>
                </c:pt>
                <c:pt idx="1438">
                  <c:v>0.1215353</c:v>
                </c:pt>
                <c:pt idx="1440">
                  <c:v>0.1087395</c:v>
                </c:pt>
                <c:pt idx="1441">
                  <c:v>0.1286442</c:v>
                </c:pt>
                <c:pt idx="1443">
                  <c:v>0.1092134</c:v>
                </c:pt>
                <c:pt idx="1444">
                  <c:v>0.1305398</c:v>
                </c:pt>
                <c:pt idx="1446">
                  <c:v>0.1319616</c:v>
                </c:pt>
                <c:pt idx="1447">
                  <c:v>0.1371747</c:v>
                </c:pt>
                <c:pt idx="1449">
                  <c:v>0.1120569</c:v>
                </c:pt>
                <c:pt idx="1450">
                  <c:v>0.1376487</c:v>
                </c:pt>
                <c:pt idx="1452">
                  <c:v>0.1130048</c:v>
                </c:pt>
                <c:pt idx="1453">
                  <c:v>0.1400183</c:v>
                </c:pt>
                <c:pt idx="1455">
                  <c:v>0.1139526</c:v>
                </c:pt>
                <c:pt idx="1456">
                  <c:v>0.1423879</c:v>
                </c:pt>
                <c:pt idx="1458">
                  <c:v>0.1144265</c:v>
                </c:pt>
                <c:pt idx="1459">
                  <c:v>0.1419139</c:v>
                </c:pt>
                <c:pt idx="1461">
                  <c:v>0.1452314</c:v>
                </c:pt>
                <c:pt idx="1462">
                  <c:v>0.1457053</c:v>
                </c:pt>
                <c:pt idx="1464">
                  <c:v>0.1134787</c:v>
                </c:pt>
                <c:pt idx="1465">
                  <c:v>0.1499706</c:v>
                </c:pt>
                <c:pt idx="1467">
                  <c:v>0.1125308</c:v>
                </c:pt>
                <c:pt idx="1468">
                  <c:v>0.1490228</c:v>
                </c:pt>
                <c:pt idx="1470">
                  <c:v>0.1134787</c:v>
                </c:pt>
                <c:pt idx="1471">
                  <c:v>0.1494967</c:v>
                </c:pt>
                <c:pt idx="1473">
                  <c:v>0.1130048</c:v>
                </c:pt>
                <c:pt idx="1474">
                  <c:v>0.1490228</c:v>
                </c:pt>
                <c:pt idx="1476">
                  <c:v>0.1130048</c:v>
                </c:pt>
                <c:pt idx="1477">
                  <c:v>0.1485488</c:v>
                </c:pt>
                <c:pt idx="1479">
                  <c:v>0.1125308</c:v>
                </c:pt>
                <c:pt idx="1480">
                  <c:v>0.1485488</c:v>
                </c:pt>
                <c:pt idx="1482">
                  <c:v>0.1125308</c:v>
                </c:pt>
                <c:pt idx="1483">
                  <c:v>0.1480749</c:v>
                </c:pt>
                <c:pt idx="1485">
                  <c:v>0.1120569</c:v>
                </c:pt>
                <c:pt idx="1486">
                  <c:v>0.147601</c:v>
                </c:pt>
                <c:pt idx="1488">
                  <c:v>0.1120569</c:v>
                </c:pt>
                <c:pt idx="1489">
                  <c:v>0.147601</c:v>
                </c:pt>
                <c:pt idx="1491">
                  <c:v>0.111583</c:v>
                </c:pt>
                <c:pt idx="1492">
                  <c:v>0.1471271</c:v>
                </c:pt>
                <c:pt idx="1494">
                  <c:v>0.1111091</c:v>
                </c:pt>
                <c:pt idx="1495">
                  <c:v>0.1466532</c:v>
                </c:pt>
                <c:pt idx="1497">
                  <c:v>0.1111091</c:v>
                </c:pt>
                <c:pt idx="1498">
                  <c:v>0.1466532</c:v>
                </c:pt>
                <c:pt idx="1500">
                  <c:v>0.1106352</c:v>
                </c:pt>
                <c:pt idx="1501">
                  <c:v>0.1461792</c:v>
                </c:pt>
                <c:pt idx="1503">
                  <c:v>0.1106352</c:v>
                </c:pt>
                <c:pt idx="1504">
                  <c:v>0.1457053</c:v>
                </c:pt>
                <c:pt idx="1506">
                  <c:v>0.1101612</c:v>
                </c:pt>
                <c:pt idx="1507">
                  <c:v>0.1457053</c:v>
                </c:pt>
                <c:pt idx="1509">
                  <c:v>0.1101612</c:v>
                </c:pt>
                <c:pt idx="1510">
                  <c:v>0.1452314</c:v>
                </c:pt>
                <c:pt idx="1512">
                  <c:v>0.1096873</c:v>
                </c:pt>
                <c:pt idx="1513">
                  <c:v>0.1447575</c:v>
                </c:pt>
                <c:pt idx="1515">
                  <c:v>0.1182179</c:v>
                </c:pt>
                <c:pt idx="1516">
                  <c:v>0.1442835</c:v>
                </c:pt>
                <c:pt idx="1518">
                  <c:v>0.1419139</c:v>
                </c:pt>
                <c:pt idx="1519">
                  <c:v>0.1442835</c:v>
                </c:pt>
                <c:pt idx="1521">
                  <c:v>-0.0571329</c:v>
                </c:pt>
                <c:pt idx="1522">
                  <c:v>0.0186945</c:v>
                </c:pt>
                <c:pt idx="1524">
                  <c:v>-0.0831986</c:v>
                </c:pt>
                <c:pt idx="1525">
                  <c:v>0.0186945</c:v>
                </c:pt>
                <c:pt idx="1527">
                  <c:v>-0.0827247</c:v>
                </c:pt>
                <c:pt idx="1528">
                  <c:v>0.0186945</c:v>
                </c:pt>
                <c:pt idx="1530">
                  <c:v>-0.0827247</c:v>
                </c:pt>
                <c:pt idx="1531">
                  <c:v>0.0186945</c:v>
                </c:pt>
                <c:pt idx="1533">
                  <c:v>-0.0827247</c:v>
                </c:pt>
                <c:pt idx="1534">
                  <c:v>0.0186945</c:v>
                </c:pt>
                <c:pt idx="1536">
                  <c:v>-0.0822507</c:v>
                </c:pt>
                <c:pt idx="1537">
                  <c:v>0.0186945</c:v>
                </c:pt>
                <c:pt idx="1539">
                  <c:v>-0.0822507</c:v>
                </c:pt>
                <c:pt idx="1540">
                  <c:v>0.0186945</c:v>
                </c:pt>
                <c:pt idx="1542">
                  <c:v>-0.0817768</c:v>
                </c:pt>
                <c:pt idx="1543">
                  <c:v>0.0186945</c:v>
                </c:pt>
                <c:pt idx="1545">
                  <c:v>-0.0817768</c:v>
                </c:pt>
                <c:pt idx="1546">
                  <c:v>0.0186945</c:v>
                </c:pt>
                <c:pt idx="1548">
                  <c:v>-0.0817768</c:v>
                </c:pt>
                <c:pt idx="1549">
                  <c:v>0.0186945</c:v>
                </c:pt>
                <c:pt idx="1551">
                  <c:v>-0.0813029</c:v>
                </c:pt>
                <c:pt idx="1552">
                  <c:v>0.0186945</c:v>
                </c:pt>
                <c:pt idx="1554">
                  <c:v>-0.0813029</c:v>
                </c:pt>
                <c:pt idx="1555">
                  <c:v>0.0182205</c:v>
                </c:pt>
                <c:pt idx="1557">
                  <c:v>-0.0813029</c:v>
                </c:pt>
                <c:pt idx="1558">
                  <c:v>0.0182205</c:v>
                </c:pt>
                <c:pt idx="1560">
                  <c:v>-0.080829</c:v>
                </c:pt>
                <c:pt idx="1561">
                  <c:v>0.0182205</c:v>
                </c:pt>
                <c:pt idx="1563">
                  <c:v>-0.080829</c:v>
                </c:pt>
                <c:pt idx="1564">
                  <c:v>0.0144292</c:v>
                </c:pt>
                <c:pt idx="1566">
                  <c:v>-0.080829</c:v>
                </c:pt>
                <c:pt idx="1567">
                  <c:v>0.0125335</c:v>
                </c:pt>
                <c:pt idx="1569">
                  <c:v>-0.0803551</c:v>
                </c:pt>
                <c:pt idx="1570">
                  <c:v>0.0125335</c:v>
                </c:pt>
                <c:pt idx="1572">
                  <c:v>-0.0803551</c:v>
                </c:pt>
                <c:pt idx="1573">
                  <c:v>0.0144292</c:v>
                </c:pt>
                <c:pt idx="1575">
                  <c:v>-0.0798811</c:v>
                </c:pt>
                <c:pt idx="1576">
                  <c:v>0.009216</c:v>
                </c:pt>
                <c:pt idx="1578">
                  <c:v>-0.0798811</c:v>
                </c:pt>
                <c:pt idx="1579">
                  <c:v>-0.0722984</c:v>
                </c:pt>
                <c:pt idx="1581">
                  <c:v>0.0921522</c:v>
                </c:pt>
                <c:pt idx="1582">
                  <c:v>0.1077916</c:v>
                </c:pt>
                <c:pt idx="1584">
                  <c:v>0.0945218</c:v>
                </c:pt>
                <c:pt idx="1585">
                  <c:v>0.1096873</c:v>
                </c:pt>
                <c:pt idx="1587">
                  <c:v>0.09499580000000001</c:v>
                </c:pt>
                <c:pt idx="1588">
                  <c:v>0.1442835</c:v>
                </c:pt>
                <c:pt idx="1590">
                  <c:v>0.0940479</c:v>
                </c:pt>
                <c:pt idx="1591">
                  <c:v>0.1703492</c:v>
                </c:pt>
                <c:pt idx="1593">
                  <c:v>0.0959436</c:v>
                </c:pt>
                <c:pt idx="1594">
                  <c:v>0.0987871</c:v>
                </c:pt>
                <c:pt idx="1596">
                  <c:v>0.1044742</c:v>
                </c:pt>
                <c:pt idx="1597">
                  <c:v>0.1760363</c:v>
                </c:pt>
                <c:pt idx="1599">
                  <c:v>0.1030524</c:v>
                </c:pt>
                <c:pt idx="1600">
                  <c:v>0.1784059</c:v>
                </c:pt>
                <c:pt idx="1602">
                  <c:v>0.1077916</c:v>
                </c:pt>
                <c:pt idx="1603">
                  <c:v>0.1812494</c:v>
                </c:pt>
                <c:pt idx="1605">
                  <c:v>0.1077916</c:v>
                </c:pt>
                <c:pt idx="1606">
                  <c:v>0.1831451</c:v>
                </c:pt>
                <c:pt idx="1608">
                  <c:v>0.1087395</c:v>
                </c:pt>
                <c:pt idx="1609">
                  <c:v>0.1869364</c:v>
                </c:pt>
                <c:pt idx="1611">
                  <c:v>0.1134787</c:v>
                </c:pt>
                <c:pt idx="1612">
                  <c:v>0.1182179</c:v>
                </c:pt>
                <c:pt idx="1614">
                  <c:v>0.1220093</c:v>
                </c:pt>
                <c:pt idx="1615">
                  <c:v>0.1893061</c:v>
                </c:pt>
                <c:pt idx="1617">
                  <c:v>0.1291181</c:v>
                </c:pt>
                <c:pt idx="1618">
                  <c:v>0.1888321</c:v>
                </c:pt>
                <c:pt idx="1620">
                  <c:v>0.1310138</c:v>
                </c:pt>
                <c:pt idx="1621">
                  <c:v>0.1314877</c:v>
                </c:pt>
                <c:pt idx="1623">
                  <c:v>0.1376487</c:v>
                </c:pt>
                <c:pt idx="1624">
                  <c:v>0.1859886</c:v>
                </c:pt>
                <c:pt idx="1626">
                  <c:v>0.1381226</c:v>
                </c:pt>
                <c:pt idx="1627">
                  <c:v>0.1831451</c:v>
                </c:pt>
                <c:pt idx="1629">
                  <c:v>0.1404922</c:v>
                </c:pt>
                <c:pt idx="1630">
                  <c:v>0.1812494</c:v>
                </c:pt>
                <c:pt idx="1632">
                  <c:v>0.1428618</c:v>
                </c:pt>
                <c:pt idx="1633">
                  <c:v>0.1807755</c:v>
                </c:pt>
                <c:pt idx="1635">
                  <c:v>0.1423879</c:v>
                </c:pt>
                <c:pt idx="1636">
                  <c:v>0.1447575</c:v>
                </c:pt>
                <c:pt idx="1638">
                  <c:v>0.1461792</c:v>
                </c:pt>
                <c:pt idx="1639">
                  <c:v>0.1803016</c:v>
                </c:pt>
                <c:pt idx="1641">
                  <c:v>0.1504445</c:v>
                </c:pt>
                <c:pt idx="1642">
                  <c:v>0.1632404</c:v>
                </c:pt>
                <c:pt idx="1644">
                  <c:v>0.1679796</c:v>
                </c:pt>
                <c:pt idx="1645">
                  <c:v>0.1684535</c:v>
                </c:pt>
                <c:pt idx="1647">
                  <c:v>0.1736667</c:v>
                </c:pt>
                <c:pt idx="1648">
                  <c:v>0.1765102</c:v>
                </c:pt>
                <c:pt idx="1650">
                  <c:v>0.1494967</c:v>
                </c:pt>
                <c:pt idx="1651">
                  <c:v>0.1570794</c:v>
                </c:pt>
                <c:pt idx="1653">
                  <c:v>0.07509109999999999</c:v>
                </c:pt>
                <c:pt idx="1654">
                  <c:v>0.08172599999999999</c:v>
                </c:pt>
                <c:pt idx="1656">
                  <c:v>0.0878869</c:v>
                </c:pt>
                <c:pt idx="1657">
                  <c:v>0.0897826</c:v>
                </c:pt>
                <c:pt idx="1659">
                  <c:v>0.1006828</c:v>
                </c:pt>
                <c:pt idx="1660">
                  <c:v>0.105422</c:v>
                </c:pt>
                <c:pt idx="1662">
                  <c:v>0.07319539999999999</c:v>
                </c:pt>
                <c:pt idx="1663">
                  <c:v>0.09073050000000001</c:v>
                </c:pt>
                <c:pt idx="1665">
                  <c:v>0.0940479</c:v>
                </c:pt>
                <c:pt idx="1666">
                  <c:v>0.1044742</c:v>
                </c:pt>
                <c:pt idx="1668">
                  <c:v>0.051395</c:v>
                </c:pt>
                <c:pt idx="1669">
                  <c:v>0.0570821</c:v>
                </c:pt>
                <c:pt idx="1671">
                  <c:v>0.0679823</c:v>
                </c:pt>
                <c:pt idx="1672">
                  <c:v>0.0926261</c:v>
                </c:pt>
                <c:pt idx="1674">
                  <c:v>0.093574</c:v>
                </c:pt>
                <c:pt idx="1675">
                  <c:v>0.0968914</c:v>
                </c:pt>
                <c:pt idx="1677">
                  <c:v>0.0314903</c:v>
                </c:pt>
                <c:pt idx="1678">
                  <c:v>0.0404948</c:v>
                </c:pt>
                <c:pt idx="1680">
                  <c:v>0.0428644</c:v>
                </c:pt>
                <c:pt idx="1681">
                  <c:v>0.0585038</c:v>
                </c:pt>
                <c:pt idx="1683">
                  <c:v>0.06276909999999999</c:v>
                </c:pt>
                <c:pt idx="1684">
                  <c:v>0.063717</c:v>
                </c:pt>
                <c:pt idx="1686">
                  <c:v>0.06656049999999999</c:v>
                </c:pt>
                <c:pt idx="1687">
                  <c:v>0.0959436</c:v>
                </c:pt>
                <c:pt idx="1689">
                  <c:v>0.0329121</c:v>
                </c:pt>
                <c:pt idx="1690">
                  <c:v>0.1011567</c:v>
                </c:pt>
                <c:pt idx="1692">
                  <c:v>0.0348078</c:v>
                </c:pt>
                <c:pt idx="1693">
                  <c:v>0.0926261</c:v>
                </c:pt>
                <c:pt idx="1695">
                  <c:v>0.0973654</c:v>
                </c:pt>
                <c:pt idx="1696">
                  <c:v>0.1002089</c:v>
                </c:pt>
                <c:pt idx="1698">
                  <c:v>0.0343339</c:v>
                </c:pt>
                <c:pt idx="1699">
                  <c:v>0.09499580000000001</c:v>
                </c:pt>
                <c:pt idx="1701">
                  <c:v>0.0348078</c:v>
                </c:pt>
                <c:pt idx="1702">
                  <c:v>0.0954697</c:v>
                </c:pt>
                <c:pt idx="1704">
                  <c:v>0.0343339</c:v>
                </c:pt>
                <c:pt idx="1705">
                  <c:v>0.0945218</c:v>
                </c:pt>
                <c:pt idx="1707">
                  <c:v>0.0362295</c:v>
                </c:pt>
                <c:pt idx="1708">
                  <c:v>0.0926261</c:v>
                </c:pt>
                <c:pt idx="1710">
                  <c:v>0.0371774</c:v>
                </c:pt>
                <c:pt idx="1711">
                  <c:v>0.0921522</c:v>
                </c:pt>
                <c:pt idx="1713">
                  <c:v>0.0367035</c:v>
                </c:pt>
                <c:pt idx="1714">
                  <c:v>0.06513869999999999</c:v>
                </c:pt>
                <c:pt idx="1716">
                  <c:v>0.07082579999999999</c:v>
                </c:pt>
                <c:pt idx="1717">
                  <c:v>0.0926261</c:v>
                </c:pt>
                <c:pt idx="1719">
                  <c:v>0.0357556</c:v>
                </c:pt>
                <c:pt idx="1720">
                  <c:v>0.06513869999999999</c:v>
                </c:pt>
                <c:pt idx="1722">
                  <c:v>0.0343339</c:v>
                </c:pt>
                <c:pt idx="1723">
                  <c:v>0.06656049999999999</c:v>
                </c:pt>
                <c:pt idx="1725">
                  <c:v>0.0324382</c:v>
                </c:pt>
                <c:pt idx="1726">
                  <c:v>0.06656049999999999</c:v>
                </c:pt>
                <c:pt idx="1728">
                  <c:v>0.0324382</c:v>
                </c:pt>
                <c:pt idx="1729">
                  <c:v>0.0679823</c:v>
                </c:pt>
                <c:pt idx="1731">
                  <c:v>0.0305425</c:v>
                </c:pt>
                <c:pt idx="1732">
                  <c:v>0.06845619999999999</c:v>
                </c:pt>
                <c:pt idx="1734">
                  <c:v>0.0291207</c:v>
                </c:pt>
                <c:pt idx="1735">
                  <c:v>0.07129969999999999</c:v>
                </c:pt>
                <c:pt idx="1737">
                  <c:v>0.0291207</c:v>
                </c:pt>
                <c:pt idx="1738">
                  <c:v>0.07272149999999999</c:v>
                </c:pt>
                <c:pt idx="1740">
                  <c:v>0.0291207</c:v>
                </c:pt>
                <c:pt idx="1741">
                  <c:v>0.07319539999999999</c:v>
                </c:pt>
                <c:pt idx="1743">
                  <c:v>0.0291207</c:v>
                </c:pt>
                <c:pt idx="1744">
                  <c:v>0.07272149999999999</c:v>
                </c:pt>
                <c:pt idx="1746">
                  <c:v>0.0286468</c:v>
                </c:pt>
                <c:pt idx="1747">
                  <c:v>0.07082579999999999</c:v>
                </c:pt>
                <c:pt idx="1749">
                  <c:v>0.0286468</c:v>
                </c:pt>
                <c:pt idx="1750">
                  <c:v>0.07035189999999999</c:v>
                </c:pt>
                <c:pt idx="1752">
                  <c:v>0.033386</c:v>
                </c:pt>
                <c:pt idx="1753">
                  <c:v>0.07082579999999999</c:v>
                </c:pt>
                <c:pt idx="1755">
                  <c:v>0.2869338</c:v>
                </c:pt>
                <c:pt idx="1756">
                  <c:v>0.2874077</c:v>
                </c:pt>
                <c:pt idx="1758">
                  <c:v>0.3182126</c:v>
                </c:pt>
                <c:pt idx="1759">
                  <c:v>0.3205822</c:v>
                </c:pt>
                <c:pt idx="1761">
                  <c:v>0.2869338</c:v>
                </c:pt>
                <c:pt idx="1762">
                  <c:v>0.3002036</c:v>
                </c:pt>
                <c:pt idx="1764">
                  <c:v>0.3148951</c:v>
                </c:pt>
                <c:pt idx="1765">
                  <c:v>0.3291128</c:v>
                </c:pt>
                <c:pt idx="1767">
                  <c:v>0.2869338</c:v>
                </c:pt>
                <c:pt idx="1768">
                  <c:v>0.3120516</c:v>
                </c:pt>
                <c:pt idx="1770">
                  <c:v>0.3139473</c:v>
                </c:pt>
                <c:pt idx="1771">
                  <c:v>0.3243736</c:v>
                </c:pt>
                <c:pt idx="1773">
                  <c:v>0.3305345</c:v>
                </c:pt>
                <c:pt idx="1774">
                  <c:v>0.3319563</c:v>
                </c:pt>
                <c:pt idx="1776">
                  <c:v>0.2869338</c:v>
                </c:pt>
                <c:pt idx="1777">
                  <c:v>0.3224779</c:v>
                </c:pt>
                <c:pt idx="1779">
                  <c:v>0.2869338</c:v>
                </c:pt>
                <c:pt idx="1780">
                  <c:v>0.3201083</c:v>
                </c:pt>
                <c:pt idx="1782">
                  <c:v>0.2954644</c:v>
                </c:pt>
                <c:pt idx="1783">
                  <c:v>0.3163169</c:v>
                </c:pt>
                <c:pt idx="1785">
                  <c:v>0.3082603</c:v>
                </c:pt>
                <c:pt idx="1786">
                  <c:v>0.3177387</c:v>
                </c:pt>
                <c:pt idx="1788">
                  <c:v>0.3129995</c:v>
                </c:pt>
                <c:pt idx="1789">
                  <c:v>0.3172648</c:v>
                </c:pt>
                <c:pt idx="1791">
                  <c:v>0.2646595</c:v>
                </c:pt>
                <c:pt idx="1792">
                  <c:v>0.2651334</c:v>
                </c:pt>
                <c:pt idx="1794">
                  <c:v>0.2722422</c:v>
                </c:pt>
                <c:pt idx="1795">
                  <c:v>0.2750858</c:v>
                </c:pt>
                <c:pt idx="1797">
                  <c:v>0.2528115</c:v>
                </c:pt>
                <c:pt idx="1798">
                  <c:v>0.2532854</c:v>
                </c:pt>
                <c:pt idx="1800">
                  <c:v>0.2566029</c:v>
                </c:pt>
                <c:pt idx="1801">
                  <c:v>0.2637117</c:v>
                </c:pt>
                <c:pt idx="1803">
                  <c:v>0.2712944</c:v>
                </c:pt>
                <c:pt idx="1804">
                  <c:v>0.2802989</c:v>
                </c:pt>
                <c:pt idx="1806">
                  <c:v>0.2528115</c:v>
                </c:pt>
                <c:pt idx="1807">
                  <c:v>0.2632377</c:v>
                </c:pt>
                <c:pt idx="1809">
                  <c:v>0.2651334</c:v>
                </c:pt>
                <c:pt idx="1810">
                  <c:v>0.2684509</c:v>
                </c:pt>
                <c:pt idx="1812">
                  <c:v>0.2693987</c:v>
                </c:pt>
                <c:pt idx="1813">
                  <c:v>0.2802989</c:v>
                </c:pt>
                <c:pt idx="1815">
                  <c:v>0.2537593</c:v>
                </c:pt>
                <c:pt idx="1816">
                  <c:v>0.2608681</c:v>
                </c:pt>
                <c:pt idx="1818">
                  <c:v>0.2651334</c:v>
                </c:pt>
                <c:pt idx="1819">
                  <c:v>0.2722422</c:v>
                </c:pt>
                <c:pt idx="1821">
                  <c:v>0.273664</c:v>
                </c:pt>
                <c:pt idx="1822">
                  <c:v>0.2807728</c:v>
                </c:pt>
                <c:pt idx="1824">
                  <c:v>0.2547072</c:v>
                </c:pt>
                <c:pt idx="1825">
                  <c:v>0.2599203</c:v>
                </c:pt>
                <c:pt idx="1827">
                  <c:v>0.2646595</c:v>
                </c:pt>
                <c:pt idx="1828">
                  <c:v>0.2717683</c:v>
                </c:pt>
                <c:pt idx="1830">
                  <c:v>0.219637</c:v>
                </c:pt>
                <c:pt idx="1831">
                  <c:v>0.2224805</c:v>
                </c:pt>
                <c:pt idx="1833">
                  <c:v>0.2475984</c:v>
                </c:pt>
                <c:pt idx="1834">
                  <c:v>0.2608681</c:v>
                </c:pt>
                <c:pt idx="1836">
                  <c:v>0.2646595</c:v>
                </c:pt>
                <c:pt idx="1837">
                  <c:v>0.2708205</c:v>
                </c:pt>
                <c:pt idx="1839">
                  <c:v>0.219637</c:v>
                </c:pt>
                <c:pt idx="1840">
                  <c:v>0.2262719</c:v>
                </c:pt>
                <c:pt idx="1842">
                  <c:v>0.2466505</c:v>
                </c:pt>
                <c:pt idx="1843">
                  <c:v>0.2603942</c:v>
                </c:pt>
                <c:pt idx="1845">
                  <c:v>0.2632377</c:v>
                </c:pt>
                <c:pt idx="1846">
                  <c:v>0.2703466</c:v>
                </c:pt>
                <c:pt idx="1848">
                  <c:v>0.2191631</c:v>
                </c:pt>
                <c:pt idx="1849">
                  <c:v>0.2324329</c:v>
                </c:pt>
                <c:pt idx="1851">
                  <c:v>0.2419113</c:v>
                </c:pt>
                <c:pt idx="1852">
                  <c:v>0.2603942</c:v>
                </c:pt>
                <c:pt idx="1854">
                  <c:v>0.2632377</c:v>
                </c:pt>
                <c:pt idx="1855">
                  <c:v>0.2693987</c:v>
                </c:pt>
                <c:pt idx="1857">
                  <c:v>0.2305372</c:v>
                </c:pt>
                <c:pt idx="1858">
                  <c:v>0.2352764</c:v>
                </c:pt>
                <c:pt idx="1860">
                  <c:v>0.2366982</c:v>
                </c:pt>
                <c:pt idx="1861">
                  <c:v>0.2622899</c:v>
                </c:pt>
                <c:pt idx="1863">
                  <c:v>0.2646595</c:v>
                </c:pt>
                <c:pt idx="1864">
                  <c:v>0.2684509</c:v>
                </c:pt>
                <c:pt idx="1866">
                  <c:v>0.2452287</c:v>
                </c:pt>
                <c:pt idx="1867">
                  <c:v>0.2632377</c:v>
                </c:pt>
                <c:pt idx="1869">
                  <c:v>0.2651334</c:v>
                </c:pt>
                <c:pt idx="1870">
                  <c:v>0.267977</c:v>
                </c:pt>
                <c:pt idx="1872">
                  <c:v>0.2599203</c:v>
                </c:pt>
                <c:pt idx="1873">
                  <c:v>0.2670291</c:v>
                </c:pt>
                <c:pt idx="1875">
                  <c:v>0.3153691</c:v>
                </c:pt>
                <c:pt idx="1876">
                  <c:v>0.3172648</c:v>
                </c:pt>
                <c:pt idx="1878">
                  <c:v>0.3125255</c:v>
                </c:pt>
                <c:pt idx="1879">
                  <c:v>0.3177387</c:v>
                </c:pt>
                <c:pt idx="1881">
                  <c:v>0.3115777</c:v>
                </c:pt>
                <c:pt idx="1882">
                  <c:v>0.3191604</c:v>
                </c:pt>
                <c:pt idx="1884">
                  <c:v>0.3106299</c:v>
                </c:pt>
                <c:pt idx="1885">
                  <c:v>0.3201083</c:v>
                </c:pt>
                <c:pt idx="1887">
                  <c:v>0.309682</c:v>
                </c:pt>
                <c:pt idx="1888">
                  <c:v>0.3205822</c:v>
                </c:pt>
                <c:pt idx="1890">
                  <c:v>0.3087342</c:v>
                </c:pt>
                <c:pt idx="1891">
                  <c:v>0.3262693</c:v>
                </c:pt>
                <c:pt idx="1893">
                  <c:v>0.3077863</c:v>
                </c:pt>
                <c:pt idx="1894">
                  <c:v>0.327691</c:v>
                </c:pt>
                <c:pt idx="1896">
                  <c:v>0.3073124</c:v>
                </c:pt>
                <c:pt idx="1897">
                  <c:v>0.3319563</c:v>
                </c:pt>
                <c:pt idx="1899">
                  <c:v>0.3063646</c:v>
                </c:pt>
                <c:pt idx="1900">
                  <c:v>0.3314824</c:v>
                </c:pt>
                <c:pt idx="1902">
                  <c:v>0.3054167</c:v>
                </c:pt>
                <c:pt idx="1903">
                  <c:v>0.3314824</c:v>
                </c:pt>
                <c:pt idx="1905">
                  <c:v>0.333852</c:v>
                </c:pt>
                <c:pt idx="1906">
                  <c:v>0.3352738</c:v>
                </c:pt>
                <c:pt idx="1908">
                  <c:v>0.3044689</c:v>
                </c:pt>
                <c:pt idx="1909">
                  <c:v>0.3409608</c:v>
                </c:pt>
                <c:pt idx="1911">
                  <c:v>0.303521</c:v>
                </c:pt>
                <c:pt idx="1912">
                  <c:v>0.3442783</c:v>
                </c:pt>
                <c:pt idx="1914">
                  <c:v>0.3025732</c:v>
                </c:pt>
                <c:pt idx="1915">
                  <c:v>0.3471218</c:v>
                </c:pt>
                <c:pt idx="1917">
                  <c:v>0.3058906</c:v>
                </c:pt>
                <c:pt idx="1918">
                  <c:v>0.3494914</c:v>
                </c:pt>
                <c:pt idx="1920">
                  <c:v>0.3509132</c:v>
                </c:pt>
                <c:pt idx="1921">
                  <c:v>0.3513871</c:v>
                </c:pt>
                <c:pt idx="1923">
                  <c:v>0.3063646</c:v>
                </c:pt>
                <c:pt idx="1924">
                  <c:v>0.3528088</c:v>
                </c:pt>
                <c:pt idx="1926">
                  <c:v>0.3077863</c:v>
                </c:pt>
                <c:pt idx="1927">
                  <c:v>0.3509132</c:v>
                </c:pt>
                <c:pt idx="1929">
                  <c:v>0.3087342</c:v>
                </c:pt>
                <c:pt idx="1930">
                  <c:v>0.3452261</c:v>
                </c:pt>
                <c:pt idx="1932">
                  <c:v>0.3087342</c:v>
                </c:pt>
                <c:pt idx="1933">
                  <c:v>0.3442783</c:v>
                </c:pt>
                <c:pt idx="1935">
                  <c:v>0.3082603</c:v>
                </c:pt>
                <c:pt idx="1936">
                  <c:v>0.3433304</c:v>
                </c:pt>
                <c:pt idx="1938">
                  <c:v>0.3077863</c:v>
                </c:pt>
                <c:pt idx="1939">
                  <c:v>0.3381173</c:v>
                </c:pt>
                <c:pt idx="1941">
                  <c:v>0.3092081</c:v>
                </c:pt>
                <c:pt idx="1942">
                  <c:v>0.3376434</c:v>
                </c:pt>
                <c:pt idx="1944">
                  <c:v>0.3087342</c:v>
                </c:pt>
                <c:pt idx="1945">
                  <c:v>0.3366955</c:v>
                </c:pt>
                <c:pt idx="1947">
                  <c:v>0.3092081</c:v>
                </c:pt>
                <c:pt idx="1948">
                  <c:v>0.3357477</c:v>
                </c:pt>
                <c:pt idx="1950">
                  <c:v>0.3101559</c:v>
                </c:pt>
                <c:pt idx="1951">
                  <c:v>0.3347998</c:v>
                </c:pt>
                <c:pt idx="1953">
                  <c:v>0.3111038</c:v>
                </c:pt>
                <c:pt idx="1954">
                  <c:v>0.333852</c:v>
                </c:pt>
                <c:pt idx="1956">
                  <c:v>0.3120516</c:v>
                </c:pt>
                <c:pt idx="1957">
                  <c:v>0.3329041</c:v>
                </c:pt>
                <c:pt idx="1959">
                  <c:v>0.3129995</c:v>
                </c:pt>
                <c:pt idx="1960">
                  <c:v>0.3167908</c:v>
                </c:pt>
                <c:pt idx="1962">
                  <c:v>0.3201083</c:v>
                </c:pt>
                <c:pt idx="1963">
                  <c:v>0.3319563</c:v>
                </c:pt>
                <c:pt idx="1965">
                  <c:v>0.3248475</c:v>
                </c:pt>
                <c:pt idx="1966">
                  <c:v>0.3286389</c:v>
                </c:pt>
                <c:pt idx="1968">
                  <c:v>0.1210614</c:v>
                </c:pt>
                <c:pt idx="1969">
                  <c:v>0.14144</c:v>
                </c:pt>
                <c:pt idx="1971">
                  <c:v>0.1447575</c:v>
                </c:pt>
                <c:pt idx="1972">
                  <c:v>0.1494967</c:v>
                </c:pt>
                <c:pt idx="1974">
                  <c:v>0.1220093</c:v>
                </c:pt>
                <c:pt idx="1975">
                  <c:v>0.1613447</c:v>
                </c:pt>
                <c:pt idx="1977">
                  <c:v>0.1229571</c:v>
                </c:pt>
                <c:pt idx="1978">
                  <c:v>0.1632404</c:v>
                </c:pt>
                <c:pt idx="1980">
                  <c:v>0.1243789</c:v>
                </c:pt>
                <c:pt idx="1981">
                  <c:v>0.1641882</c:v>
                </c:pt>
                <c:pt idx="1983">
                  <c:v>0.1248528</c:v>
                </c:pt>
                <c:pt idx="1984">
                  <c:v>0.1646622</c:v>
                </c:pt>
                <c:pt idx="1986">
                  <c:v>0.1248528</c:v>
                </c:pt>
                <c:pt idx="1987">
                  <c:v>0.1670318</c:v>
                </c:pt>
                <c:pt idx="1989">
                  <c:v>0.1243789</c:v>
                </c:pt>
                <c:pt idx="1990">
                  <c:v>0.1675057</c:v>
                </c:pt>
                <c:pt idx="1992">
                  <c:v>0.1239049</c:v>
                </c:pt>
                <c:pt idx="1993">
                  <c:v>0.1712971</c:v>
                </c:pt>
                <c:pt idx="1995">
                  <c:v>0.1229571</c:v>
                </c:pt>
                <c:pt idx="1996">
                  <c:v>0.1712971</c:v>
                </c:pt>
                <c:pt idx="1998">
                  <c:v>0.1215353</c:v>
                </c:pt>
                <c:pt idx="1999">
                  <c:v>0.171771</c:v>
                </c:pt>
                <c:pt idx="2001">
                  <c:v>0.1201136</c:v>
                </c:pt>
                <c:pt idx="2002">
                  <c:v>0.1703492</c:v>
                </c:pt>
                <c:pt idx="2004">
                  <c:v>0.1196397</c:v>
                </c:pt>
                <c:pt idx="2005">
                  <c:v>0.1694014</c:v>
                </c:pt>
                <c:pt idx="2007">
                  <c:v>0.1201136</c:v>
                </c:pt>
                <c:pt idx="2008">
                  <c:v>0.1542359</c:v>
                </c:pt>
                <c:pt idx="2010">
                  <c:v>0.1551837</c:v>
                </c:pt>
                <c:pt idx="2011">
                  <c:v>0.1689274</c:v>
                </c:pt>
                <c:pt idx="2013">
                  <c:v>0.1191657</c:v>
                </c:pt>
                <c:pt idx="2014">
                  <c:v>0.1504445</c:v>
                </c:pt>
                <c:pt idx="2016">
                  <c:v>0.1570794</c:v>
                </c:pt>
                <c:pt idx="2017">
                  <c:v>0.1679796</c:v>
                </c:pt>
                <c:pt idx="2019">
                  <c:v>0.1191657</c:v>
                </c:pt>
                <c:pt idx="2020">
                  <c:v>0.1513924</c:v>
                </c:pt>
                <c:pt idx="2022">
                  <c:v>0.1585012</c:v>
                </c:pt>
                <c:pt idx="2023">
                  <c:v>0.1670318</c:v>
                </c:pt>
                <c:pt idx="2025">
                  <c:v>0.1205875</c:v>
                </c:pt>
                <c:pt idx="2026">
                  <c:v>0.1547098</c:v>
                </c:pt>
                <c:pt idx="2028">
                  <c:v>0.1613447</c:v>
                </c:pt>
                <c:pt idx="2029">
                  <c:v>0.1651361</c:v>
                </c:pt>
                <c:pt idx="2031">
                  <c:v>0.1210614</c:v>
                </c:pt>
                <c:pt idx="2032">
                  <c:v>0.1547098</c:v>
                </c:pt>
                <c:pt idx="2034">
                  <c:v>0.1210614</c:v>
                </c:pt>
                <c:pt idx="2035">
                  <c:v>0.1570794</c:v>
                </c:pt>
                <c:pt idx="2037">
                  <c:v>0.1224832</c:v>
                </c:pt>
                <c:pt idx="2038">
                  <c:v>0.1570794</c:v>
                </c:pt>
                <c:pt idx="2040">
                  <c:v>0.1243789</c:v>
                </c:pt>
                <c:pt idx="2041">
                  <c:v>0.1276963</c:v>
                </c:pt>
                <c:pt idx="2043">
                  <c:v>0.1305398</c:v>
                </c:pt>
                <c:pt idx="2044">
                  <c:v>0.1566055</c:v>
                </c:pt>
                <c:pt idx="2046">
                  <c:v>0.1016306</c:v>
                </c:pt>
                <c:pt idx="2047">
                  <c:v>0.1035263</c:v>
                </c:pt>
                <c:pt idx="2049">
                  <c:v>0.1305398</c:v>
                </c:pt>
                <c:pt idx="2050">
                  <c:v>0.1561316</c:v>
                </c:pt>
                <c:pt idx="2052">
                  <c:v>0.099735</c:v>
                </c:pt>
                <c:pt idx="2053">
                  <c:v>0.1049481</c:v>
                </c:pt>
                <c:pt idx="2055">
                  <c:v>0.1305398</c:v>
                </c:pt>
                <c:pt idx="2056">
                  <c:v>0.1542359</c:v>
                </c:pt>
                <c:pt idx="2058">
                  <c:v>0.1006828</c:v>
                </c:pt>
                <c:pt idx="2059">
                  <c:v>0.1063699</c:v>
                </c:pt>
                <c:pt idx="2061">
                  <c:v>0.1333834</c:v>
                </c:pt>
                <c:pt idx="2062">
                  <c:v>0.1547098</c:v>
                </c:pt>
                <c:pt idx="2064">
                  <c:v>0.099735</c:v>
                </c:pt>
                <c:pt idx="2065">
                  <c:v>0.1073177</c:v>
                </c:pt>
                <c:pt idx="2067">
                  <c:v>0.1333834</c:v>
                </c:pt>
                <c:pt idx="2068">
                  <c:v>0.1499706</c:v>
                </c:pt>
                <c:pt idx="2070">
                  <c:v>0.0964175</c:v>
                </c:pt>
                <c:pt idx="2071">
                  <c:v>0.111583</c:v>
                </c:pt>
                <c:pt idx="2073">
                  <c:v>0.1139526</c:v>
                </c:pt>
                <c:pt idx="2074">
                  <c:v>0.1163222</c:v>
                </c:pt>
                <c:pt idx="2076">
                  <c:v>0.1272224</c:v>
                </c:pt>
                <c:pt idx="2077">
                  <c:v>0.1276963</c:v>
                </c:pt>
                <c:pt idx="2079">
                  <c:v>0.1338573</c:v>
                </c:pt>
                <c:pt idx="2080">
                  <c:v>0.1438096</c:v>
                </c:pt>
                <c:pt idx="2082">
                  <c:v>0.08504340000000001</c:v>
                </c:pt>
                <c:pt idx="2083">
                  <c:v>0.117744</c:v>
                </c:pt>
                <c:pt idx="2085">
                  <c:v>0.07319539999999999</c:v>
                </c:pt>
                <c:pt idx="2086">
                  <c:v>0.1262745</c:v>
                </c:pt>
                <c:pt idx="2088">
                  <c:v>0.1333834</c:v>
                </c:pt>
                <c:pt idx="2089">
                  <c:v>0.1367008</c:v>
                </c:pt>
                <c:pt idx="2091">
                  <c:v>0.1404922</c:v>
                </c:pt>
                <c:pt idx="2092">
                  <c:v>0.14144</c:v>
                </c:pt>
                <c:pt idx="2094">
                  <c:v>0.06987790000000001</c:v>
                </c:pt>
                <c:pt idx="2095">
                  <c:v>0.1442835</c:v>
                </c:pt>
                <c:pt idx="2097">
                  <c:v>0.1480749</c:v>
                </c:pt>
                <c:pt idx="2098">
                  <c:v>0.1509184</c:v>
                </c:pt>
                <c:pt idx="2100">
                  <c:v>0.07082579999999999</c:v>
                </c:pt>
                <c:pt idx="2101">
                  <c:v>0.1087395</c:v>
                </c:pt>
                <c:pt idx="2103">
                  <c:v>0.1125308</c:v>
                </c:pt>
                <c:pt idx="2104">
                  <c:v>0.1428618</c:v>
                </c:pt>
                <c:pt idx="2106">
                  <c:v>0.07414320000000001</c:v>
                </c:pt>
                <c:pt idx="2107">
                  <c:v>0.1016306</c:v>
                </c:pt>
                <c:pt idx="2109">
                  <c:v>0.1163222</c:v>
                </c:pt>
                <c:pt idx="2110">
                  <c:v>0.1314877</c:v>
                </c:pt>
                <c:pt idx="2112">
                  <c:v>0.135753</c:v>
                </c:pt>
                <c:pt idx="2113">
                  <c:v>0.1371747</c:v>
                </c:pt>
                <c:pt idx="2115">
                  <c:v>0.1385965</c:v>
                </c:pt>
                <c:pt idx="2116">
                  <c:v>0.1428618</c:v>
                </c:pt>
                <c:pt idx="2118">
                  <c:v>0.08077810000000001</c:v>
                </c:pt>
                <c:pt idx="2119">
                  <c:v>0.0902565</c:v>
                </c:pt>
                <c:pt idx="2121">
                  <c:v>0.0921522</c:v>
                </c:pt>
                <c:pt idx="2122">
                  <c:v>0.0987871</c:v>
                </c:pt>
                <c:pt idx="2124">
                  <c:v>0.1267485</c:v>
                </c:pt>
                <c:pt idx="2125">
                  <c:v>0.1310138</c:v>
                </c:pt>
                <c:pt idx="2127">
                  <c:v>0.08504340000000001</c:v>
                </c:pt>
                <c:pt idx="2128">
                  <c:v>0.09073050000000001</c:v>
                </c:pt>
                <c:pt idx="2130">
                  <c:v>0.0878869</c:v>
                </c:pt>
                <c:pt idx="2131">
                  <c:v>0.0926261</c:v>
                </c:pt>
                <c:pt idx="2133">
                  <c:v>0.0902565</c:v>
                </c:pt>
                <c:pt idx="2134">
                  <c:v>0.09499580000000001</c:v>
                </c:pt>
                <c:pt idx="2136">
                  <c:v>0.08077810000000001</c:v>
                </c:pt>
                <c:pt idx="2137">
                  <c:v>0.08267380000000001</c:v>
                </c:pt>
                <c:pt idx="2139">
                  <c:v>0.08409560000000001</c:v>
                </c:pt>
                <c:pt idx="2140">
                  <c:v>0.08646520000000001</c:v>
                </c:pt>
                <c:pt idx="2142">
                  <c:v>-0.0054755</c:v>
                </c:pt>
                <c:pt idx="2143">
                  <c:v>0.0073203</c:v>
                </c:pt>
                <c:pt idx="2145">
                  <c:v>-0.0054755</c:v>
                </c:pt>
                <c:pt idx="2146">
                  <c:v>0.0594517</c:v>
                </c:pt>
                <c:pt idx="2148">
                  <c:v>-0.0054755</c:v>
                </c:pt>
                <c:pt idx="2149">
                  <c:v>0.0594517</c:v>
                </c:pt>
                <c:pt idx="2151">
                  <c:v>-0.0054755</c:v>
                </c:pt>
                <c:pt idx="2152">
                  <c:v>0.057556</c:v>
                </c:pt>
                <c:pt idx="2154">
                  <c:v>-0.0054755</c:v>
                </c:pt>
                <c:pt idx="2155">
                  <c:v>0.0532907</c:v>
                </c:pt>
                <c:pt idx="2157">
                  <c:v>-0.0054755</c:v>
                </c:pt>
                <c:pt idx="2158">
                  <c:v>0.0509211</c:v>
                </c:pt>
                <c:pt idx="2160">
                  <c:v>-0.0054755</c:v>
                </c:pt>
                <c:pt idx="2161">
                  <c:v>0.0466558</c:v>
                </c:pt>
                <c:pt idx="2163">
                  <c:v>-0.0054755</c:v>
                </c:pt>
                <c:pt idx="2164">
                  <c:v>0.0419166</c:v>
                </c:pt>
                <c:pt idx="2166">
                  <c:v>-0.0054755</c:v>
                </c:pt>
                <c:pt idx="2167">
                  <c:v>0.0390731</c:v>
                </c:pt>
                <c:pt idx="2169">
                  <c:v>-0.0054755</c:v>
                </c:pt>
                <c:pt idx="2170">
                  <c:v>0.039547</c:v>
                </c:pt>
                <c:pt idx="2172">
                  <c:v>-0.0054755</c:v>
                </c:pt>
                <c:pt idx="2173">
                  <c:v>0.0400209</c:v>
                </c:pt>
                <c:pt idx="2175">
                  <c:v>-0.0054755</c:v>
                </c:pt>
                <c:pt idx="2176">
                  <c:v>0.039547</c:v>
                </c:pt>
                <c:pt idx="2178">
                  <c:v>-0.008793</c:v>
                </c:pt>
                <c:pt idx="2179">
                  <c:v>0.0404948</c:v>
                </c:pt>
                <c:pt idx="2181">
                  <c:v>-0.009740800000000001</c:v>
                </c:pt>
                <c:pt idx="2182">
                  <c:v>0.0376513</c:v>
                </c:pt>
                <c:pt idx="2184">
                  <c:v>-0.0073712</c:v>
                </c:pt>
                <c:pt idx="2185">
                  <c:v>0.0381252</c:v>
                </c:pt>
                <c:pt idx="2187">
                  <c:v>-0.0064234</c:v>
                </c:pt>
                <c:pt idx="2188">
                  <c:v>0.0404948</c:v>
                </c:pt>
                <c:pt idx="2190">
                  <c:v>-0.0068973</c:v>
                </c:pt>
                <c:pt idx="2191">
                  <c:v>0.0447601</c:v>
                </c:pt>
                <c:pt idx="2193">
                  <c:v>-0.0068973</c:v>
                </c:pt>
                <c:pt idx="2194">
                  <c:v>0.0447601</c:v>
                </c:pt>
                <c:pt idx="2196">
                  <c:v>-0.008319</c:v>
                </c:pt>
                <c:pt idx="2197">
                  <c:v>0.0442862</c:v>
                </c:pt>
                <c:pt idx="2199">
                  <c:v>-0.0092669</c:v>
                </c:pt>
                <c:pt idx="2200">
                  <c:v>0.0442862</c:v>
                </c:pt>
                <c:pt idx="2202">
                  <c:v>-0.0092669</c:v>
                </c:pt>
                <c:pt idx="2203">
                  <c:v>0.045708</c:v>
                </c:pt>
                <c:pt idx="2205">
                  <c:v>-0.0092669</c:v>
                </c:pt>
                <c:pt idx="2206">
                  <c:v>0.0485515</c:v>
                </c:pt>
                <c:pt idx="2208">
                  <c:v>-0.009740800000000001</c:v>
                </c:pt>
                <c:pt idx="2209">
                  <c:v>0.0518689</c:v>
                </c:pt>
                <c:pt idx="2211">
                  <c:v>-0.009740800000000001</c:v>
                </c:pt>
                <c:pt idx="2212">
                  <c:v>0.0547125</c:v>
                </c:pt>
                <c:pt idx="2214">
                  <c:v>-0.009740800000000001</c:v>
                </c:pt>
                <c:pt idx="2215">
                  <c:v>0.0566081</c:v>
                </c:pt>
                <c:pt idx="2217">
                  <c:v>-0.009740800000000001</c:v>
                </c:pt>
                <c:pt idx="2218">
                  <c:v>0.0594517</c:v>
                </c:pt>
                <c:pt idx="2220">
                  <c:v>-0.0106887</c:v>
                </c:pt>
                <c:pt idx="2221">
                  <c:v>0.06276909999999999</c:v>
                </c:pt>
                <c:pt idx="2223">
                  <c:v>-0.0121104</c:v>
                </c:pt>
                <c:pt idx="2224">
                  <c:v>0.06893009999999999</c:v>
                </c:pt>
                <c:pt idx="2226">
                  <c:v>-0.0125843</c:v>
                </c:pt>
                <c:pt idx="2227">
                  <c:v>0.07414320000000001</c:v>
                </c:pt>
                <c:pt idx="2229">
                  <c:v>-0.0130583</c:v>
                </c:pt>
                <c:pt idx="2230">
                  <c:v>0.0499732</c:v>
                </c:pt>
                <c:pt idx="2232">
                  <c:v>0.057556</c:v>
                </c:pt>
                <c:pt idx="2233">
                  <c:v>0.0608734</c:v>
                </c:pt>
                <c:pt idx="2235">
                  <c:v>-0.0130583</c:v>
                </c:pt>
                <c:pt idx="2236">
                  <c:v>0.0414427</c:v>
                </c:pt>
                <c:pt idx="2238">
                  <c:v>0.045708</c:v>
                </c:pt>
                <c:pt idx="2239">
                  <c:v>0.0461819</c:v>
                </c:pt>
                <c:pt idx="2241">
                  <c:v>-0.0130583</c:v>
                </c:pt>
                <c:pt idx="2242">
                  <c:v>0.0253294</c:v>
                </c:pt>
                <c:pt idx="2244">
                  <c:v>0.0295946</c:v>
                </c:pt>
                <c:pt idx="2245">
                  <c:v>0.0381252</c:v>
                </c:pt>
                <c:pt idx="2247">
                  <c:v>-0.0125843</c:v>
                </c:pt>
                <c:pt idx="2248">
                  <c:v>0.0158509</c:v>
                </c:pt>
                <c:pt idx="2250">
                  <c:v>-0.0135322</c:v>
                </c:pt>
                <c:pt idx="2251">
                  <c:v>0.0144292</c:v>
                </c:pt>
                <c:pt idx="2253">
                  <c:v>0.0101639</c:v>
                </c:pt>
                <c:pt idx="2254">
                  <c:v>0.0139552</c:v>
                </c:pt>
                <c:pt idx="2256">
                  <c:v>0.0101639</c:v>
                </c:pt>
                <c:pt idx="2257">
                  <c:v>0.0134813</c:v>
                </c:pt>
                <c:pt idx="2259">
                  <c:v>0.08030420000000001</c:v>
                </c:pt>
                <c:pt idx="2260">
                  <c:v>0.08836090000000001</c:v>
                </c:pt>
                <c:pt idx="2262">
                  <c:v>0.08267380000000001</c:v>
                </c:pt>
                <c:pt idx="2263">
                  <c:v>0.0897826</c:v>
                </c:pt>
                <c:pt idx="2265">
                  <c:v>0.0196423</c:v>
                </c:pt>
                <c:pt idx="2266">
                  <c:v>0.0570821</c:v>
                </c:pt>
                <c:pt idx="2268">
                  <c:v>0.08172599999999999</c:v>
                </c:pt>
                <c:pt idx="2269">
                  <c:v>0.0897826</c:v>
                </c:pt>
                <c:pt idx="2271">
                  <c:v>0.0196423</c:v>
                </c:pt>
                <c:pt idx="2272">
                  <c:v>0.0916783</c:v>
                </c:pt>
                <c:pt idx="2274">
                  <c:v>0.0191684</c:v>
                </c:pt>
                <c:pt idx="2275">
                  <c:v>0.0940479</c:v>
                </c:pt>
                <c:pt idx="2277">
                  <c:v>0.0191684</c:v>
                </c:pt>
                <c:pt idx="2278">
                  <c:v>0.0945218</c:v>
                </c:pt>
                <c:pt idx="2280">
                  <c:v>0.0191684</c:v>
                </c:pt>
                <c:pt idx="2281">
                  <c:v>0.0916783</c:v>
                </c:pt>
                <c:pt idx="2283">
                  <c:v>0.0191684</c:v>
                </c:pt>
                <c:pt idx="2284">
                  <c:v>0.0897826</c:v>
                </c:pt>
                <c:pt idx="2286">
                  <c:v>0.0191684</c:v>
                </c:pt>
                <c:pt idx="2287">
                  <c:v>0.0897826</c:v>
                </c:pt>
                <c:pt idx="2289">
                  <c:v>0.0191684</c:v>
                </c:pt>
                <c:pt idx="2290">
                  <c:v>0.08836090000000001</c:v>
                </c:pt>
                <c:pt idx="2292">
                  <c:v>0.0191684</c:v>
                </c:pt>
                <c:pt idx="2293">
                  <c:v>0.0878869</c:v>
                </c:pt>
                <c:pt idx="2295">
                  <c:v>0.0191684</c:v>
                </c:pt>
                <c:pt idx="2296">
                  <c:v>0.08219990000000001</c:v>
                </c:pt>
                <c:pt idx="2298">
                  <c:v>0.0831477</c:v>
                </c:pt>
                <c:pt idx="2299">
                  <c:v>0.08409560000000001</c:v>
                </c:pt>
                <c:pt idx="2301">
                  <c:v>0.0191684</c:v>
                </c:pt>
                <c:pt idx="2302">
                  <c:v>0.07983030000000001</c:v>
                </c:pt>
                <c:pt idx="2304">
                  <c:v>0.0191684</c:v>
                </c:pt>
                <c:pt idx="2305">
                  <c:v>0.07651280000000001</c:v>
                </c:pt>
                <c:pt idx="2307">
                  <c:v>0.0191684</c:v>
                </c:pt>
                <c:pt idx="2308">
                  <c:v>0.07651280000000001</c:v>
                </c:pt>
                <c:pt idx="2310">
                  <c:v>0.0191684</c:v>
                </c:pt>
                <c:pt idx="2311">
                  <c:v>0.07746069999999999</c:v>
                </c:pt>
                <c:pt idx="2313">
                  <c:v>0.0186945</c:v>
                </c:pt>
                <c:pt idx="2314">
                  <c:v>0.07793460000000001</c:v>
                </c:pt>
                <c:pt idx="2316">
                  <c:v>0.0186945</c:v>
                </c:pt>
                <c:pt idx="2317">
                  <c:v>0.07224750000000001</c:v>
                </c:pt>
                <c:pt idx="2319">
                  <c:v>0.07319539999999999</c:v>
                </c:pt>
                <c:pt idx="2320">
                  <c:v>0.07840850000000001</c:v>
                </c:pt>
                <c:pt idx="2322">
                  <c:v>0.0186945</c:v>
                </c:pt>
                <c:pt idx="2323">
                  <c:v>0.07082579999999999</c:v>
                </c:pt>
                <c:pt idx="2325">
                  <c:v>0.0149031</c:v>
                </c:pt>
                <c:pt idx="2326">
                  <c:v>0.07035189999999999</c:v>
                </c:pt>
                <c:pt idx="2328">
                  <c:v>0.0130074</c:v>
                </c:pt>
                <c:pt idx="2329">
                  <c:v>0.06750829999999999</c:v>
                </c:pt>
                <c:pt idx="2331">
                  <c:v>0.0130074</c:v>
                </c:pt>
                <c:pt idx="2332">
                  <c:v>0.0641909</c:v>
                </c:pt>
                <c:pt idx="2334">
                  <c:v>0.0149031</c:v>
                </c:pt>
                <c:pt idx="2335">
                  <c:v>0.0613474</c:v>
                </c:pt>
                <c:pt idx="2337">
                  <c:v>0.009690000000000001</c:v>
                </c:pt>
                <c:pt idx="2338">
                  <c:v>0.0603995</c:v>
                </c:pt>
                <c:pt idx="2340">
                  <c:v>0.0077943</c:v>
                </c:pt>
                <c:pt idx="2341">
                  <c:v>0.0594517</c:v>
                </c:pt>
                <c:pt idx="2343">
                  <c:v>0.0058986</c:v>
                </c:pt>
                <c:pt idx="2344">
                  <c:v>0.0589777</c:v>
                </c:pt>
                <c:pt idx="2346">
                  <c:v>0.0044768</c:v>
                </c:pt>
                <c:pt idx="2347">
                  <c:v>0.0599256</c:v>
                </c:pt>
                <c:pt idx="2349">
                  <c:v>0.0367035</c:v>
                </c:pt>
                <c:pt idx="2350">
                  <c:v>0.0570821</c:v>
                </c:pt>
                <c:pt idx="2352">
                  <c:v>0.0959436</c:v>
                </c:pt>
                <c:pt idx="2353">
                  <c:v>0.0987871</c:v>
                </c:pt>
                <c:pt idx="2355">
                  <c:v>0.09499580000000001</c:v>
                </c:pt>
                <c:pt idx="2356">
                  <c:v>0.105422</c:v>
                </c:pt>
                <c:pt idx="2358">
                  <c:v>0.1082655</c:v>
                </c:pt>
                <c:pt idx="2359">
                  <c:v>0.1134787</c:v>
                </c:pt>
                <c:pt idx="2361">
                  <c:v>0.09310010000000001</c:v>
                </c:pt>
                <c:pt idx="2362">
                  <c:v>0.1134787</c:v>
                </c:pt>
                <c:pt idx="2364">
                  <c:v>0.0926261</c:v>
                </c:pt>
                <c:pt idx="2365">
                  <c:v>0.1134787</c:v>
                </c:pt>
                <c:pt idx="2367">
                  <c:v>0.06561259999999999</c:v>
                </c:pt>
                <c:pt idx="2368">
                  <c:v>0.07035189999999999</c:v>
                </c:pt>
                <c:pt idx="2370">
                  <c:v>0.09310010000000001</c:v>
                </c:pt>
                <c:pt idx="2371">
                  <c:v>0.1130048</c:v>
                </c:pt>
                <c:pt idx="2373">
                  <c:v>0.06561259999999999</c:v>
                </c:pt>
                <c:pt idx="2374">
                  <c:v>0.1125308</c:v>
                </c:pt>
                <c:pt idx="2376">
                  <c:v>0.06703439999999999</c:v>
                </c:pt>
                <c:pt idx="2377">
                  <c:v>0.1120569</c:v>
                </c:pt>
                <c:pt idx="2379">
                  <c:v>0.06703439999999999</c:v>
                </c:pt>
                <c:pt idx="2380">
                  <c:v>0.1120569</c:v>
                </c:pt>
                <c:pt idx="2382">
                  <c:v>0.06845619999999999</c:v>
                </c:pt>
                <c:pt idx="2383">
                  <c:v>0.111583</c:v>
                </c:pt>
                <c:pt idx="2385">
                  <c:v>0.06893009999999999</c:v>
                </c:pt>
                <c:pt idx="2386">
                  <c:v>0.1111091</c:v>
                </c:pt>
                <c:pt idx="2388">
                  <c:v>0.07177360000000001</c:v>
                </c:pt>
                <c:pt idx="2389">
                  <c:v>0.1106352</c:v>
                </c:pt>
                <c:pt idx="2391">
                  <c:v>0.07319539999999999</c:v>
                </c:pt>
                <c:pt idx="2392">
                  <c:v>0.1106352</c:v>
                </c:pt>
                <c:pt idx="2394">
                  <c:v>0.07366929999999999</c:v>
                </c:pt>
                <c:pt idx="2395">
                  <c:v>0.1106352</c:v>
                </c:pt>
                <c:pt idx="2397">
                  <c:v>0.07319539999999999</c:v>
                </c:pt>
                <c:pt idx="2398">
                  <c:v>0.1106352</c:v>
                </c:pt>
                <c:pt idx="2400">
                  <c:v>0.07129969999999999</c:v>
                </c:pt>
                <c:pt idx="2401">
                  <c:v>0.1111091</c:v>
                </c:pt>
                <c:pt idx="2403">
                  <c:v>0.07082579999999999</c:v>
                </c:pt>
                <c:pt idx="2404">
                  <c:v>0.1111091</c:v>
                </c:pt>
                <c:pt idx="2406">
                  <c:v>0.07129969999999999</c:v>
                </c:pt>
                <c:pt idx="2407">
                  <c:v>0.1111091</c:v>
                </c:pt>
                <c:pt idx="2409">
                  <c:v>0.07129969999999999</c:v>
                </c:pt>
                <c:pt idx="2410">
                  <c:v>0.1111091</c:v>
                </c:pt>
                <c:pt idx="2412">
                  <c:v>0.07082579999999999</c:v>
                </c:pt>
                <c:pt idx="2413">
                  <c:v>0.1111091</c:v>
                </c:pt>
                <c:pt idx="2415">
                  <c:v>0.07177360000000001</c:v>
                </c:pt>
                <c:pt idx="2416">
                  <c:v>0.1111091</c:v>
                </c:pt>
                <c:pt idx="2418">
                  <c:v>0.06940399999999999</c:v>
                </c:pt>
                <c:pt idx="2419">
                  <c:v>0.1111091</c:v>
                </c:pt>
                <c:pt idx="2421">
                  <c:v>0.07035189999999999</c:v>
                </c:pt>
                <c:pt idx="2422">
                  <c:v>0.1111091</c:v>
                </c:pt>
                <c:pt idx="2424">
                  <c:v>0.07177360000000001</c:v>
                </c:pt>
                <c:pt idx="2425">
                  <c:v>0.1111091</c:v>
                </c:pt>
                <c:pt idx="2427">
                  <c:v>0.07319539999999999</c:v>
                </c:pt>
                <c:pt idx="2428">
                  <c:v>0.111583</c:v>
                </c:pt>
                <c:pt idx="2430">
                  <c:v>0.07414320000000001</c:v>
                </c:pt>
                <c:pt idx="2431">
                  <c:v>0.111583</c:v>
                </c:pt>
                <c:pt idx="2433">
                  <c:v>0.07556499999999999</c:v>
                </c:pt>
                <c:pt idx="2434">
                  <c:v>0.111583</c:v>
                </c:pt>
                <c:pt idx="2436">
                  <c:v>0.07746069999999999</c:v>
                </c:pt>
                <c:pt idx="2437">
                  <c:v>0.111583</c:v>
                </c:pt>
                <c:pt idx="2439">
                  <c:v>0.07888240000000001</c:v>
                </c:pt>
                <c:pt idx="2440">
                  <c:v>0.111583</c:v>
                </c:pt>
                <c:pt idx="2442">
                  <c:v>0.07983030000000001</c:v>
                </c:pt>
                <c:pt idx="2443">
                  <c:v>0.111583</c:v>
                </c:pt>
                <c:pt idx="2445">
                  <c:v>0.08219990000000001</c:v>
                </c:pt>
                <c:pt idx="2446">
                  <c:v>0.111583</c:v>
                </c:pt>
                <c:pt idx="2448">
                  <c:v>-0.1102121</c:v>
                </c:pt>
                <c:pt idx="2449">
                  <c:v>-0.09931189999999999</c:v>
                </c:pt>
                <c:pt idx="2451">
                  <c:v>-0.1955179</c:v>
                </c:pt>
                <c:pt idx="2452">
                  <c:v>-0.1931483</c:v>
                </c:pt>
                <c:pt idx="2454">
                  <c:v>-0.1879351</c:v>
                </c:pt>
                <c:pt idx="2455">
                  <c:v>-0.1860395</c:v>
                </c:pt>
                <c:pt idx="2457">
                  <c:v>-0.1358038</c:v>
                </c:pt>
                <c:pt idx="2458">
                  <c:v>-0.098838</c:v>
                </c:pt>
                <c:pt idx="2460">
                  <c:v>-0.2102094</c:v>
                </c:pt>
                <c:pt idx="2461">
                  <c:v>-0.1855655</c:v>
                </c:pt>
                <c:pt idx="2463">
                  <c:v>-0.159026</c:v>
                </c:pt>
                <c:pt idx="2464">
                  <c:v>-0.098838</c:v>
                </c:pt>
                <c:pt idx="2466">
                  <c:v>-0.2102094</c:v>
                </c:pt>
                <c:pt idx="2467">
                  <c:v>-0.1850916</c:v>
                </c:pt>
                <c:pt idx="2469">
                  <c:v>-0.1784567</c:v>
                </c:pt>
                <c:pt idx="2470">
                  <c:v>-0.0983641</c:v>
                </c:pt>
                <c:pt idx="2472">
                  <c:v>-0.2135269</c:v>
                </c:pt>
                <c:pt idx="2473">
                  <c:v>-0.0983641</c:v>
                </c:pt>
                <c:pt idx="2475">
                  <c:v>-0.2135269</c:v>
                </c:pt>
                <c:pt idx="2476">
                  <c:v>-0.09789009999999999</c:v>
                </c:pt>
                <c:pt idx="2478">
                  <c:v>-0.2149487</c:v>
                </c:pt>
                <c:pt idx="2479">
                  <c:v>-0.09789009999999999</c:v>
                </c:pt>
                <c:pt idx="2481">
                  <c:v>-0.2158965</c:v>
                </c:pt>
                <c:pt idx="2482">
                  <c:v>-0.09741619999999999</c:v>
                </c:pt>
                <c:pt idx="2484">
                  <c:v>-0.2163704</c:v>
                </c:pt>
                <c:pt idx="2485">
                  <c:v>-0.09741619999999999</c:v>
                </c:pt>
                <c:pt idx="2487">
                  <c:v>-0.2239532</c:v>
                </c:pt>
                <c:pt idx="2488">
                  <c:v>-0.2206357</c:v>
                </c:pt>
                <c:pt idx="2490">
                  <c:v>-0.2158965</c:v>
                </c:pt>
                <c:pt idx="2491">
                  <c:v>-0.0969423</c:v>
                </c:pt>
                <c:pt idx="2493">
                  <c:v>-0.2239532</c:v>
                </c:pt>
                <c:pt idx="2494">
                  <c:v>-0.0969423</c:v>
                </c:pt>
                <c:pt idx="2496">
                  <c:v>-0.2230053</c:v>
                </c:pt>
                <c:pt idx="2497">
                  <c:v>-0.0964684</c:v>
                </c:pt>
                <c:pt idx="2499">
                  <c:v>-0.2225314</c:v>
                </c:pt>
                <c:pt idx="2500">
                  <c:v>-0.0964684</c:v>
                </c:pt>
                <c:pt idx="2502">
                  <c:v>-0.2220575</c:v>
                </c:pt>
                <c:pt idx="2503">
                  <c:v>-0.0959945</c:v>
                </c:pt>
                <c:pt idx="2505">
                  <c:v>-0.2211096</c:v>
                </c:pt>
                <c:pt idx="2506">
                  <c:v>-0.0959945</c:v>
                </c:pt>
                <c:pt idx="2508">
                  <c:v>-0.2196879</c:v>
                </c:pt>
                <c:pt idx="2509">
                  <c:v>-0.09552049999999999</c:v>
                </c:pt>
                <c:pt idx="2511">
                  <c:v>-0.2220575</c:v>
                </c:pt>
                <c:pt idx="2512">
                  <c:v>-0.09552049999999999</c:v>
                </c:pt>
                <c:pt idx="2514">
                  <c:v>-0.2244271</c:v>
                </c:pt>
                <c:pt idx="2515">
                  <c:v>-0.09504659999999999</c:v>
                </c:pt>
                <c:pt idx="2517">
                  <c:v>-0.2253749</c:v>
                </c:pt>
                <c:pt idx="2518">
                  <c:v>-0.09504659999999999</c:v>
                </c:pt>
                <c:pt idx="2520">
                  <c:v>-0.2267967</c:v>
                </c:pt>
                <c:pt idx="2521">
                  <c:v>-0.0945727</c:v>
                </c:pt>
                <c:pt idx="2523">
                  <c:v>-0.2282184</c:v>
                </c:pt>
                <c:pt idx="2524">
                  <c:v>-0.0945727</c:v>
                </c:pt>
                <c:pt idx="2526">
                  <c:v>-0.231062</c:v>
                </c:pt>
                <c:pt idx="2527">
                  <c:v>-0.0940988</c:v>
                </c:pt>
                <c:pt idx="2529">
                  <c:v>-0.2320098</c:v>
                </c:pt>
                <c:pt idx="2530">
                  <c:v>-0.0940988</c:v>
                </c:pt>
                <c:pt idx="2532">
                  <c:v>-0.2315359</c:v>
                </c:pt>
                <c:pt idx="2533">
                  <c:v>-0.09362479999999999</c:v>
                </c:pt>
                <c:pt idx="2535">
                  <c:v>-0.2324837</c:v>
                </c:pt>
                <c:pt idx="2536">
                  <c:v>-0.09362479999999999</c:v>
                </c:pt>
                <c:pt idx="2538">
                  <c:v>-0.2339055</c:v>
                </c:pt>
                <c:pt idx="2539">
                  <c:v>-0.1177948</c:v>
                </c:pt>
                <c:pt idx="2541">
                  <c:v>-0.2334316</c:v>
                </c:pt>
                <c:pt idx="2542">
                  <c:v>-0.1429126</c:v>
                </c:pt>
                <c:pt idx="2544">
                  <c:v>-0.2329577</c:v>
                </c:pt>
                <c:pt idx="2545">
                  <c:v>-0.164713</c:v>
                </c:pt>
                <c:pt idx="2547">
                  <c:v>-0.2324837</c:v>
                </c:pt>
                <c:pt idx="2548">
                  <c:v>-0.182722</c:v>
                </c:pt>
                <c:pt idx="2550">
                  <c:v>-0.2320098</c:v>
                </c:pt>
                <c:pt idx="2551">
                  <c:v>-0.1978875</c:v>
                </c:pt>
                <c:pt idx="2553">
                  <c:v>-0.231062</c:v>
                </c:pt>
                <c:pt idx="2554">
                  <c:v>-0.212579</c:v>
                </c:pt>
                <c:pt idx="2556">
                  <c:v>-0.230588</c:v>
                </c:pt>
                <c:pt idx="2557">
                  <c:v>-0.2272706</c:v>
                </c:pt>
                <c:pt idx="2559">
                  <c:v>0.2466505</c:v>
                </c:pt>
                <c:pt idx="2560">
                  <c:v>0.2580246</c:v>
                </c:pt>
                <c:pt idx="2562">
                  <c:v>0.2428591</c:v>
                </c:pt>
                <c:pt idx="2563">
                  <c:v>0.2580246</c:v>
                </c:pt>
                <c:pt idx="2565">
                  <c:v>0.16561</c:v>
                </c:pt>
                <c:pt idx="2566">
                  <c:v>0.1731927</c:v>
                </c:pt>
                <c:pt idx="2568">
                  <c:v>0.2385938</c:v>
                </c:pt>
                <c:pt idx="2569">
                  <c:v>0.2589725</c:v>
                </c:pt>
                <c:pt idx="2571">
                  <c:v>0.1651361</c:v>
                </c:pt>
                <c:pt idx="2572">
                  <c:v>0.1855147</c:v>
                </c:pt>
                <c:pt idx="2574">
                  <c:v>0.2348025</c:v>
                </c:pt>
                <c:pt idx="2575">
                  <c:v>0.2608681</c:v>
                </c:pt>
                <c:pt idx="2577">
                  <c:v>0.1684535</c:v>
                </c:pt>
                <c:pt idx="2578">
                  <c:v>0.1907278</c:v>
                </c:pt>
                <c:pt idx="2580">
                  <c:v>0.2148978</c:v>
                </c:pt>
                <c:pt idx="2581">
                  <c:v>0.2627638</c:v>
                </c:pt>
                <c:pt idx="2583">
                  <c:v>0.1703492</c:v>
                </c:pt>
                <c:pt idx="2584">
                  <c:v>0.2656074</c:v>
                </c:pt>
                <c:pt idx="2586">
                  <c:v>0.1765102</c:v>
                </c:pt>
                <c:pt idx="2587">
                  <c:v>0.2722422</c:v>
                </c:pt>
                <c:pt idx="2589">
                  <c:v>0.1798276</c:v>
                </c:pt>
                <c:pt idx="2590">
                  <c:v>0.2765075</c:v>
                </c:pt>
                <c:pt idx="2592">
                  <c:v>0.1831451</c:v>
                </c:pt>
                <c:pt idx="2593">
                  <c:v>0.2769815</c:v>
                </c:pt>
                <c:pt idx="2595">
                  <c:v>0.1850408</c:v>
                </c:pt>
                <c:pt idx="2596">
                  <c:v>0.1864625</c:v>
                </c:pt>
                <c:pt idx="2598">
                  <c:v>0.1878843</c:v>
                </c:pt>
                <c:pt idx="2599">
                  <c:v>0.2731901</c:v>
                </c:pt>
                <c:pt idx="2601">
                  <c:v>0.1912017</c:v>
                </c:pt>
                <c:pt idx="2602">
                  <c:v>0.2731901</c:v>
                </c:pt>
                <c:pt idx="2604">
                  <c:v>0.195467</c:v>
                </c:pt>
                <c:pt idx="2605">
                  <c:v>0.2788771</c:v>
                </c:pt>
                <c:pt idx="2607">
                  <c:v>0.1983106</c:v>
                </c:pt>
                <c:pt idx="2608">
                  <c:v>0.2802989</c:v>
                </c:pt>
                <c:pt idx="2610">
                  <c:v>0.1983106</c:v>
                </c:pt>
                <c:pt idx="2611">
                  <c:v>0.2826685</c:v>
                </c:pt>
                <c:pt idx="2613">
                  <c:v>0.2158456</c:v>
                </c:pt>
                <c:pt idx="2614">
                  <c:v>0.267977</c:v>
                </c:pt>
                <c:pt idx="2616">
                  <c:v>0.2712944</c:v>
                </c:pt>
                <c:pt idx="2617">
                  <c:v>0.2812467</c:v>
                </c:pt>
                <c:pt idx="2619">
                  <c:v>0.2324329</c:v>
                </c:pt>
                <c:pt idx="2620">
                  <c:v>0.2731901</c:v>
                </c:pt>
                <c:pt idx="2622">
                  <c:v>0.2466505</c:v>
                </c:pt>
                <c:pt idx="2623">
                  <c:v>0.2802989</c:v>
                </c:pt>
                <c:pt idx="2625">
                  <c:v>0.2608681</c:v>
                </c:pt>
                <c:pt idx="2626">
                  <c:v>0.2788771</c:v>
                </c:pt>
                <c:pt idx="2628">
                  <c:v>0.2755597</c:v>
                </c:pt>
                <c:pt idx="2629">
                  <c:v>0.2774554</c:v>
                </c:pt>
                <c:pt idx="2631">
                  <c:v>-0.0130583</c:v>
                </c:pt>
                <c:pt idx="2632">
                  <c:v>-0.0068973</c:v>
                </c:pt>
                <c:pt idx="2634">
                  <c:v>-0.0732462</c:v>
                </c:pt>
                <c:pt idx="2635">
                  <c:v>-0.0073712</c:v>
                </c:pt>
                <c:pt idx="2637">
                  <c:v>-0.09741619999999999</c:v>
                </c:pt>
                <c:pt idx="2638">
                  <c:v>-0.0073712</c:v>
                </c:pt>
                <c:pt idx="2640">
                  <c:v>-0.0969423</c:v>
                </c:pt>
                <c:pt idx="2641">
                  <c:v>-0.008793</c:v>
                </c:pt>
                <c:pt idx="2643">
                  <c:v>-0.0969423</c:v>
                </c:pt>
                <c:pt idx="2644">
                  <c:v>-0.009740800000000001</c:v>
                </c:pt>
                <c:pt idx="2646">
                  <c:v>-0.0964684</c:v>
                </c:pt>
                <c:pt idx="2647">
                  <c:v>-0.009740800000000001</c:v>
                </c:pt>
                <c:pt idx="2649">
                  <c:v>-0.0964684</c:v>
                </c:pt>
                <c:pt idx="2650">
                  <c:v>-0.009740800000000001</c:v>
                </c:pt>
                <c:pt idx="2652">
                  <c:v>-0.0959945</c:v>
                </c:pt>
                <c:pt idx="2653">
                  <c:v>-0.0102147</c:v>
                </c:pt>
                <c:pt idx="2655">
                  <c:v>-0.0959945</c:v>
                </c:pt>
                <c:pt idx="2656">
                  <c:v>-0.0102147</c:v>
                </c:pt>
                <c:pt idx="2658">
                  <c:v>-0.09552049999999999</c:v>
                </c:pt>
                <c:pt idx="2659">
                  <c:v>-0.0102147</c:v>
                </c:pt>
                <c:pt idx="2661">
                  <c:v>-0.09552049999999999</c:v>
                </c:pt>
                <c:pt idx="2662">
                  <c:v>-0.0102147</c:v>
                </c:pt>
                <c:pt idx="2664">
                  <c:v>-0.09504659999999999</c:v>
                </c:pt>
                <c:pt idx="2665">
                  <c:v>-0.0111626</c:v>
                </c:pt>
                <c:pt idx="2667">
                  <c:v>-0.09504659999999999</c:v>
                </c:pt>
                <c:pt idx="2668">
                  <c:v>-0.0125843</c:v>
                </c:pt>
                <c:pt idx="2670">
                  <c:v>-0.0945727</c:v>
                </c:pt>
                <c:pt idx="2671">
                  <c:v>-0.0130583</c:v>
                </c:pt>
                <c:pt idx="2673">
                  <c:v>-0.0945727</c:v>
                </c:pt>
                <c:pt idx="2674">
                  <c:v>-0.0135322</c:v>
                </c:pt>
                <c:pt idx="2676">
                  <c:v>-0.0940988</c:v>
                </c:pt>
                <c:pt idx="2677">
                  <c:v>-0.0135322</c:v>
                </c:pt>
                <c:pt idx="2679">
                  <c:v>-0.0940988</c:v>
                </c:pt>
                <c:pt idx="2680">
                  <c:v>-0.0135322</c:v>
                </c:pt>
                <c:pt idx="2682">
                  <c:v>-0.09362479999999999</c:v>
                </c:pt>
                <c:pt idx="2683">
                  <c:v>-0.0130583</c:v>
                </c:pt>
                <c:pt idx="2685">
                  <c:v>-0.09362479999999999</c:v>
                </c:pt>
                <c:pt idx="2686">
                  <c:v>-0.0140061</c:v>
                </c:pt>
                <c:pt idx="2688">
                  <c:v>-0.09315089999999999</c:v>
                </c:pt>
                <c:pt idx="2689">
                  <c:v>-0.0339108</c:v>
                </c:pt>
                <c:pt idx="2691">
                  <c:v>-0.09315089999999999</c:v>
                </c:pt>
                <c:pt idx="2692">
                  <c:v>-0.0922031</c:v>
                </c:pt>
                <c:pt idx="2694">
                  <c:v>-0.0718245</c:v>
                </c:pt>
                <c:pt idx="2695">
                  <c:v>0.0073203</c:v>
                </c:pt>
                <c:pt idx="2697">
                  <c:v>-0.0798811</c:v>
                </c:pt>
                <c:pt idx="2698">
                  <c:v>0.0054247</c:v>
                </c:pt>
                <c:pt idx="2700">
                  <c:v>-0.0794072</c:v>
                </c:pt>
                <c:pt idx="2701">
                  <c:v>0.0040029</c:v>
                </c:pt>
                <c:pt idx="2703">
                  <c:v>-0.0794072</c:v>
                </c:pt>
                <c:pt idx="2704">
                  <c:v>0.0025811</c:v>
                </c:pt>
                <c:pt idx="2706">
                  <c:v>-0.0794072</c:v>
                </c:pt>
                <c:pt idx="2707">
                  <c:v>0.0016333</c:v>
                </c:pt>
                <c:pt idx="2709">
                  <c:v>-0.0789333</c:v>
                </c:pt>
                <c:pt idx="2710">
                  <c:v>0.0021072</c:v>
                </c:pt>
                <c:pt idx="2712">
                  <c:v>-0.0789333</c:v>
                </c:pt>
                <c:pt idx="2713">
                  <c:v>0.0011594</c:v>
                </c:pt>
                <c:pt idx="2715">
                  <c:v>-0.104999</c:v>
                </c:pt>
                <c:pt idx="2716">
                  <c:v>0.0006855</c:v>
                </c:pt>
                <c:pt idx="2718">
                  <c:v>-0.104525</c:v>
                </c:pt>
                <c:pt idx="2719">
                  <c:v>0.0006855</c:v>
                </c:pt>
                <c:pt idx="2721">
                  <c:v>-0.104525</c:v>
                </c:pt>
                <c:pt idx="2722">
                  <c:v>-0.0016842</c:v>
                </c:pt>
                <c:pt idx="2724">
                  <c:v>-0.1040511</c:v>
                </c:pt>
                <c:pt idx="2725">
                  <c:v>-0.0012102</c:v>
                </c:pt>
                <c:pt idx="2727">
                  <c:v>-0.1040511</c:v>
                </c:pt>
                <c:pt idx="2728">
                  <c:v>-0.0016842</c:v>
                </c:pt>
                <c:pt idx="2730">
                  <c:v>-0.1035772</c:v>
                </c:pt>
                <c:pt idx="2731">
                  <c:v>-0.0035798</c:v>
                </c:pt>
                <c:pt idx="2733">
                  <c:v>-0.1035772</c:v>
                </c:pt>
                <c:pt idx="2734">
                  <c:v>-0.0045277</c:v>
                </c:pt>
                <c:pt idx="2736">
                  <c:v>-0.1031033</c:v>
                </c:pt>
                <c:pt idx="2737">
                  <c:v>-0.0054755</c:v>
                </c:pt>
                <c:pt idx="2739">
                  <c:v>-0.1031033</c:v>
                </c:pt>
                <c:pt idx="2740">
                  <c:v>-0.008319</c:v>
                </c:pt>
                <c:pt idx="2742">
                  <c:v>-0.1026293</c:v>
                </c:pt>
                <c:pt idx="2743">
                  <c:v>-0.0106887</c:v>
                </c:pt>
                <c:pt idx="2745">
                  <c:v>-0.1026293</c:v>
                </c:pt>
                <c:pt idx="2746">
                  <c:v>-0.0282237</c:v>
                </c:pt>
                <c:pt idx="2748">
                  <c:v>-0.1021554</c:v>
                </c:pt>
                <c:pt idx="2749">
                  <c:v>-0.0372282</c:v>
                </c:pt>
                <c:pt idx="2751">
                  <c:v>-0.1021554</c:v>
                </c:pt>
                <c:pt idx="2752">
                  <c:v>-0.0903074</c:v>
                </c:pt>
                <c:pt idx="2754">
                  <c:v>0.2954644</c:v>
                </c:pt>
                <c:pt idx="2755">
                  <c:v>0.3077863</c:v>
                </c:pt>
                <c:pt idx="2757">
                  <c:v>0.2959383</c:v>
                </c:pt>
                <c:pt idx="2758">
                  <c:v>0.3125255</c:v>
                </c:pt>
                <c:pt idx="2760">
                  <c:v>0.2954644</c:v>
                </c:pt>
                <c:pt idx="2761">
                  <c:v>0.3163169</c:v>
                </c:pt>
                <c:pt idx="2763">
                  <c:v>0.2949905</c:v>
                </c:pt>
                <c:pt idx="2764">
                  <c:v>0.3167908</c:v>
                </c:pt>
                <c:pt idx="2766">
                  <c:v>0.2945165</c:v>
                </c:pt>
                <c:pt idx="2767">
                  <c:v>0.3148951</c:v>
                </c:pt>
                <c:pt idx="2769">
                  <c:v>0.2949905</c:v>
                </c:pt>
                <c:pt idx="2770">
                  <c:v>0.3120516</c:v>
                </c:pt>
                <c:pt idx="2772">
                  <c:v>0.2959383</c:v>
                </c:pt>
                <c:pt idx="2773">
                  <c:v>0.3111038</c:v>
                </c:pt>
                <c:pt idx="2775">
                  <c:v>0.2959383</c:v>
                </c:pt>
                <c:pt idx="2776">
                  <c:v>0.3101559</c:v>
                </c:pt>
                <c:pt idx="2778">
                  <c:v>0.2964122</c:v>
                </c:pt>
                <c:pt idx="2779">
                  <c:v>0.3092081</c:v>
                </c:pt>
                <c:pt idx="2781">
                  <c:v>0.2954644</c:v>
                </c:pt>
                <c:pt idx="2782">
                  <c:v>0.3082603</c:v>
                </c:pt>
                <c:pt idx="2784">
                  <c:v>0.2987818</c:v>
                </c:pt>
                <c:pt idx="2785">
                  <c:v>0.3073124</c:v>
                </c:pt>
                <c:pt idx="2787">
                  <c:v>0.3002036</c:v>
                </c:pt>
                <c:pt idx="2788">
                  <c:v>0.3068385</c:v>
                </c:pt>
                <c:pt idx="2790">
                  <c:v>0.2987818</c:v>
                </c:pt>
                <c:pt idx="2791">
                  <c:v>0.3058906</c:v>
                </c:pt>
                <c:pt idx="2793">
                  <c:v>0.2992558</c:v>
                </c:pt>
                <c:pt idx="2794">
                  <c:v>0.3049428</c:v>
                </c:pt>
                <c:pt idx="2796">
                  <c:v>0.2987818</c:v>
                </c:pt>
                <c:pt idx="2797">
                  <c:v>0.303995</c:v>
                </c:pt>
                <c:pt idx="2799">
                  <c:v>0.2992558</c:v>
                </c:pt>
                <c:pt idx="2800">
                  <c:v>0.3030471</c:v>
                </c:pt>
                <c:pt idx="2802">
                  <c:v>0.2807728</c:v>
                </c:pt>
                <c:pt idx="2803">
                  <c:v>0.2831424</c:v>
                </c:pt>
                <c:pt idx="2805">
                  <c:v>0.2722422</c:v>
                </c:pt>
                <c:pt idx="2806">
                  <c:v>0.2840903</c:v>
                </c:pt>
                <c:pt idx="2808">
                  <c:v>0.2703466</c:v>
                </c:pt>
                <c:pt idx="2809">
                  <c:v>0.285986</c:v>
                </c:pt>
                <c:pt idx="2811">
                  <c:v>0.2712944</c:v>
                </c:pt>
                <c:pt idx="2812">
                  <c:v>0.2869338</c:v>
                </c:pt>
                <c:pt idx="2814">
                  <c:v>0.2741379</c:v>
                </c:pt>
                <c:pt idx="2815">
                  <c:v>0.2878816</c:v>
                </c:pt>
                <c:pt idx="2817">
                  <c:v>0.2755597</c:v>
                </c:pt>
                <c:pt idx="2818">
                  <c:v>0.2883556</c:v>
                </c:pt>
                <c:pt idx="2820">
                  <c:v>0.2779293</c:v>
                </c:pt>
                <c:pt idx="2821">
                  <c:v>0.2878816</c:v>
                </c:pt>
                <c:pt idx="2823">
                  <c:v>0.2760336</c:v>
                </c:pt>
                <c:pt idx="2824">
                  <c:v>0.2878816</c:v>
                </c:pt>
                <c:pt idx="2826">
                  <c:v>0.2731901</c:v>
                </c:pt>
                <c:pt idx="2827">
                  <c:v>0.2874077</c:v>
                </c:pt>
                <c:pt idx="2829">
                  <c:v>0.2708205</c:v>
                </c:pt>
                <c:pt idx="2830">
                  <c:v>0.2831424</c:v>
                </c:pt>
                <c:pt idx="2832">
                  <c:v>0.2717683</c:v>
                </c:pt>
                <c:pt idx="2833">
                  <c:v>0.2845642</c:v>
                </c:pt>
                <c:pt idx="2835">
                  <c:v>0.2712944</c:v>
                </c:pt>
                <c:pt idx="2836">
                  <c:v>0.285512</c:v>
                </c:pt>
                <c:pt idx="2838">
                  <c:v>0.2727162</c:v>
                </c:pt>
                <c:pt idx="2839">
                  <c:v>0.285986</c:v>
                </c:pt>
                <c:pt idx="2841">
                  <c:v>0.273664</c:v>
                </c:pt>
                <c:pt idx="2842">
                  <c:v>0.2784032</c:v>
                </c:pt>
                <c:pt idx="2844">
                  <c:v>-0.1907787</c:v>
                </c:pt>
                <c:pt idx="2845">
                  <c:v>-0.1808263</c:v>
                </c:pt>
                <c:pt idx="2847">
                  <c:v>-0.1926744</c:v>
                </c:pt>
                <c:pt idx="2848">
                  <c:v>-0.1803524</c:v>
                </c:pt>
                <c:pt idx="2850">
                  <c:v>-0.1064207</c:v>
                </c:pt>
                <c:pt idx="2851">
                  <c:v>-0.1040511</c:v>
                </c:pt>
                <c:pt idx="2853">
                  <c:v>-0.1922004</c:v>
                </c:pt>
                <c:pt idx="2854">
                  <c:v>-0.1803524</c:v>
                </c:pt>
                <c:pt idx="2856">
                  <c:v>-0.1722958</c:v>
                </c:pt>
                <c:pt idx="2857">
                  <c:v>-0.1566564</c:v>
                </c:pt>
                <c:pt idx="2859">
                  <c:v>-0.1367517</c:v>
                </c:pt>
                <c:pt idx="2860">
                  <c:v>-0.1040511</c:v>
                </c:pt>
                <c:pt idx="2862">
                  <c:v>-0.1917265</c:v>
                </c:pt>
                <c:pt idx="2863">
                  <c:v>-0.1035772</c:v>
                </c:pt>
                <c:pt idx="2865">
                  <c:v>-0.1912526</c:v>
                </c:pt>
                <c:pt idx="2866">
                  <c:v>-0.1035772</c:v>
                </c:pt>
                <c:pt idx="2868">
                  <c:v>-0.1912526</c:v>
                </c:pt>
                <c:pt idx="2869">
                  <c:v>-0.1035772</c:v>
                </c:pt>
                <c:pt idx="2871">
                  <c:v>-0.1907787</c:v>
                </c:pt>
                <c:pt idx="2872">
                  <c:v>-0.1031033</c:v>
                </c:pt>
                <c:pt idx="2874">
                  <c:v>-0.1903048</c:v>
                </c:pt>
                <c:pt idx="2875">
                  <c:v>-0.1031033</c:v>
                </c:pt>
                <c:pt idx="2877">
                  <c:v>-0.1898308</c:v>
                </c:pt>
                <c:pt idx="2878">
                  <c:v>-0.1026293</c:v>
                </c:pt>
                <c:pt idx="2880">
                  <c:v>-0.1893569</c:v>
                </c:pt>
                <c:pt idx="2881">
                  <c:v>-0.1026293</c:v>
                </c:pt>
                <c:pt idx="2883">
                  <c:v>-0.188883</c:v>
                </c:pt>
                <c:pt idx="2884">
                  <c:v>-0.1021554</c:v>
                </c:pt>
                <c:pt idx="2886">
                  <c:v>-0.188883</c:v>
                </c:pt>
                <c:pt idx="2887">
                  <c:v>-0.1016815</c:v>
                </c:pt>
                <c:pt idx="2889">
                  <c:v>-0.1884091</c:v>
                </c:pt>
                <c:pt idx="2890">
                  <c:v>-0.1016815</c:v>
                </c:pt>
                <c:pt idx="2892">
                  <c:v>-0.1879351</c:v>
                </c:pt>
                <c:pt idx="2893">
                  <c:v>-0.1012076</c:v>
                </c:pt>
                <c:pt idx="2895">
                  <c:v>-0.1874612</c:v>
                </c:pt>
                <c:pt idx="2896">
                  <c:v>-0.1012076</c:v>
                </c:pt>
                <c:pt idx="2898">
                  <c:v>-0.1869873</c:v>
                </c:pt>
                <c:pt idx="2899">
                  <c:v>-0.1007337</c:v>
                </c:pt>
                <c:pt idx="2901">
                  <c:v>-0.1865134</c:v>
                </c:pt>
                <c:pt idx="2902">
                  <c:v>-0.1007337</c:v>
                </c:pt>
                <c:pt idx="2904">
                  <c:v>-0.1865134</c:v>
                </c:pt>
                <c:pt idx="2905">
                  <c:v>-0.1007337</c:v>
                </c:pt>
                <c:pt idx="2907">
                  <c:v>-0.1860395</c:v>
                </c:pt>
                <c:pt idx="2908">
                  <c:v>-0.1002597</c:v>
                </c:pt>
                <c:pt idx="2910">
                  <c:v>-0.1855655</c:v>
                </c:pt>
                <c:pt idx="2911">
                  <c:v>-0.1002597</c:v>
                </c:pt>
                <c:pt idx="2913">
                  <c:v>-0.1850916</c:v>
                </c:pt>
                <c:pt idx="2914">
                  <c:v>-0.09978579999999999</c:v>
                </c:pt>
                <c:pt idx="2916">
                  <c:v>-0.1846177</c:v>
                </c:pt>
                <c:pt idx="2917">
                  <c:v>-0.09978579999999999</c:v>
                </c:pt>
                <c:pt idx="2919">
                  <c:v>-0.1841438</c:v>
                </c:pt>
                <c:pt idx="2920">
                  <c:v>-0.09931189999999999</c:v>
                </c:pt>
                <c:pt idx="2922">
                  <c:v>-0.1841438</c:v>
                </c:pt>
                <c:pt idx="2923">
                  <c:v>-0.09931189999999999</c:v>
                </c:pt>
                <c:pt idx="2925">
                  <c:v>-0.1836699</c:v>
                </c:pt>
                <c:pt idx="2926">
                  <c:v>-0.098838</c:v>
                </c:pt>
                <c:pt idx="2928">
                  <c:v>-0.1831959</c:v>
                </c:pt>
                <c:pt idx="2929">
                  <c:v>-0.098838</c:v>
                </c:pt>
                <c:pt idx="2931">
                  <c:v>-0.182722</c:v>
                </c:pt>
                <c:pt idx="2932">
                  <c:v>-0.0983641</c:v>
                </c:pt>
                <c:pt idx="2934">
                  <c:v>-0.1822481</c:v>
                </c:pt>
                <c:pt idx="2935">
                  <c:v>-0.0983641</c:v>
                </c:pt>
                <c:pt idx="2937">
                  <c:v>-0.1817742</c:v>
                </c:pt>
                <c:pt idx="2938">
                  <c:v>-0.0983641</c:v>
                </c:pt>
                <c:pt idx="2940">
                  <c:v>-0.1817742</c:v>
                </c:pt>
                <c:pt idx="2941">
                  <c:v>-0.09741619999999999</c:v>
                </c:pt>
                <c:pt idx="2943">
                  <c:v>-0.1813003</c:v>
                </c:pt>
                <c:pt idx="2944">
                  <c:v>-0.09741619999999999</c:v>
                </c:pt>
                <c:pt idx="2946">
                  <c:v>-0.1808263</c:v>
                </c:pt>
                <c:pt idx="2947">
                  <c:v>-0.0969423</c:v>
                </c:pt>
                <c:pt idx="2949">
                  <c:v>-0.1803524</c:v>
                </c:pt>
                <c:pt idx="2950">
                  <c:v>-0.1035772</c:v>
                </c:pt>
                <c:pt idx="2952">
                  <c:v>-0.1798785</c:v>
                </c:pt>
                <c:pt idx="2953">
                  <c:v>-0.134856</c:v>
                </c:pt>
                <c:pt idx="2955">
                  <c:v>-0.1794046</c:v>
                </c:pt>
                <c:pt idx="2956">
                  <c:v>-0.1599738</c:v>
                </c:pt>
                <c:pt idx="2958">
                  <c:v>-0.2637625</c:v>
                </c:pt>
                <c:pt idx="2959">
                  <c:v>-0.2613929</c:v>
                </c:pt>
                <c:pt idx="2961">
                  <c:v>-0.2656582</c:v>
                </c:pt>
                <c:pt idx="2962">
                  <c:v>-0.260919</c:v>
                </c:pt>
                <c:pt idx="2964">
                  <c:v>-0.2675539</c:v>
                </c:pt>
                <c:pt idx="2965">
                  <c:v>-0.2613929</c:v>
                </c:pt>
                <c:pt idx="2967">
                  <c:v>-0.2694496</c:v>
                </c:pt>
                <c:pt idx="2968">
                  <c:v>-0.2613929</c:v>
                </c:pt>
                <c:pt idx="2970">
                  <c:v>-0.2713453</c:v>
                </c:pt>
                <c:pt idx="2971">
                  <c:v>-0.260919</c:v>
                </c:pt>
                <c:pt idx="2973">
                  <c:v>-0.2732409</c:v>
                </c:pt>
                <c:pt idx="2974">
                  <c:v>-0.260919</c:v>
                </c:pt>
                <c:pt idx="2976">
                  <c:v>-0.2751366</c:v>
                </c:pt>
                <c:pt idx="2977">
                  <c:v>-0.2604451</c:v>
                </c:pt>
                <c:pt idx="2979">
                  <c:v>-0.2576015</c:v>
                </c:pt>
                <c:pt idx="2980">
                  <c:v>-0.2504927</c:v>
                </c:pt>
                <c:pt idx="2982">
                  <c:v>-0.2765584</c:v>
                </c:pt>
                <c:pt idx="2983">
                  <c:v>-0.2500188</c:v>
                </c:pt>
                <c:pt idx="2985">
                  <c:v>-0.2784541</c:v>
                </c:pt>
                <c:pt idx="2986">
                  <c:v>-0.2495449</c:v>
                </c:pt>
                <c:pt idx="2988">
                  <c:v>-0.2803498</c:v>
                </c:pt>
                <c:pt idx="2989">
                  <c:v>-0.249071</c:v>
                </c:pt>
                <c:pt idx="2991">
                  <c:v>-0.2822454</c:v>
                </c:pt>
                <c:pt idx="2992">
                  <c:v>-0.248597</c:v>
                </c:pt>
                <c:pt idx="2994">
                  <c:v>-0.2841411</c:v>
                </c:pt>
                <c:pt idx="2995">
                  <c:v>-0.2476492</c:v>
                </c:pt>
                <c:pt idx="2997">
                  <c:v>-0.2860368</c:v>
                </c:pt>
                <c:pt idx="2998">
                  <c:v>-0.2471753</c:v>
                </c:pt>
                <c:pt idx="3000">
                  <c:v>-0.2879325</c:v>
                </c:pt>
                <c:pt idx="3001">
                  <c:v>-0.2467014</c:v>
                </c:pt>
                <c:pt idx="3003">
                  <c:v>-0.2898282</c:v>
                </c:pt>
                <c:pt idx="3004">
                  <c:v>-0.2462274</c:v>
                </c:pt>
                <c:pt idx="3006">
                  <c:v>-0.2917239</c:v>
                </c:pt>
                <c:pt idx="3007">
                  <c:v>-0.2457535</c:v>
                </c:pt>
                <c:pt idx="3009">
                  <c:v>-0.2936196</c:v>
                </c:pt>
                <c:pt idx="3010">
                  <c:v>-0.2452796</c:v>
                </c:pt>
                <c:pt idx="3012">
                  <c:v>-0.2955152</c:v>
                </c:pt>
                <c:pt idx="3013">
                  <c:v>-0.2443318</c:v>
                </c:pt>
                <c:pt idx="3015">
                  <c:v>-0.2974109</c:v>
                </c:pt>
                <c:pt idx="3016">
                  <c:v>-0.2438578</c:v>
                </c:pt>
                <c:pt idx="3018">
                  <c:v>-0.2993066</c:v>
                </c:pt>
                <c:pt idx="3019">
                  <c:v>-0.2433839</c:v>
                </c:pt>
                <c:pt idx="3021">
                  <c:v>-0.3012023</c:v>
                </c:pt>
                <c:pt idx="3022">
                  <c:v>-0.24291</c:v>
                </c:pt>
                <c:pt idx="3024">
                  <c:v>-0.303098</c:v>
                </c:pt>
                <c:pt idx="3025">
                  <c:v>-0.2424361</c:v>
                </c:pt>
                <c:pt idx="3027">
                  <c:v>-0.3049937</c:v>
                </c:pt>
                <c:pt idx="3028">
                  <c:v>-0.2419622</c:v>
                </c:pt>
                <c:pt idx="3030">
                  <c:v>-0.3068893</c:v>
                </c:pt>
                <c:pt idx="3031">
                  <c:v>-0.2414882</c:v>
                </c:pt>
                <c:pt idx="3033">
                  <c:v>-0.308785</c:v>
                </c:pt>
                <c:pt idx="3034">
                  <c:v>-0.2405404</c:v>
                </c:pt>
                <c:pt idx="3036">
                  <c:v>-0.3106807</c:v>
                </c:pt>
                <c:pt idx="3037">
                  <c:v>-0.2400665</c:v>
                </c:pt>
                <c:pt idx="3039">
                  <c:v>-0.3125764</c:v>
                </c:pt>
                <c:pt idx="3040">
                  <c:v>-0.2395925</c:v>
                </c:pt>
                <c:pt idx="3042">
                  <c:v>-0.3144721</c:v>
                </c:pt>
                <c:pt idx="3043">
                  <c:v>-0.2391186</c:v>
                </c:pt>
                <c:pt idx="3045">
                  <c:v>-0.3163678</c:v>
                </c:pt>
                <c:pt idx="3046">
                  <c:v>-0.2386447</c:v>
                </c:pt>
                <c:pt idx="3048">
                  <c:v>-0.3182635</c:v>
                </c:pt>
                <c:pt idx="3049">
                  <c:v>-0.2381708</c:v>
                </c:pt>
                <c:pt idx="3051">
                  <c:v>-0.3182635</c:v>
                </c:pt>
                <c:pt idx="3052">
                  <c:v>-0.2372229</c:v>
                </c:pt>
                <c:pt idx="3054">
                  <c:v>-0.3173156</c:v>
                </c:pt>
                <c:pt idx="3055">
                  <c:v>-0.236749</c:v>
                </c:pt>
                <c:pt idx="3057">
                  <c:v>-0.3168417</c:v>
                </c:pt>
                <c:pt idx="3058">
                  <c:v>-0.2362751</c:v>
                </c:pt>
                <c:pt idx="3060">
                  <c:v>-0.3158938</c:v>
                </c:pt>
                <c:pt idx="3061">
                  <c:v>-0.2358012</c:v>
                </c:pt>
                <c:pt idx="3063">
                  <c:v>-0.3154199</c:v>
                </c:pt>
                <c:pt idx="3064">
                  <c:v>-0.2353273</c:v>
                </c:pt>
                <c:pt idx="3066">
                  <c:v>-0.3144721</c:v>
                </c:pt>
                <c:pt idx="3067">
                  <c:v>-0.2348533</c:v>
                </c:pt>
                <c:pt idx="3069">
                  <c:v>-0.3139982</c:v>
                </c:pt>
                <c:pt idx="3070">
                  <c:v>-0.2339055</c:v>
                </c:pt>
                <c:pt idx="3072">
                  <c:v>-0.3130503</c:v>
                </c:pt>
                <c:pt idx="3073">
                  <c:v>-0.2334316</c:v>
                </c:pt>
                <c:pt idx="3075">
                  <c:v>-0.3121025</c:v>
                </c:pt>
                <c:pt idx="3076">
                  <c:v>-0.2329577</c:v>
                </c:pt>
                <c:pt idx="3078">
                  <c:v>-0.3116286</c:v>
                </c:pt>
                <c:pt idx="3079">
                  <c:v>-0.2324837</c:v>
                </c:pt>
                <c:pt idx="3081">
                  <c:v>-0.3106807</c:v>
                </c:pt>
                <c:pt idx="3082">
                  <c:v>-0.2320098</c:v>
                </c:pt>
                <c:pt idx="3084">
                  <c:v>-0.3102068</c:v>
                </c:pt>
                <c:pt idx="3085">
                  <c:v>-0.2315359</c:v>
                </c:pt>
                <c:pt idx="3087">
                  <c:v>-0.309259</c:v>
                </c:pt>
                <c:pt idx="3088">
                  <c:v>-0.2405404</c:v>
                </c:pt>
                <c:pt idx="3090">
                  <c:v>-0.308785</c:v>
                </c:pt>
                <c:pt idx="3091">
                  <c:v>-0.2538102</c:v>
                </c:pt>
                <c:pt idx="3093">
                  <c:v>-0.3078372</c:v>
                </c:pt>
                <c:pt idx="3094">
                  <c:v>-0.26708</c:v>
                </c:pt>
                <c:pt idx="3096">
                  <c:v>-0.3073633</c:v>
                </c:pt>
                <c:pt idx="3097">
                  <c:v>-0.2798758</c:v>
                </c:pt>
                <c:pt idx="3099">
                  <c:v>-0.3064154</c:v>
                </c:pt>
                <c:pt idx="3100">
                  <c:v>-0.2921978</c:v>
                </c:pt>
                <c:pt idx="3102">
                  <c:v>-0.3059415</c:v>
                </c:pt>
                <c:pt idx="3103">
                  <c:v>-0.303098</c:v>
                </c:pt>
                <c:pt idx="3105">
                  <c:v>0.2864599</c:v>
                </c:pt>
                <c:pt idx="3106">
                  <c:v>0.291673</c:v>
                </c:pt>
                <c:pt idx="3108">
                  <c:v>0.285986</c:v>
                </c:pt>
                <c:pt idx="3109">
                  <c:v>0.2973601</c:v>
                </c:pt>
                <c:pt idx="3111">
                  <c:v>0.2864599</c:v>
                </c:pt>
                <c:pt idx="3112">
                  <c:v>0.3016254</c:v>
                </c:pt>
                <c:pt idx="3114">
                  <c:v>0.2082629</c:v>
                </c:pt>
                <c:pt idx="3115">
                  <c:v>0.2096847</c:v>
                </c:pt>
                <c:pt idx="3117">
                  <c:v>0.2788771</c:v>
                </c:pt>
                <c:pt idx="3118">
                  <c:v>0.2878816</c:v>
                </c:pt>
                <c:pt idx="3120">
                  <c:v>0.2983079</c:v>
                </c:pt>
                <c:pt idx="3121">
                  <c:v>0.3054167</c:v>
                </c:pt>
                <c:pt idx="3123">
                  <c:v>0.207789</c:v>
                </c:pt>
                <c:pt idx="3124">
                  <c:v>0.2239023</c:v>
                </c:pt>
                <c:pt idx="3126">
                  <c:v>0.2712944</c:v>
                </c:pt>
                <c:pt idx="3127">
                  <c:v>0.2902512</c:v>
                </c:pt>
                <c:pt idx="3129">
                  <c:v>0.303995</c:v>
                </c:pt>
                <c:pt idx="3130">
                  <c:v>0.3082603</c:v>
                </c:pt>
                <c:pt idx="3132">
                  <c:v>0.2092107</c:v>
                </c:pt>
                <c:pt idx="3133">
                  <c:v>0.2385938</c:v>
                </c:pt>
                <c:pt idx="3135">
                  <c:v>0.2689248</c:v>
                </c:pt>
                <c:pt idx="3136">
                  <c:v>0.2888295</c:v>
                </c:pt>
                <c:pt idx="3138">
                  <c:v>0.2120543</c:v>
                </c:pt>
                <c:pt idx="3139">
                  <c:v>0.2528115</c:v>
                </c:pt>
                <c:pt idx="3141">
                  <c:v>0.2670291</c:v>
                </c:pt>
                <c:pt idx="3142">
                  <c:v>0.2883556</c:v>
                </c:pt>
                <c:pt idx="3144">
                  <c:v>0.2144239</c:v>
                </c:pt>
                <c:pt idx="3145">
                  <c:v>0.2878816</c:v>
                </c:pt>
                <c:pt idx="3147">
                  <c:v>0.2163196</c:v>
                </c:pt>
                <c:pt idx="3148">
                  <c:v>0.2874077</c:v>
                </c:pt>
                <c:pt idx="3150">
                  <c:v>0.2163196</c:v>
                </c:pt>
                <c:pt idx="3151">
                  <c:v>0.2864599</c:v>
                </c:pt>
                <c:pt idx="3153">
                  <c:v>0.2144239</c:v>
                </c:pt>
                <c:pt idx="3154">
                  <c:v>0.2864599</c:v>
                </c:pt>
                <c:pt idx="3156">
                  <c:v>0.213476</c:v>
                </c:pt>
                <c:pt idx="3157">
                  <c:v>0.2864599</c:v>
                </c:pt>
                <c:pt idx="3159">
                  <c:v>0.2186892</c:v>
                </c:pt>
                <c:pt idx="3160">
                  <c:v>0.2864599</c:v>
                </c:pt>
                <c:pt idx="3162">
                  <c:v>0.2395417</c:v>
                </c:pt>
                <c:pt idx="3163">
                  <c:v>0.2864599</c:v>
                </c:pt>
                <c:pt idx="3165">
                  <c:v>0.2433331</c:v>
                </c:pt>
                <c:pt idx="3166">
                  <c:v>0.285986</c:v>
                </c:pt>
                <c:pt idx="3168">
                  <c:v>0.2457027</c:v>
                </c:pt>
                <c:pt idx="3169">
                  <c:v>0.285512</c:v>
                </c:pt>
                <c:pt idx="3171">
                  <c:v>0.2471244</c:v>
                </c:pt>
                <c:pt idx="3172">
                  <c:v>0.2850381</c:v>
                </c:pt>
                <c:pt idx="3174">
                  <c:v>0.2466505</c:v>
                </c:pt>
                <c:pt idx="3175">
                  <c:v>0.2840903</c:v>
                </c:pt>
                <c:pt idx="3177">
                  <c:v>0.2461766</c:v>
                </c:pt>
                <c:pt idx="3178">
                  <c:v>0.2836164</c:v>
                </c:pt>
                <c:pt idx="3180">
                  <c:v>0.243807</c:v>
                </c:pt>
                <c:pt idx="3181">
                  <c:v>0.2812467</c:v>
                </c:pt>
                <c:pt idx="3183">
                  <c:v>0.2466505</c:v>
                </c:pt>
                <c:pt idx="3184">
                  <c:v>0.2807728</c:v>
                </c:pt>
                <c:pt idx="3186">
                  <c:v>0.2490201</c:v>
                </c:pt>
                <c:pt idx="3187">
                  <c:v>0.2793511</c:v>
                </c:pt>
                <c:pt idx="3189">
                  <c:v>0.2504419</c:v>
                </c:pt>
                <c:pt idx="3190">
                  <c:v>0.279825</c:v>
                </c:pt>
                <c:pt idx="3192">
                  <c:v>0.2523376</c:v>
                </c:pt>
                <c:pt idx="3193">
                  <c:v>0.2793511</c:v>
                </c:pt>
                <c:pt idx="3195">
                  <c:v>0.2542332</c:v>
                </c:pt>
                <c:pt idx="3196">
                  <c:v>0.2784032</c:v>
                </c:pt>
                <c:pt idx="3198">
                  <c:v>0.2575507</c:v>
                </c:pt>
                <c:pt idx="3199">
                  <c:v>0.2774554</c:v>
                </c:pt>
                <c:pt idx="3201">
                  <c:v>0.267503</c:v>
                </c:pt>
                <c:pt idx="3202">
                  <c:v>0.2769815</c:v>
                </c:pt>
                <c:pt idx="3204">
                  <c:v>0.1807755</c:v>
                </c:pt>
                <c:pt idx="3205">
                  <c:v>0.1817233</c:v>
                </c:pt>
                <c:pt idx="3207">
                  <c:v>0.1637143</c:v>
                </c:pt>
                <c:pt idx="3208">
                  <c:v>0.1675057</c:v>
                </c:pt>
                <c:pt idx="3210">
                  <c:v>0.1689274</c:v>
                </c:pt>
                <c:pt idx="3211">
                  <c:v>0.1731927</c:v>
                </c:pt>
                <c:pt idx="3213">
                  <c:v>0.1769841</c:v>
                </c:pt>
                <c:pt idx="3214">
                  <c:v>0.1840929</c:v>
                </c:pt>
                <c:pt idx="3216">
                  <c:v>0.1575533</c:v>
                </c:pt>
                <c:pt idx="3217">
                  <c:v>0.1850408</c:v>
                </c:pt>
                <c:pt idx="3219">
                  <c:v>0.1499706</c:v>
                </c:pt>
                <c:pt idx="3220">
                  <c:v>0.1855147</c:v>
                </c:pt>
                <c:pt idx="3222">
                  <c:v>0.1494967</c:v>
                </c:pt>
                <c:pt idx="3223">
                  <c:v>0.18978</c:v>
                </c:pt>
                <c:pt idx="3225">
                  <c:v>0.1490228</c:v>
                </c:pt>
                <c:pt idx="3226">
                  <c:v>0.18978</c:v>
                </c:pt>
                <c:pt idx="3228">
                  <c:v>0.1490228</c:v>
                </c:pt>
                <c:pt idx="3229">
                  <c:v>0.1926235</c:v>
                </c:pt>
                <c:pt idx="3231">
                  <c:v>0.1485488</c:v>
                </c:pt>
                <c:pt idx="3232">
                  <c:v>0.1968888</c:v>
                </c:pt>
                <c:pt idx="3234">
                  <c:v>0.1480749</c:v>
                </c:pt>
                <c:pt idx="3235">
                  <c:v>0.1987845</c:v>
                </c:pt>
                <c:pt idx="3237">
                  <c:v>0.1480749</c:v>
                </c:pt>
                <c:pt idx="3238">
                  <c:v>0.2006802</c:v>
                </c:pt>
                <c:pt idx="3240">
                  <c:v>0.147601</c:v>
                </c:pt>
                <c:pt idx="3241">
                  <c:v>0.2006802</c:v>
                </c:pt>
                <c:pt idx="3243">
                  <c:v>0.1471271</c:v>
                </c:pt>
                <c:pt idx="3244">
                  <c:v>0.2006802</c:v>
                </c:pt>
                <c:pt idx="3246">
                  <c:v>0.1471271</c:v>
                </c:pt>
                <c:pt idx="3247">
                  <c:v>0.2011541</c:v>
                </c:pt>
                <c:pt idx="3249">
                  <c:v>0.1466532</c:v>
                </c:pt>
                <c:pt idx="3250">
                  <c:v>0.2021019</c:v>
                </c:pt>
                <c:pt idx="3252">
                  <c:v>0.1461792</c:v>
                </c:pt>
                <c:pt idx="3253">
                  <c:v>0.201628</c:v>
                </c:pt>
                <c:pt idx="3255">
                  <c:v>0.1461792</c:v>
                </c:pt>
                <c:pt idx="3256">
                  <c:v>0.2021019</c:v>
                </c:pt>
                <c:pt idx="3258">
                  <c:v>0.1457053</c:v>
                </c:pt>
                <c:pt idx="3259">
                  <c:v>0.201628</c:v>
                </c:pt>
                <c:pt idx="3261">
                  <c:v>0.1452314</c:v>
                </c:pt>
                <c:pt idx="3262">
                  <c:v>0.2011541</c:v>
                </c:pt>
                <c:pt idx="3264">
                  <c:v>0.1447575</c:v>
                </c:pt>
                <c:pt idx="3265">
                  <c:v>0.2006802</c:v>
                </c:pt>
                <c:pt idx="3267">
                  <c:v>0.1499706</c:v>
                </c:pt>
                <c:pt idx="3268">
                  <c:v>0.1670318</c:v>
                </c:pt>
                <c:pt idx="3270">
                  <c:v>0.1698753</c:v>
                </c:pt>
                <c:pt idx="3271">
                  <c:v>0.1703492</c:v>
                </c:pt>
                <c:pt idx="3273">
                  <c:v>0.1793537</c:v>
                </c:pt>
                <c:pt idx="3274">
                  <c:v>0.2002062</c:v>
                </c:pt>
                <c:pt idx="3276">
                  <c:v>0.1864625</c:v>
                </c:pt>
                <c:pt idx="3277">
                  <c:v>0.1997323</c:v>
                </c:pt>
                <c:pt idx="3279">
                  <c:v>0.1893061</c:v>
                </c:pt>
                <c:pt idx="3280">
                  <c:v>0.1992584</c:v>
                </c:pt>
                <c:pt idx="3282">
                  <c:v>0.1926235</c:v>
                </c:pt>
                <c:pt idx="3283">
                  <c:v>0.1987845</c:v>
                </c:pt>
                <c:pt idx="3285">
                  <c:v>0.1978366</c:v>
                </c:pt>
                <c:pt idx="3286">
                  <c:v>0.1983106</c:v>
                </c:pt>
                <c:pt idx="3288">
                  <c:v>0.0201162</c:v>
                </c:pt>
                <c:pt idx="3289">
                  <c:v>0.021538</c:v>
                </c:pt>
                <c:pt idx="3291">
                  <c:v>-0.0196932</c:v>
                </c:pt>
                <c:pt idx="3292">
                  <c:v>-0.0192192</c:v>
                </c:pt>
                <c:pt idx="3294">
                  <c:v>-0.0177975</c:v>
                </c:pt>
                <c:pt idx="3295">
                  <c:v>-0.0154279</c:v>
                </c:pt>
                <c:pt idx="3297">
                  <c:v>-0.0121104</c:v>
                </c:pt>
                <c:pt idx="3298">
                  <c:v>-0.0016842</c:v>
                </c:pt>
                <c:pt idx="3300">
                  <c:v>0.0021072</c:v>
                </c:pt>
                <c:pt idx="3301">
                  <c:v>0.0025811</c:v>
                </c:pt>
                <c:pt idx="3303">
                  <c:v>0.015377</c:v>
                </c:pt>
                <c:pt idx="3304">
                  <c:v>0.021538</c:v>
                </c:pt>
                <c:pt idx="3306">
                  <c:v>-0.0282237</c:v>
                </c:pt>
                <c:pt idx="3307">
                  <c:v>0.021538</c:v>
                </c:pt>
                <c:pt idx="3309">
                  <c:v>-0.0395978</c:v>
                </c:pt>
                <c:pt idx="3310">
                  <c:v>-0.03865</c:v>
                </c:pt>
                <c:pt idx="3312">
                  <c:v>-0.0367543</c:v>
                </c:pt>
                <c:pt idx="3313">
                  <c:v>-0.0343847</c:v>
                </c:pt>
                <c:pt idx="3315">
                  <c:v>-0.0329629</c:v>
                </c:pt>
                <c:pt idx="3316">
                  <c:v>0.021538</c:v>
                </c:pt>
                <c:pt idx="3318">
                  <c:v>-0.0457588</c:v>
                </c:pt>
                <c:pt idx="3319">
                  <c:v>0.021538</c:v>
                </c:pt>
                <c:pt idx="3321">
                  <c:v>-0.0533416</c:v>
                </c:pt>
                <c:pt idx="3322">
                  <c:v>0.021538</c:v>
                </c:pt>
                <c:pt idx="3324">
                  <c:v>-0.056659</c:v>
                </c:pt>
                <c:pt idx="3325">
                  <c:v>0.0220119</c:v>
                </c:pt>
                <c:pt idx="3327">
                  <c:v>-0.056659</c:v>
                </c:pt>
                <c:pt idx="3328">
                  <c:v>0.0220119</c:v>
                </c:pt>
                <c:pt idx="3330">
                  <c:v>-0.056659</c:v>
                </c:pt>
                <c:pt idx="3331">
                  <c:v>0.0220119</c:v>
                </c:pt>
                <c:pt idx="3333">
                  <c:v>-0.0561851</c:v>
                </c:pt>
                <c:pt idx="3334">
                  <c:v>0.0220119</c:v>
                </c:pt>
                <c:pt idx="3336">
                  <c:v>-0.0561851</c:v>
                </c:pt>
                <c:pt idx="3337">
                  <c:v>0.0220119</c:v>
                </c:pt>
                <c:pt idx="3339">
                  <c:v>-0.0561851</c:v>
                </c:pt>
                <c:pt idx="3340">
                  <c:v>0.021538</c:v>
                </c:pt>
                <c:pt idx="3342">
                  <c:v>-0.0561851</c:v>
                </c:pt>
                <c:pt idx="3343">
                  <c:v>0.021538</c:v>
                </c:pt>
                <c:pt idx="3345">
                  <c:v>-0.0557112</c:v>
                </c:pt>
                <c:pt idx="3346">
                  <c:v>0.0210641</c:v>
                </c:pt>
                <c:pt idx="3348">
                  <c:v>-0.0557112</c:v>
                </c:pt>
                <c:pt idx="3349">
                  <c:v>0.0205901</c:v>
                </c:pt>
                <c:pt idx="3351">
                  <c:v>-0.0557112</c:v>
                </c:pt>
                <c:pt idx="3352">
                  <c:v>0.0201162</c:v>
                </c:pt>
                <c:pt idx="3354">
                  <c:v>-0.0557112</c:v>
                </c:pt>
                <c:pt idx="3355">
                  <c:v>0.0196423</c:v>
                </c:pt>
                <c:pt idx="3357">
                  <c:v>-0.0552372</c:v>
                </c:pt>
                <c:pt idx="3358">
                  <c:v>0.0191684</c:v>
                </c:pt>
                <c:pt idx="3360">
                  <c:v>-0.0623461</c:v>
                </c:pt>
                <c:pt idx="3361">
                  <c:v>0.0191684</c:v>
                </c:pt>
                <c:pt idx="3363">
                  <c:v>-0.0969423</c:v>
                </c:pt>
                <c:pt idx="3364">
                  <c:v>0.0191684</c:v>
                </c:pt>
                <c:pt idx="3366">
                  <c:v>-0.0969423</c:v>
                </c:pt>
                <c:pt idx="3367">
                  <c:v>0.0186945</c:v>
                </c:pt>
                <c:pt idx="3369">
                  <c:v>-0.0964684</c:v>
                </c:pt>
                <c:pt idx="3370">
                  <c:v>-0.0576068</c:v>
                </c:pt>
                <c:pt idx="3372">
                  <c:v>-0.2794019</c:v>
                </c:pt>
                <c:pt idx="3373">
                  <c:v>-0.2685017</c:v>
                </c:pt>
                <c:pt idx="3375">
                  <c:v>-0.2917239</c:v>
                </c:pt>
                <c:pt idx="3376">
                  <c:v>-0.2675539</c:v>
                </c:pt>
                <c:pt idx="3378">
                  <c:v>-0.3026241</c:v>
                </c:pt>
                <c:pt idx="3379">
                  <c:v>-0.26708</c:v>
                </c:pt>
                <c:pt idx="3381">
                  <c:v>-0.3135242</c:v>
                </c:pt>
                <c:pt idx="3382">
                  <c:v>-0.2661321</c:v>
                </c:pt>
                <c:pt idx="3384">
                  <c:v>-0.3239505</c:v>
                </c:pt>
                <c:pt idx="3385">
                  <c:v>-0.2656582</c:v>
                </c:pt>
                <c:pt idx="3387">
                  <c:v>-0.3334289</c:v>
                </c:pt>
                <c:pt idx="3388">
                  <c:v>-0.2651843</c:v>
                </c:pt>
                <c:pt idx="3390">
                  <c:v>-0.3433813</c:v>
                </c:pt>
                <c:pt idx="3391">
                  <c:v>-0.2642364</c:v>
                </c:pt>
                <c:pt idx="3393">
                  <c:v>-0.3533336</c:v>
                </c:pt>
                <c:pt idx="3394">
                  <c:v>-0.2637625</c:v>
                </c:pt>
                <c:pt idx="3396">
                  <c:v>-0.3585467</c:v>
                </c:pt>
                <c:pt idx="3397">
                  <c:v>-0.2632886</c:v>
                </c:pt>
                <c:pt idx="3399">
                  <c:v>-0.3585467</c:v>
                </c:pt>
                <c:pt idx="3400">
                  <c:v>-0.2623408</c:v>
                </c:pt>
                <c:pt idx="3402">
                  <c:v>-0.3585467</c:v>
                </c:pt>
                <c:pt idx="3403">
                  <c:v>-0.2618668</c:v>
                </c:pt>
                <c:pt idx="3405">
                  <c:v>-0.3575989</c:v>
                </c:pt>
                <c:pt idx="3406">
                  <c:v>-0.2604451</c:v>
                </c:pt>
                <c:pt idx="3408">
                  <c:v>-0.357125</c:v>
                </c:pt>
                <c:pt idx="3409">
                  <c:v>-0.2590233</c:v>
                </c:pt>
                <c:pt idx="3411">
                  <c:v>-0.357125</c:v>
                </c:pt>
                <c:pt idx="3412">
                  <c:v>-0.2618668</c:v>
                </c:pt>
                <c:pt idx="3414">
                  <c:v>-0.3552293</c:v>
                </c:pt>
                <c:pt idx="3415">
                  <c:v>-0.2618668</c:v>
                </c:pt>
                <c:pt idx="3417">
                  <c:v>-0.3538075</c:v>
                </c:pt>
                <c:pt idx="3418">
                  <c:v>-0.2599712</c:v>
                </c:pt>
                <c:pt idx="3420">
                  <c:v>-0.3514379</c:v>
                </c:pt>
                <c:pt idx="3421">
                  <c:v>-0.2566537</c:v>
                </c:pt>
                <c:pt idx="3423">
                  <c:v>-0.3495422</c:v>
                </c:pt>
                <c:pt idx="3424">
                  <c:v>-0.2552319</c:v>
                </c:pt>
                <c:pt idx="3426">
                  <c:v>-0.3481205</c:v>
                </c:pt>
                <c:pt idx="3427">
                  <c:v>-0.2528623</c:v>
                </c:pt>
                <c:pt idx="3429">
                  <c:v>-0.3471726</c:v>
                </c:pt>
                <c:pt idx="3430">
                  <c:v>-0.2514406</c:v>
                </c:pt>
                <c:pt idx="3432">
                  <c:v>-0.3457509</c:v>
                </c:pt>
                <c:pt idx="3433">
                  <c:v>-0.249071</c:v>
                </c:pt>
                <c:pt idx="3435">
                  <c:v>-0.344803</c:v>
                </c:pt>
                <c:pt idx="3436">
                  <c:v>-0.248597</c:v>
                </c:pt>
                <c:pt idx="3438">
                  <c:v>-0.3433813</c:v>
                </c:pt>
                <c:pt idx="3439">
                  <c:v>-0.2514406</c:v>
                </c:pt>
                <c:pt idx="3441">
                  <c:v>-0.3424334</c:v>
                </c:pt>
                <c:pt idx="3442">
                  <c:v>-0.2519145</c:v>
                </c:pt>
                <c:pt idx="3444">
                  <c:v>-0.3414856</c:v>
                </c:pt>
                <c:pt idx="3445">
                  <c:v>-0.2632886</c:v>
                </c:pt>
                <c:pt idx="3447">
                  <c:v>-0.3400638</c:v>
                </c:pt>
                <c:pt idx="3448">
                  <c:v>-0.2959892</c:v>
                </c:pt>
                <c:pt idx="3450">
                  <c:v>-0.2893543</c:v>
                </c:pt>
                <c:pt idx="3451">
                  <c:v>-0.2808237</c:v>
                </c:pt>
                <c:pt idx="3453">
                  <c:v>-0.2770323</c:v>
                </c:pt>
                <c:pt idx="3454">
                  <c:v>-0.2751366</c:v>
                </c:pt>
                <c:pt idx="3456">
                  <c:v>-0.3386421</c:v>
                </c:pt>
                <c:pt idx="3457">
                  <c:v>-0.3064154</c:v>
                </c:pt>
                <c:pt idx="3459">
                  <c:v>-0.3376942</c:v>
                </c:pt>
                <c:pt idx="3460">
                  <c:v>-0.321107</c:v>
                </c:pt>
                <c:pt idx="3462">
                  <c:v>-0.3367464</c:v>
                </c:pt>
                <c:pt idx="3463">
                  <c:v>-0.3220548</c:v>
                </c:pt>
                <c:pt idx="3465">
                  <c:v>-0.3357985</c:v>
                </c:pt>
                <c:pt idx="3466">
                  <c:v>-0.3215809</c:v>
                </c:pt>
                <c:pt idx="3468">
                  <c:v>-0.3353246</c:v>
                </c:pt>
                <c:pt idx="3469">
                  <c:v>-0.3220548</c:v>
                </c:pt>
                <c:pt idx="3471">
                  <c:v>-0.3343768</c:v>
                </c:pt>
                <c:pt idx="3472">
                  <c:v>-0.327268</c:v>
                </c:pt>
                <c:pt idx="3474">
                  <c:v>0.2049455</c:v>
                </c:pt>
                <c:pt idx="3475">
                  <c:v>0.2153717</c:v>
                </c:pt>
                <c:pt idx="3477">
                  <c:v>0.2044715</c:v>
                </c:pt>
                <c:pt idx="3478">
                  <c:v>0.2300633</c:v>
                </c:pt>
                <c:pt idx="3480">
                  <c:v>0.2039976</c:v>
                </c:pt>
                <c:pt idx="3481">
                  <c:v>0.2447548</c:v>
                </c:pt>
                <c:pt idx="3483">
                  <c:v>0.2035237</c:v>
                </c:pt>
                <c:pt idx="3484">
                  <c:v>0.2594464</c:v>
                </c:pt>
                <c:pt idx="3486">
                  <c:v>0.2030498</c:v>
                </c:pt>
                <c:pt idx="3487">
                  <c:v>0.267503</c:v>
                </c:pt>
                <c:pt idx="3489">
                  <c:v>0.2025758</c:v>
                </c:pt>
                <c:pt idx="3490">
                  <c:v>0.273664</c:v>
                </c:pt>
                <c:pt idx="3492">
                  <c:v>0.2021019</c:v>
                </c:pt>
                <c:pt idx="3493">
                  <c:v>0.2750858</c:v>
                </c:pt>
                <c:pt idx="3495">
                  <c:v>0.201628</c:v>
                </c:pt>
                <c:pt idx="3496">
                  <c:v>0.2774554</c:v>
                </c:pt>
                <c:pt idx="3498">
                  <c:v>0.2011541</c:v>
                </c:pt>
                <c:pt idx="3499">
                  <c:v>0.2755597</c:v>
                </c:pt>
                <c:pt idx="3501">
                  <c:v>0.2006802</c:v>
                </c:pt>
                <c:pt idx="3502">
                  <c:v>0.2727162</c:v>
                </c:pt>
                <c:pt idx="3504">
                  <c:v>0.2002062</c:v>
                </c:pt>
                <c:pt idx="3505">
                  <c:v>0.2703466</c:v>
                </c:pt>
                <c:pt idx="3507">
                  <c:v>0.1997323</c:v>
                </c:pt>
                <c:pt idx="3508">
                  <c:v>0.2712944</c:v>
                </c:pt>
                <c:pt idx="3510">
                  <c:v>0.1992584</c:v>
                </c:pt>
                <c:pt idx="3511">
                  <c:v>0.2708205</c:v>
                </c:pt>
                <c:pt idx="3513">
                  <c:v>0.1987845</c:v>
                </c:pt>
                <c:pt idx="3514">
                  <c:v>0.2722422</c:v>
                </c:pt>
                <c:pt idx="3516">
                  <c:v>0.2021019</c:v>
                </c:pt>
                <c:pt idx="3517">
                  <c:v>0.207789</c:v>
                </c:pt>
                <c:pt idx="3519">
                  <c:v>0.2101586</c:v>
                </c:pt>
                <c:pt idx="3520">
                  <c:v>0.2731901</c:v>
                </c:pt>
                <c:pt idx="3522">
                  <c:v>0.2058933</c:v>
                </c:pt>
                <c:pt idx="3523">
                  <c:v>0.2073151</c:v>
                </c:pt>
                <c:pt idx="3525">
                  <c:v>0.2243762</c:v>
                </c:pt>
                <c:pt idx="3526">
                  <c:v>0.2708205</c:v>
                </c:pt>
                <c:pt idx="3528">
                  <c:v>0.2390678</c:v>
                </c:pt>
                <c:pt idx="3529">
                  <c:v>0.2684509</c:v>
                </c:pt>
                <c:pt idx="3531">
                  <c:v>0.2532854</c:v>
                </c:pt>
                <c:pt idx="3532">
                  <c:v>0.2665552</c:v>
                </c:pt>
                <c:pt idx="3534">
                  <c:v>0.3111038</c:v>
                </c:pt>
                <c:pt idx="3535">
                  <c:v>0.3144212</c:v>
                </c:pt>
                <c:pt idx="3537">
                  <c:v>0.3106299</c:v>
                </c:pt>
                <c:pt idx="3538">
                  <c:v>0.3144212</c:v>
                </c:pt>
                <c:pt idx="3540">
                  <c:v>0.309682</c:v>
                </c:pt>
                <c:pt idx="3541">
                  <c:v>0.3148951</c:v>
                </c:pt>
                <c:pt idx="3543">
                  <c:v>0.3172648</c:v>
                </c:pt>
                <c:pt idx="3544">
                  <c:v>0.3177387</c:v>
                </c:pt>
                <c:pt idx="3546">
                  <c:v>0.3087342</c:v>
                </c:pt>
                <c:pt idx="3547">
                  <c:v>0.3144212</c:v>
                </c:pt>
                <c:pt idx="3549">
                  <c:v>0.3125255</c:v>
                </c:pt>
                <c:pt idx="3550">
                  <c:v>0.3134734</c:v>
                </c:pt>
                <c:pt idx="3552">
                  <c:v>0.2177413</c:v>
                </c:pt>
                <c:pt idx="3553">
                  <c:v>0.2234284</c:v>
                </c:pt>
                <c:pt idx="3555">
                  <c:v>0.2163196</c:v>
                </c:pt>
                <c:pt idx="3556">
                  <c:v>0.2262719</c:v>
                </c:pt>
                <c:pt idx="3558">
                  <c:v>0.21395</c:v>
                </c:pt>
                <c:pt idx="3559">
                  <c:v>0.2276937</c:v>
                </c:pt>
                <c:pt idx="3561">
                  <c:v>0.2120543</c:v>
                </c:pt>
                <c:pt idx="3562">
                  <c:v>0.2310111</c:v>
                </c:pt>
                <c:pt idx="3564">
                  <c:v>0.2111064</c:v>
                </c:pt>
                <c:pt idx="3565">
                  <c:v>0.2338546</c:v>
                </c:pt>
                <c:pt idx="3567">
                  <c:v>0.2073151</c:v>
                </c:pt>
                <c:pt idx="3568">
                  <c:v>0.2362242</c:v>
                </c:pt>
                <c:pt idx="3570">
                  <c:v>0.2035237</c:v>
                </c:pt>
                <c:pt idx="3571">
                  <c:v>0.2371721</c:v>
                </c:pt>
                <c:pt idx="3573">
                  <c:v>0.2025758</c:v>
                </c:pt>
                <c:pt idx="3574">
                  <c:v>0.2419113</c:v>
                </c:pt>
                <c:pt idx="3576">
                  <c:v>0.1983106</c:v>
                </c:pt>
                <c:pt idx="3577">
                  <c:v>0.2423852</c:v>
                </c:pt>
                <c:pt idx="3579">
                  <c:v>0.1949931</c:v>
                </c:pt>
                <c:pt idx="3580">
                  <c:v>0.2428591</c:v>
                </c:pt>
                <c:pt idx="3582">
                  <c:v>0.1912017</c:v>
                </c:pt>
                <c:pt idx="3583">
                  <c:v>0.2442809</c:v>
                </c:pt>
                <c:pt idx="3585">
                  <c:v>0.18978</c:v>
                </c:pt>
                <c:pt idx="3586">
                  <c:v>0.2457027</c:v>
                </c:pt>
                <c:pt idx="3588">
                  <c:v>0.1874104</c:v>
                </c:pt>
                <c:pt idx="3589">
                  <c:v>0.2490201</c:v>
                </c:pt>
                <c:pt idx="3591">
                  <c:v>0.1817233</c:v>
                </c:pt>
                <c:pt idx="3592">
                  <c:v>0.2461766</c:v>
                </c:pt>
                <c:pt idx="3594">
                  <c:v>0.1798276</c:v>
                </c:pt>
                <c:pt idx="3595">
                  <c:v>0.2423852</c:v>
                </c:pt>
                <c:pt idx="3597">
                  <c:v>0.1817233</c:v>
                </c:pt>
                <c:pt idx="3598">
                  <c:v>0.2381199</c:v>
                </c:pt>
                <c:pt idx="3600">
                  <c:v>0.1859886</c:v>
                </c:pt>
                <c:pt idx="3601">
                  <c:v>0.2343286</c:v>
                </c:pt>
                <c:pt idx="3603">
                  <c:v>0.1912017</c:v>
                </c:pt>
                <c:pt idx="3604">
                  <c:v>0.2144239</c:v>
                </c:pt>
                <c:pt idx="3606">
                  <c:v>-0.007845100000000001</c:v>
                </c:pt>
                <c:pt idx="3607">
                  <c:v>-0.0064234</c:v>
                </c:pt>
                <c:pt idx="3609">
                  <c:v>-0.0102147</c:v>
                </c:pt>
                <c:pt idx="3610">
                  <c:v>-0.008319</c:v>
                </c:pt>
                <c:pt idx="3612">
                  <c:v>-0.0277498</c:v>
                </c:pt>
                <c:pt idx="3613">
                  <c:v>-0.0234845</c:v>
                </c:pt>
                <c:pt idx="3615">
                  <c:v>-0.0225367</c:v>
                </c:pt>
                <c:pt idx="3616">
                  <c:v>-0.0068973</c:v>
                </c:pt>
                <c:pt idx="3618">
                  <c:v>-0.0367543</c:v>
                </c:pt>
                <c:pt idx="3619">
                  <c:v>-0.0068973</c:v>
                </c:pt>
                <c:pt idx="3621">
                  <c:v>-0.0898335</c:v>
                </c:pt>
                <c:pt idx="3622">
                  <c:v>-0.0068973</c:v>
                </c:pt>
                <c:pt idx="3624">
                  <c:v>-0.1016815</c:v>
                </c:pt>
                <c:pt idx="3625">
                  <c:v>-0.0068973</c:v>
                </c:pt>
                <c:pt idx="3627">
                  <c:v>-0.1016815</c:v>
                </c:pt>
                <c:pt idx="3628">
                  <c:v>-0.0059494</c:v>
                </c:pt>
                <c:pt idx="3630">
                  <c:v>-0.1012076</c:v>
                </c:pt>
                <c:pt idx="3631">
                  <c:v>-0.0059494</c:v>
                </c:pt>
                <c:pt idx="3633">
                  <c:v>-0.1012076</c:v>
                </c:pt>
                <c:pt idx="3634">
                  <c:v>-0.0059494</c:v>
                </c:pt>
                <c:pt idx="3636">
                  <c:v>-0.1007337</c:v>
                </c:pt>
                <c:pt idx="3637">
                  <c:v>-0.0059494</c:v>
                </c:pt>
                <c:pt idx="3639">
                  <c:v>-0.1007337</c:v>
                </c:pt>
                <c:pt idx="3640">
                  <c:v>-0.0059494</c:v>
                </c:pt>
                <c:pt idx="3642">
                  <c:v>-0.1002597</c:v>
                </c:pt>
                <c:pt idx="3643">
                  <c:v>-0.0059494</c:v>
                </c:pt>
                <c:pt idx="3645">
                  <c:v>-0.1002597</c:v>
                </c:pt>
                <c:pt idx="3646">
                  <c:v>-0.0059494</c:v>
                </c:pt>
                <c:pt idx="3648">
                  <c:v>-0.09978579999999999</c:v>
                </c:pt>
                <c:pt idx="3649">
                  <c:v>-0.0059494</c:v>
                </c:pt>
                <c:pt idx="3651">
                  <c:v>-0.09978579999999999</c:v>
                </c:pt>
                <c:pt idx="3652">
                  <c:v>-0.0059494</c:v>
                </c:pt>
                <c:pt idx="3654">
                  <c:v>-0.09931189999999999</c:v>
                </c:pt>
                <c:pt idx="3655">
                  <c:v>-0.0059494</c:v>
                </c:pt>
                <c:pt idx="3657">
                  <c:v>-0.09931189999999999</c:v>
                </c:pt>
                <c:pt idx="3658">
                  <c:v>-0.0059494</c:v>
                </c:pt>
                <c:pt idx="3660">
                  <c:v>-0.098838</c:v>
                </c:pt>
                <c:pt idx="3661">
                  <c:v>-0.0059494</c:v>
                </c:pt>
                <c:pt idx="3663">
                  <c:v>-0.0983641</c:v>
                </c:pt>
                <c:pt idx="3664">
                  <c:v>-0.0092669</c:v>
                </c:pt>
                <c:pt idx="3666">
                  <c:v>-0.0983641</c:v>
                </c:pt>
                <c:pt idx="3667">
                  <c:v>-0.0102147</c:v>
                </c:pt>
                <c:pt idx="3669">
                  <c:v>-0.09789009999999999</c:v>
                </c:pt>
                <c:pt idx="3670">
                  <c:v>-0.007845100000000001</c:v>
                </c:pt>
                <c:pt idx="3672">
                  <c:v>-0.09789009999999999</c:v>
                </c:pt>
                <c:pt idx="3673">
                  <c:v>-0.0135322</c:v>
                </c:pt>
                <c:pt idx="3675">
                  <c:v>-0.09741619999999999</c:v>
                </c:pt>
                <c:pt idx="3676">
                  <c:v>-0.0737202</c:v>
                </c:pt>
                <c:pt idx="3678">
                  <c:v>0.081252</c:v>
                </c:pt>
                <c:pt idx="3679">
                  <c:v>0.08172599999999999</c:v>
                </c:pt>
                <c:pt idx="3681">
                  <c:v>0.0831477</c:v>
                </c:pt>
                <c:pt idx="3682">
                  <c:v>0.1186918</c:v>
                </c:pt>
                <c:pt idx="3684">
                  <c:v>0.0831477</c:v>
                </c:pt>
                <c:pt idx="3685">
                  <c:v>0.1494967</c:v>
                </c:pt>
                <c:pt idx="3687">
                  <c:v>0.0836216</c:v>
                </c:pt>
                <c:pt idx="3688">
                  <c:v>0.1651361</c:v>
                </c:pt>
                <c:pt idx="3690">
                  <c:v>0.0855173</c:v>
                </c:pt>
                <c:pt idx="3691">
                  <c:v>0.1646622</c:v>
                </c:pt>
                <c:pt idx="3693">
                  <c:v>0.08646520000000001</c:v>
                </c:pt>
                <c:pt idx="3694">
                  <c:v>0.1679796</c:v>
                </c:pt>
                <c:pt idx="3696">
                  <c:v>0.0878869</c:v>
                </c:pt>
                <c:pt idx="3697">
                  <c:v>0.1698753</c:v>
                </c:pt>
                <c:pt idx="3699">
                  <c:v>0.08883480000000001</c:v>
                </c:pt>
                <c:pt idx="3700">
                  <c:v>0.1760363</c:v>
                </c:pt>
                <c:pt idx="3702">
                  <c:v>0.0902565</c:v>
                </c:pt>
                <c:pt idx="3703">
                  <c:v>0.1793537</c:v>
                </c:pt>
                <c:pt idx="3705">
                  <c:v>0.0902565</c:v>
                </c:pt>
                <c:pt idx="3706">
                  <c:v>0.1826712</c:v>
                </c:pt>
                <c:pt idx="3708">
                  <c:v>0.1082655</c:v>
                </c:pt>
                <c:pt idx="3709">
                  <c:v>0.1845668</c:v>
                </c:pt>
                <c:pt idx="3711">
                  <c:v>0.1869364</c:v>
                </c:pt>
                <c:pt idx="3712">
                  <c:v>0.1874104</c:v>
                </c:pt>
                <c:pt idx="3714">
                  <c:v>0.1101612</c:v>
                </c:pt>
                <c:pt idx="3715">
                  <c:v>0.1125308</c:v>
                </c:pt>
                <c:pt idx="3717">
                  <c:v>0.1134787</c:v>
                </c:pt>
                <c:pt idx="3718">
                  <c:v>0.1907278</c:v>
                </c:pt>
                <c:pt idx="3720">
                  <c:v>0.1447575</c:v>
                </c:pt>
                <c:pt idx="3721">
                  <c:v>0.1949931</c:v>
                </c:pt>
                <c:pt idx="3723">
                  <c:v>0.1712971</c:v>
                </c:pt>
                <c:pt idx="3724">
                  <c:v>0.1978366</c:v>
                </c:pt>
                <c:pt idx="3726">
                  <c:v>0.1926235</c:v>
                </c:pt>
                <c:pt idx="3727">
                  <c:v>0.1978366</c:v>
                </c:pt>
                <c:pt idx="3729">
                  <c:v>-0.0272759</c:v>
                </c:pt>
                <c:pt idx="3730">
                  <c:v>-0.0196932</c:v>
                </c:pt>
                <c:pt idx="3732">
                  <c:v>-0.0377022</c:v>
                </c:pt>
                <c:pt idx="3733">
                  <c:v>-0.0211149</c:v>
                </c:pt>
                <c:pt idx="3735">
                  <c:v>-0.0438631</c:v>
                </c:pt>
                <c:pt idx="3736">
                  <c:v>-0.0215888</c:v>
                </c:pt>
                <c:pt idx="3738">
                  <c:v>-0.0490763</c:v>
                </c:pt>
                <c:pt idx="3739">
                  <c:v>-0.0230106</c:v>
                </c:pt>
                <c:pt idx="3741">
                  <c:v>-0.0500241</c:v>
                </c:pt>
                <c:pt idx="3742">
                  <c:v>-0.0230106</c:v>
                </c:pt>
                <c:pt idx="3744">
                  <c:v>-0.0509719</c:v>
                </c:pt>
                <c:pt idx="3745">
                  <c:v>-0.0249063</c:v>
                </c:pt>
                <c:pt idx="3747">
                  <c:v>-0.0528676</c:v>
                </c:pt>
                <c:pt idx="3748">
                  <c:v>-0.0234845</c:v>
                </c:pt>
                <c:pt idx="3750">
                  <c:v>-0.0533416</c:v>
                </c:pt>
                <c:pt idx="3751">
                  <c:v>-0.0225367</c:v>
                </c:pt>
                <c:pt idx="3753">
                  <c:v>-0.0542894</c:v>
                </c:pt>
                <c:pt idx="3754">
                  <c:v>-0.0239584</c:v>
                </c:pt>
                <c:pt idx="3756">
                  <c:v>-0.0225367</c:v>
                </c:pt>
                <c:pt idx="3757">
                  <c:v>-0.0220628</c:v>
                </c:pt>
                <c:pt idx="3759">
                  <c:v>-0.0538155</c:v>
                </c:pt>
                <c:pt idx="3760">
                  <c:v>-0.0211149</c:v>
                </c:pt>
                <c:pt idx="3762">
                  <c:v>-0.0557112</c:v>
                </c:pt>
                <c:pt idx="3763">
                  <c:v>-0.0196932</c:v>
                </c:pt>
                <c:pt idx="3765">
                  <c:v>-0.0595025</c:v>
                </c:pt>
                <c:pt idx="3766">
                  <c:v>-0.0182714</c:v>
                </c:pt>
                <c:pt idx="3768">
                  <c:v>-0.0604504</c:v>
                </c:pt>
                <c:pt idx="3769">
                  <c:v>-0.0163757</c:v>
                </c:pt>
                <c:pt idx="3771">
                  <c:v>-0.0623461</c:v>
                </c:pt>
                <c:pt idx="3772">
                  <c:v>-0.0135322</c:v>
                </c:pt>
                <c:pt idx="3774">
                  <c:v>-0.0651896</c:v>
                </c:pt>
                <c:pt idx="3775">
                  <c:v>-0.0121104</c:v>
                </c:pt>
                <c:pt idx="3777">
                  <c:v>-0.0666113</c:v>
                </c:pt>
                <c:pt idx="3778">
                  <c:v>-0.0073712</c:v>
                </c:pt>
                <c:pt idx="3780">
                  <c:v>-0.0670853</c:v>
                </c:pt>
                <c:pt idx="3781">
                  <c:v>-0.009740800000000001</c:v>
                </c:pt>
                <c:pt idx="3783">
                  <c:v>-0.007845100000000001</c:v>
                </c:pt>
                <c:pt idx="3784">
                  <c:v>0.0021072</c:v>
                </c:pt>
                <c:pt idx="3786">
                  <c:v>-0.0694549</c:v>
                </c:pt>
                <c:pt idx="3787">
                  <c:v>0.0077943</c:v>
                </c:pt>
                <c:pt idx="3789">
                  <c:v>-0.0704027</c:v>
                </c:pt>
                <c:pt idx="3790">
                  <c:v>0.0115856</c:v>
                </c:pt>
                <c:pt idx="3792">
                  <c:v>-0.0708766</c:v>
                </c:pt>
                <c:pt idx="3793">
                  <c:v>0.0144292</c:v>
                </c:pt>
                <c:pt idx="3795">
                  <c:v>-0.1125817</c:v>
                </c:pt>
                <c:pt idx="3796">
                  <c:v>-0.1078425</c:v>
                </c:pt>
                <c:pt idx="3798">
                  <c:v>-0.0722984</c:v>
                </c:pt>
                <c:pt idx="3799">
                  <c:v>0.0167988</c:v>
                </c:pt>
                <c:pt idx="3801">
                  <c:v>-0.116847</c:v>
                </c:pt>
                <c:pt idx="3802">
                  <c:v>-0.104999</c:v>
                </c:pt>
                <c:pt idx="3804">
                  <c:v>-0.0756158</c:v>
                </c:pt>
                <c:pt idx="3805">
                  <c:v>0.0163249</c:v>
                </c:pt>
                <c:pt idx="3807">
                  <c:v>-0.1220601</c:v>
                </c:pt>
                <c:pt idx="3808">
                  <c:v>-0.1040511</c:v>
                </c:pt>
                <c:pt idx="3810">
                  <c:v>-0.0789333</c:v>
                </c:pt>
                <c:pt idx="3811">
                  <c:v>0.0149031</c:v>
                </c:pt>
                <c:pt idx="3813">
                  <c:v>0.0196423</c:v>
                </c:pt>
                <c:pt idx="3814">
                  <c:v>0.0267511</c:v>
                </c:pt>
                <c:pt idx="3816">
                  <c:v>-0.1249036</c:v>
                </c:pt>
                <c:pt idx="3817">
                  <c:v>-0.1026293</c:v>
                </c:pt>
                <c:pt idx="3819">
                  <c:v>-0.080829</c:v>
                </c:pt>
                <c:pt idx="3820">
                  <c:v>0.0310164</c:v>
                </c:pt>
                <c:pt idx="3822">
                  <c:v>-0.128695</c:v>
                </c:pt>
                <c:pt idx="3823">
                  <c:v>-0.0969423</c:v>
                </c:pt>
                <c:pt idx="3825">
                  <c:v>-0.0922031</c:v>
                </c:pt>
                <c:pt idx="3826">
                  <c:v>0.0324382</c:v>
                </c:pt>
                <c:pt idx="3828">
                  <c:v>-0.1296429</c:v>
                </c:pt>
                <c:pt idx="3829">
                  <c:v>0.0343339</c:v>
                </c:pt>
                <c:pt idx="3831">
                  <c:v>-0.1305907</c:v>
                </c:pt>
                <c:pt idx="3832">
                  <c:v>0.0338599</c:v>
                </c:pt>
                <c:pt idx="3834">
                  <c:v>-0.1305907</c:v>
                </c:pt>
                <c:pt idx="3835">
                  <c:v>0.0343339</c:v>
                </c:pt>
                <c:pt idx="3837">
                  <c:v>-0.1315385</c:v>
                </c:pt>
                <c:pt idx="3838">
                  <c:v>0.0338599</c:v>
                </c:pt>
                <c:pt idx="3840">
                  <c:v>-0.1329603</c:v>
                </c:pt>
                <c:pt idx="3841">
                  <c:v>0.0357556</c:v>
                </c:pt>
                <c:pt idx="3843">
                  <c:v>-0.1329603</c:v>
                </c:pt>
                <c:pt idx="3844">
                  <c:v>0.0367035</c:v>
                </c:pt>
                <c:pt idx="3846">
                  <c:v>-0.1358038</c:v>
                </c:pt>
                <c:pt idx="3847">
                  <c:v>0.0362295</c:v>
                </c:pt>
                <c:pt idx="3849">
                  <c:v>-0.1400691</c:v>
                </c:pt>
                <c:pt idx="3850">
                  <c:v>0.0352817</c:v>
                </c:pt>
                <c:pt idx="3852">
                  <c:v>-0.1419648</c:v>
                </c:pt>
                <c:pt idx="3853">
                  <c:v>0.0338599</c:v>
                </c:pt>
                <c:pt idx="3855">
                  <c:v>-0.1448083</c:v>
                </c:pt>
                <c:pt idx="3856">
                  <c:v>0.0319642</c:v>
                </c:pt>
                <c:pt idx="3858">
                  <c:v>-0.146704</c:v>
                </c:pt>
                <c:pt idx="3859">
                  <c:v>0.0319642</c:v>
                </c:pt>
                <c:pt idx="3861">
                  <c:v>-0.1500215</c:v>
                </c:pt>
                <c:pt idx="3862">
                  <c:v>0.0300686</c:v>
                </c:pt>
                <c:pt idx="3864">
                  <c:v>-0.1519171</c:v>
                </c:pt>
                <c:pt idx="3865">
                  <c:v>0.0286468</c:v>
                </c:pt>
                <c:pt idx="3867">
                  <c:v>-0.1538128</c:v>
                </c:pt>
                <c:pt idx="3868">
                  <c:v>-0.1068946</c:v>
                </c:pt>
                <c:pt idx="3870">
                  <c:v>-0.1035772</c:v>
                </c:pt>
                <c:pt idx="3871">
                  <c:v>0.0286468</c:v>
                </c:pt>
                <c:pt idx="3873">
                  <c:v>-0.1561824</c:v>
                </c:pt>
                <c:pt idx="3874">
                  <c:v>-0.1372256</c:v>
                </c:pt>
                <c:pt idx="3876">
                  <c:v>-0.1035772</c:v>
                </c:pt>
                <c:pt idx="3877">
                  <c:v>0.0286468</c:v>
                </c:pt>
                <c:pt idx="3879">
                  <c:v>-0.1031033</c:v>
                </c:pt>
                <c:pt idx="3880">
                  <c:v>0.0286468</c:v>
                </c:pt>
                <c:pt idx="3882">
                  <c:v>-0.1031033</c:v>
                </c:pt>
                <c:pt idx="3883">
                  <c:v>0.0281729</c:v>
                </c:pt>
                <c:pt idx="3885">
                  <c:v>-0.1031033</c:v>
                </c:pt>
                <c:pt idx="3886">
                  <c:v>0.0281729</c:v>
                </c:pt>
                <c:pt idx="3888">
                  <c:v>-0.1026293</c:v>
                </c:pt>
                <c:pt idx="3889">
                  <c:v>0.0281729</c:v>
                </c:pt>
                <c:pt idx="3891">
                  <c:v>-0.1026293</c:v>
                </c:pt>
                <c:pt idx="3892">
                  <c:v>0.0281729</c:v>
                </c:pt>
                <c:pt idx="3894">
                  <c:v>-0.1021554</c:v>
                </c:pt>
                <c:pt idx="3895">
                  <c:v>0.0281729</c:v>
                </c:pt>
                <c:pt idx="3897">
                  <c:v>-0.1021554</c:v>
                </c:pt>
                <c:pt idx="3898">
                  <c:v>0.0281729</c:v>
                </c:pt>
                <c:pt idx="3900">
                  <c:v>-0.1016815</c:v>
                </c:pt>
                <c:pt idx="3901">
                  <c:v>-0.0054755</c:v>
                </c:pt>
                <c:pt idx="3903">
                  <c:v>-0.0045277</c:v>
                </c:pt>
                <c:pt idx="3904">
                  <c:v>0.0196423</c:v>
                </c:pt>
                <c:pt idx="3906">
                  <c:v>-0.1012076</c:v>
                </c:pt>
                <c:pt idx="3907">
                  <c:v>-0.0201671</c:v>
                </c:pt>
                <c:pt idx="3909">
                  <c:v>-0.0187453</c:v>
                </c:pt>
                <c:pt idx="3910">
                  <c:v>-0.0182714</c:v>
                </c:pt>
                <c:pt idx="3912">
                  <c:v>-0.0149539</c:v>
                </c:pt>
                <c:pt idx="3913">
                  <c:v>-0.0125843</c:v>
                </c:pt>
                <c:pt idx="3915">
                  <c:v>-0.0012102</c:v>
                </c:pt>
                <c:pt idx="3916">
                  <c:v>0.0016333</c:v>
                </c:pt>
                <c:pt idx="3918">
                  <c:v>0.0030551</c:v>
                </c:pt>
                <c:pt idx="3919">
                  <c:v>0.0149031</c:v>
                </c:pt>
                <c:pt idx="3921">
                  <c:v>-0.1012076</c:v>
                </c:pt>
                <c:pt idx="3922">
                  <c:v>-0.0286977</c:v>
                </c:pt>
                <c:pt idx="3924">
                  <c:v>-0.1007337</c:v>
                </c:pt>
                <c:pt idx="3925">
                  <c:v>-0.0400718</c:v>
                </c:pt>
                <c:pt idx="3927">
                  <c:v>-0.0381761</c:v>
                </c:pt>
                <c:pt idx="3928">
                  <c:v>-0.0372282</c:v>
                </c:pt>
                <c:pt idx="3930">
                  <c:v>-0.0339108</c:v>
                </c:pt>
                <c:pt idx="3931">
                  <c:v>-0.0334369</c:v>
                </c:pt>
                <c:pt idx="3933">
                  <c:v>-0.1007337</c:v>
                </c:pt>
                <c:pt idx="3934">
                  <c:v>-0.0462327</c:v>
                </c:pt>
                <c:pt idx="3936">
                  <c:v>-0.1002597</c:v>
                </c:pt>
                <c:pt idx="3937">
                  <c:v>-0.0538155</c:v>
                </c:pt>
                <c:pt idx="3939">
                  <c:v>-0.1002597</c:v>
                </c:pt>
                <c:pt idx="3940">
                  <c:v>-0.0571329</c:v>
                </c:pt>
                <c:pt idx="3942">
                  <c:v>-0.1002597</c:v>
                </c:pt>
                <c:pt idx="3943">
                  <c:v>-0.0571329</c:v>
                </c:pt>
                <c:pt idx="3945">
                  <c:v>-0.09978579999999999</c:v>
                </c:pt>
                <c:pt idx="3946">
                  <c:v>-0.0571329</c:v>
                </c:pt>
                <c:pt idx="3948">
                  <c:v>-0.09978579999999999</c:v>
                </c:pt>
                <c:pt idx="3949">
                  <c:v>-0.056659</c:v>
                </c:pt>
                <c:pt idx="3951">
                  <c:v>-0.09931189999999999</c:v>
                </c:pt>
                <c:pt idx="3952">
                  <c:v>-0.056659</c:v>
                </c:pt>
                <c:pt idx="3954">
                  <c:v>-0.09931189999999999</c:v>
                </c:pt>
                <c:pt idx="3955">
                  <c:v>-0.056659</c:v>
                </c:pt>
                <c:pt idx="3957">
                  <c:v>-0.098838</c:v>
                </c:pt>
                <c:pt idx="3958">
                  <c:v>-0.056659</c:v>
                </c:pt>
                <c:pt idx="3960">
                  <c:v>-0.098838</c:v>
                </c:pt>
                <c:pt idx="3961">
                  <c:v>-0.0561851</c:v>
                </c:pt>
                <c:pt idx="3963">
                  <c:v>-0.0983641</c:v>
                </c:pt>
                <c:pt idx="3964">
                  <c:v>-0.0561851</c:v>
                </c:pt>
                <c:pt idx="3966">
                  <c:v>-0.0983641</c:v>
                </c:pt>
                <c:pt idx="3967">
                  <c:v>-0.0561851</c:v>
                </c:pt>
                <c:pt idx="3969">
                  <c:v>-0.09789009999999999</c:v>
                </c:pt>
                <c:pt idx="3970">
                  <c:v>-0.0561851</c:v>
                </c:pt>
                <c:pt idx="3972">
                  <c:v>-0.09789009999999999</c:v>
                </c:pt>
                <c:pt idx="3973">
                  <c:v>-0.0557112</c:v>
                </c:pt>
                <c:pt idx="3975">
                  <c:v>-0.09789009999999999</c:v>
                </c:pt>
                <c:pt idx="3976">
                  <c:v>-0.06282</c:v>
                </c:pt>
                <c:pt idx="3978">
                  <c:v>-0.1808263</c:v>
                </c:pt>
                <c:pt idx="3979">
                  <c:v>-0.1798785</c:v>
                </c:pt>
                <c:pt idx="3981">
                  <c:v>-0.1997832</c:v>
                </c:pt>
                <c:pt idx="3982">
                  <c:v>-0.1794046</c:v>
                </c:pt>
                <c:pt idx="3984">
                  <c:v>-0.2163704</c:v>
                </c:pt>
                <c:pt idx="3985">
                  <c:v>-0.1789306</c:v>
                </c:pt>
                <c:pt idx="3987">
                  <c:v>-0.2329577</c:v>
                </c:pt>
                <c:pt idx="3988">
                  <c:v>-0.1784567</c:v>
                </c:pt>
                <c:pt idx="3990">
                  <c:v>-0.2471753</c:v>
                </c:pt>
                <c:pt idx="3991">
                  <c:v>-0.1779828</c:v>
                </c:pt>
                <c:pt idx="3993">
                  <c:v>-0.2467014</c:v>
                </c:pt>
                <c:pt idx="3994">
                  <c:v>-0.1775089</c:v>
                </c:pt>
                <c:pt idx="3996">
                  <c:v>-0.2462274</c:v>
                </c:pt>
                <c:pt idx="3997">
                  <c:v>-0.1775089</c:v>
                </c:pt>
                <c:pt idx="3999">
                  <c:v>-0.2457535</c:v>
                </c:pt>
                <c:pt idx="4000">
                  <c:v>-0.177035</c:v>
                </c:pt>
                <c:pt idx="4002">
                  <c:v>-0.2452796</c:v>
                </c:pt>
                <c:pt idx="4003">
                  <c:v>-0.176561</c:v>
                </c:pt>
                <c:pt idx="4005">
                  <c:v>-0.2448057</c:v>
                </c:pt>
                <c:pt idx="4006">
                  <c:v>-0.176561</c:v>
                </c:pt>
                <c:pt idx="4008">
                  <c:v>-0.2438578</c:v>
                </c:pt>
                <c:pt idx="4009">
                  <c:v>-0.1760871</c:v>
                </c:pt>
                <c:pt idx="4011">
                  <c:v>-0.2433839</c:v>
                </c:pt>
                <c:pt idx="4012">
                  <c:v>-0.1756132</c:v>
                </c:pt>
                <c:pt idx="4014">
                  <c:v>-0.24291</c:v>
                </c:pt>
                <c:pt idx="4015">
                  <c:v>-0.1751393</c:v>
                </c:pt>
                <c:pt idx="4017">
                  <c:v>-0.2424361</c:v>
                </c:pt>
                <c:pt idx="4018">
                  <c:v>-0.1746654</c:v>
                </c:pt>
                <c:pt idx="4020">
                  <c:v>-0.2419622</c:v>
                </c:pt>
                <c:pt idx="4021">
                  <c:v>-0.1741914</c:v>
                </c:pt>
                <c:pt idx="4023">
                  <c:v>-0.2414882</c:v>
                </c:pt>
                <c:pt idx="4024">
                  <c:v>-0.1737175</c:v>
                </c:pt>
                <c:pt idx="4026">
                  <c:v>-0.2410143</c:v>
                </c:pt>
                <c:pt idx="4027">
                  <c:v>-0.1737175</c:v>
                </c:pt>
                <c:pt idx="4029">
                  <c:v>-0.2400665</c:v>
                </c:pt>
                <c:pt idx="4030">
                  <c:v>-0.1732436</c:v>
                </c:pt>
                <c:pt idx="4032">
                  <c:v>-0.2395925</c:v>
                </c:pt>
                <c:pt idx="4033">
                  <c:v>-0.1727697</c:v>
                </c:pt>
                <c:pt idx="4035">
                  <c:v>-0.2391186</c:v>
                </c:pt>
                <c:pt idx="4036">
                  <c:v>-0.1722958</c:v>
                </c:pt>
                <c:pt idx="4038">
                  <c:v>-0.2386447</c:v>
                </c:pt>
                <c:pt idx="4039">
                  <c:v>-0.1718218</c:v>
                </c:pt>
                <c:pt idx="4041">
                  <c:v>-0.2381708</c:v>
                </c:pt>
                <c:pt idx="4042">
                  <c:v>-0.1713479</c:v>
                </c:pt>
                <c:pt idx="4044">
                  <c:v>-0.2376969</c:v>
                </c:pt>
                <c:pt idx="4045">
                  <c:v>-0.1713479</c:v>
                </c:pt>
                <c:pt idx="4047">
                  <c:v>-0.236749</c:v>
                </c:pt>
                <c:pt idx="4048">
                  <c:v>-0.170874</c:v>
                </c:pt>
                <c:pt idx="4050">
                  <c:v>-0.2362751</c:v>
                </c:pt>
                <c:pt idx="4051">
                  <c:v>-0.1704001</c:v>
                </c:pt>
                <c:pt idx="4053">
                  <c:v>-0.2358012</c:v>
                </c:pt>
                <c:pt idx="4054">
                  <c:v>-0.1794046</c:v>
                </c:pt>
                <c:pt idx="4056">
                  <c:v>-0.2353273</c:v>
                </c:pt>
                <c:pt idx="4057">
                  <c:v>-0.1959918</c:v>
                </c:pt>
                <c:pt idx="4059">
                  <c:v>-0.2348533</c:v>
                </c:pt>
                <c:pt idx="4060">
                  <c:v>-0.1955179</c:v>
                </c:pt>
                <c:pt idx="4062">
                  <c:v>-0.2343794</c:v>
                </c:pt>
                <c:pt idx="4063">
                  <c:v>-0.195044</c:v>
                </c:pt>
                <c:pt idx="4065">
                  <c:v>-0.2334316</c:v>
                </c:pt>
                <c:pt idx="4066">
                  <c:v>-0.19457</c:v>
                </c:pt>
                <c:pt idx="4068">
                  <c:v>-0.2329577</c:v>
                </c:pt>
                <c:pt idx="4069">
                  <c:v>-0.1940961</c:v>
                </c:pt>
                <c:pt idx="4071">
                  <c:v>-0.2324837</c:v>
                </c:pt>
                <c:pt idx="4072">
                  <c:v>-0.1936222</c:v>
                </c:pt>
                <c:pt idx="4074">
                  <c:v>-0.2320098</c:v>
                </c:pt>
                <c:pt idx="4075">
                  <c:v>-0.1931483</c:v>
                </c:pt>
                <c:pt idx="4077">
                  <c:v>-0.2315359</c:v>
                </c:pt>
                <c:pt idx="4078">
                  <c:v>-0.2106834</c:v>
                </c:pt>
                <c:pt idx="4080">
                  <c:v>-0.231062</c:v>
                </c:pt>
                <c:pt idx="4081">
                  <c:v>-0.2263228</c:v>
                </c:pt>
                <c:pt idx="4083">
                  <c:v>0.1765102</c:v>
                </c:pt>
                <c:pt idx="4084">
                  <c:v>0.1921496</c:v>
                </c:pt>
                <c:pt idx="4086">
                  <c:v>0.1788798</c:v>
                </c:pt>
                <c:pt idx="4087">
                  <c:v>0.2153717</c:v>
                </c:pt>
                <c:pt idx="4089">
                  <c:v>0.1817233</c:v>
                </c:pt>
                <c:pt idx="4090">
                  <c:v>0.231959</c:v>
                </c:pt>
                <c:pt idx="4092">
                  <c:v>0.183619</c:v>
                </c:pt>
                <c:pt idx="4093">
                  <c:v>0.2461766</c:v>
                </c:pt>
                <c:pt idx="4095">
                  <c:v>0.1874104</c:v>
                </c:pt>
                <c:pt idx="4096">
                  <c:v>0.2603942</c:v>
                </c:pt>
                <c:pt idx="4098">
                  <c:v>0.18978</c:v>
                </c:pt>
                <c:pt idx="4099">
                  <c:v>0.1921496</c:v>
                </c:pt>
                <c:pt idx="4101">
                  <c:v>0.2002062</c:v>
                </c:pt>
                <c:pt idx="4102">
                  <c:v>0.2006802</c:v>
                </c:pt>
                <c:pt idx="4104">
                  <c:v>0.2054194</c:v>
                </c:pt>
                <c:pt idx="4105">
                  <c:v>0.2750858</c:v>
                </c:pt>
                <c:pt idx="4107">
                  <c:v>0.2092107</c:v>
                </c:pt>
                <c:pt idx="4108">
                  <c:v>0.2760336</c:v>
                </c:pt>
                <c:pt idx="4110">
                  <c:v>0.2144239</c:v>
                </c:pt>
                <c:pt idx="4111">
                  <c:v>0.267503</c:v>
                </c:pt>
                <c:pt idx="4113">
                  <c:v>0.2684509</c:v>
                </c:pt>
                <c:pt idx="4114">
                  <c:v>0.2746119</c:v>
                </c:pt>
                <c:pt idx="4116">
                  <c:v>0.21395</c:v>
                </c:pt>
                <c:pt idx="4117">
                  <c:v>0.2698726</c:v>
                </c:pt>
                <c:pt idx="4119">
                  <c:v>0.2148978</c:v>
                </c:pt>
                <c:pt idx="4120">
                  <c:v>0.267503</c:v>
                </c:pt>
                <c:pt idx="4122">
                  <c:v>0.273664</c:v>
                </c:pt>
                <c:pt idx="4123">
                  <c:v>0.2750858</c:v>
                </c:pt>
                <c:pt idx="4125">
                  <c:v>0.2167935</c:v>
                </c:pt>
                <c:pt idx="4126">
                  <c:v>0.2689248</c:v>
                </c:pt>
                <c:pt idx="4128">
                  <c:v>0.2731901</c:v>
                </c:pt>
                <c:pt idx="4129">
                  <c:v>0.2760336</c:v>
                </c:pt>
                <c:pt idx="4131">
                  <c:v>0.2172674</c:v>
                </c:pt>
                <c:pt idx="4132">
                  <c:v>0.2670291</c:v>
                </c:pt>
                <c:pt idx="4134">
                  <c:v>0.2731901</c:v>
                </c:pt>
                <c:pt idx="4135">
                  <c:v>0.2769815</c:v>
                </c:pt>
                <c:pt idx="4137">
                  <c:v>0.2186892</c:v>
                </c:pt>
                <c:pt idx="4138">
                  <c:v>0.2670291</c:v>
                </c:pt>
                <c:pt idx="4140">
                  <c:v>0.273664</c:v>
                </c:pt>
                <c:pt idx="4141">
                  <c:v>0.2769815</c:v>
                </c:pt>
                <c:pt idx="4143">
                  <c:v>0.219637</c:v>
                </c:pt>
                <c:pt idx="4144">
                  <c:v>0.2670291</c:v>
                </c:pt>
                <c:pt idx="4146">
                  <c:v>0.2746119</c:v>
                </c:pt>
                <c:pt idx="4147">
                  <c:v>0.2774554</c:v>
                </c:pt>
                <c:pt idx="4149">
                  <c:v>0.2262719</c:v>
                </c:pt>
                <c:pt idx="4150">
                  <c:v>0.261816</c:v>
                </c:pt>
                <c:pt idx="4152">
                  <c:v>0.2755597</c:v>
                </c:pt>
                <c:pt idx="4153">
                  <c:v>0.2793511</c:v>
                </c:pt>
                <c:pt idx="4155">
                  <c:v>0.2272197</c:v>
                </c:pt>
                <c:pt idx="4156">
                  <c:v>0.2513897</c:v>
                </c:pt>
                <c:pt idx="4158">
                  <c:v>0.2547072</c:v>
                </c:pt>
                <c:pt idx="4159">
                  <c:v>0.255655</c:v>
                </c:pt>
                <c:pt idx="4161">
                  <c:v>0.2276937</c:v>
                </c:pt>
                <c:pt idx="4162">
                  <c:v>0.2286415</c:v>
                </c:pt>
                <c:pt idx="4164">
                  <c:v>0.2300633</c:v>
                </c:pt>
                <c:pt idx="4165">
                  <c:v>0.2513897</c:v>
                </c:pt>
                <c:pt idx="4167">
                  <c:v>0.231959</c:v>
                </c:pt>
                <c:pt idx="4168">
                  <c:v>0.2532854</c:v>
                </c:pt>
                <c:pt idx="4170">
                  <c:v>0.2333807</c:v>
                </c:pt>
                <c:pt idx="4171">
                  <c:v>0.2528115</c:v>
                </c:pt>
                <c:pt idx="4173">
                  <c:v>0.2348025</c:v>
                </c:pt>
                <c:pt idx="4174">
                  <c:v>0.2471244</c:v>
                </c:pt>
                <c:pt idx="4176">
                  <c:v>0.2343286</c:v>
                </c:pt>
                <c:pt idx="4177">
                  <c:v>0.2366982</c:v>
                </c:pt>
                <c:pt idx="4179">
                  <c:v>0.2428591</c:v>
                </c:pt>
                <c:pt idx="4180">
                  <c:v>0.2461766</c:v>
                </c:pt>
                <c:pt idx="4182">
                  <c:v>0.2864599</c:v>
                </c:pt>
                <c:pt idx="4183">
                  <c:v>0.2949905</c:v>
                </c:pt>
                <c:pt idx="4185">
                  <c:v>0.285986</c:v>
                </c:pt>
                <c:pt idx="4186">
                  <c:v>0.2949905</c:v>
                </c:pt>
                <c:pt idx="4188">
                  <c:v>0.285512</c:v>
                </c:pt>
                <c:pt idx="4189">
                  <c:v>0.2954644</c:v>
                </c:pt>
                <c:pt idx="4191">
                  <c:v>0.2845642</c:v>
                </c:pt>
                <c:pt idx="4192">
                  <c:v>0.2949905</c:v>
                </c:pt>
                <c:pt idx="4194">
                  <c:v>0.2840903</c:v>
                </c:pt>
                <c:pt idx="4195">
                  <c:v>0.2945165</c:v>
                </c:pt>
                <c:pt idx="4197">
                  <c:v>0.2817207</c:v>
                </c:pt>
                <c:pt idx="4198">
                  <c:v>0.2940426</c:v>
                </c:pt>
                <c:pt idx="4200">
                  <c:v>0.2812467</c:v>
                </c:pt>
                <c:pt idx="4201">
                  <c:v>0.2945165</c:v>
                </c:pt>
                <c:pt idx="4203">
                  <c:v>0.279825</c:v>
                </c:pt>
                <c:pt idx="4204">
                  <c:v>0.2954644</c:v>
                </c:pt>
                <c:pt idx="4206">
                  <c:v>0.2802989</c:v>
                </c:pt>
                <c:pt idx="4207">
                  <c:v>0.2954644</c:v>
                </c:pt>
                <c:pt idx="4209">
                  <c:v>0.279825</c:v>
                </c:pt>
                <c:pt idx="4210">
                  <c:v>0.2959383</c:v>
                </c:pt>
                <c:pt idx="4212">
                  <c:v>0.2788771</c:v>
                </c:pt>
                <c:pt idx="4213">
                  <c:v>0.2949905</c:v>
                </c:pt>
                <c:pt idx="4215">
                  <c:v>0.2779293</c:v>
                </c:pt>
                <c:pt idx="4216">
                  <c:v>0.2983079</c:v>
                </c:pt>
                <c:pt idx="4218">
                  <c:v>0.2774554</c:v>
                </c:pt>
                <c:pt idx="4219">
                  <c:v>0.2997297</c:v>
                </c:pt>
                <c:pt idx="4221">
                  <c:v>0.2779293</c:v>
                </c:pt>
                <c:pt idx="4222">
                  <c:v>0.2983079</c:v>
                </c:pt>
                <c:pt idx="4224">
                  <c:v>0.2902512</c:v>
                </c:pt>
                <c:pt idx="4225">
                  <c:v>0.2987818</c:v>
                </c:pt>
                <c:pt idx="4227">
                  <c:v>-0.2628147</c:v>
                </c:pt>
                <c:pt idx="4228">
                  <c:v>-0.2514406</c:v>
                </c:pt>
                <c:pt idx="4230">
                  <c:v>-0.2955152</c:v>
                </c:pt>
                <c:pt idx="4231">
                  <c:v>-0.2898282</c:v>
                </c:pt>
                <c:pt idx="4233">
                  <c:v>-0.2803498</c:v>
                </c:pt>
                <c:pt idx="4234">
                  <c:v>-0.2775062</c:v>
                </c:pt>
                <c:pt idx="4236">
                  <c:v>-0.2746627</c:v>
                </c:pt>
                <c:pt idx="4237">
                  <c:v>-0.2523884</c:v>
                </c:pt>
                <c:pt idx="4239">
                  <c:v>-0.3059415</c:v>
                </c:pt>
                <c:pt idx="4240">
                  <c:v>-0.2519145</c:v>
                </c:pt>
                <c:pt idx="4242">
                  <c:v>-0.3206331</c:v>
                </c:pt>
                <c:pt idx="4243">
                  <c:v>-0.2509667</c:v>
                </c:pt>
                <c:pt idx="4245">
                  <c:v>-0.3215809</c:v>
                </c:pt>
                <c:pt idx="4246">
                  <c:v>-0.2504927</c:v>
                </c:pt>
                <c:pt idx="4248">
                  <c:v>-0.321107</c:v>
                </c:pt>
                <c:pt idx="4249">
                  <c:v>-0.2500188</c:v>
                </c:pt>
                <c:pt idx="4251">
                  <c:v>-0.3215809</c:v>
                </c:pt>
                <c:pt idx="4252">
                  <c:v>-0.249071</c:v>
                </c:pt>
                <c:pt idx="4254">
                  <c:v>-0.326794</c:v>
                </c:pt>
                <c:pt idx="4255">
                  <c:v>-0.248597</c:v>
                </c:pt>
                <c:pt idx="4257">
                  <c:v>-0.3291636</c:v>
                </c:pt>
                <c:pt idx="4258">
                  <c:v>-0.2481231</c:v>
                </c:pt>
                <c:pt idx="4260">
                  <c:v>-0.3334289</c:v>
                </c:pt>
                <c:pt idx="4261">
                  <c:v>-0.2476492</c:v>
                </c:pt>
                <c:pt idx="4263">
                  <c:v>-0.3310593</c:v>
                </c:pt>
                <c:pt idx="4264">
                  <c:v>-0.2467014</c:v>
                </c:pt>
                <c:pt idx="4266">
                  <c:v>-0.3320072</c:v>
                </c:pt>
                <c:pt idx="4267">
                  <c:v>-0.2462274</c:v>
                </c:pt>
                <c:pt idx="4269">
                  <c:v>-0.3320072</c:v>
                </c:pt>
                <c:pt idx="4270">
                  <c:v>-0.2452796</c:v>
                </c:pt>
                <c:pt idx="4272">
                  <c:v>-0.3315332</c:v>
                </c:pt>
                <c:pt idx="4273">
                  <c:v>-0.3106807</c:v>
                </c:pt>
                <c:pt idx="4275">
                  <c:v>-0.308785</c:v>
                </c:pt>
                <c:pt idx="4276">
                  <c:v>-0.2448057</c:v>
                </c:pt>
                <c:pt idx="4278">
                  <c:v>-0.3310593</c:v>
                </c:pt>
                <c:pt idx="4279">
                  <c:v>-0.3102068</c:v>
                </c:pt>
                <c:pt idx="4281">
                  <c:v>-0.308785</c:v>
                </c:pt>
                <c:pt idx="4282">
                  <c:v>-0.2443318</c:v>
                </c:pt>
                <c:pt idx="4284">
                  <c:v>-0.3315332</c:v>
                </c:pt>
                <c:pt idx="4285">
                  <c:v>-0.3097329</c:v>
                </c:pt>
                <c:pt idx="4287">
                  <c:v>-0.3083111</c:v>
                </c:pt>
                <c:pt idx="4288">
                  <c:v>-0.2433839</c:v>
                </c:pt>
                <c:pt idx="4290">
                  <c:v>-0.3315332</c:v>
                </c:pt>
                <c:pt idx="4291">
                  <c:v>-0.309259</c:v>
                </c:pt>
                <c:pt idx="4293">
                  <c:v>-0.3064154</c:v>
                </c:pt>
                <c:pt idx="4294">
                  <c:v>-0.24291</c:v>
                </c:pt>
                <c:pt idx="4296">
                  <c:v>-0.3310593</c:v>
                </c:pt>
                <c:pt idx="4297">
                  <c:v>-0.3111546</c:v>
                </c:pt>
                <c:pt idx="4299">
                  <c:v>-0.3049937</c:v>
                </c:pt>
                <c:pt idx="4300">
                  <c:v>-0.2419622</c:v>
                </c:pt>
                <c:pt idx="4302">
                  <c:v>-0.3315332</c:v>
                </c:pt>
                <c:pt idx="4303">
                  <c:v>-0.3139982</c:v>
                </c:pt>
                <c:pt idx="4305">
                  <c:v>-0.3049937</c:v>
                </c:pt>
                <c:pt idx="4306">
                  <c:v>-0.2519145</c:v>
                </c:pt>
                <c:pt idx="4308">
                  <c:v>-0.3320072</c:v>
                </c:pt>
                <c:pt idx="4309">
                  <c:v>-0.3201591</c:v>
                </c:pt>
                <c:pt idx="4311">
                  <c:v>-0.3049937</c:v>
                </c:pt>
                <c:pt idx="4312">
                  <c:v>-0.2632886</c:v>
                </c:pt>
                <c:pt idx="4314">
                  <c:v>-0.3320072</c:v>
                </c:pt>
                <c:pt idx="4315">
                  <c:v>-0.3258462</c:v>
                </c:pt>
                <c:pt idx="4317">
                  <c:v>-0.3111546</c:v>
                </c:pt>
                <c:pt idx="4318">
                  <c:v>-0.309259</c:v>
                </c:pt>
                <c:pt idx="4320">
                  <c:v>-0.3045197</c:v>
                </c:pt>
                <c:pt idx="4321">
                  <c:v>-0.2741888</c:v>
                </c:pt>
                <c:pt idx="4323">
                  <c:v>-0.3305854</c:v>
                </c:pt>
                <c:pt idx="4324">
                  <c:v>-0.3286897</c:v>
                </c:pt>
                <c:pt idx="4326">
                  <c:v>-0.3102068</c:v>
                </c:pt>
                <c:pt idx="4327">
                  <c:v>-0.309259</c:v>
                </c:pt>
                <c:pt idx="4329">
                  <c:v>-0.3040458</c:v>
                </c:pt>
                <c:pt idx="4330">
                  <c:v>-0.285089</c:v>
                </c:pt>
                <c:pt idx="4332">
                  <c:v>-0.3064154</c:v>
                </c:pt>
                <c:pt idx="4333">
                  <c:v>-0.2959892</c:v>
                </c:pt>
                <c:pt idx="4335">
                  <c:v>0.0679823</c:v>
                </c:pt>
                <c:pt idx="4336">
                  <c:v>0.0959436</c:v>
                </c:pt>
                <c:pt idx="4338">
                  <c:v>0.06276909999999999</c:v>
                </c:pt>
                <c:pt idx="4339">
                  <c:v>0.1044742</c:v>
                </c:pt>
                <c:pt idx="4341">
                  <c:v>0.0618213</c:v>
                </c:pt>
                <c:pt idx="4342">
                  <c:v>0.1044742</c:v>
                </c:pt>
                <c:pt idx="4344">
                  <c:v>0.0613474</c:v>
                </c:pt>
                <c:pt idx="4345">
                  <c:v>0.1030524</c:v>
                </c:pt>
                <c:pt idx="4347">
                  <c:v>0.0622952</c:v>
                </c:pt>
                <c:pt idx="4348">
                  <c:v>0.1021046</c:v>
                </c:pt>
                <c:pt idx="4350">
                  <c:v>0.0603995</c:v>
                </c:pt>
                <c:pt idx="4351">
                  <c:v>0.1021046</c:v>
                </c:pt>
                <c:pt idx="4353">
                  <c:v>0.0599256</c:v>
                </c:pt>
                <c:pt idx="4354">
                  <c:v>0.1025785</c:v>
                </c:pt>
                <c:pt idx="4356">
                  <c:v>0.0599256</c:v>
                </c:pt>
                <c:pt idx="4357">
                  <c:v>0.1030524</c:v>
                </c:pt>
                <c:pt idx="4359">
                  <c:v>0.0580299</c:v>
                </c:pt>
                <c:pt idx="4360">
                  <c:v>0.1035263</c:v>
                </c:pt>
                <c:pt idx="4362">
                  <c:v>0.0537646</c:v>
                </c:pt>
                <c:pt idx="4363">
                  <c:v>0.1030524</c:v>
                </c:pt>
                <c:pt idx="4365">
                  <c:v>0.051395</c:v>
                </c:pt>
                <c:pt idx="4366">
                  <c:v>0.1040003</c:v>
                </c:pt>
                <c:pt idx="4368">
                  <c:v>0.0471297</c:v>
                </c:pt>
                <c:pt idx="4369">
                  <c:v>0.1049481</c:v>
                </c:pt>
                <c:pt idx="4371">
                  <c:v>0.0423905</c:v>
                </c:pt>
                <c:pt idx="4372">
                  <c:v>0.1049481</c:v>
                </c:pt>
                <c:pt idx="4374">
                  <c:v>0.039547</c:v>
                </c:pt>
                <c:pt idx="4375">
                  <c:v>0.0983132</c:v>
                </c:pt>
                <c:pt idx="4377">
                  <c:v>0.1006828</c:v>
                </c:pt>
                <c:pt idx="4378">
                  <c:v>0.105422</c:v>
                </c:pt>
                <c:pt idx="4380">
                  <c:v>0.0400209</c:v>
                </c:pt>
                <c:pt idx="4381">
                  <c:v>0.0987871</c:v>
                </c:pt>
                <c:pt idx="4383">
                  <c:v>0.1025785</c:v>
                </c:pt>
                <c:pt idx="4384">
                  <c:v>0.1063699</c:v>
                </c:pt>
                <c:pt idx="4386">
                  <c:v>0.0404948</c:v>
                </c:pt>
                <c:pt idx="4387">
                  <c:v>0.1002089</c:v>
                </c:pt>
                <c:pt idx="4389">
                  <c:v>0.1049481</c:v>
                </c:pt>
                <c:pt idx="4390">
                  <c:v>0.1073177</c:v>
                </c:pt>
                <c:pt idx="4392">
                  <c:v>0.0400209</c:v>
                </c:pt>
                <c:pt idx="4393">
                  <c:v>0.1030524</c:v>
                </c:pt>
                <c:pt idx="4395">
                  <c:v>0.1068438</c:v>
                </c:pt>
                <c:pt idx="4396">
                  <c:v>0.1087395</c:v>
                </c:pt>
                <c:pt idx="4398">
                  <c:v>0.0409687</c:v>
                </c:pt>
                <c:pt idx="4399">
                  <c:v>0.1011567</c:v>
                </c:pt>
                <c:pt idx="4401">
                  <c:v>0.1082655</c:v>
                </c:pt>
                <c:pt idx="4402">
                  <c:v>0.1096873</c:v>
                </c:pt>
                <c:pt idx="4404">
                  <c:v>0.0381252</c:v>
                </c:pt>
                <c:pt idx="4405">
                  <c:v>0.099261</c:v>
                </c:pt>
                <c:pt idx="4407">
                  <c:v>0.0385991</c:v>
                </c:pt>
                <c:pt idx="4408">
                  <c:v>0.1002089</c:v>
                </c:pt>
                <c:pt idx="4410">
                  <c:v>0.0409687</c:v>
                </c:pt>
                <c:pt idx="4411">
                  <c:v>0.099261</c:v>
                </c:pt>
                <c:pt idx="4413">
                  <c:v>0.045234</c:v>
                </c:pt>
                <c:pt idx="4414">
                  <c:v>0.0959436</c:v>
                </c:pt>
                <c:pt idx="4416">
                  <c:v>0.045234</c:v>
                </c:pt>
                <c:pt idx="4417">
                  <c:v>0.08456950000000001</c:v>
                </c:pt>
                <c:pt idx="4419">
                  <c:v>0.0447601</c:v>
                </c:pt>
                <c:pt idx="4420">
                  <c:v>0.07272149999999999</c:v>
                </c:pt>
                <c:pt idx="4422">
                  <c:v>0.0447601</c:v>
                </c:pt>
                <c:pt idx="4423">
                  <c:v>0.06940399999999999</c:v>
                </c:pt>
                <c:pt idx="4425">
                  <c:v>0.0461819</c:v>
                </c:pt>
                <c:pt idx="4426">
                  <c:v>0.0476036</c:v>
                </c:pt>
                <c:pt idx="4428">
                  <c:v>0.0509211</c:v>
                </c:pt>
                <c:pt idx="4429">
                  <c:v>0.06324299999999999</c:v>
                </c:pt>
                <c:pt idx="4431">
                  <c:v>0.0580299</c:v>
                </c:pt>
                <c:pt idx="4432">
                  <c:v>0.0618213</c:v>
                </c:pt>
                <c:pt idx="4434">
                  <c:v>0.1926235</c:v>
                </c:pt>
                <c:pt idx="4435">
                  <c:v>0.1997323</c:v>
                </c:pt>
                <c:pt idx="4437">
                  <c:v>0.2011541</c:v>
                </c:pt>
                <c:pt idx="4438">
                  <c:v>0.2049455</c:v>
                </c:pt>
                <c:pt idx="4440">
                  <c:v>0.1893061</c:v>
                </c:pt>
                <c:pt idx="4441">
                  <c:v>0.2087368</c:v>
                </c:pt>
                <c:pt idx="4443">
                  <c:v>0.1864625</c:v>
                </c:pt>
                <c:pt idx="4444">
                  <c:v>0.21395</c:v>
                </c:pt>
                <c:pt idx="4446">
                  <c:v>0.183619</c:v>
                </c:pt>
                <c:pt idx="4447">
                  <c:v>0.213476</c:v>
                </c:pt>
                <c:pt idx="4449">
                  <c:v>0.1817233</c:v>
                </c:pt>
                <c:pt idx="4450">
                  <c:v>0.2144239</c:v>
                </c:pt>
                <c:pt idx="4452">
                  <c:v>0.1812494</c:v>
                </c:pt>
                <c:pt idx="4453">
                  <c:v>0.2163196</c:v>
                </c:pt>
                <c:pt idx="4455">
                  <c:v>0.1821972</c:v>
                </c:pt>
                <c:pt idx="4456">
                  <c:v>0.2167935</c:v>
                </c:pt>
                <c:pt idx="4458">
                  <c:v>0.1845668</c:v>
                </c:pt>
                <c:pt idx="4459">
                  <c:v>0.2182152</c:v>
                </c:pt>
                <c:pt idx="4461">
                  <c:v>0.1855147</c:v>
                </c:pt>
                <c:pt idx="4462">
                  <c:v>0.2191631</c:v>
                </c:pt>
                <c:pt idx="4464">
                  <c:v>0.1859886</c:v>
                </c:pt>
                <c:pt idx="4465">
                  <c:v>0.219637</c:v>
                </c:pt>
                <c:pt idx="4467">
                  <c:v>0.2205848</c:v>
                </c:pt>
                <c:pt idx="4468">
                  <c:v>0.225798</c:v>
                </c:pt>
                <c:pt idx="4470">
                  <c:v>0.1902539</c:v>
                </c:pt>
                <c:pt idx="4471">
                  <c:v>0.2267458</c:v>
                </c:pt>
                <c:pt idx="4473">
                  <c:v>0.1902539</c:v>
                </c:pt>
                <c:pt idx="4474">
                  <c:v>0.2272197</c:v>
                </c:pt>
                <c:pt idx="4476">
                  <c:v>0.2291154</c:v>
                </c:pt>
                <c:pt idx="4477">
                  <c:v>0.2295893</c:v>
                </c:pt>
                <c:pt idx="4479">
                  <c:v>0.1930974</c:v>
                </c:pt>
                <c:pt idx="4480">
                  <c:v>0.231485</c:v>
                </c:pt>
                <c:pt idx="4482">
                  <c:v>0.1973627</c:v>
                </c:pt>
                <c:pt idx="4483">
                  <c:v>0.2329068</c:v>
                </c:pt>
                <c:pt idx="4485">
                  <c:v>0.1992584</c:v>
                </c:pt>
                <c:pt idx="4486">
                  <c:v>0.2191631</c:v>
                </c:pt>
                <c:pt idx="4488">
                  <c:v>0.2229545</c:v>
                </c:pt>
                <c:pt idx="4489">
                  <c:v>0.2343286</c:v>
                </c:pt>
                <c:pt idx="4491">
                  <c:v>0.2011541</c:v>
                </c:pt>
                <c:pt idx="4492">
                  <c:v>0.2191631</c:v>
                </c:pt>
                <c:pt idx="4494">
                  <c:v>0.2267458</c:v>
                </c:pt>
                <c:pt idx="4495">
                  <c:v>0.2338546</c:v>
                </c:pt>
                <c:pt idx="4497">
                  <c:v>0.2371721</c:v>
                </c:pt>
                <c:pt idx="4498">
                  <c:v>0.2423852</c:v>
                </c:pt>
                <c:pt idx="4500">
                  <c:v>0.2011541</c:v>
                </c:pt>
                <c:pt idx="4501">
                  <c:v>0.2044715</c:v>
                </c:pt>
                <c:pt idx="4503">
                  <c:v>0.2158456</c:v>
                </c:pt>
                <c:pt idx="4504">
                  <c:v>0.2186892</c:v>
                </c:pt>
                <c:pt idx="4506">
                  <c:v>0.2329068</c:v>
                </c:pt>
                <c:pt idx="4507">
                  <c:v>0.2414374</c:v>
                </c:pt>
                <c:pt idx="4509">
                  <c:v>0.2011541</c:v>
                </c:pt>
                <c:pt idx="4510">
                  <c:v>0.2039976</c:v>
                </c:pt>
                <c:pt idx="4512">
                  <c:v>0.2357503</c:v>
                </c:pt>
                <c:pt idx="4513">
                  <c:v>0.2362242</c:v>
                </c:pt>
                <c:pt idx="4515">
                  <c:v>0.201628</c:v>
                </c:pt>
                <c:pt idx="4516">
                  <c:v>0.2035237</c:v>
                </c:pt>
                <c:pt idx="4518">
                  <c:v>0.2025758</c:v>
                </c:pt>
                <c:pt idx="4519">
                  <c:v>0.2030498</c:v>
                </c:pt>
                <c:pt idx="4521">
                  <c:v>0.2021019</c:v>
                </c:pt>
                <c:pt idx="4522">
                  <c:v>0.2025758</c:v>
                </c:pt>
                <c:pt idx="4524">
                  <c:v>-0.1343821</c:v>
                </c:pt>
                <c:pt idx="4525">
                  <c:v>-0.104999</c:v>
                </c:pt>
                <c:pt idx="4527">
                  <c:v>-0.1580781</c:v>
                </c:pt>
                <c:pt idx="4528">
                  <c:v>-0.104999</c:v>
                </c:pt>
                <c:pt idx="4530">
                  <c:v>-0.1789306</c:v>
                </c:pt>
                <c:pt idx="4531">
                  <c:v>-0.104525</c:v>
                </c:pt>
                <c:pt idx="4533">
                  <c:v>-0.1955179</c:v>
                </c:pt>
                <c:pt idx="4534">
                  <c:v>-0.104525</c:v>
                </c:pt>
                <c:pt idx="4536">
                  <c:v>-0.195044</c:v>
                </c:pt>
                <c:pt idx="4537">
                  <c:v>-0.1040511</c:v>
                </c:pt>
                <c:pt idx="4539">
                  <c:v>-0.19457</c:v>
                </c:pt>
                <c:pt idx="4540">
                  <c:v>-0.1040511</c:v>
                </c:pt>
                <c:pt idx="4542">
                  <c:v>-0.1940961</c:v>
                </c:pt>
                <c:pt idx="4543">
                  <c:v>-0.1035772</c:v>
                </c:pt>
                <c:pt idx="4545">
                  <c:v>-0.1936222</c:v>
                </c:pt>
                <c:pt idx="4546">
                  <c:v>-0.1035772</c:v>
                </c:pt>
                <c:pt idx="4548">
                  <c:v>-0.1931483</c:v>
                </c:pt>
                <c:pt idx="4549">
                  <c:v>-0.1031033</c:v>
                </c:pt>
                <c:pt idx="4551">
                  <c:v>-0.1926744</c:v>
                </c:pt>
                <c:pt idx="4552">
                  <c:v>-0.1031033</c:v>
                </c:pt>
                <c:pt idx="4554">
                  <c:v>-0.1922004</c:v>
                </c:pt>
                <c:pt idx="4555">
                  <c:v>-0.1026293</c:v>
                </c:pt>
                <c:pt idx="4557">
                  <c:v>-0.1917265</c:v>
                </c:pt>
                <c:pt idx="4558">
                  <c:v>-0.1026293</c:v>
                </c:pt>
                <c:pt idx="4560">
                  <c:v>-0.1912526</c:v>
                </c:pt>
                <c:pt idx="4561">
                  <c:v>-0.1021554</c:v>
                </c:pt>
                <c:pt idx="4563">
                  <c:v>-0.1907787</c:v>
                </c:pt>
                <c:pt idx="4564">
                  <c:v>-0.1021554</c:v>
                </c:pt>
                <c:pt idx="4566">
                  <c:v>-0.1903048</c:v>
                </c:pt>
                <c:pt idx="4567">
                  <c:v>-0.1016815</c:v>
                </c:pt>
                <c:pt idx="4569">
                  <c:v>-0.1898308</c:v>
                </c:pt>
                <c:pt idx="4570">
                  <c:v>-0.1016815</c:v>
                </c:pt>
                <c:pt idx="4572">
                  <c:v>-0.1893569</c:v>
                </c:pt>
                <c:pt idx="4573">
                  <c:v>-0.1012076</c:v>
                </c:pt>
                <c:pt idx="4575">
                  <c:v>-0.188883</c:v>
                </c:pt>
                <c:pt idx="4576">
                  <c:v>-0.1012076</c:v>
                </c:pt>
                <c:pt idx="4578">
                  <c:v>-0.188883</c:v>
                </c:pt>
                <c:pt idx="4579">
                  <c:v>-0.1007337</c:v>
                </c:pt>
                <c:pt idx="4581">
                  <c:v>-0.1884091</c:v>
                </c:pt>
                <c:pt idx="4582">
                  <c:v>-0.1007337</c:v>
                </c:pt>
                <c:pt idx="4584">
                  <c:v>-0.1879351</c:v>
                </c:pt>
                <c:pt idx="4585">
                  <c:v>-0.1002597</c:v>
                </c:pt>
                <c:pt idx="4587">
                  <c:v>-0.1874612</c:v>
                </c:pt>
                <c:pt idx="4588">
                  <c:v>-0.1002597</c:v>
                </c:pt>
                <c:pt idx="4590">
                  <c:v>-0.1869873</c:v>
                </c:pt>
                <c:pt idx="4591">
                  <c:v>-0.09978579999999999</c:v>
                </c:pt>
                <c:pt idx="4593">
                  <c:v>-0.1865134</c:v>
                </c:pt>
                <c:pt idx="4594">
                  <c:v>-0.09978579999999999</c:v>
                </c:pt>
                <c:pt idx="4596">
                  <c:v>-0.1860395</c:v>
                </c:pt>
                <c:pt idx="4597">
                  <c:v>-0.110686</c:v>
                </c:pt>
                <c:pt idx="4599">
                  <c:v>-0.1855655</c:v>
                </c:pt>
                <c:pt idx="4600">
                  <c:v>-0.1362777</c:v>
                </c:pt>
                <c:pt idx="4602">
                  <c:v>-0.1850916</c:v>
                </c:pt>
                <c:pt idx="4603">
                  <c:v>-0.1594999</c:v>
                </c:pt>
                <c:pt idx="4605">
                  <c:v>-0.1846177</c:v>
                </c:pt>
                <c:pt idx="4606">
                  <c:v>-0.1789306</c:v>
                </c:pt>
              </c:numCache>
            </c:numRef>
          </c:xVal>
          <c:yVal>
            <c:numRef>
              <c:f>'Map Fill'!$H$6:$H$4612</c:f>
              <c:numCache>
                <c:formatCode>General</c:formatCode>
                <c:ptCount val="4607"/>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-0.0047211</c:v>
                </c:pt>
                <c:pt idx="715">
                  <c:v>-0.0047211</c:v>
                </c:pt>
                <c:pt idx="717">
                  <c:v>-0.0018842</c:v>
                </c:pt>
                <c:pt idx="718">
                  <c:v>-0.0018842</c:v>
                </c:pt>
                <c:pt idx="720">
                  <c:v>0.0009526</c:v>
                </c:pt>
                <c:pt idx="721">
                  <c:v>0.0009526</c:v>
                </c:pt>
                <c:pt idx="723">
                  <c:v>0.0037894</c:v>
                </c:pt>
                <c:pt idx="724">
                  <c:v>0.0037894</c:v>
                </c:pt>
                <c:pt idx="726">
                  <c:v>0.0066263</c:v>
                </c:pt>
                <c:pt idx="727">
                  <c:v>0.0066263</c:v>
                </c:pt>
                <c:pt idx="729">
                  <c:v>0.0094631</c:v>
                </c:pt>
                <c:pt idx="730">
                  <c:v>0.0094631</c:v>
                </c:pt>
                <c:pt idx="732">
                  <c:v>0.0122999</c:v>
                </c:pt>
                <c:pt idx="733">
                  <c:v>0.0122999</c:v>
                </c:pt>
                <c:pt idx="735">
                  <c:v>0.0151368</c:v>
                </c:pt>
                <c:pt idx="736">
                  <c:v>0.0151368</c:v>
                </c:pt>
                <c:pt idx="738">
                  <c:v>0.0179736</c:v>
                </c:pt>
                <c:pt idx="739">
                  <c:v>0.0179736</c:v>
                </c:pt>
                <c:pt idx="741">
                  <c:v>0.0208105</c:v>
                </c:pt>
                <c:pt idx="742">
                  <c:v>0.0208105</c:v>
                </c:pt>
                <c:pt idx="744">
                  <c:v>0.0236473</c:v>
                </c:pt>
                <c:pt idx="745">
                  <c:v>0.0236473</c:v>
                </c:pt>
                <c:pt idx="747">
                  <c:v>0.0264841</c:v>
                </c:pt>
                <c:pt idx="748">
                  <c:v>0.0264841</c:v>
                </c:pt>
                <c:pt idx="750">
                  <c:v>0.029321</c:v>
                </c:pt>
                <c:pt idx="751">
                  <c:v>0.029321</c:v>
                </c:pt>
                <c:pt idx="753">
                  <c:v>0.0321578</c:v>
                </c:pt>
                <c:pt idx="754">
                  <c:v>0.0321578</c:v>
                </c:pt>
                <c:pt idx="756">
                  <c:v>0.0349946</c:v>
                </c:pt>
                <c:pt idx="757">
                  <c:v>0.0349946</c:v>
                </c:pt>
                <c:pt idx="759">
                  <c:v>0.0378315</c:v>
                </c:pt>
                <c:pt idx="760">
                  <c:v>0.0378315</c:v>
                </c:pt>
                <c:pt idx="762">
                  <c:v>0.0406683</c:v>
                </c:pt>
                <c:pt idx="763">
                  <c:v>0.0406683</c:v>
                </c:pt>
                <c:pt idx="765">
                  <c:v>0.0435051</c:v>
                </c:pt>
                <c:pt idx="766">
                  <c:v>0.0435051</c:v>
                </c:pt>
                <c:pt idx="768">
                  <c:v>0.046342</c:v>
                </c:pt>
                <c:pt idx="769">
                  <c:v>0.046342</c:v>
                </c:pt>
                <c:pt idx="771">
                  <c:v>0.0491788</c:v>
                </c:pt>
                <c:pt idx="772">
                  <c:v>0.0491788</c:v>
                </c:pt>
                <c:pt idx="774">
                  <c:v>0.0520157</c:v>
                </c:pt>
                <c:pt idx="775">
                  <c:v>0.0520157</c:v>
                </c:pt>
                <c:pt idx="777">
                  <c:v>0.0548525</c:v>
                </c:pt>
                <c:pt idx="778">
                  <c:v>0.0548525</c:v>
                </c:pt>
                <c:pt idx="780">
                  <c:v>0.0576893</c:v>
                </c:pt>
                <c:pt idx="781">
                  <c:v>0.0576893</c:v>
                </c:pt>
                <c:pt idx="783">
                  <c:v>0.0605262</c:v>
                </c:pt>
                <c:pt idx="784">
                  <c:v>0.0605262</c:v>
                </c:pt>
                <c:pt idx="786">
                  <c:v>0.063363</c:v>
                </c:pt>
                <c:pt idx="787">
                  <c:v>0.063363</c:v>
                </c:pt>
                <c:pt idx="789">
                  <c:v>0.0661998</c:v>
                </c:pt>
                <c:pt idx="790">
                  <c:v>0.0661998</c:v>
                </c:pt>
                <c:pt idx="792">
                  <c:v>0.0690367</c:v>
                </c:pt>
                <c:pt idx="793">
                  <c:v>0.0690367</c:v>
                </c:pt>
                <c:pt idx="795">
                  <c:v>0.0718735</c:v>
                </c:pt>
                <c:pt idx="796">
                  <c:v>0.0718735</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0.0491788</c:v>
                </c:pt>
                <c:pt idx="823">
                  <c:v>0.0491788</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pt idx="1983">
                  <c:v>0</c:v>
                </c:pt>
                <c:pt idx="1984">
                  <c:v>0</c:v>
                </c:pt>
                <c:pt idx="1986">
                  <c:v>0</c:v>
                </c:pt>
                <c:pt idx="1987">
                  <c:v>0</c:v>
                </c:pt>
                <c:pt idx="1989">
                  <c:v>0</c:v>
                </c:pt>
                <c:pt idx="1990">
                  <c:v>0</c:v>
                </c:pt>
                <c:pt idx="1992">
                  <c:v>0</c:v>
                </c:pt>
                <c:pt idx="1993">
                  <c:v>0</c:v>
                </c:pt>
                <c:pt idx="1995">
                  <c:v>0</c:v>
                </c:pt>
                <c:pt idx="1996">
                  <c:v>0</c:v>
                </c:pt>
                <c:pt idx="1998">
                  <c:v>0</c:v>
                </c:pt>
                <c:pt idx="1999">
                  <c:v>0</c:v>
                </c:pt>
                <c:pt idx="2001">
                  <c:v>0</c:v>
                </c:pt>
                <c:pt idx="2002">
                  <c:v>0</c:v>
                </c:pt>
                <c:pt idx="2004">
                  <c:v>0</c:v>
                </c:pt>
                <c:pt idx="2005">
                  <c:v>0</c:v>
                </c:pt>
                <c:pt idx="2007">
                  <c:v>0</c:v>
                </c:pt>
                <c:pt idx="2008">
                  <c:v>0</c:v>
                </c:pt>
                <c:pt idx="2010">
                  <c:v>0</c:v>
                </c:pt>
                <c:pt idx="2011">
                  <c:v>0</c:v>
                </c:pt>
                <c:pt idx="2013">
                  <c:v>0</c:v>
                </c:pt>
                <c:pt idx="2014">
                  <c:v>0</c:v>
                </c:pt>
                <c:pt idx="2016">
                  <c:v>0</c:v>
                </c:pt>
                <c:pt idx="2017">
                  <c:v>0</c:v>
                </c:pt>
                <c:pt idx="2019">
                  <c:v>0</c:v>
                </c:pt>
                <c:pt idx="2020">
                  <c:v>0</c:v>
                </c:pt>
                <c:pt idx="2022">
                  <c:v>0</c:v>
                </c:pt>
                <c:pt idx="2023">
                  <c:v>0</c:v>
                </c:pt>
                <c:pt idx="2025">
                  <c:v>0</c:v>
                </c:pt>
                <c:pt idx="2026">
                  <c:v>0</c:v>
                </c:pt>
                <c:pt idx="2028">
                  <c:v>0</c:v>
                </c:pt>
                <c:pt idx="2029">
                  <c:v>0</c:v>
                </c:pt>
                <c:pt idx="2031">
                  <c:v>0</c:v>
                </c:pt>
                <c:pt idx="2032">
                  <c:v>0</c:v>
                </c:pt>
                <c:pt idx="2034">
                  <c:v>0</c:v>
                </c:pt>
                <c:pt idx="2035">
                  <c:v>0</c:v>
                </c:pt>
                <c:pt idx="2037">
                  <c:v>0</c:v>
                </c:pt>
                <c:pt idx="2038">
                  <c:v>0</c:v>
                </c:pt>
                <c:pt idx="2040">
                  <c:v>0</c:v>
                </c:pt>
                <c:pt idx="2041">
                  <c:v>0</c:v>
                </c:pt>
                <c:pt idx="2043">
                  <c:v>0</c:v>
                </c:pt>
                <c:pt idx="2044">
                  <c:v>0</c:v>
                </c:pt>
                <c:pt idx="2046">
                  <c:v>0</c:v>
                </c:pt>
                <c:pt idx="2047">
                  <c:v>0</c:v>
                </c:pt>
                <c:pt idx="2049">
                  <c:v>0</c:v>
                </c:pt>
                <c:pt idx="2050">
                  <c:v>0</c:v>
                </c:pt>
                <c:pt idx="2052">
                  <c:v>0</c:v>
                </c:pt>
                <c:pt idx="2053">
                  <c:v>0</c:v>
                </c:pt>
                <c:pt idx="2055">
                  <c:v>0</c:v>
                </c:pt>
                <c:pt idx="2056">
                  <c:v>0</c:v>
                </c:pt>
                <c:pt idx="2058">
                  <c:v>0</c:v>
                </c:pt>
                <c:pt idx="2059">
                  <c:v>0</c:v>
                </c:pt>
                <c:pt idx="2061">
                  <c:v>0</c:v>
                </c:pt>
                <c:pt idx="2062">
                  <c:v>0</c:v>
                </c:pt>
                <c:pt idx="2064">
                  <c:v>0</c:v>
                </c:pt>
                <c:pt idx="2065">
                  <c:v>0</c:v>
                </c:pt>
                <c:pt idx="2067">
                  <c:v>0</c:v>
                </c:pt>
                <c:pt idx="2068">
                  <c:v>0</c:v>
                </c:pt>
                <c:pt idx="2070">
                  <c:v>0</c:v>
                </c:pt>
                <c:pt idx="2071">
                  <c:v>0</c:v>
                </c:pt>
                <c:pt idx="2073">
                  <c:v>0</c:v>
                </c:pt>
                <c:pt idx="2074">
                  <c:v>0</c:v>
                </c:pt>
                <c:pt idx="2076">
                  <c:v>0</c:v>
                </c:pt>
                <c:pt idx="2077">
                  <c:v>0</c:v>
                </c:pt>
                <c:pt idx="2079">
                  <c:v>0</c:v>
                </c:pt>
                <c:pt idx="2080">
                  <c:v>0</c:v>
                </c:pt>
                <c:pt idx="2082">
                  <c:v>0</c:v>
                </c:pt>
                <c:pt idx="2083">
                  <c:v>0</c:v>
                </c:pt>
                <c:pt idx="2085">
                  <c:v>0</c:v>
                </c:pt>
                <c:pt idx="2086">
                  <c:v>0</c:v>
                </c:pt>
                <c:pt idx="2088">
                  <c:v>0</c:v>
                </c:pt>
                <c:pt idx="2089">
                  <c:v>0</c:v>
                </c:pt>
                <c:pt idx="2091">
                  <c:v>0</c:v>
                </c:pt>
                <c:pt idx="2092">
                  <c:v>0</c:v>
                </c:pt>
                <c:pt idx="2094">
                  <c:v>0</c:v>
                </c:pt>
                <c:pt idx="2095">
                  <c:v>0</c:v>
                </c:pt>
                <c:pt idx="2097">
                  <c:v>0</c:v>
                </c:pt>
                <c:pt idx="2098">
                  <c:v>0</c:v>
                </c:pt>
                <c:pt idx="2100">
                  <c:v>0</c:v>
                </c:pt>
                <c:pt idx="2101">
                  <c:v>0</c:v>
                </c:pt>
                <c:pt idx="2103">
                  <c:v>0</c:v>
                </c:pt>
                <c:pt idx="2104">
                  <c:v>0</c:v>
                </c:pt>
                <c:pt idx="2106">
                  <c:v>0</c:v>
                </c:pt>
                <c:pt idx="2107">
                  <c:v>0</c:v>
                </c:pt>
                <c:pt idx="2109">
                  <c:v>0</c:v>
                </c:pt>
                <c:pt idx="2110">
                  <c:v>0</c:v>
                </c:pt>
                <c:pt idx="2112">
                  <c:v>0</c:v>
                </c:pt>
                <c:pt idx="2113">
                  <c:v>0</c:v>
                </c:pt>
                <c:pt idx="2115">
                  <c:v>0</c:v>
                </c:pt>
                <c:pt idx="2116">
                  <c:v>0</c:v>
                </c:pt>
                <c:pt idx="2118">
                  <c:v>0</c:v>
                </c:pt>
                <c:pt idx="2119">
                  <c:v>0</c:v>
                </c:pt>
                <c:pt idx="2121">
                  <c:v>0</c:v>
                </c:pt>
                <c:pt idx="2122">
                  <c:v>0</c:v>
                </c:pt>
                <c:pt idx="2124">
                  <c:v>0</c:v>
                </c:pt>
                <c:pt idx="2125">
                  <c:v>0</c:v>
                </c:pt>
                <c:pt idx="2127">
                  <c:v>0</c:v>
                </c:pt>
                <c:pt idx="2128">
                  <c:v>0</c:v>
                </c:pt>
                <c:pt idx="2130">
                  <c:v>0</c:v>
                </c:pt>
                <c:pt idx="2131">
                  <c:v>0</c:v>
                </c:pt>
                <c:pt idx="2133">
                  <c:v>0</c:v>
                </c:pt>
                <c:pt idx="2134">
                  <c:v>0</c:v>
                </c:pt>
                <c:pt idx="2136">
                  <c:v>0</c:v>
                </c:pt>
                <c:pt idx="2137">
                  <c:v>0</c:v>
                </c:pt>
                <c:pt idx="2139">
                  <c:v>0</c:v>
                </c:pt>
                <c:pt idx="2140">
                  <c:v>0</c:v>
                </c:pt>
                <c:pt idx="2142">
                  <c:v>0</c:v>
                </c:pt>
                <c:pt idx="2143">
                  <c:v>0</c:v>
                </c:pt>
                <c:pt idx="2145">
                  <c:v>0</c:v>
                </c:pt>
                <c:pt idx="2146">
                  <c:v>0</c:v>
                </c:pt>
                <c:pt idx="2148">
                  <c:v>0</c:v>
                </c:pt>
                <c:pt idx="2149">
                  <c:v>0</c:v>
                </c:pt>
                <c:pt idx="2151">
                  <c:v>0</c:v>
                </c:pt>
                <c:pt idx="2152">
                  <c:v>0</c:v>
                </c:pt>
                <c:pt idx="2154">
                  <c:v>0</c:v>
                </c:pt>
                <c:pt idx="2155">
                  <c:v>0</c:v>
                </c:pt>
                <c:pt idx="2157">
                  <c:v>0</c:v>
                </c:pt>
                <c:pt idx="2158">
                  <c:v>0</c:v>
                </c:pt>
                <c:pt idx="2160">
                  <c:v>0</c:v>
                </c:pt>
                <c:pt idx="2161">
                  <c:v>0</c:v>
                </c:pt>
                <c:pt idx="2163">
                  <c:v>0</c:v>
                </c:pt>
                <c:pt idx="2164">
                  <c:v>0</c:v>
                </c:pt>
                <c:pt idx="2166">
                  <c:v>0</c:v>
                </c:pt>
                <c:pt idx="2167">
                  <c:v>0</c:v>
                </c:pt>
                <c:pt idx="2169">
                  <c:v>0</c:v>
                </c:pt>
                <c:pt idx="2170">
                  <c:v>0</c:v>
                </c:pt>
                <c:pt idx="2172">
                  <c:v>0</c:v>
                </c:pt>
                <c:pt idx="2173">
                  <c:v>0</c:v>
                </c:pt>
                <c:pt idx="2175">
                  <c:v>0</c:v>
                </c:pt>
                <c:pt idx="2176">
                  <c:v>0</c:v>
                </c:pt>
                <c:pt idx="2178">
                  <c:v>0</c:v>
                </c:pt>
                <c:pt idx="2179">
                  <c:v>0</c:v>
                </c:pt>
                <c:pt idx="2181">
                  <c:v>0</c:v>
                </c:pt>
                <c:pt idx="2182">
                  <c:v>0</c:v>
                </c:pt>
                <c:pt idx="2184">
                  <c:v>0</c:v>
                </c:pt>
                <c:pt idx="2185">
                  <c:v>0</c:v>
                </c:pt>
                <c:pt idx="2187">
                  <c:v>0</c:v>
                </c:pt>
                <c:pt idx="2188">
                  <c:v>0</c:v>
                </c:pt>
                <c:pt idx="2190">
                  <c:v>0</c:v>
                </c:pt>
                <c:pt idx="2191">
                  <c:v>0</c:v>
                </c:pt>
                <c:pt idx="2193">
                  <c:v>0</c:v>
                </c:pt>
                <c:pt idx="2194">
                  <c:v>0</c:v>
                </c:pt>
                <c:pt idx="2196">
                  <c:v>0</c:v>
                </c:pt>
                <c:pt idx="2197">
                  <c:v>0</c:v>
                </c:pt>
                <c:pt idx="2199">
                  <c:v>0</c:v>
                </c:pt>
                <c:pt idx="2200">
                  <c:v>0</c:v>
                </c:pt>
                <c:pt idx="2202">
                  <c:v>0</c:v>
                </c:pt>
                <c:pt idx="2203">
                  <c:v>0</c:v>
                </c:pt>
                <c:pt idx="2205">
                  <c:v>0</c:v>
                </c:pt>
                <c:pt idx="2206">
                  <c:v>0</c:v>
                </c:pt>
                <c:pt idx="2208">
                  <c:v>0</c:v>
                </c:pt>
                <c:pt idx="2209">
                  <c:v>0</c:v>
                </c:pt>
                <c:pt idx="2211">
                  <c:v>0</c:v>
                </c:pt>
                <c:pt idx="2212">
                  <c:v>0</c:v>
                </c:pt>
                <c:pt idx="2214">
                  <c:v>0</c:v>
                </c:pt>
                <c:pt idx="2215">
                  <c:v>0</c:v>
                </c:pt>
                <c:pt idx="2217">
                  <c:v>0</c:v>
                </c:pt>
                <c:pt idx="2218">
                  <c:v>0</c:v>
                </c:pt>
                <c:pt idx="2220">
                  <c:v>0</c:v>
                </c:pt>
                <c:pt idx="2221">
                  <c:v>0</c:v>
                </c:pt>
                <c:pt idx="2223">
                  <c:v>0</c:v>
                </c:pt>
                <c:pt idx="2224">
                  <c:v>0</c:v>
                </c:pt>
                <c:pt idx="2226">
                  <c:v>0</c:v>
                </c:pt>
                <c:pt idx="2227">
                  <c:v>0</c:v>
                </c:pt>
                <c:pt idx="2229">
                  <c:v>0</c:v>
                </c:pt>
                <c:pt idx="2230">
                  <c:v>0</c:v>
                </c:pt>
                <c:pt idx="2232">
                  <c:v>0</c:v>
                </c:pt>
                <c:pt idx="2233">
                  <c:v>0</c:v>
                </c:pt>
                <c:pt idx="2235">
                  <c:v>0</c:v>
                </c:pt>
                <c:pt idx="2236">
                  <c:v>0</c:v>
                </c:pt>
                <c:pt idx="2238">
                  <c:v>0</c:v>
                </c:pt>
                <c:pt idx="2239">
                  <c:v>0</c:v>
                </c:pt>
                <c:pt idx="2241">
                  <c:v>0</c:v>
                </c:pt>
                <c:pt idx="2242">
                  <c:v>0</c:v>
                </c:pt>
                <c:pt idx="2244">
                  <c:v>0</c:v>
                </c:pt>
                <c:pt idx="2245">
                  <c:v>0</c:v>
                </c:pt>
                <c:pt idx="2247">
                  <c:v>0</c:v>
                </c:pt>
                <c:pt idx="2248">
                  <c:v>0</c:v>
                </c:pt>
                <c:pt idx="2250">
                  <c:v>0</c:v>
                </c:pt>
                <c:pt idx="2251">
                  <c:v>0</c:v>
                </c:pt>
                <c:pt idx="2253">
                  <c:v>0</c:v>
                </c:pt>
                <c:pt idx="2254">
                  <c:v>0</c:v>
                </c:pt>
                <c:pt idx="2256">
                  <c:v>0</c:v>
                </c:pt>
                <c:pt idx="2257">
                  <c:v>0</c:v>
                </c:pt>
                <c:pt idx="2259">
                  <c:v>0</c:v>
                </c:pt>
                <c:pt idx="2260">
                  <c:v>0</c:v>
                </c:pt>
                <c:pt idx="2262">
                  <c:v>0</c:v>
                </c:pt>
                <c:pt idx="2263">
                  <c:v>0</c:v>
                </c:pt>
                <c:pt idx="2265">
                  <c:v>0</c:v>
                </c:pt>
                <c:pt idx="2266">
                  <c:v>0</c:v>
                </c:pt>
                <c:pt idx="2268">
                  <c:v>0</c:v>
                </c:pt>
                <c:pt idx="2269">
                  <c:v>0</c:v>
                </c:pt>
                <c:pt idx="2271">
                  <c:v>0</c:v>
                </c:pt>
                <c:pt idx="2272">
                  <c:v>0</c:v>
                </c:pt>
                <c:pt idx="2274">
                  <c:v>0</c:v>
                </c:pt>
                <c:pt idx="2275">
                  <c:v>0</c:v>
                </c:pt>
                <c:pt idx="2277">
                  <c:v>0</c:v>
                </c:pt>
                <c:pt idx="2278">
                  <c:v>0</c:v>
                </c:pt>
                <c:pt idx="2280">
                  <c:v>0</c:v>
                </c:pt>
                <c:pt idx="2281">
                  <c:v>0</c:v>
                </c:pt>
                <c:pt idx="2283">
                  <c:v>0</c:v>
                </c:pt>
                <c:pt idx="2284">
                  <c:v>0</c:v>
                </c:pt>
                <c:pt idx="2286">
                  <c:v>0</c:v>
                </c:pt>
                <c:pt idx="2287">
                  <c:v>0</c:v>
                </c:pt>
                <c:pt idx="2289">
                  <c:v>0</c:v>
                </c:pt>
                <c:pt idx="2290">
                  <c:v>0</c:v>
                </c:pt>
                <c:pt idx="2292">
                  <c:v>0</c:v>
                </c:pt>
                <c:pt idx="2293">
                  <c:v>0</c:v>
                </c:pt>
                <c:pt idx="2295">
                  <c:v>0</c:v>
                </c:pt>
                <c:pt idx="2296">
                  <c:v>0</c:v>
                </c:pt>
                <c:pt idx="2298">
                  <c:v>0</c:v>
                </c:pt>
                <c:pt idx="2299">
                  <c:v>0</c:v>
                </c:pt>
                <c:pt idx="2301">
                  <c:v>0</c:v>
                </c:pt>
                <c:pt idx="2302">
                  <c:v>0</c:v>
                </c:pt>
                <c:pt idx="2304">
                  <c:v>0</c:v>
                </c:pt>
                <c:pt idx="2305">
                  <c:v>0</c:v>
                </c:pt>
                <c:pt idx="2307">
                  <c:v>0</c:v>
                </c:pt>
                <c:pt idx="2308">
                  <c:v>0</c:v>
                </c:pt>
                <c:pt idx="2310">
                  <c:v>0</c:v>
                </c:pt>
                <c:pt idx="2311">
                  <c:v>0</c:v>
                </c:pt>
                <c:pt idx="2313">
                  <c:v>0</c:v>
                </c:pt>
                <c:pt idx="2314">
                  <c:v>0</c:v>
                </c:pt>
                <c:pt idx="2316">
                  <c:v>0</c:v>
                </c:pt>
                <c:pt idx="2317">
                  <c:v>0</c:v>
                </c:pt>
                <c:pt idx="2319">
                  <c:v>0</c:v>
                </c:pt>
                <c:pt idx="2320">
                  <c:v>0</c:v>
                </c:pt>
                <c:pt idx="2322">
                  <c:v>0</c:v>
                </c:pt>
                <c:pt idx="2323">
                  <c:v>0</c:v>
                </c:pt>
                <c:pt idx="2325">
                  <c:v>0</c:v>
                </c:pt>
                <c:pt idx="2326">
                  <c:v>0</c:v>
                </c:pt>
                <c:pt idx="2328">
                  <c:v>0</c:v>
                </c:pt>
                <c:pt idx="2329">
                  <c:v>0</c:v>
                </c:pt>
                <c:pt idx="2331">
                  <c:v>0</c:v>
                </c:pt>
                <c:pt idx="2332">
                  <c:v>0</c:v>
                </c:pt>
                <c:pt idx="2334">
                  <c:v>0</c:v>
                </c:pt>
                <c:pt idx="2335">
                  <c:v>0</c:v>
                </c:pt>
                <c:pt idx="2337">
                  <c:v>0</c:v>
                </c:pt>
                <c:pt idx="2338">
                  <c:v>0</c:v>
                </c:pt>
                <c:pt idx="2340">
                  <c:v>0</c:v>
                </c:pt>
                <c:pt idx="2341">
                  <c:v>0</c:v>
                </c:pt>
                <c:pt idx="2343">
                  <c:v>0</c:v>
                </c:pt>
                <c:pt idx="2344">
                  <c:v>0</c:v>
                </c:pt>
                <c:pt idx="2346">
                  <c:v>0</c:v>
                </c:pt>
                <c:pt idx="2347">
                  <c:v>0</c:v>
                </c:pt>
                <c:pt idx="2349">
                  <c:v>0</c:v>
                </c:pt>
                <c:pt idx="2350">
                  <c:v>0</c:v>
                </c:pt>
                <c:pt idx="2352">
                  <c:v>0</c:v>
                </c:pt>
                <c:pt idx="2353">
                  <c:v>0</c:v>
                </c:pt>
                <c:pt idx="2355">
                  <c:v>0</c:v>
                </c:pt>
                <c:pt idx="2356">
                  <c:v>0</c:v>
                </c:pt>
                <c:pt idx="2358">
                  <c:v>0</c:v>
                </c:pt>
                <c:pt idx="2359">
                  <c:v>0</c:v>
                </c:pt>
                <c:pt idx="2361">
                  <c:v>0</c:v>
                </c:pt>
                <c:pt idx="2362">
                  <c:v>0</c:v>
                </c:pt>
                <c:pt idx="2364">
                  <c:v>0</c:v>
                </c:pt>
                <c:pt idx="2365">
                  <c:v>0</c:v>
                </c:pt>
                <c:pt idx="2367">
                  <c:v>0</c:v>
                </c:pt>
                <c:pt idx="2368">
                  <c:v>0</c:v>
                </c:pt>
                <c:pt idx="2370">
                  <c:v>0</c:v>
                </c:pt>
                <c:pt idx="2371">
                  <c:v>0</c:v>
                </c:pt>
                <c:pt idx="2373">
                  <c:v>0</c:v>
                </c:pt>
                <c:pt idx="2374">
                  <c:v>0</c:v>
                </c:pt>
                <c:pt idx="2376">
                  <c:v>0</c:v>
                </c:pt>
                <c:pt idx="2377">
                  <c:v>0</c:v>
                </c:pt>
                <c:pt idx="2379">
                  <c:v>0</c:v>
                </c:pt>
                <c:pt idx="2380">
                  <c:v>0</c:v>
                </c:pt>
                <c:pt idx="2382">
                  <c:v>0</c:v>
                </c:pt>
                <c:pt idx="2383">
                  <c:v>0</c:v>
                </c:pt>
                <c:pt idx="2385">
                  <c:v>0</c:v>
                </c:pt>
                <c:pt idx="2386">
                  <c:v>0</c:v>
                </c:pt>
                <c:pt idx="2388">
                  <c:v>0</c:v>
                </c:pt>
                <c:pt idx="2389">
                  <c:v>0</c:v>
                </c:pt>
                <c:pt idx="2391">
                  <c:v>0</c:v>
                </c:pt>
                <c:pt idx="2392">
                  <c:v>0</c:v>
                </c:pt>
                <c:pt idx="2394">
                  <c:v>0</c:v>
                </c:pt>
                <c:pt idx="2395">
                  <c:v>0</c:v>
                </c:pt>
                <c:pt idx="2397">
                  <c:v>0</c:v>
                </c:pt>
                <c:pt idx="2398">
                  <c:v>0</c:v>
                </c:pt>
                <c:pt idx="2400">
                  <c:v>0</c:v>
                </c:pt>
                <c:pt idx="2401">
                  <c:v>0</c:v>
                </c:pt>
                <c:pt idx="2403">
                  <c:v>0</c:v>
                </c:pt>
                <c:pt idx="2404">
                  <c:v>0</c:v>
                </c:pt>
                <c:pt idx="2406">
                  <c:v>0</c:v>
                </c:pt>
                <c:pt idx="2407">
                  <c:v>0</c:v>
                </c:pt>
                <c:pt idx="2409">
                  <c:v>0</c:v>
                </c:pt>
                <c:pt idx="2410">
                  <c:v>0</c:v>
                </c:pt>
                <c:pt idx="2412">
                  <c:v>0</c:v>
                </c:pt>
                <c:pt idx="2413">
                  <c:v>0</c:v>
                </c:pt>
                <c:pt idx="2415">
                  <c:v>0</c:v>
                </c:pt>
                <c:pt idx="2416">
                  <c:v>0</c:v>
                </c:pt>
                <c:pt idx="2418">
                  <c:v>0</c:v>
                </c:pt>
                <c:pt idx="2419">
                  <c:v>0</c:v>
                </c:pt>
                <c:pt idx="2421">
                  <c:v>0</c:v>
                </c:pt>
                <c:pt idx="2422">
                  <c:v>0</c:v>
                </c:pt>
                <c:pt idx="2424">
                  <c:v>0</c:v>
                </c:pt>
                <c:pt idx="2425">
                  <c:v>0</c:v>
                </c:pt>
                <c:pt idx="2427">
                  <c:v>0</c:v>
                </c:pt>
                <c:pt idx="2428">
                  <c:v>0</c:v>
                </c:pt>
                <c:pt idx="2430">
                  <c:v>0</c:v>
                </c:pt>
                <c:pt idx="2431">
                  <c:v>0</c:v>
                </c:pt>
                <c:pt idx="2433">
                  <c:v>0</c:v>
                </c:pt>
                <c:pt idx="2434">
                  <c:v>0</c:v>
                </c:pt>
                <c:pt idx="2436">
                  <c:v>0</c:v>
                </c:pt>
                <c:pt idx="2437">
                  <c:v>0</c:v>
                </c:pt>
                <c:pt idx="2439">
                  <c:v>0</c:v>
                </c:pt>
                <c:pt idx="2440">
                  <c:v>0</c:v>
                </c:pt>
                <c:pt idx="2442">
                  <c:v>0</c:v>
                </c:pt>
                <c:pt idx="2443">
                  <c:v>0</c:v>
                </c:pt>
                <c:pt idx="2445">
                  <c:v>0</c:v>
                </c:pt>
                <c:pt idx="2446">
                  <c:v>0</c:v>
                </c:pt>
                <c:pt idx="2448">
                  <c:v>0</c:v>
                </c:pt>
                <c:pt idx="2449">
                  <c:v>0</c:v>
                </c:pt>
                <c:pt idx="2451">
                  <c:v>0</c:v>
                </c:pt>
                <c:pt idx="2452">
                  <c:v>0</c:v>
                </c:pt>
                <c:pt idx="2454">
                  <c:v>0</c:v>
                </c:pt>
                <c:pt idx="2455">
                  <c:v>0</c:v>
                </c:pt>
                <c:pt idx="2457">
                  <c:v>0</c:v>
                </c:pt>
                <c:pt idx="2458">
                  <c:v>0</c:v>
                </c:pt>
                <c:pt idx="2460">
                  <c:v>0</c:v>
                </c:pt>
                <c:pt idx="2461">
                  <c:v>0</c:v>
                </c:pt>
                <c:pt idx="2463">
                  <c:v>0</c:v>
                </c:pt>
                <c:pt idx="2464">
                  <c:v>0</c:v>
                </c:pt>
                <c:pt idx="2466">
                  <c:v>0</c:v>
                </c:pt>
                <c:pt idx="2467">
                  <c:v>0</c:v>
                </c:pt>
                <c:pt idx="2469">
                  <c:v>0</c:v>
                </c:pt>
                <c:pt idx="2470">
                  <c:v>0</c:v>
                </c:pt>
                <c:pt idx="2472">
                  <c:v>0</c:v>
                </c:pt>
                <c:pt idx="2473">
                  <c:v>0</c:v>
                </c:pt>
                <c:pt idx="2475">
                  <c:v>0</c:v>
                </c:pt>
                <c:pt idx="2476">
                  <c:v>0</c:v>
                </c:pt>
                <c:pt idx="2478">
                  <c:v>0</c:v>
                </c:pt>
                <c:pt idx="2479">
                  <c:v>0</c:v>
                </c:pt>
                <c:pt idx="2481">
                  <c:v>0</c:v>
                </c:pt>
                <c:pt idx="2482">
                  <c:v>0</c:v>
                </c:pt>
                <c:pt idx="2484">
                  <c:v>0</c:v>
                </c:pt>
                <c:pt idx="2485">
                  <c:v>0</c:v>
                </c:pt>
                <c:pt idx="2487">
                  <c:v>0</c:v>
                </c:pt>
                <c:pt idx="2488">
                  <c:v>0</c:v>
                </c:pt>
                <c:pt idx="2490">
                  <c:v>0</c:v>
                </c:pt>
                <c:pt idx="2491">
                  <c:v>0</c:v>
                </c:pt>
                <c:pt idx="2493">
                  <c:v>0</c:v>
                </c:pt>
                <c:pt idx="2494">
                  <c:v>0</c:v>
                </c:pt>
                <c:pt idx="2496">
                  <c:v>0</c:v>
                </c:pt>
                <c:pt idx="2497">
                  <c:v>0</c:v>
                </c:pt>
                <c:pt idx="2499">
                  <c:v>0</c:v>
                </c:pt>
                <c:pt idx="2500">
                  <c:v>0</c:v>
                </c:pt>
                <c:pt idx="2502">
                  <c:v>0</c:v>
                </c:pt>
                <c:pt idx="2503">
                  <c:v>0</c:v>
                </c:pt>
                <c:pt idx="2505">
                  <c:v>0</c:v>
                </c:pt>
                <c:pt idx="2506">
                  <c:v>0</c:v>
                </c:pt>
                <c:pt idx="2508">
                  <c:v>0</c:v>
                </c:pt>
                <c:pt idx="2509">
                  <c:v>0</c:v>
                </c:pt>
                <c:pt idx="2511">
                  <c:v>0</c:v>
                </c:pt>
                <c:pt idx="2512">
                  <c:v>0</c:v>
                </c:pt>
                <c:pt idx="2514">
                  <c:v>0</c:v>
                </c:pt>
                <c:pt idx="2515">
                  <c:v>0</c:v>
                </c:pt>
                <c:pt idx="2517">
                  <c:v>0</c:v>
                </c:pt>
                <c:pt idx="2518">
                  <c:v>0</c:v>
                </c:pt>
                <c:pt idx="2520">
                  <c:v>0</c:v>
                </c:pt>
                <c:pt idx="2521">
                  <c:v>0</c:v>
                </c:pt>
                <c:pt idx="2523">
                  <c:v>0</c:v>
                </c:pt>
                <c:pt idx="2524">
                  <c:v>0</c:v>
                </c:pt>
                <c:pt idx="2526">
                  <c:v>0</c:v>
                </c:pt>
                <c:pt idx="2527">
                  <c:v>0</c:v>
                </c:pt>
                <c:pt idx="2529">
                  <c:v>0</c:v>
                </c:pt>
                <c:pt idx="2530">
                  <c:v>0</c:v>
                </c:pt>
                <c:pt idx="2532">
                  <c:v>0</c:v>
                </c:pt>
                <c:pt idx="2533">
                  <c:v>0</c:v>
                </c:pt>
                <c:pt idx="2535">
                  <c:v>0</c:v>
                </c:pt>
                <c:pt idx="2536">
                  <c:v>0</c:v>
                </c:pt>
                <c:pt idx="2538">
                  <c:v>0</c:v>
                </c:pt>
                <c:pt idx="2539">
                  <c:v>0</c:v>
                </c:pt>
                <c:pt idx="2541">
                  <c:v>0</c:v>
                </c:pt>
                <c:pt idx="2542">
                  <c:v>0</c:v>
                </c:pt>
                <c:pt idx="2544">
                  <c:v>0</c:v>
                </c:pt>
                <c:pt idx="2545">
                  <c:v>0</c:v>
                </c:pt>
                <c:pt idx="2547">
                  <c:v>0</c:v>
                </c:pt>
                <c:pt idx="2548">
                  <c:v>0</c:v>
                </c:pt>
                <c:pt idx="2550">
                  <c:v>0</c:v>
                </c:pt>
                <c:pt idx="2551">
                  <c:v>0</c:v>
                </c:pt>
                <c:pt idx="2553">
                  <c:v>0</c:v>
                </c:pt>
                <c:pt idx="2554">
                  <c:v>0</c:v>
                </c:pt>
                <c:pt idx="2556">
                  <c:v>0</c:v>
                </c:pt>
                <c:pt idx="2557">
                  <c:v>0</c:v>
                </c:pt>
                <c:pt idx="2559">
                  <c:v>0</c:v>
                </c:pt>
                <c:pt idx="2560">
                  <c:v>0</c:v>
                </c:pt>
                <c:pt idx="2562">
                  <c:v>0</c:v>
                </c:pt>
                <c:pt idx="2563">
                  <c:v>0</c:v>
                </c:pt>
                <c:pt idx="2565">
                  <c:v>0</c:v>
                </c:pt>
                <c:pt idx="2566">
                  <c:v>0</c:v>
                </c:pt>
                <c:pt idx="2568">
                  <c:v>0</c:v>
                </c:pt>
                <c:pt idx="2569">
                  <c:v>0</c:v>
                </c:pt>
                <c:pt idx="2571">
                  <c:v>0</c:v>
                </c:pt>
                <c:pt idx="2572">
                  <c:v>0</c:v>
                </c:pt>
                <c:pt idx="2574">
                  <c:v>0</c:v>
                </c:pt>
                <c:pt idx="2575">
                  <c:v>0</c:v>
                </c:pt>
                <c:pt idx="2577">
                  <c:v>0</c:v>
                </c:pt>
                <c:pt idx="2578">
                  <c:v>0</c:v>
                </c:pt>
                <c:pt idx="2580">
                  <c:v>0</c:v>
                </c:pt>
                <c:pt idx="2581">
                  <c:v>0</c:v>
                </c:pt>
                <c:pt idx="2583">
                  <c:v>0</c:v>
                </c:pt>
                <c:pt idx="2584">
                  <c:v>0</c:v>
                </c:pt>
                <c:pt idx="2586">
                  <c:v>0</c:v>
                </c:pt>
                <c:pt idx="2587">
                  <c:v>0</c:v>
                </c:pt>
                <c:pt idx="2589">
                  <c:v>0</c:v>
                </c:pt>
                <c:pt idx="2590">
                  <c:v>0</c:v>
                </c:pt>
                <c:pt idx="2592">
                  <c:v>0</c:v>
                </c:pt>
                <c:pt idx="2593">
                  <c:v>0</c:v>
                </c:pt>
                <c:pt idx="2595">
                  <c:v>0</c:v>
                </c:pt>
                <c:pt idx="2596">
                  <c:v>0</c:v>
                </c:pt>
                <c:pt idx="2598">
                  <c:v>0</c:v>
                </c:pt>
                <c:pt idx="2599">
                  <c:v>0</c:v>
                </c:pt>
                <c:pt idx="2601">
                  <c:v>0</c:v>
                </c:pt>
                <c:pt idx="2602">
                  <c:v>0</c:v>
                </c:pt>
                <c:pt idx="2604">
                  <c:v>0</c:v>
                </c:pt>
                <c:pt idx="2605">
                  <c:v>0</c:v>
                </c:pt>
                <c:pt idx="2607">
                  <c:v>0</c:v>
                </c:pt>
                <c:pt idx="2608">
                  <c:v>0</c:v>
                </c:pt>
                <c:pt idx="2610">
                  <c:v>0</c:v>
                </c:pt>
                <c:pt idx="2611">
                  <c:v>0</c:v>
                </c:pt>
                <c:pt idx="2613">
                  <c:v>0</c:v>
                </c:pt>
                <c:pt idx="2614">
                  <c:v>0</c:v>
                </c:pt>
                <c:pt idx="2616">
                  <c:v>0</c:v>
                </c:pt>
                <c:pt idx="2617">
                  <c:v>0</c:v>
                </c:pt>
                <c:pt idx="2619">
                  <c:v>0</c:v>
                </c:pt>
                <c:pt idx="2620">
                  <c:v>0</c:v>
                </c:pt>
                <c:pt idx="2622">
                  <c:v>0</c:v>
                </c:pt>
                <c:pt idx="2623">
                  <c:v>0</c:v>
                </c:pt>
                <c:pt idx="2625">
                  <c:v>0</c:v>
                </c:pt>
                <c:pt idx="2626">
                  <c:v>0</c:v>
                </c:pt>
                <c:pt idx="2628">
                  <c:v>0</c:v>
                </c:pt>
                <c:pt idx="2629">
                  <c:v>0</c:v>
                </c:pt>
                <c:pt idx="2631">
                  <c:v>0</c:v>
                </c:pt>
                <c:pt idx="2632">
                  <c:v>0</c:v>
                </c:pt>
                <c:pt idx="2634">
                  <c:v>0</c:v>
                </c:pt>
                <c:pt idx="2635">
                  <c:v>0</c:v>
                </c:pt>
                <c:pt idx="2637">
                  <c:v>0</c:v>
                </c:pt>
                <c:pt idx="2638">
                  <c:v>0</c:v>
                </c:pt>
                <c:pt idx="2640">
                  <c:v>0</c:v>
                </c:pt>
                <c:pt idx="2641">
                  <c:v>0</c:v>
                </c:pt>
                <c:pt idx="2643">
                  <c:v>0</c:v>
                </c:pt>
                <c:pt idx="2644">
                  <c:v>0</c:v>
                </c:pt>
                <c:pt idx="2646">
                  <c:v>0</c:v>
                </c:pt>
                <c:pt idx="2647">
                  <c:v>0</c:v>
                </c:pt>
                <c:pt idx="2649">
                  <c:v>0</c:v>
                </c:pt>
                <c:pt idx="2650">
                  <c:v>0</c:v>
                </c:pt>
                <c:pt idx="2652">
                  <c:v>0</c:v>
                </c:pt>
                <c:pt idx="2653">
                  <c:v>0</c:v>
                </c:pt>
                <c:pt idx="2655">
                  <c:v>0</c:v>
                </c:pt>
                <c:pt idx="2656">
                  <c:v>0</c:v>
                </c:pt>
                <c:pt idx="2658">
                  <c:v>0</c:v>
                </c:pt>
                <c:pt idx="2659">
                  <c:v>0</c:v>
                </c:pt>
                <c:pt idx="2661">
                  <c:v>0</c:v>
                </c:pt>
                <c:pt idx="2662">
                  <c:v>0</c:v>
                </c:pt>
                <c:pt idx="2664">
                  <c:v>0</c:v>
                </c:pt>
                <c:pt idx="2665">
                  <c:v>0</c:v>
                </c:pt>
                <c:pt idx="2667">
                  <c:v>0</c:v>
                </c:pt>
                <c:pt idx="2668">
                  <c:v>0</c:v>
                </c:pt>
                <c:pt idx="2670">
                  <c:v>0</c:v>
                </c:pt>
                <c:pt idx="2671">
                  <c:v>0</c:v>
                </c:pt>
                <c:pt idx="2673">
                  <c:v>0</c:v>
                </c:pt>
                <c:pt idx="2674">
                  <c:v>0</c:v>
                </c:pt>
                <c:pt idx="2676">
                  <c:v>0</c:v>
                </c:pt>
                <c:pt idx="2677">
                  <c:v>0</c:v>
                </c:pt>
                <c:pt idx="2679">
                  <c:v>0</c:v>
                </c:pt>
                <c:pt idx="2680">
                  <c:v>0</c:v>
                </c:pt>
                <c:pt idx="2682">
                  <c:v>0</c:v>
                </c:pt>
                <c:pt idx="2683">
                  <c:v>0</c:v>
                </c:pt>
                <c:pt idx="2685">
                  <c:v>0</c:v>
                </c:pt>
                <c:pt idx="2686">
                  <c:v>0</c:v>
                </c:pt>
                <c:pt idx="2688">
                  <c:v>0</c:v>
                </c:pt>
                <c:pt idx="2689">
                  <c:v>0</c:v>
                </c:pt>
                <c:pt idx="2691">
                  <c:v>0</c:v>
                </c:pt>
                <c:pt idx="2692">
                  <c:v>0</c:v>
                </c:pt>
                <c:pt idx="2694">
                  <c:v>0</c:v>
                </c:pt>
                <c:pt idx="2695">
                  <c:v>0</c:v>
                </c:pt>
                <c:pt idx="2697">
                  <c:v>0</c:v>
                </c:pt>
                <c:pt idx="2698">
                  <c:v>0</c:v>
                </c:pt>
                <c:pt idx="2700">
                  <c:v>0</c:v>
                </c:pt>
                <c:pt idx="2701">
                  <c:v>0</c:v>
                </c:pt>
                <c:pt idx="2703">
                  <c:v>0</c:v>
                </c:pt>
                <c:pt idx="2704">
                  <c:v>0</c:v>
                </c:pt>
                <c:pt idx="2706">
                  <c:v>0</c:v>
                </c:pt>
                <c:pt idx="2707">
                  <c:v>0</c:v>
                </c:pt>
                <c:pt idx="2709">
                  <c:v>0</c:v>
                </c:pt>
                <c:pt idx="2710">
                  <c:v>0</c:v>
                </c:pt>
                <c:pt idx="2712">
                  <c:v>0</c:v>
                </c:pt>
                <c:pt idx="2713">
                  <c:v>0</c:v>
                </c:pt>
                <c:pt idx="2715">
                  <c:v>0</c:v>
                </c:pt>
                <c:pt idx="2716">
                  <c:v>0</c:v>
                </c:pt>
                <c:pt idx="2718">
                  <c:v>0</c:v>
                </c:pt>
                <c:pt idx="2719">
                  <c:v>0</c:v>
                </c:pt>
                <c:pt idx="2721">
                  <c:v>0</c:v>
                </c:pt>
                <c:pt idx="2722">
                  <c:v>0</c:v>
                </c:pt>
                <c:pt idx="2724">
                  <c:v>0</c:v>
                </c:pt>
                <c:pt idx="2725">
                  <c:v>0</c:v>
                </c:pt>
                <c:pt idx="2727">
                  <c:v>0</c:v>
                </c:pt>
                <c:pt idx="2728">
                  <c:v>0</c:v>
                </c:pt>
                <c:pt idx="2730">
                  <c:v>0</c:v>
                </c:pt>
                <c:pt idx="2731">
                  <c:v>0</c:v>
                </c:pt>
                <c:pt idx="2733">
                  <c:v>0</c:v>
                </c:pt>
                <c:pt idx="2734">
                  <c:v>0</c:v>
                </c:pt>
                <c:pt idx="2736">
                  <c:v>0</c:v>
                </c:pt>
                <c:pt idx="2737">
                  <c:v>0</c:v>
                </c:pt>
                <c:pt idx="2739">
                  <c:v>0</c:v>
                </c:pt>
                <c:pt idx="2740">
                  <c:v>0</c:v>
                </c:pt>
                <c:pt idx="2742">
                  <c:v>0</c:v>
                </c:pt>
                <c:pt idx="2743">
                  <c:v>0</c:v>
                </c:pt>
                <c:pt idx="2745">
                  <c:v>0</c:v>
                </c:pt>
                <c:pt idx="2746">
                  <c:v>0</c:v>
                </c:pt>
                <c:pt idx="2748">
                  <c:v>0</c:v>
                </c:pt>
                <c:pt idx="2749">
                  <c:v>0</c:v>
                </c:pt>
                <c:pt idx="2751">
                  <c:v>0</c:v>
                </c:pt>
                <c:pt idx="2752">
                  <c:v>0</c:v>
                </c:pt>
                <c:pt idx="2754">
                  <c:v>0</c:v>
                </c:pt>
                <c:pt idx="2755">
                  <c:v>0</c:v>
                </c:pt>
                <c:pt idx="2757">
                  <c:v>0</c:v>
                </c:pt>
                <c:pt idx="2758">
                  <c:v>0</c:v>
                </c:pt>
                <c:pt idx="2760">
                  <c:v>0</c:v>
                </c:pt>
                <c:pt idx="2761">
                  <c:v>0</c:v>
                </c:pt>
                <c:pt idx="2763">
                  <c:v>0</c:v>
                </c:pt>
                <c:pt idx="2764">
                  <c:v>0</c:v>
                </c:pt>
                <c:pt idx="2766">
                  <c:v>0</c:v>
                </c:pt>
                <c:pt idx="2767">
                  <c:v>0</c:v>
                </c:pt>
                <c:pt idx="2769">
                  <c:v>0</c:v>
                </c:pt>
                <c:pt idx="2770">
                  <c:v>0</c:v>
                </c:pt>
                <c:pt idx="2772">
                  <c:v>0</c:v>
                </c:pt>
                <c:pt idx="2773">
                  <c:v>0</c:v>
                </c:pt>
                <c:pt idx="2775">
                  <c:v>0</c:v>
                </c:pt>
                <c:pt idx="2776">
                  <c:v>0</c:v>
                </c:pt>
                <c:pt idx="2778">
                  <c:v>0</c:v>
                </c:pt>
                <c:pt idx="2779">
                  <c:v>0</c:v>
                </c:pt>
                <c:pt idx="2781">
                  <c:v>0</c:v>
                </c:pt>
                <c:pt idx="2782">
                  <c:v>0</c:v>
                </c:pt>
                <c:pt idx="2784">
                  <c:v>0</c:v>
                </c:pt>
                <c:pt idx="2785">
                  <c:v>0</c:v>
                </c:pt>
                <c:pt idx="2787">
                  <c:v>0</c:v>
                </c:pt>
                <c:pt idx="2788">
                  <c:v>0</c:v>
                </c:pt>
                <c:pt idx="2790">
                  <c:v>0</c:v>
                </c:pt>
                <c:pt idx="2791">
                  <c:v>0</c:v>
                </c:pt>
                <c:pt idx="2793">
                  <c:v>0</c:v>
                </c:pt>
                <c:pt idx="2794">
                  <c:v>0</c:v>
                </c:pt>
                <c:pt idx="2796">
                  <c:v>0</c:v>
                </c:pt>
                <c:pt idx="2797">
                  <c:v>0</c:v>
                </c:pt>
                <c:pt idx="2799">
                  <c:v>0</c:v>
                </c:pt>
                <c:pt idx="2800">
                  <c:v>0</c:v>
                </c:pt>
                <c:pt idx="2802">
                  <c:v>0</c:v>
                </c:pt>
                <c:pt idx="2803">
                  <c:v>0</c:v>
                </c:pt>
                <c:pt idx="2805">
                  <c:v>0</c:v>
                </c:pt>
                <c:pt idx="2806">
                  <c:v>0</c:v>
                </c:pt>
                <c:pt idx="2808">
                  <c:v>0</c:v>
                </c:pt>
                <c:pt idx="2809">
                  <c:v>0</c:v>
                </c:pt>
                <c:pt idx="2811">
                  <c:v>0</c:v>
                </c:pt>
                <c:pt idx="2812">
                  <c:v>0</c:v>
                </c:pt>
                <c:pt idx="2814">
                  <c:v>0</c:v>
                </c:pt>
                <c:pt idx="2815">
                  <c:v>0</c:v>
                </c:pt>
                <c:pt idx="2817">
                  <c:v>0</c:v>
                </c:pt>
                <c:pt idx="2818">
                  <c:v>0</c:v>
                </c:pt>
                <c:pt idx="2820">
                  <c:v>0</c:v>
                </c:pt>
                <c:pt idx="2821">
                  <c:v>0</c:v>
                </c:pt>
                <c:pt idx="2823">
                  <c:v>0</c:v>
                </c:pt>
                <c:pt idx="2824">
                  <c:v>0</c:v>
                </c:pt>
                <c:pt idx="2826">
                  <c:v>0</c:v>
                </c:pt>
                <c:pt idx="2827">
                  <c:v>0</c:v>
                </c:pt>
                <c:pt idx="2829">
                  <c:v>0</c:v>
                </c:pt>
                <c:pt idx="2830">
                  <c:v>0</c:v>
                </c:pt>
                <c:pt idx="2832">
                  <c:v>0</c:v>
                </c:pt>
                <c:pt idx="2833">
                  <c:v>0</c:v>
                </c:pt>
                <c:pt idx="2835">
                  <c:v>0</c:v>
                </c:pt>
                <c:pt idx="2836">
                  <c:v>0</c:v>
                </c:pt>
                <c:pt idx="2838">
                  <c:v>0</c:v>
                </c:pt>
                <c:pt idx="2839">
                  <c:v>0</c:v>
                </c:pt>
                <c:pt idx="2841">
                  <c:v>0</c:v>
                </c:pt>
                <c:pt idx="2842">
                  <c:v>0</c:v>
                </c:pt>
                <c:pt idx="2844">
                  <c:v>0</c:v>
                </c:pt>
                <c:pt idx="2845">
                  <c:v>0</c:v>
                </c:pt>
                <c:pt idx="2847">
                  <c:v>0</c:v>
                </c:pt>
                <c:pt idx="2848">
                  <c:v>0</c:v>
                </c:pt>
                <c:pt idx="2850">
                  <c:v>0</c:v>
                </c:pt>
                <c:pt idx="2851">
                  <c:v>0</c:v>
                </c:pt>
                <c:pt idx="2853">
                  <c:v>0</c:v>
                </c:pt>
                <c:pt idx="2854">
                  <c:v>0</c:v>
                </c:pt>
                <c:pt idx="2856">
                  <c:v>0</c:v>
                </c:pt>
                <c:pt idx="2857">
                  <c:v>0</c:v>
                </c:pt>
                <c:pt idx="2859">
                  <c:v>0</c:v>
                </c:pt>
                <c:pt idx="2860">
                  <c:v>0</c:v>
                </c:pt>
                <c:pt idx="2862">
                  <c:v>0</c:v>
                </c:pt>
                <c:pt idx="2863">
                  <c:v>0</c:v>
                </c:pt>
                <c:pt idx="2865">
                  <c:v>0</c:v>
                </c:pt>
                <c:pt idx="2866">
                  <c:v>0</c:v>
                </c:pt>
                <c:pt idx="2868">
                  <c:v>0</c:v>
                </c:pt>
                <c:pt idx="2869">
                  <c:v>0</c:v>
                </c:pt>
                <c:pt idx="2871">
                  <c:v>0</c:v>
                </c:pt>
                <c:pt idx="2872">
                  <c:v>0</c:v>
                </c:pt>
                <c:pt idx="2874">
                  <c:v>0</c:v>
                </c:pt>
                <c:pt idx="2875">
                  <c:v>0</c:v>
                </c:pt>
                <c:pt idx="2877">
                  <c:v>0</c:v>
                </c:pt>
                <c:pt idx="2878">
                  <c:v>0</c:v>
                </c:pt>
                <c:pt idx="2880">
                  <c:v>0</c:v>
                </c:pt>
                <c:pt idx="2881">
                  <c:v>0</c:v>
                </c:pt>
                <c:pt idx="2883">
                  <c:v>0</c:v>
                </c:pt>
                <c:pt idx="2884">
                  <c:v>0</c:v>
                </c:pt>
                <c:pt idx="2886">
                  <c:v>0</c:v>
                </c:pt>
                <c:pt idx="2887">
                  <c:v>0</c:v>
                </c:pt>
                <c:pt idx="2889">
                  <c:v>0</c:v>
                </c:pt>
                <c:pt idx="2890">
                  <c:v>0</c:v>
                </c:pt>
                <c:pt idx="2892">
                  <c:v>0</c:v>
                </c:pt>
                <c:pt idx="2893">
                  <c:v>0</c:v>
                </c:pt>
                <c:pt idx="2895">
                  <c:v>0</c:v>
                </c:pt>
                <c:pt idx="2896">
                  <c:v>0</c:v>
                </c:pt>
                <c:pt idx="2898">
                  <c:v>0</c:v>
                </c:pt>
                <c:pt idx="2899">
                  <c:v>0</c:v>
                </c:pt>
                <c:pt idx="2901">
                  <c:v>0</c:v>
                </c:pt>
                <c:pt idx="2902">
                  <c:v>0</c:v>
                </c:pt>
                <c:pt idx="2904">
                  <c:v>0</c:v>
                </c:pt>
                <c:pt idx="2905">
                  <c:v>0</c:v>
                </c:pt>
                <c:pt idx="2907">
                  <c:v>0</c:v>
                </c:pt>
                <c:pt idx="2908">
                  <c:v>0</c:v>
                </c:pt>
                <c:pt idx="2910">
                  <c:v>0</c:v>
                </c:pt>
                <c:pt idx="2911">
                  <c:v>0</c:v>
                </c:pt>
                <c:pt idx="2913">
                  <c:v>0</c:v>
                </c:pt>
                <c:pt idx="2914">
                  <c:v>0</c:v>
                </c:pt>
                <c:pt idx="2916">
                  <c:v>0</c:v>
                </c:pt>
                <c:pt idx="2917">
                  <c:v>0</c:v>
                </c:pt>
                <c:pt idx="2919">
                  <c:v>0</c:v>
                </c:pt>
                <c:pt idx="2920">
                  <c:v>0</c:v>
                </c:pt>
                <c:pt idx="2922">
                  <c:v>0</c:v>
                </c:pt>
                <c:pt idx="2923">
                  <c:v>0</c:v>
                </c:pt>
                <c:pt idx="2925">
                  <c:v>0</c:v>
                </c:pt>
                <c:pt idx="2926">
                  <c:v>0</c:v>
                </c:pt>
                <c:pt idx="2928">
                  <c:v>0</c:v>
                </c:pt>
                <c:pt idx="2929">
                  <c:v>0</c:v>
                </c:pt>
                <c:pt idx="2931">
                  <c:v>0</c:v>
                </c:pt>
                <c:pt idx="2932">
                  <c:v>0</c:v>
                </c:pt>
                <c:pt idx="2934">
                  <c:v>0</c:v>
                </c:pt>
                <c:pt idx="2935">
                  <c:v>0</c:v>
                </c:pt>
                <c:pt idx="2937">
                  <c:v>0</c:v>
                </c:pt>
                <c:pt idx="2938">
                  <c:v>0</c:v>
                </c:pt>
                <c:pt idx="2940">
                  <c:v>0</c:v>
                </c:pt>
                <c:pt idx="2941">
                  <c:v>0</c:v>
                </c:pt>
                <c:pt idx="2943">
                  <c:v>0</c:v>
                </c:pt>
                <c:pt idx="2944">
                  <c:v>0</c:v>
                </c:pt>
                <c:pt idx="2946">
                  <c:v>0</c:v>
                </c:pt>
                <c:pt idx="2947">
                  <c:v>0</c:v>
                </c:pt>
                <c:pt idx="2949">
                  <c:v>0</c:v>
                </c:pt>
                <c:pt idx="2950">
                  <c:v>0</c:v>
                </c:pt>
                <c:pt idx="2952">
                  <c:v>0</c:v>
                </c:pt>
                <c:pt idx="2953">
                  <c:v>0</c:v>
                </c:pt>
                <c:pt idx="2955">
                  <c:v>0</c:v>
                </c:pt>
                <c:pt idx="2956">
                  <c:v>0</c:v>
                </c:pt>
                <c:pt idx="2958">
                  <c:v>-0.0160684</c:v>
                </c:pt>
                <c:pt idx="2959">
                  <c:v>-0.0160684</c:v>
                </c:pt>
                <c:pt idx="2961">
                  <c:v>-0.0132316</c:v>
                </c:pt>
                <c:pt idx="2962">
                  <c:v>-0.0132316</c:v>
                </c:pt>
                <c:pt idx="2964">
                  <c:v>-0.0103947</c:v>
                </c:pt>
                <c:pt idx="2965">
                  <c:v>-0.0103947</c:v>
                </c:pt>
                <c:pt idx="2967">
                  <c:v>-0.0075579</c:v>
                </c:pt>
                <c:pt idx="2968">
                  <c:v>-0.0075579</c:v>
                </c:pt>
                <c:pt idx="2970">
                  <c:v>-0.0047211</c:v>
                </c:pt>
                <c:pt idx="2971">
                  <c:v>-0.0047211</c:v>
                </c:pt>
                <c:pt idx="2973">
                  <c:v>-0.0018842</c:v>
                </c:pt>
                <c:pt idx="2974">
                  <c:v>-0.0018842</c:v>
                </c:pt>
                <c:pt idx="2976">
                  <c:v>0.0009526</c:v>
                </c:pt>
                <c:pt idx="2977">
                  <c:v>0.0009526</c:v>
                </c:pt>
                <c:pt idx="2979">
                  <c:v>0.0009526</c:v>
                </c:pt>
                <c:pt idx="2980">
                  <c:v>0.0009526</c:v>
                </c:pt>
                <c:pt idx="2982">
                  <c:v>0.0037894</c:v>
                </c:pt>
                <c:pt idx="2983">
                  <c:v>0.0037894</c:v>
                </c:pt>
                <c:pt idx="2985">
                  <c:v>0.0066263</c:v>
                </c:pt>
                <c:pt idx="2986">
                  <c:v>0.0066263</c:v>
                </c:pt>
                <c:pt idx="2988">
                  <c:v>0.0094631</c:v>
                </c:pt>
                <c:pt idx="2989">
                  <c:v>0.0094631</c:v>
                </c:pt>
                <c:pt idx="2991">
                  <c:v>0.0122999</c:v>
                </c:pt>
                <c:pt idx="2992">
                  <c:v>0.0122999</c:v>
                </c:pt>
                <c:pt idx="2994">
                  <c:v>0.0151368</c:v>
                </c:pt>
                <c:pt idx="2995">
                  <c:v>0.0151368</c:v>
                </c:pt>
                <c:pt idx="2997">
                  <c:v>0.0179736</c:v>
                </c:pt>
                <c:pt idx="2998">
                  <c:v>0.0179736</c:v>
                </c:pt>
                <c:pt idx="3000">
                  <c:v>0.0208105</c:v>
                </c:pt>
                <c:pt idx="3001">
                  <c:v>0.0208105</c:v>
                </c:pt>
                <c:pt idx="3003">
                  <c:v>0.0236473</c:v>
                </c:pt>
                <c:pt idx="3004">
                  <c:v>0.0236473</c:v>
                </c:pt>
                <c:pt idx="3006">
                  <c:v>0.0264841</c:v>
                </c:pt>
                <c:pt idx="3007">
                  <c:v>0.0264841</c:v>
                </c:pt>
                <c:pt idx="3009">
                  <c:v>0.029321</c:v>
                </c:pt>
                <c:pt idx="3010">
                  <c:v>0.029321</c:v>
                </c:pt>
                <c:pt idx="3012">
                  <c:v>0.0321578</c:v>
                </c:pt>
                <c:pt idx="3013">
                  <c:v>0.0321578</c:v>
                </c:pt>
                <c:pt idx="3015">
                  <c:v>0.0349946</c:v>
                </c:pt>
                <c:pt idx="3016">
                  <c:v>0.0349946</c:v>
                </c:pt>
                <c:pt idx="3018">
                  <c:v>0.0378315</c:v>
                </c:pt>
                <c:pt idx="3019">
                  <c:v>0.0378315</c:v>
                </c:pt>
                <c:pt idx="3021">
                  <c:v>0.0406683</c:v>
                </c:pt>
                <c:pt idx="3022">
                  <c:v>0.0406683</c:v>
                </c:pt>
                <c:pt idx="3024">
                  <c:v>0.0435051</c:v>
                </c:pt>
                <c:pt idx="3025">
                  <c:v>0.0435051</c:v>
                </c:pt>
                <c:pt idx="3027">
                  <c:v>0.046342</c:v>
                </c:pt>
                <c:pt idx="3028">
                  <c:v>0.046342</c:v>
                </c:pt>
                <c:pt idx="3030">
                  <c:v>0.0491788</c:v>
                </c:pt>
                <c:pt idx="3031">
                  <c:v>0.0491788</c:v>
                </c:pt>
                <c:pt idx="3033">
                  <c:v>0.0520157</c:v>
                </c:pt>
                <c:pt idx="3034">
                  <c:v>0.0520157</c:v>
                </c:pt>
                <c:pt idx="3036">
                  <c:v>0.0548525</c:v>
                </c:pt>
                <c:pt idx="3037">
                  <c:v>0.0548525</c:v>
                </c:pt>
                <c:pt idx="3039">
                  <c:v>0.0576893</c:v>
                </c:pt>
                <c:pt idx="3040">
                  <c:v>0.0576893</c:v>
                </c:pt>
                <c:pt idx="3042">
                  <c:v>0.0605262</c:v>
                </c:pt>
                <c:pt idx="3043">
                  <c:v>0.0605262</c:v>
                </c:pt>
                <c:pt idx="3045">
                  <c:v>0.063363</c:v>
                </c:pt>
                <c:pt idx="3046">
                  <c:v>0.063363</c:v>
                </c:pt>
                <c:pt idx="3048">
                  <c:v>0.0661998</c:v>
                </c:pt>
                <c:pt idx="3049">
                  <c:v>0.0661998</c:v>
                </c:pt>
                <c:pt idx="3051">
                  <c:v>0.0690367</c:v>
                </c:pt>
                <c:pt idx="3052">
                  <c:v>0.0690367</c:v>
                </c:pt>
                <c:pt idx="3054">
                  <c:v>0.0718735</c:v>
                </c:pt>
                <c:pt idx="3055">
                  <c:v>0.0718735</c:v>
                </c:pt>
                <c:pt idx="3057">
                  <c:v>0.0747103</c:v>
                </c:pt>
                <c:pt idx="3058">
                  <c:v>0.0747103</c:v>
                </c:pt>
                <c:pt idx="3060">
                  <c:v>0.0775472</c:v>
                </c:pt>
                <c:pt idx="3061">
                  <c:v>0.0775472</c:v>
                </c:pt>
                <c:pt idx="3063">
                  <c:v>0.080384</c:v>
                </c:pt>
                <c:pt idx="3064">
                  <c:v>0.080384</c:v>
                </c:pt>
                <c:pt idx="3066">
                  <c:v>0.0832209</c:v>
                </c:pt>
                <c:pt idx="3067">
                  <c:v>0.0832209</c:v>
                </c:pt>
                <c:pt idx="3069">
                  <c:v>0.0860577</c:v>
                </c:pt>
                <c:pt idx="3070">
                  <c:v>0.0860577</c:v>
                </c:pt>
                <c:pt idx="3072">
                  <c:v>0.0888945</c:v>
                </c:pt>
                <c:pt idx="3073">
                  <c:v>0.0888945</c:v>
                </c:pt>
                <c:pt idx="3075">
                  <c:v>0.0917314</c:v>
                </c:pt>
                <c:pt idx="3076">
                  <c:v>0.0917314</c:v>
                </c:pt>
                <c:pt idx="3078">
                  <c:v>0.0945682</c:v>
                </c:pt>
                <c:pt idx="3079">
                  <c:v>0.0945682</c:v>
                </c:pt>
                <c:pt idx="3081">
                  <c:v>0.097405</c:v>
                </c:pt>
                <c:pt idx="3082">
                  <c:v>0.097405</c:v>
                </c:pt>
                <c:pt idx="3084">
                  <c:v>0.1002419</c:v>
                </c:pt>
                <c:pt idx="3085">
                  <c:v>0.1002419</c:v>
                </c:pt>
                <c:pt idx="3087">
                  <c:v>0.1030787</c:v>
                </c:pt>
                <c:pt idx="3088">
                  <c:v>0.1030787</c:v>
                </c:pt>
                <c:pt idx="3090">
                  <c:v>0.1059155</c:v>
                </c:pt>
                <c:pt idx="3091">
                  <c:v>0.1059155</c:v>
                </c:pt>
                <c:pt idx="3093">
                  <c:v>0.1087524</c:v>
                </c:pt>
                <c:pt idx="3094">
                  <c:v>0.1087524</c:v>
                </c:pt>
                <c:pt idx="3096">
                  <c:v>0.1115892</c:v>
                </c:pt>
                <c:pt idx="3097">
                  <c:v>0.1115892</c:v>
                </c:pt>
                <c:pt idx="3099">
                  <c:v>0.1144261</c:v>
                </c:pt>
                <c:pt idx="3100">
                  <c:v>0.1144261</c:v>
                </c:pt>
                <c:pt idx="3102">
                  <c:v>0.1172629</c:v>
                </c:pt>
                <c:pt idx="3103">
                  <c:v>0.1172629</c:v>
                </c:pt>
                <c:pt idx="3105">
                  <c:v>0</c:v>
                </c:pt>
                <c:pt idx="3106">
                  <c:v>0</c:v>
                </c:pt>
                <c:pt idx="3108">
                  <c:v>0</c:v>
                </c:pt>
                <c:pt idx="3109">
                  <c:v>0</c:v>
                </c:pt>
                <c:pt idx="3111">
                  <c:v>0</c:v>
                </c:pt>
                <c:pt idx="3112">
                  <c:v>0</c:v>
                </c:pt>
                <c:pt idx="3114">
                  <c:v>0</c:v>
                </c:pt>
                <c:pt idx="3115">
                  <c:v>0</c:v>
                </c:pt>
                <c:pt idx="3117">
                  <c:v>0</c:v>
                </c:pt>
                <c:pt idx="3118">
                  <c:v>0</c:v>
                </c:pt>
                <c:pt idx="3120">
                  <c:v>0</c:v>
                </c:pt>
                <c:pt idx="3121">
                  <c:v>0</c:v>
                </c:pt>
                <c:pt idx="3123">
                  <c:v>0</c:v>
                </c:pt>
                <c:pt idx="3124">
                  <c:v>0</c:v>
                </c:pt>
                <c:pt idx="3126">
                  <c:v>0</c:v>
                </c:pt>
                <c:pt idx="3127">
                  <c:v>0</c:v>
                </c:pt>
                <c:pt idx="3129">
                  <c:v>0</c:v>
                </c:pt>
                <c:pt idx="3130">
                  <c:v>0</c:v>
                </c:pt>
                <c:pt idx="3132">
                  <c:v>0</c:v>
                </c:pt>
                <c:pt idx="3133">
                  <c:v>0</c:v>
                </c:pt>
                <c:pt idx="3135">
                  <c:v>0</c:v>
                </c:pt>
                <c:pt idx="3136">
                  <c:v>0</c:v>
                </c:pt>
                <c:pt idx="3138">
                  <c:v>0</c:v>
                </c:pt>
                <c:pt idx="3139">
                  <c:v>0</c:v>
                </c:pt>
                <c:pt idx="3141">
                  <c:v>0</c:v>
                </c:pt>
                <c:pt idx="3142">
                  <c:v>0</c:v>
                </c:pt>
                <c:pt idx="3144">
                  <c:v>0</c:v>
                </c:pt>
                <c:pt idx="3145">
                  <c:v>0</c:v>
                </c:pt>
                <c:pt idx="3147">
                  <c:v>0</c:v>
                </c:pt>
                <c:pt idx="3148">
                  <c:v>0</c:v>
                </c:pt>
                <c:pt idx="3150">
                  <c:v>0</c:v>
                </c:pt>
                <c:pt idx="3151">
                  <c:v>0</c:v>
                </c:pt>
                <c:pt idx="3153">
                  <c:v>0</c:v>
                </c:pt>
                <c:pt idx="3154">
                  <c:v>0</c:v>
                </c:pt>
                <c:pt idx="3156">
                  <c:v>0</c:v>
                </c:pt>
                <c:pt idx="3157">
                  <c:v>0</c:v>
                </c:pt>
                <c:pt idx="3159">
                  <c:v>0</c:v>
                </c:pt>
                <c:pt idx="3160">
                  <c:v>0</c:v>
                </c:pt>
                <c:pt idx="3162">
                  <c:v>0</c:v>
                </c:pt>
                <c:pt idx="3163">
                  <c:v>0</c:v>
                </c:pt>
                <c:pt idx="3165">
                  <c:v>0</c:v>
                </c:pt>
                <c:pt idx="3166">
                  <c:v>0</c:v>
                </c:pt>
                <c:pt idx="3168">
                  <c:v>0</c:v>
                </c:pt>
                <c:pt idx="3169">
                  <c:v>0</c:v>
                </c:pt>
                <c:pt idx="3171">
                  <c:v>0</c:v>
                </c:pt>
                <c:pt idx="3172">
                  <c:v>0</c:v>
                </c:pt>
                <c:pt idx="3174">
                  <c:v>0</c:v>
                </c:pt>
                <c:pt idx="3175">
                  <c:v>0</c:v>
                </c:pt>
                <c:pt idx="3177">
                  <c:v>0</c:v>
                </c:pt>
                <c:pt idx="3178">
                  <c:v>0</c:v>
                </c:pt>
                <c:pt idx="3180">
                  <c:v>0</c:v>
                </c:pt>
                <c:pt idx="3181">
                  <c:v>0</c:v>
                </c:pt>
                <c:pt idx="3183">
                  <c:v>0</c:v>
                </c:pt>
                <c:pt idx="3184">
                  <c:v>0</c:v>
                </c:pt>
                <c:pt idx="3186">
                  <c:v>0</c:v>
                </c:pt>
                <c:pt idx="3187">
                  <c:v>0</c:v>
                </c:pt>
                <c:pt idx="3189">
                  <c:v>0</c:v>
                </c:pt>
                <c:pt idx="3190">
                  <c:v>0</c:v>
                </c:pt>
                <c:pt idx="3192">
                  <c:v>0</c:v>
                </c:pt>
                <c:pt idx="3193">
                  <c:v>0</c:v>
                </c:pt>
                <c:pt idx="3195">
                  <c:v>0</c:v>
                </c:pt>
                <c:pt idx="3196">
                  <c:v>0</c:v>
                </c:pt>
                <c:pt idx="3198">
                  <c:v>0</c:v>
                </c:pt>
                <c:pt idx="3199">
                  <c:v>0</c:v>
                </c:pt>
                <c:pt idx="3201">
                  <c:v>0</c:v>
                </c:pt>
                <c:pt idx="3202">
                  <c:v>0</c:v>
                </c:pt>
                <c:pt idx="3204">
                  <c:v>0</c:v>
                </c:pt>
                <c:pt idx="3205">
                  <c:v>0</c:v>
                </c:pt>
                <c:pt idx="3207">
                  <c:v>0</c:v>
                </c:pt>
                <c:pt idx="3208">
                  <c:v>0</c:v>
                </c:pt>
                <c:pt idx="3210">
                  <c:v>0</c:v>
                </c:pt>
                <c:pt idx="3211">
                  <c:v>0</c:v>
                </c:pt>
                <c:pt idx="3213">
                  <c:v>0</c:v>
                </c:pt>
                <c:pt idx="3214">
                  <c:v>0</c:v>
                </c:pt>
                <c:pt idx="3216">
                  <c:v>0</c:v>
                </c:pt>
                <c:pt idx="3217">
                  <c:v>0</c:v>
                </c:pt>
                <c:pt idx="3219">
                  <c:v>0</c:v>
                </c:pt>
                <c:pt idx="3220">
                  <c:v>0</c:v>
                </c:pt>
                <c:pt idx="3222">
                  <c:v>0</c:v>
                </c:pt>
                <c:pt idx="3223">
                  <c:v>0</c:v>
                </c:pt>
                <c:pt idx="3225">
                  <c:v>0</c:v>
                </c:pt>
                <c:pt idx="3226">
                  <c:v>0</c:v>
                </c:pt>
                <c:pt idx="3228">
                  <c:v>0</c:v>
                </c:pt>
                <c:pt idx="3229">
                  <c:v>0</c:v>
                </c:pt>
                <c:pt idx="3231">
                  <c:v>0</c:v>
                </c:pt>
                <c:pt idx="3232">
                  <c:v>0</c:v>
                </c:pt>
                <c:pt idx="3234">
                  <c:v>0</c:v>
                </c:pt>
                <c:pt idx="3235">
                  <c:v>0</c:v>
                </c:pt>
                <c:pt idx="3237">
                  <c:v>0</c:v>
                </c:pt>
                <c:pt idx="3238">
                  <c:v>0</c:v>
                </c:pt>
                <c:pt idx="3240">
                  <c:v>0</c:v>
                </c:pt>
                <c:pt idx="3241">
                  <c:v>0</c:v>
                </c:pt>
                <c:pt idx="3243">
                  <c:v>0</c:v>
                </c:pt>
                <c:pt idx="3244">
                  <c:v>0</c:v>
                </c:pt>
                <c:pt idx="3246">
                  <c:v>0</c:v>
                </c:pt>
                <c:pt idx="3247">
                  <c:v>0</c:v>
                </c:pt>
                <c:pt idx="3249">
                  <c:v>0</c:v>
                </c:pt>
                <c:pt idx="3250">
                  <c:v>0</c:v>
                </c:pt>
                <c:pt idx="3252">
                  <c:v>0</c:v>
                </c:pt>
                <c:pt idx="3253">
                  <c:v>0</c:v>
                </c:pt>
                <c:pt idx="3255">
                  <c:v>0</c:v>
                </c:pt>
                <c:pt idx="3256">
                  <c:v>0</c:v>
                </c:pt>
                <c:pt idx="3258">
                  <c:v>0</c:v>
                </c:pt>
                <c:pt idx="3259">
                  <c:v>0</c:v>
                </c:pt>
                <c:pt idx="3261">
                  <c:v>0</c:v>
                </c:pt>
                <c:pt idx="3262">
                  <c:v>0</c:v>
                </c:pt>
                <c:pt idx="3264">
                  <c:v>0</c:v>
                </c:pt>
                <c:pt idx="3265">
                  <c:v>0</c:v>
                </c:pt>
                <c:pt idx="3267">
                  <c:v>0</c:v>
                </c:pt>
                <c:pt idx="3268">
                  <c:v>0</c:v>
                </c:pt>
                <c:pt idx="3270">
                  <c:v>0</c:v>
                </c:pt>
                <c:pt idx="3271">
                  <c:v>0</c:v>
                </c:pt>
                <c:pt idx="3273">
                  <c:v>0</c:v>
                </c:pt>
                <c:pt idx="3274">
                  <c:v>0</c:v>
                </c:pt>
                <c:pt idx="3276">
                  <c:v>0</c:v>
                </c:pt>
                <c:pt idx="3277">
                  <c:v>0</c:v>
                </c:pt>
                <c:pt idx="3279">
                  <c:v>0</c:v>
                </c:pt>
                <c:pt idx="3280">
                  <c:v>0</c:v>
                </c:pt>
                <c:pt idx="3282">
                  <c:v>0</c:v>
                </c:pt>
                <c:pt idx="3283">
                  <c:v>0</c:v>
                </c:pt>
                <c:pt idx="3285">
                  <c:v>0</c:v>
                </c:pt>
                <c:pt idx="3286">
                  <c:v>0</c:v>
                </c:pt>
                <c:pt idx="3288">
                  <c:v>0</c:v>
                </c:pt>
                <c:pt idx="3289">
                  <c:v>0</c:v>
                </c:pt>
                <c:pt idx="3291">
                  <c:v>0</c:v>
                </c:pt>
                <c:pt idx="3292">
                  <c:v>0</c:v>
                </c:pt>
                <c:pt idx="3294">
                  <c:v>0</c:v>
                </c:pt>
                <c:pt idx="3295">
                  <c:v>0</c:v>
                </c:pt>
                <c:pt idx="3297">
                  <c:v>0</c:v>
                </c:pt>
                <c:pt idx="3298">
                  <c:v>0</c:v>
                </c:pt>
                <c:pt idx="3300">
                  <c:v>0</c:v>
                </c:pt>
                <c:pt idx="3301">
                  <c:v>0</c:v>
                </c:pt>
                <c:pt idx="3303">
                  <c:v>0</c:v>
                </c:pt>
                <c:pt idx="3304">
                  <c:v>0</c:v>
                </c:pt>
                <c:pt idx="3306">
                  <c:v>0</c:v>
                </c:pt>
                <c:pt idx="3307">
                  <c:v>0</c:v>
                </c:pt>
                <c:pt idx="3309">
                  <c:v>0</c:v>
                </c:pt>
                <c:pt idx="3310">
                  <c:v>0</c:v>
                </c:pt>
                <c:pt idx="3312">
                  <c:v>0</c:v>
                </c:pt>
                <c:pt idx="3313">
                  <c:v>0</c:v>
                </c:pt>
                <c:pt idx="3315">
                  <c:v>0</c:v>
                </c:pt>
                <c:pt idx="3316">
                  <c:v>0</c:v>
                </c:pt>
                <c:pt idx="3318">
                  <c:v>0</c:v>
                </c:pt>
                <c:pt idx="3319">
                  <c:v>0</c:v>
                </c:pt>
                <c:pt idx="3321">
                  <c:v>0</c:v>
                </c:pt>
                <c:pt idx="3322">
                  <c:v>0</c:v>
                </c:pt>
                <c:pt idx="3324">
                  <c:v>0</c:v>
                </c:pt>
                <c:pt idx="3325">
                  <c:v>0</c:v>
                </c:pt>
                <c:pt idx="3327">
                  <c:v>0</c:v>
                </c:pt>
                <c:pt idx="3328">
                  <c:v>0</c:v>
                </c:pt>
                <c:pt idx="3330">
                  <c:v>0</c:v>
                </c:pt>
                <c:pt idx="3331">
                  <c:v>0</c:v>
                </c:pt>
                <c:pt idx="3333">
                  <c:v>0</c:v>
                </c:pt>
                <c:pt idx="3334">
                  <c:v>0</c:v>
                </c:pt>
                <c:pt idx="3336">
                  <c:v>0</c:v>
                </c:pt>
                <c:pt idx="3337">
                  <c:v>0</c:v>
                </c:pt>
                <c:pt idx="3339">
                  <c:v>0</c:v>
                </c:pt>
                <c:pt idx="3340">
                  <c:v>0</c:v>
                </c:pt>
                <c:pt idx="3342">
                  <c:v>0</c:v>
                </c:pt>
                <c:pt idx="3343">
                  <c:v>0</c:v>
                </c:pt>
                <c:pt idx="3345">
                  <c:v>0</c:v>
                </c:pt>
                <c:pt idx="3346">
                  <c:v>0</c:v>
                </c:pt>
                <c:pt idx="3348">
                  <c:v>0</c:v>
                </c:pt>
                <c:pt idx="3349">
                  <c:v>0</c:v>
                </c:pt>
                <c:pt idx="3351">
                  <c:v>0</c:v>
                </c:pt>
                <c:pt idx="3352">
                  <c:v>0</c:v>
                </c:pt>
                <c:pt idx="3354">
                  <c:v>0</c:v>
                </c:pt>
                <c:pt idx="3355">
                  <c:v>0</c:v>
                </c:pt>
                <c:pt idx="3357">
                  <c:v>0</c:v>
                </c:pt>
                <c:pt idx="3358">
                  <c:v>0</c:v>
                </c:pt>
                <c:pt idx="3360">
                  <c:v>0</c:v>
                </c:pt>
                <c:pt idx="3361">
                  <c:v>0</c:v>
                </c:pt>
                <c:pt idx="3363">
                  <c:v>0</c:v>
                </c:pt>
                <c:pt idx="3364">
                  <c:v>0</c:v>
                </c:pt>
                <c:pt idx="3366">
                  <c:v>0</c:v>
                </c:pt>
                <c:pt idx="3367">
                  <c:v>0</c:v>
                </c:pt>
                <c:pt idx="3369">
                  <c:v>0</c:v>
                </c:pt>
                <c:pt idx="3370">
                  <c:v>0</c:v>
                </c:pt>
                <c:pt idx="3372">
                  <c:v>0</c:v>
                </c:pt>
                <c:pt idx="3373">
                  <c:v>0</c:v>
                </c:pt>
                <c:pt idx="3375">
                  <c:v>0</c:v>
                </c:pt>
                <c:pt idx="3376">
                  <c:v>0</c:v>
                </c:pt>
                <c:pt idx="3378">
                  <c:v>0</c:v>
                </c:pt>
                <c:pt idx="3379">
                  <c:v>0</c:v>
                </c:pt>
                <c:pt idx="3381">
                  <c:v>0</c:v>
                </c:pt>
                <c:pt idx="3382">
                  <c:v>0</c:v>
                </c:pt>
                <c:pt idx="3384">
                  <c:v>0</c:v>
                </c:pt>
                <c:pt idx="3385">
                  <c:v>0</c:v>
                </c:pt>
                <c:pt idx="3387">
                  <c:v>0</c:v>
                </c:pt>
                <c:pt idx="3388">
                  <c:v>0</c:v>
                </c:pt>
                <c:pt idx="3390">
                  <c:v>0</c:v>
                </c:pt>
                <c:pt idx="3391">
                  <c:v>0</c:v>
                </c:pt>
                <c:pt idx="3393">
                  <c:v>0</c:v>
                </c:pt>
                <c:pt idx="3394">
                  <c:v>0</c:v>
                </c:pt>
                <c:pt idx="3396">
                  <c:v>0</c:v>
                </c:pt>
                <c:pt idx="3397">
                  <c:v>0</c:v>
                </c:pt>
                <c:pt idx="3399">
                  <c:v>0</c:v>
                </c:pt>
                <c:pt idx="3400">
                  <c:v>0</c:v>
                </c:pt>
                <c:pt idx="3402">
                  <c:v>0</c:v>
                </c:pt>
                <c:pt idx="3403">
                  <c:v>0</c:v>
                </c:pt>
                <c:pt idx="3405">
                  <c:v>0</c:v>
                </c:pt>
                <c:pt idx="3406">
                  <c:v>0</c:v>
                </c:pt>
                <c:pt idx="3408">
                  <c:v>0</c:v>
                </c:pt>
                <c:pt idx="3409">
                  <c:v>0</c:v>
                </c:pt>
                <c:pt idx="3411">
                  <c:v>0</c:v>
                </c:pt>
                <c:pt idx="3412">
                  <c:v>0</c:v>
                </c:pt>
                <c:pt idx="3414">
                  <c:v>0</c:v>
                </c:pt>
                <c:pt idx="3415">
                  <c:v>0</c:v>
                </c:pt>
                <c:pt idx="3417">
                  <c:v>0</c:v>
                </c:pt>
                <c:pt idx="3418">
                  <c:v>0</c:v>
                </c:pt>
                <c:pt idx="3420">
                  <c:v>0</c:v>
                </c:pt>
                <c:pt idx="3421">
                  <c:v>0</c:v>
                </c:pt>
                <c:pt idx="3423">
                  <c:v>0</c:v>
                </c:pt>
                <c:pt idx="3424">
                  <c:v>0</c:v>
                </c:pt>
                <c:pt idx="3426">
                  <c:v>0</c:v>
                </c:pt>
                <c:pt idx="3427">
                  <c:v>0</c:v>
                </c:pt>
                <c:pt idx="3429">
                  <c:v>0</c:v>
                </c:pt>
                <c:pt idx="3430">
                  <c:v>0</c:v>
                </c:pt>
                <c:pt idx="3432">
                  <c:v>0</c:v>
                </c:pt>
                <c:pt idx="3433">
                  <c:v>0</c:v>
                </c:pt>
                <c:pt idx="3435">
                  <c:v>0</c:v>
                </c:pt>
                <c:pt idx="3436">
                  <c:v>0</c:v>
                </c:pt>
                <c:pt idx="3438">
                  <c:v>0</c:v>
                </c:pt>
                <c:pt idx="3439">
                  <c:v>0</c:v>
                </c:pt>
                <c:pt idx="3441">
                  <c:v>0</c:v>
                </c:pt>
                <c:pt idx="3442">
                  <c:v>0</c:v>
                </c:pt>
                <c:pt idx="3444">
                  <c:v>0</c:v>
                </c:pt>
                <c:pt idx="3445">
                  <c:v>0</c:v>
                </c:pt>
                <c:pt idx="3447">
                  <c:v>0</c:v>
                </c:pt>
                <c:pt idx="3448">
                  <c:v>0</c:v>
                </c:pt>
                <c:pt idx="3450">
                  <c:v>0</c:v>
                </c:pt>
                <c:pt idx="3451">
                  <c:v>0</c:v>
                </c:pt>
                <c:pt idx="3453">
                  <c:v>0</c:v>
                </c:pt>
                <c:pt idx="3454">
                  <c:v>0</c:v>
                </c:pt>
                <c:pt idx="3456">
                  <c:v>0</c:v>
                </c:pt>
                <c:pt idx="3457">
                  <c:v>0</c:v>
                </c:pt>
                <c:pt idx="3459">
                  <c:v>0</c:v>
                </c:pt>
                <c:pt idx="3460">
                  <c:v>0</c:v>
                </c:pt>
                <c:pt idx="3462">
                  <c:v>0</c:v>
                </c:pt>
                <c:pt idx="3463">
                  <c:v>0</c:v>
                </c:pt>
                <c:pt idx="3465">
                  <c:v>0</c:v>
                </c:pt>
                <c:pt idx="3466">
                  <c:v>0</c:v>
                </c:pt>
                <c:pt idx="3468">
                  <c:v>0</c:v>
                </c:pt>
                <c:pt idx="3469">
                  <c:v>0</c:v>
                </c:pt>
                <c:pt idx="3471">
                  <c:v>0</c:v>
                </c:pt>
                <c:pt idx="3472">
                  <c:v>0</c:v>
                </c:pt>
                <c:pt idx="3474">
                  <c:v>0</c:v>
                </c:pt>
                <c:pt idx="3475">
                  <c:v>0</c:v>
                </c:pt>
                <c:pt idx="3477">
                  <c:v>0</c:v>
                </c:pt>
                <c:pt idx="3478">
                  <c:v>0</c:v>
                </c:pt>
                <c:pt idx="3480">
                  <c:v>0</c:v>
                </c:pt>
                <c:pt idx="3481">
                  <c:v>0</c:v>
                </c:pt>
                <c:pt idx="3483">
                  <c:v>0</c:v>
                </c:pt>
                <c:pt idx="3484">
                  <c:v>0</c:v>
                </c:pt>
                <c:pt idx="3486">
                  <c:v>0</c:v>
                </c:pt>
                <c:pt idx="3487">
                  <c:v>0</c:v>
                </c:pt>
                <c:pt idx="3489">
                  <c:v>0</c:v>
                </c:pt>
                <c:pt idx="3490">
                  <c:v>0</c:v>
                </c:pt>
                <c:pt idx="3492">
                  <c:v>0</c:v>
                </c:pt>
                <c:pt idx="3493">
                  <c:v>0</c:v>
                </c:pt>
                <c:pt idx="3495">
                  <c:v>0</c:v>
                </c:pt>
                <c:pt idx="3496">
                  <c:v>0</c:v>
                </c:pt>
                <c:pt idx="3498">
                  <c:v>0</c:v>
                </c:pt>
                <c:pt idx="3499">
                  <c:v>0</c:v>
                </c:pt>
                <c:pt idx="3501">
                  <c:v>0</c:v>
                </c:pt>
                <c:pt idx="3502">
                  <c:v>0</c:v>
                </c:pt>
                <c:pt idx="3504">
                  <c:v>0</c:v>
                </c:pt>
                <c:pt idx="3505">
                  <c:v>0</c:v>
                </c:pt>
                <c:pt idx="3507">
                  <c:v>0</c:v>
                </c:pt>
                <c:pt idx="3508">
                  <c:v>0</c:v>
                </c:pt>
                <c:pt idx="3510">
                  <c:v>0</c:v>
                </c:pt>
                <c:pt idx="3511">
                  <c:v>0</c:v>
                </c:pt>
                <c:pt idx="3513">
                  <c:v>0</c:v>
                </c:pt>
                <c:pt idx="3514">
                  <c:v>0</c:v>
                </c:pt>
                <c:pt idx="3516">
                  <c:v>0</c:v>
                </c:pt>
                <c:pt idx="3517">
                  <c:v>0</c:v>
                </c:pt>
                <c:pt idx="3519">
                  <c:v>0</c:v>
                </c:pt>
                <c:pt idx="3520">
                  <c:v>0</c:v>
                </c:pt>
                <c:pt idx="3522">
                  <c:v>0</c:v>
                </c:pt>
                <c:pt idx="3523">
                  <c:v>0</c:v>
                </c:pt>
                <c:pt idx="3525">
                  <c:v>0</c:v>
                </c:pt>
                <c:pt idx="3526">
                  <c:v>0</c:v>
                </c:pt>
                <c:pt idx="3528">
                  <c:v>0</c:v>
                </c:pt>
                <c:pt idx="3529">
                  <c:v>0</c:v>
                </c:pt>
                <c:pt idx="3531">
                  <c:v>0</c:v>
                </c:pt>
                <c:pt idx="3532">
                  <c:v>0</c:v>
                </c:pt>
                <c:pt idx="3534">
                  <c:v>0</c:v>
                </c:pt>
                <c:pt idx="3535">
                  <c:v>0</c:v>
                </c:pt>
                <c:pt idx="3537">
                  <c:v>0</c:v>
                </c:pt>
                <c:pt idx="3538">
                  <c:v>0</c:v>
                </c:pt>
                <c:pt idx="3540">
                  <c:v>0</c:v>
                </c:pt>
                <c:pt idx="3541">
                  <c:v>0</c:v>
                </c:pt>
                <c:pt idx="3543">
                  <c:v>0</c:v>
                </c:pt>
                <c:pt idx="3544">
                  <c:v>0</c:v>
                </c:pt>
                <c:pt idx="3546">
                  <c:v>0</c:v>
                </c:pt>
                <c:pt idx="3547">
                  <c:v>0</c:v>
                </c:pt>
                <c:pt idx="3549">
                  <c:v>0</c:v>
                </c:pt>
                <c:pt idx="3550">
                  <c:v>0</c:v>
                </c:pt>
                <c:pt idx="3552">
                  <c:v>0</c:v>
                </c:pt>
                <c:pt idx="3553">
                  <c:v>0</c:v>
                </c:pt>
                <c:pt idx="3555">
                  <c:v>0</c:v>
                </c:pt>
                <c:pt idx="3556">
                  <c:v>0</c:v>
                </c:pt>
                <c:pt idx="3558">
                  <c:v>0</c:v>
                </c:pt>
                <c:pt idx="3559">
                  <c:v>0</c:v>
                </c:pt>
                <c:pt idx="3561">
                  <c:v>0</c:v>
                </c:pt>
                <c:pt idx="3562">
                  <c:v>0</c:v>
                </c:pt>
                <c:pt idx="3564">
                  <c:v>0</c:v>
                </c:pt>
                <c:pt idx="3565">
                  <c:v>0</c:v>
                </c:pt>
                <c:pt idx="3567">
                  <c:v>0</c:v>
                </c:pt>
                <c:pt idx="3568">
                  <c:v>0</c:v>
                </c:pt>
                <c:pt idx="3570">
                  <c:v>0</c:v>
                </c:pt>
                <c:pt idx="3571">
                  <c:v>0</c:v>
                </c:pt>
                <c:pt idx="3573">
                  <c:v>0</c:v>
                </c:pt>
                <c:pt idx="3574">
                  <c:v>0</c:v>
                </c:pt>
                <c:pt idx="3576">
                  <c:v>0</c:v>
                </c:pt>
                <c:pt idx="3577">
                  <c:v>0</c:v>
                </c:pt>
                <c:pt idx="3579">
                  <c:v>0</c:v>
                </c:pt>
                <c:pt idx="3580">
                  <c:v>0</c:v>
                </c:pt>
                <c:pt idx="3582">
                  <c:v>0</c:v>
                </c:pt>
                <c:pt idx="3583">
                  <c:v>0</c:v>
                </c:pt>
                <c:pt idx="3585">
                  <c:v>0</c:v>
                </c:pt>
                <c:pt idx="3586">
                  <c:v>0</c:v>
                </c:pt>
                <c:pt idx="3588">
                  <c:v>0</c:v>
                </c:pt>
                <c:pt idx="3589">
                  <c:v>0</c:v>
                </c:pt>
                <c:pt idx="3591">
                  <c:v>0</c:v>
                </c:pt>
                <c:pt idx="3592">
                  <c:v>0</c:v>
                </c:pt>
                <c:pt idx="3594">
                  <c:v>0</c:v>
                </c:pt>
                <c:pt idx="3595">
                  <c:v>0</c:v>
                </c:pt>
                <c:pt idx="3597">
                  <c:v>0</c:v>
                </c:pt>
                <c:pt idx="3598">
                  <c:v>0</c:v>
                </c:pt>
                <c:pt idx="3600">
                  <c:v>0</c:v>
                </c:pt>
                <c:pt idx="3601">
                  <c:v>0</c:v>
                </c:pt>
                <c:pt idx="3603">
                  <c:v>0</c:v>
                </c:pt>
                <c:pt idx="3604">
                  <c:v>0</c:v>
                </c:pt>
                <c:pt idx="3606">
                  <c:v>0</c:v>
                </c:pt>
                <c:pt idx="3607">
                  <c:v>0</c:v>
                </c:pt>
                <c:pt idx="3609">
                  <c:v>0</c:v>
                </c:pt>
                <c:pt idx="3610">
                  <c:v>0</c:v>
                </c:pt>
                <c:pt idx="3612">
                  <c:v>0</c:v>
                </c:pt>
                <c:pt idx="3613">
                  <c:v>0</c:v>
                </c:pt>
                <c:pt idx="3615">
                  <c:v>0</c:v>
                </c:pt>
                <c:pt idx="3616">
                  <c:v>0</c:v>
                </c:pt>
                <c:pt idx="3618">
                  <c:v>0</c:v>
                </c:pt>
                <c:pt idx="3619">
                  <c:v>0</c:v>
                </c:pt>
                <c:pt idx="3621">
                  <c:v>0</c:v>
                </c:pt>
                <c:pt idx="3622">
                  <c:v>0</c:v>
                </c:pt>
                <c:pt idx="3624">
                  <c:v>0</c:v>
                </c:pt>
                <c:pt idx="3625">
                  <c:v>0</c:v>
                </c:pt>
                <c:pt idx="3627">
                  <c:v>0</c:v>
                </c:pt>
                <c:pt idx="3628">
                  <c:v>0</c:v>
                </c:pt>
                <c:pt idx="3630">
                  <c:v>0</c:v>
                </c:pt>
                <c:pt idx="3631">
                  <c:v>0</c:v>
                </c:pt>
                <c:pt idx="3633">
                  <c:v>0</c:v>
                </c:pt>
                <c:pt idx="3634">
                  <c:v>0</c:v>
                </c:pt>
                <c:pt idx="3636">
                  <c:v>0</c:v>
                </c:pt>
                <c:pt idx="3637">
                  <c:v>0</c:v>
                </c:pt>
                <c:pt idx="3639">
                  <c:v>0</c:v>
                </c:pt>
                <c:pt idx="3640">
                  <c:v>0</c:v>
                </c:pt>
                <c:pt idx="3642">
                  <c:v>0</c:v>
                </c:pt>
                <c:pt idx="3643">
                  <c:v>0</c:v>
                </c:pt>
                <c:pt idx="3645">
                  <c:v>0</c:v>
                </c:pt>
                <c:pt idx="3646">
                  <c:v>0</c:v>
                </c:pt>
                <c:pt idx="3648">
                  <c:v>0</c:v>
                </c:pt>
                <c:pt idx="3649">
                  <c:v>0</c:v>
                </c:pt>
                <c:pt idx="3651">
                  <c:v>0</c:v>
                </c:pt>
                <c:pt idx="3652">
                  <c:v>0</c:v>
                </c:pt>
                <c:pt idx="3654">
                  <c:v>0</c:v>
                </c:pt>
                <c:pt idx="3655">
                  <c:v>0</c:v>
                </c:pt>
                <c:pt idx="3657">
                  <c:v>0</c:v>
                </c:pt>
                <c:pt idx="3658">
                  <c:v>0</c:v>
                </c:pt>
                <c:pt idx="3660">
                  <c:v>0</c:v>
                </c:pt>
                <c:pt idx="3661">
                  <c:v>0</c:v>
                </c:pt>
                <c:pt idx="3663">
                  <c:v>0</c:v>
                </c:pt>
                <c:pt idx="3664">
                  <c:v>0</c:v>
                </c:pt>
                <c:pt idx="3666">
                  <c:v>0</c:v>
                </c:pt>
                <c:pt idx="3667">
                  <c:v>0</c:v>
                </c:pt>
                <c:pt idx="3669">
                  <c:v>0</c:v>
                </c:pt>
                <c:pt idx="3670">
                  <c:v>0</c:v>
                </c:pt>
                <c:pt idx="3672">
                  <c:v>0</c:v>
                </c:pt>
                <c:pt idx="3673">
                  <c:v>0</c:v>
                </c:pt>
                <c:pt idx="3675">
                  <c:v>0</c:v>
                </c:pt>
                <c:pt idx="3676">
                  <c:v>0</c:v>
                </c:pt>
                <c:pt idx="3678">
                  <c:v>0</c:v>
                </c:pt>
                <c:pt idx="3679">
                  <c:v>0</c:v>
                </c:pt>
                <c:pt idx="3681">
                  <c:v>0</c:v>
                </c:pt>
                <c:pt idx="3682">
                  <c:v>0</c:v>
                </c:pt>
                <c:pt idx="3684">
                  <c:v>0</c:v>
                </c:pt>
                <c:pt idx="3685">
                  <c:v>0</c:v>
                </c:pt>
                <c:pt idx="3687">
                  <c:v>0</c:v>
                </c:pt>
                <c:pt idx="3688">
                  <c:v>0</c:v>
                </c:pt>
                <c:pt idx="3690">
                  <c:v>0</c:v>
                </c:pt>
                <c:pt idx="3691">
                  <c:v>0</c:v>
                </c:pt>
                <c:pt idx="3693">
                  <c:v>0</c:v>
                </c:pt>
                <c:pt idx="3694">
                  <c:v>0</c:v>
                </c:pt>
                <c:pt idx="3696">
                  <c:v>0</c:v>
                </c:pt>
                <c:pt idx="3697">
                  <c:v>0</c:v>
                </c:pt>
                <c:pt idx="3699">
                  <c:v>0</c:v>
                </c:pt>
                <c:pt idx="3700">
                  <c:v>0</c:v>
                </c:pt>
                <c:pt idx="3702">
                  <c:v>0</c:v>
                </c:pt>
                <c:pt idx="3703">
                  <c:v>0</c:v>
                </c:pt>
                <c:pt idx="3705">
                  <c:v>0</c:v>
                </c:pt>
                <c:pt idx="3706">
                  <c:v>0</c:v>
                </c:pt>
                <c:pt idx="3708">
                  <c:v>0</c:v>
                </c:pt>
                <c:pt idx="3709">
                  <c:v>0</c:v>
                </c:pt>
                <c:pt idx="3711">
                  <c:v>0</c:v>
                </c:pt>
                <c:pt idx="3712">
                  <c:v>0</c:v>
                </c:pt>
                <c:pt idx="3714">
                  <c:v>0</c:v>
                </c:pt>
                <c:pt idx="3715">
                  <c:v>0</c:v>
                </c:pt>
                <c:pt idx="3717">
                  <c:v>0</c:v>
                </c:pt>
                <c:pt idx="3718">
                  <c:v>0</c:v>
                </c:pt>
                <c:pt idx="3720">
                  <c:v>0</c:v>
                </c:pt>
                <c:pt idx="3721">
                  <c:v>0</c:v>
                </c:pt>
                <c:pt idx="3723">
                  <c:v>0</c:v>
                </c:pt>
                <c:pt idx="3724">
                  <c:v>0</c:v>
                </c:pt>
                <c:pt idx="3726">
                  <c:v>0</c:v>
                </c:pt>
                <c:pt idx="3727">
                  <c:v>0</c:v>
                </c:pt>
                <c:pt idx="3729">
                  <c:v>0</c:v>
                </c:pt>
                <c:pt idx="3730">
                  <c:v>0</c:v>
                </c:pt>
                <c:pt idx="3732">
                  <c:v>0</c:v>
                </c:pt>
                <c:pt idx="3733">
                  <c:v>0</c:v>
                </c:pt>
                <c:pt idx="3735">
                  <c:v>0</c:v>
                </c:pt>
                <c:pt idx="3736">
                  <c:v>0</c:v>
                </c:pt>
                <c:pt idx="3738">
                  <c:v>0</c:v>
                </c:pt>
                <c:pt idx="3739">
                  <c:v>0</c:v>
                </c:pt>
                <c:pt idx="3741">
                  <c:v>0</c:v>
                </c:pt>
                <c:pt idx="3742">
                  <c:v>0</c:v>
                </c:pt>
                <c:pt idx="3744">
                  <c:v>0</c:v>
                </c:pt>
                <c:pt idx="3745">
                  <c:v>0</c:v>
                </c:pt>
                <c:pt idx="3747">
                  <c:v>0</c:v>
                </c:pt>
                <c:pt idx="3748">
                  <c:v>0</c:v>
                </c:pt>
                <c:pt idx="3750">
                  <c:v>0</c:v>
                </c:pt>
                <c:pt idx="3751">
                  <c:v>0</c:v>
                </c:pt>
                <c:pt idx="3753">
                  <c:v>0</c:v>
                </c:pt>
                <c:pt idx="3754">
                  <c:v>0</c:v>
                </c:pt>
                <c:pt idx="3756">
                  <c:v>0</c:v>
                </c:pt>
                <c:pt idx="3757">
                  <c:v>0</c:v>
                </c:pt>
                <c:pt idx="3759">
                  <c:v>0</c:v>
                </c:pt>
                <c:pt idx="3760">
                  <c:v>0</c:v>
                </c:pt>
                <c:pt idx="3762">
                  <c:v>0</c:v>
                </c:pt>
                <c:pt idx="3763">
                  <c:v>0</c:v>
                </c:pt>
                <c:pt idx="3765">
                  <c:v>0</c:v>
                </c:pt>
                <c:pt idx="3766">
                  <c:v>0</c:v>
                </c:pt>
                <c:pt idx="3768">
                  <c:v>0</c:v>
                </c:pt>
                <c:pt idx="3769">
                  <c:v>0</c:v>
                </c:pt>
                <c:pt idx="3771">
                  <c:v>0</c:v>
                </c:pt>
                <c:pt idx="3772">
                  <c:v>0</c:v>
                </c:pt>
                <c:pt idx="3774">
                  <c:v>0</c:v>
                </c:pt>
                <c:pt idx="3775">
                  <c:v>0</c:v>
                </c:pt>
                <c:pt idx="3777">
                  <c:v>0</c:v>
                </c:pt>
                <c:pt idx="3778">
                  <c:v>0</c:v>
                </c:pt>
                <c:pt idx="3780">
                  <c:v>0</c:v>
                </c:pt>
                <c:pt idx="3781">
                  <c:v>0</c:v>
                </c:pt>
                <c:pt idx="3783">
                  <c:v>0</c:v>
                </c:pt>
                <c:pt idx="3784">
                  <c:v>0</c:v>
                </c:pt>
                <c:pt idx="3786">
                  <c:v>0</c:v>
                </c:pt>
                <c:pt idx="3787">
                  <c:v>0</c:v>
                </c:pt>
                <c:pt idx="3789">
                  <c:v>0</c:v>
                </c:pt>
                <c:pt idx="3790">
                  <c:v>0</c:v>
                </c:pt>
                <c:pt idx="3792">
                  <c:v>0</c:v>
                </c:pt>
                <c:pt idx="3793">
                  <c:v>0</c:v>
                </c:pt>
                <c:pt idx="3795">
                  <c:v>0</c:v>
                </c:pt>
                <c:pt idx="3796">
                  <c:v>0</c:v>
                </c:pt>
                <c:pt idx="3798">
                  <c:v>0</c:v>
                </c:pt>
                <c:pt idx="3799">
                  <c:v>0</c:v>
                </c:pt>
                <c:pt idx="3801">
                  <c:v>0</c:v>
                </c:pt>
                <c:pt idx="3802">
                  <c:v>0</c:v>
                </c:pt>
                <c:pt idx="3804">
                  <c:v>0</c:v>
                </c:pt>
                <c:pt idx="3805">
                  <c:v>0</c:v>
                </c:pt>
                <c:pt idx="3807">
                  <c:v>0</c:v>
                </c:pt>
                <c:pt idx="3808">
                  <c:v>0</c:v>
                </c:pt>
                <c:pt idx="3810">
                  <c:v>0</c:v>
                </c:pt>
                <c:pt idx="3811">
                  <c:v>0</c:v>
                </c:pt>
                <c:pt idx="3813">
                  <c:v>0</c:v>
                </c:pt>
                <c:pt idx="3814">
                  <c:v>0</c:v>
                </c:pt>
                <c:pt idx="3816">
                  <c:v>0</c:v>
                </c:pt>
                <c:pt idx="3817">
                  <c:v>0</c:v>
                </c:pt>
                <c:pt idx="3819">
                  <c:v>0</c:v>
                </c:pt>
                <c:pt idx="3820">
                  <c:v>0</c:v>
                </c:pt>
                <c:pt idx="3822">
                  <c:v>0</c:v>
                </c:pt>
                <c:pt idx="3823">
                  <c:v>0</c:v>
                </c:pt>
                <c:pt idx="3825">
                  <c:v>0</c:v>
                </c:pt>
                <c:pt idx="3826">
                  <c:v>0</c:v>
                </c:pt>
                <c:pt idx="3828">
                  <c:v>0</c:v>
                </c:pt>
                <c:pt idx="3829">
                  <c:v>0</c:v>
                </c:pt>
                <c:pt idx="3831">
                  <c:v>0</c:v>
                </c:pt>
                <c:pt idx="3832">
                  <c:v>0</c:v>
                </c:pt>
                <c:pt idx="3834">
                  <c:v>0</c:v>
                </c:pt>
                <c:pt idx="3835">
                  <c:v>0</c:v>
                </c:pt>
                <c:pt idx="3837">
                  <c:v>0</c:v>
                </c:pt>
                <c:pt idx="3838">
                  <c:v>0</c:v>
                </c:pt>
                <c:pt idx="3840">
                  <c:v>0</c:v>
                </c:pt>
                <c:pt idx="3841">
                  <c:v>0</c:v>
                </c:pt>
                <c:pt idx="3843">
                  <c:v>0</c:v>
                </c:pt>
                <c:pt idx="3844">
                  <c:v>0</c:v>
                </c:pt>
                <c:pt idx="3846">
                  <c:v>0</c:v>
                </c:pt>
                <c:pt idx="3847">
                  <c:v>0</c:v>
                </c:pt>
                <c:pt idx="3849">
                  <c:v>0</c:v>
                </c:pt>
                <c:pt idx="3850">
                  <c:v>0</c:v>
                </c:pt>
                <c:pt idx="3852">
                  <c:v>0</c:v>
                </c:pt>
                <c:pt idx="3853">
                  <c:v>0</c:v>
                </c:pt>
                <c:pt idx="3855">
                  <c:v>0</c:v>
                </c:pt>
                <c:pt idx="3856">
                  <c:v>0</c:v>
                </c:pt>
                <c:pt idx="3858">
                  <c:v>0</c:v>
                </c:pt>
                <c:pt idx="3859">
                  <c:v>0</c:v>
                </c:pt>
                <c:pt idx="3861">
                  <c:v>0</c:v>
                </c:pt>
                <c:pt idx="3862">
                  <c:v>0</c:v>
                </c:pt>
                <c:pt idx="3864">
                  <c:v>0</c:v>
                </c:pt>
                <c:pt idx="3865">
                  <c:v>0</c:v>
                </c:pt>
                <c:pt idx="3867">
                  <c:v>0</c:v>
                </c:pt>
                <c:pt idx="3868">
                  <c:v>0</c:v>
                </c:pt>
                <c:pt idx="3870">
                  <c:v>0</c:v>
                </c:pt>
                <c:pt idx="3871">
                  <c:v>0</c:v>
                </c:pt>
                <c:pt idx="3873">
                  <c:v>0</c:v>
                </c:pt>
                <c:pt idx="3874">
                  <c:v>0</c:v>
                </c:pt>
                <c:pt idx="3876">
                  <c:v>0</c:v>
                </c:pt>
                <c:pt idx="3877">
                  <c:v>0</c:v>
                </c:pt>
                <c:pt idx="3879">
                  <c:v>0</c:v>
                </c:pt>
                <c:pt idx="3880">
                  <c:v>0</c:v>
                </c:pt>
                <c:pt idx="3882">
                  <c:v>0</c:v>
                </c:pt>
                <c:pt idx="3883">
                  <c:v>0</c:v>
                </c:pt>
                <c:pt idx="3885">
                  <c:v>0</c:v>
                </c:pt>
                <c:pt idx="3886">
                  <c:v>0</c:v>
                </c:pt>
                <c:pt idx="3888">
                  <c:v>0</c:v>
                </c:pt>
                <c:pt idx="3889">
                  <c:v>0</c:v>
                </c:pt>
                <c:pt idx="3891">
                  <c:v>0</c:v>
                </c:pt>
                <c:pt idx="3892">
                  <c:v>0</c:v>
                </c:pt>
                <c:pt idx="3894">
                  <c:v>0</c:v>
                </c:pt>
                <c:pt idx="3895">
                  <c:v>0</c:v>
                </c:pt>
                <c:pt idx="3897">
                  <c:v>0</c:v>
                </c:pt>
                <c:pt idx="3898">
                  <c:v>0</c:v>
                </c:pt>
                <c:pt idx="3900">
                  <c:v>0</c:v>
                </c:pt>
                <c:pt idx="3901">
                  <c:v>0</c:v>
                </c:pt>
                <c:pt idx="3903">
                  <c:v>0</c:v>
                </c:pt>
                <c:pt idx="3904">
                  <c:v>0</c:v>
                </c:pt>
                <c:pt idx="3906">
                  <c:v>0</c:v>
                </c:pt>
                <c:pt idx="3907">
                  <c:v>0</c:v>
                </c:pt>
                <c:pt idx="3909">
                  <c:v>0</c:v>
                </c:pt>
                <c:pt idx="3910">
                  <c:v>0</c:v>
                </c:pt>
                <c:pt idx="3912">
                  <c:v>0</c:v>
                </c:pt>
                <c:pt idx="3913">
                  <c:v>0</c:v>
                </c:pt>
                <c:pt idx="3915">
                  <c:v>0</c:v>
                </c:pt>
                <c:pt idx="3916">
                  <c:v>0</c:v>
                </c:pt>
                <c:pt idx="3918">
                  <c:v>0</c:v>
                </c:pt>
                <c:pt idx="3919">
                  <c:v>0</c:v>
                </c:pt>
                <c:pt idx="3921">
                  <c:v>0</c:v>
                </c:pt>
                <c:pt idx="3922">
                  <c:v>0</c:v>
                </c:pt>
                <c:pt idx="3924">
                  <c:v>0</c:v>
                </c:pt>
                <c:pt idx="3925">
                  <c:v>0</c:v>
                </c:pt>
                <c:pt idx="3927">
                  <c:v>0</c:v>
                </c:pt>
                <c:pt idx="3928">
                  <c:v>0</c:v>
                </c:pt>
                <c:pt idx="3930">
                  <c:v>0</c:v>
                </c:pt>
                <c:pt idx="3931">
                  <c:v>0</c:v>
                </c:pt>
                <c:pt idx="3933">
                  <c:v>0</c:v>
                </c:pt>
                <c:pt idx="3934">
                  <c:v>0</c:v>
                </c:pt>
                <c:pt idx="3936">
                  <c:v>0</c:v>
                </c:pt>
                <c:pt idx="3937">
                  <c:v>0</c:v>
                </c:pt>
                <c:pt idx="3939">
                  <c:v>0</c:v>
                </c:pt>
                <c:pt idx="3940">
                  <c:v>0</c:v>
                </c:pt>
                <c:pt idx="3942">
                  <c:v>0</c:v>
                </c:pt>
                <c:pt idx="3943">
                  <c:v>0</c:v>
                </c:pt>
                <c:pt idx="3945">
                  <c:v>0</c:v>
                </c:pt>
                <c:pt idx="3946">
                  <c:v>0</c:v>
                </c:pt>
                <c:pt idx="3948">
                  <c:v>0</c:v>
                </c:pt>
                <c:pt idx="3949">
                  <c:v>0</c:v>
                </c:pt>
                <c:pt idx="3951">
                  <c:v>0</c:v>
                </c:pt>
                <c:pt idx="3952">
                  <c:v>0</c:v>
                </c:pt>
                <c:pt idx="3954">
                  <c:v>0</c:v>
                </c:pt>
                <c:pt idx="3955">
                  <c:v>0</c:v>
                </c:pt>
                <c:pt idx="3957">
                  <c:v>0</c:v>
                </c:pt>
                <c:pt idx="3958">
                  <c:v>0</c:v>
                </c:pt>
                <c:pt idx="3960">
                  <c:v>0</c:v>
                </c:pt>
                <c:pt idx="3961">
                  <c:v>0</c:v>
                </c:pt>
                <c:pt idx="3963">
                  <c:v>0</c:v>
                </c:pt>
                <c:pt idx="3964">
                  <c:v>0</c:v>
                </c:pt>
                <c:pt idx="3966">
                  <c:v>0</c:v>
                </c:pt>
                <c:pt idx="3967">
                  <c:v>0</c:v>
                </c:pt>
                <c:pt idx="3969">
                  <c:v>0</c:v>
                </c:pt>
                <c:pt idx="3970">
                  <c:v>0</c:v>
                </c:pt>
                <c:pt idx="3972">
                  <c:v>0</c:v>
                </c:pt>
                <c:pt idx="3973">
                  <c:v>0</c:v>
                </c:pt>
                <c:pt idx="3975">
                  <c:v>0</c:v>
                </c:pt>
                <c:pt idx="3976">
                  <c:v>0</c:v>
                </c:pt>
                <c:pt idx="3978">
                  <c:v>0.0037894</c:v>
                </c:pt>
                <c:pt idx="3979">
                  <c:v>0.0037894</c:v>
                </c:pt>
                <c:pt idx="3981">
                  <c:v>0.0066263</c:v>
                </c:pt>
                <c:pt idx="3982">
                  <c:v>0.0066263</c:v>
                </c:pt>
                <c:pt idx="3984">
                  <c:v>0.0094631</c:v>
                </c:pt>
                <c:pt idx="3985">
                  <c:v>0.0094631</c:v>
                </c:pt>
                <c:pt idx="3987">
                  <c:v>0.0122999</c:v>
                </c:pt>
                <c:pt idx="3988">
                  <c:v>0.0122999</c:v>
                </c:pt>
                <c:pt idx="3990">
                  <c:v>0.0151368</c:v>
                </c:pt>
                <c:pt idx="3991">
                  <c:v>0.0151368</c:v>
                </c:pt>
                <c:pt idx="3993">
                  <c:v>0.0179736</c:v>
                </c:pt>
                <c:pt idx="3994">
                  <c:v>0.0179736</c:v>
                </c:pt>
                <c:pt idx="3996">
                  <c:v>0.0208105</c:v>
                </c:pt>
                <c:pt idx="3997">
                  <c:v>0.0208105</c:v>
                </c:pt>
                <c:pt idx="3999">
                  <c:v>0.0236473</c:v>
                </c:pt>
                <c:pt idx="4000">
                  <c:v>0.0236473</c:v>
                </c:pt>
                <c:pt idx="4002">
                  <c:v>0.0264841</c:v>
                </c:pt>
                <c:pt idx="4003">
                  <c:v>0.0264841</c:v>
                </c:pt>
                <c:pt idx="4005">
                  <c:v>0.029321</c:v>
                </c:pt>
                <c:pt idx="4006">
                  <c:v>0.029321</c:v>
                </c:pt>
                <c:pt idx="4008">
                  <c:v>0.0321578</c:v>
                </c:pt>
                <c:pt idx="4009">
                  <c:v>0.0321578</c:v>
                </c:pt>
                <c:pt idx="4011">
                  <c:v>0.0349946</c:v>
                </c:pt>
                <c:pt idx="4012">
                  <c:v>0.0349946</c:v>
                </c:pt>
                <c:pt idx="4014">
                  <c:v>0.0378315</c:v>
                </c:pt>
                <c:pt idx="4015">
                  <c:v>0.0378315</c:v>
                </c:pt>
                <c:pt idx="4017">
                  <c:v>0.0406683</c:v>
                </c:pt>
                <c:pt idx="4018">
                  <c:v>0.0406683</c:v>
                </c:pt>
                <c:pt idx="4020">
                  <c:v>0.0435051</c:v>
                </c:pt>
                <c:pt idx="4021">
                  <c:v>0.0435051</c:v>
                </c:pt>
                <c:pt idx="4023">
                  <c:v>0.046342</c:v>
                </c:pt>
                <c:pt idx="4024">
                  <c:v>0.046342</c:v>
                </c:pt>
                <c:pt idx="4026">
                  <c:v>0.0491788</c:v>
                </c:pt>
                <c:pt idx="4027">
                  <c:v>0.0491788</c:v>
                </c:pt>
                <c:pt idx="4029">
                  <c:v>0.0520157</c:v>
                </c:pt>
                <c:pt idx="4030">
                  <c:v>0.0520157</c:v>
                </c:pt>
                <c:pt idx="4032">
                  <c:v>0.0548525</c:v>
                </c:pt>
                <c:pt idx="4033">
                  <c:v>0.0548525</c:v>
                </c:pt>
                <c:pt idx="4035">
                  <c:v>0.0576893</c:v>
                </c:pt>
                <c:pt idx="4036">
                  <c:v>0.0576893</c:v>
                </c:pt>
                <c:pt idx="4038">
                  <c:v>0.0605262</c:v>
                </c:pt>
                <c:pt idx="4039">
                  <c:v>0.0605262</c:v>
                </c:pt>
                <c:pt idx="4041">
                  <c:v>0.063363</c:v>
                </c:pt>
                <c:pt idx="4042">
                  <c:v>0.063363</c:v>
                </c:pt>
                <c:pt idx="4044">
                  <c:v>0.0661998</c:v>
                </c:pt>
                <c:pt idx="4045">
                  <c:v>0.0661998</c:v>
                </c:pt>
                <c:pt idx="4047">
                  <c:v>0.0690367</c:v>
                </c:pt>
                <c:pt idx="4048">
                  <c:v>0.0690367</c:v>
                </c:pt>
                <c:pt idx="4050">
                  <c:v>0.0718735</c:v>
                </c:pt>
                <c:pt idx="4051">
                  <c:v>0.0718735</c:v>
                </c:pt>
                <c:pt idx="4053">
                  <c:v>0.0747103</c:v>
                </c:pt>
                <c:pt idx="4054">
                  <c:v>0.0747103</c:v>
                </c:pt>
                <c:pt idx="4056">
                  <c:v>0.0775472</c:v>
                </c:pt>
                <c:pt idx="4057">
                  <c:v>0.0775472</c:v>
                </c:pt>
                <c:pt idx="4059">
                  <c:v>0.080384</c:v>
                </c:pt>
                <c:pt idx="4060">
                  <c:v>0.080384</c:v>
                </c:pt>
                <c:pt idx="4062">
                  <c:v>0.0832209</c:v>
                </c:pt>
                <c:pt idx="4063">
                  <c:v>0.0832209</c:v>
                </c:pt>
                <c:pt idx="4065">
                  <c:v>0.0860577</c:v>
                </c:pt>
                <c:pt idx="4066">
                  <c:v>0.0860577</c:v>
                </c:pt>
                <c:pt idx="4068">
                  <c:v>0.0888945</c:v>
                </c:pt>
                <c:pt idx="4069">
                  <c:v>0.0888945</c:v>
                </c:pt>
                <c:pt idx="4071">
                  <c:v>0.0917314</c:v>
                </c:pt>
                <c:pt idx="4072">
                  <c:v>0.0917314</c:v>
                </c:pt>
                <c:pt idx="4074">
                  <c:v>0.0945682</c:v>
                </c:pt>
                <c:pt idx="4075">
                  <c:v>0.0945682</c:v>
                </c:pt>
                <c:pt idx="4077">
                  <c:v>0.097405</c:v>
                </c:pt>
                <c:pt idx="4078">
                  <c:v>0.097405</c:v>
                </c:pt>
                <c:pt idx="4080">
                  <c:v>0.1002419</c:v>
                </c:pt>
                <c:pt idx="4081">
                  <c:v>0.1002419</c:v>
                </c:pt>
                <c:pt idx="4083">
                  <c:v>0</c:v>
                </c:pt>
                <c:pt idx="4084">
                  <c:v>0</c:v>
                </c:pt>
                <c:pt idx="4086">
                  <c:v>0</c:v>
                </c:pt>
                <c:pt idx="4087">
                  <c:v>0</c:v>
                </c:pt>
                <c:pt idx="4089">
                  <c:v>0</c:v>
                </c:pt>
                <c:pt idx="4090">
                  <c:v>0</c:v>
                </c:pt>
                <c:pt idx="4092">
                  <c:v>0</c:v>
                </c:pt>
                <c:pt idx="4093">
                  <c:v>0</c:v>
                </c:pt>
                <c:pt idx="4095">
                  <c:v>0</c:v>
                </c:pt>
                <c:pt idx="4096">
                  <c:v>0</c:v>
                </c:pt>
                <c:pt idx="4098">
                  <c:v>0</c:v>
                </c:pt>
                <c:pt idx="4099">
                  <c:v>0</c:v>
                </c:pt>
                <c:pt idx="4101">
                  <c:v>0</c:v>
                </c:pt>
                <c:pt idx="4102">
                  <c:v>0</c:v>
                </c:pt>
                <c:pt idx="4104">
                  <c:v>0</c:v>
                </c:pt>
                <c:pt idx="4105">
                  <c:v>0</c:v>
                </c:pt>
                <c:pt idx="4107">
                  <c:v>0</c:v>
                </c:pt>
                <c:pt idx="4108">
                  <c:v>0</c:v>
                </c:pt>
                <c:pt idx="4110">
                  <c:v>0</c:v>
                </c:pt>
                <c:pt idx="4111">
                  <c:v>0</c:v>
                </c:pt>
                <c:pt idx="4113">
                  <c:v>0</c:v>
                </c:pt>
                <c:pt idx="4114">
                  <c:v>0</c:v>
                </c:pt>
                <c:pt idx="4116">
                  <c:v>0</c:v>
                </c:pt>
                <c:pt idx="4117">
                  <c:v>0</c:v>
                </c:pt>
                <c:pt idx="4119">
                  <c:v>0</c:v>
                </c:pt>
                <c:pt idx="4120">
                  <c:v>0</c:v>
                </c:pt>
                <c:pt idx="4122">
                  <c:v>0</c:v>
                </c:pt>
                <c:pt idx="4123">
                  <c:v>0</c:v>
                </c:pt>
                <c:pt idx="4125">
                  <c:v>0</c:v>
                </c:pt>
                <c:pt idx="4126">
                  <c:v>0</c:v>
                </c:pt>
                <c:pt idx="4128">
                  <c:v>0</c:v>
                </c:pt>
                <c:pt idx="4129">
                  <c:v>0</c:v>
                </c:pt>
                <c:pt idx="4131">
                  <c:v>0</c:v>
                </c:pt>
                <c:pt idx="4132">
                  <c:v>0</c:v>
                </c:pt>
                <c:pt idx="4134">
                  <c:v>0</c:v>
                </c:pt>
                <c:pt idx="4135">
                  <c:v>0</c:v>
                </c:pt>
                <c:pt idx="4137">
                  <c:v>0</c:v>
                </c:pt>
                <c:pt idx="4138">
                  <c:v>0</c:v>
                </c:pt>
                <c:pt idx="4140">
                  <c:v>0</c:v>
                </c:pt>
                <c:pt idx="4141">
                  <c:v>0</c:v>
                </c:pt>
                <c:pt idx="4143">
                  <c:v>0</c:v>
                </c:pt>
                <c:pt idx="4144">
                  <c:v>0</c:v>
                </c:pt>
                <c:pt idx="4146">
                  <c:v>0</c:v>
                </c:pt>
                <c:pt idx="4147">
                  <c:v>0</c:v>
                </c:pt>
                <c:pt idx="4149">
                  <c:v>0</c:v>
                </c:pt>
                <c:pt idx="4150">
                  <c:v>0</c:v>
                </c:pt>
                <c:pt idx="4152">
                  <c:v>0</c:v>
                </c:pt>
                <c:pt idx="4153">
                  <c:v>0</c:v>
                </c:pt>
                <c:pt idx="4155">
                  <c:v>0</c:v>
                </c:pt>
                <c:pt idx="4156">
                  <c:v>0</c:v>
                </c:pt>
                <c:pt idx="4158">
                  <c:v>0</c:v>
                </c:pt>
                <c:pt idx="4159">
                  <c:v>0</c:v>
                </c:pt>
                <c:pt idx="4161">
                  <c:v>0</c:v>
                </c:pt>
                <c:pt idx="4162">
                  <c:v>0</c:v>
                </c:pt>
                <c:pt idx="4164">
                  <c:v>0</c:v>
                </c:pt>
                <c:pt idx="4165">
                  <c:v>0</c:v>
                </c:pt>
                <c:pt idx="4167">
                  <c:v>0</c:v>
                </c:pt>
                <c:pt idx="4168">
                  <c:v>0</c:v>
                </c:pt>
                <c:pt idx="4170">
                  <c:v>0</c:v>
                </c:pt>
                <c:pt idx="4171">
                  <c:v>0</c:v>
                </c:pt>
                <c:pt idx="4173">
                  <c:v>0</c:v>
                </c:pt>
                <c:pt idx="4174">
                  <c:v>0</c:v>
                </c:pt>
                <c:pt idx="4176">
                  <c:v>0</c:v>
                </c:pt>
                <c:pt idx="4177">
                  <c:v>0</c:v>
                </c:pt>
                <c:pt idx="4179">
                  <c:v>0</c:v>
                </c:pt>
                <c:pt idx="4180">
                  <c:v>0</c:v>
                </c:pt>
                <c:pt idx="4182">
                  <c:v>0</c:v>
                </c:pt>
                <c:pt idx="4183">
                  <c:v>0</c:v>
                </c:pt>
                <c:pt idx="4185">
                  <c:v>0</c:v>
                </c:pt>
                <c:pt idx="4186">
                  <c:v>0</c:v>
                </c:pt>
                <c:pt idx="4188">
                  <c:v>0</c:v>
                </c:pt>
                <c:pt idx="4189">
                  <c:v>0</c:v>
                </c:pt>
                <c:pt idx="4191">
                  <c:v>0</c:v>
                </c:pt>
                <c:pt idx="4192">
                  <c:v>0</c:v>
                </c:pt>
                <c:pt idx="4194">
                  <c:v>0</c:v>
                </c:pt>
                <c:pt idx="4195">
                  <c:v>0</c:v>
                </c:pt>
                <c:pt idx="4197">
                  <c:v>0</c:v>
                </c:pt>
                <c:pt idx="4198">
                  <c:v>0</c:v>
                </c:pt>
                <c:pt idx="4200">
                  <c:v>0</c:v>
                </c:pt>
                <c:pt idx="4201">
                  <c:v>0</c:v>
                </c:pt>
                <c:pt idx="4203">
                  <c:v>0</c:v>
                </c:pt>
                <c:pt idx="4204">
                  <c:v>0</c:v>
                </c:pt>
                <c:pt idx="4206">
                  <c:v>0</c:v>
                </c:pt>
                <c:pt idx="4207">
                  <c:v>0</c:v>
                </c:pt>
                <c:pt idx="4209">
                  <c:v>0</c:v>
                </c:pt>
                <c:pt idx="4210">
                  <c:v>0</c:v>
                </c:pt>
                <c:pt idx="4212">
                  <c:v>0</c:v>
                </c:pt>
                <c:pt idx="4213">
                  <c:v>0</c:v>
                </c:pt>
                <c:pt idx="4215">
                  <c:v>0</c:v>
                </c:pt>
                <c:pt idx="4216">
                  <c:v>0</c:v>
                </c:pt>
                <c:pt idx="4218">
                  <c:v>0</c:v>
                </c:pt>
                <c:pt idx="4219">
                  <c:v>0</c:v>
                </c:pt>
                <c:pt idx="4221">
                  <c:v>0</c:v>
                </c:pt>
                <c:pt idx="4222">
                  <c:v>0</c:v>
                </c:pt>
                <c:pt idx="4224">
                  <c:v>0</c:v>
                </c:pt>
                <c:pt idx="4225">
                  <c:v>0</c:v>
                </c:pt>
                <c:pt idx="4227">
                  <c:v>0</c:v>
                </c:pt>
                <c:pt idx="4228">
                  <c:v>0</c:v>
                </c:pt>
                <c:pt idx="4230">
                  <c:v>0</c:v>
                </c:pt>
                <c:pt idx="4231">
                  <c:v>0</c:v>
                </c:pt>
                <c:pt idx="4233">
                  <c:v>0</c:v>
                </c:pt>
                <c:pt idx="4234">
                  <c:v>0</c:v>
                </c:pt>
                <c:pt idx="4236">
                  <c:v>0</c:v>
                </c:pt>
                <c:pt idx="4237">
                  <c:v>0</c:v>
                </c:pt>
                <c:pt idx="4239">
                  <c:v>0</c:v>
                </c:pt>
                <c:pt idx="4240">
                  <c:v>0</c:v>
                </c:pt>
                <c:pt idx="4242">
                  <c:v>0</c:v>
                </c:pt>
                <c:pt idx="4243">
                  <c:v>0</c:v>
                </c:pt>
                <c:pt idx="4245">
                  <c:v>0</c:v>
                </c:pt>
                <c:pt idx="4246">
                  <c:v>0</c:v>
                </c:pt>
                <c:pt idx="4248">
                  <c:v>0</c:v>
                </c:pt>
                <c:pt idx="4249">
                  <c:v>0</c:v>
                </c:pt>
                <c:pt idx="4251">
                  <c:v>0</c:v>
                </c:pt>
                <c:pt idx="4252">
                  <c:v>0</c:v>
                </c:pt>
                <c:pt idx="4254">
                  <c:v>0</c:v>
                </c:pt>
                <c:pt idx="4255">
                  <c:v>0</c:v>
                </c:pt>
                <c:pt idx="4257">
                  <c:v>0</c:v>
                </c:pt>
                <c:pt idx="4258">
                  <c:v>0</c:v>
                </c:pt>
                <c:pt idx="4260">
                  <c:v>0</c:v>
                </c:pt>
                <c:pt idx="4261">
                  <c:v>0</c:v>
                </c:pt>
                <c:pt idx="4263">
                  <c:v>0</c:v>
                </c:pt>
                <c:pt idx="4264">
                  <c:v>0</c:v>
                </c:pt>
                <c:pt idx="4266">
                  <c:v>0</c:v>
                </c:pt>
                <c:pt idx="4267">
                  <c:v>0</c:v>
                </c:pt>
                <c:pt idx="4269">
                  <c:v>0</c:v>
                </c:pt>
                <c:pt idx="4270">
                  <c:v>0</c:v>
                </c:pt>
                <c:pt idx="4272">
                  <c:v>0</c:v>
                </c:pt>
                <c:pt idx="4273">
                  <c:v>0</c:v>
                </c:pt>
                <c:pt idx="4275">
                  <c:v>0</c:v>
                </c:pt>
                <c:pt idx="4276">
                  <c:v>0</c:v>
                </c:pt>
                <c:pt idx="4278">
                  <c:v>0</c:v>
                </c:pt>
                <c:pt idx="4279">
                  <c:v>0</c:v>
                </c:pt>
                <c:pt idx="4281">
                  <c:v>0</c:v>
                </c:pt>
                <c:pt idx="4282">
                  <c:v>0</c:v>
                </c:pt>
                <c:pt idx="4284">
                  <c:v>0</c:v>
                </c:pt>
                <c:pt idx="4285">
                  <c:v>0</c:v>
                </c:pt>
                <c:pt idx="4287">
                  <c:v>0</c:v>
                </c:pt>
                <c:pt idx="4288">
                  <c:v>0</c:v>
                </c:pt>
                <c:pt idx="4290">
                  <c:v>0</c:v>
                </c:pt>
                <c:pt idx="4291">
                  <c:v>0</c:v>
                </c:pt>
                <c:pt idx="4293">
                  <c:v>0</c:v>
                </c:pt>
                <c:pt idx="4294">
                  <c:v>0</c:v>
                </c:pt>
                <c:pt idx="4296">
                  <c:v>0</c:v>
                </c:pt>
                <c:pt idx="4297">
                  <c:v>0</c:v>
                </c:pt>
                <c:pt idx="4299">
                  <c:v>0</c:v>
                </c:pt>
                <c:pt idx="4300">
                  <c:v>0</c:v>
                </c:pt>
                <c:pt idx="4302">
                  <c:v>0</c:v>
                </c:pt>
                <c:pt idx="4303">
                  <c:v>0</c:v>
                </c:pt>
                <c:pt idx="4305">
                  <c:v>0</c:v>
                </c:pt>
                <c:pt idx="4306">
                  <c:v>0</c:v>
                </c:pt>
                <c:pt idx="4308">
                  <c:v>0</c:v>
                </c:pt>
                <c:pt idx="4309">
                  <c:v>0</c:v>
                </c:pt>
                <c:pt idx="4311">
                  <c:v>0</c:v>
                </c:pt>
                <c:pt idx="4312">
                  <c:v>0</c:v>
                </c:pt>
                <c:pt idx="4314">
                  <c:v>0</c:v>
                </c:pt>
                <c:pt idx="4315">
                  <c:v>0</c:v>
                </c:pt>
                <c:pt idx="4317">
                  <c:v>0</c:v>
                </c:pt>
                <c:pt idx="4318">
                  <c:v>0</c:v>
                </c:pt>
                <c:pt idx="4320">
                  <c:v>0</c:v>
                </c:pt>
                <c:pt idx="4321">
                  <c:v>0</c:v>
                </c:pt>
                <c:pt idx="4323">
                  <c:v>0</c:v>
                </c:pt>
                <c:pt idx="4324">
                  <c:v>0</c:v>
                </c:pt>
                <c:pt idx="4326">
                  <c:v>0</c:v>
                </c:pt>
                <c:pt idx="4327">
                  <c:v>0</c:v>
                </c:pt>
                <c:pt idx="4329">
                  <c:v>0</c:v>
                </c:pt>
                <c:pt idx="4330">
                  <c:v>0</c:v>
                </c:pt>
                <c:pt idx="4332">
                  <c:v>0</c:v>
                </c:pt>
                <c:pt idx="4333">
                  <c:v>0</c:v>
                </c:pt>
                <c:pt idx="4335">
                  <c:v>0</c:v>
                </c:pt>
                <c:pt idx="4336">
                  <c:v>0</c:v>
                </c:pt>
                <c:pt idx="4338">
                  <c:v>0</c:v>
                </c:pt>
                <c:pt idx="4339">
                  <c:v>0</c:v>
                </c:pt>
                <c:pt idx="4341">
                  <c:v>0</c:v>
                </c:pt>
                <c:pt idx="4342">
                  <c:v>0</c:v>
                </c:pt>
                <c:pt idx="4344">
                  <c:v>0</c:v>
                </c:pt>
                <c:pt idx="4345">
                  <c:v>0</c:v>
                </c:pt>
                <c:pt idx="4347">
                  <c:v>0</c:v>
                </c:pt>
                <c:pt idx="4348">
                  <c:v>0</c:v>
                </c:pt>
                <c:pt idx="4350">
                  <c:v>0</c:v>
                </c:pt>
                <c:pt idx="4351">
                  <c:v>0</c:v>
                </c:pt>
                <c:pt idx="4353">
                  <c:v>0</c:v>
                </c:pt>
                <c:pt idx="4354">
                  <c:v>0</c:v>
                </c:pt>
                <c:pt idx="4356">
                  <c:v>0</c:v>
                </c:pt>
                <c:pt idx="4357">
                  <c:v>0</c:v>
                </c:pt>
                <c:pt idx="4359">
                  <c:v>0</c:v>
                </c:pt>
                <c:pt idx="4360">
                  <c:v>0</c:v>
                </c:pt>
                <c:pt idx="4362">
                  <c:v>0</c:v>
                </c:pt>
                <c:pt idx="4363">
                  <c:v>0</c:v>
                </c:pt>
                <c:pt idx="4365">
                  <c:v>0</c:v>
                </c:pt>
                <c:pt idx="4366">
                  <c:v>0</c:v>
                </c:pt>
                <c:pt idx="4368">
                  <c:v>0</c:v>
                </c:pt>
                <c:pt idx="4369">
                  <c:v>0</c:v>
                </c:pt>
                <c:pt idx="4371">
                  <c:v>0</c:v>
                </c:pt>
                <c:pt idx="4372">
                  <c:v>0</c:v>
                </c:pt>
                <c:pt idx="4374">
                  <c:v>0</c:v>
                </c:pt>
                <c:pt idx="4375">
                  <c:v>0</c:v>
                </c:pt>
                <c:pt idx="4377">
                  <c:v>0</c:v>
                </c:pt>
                <c:pt idx="4378">
                  <c:v>0</c:v>
                </c:pt>
                <c:pt idx="4380">
                  <c:v>0</c:v>
                </c:pt>
                <c:pt idx="4381">
                  <c:v>0</c:v>
                </c:pt>
                <c:pt idx="4383">
                  <c:v>0</c:v>
                </c:pt>
                <c:pt idx="4384">
                  <c:v>0</c:v>
                </c:pt>
                <c:pt idx="4386">
                  <c:v>0</c:v>
                </c:pt>
                <c:pt idx="4387">
                  <c:v>0</c:v>
                </c:pt>
                <c:pt idx="4389">
                  <c:v>0</c:v>
                </c:pt>
                <c:pt idx="4390">
                  <c:v>0</c:v>
                </c:pt>
                <c:pt idx="4392">
                  <c:v>0</c:v>
                </c:pt>
                <c:pt idx="4393">
                  <c:v>0</c:v>
                </c:pt>
                <c:pt idx="4395">
                  <c:v>0</c:v>
                </c:pt>
                <c:pt idx="4396">
                  <c:v>0</c:v>
                </c:pt>
                <c:pt idx="4398">
                  <c:v>0</c:v>
                </c:pt>
                <c:pt idx="4399">
                  <c:v>0</c:v>
                </c:pt>
                <c:pt idx="4401">
                  <c:v>0</c:v>
                </c:pt>
                <c:pt idx="4402">
                  <c:v>0</c:v>
                </c:pt>
                <c:pt idx="4404">
                  <c:v>0</c:v>
                </c:pt>
                <c:pt idx="4405">
                  <c:v>0</c:v>
                </c:pt>
                <c:pt idx="4407">
                  <c:v>0</c:v>
                </c:pt>
                <c:pt idx="4408">
                  <c:v>0</c:v>
                </c:pt>
                <c:pt idx="4410">
                  <c:v>0</c:v>
                </c:pt>
                <c:pt idx="4411">
                  <c:v>0</c:v>
                </c:pt>
                <c:pt idx="4413">
                  <c:v>0</c:v>
                </c:pt>
                <c:pt idx="4414">
                  <c:v>0</c:v>
                </c:pt>
                <c:pt idx="4416">
                  <c:v>0</c:v>
                </c:pt>
                <c:pt idx="4417">
                  <c:v>0</c:v>
                </c:pt>
                <c:pt idx="4419">
                  <c:v>0</c:v>
                </c:pt>
                <c:pt idx="4420">
                  <c:v>0</c:v>
                </c:pt>
                <c:pt idx="4422">
                  <c:v>0</c:v>
                </c:pt>
                <c:pt idx="4423">
                  <c:v>0</c:v>
                </c:pt>
                <c:pt idx="4425">
                  <c:v>0</c:v>
                </c:pt>
                <c:pt idx="4426">
                  <c:v>0</c:v>
                </c:pt>
                <c:pt idx="4428">
                  <c:v>0</c:v>
                </c:pt>
                <c:pt idx="4429">
                  <c:v>0</c:v>
                </c:pt>
                <c:pt idx="4431">
                  <c:v>0</c:v>
                </c:pt>
                <c:pt idx="4432">
                  <c:v>0</c:v>
                </c:pt>
                <c:pt idx="4434">
                  <c:v>0</c:v>
                </c:pt>
                <c:pt idx="4435">
                  <c:v>0</c:v>
                </c:pt>
                <c:pt idx="4437">
                  <c:v>0</c:v>
                </c:pt>
                <c:pt idx="4438">
                  <c:v>0</c:v>
                </c:pt>
                <c:pt idx="4440">
                  <c:v>0</c:v>
                </c:pt>
                <c:pt idx="4441">
                  <c:v>0</c:v>
                </c:pt>
                <c:pt idx="4443">
                  <c:v>0</c:v>
                </c:pt>
                <c:pt idx="4444">
                  <c:v>0</c:v>
                </c:pt>
                <c:pt idx="4446">
                  <c:v>0</c:v>
                </c:pt>
                <c:pt idx="4447">
                  <c:v>0</c:v>
                </c:pt>
                <c:pt idx="4449">
                  <c:v>0</c:v>
                </c:pt>
                <c:pt idx="4450">
                  <c:v>0</c:v>
                </c:pt>
                <c:pt idx="4452">
                  <c:v>0</c:v>
                </c:pt>
                <c:pt idx="4453">
                  <c:v>0</c:v>
                </c:pt>
                <c:pt idx="4455">
                  <c:v>0</c:v>
                </c:pt>
                <c:pt idx="4456">
                  <c:v>0</c:v>
                </c:pt>
                <c:pt idx="4458">
                  <c:v>0</c:v>
                </c:pt>
                <c:pt idx="4459">
                  <c:v>0</c:v>
                </c:pt>
                <c:pt idx="4461">
                  <c:v>0</c:v>
                </c:pt>
                <c:pt idx="4462">
                  <c:v>0</c:v>
                </c:pt>
                <c:pt idx="4464">
                  <c:v>0</c:v>
                </c:pt>
                <c:pt idx="4465">
                  <c:v>0</c:v>
                </c:pt>
                <c:pt idx="4467">
                  <c:v>0</c:v>
                </c:pt>
                <c:pt idx="4468">
                  <c:v>0</c:v>
                </c:pt>
                <c:pt idx="4470">
                  <c:v>0</c:v>
                </c:pt>
                <c:pt idx="4471">
                  <c:v>0</c:v>
                </c:pt>
                <c:pt idx="4473">
                  <c:v>0</c:v>
                </c:pt>
                <c:pt idx="4474">
                  <c:v>0</c:v>
                </c:pt>
                <c:pt idx="4476">
                  <c:v>0</c:v>
                </c:pt>
                <c:pt idx="4477">
                  <c:v>0</c:v>
                </c:pt>
                <c:pt idx="4479">
                  <c:v>0</c:v>
                </c:pt>
                <c:pt idx="4480">
                  <c:v>0</c:v>
                </c:pt>
                <c:pt idx="4482">
                  <c:v>0</c:v>
                </c:pt>
                <c:pt idx="4483">
                  <c:v>0</c:v>
                </c:pt>
                <c:pt idx="4485">
                  <c:v>0</c:v>
                </c:pt>
                <c:pt idx="4486">
                  <c:v>0</c:v>
                </c:pt>
                <c:pt idx="4488">
                  <c:v>0</c:v>
                </c:pt>
                <c:pt idx="4489">
                  <c:v>0</c:v>
                </c:pt>
                <c:pt idx="4491">
                  <c:v>0</c:v>
                </c:pt>
                <c:pt idx="4492">
                  <c:v>0</c:v>
                </c:pt>
                <c:pt idx="4494">
                  <c:v>0</c:v>
                </c:pt>
                <c:pt idx="4495">
                  <c:v>0</c:v>
                </c:pt>
                <c:pt idx="4497">
                  <c:v>0</c:v>
                </c:pt>
                <c:pt idx="4498">
                  <c:v>0</c:v>
                </c:pt>
                <c:pt idx="4500">
                  <c:v>0</c:v>
                </c:pt>
                <c:pt idx="4501">
                  <c:v>0</c:v>
                </c:pt>
                <c:pt idx="4503">
                  <c:v>0</c:v>
                </c:pt>
                <c:pt idx="4504">
                  <c:v>0</c:v>
                </c:pt>
                <c:pt idx="4506">
                  <c:v>0</c:v>
                </c:pt>
                <c:pt idx="4507">
                  <c:v>0</c:v>
                </c:pt>
                <c:pt idx="4509">
                  <c:v>0</c:v>
                </c:pt>
                <c:pt idx="4510">
                  <c:v>0</c:v>
                </c:pt>
                <c:pt idx="4512">
                  <c:v>0</c:v>
                </c:pt>
                <c:pt idx="4513">
                  <c:v>0</c:v>
                </c:pt>
                <c:pt idx="4515">
                  <c:v>0</c:v>
                </c:pt>
                <c:pt idx="4516">
                  <c:v>0</c:v>
                </c:pt>
                <c:pt idx="4518">
                  <c:v>0</c:v>
                </c:pt>
                <c:pt idx="4519">
                  <c:v>0</c:v>
                </c:pt>
                <c:pt idx="4521">
                  <c:v>0</c:v>
                </c:pt>
                <c:pt idx="4522">
                  <c:v>0</c:v>
                </c:pt>
                <c:pt idx="4524">
                  <c:v>0</c:v>
                </c:pt>
                <c:pt idx="4525">
                  <c:v>0</c:v>
                </c:pt>
                <c:pt idx="4527">
                  <c:v>0</c:v>
                </c:pt>
                <c:pt idx="4528">
                  <c:v>0</c:v>
                </c:pt>
                <c:pt idx="4530">
                  <c:v>0</c:v>
                </c:pt>
                <c:pt idx="4531">
                  <c:v>0</c:v>
                </c:pt>
                <c:pt idx="4533">
                  <c:v>0</c:v>
                </c:pt>
                <c:pt idx="4534">
                  <c:v>0</c:v>
                </c:pt>
                <c:pt idx="4536">
                  <c:v>0</c:v>
                </c:pt>
                <c:pt idx="4537">
                  <c:v>0</c:v>
                </c:pt>
                <c:pt idx="4539">
                  <c:v>0</c:v>
                </c:pt>
                <c:pt idx="4540">
                  <c:v>0</c:v>
                </c:pt>
                <c:pt idx="4542">
                  <c:v>0</c:v>
                </c:pt>
                <c:pt idx="4543">
                  <c:v>0</c:v>
                </c:pt>
                <c:pt idx="4545">
                  <c:v>0</c:v>
                </c:pt>
                <c:pt idx="4546">
                  <c:v>0</c:v>
                </c:pt>
                <c:pt idx="4548">
                  <c:v>0</c:v>
                </c:pt>
                <c:pt idx="4549">
                  <c:v>0</c:v>
                </c:pt>
                <c:pt idx="4551">
                  <c:v>0</c:v>
                </c:pt>
                <c:pt idx="4552">
                  <c:v>0</c:v>
                </c:pt>
                <c:pt idx="4554">
                  <c:v>0</c:v>
                </c:pt>
                <c:pt idx="4555">
                  <c:v>0</c:v>
                </c:pt>
                <c:pt idx="4557">
                  <c:v>0</c:v>
                </c:pt>
                <c:pt idx="4558">
                  <c:v>0</c:v>
                </c:pt>
                <c:pt idx="4560">
                  <c:v>0</c:v>
                </c:pt>
                <c:pt idx="4561">
                  <c:v>0</c:v>
                </c:pt>
                <c:pt idx="4563">
                  <c:v>0</c:v>
                </c:pt>
                <c:pt idx="4564">
                  <c:v>0</c:v>
                </c:pt>
                <c:pt idx="4566">
                  <c:v>0</c:v>
                </c:pt>
                <c:pt idx="4567">
                  <c:v>0</c:v>
                </c:pt>
                <c:pt idx="4569">
                  <c:v>0</c:v>
                </c:pt>
                <c:pt idx="4570">
                  <c:v>0</c:v>
                </c:pt>
                <c:pt idx="4572">
                  <c:v>0</c:v>
                </c:pt>
                <c:pt idx="4573">
                  <c:v>0</c:v>
                </c:pt>
                <c:pt idx="4575">
                  <c:v>0</c:v>
                </c:pt>
                <c:pt idx="4576">
                  <c:v>0</c:v>
                </c:pt>
                <c:pt idx="4578">
                  <c:v>0</c:v>
                </c:pt>
                <c:pt idx="4579">
                  <c:v>0</c:v>
                </c:pt>
                <c:pt idx="4581">
                  <c:v>0</c:v>
                </c:pt>
                <c:pt idx="4582">
                  <c:v>0</c:v>
                </c:pt>
                <c:pt idx="4584">
                  <c:v>0</c:v>
                </c:pt>
                <c:pt idx="4585">
                  <c:v>0</c:v>
                </c:pt>
                <c:pt idx="4587">
                  <c:v>0</c:v>
                </c:pt>
                <c:pt idx="4588">
                  <c:v>0</c:v>
                </c:pt>
                <c:pt idx="4590">
                  <c:v>0</c:v>
                </c:pt>
                <c:pt idx="4591">
                  <c:v>0</c:v>
                </c:pt>
                <c:pt idx="4593">
                  <c:v>0</c:v>
                </c:pt>
                <c:pt idx="4594">
                  <c:v>0</c:v>
                </c:pt>
                <c:pt idx="4596">
                  <c:v>0</c:v>
                </c:pt>
                <c:pt idx="4597">
                  <c:v>0</c:v>
                </c:pt>
                <c:pt idx="4599">
                  <c:v>0</c:v>
                </c:pt>
                <c:pt idx="4600">
                  <c:v>0</c:v>
                </c:pt>
                <c:pt idx="4602">
                  <c:v>0</c:v>
                </c:pt>
                <c:pt idx="4603">
                  <c:v>0</c:v>
                </c:pt>
                <c:pt idx="4605">
                  <c:v>0</c:v>
                </c:pt>
                <c:pt idx="4606">
                  <c:v>0</c:v>
                </c:pt>
              </c:numCache>
            </c:numRef>
          </c:yVal>
        </c:ser>
        <c:ser>
          <c:idx val="5"/>
          <c:order val="5"/>
          <c:tx>
            <c:v>No stores</c:v>
          </c:tx>
          <c:spPr>
            <a:ln cap="flat" w="38100">
              <a:solidFill>
                <a:srgbClr val="EDEFF1"/>
              </a:solidFill>
            </a:ln>
          </c:spPr>
          <c:marker>
            <c:symbol val="none"/>
          </c:marker>
          <c:xVal>
            <c:numRef>
              <c:f>'Map Fill'!$A$6:$A$4612</c:f>
              <c:numCache>
                <c:formatCode>General</c:formatCode>
                <c:ptCount val="4607"/>
                <c:pt idx="0">
                  <c:v>-0.3021501</c:v>
                </c:pt>
                <c:pt idx="1">
                  <c:v>-0.3012023</c:v>
                </c:pt>
                <c:pt idx="3">
                  <c:v>-0.2945674</c:v>
                </c:pt>
                <c:pt idx="4">
                  <c:v>-0.2931456</c:v>
                </c:pt>
                <c:pt idx="6">
                  <c:v>-0.2898282</c:v>
                </c:pt>
                <c:pt idx="7">
                  <c:v>-0.2888803</c:v>
                </c:pt>
                <c:pt idx="9">
                  <c:v>-0.2926717</c:v>
                </c:pt>
                <c:pt idx="10">
                  <c:v>-0.2898282</c:v>
                </c:pt>
                <c:pt idx="12">
                  <c:v>-0.2879325</c:v>
                </c:pt>
                <c:pt idx="13">
                  <c:v>-0.2827194</c:v>
                </c:pt>
                <c:pt idx="15">
                  <c:v>-0.2865107</c:v>
                </c:pt>
                <c:pt idx="16">
                  <c:v>-0.2812976</c:v>
                </c:pt>
                <c:pt idx="18">
                  <c:v>-0.2822454</c:v>
                </c:pt>
                <c:pt idx="19">
                  <c:v>-0.2765584</c:v>
                </c:pt>
                <c:pt idx="21">
                  <c:v>-0.2708713</c:v>
                </c:pt>
                <c:pt idx="22">
                  <c:v>-0.2666061</c:v>
                </c:pt>
                <c:pt idx="24">
                  <c:v>-0.2083138</c:v>
                </c:pt>
                <c:pt idx="25">
                  <c:v>-0.2045224</c:v>
                </c:pt>
                <c:pt idx="27">
                  <c:v>-0.200731</c:v>
                </c:pt>
                <c:pt idx="28">
                  <c:v>-0.1997832</c:v>
                </c:pt>
                <c:pt idx="30">
                  <c:v>-0.2794019</c:v>
                </c:pt>
                <c:pt idx="31">
                  <c:v>-0.2741888</c:v>
                </c:pt>
                <c:pt idx="33">
                  <c:v>-0.2685017</c:v>
                </c:pt>
                <c:pt idx="34">
                  <c:v>-0.2651843</c:v>
                </c:pt>
                <c:pt idx="36">
                  <c:v>-0.2097355</c:v>
                </c:pt>
                <c:pt idx="37">
                  <c:v>-0.206892</c:v>
                </c:pt>
                <c:pt idx="39">
                  <c:v>-0.2059441</c:v>
                </c:pt>
                <c:pt idx="40">
                  <c:v>-0.2054702</c:v>
                </c:pt>
                <c:pt idx="42">
                  <c:v>-0.2040485</c:v>
                </c:pt>
                <c:pt idx="43">
                  <c:v>-0.1993093</c:v>
                </c:pt>
                <c:pt idx="45">
                  <c:v>-0.3756079</c:v>
                </c:pt>
                <c:pt idx="46">
                  <c:v>-0.3737122</c:v>
                </c:pt>
                <c:pt idx="48">
                  <c:v>-0.278928</c:v>
                </c:pt>
                <c:pt idx="49">
                  <c:v>-0.2699235</c:v>
                </c:pt>
                <c:pt idx="51">
                  <c:v>-0.2666061</c:v>
                </c:pt>
                <c:pt idx="52">
                  <c:v>-0.2642364</c:v>
                </c:pt>
                <c:pt idx="54">
                  <c:v>-0.2163704</c:v>
                </c:pt>
                <c:pt idx="55">
                  <c:v>-0.2144747</c:v>
                </c:pt>
                <c:pt idx="57">
                  <c:v>-0.213053</c:v>
                </c:pt>
                <c:pt idx="58">
                  <c:v>-0.2121051</c:v>
                </c:pt>
                <c:pt idx="60">
                  <c:v>-0.2092616</c:v>
                </c:pt>
                <c:pt idx="61">
                  <c:v>-0.200731</c:v>
                </c:pt>
                <c:pt idx="63">
                  <c:v>-0.2836672</c:v>
                </c:pt>
                <c:pt idx="64">
                  <c:v>-0.2827194</c:v>
                </c:pt>
                <c:pt idx="66">
                  <c:v>-0.2812976</c:v>
                </c:pt>
                <c:pt idx="67">
                  <c:v>-0.2798758</c:v>
                </c:pt>
                <c:pt idx="69">
                  <c:v>-0.2775062</c:v>
                </c:pt>
                <c:pt idx="70">
                  <c:v>-0.2680278</c:v>
                </c:pt>
                <c:pt idx="72">
                  <c:v>-0.21874</c:v>
                </c:pt>
                <c:pt idx="73">
                  <c:v>-0.2158965</c:v>
                </c:pt>
                <c:pt idx="75">
                  <c:v>-0.2149487</c:v>
                </c:pt>
                <c:pt idx="76">
                  <c:v>-0.2140008</c:v>
                </c:pt>
                <c:pt idx="78">
                  <c:v>-0.2097355</c:v>
                </c:pt>
                <c:pt idx="79">
                  <c:v>-0.206892</c:v>
                </c:pt>
                <c:pt idx="81">
                  <c:v>-0.2903021</c:v>
                </c:pt>
                <c:pt idx="82">
                  <c:v>-0.2699235</c:v>
                </c:pt>
                <c:pt idx="84">
                  <c:v>-0.2637625</c:v>
                </c:pt>
                <c:pt idx="85">
                  <c:v>-0.2613929</c:v>
                </c:pt>
                <c:pt idx="87">
                  <c:v>-0.2211096</c:v>
                </c:pt>
                <c:pt idx="88">
                  <c:v>-0.2173183</c:v>
                </c:pt>
                <c:pt idx="90">
                  <c:v>-0.2158965</c:v>
                </c:pt>
                <c:pt idx="91">
                  <c:v>-0.2144747</c:v>
                </c:pt>
                <c:pt idx="93">
                  <c:v>-0.213053</c:v>
                </c:pt>
                <c:pt idx="94">
                  <c:v>-0.2097355</c:v>
                </c:pt>
                <c:pt idx="96">
                  <c:v>-0.2898282</c:v>
                </c:pt>
                <c:pt idx="97">
                  <c:v>-0.26708</c:v>
                </c:pt>
                <c:pt idx="99">
                  <c:v>-0.2637625</c:v>
                </c:pt>
                <c:pt idx="100">
                  <c:v>-0.2580755</c:v>
                </c:pt>
                <c:pt idx="102">
                  <c:v>-0.2258488</c:v>
                </c:pt>
                <c:pt idx="103">
                  <c:v>-0.2215835</c:v>
                </c:pt>
                <c:pt idx="105">
                  <c:v>-0.2201618</c:v>
                </c:pt>
                <c:pt idx="106">
                  <c:v>-0.2182661</c:v>
                </c:pt>
                <c:pt idx="108">
                  <c:v>-0.2173183</c:v>
                </c:pt>
                <c:pt idx="109">
                  <c:v>-0.212579</c:v>
                </c:pt>
                <c:pt idx="111">
                  <c:v>-0.2959892</c:v>
                </c:pt>
                <c:pt idx="112">
                  <c:v>-0.2917239</c:v>
                </c:pt>
                <c:pt idx="114">
                  <c:v>-0.290776</c:v>
                </c:pt>
                <c:pt idx="115">
                  <c:v>-0.2656582</c:v>
                </c:pt>
                <c:pt idx="117">
                  <c:v>-0.2623408</c:v>
                </c:pt>
                <c:pt idx="118">
                  <c:v>-0.254758</c:v>
                </c:pt>
                <c:pt idx="120">
                  <c:v>-0.2315359</c:v>
                </c:pt>
                <c:pt idx="121">
                  <c:v>-0.2267967</c:v>
                </c:pt>
                <c:pt idx="123">
                  <c:v>-0.2230053</c:v>
                </c:pt>
                <c:pt idx="124">
                  <c:v>-0.2201618</c:v>
                </c:pt>
                <c:pt idx="126">
                  <c:v>-0.2192139</c:v>
                </c:pt>
                <c:pt idx="127">
                  <c:v>-0.2168443</c:v>
                </c:pt>
                <c:pt idx="129">
                  <c:v>-0.3021501</c:v>
                </c:pt>
                <c:pt idx="130">
                  <c:v>-0.3007284</c:v>
                </c:pt>
                <c:pt idx="132">
                  <c:v>-0.2978848</c:v>
                </c:pt>
                <c:pt idx="133">
                  <c:v>-0.2637625</c:v>
                </c:pt>
                <c:pt idx="135">
                  <c:v>-0.2613929</c:v>
                </c:pt>
                <c:pt idx="136">
                  <c:v>-0.2552319</c:v>
                </c:pt>
                <c:pt idx="138">
                  <c:v>-0.2495449</c:v>
                </c:pt>
                <c:pt idx="139">
                  <c:v>-0.2353273</c:v>
                </c:pt>
                <c:pt idx="141">
                  <c:v>-0.2343794</c:v>
                </c:pt>
                <c:pt idx="142">
                  <c:v>-0.231062</c:v>
                </c:pt>
                <c:pt idx="144">
                  <c:v>-0.2220575</c:v>
                </c:pt>
                <c:pt idx="145">
                  <c:v>-0.2196879</c:v>
                </c:pt>
                <c:pt idx="147">
                  <c:v>-0.2974109</c:v>
                </c:pt>
                <c:pt idx="148">
                  <c:v>-0.236749</c:v>
                </c:pt>
                <c:pt idx="150">
                  <c:v>-0.2988327</c:v>
                </c:pt>
                <c:pt idx="151">
                  <c:v>-0.2372229</c:v>
                </c:pt>
                <c:pt idx="153">
                  <c:v>-0.2978848</c:v>
                </c:pt>
                <c:pt idx="154">
                  <c:v>-0.2376969</c:v>
                </c:pt>
                <c:pt idx="156">
                  <c:v>-0.2950413</c:v>
                </c:pt>
                <c:pt idx="157">
                  <c:v>-0.2381708</c:v>
                </c:pt>
                <c:pt idx="159">
                  <c:v>-0.2936196</c:v>
                </c:pt>
                <c:pt idx="160">
                  <c:v>-0.2931456</c:v>
                </c:pt>
                <c:pt idx="162">
                  <c:v>-0.2893543</c:v>
                </c:pt>
                <c:pt idx="163">
                  <c:v>-0.2391186</c:v>
                </c:pt>
                <c:pt idx="165">
                  <c:v>-0.3073633</c:v>
                </c:pt>
                <c:pt idx="166">
                  <c:v>-0.3049937</c:v>
                </c:pt>
                <c:pt idx="168">
                  <c:v>-0.285089</c:v>
                </c:pt>
                <c:pt idx="169">
                  <c:v>-0.2395925</c:v>
                </c:pt>
                <c:pt idx="171">
                  <c:v>-0.3102068</c:v>
                </c:pt>
                <c:pt idx="172">
                  <c:v>-0.3097329</c:v>
                </c:pt>
                <c:pt idx="174">
                  <c:v>-0.2860368</c:v>
                </c:pt>
                <c:pt idx="175">
                  <c:v>-0.2400665</c:v>
                </c:pt>
                <c:pt idx="177">
                  <c:v>-0.296937</c:v>
                </c:pt>
                <c:pt idx="178">
                  <c:v>-0.2405404</c:v>
                </c:pt>
                <c:pt idx="180">
                  <c:v>-0.2964631</c:v>
                </c:pt>
                <c:pt idx="181">
                  <c:v>-0.2410143</c:v>
                </c:pt>
                <c:pt idx="183">
                  <c:v>-0.2997805</c:v>
                </c:pt>
                <c:pt idx="184">
                  <c:v>-0.2884064</c:v>
                </c:pt>
                <c:pt idx="186">
                  <c:v>-0.2855629</c:v>
                </c:pt>
                <c:pt idx="187">
                  <c:v>-0.2414882</c:v>
                </c:pt>
                <c:pt idx="189">
                  <c:v>-0.2931456</c:v>
                </c:pt>
                <c:pt idx="190">
                  <c:v>-0.2903021</c:v>
                </c:pt>
                <c:pt idx="192">
                  <c:v>-0.285089</c:v>
                </c:pt>
                <c:pt idx="193">
                  <c:v>-0.2424361</c:v>
                </c:pt>
                <c:pt idx="195">
                  <c:v>-0.2888803</c:v>
                </c:pt>
                <c:pt idx="196">
                  <c:v>-0.24291</c:v>
                </c:pt>
                <c:pt idx="198">
                  <c:v>-0.2898282</c:v>
                </c:pt>
                <c:pt idx="199">
                  <c:v>-0.2433839</c:v>
                </c:pt>
                <c:pt idx="201">
                  <c:v>-0.2921978</c:v>
                </c:pt>
                <c:pt idx="202">
                  <c:v>-0.2438578</c:v>
                </c:pt>
                <c:pt idx="204">
                  <c:v>-0.2926717</c:v>
                </c:pt>
                <c:pt idx="205">
                  <c:v>-0.2443318</c:v>
                </c:pt>
                <c:pt idx="207">
                  <c:v>-0.2865107</c:v>
                </c:pt>
                <c:pt idx="208">
                  <c:v>-0.2452796</c:v>
                </c:pt>
                <c:pt idx="210">
                  <c:v>-0.285089</c:v>
                </c:pt>
                <c:pt idx="211">
                  <c:v>-0.2457535</c:v>
                </c:pt>
                <c:pt idx="213">
                  <c:v>-0.2803498</c:v>
                </c:pt>
                <c:pt idx="214">
                  <c:v>-0.26708</c:v>
                </c:pt>
                <c:pt idx="216">
                  <c:v>-0.2746627</c:v>
                </c:pt>
                <c:pt idx="217">
                  <c:v>-0.2722931</c:v>
                </c:pt>
                <c:pt idx="219">
                  <c:v>0.1163222</c:v>
                </c:pt>
                <c:pt idx="220">
                  <c:v>0.117744</c:v>
                </c:pt>
                <c:pt idx="222">
                  <c:v>0.1243789</c:v>
                </c:pt>
                <c:pt idx="223">
                  <c:v>0.1272224</c:v>
                </c:pt>
                <c:pt idx="225">
                  <c:v>0.1139526</c:v>
                </c:pt>
                <c:pt idx="226">
                  <c:v>0.1182179</c:v>
                </c:pt>
                <c:pt idx="228">
                  <c:v>0.1215353</c:v>
                </c:pt>
                <c:pt idx="229">
                  <c:v>0.1291181</c:v>
                </c:pt>
                <c:pt idx="231">
                  <c:v>0.1139526</c:v>
                </c:pt>
                <c:pt idx="232">
                  <c:v>0.1191657</c:v>
                </c:pt>
                <c:pt idx="234">
                  <c:v>0.1210614</c:v>
                </c:pt>
                <c:pt idx="235">
                  <c:v>0.1281702</c:v>
                </c:pt>
                <c:pt idx="237">
                  <c:v>0.1134787</c:v>
                </c:pt>
                <c:pt idx="238">
                  <c:v>0.1262745</c:v>
                </c:pt>
                <c:pt idx="240">
                  <c:v>0.1130048</c:v>
                </c:pt>
                <c:pt idx="241">
                  <c:v>0.1248528</c:v>
                </c:pt>
                <c:pt idx="243">
                  <c:v>0.1125308</c:v>
                </c:pt>
                <c:pt idx="244">
                  <c:v>0.1442835</c:v>
                </c:pt>
                <c:pt idx="246">
                  <c:v>0.1125308</c:v>
                </c:pt>
                <c:pt idx="247">
                  <c:v>0.1632404</c:v>
                </c:pt>
                <c:pt idx="249">
                  <c:v>0.1120569</c:v>
                </c:pt>
                <c:pt idx="250">
                  <c:v>0.1618186</c:v>
                </c:pt>
                <c:pt idx="252">
                  <c:v>0.111583</c:v>
                </c:pt>
                <c:pt idx="253">
                  <c:v>0.1613447</c:v>
                </c:pt>
                <c:pt idx="255">
                  <c:v>0.1111091</c:v>
                </c:pt>
                <c:pt idx="256">
                  <c:v>0.1618186</c:v>
                </c:pt>
                <c:pt idx="258">
                  <c:v>0.1111091</c:v>
                </c:pt>
                <c:pt idx="259">
                  <c:v>0.1603969</c:v>
                </c:pt>
                <c:pt idx="261">
                  <c:v>0.1111091</c:v>
                </c:pt>
                <c:pt idx="262">
                  <c:v>0.1599229</c:v>
                </c:pt>
                <c:pt idx="264">
                  <c:v>0.1111091</c:v>
                </c:pt>
                <c:pt idx="265">
                  <c:v>0.1603969</c:v>
                </c:pt>
                <c:pt idx="267">
                  <c:v>0.111583</c:v>
                </c:pt>
                <c:pt idx="268">
                  <c:v>0.1613447</c:v>
                </c:pt>
                <c:pt idx="270">
                  <c:v>0.111583</c:v>
                </c:pt>
                <c:pt idx="271">
                  <c:v>0.1608708</c:v>
                </c:pt>
                <c:pt idx="273">
                  <c:v>0.111583</c:v>
                </c:pt>
                <c:pt idx="274">
                  <c:v>0.1599229</c:v>
                </c:pt>
                <c:pt idx="276">
                  <c:v>0.111583</c:v>
                </c:pt>
                <c:pt idx="277">
                  <c:v>0.1585012</c:v>
                </c:pt>
                <c:pt idx="279">
                  <c:v>0.111583</c:v>
                </c:pt>
                <c:pt idx="280">
                  <c:v>0.1570794</c:v>
                </c:pt>
                <c:pt idx="282">
                  <c:v>0.111583</c:v>
                </c:pt>
                <c:pt idx="283">
                  <c:v>0.1561316</c:v>
                </c:pt>
                <c:pt idx="285">
                  <c:v>0.111583</c:v>
                </c:pt>
                <c:pt idx="286">
                  <c:v>0.1556577</c:v>
                </c:pt>
                <c:pt idx="288">
                  <c:v>0.111583</c:v>
                </c:pt>
                <c:pt idx="289">
                  <c:v>0.1547098</c:v>
                </c:pt>
                <c:pt idx="291">
                  <c:v>0.111583</c:v>
                </c:pt>
                <c:pt idx="292">
                  <c:v>0.153762</c:v>
                </c:pt>
                <c:pt idx="294">
                  <c:v>0.1120569</c:v>
                </c:pt>
                <c:pt idx="295">
                  <c:v>0.153288</c:v>
                </c:pt>
                <c:pt idx="297">
                  <c:v>0.1120569</c:v>
                </c:pt>
                <c:pt idx="298">
                  <c:v>0.1523402</c:v>
                </c:pt>
                <c:pt idx="300">
                  <c:v>0.1120569</c:v>
                </c:pt>
                <c:pt idx="301">
                  <c:v>0.1513924</c:v>
                </c:pt>
                <c:pt idx="303">
                  <c:v>0.1120569</c:v>
                </c:pt>
                <c:pt idx="304">
                  <c:v>0.1509184</c:v>
                </c:pt>
                <c:pt idx="306">
                  <c:v>0.1120569</c:v>
                </c:pt>
                <c:pt idx="307">
                  <c:v>0.1499706</c:v>
                </c:pt>
                <c:pt idx="309">
                  <c:v>0.1120569</c:v>
                </c:pt>
                <c:pt idx="310">
                  <c:v>0.1490228</c:v>
                </c:pt>
                <c:pt idx="312">
                  <c:v>0.1120569</c:v>
                </c:pt>
                <c:pt idx="313">
                  <c:v>0.1485488</c:v>
                </c:pt>
                <c:pt idx="315">
                  <c:v>0.1191657</c:v>
                </c:pt>
                <c:pt idx="316">
                  <c:v>0.147601</c:v>
                </c:pt>
                <c:pt idx="318">
                  <c:v>0.0286468</c:v>
                </c:pt>
                <c:pt idx="319">
                  <c:v>0.0329121</c:v>
                </c:pt>
                <c:pt idx="321">
                  <c:v>0.0286468</c:v>
                </c:pt>
                <c:pt idx="322">
                  <c:v>0.07082579999999999</c:v>
                </c:pt>
                <c:pt idx="324">
                  <c:v>0.0286468</c:v>
                </c:pt>
                <c:pt idx="325">
                  <c:v>0.07035189999999999</c:v>
                </c:pt>
                <c:pt idx="327">
                  <c:v>0.0286468</c:v>
                </c:pt>
                <c:pt idx="328">
                  <c:v>0.07129969999999999</c:v>
                </c:pt>
                <c:pt idx="330">
                  <c:v>0.0220119</c:v>
                </c:pt>
                <c:pt idx="331">
                  <c:v>0.06893009999999999</c:v>
                </c:pt>
                <c:pt idx="333">
                  <c:v>0.0220119</c:v>
                </c:pt>
                <c:pt idx="334">
                  <c:v>0.06987790000000001</c:v>
                </c:pt>
                <c:pt idx="336">
                  <c:v>0.0220119</c:v>
                </c:pt>
                <c:pt idx="337">
                  <c:v>0.07129969999999999</c:v>
                </c:pt>
                <c:pt idx="339">
                  <c:v>0.0220119</c:v>
                </c:pt>
                <c:pt idx="340">
                  <c:v>0.07272149999999999</c:v>
                </c:pt>
                <c:pt idx="342">
                  <c:v>0.0220119</c:v>
                </c:pt>
                <c:pt idx="343">
                  <c:v>0.07366929999999999</c:v>
                </c:pt>
                <c:pt idx="345">
                  <c:v>0.0220119</c:v>
                </c:pt>
                <c:pt idx="346">
                  <c:v>0.07509109999999999</c:v>
                </c:pt>
                <c:pt idx="348">
                  <c:v>0.0224858</c:v>
                </c:pt>
                <c:pt idx="349">
                  <c:v>0.07698679999999999</c:v>
                </c:pt>
                <c:pt idx="351">
                  <c:v>0.0224858</c:v>
                </c:pt>
                <c:pt idx="352">
                  <c:v>0.07840850000000001</c:v>
                </c:pt>
                <c:pt idx="354">
                  <c:v>0.0224858</c:v>
                </c:pt>
                <c:pt idx="355">
                  <c:v>0.07935639999999999</c:v>
                </c:pt>
                <c:pt idx="357">
                  <c:v>0.0224858</c:v>
                </c:pt>
                <c:pt idx="358">
                  <c:v>0.08077810000000001</c:v>
                </c:pt>
                <c:pt idx="360">
                  <c:v>0.0224858</c:v>
                </c:pt>
                <c:pt idx="361">
                  <c:v>0.08267380000000001</c:v>
                </c:pt>
                <c:pt idx="363">
                  <c:v>0.0220119</c:v>
                </c:pt>
                <c:pt idx="364">
                  <c:v>0.08267380000000001</c:v>
                </c:pt>
                <c:pt idx="366">
                  <c:v>0.0220119</c:v>
                </c:pt>
                <c:pt idx="367">
                  <c:v>0.0831477</c:v>
                </c:pt>
                <c:pt idx="369">
                  <c:v>0.021538</c:v>
                </c:pt>
                <c:pt idx="370">
                  <c:v>0.08504340000000001</c:v>
                </c:pt>
                <c:pt idx="372">
                  <c:v>0.0210641</c:v>
                </c:pt>
                <c:pt idx="373">
                  <c:v>0.08599130000000001</c:v>
                </c:pt>
                <c:pt idx="375">
                  <c:v>0.0205901</c:v>
                </c:pt>
                <c:pt idx="376">
                  <c:v>0.087413</c:v>
                </c:pt>
                <c:pt idx="378">
                  <c:v>0.0201162</c:v>
                </c:pt>
                <c:pt idx="379">
                  <c:v>0.07983030000000001</c:v>
                </c:pt>
                <c:pt idx="381">
                  <c:v>0.0196423</c:v>
                </c:pt>
                <c:pt idx="382">
                  <c:v>0.08219990000000001</c:v>
                </c:pt>
                <c:pt idx="384">
                  <c:v>0.057556</c:v>
                </c:pt>
                <c:pt idx="385">
                  <c:v>0.081252</c:v>
                </c:pt>
                <c:pt idx="387">
                  <c:v>-0.2097355</c:v>
                </c:pt>
                <c:pt idx="388">
                  <c:v>-0.1931483</c:v>
                </c:pt>
                <c:pt idx="390">
                  <c:v>-0.2244271</c:v>
                </c:pt>
                <c:pt idx="391">
                  <c:v>-0.1926744</c:v>
                </c:pt>
                <c:pt idx="393">
                  <c:v>-0.2291663</c:v>
                </c:pt>
                <c:pt idx="394">
                  <c:v>-0.1922004</c:v>
                </c:pt>
                <c:pt idx="396">
                  <c:v>-0.2343794</c:v>
                </c:pt>
                <c:pt idx="397">
                  <c:v>-0.1917265</c:v>
                </c:pt>
                <c:pt idx="399">
                  <c:v>-0.2391186</c:v>
                </c:pt>
                <c:pt idx="400">
                  <c:v>-0.1917265</c:v>
                </c:pt>
                <c:pt idx="402">
                  <c:v>-0.2438578</c:v>
                </c:pt>
                <c:pt idx="403">
                  <c:v>-0.1912526</c:v>
                </c:pt>
                <c:pt idx="405">
                  <c:v>-0.248597</c:v>
                </c:pt>
                <c:pt idx="406">
                  <c:v>-0.1907787</c:v>
                </c:pt>
                <c:pt idx="408">
                  <c:v>-0.2533363</c:v>
                </c:pt>
                <c:pt idx="409">
                  <c:v>-0.1903048</c:v>
                </c:pt>
                <c:pt idx="411">
                  <c:v>-0.2580755</c:v>
                </c:pt>
                <c:pt idx="412">
                  <c:v>-0.1898308</c:v>
                </c:pt>
                <c:pt idx="414">
                  <c:v>-0.2628147</c:v>
                </c:pt>
                <c:pt idx="415">
                  <c:v>-0.1893569</c:v>
                </c:pt>
                <c:pt idx="417">
                  <c:v>-0.2675539</c:v>
                </c:pt>
                <c:pt idx="418">
                  <c:v>-0.1893569</c:v>
                </c:pt>
                <c:pt idx="420">
                  <c:v>-0.272767</c:v>
                </c:pt>
                <c:pt idx="421">
                  <c:v>-0.188883</c:v>
                </c:pt>
                <c:pt idx="423">
                  <c:v>-0.2718192</c:v>
                </c:pt>
                <c:pt idx="424">
                  <c:v>-0.1884091</c:v>
                </c:pt>
                <c:pt idx="426">
                  <c:v>-0.26708</c:v>
                </c:pt>
                <c:pt idx="427">
                  <c:v>-0.1879351</c:v>
                </c:pt>
                <c:pt idx="429">
                  <c:v>-0.2675539</c:v>
                </c:pt>
                <c:pt idx="430">
                  <c:v>-0.1874612</c:v>
                </c:pt>
                <c:pt idx="432">
                  <c:v>-0.2694496</c:v>
                </c:pt>
                <c:pt idx="433">
                  <c:v>-0.1869873</c:v>
                </c:pt>
                <c:pt idx="435">
                  <c:v>-0.2689757</c:v>
                </c:pt>
                <c:pt idx="436">
                  <c:v>-0.1869873</c:v>
                </c:pt>
                <c:pt idx="438">
                  <c:v>-0.26708</c:v>
                </c:pt>
                <c:pt idx="439">
                  <c:v>-0.1865134</c:v>
                </c:pt>
                <c:pt idx="441">
                  <c:v>-0.2647104</c:v>
                </c:pt>
                <c:pt idx="442">
                  <c:v>-0.1860395</c:v>
                </c:pt>
                <c:pt idx="444">
                  <c:v>-0.2647104</c:v>
                </c:pt>
                <c:pt idx="445">
                  <c:v>-0.1855655</c:v>
                </c:pt>
                <c:pt idx="447">
                  <c:v>-0.2637625</c:v>
                </c:pt>
                <c:pt idx="448">
                  <c:v>-0.1850916</c:v>
                </c:pt>
                <c:pt idx="450">
                  <c:v>-0.2594972</c:v>
                </c:pt>
                <c:pt idx="451">
                  <c:v>-0.1846177</c:v>
                </c:pt>
                <c:pt idx="453">
                  <c:v>-0.2585494</c:v>
                </c:pt>
                <c:pt idx="454">
                  <c:v>-0.1846177</c:v>
                </c:pt>
                <c:pt idx="456">
                  <c:v>-0.2599712</c:v>
                </c:pt>
                <c:pt idx="457">
                  <c:v>-0.1841438</c:v>
                </c:pt>
                <c:pt idx="459">
                  <c:v>-0.260919</c:v>
                </c:pt>
                <c:pt idx="460">
                  <c:v>-0.1836699</c:v>
                </c:pt>
                <c:pt idx="462">
                  <c:v>-0.2618668</c:v>
                </c:pt>
                <c:pt idx="463">
                  <c:v>-0.1831959</c:v>
                </c:pt>
                <c:pt idx="465">
                  <c:v>-0.2623408</c:v>
                </c:pt>
                <c:pt idx="466">
                  <c:v>-0.182722</c:v>
                </c:pt>
                <c:pt idx="468">
                  <c:v>-0.260919</c:v>
                </c:pt>
                <c:pt idx="469">
                  <c:v>-0.1822481</c:v>
                </c:pt>
                <c:pt idx="471">
                  <c:v>-0.2604451</c:v>
                </c:pt>
                <c:pt idx="472">
                  <c:v>-0.1822481</c:v>
                </c:pt>
                <c:pt idx="474">
                  <c:v>-0.260919</c:v>
                </c:pt>
                <c:pt idx="475">
                  <c:v>-0.1817742</c:v>
                </c:pt>
                <c:pt idx="477">
                  <c:v>-0.260919</c:v>
                </c:pt>
                <c:pt idx="478">
                  <c:v>-0.1813003</c:v>
                </c:pt>
                <c:pt idx="480">
                  <c:v>-0.2604451</c:v>
                </c:pt>
                <c:pt idx="481">
                  <c:v>-0.1808263</c:v>
                </c:pt>
                <c:pt idx="483">
                  <c:v>-0.2604451</c:v>
                </c:pt>
                <c:pt idx="484">
                  <c:v>-0.1803524</c:v>
                </c:pt>
                <c:pt idx="486">
                  <c:v>-0.2599712</c:v>
                </c:pt>
                <c:pt idx="487">
                  <c:v>-0.2580755</c:v>
                </c:pt>
                <c:pt idx="489">
                  <c:v>-0.2500188</c:v>
                </c:pt>
                <c:pt idx="490">
                  <c:v>-0.1798785</c:v>
                </c:pt>
                <c:pt idx="492">
                  <c:v>-0.2495449</c:v>
                </c:pt>
                <c:pt idx="493">
                  <c:v>-0.1813003</c:v>
                </c:pt>
                <c:pt idx="495">
                  <c:v>-0.249071</c:v>
                </c:pt>
                <c:pt idx="496">
                  <c:v>-0.2002571</c:v>
                </c:pt>
                <c:pt idx="498">
                  <c:v>-0.248597</c:v>
                </c:pt>
                <c:pt idx="499">
                  <c:v>-0.2168443</c:v>
                </c:pt>
                <c:pt idx="501">
                  <c:v>-0.2481231</c:v>
                </c:pt>
                <c:pt idx="502">
                  <c:v>-0.2334316</c:v>
                </c:pt>
                <c:pt idx="504">
                  <c:v>-0.2841411</c:v>
                </c:pt>
                <c:pt idx="505">
                  <c:v>-0.2675539</c:v>
                </c:pt>
                <c:pt idx="507">
                  <c:v>-0.3064154</c:v>
                </c:pt>
                <c:pt idx="508">
                  <c:v>-0.2680278</c:v>
                </c:pt>
                <c:pt idx="510">
                  <c:v>-0.3073633</c:v>
                </c:pt>
                <c:pt idx="511">
                  <c:v>-0.2699235</c:v>
                </c:pt>
                <c:pt idx="513">
                  <c:v>-0.3068893</c:v>
                </c:pt>
                <c:pt idx="514">
                  <c:v>-0.2694496</c:v>
                </c:pt>
                <c:pt idx="516">
                  <c:v>-0.3068893</c:v>
                </c:pt>
                <c:pt idx="517">
                  <c:v>-0.2675539</c:v>
                </c:pt>
                <c:pt idx="519">
                  <c:v>-0.3073633</c:v>
                </c:pt>
                <c:pt idx="520">
                  <c:v>-0.2651843</c:v>
                </c:pt>
                <c:pt idx="522">
                  <c:v>-0.3083111</c:v>
                </c:pt>
                <c:pt idx="523">
                  <c:v>-0.2651843</c:v>
                </c:pt>
                <c:pt idx="525">
                  <c:v>-0.3102068</c:v>
                </c:pt>
                <c:pt idx="526">
                  <c:v>-0.2642364</c:v>
                </c:pt>
                <c:pt idx="528">
                  <c:v>-0.3125764</c:v>
                </c:pt>
                <c:pt idx="529">
                  <c:v>-0.2599712</c:v>
                </c:pt>
                <c:pt idx="531">
                  <c:v>-0.314946</c:v>
                </c:pt>
                <c:pt idx="532">
                  <c:v>-0.2590233</c:v>
                </c:pt>
                <c:pt idx="534">
                  <c:v>-0.3192113</c:v>
                </c:pt>
                <c:pt idx="535">
                  <c:v>-0.2604451</c:v>
                </c:pt>
                <c:pt idx="537">
                  <c:v>-0.3196852</c:v>
                </c:pt>
                <c:pt idx="538">
                  <c:v>-0.2613929</c:v>
                </c:pt>
                <c:pt idx="540">
                  <c:v>-0.3253723</c:v>
                </c:pt>
                <c:pt idx="541">
                  <c:v>-0.2623408</c:v>
                </c:pt>
                <c:pt idx="543">
                  <c:v>-0.3286897</c:v>
                </c:pt>
                <c:pt idx="544">
                  <c:v>-0.2628147</c:v>
                </c:pt>
                <c:pt idx="546">
                  <c:v>-0.3296376</c:v>
                </c:pt>
                <c:pt idx="547">
                  <c:v>-0.2642364</c:v>
                </c:pt>
                <c:pt idx="549">
                  <c:v>-0.3324811</c:v>
                </c:pt>
                <c:pt idx="550">
                  <c:v>-0.2661321</c:v>
                </c:pt>
                <c:pt idx="552">
                  <c:v>-0.3395899</c:v>
                </c:pt>
                <c:pt idx="553">
                  <c:v>-0.2680278</c:v>
                </c:pt>
                <c:pt idx="555">
                  <c:v>-0.3462248</c:v>
                </c:pt>
                <c:pt idx="556">
                  <c:v>-0.2699235</c:v>
                </c:pt>
                <c:pt idx="558">
                  <c:v>-0.3466987</c:v>
                </c:pt>
                <c:pt idx="559">
                  <c:v>-0.2718192</c:v>
                </c:pt>
                <c:pt idx="561">
                  <c:v>-0.345277</c:v>
                </c:pt>
                <c:pt idx="562">
                  <c:v>-0.2737149</c:v>
                </c:pt>
                <c:pt idx="564">
                  <c:v>-0.345277</c:v>
                </c:pt>
                <c:pt idx="565">
                  <c:v>-0.2756106</c:v>
                </c:pt>
                <c:pt idx="567">
                  <c:v>-0.3457509</c:v>
                </c:pt>
                <c:pt idx="568">
                  <c:v>-0.2770323</c:v>
                </c:pt>
                <c:pt idx="570">
                  <c:v>-0.3471726</c:v>
                </c:pt>
                <c:pt idx="571">
                  <c:v>-0.278928</c:v>
                </c:pt>
                <c:pt idx="573">
                  <c:v>-0.3466987</c:v>
                </c:pt>
                <c:pt idx="574">
                  <c:v>-0.2808237</c:v>
                </c:pt>
                <c:pt idx="576">
                  <c:v>-0.3490683</c:v>
                </c:pt>
                <c:pt idx="577">
                  <c:v>-0.2827194</c:v>
                </c:pt>
                <c:pt idx="579">
                  <c:v>-0.350964</c:v>
                </c:pt>
                <c:pt idx="580">
                  <c:v>-0.2846151</c:v>
                </c:pt>
                <c:pt idx="582">
                  <c:v>-0.3514379</c:v>
                </c:pt>
                <c:pt idx="583">
                  <c:v>-0.2865107</c:v>
                </c:pt>
                <c:pt idx="585">
                  <c:v>-0.3523858</c:v>
                </c:pt>
                <c:pt idx="586">
                  <c:v>-0.2884064</c:v>
                </c:pt>
                <c:pt idx="588">
                  <c:v>-0.3538075</c:v>
                </c:pt>
                <c:pt idx="589">
                  <c:v>-0.2903021</c:v>
                </c:pt>
                <c:pt idx="591">
                  <c:v>-0.3552293</c:v>
                </c:pt>
                <c:pt idx="592">
                  <c:v>-0.2921978</c:v>
                </c:pt>
                <c:pt idx="594">
                  <c:v>-0.3557032</c:v>
                </c:pt>
                <c:pt idx="595">
                  <c:v>-0.2940935</c:v>
                </c:pt>
                <c:pt idx="597">
                  <c:v>-0.3552293</c:v>
                </c:pt>
                <c:pt idx="598">
                  <c:v>-0.2959892</c:v>
                </c:pt>
                <c:pt idx="600">
                  <c:v>-0.3528597</c:v>
                </c:pt>
                <c:pt idx="601">
                  <c:v>-0.2978848</c:v>
                </c:pt>
                <c:pt idx="603">
                  <c:v>-0.3528597</c:v>
                </c:pt>
                <c:pt idx="604">
                  <c:v>-0.2997805</c:v>
                </c:pt>
                <c:pt idx="606">
                  <c:v>-0.3566511</c:v>
                </c:pt>
                <c:pt idx="607">
                  <c:v>-0.3016762</c:v>
                </c:pt>
                <c:pt idx="609">
                  <c:v>-0.3580728</c:v>
                </c:pt>
                <c:pt idx="610">
                  <c:v>-0.3035719</c:v>
                </c:pt>
                <c:pt idx="612">
                  <c:v>-0.3585467</c:v>
                </c:pt>
                <c:pt idx="613">
                  <c:v>-0.3054676</c:v>
                </c:pt>
                <c:pt idx="615">
                  <c:v>-0.3580728</c:v>
                </c:pt>
                <c:pt idx="616">
                  <c:v>-0.3073633</c:v>
                </c:pt>
                <c:pt idx="618">
                  <c:v>-0.3580728</c:v>
                </c:pt>
                <c:pt idx="619">
                  <c:v>-0.309259</c:v>
                </c:pt>
                <c:pt idx="621">
                  <c:v>-0.3575989</c:v>
                </c:pt>
                <c:pt idx="622">
                  <c:v>-0.3566511</c:v>
                </c:pt>
                <c:pt idx="624">
                  <c:v>-0.3547554</c:v>
                </c:pt>
                <c:pt idx="625">
                  <c:v>-0.3111546</c:v>
                </c:pt>
                <c:pt idx="627">
                  <c:v>-0.3575989</c:v>
                </c:pt>
                <c:pt idx="628">
                  <c:v>-0.3566511</c:v>
                </c:pt>
                <c:pt idx="630">
                  <c:v>-0.3542815</c:v>
                </c:pt>
                <c:pt idx="631">
                  <c:v>-0.3130503</c:v>
                </c:pt>
                <c:pt idx="633">
                  <c:v>-0.3613903</c:v>
                </c:pt>
                <c:pt idx="634">
                  <c:v>-0.3557032</c:v>
                </c:pt>
                <c:pt idx="636">
                  <c:v>-0.3542815</c:v>
                </c:pt>
                <c:pt idx="637">
                  <c:v>-0.314946</c:v>
                </c:pt>
                <c:pt idx="639">
                  <c:v>-0.3613903</c:v>
                </c:pt>
                <c:pt idx="640">
                  <c:v>-0.3168417</c:v>
                </c:pt>
                <c:pt idx="642">
                  <c:v>-0.3613903</c:v>
                </c:pt>
                <c:pt idx="643">
                  <c:v>-0.3187374</c:v>
                </c:pt>
                <c:pt idx="645">
                  <c:v>-0.3623381</c:v>
                </c:pt>
                <c:pt idx="646">
                  <c:v>-0.3187374</c:v>
                </c:pt>
                <c:pt idx="648">
                  <c:v>-0.3642338</c:v>
                </c:pt>
                <c:pt idx="649">
                  <c:v>-0.3177895</c:v>
                </c:pt>
                <c:pt idx="651">
                  <c:v>-0.3651816</c:v>
                </c:pt>
                <c:pt idx="652">
                  <c:v>-0.3173156</c:v>
                </c:pt>
                <c:pt idx="654">
                  <c:v>-0.3666034</c:v>
                </c:pt>
                <c:pt idx="655">
                  <c:v>-0.3163678</c:v>
                </c:pt>
                <c:pt idx="657">
                  <c:v>-0.3666034</c:v>
                </c:pt>
                <c:pt idx="658">
                  <c:v>-0.3158938</c:v>
                </c:pt>
                <c:pt idx="660">
                  <c:v>-0.3661295</c:v>
                </c:pt>
                <c:pt idx="661">
                  <c:v>-0.314946</c:v>
                </c:pt>
                <c:pt idx="663">
                  <c:v>-0.3666034</c:v>
                </c:pt>
                <c:pt idx="664">
                  <c:v>-0.3144721</c:v>
                </c:pt>
                <c:pt idx="666">
                  <c:v>-0.3651816</c:v>
                </c:pt>
                <c:pt idx="667">
                  <c:v>-0.3135242</c:v>
                </c:pt>
                <c:pt idx="669">
                  <c:v>-0.3647077</c:v>
                </c:pt>
                <c:pt idx="670">
                  <c:v>-0.3125764</c:v>
                </c:pt>
                <c:pt idx="672">
                  <c:v>-0.3642338</c:v>
                </c:pt>
                <c:pt idx="673">
                  <c:v>-0.3121025</c:v>
                </c:pt>
                <c:pt idx="675">
                  <c:v>-0.3651816</c:v>
                </c:pt>
                <c:pt idx="676">
                  <c:v>-0.3111546</c:v>
                </c:pt>
                <c:pt idx="678">
                  <c:v>-0.3661295</c:v>
                </c:pt>
                <c:pt idx="679">
                  <c:v>-0.3106807</c:v>
                </c:pt>
                <c:pt idx="681">
                  <c:v>-0.3680252</c:v>
                </c:pt>
                <c:pt idx="682">
                  <c:v>-0.3097329</c:v>
                </c:pt>
                <c:pt idx="684">
                  <c:v>-0.3684991</c:v>
                </c:pt>
                <c:pt idx="685">
                  <c:v>-0.309259</c:v>
                </c:pt>
                <c:pt idx="687">
                  <c:v>-0.3670773</c:v>
                </c:pt>
                <c:pt idx="688">
                  <c:v>-0.3083111</c:v>
                </c:pt>
                <c:pt idx="690">
                  <c:v>-0.3647077</c:v>
                </c:pt>
                <c:pt idx="691">
                  <c:v>-0.3078372</c:v>
                </c:pt>
                <c:pt idx="693">
                  <c:v>-0.3623381</c:v>
                </c:pt>
                <c:pt idx="694">
                  <c:v>-0.3068893</c:v>
                </c:pt>
                <c:pt idx="696">
                  <c:v>-0.3613903</c:v>
                </c:pt>
                <c:pt idx="697">
                  <c:v>-0.3064154</c:v>
                </c:pt>
                <c:pt idx="699">
                  <c:v>-0.3604424</c:v>
                </c:pt>
                <c:pt idx="700">
                  <c:v>-0.3139982</c:v>
                </c:pt>
                <c:pt idx="702">
                  <c:v>-0.3590207</c:v>
                </c:pt>
                <c:pt idx="703">
                  <c:v>-0.3244244</c:v>
                </c:pt>
                <c:pt idx="705">
                  <c:v>-0.3585467</c:v>
                </c:pt>
                <c:pt idx="706">
                  <c:v>-0.3339028</c:v>
                </c:pt>
                <c:pt idx="708">
                  <c:v>-0.3590207</c:v>
                </c:pt>
                <c:pt idx="709">
                  <c:v>-0.3438552</c:v>
                </c:pt>
                <c:pt idx="711">
                  <c:v>-0.3585467</c:v>
                </c:pt>
                <c:pt idx="712">
                  <c:v>-0.3538075</c:v>
                </c:pt>
                <c:pt idx="714">
                  <c:v>-0.1031033</c:v>
                </c:pt>
                <c:pt idx="715">
                  <c:v>-0.0836725</c:v>
                </c:pt>
                <c:pt idx="717">
                  <c:v>-0.1343821</c:v>
                </c:pt>
                <c:pt idx="718">
                  <c:v>-0.0831986</c:v>
                </c:pt>
                <c:pt idx="720">
                  <c:v>-0.1594999</c:v>
                </c:pt>
                <c:pt idx="721">
                  <c:v>-0.0831986</c:v>
                </c:pt>
                <c:pt idx="723">
                  <c:v>-0.1794046</c:v>
                </c:pt>
                <c:pt idx="724">
                  <c:v>-0.0831986</c:v>
                </c:pt>
                <c:pt idx="726">
                  <c:v>-0.1789306</c:v>
                </c:pt>
                <c:pt idx="727">
                  <c:v>-0.0827247</c:v>
                </c:pt>
                <c:pt idx="729">
                  <c:v>-0.1784567</c:v>
                </c:pt>
                <c:pt idx="730">
                  <c:v>-0.0827247</c:v>
                </c:pt>
                <c:pt idx="732">
                  <c:v>-0.1779828</c:v>
                </c:pt>
                <c:pt idx="733">
                  <c:v>-0.0822507</c:v>
                </c:pt>
                <c:pt idx="735">
                  <c:v>-0.1775089</c:v>
                </c:pt>
                <c:pt idx="736">
                  <c:v>-0.0822507</c:v>
                </c:pt>
                <c:pt idx="738">
                  <c:v>-0.177035</c:v>
                </c:pt>
                <c:pt idx="739">
                  <c:v>-0.0822507</c:v>
                </c:pt>
                <c:pt idx="741">
                  <c:v>-0.177035</c:v>
                </c:pt>
                <c:pt idx="742">
                  <c:v>-0.0817768</c:v>
                </c:pt>
                <c:pt idx="744">
                  <c:v>-0.176561</c:v>
                </c:pt>
                <c:pt idx="745">
                  <c:v>-0.0817768</c:v>
                </c:pt>
                <c:pt idx="747">
                  <c:v>-0.1760871</c:v>
                </c:pt>
                <c:pt idx="748">
                  <c:v>-0.0817768</c:v>
                </c:pt>
                <c:pt idx="750">
                  <c:v>-0.1760871</c:v>
                </c:pt>
                <c:pt idx="751">
                  <c:v>-0.0813029</c:v>
                </c:pt>
                <c:pt idx="753">
                  <c:v>-0.1756132</c:v>
                </c:pt>
                <c:pt idx="754">
                  <c:v>-0.0813029</c:v>
                </c:pt>
                <c:pt idx="756">
                  <c:v>-0.1751393</c:v>
                </c:pt>
                <c:pt idx="757">
                  <c:v>-0.0813029</c:v>
                </c:pt>
                <c:pt idx="759">
                  <c:v>-0.1746654</c:v>
                </c:pt>
                <c:pt idx="760">
                  <c:v>-0.080829</c:v>
                </c:pt>
                <c:pt idx="762">
                  <c:v>-0.1741914</c:v>
                </c:pt>
                <c:pt idx="763">
                  <c:v>-0.080829</c:v>
                </c:pt>
                <c:pt idx="765">
                  <c:v>-0.1737175</c:v>
                </c:pt>
                <c:pt idx="766">
                  <c:v>-0.0803551</c:v>
                </c:pt>
                <c:pt idx="768">
                  <c:v>-0.1732436</c:v>
                </c:pt>
                <c:pt idx="769">
                  <c:v>-0.0803551</c:v>
                </c:pt>
                <c:pt idx="771">
                  <c:v>-0.1732436</c:v>
                </c:pt>
                <c:pt idx="772">
                  <c:v>-0.0803551</c:v>
                </c:pt>
                <c:pt idx="774">
                  <c:v>-0.1727697</c:v>
                </c:pt>
                <c:pt idx="775">
                  <c:v>-0.0798811</c:v>
                </c:pt>
                <c:pt idx="777">
                  <c:v>-0.1722958</c:v>
                </c:pt>
                <c:pt idx="778">
                  <c:v>-0.0798811</c:v>
                </c:pt>
                <c:pt idx="780">
                  <c:v>-0.1718218</c:v>
                </c:pt>
                <c:pt idx="781">
                  <c:v>-0.0798811</c:v>
                </c:pt>
                <c:pt idx="783">
                  <c:v>-0.1713479</c:v>
                </c:pt>
                <c:pt idx="784">
                  <c:v>-0.0794072</c:v>
                </c:pt>
                <c:pt idx="786">
                  <c:v>-0.170874</c:v>
                </c:pt>
                <c:pt idx="787">
                  <c:v>-0.0794072</c:v>
                </c:pt>
                <c:pt idx="789">
                  <c:v>-0.170874</c:v>
                </c:pt>
                <c:pt idx="790">
                  <c:v>-0.1054729</c:v>
                </c:pt>
                <c:pt idx="792">
                  <c:v>-0.1704001</c:v>
                </c:pt>
                <c:pt idx="793">
                  <c:v>-0.134856</c:v>
                </c:pt>
                <c:pt idx="795">
                  <c:v>-0.1699261</c:v>
                </c:pt>
                <c:pt idx="796">
                  <c:v>-0.158552</c:v>
                </c:pt>
                <c:pt idx="798">
                  <c:v>0.2883556</c:v>
                </c:pt>
                <c:pt idx="799">
                  <c:v>0.2911991</c:v>
                </c:pt>
                <c:pt idx="801">
                  <c:v>0.2907252</c:v>
                </c:pt>
                <c:pt idx="802">
                  <c:v>0.2954644</c:v>
                </c:pt>
                <c:pt idx="804">
                  <c:v>0.2893034</c:v>
                </c:pt>
                <c:pt idx="805">
                  <c:v>0.297834</c:v>
                </c:pt>
                <c:pt idx="807">
                  <c:v>0.2888295</c:v>
                </c:pt>
                <c:pt idx="808">
                  <c:v>0.3073124</c:v>
                </c:pt>
                <c:pt idx="810">
                  <c:v>0.2883556</c:v>
                </c:pt>
                <c:pt idx="811">
                  <c:v>0.3106299</c:v>
                </c:pt>
                <c:pt idx="813">
                  <c:v>0.2878816</c:v>
                </c:pt>
                <c:pt idx="814">
                  <c:v>0.3101559</c:v>
                </c:pt>
                <c:pt idx="816">
                  <c:v>0.2878816</c:v>
                </c:pt>
                <c:pt idx="817">
                  <c:v>0.3092081</c:v>
                </c:pt>
                <c:pt idx="819">
                  <c:v>0.3006775</c:v>
                </c:pt>
                <c:pt idx="820">
                  <c:v>0.3082603</c:v>
                </c:pt>
                <c:pt idx="822">
                  <c:v>0.2532854</c:v>
                </c:pt>
                <c:pt idx="823">
                  <c:v>0.2542332</c:v>
                </c:pt>
                <c:pt idx="825">
                  <c:v>0.2727162</c:v>
                </c:pt>
                <c:pt idx="826">
                  <c:v>0.2731901</c:v>
                </c:pt>
                <c:pt idx="828">
                  <c:v>0.2722422</c:v>
                </c:pt>
                <c:pt idx="829">
                  <c:v>0.2807728</c:v>
                </c:pt>
                <c:pt idx="831">
                  <c:v>0.2712944</c:v>
                </c:pt>
                <c:pt idx="832">
                  <c:v>0.279825</c:v>
                </c:pt>
                <c:pt idx="834">
                  <c:v>0.2708205</c:v>
                </c:pt>
                <c:pt idx="835">
                  <c:v>0.2765075</c:v>
                </c:pt>
                <c:pt idx="837">
                  <c:v>0.2698726</c:v>
                </c:pt>
                <c:pt idx="838">
                  <c:v>0.2741379</c:v>
                </c:pt>
                <c:pt idx="840">
                  <c:v>0.2689248</c:v>
                </c:pt>
                <c:pt idx="841">
                  <c:v>0.2731901</c:v>
                </c:pt>
                <c:pt idx="843">
                  <c:v>0.2684509</c:v>
                </c:pt>
                <c:pt idx="844">
                  <c:v>0.2703466</c:v>
                </c:pt>
                <c:pt idx="846">
                  <c:v>0.267503</c:v>
                </c:pt>
                <c:pt idx="847">
                  <c:v>0.2693987</c:v>
                </c:pt>
                <c:pt idx="849">
                  <c:v>0.267977</c:v>
                </c:pt>
                <c:pt idx="850">
                  <c:v>0.2708205</c:v>
                </c:pt>
                <c:pt idx="852">
                  <c:v>0.237646</c:v>
                </c:pt>
                <c:pt idx="853">
                  <c:v>0.2381199</c:v>
                </c:pt>
                <c:pt idx="855">
                  <c:v>0.2362242</c:v>
                </c:pt>
                <c:pt idx="856">
                  <c:v>0.2447548</c:v>
                </c:pt>
                <c:pt idx="858">
                  <c:v>0.2461766</c:v>
                </c:pt>
                <c:pt idx="859">
                  <c:v>0.2466505</c:v>
                </c:pt>
                <c:pt idx="861">
                  <c:v>0.2352764</c:v>
                </c:pt>
                <c:pt idx="862">
                  <c:v>0.2485462</c:v>
                </c:pt>
                <c:pt idx="864">
                  <c:v>0.2333807</c:v>
                </c:pt>
                <c:pt idx="865">
                  <c:v>0.2480723</c:v>
                </c:pt>
                <c:pt idx="867">
                  <c:v>0.2262719</c:v>
                </c:pt>
                <c:pt idx="868">
                  <c:v>0.2272197</c:v>
                </c:pt>
                <c:pt idx="870">
                  <c:v>0.2310111</c:v>
                </c:pt>
                <c:pt idx="871">
                  <c:v>0.2485462</c:v>
                </c:pt>
                <c:pt idx="873">
                  <c:v>0.2243762</c:v>
                </c:pt>
                <c:pt idx="874">
                  <c:v>0.2504419</c:v>
                </c:pt>
                <c:pt idx="876">
                  <c:v>0.2234284</c:v>
                </c:pt>
                <c:pt idx="877">
                  <c:v>0.249968</c:v>
                </c:pt>
                <c:pt idx="879">
                  <c:v>0.2205848</c:v>
                </c:pt>
                <c:pt idx="880">
                  <c:v>0.249968</c:v>
                </c:pt>
                <c:pt idx="882">
                  <c:v>0.2186892</c:v>
                </c:pt>
                <c:pt idx="883">
                  <c:v>0.249968</c:v>
                </c:pt>
                <c:pt idx="885">
                  <c:v>0.2148978</c:v>
                </c:pt>
                <c:pt idx="886">
                  <c:v>0.2158456</c:v>
                </c:pt>
                <c:pt idx="888">
                  <c:v>0.2177413</c:v>
                </c:pt>
                <c:pt idx="889">
                  <c:v>0.249494</c:v>
                </c:pt>
                <c:pt idx="891">
                  <c:v>0.2130021</c:v>
                </c:pt>
                <c:pt idx="892">
                  <c:v>0.249494</c:v>
                </c:pt>
                <c:pt idx="894">
                  <c:v>0.2106325</c:v>
                </c:pt>
                <c:pt idx="895">
                  <c:v>0.2490201</c:v>
                </c:pt>
                <c:pt idx="897">
                  <c:v>0.2087368</c:v>
                </c:pt>
                <c:pt idx="898">
                  <c:v>0.2475984</c:v>
                </c:pt>
                <c:pt idx="900">
                  <c:v>0.2073151</c:v>
                </c:pt>
                <c:pt idx="901">
                  <c:v>0.2461766</c:v>
                </c:pt>
                <c:pt idx="903">
                  <c:v>0.2087368</c:v>
                </c:pt>
                <c:pt idx="904">
                  <c:v>0.2447548</c:v>
                </c:pt>
                <c:pt idx="906">
                  <c:v>0.2035237</c:v>
                </c:pt>
                <c:pt idx="907">
                  <c:v>0.2073151</c:v>
                </c:pt>
                <c:pt idx="909">
                  <c:v>0.2101586</c:v>
                </c:pt>
                <c:pt idx="910">
                  <c:v>0.2428591</c:v>
                </c:pt>
                <c:pt idx="912">
                  <c:v>0.2035237</c:v>
                </c:pt>
                <c:pt idx="913">
                  <c:v>0.2414374</c:v>
                </c:pt>
                <c:pt idx="915">
                  <c:v>0.2039976</c:v>
                </c:pt>
                <c:pt idx="916">
                  <c:v>0.2395417</c:v>
                </c:pt>
                <c:pt idx="918">
                  <c:v>0.2044715</c:v>
                </c:pt>
                <c:pt idx="919">
                  <c:v>0.237646</c:v>
                </c:pt>
                <c:pt idx="921">
                  <c:v>0.2044715</c:v>
                </c:pt>
                <c:pt idx="922">
                  <c:v>0.2366982</c:v>
                </c:pt>
                <c:pt idx="924">
                  <c:v>0.2044715</c:v>
                </c:pt>
                <c:pt idx="925">
                  <c:v>0.2362242</c:v>
                </c:pt>
                <c:pt idx="927">
                  <c:v>0.2039976</c:v>
                </c:pt>
                <c:pt idx="928">
                  <c:v>0.2357503</c:v>
                </c:pt>
                <c:pt idx="930">
                  <c:v>0.2021019</c:v>
                </c:pt>
                <c:pt idx="931">
                  <c:v>0.2333807</c:v>
                </c:pt>
                <c:pt idx="933">
                  <c:v>0.1978366</c:v>
                </c:pt>
                <c:pt idx="934">
                  <c:v>0.2310111</c:v>
                </c:pt>
                <c:pt idx="936">
                  <c:v>0.1945192</c:v>
                </c:pt>
                <c:pt idx="937">
                  <c:v>0.2291154</c:v>
                </c:pt>
                <c:pt idx="939">
                  <c:v>0.1618186</c:v>
                </c:pt>
                <c:pt idx="940">
                  <c:v>0.1665578</c:v>
                </c:pt>
                <c:pt idx="942">
                  <c:v>0.1907278</c:v>
                </c:pt>
                <c:pt idx="943">
                  <c:v>0.2272197</c:v>
                </c:pt>
                <c:pt idx="945">
                  <c:v>0.1599229</c:v>
                </c:pt>
                <c:pt idx="946">
                  <c:v>0.171771</c:v>
                </c:pt>
                <c:pt idx="948">
                  <c:v>0.1883582</c:v>
                </c:pt>
                <c:pt idx="949">
                  <c:v>0.2253241</c:v>
                </c:pt>
                <c:pt idx="951">
                  <c:v>0.1542359</c:v>
                </c:pt>
                <c:pt idx="952">
                  <c:v>0.1750884</c:v>
                </c:pt>
                <c:pt idx="954">
                  <c:v>0.1855147</c:v>
                </c:pt>
                <c:pt idx="955">
                  <c:v>0.2239023</c:v>
                </c:pt>
                <c:pt idx="957">
                  <c:v>0.129592</c:v>
                </c:pt>
                <c:pt idx="958">
                  <c:v>0.1390704</c:v>
                </c:pt>
                <c:pt idx="960">
                  <c:v>0.1466532</c:v>
                </c:pt>
                <c:pt idx="961">
                  <c:v>0.2220066</c:v>
                </c:pt>
                <c:pt idx="963">
                  <c:v>0.1286442</c:v>
                </c:pt>
                <c:pt idx="964">
                  <c:v>0.2210588</c:v>
                </c:pt>
                <c:pt idx="966">
                  <c:v>0.1267485</c:v>
                </c:pt>
                <c:pt idx="967">
                  <c:v>0.219637</c:v>
                </c:pt>
                <c:pt idx="969">
                  <c:v>0.1253267</c:v>
                </c:pt>
                <c:pt idx="970">
                  <c:v>0.2068411</c:v>
                </c:pt>
                <c:pt idx="972">
                  <c:v>0.2092107</c:v>
                </c:pt>
                <c:pt idx="973">
                  <c:v>0.2186892</c:v>
                </c:pt>
                <c:pt idx="975">
                  <c:v>0.1447575</c:v>
                </c:pt>
                <c:pt idx="976">
                  <c:v>0.1646622</c:v>
                </c:pt>
                <c:pt idx="978">
                  <c:v>0.2092107</c:v>
                </c:pt>
                <c:pt idx="979">
                  <c:v>0.2177413</c:v>
                </c:pt>
                <c:pt idx="981">
                  <c:v>0.2087368</c:v>
                </c:pt>
                <c:pt idx="982">
                  <c:v>0.2172674</c:v>
                </c:pt>
                <c:pt idx="984">
                  <c:v>0.2073151</c:v>
                </c:pt>
                <c:pt idx="985">
                  <c:v>0.2087368</c:v>
                </c:pt>
                <c:pt idx="987">
                  <c:v>0.1651361</c:v>
                </c:pt>
                <c:pt idx="988">
                  <c:v>0.2054194</c:v>
                </c:pt>
                <c:pt idx="990">
                  <c:v>0.2063672</c:v>
                </c:pt>
                <c:pt idx="991">
                  <c:v>0.2087368</c:v>
                </c:pt>
                <c:pt idx="993">
                  <c:v>0.1637143</c:v>
                </c:pt>
                <c:pt idx="994">
                  <c:v>0.2082629</c:v>
                </c:pt>
                <c:pt idx="996">
                  <c:v>0.1622926</c:v>
                </c:pt>
                <c:pt idx="997">
                  <c:v>0.2167935</c:v>
                </c:pt>
                <c:pt idx="999">
                  <c:v>0.1618186</c:v>
                </c:pt>
                <c:pt idx="1000">
                  <c:v>0.2163196</c:v>
                </c:pt>
                <c:pt idx="1002">
                  <c:v>0.1622926</c:v>
                </c:pt>
                <c:pt idx="1003">
                  <c:v>0.2163196</c:v>
                </c:pt>
                <c:pt idx="1005">
                  <c:v>0.1608708</c:v>
                </c:pt>
                <c:pt idx="1006">
                  <c:v>0.2177413</c:v>
                </c:pt>
                <c:pt idx="1008">
                  <c:v>0.1603969</c:v>
                </c:pt>
                <c:pt idx="1009">
                  <c:v>0.2177413</c:v>
                </c:pt>
                <c:pt idx="1011">
                  <c:v>0.1608708</c:v>
                </c:pt>
                <c:pt idx="1012">
                  <c:v>0.2186892</c:v>
                </c:pt>
                <c:pt idx="1014">
                  <c:v>0.1618186</c:v>
                </c:pt>
                <c:pt idx="1015">
                  <c:v>0.2191631</c:v>
                </c:pt>
                <c:pt idx="1017">
                  <c:v>0.1613447</c:v>
                </c:pt>
                <c:pt idx="1018">
                  <c:v>0.2201109</c:v>
                </c:pt>
                <c:pt idx="1020">
                  <c:v>0.1603969</c:v>
                </c:pt>
                <c:pt idx="1021">
                  <c:v>0.2210588</c:v>
                </c:pt>
                <c:pt idx="1023">
                  <c:v>0.1589751</c:v>
                </c:pt>
                <c:pt idx="1024">
                  <c:v>0.2172674</c:v>
                </c:pt>
                <c:pt idx="1026">
                  <c:v>0.1575533</c:v>
                </c:pt>
                <c:pt idx="1027">
                  <c:v>0.2158456</c:v>
                </c:pt>
                <c:pt idx="1029">
                  <c:v>0.1566055</c:v>
                </c:pt>
                <c:pt idx="1030">
                  <c:v>0.213476</c:v>
                </c:pt>
                <c:pt idx="1032">
                  <c:v>0.1561316</c:v>
                </c:pt>
                <c:pt idx="1033">
                  <c:v>0.2115803</c:v>
                </c:pt>
                <c:pt idx="1035">
                  <c:v>0.1551837</c:v>
                </c:pt>
                <c:pt idx="1036">
                  <c:v>0.2106325</c:v>
                </c:pt>
                <c:pt idx="1038">
                  <c:v>0.1542359</c:v>
                </c:pt>
                <c:pt idx="1039">
                  <c:v>0.2068411</c:v>
                </c:pt>
                <c:pt idx="1041">
                  <c:v>0.153762</c:v>
                </c:pt>
                <c:pt idx="1042">
                  <c:v>0.2030498</c:v>
                </c:pt>
                <c:pt idx="1044">
                  <c:v>0.1528141</c:v>
                </c:pt>
                <c:pt idx="1045">
                  <c:v>0.2021019</c:v>
                </c:pt>
                <c:pt idx="1047">
                  <c:v>0.1518663</c:v>
                </c:pt>
                <c:pt idx="1048">
                  <c:v>0.1978366</c:v>
                </c:pt>
                <c:pt idx="1050">
                  <c:v>0.1513924</c:v>
                </c:pt>
                <c:pt idx="1051">
                  <c:v>0.1945192</c:v>
                </c:pt>
                <c:pt idx="1053">
                  <c:v>0.1504445</c:v>
                </c:pt>
                <c:pt idx="1054">
                  <c:v>0.1907278</c:v>
                </c:pt>
                <c:pt idx="1056">
                  <c:v>0.1494967</c:v>
                </c:pt>
                <c:pt idx="1057">
                  <c:v>0.1893061</c:v>
                </c:pt>
                <c:pt idx="1059">
                  <c:v>0.1490228</c:v>
                </c:pt>
                <c:pt idx="1060">
                  <c:v>0.1869364</c:v>
                </c:pt>
                <c:pt idx="1062">
                  <c:v>0.1480749</c:v>
                </c:pt>
                <c:pt idx="1063">
                  <c:v>0.1812494</c:v>
                </c:pt>
                <c:pt idx="1065">
                  <c:v>0.1499706</c:v>
                </c:pt>
                <c:pt idx="1066">
                  <c:v>0.1793537</c:v>
                </c:pt>
                <c:pt idx="1068">
                  <c:v>0.1736667</c:v>
                </c:pt>
                <c:pt idx="1069">
                  <c:v>0.1812494</c:v>
                </c:pt>
                <c:pt idx="1071">
                  <c:v>-0.1068946</c:v>
                </c:pt>
                <c:pt idx="1072">
                  <c:v>-0.1012076</c:v>
                </c:pt>
                <c:pt idx="1074">
                  <c:v>-0.1073686</c:v>
                </c:pt>
                <c:pt idx="1075">
                  <c:v>-0.09789009999999999</c:v>
                </c:pt>
                <c:pt idx="1077">
                  <c:v>-0.1073686</c:v>
                </c:pt>
                <c:pt idx="1078">
                  <c:v>-0.0907813</c:v>
                </c:pt>
                <c:pt idx="1080">
                  <c:v>-0.1083164</c:v>
                </c:pt>
                <c:pt idx="1081">
                  <c:v>-0.0888856</c:v>
                </c:pt>
                <c:pt idx="1083">
                  <c:v>-0.1097382</c:v>
                </c:pt>
                <c:pt idx="1084">
                  <c:v>-0.0922031</c:v>
                </c:pt>
                <c:pt idx="1086">
                  <c:v>-0.1078425</c:v>
                </c:pt>
                <c:pt idx="1087">
                  <c:v>-0.09362479999999999</c:v>
                </c:pt>
                <c:pt idx="1089">
                  <c:v>-0.1059468</c:v>
                </c:pt>
                <c:pt idx="1090">
                  <c:v>-0.0964684</c:v>
                </c:pt>
                <c:pt idx="1092">
                  <c:v>-0.1068946</c:v>
                </c:pt>
                <c:pt idx="1093">
                  <c:v>-0.1035772</c:v>
                </c:pt>
                <c:pt idx="1095">
                  <c:v>-0.116847</c:v>
                </c:pt>
                <c:pt idx="1096">
                  <c:v>-0.1130556</c:v>
                </c:pt>
                <c:pt idx="1098">
                  <c:v>-0.116847</c:v>
                </c:pt>
                <c:pt idx="1099">
                  <c:v>-0.1097382</c:v>
                </c:pt>
                <c:pt idx="1101">
                  <c:v>-0.1211123</c:v>
                </c:pt>
                <c:pt idx="1102">
                  <c:v>-0.1182687</c:v>
                </c:pt>
                <c:pt idx="1104">
                  <c:v>-0.1158991</c:v>
                </c:pt>
                <c:pt idx="1105">
                  <c:v>-0.1140035</c:v>
                </c:pt>
                <c:pt idx="1107">
                  <c:v>-0.1462301</c:v>
                </c:pt>
                <c:pt idx="1108">
                  <c:v>-0.1419648</c:v>
                </c:pt>
                <c:pt idx="1110">
                  <c:v>-0.1476519</c:v>
                </c:pt>
                <c:pt idx="1111">
                  <c:v>-0.1419648</c:v>
                </c:pt>
                <c:pt idx="1113">
                  <c:v>-0.1741914</c:v>
                </c:pt>
                <c:pt idx="1114">
                  <c:v>-0.1670826</c:v>
                </c:pt>
                <c:pt idx="1116">
                  <c:v>-0.1737175</c:v>
                </c:pt>
                <c:pt idx="1117">
                  <c:v>-0.1670826</c:v>
                </c:pt>
                <c:pt idx="1119">
                  <c:v>0.0030551</c:v>
                </c:pt>
                <c:pt idx="1120">
                  <c:v>0.0362295</c:v>
                </c:pt>
                <c:pt idx="1122">
                  <c:v>0.057556</c:v>
                </c:pt>
                <c:pt idx="1123">
                  <c:v>0.0603995</c:v>
                </c:pt>
                <c:pt idx="1125">
                  <c:v>0.0021072</c:v>
                </c:pt>
                <c:pt idx="1126">
                  <c:v>0.063717</c:v>
                </c:pt>
                <c:pt idx="1128">
                  <c:v>0.0025811</c:v>
                </c:pt>
                <c:pt idx="1129">
                  <c:v>0.0641909</c:v>
                </c:pt>
                <c:pt idx="1131">
                  <c:v>0.0016333</c:v>
                </c:pt>
                <c:pt idx="1132">
                  <c:v>0.06561259999999999</c:v>
                </c:pt>
                <c:pt idx="1134">
                  <c:v>0.0011594</c:v>
                </c:pt>
                <c:pt idx="1135">
                  <c:v>0.06466479999999999</c:v>
                </c:pt>
                <c:pt idx="1137">
                  <c:v>0.0011594</c:v>
                </c:pt>
                <c:pt idx="1138">
                  <c:v>0.063717</c:v>
                </c:pt>
                <c:pt idx="1140">
                  <c:v>-0.0012102</c:v>
                </c:pt>
                <c:pt idx="1141">
                  <c:v>0.06940399999999999</c:v>
                </c:pt>
                <c:pt idx="1143">
                  <c:v>-0.0007363</c:v>
                </c:pt>
                <c:pt idx="1144">
                  <c:v>0.07319539999999999</c:v>
                </c:pt>
                <c:pt idx="1146">
                  <c:v>-0.0012102</c:v>
                </c:pt>
                <c:pt idx="1147">
                  <c:v>0.07414320000000001</c:v>
                </c:pt>
                <c:pt idx="1149">
                  <c:v>-0.0031059</c:v>
                </c:pt>
                <c:pt idx="1150">
                  <c:v>0.07509109999999999</c:v>
                </c:pt>
                <c:pt idx="1152">
                  <c:v>-0.0040538</c:v>
                </c:pt>
                <c:pt idx="1153">
                  <c:v>0.07461710000000001</c:v>
                </c:pt>
                <c:pt idx="1155">
                  <c:v>-0.0050016</c:v>
                </c:pt>
                <c:pt idx="1156">
                  <c:v>0.07129969999999999</c:v>
                </c:pt>
                <c:pt idx="1158">
                  <c:v>-0.0059494</c:v>
                </c:pt>
                <c:pt idx="1159">
                  <c:v>0.06940399999999999</c:v>
                </c:pt>
                <c:pt idx="1161">
                  <c:v>-0.007845100000000001</c:v>
                </c:pt>
                <c:pt idx="1162">
                  <c:v>0.06750829999999999</c:v>
                </c:pt>
                <c:pt idx="1164">
                  <c:v>-0.0064234</c:v>
                </c:pt>
                <c:pt idx="1165">
                  <c:v>0.0622952</c:v>
                </c:pt>
                <c:pt idx="1167">
                  <c:v>-0.0064234</c:v>
                </c:pt>
                <c:pt idx="1168">
                  <c:v>0.0613474</c:v>
                </c:pt>
                <c:pt idx="1170">
                  <c:v>-0.0064234</c:v>
                </c:pt>
                <c:pt idx="1171">
                  <c:v>0.0608734</c:v>
                </c:pt>
                <c:pt idx="1173">
                  <c:v>-0.0064234</c:v>
                </c:pt>
                <c:pt idx="1174">
                  <c:v>0.0618213</c:v>
                </c:pt>
                <c:pt idx="1176">
                  <c:v>0.0077943</c:v>
                </c:pt>
                <c:pt idx="1177">
                  <c:v>0.0599256</c:v>
                </c:pt>
                <c:pt idx="1179">
                  <c:v>-0.2102094</c:v>
                </c:pt>
                <c:pt idx="1180">
                  <c:v>-0.1926744</c:v>
                </c:pt>
                <c:pt idx="1182">
                  <c:v>-0.2258488</c:v>
                </c:pt>
                <c:pt idx="1183">
                  <c:v>-0.1922004</c:v>
                </c:pt>
                <c:pt idx="1185">
                  <c:v>-0.2400665</c:v>
                </c:pt>
                <c:pt idx="1186">
                  <c:v>-0.1917265</c:v>
                </c:pt>
                <c:pt idx="1188">
                  <c:v>-0.2533363</c:v>
                </c:pt>
                <c:pt idx="1189">
                  <c:v>-0.1912526</c:v>
                </c:pt>
                <c:pt idx="1191">
                  <c:v>-0.2666061</c:v>
                </c:pt>
                <c:pt idx="1192">
                  <c:v>-0.1907787</c:v>
                </c:pt>
                <c:pt idx="1194">
                  <c:v>-0.2680278</c:v>
                </c:pt>
                <c:pt idx="1195">
                  <c:v>-0.1903048</c:v>
                </c:pt>
                <c:pt idx="1197">
                  <c:v>-0.26708</c:v>
                </c:pt>
                <c:pt idx="1198">
                  <c:v>-0.1898308</c:v>
                </c:pt>
                <c:pt idx="1200">
                  <c:v>-0.2666061</c:v>
                </c:pt>
                <c:pt idx="1201">
                  <c:v>-0.1893569</c:v>
                </c:pt>
                <c:pt idx="1203">
                  <c:v>-0.2656582</c:v>
                </c:pt>
                <c:pt idx="1204">
                  <c:v>-0.1893569</c:v>
                </c:pt>
                <c:pt idx="1206">
                  <c:v>-0.2651843</c:v>
                </c:pt>
                <c:pt idx="1207">
                  <c:v>-0.188883</c:v>
                </c:pt>
                <c:pt idx="1209">
                  <c:v>-0.2647104</c:v>
                </c:pt>
                <c:pt idx="1210">
                  <c:v>-0.1884091</c:v>
                </c:pt>
                <c:pt idx="1212">
                  <c:v>-0.2637625</c:v>
                </c:pt>
                <c:pt idx="1213">
                  <c:v>-0.1879351</c:v>
                </c:pt>
                <c:pt idx="1215">
                  <c:v>-0.2632886</c:v>
                </c:pt>
                <c:pt idx="1216">
                  <c:v>-0.1874612</c:v>
                </c:pt>
                <c:pt idx="1218">
                  <c:v>-0.2628147</c:v>
                </c:pt>
                <c:pt idx="1219">
                  <c:v>-0.1869873</c:v>
                </c:pt>
                <c:pt idx="1221">
                  <c:v>-0.2618668</c:v>
                </c:pt>
                <c:pt idx="1222">
                  <c:v>-0.1865134</c:v>
                </c:pt>
                <c:pt idx="1224">
                  <c:v>-0.2613929</c:v>
                </c:pt>
                <c:pt idx="1225">
                  <c:v>-0.1959918</c:v>
                </c:pt>
                <c:pt idx="1227">
                  <c:v>-0.1926744</c:v>
                </c:pt>
                <c:pt idx="1228">
                  <c:v>-0.1884091</c:v>
                </c:pt>
                <c:pt idx="1230">
                  <c:v>-0.2599712</c:v>
                </c:pt>
                <c:pt idx="1231">
                  <c:v>-0.2106834</c:v>
                </c:pt>
                <c:pt idx="1233">
                  <c:v>-0.2585494</c:v>
                </c:pt>
                <c:pt idx="1234">
                  <c:v>-0.2106834</c:v>
                </c:pt>
                <c:pt idx="1236">
                  <c:v>-0.2613929</c:v>
                </c:pt>
                <c:pt idx="1237">
                  <c:v>-0.2140008</c:v>
                </c:pt>
                <c:pt idx="1239">
                  <c:v>-0.2613929</c:v>
                </c:pt>
                <c:pt idx="1240">
                  <c:v>-0.2140008</c:v>
                </c:pt>
                <c:pt idx="1242">
                  <c:v>-0.2594972</c:v>
                </c:pt>
                <c:pt idx="1243">
                  <c:v>-0.2154226</c:v>
                </c:pt>
                <c:pt idx="1245">
                  <c:v>-0.2561798</c:v>
                </c:pt>
                <c:pt idx="1246">
                  <c:v>-0.2163704</c:v>
                </c:pt>
                <c:pt idx="1248">
                  <c:v>-0.254758</c:v>
                </c:pt>
                <c:pt idx="1249">
                  <c:v>-0.2168443</c:v>
                </c:pt>
                <c:pt idx="1251">
                  <c:v>-0.2523884</c:v>
                </c:pt>
                <c:pt idx="1252">
                  <c:v>-0.2244271</c:v>
                </c:pt>
                <c:pt idx="1254">
                  <c:v>-0.2201618</c:v>
                </c:pt>
                <c:pt idx="1255">
                  <c:v>-0.2163704</c:v>
                </c:pt>
                <c:pt idx="1257">
                  <c:v>-0.2509667</c:v>
                </c:pt>
                <c:pt idx="1258">
                  <c:v>-0.2244271</c:v>
                </c:pt>
                <c:pt idx="1260">
                  <c:v>-0.248597</c:v>
                </c:pt>
                <c:pt idx="1261">
                  <c:v>-0.2234792</c:v>
                </c:pt>
                <c:pt idx="1263">
                  <c:v>-0.2481231</c:v>
                </c:pt>
                <c:pt idx="1264">
                  <c:v>-0.2230053</c:v>
                </c:pt>
                <c:pt idx="1266">
                  <c:v>-0.2509667</c:v>
                </c:pt>
                <c:pt idx="1267">
                  <c:v>-0.2225314</c:v>
                </c:pt>
                <c:pt idx="1269">
                  <c:v>-0.2514406</c:v>
                </c:pt>
                <c:pt idx="1270">
                  <c:v>-0.2215835</c:v>
                </c:pt>
                <c:pt idx="1272">
                  <c:v>-0.2509667</c:v>
                </c:pt>
                <c:pt idx="1273">
                  <c:v>-0.2201618</c:v>
                </c:pt>
                <c:pt idx="1275">
                  <c:v>-0.2519145</c:v>
                </c:pt>
                <c:pt idx="1276">
                  <c:v>-0.2225314</c:v>
                </c:pt>
                <c:pt idx="1278">
                  <c:v>-0.2514406</c:v>
                </c:pt>
                <c:pt idx="1279">
                  <c:v>-0.224901</c:v>
                </c:pt>
                <c:pt idx="1281">
                  <c:v>-0.2504927</c:v>
                </c:pt>
                <c:pt idx="1282">
                  <c:v>-0.2258488</c:v>
                </c:pt>
                <c:pt idx="1284">
                  <c:v>-0.2500188</c:v>
                </c:pt>
                <c:pt idx="1285">
                  <c:v>-0.2272706</c:v>
                </c:pt>
                <c:pt idx="1287">
                  <c:v>-0.2495449</c:v>
                </c:pt>
                <c:pt idx="1288">
                  <c:v>-0.2286924</c:v>
                </c:pt>
                <c:pt idx="1290">
                  <c:v>-0.248597</c:v>
                </c:pt>
                <c:pt idx="1291">
                  <c:v>-0.2315359</c:v>
                </c:pt>
                <c:pt idx="1293">
                  <c:v>-0.2481231</c:v>
                </c:pt>
                <c:pt idx="1294">
                  <c:v>-0.2324837</c:v>
                </c:pt>
                <c:pt idx="1296">
                  <c:v>-0.2476492</c:v>
                </c:pt>
                <c:pt idx="1297">
                  <c:v>-0.2320098</c:v>
                </c:pt>
                <c:pt idx="1299">
                  <c:v>-0.2471753</c:v>
                </c:pt>
                <c:pt idx="1300">
                  <c:v>-0.2329577</c:v>
                </c:pt>
                <c:pt idx="1302">
                  <c:v>-0.2462274</c:v>
                </c:pt>
                <c:pt idx="1303">
                  <c:v>-0.2343794</c:v>
                </c:pt>
                <c:pt idx="1305">
                  <c:v>-0.2457535</c:v>
                </c:pt>
                <c:pt idx="1306">
                  <c:v>-0.2339055</c:v>
                </c:pt>
                <c:pt idx="1308">
                  <c:v>-0.2448057</c:v>
                </c:pt>
                <c:pt idx="1309">
                  <c:v>-0.2334316</c:v>
                </c:pt>
                <c:pt idx="1311">
                  <c:v>-0.2443318</c:v>
                </c:pt>
                <c:pt idx="1312">
                  <c:v>-0.2329577</c:v>
                </c:pt>
                <c:pt idx="1314">
                  <c:v>-0.2438578</c:v>
                </c:pt>
                <c:pt idx="1315">
                  <c:v>-0.2324837</c:v>
                </c:pt>
                <c:pt idx="1317">
                  <c:v>-0.24291</c:v>
                </c:pt>
                <c:pt idx="1318">
                  <c:v>-0.2315359</c:v>
                </c:pt>
                <c:pt idx="1320">
                  <c:v>-0.2424361</c:v>
                </c:pt>
                <c:pt idx="1321">
                  <c:v>-0.231062</c:v>
                </c:pt>
                <c:pt idx="1323">
                  <c:v>-0.2414882</c:v>
                </c:pt>
                <c:pt idx="1324">
                  <c:v>-0.2410143</c:v>
                </c:pt>
                <c:pt idx="1326">
                  <c:v>0.0921522</c:v>
                </c:pt>
                <c:pt idx="1327">
                  <c:v>0.093574</c:v>
                </c:pt>
                <c:pt idx="1329">
                  <c:v>0.0902565</c:v>
                </c:pt>
                <c:pt idx="1330">
                  <c:v>0.0954697</c:v>
                </c:pt>
                <c:pt idx="1332">
                  <c:v>0.099261</c:v>
                </c:pt>
                <c:pt idx="1333">
                  <c:v>0.1040003</c:v>
                </c:pt>
                <c:pt idx="1335">
                  <c:v>0.0902565</c:v>
                </c:pt>
                <c:pt idx="1336">
                  <c:v>0.1025785</c:v>
                </c:pt>
                <c:pt idx="1338">
                  <c:v>0.08883480000000001</c:v>
                </c:pt>
                <c:pt idx="1339">
                  <c:v>0.1073177</c:v>
                </c:pt>
                <c:pt idx="1341">
                  <c:v>0.08836090000000001</c:v>
                </c:pt>
                <c:pt idx="1342">
                  <c:v>0.1073177</c:v>
                </c:pt>
                <c:pt idx="1344">
                  <c:v>0.08456950000000001</c:v>
                </c:pt>
                <c:pt idx="1345">
                  <c:v>0.1082655</c:v>
                </c:pt>
                <c:pt idx="1347">
                  <c:v>0.08030420000000001</c:v>
                </c:pt>
                <c:pt idx="1348">
                  <c:v>0.1082655</c:v>
                </c:pt>
                <c:pt idx="1350">
                  <c:v>0.07698679999999999</c:v>
                </c:pt>
                <c:pt idx="1351">
                  <c:v>0.1082655</c:v>
                </c:pt>
                <c:pt idx="1353">
                  <c:v>0.07698679999999999</c:v>
                </c:pt>
                <c:pt idx="1354">
                  <c:v>0.1087395</c:v>
                </c:pt>
                <c:pt idx="1356">
                  <c:v>0.07793460000000001</c:v>
                </c:pt>
                <c:pt idx="1357">
                  <c:v>0.111583</c:v>
                </c:pt>
                <c:pt idx="1359">
                  <c:v>0.07840850000000001</c:v>
                </c:pt>
                <c:pt idx="1360">
                  <c:v>0.1125308</c:v>
                </c:pt>
                <c:pt idx="1362">
                  <c:v>0.07888240000000001</c:v>
                </c:pt>
                <c:pt idx="1363">
                  <c:v>0.1134787</c:v>
                </c:pt>
                <c:pt idx="1365">
                  <c:v>0.07129969999999999</c:v>
                </c:pt>
                <c:pt idx="1366">
                  <c:v>0.1139526</c:v>
                </c:pt>
                <c:pt idx="1368">
                  <c:v>0.07082579999999999</c:v>
                </c:pt>
                <c:pt idx="1369">
                  <c:v>0.1130048</c:v>
                </c:pt>
                <c:pt idx="1371">
                  <c:v>0.0679823</c:v>
                </c:pt>
                <c:pt idx="1372">
                  <c:v>0.1120569</c:v>
                </c:pt>
                <c:pt idx="1374">
                  <c:v>0.06466479999999999</c:v>
                </c:pt>
                <c:pt idx="1375">
                  <c:v>0.1130048</c:v>
                </c:pt>
                <c:pt idx="1377">
                  <c:v>0.0618213</c:v>
                </c:pt>
                <c:pt idx="1378">
                  <c:v>0.1125308</c:v>
                </c:pt>
                <c:pt idx="1380">
                  <c:v>0.0608734</c:v>
                </c:pt>
                <c:pt idx="1381">
                  <c:v>0.1125308</c:v>
                </c:pt>
                <c:pt idx="1383">
                  <c:v>0.0599256</c:v>
                </c:pt>
                <c:pt idx="1384">
                  <c:v>0.1120569</c:v>
                </c:pt>
                <c:pt idx="1386">
                  <c:v>0.0594517</c:v>
                </c:pt>
                <c:pt idx="1387">
                  <c:v>0.1120569</c:v>
                </c:pt>
                <c:pt idx="1389">
                  <c:v>0.0603995</c:v>
                </c:pt>
                <c:pt idx="1390">
                  <c:v>0.111583</c:v>
                </c:pt>
                <c:pt idx="1392">
                  <c:v>0.0608734</c:v>
                </c:pt>
                <c:pt idx="1393">
                  <c:v>0.111583</c:v>
                </c:pt>
                <c:pt idx="1395">
                  <c:v>0.0641909</c:v>
                </c:pt>
                <c:pt idx="1396">
                  <c:v>0.1111091</c:v>
                </c:pt>
                <c:pt idx="1398">
                  <c:v>0.06466479999999999</c:v>
                </c:pt>
                <c:pt idx="1399">
                  <c:v>0.1106352</c:v>
                </c:pt>
                <c:pt idx="1401">
                  <c:v>0.0660866</c:v>
                </c:pt>
                <c:pt idx="1402">
                  <c:v>0.1106352</c:v>
                </c:pt>
                <c:pt idx="1404">
                  <c:v>0.06513869999999999</c:v>
                </c:pt>
                <c:pt idx="1405">
                  <c:v>0.1101612</c:v>
                </c:pt>
                <c:pt idx="1407">
                  <c:v>0.0641909</c:v>
                </c:pt>
                <c:pt idx="1408">
                  <c:v>0.1101612</c:v>
                </c:pt>
                <c:pt idx="1410">
                  <c:v>0.06987790000000001</c:v>
                </c:pt>
                <c:pt idx="1411">
                  <c:v>0.1096873</c:v>
                </c:pt>
                <c:pt idx="1413">
                  <c:v>0.07366929999999999</c:v>
                </c:pt>
                <c:pt idx="1414">
                  <c:v>0.1096873</c:v>
                </c:pt>
                <c:pt idx="1416">
                  <c:v>0.07461710000000001</c:v>
                </c:pt>
                <c:pt idx="1417">
                  <c:v>0.1092134</c:v>
                </c:pt>
                <c:pt idx="1419">
                  <c:v>0.07556499999999999</c:v>
                </c:pt>
                <c:pt idx="1420">
                  <c:v>0.1087395</c:v>
                </c:pt>
                <c:pt idx="1422">
                  <c:v>0.07509109999999999</c:v>
                </c:pt>
                <c:pt idx="1423">
                  <c:v>0.1073177</c:v>
                </c:pt>
                <c:pt idx="1425">
                  <c:v>0.07177360000000001</c:v>
                </c:pt>
                <c:pt idx="1426">
                  <c:v>0.1063699</c:v>
                </c:pt>
                <c:pt idx="1428">
                  <c:v>0.06987790000000001</c:v>
                </c:pt>
                <c:pt idx="1429">
                  <c:v>0.1044742</c:v>
                </c:pt>
                <c:pt idx="1431">
                  <c:v>0.0964175</c:v>
                </c:pt>
                <c:pt idx="1432">
                  <c:v>0.1044742</c:v>
                </c:pt>
                <c:pt idx="1434">
                  <c:v>0.1087395</c:v>
                </c:pt>
                <c:pt idx="1435">
                  <c:v>0.1130048</c:v>
                </c:pt>
                <c:pt idx="1437">
                  <c:v>0.1186918</c:v>
                </c:pt>
                <c:pt idx="1438">
                  <c:v>0.1215353</c:v>
                </c:pt>
                <c:pt idx="1440">
                  <c:v>0.1087395</c:v>
                </c:pt>
                <c:pt idx="1441">
                  <c:v>0.1286442</c:v>
                </c:pt>
                <c:pt idx="1443">
                  <c:v>0.1092134</c:v>
                </c:pt>
                <c:pt idx="1444">
                  <c:v>0.1305398</c:v>
                </c:pt>
                <c:pt idx="1446">
                  <c:v>0.1319616</c:v>
                </c:pt>
                <c:pt idx="1447">
                  <c:v>0.1371747</c:v>
                </c:pt>
                <c:pt idx="1449">
                  <c:v>0.1120569</c:v>
                </c:pt>
                <c:pt idx="1450">
                  <c:v>0.1376487</c:v>
                </c:pt>
                <c:pt idx="1452">
                  <c:v>0.1130048</c:v>
                </c:pt>
                <c:pt idx="1453">
                  <c:v>0.1400183</c:v>
                </c:pt>
                <c:pt idx="1455">
                  <c:v>0.1139526</c:v>
                </c:pt>
                <c:pt idx="1456">
                  <c:v>0.1423879</c:v>
                </c:pt>
                <c:pt idx="1458">
                  <c:v>0.1144265</c:v>
                </c:pt>
                <c:pt idx="1459">
                  <c:v>0.1419139</c:v>
                </c:pt>
                <c:pt idx="1461">
                  <c:v>0.1452314</c:v>
                </c:pt>
                <c:pt idx="1462">
                  <c:v>0.1457053</c:v>
                </c:pt>
                <c:pt idx="1464">
                  <c:v>0.1134787</c:v>
                </c:pt>
                <c:pt idx="1465">
                  <c:v>0.1499706</c:v>
                </c:pt>
                <c:pt idx="1467">
                  <c:v>0.1125308</c:v>
                </c:pt>
                <c:pt idx="1468">
                  <c:v>0.1490228</c:v>
                </c:pt>
                <c:pt idx="1470">
                  <c:v>0.1134787</c:v>
                </c:pt>
                <c:pt idx="1471">
                  <c:v>0.1494967</c:v>
                </c:pt>
                <c:pt idx="1473">
                  <c:v>0.1130048</c:v>
                </c:pt>
                <c:pt idx="1474">
                  <c:v>0.1490228</c:v>
                </c:pt>
                <c:pt idx="1476">
                  <c:v>0.1130048</c:v>
                </c:pt>
                <c:pt idx="1477">
                  <c:v>0.1485488</c:v>
                </c:pt>
                <c:pt idx="1479">
                  <c:v>0.1125308</c:v>
                </c:pt>
                <c:pt idx="1480">
                  <c:v>0.1485488</c:v>
                </c:pt>
                <c:pt idx="1482">
                  <c:v>0.1125308</c:v>
                </c:pt>
                <c:pt idx="1483">
                  <c:v>0.1480749</c:v>
                </c:pt>
                <c:pt idx="1485">
                  <c:v>0.1120569</c:v>
                </c:pt>
                <c:pt idx="1486">
                  <c:v>0.147601</c:v>
                </c:pt>
                <c:pt idx="1488">
                  <c:v>0.1120569</c:v>
                </c:pt>
                <c:pt idx="1489">
                  <c:v>0.147601</c:v>
                </c:pt>
                <c:pt idx="1491">
                  <c:v>0.111583</c:v>
                </c:pt>
                <c:pt idx="1492">
                  <c:v>0.1471271</c:v>
                </c:pt>
                <c:pt idx="1494">
                  <c:v>0.1111091</c:v>
                </c:pt>
                <c:pt idx="1495">
                  <c:v>0.1466532</c:v>
                </c:pt>
                <c:pt idx="1497">
                  <c:v>0.1111091</c:v>
                </c:pt>
                <c:pt idx="1498">
                  <c:v>0.1466532</c:v>
                </c:pt>
                <c:pt idx="1500">
                  <c:v>0.1106352</c:v>
                </c:pt>
                <c:pt idx="1501">
                  <c:v>0.1461792</c:v>
                </c:pt>
                <c:pt idx="1503">
                  <c:v>0.1106352</c:v>
                </c:pt>
                <c:pt idx="1504">
                  <c:v>0.1457053</c:v>
                </c:pt>
                <c:pt idx="1506">
                  <c:v>0.1101612</c:v>
                </c:pt>
                <c:pt idx="1507">
                  <c:v>0.1457053</c:v>
                </c:pt>
                <c:pt idx="1509">
                  <c:v>0.1101612</c:v>
                </c:pt>
                <c:pt idx="1510">
                  <c:v>0.1452314</c:v>
                </c:pt>
                <c:pt idx="1512">
                  <c:v>0.1096873</c:v>
                </c:pt>
                <c:pt idx="1513">
                  <c:v>0.1447575</c:v>
                </c:pt>
                <c:pt idx="1515">
                  <c:v>0.1182179</c:v>
                </c:pt>
                <c:pt idx="1516">
                  <c:v>0.1442835</c:v>
                </c:pt>
                <c:pt idx="1518">
                  <c:v>0.1419139</c:v>
                </c:pt>
                <c:pt idx="1519">
                  <c:v>0.1442835</c:v>
                </c:pt>
                <c:pt idx="1521">
                  <c:v>-0.0571329</c:v>
                </c:pt>
                <c:pt idx="1522">
                  <c:v>0.0186945</c:v>
                </c:pt>
                <c:pt idx="1524">
                  <c:v>-0.0831986</c:v>
                </c:pt>
                <c:pt idx="1525">
                  <c:v>0.0186945</c:v>
                </c:pt>
                <c:pt idx="1527">
                  <c:v>-0.0827247</c:v>
                </c:pt>
                <c:pt idx="1528">
                  <c:v>0.0186945</c:v>
                </c:pt>
                <c:pt idx="1530">
                  <c:v>-0.0827247</c:v>
                </c:pt>
                <c:pt idx="1531">
                  <c:v>0.0186945</c:v>
                </c:pt>
                <c:pt idx="1533">
                  <c:v>-0.0827247</c:v>
                </c:pt>
                <c:pt idx="1534">
                  <c:v>0.0186945</c:v>
                </c:pt>
                <c:pt idx="1536">
                  <c:v>-0.0822507</c:v>
                </c:pt>
                <c:pt idx="1537">
                  <c:v>0.0186945</c:v>
                </c:pt>
                <c:pt idx="1539">
                  <c:v>-0.0822507</c:v>
                </c:pt>
                <c:pt idx="1540">
                  <c:v>0.0186945</c:v>
                </c:pt>
                <c:pt idx="1542">
                  <c:v>-0.0817768</c:v>
                </c:pt>
                <c:pt idx="1543">
                  <c:v>0.0186945</c:v>
                </c:pt>
                <c:pt idx="1545">
                  <c:v>-0.0817768</c:v>
                </c:pt>
                <c:pt idx="1546">
                  <c:v>0.0186945</c:v>
                </c:pt>
                <c:pt idx="1548">
                  <c:v>-0.0817768</c:v>
                </c:pt>
                <c:pt idx="1549">
                  <c:v>0.0186945</c:v>
                </c:pt>
                <c:pt idx="1551">
                  <c:v>-0.0813029</c:v>
                </c:pt>
                <c:pt idx="1552">
                  <c:v>0.0186945</c:v>
                </c:pt>
                <c:pt idx="1554">
                  <c:v>-0.0813029</c:v>
                </c:pt>
                <c:pt idx="1555">
                  <c:v>0.0182205</c:v>
                </c:pt>
                <c:pt idx="1557">
                  <c:v>-0.0813029</c:v>
                </c:pt>
                <c:pt idx="1558">
                  <c:v>0.0182205</c:v>
                </c:pt>
                <c:pt idx="1560">
                  <c:v>-0.080829</c:v>
                </c:pt>
                <c:pt idx="1561">
                  <c:v>0.0182205</c:v>
                </c:pt>
                <c:pt idx="1563">
                  <c:v>-0.080829</c:v>
                </c:pt>
                <c:pt idx="1564">
                  <c:v>0.0144292</c:v>
                </c:pt>
                <c:pt idx="1566">
                  <c:v>-0.080829</c:v>
                </c:pt>
                <c:pt idx="1567">
                  <c:v>0.0125335</c:v>
                </c:pt>
                <c:pt idx="1569">
                  <c:v>-0.0803551</c:v>
                </c:pt>
                <c:pt idx="1570">
                  <c:v>0.0125335</c:v>
                </c:pt>
                <c:pt idx="1572">
                  <c:v>-0.0803551</c:v>
                </c:pt>
                <c:pt idx="1573">
                  <c:v>0.0144292</c:v>
                </c:pt>
                <c:pt idx="1575">
                  <c:v>-0.0798811</c:v>
                </c:pt>
                <c:pt idx="1576">
                  <c:v>0.009216</c:v>
                </c:pt>
                <c:pt idx="1578">
                  <c:v>-0.0798811</c:v>
                </c:pt>
                <c:pt idx="1579">
                  <c:v>-0.0722984</c:v>
                </c:pt>
                <c:pt idx="1581">
                  <c:v>0.0921522</c:v>
                </c:pt>
                <c:pt idx="1582">
                  <c:v>0.1077916</c:v>
                </c:pt>
                <c:pt idx="1584">
                  <c:v>0.0945218</c:v>
                </c:pt>
                <c:pt idx="1585">
                  <c:v>0.1096873</c:v>
                </c:pt>
                <c:pt idx="1587">
                  <c:v>0.09499580000000001</c:v>
                </c:pt>
                <c:pt idx="1588">
                  <c:v>0.1442835</c:v>
                </c:pt>
                <c:pt idx="1590">
                  <c:v>0.0940479</c:v>
                </c:pt>
                <c:pt idx="1591">
                  <c:v>0.1703492</c:v>
                </c:pt>
                <c:pt idx="1593">
                  <c:v>0.0959436</c:v>
                </c:pt>
                <c:pt idx="1594">
                  <c:v>0.0987871</c:v>
                </c:pt>
                <c:pt idx="1596">
                  <c:v>0.1044742</c:v>
                </c:pt>
                <c:pt idx="1597">
                  <c:v>0.1760363</c:v>
                </c:pt>
                <c:pt idx="1599">
                  <c:v>0.1030524</c:v>
                </c:pt>
                <c:pt idx="1600">
                  <c:v>0.1784059</c:v>
                </c:pt>
                <c:pt idx="1602">
                  <c:v>0.1077916</c:v>
                </c:pt>
                <c:pt idx="1603">
                  <c:v>0.1812494</c:v>
                </c:pt>
                <c:pt idx="1605">
                  <c:v>0.1077916</c:v>
                </c:pt>
                <c:pt idx="1606">
                  <c:v>0.1831451</c:v>
                </c:pt>
                <c:pt idx="1608">
                  <c:v>0.1087395</c:v>
                </c:pt>
                <c:pt idx="1609">
                  <c:v>0.1869364</c:v>
                </c:pt>
                <c:pt idx="1611">
                  <c:v>0.1134787</c:v>
                </c:pt>
                <c:pt idx="1612">
                  <c:v>0.1182179</c:v>
                </c:pt>
                <c:pt idx="1614">
                  <c:v>0.1220093</c:v>
                </c:pt>
                <c:pt idx="1615">
                  <c:v>0.1893061</c:v>
                </c:pt>
                <c:pt idx="1617">
                  <c:v>0.1291181</c:v>
                </c:pt>
                <c:pt idx="1618">
                  <c:v>0.1888321</c:v>
                </c:pt>
                <c:pt idx="1620">
                  <c:v>0.1310138</c:v>
                </c:pt>
                <c:pt idx="1621">
                  <c:v>0.1314877</c:v>
                </c:pt>
                <c:pt idx="1623">
                  <c:v>0.1376487</c:v>
                </c:pt>
                <c:pt idx="1624">
                  <c:v>0.1859886</c:v>
                </c:pt>
                <c:pt idx="1626">
                  <c:v>0.1381226</c:v>
                </c:pt>
                <c:pt idx="1627">
                  <c:v>0.1831451</c:v>
                </c:pt>
                <c:pt idx="1629">
                  <c:v>0.1404922</c:v>
                </c:pt>
                <c:pt idx="1630">
                  <c:v>0.1812494</c:v>
                </c:pt>
                <c:pt idx="1632">
                  <c:v>0.1428618</c:v>
                </c:pt>
                <c:pt idx="1633">
                  <c:v>0.1807755</c:v>
                </c:pt>
                <c:pt idx="1635">
                  <c:v>0.1423879</c:v>
                </c:pt>
                <c:pt idx="1636">
                  <c:v>0.1447575</c:v>
                </c:pt>
                <c:pt idx="1638">
                  <c:v>0.1461792</c:v>
                </c:pt>
                <c:pt idx="1639">
                  <c:v>0.1803016</c:v>
                </c:pt>
                <c:pt idx="1641">
                  <c:v>0.1504445</c:v>
                </c:pt>
                <c:pt idx="1642">
                  <c:v>0.1632404</c:v>
                </c:pt>
                <c:pt idx="1644">
                  <c:v>0.1679796</c:v>
                </c:pt>
                <c:pt idx="1645">
                  <c:v>0.1684535</c:v>
                </c:pt>
                <c:pt idx="1647">
                  <c:v>0.1736667</c:v>
                </c:pt>
                <c:pt idx="1648">
                  <c:v>0.1765102</c:v>
                </c:pt>
                <c:pt idx="1650">
                  <c:v>0.1494967</c:v>
                </c:pt>
                <c:pt idx="1651">
                  <c:v>0.1570794</c:v>
                </c:pt>
                <c:pt idx="1653">
                  <c:v>0.07509109999999999</c:v>
                </c:pt>
                <c:pt idx="1654">
                  <c:v>0.08172599999999999</c:v>
                </c:pt>
                <c:pt idx="1656">
                  <c:v>0.0878869</c:v>
                </c:pt>
                <c:pt idx="1657">
                  <c:v>0.0897826</c:v>
                </c:pt>
                <c:pt idx="1659">
                  <c:v>0.1006828</c:v>
                </c:pt>
                <c:pt idx="1660">
                  <c:v>0.105422</c:v>
                </c:pt>
                <c:pt idx="1662">
                  <c:v>0.07319539999999999</c:v>
                </c:pt>
                <c:pt idx="1663">
                  <c:v>0.09073050000000001</c:v>
                </c:pt>
                <c:pt idx="1665">
                  <c:v>0.0940479</c:v>
                </c:pt>
                <c:pt idx="1666">
                  <c:v>0.1044742</c:v>
                </c:pt>
                <c:pt idx="1668">
                  <c:v>0.051395</c:v>
                </c:pt>
                <c:pt idx="1669">
                  <c:v>0.0570821</c:v>
                </c:pt>
                <c:pt idx="1671">
                  <c:v>0.0679823</c:v>
                </c:pt>
                <c:pt idx="1672">
                  <c:v>0.0926261</c:v>
                </c:pt>
                <c:pt idx="1674">
                  <c:v>0.093574</c:v>
                </c:pt>
                <c:pt idx="1675">
                  <c:v>0.0968914</c:v>
                </c:pt>
                <c:pt idx="1677">
                  <c:v>0.0314903</c:v>
                </c:pt>
                <c:pt idx="1678">
                  <c:v>0.0404948</c:v>
                </c:pt>
                <c:pt idx="1680">
                  <c:v>0.0428644</c:v>
                </c:pt>
                <c:pt idx="1681">
                  <c:v>0.0585038</c:v>
                </c:pt>
                <c:pt idx="1683">
                  <c:v>0.06276909999999999</c:v>
                </c:pt>
                <c:pt idx="1684">
                  <c:v>0.063717</c:v>
                </c:pt>
                <c:pt idx="1686">
                  <c:v>0.06656049999999999</c:v>
                </c:pt>
                <c:pt idx="1687">
                  <c:v>0.0959436</c:v>
                </c:pt>
                <c:pt idx="1689">
                  <c:v>0.0329121</c:v>
                </c:pt>
                <c:pt idx="1690">
                  <c:v>0.1011567</c:v>
                </c:pt>
                <c:pt idx="1692">
                  <c:v>0.0348078</c:v>
                </c:pt>
                <c:pt idx="1693">
                  <c:v>0.0926261</c:v>
                </c:pt>
                <c:pt idx="1695">
                  <c:v>0.0973654</c:v>
                </c:pt>
                <c:pt idx="1696">
                  <c:v>0.1002089</c:v>
                </c:pt>
                <c:pt idx="1698">
                  <c:v>0.0343339</c:v>
                </c:pt>
                <c:pt idx="1699">
                  <c:v>0.09499580000000001</c:v>
                </c:pt>
                <c:pt idx="1701">
                  <c:v>0.0348078</c:v>
                </c:pt>
                <c:pt idx="1702">
                  <c:v>0.0954697</c:v>
                </c:pt>
                <c:pt idx="1704">
                  <c:v>0.0343339</c:v>
                </c:pt>
                <c:pt idx="1705">
                  <c:v>0.0945218</c:v>
                </c:pt>
                <c:pt idx="1707">
                  <c:v>0.0362295</c:v>
                </c:pt>
                <c:pt idx="1708">
                  <c:v>0.0926261</c:v>
                </c:pt>
                <c:pt idx="1710">
                  <c:v>0.0371774</c:v>
                </c:pt>
                <c:pt idx="1711">
                  <c:v>0.0921522</c:v>
                </c:pt>
                <c:pt idx="1713">
                  <c:v>0.0367035</c:v>
                </c:pt>
                <c:pt idx="1714">
                  <c:v>0.06513869999999999</c:v>
                </c:pt>
                <c:pt idx="1716">
                  <c:v>0.07082579999999999</c:v>
                </c:pt>
                <c:pt idx="1717">
                  <c:v>0.0926261</c:v>
                </c:pt>
                <c:pt idx="1719">
                  <c:v>0.0357556</c:v>
                </c:pt>
                <c:pt idx="1720">
                  <c:v>0.06513869999999999</c:v>
                </c:pt>
                <c:pt idx="1722">
                  <c:v>0.0343339</c:v>
                </c:pt>
                <c:pt idx="1723">
                  <c:v>0.06656049999999999</c:v>
                </c:pt>
                <c:pt idx="1725">
                  <c:v>0.0324382</c:v>
                </c:pt>
                <c:pt idx="1726">
                  <c:v>0.06656049999999999</c:v>
                </c:pt>
                <c:pt idx="1728">
                  <c:v>0.0324382</c:v>
                </c:pt>
                <c:pt idx="1729">
                  <c:v>0.0679823</c:v>
                </c:pt>
                <c:pt idx="1731">
                  <c:v>0.0305425</c:v>
                </c:pt>
                <c:pt idx="1732">
                  <c:v>0.06845619999999999</c:v>
                </c:pt>
                <c:pt idx="1734">
                  <c:v>0.0291207</c:v>
                </c:pt>
                <c:pt idx="1735">
                  <c:v>0.07129969999999999</c:v>
                </c:pt>
                <c:pt idx="1737">
                  <c:v>0.0291207</c:v>
                </c:pt>
                <c:pt idx="1738">
                  <c:v>0.07272149999999999</c:v>
                </c:pt>
                <c:pt idx="1740">
                  <c:v>0.0291207</c:v>
                </c:pt>
                <c:pt idx="1741">
                  <c:v>0.07319539999999999</c:v>
                </c:pt>
                <c:pt idx="1743">
                  <c:v>0.0291207</c:v>
                </c:pt>
                <c:pt idx="1744">
                  <c:v>0.07272149999999999</c:v>
                </c:pt>
                <c:pt idx="1746">
                  <c:v>0.0286468</c:v>
                </c:pt>
                <c:pt idx="1747">
                  <c:v>0.07082579999999999</c:v>
                </c:pt>
                <c:pt idx="1749">
                  <c:v>0.0286468</c:v>
                </c:pt>
                <c:pt idx="1750">
                  <c:v>0.07035189999999999</c:v>
                </c:pt>
                <c:pt idx="1752">
                  <c:v>0.033386</c:v>
                </c:pt>
                <c:pt idx="1753">
                  <c:v>0.07082579999999999</c:v>
                </c:pt>
                <c:pt idx="1755">
                  <c:v>0.2869338</c:v>
                </c:pt>
                <c:pt idx="1756">
                  <c:v>0.2874077</c:v>
                </c:pt>
                <c:pt idx="1758">
                  <c:v>0.3182126</c:v>
                </c:pt>
                <c:pt idx="1759">
                  <c:v>0.3205822</c:v>
                </c:pt>
                <c:pt idx="1761">
                  <c:v>0.2869338</c:v>
                </c:pt>
                <c:pt idx="1762">
                  <c:v>0.3002036</c:v>
                </c:pt>
                <c:pt idx="1764">
                  <c:v>0.3148951</c:v>
                </c:pt>
                <c:pt idx="1765">
                  <c:v>0.3291128</c:v>
                </c:pt>
                <c:pt idx="1767">
                  <c:v>0.2869338</c:v>
                </c:pt>
                <c:pt idx="1768">
                  <c:v>0.3120516</c:v>
                </c:pt>
                <c:pt idx="1770">
                  <c:v>0.3139473</c:v>
                </c:pt>
                <c:pt idx="1771">
                  <c:v>0.3243736</c:v>
                </c:pt>
                <c:pt idx="1773">
                  <c:v>0.3305345</c:v>
                </c:pt>
                <c:pt idx="1774">
                  <c:v>0.3319563</c:v>
                </c:pt>
                <c:pt idx="1776">
                  <c:v>0.2869338</c:v>
                </c:pt>
                <c:pt idx="1777">
                  <c:v>0.3224779</c:v>
                </c:pt>
                <c:pt idx="1779">
                  <c:v>0.2869338</c:v>
                </c:pt>
                <c:pt idx="1780">
                  <c:v>0.3201083</c:v>
                </c:pt>
                <c:pt idx="1782">
                  <c:v>0.2954644</c:v>
                </c:pt>
                <c:pt idx="1783">
                  <c:v>0.3163169</c:v>
                </c:pt>
                <c:pt idx="1785">
                  <c:v>0.3082603</c:v>
                </c:pt>
                <c:pt idx="1786">
                  <c:v>0.3177387</c:v>
                </c:pt>
                <c:pt idx="1788">
                  <c:v>0.3129995</c:v>
                </c:pt>
                <c:pt idx="1789">
                  <c:v>0.3172648</c:v>
                </c:pt>
                <c:pt idx="1791">
                  <c:v>0.2646595</c:v>
                </c:pt>
                <c:pt idx="1792">
                  <c:v>0.2651334</c:v>
                </c:pt>
                <c:pt idx="1794">
                  <c:v>0.2722422</c:v>
                </c:pt>
                <c:pt idx="1795">
                  <c:v>0.2750858</c:v>
                </c:pt>
                <c:pt idx="1797">
                  <c:v>0.2528115</c:v>
                </c:pt>
                <c:pt idx="1798">
                  <c:v>0.2532854</c:v>
                </c:pt>
                <c:pt idx="1800">
                  <c:v>0.2566029</c:v>
                </c:pt>
                <c:pt idx="1801">
                  <c:v>0.2637117</c:v>
                </c:pt>
                <c:pt idx="1803">
                  <c:v>0.2712944</c:v>
                </c:pt>
                <c:pt idx="1804">
                  <c:v>0.2802989</c:v>
                </c:pt>
                <c:pt idx="1806">
                  <c:v>0.2528115</c:v>
                </c:pt>
                <c:pt idx="1807">
                  <c:v>0.2632377</c:v>
                </c:pt>
                <c:pt idx="1809">
                  <c:v>0.2651334</c:v>
                </c:pt>
                <c:pt idx="1810">
                  <c:v>0.2684509</c:v>
                </c:pt>
                <c:pt idx="1812">
                  <c:v>0.2693987</c:v>
                </c:pt>
                <c:pt idx="1813">
                  <c:v>0.2802989</c:v>
                </c:pt>
                <c:pt idx="1815">
                  <c:v>0.2537593</c:v>
                </c:pt>
                <c:pt idx="1816">
                  <c:v>0.2608681</c:v>
                </c:pt>
                <c:pt idx="1818">
                  <c:v>0.2651334</c:v>
                </c:pt>
                <c:pt idx="1819">
                  <c:v>0.2722422</c:v>
                </c:pt>
                <c:pt idx="1821">
                  <c:v>0.273664</c:v>
                </c:pt>
                <c:pt idx="1822">
                  <c:v>0.2807728</c:v>
                </c:pt>
                <c:pt idx="1824">
                  <c:v>0.2547072</c:v>
                </c:pt>
                <c:pt idx="1825">
                  <c:v>0.2599203</c:v>
                </c:pt>
                <c:pt idx="1827">
                  <c:v>0.2646595</c:v>
                </c:pt>
                <c:pt idx="1828">
                  <c:v>0.2717683</c:v>
                </c:pt>
                <c:pt idx="1830">
                  <c:v>0.219637</c:v>
                </c:pt>
                <c:pt idx="1831">
                  <c:v>0.2224805</c:v>
                </c:pt>
                <c:pt idx="1833">
                  <c:v>0.2475984</c:v>
                </c:pt>
                <c:pt idx="1834">
                  <c:v>0.2608681</c:v>
                </c:pt>
                <c:pt idx="1836">
                  <c:v>0.2646595</c:v>
                </c:pt>
                <c:pt idx="1837">
                  <c:v>0.2708205</c:v>
                </c:pt>
                <c:pt idx="1839">
                  <c:v>0.219637</c:v>
                </c:pt>
                <c:pt idx="1840">
                  <c:v>0.2262719</c:v>
                </c:pt>
                <c:pt idx="1842">
                  <c:v>0.2466505</c:v>
                </c:pt>
                <c:pt idx="1843">
                  <c:v>0.2603942</c:v>
                </c:pt>
                <c:pt idx="1845">
                  <c:v>0.2632377</c:v>
                </c:pt>
                <c:pt idx="1846">
                  <c:v>0.2703466</c:v>
                </c:pt>
                <c:pt idx="1848">
                  <c:v>0.2191631</c:v>
                </c:pt>
                <c:pt idx="1849">
                  <c:v>0.2324329</c:v>
                </c:pt>
                <c:pt idx="1851">
                  <c:v>0.2419113</c:v>
                </c:pt>
                <c:pt idx="1852">
                  <c:v>0.2603942</c:v>
                </c:pt>
                <c:pt idx="1854">
                  <c:v>0.2632377</c:v>
                </c:pt>
                <c:pt idx="1855">
                  <c:v>0.2693987</c:v>
                </c:pt>
                <c:pt idx="1857">
                  <c:v>0.2305372</c:v>
                </c:pt>
                <c:pt idx="1858">
                  <c:v>0.2352764</c:v>
                </c:pt>
                <c:pt idx="1860">
                  <c:v>0.2366982</c:v>
                </c:pt>
                <c:pt idx="1861">
                  <c:v>0.2622899</c:v>
                </c:pt>
                <c:pt idx="1863">
                  <c:v>0.2646595</c:v>
                </c:pt>
                <c:pt idx="1864">
                  <c:v>0.2684509</c:v>
                </c:pt>
                <c:pt idx="1866">
                  <c:v>0.2452287</c:v>
                </c:pt>
                <c:pt idx="1867">
                  <c:v>0.2632377</c:v>
                </c:pt>
                <c:pt idx="1869">
                  <c:v>0.2651334</c:v>
                </c:pt>
                <c:pt idx="1870">
                  <c:v>0.267977</c:v>
                </c:pt>
                <c:pt idx="1872">
                  <c:v>0.2599203</c:v>
                </c:pt>
                <c:pt idx="1873">
                  <c:v>0.2670291</c:v>
                </c:pt>
                <c:pt idx="1875">
                  <c:v>0.3153691</c:v>
                </c:pt>
                <c:pt idx="1876">
                  <c:v>0.3172648</c:v>
                </c:pt>
                <c:pt idx="1878">
                  <c:v>0.3125255</c:v>
                </c:pt>
                <c:pt idx="1879">
                  <c:v>0.3177387</c:v>
                </c:pt>
                <c:pt idx="1881">
                  <c:v>0.3115777</c:v>
                </c:pt>
                <c:pt idx="1882">
                  <c:v>0.3191604</c:v>
                </c:pt>
                <c:pt idx="1884">
                  <c:v>0.3106299</c:v>
                </c:pt>
                <c:pt idx="1885">
                  <c:v>0.3201083</c:v>
                </c:pt>
                <c:pt idx="1887">
                  <c:v>0.309682</c:v>
                </c:pt>
                <c:pt idx="1888">
                  <c:v>0.3205822</c:v>
                </c:pt>
                <c:pt idx="1890">
                  <c:v>0.3087342</c:v>
                </c:pt>
                <c:pt idx="1891">
                  <c:v>0.3262693</c:v>
                </c:pt>
                <c:pt idx="1893">
                  <c:v>0.3077863</c:v>
                </c:pt>
                <c:pt idx="1894">
                  <c:v>0.327691</c:v>
                </c:pt>
                <c:pt idx="1896">
                  <c:v>0.3073124</c:v>
                </c:pt>
                <c:pt idx="1897">
                  <c:v>0.3319563</c:v>
                </c:pt>
                <c:pt idx="1899">
                  <c:v>0.3063646</c:v>
                </c:pt>
                <c:pt idx="1900">
                  <c:v>0.3314824</c:v>
                </c:pt>
                <c:pt idx="1902">
                  <c:v>0.3054167</c:v>
                </c:pt>
                <c:pt idx="1903">
                  <c:v>0.3314824</c:v>
                </c:pt>
                <c:pt idx="1905">
                  <c:v>0.333852</c:v>
                </c:pt>
                <c:pt idx="1906">
                  <c:v>0.3352738</c:v>
                </c:pt>
                <c:pt idx="1908">
                  <c:v>0.3044689</c:v>
                </c:pt>
                <c:pt idx="1909">
                  <c:v>0.3409608</c:v>
                </c:pt>
                <c:pt idx="1911">
                  <c:v>0.303521</c:v>
                </c:pt>
                <c:pt idx="1912">
                  <c:v>0.3442783</c:v>
                </c:pt>
                <c:pt idx="1914">
                  <c:v>0.3025732</c:v>
                </c:pt>
                <c:pt idx="1915">
                  <c:v>0.3471218</c:v>
                </c:pt>
                <c:pt idx="1917">
                  <c:v>0.3058906</c:v>
                </c:pt>
                <c:pt idx="1918">
                  <c:v>0.3494914</c:v>
                </c:pt>
                <c:pt idx="1920">
                  <c:v>0.3509132</c:v>
                </c:pt>
                <c:pt idx="1921">
                  <c:v>0.3513871</c:v>
                </c:pt>
                <c:pt idx="1923">
                  <c:v>0.3063646</c:v>
                </c:pt>
                <c:pt idx="1924">
                  <c:v>0.3528088</c:v>
                </c:pt>
                <c:pt idx="1926">
                  <c:v>0.3077863</c:v>
                </c:pt>
                <c:pt idx="1927">
                  <c:v>0.3509132</c:v>
                </c:pt>
                <c:pt idx="1929">
                  <c:v>0.3087342</c:v>
                </c:pt>
                <c:pt idx="1930">
                  <c:v>0.3452261</c:v>
                </c:pt>
                <c:pt idx="1932">
                  <c:v>0.3087342</c:v>
                </c:pt>
                <c:pt idx="1933">
                  <c:v>0.3442783</c:v>
                </c:pt>
                <c:pt idx="1935">
                  <c:v>0.3082603</c:v>
                </c:pt>
                <c:pt idx="1936">
                  <c:v>0.3433304</c:v>
                </c:pt>
                <c:pt idx="1938">
                  <c:v>0.3077863</c:v>
                </c:pt>
                <c:pt idx="1939">
                  <c:v>0.3381173</c:v>
                </c:pt>
                <c:pt idx="1941">
                  <c:v>0.3092081</c:v>
                </c:pt>
                <c:pt idx="1942">
                  <c:v>0.3376434</c:v>
                </c:pt>
                <c:pt idx="1944">
                  <c:v>0.3087342</c:v>
                </c:pt>
                <c:pt idx="1945">
                  <c:v>0.3366955</c:v>
                </c:pt>
                <c:pt idx="1947">
                  <c:v>0.3092081</c:v>
                </c:pt>
                <c:pt idx="1948">
                  <c:v>0.3357477</c:v>
                </c:pt>
                <c:pt idx="1950">
                  <c:v>0.3101559</c:v>
                </c:pt>
                <c:pt idx="1951">
                  <c:v>0.3347998</c:v>
                </c:pt>
                <c:pt idx="1953">
                  <c:v>0.3111038</c:v>
                </c:pt>
                <c:pt idx="1954">
                  <c:v>0.333852</c:v>
                </c:pt>
                <c:pt idx="1956">
                  <c:v>0.3120516</c:v>
                </c:pt>
                <c:pt idx="1957">
                  <c:v>0.3329041</c:v>
                </c:pt>
                <c:pt idx="1959">
                  <c:v>0.3129995</c:v>
                </c:pt>
                <c:pt idx="1960">
                  <c:v>0.3167908</c:v>
                </c:pt>
                <c:pt idx="1962">
                  <c:v>0.3201083</c:v>
                </c:pt>
                <c:pt idx="1963">
                  <c:v>0.3319563</c:v>
                </c:pt>
                <c:pt idx="1965">
                  <c:v>0.3248475</c:v>
                </c:pt>
                <c:pt idx="1966">
                  <c:v>0.3286389</c:v>
                </c:pt>
                <c:pt idx="1968">
                  <c:v>0.1210614</c:v>
                </c:pt>
                <c:pt idx="1969">
                  <c:v>0.14144</c:v>
                </c:pt>
                <c:pt idx="1971">
                  <c:v>0.1447575</c:v>
                </c:pt>
                <c:pt idx="1972">
                  <c:v>0.1494967</c:v>
                </c:pt>
                <c:pt idx="1974">
                  <c:v>0.1220093</c:v>
                </c:pt>
                <c:pt idx="1975">
                  <c:v>0.1613447</c:v>
                </c:pt>
                <c:pt idx="1977">
                  <c:v>0.1229571</c:v>
                </c:pt>
                <c:pt idx="1978">
                  <c:v>0.1632404</c:v>
                </c:pt>
                <c:pt idx="1980">
                  <c:v>0.1243789</c:v>
                </c:pt>
                <c:pt idx="1981">
                  <c:v>0.1641882</c:v>
                </c:pt>
                <c:pt idx="1983">
                  <c:v>0.1248528</c:v>
                </c:pt>
                <c:pt idx="1984">
                  <c:v>0.1646622</c:v>
                </c:pt>
                <c:pt idx="1986">
                  <c:v>0.1248528</c:v>
                </c:pt>
                <c:pt idx="1987">
                  <c:v>0.1670318</c:v>
                </c:pt>
                <c:pt idx="1989">
                  <c:v>0.1243789</c:v>
                </c:pt>
                <c:pt idx="1990">
                  <c:v>0.1675057</c:v>
                </c:pt>
                <c:pt idx="1992">
                  <c:v>0.1239049</c:v>
                </c:pt>
                <c:pt idx="1993">
                  <c:v>0.1712971</c:v>
                </c:pt>
                <c:pt idx="1995">
                  <c:v>0.1229571</c:v>
                </c:pt>
                <c:pt idx="1996">
                  <c:v>0.1712971</c:v>
                </c:pt>
                <c:pt idx="1998">
                  <c:v>0.1215353</c:v>
                </c:pt>
                <c:pt idx="1999">
                  <c:v>0.171771</c:v>
                </c:pt>
                <c:pt idx="2001">
                  <c:v>0.1201136</c:v>
                </c:pt>
                <c:pt idx="2002">
                  <c:v>0.1703492</c:v>
                </c:pt>
                <c:pt idx="2004">
                  <c:v>0.1196397</c:v>
                </c:pt>
                <c:pt idx="2005">
                  <c:v>0.1694014</c:v>
                </c:pt>
                <c:pt idx="2007">
                  <c:v>0.1201136</c:v>
                </c:pt>
                <c:pt idx="2008">
                  <c:v>0.1542359</c:v>
                </c:pt>
                <c:pt idx="2010">
                  <c:v>0.1551837</c:v>
                </c:pt>
                <c:pt idx="2011">
                  <c:v>0.1689274</c:v>
                </c:pt>
                <c:pt idx="2013">
                  <c:v>0.1191657</c:v>
                </c:pt>
                <c:pt idx="2014">
                  <c:v>0.1504445</c:v>
                </c:pt>
                <c:pt idx="2016">
                  <c:v>0.1570794</c:v>
                </c:pt>
                <c:pt idx="2017">
                  <c:v>0.1679796</c:v>
                </c:pt>
                <c:pt idx="2019">
                  <c:v>0.1191657</c:v>
                </c:pt>
                <c:pt idx="2020">
                  <c:v>0.1513924</c:v>
                </c:pt>
                <c:pt idx="2022">
                  <c:v>0.1585012</c:v>
                </c:pt>
                <c:pt idx="2023">
                  <c:v>0.1670318</c:v>
                </c:pt>
                <c:pt idx="2025">
                  <c:v>0.1205875</c:v>
                </c:pt>
                <c:pt idx="2026">
                  <c:v>0.1547098</c:v>
                </c:pt>
                <c:pt idx="2028">
                  <c:v>0.1613447</c:v>
                </c:pt>
                <c:pt idx="2029">
                  <c:v>0.1651361</c:v>
                </c:pt>
                <c:pt idx="2031">
                  <c:v>0.1210614</c:v>
                </c:pt>
                <c:pt idx="2032">
                  <c:v>0.1547098</c:v>
                </c:pt>
                <c:pt idx="2034">
                  <c:v>0.1210614</c:v>
                </c:pt>
                <c:pt idx="2035">
                  <c:v>0.1570794</c:v>
                </c:pt>
                <c:pt idx="2037">
                  <c:v>0.1224832</c:v>
                </c:pt>
                <c:pt idx="2038">
                  <c:v>0.1570794</c:v>
                </c:pt>
                <c:pt idx="2040">
                  <c:v>0.1243789</c:v>
                </c:pt>
                <c:pt idx="2041">
                  <c:v>0.1276963</c:v>
                </c:pt>
                <c:pt idx="2043">
                  <c:v>0.1305398</c:v>
                </c:pt>
                <c:pt idx="2044">
                  <c:v>0.1566055</c:v>
                </c:pt>
                <c:pt idx="2046">
                  <c:v>0.1016306</c:v>
                </c:pt>
                <c:pt idx="2047">
                  <c:v>0.1035263</c:v>
                </c:pt>
                <c:pt idx="2049">
                  <c:v>0.1305398</c:v>
                </c:pt>
                <c:pt idx="2050">
                  <c:v>0.1561316</c:v>
                </c:pt>
                <c:pt idx="2052">
                  <c:v>0.099735</c:v>
                </c:pt>
                <c:pt idx="2053">
                  <c:v>0.1049481</c:v>
                </c:pt>
                <c:pt idx="2055">
                  <c:v>0.1305398</c:v>
                </c:pt>
                <c:pt idx="2056">
                  <c:v>0.1542359</c:v>
                </c:pt>
                <c:pt idx="2058">
                  <c:v>0.1006828</c:v>
                </c:pt>
                <c:pt idx="2059">
                  <c:v>0.1063699</c:v>
                </c:pt>
                <c:pt idx="2061">
                  <c:v>0.1333834</c:v>
                </c:pt>
                <c:pt idx="2062">
                  <c:v>0.1547098</c:v>
                </c:pt>
                <c:pt idx="2064">
                  <c:v>0.099735</c:v>
                </c:pt>
                <c:pt idx="2065">
                  <c:v>0.1073177</c:v>
                </c:pt>
                <c:pt idx="2067">
                  <c:v>0.1333834</c:v>
                </c:pt>
                <c:pt idx="2068">
                  <c:v>0.1499706</c:v>
                </c:pt>
                <c:pt idx="2070">
                  <c:v>0.0964175</c:v>
                </c:pt>
                <c:pt idx="2071">
                  <c:v>0.111583</c:v>
                </c:pt>
                <c:pt idx="2073">
                  <c:v>0.1139526</c:v>
                </c:pt>
                <c:pt idx="2074">
                  <c:v>0.1163222</c:v>
                </c:pt>
                <c:pt idx="2076">
                  <c:v>0.1272224</c:v>
                </c:pt>
                <c:pt idx="2077">
                  <c:v>0.1276963</c:v>
                </c:pt>
                <c:pt idx="2079">
                  <c:v>0.1338573</c:v>
                </c:pt>
                <c:pt idx="2080">
                  <c:v>0.1438096</c:v>
                </c:pt>
                <c:pt idx="2082">
                  <c:v>0.08504340000000001</c:v>
                </c:pt>
                <c:pt idx="2083">
                  <c:v>0.117744</c:v>
                </c:pt>
                <c:pt idx="2085">
                  <c:v>0.07319539999999999</c:v>
                </c:pt>
                <c:pt idx="2086">
                  <c:v>0.1262745</c:v>
                </c:pt>
                <c:pt idx="2088">
                  <c:v>0.1333834</c:v>
                </c:pt>
                <c:pt idx="2089">
                  <c:v>0.1367008</c:v>
                </c:pt>
                <c:pt idx="2091">
                  <c:v>0.1404922</c:v>
                </c:pt>
                <c:pt idx="2092">
                  <c:v>0.14144</c:v>
                </c:pt>
                <c:pt idx="2094">
                  <c:v>0.06987790000000001</c:v>
                </c:pt>
                <c:pt idx="2095">
                  <c:v>0.1442835</c:v>
                </c:pt>
                <c:pt idx="2097">
                  <c:v>0.1480749</c:v>
                </c:pt>
                <c:pt idx="2098">
                  <c:v>0.1509184</c:v>
                </c:pt>
                <c:pt idx="2100">
                  <c:v>0.07082579999999999</c:v>
                </c:pt>
                <c:pt idx="2101">
                  <c:v>0.1087395</c:v>
                </c:pt>
                <c:pt idx="2103">
                  <c:v>0.1125308</c:v>
                </c:pt>
                <c:pt idx="2104">
                  <c:v>0.1428618</c:v>
                </c:pt>
                <c:pt idx="2106">
                  <c:v>0.07414320000000001</c:v>
                </c:pt>
                <c:pt idx="2107">
                  <c:v>0.1016306</c:v>
                </c:pt>
                <c:pt idx="2109">
                  <c:v>0.1163222</c:v>
                </c:pt>
                <c:pt idx="2110">
                  <c:v>0.1314877</c:v>
                </c:pt>
                <c:pt idx="2112">
                  <c:v>0.135753</c:v>
                </c:pt>
                <c:pt idx="2113">
                  <c:v>0.1371747</c:v>
                </c:pt>
                <c:pt idx="2115">
                  <c:v>0.1385965</c:v>
                </c:pt>
                <c:pt idx="2116">
                  <c:v>0.1428618</c:v>
                </c:pt>
                <c:pt idx="2118">
                  <c:v>0.08077810000000001</c:v>
                </c:pt>
                <c:pt idx="2119">
                  <c:v>0.0902565</c:v>
                </c:pt>
                <c:pt idx="2121">
                  <c:v>0.0921522</c:v>
                </c:pt>
                <c:pt idx="2122">
                  <c:v>0.0987871</c:v>
                </c:pt>
                <c:pt idx="2124">
                  <c:v>0.1267485</c:v>
                </c:pt>
                <c:pt idx="2125">
                  <c:v>0.1310138</c:v>
                </c:pt>
                <c:pt idx="2127">
                  <c:v>0.08504340000000001</c:v>
                </c:pt>
                <c:pt idx="2128">
                  <c:v>0.09073050000000001</c:v>
                </c:pt>
                <c:pt idx="2130">
                  <c:v>0.0878869</c:v>
                </c:pt>
                <c:pt idx="2131">
                  <c:v>0.0926261</c:v>
                </c:pt>
                <c:pt idx="2133">
                  <c:v>0.0902565</c:v>
                </c:pt>
                <c:pt idx="2134">
                  <c:v>0.09499580000000001</c:v>
                </c:pt>
                <c:pt idx="2136">
                  <c:v>0.08077810000000001</c:v>
                </c:pt>
                <c:pt idx="2137">
                  <c:v>0.08267380000000001</c:v>
                </c:pt>
                <c:pt idx="2139">
                  <c:v>0.08409560000000001</c:v>
                </c:pt>
                <c:pt idx="2140">
                  <c:v>0.08646520000000001</c:v>
                </c:pt>
                <c:pt idx="2142">
                  <c:v>-0.0054755</c:v>
                </c:pt>
                <c:pt idx="2143">
                  <c:v>0.0073203</c:v>
                </c:pt>
                <c:pt idx="2145">
                  <c:v>-0.0054755</c:v>
                </c:pt>
                <c:pt idx="2146">
                  <c:v>0.0594517</c:v>
                </c:pt>
                <c:pt idx="2148">
                  <c:v>-0.0054755</c:v>
                </c:pt>
                <c:pt idx="2149">
                  <c:v>0.0594517</c:v>
                </c:pt>
                <c:pt idx="2151">
                  <c:v>-0.0054755</c:v>
                </c:pt>
                <c:pt idx="2152">
                  <c:v>0.057556</c:v>
                </c:pt>
                <c:pt idx="2154">
                  <c:v>-0.0054755</c:v>
                </c:pt>
                <c:pt idx="2155">
                  <c:v>0.0532907</c:v>
                </c:pt>
                <c:pt idx="2157">
                  <c:v>-0.0054755</c:v>
                </c:pt>
                <c:pt idx="2158">
                  <c:v>0.0509211</c:v>
                </c:pt>
                <c:pt idx="2160">
                  <c:v>-0.0054755</c:v>
                </c:pt>
                <c:pt idx="2161">
                  <c:v>0.0466558</c:v>
                </c:pt>
                <c:pt idx="2163">
                  <c:v>-0.0054755</c:v>
                </c:pt>
                <c:pt idx="2164">
                  <c:v>0.0419166</c:v>
                </c:pt>
                <c:pt idx="2166">
                  <c:v>-0.0054755</c:v>
                </c:pt>
                <c:pt idx="2167">
                  <c:v>0.0390731</c:v>
                </c:pt>
                <c:pt idx="2169">
                  <c:v>-0.0054755</c:v>
                </c:pt>
                <c:pt idx="2170">
                  <c:v>0.039547</c:v>
                </c:pt>
                <c:pt idx="2172">
                  <c:v>-0.0054755</c:v>
                </c:pt>
                <c:pt idx="2173">
                  <c:v>0.0400209</c:v>
                </c:pt>
                <c:pt idx="2175">
                  <c:v>-0.0054755</c:v>
                </c:pt>
                <c:pt idx="2176">
                  <c:v>0.039547</c:v>
                </c:pt>
                <c:pt idx="2178">
                  <c:v>-0.008793</c:v>
                </c:pt>
                <c:pt idx="2179">
                  <c:v>0.0404948</c:v>
                </c:pt>
                <c:pt idx="2181">
                  <c:v>-0.009740800000000001</c:v>
                </c:pt>
                <c:pt idx="2182">
                  <c:v>0.0376513</c:v>
                </c:pt>
                <c:pt idx="2184">
                  <c:v>-0.0073712</c:v>
                </c:pt>
                <c:pt idx="2185">
                  <c:v>0.0381252</c:v>
                </c:pt>
                <c:pt idx="2187">
                  <c:v>-0.0064234</c:v>
                </c:pt>
                <c:pt idx="2188">
                  <c:v>0.0404948</c:v>
                </c:pt>
                <c:pt idx="2190">
                  <c:v>-0.0068973</c:v>
                </c:pt>
                <c:pt idx="2191">
                  <c:v>0.0447601</c:v>
                </c:pt>
                <c:pt idx="2193">
                  <c:v>-0.0068973</c:v>
                </c:pt>
                <c:pt idx="2194">
                  <c:v>0.0447601</c:v>
                </c:pt>
                <c:pt idx="2196">
                  <c:v>-0.008319</c:v>
                </c:pt>
                <c:pt idx="2197">
                  <c:v>0.0442862</c:v>
                </c:pt>
                <c:pt idx="2199">
                  <c:v>-0.0092669</c:v>
                </c:pt>
                <c:pt idx="2200">
                  <c:v>0.0442862</c:v>
                </c:pt>
                <c:pt idx="2202">
                  <c:v>-0.0092669</c:v>
                </c:pt>
                <c:pt idx="2203">
                  <c:v>0.045708</c:v>
                </c:pt>
                <c:pt idx="2205">
                  <c:v>-0.0092669</c:v>
                </c:pt>
                <c:pt idx="2206">
                  <c:v>0.0485515</c:v>
                </c:pt>
                <c:pt idx="2208">
                  <c:v>-0.009740800000000001</c:v>
                </c:pt>
                <c:pt idx="2209">
                  <c:v>0.0518689</c:v>
                </c:pt>
                <c:pt idx="2211">
                  <c:v>-0.009740800000000001</c:v>
                </c:pt>
                <c:pt idx="2212">
                  <c:v>0.0547125</c:v>
                </c:pt>
                <c:pt idx="2214">
                  <c:v>-0.009740800000000001</c:v>
                </c:pt>
                <c:pt idx="2215">
                  <c:v>0.0566081</c:v>
                </c:pt>
                <c:pt idx="2217">
                  <c:v>-0.009740800000000001</c:v>
                </c:pt>
                <c:pt idx="2218">
                  <c:v>0.0594517</c:v>
                </c:pt>
                <c:pt idx="2220">
                  <c:v>-0.0106887</c:v>
                </c:pt>
                <c:pt idx="2221">
                  <c:v>0.06276909999999999</c:v>
                </c:pt>
                <c:pt idx="2223">
                  <c:v>-0.0121104</c:v>
                </c:pt>
                <c:pt idx="2224">
                  <c:v>0.06893009999999999</c:v>
                </c:pt>
                <c:pt idx="2226">
                  <c:v>-0.0125843</c:v>
                </c:pt>
                <c:pt idx="2227">
                  <c:v>0.07414320000000001</c:v>
                </c:pt>
                <c:pt idx="2229">
                  <c:v>-0.0130583</c:v>
                </c:pt>
                <c:pt idx="2230">
                  <c:v>0.0499732</c:v>
                </c:pt>
                <c:pt idx="2232">
                  <c:v>0.057556</c:v>
                </c:pt>
                <c:pt idx="2233">
                  <c:v>0.0608734</c:v>
                </c:pt>
                <c:pt idx="2235">
                  <c:v>-0.0130583</c:v>
                </c:pt>
                <c:pt idx="2236">
                  <c:v>0.0414427</c:v>
                </c:pt>
                <c:pt idx="2238">
                  <c:v>0.045708</c:v>
                </c:pt>
                <c:pt idx="2239">
                  <c:v>0.0461819</c:v>
                </c:pt>
                <c:pt idx="2241">
                  <c:v>-0.0130583</c:v>
                </c:pt>
                <c:pt idx="2242">
                  <c:v>0.0253294</c:v>
                </c:pt>
                <c:pt idx="2244">
                  <c:v>0.0295946</c:v>
                </c:pt>
                <c:pt idx="2245">
                  <c:v>0.0381252</c:v>
                </c:pt>
                <c:pt idx="2247">
                  <c:v>-0.0125843</c:v>
                </c:pt>
                <c:pt idx="2248">
                  <c:v>0.0158509</c:v>
                </c:pt>
                <c:pt idx="2250">
                  <c:v>-0.0135322</c:v>
                </c:pt>
                <c:pt idx="2251">
                  <c:v>0.0144292</c:v>
                </c:pt>
                <c:pt idx="2253">
                  <c:v>0.0101639</c:v>
                </c:pt>
                <c:pt idx="2254">
                  <c:v>0.0139552</c:v>
                </c:pt>
                <c:pt idx="2256">
                  <c:v>0.0101639</c:v>
                </c:pt>
                <c:pt idx="2257">
                  <c:v>0.0134813</c:v>
                </c:pt>
                <c:pt idx="2259">
                  <c:v>0.08030420000000001</c:v>
                </c:pt>
                <c:pt idx="2260">
                  <c:v>0.08836090000000001</c:v>
                </c:pt>
                <c:pt idx="2262">
                  <c:v>0.08267380000000001</c:v>
                </c:pt>
                <c:pt idx="2263">
                  <c:v>0.0897826</c:v>
                </c:pt>
                <c:pt idx="2265">
                  <c:v>0.0196423</c:v>
                </c:pt>
                <c:pt idx="2266">
                  <c:v>0.0570821</c:v>
                </c:pt>
                <c:pt idx="2268">
                  <c:v>0.08172599999999999</c:v>
                </c:pt>
                <c:pt idx="2269">
                  <c:v>0.0897826</c:v>
                </c:pt>
                <c:pt idx="2271">
                  <c:v>0.0196423</c:v>
                </c:pt>
                <c:pt idx="2272">
                  <c:v>0.0916783</c:v>
                </c:pt>
                <c:pt idx="2274">
                  <c:v>0.0191684</c:v>
                </c:pt>
                <c:pt idx="2275">
                  <c:v>0.0940479</c:v>
                </c:pt>
                <c:pt idx="2277">
                  <c:v>0.0191684</c:v>
                </c:pt>
                <c:pt idx="2278">
                  <c:v>0.0945218</c:v>
                </c:pt>
                <c:pt idx="2280">
                  <c:v>0.0191684</c:v>
                </c:pt>
                <c:pt idx="2281">
                  <c:v>0.0916783</c:v>
                </c:pt>
                <c:pt idx="2283">
                  <c:v>0.0191684</c:v>
                </c:pt>
                <c:pt idx="2284">
                  <c:v>0.0897826</c:v>
                </c:pt>
                <c:pt idx="2286">
                  <c:v>0.0191684</c:v>
                </c:pt>
                <c:pt idx="2287">
                  <c:v>0.0897826</c:v>
                </c:pt>
                <c:pt idx="2289">
                  <c:v>0.0191684</c:v>
                </c:pt>
                <c:pt idx="2290">
                  <c:v>0.08836090000000001</c:v>
                </c:pt>
                <c:pt idx="2292">
                  <c:v>0.0191684</c:v>
                </c:pt>
                <c:pt idx="2293">
                  <c:v>0.0878869</c:v>
                </c:pt>
                <c:pt idx="2295">
                  <c:v>0.0191684</c:v>
                </c:pt>
                <c:pt idx="2296">
                  <c:v>0.08219990000000001</c:v>
                </c:pt>
                <c:pt idx="2298">
                  <c:v>0.0831477</c:v>
                </c:pt>
                <c:pt idx="2299">
                  <c:v>0.08409560000000001</c:v>
                </c:pt>
                <c:pt idx="2301">
                  <c:v>0.0191684</c:v>
                </c:pt>
                <c:pt idx="2302">
                  <c:v>0.07983030000000001</c:v>
                </c:pt>
                <c:pt idx="2304">
                  <c:v>0.0191684</c:v>
                </c:pt>
                <c:pt idx="2305">
                  <c:v>0.07651280000000001</c:v>
                </c:pt>
                <c:pt idx="2307">
                  <c:v>0.0191684</c:v>
                </c:pt>
                <c:pt idx="2308">
                  <c:v>0.07651280000000001</c:v>
                </c:pt>
                <c:pt idx="2310">
                  <c:v>0.0191684</c:v>
                </c:pt>
                <c:pt idx="2311">
                  <c:v>0.07746069999999999</c:v>
                </c:pt>
                <c:pt idx="2313">
                  <c:v>0.0186945</c:v>
                </c:pt>
                <c:pt idx="2314">
                  <c:v>0.07793460000000001</c:v>
                </c:pt>
                <c:pt idx="2316">
                  <c:v>0.0186945</c:v>
                </c:pt>
                <c:pt idx="2317">
                  <c:v>0.07224750000000001</c:v>
                </c:pt>
                <c:pt idx="2319">
                  <c:v>0.07319539999999999</c:v>
                </c:pt>
                <c:pt idx="2320">
                  <c:v>0.07840850000000001</c:v>
                </c:pt>
                <c:pt idx="2322">
                  <c:v>0.0186945</c:v>
                </c:pt>
                <c:pt idx="2323">
                  <c:v>0.07082579999999999</c:v>
                </c:pt>
                <c:pt idx="2325">
                  <c:v>0.0149031</c:v>
                </c:pt>
                <c:pt idx="2326">
                  <c:v>0.07035189999999999</c:v>
                </c:pt>
                <c:pt idx="2328">
                  <c:v>0.0130074</c:v>
                </c:pt>
                <c:pt idx="2329">
                  <c:v>0.06750829999999999</c:v>
                </c:pt>
                <c:pt idx="2331">
                  <c:v>0.0130074</c:v>
                </c:pt>
                <c:pt idx="2332">
                  <c:v>0.0641909</c:v>
                </c:pt>
                <c:pt idx="2334">
                  <c:v>0.0149031</c:v>
                </c:pt>
                <c:pt idx="2335">
                  <c:v>0.0613474</c:v>
                </c:pt>
                <c:pt idx="2337">
                  <c:v>0.009690000000000001</c:v>
                </c:pt>
                <c:pt idx="2338">
                  <c:v>0.0603995</c:v>
                </c:pt>
                <c:pt idx="2340">
                  <c:v>0.0077943</c:v>
                </c:pt>
                <c:pt idx="2341">
                  <c:v>0.0594517</c:v>
                </c:pt>
                <c:pt idx="2343">
                  <c:v>0.0058986</c:v>
                </c:pt>
                <c:pt idx="2344">
                  <c:v>0.0589777</c:v>
                </c:pt>
                <c:pt idx="2346">
                  <c:v>0.0044768</c:v>
                </c:pt>
                <c:pt idx="2347">
                  <c:v>0.0599256</c:v>
                </c:pt>
                <c:pt idx="2349">
                  <c:v>0.0367035</c:v>
                </c:pt>
                <c:pt idx="2350">
                  <c:v>0.0570821</c:v>
                </c:pt>
                <c:pt idx="2352">
                  <c:v>0.0959436</c:v>
                </c:pt>
                <c:pt idx="2353">
                  <c:v>0.0987871</c:v>
                </c:pt>
                <c:pt idx="2355">
                  <c:v>0.09499580000000001</c:v>
                </c:pt>
                <c:pt idx="2356">
                  <c:v>0.105422</c:v>
                </c:pt>
                <c:pt idx="2358">
                  <c:v>0.1082655</c:v>
                </c:pt>
                <c:pt idx="2359">
                  <c:v>0.1134787</c:v>
                </c:pt>
                <c:pt idx="2361">
                  <c:v>0.09310010000000001</c:v>
                </c:pt>
                <c:pt idx="2362">
                  <c:v>0.1134787</c:v>
                </c:pt>
                <c:pt idx="2364">
                  <c:v>0.0926261</c:v>
                </c:pt>
                <c:pt idx="2365">
                  <c:v>0.1134787</c:v>
                </c:pt>
                <c:pt idx="2367">
                  <c:v>0.06561259999999999</c:v>
                </c:pt>
                <c:pt idx="2368">
                  <c:v>0.07035189999999999</c:v>
                </c:pt>
                <c:pt idx="2370">
                  <c:v>0.09310010000000001</c:v>
                </c:pt>
                <c:pt idx="2371">
                  <c:v>0.1130048</c:v>
                </c:pt>
                <c:pt idx="2373">
                  <c:v>0.06561259999999999</c:v>
                </c:pt>
                <c:pt idx="2374">
                  <c:v>0.1125308</c:v>
                </c:pt>
                <c:pt idx="2376">
                  <c:v>0.06703439999999999</c:v>
                </c:pt>
                <c:pt idx="2377">
                  <c:v>0.1120569</c:v>
                </c:pt>
                <c:pt idx="2379">
                  <c:v>0.06703439999999999</c:v>
                </c:pt>
                <c:pt idx="2380">
                  <c:v>0.1120569</c:v>
                </c:pt>
                <c:pt idx="2382">
                  <c:v>0.06845619999999999</c:v>
                </c:pt>
                <c:pt idx="2383">
                  <c:v>0.111583</c:v>
                </c:pt>
                <c:pt idx="2385">
                  <c:v>0.06893009999999999</c:v>
                </c:pt>
                <c:pt idx="2386">
                  <c:v>0.1111091</c:v>
                </c:pt>
                <c:pt idx="2388">
                  <c:v>0.07177360000000001</c:v>
                </c:pt>
                <c:pt idx="2389">
                  <c:v>0.1106352</c:v>
                </c:pt>
                <c:pt idx="2391">
                  <c:v>0.07319539999999999</c:v>
                </c:pt>
                <c:pt idx="2392">
                  <c:v>0.1106352</c:v>
                </c:pt>
                <c:pt idx="2394">
                  <c:v>0.07366929999999999</c:v>
                </c:pt>
                <c:pt idx="2395">
                  <c:v>0.1106352</c:v>
                </c:pt>
                <c:pt idx="2397">
                  <c:v>0.07319539999999999</c:v>
                </c:pt>
                <c:pt idx="2398">
                  <c:v>0.1106352</c:v>
                </c:pt>
                <c:pt idx="2400">
                  <c:v>0.07129969999999999</c:v>
                </c:pt>
                <c:pt idx="2401">
                  <c:v>0.1111091</c:v>
                </c:pt>
                <c:pt idx="2403">
                  <c:v>0.07082579999999999</c:v>
                </c:pt>
                <c:pt idx="2404">
                  <c:v>0.1111091</c:v>
                </c:pt>
                <c:pt idx="2406">
                  <c:v>0.07129969999999999</c:v>
                </c:pt>
                <c:pt idx="2407">
                  <c:v>0.1111091</c:v>
                </c:pt>
                <c:pt idx="2409">
                  <c:v>0.07129969999999999</c:v>
                </c:pt>
                <c:pt idx="2410">
                  <c:v>0.1111091</c:v>
                </c:pt>
                <c:pt idx="2412">
                  <c:v>0.07082579999999999</c:v>
                </c:pt>
                <c:pt idx="2413">
                  <c:v>0.1111091</c:v>
                </c:pt>
                <c:pt idx="2415">
                  <c:v>0.07177360000000001</c:v>
                </c:pt>
                <c:pt idx="2416">
                  <c:v>0.1111091</c:v>
                </c:pt>
                <c:pt idx="2418">
                  <c:v>0.06940399999999999</c:v>
                </c:pt>
                <c:pt idx="2419">
                  <c:v>0.1111091</c:v>
                </c:pt>
                <c:pt idx="2421">
                  <c:v>0.07035189999999999</c:v>
                </c:pt>
                <c:pt idx="2422">
                  <c:v>0.1111091</c:v>
                </c:pt>
                <c:pt idx="2424">
                  <c:v>0.07177360000000001</c:v>
                </c:pt>
                <c:pt idx="2425">
                  <c:v>0.1111091</c:v>
                </c:pt>
                <c:pt idx="2427">
                  <c:v>0.07319539999999999</c:v>
                </c:pt>
                <c:pt idx="2428">
                  <c:v>0.111583</c:v>
                </c:pt>
                <c:pt idx="2430">
                  <c:v>0.07414320000000001</c:v>
                </c:pt>
                <c:pt idx="2431">
                  <c:v>0.111583</c:v>
                </c:pt>
                <c:pt idx="2433">
                  <c:v>0.07556499999999999</c:v>
                </c:pt>
                <c:pt idx="2434">
                  <c:v>0.111583</c:v>
                </c:pt>
                <c:pt idx="2436">
                  <c:v>0.07746069999999999</c:v>
                </c:pt>
                <c:pt idx="2437">
                  <c:v>0.111583</c:v>
                </c:pt>
                <c:pt idx="2439">
                  <c:v>0.07888240000000001</c:v>
                </c:pt>
                <c:pt idx="2440">
                  <c:v>0.111583</c:v>
                </c:pt>
                <c:pt idx="2442">
                  <c:v>0.07983030000000001</c:v>
                </c:pt>
                <c:pt idx="2443">
                  <c:v>0.111583</c:v>
                </c:pt>
                <c:pt idx="2445">
                  <c:v>0.08219990000000001</c:v>
                </c:pt>
                <c:pt idx="2446">
                  <c:v>0.111583</c:v>
                </c:pt>
                <c:pt idx="2448">
                  <c:v>-0.1102121</c:v>
                </c:pt>
                <c:pt idx="2449">
                  <c:v>-0.09931189999999999</c:v>
                </c:pt>
                <c:pt idx="2451">
                  <c:v>-0.1955179</c:v>
                </c:pt>
                <c:pt idx="2452">
                  <c:v>-0.1931483</c:v>
                </c:pt>
                <c:pt idx="2454">
                  <c:v>-0.1879351</c:v>
                </c:pt>
                <c:pt idx="2455">
                  <c:v>-0.1860395</c:v>
                </c:pt>
                <c:pt idx="2457">
                  <c:v>-0.1358038</c:v>
                </c:pt>
                <c:pt idx="2458">
                  <c:v>-0.098838</c:v>
                </c:pt>
                <c:pt idx="2460">
                  <c:v>-0.2102094</c:v>
                </c:pt>
                <c:pt idx="2461">
                  <c:v>-0.1855655</c:v>
                </c:pt>
                <c:pt idx="2463">
                  <c:v>-0.159026</c:v>
                </c:pt>
                <c:pt idx="2464">
                  <c:v>-0.098838</c:v>
                </c:pt>
                <c:pt idx="2466">
                  <c:v>-0.2102094</c:v>
                </c:pt>
                <c:pt idx="2467">
                  <c:v>-0.1850916</c:v>
                </c:pt>
                <c:pt idx="2469">
                  <c:v>-0.1784567</c:v>
                </c:pt>
                <c:pt idx="2470">
                  <c:v>-0.0983641</c:v>
                </c:pt>
                <c:pt idx="2472">
                  <c:v>-0.2135269</c:v>
                </c:pt>
                <c:pt idx="2473">
                  <c:v>-0.0983641</c:v>
                </c:pt>
                <c:pt idx="2475">
                  <c:v>-0.2135269</c:v>
                </c:pt>
                <c:pt idx="2476">
                  <c:v>-0.09789009999999999</c:v>
                </c:pt>
                <c:pt idx="2478">
                  <c:v>-0.2149487</c:v>
                </c:pt>
                <c:pt idx="2479">
                  <c:v>-0.09789009999999999</c:v>
                </c:pt>
                <c:pt idx="2481">
                  <c:v>-0.2158965</c:v>
                </c:pt>
                <c:pt idx="2482">
                  <c:v>-0.09741619999999999</c:v>
                </c:pt>
                <c:pt idx="2484">
                  <c:v>-0.2163704</c:v>
                </c:pt>
                <c:pt idx="2485">
                  <c:v>-0.09741619999999999</c:v>
                </c:pt>
                <c:pt idx="2487">
                  <c:v>-0.2239532</c:v>
                </c:pt>
                <c:pt idx="2488">
                  <c:v>-0.2206357</c:v>
                </c:pt>
                <c:pt idx="2490">
                  <c:v>-0.2158965</c:v>
                </c:pt>
                <c:pt idx="2491">
                  <c:v>-0.0969423</c:v>
                </c:pt>
                <c:pt idx="2493">
                  <c:v>-0.2239532</c:v>
                </c:pt>
                <c:pt idx="2494">
                  <c:v>-0.0969423</c:v>
                </c:pt>
                <c:pt idx="2496">
                  <c:v>-0.2230053</c:v>
                </c:pt>
                <c:pt idx="2497">
                  <c:v>-0.0964684</c:v>
                </c:pt>
                <c:pt idx="2499">
                  <c:v>-0.2225314</c:v>
                </c:pt>
                <c:pt idx="2500">
                  <c:v>-0.0964684</c:v>
                </c:pt>
                <c:pt idx="2502">
                  <c:v>-0.2220575</c:v>
                </c:pt>
                <c:pt idx="2503">
                  <c:v>-0.0959945</c:v>
                </c:pt>
                <c:pt idx="2505">
                  <c:v>-0.2211096</c:v>
                </c:pt>
                <c:pt idx="2506">
                  <c:v>-0.0959945</c:v>
                </c:pt>
                <c:pt idx="2508">
                  <c:v>-0.2196879</c:v>
                </c:pt>
                <c:pt idx="2509">
                  <c:v>-0.09552049999999999</c:v>
                </c:pt>
                <c:pt idx="2511">
                  <c:v>-0.2220575</c:v>
                </c:pt>
                <c:pt idx="2512">
                  <c:v>-0.09552049999999999</c:v>
                </c:pt>
                <c:pt idx="2514">
                  <c:v>-0.2244271</c:v>
                </c:pt>
                <c:pt idx="2515">
                  <c:v>-0.09504659999999999</c:v>
                </c:pt>
                <c:pt idx="2517">
                  <c:v>-0.2253749</c:v>
                </c:pt>
                <c:pt idx="2518">
                  <c:v>-0.09504659999999999</c:v>
                </c:pt>
                <c:pt idx="2520">
                  <c:v>-0.2267967</c:v>
                </c:pt>
                <c:pt idx="2521">
                  <c:v>-0.0945727</c:v>
                </c:pt>
                <c:pt idx="2523">
                  <c:v>-0.2282184</c:v>
                </c:pt>
                <c:pt idx="2524">
                  <c:v>-0.0945727</c:v>
                </c:pt>
                <c:pt idx="2526">
                  <c:v>-0.231062</c:v>
                </c:pt>
                <c:pt idx="2527">
                  <c:v>-0.0940988</c:v>
                </c:pt>
                <c:pt idx="2529">
                  <c:v>-0.2320098</c:v>
                </c:pt>
                <c:pt idx="2530">
                  <c:v>-0.0940988</c:v>
                </c:pt>
                <c:pt idx="2532">
                  <c:v>-0.2315359</c:v>
                </c:pt>
                <c:pt idx="2533">
                  <c:v>-0.09362479999999999</c:v>
                </c:pt>
                <c:pt idx="2535">
                  <c:v>-0.2324837</c:v>
                </c:pt>
                <c:pt idx="2536">
                  <c:v>-0.09362479999999999</c:v>
                </c:pt>
                <c:pt idx="2538">
                  <c:v>-0.2339055</c:v>
                </c:pt>
                <c:pt idx="2539">
                  <c:v>-0.1177948</c:v>
                </c:pt>
                <c:pt idx="2541">
                  <c:v>-0.2334316</c:v>
                </c:pt>
                <c:pt idx="2542">
                  <c:v>-0.1429126</c:v>
                </c:pt>
                <c:pt idx="2544">
                  <c:v>-0.2329577</c:v>
                </c:pt>
                <c:pt idx="2545">
                  <c:v>-0.164713</c:v>
                </c:pt>
                <c:pt idx="2547">
                  <c:v>-0.2324837</c:v>
                </c:pt>
                <c:pt idx="2548">
                  <c:v>-0.182722</c:v>
                </c:pt>
                <c:pt idx="2550">
                  <c:v>-0.2320098</c:v>
                </c:pt>
                <c:pt idx="2551">
                  <c:v>-0.1978875</c:v>
                </c:pt>
                <c:pt idx="2553">
                  <c:v>-0.231062</c:v>
                </c:pt>
                <c:pt idx="2554">
                  <c:v>-0.212579</c:v>
                </c:pt>
                <c:pt idx="2556">
                  <c:v>-0.230588</c:v>
                </c:pt>
                <c:pt idx="2557">
                  <c:v>-0.2272706</c:v>
                </c:pt>
                <c:pt idx="2559">
                  <c:v>0.2466505</c:v>
                </c:pt>
                <c:pt idx="2560">
                  <c:v>0.2580246</c:v>
                </c:pt>
                <c:pt idx="2562">
                  <c:v>0.2428591</c:v>
                </c:pt>
                <c:pt idx="2563">
                  <c:v>0.2580246</c:v>
                </c:pt>
                <c:pt idx="2565">
                  <c:v>0.16561</c:v>
                </c:pt>
                <c:pt idx="2566">
                  <c:v>0.1731927</c:v>
                </c:pt>
                <c:pt idx="2568">
                  <c:v>0.2385938</c:v>
                </c:pt>
                <c:pt idx="2569">
                  <c:v>0.2589725</c:v>
                </c:pt>
                <c:pt idx="2571">
                  <c:v>0.1651361</c:v>
                </c:pt>
                <c:pt idx="2572">
                  <c:v>0.1855147</c:v>
                </c:pt>
                <c:pt idx="2574">
                  <c:v>0.2348025</c:v>
                </c:pt>
                <c:pt idx="2575">
                  <c:v>0.2608681</c:v>
                </c:pt>
                <c:pt idx="2577">
                  <c:v>0.1684535</c:v>
                </c:pt>
                <c:pt idx="2578">
                  <c:v>0.1907278</c:v>
                </c:pt>
                <c:pt idx="2580">
                  <c:v>0.2148978</c:v>
                </c:pt>
                <c:pt idx="2581">
                  <c:v>0.2627638</c:v>
                </c:pt>
                <c:pt idx="2583">
                  <c:v>0.1703492</c:v>
                </c:pt>
                <c:pt idx="2584">
                  <c:v>0.2656074</c:v>
                </c:pt>
                <c:pt idx="2586">
                  <c:v>0.1765102</c:v>
                </c:pt>
                <c:pt idx="2587">
                  <c:v>0.2722422</c:v>
                </c:pt>
                <c:pt idx="2589">
                  <c:v>0.1798276</c:v>
                </c:pt>
                <c:pt idx="2590">
                  <c:v>0.2765075</c:v>
                </c:pt>
                <c:pt idx="2592">
                  <c:v>0.1831451</c:v>
                </c:pt>
                <c:pt idx="2593">
                  <c:v>0.2769815</c:v>
                </c:pt>
                <c:pt idx="2595">
                  <c:v>0.1850408</c:v>
                </c:pt>
                <c:pt idx="2596">
                  <c:v>0.1864625</c:v>
                </c:pt>
                <c:pt idx="2598">
                  <c:v>0.1878843</c:v>
                </c:pt>
                <c:pt idx="2599">
                  <c:v>0.2731901</c:v>
                </c:pt>
                <c:pt idx="2601">
                  <c:v>0.1912017</c:v>
                </c:pt>
                <c:pt idx="2602">
                  <c:v>0.2731901</c:v>
                </c:pt>
                <c:pt idx="2604">
                  <c:v>0.195467</c:v>
                </c:pt>
                <c:pt idx="2605">
                  <c:v>0.2788771</c:v>
                </c:pt>
                <c:pt idx="2607">
                  <c:v>0.1983106</c:v>
                </c:pt>
                <c:pt idx="2608">
                  <c:v>0.2802989</c:v>
                </c:pt>
                <c:pt idx="2610">
                  <c:v>0.1983106</c:v>
                </c:pt>
                <c:pt idx="2611">
                  <c:v>0.2826685</c:v>
                </c:pt>
                <c:pt idx="2613">
                  <c:v>0.2158456</c:v>
                </c:pt>
                <c:pt idx="2614">
                  <c:v>0.267977</c:v>
                </c:pt>
                <c:pt idx="2616">
                  <c:v>0.2712944</c:v>
                </c:pt>
                <c:pt idx="2617">
                  <c:v>0.2812467</c:v>
                </c:pt>
                <c:pt idx="2619">
                  <c:v>0.2324329</c:v>
                </c:pt>
                <c:pt idx="2620">
                  <c:v>0.2731901</c:v>
                </c:pt>
                <c:pt idx="2622">
                  <c:v>0.2466505</c:v>
                </c:pt>
                <c:pt idx="2623">
                  <c:v>0.2802989</c:v>
                </c:pt>
                <c:pt idx="2625">
                  <c:v>0.2608681</c:v>
                </c:pt>
                <c:pt idx="2626">
                  <c:v>0.2788771</c:v>
                </c:pt>
                <c:pt idx="2628">
                  <c:v>0.2755597</c:v>
                </c:pt>
                <c:pt idx="2629">
                  <c:v>0.2774554</c:v>
                </c:pt>
                <c:pt idx="2631">
                  <c:v>-0.0130583</c:v>
                </c:pt>
                <c:pt idx="2632">
                  <c:v>-0.0068973</c:v>
                </c:pt>
                <c:pt idx="2634">
                  <c:v>-0.0732462</c:v>
                </c:pt>
                <c:pt idx="2635">
                  <c:v>-0.0073712</c:v>
                </c:pt>
                <c:pt idx="2637">
                  <c:v>-0.09741619999999999</c:v>
                </c:pt>
                <c:pt idx="2638">
                  <c:v>-0.0073712</c:v>
                </c:pt>
                <c:pt idx="2640">
                  <c:v>-0.0969423</c:v>
                </c:pt>
                <c:pt idx="2641">
                  <c:v>-0.008793</c:v>
                </c:pt>
                <c:pt idx="2643">
                  <c:v>-0.0969423</c:v>
                </c:pt>
                <c:pt idx="2644">
                  <c:v>-0.009740800000000001</c:v>
                </c:pt>
                <c:pt idx="2646">
                  <c:v>-0.0964684</c:v>
                </c:pt>
                <c:pt idx="2647">
                  <c:v>-0.009740800000000001</c:v>
                </c:pt>
                <c:pt idx="2649">
                  <c:v>-0.0964684</c:v>
                </c:pt>
                <c:pt idx="2650">
                  <c:v>-0.009740800000000001</c:v>
                </c:pt>
                <c:pt idx="2652">
                  <c:v>-0.0959945</c:v>
                </c:pt>
                <c:pt idx="2653">
                  <c:v>-0.0102147</c:v>
                </c:pt>
                <c:pt idx="2655">
                  <c:v>-0.0959945</c:v>
                </c:pt>
                <c:pt idx="2656">
                  <c:v>-0.0102147</c:v>
                </c:pt>
                <c:pt idx="2658">
                  <c:v>-0.09552049999999999</c:v>
                </c:pt>
                <c:pt idx="2659">
                  <c:v>-0.0102147</c:v>
                </c:pt>
                <c:pt idx="2661">
                  <c:v>-0.09552049999999999</c:v>
                </c:pt>
                <c:pt idx="2662">
                  <c:v>-0.0102147</c:v>
                </c:pt>
                <c:pt idx="2664">
                  <c:v>-0.09504659999999999</c:v>
                </c:pt>
                <c:pt idx="2665">
                  <c:v>-0.0111626</c:v>
                </c:pt>
                <c:pt idx="2667">
                  <c:v>-0.09504659999999999</c:v>
                </c:pt>
                <c:pt idx="2668">
                  <c:v>-0.0125843</c:v>
                </c:pt>
                <c:pt idx="2670">
                  <c:v>-0.0945727</c:v>
                </c:pt>
                <c:pt idx="2671">
                  <c:v>-0.0130583</c:v>
                </c:pt>
                <c:pt idx="2673">
                  <c:v>-0.0945727</c:v>
                </c:pt>
                <c:pt idx="2674">
                  <c:v>-0.0135322</c:v>
                </c:pt>
                <c:pt idx="2676">
                  <c:v>-0.0940988</c:v>
                </c:pt>
                <c:pt idx="2677">
                  <c:v>-0.0135322</c:v>
                </c:pt>
                <c:pt idx="2679">
                  <c:v>-0.0940988</c:v>
                </c:pt>
                <c:pt idx="2680">
                  <c:v>-0.0135322</c:v>
                </c:pt>
                <c:pt idx="2682">
                  <c:v>-0.09362479999999999</c:v>
                </c:pt>
                <c:pt idx="2683">
                  <c:v>-0.0130583</c:v>
                </c:pt>
                <c:pt idx="2685">
                  <c:v>-0.09362479999999999</c:v>
                </c:pt>
                <c:pt idx="2686">
                  <c:v>-0.0140061</c:v>
                </c:pt>
                <c:pt idx="2688">
                  <c:v>-0.09315089999999999</c:v>
                </c:pt>
                <c:pt idx="2689">
                  <c:v>-0.0339108</c:v>
                </c:pt>
                <c:pt idx="2691">
                  <c:v>-0.09315089999999999</c:v>
                </c:pt>
                <c:pt idx="2692">
                  <c:v>-0.0922031</c:v>
                </c:pt>
                <c:pt idx="2694">
                  <c:v>-0.0718245</c:v>
                </c:pt>
                <c:pt idx="2695">
                  <c:v>0.0073203</c:v>
                </c:pt>
                <c:pt idx="2697">
                  <c:v>-0.0798811</c:v>
                </c:pt>
                <c:pt idx="2698">
                  <c:v>0.0054247</c:v>
                </c:pt>
                <c:pt idx="2700">
                  <c:v>-0.0794072</c:v>
                </c:pt>
                <c:pt idx="2701">
                  <c:v>0.0040029</c:v>
                </c:pt>
                <c:pt idx="2703">
                  <c:v>-0.0794072</c:v>
                </c:pt>
                <c:pt idx="2704">
                  <c:v>0.0025811</c:v>
                </c:pt>
                <c:pt idx="2706">
                  <c:v>-0.0794072</c:v>
                </c:pt>
                <c:pt idx="2707">
                  <c:v>0.0016333</c:v>
                </c:pt>
                <c:pt idx="2709">
                  <c:v>-0.0789333</c:v>
                </c:pt>
                <c:pt idx="2710">
                  <c:v>0.0021072</c:v>
                </c:pt>
                <c:pt idx="2712">
                  <c:v>-0.0789333</c:v>
                </c:pt>
                <c:pt idx="2713">
                  <c:v>0.0011594</c:v>
                </c:pt>
                <c:pt idx="2715">
                  <c:v>-0.104999</c:v>
                </c:pt>
                <c:pt idx="2716">
                  <c:v>0.0006855</c:v>
                </c:pt>
                <c:pt idx="2718">
                  <c:v>-0.104525</c:v>
                </c:pt>
                <c:pt idx="2719">
                  <c:v>0.0006855</c:v>
                </c:pt>
                <c:pt idx="2721">
                  <c:v>-0.104525</c:v>
                </c:pt>
                <c:pt idx="2722">
                  <c:v>-0.0016842</c:v>
                </c:pt>
                <c:pt idx="2724">
                  <c:v>-0.1040511</c:v>
                </c:pt>
                <c:pt idx="2725">
                  <c:v>-0.0012102</c:v>
                </c:pt>
                <c:pt idx="2727">
                  <c:v>-0.1040511</c:v>
                </c:pt>
                <c:pt idx="2728">
                  <c:v>-0.0016842</c:v>
                </c:pt>
                <c:pt idx="2730">
                  <c:v>-0.1035772</c:v>
                </c:pt>
                <c:pt idx="2731">
                  <c:v>-0.0035798</c:v>
                </c:pt>
                <c:pt idx="2733">
                  <c:v>-0.1035772</c:v>
                </c:pt>
                <c:pt idx="2734">
                  <c:v>-0.0045277</c:v>
                </c:pt>
                <c:pt idx="2736">
                  <c:v>-0.1031033</c:v>
                </c:pt>
                <c:pt idx="2737">
                  <c:v>-0.0054755</c:v>
                </c:pt>
                <c:pt idx="2739">
                  <c:v>-0.1031033</c:v>
                </c:pt>
                <c:pt idx="2740">
                  <c:v>-0.008319</c:v>
                </c:pt>
                <c:pt idx="2742">
                  <c:v>-0.1026293</c:v>
                </c:pt>
                <c:pt idx="2743">
                  <c:v>-0.0106887</c:v>
                </c:pt>
                <c:pt idx="2745">
                  <c:v>-0.1026293</c:v>
                </c:pt>
                <c:pt idx="2746">
                  <c:v>-0.0282237</c:v>
                </c:pt>
                <c:pt idx="2748">
                  <c:v>-0.1021554</c:v>
                </c:pt>
                <c:pt idx="2749">
                  <c:v>-0.0372282</c:v>
                </c:pt>
                <c:pt idx="2751">
                  <c:v>-0.1021554</c:v>
                </c:pt>
                <c:pt idx="2752">
                  <c:v>-0.0903074</c:v>
                </c:pt>
                <c:pt idx="2754">
                  <c:v>0.2954644</c:v>
                </c:pt>
                <c:pt idx="2755">
                  <c:v>0.3077863</c:v>
                </c:pt>
                <c:pt idx="2757">
                  <c:v>0.2959383</c:v>
                </c:pt>
                <c:pt idx="2758">
                  <c:v>0.3125255</c:v>
                </c:pt>
                <c:pt idx="2760">
                  <c:v>0.2954644</c:v>
                </c:pt>
                <c:pt idx="2761">
                  <c:v>0.3163169</c:v>
                </c:pt>
                <c:pt idx="2763">
                  <c:v>0.2949905</c:v>
                </c:pt>
                <c:pt idx="2764">
                  <c:v>0.3167908</c:v>
                </c:pt>
                <c:pt idx="2766">
                  <c:v>0.2945165</c:v>
                </c:pt>
                <c:pt idx="2767">
                  <c:v>0.3148951</c:v>
                </c:pt>
                <c:pt idx="2769">
                  <c:v>0.2949905</c:v>
                </c:pt>
                <c:pt idx="2770">
                  <c:v>0.3120516</c:v>
                </c:pt>
                <c:pt idx="2772">
                  <c:v>0.2959383</c:v>
                </c:pt>
                <c:pt idx="2773">
                  <c:v>0.3111038</c:v>
                </c:pt>
                <c:pt idx="2775">
                  <c:v>0.2959383</c:v>
                </c:pt>
                <c:pt idx="2776">
                  <c:v>0.3101559</c:v>
                </c:pt>
                <c:pt idx="2778">
                  <c:v>0.2964122</c:v>
                </c:pt>
                <c:pt idx="2779">
                  <c:v>0.3092081</c:v>
                </c:pt>
                <c:pt idx="2781">
                  <c:v>0.2954644</c:v>
                </c:pt>
                <c:pt idx="2782">
                  <c:v>0.3082603</c:v>
                </c:pt>
                <c:pt idx="2784">
                  <c:v>0.2987818</c:v>
                </c:pt>
                <c:pt idx="2785">
                  <c:v>0.3073124</c:v>
                </c:pt>
                <c:pt idx="2787">
                  <c:v>0.3002036</c:v>
                </c:pt>
                <c:pt idx="2788">
                  <c:v>0.3068385</c:v>
                </c:pt>
                <c:pt idx="2790">
                  <c:v>0.2987818</c:v>
                </c:pt>
                <c:pt idx="2791">
                  <c:v>0.3058906</c:v>
                </c:pt>
                <c:pt idx="2793">
                  <c:v>0.2992558</c:v>
                </c:pt>
                <c:pt idx="2794">
                  <c:v>0.3049428</c:v>
                </c:pt>
                <c:pt idx="2796">
                  <c:v>0.2987818</c:v>
                </c:pt>
                <c:pt idx="2797">
                  <c:v>0.303995</c:v>
                </c:pt>
                <c:pt idx="2799">
                  <c:v>0.2992558</c:v>
                </c:pt>
                <c:pt idx="2800">
                  <c:v>0.3030471</c:v>
                </c:pt>
                <c:pt idx="2802">
                  <c:v>0.2807728</c:v>
                </c:pt>
                <c:pt idx="2803">
                  <c:v>0.2831424</c:v>
                </c:pt>
                <c:pt idx="2805">
                  <c:v>0.2722422</c:v>
                </c:pt>
                <c:pt idx="2806">
                  <c:v>0.2840903</c:v>
                </c:pt>
                <c:pt idx="2808">
                  <c:v>0.2703466</c:v>
                </c:pt>
                <c:pt idx="2809">
                  <c:v>0.285986</c:v>
                </c:pt>
                <c:pt idx="2811">
                  <c:v>0.2712944</c:v>
                </c:pt>
                <c:pt idx="2812">
                  <c:v>0.2869338</c:v>
                </c:pt>
                <c:pt idx="2814">
                  <c:v>0.2741379</c:v>
                </c:pt>
                <c:pt idx="2815">
                  <c:v>0.2878816</c:v>
                </c:pt>
                <c:pt idx="2817">
                  <c:v>0.2755597</c:v>
                </c:pt>
                <c:pt idx="2818">
                  <c:v>0.2883556</c:v>
                </c:pt>
                <c:pt idx="2820">
                  <c:v>0.2779293</c:v>
                </c:pt>
                <c:pt idx="2821">
                  <c:v>0.2878816</c:v>
                </c:pt>
                <c:pt idx="2823">
                  <c:v>0.2760336</c:v>
                </c:pt>
                <c:pt idx="2824">
                  <c:v>0.2878816</c:v>
                </c:pt>
                <c:pt idx="2826">
                  <c:v>0.2731901</c:v>
                </c:pt>
                <c:pt idx="2827">
                  <c:v>0.2874077</c:v>
                </c:pt>
                <c:pt idx="2829">
                  <c:v>0.2708205</c:v>
                </c:pt>
                <c:pt idx="2830">
                  <c:v>0.2831424</c:v>
                </c:pt>
                <c:pt idx="2832">
                  <c:v>0.2717683</c:v>
                </c:pt>
                <c:pt idx="2833">
                  <c:v>0.2845642</c:v>
                </c:pt>
                <c:pt idx="2835">
                  <c:v>0.2712944</c:v>
                </c:pt>
                <c:pt idx="2836">
                  <c:v>0.285512</c:v>
                </c:pt>
                <c:pt idx="2838">
                  <c:v>0.2727162</c:v>
                </c:pt>
                <c:pt idx="2839">
                  <c:v>0.285986</c:v>
                </c:pt>
                <c:pt idx="2841">
                  <c:v>0.273664</c:v>
                </c:pt>
                <c:pt idx="2842">
                  <c:v>0.2784032</c:v>
                </c:pt>
                <c:pt idx="2844">
                  <c:v>-0.1907787</c:v>
                </c:pt>
                <c:pt idx="2845">
                  <c:v>-0.1808263</c:v>
                </c:pt>
                <c:pt idx="2847">
                  <c:v>-0.1926744</c:v>
                </c:pt>
                <c:pt idx="2848">
                  <c:v>-0.1803524</c:v>
                </c:pt>
                <c:pt idx="2850">
                  <c:v>-0.1064207</c:v>
                </c:pt>
                <c:pt idx="2851">
                  <c:v>-0.1040511</c:v>
                </c:pt>
                <c:pt idx="2853">
                  <c:v>-0.1922004</c:v>
                </c:pt>
                <c:pt idx="2854">
                  <c:v>-0.1803524</c:v>
                </c:pt>
                <c:pt idx="2856">
                  <c:v>-0.1722958</c:v>
                </c:pt>
                <c:pt idx="2857">
                  <c:v>-0.1566564</c:v>
                </c:pt>
                <c:pt idx="2859">
                  <c:v>-0.1367517</c:v>
                </c:pt>
                <c:pt idx="2860">
                  <c:v>-0.1040511</c:v>
                </c:pt>
                <c:pt idx="2862">
                  <c:v>-0.1917265</c:v>
                </c:pt>
                <c:pt idx="2863">
                  <c:v>-0.1035772</c:v>
                </c:pt>
                <c:pt idx="2865">
                  <c:v>-0.1912526</c:v>
                </c:pt>
                <c:pt idx="2866">
                  <c:v>-0.1035772</c:v>
                </c:pt>
                <c:pt idx="2868">
                  <c:v>-0.1912526</c:v>
                </c:pt>
                <c:pt idx="2869">
                  <c:v>-0.1035772</c:v>
                </c:pt>
                <c:pt idx="2871">
                  <c:v>-0.1907787</c:v>
                </c:pt>
                <c:pt idx="2872">
                  <c:v>-0.1031033</c:v>
                </c:pt>
                <c:pt idx="2874">
                  <c:v>-0.1903048</c:v>
                </c:pt>
                <c:pt idx="2875">
                  <c:v>-0.1031033</c:v>
                </c:pt>
                <c:pt idx="2877">
                  <c:v>-0.1898308</c:v>
                </c:pt>
                <c:pt idx="2878">
                  <c:v>-0.1026293</c:v>
                </c:pt>
                <c:pt idx="2880">
                  <c:v>-0.1893569</c:v>
                </c:pt>
                <c:pt idx="2881">
                  <c:v>-0.1026293</c:v>
                </c:pt>
                <c:pt idx="2883">
                  <c:v>-0.188883</c:v>
                </c:pt>
                <c:pt idx="2884">
                  <c:v>-0.1021554</c:v>
                </c:pt>
                <c:pt idx="2886">
                  <c:v>-0.188883</c:v>
                </c:pt>
                <c:pt idx="2887">
                  <c:v>-0.1016815</c:v>
                </c:pt>
                <c:pt idx="2889">
                  <c:v>-0.1884091</c:v>
                </c:pt>
                <c:pt idx="2890">
                  <c:v>-0.1016815</c:v>
                </c:pt>
                <c:pt idx="2892">
                  <c:v>-0.1879351</c:v>
                </c:pt>
                <c:pt idx="2893">
                  <c:v>-0.1012076</c:v>
                </c:pt>
                <c:pt idx="2895">
                  <c:v>-0.1874612</c:v>
                </c:pt>
                <c:pt idx="2896">
                  <c:v>-0.1012076</c:v>
                </c:pt>
                <c:pt idx="2898">
                  <c:v>-0.1869873</c:v>
                </c:pt>
                <c:pt idx="2899">
                  <c:v>-0.1007337</c:v>
                </c:pt>
                <c:pt idx="2901">
                  <c:v>-0.1865134</c:v>
                </c:pt>
                <c:pt idx="2902">
                  <c:v>-0.1007337</c:v>
                </c:pt>
                <c:pt idx="2904">
                  <c:v>-0.1865134</c:v>
                </c:pt>
                <c:pt idx="2905">
                  <c:v>-0.1007337</c:v>
                </c:pt>
                <c:pt idx="2907">
                  <c:v>-0.1860395</c:v>
                </c:pt>
                <c:pt idx="2908">
                  <c:v>-0.1002597</c:v>
                </c:pt>
                <c:pt idx="2910">
                  <c:v>-0.1855655</c:v>
                </c:pt>
                <c:pt idx="2911">
                  <c:v>-0.1002597</c:v>
                </c:pt>
                <c:pt idx="2913">
                  <c:v>-0.1850916</c:v>
                </c:pt>
                <c:pt idx="2914">
                  <c:v>-0.09978579999999999</c:v>
                </c:pt>
                <c:pt idx="2916">
                  <c:v>-0.1846177</c:v>
                </c:pt>
                <c:pt idx="2917">
                  <c:v>-0.09978579999999999</c:v>
                </c:pt>
                <c:pt idx="2919">
                  <c:v>-0.1841438</c:v>
                </c:pt>
                <c:pt idx="2920">
                  <c:v>-0.09931189999999999</c:v>
                </c:pt>
                <c:pt idx="2922">
                  <c:v>-0.1841438</c:v>
                </c:pt>
                <c:pt idx="2923">
                  <c:v>-0.09931189999999999</c:v>
                </c:pt>
                <c:pt idx="2925">
                  <c:v>-0.1836699</c:v>
                </c:pt>
                <c:pt idx="2926">
                  <c:v>-0.098838</c:v>
                </c:pt>
                <c:pt idx="2928">
                  <c:v>-0.1831959</c:v>
                </c:pt>
                <c:pt idx="2929">
                  <c:v>-0.098838</c:v>
                </c:pt>
                <c:pt idx="2931">
                  <c:v>-0.182722</c:v>
                </c:pt>
                <c:pt idx="2932">
                  <c:v>-0.0983641</c:v>
                </c:pt>
                <c:pt idx="2934">
                  <c:v>-0.1822481</c:v>
                </c:pt>
                <c:pt idx="2935">
                  <c:v>-0.0983641</c:v>
                </c:pt>
                <c:pt idx="2937">
                  <c:v>-0.1817742</c:v>
                </c:pt>
                <c:pt idx="2938">
                  <c:v>-0.0983641</c:v>
                </c:pt>
                <c:pt idx="2940">
                  <c:v>-0.1817742</c:v>
                </c:pt>
                <c:pt idx="2941">
                  <c:v>-0.09741619999999999</c:v>
                </c:pt>
                <c:pt idx="2943">
                  <c:v>-0.1813003</c:v>
                </c:pt>
                <c:pt idx="2944">
                  <c:v>-0.09741619999999999</c:v>
                </c:pt>
                <c:pt idx="2946">
                  <c:v>-0.1808263</c:v>
                </c:pt>
                <c:pt idx="2947">
                  <c:v>-0.0969423</c:v>
                </c:pt>
                <c:pt idx="2949">
                  <c:v>-0.1803524</c:v>
                </c:pt>
                <c:pt idx="2950">
                  <c:v>-0.1035772</c:v>
                </c:pt>
                <c:pt idx="2952">
                  <c:v>-0.1798785</c:v>
                </c:pt>
                <c:pt idx="2953">
                  <c:v>-0.134856</c:v>
                </c:pt>
                <c:pt idx="2955">
                  <c:v>-0.1794046</c:v>
                </c:pt>
                <c:pt idx="2956">
                  <c:v>-0.1599738</c:v>
                </c:pt>
                <c:pt idx="2958">
                  <c:v>-0.2637625</c:v>
                </c:pt>
                <c:pt idx="2959">
                  <c:v>-0.2613929</c:v>
                </c:pt>
                <c:pt idx="2961">
                  <c:v>-0.2656582</c:v>
                </c:pt>
                <c:pt idx="2962">
                  <c:v>-0.260919</c:v>
                </c:pt>
                <c:pt idx="2964">
                  <c:v>-0.2675539</c:v>
                </c:pt>
                <c:pt idx="2965">
                  <c:v>-0.2613929</c:v>
                </c:pt>
                <c:pt idx="2967">
                  <c:v>-0.2694496</c:v>
                </c:pt>
                <c:pt idx="2968">
                  <c:v>-0.2613929</c:v>
                </c:pt>
                <c:pt idx="2970">
                  <c:v>-0.2713453</c:v>
                </c:pt>
                <c:pt idx="2971">
                  <c:v>-0.260919</c:v>
                </c:pt>
                <c:pt idx="2973">
                  <c:v>-0.2732409</c:v>
                </c:pt>
                <c:pt idx="2974">
                  <c:v>-0.260919</c:v>
                </c:pt>
                <c:pt idx="2976">
                  <c:v>-0.2751366</c:v>
                </c:pt>
                <c:pt idx="2977">
                  <c:v>-0.2604451</c:v>
                </c:pt>
                <c:pt idx="2979">
                  <c:v>-0.2576015</c:v>
                </c:pt>
                <c:pt idx="2980">
                  <c:v>-0.2504927</c:v>
                </c:pt>
                <c:pt idx="2982">
                  <c:v>-0.2765584</c:v>
                </c:pt>
                <c:pt idx="2983">
                  <c:v>-0.2500188</c:v>
                </c:pt>
                <c:pt idx="2985">
                  <c:v>-0.2784541</c:v>
                </c:pt>
                <c:pt idx="2986">
                  <c:v>-0.2495449</c:v>
                </c:pt>
                <c:pt idx="2988">
                  <c:v>-0.2803498</c:v>
                </c:pt>
                <c:pt idx="2989">
                  <c:v>-0.249071</c:v>
                </c:pt>
                <c:pt idx="2991">
                  <c:v>-0.2822454</c:v>
                </c:pt>
                <c:pt idx="2992">
                  <c:v>-0.248597</c:v>
                </c:pt>
                <c:pt idx="2994">
                  <c:v>-0.2841411</c:v>
                </c:pt>
                <c:pt idx="2995">
                  <c:v>-0.2476492</c:v>
                </c:pt>
                <c:pt idx="2997">
                  <c:v>-0.2860368</c:v>
                </c:pt>
                <c:pt idx="2998">
                  <c:v>-0.2471753</c:v>
                </c:pt>
                <c:pt idx="3000">
                  <c:v>-0.2879325</c:v>
                </c:pt>
                <c:pt idx="3001">
                  <c:v>-0.2467014</c:v>
                </c:pt>
                <c:pt idx="3003">
                  <c:v>-0.2898282</c:v>
                </c:pt>
                <c:pt idx="3004">
                  <c:v>-0.2462274</c:v>
                </c:pt>
                <c:pt idx="3006">
                  <c:v>-0.2917239</c:v>
                </c:pt>
                <c:pt idx="3007">
                  <c:v>-0.2457535</c:v>
                </c:pt>
                <c:pt idx="3009">
                  <c:v>-0.2936196</c:v>
                </c:pt>
                <c:pt idx="3010">
                  <c:v>-0.2452796</c:v>
                </c:pt>
                <c:pt idx="3012">
                  <c:v>-0.2955152</c:v>
                </c:pt>
                <c:pt idx="3013">
                  <c:v>-0.2443318</c:v>
                </c:pt>
                <c:pt idx="3015">
                  <c:v>-0.2974109</c:v>
                </c:pt>
                <c:pt idx="3016">
                  <c:v>-0.2438578</c:v>
                </c:pt>
                <c:pt idx="3018">
                  <c:v>-0.2993066</c:v>
                </c:pt>
                <c:pt idx="3019">
                  <c:v>-0.2433839</c:v>
                </c:pt>
                <c:pt idx="3021">
                  <c:v>-0.3012023</c:v>
                </c:pt>
                <c:pt idx="3022">
                  <c:v>-0.24291</c:v>
                </c:pt>
                <c:pt idx="3024">
                  <c:v>-0.303098</c:v>
                </c:pt>
                <c:pt idx="3025">
                  <c:v>-0.2424361</c:v>
                </c:pt>
                <c:pt idx="3027">
                  <c:v>-0.3049937</c:v>
                </c:pt>
                <c:pt idx="3028">
                  <c:v>-0.2419622</c:v>
                </c:pt>
                <c:pt idx="3030">
                  <c:v>-0.3068893</c:v>
                </c:pt>
                <c:pt idx="3031">
                  <c:v>-0.2414882</c:v>
                </c:pt>
                <c:pt idx="3033">
                  <c:v>-0.308785</c:v>
                </c:pt>
                <c:pt idx="3034">
                  <c:v>-0.2405404</c:v>
                </c:pt>
                <c:pt idx="3036">
                  <c:v>-0.3106807</c:v>
                </c:pt>
                <c:pt idx="3037">
                  <c:v>-0.2400665</c:v>
                </c:pt>
                <c:pt idx="3039">
                  <c:v>-0.3125764</c:v>
                </c:pt>
                <c:pt idx="3040">
                  <c:v>-0.2395925</c:v>
                </c:pt>
                <c:pt idx="3042">
                  <c:v>-0.3144721</c:v>
                </c:pt>
                <c:pt idx="3043">
                  <c:v>-0.2391186</c:v>
                </c:pt>
                <c:pt idx="3045">
                  <c:v>-0.3163678</c:v>
                </c:pt>
                <c:pt idx="3046">
                  <c:v>-0.2386447</c:v>
                </c:pt>
                <c:pt idx="3048">
                  <c:v>-0.3182635</c:v>
                </c:pt>
                <c:pt idx="3049">
                  <c:v>-0.2381708</c:v>
                </c:pt>
                <c:pt idx="3051">
                  <c:v>-0.3182635</c:v>
                </c:pt>
                <c:pt idx="3052">
                  <c:v>-0.2372229</c:v>
                </c:pt>
                <c:pt idx="3054">
                  <c:v>-0.3173156</c:v>
                </c:pt>
                <c:pt idx="3055">
                  <c:v>-0.236749</c:v>
                </c:pt>
                <c:pt idx="3057">
                  <c:v>-0.3168417</c:v>
                </c:pt>
                <c:pt idx="3058">
                  <c:v>-0.2362751</c:v>
                </c:pt>
                <c:pt idx="3060">
                  <c:v>-0.3158938</c:v>
                </c:pt>
                <c:pt idx="3061">
                  <c:v>-0.2358012</c:v>
                </c:pt>
                <c:pt idx="3063">
                  <c:v>-0.3154199</c:v>
                </c:pt>
                <c:pt idx="3064">
                  <c:v>-0.2353273</c:v>
                </c:pt>
                <c:pt idx="3066">
                  <c:v>-0.3144721</c:v>
                </c:pt>
                <c:pt idx="3067">
                  <c:v>-0.2348533</c:v>
                </c:pt>
                <c:pt idx="3069">
                  <c:v>-0.3139982</c:v>
                </c:pt>
                <c:pt idx="3070">
                  <c:v>-0.2339055</c:v>
                </c:pt>
                <c:pt idx="3072">
                  <c:v>-0.3130503</c:v>
                </c:pt>
                <c:pt idx="3073">
                  <c:v>-0.2334316</c:v>
                </c:pt>
                <c:pt idx="3075">
                  <c:v>-0.3121025</c:v>
                </c:pt>
                <c:pt idx="3076">
                  <c:v>-0.2329577</c:v>
                </c:pt>
                <c:pt idx="3078">
                  <c:v>-0.3116286</c:v>
                </c:pt>
                <c:pt idx="3079">
                  <c:v>-0.2324837</c:v>
                </c:pt>
                <c:pt idx="3081">
                  <c:v>-0.3106807</c:v>
                </c:pt>
                <c:pt idx="3082">
                  <c:v>-0.2320098</c:v>
                </c:pt>
                <c:pt idx="3084">
                  <c:v>-0.3102068</c:v>
                </c:pt>
                <c:pt idx="3085">
                  <c:v>-0.2315359</c:v>
                </c:pt>
                <c:pt idx="3087">
                  <c:v>-0.309259</c:v>
                </c:pt>
                <c:pt idx="3088">
                  <c:v>-0.2405404</c:v>
                </c:pt>
                <c:pt idx="3090">
                  <c:v>-0.308785</c:v>
                </c:pt>
                <c:pt idx="3091">
                  <c:v>-0.2538102</c:v>
                </c:pt>
                <c:pt idx="3093">
                  <c:v>-0.3078372</c:v>
                </c:pt>
                <c:pt idx="3094">
                  <c:v>-0.26708</c:v>
                </c:pt>
                <c:pt idx="3096">
                  <c:v>-0.3073633</c:v>
                </c:pt>
                <c:pt idx="3097">
                  <c:v>-0.2798758</c:v>
                </c:pt>
                <c:pt idx="3099">
                  <c:v>-0.3064154</c:v>
                </c:pt>
                <c:pt idx="3100">
                  <c:v>-0.2921978</c:v>
                </c:pt>
                <c:pt idx="3102">
                  <c:v>-0.3059415</c:v>
                </c:pt>
                <c:pt idx="3103">
                  <c:v>-0.303098</c:v>
                </c:pt>
                <c:pt idx="3105">
                  <c:v>0.2864599</c:v>
                </c:pt>
                <c:pt idx="3106">
                  <c:v>0.291673</c:v>
                </c:pt>
                <c:pt idx="3108">
                  <c:v>0.285986</c:v>
                </c:pt>
                <c:pt idx="3109">
                  <c:v>0.2973601</c:v>
                </c:pt>
                <c:pt idx="3111">
                  <c:v>0.2864599</c:v>
                </c:pt>
                <c:pt idx="3112">
                  <c:v>0.3016254</c:v>
                </c:pt>
                <c:pt idx="3114">
                  <c:v>0.2082629</c:v>
                </c:pt>
                <c:pt idx="3115">
                  <c:v>0.2096847</c:v>
                </c:pt>
                <c:pt idx="3117">
                  <c:v>0.2788771</c:v>
                </c:pt>
                <c:pt idx="3118">
                  <c:v>0.2878816</c:v>
                </c:pt>
                <c:pt idx="3120">
                  <c:v>0.2983079</c:v>
                </c:pt>
                <c:pt idx="3121">
                  <c:v>0.3054167</c:v>
                </c:pt>
                <c:pt idx="3123">
                  <c:v>0.207789</c:v>
                </c:pt>
                <c:pt idx="3124">
                  <c:v>0.2239023</c:v>
                </c:pt>
                <c:pt idx="3126">
                  <c:v>0.2712944</c:v>
                </c:pt>
                <c:pt idx="3127">
                  <c:v>0.2902512</c:v>
                </c:pt>
                <c:pt idx="3129">
                  <c:v>0.303995</c:v>
                </c:pt>
                <c:pt idx="3130">
                  <c:v>0.3082603</c:v>
                </c:pt>
                <c:pt idx="3132">
                  <c:v>0.2092107</c:v>
                </c:pt>
                <c:pt idx="3133">
                  <c:v>0.2385938</c:v>
                </c:pt>
                <c:pt idx="3135">
                  <c:v>0.2689248</c:v>
                </c:pt>
                <c:pt idx="3136">
                  <c:v>0.2888295</c:v>
                </c:pt>
                <c:pt idx="3138">
                  <c:v>0.2120543</c:v>
                </c:pt>
                <c:pt idx="3139">
                  <c:v>0.2528115</c:v>
                </c:pt>
                <c:pt idx="3141">
                  <c:v>0.2670291</c:v>
                </c:pt>
                <c:pt idx="3142">
                  <c:v>0.2883556</c:v>
                </c:pt>
                <c:pt idx="3144">
                  <c:v>0.2144239</c:v>
                </c:pt>
                <c:pt idx="3145">
                  <c:v>0.2878816</c:v>
                </c:pt>
                <c:pt idx="3147">
                  <c:v>0.2163196</c:v>
                </c:pt>
                <c:pt idx="3148">
                  <c:v>0.2874077</c:v>
                </c:pt>
                <c:pt idx="3150">
                  <c:v>0.2163196</c:v>
                </c:pt>
                <c:pt idx="3151">
                  <c:v>0.2864599</c:v>
                </c:pt>
                <c:pt idx="3153">
                  <c:v>0.2144239</c:v>
                </c:pt>
                <c:pt idx="3154">
                  <c:v>0.2864599</c:v>
                </c:pt>
                <c:pt idx="3156">
                  <c:v>0.213476</c:v>
                </c:pt>
                <c:pt idx="3157">
                  <c:v>0.2864599</c:v>
                </c:pt>
                <c:pt idx="3159">
                  <c:v>0.2186892</c:v>
                </c:pt>
                <c:pt idx="3160">
                  <c:v>0.2864599</c:v>
                </c:pt>
                <c:pt idx="3162">
                  <c:v>0.2395417</c:v>
                </c:pt>
                <c:pt idx="3163">
                  <c:v>0.2864599</c:v>
                </c:pt>
                <c:pt idx="3165">
                  <c:v>0.2433331</c:v>
                </c:pt>
                <c:pt idx="3166">
                  <c:v>0.285986</c:v>
                </c:pt>
                <c:pt idx="3168">
                  <c:v>0.2457027</c:v>
                </c:pt>
                <c:pt idx="3169">
                  <c:v>0.285512</c:v>
                </c:pt>
                <c:pt idx="3171">
                  <c:v>0.2471244</c:v>
                </c:pt>
                <c:pt idx="3172">
                  <c:v>0.2850381</c:v>
                </c:pt>
                <c:pt idx="3174">
                  <c:v>0.2466505</c:v>
                </c:pt>
                <c:pt idx="3175">
                  <c:v>0.2840903</c:v>
                </c:pt>
                <c:pt idx="3177">
                  <c:v>0.2461766</c:v>
                </c:pt>
                <c:pt idx="3178">
                  <c:v>0.2836164</c:v>
                </c:pt>
                <c:pt idx="3180">
                  <c:v>0.243807</c:v>
                </c:pt>
                <c:pt idx="3181">
                  <c:v>0.2812467</c:v>
                </c:pt>
                <c:pt idx="3183">
                  <c:v>0.2466505</c:v>
                </c:pt>
                <c:pt idx="3184">
                  <c:v>0.2807728</c:v>
                </c:pt>
                <c:pt idx="3186">
                  <c:v>0.2490201</c:v>
                </c:pt>
                <c:pt idx="3187">
                  <c:v>0.2793511</c:v>
                </c:pt>
                <c:pt idx="3189">
                  <c:v>0.2504419</c:v>
                </c:pt>
                <c:pt idx="3190">
                  <c:v>0.279825</c:v>
                </c:pt>
                <c:pt idx="3192">
                  <c:v>0.2523376</c:v>
                </c:pt>
                <c:pt idx="3193">
                  <c:v>0.2793511</c:v>
                </c:pt>
                <c:pt idx="3195">
                  <c:v>0.2542332</c:v>
                </c:pt>
                <c:pt idx="3196">
                  <c:v>0.2784032</c:v>
                </c:pt>
                <c:pt idx="3198">
                  <c:v>0.2575507</c:v>
                </c:pt>
                <c:pt idx="3199">
                  <c:v>0.2774554</c:v>
                </c:pt>
                <c:pt idx="3201">
                  <c:v>0.267503</c:v>
                </c:pt>
                <c:pt idx="3202">
                  <c:v>0.2769815</c:v>
                </c:pt>
                <c:pt idx="3204">
                  <c:v>0.1807755</c:v>
                </c:pt>
                <c:pt idx="3205">
                  <c:v>0.1817233</c:v>
                </c:pt>
                <c:pt idx="3207">
                  <c:v>0.1637143</c:v>
                </c:pt>
                <c:pt idx="3208">
                  <c:v>0.1675057</c:v>
                </c:pt>
                <c:pt idx="3210">
                  <c:v>0.1689274</c:v>
                </c:pt>
                <c:pt idx="3211">
                  <c:v>0.1731927</c:v>
                </c:pt>
                <c:pt idx="3213">
                  <c:v>0.1769841</c:v>
                </c:pt>
                <c:pt idx="3214">
                  <c:v>0.1840929</c:v>
                </c:pt>
                <c:pt idx="3216">
                  <c:v>0.1575533</c:v>
                </c:pt>
                <c:pt idx="3217">
                  <c:v>0.1850408</c:v>
                </c:pt>
                <c:pt idx="3219">
                  <c:v>0.1499706</c:v>
                </c:pt>
                <c:pt idx="3220">
                  <c:v>0.1855147</c:v>
                </c:pt>
                <c:pt idx="3222">
                  <c:v>0.1494967</c:v>
                </c:pt>
                <c:pt idx="3223">
                  <c:v>0.18978</c:v>
                </c:pt>
                <c:pt idx="3225">
                  <c:v>0.1490228</c:v>
                </c:pt>
                <c:pt idx="3226">
                  <c:v>0.18978</c:v>
                </c:pt>
                <c:pt idx="3228">
                  <c:v>0.1490228</c:v>
                </c:pt>
                <c:pt idx="3229">
                  <c:v>0.1926235</c:v>
                </c:pt>
                <c:pt idx="3231">
                  <c:v>0.1485488</c:v>
                </c:pt>
                <c:pt idx="3232">
                  <c:v>0.1968888</c:v>
                </c:pt>
                <c:pt idx="3234">
                  <c:v>0.1480749</c:v>
                </c:pt>
                <c:pt idx="3235">
                  <c:v>0.1987845</c:v>
                </c:pt>
                <c:pt idx="3237">
                  <c:v>0.1480749</c:v>
                </c:pt>
                <c:pt idx="3238">
                  <c:v>0.2006802</c:v>
                </c:pt>
                <c:pt idx="3240">
                  <c:v>0.147601</c:v>
                </c:pt>
                <c:pt idx="3241">
                  <c:v>0.2006802</c:v>
                </c:pt>
                <c:pt idx="3243">
                  <c:v>0.1471271</c:v>
                </c:pt>
                <c:pt idx="3244">
                  <c:v>0.2006802</c:v>
                </c:pt>
                <c:pt idx="3246">
                  <c:v>0.1471271</c:v>
                </c:pt>
                <c:pt idx="3247">
                  <c:v>0.2011541</c:v>
                </c:pt>
                <c:pt idx="3249">
                  <c:v>0.1466532</c:v>
                </c:pt>
                <c:pt idx="3250">
                  <c:v>0.2021019</c:v>
                </c:pt>
                <c:pt idx="3252">
                  <c:v>0.1461792</c:v>
                </c:pt>
                <c:pt idx="3253">
                  <c:v>0.201628</c:v>
                </c:pt>
                <c:pt idx="3255">
                  <c:v>0.1461792</c:v>
                </c:pt>
                <c:pt idx="3256">
                  <c:v>0.2021019</c:v>
                </c:pt>
                <c:pt idx="3258">
                  <c:v>0.1457053</c:v>
                </c:pt>
                <c:pt idx="3259">
                  <c:v>0.201628</c:v>
                </c:pt>
                <c:pt idx="3261">
                  <c:v>0.1452314</c:v>
                </c:pt>
                <c:pt idx="3262">
                  <c:v>0.2011541</c:v>
                </c:pt>
                <c:pt idx="3264">
                  <c:v>0.1447575</c:v>
                </c:pt>
                <c:pt idx="3265">
                  <c:v>0.2006802</c:v>
                </c:pt>
                <c:pt idx="3267">
                  <c:v>0.1499706</c:v>
                </c:pt>
                <c:pt idx="3268">
                  <c:v>0.1670318</c:v>
                </c:pt>
                <c:pt idx="3270">
                  <c:v>0.1698753</c:v>
                </c:pt>
                <c:pt idx="3271">
                  <c:v>0.1703492</c:v>
                </c:pt>
                <c:pt idx="3273">
                  <c:v>0.1793537</c:v>
                </c:pt>
                <c:pt idx="3274">
                  <c:v>0.2002062</c:v>
                </c:pt>
                <c:pt idx="3276">
                  <c:v>0.1864625</c:v>
                </c:pt>
                <c:pt idx="3277">
                  <c:v>0.1997323</c:v>
                </c:pt>
                <c:pt idx="3279">
                  <c:v>0.1893061</c:v>
                </c:pt>
                <c:pt idx="3280">
                  <c:v>0.1992584</c:v>
                </c:pt>
                <c:pt idx="3282">
                  <c:v>0.1926235</c:v>
                </c:pt>
                <c:pt idx="3283">
                  <c:v>0.1987845</c:v>
                </c:pt>
                <c:pt idx="3285">
                  <c:v>0.1978366</c:v>
                </c:pt>
                <c:pt idx="3286">
                  <c:v>0.1983106</c:v>
                </c:pt>
                <c:pt idx="3288">
                  <c:v>0.0201162</c:v>
                </c:pt>
                <c:pt idx="3289">
                  <c:v>0.021538</c:v>
                </c:pt>
                <c:pt idx="3291">
                  <c:v>-0.0196932</c:v>
                </c:pt>
                <c:pt idx="3292">
                  <c:v>-0.0192192</c:v>
                </c:pt>
                <c:pt idx="3294">
                  <c:v>-0.0177975</c:v>
                </c:pt>
                <c:pt idx="3295">
                  <c:v>-0.0154279</c:v>
                </c:pt>
                <c:pt idx="3297">
                  <c:v>-0.0121104</c:v>
                </c:pt>
                <c:pt idx="3298">
                  <c:v>-0.0016842</c:v>
                </c:pt>
                <c:pt idx="3300">
                  <c:v>0.0021072</c:v>
                </c:pt>
                <c:pt idx="3301">
                  <c:v>0.0025811</c:v>
                </c:pt>
                <c:pt idx="3303">
                  <c:v>0.015377</c:v>
                </c:pt>
                <c:pt idx="3304">
                  <c:v>0.021538</c:v>
                </c:pt>
                <c:pt idx="3306">
                  <c:v>-0.0282237</c:v>
                </c:pt>
                <c:pt idx="3307">
                  <c:v>0.021538</c:v>
                </c:pt>
                <c:pt idx="3309">
                  <c:v>-0.0395978</c:v>
                </c:pt>
                <c:pt idx="3310">
                  <c:v>-0.03865</c:v>
                </c:pt>
                <c:pt idx="3312">
                  <c:v>-0.0367543</c:v>
                </c:pt>
                <c:pt idx="3313">
                  <c:v>-0.0343847</c:v>
                </c:pt>
                <c:pt idx="3315">
                  <c:v>-0.0329629</c:v>
                </c:pt>
                <c:pt idx="3316">
                  <c:v>0.021538</c:v>
                </c:pt>
                <c:pt idx="3318">
                  <c:v>-0.0457588</c:v>
                </c:pt>
                <c:pt idx="3319">
                  <c:v>0.021538</c:v>
                </c:pt>
                <c:pt idx="3321">
                  <c:v>-0.0533416</c:v>
                </c:pt>
                <c:pt idx="3322">
                  <c:v>0.021538</c:v>
                </c:pt>
                <c:pt idx="3324">
                  <c:v>-0.056659</c:v>
                </c:pt>
                <c:pt idx="3325">
                  <c:v>0.0220119</c:v>
                </c:pt>
                <c:pt idx="3327">
                  <c:v>-0.056659</c:v>
                </c:pt>
                <c:pt idx="3328">
                  <c:v>0.0220119</c:v>
                </c:pt>
                <c:pt idx="3330">
                  <c:v>-0.056659</c:v>
                </c:pt>
                <c:pt idx="3331">
                  <c:v>0.0220119</c:v>
                </c:pt>
                <c:pt idx="3333">
                  <c:v>-0.0561851</c:v>
                </c:pt>
                <c:pt idx="3334">
                  <c:v>0.0220119</c:v>
                </c:pt>
                <c:pt idx="3336">
                  <c:v>-0.0561851</c:v>
                </c:pt>
                <c:pt idx="3337">
                  <c:v>0.0220119</c:v>
                </c:pt>
                <c:pt idx="3339">
                  <c:v>-0.0561851</c:v>
                </c:pt>
                <c:pt idx="3340">
                  <c:v>0.021538</c:v>
                </c:pt>
                <c:pt idx="3342">
                  <c:v>-0.0561851</c:v>
                </c:pt>
                <c:pt idx="3343">
                  <c:v>0.021538</c:v>
                </c:pt>
                <c:pt idx="3345">
                  <c:v>-0.0557112</c:v>
                </c:pt>
                <c:pt idx="3346">
                  <c:v>0.0210641</c:v>
                </c:pt>
                <c:pt idx="3348">
                  <c:v>-0.0557112</c:v>
                </c:pt>
                <c:pt idx="3349">
                  <c:v>0.0205901</c:v>
                </c:pt>
                <c:pt idx="3351">
                  <c:v>-0.0557112</c:v>
                </c:pt>
                <c:pt idx="3352">
                  <c:v>0.0201162</c:v>
                </c:pt>
                <c:pt idx="3354">
                  <c:v>-0.0557112</c:v>
                </c:pt>
                <c:pt idx="3355">
                  <c:v>0.0196423</c:v>
                </c:pt>
                <c:pt idx="3357">
                  <c:v>-0.0552372</c:v>
                </c:pt>
                <c:pt idx="3358">
                  <c:v>0.0191684</c:v>
                </c:pt>
                <c:pt idx="3360">
                  <c:v>-0.0623461</c:v>
                </c:pt>
                <c:pt idx="3361">
                  <c:v>0.0191684</c:v>
                </c:pt>
                <c:pt idx="3363">
                  <c:v>-0.0969423</c:v>
                </c:pt>
                <c:pt idx="3364">
                  <c:v>0.0191684</c:v>
                </c:pt>
                <c:pt idx="3366">
                  <c:v>-0.0969423</c:v>
                </c:pt>
                <c:pt idx="3367">
                  <c:v>0.0186945</c:v>
                </c:pt>
                <c:pt idx="3369">
                  <c:v>-0.0964684</c:v>
                </c:pt>
                <c:pt idx="3370">
                  <c:v>-0.0576068</c:v>
                </c:pt>
                <c:pt idx="3372">
                  <c:v>-0.2794019</c:v>
                </c:pt>
                <c:pt idx="3373">
                  <c:v>-0.2685017</c:v>
                </c:pt>
                <c:pt idx="3375">
                  <c:v>-0.2917239</c:v>
                </c:pt>
                <c:pt idx="3376">
                  <c:v>-0.2675539</c:v>
                </c:pt>
                <c:pt idx="3378">
                  <c:v>-0.3026241</c:v>
                </c:pt>
                <c:pt idx="3379">
                  <c:v>-0.26708</c:v>
                </c:pt>
                <c:pt idx="3381">
                  <c:v>-0.3135242</c:v>
                </c:pt>
                <c:pt idx="3382">
                  <c:v>-0.2661321</c:v>
                </c:pt>
                <c:pt idx="3384">
                  <c:v>-0.3239505</c:v>
                </c:pt>
                <c:pt idx="3385">
                  <c:v>-0.2656582</c:v>
                </c:pt>
                <c:pt idx="3387">
                  <c:v>-0.3334289</c:v>
                </c:pt>
                <c:pt idx="3388">
                  <c:v>-0.2651843</c:v>
                </c:pt>
                <c:pt idx="3390">
                  <c:v>-0.3433813</c:v>
                </c:pt>
                <c:pt idx="3391">
                  <c:v>-0.2642364</c:v>
                </c:pt>
                <c:pt idx="3393">
                  <c:v>-0.3533336</c:v>
                </c:pt>
                <c:pt idx="3394">
                  <c:v>-0.2637625</c:v>
                </c:pt>
                <c:pt idx="3396">
                  <c:v>-0.3585467</c:v>
                </c:pt>
                <c:pt idx="3397">
                  <c:v>-0.2632886</c:v>
                </c:pt>
                <c:pt idx="3399">
                  <c:v>-0.3585467</c:v>
                </c:pt>
                <c:pt idx="3400">
                  <c:v>-0.2623408</c:v>
                </c:pt>
                <c:pt idx="3402">
                  <c:v>-0.3585467</c:v>
                </c:pt>
                <c:pt idx="3403">
                  <c:v>-0.2618668</c:v>
                </c:pt>
                <c:pt idx="3405">
                  <c:v>-0.3575989</c:v>
                </c:pt>
                <c:pt idx="3406">
                  <c:v>-0.2604451</c:v>
                </c:pt>
                <c:pt idx="3408">
                  <c:v>-0.357125</c:v>
                </c:pt>
                <c:pt idx="3409">
                  <c:v>-0.2590233</c:v>
                </c:pt>
                <c:pt idx="3411">
                  <c:v>-0.357125</c:v>
                </c:pt>
                <c:pt idx="3412">
                  <c:v>-0.2618668</c:v>
                </c:pt>
                <c:pt idx="3414">
                  <c:v>-0.3552293</c:v>
                </c:pt>
                <c:pt idx="3415">
                  <c:v>-0.2618668</c:v>
                </c:pt>
                <c:pt idx="3417">
                  <c:v>-0.3538075</c:v>
                </c:pt>
                <c:pt idx="3418">
                  <c:v>-0.2599712</c:v>
                </c:pt>
                <c:pt idx="3420">
                  <c:v>-0.3514379</c:v>
                </c:pt>
                <c:pt idx="3421">
                  <c:v>-0.2566537</c:v>
                </c:pt>
                <c:pt idx="3423">
                  <c:v>-0.3495422</c:v>
                </c:pt>
                <c:pt idx="3424">
                  <c:v>-0.2552319</c:v>
                </c:pt>
                <c:pt idx="3426">
                  <c:v>-0.3481205</c:v>
                </c:pt>
                <c:pt idx="3427">
                  <c:v>-0.2528623</c:v>
                </c:pt>
                <c:pt idx="3429">
                  <c:v>-0.3471726</c:v>
                </c:pt>
                <c:pt idx="3430">
                  <c:v>-0.2514406</c:v>
                </c:pt>
                <c:pt idx="3432">
                  <c:v>-0.3457509</c:v>
                </c:pt>
                <c:pt idx="3433">
                  <c:v>-0.249071</c:v>
                </c:pt>
                <c:pt idx="3435">
                  <c:v>-0.344803</c:v>
                </c:pt>
                <c:pt idx="3436">
                  <c:v>-0.248597</c:v>
                </c:pt>
                <c:pt idx="3438">
                  <c:v>-0.3433813</c:v>
                </c:pt>
                <c:pt idx="3439">
                  <c:v>-0.2514406</c:v>
                </c:pt>
                <c:pt idx="3441">
                  <c:v>-0.3424334</c:v>
                </c:pt>
                <c:pt idx="3442">
                  <c:v>-0.2519145</c:v>
                </c:pt>
                <c:pt idx="3444">
                  <c:v>-0.3414856</c:v>
                </c:pt>
                <c:pt idx="3445">
                  <c:v>-0.2632886</c:v>
                </c:pt>
                <c:pt idx="3447">
                  <c:v>-0.3400638</c:v>
                </c:pt>
                <c:pt idx="3448">
                  <c:v>-0.2959892</c:v>
                </c:pt>
                <c:pt idx="3450">
                  <c:v>-0.2893543</c:v>
                </c:pt>
                <c:pt idx="3451">
                  <c:v>-0.2808237</c:v>
                </c:pt>
                <c:pt idx="3453">
                  <c:v>-0.2770323</c:v>
                </c:pt>
                <c:pt idx="3454">
                  <c:v>-0.2751366</c:v>
                </c:pt>
                <c:pt idx="3456">
                  <c:v>-0.3386421</c:v>
                </c:pt>
                <c:pt idx="3457">
                  <c:v>-0.3064154</c:v>
                </c:pt>
                <c:pt idx="3459">
                  <c:v>-0.3376942</c:v>
                </c:pt>
                <c:pt idx="3460">
                  <c:v>-0.321107</c:v>
                </c:pt>
                <c:pt idx="3462">
                  <c:v>-0.3367464</c:v>
                </c:pt>
                <c:pt idx="3463">
                  <c:v>-0.3220548</c:v>
                </c:pt>
                <c:pt idx="3465">
                  <c:v>-0.3357985</c:v>
                </c:pt>
                <c:pt idx="3466">
                  <c:v>-0.3215809</c:v>
                </c:pt>
                <c:pt idx="3468">
                  <c:v>-0.3353246</c:v>
                </c:pt>
                <c:pt idx="3469">
                  <c:v>-0.3220548</c:v>
                </c:pt>
                <c:pt idx="3471">
                  <c:v>-0.3343768</c:v>
                </c:pt>
                <c:pt idx="3472">
                  <c:v>-0.327268</c:v>
                </c:pt>
                <c:pt idx="3474">
                  <c:v>0.2049455</c:v>
                </c:pt>
                <c:pt idx="3475">
                  <c:v>0.2153717</c:v>
                </c:pt>
                <c:pt idx="3477">
                  <c:v>0.2044715</c:v>
                </c:pt>
                <c:pt idx="3478">
                  <c:v>0.2300633</c:v>
                </c:pt>
                <c:pt idx="3480">
                  <c:v>0.2039976</c:v>
                </c:pt>
                <c:pt idx="3481">
                  <c:v>0.2447548</c:v>
                </c:pt>
                <c:pt idx="3483">
                  <c:v>0.2035237</c:v>
                </c:pt>
                <c:pt idx="3484">
                  <c:v>0.2594464</c:v>
                </c:pt>
                <c:pt idx="3486">
                  <c:v>0.2030498</c:v>
                </c:pt>
                <c:pt idx="3487">
                  <c:v>0.267503</c:v>
                </c:pt>
                <c:pt idx="3489">
                  <c:v>0.2025758</c:v>
                </c:pt>
                <c:pt idx="3490">
                  <c:v>0.273664</c:v>
                </c:pt>
                <c:pt idx="3492">
                  <c:v>0.2021019</c:v>
                </c:pt>
                <c:pt idx="3493">
                  <c:v>0.2750858</c:v>
                </c:pt>
                <c:pt idx="3495">
                  <c:v>0.201628</c:v>
                </c:pt>
                <c:pt idx="3496">
                  <c:v>0.2774554</c:v>
                </c:pt>
                <c:pt idx="3498">
                  <c:v>0.2011541</c:v>
                </c:pt>
                <c:pt idx="3499">
                  <c:v>0.2755597</c:v>
                </c:pt>
                <c:pt idx="3501">
                  <c:v>0.2006802</c:v>
                </c:pt>
                <c:pt idx="3502">
                  <c:v>0.2727162</c:v>
                </c:pt>
                <c:pt idx="3504">
                  <c:v>0.2002062</c:v>
                </c:pt>
                <c:pt idx="3505">
                  <c:v>0.2703466</c:v>
                </c:pt>
                <c:pt idx="3507">
                  <c:v>0.1997323</c:v>
                </c:pt>
                <c:pt idx="3508">
                  <c:v>0.2712944</c:v>
                </c:pt>
                <c:pt idx="3510">
                  <c:v>0.1992584</c:v>
                </c:pt>
                <c:pt idx="3511">
                  <c:v>0.2708205</c:v>
                </c:pt>
                <c:pt idx="3513">
                  <c:v>0.1987845</c:v>
                </c:pt>
                <c:pt idx="3514">
                  <c:v>0.2722422</c:v>
                </c:pt>
                <c:pt idx="3516">
                  <c:v>0.2021019</c:v>
                </c:pt>
                <c:pt idx="3517">
                  <c:v>0.207789</c:v>
                </c:pt>
                <c:pt idx="3519">
                  <c:v>0.2101586</c:v>
                </c:pt>
                <c:pt idx="3520">
                  <c:v>0.2731901</c:v>
                </c:pt>
                <c:pt idx="3522">
                  <c:v>0.2058933</c:v>
                </c:pt>
                <c:pt idx="3523">
                  <c:v>0.2073151</c:v>
                </c:pt>
                <c:pt idx="3525">
                  <c:v>0.2243762</c:v>
                </c:pt>
                <c:pt idx="3526">
                  <c:v>0.2708205</c:v>
                </c:pt>
                <c:pt idx="3528">
                  <c:v>0.2390678</c:v>
                </c:pt>
                <c:pt idx="3529">
                  <c:v>0.2684509</c:v>
                </c:pt>
                <c:pt idx="3531">
                  <c:v>0.2532854</c:v>
                </c:pt>
                <c:pt idx="3532">
                  <c:v>0.2665552</c:v>
                </c:pt>
                <c:pt idx="3534">
                  <c:v>0.3111038</c:v>
                </c:pt>
                <c:pt idx="3535">
                  <c:v>0.3144212</c:v>
                </c:pt>
                <c:pt idx="3537">
                  <c:v>0.3106299</c:v>
                </c:pt>
                <c:pt idx="3538">
                  <c:v>0.3144212</c:v>
                </c:pt>
                <c:pt idx="3540">
                  <c:v>0.309682</c:v>
                </c:pt>
                <c:pt idx="3541">
                  <c:v>0.3148951</c:v>
                </c:pt>
                <c:pt idx="3543">
                  <c:v>0.3172648</c:v>
                </c:pt>
                <c:pt idx="3544">
                  <c:v>0.3177387</c:v>
                </c:pt>
                <c:pt idx="3546">
                  <c:v>0.3087342</c:v>
                </c:pt>
                <c:pt idx="3547">
                  <c:v>0.3144212</c:v>
                </c:pt>
                <c:pt idx="3549">
                  <c:v>0.3125255</c:v>
                </c:pt>
                <c:pt idx="3550">
                  <c:v>0.3134734</c:v>
                </c:pt>
                <c:pt idx="3552">
                  <c:v>0.2177413</c:v>
                </c:pt>
                <c:pt idx="3553">
                  <c:v>0.2234284</c:v>
                </c:pt>
                <c:pt idx="3555">
                  <c:v>0.2163196</c:v>
                </c:pt>
                <c:pt idx="3556">
                  <c:v>0.2262719</c:v>
                </c:pt>
                <c:pt idx="3558">
                  <c:v>0.21395</c:v>
                </c:pt>
                <c:pt idx="3559">
                  <c:v>0.2276937</c:v>
                </c:pt>
                <c:pt idx="3561">
                  <c:v>0.2120543</c:v>
                </c:pt>
                <c:pt idx="3562">
                  <c:v>0.2310111</c:v>
                </c:pt>
                <c:pt idx="3564">
                  <c:v>0.2111064</c:v>
                </c:pt>
                <c:pt idx="3565">
                  <c:v>0.2338546</c:v>
                </c:pt>
                <c:pt idx="3567">
                  <c:v>0.2073151</c:v>
                </c:pt>
                <c:pt idx="3568">
                  <c:v>0.2362242</c:v>
                </c:pt>
                <c:pt idx="3570">
                  <c:v>0.2035237</c:v>
                </c:pt>
                <c:pt idx="3571">
                  <c:v>0.2371721</c:v>
                </c:pt>
                <c:pt idx="3573">
                  <c:v>0.2025758</c:v>
                </c:pt>
                <c:pt idx="3574">
                  <c:v>0.2419113</c:v>
                </c:pt>
                <c:pt idx="3576">
                  <c:v>0.1983106</c:v>
                </c:pt>
                <c:pt idx="3577">
                  <c:v>0.2423852</c:v>
                </c:pt>
                <c:pt idx="3579">
                  <c:v>0.1949931</c:v>
                </c:pt>
                <c:pt idx="3580">
                  <c:v>0.2428591</c:v>
                </c:pt>
                <c:pt idx="3582">
                  <c:v>0.1912017</c:v>
                </c:pt>
                <c:pt idx="3583">
                  <c:v>0.2442809</c:v>
                </c:pt>
                <c:pt idx="3585">
                  <c:v>0.18978</c:v>
                </c:pt>
                <c:pt idx="3586">
                  <c:v>0.2457027</c:v>
                </c:pt>
                <c:pt idx="3588">
                  <c:v>0.1874104</c:v>
                </c:pt>
                <c:pt idx="3589">
                  <c:v>0.2490201</c:v>
                </c:pt>
                <c:pt idx="3591">
                  <c:v>0.1817233</c:v>
                </c:pt>
                <c:pt idx="3592">
                  <c:v>0.2461766</c:v>
                </c:pt>
                <c:pt idx="3594">
                  <c:v>0.1798276</c:v>
                </c:pt>
                <c:pt idx="3595">
                  <c:v>0.2423852</c:v>
                </c:pt>
                <c:pt idx="3597">
                  <c:v>0.1817233</c:v>
                </c:pt>
                <c:pt idx="3598">
                  <c:v>0.2381199</c:v>
                </c:pt>
                <c:pt idx="3600">
                  <c:v>0.1859886</c:v>
                </c:pt>
                <c:pt idx="3601">
                  <c:v>0.2343286</c:v>
                </c:pt>
                <c:pt idx="3603">
                  <c:v>0.1912017</c:v>
                </c:pt>
                <c:pt idx="3604">
                  <c:v>0.2144239</c:v>
                </c:pt>
                <c:pt idx="3606">
                  <c:v>-0.007845100000000001</c:v>
                </c:pt>
                <c:pt idx="3607">
                  <c:v>-0.0064234</c:v>
                </c:pt>
                <c:pt idx="3609">
                  <c:v>-0.0102147</c:v>
                </c:pt>
                <c:pt idx="3610">
                  <c:v>-0.008319</c:v>
                </c:pt>
                <c:pt idx="3612">
                  <c:v>-0.0277498</c:v>
                </c:pt>
                <c:pt idx="3613">
                  <c:v>-0.0234845</c:v>
                </c:pt>
                <c:pt idx="3615">
                  <c:v>-0.0225367</c:v>
                </c:pt>
                <c:pt idx="3616">
                  <c:v>-0.0068973</c:v>
                </c:pt>
                <c:pt idx="3618">
                  <c:v>-0.0367543</c:v>
                </c:pt>
                <c:pt idx="3619">
                  <c:v>-0.0068973</c:v>
                </c:pt>
                <c:pt idx="3621">
                  <c:v>-0.0898335</c:v>
                </c:pt>
                <c:pt idx="3622">
                  <c:v>-0.0068973</c:v>
                </c:pt>
                <c:pt idx="3624">
                  <c:v>-0.1016815</c:v>
                </c:pt>
                <c:pt idx="3625">
                  <c:v>-0.0068973</c:v>
                </c:pt>
                <c:pt idx="3627">
                  <c:v>-0.1016815</c:v>
                </c:pt>
                <c:pt idx="3628">
                  <c:v>-0.0059494</c:v>
                </c:pt>
                <c:pt idx="3630">
                  <c:v>-0.1012076</c:v>
                </c:pt>
                <c:pt idx="3631">
                  <c:v>-0.0059494</c:v>
                </c:pt>
                <c:pt idx="3633">
                  <c:v>-0.1012076</c:v>
                </c:pt>
                <c:pt idx="3634">
                  <c:v>-0.0059494</c:v>
                </c:pt>
                <c:pt idx="3636">
                  <c:v>-0.1007337</c:v>
                </c:pt>
                <c:pt idx="3637">
                  <c:v>-0.0059494</c:v>
                </c:pt>
                <c:pt idx="3639">
                  <c:v>-0.1007337</c:v>
                </c:pt>
                <c:pt idx="3640">
                  <c:v>-0.0059494</c:v>
                </c:pt>
                <c:pt idx="3642">
                  <c:v>-0.1002597</c:v>
                </c:pt>
                <c:pt idx="3643">
                  <c:v>-0.0059494</c:v>
                </c:pt>
                <c:pt idx="3645">
                  <c:v>-0.1002597</c:v>
                </c:pt>
                <c:pt idx="3646">
                  <c:v>-0.0059494</c:v>
                </c:pt>
                <c:pt idx="3648">
                  <c:v>-0.09978579999999999</c:v>
                </c:pt>
                <c:pt idx="3649">
                  <c:v>-0.0059494</c:v>
                </c:pt>
                <c:pt idx="3651">
                  <c:v>-0.09978579999999999</c:v>
                </c:pt>
                <c:pt idx="3652">
                  <c:v>-0.0059494</c:v>
                </c:pt>
                <c:pt idx="3654">
                  <c:v>-0.09931189999999999</c:v>
                </c:pt>
                <c:pt idx="3655">
                  <c:v>-0.0059494</c:v>
                </c:pt>
                <c:pt idx="3657">
                  <c:v>-0.09931189999999999</c:v>
                </c:pt>
                <c:pt idx="3658">
                  <c:v>-0.0059494</c:v>
                </c:pt>
                <c:pt idx="3660">
                  <c:v>-0.098838</c:v>
                </c:pt>
                <c:pt idx="3661">
                  <c:v>-0.0059494</c:v>
                </c:pt>
                <c:pt idx="3663">
                  <c:v>-0.0983641</c:v>
                </c:pt>
                <c:pt idx="3664">
                  <c:v>-0.0092669</c:v>
                </c:pt>
                <c:pt idx="3666">
                  <c:v>-0.0983641</c:v>
                </c:pt>
                <c:pt idx="3667">
                  <c:v>-0.0102147</c:v>
                </c:pt>
                <c:pt idx="3669">
                  <c:v>-0.09789009999999999</c:v>
                </c:pt>
                <c:pt idx="3670">
                  <c:v>-0.007845100000000001</c:v>
                </c:pt>
                <c:pt idx="3672">
                  <c:v>-0.09789009999999999</c:v>
                </c:pt>
                <c:pt idx="3673">
                  <c:v>-0.0135322</c:v>
                </c:pt>
                <c:pt idx="3675">
                  <c:v>-0.09741619999999999</c:v>
                </c:pt>
                <c:pt idx="3676">
                  <c:v>-0.0737202</c:v>
                </c:pt>
                <c:pt idx="3678">
                  <c:v>0.081252</c:v>
                </c:pt>
                <c:pt idx="3679">
                  <c:v>0.08172599999999999</c:v>
                </c:pt>
                <c:pt idx="3681">
                  <c:v>0.0831477</c:v>
                </c:pt>
                <c:pt idx="3682">
                  <c:v>0.1186918</c:v>
                </c:pt>
                <c:pt idx="3684">
                  <c:v>0.0831477</c:v>
                </c:pt>
                <c:pt idx="3685">
                  <c:v>0.1494967</c:v>
                </c:pt>
                <c:pt idx="3687">
                  <c:v>0.0836216</c:v>
                </c:pt>
                <c:pt idx="3688">
                  <c:v>0.1651361</c:v>
                </c:pt>
                <c:pt idx="3690">
                  <c:v>0.0855173</c:v>
                </c:pt>
                <c:pt idx="3691">
                  <c:v>0.1646622</c:v>
                </c:pt>
                <c:pt idx="3693">
                  <c:v>0.08646520000000001</c:v>
                </c:pt>
                <c:pt idx="3694">
                  <c:v>0.1679796</c:v>
                </c:pt>
                <c:pt idx="3696">
                  <c:v>0.0878869</c:v>
                </c:pt>
                <c:pt idx="3697">
                  <c:v>0.1698753</c:v>
                </c:pt>
                <c:pt idx="3699">
                  <c:v>0.08883480000000001</c:v>
                </c:pt>
                <c:pt idx="3700">
                  <c:v>0.1760363</c:v>
                </c:pt>
                <c:pt idx="3702">
                  <c:v>0.0902565</c:v>
                </c:pt>
                <c:pt idx="3703">
                  <c:v>0.1793537</c:v>
                </c:pt>
                <c:pt idx="3705">
                  <c:v>0.0902565</c:v>
                </c:pt>
                <c:pt idx="3706">
                  <c:v>0.1826712</c:v>
                </c:pt>
                <c:pt idx="3708">
                  <c:v>0.1082655</c:v>
                </c:pt>
                <c:pt idx="3709">
                  <c:v>0.1845668</c:v>
                </c:pt>
                <c:pt idx="3711">
                  <c:v>0.1869364</c:v>
                </c:pt>
                <c:pt idx="3712">
                  <c:v>0.1874104</c:v>
                </c:pt>
                <c:pt idx="3714">
                  <c:v>0.1101612</c:v>
                </c:pt>
                <c:pt idx="3715">
                  <c:v>0.1125308</c:v>
                </c:pt>
                <c:pt idx="3717">
                  <c:v>0.1134787</c:v>
                </c:pt>
                <c:pt idx="3718">
                  <c:v>0.1907278</c:v>
                </c:pt>
                <c:pt idx="3720">
                  <c:v>0.1447575</c:v>
                </c:pt>
                <c:pt idx="3721">
                  <c:v>0.1949931</c:v>
                </c:pt>
                <c:pt idx="3723">
                  <c:v>0.1712971</c:v>
                </c:pt>
                <c:pt idx="3724">
                  <c:v>0.1978366</c:v>
                </c:pt>
                <c:pt idx="3726">
                  <c:v>0.1926235</c:v>
                </c:pt>
                <c:pt idx="3727">
                  <c:v>0.1978366</c:v>
                </c:pt>
                <c:pt idx="3729">
                  <c:v>-0.0272759</c:v>
                </c:pt>
                <c:pt idx="3730">
                  <c:v>-0.0196932</c:v>
                </c:pt>
                <c:pt idx="3732">
                  <c:v>-0.0377022</c:v>
                </c:pt>
                <c:pt idx="3733">
                  <c:v>-0.0211149</c:v>
                </c:pt>
                <c:pt idx="3735">
                  <c:v>-0.0438631</c:v>
                </c:pt>
                <c:pt idx="3736">
                  <c:v>-0.0215888</c:v>
                </c:pt>
                <c:pt idx="3738">
                  <c:v>-0.0490763</c:v>
                </c:pt>
                <c:pt idx="3739">
                  <c:v>-0.0230106</c:v>
                </c:pt>
                <c:pt idx="3741">
                  <c:v>-0.0500241</c:v>
                </c:pt>
                <c:pt idx="3742">
                  <c:v>-0.0230106</c:v>
                </c:pt>
                <c:pt idx="3744">
                  <c:v>-0.0509719</c:v>
                </c:pt>
                <c:pt idx="3745">
                  <c:v>-0.0249063</c:v>
                </c:pt>
                <c:pt idx="3747">
                  <c:v>-0.0528676</c:v>
                </c:pt>
                <c:pt idx="3748">
                  <c:v>-0.0234845</c:v>
                </c:pt>
                <c:pt idx="3750">
                  <c:v>-0.0533416</c:v>
                </c:pt>
                <c:pt idx="3751">
                  <c:v>-0.0225367</c:v>
                </c:pt>
                <c:pt idx="3753">
                  <c:v>-0.0542894</c:v>
                </c:pt>
                <c:pt idx="3754">
                  <c:v>-0.0239584</c:v>
                </c:pt>
                <c:pt idx="3756">
                  <c:v>-0.0225367</c:v>
                </c:pt>
                <c:pt idx="3757">
                  <c:v>-0.0220628</c:v>
                </c:pt>
                <c:pt idx="3759">
                  <c:v>-0.0538155</c:v>
                </c:pt>
                <c:pt idx="3760">
                  <c:v>-0.0211149</c:v>
                </c:pt>
                <c:pt idx="3762">
                  <c:v>-0.0557112</c:v>
                </c:pt>
                <c:pt idx="3763">
                  <c:v>-0.0196932</c:v>
                </c:pt>
                <c:pt idx="3765">
                  <c:v>-0.0595025</c:v>
                </c:pt>
                <c:pt idx="3766">
                  <c:v>-0.0182714</c:v>
                </c:pt>
                <c:pt idx="3768">
                  <c:v>-0.0604504</c:v>
                </c:pt>
                <c:pt idx="3769">
                  <c:v>-0.0163757</c:v>
                </c:pt>
                <c:pt idx="3771">
                  <c:v>-0.0623461</c:v>
                </c:pt>
                <c:pt idx="3772">
                  <c:v>-0.0135322</c:v>
                </c:pt>
                <c:pt idx="3774">
                  <c:v>-0.0651896</c:v>
                </c:pt>
                <c:pt idx="3775">
                  <c:v>-0.0121104</c:v>
                </c:pt>
                <c:pt idx="3777">
                  <c:v>-0.0666113</c:v>
                </c:pt>
                <c:pt idx="3778">
                  <c:v>-0.0073712</c:v>
                </c:pt>
                <c:pt idx="3780">
                  <c:v>-0.0670853</c:v>
                </c:pt>
                <c:pt idx="3781">
                  <c:v>-0.009740800000000001</c:v>
                </c:pt>
                <c:pt idx="3783">
                  <c:v>-0.007845100000000001</c:v>
                </c:pt>
                <c:pt idx="3784">
                  <c:v>0.0021072</c:v>
                </c:pt>
                <c:pt idx="3786">
                  <c:v>-0.0694549</c:v>
                </c:pt>
                <c:pt idx="3787">
                  <c:v>0.0077943</c:v>
                </c:pt>
                <c:pt idx="3789">
                  <c:v>-0.0704027</c:v>
                </c:pt>
                <c:pt idx="3790">
                  <c:v>0.0115856</c:v>
                </c:pt>
                <c:pt idx="3792">
                  <c:v>-0.0708766</c:v>
                </c:pt>
                <c:pt idx="3793">
                  <c:v>0.0144292</c:v>
                </c:pt>
                <c:pt idx="3795">
                  <c:v>-0.1125817</c:v>
                </c:pt>
                <c:pt idx="3796">
                  <c:v>-0.1078425</c:v>
                </c:pt>
                <c:pt idx="3798">
                  <c:v>-0.0722984</c:v>
                </c:pt>
                <c:pt idx="3799">
                  <c:v>0.0167988</c:v>
                </c:pt>
                <c:pt idx="3801">
                  <c:v>-0.116847</c:v>
                </c:pt>
                <c:pt idx="3802">
                  <c:v>-0.104999</c:v>
                </c:pt>
                <c:pt idx="3804">
                  <c:v>-0.0756158</c:v>
                </c:pt>
                <c:pt idx="3805">
                  <c:v>0.0163249</c:v>
                </c:pt>
                <c:pt idx="3807">
                  <c:v>-0.1220601</c:v>
                </c:pt>
                <c:pt idx="3808">
                  <c:v>-0.1040511</c:v>
                </c:pt>
                <c:pt idx="3810">
                  <c:v>-0.0789333</c:v>
                </c:pt>
                <c:pt idx="3811">
                  <c:v>0.0149031</c:v>
                </c:pt>
                <c:pt idx="3813">
                  <c:v>0.0196423</c:v>
                </c:pt>
                <c:pt idx="3814">
                  <c:v>0.0267511</c:v>
                </c:pt>
                <c:pt idx="3816">
                  <c:v>-0.1249036</c:v>
                </c:pt>
                <c:pt idx="3817">
                  <c:v>-0.1026293</c:v>
                </c:pt>
                <c:pt idx="3819">
                  <c:v>-0.080829</c:v>
                </c:pt>
                <c:pt idx="3820">
                  <c:v>0.0310164</c:v>
                </c:pt>
                <c:pt idx="3822">
                  <c:v>-0.128695</c:v>
                </c:pt>
                <c:pt idx="3823">
                  <c:v>-0.0969423</c:v>
                </c:pt>
                <c:pt idx="3825">
                  <c:v>-0.0922031</c:v>
                </c:pt>
                <c:pt idx="3826">
                  <c:v>0.0324382</c:v>
                </c:pt>
                <c:pt idx="3828">
                  <c:v>-0.1296429</c:v>
                </c:pt>
                <c:pt idx="3829">
                  <c:v>0.0343339</c:v>
                </c:pt>
                <c:pt idx="3831">
                  <c:v>-0.1305907</c:v>
                </c:pt>
                <c:pt idx="3832">
                  <c:v>0.0338599</c:v>
                </c:pt>
                <c:pt idx="3834">
                  <c:v>-0.1305907</c:v>
                </c:pt>
                <c:pt idx="3835">
                  <c:v>0.0343339</c:v>
                </c:pt>
                <c:pt idx="3837">
                  <c:v>-0.1315385</c:v>
                </c:pt>
                <c:pt idx="3838">
                  <c:v>0.0338599</c:v>
                </c:pt>
                <c:pt idx="3840">
                  <c:v>-0.1329603</c:v>
                </c:pt>
                <c:pt idx="3841">
                  <c:v>0.0357556</c:v>
                </c:pt>
                <c:pt idx="3843">
                  <c:v>-0.1329603</c:v>
                </c:pt>
                <c:pt idx="3844">
                  <c:v>0.0367035</c:v>
                </c:pt>
                <c:pt idx="3846">
                  <c:v>-0.1358038</c:v>
                </c:pt>
                <c:pt idx="3847">
                  <c:v>0.0362295</c:v>
                </c:pt>
                <c:pt idx="3849">
                  <c:v>-0.1400691</c:v>
                </c:pt>
                <c:pt idx="3850">
                  <c:v>0.0352817</c:v>
                </c:pt>
                <c:pt idx="3852">
                  <c:v>-0.1419648</c:v>
                </c:pt>
                <c:pt idx="3853">
                  <c:v>0.0338599</c:v>
                </c:pt>
                <c:pt idx="3855">
                  <c:v>-0.1448083</c:v>
                </c:pt>
                <c:pt idx="3856">
                  <c:v>0.0319642</c:v>
                </c:pt>
                <c:pt idx="3858">
                  <c:v>-0.146704</c:v>
                </c:pt>
                <c:pt idx="3859">
                  <c:v>0.0319642</c:v>
                </c:pt>
                <c:pt idx="3861">
                  <c:v>-0.1500215</c:v>
                </c:pt>
                <c:pt idx="3862">
                  <c:v>0.0300686</c:v>
                </c:pt>
                <c:pt idx="3864">
                  <c:v>-0.1519171</c:v>
                </c:pt>
                <c:pt idx="3865">
                  <c:v>0.0286468</c:v>
                </c:pt>
                <c:pt idx="3867">
                  <c:v>-0.1538128</c:v>
                </c:pt>
                <c:pt idx="3868">
                  <c:v>-0.1068946</c:v>
                </c:pt>
                <c:pt idx="3870">
                  <c:v>-0.1035772</c:v>
                </c:pt>
                <c:pt idx="3871">
                  <c:v>0.0286468</c:v>
                </c:pt>
                <c:pt idx="3873">
                  <c:v>-0.1561824</c:v>
                </c:pt>
                <c:pt idx="3874">
                  <c:v>-0.1372256</c:v>
                </c:pt>
                <c:pt idx="3876">
                  <c:v>-0.1035772</c:v>
                </c:pt>
                <c:pt idx="3877">
                  <c:v>0.0286468</c:v>
                </c:pt>
                <c:pt idx="3879">
                  <c:v>-0.1031033</c:v>
                </c:pt>
                <c:pt idx="3880">
                  <c:v>0.0286468</c:v>
                </c:pt>
                <c:pt idx="3882">
                  <c:v>-0.1031033</c:v>
                </c:pt>
                <c:pt idx="3883">
                  <c:v>0.0281729</c:v>
                </c:pt>
                <c:pt idx="3885">
                  <c:v>-0.1031033</c:v>
                </c:pt>
                <c:pt idx="3886">
                  <c:v>0.0281729</c:v>
                </c:pt>
                <c:pt idx="3888">
                  <c:v>-0.1026293</c:v>
                </c:pt>
                <c:pt idx="3889">
                  <c:v>0.0281729</c:v>
                </c:pt>
                <c:pt idx="3891">
                  <c:v>-0.1026293</c:v>
                </c:pt>
                <c:pt idx="3892">
                  <c:v>0.0281729</c:v>
                </c:pt>
                <c:pt idx="3894">
                  <c:v>-0.1021554</c:v>
                </c:pt>
                <c:pt idx="3895">
                  <c:v>0.0281729</c:v>
                </c:pt>
                <c:pt idx="3897">
                  <c:v>-0.1021554</c:v>
                </c:pt>
                <c:pt idx="3898">
                  <c:v>0.0281729</c:v>
                </c:pt>
                <c:pt idx="3900">
                  <c:v>-0.1016815</c:v>
                </c:pt>
                <c:pt idx="3901">
                  <c:v>-0.0054755</c:v>
                </c:pt>
                <c:pt idx="3903">
                  <c:v>-0.0045277</c:v>
                </c:pt>
                <c:pt idx="3904">
                  <c:v>0.0196423</c:v>
                </c:pt>
                <c:pt idx="3906">
                  <c:v>-0.1012076</c:v>
                </c:pt>
                <c:pt idx="3907">
                  <c:v>-0.0201671</c:v>
                </c:pt>
                <c:pt idx="3909">
                  <c:v>-0.0187453</c:v>
                </c:pt>
                <c:pt idx="3910">
                  <c:v>-0.0182714</c:v>
                </c:pt>
                <c:pt idx="3912">
                  <c:v>-0.0149539</c:v>
                </c:pt>
                <c:pt idx="3913">
                  <c:v>-0.0125843</c:v>
                </c:pt>
                <c:pt idx="3915">
                  <c:v>-0.0012102</c:v>
                </c:pt>
                <c:pt idx="3916">
                  <c:v>0.0016333</c:v>
                </c:pt>
                <c:pt idx="3918">
                  <c:v>0.0030551</c:v>
                </c:pt>
                <c:pt idx="3919">
                  <c:v>0.0149031</c:v>
                </c:pt>
                <c:pt idx="3921">
                  <c:v>-0.1012076</c:v>
                </c:pt>
                <c:pt idx="3922">
                  <c:v>-0.0286977</c:v>
                </c:pt>
                <c:pt idx="3924">
                  <c:v>-0.1007337</c:v>
                </c:pt>
                <c:pt idx="3925">
                  <c:v>-0.0400718</c:v>
                </c:pt>
                <c:pt idx="3927">
                  <c:v>-0.0381761</c:v>
                </c:pt>
                <c:pt idx="3928">
                  <c:v>-0.0372282</c:v>
                </c:pt>
                <c:pt idx="3930">
                  <c:v>-0.0339108</c:v>
                </c:pt>
                <c:pt idx="3931">
                  <c:v>-0.0334369</c:v>
                </c:pt>
                <c:pt idx="3933">
                  <c:v>-0.1007337</c:v>
                </c:pt>
                <c:pt idx="3934">
                  <c:v>-0.0462327</c:v>
                </c:pt>
                <c:pt idx="3936">
                  <c:v>-0.1002597</c:v>
                </c:pt>
                <c:pt idx="3937">
                  <c:v>-0.0538155</c:v>
                </c:pt>
                <c:pt idx="3939">
                  <c:v>-0.1002597</c:v>
                </c:pt>
                <c:pt idx="3940">
                  <c:v>-0.0571329</c:v>
                </c:pt>
                <c:pt idx="3942">
                  <c:v>-0.1002597</c:v>
                </c:pt>
                <c:pt idx="3943">
                  <c:v>-0.0571329</c:v>
                </c:pt>
                <c:pt idx="3945">
                  <c:v>-0.09978579999999999</c:v>
                </c:pt>
                <c:pt idx="3946">
                  <c:v>-0.0571329</c:v>
                </c:pt>
                <c:pt idx="3948">
                  <c:v>-0.09978579999999999</c:v>
                </c:pt>
                <c:pt idx="3949">
                  <c:v>-0.056659</c:v>
                </c:pt>
                <c:pt idx="3951">
                  <c:v>-0.09931189999999999</c:v>
                </c:pt>
                <c:pt idx="3952">
                  <c:v>-0.056659</c:v>
                </c:pt>
                <c:pt idx="3954">
                  <c:v>-0.09931189999999999</c:v>
                </c:pt>
                <c:pt idx="3955">
                  <c:v>-0.056659</c:v>
                </c:pt>
                <c:pt idx="3957">
                  <c:v>-0.098838</c:v>
                </c:pt>
                <c:pt idx="3958">
                  <c:v>-0.056659</c:v>
                </c:pt>
                <c:pt idx="3960">
                  <c:v>-0.098838</c:v>
                </c:pt>
                <c:pt idx="3961">
                  <c:v>-0.0561851</c:v>
                </c:pt>
                <c:pt idx="3963">
                  <c:v>-0.0983641</c:v>
                </c:pt>
                <c:pt idx="3964">
                  <c:v>-0.0561851</c:v>
                </c:pt>
                <c:pt idx="3966">
                  <c:v>-0.0983641</c:v>
                </c:pt>
                <c:pt idx="3967">
                  <c:v>-0.0561851</c:v>
                </c:pt>
                <c:pt idx="3969">
                  <c:v>-0.09789009999999999</c:v>
                </c:pt>
                <c:pt idx="3970">
                  <c:v>-0.0561851</c:v>
                </c:pt>
                <c:pt idx="3972">
                  <c:v>-0.09789009999999999</c:v>
                </c:pt>
                <c:pt idx="3973">
                  <c:v>-0.0557112</c:v>
                </c:pt>
                <c:pt idx="3975">
                  <c:v>-0.09789009999999999</c:v>
                </c:pt>
                <c:pt idx="3976">
                  <c:v>-0.06282</c:v>
                </c:pt>
                <c:pt idx="3978">
                  <c:v>-0.1808263</c:v>
                </c:pt>
                <c:pt idx="3979">
                  <c:v>-0.1798785</c:v>
                </c:pt>
                <c:pt idx="3981">
                  <c:v>-0.1997832</c:v>
                </c:pt>
                <c:pt idx="3982">
                  <c:v>-0.1794046</c:v>
                </c:pt>
                <c:pt idx="3984">
                  <c:v>-0.2163704</c:v>
                </c:pt>
                <c:pt idx="3985">
                  <c:v>-0.1789306</c:v>
                </c:pt>
                <c:pt idx="3987">
                  <c:v>-0.2329577</c:v>
                </c:pt>
                <c:pt idx="3988">
                  <c:v>-0.1784567</c:v>
                </c:pt>
                <c:pt idx="3990">
                  <c:v>-0.2471753</c:v>
                </c:pt>
                <c:pt idx="3991">
                  <c:v>-0.1779828</c:v>
                </c:pt>
                <c:pt idx="3993">
                  <c:v>-0.2467014</c:v>
                </c:pt>
                <c:pt idx="3994">
                  <c:v>-0.1775089</c:v>
                </c:pt>
                <c:pt idx="3996">
                  <c:v>-0.2462274</c:v>
                </c:pt>
                <c:pt idx="3997">
                  <c:v>-0.1775089</c:v>
                </c:pt>
                <c:pt idx="3999">
                  <c:v>-0.2457535</c:v>
                </c:pt>
                <c:pt idx="4000">
                  <c:v>-0.177035</c:v>
                </c:pt>
                <c:pt idx="4002">
                  <c:v>-0.2452796</c:v>
                </c:pt>
                <c:pt idx="4003">
                  <c:v>-0.176561</c:v>
                </c:pt>
                <c:pt idx="4005">
                  <c:v>-0.2448057</c:v>
                </c:pt>
                <c:pt idx="4006">
                  <c:v>-0.176561</c:v>
                </c:pt>
                <c:pt idx="4008">
                  <c:v>-0.2438578</c:v>
                </c:pt>
                <c:pt idx="4009">
                  <c:v>-0.1760871</c:v>
                </c:pt>
                <c:pt idx="4011">
                  <c:v>-0.2433839</c:v>
                </c:pt>
                <c:pt idx="4012">
                  <c:v>-0.1756132</c:v>
                </c:pt>
                <c:pt idx="4014">
                  <c:v>-0.24291</c:v>
                </c:pt>
                <c:pt idx="4015">
                  <c:v>-0.1751393</c:v>
                </c:pt>
                <c:pt idx="4017">
                  <c:v>-0.2424361</c:v>
                </c:pt>
                <c:pt idx="4018">
                  <c:v>-0.1746654</c:v>
                </c:pt>
                <c:pt idx="4020">
                  <c:v>-0.2419622</c:v>
                </c:pt>
                <c:pt idx="4021">
                  <c:v>-0.1741914</c:v>
                </c:pt>
                <c:pt idx="4023">
                  <c:v>-0.2414882</c:v>
                </c:pt>
                <c:pt idx="4024">
                  <c:v>-0.1737175</c:v>
                </c:pt>
                <c:pt idx="4026">
                  <c:v>-0.2410143</c:v>
                </c:pt>
                <c:pt idx="4027">
                  <c:v>-0.1737175</c:v>
                </c:pt>
                <c:pt idx="4029">
                  <c:v>-0.2400665</c:v>
                </c:pt>
                <c:pt idx="4030">
                  <c:v>-0.1732436</c:v>
                </c:pt>
                <c:pt idx="4032">
                  <c:v>-0.2395925</c:v>
                </c:pt>
                <c:pt idx="4033">
                  <c:v>-0.1727697</c:v>
                </c:pt>
                <c:pt idx="4035">
                  <c:v>-0.2391186</c:v>
                </c:pt>
                <c:pt idx="4036">
                  <c:v>-0.1722958</c:v>
                </c:pt>
                <c:pt idx="4038">
                  <c:v>-0.2386447</c:v>
                </c:pt>
                <c:pt idx="4039">
                  <c:v>-0.1718218</c:v>
                </c:pt>
                <c:pt idx="4041">
                  <c:v>-0.2381708</c:v>
                </c:pt>
                <c:pt idx="4042">
                  <c:v>-0.1713479</c:v>
                </c:pt>
                <c:pt idx="4044">
                  <c:v>-0.2376969</c:v>
                </c:pt>
                <c:pt idx="4045">
                  <c:v>-0.1713479</c:v>
                </c:pt>
                <c:pt idx="4047">
                  <c:v>-0.236749</c:v>
                </c:pt>
                <c:pt idx="4048">
                  <c:v>-0.170874</c:v>
                </c:pt>
                <c:pt idx="4050">
                  <c:v>-0.2362751</c:v>
                </c:pt>
                <c:pt idx="4051">
                  <c:v>-0.1704001</c:v>
                </c:pt>
                <c:pt idx="4053">
                  <c:v>-0.2358012</c:v>
                </c:pt>
                <c:pt idx="4054">
                  <c:v>-0.1794046</c:v>
                </c:pt>
                <c:pt idx="4056">
                  <c:v>-0.2353273</c:v>
                </c:pt>
                <c:pt idx="4057">
                  <c:v>-0.1959918</c:v>
                </c:pt>
                <c:pt idx="4059">
                  <c:v>-0.2348533</c:v>
                </c:pt>
                <c:pt idx="4060">
                  <c:v>-0.1955179</c:v>
                </c:pt>
                <c:pt idx="4062">
                  <c:v>-0.2343794</c:v>
                </c:pt>
                <c:pt idx="4063">
                  <c:v>-0.195044</c:v>
                </c:pt>
                <c:pt idx="4065">
                  <c:v>-0.2334316</c:v>
                </c:pt>
                <c:pt idx="4066">
                  <c:v>-0.19457</c:v>
                </c:pt>
                <c:pt idx="4068">
                  <c:v>-0.2329577</c:v>
                </c:pt>
                <c:pt idx="4069">
                  <c:v>-0.1940961</c:v>
                </c:pt>
                <c:pt idx="4071">
                  <c:v>-0.2324837</c:v>
                </c:pt>
                <c:pt idx="4072">
                  <c:v>-0.1936222</c:v>
                </c:pt>
                <c:pt idx="4074">
                  <c:v>-0.2320098</c:v>
                </c:pt>
                <c:pt idx="4075">
                  <c:v>-0.1931483</c:v>
                </c:pt>
                <c:pt idx="4077">
                  <c:v>-0.2315359</c:v>
                </c:pt>
                <c:pt idx="4078">
                  <c:v>-0.2106834</c:v>
                </c:pt>
                <c:pt idx="4080">
                  <c:v>-0.231062</c:v>
                </c:pt>
                <c:pt idx="4081">
                  <c:v>-0.2263228</c:v>
                </c:pt>
                <c:pt idx="4083">
                  <c:v>0.1765102</c:v>
                </c:pt>
                <c:pt idx="4084">
                  <c:v>0.1921496</c:v>
                </c:pt>
                <c:pt idx="4086">
                  <c:v>0.1788798</c:v>
                </c:pt>
                <c:pt idx="4087">
                  <c:v>0.2153717</c:v>
                </c:pt>
                <c:pt idx="4089">
                  <c:v>0.1817233</c:v>
                </c:pt>
                <c:pt idx="4090">
                  <c:v>0.231959</c:v>
                </c:pt>
                <c:pt idx="4092">
                  <c:v>0.183619</c:v>
                </c:pt>
                <c:pt idx="4093">
                  <c:v>0.2461766</c:v>
                </c:pt>
                <c:pt idx="4095">
                  <c:v>0.1874104</c:v>
                </c:pt>
                <c:pt idx="4096">
                  <c:v>0.2603942</c:v>
                </c:pt>
                <c:pt idx="4098">
                  <c:v>0.18978</c:v>
                </c:pt>
                <c:pt idx="4099">
                  <c:v>0.1921496</c:v>
                </c:pt>
                <c:pt idx="4101">
                  <c:v>0.2002062</c:v>
                </c:pt>
                <c:pt idx="4102">
                  <c:v>0.2006802</c:v>
                </c:pt>
                <c:pt idx="4104">
                  <c:v>0.2054194</c:v>
                </c:pt>
                <c:pt idx="4105">
                  <c:v>0.2750858</c:v>
                </c:pt>
                <c:pt idx="4107">
                  <c:v>0.2092107</c:v>
                </c:pt>
                <c:pt idx="4108">
                  <c:v>0.2760336</c:v>
                </c:pt>
                <c:pt idx="4110">
                  <c:v>0.2144239</c:v>
                </c:pt>
                <c:pt idx="4111">
                  <c:v>0.267503</c:v>
                </c:pt>
                <c:pt idx="4113">
                  <c:v>0.2684509</c:v>
                </c:pt>
                <c:pt idx="4114">
                  <c:v>0.2746119</c:v>
                </c:pt>
                <c:pt idx="4116">
                  <c:v>0.21395</c:v>
                </c:pt>
                <c:pt idx="4117">
                  <c:v>0.2698726</c:v>
                </c:pt>
                <c:pt idx="4119">
                  <c:v>0.2148978</c:v>
                </c:pt>
                <c:pt idx="4120">
                  <c:v>0.267503</c:v>
                </c:pt>
                <c:pt idx="4122">
                  <c:v>0.273664</c:v>
                </c:pt>
                <c:pt idx="4123">
                  <c:v>0.2750858</c:v>
                </c:pt>
                <c:pt idx="4125">
                  <c:v>0.2167935</c:v>
                </c:pt>
                <c:pt idx="4126">
                  <c:v>0.2689248</c:v>
                </c:pt>
                <c:pt idx="4128">
                  <c:v>0.2731901</c:v>
                </c:pt>
                <c:pt idx="4129">
                  <c:v>0.2760336</c:v>
                </c:pt>
                <c:pt idx="4131">
                  <c:v>0.2172674</c:v>
                </c:pt>
                <c:pt idx="4132">
                  <c:v>0.2670291</c:v>
                </c:pt>
                <c:pt idx="4134">
                  <c:v>0.2731901</c:v>
                </c:pt>
                <c:pt idx="4135">
                  <c:v>0.2769815</c:v>
                </c:pt>
                <c:pt idx="4137">
                  <c:v>0.2186892</c:v>
                </c:pt>
                <c:pt idx="4138">
                  <c:v>0.2670291</c:v>
                </c:pt>
                <c:pt idx="4140">
                  <c:v>0.273664</c:v>
                </c:pt>
                <c:pt idx="4141">
                  <c:v>0.2769815</c:v>
                </c:pt>
                <c:pt idx="4143">
                  <c:v>0.219637</c:v>
                </c:pt>
                <c:pt idx="4144">
                  <c:v>0.2670291</c:v>
                </c:pt>
                <c:pt idx="4146">
                  <c:v>0.2746119</c:v>
                </c:pt>
                <c:pt idx="4147">
                  <c:v>0.2774554</c:v>
                </c:pt>
                <c:pt idx="4149">
                  <c:v>0.2262719</c:v>
                </c:pt>
                <c:pt idx="4150">
                  <c:v>0.261816</c:v>
                </c:pt>
                <c:pt idx="4152">
                  <c:v>0.2755597</c:v>
                </c:pt>
                <c:pt idx="4153">
                  <c:v>0.2793511</c:v>
                </c:pt>
                <c:pt idx="4155">
                  <c:v>0.2272197</c:v>
                </c:pt>
                <c:pt idx="4156">
                  <c:v>0.2513897</c:v>
                </c:pt>
                <c:pt idx="4158">
                  <c:v>0.2547072</c:v>
                </c:pt>
                <c:pt idx="4159">
                  <c:v>0.255655</c:v>
                </c:pt>
                <c:pt idx="4161">
                  <c:v>0.2276937</c:v>
                </c:pt>
                <c:pt idx="4162">
                  <c:v>0.2286415</c:v>
                </c:pt>
                <c:pt idx="4164">
                  <c:v>0.2300633</c:v>
                </c:pt>
                <c:pt idx="4165">
                  <c:v>0.2513897</c:v>
                </c:pt>
                <c:pt idx="4167">
                  <c:v>0.231959</c:v>
                </c:pt>
                <c:pt idx="4168">
                  <c:v>0.2532854</c:v>
                </c:pt>
                <c:pt idx="4170">
                  <c:v>0.2333807</c:v>
                </c:pt>
                <c:pt idx="4171">
                  <c:v>0.2528115</c:v>
                </c:pt>
                <c:pt idx="4173">
                  <c:v>0.2348025</c:v>
                </c:pt>
                <c:pt idx="4174">
                  <c:v>0.2471244</c:v>
                </c:pt>
                <c:pt idx="4176">
                  <c:v>0.2343286</c:v>
                </c:pt>
                <c:pt idx="4177">
                  <c:v>0.2366982</c:v>
                </c:pt>
                <c:pt idx="4179">
                  <c:v>0.2428591</c:v>
                </c:pt>
                <c:pt idx="4180">
                  <c:v>0.2461766</c:v>
                </c:pt>
                <c:pt idx="4182">
                  <c:v>0.2864599</c:v>
                </c:pt>
                <c:pt idx="4183">
                  <c:v>0.2949905</c:v>
                </c:pt>
                <c:pt idx="4185">
                  <c:v>0.285986</c:v>
                </c:pt>
                <c:pt idx="4186">
                  <c:v>0.2949905</c:v>
                </c:pt>
                <c:pt idx="4188">
                  <c:v>0.285512</c:v>
                </c:pt>
                <c:pt idx="4189">
                  <c:v>0.2954644</c:v>
                </c:pt>
                <c:pt idx="4191">
                  <c:v>0.2845642</c:v>
                </c:pt>
                <c:pt idx="4192">
                  <c:v>0.2949905</c:v>
                </c:pt>
                <c:pt idx="4194">
                  <c:v>0.2840903</c:v>
                </c:pt>
                <c:pt idx="4195">
                  <c:v>0.2945165</c:v>
                </c:pt>
                <c:pt idx="4197">
                  <c:v>0.2817207</c:v>
                </c:pt>
                <c:pt idx="4198">
                  <c:v>0.2940426</c:v>
                </c:pt>
                <c:pt idx="4200">
                  <c:v>0.2812467</c:v>
                </c:pt>
                <c:pt idx="4201">
                  <c:v>0.2945165</c:v>
                </c:pt>
                <c:pt idx="4203">
                  <c:v>0.279825</c:v>
                </c:pt>
                <c:pt idx="4204">
                  <c:v>0.2954644</c:v>
                </c:pt>
                <c:pt idx="4206">
                  <c:v>0.2802989</c:v>
                </c:pt>
                <c:pt idx="4207">
                  <c:v>0.2954644</c:v>
                </c:pt>
                <c:pt idx="4209">
                  <c:v>0.279825</c:v>
                </c:pt>
                <c:pt idx="4210">
                  <c:v>0.2959383</c:v>
                </c:pt>
                <c:pt idx="4212">
                  <c:v>0.2788771</c:v>
                </c:pt>
                <c:pt idx="4213">
                  <c:v>0.2949905</c:v>
                </c:pt>
                <c:pt idx="4215">
                  <c:v>0.2779293</c:v>
                </c:pt>
                <c:pt idx="4216">
                  <c:v>0.2983079</c:v>
                </c:pt>
                <c:pt idx="4218">
                  <c:v>0.2774554</c:v>
                </c:pt>
                <c:pt idx="4219">
                  <c:v>0.2997297</c:v>
                </c:pt>
                <c:pt idx="4221">
                  <c:v>0.2779293</c:v>
                </c:pt>
                <c:pt idx="4222">
                  <c:v>0.2983079</c:v>
                </c:pt>
                <c:pt idx="4224">
                  <c:v>0.2902512</c:v>
                </c:pt>
                <c:pt idx="4225">
                  <c:v>0.2987818</c:v>
                </c:pt>
                <c:pt idx="4227">
                  <c:v>-0.2628147</c:v>
                </c:pt>
                <c:pt idx="4228">
                  <c:v>-0.2514406</c:v>
                </c:pt>
                <c:pt idx="4230">
                  <c:v>-0.2955152</c:v>
                </c:pt>
                <c:pt idx="4231">
                  <c:v>-0.2898282</c:v>
                </c:pt>
                <c:pt idx="4233">
                  <c:v>-0.2803498</c:v>
                </c:pt>
                <c:pt idx="4234">
                  <c:v>-0.2775062</c:v>
                </c:pt>
                <c:pt idx="4236">
                  <c:v>-0.2746627</c:v>
                </c:pt>
                <c:pt idx="4237">
                  <c:v>-0.2523884</c:v>
                </c:pt>
                <c:pt idx="4239">
                  <c:v>-0.3059415</c:v>
                </c:pt>
                <c:pt idx="4240">
                  <c:v>-0.2519145</c:v>
                </c:pt>
                <c:pt idx="4242">
                  <c:v>-0.3206331</c:v>
                </c:pt>
                <c:pt idx="4243">
                  <c:v>-0.2509667</c:v>
                </c:pt>
                <c:pt idx="4245">
                  <c:v>-0.3215809</c:v>
                </c:pt>
                <c:pt idx="4246">
                  <c:v>-0.2504927</c:v>
                </c:pt>
                <c:pt idx="4248">
                  <c:v>-0.321107</c:v>
                </c:pt>
                <c:pt idx="4249">
                  <c:v>-0.2500188</c:v>
                </c:pt>
                <c:pt idx="4251">
                  <c:v>-0.3215809</c:v>
                </c:pt>
                <c:pt idx="4252">
                  <c:v>-0.249071</c:v>
                </c:pt>
                <c:pt idx="4254">
                  <c:v>-0.326794</c:v>
                </c:pt>
                <c:pt idx="4255">
                  <c:v>-0.248597</c:v>
                </c:pt>
                <c:pt idx="4257">
                  <c:v>-0.3291636</c:v>
                </c:pt>
                <c:pt idx="4258">
                  <c:v>-0.2481231</c:v>
                </c:pt>
                <c:pt idx="4260">
                  <c:v>-0.3334289</c:v>
                </c:pt>
                <c:pt idx="4261">
                  <c:v>-0.2476492</c:v>
                </c:pt>
                <c:pt idx="4263">
                  <c:v>-0.3310593</c:v>
                </c:pt>
                <c:pt idx="4264">
                  <c:v>-0.2467014</c:v>
                </c:pt>
                <c:pt idx="4266">
                  <c:v>-0.3320072</c:v>
                </c:pt>
                <c:pt idx="4267">
                  <c:v>-0.2462274</c:v>
                </c:pt>
                <c:pt idx="4269">
                  <c:v>-0.3320072</c:v>
                </c:pt>
                <c:pt idx="4270">
                  <c:v>-0.2452796</c:v>
                </c:pt>
                <c:pt idx="4272">
                  <c:v>-0.3315332</c:v>
                </c:pt>
                <c:pt idx="4273">
                  <c:v>-0.3106807</c:v>
                </c:pt>
                <c:pt idx="4275">
                  <c:v>-0.308785</c:v>
                </c:pt>
                <c:pt idx="4276">
                  <c:v>-0.2448057</c:v>
                </c:pt>
                <c:pt idx="4278">
                  <c:v>-0.3310593</c:v>
                </c:pt>
                <c:pt idx="4279">
                  <c:v>-0.3102068</c:v>
                </c:pt>
                <c:pt idx="4281">
                  <c:v>-0.308785</c:v>
                </c:pt>
                <c:pt idx="4282">
                  <c:v>-0.2443318</c:v>
                </c:pt>
                <c:pt idx="4284">
                  <c:v>-0.3315332</c:v>
                </c:pt>
                <c:pt idx="4285">
                  <c:v>-0.3097329</c:v>
                </c:pt>
                <c:pt idx="4287">
                  <c:v>-0.3083111</c:v>
                </c:pt>
                <c:pt idx="4288">
                  <c:v>-0.2433839</c:v>
                </c:pt>
                <c:pt idx="4290">
                  <c:v>-0.3315332</c:v>
                </c:pt>
                <c:pt idx="4291">
                  <c:v>-0.309259</c:v>
                </c:pt>
                <c:pt idx="4293">
                  <c:v>-0.3064154</c:v>
                </c:pt>
                <c:pt idx="4294">
                  <c:v>-0.24291</c:v>
                </c:pt>
                <c:pt idx="4296">
                  <c:v>-0.3310593</c:v>
                </c:pt>
                <c:pt idx="4297">
                  <c:v>-0.3111546</c:v>
                </c:pt>
                <c:pt idx="4299">
                  <c:v>-0.3049937</c:v>
                </c:pt>
                <c:pt idx="4300">
                  <c:v>-0.2419622</c:v>
                </c:pt>
                <c:pt idx="4302">
                  <c:v>-0.3315332</c:v>
                </c:pt>
                <c:pt idx="4303">
                  <c:v>-0.3139982</c:v>
                </c:pt>
                <c:pt idx="4305">
                  <c:v>-0.3049937</c:v>
                </c:pt>
                <c:pt idx="4306">
                  <c:v>-0.2519145</c:v>
                </c:pt>
                <c:pt idx="4308">
                  <c:v>-0.3320072</c:v>
                </c:pt>
                <c:pt idx="4309">
                  <c:v>-0.3201591</c:v>
                </c:pt>
                <c:pt idx="4311">
                  <c:v>-0.3049937</c:v>
                </c:pt>
                <c:pt idx="4312">
                  <c:v>-0.2632886</c:v>
                </c:pt>
                <c:pt idx="4314">
                  <c:v>-0.3320072</c:v>
                </c:pt>
                <c:pt idx="4315">
                  <c:v>-0.3258462</c:v>
                </c:pt>
                <c:pt idx="4317">
                  <c:v>-0.3111546</c:v>
                </c:pt>
                <c:pt idx="4318">
                  <c:v>-0.309259</c:v>
                </c:pt>
                <c:pt idx="4320">
                  <c:v>-0.3045197</c:v>
                </c:pt>
                <c:pt idx="4321">
                  <c:v>-0.2741888</c:v>
                </c:pt>
                <c:pt idx="4323">
                  <c:v>-0.3305854</c:v>
                </c:pt>
                <c:pt idx="4324">
                  <c:v>-0.3286897</c:v>
                </c:pt>
                <c:pt idx="4326">
                  <c:v>-0.3102068</c:v>
                </c:pt>
                <c:pt idx="4327">
                  <c:v>-0.309259</c:v>
                </c:pt>
                <c:pt idx="4329">
                  <c:v>-0.3040458</c:v>
                </c:pt>
                <c:pt idx="4330">
                  <c:v>-0.285089</c:v>
                </c:pt>
                <c:pt idx="4332">
                  <c:v>-0.3064154</c:v>
                </c:pt>
                <c:pt idx="4333">
                  <c:v>-0.2959892</c:v>
                </c:pt>
                <c:pt idx="4335">
                  <c:v>0.0679823</c:v>
                </c:pt>
                <c:pt idx="4336">
                  <c:v>0.0959436</c:v>
                </c:pt>
                <c:pt idx="4338">
                  <c:v>0.06276909999999999</c:v>
                </c:pt>
                <c:pt idx="4339">
                  <c:v>0.1044742</c:v>
                </c:pt>
                <c:pt idx="4341">
                  <c:v>0.0618213</c:v>
                </c:pt>
                <c:pt idx="4342">
                  <c:v>0.1044742</c:v>
                </c:pt>
                <c:pt idx="4344">
                  <c:v>0.0613474</c:v>
                </c:pt>
                <c:pt idx="4345">
                  <c:v>0.1030524</c:v>
                </c:pt>
                <c:pt idx="4347">
                  <c:v>0.0622952</c:v>
                </c:pt>
                <c:pt idx="4348">
                  <c:v>0.1021046</c:v>
                </c:pt>
                <c:pt idx="4350">
                  <c:v>0.0603995</c:v>
                </c:pt>
                <c:pt idx="4351">
                  <c:v>0.1021046</c:v>
                </c:pt>
                <c:pt idx="4353">
                  <c:v>0.0599256</c:v>
                </c:pt>
                <c:pt idx="4354">
                  <c:v>0.1025785</c:v>
                </c:pt>
                <c:pt idx="4356">
                  <c:v>0.0599256</c:v>
                </c:pt>
                <c:pt idx="4357">
                  <c:v>0.1030524</c:v>
                </c:pt>
                <c:pt idx="4359">
                  <c:v>0.0580299</c:v>
                </c:pt>
                <c:pt idx="4360">
                  <c:v>0.1035263</c:v>
                </c:pt>
                <c:pt idx="4362">
                  <c:v>0.0537646</c:v>
                </c:pt>
                <c:pt idx="4363">
                  <c:v>0.1030524</c:v>
                </c:pt>
                <c:pt idx="4365">
                  <c:v>0.051395</c:v>
                </c:pt>
                <c:pt idx="4366">
                  <c:v>0.1040003</c:v>
                </c:pt>
                <c:pt idx="4368">
                  <c:v>0.0471297</c:v>
                </c:pt>
                <c:pt idx="4369">
                  <c:v>0.1049481</c:v>
                </c:pt>
                <c:pt idx="4371">
                  <c:v>0.0423905</c:v>
                </c:pt>
                <c:pt idx="4372">
                  <c:v>0.1049481</c:v>
                </c:pt>
                <c:pt idx="4374">
                  <c:v>0.039547</c:v>
                </c:pt>
                <c:pt idx="4375">
                  <c:v>0.0983132</c:v>
                </c:pt>
                <c:pt idx="4377">
                  <c:v>0.1006828</c:v>
                </c:pt>
                <c:pt idx="4378">
                  <c:v>0.105422</c:v>
                </c:pt>
                <c:pt idx="4380">
                  <c:v>0.0400209</c:v>
                </c:pt>
                <c:pt idx="4381">
                  <c:v>0.0987871</c:v>
                </c:pt>
                <c:pt idx="4383">
                  <c:v>0.1025785</c:v>
                </c:pt>
                <c:pt idx="4384">
                  <c:v>0.1063699</c:v>
                </c:pt>
                <c:pt idx="4386">
                  <c:v>0.0404948</c:v>
                </c:pt>
                <c:pt idx="4387">
                  <c:v>0.1002089</c:v>
                </c:pt>
                <c:pt idx="4389">
                  <c:v>0.1049481</c:v>
                </c:pt>
                <c:pt idx="4390">
                  <c:v>0.1073177</c:v>
                </c:pt>
                <c:pt idx="4392">
                  <c:v>0.0400209</c:v>
                </c:pt>
                <c:pt idx="4393">
                  <c:v>0.1030524</c:v>
                </c:pt>
                <c:pt idx="4395">
                  <c:v>0.1068438</c:v>
                </c:pt>
                <c:pt idx="4396">
                  <c:v>0.1087395</c:v>
                </c:pt>
                <c:pt idx="4398">
                  <c:v>0.0409687</c:v>
                </c:pt>
                <c:pt idx="4399">
                  <c:v>0.1011567</c:v>
                </c:pt>
                <c:pt idx="4401">
                  <c:v>0.1082655</c:v>
                </c:pt>
                <c:pt idx="4402">
                  <c:v>0.1096873</c:v>
                </c:pt>
                <c:pt idx="4404">
                  <c:v>0.0381252</c:v>
                </c:pt>
                <c:pt idx="4405">
                  <c:v>0.099261</c:v>
                </c:pt>
                <c:pt idx="4407">
                  <c:v>0.0385991</c:v>
                </c:pt>
                <c:pt idx="4408">
                  <c:v>0.1002089</c:v>
                </c:pt>
                <c:pt idx="4410">
                  <c:v>0.0409687</c:v>
                </c:pt>
                <c:pt idx="4411">
                  <c:v>0.099261</c:v>
                </c:pt>
                <c:pt idx="4413">
                  <c:v>0.045234</c:v>
                </c:pt>
                <c:pt idx="4414">
                  <c:v>0.0959436</c:v>
                </c:pt>
                <c:pt idx="4416">
                  <c:v>0.045234</c:v>
                </c:pt>
                <c:pt idx="4417">
                  <c:v>0.08456950000000001</c:v>
                </c:pt>
                <c:pt idx="4419">
                  <c:v>0.0447601</c:v>
                </c:pt>
                <c:pt idx="4420">
                  <c:v>0.07272149999999999</c:v>
                </c:pt>
                <c:pt idx="4422">
                  <c:v>0.0447601</c:v>
                </c:pt>
                <c:pt idx="4423">
                  <c:v>0.06940399999999999</c:v>
                </c:pt>
                <c:pt idx="4425">
                  <c:v>0.0461819</c:v>
                </c:pt>
                <c:pt idx="4426">
                  <c:v>0.0476036</c:v>
                </c:pt>
                <c:pt idx="4428">
                  <c:v>0.0509211</c:v>
                </c:pt>
                <c:pt idx="4429">
                  <c:v>0.06324299999999999</c:v>
                </c:pt>
                <c:pt idx="4431">
                  <c:v>0.0580299</c:v>
                </c:pt>
                <c:pt idx="4432">
                  <c:v>0.0618213</c:v>
                </c:pt>
                <c:pt idx="4434">
                  <c:v>0.1926235</c:v>
                </c:pt>
                <c:pt idx="4435">
                  <c:v>0.1997323</c:v>
                </c:pt>
                <c:pt idx="4437">
                  <c:v>0.2011541</c:v>
                </c:pt>
                <c:pt idx="4438">
                  <c:v>0.2049455</c:v>
                </c:pt>
                <c:pt idx="4440">
                  <c:v>0.1893061</c:v>
                </c:pt>
                <c:pt idx="4441">
                  <c:v>0.2087368</c:v>
                </c:pt>
                <c:pt idx="4443">
                  <c:v>0.1864625</c:v>
                </c:pt>
                <c:pt idx="4444">
                  <c:v>0.21395</c:v>
                </c:pt>
                <c:pt idx="4446">
                  <c:v>0.183619</c:v>
                </c:pt>
                <c:pt idx="4447">
                  <c:v>0.213476</c:v>
                </c:pt>
                <c:pt idx="4449">
                  <c:v>0.1817233</c:v>
                </c:pt>
                <c:pt idx="4450">
                  <c:v>0.2144239</c:v>
                </c:pt>
                <c:pt idx="4452">
                  <c:v>0.1812494</c:v>
                </c:pt>
                <c:pt idx="4453">
                  <c:v>0.2163196</c:v>
                </c:pt>
                <c:pt idx="4455">
                  <c:v>0.1821972</c:v>
                </c:pt>
                <c:pt idx="4456">
                  <c:v>0.2167935</c:v>
                </c:pt>
                <c:pt idx="4458">
                  <c:v>0.1845668</c:v>
                </c:pt>
                <c:pt idx="4459">
                  <c:v>0.2182152</c:v>
                </c:pt>
                <c:pt idx="4461">
                  <c:v>0.1855147</c:v>
                </c:pt>
                <c:pt idx="4462">
                  <c:v>0.2191631</c:v>
                </c:pt>
                <c:pt idx="4464">
                  <c:v>0.1859886</c:v>
                </c:pt>
                <c:pt idx="4465">
                  <c:v>0.219637</c:v>
                </c:pt>
                <c:pt idx="4467">
                  <c:v>0.2205848</c:v>
                </c:pt>
                <c:pt idx="4468">
                  <c:v>0.225798</c:v>
                </c:pt>
                <c:pt idx="4470">
                  <c:v>0.1902539</c:v>
                </c:pt>
                <c:pt idx="4471">
                  <c:v>0.2267458</c:v>
                </c:pt>
                <c:pt idx="4473">
                  <c:v>0.1902539</c:v>
                </c:pt>
                <c:pt idx="4474">
                  <c:v>0.2272197</c:v>
                </c:pt>
                <c:pt idx="4476">
                  <c:v>0.2291154</c:v>
                </c:pt>
                <c:pt idx="4477">
                  <c:v>0.2295893</c:v>
                </c:pt>
                <c:pt idx="4479">
                  <c:v>0.1930974</c:v>
                </c:pt>
                <c:pt idx="4480">
                  <c:v>0.231485</c:v>
                </c:pt>
                <c:pt idx="4482">
                  <c:v>0.1973627</c:v>
                </c:pt>
                <c:pt idx="4483">
                  <c:v>0.2329068</c:v>
                </c:pt>
                <c:pt idx="4485">
                  <c:v>0.1992584</c:v>
                </c:pt>
                <c:pt idx="4486">
                  <c:v>0.2191631</c:v>
                </c:pt>
                <c:pt idx="4488">
                  <c:v>0.2229545</c:v>
                </c:pt>
                <c:pt idx="4489">
                  <c:v>0.2343286</c:v>
                </c:pt>
                <c:pt idx="4491">
                  <c:v>0.2011541</c:v>
                </c:pt>
                <c:pt idx="4492">
                  <c:v>0.2191631</c:v>
                </c:pt>
                <c:pt idx="4494">
                  <c:v>0.2267458</c:v>
                </c:pt>
                <c:pt idx="4495">
                  <c:v>0.2338546</c:v>
                </c:pt>
                <c:pt idx="4497">
                  <c:v>0.2371721</c:v>
                </c:pt>
                <c:pt idx="4498">
                  <c:v>0.2423852</c:v>
                </c:pt>
                <c:pt idx="4500">
                  <c:v>0.2011541</c:v>
                </c:pt>
                <c:pt idx="4501">
                  <c:v>0.2044715</c:v>
                </c:pt>
                <c:pt idx="4503">
                  <c:v>0.2158456</c:v>
                </c:pt>
                <c:pt idx="4504">
                  <c:v>0.2186892</c:v>
                </c:pt>
                <c:pt idx="4506">
                  <c:v>0.2329068</c:v>
                </c:pt>
                <c:pt idx="4507">
                  <c:v>0.2414374</c:v>
                </c:pt>
                <c:pt idx="4509">
                  <c:v>0.2011541</c:v>
                </c:pt>
                <c:pt idx="4510">
                  <c:v>0.2039976</c:v>
                </c:pt>
                <c:pt idx="4512">
                  <c:v>0.2357503</c:v>
                </c:pt>
                <c:pt idx="4513">
                  <c:v>0.2362242</c:v>
                </c:pt>
                <c:pt idx="4515">
                  <c:v>0.201628</c:v>
                </c:pt>
                <c:pt idx="4516">
                  <c:v>0.2035237</c:v>
                </c:pt>
                <c:pt idx="4518">
                  <c:v>0.2025758</c:v>
                </c:pt>
                <c:pt idx="4519">
                  <c:v>0.2030498</c:v>
                </c:pt>
                <c:pt idx="4521">
                  <c:v>0.2021019</c:v>
                </c:pt>
                <c:pt idx="4522">
                  <c:v>0.2025758</c:v>
                </c:pt>
                <c:pt idx="4524">
                  <c:v>-0.1343821</c:v>
                </c:pt>
                <c:pt idx="4525">
                  <c:v>-0.104999</c:v>
                </c:pt>
                <c:pt idx="4527">
                  <c:v>-0.1580781</c:v>
                </c:pt>
                <c:pt idx="4528">
                  <c:v>-0.104999</c:v>
                </c:pt>
                <c:pt idx="4530">
                  <c:v>-0.1789306</c:v>
                </c:pt>
                <c:pt idx="4531">
                  <c:v>-0.104525</c:v>
                </c:pt>
                <c:pt idx="4533">
                  <c:v>-0.1955179</c:v>
                </c:pt>
                <c:pt idx="4534">
                  <c:v>-0.104525</c:v>
                </c:pt>
                <c:pt idx="4536">
                  <c:v>-0.195044</c:v>
                </c:pt>
                <c:pt idx="4537">
                  <c:v>-0.1040511</c:v>
                </c:pt>
                <c:pt idx="4539">
                  <c:v>-0.19457</c:v>
                </c:pt>
                <c:pt idx="4540">
                  <c:v>-0.1040511</c:v>
                </c:pt>
                <c:pt idx="4542">
                  <c:v>-0.1940961</c:v>
                </c:pt>
                <c:pt idx="4543">
                  <c:v>-0.1035772</c:v>
                </c:pt>
                <c:pt idx="4545">
                  <c:v>-0.1936222</c:v>
                </c:pt>
                <c:pt idx="4546">
                  <c:v>-0.1035772</c:v>
                </c:pt>
                <c:pt idx="4548">
                  <c:v>-0.1931483</c:v>
                </c:pt>
                <c:pt idx="4549">
                  <c:v>-0.1031033</c:v>
                </c:pt>
                <c:pt idx="4551">
                  <c:v>-0.1926744</c:v>
                </c:pt>
                <c:pt idx="4552">
                  <c:v>-0.1031033</c:v>
                </c:pt>
                <c:pt idx="4554">
                  <c:v>-0.1922004</c:v>
                </c:pt>
                <c:pt idx="4555">
                  <c:v>-0.1026293</c:v>
                </c:pt>
                <c:pt idx="4557">
                  <c:v>-0.1917265</c:v>
                </c:pt>
                <c:pt idx="4558">
                  <c:v>-0.1026293</c:v>
                </c:pt>
                <c:pt idx="4560">
                  <c:v>-0.1912526</c:v>
                </c:pt>
                <c:pt idx="4561">
                  <c:v>-0.1021554</c:v>
                </c:pt>
                <c:pt idx="4563">
                  <c:v>-0.1907787</c:v>
                </c:pt>
                <c:pt idx="4564">
                  <c:v>-0.1021554</c:v>
                </c:pt>
                <c:pt idx="4566">
                  <c:v>-0.1903048</c:v>
                </c:pt>
                <c:pt idx="4567">
                  <c:v>-0.1016815</c:v>
                </c:pt>
                <c:pt idx="4569">
                  <c:v>-0.1898308</c:v>
                </c:pt>
                <c:pt idx="4570">
                  <c:v>-0.1016815</c:v>
                </c:pt>
                <c:pt idx="4572">
                  <c:v>-0.1893569</c:v>
                </c:pt>
                <c:pt idx="4573">
                  <c:v>-0.1012076</c:v>
                </c:pt>
                <c:pt idx="4575">
                  <c:v>-0.188883</c:v>
                </c:pt>
                <c:pt idx="4576">
                  <c:v>-0.1012076</c:v>
                </c:pt>
                <c:pt idx="4578">
                  <c:v>-0.188883</c:v>
                </c:pt>
                <c:pt idx="4579">
                  <c:v>-0.1007337</c:v>
                </c:pt>
                <c:pt idx="4581">
                  <c:v>-0.1884091</c:v>
                </c:pt>
                <c:pt idx="4582">
                  <c:v>-0.1007337</c:v>
                </c:pt>
                <c:pt idx="4584">
                  <c:v>-0.1879351</c:v>
                </c:pt>
                <c:pt idx="4585">
                  <c:v>-0.1002597</c:v>
                </c:pt>
                <c:pt idx="4587">
                  <c:v>-0.1874612</c:v>
                </c:pt>
                <c:pt idx="4588">
                  <c:v>-0.1002597</c:v>
                </c:pt>
                <c:pt idx="4590">
                  <c:v>-0.1869873</c:v>
                </c:pt>
                <c:pt idx="4591">
                  <c:v>-0.09978579999999999</c:v>
                </c:pt>
                <c:pt idx="4593">
                  <c:v>-0.1865134</c:v>
                </c:pt>
                <c:pt idx="4594">
                  <c:v>-0.09978579999999999</c:v>
                </c:pt>
                <c:pt idx="4596">
                  <c:v>-0.1860395</c:v>
                </c:pt>
                <c:pt idx="4597">
                  <c:v>-0.110686</c:v>
                </c:pt>
                <c:pt idx="4599">
                  <c:v>-0.1855655</c:v>
                </c:pt>
                <c:pt idx="4600">
                  <c:v>-0.1362777</c:v>
                </c:pt>
                <c:pt idx="4602">
                  <c:v>-0.1850916</c:v>
                </c:pt>
                <c:pt idx="4603">
                  <c:v>-0.1594999</c:v>
                </c:pt>
                <c:pt idx="4605">
                  <c:v>-0.1846177</c:v>
                </c:pt>
                <c:pt idx="4606">
                  <c:v>-0.1789306</c:v>
                </c:pt>
              </c:numCache>
            </c:numRef>
          </c:xVal>
          <c:yVal>
            <c:numRef>
              <c:f>'Map Fill'!$I$6:$I$4612</c:f>
              <c:numCache>
                <c:formatCode>General</c:formatCode>
                <c:ptCount val="4607"/>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pt idx="1983">
                  <c:v>0</c:v>
                </c:pt>
                <c:pt idx="1984">
                  <c:v>0</c:v>
                </c:pt>
                <c:pt idx="1986">
                  <c:v>0</c:v>
                </c:pt>
                <c:pt idx="1987">
                  <c:v>0</c:v>
                </c:pt>
                <c:pt idx="1989">
                  <c:v>0</c:v>
                </c:pt>
                <c:pt idx="1990">
                  <c:v>0</c:v>
                </c:pt>
                <c:pt idx="1992">
                  <c:v>0</c:v>
                </c:pt>
                <c:pt idx="1993">
                  <c:v>0</c:v>
                </c:pt>
                <c:pt idx="1995">
                  <c:v>0</c:v>
                </c:pt>
                <c:pt idx="1996">
                  <c:v>0</c:v>
                </c:pt>
                <c:pt idx="1998">
                  <c:v>0</c:v>
                </c:pt>
                <c:pt idx="1999">
                  <c:v>0</c:v>
                </c:pt>
                <c:pt idx="2001">
                  <c:v>0</c:v>
                </c:pt>
                <c:pt idx="2002">
                  <c:v>0</c:v>
                </c:pt>
                <c:pt idx="2004">
                  <c:v>0</c:v>
                </c:pt>
                <c:pt idx="2005">
                  <c:v>0</c:v>
                </c:pt>
                <c:pt idx="2007">
                  <c:v>0</c:v>
                </c:pt>
                <c:pt idx="2008">
                  <c:v>0</c:v>
                </c:pt>
                <c:pt idx="2010">
                  <c:v>0</c:v>
                </c:pt>
                <c:pt idx="2011">
                  <c:v>0</c:v>
                </c:pt>
                <c:pt idx="2013">
                  <c:v>0</c:v>
                </c:pt>
                <c:pt idx="2014">
                  <c:v>0</c:v>
                </c:pt>
                <c:pt idx="2016">
                  <c:v>0</c:v>
                </c:pt>
                <c:pt idx="2017">
                  <c:v>0</c:v>
                </c:pt>
                <c:pt idx="2019">
                  <c:v>0</c:v>
                </c:pt>
                <c:pt idx="2020">
                  <c:v>0</c:v>
                </c:pt>
                <c:pt idx="2022">
                  <c:v>0</c:v>
                </c:pt>
                <c:pt idx="2023">
                  <c:v>0</c:v>
                </c:pt>
                <c:pt idx="2025">
                  <c:v>0</c:v>
                </c:pt>
                <c:pt idx="2026">
                  <c:v>0</c:v>
                </c:pt>
                <c:pt idx="2028">
                  <c:v>0</c:v>
                </c:pt>
                <c:pt idx="2029">
                  <c:v>0</c:v>
                </c:pt>
                <c:pt idx="2031">
                  <c:v>0</c:v>
                </c:pt>
                <c:pt idx="2032">
                  <c:v>0</c:v>
                </c:pt>
                <c:pt idx="2034">
                  <c:v>0</c:v>
                </c:pt>
                <c:pt idx="2035">
                  <c:v>0</c:v>
                </c:pt>
                <c:pt idx="2037">
                  <c:v>0</c:v>
                </c:pt>
                <c:pt idx="2038">
                  <c:v>0</c:v>
                </c:pt>
                <c:pt idx="2040">
                  <c:v>0</c:v>
                </c:pt>
                <c:pt idx="2041">
                  <c:v>0</c:v>
                </c:pt>
                <c:pt idx="2043">
                  <c:v>0</c:v>
                </c:pt>
                <c:pt idx="2044">
                  <c:v>0</c:v>
                </c:pt>
                <c:pt idx="2046">
                  <c:v>0</c:v>
                </c:pt>
                <c:pt idx="2047">
                  <c:v>0</c:v>
                </c:pt>
                <c:pt idx="2049">
                  <c:v>0</c:v>
                </c:pt>
                <c:pt idx="2050">
                  <c:v>0</c:v>
                </c:pt>
                <c:pt idx="2052">
                  <c:v>0</c:v>
                </c:pt>
                <c:pt idx="2053">
                  <c:v>0</c:v>
                </c:pt>
                <c:pt idx="2055">
                  <c:v>0</c:v>
                </c:pt>
                <c:pt idx="2056">
                  <c:v>0</c:v>
                </c:pt>
                <c:pt idx="2058">
                  <c:v>0</c:v>
                </c:pt>
                <c:pt idx="2059">
                  <c:v>0</c:v>
                </c:pt>
                <c:pt idx="2061">
                  <c:v>0</c:v>
                </c:pt>
                <c:pt idx="2062">
                  <c:v>0</c:v>
                </c:pt>
                <c:pt idx="2064">
                  <c:v>0</c:v>
                </c:pt>
                <c:pt idx="2065">
                  <c:v>0</c:v>
                </c:pt>
                <c:pt idx="2067">
                  <c:v>0</c:v>
                </c:pt>
                <c:pt idx="2068">
                  <c:v>0</c:v>
                </c:pt>
                <c:pt idx="2070">
                  <c:v>0</c:v>
                </c:pt>
                <c:pt idx="2071">
                  <c:v>0</c:v>
                </c:pt>
                <c:pt idx="2073">
                  <c:v>0</c:v>
                </c:pt>
                <c:pt idx="2074">
                  <c:v>0</c:v>
                </c:pt>
                <c:pt idx="2076">
                  <c:v>0</c:v>
                </c:pt>
                <c:pt idx="2077">
                  <c:v>0</c:v>
                </c:pt>
                <c:pt idx="2079">
                  <c:v>0</c:v>
                </c:pt>
                <c:pt idx="2080">
                  <c:v>0</c:v>
                </c:pt>
                <c:pt idx="2082">
                  <c:v>0</c:v>
                </c:pt>
                <c:pt idx="2083">
                  <c:v>0</c:v>
                </c:pt>
                <c:pt idx="2085">
                  <c:v>0</c:v>
                </c:pt>
                <c:pt idx="2086">
                  <c:v>0</c:v>
                </c:pt>
                <c:pt idx="2088">
                  <c:v>0</c:v>
                </c:pt>
                <c:pt idx="2089">
                  <c:v>0</c:v>
                </c:pt>
                <c:pt idx="2091">
                  <c:v>0</c:v>
                </c:pt>
                <c:pt idx="2092">
                  <c:v>0</c:v>
                </c:pt>
                <c:pt idx="2094">
                  <c:v>0</c:v>
                </c:pt>
                <c:pt idx="2095">
                  <c:v>0</c:v>
                </c:pt>
                <c:pt idx="2097">
                  <c:v>0</c:v>
                </c:pt>
                <c:pt idx="2098">
                  <c:v>0</c:v>
                </c:pt>
                <c:pt idx="2100">
                  <c:v>0</c:v>
                </c:pt>
                <c:pt idx="2101">
                  <c:v>0</c:v>
                </c:pt>
                <c:pt idx="2103">
                  <c:v>0</c:v>
                </c:pt>
                <c:pt idx="2104">
                  <c:v>0</c:v>
                </c:pt>
                <c:pt idx="2106">
                  <c:v>0</c:v>
                </c:pt>
                <c:pt idx="2107">
                  <c:v>0</c:v>
                </c:pt>
                <c:pt idx="2109">
                  <c:v>0</c:v>
                </c:pt>
                <c:pt idx="2110">
                  <c:v>0</c:v>
                </c:pt>
                <c:pt idx="2112">
                  <c:v>0</c:v>
                </c:pt>
                <c:pt idx="2113">
                  <c:v>0</c:v>
                </c:pt>
                <c:pt idx="2115">
                  <c:v>0</c:v>
                </c:pt>
                <c:pt idx="2116">
                  <c:v>0</c:v>
                </c:pt>
                <c:pt idx="2118">
                  <c:v>0</c:v>
                </c:pt>
                <c:pt idx="2119">
                  <c:v>0</c:v>
                </c:pt>
                <c:pt idx="2121">
                  <c:v>0</c:v>
                </c:pt>
                <c:pt idx="2122">
                  <c:v>0</c:v>
                </c:pt>
                <c:pt idx="2124">
                  <c:v>0</c:v>
                </c:pt>
                <c:pt idx="2125">
                  <c:v>0</c:v>
                </c:pt>
                <c:pt idx="2127">
                  <c:v>0</c:v>
                </c:pt>
                <c:pt idx="2128">
                  <c:v>0</c:v>
                </c:pt>
                <c:pt idx="2130">
                  <c:v>0</c:v>
                </c:pt>
                <c:pt idx="2131">
                  <c:v>0</c:v>
                </c:pt>
                <c:pt idx="2133">
                  <c:v>0</c:v>
                </c:pt>
                <c:pt idx="2134">
                  <c:v>0</c:v>
                </c:pt>
                <c:pt idx="2136">
                  <c:v>0</c:v>
                </c:pt>
                <c:pt idx="2137">
                  <c:v>0</c:v>
                </c:pt>
                <c:pt idx="2139">
                  <c:v>0</c:v>
                </c:pt>
                <c:pt idx="2140">
                  <c:v>0</c:v>
                </c:pt>
                <c:pt idx="2142">
                  <c:v>0</c:v>
                </c:pt>
                <c:pt idx="2143">
                  <c:v>0</c:v>
                </c:pt>
                <c:pt idx="2145">
                  <c:v>0</c:v>
                </c:pt>
                <c:pt idx="2146">
                  <c:v>0</c:v>
                </c:pt>
                <c:pt idx="2148">
                  <c:v>0</c:v>
                </c:pt>
                <c:pt idx="2149">
                  <c:v>0</c:v>
                </c:pt>
                <c:pt idx="2151">
                  <c:v>0</c:v>
                </c:pt>
                <c:pt idx="2152">
                  <c:v>0</c:v>
                </c:pt>
                <c:pt idx="2154">
                  <c:v>0</c:v>
                </c:pt>
                <c:pt idx="2155">
                  <c:v>0</c:v>
                </c:pt>
                <c:pt idx="2157">
                  <c:v>0</c:v>
                </c:pt>
                <c:pt idx="2158">
                  <c:v>0</c:v>
                </c:pt>
                <c:pt idx="2160">
                  <c:v>0</c:v>
                </c:pt>
                <c:pt idx="2161">
                  <c:v>0</c:v>
                </c:pt>
                <c:pt idx="2163">
                  <c:v>0</c:v>
                </c:pt>
                <c:pt idx="2164">
                  <c:v>0</c:v>
                </c:pt>
                <c:pt idx="2166">
                  <c:v>0</c:v>
                </c:pt>
                <c:pt idx="2167">
                  <c:v>0</c:v>
                </c:pt>
                <c:pt idx="2169">
                  <c:v>0</c:v>
                </c:pt>
                <c:pt idx="2170">
                  <c:v>0</c:v>
                </c:pt>
                <c:pt idx="2172">
                  <c:v>0</c:v>
                </c:pt>
                <c:pt idx="2173">
                  <c:v>0</c:v>
                </c:pt>
                <c:pt idx="2175">
                  <c:v>0</c:v>
                </c:pt>
                <c:pt idx="2176">
                  <c:v>0</c:v>
                </c:pt>
                <c:pt idx="2178">
                  <c:v>0</c:v>
                </c:pt>
                <c:pt idx="2179">
                  <c:v>0</c:v>
                </c:pt>
                <c:pt idx="2181">
                  <c:v>0</c:v>
                </c:pt>
                <c:pt idx="2182">
                  <c:v>0</c:v>
                </c:pt>
                <c:pt idx="2184">
                  <c:v>0</c:v>
                </c:pt>
                <c:pt idx="2185">
                  <c:v>0</c:v>
                </c:pt>
                <c:pt idx="2187">
                  <c:v>0</c:v>
                </c:pt>
                <c:pt idx="2188">
                  <c:v>0</c:v>
                </c:pt>
                <c:pt idx="2190">
                  <c:v>0</c:v>
                </c:pt>
                <c:pt idx="2191">
                  <c:v>0</c:v>
                </c:pt>
                <c:pt idx="2193">
                  <c:v>0</c:v>
                </c:pt>
                <c:pt idx="2194">
                  <c:v>0</c:v>
                </c:pt>
                <c:pt idx="2196">
                  <c:v>0</c:v>
                </c:pt>
                <c:pt idx="2197">
                  <c:v>0</c:v>
                </c:pt>
                <c:pt idx="2199">
                  <c:v>0</c:v>
                </c:pt>
                <c:pt idx="2200">
                  <c:v>0</c:v>
                </c:pt>
                <c:pt idx="2202">
                  <c:v>0</c:v>
                </c:pt>
                <c:pt idx="2203">
                  <c:v>0</c:v>
                </c:pt>
                <c:pt idx="2205">
                  <c:v>0</c:v>
                </c:pt>
                <c:pt idx="2206">
                  <c:v>0</c:v>
                </c:pt>
                <c:pt idx="2208">
                  <c:v>0</c:v>
                </c:pt>
                <c:pt idx="2209">
                  <c:v>0</c:v>
                </c:pt>
                <c:pt idx="2211">
                  <c:v>0</c:v>
                </c:pt>
                <c:pt idx="2212">
                  <c:v>0</c:v>
                </c:pt>
                <c:pt idx="2214">
                  <c:v>0</c:v>
                </c:pt>
                <c:pt idx="2215">
                  <c:v>0</c:v>
                </c:pt>
                <c:pt idx="2217">
                  <c:v>0</c:v>
                </c:pt>
                <c:pt idx="2218">
                  <c:v>0</c:v>
                </c:pt>
                <c:pt idx="2220">
                  <c:v>0</c:v>
                </c:pt>
                <c:pt idx="2221">
                  <c:v>0</c:v>
                </c:pt>
                <c:pt idx="2223">
                  <c:v>0</c:v>
                </c:pt>
                <c:pt idx="2224">
                  <c:v>0</c:v>
                </c:pt>
                <c:pt idx="2226">
                  <c:v>0</c:v>
                </c:pt>
                <c:pt idx="2227">
                  <c:v>0</c:v>
                </c:pt>
                <c:pt idx="2229">
                  <c:v>0</c:v>
                </c:pt>
                <c:pt idx="2230">
                  <c:v>0</c:v>
                </c:pt>
                <c:pt idx="2232">
                  <c:v>0</c:v>
                </c:pt>
                <c:pt idx="2233">
                  <c:v>0</c:v>
                </c:pt>
                <c:pt idx="2235">
                  <c:v>0</c:v>
                </c:pt>
                <c:pt idx="2236">
                  <c:v>0</c:v>
                </c:pt>
                <c:pt idx="2238">
                  <c:v>0</c:v>
                </c:pt>
                <c:pt idx="2239">
                  <c:v>0</c:v>
                </c:pt>
                <c:pt idx="2241">
                  <c:v>0</c:v>
                </c:pt>
                <c:pt idx="2242">
                  <c:v>0</c:v>
                </c:pt>
                <c:pt idx="2244">
                  <c:v>0</c:v>
                </c:pt>
                <c:pt idx="2245">
                  <c:v>0</c:v>
                </c:pt>
                <c:pt idx="2247">
                  <c:v>0</c:v>
                </c:pt>
                <c:pt idx="2248">
                  <c:v>0</c:v>
                </c:pt>
                <c:pt idx="2250">
                  <c:v>0</c:v>
                </c:pt>
                <c:pt idx="2251">
                  <c:v>0</c:v>
                </c:pt>
                <c:pt idx="2253">
                  <c:v>0</c:v>
                </c:pt>
                <c:pt idx="2254">
                  <c:v>0</c:v>
                </c:pt>
                <c:pt idx="2256">
                  <c:v>0</c:v>
                </c:pt>
                <c:pt idx="2257">
                  <c:v>0</c:v>
                </c:pt>
                <c:pt idx="2259">
                  <c:v>0</c:v>
                </c:pt>
                <c:pt idx="2260">
                  <c:v>0</c:v>
                </c:pt>
                <c:pt idx="2262">
                  <c:v>0</c:v>
                </c:pt>
                <c:pt idx="2263">
                  <c:v>0</c:v>
                </c:pt>
                <c:pt idx="2265">
                  <c:v>0</c:v>
                </c:pt>
                <c:pt idx="2266">
                  <c:v>0</c:v>
                </c:pt>
                <c:pt idx="2268">
                  <c:v>0</c:v>
                </c:pt>
                <c:pt idx="2269">
                  <c:v>0</c:v>
                </c:pt>
                <c:pt idx="2271">
                  <c:v>0</c:v>
                </c:pt>
                <c:pt idx="2272">
                  <c:v>0</c:v>
                </c:pt>
                <c:pt idx="2274">
                  <c:v>0</c:v>
                </c:pt>
                <c:pt idx="2275">
                  <c:v>0</c:v>
                </c:pt>
                <c:pt idx="2277">
                  <c:v>0</c:v>
                </c:pt>
                <c:pt idx="2278">
                  <c:v>0</c:v>
                </c:pt>
                <c:pt idx="2280">
                  <c:v>0</c:v>
                </c:pt>
                <c:pt idx="2281">
                  <c:v>0</c:v>
                </c:pt>
                <c:pt idx="2283">
                  <c:v>0</c:v>
                </c:pt>
                <c:pt idx="2284">
                  <c:v>0</c:v>
                </c:pt>
                <c:pt idx="2286">
                  <c:v>0</c:v>
                </c:pt>
                <c:pt idx="2287">
                  <c:v>0</c:v>
                </c:pt>
                <c:pt idx="2289">
                  <c:v>0</c:v>
                </c:pt>
                <c:pt idx="2290">
                  <c:v>0</c:v>
                </c:pt>
                <c:pt idx="2292">
                  <c:v>0</c:v>
                </c:pt>
                <c:pt idx="2293">
                  <c:v>0</c:v>
                </c:pt>
                <c:pt idx="2295">
                  <c:v>0</c:v>
                </c:pt>
                <c:pt idx="2296">
                  <c:v>0</c:v>
                </c:pt>
                <c:pt idx="2298">
                  <c:v>0</c:v>
                </c:pt>
                <c:pt idx="2299">
                  <c:v>0</c:v>
                </c:pt>
                <c:pt idx="2301">
                  <c:v>0</c:v>
                </c:pt>
                <c:pt idx="2302">
                  <c:v>0</c:v>
                </c:pt>
                <c:pt idx="2304">
                  <c:v>0</c:v>
                </c:pt>
                <c:pt idx="2305">
                  <c:v>0</c:v>
                </c:pt>
                <c:pt idx="2307">
                  <c:v>0</c:v>
                </c:pt>
                <c:pt idx="2308">
                  <c:v>0</c:v>
                </c:pt>
                <c:pt idx="2310">
                  <c:v>0</c:v>
                </c:pt>
                <c:pt idx="2311">
                  <c:v>0</c:v>
                </c:pt>
                <c:pt idx="2313">
                  <c:v>0</c:v>
                </c:pt>
                <c:pt idx="2314">
                  <c:v>0</c:v>
                </c:pt>
                <c:pt idx="2316">
                  <c:v>0</c:v>
                </c:pt>
                <c:pt idx="2317">
                  <c:v>0</c:v>
                </c:pt>
                <c:pt idx="2319">
                  <c:v>0</c:v>
                </c:pt>
                <c:pt idx="2320">
                  <c:v>0</c:v>
                </c:pt>
                <c:pt idx="2322">
                  <c:v>0</c:v>
                </c:pt>
                <c:pt idx="2323">
                  <c:v>0</c:v>
                </c:pt>
                <c:pt idx="2325">
                  <c:v>0</c:v>
                </c:pt>
                <c:pt idx="2326">
                  <c:v>0</c:v>
                </c:pt>
                <c:pt idx="2328">
                  <c:v>0</c:v>
                </c:pt>
                <c:pt idx="2329">
                  <c:v>0</c:v>
                </c:pt>
                <c:pt idx="2331">
                  <c:v>0</c:v>
                </c:pt>
                <c:pt idx="2332">
                  <c:v>0</c:v>
                </c:pt>
                <c:pt idx="2334">
                  <c:v>0</c:v>
                </c:pt>
                <c:pt idx="2335">
                  <c:v>0</c:v>
                </c:pt>
                <c:pt idx="2337">
                  <c:v>0</c:v>
                </c:pt>
                <c:pt idx="2338">
                  <c:v>0</c:v>
                </c:pt>
                <c:pt idx="2340">
                  <c:v>0</c:v>
                </c:pt>
                <c:pt idx="2341">
                  <c:v>0</c:v>
                </c:pt>
                <c:pt idx="2343">
                  <c:v>0</c:v>
                </c:pt>
                <c:pt idx="2344">
                  <c:v>0</c:v>
                </c:pt>
                <c:pt idx="2346">
                  <c:v>0</c:v>
                </c:pt>
                <c:pt idx="2347">
                  <c:v>0</c:v>
                </c:pt>
                <c:pt idx="2349">
                  <c:v>0</c:v>
                </c:pt>
                <c:pt idx="2350">
                  <c:v>0</c:v>
                </c:pt>
                <c:pt idx="2352">
                  <c:v>0</c:v>
                </c:pt>
                <c:pt idx="2353">
                  <c:v>0</c:v>
                </c:pt>
                <c:pt idx="2355">
                  <c:v>0</c:v>
                </c:pt>
                <c:pt idx="2356">
                  <c:v>0</c:v>
                </c:pt>
                <c:pt idx="2358">
                  <c:v>0</c:v>
                </c:pt>
                <c:pt idx="2359">
                  <c:v>0</c:v>
                </c:pt>
                <c:pt idx="2361">
                  <c:v>0</c:v>
                </c:pt>
                <c:pt idx="2362">
                  <c:v>0</c:v>
                </c:pt>
                <c:pt idx="2364">
                  <c:v>0</c:v>
                </c:pt>
                <c:pt idx="2365">
                  <c:v>0</c:v>
                </c:pt>
                <c:pt idx="2367">
                  <c:v>0</c:v>
                </c:pt>
                <c:pt idx="2368">
                  <c:v>0</c:v>
                </c:pt>
                <c:pt idx="2370">
                  <c:v>0</c:v>
                </c:pt>
                <c:pt idx="2371">
                  <c:v>0</c:v>
                </c:pt>
                <c:pt idx="2373">
                  <c:v>0</c:v>
                </c:pt>
                <c:pt idx="2374">
                  <c:v>0</c:v>
                </c:pt>
                <c:pt idx="2376">
                  <c:v>0</c:v>
                </c:pt>
                <c:pt idx="2377">
                  <c:v>0</c:v>
                </c:pt>
                <c:pt idx="2379">
                  <c:v>0</c:v>
                </c:pt>
                <c:pt idx="2380">
                  <c:v>0</c:v>
                </c:pt>
                <c:pt idx="2382">
                  <c:v>0</c:v>
                </c:pt>
                <c:pt idx="2383">
                  <c:v>0</c:v>
                </c:pt>
                <c:pt idx="2385">
                  <c:v>0</c:v>
                </c:pt>
                <c:pt idx="2386">
                  <c:v>0</c:v>
                </c:pt>
                <c:pt idx="2388">
                  <c:v>0</c:v>
                </c:pt>
                <c:pt idx="2389">
                  <c:v>0</c:v>
                </c:pt>
                <c:pt idx="2391">
                  <c:v>0</c:v>
                </c:pt>
                <c:pt idx="2392">
                  <c:v>0</c:v>
                </c:pt>
                <c:pt idx="2394">
                  <c:v>0</c:v>
                </c:pt>
                <c:pt idx="2395">
                  <c:v>0</c:v>
                </c:pt>
                <c:pt idx="2397">
                  <c:v>0</c:v>
                </c:pt>
                <c:pt idx="2398">
                  <c:v>0</c:v>
                </c:pt>
                <c:pt idx="2400">
                  <c:v>0</c:v>
                </c:pt>
                <c:pt idx="2401">
                  <c:v>0</c:v>
                </c:pt>
                <c:pt idx="2403">
                  <c:v>0</c:v>
                </c:pt>
                <c:pt idx="2404">
                  <c:v>0</c:v>
                </c:pt>
                <c:pt idx="2406">
                  <c:v>0</c:v>
                </c:pt>
                <c:pt idx="2407">
                  <c:v>0</c:v>
                </c:pt>
                <c:pt idx="2409">
                  <c:v>0</c:v>
                </c:pt>
                <c:pt idx="2410">
                  <c:v>0</c:v>
                </c:pt>
                <c:pt idx="2412">
                  <c:v>0</c:v>
                </c:pt>
                <c:pt idx="2413">
                  <c:v>0</c:v>
                </c:pt>
                <c:pt idx="2415">
                  <c:v>0</c:v>
                </c:pt>
                <c:pt idx="2416">
                  <c:v>0</c:v>
                </c:pt>
                <c:pt idx="2418">
                  <c:v>0</c:v>
                </c:pt>
                <c:pt idx="2419">
                  <c:v>0</c:v>
                </c:pt>
                <c:pt idx="2421">
                  <c:v>0</c:v>
                </c:pt>
                <c:pt idx="2422">
                  <c:v>0</c:v>
                </c:pt>
                <c:pt idx="2424">
                  <c:v>0</c:v>
                </c:pt>
                <c:pt idx="2425">
                  <c:v>0</c:v>
                </c:pt>
                <c:pt idx="2427">
                  <c:v>0</c:v>
                </c:pt>
                <c:pt idx="2428">
                  <c:v>0</c:v>
                </c:pt>
                <c:pt idx="2430">
                  <c:v>0</c:v>
                </c:pt>
                <c:pt idx="2431">
                  <c:v>0</c:v>
                </c:pt>
                <c:pt idx="2433">
                  <c:v>0</c:v>
                </c:pt>
                <c:pt idx="2434">
                  <c:v>0</c:v>
                </c:pt>
                <c:pt idx="2436">
                  <c:v>0</c:v>
                </c:pt>
                <c:pt idx="2437">
                  <c:v>0</c:v>
                </c:pt>
                <c:pt idx="2439">
                  <c:v>0</c:v>
                </c:pt>
                <c:pt idx="2440">
                  <c:v>0</c:v>
                </c:pt>
                <c:pt idx="2442">
                  <c:v>0</c:v>
                </c:pt>
                <c:pt idx="2443">
                  <c:v>0</c:v>
                </c:pt>
                <c:pt idx="2445">
                  <c:v>0</c:v>
                </c:pt>
                <c:pt idx="2446">
                  <c:v>0</c:v>
                </c:pt>
                <c:pt idx="2448">
                  <c:v>0</c:v>
                </c:pt>
                <c:pt idx="2449">
                  <c:v>0</c:v>
                </c:pt>
                <c:pt idx="2451">
                  <c:v>0</c:v>
                </c:pt>
                <c:pt idx="2452">
                  <c:v>0</c:v>
                </c:pt>
                <c:pt idx="2454">
                  <c:v>0</c:v>
                </c:pt>
                <c:pt idx="2455">
                  <c:v>0</c:v>
                </c:pt>
                <c:pt idx="2457">
                  <c:v>0</c:v>
                </c:pt>
                <c:pt idx="2458">
                  <c:v>0</c:v>
                </c:pt>
                <c:pt idx="2460">
                  <c:v>0</c:v>
                </c:pt>
                <c:pt idx="2461">
                  <c:v>0</c:v>
                </c:pt>
                <c:pt idx="2463">
                  <c:v>0</c:v>
                </c:pt>
                <c:pt idx="2464">
                  <c:v>0</c:v>
                </c:pt>
                <c:pt idx="2466">
                  <c:v>0</c:v>
                </c:pt>
                <c:pt idx="2467">
                  <c:v>0</c:v>
                </c:pt>
                <c:pt idx="2469">
                  <c:v>0</c:v>
                </c:pt>
                <c:pt idx="2470">
                  <c:v>0</c:v>
                </c:pt>
                <c:pt idx="2472">
                  <c:v>0</c:v>
                </c:pt>
                <c:pt idx="2473">
                  <c:v>0</c:v>
                </c:pt>
                <c:pt idx="2475">
                  <c:v>0</c:v>
                </c:pt>
                <c:pt idx="2476">
                  <c:v>0</c:v>
                </c:pt>
                <c:pt idx="2478">
                  <c:v>0</c:v>
                </c:pt>
                <c:pt idx="2479">
                  <c:v>0</c:v>
                </c:pt>
                <c:pt idx="2481">
                  <c:v>0</c:v>
                </c:pt>
                <c:pt idx="2482">
                  <c:v>0</c:v>
                </c:pt>
                <c:pt idx="2484">
                  <c:v>0</c:v>
                </c:pt>
                <c:pt idx="2485">
                  <c:v>0</c:v>
                </c:pt>
                <c:pt idx="2487">
                  <c:v>0</c:v>
                </c:pt>
                <c:pt idx="2488">
                  <c:v>0</c:v>
                </c:pt>
                <c:pt idx="2490">
                  <c:v>0</c:v>
                </c:pt>
                <c:pt idx="2491">
                  <c:v>0</c:v>
                </c:pt>
                <c:pt idx="2493">
                  <c:v>0</c:v>
                </c:pt>
                <c:pt idx="2494">
                  <c:v>0</c:v>
                </c:pt>
                <c:pt idx="2496">
                  <c:v>0</c:v>
                </c:pt>
                <c:pt idx="2497">
                  <c:v>0</c:v>
                </c:pt>
                <c:pt idx="2499">
                  <c:v>0</c:v>
                </c:pt>
                <c:pt idx="2500">
                  <c:v>0</c:v>
                </c:pt>
                <c:pt idx="2502">
                  <c:v>0</c:v>
                </c:pt>
                <c:pt idx="2503">
                  <c:v>0</c:v>
                </c:pt>
                <c:pt idx="2505">
                  <c:v>0</c:v>
                </c:pt>
                <c:pt idx="2506">
                  <c:v>0</c:v>
                </c:pt>
                <c:pt idx="2508">
                  <c:v>0</c:v>
                </c:pt>
                <c:pt idx="2509">
                  <c:v>0</c:v>
                </c:pt>
                <c:pt idx="2511">
                  <c:v>0</c:v>
                </c:pt>
                <c:pt idx="2512">
                  <c:v>0</c:v>
                </c:pt>
                <c:pt idx="2514">
                  <c:v>0</c:v>
                </c:pt>
                <c:pt idx="2515">
                  <c:v>0</c:v>
                </c:pt>
                <c:pt idx="2517">
                  <c:v>0</c:v>
                </c:pt>
                <c:pt idx="2518">
                  <c:v>0</c:v>
                </c:pt>
                <c:pt idx="2520">
                  <c:v>0</c:v>
                </c:pt>
                <c:pt idx="2521">
                  <c:v>0</c:v>
                </c:pt>
                <c:pt idx="2523">
                  <c:v>0</c:v>
                </c:pt>
                <c:pt idx="2524">
                  <c:v>0</c:v>
                </c:pt>
                <c:pt idx="2526">
                  <c:v>0</c:v>
                </c:pt>
                <c:pt idx="2527">
                  <c:v>0</c:v>
                </c:pt>
                <c:pt idx="2529">
                  <c:v>0</c:v>
                </c:pt>
                <c:pt idx="2530">
                  <c:v>0</c:v>
                </c:pt>
                <c:pt idx="2532">
                  <c:v>0</c:v>
                </c:pt>
                <c:pt idx="2533">
                  <c:v>0</c:v>
                </c:pt>
                <c:pt idx="2535">
                  <c:v>0</c:v>
                </c:pt>
                <c:pt idx="2536">
                  <c:v>0</c:v>
                </c:pt>
                <c:pt idx="2538">
                  <c:v>0</c:v>
                </c:pt>
                <c:pt idx="2539">
                  <c:v>0</c:v>
                </c:pt>
                <c:pt idx="2541">
                  <c:v>0</c:v>
                </c:pt>
                <c:pt idx="2542">
                  <c:v>0</c:v>
                </c:pt>
                <c:pt idx="2544">
                  <c:v>0</c:v>
                </c:pt>
                <c:pt idx="2545">
                  <c:v>0</c:v>
                </c:pt>
                <c:pt idx="2547">
                  <c:v>0</c:v>
                </c:pt>
                <c:pt idx="2548">
                  <c:v>0</c:v>
                </c:pt>
                <c:pt idx="2550">
                  <c:v>0</c:v>
                </c:pt>
                <c:pt idx="2551">
                  <c:v>0</c:v>
                </c:pt>
                <c:pt idx="2553">
                  <c:v>0</c:v>
                </c:pt>
                <c:pt idx="2554">
                  <c:v>0</c:v>
                </c:pt>
                <c:pt idx="2556">
                  <c:v>0</c:v>
                </c:pt>
                <c:pt idx="2557">
                  <c:v>0</c:v>
                </c:pt>
                <c:pt idx="2559">
                  <c:v>0</c:v>
                </c:pt>
                <c:pt idx="2560">
                  <c:v>0</c:v>
                </c:pt>
                <c:pt idx="2562">
                  <c:v>0</c:v>
                </c:pt>
                <c:pt idx="2563">
                  <c:v>0</c:v>
                </c:pt>
                <c:pt idx="2565">
                  <c:v>0</c:v>
                </c:pt>
                <c:pt idx="2566">
                  <c:v>0</c:v>
                </c:pt>
                <c:pt idx="2568">
                  <c:v>0</c:v>
                </c:pt>
                <c:pt idx="2569">
                  <c:v>0</c:v>
                </c:pt>
                <c:pt idx="2571">
                  <c:v>0</c:v>
                </c:pt>
                <c:pt idx="2572">
                  <c:v>0</c:v>
                </c:pt>
                <c:pt idx="2574">
                  <c:v>0</c:v>
                </c:pt>
                <c:pt idx="2575">
                  <c:v>0</c:v>
                </c:pt>
                <c:pt idx="2577">
                  <c:v>0</c:v>
                </c:pt>
                <c:pt idx="2578">
                  <c:v>0</c:v>
                </c:pt>
                <c:pt idx="2580">
                  <c:v>0</c:v>
                </c:pt>
                <c:pt idx="2581">
                  <c:v>0</c:v>
                </c:pt>
                <c:pt idx="2583">
                  <c:v>0</c:v>
                </c:pt>
                <c:pt idx="2584">
                  <c:v>0</c:v>
                </c:pt>
                <c:pt idx="2586">
                  <c:v>0</c:v>
                </c:pt>
                <c:pt idx="2587">
                  <c:v>0</c:v>
                </c:pt>
                <c:pt idx="2589">
                  <c:v>0</c:v>
                </c:pt>
                <c:pt idx="2590">
                  <c:v>0</c:v>
                </c:pt>
                <c:pt idx="2592">
                  <c:v>0</c:v>
                </c:pt>
                <c:pt idx="2593">
                  <c:v>0</c:v>
                </c:pt>
                <c:pt idx="2595">
                  <c:v>0</c:v>
                </c:pt>
                <c:pt idx="2596">
                  <c:v>0</c:v>
                </c:pt>
                <c:pt idx="2598">
                  <c:v>0</c:v>
                </c:pt>
                <c:pt idx="2599">
                  <c:v>0</c:v>
                </c:pt>
                <c:pt idx="2601">
                  <c:v>0</c:v>
                </c:pt>
                <c:pt idx="2602">
                  <c:v>0</c:v>
                </c:pt>
                <c:pt idx="2604">
                  <c:v>0</c:v>
                </c:pt>
                <c:pt idx="2605">
                  <c:v>0</c:v>
                </c:pt>
                <c:pt idx="2607">
                  <c:v>0</c:v>
                </c:pt>
                <c:pt idx="2608">
                  <c:v>0</c:v>
                </c:pt>
                <c:pt idx="2610">
                  <c:v>0</c:v>
                </c:pt>
                <c:pt idx="2611">
                  <c:v>0</c:v>
                </c:pt>
                <c:pt idx="2613">
                  <c:v>0</c:v>
                </c:pt>
                <c:pt idx="2614">
                  <c:v>0</c:v>
                </c:pt>
                <c:pt idx="2616">
                  <c:v>0</c:v>
                </c:pt>
                <c:pt idx="2617">
                  <c:v>0</c:v>
                </c:pt>
                <c:pt idx="2619">
                  <c:v>0</c:v>
                </c:pt>
                <c:pt idx="2620">
                  <c:v>0</c:v>
                </c:pt>
                <c:pt idx="2622">
                  <c:v>0</c:v>
                </c:pt>
                <c:pt idx="2623">
                  <c:v>0</c:v>
                </c:pt>
                <c:pt idx="2625">
                  <c:v>0</c:v>
                </c:pt>
                <c:pt idx="2626">
                  <c:v>0</c:v>
                </c:pt>
                <c:pt idx="2628">
                  <c:v>0</c:v>
                </c:pt>
                <c:pt idx="2629">
                  <c:v>0</c:v>
                </c:pt>
                <c:pt idx="2631">
                  <c:v>0</c:v>
                </c:pt>
                <c:pt idx="2632">
                  <c:v>0</c:v>
                </c:pt>
                <c:pt idx="2634">
                  <c:v>0</c:v>
                </c:pt>
                <c:pt idx="2635">
                  <c:v>0</c:v>
                </c:pt>
                <c:pt idx="2637">
                  <c:v>0</c:v>
                </c:pt>
                <c:pt idx="2638">
                  <c:v>0</c:v>
                </c:pt>
                <c:pt idx="2640">
                  <c:v>0</c:v>
                </c:pt>
                <c:pt idx="2641">
                  <c:v>0</c:v>
                </c:pt>
                <c:pt idx="2643">
                  <c:v>0</c:v>
                </c:pt>
                <c:pt idx="2644">
                  <c:v>0</c:v>
                </c:pt>
                <c:pt idx="2646">
                  <c:v>0</c:v>
                </c:pt>
                <c:pt idx="2647">
                  <c:v>0</c:v>
                </c:pt>
                <c:pt idx="2649">
                  <c:v>0</c:v>
                </c:pt>
                <c:pt idx="2650">
                  <c:v>0</c:v>
                </c:pt>
                <c:pt idx="2652">
                  <c:v>0</c:v>
                </c:pt>
                <c:pt idx="2653">
                  <c:v>0</c:v>
                </c:pt>
                <c:pt idx="2655">
                  <c:v>0</c:v>
                </c:pt>
                <c:pt idx="2656">
                  <c:v>0</c:v>
                </c:pt>
                <c:pt idx="2658">
                  <c:v>0</c:v>
                </c:pt>
                <c:pt idx="2659">
                  <c:v>0</c:v>
                </c:pt>
                <c:pt idx="2661">
                  <c:v>0</c:v>
                </c:pt>
                <c:pt idx="2662">
                  <c:v>0</c:v>
                </c:pt>
                <c:pt idx="2664">
                  <c:v>0</c:v>
                </c:pt>
                <c:pt idx="2665">
                  <c:v>0</c:v>
                </c:pt>
                <c:pt idx="2667">
                  <c:v>0</c:v>
                </c:pt>
                <c:pt idx="2668">
                  <c:v>0</c:v>
                </c:pt>
                <c:pt idx="2670">
                  <c:v>0</c:v>
                </c:pt>
                <c:pt idx="2671">
                  <c:v>0</c:v>
                </c:pt>
                <c:pt idx="2673">
                  <c:v>0</c:v>
                </c:pt>
                <c:pt idx="2674">
                  <c:v>0</c:v>
                </c:pt>
                <c:pt idx="2676">
                  <c:v>0</c:v>
                </c:pt>
                <c:pt idx="2677">
                  <c:v>0</c:v>
                </c:pt>
                <c:pt idx="2679">
                  <c:v>0</c:v>
                </c:pt>
                <c:pt idx="2680">
                  <c:v>0</c:v>
                </c:pt>
                <c:pt idx="2682">
                  <c:v>0</c:v>
                </c:pt>
                <c:pt idx="2683">
                  <c:v>0</c:v>
                </c:pt>
                <c:pt idx="2685">
                  <c:v>0</c:v>
                </c:pt>
                <c:pt idx="2686">
                  <c:v>0</c:v>
                </c:pt>
                <c:pt idx="2688">
                  <c:v>0</c:v>
                </c:pt>
                <c:pt idx="2689">
                  <c:v>0</c:v>
                </c:pt>
                <c:pt idx="2691">
                  <c:v>0</c:v>
                </c:pt>
                <c:pt idx="2692">
                  <c:v>0</c:v>
                </c:pt>
                <c:pt idx="2694">
                  <c:v>0</c:v>
                </c:pt>
                <c:pt idx="2695">
                  <c:v>0</c:v>
                </c:pt>
                <c:pt idx="2697">
                  <c:v>0</c:v>
                </c:pt>
                <c:pt idx="2698">
                  <c:v>0</c:v>
                </c:pt>
                <c:pt idx="2700">
                  <c:v>0</c:v>
                </c:pt>
                <c:pt idx="2701">
                  <c:v>0</c:v>
                </c:pt>
                <c:pt idx="2703">
                  <c:v>0</c:v>
                </c:pt>
                <c:pt idx="2704">
                  <c:v>0</c:v>
                </c:pt>
                <c:pt idx="2706">
                  <c:v>0</c:v>
                </c:pt>
                <c:pt idx="2707">
                  <c:v>0</c:v>
                </c:pt>
                <c:pt idx="2709">
                  <c:v>0</c:v>
                </c:pt>
                <c:pt idx="2710">
                  <c:v>0</c:v>
                </c:pt>
                <c:pt idx="2712">
                  <c:v>0</c:v>
                </c:pt>
                <c:pt idx="2713">
                  <c:v>0</c:v>
                </c:pt>
                <c:pt idx="2715">
                  <c:v>0</c:v>
                </c:pt>
                <c:pt idx="2716">
                  <c:v>0</c:v>
                </c:pt>
                <c:pt idx="2718">
                  <c:v>0</c:v>
                </c:pt>
                <c:pt idx="2719">
                  <c:v>0</c:v>
                </c:pt>
                <c:pt idx="2721">
                  <c:v>0</c:v>
                </c:pt>
                <c:pt idx="2722">
                  <c:v>0</c:v>
                </c:pt>
                <c:pt idx="2724">
                  <c:v>0</c:v>
                </c:pt>
                <c:pt idx="2725">
                  <c:v>0</c:v>
                </c:pt>
                <c:pt idx="2727">
                  <c:v>0</c:v>
                </c:pt>
                <c:pt idx="2728">
                  <c:v>0</c:v>
                </c:pt>
                <c:pt idx="2730">
                  <c:v>0</c:v>
                </c:pt>
                <c:pt idx="2731">
                  <c:v>0</c:v>
                </c:pt>
                <c:pt idx="2733">
                  <c:v>0</c:v>
                </c:pt>
                <c:pt idx="2734">
                  <c:v>0</c:v>
                </c:pt>
                <c:pt idx="2736">
                  <c:v>0</c:v>
                </c:pt>
                <c:pt idx="2737">
                  <c:v>0</c:v>
                </c:pt>
                <c:pt idx="2739">
                  <c:v>0</c:v>
                </c:pt>
                <c:pt idx="2740">
                  <c:v>0</c:v>
                </c:pt>
                <c:pt idx="2742">
                  <c:v>0</c:v>
                </c:pt>
                <c:pt idx="2743">
                  <c:v>0</c:v>
                </c:pt>
                <c:pt idx="2745">
                  <c:v>0</c:v>
                </c:pt>
                <c:pt idx="2746">
                  <c:v>0</c:v>
                </c:pt>
                <c:pt idx="2748">
                  <c:v>0</c:v>
                </c:pt>
                <c:pt idx="2749">
                  <c:v>0</c:v>
                </c:pt>
                <c:pt idx="2751">
                  <c:v>0</c:v>
                </c:pt>
                <c:pt idx="2752">
                  <c:v>0</c:v>
                </c:pt>
                <c:pt idx="2754">
                  <c:v>0</c:v>
                </c:pt>
                <c:pt idx="2755">
                  <c:v>0</c:v>
                </c:pt>
                <c:pt idx="2757">
                  <c:v>0</c:v>
                </c:pt>
                <c:pt idx="2758">
                  <c:v>0</c:v>
                </c:pt>
                <c:pt idx="2760">
                  <c:v>0</c:v>
                </c:pt>
                <c:pt idx="2761">
                  <c:v>0</c:v>
                </c:pt>
                <c:pt idx="2763">
                  <c:v>0</c:v>
                </c:pt>
                <c:pt idx="2764">
                  <c:v>0</c:v>
                </c:pt>
                <c:pt idx="2766">
                  <c:v>0</c:v>
                </c:pt>
                <c:pt idx="2767">
                  <c:v>0</c:v>
                </c:pt>
                <c:pt idx="2769">
                  <c:v>0</c:v>
                </c:pt>
                <c:pt idx="2770">
                  <c:v>0</c:v>
                </c:pt>
                <c:pt idx="2772">
                  <c:v>0</c:v>
                </c:pt>
                <c:pt idx="2773">
                  <c:v>0</c:v>
                </c:pt>
                <c:pt idx="2775">
                  <c:v>0</c:v>
                </c:pt>
                <c:pt idx="2776">
                  <c:v>0</c:v>
                </c:pt>
                <c:pt idx="2778">
                  <c:v>0</c:v>
                </c:pt>
                <c:pt idx="2779">
                  <c:v>0</c:v>
                </c:pt>
                <c:pt idx="2781">
                  <c:v>0</c:v>
                </c:pt>
                <c:pt idx="2782">
                  <c:v>0</c:v>
                </c:pt>
                <c:pt idx="2784">
                  <c:v>0</c:v>
                </c:pt>
                <c:pt idx="2785">
                  <c:v>0</c:v>
                </c:pt>
                <c:pt idx="2787">
                  <c:v>0</c:v>
                </c:pt>
                <c:pt idx="2788">
                  <c:v>0</c:v>
                </c:pt>
                <c:pt idx="2790">
                  <c:v>0</c:v>
                </c:pt>
                <c:pt idx="2791">
                  <c:v>0</c:v>
                </c:pt>
                <c:pt idx="2793">
                  <c:v>0</c:v>
                </c:pt>
                <c:pt idx="2794">
                  <c:v>0</c:v>
                </c:pt>
                <c:pt idx="2796">
                  <c:v>0</c:v>
                </c:pt>
                <c:pt idx="2797">
                  <c:v>0</c:v>
                </c:pt>
                <c:pt idx="2799">
                  <c:v>0</c:v>
                </c:pt>
                <c:pt idx="2800">
                  <c:v>0</c:v>
                </c:pt>
                <c:pt idx="2802">
                  <c:v>0</c:v>
                </c:pt>
                <c:pt idx="2803">
                  <c:v>0</c:v>
                </c:pt>
                <c:pt idx="2805">
                  <c:v>0</c:v>
                </c:pt>
                <c:pt idx="2806">
                  <c:v>0</c:v>
                </c:pt>
                <c:pt idx="2808">
                  <c:v>0</c:v>
                </c:pt>
                <c:pt idx="2809">
                  <c:v>0</c:v>
                </c:pt>
                <c:pt idx="2811">
                  <c:v>0</c:v>
                </c:pt>
                <c:pt idx="2812">
                  <c:v>0</c:v>
                </c:pt>
                <c:pt idx="2814">
                  <c:v>0</c:v>
                </c:pt>
                <c:pt idx="2815">
                  <c:v>0</c:v>
                </c:pt>
                <c:pt idx="2817">
                  <c:v>0</c:v>
                </c:pt>
                <c:pt idx="2818">
                  <c:v>0</c:v>
                </c:pt>
                <c:pt idx="2820">
                  <c:v>0</c:v>
                </c:pt>
                <c:pt idx="2821">
                  <c:v>0</c:v>
                </c:pt>
                <c:pt idx="2823">
                  <c:v>0</c:v>
                </c:pt>
                <c:pt idx="2824">
                  <c:v>0</c:v>
                </c:pt>
                <c:pt idx="2826">
                  <c:v>0</c:v>
                </c:pt>
                <c:pt idx="2827">
                  <c:v>0</c:v>
                </c:pt>
                <c:pt idx="2829">
                  <c:v>0</c:v>
                </c:pt>
                <c:pt idx="2830">
                  <c:v>0</c:v>
                </c:pt>
                <c:pt idx="2832">
                  <c:v>0</c:v>
                </c:pt>
                <c:pt idx="2833">
                  <c:v>0</c:v>
                </c:pt>
                <c:pt idx="2835">
                  <c:v>0</c:v>
                </c:pt>
                <c:pt idx="2836">
                  <c:v>0</c:v>
                </c:pt>
                <c:pt idx="2838">
                  <c:v>0</c:v>
                </c:pt>
                <c:pt idx="2839">
                  <c:v>0</c:v>
                </c:pt>
                <c:pt idx="2841">
                  <c:v>0</c:v>
                </c:pt>
                <c:pt idx="2842">
                  <c:v>0</c:v>
                </c:pt>
                <c:pt idx="2844">
                  <c:v>0</c:v>
                </c:pt>
                <c:pt idx="2845">
                  <c:v>0</c:v>
                </c:pt>
                <c:pt idx="2847">
                  <c:v>0</c:v>
                </c:pt>
                <c:pt idx="2848">
                  <c:v>0</c:v>
                </c:pt>
                <c:pt idx="2850">
                  <c:v>0</c:v>
                </c:pt>
                <c:pt idx="2851">
                  <c:v>0</c:v>
                </c:pt>
                <c:pt idx="2853">
                  <c:v>0</c:v>
                </c:pt>
                <c:pt idx="2854">
                  <c:v>0</c:v>
                </c:pt>
                <c:pt idx="2856">
                  <c:v>0</c:v>
                </c:pt>
                <c:pt idx="2857">
                  <c:v>0</c:v>
                </c:pt>
                <c:pt idx="2859">
                  <c:v>0</c:v>
                </c:pt>
                <c:pt idx="2860">
                  <c:v>0</c:v>
                </c:pt>
                <c:pt idx="2862">
                  <c:v>0</c:v>
                </c:pt>
                <c:pt idx="2863">
                  <c:v>0</c:v>
                </c:pt>
                <c:pt idx="2865">
                  <c:v>0</c:v>
                </c:pt>
                <c:pt idx="2866">
                  <c:v>0</c:v>
                </c:pt>
                <c:pt idx="2868">
                  <c:v>0</c:v>
                </c:pt>
                <c:pt idx="2869">
                  <c:v>0</c:v>
                </c:pt>
                <c:pt idx="2871">
                  <c:v>0</c:v>
                </c:pt>
                <c:pt idx="2872">
                  <c:v>0</c:v>
                </c:pt>
                <c:pt idx="2874">
                  <c:v>0</c:v>
                </c:pt>
                <c:pt idx="2875">
                  <c:v>0</c:v>
                </c:pt>
                <c:pt idx="2877">
                  <c:v>0</c:v>
                </c:pt>
                <c:pt idx="2878">
                  <c:v>0</c:v>
                </c:pt>
                <c:pt idx="2880">
                  <c:v>0</c:v>
                </c:pt>
                <c:pt idx="2881">
                  <c:v>0</c:v>
                </c:pt>
                <c:pt idx="2883">
                  <c:v>0</c:v>
                </c:pt>
                <c:pt idx="2884">
                  <c:v>0</c:v>
                </c:pt>
                <c:pt idx="2886">
                  <c:v>0</c:v>
                </c:pt>
                <c:pt idx="2887">
                  <c:v>0</c:v>
                </c:pt>
                <c:pt idx="2889">
                  <c:v>0</c:v>
                </c:pt>
                <c:pt idx="2890">
                  <c:v>0</c:v>
                </c:pt>
                <c:pt idx="2892">
                  <c:v>0</c:v>
                </c:pt>
                <c:pt idx="2893">
                  <c:v>0</c:v>
                </c:pt>
                <c:pt idx="2895">
                  <c:v>0</c:v>
                </c:pt>
                <c:pt idx="2896">
                  <c:v>0</c:v>
                </c:pt>
                <c:pt idx="2898">
                  <c:v>0</c:v>
                </c:pt>
                <c:pt idx="2899">
                  <c:v>0</c:v>
                </c:pt>
                <c:pt idx="2901">
                  <c:v>0</c:v>
                </c:pt>
                <c:pt idx="2902">
                  <c:v>0</c:v>
                </c:pt>
                <c:pt idx="2904">
                  <c:v>0</c:v>
                </c:pt>
                <c:pt idx="2905">
                  <c:v>0</c:v>
                </c:pt>
                <c:pt idx="2907">
                  <c:v>0</c:v>
                </c:pt>
                <c:pt idx="2908">
                  <c:v>0</c:v>
                </c:pt>
                <c:pt idx="2910">
                  <c:v>0</c:v>
                </c:pt>
                <c:pt idx="2911">
                  <c:v>0</c:v>
                </c:pt>
                <c:pt idx="2913">
                  <c:v>0</c:v>
                </c:pt>
                <c:pt idx="2914">
                  <c:v>0</c:v>
                </c:pt>
                <c:pt idx="2916">
                  <c:v>0</c:v>
                </c:pt>
                <c:pt idx="2917">
                  <c:v>0</c:v>
                </c:pt>
                <c:pt idx="2919">
                  <c:v>0</c:v>
                </c:pt>
                <c:pt idx="2920">
                  <c:v>0</c:v>
                </c:pt>
                <c:pt idx="2922">
                  <c:v>0</c:v>
                </c:pt>
                <c:pt idx="2923">
                  <c:v>0</c:v>
                </c:pt>
                <c:pt idx="2925">
                  <c:v>0</c:v>
                </c:pt>
                <c:pt idx="2926">
                  <c:v>0</c:v>
                </c:pt>
                <c:pt idx="2928">
                  <c:v>0</c:v>
                </c:pt>
                <c:pt idx="2929">
                  <c:v>0</c:v>
                </c:pt>
                <c:pt idx="2931">
                  <c:v>0</c:v>
                </c:pt>
                <c:pt idx="2932">
                  <c:v>0</c:v>
                </c:pt>
                <c:pt idx="2934">
                  <c:v>0</c:v>
                </c:pt>
                <c:pt idx="2935">
                  <c:v>0</c:v>
                </c:pt>
                <c:pt idx="2937">
                  <c:v>0</c:v>
                </c:pt>
                <c:pt idx="2938">
                  <c:v>0</c:v>
                </c:pt>
                <c:pt idx="2940">
                  <c:v>0</c:v>
                </c:pt>
                <c:pt idx="2941">
                  <c:v>0</c:v>
                </c:pt>
                <c:pt idx="2943">
                  <c:v>0</c:v>
                </c:pt>
                <c:pt idx="2944">
                  <c:v>0</c:v>
                </c:pt>
                <c:pt idx="2946">
                  <c:v>0</c:v>
                </c:pt>
                <c:pt idx="2947">
                  <c:v>0</c:v>
                </c:pt>
                <c:pt idx="2949">
                  <c:v>0</c:v>
                </c:pt>
                <c:pt idx="2950">
                  <c:v>0</c:v>
                </c:pt>
                <c:pt idx="2952">
                  <c:v>0</c:v>
                </c:pt>
                <c:pt idx="2953">
                  <c:v>0</c:v>
                </c:pt>
                <c:pt idx="2955">
                  <c:v>0</c:v>
                </c:pt>
                <c:pt idx="2956">
                  <c:v>0</c:v>
                </c:pt>
                <c:pt idx="2958">
                  <c:v>0</c:v>
                </c:pt>
                <c:pt idx="2959">
                  <c:v>0</c:v>
                </c:pt>
                <c:pt idx="2961">
                  <c:v>0</c:v>
                </c:pt>
                <c:pt idx="2962">
                  <c:v>0</c:v>
                </c:pt>
                <c:pt idx="2964">
                  <c:v>0</c:v>
                </c:pt>
                <c:pt idx="2965">
                  <c:v>0</c:v>
                </c:pt>
                <c:pt idx="2967">
                  <c:v>0</c:v>
                </c:pt>
                <c:pt idx="2968">
                  <c:v>0</c:v>
                </c:pt>
                <c:pt idx="2970">
                  <c:v>0</c:v>
                </c:pt>
                <c:pt idx="2971">
                  <c:v>0</c:v>
                </c:pt>
                <c:pt idx="2973">
                  <c:v>0</c:v>
                </c:pt>
                <c:pt idx="2974">
                  <c:v>0</c:v>
                </c:pt>
                <c:pt idx="2976">
                  <c:v>0</c:v>
                </c:pt>
                <c:pt idx="2977">
                  <c:v>0</c:v>
                </c:pt>
                <c:pt idx="2979">
                  <c:v>0</c:v>
                </c:pt>
                <c:pt idx="2980">
                  <c:v>0</c:v>
                </c:pt>
                <c:pt idx="2982">
                  <c:v>0</c:v>
                </c:pt>
                <c:pt idx="2983">
                  <c:v>0</c:v>
                </c:pt>
                <c:pt idx="2985">
                  <c:v>0</c:v>
                </c:pt>
                <c:pt idx="2986">
                  <c:v>0</c:v>
                </c:pt>
                <c:pt idx="2988">
                  <c:v>0</c:v>
                </c:pt>
                <c:pt idx="2989">
                  <c:v>0</c:v>
                </c:pt>
                <c:pt idx="2991">
                  <c:v>0</c:v>
                </c:pt>
                <c:pt idx="2992">
                  <c:v>0</c:v>
                </c:pt>
                <c:pt idx="2994">
                  <c:v>0</c:v>
                </c:pt>
                <c:pt idx="2995">
                  <c:v>0</c:v>
                </c:pt>
                <c:pt idx="2997">
                  <c:v>0</c:v>
                </c:pt>
                <c:pt idx="2998">
                  <c:v>0</c:v>
                </c:pt>
                <c:pt idx="3000">
                  <c:v>0</c:v>
                </c:pt>
                <c:pt idx="3001">
                  <c:v>0</c:v>
                </c:pt>
                <c:pt idx="3003">
                  <c:v>0</c:v>
                </c:pt>
                <c:pt idx="3004">
                  <c:v>0</c:v>
                </c:pt>
                <c:pt idx="3006">
                  <c:v>0</c:v>
                </c:pt>
                <c:pt idx="3007">
                  <c:v>0</c:v>
                </c:pt>
                <c:pt idx="3009">
                  <c:v>0</c:v>
                </c:pt>
                <c:pt idx="3010">
                  <c:v>0</c:v>
                </c:pt>
                <c:pt idx="3012">
                  <c:v>0</c:v>
                </c:pt>
                <c:pt idx="3013">
                  <c:v>0</c:v>
                </c:pt>
                <c:pt idx="3015">
                  <c:v>0</c:v>
                </c:pt>
                <c:pt idx="3016">
                  <c:v>0</c:v>
                </c:pt>
                <c:pt idx="3018">
                  <c:v>0</c:v>
                </c:pt>
                <c:pt idx="3019">
                  <c:v>0</c:v>
                </c:pt>
                <c:pt idx="3021">
                  <c:v>0</c:v>
                </c:pt>
                <c:pt idx="3022">
                  <c:v>0</c:v>
                </c:pt>
                <c:pt idx="3024">
                  <c:v>0</c:v>
                </c:pt>
                <c:pt idx="3025">
                  <c:v>0</c:v>
                </c:pt>
                <c:pt idx="3027">
                  <c:v>0</c:v>
                </c:pt>
                <c:pt idx="3028">
                  <c:v>0</c:v>
                </c:pt>
                <c:pt idx="3030">
                  <c:v>0</c:v>
                </c:pt>
                <c:pt idx="3031">
                  <c:v>0</c:v>
                </c:pt>
                <c:pt idx="3033">
                  <c:v>0</c:v>
                </c:pt>
                <c:pt idx="3034">
                  <c:v>0</c:v>
                </c:pt>
                <c:pt idx="3036">
                  <c:v>0</c:v>
                </c:pt>
                <c:pt idx="3037">
                  <c:v>0</c:v>
                </c:pt>
                <c:pt idx="3039">
                  <c:v>0</c:v>
                </c:pt>
                <c:pt idx="3040">
                  <c:v>0</c:v>
                </c:pt>
                <c:pt idx="3042">
                  <c:v>0</c:v>
                </c:pt>
                <c:pt idx="3043">
                  <c:v>0</c:v>
                </c:pt>
                <c:pt idx="3045">
                  <c:v>0</c:v>
                </c:pt>
                <c:pt idx="3046">
                  <c:v>0</c:v>
                </c:pt>
                <c:pt idx="3048">
                  <c:v>0</c:v>
                </c:pt>
                <c:pt idx="3049">
                  <c:v>0</c:v>
                </c:pt>
                <c:pt idx="3051">
                  <c:v>0</c:v>
                </c:pt>
                <c:pt idx="3052">
                  <c:v>0</c:v>
                </c:pt>
                <c:pt idx="3054">
                  <c:v>0</c:v>
                </c:pt>
                <c:pt idx="3055">
                  <c:v>0</c:v>
                </c:pt>
                <c:pt idx="3057">
                  <c:v>0</c:v>
                </c:pt>
                <c:pt idx="3058">
                  <c:v>0</c:v>
                </c:pt>
                <c:pt idx="3060">
                  <c:v>0</c:v>
                </c:pt>
                <c:pt idx="3061">
                  <c:v>0</c:v>
                </c:pt>
                <c:pt idx="3063">
                  <c:v>0</c:v>
                </c:pt>
                <c:pt idx="3064">
                  <c:v>0</c:v>
                </c:pt>
                <c:pt idx="3066">
                  <c:v>0</c:v>
                </c:pt>
                <c:pt idx="3067">
                  <c:v>0</c:v>
                </c:pt>
                <c:pt idx="3069">
                  <c:v>0</c:v>
                </c:pt>
                <c:pt idx="3070">
                  <c:v>0</c:v>
                </c:pt>
                <c:pt idx="3072">
                  <c:v>0</c:v>
                </c:pt>
                <c:pt idx="3073">
                  <c:v>0</c:v>
                </c:pt>
                <c:pt idx="3075">
                  <c:v>0</c:v>
                </c:pt>
                <c:pt idx="3076">
                  <c:v>0</c:v>
                </c:pt>
                <c:pt idx="3078">
                  <c:v>0</c:v>
                </c:pt>
                <c:pt idx="3079">
                  <c:v>0</c:v>
                </c:pt>
                <c:pt idx="3081">
                  <c:v>0</c:v>
                </c:pt>
                <c:pt idx="3082">
                  <c:v>0</c:v>
                </c:pt>
                <c:pt idx="3084">
                  <c:v>0</c:v>
                </c:pt>
                <c:pt idx="3085">
                  <c:v>0</c:v>
                </c:pt>
                <c:pt idx="3087">
                  <c:v>0</c:v>
                </c:pt>
                <c:pt idx="3088">
                  <c:v>0</c:v>
                </c:pt>
                <c:pt idx="3090">
                  <c:v>0</c:v>
                </c:pt>
                <c:pt idx="3091">
                  <c:v>0</c:v>
                </c:pt>
                <c:pt idx="3093">
                  <c:v>0</c:v>
                </c:pt>
                <c:pt idx="3094">
                  <c:v>0</c:v>
                </c:pt>
                <c:pt idx="3096">
                  <c:v>0</c:v>
                </c:pt>
                <c:pt idx="3097">
                  <c:v>0</c:v>
                </c:pt>
                <c:pt idx="3099">
                  <c:v>0</c:v>
                </c:pt>
                <c:pt idx="3100">
                  <c:v>0</c:v>
                </c:pt>
                <c:pt idx="3102">
                  <c:v>0</c:v>
                </c:pt>
                <c:pt idx="3103">
                  <c:v>0</c:v>
                </c:pt>
                <c:pt idx="3105">
                  <c:v>0</c:v>
                </c:pt>
                <c:pt idx="3106">
                  <c:v>0</c:v>
                </c:pt>
                <c:pt idx="3108">
                  <c:v>0</c:v>
                </c:pt>
                <c:pt idx="3109">
                  <c:v>0</c:v>
                </c:pt>
                <c:pt idx="3111">
                  <c:v>0</c:v>
                </c:pt>
                <c:pt idx="3112">
                  <c:v>0</c:v>
                </c:pt>
                <c:pt idx="3114">
                  <c:v>0</c:v>
                </c:pt>
                <c:pt idx="3115">
                  <c:v>0</c:v>
                </c:pt>
                <c:pt idx="3117">
                  <c:v>0</c:v>
                </c:pt>
                <c:pt idx="3118">
                  <c:v>0</c:v>
                </c:pt>
                <c:pt idx="3120">
                  <c:v>0</c:v>
                </c:pt>
                <c:pt idx="3121">
                  <c:v>0</c:v>
                </c:pt>
                <c:pt idx="3123">
                  <c:v>0</c:v>
                </c:pt>
                <c:pt idx="3124">
                  <c:v>0</c:v>
                </c:pt>
                <c:pt idx="3126">
                  <c:v>0</c:v>
                </c:pt>
                <c:pt idx="3127">
                  <c:v>0</c:v>
                </c:pt>
                <c:pt idx="3129">
                  <c:v>0</c:v>
                </c:pt>
                <c:pt idx="3130">
                  <c:v>0</c:v>
                </c:pt>
                <c:pt idx="3132">
                  <c:v>0</c:v>
                </c:pt>
                <c:pt idx="3133">
                  <c:v>0</c:v>
                </c:pt>
                <c:pt idx="3135">
                  <c:v>0</c:v>
                </c:pt>
                <c:pt idx="3136">
                  <c:v>0</c:v>
                </c:pt>
                <c:pt idx="3138">
                  <c:v>0</c:v>
                </c:pt>
                <c:pt idx="3139">
                  <c:v>0</c:v>
                </c:pt>
                <c:pt idx="3141">
                  <c:v>0</c:v>
                </c:pt>
                <c:pt idx="3142">
                  <c:v>0</c:v>
                </c:pt>
                <c:pt idx="3144">
                  <c:v>0</c:v>
                </c:pt>
                <c:pt idx="3145">
                  <c:v>0</c:v>
                </c:pt>
                <c:pt idx="3147">
                  <c:v>0</c:v>
                </c:pt>
                <c:pt idx="3148">
                  <c:v>0</c:v>
                </c:pt>
                <c:pt idx="3150">
                  <c:v>0</c:v>
                </c:pt>
                <c:pt idx="3151">
                  <c:v>0</c:v>
                </c:pt>
                <c:pt idx="3153">
                  <c:v>0</c:v>
                </c:pt>
                <c:pt idx="3154">
                  <c:v>0</c:v>
                </c:pt>
                <c:pt idx="3156">
                  <c:v>0</c:v>
                </c:pt>
                <c:pt idx="3157">
                  <c:v>0</c:v>
                </c:pt>
                <c:pt idx="3159">
                  <c:v>0</c:v>
                </c:pt>
                <c:pt idx="3160">
                  <c:v>0</c:v>
                </c:pt>
                <c:pt idx="3162">
                  <c:v>0</c:v>
                </c:pt>
                <c:pt idx="3163">
                  <c:v>0</c:v>
                </c:pt>
                <c:pt idx="3165">
                  <c:v>0</c:v>
                </c:pt>
                <c:pt idx="3166">
                  <c:v>0</c:v>
                </c:pt>
                <c:pt idx="3168">
                  <c:v>0</c:v>
                </c:pt>
                <c:pt idx="3169">
                  <c:v>0</c:v>
                </c:pt>
                <c:pt idx="3171">
                  <c:v>0</c:v>
                </c:pt>
                <c:pt idx="3172">
                  <c:v>0</c:v>
                </c:pt>
                <c:pt idx="3174">
                  <c:v>0</c:v>
                </c:pt>
                <c:pt idx="3175">
                  <c:v>0</c:v>
                </c:pt>
                <c:pt idx="3177">
                  <c:v>0</c:v>
                </c:pt>
                <c:pt idx="3178">
                  <c:v>0</c:v>
                </c:pt>
                <c:pt idx="3180">
                  <c:v>0</c:v>
                </c:pt>
                <c:pt idx="3181">
                  <c:v>0</c:v>
                </c:pt>
                <c:pt idx="3183">
                  <c:v>0</c:v>
                </c:pt>
                <c:pt idx="3184">
                  <c:v>0</c:v>
                </c:pt>
                <c:pt idx="3186">
                  <c:v>0</c:v>
                </c:pt>
                <c:pt idx="3187">
                  <c:v>0</c:v>
                </c:pt>
                <c:pt idx="3189">
                  <c:v>0</c:v>
                </c:pt>
                <c:pt idx="3190">
                  <c:v>0</c:v>
                </c:pt>
                <c:pt idx="3192">
                  <c:v>0</c:v>
                </c:pt>
                <c:pt idx="3193">
                  <c:v>0</c:v>
                </c:pt>
                <c:pt idx="3195">
                  <c:v>0</c:v>
                </c:pt>
                <c:pt idx="3196">
                  <c:v>0</c:v>
                </c:pt>
                <c:pt idx="3198">
                  <c:v>0</c:v>
                </c:pt>
                <c:pt idx="3199">
                  <c:v>0</c:v>
                </c:pt>
                <c:pt idx="3201">
                  <c:v>0</c:v>
                </c:pt>
                <c:pt idx="3202">
                  <c:v>0</c:v>
                </c:pt>
                <c:pt idx="3204">
                  <c:v>0</c:v>
                </c:pt>
                <c:pt idx="3205">
                  <c:v>0</c:v>
                </c:pt>
                <c:pt idx="3207">
                  <c:v>0</c:v>
                </c:pt>
                <c:pt idx="3208">
                  <c:v>0</c:v>
                </c:pt>
                <c:pt idx="3210">
                  <c:v>0</c:v>
                </c:pt>
                <c:pt idx="3211">
                  <c:v>0</c:v>
                </c:pt>
                <c:pt idx="3213">
                  <c:v>0</c:v>
                </c:pt>
                <c:pt idx="3214">
                  <c:v>0</c:v>
                </c:pt>
                <c:pt idx="3216">
                  <c:v>0</c:v>
                </c:pt>
                <c:pt idx="3217">
                  <c:v>0</c:v>
                </c:pt>
                <c:pt idx="3219">
                  <c:v>0</c:v>
                </c:pt>
                <c:pt idx="3220">
                  <c:v>0</c:v>
                </c:pt>
                <c:pt idx="3222">
                  <c:v>0</c:v>
                </c:pt>
                <c:pt idx="3223">
                  <c:v>0</c:v>
                </c:pt>
                <c:pt idx="3225">
                  <c:v>0</c:v>
                </c:pt>
                <c:pt idx="3226">
                  <c:v>0</c:v>
                </c:pt>
                <c:pt idx="3228">
                  <c:v>0</c:v>
                </c:pt>
                <c:pt idx="3229">
                  <c:v>0</c:v>
                </c:pt>
                <c:pt idx="3231">
                  <c:v>0</c:v>
                </c:pt>
                <c:pt idx="3232">
                  <c:v>0</c:v>
                </c:pt>
                <c:pt idx="3234">
                  <c:v>0</c:v>
                </c:pt>
                <c:pt idx="3235">
                  <c:v>0</c:v>
                </c:pt>
                <c:pt idx="3237">
                  <c:v>0</c:v>
                </c:pt>
                <c:pt idx="3238">
                  <c:v>0</c:v>
                </c:pt>
                <c:pt idx="3240">
                  <c:v>0</c:v>
                </c:pt>
                <c:pt idx="3241">
                  <c:v>0</c:v>
                </c:pt>
                <c:pt idx="3243">
                  <c:v>0</c:v>
                </c:pt>
                <c:pt idx="3244">
                  <c:v>0</c:v>
                </c:pt>
                <c:pt idx="3246">
                  <c:v>0</c:v>
                </c:pt>
                <c:pt idx="3247">
                  <c:v>0</c:v>
                </c:pt>
                <c:pt idx="3249">
                  <c:v>0</c:v>
                </c:pt>
                <c:pt idx="3250">
                  <c:v>0</c:v>
                </c:pt>
                <c:pt idx="3252">
                  <c:v>0</c:v>
                </c:pt>
                <c:pt idx="3253">
                  <c:v>0</c:v>
                </c:pt>
                <c:pt idx="3255">
                  <c:v>0</c:v>
                </c:pt>
                <c:pt idx="3256">
                  <c:v>0</c:v>
                </c:pt>
                <c:pt idx="3258">
                  <c:v>0</c:v>
                </c:pt>
                <c:pt idx="3259">
                  <c:v>0</c:v>
                </c:pt>
                <c:pt idx="3261">
                  <c:v>0</c:v>
                </c:pt>
                <c:pt idx="3262">
                  <c:v>0</c:v>
                </c:pt>
                <c:pt idx="3264">
                  <c:v>0</c:v>
                </c:pt>
                <c:pt idx="3265">
                  <c:v>0</c:v>
                </c:pt>
                <c:pt idx="3267">
                  <c:v>0</c:v>
                </c:pt>
                <c:pt idx="3268">
                  <c:v>0</c:v>
                </c:pt>
                <c:pt idx="3270">
                  <c:v>0</c:v>
                </c:pt>
                <c:pt idx="3271">
                  <c:v>0</c:v>
                </c:pt>
                <c:pt idx="3273">
                  <c:v>0</c:v>
                </c:pt>
                <c:pt idx="3274">
                  <c:v>0</c:v>
                </c:pt>
                <c:pt idx="3276">
                  <c:v>0</c:v>
                </c:pt>
                <c:pt idx="3277">
                  <c:v>0</c:v>
                </c:pt>
                <c:pt idx="3279">
                  <c:v>0</c:v>
                </c:pt>
                <c:pt idx="3280">
                  <c:v>0</c:v>
                </c:pt>
                <c:pt idx="3282">
                  <c:v>0</c:v>
                </c:pt>
                <c:pt idx="3283">
                  <c:v>0</c:v>
                </c:pt>
                <c:pt idx="3285">
                  <c:v>0</c:v>
                </c:pt>
                <c:pt idx="3286">
                  <c:v>0</c:v>
                </c:pt>
                <c:pt idx="3288">
                  <c:v>0</c:v>
                </c:pt>
                <c:pt idx="3289">
                  <c:v>0</c:v>
                </c:pt>
                <c:pt idx="3291">
                  <c:v>0</c:v>
                </c:pt>
                <c:pt idx="3292">
                  <c:v>0</c:v>
                </c:pt>
                <c:pt idx="3294">
                  <c:v>0</c:v>
                </c:pt>
                <c:pt idx="3295">
                  <c:v>0</c:v>
                </c:pt>
                <c:pt idx="3297">
                  <c:v>0</c:v>
                </c:pt>
                <c:pt idx="3298">
                  <c:v>0</c:v>
                </c:pt>
                <c:pt idx="3300">
                  <c:v>0</c:v>
                </c:pt>
                <c:pt idx="3301">
                  <c:v>0</c:v>
                </c:pt>
                <c:pt idx="3303">
                  <c:v>0</c:v>
                </c:pt>
                <c:pt idx="3304">
                  <c:v>0</c:v>
                </c:pt>
                <c:pt idx="3306">
                  <c:v>0</c:v>
                </c:pt>
                <c:pt idx="3307">
                  <c:v>0</c:v>
                </c:pt>
                <c:pt idx="3309">
                  <c:v>0</c:v>
                </c:pt>
                <c:pt idx="3310">
                  <c:v>0</c:v>
                </c:pt>
                <c:pt idx="3312">
                  <c:v>0</c:v>
                </c:pt>
                <c:pt idx="3313">
                  <c:v>0</c:v>
                </c:pt>
                <c:pt idx="3315">
                  <c:v>0</c:v>
                </c:pt>
                <c:pt idx="3316">
                  <c:v>0</c:v>
                </c:pt>
                <c:pt idx="3318">
                  <c:v>0</c:v>
                </c:pt>
                <c:pt idx="3319">
                  <c:v>0</c:v>
                </c:pt>
                <c:pt idx="3321">
                  <c:v>0</c:v>
                </c:pt>
                <c:pt idx="3322">
                  <c:v>0</c:v>
                </c:pt>
                <c:pt idx="3324">
                  <c:v>0</c:v>
                </c:pt>
                <c:pt idx="3325">
                  <c:v>0</c:v>
                </c:pt>
                <c:pt idx="3327">
                  <c:v>0</c:v>
                </c:pt>
                <c:pt idx="3328">
                  <c:v>0</c:v>
                </c:pt>
                <c:pt idx="3330">
                  <c:v>0</c:v>
                </c:pt>
                <c:pt idx="3331">
                  <c:v>0</c:v>
                </c:pt>
                <c:pt idx="3333">
                  <c:v>0</c:v>
                </c:pt>
                <c:pt idx="3334">
                  <c:v>0</c:v>
                </c:pt>
                <c:pt idx="3336">
                  <c:v>0</c:v>
                </c:pt>
                <c:pt idx="3337">
                  <c:v>0</c:v>
                </c:pt>
                <c:pt idx="3339">
                  <c:v>0</c:v>
                </c:pt>
                <c:pt idx="3340">
                  <c:v>0</c:v>
                </c:pt>
                <c:pt idx="3342">
                  <c:v>0</c:v>
                </c:pt>
                <c:pt idx="3343">
                  <c:v>0</c:v>
                </c:pt>
                <c:pt idx="3345">
                  <c:v>0</c:v>
                </c:pt>
                <c:pt idx="3346">
                  <c:v>0</c:v>
                </c:pt>
                <c:pt idx="3348">
                  <c:v>0</c:v>
                </c:pt>
                <c:pt idx="3349">
                  <c:v>0</c:v>
                </c:pt>
                <c:pt idx="3351">
                  <c:v>0</c:v>
                </c:pt>
                <c:pt idx="3352">
                  <c:v>0</c:v>
                </c:pt>
                <c:pt idx="3354">
                  <c:v>0</c:v>
                </c:pt>
                <c:pt idx="3355">
                  <c:v>0</c:v>
                </c:pt>
                <c:pt idx="3357">
                  <c:v>0</c:v>
                </c:pt>
                <c:pt idx="3358">
                  <c:v>0</c:v>
                </c:pt>
                <c:pt idx="3360">
                  <c:v>0</c:v>
                </c:pt>
                <c:pt idx="3361">
                  <c:v>0</c:v>
                </c:pt>
                <c:pt idx="3363">
                  <c:v>0</c:v>
                </c:pt>
                <c:pt idx="3364">
                  <c:v>0</c:v>
                </c:pt>
                <c:pt idx="3366">
                  <c:v>0</c:v>
                </c:pt>
                <c:pt idx="3367">
                  <c:v>0</c:v>
                </c:pt>
                <c:pt idx="3369">
                  <c:v>0</c:v>
                </c:pt>
                <c:pt idx="3370">
                  <c:v>0</c:v>
                </c:pt>
                <c:pt idx="3372">
                  <c:v>0</c:v>
                </c:pt>
                <c:pt idx="3373">
                  <c:v>0</c:v>
                </c:pt>
                <c:pt idx="3375">
                  <c:v>0</c:v>
                </c:pt>
                <c:pt idx="3376">
                  <c:v>0</c:v>
                </c:pt>
                <c:pt idx="3378">
                  <c:v>0</c:v>
                </c:pt>
                <c:pt idx="3379">
                  <c:v>0</c:v>
                </c:pt>
                <c:pt idx="3381">
                  <c:v>0</c:v>
                </c:pt>
                <c:pt idx="3382">
                  <c:v>0</c:v>
                </c:pt>
                <c:pt idx="3384">
                  <c:v>0</c:v>
                </c:pt>
                <c:pt idx="3385">
                  <c:v>0</c:v>
                </c:pt>
                <c:pt idx="3387">
                  <c:v>0</c:v>
                </c:pt>
                <c:pt idx="3388">
                  <c:v>0</c:v>
                </c:pt>
                <c:pt idx="3390">
                  <c:v>0</c:v>
                </c:pt>
                <c:pt idx="3391">
                  <c:v>0</c:v>
                </c:pt>
                <c:pt idx="3393">
                  <c:v>0</c:v>
                </c:pt>
                <c:pt idx="3394">
                  <c:v>0</c:v>
                </c:pt>
                <c:pt idx="3396">
                  <c:v>0</c:v>
                </c:pt>
                <c:pt idx="3397">
                  <c:v>0</c:v>
                </c:pt>
                <c:pt idx="3399">
                  <c:v>0</c:v>
                </c:pt>
                <c:pt idx="3400">
                  <c:v>0</c:v>
                </c:pt>
                <c:pt idx="3402">
                  <c:v>0</c:v>
                </c:pt>
                <c:pt idx="3403">
                  <c:v>0</c:v>
                </c:pt>
                <c:pt idx="3405">
                  <c:v>0</c:v>
                </c:pt>
                <c:pt idx="3406">
                  <c:v>0</c:v>
                </c:pt>
                <c:pt idx="3408">
                  <c:v>0</c:v>
                </c:pt>
                <c:pt idx="3409">
                  <c:v>0</c:v>
                </c:pt>
                <c:pt idx="3411">
                  <c:v>0</c:v>
                </c:pt>
                <c:pt idx="3412">
                  <c:v>0</c:v>
                </c:pt>
                <c:pt idx="3414">
                  <c:v>0</c:v>
                </c:pt>
                <c:pt idx="3415">
                  <c:v>0</c:v>
                </c:pt>
                <c:pt idx="3417">
                  <c:v>0</c:v>
                </c:pt>
                <c:pt idx="3418">
                  <c:v>0</c:v>
                </c:pt>
                <c:pt idx="3420">
                  <c:v>0</c:v>
                </c:pt>
                <c:pt idx="3421">
                  <c:v>0</c:v>
                </c:pt>
                <c:pt idx="3423">
                  <c:v>0</c:v>
                </c:pt>
                <c:pt idx="3424">
                  <c:v>0</c:v>
                </c:pt>
                <c:pt idx="3426">
                  <c:v>0</c:v>
                </c:pt>
                <c:pt idx="3427">
                  <c:v>0</c:v>
                </c:pt>
                <c:pt idx="3429">
                  <c:v>0</c:v>
                </c:pt>
                <c:pt idx="3430">
                  <c:v>0</c:v>
                </c:pt>
                <c:pt idx="3432">
                  <c:v>0</c:v>
                </c:pt>
                <c:pt idx="3433">
                  <c:v>0</c:v>
                </c:pt>
                <c:pt idx="3435">
                  <c:v>0</c:v>
                </c:pt>
                <c:pt idx="3436">
                  <c:v>0</c:v>
                </c:pt>
                <c:pt idx="3438">
                  <c:v>0</c:v>
                </c:pt>
                <c:pt idx="3439">
                  <c:v>0</c:v>
                </c:pt>
                <c:pt idx="3441">
                  <c:v>0</c:v>
                </c:pt>
                <c:pt idx="3442">
                  <c:v>0</c:v>
                </c:pt>
                <c:pt idx="3444">
                  <c:v>0</c:v>
                </c:pt>
                <c:pt idx="3445">
                  <c:v>0</c:v>
                </c:pt>
                <c:pt idx="3447">
                  <c:v>0</c:v>
                </c:pt>
                <c:pt idx="3448">
                  <c:v>0</c:v>
                </c:pt>
                <c:pt idx="3450">
                  <c:v>0</c:v>
                </c:pt>
                <c:pt idx="3451">
                  <c:v>0</c:v>
                </c:pt>
                <c:pt idx="3453">
                  <c:v>0</c:v>
                </c:pt>
                <c:pt idx="3454">
                  <c:v>0</c:v>
                </c:pt>
                <c:pt idx="3456">
                  <c:v>0</c:v>
                </c:pt>
                <c:pt idx="3457">
                  <c:v>0</c:v>
                </c:pt>
                <c:pt idx="3459">
                  <c:v>0</c:v>
                </c:pt>
                <c:pt idx="3460">
                  <c:v>0</c:v>
                </c:pt>
                <c:pt idx="3462">
                  <c:v>0</c:v>
                </c:pt>
                <c:pt idx="3463">
                  <c:v>0</c:v>
                </c:pt>
                <c:pt idx="3465">
                  <c:v>0</c:v>
                </c:pt>
                <c:pt idx="3466">
                  <c:v>0</c:v>
                </c:pt>
                <c:pt idx="3468">
                  <c:v>0</c:v>
                </c:pt>
                <c:pt idx="3469">
                  <c:v>0</c:v>
                </c:pt>
                <c:pt idx="3471">
                  <c:v>0</c:v>
                </c:pt>
                <c:pt idx="3472">
                  <c:v>0</c:v>
                </c:pt>
                <c:pt idx="3474">
                  <c:v>0</c:v>
                </c:pt>
                <c:pt idx="3475">
                  <c:v>0</c:v>
                </c:pt>
                <c:pt idx="3477">
                  <c:v>0</c:v>
                </c:pt>
                <c:pt idx="3478">
                  <c:v>0</c:v>
                </c:pt>
                <c:pt idx="3480">
                  <c:v>0</c:v>
                </c:pt>
                <c:pt idx="3481">
                  <c:v>0</c:v>
                </c:pt>
                <c:pt idx="3483">
                  <c:v>0</c:v>
                </c:pt>
                <c:pt idx="3484">
                  <c:v>0</c:v>
                </c:pt>
                <c:pt idx="3486">
                  <c:v>0</c:v>
                </c:pt>
                <c:pt idx="3487">
                  <c:v>0</c:v>
                </c:pt>
                <c:pt idx="3489">
                  <c:v>0</c:v>
                </c:pt>
                <c:pt idx="3490">
                  <c:v>0</c:v>
                </c:pt>
                <c:pt idx="3492">
                  <c:v>0</c:v>
                </c:pt>
                <c:pt idx="3493">
                  <c:v>0</c:v>
                </c:pt>
                <c:pt idx="3495">
                  <c:v>0</c:v>
                </c:pt>
                <c:pt idx="3496">
                  <c:v>0</c:v>
                </c:pt>
                <c:pt idx="3498">
                  <c:v>0</c:v>
                </c:pt>
                <c:pt idx="3499">
                  <c:v>0</c:v>
                </c:pt>
                <c:pt idx="3501">
                  <c:v>0</c:v>
                </c:pt>
                <c:pt idx="3502">
                  <c:v>0</c:v>
                </c:pt>
                <c:pt idx="3504">
                  <c:v>0</c:v>
                </c:pt>
                <c:pt idx="3505">
                  <c:v>0</c:v>
                </c:pt>
                <c:pt idx="3507">
                  <c:v>0</c:v>
                </c:pt>
                <c:pt idx="3508">
                  <c:v>0</c:v>
                </c:pt>
                <c:pt idx="3510">
                  <c:v>0</c:v>
                </c:pt>
                <c:pt idx="3511">
                  <c:v>0</c:v>
                </c:pt>
                <c:pt idx="3513">
                  <c:v>0</c:v>
                </c:pt>
                <c:pt idx="3514">
                  <c:v>0</c:v>
                </c:pt>
                <c:pt idx="3516">
                  <c:v>0</c:v>
                </c:pt>
                <c:pt idx="3517">
                  <c:v>0</c:v>
                </c:pt>
                <c:pt idx="3519">
                  <c:v>0</c:v>
                </c:pt>
                <c:pt idx="3520">
                  <c:v>0</c:v>
                </c:pt>
                <c:pt idx="3522">
                  <c:v>0</c:v>
                </c:pt>
                <c:pt idx="3523">
                  <c:v>0</c:v>
                </c:pt>
                <c:pt idx="3525">
                  <c:v>0</c:v>
                </c:pt>
                <c:pt idx="3526">
                  <c:v>0</c:v>
                </c:pt>
                <c:pt idx="3528">
                  <c:v>0</c:v>
                </c:pt>
                <c:pt idx="3529">
                  <c:v>0</c:v>
                </c:pt>
                <c:pt idx="3531">
                  <c:v>0</c:v>
                </c:pt>
                <c:pt idx="3532">
                  <c:v>0</c:v>
                </c:pt>
                <c:pt idx="3534">
                  <c:v>0</c:v>
                </c:pt>
                <c:pt idx="3535">
                  <c:v>0</c:v>
                </c:pt>
                <c:pt idx="3537">
                  <c:v>0</c:v>
                </c:pt>
                <c:pt idx="3538">
                  <c:v>0</c:v>
                </c:pt>
                <c:pt idx="3540">
                  <c:v>0</c:v>
                </c:pt>
                <c:pt idx="3541">
                  <c:v>0</c:v>
                </c:pt>
                <c:pt idx="3543">
                  <c:v>0</c:v>
                </c:pt>
                <c:pt idx="3544">
                  <c:v>0</c:v>
                </c:pt>
                <c:pt idx="3546">
                  <c:v>0</c:v>
                </c:pt>
                <c:pt idx="3547">
                  <c:v>0</c:v>
                </c:pt>
                <c:pt idx="3549">
                  <c:v>0</c:v>
                </c:pt>
                <c:pt idx="3550">
                  <c:v>0</c:v>
                </c:pt>
                <c:pt idx="3552">
                  <c:v>0</c:v>
                </c:pt>
                <c:pt idx="3553">
                  <c:v>0</c:v>
                </c:pt>
                <c:pt idx="3555">
                  <c:v>0</c:v>
                </c:pt>
                <c:pt idx="3556">
                  <c:v>0</c:v>
                </c:pt>
                <c:pt idx="3558">
                  <c:v>0</c:v>
                </c:pt>
                <c:pt idx="3559">
                  <c:v>0</c:v>
                </c:pt>
                <c:pt idx="3561">
                  <c:v>0</c:v>
                </c:pt>
                <c:pt idx="3562">
                  <c:v>0</c:v>
                </c:pt>
                <c:pt idx="3564">
                  <c:v>0</c:v>
                </c:pt>
                <c:pt idx="3565">
                  <c:v>0</c:v>
                </c:pt>
                <c:pt idx="3567">
                  <c:v>0</c:v>
                </c:pt>
                <c:pt idx="3568">
                  <c:v>0</c:v>
                </c:pt>
                <c:pt idx="3570">
                  <c:v>0</c:v>
                </c:pt>
                <c:pt idx="3571">
                  <c:v>0</c:v>
                </c:pt>
                <c:pt idx="3573">
                  <c:v>0</c:v>
                </c:pt>
                <c:pt idx="3574">
                  <c:v>0</c:v>
                </c:pt>
                <c:pt idx="3576">
                  <c:v>0</c:v>
                </c:pt>
                <c:pt idx="3577">
                  <c:v>0</c:v>
                </c:pt>
                <c:pt idx="3579">
                  <c:v>0</c:v>
                </c:pt>
                <c:pt idx="3580">
                  <c:v>0</c:v>
                </c:pt>
                <c:pt idx="3582">
                  <c:v>0</c:v>
                </c:pt>
                <c:pt idx="3583">
                  <c:v>0</c:v>
                </c:pt>
                <c:pt idx="3585">
                  <c:v>0</c:v>
                </c:pt>
                <c:pt idx="3586">
                  <c:v>0</c:v>
                </c:pt>
                <c:pt idx="3588">
                  <c:v>0</c:v>
                </c:pt>
                <c:pt idx="3589">
                  <c:v>0</c:v>
                </c:pt>
                <c:pt idx="3591">
                  <c:v>0</c:v>
                </c:pt>
                <c:pt idx="3592">
                  <c:v>0</c:v>
                </c:pt>
                <c:pt idx="3594">
                  <c:v>0</c:v>
                </c:pt>
                <c:pt idx="3595">
                  <c:v>0</c:v>
                </c:pt>
                <c:pt idx="3597">
                  <c:v>0</c:v>
                </c:pt>
                <c:pt idx="3598">
                  <c:v>0</c:v>
                </c:pt>
                <c:pt idx="3600">
                  <c:v>0</c:v>
                </c:pt>
                <c:pt idx="3601">
                  <c:v>0</c:v>
                </c:pt>
                <c:pt idx="3603">
                  <c:v>0</c:v>
                </c:pt>
                <c:pt idx="3604">
                  <c:v>0</c:v>
                </c:pt>
                <c:pt idx="3606">
                  <c:v>0</c:v>
                </c:pt>
                <c:pt idx="3607">
                  <c:v>0</c:v>
                </c:pt>
                <c:pt idx="3609">
                  <c:v>0</c:v>
                </c:pt>
                <c:pt idx="3610">
                  <c:v>0</c:v>
                </c:pt>
                <c:pt idx="3612">
                  <c:v>0</c:v>
                </c:pt>
                <c:pt idx="3613">
                  <c:v>0</c:v>
                </c:pt>
                <c:pt idx="3615">
                  <c:v>0</c:v>
                </c:pt>
                <c:pt idx="3616">
                  <c:v>0</c:v>
                </c:pt>
                <c:pt idx="3618">
                  <c:v>0</c:v>
                </c:pt>
                <c:pt idx="3619">
                  <c:v>0</c:v>
                </c:pt>
                <c:pt idx="3621">
                  <c:v>0</c:v>
                </c:pt>
                <c:pt idx="3622">
                  <c:v>0</c:v>
                </c:pt>
                <c:pt idx="3624">
                  <c:v>0</c:v>
                </c:pt>
                <c:pt idx="3625">
                  <c:v>0</c:v>
                </c:pt>
                <c:pt idx="3627">
                  <c:v>0</c:v>
                </c:pt>
                <c:pt idx="3628">
                  <c:v>0</c:v>
                </c:pt>
                <c:pt idx="3630">
                  <c:v>0</c:v>
                </c:pt>
                <c:pt idx="3631">
                  <c:v>0</c:v>
                </c:pt>
                <c:pt idx="3633">
                  <c:v>0</c:v>
                </c:pt>
                <c:pt idx="3634">
                  <c:v>0</c:v>
                </c:pt>
                <c:pt idx="3636">
                  <c:v>0</c:v>
                </c:pt>
                <c:pt idx="3637">
                  <c:v>0</c:v>
                </c:pt>
                <c:pt idx="3639">
                  <c:v>0</c:v>
                </c:pt>
                <c:pt idx="3640">
                  <c:v>0</c:v>
                </c:pt>
                <c:pt idx="3642">
                  <c:v>0</c:v>
                </c:pt>
                <c:pt idx="3643">
                  <c:v>0</c:v>
                </c:pt>
                <c:pt idx="3645">
                  <c:v>0</c:v>
                </c:pt>
                <c:pt idx="3646">
                  <c:v>0</c:v>
                </c:pt>
                <c:pt idx="3648">
                  <c:v>0</c:v>
                </c:pt>
                <c:pt idx="3649">
                  <c:v>0</c:v>
                </c:pt>
                <c:pt idx="3651">
                  <c:v>0</c:v>
                </c:pt>
                <c:pt idx="3652">
                  <c:v>0</c:v>
                </c:pt>
                <c:pt idx="3654">
                  <c:v>0</c:v>
                </c:pt>
                <c:pt idx="3655">
                  <c:v>0</c:v>
                </c:pt>
                <c:pt idx="3657">
                  <c:v>0</c:v>
                </c:pt>
                <c:pt idx="3658">
                  <c:v>0</c:v>
                </c:pt>
                <c:pt idx="3660">
                  <c:v>0</c:v>
                </c:pt>
                <c:pt idx="3661">
                  <c:v>0</c:v>
                </c:pt>
                <c:pt idx="3663">
                  <c:v>0</c:v>
                </c:pt>
                <c:pt idx="3664">
                  <c:v>0</c:v>
                </c:pt>
                <c:pt idx="3666">
                  <c:v>0</c:v>
                </c:pt>
                <c:pt idx="3667">
                  <c:v>0</c:v>
                </c:pt>
                <c:pt idx="3669">
                  <c:v>0</c:v>
                </c:pt>
                <c:pt idx="3670">
                  <c:v>0</c:v>
                </c:pt>
                <c:pt idx="3672">
                  <c:v>0</c:v>
                </c:pt>
                <c:pt idx="3673">
                  <c:v>0</c:v>
                </c:pt>
                <c:pt idx="3675">
                  <c:v>0</c:v>
                </c:pt>
                <c:pt idx="3676">
                  <c:v>0</c:v>
                </c:pt>
                <c:pt idx="3678">
                  <c:v>0</c:v>
                </c:pt>
                <c:pt idx="3679">
                  <c:v>0</c:v>
                </c:pt>
                <c:pt idx="3681">
                  <c:v>0</c:v>
                </c:pt>
                <c:pt idx="3682">
                  <c:v>0</c:v>
                </c:pt>
                <c:pt idx="3684">
                  <c:v>0</c:v>
                </c:pt>
                <c:pt idx="3685">
                  <c:v>0</c:v>
                </c:pt>
                <c:pt idx="3687">
                  <c:v>0</c:v>
                </c:pt>
                <c:pt idx="3688">
                  <c:v>0</c:v>
                </c:pt>
                <c:pt idx="3690">
                  <c:v>0</c:v>
                </c:pt>
                <c:pt idx="3691">
                  <c:v>0</c:v>
                </c:pt>
                <c:pt idx="3693">
                  <c:v>0</c:v>
                </c:pt>
                <c:pt idx="3694">
                  <c:v>0</c:v>
                </c:pt>
                <c:pt idx="3696">
                  <c:v>0</c:v>
                </c:pt>
                <c:pt idx="3697">
                  <c:v>0</c:v>
                </c:pt>
                <c:pt idx="3699">
                  <c:v>0</c:v>
                </c:pt>
                <c:pt idx="3700">
                  <c:v>0</c:v>
                </c:pt>
                <c:pt idx="3702">
                  <c:v>0</c:v>
                </c:pt>
                <c:pt idx="3703">
                  <c:v>0</c:v>
                </c:pt>
                <c:pt idx="3705">
                  <c:v>0</c:v>
                </c:pt>
                <c:pt idx="3706">
                  <c:v>0</c:v>
                </c:pt>
                <c:pt idx="3708">
                  <c:v>0</c:v>
                </c:pt>
                <c:pt idx="3709">
                  <c:v>0</c:v>
                </c:pt>
                <c:pt idx="3711">
                  <c:v>0</c:v>
                </c:pt>
                <c:pt idx="3712">
                  <c:v>0</c:v>
                </c:pt>
                <c:pt idx="3714">
                  <c:v>0</c:v>
                </c:pt>
                <c:pt idx="3715">
                  <c:v>0</c:v>
                </c:pt>
                <c:pt idx="3717">
                  <c:v>0</c:v>
                </c:pt>
                <c:pt idx="3718">
                  <c:v>0</c:v>
                </c:pt>
                <c:pt idx="3720">
                  <c:v>0</c:v>
                </c:pt>
                <c:pt idx="3721">
                  <c:v>0</c:v>
                </c:pt>
                <c:pt idx="3723">
                  <c:v>0</c:v>
                </c:pt>
                <c:pt idx="3724">
                  <c:v>0</c:v>
                </c:pt>
                <c:pt idx="3726">
                  <c:v>0</c:v>
                </c:pt>
                <c:pt idx="3727">
                  <c:v>0</c:v>
                </c:pt>
                <c:pt idx="3729">
                  <c:v>0</c:v>
                </c:pt>
                <c:pt idx="3730">
                  <c:v>0</c:v>
                </c:pt>
                <c:pt idx="3732">
                  <c:v>0</c:v>
                </c:pt>
                <c:pt idx="3733">
                  <c:v>0</c:v>
                </c:pt>
                <c:pt idx="3735">
                  <c:v>0</c:v>
                </c:pt>
                <c:pt idx="3736">
                  <c:v>0</c:v>
                </c:pt>
                <c:pt idx="3738">
                  <c:v>0</c:v>
                </c:pt>
                <c:pt idx="3739">
                  <c:v>0</c:v>
                </c:pt>
                <c:pt idx="3741">
                  <c:v>0</c:v>
                </c:pt>
                <c:pt idx="3742">
                  <c:v>0</c:v>
                </c:pt>
                <c:pt idx="3744">
                  <c:v>0</c:v>
                </c:pt>
                <c:pt idx="3745">
                  <c:v>0</c:v>
                </c:pt>
                <c:pt idx="3747">
                  <c:v>0</c:v>
                </c:pt>
                <c:pt idx="3748">
                  <c:v>0</c:v>
                </c:pt>
                <c:pt idx="3750">
                  <c:v>0</c:v>
                </c:pt>
                <c:pt idx="3751">
                  <c:v>0</c:v>
                </c:pt>
                <c:pt idx="3753">
                  <c:v>0</c:v>
                </c:pt>
                <c:pt idx="3754">
                  <c:v>0</c:v>
                </c:pt>
                <c:pt idx="3756">
                  <c:v>0</c:v>
                </c:pt>
                <c:pt idx="3757">
                  <c:v>0</c:v>
                </c:pt>
                <c:pt idx="3759">
                  <c:v>0</c:v>
                </c:pt>
                <c:pt idx="3760">
                  <c:v>0</c:v>
                </c:pt>
                <c:pt idx="3762">
                  <c:v>0</c:v>
                </c:pt>
                <c:pt idx="3763">
                  <c:v>0</c:v>
                </c:pt>
                <c:pt idx="3765">
                  <c:v>0</c:v>
                </c:pt>
                <c:pt idx="3766">
                  <c:v>0</c:v>
                </c:pt>
                <c:pt idx="3768">
                  <c:v>0</c:v>
                </c:pt>
                <c:pt idx="3769">
                  <c:v>0</c:v>
                </c:pt>
                <c:pt idx="3771">
                  <c:v>0</c:v>
                </c:pt>
                <c:pt idx="3772">
                  <c:v>0</c:v>
                </c:pt>
                <c:pt idx="3774">
                  <c:v>0</c:v>
                </c:pt>
                <c:pt idx="3775">
                  <c:v>0</c:v>
                </c:pt>
                <c:pt idx="3777">
                  <c:v>0</c:v>
                </c:pt>
                <c:pt idx="3778">
                  <c:v>0</c:v>
                </c:pt>
                <c:pt idx="3780">
                  <c:v>0</c:v>
                </c:pt>
                <c:pt idx="3781">
                  <c:v>0</c:v>
                </c:pt>
                <c:pt idx="3783">
                  <c:v>0</c:v>
                </c:pt>
                <c:pt idx="3784">
                  <c:v>0</c:v>
                </c:pt>
                <c:pt idx="3786">
                  <c:v>0</c:v>
                </c:pt>
                <c:pt idx="3787">
                  <c:v>0</c:v>
                </c:pt>
                <c:pt idx="3789">
                  <c:v>0</c:v>
                </c:pt>
                <c:pt idx="3790">
                  <c:v>0</c:v>
                </c:pt>
                <c:pt idx="3792">
                  <c:v>0</c:v>
                </c:pt>
                <c:pt idx="3793">
                  <c:v>0</c:v>
                </c:pt>
                <c:pt idx="3795">
                  <c:v>0</c:v>
                </c:pt>
                <c:pt idx="3796">
                  <c:v>0</c:v>
                </c:pt>
                <c:pt idx="3798">
                  <c:v>0</c:v>
                </c:pt>
                <c:pt idx="3799">
                  <c:v>0</c:v>
                </c:pt>
                <c:pt idx="3801">
                  <c:v>0</c:v>
                </c:pt>
                <c:pt idx="3802">
                  <c:v>0</c:v>
                </c:pt>
                <c:pt idx="3804">
                  <c:v>0</c:v>
                </c:pt>
                <c:pt idx="3805">
                  <c:v>0</c:v>
                </c:pt>
                <c:pt idx="3807">
                  <c:v>0</c:v>
                </c:pt>
                <c:pt idx="3808">
                  <c:v>0</c:v>
                </c:pt>
                <c:pt idx="3810">
                  <c:v>0</c:v>
                </c:pt>
                <c:pt idx="3811">
                  <c:v>0</c:v>
                </c:pt>
                <c:pt idx="3813">
                  <c:v>0</c:v>
                </c:pt>
                <c:pt idx="3814">
                  <c:v>0</c:v>
                </c:pt>
                <c:pt idx="3816">
                  <c:v>0</c:v>
                </c:pt>
                <c:pt idx="3817">
                  <c:v>0</c:v>
                </c:pt>
                <c:pt idx="3819">
                  <c:v>0</c:v>
                </c:pt>
                <c:pt idx="3820">
                  <c:v>0</c:v>
                </c:pt>
                <c:pt idx="3822">
                  <c:v>0</c:v>
                </c:pt>
                <c:pt idx="3823">
                  <c:v>0</c:v>
                </c:pt>
                <c:pt idx="3825">
                  <c:v>0</c:v>
                </c:pt>
                <c:pt idx="3826">
                  <c:v>0</c:v>
                </c:pt>
                <c:pt idx="3828">
                  <c:v>0</c:v>
                </c:pt>
                <c:pt idx="3829">
                  <c:v>0</c:v>
                </c:pt>
                <c:pt idx="3831">
                  <c:v>0</c:v>
                </c:pt>
                <c:pt idx="3832">
                  <c:v>0</c:v>
                </c:pt>
                <c:pt idx="3834">
                  <c:v>0</c:v>
                </c:pt>
                <c:pt idx="3835">
                  <c:v>0</c:v>
                </c:pt>
                <c:pt idx="3837">
                  <c:v>0</c:v>
                </c:pt>
                <c:pt idx="3838">
                  <c:v>0</c:v>
                </c:pt>
                <c:pt idx="3840">
                  <c:v>0</c:v>
                </c:pt>
                <c:pt idx="3841">
                  <c:v>0</c:v>
                </c:pt>
                <c:pt idx="3843">
                  <c:v>0</c:v>
                </c:pt>
                <c:pt idx="3844">
                  <c:v>0</c:v>
                </c:pt>
                <c:pt idx="3846">
                  <c:v>0</c:v>
                </c:pt>
                <c:pt idx="3847">
                  <c:v>0</c:v>
                </c:pt>
                <c:pt idx="3849">
                  <c:v>0</c:v>
                </c:pt>
                <c:pt idx="3850">
                  <c:v>0</c:v>
                </c:pt>
                <c:pt idx="3852">
                  <c:v>0</c:v>
                </c:pt>
                <c:pt idx="3853">
                  <c:v>0</c:v>
                </c:pt>
                <c:pt idx="3855">
                  <c:v>0</c:v>
                </c:pt>
                <c:pt idx="3856">
                  <c:v>0</c:v>
                </c:pt>
                <c:pt idx="3858">
                  <c:v>0</c:v>
                </c:pt>
                <c:pt idx="3859">
                  <c:v>0</c:v>
                </c:pt>
                <c:pt idx="3861">
                  <c:v>0</c:v>
                </c:pt>
                <c:pt idx="3862">
                  <c:v>0</c:v>
                </c:pt>
                <c:pt idx="3864">
                  <c:v>0</c:v>
                </c:pt>
                <c:pt idx="3865">
                  <c:v>0</c:v>
                </c:pt>
                <c:pt idx="3867">
                  <c:v>0</c:v>
                </c:pt>
                <c:pt idx="3868">
                  <c:v>0</c:v>
                </c:pt>
                <c:pt idx="3870">
                  <c:v>0</c:v>
                </c:pt>
                <c:pt idx="3871">
                  <c:v>0</c:v>
                </c:pt>
                <c:pt idx="3873">
                  <c:v>0</c:v>
                </c:pt>
                <c:pt idx="3874">
                  <c:v>0</c:v>
                </c:pt>
                <c:pt idx="3876">
                  <c:v>0</c:v>
                </c:pt>
                <c:pt idx="3877">
                  <c:v>0</c:v>
                </c:pt>
                <c:pt idx="3879">
                  <c:v>0</c:v>
                </c:pt>
                <c:pt idx="3880">
                  <c:v>0</c:v>
                </c:pt>
                <c:pt idx="3882">
                  <c:v>0</c:v>
                </c:pt>
                <c:pt idx="3883">
                  <c:v>0</c:v>
                </c:pt>
                <c:pt idx="3885">
                  <c:v>0</c:v>
                </c:pt>
                <c:pt idx="3886">
                  <c:v>0</c:v>
                </c:pt>
                <c:pt idx="3888">
                  <c:v>0</c:v>
                </c:pt>
                <c:pt idx="3889">
                  <c:v>0</c:v>
                </c:pt>
                <c:pt idx="3891">
                  <c:v>0</c:v>
                </c:pt>
                <c:pt idx="3892">
                  <c:v>0</c:v>
                </c:pt>
                <c:pt idx="3894">
                  <c:v>0</c:v>
                </c:pt>
                <c:pt idx="3895">
                  <c:v>0</c:v>
                </c:pt>
                <c:pt idx="3897">
                  <c:v>0</c:v>
                </c:pt>
                <c:pt idx="3898">
                  <c:v>0</c:v>
                </c:pt>
                <c:pt idx="3900">
                  <c:v>0</c:v>
                </c:pt>
                <c:pt idx="3901">
                  <c:v>0</c:v>
                </c:pt>
                <c:pt idx="3903">
                  <c:v>0</c:v>
                </c:pt>
                <c:pt idx="3904">
                  <c:v>0</c:v>
                </c:pt>
                <c:pt idx="3906">
                  <c:v>0</c:v>
                </c:pt>
                <c:pt idx="3907">
                  <c:v>0</c:v>
                </c:pt>
                <c:pt idx="3909">
                  <c:v>0</c:v>
                </c:pt>
                <c:pt idx="3910">
                  <c:v>0</c:v>
                </c:pt>
                <c:pt idx="3912">
                  <c:v>0</c:v>
                </c:pt>
                <c:pt idx="3913">
                  <c:v>0</c:v>
                </c:pt>
                <c:pt idx="3915">
                  <c:v>0</c:v>
                </c:pt>
                <c:pt idx="3916">
                  <c:v>0</c:v>
                </c:pt>
                <c:pt idx="3918">
                  <c:v>0</c:v>
                </c:pt>
                <c:pt idx="3919">
                  <c:v>0</c:v>
                </c:pt>
                <c:pt idx="3921">
                  <c:v>0</c:v>
                </c:pt>
                <c:pt idx="3922">
                  <c:v>0</c:v>
                </c:pt>
                <c:pt idx="3924">
                  <c:v>0</c:v>
                </c:pt>
                <c:pt idx="3925">
                  <c:v>0</c:v>
                </c:pt>
                <c:pt idx="3927">
                  <c:v>0</c:v>
                </c:pt>
                <c:pt idx="3928">
                  <c:v>0</c:v>
                </c:pt>
                <c:pt idx="3930">
                  <c:v>0</c:v>
                </c:pt>
                <c:pt idx="3931">
                  <c:v>0</c:v>
                </c:pt>
                <c:pt idx="3933">
                  <c:v>0</c:v>
                </c:pt>
                <c:pt idx="3934">
                  <c:v>0</c:v>
                </c:pt>
                <c:pt idx="3936">
                  <c:v>0</c:v>
                </c:pt>
                <c:pt idx="3937">
                  <c:v>0</c:v>
                </c:pt>
                <c:pt idx="3939">
                  <c:v>0</c:v>
                </c:pt>
                <c:pt idx="3940">
                  <c:v>0</c:v>
                </c:pt>
                <c:pt idx="3942">
                  <c:v>0</c:v>
                </c:pt>
                <c:pt idx="3943">
                  <c:v>0</c:v>
                </c:pt>
                <c:pt idx="3945">
                  <c:v>0</c:v>
                </c:pt>
                <c:pt idx="3946">
                  <c:v>0</c:v>
                </c:pt>
                <c:pt idx="3948">
                  <c:v>0</c:v>
                </c:pt>
                <c:pt idx="3949">
                  <c:v>0</c:v>
                </c:pt>
                <c:pt idx="3951">
                  <c:v>0</c:v>
                </c:pt>
                <c:pt idx="3952">
                  <c:v>0</c:v>
                </c:pt>
                <c:pt idx="3954">
                  <c:v>0</c:v>
                </c:pt>
                <c:pt idx="3955">
                  <c:v>0</c:v>
                </c:pt>
                <c:pt idx="3957">
                  <c:v>0</c:v>
                </c:pt>
                <c:pt idx="3958">
                  <c:v>0</c:v>
                </c:pt>
                <c:pt idx="3960">
                  <c:v>0</c:v>
                </c:pt>
                <c:pt idx="3961">
                  <c:v>0</c:v>
                </c:pt>
                <c:pt idx="3963">
                  <c:v>0</c:v>
                </c:pt>
                <c:pt idx="3964">
                  <c:v>0</c:v>
                </c:pt>
                <c:pt idx="3966">
                  <c:v>0</c:v>
                </c:pt>
                <c:pt idx="3967">
                  <c:v>0</c:v>
                </c:pt>
                <c:pt idx="3969">
                  <c:v>0</c:v>
                </c:pt>
                <c:pt idx="3970">
                  <c:v>0</c:v>
                </c:pt>
                <c:pt idx="3972">
                  <c:v>0</c:v>
                </c:pt>
                <c:pt idx="3973">
                  <c:v>0</c:v>
                </c:pt>
                <c:pt idx="3975">
                  <c:v>0</c:v>
                </c:pt>
                <c:pt idx="3976">
                  <c:v>0</c:v>
                </c:pt>
                <c:pt idx="3978">
                  <c:v>0</c:v>
                </c:pt>
                <c:pt idx="3979">
                  <c:v>0</c:v>
                </c:pt>
                <c:pt idx="3981">
                  <c:v>0</c:v>
                </c:pt>
                <c:pt idx="3982">
                  <c:v>0</c:v>
                </c:pt>
                <c:pt idx="3984">
                  <c:v>0</c:v>
                </c:pt>
                <c:pt idx="3985">
                  <c:v>0</c:v>
                </c:pt>
                <c:pt idx="3987">
                  <c:v>0</c:v>
                </c:pt>
                <c:pt idx="3988">
                  <c:v>0</c:v>
                </c:pt>
                <c:pt idx="3990">
                  <c:v>0</c:v>
                </c:pt>
                <c:pt idx="3991">
                  <c:v>0</c:v>
                </c:pt>
                <c:pt idx="3993">
                  <c:v>0</c:v>
                </c:pt>
                <c:pt idx="3994">
                  <c:v>0</c:v>
                </c:pt>
                <c:pt idx="3996">
                  <c:v>0</c:v>
                </c:pt>
                <c:pt idx="3997">
                  <c:v>0</c:v>
                </c:pt>
                <c:pt idx="3999">
                  <c:v>0</c:v>
                </c:pt>
                <c:pt idx="4000">
                  <c:v>0</c:v>
                </c:pt>
                <c:pt idx="4002">
                  <c:v>0</c:v>
                </c:pt>
                <c:pt idx="4003">
                  <c:v>0</c:v>
                </c:pt>
                <c:pt idx="4005">
                  <c:v>0</c:v>
                </c:pt>
                <c:pt idx="4006">
                  <c:v>0</c:v>
                </c:pt>
                <c:pt idx="4008">
                  <c:v>0</c:v>
                </c:pt>
                <c:pt idx="4009">
                  <c:v>0</c:v>
                </c:pt>
                <c:pt idx="4011">
                  <c:v>0</c:v>
                </c:pt>
                <c:pt idx="4012">
                  <c:v>0</c:v>
                </c:pt>
                <c:pt idx="4014">
                  <c:v>0</c:v>
                </c:pt>
                <c:pt idx="4015">
                  <c:v>0</c:v>
                </c:pt>
                <c:pt idx="4017">
                  <c:v>0</c:v>
                </c:pt>
                <c:pt idx="4018">
                  <c:v>0</c:v>
                </c:pt>
                <c:pt idx="4020">
                  <c:v>0</c:v>
                </c:pt>
                <c:pt idx="4021">
                  <c:v>0</c:v>
                </c:pt>
                <c:pt idx="4023">
                  <c:v>0</c:v>
                </c:pt>
                <c:pt idx="4024">
                  <c:v>0</c:v>
                </c:pt>
                <c:pt idx="4026">
                  <c:v>0</c:v>
                </c:pt>
                <c:pt idx="4027">
                  <c:v>0</c:v>
                </c:pt>
                <c:pt idx="4029">
                  <c:v>0</c:v>
                </c:pt>
                <c:pt idx="4030">
                  <c:v>0</c:v>
                </c:pt>
                <c:pt idx="4032">
                  <c:v>0</c:v>
                </c:pt>
                <c:pt idx="4033">
                  <c:v>0</c:v>
                </c:pt>
                <c:pt idx="4035">
                  <c:v>0</c:v>
                </c:pt>
                <c:pt idx="4036">
                  <c:v>0</c:v>
                </c:pt>
                <c:pt idx="4038">
                  <c:v>0</c:v>
                </c:pt>
                <c:pt idx="4039">
                  <c:v>0</c:v>
                </c:pt>
                <c:pt idx="4041">
                  <c:v>0</c:v>
                </c:pt>
                <c:pt idx="4042">
                  <c:v>0</c:v>
                </c:pt>
                <c:pt idx="4044">
                  <c:v>0</c:v>
                </c:pt>
                <c:pt idx="4045">
                  <c:v>0</c:v>
                </c:pt>
                <c:pt idx="4047">
                  <c:v>0</c:v>
                </c:pt>
                <c:pt idx="4048">
                  <c:v>0</c:v>
                </c:pt>
                <c:pt idx="4050">
                  <c:v>0</c:v>
                </c:pt>
                <c:pt idx="4051">
                  <c:v>0</c:v>
                </c:pt>
                <c:pt idx="4053">
                  <c:v>0</c:v>
                </c:pt>
                <c:pt idx="4054">
                  <c:v>0</c:v>
                </c:pt>
                <c:pt idx="4056">
                  <c:v>0</c:v>
                </c:pt>
                <c:pt idx="4057">
                  <c:v>0</c:v>
                </c:pt>
                <c:pt idx="4059">
                  <c:v>0</c:v>
                </c:pt>
                <c:pt idx="4060">
                  <c:v>0</c:v>
                </c:pt>
                <c:pt idx="4062">
                  <c:v>0</c:v>
                </c:pt>
                <c:pt idx="4063">
                  <c:v>0</c:v>
                </c:pt>
                <c:pt idx="4065">
                  <c:v>0</c:v>
                </c:pt>
                <c:pt idx="4066">
                  <c:v>0</c:v>
                </c:pt>
                <c:pt idx="4068">
                  <c:v>0</c:v>
                </c:pt>
                <c:pt idx="4069">
                  <c:v>0</c:v>
                </c:pt>
                <c:pt idx="4071">
                  <c:v>0</c:v>
                </c:pt>
                <c:pt idx="4072">
                  <c:v>0</c:v>
                </c:pt>
                <c:pt idx="4074">
                  <c:v>0</c:v>
                </c:pt>
                <c:pt idx="4075">
                  <c:v>0</c:v>
                </c:pt>
                <c:pt idx="4077">
                  <c:v>0</c:v>
                </c:pt>
                <c:pt idx="4078">
                  <c:v>0</c:v>
                </c:pt>
                <c:pt idx="4080">
                  <c:v>0</c:v>
                </c:pt>
                <c:pt idx="4081">
                  <c:v>0</c:v>
                </c:pt>
                <c:pt idx="4083">
                  <c:v>0</c:v>
                </c:pt>
                <c:pt idx="4084">
                  <c:v>0</c:v>
                </c:pt>
                <c:pt idx="4086">
                  <c:v>0</c:v>
                </c:pt>
                <c:pt idx="4087">
                  <c:v>0</c:v>
                </c:pt>
                <c:pt idx="4089">
                  <c:v>0</c:v>
                </c:pt>
                <c:pt idx="4090">
                  <c:v>0</c:v>
                </c:pt>
                <c:pt idx="4092">
                  <c:v>0</c:v>
                </c:pt>
                <c:pt idx="4093">
                  <c:v>0</c:v>
                </c:pt>
                <c:pt idx="4095">
                  <c:v>0</c:v>
                </c:pt>
                <c:pt idx="4096">
                  <c:v>0</c:v>
                </c:pt>
                <c:pt idx="4098">
                  <c:v>0</c:v>
                </c:pt>
                <c:pt idx="4099">
                  <c:v>0</c:v>
                </c:pt>
                <c:pt idx="4101">
                  <c:v>0</c:v>
                </c:pt>
                <c:pt idx="4102">
                  <c:v>0</c:v>
                </c:pt>
                <c:pt idx="4104">
                  <c:v>0</c:v>
                </c:pt>
                <c:pt idx="4105">
                  <c:v>0</c:v>
                </c:pt>
                <c:pt idx="4107">
                  <c:v>0</c:v>
                </c:pt>
                <c:pt idx="4108">
                  <c:v>0</c:v>
                </c:pt>
                <c:pt idx="4110">
                  <c:v>0</c:v>
                </c:pt>
                <c:pt idx="4111">
                  <c:v>0</c:v>
                </c:pt>
                <c:pt idx="4113">
                  <c:v>0</c:v>
                </c:pt>
                <c:pt idx="4114">
                  <c:v>0</c:v>
                </c:pt>
                <c:pt idx="4116">
                  <c:v>0</c:v>
                </c:pt>
                <c:pt idx="4117">
                  <c:v>0</c:v>
                </c:pt>
                <c:pt idx="4119">
                  <c:v>0</c:v>
                </c:pt>
                <c:pt idx="4120">
                  <c:v>0</c:v>
                </c:pt>
                <c:pt idx="4122">
                  <c:v>0</c:v>
                </c:pt>
                <c:pt idx="4123">
                  <c:v>0</c:v>
                </c:pt>
                <c:pt idx="4125">
                  <c:v>0</c:v>
                </c:pt>
                <c:pt idx="4126">
                  <c:v>0</c:v>
                </c:pt>
                <c:pt idx="4128">
                  <c:v>0</c:v>
                </c:pt>
                <c:pt idx="4129">
                  <c:v>0</c:v>
                </c:pt>
                <c:pt idx="4131">
                  <c:v>0</c:v>
                </c:pt>
                <c:pt idx="4132">
                  <c:v>0</c:v>
                </c:pt>
                <c:pt idx="4134">
                  <c:v>0</c:v>
                </c:pt>
                <c:pt idx="4135">
                  <c:v>0</c:v>
                </c:pt>
                <c:pt idx="4137">
                  <c:v>0</c:v>
                </c:pt>
                <c:pt idx="4138">
                  <c:v>0</c:v>
                </c:pt>
                <c:pt idx="4140">
                  <c:v>0</c:v>
                </c:pt>
                <c:pt idx="4141">
                  <c:v>0</c:v>
                </c:pt>
                <c:pt idx="4143">
                  <c:v>0</c:v>
                </c:pt>
                <c:pt idx="4144">
                  <c:v>0</c:v>
                </c:pt>
                <c:pt idx="4146">
                  <c:v>0</c:v>
                </c:pt>
                <c:pt idx="4147">
                  <c:v>0</c:v>
                </c:pt>
                <c:pt idx="4149">
                  <c:v>0</c:v>
                </c:pt>
                <c:pt idx="4150">
                  <c:v>0</c:v>
                </c:pt>
                <c:pt idx="4152">
                  <c:v>0</c:v>
                </c:pt>
                <c:pt idx="4153">
                  <c:v>0</c:v>
                </c:pt>
                <c:pt idx="4155">
                  <c:v>0</c:v>
                </c:pt>
                <c:pt idx="4156">
                  <c:v>0</c:v>
                </c:pt>
                <c:pt idx="4158">
                  <c:v>0</c:v>
                </c:pt>
                <c:pt idx="4159">
                  <c:v>0</c:v>
                </c:pt>
                <c:pt idx="4161">
                  <c:v>0</c:v>
                </c:pt>
                <c:pt idx="4162">
                  <c:v>0</c:v>
                </c:pt>
                <c:pt idx="4164">
                  <c:v>0</c:v>
                </c:pt>
                <c:pt idx="4165">
                  <c:v>0</c:v>
                </c:pt>
                <c:pt idx="4167">
                  <c:v>0</c:v>
                </c:pt>
                <c:pt idx="4168">
                  <c:v>0</c:v>
                </c:pt>
                <c:pt idx="4170">
                  <c:v>0</c:v>
                </c:pt>
                <c:pt idx="4171">
                  <c:v>0</c:v>
                </c:pt>
                <c:pt idx="4173">
                  <c:v>0</c:v>
                </c:pt>
                <c:pt idx="4174">
                  <c:v>0</c:v>
                </c:pt>
                <c:pt idx="4176">
                  <c:v>0</c:v>
                </c:pt>
                <c:pt idx="4177">
                  <c:v>0</c:v>
                </c:pt>
                <c:pt idx="4179">
                  <c:v>0</c:v>
                </c:pt>
                <c:pt idx="4180">
                  <c:v>0</c:v>
                </c:pt>
                <c:pt idx="4182">
                  <c:v>0</c:v>
                </c:pt>
                <c:pt idx="4183">
                  <c:v>0</c:v>
                </c:pt>
                <c:pt idx="4185">
                  <c:v>0</c:v>
                </c:pt>
                <c:pt idx="4186">
                  <c:v>0</c:v>
                </c:pt>
                <c:pt idx="4188">
                  <c:v>0</c:v>
                </c:pt>
                <c:pt idx="4189">
                  <c:v>0</c:v>
                </c:pt>
                <c:pt idx="4191">
                  <c:v>0</c:v>
                </c:pt>
                <c:pt idx="4192">
                  <c:v>0</c:v>
                </c:pt>
                <c:pt idx="4194">
                  <c:v>0</c:v>
                </c:pt>
                <c:pt idx="4195">
                  <c:v>0</c:v>
                </c:pt>
                <c:pt idx="4197">
                  <c:v>0</c:v>
                </c:pt>
                <c:pt idx="4198">
                  <c:v>0</c:v>
                </c:pt>
                <c:pt idx="4200">
                  <c:v>0</c:v>
                </c:pt>
                <c:pt idx="4201">
                  <c:v>0</c:v>
                </c:pt>
                <c:pt idx="4203">
                  <c:v>0</c:v>
                </c:pt>
                <c:pt idx="4204">
                  <c:v>0</c:v>
                </c:pt>
                <c:pt idx="4206">
                  <c:v>0</c:v>
                </c:pt>
                <c:pt idx="4207">
                  <c:v>0</c:v>
                </c:pt>
                <c:pt idx="4209">
                  <c:v>0</c:v>
                </c:pt>
                <c:pt idx="4210">
                  <c:v>0</c:v>
                </c:pt>
                <c:pt idx="4212">
                  <c:v>0</c:v>
                </c:pt>
                <c:pt idx="4213">
                  <c:v>0</c:v>
                </c:pt>
                <c:pt idx="4215">
                  <c:v>0</c:v>
                </c:pt>
                <c:pt idx="4216">
                  <c:v>0</c:v>
                </c:pt>
                <c:pt idx="4218">
                  <c:v>0</c:v>
                </c:pt>
                <c:pt idx="4219">
                  <c:v>0</c:v>
                </c:pt>
                <c:pt idx="4221">
                  <c:v>0</c:v>
                </c:pt>
                <c:pt idx="4222">
                  <c:v>0</c:v>
                </c:pt>
                <c:pt idx="4224">
                  <c:v>0</c:v>
                </c:pt>
                <c:pt idx="4225">
                  <c:v>0</c:v>
                </c:pt>
                <c:pt idx="4227">
                  <c:v>0</c:v>
                </c:pt>
                <c:pt idx="4228">
                  <c:v>0</c:v>
                </c:pt>
                <c:pt idx="4230">
                  <c:v>0</c:v>
                </c:pt>
                <c:pt idx="4231">
                  <c:v>0</c:v>
                </c:pt>
                <c:pt idx="4233">
                  <c:v>0</c:v>
                </c:pt>
                <c:pt idx="4234">
                  <c:v>0</c:v>
                </c:pt>
                <c:pt idx="4236">
                  <c:v>0</c:v>
                </c:pt>
                <c:pt idx="4237">
                  <c:v>0</c:v>
                </c:pt>
                <c:pt idx="4239">
                  <c:v>0</c:v>
                </c:pt>
                <c:pt idx="4240">
                  <c:v>0</c:v>
                </c:pt>
                <c:pt idx="4242">
                  <c:v>0</c:v>
                </c:pt>
                <c:pt idx="4243">
                  <c:v>0</c:v>
                </c:pt>
                <c:pt idx="4245">
                  <c:v>0</c:v>
                </c:pt>
                <c:pt idx="4246">
                  <c:v>0</c:v>
                </c:pt>
                <c:pt idx="4248">
                  <c:v>0</c:v>
                </c:pt>
                <c:pt idx="4249">
                  <c:v>0</c:v>
                </c:pt>
                <c:pt idx="4251">
                  <c:v>0</c:v>
                </c:pt>
                <c:pt idx="4252">
                  <c:v>0</c:v>
                </c:pt>
                <c:pt idx="4254">
                  <c:v>0</c:v>
                </c:pt>
                <c:pt idx="4255">
                  <c:v>0</c:v>
                </c:pt>
                <c:pt idx="4257">
                  <c:v>0</c:v>
                </c:pt>
                <c:pt idx="4258">
                  <c:v>0</c:v>
                </c:pt>
                <c:pt idx="4260">
                  <c:v>0</c:v>
                </c:pt>
                <c:pt idx="4261">
                  <c:v>0</c:v>
                </c:pt>
                <c:pt idx="4263">
                  <c:v>0</c:v>
                </c:pt>
                <c:pt idx="4264">
                  <c:v>0</c:v>
                </c:pt>
                <c:pt idx="4266">
                  <c:v>0</c:v>
                </c:pt>
                <c:pt idx="4267">
                  <c:v>0</c:v>
                </c:pt>
                <c:pt idx="4269">
                  <c:v>0</c:v>
                </c:pt>
                <c:pt idx="4270">
                  <c:v>0</c:v>
                </c:pt>
                <c:pt idx="4272">
                  <c:v>0</c:v>
                </c:pt>
                <c:pt idx="4273">
                  <c:v>0</c:v>
                </c:pt>
                <c:pt idx="4275">
                  <c:v>0</c:v>
                </c:pt>
                <c:pt idx="4276">
                  <c:v>0</c:v>
                </c:pt>
                <c:pt idx="4278">
                  <c:v>0</c:v>
                </c:pt>
                <c:pt idx="4279">
                  <c:v>0</c:v>
                </c:pt>
                <c:pt idx="4281">
                  <c:v>0</c:v>
                </c:pt>
                <c:pt idx="4282">
                  <c:v>0</c:v>
                </c:pt>
                <c:pt idx="4284">
                  <c:v>0</c:v>
                </c:pt>
                <c:pt idx="4285">
                  <c:v>0</c:v>
                </c:pt>
                <c:pt idx="4287">
                  <c:v>0</c:v>
                </c:pt>
                <c:pt idx="4288">
                  <c:v>0</c:v>
                </c:pt>
                <c:pt idx="4290">
                  <c:v>0</c:v>
                </c:pt>
                <c:pt idx="4291">
                  <c:v>0</c:v>
                </c:pt>
                <c:pt idx="4293">
                  <c:v>0</c:v>
                </c:pt>
                <c:pt idx="4294">
                  <c:v>0</c:v>
                </c:pt>
                <c:pt idx="4296">
                  <c:v>0</c:v>
                </c:pt>
                <c:pt idx="4297">
                  <c:v>0</c:v>
                </c:pt>
                <c:pt idx="4299">
                  <c:v>0</c:v>
                </c:pt>
                <c:pt idx="4300">
                  <c:v>0</c:v>
                </c:pt>
                <c:pt idx="4302">
                  <c:v>0</c:v>
                </c:pt>
                <c:pt idx="4303">
                  <c:v>0</c:v>
                </c:pt>
                <c:pt idx="4305">
                  <c:v>0</c:v>
                </c:pt>
                <c:pt idx="4306">
                  <c:v>0</c:v>
                </c:pt>
                <c:pt idx="4308">
                  <c:v>0</c:v>
                </c:pt>
                <c:pt idx="4309">
                  <c:v>0</c:v>
                </c:pt>
                <c:pt idx="4311">
                  <c:v>0</c:v>
                </c:pt>
                <c:pt idx="4312">
                  <c:v>0</c:v>
                </c:pt>
                <c:pt idx="4314">
                  <c:v>0</c:v>
                </c:pt>
                <c:pt idx="4315">
                  <c:v>0</c:v>
                </c:pt>
                <c:pt idx="4317">
                  <c:v>0</c:v>
                </c:pt>
                <c:pt idx="4318">
                  <c:v>0</c:v>
                </c:pt>
                <c:pt idx="4320">
                  <c:v>0</c:v>
                </c:pt>
                <c:pt idx="4321">
                  <c:v>0</c:v>
                </c:pt>
                <c:pt idx="4323">
                  <c:v>0</c:v>
                </c:pt>
                <c:pt idx="4324">
                  <c:v>0</c:v>
                </c:pt>
                <c:pt idx="4326">
                  <c:v>0</c:v>
                </c:pt>
                <c:pt idx="4327">
                  <c:v>0</c:v>
                </c:pt>
                <c:pt idx="4329">
                  <c:v>0</c:v>
                </c:pt>
                <c:pt idx="4330">
                  <c:v>0</c:v>
                </c:pt>
                <c:pt idx="4332">
                  <c:v>0</c:v>
                </c:pt>
                <c:pt idx="4333">
                  <c:v>0</c:v>
                </c:pt>
                <c:pt idx="4335">
                  <c:v>0</c:v>
                </c:pt>
                <c:pt idx="4336">
                  <c:v>0</c:v>
                </c:pt>
                <c:pt idx="4338">
                  <c:v>0</c:v>
                </c:pt>
                <c:pt idx="4339">
                  <c:v>0</c:v>
                </c:pt>
                <c:pt idx="4341">
                  <c:v>0</c:v>
                </c:pt>
                <c:pt idx="4342">
                  <c:v>0</c:v>
                </c:pt>
                <c:pt idx="4344">
                  <c:v>0</c:v>
                </c:pt>
                <c:pt idx="4345">
                  <c:v>0</c:v>
                </c:pt>
                <c:pt idx="4347">
                  <c:v>0</c:v>
                </c:pt>
                <c:pt idx="4348">
                  <c:v>0</c:v>
                </c:pt>
                <c:pt idx="4350">
                  <c:v>0</c:v>
                </c:pt>
                <c:pt idx="4351">
                  <c:v>0</c:v>
                </c:pt>
                <c:pt idx="4353">
                  <c:v>0</c:v>
                </c:pt>
                <c:pt idx="4354">
                  <c:v>0</c:v>
                </c:pt>
                <c:pt idx="4356">
                  <c:v>0</c:v>
                </c:pt>
                <c:pt idx="4357">
                  <c:v>0</c:v>
                </c:pt>
                <c:pt idx="4359">
                  <c:v>0</c:v>
                </c:pt>
                <c:pt idx="4360">
                  <c:v>0</c:v>
                </c:pt>
                <c:pt idx="4362">
                  <c:v>0</c:v>
                </c:pt>
                <c:pt idx="4363">
                  <c:v>0</c:v>
                </c:pt>
                <c:pt idx="4365">
                  <c:v>0</c:v>
                </c:pt>
                <c:pt idx="4366">
                  <c:v>0</c:v>
                </c:pt>
                <c:pt idx="4368">
                  <c:v>0</c:v>
                </c:pt>
                <c:pt idx="4369">
                  <c:v>0</c:v>
                </c:pt>
                <c:pt idx="4371">
                  <c:v>0</c:v>
                </c:pt>
                <c:pt idx="4372">
                  <c:v>0</c:v>
                </c:pt>
                <c:pt idx="4374">
                  <c:v>0</c:v>
                </c:pt>
                <c:pt idx="4375">
                  <c:v>0</c:v>
                </c:pt>
                <c:pt idx="4377">
                  <c:v>0</c:v>
                </c:pt>
                <c:pt idx="4378">
                  <c:v>0</c:v>
                </c:pt>
                <c:pt idx="4380">
                  <c:v>0</c:v>
                </c:pt>
                <c:pt idx="4381">
                  <c:v>0</c:v>
                </c:pt>
                <c:pt idx="4383">
                  <c:v>0</c:v>
                </c:pt>
                <c:pt idx="4384">
                  <c:v>0</c:v>
                </c:pt>
                <c:pt idx="4386">
                  <c:v>0</c:v>
                </c:pt>
                <c:pt idx="4387">
                  <c:v>0</c:v>
                </c:pt>
                <c:pt idx="4389">
                  <c:v>0</c:v>
                </c:pt>
                <c:pt idx="4390">
                  <c:v>0</c:v>
                </c:pt>
                <c:pt idx="4392">
                  <c:v>0</c:v>
                </c:pt>
                <c:pt idx="4393">
                  <c:v>0</c:v>
                </c:pt>
                <c:pt idx="4395">
                  <c:v>0</c:v>
                </c:pt>
                <c:pt idx="4396">
                  <c:v>0</c:v>
                </c:pt>
                <c:pt idx="4398">
                  <c:v>0</c:v>
                </c:pt>
                <c:pt idx="4399">
                  <c:v>0</c:v>
                </c:pt>
                <c:pt idx="4401">
                  <c:v>0</c:v>
                </c:pt>
                <c:pt idx="4402">
                  <c:v>0</c:v>
                </c:pt>
                <c:pt idx="4404">
                  <c:v>0</c:v>
                </c:pt>
                <c:pt idx="4405">
                  <c:v>0</c:v>
                </c:pt>
                <c:pt idx="4407">
                  <c:v>0</c:v>
                </c:pt>
                <c:pt idx="4408">
                  <c:v>0</c:v>
                </c:pt>
                <c:pt idx="4410">
                  <c:v>0</c:v>
                </c:pt>
                <c:pt idx="4411">
                  <c:v>0</c:v>
                </c:pt>
                <c:pt idx="4413">
                  <c:v>0</c:v>
                </c:pt>
                <c:pt idx="4414">
                  <c:v>0</c:v>
                </c:pt>
                <c:pt idx="4416">
                  <c:v>0</c:v>
                </c:pt>
                <c:pt idx="4417">
                  <c:v>0</c:v>
                </c:pt>
                <c:pt idx="4419">
                  <c:v>0</c:v>
                </c:pt>
                <c:pt idx="4420">
                  <c:v>0</c:v>
                </c:pt>
                <c:pt idx="4422">
                  <c:v>0</c:v>
                </c:pt>
                <c:pt idx="4423">
                  <c:v>0</c:v>
                </c:pt>
                <c:pt idx="4425">
                  <c:v>0</c:v>
                </c:pt>
                <c:pt idx="4426">
                  <c:v>0</c:v>
                </c:pt>
                <c:pt idx="4428">
                  <c:v>0</c:v>
                </c:pt>
                <c:pt idx="4429">
                  <c:v>0</c:v>
                </c:pt>
                <c:pt idx="4431">
                  <c:v>0</c:v>
                </c:pt>
                <c:pt idx="4432">
                  <c:v>0</c:v>
                </c:pt>
                <c:pt idx="4434">
                  <c:v>0</c:v>
                </c:pt>
                <c:pt idx="4435">
                  <c:v>0</c:v>
                </c:pt>
                <c:pt idx="4437">
                  <c:v>0</c:v>
                </c:pt>
                <c:pt idx="4438">
                  <c:v>0</c:v>
                </c:pt>
                <c:pt idx="4440">
                  <c:v>0</c:v>
                </c:pt>
                <c:pt idx="4441">
                  <c:v>0</c:v>
                </c:pt>
                <c:pt idx="4443">
                  <c:v>0</c:v>
                </c:pt>
                <c:pt idx="4444">
                  <c:v>0</c:v>
                </c:pt>
                <c:pt idx="4446">
                  <c:v>0</c:v>
                </c:pt>
                <c:pt idx="4447">
                  <c:v>0</c:v>
                </c:pt>
                <c:pt idx="4449">
                  <c:v>0</c:v>
                </c:pt>
                <c:pt idx="4450">
                  <c:v>0</c:v>
                </c:pt>
                <c:pt idx="4452">
                  <c:v>0</c:v>
                </c:pt>
                <c:pt idx="4453">
                  <c:v>0</c:v>
                </c:pt>
                <c:pt idx="4455">
                  <c:v>0</c:v>
                </c:pt>
                <c:pt idx="4456">
                  <c:v>0</c:v>
                </c:pt>
                <c:pt idx="4458">
                  <c:v>0</c:v>
                </c:pt>
                <c:pt idx="4459">
                  <c:v>0</c:v>
                </c:pt>
                <c:pt idx="4461">
                  <c:v>0</c:v>
                </c:pt>
                <c:pt idx="4462">
                  <c:v>0</c:v>
                </c:pt>
                <c:pt idx="4464">
                  <c:v>0</c:v>
                </c:pt>
                <c:pt idx="4465">
                  <c:v>0</c:v>
                </c:pt>
                <c:pt idx="4467">
                  <c:v>0</c:v>
                </c:pt>
                <c:pt idx="4468">
                  <c:v>0</c:v>
                </c:pt>
                <c:pt idx="4470">
                  <c:v>0</c:v>
                </c:pt>
                <c:pt idx="4471">
                  <c:v>0</c:v>
                </c:pt>
                <c:pt idx="4473">
                  <c:v>0</c:v>
                </c:pt>
                <c:pt idx="4474">
                  <c:v>0</c:v>
                </c:pt>
                <c:pt idx="4476">
                  <c:v>0</c:v>
                </c:pt>
                <c:pt idx="4477">
                  <c:v>0</c:v>
                </c:pt>
                <c:pt idx="4479">
                  <c:v>0</c:v>
                </c:pt>
                <c:pt idx="4480">
                  <c:v>0</c:v>
                </c:pt>
                <c:pt idx="4482">
                  <c:v>0</c:v>
                </c:pt>
                <c:pt idx="4483">
                  <c:v>0</c:v>
                </c:pt>
                <c:pt idx="4485">
                  <c:v>0</c:v>
                </c:pt>
                <c:pt idx="4486">
                  <c:v>0</c:v>
                </c:pt>
                <c:pt idx="4488">
                  <c:v>0</c:v>
                </c:pt>
                <c:pt idx="4489">
                  <c:v>0</c:v>
                </c:pt>
                <c:pt idx="4491">
                  <c:v>0</c:v>
                </c:pt>
                <c:pt idx="4492">
                  <c:v>0</c:v>
                </c:pt>
                <c:pt idx="4494">
                  <c:v>0</c:v>
                </c:pt>
                <c:pt idx="4495">
                  <c:v>0</c:v>
                </c:pt>
                <c:pt idx="4497">
                  <c:v>0</c:v>
                </c:pt>
                <c:pt idx="4498">
                  <c:v>0</c:v>
                </c:pt>
                <c:pt idx="4500">
                  <c:v>0</c:v>
                </c:pt>
                <c:pt idx="4501">
                  <c:v>0</c:v>
                </c:pt>
                <c:pt idx="4503">
                  <c:v>0</c:v>
                </c:pt>
                <c:pt idx="4504">
                  <c:v>0</c:v>
                </c:pt>
                <c:pt idx="4506">
                  <c:v>0</c:v>
                </c:pt>
                <c:pt idx="4507">
                  <c:v>0</c:v>
                </c:pt>
                <c:pt idx="4509">
                  <c:v>0</c:v>
                </c:pt>
                <c:pt idx="4510">
                  <c:v>0</c:v>
                </c:pt>
                <c:pt idx="4512">
                  <c:v>0</c:v>
                </c:pt>
                <c:pt idx="4513">
                  <c:v>0</c:v>
                </c:pt>
                <c:pt idx="4515">
                  <c:v>0</c:v>
                </c:pt>
                <c:pt idx="4516">
                  <c:v>0</c:v>
                </c:pt>
                <c:pt idx="4518">
                  <c:v>0</c:v>
                </c:pt>
                <c:pt idx="4519">
                  <c:v>0</c:v>
                </c:pt>
                <c:pt idx="4521">
                  <c:v>0</c:v>
                </c:pt>
                <c:pt idx="4522">
                  <c:v>0</c:v>
                </c:pt>
                <c:pt idx="4524">
                  <c:v>0</c:v>
                </c:pt>
                <c:pt idx="4525">
                  <c:v>0</c:v>
                </c:pt>
                <c:pt idx="4527">
                  <c:v>0</c:v>
                </c:pt>
                <c:pt idx="4528">
                  <c:v>0</c:v>
                </c:pt>
                <c:pt idx="4530">
                  <c:v>0</c:v>
                </c:pt>
                <c:pt idx="4531">
                  <c:v>0</c:v>
                </c:pt>
                <c:pt idx="4533">
                  <c:v>0</c:v>
                </c:pt>
                <c:pt idx="4534">
                  <c:v>0</c:v>
                </c:pt>
                <c:pt idx="4536">
                  <c:v>0</c:v>
                </c:pt>
                <c:pt idx="4537">
                  <c:v>0</c:v>
                </c:pt>
                <c:pt idx="4539">
                  <c:v>0</c:v>
                </c:pt>
                <c:pt idx="4540">
                  <c:v>0</c:v>
                </c:pt>
                <c:pt idx="4542">
                  <c:v>0</c:v>
                </c:pt>
                <c:pt idx="4543">
                  <c:v>0</c:v>
                </c:pt>
                <c:pt idx="4545">
                  <c:v>0</c:v>
                </c:pt>
                <c:pt idx="4546">
                  <c:v>0</c:v>
                </c:pt>
                <c:pt idx="4548">
                  <c:v>0</c:v>
                </c:pt>
                <c:pt idx="4549">
                  <c:v>0</c:v>
                </c:pt>
                <c:pt idx="4551">
                  <c:v>0</c:v>
                </c:pt>
                <c:pt idx="4552">
                  <c:v>0</c:v>
                </c:pt>
                <c:pt idx="4554">
                  <c:v>0</c:v>
                </c:pt>
                <c:pt idx="4555">
                  <c:v>0</c:v>
                </c:pt>
                <c:pt idx="4557">
                  <c:v>0</c:v>
                </c:pt>
                <c:pt idx="4558">
                  <c:v>0</c:v>
                </c:pt>
                <c:pt idx="4560">
                  <c:v>0</c:v>
                </c:pt>
                <c:pt idx="4561">
                  <c:v>0</c:v>
                </c:pt>
                <c:pt idx="4563">
                  <c:v>0</c:v>
                </c:pt>
                <c:pt idx="4564">
                  <c:v>0</c:v>
                </c:pt>
                <c:pt idx="4566">
                  <c:v>0</c:v>
                </c:pt>
                <c:pt idx="4567">
                  <c:v>0</c:v>
                </c:pt>
                <c:pt idx="4569">
                  <c:v>0</c:v>
                </c:pt>
                <c:pt idx="4570">
                  <c:v>0</c:v>
                </c:pt>
                <c:pt idx="4572">
                  <c:v>0</c:v>
                </c:pt>
                <c:pt idx="4573">
                  <c:v>0</c:v>
                </c:pt>
                <c:pt idx="4575">
                  <c:v>0</c:v>
                </c:pt>
                <c:pt idx="4576">
                  <c:v>0</c:v>
                </c:pt>
                <c:pt idx="4578">
                  <c:v>0</c:v>
                </c:pt>
                <c:pt idx="4579">
                  <c:v>0</c:v>
                </c:pt>
                <c:pt idx="4581">
                  <c:v>0</c:v>
                </c:pt>
                <c:pt idx="4582">
                  <c:v>0</c:v>
                </c:pt>
                <c:pt idx="4584">
                  <c:v>0</c:v>
                </c:pt>
                <c:pt idx="4585">
                  <c:v>0</c:v>
                </c:pt>
                <c:pt idx="4587">
                  <c:v>0</c:v>
                </c:pt>
                <c:pt idx="4588">
                  <c:v>0</c:v>
                </c:pt>
                <c:pt idx="4590">
                  <c:v>0</c:v>
                </c:pt>
                <c:pt idx="4591">
                  <c:v>0</c:v>
                </c:pt>
                <c:pt idx="4593">
                  <c:v>0</c:v>
                </c:pt>
                <c:pt idx="4594">
                  <c:v>0</c:v>
                </c:pt>
                <c:pt idx="4596">
                  <c:v>0</c:v>
                </c:pt>
                <c:pt idx="4597">
                  <c:v>0</c:v>
                </c:pt>
                <c:pt idx="4599">
                  <c:v>0</c:v>
                </c:pt>
                <c:pt idx="4600">
                  <c:v>0</c:v>
                </c:pt>
                <c:pt idx="4602">
                  <c:v>0</c:v>
                </c:pt>
                <c:pt idx="4603">
                  <c:v>0</c:v>
                </c:pt>
                <c:pt idx="4605">
                  <c:v>0</c:v>
                </c:pt>
                <c:pt idx="4606">
                  <c:v>0</c:v>
                </c:pt>
              </c:numCache>
            </c:numRef>
          </c:yVal>
        </c:ser>
        <c:ser>
          <c:idx val="6"/>
          <c:order val="6"/>
          <c:tx>
            <c:v>outline</c:v>
          </c:tx>
          <c:spPr>
            <a:ln cap="flat" w="12700">
              <a:solidFill>
                <a:srgbClr val="9AA3AE"/>
              </a:solidFill>
            </a:ln>
          </c:spPr>
          <c:marker>
            <c:symbol val="none"/>
          </c:marker>
          <c:xVal>
            <c:numRef>
              <c:f>'Outline US'!$A$2:$A$1410</c:f>
              <c:numCache>
                <c:formatCode>General</c:formatCode>
                <c:ptCount val="1409"/>
                <c:pt idx="0">
                  <c:v>-0.2108976545168688</c:v>
                </c:pt>
                <c:pt idx="1">
                  <c:v>-0.2068286156452623</c:v>
                </c:pt>
                <c:pt idx="2">
                  <c:v>-0.2037373306195234</c:v>
                </c:pt>
                <c:pt idx="3">
                  <c:v>-0.2068671191400836</c:v>
                </c:pt>
                <c:pt idx="4">
                  <c:v>-0.2061569290631447</c:v>
                </c:pt>
                <c:pt idx="5">
                  <c:v>-0.208681127918254</c:v>
                </c:pt>
                <c:pt idx="6">
                  <c:v>-0.2108976545168688</c:v>
                </c:pt>
                <c:pt idx="8">
                  <c:v>-0.220987863440843</c:v>
                </c:pt>
                <c:pt idx="9">
                  <c:v>-0.2176874766654169</c:v>
                </c:pt>
                <c:pt idx="10">
                  <c:v>-0.2160467061955693</c:v>
                </c:pt>
                <c:pt idx="11">
                  <c:v>-0.2183350674042022</c:v>
                </c:pt>
                <c:pt idx="12">
                  <c:v>-0.2188122608908033</c:v>
                </c:pt>
                <c:pt idx="13">
                  <c:v>-0.220987863440843</c:v>
                </c:pt>
                <c:pt idx="15">
                  <c:v>-0.2582007989794212</c:v>
                </c:pt>
                <c:pt idx="16">
                  <c:v>-0.2499473839755972</c:v>
                </c:pt>
                <c:pt idx="17">
                  <c:v>-0.2454224981792139</c:v>
                </c:pt>
                <c:pt idx="18">
                  <c:v>-0.235862511991671</c:v>
                </c:pt>
                <c:pt idx="19">
                  <c:v>-0.2310652011680061</c:v>
                </c:pt>
                <c:pt idx="20">
                  <c:v>-0.2250243386207895</c:v>
                </c:pt>
                <c:pt idx="21">
                  <c:v>-0.2211766923790887</c:v>
                </c:pt>
                <c:pt idx="22">
                  <c:v>-0.2064685759682279</c:v>
                </c:pt>
                <c:pt idx="23">
                  <c:v>-0.2003392493406873</c:v>
                </c:pt>
                <c:pt idx="24">
                  <c:v>-0.1999145281693807</c:v>
                </c:pt>
                <c:pt idx="25">
                  <c:v>-0.2014604360007231</c:v>
                </c:pt>
                <c:pt idx="26">
                  <c:v>-0.2029472054294925</c:v>
                </c:pt>
                <c:pt idx="27">
                  <c:v>-0.2077254810880629</c:v>
                </c:pt>
                <c:pt idx="28">
                  <c:v>-0.2078586816403381</c:v>
                </c:pt>
                <c:pt idx="29">
                  <c:v>-0.2120101800765445</c:v>
                </c:pt>
                <c:pt idx="30">
                  <c:v>-0.2197819339368495</c:v>
                </c:pt>
                <c:pt idx="31">
                  <c:v>-0.2177999151818104</c:v>
                </c:pt>
                <c:pt idx="32">
                  <c:v>-0.22360280121031</c:v>
                </c:pt>
                <c:pt idx="33">
                  <c:v>-0.2206068662606319</c:v>
                </c:pt>
                <c:pt idx="34">
                  <c:v>-0.2218440490691752</c:v>
                </c:pt>
                <c:pt idx="35">
                  <c:v>-0.2317680600233237</c:v>
                </c:pt>
                <c:pt idx="36">
                  <c:v>-0.231881896159616</c:v>
                </c:pt>
                <c:pt idx="37">
                  <c:v>-0.2334597777568663</c:v>
                </c:pt>
                <c:pt idx="38">
                  <c:v>-0.243023515574463</c:v>
                </c:pt>
                <c:pt idx="39">
                  <c:v>-0.2483961445650786</c:v>
                </c:pt>
                <c:pt idx="40">
                  <c:v>-0.2502344634753038</c:v>
                </c:pt>
                <c:pt idx="41">
                  <c:v>-0.2489742734206356</c:v>
                </c:pt>
                <c:pt idx="42">
                  <c:v>-0.2511503063324342</c:v>
                </c:pt>
                <c:pt idx="43">
                  <c:v>-0.2541840572795127</c:v>
                </c:pt>
                <c:pt idx="44">
                  <c:v>-0.2543739414852426</c:v>
                </c:pt>
                <c:pt idx="45">
                  <c:v>-0.2536834009712528</c:v>
                </c:pt>
                <c:pt idx="46">
                  <c:v>-0.2574384681781555</c:v>
                </c:pt>
                <c:pt idx="47">
                  <c:v>-0.2629778846380343</c:v>
                </c:pt>
                <c:pt idx="48">
                  <c:v>-0.2627993055193868</c:v>
                </c:pt>
                <c:pt idx="49">
                  <c:v>-0.2586302250508695</c:v>
                </c:pt>
                <c:pt idx="50">
                  <c:v>-0.2610277172559391</c:v>
                </c:pt>
                <c:pt idx="51">
                  <c:v>-0.2697714476203218</c:v>
                </c:pt>
                <c:pt idx="52">
                  <c:v>-0.2699812538046865</c:v>
                </c:pt>
                <c:pt idx="53">
                  <c:v>-0.2675604493197969</c:v>
                </c:pt>
                <c:pt idx="54">
                  <c:v>-0.2698580638368345</c:v>
                </c:pt>
                <c:pt idx="55">
                  <c:v>-0.2820252747487559</c:v>
                </c:pt>
                <c:pt idx="56">
                  <c:v>-0.2827296495967235</c:v>
                </c:pt>
                <c:pt idx="57">
                  <c:v>-0.2910694232933345</c:v>
                </c:pt>
                <c:pt idx="58">
                  <c:v>-0.2919707142210255</c:v>
                </c:pt>
                <c:pt idx="59">
                  <c:v>-0.2936947138349003</c:v>
                </c:pt>
                <c:pt idx="60">
                  <c:v>-0.2953641195052861</c:v>
                </c:pt>
                <c:pt idx="61">
                  <c:v>-0.2972121050729147</c:v>
                </c:pt>
                <c:pt idx="62">
                  <c:v>-0.3025989320792712</c:v>
                </c:pt>
                <c:pt idx="63">
                  <c:v>-0.3013104604239472</c:v>
                </c:pt>
                <c:pt idx="64">
                  <c:v>-0.2978341914016388</c:v>
                </c:pt>
                <c:pt idx="65">
                  <c:v>-0.2924517168764436</c:v>
                </c:pt>
                <c:pt idx="66">
                  <c:v>-0.2880288539565128</c:v>
                </c:pt>
                <c:pt idx="67">
                  <c:v>-0.2880888609942361</c:v>
                </c:pt>
                <c:pt idx="68">
                  <c:v>-0.2828089681885875</c:v>
                </c:pt>
                <c:pt idx="69">
                  <c:v>-0.2798362344347544</c:v>
                </c:pt>
                <c:pt idx="70">
                  <c:v>-0.2778434230140761</c:v>
                </c:pt>
                <c:pt idx="71">
                  <c:v>-0.2819734478620612</c:v>
                </c:pt>
                <c:pt idx="72">
                  <c:v>-0.2829187966138509</c:v>
                </c:pt>
                <c:pt idx="73">
                  <c:v>-0.2864818626705276</c:v>
                </c:pt>
                <c:pt idx="74">
                  <c:v>-0.2906534631822166</c:v>
                </c:pt>
                <c:pt idx="75">
                  <c:v>-0.2909579664212867</c:v>
                </c:pt>
                <c:pt idx="76">
                  <c:v>-0.2955855166307654</c:v>
                </c:pt>
                <c:pt idx="77">
                  <c:v>-0.2983794444081965</c:v>
                </c:pt>
                <c:pt idx="78">
                  <c:v>-0.2975640333241881</c:v>
                </c:pt>
                <c:pt idx="79">
                  <c:v>-0.2995793919175689</c:v>
                </c:pt>
                <c:pt idx="80">
                  <c:v>-0.2946391776035182</c:v>
                </c:pt>
                <c:pt idx="81">
                  <c:v>-0.2909175869507622</c:v>
                </c:pt>
                <c:pt idx="82">
                  <c:v>-0.2851254395047551</c:v>
                </c:pt>
                <c:pt idx="83">
                  <c:v>-0.2853829731812909</c:v>
                </c:pt>
                <c:pt idx="84">
                  <c:v>-0.2894416224623807</c:v>
                </c:pt>
                <c:pt idx="85">
                  <c:v>-0.2943370334908476</c:v>
                </c:pt>
                <c:pt idx="86">
                  <c:v>-0.2972507161147019</c:v>
                </c:pt>
                <c:pt idx="87">
                  <c:v>-0.2968376708956655</c:v>
                </c:pt>
                <c:pt idx="88">
                  <c:v>-0.2999250284664772</c:v>
                </c:pt>
                <c:pt idx="89">
                  <c:v>-0.291234869570716</c:v>
                </c:pt>
                <c:pt idx="90">
                  <c:v>-0.2903155262631187</c:v>
                </c:pt>
                <c:pt idx="91">
                  <c:v>-0.2847715406582668</c:v>
                </c:pt>
                <c:pt idx="92">
                  <c:v>-0.287174127073775</c:v>
                </c:pt>
                <c:pt idx="93">
                  <c:v>-0.2854229267387168</c:v>
                </c:pt>
                <c:pt idx="94">
                  <c:v>-0.2853786464148167</c:v>
                </c:pt>
                <c:pt idx="95">
                  <c:v>-0.2894378324373194</c:v>
                </c:pt>
                <c:pt idx="96">
                  <c:v>-0.2942135700902109</c:v>
                </c:pt>
                <c:pt idx="97">
                  <c:v>-0.2927886752038115</c:v>
                </c:pt>
                <c:pt idx="98">
                  <c:v>-0.2875115507365538</c:v>
                </c:pt>
                <c:pt idx="99">
                  <c:v>-0.2836260242968335</c:v>
                </c:pt>
                <c:pt idx="100">
                  <c:v>-0.273889759296993</c:v>
                </c:pt>
                <c:pt idx="101">
                  <c:v>-0.2722185252921025</c:v>
                </c:pt>
                <c:pt idx="102">
                  <c:v>-0.272951099423735</c:v>
                </c:pt>
                <c:pt idx="103">
                  <c:v>-0.2712567452425969</c:v>
                </c:pt>
                <c:pt idx="104">
                  <c:v>-0.2643859503338412</c:v>
                </c:pt>
                <c:pt idx="105">
                  <c:v>-0.2582007989794212</c:v>
                </c:pt>
                <c:pt idx="107">
                  <c:v>-0.2693405189578028</c:v>
                </c:pt>
                <c:pt idx="108">
                  <c:v>-0.2673290433517034</c:v>
                </c:pt>
                <c:pt idx="109">
                  <c:v>-0.2642545327937872</c:v>
                </c:pt>
                <c:pt idx="110">
                  <c:v>-0.2694958909169823</c:v>
                </c:pt>
                <c:pt idx="111">
                  <c:v>-0.2715654528855311</c:v>
                </c:pt>
                <c:pt idx="112">
                  <c:v>-0.2693405189578028</c:v>
                </c:pt>
                <c:pt idx="114">
                  <c:v>0.122316891182258</c:v>
                </c:pt>
                <c:pt idx="115">
                  <c:v>0.1470677849193626</c:v>
                </c:pt>
                <c:pt idx="116">
                  <c:v>0.1572525816325908</c:v>
                </c:pt>
                <c:pt idx="117">
                  <c:v>0.1627557487393268</c:v>
                </c:pt>
                <c:pt idx="118">
                  <c:v>0.1605335764009571</c:v>
                </c:pt>
                <c:pt idx="119">
                  <c:v>0.1599247092151149</c:v>
                </c:pt>
                <c:pt idx="120">
                  <c:v>0.1636270436997394</c:v>
                </c:pt>
                <c:pt idx="121">
                  <c:v>0.12511994876105</c:v>
                </c:pt>
                <c:pt idx="122">
                  <c:v>0.1248340187325761</c:v>
                </c:pt>
                <c:pt idx="123">
                  <c:v>0.1284781800274855</c:v>
                </c:pt>
                <c:pt idx="124">
                  <c:v>0.1294408357365147</c:v>
                </c:pt>
                <c:pt idx="125">
                  <c:v>0.1254572740437286</c:v>
                </c:pt>
                <c:pt idx="126">
                  <c:v>0.1214346228157192</c:v>
                </c:pt>
                <c:pt idx="127">
                  <c:v>0.1194747335754425</c:v>
                </c:pt>
                <c:pt idx="128">
                  <c:v>0.1181255472010507</c:v>
                </c:pt>
                <c:pt idx="129">
                  <c:v>0.1141978910593409</c:v>
                </c:pt>
                <c:pt idx="130">
                  <c:v>0.1109316293380279</c:v>
                </c:pt>
                <c:pt idx="131">
                  <c:v>0.1120355673291834</c:v>
                </c:pt>
                <c:pt idx="132">
                  <c:v>0.1104132696707366</c:v>
                </c:pt>
                <c:pt idx="133">
                  <c:v>0.122316891182258</c:v>
                </c:pt>
                <c:pt idx="135">
                  <c:v>0.02120861164467777</c:v>
                </c:pt>
                <c:pt idx="136">
                  <c:v>0.0812188196618506</c:v>
                </c:pt>
                <c:pt idx="137">
                  <c:v>0.08264517287947903</c:v>
                </c:pt>
                <c:pt idx="138">
                  <c:v>0.0786227199802591</c:v>
                </c:pt>
                <c:pt idx="139">
                  <c:v>0.08764692885617771</c:v>
                </c:pt>
                <c:pt idx="140">
                  <c:v>0.08740323961881183</c:v>
                </c:pt>
                <c:pt idx="141">
                  <c:v>0.08267182653713614</c:v>
                </c:pt>
                <c:pt idx="142">
                  <c:v>0.0831655603491591</c:v>
                </c:pt>
                <c:pt idx="143">
                  <c:v>0.08059635234979318</c:v>
                </c:pt>
                <c:pt idx="144">
                  <c:v>0.08154212197783366</c:v>
                </c:pt>
                <c:pt idx="145">
                  <c:v>0.07709951886804797</c:v>
                </c:pt>
                <c:pt idx="146">
                  <c:v>0.07753135767339865</c:v>
                </c:pt>
                <c:pt idx="147">
                  <c:v>0.07232976364563108</c:v>
                </c:pt>
                <c:pt idx="148">
                  <c:v>0.07329568170146979</c:v>
                </c:pt>
                <c:pt idx="149">
                  <c:v>0.06883790587534459</c:v>
                </c:pt>
                <c:pt idx="150">
                  <c:v>0.07148584711702184</c:v>
                </c:pt>
                <c:pt idx="151">
                  <c:v>0.07028490031792475</c:v>
                </c:pt>
                <c:pt idx="152">
                  <c:v>0.02848384796939502</c:v>
                </c:pt>
                <c:pt idx="153">
                  <c:v>0.02829148119583471</c:v>
                </c:pt>
                <c:pt idx="154">
                  <c:v>0.02338923373484954</c:v>
                </c:pt>
                <c:pt idx="155">
                  <c:v>0.02186016895809912</c:v>
                </c:pt>
                <c:pt idx="156">
                  <c:v>0.02213934371064784</c:v>
                </c:pt>
                <c:pt idx="157">
                  <c:v>0.01922986375412925</c:v>
                </c:pt>
                <c:pt idx="158">
                  <c:v>0.02120861164467777</c:v>
                </c:pt>
                <c:pt idx="160">
                  <c:v>-0.1794862459235321</c:v>
                </c:pt>
                <c:pt idx="161">
                  <c:v>-0.1932010396042709</c:v>
                </c:pt>
                <c:pt idx="162">
                  <c:v>-0.2229719730649408</c:v>
                </c:pt>
                <c:pt idx="163">
                  <c:v>-0.2736470746218161</c:v>
                </c:pt>
                <c:pt idx="164">
                  <c:v>-0.2715390707210841</c:v>
                </c:pt>
                <c:pt idx="165">
                  <c:v>-0.2675043382389228</c:v>
                </c:pt>
                <c:pt idx="166">
                  <c:v>-0.2676541294819346</c:v>
                </c:pt>
                <c:pt idx="167">
                  <c:v>-0.2695882761500543</c:v>
                </c:pt>
                <c:pt idx="168">
                  <c:v>-0.2692444597262235</c:v>
                </c:pt>
                <c:pt idx="169">
                  <c:v>-0.265883528444327</c:v>
                </c:pt>
                <c:pt idx="170">
                  <c:v>-0.2647325880664314</c:v>
                </c:pt>
                <c:pt idx="171">
                  <c:v>-0.2578502723413102</c:v>
                </c:pt>
                <c:pt idx="172">
                  <c:v>-0.2628940037948976</c:v>
                </c:pt>
                <c:pt idx="173">
                  <c:v>-0.2601113789744811</c:v>
                </c:pt>
                <c:pt idx="174">
                  <c:v>-0.2549521479094546</c:v>
                </c:pt>
                <c:pt idx="175">
                  <c:v>-0.2523338025921221</c:v>
                </c:pt>
                <c:pt idx="176">
                  <c:v>-0.2503401737141602</c:v>
                </c:pt>
                <c:pt idx="177">
                  <c:v>-0.2476624618525105</c:v>
                </c:pt>
                <c:pt idx="178">
                  <c:v>-0.1794862459235321</c:v>
                </c:pt>
                <c:pt idx="180">
                  <c:v>-0.3459118360117875</c:v>
                </c:pt>
                <c:pt idx="181">
                  <c:v>-0.3058526174313785</c:v>
                </c:pt>
                <c:pt idx="182">
                  <c:v>-0.3190303315061458</c:v>
                </c:pt>
                <c:pt idx="183">
                  <c:v>-0.2624620581729492</c:v>
                </c:pt>
                <c:pt idx="184">
                  <c:v>-0.2601386427402253</c:v>
                </c:pt>
                <c:pt idx="185">
                  <c:v>-0.2578502723413102</c:v>
                </c:pt>
                <c:pt idx="186">
                  <c:v>-0.2647325880664314</c:v>
                </c:pt>
                <c:pt idx="187">
                  <c:v>-0.265883528444327</c:v>
                </c:pt>
                <c:pt idx="188">
                  <c:v>-0.2692444597262235</c:v>
                </c:pt>
                <c:pt idx="189">
                  <c:v>-0.2695882761500543</c:v>
                </c:pt>
                <c:pt idx="190">
                  <c:v>-0.2676541294819346</c:v>
                </c:pt>
                <c:pt idx="191">
                  <c:v>-0.268585528979067</c:v>
                </c:pt>
                <c:pt idx="192">
                  <c:v>-0.3065680443372943</c:v>
                </c:pt>
                <c:pt idx="193">
                  <c:v>-0.3084956019002363</c:v>
                </c:pt>
                <c:pt idx="194">
                  <c:v>-0.3166495773537741</c:v>
                </c:pt>
                <c:pt idx="195">
                  <c:v>-0.3199622762394989</c:v>
                </c:pt>
                <c:pt idx="196">
                  <c:v>-0.3208644930656678</c:v>
                </c:pt>
                <c:pt idx="197">
                  <c:v>-0.324331975282954</c:v>
                </c:pt>
                <c:pt idx="198">
                  <c:v>-0.329506314746339</c:v>
                </c:pt>
                <c:pt idx="199">
                  <c:v>-0.3330687500040955</c:v>
                </c:pt>
                <c:pt idx="200">
                  <c:v>-0.3455713873995638</c:v>
                </c:pt>
                <c:pt idx="201">
                  <c:v>-0.3473975813979936</c:v>
                </c:pt>
                <c:pt idx="202">
                  <c:v>-0.3448244096103288</c:v>
                </c:pt>
                <c:pt idx="203">
                  <c:v>-0.3477464768231592</c:v>
                </c:pt>
                <c:pt idx="204">
                  <c:v>-0.3469716380040435</c:v>
                </c:pt>
                <c:pt idx="205">
                  <c:v>-0.3510730621092437</c:v>
                </c:pt>
                <c:pt idx="206">
                  <c:v>-0.3563437297323617</c:v>
                </c:pt>
                <c:pt idx="207">
                  <c:v>-0.3553237193254707</c:v>
                </c:pt>
                <c:pt idx="208">
                  <c:v>-0.352571905898477</c:v>
                </c:pt>
                <c:pt idx="209">
                  <c:v>-0.3588445801173232</c:v>
                </c:pt>
                <c:pt idx="210">
                  <c:v>-0.3575172898568668</c:v>
                </c:pt>
                <c:pt idx="211">
                  <c:v>-0.3550713004107952</c:v>
                </c:pt>
                <c:pt idx="212">
                  <c:v>-0.3543047786145354</c:v>
                </c:pt>
                <c:pt idx="213">
                  <c:v>-0.3566560036407448</c:v>
                </c:pt>
                <c:pt idx="214">
                  <c:v>-0.3594266214842837</c:v>
                </c:pt>
                <c:pt idx="215">
                  <c:v>-0.3618369101182362</c:v>
                </c:pt>
                <c:pt idx="216">
                  <c:v>-0.3622488734420505</c:v>
                </c:pt>
                <c:pt idx="217">
                  <c:v>-0.3675825480025393</c:v>
                </c:pt>
                <c:pt idx="218">
                  <c:v>-0.3646029745980615</c:v>
                </c:pt>
                <c:pt idx="219">
                  <c:v>-0.3688614989541334</c:v>
                </c:pt>
                <c:pt idx="220">
                  <c:v>-0.3685461454235153</c:v>
                </c:pt>
                <c:pt idx="221">
                  <c:v>-0.3631226534197793</c:v>
                </c:pt>
                <c:pt idx="222">
                  <c:v>-0.3590684594356279</c:v>
                </c:pt>
                <c:pt idx="223">
                  <c:v>-0.3596990532343635</c:v>
                </c:pt>
                <c:pt idx="224">
                  <c:v>-0.3580312138666843</c:v>
                </c:pt>
                <c:pt idx="225">
                  <c:v>-0.3459118360117875</c:v>
                </c:pt>
                <c:pt idx="227">
                  <c:v>-0.1552970193738381</c:v>
                </c:pt>
                <c:pt idx="228">
                  <c:v>-0.07902767387339155</c:v>
                </c:pt>
                <c:pt idx="229">
                  <c:v>-0.08337275465441758</c:v>
                </c:pt>
                <c:pt idx="230">
                  <c:v>-0.1794862459235321</c:v>
                </c:pt>
                <c:pt idx="231">
                  <c:v>-0.1699212452867149</c:v>
                </c:pt>
                <c:pt idx="232">
                  <c:v>-0.1552970193738381</c:v>
                </c:pt>
                <c:pt idx="234">
                  <c:v>0.2924883191787933</c:v>
                </c:pt>
                <c:pt idx="235">
                  <c:v>0.3082102723905964</c:v>
                </c:pt>
                <c:pt idx="236">
                  <c:v>0.3109029487256199</c:v>
                </c:pt>
                <c:pt idx="237">
                  <c:v>0.3105572753920418</c:v>
                </c:pt>
                <c:pt idx="238">
                  <c:v>0.2975340522230561</c:v>
                </c:pt>
                <c:pt idx="239">
                  <c:v>0.2892611395074958</c:v>
                </c:pt>
                <c:pt idx="240">
                  <c:v>0.2878863769199952</c:v>
                </c:pt>
                <c:pt idx="241">
                  <c:v>0.2905600998306391</c:v>
                </c:pt>
                <c:pt idx="242">
                  <c:v>0.2870325498655126</c:v>
                </c:pt>
                <c:pt idx="243">
                  <c:v>0.2924883191787933</c:v>
                </c:pt>
                <c:pt idx="245">
                  <c:v>0.2713503058688507</c:v>
                </c:pt>
                <c:pt idx="246">
                  <c:v>0.2694898513192988</c:v>
                </c:pt>
                <c:pt idx="247">
                  <c:v>0.2703712619275388</c:v>
                </c:pt>
                <c:pt idx="248">
                  <c:v>0.2742934247691101</c:v>
                </c:pt>
                <c:pt idx="249">
                  <c:v>0.2794161416761118</c:v>
                </c:pt>
                <c:pt idx="250">
                  <c:v>0.2813219085343103</c:v>
                </c:pt>
                <c:pt idx="251">
                  <c:v>0.2727383554883474</c:v>
                </c:pt>
                <c:pt idx="252">
                  <c:v>0.2668215517163792</c:v>
                </c:pt>
                <c:pt idx="253">
                  <c:v>0.2686177673985014</c:v>
                </c:pt>
                <c:pt idx="254">
                  <c:v>0.2713503058688507</c:v>
                </c:pt>
                <c:pt idx="256">
                  <c:v>0.1563330458806565</c:v>
                </c:pt>
                <c:pt idx="257">
                  <c:v>0.1636270436997394</c:v>
                </c:pt>
                <c:pt idx="258">
                  <c:v>0.1662490391931039</c:v>
                </c:pt>
                <c:pt idx="259">
                  <c:v>0.2059441016648684</c:v>
                </c:pt>
                <c:pt idx="260">
                  <c:v>0.2072171595300825</c:v>
                </c:pt>
                <c:pt idx="261">
                  <c:v>0.2089952161715437</c:v>
                </c:pt>
                <c:pt idx="262">
                  <c:v>0.2092614476998558</c:v>
                </c:pt>
                <c:pt idx="263">
                  <c:v>0.2170291333787601</c:v>
                </c:pt>
                <c:pt idx="264">
                  <c:v>0.2222683481241679</c:v>
                </c:pt>
                <c:pt idx="265">
                  <c:v>0.2369849099019128</c:v>
                </c:pt>
                <c:pt idx="266">
                  <c:v>0.2373522466215836</c:v>
                </c:pt>
                <c:pt idx="267">
                  <c:v>0.2493005067000136</c:v>
                </c:pt>
                <c:pt idx="268">
                  <c:v>0.2505594030814201</c:v>
                </c:pt>
                <c:pt idx="269">
                  <c:v>0.246589810614275</c:v>
                </c:pt>
                <c:pt idx="270">
                  <c:v>0.2376400319342621</c:v>
                </c:pt>
                <c:pt idx="271">
                  <c:v>0.2314556604259992</c:v>
                </c:pt>
                <c:pt idx="272">
                  <c:v>0.2284926042996182</c:v>
                </c:pt>
                <c:pt idx="273">
                  <c:v>0.2262464238403503</c:v>
                </c:pt>
                <c:pt idx="274">
                  <c:v>0.2226879087709431</c:v>
                </c:pt>
                <c:pt idx="275">
                  <c:v>0.218871174269683</c:v>
                </c:pt>
                <c:pt idx="276">
                  <c:v>0.2176997225387962</c:v>
                </c:pt>
                <c:pt idx="277">
                  <c:v>0.2158202002667937</c:v>
                </c:pt>
                <c:pt idx="278">
                  <c:v>0.2165618480197955</c:v>
                </c:pt>
                <c:pt idx="279">
                  <c:v>0.2150288014328512</c:v>
                </c:pt>
                <c:pt idx="280">
                  <c:v>0.206493271427267</c:v>
                </c:pt>
                <c:pt idx="281">
                  <c:v>0.2101448065922507</c:v>
                </c:pt>
                <c:pt idx="282">
                  <c:v>0.2054615890967488</c:v>
                </c:pt>
                <c:pt idx="283">
                  <c:v>0.2029683349240383</c:v>
                </c:pt>
                <c:pt idx="284">
                  <c:v>0.2037163004071534</c:v>
                </c:pt>
                <c:pt idx="285">
                  <c:v>0.2006882624917593</c:v>
                </c:pt>
                <c:pt idx="286">
                  <c:v>0.1977134519696298</c:v>
                </c:pt>
                <c:pt idx="287">
                  <c:v>0.1908057685434529</c:v>
                </c:pt>
                <c:pt idx="288">
                  <c:v>0.1863465282813573</c:v>
                </c:pt>
                <c:pt idx="289">
                  <c:v>0.1801162416742698</c:v>
                </c:pt>
                <c:pt idx="290">
                  <c:v>0.1752223976364349</c:v>
                </c:pt>
                <c:pt idx="291">
                  <c:v>0.1757962887531681</c:v>
                </c:pt>
                <c:pt idx="292">
                  <c:v>0.1616402949974726</c:v>
                </c:pt>
                <c:pt idx="293">
                  <c:v>0.1597699166655799</c:v>
                </c:pt>
                <c:pt idx="294">
                  <c:v>0.1456066182230477</c:v>
                </c:pt>
                <c:pt idx="295">
                  <c:v>0.1274591399580899</c:v>
                </c:pt>
                <c:pt idx="296">
                  <c:v>0.1294408357365147</c:v>
                </c:pt>
                <c:pt idx="297">
                  <c:v>0.1284781800274855</c:v>
                </c:pt>
                <c:pt idx="298">
                  <c:v>0.1248340187325761</c:v>
                </c:pt>
                <c:pt idx="299">
                  <c:v>0.12511994876105</c:v>
                </c:pt>
                <c:pt idx="300">
                  <c:v>0.1563330458806565</c:v>
                </c:pt>
                <c:pt idx="302">
                  <c:v>0.1821728115936082</c:v>
                </c:pt>
                <c:pt idx="303">
                  <c:v>0.1796840108193986</c:v>
                </c:pt>
                <c:pt idx="304">
                  <c:v>0.1863402703194512</c:v>
                </c:pt>
                <c:pt idx="305">
                  <c:v>0.192560978675559</c:v>
                </c:pt>
                <c:pt idx="306">
                  <c:v>0.2101682470436111</c:v>
                </c:pt>
                <c:pt idx="307">
                  <c:v>0.2180280645666625</c:v>
                </c:pt>
                <c:pt idx="308">
                  <c:v>0.221612737923635</c:v>
                </c:pt>
                <c:pt idx="309">
                  <c:v>0.2165331457115104</c:v>
                </c:pt>
                <c:pt idx="310">
                  <c:v>0.2170291333787601</c:v>
                </c:pt>
                <c:pt idx="311">
                  <c:v>0.2092614476998558</c:v>
                </c:pt>
                <c:pt idx="312">
                  <c:v>0.2089952161715437</c:v>
                </c:pt>
                <c:pt idx="313">
                  <c:v>0.2072171595300825</c:v>
                </c:pt>
                <c:pt idx="314">
                  <c:v>0.2059441016648684</c:v>
                </c:pt>
                <c:pt idx="315">
                  <c:v>0.1662490391931039</c:v>
                </c:pt>
                <c:pt idx="316">
                  <c:v>0.1614561128614461</c:v>
                </c:pt>
                <c:pt idx="317">
                  <c:v>0.1619776037539042</c:v>
                </c:pt>
                <c:pt idx="318">
                  <c:v>0.1599247092151149</c:v>
                </c:pt>
                <c:pt idx="319">
                  <c:v>0.1605335764009571</c:v>
                </c:pt>
                <c:pt idx="320">
                  <c:v>0.1627557487393268</c:v>
                </c:pt>
                <c:pt idx="321">
                  <c:v>0.1572525816325908</c:v>
                </c:pt>
                <c:pt idx="322">
                  <c:v>0.1470677849193626</c:v>
                </c:pt>
                <c:pt idx="323">
                  <c:v>0.1821728115936082</c:v>
                </c:pt>
                <c:pt idx="325">
                  <c:v>-0.1026500681629598</c:v>
                </c:pt>
                <c:pt idx="326">
                  <c:v>-0.1069817487386662</c:v>
                </c:pt>
                <c:pt idx="327">
                  <c:v>-0.1071029412695922</c:v>
                </c:pt>
                <c:pt idx="328">
                  <c:v>-0.1101991318799406</c:v>
                </c:pt>
                <c:pt idx="329">
                  <c:v>-0.1061055818794278</c:v>
                </c:pt>
                <c:pt idx="330">
                  <c:v>-0.1069857334637843</c:v>
                </c:pt>
                <c:pt idx="331">
                  <c:v>-0.09663263718943874</c:v>
                </c:pt>
                <c:pt idx="332">
                  <c:v>-0.08822995805086015</c:v>
                </c:pt>
                <c:pt idx="333">
                  <c:v>-0.09127232993810748</c:v>
                </c:pt>
                <c:pt idx="334">
                  <c:v>-0.1005558289416</c:v>
                </c:pt>
                <c:pt idx="335">
                  <c:v>-0.1026500681629598</c:v>
                </c:pt>
                <c:pt idx="337">
                  <c:v>-0.1194338431256509</c:v>
                </c:pt>
                <c:pt idx="338">
                  <c:v>-0.1174277507185467</c:v>
                </c:pt>
                <c:pt idx="339">
                  <c:v>-0.1148566404404922</c:v>
                </c:pt>
                <c:pt idx="340">
                  <c:v>-0.1092219181568251</c:v>
                </c:pt>
                <c:pt idx="341">
                  <c:v>-0.1100705301762485</c:v>
                </c:pt>
                <c:pt idx="342">
                  <c:v>-0.1169396945240614</c:v>
                </c:pt>
                <c:pt idx="343">
                  <c:v>-0.1172328338689773</c:v>
                </c:pt>
                <c:pt idx="344">
                  <c:v>-0.1213370533031483</c:v>
                </c:pt>
                <c:pt idx="345">
                  <c:v>-0.1194338431256509</c:v>
                </c:pt>
                <c:pt idx="347">
                  <c:v>-0.1431129468693469</c:v>
                </c:pt>
                <c:pt idx="348">
                  <c:v>-0.1412268625320901</c:v>
                </c:pt>
                <c:pt idx="349">
                  <c:v>-0.1421867832903898</c:v>
                </c:pt>
                <c:pt idx="350">
                  <c:v>-0.1458999093925958</c:v>
                </c:pt>
                <c:pt idx="351">
                  <c:v>-0.1483492175496813</c:v>
                </c:pt>
                <c:pt idx="352">
                  <c:v>-0.1431129468693469</c:v>
                </c:pt>
                <c:pt idx="354">
                  <c:v>-0.169337958730436</c:v>
                </c:pt>
                <c:pt idx="355">
                  <c:v>-0.1664180016201918</c:v>
                </c:pt>
                <c:pt idx="356">
                  <c:v>-0.1670118617482935</c:v>
                </c:pt>
                <c:pt idx="357">
                  <c:v>-0.169021288575428</c:v>
                </c:pt>
                <c:pt idx="358">
                  <c:v>-0.1745051694495463</c:v>
                </c:pt>
                <c:pt idx="359">
                  <c:v>-0.1738087237950481</c:v>
                </c:pt>
                <c:pt idx="360">
                  <c:v>-0.169337958730436</c:v>
                </c:pt>
                <c:pt idx="362">
                  <c:v>0.05833991777267435</c:v>
                </c:pt>
                <c:pt idx="363">
                  <c:v>0.06026998776262396</c:v>
                </c:pt>
                <c:pt idx="364">
                  <c:v>0.06249355587572235</c:v>
                </c:pt>
                <c:pt idx="365">
                  <c:v>0.06107897950038799</c:v>
                </c:pt>
                <c:pt idx="366">
                  <c:v>0.06281398266116872</c:v>
                </c:pt>
                <c:pt idx="367">
                  <c:v>0.0674550701400098</c:v>
                </c:pt>
                <c:pt idx="368">
                  <c:v>0.07539879659514991</c:v>
                </c:pt>
                <c:pt idx="369">
                  <c:v>0.07322335971837973</c:v>
                </c:pt>
                <c:pt idx="370">
                  <c:v>0.0643165633393518</c:v>
                </c:pt>
                <c:pt idx="371">
                  <c:v>0.06362269947624727</c:v>
                </c:pt>
                <c:pt idx="372">
                  <c:v>0.06589209863735374</c:v>
                </c:pt>
                <c:pt idx="373">
                  <c:v>0.06584142723564573</c:v>
                </c:pt>
                <c:pt idx="374">
                  <c:v>0.06399456461049967</c:v>
                </c:pt>
                <c:pt idx="375">
                  <c:v>0.06042636041166432</c:v>
                </c:pt>
                <c:pt idx="376">
                  <c:v>0.06036399291272184</c:v>
                </c:pt>
                <c:pt idx="377">
                  <c:v>0.0560681054165585</c:v>
                </c:pt>
                <c:pt idx="378">
                  <c:v>0.003069470932259201</c:v>
                </c:pt>
                <c:pt idx="379">
                  <c:v>-0.001647500548760551</c:v>
                </c:pt>
                <c:pt idx="380">
                  <c:v>-0.008053386228586706</c:v>
                </c:pt>
                <c:pt idx="381">
                  <c:v>-0.005506563140888351</c:v>
                </c:pt>
                <c:pt idx="382">
                  <c:v>-0.007341992137195968</c:v>
                </c:pt>
                <c:pt idx="383">
                  <c:v>0.05833991777267435</c:v>
                </c:pt>
                <c:pt idx="385">
                  <c:v>-0.2307128931153545</c:v>
                </c:pt>
                <c:pt idx="386">
                  <c:v>-0.2344171250416336</c:v>
                </c:pt>
                <c:pt idx="387">
                  <c:v>-0.2316903047539057</c:v>
                </c:pt>
                <c:pt idx="388">
                  <c:v>-0.2326049153013631</c:v>
                </c:pt>
                <c:pt idx="389">
                  <c:v>-0.2285939103874171</c:v>
                </c:pt>
                <c:pt idx="390">
                  <c:v>-0.2223740186015746</c:v>
                </c:pt>
                <c:pt idx="391">
                  <c:v>-0.2189310782840951</c:v>
                </c:pt>
                <c:pt idx="392">
                  <c:v>-0.2252438790461266</c:v>
                </c:pt>
                <c:pt idx="393">
                  <c:v>-0.2230303961660981</c:v>
                </c:pt>
                <c:pt idx="394">
                  <c:v>-0.2180743969375145</c:v>
                </c:pt>
                <c:pt idx="395">
                  <c:v>-0.2162294521369078</c:v>
                </c:pt>
                <c:pt idx="396">
                  <c:v>-0.2143802283952249</c:v>
                </c:pt>
                <c:pt idx="397">
                  <c:v>-0.2107472872554703</c:v>
                </c:pt>
                <c:pt idx="398">
                  <c:v>-0.2089164767169434</c:v>
                </c:pt>
                <c:pt idx="399">
                  <c:v>-0.2004792643064042</c:v>
                </c:pt>
                <c:pt idx="400">
                  <c:v>-0.1929056161781289</c:v>
                </c:pt>
                <c:pt idx="401">
                  <c:v>-0.1895024357665291</c:v>
                </c:pt>
                <c:pt idx="402">
                  <c:v>-0.1861260019529822</c:v>
                </c:pt>
                <c:pt idx="403">
                  <c:v>-0.1929723563624141</c:v>
                </c:pt>
                <c:pt idx="404">
                  <c:v>-0.2685998553959439</c:v>
                </c:pt>
                <c:pt idx="405">
                  <c:v>-0.2615538262919171</c:v>
                </c:pt>
                <c:pt idx="406">
                  <c:v>-0.2586899064991792</c:v>
                </c:pt>
                <c:pt idx="407">
                  <c:v>-0.2619769038303649</c:v>
                </c:pt>
                <c:pt idx="408">
                  <c:v>-0.2479764309677702</c:v>
                </c:pt>
                <c:pt idx="409">
                  <c:v>-0.2509773038995486</c:v>
                </c:pt>
                <c:pt idx="410">
                  <c:v>-0.2522386471129827</c:v>
                </c:pt>
                <c:pt idx="411">
                  <c:v>-0.2418769748398841</c:v>
                </c:pt>
                <c:pt idx="412">
                  <c:v>-0.2307128931153545</c:v>
                </c:pt>
                <c:pt idx="414">
                  <c:v>0.06848692209714288</c:v>
                </c:pt>
                <c:pt idx="415">
                  <c:v>0.1046875663396269</c:v>
                </c:pt>
                <c:pt idx="416">
                  <c:v>0.1045578446968511</c:v>
                </c:pt>
                <c:pt idx="417">
                  <c:v>0.1094715904584665</c:v>
                </c:pt>
                <c:pt idx="418">
                  <c:v>0.1130999674919523</c:v>
                </c:pt>
                <c:pt idx="419">
                  <c:v>0.1119210672991646</c:v>
                </c:pt>
                <c:pt idx="420">
                  <c:v>0.1144344032442055</c:v>
                </c:pt>
                <c:pt idx="421">
                  <c:v>0.1090833027120338</c:v>
                </c:pt>
                <c:pt idx="422">
                  <c:v>0.1071681506038894</c:v>
                </c:pt>
                <c:pt idx="423">
                  <c:v>0.1086953278870959</c:v>
                </c:pt>
                <c:pt idx="424">
                  <c:v>0.1032097678798461</c:v>
                </c:pt>
                <c:pt idx="425">
                  <c:v>0.1042901147985682</c:v>
                </c:pt>
                <c:pt idx="426">
                  <c:v>0.1026735296503973</c:v>
                </c:pt>
                <c:pt idx="427">
                  <c:v>0.09586157099044648</c:v>
                </c:pt>
                <c:pt idx="428">
                  <c:v>0.09472552074063166</c:v>
                </c:pt>
                <c:pt idx="429">
                  <c:v>0.09252436411435584</c:v>
                </c:pt>
                <c:pt idx="430">
                  <c:v>0.08908955287624619</c:v>
                </c:pt>
                <c:pt idx="431">
                  <c:v>0.08859613880290283</c:v>
                </c:pt>
                <c:pt idx="432">
                  <c:v>0.07660852729453639</c:v>
                </c:pt>
                <c:pt idx="433">
                  <c:v>0.07926158869959676</c:v>
                </c:pt>
                <c:pt idx="434">
                  <c:v>0.0742860423728639</c:v>
                </c:pt>
                <c:pt idx="435">
                  <c:v>0.07283607441107839</c:v>
                </c:pt>
                <c:pt idx="436">
                  <c:v>0.07054265971075392</c:v>
                </c:pt>
                <c:pt idx="437">
                  <c:v>0.06157198021848469</c:v>
                </c:pt>
                <c:pt idx="438">
                  <c:v>0.05932900955690412</c:v>
                </c:pt>
                <c:pt idx="439">
                  <c:v>0.06042636041166432</c:v>
                </c:pt>
                <c:pt idx="440">
                  <c:v>0.06399456461049967</c:v>
                </c:pt>
                <c:pt idx="441">
                  <c:v>0.06584142723564573</c:v>
                </c:pt>
                <c:pt idx="442">
                  <c:v>0.06589209863735374</c:v>
                </c:pt>
                <c:pt idx="443">
                  <c:v>0.06362269947624727</c:v>
                </c:pt>
                <c:pt idx="444">
                  <c:v>0.0643165633393518</c:v>
                </c:pt>
                <c:pt idx="445">
                  <c:v>0.07322335971837973</c:v>
                </c:pt>
                <c:pt idx="446">
                  <c:v>0.07511222051741663</c:v>
                </c:pt>
                <c:pt idx="447">
                  <c:v>0.07491103916198162</c:v>
                </c:pt>
                <c:pt idx="448">
                  <c:v>0.06848692209714288</c:v>
                </c:pt>
                <c:pt idx="450">
                  <c:v>0.1291183579871041</c:v>
                </c:pt>
                <c:pt idx="451">
                  <c:v>0.1443112804696467</c:v>
                </c:pt>
                <c:pt idx="452">
                  <c:v>0.1503905056854126</c:v>
                </c:pt>
                <c:pt idx="453">
                  <c:v>0.1422133039543886</c:v>
                </c:pt>
                <c:pt idx="454">
                  <c:v>0.1427460740697968</c:v>
                </c:pt>
                <c:pt idx="455">
                  <c:v>0.1377097546576161</c:v>
                </c:pt>
                <c:pt idx="456">
                  <c:v>0.1354873634280157</c:v>
                </c:pt>
                <c:pt idx="457">
                  <c:v>0.1315503818818628</c:v>
                </c:pt>
                <c:pt idx="458">
                  <c:v>0.1288096061842485</c:v>
                </c:pt>
                <c:pt idx="459">
                  <c:v>0.1292247011223144</c:v>
                </c:pt>
                <c:pt idx="460">
                  <c:v>0.1262442296402456</c:v>
                </c:pt>
                <c:pt idx="461">
                  <c:v>0.1251840100883634</c:v>
                </c:pt>
                <c:pt idx="462">
                  <c:v>0.1209867226768382</c:v>
                </c:pt>
                <c:pt idx="463">
                  <c:v>0.1142901129149123</c:v>
                </c:pt>
                <c:pt idx="464">
                  <c:v>0.1087502485524429</c:v>
                </c:pt>
                <c:pt idx="465">
                  <c:v>0.1090833027120338</c:v>
                </c:pt>
                <c:pt idx="466">
                  <c:v>0.1144344032442055</c:v>
                </c:pt>
                <c:pt idx="467">
                  <c:v>0.1119210672991646</c:v>
                </c:pt>
                <c:pt idx="468">
                  <c:v>0.1130999674919523</c:v>
                </c:pt>
                <c:pt idx="469">
                  <c:v>0.1094715904584665</c:v>
                </c:pt>
                <c:pt idx="470">
                  <c:v>0.1147988620434983</c:v>
                </c:pt>
                <c:pt idx="471">
                  <c:v>0.1184149092533141</c:v>
                </c:pt>
                <c:pt idx="472">
                  <c:v>0.1291183579871041</c:v>
                </c:pt>
                <c:pt idx="474">
                  <c:v>-0.07819565705431591</c:v>
                </c:pt>
                <c:pt idx="475">
                  <c:v>0.009189877539734558</c:v>
                </c:pt>
                <c:pt idx="476">
                  <c:v>0.01481191758098091</c:v>
                </c:pt>
                <c:pt idx="477">
                  <c:v>0.01187794195308277</c:v>
                </c:pt>
                <c:pt idx="478">
                  <c:v>0.01574798205594624</c:v>
                </c:pt>
                <c:pt idx="479">
                  <c:v>0.018621740873365</c:v>
                </c:pt>
                <c:pt idx="480">
                  <c:v>0.01910200392202973</c:v>
                </c:pt>
                <c:pt idx="481">
                  <c:v>-0.08337275465441758</c:v>
                </c:pt>
                <c:pt idx="482">
                  <c:v>-0.08015092123225398</c:v>
                </c:pt>
                <c:pt idx="483">
                  <c:v>-0.07819565705431591</c:v>
                </c:pt>
                <c:pt idx="485">
                  <c:v>0.1625854651471154</c:v>
                </c:pt>
                <c:pt idx="486">
                  <c:v>0.1658987780891963</c:v>
                </c:pt>
                <c:pt idx="487">
                  <c:v>0.1678608394397048</c:v>
                </c:pt>
                <c:pt idx="488">
                  <c:v>0.1730955126973423</c:v>
                </c:pt>
                <c:pt idx="489">
                  <c:v>0.1761473039017066</c:v>
                </c:pt>
                <c:pt idx="490">
                  <c:v>0.1771450432997655</c:v>
                </c:pt>
                <c:pt idx="491">
                  <c:v>0.1809227671541357</c:v>
                </c:pt>
                <c:pt idx="492">
                  <c:v>0.1834006510268995</c:v>
                </c:pt>
                <c:pt idx="493">
                  <c:v>0.1868747378661362</c:v>
                </c:pt>
                <c:pt idx="494">
                  <c:v>0.1915893809877882</c:v>
                </c:pt>
                <c:pt idx="495">
                  <c:v>0.1824332834597643</c:v>
                </c:pt>
                <c:pt idx="496">
                  <c:v>0.1776490695093476</c:v>
                </c:pt>
                <c:pt idx="497">
                  <c:v>0.1704147746675101</c:v>
                </c:pt>
                <c:pt idx="498">
                  <c:v>0.1098027066628348</c:v>
                </c:pt>
                <c:pt idx="499">
                  <c:v>0.1102956336820348</c:v>
                </c:pt>
                <c:pt idx="500">
                  <c:v>0.09139713383099864</c:v>
                </c:pt>
                <c:pt idx="501">
                  <c:v>0.09200164365852398</c:v>
                </c:pt>
                <c:pt idx="502">
                  <c:v>0.09410339851329221</c:v>
                </c:pt>
                <c:pt idx="503">
                  <c:v>0.09397748061873536</c:v>
                </c:pt>
                <c:pt idx="504">
                  <c:v>0.09586157099044648</c:v>
                </c:pt>
                <c:pt idx="505">
                  <c:v>0.1026735296503973</c:v>
                </c:pt>
                <c:pt idx="506">
                  <c:v>0.1042901147985682</c:v>
                </c:pt>
                <c:pt idx="507">
                  <c:v>0.1032097678798461</c:v>
                </c:pt>
                <c:pt idx="508">
                  <c:v>0.1086953278870959</c:v>
                </c:pt>
                <c:pt idx="509">
                  <c:v>0.1071681506038894</c:v>
                </c:pt>
                <c:pt idx="510">
                  <c:v>0.1098781759178844</c:v>
                </c:pt>
                <c:pt idx="511">
                  <c:v>0.1142901129149123</c:v>
                </c:pt>
                <c:pt idx="512">
                  <c:v>0.1209867226768382</c:v>
                </c:pt>
                <c:pt idx="513">
                  <c:v>0.1251840100883634</c:v>
                </c:pt>
                <c:pt idx="514">
                  <c:v>0.1262442296402456</c:v>
                </c:pt>
                <c:pt idx="515">
                  <c:v>0.1292247011223144</c:v>
                </c:pt>
                <c:pt idx="516">
                  <c:v>0.1288096061842485</c:v>
                </c:pt>
                <c:pt idx="517">
                  <c:v>0.1315503818818628</c:v>
                </c:pt>
                <c:pt idx="518">
                  <c:v>0.1354873634280157</c:v>
                </c:pt>
                <c:pt idx="519">
                  <c:v>0.1377097546576161</c:v>
                </c:pt>
                <c:pt idx="520">
                  <c:v>0.1427460740697968</c:v>
                </c:pt>
                <c:pt idx="521">
                  <c:v>0.1422133039543886</c:v>
                </c:pt>
                <c:pt idx="522">
                  <c:v>0.1503905056854126</c:v>
                </c:pt>
                <c:pt idx="523">
                  <c:v>0.1496601423483866</c:v>
                </c:pt>
                <c:pt idx="524">
                  <c:v>0.15476645884431</c:v>
                </c:pt>
                <c:pt idx="525">
                  <c:v>0.1583277741101527</c:v>
                </c:pt>
                <c:pt idx="526">
                  <c:v>0.1625854651471154</c:v>
                </c:pt>
                <c:pt idx="528">
                  <c:v>0.03477431694342496</c:v>
                </c:pt>
                <c:pt idx="529">
                  <c:v>0.07028490031792475</c:v>
                </c:pt>
                <c:pt idx="530">
                  <c:v>0.07363535320469659</c:v>
                </c:pt>
                <c:pt idx="531">
                  <c:v>0.06873255365617187</c:v>
                </c:pt>
                <c:pt idx="532">
                  <c:v>0.06803484618661762</c:v>
                </c:pt>
                <c:pt idx="533">
                  <c:v>0.066559279124582</c:v>
                </c:pt>
                <c:pt idx="534">
                  <c:v>0.06505507871350351</c:v>
                </c:pt>
                <c:pt idx="535">
                  <c:v>0.09319350489878589</c:v>
                </c:pt>
                <c:pt idx="536">
                  <c:v>0.0920983626512886</c:v>
                </c:pt>
                <c:pt idx="537">
                  <c:v>0.09750737691665615</c:v>
                </c:pt>
                <c:pt idx="538">
                  <c:v>0.09299879019279317</c:v>
                </c:pt>
                <c:pt idx="539">
                  <c:v>0.09670906023298399</c:v>
                </c:pt>
                <c:pt idx="540">
                  <c:v>0.0980891642184458</c:v>
                </c:pt>
                <c:pt idx="541">
                  <c:v>0.1014183064195723</c:v>
                </c:pt>
                <c:pt idx="542">
                  <c:v>0.0995711919130379</c:v>
                </c:pt>
                <c:pt idx="543">
                  <c:v>0.09611870615021893</c:v>
                </c:pt>
                <c:pt idx="544">
                  <c:v>0.09564625060882162</c:v>
                </c:pt>
                <c:pt idx="545">
                  <c:v>0.1066135806609965</c:v>
                </c:pt>
                <c:pt idx="546">
                  <c:v>0.1044107505316946</c:v>
                </c:pt>
                <c:pt idx="547">
                  <c:v>0.09355069157539683</c:v>
                </c:pt>
                <c:pt idx="548">
                  <c:v>0.09335916217829736</c:v>
                </c:pt>
                <c:pt idx="549">
                  <c:v>0.0906785391787146</c:v>
                </c:pt>
                <c:pt idx="550">
                  <c:v>0.08989429570668284</c:v>
                </c:pt>
                <c:pt idx="551">
                  <c:v>0.08275766997790265</c:v>
                </c:pt>
                <c:pt idx="552">
                  <c:v>0.07936450646509695</c:v>
                </c:pt>
                <c:pt idx="553">
                  <c:v>0.07476210948368721</c:v>
                </c:pt>
                <c:pt idx="554">
                  <c:v>0.07262776367930421</c:v>
                </c:pt>
                <c:pt idx="555">
                  <c:v>0.06781111203576198</c:v>
                </c:pt>
                <c:pt idx="556">
                  <c:v>0.06631449159765647</c:v>
                </c:pt>
                <c:pt idx="557">
                  <c:v>0.06235716591992099</c:v>
                </c:pt>
                <c:pt idx="558">
                  <c:v>0.0621791256426974</c:v>
                </c:pt>
                <c:pt idx="559">
                  <c:v>0.05600846221929826</c:v>
                </c:pt>
                <c:pt idx="560">
                  <c:v>0.04200557748364438</c:v>
                </c:pt>
                <c:pt idx="561">
                  <c:v>0.03275648636959348</c:v>
                </c:pt>
                <c:pt idx="562">
                  <c:v>0.0313911249731731</c:v>
                </c:pt>
                <c:pt idx="563">
                  <c:v>0.03480416197463748</c:v>
                </c:pt>
                <c:pt idx="564">
                  <c:v>0.03404571493038883</c:v>
                </c:pt>
                <c:pt idx="565">
                  <c:v>0.0369184013551871</c:v>
                </c:pt>
                <c:pt idx="566">
                  <c:v>0.03216886336116756</c:v>
                </c:pt>
                <c:pt idx="567">
                  <c:v>0.02885429410748626</c:v>
                </c:pt>
                <c:pt idx="568">
                  <c:v>0.02848384796939502</c:v>
                </c:pt>
                <c:pt idx="569">
                  <c:v>0.03477431694342496</c:v>
                </c:pt>
                <c:pt idx="571">
                  <c:v>0.3152179871334871</c:v>
                </c:pt>
                <c:pt idx="572">
                  <c:v>0.3177808600718902</c:v>
                </c:pt>
                <c:pt idx="573">
                  <c:v>0.3171714572407278</c:v>
                </c:pt>
                <c:pt idx="574">
                  <c:v>0.3199853323384617</c:v>
                </c:pt>
                <c:pt idx="575">
                  <c:v>0.3248459331619235</c:v>
                </c:pt>
                <c:pt idx="576">
                  <c:v>0.3287864604291141</c:v>
                </c:pt>
                <c:pt idx="577">
                  <c:v>0.3323674435009311</c:v>
                </c:pt>
                <c:pt idx="578">
                  <c:v>0.3321324820777071</c:v>
                </c:pt>
                <c:pt idx="579">
                  <c:v>0.3267541060443214</c:v>
                </c:pt>
                <c:pt idx="580">
                  <c:v>0.3228575339326443</c:v>
                </c:pt>
                <c:pt idx="581">
                  <c:v>0.3190564156533668</c:v>
                </c:pt>
                <c:pt idx="582">
                  <c:v>0.3134180587399903</c:v>
                </c:pt>
                <c:pt idx="583">
                  <c:v>0.2870325498655126</c:v>
                </c:pt>
                <c:pt idx="584">
                  <c:v>0.286877464519727</c:v>
                </c:pt>
                <c:pt idx="585">
                  <c:v>0.3114419819471511</c:v>
                </c:pt>
                <c:pt idx="586">
                  <c:v>0.3152179871334871</c:v>
                </c:pt>
                <c:pt idx="588">
                  <c:v>0.218641377561815</c:v>
                </c:pt>
                <c:pt idx="589">
                  <c:v>0.2668215517163792</c:v>
                </c:pt>
                <c:pt idx="590">
                  <c:v>0.2727383554883474</c:v>
                </c:pt>
                <c:pt idx="591">
                  <c:v>0.2813219085343103</c:v>
                </c:pt>
                <c:pt idx="592">
                  <c:v>0.2803273297267236</c:v>
                </c:pt>
                <c:pt idx="593">
                  <c:v>0.2722504462812313</c:v>
                </c:pt>
                <c:pt idx="594">
                  <c:v>0.270379647386414</c:v>
                </c:pt>
                <c:pt idx="595">
                  <c:v>0.27164420592795</c:v>
                </c:pt>
                <c:pt idx="596">
                  <c:v>0.269002996391363</c:v>
                </c:pt>
                <c:pt idx="597">
                  <c:v>0.2657900348308975</c:v>
                </c:pt>
                <c:pt idx="598">
                  <c:v>0.2624969380074323</c:v>
                </c:pt>
                <c:pt idx="599">
                  <c:v>0.2632542035329738</c:v>
                </c:pt>
                <c:pt idx="600">
                  <c:v>0.2653540174532594</c:v>
                </c:pt>
                <c:pt idx="601">
                  <c:v>0.2650055622230201</c:v>
                </c:pt>
                <c:pt idx="602">
                  <c:v>0.2607533703336677</c:v>
                </c:pt>
                <c:pt idx="603">
                  <c:v>0.2601840044466979</c:v>
                </c:pt>
                <c:pt idx="604">
                  <c:v>0.2653596888198838</c:v>
                </c:pt>
                <c:pt idx="605">
                  <c:v>0.2570866000954167</c:v>
                </c:pt>
                <c:pt idx="606">
                  <c:v>0.2552398018557226</c:v>
                </c:pt>
                <c:pt idx="607">
                  <c:v>0.2530720713296209</c:v>
                </c:pt>
                <c:pt idx="608">
                  <c:v>0.251710179081535</c:v>
                </c:pt>
                <c:pt idx="609">
                  <c:v>0.2551138528458686</c:v>
                </c:pt>
                <c:pt idx="610">
                  <c:v>0.2472719329677789</c:v>
                </c:pt>
                <c:pt idx="611">
                  <c:v>0.2467667748477786</c:v>
                </c:pt>
                <c:pt idx="612">
                  <c:v>0.2429797729602675</c:v>
                </c:pt>
                <c:pt idx="613">
                  <c:v>0.2405348470380632</c:v>
                </c:pt>
                <c:pt idx="614">
                  <c:v>0.235785925603077</c:v>
                </c:pt>
                <c:pt idx="615">
                  <c:v>0.2325026405296969</c:v>
                </c:pt>
                <c:pt idx="616">
                  <c:v>0.2283972047762369</c:v>
                </c:pt>
                <c:pt idx="617">
                  <c:v>0.2200657000528705</c:v>
                </c:pt>
                <c:pt idx="618">
                  <c:v>0.218641377561815</c:v>
                </c:pt>
                <c:pt idx="620">
                  <c:v>0.3170551434976114</c:v>
                </c:pt>
                <c:pt idx="621">
                  <c:v>0.3125361692194202</c:v>
                </c:pt>
                <c:pt idx="622">
                  <c:v>0.3022381799260033</c:v>
                </c:pt>
                <c:pt idx="623">
                  <c:v>0.3067321839937399</c:v>
                </c:pt>
                <c:pt idx="624">
                  <c:v>0.3055644661231698</c:v>
                </c:pt>
                <c:pt idx="625">
                  <c:v>0.3084620930161852</c:v>
                </c:pt>
                <c:pt idx="626">
                  <c:v>0.3085182866336706</c:v>
                </c:pt>
                <c:pt idx="627">
                  <c:v>0.3137387204611297</c:v>
                </c:pt>
                <c:pt idx="628">
                  <c:v>0.3159591693210104</c:v>
                </c:pt>
                <c:pt idx="629">
                  <c:v>0.318812717442539</c:v>
                </c:pt>
                <c:pt idx="630">
                  <c:v>0.3255484614022419</c:v>
                </c:pt>
                <c:pt idx="631">
                  <c:v>0.3320713224338998</c:v>
                </c:pt>
                <c:pt idx="632">
                  <c:v>0.339026268534698</c:v>
                </c:pt>
                <c:pt idx="633">
                  <c:v>0.3434174532463353</c:v>
                </c:pt>
                <c:pt idx="634">
                  <c:v>0.3447008509289498</c:v>
                </c:pt>
                <c:pt idx="635">
                  <c:v>0.3471655291596397</c:v>
                </c:pt>
                <c:pt idx="636">
                  <c:v>0.3491807449789838</c:v>
                </c:pt>
                <c:pt idx="637">
                  <c:v>0.3531712461338206</c:v>
                </c:pt>
                <c:pt idx="638">
                  <c:v>0.3515459971765102</c:v>
                </c:pt>
                <c:pt idx="639">
                  <c:v>0.3498075743935884</c:v>
                </c:pt>
                <c:pt idx="640">
                  <c:v>0.3476674051501322</c:v>
                </c:pt>
                <c:pt idx="641">
                  <c:v>0.3454020851730558</c:v>
                </c:pt>
                <c:pt idx="642">
                  <c:v>0.3429747994443682</c:v>
                </c:pt>
                <c:pt idx="643">
                  <c:v>0.3400852363000046</c:v>
                </c:pt>
                <c:pt idx="644">
                  <c:v>0.3414736864042148</c:v>
                </c:pt>
                <c:pt idx="645">
                  <c:v>0.3391152500351462</c:v>
                </c:pt>
                <c:pt idx="646">
                  <c:v>0.3378311086244923</c:v>
                </c:pt>
                <c:pt idx="647">
                  <c:v>0.3337786164422238</c:v>
                </c:pt>
                <c:pt idx="648">
                  <c:v>0.3329833615313861</c:v>
                </c:pt>
                <c:pt idx="649">
                  <c:v>0.3313161838674554</c:v>
                </c:pt>
                <c:pt idx="650">
                  <c:v>0.3321468791188085</c:v>
                </c:pt>
                <c:pt idx="651">
                  <c:v>0.330497247270475</c:v>
                </c:pt>
                <c:pt idx="652">
                  <c:v>0.3280445768840358</c:v>
                </c:pt>
                <c:pt idx="653">
                  <c:v>0.324537899539084</c:v>
                </c:pt>
                <c:pt idx="654">
                  <c:v>0.3215322568949595</c:v>
                </c:pt>
                <c:pt idx="655">
                  <c:v>0.3170551434976114</c:v>
                </c:pt>
                <c:pt idx="657">
                  <c:v>0.1617205050366269</c:v>
                </c:pt>
                <c:pt idx="658">
                  <c:v>0.1184149092533141</c:v>
                </c:pt>
                <c:pt idx="659">
                  <c:v>0.1235239893962578</c:v>
                </c:pt>
                <c:pt idx="660">
                  <c:v>0.1245706962952996</c:v>
                </c:pt>
                <c:pt idx="661">
                  <c:v>0.1190126773749433</c:v>
                </c:pt>
                <c:pt idx="662">
                  <c:v>0.1204774383392723</c:v>
                </c:pt>
                <c:pt idx="663">
                  <c:v>0.1275319870881427</c:v>
                </c:pt>
                <c:pt idx="664">
                  <c:v>0.1280191509983532</c:v>
                </c:pt>
                <c:pt idx="665">
                  <c:v>0.1293300608019395</c:v>
                </c:pt>
                <c:pt idx="666">
                  <c:v>0.1300642920767442</c:v>
                </c:pt>
                <c:pt idx="667">
                  <c:v>0.1341550265135326</c:v>
                </c:pt>
                <c:pt idx="668">
                  <c:v>0.1326620194123355</c:v>
                </c:pt>
                <c:pt idx="669">
                  <c:v>0.1344896417132705</c:v>
                </c:pt>
                <c:pt idx="670">
                  <c:v>0.1434958283982533</c:v>
                </c:pt>
                <c:pt idx="671">
                  <c:v>0.1452658339215211</c:v>
                </c:pt>
                <c:pt idx="672">
                  <c:v>0.1529559132204901</c:v>
                </c:pt>
                <c:pt idx="673">
                  <c:v>0.1555154328137523</c:v>
                </c:pt>
                <c:pt idx="674">
                  <c:v>0.1541107832256908</c:v>
                </c:pt>
                <c:pt idx="675">
                  <c:v>0.1570591571164071</c:v>
                </c:pt>
                <c:pt idx="676">
                  <c:v>0.1571859120554385</c:v>
                </c:pt>
                <c:pt idx="677">
                  <c:v>0.1548987808555422</c:v>
                </c:pt>
                <c:pt idx="678">
                  <c:v>0.1547268813261566</c:v>
                </c:pt>
                <c:pt idx="679">
                  <c:v>0.1518869854173721</c:v>
                </c:pt>
                <c:pt idx="680">
                  <c:v>0.1515737462128096</c:v>
                </c:pt>
                <c:pt idx="681">
                  <c:v>0.1547642482648585</c:v>
                </c:pt>
                <c:pt idx="682">
                  <c:v>0.1589228006008988</c:v>
                </c:pt>
                <c:pt idx="683">
                  <c:v>0.1629640798054266</c:v>
                </c:pt>
                <c:pt idx="684">
                  <c:v>0.1668906054151165</c:v>
                </c:pt>
                <c:pt idx="685">
                  <c:v>0.1719348669656119</c:v>
                </c:pt>
                <c:pt idx="686">
                  <c:v>0.1715240944661171</c:v>
                </c:pt>
                <c:pt idx="687">
                  <c:v>0.1695818753769185</c:v>
                </c:pt>
                <c:pt idx="688">
                  <c:v>0.1691903120185382</c:v>
                </c:pt>
                <c:pt idx="689">
                  <c:v>0.1679003977249933</c:v>
                </c:pt>
                <c:pt idx="690">
                  <c:v>0.1617205050366269</c:v>
                </c:pt>
                <c:pt idx="692">
                  <c:v>0.1033797466919046</c:v>
                </c:pt>
                <c:pt idx="693">
                  <c:v>0.1013418431386312</c:v>
                </c:pt>
                <c:pt idx="694">
                  <c:v>0.1022634154315552</c:v>
                </c:pt>
                <c:pt idx="695">
                  <c:v>0.09935375028895842</c:v>
                </c:pt>
                <c:pt idx="696">
                  <c:v>0.1001540960834489</c:v>
                </c:pt>
                <c:pt idx="697">
                  <c:v>0.09586901950996184</c:v>
                </c:pt>
                <c:pt idx="698">
                  <c:v>0.07098545511234161</c:v>
                </c:pt>
                <c:pt idx="699">
                  <c:v>0.06718431006566726</c:v>
                </c:pt>
                <c:pt idx="700">
                  <c:v>0.08367516381404619</c:v>
                </c:pt>
                <c:pt idx="701">
                  <c:v>0.09274862312721562</c:v>
                </c:pt>
                <c:pt idx="702">
                  <c:v>0.0955103479413402</c:v>
                </c:pt>
                <c:pt idx="703">
                  <c:v>0.09030142925732228</c:v>
                </c:pt>
                <c:pt idx="704">
                  <c:v>0.09062396227982217</c:v>
                </c:pt>
                <c:pt idx="705">
                  <c:v>0.09271459001191965</c:v>
                </c:pt>
                <c:pt idx="706">
                  <c:v>0.09686325112363955</c:v>
                </c:pt>
                <c:pt idx="707">
                  <c:v>0.1035250318882127</c:v>
                </c:pt>
                <c:pt idx="708">
                  <c:v>0.1120324775159825</c:v>
                </c:pt>
                <c:pt idx="709">
                  <c:v>0.1180598565790385</c:v>
                </c:pt>
                <c:pt idx="710">
                  <c:v>0.1309610632201444</c:v>
                </c:pt>
                <c:pt idx="711">
                  <c:v>0.1319779049219137</c:v>
                </c:pt>
                <c:pt idx="712">
                  <c:v>0.137807331775524</c:v>
                </c:pt>
                <c:pt idx="713">
                  <c:v>0.1426194035266597</c:v>
                </c:pt>
                <c:pt idx="714">
                  <c:v>0.1453492442059797</c:v>
                </c:pt>
                <c:pt idx="715">
                  <c:v>0.1501562794267611</c:v>
                </c:pt>
                <c:pt idx="716">
                  <c:v>0.1516453996560595</c:v>
                </c:pt>
                <c:pt idx="717">
                  <c:v>0.1507647877836577</c:v>
                </c:pt>
                <c:pt idx="718">
                  <c:v>0.1409421948559362</c:v>
                </c:pt>
                <c:pt idx="719">
                  <c:v>0.1372560637449332</c:v>
                </c:pt>
                <c:pt idx="720">
                  <c:v>0.1371471498331538</c:v>
                </c:pt>
                <c:pt idx="721">
                  <c:v>0.1270070234316232</c:v>
                </c:pt>
                <c:pt idx="722">
                  <c:v>0.1253416671014373</c:v>
                </c:pt>
                <c:pt idx="723">
                  <c:v>0.1187355651625967</c:v>
                </c:pt>
                <c:pt idx="724">
                  <c:v>0.1136811028085564</c:v>
                </c:pt>
                <c:pt idx="725">
                  <c:v>0.1136553022801406</c:v>
                </c:pt>
                <c:pt idx="726">
                  <c:v>0.1119504160419708</c:v>
                </c:pt>
                <c:pt idx="727">
                  <c:v>0.1115169636626698</c:v>
                </c:pt>
                <c:pt idx="728">
                  <c:v>0.107568296876101</c:v>
                </c:pt>
                <c:pt idx="729">
                  <c:v>0.1033797466919046</c:v>
                </c:pt>
                <c:pt idx="731">
                  <c:v>0.04785828576019342</c:v>
                </c:pt>
                <c:pt idx="732">
                  <c:v>0.04453172541458129</c:v>
                </c:pt>
                <c:pt idx="733">
                  <c:v>0.04493314032823183</c:v>
                </c:pt>
                <c:pt idx="734">
                  <c:v>0.0381677752094703</c:v>
                </c:pt>
                <c:pt idx="735">
                  <c:v>0.03804893675633274</c:v>
                </c:pt>
                <c:pt idx="736">
                  <c:v>0.04107617757788543</c:v>
                </c:pt>
                <c:pt idx="737">
                  <c:v>0.03947031470662424</c:v>
                </c:pt>
                <c:pt idx="738">
                  <c:v>0.05709784718541748</c:v>
                </c:pt>
                <c:pt idx="739">
                  <c:v>0.06026998776262396</c:v>
                </c:pt>
                <c:pt idx="740">
                  <c:v>-0.005683286441982681</c:v>
                </c:pt>
                <c:pt idx="741">
                  <c:v>-0.005534097905242841</c:v>
                </c:pt>
                <c:pt idx="742">
                  <c:v>-0.01045882458071865</c:v>
                </c:pt>
                <c:pt idx="743">
                  <c:v>-0.007091326329195591</c:v>
                </c:pt>
                <c:pt idx="744">
                  <c:v>-0.00723484043716573</c:v>
                </c:pt>
                <c:pt idx="745">
                  <c:v>-0.009635407077198316</c:v>
                </c:pt>
                <c:pt idx="746">
                  <c:v>-0.01014468224023153</c:v>
                </c:pt>
                <c:pt idx="747">
                  <c:v>-0.01327940741312239</c:v>
                </c:pt>
                <c:pt idx="748">
                  <c:v>-0.01424575807619501</c:v>
                </c:pt>
                <c:pt idx="749">
                  <c:v>0.009820259953258397</c:v>
                </c:pt>
                <c:pt idx="750">
                  <c:v>0.00976141842455968</c:v>
                </c:pt>
                <c:pt idx="751">
                  <c:v>0.01203568532942506</c:v>
                </c:pt>
                <c:pt idx="752">
                  <c:v>0.01520717827134389</c:v>
                </c:pt>
                <c:pt idx="753">
                  <c:v>0.02520436503449809</c:v>
                </c:pt>
                <c:pt idx="754">
                  <c:v>0.02575908562963945</c:v>
                </c:pt>
                <c:pt idx="755">
                  <c:v>0.0351674161733012</c:v>
                </c:pt>
                <c:pt idx="756">
                  <c:v>0.04083255504302775</c:v>
                </c:pt>
                <c:pt idx="757">
                  <c:v>0.04258086693619232</c:v>
                </c:pt>
                <c:pt idx="758">
                  <c:v>0.04620751889498841</c:v>
                </c:pt>
                <c:pt idx="759">
                  <c:v>0.05216643519382044</c:v>
                </c:pt>
                <c:pt idx="760">
                  <c:v>0.0605426941524933</c:v>
                </c:pt>
                <c:pt idx="761">
                  <c:v>0.06171051943494613</c:v>
                </c:pt>
                <c:pt idx="762">
                  <c:v>0.07511272137705428</c:v>
                </c:pt>
                <c:pt idx="763">
                  <c:v>0.06228521547455501</c:v>
                </c:pt>
                <c:pt idx="764">
                  <c:v>0.04687929143489538</c:v>
                </c:pt>
                <c:pt idx="765">
                  <c:v>0.04785828576019342</c:v>
                </c:pt>
                <c:pt idx="767">
                  <c:v>0.05470684294290232</c:v>
                </c:pt>
                <c:pt idx="768">
                  <c:v>0.06036399291272184</c:v>
                </c:pt>
                <c:pt idx="769">
                  <c:v>0.05964261573170743</c:v>
                </c:pt>
                <c:pt idx="770">
                  <c:v>0.06157198021848469</c:v>
                </c:pt>
                <c:pt idx="771">
                  <c:v>0.07054265971075392</c:v>
                </c:pt>
                <c:pt idx="772">
                  <c:v>0.07174616100539821</c:v>
                </c:pt>
                <c:pt idx="773">
                  <c:v>0.07926158869959676</c:v>
                </c:pt>
                <c:pt idx="774">
                  <c:v>0.07660852729453639</c:v>
                </c:pt>
                <c:pt idx="775">
                  <c:v>0.08859613880290283</c:v>
                </c:pt>
                <c:pt idx="776">
                  <c:v>0.08908955287624619</c:v>
                </c:pt>
                <c:pt idx="777">
                  <c:v>0.09252436411435584</c:v>
                </c:pt>
                <c:pt idx="778">
                  <c:v>0.09472552074063166</c:v>
                </c:pt>
                <c:pt idx="779">
                  <c:v>0.09410339851329221</c:v>
                </c:pt>
                <c:pt idx="780">
                  <c:v>0.09200164365852398</c:v>
                </c:pt>
                <c:pt idx="781">
                  <c:v>0.08972642073825704</c:v>
                </c:pt>
                <c:pt idx="782">
                  <c:v>0.09009756745420283</c:v>
                </c:pt>
                <c:pt idx="783">
                  <c:v>0.08764692885617771</c:v>
                </c:pt>
                <c:pt idx="784">
                  <c:v>0.0786227199802591</c:v>
                </c:pt>
                <c:pt idx="785">
                  <c:v>0.08264517287947903</c:v>
                </c:pt>
                <c:pt idx="786">
                  <c:v>0.0812188196618506</c:v>
                </c:pt>
                <c:pt idx="787">
                  <c:v>0.01922986375412925</c:v>
                </c:pt>
                <c:pt idx="788">
                  <c:v>0.018621740873365</c:v>
                </c:pt>
                <c:pt idx="789">
                  <c:v>0.01574798205594624</c:v>
                </c:pt>
                <c:pt idx="790">
                  <c:v>0.01187794195308277</c:v>
                </c:pt>
                <c:pt idx="791">
                  <c:v>0.01481191758098091</c:v>
                </c:pt>
                <c:pt idx="792">
                  <c:v>0.01050960590224206</c:v>
                </c:pt>
                <c:pt idx="793">
                  <c:v>0.003069470932259201</c:v>
                </c:pt>
                <c:pt idx="794">
                  <c:v>0.05470684294290232</c:v>
                </c:pt>
                <c:pt idx="796">
                  <c:v>0.1066211024246505</c:v>
                </c:pt>
                <c:pt idx="797">
                  <c:v>0.1104132696707366</c:v>
                </c:pt>
                <c:pt idx="798">
                  <c:v>0.1120355673291834</c:v>
                </c:pt>
                <c:pt idx="799">
                  <c:v>0.1109316293380279</c:v>
                </c:pt>
                <c:pt idx="800">
                  <c:v>0.1141978910593409</c:v>
                </c:pt>
                <c:pt idx="801">
                  <c:v>0.1074100116046512</c:v>
                </c:pt>
                <c:pt idx="802">
                  <c:v>0.09750737691665615</c:v>
                </c:pt>
                <c:pt idx="803">
                  <c:v>0.0920983626512886</c:v>
                </c:pt>
                <c:pt idx="804">
                  <c:v>0.09319350489878589</c:v>
                </c:pt>
                <c:pt idx="805">
                  <c:v>0.06505507871350351</c:v>
                </c:pt>
                <c:pt idx="806">
                  <c:v>0.066559279124582</c:v>
                </c:pt>
                <c:pt idx="807">
                  <c:v>0.06803484618661762</c:v>
                </c:pt>
                <c:pt idx="808">
                  <c:v>0.06873255365617187</c:v>
                </c:pt>
                <c:pt idx="809">
                  <c:v>0.07363535320469659</c:v>
                </c:pt>
                <c:pt idx="810">
                  <c:v>0.07304145757123863</c:v>
                </c:pt>
                <c:pt idx="811">
                  <c:v>0.07076745641923435</c:v>
                </c:pt>
                <c:pt idx="812">
                  <c:v>0.07148584711702184</c:v>
                </c:pt>
                <c:pt idx="813">
                  <c:v>0.06883790587534459</c:v>
                </c:pt>
                <c:pt idx="814">
                  <c:v>0.07329568170146979</c:v>
                </c:pt>
                <c:pt idx="815">
                  <c:v>0.07232976364563108</c:v>
                </c:pt>
                <c:pt idx="816">
                  <c:v>0.07753135767339865</c:v>
                </c:pt>
                <c:pt idx="817">
                  <c:v>0.07709951886804797</c:v>
                </c:pt>
                <c:pt idx="818">
                  <c:v>0.08154212197783366</c:v>
                </c:pt>
                <c:pt idx="819">
                  <c:v>0.08059635234979318</c:v>
                </c:pt>
                <c:pt idx="820">
                  <c:v>0.1066211024246505</c:v>
                </c:pt>
                <c:pt idx="822">
                  <c:v>-0.09319237221432518</c:v>
                </c:pt>
                <c:pt idx="823">
                  <c:v>-0.09900557544584643</c:v>
                </c:pt>
                <c:pt idx="824">
                  <c:v>-0.1847430442457949</c:v>
                </c:pt>
                <c:pt idx="825">
                  <c:v>-0.1861260019529822</c:v>
                </c:pt>
                <c:pt idx="826">
                  <c:v>-0.1895024357665291</c:v>
                </c:pt>
                <c:pt idx="827">
                  <c:v>-0.1954969492976542</c:v>
                </c:pt>
                <c:pt idx="828">
                  <c:v>-0.2004792643064042</c:v>
                </c:pt>
                <c:pt idx="829">
                  <c:v>-0.2089164767169434</c:v>
                </c:pt>
                <c:pt idx="830">
                  <c:v>-0.2101536491397775</c:v>
                </c:pt>
                <c:pt idx="831">
                  <c:v>-0.2107472872554703</c:v>
                </c:pt>
                <c:pt idx="832">
                  <c:v>-0.2143802283952249</c:v>
                </c:pt>
                <c:pt idx="833">
                  <c:v>-0.2162294521369078</c:v>
                </c:pt>
                <c:pt idx="834">
                  <c:v>-0.2180743969375145</c:v>
                </c:pt>
                <c:pt idx="835">
                  <c:v>-0.2230303961660981</c:v>
                </c:pt>
                <c:pt idx="836">
                  <c:v>-0.2252438790461266</c:v>
                </c:pt>
                <c:pt idx="837">
                  <c:v>-0.2189310782840951</c:v>
                </c:pt>
                <c:pt idx="838">
                  <c:v>-0.2223740186015746</c:v>
                </c:pt>
                <c:pt idx="839">
                  <c:v>-0.2285939103874171</c:v>
                </c:pt>
                <c:pt idx="840">
                  <c:v>-0.2326049153013631</c:v>
                </c:pt>
                <c:pt idx="841">
                  <c:v>-0.2316903047539057</c:v>
                </c:pt>
                <c:pt idx="842">
                  <c:v>-0.2344171250416336</c:v>
                </c:pt>
                <c:pt idx="843">
                  <c:v>-0.2307128931153545</c:v>
                </c:pt>
                <c:pt idx="844">
                  <c:v>-0.1554581056839026</c:v>
                </c:pt>
                <c:pt idx="845">
                  <c:v>-0.09319237221432518</c:v>
                </c:pt>
                <c:pt idx="847">
                  <c:v>0.207721451118843</c:v>
                </c:pt>
                <c:pt idx="848">
                  <c:v>0.2775018206837583</c:v>
                </c:pt>
                <c:pt idx="849">
                  <c:v>0.2805524971800035</c:v>
                </c:pt>
                <c:pt idx="850">
                  <c:v>0.2765985876337219</c:v>
                </c:pt>
                <c:pt idx="851">
                  <c:v>0.2683393464046012</c:v>
                </c:pt>
                <c:pt idx="852">
                  <c:v>0.2687426971676026</c:v>
                </c:pt>
                <c:pt idx="853">
                  <c:v>0.2809732088785815</c:v>
                </c:pt>
                <c:pt idx="854">
                  <c:v>0.2827716640899953</c:v>
                </c:pt>
                <c:pt idx="855">
                  <c:v>0.27818893524235</c:v>
                </c:pt>
                <c:pt idx="856">
                  <c:v>0.2736131310597775</c:v>
                </c:pt>
                <c:pt idx="857">
                  <c:v>0.2734639910687256</c:v>
                </c:pt>
                <c:pt idx="858">
                  <c:v>0.2777639363898537</c:v>
                </c:pt>
                <c:pt idx="859">
                  <c:v>0.2757998639363383</c:v>
                </c:pt>
                <c:pt idx="860">
                  <c:v>0.2659801241312705</c:v>
                </c:pt>
                <c:pt idx="861">
                  <c:v>0.2588110601704844</c:v>
                </c:pt>
                <c:pt idx="862">
                  <c:v>0.2578605411340961</c:v>
                </c:pt>
                <c:pt idx="863">
                  <c:v>0.2546855368720276</c:v>
                </c:pt>
                <c:pt idx="864">
                  <c:v>0.2497892007693706</c:v>
                </c:pt>
                <c:pt idx="865">
                  <c:v>0.2308684882297401</c:v>
                </c:pt>
                <c:pt idx="866">
                  <c:v>0.215084720803403</c:v>
                </c:pt>
                <c:pt idx="867">
                  <c:v>0.2149924452417522</c:v>
                </c:pt>
                <c:pt idx="868">
                  <c:v>0.2123725228567422</c:v>
                </c:pt>
                <c:pt idx="869">
                  <c:v>0.211084002955365</c:v>
                </c:pt>
                <c:pt idx="870">
                  <c:v>0.2107202950291915</c:v>
                </c:pt>
                <c:pt idx="871">
                  <c:v>0.1933588247321485</c:v>
                </c:pt>
                <c:pt idx="872">
                  <c:v>0.1821728115936082</c:v>
                </c:pt>
                <c:pt idx="873">
                  <c:v>0.1651817466463913</c:v>
                </c:pt>
                <c:pt idx="874">
                  <c:v>0.1650576285828454</c:v>
                </c:pt>
                <c:pt idx="875">
                  <c:v>0.1677747329264122</c:v>
                </c:pt>
                <c:pt idx="876">
                  <c:v>0.1715985901227395</c:v>
                </c:pt>
                <c:pt idx="877">
                  <c:v>0.1819331947064337</c:v>
                </c:pt>
                <c:pt idx="878">
                  <c:v>0.1861642832346166</c:v>
                </c:pt>
                <c:pt idx="879">
                  <c:v>0.1867871344992176</c:v>
                </c:pt>
                <c:pt idx="880">
                  <c:v>0.1917623393200066</c:v>
                </c:pt>
                <c:pt idx="881">
                  <c:v>0.1943577278631471</c:v>
                </c:pt>
                <c:pt idx="882">
                  <c:v>0.1980495305986286</c:v>
                </c:pt>
                <c:pt idx="883">
                  <c:v>0.1980299265447798</c:v>
                </c:pt>
                <c:pt idx="884">
                  <c:v>0.207721451118843</c:v>
                </c:pt>
                <c:pt idx="886">
                  <c:v>-0.092879511138828</c:v>
                </c:pt>
                <c:pt idx="887">
                  <c:v>-0.03172388584374638</c:v>
                </c:pt>
                <c:pt idx="888">
                  <c:v>-0.02485623364420707</c:v>
                </c:pt>
                <c:pt idx="889">
                  <c:v>-0.0232885233973095</c:v>
                </c:pt>
                <c:pt idx="890">
                  <c:v>-0.01549280087590027</c:v>
                </c:pt>
                <c:pt idx="891">
                  <c:v>-0.008827681392713371</c:v>
                </c:pt>
                <c:pt idx="892">
                  <c:v>-0.001647500548760551</c:v>
                </c:pt>
                <c:pt idx="893">
                  <c:v>-0.001231732902583465</c:v>
                </c:pt>
                <c:pt idx="894">
                  <c:v>0.001041564512216842</c:v>
                </c:pt>
                <c:pt idx="895">
                  <c:v>0.002265363551051902</c:v>
                </c:pt>
                <c:pt idx="896">
                  <c:v>0.001555291006825695</c:v>
                </c:pt>
                <c:pt idx="897">
                  <c:v>0.009189877539734558</c:v>
                </c:pt>
                <c:pt idx="898">
                  <c:v>-0.08015092123225398</c:v>
                </c:pt>
                <c:pt idx="899">
                  <c:v>-0.07902767387339155</c:v>
                </c:pt>
                <c:pt idx="900">
                  <c:v>-0.1050689171664531</c:v>
                </c:pt>
                <c:pt idx="901">
                  <c:v>-0.1020953140327312</c:v>
                </c:pt>
                <c:pt idx="902">
                  <c:v>-0.092879511138828</c:v>
                </c:pt>
                <c:pt idx="904">
                  <c:v>0.3022381799260033</c:v>
                </c:pt>
                <c:pt idx="905">
                  <c:v>0.3125361692194202</c:v>
                </c:pt>
                <c:pt idx="906">
                  <c:v>0.3170551434976114</c:v>
                </c:pt>
                <c:pt idx="907">
                  <c:v>0.3165033915517673</c:v>
                </c:pt>
                <c:pt idx="908">
                  <c:v>0.3114419819471511</c:v>
                </c:pt>
                <c:pt idx="909">
                  <c:v>0.2969710345962324</c:v>
                </c:pt>
                <c:pt idx="910">
                  <c:v>0.2950601343173879</c:v>
                </c:pt>
                <c:pt idx="911">
                  <c:v>0.2942781576314675</c:v>
                </c:pt>
                <c:pt idx="912">
                  <c:v>0.2963495988830726</c:v>
                </c:pt>
                <c:pt idx="913">
                  <c:v>0.2952066910152558</c:v>
                </c:pt>
                <c:pt idx="914">
                  <c:v>0.3000402146054303</c:v>
                </c:pt>
                <c:pt idx="915">
                  <c:v>0.2981946059366911</c:v>
                </c:pt>
                <c:pt idx="916">
                  <c:v>0.2990739849143475</c:v>
                </c:pt>
                <c:pt idx="917">
                  <c:v>0.3022381799260033</c:v>
                </c:pt>
                <c:pt idx="919">
                  <c:v>0.2812664533964177</c:v>
                </c:pt>
                <c:pt idx="920">
                  <c:v>0.2860841028939871</c:v>
                </c:pt>
                <c:pt idx="921">
                  <c:v>0.2833791105186494</c:v>
                </c:pt>
                <c:pt idx="922">
                  <c:v>0.2871972252512753</c:v>
                </c:pt>
                <c:pt idx="923">
                  <c:v>0.2885547273755479</c:v>
                </c:pt>
                <c:pt idx="924">
                  <c:v>0.2825343232769041</c:v>
                </c:pt>
                <c:pt idx="925">
                  <c:v>0.2806764127579466</c:v>
                </c:pt>
                <c:pt idx="926">
                  <c:v>0.271085544645882</c:v>
                </c:pt>
                <c:pt idx="927">
                  <c:v>0.2700901329644044</c:v>
                </c:pt>
                <c:pt idx="928">
                  <c:v>0.2780558073782254</c:v>
                </c:pt>
                <c:pt idx="929">
                  <c:v>0.2712387586033437</c:v>
                </c:pt>
                <c:pt idx="930">
                  <c:v>0.2719481244646219</c:v>
                </c:pt>
                <c:pt idx="931">
                  <c:v>0.2704999410883681</c:v>
                </c:pt>
                <c:pt idx="932">
                  <c:v>0.2745649796046971</c:v>
                </c:pt>
                <c:pt idx="933">
                  <c:v>0.2812664533964177</c:v>
                </c:pt>
                <c:pt idx="935">
                  <c:v>-0.1572914133411126</c:v>
                </c:pt>
                <c:pt idx="936">
                  <c:v>-0.09656694960878837</c:v>
                </c:pt>
                <c:pt idx="937">
                  <c:v>-0.1040059151585486</c:v>
                </c:pt>
                <c:pt idx="938">
                  <c:v>-0.1560557371432295</c:v>
                </c:pt>
                <c:pt idx="939">
                  <c:v>-0.1551869234594978</c:v>
                </c:pt>
                <c:pt idx="940">
                  <c:v>-0.1798433109978168</c:v>
                </c:pt>
                <c:pt idx="941">
                  <c:v>-0.1808639125188803</c:v>
                </c:pt>
                <c:pt idx="942">
                  <c:v>-0.1932010396042709</c:v>
                </c:pt>
                <c:pt idx="943">
                  <c:v>-0.1794862459235321</c:v>
                </c:pt>
                <c:pt idx="944">
                  <c:v>-0.1572914133411126</c:v>
                </c:pt>
                <c:pt idx="946">
                  <c:v>-0.2685998553959439</c:v>
                </c:pt>
                <c:pt idx="947">
                  <c:v>-0.2309878280658808</c:v>
                </c:pt>
                <c:pt idx="948">
                  <c:v>-0.2503401737141602</c:v>
                </c:pt>
                <c:pt idx="949">
                  <c:v>-0.2523338025921221</c:v>
                </c:pt>
                <c:pt idx="950">
                  <c:v>-0.2549521479094546</c:v>
                </c:pt>
                <c:pt idx="951">
                  <c:v>-0.2601113789744811</c:v>
                </c:pt>
                <c:pt idx="952">
                  <c:v>-0.2624620581729492</c:v>
                </c:pt>
                <c:pt idx="953">
                  <c:v>-0.3190303315061458</c:v>
                </c:pt>
                <c:pt idx="954">
                  <c:v>-0.3058526174313785</c:v>
                </c:pt>
                <c:pt idx="955">
                  <c:v>-0.2685998553959439</c:v>
                </c:pt>
                <c:pt idx="957">
                  <c:v>0.2765479867414078</c:v>
                </c:pt>
                <c:pt idx="958">
                  <c:v>0.2795179818879931</c:v>
                </c:pt>
                <c:pt idx="959">
                  <c:v>0.27942176786744</c:v>
                </c:pt>
                <c:pt idx="960">
                  <c:v>0.2812901106768473</c:v>
                </c:pt>
                <c:pt idx="961">
                  <c:v>0.2839126281281638</c:v>
                </c:pt>
                <c:pt idx="962">
                  <c:v>0.286877464519727</c:v>
                </c:pt>
                <c:pt idx="963">
                  <c:v>0.2866004994538427</c:v>
                </c:pt>
                <c:pt idx="964">
                  <c:v>0.2905600998306391</c:v>
                </c:pt>
                <c:pt idx="965">
                  <c:v>0.2878863769199952</c:v>
                </c:pt>
                <c:pt idx="966">
                  <c:v>0.2892611395074958</c:v>
                </c:pt>
                <c:pt idx="967">
                  <c:v>0.2950295132475043</c:v>
                </c:pt>
                <c:pt idx="968">
                  <c:v>0.3027660941682853</c:v>
                </c:pt>
                <c:pt idx="969">
                  <c:v>0.3059600469443476</c:v>
                </c:pt>
                <c:pt idx="970">
                  <c:v>0.308961755531047</c:v>
                </c:pt>
                <c:pt idx="971">
                  <c:v>0.2960565213128554</c:v>
                </c:pt>
                <c:pt idx="972">
                  <c:v>0.2875073255133146</c:v>
                </c:pt>
                <c:pt idx="973">
                  <c:v>0.2857230311189687</c:v>
                </c:pt>
                <c:pt idx="974">
                  <c:v>0.2860841028939871</c:v>
                </c:pt>
                <c:pt idx="975">
                  <c:v>0.2717688237795794</c:v>
                </c:pt>
                <c:pt idx="976">
                  <c:v>0.2637326756927502</c:v>
                </c:pt>
                <c:pt idx="977">
                  <c:v>0.2080923670295143</c:v>
                </c:pt>
                <c:pt idx="978">
                  <c:v>0.2072905196842615</c:v>
                </c:pt>
                <c:pt idx="979">
                  <c:v>0.2171520387088537</c:v>
                </c:pt>
                <c:pt idx="980">
                  <c:v>0.2129255949563571</c:v>
                </c:pt>
                <c:pt idx="981">
                  <c:v>0.2198453472597481</c:v>
                </c:pt>
                <c:pt idx="982">
                  <c:v>0.2289890502963978</c:v>
                </c:pt>
                <c:pt idx="983">
                  <c:v>0.2321435405980009</c:v>
                </c:pt>
                <c:pt idx="984">
                  <c:v>0.2421481858422199</c:v>
                </c:pt>
                <c:pt idx="985">
                  <c:v>0.2471624376827484</c:v>
                </c:pt>
                <c:pt idx="986">
                  <c:v>0.2468040427853713</c:v>
                </c:pt>
                <c:pt idx="987">
                  <c:v>0.2436602916961676</c:v>
                </c:pt>
                <c:pt idx="988">
                  <c:v>0.2438094206874297</c:v>
                </c:pt>
                <c:pt idx="989">
                  <c:v>0.2538971183645578</c:v>
                </c:pt>
                <c:pt idx="990">
                  <c:v>0.2587211222943198</c:v>
                </c:pt>
                <c:pt idx="991">
                  <c:v>0.2765479867414078</c:v>
                </c:pt>
                <c:pt idx="993">
                  <c:v>0.1985563720523578</c:v>
                </c:pt>
                <c:pt idx="994">
                  <c:v>0.2023845525681012</c:v>
                </c:pt>
                <c:pt idx="995">
                  <c:v>0.2006231582246429</c:v>
                </c:pt>
                <c:pt idx="996">
                  <c:v>0.2022222494284377</c:v>
                </c:pt>
                <c:pt idx="997">
                  <c:v>0.200929085130286</c:v>
                </c:pt>
                <c:pt idx="998">
                  <c:v>0.1967021617509166</c:v>
                </c:pt>
                <c:pt idx="999">
                  <c:v>0.1935337910512605</c:v>
                </c:pt>
                <c:pt idx="1000">
                  <c:v>0.1908583491622532</c:v>
                </c:pt>
                <c:pt idx="1001">
                  <c:v>0.1892187503750611</c:v>
                </c:pt>
                <c:pt idx="1002">
                  <c:v>0.1868547237177565</c:v>
                </c:pt>
                <c:pt idx="1003">
                  <c:v>0.1843911826354946</c:v>
                </c:pt>
                <c:pt idx="1004">
                  <c:v>0.1809227671541357</c:v>
                </c:pt>
                <c:pt idx="1005">
                  <c:v>0.1771450432997655</c:v>
                </c:pt>
                <c:pt idx="1006">
                  <c:v>0.1761473039017066</c:v>
                </c:pt>
                <c:pt idx="1007">
                  <c:v>0.1730955126973423</c:v>
                </c:pt>
                <c:pt idx="1008">
                  <c:v>0.1678608394397048</c:v>
                </c:pt>
                <c:pt idx="1009">
                  <c:v>0.1658987780891963</c:v>
                </c:pt>
                <c:pt idx="1010">
                  <c:v>0.1583277741101527</c:v>
                </c:pt>
                <c:pt idx="1011">
                  <c:v>0.15476645884431</c:v>
                </c:pt>
                <c:pt idx="1012">
                  <c:v>0.1496601423483866</c:v>
                </c:pt>
                <c:pt idx="1013">
                  <c:v>0.1444470663418546</c:v>
                </c:pt>
                <c:pt idx="1014">
                  <c:v>0.1617205050366269</c:v>
                </c:pt>
                <c:pt idx="1015">
                  <c:v>0.1689140547161665</c:v>
                </c:pt>
                <c:pt idx="1016">
                  <c:v>0.1699942025378486</c:v>
                </c:pt>
                <c:pt idx="1017">
                  <c:v>0.1750795888632456</c:v>
                </c:pt>
                <c:pt idx="1018">
                  <c:v>0.1843102668390909</c:v>
                </c:pt>
                <c:pt idx="1019">
                  <c:v>0.1985563720523578</c:v>
                </c:pt>
                <c:pt idx="1021">
                  <c:v>-0.05641308924497803</c:v>
                </c:pt>
                <c:pt idx="1022">
                  <c:v>0.01910200392202973</c:v>
                </c:pt>
                <c:pt idx="1023">
                  <c:v>0.02213934371064784</c:v>
                </c:pt>
                <c:pt idx="1024">
                  <c:v>0.02186016895809912</c:v>
                </c:pt>
                <c:pt idx="1025">
                  <c:v>0.01114685198527482</c:v>
                </c:pt>
                <c:pt idx="1026">
                  <c:v>0.01021408183872524</c:v>
                </c:pt>
                <c:pt idx="1027">
                  <c:v>0.005719160511571025</c:v>
                </c:pt>
                <c:pt idx="1028">
                  <c:v>-0.002155470498294623</c:v>
                </c:pt>
                <c:pt idx="1029">
                  <c:v>-0.005002645464174955</c:v>
                </c:pt>
                <c:pt idx="1030">
                  <c:v>-0.01224276452210899</c:v>
                </c:pt>
                <c:pt idx="1031">
                  <c:v>-0.01324762082708699</c:v>
                </c:pt>
                <c:pt idx="1032">
                  <c:v>-0.01691605250151133</c:v>
                </c:pt>
                <c:pt idx="1033">
                  <c:v>-0.01807049140675429</c:v>
                </c:pt>
                <c:pt idx="1034">
                  <c:v>-0.02433538268853617</c:v>
                </c:pt>
                <c:pt idx="1035">
                  <c:v>-0.02689786413322474</c:v>
                </c:pt>
                <c:pt idx="1036">
                  <c:v>-0.03112552482343682</c:v>
                </c:pt>
                <c:pt idx="1037">
                  <c:v>-0.03385440405620643</c:v>
                </c:pt>
                <c:pt idx="1038">
                  <c:v>-0.03570201821427454</c:v>
                </c:pt>
                <c:pt idx="1039">
                  <c:v>-0.04566945165045171</c:v>
                </c:pt>
                <c:pt idx="1040">
                  <c:v>-0.04657288517418781</c:v>
                </c:pt>
                <c:pt idx="1041">
                  <c:v>-0.0528431405740598</c:v>
                </c:pt>
                <c:pt idx="1042">
                  <c:v>-0.05701042129868896</c:v>
                </c:pt>
                <c:pt idx="1043">
                  <c:v>-0.0555739571224947</c:v>
                </c:pt>
                <c:pt idx="1044">
                  <c:v>-0.0972133233617067</c:v>
                </c:pt>
                <c:pt idx="1045">
                  <c:v>-0.09656694960878837</c:v>
                </c:pt>
                <c:pt idx="1046">
                  <c:v>-0.05641308924497803</c:v>
                </c:pt>
                <c:pt idx="1048">
                  <c:v>-0.3250324495215123</c:v>
                </c:pt>
                <c:pt idx="1049">
                  <c:v>-0.3219209268649514</c:v>
                </c:pt>
                <c:pt idx="1050">
                  <c:v>-0.3223055988044737</c:v>
                </c:pt>
                <c:pt idx="1051">
                  <c:v>-0.3167864932238766</c:v>
                </c:pt>
                <c:pt idx="1052">
                  <c:v>-0.3108867651682817</c:v>
                </c:pt>
                <c:pt idx="1053">
                  <c:v>-0.3040204418813676</c:v>
                </c:pt>
                <c:pt idx="1054">
                  <c:v>-0.2969226364294688</c:v>
                </c:pt>
                <c:pt idx="1055">
                  <c:v>-0.2919832331019115</c:v>
                </c:pt>
                <c:pt idx="1056">
                  <c:v>-0.2764057376082348</c:v>
                </c:pt>
                <c:pt idx="1057">
                  <c:v>-0.2519580400335957</c:v>
                </c:pt>
                <c:pt idx="1058">
                  <c:v>-0.2484441102838648</c:v>
                </c:pt>
                <c:pt idx="1059">
                  <c:v>-0.2479764309677702</c:v>
                </c:pt>
                <c:pt idx="1060">
                  <c:v>-0.2619769038303649</c:v>
                </c:pt>
                <c:pt idx="1061">
                  <c:v>-0.2586899064991792</c:v>
                </c:pt>
                <c:pt idx="1062">
                  <c:v>-0.2615538262919171</c:v>
                </c:pt>
                <c:pt idx="1063">
                  <c:v>-0.2685998553959439</c:v>
                </c:pt>
                <c:pt idx="1064">
                  <c:v>-0.3580312138666843</c:v>
                </c:pt>
                <c:pt idx="1065">
                  <c:v>-0.3591902652649607</c:v>
                </c:pt>
                <c:pt idx="1066">
                  <c:v>-0.357854540464134</c:v>
                </c:pt>
                <c:pt idx="1067">
                  <c:v>-0.348225837833695</c:v>
                </c:pt>
                <c:pt idx="1068">
                  <c:v>-0.3352830897717488</c:v>
                </c:pt>
                <c:pt idx="1069">
                  <c:v>-0.3338523557261264</c:v>
                </c:pt>
                <c:pt idx="1070">
                  <c:v>-0.3284752759770114</c:v>
                </c:pt>
                <c:pt idx="1071">
                  <c:v>-0.3250324495215123</c:v>
                </c:pt>
                <c:pt idx="1073">
                  <c:v>0.2073396011712331</c:v>
                </c:pt>
                <c:pt idx="1074">
                  <c:v>0.2080923670295143</c:v>
                </c:pt>
                <c:pt idx="1075">
                  <c:v>0.2637326756927502</c:v>
                </c:pt>
                <c:pt idx="1076">
                  <c:v>0.2685356752549111</c:v>
                </c:pt>
                <c:pt idx="1077">
                  <c:v>0.2688272953466865</c:v>
                </c:pt>
                <c:pt idx="1078">
                  <c:v>0.2745649796046971</c:v>
                </c:pt>
                <c:pt idx="1079">
                  <c:v>0.2704999410883681</c:v>
                </c:pt>
                <c:pt idx="1080">
                  <c:v>0.2719481244646219</c:v>
                </c:pt>
                <c:pt idx="1081">
                  <c:v>0.2706587676531195</c:v>
                </c:pt>
                <c:pt idx="1082">
                  <c:v>0.2780558073782254</c:v>
                </c:pt>
                <c:pt idx="1083">
                  <c:v>0.2777618650288878</c:v>
                </c:pt>
                <c:pt idx="1084">
                  <c:v>0.2745162263096295</c:v>
                </c:pt>
                <c:pt idx="1085">
                  <c:v>0.2668215517163792</c:v>
                </c:pt>
                <c:pt idx="1086">
                  <c:v>0.2049966833151442</c:v>
                </c:pt>
                <c:pt idx="1087">
                  <c:v>0.1985563720523578</c:v>
                </c:pt>
                <c:pt idx="1088">
                  <c:v>0.2073396011712331</c:v>
                </c:pt>
                <c:pt idx="1090">
                  <c:v>0.3115772170530748</c:v>
                </c:pt>
                <c:pt idx="1091">
                  <c:v>0.3134180587399903</c:v>
                </c:pt>
                <c:pt idx="1092">
                  <c:v>0.316784175274016</c:v>
                </c:pt>
                <c:pt idx="1093">
                  <c:v>0.315204235002874</c:v>
                </c:pt>
                <c:pt idx="1094">
                  <c:v>0.3150902348824696</c:v>
                </c:pt>
                <c:pt idx="1095">
                  <c:v>0.3105572753920418</c:v>
                </c:pt>
                <c:pt idx="1096">
                  <c:v>0.3082830205665723</c:v>
                </c:pt>
                <c:pt idx="1097">
                  <c:v>0.3115772170530748</c:v>
                </c:pt>
                <c:pt idx="1099">
                  <c:v>0.1868572842367287</c:v>
                </c:pt>
                <c:pt idx="1100">
                  <c:v>0.1933588247321485</c:v>
                </c:pt>
                <c:pt idx="1101">
                  <c:v>0.2107202950291915</c:v>
                </c:pt>
                <c:pt idx="1102">
                  <c:v>0.211084002955365</c:v>
                </c:pt>
                <c:pt idx="1103">
                  <c:v>0.2123725228567422</c:v>
                </c:pt>
                <c:pt idx="1104">
                  <c:v>0.2149924452417522</c:v>
                </c:pt>
                <c:pt idx="1105">
                  <c:v>0.215084720803403</c:v>
                </c:pt>
                <c:pt idx="1106">
                  <c:v>0.2308684882297401</c:v>
                </c:pt>
                <c:pt idx="1107">
                  <c:v>0.2497892007693706</c:v>
                </c:pt>
                <c:pt idx="1108">
                  <c:v>0.2448792234533702</c:v>
                </c:pt>
                <c:pt idx="1109">
                  <c:v>0.2408180646642096</c:v>
                </c:pt>
                <c:pt idx="1110">
                  <c:v>0.2376013645392636</c:v>
                </c:pt>
                <c:pt idx="1111">
                  <c:v>0.221612737923635</c:v>
                </c:pt>
                <c:pt idx="1112">
                  <c:v>0.2180280645666625</c:v>
                </c:pt>
                <c:pt idx="1113">
                  <c:v>0.2101682470436111</c:v>
                </c:pt>
                <c:pt idx="1114">
                  <c:v>0.192560978675559</c:v>
                </c:pt>
                <c:pt idx="1115">
                  <c:v>0.1863402703194512</c:v>
                </c:pt>
                <c:pt idx="1116">
                  <c:v>0.1796840108193986</c:v>
                </c:pt>
                <c:pt idx="1117">
                  <c:v>0.1821728115936082</c:v>
                </c:pt>
                <c:pt idx="1118">
                  <c:v>0.1868572842367287</c:v>
                </c:pt>
                <c:pt idx="1120">
                  <c:v>-0.0976741866089014</c:v>
                </c:pt>
                <c:pt idx="1121">
                  <c:v>-0.006812779283337116</c:v>
                </c:pt>
                <c:pt idx="1122">
                  <c:v>-0.01045882458071865</c:v>
                </c:pt>
                <c:pt idx="1123">
                  <c:v>-0.005534097905242841</c:v>
                </c:pt>
                <c:pt idx="1124">
                  <c:v>-0.005683286441982681</c:v>
                </c:pt>
                <c:pt idx="1125">
                  <c:v>-0.007341992137195968</c:v>
                </c:pt>
                <c:pt idx="1126">
                  <c:v>-0.005506563140888351</c:v>
                </c:pt>
                <c:pt idx="1127">
                  <c:v>-0.008053386228586706</c:v>
                </c:pt>
                <c:pt idx="1128">
                  <c:v>-0.005697632421193187</c:v>
                </c:pt>
                <c:pt idx="1129">
                  <c:v>-0.01549280087590027</c:v>
                </c:pt>
                <c:pt idx="1130">
                  <c:v>-0.0232885233973095</c:v>
                </c:pt>
                <c:pt idx="1131">
                  <c:v>-0.02485623364420707</c:v>
                </c:pt>
                <c:pt idx="1132">
                  <c:v>-0.03172388584374638</c:v>
                </c:pt>
                <c:pt idx="1133">
                  <c:v>-0.1020953140327312</c:v>
                </c:pt>
                <c:pt idx="1134">
                  <c:v>-0.0976741866089014</c:v>
                </c:pt>
                <c:pt idx="1136">
                  <c:v>0.1102956336820348</c:v>
                </c:pt>
                <c:pt idx="1137">
                  <c:v>0.1098027066628348</c:v>
                </c:pt>
                <c:pt idx="1138">
                  <c:v>0.1586232811874341</c:v>
                </c:pt>
                <c:pt idx="1139">
                  <c:v>0.1980299265447798</c:v>
                </c:pt>
                <c:pt idx="1140">
                  <c:v>0.1980495305986286</c:v>
                </c:pt>
                <c:pt idx="1141">
                  <c:v>0.1943577278631471</c:v>
                </c:pt>
                <c:pt idx="1142">
                  <c:v>0.1917623393200066</c:v>
                </c:pt>
                <c:pt idx="1143">
                  <c:v>0.1867871344992176</c:v>
                </c:pt>
                <c:pt idx="1144">
                  <c:v>0.1861642832346166</c:v>
                </c:pt>
                <c:pt idx="1145">
                  <c:v>0.1819331947064337</c:v>
                </c:pt>
                <c:pt idx="1146">
                  <c:v>0.1715985901227395</c:v>
                </c:pt>
                <c:pt idx="1147">
                  <c:v>0.1677747329264122</c:v>
                </c:pt>
                <c:pt idx="1148">
                  <c:v>0.1650576285828454</c:v>
                </c:pt>
                <c:pt idx="1149">
                  <c:v>0.1651817466463913</c:v>
                </c:pt>
                <c:pt idx="1150">
                  <c:v>0.08059635234979318</c:v>
                </c:pt>
                <c:pt idx="1151">
                  <c:v>0.09009756745420283</c:v>
                </c:pt>
                <c:pt idx="1152">
                  <c:v>0.08972642073825704</c:v>
                </c:pt>
                <c:pt idx="1153">
                  <c:v>0.1102956336820348</c:v>
                </c:pt>
                <c:pt idx="1155">
                  <c:v>-0.08073402495178153</c:v>
                </c:pt>
                <c:pt idx="1156">
                  <c:v>-0.0555739571224947</c:v>
                </c:pt>
                <c:pt idx="1157">
                  <c:v>-0.05701042129868896</c:v>
                </c:pt>
                <c:pt idx="1158">
                  <c:v>-0.0528431405740598</c:v>
                </c:pt>
                <c:pt idx="1159">
                  <c:v>-0.04657288517418781</c:v>
                </c:pt>
                <c:pt idx="1160">
                  <c:v>-0.04566945165045171</c:v>
                </c:pt>
                <c:pt idx="1161">
                  <c:v>-0.03570201821427454</c:v>
                </c:pt>
                <c:pt idx="1162">
                  <c:v>-0.03385440405620643</c:v>
                </c:pt>
                <c:pt idx="1163">
                  <c:v>-0.03112552482343682</c:v>
                </c:pt>
                <c:pt idx="1164">
                  <c:v>-0.02689786413322474</c:v>
                </c:pt>
                <c:pt idx="1165">
                  <c:v>-0.02433538268853617</c:v>
                </c:pt>
                <c:pt idx="1166">
                  <c:v>-0.01807049140675429</c:v>
                </c:pt>
                <c:pt idx="1167">
                  <c:v>-0.01691605250151133</c:v>
                </c:pt>
                <c:pt idx="1168">
                  <c:v>-0.01324762082708699</c:v>
                </c:pt>
                <c:pt idx="1169">
                  <c:v>-0.01224276452210899</c:v>
                </c:pt>
                <c:pt idx="1170">
                  <c:v>-0.005002645464174955</c:v>
                </c:pt>
                <c:pt idx="1171">
                  <c:v>-0.002155470498294623</c:v>
                </c:pt>
                <c:pt idx="1172">
                  <c:v>0.005719160511571025</c:v>
                </c:pt>
                <c:pt idx="1173">
                  <c:v>0.01021408183872524</c:v>
                </c:pt>
                <c:pt idx="1174">
                  <c:v>0.01114685198527482</c:v>
                </c:pt>
                <c:pt idx="1175">
                  <c:v>0.02338923373484954</c:v>
                </c:pt>
                <c:pt idx="1176">
                  <c:v>0.02829148119583471</c:v>
                </c:pt>
                <c:pt idx="1177">
                  <c:v>0.02885429410748626</c:v>
                </c:pt>
                <c:pt idx="1178">
                  <c:v>0.03216886336116756</c:v>
                </c:pt>
                <c:pt idx="1179">
                  <c:v>0.0369184013551871</c:v>
                </c:pt>
                <c:pt idx="1180">
                  <c:v>0.03404571493038883</c:v>
                </c:pt>
                <c:pt idx="1181">
                  <c:v>0.03480416197463748</c:v>
                </c:pt>
                <c:pt idx="1182">
                  <c:v>0.0313911249731731</c:v>
                </c:pt>
                <c:pt idx="1183">
                  <c:v>0.03275648636959348</c:v>
                </c:pt>
                <c:pt idx="1184">
                  <c:v>0.02242102194743185</c:v>
                </c:pt>
                <c:pt idx="1185">
                  <c:v>0.01957599658791156</c:v>
                </c:pt>
                <c:pt idx="1186">
                  <c:v>0.01903962336980322</c:v>
                </c:pt>
                <c:pt idx="1187">
                  <c:v>0.01565723134942161</c:v>
                </c:pt>
                <c:pt idx="1188">
                  <c:v>0.01493604237200852</c:v>
                </c:pt>
                <c:pt idx="1189">
                  <c:v>0.01681500323176268</c:v>
                </c:pt>
                <c:pt idx="1190">
                  <c:v>0.009443971170266571</c:v>
                </c:pt>
                <c:pt idx="1191">
                  <c:v>0.0002229995079444205</c:v>
                </c:pt>
                <c:pt idx="1192">
                  <c:v>-0.007346273763342123</c:v>
                </c:pt>
                <c:pt idx="1193">
                  <c:v>-0.01019373214040405</c:v>
                </c:pt>
                <c:pt idx="1194">
                  <c:v>-0.006180530557748934</c:v>
                </c:pt>
                <c:pt idx="1195">
                  <c:v>-0.01191495264013889</c:v>
                </c:pt>
                <c:pt idx="1196">
                  <c:v>-0.02188399304181141</c:v>
                </c:pt>
                <c:pt idx="1197">
                  <c:v>-0.02358364925823205</c:v>
                </c:pt>
                <c:pt idx="1198">
                  <c:v>-0.02404731044860208</c:v>
                </c:pt>
                <c:pt idx="1199">
                  <c:v>-0.0222439859969051</c:v>
                </c:pt>
                <c:pt idx="1200">
                  <c:v>-0.02450006629679383</c:v>
                </c:pt>
                <c:pt idx="1201">
                  <c:v>-0.01927956117316142</c:v>
                </c:pt>
                <c:pt idx="1202">
                  <c:v>-0.02416374558063732</c:v>
                </c:pt>
                <c:pt idx="1203">
                  <c:v>-0.02612072840722764</c:v>
                </c:pt>
                <c:pt idx="1204">
                  <c:v>-0.03477199005962135</c:v>
                </c:pt>
                <c:pt idx="1205">
                  <c:v>-0.04213325477231148</c:v>
                </c:pt>
                <c:pt idx="1206">
                  <c:v>-0.04991022004572827</c:v>
                </c:pt>
                <c:pt idx="1207">
                  <c:v>-0.05391292666706735</c:v>
                </c:pt>
                <c:pt idx="1208">
                  <c:v>-0.05413438542845944</c:v>
                </c:pt>
                <c:pt idx="1209">
                  <c:v>-0.06619386810327146</c:v>
                </c:pt>
                <c:pt idx="1210">
                  <c:v>-0.07130900223301508</c:v>
                </c:pt>
                <c:pt idx="1211">
                  <c:v>-0.08193133144429345</c:v>
                </c:pt>
                <c:pt idx="1212">
                  <c:v>-0.09578783483302557</c:v>
                </c:pt>
                <c:pt idx="1213">
                  <c:v>-0.09665367189728424</c:v>
                </c:pt>
                <c:pt idx="1214">
                  <c:v>-0.1003340709168683</c:v>
                </c:pt>
                <c:pt idx="1215">
                  <c:v>-0.1086707668315127</c:v>
                </c:pt>
                <c:pt idx="1216">
                  <c:v>-0.1111822608086764</c:v>
                </c:pt>
                <c:pt idx="1217">
                  <c:v>-0.1288454560226946</c:v>
                </c:pt>
                <c:pt idx="1218">
                  <c:v>-0.1331970006368322</c:v>
                </c:pt>
                <c:pt idx="1219">
                  <c:v>-0.1510392573588745</c:v>
                </c:pt>
                <c:pt idx="1220">
                  <c:v>-0.1566497883511999</c:v>
                </c:pt>
                <c:pt idx="1221">
                  <c:v>-0.1560557371432295</c:v>
                </c:pt>
                <c:pt idx="1222">
                  <c:v>-0.1040059151585486</c:v>
                </c:pt>
                <c:pt idx="1223">
                  <c:v>-0.09774468019311601</c:v>
                </c:pt>
                <c:pt idx="1224">
                  <c:v>-0.08073402495178153</c:v>
                </c:pt>
                <c:pt idx="1226">
                  <c:v>-0.207183933560942</c:v>
                </c:pt>
                <c:pt idx="1227">
                  <c:v>-0.1929723563624141</c:v>
                </c:pt>
                <c:pt idx="1228">
                  <c:v>-0.1957516548215613</c:v>
                </c:pt>
                <c:pt idx="1229">
                  <c:v>-0.1699212452867149</c:v>
                </c:pt>
                <c:pt idx="1230">
                  <c:v>-0.1794862459235321</c:v>
                </c:pt>
                <c:pt idx="1231">
                  <c:v>-0.2476624618525105</c:v>
                </c:pt>
                <c:pt idx="1232">
                  <c:v>-0.2309878280658808</c:v>
                </c:pt>
                <c:pt idx="1233">
                  <c:v>-0.207183933560942</c:v>
                </c:pt>
                <c:pt idx="1235">
                  <c:v>0.2783510610559812</c:v>
                </c:pt>
                <c:pt idx="1236">
                  <c:v>0.2803273297267236</c:v>
                </c:pt>
                <c:pt idx="1237">
                  <c:v>0.2776265784195094</c:v>
                </c:pt>
                <c:pt idx="1238">
                  <c:v>0.2759922094656723</c:v>
                </c:pt>
                <c:pt idx="1239">
                  <c:v>0.2739893328836713</c:v>
                </c:pt>
                <c:pt idx="1240">
                  <c:v>0.2727942376293747</c:v>
                </c:pt>
                <c:pt idx="1241">
                  <c:v>0.2749335766269976</c:v>
                </c:pt>
                <c:pt idx="1242">
                  <c:v>0.2783510610559812</c:v>
                </c:pt>
                <c:pt idx="1244">
                  <c:v>0.2342427738921736</c:v>
                </c:pt>
                <c:pt idx="1245">
                  <c:v>0.2421834345145255</c:v>
                </c:pt>
                <c:pt idx="1246">
                  <c:v>0.2429797729602675</c:v>
                </c:pt>
                <c:pt idx="1247">
                  <c:v>0.2450484382174367</c:v>
                </c:pt>
                <c:pt idx="1248">
                  <c:v>0.2472719329677789</c:v>
                </c:pt>
                <c:pt idx="1249">
                  <c:v>0.2522361894316584</c:v>
                </c:pt>
                <c:pt idx="1250">
                  <c:v>0.2537441298703977</c:v>
                </c:pt>
                <c:pt idx="1251">
                  <c:v>0.2511691411736316</c:v>
                </c:pt>
                <c:pt idx="1252">
                  <c:v>0.252109698752829</c:v>
                </c:pt>
                <c:pt idx="1253">
                  <c:v>0.2555614821470747</c:v>
                </c:pt>
                <c:pt idx="1254">
                  <c:v>0.2567729947941309</c:v>
                </c:pt>
                <c:pt idx="1255">
                  <c:v>0.2616706676047102</c:v>
                </c:pt>
                <c:pt idx="1256">
                  <c:v>0.2676550936602908</c:v>
                </c:pt>
                <c:pt idx="1257">
                  <c:v>0.266983603633739</c:v>
                </c:pt>
                <c:pt idx="1258">
                  <c:v>0.2693214355314779</c:v>
                </c:pt>
                <c:pt idx="1259">
                  <c:v>0.2680905210891882</c:v>
                </c:pt>
                <c:pt idx="1260">
                  <c:v>0.2700672597121685</c:v>
                </c:pt>
                <c:pt idx="1261">
                  <c:v>0.2686539158792705</c:v>
                </c:pt>
                <c:pt idx="1262">
                  <c:v>0.2648023129497121</c:v>
                </c:pt>
                <c:pt idx="1263">
                  <c:v>0.2676565302358491</c:v>
                </c:pt>
                <c:pt idx="1264">
                  <c:v>0.2744200288165241</c:v>
                </c:pt>
                <c:pt idx="1265">
                  <c:v>0.2775018206837583</c:v>
                </c:pt>
                <c:pt idx="1266">
                  <c:v>0.2278908665850609</c:v>
                </c:pt>
                <c:pt idx="1267">
                  <c:v>0.1706035009988941</c:v>
                </c:pt>
                <c:pt idx="1268">
                  <c:v>0.1776490695093476</c:v>
                </c:pt>
                <c:pt idx="1269">
                  <c:v>0.1824332834597643</c:v>
                </c:pt>
                <c:pt idx="1270">
                  <c:v>0.1915893809877882</c:v>
                </c:pt>
                <c:pt idx="1271">
                  <c:v>0.1964073932509731</c:v>
                </c:pt>
                <c:pt idx="1272">
                  <c:v>0.2003599266355325</c:v>
                </c:pt>
                <c:pt idx="1273">
                  <c:v>0.2025029996184272</c:v>
                </c:pt>
                <c:pt idx="1274">
                  <c:v>0.2058498752822892</c:v>
                </c:pt>
                <c:pt idx="1275">
                  <c:v>0.2142834224308926</c:v>
                </c:pt>
                <c:pt idx="1276">
                  <c:v>0.2138334909517164</c:v>
                </c:pt>
                <c:pt idx="1277">
                  <c:v>0.2198204302816275</c:v>
                </c:pt>
                <c:pt idx="1278">
                  <c:v>0.2248221827062921</c:v>
                </c:pt>
                <c:pt idx="1279">
                  <c:v>0.2276827339248152</c:v>
                </c:pt>
                <c:pt idx="1280">
                  <c:v>0.2296280470526873</c:v>
                </c:pt>
                <c:pt idx="1281">
                  <c:v>0.2344834679627954</c:v>
                </c:pt>
                <c:pt idx="1282">
                  <c:v>0.2342427738921736</c:v>
                </c:pt>
                <c:pt idx="1284">
                  <c:v>0.2985303261934938</c:v>
                </c:pt>
                <c:pt idx="1285">
                  <c:v>0.2981946059366911</c:v>
                </c:pt>
                <c:pt idx="1286">
                  <c:v>0.3000402146054303</c:v>
                </c:pt>
                <c:pt idx="1287">
                  <c:v>0.2952066910152558</c:v>
                </c:pt>
                <c:pt idx="1288">
                  <c:v>0.2963495988830726</c:v>
                </c:pt>
                <c:pt idx="1289">
                  <c:v>0.2942781576314675</c:v>
                </c:pt>
                <c:pt idx="1290">
                  <c:v>0.2950601343173879</c:v>
                </c:pt>
                <c:pt idx="1291">
                  <c:v>0.2969710345962324</c:v>
                </c:pt>
                <c:pt idx="1292">
                  <c:v>0.286877464519727</c:v>
                </c:pt>
                <c:pt idx="1293">
                  <c:v>0.2839126281281638</c:v>
                </c:pt>
                <c:pt idx="1294">
                  <c:v>0.2812901106768473</c:v>
                </c:pt>
                <c:pt idx="1295">
                  <c:v>0.27942176786744</c:v>
                </c:pt>
                <c:pt idx="1296">
                  <c:v>0.2795179818879931</c:v>
                </c:pt>
                <c:pt idx="1297">
                  <c:v>0.2765479867414078</c:v>
                </c:pt>
                <c:pt idx="1298">
                  <c:v>0.2985303261934938</c:v>
                </c:pt>
                <c:pt idx="1300">
                  <c:v>-0.2418769748398841</c:v>
                </c:pt>
                <c:pt idx="1301">
                  <c:v>-0.2522386471129827</c:v>
                </c:pt>
                <c:pt idx="1302">
                  <c:v>-0.2519580400335957</c:v>
                </c:pt>
                <c:pt idx="1303">
                  <c:v>-0.2764057376082348</c:v>
                </c:pt>
                <c:pt idx="1304">
                  <c:v>-0.2919832331019115</c:v>
                </c:pt>
                <c:pt idx="1305">
                  <c:v>-0.2969226364294688</c:v>
                </c:pt>
                <c:pt idx="1306">
                  <c:v>-0.3040204418813676</c:v>
                </c:pt>
                <c:pt idx="1307">
                  <c:v>-0.3108867651682817</c:v>
                </c:pt>
                <c:pt idx="1308">
                  <c:v>-0.3167864932238766</c:v>
                </c:pt>
                <c:pt idx="1309">
                  <c:v>-0.3223055988044737</c:v>
                </c:pt>
                <c:pt idx="1310">
                  <c:v>-0.3214211697623617</c:v>
                </c:pt>
                <c:pt idx="1311">
                  <c:v>-0.3238969917882755</c:v>
                </c:pt>
                <c:pt idx="1312">
                  <c:v>-0.327012552754044</c:v>
                </c:pt>
                <c:pt idx="1313">
                  <c:v>-0.3341671933279402</c:v>
                </c:pt>
                <c:pt idx="1314">
                  <c:v>-0.3311561878778055</c:v>
                </c:pt>
                <c:pt idx="1315">
                  <c:v>-0.3324368856627299</c:v>
                </c:pt>
                <c:pt idx="1316">
                  <c:v>-0.3311106290953416</c:v>
                </c:pt>
                <c:pt idx="1317">
                  <c:v>-0.3325777646989794</c:v>
                </c:pt>
                <c:pt idx="1318">
                  <c:v>-0.3297420219400183</c:v>
                </c:pt>
                <c:pt idx="1319">
                  <c:v>-0.3239760799325386</c:v>
                </c:pt>
                <c:pt idx="1320">
                  <c:v>-0.3110222957355529</c:v>
                </c:pt>
                <c:pt idx="1321">
                  <c:v>-0.3102147931969168</c:v>
                </c:pt>
                <c:pt idx="1322">
                  <c:v>-0.308769829849805</c:v>
                </c:pt>
                <c:pt idx="1323">
                  <c:v>-0.3103975509107565</c:v>
                </c:pt>
                <c:pt idx="1324">
                  <c:v>-0.3077931614412063</c:v>
                </c:pt>
                <c:pt idx="1325">
                  <c:v>-0.3048408910956231</c:v>
                </c:pt>
                <c:pt idx="1326">
                  <c:v>-0.3043178703913476</c:v>
                </c:pt>
                <c:pt idx="1327">
                  <c:v>-0.3070911574487316</c:v>
                </c:pt>
                <c:pt idx="1328">
                  <c:v>-0.3061387665528238</c:v>
                </c:pt>
                <c:pt idx="1329">
                  <c:v>-0.2418769748398841</c:v>
                </c:pt>
                <c:pt idx="1331">
                  <c:v>0.06718431006566726</c:v>
                </c:pt>
                <c:pt idx="1332">
                  <c:v>0.07098545511234161</c:v>
                </c:pt>
                <c:pt idx="1333">
                  <c:v>0.09586901950996184</c:v>
                </c:pt>
                <c:pt idx="1334">
                  <c:v>0.1001540960834489</c:v>
                </c:pt>
                <c:pt idx="1335">
                  <c:v>0.09935375028895842</c:v>
                </c:pt>
                <c:pt idx="1336">
                  <c:v>0.1022634154315552</c:v>
                </c:pt>
                <c:pt idx="1337">
                  <c:v>0.1013418431386312</c:v>
                </c:pt>
                <c:pt idx="1338">
                  <c:v>0.1033797466919046</c:v>
                </c:pt>
                <c:pt idx="1339">
                  <c:v>0.09858226500316955</c:v>
                </c:pt>
                <c:pt idx="1340">
                  <c:v>0.100044638406029</c:v>
                </c:pt>
                <c:pt idx="1341">
                  <c:v>0.1075617446840763</c:v>
                </c:pt>
                <c:pt idx="1342">
                  <c:v>0.1100192455570576</c:v>
                </c:pt>
                <c:pt idx="1343">
                  <c:v>0.1057066309742424</c:v>
                </c:pt>
                <c:pt idx="1344">
                  <c:v>0.1021643727367992</c:v>
                </c:pt>
                <c:pt idx="1345">
                  <c:v>0.1046875663396269</c:v>
                </c:pt>
                <c:pt idx="1346">
                  <c:v>0.06848692209714288</c:v>
                </c:pt>
                <c:pt idx="1347">
                  <c:v>0.0674550701400098</c:v>
                </c:pt>
                <c:pt idx="1348">
                  <c:v>0.06281398266116872</c:v>
                </c:pt>
                <c:pt idx="1349">
                  <c:v>0.06107897950038799</c:v>
                </c:pt>
                <c:pt idx="1350">
                  <c:v>0.06249355587572235</c:v>
                </c:pt>
                <c:pt idx="1351">
                  <c:v>0.05709784718541748</c:v>
                </c:pt>
                <c:pt idx="1352">
                  <c:v>0.03947031470662424</c:v>
                </c:pt>
                <c:pt idx="1353">
                  <c:v>0.04107617757788543</c:v>
                </c:pt>
                <c:pt idx="1354">
                  <c:v>0.03804893675633274</c:v>
                </c:pt>
                <c:pt idx="1355">
                  <c:v>0.0381677752094703</c:v>
                </c:pt>
                <c:pt idx="1356">
                  <c:v>0.04493314032823183</c:v>
                </c:pt>
                <c:pt idx="1357">
                  <c:v>0.04453172541458129</c:v>
                </c:pt>
                <c:pt idx="1358">
                  <c:v>0.04690669553100977</c:v>
                </c:pt>
                <c:pt idx="1359">
                  <c:v>0.05056161567222225</c:v>
                </c:pt>
                <c:pt idx="1360">
                  <c:v>0.06174892756009193</c:v>
                </c:pt>
                <c:pt idx="1361">
                  <c:v>0.06286428604878912</c:v>
                </c:pt>
                <c:pt idx="1362">
                  <c:v>0.06134936686488746</c:v>
                </c:pt>
                <c:pt idx="1363">
                  <c:v>0.06718431006566726</c:v>
                </c:pt>
                <c:pt idx="1365">
                  <c:v>0.2023845525681012</c:v>
                </c:pt>
                <c:pt idx="1366">
                  <c:v>0.2049966833151442</c:v>
                </c:pt>
                <c:pt idx="1367">
                  <c:v>0.218641377561815</c:v>
                </c:pt>
                <c:pt idx="1368">
                  <c:v>0.2200657000528705</c:v>
                </c:pt>
                <c:pt idx="1369">
                  <c:v>0.2244471637730037</c:v>
                </c:pt>
                <c:pt idx="1370">
                  <c:v>0.2262768965304897</c:v>
                </c:pt>
                <c:pt idx="1371">
                  <c:v>0.2283972047762369</c:v>
                </c:pt>
                <c:pt idx="1372">
                  <c:v>0.2325026405296969</c:v>
                </c:pt>
                <c:pt idx="1373">
                  <c:v>0.235785925603077</c:v>
                </c:pt>
                <c:pt idx="1374">
                  <c:v>0.2405348470380632</c:v>
                </c:pt>
                <c:pt idx="1375">
                  <c:v>0.2429797729602675</c:v>
                </c:pt>
                <c:pt idx="1376">
                  <c:v>0.2421834345145255</c:v>
                </c:pt>
                <c:pt idx="1377">
                  <c:v>0.2342427738921736</c:v>
                </c:pt>
                <c:pt idx="1378">
                  <c:v>0.2344834679627954</c:v>
                </c:pt>
                <c:pt idx="1379">
                  <c:v>0.2296280470526873</c:v>
                </c:pt>
                <c:pt idx="1380">
                  <c:v>0.2276827339248152</c:v>
                </c:pt>
                <c:pt idx="1381">
                  <c:v>0.2248221827062921</c:v>
                </c:pt>
                <c:pt idx="1382">
                  <c:v>0.2198204302816275</c:v>
                </c:pt>
                <c:pt idx="1383">
                  <c:v>0.2138334909517164</c:v>
                </c:pt>
                <c:pt idx="1384">
                  <c:v>0.2142834224308926</c:v>
                </c:pt>
                <c:pt idx="1385">
                  <c:v>0.2058498752822892</c:v>
                </c:pt>
                <c:pt idx="1386">
                  <c:v>0.2025029996184272</c:v>
                </c:pt>
                <c:pt idx="1387">
                  <c:v>0.2003599266355325</c:v>
                </c:pt>
                <c:pt idx="1388">
                  <c:v>0.1964073932509731</c:v>
                </c:pt>
                <c:pt idx="1389">
                  <c:v>0.1834006510268995</c:v>
                </c:pt>
                <c:pt idx="1390">
                  <c:v>0.1809227671541357</c:v>
                </c:pt>
                <c:pt idx="1391">
                  <c:v>0.1843911826354946</c:v>
                </c:pt>
                <c:pt idx="1392">
                  <c:v>0.1868547237177565</c:v>
                </c:pt>
                <c:pt idx="1393">
                  <c:v>0.1892187503750611</c:v>
                </c:pt>
                <c:pt idx="1394">
                  <c:v>0.1908583491622532</c:v>
                </c:pt>
                <c:pt idx="1395">
                  <c:v>0.1935337910512605</c:v>
                </c:pt>
                <c:pt idx="1396">
                  <c:v>0.1967021617509166</c:v>
                </c:pt>
                <c:pt idx="1397">
                  <c:v>0.200929085130286</c:v>
                </c:pt>
                <c:pt idx="1398">
                  <c:v>0.2022222494284377</c:v>
                </c:pt>
                <c:pt idx="1399">
                  <c:v>0.2006231582246429</c:v>
                </c:pt>
                <c:pt idx="1400">
                  <c:v>0.2023845525681012</c:v>
                </c:pt>
                <c:pt idx="1402">
                  <c:v>-0.1607086071413295</c:v>
                </c:pt>
                <c:pt idx="1403">
                  <c:v>-0.09920737263908895</c:v>
                </c:pt>
                <c:pt idx="1404">
                  <c:v>-0.1050689171664531</c:v>
                </c:pt>
                <c:pt idx="1405">
                  <c:v>-0.1957516548215613</c:v>
                </c:pt>
                <c:pt idx="1406">
                  <c:v>-0.1847430442457949</c:v>
                </c:pt>
                <c:pt idx="1407">
                  <c:v>-0.1607086071413295</c:v>
                </c:pt>
              </c:numCache>
            </c:numRef>
          </c:xVal>
          <c:yVal>
            <c:numRef>
              <c:f>'Outline US'!$B$2:$B$1410</c:f>
              <c:numCache>
                <c:formatCode>General</c:formatCode>
                <c:ptCount val="1409"/>
                <c:pt idx="0">
                  <c:v>-0.1729005601576896</c:v>
                </c:pt>
                <c:pt idx="1">
                  <c:v>-0.17473344832271</c:v>
                </c:pt>
                <c:pt idx="2">
                  <c:v>-0.1796904605296635</c:v>
                </c:pt>
                <c:pt idx="3">
                  <c:v>-0.1788240872143815</c:v>
                </c:pt>
                <c:pt idx="4">
                  <c:v>-0.1805044339548367</c:v>
                </c:pt>
                <c:pt idx="5">
                  <c:v>-0.1784712560290205</c:v>
                </c:pt>
                <c:pt idx="6">
                  <c:v>-0.1729005601576896</c:v>
                </c:pt>
                <c:pt idx="8">
                  <c:v>-0.1656539148816074</c:v>
                </c:pt>
                <c:pt idx="9">
                  <c:v>-0.1653823368637568</c:v>
                </c:pt>
                <c:pt idx="10">
                  <c:v>-0.1681277698315561</c:v>
                </c:pt>
                <c:pt idx="11">
                  <c:v>-0.1678289799863236</c:v>
                </c:pt>
                <c:pt idx="12">
                  <c:v>-0.1694371863249118</c:v>
                </c:pt>
                <c:pt idx="13">
                  <c:v>-0.1656539148816074</c:v>
                </c:pt>
                <c:pt idx="15">
                  <c:v>-0.1082898301366565</c:v>
                </c:pt>
                <c:pt idx="16">
                  <c:v>-0.1078874760890952</c:v>
                </c:pt>
                <c:pt idx="17">
                  <c:v>-0.1095512777747294</c:v>
                </c:pt>
                <c:pt idx="18">
                  <c:v>-0.1577660398868848</c:v>
                </c:pt>
                <c:pt idx="19">
                  <c:v>-0.1564466440435571</c:v>
                </c:pt>
                <c:pt idx="20">
                  <c:v>-0.162885560885804</c:v>
                </c:pt>
                <c:pt idx="21">
                  <c:v>-0.1569541711004921</c:v>
                </c:pt>
                <c:pt idx="22">
                  <c:v>-0.1700292042150837</c:v>
                </c:pt>
                <c:pt idx="23">
                  <c:v>-0.1712215645195929</c:v>
                </c:pt>
                <c:pt idx="24">
                  <c:v>-0.1782423655391323</c:v>
                </c:pt>
                <c:pt idx="25">
                  <c:v>-0.1755494177831424</c:v>
                </c:pt>
                <c:pt idx="26">
                  <c:v>-0.1764196836356945</c:v>
                </c:pt>
                <c:pt idx="27">
                  <c:v>-0.173631857591074</c:v>
                </c:pt>
                <c:pt idx="28">
                  <c:v>-0.1700777411486368</c:v>
                </c:pt>
                <c:pt idx="29">
                  <c:v>-0.1686716343337234</c:v>
                </c:pt>
                <c:pt idx="30">
                  <c:v>-0.1598989834765985</c:v>
                </c:pt>
                <c:pt idx="31">
                  <c:v>-0.1647817158420683</c:v>
                </c:pt>
                <c:pt idx="32">
                  <c:v>-0.1622179784721291</c:v>
                </c:pt>
                <c:pt idx="33">
                  <c:v>-0.1645879854349955</c:v>
                </c:pt>
                <c:pt idx="34">
                  <c:v>-0.1658557535322089</c:v>
                </c:pt>
                <c:pt idx="35">
                  <c:v>-0.1612344493144098</c:v>
                </c:pt>
                <c:pt idx="36">
                  <c:v>-0.1583525299298056</c:v>
                </c:pt>
                <c:pt idx="37">
                  <c:v>-0.1605587709190596</c:v>
                </c:pt>
                <c:pt idx="38">
                  <c:v>-0.1606715777004941</c:v>
                </c:pt>
                <c:pt idx="39">
                  <c:v>-0.1584619658529443</c:v>
                </c:pt>
                <c:pt idx="40">
                  <c:v>-0.1603413806928454</c:v>
                </c:pt>
                <c:pt idx="41">
                  <c:v>-0.1579196745007916</c:v>
                </c:pt>
                <c:pt idx="42">
                  <c:v>-0.1561574795893722</c:v>
                </c:pt>
                <c:pt idx="43">
                  <c:v>-0.1578570988601689</c:v>
                </c:pt>
                <c:pt idx="44">
                  <c:v>-0.1566814785515236</c:v>
                </c:pt>
                <c:pt idx="45">
                  <c:v>-0.1619720257682972</c:v>
                </c:pt>
                <c:pt idx="46">
                  <c:v>-0.1622722768026391</c:v>
                </c:pt>
                <c:pt idx="47">
                  <c:v>-0.167002166122248</c:v>
                </c:pt>
                <c:pt idx="48">
                  <c:v>-0.1587323901925224</c:v>
                </c:pt>
                <c:pt idx="49">
                  <c:v>-0.1569506268915763</c:v>
                </c:pt>
                <c:pt idx="50">
                  <c:v>-0.1556080555335631</c:v>
                </c:pt>
                <c:pt idx="51">
                  <c:v>-0.1660184872000585</c:v>
                </c:pt>
                <c:pt idx="52">
                  <c:v>-0.1676112635088198</c:v>
                </c:pt>
                <c:pt idx="53">
                  <c:v>-0.1686448348428118</c:v>
                </c:pt>
                <c:pt idx="54">
                  <c:v>-0.1721295705579204</c:v>
                </c:pt>
                <c:pt idx="55">
                  <c:v>-0.1808640295492589</c:v>
                </c:pt>
                <c:pt idx="56">
                  <c:v>-0.1834823889147912</c:v>
                </c:pt>
                <c:pt idx="57">
                  <c:v>-0.1860196554971893</c:v>
                </c:pt>
                <c:pt idx="58">
                  <c:v>-0.1845236587797356</c:v>
                </c:pt>
                <c:pt idx="59">
                  <c:v>-0.1872275072077323</c:v>
                </c:pt>
                <c:pt idx="60">
                  <c:v>-0.1858522659278575</c:v>
                </c:pt>
                <c:pt idx="61">
                  <c:v>-0.1887777203733758</c:v>
                </c:pt>
                <c:pt idx="62">
                  <c:v>-0.1894488856183121</c:v>
                </c:pt>
                <c:pt idx="63">
                  <c:v>-0.1871446002113649</c:v>
                </c:pt>
                <c:pt idx="64">
                  <c:v>-0.1875830471813143</c:v>
                </c:pt>
                <c:pt idx="65">
                  <c:v>-0.1830424195987671</c:v>
                </c:pt>
                <c:pt idx="66">
                  <c:v>-0.1841815190028195</c:v>
                </c:pt>
                <c:pt idx="67">
                  <c:v>-0.1815919840860001</c:v>
                </c:pt>
                <c:pt idx="68">
                  <c:v>-0.1790719237628172</c:v>
                </c:pt>
                <c:pt idx="69">
                  <c:v>-0.1750260886114625</c:v>
                </c:pt>
                <c:pt idx="70">
                  <c:v>-0.1693295001086478</c:v>
                </c:pt>
                <c:pt idx="71">
                  <c:v>-0.1679875584094381</c:v>
                </c:pt>
                <c:pt idx="72">
                  <c:v>-0.1707071939779531</c:v>
                </c:pt>
                <c:pt idx="73">
                  <c:v>-0.1667726684819567</c:v>
                </c:pt>
                <c:pt idx="74">
                  <c:v>-0.1690960222830137</c:v>
                </c:pt>
                <c:pt idx="75">
                  <c:v>-0.1608597111263853</c:v>
                </c:pt>
                <c:pt idx="76">
                  <c:v>-0.1617435056680793</c:v>
                </c:pt>
                <c:pt idx="77">
                  <c:v>-0.1571559959018235</c:v>
                </c:pt>
                <c:pt idx="78">
                  <c:v>-0.1546202813141155</c:v>
                </c:pt>
                <c:pt idx="79">
                  <c:v>-0.151292374236376</c:v>
                </c:pt>
                <c:pt idx="80">
                  <c:v>-0.1442729140231506</c:v>
                </c:pt>
                <c:pt idx="81">
                  <c:v>-0.1450330038240459</c:v>
                </c:pt>
                <c:pt idx="82">
                  <c:v>-0.1415891084857232</c:v>
                </c:pt>
                <c:pt idx="83">
                  <c:v>-0.135809734246022</c:v>
                </c:pt>
                <c:pt idx="84">
                  <c:v>-0.138491279431956</c:v>
                </c:pt>
                <c:pt idx="85">
                  <c:v>-0.1371722541946103</c:v>
                </c:pt>
                <c:pt idx="86">
                  <c:v>-0.1355682089080176</c:v>
                </c:pt>
                <c:pt idx="87">
                  <c:v>-0.1318860119130058</c:v>
                </c:pt>
                <c:pt idx="88">
                  <c:v>-0.1299648783631256</c:v>
                </c:pt>
                <c:pt idx="89">
                  <c:v>-0.1262257934797026</c:v>
                </c:pt>
                <c:pt idx="90">
                  <c:v>-0.1291325970424965</c:v>
                </c:pt>
                <c:pt idx="91">
                  <c:v>-0.1290609643117628</c:v>
                </c:pt>
                <c:pt idx="92">
                  <c:v>-0.1259653644128073</c:v>
                </c:pt>
                <c:pt idx="93">
                  <c:v>-0.1277718737594527</c:v>
                </c:pt>
                <c:pt idx="94">
                  <c:v>-0.1247958541019893</c:v>
                </c:pt>
                <c:pt idx="95">
                  <c:v>-0.123593021178301</c:v>
                </c:pt>
                <c:pt idx="96">
                  <c:v>-0.1161803275567643</c:v>
                </c:pt>
                <c:pt idx="97">
                  <c:v>-0.1137468563433582</c:v>
                </c:pt>
                <c:pt idx="98">
                  <c:v>-0.1132604950088827</c:v>
                </c:pt>
                <c:pt idx="99">
                  <c:v>-0.1076382002643096</c:v>
                </c:pt>
                <c:pt idx="100">
                  <c:v>-0.1030252413126856</c:v>
                </c:pt>
                <c:pt idx="101">
                  <c:v>-0.1040073029270281</c:v>
                </c:pt>
                <c:pt idx="102">
                  <c:v>-0.1058504362372578</c:v>
                </c:pt>
                <c:pt idx="103">
                  <c:v>-0.10413901349472</c:v>
                </c:pt>
                <c:pt idx="104">
                  <c:v>-0.1080011212836669</c:v>
                </c:pt>
                <c:pt idx="105">
                  <c:v>-0.1082898301366565</c:v>
                </c:pt>
                <c:pt idx="107">
                  <c:v>-0.1756906327993438</c:v>
                </c:pt>
                <c:pt idx="108">
                  <c:v>-0.1732469372566407</c:v>
                </c:pt>
                <c:pt idx="109">
                  <c:v>-0.1751841338069942</c:v>
                </c:pt>
                <c:pt idx="110">
                  <c:v>-0.1798857945729107</c:v>
                </c:pt>
                <c:pt idx="111">
                  <c:v>-0.1770679322262349</c:v>
                </c:pt>
                <c:pt idx="112">
                  <c:v>-0.1756906327993438</c:v>
                </c:pt>
                <c:pt idx="114">
                  <c:v>-0.03845547386401593</c:v>
                </c:pt>
                <c:pt idx="115">
                  <c:v>-0.03625944186659202</c:v>
                </c:pt>
                <c:pt idx="116">
                  <c:v>-0.07271682302576887</c:v>
                </c:pt>
                <c:pt idx="117">
                  <c:v>-0.08262792786609396</c:v>
                </c:pt>
                <c:pt idx="118">
                  <c:v>-0.08511169664468055</c:v>
                </c:pt>
                <c:pt idx="119">
                  <c:v>-0.09040277497281179</c:v>
                </c:pt>
                <c:pt idx="120">
                  <c:v>-0.1047541023625718</c:v>
                </c:pt>
                <c:pt idx="121">
                  <c:v>-0.1087932360499777</c:v>
                </c:pt>
                <c:pt idx="122">
                  <c:v>-0.1111284034925053</c:v>
                </c:pt>
                <c:pt idx="123">
                  <c:v>-0.1141702903972985</c:v>
                </c:pt>
                <c:pt idx="124">
                  <c:v>-0.1184116509025759</c:v>
                </c:pt>
                <c:pt idx="125">
                  <c:v>-0.1219410571856903</c:v>
                </c:pt>
                <c:pt idx="126">
                  <c:v>-0.1194062419603081</c:v>
                </c:pt>
                <c:pt idx="127">
                  <c:v>-0.1147652311739167</c:v>
                </c:pt>
                <c:pt idx="128">
                  <c:v>-0.1213184278917012</c:v>
                </c:pt>
                <c:pt idx="129">
                  <c:v>-0.1207740474350802</c:v>
                </c:pt>
                <c:pt idx="130">
                  <c:v>-0.09419221705969871</c:v>
                </c:pt>
                <c:pt idx="131">
                  <c:v>-0.04128784688212939</c:v>
                </c:pt>
                <c:pt idx="132">
                  <c:v>-0.03958419401972924</c:v>
                </c:pt>
                <c:pt idx="133">
                  <c:v>-0.03845547386401593</c:v>
                </c:pt>
                <c:pt idx="135">
                  <c:v>-0.01741921990868134</c:v>
                </c:pt>
                <c:pt idx="136">
                  <c:v>-0.01518675995938401</c:v>
                </c:pt>
                <c:pt idx="137">
                  <c:v>-0.01848210022995622</c:v>
                </c:pt>
                <c:pt idx="138">
                  <c:v>-0.02414009147246299</c:v>
                </c:pt>
                <c:pt idx="139">
                  <c:v>-0.0235747875844412</c:v>
                </c:pt>
                <c:pt idx="140">
                  <c:v>-0.02687797321808549</c:v>
                </c:pt>
                <c:pt idx="141">
                  <c:v>-0.03375188408881225</c:v>
                </c:pt>
                <c:pt idx="142">
                  <c:v>-0.03797249884045284</c:v>
                </c:pt>
                <c:pt idx="143">
                  <c:v>-0.04170313601321185</c:v>
                </c:pt>
                <c:pt idx="144">
                  <c:v>-0.04319142698209544</c:v>
                </c:pt>
                <c:pt idx="145">
                  <c:v>-0.04857003416090633</c:v>
                </c:pt>
                <c:pt idx="146">
                  <c:v>-0.052020208727376</c:v>
                </c:pt>
                <c:pt idx="147">
                  <c:v>-0.05732469093676174</c:v>
                </c:pt>
                <c:pt idx="148">
                  <c:v>-0.05920224456532996</c:v>
                </c:pt>
                <c:pt idx="149">
                  <c:v>-0.06762987330494541</c:v>
                </c:pt>
                <c:pt idx="150">
                  <c:v>-0.06980763321151873</c:v>
                </c:pt>
                <c:pt idx="151">
                  <c:v>-0.07738475052038374</c:v>
                </c:pt>
                <c:pt idx="152">
                  <c:v>-0.07859047155372778</c:v>
                </c:pt>
                <c:pt idx="153">
                  <c:v>-0.06925807433292186</c:v>
                </c:pt>
                <c:pt idx="154">
                  <c:v>-0.06944664357865804</c:v>
                </c:pt>
                <c:pt idx="155">
                  <c:v>-0.06783507810063516</c:v>
                </c:pt>
                <c:pt idx="156">
                  <c:v>-0.03689404683974407</c:v>
                </c:pt>
                <c:pt idx="157">
                  <c:v>-0.01744951359466285</c:v>
                </c:pt>
                <c:pt idx="158">
                  <c:v>-0.01741921990868134</c:v>
                </c:pt>
                <c:pt idx="160">
                  <c:v>0.003527378169782214</c:v>
                </c:pt>
                <c:pt idx="161">
                  <c:v>-0.09519248224489552</c:v>
                </c:pt>
                <c:pt idx="162">
                  <c:v>-0.09075560520860138</c:v>
                </c:pt>
                <c:pt idx="163">
                  <c:v>-0.06094056160134032</c:v>
                </c:pt>
                <c:pt idx="164">
                  <c:v>-0.05734245568548624</c:v>
                </c:pt>
                <c:pt idx="165">
                  <c:v>-0.05588729503735612</c:v>
                </c:pt>
                <c:pt idx="166">
                  <c:v>-0.05252451187329799</c:v>
                </c:pt>
                <c:pt idx="167">
                  <c:v>-0.05204316204697679</c:v>
                </c:pt>
                <c:pt idx="168">
                  <c:v>-0.04543986278118828</c:v>
                </c:pt>
                <c:pt idx="169">
                  <c:v>-0.04355563190358058</c:v>
                </c:pt>
                <c:pt idx="170">
                  <c:v>-0.03691277086131795</c:v>
                </c:pt>
                <c:pt idx="171">
                  <c:v>-0.03158323430797827</c:v>
                </c:pt>
                <c:pt idx="172">
                  <c:v>-0.02038201731586597</c:v>
                </c:pt>
                <c:pt idx="173">
                  <c:v>0.001091417668354966</c:v>
                </c:pt>
                <c:pt idx="174">
                  <c:v>0.0007596506026494865</c:v>
                </c:pt>
                <c:pt idx="175">
                  <c:v>-0.00181382026990895</c:v>
                </c:pt>
                <c:pt idx="176">
                  <c:v>0.000847886468336112</c:v>
                </c:pt>
                <c:pt idx="177">
                  <c:v>0.01477889407367816</c:v>
                </c:pt>
                <c:pt idx="178">
                  <c:v>0.003527378169782214</c:v>
                </c:pt>
                <c:pt idx="180">
                  <c:v>0.1292572324879542</c:v>
                </c:pt>
                <c:pt idx="181">
                  <c:v>0.117990843268559</c:v>
                </c:pt>
                <c:pt idx="182">
                  <c:v>0.06692320761327131</c:v>
                </c:pt>
                <c:pt idx="183">
                  <c:v>-0.01820721524932822</c:v>
                </c:pt>
                <c:pt idx="184">
                  <c:v>-0.0285867301841698</c:v>
                </c:pt>
                <c:pt idx="185">
                  <c:v>-0.03158323430797827</c:v>
                </c:pt>
                <c:pt idx="186">
                  <c:v>-0.03691277086131795</c:v>
                </c:pt>
                <c:pt idx="187">
                  <c:v>-0.04355563190358058</c:v>
                </c:pt>
                <c:pt idx="188">
                  <c:v>-0.04543986278118828</c:v>
                </c:pt>
                <c:pt idx="189">
                  <c:v>-0.05204316204697679</c:v>
                </c:pt>
                <c:pt idx="190">
                  <c:v>-0.05252451187329799</c:v>
                </c:pt>
                <c:pt idx="191">
                  <c:v>-0.05724246364007346</c:v>
                </c:pt>
                <c:pt idx="192">
                  <c:v>-0.05313322543994614</c:v>
                </c:pt>
                <c:pt idx="193">
                  <c:v>-0.03898159272351998</c:v>
                </c:pt>
                <c:pt idx="194">
                  <c:v>-0.02867259911377551</c:v>
                </c:pt>
                <c:pt idx="195">
                  <c:v>-0.02827681294912976</c:v>
                </c:pt>
                <c:pt idx="196">
                  <c:v>-0.02261078502549929</c:v>
                </c:pt>
                <c:pt idx="197">
                  <c:v>-0.02256011599405494</c:v>
                </c:pt>
                <c:pt idx="198">
                  <c:v>-0.01860349815724072</c:v>
                </c:pt>
                <c:pt idx="199">
                  <c:v>-0.01284127786260147</c:v>
                </c:pt>
                <c:pt idx="200">
                  <c:v>-0.009016014166043584</c:v>
                </c:pt>
                <c:pt idx="201">
                  <c:v>-0.006141113680154353</c:v>
                </c:pt>
                <c:pt idx="202">
                  <c:v>0.002650525462802422</c:v>
                </c:pt>
                <c:pt idx="203">
                  <c:v>0.006123904875348085</c:v>
                </c:pt>
                <c:pt idx="204">
                  <c:v>0.009610290362465745</c:v>
                </c:pt>
                <c:pt idx="205">
                  <c:v>0.01481547019408014</c:v>
                </c:pt>
                <c:pt idx="206">
                  <c:v>0.027979380157241</c:v>
                </c:pt>
                <c:pt idx="207">
                  <c:v>0.03360603795630501</c:v>
                </c:pt>
                <c:pt idx="208">
                  <c:v>0.03584407562481173</c:v>
                </c:pt>
                <c:pt idx="209">
                  <c:v>0.04563343527013397</c:v>
                </c:pt>
                <c:pt idx="210">
                  <c:v>0.05519302373340773</c:v>
                </c:pt>
                <c:pt idx="211">
                  <c:v>0.05449494682547606</c:v>
                </c:pt>
                <c:pt idx="212">
                  <c:v>0.06100129591662773</c:v>
                </c:pt>
                <c:pt idx="213">
                  <c:v>0.05765745698902114</c:v>
                </c:pt>
                <c:pt idx="214">
                  <c:v>0.05775080209285033</c:v>
                </c:pt>
                <c:pt idx="215">
                  <c:v>0.06096222627552406</c:v>
                </c:pt>
                <c:pt idx="216">
                  <c:v>0.06882648201174235</c:v>
                </c:pt>
                <c:pt idx="217">
                  <c:v>0.07967326981277889</c:v>
                </c:pt>
                <c:pt idx="218">
                  <c:v>0.09490032078446475</c:v>
                </c:pt>
                <c:pt idx="219">
                  <c:v>0.1040631769265383</c:v>
                </c:pt>
                <c:pt idx="220">
                  <c:v>0.1072960663717788</c:v>
                </c:pt>
                <c:pt idx="221">
                  <c:v>0.113700599274517</c:v>
                </c:pt>
                <c:pt idx="222">
                  <c:v>0.1228418531488524</c:v>
                </c:pt>
                <c:pt idx="223">
                  <c:v>0.129278336417731</c:v>
                </c:pt>
                <c:pt idx="224">
                  <c:v>0.132795634362664</c:v>
                </c:pt>
                <c:pt idx="225">
                  <c:v>0.1292572324879542</c:v>
                </c:pt>
                <c:pt idx="227">
                  <c:v>0.07147982074774761</c:v>
                </c:pt>
                <c:pt idx="228">
                  <c:v>0.06424661594094672</c:v>
                </c:pt>
                <c:pt idx="229">
                  <c:v>-0.006252284810347231</c:v>
                </c:pt>
                <c:pt idx="230">
                  <c:v>0.003527378169782214</c:v>
                </c:pt>
                <c:pt idx="231">
                  <c:v>0.07331459575013954</c:v>
                </c:pt>
                <c:pt idx="232">
                  <c:v>0.07147982074774761</c:v>
                </c:pt>
                <c:pt idx="234">
                  <c:v>0.1154155522371032</c:v>
                </c:pt>
                <c:pt idx="235">
                  <c:v>0.1190991183485524</c:v>
                </c:pt>
                <c:pt idx="236">
                  <c:v>0.1087536860135274</c:v>
                </c:pt>
                <c:pt idx="237">
                  <c:v>0.106971484212284</c:v>
                </c:pt>
                <c:pt idx="238">
                  <c:v>0.1029711891465357</c:v>
                </c:pt>
                <c:pt idx="239">
                  <c:v>0.09559871642596707</c:v>
                </c:pt>
                <c:pt idx="240">
                  <c:v>0.09735105213007178</c:v>
                </c:pt>
                <c:pt idx="241">
                  <c:v>0.09997519639903119</c:v>
                </c:pt>
                <c:pt idx="242">
                  <c:v>0.11428349572815</c:v>
                </c:pt>
                <c:pt idx="243">
                  <c:v>0.1154155522371032</c:v>
                </c:pt>
                <c:pt idx="245">
                  <c:v>0.07011147775330828</c:v>
                </c:pt>
                <c:pt idx="246">
                  <c:v>0.06634599888084591</c:v>
                </c:pt>
                <c:pt idx="247">
                  <c:v>0.06367418176317607</c:v>
                </c:pt>
                <c:pt idx="248">
                  <c:v>0.05742055758527376</c:v>
                </c:pt>
                <c:pt idx="249">
                  <c:v>0.05371297822343357</c:v>
                </c:pt>
                <c:pt idx="250">
                  <c:v>0.04790816131712061</c:v>
                </c:pt>
                <c:pt idx="251">
                  <c:v>0.04621292480429462</c:v>
                </c:pt>
                <c:pt idx="252">
                  <c:v>0.06764306530083619</c:v>
                </c:pt>
                <c:pt idx="253">
                  <c:v>0.07000705852928446</c:v>
                </c:pt>
                <c:pt idx="254">
                  <c:v>0.07011147775330828</c:v>
                </c:pt>
                <c:pt idx="256">
                  <c:v>-0.1056790820397051</c:v>
                </c:pt>
                <c:pt idx="257">
                  <c:v>-0.1047541023625718</c:v>
                </c:pt>
                <c:pt idx="258">
                  <c:v>-0.1095625725618654</c:v>
                </c:pt>
                <c:pt idx="259">
                  <c:v>-0.1068419871440858</c:v>
                </c:pt>
                <c:pt idx="260">
                  <c:v>-0.1104310947178873</c:v>
                </c:pt>
                <c:pt idx="261">
                  <c:v>-0.1100725204391539</c:v>
                </c:pt>
                <c:pt idx="262">
                  <c:v>-0.1018000409178408</c:v>
                </c:pt>
                <c:pt idx="263">
                  <c:v>-0.1027547288216177</c:v>
                </c:pt>
                <c:pt idx="264">
                  <c:v>-0.1182183649523112</c:v>
                </c:pt>
                <c:pt idx="265">
                  <c:v>-0.1392669079711646</c:v>
                </c:pt>
                <c:pt idx="266">
                  <c:v>-0.1456781901724131</c:v>
                </c:pt>
                <c:pt idx="267">
                  <c:v>-0.1665384069090388</c:v>
                </c:pt>
                <c:pt idx="268">
                  <c:v>-0.1848810371190075</c:v>
                </c:pt>
                <c:pt idx="269">
                  <c:v>-0.1950331820443008</c:v>
                </c:pt>
                <c:pt idx="270">
                  <c:v>-0.197817905789881</c:v>
                </c:pt>
                <c:pt idx="271">
                  <c:v>-0.1865347807873425</c:v>
                </c:pt>
                <c:pt idx="272">
                  <c:v>-0.185555208098535</c:v>
                </c:pt>
                <c:pt idx="273">
                  <c:v>-0.1869517215810808</c:v>
                </c:pt>
                <c:pt idx="274">
                  <c:v>-0.1796320890403058</c:v>
                </c:pt>
                <c:pt idx="275">
                  <c:v>-0.1762697295902595</c:v>
                </c:pt>
                <c:pt idx="276">
                  <c:v>-0.1701103774295616</c:v>
                </c:pt>
                <c:pt idx="277">
                  <c:v>-0.1697149754195486</c:v>
                </c:pt>
                <c:pt idx="278">
                  <c:v>-0.1718136012525611</c:v>
                </c:pt>
                <c:pt idx="279">
                  <c:v>-0.1726135025476787</c:v>
                </c:pt>
                <c:pt idx="280">
                  <c:v>-0.161933712469102</c:v>
                </c:pt>
                <c:pt idx="281">
                  <c:v>-0.1543962991965688</c:v>
                </c:pt>
                <c:pt idx="282">
                  <c:v>-0.1576592995541517</c:v>
                </c:pt>
                <c:pt idx="283">
                  <c:v>-0.1545476876723386</c:v>
                </c:pt>
                <c:pt idx="284">
                  <c:v>-0.1368242833269193</c:v>
                </c:pt>
                <c:pt idx="285">
                  <c:v>-0.1327180680883302</c:v>
                </c:pt>
                <c:pt idx="286">
                  <c:v>-0.1325521574783965</c:v>
                </c:pt>
                <c:pt idx="287">
                  <c:v>-0.1275095886752742</c:v>
                </c:pt>
                <c:pt idx="288">
                  <c:v>-0.1216354781740105</c:v>
                </c:pt>
                <c:pt idx="289">
                  <c:v>-0.118578196633911</c:v>
                </c:pt>
                <c:pt idx="290">
                  <c:v>-0.1200574910280006</c:v>
                </c:pt>
                <c:pt idx="291">
                  <c:v>-0.1226863455966358</c:v>
                </c:pt>
                <c:pt idx="292">
                  <c:v>-0.1279220332648259</c:v>
                </c:pt>
                <c:pt idx="293">
                  <c:v>-0.1238968959327087</c:v>
                </c:pt>
                <c:pt idx="294">
                  <c:v>-0.1180022868254238</c:v>
                </c:pt>
                <c:pt idx="295">
                  <c:v>-0.1211866443896192</c:v>
                </c:pt>
                <c:pt idx="296">
                  <c:v>-0.1184116509025759</c:v>
                </c:pt>
                <c:pt idx="297">
                  <c:v>-0.1141702903972985</c:v>
                </c:pt>
                <c:pt idx="298">
                  <c:v>-0.1111284034925053</c:v>
                </c:pt>
                <c:pt idx="299">
                  <c:v>-0.1087932360499777</c:v>
                </c:pt>
                <c:pt idx="300">
                  <c:v>-0.1056790820397051</c:v>
                </c:pt>
                <c:pt idx="302">
                  <c:v>-0.03164633920215132</c:v>
                </c:pt>
                <c:pt idx="303">
                  <c:v>-0.03762472970824704</c:v>
                </c:pt>
                <c:pt idx="304">
                  <c:v>-0.04021864177731715</c:v>
                </c:pt>
                <c:pt idx="305">
                  <c:v>-0.04897533065233128</c:v>
                </c:pt>
                <c:pt idx="306">
                  <c:v>-0.06300619338040314</c:v>
                </c:pt>
                <c:pt idx="307">
                  <c:v>-0.07754285066566058</c:v>
                </c:pt>
                <c:pt idx="308">
                  <c:v>-0.07852872740169192</c:v>
                </c:pt>
                <c:pt idx="309">
                  <c:v>-0.09526476803114492</c:v>
                </c:pt>
                <c:pt idx="310">
                  <c:v>-0.1027547288216177</c:v>
                </c:pt>
                <c:pt idx="311">
                  <c:v>-0.1018000409178408</c:v>
                </c:pt>
                <c:pt idx="312">
                  <c:v>-0.1100725204391539</c:v>
                </c:pt>
                <c:pt idx="313">
                  <c:v>-0.1104310947178873</c:v>
                </c:pt>
                <c:pt idx="314">
                  <c:v>-0.1068419871440858</c:v>
                </c:pt>
                <c:pt idx="315">
                  <c:v>-0.1095625725618654</c:v>
                </c:pt>
                <c:pt idx="316">
                  <c:v>-0.100177757862504</c:v>
                </c:pt>
                <c:pt idx="317">
                  <c:v>-0.09548117142549906</c:v>
                </c:pt>
                <c:pt idx="318">
                  <c:v>-0.09040277497281179</c:v>
                </c:pt>
                <c:pt idx="319">
                  <c:v>-0.08511169664468055</c:v>
                </c:pt>
                <c:pt idx="320">
                  <c:v>-0.08262792786609396</c:v>
                </c:pt>
                <c:pt idx="321">
                  <c:v>-0.07271682302576887</c:v>
                </c:pt>
                <c:pt idx="322">
                  <c:v>-0.03625944186659202</c:v>
                </c:pt>
                <c:pt idx="323">
                  <c:v>-0.03164633920215132</c:v>
                </c:pt>
                <c:pt idx="325">
                  <c:v>-0.2028943512103946</c:v>
                </c:pt>
                <c:pt idx="326">
                  <c:v>-0.2012950352978077</c:v>
                </c:pt>
                <c:pt idx="327">
                  <c:v>-0.1955252643771561</c:v>
                </c:pt>
                <c:pt idx="328">
                  <c:v>-0.1884563221069031</c:v>
                </c:pt>
                <c:pt idx="329">
                  <c:v>-0.1828795272261243</c:v>
                </c:pt>
                <c:pt idx="330">
                  <c:v>-0.1785392573110898</c:v>
                </c:pt>
                <c:pt idx="331">
                  <c:v>-0.1830281209954835</c:v>
                </c:pt>
                <c:pt idx="332">
                  <c:v>-0.1921653454981544</c:v>
                </c:pt>
                <c:pt idx="333">
                  <c:v>-0.1954283590894169</c:v>
                </c:pt>
                <c:pt idx="334">
                  <c:v>-0.1994397239882655</c:v>
                </c:pt>
                <c:pt idx="335">
                  <c:v>-0.2028943512103946</c:v>
                </c:pt>
                <c:pt idx="337">
                  <c:v>-0.1645503478019687</c:v>
                </c:pt>
                <c:pt idx="338">
                  <c:v>-0.1670674391624295</c:v>
                </c:pt>
                <c:pt idx="339">
                  <c:v>-0.1659521532000512</c:v>
                </c:pt>
                <c:pt idx="340">
                  <c:v>-0.1688584593795337</c:v>
                </c:pt>
                <c:pt idx="341">
                  <c:v>-0.1714848619340587</c:v>
                </c:pt>
                <c:pt idx="342">
                  <c:v>-0.1723123816921116</c:v>
                </c:pt>
                <c:pt idx="343">
                  <c:v>-0.1690842800218051</c:v>
                </c:pt>
                <c:pt idx="344">
                  <c:v>-0.1665695542355866</c:v>
                </c:pt>
                <c:pt idx="345">
                  <c:v>-0.1645503478019687</c:v>
                </c:pt>
                <c:pt idx="347">
                  <c:v>-0.1522371229615749</c:v>
                </c:pt>
                <c:pt idx="348">
                  <c:v>-0.1565723503324525</c:v>
                </c:pt>
                <c:pt idx="349">
                  <c:v>-0.159087014304063</c:v>
                </c:pt>
                <c:pt idx="350">
                  <c:v>-0.1594753787824961</c:v>
                </c:pt>
                <c:pt idx="351">
                  <c:v>-0.1543281676353755</c:v>
                </c:pt>
                <c:pt idx="352">
                  <c:v>-0.1522371229615749</c:v>
                </c:pt>
                <c:pt idx="354">
                  <c:v>-0.142307631975611</c:v>
                </c:pt>
                <c:pt idx="355">
                  <c:v>-0.1444453399358806</c:v>
                </c:pt>
                <c:pt idx="356">
                  <c:v>-0.1471544888420845</c:v>
                </c:pt>
                <c:pt idx="357">
                  <c:v>-0.1488454523808197</c:v>
                </c:pt>
                <c:pt idx="358">
                  <c:v>-0.1466775748579127</c:v>
                </c:pt>
                <c:pt idx="359">
                  <c:v>-0.1436691443672388</c:v>
                </c:pt>
                <c:pt idx="360">
                  <c:v>-0.142307631975611</c:v>
                </c:pt>
                <c:pt idx="362">
                  <c:v>0.1070312330448562</c:v>
                </c:pt>
                <c:pt idx="363">
                  <c:v>0.1071269229820973</c:v>
                </c:pt>
                <c:pt idx="364">
                  <c:v>0.1029125117398428</c:v>
                </c:pt>
                <c:pt idx="365">
                  <c:v>0.1007229537347818</c:v>
                </c:pt>
                <c:pt idx="366">
                  <c:v>0.09407384482210746</c:v>
                </c:pt>
                <c:pt idx="367">
                  <c:v>0.09230108132703196</c:v>
                </c:pt>
                <c:pt idx="368">
                  <c:v>0.08158575772829213</c:v>
                </c:pt>
                <c:pt idx="369">
                  <c:v>0.07421819337476121</c:v>
                </c:pt>
                <c:pt idx="370">
                  <c:v>0.07063306036114625</c:v>
                </c:pt>
                <c:pt idx="371">
                  <c:v>0.06750968068260077</c:v>
                </c:pt>
                <c:pt idx="372">
                  <c:v>0.06511945184014101</c:v>
                </c:pt>
                <c:pt idx="373">
                  <c:v>0.06202809705035039</c:v>
                </c:pt>
                <c:pt idx="374">
                  <c:v>0.05749103208130624</c:v>
                </c:pt>
                <c:pt idx="375">
                  <c:v>0.05538218595662769</c:v>
                </c:pt>
                <c:pt idx="376">
                  <c:v>0.05219319954825452</c:v>
                </c:pt>
                <c:pt idx="377">
                  <c:v>0.05614396443654668</c:v>
                </c:pt>
                <c:pt idx="378">
                  <c:v>0.05440591947475415</c:v>
                </c:pt>
                <c:pt idx="379">
                  <c:v>0.07878100681386146</c:v>
                </c:pt>
                <c:pt idx="380">
                  <c:v>0.09170086781611531</c:v>
                </c:pt>
                <c:pt idx="381">
                  <c:v>0.09899318318137751</c:v>
                </c:pt>
                <c:pt idx="382">
                  <c:v>0.1052478046151335</c:v>
                </c:pt>
                <c:pt idx="383">
                  <c:v>0.1070312330448562</c:v>
                </c:pt>
                <c:pt idx="385">
                  <c:v>0.2257416238018057</c:v>
                </c:pt>
                <c:pt idx="386">
                  <c:v>0.2084413901369422</c:v>
                </c:pt>
                <c:pt idx="387">
                  <c:v>0.2029166463682914</c:v>
                </c:pt>
                <c:pt idx="388">
                  <c:v>0.19825714854966</c:v>
                </c:pt>
                <c:pt idx="389">
                  <c:v>0.1945092451025086</c:v>
                </c:pt>
                <c:pt idx="390">
                  <c:v>0.1822797940764187</c:v>
                </c:pt>
                <c:pt idx="391">
                  <c:v>0.181699357640599</c:v>
                </c:pt>
                <c:pt idx="392">
                  <c:v>0.163684664547294</c:v>
                </c:pt>
                <c:pt idx="393">
                  <c:v>0.161398834448927</c:v>
                </c:pt>
                <c:pt idx="394">
                  <c:v>0.1648204901639094</c:v>
                </c:pt>
                <c:pt idx="395">
                  <c:v>0.1627180524522631</c:v>
                </c:pt>
                <c:pt idx="396">
                  <c:v>0.1492317383619988</c:v>
                </c:pt>
                <c:pt idx="397">
                  <c:v>0.1469079929332839</c:v>
                </c:pt>
                <c:pt idx="398">
                  <c:v>0.1398582675471898</c:v>
                </c:pt>
                <c:pt idx="399">
                  <c:v>0.1414867065817191</c:v>
                </c:pt>
                <c:pt idx="400">
                  <c:v>0.1398166681207695</c:v>
                </c:pt>
                <c:pt idx="401">
                  <c:v>0.1429459422619987</c:v>
                </c:pt>
                <c:pt idx="402">
                  <c:v>0.1374512416387244</c:v>
                </c:pt>
                <c:pt idx="403">
                  <c:v>0.09456869720306038</c:v>
                </c:pt>
                <c:pt idx="404">
                  <c:v>0.1090961988510752</c:v>
                </c:pt>
                <c:pt idx="405">
                  <c:v>0.1404220906170839</c:v>
                </c:pt>
                <c:pt idx="406">
                  <c:v>0.1456793599861645</c:v>
                </c:pt>
                <c:pt idx="407">
                  <c:v>0.1506465177157674</c:v>
                </c:pt>
                <c:pt idx="408">
                  <c:v>0.1693926666008212</c:v>
                </c:pt>
                <c:pt idx="409">
                  <c:v>0.1737715878010955</c:v>
                </c:pt>
                <c:pt idx="410">
                  <c:v>0.1833436743132042</c:v>
                </c:pt>
                <c:pt idx="411">
                  <c:v>0.2281926388388844</c:v>
                </c:pt>
                <c:pt idx="412">
                  <c:v>0.2257416238018057</c:v>
                </c:pt>
                <c:pt idx="414">
                  <c:v>0.09014306434023212</c:v>
                </c:pt>
                <c:pt idx="415">
                  <c:v>0.09243997992577779</c:v>
                </c:pt>
                <c:pt idx="416">
                  <c:v>0.08904864573591653</c:v>
                </c:pt>
                <c:pt idx="417">
                  <c:v>0.07904264725519483</c:v>
                </c:pt>
                <c:pt idx="418">
                  <c:v>0.03764441665851015</c:v>
                </c:pt>
                <c:pt idx="419">
                  <c:v>0.03434260362293728</c:v>
                </c:pt>
                <c:pt idx="420">
                  <c:v>0.02768664773074381</c:v>
                </c:pt>
                <c:pt idx="421">
                  <c:v>0.01830549116610936</c:v>
                </c:pt>
                <c:pt idx="422">
                  <c:v>0.007198965808517199</c:v>
                </c:pt>
                <c:pt idx="423">
                  <c:v>0.004226432606908803</c:v>
                </c:pt>
                <c:pt idx="424">
                  <c:v>0.002132983257383314</c:v>
                </c:pt>
                <c:pt idx="425">
                  <c:v>-0.001944664905571436</c:v>
                </c:pt>
                <c:pt idx="426">
                  <c:v>-0.003525096595374588</c:v>
                </c:pt>
                <c:pt idx="427">
                  <c:v>-0.001526163767089583</c:v>
                </c:pt>
                <c:pt idx="428">
                  <c:v>-0.005673591748458717</c:v>
                </c:pt>
                <c:pt idx="429">
                  <c:v>-0.005637507567811673</c:v>
                </c:pt>
                <c:pt idx="430">
                  <c:v>-0.0008450472073004978</c:v>
                </c:pt>
                <c:pt idx="431">
                  <c:v>0.006377628854550066</c:v>
                </c:pt>
                <c:pt idx="432">
                  <c:v>0.01489744498694678</c:v>
                </c:pt>
                <c:pt idx="433">
                  <c:v>0.02617940570820898</c:v>
                </c:pt>
                <c:pt idx="434">
                  <c:v>0.0279105813562357</c:v>
                </c:pt>
                <c:pt idx="435">
                  <c:v>0.02618351421208431</c:v>
                </c:pt>
                <c:pt idx="436">
                  <c:v>0.03291755266526808</c:v>
                </c:pt>
                <c:pt idx="437">
                  <c:v>0.0407593892360274</c:v>
                </c:pt>
                <c:pt idx="438">
                  <c:v>0.04963333396304259</c:v>
                </c:pt>
                <c:pt idx="439">
                  <c:v>0.05538218595662769</c:v>
                </c:pt>
                <c:pt idx="440">
                  <c:v>0.05749103208130624</c:v>
                </c:pt>
                <c:pt idx="441">
                  <c:v>0.06202809705035039</c:v>
                </c:pt>
                <c:pt idx="442">
                  <c:v>0.06511945184014101</c:v>
                </c:pt>
                <c:pt idx="443">
                  <c:v>0.06750968068260077</c:v>
                </c:pt>
                <c:pt idx="444">
                  <c:v>0.07063306036114625</c:v>
                </c:pt>
                <c:pt idx="445">
                  <c:v>0.07421819337476121</c:v>
                </c:pt>
                <c:pt idx="446">
                  <c:v>0.07819178983764874</c:v>
                </c:pt>
                <c:pt idx="447">
                  <c:v>0.08377400121655265</c:v>
                </c:pt>
                <c:pt idx="448">
                  <c:v>0.09014306434023212</c:v>
                </c:pt>
                <c:pt idx="450">
                  <c:v>0.08183022859425204</c:v>
                </c:pt>
                <c:pt idx="451">
                  <c:v>0.0835319567727637</c:v>
                </c:pt>
                <c:pt idx="452">
                  <c:v>0.03152177757469765</c:v>
                </c:pt>
                <c:pt idx="453">
                  <c:v>0.02961021943885389</c:v>
                </c:pt>
                <c:pt idx="454">
                  <c:v>0.02617329989624206</c:v>
                </c:pt>
                <c:pt idx="455">
                  <c:v>0.02105748341638547</c:v>
                </c:pt>
                <c:pt idx="456">
                  <c:v>0.01519100661113848</c:v>
                </c:pt>
                <c:pt idx="457">
                  <c:v>0.01847023062945485</c:v>
                </c:pt>
                <c:pt idx="458">
                  <c:v>0.01596126096033612</c:v>
                </c:pt>
                <c:pt idx="459">
                  <c:v>0.01406258877865918</c:v>
                </c:pt>
                <c:pt idx="460">
                  <c:v>0.01308836955888659</c:v>
                </c:pt>
                <c:pt idx="461">
                  <c:v>0.01473077819627422</c:v>
                </c:pt>
                <c:pt idx="462">
                  <c:v>0.0107426303356144</c:v>
                </c:pt>
                <c:pt idx="463">
                  <c:v>0.01342812982921893</c:v>
                </c:pt>
                <c:pt idx="464">
                  <c:v>0.009849353448017517</c:v>
                </c:pt>
                <c:pt idx="465">
                  <c:v>0.01830549116610936</c:v>
                </c:pt>
                <c:pt idx="466">
                  <c:v>0.02768664773074381</c:v>
                </c:pt>
                <c:pt idx="467">
                  <c:v>0.03434260362293728</c:v>
                </c:pt>
                <c:pt idx="468">
                  <c:v>0.03764441665851015</c:v>
                </c:pt>
                <c:pt idx="469">
                  <c:v>0.07904264725519483</c:v>
                </c:pt>
                <c:pt idx="470">
                  <c:v>0.07836988982810467</c:v>
                </c:pt>
                <c:pt idx="471">
                  <c:v>0.08074613879025194</c:v>
                </c:pt>
                <c:pt idx="472">
                  <c:v>0.08183022859425204</c:v>
                </c:pt>
                <c:pt idx="474">
                  <c:v>0.04651287576014562</c:v>
                </c:pt>
                <c:pt idx="475">
                  <c:v>0.04411607272874463</c:v>
                </c:pt>
                <c:pt idx="476">
                  <c:v>0.04117886561340911</c:v>
                </c:pt>
                <c:pt idx="477">
                  <c:v>0.03603398121966461</c:v>
                </c:pt>
                <c:pt idx="478">
                  <c:v>0.03018929474241361</c:v>
                </c:pt>
                <c:pt idx="479">
                  <c:v>0.02935942468934893</c:v>
                </c:pt>
                <c:pt idx="480">
                  <c:v>-0.00866806775948481</c:v>
                </c:pt>
                <c:pt idx="481">
                  <c:v>-0.006252284810347231</c:v>
                </c:pt>
                <c:pt idx="482">
                  <c:v>0.04663606043380786</c:v>
                </c:pt>
                <c:pt idx="483">
                  <c:v>0.04651287576014562</c:v>
                </c:pt>
                <c:pt idx="485">
                  <c:v>0.03273135101301228</c:v>
                </c:pt>
                <c:pt idx="486">
                  <c:v>0.03072623722826262</c:v>
                </c:pt>
                <c:pt idx="487">
                  <c:v>0.03224923460359941</c:v>
                </c:pt>
                <c:pt idx="488">
                  <c:v>0.03158776308727207</c:v>
                </c:pt>
                <c:pt idx="489">
                  <c:v>0.03434558805890009</c:v>
                </c:pt>
                <c:pt idx="490">
                  <c:v>0.03146334291774111</c:v>
                </c:pt>
                <c:pt idx="491">
                  <c:v>0.02907038949219376</c:v>
                </c:pt>
                <c:pt idx="492">
                  <c:v>0.02064812509438241</c:v>
                </c:pt>
                <c:pt idx="493">
                  <c:v>0.01646746304926627</c:v>
                </c:pt>
                <c:pt idx="494">
                  <c:v>0.01481877970140388</c:v>
                </c:pt>
                <c:pt idx="495">
                  <c:v>0.006082021528897696</c:v>
                </c:pt>
                <c:pt idx="496">
                  <c:v>-0.001303152608275626</c:v>
                </c:pt>
                <c:pt idx="497">
                  <c:v>-0.005090266462657311</c:v>
                </c:pt>
                <c:pt idx="498">
                  <c:v>-0.009918751741958332</c:v>
                </c:pt>
                <c:pt idx="499">
                  <c:v>-0.01307325528311454</c:v>
                </c:pt>
                <c:pt idx="500">
                  <c:v>-0.01452030136935734</c:v>
                </c:pt>
                <c:pt idx="501">
                  <c:v>-0.01225325200672933</c:v>
                </c:pt>
                <c:pt idx="502">
                  <c:v>-0.01287859247110901</c:v>
                </c:pt>
                <c:pt idx="503">
                  <c:v>-0.004759855203848362</c:v>
                </c:pt>
                <c:pt idx="504">
                  <c:v>-0.001526163767089583</c:v>
                </c:pt>
                <c:pt idx="505">
                  <c:v>-0.003525096595374588</c:v>
                </c:pt>
                <c:pt idx="506">
                  <c:v>-0.001944664905571436</c:v>
                </c:pt>
                <c:pt idx="507">
                  <c:v>0.002132983257383314</c:v>
                </c:pt>
                <c:pt idx="508">
                  <c:v>0.004226432606908803</c:v>
                </c:pt>
                <c:pt idx="509">
                  <c:v>0.007198965808517199</c:v>
                </c:pt>
                <c:pt idx="510">
                  <c:v>0.01159161349196114</c:v>
                </c:pt>
                <c:pt idx="511">
                  <c:v>0.01342812982921893</c:v>
                </c:pt>
                <c:pt idx="512">
                  <c:v>0.0107426303356144</c:v>
                </c:pt>
                <c:pt idx="513">
                  <c:v>0.01473077819627422</c:v>
                </c:pt>
                <c:pt idx="514">
                  <c:v>0.01308836955888659</c:v>
                </c:pt>
                <c:pt idx="515">
                  <c:v>0.01406258877865918</c:v>
                </c:pt>
                <c:pt idx="516">
                  <c:v>0.01596126096033612</c:v>
                </c:pt>
                <c:pt idx="517">
                  <c:v>0.01847023062945485</c:v>
                </c:pt>
                <c:pt idx="518">
                  <c:v>0.01519100661113848</c:v>
                </c:pt>
                <c:pt idx="519">
                  <c:v>0.02105748341638547</c:v>
                </c:pt>
                <c:pt idx="520">
                  <c:v>0.02617329989624206</c:v>
                </c:pt>
                <c:pt idx="521">
                  <c:v>0.02961021943885389</c:v>
                </c:pt>
                <c:pt idx="522">
                  <c:v>0.03152177757469765</c:v>
                </c:pt>
                <c:pt idx="523">
                  <c:v>0.03707227581704364</c:v>
                </c:pt>
                <c:pt idx="524">
                  <c:v>0.03768627347258979</c:v>
                </c:pt>
                <c:pt idx="525">
                  <c:v>0.03287460485351645</c:v>
                </c:pt>
                <c:pt idx="526">
                  <c:v>0.03273135101301228</c:v>
                </c:pt>
                <c:pt idx="528">
                  <c:v>-0.07844648218369521</c:v>
                </c:pt>
                <c:pt idx="529">
                  <c:v>-0.07738475052038374</c:v>
                </c:pt>
                <c:pt idx="530">
                  <c:v>-0.09097758871743067</c:v>
                </c:pt>
                <c:pt idx="531">
                  <c:v>-0.09776756447991386</c:v>
                </c:pt>
                <c:pt idx="532">
                  <c:v>-0.1017426019347825</c:v>
                </c:pt>
                <c:pt idx="533">
                  <c:v>-0.1014288738657363</c:v>
                </c:pt>
                <c:pt idx="534">
                  <c:v>-0.1128322145628995</c:v>
                </c:pt>
                <c:pt idx="535">
                  <c:v>-0.1112591061603188</c:v>
                </c:pt>
                <c:pt idx="536">
                  <c:v>-0.1170941535035646</c:v>
                </c:pt>
                <c:pt idx="537">
                  <c:v>-0.1252771868298239</c:v>
                </c:pt>
                <c:pt idx="538">
                  <c:v>-0.1297018351358126</c:v>
                </c:pt>
                <c:pt idx="539">
                  <c:v>-0.1306069535606931</c:v>
                </c:pt>
                <c:pt idx="540">
                  <c:v>-0.1277318087916766</c:v>
                </c:pt>
                <c:pt idx="541">
                  <c:v>-0.1302815625460587</c:v>
                </c:pt>
                <c:pt idx="542">
                  <c:v>-0.133575114969009</c:v>
                </c:pt>
                <c:pt idx="543">
                  <c:v>-0.1329475295871012</c:v>
                </c:pt>
                <c:pt idx="544">
                  <c:v>-0.1370997417937811</c:v>
                </c:pt>
                <c:pt idx="545">
                  <c:v>-0.1421744185624374</c:v>
                </c:pt>
                <c:pt idx="546">
                  <c:v>-0.1453034956138743</c:v>
                </c:pt>
                <c:pt idx="547">
                  <c:v>-0.1407809594685012</c:v>
                </c:pt>
                <c:pt idx="548">
                  <c:v>-0.1378245221131389</c:v>
                </c:pt>
                <c:pt idx="549">
                  <c:v>-0.1389533856941416</c:v>
                </c:pt>
                <c:pt idx="550">
                  <c:v>-0.1437889892141295</c:v>
                </c:pt>
                <c:pt idx="551">
                  <c:v>-0.1419181950813264</c:v>
                </c:pt>
                <c:pt idx="552">
                  <c:v>-0.1455524986965402</c:v>
                </c:pt>
                <c:pt idx="553">
                  <c:v>-0.1439801229307049</c:v>
                </c:pt>
                <c:pt idx="554">
                  <c:v>-0.1397835988098501</c:v>
                </c:pt>
                <c:pt idx="555">
                  <c:v>-0.1383911857827451</c:v>
                </c:pt>
                <c:pt idx="556">
                  <c:v>-0.1348234362522573</c:v>
                </c:pt>
                <c:pt idx="557">
                  <c:v>-0.1354791067300822</c:v>
                </c:pt>
                <c:pt idx="558">
                  <c:v>-0.1332848520665926</c:v>
                </c:pt>
                <c:pt idx="559">
                  <c:v>-0.138802274303131</c:v>
                </c:pt>
                <c:pt idx="560">
                  <c:v>-0.1350688623966925</c:v>
                </c:pt>
                <c:pt idx="561">
                  <c:v>-0.1368398416602867</c:v>
                </c:pt>
                <c:pt idx="562">
                  <c:v>-0.1351483132757185</c:v>
                </c:pt>
                <c:pt idx="563">
                  <c:v>-0.1288483196125048</c:v>
                </c:pt>
                <c:pt idx="564">
                  <c:v>-0.1212990037729476</c:v>
                </c:pt>
                <c:pt idx="565">
                  <c:v>-0.1148999251838749</c:v>
                </c:pt>
                <c:pt idx="566">
                  <c:v>-0.100332191042509</c:v>
                </c:pt>
                <c:pt idx="567">
                  <c:v>-0.09656213290457494</c:v>
                </c:pt>
                <c:pt idx="568">
                  <c:v>-0.07859047155372778</c:v>
                </c:pt>
                <c:pt idx="569">
                  <c:v>-0.07844648218369521</c:v>
                </c:pt>
                <c:pt idx="571">
                  <c:v>0.1366842012697624</c:v>
                </c:pt>
                <c:pt idx="572">
                  <c:v>0.1338917752209576</c:v>
                </c:pt>
                <c:pt idx="573">
                  <c:v>0.1259530211987754</c:v>
                </c:pt>
                <c:pt idx="574">
                  <c:v>0.1263157829818449</c:v>
                </c:pt>
                <c:pt idx="575">
                  <c:v>0.1197597210565897</c:v>
                </c:pt>
                <c:pt idx="576">
                  <c:v>0.1190492613131238</c:v>
                </c:pt>
                <c:pt idx="577">
                  <c:v>0.1217499242273725</c:v>
                </c:pt>
                <c:pt idx="578">
                  <c:v>0.1191831166433104</c:v>
                </c:pt>
                <c:pt idx="579">
                  <c:v>0.1154897264569414</c:v>
                </c:pt>
                <c:pt idx="580">
                  <c:v>0.1160217095934688</c:v>
                </c:pt>
                <c:pt idx="581">
                  <c:v>0.1124015873198976</c:v>
                </c:pt>
                <c:pt idx="582">
                  <c:v>0.1203672326210614</c:v>
                </c:pt>
                <c:pt idx="583">
                  <c:v>0.11428349572815</c:v>
                </c:pt>
                <c:pt idx="584">
                  <c:v>0.1268199792017888</c:v>
                </c:pt>
                <c:pt idx="585">
                  <c:v>0.132187583896006</c:v>
                </c:pt>
                <c:pt idx="586">
                  <c:v>0.1366842012697624</c:v>
                </c:pt>
                <c:pt idx="588">
                  <c:v>0.05821427713418736</c:v>
                </c:pt>
                <c:pt idx="589">
                  <c:v>0.06764306530083619</c:v>
                </c:pt>
                <c:pt idx="590">
                  <c:v>0.04621292480429462</c:v>
                </c:pt>
                <c:pt idx="591">
                  <c:v>0.04790816131712061</c:v>
                </c:pt>
                <c:pt idx="592">
                  <c:v>0.04007110085309717</c:v>
                </c:pt>
                <c:pt idx="593">
                  <c:v>0.03613352195839714</c:v>
                </c:pt>
                <c:pt idx="594">
                  <c:v>0.03987876821570802</c:v>
                </c:pt>
                <c:pt idx="595">
                  <c:v>0.04143367514523777</c:v>
                </c:pt>
                <c:pt idx="596">
                  <c:v>0.04382897858213042</c:v>
                </c:pt>
                <c:pt idx="597">
                  <c:v>0.04216049536699917</c:v>
                </c:pt>
                <c:pt idx="598">
                  <c:v>0.05636112869957266</c:v>
                </c:pt>
                <c:pt idx="599">
                  <c:v>0.05987448173502519</c:v>
                </c:pt>
                <c:pt idx="600">
                  <c:v>0.06091297462985579</c:v>
                </c:pt>
                <c:pt idx="601">
                  <c:v>0.0642921046465379</c:v>
                </c:pt>
                <c:pt idx="602">
                  <c:v>0.05895324570682448</c:v>
                </c:pt>
                <c:pt idx="603">
                  <c:v>0.04907442978608723</c:v>
                </c:pt>
                <c:pt idx="604">
                  <c:v>0.03733540828487936</c:v>
                </c:pt>
                <c:pt idx="605">
                  <c:v>0.03986495787145761</c:v>
                </c:pt>
                <c:pt idx="606">
                  <c:v>0.04224800838698028</c:v>
                </c:pt>
                <c:pt idx="607">
                  <c:v>0.04023601685584488</c:v>
                </c:pt>
                <c:pt idx="608">
                  <c:v>0.04212930234386891</c:v>
                </c:pt>
                <c:pt idx="609">
                  <c:v>0.05029866550094675</c:v>
                </c:pt>
                <c:pt idx="610">
                  <c:v>0.05197389022448129</c:v>
                </c:pt>
                <c:pt idx="611">
                  <c:v>0.05453017939658</c:v>
                </c:pt>
                <c:pt idx="612">
                  <c:v>0.05555740482497784</c:v>
                </c:pt>
                <c:pt idx="613">
                  <c:v>0.0600959089181814</c:v>
                </c:pt>
                <c:pt idx="614">
                  <c:v>0.06085596086447209</c:v>
                </c:pt>
                <c:pt idx="615">
                  <c:v>0.05699816391204582</c:v>
                </c:pt>
                <c:pt idx="616">
                  <c:v>0.05751452928073353</c:v>
                </c:pt>
                <c:pt idx="617">
                  <c:v>0.04925513568357398</c:v>
                </c:pt>
                <c:pt idx="618">
                  <c:v>0.05821427713418736</c:v>
                </c:pt>
                <c:pt idx="620">
                  <c:v>0.1402706334989101</c:v>
                </c:pt>
                <c:pt idx="621">
                  <c:v>0.1442224854496483</c:v>
                </c:pt>
                <c:pt idx="622">
                  <c:v>0.1769923343807169</c:v>
                </c:pt>
                <c:pt idx="623">
                  <c:v>0.1806859899171636</c:v>
                </c:pt>
                <c:pt idx="624">
                  <c:v>0.1816555751900679</c:v>
                </c:pt>
                <c:pt idx="625">
                  <c:v>0.186513073693771</c:v>
                </c:pt>
                <c:pt idx="626">
                  <c:v>0.2038569297351269</c:v>
                </c:pt>
                <c:pt idx="627">
                  <c:v>0.2191921900002047</c:v>
                </c:pt>
                <c:pt idx="628">
                  <c:v>0.2192435361549192</c:v>
                </c:pt>
                <c:pt idx="629">
                  <c:v>0.2155224286506077</c:v>
                </c:pt>
                <c:pt idx="630">
                  <c:v>0.2207947238256718</c:v>
                </c:pt>
                <c:pt idx="631">
                  <c:v>0.2175072235317321</c:v>
                </c:pt>
                <c:pt idx="632">
                  <c:v>0.1943100566174161</c:v>
                </c:pt>
                <c:pt idx="633">
                  <c:v>0.1943615752152434</c:v>
                </c:pt>
                <c:pt idx="634">
                  <c:v>0.1888540913189996</c:v>
                </c:pt>
                <c:pt idx="635">
                  <c:v>0.186813936241119</c:v>
                </c:pt>
                <c:pt idx="636">
                  <c:v>0.1880441376064272</c:v>
                </c:pt>
                <c:pt idx="637">
                  <c:v>0.1827761038256899</c:v>
                </c:pt>
                <c:pt idx="638">
                  <c:v>0.1793544095551871</c:v>
                </c:pt>
                <c:pt idx="639">
                  <c:v>0.1799157062598939</c:v>
                </c:pt>
                <c:pt idx="640">
                  <c:v>0.1760427819331305</c:v>
                </c:pt>
                <c:pt idx="641">
                  <c:v>0.1755470212756889</c:v>
                </c:pt>
                <c:pt idx="642">
                  <c:v>0.1709001058478998</c:v>
                </c:pt>
                <c:pt idx="643">
                  <c:v>0.1729314580157235</c:v>
                </c:pt>
                <c:pt idx="644">
                  <c:v>0.1704465280506591</c:v>
                </c:pt>
                <c:pt idx="645">
                  <c:v>0.1683372649820316</c:v>
                </c:pt>
                <c:pt idx="646">
                  <c:v>0.1702551894086484</c:v>
                </c:pt>
                <c:pt idx="647">
                  <c:v>0.1678555996994511</c:v>
                </c:pt>
                <c:pt idx="648">
                  <c:v>0.1703195250382163</c:v>
                </c:pt>
                <c:pt idx="649">
                  <c:v>0.1692317221043307</c:v>
                </c:pt>
                <c:pt idx="650">
                  <c:v>0.1624819872097854</c:v>
                </c:pt>
                <c:pt idx="651">
                  <c:v>0.1598056603629487</c:v>
                </c:pt>
                <c:pt idx="652">
                  <c:v>0.1598981696276431</c:v>
                </c:pt>
                <c:pt idx="653">
                  <c:v>0.1544095258765614</c:v>
                </c:pt>
                <c:pt idx="654">
                  <c:v>0.1559568472782078</c:v>
                </c:pt>
                <c:pt idx="655">
                  <c:v>0.1402706334989101</c:v>
                </c:pt>
                <c:pt idx="657">
                  <c:v>0.08523215726701183</c:v>
                </c:pt>
                <c:pt idx="658">
                  <c:v>0.08074613879025194</c:v>
                </c:pt>
                <c:pt idx="659">
                  <c:v>0.08996069735660606</c:v>
                </c:pt>
                <c:pt idx="660">
                  <c:v>0.09828841688852363</c:v>
                </c:pt>
                <c:pt idx="661">
                  <c:v>0.1131779821777947</c:v>
                </c:pt>
                <c:pt idx="662">
                  <c:v>0.1326067685459422</c:v>
                </c:pt>
                <c:pt idx="663">
                  <c:v>0.1410590328279979</c:v>
                </c:pt>
                <c:pt idx="664">
                  <c:v>0.1347564382337978</c:v>
                </c:pt>
                <c:pt idx="665">
                  <c:v>0.1346117221854291</c:v>
                </c:pt>
                <c:pt idx="666">
                  <c:v>0.1432651152875937</c:v>
                </c:pt>
                <c:pt idx="667">
                  <c:v>0.145945573634539</c:v>
                </c:pt>
                <c:pt idx="668">
                  <c:v>0.149526291662827</c:v>
                </c:pt>
                <c:pt idx="669">
                  <c:v>0.1529123404408523</c:v>
                </c:pt>
                <c:pt idx="670">
                  <c:v>0.1518829299364421</c:v>
                </c:pt>
                <c:pt idx="671">
                  <c:v>0.1496003316444467</c:v>
                </c:pt>
                <c:pt idx="672">
                  <c:v>0.1481835579942843</c:v>
                </c:pt>
                <c:pt idx="673">
                  <c:v>0.144761268235575</c:v>
                </c:pt>
                <c:pt idx="674">
                  <c:v>0.1425462962982813</c:v>
                </c:pt>
                <c:pt idx="675">
                  <c:v>0.1373378033592487</c:v>
                </c:pt>
                <c:pt idx="676">
                  <c:v>0.1307799999179109</c:v>
                </c:pt>
                <c:pt idx="677">
                  <c:v>0.1288315795957771</c:v>
                </c:pt>
                <c:pt idx="678">
                  <c:v>0.1254231896844482</c:v>
                </c:pt>
                <c:pt idx="679">
                  <c:v>0.1238928712236855</c:v>
                </c:pt>
                <c:pt idx="680">
                  <c:v>0.1182405233499284</c:v>
                </c:pt>
                <c:pt idx="681">
                  <c:v>0.1172005713105704</c:v>
                </c:pt>
                <c:pt idx="682">
                  <c:v>0.1245299020702599</c:v>
                </c:pt>
                <c:pt idx="683">
                  <c:v>0.126825128613637</c:v>
                </c:pt>
                <c:pt idx="684">
                  <c:v>0.1234994799171221</c:v>
                </c:pt>
                <c:pt idx="685">
                  <c:v>0.1086953899435446</c:v>
                </c:pt>
                <c:pt idx="686">
                  <c:v>0.1022252022612691</c:v>
                </c:pt>
                <c:pt idx="687">
                  <c:v>0.100977989690898</c:v>
                </c:pt>
                <c:pt idx="688">
                  <c:v>0.1032540398617821</c:v>
                </c:pt>
                <c:pt idx="689">
                  <c:v>0.1023930814655305</c:v>
                </c:pt>
                <c:pt idx="690">
                  <c:v>0.08523215726701183</c:v>
                </c:pt>
                <c:pt idx="692">
                  <c:v>0.1380857840891214</c:v>
                </c:pt>
                <c:pt idx="693">
                  <c:v>0.1397315774384418</c:v>
                </c:pt>
                <c:pt idx="694">
                  <c:v>0.1423087101533866</c:v>
                </c:pt>
                <c:pt idx="695">
                  <c:v>0.1424400019382761</c:v>
                </c:pt>
                <c:pt idx="696">
                  <c:v>0.1479774718601305</c:v>
                </c:pt>
                <c:pt idx="697">
                  <c:v>0.1519267799593254</c:v>
                </c:pt>
                <c:pt idx="698">
                  <c:v>0.1573905519422167</c:v>
                </c:pt>
                <c:pt idx="699">
                  <c:v>0.1611717933169361</c:v>
                </c:pt>
                <c:pt idx="700">
                  <c:v>0.1697086095660485</c:v>
                </c:pt>
                <c:pt idx="701">
                  <c:v>0.1784280471780826</c:v>
                </c:pt>
                <c:pt idx="702">
                  <c:v>0.1774196366094893</c:v>
                </c:pt>
                <c:pt idx="703">
                  <c:v>0.169835392100175</c:v>
                </c:pt>
                <c:pt idx="704">
                  <c:v>0.1666144487143704</c:v>
                </c:pt>
                <c:pt idx="705">
                  <c:v>0.1692663848989462</c:v>
                </c:pt>
                <c:pt idx="706">
                  <c:v>0.1692311248829697</c:v>
                </c:pt>
                <c:pt idx="707">
                  <c:v>0.1633168640013205</c:v>
                </c:pt>
                <c:pt idx="708">
                  <c:v>0.1623976369441025</c:v>
                </c:pt>
                <c:pt idx="709">
                  <c:v>0.1670293088403598</c:v>
                </c:pt>
                <c:pt idx="710">
                  <c:v>0.1700737839139714</c:v>
                </c:pt>
                <c:pt idx="711">
                  <c:v>0.1653002903016187</c:v>
                </c:pt>
                <c:pt idx="712">
                  <c:v>0.164935297170139</c:v>
                </c:pt>
                <c:pt idx="713">
                  <c:v>0.1674494155925526</c:v>
                </c:pt>
                <c:pt idx="714">
                  <c:v>0.1590463569853726</c:v>
                </c:pt>
                <c:pt idx="715">
                  <c:v>0.1607260899941805</c:v>
                </c:pt>
                <c:pt idx="716">
                  <c:v>0.1590934860815594</c:v>
                </c:pt>
                <c:pt idx="717">
                  <c:v>0.1576290259548196</c:v>
                </c:pt>
                <c:pt idx="718">
                  <c:v>0.1567639507275196</c:v>
                </c:pt>
                <c:pt idx="719">
                  <c:v>0.1584318471106949</c:v>
                </c:pt>
                <c:pt idx="720">
                  <c:v>0.1548613166038657</c:v>
                </c:pt>
                <c:pt idx="721">
                  <c:v>0.1580177022614546</c:v>
                </c:pt>
                <c:pt idx="722">
                  <c:v>0.1555299059011279</c:v>
                </c:pt>
                <c:pt idx="723">
                  <c:v>0.1547317183192369</c:v>
                </c:pt>
                <c:pt idx="724">
                  <c:v>0.149710047170041</c:v>
                </c:pt>
                <c:pt idx="725">
                  <c:v>0.1520110777888724</c:v>
                </c:pt>
                <c:pt idx="726">
                  <c:v>0.15232376365102</c:v>
                </c:pt>
                <c:pt idx="727">
                  <c:v>0.1498827427656255</c:v>
                </c:pt>
                <c:pt idx="728">
                  <c:v>0.1483563256456566</c:v>
                </c:pt>
                <c:pt idx="729">
                  <c:v>0.1380857840891214</c:v>
                </c:pt>
                <c:pt idx="731">
                  <c:v>0.1625825576087645</c:v>
                </c:pt>
                <c:pt idx="732">
                  <c:v>0.1617806032419657</c:v>
                </c:pt>
                <c:pt idx="733">
                  <c:v>0.1514911338031135</c:v>
                </c:pt>
                <c:pt idx="734">
                  <c:v>0.1450373379908743</c:v>
                </c:pt>
                <c:pt idx="735">
                  <c:v>0.1425477506952701</c:v>
                </c:pt>
                <c:pt idx="736">
                  <c:v>0.1402597453918606</c:v>
                </c:pt>
                <c:pt idx="737">
                  <c:v>0.1281399530647329</c:v>
                </c:pt>
                <c:pt idx="738">
                  <c:v>0.1156202763910774</c:v>
                </c:pt>
                <c:pt idx="739">
                  <c:v>0.1071269229820973</c:v>
                </c:pt>
                <c:pt idx="740">
                  <c:v>0.1056229505078783</c:v>
                </c:pt>
                <c:pt idx="741">
                  <c:v>0.1370614646250039</c:v>
                </c:pt>
                <c:pt idx="742">
                  <c:v>0.1424492382082845</c:v>
                </c:pt>
                <c:pt idx="743">
                  <c:v>0.1461496876057158</c:v>
                </c:pt>
                <c:pt idx="744">
                  <c:v>0.1551213602883876</c:v>
                </c:pt>
                <c:pt idx="745">
                  <c:v>0.1607624064746733</c:v>
                </c:pt>
                <c:pt idx="746">
                  <c:v>0.1773155436116525</c:v>
                </c:pt>
                <c:pt idx="747">
                  <c:v>0.18654886313988</c:v>
                </c:pt>
                <c:pt idx="748">
                  <c:v>0.2014109947497369</c:v>
                </c:pt>
                <c:pt idx="749">
                  <c:v>0.2013626661916164</c:v>
                </c:pt>
                <c:pt idx="750">
                  <c:v>0.2079650847331436</c:v>
                </c:pt>
                <c:pt idx="751">
                  <c:v>0.2077992137984048</c:v>
                </c:pt>
                <c:pt idx="752">
                  <c:v>0.1975509528200263</c:v>
                </c:pt>
                <c:pt idx="753">
                  <c:v>0.1951807219943593</c:v>
                </c:pt>
                <c:pt idx="754">
                  <c:v>0.1933013668763095</c:v>
                </c:pt>
                <c:pt idx="755">
                  <c:v>0.1953575566389818</c:v>
                </c:pt>
                <c:pt idx="756">
                  <c:v>0.192522789940432</c:v>
                </c:pt>
                <c:pt idx="757">
                  <c:v>0.1887039978545868</c:v>
                </c:pt>
                <c:pt idx="758">
                  <c:v>0.1912177496221403</c:v>
                </c:pt>
                <c:pt idx="759">
                  <c:v>0.1859813064751836</c:v>
                </c:pt>
                <c:pt idx="760">
                  <c:v>0.1898198050722615</c:v>
                </c:pt>
                <c:pt idx="761">
                  <c:v>0.1873220697669813</c:v>
                </c:pt>
                <c:pt idx="762">
                  <c:v>0.1867190383386264</c:v>
                </c:pt>
                <c:pt idx="763">
                  <c:v>0.1792790999578033</c:v>
                </c:pt>
                <c:pt idx="764">
                  <c:v>0.1639715681256171</c:v>
                </c:pt>
                <c:pt idx="765">
                  <c:v>0.1625825576087645</c:v>
                </c:pt>
                <c:pt idx="767">
                  <c:v>0.05598699472122615</c:v>
                </c:pt>
                <c:pt idx="768">
                  <c:v>0.05219319954825452</c:v>
                </c:pt>
                <c:pt idx="769">
                  <c:v>0.04607529613079153</c:v>
                </c:pt>
                <c:pt idx="770">
                  <c:v>0.0407593892360274</c:v>
                </c:pt>
                <c:pt idx="771">
                  <c:v>0.03291755266526808</c:v>
                </c:pt>
                <c:pt idx="772">
                  <c:v>0.02718518447083529</c:v>
                </c:pt>
                <c:pt idx="773">
                  <c:v>0.02617940570820898</c:v>
                </c:pt>
                <c:pt idx="774">
                  <c:v>0.01489744498694678</c:v>
                </c:pt>
                <c:pt idx="775">
                  <c:v>0.006377628854550066</c:v>
                </c:pt>
                <c:pt idx="776">
                  <c:v>-0.0008450472073004978</c:v>
                </c:pt>
                <c:pt idx="777">
                  <c:v>-0.005637507567811673</c:v>
                </c:pt>
                <c:pt idx="778">
                  <c:v>-0.005673591748458717</c:v>
                </c:pt>
                <c:pt idx="779">
                  <c:v>-0.01287859247110901</c:v>
                </c:pt>
                <c:pt idx="780">
                  <c:v>-0.01225325200672933</c:v>
                </c:pt>
                <c:pt idx="781">
                  <c:v>-0.01463511252369631</c:v>
                </c:pt>
                <c:pt idx="782">
                  <c:v>-0.01896216095120562</c:v>
                </c:pt>
                <c:pt idx="783">
                  <c:v>-0.0235747875844412</c:v>
                </c:pt>
                <c:pt idx="784">
                  <c:v>-0.02414009147246299</c:v>
                </c:pt>
                <c:pt idx="785">
                  <c:v>-0.01848210022995622</c:v>
                </c:pt>
                <c:pt idx="786">
                  <c:v>-0.01518675995938401</c:v>
                </c:pt>
                <c:pt idx="787">
                  <c:v>-0.01744951359466285</c:v>
                </c:pt>
                <c:pt idx="788">
                  <c:v>0.02935942468934893</c:v>
                </c:pt>
                <c:pt idx="789">
                  <c:v>0.03018929474241361</c:v>
                </c:pt>
                <c:pt idx="790">
                  <c:v>0.03603398121966461</c:v>
                </c:pt>
                <c:pt idx="791">
                  <c:v>0.04117886561340911</c:v>
                </c:pt>
                <c:pt idx="792">
                  <c:v>0.04248637879529849</c:v>
                </c:pt>
                <c:pt idx="793">
                  <c:v>0.05440591947475415</c:v>
                </c:pt>
                <c:pt idx="794">
                  <c:v>0.05598699472122615</c:v>
                </c:pt>
                <c:pt idx="796">
                  <c:v>-0.03989060903917241</c:v>
                </c:pt>
                <c:pt idx="797">
                  <c:v>-0.03958419401972924</c:v>
                </c:pt>
                <c:pt idx="798">
                  <c:v>-0.04128784688212939</c:v>
                </c:pt>
                <c:pt idx="799">
                  <c:v>-0.09419221705969871</c:v>
                </c:pt>
                <c:pt idx="800">
                  <c:v>-0.1207740474350802</c:v>
                </c:pt>
                <c:pt idx="801">
                  <c:v>-0.1205337658123022</c:v>
                </c:pt>
                <c:pt idx="802">
                  <c:v>-0.1252771868298239</c:v>
                </c:pt>
                <c:pt idx="803">
                  <c:v>-0.1170941535035646</c:v>
                </c:pt>
                <c:pt idx="804">
                  <c:v>-0.1112591061603188</c:v>
                </c:pt>
                <c:pt idx="805">
                  <c:v>-0.1128322145628995</c:v>
                </c:pt>
                <c:pt idx="806">
                  <c:v>-0.1014288738657363</c:v>
                </c:pt>
                <c:pt idx="807">
                  <c:v>-0.1017426019347825</c:v>
                </c:pt>
                <c:pt idx="808">
                  <c:v>-0.09776756447991386</c:v>
                </c:pt>
                <c:pt idx="809">
                  <c:v>-0.09097758871743067</c:v>
                </c:pt>
                <c:pt idx="810">
                  <c:v>-0.08581194623168953</c:v>
                </c:pt>
                <c:pt idx="811">
                  <c:v>-0.08371564769222761</c:v>
                </c:pt>
                <c:pt idx="812">
                  <c:v>-0.06980763321151873</c:v>
                </c:pt>
                <c:pt idx="813">
                  <c:v>-0.06762987330494541</c:v>
                </c:pt>
                <c:pt idx="814">
                  <c:v>-0.05920224456532996</c:v>
                </c:pt>
                <c:pt idx="815">
                  <c:v>-0.05732469093676174</c:v>
                </c:pt>
                <c:pt idx="816">
                  <c:v>-0.052020208727376</c:v>
                </c:pt>
                <c:pt idx="817">
                  <c:v>-0.04857003416090633</c:v>
                </c:pt>
                <c:pt idx="818">
                  <c:v>-0.04319142698209544</c:v>
                </c:pt>
                <c:pt idx="819">
                  <c:v>-0.04170313601321185</c:v>
                </c:pt>
                <c:pt idx="820">
                  <c:v>-0.03989060903917241</c:v>
                </c:pt>
                <c:pt idx="822">
                  <c:v>0.2052666610081197</c:v>
                </c:pt>
                <c:pt idx="823">
                  <c:v>0.1359770603325583</c:v>
                </c:pt>
                <c:pt idx="824">
                  <c:v>0.1465416375341331</c:v>
                </c:pt>
                <c:pt idx="825">
                  <c:v>0.1374512416387244</c:v>
                </c:pt>
                <c:pt idx="826">
                  <c:v>0.1429459422619987</c:v>
                </c:pt>
                <c:pt idx="827">
                  <c:v>0.139569089857277</c:v>
                </c:pt>
                <c:pt idx="828">
                  <c:v>0.1414867065817191</c:v>
                </c:pt>
                <c:pt idx="829">
                  <c:v>0.1398582675471898</c:v>
                </c:pt>
                <c:pt idx="830">
                  <c:v>0.141055158309813</c:v>
                </c:pt>
                <c:pt idx="831">
                  <c:v>0.1469079929332839</c:v>
                </c:pt>
                <c:pt idx="832">
                  <c:v>0.1492317383619988</c:v>
                </c:pt>
                <c:pt idx="833">
                  <c:v>0.1627180524522631</c:v>
                </c:pt>
                <c:pt idx="834">
                  <c:v>0.1648204901639094</c:v>
                </c:pt>
                <c:pt idx="835">
                  <c:v>0.161398834448927</c:v>
                </c:pt>
                <c:pt idx="836">
                  <c:v>0.163684664547294</c:v>
                </c:pt>
                <c:pt idx="837">
                  <c:v>0.181699357640599</c:v>
                </c:pt>
                <c:pt idx="838">
                  <c:v>0.1822797940764187</c:v>
                </c:pt>
                <c:pt idx="839">
                  <c:v>0.1945092451025086</c:v>
                </c:pt>
                <c:pt idx="840">
                  <c:v>0.19825714854966</c:v>
                </c:pt>
                <c:pt idx="841">
                  <c:v>0.2029166463682914</c:v>
                </c:pt>
                <c:pt idx="842">
                  <c:v>0.2084413901369422</c:v>
                </c:pt>
                <c:pt idx="843">
                  <c:v>0.2257416238018057</c:v>
                </c:pt>
                <c:pt idx="844">
                  <c:v>0.2123397451604334</c:v>
                </c:pt>
                <c:pt idx="845">
                  <c:v>0.2052666610081197</c:v>
                </c:pt>
                <c:pt idx="847">
                  <c:v>-7.885365467830141e-05</c:v>
                </c:pt>
                <c:pt idx="848">
                  <c:v>0.01277843607242124</c:v>
                </c:pt>
                <c:pt idx="849">
                  <c:v>0.006230359159441701</c:v>
                </c:pt>
                <c:pt idx="850">
                  <c:v>0.006072000351956097</c:v>
                </c:pt>
                <c:pt idx="851">
                  <c:v>0.001087379818878853</c:v>
                </c:pt>
                <c:pt idx="852">
                  <c:v>-0.0001100344811388876</c:v>
                </c:pt>
                <c:pt idx="853">
                  <c:v>0.002471718807197876</c:v>
                </c:pt>
                <c:pt idx="854">
                  <c:v>-0.001481871027162462</c:v>
                </c:pt>
                <c:pt idx="855">
                  <c:v>-0.00917145037793432</c:v>
                </c:pt>
                <c:pt idx="856">
                  <c:v>-0.01033003601992477</c:v>
                </c:pt>
                <c:pt idx="857">
                  <c:v>-0.0134142415077132</c:v>
                </c:pt>
                <c:pt idx="858">
                  <c:v>-0.01615948905890918</c:v>
                </c:pt>
                <c:pt idx="859">
                  <c:v>-0.02159319856401898</c:v>
                </c:pt>
                <c:pt idx="860">
                  <c:v>-0.02458241820362916</c:v>
                </c:pt>
                <c:pt idx="861">
                  <c:v>-0.03394864509517626</c:v>
                </c:pt>
                <c:pt idx="862">
                  <c:v>-0.03982096431935944</c:v>
                </c:pt>
                <c:pt idx="863">
                  <c:v>-0.03915242653811868</c:v>
                </c:pt>
                <c:pt idx="864">
                  <c:v>-0.04124752861248493</c:v>
                </c:pt>
                <c:pt idx="865">
                  <c:v>-0.02761374384553172</c:v>
                </c:pt>
                <c:pt idx="866">
                  <c:v>-0.02996263405895006</c:v>
                </c:pt>
                <c:pt idx="867">
                  <c:v>-0.02792697608388051</c:v>
                </c:pt>
                <c:pt idx="868">
                  <c:v>-0.02532089514191393</c:v>
                </c:pt>
                <c:pt idx="869">
                  <c:v>-0.02660006287791972</c:v>
                </c:pt>
                <c:pt idx="870">
                  <c:v>-0.02480294829594887</c:v>
                </c:pt>
                <c:pt idx="871">
                  <c:v>-0.02656463003424592</c:v>
                </c:pt>
                <c:pt idx="872">
                  <c:v>-0.03164633920215132</c:v>
                </c:pt>
                <c:pt idx="873">
                  <c:v>-0.03404940499762499</c:v>
                </c:pt>
                <c:pt idx="874">
                  <c:v>-0.02988725097820688</c:v>
                </c:pt>
                <c:pt idx="875">
                  <c:v>-0.02915927678411445</c:v>
                </c:pt>
                <c:pt idx="876">
                  <c:v>-0.02312957771130275</c:v>
                </c:pt>
                <c:pt idx="877">
                  <c:v>-0.01795437316269188</c:v>
                </c:pt>
                <c:pt idx="878">
                  <c:v>-0.0122010789461946</c:v>
                </c:pt>
                <c:pt idx="879">
                  <c:v>-0.01386677377563061</c:v>
                </c:pt>
                <c:pt idx="880">
                  <c:v>-0.009739105726270347</c:v>
                </c:pt>
                <c:pt idx="881">
                  <c:v>-0.01004018532146134</c:v>
                </c:pt>
                <c:pt idx="882">
                  <c:v>-0.005292403478921903</c:v>
                </c:pt>
                <c:pt idx="883">
                  <c:v>-0.001098514360477587</c:v>
                </c:pt>
                <c:pt idx="884">
                  <c:v>-7.885365467830141e-05</c:v>
                </c:pt>
                <c:pt idx="886">
                  <c:v>0.1004467570367473</c:v>
                </c:pt>
                <c:pt idx="887">
                  <c:v>0.09718710816855247</c:v>
                </c:pt>
                <c:pt idx="888">
                  <c:v>0.09298714922855056</c:v>
                </c:pt>
                <c:pt idx="889">
                  <c:v>0.09468706734497445</c:v>
                </c:pt>
                <c:pt idx="890">
                  <c:v>0.09417736898701601</c:v>
                </c:pt>
                <c:pt idx="891">
                  <c:v>0.09084065130200036</c:v>
                </c:pt>
                <c:pt idx="892">
                  <c:v>0.07878100681386146</c:v>
                </c:pt>
                <c:pt idx="893">
                  <c:v>0.07117256621063661</c:v>
                </c:pt>
                <c:pt idx="894">
                  <c:v>0.06963105032696815</c:v>
                </c:pt>
                <c:pt idx="895">
                  <c:v>0.06124900525183308</c:v>
                </c:pt>
                <c:pt idx="896">
                  <c:v>0.0567171172230021</c:v>
                </c:pt>
                <c:pt idx="897">
                  <c:v>0.04411607272874463</c:v>
                </c:pt>
                <c:pt idx="898">
                  <c:v>0.04663606043380786</c:v>
                </c:pt>
                <c:pt idx="899">
                  <c:v>0.06424661594094672</c:v>
                </c:pt>
                <c:pt idx="900">
                  <c:v>0.06618277073788792</c:v>
                </c:pt>
                <c:pt idx="901">
                  <c:v>0.101193923814314</c:v>
                </c:pt>
                <c:pt idx="902">
                  <c:v>0.1004467570367473</c:v>
                </c:pt>
                <c:pt idx="904">
                  <c:v>0.1769923343807169</c:v>
                </c:pt>
                <c:pt idx="905">
                  <c:v>0.1442224854496483</c:v>
                </c:pt>
                <c:pt idx="906">
                  <c:v>0.1402706334989101</c:v>
                </c:pt>
                <c:pt idx="907">
                  <c:v>0.1367334206308974</c:v>
                </c:pt>
                <c:pt idx="908">
                  <c:v>0.132187583896006</c:v>
                </c:pt>
                <c:pt idx="909">
                  <c:v>0.1290296955849546</c:v>
                </c:pt>
                <c:pt idx="910">
                  <c:v>0.1326131116563447</c:v>
                </c:pt>
                <c:pt idx="911">
                  <c:v>0.1436140863189983</c:v>
                </c:pt>
                <c:pt idx="912">
                  <c:v>0.153257611237154</c:v>
                </c:pt>
                <c:pt idx="913">
                  <c:v>0.1574194953103072</c:v>
                </c:pt>
                <c:pt idx="914">
                  <c:v>0.1634322054140362</c:v>
                </c:pt>
                <c:pt idx="915">
                  <c:v>0.1659187184052153</c:v>
                </c:pt>
                <c:pt idx="916">
                  <c:v>0.1755542623572515</c:v>
                </c:pt>
                <c:pt idx="917">
                  <c:v>0.1769923343807169</c:v>
                </c:pt>
                <c:pt idx="919">
                  <c:v>0.09648255825444041</c:v>
                </c:pt>
                <c:pt idx="920">
                  <c:v>0.09504026892357831</c:v>
                </c:pt>
                <c:pt idx="921">
                  <c:v>0.08519570708574653</c:v>
                </c:pt>
                <c:pt idx="922">
                  <c:v>0.08470319261552328</c:v>
                </c:pt>
                <c:pt idx="923">
                  <c:v>0.07323068136780209</c:v>
                </c:pt>
                <c:pt idx="924">
                  <c:v>0.05797697803397184</c:v>
                </c:pt>
                <c:pt idx="925">
                  <c:v>0.06052497288918524</c:v>
                </c:pt>
                <c:pt idx="926">
                  <c:v>0.06383019226925857</c:v>
                </c:pt>
                <c:pt idx="927">
                  <c:v>0.06667446111366604</c:v>
                </c:pt>
                <c:pt idx="928">
                  <c:v>0.07902415473787561</c:v>
                </c:pt>
                <c:pt idx="929">
                  <c:v>0.08401542499175108</c:v>
                </c:pt>
                <c:pt idx="930">
                  <c:v>0.08940937065462573</c:v>
                </c:pt>
                <c:pt idx="931">
                  <c:v>0.09096227722296035</c:v>
                </c:pt>
                <c:pt idx="932">
                  <c:v>0.09889321012170682</c:v>
                </c:pt>
                <c:pt idx="933">
                  <c:v>0.09648255825444041</c:v>
                </c:pt>
                <c:pt idx="935">
                  <c:v>0.0006550721448865815</c:v>
                </c:pt>
                <c:pt idx="936">
                  <c:v>-0.005248686394485169</c:v>
                </c:pt>
                <c:pt idx="937">
                  <c:v>-0.09289486370038968</c:v>
                </c:pt>
                <c:pt idx="938">
                  <c:v>-0.0880387688840496</c:v>
                </c:pt>
                <c:pt idx="939">
                  <c:v>-0.0919044178999453</c:v>
                </c:pt>
                <c:pt idx="940">
                  <c:v>-0.08894082317942842</c:v>
                </c:pt>
                <c:pt idx="941">
                  <c:v>-0.09684150487210319</c:v>
                </c:pt>
                <c:pt idx="942">
                  <c:v>-0.09519248224489552</c:v>
                </c:pt>
                <c:pt idx="943">
                  <c:v>0.003527378169782214</c:v>
                </c:pt>
                <c:pt idx="944">
                  <c:v>0.0006550721448865815</c:v>
                </c:pt>
                <c:pt idx="946">
                  <c:v>0.1090961988510752</c:v>
                </c:pt>
                <c:pt idx="947">
                  <c:v>0.1011562860637374</c:v>
                </c:pt>
                <c:pt idx="948">
                  <c:v>0.000847886468336112</c:v>
                </c:pt>
                <c:pt idx="949">
                  <c:v>-0.00181382026990895</c:v>
                </c:pt>
                <c:pt idx="950">
                  <c:v>0.0007596506026494865</c:v>
                </c:pt>
                <c:pt idx="951">
                  <c:v>0.001091417668354966</c:v>
                </c:pt>
                <c:pt idx="952">
                  <c:v>-0.01820721524932822</c:v>
                </c:pt>
                <c:pt idx="953">
                  <c:v>0.06692320761327131</c:v>
                </c:pt>
                <c:pt idx="954">
                  <c:v>0.117990843268559</c:v>
                </c:pt>
                <c:pt idx="955">
                  <c:v>0.1090961988510752</c:v>
                </c:pt>
                <c:pt idx="957">
                  <c:v>0.1651913639850251</c:v>
                </c:pt>
                <c:pt idx="958">
                  <c:v>0.155563499649449</c:v>
                </c:pt>
                <c:pt idx="959">
                  <c:v>0.1484355842402332</c:v>
                </c:pt>
                <c:pt idx="960">
                  <c:v>0.1424698935026874</c:v>
                </c:pt>
                <c:pt idx="961">
                  <c:v>0.1401432396489843</c:v>
                </c:pt>
                <c:pt idx="962">
                  <c:v>0.1268199792017888</c:v>
                </c:pt>
                <c:pt idx="963">
                  <c:v>0.1148724188712018</c:v>
                </c:pt>
                <c:pt idx="964">
                  <c:v>0.09997519639903119</c:v>
                </c:pt>
                <c:pt idx="965">
                  <c:v>0.09735105213007178</c:v>
                </c:pt>
                <c:pt idx="966">
                  <c:v>0.09559871642596707</c:v>
                </c:pt>
                <c:pt idx="967">
                  <c:v>0.09550652150747241</c:v>
                </c:pt>
                <c:pt idx="968">
                  <c:v>0.09911227464461936</c:v>
                </c:pt>
                <c:pt idx="969">
                  <c:v>0.1028039725726941</c:v>
                </c:pt>
                <c:pt idx="970">
                  <c:v>0.1005875355156021</c:v>
                </c:pt>
                <c:pt idx="971">
                  <c:v>0.0906960632627507</c:v>
                </c:pt>
                <c:pt idx="972">
                  <c:v>0.08715433922425131</c:v>
                </c:pt>
                <c:pt idx="973">
                  <c:v>0.08970536287449415</c:v>
                </c:pt>
                <c:pt idx="974">
                  <c:v>0.09504026892357831</c:v>
                </c:pt>
                <c:pt idx="975">
                  <c:v>0.09964191291112545</c:v>
                </c:pt>
                <c:pt idx="976">
                  <c:v>0.108011851370722</c:v>
                </c:pt>
                <c:pt idx="977">
                  <c:v>0.09707984150371884</c:v>
                </c:pt>
                <c:pt idx="978">
                  <c:v>0.1017276540009626</c:v>
                </c:pt>
                <c:pt idx="979">
                  <c:v>0.1126614382822968</c:v>
                </c:pt>
                <c:pt idx="980">
                  <c:v>0.1203942650512164</c:v>
                </c:pt>
                <c:pt idx="981">
                  <c:v>0.1237129280707341</c:v>
                </c:pt>
                <c:pt idx="982">
                  <c:v>0.1248667133179577</c:v>
                </c:pt>
                <c:pt idx="983">
                  <c:v>0.1235256715878021</c:v>
                </c:pt>
                <c:pt idx="984">
                  <c:v>0.1275002489754156</c:v>
                </c:pt>
                <c:pt idx="985">
                  <c:v>0.1318814436173263</c:v>
                </c:pt>
                <c:pt idx="986">
                  <c:v>0.139556664122636</c:v>
                </c:pt>
                <c:pt idx="987">
                  <c:v>0.1408547228825348</c:v>
                </c:pt>
                <c:pt idx="988">
                  <c:v>0.1431400589894014</c:v>
                </c:pt>
                <c:pt idx="989">
                  <c:v>0.1569830553166618</c:v>
                </c:pt>
                <c:pt idx="990">
                  <c:v>0.1611049222987071</c:v>
                </c:pt>
                <c:pt idx="991">
                  <c:v>0.1651913639850251</c:v>
                </c:pt>
                <c:pt idx="993">
                  <c:v>0.09508319335203641</c:v>
                </c:pt>
                <c:pt idx="994">
                  <c:v>0.07178941459326937</c:v>
                </c:pt>
                <c:pt idx="995">
                  <c:v>0.07052433819910164</c:v>
                </c:pt>
                <c:pt idx="996">
                  <c:v>0.06609518358512267</c:v>
                </c:pt>
                <c:pt idx="997">
                  <c:v>0.05503794997444067</c:v>
                </c:pt>
                <c:pt idx="998">
                  <c:v>0.04860207481752288</c:v>
                </c:pt>
                <c:pt idx="999">
                  <c:v>0.04850000219922967</c:v>
                </c:pt>
                <c:pt idx="1000">
                  <c:v>0.04565006888976408</c:v>
                </c:pt>
                <c:pt idx="1001">
                  <c:v>0.03827823969309252</c:v>
                </c:pt>
                <c:pt idx="1002">
                  <c:v>0.0406586731836589</c:v>
                </c:pt>
                <c:pt idx="1003">
                  <c:v>0.02995782394232704</c:v>
                </c:pt>
                <c:pt idx="1004">
                  <c:v>0.02907038949219376</c:v>
                </c:pt>
                <c:pt idx="1005">
                  <c:v>0.03146334291774111</c:v>
                </c:pt>
                <c:pt idx="1006">
                  <c:v>0.03434558805890009</c:v>
                </c:pt>
                <c:pt idx="1007">
                  <c:v>0.03158776308727207</c:v>
                </c:pt>
                <c:pt idx="1008">
                  <c:v>0.03224923460359941</c:v>
                </c:pt>
                <c:pt idx="1009">
                  <c:v>0.03072623722826262</c:v>
                </c:pt>
                <c:pt idx="1010">
                  <c:v>0.03287460485351645</c:v>
                </c:pt>
                <c:pt idx="1011">
                  <c:v>0.03768627347258979</c:v>
                </c:pt>
                <c:pt idx="1012">
                  <c:v>0.03707227581704364</c:v>
                </c:pt>
                <c:pt idx="1013">
                  <c:v>0.08238428373419193</c:v>
                </c:pt>
                <c:pt idx="1014">
                  <c:v>0.08523215726701183</c:v>
                </c:pt>
                <c:pt idx="1015">
                  <c:v>0.08231932292002808</c:v>
                </c:pt>
                <c:pt idx="1016">
                  <c:v>0.08383085461916817</c:v>
                </c:pt>
                <c:pt idx="1017">
                  <c:v>0.0808523932815608</c:v>
                </c:pt>
                <c:pt idx="1018">
                  <c:v>0.08406130678083312</c:v>
                </c:pt>
                <c:pt idx="1019">
                  <c:v>0.09508319335203641</c:v>
                </c:pt>
                <c:pt idx="1021">
                  <c:v>-0.007593809585658473</c:v>
                </c:pt>
                <c:pt idx="1022">
                  <c:v>-0.00866806775948481</c:v>
                </c:pt>
                <c:pt idx="1023">
                  <c:v>-0.03689404683974407</c:v>
                </c:pt>
                <c:pt idx="1024">
                  <c:v>-0.06783507810063516</c:v>
                </c:pt>
                <c:pt idx="1025">
                  <c:v>-0.06228260256085183</c:v>
                </c:pt>
                <c:pt idx="1026">
                  <c:v>-0.06383082160808495</c:v>
                </c:pt>
                <c:pt idx="1027">
                  <c:v>-0.06279767246511359</c:v>
                </c:pt>
                <c:pt idx="1028">
                  <c:v>-0.06444507634047825</c:v>
                </c:pt>
                <c:pt idx="1029">
                  <c:v>-0.06713370268876107</c:v>
                </c:pt>
                <c:pt idx="1030">
                  <c:v>-0.06429567758982824</c:v>
                </c:pt>
                <c:pt idx="1031">
                  <c:v>-0.06226383807509928</c:v>
                </c:pt>
                <c:pt idx="1032">
                  <c:v>-0.06617182819114453</c:v>
                </c:pt>
                <c:pt idx="1033">
                  <c:v>-0.06394216459072855</c:v>
                </c:pt>
                <c:pt idx="1034">
                  <c:v>-0.06172593733528497</c:v>
                </c:pt>
                <c:pt idx="1035">
                  <c:v>-0.06398962381861284</c:v>
                </c:pt>
                <c:pt idx="1036">
                  <c:v>-0.0592757322239732</c:v>
                </c:pt>
                <c:pt idx="1037">
                  <c:v>-0.05843978651419568</c:v>
                </c:pt>
                <c:pt idx="1038">
                  <c:v>-0.0600306985573531</c:v>
                </c:pt>
                <c:pt idx="1039">
                  <c:v>-0.05713087156305829</c:v>
                </c:pt>
                <c:pt idx="1040">
                  <c:v>-0.05372615514161416</c:v>
                </c:pt>
                <c:pt idx="1041">
                  <c:v>-0.05388216247771305</c:v>
                </c:pt>
                <c:pt idx="1042">
                  <c:v>-0.05053074102221466</c:v>
                </c:pt>
                <c:pt idx="1043">
                  <c:v>-0.01641986543975404</c:v>
                </c:pt>
                <c:pt idx="1044">
                  <c:v>-0.01400724449866941</c:v>
                </c:pt>
                <c:pt idx="1045">
                  <c:v>-0.005248686394485169</c:v>
                </c:pt>
                <c:pt idx="1046">
                  <c:v>-0.007593809585658473</c:v>
                </c:pt>
                <c:pt idx="1048">
                  <c:v>0.1991820224907095</c:v>
                </c:pt>
                <c:pt idx="1049">
                  <c:v>0.1965813418755069</c:v>
                </c:pt>
                <c:pt idx="1050">
                  <c:v>0.1890370716895813</c:v>
                </c:pt>
                <c:pt idx="1051">
                  <c:v>0.1854687363234342</c:v>
                </c:pt>
                <c:pt idx="1052">
                  <c:v>0.1866897990004299</c:v>
                </c:pt>
                <c:pt idx="1053">
                  <c:v>0.1829195253838523</c:v>
                </c:pt>
                <c:pt idx="1054">
                  <c:v>0.1835873547116931</c:v>
                </c:pt>
                <c:pt idx="1055">
                  <c:v>0.1818942801473644</c:v>
                </c:pt>
                <c:pt idx="1056">
                  <c:v>0.182870486125907</c:v>
                </c:pt>
                <c:pt idx="1057">
                  <c:v>0.1770227997720264</c:v>
                </c:pt>
                <c:pt idx="1058">
                  <c:v>0.1719403747699668</c:v>
                </c:pt>
                <c:pt idx="1059">
                  <c:v>0.1693926666008212</c:v>
                </c:pt>
                <c:pt idx="1060">
                  <c:v>0.1506465177157674</c:v>
                </c:pt>
                <c:pt idx="1061">
                  <c:v>0.1456793599861645</c:v>
                </c:pt>
                <c:pt idx="1062">
                  <c:v>0.1404220906170839</c:v>
                </c:pt>
                <c:pt idx="1063">
                  <c:v>0.1090961988510752</c:v>
                </c:pt>
                <c:pt idx="1064">
                  <c:v>0.132795634362664</c:v>
                </c:pt>
                <c:pt idx="1065">
                  <c:v>0.1352656376624539</c:v>
                </c:pt>
                <c:pt idx="1066">
                  <c:v>0.1481436577492117</c:v>
                </c:pt>
                <c:pt idx="1067">
                  <c:v>0.1629720786953337</c:v>
                </c:pt>
                <c:pt idx="1068">
                  <c:v>0.1980621497510779</c:v>
                </c:pt>
                <c:pt idx="1069">
                  <c:v>0.2007202641227461</c:v>
                </c:pt>
                <c:pt idx="1070">
                  <c:v>0.2017939888810882</c:v>
                </c:pt>
                <c:pt idx="1071">
                  <c:v>0.1991820224907095</c:v>
                </c:pt>
                <c:pt idx="1073">
                  <c:v>0.1014431590158753</c:v>
                </c:pt>
                <c:pt idx="1074">
                  <c:v>0.09707984150371884</c:v>
                </c:pt>
                <c:pt idx="1075">
                  <c:v>0.108011851370722</c:v>
                </c:pt>
                <c:pt idx="1076">
                  <c:v>0.1046409958439689</c:v>
                </c:pt>
                <c:pt idx="1077">
                  <c:v>0.1020414711246684</c:v>
                </c:pt>
                <c:pt idx="1078">
                  <c:v>0.09889321012170682</c:v>
                </c:pt>
                <c:pt idx="1079">
                  <c:v>0.09096227722296035</c:v>
                </c:pt>
                <c:pt idx="1080">
                  <c:v>0.08940937065462573</c:v>
                </c:pt>
                <c:pt idx="1081">
                  <c:v>0.08596070208065343</c:v>
                </c:pt>
                <c:pt idx="1082">
                  <c:v>0.07902415473787561</c:v>
                </c:pt>
                <c:pt idx="1083">
                  <c:v>0.07737499670390235</c:v>
                </c:pt>
                <c:pt idx="1084">
                  <c:v>0.07229501686697359</c:v>
                </c:pt>
                <c:pt idx="1085">
                  <c:v>0.06764306530083619</c:v>
                </c:pt>
                <c:pt idx="1086">
                  <c:v>0.05589507641868163</c:v>
                </c:pt>
                <c:pt idx="1087">
                  <c:v>0.09508319335203641</c:v>
                </c:pt>
                <c:pt idx="1088">
                  <c:v>0.1014431590158753</c:v>
                </c:pt>
                <c:pt idx="1090">
                  <c:v>0.1198810183905001</c:v>
                </c:pt>
                <c:pt idx="1091">
                  <c:v>0.1203672326210614</c:v>
                </c:pt>
                <c:pt idx="1092">
                  <c:v>0.1156825835658801</c:v>
                </c:pt>
                <c:pt idx="1093">
                  <c:v>0.115561189595794</c:v>
                </c:pt>
                <c:pt idx="1094">
                  <c:v>0.1090542166829835</c:v>
                </c:pt>
                <c:pt idx="1095">
                  <c:v>0.106971484212284</c:v>
                </c:pt>
                <c:pt idx="1096">
                  <c:v>0.1188196152674483</c:v>
                </c:pt>
                <c:pt idx="1097">
                  <c:v>0.1198810183905001</c:v>
                </c:pt>
                <c:pt idx="1099">
                  <c:v>-0.02983045163821396</c:v>
                </c:pt>
                <c:pt idx="1100">
                  <c:v>-0.02656463003424592</c:v>
                </c:pt>
                <c:pt idx="1101">
                  <c:v>-0.02480294829594887</c:v>
                </c:pt>
                <c:pt idx="1102">
                  <c:v>-0.02660006287791972</c:v>
                </c:pt>
                <c:pt idx="1103">
                  <c:v>-0.02532089514191393</c:v>
                </c:pt>
                <c:pt idx="1104">
                  <c:v>-0.02792697608388051</c:v>
                </c:pt>
                <c:pt idx="1105">
                  <c:v>-0.02996263405895006</c:v>
                </c:pt>
                <c:pt idx="1106">
                  <c:v>-0.02761374384553172</c:v>
                </c:pt>
                <c:pt idx="1107">
                  <c:v>-0.04124752861248493</c:v>
                </c:pt>
                <c:pt idx="1108">
                  <c:v>-0.04596713145193854</c:v>
                </c:pt>
                <c:pt idx="1109">
                  <c:v>-0.05793825432249244</c:v>
                </c:pt>
                <c:pt idx="1110">
                  <c:v>-0.05850342169445399</c:v>
                </c:pt>
                <c:pt idx="1111">
                  <c:v>-0.07852872740169192</c:v>
                </c:pt>
                <c:pt idx="1112">
                  <c:v>-0.07754285066566058</c:v>
                </c:pt>
                <c:pt idx="1113">
                  <c:v>-0.06300619338040314</c:v>
                </c:pt>
                <c:pt idx="1114">
                  <c:v>-0.04897533065233128</c:v>
                </c:pt>
                <c:pt idx="1115">
                  <c:v>-0.04021864177731715</c:v>
                </c:pt>
                <c:pt idx="1116">
                  <c:v>-0.03762472970824704</c:v>
                </c:pt>
                <c:pt idx="1117">
                  <c:v>-0.03164633920215132</c:v>
                </c:pt>
                <c:pt idx="1118">
                  <c:v>-0.02983045163821396</c:v>
                </c:pt>
                <c:pt idx="1120">
                  <c:v>0.1524617681587883</c:v>
                </c:pt>
                <c:pt idx="1121">
                  <c:v>0.1481533220126958</c:v>
                </c:pt>
                <c:pt idx="1122">
                  <c:v>0.1424492382082845</c:v>
                </c:pt>
                <c:pt idx="1123">
                  <c:v>0.1370614646250039</c:v>
                </c:pt>
                <c:pt idx="1124">
                  <c:v>0.1056229505078783</c:v>
                </c:pt>
                <c:pt idx="1125">
                  <c:v>0.1052478046151335</c:v>
                </c:pt>
                <c:pt idx="1126">
                  <c:v>0.09899318318137751</c:v>
                </c:pt>
                <c:pt idx="1127">
                  <c:v>0.09170086781611531</c:v>
                </c:pt>
                <c:pt idx="1128">
                  <c:v>0.0878399179088305</c:v>
                </c:pt>
                <c:pt idx="1129">
                  <c:v>0.09417736898701601</c:v>
                </c:pt>
                <c:pt idx="1130">
                  <c:v>0.09468706734497445</c:v>
                </c:pt>
                <c:pt idx="1131">
                  <c:v>0.09298714922855056</c:v>
                </c:pt>
                <c:pt idx="1132">
                  <c:v>0.09718710816855247</c:v>
                </c:pt>
                <c:pt idx="1133">
                  <c:v>0.101193923814314</c:v>
                </c:pt>
                <c:pt idx="1134">
                  <c:v>0.1524617681587883</c:v>
                </c:pt>
                <c:pt idx="1136">
                  <c:v>-0.01307325528311454</c:v>
                </c:pt>
                <c:pt idx="1137">
                  <c:v>-0.009918751741958332</c:v>
                </c:pt>
                <c:pt idx="1138">
                  <c:v>-0.006377730115096014</c:v>
                </c:pt>
                <c:pt idx="1139">
                  <c:v>-0.001098514360477587</c:v>
                </c:pt>
                <c:pt idx="1140">
                  <c:v>-0.005292403478921903</c:v>
                </c:pt>
                <c:pt idx="1141">
                  <c:v>-0.01004018532146134</c:v>
                </c:pt>
                <c:pt idx="1142">
                  <c:v>-0.009739105726270347</c:v>
                </c:pt>
                <c:pt idx="1143">
                  <c:v>-0.01386677377563061</c:v>
                </c:pt>
                <c:pt idx="1144">
                  <c:v>-0.0122010789461946</c:v>
                </c:pt>
                <c:pt idx="1145">
                  <c:v>-0.01795437316269188</c:v>
                </c:pt>
                <c:pt idx="1146">
                  <c:v>-0.02312957771130275</c:v>
                </c:pt>
                <c:pt idx="1147">
                  <c:v>-0.02915927678411445</c:v>
                </c:pt>
                <c:pt idx="1148">
                  <c:v>-0.02988725097820688</c:v>
                </c:pt>
                <c:pt idx="1149">
                  <c:v>-0.03404940499762499</c:v>
                </c:pt>
                <c:pt idx="1150">
                  <c:v>-0.04170313601321185</c:v>
                </c:pt>
                <c:pt idx="1151">
                  <c:v>-0.01896216095120562</c:v>
                </c:pt>
                <c:pt idx="1152">
                  <c:v>-0.01463511252369631</c:v>
                </c:pt>
                <c:pt idx="1153">
                  <c:v>-0.01307325528311454</c:v>
                </c:pt>
                <c:pt idx="1155">
                  <c:v>-0.01511985250179593</c:v>
                </c:pt>
                <c:pt idx="1156">
                  <c:v>-0.01641986543975404</c:v>
                </c:pt>
                <c:pt idx="1157">
                  <c:v>-0.05053074102221466</c:v>
                </c:pt>
                <c:pt idx="1158">
                  <c:v>-0.05388216247771305</c:v>
                </c:pt>
                <c:pt idx="1159">
                  <c:v>-0.05372615514161416</c:v>
                </c:pt>
                <c:pt idx="1160">
                  <c:v>-0.05713087156305829</c:v>
                </c:pt>
                <c:pt idx="1161">
                  <c:v>-0.0600306985573531</c:v>
                </c:pt>
                <c:pt idx="1162">
                  <c:v>-0.05843978651419568</c:v>
                </c:pt>
                <c:pt idx="1163">
                  <c:v>-0.0592757322239732</c:v>
                </c:pt>
                <c:pt idx="1164">
                  <c:v>-0.06398962381861284</c:v>
                </c:pt>
                <c:pt idx="1165">
                  <c:v>-0.06172593733528497</c:v>
                </c:pt>
                <c:pt idx="1166">
                  <c:v>-0.06394216459072855</c:v>
                </c:pt>
                <c:pt idx="1167">
                  <c:v>-0.06617182819114453</c:v>
                </c:pt>
                <c:pt idx="1168">
                  <c:v>-0.06226383807509928</c:v>
                </c:pt>
                <c:pt idx="1169">
                  <c:v>-0.06429567758982824</c:v>
                </c:pt>
                <c:pt idx="1170">
                  <c:v>-0.06713370268876107</c:v>
                </c:pt>
                <c:pt idx="1171">
                  <c:v>-0.06444507634047825</c:v>
                </c:pt>
                <c:pt idx="1172">
                  <c:v>-0.06279767246511359</c:v>
                </c:pt>
                <c:pt idx="1173">
                  <c:v>-0.06383082160808495</c:v>
                </c:pt>
                <c:pt idx="1174">
                  <c:v>-0.06228260256085183</c:v>
                </c:pt>
                <c:pt idx="1175">
                  <c:v>-0.06944664357865804</c:v>
                </c:pt>
                <c:pt idx="1176">
                  <c:v>-0.06925807433292186</c:v>
                </c:pt>
                <c:pt idx="1177">
                  <c:v>-0.09656213290457494</c:v>
                </c:pt>
                <c:pt idx="1178">
                  <c:v>-0.100332191042509</c:v>
                </c:pt>
                <c:pt idx="1179">
                  <c:v>-0.1148999251838749</c:v>
                </c:pt>
                <c:pt idx="1180">
                  <c:v>-0.1212990037729476</c:v>
                </c:pt>
                <c:pt idx="1181">
                  <c:v>-0.1288483196125048</c:v>
                </c:pt>
                <c:pt idx="1182">
                  <c:v>-0.1351483132757185</c:v>
                </c:pt>
                <c:pt idx="1183">
                  <c:v>-0.1368398416602867</c:v>
                </c:pt>
                <c:pt idx="1184">
                  <c:v>-0.1395241206343267</c:v>
                </c:pt>
                <c:pt idx="1185">
                  <c:v>-0.1382268883097786</c:v>
                </c:pt>
                <c:pt idx="1186">
                  <c:v>-0.1353648190959311</c:v>
                </c:pt>
                <c:pt idx="1187">
                  <c:v>-0.1369359605067622</c:v>
                </c:pt>
                <c:pt idx="1188">
                  <c:v>-0.1394298036476509</c:v>
                </c:pt>
                <c:pt idx="1189">
                  <c:v>-0.1437103749434363</c:v>
                </c:pt>
                <c:pt idx="1190">
                  <c:v>-0.1515130500559654</c:v>
                </c:pt>
                <c:pt idx="1191">
                  <c:v>-0.1561239677312476</c:v>
                </c:pt>
                <c:pt idx="1192">
                  <c:v>-0.156200888904054</c:v>
                </c:pt>
                <c:pt idx="1193">
                  <c:v>-0.1544664885327318</c:v>
                </c:pt>
                <c:pt idx="1194">
                  <c:v>-0.158972123520192</c:v>
                </c:pt>
                <c:pt idx="1195">
                  <c:v>-0.1595087688979726</c:v>
                </c:pt>
                <c:pt idx="1196">
                  <c:v>-0.1780581333077171</c:v>
                </c:pt>
                <c:pt idx="1197">
                  <c:v>-0.1775565505938708</c:v>
                </c:pt>
                <c:pt idx="1198">
                  <c:v>-0.1798311562717416</c:v>
                </c:pt>
                <c:pt idx="1199">
                  <c:v>-0.1792888663576238</c:v>
                </c:pt>
                <c:pt idx="1200">
                  <c:v>-0.1865700506684798</c:v>
                </c:pt>
                <c:pt idx="1201">
                  <c:v>-0.2013479740626052</c:v>
                </c:pt>
                <c:pt idx="1202">
                  <c:v>-0.2030771165776186</c:v>
                </c:pt>
                <c:pt idx="1203">
                  <c:v>-0.20077107309544</c:v>
                </c:pt>
                <c:pt idx="1204">
                  <c:v>-0.1999326096717964</c:v>
                </c:pt>
                <c:pt idx="1205">
                  <c:v>-0.1966158165547458</c:v>
                </c:pt>
                <c:pt idx="1206">
                  <c:v>-0.1911585202919106</c:v>
                </c:pt>
                <c:pt idx="1207">
                  <c:v>-0.1826594846075908</c:v>
                </c:pt>
                <c:pt idx="1208">
                  <c:v>-0.1746609270448676</c:v>
                </c:pt>
                <c:pt idx="1209">
                  <c:v>-0.1602537275477782</c:v>
                </c:pt>
                <c:pt idx="1210">
                  <c:v>-0.1456844564922763</c:v>
                </c:pt>
                <c:pt idx="1211">
                  <c:v>-0.133730880624477</c:v>
                </c:pt>
                <c:pt idx="1212">
                  <c:v>-0.1308605548193866</c:v>
                </c:pt>
                <c:pt idx="1213">
                  <c:v>-0.1326240414898736</c:v>
                </c:pt>
                <c:pt idx="1214">
                  <c:v>-0.1329468255317254</c:v>
                </c:pt>
                <c:pt idx="1215">
                  <c:v>-0.1453731460471699</c:v>
                </c:pt>
                <c:pt idx="1216">
                  <c:v>-0.1452783149874486</c:v>
                </c:pt>
                <c:pt idx="1217">
                  <c:v>-0.1323024498578091</c:v>
                </c:pt>
                <c:pt idx="1218">
                  <c:v>-0.1155631404397559</c:v>
                </c:pt>
                <c:pt idx="1219">
                  <c:v>-0.09795940073557996</c:v>
                </c:pt>
                <c:pt idx="1220">
                  <c:v>-0.08971169537978985</c:v>
                </c:pt>
                <c:pt idx="1221">
                  <c:v>-0.0880387688840496</c:v>
                </c:pt>
                <c:pt idx="1222">
                  <c:v>-0.09289486370038968</c:v>
                </c:pt>
                <c:pt idx="1223">
                  <c:v>-0.01396792308429107</c:v>
                </c:pt>
                <c:pt idx="1224">
                  <c:v>-0.01511985250179593</c:v>
                </c:pt>
                <c:pt idx="1226">
                  <c:v>0.09682578611678094</c:v>
                </c:pt>
                <c:pt idx="1227">
                  <c:v>0.09456869720306038</c:v>
                </c:pt>
                <c:pt idx="1228">
                  <c:v>0.07716039746471237</c:v>
                </c:pt>
                <c:pt idx="1229">
                  <c:v>0.07331459575013954</c:v>
                </c:pt>
                <c:pt idx="1230">
                  <c:v>0.003527378169782214</c:v>
                </c:pt>
                <c:pt idx="1231">
                  <c:v>0.01477889407367816</c:v>
                </c:pt>
                <c:pt idx="1232">
                  <c:v>0.1011562860637374</c:v>
                </c:pt>
                <c:pt idx="1233">
                  <c:v>0.09682578611678094</c:v>
                </c:pt>
                <c:pt idx="1235">
                  <c:v>0.03933761483833753</c:v>
                </c:pt>
                <c:pt idx="1236">
                  <c:v>0.04007110085309717</c:v>
                </c:pt>
                <c:pt idx="1237">
                  <c:v>0.03532414839576536</c:v>
                </c:pt>
                <c:pt idx="1238">
                  <c:v>0.02410303977108619</c:v>
                </c:pt>
                <c:pt idx="1239">
                  <c:v>0.02229062687415162</c:v>
                </c:pt>
                <c:pt idx="1240">
                  <c:v>0.03003045140073901</c:v>
                </c:pt>
                <c:pt idx="1241">
                  <c:v>0.03750320926591866</c:v>
                </c:pt>
                <c:pt idx="1242">
                  <c:v>0.03933761483833753</c:v>
                </c:pt>
                <c:pt idx="1244">
                  <c:v>0.05644042121461545</c:v>
                </c:pt>
                <c:pt idx="1245">
                  <c:v>0.05196207724781932</c:v>
                </c:pt>
                <c:pt idx="1246">
                  <c:v>0.05555740482497784</c:v>
                </c:pt>
                <c:pt idx="1247">
                  <c:v>0.05566701737926394</c:v>
                </c:pt>
                <c:pt idx="1248">
                  <c:v>0.05197389022448129</c:v>
                </c:pt>
                <c:pt idx="1249">
                  <c:v>0.05040535571026394</c:v>
                </c:pt>
                <c:pt idx="1250">
                  <c:v>0.04814956297383532</c:v>
                </c:pt>
                <c:pt idx="1251">
                  <c:v>0.04143090776956004</c:v>
                </c:pt>
                <c:pt idx="1252">
                  <c:v>0.03974827271763282</c:v>
                </c:pt>
                <c:pt idx="1253">
                  <c:v>0.0410328314413646</c:v>
                </c:pt>
                <c:pt idx="1254">
                  <c:v>0.03842219105096034</c:v>
                </c:pt>
                <c:pt idx="1255">
                  <c:v>0.03824343280841691</c:v>
                </c:pt>
                <c:pt idx="1256">
                  <c:v>0.03476026397568965</c:v>
                </c:pt>
                <c:pt idx="1257">
                  <c:v>0.02958834750080164</c:v>
                </c:pt>
                <c:pt idx="1258">
                  <c:v>0.0261343794172717</c:v>
                </c:pt>
                <c:pt idx="1259">
                  <c:v>0.02173338078145814</c:v>
                </c:pt>
                <c:pt idx="1260">
                  <c:v>0.02076754739109821</c:v>
                </c:pt>
                <c:pt idx="1261">
                  <c:v>0.0183013476853362</c:v>
                </c:pt>
                <c:pt idx="1262">
                  <c:v>0.01937447618565069</c:v>
                </c:pt>
                <c:pt idx="1263">
                  <c:v>0.01789604682651769</c:v>
                </c:pt>
                <c:pt idx="1264">
                  <c:v>0.01882956040206185</c:v>
                </c:pt>
                <c:pt idx="1265">
                  <c:v>0.01277843607242124</c:v>
                </c:pt>
                <c:pt idx="1266">
                  <c:v>0.002904202248900534</c:v>
                </c:pt>
                <c:pt idx="1267">
                  <c:v>-0.004773703728744971</c:v>
                </c:pt>
                <c:pt idx="1268">
                  <c:v>-0.001303152608275626</c:v>
                </c:pt>
                <c:pt idx="1269">
                  <c:v>0.006082021528897696</c:v>
                </c:pt>
                <c:pt idx="1270">
                  <c:v>0.01481877970140388</c:v>
                </c:pt>
                <c:pt idx="1271">
                  <c:v>0.009588602942473878</c:v>
                </c:pt>
                <c:pt idx="1272">
                  <c:v>0.01263679530460204</c:v>
                </c:pt>
                <c:pt idx="1273">
                  <c:v>0.01111493899575433</c:v>
                </c:pt>
                <c:pt idx="1274">
                  <c:v>0.01262133459055459</c:v>
                </c:pt>
                <c:pt idx="1275">
                  <c:v>0.01790887127757657</c:v>
                </c:pt>
                <c:pt idx="1276">
                  <c:v>0.02106326399192882</c:v>
                </c:pt>
                <c:pt idx="1277">
                  <c:v>0.03823895917779097</c:v>
                </c:pt>
                <c:pt idx="1278">
                  <c:v>0.03588310998395694</c:v>
                </c:pt>
                <c:pt idx="1279">
                  <c:v>0.0442401771112102</c:v>
                </c:pt>
                <c:pt idx="1280">
                  <c:v>0.04302376579772238</c:v>
                </c:pt>
                <c:pt idx="1281">
                  <c:v>0.05118361689402362</c:v>
                </c:pt>
                <c:pt idx="1282">
                  <c:v>0.05644042121461545</c:v>
                </c:pt>
                <c:pt idx="1284">
                  <c:v>0.1707589268793894</c:v>
                </c:pt>
                <c:pt idx="1285">
                  <c:v>0.1659187184052153</c:v>
                </c:pt>
                <c:pt idx="1286">
                  <c:v>0.1634322054140362</c:v>
                </c:pt>
                <c:pt idx="1287">
                  <c:v>0.1574194953103072</c:v>
                </c:pt>
                <c:pt idx="1288">
                  <c:v>0.153257611237154</c:v>
                </c:pt>
                <c:pt idx="1289">
                  <c:v>0.1436140863189983</c:v>
                </c:pt>
                <c:pt idx="1290">
                  <c:v>0.1326131116563447</c:v>
                </c:pt>
                <c:pt idx="1291">
                  <c:v>0.1290296955849546</c:v>
                </c:pt>
                <c:pt idx="1292">
                  <c:v>0.1268199792017888</c:v>
                </c:pt>
                <c:pt idx="1293">
                  <c:v>0.1401432396489843</c:v>
                </c:pt>
                <c:pt idx="1294">
                  <c:v>0.1424698935026874</c:v>
                </c:pt>
                <c:pt idx="1295">
                  <c:v>0.1484355842402332</c:v>
                </c:pt>
                <c:pt idx="1296">
                  <c:v>0.155563499649449</c:v>
                </c:pt>
                <c:pt idx="1297">
                  <c:v>0.1651913639850251</c:v>
                </c:pt>
                <c:pt idx="1298">
                  <c:v>0.1707589268793894</c:v>
                </c:pt>
                <c:pt idx="1300">
                  <c:v>0.2281926388388844</c:v>
                </c:pt>
                <c:pt idx="1301">
                  <c:v>0.1833436743132042</c:v>
                </c:pt>
                <c:pt idx="1302">
                  <c:v>0.1770227997720264</c:v>
                </c:pt>
                <c:pt idx="1303">
                  <c:v>0.182870486125907</c:v>
                </c:pt>
                <c:pt idx="1304">
                  <c:v>0.1818942801473644</c:v>
                </c:pt>
                <c:pt idx="1305">
                  <c:v>0.1835873547116931</c:v>
                </c:pt>
                <c:pt idx="1306">
                  <c:v>0.1829195253838523</c:v>
                </c:pt>
                <c:pt idx="1307">
                  <c:v>0.1866897990004299</c:v>
                </c:pt>
                <c:pt idx="1308">
                  <c:v>0.1854687363234342</c:v>
                </c:pt>
                <c:pt idx="1309">
                  <c:v>0.1890370716895813</c:v>
                </c:pt>
                <c:pt idx="1310">
                  <c:v>0.1942496431039504</c:v>
                </c:pt>
                <c:pt idx="1311">
                  <c:v>0.1990472319486503</c:v>
                </c:pt>
                <c:pt idx="1312">
                  <c:v>0.1992693371680443</c:v>
                </c:pt>
                <c:pt idx="1313">
                  <c:v>0.2047035874664782</c:v>
                </c:pt>
                <c:pt idx="1314">
                  <c:v>0.2075759307534637</c:v>
                </c:pt>
                <c:pt idx="1315">
                  <c:v>0.2117474752640942</c:v>
                </c:pt>
                <c:pt idx="1316">
                  <c:v>0.2294374478958654</c:v>
                </c:pt>
                <c:pt idx="1317">
                  <c:v>0.2325728067339408</c:v>
                </c:pt>
                <c:pt idx="1318">
                  <c:v>0.2406213871842591</c:v>
                </c:pt>
                <c:pt idx="1319">
                  <c:v>0.2348904468874273</c:v>
                </c:pt>
                <c:pt idx="1320">
                  <c:v>0.2296665790379233</c:v>
                </c:pt>
                <c:pt idx="1321">
                  <c:v>0.2254860775215701</c:v>
                </c:pt>
                <c:pt idx="1322">
                  <c:v>0.2253672084436054</c:v>
                </c:pt>
                <c:pt idx="1323">
                  <c:v>0.21566144063877</c:v>
                </c:pt>
                <c:pt idx="1324">
                  <c:v>0.2236082690737358</c:v>
                </c:pt>
                <c:pt idx="1325">
                  <c:v>0.2269099814629549</c:v>
                </c:pt>
                <c:pt idx="1326">
                  <c:v>0.23975129444745</c:v>
                </c:pt>
                <c:pt idx="1327">
                  <c:v>0.243007599086857</c:v>
                </c:pt>
                <c:pt idx="1328">
                  <c:v>0.2446980331213848</c:v>
                </c:pt>
                <c:pt idx="1329">
                  <c:v>0.2281926388388844</c:v>
                </c:pt>
                <c:pt idx="1331">
                  <c:v>0.1611717933169361</c:v>
                </c:pt>
                <c:pt idx="1332">
                  <c:v>0.1573905519422167</c:v>
                </c:pt>
                <c:pt idx="1333">
                  <c:v>0.1519267799593254</c:v>
                </c:pt>
                <c:pt idx="1334">
                  <c:v>0.1479774718601305</c:v>
                </c:pt>
                <c:pt idx="1335">
                  <c:v>0.1424400019382761</c:v>
                </c:pt>
                <c:pt idx="1336">
                  <c:v>0.1423087101533866</c:v>
                </c:pt>
                <c:pt idx="1337">
                  <c:v>0.1397315774384418</c:v>
                </c:pt>
                <c:pt idx="1338">
                  <c:v>0.1380857840891214</c:v>
                </c:pt>
                <c:pt idx="1339">
                  <c:v>0.1283487118421305</c:v>
                </c:pt>
                <c:pt idx="1340">
                  <c:v>0.1279914988794704</c:v>
                </c:pt>
                <c:pt idx="1341">
                  <c:v>0.1397135940233085</c:v>
                </c:pt>
                <c:pt idx="1342">
                  <c:v>0.1409043476722942</c:v>
                </c:pt>
                <c:pt idx="1343">
                  <c:v>0.1287758524072948</c:v>
                </c:pt>
                <c:pt idx="1344">
                  <c:v>0.105540092166442</c:v>
                </c:pt>
                <c:pt idx="1345">
                  <c:v>0.09243997992577779</c:v>
                </c:pt>
                <c:pt idx="1346">
                  <c:v>0.09014306434023212</c:v>
                </c:pt>
                <c:pt idx="1347">
                  <c:v>0.09230108132703196</c:v>
                </c:pt>
                <c:pt idx="1348">
                  <c:v>0.09407384482210746</c:v>
                </c:pt>
                <c:pt idx="1349">
                  <c:v>0.1007229537347818</c:v>
                </c:pt>
                <c:pt idx="1350">
                  <c:v>0.1029125117398428</c:v>
                </c:pt>
                <c:pt idx="1351">
                  <c:v>0.1156202763910774</c:v>
                </c:pt>
                <c:pt idx="1352">
                  <c:v>0.1281399530647329</c:v>
                </c:pt>
                <c:pt idx="1353">
                  <c:v>0.1402597453918606</c:v>
                </c:pt>
                <c:pt idx="1354">
                  <c:v>0.1425477506952701</c:v>
                </c:pt>
                <c:pt idx="1355">
                  <c:v>0.1450373379908743</c:v>
                </c:pt>
                <c:pt idx="1356">
                  <c:v>0.1514911338031135</c:v>
                </c:pt>
                <c:pt idx="1357">
                  <c:v>0.1617806032419657</c:v>
                </c:pt>
                <c:pt idx="1358">
                  <c:v>0.1633055760586963</c:v>
                </c:pt>
                <c:pt idx="1359">
                  <c:v>0.1625085080388582</c:v>
                </c:pt>
                <c:pt idx="1360">
                  <c:v>0.1676359279455497</c:v>
                </c:pt>
                <c:pt idx="1361">
                  <c:v>0.166457965251398</c:v>
                </c:pt>
                <c:pt idx="1362">
                  <c:v>0.1640869248756955</c:v>
                </c:pt>
                <c:pt idx="1363">
                  <c:v>0.1611717933169361</c:v>
                </c:pt>
                <c:pt idx="1365">
                  <c:v>0.07178941459326937</c:v>
                </c:pt>
                <c:pt idx="1366">
                  <c:v>0.05589507641868163</c:v>
                </c:pt>
                <c:pt idx="1367">
                  <c:v>0.05821427713418736</c:v>
                </c:pt>
                <c:pt idx="1368">
                  <c:v>0.04925513568357398</c:v>
                </c:pt>
                <c:pt idx="1369">
                  <c:v>0.05473792367608077</c:v>
                </c:pt>
                <c:pt idx="1370">
                  <c:v>0.05447982828856057</c:v>
                </c:pt>
                <c:pt idx="1371">
                  <c:v>0.05751452928073353</c:v>
                </c:pt>
                <c:pt idx="1372">
                  <c:v>0.05699816391204582</c:v>
                </c:pt>
                <c:pt idx="1373">
                  <c:v>0.06085596086447209</c:v>
                </c:pt>
                <c:pt idx="1374">
                  <c:v>0.0600959089181814</c:v>
                </c:pt>
                <c:pt idx="1375">
                  <c:v>0.05555740482497784</c:v>
                </c:pt>
                <c:pt idx="1376">
                  <c:v>0.05196207724781932</c:v>
                </c:pt>
                <c:pt idx="1377">
                  <c:v>0.05644042121461545</c:v>
                </c:pt>
                <c:pt idx="1378">
                  <c:v>0.05118361689402362</c:v>
                </c:pt>
                <c:pt idx="1379">
                  <c:v>0.04302376579772238</c:v>
                </c:pt>
                <c:pt idx="1380">
                  <c:v>0.0442401771112102</c:v>
                </c:pt>
                <c:pt idx="1381">
                  <c:v>0.03588310998395694</c:v>
                </c:pt>
                <c:pt idx="1382">
                  <c:v>0.03823895917779097</c:v>
                </c:pt>
                <c:pt idx="1383">
                  <c:v>0.02106326399192882</c:v>
                </c:pt>
                <c:pt idx="1384">
                  <c:v>0.01790887127757657</c:v>
                </c:pt>
                <c:pt idx="1385">
                  <c:v>0.01262133459055459</c:v>
                </c:pt>
                <c:pt idx="1386">
                  <c:v>0.01111493899575433</c:v>
                </c:pt>
                <c:pt idx="1387">
                  <c:v>0.01263679530460204</c:v>
                </c:pt>
                <c:pt idx="1388">
                  <c:v>0.009588602942473878</c:v>
                </c:pt>
                <c:pt idx="1389">
                  <c:v>0.02064812509438241</c:v>
                </c:pt>
                <c:pt idx="1390">
                  <c:v>0.02907038949219376</c:v>
                </c:pt>
                <c:pt idx="1391">
                  <c:v>0.02995782394232704</c:v>
                </c:pt>
                <c:pt idx="1392">
                  <c:v>0.0406586731836589</c:v>
                </c:pt>
                <c:pt idx="1393">
                  <c:v>0.03827823969309252</c:v>
                </c:pt>
                <c:pt idx="1394">
                  <c:v>0.04565006888976408</c:v>
                </c:pt>
                <c:pt idx="1395">
                  <c:v>0.04850000219922967</c:v>
                </c:pt>
                <c:pt idx="1396">
                  <c:v>0.04860207481752288</c:v>
                </c:pt>
                <c:pt idx="1397">
                  <c:v>0.05503794997444067</c:v>
                </c:pt>
                <c:pt idx="1398">
                  <c:v>0.06609518358512267</c:v>
                </c:pt>
                <c:pt idx="1399">
                  <c:v>0.07052433819910164</c:v>
                </c:pt>
                <c:pt idx="1400">
                  <c:v>0.07178941459326937</c:v>
                </c:pt>
                <c:pt idx="1402">
                  <c:v>0.1429582768865385</c:v>
                </c:pt>
                <c:pt idx="1403">
                  <c:v>0.135994193722252</c:v>
                </c:pt>
                <c:pt idx="1404">
                  <c:v>0.06618277073788792</c:v>
                </c:pt>
                <c:pt idx="1405">
                  <c:v>0.07716039746471237</c:v>
                </c:pt>
                <c:pt idx="1406">
                  <c:v>0.1465416375341331</c:v>
                </c:pt>
                <c:pt idx="1407">
                  <c:v>0.1429582768865385</c:v>
                </c:pt>
              </c:numCache>
            </c:numRef>
          </c:yVal>
        </c:ser>
        <c:axId val="50010001"/>
        <c:axId val="50010002"/>
      </c:scatterChart>
      <c:valAx>
        <c:axId val="50010001"/>
        <c:scaling>
          <c:orientation val="minMax"/>
          <c:max val="0.36039157358470014"/>
          <c:min val="-0.376081826405013"/>
        </c:scaling>
        <c:delete val="1"/>
        <c:axPos val="b"/>
        <c:numFmt formatCode="General" sourceLinked="1"/>
        <c:majorTickMark val="none"/>
        <c:minorTickMark val="none"/>
        <c:tickLblPos val="none"/>
        <c:spPr>
          <a:ln>
            <a:noFill/>
          </a:ln>
        </c:spPr>
        <c:crossAx val="50010002"/>
        <c:crosses val="autoZero"/>
        <c:crossBetween val="midCat"/>
      </c:valAx>
      <c:valAx>
        <c:axId val="50010002"/>
        <c:scaling>
          <c:orientation val="minMax"/>
          <c:max val="0.24917578461837486"/>
          <c:min val="-0.20755486807460866"/>
        </c:scaling>
        <c:delete val="1"/>
        <c:axPos val="l"/>
        <c:numFmt formatCode="General" sourceLinked="1"/>
        <c:majorTickMark val="none"/>
        <c:minorTickMark val="none"/>
        <c:tickLblPos val="none"/>
        <c:spPr>
          <a:ln>
            <a:noFill/>
          </a:ln>
        </c:spPr>
        <c:crossAx val="50010001"/>
        <c:crosses val="autoZero"/>
        <c:crossBetween val="midCat"/>
      </c:valAx>
      <c:spPr>
        <a:noFill/>
        <a:ln>
          <a:noFill/>
        </a:ln>
      </c:spPr>
    </c:plotArea>
    <c:legend>
      <c:legendPos val="b"/>
      <c:legendEntry>
        <c:idx val="6"/>
        <c:delete val="1"/>
      </c:legendEntry>
      <c:layout/>
      <c:txPr>
        <a:bodyPr/>
        <a:lstStyle/>
        <a:p>
          <a:pPr>
            <a:defRPr sz="800" baseline="0">
              <a:solidFill>
                <a:srgbClr val="3E4C59"/>
              </a:solidFill>
              <a:latin typeface="Arial"/>
            </a:defRPr>
          </a:pPr>
          <a:endParaRPr lang="en-US"/>
        </a:p>
      </c:txPr>
    </c:legend>
    <c:plotVisOnly val="1"/>
  </c:chart>
  <c:spPr>
    <a:solidFill>
      <a:srgbClr val="FFFFFF"/>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005999999999999975"/>
          <c:y val="0.0080000000000000002"/>
          <c:w val="0.9880000000000001"/>
          <c:h val="0.77461200159358112"/>
        </c:manualLayout>
      </c:layout>
      <c:scatterChart>
        <c:scatterStyle val="lineMarker"/>
        <c:ser>
          <c:idx val="0"/>
          <c:order val="0"/>
          <c:tx>
            <c:v>Well below benchmark</c:v>
          </c:tx>
          <c:spPr>
            <a:ln cap="flat" w="38100">
              <a:solidFill>
                <a:srgbClr val="B2432F"/>
              </a:solidFill>
            </a:ln>
          </c:spPr>
          <c:marker>
            <c:symbol val="none"/>
          </c:marker>
          <c:xVal>
            <c:numRef>
              <c:f>'Map Fill'!$A$4618:$A$10109</c:f>
              <c:numCache>
                <c:formatCode>General</c:formatCode>
                <c:ptCount val="5492"/>
                <c:pt idx="0">
                  <c:v>0.7517929</c:v>
                </c:pt>
                <c:pt idx="1">
                  <c:v>0.7969908999999999</c:v>
                </c:pt>
                <c:pt idx="3">
                  <c:v>0.7819249</c:v>
                </c:pt>
                <c:pt idx="4">
                  <c:v>0.8030173</c:v>
                </c:pt>
                <c:pt idx="6">
                  <c:v>0.7909645</c:v>
                </c:pt>
                <c:pt idx="7">
                  <c:v>0.8060305</c:v>
                </c:pt>
                <c:pt idx="9">
                  <c:v>-0.7909645</c:v>
                </c:pt>
                <c:pt idx="10">
                  <c:v>-0.7789117</c:v>
                </c:pt>
                <c:pt idx="12">
                  <c:v>-0.8241096999999999</c:v>
                </c:pt>
                <c:pt idx="13">
                  <c:v>-0.8150701</c:v>
                </c:pt>
                <c:pt idx="15">
                  <c:v>-0.8843736</c:v>
                </c:pt>
                <c:pt idx="16">
                  <c:v>-0.8452021</c:v>
                </c:pt>
                <c:pt idx="18">
                  <c:v>-0.905466</c:v>
                </c:pt>
                <c:pt idx="19">
                  <c:v>-0.8512285000000001</c:v>
                </c:pt>
                <c:pt idx="21">
                  <c:v>-0.9114924</c:v>
                </c:pt>
                <c:pt idx="22">
                  <c:v>-0.8421889</c:v>
                </c:pt>
                <c:pt idx="24">
                  <c:v>-0.9114924</c:v>
                </c:pt>
                <c:pt idx="25">
                  <c:v>-0.8331493</c:v>
                </c:pt>
                <c:pt idx="27">
                  <c:v>-0.9114924</c:v>
                </c:pt>
                <c:pt idx="28">
                  <c:v>-0.8512285000000001</c:v>
                </c:pt>
                <c:pt idx="30">
                  <c:v>-0.9175188</c:v>
                </c:pt>
                <c:pt idx="31">
                  <c:v>-0.8662945</c:v>
                </c:pt>
                <c:pt idx="33">
                  <c:v>-0.9175188</c:v>
                </c:pt>
                <c:pt idx="34">
                  <c:v>-0.8452021</c:v>
                </c:pt>
                <c:pt idx="36">
                  <c:v>-0.9325848</c:v>
                </c:pt>
                <c:pt idx="37">
                  <c:v>-0.8512285000000001</c:v>
                </c:pt>
                <c:pt idx="39">
                  <c:v>-0.9446376</c:v>
                </c:pt>
                <c:pt idx="40">
                  <c:v>-0.8331493</c:v>
                </c:pt>
                <c:pt idx="42">
                  <c:v>-0.9476508</c:v>
                </c:pt>
                <c:pt idx="43">
                  <c:v>-0.8602681</c:v>
                </c:pt>
                <c:pt idx="45">
                  <c:v>-0.9536772</c:v>
                </c:pt>
                <c:pt idx="46">
                  <c:v>-0.8271229</c:v>
                </c:pt>
                <c:pt idx="48">
                  <c:v>-0.9566904000000001</c:v>
                </c:pt>
                <c:pt idx="49">
                  <c:v>-0.8331493</c:v>
                </c:pt>
                <c:pt idx="51">
                  <c:v>-0.950664</c:v>
                </c:pt>
                <c:pt idx="52">
                  <c:v>-0.7879513</c:v>
                </c:pt>
                <c:pt idx="54">
                  <c:v>-0.9627168</c:v>
                </c:pt>
                <c:pt idx="55">
                  <c:v>-0.7758985</c:v>
                </c:pt>
                <c:pt idx="57">
                  <c:v>-0.9627168</c:v>
                </c:pt>
                <c:pt idx="58">
                  <c:v>-0.7758985</c:v>
                </c:pt>
                <c:pt idx="60">
                  <c:v>-0.9627168</c:v>
                </c:pt>
                <c:pt idx="61">
                  <c:v>-0.7849381</c:v>
                </c:pt>
                <c:pt idx="63">
                  <c:v>-0.9597036</c:v>
                </c:pt>
                <c:pt idx="64">
                  <c:v>-0.8060305</c:v>
                </c:pt>
                <c:pt idx="66">
                  <c:v>-0.96573</c:v>
                </c:pt>
                <c:pt idx="67">
                  <c:v>-0.8090437</c:v>
                </c:pt>
                <c:pt idx="69">
                  <c:v>-0.9747696</c:v>
                </c:pt>
                <c:pt idx="70">
                  <c:v>-0.8090437</c:v>
                </c:pt>
                <c:pt idx="72">
                  <c:v>-0.9838092000000001</c:v>
                </c:pt>
                <c:pt idx="73">
                  <c:v>-0.8120569</c:v>
                </c:pt>
                <c:pt idx="75">
                  <c:v>-0.980796</c:v>
                </c:pt>
                <c:pt idx="76">
                  <c:v>-0.8120569</c:v>
                </c:pt>
                <c:pt idx="78">
                  <c:v>-0.9838092000000001</c:v>
                </c:pt>
                <c:pt idx="79">
                  <c:v>-0.8030173</c:v>
                </c:pt>
                <c:pt idx="81">
                  <c:v>-0.9838092000000001</c:v>
                </c:pt>
                <c:pt idx="82">
                  <c:v>-0.7939777</c:v>
                </c:pt>
                <c:pt idx="84">
                  <c:v>-0.980796</c:v>
                </c:pt>
                <c:pt idx="85">
                  <c:v>-0.7789117</c:v>
                </c:pt>
                <c:pt idx="87">
                  <c:v>-0.9747696</c:v>
                </c:pt>
                <c:pt idx="88">
                  <c:v>-0.8331493</c:v>
                </c:pt>
                <c:pt idx="90">
                  <c:v>-0.7819249</c:v>
                </c:pt>
                <c:pt idx="91">
                  <c:v>-0.7668589</c:v>
                </c:pt>
                <c:pt idx="93">
                  <c:v>-0.9777828</c:v>
                </c:pt>
                <c:pt idx="94">
                  <c:v>-0.8271229</c:v>
                </c:pt>
                <c:pt idx="96">
                  <c:v>-0.7789117</c:v>
                </c:pt>
                <c:pt idx="97">
                  <c:v>-0.7758985</c:v>
                </c:pt>
                <c:pt idx="99">
                  <c:v>-0.980796</c:v>
                </c:pt>
                <c:pt idx="100">
                  <c:v>-0.8482153</c:v>
                </c:pt>
                <c:pt idx="102">
                  <c:v>-0.9687432</c:v>
                </c:pt>
                <c:pt idx="103">
                  <c:v>-0.8783473000000001</c:v>
                </c:pt>
                <c:pt idx="105">
                  <c:v>-0.9687432</c:v>
                </c:pt>
                <c:pt idx="106">
                  <c:v>-0.8964264</c:v>
                </c:pt>
                <c:pt idx="108">
                  <c:v>-0.9627168</c:v>
                </c:pt>
                <c:pt idx="109">
                  <c:v>-0.9536772</c:v>
                </c:pt>
                <c:pt idx="111">
                  <c:v>0.1220345</c:v>
                </c:pt>
                <c:pt idx="112">
                  <c:v>0.2064041</c:v>
                </c:pt>
                <c:pt idx="114">
                  <c:v>0.1672325</c:v>
                </c:pt>
                <c:pt idx="115">
                  <c:v>0.2094173</c:v>
                </c:pt>
                <c:pt idx="117">
                  <c:v>1.908861</c:v>
                </c:pt>
                <c:pt idx="118">
                  <c:v>1.938993</c:v>
                </c:pt>
                <c:pt idx="120">
                  <c:v>1.9148874</c:v>
                </c:pt>
                <c:pt idx="121">
                  <c:v>1.9570722</c:v>
                </c:pt>
                <c:pt idx="123">
                  <c:v>1.9148874</c:v>
                </c:pt>
                <c:pt idx="124">
                  <c:v>1.938993</c:v>
                </c:pt>
                <c:pt idx="126">
                  <c:v>1.9510458</c:v>
                </c:pt>
                <c:pt idx="127">
                  <c:v>1.9781646</c:v>
                </c:pt>
                <c:pt idx="129">
                  <c:v>1.8968082</c:v>
                </c:pt>
                <c:pt idx="130">
                  <c:v>2.0293889</c:v>
                </c:pt>
                <c:pt idx="132">
                  <c:v>1.9028346</c:v>
                </c:pt>
                <c:pt idx="133">
                  <c:v>2.0414417</c:v>
                </c:pt>
                <c:pt idx="135">
                  <c:v>1.893795</c:v>
                </c:pt>
                <c:pt idx="136">
                  <c:v>2.0595209</c:v>
                </c:pt>
                <c:pt idx="138">
                  <c:v>1.5924752</c:v>
                </c:pt>
                <c:pt idx="139">
                  <c:v>1.6436996</c:v>
                </c:pt>
                <c:pt idx="141">
                  <c:v>1.863663</c:v>
                </c:pt>
                <c:pt idx="142">
                  <c:v>1.8727026</c:v>
                </c:pt>
                <c:pt idx="144">
                  <c:v>1.893795</c:v>
                </c:pt>
                <c:pt idx="145">
                  <c:v>2.0776001</c:v>
                </c:pt>
                <c:pt idx="147">
                  <c:v>1.6015148</c:v>
                </c:pt>
                <c:pt idx="148">
                  <c:v>1.7160163</c:v>
                </c:pt>
                <c:pt idx="150">
                  <c:v>1.8666762</c:v>
                </c:pt>
                <c:pt idx="151">
                  <c:v>1.8998214</c:v>
                </c:pt>
                <c:pt idx="153">
                  <c:v>1.908861</c:v>
                </c:pt>
                <c:pt idx="154">
                  <c:v>2.0956793</c:v>
                </c:pt>
                <c:pt idx="156">
                  <c:v>1.6105544</c:v>
                </c:pt>
                <c:pt idx="157">
                  <c:v>1.7461483</c:v>
                </c:pt>
                <c:pt idx="159">
                  <c:v>1.863663</c:v>
                </c:pt>
                <c:pt idx="160">
                  <c:v>2.1197849</c:v>
                </c:pt>
                <c:pt idx="162">
                  <c:v>1.6165808</c:v>
                </c:pt>
                <c:pt idx="163">
                  <c:v>2.1348509</c:v>
                </c:pt>
                <c:pt idx="165">
                  <c:v>1.6165808</c:v>
                </c:pt>
                <c:pt idx="166">
                  <c:v>2.1469037</c:v>
                </c:pt>
                <c:pt idx="168">
                  <c:v>1.6226072</c:v>
                </c:pt>
                <c:pt idx="169">
                  <c:v>2.1589565</c:v>
                </c:pt>
                <c:pt idx="171">
                  <c:v>1.6226072</c:v>
                </c:pt>
                <c:pt idx="172">
                  <c:v>2.1710092</c:v>
                </c:pt>
                <c:pt idx="174">
                  <c:v>1.6226072</c:v>
                </c:pt>
                <c:pt idx="175">
                  <c:v>2.1770356</c:v>
                </c:pt>
                <c:pt idx="177">
                  <c:v>1.6226072</c:v>
                </c:pt>
                <c:pt idx="178">
                  <c:v>2.183062</c:v>
                </c:pt>
                <c:pt idx="180">
                  <c:v>1.6376732</c:v>
                </c:pt>
                <c:pt idx="181">
                  <c:v>2.1890884</c:v>
                </c:pt>
                <c:pt idx="183">
                  <c:v>1.63466</c:v>
                </c:pt>
                <c:pt idx="184">
                  <c:v>2.1890884</c:v>
                </c:pt>
                <c:pt idx="186">
                  <c:v>1.6376732</c:v>
                </c:pt>
                <c:pt idx="187">
                  <c:v>2.1800488</c:v>
                </c:pt>
                <c:pt idx="189">
                  <c:v>1.6467128</c:v>
                </c:pt>
                <c:pt idx="190">
                  <c:v>2.1800488</c:v>
                </c:pt>
                <c:pt idx="192">
                  <c:v>1.664792</c:v>
                </c:pt>
                <c:pt idx="193">
                  <c:v>2.167996</c:v>
                </c:pt>
                <c:pt idx="195">
                  <c:v>1.6888975</c:v>
                </c:pt>
                <c:pt idx="196">
                  <c:v>2.167996</c:v>
                </c:pt>
                <c:pt idx="198">
                  <c:v>1.7371087</c:v>
                </c:pt>
                <c:pt idx="199">
                  <c:v>2.1649828</c:v>
                </c:pt>
                <c:pt idx="201">
                  <c:v>1.7792935</c:v>
                </c:pt>
                <c:pt idx="202">
                  <c:v>2.1469037</c:v>
                </c:pt>
                <c:pt idx="204">
                  <c:v>1.7943595</c:v>
                </c:pt>
                <c:pt idx="205">
                  <c:v>2.1408773</c:v>
                </c:pt>
                <c:pt idx="207">
                  <c:v>1.8003859</c:v>
                </c:pt>
                <c:pt idx="208">
                  <c:v>2.0474681</c:v>
                </c:pt>
                <c:pt idx="210">
                  <c:v>2.0745869</c:v>
                </c:pt>
                <c:pt idx="211">
                  <c:v>2.1469037</c:v>
                </c:pt>
                <c:pt idx="213">
                  <c:v>1.8244915</c:v>
                </c:pt>
                <c:pt idx="214">
                  <c:v>2.0293889</c:v>
                </c:pt>
                <c:pt idx="216">
                  <c:v>2.0836265</c:v>
                </c:pt>
                <c:pt idx="217">
                  <c:v>2.1438905</c:v>
                </c:pt>
                <c:pt idx="219">
                  <c:v>1.8395575</c:v>
                </c:pt>
                <c:pt idx="220">
                  <c:v>2.0113097</c:v>
                </c:pt>
                <c:pt idx="222">
                  <c:v>2.0926661</c:v>
                </c:pt>
                <c:pt idx="223">
                  <c:v>2.1438905</c:v>
                </c:pt>
                <c:pt idx="225">
                  <c:v>1.8576366</c:v>
                </c:pt>
                <c:pt idx="226">
                  <c:v>1.893795</c:v>
                </c:pt>
                <c:pt idx="228">
                  <c:v>1.9179006</c:v>
                </c:pt>
                <c:pt idx="229">
                  <c:v>2.0052833</c:v>
                </c:pt>
                <c:pt idx="231">
                  <c:v>2.0986925</c:v>
                </c:pt>
                <c:pt idx="232">
                  <c:v>2.1438905</c:v>
                </c:pt>
                <c:pt idx="234">
                  <c:v>1.9269402</c:v>
                </c:pt>
                <c:pt idx="235">
                  <c:v>2.0173361</c:v>
                </c:pt>
                <c:pt idx="237">
                  <c:v>2.1017057</c:v>
                </c:pt>
                <c:pt idx="238">
                  <c:v>2.1288245</c:v>
                </c:pt>
                <c:pt idx="240">
                  <c:v>1.938993</c:v>
                </c:pt>
                <c:pt idx="241">
                  <c:v>2.0293889</c:v>
                </c:pt>
                <c:pt idx="243">
                  <c:v>2.1077321</c:v>
                </c:pt>
                <c:pt idx="244">
                  <c:v>2.1318377</c:v>
                </c:pt>
                <c:pt idx="246">
                  <c:v>1.9751514</c:v>
                </c:pt>
                <c:pt idx="247">
                  <c:v>1.9932306</c:v>
                </c:pt>
                <c:pt idx="249">
                  <c:v>2.1137585</c:v>
                </c:pt>
                <c:pt idx="250">
                  <c:v>2.1288245</c:v>
                </c:pt>
                <c:pt idx="252">
                  <c:v>2.1197849</c:v>
                </c:pt>
                <c:pt idx="253">
                  <c:v>2.1258113</c:v>
                </c:pt>
                <c:pt idx="255">
                  <c:v>-0.7397401</c:v>
                </c:pt>
                <c:pt idx="256">
                  <c:v>-0.7337137</c:v>
                </c:pt>
                <c:pt idx="258">
                  <c:v>-0.7427532999999999</c:v>
                </c:pt>
                <c:pt idx="259">
                  <c:v>-0.7307005</c:v>
                </c:pt>
                <c:pt idx="261">
                  <c:v>-0.7608325</c:v>
                </c:pt>
                <c:pt idx="262">
                  <c:v>-0.7156346</c:v>
                </c:pt>
                <c:pt idx="264">
                  <c:v>-0.7909645</c:v>
                </c:pt>
                <c:pt idx="265">
                  <c:v>-0.7096082</c:v>
                </c:pt>
                <c:pt idx="267">
                  <c:v>-0.8000041</c:v>
                </c:pt>
                <c:pt idx="268">
                  <c:v>-0.7035818</c:v>
                </c:pt>
                <c:pt idx="270">
                  <c:v>-0.7909645</c:v>
                </c:pt>
                <c:pt idx="271">
                  <c:v>-0.6915289999999999</c:v>
                </c:pt>
                <c:pt idx="273">
                  <c:v>-0.7758985</c:v>
                </c:pt>
                <c:pt idx="274">
                  <c:v>-0.6915289999999999</c:v>
                </c:pt>
                <c:pt idx="276">
                  <c:v>-0.7638457</c:v>
                </c:pt>
                <c:pt idx="277">
                  <c:v>-0.6945422</c:v>
                </c:pt>
                <c:pt idx="279">
                  <c:v>-0.7728853</c:v>
                </c:pt>
                <c:pt idx="280">
                  <c:v>-0.6945422</c:v>
                </c:pt>
                <c:pt idx="282">
                  <c:v>-0.7789117</c:v>
                </c:pt>
                <c:pt idx="283">
                  <c:v>-0.6824894</c:v>
                </c:pt>
                <c:pt idx="285">
                  <c:v>-0.7969908999999999</c:v>
                </c:pt>
                <c:pt idx="286">
                  <c:v>-0.6583838</c:v>
                </c:pt>
                <c:pt idx="288">
                  <c:v>-0.8030173</c:v>
                </c:pt>
                <c:pt idx="289">
                  <c:v>-0.6071594</c:v>
                </c:pt>
                <c:pt idx="291">
                  <c:v>-0.8391757</c:v>
                </c:pt>
                <c:pt idx="292">
                  <c:v>-0.5951066</c:v>
                </c:pt>
                <c:pt idx="294">
                  <c:v>-0.8421889</c:v>
                </c:pt>
                <c:pt idx="295">
                  <c:v>-0.5951066</c:v>
                </c:pt>
                <c:pt idx="297">
                  <c:v>-0.8452021</c:v>
                </c:pt>
                <c:pt idx="298">
                  <c:v>-0.5890802000000001</c:v>
                </c:pt>
                <c:pt idx="300">
                  <c:v>-0.8452021</c:v>
                </c:pt>
                <c:pt idx="301">
                  <c:v>-0.5830538</c:v>
                </c:pt>
                <c:pt idx="303">
                  <c:v>-0.8421889</c:v>
                </c:pt>
                <c:pt idx="304">
                  <c:v>-0.5830538</c:v>
                </c:pt>
                <c:pt idx="306">
                  <c:v>-0.8542417</c:v>
                </c:pt>
                <c:pt idx="307">
                  <c:v>-0.5770274</c:v>
                </c:pt>
                <c:pt idx="309">
                  <c:v>-0.8572549</c:v>
                </c:pt>
                <c:pt idx="310">
                  <c:v>-0.5770274</c:v>
                </c:pt>
                <c:pt idx="312">
                  <c:v>-0.8904</c:v>
                </c:pt>
                <c:pt idx="313">
                  <c:v>-0.5770274</c:v>
                </c:pt>
                <c:pt idx="315">
                  <c:v>-0.8904</c:v>
                </c:pt>
                <c:pt idx="316">
                  <c:v>-0.5770274</c:v>
                </c:pt>
                <c:pt idx="318">
                  <c:v>-0.8964264</c:v>
                </c:pt>
                <c:pt idx="319">
                  <c:v>-0.5800406</c:v>
                </c:pt>
                <c:pt idx="321">
                  <c:v>-0.935598</c:v>
                </c:pt>
                <c:pt idx="322">
                  <c:v>-0.571001</c:v>
                </c:pt>
                <c:pt idx="324">
                  <c:v>-0.96573</c:v>
                </c:pt>
                <c:pt idx="325">
                  <c:v>-0.5589483</c:v>
                </c:pt>
                <c:pt idx="327">
                  <c:v>-1.0500995</c:v>
                </c:pt>
                <c:pt idx="328">
                  <c:v>-1.0410599</c:v>
                </c:pt>
                <c:pt idx="330">
                  <c:v>-1.0290072</c:v>
                </c:pt>
                <c:pt idx="331">
                  <c:v>-1.0199676</c:v>
                </c:pt>
                <c:pt idx="333">
                  <c:v>-0.9717564</c:v>
                </c:pt>
                <c:pt idx="334">
                  <c:v>-0.5529219</c:v>
                </c:pt>
                <c:pt idx="336">
                  <c:v>-1.0500995</c:v>
                </c:pt>
                <c:pt idx="337">
                  <c:v>-0.9988752</c:v>
                </c:pt>
                <c:pt idx="339">
                  <c:v>-0.9747696</c:v>
                </c:pt>
                <c:pt idx="340">
                  <c:v>-0.5408691</c:v>
                </c:pt>
                <c:pt idx="342">
                  <c:v>-1.0922843</c:v>
                </c:pt>
                <c:pt idx="343">
                  <c:v>-0.5288163</c:v>
                </c:pt>
                <c:pt idx="345">
                  <c:v>-1.1013239</c:v>
                </c:pt>
                <c:pt idx="346">
                  <c:v>-0.5258031</c:v>
                </c:pt>
                <c:pt idx="348">
                  <c:v>-1.1043371</c:v>
                </c:pt>
                <c:pt idx="349">
                  <c:v>-0.5227899</c:v>
                </c:pt>
                <c:pt idx="351">
                  <c:v>-1.0952975</c:v>
                </c:pt>
                <c:pt idx="352">
                  <c:v>-0.5258031</c:v>
                </c:pt>
                <c:pt idx="354">
                  <c:v>-1.0922843</c:v>
                </c:pt>
                <c:pt idx="355">
                  <c:v>-0.5288163</c:v>
                </c:pt>
                <c:pt idx="357">
                  <c:v>-1.0802315</c:v>
                </c:pt>
                <c:pt idx="358">
                  <c:v>-0.5619614000000001</c:v>
                </c:pt>
                <c:pt idx="360">
                  <c:v>-1.0470863</c:v>
                </c:pt>
                <c:pt idx="361">
                  <c:v>-0.5770274</c:v>
                </c:pt>
                <c:pt idx="363">
                  <c:v>-1.0440731</c:v>
                </c:pt>
                <c:pt idx="364">
                  <c:v>-0.601133</c:v>
                </c:pt>
                <c:pt idx="366">
                  <c:v>-1.0440731</c:v>
                </c:pt>
                <c:pt idx="367">
                  <c:v>-0.6704366</c:v>
                </c:pt>
                <c:pt idx="369">
                  <c:v>-1.0410599</c:v>
                </c:pt>
                <c:pt idx="370">
                  <c:v>-0.6915289999999999</c:v>
                </c:pt>
                <c:pt idx="372">
                  <c:v>-1.0500995</c:v>
                </c:pt>
                <c:pt idx="373">
                  <c:v>-0.7337137</c:v>
                </c:pt>
                <c:pt idx="375">
                  <c:v>-1.0470863</c:v>
                </c:pt>
                <c:pt idx="376">
                  <c:v>-0.7578193</c:v>
                </c:pt>
                <c:pt idx="378">
                  <c:v>-1.0470863</c:v>
                </c:pt>
                <c:pt idx="379">
                  <c:v>-1.010928</c:v>
                </c:pt>
                <c:pt idx="381">
                  <c:v>-0.9627168</c:v>
                </c:pt>
                <c:pt idx="382">
                  <c:v>-0.8934132</c:v>
                </c:pt>
                <c:pt idx="384">
                  <c:v>-0.8723209</c:v>
                </c:pt>
                <c:pt idx="385">
                  <c:v>-0.7517929</c:v>
                </c:pt>
                <c:pt idx="387">
                  <c:v>-0.9536772</c:v>
                </c:pt>
                <c:pt idx="388">
                  <c:v>-0.8994396</c:v>
                </c:pt>
                <c:pt idx="390">
                  <c:v>-0.8391757</c:v>
                </c:pt>
                <c:pt idx="391">
                  <c:v>-0.8241096999999999</c:v>
                </c:pt>
                <c:pt idx="393">
                  <c:v>-0.7909645</c:v>
                </c:pt>
                <c:pt idx="394">
                  <c:v>-0.7638457</c:v>
                </c:pt>
                <c:pt idx="396">
                  <c:v>-0.96573</c:v>
                </c:pt>
                <c:pt idx="397">
                  <c:v>-0.9024528000000001</c:v>
                </c:pt>
                <c:pt idx="399">
                  <c:v>-0.7819249</c:v>
                </c:pt>
                <c:pt idx="400">
                  <c:v>-0.7668589</c:v>
                </c:pt>
                <c:pt idx="402">
                  <c:v>-0.9295716000000001</c:v>
                </c:pt>
                <c:pt idx="403">
                  <c:v>-0.8964264</c:v>
                </c:pt>
                <c:pt idx="405">
                  <c:v>-0.9084792</c:v>
                </c:pt>
                <c:pt idx="406">
                  <c:v>-0.9024528000000001</c:v>
                </c:pt>
                <c:pt idx="408">
                  <c:v>-1.0922843</c:v>
                </c:pt>
                <c:pt idx="409">
                  <c:v>-1.0802315</c:v>
                </c:pt>
                <c:pt idx="411">
                  <c:v>-1.0772183</c:v>
                </c:pt>
                <c:pt idx="412">
                  <c:v>-1.0320204</c:v>
                </c:pt>
                <c:pt idx="414">
                  <c:v>-1.0651655</c:v>
                </c:pt>
                <c:pt idx="415">
                  <c:v>-0.9928488</c:v>
                </c:pt>
                <c:pt idx="417">
                  <c:v>-0.8572549</c:v>
                </c:pt>
                <c:pt idx="418">
                  <c:v>-0.8391757</c:v>
                </c:pt>
                <c:pt idx="420">
                  <c:v>-1.0621523</c:v>
                </c:pt>
                <c:pt idx="421">
                  <c:v>-0.920532</c:v>
                </c:pt>
                <c:pt idx="423">
                  <c:v>-0.8331493</c:v>
                </c:pt>
                <c:pt idx="424">
                  <c:v>-0.7939777</c:v>
                </c:pt>
                <c:pt idx="426">
                  <c:v>-1.0711919</c:v>
                </c:pt>
                <c:pt idx="427">
                  <c:v>-0.8964264</c:v>
                </c:pt>
                <c:pt idx="429">
                  <c:v>-0.8632813</c:v>
                </c:pt>
                <c:pt idx="430">
                  <c:v>-0.8241096999999999</c:v>
                </c:pt>
                <c:pt idx="432">
                  <c:v>-0.8120569</c:v>
                </c:pt>
                <c:pt idx="433">
                  <c:v>-0.7969908999999999</c:v>
                </c:pt>
                <c:pt idx="435">
                  <c:v>-0.7789117</c:v>
                </c:pt>
                <c:pt idx="436">
                  <c:v>-0.7728853</c:v>
                </c:pt>
                <c:pt idx="438">
                  <c:v>-1.0862579</c:v>
                </c:pt>
                <c:pt idx="439">
                  <c:v>-0.8934132</c:v>
                </c:pt>
                <c:pt idx="441">
                  <c:v>-0.8843736</c:v>
                </c:pt>
                <c:pt idx="442">
                  <c:v>-0.8813604</c:v>
                </c:pt>
                <c:pt idx="444">
                  <c:v>-0.8723209</c:v>
                </c:pt>
                <c:pt idx="445">
                  <c:v>-0.8241096999999999</c:v>
                </c:pt>
                <c:pt idx="447">
                  <c:v>-0.7005686</c:v>
                </c:pt>
                <c:pt idx="448">
                  <c:v>-0.6945422</c:v>
                </c:pt>
                <c:pt idx="450">
                  <c:v>-0.6824894</c:v>
                </c:pt>
                <c:pt idx="451">
                  <c:v>-0.6704366</c:v>
                </c:pt>
                <c:pt idx="453">
                  <c:v>-1.55933</c:v>
                </c:pt>
                <c:pt idx="454">
                  <c:v>-1.5563168</c:v>
                </c:pt>
                <c:pt idx="456">
                  <c:v>-1.1615879</c:v>
                </c:pt>
                <c:pt idx="457">
                  <c:v>-0.8693077</c:v>
                </c:pt>
                <c:pt idx="459">
                  <c:v>-0.8572549</c:v>
                </c:pt>
                <c:pt idx="460">
                  <c:v>-0.8120569</c:v>
                </c:pt>
                <c:pt idx="462">
                  <c:v>-0.7397401</c:v>
                </c:pt>
                <c:pt idx="463">
                  <c:v>-0.6674234</c:v>
                </c:pt>
                <c:pt idx="465">
                  <c:v>-1.5774092</c:v>
                </c:pt>
                <c:pt idx="466">
                  <c:v>-1.5563168</c:v>
                </c:pt>
                <c:pt idx="468">
                  <c:v>-1.544264</c:v>
                </c:pt>
                <c:pt idx="469">
                  <c:v>-0.8361625</c:v>
                </c:pt>
                <c:pt idx="471">
                  <c:v>-0.7939777</c:v>
                </c:pt>
                <c:pt idx="472">
                  <c:v>-0.7789117</c:v>
                </c:pt>
                <c:pt idx="474">
                  <c:v>-0.7216609</c:v>
                </c:pt>
                <c:pt idx="475">
                  <c:v>-0.6945422</c:v>
                </c:pt>
                <c:pt idx="477">
                  <c:v>-1.5653564</c:v>
                </c:pt>
                <c:pt idx="478">
                  <c:v>-0.7337137</c:v>
                </c:pt>
                <c:pt idx="480">
                  <c:v>-0.706595</c:v>
                </c:pt>
                <c:pt idx="481">
                  <c:v>-0.6945422</c:v>
                </c:pt>
                <c:pt idx="483">
                  <c:v>-1.5623432</c:v>
                </c:pt>
                <c:pt idx="484">
                  <c:v>-0.9898356</c:v>
                </c:pt>
                <c:pt idx="486">
                  <c:v>-0.9627168</c:v>
                </c:pt>
                <c:pt idx="487">
                  <c:v>-0.6885158</c:v>
                </c:pt>
                <c:pt idx="489">
                  <c:v>-1.6015148</c:v>
                </c:pt>
                <c:pt idx="490">
                  <c:v>-1.5985016</c:v>
                </c:pt>
                <c:pt idx="492">
                  <c:v>-1.55933</c:v>
                </c:pt>
                <c:pt idx="493">
                  <c:v>-0.9928488</c:v>
                </c:pt>
                <c:pt idx="495">
                  <c:v>-0.950664</c:v>
                </c:pt>
                <c:pt idx="496">
                  <c:v>-0.676463</c:v>
                </c:pt>
                <c:pt idx="498">
                  <c:v>-1.55933</c:v>
                </c:pt>
                <c:pt idx="499">
                  <c:v>-0.9868224</c:v>
                </c:pt>
                <c:pt idx="501">
                  <c:v>-0.9476508</c:v>
                </c:pt>
                <c:pt idx="502">
                  <c:v>-0.6855026</c:v>
                </c:pt>
                <c:pt idx="504">
                  <c:v>-1.5352244</c:v>
                </c:pt>
                <c:pt idx="505">
                  <c:v>-1.0139412</c:v>
                </c:pt>
                <c:pt idx="507">
                  <c:v>-0.9175188</c:v>
                </c:pt>
                <c:pt idx="508">
                  <c:v>-0.7126214</c:v>
                </c:pt>
                <c:pt idx="510">
                  <c:v>-1.5412508</c:v>
                </c:pt>
                <c:pt idx="511">
                  <c:v>-1.0380468</c:v>
                </c:pt>
                <c:pt idx="513">
                  <c:v>-0.8934132</c:v>
                </c:pt>
                <c:pt idx="514">
                  <c:v>-0.7216609</c:v>
                </c:pt>
                <c:pt idx="516">
                  <c:v>-1.5352244</c:v>
                </c:pt>
                <c:pt idx="517">
                  <c:v>-1.0742051</c:v>
                </c:pt>
                <c:pt idx="519">
                  <c:v>-0.8904</c:v>
                </c:pt>
                <c:pt idx="520">
                  <c:v>-0.7216609</c:v>
                </c:pt>
                <c:pt idx="522">
                  <c:v>-1.5713828</c:v>
                </c:pt>
                <c:pt idx="523">
                  <c:v>-1.55933</c:v>
                </c:pt>
                <c:pt idx="525">
                  <c:v>-1.5382376</c:v>
                </c:pt>
                <c:pt idx="526">
                  <c:v>-1.0802315</c:v>
                </c:pt>
                <c:pt idx="528">
                  <c:v>-0.8873868</c:v>
                </c:pt>
                <c:pt idx="529">
                  <c:v>-0.7939777</c:v>
                </c:pt>
                <c:pt idx="531">
                  <c:v>-0.7487797</c:v>
                </c:pt>
                <c:pt idx="532">
                  <c:v>-0.7276873</c:v>
                </c:pt>
                <c:pt idx="534">
                  <c:v>-1.5834356</c:v>
                </c:pt>
                <c:pt idx="535">
                  <c:v>-1.0621523</c:v>
                </c:pt>
                <c:pt idx="537">
                  <c:v>-0.8723209</c:v>
                </c:pt>
                <c:pt idx="538">
                  <c:v>-0.7849381</c:v>
                </c:pt>
                <c:pt idx="540">
                  <c:v>-1.5623432</c:v>
                </c:pt>
                <c:pt idx="541">
                  <c:v>-1.0350336</c:v>
                </c:pt>
                <c:pt idx="543">
                  <c:v>-0.8904</c:v>
                </c:pt>
                <c:pt idx="544">
                  <c:v>-0.8813604</c:v>
                </c:pt>
                <c:pt idx="546">
                  <c:v>-0.8632813</c:v>
                </c:pt>
                <c:pt idx="547">
                  <c:v>-0.8090437</c:v>
                </c:pt>
                <c:pt idx="549">
                  <c:v>-0.7427532999999999</c:v>
                </c:pt>
                <c:pt idx="550">
                  <c:v>-0.7367269</c:v>
                </c:pt>
                <c:pt idx="552">
                  <c:v>-1.5382376</c:v>
                </c:pt>
                <c:pt idx="553">
                  <c:v>-0.9928488</c:v>
                </c:pt>
                <c:pt idx="555">
                  <c:v>-0.935598</c:v>
                </c:pt>
                <c:pt idx="556">
                  <c:v>-0.9235452</c:v>
                </c:pt>
                <c:pt idx="558">
                  <c:v>-0.8904</c:v>
                </c:pt>
                <c:pt idx="559">
                  <c:v>-0.8843736</c:v>
                </c:pt>
                <c:pt idx="561">
                  <c:v>-0.7879513</c:v>
                </c:pt>
                <c:pt idx="562">
                  <c:v>-0.7487797</c:v>
                </c:pt>
                <c:pt idx="564">
                  <c:v>-0.7427532999999999</c:v>
                </c:pt>
                <c:pt idx="565">
                  <c:v>-0.7096082</c:v>
                </c:pt>
                <c:pt idx="567">
                  <c:v>-1.5141321</c:v>
                </c:pt>
                <c:pt idx="568">
                  <c:v>-0.9386112</c:v>
                </c:pt>
                <c:pt idx="570">
                  <c:v>-0.9265584</c:v>
                </c:pt>
                <c:pt idx="571">
                  <c:v>-0.8994396</c:v>
                </c:pt>
                <c:pt idx="573">
                  <c:v>-0.8391757</c:v>
                </c:pt>
                <c:pt idx="574">
                  <c:v>-0.7186477999999999</c:v>
                </c:pt>
                <c:pt idx="576">
                  <c:v>-1.4900265</c:v>
                </c:pt>
                <c:pt idx="577">
                  <c:v>-0.8813604</c:v>
                </c:pt>
                <c:pt idx="579">
                  <c:v>-0.7789117</c:v>
                </c:pt>
                <c:pt idx="580">
                  <c:v>-0.6583838</c:v>
                </c:pt>
                <c:pt idx="582">
                  <c:v>-1.4659209</c:v>
                </c:pt>
                <c:pt idx="583">
                  <c:v>-1.1947331</c:v>
                </c:pt>
                <c:pt idx="585">
                  <c:v>-1.1254295</c:v>
                </c:pt>
                <c:pt idx="586">
                  <c:v>-1.0892711</c:v>
                </c:pt>
                <c:pt idx="588">
                  <c:v>-1.0229808</c:v>
                </c:pt>
                <c:pt idx="589">
                  <c:v>-1.0018884</c:v>
                </c:pt>
                <c:pt idx="591">
                  <c:v>-0.9838092000000001</c:v>
                </c:pt>
                <c:pt idx="592">
                  <c:v>-0.920532</c:v>
                </c:pt>
                <c:pt idx="594">
                  <c:v>-0.8934132</c:v>
                </c:pt>
                <c:pt idx="595">
                  <c:v>-0.8542417</c:v>
                </c:pt>
                <c:pt idx="597">
                  <c:v>-0.7969908999999999</c:v>
                </c:pt>
                <c:pt idx="598">
                  <c:v>-0.7879513</c:v>
                </c:pt>
                <c:pt idx="600">
                  <c:v>-0.7638457</c:v>
                </c:pt>
                <c:pt idx="601">
                  <c:v>-0.6945422</c:v>
                </c:pt>
                <c:pt idx="603">
                  <c:v>-1.345393</c:v>
                </c:pt>
                <c:pt idx="604">
                  <c:v>-1.3212874</c:v>
                </c:pt>
                <c:pt idx="606">
                  <c:v>-1.315261</c:v>
                </c:pt>
                <c:pt idx="607">
                  <c:v>-1.2941686</c:v>
                </c:pt>
                <c:pt idx="609">
                  <c:v>-1.2760894</c:v>
                </c:pt>
                <c:pt idx="610">
                  <c:v>-1.2730762</c:v>
                </c:pt>
                <c:pt idx="612">
                  <c:v>-1.1947331</c:v>
                </c:pt>
                <c:pt idx="613">
                  <c:v>-1.0350336</c:v>
                </c:pt>
                <c:pt idx="615">
                  <c:v>-1.0079148</c:v>
                </c:pt>
                <c:pt idx="616">
                  <c:v>-0.9928488</c:v>
                </c:pt>
                <c:pt idx="618">
                  <c:v>-0.9777828</c:v>
                </c:pt>
                <c:pt idx="619">
                  <c:v>-0.9416244</c:v>
                </c:pt>
                <c:pt idx="621">
                  <c:v>-0.8723209</c:v>
                </c:pt>
                <c:pt idx="622">
                  <c:v>-0.8693077</c:v>
                </c:pt>
                <c:pt idx="624">
                  <c:v>-0.8482153</c:v>
                </c:pt>
                <c:pt idx="625">
                  <c:v>-0.8150701</c:v>
                </c:pt>
                <c:pt idx="627">
                  <c:v>-0.7969908999999999</c:v>
                </c:pt>
                <c:pt idx="628">
                  <c:v>-0.6915289999999999</c:v>
                </c:pt>
                <c:pt idx="630">
                  <c:v>-1.2519838</c:v>
                </c:pt>
                <c:pt idx="631">
                  <c:v>-1.209799</c:v>
                </c:pt>
                <c:pt idx="633">
                  <c:v>-1.1947331</c:v>
                </c:pt>
                <c:pt idx="634">
                  <c:v>-1.0531127</c:v>
                </c:pt>
                <c:pt idx="636">
                  <c:v>-0.9988752</c:v>
                </c:pt>
                <c:pt idx="637">
                  <c:v>-0.9717564</c:v>
                </c:pt>
                <c:pt idx="639">
                  <c:v>-0.9566904000000001</c:v>
                </c:pt>
                <c:pt idx="640">
                  <c:v>-0.9416244</c:v>
                </c:pt>
                <c:pt idx="642">
                  <c:v>-0.9024528000000001</c:v>
                </c:pt>
                <c:pt idx="643">
                  <c:v>-0.7457665</c:v>
                </c:pt>
                <c:pt idx="645">
                  <c:v>-1.2158254</c:v>
                </c:pt>
                <c:pt idx="646">
                  <c:v>-1.1404955</c:v>
                </c:pt>
                <c:pt idx="648">
                  <c:v>-0.9898356</c:v>
                </c:pt>
                <c:pt idx="649">
                  <c:v>-0.9777828</c:v>
                </c:pt>
                <c:pt idx="651">
                  <c:v>-0.9687432</c:v>
                </c:pt>
                <c:pt idx="652">
                  <c:v>-0.9566904000000001</c:v>
                </c:pt>
                <c:pt idx="654">
                  <c:v>-0.9386112</c:v>
                </c:pt>
                <c:pt idx="655">
                  <c:v>-0.8934132</c:v>
                </c:pt>
                <c:pt idx="657">
                  <c:v>-0.8572549</c:v>
                </c:pt>
                <c:pt idx="658">
                  <c:v>-0.8452021</c:v>
                </c:pt>
                <c:pt idx="660">
                  <c:v>-0.8120569</c:v>
                </c:pt>
                <c:pt idx="661">
                  <c:v>-0.8090437</c:v>
                </c:pt>
                <c:pt idx="663">
                  <c:v>-0.7939777</c:v>
                </c:pt>
                <c:pt idx="664">
                  <c:v>-0.7698720999999999</c:v>
                </c:pt>
                <c:pt idx="666">
                  <c:v>-1.1224163</c:v>
                </c:pt>
                <c:pt idx="667">
                  <c:v>-1.0772183</c:v>
                </c:pt>
                <c:pt idx="669">
                  <c:v>-1.0531127</c:v>
                </c:pt>
                <c:pt idx="670">
                  <c:v>-1.0199676</c:v>
                </c:pt>
                <c:pt idx="672">
                  <c:v>-0.9838092000000001</c:v>
                </c:pt>
                <c:pt idx="673">
                  <c:v>-0.9416244</c:v>
                </c:pt>
                <c:pt idx="675">
                  <c:v>-0.8904</c:v>
                </c:pt>
                <c:pt idx="676">
                  <c:v>-0.8662945</c:v>
                </c:pt>
                <c:pt idx="678">
                  <c:v>-0.9868224</c:v>
                </c:pt>
                <c:pt idx="679">
                  <c:v>-0.9416244</c:v>
                </c:pt>
                <c:pt idx="681">
                  <c:v>-0.9235452</c:v>
                </c:pt>
                <c:pt idx="682">
                  <c:v>-0.8994396</c:v>
                </c:pt>
                <c:pt idx="684">
                  <c:v>-0.8723209</c:v>
                </c:pt>
                <c:pt idx="685">
                  <c:v>-0.8361625</c:v>
                </c:pt>
                <c:pt idx="687">
                  <c:v>-0.8241096999999999</c:v>
                </c:pt>
                <c:pt idx="688">
                  <c:v>-0.7126214</c:v>
                </c:pt>
                <c:pt idx="690">
                  <c:v>-0.8361625</c:v>
                </c:pt>
                <c:pt idx="691">
                  <c:v>-0.6222254</c:v>
                </c:pt>
                <c:pt idx="693">
                  <c:v>0.0858761</c:v>
                </c:pt>
                <c:pt idx="694">
                  <c:v>0.1129949</c:v>
                </c:pt>
                <c:pt idx="696">
                  <c:v>0.0858761</c:v>
                </c:pt>
                <c:pt idx="697">
                  <c:v>0.1190213</c:v>
                </c:pt>
                <c:pt idx="699">
                  <c:v>-0.8452021</c:v>
                </c:pt>
                <c:pt idx="700">
                  <c:v>-0.7969908999999999</c:v>
                </c:pt>
                <c:pt idx="702">
                  <c:v>-0.8813604</c:v>
                </c:pt>
                <c:pt idx="703">
                  <c:v>-0.8693077</c:v>
                </c:pt>
                <c:pt idx="705">
                  <c:v>-0.8602681</c:v>
                </c:pt>
                <c:pt idx="706">
                  <c:v>-0.8542417</c:v>
                </c:pt>
                <c:pt idx="708">
                  <c:v>-0.8482153</c:v>
                </c:pt>
                <c:pt idx="709">
                  <c:v>-0.8271229</c:v>
                </c:pt>
                <c:pt idx="711">
                  <c:v>-0.8994396</c:v>
                </c:pt>
                <c:pt idx="712">
                  <c:v>-0.8512285000000001</c:v>
                </c:pt>
                <c:pt idx="714">
                  <c:v>-0.8421889</c:v>
                </c:pt>
                <c:pt idx="715">
                  <c:v>-0.8391757</c:v>
                </c:pt>
                <c:pt idx="717">
                  <c:v>-0.920532</c:v>
                </c:pt>
                <c:pt idx="718">
                  <c:v>-0.8873868</c:v>
                </c:pt>
                <c:pt idx="720">
                  <c:v>-0.9325848</c:v>
                </c:pt>
                <c:pt idx="721">
                  <c:v>-0.9084792</c:v>
                </c:pt>
                <c:pt idx="723">
                  <c:v>-0.9416244</c:v>
                </c:pt>
                <c:pt idx="724">
                  <c:v>-0.9145056</c:v>
                </c:pt>
                <c:pt idx="726">
                  <c:v>-0.9476508</c:v>
                </c:pt>
                <c:pt idx="727">
                  <c:v>-0.9145056</c:v>
                </c:pt>
                <c:pt idx="729">
                  <c:v>-0.9446376</c:v>
                </c:pt>
                <c:pt idx="730">
                  <c:v>-0.9145056</c:v>
                </c:pt>
                <c:pt idx="732">
                  <c:v>-0.9566904000000001</c:v>
                </c:pt>
                <c:pt idx="733">
                  <c:v>-0.920532</c:v>
                </c:pt>
                <c:pt idx="735">
                  <c:v>-0.9597036</c:v>
                </c:pt>
                <c:pt idx="736">
                  <c:v>-0.920532</c:v>
                </c:pt>
                <c:pt idx="738">
                  <c:v>-0.9476508</c:v>
                </c:pt>
                <c:pt idx="739">
                  <c:v>-0.935598</c:v>
                </c:pt>
                <c:pt idx="741">
                  <c:v>-0.9717564</c:v>
                </c:pt>
                <c:pt idx="742">
                  <c:v>-0.96573</c:v>
                </c:pt>
                <c:pt idx="744">
                  <c:v>-0.9536772</c:v>
                </c:pt>
                <c:pt idx="745">
                  <c:v>-0.9476508</c:v>
                </c:pt>
                <c:pt idx="747">
                  <c:v>-0.9747696</c:v>
                </c:pt>
                <c:pt idx="748">
                  <c:v>-0.950664</c:v>
                </c:pt>
                <c:pt idx="750">
                  <c:v>-0.9777828</c:v>
                </c:pt>
                <c:pt idx="751">
                  <c:v>-0.9566904000000001</c:v>
                </c:pt>
                <c:pt idx="753">
                  <c:v>-0.9777828</c:v>
                </c:pt>
                <c:pt idx="754">
                  <c:v>-0.9597036</c:v>
                </c:pt>
                <c:pt idx="756">
                  <c:v>-0.9868224</c:v>
                </c:pt>
                <c:pt idx="757">
                  <c:v>-0.9536772</c:v>
                </c:pt>
                <c:pt idx="759">
                  <c:v>-0.995862</c:v>
                </c:pt>
                <c:pt idx="760">
                  <c:v>-0.96573</c:v>
                </c:pt>
                <c:pt idx="762">
                  <c:v>-0.9898356</c:v>
                </c:pt>
                <c:pt idx="763">
                  <c:v>-0.96573</c:v>
                </c:pt>
                <c:pt idx="765">
                  <c:v>-0.9898356</c:v>
                </c:pt>
                <c:pt idx="766">
                  <c:v>-0.96573</c:v>
                </c:pt>
                <c:pt idx="768">
                  <c:v>-0.9898356</c:v>
                </c:pt>
                <c:pt idx="769">
                  <c:v>-0.9627168</c:v>
                </c:pt>
                <c:pt idx="771">
                  <c:v>-0.9898356</c:v>
                </c:pt>
                <c:pt idx="772">
                  <c:v>-0.9687432</c:v>
                </c:pt>
                <c:pt idx="774">
                  <c:v>-0.9928488</c:v>
                </c:pt>
                <c:pt idx="775">
                  <c:v>-0.9777828</c:v>
                </c:pt>
                <c:pt idx="777">
                  <c:v>-0.9988752</c:v>
                </c:pt>
                <c:pt idx="778">
                  <c:v>-0.9868224</c:v>
                </c:pt>
                <c:pt idx="780">
                  <c:v>-1.0018884</c:v>
                </c:pt>
                <c:pt idx="781">
                  <c:v>-0.9838092000000001</c:v>
                </c:pt>
                <c:pt idx="783">
                  <c:v>-1.0049016</c:v>
                </c:pt>
                <c:pt idx="784">
                  <c:v>-0.9868224</c:v>
                </c:pt>
                <c:pt idx="786">
                  <c:v>-1.0079148</c:v>
                </c:pt>
                <c:pt idx="787">
                  <c:v>-0.9868224</c:v>
                </c:pt>
                <c:pt idx="789">
                  <c:v>-1.0049016</c:v>
                </c:pt>
                <c:pt idx="790">
                  <c:v>-0.9838092000000001</c:v>
                </c:pt>
                <c:pt idx="792">
                  <c:v>-1.0079148</c:v>
                </c:pt>
                <c:pt idx="793">
                  <c:v>-0.9777828</c:v>
                </c:pt>
                <c:pt idx="795">
                  <c:v>-1.010928</c:v>
                </c:pt>
                <c:pt idx="796">
                  <c:v>-0.980796</c:v>
                </c:pt>
                <c:pt idx="798">
                  <c:v>-1.0139412</c:v>
                </c:pt>
                <c:pt idx="799">
                  <c:v>-0.9838092000000001</c:v>
                </c:pt>
                <c:pt idx="801">
                  <c:v>-1.0139412</c:v>
                </c:pt>
                <c:pt idx="802">
                  <c:v>-0.9717564</c:v>
                </c:pt>
                <c:pt idx="804">
                  <c:v>-1.0169544</c:v>
                </c:pt>
                <c:pt idx="805">
                  <c:v>-0.9717564</c:v>
                </c:pt>
                <c:pt idx="807">
                  <c:v>-1.0169544</c:v>
                </c:pt>
                <c:pt idx="808">
                  <c:v>-0.9898356</c:v>
                </c:pt>
                <c:pt idx="810">
                  <c:v>-1.0199676</c:v>
                </c:pt>
                <c:pt idx="811">
                  <c:v>-0.9988752</c:v>
                </c:pt>
                <c:pt idx="813">
                  <c:v>-1.0229808</c:v>
                </c:pt>
                <c:pt idx="814">
                  <c:v>-1.0049016</c:v>
                </c:pt>
                <c:pt idx="816">
                  <c:v>-1.025994</c:v>
                </c:pt>
                <c:pt idx="817">
                  <c:v>-1.0079148</c:v>
                </c:pt>
                <c:pt idx="819">
                  <c:v>-1.0290072</c:v>
                </c:pt>
                <c:pt idx="820">
                  <c:v>-1.0139412</c:v>
                </c:pt>
                <c:pt idx="822">
                  <c:v>1.5954884</c:v>
                </c:pt>
                <c:pt idx="823">
                  <c:v>1.6165808</c:v>
                </c:pt>
                <c:pt idx="825">
                  <c:v>1.5924752</c:v>
                </c:pt>
                <c:pt idx="826">
                  <c:v>1.619594</c:v>
                </c:pt>
                <c:pt idx="828">
                  <c:v>1.6015148</c:v>
                </c:pt>
                <c:pt idx="829">
                  <c:v>1.6105544</c:v>
                </c:pt>
                <c:pt idx="831">
                  <c:v>1.4719473</c:v>
                </c:pt>
                <c:pt idx="832">
                  <c:v>1.4779737</c:v>
                </c:pt>
                <c:pt idx="834">
                  <c:v>1.5985016</c:v>
                </c:pt>
                <c:pt idx="835">
                  <c:v>1.6105544</c:v>
                </c:pt>
                <c:pt idx="837">
                  <c:v>1.4418153</c:v>
                </c:pt>
                <c:pt idx="838">
                  <c:v>1.4719473</c:v>
                </c:pt>
                <c:pt idx="840">
                  <c:v>1.5472772</c:v>
                </c:pt>
                <c:pt idx="841">
                  <c:v>1.6436996</c:v>
                </c:pt>
                <c:pt idx="843">
                  <c:v>1.6527392</c:v>
                </c:pt>
                <c:pt idx="844">
                  <c:v>1.6557524</c:v>
                </c:pt>
                <c:pt idx="846">
                  <c:v>1.4297625</c:v>
                </c:pt>
                <c:pt idx="847">
                  <c:v>1.5201585</c:v>
                </c:pt>
                <c:pt idx="849">
                  <c:v>1.5261848</c:v>
                </c:pt>
                <c:pt idx="850">
                  <c:v>1.6858843</c:v>
                </c:pt>
                <c:pt idx="852">
                  <c:v>1.4086701</c:v>
                </c:pt>
                <c:pt idx="853">
                  <c:v>1.7009503</c:v>
                </c:pt>
                <c:pt idx="855">
                  <c:v>1.4056569</c:v>
                </c:pt>
                <c:pt idx="856">
                  <c:v>1.7069767</c:v>
                </c:pt>
                <c:pt idx="858">
                  <c:v>1.4116833</c:v>
                </c:pt>
                <c:pt idx="859">
                  <c:v>1.7130031</c:v>
                </c:pt>
                <c:pt idx="861">
                  <c:v>1.4086701</c:v>
                </c:pt>
                <c:pt idx="862">
                  <c:v>1.7130031</c:v>
                </c:pt>
                <c:pt idx="864">
                  <c:v>1.2339046</c:v>
                </c:pt>
                <c:pt idx="865">
                  <c:v>1.254997</c:v>
                </c:pt>
                <c:pt idx="867">
                  <c:v>1.2610234</c:v>
                </c:pt>
                <c:pt idx="868">
                  <c:v>1.2670498</c:v>
                </c:pt>
                <c:pt idx="870">
                  <c:v>1.2971818</c:v>
                </c:pt>
                <c:pt idx="871">
                  <c:v>1.3122478</c:v>
                </c:pt>
                <c:pt idx="873">
                  <c:v>1.3936041</c:v>
                </c:pt>
                <c:pt idx="874">
                  <c:v>1.7160163</c:v>
                </c:pt>
                <c:pt idx="876">
                  <c:v>1.1917199</c:v>
                </c:pt>
                <c:pt idx="877">
                  <c:v>1.3273138</c:v>
                </c:pt>
                <c:pt idx="879">
                  <c:v>1.3664853</c:v>
                </c:pt>
                <c:pt idx="880">
                  <c:v>1.7220427</c:v>
                </c:pt>
                <c:pt idx="882">
                  <c:v>1.1646011</c:v>
                </c:pt>
                <c:pt idx="883">
                  <c:v>1.7130031</c:v>
                </c:pt>
                <c:pt idx="885">
                  <c:v>1.1194031</c:v>
                </c:pt>
                <c:pt idx="886">
                  <c:v>1.7039635</c:v>
                </c:pt>
                <c:pt idx="888">
                  <c:v>1.0983107</c:v>
                </c:pt>
                <c:pt idx="889">
                  <c:v>1.6949239</c:v>
                </c:pt>
                <c:pt idx="891">
                  <c:v>1.1013239</c:v>
                </c:pt>
                <c:pt idx="892">
                  <c:v>1.6768448</c:v>
                </c:pt>
                <c:pt idx="894">
                  <c:v>1.0892711</c:v>
                </c:pt>
                <c:pt idx="895">
                  <c:v>1.6617788</c:v>
                </c:pt>
                <c:pt idx="897">
                  <c:v>1.0802315</c:v>
                </c:pt>
                <c:pt idx="898">
                  <c:v>1.6376732</c:v>
                </c:pt>
                <c:pt idx="900">
                  <c:v>1.0470863</c:v>
                </c:pt>
                <c:pt idx="901">
                  <c:v>1.6376732</c:v>
                </c:pt>
                <c:pt idx="903">
                  <c:v>1.0290072</c:v>
                </c:pt>
                <c:pt idx="904">
                  <c:v>1.6527392</c:v>
                </c:pt>
                <c:pt idx="906">
                  <c:v>1.0139412</c:v>
                </c:pt>
                <c:pt idx="907">
                  <c:v>1.604528</c:v>
                </c:pt>
                <c:pt idx="909">
                  <c:v>0.9928488</c:v>
                </c:pt>
                <c:pt idx="910">
                  <c:v>1.5774092</c:v>
                </c:pt>
                <c:pt idx="912">
                  <c:v>0.9868224</c:v>
                </c:pt>
                <c:pt idx="913">
                  <c:v>1.5924752</c:v>
                </c:pt>
                <c:pt idx="915">
                  <c:v>1.6226072</c:v>
                </c:pt>
                <c:pt idx="916">
                  <c:v>1.6527392</c:v>
                </c:pt>
                <c:pt idx="918">
                  <c:v>1.0199676</c:v>
                </c:pt>
                <c:pt idx="919">
                  <c:v>1.6075412</c:v>
                </c:pt>
                <c:pt idx="921">
                  <c:v>1.6135676</c:v>
                </c:pt>
                <c:pt idx="922">
                  <c:v>1.664792</c:v>
                </c:pt>
                <c:pt idx="924">
                  <c:v>1.0500995</c:v>
                </c:pt>
                <c:pt idx="925">
                  <c:v>1.3574458</c:v>
                </c:pt>
                <c:pt idx="927">
                  <c:v>1.3936041</c:v>
                </c:pt>
                <c:pt idx="928">
                  <c:v>1.6828711</c:v>
                </c:pt>
                <c:pt idx="930">
                  <c:v>1.0531127</c:v>
                </c:pt>
                <c:pt idx="931">
                  <c:v>1.254997</c:v>
                </c:pt>
                <c:pt idx="933">
                  <c:v>1.4478417</c:v>
                </c:pt>
                <c:pt idx="934">
                  <c:v>1.7130031</c:v>
                </c:pt>
                <c:pt idx="936">
                  <c:v>1.0440731</c:v>
                </c:pt>
                <c:pt idx="937">
                  <c:v>1.2369178</c:v>
                </c:pt>
                <c:pt idx="939">
                  <c:v>1.4508549</c:v>
                </c:pt>
                <c:pt idx="940">
                  <c:v>1.7009503</c:v>
                </c:pt>
                <c:pt idx="942">
                  <c:v>1.0440731</c:v>
                </c:pt>
                <c:pt idx="943">
                  <c:v>1.1826803</c:v>
                </c:pt>
                <c:pt idx="945">
                  <c:v>1.4689341</c:v>
                </c:pt>
                <c:pt idx="946">
                  <c:v>1.6919107</c:v>
                </c:pt>
                <c:pt idx="948">
                  <c:v>1.0591391</c:v>
                </c:pt>
                <c:pt idx="949">
                  <c:v>1.1585747</c:v>
                </c:pt>
                <c:pt idx="951">
                  <c:v>1.4900265</c:v>
                </c:pt>
                <c:pt idx="952">
                  <c:v>1.7069767</c:v>
                </c:pt>
                <c:pt idx="954">
                  <c:v>1.0862579</c:v>
                </c:pt>
                <c:pt idx="955">
                  <c:v>1.1465219</c:v>
                </c:pt>
                <c:pt idx="957">
                  <c:v>1.5141321</c:v>
                </c:pt>
                <c:pt idx="958">
                  <c:v>1.6979371</c:v>
                </c:pt>
                <c:pt idx="960">
                  <c:v>1.0772183</c:v>
                </c:pt>
                <c:pt idx="961">
                  <c:v>1.1073503</c:v>
                </c:pt>
                <c:pt idx="963">
                  <c:v>1.4538681</c:v>
                </c:pt>
                <c:pt idx="964">
                  <c:v>1.6406864</c:v>
                </c:pt>
                <c:pt idx="966">
                  <c:v>1.4508549</c:v>
                </c:pt>
                <c:pt idx="967">
                  <c:v>1.4629077</c:v>
                </c:pt>
                <c:pt idx="969">
                  <c:v>1.4689341</c:v>
                </c:pt>
                <c:pt idx="970">
                  <c:v>1.5985016</c:v>
                </c:pt>
                <c:pt idx="972">
                  <c:v>1.4749605</c:v>
                </c:pt>
                <c:pt idx="973">
                  <c:v>1.5683696</c:v>
                </c:pt>
                <c:pt idx="975">
                  <c:v>1.4749605</c:v>
                </c:pt>
                <c:pt idx="976">
                  <c:v>1.544264</c:v>
                </c:pt>
                <c:pt idx="978">
                  <c:v>1.4598945</c:v>
                </c:pt>
                <c:pt idx="979">
                  <c:v>1.5141321</c:v>
                </c:pt>
                <c:pt idx="981">
                  <c:v>-1.0561259</c:v>
                </c:pt>
                <c:pt idx="982">
                  <c:v>-1.0500995</c:v>
                </c:pt>
                <c:pt idx="984">
                  <c:v>-1.0531127</c:v>
                </c:pt>
                <c:pt idx="985">
                  <c:v>-1.0470863</c:v>
                </c:pt>
                <c:pt idx="987">
                  <c:v>-1.0983107</c:v>
                </c:pt>
                <c:pt idx="988">
                  <c:v>-1.0470863</c:v>
                </c:pt>
                <c:pt idx="990">
                  <c:v>-1.1073503</c:v>
                </c:pt>
                <c:pt idx="991">
                  <c:v>-1.0440731</c:v>
                </c:pt>
                <c:pt idx="993">
                  <c:v>-1.1224163</c:v>
                </c:pt>
                <c:pt idx="994">
                  <c:v>-1.0531127</c:v>
                </c:pt>
                <c:pt idx="996">
                  <c:v>-1.1646011</c:v>
                </c:pt>
                <c:pt idx="997">
                  <c:v>-1.0500995</c:v>
                </c:pt>
                <c:pt idx="999">
                  <c:v>-1.1856935</c:v>
                </c:pt>
                <c:pt idx="1000">
                  <c:v>-1.0500995</c:v>
                </c:pt>
                <c:pt idx="1002">
                  <c:v>-1.1796671</c:v>
                </c:pt>
                <c:pt idx="1003">
                  <c:v>-1.0139412</c:v>
                </c:pt>
                <c:pt idx="1005">
                  <c:v>-1.1646011</c:v>
                </c:pt>
                <c:pt idx="1006">
                  <c:v>-1.0139412</c:v>
                </c:pt>
                <c:pt idx="1008">
                  <c:v>-1.1615879</c:v>
                </c:pt>
                <c:pt idx="1009">
                  <c:v>-1.0199676</c:v>
                </c:pt>
                <c:pt idx="1011">
                  <c:v>-1.1615879</c:v>
                </c:pt>
                <c:pt idx="1012">
                  <c:v>-1.0169544</c:v>
                </c:pt>
                <c:pt idx="1014">
                  <c:v>-1.1585747</c:v>
                </c:pt>
                <c:pt idx="1015">
                  <c:v>-1.010928</c:v>
                </c:pt>
                <c:pt idx="1017">
                  <c:v>-1.1615879</c:v>
                </c:pt>
                <c:pt idx="1018">
                  <c:v>-1.0500995</c:v>
                </c:pt>
                <c:pt idx="1020">
                  <c:v>-1.1555615</c:v>
                </c:pt>
                <c:pt idx="1021">
                  <c:v>-1.0862579</c:v>
                </c:pt>
                <c:pt idx="1023">
                  <c:v>-1.1465219</c:v>
                </c:pt>
                <c:pt idx="1024">
                  <c:v>-1.0892711</c:v>
                </c:pt>
                <c:pt idx="1026">
                  <c:v>-1.1284427</c:v>
                </c:pt>
                <c:pt idx="1027">
                  <c:v>-1.0922843</c:v>
                </c:pt>
                <c:pt idx="1029">
                  <c:v>-1.1254295</c:v>
                </c:pt>
                <c:pt idx="1030">
                  <c:v>-1.0892711</c:v>
                </c:pt>
                <c:pt idx="1032">
                  <c:v>-1.0892711</c:v>
                </c:pt>
                <c:pt idx="1033">
                  <c:v>-1.0742051</c:v>
                </c:pt>
                <c:pt idx="1035">
                  <c:v>-1.0681787</c:v>
                </c:pt>
                <c:pt idx="1036">
                  <c:v>-1.0621523</c:v>
                </c:pt>
                <c:pt idx="1038">
                  <c:v>0.0979289</c:v>
                </c:pt>
                <c:pt idx="1039">
                  <c:v>0.1642193</c:v>
                </c:pt>
                <c:pt idx="1041">
                  <c:v>0.0798498</c:v>
                </c:pt>
                <c:pt idx="1042">
                  <c:v>0.1551797</c:v>
                </c:pt>
                <c:pt idx="1044">
                  <c:v>0.0768366</c:v>
                </c:pt>
                <c:pt idx="1045">
                  <c:v>0.1642193</c:v>
                </c:pt>
                <c:pt idx="1047">
                  <c:v>0.0828629</c:v>
                </c:pt>
                <c:pt idx="1048">
                  <c:v>0.1762721</c:v>
                </c:pt>
                <c:pt idx="1050">
                  <c:v>0.0858761</c:v>
                </c:pt>
                <c:pt idx="1051">
                  <c:v>0.1702457</c:v>
                </c:pt>
                <c:pt idx="1053">
                  <c:v>0.1039553</c:v>
                </c:pt>
                <c:pt idx="1054">
                  <c:v>0.1280609</c:v>
                </c:pt>
                <c:pt idx="1056">
                  <c:v>0.1461401</c:v>
                </c:pt>
                <c:pt idx="1057">
                  <c:v>0.1551797</c:v>
                </c:pt>
                <c:pt idx="1059">
                  <c:v>-0.0858761</c:v>
                </c:pt>
                <c:pt idx="1060">
                  <c:v>-0.0286254</c:v>
                </c:pt>
                <c:pt idx="1062">
                  <c:v>-0.09491570000000001</c:v>
                </c:pt>
                <c:pt idx="1063">
                  <c:v>-0.0105462</c:v>
                </c:pt>
                <c:pt idx="1065">
                  <c:v>-0.09491570000000001</c:v>
                </c:pt>
                <c:pt idx="1066">
                  <c:v>-0.0015066</c:v>
                </c:pt>
                <c:pt idx="1068">
                  <c:v>-0.0919025</c:v>
                </c:pt>
                <c:pt idx="1069">
                  <c:v>-0.0015066</c:v>
                </c:pt>
                <c:pt idx="1071">
                  <c:v>-0.0888893</c:v>
                </c:pt>
                <c:pt idx="1072">
                  <c:v>0.007533</c:v>
                </c:pt>
                <c:pt idx="1074">
                  <c:v>-0.1039553</c:v>
                </c:pt>
                <c:pt idx="1075">
                  <c:v>0.037665</c:v>
                </c:pt>
                <c:pt idx="1077">
                  <c:v>-0.1220345</c:v>
                </c:pt>
                <c:pt idx="1078">
                  <c:v>-0.0195858</c:v>
                </c:pt>
                <c:pt idx="1080">
                  <c:v>0.2425624</c:v>
                </c:pt>
                <c:pt idx="1081">
                  <c:v>0.3178924</c:v>
                </c:pt>
                <c:pt idx="1083">
                  <c:v>0.2395493</c:v>
                </c:pt>
                <c:pt idx="1084">
                  <c:v>0.3389848</c:v>
                </c:pt>
                <c:pt idx="1086">
                  <c:v>0.2425624</c:v>
                </c:pt>
                <c:pt idx="1087">
                  <c:v>0.326932</c:v>
                </c:pt>
                <c:pt idx="1089">
                  <c:v>0.2696812</c:v>
                </c:pt>
                <c:pt idx="1090">
                  <c:v>0.3178924</c:v>
                </c:pt>
                <c:pt idx="1092">
                  <c:v>0.251602</c:v>
                </c:pt>
                <c:pt idx="1093">
                  <c:v>0.311866</c:v>
                </c:pt>
                <c:pt idx="1095">
                  <c:v>0.2425624</c:v>
                </c:pt>
                <c:pt idx="1096">
                  <c:v>0.2998132</c:v>
                </c:pt>
                <c:pt idx="1098">
                  <c:v>0.2696812</c:v>
                </c:pt>
                <c:pt idx="1099">
                  <c:v>0.2907736</c:v>
                </c:pt>
                <c:pt idx="1101">
                  <c:v>-0.8180833</c:v>
                </c:pt>
                <c:pt idx="1102">
                  <c:v>-0.7939777</c:v>
                </c:pt>
                <c:pt idx="1104">
                  <c:v>-0.8120569</c:v>
                </c:pt>
                <c:pt idx="1105">
                  <c:v>-0.7849381</c:v>
                </c:pt>
                <c:pt idx="1107">
                  <c:v>-0.8150701</c:v>
                </c:pt>
                <c:pt idx="1108">
                  <c:v>-0.7789117</c:v>
                </c:pt>
                <c:pt idx="1110">
                  <c:v>-0.8150701</c:v>
                </c:pt>
                <c:pt idx="1111">
                  <c:v>-0.7879513</c:v>
                </c:pt>
                <c:pt idx="1113">
                  <c:v>0.1160081</c:v>
                </c:pt>
                <c:pt idx="1114">
                  <c:v>0.1220345</c:v>
                </c:pt>
                <c:pt idx="1116">
                  <c:v>-0.0165726</c:v>
                </c:pt>
                <c:pt idx="1117">
                  <c:v>0.037665</c:v>
                </c:pt>
                <c:pt idx="1119">
                  <c:v>-0.0165726</c:v>
                </c:pt>
                <c:pt idx="1120">
                  <c:v>0.09491570000000001</c:v>
                </c:pt>
                <c:pt idx="1122">
                  <c:v>-0.0135594</c:v>
                </c:pt>
                <c:pt idx="1123">
                  <c:v>0.0858761</c:v>
                </c:pt>
                <c:pt idx="1125">
                  <c:v>-0.0165726</c:v>
                </c:pt>
                <c:pt idx="1126">
                  <c:v>0.0828629</c:v>
                </c:pt>
                <c:pt idx="1128">
                  <c:v>-0.0316386</c:v>
                </c:pt>
                <c:pt idx="1129">
                  <c:v>0.0828629</c:v>
                </c:pt>
                <c:pt idx="1131">
                  <c:v>-0.0557442</c:v>
                </c:pt>
                <c:pt idx="1132">
                  <c:v>0.09491570000000001</c:v>
                </c:pt>
                <c:pt idx="1134">
                  <c:v>-0.022599</c:v>
                </c:pt>
                <c:pt idx="1135">
                  <c:v>-0.0195858</c:v>
                </c:pt>
                <c:pt idx="1137">
                  <c:v>-0.0015066</c:v>
                </c:pt>
                <c:pt idx="1138">
                  <c:v>0.067797</c:v>
                </c:pt>
                <c:pt idx="1140">
                  <c:v>0.0195858</c:v>
                </c:pt>
                <c:pt idx="1141">
                  <c:v>0.037665</c:v>
                </c:pt>
                <c:pt idx="1143">
                  <c:v>-0.0587574</c:v>
                </c:pt>
                <c:pt idx="1144">
                  <c:v>-0.0165726</c:v>
                </c:pt>
                <c:pt idx="1146">
                  <c:v>-0.0617706</c:v>
                </c:pt>
                <c:pt idx="1147">
                  <c:v>0.0135594</c:v>
                </c:pt>
                <c:pt idx="1149">
                  <c:v>-0.0557442</c:v>
                </c:pt>
                <c:pt idx="1150">
                  <c:v>0.0015066</c:v>
                </c:pt>
                <c:pt idx="1152">
                  <c:v>-0.0888893</c:v>
                </c:pt>
                <c:pt idx="1153">
                  <c:v>-0.0708102</c:v>
                </c:pt>
                <c:pt idx="1155">
                  <c:v>-0.037665</c:v>
                </c:pt>
                <c:pt idx="1156">
                  <c:v>-0.0045198</c:v>
                </c:pt>
                <c:pt idx="1158">
                  <c:v>-0.0557442</c:v>
                </c:pt>
                <c:pt idx="1159">
                  <c:v>-0.022599</c:v>
                </c:pt>
                <c:pt idx="1161">
                  <c:v>-0.0708102</c:v>
                </c:pt>
                <c:pt idx="1162">
                  <c:v>-0.0286254</c:v>
                </c:pt>
                <c:pt idx="1164">
                  <c:v>-0.0617706</c:v>
                </c:pt>
                <c:pt idx="1165">
                  <c:v>-0.0436914</c:v>
                </c:pt>
                <c:pt idx="1167">
                  <c:v>-0.1190213</c:v>
                </c:pt>
                <c:pt idx="1168">
                  <c:v>-0.0979289</c:v>
                </c:pt>
                <c:pt idx="1170">
                  <c:v>-0.1099817</c:v>
                </c:pt>
                <c:pt idx="1171">
                  <c:v>-0.0738234</c:v>
                </c:pt>
                <c:pt idx="1173">
                  <c:v>-0.1069685</c:v>
                </c:pt>
                <c:pt idx="1174">
                  <c:v>-0.0919025</c:v>
                </c:pt>
                <c:pt idx="1176">
                  <c:v>1.1495351</c:v>
                </c:pt>
                <c:pt idx="1177">
                  <c:v>1.1676143</c:v>
                </c:pt>
                <c:pt idx="1179">
                  <c:v>1.1435087</c:v>
                </c:pt>
                <c:pt idx="1180">
                  <c:v>1.1766539</c:v>
                </c:pt>
                <c:pt idx="1182">
                  <c:v>1.1374823</c:v>
                </c:pt>
                <c:pt idx="1183">
                  <c:v>1.1887067</c:v>
                </c:pt>
                <c:pt idx="1185">
                  <c:v>1.1284427</c:v>
                </c:pt>
                <c:pt idx="1186">
                  <c:v>1.1887067</c:v>
                </c:pt>
                <c:pt idx="1188">
                  <c:v>1.1194031</c:v>
                </c:pt>
                <c:pt idx="1189">
                  <c:v>1.1887067</c:v>
                </c:pt>
                <c:pt idx="1191">
                  <c:v>1.1103635</c:v>
                </c:pt>
                <c:pt idx="1192">
                  <c:v>1.1917199</c:v>
                </c:pt>
                <c:pt idx="1194">
                  <c:v>1.1073503</c:v>
                </c:pt>
                <c:pt idx="1195">
                  <c:v>1.1856935</c:v>
                </c:pt>
                <c:pt idx="1197">
                  <c:v>1.0983107</c:v>
                </c:pt>
                <c:pt idx="1198">
                  <c:v>1.1826803</c:v>
                </c:pt>
                <c:pt idx="1200">
                  <c:v>1.0862579</c:v>
                </c:pt>
                <c:pt idx="1201">
                  <c:v>1.1856935</c:v>
                </c:pt>
                <c:pt idx="1203">
                  <c:v>1.0832447</c:v>
                </c:pt>
                <c:pt idx="1204">
                  <c:v>1.209799</c:v>
                </c:pt>
                <c:pt idx="1206">
                  <c:v>1.0772183</c:v>
                </c:pt>
                <c:pt idx="1207">
                  <c:v>1.2218518</c:v>
                </c:pt>
                <c:pt idx="1209">
                  <c:v>1.0711919</c:v>
                </c:pt>
                <c:pt idx="1210">
                  <c:v>1.2339046</c:v>
                </c:pt>
                <c:pt idx="1212">
                  <c:v>1.0651655</c:v>
                </c:pt>
                <c:pt idx="1213">
                  <c:v>1.2459574</c:v>
                </c:pt>
                <c:pt idx="1215">
                  <c:v>1.0621523</c:v>
                </c:pt>
                <c:pt idx="1216">
                  <c:v>1.2640366</c:v>
                </c:pt>
                <c:pt idx="1218">
                  <c:v>1.0169544</c:v>
                </c:pt>
                <c:pt idx="1219">
                  <c:v>1.2640366</c:v>
                </c:pt>
                <c:pt idx="1221">
                  <c:v>1.0079148</c:v>
                </c:pt>
                <c:pt idx="1222">
                  <c:v>1.2881422</c:v>
                </c:pt>
                <c:pt idx="1224">
                  <c:v>1.3423798</c:v>
                </c:pt>
                <c:pt idx="1225">
                  <c:v>1.3484062</c:v>
                </c:pt>
                <c:pt idx="1227">
                  <c:v>0.995862</c:v>
                </c:pt>
                <c:pt idx="1228">
                  <c:v>1.2791026</c:v>
                </c:pt>
                <c:pt idx="1230">
                  <c:v>1.3212874</c:v>
                </c:pt>
                <c:pt idx="1231">
                  <c:v>1.3243006</c:v>
                </c:pt>
                <c:pt idx="1233">
                  <c:v>1.3333402</c:v>
                </c:pt>
                <c:pt idx="1234">
                  <c:v>1.345393</c:v>
                </c:pt>
                <c:pt idx="1236">
                  <c:v>0.9898356</c:v>
                </c:pt>
                <c:pt idx="1237">
                  <c:v>1.2760894</c:v>
                </c:pt>
                <c:pt idx="1239">
                  <c:v>1.3243006</c:v>
                </c:pt>
                <c:pt idx="1240">
                  <c:v>1.3574458</c:v>
                </c:pt>
                <c:pt idx="1242">
                  <c:v>1.0169544</c:v>
                </c:pt>
                <c:pt idx="1243">
                  <c:v>1.2730762</c:v>
                </c:pt>
                <c:pt idx="1245">
                  <c:v>1.3032082</c:v>
                </c:pt>
                <c:pt idx="1246">
                  <c:v>1.3574458</c:v>
                </c:pt>
                <c:pt idx="1248">
                  <c:v>1.0049016</c:v>
                </c:pt>
                <c:pt idx="1249">
                  <c:v>1.2610234</c:v>
                </c:pt>
                <c:pt idx="1251">
                  <c:v>1.2760894</c:v>
                </c:pt>
                <c:pt idx="1252">
                  <c:v>1.360459</c:v>
                </c:pt>
                <c:pt idx="1254">
                  <c:v>0.9928488</c:v>
                </c:pt>
                <c:pt idx="1255">
                  <c:v>1.2067858</c:v>
                </c:pt>
                <c:pt idx="1257">
                  <c:v>1.2580102</c:v>
                </c:pt>
                <c:pt idx="1258">
                  <c:v>1.2670498</c:v>
                </c:pt>
                <c:pt idx="1260">
                  <c:v>1.3122478</c:v>
                </c:pt>
                <c:pt idx="1261">
                  <c:v>1.3664853</c:v>
                </c:pt>
                <c:pt idx="1263">
                  <c:v>1.0199676</c:v>
                </c:pt>
                <c:pt idx="1264">
                  <c:v>1.1585747</c:v>
                </c:pt>
                <c:pt idx="1266">
                  <c:v>1.315261</c:v>
                </c:pt>
                <c:pt idx="1267">
                  <c:v>1.3815513</c:v>
                </c:pt>
                <c:pt idx="1269">
                  <c:v>1.0290072</c:v>
                </c:pt>
                <c:pt idx="1270">
                  <c:v>1.1314559</c:v>
                </c:pt>
                <c:pt idx="1272">
                  <c:v>1.330327</c:v>
                </c:pt>
                <c:pt idx="1273">
                  <c:v>1.3634721</c:v>
                </c:pt>
                <c:pt idx="1275">
                  <c:v>1.0350336</c:v>
                </c:pt>
                <c:pt idx="1276">
                  <c:v>1.1344691</c:v>
                </c:pt>
                <c:pt idx="1278">
                  <c:v>1.0440731</c:v>
                </c:pt>
                <c:pt idx="1279">
                  <c:v>1.1163899</c:v>
                </c:pt>
                <c:pt idx="1281">
                  <c:v>1.0410599</c:v>
                </c:pt>
                <c:pt idx="1282">
                  <c:v>1.0952975</c:v>
                </c:pt>
                <c:pt idx="1284">
                  <c:v>1.0350336</c:v>
                </c:pt>
                <c:pt idx="1285">
                  <c:v>1.0983107</c:v>
                </c:pt>
                <c:pt idx="1287">
                  <c:v>1.0229808</c:v>
                </c:pt>
                <c:pt idx="1288">
                  <c:v>1.0862579</c:v>
                </c:pt>
                <c:pt idx="1290">
                  <c:v>1.0591391</c:v>
                </c:pt>
                <c:pt idx="1291">
                  <c:v>1.0772183</c:v>
                </c:pt>
                <c:pt idx="1293">
                  <c:v>0.2003777</c:v>
                </c:pt>
                <c:pt idx="1294">
                  <c:v>0.2033909</c:v>
                </c:pt>
                <c:pt idx="1296">
                  <c:v>0.1702457</c:v>
                </c:pt>
                <c:pt idx="1297">
                  <c:v>0.2064041</c:v>
                </c:pt>
                <c:pt idx="1299">
                  <c:v>0.2154437</c:v>
                </c:pt>
                <c:pt idx="1300">
                  <c:v>0.2214701</c:v>
                </c:pt>
                <c:pt idx="1302">
                  <c:v>0.1129949</c:v>
                </c:pt>
                <c:pt idx="1303">
                  <c:v>0.1280609</c:v>
                </c:pt>
                <c:pt idx="1305">
                  <c:v>0.2094173</c:v>
                </c:pt>
                <c:pt idx="1306">
                  <c:v>0.2184569</c:v>
                </c:pt>
                <c:pt idx="1308">
                  <c:v>0.1099817</c:v>
                </c:pt>
                <c:pt idx="1309">
                  <c:v>0.1250477</c:v>
                </c:pt>
                <c:pt idx="1311">
                  <c:v>0.1853117</c:v>
                </c:pt>
                <c:pt idx="1312">
                  <c:v>0.2305097</c:v>
                </c:pt>
                <c:pt idx="1314">
                  <c:v>0.1551797</c:v>
                </c:pt>
                <c:pt idx="1315">
                  <c:v>0.2094173</c:v>
                </c:pt>
                <c:pt idx="1317">
                  <c:v>0.1401137</c:v>
                </c:pt>
                <c:pt idx="1318">
                  <c:v>0.1792853</c:v>
                </c:pt>
                <c:pt idx="1320">
                  <c:v>0.0979289</c:v>
                </c:pt>
                <c:pt idx="1321">
                  <c:v>0.1039553</c:v>
                </c:pt>
                <c:pt idx="1323">
                  <c:v>0.1280609</c:v>
                </c:pt>
                <c:pt idx="1324">
                  <c:v>0.1612061</c:v>
                </c:pt>
                <c:pt idx="1326">
                  <c:v>0.0888893</c:v>
                </c:pt>
                <c:pt idx="1327">
                  <c:v>0.1581929</c:v>
                </c:pt>
                <c:pt idx="1329">
                  <c:v>0.1160081</c:v>
                </c:pt>
                <c:pt idx="1330">
                  <c:v>0.1732589</c:v>
                </c:pt>
                <c:pt idx="1332">
                  <c:v>1.8184651</c:v>
                </c:pt>
                <c:pt idx="1333">
                  <c:v>1.8305179</c:v>
                </c:pt>
                <c:pt idx="1335">
                  <c:v>1.8003859</c:v>
                </c:pt>
                <c:pt idx="1336">
                  <c:v>1.8275047</c:v>
                </c:pt>
                <c:pt idx="1338">
                  <c:v>1.8425706</c:v>
                </c:pt>
                <c:pt idx="1339">
                  <c:v>1.8455838</c:v>
                </c:pt>
                <c:pt idx="1341">
                  <c:v>1.8033991</c:v>
                </c:pt>
                <c:pt idx="1342">
                  <c:v>1.8094255</c:v>
                </c:pt>
                <c:pt idx="1344">
                  <c:v>1.8335311</c:v>
                </c:pt>
                <c:pt idx="1345">
                  <c:v>1.8606498</c:v>
                </c:pt>
                <c:pt idx="1347">
                  <c:v>1.8666762</c:v>
                </c:pt>
                <c:pt idx="1348">
                  <c:v>1.878729</c:v>
                </c:pt>
                <c:pt idx="1350">
                  <c:v>1.8124387</c:v>
                </c:pt>
                <c:pt idx="1351">
                  <c:v>1.9118742</c:v>
                </c:pt>
                <c:pt idx="1353">
                  <c:v>1.8576366</c:v>
                </c:pt>
                <c:pt idx="1354">
                  <c:v>1.9209138</c:v>
                </c:pt>
                <c:pt idx="1356">
                  <c:v>1.8546234</c:v>
                </c:pt>
                <c:pt idx="1357">
                  <c:v>1.9118742</c:v>
                </c:pt>
                <c:pt idx="1359">
                  <c:v>1.8757158</c:v>
                </c:pt>
                <c:pt idx="1360">
                  <c:v>1.9028346</c:v>
                </c:pt>
                <c:pt idx="1362">
                  <c:v>1.878729</c:v>
                </c:pt>
                <c:pt idx="1363">
                  <c:v>1.8998214</c:v>
                </c:pt>
                <c:pt idx="1365">
                  <c:v>1.8696894</c:v>
                </c:pt>
                <c:pt idx="1366">
                  <c:v>1.8907818</c:v>
                </c:pt>
                <c:pt idx="1368">
                  <c:v>1.8576366</c:v>
                </c:pt>
                <c:pt idx="1369">
                  <c:v>1.8757158</c:v>
                </c:pt>
                <c:pt idx="1371">
                  <c:v>1.8425706</c:v>
                </c:pt>
                <c:pt idx="1372">
                  <c:v>1.8576366</c:v>
                </c:pt>
                <c:pt idx="1374">
                  <c:v>1.8335311</c:v>
                </c:pt>
                <c:pt idx="1375">
                  <c:v>1.8817422</c:v>
                </c:pt>
                <c:pt idx="1377">
                  <c:v>1.8365443</c:v>
                </c:pt>
                <c:pt idx="1378">
                  <c:v>1.8696894</c:v>
                </c:pt>
                <c:pt idx="1380">
                  <c:v>1.878729</c:v>
                </c:pt>
                <c:pt idx="1381">
                  <c:v>1.8847554</c:v>
                </c:pt>
                <c:pt idx="1383">
                  <c:v>1.8275047</c:v>
                </c:pt>
                <c:pt idx="1384">
                  <c:v>1.8335311</c:v>
                </c:pt>
                <c:pt idx="1386">
                  <c:v>1.7371087</c:v>
                </c:pt>
                <c:pt idx="1387">
                  <c:v>1.7582011</c:v>
                </c:pt>
                <c:pt idx="1389">
                  <c:v>1.7310823</c:v>
                </c:pt>
                <c:pt idx="1390">
                  <c:v>1.7672407</c:v>
                </c:pt>
                <c:pt idx="1392">
                  <c:v>1.7190295</c:v>
                </c:pt>
                <c:pt idx="1393">
                  <c:v>1.7582011</c:v>
                </c:pt>
                <c:pt idx="1395">
                  <c:v>1.7069767</c:v>
                </c:pt>
                <c:pt idx="1396">
                  <c:v>1.7401219</c:v>
                </c:pt>
                <c:pt idx="1398">
                  <c:v>-1.3694985</c:v>
                </c:pt>
                <c:pt idx="1399">
                  <c:v>-1.3634721</c:v>
                </c:pt>
                <c:pt idx="1401">
                  <c:v>-1.4327757</c:v>
                </c:pt>
                <c:pt idx="1402">
                  <c:v>-1.4146965</c:v>
                </c:pt>
                <c:pt idx="1404">
                  <c:v>-1.3845645</c:v>
                </c:pt>
                <c:pt idx="1405">
                  <c:v>-1.3574458</c:v>
                </c:pt>
                <c:pt idx="1407">
                  <c:v>-1.4719473</c:v>
                </c:pt>
                <c:pt idx="1408">
                  <c:v>-1.3393666</c:v>
                </c:pt>
                <c:pt idx="1410">
                  <c:v>-1.4930397</c:v>
                </c:pt>
                <c:pt idx="1411">
                  <c:v>-1.3393666</c:v>
                </c:pt>
                <c:pt idx="1413">
                  <c:v>-1.5201585</c:v>
                </c:pt>
                <c:pt idx="1414">
                  <c:v>-1.3966173</c:v>
                </c:pt>
                <c:pt idx="1416">
                  <c:v>-1.3514194</c:v>
                </c:pt>
                <c:pt idx="1417">
                  <c:v>-1.2881422</c:v>
                </c:pt>
                <c:pt idx="1419">
                  <c:v>-1.5352244</c:v>
                </c:pt>
                <c:pt idx="1420">
                  <c:v>-1.4116833</c:v>
                </c:pt>
                <c:pt idx="1422">
                  <c:v>-1.3243006</c:v>
                </c:pt>
                <c:pt idx="1423">
                  <c:v>-1.2821158</c:v>
                </c:pt>
                <c:pt idx="1425">
                  <c:v>-1.5382376</c:v>
                </c:pt>
                <c:pt idx="1426">
                  <c:v>-1.4177097</c:v>
                </c:pt>
                <c:pt idx="1428">
                  <c:v>-1.3182742</c:v>
                </c:pt>
                <c:pt idx="1429">
                  <c:v>-1.2730762</c:v>
                </c:pt>
                <c:pt idx="1431">
                  <c:v>-1.529198</c:v>
                </c:pt>
                <c:pt idx="1432">
                  <c:v>-1.4177097</c:v>
                </c:pt>
                <c:pt idx="1434">
                  <c:v>-1.2911554</c:v>
                </c:pt>
                <c:pt idx="1435">
                  <c:v>-1.2640366</c:v>
                </c:pt>
                <c:pt idx="1437">
                  <c:v>-1.5322112</c:v>
                </c:pt>
                <c:pt idx="1438">
                  <c:v>-1.4207229</c:v>
                </c:pt>
                <c:pt idx="1440">
                  <c:v>-1.5924752</c:v>
                </c:pt>
                <c:pt idx="1441">
                  <c:v>-1.5834356</c:v>
                </c:pt>
                <c:pt idx="1443">
                  <c:v>-1.5382376</c:v>
                </c:pt>
                <c:pt idx="1444">
                  <c:v>-1.4146965</c:v>
                </c:pt>
                <c:pt idx="1446">
                  <c:v>-1.6015148</c:v>
                </c:pt>
                <c:pt idx="1447">
                  <c:v>-1.5864488</c:v>
                </c:pt>
                <c:pt idx="1449">
                  <c:v>-1.5472772</c:v>
                </c:pt>
                <c:pt idx="1450">
                  <c:v>-1.4086701</c:v>
                </c:pt>
                <c:pt idx="1452">
                  <c:v>-1.6075412</c:v>
                </c:pt>
                <c:pt idx="1453">
                  <c:v>-1.5924752</c:v>
                </c:pt>
                <c:pt idx="1455">
                  <c:v>-1.5533036</c:v>
                </c:pt>
                <c:pt idx="1456">
                  <c:v>-1.3996305</c:v>
                </c:pt>
                <c:pt idx="1458">
                  <c:v>-1.6075412</c:v>
                </c:pt>
                <c:pt idx="1459">
                  <c:v>-1.5954884</c:v>
                </c:pt>
                <c:pt idx="1461">
                  <c:v>-1.5623432</c:v>
                </c:pt>
                <c:pt idx="1462">
                  <c:v>-1.4086701</c:v>
                </c:pt>
                <c:pt idx="1464">
                  <c:v>-1.6256204</c:v>
                </c:pt>
                <c:pt idx="1465">
                  <c:v>-1.5985016</c:v>
                </c:pt>
                <c:pt idx="1467">
                  <c:v>-1.5683696</c:v>
                </c:pt>
                <c:pt idx="1468">
                  <c:v>-1.4177097</c:v>
                </c:pt>
                <c:pt idx="1470">
                  <c:v>-1.619594</c:v>
                </c:pt>
                <c:pt idx="1471">
                  <c:v>-1.6015148</c:v>
                </c:pt>
                <c:pt idx="1473">
                  <c:v>-1.5774092</c:v>
                </c:pt>
                <c:pt idx="1474">
                  <c:v>-1.4207229</c:v>
                </c:pt>
                <c:pt idx="1476">
                  <c:v>-1.6165808</c:v>
                </c:pt>
                <c:pt idx="1477">
                  <c:v>-1.604528</c:v>
                </c:pt>
                <c:pt idx="1479">
                  <c:v>-1.5834356</c:v>
                </c:pt>
                <c:pt idx="1480">
                  <c:v>-1.4237361</c:v>
                </c:pt>
                <c:pt idx="1482">
                  <c:v>-1.6256204</c:v>
                </c:pt>
                <c:pt idx="1483">
                  <c:v>-1.6135676</c:v>
                </c:pt>
                <c:pt idx="1485">
                  <c:v>-1.5834356</c:v>
                </c:pt>
                <c:pt idx="1486">
                  <c:v>-1.4719473</c:v>
                </c:pt>
                <c:pt idx="1488">
                  <c:v>-1.6286336</c:v>
                </c:pt>
                <c:pt idx="1489">
                  <c:v>-1.6105544</c:v>
                </c:pt>
                <c:pt idx="1491">
                  <c:v>-1.5834356</c:v>
                </c:pt>
                <c:pt idx="1492">
                  <c:v>-1.4779737</c:v>
                </c:pt>
                <c:pt idx="1494">
                  <c:v>-1.6286336</c:v>
                </c:pt>
                <c:pt idx="1495">
                  <c:v>-1.5713828</c:v>
                </c:pt>
                <c:pt idx="1497">
                  <c:v>1.5533036</c:v>
                </c:pt>
                <c:pt idx="1498">
                  <c:v>1.5653564</c:v>
                </c:pt>
                <c:pt idx="1500">
                  <c:v>1.6527392</c:v>
                </c:pt>
                <c:pt idx="1501">
                  <c:v>1.7220427</c:v>
                </c:pt>
                <c:pt idx="1503">
                  <c:v>1.5322112</c:v>
                </c:pt>
                <c:pt idx="1504">
                  <c:v>1.55933</c:v>
                </c:pt>
                <c:pt idx="1506">
                  <c:v>1.6738316</c:v>
                </c:pt>
                <c:pt idx="1507">
                  <c:v>1.7280691</c:v>
                </c:pt>
                <c:pt idx="1509">
                  <c:v>1.5231716</c:v>
                </c:pt>
                <c:pt idx="1510">
                  <c:v>1.5533036</c:v>
                </c:pt>
                <c:pt idx="1512">
                  <c:v>1.7009503</c:v>
                </c:pt>
                <c:pt idx="1513">
                  <c:v>1.7340955</c:v>
                </c:pt>
                <c:pt idx="1515">
                  <c:v>1.5141321</c:v>
                </c:pt>
                <c:pt idx="1516">
                  <c:v>1.5533036</c:v>
                </c:pt>
                <c:pt idx="1518">
                  <c:v>1.7130031</c:v>
                </c:pt>
                <c:pt idx="1519">
                  <c:v>1.7190295</c:v>
                </c:pt>
                <c:pt idx="1521">
                  <c:v>1.7250559</c:v>
                </c:pt>
                <c:pt idx="1522">
                  <c:v>1.7371087</c:v>
                </c:pt>
                <c:pt idx="1524">
                  <c:v>1.7672407</c:v>
                </c:pt>
                <c:pt idx="1525">
                  <c:v>1.7702539</c:v>
                </c:pt>
                <c:pt idx="1527">
                  <c:v>1.5081057</c:v>
                </c:pt>
                <c:pt idx="1528">
                  <c:v>1.5472772</c:v>
                </c:pt>
                <c:pt idx="1530">
                  <c:v>1.7340955</c:v>
                </c:pt>
                <c:pt idx="1531">
                  <c:v>1.7853199</c:v>
                </c:pt>
                <c:pt idx="1533">
                  <c:v>1.5050925</c:v>
                </c:pt>
                <c:pt idx="1534">
                  <c:v>1.5141321</c:v>
                </c:pt>
                <c:pt idx="1536">
                  <c:v>1.529198</c:v>
                </c:pt>
                <c:pt idx="1537">
                  <c:v>1.5352244</c:v>
                </c:pt>
                <c:pt idx="1539">
                  <c:v>1.7431351</c:v>
                </c:pt>
                <c:pt idx="1540">
                  <c:v>1.7642275</c:v>
                </c:pt>
                <c:pt idx="1542">
                  <c:v>1.7491615</c:v>
                </c:pt>
                <c:pt idx="1543">
                  <c:v>1.7551879</c:v>
                </c:pt>
                <c:pt idx="1545">
                  <c:v>0.0497178</c:v>
                </c:pt>
                <c:pt idx="1546">
                  <c:v>0.0798498</c:v>
                </c:pt>
                <c:pt idx="1548">
                  <c:v>0.0587574</c:v>
                </c:pt>
                <c:pt idx="1549">
                  <c:v>0.0828629</c:v>
                </c:pt>
                <c:pt idx="1551">
                  <c:v>0.0617706</c:v>
                </c:pt>
                <c:pt idx="1552">
                  <c:v>0.1129949</c:v>
                </c:pt>
                <c:pt idx="1554">
                  <c:v>0.1220345</c:v>
                </c:pt>
                <c:pt idx="1555">
                  <c:v>0.1280609</c:v>
                </c:pt>
                <c:pt idx="1557">
                  <c:v>0.0587574</c:v>
                </c:pt>
                <c:pt idx="1558">
                  <c:v>0.1401137</c:v>
                </c:pt>
                <c:pt idx="1560">
                  <c:v>0.0587574</c:v>
                </c:pt>
                <c:pt idx="1561">
                  <c:v>0.1310741</c:v>
                </c:pt>
                <c:pt idx="1563">
                  <c:v>0.09491570000000001</c:v>
                </c:pt>
                <c:pt idx="1564">
                  <c:v>0.1310741</c:v>
                </c:pt>
                <c:pt idx="1566">
                  <c:v>0.1220345</c:v>
                </c:pt>
                <c:pt idx="1567">
                  <c:v>0.1461401</c:v>
                </c:pt>
                <c:pt idx="1569">
                  <c:v>0.1401137</c:v>
                </c:pt>
                <c:pt idx="1570">
                  <c:v>0.1612061</c:v>
                </c:pt>
                <c:pt idx="1572">
                  <c:v>0.1642193</c:v>
                </c:pt>
                <c:pt idx="1573">
                  <c:v>0.1822985</c:v>
                </c:pt>
                <c:pt idx="1575">
                  <c:v>0.2003777</c:v>
                </c:pt>
                <c:pt idx="1576">
                  <c:v>0.266668</c:v>
                </c:pt>
                <c:pt idx="1578">
                  <c:v>0.2937868</c:v>
                </c:pt>
                <c:pt idx="1579">
                  <c:v>0.311866</c:v>
                </c:pt>
                <c:pt idx="1581">
                  <c:v>0.1160081</c:v>
                </c:pt>
                <c:pt idx="1582">
                  <c:v>0.1762721</c:v>
                </c:pt>
                <c:pt idx="1584">
                  <c:v>0.2094173</c:v>
                </c:pt>
                <c:pt idx="1585">
                  <c:v>0.2154437</c:v>
                </c:pt>
                <c:pt idx="1587">
                  <c:v>2.1348509</c:v>
                </c:pt>
                <c:pt idx="1588">
                  <c:v>2.1860752</c:v>
                </c:pt>
                <c:pt idx="1590">
                  <c:v>2.1649828</c:v>
                </c:pt>
                <c:pt idx="1591">
                  <c:v>2.2101808</c:v>
                </c:pt>
                <c:pt idx="1593">
                  <c:v>2.2071676</c:v>
                </c:pt>
                <c:pt idx="1594">
                  <c:v>2.2493524</c:v>
                </c:pt>
                <c:pt idx="1596">
                  <c:v>2.243326</c:v>
                </c:pt>
                <c:pt idx="1597">
                  <c:v>2.273458</c:v>
                </c:pt>
                <c:pt idx="1599">
                  <c:v>2.2704448</c:v>
                </c:pt>
                <c:pt idx="1600">
                  <c:v>2.2975636</c:v>
                </c:pt>
                <c:pt idx="1602">
                  <c:v>2.3126296</c:v>
                </c:pt>
                <c:pt idx="1603">
                  <c:v>2.3156428</c:v>
                </c:pt>
                <c:pt idx="1605">
                  <c:v>2.3307087</c:v>
                </c:pt>
                <c:pt idx="1606">
                  <c:v>2.3457747</c:v>
                </c:pt>
                <c:pt idx="1608">
                  <c:v>2.3276955</c:v>
                </c:pt>
                <c:pt idx="1609">
                  <c:v>2.3638539</c:v>
                </c:pt>
                <c:pt idx="1611">
                  <c:v>2.3518011</c:v>
                </c:pt>
                <c:pt idx="1612">
                  <c:v>2.3969991</c:v>
                </c:pt>
                <c:pt idx="1614">
                  <c:v>2.3668671</c:v>
                </c:pt>
                <c:pt idx="1615">
                  <c:v>2.3789199</c:v>
                </c:pt>
                <c:pt idx="1617">
                  <c:v>2.3728935</c:v>
                </c:pt>
                <c:pt idx="1618">
                  <c:v>2.3789199</c:v>
                </c:pt>
                <c:pt idx="1620">
                  <c:v>2.3728935</c:v>
                </c:pt>
                <c:pt idx="1621">
                  <c:v>2.3849463</c:v>
                </c:pt>
                <c:pt idx="1623">
                  <c:v>0.2365361</c:v>
                </c:pt>
                <c:pt idx="1624">
                  <c:v>0.2787208</c:v>
                </c:pt>
                <c:pt idx="1626">
                  <c:v>0.2003777</c:v>
                </c:pt>
                <c:pt idx="1627">
                  <c:v>0.2937868</c:v>
                </c:pt>
                <c:pt idx="1629">
                  <c:v>0.1792853</c:v>
                </c:pt>
                <c:pt idx="1630">
                  <c:v>0.2847472</c:v>
                </c:pt>
                <c:pt idx="1632">
                  <c:v>0.1732589</c:v>
                </c:pt>
                <c:pt idx="1633">
                  <c:v>0.2847472</c:v>
                </c:pt>
                <c:pt idx="1635">
                  <c:v>0.1883249</c:v>
                </c:pt>
                <c:pt idx="1636">
                  <c:v>0.2726944</c:v>
                </c:pt>
                <c:pt idx="1638">
                  <c:v>-0.1160081</c:v>
                </c:pt>
                <c:pt idx="1639">
                  <c:v>-0.0979289</c:v>
                </c:pt>
                <c:pt idx="1641">
                  <c:v>-0.1250477</c:v>
                </c:pt>
                <c:pt idx="1642">
                  <c:v>-0.0979289</c:v>
                </c:pt>
                <c:pt idx="1644">
                  <c:v>-0.1190213</c:v>
                </c:pt>
                <c:pt idx="1645">
                  <c:v>-0.09491570000000001</c:v>
                </c:pt>
                <c:pt idx="1647">
                  <c:v>-0.1160081</c:v>
                </c:pt>
                <c:pt idx="1648">
                  <c:v>-0.0919025</c:v>
                </c:pt>
                <c:pt idx="1650">
                  <c:v>-0.1160081</c:v>
                </c:pt>
                <c:pt idx="1651">
                  <c:v>-0.1069685</c:v>
                </c:pt>
                <c:pt idx="1653">
                  <c:v>0.1551797</c:v>
                </c:pt>
                <c:pt idx="1654">
                  <c:v>0.1672325</c:v>
                </c:pt>
                <c:pt idx="1656">
                  <c:v>0.1461401</c:v>
                </c:pt>
                <c:pt idx="1657">
                  <c:v>0.1883249</c:v>
                </c:pt>
                <c:pt idx="1659">
                  <c:v>0.1340873</c:v>
                </c:pt>
                <c:pt idx="1660">
                  <c:v>0.1913381</c:v>
                </c:pt>
                <c:pt idx="1662">
                  <c:v>0.1310741</c:v>
                </c:pt>
                <c:pt idx="1663">
                  <c:v>0.2064041</c:v>
                </c:pt>
                <c:pt idx="1665">
                  <c:v>0.1431269</c:v>
                </c:pt>
                <c:pt idx="1666">
                  <c:v>0.1973645</c:v>
                </c:pt>
                <c:pt idx="1668">
                  <c:v>0.1340873</c:v>
                </c:pt>
                <c:pt idx="1669">
                  <c:v>0.1913381</c:v>
                </c:pt>
                <c:pt idx="1671">
                  <c:v>0.1340873</c:v>
                </c:pt>
                <c:pt idx="1672">
                  <c:v>0.2124305</c:v>
                </c:pt>
                <c:pt idx="1674">
                  <c:v>0.1491533</c:v>
                </c:pt>
                <c:pt idx="1675">
                  <c:v>0.2274965</c:v>
                </c:pt>
                <c:pt idx="1677">
                  <c:v>0.1642193</c:v>
                </c:pt>
                <c:pt idx="1678">
                  <c:v>0.2485888</c:v>
                </c:pt>
                <c:pt idx="1680">
                  <c:v>0.1853117</c:v>
                </c:pt>
                <c:pt idx="1681">
                  <c:v>0.2395493</c:v>
                </c:pt>
                <c:pt idx="1683">
                  <c:v>1.5171453</c:v>
                </c:pt>
                <c:pt idx="1684">
                  <c:v>1.5261848</c:v>
                </c:pt>
                <c:pt idx="1686">
                  <c:v>1.4960529</c:v>
                </c:pt>
                <c:pt idx="1687">
                  <c:v>1.5111189</c:v>
                </c:pt>
                <c:pt idx="1689">
                  <c:v>1.4840001</c:v>
                </c:pt>
                <c:pt idx="1690">
                  <c:v>1.5020793</c:v>
                </c:pt>
                <c:pt idx="1692">
                  <c:v>1.4689341</c:v>
                </c:pt>
                <c:pt idx="1693">
                  <c:v>1.4960529</c:v>
                </c:pt>
                <c:pt idx="1695">
                  <c:v>1.4719473</c:v>
                </c:pt>
                <c:pt idx="1696">
                  <c:v>1.4809869</c:v>
                </c:pt>
                <c:pt idx="1698">
                  <c:v>1.4749605</c:v>
                </c:pt>
                <c:pt idx="1699">
                  <c:v>1.4809869</c:v>
                </c:pt>
                <c:pt idx="1701">
                  <c:v>1.4809869</c:v>
                </c:pt>
                <c:pt idx="1702">
                  <c:v>1.4840001</c:v>
                </c:pt>
                <c:pt idx="1704">
                  <c:v>1.4809869</c:v>
                </c:pt>
                <c:pt idx="1705">
                  <c:v>1.4870133</c:v>
                </c:pt>
                <c:pt idx="1707">
                  <c:v>1.4749605</c:v>
                </c:pt>
                <c:pt idx="1708">
                  <c:v>1.4840001</c:v>
                </c:pt>
                <c:pt idx="1710">
                  <c:v>1.4990661</c:v>
                </c:pt>
                <c:pt idx="1711">
                  <c:v>1.5171453</c:v>
                </c:pt>
                <c:pt idx="1713">
                  <c:v>1.4659209</c:v>
                </c:pt>
                <c:pt idx="1714">
                  <c:v>1.5231716</c:v>
                </c:pt>
                <c:pt idx="1716">
                  <c:v>1.4538681</c:v>
                </c:pt>
                <c:pt idx="1717">
                  <c:v>1.55933</c:v>
                </c:pt>
                <c:pt idx="1719">
                  <c:v>1.4598945</c:v>
                </c:pt>
                <c:pt idx="1720">
                  <c:v>1.5533036</c:v>
                </c:pt>
                <c:pt idx="1722">
                  <c:v>1.4508549</c:v>
                </c:pt>
                <c:pt idx="1723">
                  <c:v>1.5412508</c:v>
                </c:pt>
                <c:pt idx="1725">
                  <c:v>1.4388021</c:v>
                </c:pt>
                <c:pt idx="1726">
                  <c:v>1.4840001</c:v>
                </c:pt>
                <c:pt idx="1728">
                  <c:v>1.4930397</c:v>
                </c:pt>
                <c:pt idx="1729">
                  <c:v>1.5322112</c:v>
                </c:pt>
                <c:pt idx="1731">
                  <c:v>1.4357889</c:v>
                </c:pt>
                <c:pt idx="1732">
                  <c:v>1.4809869</c:v>
                </c:pt>
                <c:pt idx="1734">
                  <c:v>1.4357889</c:v>
                </c:pt>
                <c:pt idx="1735">
                  <c:v>1.4689341</c:v>
                </c:pt>
                <c:pt idx="1737">
                  <c:v>-2.2794844</c:v>
                </c:pt>
                <c:pt idx="1738">
                  <c:v>-2.2644184</c:v>
                </c:pt>
                <c:pt idx="1740">
                  <c:v>-2.2975636</c:v>
                </c:pt>
                <c:pt idx="1741">
                  <c:v>-2.2945504</c:v>
                </c:pt>
                <c:pt idx="1743">
                  <c:v>-1.1615879</c:v>
                </c:pt>
                <c:pt idx="1744">
                  <c:v>-1.1555615</c:v>
                </c:pt>
                <c:pt idx="1746">
                  <c:v>-1.4056569</c:v>
                </c:pt>
                <c:pt idx="1747">
                  <c:v>-1.3936041</c:v>
                </c:pt>
                <c:pt idx="1749">
                  <c:v>-1.1676143</c:v>
                </c:pt>
                <c:pt idx="1750">
                  <c:v>-1.1465219</c:v>
                </c:pt>
                <c:pt idx="1752">
                  <c:v>-1.4146965</c:v>
                </c:pt>
                <c:pt idx="1753">
                  <c:v>-1.3875777</c:v>
                </c:pt>
                <c:pt idx="1755">
                  <c:v>-1.1736407</c:v>
                </c:pt>
                <c:pt idx="1756">
                  <c:v>-1.1435087</c:v>
                </c:pt>
                <c:pt idx="1758">
                  <c:v>-1.4177097</c:v>
                </c:pt>
                <c:pt idx="1759">
                  <c:v>-1.3785381</c:v>
                </c:pt>
                <c:pt idx="1761">
                  <c:v>-1.1736407</c:v>
                </c:pt>
                <c:pt idx="1762">
                  <c:v>-1.1435087</c:v>
                </c:pt>
                <c:pt idx="1764">
                  <c:v>-1.4207229</c:v>
                </c:pt>
                <c:pt idx="1765">
                  <c:v>-1.3484062</c:v>
                </c:pt>
                <c:pt idx="1767">
                  <c:v>-1.1706275</c:v>
                </c:pt>
                <c:pt idx="1768">
                  <c:v>-1.1435087</c:v>
                </c:pt>
                <c:pt idx="1770">
                  <c:v>-1.4689341</c:v>
                </c:pt>
                <c:pt idx="1771">
                  <c:v>-1.2610234</c:v>
                </c:pt>
                <c:pt idx="1773">
                  <c:v>-1.2007594</c:v>
                </c:pt>
                <c:pt idx="1774">
                  <c:v>-1.1917199</c:v>
                </c:pt>
                <c:pt idx="1776">
                  <c:v>-1.1766539</c:v>
                </c:pt>
                <c:pt idx="1777">
                  <c:v>-1.1435087</c:v>
                </c:pt>
                <c:pt idx="1779">
                  <c:v>-1.4749605</c:v>
                </c:pt>
                <c:pt idx="1780">
                  <c:v>-1.1435087</c:v>
                </c:pt>
                <c:pt idx="1782">
                  <c:v>-1.5683696</c:v>
                </c:pt>
                <c:pt idx="1783">
                  <c:v>-1.1314559</c:v>
                </c:pt>
                <c:pt idx="1785">
                  <c:v>-1.6256204</c:v>
                </c:pt>
                <c:pt idx="1786">
                  <c:v>-1.1073503</c:v>
                </c:pt>
                <c:pt idx="1788">
                  <c:v>-1.63466</c:v>
                </c:pt>
                <c:pt idx="1789">
                  <c:v>-1.0862579</c:v>
                </c:pt>
                <c:pt idx="1791">
                  <c:v>-1.6557524</c:v>
                </c:pt>
                <c:pt idx="1792">
                  <c:v>-1.0500995</c:v>
                </c:pt>
                <c:pt idx="1794">
                  <c:v>-1.6557524</c:v>
                </c:pt>
                <c:pt idx="1795">
                  <c:v>-1.0350336</c:v>
                </c:pt>
                <c:pt idx="1797">
                  <c:v>-1.6557524</c:v>
                </c:pt>
                <c:pt idx="1798">
                  <c:v>-1.0320204</c:v>
                </c:pt>
                <c:pt idx="1800">
                  <c:v>-1.6527392</c:v>
                </c:pt>
                <c:pt idx="1801">
                  <c:v>-1.0320204</c:v>
                </c:pt>
                <c:pt idx="1803">
                  <c:v>-1.0229808</c:v>
                </c:pt>
                <c:pt idx="1804">
                  <c:v>-1.0199676</c:v>
                </c:pt>
                <c:pt idx="1806">
                  <c:v>-1.6587656</c:v>
                </c:pt>
                <c:pt idx="1807">
                  <c:v>-1.0290072</c:v>
                </c:pt>
                <c:pt idx="1809">
                  <c:v>-1.0229808</c:v>
                </c:pt>
                <c:pt idx="1810">
                  <c:v>-1.010928</c:v>
                </c:pt>
                <c:pt idx="1812">
                  <c:v>-1.6527392</c:v>
                </c:pt>
                <c:pt idx="1813">
                  <c:v>-0.9898356</c:v>
                </c:pt>
                <c:pt idx="1815">
                  <c:v>-1.6436996</c:v>
                </c:pt>
                <c:pt idx="1816">
                  <c:v>-0.9566904000000001</c:v>
                </c:pt>
                <c:pt idx="1818">
                  <c:v>-1.63466</c:v>
                </c:pt>
                <c:pt idx="1819">
                  <c:v>-1.0952975</c:v>
                </c:pt>
                <c:pt idx="1821">
                  <c:v>-1.0772183</c:v>
                </c:pt>
                <c:pt idx="1822">
                  <c:v>-0.9295716000000001</c:v>
                </c:pt>
                <c:pt idx="1824">
                  <c:v>-1.6256204</c:v>
                </c:pt>
                <c:pt idx="1825">
                  <c:v>-1.0802315</c:v>
                </c:pt>
                <c:pt idx="1827">
                  <c:v>-1.0290072</c:v>
                </c:pt>
                <c:pt idx="1828">
                  <c:v>-0.9265584</c:v>
                </c:pt>
                <c:pt idx="1830">
                  <c:v>-1.6075412</c:v>
                </c:pt>
                <c:pt idx="1831">
                  <c:v>-1.0681787</c:v>
                </c:pt>
                <c:pt idx="1833">
                  <c:v>-0.9898356</c:v>
                </c:pt>
                <c:pt idx="1834">
                  <c:v>-0.8934132</c:v>
                </c:pt>
                <c:pt idx="1836">
                  <c:v>-1.5954884</c:v>
                </c:pt>
                <c:pt idx="1837">
                  <c:v>-1.0651655</c:v>
                </c:pt>
                <c:pt idx="1839">
                  <c:v>-0.9175188</c:v>
                </c:pt>
                <c:pt idx="1840">
                  <c:v>-0.8662945</c:v>
                </c:pt>
                <c:pt idx="1842">
                  <c:v>-1.5834356</c:v>
                </c:pt>
                <c:pt idx="1843">
                  <c:v>-1.0742051</c:v>
                </c:pt>
                <c:pt idx="1845">
                  <c:v>-0.8934132</c:v>
                </c:pt>
                <c:pt idx="1846">
                  <c:v>-0.8662945</c:v>
                </c:pt>
                <c:pt idx="1848">
                  <c:v>-1.5713828</c:v>
                </c:pt>
                <c:pt idx="1849">
                  <c:v>-1.5563168</c:v>
                </c:pt>
                <c:pt idx="1851">
                  <c:v>-1.5472772</c:v>
                </c:pt>
                <c:pt idx="1852">
                  <c:v>-1.0892711</c:v>
                </c:pt>
                <c:pt idx="1854">
                  <c:v>-0.8783473000000001</c:v>
                </c:pt>
                <c:pt idx="1855">
                  <c:v>-0.8753341</c:v>
                </c:pt>
                <c:pt idx="1857">
                  <c:v>-1.5382376</c:v>
                </c:pt>
                <c:pt idx="1858">
                  <c:v>-1.1646011</c:v>
                </c:pt>
                <c:pt idx="1860">
                  <c:v>-1.9209138</c:v>
                </c:pt>
                <c:pt idx="1861">
                  <c:v>-1.9028346</c:v>
                </c:pt>
                <c:pt idx="1863">
                  <c:v>-1.55933</c:v>
                </c:pt>
                <c:pt idx="1864">
                  <c:v>-1.5382376</c:v>
                </c:pt>
                <c:pt idx="1866">
                  <c:v>-1.8606498</c:v>
                </c:pt>
                <c:pt idx="1867">
                  <c:v>-1.8395575</c:v>
                </c:pt>
                <c:pt idx="1869">
                  <c:v>-1.5502904</c:v>
                </c:pt>
                <c:pt idx="1870">
                  <c:v>-1.544264</c:v>
                </c:pt>
                <c:pt idx="1872">
                  <c:v>-1.8184651</c:v>
                </c:pt>
                <c:pt idx="1873">
                  <c:v>-1.7853199</c:v>
                </c:pt>
                <c:pt idx="1875">
                  <c:v>-1.5472772</c:v>
                </c:pt>
                <c:pt idx="1876">
                  <c:v>-1.5382376</c:v>
                </c:pt>
                <c:pt idx="1878">
                  <c:v>-1.8455838</c:v>
                </c:pt>
                <c:pt idx="1879">
                  <c:v>-1.7582011</c:v>
                </c:pt>
                <c:pt idx="1881">
                  <c:v>-1.7280691</c:v>
                </c:pt>
                <c:pt idx="1882">
                  <c:v>-1.7190295</c:v>
                </c:pt>
                <c:pt idx="1884">
                  <c:v>-1.589462</c:v>
                </c:pt>
                <c:pt idx="1885">
                  <c:v>-1.574396</c:v>
                </c:pt>
                <c:pt idx="1887">
                  <c:v>-1.5563168</c:v>
                </c:pt>
                <c:pt idx="1888">
                  <c:v>-1.5412508</c:v>
                </c:pt>
                <c:pt idx="1890">
                  <c:v>-1.8576366</c:v>
                </c:pt>
                <c:pt idx="1891">
                  <c:v>-1.7099899</c:v>
                </c:pt>
                <c:pt idx="1893">
                  <c:v>-1.7009503</c:v>
                </c:pt>
                <c:pt idx="1894">
                  <c:v>-1.6678052</c:v>
                </c:pt>
                <c:pt idx="1896">
                  <c:v>-1.6467128</c:v>
                </c:pt>
                <c:pt idx="1897">
                  <c:v>-1.5864488</c:v>
                </c:pt>
                <c:pt idx="1899">
                  <c:v>-1.8365443</c:v>
                </c:pt>
                <c:pt idx="1900">
                  <c:v>-1.5653564</c:v>
                </c:pt>
                <c:pt idx="1902">
                  <c:v>-1.8757158</c:v>
                </c:pt>
                <c:pt idx="1903">
                  <c:v>-1.8576366</c:v>
                </c:pt>
                <c:pt idx="1905">
                  <c:v>-1.7732671</c:v>
                </c:pt>
                <c:pt idx="1906">
                  <c:v>-1.7702539</c:v>
                </c:pt>
                <c:pt idx="1908">
                  <c:v>-1.7642275</c:v>
                </c:pt>
                <c:pt idx="1909">
                  <c:v>-1.5412508</c:v>
                </c:pt>
                <c:pt idx="1911">
                  <c:v>-1.7943595</c:v>
                </c:pt>
                <c:pt idx="1912">
                  <c:v>-1.5171453</c:v>
                </c:pt>
                <c:pt idx="1914">
                  <c:v>-1.7431351</c:v>
                </c:pt>
                <c:pt idx="1915">
                  <c:v>-1.7340955</c:v>
                </c:pt>
                <c:pt idx="1917">
                  <c:v>-1.7160163</c:v>
                </c:pt>
                <c:pt idx="1918">
                  <c:v>-1.4930397</c:v>
                </c:pt>
                <c:pt idx="1920">
                  <c:v>-1.7250559</c:v>
                </c:pt>
                <c:pt idx="1921">
                  <c:v>-1.4689341</c:v>
                </c:pt>
                <c:pt idx="1923">
                  <c:v>-1.664792</c:v>
                </c:pt>
                <c:pt idx="1924">
                  <c:v>-1.4538681</c:v>
                </c:pt>
                <c:pt idx="1926">
                  <c:v>0.2606416</c:v>
                </c:pt>
                <c:pt idx="1927">
                  <c:v>0.2847472</c:v>
                </c:pt>
                <c:pt idx="1929">
                  <c:v>0.2546152</c:v>
                </c:pt>
                <c:pt idx="1930">
                  <c:v>0.37213</c:v>
                </c:pt>
                <c:pt idx="1932">
                  <c:v>0.2546152</c:v>
                </c:pt>
                <c:pt idx="1933">
                  <c:v>0.3962356</c:v>
                </c:pt>
                <c:pt idx="1935">
                  <c:v>0.2546152</c:v>
                </c:pt>
                <c:pt idx="1936">
                  <c:v>0.4143147</c:v>
                </c:pt>
                <c:pt idx="1938">
                  <c:v>0.2455756</c:v>
                </c:pt>
                <c:pt idx="1939">
                  <c:v>0.3841828</c:v>
                </c:pt>
                <c:pt idx="1941">
                  <c:v>0.3962356</c:v>
                </c:pt>
                <c:pt idx="1942">
                  <c:v>0.4263675</c:v>
                </c:pt>
                <c:pt idx="1944">
                  <c:v>0.2395493</c:v>
                </c:pt>
                <c:pt idx="1945">
                  <c:v>0.3841828</c:v>
                </c:pt>
                <c:pt idx="1947">
                  <c:v>0.4113015</c:v>
                </c:pt>
                <c:pt idx="1948">
                  <c:v>0.4384203</c:v>
                </c:pt>
                <c:pt idx="1950">
                  <c:v>0.2335229</c:v>
                </c:pt>
                <c:pt idx="1951">
                  <c:v>0.2425624</c:v>
                </c:pt>
                <c:pt idx="1953">
                  <c:v>0.281734</c:v>
                </c:pt>
                <c:pt idx="1954">
                  <c:v>0.4564995</c:v>
                </c:pt>
                <c:pt idx="1956">
                  <c:v>0.2847472</c:v>
                </c:pt>
                <c:pt idx="1957">
                  <c:v>0.4625259</c:v>
                </c:pt>
                <c:pt idx="1959">
                  <c:v>0.2847472</c:v>
                </c:pt>
                <c:pt idx="1960">
                  <c:v>0.2937868</c:v>
                </c:pt>
                <c:pt idx="1962">
                  <c:v>0.311866</c:v>
                </c:pt>
                <c:pt idx="1963">
                  <c:v>0.4354071</c:v>
                </c:pt>
                <c:pt idx="1965">
                  <c:v>0.2877604</c:v>
                </c:pt>
                <c:pt idx="1966">
                  <c:v>0.2937868</c:v>
                </c:pt>
                <c:pt idx="1968">
                  <c:v>0.326932</c:v>
                </c:pt>
                <c:pt idx="1969">
                  <c:v>0.3540508</c:v>
                </c:pt>
                <c:pt idx="1971">
                  <c:v>0.3600772</c:v>
                </c:pt>
                <c:pt idx="1972">
                  <c:v>0.4444467</c:v>
                </c:pt>
                <c:pt idx="1974">
                  <c:v>0.3751432</c:v>
                </c:pt>
                <c:pt idx="1975">
                  <c:v>0.4564995</c:v>
                </c:pt>
                <c:pt idx="1977">
                  <c:v>0.3902092</c:v>
                </c:pt>
                <c:pt idx="1978">
                  <c:v>0.4564995</c:v>
                </c:pt>
                <c:pt idx="1980">
                  <c:v>0.4052751</c:v>
                </c:pt>
                <c:pt idx="1981">
                  <c:v>0.4534863</c:v>
                </c:pt>
                <c:pt idx="1983">
                  <c:v>0.8602681</c:v>
                </c:pt>
                <c:pt idx="1984">
                  <c:v>0.9325848</c:v>
                </c:pt>
                <c:pt idx="1986">
                  <c:v>0.8662945</c:v>
                </c:pt>
                <c:pt idx="1987">
                  <c:v>0.9295716000000001</c:v>
                </c:pt>
                <c:pt idx="1989">
                  <c:v>0.8512285000000001</c:v>
                </c:pt>
                <c:pt idx="1990">
                  <c:v>0.9627168</c:v>
                </c:pt>
                <c:pt idx="1992">
                  <c:v>0.8421889</c:v>
                </c:pt>
                <c:pt idx="1993">
                  <c:v>0.9627168</c:v>
                </c:pt>
                <c:pt idx="1995">
                  <c:v>0.8391757</c:v>
                </c:pt>
                <c:pt idx="1996">
                  <c:v>0.96573</c:v>
                </c:pt>
                <c:pt idx="1998">
                  <c:v>0.8391757</c:v>
                </c:pt>
                <c:pt idx="1999">
                  <c:v>0.9777828</c:v>
                </c:pt>
                <c:pt idx="2001">
                  <c:v>0.8632813</c:v>
                </c:pt>
                <c:pt idx="2002">
                  <c:v>0.9747696</c:v>
                </c:pt>
                <c:pt idx="2004">
                  <c:v>0.8813604</c:v>
                </c:pt>
                <c:pt idx="2005">
                  <c:v>0.9988752</c:v>
                </c:pt>
                <c:pt idx="2007">
                  <c:v>0.950664</c:v>
                </c:pt>
                <c:pt idx="2008">
                  <c:v>0.96573</c:v>
                </c:pt>
                <c:pt idx="2010">
                  <c:v>0.266668</c:v>
                </c:pt>
                <c:pt idx="2011">
                  <c:v>0.2696812</c:v>
                </c:pt>
                <c:pt idx="2013">
                  <c:v>0.2576284</c:v>
                </c:pt>
                <c:pt idx="2014">
                  <c:v>0.2757076</c:v>
                </c:pt>
                <c:pt idx="2016">
                  <c:v>0.2576284</c:v>
                </c:pt>
                <c:pt idx="2017">
                  <c:v>0.2696812</c:v>
                </c:pt>
                <c:pt idx="2019">
                  <c:v>0.6192122</c:v>
                </c:pt>
                <c:pt idx="2020">
                  <c:v>0.6222254</c:v>
                </c:pt>
                <c:pt idx="2022">
                  <c:v>0.5951066</c:v>
                </c:pt>
                <c:pt idx="2023">
                  <c:v>0.6071594</c:v>
                </c:pt>
                <c:pt idx="2025">
                  <c:v>0.5800406</c:v>
                </c:pt>
                <c:pt idx="2026">
                  <c:v>0.601133</c:v>
                </c:pt>
                <c:pt idx="2028">
                  <c:v>0.2696812</c:v>
                </c:pt>
                <c:pt idx="2029">
                  <c:v>0.3359716</c:v>
                </c:pt>
                <c:pt idx="2031">
                  <c:v>0.1732589</c:v>
                </c:pt>
                <c:pt idx="2032">
                  <c:v>0.326932</c:v>
                </c:pt>
                <c:pt idx="2034">
                  <c:v>0.1762721</c:v>
                </c:pt>
                <c:pt idx="2035">
                  <c:v>0.3209056</c:v>
                </c:pt>
                <c:pt idx="2037">
                  <c:v>0.1822985</c:v>
                </c:pt>
                <c:pt idx="2038">
                  <c:v>0.3239188</c:v>
                </c:pt>
                <c:pt idx="2040">
                  <c:v>0.1853117</c:v>
                </c:pt>
                <c:pt idx="2041">
                  <c:v>0.3239188</c:v>
                </c:pt>
                <c:pt idx="2043">
                  <c:v>0.1943513</c:v>
                </c:pt>
                <c:pt idx="2044">
                  <c:v>0.3540508</c:v>
                </c:pt>
                <c:pt idx="2046">
                  <c:v>0.2033909</c:v>
                </c:pt>
                <c:pt idx="2047">
                  <c:v>0.3540508</c:v>
                </c:pt>
                <c:pt idx="2049">
                  <c:v>0.2064041</c:v>
                </c:pt>
                <c:pt idx="2050">
                  <c:v>0.3299452</c:v>
                </c:pt>
                <c:pt idx="2052">
                  <c:v>0.341998</c:v>
                </c:pt>
                <c:pt idx="2053">
                  <c:v>0.3540508</c:v>
                </c:pt>
                <c:pt idx="2055">
                  <c:v>0.2003777</c:v>
                </c:pt>
                <c:pt idx="2056">
                  <c:v>0.3299452</c:v>
                </c:pt>
                <c:pt idx="2058">
                  <c:v>0.1943513</c:v>
                </c:pt>
                <c:pt idx="2059">
                  <c:v>0.3239188</c:v>
                </c:pt>
                <c:pt idx="2061">
                  <c:v>0.1973645</c:v>
                </c:pt>
                <c:pt idx="2062">
                  <c:v>0.326932</c:v>
                </c:pt>
                <c:pt idx="2064">
                  <c:v>0.1943513</c:v>
                </c:pt>
                <c:pt idx="2065">
                  <c:v>0.251602</c:v>
                </c:pt>
                <c:pt idx="2067">
                  <c:v>0.2907736</c:v>
                </c:pt>
                <c:pt idx="2068">
                  <c:v>0.3239188</c:v>
                </c:pt>
                <c:pt idx="2070">
                  <c:v>0.1883249</c:v>
                </c:pt>
                <c:pt idx="2071">
                  <c:v>0.2455756</c:v>
                </c:pt>
                <c:pt idx="2073">
                  <c:v>0.1822985</c:v>
                </c:pt>
                <c:pt idx="2074">
                  <c:v>0.1853117</c:v>
                </c:pt>
                <c:pt idx="2076">
                  <c:v>0.1853117</c:v>
                </c:pt>
                <c:pt idx="2077">
                  <c:v>0.1913381</c:v>
                </c:pt>
                <c:pt idx="2079">
                  <c:v>0.646331</c:v>
                </c:pt>
                <c:pt idx="2080">
                  <c:v>0.6553706</c:v>
                </c:pt>
                <c:pt idx="2082">
                  <c:v>0.6101726</c:v>
                </c:pt>
                <c:pt idx="2083">
                  <c:v>0.6583838</c:v>
                </c:pt>
                <c:pt idx="2085">
                  <c:v>0.6041462</c:v>
                </c:pt>
                <c:pt idx="2086">
                  <c:v>0.6523574</c:v>
                </c:pt>
                <c:pt idx="2088">
                  <c:v>0.2335229</c:v>
                </c:pt>
                <c:pt idx="2089">
                  <c:v>0.2425624</c:v>
                </c:pt>
                <c:pt idx="2091">
                  <c:v>0.2154437</c:v>
                </c:pt>
                <c:pt idx="2092">
                  <c:v>0.251602</c:v>
                </c:pt>
                <c:pt idx="2094">
                  <c:v>0.2124305</c:v>
                </c:pt>
                <c:pt idx="2095">
                  <c:v>0.2244833</c:v>
                </c:pt>
                <c:pt idx="2097">
                  <c:v>1.2911554</c:v>
                </c:pt>
                <c:pt idx="2098">
                  <c:v>1.3122478</c:v>
                </c:pt>
                <c:pt idx="2100">
                  <c:v>1.330327</c:v>
                </c:pt>
                <c:pt idx="2101">
                  <c:v>1.3393666</c:v>
                </c:pt>
                <c:pt idx="2103">
                  <c:v>1.2821158</c:v>
                </c:pt>
                <c:pt idx="2104">
                  <c:v>1.3182742</c:v>
                </c:pt>
                <c:pt idx="2106">
                  <c:v>1.3273138</c:v>
                </c:pt>
                <c:pt idx="2107">
                  <c:v>1.330327</c:v>
                </c:pt>
                <c:pt idx="2109">
                  <c:v>1.2791026</c:v>
                </c:pt>
                <c:pt idx="2110">
                  <c:v>1.3212874</c:v>
                </c:pt>
                <c:pt idx="2112">
                  <c:v>1.2760894</c:v>
                </c:pt>
                <c:pt idx="2113">
                  <c:v>1.300195</c:v>
                </c:pt>
                <c:pt idx="2115">
                  <c:v>1.2640366</c:v>
                </c:pt>
                <c:pt idx="2116">
                  <c:v>1.2730762</c:v>
                </c:pt>
                <c:pt idx="2118">
                  <c:v>0.0406782</c:v>
                </c:pt>
                <c:pt idx="2119">
                  <c:v>0.0738234</c:v>
                </c:pt>
                <c:pt idx="2121">
                  <c:v>-0.0798498</c:v>
                </c:pt>
                <c:pt idx="2122">
                  <c:v>-0.0467046</c:v>
                </c:pt>
                <c:pt idx="2124">
                  <c:v>-0.0768366</c:v>
                </c:pt>
                <c:pt idx="2125">
                  <c:v>0.0195858</c:v>
                </c:pt>
                <c:pt idx="2127">
                  <c:v>-0.067797</c:v>
                </c:pt>
                <c:pt idx="2128">
                  <c:v>0.0316386</c:v>
                </c:pt>
                <c:pt idx="2130">
                  <c:v>-0.0617706</c:v>
                </c:pt>
                <c:pt idx="2131">
                  <c:v>0.0135594</c:v>
                </c:pt>
                <c:pt idx="2133">
                  <c:v>-0.0346518</c:v>
                </c:pt>
                <c:pt idx="2134">
                  <c:v>0.0045198</c:v>
                </c:pt>
                <c:pt idx="2136">
                  <c:v>-0.0135594</c:v>
                </c:pt>
                <c:pt idx="2137">
                  <c:v>-0.007533</c:v>
                </c:pt>
                <c:pt idx="2139">
                  <c:v>0.3028264</c:v>
                </c:pt>
                <c:pt idx="2140">
                  <c:v>0.3480244</c:v>
                </c:pt>
                <c:pt idx="2142">
                  <c:v>0.2998132</c:v>
                </c:pt>
                <c:pt idx="2143">
                  <c:v>0.3630904</c:v>
                </c:pt>
                <c:pt idx="2145">
                  <c:v>0.3480244</c:v>
                </c:pt>
                <c:pt idx="2146">
                  <c:v>0.3540508</c:v>
                </c:pt>
                <c:pt idx="2148">
                  <c:v>0.4414335</c:v>
                </c:pt>
                <c:pt idx="2149">
                  <c:v>0.4534863</c:v>
                </c:pt>
                <c:pt idx="2151">
                  <c:v>0.4384203</c:v>
                </c:pt>
                <c:pt idx="2152">
                  <c:v>0.4595127</c:v>
                </c:pt>
                <c:pt idx="2154">
                  <c:v>0.0256122</c:v>
                </c:pt>
                <c:pt idx="2155">
                  <c:v>0.037665</c:v>
                </c:pt>
                <c:pt idx="2157">
                  <c:v>0.0256122</c:v>
                </c:pt>
                <c:pt idx="2158">
                  <c:v>0.0406782</c:v>
                </c:pt>
                <c:pt idx="2160">
                  <c:v>0.0256122</c:v>
                </c:pt>
                <c:pt idx="2161">
                  <c:v>0.0406782</c:v>
                </c:pt>
                <c:pt idx="2163">
                  <c:v>0.022599</c:v>
                </c:pt>
                <c:pt idx="2164">
                  <c:v>0.0467046</c:v>
                </c:pt>
                <c:pt idx="2166">
                  <c:v>0.0135594</c:v>
                </c:pt>
                <c:pt idx="2167">
                  <c:v>0.052731</c:v>
                </c:pt>
                <c:pt idx="2169">
                  <c:v>0.022599</c:v>
                </c:pt>
                <c:pt idx="2170">
                  <c:v>0.052731</c:v>
                </c:pt>
                <c:pt idx="2172">
                  <c:v>1.7250559</c:v>
                </c:pt>
                <c:pt idx="2173">
                  <c:v>1.7310823</c:v>
                </c:pt>
                <c:pt idx="2175">
                  <c:v>-0.9868224</c:v>
                </c:pt>
                <c:pt idx="2176">
                  <c:v>-0.96573</c:v>
                </c:pt>
                <c:pt idx="2178">
                  <c:v>-0.950664</c:v>
                </c:pt>
                <c:pt idx="2179">
                  <c:v>-0.9084792</c:v>
                </c:pt>
                <c:pt idx="2181">
                  <c:v>-0.995862</c:v>
                </c:pt>
                <c:pt idx="2182">
                  <c:v>-0.9084792</c:v>
                </c:pt>
                <c:pt idx="2184">
                  <c:v>-1.0018884</c:v>
                </c:pt>
                <c:pt idx="2185">
                  <c:v>-0.9084792</c:v>
                </c:pt>
                <c:pt idx="2187">
                  <c:v>-1.0049016</c:v>
                </c:pt>
                <c:pt idx="2188">
                  <c:v>-0.8482153</c:v>
                </c:pt>
                <c:pt idx="2190">
                  <c:v>-1.010928</c:v>
                </c:pt>
                <c:pt idx="2191">
                  <c:v>-0.8452021</c:v>
                </c:pt>
                <c:pt idx="2193">
                  <c:v>-1.0199676</c:v>
                </c:pt>
                <c:pt idx="2194">
                  <c:v>-0.8572549</c:v>
                </c:pt>
                <c:pt idx="2196">
                  <c:v>-1.0169544</c:v>
                </c:pt>
                <c:pt idx="2197">
                  <c:v>-0.8602681</c:v>
                </c:pt>
                <c:pt idx="2199">
                  <c:v>-1.0229808</c:v>
                </c:pt>
                <c:pt idx="2200">
                  <c:v>-0.8934132</c:v>
                </c:pt>
                <c:pt idx="2202">
                  <c:v>-1.0199676</c:v>
                </c:pt>
                <c:pt idx="2203">
                  <c:v>-0.8934132</c:v>
                </c:pt>
                <c:pt idx="2205">
                  <c:v>-1.0199676</c:v>
                </c:pt>
                <c:pt idx="2206">
                  <c:v>-0.8994396</c:v>
                </c:pt>
                <c:pt idx="2208">
                  <c:v>-1.0199676</c:v>
                </c:pt>
                <c:pt idx="2209">
                  <c:v>-0.9386112</c:v>
                </c:pt>
                <c:pt idx="2211">
                  <c:v>-1.025994</c:v>
                </c:pt>
                <c:pt idx="2212">
                  <c:v>-0.9687432</c:v>
                </c:pt>
                <c:pt idx="2214">
                  <c:v>-1.0350336</c:v>
                </c:pt>
                <c:pt idx="2215">
                  <c:v>-1.0320204</c:v>
                </c:pt>
                <c:pt idx="2217">
                  <c:v>-1.0169544</c:v>
                </c:pt>
                <c:pt idx="2218">
                  <c:v>-0.9747696</c:v>
                </c:pt>
                <c:pt idx="2220">
                  <c:v>-0.995862</c:v>
                </c:pt>
                <c:pt idx="2221">
                  <c:v>-0.9777828</c:v>
                </c:pt>
                <c:pt idx="2223">
                  <c:v>-1.1224163</c:v>
                </c:pt>
                <c:pt idx="2224">
                  <c:v>-1.1194031</c:v>
                </c:pt>
                <c:pt idx="2226">
                  <c:v>1.270063</c:v>
                </c:pt>
                <c:pt idx="2227">
                  <c:v>1.3092346</c:v>
                </c:pt>
                <c:pt idx="2229">
                  <c:v>1.270063</c:v>
                </c:pt>
                <c:pt idx="2230">
                  <c:v>1.2941686</c:v>
                </c:pt>
                <c:pt idx="2232">
                  <c:v>0.2968</c:v>
                </c:pt>
                <c:pt idx="2233">
                  <c:v>0.3088528</c:v>
                </c:pt>
                <c:pt idx="2235">
                  <c:v>0.2968</c:v>
                </c:pt>
                <c:pt idx="2236">
                  <c:v>0.3239188</c:v>
                </c:pt>
                <c:pt idx="2238">
                  <c:v>0.2877604</c:v>
                </c:pt>
                <c:pt idx="2239">
                  <c:v>0.37213</c:v>
                </c:pt>
                <c:pt idx="2241">
                  <c:v>0.2877604</c:v>
                </c:pt>
                <c:pt idx="2242">
                  <c:v>0.387196</c:v>
                </c:pt>
                <c:pt idx="2244">
                  <c:v>0.2907736</c:v>
                </c:pt>
                <c:pt idx="2245">
                  <c:v>0.4022619</c:v>
                </c:pt>
                <c:pt idx="2247">
                  <c:v>0.2907736</c:v>
                </c:pt>
                <c:pt idx="2248">
                  <c:v>0.4233543</c:v>
                </c:pt>
                <c:pt idx="2250">
                  <c:v>0.3058396</c:v>
                </c:pt>
                <c:pt idx="2251">
                  <c:v>0.4022619</c:v>
                </c:pt>
                <c:pt idx="2253">
                  <c:v>0.3058396</c:v>
                </c:pt>
                <c:pt idx="2254">
                  <c:v>0.3932224</c:v>
                </c:pt>
                <c:pt idx="2256">
                  <c:v>0.3088528</c:v>
                </c:pt>
                <c:pt idx="2257">
                  <c:v>0.3811696</c:v>
                </c:pt>
                <c:pt idx="2259">
                  <c:v>0.3088528</c:v>
                </c:pt>
                <c:pt idx="2260">
                  <c:v>0.37213</c:v>
                </c:pt>
                <c:pt idx="2262">
                  <c:v>0.2877604</c:v>
                </c:pt>
                <c:pt idx="2263">
                  <c:v>0.2968</c:v>
                </c:pt>
                <c:pt idx="2265">
                  <c:v>0.3148792</c:v>
                </c:pt>
                <c:pt idx="2266">
                  <c:v>0.37213</c:v>
                </c:pt>
                <c:pt idx="2268">
                  <c:v>0.2877604</c:v>
                </c:pt>
                <c:pt idx="2269">
                  <c:v>0.3781564</c:v>
                </c:pt>
                <c:pt idx="2271">
                  <c:v>0.3058396</c:v>
                </c:pt>
                <c:pt idx="2272">
                  <c:v>0.37213</c:v>
                </c:pt>
                <c:pt idx="2274">
                  <c:v>0.3148792</c:v>
                </c:pt>
                <c:pt idx="2275">
                  <c:v>0.3630904</c:v>
                </c:pt>
                <c:pt idx="2277">
                  <c:v>-1.3122478</c:v>
                </c:pt>
                <c:pt idx="2278">
                  <c:v>-1.3032082</c:v>
                </c:pt>
                <c:pt idx="2280">
                  <c:v>-1.3092346</c:v>
                </c:pt>
                <c:pt idx="2281">
                  <c:v>-1.2971818</c:v>
                </c:pt>
                <c:pt idx="2283">
                  <c:v>0.4263675</c:v>
                </c:pt>
                <c:pt idx="2284">
                  <c:v>0.4384203</c:v>
                </c:pt>
                <c:pt idx="2286">
                  <c:v>0.4082883</c:v>
                </c:pt>
                <c:pt idx="2287">
                  <c:v>0.4233543</c:v>
                </c:pt>
                <c:pt idx="2289">
                  <c:v>0.3630904</c:v>
                </c:pt>
                <c:pt idx="2290">
                  <c:v>0.4233543</c:v>
                </c:pt>
                <c:pt idx="2292">
                  <c:v>0.3329584</c:v>
                </c:pt>
                <c:pt idx="2293">
                  <c:v>0.4263675</c:v>
                </c:pt>
                <c:pt idx="2295">
                  <c:v>0.326932</c:v>
                </c:pt>
                <c:pt idx="2296">
                  <c:v>0.4233543</c:v>
                </c:pt>
                <c:pt idx="2298">
                  <c:v>0.3299452</c:v>
                </c:pt>
                <c:pt idx="2299">
                  <c:v>0.4444467</c:v>
                </c:pt>
                <c:pt idx="2301">
                  <c:v>0.2546152</c:v>
                </c:pt>
                <c:pt idx="2302">
                  <c:v>0.2877604</c:v>
                </c:pt>
                <c:pt idx="2304">
                  <c:v>0.326932</c:v>
                </c:pt>
                <c:pt idx="2305">
                  <c:v>0.4534863</c:v>
                </c:pt>
                <c:pt idx="2307">
                  <c:v>0.2485888</c:v>
                </c:pt>
                <c:pt idx="2308">
                  <c:v>0.4414335</c:v>
                </c:pt>
                <c:pt idx="2310">
                  <c:v>0.1883249</c:v>
                </c:pt>
                <c:pt idx="2311">
                  <c:v>0.4414335</c:v>
                </c:pt>
                <c:pt idx="2313">
                  <c:v>0.2033909</c:v>
                </c:pt>
                <c:pt idx="2314">
                  <c:v>0.2124305</c:v>
                </c:pt>
                <c:pt idx="2316">
                  <c:v>0.2244833</c:v>
                </c:pt>
                <c:pt idx="2317">
                  <c:v>0.4384203</c:v>
                </c:pt>
                <c:pt idx="2319">
                  <c:v>0.2395493</c:v>
                </c:pt>
                <c:pt idx="2320">
                  <c:v>0.4384203</c:v>
                </c:pt>
                <c:pt idx="2322">
                  <c:v>0.2425624</c:v>
                </c:pt>
                <c:pt idx="2323">
                  <c:v>0.4354071</c:v>
                </c:pt>
                <c:pt idx="2325">
                  <c:v>0.2455756</c:v>
                </c:pt>
                <c:pt idx="2326">
                  <c:v>0.4384203</c:v>
                </c:pt>
                <c:pt idx="2328">
                  <c:v>0.2576284</c:v>
                </c:pt>
                <c:pt idx="2329">
                  <c:v>0.4444467</c:v>
                </c:pt>
                <c:pt idx="2331">
                  <c:v>0.266668</c:v>
                </c:pt>
                <c:pt idx="2332">
                  <c:v>0.4474599</c:v>
                </c:pt>
                <c:pt idx="2334">
                  <c:v>0.2696812</c:v>
                </c:pt>
                <c:pt idx="2335">
                  <c:v>0.4474599</c:v>
                </c:pt>
                <c:pt idx="2337">
                  <c:v>0.2696812</c:v>
                </c:pt>
                <c:pt idx="2338">
                  <c:v>0.4564995</c:v>
                </c:pt>
                <c:pt idx="2340">
                  <c:v>0.2726944</c:v>
                </c:pt>
                <c:pt idx="2341">
                  <c:v>0.4625259</c:v>
                </c:pt>
                <c:pt idx="2343">
                  <c:v>0.2787208</c:v>
                </c:pt>
                <c:pt idx="2344">
                  <c:v>0.4625259</c:v>
                </c:pt>
                <c:pt idx="2346">
                  <c:v>0.2787208</c:v>
                </c:pt>
                <c:pt idx="2347">
                  <c:v>0.3239188</c:v>
                </c:pt>
                <c:pt idx="2349">
                  <c:v>0.3389848</c:v>
                </c:pt>
                <c:pt idx="2350">
                  <c:v>0.4474599</c:v>
                </c:pt>
                <c:pt idx="2352">
                  <c:v>0.3811696</c:v>
                </c:pt>
                <c:pt idx="2353">
                  <c:v>0.4113015</c:v>
                </c:pt>
                <c:pt idx="2355">
                  <c:v>0.2335229</c:v>
                </c:pt>
                <c:pt idx="2356">
                  <c:v>0.2485888</c:v>
                </c:pt>
                <c:pt idx="2358">
                  <c:v>0.2274965</c:v>
                </c:pt>
                <c:pt idx="2359">
                  <c:v>0.2757076</c:v>
                </c:pt>
                <c:pt idx="2361">
                  <c:v>0.326932</c:v>
                </c:pt>
                <c:pt idx="2362">
                  <c:v>0.3359716</c:v>
                </c:pt>
                <c:pt idx="2364">
                  <c:v>0.2184569</c:v>
                </c:pt>
                <c:pt idx="2365">
                  <c:v>0.3630904</c:v>
                </c:pt>
                <c:pt idx="2367">
                  <c:v>0.3691168</c:v>
                </c:pt>
                <c:pt idx="2368">
                  <c:v>0.3781564</c:v>
                </c:pt>
                <c:pt idx="2370">
                  <c:v>0.2184569</c:v>
                </c:pt>
                <c:pt idx="2371">
                  <c:v>0.3962356</c:v>
                </c:pt>
                <c:pt idx="2373">
                  <c:v>0.2274965</c:v>
                </c:pt>
                <c:pt idx="2374">
                  <c:v>0.387196</c:v>
                </c:pt>
                <c:pt idx="2376">
                  <c:v>0.2636548</c:v>
                </c:pt>
                <c:pt idx="2377">
                  <c:v>0.3751432</c:v>
                </c:pt>
                <c:pt idx="2379">
                  <c:v>0.2847472</c:v>
                </c:pt>
                <c:pt idx="2380">
                  <c:v>0.3540508</c:v>
                </c:pt>
                <c:pt idx="2382">
                  <c:v>0.3148792</c:v>
                </c:pt>
                <c:pt idx="2383">
                  <c:v>0.3510376</c:v>
                </c:pt>
                <c:pt idx="2385">
                  <c:v>0.3239188</c:v>
                </c:pt>
                <c:pt idx="2386">
                  <c:v>0.3450112</c:v>
                </c:pt>
                <c:pt idx="2388">
                  <c:v>0.1762721</c:v>
                </c:pt>
                <c:pt idx="2389">
                  <c:v>0.1822985</c:v>
                </c:pt>
                <c:pt idx="2391">
                  <c:v>0.1943513</c:v>
                </c:pt>
                <c:pt idx="2392">
                  <c:v>0.2003777</c:v>
                </c:pt>
                <c:pt idx="2394">
                  <c:v>0.2154437</c:v>
                </c:pt>
                <c:pt idx="2395">
                  <c:v>0.2214701</c:v>
                </c:pt>
                <c:pt idx="2397">
                  <c:v>0.1702457</c:v>
                </c:pt>
                <c:pt idx="2398">
                  <c:v>0.2365361</c:v>
                </c:pt>
                <c:pt idx="2400">
                  <c:v>0.1762721</c:v>
                </c:pt>
                <c:pt idx="2401">
                  <c:v>0.2395493</c:v>
                </c:pt>
                <c:pt idx="2403">
                  <c:v>0.2154437</c:v>
                </c:pt>
                <c:pt idx="2404">
                  <c:v>0.2425624</c:v>
                </c:pt>
                <c:pt idx="2406">
                  <c:v>0.2184569</c:v>
                </c:pt>
                <c:pt idx="2407">
                  <c:v>0.2546152</c:v>
                </c:pt>
                <c:pt idx="2409">
                  <c:v>0.2124305</c:v>
                </c:pt>
                <c:pt idx="2410">
                  <c:v>0.2636548</c:v>
                </c:pt>
                <c:pt idx="2412">
                  <c:v>0.2124305</c:v>
                </c:pt>
                <c:pt idx="2413">
                  <c:v>0.266668</c:v>
                </c:pt>
                <c:pt idx="2415">
                  <c:v>0.2003777</c:v>
                </c:pt>
                <c:pt idx="2416">
                  <c:v>0.266668</c:v>
                </c:pt>
                <c:pt idx="2418">
                  <c:v>0.2425624</c:v>
                </c:pt>
                <c:pt idx="2419">
                  <c:v>0.2696812</c:v>
                </c:pt>
                <c:pt idx="2421">
                  <c:v>0.251602</c:v>
                </c:pt>
                <c:pt idx="2422">
                  <c:v>0.2757076</c:v>
                </c:pt>
                <c:pt idx="2424">
                  <c:v>-0.1129949</c:v>
                </c:pt>
                <c:pt idx="2425">
                  <c:v>-0.0798498</c:v>
                </c:pt>
                <c:pt idx="2427">
                  <c:v>-0.052731</c:v>
                </c:pt>
                <c:pt idx="2428">
                  <c:v>-0.0436914</c:v>
                </c:pt>
                <c:pt idx="2430">
                  <c:v>-0.1160081</c:v>
                </c:pt>
                <c:pt idx="2431">
                  <c:v>-0.0467046</c:v>
                </c:pt>
                <c:pt idx="2433">
                  <c:v>-0.1250477</c:v>
                </c:pt>
                <c:pt idx="2434">
                  <c:v>-0.0467046</c:v>
                </c:pt>
                <c:pt idx="2436">
                  <c:v>-0.1220345</c:v>
                </c:pt>
                <c:pt idx="2437">
                  <c:v>-0.0436914</c:v>
                </c:pt>
                <c:pt idx="2439">
                  <c:v>-0.1160081</c:v>
                </c:pt>
                <c:pt idx="2440">
                  <c:v>-0.0406782</c:v>
                </c:pt>
                <c:pt idx="2442">
                  <c:v>-0.1220345</c:v>
                </c:pt>
                <c:pt idx="2443">
                  <c:v>-0.0436914</c:v>
                </c:pt>
                <c:pt idx="2445">
                  <c:v>0.1461401</c:v>
                </c:pt>
                <c:pt idx="2446">
                  <c:v>0.2395493</c:v>
                </c:pt>
                <c:pt idx="2448">
                  <c:v>0.1461401</c:v>
                </c:pt>
                <c:pt idx="2449">
                  <c:v>0.2305097</c:v>
                </c:pt>
                <c:pt idx="2451">
                  <c:v>0.1340873</c:v>
                </c:pt>
                <c:pt idx="2452">
                  <c:v>0.2244833</c:v>
                </c:pt>
                <c:pt idx="2454">
                  <c:v>0.1310741</c:v>
                </c:pt>
                <c:pt idx="2455">
                  <c:v>0.2154437</c:v>
                </c:pt>
                <c:pt idx="2457">
                  <c:v>0.1371005</c:v>
                </c:pt>
                <c:pt idx="2458">
                  <c:v>0.2154437</c:v>
                </c:pt>
                <c:pt idx="2460">
                  <c:v>0.1521665</c:v>
                </c:pt>
                <c:pt idx="2461">
                  <c:v>0.1581929</c:v>
                </c:pt>
                <c:pt idx="2463">
                  <c:v>0.1732589</c:v>
                </c:pt>
                <c:pt idx="2464">
                  <c:v>0.2244833</c:v>
                </c:pt>
                <c:pt idx="2466">
                  <c:v>0.1822985</c:v>
                </c:pt>
                <c:pt idx="2467">
                  <c:v>0.2274965</c:v>
                </c:pt>
                <c:pt idx="2469">
                  <c:v>0.1913381</c:v>
                </c:pt>
                <c:pt idx="2470">
                  <c:v>0.2244833</c:v>
                </c:pt>
                <c:pt idx="2472">
                  <c:v>0.1973645</c:v>
                </c:pt>
                <c:pt idx="2473">
                  <c:v>0.2064041</c:v>
                </c:pt>
                <c:pt idx="2475">
                  <c:v>0.2033909</c:v>
                </c:pt>
                <c:pt idx="2476">
                  <c:v>0.2244833</c:v>
                </c:pt>
                <c:pt idx="2478">
                  <c:v>0.2124305</c:v>
                </c:pt>
                <c:pt idx="2479">
                  <c:v>0.2214701</c:v>
                </c:pt>
                <c:pt idx="2481">
                  <c:v>0.2154437</c:v>
                </c:pt>
                <c:pt idx="2482">
                  <c:v>0.2184569</c:v>
                </c:pt>
                <c:pt idx="2484">
                  <c:v>-1.2489706</c:v>
                </c:pt>
                <c:pt idx="2485">
                  <c:v>-1.239931</c:v>
                </c:pt>
                <c:pt idx="2487">
                  <c:v>-1.2610234</c:v>
                </c:pt>
                <c:pt idx="2488">
                  <c:v>-1.2339046</c:v>
                </c:pt>
                <c:pt idx="2490">
                  <c:v>-1.2791026</c:v>
                </c:pt>
                <c:pt idx="2491">
                  <c:v>-1.2459574</c:v>
                </c:pt>
                <c:pt idx="2493">
                  <c:v>-1.1254295</c:v>
                </c:pt>
                <c:pt idx="2494">
                  <c:v>-1.0892711</c:v>
                </c:pt>
                <c:pt idx="2496">
                  <c:v>-1.1404955</c:v>
                </c:pt>
                <c:pt idx="2497">
                  <c:v>-1.1194031</c:v>
                </c:pt>
                <c:pt idx="2499">
                  <c:v>-1.2218518</c:v>
                </c:pt>
                <c:pt idx="2500">
                  <c:v>-1.2067858</c:v>
                </c:pt>
                <c:pt idx="2502">
                  <c:v>-1.1887067</c:v>
                </c:pt>
                <c:pt idx="2503">
                  <c:v>-1.1344691</c:v>
                </c:pt>
                <c:pt idx="2505">
                  <c:v>0.4474599</c:v>
                </c:pt>
                <c:pt idx="2506">
                  <c:v>0.4595127</c:v>
                </c:pt>
                <c:pt idx="2508">
                  <c:v>0.1581929</c:v>
                </c:pt>
                <c:pt idx="2509">
                  <c:v>0.2335229</c:v>
                </c:pt>
                <c:pt idx="2511">
                  <c:v>0.1672325</c:v>
                </c:pt>
                <c:pt idx="2512">
                  <c:v>0.1973645</c:v>
                </c:pt>
                <c:pt idx="2514">
                  <c:v>0.6222254</c:v>
                </c:pt>
                <c:pt idx="2515">
                  <c:v>0.6403046</c:v>
                </c:pt>
                <c:pt idx="2517">
                  <c:v>0.6282518</c:v>
                </c:pt>
                <c:pt idx="2518">
                  <c:v>0.6433178000000001</c:v>
                </c:pt>
                <c:pt idx="2520">
                  <c:v>0.0979289</c:v>
                </c:pt>
                <c:pt idx="2521">
                  <c:v>0.1129949</c:v>
                </c:pt>
                <c:pt idx="2523">
                  <c:v>0.1310741</c:v>
                </c:pt>
                <c:pt idx="2524">
                  <c:v>0.1461401</c:v>
                </c:pt>
                <c:pt idx="2526">
                  <c:v>0.0979289</c:v>
                </c:pt>
                <c:pt idx="2527">
                  <c:v>0.1190213</c:v>
                </c:pt>
                <c:pt idx="2529">
                  <c:v>-1.0531127</c:v>
                </c:pt>
                <c:pt idx="2530">
                  <c:v>-1.0049016</c:v>
                </c:pt>
                <c:pt idx="2532">
                  <c:v>-1.0470863</c:v>
                </c:pt>
                <c:pt idx="2533">
                  <c:v>-1.0229808</c:v>
                </c:pt>
                <c:pt idx="2535">
                  <c:v>0.0467046</c:v>
                </c:pt>
                <c:pt idx="2536">
                  <c:v>0.0798498</c:v>
                </c:pt>
                <c:pt idx="2538">
                  <c:v>0.0286254</c:v>
                </c:pt>
                <c:pt idx="2539">
                  <c:v>0.1009421</c:v>
                </c:pt>
                <c:pt idx="2541">
                  <c:v>0.0105462</c:v>
                </c:pt>
                <c:pt idx="2542">
                  <c:v>0.1190213</c:v>
                </c:pt>
                <c:pt idx="2544">
                  <c:v>-0.0105462</c:v>
                </c:pt>
                <c:pt idx="2545">
                  <c:v>0.1431269</c:v>
                </c:pt>
                <c:pt idx="2547">
                  <c:v>-0.0316386</c:v>
                </c:pt>
                <c:pt idx="2548">
                  <c:v>0.1672325</c:v>
                </c:pt>
                <c:pt idx="2550">
                  <c:v>-0.052731</c:v>
                </c:pt>
                <c:pt idx="2551">
                  <c:v>0.1612061</c:v>
                </c:pt>
                <c:pt idx="2553">
                  <c:v>-0.0738234</c:v>
                </c:pt>
                <c:pt idx="2554">
                  <c:v>0.1401137</c:v>
                </c:pt>
                <c:pt idx="2556">
                  <c:v>-0.09491570000000001</c:v>
                </c:pt>
                <c:pt idx="2557">
                  <c:v>0.1310741</c:v>
                </c:pt>
                <c:pt idx="2559">
                  <c:v>-0.1129949</c:v>
                </c:pt>
                <c:pt idx="2560">
                  <c:v>0.1371005</c:v>
                </c:pt>
                <c:pt idx="2562">
                  <c:v>-0.1220345</c:v>
                </c:pt>
                <c:pt idx="2563">
                  <c:v>0.1371005</c:v>
                </c:pt>
                <c:pt idx="2565">
                  <c:v>-0.1190213</c:v>
                </c:pt>
                <c:pt idx="2566">
                  <c:v>0.1371005</c:v>
                </c:pt>
                <c:pt idx="2568">
                  <c:v>-0.0768366</c:v>
                </c:pt>
                <c:pt idx="2569">
                  <c:v>0.1340873</c:v>
                </c:pt>
                <c:pt idx="2571">
                  <c:v>-0.0497178</c:v>
                </c:pt>
                <c:pt idx="2572">
                  <c:v>0.1280609</c:v>
                </c:pt>
                <c:pt idx="2574">
                  <c:v>-0.037665</c:v>
                </c:pt>
                <c:pt idx="2575">
                  <c:v>0.1250477</c:v>
                </c:pt>
                <c:pt idx="2577">
                  <c:v>-0.0165726</c:v>
                </c:pt>
                <c:pt idx="2578">
                  <c:v>0.1129949</c:v>
                </c:pt>
                <c:pt idx="2580">
                  <c:v>-0.022599</c:v>
                </c:pt>
                <c:pt idx="2581">
                  <c:v>0.1039553</c:v>
                </c:pt>
                <c:pt idx="2583">
                  <c:v>-0.0256122</c:v>
                </c:pt>
                <c:pt idx="2584">
                  <c:v>0.1099817</c:v>
                </c:pt>
                <c:pt idx="2586">
                  <c:v>-0.007533</c:v>
                </c:pt>
                <c:pt idx="2587">
                  <c:v>0.1129949</c:v>
                </c:pt>
                <c:pt idx="2589">
                  <c:v>0.0497178</c:v>
                </c:pt>
                <c:pt idx="2590">
                  <c:v>0.067797</c:v>
                </c:pt>
                <c:pt idx="2592">
                  <c:v>0.0768366</c:v>
                </c:pt>
                <c:pt idx="2593">
                  <c:v>0.1129949</c:v>
                </c:pt>
                <c:pt idx="2595">
                  <c:v>-1.1917199</c:v>
                </c:pt>
                <c:pt idx="2596">
                  <c:v>-1.1856935</c:v>
                </c:pt>
                <c:pt idx="2598">
                  <c:v>-1.2037726</c:v>
                </c:pt>
                <c:pt idx="2599">
                  <c:v>-1.1796671</c:v>
                </c:pt>
                <c:pt idx="2601">
                  <c:v>-1.2007594</c:v>
                </c:pt>
                <c:pt idx="2602">
                  <c:v>-1.1676143</c:v>
                </c:pt>
                <c:pt idx="2604">
                  <c:v>-1.2128122</c:v>
                </c:pt>
                <c:pt idx="2605">
                  <c:v>-1.1435087</c:v>
                </c:pt>
                <c:pt idx="2607">
                  <c:v>-1.2158254</c:v>
                </c:pt>
                <c:pt idx="2608">
                  <c:v>-1.1344691</c:v>
                </c:pt>
                <c:pt idx="2610">
                  <c:v>-1.2067858</c:v>
                </c:pt>
                <c:pt idx="2611">
                  <c:v>-1.1344691</c:v>
                </c:pt>
                <c:pt idx="2613">
                  <c:v>-1.2037726</c:v>
                </c:pt>
                <c:pt idx="2614">
                  <c:v>-1.1676143</c:v>
                </c:pt>
                <c:pt idx="2616">
                  <c:v>0.281734</c:v>
                </c:pt>
                <c:pt idx="2617">
                  <c:v>0.3178924</c:v>
                </c:pt>
                <c:pt idx="2619">
                  <c:v>0.2757076</c:v>
                </c:pt>
                <c:pt idx="2620">
                  <c:v>0.3178924</c:v>
                </c:pt>
                <c:pt idx="2622">
                  <c:v>0.3630904</c:v>
                </c:pt>
                <c:pt idx="2623">
                  <c:v>0.5288163</c:v>
                </c:pt>
                <c:pt idx="2625">
                  <c:v>0.3630904</c:v>
                </c:pt>
                <c:pt idx="2626">
                  <c:v>0.5107371000000001</c:v>
                </c:pt>
                <c:pt idx="2628">
                  <c:v>0.3600772</c:v>
                </c:pt>
                <c:pt idx="2629">
                  <c:v>0.5077239</c:v>
                </c:pt>
                <c:pt idx="2631">
                  <c:v>0.3600772</c:v>
                </c:pt>
                <c:pt idx="2632">
                  <c:v>0.4956711</c:v>
                </c:pt>
                <c:pt idx="2634">
                  <c:v>0.3600772</c:v>
                </c:pt>
                <c:pt idx="2635">
                  <c:v>0.4866315</c:v>
                </c:pt>
                <c:pt idx="2637">
                  <c:v>0.357064</c:v>
                </c:pt>
                <c:pt idx="2638">
                  <c:v>0.4775919</c:v>
                </c:pt>
                <c:pt idx="2640">
                  <c:v>0.357064</c:v>
                </c:pt>
                <c:pt idx="2641">
                  <c:v>0.4685523</c:v>
                </c:pt>
                <c:pt idx="2643">
                  <c:v>0.4775919</c:v>
                </c:pt>
                <c:pt idx="2644">
                  <c:v>0.4836183</c:v>
                </c:pt>
                <c:pt idx="2646">
                  <c:v>0.3540508</c:v>
                </c:pt>
                <c:pt idx="2647">
                  <c:v>0.4595127</c:v>
                </c:pt>
                <c:pt idx="2649">
                  <c:v>0.4655391</c:v>
                </c:pt>
                <c:pt idx="2650">
                  <c:v>0.4866315</c:v>
                </c:pt>
                <c:pt idx="2652">
                  <c:v>0.3510376</c:v>
                </c:pt>
                <c:pt idx="2653">
                  <c:v>0.4866315</c:v>
                </c:pt>
                <c:pt idx="2655">
                  <c:v>0.3510376</c:v>
                </c:pt>
                <c:pt idx="2656">
                  <c:v>0.4022619</c:v>
                </c:pt>
                <c:pt idx="2658">
                  <c:v>0.4082883</c:v>
                </c:pt>
                <c:pt idx="2659">
                  <c:v>0.4806051</c:v>
                </c:pt>
                <c:pt idx="2661">
                  <c:v>-0.2455756</c:v>
                </c:pt>
                <c:pt idx="2662">
                  <c:v>-0.1883249</c:v>
                </c:pt>
                <c:pt idx="2664">
                  <c:v>-0.2033909</c:v>
                </c:pt>
                <c:pt idx="2665">
                  <c:v>-0.1913381</c:v>
                </c:pt>
                <c:pt idx="2667">
                  <c:v>-0.2003777</c:v>
                </c:pt>
                <c:pt idx="2668">
                  <c:v>-0.1883249</c:v>
                </c:pt>
                <c:pt idx="2670">
                  <c:v>-0.1883249</c:v>
                </c:pt>
                <c:pt idx="2671">
                  <c:v>-0.1732589</c:v>
                </c:pt>
                <c:pt idx="2673">
                  <c:v>-0.1762721</c:v>
                </c:pt>
                <c:pt idx="2674">
                  <c:v>-0.1732589</c:v>
                </c:pt>
                <c:pt idx="2676">
                  <c:v>-0.1672325</c:v>
                </c:pt>
                <c:pt idx="2677">
                  <c:v>-0.1250477</c:v>
                </c:pt>
                <c:pt idx="2679">
                  <c:v>-0.1340873</c:v>
                </c:pt>
                <c:pt idx="2680">
                  <c:v>-0.1250477</c:v>
                </c:pt>
                <c:pt idx="2682">
                  <c:v>0.6222254</c:v>
                </c:pt>
                <c:pt idx="2683">
                  <c:v>0.6282518</c:v>
                </c:pt>
                <c:pt idx="2685">
                  <c:v>0.6071594</c:v>
                </c:pt>
                <c:pt idx="2686">
                  <c:v>0.6131858</c:v>
                </c:pt>
                <c:pt idx="2688">
                  <c:v>0.5408691</c:v>
                </c:pt>
                <c:pt idx="2689">
                  <c:v>0.5981198</c:v>
                </c:pt>
                <c:pt idx="2691">
                  <c:v>0.5408691</c:v>
                </c:pt>
                <c:pt idx="2692">
                  <c:v>0.5770274</c:v>
                </c:pt>
                <c:pt idx="2694">
                  <c:v>0.5438823</c:v>
                </c:pt>
                <c:pt idx="2695">
                  <c:v>0.5740142</c:v>
                </c:pt>
                <c:pt idx="2697">
                  <c:v>0.5619614000000001</c:v>
                </c:pt>
                <c:pt idx="2698">
                  <c:v>0.5649746</c:v>
                </c:pt>
                <c:pt idx="2700">
                  <c:v>0.5619614000000001</c:v>
                </c:pt>
                <c:pt idx="2701">
                  <c:v>0.6101726</c:v>
                </c:pt>
                <c:pt idx="2703">
                  <c:v>0.6161990000000001</c:v>
                </c:pt>
                <c:pt idx="2704">
                  <c:v>0.631265</c:v>
                </c:pt>
                <c:pt idx="2706">
                  <c:v>0.5378559000000001</c:v>
                </c:pt>
                <c:pt idx="2707">
                  <c:v>0.6734498</c:v>
                </c:pt>
                <c:pt idx="2709">
                  <c:v>0.5258031</c:v>
                </c:pt>
                <c:pt idx="2710">
                  <c:v>0.6855026</c:v>
                </c:pt>
                <c:pt idx="2712">
                  <c:v>0.5137503</c:v>
                </c:pt>
                <c:pt idx="2713">
                  <c:v>0.6975554</c:v>
                </c:pt>
                <c:pt idx="2715">
                  <c:v>0.4956711</c:v>
                </c:pt>
                <c:pt idx="2716">
                  <c:v>0.7096082</c:v>
                </c:pt>
                <c:pt idx="2718">
                  <c:v>0.5107371000000001</c:v>
                </c:pt>
                <c:pt idx="2719">
                  <c:v>0.6734498</c:v>
                </c:pt>
                <c:pt idx="2721">
                  <c:v>0.5077239</c:v>
                </c:pt>
                <c:pt idx="2722">
                  <c:v>0.6433178000000001</c:v>
                </c:pt>
                <c:pt idx="2724">
                  <c:v>0.5107371000000001</c:v>
                </c:pt>
                <c:pt idx="2725">
                  <c:v>0.6342782</c:v>
                </c:pt>
                <c:pt idx="2727">
                  <c:v>0.5197767</c:v>
                </c:pt>
                <c:pt idx="2728">
                  <c:v>0.6192122</c:v>
                </c:pt>
                <c:pt idx="2730">
                  <c:v>0.5288163</c:v>
                </c:pt>
                <c:pt idx="2731">
                  <c:v>0.6252386</c:v>
                </c:pt>
                <c:pt idx="2733">
                  <c:v>0.5378559000000001</c:v>
                </c:pt>
                <c:pt idx="2734">
                  <c:v>0.6192122</c:v>
                </c:pt>
                <c:pt idx="2736">
                  <c:v>0.5408691</c:v>
                </c:pt>
                <c:pt idx="2737">
                  <c:v>0.6041462</c:v>
                </c:pt>
                <c:pt idx="2739">
                  <c:v>2.6410682</c:v>
                </c:pt>
                <c:pt idx="2740">
                  <c:v>2.6531209</c:v>
                </c:pt>
                <c:pt idx="2742">
                  <c:v>-0.7367269</c:v>
                </c:pt>
                <c:pt idx="2743">
                  <c:v>-0.7307005</c:v>
                </c:pt>
                <c:pt idx="2745">
                  <c:v>-0.7216609</c:v>
                </c:pt>
                <c:pt idx="2746">
                  <c:v>-0.7126214</c:v>
                </c:pt>
                <c:pt idx="2748">
                  <c:v>0.1521665</c:v>
                </c:pt>
                <c:pt idx="2749">
                  <c:v>0.1732589</c:v>
                </c:pt>
                <c:pt idx="2751">
                  <c:v>0.1431269</c:v>
                </c:pt>
                <c:pt idx="2752">
                  <c:v>0.2124305</c:v>
                </c:pt>
                <c:pt idx="2754">
                  <c:v>0.1340873</c:v>
                </c:pt>
                <c:pt idx="2755">
                  <c:v>0.2154437</c:v>
                </c:pt>
                <c:pt idx="2757">
                  <c:v>0.1371005</c:v>
                </c:pt>
                <c:pt idx="2758">
                  <c:v>0.2094173</c:v>
                </c:pt>
                <c:pt idx="2760">
                  <c:v>0.1431269</c:v>
                </c:pt>
                <c:pt idx="2761">
                  <c:v>0.2094173</c:v>
                </c:pt>
                <c:pt idx="2763">
                  <c:v>0.1702457</c:v>
                </c:pt>
                <c:pt idx="2764">
                  <c:v>0.1973645</c:v>
                </c:pt>
                <c:pt idx="2766">
                  <c:v>0.5499087</c:v>
                </c:pt>
                <c:pt idx="2767">
                  <c:v>0.6071594</c:v>
                </c:pt>
                <c:pt idx="2769">
                  <c:v>0.5348427</c:v>
                </c:pt>
                <c:pt idx="2770">
                  <c:v>0.5619614000000001</c:v>
                </c:pt>
                <c:pt idx="2772">
                  <c:v>-0.0406782</c:v>
                </c:pt>
                <c:pt idx="2773">
                  <c:v>-0.0165726</c:v>
                </c:pt>
                <c:pt idx="2775">
                  <c:v>-0.0436914</c:v>
                </c:pt>
                <c:pt idx="2776">
                  <c:v>0.0135594</c:v>
                </c:pt>
                <c:pt idx="2778">
                  <c:v>-0.0436914</c:v>
                </c:pt>
                <c:pt idx="2779">
                  <c:v>0.007533</c:v>
                </c:pt>
                <c:pt idx="2781">
                  <c:v>-0.0406782</c:v>
                </c:pt>
                <c:pt idx="2782">
                  <c:v>0.007533</c:v>
                </c:pt>
                <c:pt idx="2784">
                  <c:v>-0.037665</c:v>
                </c:pt>
                <c:pt idx="2785">
                  <c:v>0.0045198</c:v>
                </c:pt>
                <c:pt idx="2787">
                  <c:v>-0.0406782</c:v>
                </c:pt>
                <c:pt idx="2788">
                  <c:v>0.0045198</c:v>
                </c:pt>
                <c:pt idx="2790">
                  <c:v>-0.0436914</c:v>
                </c:pt>
                <c:pt idx="2791">
                  <c:v>0.0015066</c:v>
                </c:pt>
                <c:pt idx="2793">
                  <c:v>-0.5167635</c:v>
                </c:pt>
                <c:pt idx="2794">
                  <c:v>-0.4866315</c:v>
                </c:pt>
                <c:pt idx="2796">
                  <c:v>-0.5499087</c:v>
                </c:pt>
                <c:pt idx="2797">
                  <c:v>-0.4715655</c:v>
                </c:pt>
                <c:pt idx="2799">
                  <c:v>-0.5619614000000001</c:v>
                </c:pt>
                <c:pt idx="2800">
                  <c:v>-0.4504731</c:v>
                </c:pt>
                <c:pt idx="2802">
                  <c:v>-0.5619614000000001</c:v>
                </c:pt>
                <c:pt idx="2803">
                  <c:v>-0.4384203</c:v>
                </c:pt>
                <c:pt idx="2805">
                  <c:v>-0.5649746</c:v>
                </c:pt>
                <c:pt idx="2806">
                  <c:v>-0.3691168</c:v>
                </c:pt>
                <c:pt idx="2808">
                  <c:v>-0.5529219</c:v>
                </c:pt>
                <c:pt idx="2809">
                  <c:v>-0.3178924</c:v>
                </c:pt>
                <c:pt idx="2811">
                  <c:v>-0.5589483</c:v>
                </c:pt>
                <c:pt idx="2812">
                  <c:v>-0.2395493</c:v>
                </c:pt>
                <c:pt idx="2814">
                  <c:v>-0.5589483</c:v>
                </c:pt>
                <c:pt idx="2815">
                  <c:v>-0.2274965</c:v>
                </c:pt>
                <c:pt idx="2817">
                  <c:v>-0.5499087</c:v>
                </c:pt>
                <c:pt idx="2818">
                  <c:v>-0.2033909</c:v>
                </c:pt>
                <c:pt idx="2820">
                  <c:v>-0.5770274</c:v>
                </c:pt>
                <c:pt idx="2821">
                  <c:v>-0.1913381</c:v>
                </c:pt>
                <c:pt idx="2823">
                  <c:v>-0.6855026</c:v>
                </c:pt>
                <c:pt idx="2824">
                  <c:v>-0.1853117</c:v>
                </c:pt>
                <c:pt idx="2826">
                  <c:v>-0.571001</c:v>
                </c:pt>
                <c:pt idx="2827">
                  <c:v>-0.2064041</c:v>
                </c:pt>
                <c:pt idx="2829">
                  <c:v>-0.1853117</c:v>
                </c:pt>
                <c:pt idx="2830">
                  <c:v>-0.1160081</c:v>
                </c:pt>
                <c:pt idx="2832">
                  <c:v>-0.2485888</c:v>
                </c:pt>
                <c:pt idx="2833">
                  <c:v>-0.2365361</c:v>
                </c:pt>
                <c:pt idx="2835">
                  <c:v>-0.1401137</c:v>
                </c:pt>
                <c:pt idx="2836">
                  <c:v>-0.1250477</c:v>
                </c:pt>
                <c:pt idx="2838">
                  <c:v>-0.1551797</c:v>
                </c:pt>
                <c:pt idx="2839">
                  <c:v>-0.1190213</c:v>
                </c:pt>
                <c:pt idx="2841">
                  <c:v>-0.2033909</c:v>
                </c:pt>
                <c:pt idx="2842">
                  <c:v>-0.1913381</c:v>
                </c:pt>
                <c:pt idx="2844">
                  <c:v>-0.1581929</c:v>
                </c:pt>
                <c:pt idx="2845">
                  <c:v>-0.1250477</c:v>
                </c:pt>
                <c:pt idx="2847">
                  <c:v>-0.2184569</c:v>
                </c:pt>
                <c:pt idx="2848">
                  <c:v>-0.1250477</c:v>
                </c:pt>
                <c:pt idx="2850">
                  <c:v>-0.2184569</c:v>
                </c:pt>
                <c:pt idx="2851">
                  <c:v>-0.1250477</c:v>
                </c:pt>
                <c:pt idx="2853">
                  <c:v>-0.2033909</c:v>
                </c:pt>
                <c:pt idx="2854">
                  <c:v>-0.1732589</c:v>
                </c:pt>
                <c:pt idx="2856">
                  <c:v>0.1431269</c:v>
                </c:pt>
                <c:pt idx="2857">
                  <c:v>0.1672325</c:v>
                </c:pt>
                <c:pt idx="2859">
                  <c:v>0.2968</c:v>
                </c:pt>
                <c:pt idx="2860">
                  <c:v>0.311866</c:v>
                </c:pt>
                <c:pt idx="2862">
                  <c:v>0.2877604</c:v>
                </c:pt>
                <c:pt idx="2863">
                  <c:v>0.311866</c:v>
                </c:pt>
                <c:pt idx="2865">
                  <c:v>0.3178924</c:v>
                </c:pt>
                <c:pt idx="2866">
                  <c:v>0.3239188</c:v>
                </c:pt>
                <c:pt idx="2868">
                  <c:v>0.2787208</c:v>
                </c:pt>
                <c:pt idx="2869">
                  <c:v>0.3088528</c:v>
                </c:pt>
                <c:pt idx="2871">
                  <c:v>0.2726944</c:v>
                </c:pt>
                <c:pt idx="2872">
                  <c:v>0.3028264</c:v>
                </c:pt>
                <c:pt idx="2874">
                  <c:v>0.2847472</c:v>
                </c:pt>
                <c:pt idx="2875">
                  <c:v>0.3239188</c:v>
                </c:pt>
                <c:pt idx="2877">
                  <c:v>0.3359716</c:v>
                </c:pt>
                <c:pt idx="2878">
                  <c:v>0.3450112</c:v>
                </c:pt>
                <c:pt idx="2880">
                  <c:v>-1.3574458</c:v>
                </c:pt>
                <c:pt idx="2881">
                  <c:v>-1.3333402</c:v>
                </c:pt>
                <c:pt idx="2883">
                  <c:v>-1.360459</c:v>
                </c:pt>
                <c:pt idx="2884">
                  <c:v>-1.3212874</c:v>
                </c:pt>
                <c:pt idx="2886">
                  <c:v>-1.3544326</c:v>
                </c:pt>
                <c:pt idx="2887">
                  <c:v>-1.3182742</c:v>
                </c:pt>
                <c:pt idx="2889">
                  <c:v>-1.3363534</c:v>
                </c:pt>
                <c:pt idx="2890">
                  <c:v>-1.315261</c:v>
                </c:pt>
                <c:pt idx="2892">
                  <c:v>-1.3363534</c:v>
                </c:pt>
                <c:pt idx="2893">
                  <c:v>-1.3122478</c:v>
                </c:pt>
                <c:pt idx="2895">
                  <c:v>-0.2305097</c:v>
                </c:pt>
                <c:pt idx="2896">
                  <c:v>-0.2214701</c:v>
                </c:pt>
                <c:pt idx="2898">
                  <c:v>-0.2455756</c:v>
                </c:pt>
                <c:pt idx="2899">
                  <c:v>-0.2064041</c:v>
                </c:pt>
                <c:pt idx="2901">
                  <c:v>-0.8904</c:v>
                </c:pt>
                <c:pt idx="2902">
                  <c:v>-0.8753341</c:v>
                </c:pt>
                <c:pt idx="2904">
                  <c:v>-0.8964264</c:v>
                </c:pt>
                <c:pt idx="2905">
                  <c:v>-0.8572549</c:v>
                </c:pt>
                <c:pt idx="2907">
                  <c:v>-0.8994396</c:v>
                </c:pt>
                <c:pt idx="2908">
                  <c:v>-0.8632813</c:v>
                </c:pt>
                <c:pt idx="2910">
                  <c:v>-0.8934132</c:v>
                </c:pt>
                <c:pt idx="2911">
                  <c:v>-0.8723209</c:v>
                </c:pt>
                <c:pt idx="2913">
                  <c:v>-0.8994396</c:v>
                </c:pt>
                <c:pt idx="2914">
                  <c:v>-0.8602681</c:v>
                </c:pt>
                <c:pt idx="2916">
                  <c:v>-0.920532</c:v>
                </c:pt>
                <c:pt idx="2917">
                  <c:v>-0.8602681</c:v>
                </c:pt>
                <c:pt idx="2919">
                  <c:v>-0.905466</c:v>
                </c:pt>
                <c:pt idx="2920">
                  <c:v>-0.8783473000000001</c:v>
                </c:pt>
                <c:pt idx="2922">
                  <c:v>-0.905466</c:v>
                </c:pt>
                <c:pt idx="2923">
                  <c:v>-0.8843736</c:v>
                </c:pt>
                <c:pt idx="2925">
                  <c:v>-1.2971818</c:v>
                </c:pt>
                <c:pt idx="2926">
                  <c:v>-1.2911554</c:v>
                </c:pt>
                <c:pt idx="2928">
                  <c:v>-1.315261</c:v>
                </c:pt>
                <c:pt idx="2929">
                  <c:v>-1.270063</c:v>
                </c:pt>
                <c:pt idx="2931">
                  <c:v>-1.3182742</c:v>
                </c:pt>
                <c:pt idx="2932">
                  <c:v>-1.2369178</c:v>
                </c:pt>
                <c:pt idx="2934">
                  <c:v>-1.270063</c:v>
                </c:pt>
                <c:pt idx="2935">
                  <c:v>-1.2640366</c:v>
                </c:pt>
                <c:pt idx="2937">
                  <c:v>-1.254997</c:v>
                </c:pt>
                <c:pt idx="2938">
                  <c:v>-1.2519838</c:v>
                </c:pt>
                <c:pt idx="2940">
                  <c:v>0.2274965</c:v>
                </c:pt>
                <c:pt idx="2941">
                  <c:v>0.2305097</c:v>
                </c:pt>
                <c:pt idx="2943">
                  <c:v>0.2003777</c:v>
                </c:pt>
                <c:pt idx="2944">
                  <c:v>0.2124305</c:v>
                </c:pt>
                <c:pt idx="2946">
                  <c:v>0.1762721</c:v>
                </c:pt>
                <c:pt idx="2947">
                  <c:v>0.1822985</c:v>
                </c:pt>
                <c:pt idx="2949">
                  <c:v>0.1913381</c:v>
                </c:pt>
                <c:pt idx="2950">
                  <c:v>0.2033909</c:v>
                </c:pt>
                <c:pt idx="2952">
                  <c:v>0.2274965</c:v>
                </c:pt>
                <c:pt idx="2953">
                  <c:v>0.2455756</c:v>
                </c:pt>
                <c:pt idx="2955">
                  <c:v>0.2033909</c:v>
                </c:pt>
                <c:pt idx="2956">
                  <c:v>0.2184569</c:v>
                </c:pt>
                <c:pt idx="2958">
                  <c:v>-1.0591391</c:v>
                </c:pt>
                <c:pt idx="2959">
                  <c:v>-1.0561259</c:v>
                </c:pt>
                <c:pt idx="2961">
                  <c:v>-1.0681787</c:v>
                </c:pt>
                <c:pt idx="2962">
                  <c:v>-1.0500995</c:v>
                </c:pt>
                <c:pt idx="2964">
                  <c:v>0.2214701</c:v>
                </c:pt>
                <c:pt idx="2965">
                  <c:v>0.2606416</c:v>
                </c:pt>
                <c:pt idx="2967">
                  <c:v>0.2094173</c:v>
                </c:pt>
                <c:pt idx="2968">
                  <c:v>0.2757076</c:v>
                </c:pt>
                <c:pt idx="2970">
                  <c:v>0.2576284</c:v>
                </c:pt>
                <c:pt idx="2971">
                  <c:v>0.266668</c:v>
                </c:pt>
                <c:pt idx="2973">
                  <c:v>1.7913463</c:v>
                </c:pt>
                <c:pt idx="2974">
                  <c:v>1.8003859</c:v>
                </c:pt>
                <c:pt idx="2976">
                  <c:v>1.8455838</c:v>
                </c:pt>
                <c:pt idx="2977">
                  <c:v>1.8576366</c:v>
                </c:pt>
                <c:pt idx="2979">
                  <c:v>1.8576366</c:v>
                </c:pt>
                <c:pt idx="2980">
                  <c:v>1.8666762</c:v>
                </c:pt>
                <c:pt idx="2982">
                  <c:v>1.6708184</c:v>
                </c:pt>
                <c:pt idx="2983">
                  <c:v>1.7280691</c:v>
                </c:pt>
                <c:pt idx="2985">
                  <c:v>1.7642275</c:v>
                </c:pt>
                <c:pt idx="2986">
                  <c:v>1.7672407</c:v>
                </c:pt>
                <c:pt idx="2988">
                  <c:v>1.8033991</c:v>
                </c:pt>
                <c:pt idx="2989">
                  <c:v>1.8064123</c:v>
                </c:pt>
                <c:pt idx="2991">
                  <c:v>1.8335311</c:v>
                </c:pt>
                <c:pt idx="2992">
                  <c:v>1.8365443</c:v>
                </c:pt>
                <c:pt idx="2994">
                  <c:v>2.0625341</c:v>
                </c:pt>
                <c:pt idx="2995">
                  <c:v>2.0776001</c:v>
                </c:pt>
                <c:pt idx="2997">
                  <c:v>2.0986925</c:v>
                </c:pt>
                <c:pt idx="2998">
                  <c:v>2.1077321</c:v>
                </c:pt>
                <c:pt idx="3000">
                  <c:v>1.5985016</c:v>
                </c:pt>
                <c:pt idx="3001">
                  <c:v>1.6888975</c:v>
                </c:pt>
                <c:pt idx="3003">
                  <c:v>2.0745869</c:v>
                </c:pt>
                <c:pt idx="3004">
                  <c:v>2.1107453</c:v>
                </c:pt>
                <c:pt idx="3006">
                  <c:v>1.5834356</c:v>
                </c:pt>
                <c:pt idx="3007">
                  <c:v>1.6256204</c:v>
                </c:pt>
                <c:pt idx="3009">
                  <c:v>2.0113097</c:v>
                </c:pt>
                <c:pt idx="3010">
                  <c:v>2.0143229</c:v>
                </c:pt>
                <c:pt idx="3012">
                  <c:v>2.0776001</c:v>
                </c:pt>
                <c:pt idx="3013">
                  <c:v>2.1107453</c:v>
                </c:pt>
                <c:pt idx="3015">
                  <c:v>1.5683696</c:v>
                </c:pt>
                <c:pt idx="3016">
                  <c:v>1.5864488</c:v>
                </c:pt>
                <c:pt idx="3018">
                  <c:v>1.7973727</c:v>
                </c:pt>
                <c:pt idx="3019">
                  <c:v>1.8003859</c:v>
                </c:pt>
                <c:pt idx="3021">
                  <c:v>2.0715737</c:v>
                </c:pt>
                <c:pt idx="3022">
                  <c:v>2.1137585</c:v>
                </c:pt>
                <c:pt idx="3024">
                  <c:v>1.5533036</c:v>
                </c:pt>
                <c:pt idx="3025">
                  <c:v>1.5864488</c:v>
                </c:pt>
                <c:pt idx="3027">
                  <c:v>1.7973727</c:v>
                </c:pt>
                <c:pt idx="3028">
                  <c:v>1.8064123</c:v>
                </c:pt>
                <c:pt idx="3030">
                  <c:v>1.8275047</c:v>
                </c:pt>
                <c:pt idx="3031">
                  <c:v>1.8305179</c:v>
                </c:pt>
                <c:pt idx="3033">
                  <c:v>1.8425706</c:v>
                </c:pt>
                <c:pt idx="3034">
                  <c:v>1.848597</c:v>
                </c:pt>
                <c:pt idx="3036">
                  <c:v>2.0504813</c:v>
                </c:pt>
                <c:pt idx="3037">
                  <c:v>2.1137585</c:v>
                </c:pt>
                <c:pt idx="3039">
                  <c:v>1.5382376</c:v>
                </c:pt>
                <c:pt idx="3040">
                  <c:v>1.589462</c:v>
                </c:pt>
                <c:pt idx="3042">
                  <c:v>1.7250559</c:v>
                </c:pt>
                <c:pt idx="3043">
                  <c:v>1.7340955</c:v>
                </c:pt>
                <c:pt idx="3045">
                  <c:v>1.7973727</c:v>
                </c:pt>
                <c:pt idx="3046">
                  <c:v>1.8064123</c:v>
                </c:pt>
                <c:pt idx="3048">
                  <c:v>1.8214783</c:v>
                </c:pt>
                <c:pt idx="3049">
                  <c:v>1.8395575</c:v>
                </c:pt>
                <c:pt idx="3051">
                  <c:v>1.9962438</c:v>
                </c:pt>
                <c:pt idx="3052">
                  <c:v>2.0022701</c:v>
                </c:pt>
                <c:pt idx="3054">
                  <c:v>2.0173361</c:v>
                </c:pt>
                <c:pt idx="3055">
                  <c:v>2.1167717</c:v>
                </c:pt>
                <c:pt idx="3057">
                  <c:v>1.5261848</c:v>
                </c:pt>
                <c:pt idx="3058">
                  <c:v>1.5924752</c:v>
                </c:pt>
                <c:pt idx="3060">
                  <c:v>1.6587656</c:v>
                </c:pt>
                <c:pt idx="3061">
                  <c:v>1.7491615</c:v>
                </c:pt>
                <c:pt idx="3063">
                  <c:v>1.7883331</c:v>
                </c:pt>
                <c:pt idx="3064">
                  <c:v>1.8064123</c:v>
                </c:pt>
                <c:pt idx="3066">
                  <c:v>1.8184651</c:v>
                </c:pt>
                <c:pt idx="3067">
                  <c:v>1.8365443</c:v>
                </c:pt>
                <c:pt idx="3069">
                  <c:v>1.9269402</c:v>
                </c:pt>
                <c:pt idx="3070">
                  <c:v>1.9510458</c:v>
                </c:pt>
                <c:pt idx="3072">
                  <c:v>1.9872042</c:v>
                </c:pt>
                <c:pt idx="3073">
                  <c:v>2.0233625</c:v>
                </c:pt>
                <c:pt idx="3075">
                  <c:v>2.0414417</c:v>
                </c:pt>
                <c:pt idx="3076">
                  <c:v>2.1167717</c:v>
                </c:pt>
                <c:pt idx="3078">
                  <c:v>1.5171453</c:v>
                </c:pt>
                <c:pt idx="3079">
                  <c:v>1.5713828</c:v>
                </c:pt>
                <c:pt idx="3081">
                  <c:v>1.6557524</c:v>
                </c:pt>
                <c:pt idx="3082">
                  <c:v>1.7491615</c:v>
                </c:pt>
                <c:pt idx="3084">
                  <c:v>1.7943595</c:v>
                </c:pt>
                <c:pt idx="3085">
                  <c:v>1.8275047</c:v>
                </c:pt>
                <c:pt idx="3087">
                  <c:v>1.9872042</c:v>
                </c:pt>
                <c:pt idx="3088">
                  <c:v>2.0173361</c:v>
                </c:pt>
                <c:pt idx="3090">
                  <c:v>2.0565077</c:v>
                </c:pt>
                <c:pt idx="3091">
                  <c:v>2.0896529</c:v>
                </c:pt>
                <c:pt idx="3093">
                  <c:v>1.5111189</c:v>
                </c:pt>
                <c:pt idx="3094">
                  <c:v>1.5683696</c:v>
                </c:pt>
                <c:pt idx="3096">
                  <c:v>1.6467128</c:v>
                </c:pt>
                <c:pt idx="3097">
                  <c:v>1.7582011</c:v>
                </c:pt>
                <c:pt idx="3099">
                  <c:v>1.7973727</c:v>
                </c:pt>
                <c:pt idx="3100">
                  <c:v>1.8124387</c:v>
                </c:pt>
                <c:pt idx="3102">
                  <c:v>1.8244915</c:v>
                </c:pt>
                <c:pt idx="3103">
                  <c:v>1.8425706</c:v>
                </c:pt>
                <c:pt idx="3105">
                  <c:v>1.9661118</c:v>
                </c:pt>
                <c:pt idx="3106">
                  <c:v>2.0143229</c:v>
                </c:pt>
                <c:pt idx="3108">
                  <c:v>1.5020793</c:v>
                </c:pt>
                <c:pt idx="3109">
                  <c:v>1.5563168</c:v>
                </c:pt>
                <c:pt idx="3111">
                  <c:v>1.6406864</c:v>
                </c:pt>
                <c:pt idx="3112">
                  <c:v>1.7642275</c:v>
                </c:pt>
                <c:pt idx="3114">
                  <c:v>1.8003859</c:v>
                </c:pt>
                <c:pt idx="3115">
                  <c:v>1.8033991</c:v>
                </c:pt>
                <c:pt idx="3117">
                  <c:v>1.9209138</c:v>
                </c:pt>
                <c:pt idx="3118">
                  <c:v>1.923927</c:v>
                </c:pt>
                <c:pt idx="3120">
                  <c:v>1.4930397</c:v>
                </c:pt>
                <c:pt idx="3121">
                  <c:v>1.5472772</c:v>
                </c:pt>
                <c:pt idx="3123">
                  <c:v>1.6406864</c:v>
                </c:pt>
                <c:pt idx="3124">
                  <c:v>1.7702539</c:v>
                </c:pt>
                <c:pt idx="3126">
                  <c:v>1.8064123</c:v>
                </c:pt>
                <c:pt idx="3127">
                  <c:v>1.8727026</c:v>
                </c:pt>
                <c:pt idx="3129">
                  <c:v>1.9179006</c:v>
                </c:pt>
                <c:pt idx="3130">
                  <c:v>1.9329666</c:v>
                </c:pt>
                <c:pt idx="3132">
                  <c:v>1.4870133</c:v>
                </c:pt>
                <c:pt idx="3133">
                  <c:v>1.5382376</c:v>
                </c:pt>
                <c:pt idx="3135">
                  <c:v>1.6436996</c:v>
                </c:pt>
                <c:pt idx="3136">
                  <c:v>1.649726</c:v>
                </c:pt>
                <c:pt idx="3138">
                  <c:v>1.7250559</c:v>
                </c:pt>
                <c:pt idx="3139">
                  <c:v>1.7762803</c:v>
                </c:pt>
                <c:pt idx="3141">
                  <c:v>1.9179006</c:v>
                </c:pt>
                <c:pt idx="3142">
                  <c:v>1.9329666</c:v>
                </c:pt>
                <c:pt idx="3144">
                  <c:v>1.4719473</c:v>
                </c:pt>
                <c:pt idx="3145">
                  <c:v>1.5081057</c:v>
                </c:pt>
                <c:pt idx="3147">
                  <c:v>1.7310823</c:v>
                </c:pt>
                <c:pt idx="3148">
                  <c:v>1.7702539</c:v>
                </c:pt>
                <c:pt idx="3150">
                  <c:v>1.4629077</c:v>
                </c:pt>
                <c:pt idx="3151">
                  <c:v>1.4930397</c:v>
                </c:pt>
                <c:pt idx="3153">
                  <c:v>1.7371087</c:v>
                </c:pt>
                <c:pt idx="3154">
                  <c:v>1.7612143</c:v>
                </c:pt>
                <c:pt idx="3156">
                  <c:v>1.4448285</c:v>
                </c:pt>
                <c:pt idx="3157">
                  <c:v>1.4779737</c:v>
                </c:pt>
                <c:pt idx="3159">
                  <c:v>1.7401219</c:v>
                </c:pt>
                <c:pt idx="3160">
                  <c:v>1.7642275</c:v>
                </c:pt>
                <c:pt idx="3162">
                  <c:v>1.4327757</c:v>
                </c:pt>
                <c:pt idx="3163">
                  <c:v>1.4629077</c:v>
                </c:pt>
                <c:pt idx="3165">
                  <c:v>0.4896447</c:v>
                </c:pt>
                <c:pt idx="3166">
                  <c:v>0.4926579</c:v>
                </c:pt>
                <c:pt idx="3168">
                  <c:v>0.4836183</c:v>
                </c:pt>
                <c:pt idx="3169">
                  <c:v>0.4926579</c:v>
                </c:pt>
                <c:pt idx="3171">
                  <c:v>0.4836183</c:v>
                </c:pt>
                <c:pt idx="3172">
                  <c:v>0.4866315</c:v>
                </c:pt>
                <c:pt idx="3174">
                  <c:v>0.4866315</c:v>
                </c:pt>
                <c:pt idx="3175">
                  <c:v>0.4956711</c:v>
                </c:pt>
                <c:pt idx="3177">
                  <c:v>0.6161990000000001</c:v>
                </c:pt>
                <c:pt idx="3178">
                  <c:v>0.661397</c:v>
                </c:pt>
                <c:pt idx="3180">
                  <c:v>0.5951066</c:v>
                </c:pt>
                <c:pt idx="3181">
                  <c:v>0.6704366</c:v>
                </c:pt>
                <c:pt idx="3183">
                  <c:v>0.5649746</c:v>
                </c:pt>
                <c:pt idx="3184">
                  <c:v>0.6644102</c:v>
                </c:pt>
                <c:pt idx="3186">
                  <c:v>0.5408691</c:v>
                </c:pt>
                <c:pt idx="3187">
                  <c:v>0.6433178000000001</c:v>
                </c:pt>
                <c:pt idx="3189">
                  <c:v>0.5499087</c:v>
                </c:pt>
                <c:pt idx="3190">
                  <c:v>0.6282518</c:v>
                </c:pt>
                <c:pt idx="3192">
                  <c:v>0.5649746</c:v>
                </c:pt>
                <c:pt idx="3193">
                  <c:v>0.6252386</c:v>
                </c:pt>
                <c:pt idx="3195">
                  <c:v>0.5679878</c:v>
                </c:pt>
                <c:pt idx="3196">
                  <c:v>0.6252386</c:v>
                </c:pt>
                <c:pt idx="3198">
                  <c:v>0.571001</c:v>
                </c:pt>
                <c:pt idx="3199">
                  <c:v>0.6101726</c:v>
                </c:pt>
                <c:pt idx="3201">
                  <c:v>0.8783473000000001</c:v>
                </c:pt>
                <c:pt idx="3202">
                  <c:v>0.8813604</c:v>
                </c:pt>
                <c:pt idx="3204">
                  <c:v>0.8210965</c:v>
                </c:pt>
                <c:pt idx="3205">
                  <c:v>0.8813604</c:v>
                </c:pt>
                <c:pt idx="3207">
                  <c:v>0.7578193</c:v>
                </c:pt>
                <c:pt idx="3208">
                  <c:v>0.7969908999999999</c:v>
                </c:pt>
                <c:pt idx="3210">
                  <c:v>0.8090437</c:v>
                </c:pt>
                <c:pt idx="3211">
                  <c:v>0.8994396</c:v>
                </c:pt>
                <c:pt idx="3213">
                  <c:v>0.7307005</c:v>
                </c:pt>
                <c:pt idx="3214">
                  <c:v>0.8873868</c:v>
                </c:pt>
                <c:pt idx="3216">
                  <c:v>0.7186477999999999</c:v>
                </c:pt>
                <c:pt idx="3217">
                  <c:v>0.8693077</c:v>
                </c:pt>
                <c:pt idx="3219">
                  <c:v>0.7096082</c:v>
                </c:pt>
                <c:pt idx="3220">
                  <c:v>0.8572549</c:v>
                </c:pt>
                <c:pt idx="3222">
                  <c:v>0.6734498</c:v>
                </c:pt>
                <c:pt idx="3223">
                  <c:v>0.8632813</c:v>
                </c:pt>
                <c:pt idx="3225">
                  <c:v>0.6674234</c:v>
                </c:pt>
                <c:pt idx="3226">
                  <c:v>0.8482153</c:v>
                </c:pt>
                <c:pt idx="3228">
                  <c:v>0.646331</c:v>
                </c:pt>
                <c:pt idx="3229">
                  <c:v>0.8391757</c:v>
                </c:pt>
                <c:pt idx="3231">
                  <c:v>0.631265</c:v>
                </c:pt>
                <c:pt idx="3232">
                  <c:v>0.8361625</c:v>
                </c:pt>
                <c:pt idx="3234">
                  <c:v>0.6282518</c:v>
                </c:pt>
                <c:pt idx="3235">
                  <c:v>0.8361625</c:v>
                </c:pt>
                <c:pt idx="3237">
                  <c:v>0.6282518</c:v>
                </c:pt>
                <c:pt idx="3238">
                  <c:v>0.8331493</c:v>
                </c:pt>
                <c:pt idx="3240">
                  <c:v>0.6131858</c:v>
                </c:pt>
                <c:pt idx="3241">
                  <c:v>0.6975554</c:v>
                </c:pt>
                <c:pt idx="3243">
                  <c:v>0.7186477999999999</c:v>
                </c:pt>
                <c:pt idx="3244">
                  <c:v>0.8150701</c:v>
                </c:pt>
                <c:pt idx="3246">
                  <c:v>0.601133</c:v>
                </c:pt>
                <c:pt idx="3247">
                  <c:v>0.661397</c:v>
                </c:pt>
                <c:pt idx="3249">
                  <c:v>0.7487797</c:v>
                </c:pt>
                <c:pt idx="3250">
                  <c:v>0.7789117</c:v>
                </c:pt>
                <c:pt idx="3252">
                  <c:v>0.5951066</c:v>
                </c:pt>
                <c:pt idx="3253">
                  <c:v>0.6131858</c:v>
                </c:pt>
                <c:pt idx="3255">
                  <c:v>0.6282518</c:v>
                </c:pt>
                <c:pt idx="3256">
                  <c:v>0.6433178000000001</c:v>
                </c:pt>
                <c:pt idx="3258">
                  <c:v>-0.2455756</c:v>
                </c:pt>
                <c:pt idx="3259">
                  <c:v>-0.1491533</c:v>
                </c:pt>
                <c:pt idx="3261">
                  <c:v>0.4956711</c:v>
                </c:pt>
                <c:pt idx="3262">
                  <c:v>0.5197767</c:v>
                </c:pt>
                <c:pt idx="3264">
                  <c:v>0.4956711</c:v>
                </c:pt>
                <c:pt idx="3265">
                  <c:v>0.5258031</c:v>
                </c:pt>
                <c:pt idx="3267">
                  <c:v>0.4956711</c:v>
                </c:pt>
                <c:pt idx="3268">
                  <c:v>0.5348427</c:v>
                </c:pt>
                <c:pt idx="3270">
                  <c:v>0.5258031</c:v>
                </c:pt>
                <c:pt idx="3271">
                  <c:v>0.5378559000000001</c:v>
                </c:pt>
                <c:pt idx="3273">
                  <c:v>0.571001</c:v>
                </c:pt>
                <c:pt idx="3274">
                  <c:v>0.5951066</c:v>
                </c:pt>
                <c:pt idx="3276">
                  <c:v>0.5649746</c:v>
                </c:pt>
                <c:pt idx="3277">
                  <c:v>0.601133</c:v>
                </c:pt>
                <c:pt idx="3279">
                  <c:v>0.5408691</c:v>
                </c:pt>
                <c:pt idx="3280">
                  <c:v>0.6131858</c:v>
                </c:pt>
                <c:pt idx="3282">
                  <c:v>0.5167635</c:v>
                </c:pt>
                <c:pt idx="3283">
                  <c:v>0.6192122</c:v>
                </c:pt>
                <c:pt idx="3285">
                  <c:v>0.5107371000000001</c:v>
                </c:pt>
                <c:pt idx="3286">
                  <c:v>0.6161990000000001</c:v>
                </c:pt>
                <c:pt idx="3288">
                  <c:v>0.5167635</c:v>
                </c:pt>
                <c:pt idx="3289">
                  <c:v>0.6131858</c:v>
                </c:pt>
                <c:pt idx="3291">
                  <c:v>0.5258031</c:v>
                </c:pt>
                <c:pt idx="3292">
                  <c:v>0.6131858</c:v>
                </c:pt>
                <c:pt idx="3294">
                  <c:v>0.5258031</c:v>
                </c:pt>
                <c:pt idx="3295">
                  <c:v>0.6131858</c:v>
                </c:pt>
                <c:pt idx="3297">
                  <c:v>0.5197767</c:v>
                </c:pt>
                <c:pt idx="3298">
                  <c:v>0.6192122</c:v>
                </c:pt>
                <c:pt idx="3300">
                  <c:v>0.5137503</c:v>
                </c:pt>
                <c:pt idx="3301">
                  <c:v>0.5589483</c:v>
                </c:pt>
                <c:pt idx="3303">
                  <c:v>0.5258031</c:v>
                </c:pt>
                <c:pt idx="3304">
                  <c:v>0.5348427</c:v>
                </c:pt>
                <c:pt idx="3306">
                  <c:v>0.9295716000000001</c:v>
                </c:pt>
                <c:pt idx="3307">
                  <c:v>0.9838092000000001</c:v>
                </c:pt>
                <c:pt idx="3309">
                  <c:v>0.9687432</c:v>
                </c:pt>
                <c:pt idx="3310">
                  <c:v>1.0169544</c:v>
                </c:pt>
                <c:pt idx="3312">
                  <c:v>0.935598</c:v>
                </c:pt>
                <c:pt idx="3313">
                  <c:v>1.0470863</c:v>
                </c:pt>
                <c:pt idx="3315">
                  <c:v>0.9627168</c:v>
                </c:pt>
                <c:pt idx="3316">
                  <c:v>0.980796</c:v>
                </c:pt>
                <c:pt idx="3318">
                  <c:v>1.5352244</c:v>
                </c:pt>
                <c:pt idx="3319">
                  <c:v>1.5774092</c:v>
                </c:pt>
                <c:pt idx="3321">
                  <c:v>1.5261848</c:v>
                </c:pt>
                <c:pt idx="3322">
                  <c:v>1.5954884</c:v>
                </c:pt>
                <c:pt idx="3324">
                  <c:v>1.5201585</c:v>
                </c:pt>
                <c:pt idx="3325">
                  <c:v>1.5954884</c:v>
                </c:pt>
                <c:pt idx="3327">
                  <c:v>1.5261848</c:v>
                </c:pt>
                <c:pt idx="3328">
                  <c:v>1.5623432</c:v>
                </c:pt>
                <c:pt idx="3330">
                  <c:v>1.574396</c:v>
                </c:pt>
                <c:pt idx="3331">
                  <c:v>1.589462</c:v>
                </c:pt>
                <c:pt idx="3333">
                  <c:v>1.6919107</c:v>
                </c:pt>
                <c:pt idx="3334">
                  <c:v>1.6949239</c:v>
                </c:pt>
                <c:pt idx="3336">
                  <c:v>1.6828711</c:v>
                </c:pt>
                <c:pt idx="3337">
                  <c:v>1.7190295</c:v>
                </c:pt>
                <c:pt idx="3339">
                  <c:v>1.6617788</c:v>
                </c:pt>
                <c:pt idx="3340">
                  <c:v>1.7009503</c:v>
                </c:pt>
                <c:pt idx="3342">
                  <c:v>1.6678052</c:v>
                </c:pt>
                <c:pt idx="3343">
                  <c:v>1.7160163</c:v>
                </c:pt>
                <c:pt idx="3345">
                  <c:v>1.6858843</c:v>
                </c:pt>
                <c:pt idx="3346">
                  <c:v>1.7099899</c:v>
                </c:pt>
                <c:pt idx="3348">
                  <c:v>0.6734498</c:v>
                </c:pt>
                <c:pt idx="3349">
                  <c:v>0.6794762</c:v>
                </c:pt>
                <c:pt idx="3351">
                  <c:v>0.6644102</c:v>
                </c:pt>
                <c:pt idx="3352">
                  <c:v>0.6734498</c:v>
                </c:pt>
                <c:pt idx="3354">
                  <c:v>0.905466</c:v>
                </c:pt>
                <c:pt idx="3355">
                  <c:v>0.9084792</c:v>
                </c:pt>
                <c:pt idx="3357">
                  <c:v>0.7246741</c:v>
                </c:pt>
                <c:pt idx="3358">
                  <c:v>0.7337137</c:v>
                </c:pt>
                <c:pt idx="3360">
                  <c:v>0.8783473000000001</c:v>
                </c:pt>
                <c:pt idx="3361">
                  <c:v>0.920532</c:v>
                </c:pt>
                <c:pt idx="3363">
                  <c:v>0.6794762</c:v>
                </c:pt>
                <c:pt idx="3364">
                  <c:v>0.7307005</c:v>
                </c:pt>
                <c:pt idx="3366">
                  <c:v>0.8662945</c:v>
                </c:pt>
                <c:pt idx="3367">
                  <c:v>0.9597036</c:v>
                </c:pt>
                <c:pt idx="3369">
                  <c:v>0.9838092000000001</c:v>
                </c:pt>
                <c:pt idx="3370">
                  <c:v>1.0500995</c:v>
                </c:pt>
                <c:pt idx="3372">
                  <c:v>0.661397</c:v>
                </c:pt>
                <c:pt idx="3373">
                  <c:v>0.7246741</c:v>
                </c:pt>
                <c:pt idx="3375">
                  <c:v>0.7969908999999999</c:v>
                </c:pt>
                <c:pt idx="3376">
                  <c:v>1.0410599</c:v>
                </c:pt>
                <c:pt idx="3378">
                  <c:v>0.661397</c:v>
                </c:pt>
                <c:pt idx="3379">
                  <c:v>0.7276873</c:v>
                </c:pt>
                <c:pt idx="3381">
                  <c:v>0.7668589</c:v>
                </c:pt>
                <c:pt idx="3382">
                  <c:v>1.0410599</c:v>
                </c:pt>
                <c:pt idx="3384">
                  <c:v>0.6824894</c:v>
                </c:pt>
                <c:pt idx="3385">
                  <c:v>1.0561259</c:v>
                </c:pt>
                <c:pt idx="3387">
                  <c:v>0.6161990000000001</c:v>
                </c:pt>
                <c:pt idx="3388">
                  <c:v>1.0832447</c:v>
                </c:pt>
                <c:pt idx="3390">
                  <c:v>0.586067</c:v>
                </c:pt>
                <c:pt idx="3391">
                  <c:v>1.0742051</c:v>
                </c:pt>
                <c:pt idx="3393">
                  <c:v>0.586067</c:v>
                </c:pt>
                <c:pt idx="3394">
                  <c:v>1.0832447</c:v>
                </c:pt>
                <c:pt idx="3396">
                  <c:v>0.6041462</c:v>
                </c:pt>
                <c:pt idx="3397">
                  <c:v>0.6824894</c:v>
                </c:pt>
                <c:pt idx="3399">
                  <c:v>0.6915289999999999</c:v>
                </c:pt>
                <c:pt idx="3400">
                  <c:v>0.7276873</c:v>
                </c:pt>
                <c:pt idx="3402">
                  <c:v>0.7397401</c:v>
                </c:pt>
                <c:pt idx="3403">
                  <c:v>1.0350336</c:v>
                </c:pt>
                <c:pt idx="3405">
                  <c:v>0.7367269</c:v>
                </c:pt>
                <c:pt idx="3406">
                  <c:v>0.96573</c:v>
                </c:pt>
                <c:pt idx="3408">
                  <c:v>0.7457665</c:v>
                </c:pt>
                <c:pt idx="3409">
                  <c:v>0.9416244</c:v>
                </c:pt>
                <c:pt idx="3411">
                  <c:v>0.7698720999999999</c:v>
                </c:pt>
                <c:pt idx="3412">
                  <c:v>0.8482153</c:v>
                </c:pt>
                <c:pt idx="3414">
                  <c:v>0.8602681</c:v>
                </c:pt>
                <c:pt idx="3415">
                  <c:v>0.8662945</c:v>
                </c:pt>
                <c:pt idx="3417">
                  <c:v>1.5653564</c:v>
                </c:pt>
                <c:pt idx="3418">
                  <c:v>1.5713828</c:v>
                </c:pt>
                <c:pt idx="3420">
                  <c:v>1.5623432</c:v>
                </c:pt>
                <c:pt idx="3421">
                  <c:v>1.589462</c:v>
                </c:pt>
                <c:pt idx="3423">
                  <c:v>1.5563168</c:v>
                </c:pt>
                <c:pt idx="3424">
                  <c:v>1.5834356</c:v>
                </c:pt>
                <c:pt idx="3426">
                  <c:v>1.544264</c:v>
                </c:pt>
                <c:pt idx="3427">
                  <c:v>1.5653564</c:v>
                </c:pt>
                <c:pt idx="3429">
                  <c:v>1.4870133</c:v>
                </c:pt>
                <c:pt idx="3430">
                  <c:v>1.4900265</c:v>
                </c:pt>
                <c:pt idx="3432">
                  <c:v>1.5352244</c:v>
                </c:pt>
                <c:pt idx="3433">
                  <c:v>1.5533036</c:v>
                </c:pt>
                <c:pt idx="3435">
                  <c:v>1.4840001</c:v>
                </c:pt>
                <c:pt idx="3436">
                  <c:v>1.5382376</c:v>
                </c:pt>
                <c:pt idx="3438">
                  <c:v>1.4719473</c:v>
                </c:pt>
                <c:pt idx="3439">
                  <c:v>1.5201585</c:v>
                </c:pt>
                <c:pt idx="3441">
                  <c:v>1.4629077</c:v>
                </c:pt>
                <c:pt idx="3442">
                  <c:v>1.5231716</c:v>
                </c:pt>
                <c:pt idx="3444">
                  <c:v>1.4809869</c:v>
                </c:pt>
                <c:pt idx="3445">
                  <c:v>1.4930397</c:v>
                </c:pt>
                <c:pt idx="3447">
                  <c:v>1.4749605</c:v>
                </c:pt>
                <c:pt idx="3448">
                  <c:v>1.4809869</c:v>
                </c:pt>
                <c:pt idx="3450">
                  <c:v>0.4896447</c:v>
                </c:pt>
                <c:pt idx="3451">
                  <c:v>0.4956711</c:v>
                </c:pt>
                <c:pt idx="3453">
                  <c:v>1.1977463</c:v>
                </c:pt>
                <c:pt idx="3454">
                  <c:v>1.2218518</c:v>
                </c:pt>
                <c:pt idx="3456">
                  <c:v>1.1947331</c:v>
                </c:pt>
                <c:pt idx="3457">
                  <c:v>1.2218518</c:v>
                </c:pt>
                <c:pt idx="3459">
                  <c:v>1.1947331</c:v>
                </c:pt>
                <c:pt idx="3460">
                  <c:v>1.2128122</c:v>
                </c:pt>
                <c:pt idx="3462">
                  <c:v>1.1977463</c:v>
                </c:pt>
                <c:pt idx="3463">
                  <c:v>1.2007594</c:v>
                </c:pt>
                <c:pt idx="3465">
                  <c:v>-0.1371005</c:v>
                </c:pt>
                <c:pt idx="3466">
                  <c:v>-0.1160081</c:v>
                </c:pt>
                <c:pt idx="3468">
                  <c:v>-0.1551797</c:v>
                </c:pt>
                <c:pt idx="3469">
                  <c:v>-0.1190213</c:v>
                </c:pt>
                <c:pt idx="3471">
                  <c:v>-0.1702457</c:v>
                </c:pt>
                <c:pt idx="3472">
                  <c:v>-0.1280609</c:v>
                </c:pt>
                <c:pt idx="3474">
                  <c:v>-0.1612061</c:v>
                </c:pt>
                <c:pt idx="3475">
                  <c:v>-0.1431269</c:v>
                </c:pt>
                <c:pt idx="3477">
                  <c:v>0.387196</c:v>
                </c:pt>
                <c:pt idx="3478">
                  <c:v>0.3932224</c:v>
                </c:pt>
                <c:pt idx="3480">
                  <c:v>0.387196</c:v>
                </c:pt>
                <c:pt idx="3481">
                  <c:v>0.4082883</c:v>
                </c:pt>
                <c:pt idx="3483">
                  <c:v>0.2757076</c:v>
                </c:pt>
                <c:pt idx="3484">
                  <c:v>0.3028264</c:v>
                </c:pt>
                <c:pt idx="3486">
                  <c:v>0.251602</c:v>
                </c:pt>
                <c:pt idx="3487">
                  <c:v>0.311866</c:v>
                </c:pt>
                <c:pt idx="3489">
                  <c:v>0.0708102</c:v>
                </c:pt>
                <c:pt idx="3490">
                  <c:v>0.0768366</c:v>
                </c:pt>
                <c:pt idx="3492">
                  <c:v>0.2485888</c:v>
                </c:pt>
                <c:pt idx="3493">
                  <c:v>0.3239188</c:v>
                </c:pt>
                <c:pt idx="3495">
                  <c:v>0.3209056</c:v>
                </c:pt>
                <c:pt idx="3496">
                  <c:v>0.3630904</c:v>
                </c:pt>
                <c:pt idx="3498">
                  <c:v>0.2937868</c:v>
                </c:pt>
                <c:pt idx="3499">
                  <c:v>0.3630904</c:v>
                </c:pt>
                <c:pt idx="3501">
                  <c:v>0.2636548</c:v>
                </c:pt>
                <c:pt idx="3502">
                  <c:v>0.3600772</c:v>
                </c:pt>
                <c:pt idx="3504">
                  <c:v>0.1853117</c:v>
                </c:pt>
                <c:pt idx="3505">
                  <c:v>0.2244833</c:v>
                </c:pt>
                <c:pt idx="3507">
                  <c:v>0.2335229</c:v>
                </c:pt>
                <c:pt idx="3508">
                  <c:v>0.3600772</c:v>
                </c:pt>
                <c:pt idx="3510">
                  <c:v>0.1642193</c:v>
                </c:pt>
                <c:pt idx="3511">
                  <c:v>0.357064</c:v>
                </c:pt>
                <c:pt idx="3513">
                  <c:v>0.1431269</c:v>
                </c:pt>
                <c:pt idx="3514">
                  <c:v>0.357064</c:v>
                </c:pt>
                <c:pt idx="3516">
                  <c:v>0.1340873</c:v>
                </c:pt>
                <c:pt idx="3517">
                  <c:v>0.357064</c:v>
                </c:pt>
                <c:pt idx="3519">
                  <c:v>0.1401137</c:v>
                </c:pt>
                <c:pt idx="3520">
                  <c:v>0.3540508</c:v>
                </c:pt>
                <c:pt idx="3522">
                  <c:v>0.1401137</c:v>
                </c:pt>
                <c:pt idx="3523">
                  <c:v>0.3540508</c:v>
                </c:pt>
                <c:pt idx="3525">
                  <c:v>0.1401137</c:v>
                </c:pt>
                <c:pt idx="3526">
                  <c:v>0.3510376</c:v>
                </c:pt>
                <c:pt idx="3528">
                  <c:v>0.1371005</c:v>
                </c:pt>
                <c:pt idx="3529">
                  <c:v>0.3480244</c:v>
                </c:pt>
                <c:pt idx="3531">
                  <c:v>0.1431269</c:v>
                </c:pt>
                <c:pt idx="3532">
                  <c:v>0.2455756</c:v>
                </c:pt>
                <c:pt idx="3534">
                  <c:v>0.281734</c:v>
                </c:pt>
                <c:pt idx="3535">
                  <c:v>0.3480244</c:v>
                </c:pt>
                <c:pt idx="3537">
                  <c:v>0.1521665</c:v>
                </c:pt>
                <c:pt idx="3538">
                  <c:v>0.2154437</c:v>
                </c:pt>
                <c:pt idx="3540">
                  <c:v>0.2787208</c:v>
                </c:pt>
                <c:pt idx="3541">
                  <c:v>0.3450112</c:v>
                </c:pt>
                <c:pt idx="3543">
                  <c:v>0.1612061</c:v>
                </c:pt>
                <c:pt idx="3544">
                  <c:v>0.1732589</c:v>
                </c:pt>
                <c:pt idx="3546">
                  <c:v>0.1792853</c:v>
                </c:pt>
                <c:pt idx="3547">
                  <c:v>0.1822985</c:v>
                </c:pt>
                <c:pt idx="3549">
                  <c:v>-0.2365361</c:v>
                </c:pt>
                <c:pt idx="3550">
                  <c:v>-0.2064041</c:v>
                </c:pt>
                <c:pt idx="3552">
                  <c:v>-0.2335229</c:v>
                </c:pt>
                <c:pt idx="3553">
                  <c:v>-0.2033909</c:v>
                </c:pt>
                <c:pt idx="3555">
                  <c:v>-0.2214701</c:v>
                </c:pt>
                <c:pt idx="3556">
                  <c:v>-0.1913381</c:v>
                </c:pt>
                <c:pt idx="3558">
                  <c:v>-0.2124305</c:v>
                </c:pt>
                <c:pt idx="3559">
                  <c:v>-0.1792853</c:v>
                </c:pt>
                <c:pt idx="3561">
                  <c:v>-0.2064041</c:v>
                </c:pt>
                <c:pt idx="3562">
                  <c:v>-0.1702457</c:v>
                </c:pt>
                <c:pt idx="3564">
                  <c:v>-0.1913381</c:v>
                </c:pt>
                <c:pt idx="3565">
                  <c:v>-0.1371005</c:v>
                </c:pt>
                <c:pt idx="3567">
                  <c:v>-0.1792853</c:v>
                </c:pt>
                <c:pt idx="3568">
                  <c:v>-0.1250477</c:v>
                </c:pt>
                <c:pt idx="3570">
                  <c:v>-0.1491533</c:v>
                </c:pt>
                <c:pt idx="3571">
                  <c:v>-0.1220345</c:v>
                </c:pt>
                <c:pt idx="3573">
                  <c:v>-0.1340873</c:v>
                </c:pt>
                <c:pt idx="3574">
                  <c:v>-0.0798498</c:v>
                </c:pt>
                <c:pt idx="3576">
                  <c:v>-0.1340873</c:v>
                </c:pt>
                <c:pt idx="3577">
                  <c:v>-0.052731</c:v>
                </c:pt>
                <c:pt idx="3579">
                  <c:v>-0.1310741</c:v>
                </c:pt>
                <c:pt idx="3580">
                  <c:v>-0.0406782</c:v>
                </c:pt>
                <c:pt idx="3582">
                  <c:v>-0.1250477</c:v>
                </c:pt>
                <c:pt idx="3583">
                  <c:v>-0.0195858</c:v>
                </c:pt>
                <c:pt idx="3585">
                  <c:v>-0.1009421</c:v>
                </c:pt>
                <c:pt idx="3586">
                  <c:v>-0.0256122</c:v>
                </c:pt>
                <c:pt idx="3588">
                  <c:v>-0.0858761</c:v>
                </c:pt>
                <c:pt idx="3589">
                  <c:v>-0.0286254</c:v>
                </c:pt>
                <c:pt idx="3591">
                  <c:v>0.3600772</c:v>
                </c:pt>
                <c:pt idx="3592">
                  <c:v>0.3691168</c:v>
                </c:pt>
                <c:pt idx="3594">
                  <c:v>0.3510376</c:v>
                </c:pt>
                <c:pt idx="3595">
                  <c:v>0.37213</c:v>
                </c:pt>
                <c:pt idx="3597">
                  <c:v>0.2455756</c:v>
                </c:pt>
                <c:pt idx="3598">
                  <c:v>0.2606416</c:v>
                </c:pt>
                <c:pt idx="3600">
                  <c:v>0.631265</c:v>
                </c:pt>
                <c:pt idx="3601">
                  <c:v>0.676463</c:v>
                </c:pt>
                <c:pt idx="3603">
                  <c:v>0.631265</c:v>
                </c:pt>
                <c:pt idx="3604">
                  <c:v>0.6824894</c:v>
                </c:pt>
                <c:pt idx="3606">
                  <c:v>0.6282518</c:v>
                </c:pt>
                <c:pt idx="3607">
                  <c:v>0.6885158</c:v>
                </c:pt>
                <c:pt idx="3609">
                  <c:v>0.6282518</c:v>
                </c:pt>
                <c:pt idx="3610">
                  <c:v>0.6975554</c:v>
                </c:pt>
                <c:pt idx="3612">
                  <c:v>0.6403046</c:v>
                </c:pt>
                <c:pt idx="3613">
                  <c:v>0.7035818</c:v>
                </c:pt>
                <c:pt idx="3615">
                  <c:v>0.6493442</c:v>
                </c:pt>
                <c:pt idx="3616">
                  <c:v>0.7096082</c:v>
                </c:pt>
                <c:pt idx="3618">
                  <c:v>0.6493442</c:v>
                </c:pt>
                <c:pt idx="3619">
                  <c:v>0.7156346</c:v>
                </c:pt>
                <c:pt idx="3621">
                  <c:v>0.646331</c:v>
                </c:pt>
                <c:pt idx="3622">
                  <c:v>0.7216609</c:v>
                </c:pt>
                <c:pt idx="3624">
                  <c:v>0.6493442</c:v>
                </c:pt>
                <c:pt idx="3625">
                  <c:v>0.7276873</c:v>
                </c:pt>
                <c:pt idx="3627">
                  <c:v>0.6553706</c:v>
                </c:pt>
                <c:pt idx="3628">
                  <c:v>0.7337137</c:v>
                </c:pt>
                <c:pt idx="3630">
                  <c:v>0.6885158</c:v>
                </c:pt>
                <c:pt idx="3631">
                  <c:v>0.7337137</c:v>
                </c:pt>
                <c:pt idx="3633">
                  <c:v>0.7397401</c:v>
                </c:pt>
                <c:pt idx="3634">
                  <c:v>0.7427532999999999</c:v>
                </c:pt>
                <c:pt idx="3636">
                  <c:v>0.706595</c:v>
                </c:pt>
                <c:pt idx="3637">
                  <c:v>0.7427532999999999</c:v>
                </c:pt>
                <c:pt idx="3639">
                  <c:v>0.7186477999999999</c:v>
                </c:pt>
                <c:pt idx="3640">
                  <c:v>0.7397401</c:v>
                </c:pt>
                <c:pt idx="3642">
                  <c:v>0.7276873</c:v>
                </c:pt>
                <c:pt idx="3643">
                  <c:v>0.7367269</c:v>
                </c:pt>
                <c:pt idx="3645">
                  <c:v>0.2787208</c:v>
                </c:pt>
                <c:pt idx="3646">
                  <c:v>0.281734</c:v>
                </c:pt>
                <c:pt idx="3648">
                  <c:v>0.2757076</c:v>
                </c:pt>
                <c:pt idx="3649">
                  <c:v>0.2998132</c:v>
                </c:pt>
                <c:pt idx="3651">
                  <c:v>-0.1220345</c:v>
                </c:pt>
                <c:pt idx="3652">
                  <c:v>-0.0828629</c:v>
                </c:pt>
                <c:pt idx="3654">
                  <c:v>-0.1220345</c:v>
                </c:pt>
                <c:pt idx="3655">
                  <c:v>-0.0798498</c:v>
                </c:pt>
                <c:pt idx="3657">
                  <c:v>-0.1702457</c:v>
                </c:pt>
                <c:pt idx="3658">
                  <c:v>-0.1401137</c:v>
                </c:pt>
                <c:pt idx="3660">
                  <c:v>-0.1340873</c:v>
                </c:pt>
                <c:pt idx="3661">
                  <c:v>-0.0708102</c:v>
                </c:pt>
                <c:pt idx="3663">
                  <c:v>-0.1702457</c:v>
                </c:pt>
                <c:pt idx="3664">
                  <c:v>-0.0647838</c:v>
                </c:pt>
                <c:pt idx="3666">
                  <c:v>-0.1792853</c:v>
                </c:pt>
                <c:pt idx="3667">
                  <c:v>-0.037665</c:v>
                </c:pt>
                <c:pt idx="3669">
                  <c:v>-0.1732589</c:v>
                </c:pt>
                <c:pt idx="3670">
                  <c:v>-0.0165726</c:v>
                </c:pt>
                <c:pt idx="3672">
                  <c:v>-0.0045198</c:v>
                </c:pt>
                <c:pt idx="3673">
                  <c:v>0.0135594</c:v>
                </c:pt>
                <c:pt idx="3675">
                  <c:v>-0.0768366</c:v>
                </c:pt>
                <c:pt idx="3676">
                  <c:v>0.052731</c:v>
                </c:pt>
                <c:pt idx="3678">
                  <c:v>-0.0798498</c:v>
                </c:pt>
                <c:pt idx="3679">
                  <c:v>0.0617706</c:v>
                </c:pt>
                <c:pt idx="3681">
                  <c:v>-0.0828629</c:v>
                </c:pt>
                <c:pt idx="3682">
                  <c:v>0.0617706</c:v>
                </c:pt>
                <c:pt idx="3684">
                  <c:v>-0.0828629</c:v>
                </c:pt>
                <c:pt idx="3685">
                  <c:v>0.0617706</c:v>
                </c:pt>
                <c:pt idx="3687">
                  <c:v>-0.0828629</c:v>
                </c:pt>
                <c:pt idx="3688">
                  <c:v>0.0436914</c:v>
                </c:pt>
                <c:pt idx="3690">
                  <c:v>-0.0858761</c:v>
                </c:pt>
                <c:pt idx="3691">
                  <c:v>0.0256122</c:v>
                </c:pt>
                <c:pt idx="3693">
                  <c:v>-0.0858761</c:v>
                </c:pt>
                <c:pt idx="3694">
                  <c:v>0.007533</c:v>
                </c:pt>
                <c:pt idx="3696">
                  <c:v>-0.0888893</c:v>
                </c:pt>
                <c:pt idx="3697">
                  <c:v>-0.0135594</c:v>
                </c:pt>
                <c:pt idx="3699">
                  <c:v>-0.0888893</c:v>
                </c:pt>
                <c:pt idx="3700">
                  <c:v>-0.0346518</c:v>
                </c:pt>
                <c:pt idx="3702">
                  <c:v>-0.0888893</c:v>
                </c:pt>
                <c:pt idx="3703">
                  <c:v>-0.0557442</c:v>
                </c:pt>
                <c:pt idx="3705">
                  <c:v>1.4719473</c:v>
                </c:pt>
                <c:pt idx="3706">
                  <c:v>1.4779737</c:v>
                </c:pt>
                <c:pt idx="3708">
                  <c:v>1.4659209</c:v>
                </c:pt>
                <c:pt idx="3709">
                  <c:v>1.4779737</c:v>
                </c:pt>
                <c:pt idx="3711">
                  <c:v>1.4629077</c:v>
                </c:pt>
                <c:pt idx="3712">
                  <c:v>1.4719473</c:v>
                </c:pt>
                <c:pt idx="3714">
                  <c:v>1.4538681</c:v>
                </c:pt>
                <c:pt idx="3715">
                  <c:v>1.4629077</c:v>
                </c:pt>
                <c:pt idx="3717">
                  <c:v>1.4478417</c:v>
                </c:pt>
                <c:pt idx="3718">
                  <c:v>1.4508549</c:v>
                </c:pt>
                <c:pt idx="3720">
                  <c:v>1.3966173</c:v>
                </c:pt>
                <c:pt idx="3721">
                  <c:v>1.4116833</c:v>
                </c:pt>
                <c:pt idx="3723">
                  <c:v>1.4418153</c:v>
                </c:pt>
                <c:pt idx="3724">
                  <c:v>1.4568813</c:v>
                </c:pt>
                <c:pt idx="3726">
                  <c:v>1.3905909</c:v>
                </c:pt>
                <c:pt idx="3727">
                  <c:v>1.4267493</c:v>
                </c:pt>
                <c:pt idx="3729">
                  <c:v>1.4327757</c:v>
                </c:pt>
                <c:pt idx="3730">
                  <c:v>1.4478417</c:v>
                </c:pt>
                <c:pt idx="3732">
                  <c:v>1.3875777</c:v>
                </c:pt>
                <c:pt idx="3733">
                  <c:v>1.4357889</c:v>
                </c:pt>
                <c:pt idx="3735">
                  <c:v>1.3785381</c:v>
                </c:pt>
                <c:pt idx="3736">
                  <c:v>1.4327757</c:v>
                </c:pt>
                <c:pt idx="3738">
                  <c:v>1.3694985</c:v>
                </c:pt>
                <c:pt idx="3739">
                  <c:v>1.4327757</c:v>
                </c:pt>
                <c:pt idx="3741">
                  <c:v>1.3514194</c:v>
                </c:pt>
                <c:pt idx="3742">
                  <c:v>1.4598945</c:v>
                </c:pt>
                <c:pt idx="3744">
                  <c:v>1.3484062</c:v>
                </c:pt>
                <c:pt idx="3745">
                  <c:v>1.4689341</c:v>
                </c:pt>
                <c:pt idx="3747">
                  <c:v>1.3514194</c:v>
                </c:pt>
                <c:pt idx="3748">
                  <c:v>1.4388021</c:v>
                </c:pt>
                <c:pt idx="3750">
                  <c:v>1.3484062</c:v>
                </c:pt>
                <c:pt idx="3751">
                  <c:v>1.4267493</c:v>
                </c:pt>
                <c:pt idx="3753">
                  <c:v>1.360459</c:v>
                </c:pt>
                <c:pt idx="3754">
                  <c:v>1.4056569</c:v>
                </c:pt>
                <c:pt idx="3756">
                  <c:v>1.360459</c:v>
                </c:pt>
                <c:pt idx="3757">
                  <c:v>1.4026437</c:v>
                </c:pt>
                <c:pt idx="3759">
                  <c:v>1.3634721</c:v>
                </c:pt>
                <c:pt idx="3760">
                  <c:v>1.4086701</c:v>
                </c:pt>
                <c:pt idx="3762">
                  <c:v>1.3694985</c:v>
                </c:pt>
                <c:pt idx="3763">
                  <c:v>1.4056569</c:v>
                </c:pt>
                <c:pt idx="3765">
                  <c:v>1.3845645</c:v>
                </c:pt>
                <c:pt idx="3766">
                  <c:v>1.3905909</c:v>
                </c:pt>
                <c:pt idx="3768">
                  <c:v>1.360459</c:v>
                </c:pt>
                <c:pt idx="3769">
                  <c:v>1.3905909</c:v>
                </c:pt>
                <c:pt idx="3771">
                  <c:v>1.2580102</c:v>
                </c:pt>
                <c:pt idx="3772">
                  <c:v>1.4448285</c:v>
                </c:pt>
                <c:pt idx="3774">
                  <c:v>1.239931</c:v>
                </c:pt>
                <c:pt idx="3775">
                  <c:v>1.4478417</c:v>
                </c:pt>
                <c:pt idx="3777">
                  <c:v>1.1856935</c:v>
                </c:pt>
                <c:pt idx="3778">
                  <c:v>1.4659209</c:v>
                </c:pt>
                <c:pt idx="3780">
                  <c:v>1.1615879</c:v>
                </c:pt>
                <c:pt idx="3781">
                  <c:v>1.4870133</c:v>
                </c:pt>
                <c:pt idx="3783">
                  <c:v>1.1495351</c:v>
                </c:pt>
                <c:pt idx="3784">
                  <c:v>1.5111189</c:v>
                </c:pt>
                <c:pt idx="3786">
                  <c:v>1.1103635</c:v>
                </c:pt>
                <c:pt idx="3787">
                  <c:v>1.4508549</c:v>
                </c:pt>
                <c:pt idx="3789">
                  <c:v>1.1103635</c:v>
                </c:pt>
                <c:pt idx="3790">
                  <c:v>1.345393</c:v>
                </c:pt>
                <c:pt idx="3792">
                  <c:v>1.4086701</c:v>
                </c:pt>
                <c:pt idx="3793">
                  <c:v>1.4478417</c:v>
                </c:pt>
                <c:pt idx="3795">
                  <c:v>1.1344691</c:v>
                </c:pt>
                <c:pt idx="3796">
                  <c:v>1.1374823</c:v>
                </c:pt>
                <c:pt idx="3798">
                  <c:v>1.209799</c:v>
                </c:pt>
                <c:pt idx="3799">
                  <c:v>1.2580102</c:v>
                </c:pt>
                <c:pt idx="3801">
                  <c:v>1.2067858</c:v>
                </c:pt>
                <c:pt idx="3802">
                  <c:v>1.209799</c:v>
                </c:pt>
                <c:pt idx="3804">
                  <c:v>-0.1853117</c:v>
                </c:pt>
                <c:pt idx="3805">
                  <c:v>-0.1762721</c:v>
                </c:pt>
                <c:pt idx="3807">
                  <c:v>-0.1943513</c:v>
                </c:pt>
                <c:pt idx="3808">
                  <c:v>-0.0798498</c:v>
                </c:pt>
                <c:pt idx="3810">
                  <c:v>-0.2395493</c:v>
                </c:pt>
                <c:pt idx="3811">
                  <c:v>-0.0828629</c:v>
                </c:pt>
                <c:pt idx="3813">
                  <c:v>-0.2365361</c:v>
                </c:pt>
                <c:pt idx="3814">
                  <c:v>-0.0858761</c:v>
                </c:pt>
                <c:pt idx="3816">
                  <c:v>-0.2365361</c:v>
                </c:pt>
                <c:pt idx="3817">
                  <c:v>-0.0858761</c:v>
                </c:pt>
                <c:pt idx="3819">
                  <c:v>-0.2365361</c:v>
                </c:pt>
                <c:pt idx="3820">
                  <c:v>-0.0858761</c:v>
                </c:pt>
                <c:pt idx="3822">
                  <c:v>-0.2395493</c:v>
                </c:pt>
                <c:pt idx="3823">
                  <c:v>-0.0888893</c:v>
                </c:pt>
                <c:pt idx="3825">
                  <c:v>-0.1853117</c:v>
                </c:pt>
                <c:pt idx="3826">
                  <c:v>-0.0888893</c:v>
                </c:pt>
                <c:pt idx="3828">
                  <c:v>-0.1883249</c:v>
                </c:pt>
                <c:pt idx="3829">
                  <c:v>-0.0919025</c:v>
                </c:pt>
                <c:pt idx="3831">
                  <c:v>-0.1853117</c:v>
                </c:pt>
                <c:pt idx="3832">
                  <c:v>-0.0919025</c:v>
                </c:pt>
                <c:pt idx="3834">
                  <c:v>-0.1702457</c:v>
                </c:pt>
                <c:pt idx="3835">
                  <c:v>-0.0919025</c:v>
                </c:pt>
                <c:pt idx="3837">
                  <c:v>-0.1702457</c:v>
                </c:pt>
                <c:pt idx="3838">
                  <c:v>-0.0768366</c:v>
                </c:pt>
                <c:pt idx="3840">
                  <c:v>-0.1220345</c:v>
                </c:pt>
                <c:pt idx="3841">
                  <c:v>-0.0979289</c:v>
                </c:pt>
                <c:pt idx="3843">
                  <c:v>-0.1220345</c:v>
                </c:pt>
                <c:pt idx="3844">
                  <c:v>-0.1160081</c:v>
                </c:pt>
                <c:pt idx="3846">
                  <c:v>0.5137503</c:v>
                </c:pt>
                <c:pt idx="3847">
                  <c:v>0.5167635</c:v>
                </c:pt>
                <c:pt idx="3849">
                  <c:v>0.5077239</c:v>
                </c:pt>
                <c:pt idx="3850">
                  <c:v>0.5258031</c:v>
                </c:pt>
                <c:pt idx="3852">
                  <c:v>0.5107371000000001</c:v>
                </c:pt>
                <c:pt idx="3853">
                  <c:v>0.5258031</c:v>
                </c:pt>
                <c:pt idx="3855">
                  <c:v>0.4866315</c:v>
                </c:pt>
                <c:pt idx="3856">
                  <c:v>0.5197767</c:v>
                </c:pt>
                <c:pt idx="3858">
                  <c:v>0.4926579</c:v>
                </c:pt>
                <c:pt idx="3859">
                  <c:v>0.5107371000000001</c:v>
                </c:pt>
                <c:pt idx="3861">
                  <c:v>0.4956711</c:v>
                </c:pt>
                <c:pt idx="3862">
                  <c:v>0.5107371000000001</c:v>
                </c:pt>
                <c:pt idx="3864">
                  <c:v>0.4986843</c:v>
                </c:pt>
                <c:pt idx="3865">
                  <c:v>0.5107371000000001</c:v>
                </c:pt>
                <c:pt idx="3867">
                  <c:v>0.4986843</c:v>
                </c:pt>
                <c:pt idx="3868">
                  <c:v>0.5107371000000001</c:v>
                </c:pt>
                <c:pt idx="3870">
                  <c:v>0.4595127</c:v>
                </c:pt>
                <c:pt idx="3871">
                  <c:v>0.4685523</c:v>
                </c:pt>
                <c:pt idx="3873">
                  <c:v>0.4564995</c:v>
                </c:pt>
                <c:pt idx="3874">
                  <c:v>0.4655391</c:v>
                </c:pt>
                <c:pt idx="3876">
                  <c:v>0.4595127</c:v>
                </c:pt>
                <c:pt idx="3877">
                  <c:v>0.4926579</c:v>
                </c:pt>
                <c:pt idx="3879">
                  <c:v>0.4595127</c:v>
                </c:pt>
                <c:pt idx="3880">
                  <c:v>0.5107371000000001</c:v>
                </c:pt>
                <c:pt idx="3882">
                  <c:v>0.4564995</c:v>
                </c:pt>
                <c:pt idx="3883">
                  <c:v>0.5137503</c:v>
                </c:pt>
                <c:pt idx="3885">
                  <c:v>0.4595127</c:v>
                </c:pt>
                <c:pt idx="3886">
                  <c:v>0.5107371000000001</c:v>
                </c:pt>
                <c:pt idx="3888">
                  <c:v>0.4715655</c:v>
                </c:pt>
                <c:pt idx="3889">
                  <c:v>0.5077239</c:v>
                </c:pt>
                <c:pt idx="3891">
                  <c:v>0.4775919</c:v>
                </c:pt>
                <c:pt idx="3892">
                  <c:v>0.5047107</c:v>
                </c:pt>
                <c:pt idx="3894">
                  <c:v>0.4775919</c:v>
                </c:pt>
                <c:pt idx="3895">
                  <c:v>0.5197767</c:v>
                </c:pt>
                <c:pt idx="3897">
                  <c:v>0.4836183</c:v>
                </c:pt>
                <c:pt idx="3898">
                  <c:v>0.5378559000000001</c:v>
                </c:pt>
                <c:pt idx="3900">
                  <c:v>0.4836183</c:v>
                </c:pt>
                <c:pt idx="3901">
                  <c:v>0.5559351</c:v>
                </c:pt>
                <c:pt idx="3903">
                  <c:v>0.4806051</c:v>
                </c:pt>
                <c:pt idx="3904">
                  <c:v>0.5107371000000001</c:v>
                </c:pt>
                <c:pt idx="3906">
                  <c:v>0.5197767</c:v>
                </c:pt>
                <c:pt idx="3907">
                  <c:v>0.5830538</c:v>
                </c:pt>
                <c:pt idx="3909">
                  <c:v>0.4474599</c:v>
                </c:pt>
                <c:pt idx="3910">
                  <c:v>0.5047107</c:v>
                </c:pt>
                <c:pt idx="3912">
                  <c:v>0.5288163</c:v>
                </c:pt>
                <c:pt idx="3913">
                  <c:v>0.5951066</c:v>
                </c:pt>
                <c:pt idx="3915">
                  <c:v>0.4564995</c:v>
                </c:pt>
                <c:pt idx="3916">
                  <c:v>0.5077239</c:v>
                </c:pt>
                <c:pt idx="3918">
                  <c:v>0.5288163</c:v>
                </c:pt>
                <c:pt idx="3919">
                  <c:v>0.601133</c:v>
                </c:pt>
                <c:pt idx="3921">
                  <c:v>0.5227899</c:v>
                </c:pt>
                <c:pt idx="3922">
                  <c:v>0.601133</c:v>
                </c:pt>
                <c:pt idx="3924">
                  <c:v>0.5137503</c:v>
                </c:pt>
                <c:pt idx="3925">
                  <c:v>0.601133</c:v>
                </c:pt>
                <c:pt idx="3927">
                  <c:v>0.5137503</c:v>
                </c:pt>
                <c:pt idx="3928">
                  <c:v>0.601133</c:v>
                </c:pt>
                <c:pt idx="3930">
                  <c:v>0.586067</c:v>
                </c:pt>
                <c:pt idx="3931">
                  <c:v>0.601133</c:v>
                </c:pt>
                <c:pt idx="3933">
                  <c:v>0.2455756</c:v>
                </c:pt>
                <c:pt idx="3934">
                  <c:v>0.2787208</c:v>
                </c:pt>
                <c:pt idx="3936">
                  <c:v>0.2214701</c:v>
                </c:pt>
                <c:pt idx="3937">
                  <c:v>0.281734</c:v>
                </c:pt>
                <c:pt idx="3939">
                  <c:v>0.2184569</c:v>
                </c:pt>
                <c:pt idx="3940">
                  <c:v>0.281734</c:v>
                </c:pt>
                <c:pt idx="3942">
                  <c:v>0.2154437</c:v>
                </c:pt>
                <c:pt idx="3943">
                  <c:v>0.2847472</c:v>
                </c:pt>
                <c:pt idx="3945">
                  <c:v>0.2124305</c:v>
                </c:pt>
                <c:pt idx="3946">
                  <c:v>0.2847472</c:v>
                </c:pt>
                <c:pt idx="3948">
                  <c:v>0.2094173</c:v>
                </c:pt>
                <c:pt idx="3949">
                  <c:v>0.2847472</c:v>
                </c:pt>
                <c:pt idx="3951">
                  <c:v>0.2094173</c:v>
                </c:pt>
                <c:pt idx="3952">
                  <c:v>0.2877604</c:v>
                </c:pt>
                <c:pt idx="3954">
                  <c:v>0.2064041</c:v>
                </c:pt>
                <c:pt idx="3955">
                  <c:v>0.2877604</c:v>
                </c:pt>
                <c:pt idx="3957">
                  <c:v>0.1973645</c:v>
                </c:pt>
                <c:pt idx="3958">
                  <c:v>0.3028264</c:v>
                </c:pt>
                <c:pt idx="3960">
                  <c:v>0.1913381</c:v>
                </c:pt>
                <c:pt idx="3961">
                  <c:v>0.3028264</c:v>
                </c:pt>
                <c:pt idx="3963">
                  <c:v>0.1853117</c:v>
                </c:pt>
                <c:pt idx="3964">
                  <c:v>0.3058396</c:v>
                </c:pt>
                <c:pt idx="3966">
                  <c:v>0.1762721</c:v>
                </c:pt>
                <c:pt idx="3967">
                  <c:v>0.3058396</c:v>
                </c:pt>
                <c:pt idx="3969">
                  <c:v>0.1732589</c:v>
                </c:pt>
                <c:pt idx="3970">
                  <c:v>0.2033909</c:v>
                </c:pt>
                <c:pt idx="3972">
                  <c:v>0.2094173</c:v>
                </c:pt>
                <c:pt idx="3973">
                  <c:v>0.266668</c:v>
                </c:pt>
                <c:pt idx="3975">
                  <c:v>0.3510376</c:v>
                </c:pt>
                <c:pt idx="3976">
                  <c:v>0.3630904</c:v>
                </c:pt>
                <c:pt idx="3978">
                  <c:v>2.4090519</c:v>
                </c:pt>
                <c:pt idx="3979">
                  <c:v>2.4211047</c:v>
                </c:pt>
                <c:pt idx="3981">
                  <c:v>2.4000123</c:v>
                </c:pt>
                <c:pt idx="3982">
                  <c:v>2.4120651</c:v>
                </c:pt>
                <c:pt idx="3984">
                  <c:v>0.0346518</c:v>
                </c:pt>
                <c:pt idx="3985">
                  <c:v>0.052731</c:v>
                </c:pt>
                <c:pt idx="3987">
                  <c:v>0.0165726</c:v>
                </c:pt>
                <c:pt idx="3988">
                  <c:v>0.0587574</c:v>
                </c:pt>
                <c:pt idx="3990">
                  <c:v>0.1009421</c:v>
                </c:pt>
                <c:pt idx="3991">
                  <c:v>0.1099817</c:v>
                </c:pt>
                <c:pt idx="3993">
                  <c:v>0.1220345</c:v>
                </c:pt>
                <c:pt idx="3994">
                  <c:v>0.1461401</c:v>
                </c:pt>
                <c:pt idx="3996">
                  <c:v>0.1792853</c:v>
                </c:pt>
                <c:pt idx="3997">
                  <c:v>0.1853117</c:v>
                </c:pt>
                <c:pt idx="3999">
                  <c:v>0.2033909</c:v>
                </c:pt>
                <c:pt idx="4000">
                  <c:v>0.2154437</c:v>
                </c:pt>
                <c:pt idx="4002">
                  <c:v>0.007533</c:v>
                </c:pt>
                <c:pt idx="4003">
                  <c:v>0.2033909</c:v>
                </c:pt>
                <c:pt idx="4005">
                  <c:v>0.0165726</c:v>
                </c:pt>
                <c:pt idx="4006">
                  <c:v>0.2003777</c:v>
                </c:pt>
                <c:pt idx="4008">
                  <c:v>0.0557442</c:v>
                </c:pt>
                <c:pt idx="4009">
                  <c:v>0.2094173</c:v>
                </c:pt>
                <c:pt idx="4011">
                  <c:v>0.0647838</c:v>
                </c:pt>
                <c:pt idx="4012">
                  <c:v>0.2244833</c:v>
                </c:pt>
                <c:pt idx="4014">
                  <c:v>0.0647838</c:v>
                </c:pt>
                <c:pt idx="4015">
                  <c:v>0.2244833</c:v>
                </c:pt>
                <c:pt idx="4017">
                  <c:v>0.0647838</c:v>
                </c:pt>
                <c:pt idx="4018">
                  <c:v>0.2244833</c:v>
                </c:pt>
                <c:pt idx="4020">
                  <c:v>0.0828629</c:v>
                </c:pt>
                <c:pt idx="4021">
                  <c:v>0.2274965</c:v>
                </c:pt>
                <c:pt idx="4023">
                  <c:v>0.1039553</c:v>
                </c:pt>
                <c:pt idx="4024">
                  <c:v>0.2274965</c:v>
                </c:pt>
                <c:pt idx="4026">
                  <c:v>0.1220345</c:v>
                </c:pt>
                <c:pt idx="4027">
                  <c:v>0.2184569</c:v>
                </c:pt>
                <c:pt idx="4029">
                  <c:v>0.1461401</c:v>
                </c:pt>
                <c:pt idx="4030">
                  <c:v>0.2154437</c:v>
                </c:pt>
                <c:pt idx="4032">
                  <c:v>0.1702457</c:v>
                </c:pt>
                <c:pt idx="4033">
                  <c:v>0.1822985</c:v>
                </c:pt>
                <c:pt idx="4035">
                  <c:v>0.0798498</c:v>
                </c:pt>
                <c:pt idx="4036">
                  <c:v>0.1280609</c:v>
                </c:pt>
                <c:pt idx="4038">
                  <c:v>0.0708102</c:v>
                </c:pt>
                <c:pt idx="4039">
                  <c:v>0.1340873</c:v>
                </c:pt>
                <c:pt idx="4041">
                  <c:v>0.0406782</c:v>
                </c:pt>
                <c:pt idx="4042">
                  <c:v>0.1491533</c:v>
                </c:pt>
                <c:pt idx="4044">
                  <c:v>0.1612061</c:v>
                </c:pt>
                <c:pt idx="4045">
                  <c:v>0.1702457</c:v>
                </c:pt>
                <c:pt idx="4047">
                  <c:v>0.0436914</c:v>
                </c:pt>
                <c:pt idx="4048">
                  <c:v>0.1792853</c:v>
                </c:pt>
                <c:pt idx="4050">
                  <c:v>0.0436914</c:v>
                </c:pt>
                <c:pt idx="4051">
                  <c:v>0.1883249</c:v>
                </c:pt>
                <c:pt idx="4053">
                  <c:v>0.0497178</c:v>
                </c:pt>
                <c:pt idx="4054">
                  <c:v>0.1943513</c:v>
                </c:pt>
                <c:pt idx="4056">
                  <c:v>0.0557442</c:v>
                </c:pt>
                <c:pt idx="4057">
                  <c:v>0.2003777</c:v>
                </c:pt>
                <c:pt idx="4059">
                  <c:v>0.0557442</c:v>
                </c:pt>
                <c:pt idx="4060">
                  <c:v>0.2094173</c:v>
                </c:pt>
                <c:pt idx="4062">
                  <c:v>0.0557442</c:v>
                </c:pt>
                <c:pt idx="4063">
                  <c:v>0.2124305</c:v>
                </c:pt>
                <c:pt idx="4065">
                  <c:v>0.0617706</c:v>
                </c:pt>
                <c:pt idx="4066">
                  <c:v>0.0979289</c:v>
                </c:pt>
                <c:pt idx="4068">
                  <c:v>0.1129949</c:v>
                </c:pt>
                <c:pt idx="4069">
                  <c:v>0.1190213</c:v>
                </c:pt>
                <c:pt idx="4071">
                  <c:v>0.1491533</c:v>
                </c:pt>
                <c:pt idx="4072">
                  <c:v>0.1762721</c:v>
                </c:pt>
                <c:pt idx="4074">
                  <c:v>0.1883249</c:v>
                </c:pt>
                <c:pt idx="4075">
                  <c:v>0.2003777</c:v>
                </c:pt>
                <c:pt idx="4077">
                  <c:v>-1.2791026</c:v>
                </c:pt>
                <c:pt idx="4078">
                  <c:v>-1.2519838</c:v>
                </c:pt>
                <c:pt idx="4080">
                  <c:v>-1.2911554</c:v>
                </c:pt>
                <c:pt idx="4081">
                  <c:v>-1.2459574</c:v>
                </c:pt>
                <c:pt idx="4083">
                  <c:v>-1.2881422</c:v>
                </c:pt>
                <c:pt idx="4084">
                  <c:v>-1.2429442</c:v>
                </c:pt>
                <c:pt idx="4086">
                  <c:v>-1.2670498</c:v>
                </c:pt>
                <c:pt idx="4087">
                  <c:v>-1.2369178</c:v>
                </c:pt>
                <c:pt idx="4089">
                  <c:v>-1.2339046</c:v>
                </c:pt>
                <c:pt idx="4090">
                  <c:v>-1.2308914</c:v>
                </c:pt>
                <c:pt idx="4092">
                  <c:v>1.209799</c:v>
                </c:pt>
                <c:pt idx="4093">
                  <c:v>1.254997</c:v>
                </c:pt>
                <c:pt idx="4095">
                  <c:v>1.1615879</c:v>
                </c:pt>
                <c:pt idx="4096">
                  <c:v>1.2308914</c:v>
                </c:pt>
                <c:pt idx="4098">
                  <c:v>1.1344691</c:v>
                </c:pt>
                <c:pt idx="4099">
                  <c:v>1.1887067</c:v>
                </c:pt>
                <c:pt idx="4101">
                  <c:v>1.1374823</c:v>
                </c:pt>
                <c:pt idx="4102">
                  <c:v>1.1615879</c:v>
                </c:pt>
                <c:pt idx="4104">
                  <c:v>0.7819249</c:v>
                </c:pt>
                <c:pt idx="4105">
                  <c:v>0.7909645</c:v>
                </c:pt>
                <c:pt idx="4107">
                  <c:v>0.7728853</c:v>
                </c:pt>
                <c:pt idx="4108">
                  <c:v>0.8120569</c:v>
                </c:pt>
                <c:pt idx="4110">
                  <c:v>0.7668589</c:v>
                </c:pt>
                <c:pt idx="4111">
                  <c:v>0.8301361</c:v>
                </c:pt>
                <c:pt idx="4113">
                  <c:v>0.7879513</c:v>
                </c:pt>
                <c:pt idx="4114">
                  <c:v>0.8421889</c:v>
                </c:pt>
                <c:pt idx="4116">
                  <c:v>0.8060305</c:v>
                </c:pt>
                <c:pt idx="4117">
                  <c:v>0.8512285000000001</c:v>
                </c:pt>
                <c:pt idx="4119">
                  <c:v>0.8090437</c:v>
                </c:pt>
                <c:pt idx="4120">
                  <c:v>0.8602681</c:v>
                </c:pt>
                <c:pt idx="4122">
                  <c:v>0.8060305</c:v>
                </c:pt>
                <c:pt idx="4123">
                  <c:v>0.8662945</c:v>
                </c:pt>
                <c:pt idx="4125">
                  <c:v>0.8000041</c:v>
                </c:pt>
                <c:pt idx="4126">
                  <c:v>0.8512285000000001</c:v>
                </c:pt>
                <c:pt idx="4128">
                  <c:v>0.8060305</c:v>
                </c:pt>
                <c:pt idx="4129">
                  <c:v>0.8180833</c:v>
                </c:pt>
                <c:pt idx="4131">
                  <c:v>0.8030173</c:v>
                </c:pt>
                <c:pt idx="4132">
                  <c:v>0.8060305</c:v>
                </c:pt>
                <c:pt idx="4134">
                  <c:v>-1.2188386</c:v>
                </c:pt>
                <c:pt idx="4135">
                  <c:v>-1.2037726</c:v>
                </c:pt>
                <c:pt idx="4137">
                  <c:v>-1.1706275</c:v>
                </c:pt>
                <c:pt idx="4138">
                  <c:v>-1.1585747</c:v>
                </c:pt>
                <c:pt idx="4140">
                  <c:v>-1.2369178</c:v>
                </c:pt>
                <c:pt idx="4141">
                  <c:v>-1.1947331</c:v>
                </c:pt>
                <c:pt idx="4143">
                  <c:v>-1.1736407</c:v>
                </c:pt>
                <c:pt idx="4144">
                  <c:v>-1.1585747</c:v>
                </c:pt>
                <c:pt idx="4146">
                  <c:v>-1.1887067</c:v>
                </c:pt>
                <c:pt idx="4147">
                  <c:v>-1.1856935</c:v>
                </c:pt>
                <c:pt idx="4149">
                  <c:v>-1.0500995</c:v>
                </c:pt>
                <c:pt idx="4150">
                  <c:v>-1.0229808</c:v>
                </c:pt>
                <c:pt idx="4152">
                  <c:v>-1.0772183</c:v>
                </c:pt>
                <c:pt idx="4153">
                  <c:v>-1.0199676</c:v>
                </c:pt>
                <c:pt idx="4155">
                  <c:v>-1.1043371</c:v>
                </c:pt>
                <c:pt idx="4156">
                  <c:v>-1.025994</c:v>
                </c:pt>
                <c:pt idx="4158">
                  <c:v>-1.1224163</c:v>
                </c:pt>
                <c:pt idx="4159">
                  <c:v>-1.0229808</c:v>
                </c:pt>
                <c:pt idx="4161">
                  <c:v>-1.1314559</c:v>
                </c:pt>
                <c:pt idx="4162">
                  <c:v>-1.0229808</c:v>
                </c:pt>
                <c:pt idx="4164">
                  <c:v>-1.1374823</c:v>
                </c:pt>
                <c:pt idx="4165">
                  <c:v>-1.0229808</c:v>
                </c:pt>
                <c:pt idx="4167">
                  <c:v>-1.1495351</c:v>
                </c:pt>
                <c:pt idx="4168">
                  <c:v>-1.0290072</c:v>
                </c:pt>
                <c:pt idx="4170">
                  <c:v>-1.1585747</c:v>
                </c:pt>
                <c:pt idx="4171">
                  <c:v>-1.0531127</c:v>
                </c:pt>
                <c:pt idx="4173">
                  <c:v>-1.1646011</c:v>
                </c:pt>
                <c:pt idx="4174">
                  <c:v>-1.0531127</c:v>
                </c:pt>
                <c:pt idx="4176">
                  <c:v>-1.1736407</c:v>
                </c:pt>
                <c:pt idx="4177">
                  <c:v>-1.0952975</c:v>
                </c:pt>
                <c:pt idx="4179">
                  <c:v>-1.1826803</c:v>
                </c:pt>
                <c:pt idx="4180">
                  <c:v>-1.1043371</c:v>
                </c:pt>
                <c:pt idx="4182">
                  <c:v>-1.1917199</c:v>
                </c:pt>
                <c:pt idx="4183">
                  <c:v>-1.1073503</c:v>
                </c:pt>
                <c:pt idx="4185">
                  <c:v>-1.2067858</c:v>
                </c:pt>
                <c:pt idx="4186">
                  <c:v>-1.0983107</c:v>
                </c:pt>
                <c:pt idx="4188">
                  <c:v>-1.2128122</c:v>
                </c:pt>
                <c:pt idx="4189">
                  <c:v>-1.0952975</c:v>
                </c:pt>
                <c:pt idx="4191">
                  <c:v>-1.2218518</c:v>
                </c:pt>
                <c:pt idx="4192">
                  <c:v>-1.1947331</c:v>
                </c:pt>
                <c:pt idx="4194">
                  <c:v>-1.1826803</c:v>
                </c:pt>
                <c:pt idx="4195">
                  <c:v>-1.0832447</c:v>
                </c:pt>
                <c:pt idx="4197">
                  <c:v>-1.2128122</c:v>
                </c:pt>
                <c:pt idx="4198">
                  <c:v>-1.2067858</c:v>
                </c:pt>
                <c:pt idx="4200">
                  <c:v>-1.1766539</c:v>
                </c:pt>
                <c:pt idx="4201">
                  <c:v>-1.0591391</c:v>
                </c:pt>
                <c:pt idx="4203">
                  <c:v>-1.1646011</c:v>
                </c:pt>
                <c:pt idx="4204">
                  <c:v>-1.0561259</c:v>
                </c:pt>
                <c:pt idx="4206">
                  <c:v>-1.1404955</c:v>
                </c:pt>
                <c:pt idx="4207">
                  <c:v>-1.1013239</c:v>
                </c:pt>
                <c:pt idx="4209">
                  <c:v>-1.1314559</c:v>
                </c:pt>
                <c:pt idx="4210">
                  <c:v>-1.1103635</c:v>
                </c:pt>
                <c:pt idx="4212">
                  <c:v>-1.1314559</c:v>
                </c:pt>
                <c:pt idx="4213">
                  <c:v>-1.1254295</c:v>
                </c:pt>
                <c:pt idx="4215">
                  <c:v>2.2101808</c:v>
                </c:pt>
                <c:pt idx="4216">
                  <c:v>2.243326</c:v>
                </c:pt>
                <c:pt idx="4218">
                  <c:v>2.1258113</c:v>
                </c:pt>
                <c:pt idx="4219">
                  <c:v>2.1348509</c:v>
                </c:pt>
                <c:pt idx="4221">
                  <c:v>2.1951148</c:v>
                </c:pt>
                <c:pt idx="4222">
                  <c:v>2.22826</c:v>
                </c:pt>
                <c:pt idx="4224">
                  <c:v>2.1107453</c:v>
                </c:pt>
                <c:pt idx="4225">
                  <c:v>2.1438905</c:v>
                </c:pt>
                <c:pt idx="4227">
                  <c:v>2.1890884</c:v>
                </c:pt>
                <c:pt idx="4228">
                  <c:v>2.2162072</c:v>
                </c:pt>
                <c:pt idx="4230">
                  <c:v>2.1137585</c:v>
                </c:pt>
                <c:pt idx="4231">
                  <c:v>2.2041544</c:v>
                </c:pt>
                <c:pt idx="4233">
                  <c:v>2.1137585</c:v>
                </c:pt>
                <c:pt idx="4234">
                  <c:v>2.2162072</c:v>
                </c:pt>
                <c:pt idx="4236">
                  <c:v>2.3276955</c:v>
                </c:pt>
                <c:pt idx="4237">
                  <c:v>2.3367351</c:v>
                </c:pt>
                <c:pt idx="4239">
                  <c:v>2.1167717</c:v>
                </c:pt>
                <c:pt idx="4240">
                  <c:v>2.1951148</c:v>
                </c:pt>
                <c:pt idx="4242">
                  <c:v>2.22826</c:v>
                </c:pt>
                <c:pt idx="4243">
                  <c:v>2.2704448</c:v>
                </c:pt>
                <c:pt idx="4245">
                  <c:v>2.3216691</c:v>
                </c:pt>
                <c:pt idx="4246">
                  <c:v>2.3246823</c:v>
                </c:pt>
                <c:pt idx="4248">
                  <c:v>2.1167717</c:v>
                </c:pt>
                <c:pt idx="4249">
                  <c:v>2.1860752</c:v>
                </c:pt>
                <c:pt idx="4251">
                  <c:v>2.2794844</c:v>
                </c:pt>
                <c:pt idx="4252">
                  <c:v>2.2855108</c:v>
                </c:pt>
                <c:pt idx="4254">
                  <c:v>2.1197849</c:v>
                </c:pt>
                <c:pt idx="4255">
                  <c:v>2.167996</c:v>
                </c:pt>
                <c:pt idx="4257">
                  <c:v>2.2915372</c:v>
                </c:pt>
                <c:pt idx="4258">
                  <c:v>2.2945504</c:v>
                </c:pt>
                <c:pt idx="4260">
                  <c:v>2.1197849</c:v>
                </c:pt>
                <c:pt idx="4261">
                  <c:v>2.1288245</c:v>
                </c:pt>
                <c:pt idx="4263">
                  <c:v>2.273458</c:v>
                </c:pt>
                <c:pt idx="4264">
                  <c:v>2.2794844</c:v>
                </c:pt>
                <c:pt idx="4266">
                  <c:v>1.8696894</c:v>
                </c:pt>
                <c:pt idx="4267">
                  <c:v>1.8817422</c:v>
                </c:pt>
                <c:pt idx="4269">
                  <c:v>1.8576366</c:v>
                </c:pt>
                <c:pt idx="4270">
                  <c:v>1.878729</c:v>
                </c:pt>
                <c:pt idx="4272">
                  <c:v>1.8877686</c:v>
                </c:pt>
                <c:pt idx="4273">
                  <c:v>1.893795</c:v>
                </c:pt>
                <c:pt idx="4275">
                  <c:v>1.8305179</c:v>
                </c:pt>
                <c:pt idx="4276">
                  <c:v>1.8907818</c:v>
                </c:pt>
                <c:pt idx="4278">
                  <c:v>1.8666762</c:v>
                </c:pt>
                <c:pt idx="4279">
                  <c:v>1.8877686</c:v>
                </c:pt>
                <c:pt idx="4281">
                  <c:v>1.7672407</c:v>
                </c:pt>
                <c:pt idx="4282">
                  <c:v>1.7702539</c:v>
                </c:pt>
                <c:pt idx="4284">
                  <c:v>1.8305179</c:v>
                </c:pt>
                <c:pt idx="4285">
                  <c:v>1.8425706</c:v>
                </c:pt>
                <c:pt idx="4287">
                  <c:v>1.7762803</c:v>
                </c:pt>
                <c:pt idx="4288">
                  <c:v>1.7823067</c:v>
                </c:pt>
                <c:pt idx="4290">
                  <c:v>1.8335311</c:v>
                </c:pt>
                <c:pt idx="4291">
                  <c:v>1.848597</c:v>
                </c:pt>
                <c:pt idx="4293">
                  <c:v>1.863663</c:v>
                </c:pt>
                <c:pt idx="4294">
                  <c:v>1.8666762</c:v>
                </c:pt>
                <c:pt idx="4296">
                  <c:v>1.8184651</c:v>
                </c:pt>
                <c:pt idx="4297">
                  <c:v>1.8335311</c:v>
                </c:pt>
                <c:pt idx="4299">
                  <c:v>1.8546234</c:v>
                </c:pt>
                <c:pt idx="4300">
                  <c:v>1.8696894</c:v>
                </c:pt>
                <c:pt idx="4302">
                  <c:v>1.8516102</c:v>
                </c:pt>
                <c:pt idx="4303">
                  <c:v>1.863663</c:v>
                </c:pt>
                <c:pt idx="4305">
                  <c:v>1.7913463</c:v>
                </c:pt>
                <c:pt idx="4306">
                  <c:v>1.8003859</c:v>
                </c:pt>
                <c:pt idx="4308">
                  <c:v>1.8305179</c:v>
                </c:pt>
                <c:pt idx="4309">
                  <c:v>1.8395575</c:v>
                </c:pt>
                <c:pt idx="4311">
                  <c:v>1.7883331</c:v>
                </c:pt>
                <c:pt idx="4312">
                  <c:v>1.8244915</c:v>
                </c:pt>
                <c:pt idx="4314">
                  <c:v>1.7762803</c:v>
                </c:pt>
                <c:pt idx="4315">
                  <c:v>1.7973727</c:v>
                </c:pt>
                <c:pt idx="4317">
                  <c:v>1.7702539</c:v>
                </c:pt>
                <c:pt idx="4318">
                  <c:v>1.7943595</c:v>
                </c:pt>
                <c:pt idx="4320">
                  <c:v>1.7732671</c:v>
                </c:pt>
                <c:pt idx="4321">
                  <c:v>1.8003859</c:v>
                </c:pt>
                <c:pt idx="4323">
                  <c:v>1.7702539</c:v>
                </c:pt>
                <c:pt idx="4324">
                  <c:v>1.7943595</c:v>
                </c:pt>
                <c:pt idx="4326">
                  <c:v>0.9717564</c:v>
                </c:pt>
                <c:pt idx="4327">
                  <c:v>0.9868224</c:v>
                </c:pt>
                <c:pt idx="4329">
                  <c:v>0.8843736</c:v>
                </c:pt>
                <c:pt idx="4330">
                  <c:v>0.8934132</c:v>
                </c:pt>
                <c:pt idx="4332">
                  <c:v>0.9566904000000001</c:v>
                </c:pt>
                <c:pt idx="4333">
                  <c:v>1.0139412</c:v>
                </c:pt>
                <c:pt idx="4335">
                  <c:v>0.8843736</c:v>
                </c:pt>
                <c:pt idx="4336">
                  <c:v>1.0018884</c:v>
                </c:pt>
                <c:pt idx="4338">
                  <c:v>0.9024528000000001</c:v>
                </c:pt>
                <c:pt idx="4339">
                  <c:v>0.9898356</c:v>
                </c:pt>
                <c:pt idx="4341">
                  <c:v>0.8904</c:v>
                </c:pt>
                <c:pt idx="4342">
                  <c:v>1.0169544</c:v>
                </c:pt>
                <c:pt idx="4344">
                  <c:v>0.8723209</c:v>
                </c:pt>
                <c:pt idx="4345">
                  <c:v>1.025994</c:v>
                </c:pt>
                <c:pt idx="4347">
                  <c:v>0.935598</c:v>
                </c:pt>
                <c:pt idx="4348">
                  <c:v>1.0320204</c:v>
                </c:pt>
                <c:pt idx="4350">
                  <c:v>0.9325848</c:v>
                </c:pt>
                <c:pt idx="4351">
                  <c:v>1.0410599</c:v>
                </c:pt>
                <c:pt idx="4353">
                  <c:v>0.96573</c:v>
                </c:pt>
                <c:pt idx="4354">
                  <c:v>1.0380468</c:v>
                </c:pt>
                <c:pt idx="4356">
                  <c:v>0.96573</c:v>
                </c:pt>
                <c:pt idx="4357">
                  <c:v>1.0320204</c:v>
                </c:pt>
                <c:pt idx="4359">
                  <c:v>0.9687432</c:v>
                </c:pt>
                <c:pt idx="4360">
                  <c:v>1.0199676</c:v>
                </c:pt>
                <c:pt idx="4362">
                  <c:v>0.980796</c:v>
                </c:pt>
                <c:pt idx="4363">
                  <c:v>1.0561259</c:v>
                </c:pt>
                <c:pt idx="4365">
                  <c:v>0.9777828</c:v>
                </c:pt>
                <c:pt idx="4366">
                  <c:v>1.0440731</c:v>
                </c:pt>
                <c:pt idx="4368">
                  <c:v>1.0018884</c:v>
                </c:pt>
                <c:pt idx="4369">
                  <c:v>1.025994</c:v>
                </c:pt>
                <c:pt idx="4371">
                  <c:v>0.4896447</c:v>
                </c:pt>
                <c:pt idx="4372">
                  <c:v>0.4926579</c:v>
                </c:pt>
                <c:pt idx="4374">
                  <c:v>-0.8301361</c:v>
                </c:pt>
                <c:pt idx="4375">
                  <c:v>-0.7849381</c:v>
                </c:pt>
                <c:pt idx="4377">
                  <c:v>-0.8241096999999999</c:v>
                </c:pt>
                <c:pt idx="4378">
                  <c:v>-0.7849381</c:v>
                </c:pt>
                <c:pt idx="4380">
                  <c:v>-0.8452021</c:v>
                </c:pt>
                <c:pt idx="4381">
                  <c:v>-0.7819249</c:v>
                </c:pt>
                <c:pt idx="4383">
                  <c:v>-0.8753341</c:v>
                </c:pt>
                <c:pt idx="4384">
                  <c:v>-0.8000041</c:v>
                </c:pt>
                <c:pt idx="4386">
                  <c:v>-0.8934132</c:v>
                </c:pt>
                <c:pt idx="4387">
                  <c:v>-0.8060305</c:v>
                </c:pt>
                <c:pt idx="4389">
                  <c:v>-0.905466</c:v>
                </c:pt>
                <c:pt idx="4390">
                  <c:v>-0.8421889</c:v>
                </c:pt>
                <c:pt idx="4392">
                  <c:v>-0.905466</c:v>
                </c:pt>
                <c:pt idx="4393">
                  <c:v>-0.8452021</c:v>
                </c:pt>
                <c:pt idx="4395">
                  <c:v>-0.905466</c:v>
                </c:pt>
                <c:pt idx="4396">
                  <c:v>-0.8512285000000001</c:v>
                </c:pt>
                <c:pt idx="4398">
                  <c:v>0.7307005</c:v>
                </c:pt>
                <c:pt idx="4399">
                  <c:v>0.7397401</c:v>
                </c:pt>
                <c:pt idx="4401">
                  <c:v>0.2968</c:v>
                </c:pt>
                <c:pt idx="4402">
                  <c:v>0.3450112</c:v>
                </c:pt>
                <c:pt idx="4404">
                  <c:v>0.357064</c:v>
                </c:pt>
                <c:pt idx="4405">
                  <c:v>0.3691168</c:v>
                </c:pt>
                <c:pt idx="4407">
                  <c:v>0.2787208</c:v>
                </c:pt>
                <c:pt idx="4408">
                  <c:v>0.3811696</c:v>
                </c:pt>
                <c:pt idx="4410">
                  <c:v>0.2636548</c:v>
                </c:pt>
                <c:pt idx="4411">
                  <c:v>0.357064</c:v>
                </c:pt>
                <c:pt idx="4413">
                  <c:v>0.2787208</c:v>
                </c:pt>
                <c:pt idx="4414">
                  <c:v>0.3480244</c:v>
                </c:pt>
                <c:pt idx="4416">
                  <c:v>0.2636548</c:v>
                </c:pt>
                <c:pt idx="4417">
                  <c:v>0.266668</c:v>
                </c:pt>
                <c:pt idx="4419">
                  <c:v>0.2787208</c:v>
                </c:pt>
                <c:pt idx="4420">
                  <c:v>0.2968</c:v>
                </c:pt>
                <c:pt idx="4422">
                  <c:v>0.2546152</c:v>
                </c:pt>
                <c:pt idx="4423">
                  <c:v>0.2907736</c:v>
                </c:pt>
                <c:pt idx="4425">
                  <c:v>0.2485888</c:v>
                </c:pt>
                <c:pt idx="4426">
                  <c:v>0.2757076</c:v>
                </c:pt>
                <c:pt idx="4428">
                  <c:v>0.6101726</c:v>
                </c:pt>
                <c:pt idx="4429">
                  <c:v>0.6372914</c:v>
                </c:pt>
                <c:pt idx="4431">
                  <c:v>0.5649746</c:v>
                </c:pt>
                <c:pt idx="4432">
                  <c:v>0.6192122</c:v>
                </c:pt>
                <c:pt idx="4434">
                  <c:v>1.7160163</c:v>
                </c:pt>
                <c:pt idx="4435">
                  <c:v>1.7190295</c:v>
                </c:pt>
                <c:pt idx="4437">
                  <c:v>1.7340955</c:v>
                </c:pt>
                <c:pt idx="4438">
                  <c:v>1.7491615</c:v>
                </c:pt>
                <c:pt idx="4440">
                  <c:v>0.5077239</c:v>
                </c:pt>
                <c:pt idx="4441">
                  <c:v>0.6101726</c:v>
                </c:pt>
                <c:pt idx="4443">
                  <c:v>1.7039635</c:v>
                </c:pt>
                <c:pt idx="4444">
                  <c:v>1.7582011</c:v>
                </c:pt>
                <c:pt idx="4446">
                  <c:v>0.4293807</c:v>
                </c:pt>
                <c:pt idx="4447">
                  <c:v>0.4655391</c:v>
                </c:pt>
                <c:pt idx="4449">
                  <c:v>0.4745787</c:v>
                </c:pt>
                <c:pt idx="4450">
                  <c:v>0.6071594</c:v>
                </c:pt>
                <c:pt idx="4452">
                  <c:v>1.6949239</c:v>
                </c:pt>
                <c:pt idx="4453">
                  <c:v>1.7612143</c:v>
                </c:pt>
                <c:pt idx="4455">
                  <c:v>0.4896447</c:v>
                </c:pt>
                <c:pt idx="4456">
                  <c:v>0.6252386</c:v>
                </c:pt>
                <c:pt idx="4458">
                  <c:v>1.7099899</c:v>
                </c:pt>
                <c:pt idx="4459">
                  <c:v>1.7612143</c:v>
                </c:pt>
                <c:pt idx="4461">
                  <c:v>0.4866315</c:v>
                </c:pt>
                <c:pt idx="4462">
                  <c:v>0.6131858</c:v>
                </c:pt>
                <c:pt idx="4464">
                  <c:v>1.7009503</c:v>
                </c:pt>
                <c:pt idx="4465">
                  <c:v>1.7582011</c:v>
                </c:pt>
                <c:pt idx="4467">
                  <c:v>1.8003859</c:v>
                </c:pt>
                <c:pt idx="4468">
                  <c:v>1.8094255</c:v>
                </c:pt>
                <c:pt idx="4470">
                  <c:v>0.5016975</c:v>
                </c:pt>
                <c:pt idx="4471">
                  <c:v>0.5830538</c:v>
                </c:pt>
                <c:pt idx="4473">
                  <c:v>1.6436996</c:v>
                </c:pt>
                <c:pt idx="4474">
                  <c:v>1.6919107</c:v>
                </c:pt>
                <c:pt idx="4476">
                  <c:v>1.6979371</c:v>
                </c:pt>
                <c:pt idx="4477">
                  <c:v>1.7582011</c:v>
                </c:pt>
                <c:pt idx="4479">
                  <c:v>1.7853199</c:v>
                </c:pt>
                <c:pt idx="4480">
                  <c:v>1.7913463</c:v>
                </c:pt>
                <c:pt idx="4482">
                  <c:v>0.5016975</c:v>
                </c:pt>
                <c:pt idx="4483">
                  <c:v>0.5830538</c:v>
                </c:pt>
                <c:pt idx="4485">
                  <c:v>1.0862579</c:v>
                </c:pt>
                <c:pt idx="4486">
                  <c:v>1.1073503</c:v>
                </c:pt>
                <c:pt idx="4488">
                  <c:v>1.3484062</c:v>
                </c:pt>
                <c:pt idx="4489">
                  <c:v>1.4056569</c:v>
                </c:pt>
                <c:pt idx="4491">
                  <c:v>1.6015148</c:v>
                </c:pt>
                <c:pt idx="4492">
                  <c:v>1.7461483</c:v>
                </c:pt>
                <c:pt idx="4494">
                  <c:v>1.7702539</c:v>
                </c:pt>
                <c:pt idx="4495">
                  <c:v>1.7943595</c:v>
                </c:pt>
                <c:pt idx="4497">
                  <c:v>0.4384203</c:v>
                </c:pt>
                <c:pt idx="4498">
                  <c:v>0.601133</c:v>
                </c:pt>
                <c:pt idx="4500">
                  <c:v>0.6855026</c:v>
                </c:pt>
                <c:pt idx="4501">
                  <c:v>0.6885158</c:v>
                </c:pt>
                <c:pt idx="4503">
                  <c:v>0.7307005</c:v>
                </c:pt>
                <c:pt idx="4504">
                  <c:v>0.7367269</c:v>
                </c:pt>
                <c:pt idx="4506">
                  <c:v>1.0380468</c:v>
                </c:pt>
                <c:pt idx="4507">
                  <c:v>1.1314559</c:v>
                </c:pt>
                <c:pt idx="4509">
                  <c:v>1.1404955</c:v>
                </c:pt>
                <c:pt idx="4510">
                  <c:v>1.2067858</c:v>
                </c:pt>
                <c:pt idx="4512">
                  <c:v>1.2610234</c:v>
                </c:pt>
                <c:pt idx="4513">
                  <c:v>1.4719473</c:v>
                </c:pt>
                <c:pt idx="4515">
                  <c:v>1.5713828</c:v>
                </c:pt>
                <c:pt idx="4516">
                  <c:v>1.7310823</c:v>
                </c:pt>
                <c:pt idx="4518">
                  <c:v>1.7551879</c:v>
                </c:pt>
                <c:pt idx="4519">
                  <c:v>1.7702539</c:v>
                </c:pt>
                <c:pt idx="4521">
                  <c:v>0.4203411</c:v>
                </c:pt>
                <c:pt idx="4522">
                  <c:v>0.7337137</c:v>
                </c:pt>
                <c:pt idx="4524">
                  <c:v>0.9687432</c:v>
                </c:pt>
                <c:pt idx="4525">
                  <c:v>1.2037726</c:v>
                </c:pt>
                <c:pt idx="4527">
                  <c:v>1.2128122</c:v>
                </c:pt>
                <c:pt idx="4528">
                  <c:v>1.4719473</c:v>
                </c:pt>
                <c:pt idx="4530">
                  <c:v>1.5472772</c:v>
                </c:pt>
                <c:pt idx="4531">
                  <c:v>1.7220427</c:v>
                </c:pt>
                <c:pt idx="4533">
                  <c:v>1.7310823</c:v>
                </c:pt>
                <c:pt idx="4534">
                  <c:v>1.7461483</c:v>
                </c:pt>
                <c:pt idx="4536">
                  <c:v>1.9118742</c:v>
                </c:pt>
                <c:pt idx="4537">
                  <c:v>1.9299534</c:v>
                </c:pt>
                <c:pt idx="4539">
                  <c:v>0.3811696</c:v>
                </c:pt>
                <c:pt idx="4540">
                  <c:v>0.7427532999999999</c:v>
                </c:pt>
                <c:pt idx="4542">
                  <c:v>0.9446376</c:v>
                </c:pt>
                <c:pt idx="4543">
                  <c:v>1.4568813</c:v>
                </c:pt>
                <c:pt idx="4545">
                  <c:v>1.5171453</c:v>
                </c:pt>
                <c:pt idx="4546">
                  <c:v>1.7069767</c:v>
                </c:pt>
                <c:pt idx="4548">
                  <c:v>1.7130031</c:v>
                </c:pt>
                <c:pt idx="4549">
                  <c:v>1.7280691</c:v>
                </c:pt>
                <c:pt idx="4551">
                  <c:v>1.8877686</c:v>
                </c:pt>
                <c:pt idx="4552">
                  <c:v>1.923927</c:v>
                </c:pt>
                <c:pt idx="4554">
                  <c:v>0.3751432</c:v>
                </c:pt>
                <c:pt idx="4555">
                  <c:v>0.7668589</c:v>
                </c:pt>
                <c:pt idx="4557">
                  <c:v>0.8512285000000001</c:v>
                </c:pt>
                <c:pt idx="4558">
                  <c:v>0.8572549</c:v>
                </c:pt>
                <c:pt idx="4560">
                  <c:v>0.8693077</c:v>
                </c:pt>
                <c:pt idx="4561">
                  <c:v>0.9114924</c:v>
                </c:pt>
                <c:pt idx="4563">
                  <c:v>0.9175188</c:v>
                </c:pt>
                <c:pt idx="4564">
                  <c:v>1.6376732</c:v>
                </c:pt>
                <c:pt idx="4566">
                  <c:v>1.863663</c:v>
                </c:pt>
                <c:pt idx="4567">
                  <c:v>1.9148874</c:v>
                </c:pt>
                <c:pt idx="4569">
                  <c:v>0.3661036</c:v>
                </c:pt>
                <c:pt idx="4570">
                  <c:v>1.6105544</c:v>
                </c:pt>
                <c:pt idx="4572">
                  <c:v>1.8395575</c:v>
                </c:pt>
                <c:pt idx="4573">
                  <c:v>1.9118742</c:v>
                </c:pt>
                <c:pt idx="4575">
                  <c:v>0.326932</c:v>
                </c:pt>
                <c:pt idx="4576">
                  <c:v>1.6165808</c:v>
                </c:pt>
                <c:pt idx="4578">
                  <c:v>1.8244915</c:v>
                </c:pt>
                <c:pt idx="4579">
                  <c:v>1.9058478</c:v>
                </c:pt>
                <c:pt idx="4581">
                  <c:v>0.3209056</c:v>
                </c:pt>
                <c:pt idx="4582">
                  <c:v>1.6226072</c:v>
                </c:pt>
                <c:pt idx="4584">
                  <c:v>1.8275047</c:v>
                </c:pt>
                <c:pt idx="4585">
                  <c:v>1.8696894</c:v>
                </c:pt>
                <c:pt idx="4587">
                  <c:v>0.3209056</c:v>
                </c:pt>
                <c:pt idx="4588">
                  <c:v>1.6979371</c:v>
                </c:pt>
                <c:pt idx="4590">
                  <c:v>1.7280691</c:v>
                </c:pt>
                <c:pt idx="4591">
                  <c:v>1.7642275</c:v>
                </c:pt>
                <c:pt idx="4593">
                  <c:v>1.8275047</c:v>
                </c:pt>
                <c:pt idx="4594">
                  <c:v>1.8606498</c:v>
                </c:pt>
                <c:pt idx="4596">
                  <c:v>0.3209056</c:v>
                </c:pt>
                <c:pt idx="4597">
                  <c:v>1.7491615</c:v>
                </c:pt>
                <c:pt idx="4599">
                  <c:v>1.8003859</c:v>
                </c:pt>
                <c:pt idx="4600">
                  <c:v>1.8033991</c:v>
                </c:pt>
                <c:pt idx="4602">
                  <c:v>1.8305179</c:v>
                </c:pt>
                <c:pt idx="4603">
                  <c:v>1.9269402</c:v>
                </c:pt>
                <c:pt idx="4605">
                  <c:v>0.341998</c:v>
                </c:pt>
                <c:pt idx="4606">
                  <c:v>1.8064123</c:v>
                </c:pt>
                <c:pt idx="4608">
                  <c:v>1.8214783</c:v>
                </c:pt>
                <c:pt idx="4609">
                  <c:v>1.9480326</c:v>
                </c:pt>
                <c:pt idx="4611">
                  <c:v>0.3299452</c:v>
                </c:pt>
                <c:pt idx="4612">
                  <c:v>1.9510458</c:v>
                </c:pt>
                <c:pt idx="4614">
                  <c:v>-1.893795</c:v>
                </c:pt>
                <c:pt idx="4615">
                  <c:v>-1.8576366</c:v>
                </c:pt>
                <c:pt idx="4617">
                  <c:v>0.3209056</c:v>
                </c:pt>
                <c:pt idx="4618">
                  <c:v>0.3751432</c:v>
                </c:pt>
                <c:pt idx="4620">
                  <c:v>0.3992488</c:v>
                </c:pt>
                <c:pt idx="4621">
                  <c:v>0.4052751</c:v>
                </c:pt>
                <c:pt idx="4623">
                  <c:v>0.4354071</c:v>
                </c:pt>
                <c:pt idx="4624">
                  <c:v>1.9359798</c:v>
                </c:pt>
                <c:pt idx="4626">
                  <c:v>-1.9028346</c:v>
                </c:pt>
                <c:pt idx="4627">
                  <c:v>-1.8516102</c:v>
                </c:pt>
                <c:pt idx="4629">
                  <c:v>-1.8455838</c:v>
                </c:pt>
                <c:pt idx="4630">
                  <c:v>-1.8124387</c:v>
                </c:pt>
                <c:pt idx="4632">
                  <c:v>0.3148792</c:v>
                </c:pt>
                <c:pt idx="4633">
                  <c:v>0.3510376</c:v>
                </c:pt>
                <c:pt idx="4635">
                  <c:v>0.3751432</c:v>
                </c:pt>
                <c:pt idx="4636">
                  <c:v>0.4293807</c:v>
                </c:pt>
                <c:pt idx="4638">
                  <c:v>0.4715655</c:v>
                </c:pt>
                <c:pt idx="4639">
                  <c:v>0.7548061</c:v>
                </c:pt>
                <c:pt idx="4641">
                  <c:v>0.7728853</c:v>
                </c:pt>
                <c:pt idx="4642">
                  <c:v>1.9028346</c:v>
                </c:pt>
                <c:pt idx="4644">
                  <c:v>-1.8727026</c:v>
                </c:pt>
                <c:pt idx="4645">
                  <c:v>-1.848597</c:v>
                </c:pt>
                <c:pt idx="4647">
                  <c:v>0.3028264</c:v>
                </c:pt>
                <c:pt idx="4648">
                  <c:v>0.4113015</c:v>
                </c:pt>
                <c:pt idx="4650">
                  <c:v>0.4595127</c:v>
                </c:pt>
                <c:pt idx="4651">
                  <c:v>0.4806051</c:v>
                </c:pt>
                <c:pt idx="4653">
                  <c:v>0.5318295</c:v>
                </c:pt>
                <c:pt idx="4654">
                  <c:v>0.5619614000000001</c:v>
                </c:pt>
                <c:pt idx="4656">
                  <c:v>0.571001</c:v>
                </c:pt>
                <c:pt idx="4657">
                  <c:v>0.7096082</c:v>
                </c:pt>
                <c:pt idx="4659">
                  <c:v>0.7156346</c:v>
                </c:pt>
                <c:pt idx="4660">
                  <c:v>0.7638457</c:v>
                </c:pt>
                <c:pt idx="4662">
                  <c:v>0.7789117</c:v>
                </c:pt>
                <c:pt idx="4663">
                  <c:v>1.8727026</c:v>
                </c:pt>
                <c:pt idx="4665">
                  <c:v>0.6885158</c:v>
                </c:pt>
                <c:pt idx="4666">
                  <c:v>0.7427532999999999</c:v>
                </c:pt>
                <c:pt idx="4668">
                  <c:v>0.7548061</c:v>
                </c:pt>
                <c:pt idx="4669">
                  <c:v>1.6316468</c:v>
                </c:pt>
                <c:pt idx="4671">
                  <c:v>1.7401219</c:v>
                </c:pt>
                <c:pt idx="4672">
                  <c:v>1.7702539</c:v>
                </c:pt>
                <c:pt idx="4674">
                  <c:v>1.7883331</c:v>
                </c:pt>
                <c:pt idx="4675">
                  <c:v>1.7943595</c:v>
                </c:pt>
                <c:pt idx="4677">
                  <c:v>0.5197767</c:v>
                </c:pt>
                <c:pt idx="4678">
                  <c:v>0.5559351</c:v>
                </c:pt>
                <c:pt idx="4680">
                  <c:v>0.6824894</c:v>
                </c:pt>
                <c:pt idx="4681">
                  <c:v>0.7216609</c:v>
                </c:pt>
                <c:pt idx="4683">
                  <c:v>0.7397401</c:v>
                </c:pt>
                <c:pt idx="4684">
                  <c:v>0.7548061</c:v>
                </c:pt>
                <c:pt idx="4686">
                  <c:v>0.7638457</c:v>
                </c:pt>
                <c:pt idx="4687">
                  <c:v>1.2911554</c:v>
                </c:pt>
                <c:pt idx="4689">
                  <c:v>1.3273138</c:v>
                </c:pt>
                <c:pt idx="4690">
                  <c:v>1.330327</c:v>
                </c:pt>
                <c:pt idx="4692">
                  <c:v>1.4026437</c:v>
                </c:pt>
                <c:pt idx="4693">
                  <c:v>1.5050925</c:v>
                </c:pt>
                <c:pt idx="4695">
                  <c:v>0.5348427</c:v>
                </c:pt>
                <c:pt idx="4696">
                  <c:v>0.5619614000000001</c:v>
                </c:pt>
                <c:pt idx="4698">
                  <c:v>0.7939777</c:v>
                </c:pt>
                <c:pt idx="4699">
                  <c:v>1.1103635</c:v>
                </c:pt>
                <c:pt idx="4701">
                  <c:v>1.1284427</c:v>
                </c:pt>
                <c:pt idx="4702">
                  <c:v>1.1525483</c:v>
                </c:pt>
                <c:pt idx="4704">
                  <c:v>1.2128122</c:v>
                </c:pt>
                <c:pt idx="4705">
                  <c:v>1.2188386</c:v>
                </c:pt>
                <c:pt idx="4707">
                  <c:v>1.3815513</c:v>
                </c:pt>
                <c:pt idx="4708">
                  <c:v>1.4026437</c:v>
                </c:pt>
                <c:pt idx="4710">
                  <c:v>0.571001</c:v>
                </c:pt>
                <c:pt idx="4711">
                  <c:v>0.6282518</c:v>
                </c:pt>
                <c:pt idx="4713">
                  <c:v>0.8964264</c:v>
                </c:pt>
                <c:pt idx="4714">
                  <c:v>1.0952975</c:v>
                </c:pt>
                <c:pt idx="4716">
                  <c:v>1.3243006</c:v>
                </c:pt>
                <c:pt idx="4717">
                  <c:v>1.3755249</c:v>
                </c:pt>
                <c:pt idx="4719">
                  <c:v>0.9416244</c:v>
                </c:pt>
                <c:pt idx="4720">
                  <c:v>0.9868224</c:v>
                </c:pt>
                <c:pt idx="4722">
                  <c:v>0.4414335</c:v>
                </c:pt>
                <c:pt idx="4723">
                  <c:v>0.4625259</c:v>
                </c:pt>
                <c:pt idx="4725">
                  <c:v>0.6282518</c:v>
                </c:pt>
                <c:pt idx="4726">
                  <c:v>0.6342782</c:v>
                </c:pt>
                <c:pt idx="4728">
                  <c:v>0.6161990000000001</c:v>
                </c:pt>
                <c:pt idx="4729">
                  <c:v>0.7035818</c:v>
                </c:pt>
                <c:pt idx="4731">
                  <c:v>0.6071594</c:v>
                </c:pt>
                <c:pt idx="4732">
                  <c:v>0.7216609</c:v>
                </c:pt>
                <c:pt idx="4734">
                  <c:v>0.5981198</c:v>
                </c:pt>
                <c:pt idx="4735">
                  <c:v>0.7849381</c:v>
                </c:pt>
                <c:pt idx="4737">
                  <c:v>0.5800406</c:v>
                </c:pt>
                <c:pt idx="4738">
                  <c:v>0.8030173</c:v>
                </c:pt>
                <c:pt idx="4740">
                  <c:v>0.571001</c:v>
                </c:pt>
                <c:pt idx="4741">
                  <c:v>0.8060305</c:v>
                </c:pt>
                <c:pt idx="4743">
                  <c:v>0.5679878</c:v>
                </c:pt>
                <c:pt idx="4744">
                  <c:v>0.8030173</c:v>
                </c:pt>
                <c:pt idx="4746">
                  <c:v>0.5619614000000001</c:v>
                </c:pt>
                <c:pt idx="4747">
                  <c:v>0.7487797</c:v>
                </c:pt>
                <c:pt idx="4749">
                  <c:v>0.5438823</c:v>
                </c:pt>
                <c:pt idx="4750">
                  <c:v>0.7427532999999999</c:v>
                </c:pt>
                <c:pt idx="4752">
                  <c:v>0.5348427</c:v>
                </c:pt>
                <c:pt idx="4753">
                  <c:v>0.7246741</c:v>
                </c:pt>
                <c:pt idx="4755">
                  <c:v>0.5227899</c:v>
                </c:pt>
                <c:pt idx="4756">
                  <c:v>0.7156346</c:v>
                </c:pt>
                <c:pt idx="4758">
                  <c:v>0.5137503</c:v>
                </c:pt>
                <c:pt idx="4759">
                  <c:v>0.7035818</c:v>
                </c:pt>
                <c:pt idx="4761">
                  <c:v>0.5016975</c:v>
                </c:pt>
                <c:pt idx="4762">
                  <c:v>0.6885158</c:v>
                </c:pt>
                <c:pt idx="4764">
                  <c:v>0.4926579</c:v>
                </c:pt>
                <c:pt idx="4765">
                  <c:v>0.6704366</c:v>
                </c:pt>
                <c:pt idx="4767">
                  <c:v>0.5227899</c:v>
                </c:pt>
                <c:pt idx="4768">
                  <c:v>0.6131858</c:v>
                </c:pt>
                <c:pt idx="4770">
                  <c:v>0.5288163</c:v>
                </c:pt>
                <c:pt idx="4771">
                  <c:v>0.5920934</c:v>
                </c:pt>
                <c:pt idx="4773">
                  <c:v>0.5378559000000001</c:v>
                </c:pt>
                <c:pt idx="4774">
                  <c:v>0.5619614000000001</c:v>
                </c:pt>
                <c:pt idx="4776">
                  <c:v>2.3879595</c:v>
                </c:pt>
                <c:pt idx="4777">
                  <c:v>2.3909727</c:v>
                </c:pt>
                <c:pt idx="4779">
                  <c:v>2.3698803</c:v>
                </c:pt>
                <c:pt idx="4780">
                  <c:v>2.3728935</c:v>
                </c:pt>
                <c:pt idx="4782">
                  <c:v>0.3540508</c:v>
                </c:pt>
                <c:pt idx="4783">
                  <c:v>0.3691168</c:v>
                </c:pt>
                <c:pt idx="4785">
                  <c:v>0.3962356</c:v>
                </c:pt>
                <c:pt idx="4786">
                  <c:v>0.4022619</c:v>
                </c:pt>
                <c:pt idx="4788">
                  <c:v>0.4173279</c:v>
                </c:pt>
                <c:pt idx="4789">
                  <c:v>0.4323939</c:v>
                </c:pt>
                <c:pt idx="4791">
                  <c:v>0.3480244</c:v>
                </c:pt>
                <c:pt idx="4792">
                  <c:v>0.4715655</c:v>
                </c:pt>
                <c:pt idx="4794">
                  <c:v>0.5016975</c:v>
                </c:pt>
                <c:pt idx="4795">
                  <c:v>0.5077239</c:v>
                </c:pt>
                <c:pt idx="4797">
                  <c:v>0.341998</c:v>
                </c:pt>
                <c:pt idx="4798">
                  <c:v>0.4806051</c:v>
                </c:pt>
                <c:pt idx="4800">
                  <c:v>0.4956711</c:v>
                </c:pt>
                <c:pt idx="4801">
                  <c:v>0.5167635</c:v>
                </c:pt>
                <c:pt idx="4803">
                  <c:v>0.3359716</c:v>
                </c:pt>
                <c:pt idx="4804">
                  <c:v>0.5258031</c:v>
                </c:pt>
                <c:pt idx="4806">
                  <c:v>0.3299452</c:v>
                </c:pt>
                <c:pt idx="4807">
                  <c:v>0.5348427</c:v>
                </c:pt>
                <c:pt idx="4809">
                  <c:v>0.3359716</c:v>
                </c:pt>
                <c:pt idx="4810">
                  <c:v>0.5378559000000001</c:v>
                </c:pt>
                <c:pt idx="4812">
                  <c:v>0.3359716</c:v>
                </c:pt>
                <c:pt idx="4813">
                  <c:v>0.5378559000000001</c:v>
                </c:pt>
                <c:pt idx="4815">
                  <c:v>0.3540508</c:v>
                </c:pt>
                <c:pt idx="4816">
                  <c:v>0.5378559000000001</c:v>
                </c:pt>
                <c:pt idx="4818">
                  <c:v>0.3540508</c:v>
                </c:pt>
                <c:pt idx="4819">
                  <c:v>0.5408691</c:v>
                </c:pt>
                <c:pt idx="4821">
                  <c:v>0.3510376</c:v>
                </c:pt>
                <c:pt idx="4822">
                  <c:v>0.5589483</c:v>
                </c:pt>
                <c:pt idx="4824">
                  <c:v>0.3510376</c:v>
                </c:pt>
                <c:pt idx="4825">
                  <c:v>0.5468955</c:v>
                </c:pt>
                <c:pt idx="4827">
                  <c:v>0.3510376</c:v>
                </c:pt>
                <c:pt idx="4828">
                  <c:v>0.5408691</c:v>
                </c:pt>
                <c:pt idx="4830">
                  <c:v>0.3661036</c:v>
                </c:pt>
                <c:pt idx="4831">
                  <c:v>0.5378559000000001</c:v>
                </c:pt>
                <c:pt idx="4833">
                  <c:v>0.3661036</c:v>
                </c:pt>
                <c:pt idx="4834">
                  <c:v>0.5378559000000001</c:v>
                </c:pt>
                <c:pt idx="4836">
                  <c:v>0.1762721</c:v>
                </c:pt>
                <c:pt idx="4837">
                  <c:v>0.2003777</c:v>
                </c:pt>
                <c:pt idx="4839">
                  <c:v>0.2124305</c:v>
                </c:pt>
                <c:pt idx="4840">
                  <c:v>0.2546152</c:v>
                </c:pt>
                <c:pt idx="4842">
                  <c:v>0.2696812</c:v>
                </c:pt>
                <c:pt idx="4843">
                  <c:v>0.2757076</c:v>
                </c:pt>
                <c:pt idx="4845">
                  <c:v>-0.1913381</c:v>
                </c:pt>
                <c:pt idx="4846">
                  <c:v>-0.1642193</c:v>
                </c:pt>
                <c:pt idx="4848">
                  <c:v>-0.1973645</c:v>
                </c:pt>
                <c:pt idx="4849">
                  <c:v>-0.1581929</c:v>
                </c:pt>
                <c:pt idx="4851">
                  <c:v>-0.1883249</c:v>
                </c:pt>
                <c:pt idx="4852">
                  <c:v>-0.1612061</c:v>
                </c:pt>
                <c:pt idx="4854">
                  <c:v>-0.2335229</c:v>
                </c:pt>
                <c:pt idx="4855">
                  <c:v>-0.1732589</c:v>
                </c:pt>
                <c:pt idx="4857">
                  <c:v>-0.2485888</c:v>
                </c:pt>
                <c:pt idx="4858">
                  <c:v>-0.1822985</c:v>
                </c:pt>
                <c:pt idx="4860">
                  <c:v>-0.251602</c:v>
                </c:pt>
                <c:pt idx="4861">
                  <c:v>-0.1883249</c:v>
                </c:pt>
                <c:pt idx="4863">
                  <c:v>-0.2425624</c:v>
                </c:pt>
                <c:pt idx="4864">
                  <c:v>-0.1973645</c:v>
                </c:pt>
                <c:pt idx="4866">
                  <c:v>0.6222254</c:v>
                </c:pt>
                <c:pt idx="4867">
                  <c:v>0.6282518</c:v>
                </c:pt>
                <c:pt idx="4869">
                  <c:v>0.6192122</c:v>
                </c:pt>
                <c:pt idx="4870">
                  <c:v>0.6403046</c:v>
                </c:pt>
                <c:pt idx="4872">
                  <c:v>0.6161990000000001</c:v>
                </c:pt>
                <c:pt idx="4873">
                  <c:v>0.6523574</c:v>
                </c:pt>
                <c:pt idx="4875">
                  <c:v>0.6161990000000001</c:v>
                </c:pt>
                <c:pt idx="4876">
                  <c:v>0.6704366</c:v>
                </c:pt>
                <c:pt idx="4878">
                  <c:v>0.6161990000000001</c:v>
                </c:pt>
                <c:pt idx="4879">
                  <c:v>0.6915289999999999</c:v>
                </c:pt>
                <c:pt idx="4881">
                  <c:v>0.6222254</c:v>
                </c:pt>
                <c:pt idx="4882">
                  <c:v>0.7035818</c:v>
                </c:pt>
                <c:pt idx="4884">
                  <c:v>0.6342782</c:v>
                </c:pt>
                <c:pt idx="4885">
                  <c:v>0.7156346</c:v>
                </c:pt>
                <c:pt idx="4887">
                  <c:v>0.676463</c:v>
                </c:pt>
                <c:pt idx="4888">
                  <c:v>0.7246741</c:v>
                </c:pt>
                <c:pt idx="4890">
                  <c:v>0.6885158</c:v>
                </c:pt>
                <c:pt idx="4891">
                  <c:v>0.7337137</c:v>
                </c:pt>
                <c:pt idx="4893">
                  <c:v>0.7005686</c:v>
                </c:pt>
                <c:pt idx="4894">
                  <c:v>0.7397401</c:v>
                </c:pt>
                <c:pt idx="4896">
                  <c:v>0.7126214</c:v>
                </c:pt>
                <c:pt idx="4897">
                  <c:v>0.7457665</c:v>
                </c:pt>
                <c:pt idx="4899">
                  <c:v>0.7246741</c:v>
                </c:pt>
                <c:pt idx="4900">
                  <c:v>0.7517929</c:v>
                </c:pt>
                <c:pt idx="4902">
                  <c:v>0.7337137</c:v>
                </c:pt>
                <c:pt idx="4903">
                  <c:v>0.7548061</c:v>
                </c:pt>
                <c:pt idx="4905">
                  <c:v>0.7307005</c:v>
                </c:pt>
                <c:pt idx="4906">
                  <c:v>0.7578193</c:v>
                </c:pt>
                <c:pt idx="4908">
                  <c:v>0.7307005</c:v>
                </c:pt>
                <c:pt idx="4909">
                  <c:v>0.7578193</c:v>
                </c:pt>
                <c:pt idx="4911">
                  <c:v>-0.8542417</c:v>
                </c:pt>
                <c:pt idx="4912">
                  <c:v>-0.8421889</c:v>
                </c:pt>
                <c:pt idx="4914">
                  <c:v>-0.8602681</c:v>
                </c:pt>
                <c:pt idx="4915">
                  <c:v>-0.8150701</c:v>
                </c:pt>
                <c:pt idx="4917">
                  <c:v>-0.8693077</c:v>
                </c:pt>
                <c:pt idx="4918">
                  <c:v>-0.8180833</c:v>
                </c:pt>
                <c:pt idx="4920">
                  <c:v>-0.8572549</c:v>
                </c:pt>
                <c:pt idx="4921">
                  <c:v>-0.8180833</c:v>
                </c:pt>
                <c:pt idx="4923">
                  <c:v>-0.8301361</c:v>
                </c:pt>
                <c:pt idx="4924">
                  <c:v>-0.8241096999999999</c:v>
                </c:pt>
                <c:pt idx="4926">
                  <c:v>0.4504731</c:v>
                </c:pt>
                <c:pt idx="4927">
                  <c:v>0.5077239</c:v>
                </c:pt>
                <c:pt idx="4929">
                  <c:v>0.4143147</c:v>
                </c:pt>
                <c:pt idx="4930">
                  <c:v>0.5227899</c:v>
                </c:pt>
                <c:pt idx="4932">
                  <c:v>0.3992488</c:v>
                </c:pt>
                <c:pt idx="4933">
                  <c:v>0.5227899</c:v>
                </c:pt>
                <c:pt idx="4935">
                  <c:v>0.3902092</c:v>
                </c:pt>
                <c:pt idx="4936">
                  <c:v>0.5107371000000001</c:v>
                </c:pt>
                <c:pt idx="4938">
                  <c:v>0.3781564</c:v>
                </c:pt>
                <c:pt idx="4939">
                  <c:v>0.4926579</c:v>
                </c:pt>
                <c:pt idx="4941">
                  <c:v>0.3600772</c:v>
                </c:pt>
                <c:pt idx="4942">
                  <c:v>0.5077239</c:v>
                </c:pt>
                <c:pt idx="4944">
                  <c:v>0.37213</c:v>
                </c:pt>
                <c:pt idx="4945">
                  <c:v>0.3932224</c:v>
                </c:pt>
                <c:pt idx="4947">
                  <c:v>0.4052751</c:v>
                </c:pt>
                <c:pt idx="4948">
                  <c:v>0.4143147</c:v>
                </c:pt>
                <c:pt idx="4950">
                  <c:v>0.4354071</c:v>
                </c:pt>
                <c:pt idx="4951">
                  <c:v>0.5047107</c:v>
                </c:pt>
                <c:pt idx="4953">
                  <c:v>0.4745787</c:v>
                </c:pt>
                <c:pt idx="4954">
                  <c:v>0.4986843</c:v>
                </c:pt>
                <c:pt idx="4956">
                  <c:v>0.4836183</c:v>
                </c:pt>
                <c:pt idx="4957">
                  <c:v>0.4926579</c:v>
                </c:pt>
                <c:pt idx="4959">
                  <c:v>-1.3122478</c:v>
                </c:pt>
                <c:pt idx="4960">
                  <c:v>-1.3062214</c:v>
                </c:pt>
                <c:pt idx="4962">
                  <c:v>-1.330327</c:v>
                </c:pt>
                <c:pt idx="4963">
                  <c:v>-1.3182742</c:v>
                </c:pt>
                <c:pt idx="4965">
                  <c:v>0.4986843</c:v>
                </c:pt>
                <c:pt idx="4966">
                  <c:v>0.5227899</c:v>
                </c:pt>
                <c:pt idx="4968">
                  <c:v>0.4986843</c:v>
                </c:pt>
                <c:pt idx="4969">
                  <c:v>0.5468955</c:v>
                </c:pt>
                <c:pt idx="4971">
                  <c:v>0.4956711</c:v>
                </c:pt>
                <c:pt idx="4972">
                  <c:v>0.5619614000000001</c:v>
                </c:pt>
                <c:pt idx="4974">
                  <c:v>0.4956711</c:v>
                </c:pt>
                <c:pt idx="4975">
                  <c:v>0.5649746</c:v>
                </c:pt>
                <c:pt idx="4977">
                  <c:v>0.5137503</c:v>
                </c:pt>
                <c:pt idx="4978">
                  <c:v>0.5197767</c:v>
                </c:pt>
                <c:pt idx="4980">
                  <c:v>0.5408691</c:v>
                </c:pt>
                <c:pt idx="4981">
                  <c:v>0.5679878</c:v>
                </c:pt>
                <c:pt idx="4983">
                  <c:v>0.4384203</c:v>
                </c:pt>
                <c:pt idx="4984">
                  <c:v>0.4564995</c:v>
                </c:pt>
                <c:pt idx="4986">
                  <c:v>0.4474599</c:v>
                </c:pt>
                <c:pt idx="4987">
                  <c:v>0.4504731</c:v>
                </c:pt>
                <c:pt idx="4989">
                  <c:v>0.2305097</c:v>
                </c:pt>
                <c:pt idx="4990">
                  <c:v>0.2606416</c:v>
                </c:pt>
                <c:pt idx="4992">
                  <c:v>0.2274965</c:v>
                </c:pt>
                <c:pt idx="4993">
                  <c:v>0.281734</c:v>
                </c:pt>
                <c:pt idx="4995">
                  <c:v>0.2094173</c:v>
                </c:pt>
                <c:pt idx="4996">
                  <c:v>0.311866</c:v>
                </c:pt>
                <c:pt idx="4998">
                  <c:v>0.2274965</c:v>
                </c:pt>
                <c:pt idx="4999">
                  <c:v>0.3209056</c:v>
                </c:pt>
                <c:pt idx="5001">
                  <c:v>0.2244833</c:v>
                </c:pt>
                <c:pt idx="5002">
                  <c:v>0.3389848</c:v>
                </c:pt>
                <c:pt idx="5004">
                  <c:v>0.2214701</c:v>
                </c:pt>
                <c:pt idx="5005">
                  <c:v>0.3329584</c:v>
                </c:pt>
                <c:pt idx="5007">
                  <c:v>0.2184569</c:v>
                </c:pt>
                <c:pt idx="5008">
                  <c:v>0.326932</c:v>
                </c:pt>
                <c:pt idx="5010">
                  <c:v>0.2064041</c:v>
                </c:pt>
                <c:pt idx="5011">
                  <c:v>0.3329584</c:v>
                </c:pt>
                <c:pt idx="5013">
                  <c:v>0.2033909</c:v>
                </c:pt>
                <c:pt idx="5014">
                  <c:v>0.3329584</c:v>
                </c:pt>
                <c:pt idx="5016">
                  <c:v>0.2124305</c:v>
                </c:pt>
                <c:pt idx="5017">
                  <c:v>0.3510376</c:v>
                </c:pt>
                <c:pt idx="5019">
                  <c:v>0.2274965</c:v>
                </c:pt>
                <c:pt idx="5020">
                  <c:v>0.3510376</c:v>
                </c:pt>
                <c:pt idx="5022">
                  <c:v>0.2274965</c:v>
                </c:pt>
                <c:pt idx="5023">
                  <c:v>0.3480244</c:v>
                </c:pt>
                <c:pt idx="5025">
                  <c:v>0.2274965</c:v>
                </c:pt>
                <c:pt idx="5026">
                  <c:v>0.3480244</c:v>
                </c:pt>
                <c:pt idx="5028">
                  <c:v>0.2305097</c:v>
                </c:pt>
                <c:pt idx="5029">
                  <c:v>0.3480244</c:v>
                </c:pt>
                <c:pt idx="5031">
                  <c:v>0.2305097</c:v>
                </c:pt>
                <c:pt idx="5032">
                  <c:v>0.3178924</c:v>
                </c:pt>
                <c:pt idx="5034">
                  <c:v>0.2214701</c:v>
                </c:pt>
                <c:pt idx="5035">
                  <c:v>0.2907736</c:v>
                </c:pt>
                <c:pt idx="5037">
                  <c:v>0.2184569</c:v>
                </c:pt>
                <c:pt idx="5038">
                  <c:v>0.2606416</c:v>
                </c:pt>
                <c:pt idx="5040">
                  <c:v>0.2274965</c:v>
                </c:pt>
                <c:pt idx="5041">
                  <c:v>0.2305097</c:v>
                </c:pt>
                <c:pt idx="5043">
                  <c:v>0.8602681</c:v>
                </c:pt>
                <c:pt idx="5044">
                  <c:v>0.8783473000000001</c:v>
                </c:pt>
                <c:pt idx="5046">
                  <c:v>0.0105462</c:v>
                </c:pt>
                <c:pt idx="5047">
                  <c:v>0.022599</c:v>
                </c:pt>
                <c:pt idx="5049">
                  <c:v>0.0105462</c:v>
                </c:pt>
                <c:pt idx="5050">
                  <c:v>0.022599</c:v>
                </c:pt>
                <c:pt idx="5052">
                  <c:v>0.007533</c:v>
                </c:pt>
                <c:pt idx="5053">
                  <c:v>0.022599</c:v>
                </c:pt>
                <c:pt idx="5055">
                  <c:v>0.007533</c:v>
                </c:pt>
                <c:pt idx="5056">
                  <c:v>0.0195858</c:v>
                </c:pt>
                <c:pt idx="5058">
                  <c:v>0.0045198</c:v>
                </c:pt>
                <c:pt idx="5059">
                  <c:v>0.0105462</c:v>
                </c:pt>
                <c:pt idx="5061">
                  <c:v>0.9235452</c:v>
                </c:pt>
                <c:pt idx="5062">
                  <c:v>0.9476508</c:v>
                </c:pt>
                <c:pt idx="5064">
                  <c:v>0.9687432</c:v>
                </c:pt>
                <c:pt idx="5065">
                  <c:v>1.010928</c:v>
                </c:pt>
                <c:pt idx="5067">
                  <c:v>0.9175188</c:v>
                </c:pt>
                <c:pt idx="5068">
                  <c:v>0.9898356</c:v>
                </c:pt>
                <c:pt idx="5070">
                  <c:v>0.920532</c:v>
                </c:pt>
                <c:pt idx="5071">
                  <c:v>0.9265584</c:v>
                </c:pt>
                <c:pt idx="5073">
                  <c:v>0.9325848</c:v>
                </c:pt>
                <c:pt idx="5074">
                  <c:v>0.935598</c:v>
                </c:pt>
                <c:pt idx="5076">
                  <c:v>1.8696894</c:v>
                </c:pt>
                <c:pt idx="5077">
                  <c:v>1.8757158</c:v>
                </c:pt>
                <c:pt idx="5079">
                  <c:v>0.8361625</c:v>
                </c:pt>
                <c:pt idx="5080">
                  <c:v>0.8602681</c:v>
                </c:pt>
                <c:pt idx="5082">
                  <c:v>0.8180833</c:v>
                </c:pt>
                <c:pt idx="5083">
                  <c:v>0.8783473000000001</c:v>
                </c:pt>
                <c:pt idx="5085">
                  <c:v>0.7276873</c:v>
                </c:pt>
                <c:pt idx="5086">
                  <c:v>0.7457665</c:v>
                </c:pt>
                <c:pt idx="5088">
                  <c:v>0.7819249</c:v>
                </c:pt>
                <c:pt idx="5089">
                  <c:v>0.8964264</c:v>
                </c:pt>
                <c:pt idx="5091">
                  <c:v>0.7246741</c:v>
                </c:pt>
                <c:pt idx="5092">
                  <c:v>0.8602681</c:v>
                </c:pt>
                <c:pt idx="5094">
                  <c:v>0.7126214</c:v>
                </c:pt>
                <c:pt idx="5095">
                  <c:v>0.8361625</c:v>
                </c:pt>
                <c:pt idx="5097">
                  <c:v>0.7246741</c:v>
                </c:pt>
                <c:pt idx="5098">
                  <c:v>0.8210965</c:v>
                </c:pt>
                <c:pt idx="5100">
                  <c:v>0.6945422</c:v>
                </c:pt>
                <c:pt idx="5101">
                  <c:v>0.6975554</c:v>
                </c:pt>
                <c:pt idx="5103">
                  <c:v>0.7096082</c:v>
                </c:pt>
                <c:pt idx="5104">
                  <c:v>0.7216609</c:v>
                </c:pt>
                <c:pt idx="5106">
                  <c:v>0.7548061</c:v>
                </c:pt>
                <c:pt idx="5107">
                  <c:v>0.7879513</c:v>
                </c:pt>
                <c:pt idx="5109">
                  <c:v>0.1310741</c:v>
                </c:pt>
                <c:pt idx="5110">
                  <c:v>0.1401137</c:v>
                </c:pt>
                <c:pt idx="5112">
                  <c:v>0.1280609</c:v>
                </c:pt>
                <c:pt idx="5113">
                  <c:v>0.1491533</c:v>
                </c:pt>
                <c:pt idx="5115">
                  <c:v>0.1160081</c:v>
                </c:pt>
                <c:pt idx="5116">
                  <c:v>0.1581929</c:v>
                </c:pt>
                <c:pt idx="5118">
                  <c:v>0.1069685</c:v>
                </c:pt>
                <c:pt idx="5119">
                  <c:v>0.1401137</c:v>
                </c:pt>
                <c:pt idx="5121">
                  <c:v>0.1129949</c:v>
                </c:pt>
                <c:pt idx="5122">
                  <c:v>0.1461401</c:v>
                </c:pt>
                <c:pt idx="5124">
                  <c:v>0.1160081</c:v>
                </c:pt>
                <c:pt idx="5125">
                  <c:v>0.1461401</c:v>
                </c:pt>
                <c:pt idx="5127">
                  <c:v>0.1160081</c:v>
                </c:pt>
                <c:pt idx="5128">
                  <c:v>0.1371005</c:v>
                </c:pt>
                <c:pt idx="5130">
                  <c:v>0.1431269</c:v>
                </c:pt>
                <c:pt idx="5131">
                  <c:v>0.1491533</c:v>
                </c:pt>
                <c:pt idx="5133">
                  <c:v>0.3751432</c:v>
                </c:pt>
                <c:pt idx="5134">
                  <c:v>0.5107371000000001</c:v>
                </c:pt>
                <c:pt idx="5136">
                  <c:v>0.5227899</c:v>
                </c:pt>
                <c:pt idx="5137">
                  <c:v>0.5378559000000001</c:v>
                </c:pt>
                <c:pt idx="5139">
                  <c:v>0.3630904</c:v>
                </c:pt>
                <c:pt idx="5140">
                  <c:v>0.5981198</c:v>
                </c:pt>
                <c:pt idx="5142">
                  <c:v>0.3600772</c:v>
                </c:pt>
                <c:pt idx="5143">
                  <c:v>0.5920934</c:v>
                </c:pt>
                <c:pt idx="5145">
                  <c:v>0.357064</c:v>
                </c:pt>
                <c:pt idx="5146">
                  <c:v>0.5920934</c:v>
                </c:pt>
                <c:pt idx="5148">
                  <c:v>0.3480244</c:v>
                </c:pt>
                <c:pt idx="5149">
                  <c:v>0.3630904</c:v>
                </c:pt>
                <c:pt idx="5151">
                  <c:v>0.387196</c:v>
                </c:pt>
                <c:pt idx="5152">
                  <c:v>0.5770274</c:v>
                </c:pt>
                <c:pt idx="5154">
                  <c:v>0.3510376</c:v>
                </c:pt>
                <c:pt idx="5155">
                  <c:v>0.3661036</c:v>
                </c:pt>
                <c:pt idx="5157">
                  <c:v>0.4384203</c:v>
                </c:pt>
                <c:pt idx="5158">
                  <c:v>0.4655391</c:v>
                </c:pt>
                <c:pt idx="5160">
                  <c:v>-0.9175188</c:v>
                </c:pt>
                <c:pt idx="5161">
                  <c:v>-0.9114924</c:v>
                </c:pt>
                <c:pt idx="5163">
                  <c:v>1.7491615</c:v>
                </c:pt>
                <c:pt idx="5164">
                  <c:v>1.7521747</c:v>
                </c:pt>
                <c:pt idx="5166">
                  <c:v>1.7371087</c:v>
                </c:pt>
                <c:pt idx="5167">
                  <c:v>1.7521747</c:v>
                </c:pt>
                <c:pt idx="5169">
                  <c:v>1.7371087</c:v>
                </c:pt>
                <c:pt idx="5170">
                  <c:v>1.7521747</c:v>
                </c:pt>
                <c:pt idx="5172">
                  <c:v>1.7431351</c:v>
                </c:pt>
                <c:pt idx="5173">
                  <c:v>1.7461483</c:v>
                </c:pt>
                <c:pt idx="5175">
                  <c:v>0.5137503</c:v>
                </c:pt>
                <c:pt idx="5176">
                  <c:v>0.5830538</c:v>
                </c:pt>
                <c:pt idx="5178">
                  <c:v>0.5137503</c:v>
                </c:pt>
                <c:pt idx="5179">
                  <c:v>0.5951066</c:v>
                </c:pt>
                <c:pt idx="5181">
                  <c:v>0.4896447</c:v>
                </c:pt>
                <c:pt idx="5182">
                  <c:v>0.5890802000000001</c:v>
                </c:pt>
                <c:pt idx="5184">
                  <c:v>0.4625259</c:v>
                </c:pt>
                <c:pt idx="5185">
                  <c:v>0.586067</c:v>
                </c:pt>
                <c:pt idx="5187">
                  <c:v>0.4564995</c:v>
                </c:pt>
                <c:pt idx="5188">
                  <c:v>0.586067</c:v>
                </c:pt>
                <c:pt idx="5190">
                  <c:v>0.4444467</c:v>
                </c:pt>
                <c:pt idx="5191">
                  <c:v>0.5800406</c:v>
                </c:pt>
                <c:pt idx="5193">
                  <c:v>0.4444467</c:v>
                </c:pt>
                <c:pt idx="5194">
                  <c:v>0.5800406</c:v>
                </c:pt>
                <c:pt idx="5196">
                  <c:v>0.4414335</c:v>
                </c:pt>
                <c:pt idx="5197">
                  <c:v>0.586067</c:v>
                </c:pt>
                <c:pt idx="5199">
                  <c:v>0.4564995</c:v>
                </c:pt>
                <c:pt idx="5200">
                  <c:v>0.5679878</c:v>
                </c:pt>
                <c:pt idx="5202">
                  <c:v>0.4625259</c:v>
                </c:pt>
                <c:pt idx="5203">
                  <c:v>0.5619614000000001</c:v>
                </c:pt>
                <c:pt idx="5205">
                  <c:v>0.4655391</c:v>
                </c:pt>
                <c:pt idx="5206">
                  <c:v>0.5378559000000001</c:v>
                </c:pt>
                <c:pt idx="5208">
                  <c:v>0.4595127</c:v>
                </c:pt>
                <c:pt idx="5209">
                  <c:v>0.5137503</c:v>
                </c:pt>
                <c:pt idx="5211">
                  <c:v>0.37213</c:v>
                </c:pt>
                <c:pt idx="5212">
                  <c:v>0.387196</c:v>
                </c:pt>
                <c:pt idx="5214">
                  <c:v>0.4143147</c:v>
                </c:pt>
                <c:pt idx="5215">
                  <c:v>0.4444467</c:v>
                </c:pt>
                <c:pt idx="5217">
                  <c:v>0.3751432</c:v>
                </c:pt>
                <c:pt idx="5218">
                  <c:v>0.4836183</c:v>
                </c:pt>
                <c:pt idx="5220">
                  <c:v>0.2787208</c:v>
                </c:pt>
                <c:pt idx="5221">
                  <c:v>0.341998</c:v>
                </c:pt>
                <c:pt idx="5223">
                  <c:v>0.3480244</c:v>
                </c:pt>
                <c:pt idx="5224">
                  <c:v>0.4986843</c:v>
                </c:pt>
                <c:pt idx="5226">
                  <c:v>0.281734</c:v>
                </c:pt>
                <c:pt idx="5227">
                  <c:v>0.4986843</c:v>
                </c:pt>
                <c:pt idx="5229">
                  <c:v>0.2968</c:v>
                </c:pt>
                <c:pt idx="5230">
                  <c:v>0.4354071</c:v>
                </c:pt>
                <c:pt idx="5232">
                  <c:v>0.2998132</c:v>
                </c:pt>
                <c:pt idx="5233">
                  <c:v>0.311866</c:v>
                </c:pt>
                <c:pt idx="5235">
                  <c:v>0.3751432</c:v>
                </c:pt>
                <c:pt idx="5236">
                  <c:v>0.4173279</c:v>
                </c:pt>
                <c:pt idx="5238">
                  <c:v>0.4474599</c:v>
                </c:pt>
                <c:pt idx="5239">
                  <c:v>0.4564995</c:v>
                </c:pt>
                <c:pt idx="5241">
                  <c:v>0.4504731</c:v>
                </c:pt>
                <c:pt idx="5242">
                  <c:v>0.5077239</c:v>
                </c:pt>
                <c:pt idx="5244">
                  <c:v>0.4504731</c:v>
                </c:pt>
                <c:pt idx="5245">
                  <c:v>0.5137503</c:v>
                </c:pt>
                <c:pt idx="5247">
                  <c:v>0.4595127</c:v>
                </c:pt>
                <c:pt idx="5248">
                  <c:v>0.5227899</c:v>
                </c:pt>
                <c:pt idx="5250">
                  <c:v>0.4655391</c:v>
                </c:pt>
                <c:pt idx="5251">
                  <c:v>0.5227899</c:v>
                </c:pt>
                <c:pt idx="5253">
                  <c:v>0.4655391</c:v>
                </c:pt>
                <c:pt idx="5254">
                  <c:v>0.5167635</c:v>
                </c:pt>
                <c:pt idx="5256">
                  <c:v>-0.7939777</c:v>
                </c:pt>
                <c:pt idx="5257">
                  <c:v>-0.7427532999999999</c:v>
                </c:pt>
                <c:pt idx="5259">
                  <c:v>-0.8060305</c:v>
                </c:pt>
                <c:pt idx="5260">
                  <c:v>-0.7427532999999999</c:v>
                </c:pt>
                <c:pt idx="5262">
                  <c:v>-0.8060305</c:v>
                </c:pt>
                <c:pt idx="5263">
                  <c:v>-0.7457665</c:v>
                </c:pt>
                <c:pt idx="5265">
                  <c:v>-0.8090437</c:v>
                </c:pt>
                <c:pt idx="5266">
                  <c:v>-0.7638457</c:v>
                </c:pt>
                <c:pt idx="5268">
                  <c:v>-0.8090437</c:v>
                </c:pt>
                <c:pt idx="5269">
                  <c:v>-0.7939777</c:v>
                </c:pt>
                <c:pt idx="5271">
                  <c:v>0.8994396</c:v>
                </c:pt>
                <c:pt idx="5272">
                  <c:v>0.920532</c:v>
                </c:pt>
                <c:pt idx="5274">
                  <c:v>0.8632813</c:v>
                </c:pt>
                <c:pt idx="5275">
                  <c:v>0.9145056</c:v>
                </c:pt>
                <c:pt idx="5277">
                  <c:v>0.8391757</c:v>
                </c:pt>
                <c:pt idx="5278">
                  <c:v>0.9175188</c:v>
                </c:pt>
                <c:pt idx="5280">
                  <c:v>0.8241096999999999</c:v>
                </c:pt>
                <c:pt idx="5281">
                  <c:v>0.9024528000000001</c:v>
                </c:pt>
                <c:pt idx="5283">
                  <c:v>0.9114924</c:v>
                </c:pt>
                <c:pt idx="5284">
                  <c:v>0.9295716000000001</c:v>
                </c:pt>
                <c:pt idx="5286">
                  <c:v>0.9386112</c:v>
                </c:pt>
                <c:pt idx="5287">
                  <c:v>0.96573</c:v>
                </c:pt>
                <c:pt idx="5289">
                  <c:v>0.7367269</c:v>
                </c:pt>
                <c:pt idx="5290">
                  <c:v>0.7517929</c:v>
                </c:pt>
                <c:pt idx="5292">
                  <c:v>0.7909645</c:v>
                </c:pt>
                <c:pt idx="5293">
                  <c:v>0.8753341</c:v>
                </c:pt>
                <c:pt idx="5295">
                  <c:v>0.9235452</c:v>
                </c:pt>
                <c:pt idx="5296">
                  <c:v>0.9325848</c:v>
                </c:pt>
                <c:pt idx="5298">
                  <c:v>0.7337137</c:v>
                </c:pt>
                <c:pt idx="5299">
                  <c:v>0.8632813</c:v>
                </c:pt>
                <c:pt idx="5301">
                  <c:v>0.7276873</c:v>
                </c:pt>
                <c:pt idx="5302">
                  <c:v>0.7939777</c:v>
                </c:pt>
                <c:pt idx="5304">
                  <c:v>0.7307005</c:v>
                </c:pt>
                <c:pt idx="5305">
                  <c:v>0.7638457</c:v>
                </c:pt>
                <c:pt idx="5307">
                  <c:v>-1.0049016</c:v>
                </c:pt>
                <c:pt idx="5308">
                  <c:v>-0.96573</c:v>
                </c:pt>
                <c:pt idx="5310">
                  <c:v>-1.010928</c:v>
                </c:pt>
                <c:pt idx="5311">
                  <c:v>-0.9566904000000001</c:v>
                </c:pt>
                <c:pt idx="5313">
                  <c:v>-1.010928</c:v>
                </c:pt>
                <c:pt idx="5314">
                  <c:v>-0.9687432</c:v>
                </c:pt>
                <c:pt idx="5316">
                  <c:v>-1.0169544</c:v>
                </c:pt>
                <c:pt idx="5317">
                  <c:v>-0.9325848</c:v>
                </c:pt>
                <c:pt idx="5319">
                  <c:v>-1.0139412</c:v>
                </c:pt>
                <c:pt idx="5320">
                  <c:v>-0.9114924</c:v>
                </c:pt>
                <c:pt idx="5322">
                  <c:v>-1.0079148</c:v>
                </c:pt>
                <c:pt idx="5323">
                  <c:v>-0.9235452</c:v>
                </c:pt>
                <c:pt idx="5325">
                  <c:v>-1.0470863</c:v>
                </c:pt>
                <c:pt idx="5326">
                  <c:v>-0.9084792</c:v>
                </c:pt>
                <c:pt idx="5328">
                  <c:v>-1.0832447</c:v>
                </c:pt>
                <c:pt idx="5329">
                  <c:v>-0.9084792</c:v>
                </c:pt>
                <c:pt idx="5331">
                  <c:v>-1.0862579</c:v>
                </c:pt>
                <c:pt idx="5332">
                  <c:v>-0.9084792</c:v>
                </c:pt>
                <c:pt idx="5334">
                  <c:v>-1.0892711</c:v>
                </c:pt>
                <c:pt idx="5335">
                  <c:v>-1.0772183</c:v>
                </c:pt>
                <c:pt idx="5337">
                  <c:v>-1.0621523</c:v>
                </c:pt>
                <c:pt idx="5338">
                  <c:v>-0.9145056</c:v>
                </c:pt>
                <c:pt idx="5340">
                  <c:v>-1.0862579</c:v>
                </c:pt>
                <c:pt idx="5341">
                  <c:v>-1.0711919</c:v>
                </c:pt>
                <c:pt idx="5343">
                  <c:v>-1.0621523</c:v>
                </c:pt>
                <c:pt idx="5344">
                  <c:v>-0.9868224</c:v>
                </c:pt>
                <c:pt idx="5346">
                  <c:v>-0.9566904000000001</c:v>
                </c:pt>
                <c:pt idx="5347">
                  <c:v>-0.935598</c:v>
                </c:pt>
                <c:pt idx="5349">
                  <c:v>-1.0440731</c:v>
                </c:pt>
                <c:pt idx="5350">
                  <c:v>-1.025994</c:v>
                </c:pt>
                <c:pt idx="5352">
                  <c:v>1.5683696</c:v>
                </c:pt>
                <c:pt idx="5353">
                  <c:v>1.589462</c:v>
                </c:pt>
                <c:pt idx="5355">
                  <c:v>1.55933</c:v>
                </c:pt>
                <c:pt idx="5356">
                  <c:v>1.6015148</c:v>
                </c:pt>
                <c:pt idx="5358">
                  <c:v>1.5804224</c:v>
                </c:pt>
                <c:pt idx="5359">
                  <c:v>1.619594</c:v>
                </c:pt>
                <c:pt idx="5361">
                  <c:v>1.5985016</c:v>
                </c:pt>
                <c:pt idx="5362">
                  <c:v>1.6226072</c:v>
                </c:pt>
                <c:pt idx="5364">
                  <c:v>1.5985016</c:v>
                </c:pt>
                <c:pt idx="5365">
                  <c:v>1.6226072</c:v>
                </c:pt>
                <c:pt idx="5367">
                  <c:v>1.5924752</c:v>
                </c:pt>
                <c:pt idx="5368">
                  <c:v>1.6165808</c:v>
                </c:pt>
                <c:pt idx="5370">
                  <c:v>1.5924752</c:v>
                </c:pt>
                <c:pt idx="5371">
                  <c:v>1.6105544</c:v>
                </c:pt>
                <c:pt idx="5373">
                  <c:v>1.5864488</c:v>
                </c:pt>
                <c:pt idx="5374">
                  <c:v>1.5985016</c:v>
                </c:pt>
                <c:pt idx="5376">
                  <c:v>1.5683696</c:v>
                </c:pt>
                <c:pt idx="5377">
                  <c:v>1.5774092</c:v>
                </c:pt>
                <c:pt idx="5379">
                  <c:v>1.5563168</c:v>
                </c:pt>
                <c:pt idx="5380">
                  <c:v>1.5653564</c:v>
                </c:pt>
                <c:pt idx="5382">
                  <c:v>1.5412508</c:v>
                </c:pt>
                <c:pt idx="5383">
                  <c:v>1.5502904</c:v>
                </c:pt>
                <c:pt idx="5385">
                  <c:v>1.5231716</c:v>
                </c:pt>
                <c:pt idx="5386">
                  <c:v>1.544264</c:v>
                </c:pt>
                <c:pt idx="5388">
                  <c:v>1.5261848</c:v>
                </c:pt>
                <c:pt idx="5389">
                  <c:v>1.5502904</c:v>
                </c:pt>
                <c:pt idx="5391">
                  <c:v>1.4960529</c:v>
                </c:pt>
                <c:pt idx="5392">
                  <c:v>1.5653564</c:v>
                </c:pt>
                <c:pt idx="5394">
                  <c:v>1.4840001</c:v>
                </c:pt>
                <c:pt idx="5395">
                  <c:v>1.544264</c:v>
                </c:pt>
                <c:pt idx="5397">
                  <c:v>2.4693159</c:v>
                </c:pt>
                <c:pt idx="5398">
                  <c:v>2.4723291</c:v>
                </c:pt>
                <c:pt idx="5400">
                  <c:v>2.4632895</c:v>
                </c:pt>
                <c:pt idx="5401">
                  <c:v>2.4693159</c:v>
                </c:pt>
                <c:pt idx="5403">
                  <c:v>0.2696812</c:v>
                </c:pt>
                <c:pt idx="5404">
                  <c:v>0.2757076</c:v>
                </c:pt>
                <c:pt idx="5406">
                  <c:v>0.6433178000000001</c:v>
                </c:pt>
                <c:pt idx="5407">
                  <c:v>0.6734498</c:v>
                </c:pt>
                <c:pt idx="5409">
                  <c:v>0.6403046</c:v>
                </c:pt>
                <c:pt idx="5410">
                  <c:v>0.7216609</c:v>
                </c:pt>
                <c:pt idx="5412">
                  <c:v>0.6342782</c:v>
                </c:pt>
                <c:pt idx="5413">
                  <c:v>0.7457665</c:v>
                </c:pt>
                <c:pt idx="5415">
                  <c:v>0.6342782</c:v>
                </c:pt>
                <c:pt idx="5416">
                  <c:v>0.7698720999999999</c:v>
                </c:pt>
                <c:pt idx="5418">
                  <c:v>0.6372914</c:v>
                </c:pt>
                <c:pt idx="5419">
                  <c:v>0.7789117</c:v>
                </c:pt>
                <c:pt idx="5421">
                  <c:v>0.706595</c:v>
                </c:pt>
                <c:pt idx="5422">
                  <c:v>0.7698720999999999</c:v>
                </c:pt>
                <c:pt idx="5424">
                  <c:v>0.7246741</c:v>
                </c:pt>
                <c:pt idx="5425">
                  <c:v>0.7638457</c:v>
                </c:pt>
                <c:pt idx="5427">
                  <c:v>0.3389848</c:v>
                </c:pt>
                <c:pt idx="5428">
                  <c:v>0.3480244</c:v>
                </c:pt>
                <c:pt idx="5430">
                  <c:v>0.3661036</c:v>
                </c:pt>
                <c:pt idx="5431">
                  <c:v>0.4022619</c:v>
                </c:pt>
                <c:pt idx="5433">
                  <c:v>0.3299452</c:v>
                </c:pt>
                <c:pt idx="5434">
                  <c:v>0.4203411</c:v>
                </c:pt>
                <c:pt idx="5436">
                  <c:v>0.3239188</c:v>
                </c:pt>
                <c:pt idx="5437">
                  <c:v>0.4444467</c:v>
                </c:pt>
                <c:pt idx="5439">
                  <c:v>0.326932</c:v>
                </c:pt>
                <c:pt idx="5440">
                  <c:v>0.4534863</c:v>
                </c:pt>
                <c:pt idx="5442">
                  <c:v>0.326932</c:v>
                </c:pt>
                <c:pt idx="5443">
                  <c:v>0.4836183</c:v>
                </c:pt>
                <c:pt idx="5445">
                  <c:v>0.357064</c:v>
                </c:pt>
                <c:pt idx="5446">
                  <c:v>0.4233543</c:v>
                </c:pt>
                <c:pt idx="5448">
                  <c:v>0.4414335</c:v>
                </c:pt>
                <c:pt idx="5449">
                  <c:v>0.4896447</c:v>
                </c:pt>
                <c:pt idx="5451">
                  <c:v>0.357064</c:v>
                </c:pt>
                <c:pt idx="5452">
                  <c:v>0.4052751</c:v>
                </c:pt>
                <c:pt idx="5454">
                  <c:v>0.4263675</c:v>
                </c:pt>
                <c:pt idx="5455">
                  <c:v>0.4926579</c:v>
                </c:pt>
                <c:pt idx="5457">
                  <c:v>0.357064</c:v>
                </c:pt>
                <c:pt idx="5458">
                  <c:v>0.3600772</c:v>
                </c:pt>
                <c:pt idx="5460">
                  <c:v>0.4263675</c:v>
                </c:pt>
                <c:pt idx="5461">
                  <c:v>0.4956711</c:v>
                </c:pt>
                <c:pt idx="5463">
                  <c:v>0.4293807</c:v>
                </c:pt>
                <c:pt idx="5464">
                  <c:v>0.4956711</c:v>
                </c:pt>
                <c:pt idx="5466">
                  <c:v>0.4263675</c:v>
                </c:pt>
                <c:pt idx="5467">
                  <c:v>0.4866315</c:v>
                </c:pt>
                <c:pt idx="5469">
                  <c:v>0.4474599</c:v>
                </c:pt>
                <c:pt idx="5470">
                  <c:v>0.4564995</c:v>
                </c:pt>
                <c:pt idx="5472">
                  <c:v>0.4263675</c:v>
                </c:pt>
                <c:pt idx="5473">
                  <c:v>0.4564995</c:v>
                </c:pt>
                <c:pt idx="5475">
                  <c:v>0.4052751</c:v>
                </c:pt>
                <c:pt idx="5476">
                  <c:v>0.4685523</c:v>
                </c:pt>
                <c:pt idx="5478">
                  <c:v>0.3962356</c:v>
                </c:pt>
                <c:pt idx="5479">
                  <c:v>0.4745787</c:v>
                </c:pt>
                <c:pt idx="5481">
                  <c:v>0.3841828</c:v>
                </c:pt>
                <c:pt idx="5482">
                  <c:v>0.4745787</c:v>
                </c:pt>
                <c:pt idx="5484">
                  <c:v>0.3751432</c:v>
                </c:pt>
                <c:pt idx="5485">
                  <c:v>0.4806051</c:v>
                </c:pt>
                <c:pt idx="5487">
                  <c:v>0.4052751</c:v>
                </c:pt>
                <c:pt idx="5488">
                  <c:v>0.4806051</c:v>
                </c:pt>
                <c:pt idx="5490">
                  <c:v>0.4233543</c:v>
                </c:pt>
                <c:pt idx="5491">
                  <c:v>0.4775919</c:v>
                </c:pt>
              </c:numCache>
            </c:numRef>
          </c:xVal>
          <c:yVal>
            <c:numRef>
              <c:f>'Map Fill'!$D$4618:$D$10109</c:f>
              <c:numCache>
                <c:formatCode>General</c:formatCode>
                <c:ptCount val="5492"/>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-0.6561691</c:v>
                </c:pt>
                <c:pt idx="256">
                  <c:v>-0.6561691</c:v>
                </c:pt>
                <c:pt idx="258">
                  <c:v>-0.6380899</c:v>
                </c:pt>
                <c:pt idx="259">
                  <c:v>-0.6380899</c:v>
                </c:pt>
                <c:pt idx="261">
                  <c:v>-0.6200106</c:v>
                </c:pt>
                <c:pt idx="262">
                  <c:v>-0.6200106</c:v>
                </c:pt>
                <c:pt idx="264">
                  <c:v>-0.6019314</c:v>
                </c:pt>
                <c:pt idx="265">
                  <c:v>-0.6019314</c:v>
                </c:pt>
                <c:pt idx="267">
                  <c:v>-0.5838521</c:v>
                </c:pt>
                <c:pt idx="268">
                  <c:v>-0.5838521</c:v>
                </c:pt>
                <c:pt idx="270">
                  <c:v>-0.5657729</c:v>
                </c:pt>
                <c:pt idx="271">
                  <c:v>-0.5657729</c:v>
                </c:pt>
                <c:pt idx="273">
                  <c:v>-0.5476937</c:v>
                </c:pt>
                <c:pt idx="274">
                  <c:v>-0.5476937</c:v>
                </c:pt>
                <c:pt idx="276">
                  <c:v>-0.5296144</c:v>
                </c:pt>
                <c:pt idx="277">
                  <c:v>-0.5296144</c:v>
                </c:pt>
                <c:pt idx="279">
                  <c:v>-0.5115352</c:v>
                </c:pt>
                <c:pt idx="280">
                  <c:v>-0.5115352</c:v>
                </c:pt>
                <c:pt idx="282">
                  <c:v>-0.4934559</c:v>
                </c:pt>
                <c:pt idx="283">
                  <c:v>-0.4934559</c:v>
                </c:pt>
                <c:pt idx="285">
                  <c:v>-0.4753767</c:v>
                </c:pt>
                <c:pt idx="286">
                  <c:v>-0.4753767</c:v>
                </c:pt>
                <c:pt idx="288">
                  <c:v>-0.4572975</c:v>
                </c:pt>
                <c:pt idx="289">
                  <c:v>-0.4572975</c:v>
                </c:pt>
                <c:pt idx="291">
                  <c:v>-0.4392182</c:v>
                </c:pt>
                <c:pt idx="292">
                  <c:v>-0.4392182</c:v>
                </c:pt>
                <c:pt idx="294">
                  <c:v>-0.421139</c:v>
                </c:pt>
                <c:pt idx="295">
                  <c:v>-0.421139</c:v>
                </c:pt>
                <c:pt idx="297">
                  <c:v>-0.4030597</c:v>
                </c:pt>
                <c:pt idx="298">
                  <c:v>-0.4030597</c:v>
                </c:pt>
                <c:pt idx="300">
                  <c:v>-0.3849805</c:v>
                </c:pt>
                <c:pt idx="301">
                  <c:v>-0.3849805</c:v>
                </c:pt>
                <c:pt idx="303">
                  <c:v>-0.3669013</c:v>
                </c:pt>
                <c:pt idx="304">
                  <c:v>-0.3669013</c:v>
                </c:pt>
                <c:pt idx="306">
                  <c:v>-0.348822</c:v>
                </c:pt>
                <c:pt idx="307">
                  <c:v>-0.348822</c:v>
                </c:pt>
                <c:pt idx="309">
                  <c:v>-0.3307428</c:v>
                </c:pt>
                <c:pt idx="310">
                  <c:v>-0.3307428</c:v>
                </c:pt>
                <c:pt idx="312">
                  <c:v>-0.3126635</c:v>
                </c:pt>
                <c:pt idx="313">
                  <c:v>-0.3126635</c:v>
                </c:pt>
                <c:pt idx="315">
                  <c:v>-0.2945843</c:v>
                </c:pt>
                <c:pt idx="316">
                  <c:v>-0.2945843</c:v>
                </c:pt>
                <c:pt idx="318">
                  <c:v>-0.2765051</c:v>
                </c:pt>
                <c:pt idx="319">
                  <c:v>-0.2765051</c:v>
                </c:pt>
                <c:pt idx="321">
                  <c:v>-0.2584258</c:v>
                </c:pt>
                <c:pt idx="322">
                  <c:v>-0.2584258</c:v>
                </c:pt>
                <c:pt idx="324">
                  <c:v>-0.2403466</c:v>
                </c:pt>
                <c:pt idx="325">
                  <c:v>-0.2403466</c:v>
                </c:pt>
                <c:pt idx="327">
                  <c:v>-0.2222673</c:v>
                </c:pt>
                <c:pt idx="328">
                  <c:v>-0.2222673</c:v>
                </c:pt>
                <c:pt idx="330">
                  <c:v>-0.2222673</c:v>
                </c:pt>
                <c:pt idx="331">
                  <c:v>-0.2222673</c:v>
                </c:pt>
                <c:pt idx="333">
                  <c:v>-0.2222673</c:v>
                </c:pt>
                <c:pt idx="334">
                  <c:v>-0.2222673</c:v>
                </c:pt>
                <c:pt idx="336">
                  <c:v>-0.2041881</c:v>
                </c:pt>
                <c:pt idx="337">
                  <c:v>-0.2041881</c:v>
                </c:pt>
                <c:pt idx="339">
                  <c:v>-0.2041881</c:v>
                </c:pt>
                <c:pt idx="340">
                  <c:v>-0.2041881</c:v>
                </c:pt>
                <c:pt idx="342">
                  <c:v>-0.1861089</c:v>
                </c:pt>
                <c:pt idx="343">
                  <c:v>-0.1861089</c:v>
                </c:pt>
                <c:pt idx="345">
                  <c:v>-0.1680296</c:v>
                </c:pt>
                <c:pt idx="346">
                  <c:v>-0.1680296</c:v>
                </c:pt>
                <c:pt idx="348">
                  <c:v>-0.1499504</c:v>
                </c:pt>
                <c:pt idx="349">
                  <c:v>-0.1499504</c:v>
                </c:pt>
                <c:pt idx="351">
                  <c:v>-0.1318711</c:v>
                </c:pt>
                <c:pt idx="352">
                  <c:v>-0.1318711</c:v>
                </c:pt>
                <c:pt idx="354">
                  <c:v>-0.1137919</c:v>
                </c:pt>
                <c:pt idx="355">
                  <c:v>-0.1137919</c:v>
                </c:pt>
                <c:pt idx="357">
                  <c:v>-0.0957127</c:v>
                </c:pt>
                <c:pt idx="358">
                  <c:v>-0.0957127</c:v>
                </c:pt>
                <c:pt idx="360">
                  <c:v>-0.0776334</c:v>
                </c:pt>
                <c:pt idx="361">
                  <c:v>-0.0776334</c:v>
                </c:pt>
                <c:pt idx="363">
                  <c:v>-0.0595542</c:v>
                </c:pt>
                <c:pt idx="364">
                  <c:v>-0.0595542</c:v>
                </c:pt>
                <c:pt idx="366">
                  <c:v>-0.0414749</c:v>
                </c:pt>
                <c:pt idx="367">
                  <c:v>-0.0414749</c:v>
                </c:pt>
                <c:pt idx="369">
                  <c:v>-0.0233957</c:v>
                </c:pt>
                <c:pt idx="370">
                  <c:v>-0.0233957</c:v>
                </c:pt>
                <c:pt idx="372">
                  <c:v>-0.0053165</c:v>
                </c:pt>
                <c:pt idx="373">
                  <c:v>-0.0053165</c:v>
                </c:pt>
                <c:pt idx="375">
                  <c:v>0.0127628</c:v>
                </c:pt>
                <c:pt idx="376">
                  <c:v>0.0127628</c:v>
                </c:pt>
                <c:pt idx="378">
                  <c:v>0.030842</c:v>
                </c:pt>
                <c:pt idx="379">
                  <c:v>0.030842</c:v>
                </c:pt>
                <c:pt idx="381">
                  <c:v>0.030842</c:v>
                </c:pt>
                <c:pt idx="382">
                  <c:v>0.030842</c:v>
                </c:pt>
                <c:pt idx="384">
                  <c:v>0.030842</c:v>
                </c:pt>
                <c:pt idx="385">
                  <c:v>0.030842</c:v>
                </c:pt>
                <c:pt idx="387">
                  <c:v>0.0489213</c:v>
                </c:pt>
                <c:pt idx="388">
                  <c:v>0.0489213</c:v>
                </c:pt>
                <c:pt idx="390">
                  <c:v>0.0489213</c:v>
                </c:pt>
                <c:pt idx="391">
                  <c:v>0.0489213</c:v>
                </c:pt>
                <c:pt idx="393">
                  <c:v>0.0489213</c:v>
                </c:pt>
                <c:pt idx="394">
                  <c:v>0.0489213</c:v>
                </c:pt>
                <c:pt idx="396">
                  <c:v>0.0670005</c:v>
                </c:pt>
                <c:pt idx="397">
                  <c:v>0.0670005</c:v>
                </c:pt>
                <c:pt idx="399">
                  <c:v>0.0670005</c:v>
                </c:pt>
                <c:pt idx="400">
                  <c:v>0.0670005</c:v>
                </c:pt>
                <c:pt idx="402">
                  <c:v>0.0850797</c:v>
                </c:pt>
                <c:pt idx="403">
                  <c:v>0.0850797</c:v>
                </c:pt>
                <c:pt idx="405">
                  <c:v>0.103159</c:v>
                </c:pt>
                <c:pt idx="406">
                  <c:v>0.103159</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numCache>
            </c:numRef>
          </c:yVal>
        </c:ser>
        <c:ser>
          <c:idx val="1"/>
          <c:order val="1"/>
          <c:tx>
            <c:v>Below benchmark</c:v>
          </c:tx>
          <c:spPr>
            <a:ln cap="flat" w="38100">
              <a:solidFill>
                <a:srgbClr val="D2907F"/>
              </a:solidFill>
            </a:ln>
          </c:spPr>
          <c:marker>
            <c:symbol val="none"/>
          </c:marker>
          <c:xVal>
            <c:numRef>
              <c:f>'Map Fill'!$A$4618:$A$10109</c:f>
              <c:numCache>
                <c:formatCode>General</c:formatCode>
                <c:ptCount val="5492"/>
                <c:pt idx="0">
                  <c:v>0.7517929</c:v>
                </c:pt>
                <c:pt idx="1">
                  <c:v>0.7969908999999999</c:v>
                </c:pt>
                <c:pt idx="3">
                  <c:v>0.7819249</c:v>
                </c:pt>
                <c:pt idx="4">
                  <c:v>0.8030173</c:v>
                </c:pt>
                <c:pt idx="6">
                  <c:v>0.7909645</c:v>
                </c:pt>
                <c:pt idx="7">
                  <c:v>0.8060305</c:v>
                </c:pt>
                <c:pt idx="9">
                  <c:v>-0.7909645</c:v>
                </c:pt>
                <c:pt idx="10">
                  <c:v>-0.7789117</c:v>
                </c:pt>
                <c:pt idx="12">
                  <c:v>-0.8241096999999999</c:v>
                </c:pt>
                <c:pt idx="13">
                  <c:v>-0.8150701</c:v>
                </c:pt>
                <c:pt idx="15">
                  <c:v>-0.8843736</c:v>
                </c:pt>
                <c:pt idx="16">
                  <c:v>-0.8452021</c:v>
                </c:pt>
                <c:pt idx="18">
                  <c:v>-0.905466</c:v>
                </c:pt>
                <c:pt idx="19">
                  <c:v>-0.8512285000000001</c:v>
                </c:pt>
                <c:pt idx="21">
                  <c:v>-0.9114924</c:v>
                </c:pt>
                <c:pt idx="22">
                  <c:v>-0.8421889</c:v>
                </c:pt>
                <c:pt idx="24">
                  <c:v>-0.9114924</c:v>
                </c:pt>
                <c:pt idx="25">
                  <c:v>-0.8331493</c:v>
                </c:pt>
                <c:pt idx="27">
                  <c:v>-0.9114924</c:v>
                </c:pt>
                <c:pt idx="28">
                  <c:v>-0.8512285000000001</c:v>
                </c:pt>
                <c:pt idx="30">
                  <c:v>-0.9175188</c:v>
                </c:pt>
                <c:pt idx="31">
                  <c:v>-0.8662945</c:v>
                </c:pt>
                <c:pt idx="33">
                  <c:v>-0.9175188</c:v>
                </c:pt>
                <c:pt idx="34">
                  <c:v>-0.8452021</c:v>
                </c:pt>
                <c:pt idx="36">
                  <c:v>-0.9325848</c:v>
                </c:pt>
                <c:pt idx="37">
                  <c:v>-0.8512285000000001</c:v>
                </c:pt>
                <c:pt idx="39">
                  <c:v>-0.9446376</c:v>
                </c:pt>
                <c:pt idx="40">
                  <c:v>-0.8331493</c:v>
                </c:pt>
                <c:pt idx="42">
                  <c:v>-0.9476508</c:v>
                </c:pt>
                <c:pt idx="43">
                  <c:v>-0.8602681</c:v>
                </c:pt>
                <c:pt idx="45">
                  <c:v>-0.9536772</c:v>
                </c:pt>
                <c:pt idx="46">
                  <c:v>-0.8271229</c:v>
                </c:pt>
                <c:pt idx="48">
                  <c:v>-0.9566904000000001</c:v>
                </c:pt>
                <c:pt idx="49">
                  <c:v>-0.8331493</c:v>
                </c:pt>
                <c:pt idx="51">
                  <c:v>-0.950664</c:v>
                </c:pt>
                <c:pt idx="52">
                  <c:v>-0.7879513</c:v>
                </c:pt>
                <c:pt idx="54">
                  <c:v>-0.9627168</c:v>
                </c:pt>
                <c:pt idx="55">
                  <c:v>-0.7758985</c:v>
                </c:pt>
                <c:pt idx="57">
                  <c:v>-0.9627168</c:v>
                </c:pt>
                <c:pt idx="58">
                  <c:v>-0.7758985</c:v>
                </c:pt>
                <c:pt idx="60">
                  <c:v>-0.9627168</c:v>
                </c:pt>
                <c:pt idx="61">
                  <c:v>-0.7849381</c:v>
                </c:pt>
                <c:pt idx="63">
                  <c:v>-0.9597036</c:v>
                </c:pt>
                <c:pt idx="64">
                  <c:v>-0.8060305</c:v>
                </c:pt>
                <c:pt idx="66">
                  <c:v>-0.96573</c:v>
                </c:pt>
                <c:pt idx="67">
                  <c:v>-0.8090437</c:v>
                </c:pt>
                <c:pt idx="69">
                  <c:v>-0.9747696</c:v>
                </c:pt>
                <c:pt idx="70">
                  <c:v>-0.8090437</c:v>
                </c:pt>
                <c:pt idx="72">
                  <c:v>-0.9838092000000001</c:v>
                </c:pt>
                <c:pt idx="73">
                  <c:v>-0.8120569</c:v>
                </c:pt>
                <c:pt idx="75">
                  <c:v>-0.980796</c:v>
                </c:pt>
                <c:pt idx="76">
                  <c:v>-0.8120569</c:v>
                </c:pt>
                <c:pt idx="78">
                  <c:v>-0.9838092000000001</c:v>
                </c:pt>
                <c:pt idx="79">
                  <c:v>-0.8030173</c:v>
                </c:pt>
                <c:pt idx="81">
                  <c:v>-0.9838092000000001</c:v>
                </c:pt>
                <c:pt idx="82">
                  <c:v>-0.7939777</c:v>
                </c:pt>
                <c:pt idx="84">
                  <c:v>-0.980796</c:v>
                </c:pt>
                <c:pt idx="85">
                  <c:v>-0.7789117</c:v>
                </c:pt>
                <c:pt idx="87">
                  <c:v>-0.9747696</c:v>
                </c:pt>
                <c:pt idx="88">
                  <c:v>-0.8331493</c:v>
                </c:pt>
                <c:pt idx="90">
                  <c:v>-0.7819249</c:v>
                </c:pt>
                <c:pt idx="91">
                  <c:v>-0.7668589</c:v>
                </c:pt>
                <c:pt idx="93">
                  <c:v>-0.9777828</c:v>
                </c:pt>
                <c:pt idx="94">
                  <c:v>-0.8271229</c:v>
                </c:pt>
                <c:pt idx="96">
                  <c:v>-0.7789117</c:v>
                </c:pt>
                <c:pt idx="97">
                  <c:v>-0.7758985</c:v>
                </c:pt>
                <c:pt idx="99">
                  <c:v>-0.980796</c:v>
                </c:pt>
                <c:pt idx="100">
                  <c:v>-0.8482153</c:v>
                </c:pt>
                <c:pt idx="102">
                  <c:v>-0.9687432</c:v>
                </c:pt>
                <c:pt idx="103">
                  <c:v>-0.8783473000000001</c:v>
                </c:pt>
                <c:pt idx="105">
                  <c:v>-0.9687432</c:v>
                </c:pt>
                <c:pt idx="106">
                  <c:v>-0.8964264</c:v>
                </c:pt>
                <c:pt idx="108">
                  <c:v>-0.9627168</c:v>
                </c:pt>
                <c:pt idx="109">
                  <c:v>-0.9536772</c:v>
                </c:pt>
                <c:pt idx="111">
                  <c:v>0.1220345</c:v>
                </c:pt>
                <c:pt idx="112">
                  <c:v>0.2064041</c:v>
                </c:pt>
                <c:pt idx="114">
                  <c:v>0.1672325</c:v>
                </c:pt>
                <c:pt idx="115">
                  <c:v>0.2094173</c:v>
                </c:pt>
                <c:pt idx="117">
                  <c:v>1.908861</c:v>
                </c:pt>
                <c:pt idx="118">
                  <c:v>1.938993</c:v>
                </c:pt>
                <c:pt idx="120">
                  <c:v>1.9148874</c:v>
                </c:pt>
                <c:pt idx="121">
                  <c:v>1.9570722</c:v>
                </c:pt>
                <c:pt idx="123">
                  <c:v>1.9148874</c:v>
                </c:pt>
                <c:pt idx="124">
                  <c:v>1.938993</c:v>
                </c:pt>
                <c:pt idx="126">
                  <c:v>1.9510458</c:v>
                </c:pt>
                <c:pt idx="127">
                  <c:v>1.9781646</c:v>
                </c:pt>
                <c:pt idx="129">
                  <c:v>1.8968082</c:v>
                </c:pt>
                <c:pt idx="130">
                  <c:v>2.0293889</c:v>
                </c:pt>
                <c:pt idx="132">
                  <c:v>1.9028346</c:v>
                </c:pt>
                <c:pt idx="133">
                  <c:v>2.0414417</c:v>
                </c:pt>
                <c:pt idx="135">
                  <c:v>1.893795</c:v>
                </c:pt>
                <c:pt idx="136">
                  <c:v>2.0595209</c:v>
                </c:pt>
                <c:pt idx="138">
                  <c:v>1.5924752</c:v>
                </c:pt>
                <c:pt idx="139">
                  <c:v>1.6436996</c:v>
                </c:pt>
                <c:pt idx="141">
                  <c:v>1.863663</c:v>
                </c:pt>
                <c:pt idx="142">
                  <c:v>1.8727026</c:v>
                </c:pt>
                <c:pt idx="144">
                  <c:v>1.893795</c:v>
                </c:pt>
                <c:pt idx="145">
                  <c:v>2.0776001</c:v>
                </c:pt>
                <c:pt idx="147">
                  <c:v>1.6015148</c:v>
                </c:pt>
                <c:pt idx="148">
                  <c:v>1.7160163</c:v>
                </c:pt>
                <c:pt idx="150">
                  <c:v>1.8666762</c:v>
                </c:pt>
                <c:pt idx="151">
                  <c:v>1.8998214</c:v>
                </c:pt>
                <c:pt idx="153">
                  <c:v>1.908861</c:v>
                </c:pt>
                <c:pt idx="154">
                  <c:v>2.0956793</c:v>
                </c:pt>
                <c:pt idx="156">
                  <c:v>1.6105544</c:v>
                </c:pt>
                <c:pt idx="157">
                  <c:v>1.7461483</c:v>
                </c:pt>
                <c:pt idx="159">
                  <c:v>1.863663</c:v>
                </c:pt>
                <c:pt idx="160">
                  <c:v>2.1197849</c:v>
                </c:pt>
                <c:pt idx="162">
                  <c:v>1.6165808</c:v>
                </c:pt>
                <c:pt idx="163">
                  <c:v>2.1348509</c:v>
                </c:pt>
                <c:pt idx="165">
                  <c:v>1.6165808</c:v>
                </c:pt>
                <c:pt idx="166">
                  <c:v>2.1469037</c:v>
                </c:pt>
                <c:pt idx="168">
                  <c:v>1.6226072</c:v>
                </c:pt>
                <c:pt idx="169">
                  <c:v>2.1589565</c:v>
                </c:pt>
                <c:pt idx="171">
                  <c:v>1.6226072</c:v>
                </c:pt>
                <c:pt idx="172">
                  <c:v>2.1710092</c:v>
                </c:pt>
                <c:pt idx="174">
                  <c:v>1.6226072</c:v>
                </c:pt>
                <c:pt idx="175">
                  <c:v>2.1770356</c:v>
                </c:pt>
                <c:pt idx="177">
                  <c:v>1.6226072</c:v>
                </c:pt>
                <c:pt idx="178">
                  <c:v>2.183062</c:v>
                </c:pt>
                <c:pt idx="180">
                  <c:v>1.6376732</c:v>
                </c:pt>
                <c:pt idx="181">
                  <c:v>2.1890884</c:v>
                </c:pt>
                <c:pt idx="183">
                  <c:v>1.63466</c:v>
                </c:pt>
                <c:pt idx="184">
                  <c:v>2.1890884</c:v>
                </c:pt>
                <c:pt idx="186">
                  <c:v>1.6376732</c:v>
                </c:pt>
                <c:pt idx="187">
                  <c:v>2.1800488</c:v>
                </c:pt>
                <c:pt idx="189">
                  <c:v>1.6467128</c:v>
                </c:pt>
                <c:pt idx="190">
                  <c:v>2.1800488</c:v>
                </c:pt>
                <c:pt idx="192">
                  <c:v>1.664792</c:v>
                </c:pt>
                <c:pt idx="193">
                  <c:v>2.167996</c:v>
                </c:pt>
                <c:pt idx="195">
                  <c:v>1.6888975</c:v>
                </c:pt>
                <c:pt idx="196">
                  <c:v>2.167996</c:v>
                </c:pt>
                <c:pt idx="198">
                  <c:v>1.7371087</c:v>
                </c:pt>
                <c:pt idx="199">
                  <c:v>2.1649828</c:v>
                </c:pt>
                <c:pt idx="201">
                  <c:v>1.7792935</c:v>
                </c:pt>
                <c:pt idx="202">
                  <c:v>2.1469037</c:v>
                </c:pt>
                <c:pt idx="204">
                  <c:v>1.7943595</c:v>
                </c:pt>
                <c:pt idx="205">
                  <c:v>2.1408773</c:v>
                </c:pt>
                <c:pt idx="207">
                  <c:v>1.8003859</c:v>
                </c:pt>
                <c:pt idx="208">
                  <c:v>2.0474681</c:v>
                </c:pt>
                <c:pt idx="210">
                  <c:v>2.0745869</c:v>
                </c:pt>
                <c:pt idx="211">
                  <c:v>2.1469037</c:v>
                </c:pt>
                <c:pt idx="213">
                  <c:v>1.8244915</c:v>
                </c:pt>
                <c:pt idx="214">
                  <c:v>2.0293889</c:v>
                </c:pt>
                <c:pt idx="216">
                  <c:v>2.0836265</c:v>
                </c:pt>
                <c:pt idx="217">
                  <c:v>2.1438905</c:v>
                </c:pt>
                <c:pt idx="219">
                  <c:v>1.8395575</c:v>
                </c:pt>
                <c:pt idx="220">
                  <c:v>2.0113097</c:v>
                </c:pt>
                <c:pt idx="222">
                  <c:v>2.0926661</c:v>
                </c:pt>
                <c:pt idx="223">
                  <c:v>2.1438905</c:v>
                </c:pt>
                <c:pt idx="225">
                  <c:v>1.8576366</c:v>
                </c:pt>
                <c:pt idx="226">
                  <c:v>1.893795</c:v>
                </c:pt>
                <c:pt idx="228">
                  <c:v>1.9179006</c:v>
                </c:pt>
                <c:pt idx="229">
                  <c:v>2.0052833</c:v>
                </c:pt>
                <c:pt idx="231">
                  <c:v>2.0986925</c:v>
                </c:pt>
                <c:pt idx="232">
                  <c:v>2.1438905</c:v>
                </c:pt>
                <c:pt idx="234">
                  <c:v>1.9269402</c:v>
                </c:pt>
                <c:pt idx="235">
                  <c:v>2.0173361</c:v>
                </c:pt>
                <c:pt idx="237">
                  <c:v>2.1017057</c:v>
                </c:pt>
                <c:pt idx="238">
                  <c:v>2.1288245</c:v>
                </c:pt>
                <c:pt idx="240">
                  <c:v>1.938993</c:v>
                </c:pt>
                <c:pt idx="241">
                  <c:v>2.0293889</c:v>
                </c:pt>
                <c:pt idx="243">
                  <c:v>2.1077321</c:v>
                </c:pt>
                <c:pt idx="244">
                  <c:v>2.1318377</c:v>
                </c:pt>
                <c:pt idx="246">
                  <c:v>1.9751514</c:v>
                </c:pt>
                <c:pt idx="247">
                  <c:v>1.9932306</c:v>
                </c:pt>
                <c:pt idx="249">
                  <c:v>2.1137585</c:v>
                </c:pt>
                <c:pt idx="250">
                  <c:v>2.1288245</c:v>
                </c:pt>
                <c:pt idx="252">
                  <c:v>2.1197849</c:v>
                </c:pt>
                <c:pt idx="253">
                  <c:v>2.1258113</c:v>
                </c:pt>
                <c:pt idx="255">
                  <c:v>-0.7397401</c:v>
                </c:pt>
                <c:pt idx="256">
                  <c:v>-0.7337137</c:v>
                </c:pt>
                <c:pt idx="258">
                  <c:v>-0.7427532999999999</c:v>
                </c:pt>
                <c:pt idx="259">
                  <c:v>-0.7307005</c:v>
                </c:pt>
                <c:pt idx="261">
                  <c:v>-0.7608325</c:v>
                </c:pt>
                <c:pt idx="262">
                  <c:v>-0.7156346</c:v>
                </c:pt>
                <c:pt idx="264">
                  <c:v>-0.7909645</c:v>
                </c:pt>
                <c:pt idx="265">
                  <c:v>-0.7096082</c:v>
                </c:pt>
                <c:pt idx="267">
                  <c:v>-0.8000041</c:v>
                </c:pt>
                <c:pt idx="268">
                  <c:v>-0.7035818</c:v>
                </c:pt>
                <c:pt idx="270">
                  <c:v>-0.7909645</c:v>
                </c:pt>
                <c:pt idx="271">
                  <c:v>-0.6915289999999999</c:v>
                </c:pt>
                <c:pt idx="273">
                  <c:v>-0.7758985</c:v>
                </c:pt>
                <c:pt idx="274">
                  <c:v>-0.6915289999999999</c:v>
                </c:pt>
                <c:pt idx="276">
                  <c:v>-0.7638457</c:v>
                </c:pt>
                <c:pt idx="277">
                  <c:v>-0.6945422</c:v>
                </c:pt>
                <c:pt idx="279">
                  <c:v>-0.7728853</c:v>
                </c:pt>
                <c:pt idx="280">
                  <c:v>-0.6945422</c:v>
                </c:pt>
                <c:pt idx="282">
                  <c:v>-0.7789117</c:v>
                </c:pt>
                <c:pt idx="283">
                  <c:v>-0.6824894</c:v>
                </c:pt>
                <c:pt idx="285">
                  <c:v>-0.7969908999999999</c:v>
                </c:pt>
                <c:pt idx="286">
                  <c:v>-0.6583838</c:v>
                </c:pt>
                <c:pt idx="288">
                  <c:v>-0.8030173</c:v>
                </c:pt>
                <c:pt idx="289">
                  <c:v>-0.6071594</c:v>
                </c:pt>
                <c:pt idx="291">
                  <c:v>-0.8391757</c:v>
                </c:pt>
                <c:pt idx="292">
                  <c:v>-0.5951066</c:v>
                </c:pt>
                <c:pt idx="294">
                  <c:v>-0.8421889</c:v>
                </c:pt>
                <c:pt idx="295">
                  <c:v>-0.5951066</c:v>
                </c:pt>
                <c:pt idx="297">
                  <c:v>-0.8452021</c:v>
                </c:pt>
                <c:pt idx="298">
                  <c:v>-0.5890802000000001</c:v>
                </c:pt>
                <c:pt idx="300">
                  <c:v>-0.8452021</c:v>
                </c:pt>
                <c:pt idx="301">
                  <c:v>-0.5830538</c:v>
                </c:pt>
                <c:pt idx="303">
                  <c:v>-0.8421889</c:v>
                </c:pt>
                <c:pt idx="304">
                  <c:v>-0.5830538</c:v>
                </c:pt>
                <c:pt idx="306">
                  <c:v>-0.8542417</c:v>
                </c:pt>
                <c:pt idx="307">
                  <c:v>-0.5770274</c:v>
                </c:pt>
                <c:pt idx="309">
                  <c:v>-0.8572549</c:v>
                </c:pt>
                <c:pt idx="310">
                  <c:v>-0.5770274</c:v>
                </c:pt>
                <c:pt idx="312">
                  <c:v>-0.8904</c:v>
                </c:pt>
                <c:pt idx="313">
                  <c:v>-0.5770274</c:v>
                </c:pt>
                <c:pt idx="315">
                  <c:v>-0.8904</c:v>
                </c:pt>
                <c:pt idx="316">
                  <c:v>-0.5770274</c:v>
                </c:pt>
                <c:pt idx="318">
                  <c:v>-0.8964264</c:v>
                </c:pt>
                <c:pt idx="319">
                  <c:v>-0.5800406</c:v>
                </c:pt>
                <c:pt idx="321">
                  <c:v>-0.935598</c:v>
                </c:pt>
                <c:pt idx="322">
                  <c:v>-0.571001</c:v>
                </c:pt>
                <c:pt idx="324">
                  <c:v>-0.96573</c:v>
                </c:pt>
                <c:pt idx="325">
                  <c:v>-0.5589483</c:v>
                </c:pt>
                <c:pt idx="327">
                  <c:v>-1.0500995</c:v>
                </c:pt>
                <c:pt idx="328">
                  <c:v>-1.0410599</c:v>
                </c:pt>
                <c:pt idx="330">
                  <c:v>-1.0290072</c:v>
                </c:pt>
                <c:pt idx="331">
                  <c:v>-1.0199676</c:v>
                </c:pt>
                <c:pt idx="333">
                  <c:v>-0.9717564</c:v>
                </c:pt>
                <c:pt idx="334">
                  <c:v>-0.5529219</c:v>
                </c:pt>
                <c:pt idx="336">
                  <c:v>-1.0500995</c:v>
                </c:pt>
                <c:pt idx="337">
                  <c:v>-0.9988752</c:v>
                </c:pt>
                <c:pt idx="339">
                  <c:v>-0.9747696</c:v>
                </c:pt>
                <c:pt idx="340">
                  <c:v>-0.5408691</c:v>
                </c:pt>
                <c:pt idx="342">
                  <c:v>-1.0922843</c:v>
                </c:pt>
                <c:pt idx="343">
                  <c:v>-0.5288163</c:v>
                </c:pt>
                <c:pt idx="345">
                  <c:v>-1.1013239</c:v>
                </c:pt>
                <c:pt idx="346">
                  <c:v>-0.5258031</c:v>
                </c:pt>
                <c:pt idx="348">
                  <c:v>-1.1043371</c:v>
                </c:pt>
                <c:pt idx="349">
                  <c:v>-0.5227899</c:v>
                </c:pt>
                <c:pt idx="351">
                  <c:v>-1.0952975</c:v>
                </c:pt>
                <c:pt idx="352">
                  <c:v>-0.5258031</c:v>
                </c:pt>
                <c:pt idx="354">
                  <c:v>-1.0922843</c:v>
                </c:pt>
                <c:pt idx="355">
                  <c:v>-0.5288163</c:v>
                </c:pt>
                <c:pt idx="357">
                  <c:v>-1.0802315</c:v>
                </c:pt>
                <c:pt idx="358">
                  <c:v>-0.5619614000000001</c:v>
                </c:pt>
                <c:pt idx="360">
                  <c:v>-1.0470863</c:v>
                </c:pt>
                <c:pt idx="361">
                  <c:v>-0.5770274</c:v>
                </c:pt>
                <c:pt idx="363">
                  <c:v>-1.0440731</c:v>
                </c:pt>
                <c:pt idx="364">
                  <c:v>-0.601133</c:v>
                </c:pt>
                <c:pt idx="366">
                  <c:v>-1.0440731</c:v>
                </c:pt>
                <c:pt idx="367">
                  <c:v>-0.6704366</c:v>
                </c:pt>
                <c:pt idx="369">
                  <c:v>-1.0410599</c:v>
                </c:pt>
                <c:pt idx="370">
                  <c:v>-0.6915289999999999</c:v>
                </c:pt>
                <c:pt idx="372">
                  <c:v>-1.0500995</c:v>
                </c:pt>
                <c:pt idx="373">
                  <c:v>-0.7337137</c:v>
                </c:pt>
                <c:pt idx="375">
                  <c:v>-1.0470863</c:v>
                </c:pt>
                <c:pt idx="376">
                  <c:v>-0.7578193</c:v>
                </c:pt>
                <c:pt idx="378">
                  <c:v>-1.0470863</c:v>
                </c:pt>
                <c:pt idx="379">
                  <c:v>-1.010928</c:v>
                </c:pt>
                <c:pt idx="381">
                  <c:v>-0.9627168</c:v>
                </c:pt>
                <c:pt idx="382">
                  <c:v>-0.8934132</c:v>
                </c:pt>
                <c:pt idx="384">
                  <c:v>-0.8723209</c:v>
                </c:pt>
                <c:pt idx="385">
                  <c:v>-0.7517929</c:v>
                </c:pt>
                <c:pt idx="387">
                  <c:v>-0.9536772</c:v>
                </c:pt>
                <c:pt idx="388">
                  <c:v>-0.8994396</c:v>
                </c:pt>
                <c:pt idx="390">
                  <c:v>-0.8391757</c:v>
                </c:pt>
                <c:pt idx="391">
                  <c:v>-0.8241096999999999</c:v>
                </c:pt>
                <c:pt idx="393">
                  <c:v>-0.7909645</c:v>
                </c:pt>
                <c:pt idx="394">
                  <c:v>-0.7638457</c:v>
                </c:pt>
                <c:pt idx="396">
                  <c:v>-0.96573</c:v>
                </c:pt>
                <c:pt idx="397">
                  <c:v>-0.9024528000000001</c:v>
                </c:pt>
                <c:pt idx="399">
                  <c:v>-0.7819249</c:v>
                </c:pt>
                <c:pt idx="400">
                  <c:v>-0.7668589</c:v>
                </c:pt>
                <c:pt idx="402">
                  <c:v>-0.9295716000000001</c:v>
                </c:pt>
                <c:pt idx="403">
                  <c:v>-0.8964264</c:v>
                </c:pt>
                <c:pt idx="405">
                  <c:v>-0.9084792</c:v>
                </c:pt>
                <c:pt idx="406">
                  <c:v>-0.9024528000000001</c:v>
                </c:pt>
                <c:pt idx="408">
                  <c:v>-1.0922843</c:v>
                </c:pt>
                <c:pt idx="409">
                  <c:v>-1.0802315</c:v>
                </c:pt>
                <c:pt idx="411">
                  <c:v>-1.0772183</c:v>
                </c:pt>
                <c:pt idx="412">
                  <c:v>-1.0320204</c:v>
                </c:pt>
                <c:pt idx="414">
                  <c:v>-1.0651655</c:v>
                </c:pt>
                <c:pt idx="415">
                  <c:v>-0.9928488</c:v>
                </c:pt>
                <c:pt idx="417">
                  <c:v>-0.8572549</c:v>
                </c:pt>
                <c:pt idx="418">
                  <c:v>-0.8391757</c:v>
                </c:pt>
                <c:pt idx="420">
                  <c:v>-1.0621523</c:v>
                </c:pt>
                <c:pt idx="421">
                  <c:v>-0.920532</c:v>
                </c:pt>
                <c:pt idx="423">
                  <c:v>-0.8331493</c:v>
                </c:pt>
                <c:pt idx="424">
                  <c:v>-0.7939777</c:v>
                </c:pt>
                <c:pt idx="426">
                  <c:v>-1.0711919</c:v>
                </c:pt>
                <c:pt idx="427">
                  <c:v>-0.8964264</c:v>
                </c:pt>
                <c:pt idx="429">
                  <c:v>-0.8632813</c:v>
                </c:pt>
                <c:pt idx="430">
                  <c:v>-0.8241096999999999</c:v>
                </c:pt>
                <c:pt idx="432">
                  <c:v>-0.8120569</c:v>
                </c:pt>
                <c:pt idx="433">
                  <c:v>-0.7969908999999999</c:v>
                </c:pt>
                <c:pt idx="435">
                  <c:v>-0.7789117</c:v>
                </c:pt>
                <c:pt idx="436">
                  <c:v>-0.7728853</c:v>
                </c:pt>
                <c:pt idx="438">
                  <c:v>-1.0862579</c:v>
                </c:pt>
                <c:pt idx="439">
                  <c:v>-0.8934132</c:v>
                </c:pt>
                <c:pt idx="441">
                  <c:v>-0.8843736</c:v>
                </c:pt>
                <c:pt idx="442">
                  <c:v>-0.8813604</c:v>
                </c:pt>
                <c:pt idx="444">
                  <c:v>-0.8723209</c:v>
                </c:pt>
                <c:pt idx="445">
                  <c:v>-0.8241096999999999</c:v>
                </c:pt>
                <c:pt idx="447">
                  <c:v>-0.7005686</c:v>
                </c:pt>
                <c:pt idx="448">
                  <c:v>-0.6945422</c:v>
                </c:pt>
                <c:pt idx="450">
                  <c:v>-0.6824894</c:v>
                </c:pt>
                <c:pt idx="451">
                  <c:v>-0.6704366</c:v>
                </c:pt>
                <c:pt idx="453">
                  <c:v>-1.55933</c:v>
                </c:pt>
                <c:pt idx="454">
                  <c:v>-1.5563168</c:v>
                </c:pt>
                <c:pt idx="456">
                  <c:v>-1.1615879</c:v>
                </c:pt>
                <c:pt idx="457">
                  <c:v>-0.8693077</c:v>
                </c:pt>
                <c:pt idx="459">
                  <c:v>-0.8572549</c:v>
                </c:pt>
                <c:pt idx="460">
                  <c:v>-0.8120569</c:v>
                </c:pt>
                <c:pt idx="462">
                  <c:v>-0.7397401</c:v>
                </c:pt>
                <c:pt idx="463">
                  <c:v>-0.6674234</c:v>
                </c:pt>
                <c:pt idx="465">
                  <c:v>-1.5774092</c:v>
                </c:pt>
                <c:pt idx="466">
                  <c:v>-1.5563168</c:v>
                </c:pt>
                <c:pt idx="468">
                  <c:v>-1.544264</c:v>
                </c:pt>
                <c:pt idx="469">
                  <c:v>-0.8361625</c:v>
                </c:pt>
                <c:pt idx="471">
                  <c:v>-0.7939777</c:v>
                </c:pt>
                <c:pt idx="472">
                  <c:v>-0.7789117</c:v>
                </c:pt>
                <c:pt idx="474">
                  <c:v>-0.7216609</c:v>
                </c:pt>
                <c:pt idx="475">
                  <c:v>-0.6945422</c:v>
                </c:pt>
                <c:pt idx="477">
                  <c:v>-1.5653564</c:v>
                </c:pt>
                <c:pt idx="478">
                  <c:v>-0.7337137</c:v>
                </c:pt>
                <c:pt idx="480">
                  <c:v>-0.706595</c:v>
                </c:pt>
                <c:pt idx="481">
                  <c:v>-0.6945422</c:v>
                </c:pt>
                <c:pt idx="483">
                  <c:v>-1.5623432</c:v>
                </c:pt>
                <c:pt idx="484">
                  <c:v>-0.9898356</c:v>
                </c:pt>
                <c:pt idx="486">
                  <c:v>-0.9627168</c:v>
                </c:pt>
                <c:pt idx="487">
                  <c:v>-0.6885158</c:v>
                </c:pt>
                <c:pt idx="489">
                  <c:v>-1.6015148</c:v>
                </c:pt>
                <c:pt idx="490">
                  <c:v>-1.5985016</c:v>
                </c:pt>
                <c:pt idx="492">
                  <c:v>-1.55933</c:v>
                </c:pt>
                <c:pt idx="493">
                  <c:v>-0.9928488</c:v>
                </c:pt>
                <c:pt idx="495">
                  <c:v>-0.950664</c:v>
                </c:pt>
                <c:pt idx="496">
                  <c:v>-0.676463</c:v>
                </c:pt>
                <c:pt idx="498">
                  <c:v>-1.55933</c:v>
                </c:pt>
                <c:pt idx="499">
                  <c:v>-0.9868224</c:v>
                </c:pt>
                <c:pt idx="501">
                  <c:v>-0.9476508</c:v>
                </c:pt>
                <c:pt idx="502">
                  <c:v>-0.6855026</c:v>
                </c:pt>
                <c:pt idx="504">
                  <c:v>-1.5352244</c:v>
                </c:pt>
                <c:pt idx="505">
                  <c:v>-1.0139412</c:v>
                </c:pt>
                <c:pt idx="507">
                  <c:v>-0.9175188</c:v>
                </c:pt>
                <c:pt idx="508">
                  <c:v>-0.7126214</c:v>
                </c:pt>
                <c:pt idx="510">
                  <c:v>-1.5412508</c:v>
                </c:pt>
                <c:pt idx="511">
                  <c:v>-1.0380468</c:v>
                </c:pt>
                <c:pt idx="513">
                  <c:v>-0.8934132</c:v>
                </c:pt>
                <c:pt idx="514">
                  <c:v>-0.7216609</c:v>
                </c:pt>
                <c:pt idx="516">
                  <c:v>-1.5352244</c:v>
                </c:pt>
                <c:pt idx="517">
                  <c:v>-1.0742051</c:v>
                </c:pt>
                <c:pt idx="519">
                  <c:v>-0.8904</c:v>
                </c:pt>
                <c:pt idx="520">
                  <c:v>-0.7216609</c:v>
                </c:pt>
                <c:pt idx="522">
                  <c:v>-1.5713828</c:v>
                </c:pt>
                <c:pt idx="523">
                  <c:v>-1.55933</c:v>
                </c:pt>
                <c:pt idx="525">
                  <c:v>-1.5382376</c:v>
                </c:pt>
                <c:pt idx="526">
                  <c:v>-1.0802315</c:v>
                </c:pt>
                <c:pt idx="528">
                  <c:v>-0.8873868</c:v>
                </c:pt>
                <c:pt idx="529">
                  <c:v>-0.7939777</c:v>
                </c:pt>
                <c:pt idx="531">
                  <c:v>-0.7487797</c:v>
                </c:pt>
                <c:pt idx="532">
                  <c:v>-0.7276873</c:v>
                </c:pt>
                <c:pt idx="534">
                  <c:v>-1.5834356</c:v>
                </c:pt>
                <c:pt idx="535">
                  <c:v>-1.0621523</c:v>
                </c:pt>
                <c:pt idx="537">
                  <c:v>-0.8723209</c:v>
                </c:pt>
                <c:pt idx="538">
                  <c:v>-0.7849381</c:v>
                </c:pt>
                <c:pt idx="540">
                  <c:v>-1.5623432</c:v>
                </c:pt>
                <c:pt idx="541">
                  <c:v>-1.0350336</c:v>
                </c:pt>
                <c:pt idx="543">
                  <c:v>-0.8904</c:v>
                </c:pt>
                <c:pt idx="544">
                  <c:v>-0.8813604</c:v>
                </c:pt>
                <c:pt idx="546">
                  <c:v>-0.8632813</c:v>
                </c:pt>
                <c:pt idx="547">
                  <c:v>-0.8090437</c:v>
                </c:pt>
                <c:pt idx="549">
                  <c:v>-0.7427532999999999</c:v>
                </c:pt>
                <c:pt idx="550">
                  <c:v>-0.7367269</c:v>
                </c:pt>
                <c:pt idx="552">
                  <c:v>-1.5382376</c:v>
                </c:pt>
                <c:pt idx="553">
                  <c:v>-0.9928488</c:v>
                </c:pt>
                <c:pt idx="555">
                  <c:v>-0.935598</c:v>
                </c:pt>
                <c:pt idx="556">
                  <c:v>-0.9235452</c:v>
                </c:pt>
                <c:pt idx="558">
                  <c:v>-0.8904</c:v>
                </c:pt>
                <c:pt idx="559">
                  <c:v>-0.8843736</c:v>
                </c:pt>
                <c:pt idx="561">
                  <c:v>-0.7879513</c:v>
                </c:pt>
                <c:pt idx="562">
                  <c:v>-0.7487797</c:v>
                </c:pt>
                <c:pt idx="564">
                  <c:v>-0.7427532999999999</c:v>
                </c:pt>
                <c:pt idx="565">
                  <c:v>-0.7096082</c:v>
                </c:pt>
                <c:pt idx="567">
                  <c:v>-1.5141321</c:v>
                </c:pt>
                <c:pt idx="568">
                  <c:v>-0.9386112</c:v>
                </c:pt>
                <c:pt idx="570">
                  <c:v>-0.9265584</c:v>
                </c:pt>
                <c:pt idx="571">
                  <c:v>-0.8994396</c:v>
                </c:pt>
                <c:pt idx="573">
                  <c:v>-0.8391757</c:v>
                </c:pt>
                <c:pt idx="574">
                  <c:v>-0.7186477999999999</c:v>
                </c:pt>
                <c:pt idx="576">
                  <c:v>-1.4900265</c:v>
                </c:pt>
                <c:pt idx="577">
                  <c:v>-0.8813604</c:v>
                </c:pt>
                <c:pt idx="579">
                  <c:v>-0.7789117</c:v>
                </c:pt>
                <c:pt idx="580">
                  <c:v>-0.6583838</c:v>
                </c:pt>
                <c:pt idx="582">
                  <c:v>-1.4659209</c:v>
                </c:pt>
                <c:pt idx="583">
                  <c:v>-1.1947331</c:v>
                </c:pt>
                <c:pt idx="585">
                  <c:v>-1.1254295</c:v>
                </c:pt>
                <c:pt idx="586">
                  <c:v>-1.0892711</c:v>
                </c:pt>
                <c:pt idx="588">
                  <c:v>-1.0229808</c:v>
                </c:pt>
                <c:pt idx="589">
                  <c:v>-1.0018884</c:v>
                </c:pt>
                <c:pt idx="591">
                  <c:v>-0.9838092000000001</c:v>
                </c:pt>
                <c:pt idx="592">
                  <c:v>-0.920532</c:v>
                </c:pt>
                <c:pt idx="594">
                  <c:v>-0.8934132</c:v>
                </c:pt>
                <c:pt idx="595">
                  <c:v>-0.8542417</c:v>
                </c:pt>
                <c:pt idx="597">
                  <c:v>-0.7969908999999999</c:v>
                </c:pt>
                <c:pt idx="598">
                  <c:v>-0.7879513</c:v>
                </c:pt>
                <c:pt idx="600">
                  <c:v>-0.7638457</c:v>
                </c:pt>
                <c:pt idx="601">
                  <c:v>-0.6945422</c:v>
                </c:pt>
                <c:pt idx="603">
                  <c:v>-1.345393</c:v>
                </c:pt>
                <c:pt idx="604">
                  <c:v>-1.3212874</c:v>
                </c:pt>
                <c:pt idx="606">
                  <c:v>-1.315261</c:v>
                </c:pt>
                <c:pt idx="607">
                  <c:v>-1.2941686</c:v>
                </c:pt>
                <c:pt idx="609">
                  <c:v>-1.2760894</c:v>
                </c:pt>
                <c:pt idx="610">
                  <c:v>-1.2730762</c:v>
                </c:pt>
                <c:pt idx="612">
                  <c:v>-1.1947331</c:v>
                </c:pt>
                <c:pt idx="613">
                  <c:v>-1.0350336</c:v>
                </c:pt>
                <c:pt idx="615">
                  <c:v>-1.0079148</c:v>
                </c:pt>
                <c:pt idx="616">
                  <c:v>-0.9928488</c:v>
                </c:pt>
                <c:pt idx="618">
                  <c:v>-0.9777828</c:v>
                </c:pt>
                <c:pt idx="619">
                  <c:v>-0.9416244</c:v>
                </c:pt>
                <c:pt idx="621">
                  <c:v>-0.8723209</c:v>
                </c:pt>
                <c:pt idx="622">
                  <c:v>-0.8693077</c:v>
                </c:pt>
                <c:pt idx="624">
                  <c:v>-0.8482153</c:v>
                </c:pt>
                <c:pt idx="625">
                  <c:v>-0.8150701</c:v>
                </c:pt>
                <c:pt idx="627">
                  <c:v>-0.7969908999999999</c:v>
                </c:pt>
                <c:pt idx="628">
                  <c:v>-0.6915289999999999</c:v>
                </c:pt>
                <c:pt idx="630">
                  <c:v>-1.2519838</c:v>
                </c:pt>
                <c:pt idx="631">
                  <c:v>-1.209799</c:v>
                </c:pt>
                <c:pt idx="633">
                  <c:v>-1.1947331</c:v>
                </c:pt>
                <c:pt idx="634">
                  <c:v>-1.0531127</c:v>
                </c:pt>
                <c:pt idx="636">
                  <c:v>-0.9988752</c:v>
                </c:pt>
                <c:pt idx="637">
                  <c:v>-0.9717564</c:v>
                </c:pt>
                <c:pt idx="639">
                  <c:v>-0.9566904000000001</c:v>
                </c:pt>
                <c:pt idx="640">
                  <c:v>-0.9416244</c:v>
                </c:pt>
                <c:pt idx="642">
                  <c:v>-0.9024528000000001</c:v>
                </c:pt>
                <c:pt idx="643">
                  <c:v>-0.7457665</c:v>
                </c:pt>
                <c:pt idx="645">
                  <c:v>-1.2158254</c:v>
                </c:pt>
                <c:pt idx="646">
                  <c:v>-1.1404955</c:v>
                </c:pt>
                <c:pt idx="648">
                  <c:v>-0.9898356</c:v>
                </c:pt>
                <c:pt idx="649">
                  <c:v>-0.9777828</c:v>
                </c:pt>
                <c:pt idx="651">
                  <c:v>-0.9687432</c:v>
                </c:pt>
                <c:pt idx="652">
                  <c:v>-0.9566904000000001</c:v>
                </c:pt>
                <c:pt idx="654">
                  <c:v>-0.9386112</c:v>
                </c:pt>
                <c:pt idx="655">
                  <c:v>-0.8934132</c:v>
                </c:pt>
                <c:pt idx="657">
                  <c:v>-0.8572549</c:v>
                </c:pt>
                <c:pt idx="658">
                  <c:v>-0.8452021</c:v>
                </c:pt>
                <c:pt idx="660">
                  <c:v>-0.8120569</c:v>
                </c:pt>
                <c:pt idx="661">
                  <c:v>-0.8090437</c:v>
                </c:pt>
                <c:pt idx="663">
                  <c:v>-0.7939777</c:v>
                </c:pt>
                <c:pt idx="664">
                  <c:v>-0.7698720999999999</c:v>
                </c:pt>
                <c:pt idx="666">
                  <c:v>-1.1224163</c:v>
                </c:pt>
                <c:pt idx="667">
                  <c:v>-1.0772183</c:v>
                </c:pt>
                <c:pt idx="669">
                  <c:v>-1.0531127</c:v>
                </c:pt>
                <c:pt idx="670">
                  <c:v>-1.0199676</c:v>
                </c:pt>
                <c:pt idx="672">
                  <c:v>-0.9838092000000001</c:v>
                </c:pt>
                <c:pt idx="673">
                  <c:v>-0.9416244</c:v>
                </c:pt>
                <c:pt idx="675">
                  <c:v>-0.8904</c:v>
                </c:pt>
                <c:pt idx="676">
                  <c:v>-0.8662945</c:v>
                </c:pt>
                <c:pt idx="678">
                  <c:v>-0.9868224</c:v>
                </c:pt>
                <c:pt idx="679">
                  <c:v>-0.9416244</c:v>
                </c:pt>
                <c:pt idx="681">
                  <c:v>-0.9235452</c:v>
                </c:pt>
                <c:pt idx="682">
                  <c:v>-0.8994396</c:v>
                </c:pt>
                <c:pt idx="684">
                  <c:v>-0.8723209</c:v>
                </c:pt>
                <c:pt idx="685">
                  <c:v>-0.8361625</c:v>
                </c:pt>
                <c:pt idx="687">
                  <c:v>-0.8241096999999999</c:v>
                </c:pt>
                <c:pt idx="688">
                  <c:v>-0.7126214</c:v>
                </c:pt>
                <c:pt idx="690">
                  <c:v>-0.8361625</c:v>
                </c:pt>
                <c:pt idx="691">
                  <c:v>-0.6222254</c:v>
                </c:pt>
                <c:pt idx="693">
                  <c:v>0.0858761</c:v>
                </c:pt>
                <c:pt idx="694">
                  <c:v>0.1129949</c:v>
                </c:pt>
                <c:pt idx="696">
                  <c:v>0.0858761</c:v>
                </c:pt>
                <c:pt idx="697">
                  <c:v>0.1190213</c:v>
                </c:pt>
                <c:pt idx="699">
                  <c:v>-0.8452021</c:v>
                </c:pt>
                <c:pt idx="700">
                  <c:v>-0.7969908999999999</c:v>
                </c:pt>
                <c:pt idx="702">
                  <c:v>-0.8813604</c:v>
                </c:pt>
                <c:pt idx="703">
                  <c:v>-0.8693077</c:v>
                </c:pt>
                <c:pt idx="705">
                  <c:v>-0.8602681</c:v>
                </c:pt>
                <c:pt idx="706">
                  <c:v>-0.8542417</c:v>
                </c:pt>
                <c:pt idx="708">
                  <c:v>-0.8482153</c:v>
                </c:pt>
                <c:pt idx="709">
                  <c:v>-0.8271229</c:v>
                </c:pt>
                <c:pt idx="711">
                  <c:v>-0.8994396</c:v>
                </c:pt>
                <c:pt idx="712">
                  <c:v>-0.8512285000000001</c:v>
                </c:pt>
                <c:pt idx="714">
                  <c:v>-0.8421889</c:v>
                </c:pt>
                <c:pt idx="715">
                  <c:v>-0.8391757</c:v>
                </c:pt>
                <c:pt idx="717">
                  <c:v>-0.920532</c:v>
                </c:pt>
                <c:pt idx="718">
                  <c:v>-0.8873868</c:v>
                </c:pt>
                <c:pt idx="720">
                  <c:v>-0.9325848</c:v>
                </c:pt>
                <c:pt idx="721">
                  <c:v>-0.9084792</c:v>
                </c:pt>
                <c:pt idx="723">
                  <c:v>-0.9416244</c:v>
                </c:pt>
                <c:pt idx="724">
                  <c:v>-0.9145056</c:v>
                </c:pt>
                <c:pt idx="726">
                  <c:v>-0.9476508</c:v>
                </c:pt>
                <c:pt idx="727">
                  <c:v>-0.9145056</c:v>
                </c:pt>
                <c:pt idx="729">
                  <c:v>-0.9446376</c:v>
                </c:pt>
                <c:pt idx="730">
                  <c:v>-0.9145056</c:v>
                </c:pt>
                <c:pt idx="732">
                  <c:v>-0.9566904000000001</c:v>
                </c:pt>
                <c:pt idx="733">
                  <c:v>-0.920532</c:v>
                </c:pt>
                <c:pt idx="735">
                  <c:v>-0.9597036</c:v>
                </c:pt>
                <c:pt idx="736">
                  <c:v>-0.920532</c:v>
                </c:pt>
                <c:pt idx="738">
                  <c:v>-0.9476508</c:v>
                </c:pt>
                <c:pt idx="739">
                  <c:v>-0.935598</c:v>
                </c:pt>
                <c:pt idx="741">
                  <c:v>-0.9717564</c:v>
                </c:pt>
                <c:pt idx="742">
                  <c:v>-0.96573</c:v>
                </c:pt>
                <c:pt idx="744">
                  <c:v>-0.9536772</c:v>
                </c:pt>
                <c:pt idx="745">
                  <c:v>-0.9476508</c:v>
                </c:pt>
                <c:pt idx="747">
                  <c:v>-0.9747696</c:v>
                </c:pt>
                <c:pt idx="748">
                  <c:v>-0.950664</c:v>
                </c:pt>
                <c:pt idx="750">
                  <c:v>-0.9777828</c:v>
                </c:pt>
                <c:pt idx="751">
                  <c:v>-0.9566904000000001</c:v>
                </c:pt>
                <c:pt idx="753">
                  <c:v>-0.9777828</c:v>
                </c:pt>
                <c:pt idx="754">
                  <c:v>-0.9597036</c:v>
                </c:pt>
                <c:pt idx="756">
                  <c:v>-0.9868224</c:v>
                </c:pt>
                <c:pt idx="757">
                  <c:v>-0.9536772</c:v>
                </c:pt>
                <c:pt idx="759">
                  <c:v>-0.995862</c:v>
                </c:pt>
                <c:pt idx="760">
                  <c:v>-0.96573</c:v>
                </c:pt>
                <c:pt idx="762">
                  <c:v>-0.9898356</c:v>
                </c:pt>
                <c:pt idx="763">
                  <c:v>-0.96573</c:v>
                </c:pt>
                <c:pt idx="765">
                  <c:v>-0.9898356</c:v>
                </c:pt>
                <c:pt idx="766">
                  <c:v>-0.96573</c:v>
                </c:pt>
                <c:pt idx="768">
                  <c:v>-0.9898356</c:v>
                </c:pt>
                <c:pt idx="769">
                  <c:v>-0.9627168</c:v>
                </c:pt>
                <c:pt idx="771">
                  <c:v>-0.9898356</c:v>
                </c:pt>
                <c:pt idx="772">
                  <c:v>-0.9687432</c:v>
                </c:pt>
                <c:pt idx="774">
                  <c:v>-0.9928488</c:v>
                </c:pt>
                <c:pt idx="775">
                  <c:v>-0.9777828</c:v>
                </c:pt>
                <c:pt idx="777">
                  <c:v>-0.9988752</c:v>
                </c:pt>
                <c:pt idx="778">
                  <c:v>-0.9868224</c:v>
                </c:pt>
                <c:pt idx="780">
                  <c:v>-1.0018884</c:v>
                </c:pt>
                <c:pt idx="781">
                  <c:v>-0.9838092000000001</c:v>
                </c:pt>
                <c:pt idx="783">
                  <c:v>-1.0049016</c:v>
                </c:pt>
                <c:pt idx="784">
                  <c:v>-0.9868224</c:v>
                </c:pt>
                <c:pt idx="786">
                  <c:v>-1.0079148</c:v>
                </c:pt>
                <c:pt idx="787">
                  <c:v>-0.9868224</c:v>
                </c:pt>
                <c:pt idx="789">
                  <c:v>-1.0049016</c:v>
                </c:pt>
                <c:pt idx="790">
                  <c:v>-0.9838092000000001</c:v>
                </c:pt>
                <c:pt idx="792">
                  <c:v>-1.0079148</c:v>
                </c:pt>
                <c:pt idx="793">
                  <c:v>-0.9777828</c:v>
                </c:pt>
                <c:pt idx="795">
                  <c:v>-1.010928</c:v>
                </c:pt>
                <c:pt idx="796">
                  <c:v>-0.980796</c:v>
                </c:pt>
                <c:pt idx="798">
                  <c:v>-1.0139412</c:v>
                </c:pt>
                <c:pt idx="799">
                  <c:v>-0.9838092000000001</c:v>
                </c:pt>
                <c:pt idx="801">
                  <c:v>-1.0139412</c:v>
                </c:pt>
                <c:pt idx="802">
                  <c:v>-0.9717564</c:v>
                </c:pt>
                <c:pt idx="804">
                  <c:v>-1.0169544</c:v>
                </c:pt>
                <c:pt idx="805">
                  <c:v>-0.9717564</c:v>
                </c:pt>
                <c:pt idx="807">
                  <c:v>-1.0169544</c:v>
                </c:pt>
                <c:pt idx="808">
                  <c:v>-0.9898356</c:v>
                </c:pt>
                <c:pt idx="810">
                  <c:v>-1.0199676</c:v>
                </c:pt>
                <c:pt idx="811">
                  <c:v>-0.9988752</c:v>
                </c:pt>
                <c:pt idx="813">
                  <c:v>-1.0229808</c:v>
                </c:pt>
                <c:pt idx="814">
                  <c:v>-1.0049016</c:v>
                </c:pt>
                <c:pt idx="816">
                  <c:v>-1.025994</c:v>
                </c:pt>
                <c:pt idx="817">
                  <c:v>-1.0079148</c:v>
                </c:pt>
                <c:pt idx="819">
                  <c:v>-1.0290072</c:v>
                </c:pt>
                <c:pt idx="820">
                  <c:v>-1.0139412</c:v>
                </c:pt>
                <c:pt idx="822">
                  <c:v>1.5954884</c:v>
                </c:pt>
                <c:pt idx="823">
                  <c:v>1.6165808</c:v>
                </c:pt>
                <c:pt idx="825">
                  <c:v>1.5924752</c:v>
                </c:pt>
                <c:pt idx="826">
                  <c:v>1.619594</c:v>
                </c:pt>
                <c:pt idx="828">
                  <c:v>1.6015148</c:v>
                </c:pt>
                <c:pt idx="829">
                  <c:v>1.6105544</c:v>
                </c:pt>
                <c:pt idx="831">
                  <c:v>1.4719473</c:v>
                </c:pt>
                <c:pt idx="832">
                  <c:v>1.4779737</c:v>
                </c:pt>
                <c:pt idx="834">
                  <c:v>1.5985016</c:v>
                </c:pt>
                <c:pt idx="835">
                  <c:v>1.6105544</c:v>
                </c:pt>
                <c:pt idx="837">
                  <c:v>1.4418153</c:v>
                </c:pt>
                <c:pt idx="838">
                  <c:v>1.4719473</c:v>
                </c:pt>
                <c:pt idx="840">
                  <c:v>1.5472772</c:v>
                </c:pt>
                <c:pt idx="841">
                  <c:v>1.6436996</c:v>
                </c:pt>
                <c:pt idx="843">
                  <c:v>1.6527392</c:v>
                </c:pt>
                <c:pt idx="844">
                  <c:v>1.6557524</c:v>
                </c:pt>
                <c:pt idx="846">
                  <c:v>1.4297625</c:v>
                </c:pt>
                <c:pt idx="847">
                  <c:v>1.5201585</c:v>
                </c:pt>
                <c:pt idx="849">
                  <c:v>1.5261848</c:v>
                </c:pt>
                <c:pt idx="850">
                  <c:v>1.6858843</c:v>
                </c:pt>
                <c:pt idx="852">
                  <c:v>1.4086701</c:v>
                </c:pt>
                <c:pt idx="853">
                  <c:v>1.7009503</c:v>
                </c:pt>
                <c:pt idx="855">
                  <c:v>1.4056569</c:v>
                </c:pt>
                <c:pt idx="856">
                  <c:v>1.7069767</c:v>
                </c:pt>
                <c:pt idx="858">
                  <c:v>1.4116833</c:v>
                </c:pt>
                <c:pt idx="859">
                  <c:v>1.7130031</c:v>
                </c:pt>
                <c:pt idx="861">
                  <c:v>1.4086701</c:v>
                </c:pt>
                <c:pt idx="862">
                  <c:v>1.7130031</c:v>
                </c:pt>
                <c:pt idx="864">
                  <c:v>1.2339046</c:v>
                </c:pt>
                <c:pt idx="865">
                  <c:v>1.254997</c:v>
                </c:pt>
                <c:pt idx="867">
                  <c:v>1.2610234</c:v>
                </c:pt>
                <c:pt idx="868">
                  <c:v>1.2670498</c:v>
                </c:pt>
                <c:pt idx="870">
                  <c:v>1.2971818</c:v>
                </c:pt>
                <c:pt idx="871">
                  <c:v>1.3122478</c:v>
                </c:pt>
                <c:pt idx="873">
                  <c:v>1.3936041</c:v>
                </c:pt>
                <c:pt idx="874">
                  <c:v>1.7160163</c:v>
                </c:pt>
                <c:pt idx="876">
                  <c:v>1.1917199</c:v>
                </c:pt>
                <c:pt idx="877">
                  <c:v>1.3273138</c:v>
                </c:pt>
                <c:pt idx="879">
                  <c:v>1.3664853</c:v>
                </c:pt>
                <c:pt idx="880">
                  <c:v>1.7220427</c:v>
                </c:pt>
                <c:pt idx="882">
                  <c:v>1.1646011</c:v>
                </c:pt>
                <c:pt idx="883">
                  <c:v>1.7130031</c:v>
                </c:pt>
                <c:pt idx="885">
                  <c:v>1.1194031</c:v>
                </c:pt>
                <c:pt idx="886">
                  <c:v>1.7039635</c:v>
                </c:pt>
                <c:pt idx="888">
                  <c:v>1.0983107</c:v>
                </c:pt>
                <c:pt idx="889">
                  <c:v>1.6949239</c:v>
                </c:pt>
                <c:pt idx="891">
                  <c:v>1.1013239</c:v>
                </c:pt>
                <c:pt idx="892">
                  <c:v>1.6768448</c:v>
                </c:pt>
                <c:pt idx="894">
                  <c:v>1.0892711</c:v>
                </c:pt>
                <c:pt idx="895">
                  <c:v>1.6617788</c:v>
                </c:pt>
                <c:pt idx="897">
                  <c:v>1.0802315</c:v>
                </c:pt>
                <c:pt idx="898">
                  <c:v>1.6376732</c:v>
                </c:pt>
                <c:pt idx="900">
                  <c:v>1.0470863</c:v>
                </c:pt>
                <c:pt idx="901">
                  <c:v>1.6376732</c:v>
                </c:pt>
                <c:pt idx="903">
                  <c:v>1.0290072</c:v>
                </c:pt>
                <c:pt idx="904">
                  <c:v>1.6527392</c:v>
                </c:pt>
                <c:pt idx="906">
                  <c:v>1.0139412</c:v>
                </c:pt>
                <c:pt idx="907">
                  <c:v>1.604528</c:v>
                </c:pt>
                <c:pt idx="909">
                  <c:v>0.9928488</c:v>
                </c:pt>
                <c:pt idx="910">
                  <c:v>1.5774092</c:v>
                </c:pt>
                <c:pt idx="912">
                  <c:v>0.9868224</c:v>
                </c:pt>
                <c:pt idx="913">
                  <c:v>1.5924752</c:v>
                </c:pt>
                <c:pt idx="915">
                  <c:v>1.6226072</c:v>
                </c:pt>
                <c:pt idx="916">
                  <c:v>1.6527392</c:v>
                </c:pt>
                <c:pt idx="918">
                  <c:v>1.0199676</c:v>
                </c:pt>
                <c:pt idx="919">
                  <c:v>1.6075412</c:v>
                </c:pt>
                <c:pt idx="921">
                  <c:v>1.6135676</c:v>
                </c:pt>
                <c:pt idx="922">
                  <c:v>1.664792</c:v>
                </c:pt>
                <c:pt idx="924">
                  <c:v>1.0500995</c:v>
                </c:pt>
                <c:pt idx="925">
                  <c:v>1.3574458</c:v>
                </c:pt>
                <c:pt idx="927">
                  <c:v>1.3936041</c:v>
                </c:pt>
                <c:pt idx="928">
                  <c:v>1.6828711</c:v>
                </c:pt>
                <c:pt idx="930">
                  <c:v>1.0531127</c:v>
                </c:pt>
                <c:pt idx="931">
                  <c:v>1.254997</c:v>
                </c:pt>
                <c:pt idx="933">
                  <c:v>1.4478417</c:v>
                </c:pt>
                <c:pt idx="934">
                  <c:v>1.7130031</c:v>
                </c:pt>
                <c:pt idx="936">
                  <c:v>1.0440731</c:v>
                </c:pt>
                <c:pt idx="937">
                  <c:v>1.2369178</c:v>
                </c:pt>
                <c:pt idx="939">
                  <c:v>1.4508549</c:v>
                </c:pt>
                <c:pt idx="940">
                  <c:v>1.7009503</c:v>
                </c:pt>
                <c:pt idx="942">
                  <c:v>1.0440731</c:v>
                </c:pt>
                <c:pt idx="943">
                  <c:v>1.1826803</c:v>
                </c:pt>
                <c:pt idx="945">
                  <c:v>1.4689341</c:v>
                </c:pt>
                <c:pt idx="946">
                  <c:v>1.6919107</c:v>
                </c:pt>
                <c:pt idx="948">
                  <c:v>1.0591391</c:v>
                </c:pt>
                <c:pt idx="949">
                  <c:v>1.1585747</c:v>
                </c:pt>
                <c:pt idx="951">
                  <c:v>1.4900265</c:v>
                </c:pt>
                <c:pt idx="952">
                  <c:v>1.7069767</c:v>
                </c:pt>
                <c:pt idx="954">
                  <c:v>1.0862579</c:v>
                </c:pt>
                <c:pt idx="955">
                  <c:v>1.1465219</c:v>
                </c:pt>
                <c:pt idx="957">
                  <c:v>1.5141321</c:v>
                </c:pt>
                <c:pt idx="958">
                  <c:v>1.6979371</c:v>
                </c:pt>
                <c:pt idx="960">
                  <c:v>1.0772183</c:v>
                </c:pt>
                <c:pt idx="961">
                  <c:v>1.1073503</c:v>
                </c:pt>
                <c:pt idx="963">
                  <c:v>1.4538681</c:v>
                </c:pt>
                <c:pt idx="964">
                  <c:v>1.6406864</c:v>
                </c:pt>
                <c:pt idx="966">
                  <c:v>1.4508549</c:v>
                </c:pt>
                <c:pt idx="967">
                  <c:v>1.4629077</c:v>
                </c:pt>
                <c:pt idx="969">
                  <c:v>1.4689341</c:v>
                </c:pt>
                <c:pt idx="970">
                  <c:v>1.5985016</c:v>
                </c:pt>
                <c:pt idx="972">
                  <c:v>1.4749605</c:v>
                </c:pt>
                <c:pt idx="973">
                  <c:v>1.5683696</c:v>
                </c:pt>
                <c:pt idx="975">
                  <c:v>1.4749605</c:v>
                </c:pt>
                <c:pt idx="976">
                  <c:v>1.544264</c:v>
                </c:pt>
                <c:pt idx="978">
                  <c:v>1.4598945</c:v>
                </c:pt>
                <c:pt idx="979">
                  <c:v>1.5141321</c:v>
                </c:pt>
                <c:pt idx="981">
                  <c:v>-1.0561259</c:v>
                </c:pt>
                <c:pt idx="982">
                  <c:v>-1.0500995</c:v>
                </c:pt>
                <c:pt idx="984">
                  <c:v>-1.0531127</c:v>
                </c:pt>
                <c:pt idx="985">
                  <c:v>-1.0470863</c:v>
                </c:pt>
                <c:pt idx="987">
                  <c:v>-1.0983107</c:v>
                </c:pt>
                <c:pt idx="988">
                  <c:v>-1.0470863</c:v>
                </c:pt>
                <c:pt idx="990">
                  <c:v>-1.1073503</c:v>
                </c:pt>
                <c:pt idx="991">
                  <c:v>-1.0440731</c:v>
                </c:pt>
                <c:pt idx="993">
                  <c:v>-1.1224163</c:v>
                </c:pt>
                <c:pt idx="994">
                  <c:v>-1.0531127</c:v>
                </c:pt>
                <c:pt idx="996">
                  <c:v>-1.1646011</c:v>
                </c:pt>
                <c:pt idx="997">
                  <c:v>-1.0500995</c:v>
                </c:pt>
                <c:pt idx="999">
                  <c:v>-1.1856935</c:v>
                </c:pt>
                <c:pt idx="1000">
                  <c:v>-1.0500995</c:v>
                </c:pt>
                <c:pt idx="1002">
                  <c:v>-1.1796671</c:v>
                </c:pt>
                <c:pt idx="1003">
                  <c:v>-1.0139412</c:v>
                </c:pt>
                <c:pt idx="1005">
                  <c:v>-1.1646011</c:v>
                </c:pt>
                <c:pt idx="1006">
                  <c:v>-1.0139412</c:v>
                </c:pt>
                <c:pt idx="1008">
                  <c:v>-1.1615879</c:v>
                </c:pt>
                <c:pt idx="1009">
                  <c:v>-1.0199676</c:v>
                </c:pt>
                <c:pt idx="1011">
                  <c:v>-1.1615879</c:v>
                </c:pt>
                <c:pt idx="1012">
                  <c:v>-1.0169544</c:v>
                </c:pt>
                <c:pt idx="1014">
                  <c:v>-1.1585747</c:v>
                </c:pt>
                <c:pt idx="1015">
                  <c:v>-1.010928</c:v>
                </c:pt>
                <c:pt idx="1017">
                  <c:v>-1.1615879</c:v>
                </c:pt>
                <c:pt idx="1018">
                  <c:v>-1.0500995</c:v>
                </c:pt>
                <c:pt idx="1020">
                  <c:v>-1.1555615</c:v>
                </c:pt>
                <c:pt idx="1021">
                  <c:v>-1.0862579</c:v>
                </c:pt>
                <c:pt idx="1023">
                  <c:v>-1.1465219</c:v>
                </c:pt>
                <c:pt idx="1024">
                  <c:v>-1.0892711</c:v>
                </c:pt>
                <c:pt idx="1026">
                  <c:v>-1.1284427</c:v>
                </c:pt>
                <c:pt idx="1027">
                  <c:v>-1.0922843</c:v>
                </c:pt>
                <c:pt idx="1029">
                  <c:v>-1.1254295</c:v>
                </c:pt>
                <c:pt idx="1030">
                  <c:v>-1.0892711</c:v>
                </c:pt>
                <c:pt idx="1032">
                  <c:v>-1.0892711</c:v>
                </c:pt>
                <c:pt idx="1033">
                  <c:v>-1.0742051</c:v>
                </c:pt>
                <c:pt idx="1035">
                  <c:v>-1.0681787</c:v>
                </c:pt>
                <c:pt idx="1036">
                  <c:v>-1.0621523</c:v>
                </c:pt>
                <c:pt idx="1038">
                  <c:v>0.0979289</c:v>
                </c:pt>
                <c:pt idx="1039">
                  <c:v>0.1642193</c:v>
                </c:pt>
                <c:pt idx="1041">
                  <c:v>0.0798498</c:v>
                </c:pt>
                <c:pt idx="1042">
                  <c:v>0.1551797</c:v>
                </c:pt>
                <c:pt idx="1044">
                  <c:v>0.0768366</c:v>
                </c:pt>
                <c:pt idx="1045">
                  <c:v>0.1642193</c:v>
                </c:pt>
                <c:pt idx="1047">
                  <c:v>0.0828629</c:v>
                </c:pt>
                <c:pt idx="1048">
                  <c:v>0.1762721</c:v>
                </c:pt>
                <c:pt idx="1050">
                  <c:v>0.0858761</c:v>
                </c:pt>
                <c:pt idx="1051">
                  <c:v>0.1702457</c:v>
                </c:pt>
                <c:pt idx="1053">
                  <c:v>0.1039553</c:v>
                </c:pt>
                <c:pt idx="1054">
                  <c:v>0.1280609</c:v>
                </c:pt>
                <c:pt idx="1056">
                  <c:v>0.1461401</c:v>
                </c:pt>
                <c:pt idx="1057">
                  <c:v>0.1551797</c:v>
                </c:pt>
                <c:pt idx="1059">
                  <c:v>-0.0858761</c:v>
                </c:pt>
                <c:pt idx="1060">
                  <c:v>-0.0286254</c:v>
                </c:pt>
                <c:pt idx="1062">
                  <c:v>-0.09491570000000001</c:v>
                </c:pt>
                <c:pt idx="1063">
                  <c:v>-0.0105462</c:v>
                </c:pt>
                <c:pt idx="1065">
                  <c:v>-0.09491570000000001</c:v>
                </c:pt>
                <c:pt idx="1066">
                  <c:v>-0.0015066</c:v>
                </c:pt>
                <c:pt idx="1068">
                  <c:v>-0.0919025</c:v>
                </c:pt>
                <c:pt idx="1069">
                  <c:v>-0.0015066</c:v>
                </c:pt>
                <c:pt idx="1071">
                  <c:v>-0.0888893</c:v>
                </c:pt>
                <c:pt idx="1072">
                  <c:v>0.007533</c:v>
                </c:pt>
                <c:pt idx="1074">
                  <c:v>-0.1039553</c:v>
                </c:pt>
                <c:pt idx="1075">
                  <c:v>0.037665</c:v>
                </c:pt>
                <c:pt idx="1077">
                  <c:v>-0.1220345</c:v>
                </c:pt>
                <c:pt idx="1078">
                  <c:v>-0.0195858</c:v>
                </c:pt>
                <c:pt idx="1080">
                  <c:v>0.2425624</c:v>
                </c:pt>
                <c:pt idx="1081">
                  <c:v>0.3178924</c:v>
                </c:pt>
                <c:pt idx="1083">
                  <c:v>0.2395493</c:v>
                </c:pt>
                <c:pt idx="1084">
                  <c:v>0.3389848</c:v>
                </c:pt>
                <c:pt idx="1086">
                  <c:v>0.2425624</c:v>
                </c:pt>
                <c:pt idx="1087">
                  <c:v>0.326932</c:v>
                </c:pt>
                <c:pt idx="1089">
                  <c:v>0.2696812</c:v>
                </c:pt>
                <c:pt idx="1090">
                  <c:v>0.3178924</c:v>
                </c:pt>
                <c:pt idx="1092">
                  <c:v>0.251602</c:v>
                </c:pt>
                <c:pt idx="1093">
                  <c:v>0.311866</c:v>
                </c:pt>
                <c:pt idx="1095">
                  <c:v>0.2425624</c:v>
                </c:pt>
                <c:pt idx="1096">
                  <c:v>0.2998132</c:v>
                </c:pt>
                <c:pt idx="1098">
                  <c:v>0.2696812</c:v>
                </c:pt>
                <c:pt idx="1099">
                  <c:v>0.2907736</c:v>
                </c:pt>
                <c:pt idx="1101">
                  <c:v>-0.8180833</c:v>
                </c:pt>
                <c:pt idx="1102">
                  <c:v>-0.7939777</c:v>
                </c:pt>
                <c:pt idx="1104">
                  <c:v>-0.8120569</c:v>
                </c:pt>
                <c:pt idx="1105">
                  <c:v>-0.7849381</c:v>
                </c:pt>
                <c:pt idx="1107">
                  <c:v>-0.8150701</c:v>
                </c:pt>
                <c:pt idx="1108">
                  <c:v>-0.7789117</c:v>
                </c:pt>
                <c:pt idx="1110">
                  <c:v>-0.8150701</c:v>
                </c:pt>
                <c:pt idx="1111">
                  <c:v>-0.7879513</c:v>
                </c:pt>
                <c:pt idx="1113">
                  <c:v>0.1160081</c:v>
                </c:pt>
                <c:pt idx="1114">
                  <c:v>0.1220345</c:v>
                </c:pt>
                <c:pt idx="1116">
                  <c:v>-0.0165726</c:v>
                </c:pt>
                <c:pt idx="1117">
                  <c:v>0.037665</c:v>
                </c:pt>
                <c:pt idx="1119">
                  <c:v>-0.0165726</c:v>
                </c:pt>
                <c:pt idx="1120">
                  <c:v>0.09491570000000001</c:v>
                </c:pt>
                <c:pt idx="1122">
                  <c:v>-0.0135594</c:v>
                </c:pt>
                <c:pt idx="1123">
                  <c:v>0.0858761</c:v>
                </c:pt>
                <c:pt idx="1125">
                  <c:v>-0.0165726</c:v>
                </c:pt>
                <c:pt idx="1126">
                  <c:v>0.0828629</c:v>
                </c:pt>
                <c:pt idx="1128">
                  <c:v>-0.0316386</c:v>
                </c:pt>
                <c:pt idx="1129">
                  <c:v>0.0828629</c:v>
                </c:pt>
                <c:pt idx="1131">
                  <c:v>-0.0557442</c:v>
                </c:pt>
                <c:pt idx="1132">
                  <c:v>0.09491570000000001</c:v>
                </c:pt>
                <c:pt idx="1134">
                  <c:v>-0.022599</c:v>
                </c:pt>
                <c:pt idx="1135">
                  <c:v>-0.0195858</c:v>
                </c:pt>
                <c:pt idx="1137">
                  <c:v>-0.0015066</c:v>
                </c:pt>
                <c:pt idx="1138">
                  <c:v>0.067797</c:v>
                </c:pt>
                <c:pt idx="1140">
                  <c:v>0.0195858</c:v>
                </c:pt>
                <c:pt idx="1141">
                  <c:v>0.037665</c:v>
                </c:pt>
                <c:pt idx="1143">
                  <c:v>-0.0587574</c:v>
                </c:pt>
                <c:pt idx="1144">
                  <c:v>-0.0165726</c:v>
                </c:pt>
                <c:pt idx="1146">
                  <c:v>-0.0617706</c:v>
                </c:pt>
                <c:pt idx="1147">
                  <c:v>0.0135594</c:v>
                </c:pt>
                <c:pt idx="1149">
                  <c:v>-0.0557442</c:v>
                </c:pt>
                <c:pt idx="1150">
                  <c:v>0.0015066</c:v>
                </c:pt>
                <c:pt idx="1152">
                  <c:v>-0.0888893</c:v>
                </c:pt>
                <c:pt idx="1153">
                  <c:v>-0.0708102</c:v>
                </c:pt>
                <c:pt idx="1155">
                  <c:v>-0.037665</c:v>
                </c:pt>
                <c:pt idx="1156">
                  <c:v>-0.0045198</c:v>
                </c:pt>
                <c:pt idx="1158">
                  <c:v>-0.0557442</c:v>
                </c:pt>
                <c:pt idx="1159">
                  <c:v>-0.022599</c:v>
                </c:pt>
                <c:pt idx="1161">
                  <c:v>-0.0708102</c:v>
                </c:pt>
                <c:pt idx="1162">
                  <c:v>-0.0286254</c:v>
                </c:pt>
                <c:pt idx="1164">
                  <c:v>-0.0617706</c:v>
                </c:pt>
                <c:pt idx="1165">
                  <c:v>-0.0436914</c:v>
                </c:pt>
                <c:pt idx="1167">
                  <c:v>-0.1190213</c:v>
                </c:pt>
                <c:pt idx="1168">
                  <c:v>-0.0979289</c:v>
                </c:pt>
                <c:pt idx="1170">
                  <c:v>-0.1099817</c:v>
                </c:pt>
                <c:pt idx="1171">
                  <c:v>-0.0738234</c:v>
                </c:pt>
                <c:pt idx="1173">
                  <c:v>-0.1069685</c:v>
                </c:pt>
                <c:pt idx="1174">
                  <c:v>-0.0919025</c:v>
                </c:pt>
                <c:pt idx="1176">
                  <c:v>1.1495351</c:v>
                </c:pt>
                <c:pt idx="1177">
                  <c:v>1.1676143</c:v>
                </c:pt>
                <c:pt idx="1179">
                  <c:v>1.1435087</c:v>
                </c:pt>
                <c:pt idx="1180">
                  <c:v>1.1766539</c:v>
                </c:pt>
                <c:pt idx="1182">
                  <c:v>1.1374823</c:v>
                </c:pt>
                <c:pt idx="1183">
                  <c:v>1.1887067</c:v>
                </c:pt>
                <c:pt idx="1185">
                  <c:v>1.1284427</c:v>
                </c:pt>
                <c:pt idx="1186">
                  <c:v>1.1887067</c:v>
                </c:pt>
                <c:pt idx="1188">
                  <c:v>1.1194031</c:v>
                </c:pt>
                <c:pt idx="1189">
                  <c:v>1.1887067</c:v>
                </c:pt>
                <c:pt idx="1191">
                  <c:v>1.1103635</c:v>
                </c:pt>
                <c:pt idx="1192">
                  <c:v>1.1917199</c:v>
                </c:pt>
                <c:pt idx="1194">
                  <c:v>1.1073503</c:v>
                </c:pt>
                <c:pt idx="1195">
                  <c:v>1.1856935</c:v>
                </c:pt>
                <c:pt idx="1197">
                  <c:v>1.0983107</c:v>
                </c:pt>
                <c:pt idx="1198">
                  <c:v>1.1826803</c:v>
                </c:pt>
                <c:pt idx="1200">
                  <c:v>1.0862579</c:v>
                </c:pt>
                <c:pt idx="1201">
                  <c:v>1.1856935</c:v>
                </c:pt>
                <c:pt idx="1203">
                  <c:v>1.0832447</c:v>
                </c:pt>
                <c:pt idx="1204">
                  <c:v>1.209799</c:v>
                </c:pt>
                <c:pt idx="1206">
                  <c:v>1.0772183</c:v>
                </c:pt>
                <c:pt idx="1207">
                  <c:v>1.2218518</c:v>
                </c:pt>
                <c:pt idx="1209">
                  <c:v>1.0711919</c:v>
                </c:pt>
                <c:pt idx="1210">
                  <c:v>1.2339046</c:v>
                </c:pt>
                <c:pt idx="1212">
                  <c:v>1.0651655</c:v>
                </c:pt>
                <c:pt idx="1213">
                  <c:v>1.2459574</c:v>
                </c:pt>
                <c:pt idx="1215">
                  <c:v>1.0621523</c:v>
                </c:pt>
                <c:pt idx="1216">
                  <c:v>1.2640366</c:v>
                </c:pt>
                <c:pt idx="1218">
                  <c:v>1.0169544</c:v>
                </c:pt>
                <c:pt idx="1219">
                  <c:v>1.2640366</c:v>
                </c:pt>
                <c:pt idx="1221">
                  <c:v>1.0079148</c:v>
                </c:pt>
                <c:pt idx="1222">
                  <c:v>1.2881422</c:v>
                </c:pt>
                <c:pt idx="1224">
                  <c:v>1.3423798</c:v>
                </c:pt>
                <c:pt idx="1225">
                  <c:v>1.3484062</c:v>
                </c:pt>
                <c:pt idx="1227">
                  <c:v>0.995862</c:v>
                </c:pt>
                <c:pt idx="1228">
                  <c:v>1.2791026</c:v>
                </c:pt>
                <c:pt idx="1230">
                  <c:v>1.3212874</c:v>
                </c:pt>
                <c:pt idx="1231">
                  <c:v>1.3243006</c:v>
                </c:pt>
                <c:pt idx="1233">
                  <c:v>1.3333402</c:v>
                </c:pt>
                <c:pt idx="1234">
                  <c:v>1.345393</c:v>
                </c:pt>
                <c:pt idx="1236">
                  <c:v>0.9898356</c:v>
                </c:pt>
                <c:pt idx="1237">
                  <c:v>1.2760894</c:v>
                </c:pt>
                <c:pt idx="1239">
                  <c:v>1.3243006</c:v>
                </c:pt>
                <c:pt idx="1240">
                  <c:v>1.3574458</c:v>
                </c:pt>
                <c:pt idx="1242">
                  <c:v>1.0169544</c:v>
                </c:pt>
                <c:pt idx="1243">
                  <c:v>1.2730762</c:v>
                </c:pt>
                <c:pt idx="1245">
                  <c:v>1.3032082</c:v>
                </c:pt>
                <c:pt idx="1246">
                  <c:v>1.3574458</c:v>
                </c:pt>
                <c:pt idx="1248">
                  <c:v>1.0049016</c:v>
                </c:pt>
                <c:pt idx="1249">
                  <c:v>1.2610234</c:v>
                </c:pt>
                <c:pt idx="1251">
                  <c:v>1.2760894</c:v>
                </c:pt>
                <c:pt idx="1252">
                  <c:v>1.360459</c:v>
                </c:pt>
                <c:pt idx="1254">
                  <c:v>0.9928488</c:v>
                </c:pt>
                <c:pt idx="1255">
                  <c:v>1.2067858</c:v>
                </c:pt>
                <c:pt idx="1257">
                  <c:v>1.2580102</c:v>
                </c:pt>
                <c:pt idx="1258">
                  <c:v>1.2670498</c:v>
                </c:pt>
                <c:pt idx="1260">
                  <c:v>1.3122478</c:v>
                </c:pt>
                <c:pt idx="1261">
                  <c:v>1.3664853</c:v>
                </c:pt>
                <c:pt idx="1263">
                  <c:v>1.0199676</c:v>
                </c:pt>
                <c:pt idx="1264">
                  <c:v>1.1585747</c:v>
                </c:pt>
                <c:pt idx="1266">
                  <c:v>1.315261</c:v>
                </c:pt>
                <c:pt idx="1267">
                  <c:v>1.3815513</c:v>
                </c:pt>
                <c:pt idx="1269">
                  <c:v>1.0290072</c:v>
                </c:pt>
                <c:pt idx="1270">
                  <c:v>1.1314559</c:v>
                </c:pt>
                <c:pt idx="1272">
                  <c:v>1.330327</c:v>
                </c:pt>
                <c:pt idx="1273">
                  <c:v>1.3634721</c:v>
                </c:pt>
                <c:pt idx="1275">
                  <c:v>1.0350336</c:v>
                </c:pt>
                <c:pt idx="1276">
                  <c:v>1.1344691</c:v>
                </c:pt>
                <c:pt idx="1278">
                  <c:v>1.0440731</c:v>
                </c:pt>
                <c:pt idx="1279">
                  <c:v>1.1163899</c:v>
                </c:pt>
                <c:pt idx="1281">
                  <c:v>1.0410599</c:v>
                </c:pt>
                <c:pt idx="1282">
                  <c:v>1.0952975</c:v>
                </c:pt>
                <c:pt idx="1284">
                  <c:v>1.0350336</c:v>
                </c:pt>
                <c:pt idx="1285">
                  <c:v>1.0983107</c:v>
                </c:pt>
                <c:pt idx="1287">
                  <c:v>1.0229808</c:v>
                </c:pt>
                <c:pt idx="1288">
                  <c:v>1.0862579</c:v>
                </c:pt>
                <c:pt idx="1290">
                  <c:v>1.0591391</c:v>
                </c:pt>
                <c:pt idx="1291">
                  <c:v>1.0772183</c:v>
                </c:pt>
                <c:pt idx="1293">
                  <c:v>0.2003777</c:v>
                </c:pt>
                <c:pt idx="1294">
                  <c:v>0.2033909</c:v>
                </c:pt>
                <c:pt idx="1296">
                  <c:v>0.1702457</c:v>
                </c:pt>
                <c:pt idx="1297">
                  <c:v>0.2064041</c:v>
                </c:pt>
                <c:pt idx="1299">
                  <c:v>0.2154437</c:v>
                </c:pt>
                <c:pt idx="1300">
                  <c:v>0.2214701</c:v>
                </c:pt>
                <c:pt idx="1302">
                  <c:v>0.1129949</c:v>
                </c:pt>
                <c:pt idx="1303">
                  <c:v>0.1280609</c:v>
                </c:pt>
                <c:pt idx="1305">
                  <c:v>0.2094173</c:v>
                </c:pt>
                <c:pt idx="1306">
                  <c:v>0.2184569</c:v>
                </c:pt>
                <c:pt idx="1308">
                  <c:v>0.1099817</c:v>
                </c:pt>
                <c:pt idx="1309">
                  <c:v>0.1250477</c:v>
                </c:pt>
                <c:pt idx="1311">
                  <c:v>0.1853117</c:v>
                </c:pt>
                <c:pt idx="1312">
                  <c:v>0.2305097</c:v>
                </c:pt>
                <c:pt idx="1314">
                  <c:v>0.1551797</c:v>
                </c:pt>
                <c:pt idx="1315">
                  <c:v>0.2094173</c:v>
                </c:pt>
                <c:pt idx="1317">
                  <c:v>0.1401137</c:v>
                </c:pt>
                <c:pt idx="1318">
                  <c:v>0.1792853</c:v>
                </c:pt>
                <c:pt idx="1320">
                  <c:v>0.0979289</c:v>
                </c:pt>
                <c:pt idx="1321">
                  <c:v>0.1039553</c:v>
                </c:pt>
                <c:pt idx="1323">
                  <c:v>0.1280609</c:v>
                </c:pt>
                <c:pt idx="1324">
                  <c:v>0.1612061</c:v>
                </c:pt>
                <c:pt idx="1326">
                  <c:v>0.0888893</c:v>
                </c:pt>
                <c:pt idx="1327">
                  <c:v>0.1581929</c:v>
                </c:pt>
                <c:pt idx="1329">
                  <c:v>0.1160081</c:v>
                </c:pt>
                <c:pt idx="1330">
                  <c:v>0.1732589</c:v>
                </c:pt>
                <c:pt idx="1332">
                  <c:v>1.8184651</c:v>
                </c:pt>
                <c:pt idx="1333">
                  <c:v>1.8305179</c:v>
                </c:pt>
                <c:pt idx="1335">
                  <c:v>1.8003859</c:v>
                </c:pt>
                <c:pt idx="1336">
                  <c:v>1.8275047</c:v>
                </c:pt>
                <c:pt idx="1338">
                  <c:v>1.8425706</c:v>
                </c:pt>
                <c:pt idx="1339">
                  <c:v>1.8455838</c:v>
                </c:pt>
                <c:pt idx="1341">
                  <c:v>1.8033991</c:v>
                </c:pt>
                <c:pt idx="1342">
                  <c:v>1.8094255</c:v>
                </c:pt>
                <c:pt idx="1344">
                  <c:v>1.8335311</c:v>
                </c:pt>
                <c:pt idx="1345">
                  <c:v>1.8606498</c:v>
                </c:pt>
                <c:pt idx="1347">
                  <c:v>1.8666762</c:v>
                </c:pt>
                <c:pt idx="1348">
                  <c:v>1.878729</c:v>
                </c:pt>
                <c:pt idx="1350">
                  <c:v>1.8124387</c:v>
                </c:pt>
                <c:pt idx="1351">
                  <c:v>1.9118742</c:v>
                </c:pt>
                <c:pt idx="1353">
                  <c:v>1.8576366</c:v>
                </c:pt>
                <c:pt idx="1354">
                  <c:v>1.9209138</c:v>
                </c:pt>
                <c:pt idx="1356">
                  <c:v>1.8546234</c:v>
                </c:pt>
                <c:pt idx="1357">
                  <c:v>1.9118742</c:v>
                </c:pt>
                <c:pt idx="1359">
                  <c:v>1.8757158</c:v>
                </c:pt>
                <c:pt idx="1360">
                  <c:v>1.9028346</c:v>
                </c:pt>
                <c:pt idx="1362">
                  <c:v>1.878729</c:v>
                </c:pt>
                <c:pt idx="1363">
                  <c:v>1.8998214</c:v>
                </c:pt>
                <c:pt idx="1365">
                  <c:v>1.8696894</c:v>
                </c:pt>
                <c:pt idx="1366">
                  <c:v>1.8907818</c:v>
                </c:pt>
                <c:pt idx="1368">
                  <c:v>1.8576366</c:v>
                </c:pt>
                <c:pt idx="1369">
                  <c:v>1.8757158</c:v>
                </c:pt>
                <c:pt idx="1371">
                  <c:v>1.8425706</c:v>
                </c:pt>
                <c:pt idx="1372">
                  <c:v>1.8576366</c:v>
                </c:pt>
                <c:pt idx="1374">
                  <c:v>1.8335311</c:v>
                </c:pt>
                <c:pt idx="1375">
                  <c:v>1.8817422</c:v>
                </c:pt>
                <c:pt idx="1377">
                  <c:v>1.8365443</c:v>
                </c:pt>
                <c:pt idx="1378">
                  <c:v>1.8696894</c:v>
                </c:pt>
                <c:pt idx="1380">
                  <c:v>1.878729</c:v>
                </c:pt>
                <c:pt idx="1381">
                  <c:v>1.8847554</c:v>
                </c:pt>
                <c:pt idx="1383">
                  <c:v>1.8275047</c:v>
                </c:pt>
                <c:pt idx="1384">
                  <c:v>1.8335311</c:v>
                </c:pt>
                <c:pt idx="1386">
                  <c:v>1.7371087</c:v>
                </c:pt>
                <c:pt idx="1387">
                  <c:v>1.7582011</c:v>
                </c:pt>
                <c:pt idx="1389">
                  <c:v>1.7310823</c:v>
                </c:pt>
                <c:pt idx="1390">
                  <c:v>1.7672407</c:v>
                </c:pt>
                <c:pt idx="1392">
                  <c:v>1.7190295</c:v>
                </c:pt>
                <c:pt idx="1393">
                  <c:v>1.7582011</c:v>
                </c:pt>
                <c:pt idx="1395">
                  <c:v>1.7069767</c:v>
                </c:pt>
                <c:pt idx="1396">
                  <c:v>1.7401219</c:v>
                </c:pt>
                <c:pt idx="1398">
                  <c:v>-1.3694985</c:v>
                </c:pt>
                <c:pt idx="1399">
                  <c:v>-1.3634721</c:v>
                </c:pt>
                <c:pt idx="1401">
                  <c:v>-1.4327757</c:v>
                </c:pt>
                <c:pt idx="1402">
                  <c:v>-1.4146965</c:v>
                </c:pt>
                <c:pt idx="1404">
                  <c:v>-1.3845645</c:v>
                </c:pt>
                <c:pt idx="1405">
                  <c:v>-1.3574458</c:v>
                </c:pt>
                <c:pt idx="1407">
                  <c:v>-1.4719473</c:v>
                </c:pt>
                <c:pt idx="1408">
                  <c:v>-1.3393666</c:v>
                </c:pt>
                <c:pt idx="1410">
                  <c:v>-1.4930397</c:v>
                </c:pt>
                <c:pt idx="1411">
                  <c:v>-1.3393666</c:v>
                </c:pt>
                <c:pt idx="1413">
                  <c:v>-1.5201585</c:v>
                </c:pt>
                <c:pt idx="1414">
                  <c:v>-1.3966173</c:v>
                </c:pt>
                <c:pt idx="1416">
                  <c:v>-1.3514194</c:v>
                </c:pt>
                <c:pt idx="1417">
                  <c:v>-1.2881422</c:v>
                </c:pt>
                <c:pt idx="1419">
                  <c:v>-1.5352244</c:v>
                </c:pt>
                <c:pt idx="1420">
                  <c:v>-1.4116833</c:v>
                </c:pt>
                <c:pt idx="1422">
                  <c:v>-1.3243006</c:v>
                </c:pt>
                <c:pt idx="1423">
                  <c:v>-1.2821158</c:v>
                </c:pt>
                <c:pt idx="1425">
                  <c:v>-1.5382376</c:v>
                </c:pt>
                <c:pt idx="1426">
                  <c:v>-1.4177097</c:v>
                </c:pt>
                <c:pt idx="1428">
                  <c:v>-1.3182742</c:v>
                </c:pt>
                <c:pt idx="1429">
                  <c:v>-1.2730762</c:v>
                </c:pt>
                <c:pt idx="1431">
                  <c:v>-1.529198</c:v>
                </c:pt>
                <c:pt idx="1432">
                  <c:v>-1.4177097</c:v>
                </c:pt>
                <c:pt idx="1434">
                  <c:v>-1.2911554</c:v>
                </c:pt>
                <c:pt idx="1435">
                  <c:v>-1.2640366</c:v>
                </c:pt>
                <c:pt idx="1437">
                  <c:v>-1.5322112</c:v>
                </c:pt>
                <c:pt idx="1438">
                  <c:v>-1.4207229</c:v>
                </c:pt>
                <c:pt idx="1440">
                  <c:v>-1.5924752</c:v>
                </c:pt>
                <c:pt idx="1441">
                  <c:v>-1.5834356</c:v>
                </c:pt>
                <c:pt idx="1443">
                  <c:v>-1.5382376</c:v>
                </c:pt>
                <c:pt idx="1444">
                  <c:v>-1.4146965</c:v>
                </c:pt>
                <c:pt idx="1446">
                  <c:v>-1.6015148</c:v>
                </c:pt>
                <c:pt idx="1447">
                  <c:v>-1.5864488</c:v>
                </c:pt>
                <c:pt idx="1449">
                  <c:v>-1.5472772</c:v>
                </c:pt>
                <c:pt idx="1450">
                  <c:v>-1.4086701</c:v>
                </c:pt>
                <c:pt idx="1452">
                  <c:v>-1.6075412</c:v>
                </c:pt>
                <c:pt idx="1453">
                  <c:v>-1.5924752</c:v>
                </c:pt>
                <c:pt idx="1455">
                  <c:v>-1.5533036</c:v>
                </c:pt>
                <c:pt idx="1456">
                  <c:v>-1.3996305</c:v>
                </c:pt>
                <c:pt idx="1458">
                  <c:v>-1.6075412</c:v>
                </c:pt>
                <c:pt idx="1459">
                  <c:v>-1.5954884</c:v>
                </c:pt>
                <c:pt idx="1461">
                  <c:v>-1.5623432</c:v>
                </c:pt>
                <c:pt idx="1462">
                  <c:v>-1.4086701</c:v>
                </c:pt>
                <c:pt idx="1464">
                  <c:v>-1.6256204</c:v>
                </c:pt>
                <c:pt idx="1465">
                  <c:v>-1.5985016</c:v>
                </c:pt>
                <c:pt idx="1467">
                  <c:v>-1.5683696</c:v>
                </c:pt>
                <c:pt idx="1468">
                  <c:v>-1.4177097</c:v>
                </c:pt>
                <c:pt idx="1470">
                  <c:v>-1.619594</c:v>
                </c:pt>
                <c:pt idx="1471">
                  <c:v>-1.6015148</c:v>
                </c:pt>
                <c:pt idx="1473">
                  <c:v>-1.5774092</c:v>
                </c:pt>
                <c:pt idx="1474">
                  <c:v>-1.4207229</c:v>
                </c:pt>
                <c:pt idx="1476">
                  <c:v>-1.6165808</c:v>
                </c:pt>
                <c:pt idx="1477">
                  <c:v>-1.604528</c:v>
                </c:pt>
                <c:pt idx="1479">
                  <c:v>-1.5834356</c:v>
                </c:pt>
                <c:pt idx="1480">
                  <c:v>-1.4237361</c:v>
                </c:pt>
                <c:pt idx="1482">
                  <c:v>-1.6256204</c:v>
                </c:pt>
                <c:pt idx="1483">
                  <c:v>-1.6135676</c:v>
                </c:pt>
                <c:pt idx="1485">
                  <c:v>-1.5834356</c:v>
                </c:pt>
                <c:pt idx="1486">
                  <c:v>-1.4719473</c:v>
                </c:pt>
                <c:pt idx="1488">
                  <c:v>-1.6286336</c:v>
                </c:pt>
                <c:pt idx="1489">
                  <c:v>-1.6105544</c:v>
                </c:pt>
                <c:pt idx="1491">
                  <c:v>-1.5834356</c:v>
                </c:pt>
                <c:pt idx="1492">
                  <c:v>-1.4779737</c:v>
                </c:pt>
                <c:pt idx="1494">
                  <c:v>-1.6286336</c:v>
                </c:pt>
                <c:pt idx="1495">
                  <c:v>-1.5713828</c:v>
                </c:pt>
                <c:pt idx="1497">
                  <c:v>1.5533036</c:v>
                </c:pt>
                <c:pt idx="1498">
                  <c:v>1.5653564</c:v>
                </c:pt>
                <c:pt idx="1500">
                  <c:v>1.6527392</c:v>
                </c:pt>
                <c:pt idx="1501">
                  <c:v>1.7220427</c:v>
                </c:pt>
                <c:pt idx="1503">
                  <c:v>1.5322112</c:v>
                </c:pt>
                <c:pt idx="1504">
                  <c:v>1.55933</c:v>
                </c:pt>
                <c:pt idx="1506">
                  <c:v>1.6738316</c:v>
                </c:pt>
                <c:pt idx="1507">
                  <c:v>1.7280691</c:v>
                </c:pt>
                <c:pt idx="1509">
                  <c:v>1.5231716</c:v>
                </c:pt>
                <c:pt idx="1510">
                  <c:v>1.5533036</c:v>
                </c:pt>
                <c:pt idx="1512">
                  <c:v>1.7009503</c:v>
                </c:pt>
                <c:pt idx="1513">
                  <c:v>1.7340955</c:v>
                </c:pt>
                <c:pt idx="1515">
                  <c:v>1.5141321</c:v>
                </c:pt>
                <c:pt idx="1516">
                  <c:v>1.5533036</c:v>
                </c:pt>
                <c:pt idx="1518">
                  <c:v>1.7130031</c:v>
                </c:pt>
                <c:pt idx="1519">
                  <c:v>1.7190295</c:v>
                </c:pt>
                <c:pt idx="1521">
                  <c:v>1.7250559</c:v>
                </c:pt>
                <c:pt idx="1522">
                  <c:v>1.7371087</c:v>
                </c:pt>
                <c:pt idx="1524">
                  <c:v>1.7672407</c:v>
                </c:pt>
                <c:pt idx="1525">
                  <c:v>1.7702539</c:v>
                </c:pt>
                <c:pt idx="1527">
                  <c:v>1.5081057</c:v>
                </c:pt>
                <c:pt idx="1528">
                  <c:v>1.5472772</c:v>
                </c:pt>
                <c:pt idx="1530">
                  <c:v>1.7340955</c:v>
                </c:pt>
                <c:pt idx="1531">
                  <c:v>1.7853199</c:v>
                </c:pt>
                <c:pt idx="1533">
                  <c:v>1.5050925</c:v>
                </c:pt>
                <c:pt idx="1534">
                  <c:v>1.5141321</c:v>
                </c:pt>
                <c:pt idx="1536">
                  <c:v>1.529198</c:v>
                </c:pt>
                <c:pt idx="1537">
                  <c:v>1.5352244</c:v>
                </c:pt>
                <c:pt idx="1539">
                  <c:v>1.7431351</c:v>
                </c:pt>
                <c:pt idx="1540">
                  <c:v>1.7642275</c:v>
                </c:pt>
                <c:pt idx="1542">
                  <c:v>1.7491615</c:v>
                </c:pt>
                <c:pt idx="1543">
                  <c:v>1.7551879</c:v>
                </c:pt>
                <c:pt idx="1545">
                  <c:v>0.0497178</c:v>
                </c:pt>
                <c:pt idx="1546">
                  <c:v>0.0798498</c:v>
                </c:pt>
                <c:pt idx="1548">
                  <c:v>0.0587574</c:v>
                </c:pt>
                <c:pt idx="1549">
                  <c:v>0.0828629</c:v>
                </c:pt>
                <c:pt idx="1551">
                  <c:v>0.0617706</c:v>
                </c:pt>
                <c:pt idx="1552">
                  <c:v>0.1129949</c:v>
                </c:pt>
                <c:pt idx="1554">
                  <c:v>0.1220345</c:v>
                </c:pt>
                <c:pt idx="1555">
                  <c:v>0.1280609</c:v>
                </c:pt>
                <c:pt idx="1557">
                  <c:v>0.0587574</c:v>
                </c:pt>
                <c:pt idx="1558">
                  <c:v>0.1401137</c:v>
                </c:pt>
                <c:pt idx="1560">
                  <c:v>0.0587574</c:v>
                </c:pt>
                <c:pt idx="1561">
                  <c:v>0.1310741</c:v>
                </c:pt>
                <c:pt idx="1563">
                  <c:v>0.09491570000000001</c:v>
                </c:pt>
                <c:pt idx="1564">
                  <c:v>0.1310741</c:v>
                </c:pt>
                <c:pt idx="1566">
                  <c:v>0.1220345</c:v>
                </c:pt>
                <c:pt idx="1567">
                  <c:v>0.1461401</c:v>
                </c:pt>
                <c:pt idx="1569">
                  <c:v>0.1401137</c:v>
                </c:pt>
                <c:pt idx="1570">
                  <c:v>0.1612061</c:v>
                </c:pt>
                <c:pt idx="1572">
                  <c:v>0.1642193</c:v>
                </c:pt>
                <c:pt idx="1573">
                  <c:v>0.1822985</c:v>
                </c:pt>
                <c:pt idx="1575">
                  <c:v>0.2003777</c:v>
                </c:pt>
                <c:pt idx="1576">
                  <c:v>0.266668</c:v>
                </c:pt>
                <c:pt idx="1578">
                  <c:v>0.2937868</c:v>
                </c:pt>
                <c:pt idx="1579">
                  <c:v>0.311866</c:v>
                </c:pt>
                <c:pt idx="1581">
                  <c:v>0.1160081</c:v>
                </c:pt>
                <c:pt idx="1582">
                  <c:v>0.1762721</c:v>
                </c:pt>
                <c:pt idx="1584">
                  <c:v>0.2094173</c:v>
                </c:pt>
                <c:pt idx="1585">
                  <c:v>0.2154437</c:v>
                </c:pt>
                <c:pt idx="1587">
                  <c:v>2.1348509</c:v>
                </c:pt>
                <c:pt idx="1588">
                  <c:v>2.1860752</c:v>
                </c:pt>
                <c:pt idx="1590">
                  <c:v>2.1649828</c:v>
                </c:pt>
                <c:pt idx="1591">
                  <c:v>2.2101808</c:v>
                </c:pt>
                <c:pt idx="1593">
                  <c:v>2.2071676</c:v>
                </c:pt>
                <c:pt idx="1594">
                  <c:v>2.2493524</c:v>
                </c:pt>
                <c:pt idx="1596">
                  <c:v>2.243326</c:v>
                </c:pt>
                <c:pt idx="1597">
                  <c:v>2.273458</c:v>
                </c:pt>
                <c:pt idx="1599">
                  <c:v>2.2704448</c:v>
                </c:pt>
                <c:pt idx="1600">
                  <c:v>2.2975636</c:v>
                </c:pt>
                <c:pt idx="1602">
                  <c:v>2.3126296</c:v>
                </c:pt>
                <c:pt idx="1603">
                  <c:v>2.3156428</c:v>
                </c:pt>
                <c:pt idx="1605">
                  <c:v>2.3307087</c:v>
                </c:pt>
                <c:pt idx="1606">
                  <c:v>2.3457747</c:v>
                </c:pt>
                <c:pt idx="1608">
                  <c:v>2.3276955</c:v>
                </c:pt>
                <c:pt idx="1609">
                  <c:v>2.3638539</c:v>
                </c:pt>
                <c:pt idx="1611">
                  <c:v>2.3518011</c:v>
                </c:pt>
                <c:pt idx="1612">
                  <c:v>2.3969991</c:v>
                </c:pt>
                <c:pt idx="1614">
                  <c:v>2.3668671</c:v>
                </c:pt>
                <c:pt idx="1615">
                  <c:v>2.3789199</c:v>
                </c:pt>
                <c:pt idx="1617">
                  <c:v>2.3728935</c:v>
                </c:pt>
                <c:pt idx="1618">
                  <c:v>2.3789199</c:v>
                </c:pt>
                <c:pt idx="1620">
                  <c:v>2.3728935</c:v>
                </c:pt>
                <c:pt idx="1621">
                  <c:v>2.3849463</c:v>
                </c:pt>
                <c:pt idx="1623">
                  <c:v>0.2365361</c:v>
                </c:pt>
                <c:pt idx="1624">
                  <c:v>0.2787208</c:v>
                </c:pt>
                <c:pt idx="1626">
                  <c:v>0.2003777</c:v>
                </c:pt>
                <c:pt idx="1627">
                  <c:v>0.2937868</c:v>
                </c:pt>
                <c:pt idx="1629">
                  <c:v>0.1792853</c:v>
                </c:pt>
                <c:pt idx="1630">
                  <c:v>0.2847472</c:v>
                </c:pt>
                <c:pt idx="1632">
                  <c:v>0.1732589</c:v>
                </c:pt>
                <c:pt idx="1633">
                  <c:v>0.2847472</c:v>
                </c:pt>
                <c:pt idx="1635">
                  <c:v>0.1883249</c:v>
                </c:pt>
                <c:pt idx="1636">
                  <c:v>0.2726944</c:v>
                </c:pt>
                <c:pt idx="1638">
                  <c:v>-0.1160081</c:v>
                </c:pt>
                <c:pt idx="1639">
                  <c:v>-0.0979289</c:v>
                </c:pt>
                <c:pt idx="1641">
                  <c:v>-0.1250477</c:v>
                </c:pt>
                <c:pt idx="1642">
                  <c:v>-0.0979289</c:v>
                </c:pt>
                <c:pt idx="1644">
                  <c:v>-0.1190213</c:v>
                </c:pt>
                <c:pt idx="1645">
                  <c:v>-0.09491570000000001</c:v>
                </c:pt>
                <c:pt idx="1647">
                  <c:v>-0.1160081</c:v>
                </c:pt>
                <c:pt idx="1648">
                  <c:v>-0.0919025</c:v>
                </c:pt>
                <c:pt idx="1650">
                  <c:v>-0.1160081</c:v>
                </c:pt>
                <c:pt idx="1651">
                  <c:v>-0.1069685</c:v>
                </c:pt>
                <c:pt idx="1653">
                  <c:v>0.1551797</c:v>
                </c:pt>
                <c:pt idx="1654">
                  <c:v>0.1672325</c:v>
                </c:pt>
                <c:pt idx="1656">
                  <c:v>0.1461401</c:v>
                </c:pt>
                <c:pt idx="1657">
                  <c:v>0.1883249</c:v>
                </c:pt>
                <c:pt idx="1659">
                  <c:v>0.1340873</c:v>
                </c:pt>
                <c:pt idx="1660">
                  <c:v>0.1913381</c:v>
                </c:pt>
                <c:pt idx="1662">
                  <c:v>0.1310741</c:v>
                </c:pt>
                <c:pt idx="1663">
                  <c:v>0.2064041</c:v>
                </c:pt>
                <c:pt idx="1665">
                  <c:v>0.1431269</c:v>
                </c:pt>
                <c:pt idx="1666">
                  <c:v>0.1973645</c:v>
                </c:pt>
                <c:pt idx="1668">
                  <c:v>0.1340873</c:v>
                </c:pt>
                <c:pt idx="1669">
                  <c:v>0.1913381</c:v>
                </c:pt>
                <c:pt idx="1671">
                  <c:v>0.1340873</c:v>
                </c:pt>
                <c:pt idx="1672">
                  <c:v>0.2124305</c:v>
                </c:pt>
                <c:pt idx="1674">
                  <c:v>0.1491533</c:v>
                </c:pt>
                <c:pt idx="1675">
                  <c:v>0.2274965</c:v>
                </c:pt>
                <c:pt idx="1677">
                  <c:v>0.1642193</c:v>
                </c:pt>
                <c:pt idx="1678">
                  <c:v>0.2485888</c:v>
                </c:pt>
                <c:pt idx="1680">
                  <c:v>0.1853117</c:v>
                </c:pt>
                <c:pt idx="1681">
                  <c:v>0.2395493</c:v>
                </c:pt>
                <c:pt idx="1683">
                  <c:v>1.5171453</c:v>
                </c:pt>
                <c:pt idx="1684">
                  <c:v>1.5261848</c:v>
                </c:pt>
                <c:pt idx="1686">
                  <c:v>1.4960529</c:v>
                </c:pt>
                <c:pt idx="1687">
                  <c:v>1.5111189</c:v>
                </c:pt>
                <c:pt idx="1689">
                  <c:v>1.4840001</c:v>
                </c:pt>
                <c:pt idx="1690">
                  <c:v>1.5020793</c:v>
                </c:pt>
                <c:pt idx="1692">
                  <c:v>1.4689341</c:v>
                </c:pt>
                <c:pt idx="1693">
                  <c:v>1.4960529</c:v>
                </c:pt>
                <c:pt idx="1695">
                  <c:v>1.4719473</c:v>
                </c:pt>
                <c:pt idx="1696">
                  <c:v>1.4809869</c:v>
                </c:pt>
                <c:pt idx="1698">
                  <c:v>1.4749605</c:v>
                </c:pt>
                <c:pt idx="1699">
                  <c:v>1.4809869</c:v>
                </c:pt>
                <c:pt idx="1701">
                  <c:v>1.4809869</c:v>
                </c:pt>
                <c:pt idx="1702">
                  <c:v>1.4840001</c:v>
                </c:pt>
                <c:pt idx="1704">
                  <c:v>1.4809869</c:v>
                </c:pt>
                <c:pt idx="1705">
                  <c:v>1.4870133</c:v>
                </c:pt>
                <c:pt idx="1707">
                  <c:v>1.4749605</c:v>
                </c:pt>
                <c:pt idx="1708">
                  <c:v>1.4840001</c:v>
                </c:pt>
                <c:pt idx="1710">
                  <c:v>1.4990661</c:v>
                </c:pt>
                <c:pt idx="1711">
                  <c:v>1.5171453</c:v>
                </c:pt>
                <c:pt idx="1713">
                  <c:v>1.4659209</c:v>
                </c:pt>
                <c:pt idx="1714">
                  <c:v>1.5231716</c:v>
                </c:pt>
                <c:pt idx="1716">
                  <c:v>1.4538681</c:v>
                </c:pt>
                <c:pt idx="1717">
                  <c:v>1.55933</c:v>
                </c:pt>
                <c:pt idx="1719">
                  <c:v>1.4598945</c:v>
                </c:pt>
                <c:pt idx="1720">
                  <c:v>1.5533036</c:v>
                </c:pt>
                <c:pt idx="1722">
                  <c:v>1.4508549</c:v>
                </c:pt>
                <c:pt idx="1723">
                  <c:v>1.5412508</c:v>
                </c:pt>
                <c:pt idx="1725">
                  <c:v>1.4388021</c:v>
                </c:pt>
                <c:pt idx="1726">
                  <c:v>1.4840001</c:v>
                </c:pt>
                <c:pt idx="1728">
                  <c:v>1.4930397</c:v>
                </c:pt>
                <c:pt idx="1729">
                  <c:v>1.5322112</c:v>
                </c:pt>
                <c:pt idx="1731">
                  <c:v>1.4357889</c:v>
                </c:pt>
                <c:pt idx="1732">
                  <c:v>1.4809869</c:v>
                </c:pt>
                <c:pt idx="1734">
                  <c:v>1.4357889</c:v>
                </c:pt>
                <c:pt idx="1735">
                  <c:v>1.4689341</c:v>
                </c:pt>
                <c:pt idx="1737">
                  <c:v>-2.2794844</c:v>
                </c:pt>
                <c:pt idx="1738">
                  <c:v>-2.2644184</c:v>
                </c:pt>
                <c:pt idx="1740">
                  <c:v>-2.2975636</c:v>
                </c:pt>
                <c:pt idx="1741">
                  <c:v>-2.2945504</c:v>
                </c:pt>
                <c:pt idx="1743">
                  <c:v>-1.1615879</c:v>
                </c:pt>
                <c:pt idx="1744">
                  <c:v>-1.1555615</c:v>
                </c:pt>
                <c:pt idx="1746">
                  <c:v>-1.4056569</c:v>
                </c:pt>
                <c:pt idx="1747">
                  <c:v>-1.3936041</c:v>
                </c:pt>
                <c:pt idx="1749">
                  <c:v>-1.1676143</c:v>
                </c:pt>
                <c:pt idx="1750">
                  <c:v>-1.1465219</c:v>
                </c:pt>
                <c:pt idx="1752">
                  <c:v>-1.4146965</c:v>
                </c:pt>
                <c:pt idx="1753">
                  <c:v>-1.3875777</c:v>
                </c:pt>
                <c:pt idx="1755">
                  <c:v>-1.1736407</c:v>
                </c:pt>
                <c:pt idx="1756">
                  <c:v>-1.1435087</c:v>
                </c:pt>
                <c:pt idx="1758">
                  <c:v>-1.4177097</c:v>
                </c:pt>
                <c:pt idx="1759">
                  <c:v>-1.3785381</c:v>
                </c:pt>
                <c:pt idx="1761">
                  <c:v>-1.1736407</c:v>
                </c:pt>
                <c:pt idx="1762">
                  <c:v>-1.1435087</c:v>
                </c:pt>
                <c:pt idx="1764">
                  <c:v>-1.4207229</c:v>
                </c:pt>
                <c:pt idx="1765">
                  <c:v>-1.3484062</c:v>
                </c:pt>
                <c:pt idx="1767">
                  <c:v>-1.1706275</c:v>
                </c:pt>
                <c:pt idx="1768">
                  <c:v>-1.1435087</c:v>
                </c:pt>
                <c:pt idx="1770">
                  <c:v>-1.4689341</c:v>
                </c:pt>
                <c:pt idx="1771">
                  <c:v>-1.2610234</c:v>
                </c:pt>
                <c:pt idx="1773">
                  <c:v>-1.2007594</c:v>
                </c:pt>
                <c:pt idx="1774">
                  <c:v>-1.1917199</c:v>
                </c:pt>
                <c:pt idx="1776">
                  <c:v>-1.1766539</c:v>
                </c:pt>
                <c:pt idx="1777">
                  <c:v>-1.1435087</c:v>
                </c:pt>
                <c:pt idx="1779">
                  <c:v>-1.4749605</c:v>
                </c:pt>
                <c:pt idx="1780">
                  <c:v>-1.1435087</c:v>
                </c:pt>
                <c:pt idx="1782">
                  <c:v>-1.5683696</c:v>
                </c:pt>
                <c:pt idx="1783">
                  <c:v>-1.1314559</c:v>
                </c:pt>
                <c:pt idx="1785">
                  <c:v>-1.6256204</c:v>
                </c:pt>
                <c:pt idx="1786">
                  <c:v>-1.1073503</c:v>
                </c:pt>
                <c:pt idx="1788">
                  <c:v>-1.63466</c:v>
                </c:pt>
                <c:pt idx="1789">
                  <c:v>-1.0862579</c:v>
                </c:pt>
                <c:pt idx="1791">
                  <c:v>-1.6557524</c:v>
                </c:pt>
                <c:pt idx="1792">
                  <c:v>-1.0500995</c:v>
                </c:pt>
                <c:pt idx="1794">
                  <c:v>-1.6557524</c:v>
                </c:pt>
                <c:pt idx="1795">
                  <c:v>-1.0350336</c:v>
                </c:pt>
                <c:pt idx="1797">
                  <c:v>-1.6557524</c:v>
                </c:pt>
                <c:pt idx="1798">
                  <c:v>-1.0320204</c:v>
                </c:pt>
                <c:pt idx="1800">
                  <c:v>-1.6527392</c:v>
                </c:pt>
                <c:pt idx="1801">
                  <c:v>-1.0320204</c:v>
                </c:pt>
                <c:pt idx="1803">
                  <c:v>-1.0229808</c:v>
                </c:pt>
                <c:pt idx="1804">
                  <c:v>-1.0199676</c:v>
                </c:pt>
                <c:pt idx="1806">
                  <c:v>-1.6587656</c:v>
                </c:pt>
                <c:pt idx="1807">
                  <c:v>-1.0290072</c:v>
                </c:pt>
                <c:pt idx="1809">
                  <c:v>-1.0229808</c:v>
                </c:pt>
                <c:pt idx="1810">
                  <c:v>-1.010928</c:v>
                </c:pt>
                <c:pt idx="1812">
                  <c:v>-1.6527392</c:v>
                </c:pt>
                <c:pt idx="1813">
                  <c:v>-0.9898356</c:v>
                </c:pt>
                <c:pt idx="1815">
                  <c:v>-1.6436996</c:v>
                </c:pt>
                <c:pt idx="1816">
                  <c:v>-0.9566904000000001</c:v>
                </c:pt>
                <c:pt idx="1818">
                  <c:v>-1.63466</c:v>
                </c:pt>
                <c:pt idx="1819">
                  <c:v>-1.0952975</c:v>
                </c:pt>
                <c:pt idx="1821">
                  <c:v>-1.0772183</c:v>
                </c:pt>
                <c:pt idx="1822">
                  <c:v>-0.9295716000000001</c:v>
                </c:pt>
                <c:pt idx="1824">
                  <c:v>-1.6256204</c:v>
                </c:pt>
                <c:pt idx="1825">
                  <c:v>-1.0802315</c:v>
                </c:pt>
                <c:pt idx="1827">
                  <c:v>-1.0290072</c:v>
                </c:pt>
                <c:pt idx="1828">
                  <c:v>-0.9265584</c:v>
                </c:pt>
                <c:pt idx="1830">
                  <c:v>-1.6075412</c:v>
                </c:pt>
                <c:pt idx="1831">
                  <c:v>-1.0681787</c:v>
                </c:pt>
                <c:pt idx="1833">
                  <c:v>-0.9898356</c:v>
                </c:pt>
                <c:pt idx="1834">
                  <c:v>-0.8934132</c:v>
                </c:pt>
                <c:pt idx="1836">
                  <c:v>-1.5954884</c:v>
                </c:pt>
                <c:pt idx="1837">
                  <c:v>-1.0651655</c:v>
                </c:pt>
                <c:pt idx="1839">
                  <c:v>-0.9175188</c:v>
                </c:pt>
                <c:pt idx="1840">
                  <c:v>-0.8662945</c:v>
                </c:pt>
                <c:pt idx="1842">
                  <c:v>-1.5834356</c:v>
                </c:pt>
                <c:pt idx="1843">
                  <c:v>-1.0742051</c:v>
                </c:pt>
                <c:pt idx="1845">
                  <c:v>-0.8934132</c:v>
                </c:pt>
                <c:pt idx="1846">
                  <c:v>-0.8662945</c:v>
                </c:pt>
                <c:pt idx="1848">
                  <c:v>-1.5713828</c:v>
                </c:pt>
                <c:pt idx="1849">
                  <c:v>-1.5563168</c:v>
                </c:pt>
                <c:pt idx="1851">
                  <c:v>-1.5472772</c:v>
                </c:pt>
                <c:pt idx="1852">
                  <c:v>-1.0892711</c:v>
                </c:pt>
                <c:pt idx="1854">
                  <c:v>-0.8783473000000001</c:v>
                </c:pt>
                <c:pt idx="1855">
                  <c:v>-0.8753341</c:v>
                </c:pt>
                <c:pt idx="1857">
                  <c:v>-1.5382376</c:v>
                </c:pt>
                <c:pt idx="1858">
                  <c:v>-1.1646011</c:v>
                </c:pt>
                <c:pt idx="1860">
                  <c:v>-1.9209138</c:v>
                </c:pt>
                <c:pt idx="1861">
                  <c:v>-1.9028346</c:v>
                </c:pt>
                <c:pt idx="1863">
                  <c:v>-1.55933</c:v>
                </c:pt>
                <c:pt idx="1864">
                  <c:v>-1.5382376</c:v>
                </c:pt>
                <c:pt idx="1866">
                  <c:v>-1.8606498</c:v>
                </c:pt>
                <c:pt idx="1867">
                  <c:v>-1.8395575</c:v>
                </c:pt>
                <c:pt idx="1869">
                  <c:v>-1.5502904</c:v>
                </c:pt>
                <c:pt idx="1870">
                  <c:v>-1.544264</c:v>
                </c:pt>
                <c:pt idx="1872">
                  <c:v>-1.8184651</c:v>
                </c:pt>
                <c:pt idx="1873">
                  <c:v>-1.7853199</c:v>
                </c:pt>
                <c:pt idx="1875">
                  <c:v>-1.5472772</c:v>
                </c:pt>
                <c:pt idx="1876">
                  <c:v>-1.5382376</c:v>
                </c:pt>
                <c:pt idx="1878">
                  <c:v>-1.8455838</c:v>
                </c:pt>
                <c:pt idx="1879">
                  <c:v>-1.7582011</c:v>
                </c:pt>
                <c:pt idx="1881">
                  <c:v>-1.7280691</c:v>
                </c:pt>
                <c:pt idx="1882">
                  <c:v>-1.7190295</c:v>
                </c:pt>
                <c:pt idx="1884">
                  <c:v>-1.589462</c:v>
                </c:pt>
                <c:pt idx="1885">
                  <c:v>-1.574396</c:v>
                </c:pt>
                <c:pt idx="1887">
                  <c:v>-1.5563168</c:v>
                </c:pt>
                <c:pt idx="1888">
                  <c:v>-1.5412508</c:v>
                </c:pt>
                <c:pt idx="1890">
                  <c:v>-1.8576366</c:v>
                </c:pt>
                <c:pt idx="1891">
                  <c:v>-1.7099899</c:v>
                </c:pt>
                <c:pt idx="1893">
                  <c:v>-1.7009503</c:v>
                </c:pt>
                <c:pt idx="1894">
                  <c:v>-1.6678052</c:v>
                </c:pt>
                <c:pt idx="1896">
                  <c:v>-1.6467128</c:v>
                </c:pt>
                <c:pt idx="1897">
                  <c:v>-1.5864488</c:v>
                </c:pt>
                <c:pt idx="1899">
                  <c:v>-1.8365443</c:v>
                </c:pt>
                <c:pt idx="1900">
                  <c:v>-1.5653564</c:v>
                </c:pt>
                <c:pt idx="1902">
                  <c:v>-1.8757158</c:v>
                </c:pt>
                <c:pt idx="1903">
                  <c:v>-1.8576366</c:v>
                </c:pt>
                <c:pt idx="1905">
                  <c:v>-1.7732671</c:v>
                </c:pt>
                <c:pt idx="1906">
                  <c:v>-1.7702539</c:v>
                </c:pt>
                <c:pt idx="1908">
                  <c:v>-1.7642275</c:v>
                </c:pt>
                <c:pt idx="1909">
                  <c:v>-1.5412508</c:v>
                </c:pt>
                <c:pt idx="1911">
                  <c:v>-1.7943595</c:v>
                </c:pt>
                <c:pt idx="1912">
                  <c:v>-1.5171453</c:v>
                </c:pt>
                <c:pt idx="1914">
                  <c:v>-1.7431351</c:v>
                </c:pt>
                <c:pt idx="1915">
                  <c:v>-1.7340955</c:v>
                </c:pt>
                <c:pt idx="1917">
                  <c:v>-1.7160163</c:v>
                </c:pt>
                <c:pt idx="1918">
                  <c:v>-1.4930397</c:v>
                </c:pt>
                <c:pt idx="1920">
                  <c:v>-1.7250559</c:v>
                </c:pt>
                <c:pt idx="1921">
                  <c:v>-1.4689341</c:v>
                </c:pt>
                <c:pt idx="1923">
                  <c:v>-1.664792</c:v>
                </c:pt>
                <c:pt idx="1924">
                  <c:v>-1.4538681</c:v>
                </c:pt>
                <c:pt idx="1926">
                  <c:v>0.2606416</c:v>
                </c:pt>
                <c:pt idx="1927">
                  <c:v>0.2847472</c:v>
                </c:pt>
                <c:pt idx="1929">
                  <c:v>0.2546152</c:v>
                </c:pt>
                <c:pt idx="1930">
                  <c:v>0.37213</c:v>
                </c:pt>
                <c:pt idx="1932">
                  <c:v>0.2546152</c:v>
                </c:pt>
                <c:pt idx="1933">
                  <c:v>0.3962356</c:v>
                </c:pt>
                <c:pt idx="1935">
                  <c:v>0.2546152</c:v>
                </c:pt>
                <c:pt idx="1936">
                  <c:v>0.4143147</c:v>
                </c:pt>
                <c:pt idx="1938">
                  <c:v>0.2455756</c:v>
                </c:pt>
                <c:pt idx="1939">
                  <c:v>0.3841828</c:v>
                </c:pt>
                <c:pt idx="1941">
                  <c:v>0.3962356</c:v>
                </c:pt>
                <c:pt idx="1942">
                  <c:v>0.4263675</c:v>
                </c:pt>
                <c:pt idx="1944">
                  <c:v>0.2395493</c:v>
                </c:pt>
                <c:pt idx="1945">
                  <c:v>0.3841828</c:v>
                </c:pt>
                <c:pt idx="1947">
                  <c:v>0.4113015</c:v>
                </c:pt>
                <c:pt idx="1948">
                  <c:v>0.4384203</c:v>
                </c:pt>
                <c:pt idx="1950">
                  <c:v>0.2335229</c:v>
                </c:pt>
                <c:pt idx="1951">
                  <c:v>0.2425624</c:v>
                </c:pt>
                <c:pt idx="1953">
                  <c:v>0.281734</c:v>
                </c:pt>
                <c:pt idx="1954">
                  <c:v>0.4564995</c:v>
                </c:pt>
                <c:pt idx="1956">
                  <c:v>0.2847472</c:v>
                </c:pt>
                <c:pt idx="1957">
                  <c:v>0.4625259</c:v>
                </c:pt>
                <c:pt idx="1959">
                  <c:v>0.2847472</c:v>
                </c:pt>
                <c:pt idx="1960">
                  <c:v>0.2937868</c:v>
                </c:pt>
                <c:pt idx="1962">
                  <c:v>0.311866</c:v>
                </c:pt>
                <c:pt idx="1963">
                  <c:v>0.4354071</c:v>
                </c:pt>
                <c:pt idx="1965">
                  <c:v>0.2877604</c:v>
                </c:pt>
                <c:pt idx="1966">
                  <c:v>0.2937868</c:v>
                </c:pt>
                <c:pt idx="1968">
                  <c:v>0.326932</c:v>
                </c:pt>
                <c:pt idx="1969">
                  <c:v>0.3540508</c:v>
                </c:pt>
                <c:pt idx="1971">
                  <c:v>0.3600772</c:v>
                </c:pt>
                <c:pt idx="1972">
                  <c:v>0.4444467</c:v>
                </c:pt>
                <c:pt idx="1974">
                  <c:v>0.3751432</c:v>
                </c:pt>
                <c:pt idx="1975">
                  <c:v>0.4564995</c:v>
                </c:pt>
                <c:pt idx="1977">
                  <c:v>0.3902092</c:v>
                </c:pt>
                <c:pt idx="1978">
                  <c:v>0.4564995</c:v>
                </c:pt>
                <c:pt idx="1980">
                  <c:v>0.4052751</c:v>
                </c:pt>
                <c:pt idx="1981">
                  <c:v>0.4534863</c:v>
                </c:pt>
                <c:pt idx="1983">
                  <c:v>0.8602681</c:v>
                </c:pt>
                <c:pt idx="1984">
                  <c:v>0.9325848</c:v>
                </c:pt>
                <c:pt idx="1986">
                  <c:v>0.8662945</c:v>
                </c:pt>
                <c:pt idx="1987">
                  <c:v>0.9295716000000001</c:v>
                </c:pt>
                <c:pt idx="1989">
                  <c:v>0.8512285000000001</c:v>
                </c:pt>
                <c:pt idx="1990">
                  <c:v>0.9627168</c:v>
                </c:pt>
                <c:pt idx="1992">
                  <c:v>0.8421889</c:v>
                </c:pt>
                <c:pt idx="1993">
                  <c:v>0.9627168</c:v>
                </c:pt>
                <c:pt idx="1995">
                  <c:v>0.8391757</c:v>
                </c:pt>
                <c:pt idx="1996">
                  <c:v>0.96573</c:v>
                </c:pt>
                <c:pt idx="1998">
                  <c:v>0.8391757</c:v>
                </c:pt>
                <c:pt idx="1999">
                  <c:v>0.9777828</c:v>
                </c:pt>
                <c:pt idx="2001">
                  <c:v>0.8632813</c:v>
                </c:pt>
                <c:pt idx="2002">
                  <c:v>0.9747696</c:v>
                </c:pt>
                <c:pt idx="2004">
                  <c:v>0.8813604</c:v>
                </c:pt>
                <c:pt idx="2005">
                  <c:v>0.9988752</c:v>
                </c:pt>
                <c:pt idx="2007">
                  <c:v>0.950664</c:v>
                </c:pt>
                <c:pt idx="2008">
                  <c:v>0.96573</c:v>
                </c:pt>
                <c:pt idx="2010">
                  <c:v>0.266668</c:v>
                </c:pt>
                <c:pt idx="2011">
                  <c:v>0.2696812</c:v>
                </c:pt>
                <c:pt idx="2013">
                  <c:v>0.2576284</c:v>
                </c:pt>
                <c:pt idx="2014">
                  <c:v>0.2757076</c:v>
                </c:pt>
                <c:pt idx="2016">
                  <c:v>0.2576284</c:v>
                </c:pt>
                <c:pt idx="2017">
                  <c:v>0.2696812</c:v>
                </c:pt>
                <c:pt idx="2019">
                  <c:v>0.6192122</c:v>
                </c:pt>
                <c:pt idx="2020">
                  <c:v>0.6222254</c:v>
                </c:pt>
                <c:pt idx="2022">
                  <c:v>0.5951066</c:v>
                </c:pt>
                <c:pt idx="2023">
                  <c:v>0.6071594</c:v>
                </c:pt>
                <c:pt idx="2025">
                  <c:v>0.5800406</c:v>
                </c:pt>
                <c:pt idx="2026">
                  <c:v>0.601133</c:v>
                </c:pt>
                <c:pt idx="2028">
                  <c:v>0.2696812</c:v>
                </c:pt>
                <c:pt idx="2029">
                  <c:v>0.3359716</c:v>
                </c:pt>
                <c:pt idx="2031">
                  <c:v>0.1732589</c:v>
                </c:pt>
                <c:pt idx="2032">
                  <c:v>0.326932</c:v>
                </c:pt>
                <c:pt idx="2034">
                  <c:v>0.1762721</c:v>
                </c:pt>
                <c:pt idx="2035">
                  <c:v>0.3209056</c:v>
                </c:pt>
                <c:pt idx="2037">
                  <c:v>0.1822985</c:v>
                </c:pt>
                <c:pt idx="2038">
                  <c:v>0.3239188</c:v>
                </c:pt>
                <c:pt idx="2040">
                  <c:v>0.1853117</c:v>
                </c:pt>
                <c:pt idx="2041">
                  <c:v>0.3239188</c:v>
                </c:pt>
                <c:pt idx="2043">
                  <c:v>0.1943513</c:v>
                </c:pt>
                <c:pt idx="2044">
                  <c:v>0.3540508</c:v>
                </c:pt>
                <c:pt idx="2046">
                  <c:v>0.2033909</c:v>
                </c:pt>
                <c:pt idx="2047">
                  <c:v>0.3540508</c:v>
                </c:pt>
                <c:pt idx="2049">
                  <c:v>0.2064041</c:v>
                </c:pt>
                <c:pt idx="2050">
                  <c:v>0.3299452</c:v>
                </c:pt>
                <c:pt idx="2052">
                  <c:v>0.341998</c:v>
                </c:pt>
                <c:pt idx="2053">
                  <c:v>0.3540508</c:v>
                </c:pt>
                <c:pt idx="2055">
                  <c:v>0.2003777</c:v>
                </c:pt>
                <c:pt idx="2056">
                  <c:v>0.3299452</c:v>
                </c:pt>
                <c:pt idx="2058">
                  <c:v>0.1943513</c:v>
                </c:pt>
                <c:pt idx="2059">
                  <c:v>0.3239188</c:v>
                </c:pt>
                <c:pt idx="2061">
                  <c:v>0.1973645</c:v>
                </c:pt>
                <c:pt idx="2062">
                  <c:v>0.326932</c:v>
                </c:pt>
                <c:pt idx="2064">
                  <c:v>0.1943513</c:v>
                </c:pt>
                <c:pt idx="2065">
                  <c:v>0.251602</c:v>
                </c:pt>
                <c:pt idx="2067">
                  <c:v>0.2907736</c:v>
                </c:pt>
                <c:pt idx="2068">
                  <c:v>0.3239188</c:v>
                </c:pt>
                <c:pt idx="2070">
                  <c:v>0.1883249</c:v>
                </c:pt>
                <c:pt idx="2071">
                  <c:v>0.2455756</c:v>
                </c:pt>
                <c:pt idx="2073">
                  <c:v>0.1822985</c:v>
                </c:pt>
                <c:pt idx="2074">
                  <c:v>0.1853117</c:v>
                </c:pt>
                <c:pt idx="2076">
                  <c:v>0.1853117</c:v>
                </c:pt>
                <c:pt idx="2077">
                  <c:v>0.1913381</c:v>
                </c:pt>
                <c:pt idx="2079">
                  <c:v>0.646331</c:v>
                </c:pt>
                <c:pt idx="2080">
                  <c:v>0.6553706</c:v>
                </c:pt>
                <c:pt idx="2082">
                  <c:v>0.6101726</c:v>
                </c:pt>
                <c:pt idx="2083">
                  <c:v>0.6583838</c:v>
                </c:pt>
                <c:pt idx="2085">
                  <c:v>0.6041462</c:v>
                </c:pt>
                <c:pt idx="2086">
                  <c:v>0.6523574</c:v>
                </c:pt>
                <c:pt idx="2088">
                  <c:v>0.2335229</c:v>
                </c:pt>
                <c:pt idx="2089">
                  <c:v>0.2425624</c:v>
                </c:pt>
                <c:pt idx="2091">
                  <c:v>0.2154437</c:v>
                </c:pt>
                <c:pt idx="2092">
                  <c:v>0.251602</c:v>
                </c:pt>
                <c:pt idx="2094">
                  <c:v>0.2124305</c:v>
                </c:pt>
                <c:pt idx="2095">
                  <c:v>0.2244833</c:v>
                </c:pt>
                <c:pt idx="2097">
                  <c:v>1.2911554</c:v>
                </c:pt>
                <c:pt idx="2098">
                  <c:v>1.3122478</c:v>
                </c:pt>
                <c:pt idx="2100">
                  <c:v>1.330327</c:v>
                </c:pt>
                <c:pt idx="2101">
                  <c:v>1.3393666</c:v>
                </c:pt>
                <c:pt idx="2103">
                  <c:v>1.2821158</c:v>
                </c:pt>
                <c:pt idx="2104">
                  <c:v>1.3182742</c:v>
                </c:pt>
                <c:pt idx="2106">
                  <c:v>1.3273138</c:v>
                </c:pt>
                <c:pt idx="2107">
                  <c:v>1.330327</c:v>
                </c:pt>
                <c:pt idx="2109">
                  <c:v>1.2791026</c:v>
                </c:pt>
                <c:pt idx="2110">
                  <c:v>1.3212874</c:v>
                </c:pt>
                <c:pt idx="2112">
                  <c:v>1.2760894</c:v>
                </c:pt>
                <c:pt idx="2113">
                  <c:v>1.300195</c:v>
                </c:pt>
                <c:pt idx="2115">
                  <c:v>1.2640366</c:v>
                </c:pt>
                <c:pt idx="2116">
                  <c:v>1.2730762</c:v>
                </c:pt>
                <c:pt idx="2118">
                  <c:v>0.0406782</c:v>
                </c:pt>
                <c:pt idx="2119">
                  <c:v>0.0738234</c:v>
                </c:pt>
                <c:pt idx="2121">
                  <c:v>-0.0798498</c:v>
                </c:pt>
                <c:pt idx="2122">
                  <c:v>-0.0467046</c:v>
                </c:pt>
                <c:pt idx="2124">
                  <c:v>-0.0768366</c:v>
                </c:pt>
                <c:pt idx="2125">
                  <c:v>0.0195858</c:v>
                </c:pt>
                <c:pt idx="2127">
                  <c:v>-0.067797</c:v>
                </c:pt>
                <c:pt idx="2128">
                  <c:v>0.0316386</c:v>
                </c:pt>
                <c:pt idx="2130">
                  <c:v>-0.0617706</c:v>
                </c:pt>
                <c:pt idx="2131">
                  <c:v>0.0135594</c:v>
                </c:pt>
                <c:pt idx="2133">
                  <c:v>-0.0346518</c:v>
                </c:pt>
                <c:pt idx="2134">
                  <c:v>0.0045198</c:v>
                </c:pt>
                <c:pt idx="2136">
                  <c:v>-0.0135594</c:v>
                </c:pt>
                <c:pt idx="2137">
                  <c:v>-0.007533</c:v>
                </c:pt>
                <c:pt idx="2139">
                  <c:v>0.3028264</c:v>
                </c:pt>
                <c:pt idx="2140">
                  <c:v>0.3480244</c:v>
                </c:pt>
                <c:pt idx="2142">
                  <c:v>0.2998132</c:v>
                </c:pt>
                <c:pt idx="2143">
                  <c:v>0.3630904</c:v>
                </c:pt>
                <c:pt idx="2145">
                  <c:v>0.3480244</c:v>
                </c:pt>
                <c:pt idx="2146">
                  <c:v>0.3540508</c:v>
                </c:pt>
                <c:pt idx="2148">
                  <c:v>0.4414335</c:v>
                </c:pt>
                <c:pt idx="2149">
                  <c:v>0.4534863</c:v>
                </c:pt>
                <c:pt idx="2151">
                  <c:v>0.4384203</c:v>
                </c:pt>
                <c:pt idx="2152">
                  <c:v>0.4595127</c:v>
                </c:pt>
                <c:pt idx="2154">
                  <c:v>0.0256122</c:v>
                </c:pt>
                <c:pt idx="2155">
                  <c:v>0.037665</c:v>
                </c:pt>
                <c:pt idx="2157">
                  <c:v>0.0256122</c:v>
                </c:pt>
                <c:pt idx="2158">
                  <c:v>0.0406782</c:v>
                </c:pt>
                <c:pt idx="2160">
                  <c:v>0.0256122</c:v>
                </c:pt>
                <c:pt idx="2161">
                  <c:v>0.0406782</c:v>
                </c:pt>
                <c:pt idx="2163">
                  <c:v>0.022599</c:v>
                </c:pt>
                <c:pt idx="2164">
                  <c:v>0.0467046</c:v>
                </c:pt>
                <c:pt idx="2166">
                  <c:v>0.0135594</c:v>
                </c:pt>
                <c:pt idx="2167">
                  <c:v>0.052731</c:v>
                </c:pt>
                <c:pt idx="2169">
                  <c:v>0.022599</c:v>
                </c:pt>
                <c:pt idx="2170">
                  <c:v>0.052731</c:v>
                </c:pt>
                <c:pt idx="2172">
                  <c:v>1.7250559</c:v>
                </c:pt>
                <c:pt idx="2173">
                  <c:v>1.7310823</c:v>
                </c:pt>
                <c:pt idx="2175">
                  <c:v>-0.9868224</c:v>
                </c:pt>
                <c:pt idx="2176">
                  <c:v>-0.96573</c:v>
                </c:pt>
                <c:pt idx="2178">
                  <c:v>-0.950664</c:v>
                </c:pt>
                <c:pt idx="2179">
                  <c:v>-0.9084792</c:v>
                </c:pt>
                <c:pt idx="2181">
                  <c:v>-0.995862</c:v>
                </c:pt>
                <c:pt idx="2182">
                  <c:v>-0.9084792</c:v>
                </c:pt>
                <c:pt idx="2184">
                  <c:v>-1.0018884</c:v>
                </c:pt>
                <c:pt idx="2185">
                  <c:v>-0.9084792</c:v>
                </c:pt>
                <c:pt idx="2187">
                  <c:v>-1.0049016</c:v>
                </c:pt>
                <c:pt idx="2188">
                  <c:v>-0.8482153</c:v>
                </c:pt>
                <c:pt idx="2190">
                  <c:v>-1.010928</c:v>
                </c:pt>
                <c:pt idx="2191">
                  <c:v>-0.8452021</c:v>
                </c:pt>
                <c:pt idx="2193">
                  <c:v>-1.0199676</c:v>
                </c:pt>
                <c:pt idx="2194">
                  <c:v>-0.8572549</c:v>
                </c:pt>
                <c:pt idx="2196">
                  <c:v>-1.0169544</c:v>
                </c:pt>
                <c:pt idx="2197">
                  <c:v>-0.8602681</c:v>
                </c:pt>
                <c:pt idx="2199">
                  <c:v>-1.0229808</c:v>
                </c:pt>
                <c:pt idx="2200">
                  <c:v>-0.8934132</c:v>
                </c:pt>
                <c:pt idx="2202">
                  <c:v>-1.0199676</c:v>
                </c:pt>
                <c:pt idx="2203">
                  <c:v>-0.8934132</c:v>
                </c:pt>
                <c:pt idx="2205">
                  <c:v>-1.0199676</c:v>
                </c:pt>
                <c:pt idx="2206">
                  <c:v>-0.8994396</c:v>
                </c:pt>
                <c:pt idx="2208">
                  <c:v>-1.0199676</c:v>
                </c:pt>
                <c:pt idx="2209">
                  <c:v>-0.9386112</c:v>
                </c:pt>
                <c:pt idx="2211">
                  <c:v>-1.025994</c:v>
                </c:pt>
                <c:pt idx="2212">
                  <c:v>-0.9687432</c:v>
                </c:pt>
                <c:pt idx="2214">
                  <c:v>-1.0350336</c:v>
                </c:pt>
                <c:pt idx="2215">
                  <c:v>-1.0320204</c:v>
                </c:pt>
                <c:pt idx="2217">
                  <c:v>-1.0169544</c:v>
                </c:pt>
                <c:pt idx="2218">
                  <c:v>-0.9747696</c:v>
                </c:pt>
                <c:pt idx="2220">
                  <c:v>-0.995862</c:v>
                </c:pt>
                <c:pt idx="2221">
                  <c:v>-0.9777828</c:v>
                </c:pt>
                <c:pt idx="2223">
                  <c:v>-1.1224163</c:v>
                </c:pt>
                <c:pt idx="2224">
                  <c:v>-1.1194031</c:v>
                </c:pt>
                <c:pt idx="2226">
                  <c:v>1.270063</c:v>
                </c:pt>
                <c:pt idx="2227">
                  <c:v>1.3092346</c:v>
                </c:pt>
                <c:pt idx="2229">
                  <c:v>1.270063</c:v>
                </c:pt>
                <c:pt idx="2230">
                  <c:v>1.2941686</c:v>
                </c:pt>
                <c:pt idx="2232">
                  <c:v>0.2968</c:v>
                </c:pt>
                <c:pt idx="2233">
                  <c:v>0.3088528</c:v>
                </c:pt>
                <c:pt idx="2235">
                  <c:v>0.2968</c:v>
                </c:pt>
                <c:pt idx="2236">
                  <c:v>0.3239188</c:v>
                </c:pt>
                <c:pt idx="2238">
                  <c:v>0.2877604</c:v>
                </c:pt>
                <c:pt idx="2239">
                  <c:v>0.37213</c:v>
                </c:pt>
                <c:pt idx="2241">
                  <c:v>0.2877604</c:v>
                </c:pt>
                <c:pt idx="2242">
                  <c:v>0.387196</c:v>
                </c:pt>
                <c:pt idx="2244">
                  <c:v>0.2907736</c:v>
                </c:pt>
                <c:pt idx="2245">
                  <c:v>0.4022619</c:v>
                </c:pt>
                <c:pt idx="2247">
                  <c:v>0.2907736</c:v>
                </c:pt>
                <c:pt idx="2248">
                  <c:v>0.4233543</c:v>
                </c:pt>
                <c:pt idx="2250">
                  <c:v>0.3058396</c:v>
                </c:pt>
                <c:pt idx="2251">
                  <c:v>0.4022619</c:v>
                </c:pt>
                <c:pt idx="2253">
                  <c:v>0.3058396</c:v>
                </c:pt>
                <c:pt idx="2254">
                  <c:v>0.3932224</c:v>
                </c:pt>
                <c:pt idx="2256">
                  <c:v>0.3088528</c:v>
                </c:pt>
                <c:pt idx="2257">
                  <c:v>0.3811696</c:v>
                </c:pt>
                <c:pt idx="2259">
                  <c:v>0.3088528</c:v>
                </c:pt>
                <c:pt idx="2260">
                  <c:v>0.37213</c:v>
                </c:pt>
                <c:pt idx="2262">
                  <c:v>0.2877604</c:v>
                </c:pt>
                <c:pt idx="2263">
                  <c:v>0.2968</c:v>
                </c:pt>
                <c:pt idx="2265">
                  <c:v>0.3148792</c:v>
                </c:pt>
                <c:pt idx="2266">
                  <c:v>0.37213</c:v>
                </c:pt>
                <c:pt idx="2268">
                  <c:v>0.2877604</c:v>
                </c:pt>
                <c:pt idx="2269">
                  <c:v>0.3781564</c:v>
                </c:pt>
                <c:pt idx="2271">
                  <c:v>0.3058396</c:v>
                </c:pt>
                <c:pt idx="2272">
                  <c:v>0.37213</c:v>
                </c:pt>
                <c:pt idx="2274">
                  <c:v>0.3148792</c:v>
                </c:pt>
                <c:pt idx="2275">
                  <c:v>0.3630904</c:v>
                </c:pt>
                <c:pt idx="2277">
                  <c:v>-1.3122478</c:v>
                </c:pt>
                <c:pt idx="2278">
                  <c:v>-1.3032082</c:v>
                </c:pt>
                <c:pt idx="2280">
                  <c:v>-1.3092346</c:v>
                </c:pt>
                <c:pt idx="2281">
                  <c:v>-1.2971818</c:v>
                </c:pt>
                <c:pt idx="2283">
                  <c:v>0.4263675</c:v>
                </c:pt>
                <c:pt idx="2284">
                  <c:v>0.4384203</c:v>
                </c:pt>
                <c:pt idx="2286">
                  <c:v>0.4082883</c:v>
                </c:pt>
                <c:pt idx="2287">
                  <c:v>0.4233543</c:v>
                </c:pt>
                <c:pt idx="2289">
                  <c:v>0.3630904</c:v>
                </c:pt>
                <c:pt idx="2290">
                  <c:v>0.4233543</c:v>
                </c:pt>
                <c:pt idx="2292">
                  <c:v>0.3329584</c:v>
                </c:pt>
                <c:pt idx="2293">
                  <c:v>0.4263675</c:v>
                </c:pt>
                <c:pt idx="2295">
                  <c:v>0.326932</c:v>
                </c:pt>
                <c:pt idx="2296">
                  <c:v>0.4233543</c:v>
                </c:pt>
                <c:pt idx="2298">
                  <c:v>0.3299452</c:v>
                </c:pt>
                <c:pt idx="2299">
                  <c:v>0.4444467</c:v>
                </c:pt>
                <c:pt idx="2301">
                  <c:v>0.2546152</c:v>
                </c:pt>
                <c:pt idx="2302">
                  <c:v>0.2877604</c:v>
                </c:pt>
                <c:pt idx="2304">
                  <c:v>0.326932</c:v>
                </c:pt>
                <c:pt idx="2305">
                  <c:v>0.4534863</c:v>
                </c:pt>
                <c:pt idx="2307">
                  <c:v>0.2485888</c:v>
                </c:pt>
                <c:pt idx="2308">
                  <c:v>0.4414335</c:v>
                </c:pt>
                <c:pt idx="2310">
                  <c:v>0.1883249</c:v>
                </c:pt>
                <c:pt idx="2311">
                  <c:v>0.4414335</c:v>
                </c:pt>
                <c:pt idx="2313">
                  <c:v>0.2033909</c:v>
                </c:pt>
                <c:pt idx="2314">
                  <c:v>0.2124305</c:v>
                </c:pt>
                <c:pt idx="2316">
                  <c:v>0.2244833</c:v>
                </c:pt>
                <c:pt idx="2317">
                  <c:v>0.4384203</c:v>
                </c:pt>
                <c:pt idx="2319">
                  <c:v>0.2395493</c:v>
                </c:pt>
                <c:pt idx="2320">
                  <c:v>0.4384203</c:v>
                </c:pt>
                <c:pt idx="2322">
                  <c:v>0.2425624</c:v>
                </c:pt>
                <c:pt idx="2323">
                  <c:v>0.4354071</c:v>
                </c:pt>
                <c:pt idx="2325">
                  <c:v>0.2455756</c:v>
                </c:pt>
                <c:pt idx="2326">
                  <c:v>0.4384203</c:v>
                </c:pt>
                <c:pt idx="2328">
                  <c:v>0.2576284</c:v>
                </c:pt>
                <c:pt idx="2329">
                  <c:v>0.4444467</c:v>
                </c:pt>
                <c:pt idx="2331">
                  <c:v>0.266668</c:v>
                </c:pt>
                <c:pt idx="2332">
                  <c:v>0.4474599</c:v>
                </c:pt>
                <c:pt idx="2334">
                  <c:v>0.2696812</c:v>
                </c:pt>
                <c:pt idx="2335">
                  <c:v>0.4474599</c:v>
                </c:pt>
                <c:pt idx="2337">
                  <c:v>0.2696812</c:v>
                </c:pt>
                <c:pt idx="2338">
                  <c:v>0.4564995</c:v>
                </c:pt>
                <c:pt idx="2340">
                  <c:v>0.2726944</c:v>
                </c:pt>
                <c:pt idx="2341">
                  <c:v>0.4625259</c:v>
                </c:pt>
                <c:pt idx="2343">
                  <c:v>0.2787208</c:v>
                </c:pt>
                <c:pt idx="2344">
                  <c:v>0.4625259</c:v>
                </c:pt>
                <c:pt idx="2346">
                  <c:v>0.2787208</c:v>
                </c:pt>
                <c:pt idx="2347">
                  <c:v>0.3239188</c:v>
                </c:pt>
                <c:pt idx="2349">
                  <c:v>0.3389848</c:v>
                </c:pt>
                <c:pt idx="2350">
                  <c:v>0.4474599</c:v>
                </c:pt>
                <c:pt idx="2352">
                  <c:v>0.3811696</c:v>
                </c:pt>
                <c:pt idx="2353">
                  <c:v>0.4113015</c:v>
                </c:pt>
                <c:pt idx="2355">
                  <c:v>0.2335229</c:v>
                </c:pt>
                <c:pt idx="2356">
                  <c:v>0.2485888</c:v>
                </c:pt>
                <c:pt idx="2358">
                  <c:v>0.2274965</c:v>
                </c:pt>
                <c:pt idx="2359">
                  <c:v>0.2757076</c:v>
                </c:pt>
                <c:pt idx="2361">
                  <c:v>0.326932</c:v>
                </c:pt>
                <c:pt idx="2362">
                  <c:v>0.3359716</c:v>
                </c:pt>
                <c:pt idx="2364">
                  <c:v>0.2184569</c:v>
                </c:pt>
                <c:pt idx="2365">
                  <c:v>0.3630904</c:v>
                </c:pt>
                <c:pt idx="2367">
                  <c:v>0.3691168</c:v>
                </c:pt>
                <c:pt idx="2368">
                  <c:v>0.3781564</c:v>
                </c:pt>
                <c:pt idx="2370">
                  <c:v>0.2184569</c:v>
                </c:pt>
                <c:pt idx="2371">
                  <c:v>0.3962356</c:v>
                </c:pt>
                <c:pt idx="2373">
                  <c:v>0.2274965</c:v>
                </c:pt>
                <c:pt idx="2374">
                  <c:v>0.387196</c:v>
                </c:pt>
                <c:pt idx="2376">
                  <c:v>0.2636548</c:v>
                </c:pt>
                <c:pt idx="2377">
                  <c:v>0.3751432</c:v>
                </c:pt>
                <c:pt idx="2379">
                  <c:v>0.2847472</c:v>
                </c:pt>
                <c:pt idx="2380">
                  <c:v>0.3540508</c:v>
                </c:pt>
                <c:pt idx="2382">
                  <c:v>0.3148792</c:v>
                </c:pt>
                <c:pt idx="2383">
                  <c:v>0.3510376</c:v>
                </c:pt>
                <c:pt idx="2385">
                  <c:v>0.3239188</c:v>
                </c:pt>
                <c:pt idx="2386">
                  <c:v>0.3450112</c:v>
                </c:pt>
                <c:pt idx="2388">
                  <c:v>0.1762721</c:v>
                </c:pt>
                <c:pt idx="2389">
                  <c:v>0.1822985</c:v>
                </c:pt>
                <c:pt idx="2391">
                  <c:v>0.1943513</c:v>
                </c:pt>
                <c:pt idx="2392">
                  <c:v>0.2003777</c:v>
                </c:pt>
                <c:pt idx="2394">
                  <c:v>0.2154437</c:v>
                </c:pt>
                <c:pt idx="2395">
                  <c:v>0.2214701</c:v>
                </c:pt>
                <c:pt idx="2397">
                  <c:v>0.1702457</c:v>
                </c:pt>
                <c:pt idx="2398">
                  <c:v>0.2365361</c:v>
                </c:pt>
                <c:pt idx="2400">
                  <c:v>0.1762721</c:v>
                </c:pt>
                <c:pt idx="2401">
                  <c:v>0.2395493</c:v>
                </c:pt>
                <c:pt idx="2403">
                  <c:v>0.2154437</c:v>
                </c:pt>
                <c:pt idx="2404">
                  <c:v>0.2425624</c:v>
                </c:pt>
                <c:pt idx="2406">
                  <c:v>0.2184569</c:v>
                </c:pt>
                <c:pt idx="2407">
                  <c:v>0.2546152</c:v>
                </c:pt>
                <c:pt idx="2409">
                  <c:v>0.2124305</c:v>
                </c:pt>
                <c:pt idx="2410">
                  <c:v>0.2636548</c:v>
                </c:pt>
                <c:pt idx="2412">
                  <c:v>0.2124305</c:v>
                </c:pt>
                <c:pt idx="2413">
                  <c:v>0.266668</c:v>
                </c:pt>
                <c:pt idx="2415">
                  <c:v>0.2003777</c:v>
                </c:pt>
                <c:pt idx="2416">
                  <c:v>0.266668</c:v>
                </c:pt>
                <c:pt idx="2418">
                  <c:v>0.2425624</c:v>
                </c:pt>
                <c:pt idx="2419">
                  <c:v>0.2696812</c:v>
                </c:pt>
                <c:pt idx="2421">
                  <c:v>0.251602</c:v>
                </c:pt>
                <c:pt idx="2422">
                  <c:v>0.2757076</c:v>
                </c:pt>
                <c:pt idx="2424">
                  <c:v>-0.1129949</c:v>
                </c:pt>
                <c:pt idx="2425">
                  <c:v>-0.0798498</c:v>
                </c:pt>
                <c:pt idx="2427">
                  <c:v>-0.052731</c:v>
                </c:pt>
                <c:pt idx="2428">
                  <c:v>-0.0436914</c:v>
                </c:pt>
                <c:pt idx="2430">
                  <c:v>-0.1160081</c:v>
                </c:pt>
                <c:pt idx="2431">
                  <c:v>-0.0467046</c:v>
                </c:pt>
                <c:pt idx="2433">
                  <c:v>-0.1250477</c:v>
                </c:pt>
                <c:pt idx="2434">
                  <c:v>-0.0467046</c:v>
                </c:pt>
                <c:pt idx="2436">
                  <c:v>-0.1220345</c:v>
                </c:pt>
                <c:pt idx="2437">
                  <c:v>-0.0436914</c:v>
                </c:pt>
                <c:pt idx="2439">
                  <c:v>-0.1160081</c:v>
                </c:pt>
                <c:pt idx="2440">
                  <c:v>-0.0406782</c:v>
                </c:pt>
                <c:pt idx="2442">
                  <c:v>-0.1220345</c:v>
                </c:pt>
                <c:pt idx="2443">
                  <c:v>-0.0436914</c:v>
                </c:pt>
                <c:pt idx="2445">
                  <c:v>0.1461401</c:v>
                </c:pt>
                <c:pt idx="2446">
                  <c:v>0.2395493</c:v>
                </c:pt>
                <c:pt idx="2448">
                  <c:v>0.1461401</c:v>
                </c:pt>
                <c:pt idx="2449">
                  <c:v>0.2305097</c:v>
                </c:pt>
                <c:pt idx="2451">
                  <c:v>0.1340873</c:v>
                </c:pt>
                <c:pt idx="2452">
                  <c:v>0.2244833</c:v>
                </c:pt>
                <c:pt idx="2454">
                  <c:v>0.1310741</c:v>
                </c:pt>
                <c:pt idx="2455">
                  <c:v>0.2154437</c:v>
                </c:pt>
                <c:pt idx="2457">
                  <c:v>0.1371005</c:v>
                </c:pt>
                <c:pt idx="2458">
                  <c:v>0.2154437</c:v>
                </c:pt>
                <c:pt idx="2460">
                  <c:v>0.1521665</c:v>
                </c:pt>
                <c:pt idx="2461">
                  <c:v>0.1581929</c:v>
                </c:pt>
                <c:pt idx="2463">
                  <c:v>0.1732589</c:v>
                </c:pt>
                <c:pt idx="2464">
                  <c:v>0.2244833</c:v>
                </c:pt>
                <c:pt idx="2466">
                  <c:v>0.1822985</c:v>
                </c:pt>
                <c:pt idx="2467">
                  <c:v>0.2274965</c:v>
                </c:pt>
                <c:pt idx="2469">
                  <c:v>0.1913381</c:v>
                </c:pt>
                <c:pt idx="2470">
                  <c:v>0.2244833</c:v>
                </c:pt>
                <c:pt idx="2472">
                  <c:v>0.1973645</c:v>
                </c:pt>
                <c:pt idx="2473">
                  <c:v>0.2064041</c:v>
                </c:pt>
                <c:pt idx="2475">
                  <c:v>0.2033909</c:v>
                </c:pt>
                <c:pt idx="2476">
                  <c:v>0.2244833</c:v>
                </c:pt>
                <c:pt idx="2478">
                  <c:v>0.2124305</c:v>
                </c:pt>
                <c:pt idx="2479">
                  <c:v>0.2214701</c:v>
                </c:pt>
                <c:pt idx="2481">
                  <c:v>0.2154437</c:v>
                </c:pt>
                <c:pt idx="2482">
                  <c:v>0.2184569</c:v>
                </c:pt>
                <c:pt idx="2484">
                  <c:v>-1.2489706</c:v>
                </c:pt>
                <c:pt idx="2485">
                  <c:v>-1.239931</c:v>
                </c:pt>
                <c:pt idx="2487">
                  <c:v>-1.2610234</c:v>
                </c:pt>
                <c:pt idx="2488">
                  <c:v>-1.2339046</c:v>
                </c:pt>
                <c:pt idx="2490">
                  <c:v>-1.2791026</c:v>
                </c:pt>
                <c:pt idx="2491">
                  <c:v>-1.2459574</c:v>
                </c:pt>
                <c:pt idx="2493">
                  <c:v>-1.1254295</c:v>
                </c:pt>
                <c:pt idx="2494">
                  <c:v>-1.0892711</c:v>
                </c:pt>
                <c:pt idx="2496">
                  <c:v>-1.1404955</c:v>
                </c:pt>
                <c:pt idx="2497">
                  <c:v>-1.1194031</c:v>
                </c:pt>
                <c:pt idx="2499">
                  <c:v>-1.2218518</c:v>
                </c:pt>
                <c:pt idx="2500">
                  <c:v>-1.2067858</c:v>
                </c:pt>
                <c:pt idx="2502">
                  <c:v>-1.1887067</c:v>
                </c:pt>
                <c:pt idx="2503">
                  <c:v>-1.1344691</c:v>
                </c:pt>
                <c:pt idx="2505">
                  <c:v>0.4474599</c:v>
                </c:pt>
                <c:pt idx="2506">
                  <c:v>0.4595127</c:v>
                </c:pt>
                <c:pt idx="2508">
                  <c:v>0.1581929</c:v>
                </c:pt>
                <c:pt idx="2509">
                  <c:v>0.2335229</c:v>
                </c:pt>
                <c:pt idx="2511">
                  <c:v>0.1672325</c:v>
                </c:pt>
                <c:pt idx="2512">
                  <c:v>0.1973645</c:v>
                </c:pt>
                <c:pt idx="2514">
                  <c:v>0.6222254</c:v>
                </c:pt>
                <c:pt idx="2515">
                  <c:v>0.6403046</c:v>
                </c:pt>
                <c:pt idx="2517">
                  <c:v>0.6282518</c:v>
                </c:pt>
                <c:pt idx="2518">
                  <c:v>0.6433178000000001</c:v>
                </c:pt>
                <c:pt idx="2520">
                  <c:v>0.0979289</c:v>
                </c:pt>
                <c:pt idx="2521">
                  <c:v>0.1129949</c:v>
                </c:pt>
                <c:pt idx="2523">
                  <c:v>0.1310741</c:v>
                </c:pt>
                <c:pt idx="2524">
                  <c:v>0.1461401</c:v>
                </c:pt>
                <c:pt idx="2526">
                  <c:v>0.0979289</c:v>
                </c:pt>
                <c:pt idx="2527">
                  <c:v>0.1190213</c:v>
                </c:pt>
                <c:pt idx="2529">
                  <c:v>-1.0531127</c:v>
                </c:pt>
                <c:pt idx="2530">
                  <c:v>-1.0049016</c:v>
                </c:pt>
                <c:pt idx="2532">
                  <c:v>-1.0470863</c:v>
                </c:pt>
                <c:pt idx="2533">
                  <c:v>-1.0229808</c:v>
                </c:pt>
                <c:pt idx="2535">
                  <c:v>0.0467046</c:v>
                </c:pt>
                <c:pt idx="2536">
                  <c:v>0.0798498</c:v>
                </c:pt>
                <c:pt idx="2538">
                  <c:v>0.0286254</c:v>
                </c:pt>
                <c:pt idx="2539">
                  <c:v>0.1009421</c:v>
                </c:pt>
                <c:pt idx="2541">
                  <c:v>0.0105462</c:v>
                </c:pt>
                <c:pt idx="2542">
                  <c:v>0.1190213</c:v>
                </c:pt>
                <c:pt idx="2544">
                  <c:v>-0.0105462</c:v>
                </c:pt>
                <c:pt idx="2545">
                  <c:v>0.1431269</c:v>
                </c:pt>
                <c:pt idx="2547">
                  <c:v>-0.0316386</c:v>
                </c:pt>
                <c:pt idx="2548">
                  <c:v>0.1672325</c:v>
                </c:pt>
                <c:pt idx="2550">
                  <c:v>-0.052731</c:v>
                </c:pt>
                <c:pt idx="2551">
                  <c:v>0.1612061</c:v>
                </c:pt>
                <c:pt idx="2553">
                  <c:v>-0.0738234</c:v>
                </c:pt>
                <c:pt idx="2554">
                  <c:v>0.1401137</c:v>
                </c:pt>
                <c:pt idx="2556">
                  <c:v>-0.09491570000000001</c:v>
                </c:pt>
                <c:pt idx="2557">
                  <c:v>0.1310741</c:v>
                </c:pt>
                <c:pt idx="2559">
                  <c:v>-0.1129949</c:v>
                </c:pt>
                <c:pt idx="2560">
                  <c:v>0.1371005</c:v>
                </c:pt>
                <c:pt idx="2562">
                  <c:v>-0.1220345</c:v>
                </c:pt>
                <c:pt idx="2563">
                  <c:v>0.1371005</c:v>
                </c:pt>
                <c:pt idx="2565">
                  <c:v>-0.1190213</c:v>
                </c:pt>
                <c:pt idx="2566">
                  <c:v>0.1371005</c:v>
                </c:pt>
                <c:pt idx="2568">
                  <c:v>-0.0768366</c:v>
                </c:pt>
                <c:pt idx="2569">
                  <c:v>0.1340873</c:v>
                </c:pt>
                <c:pt idx="2571">
                  <c:v>-0.0497178</c:v>
                </c:pt>
                <c:pt idx="2572">
                  <c:v>0.1280609</c:v>
                </c:pt>
                <c:pt idx="2574">
                  <c:v>-0.037665</c:v>
                </c:pt>
                <c:pt idx="2575">
                  <c:v>0.1250477</c:v>
                </c:pt>
                <c:pt idx="2577">
                  <c:v>-0.0165726</c:v>
                </c:pt>
                <c:pt idx="2578">
                  <c:v>0.1129949</c:v>
                </c:pt>
                <c:pt idx="2580">
                  <c:v>-0.022599</c:v>
                </c:pt>
                <c:pt idx="2581">
                  <c:v>0.1039553</c:v>
                </c:pt>
                <c:pt idx="2583">
                  <c:v>-0.0256122</c:v>
                </c:pt>
                <c:pt idx="2584">
                  <c:v>0.1099817</c:v>
                </c:pt>
                <c:pt idx="2586">
                  <c:v>-0.007533</c:v>
                </c:pt>
                <c:pt idx="2587">
                  <c:v>0.1129949</c:v>
                </c:pt>
                <c:pt idx="2589">
                  <c:v>0.0497178</c:v>
                </c:pt>
                <c:pt idx="2590">
                  <c:v>0.067797</c:v>
                </c:pt>
                <c:pt idx="2592">
                  <c:v>0.0768366</c:v>
                </c:pt>
                <c:pt idx="2593">
                  <c:v>0.1129949</c:v>
                </c:pt>
                <c:pt idx="2595">
                  <c:v>-1.1917199</c:v>
                </c:pt>
                <c:pt idx="2596">
                  <c:v>-1.1856935</c:v>
                </c:pt>
                <c:pt idx="2598">
                  <c:v>-1.2037726</c:v>
                </c:pt>
                <c:pt idx="2599">
                  <c:v>-1.1796671</c:v>
                </c:pt>
                <c:pt idx="2601">
                  <c:v>-1.2007594</c:v>
                </c:pt>
                <c:pt idx="2602">
                  <c:v>-1.1676143</c:v>
                </c:pt>
                <c:pt idx="2604">
                  <c:v>-1.2128122</c:v>
                </c:pt>
                <c:pt idx="2605">
                  <c:v>-1.1435087</c:v>
                </c:pt>
                <c:pt idx="2607">
                  <c:v>-1.2158254</c:v>
                </c:pt>
                <c:pt idx="2608">
                  <c:v>-1.1344691</c:v>
                </c:pt>
                <c:pt idx="2610">
                  <c:v>-1.2067858</c:v>
                </c:pt>
                <c:pt idx="2611">
                  <c:v>-1.1344691</c:v>
                </c:pt>
                <c:pt idx="2613">
                  <c:v>-1.2037726</c:v>
                </c:pt>
                <c:pt idx="2614">
                  <c:v>-1.1676143</c:v>
                </c:pt>
                <c:pt idx="2616">
                  <c:v>0.281734</c:v>
                </c:pt>
                <c:pt idx="2617">
                  <c:v>0.3178924</c:v>
                </c:pt>
                <c:pt idx="2619">
                  <c:v>0.2757076</c:v>
                </c:pt>
                <c:pt idx="2620">
                  <c:v>0.3178924</c:v>
                </c:pt>
                <c:pt idx="2622">
                  <c:v>0.3630904</c:v>
                </c:pt>
                <c:pt idx="2623">
                  <c:v>0.5288163</c:v>
                </c:pt>
                <c:pt idx="2625">
                  <c:v>0.3630904</c:v>
                </c:pt>
                <c:pt idx="2626">
                  <c:v>0.5107371000000001</c:v>
                </c:pt>
                <c:pt idx="2628">
                  <c:v>0.3600772</c:v>
                </c:pt>
                <c:pt idx="2629">
                  <c:v>0.5077239</c:v>
                </c:pt>
                <c:pt idx="2631">
                  <c:v>0.3600772</c:v>
                </c:pt>
                <c:pt idx="2632">
                  <c:v>0.4956711</c:v>
                </c:pt>
                <c:pt idx="2634">
                  <c:v>0.3600772</c:v>
                </c:pt>
                <c:pt idx="2635">
                  <c:v>0.4866315</c:v>
                </c:pt>
                <c:pt idx="2637">
                  <c:v>0.357064</c:v>
                </c:pt>
                <c:pt idx="2638">
                  <c:v>0.4775919</c:v>
                </c:pt>
                <c:pt idx="2640">
                  <c:v>0.357064</c:v>
                </c:pt>
                <c:pt idx="2641">
                  <c:v>0.4685523</c:v>
                </c:pt>
                <c:pt idx="2643">
                  <c:v>0.4775919</c:v>
                </c:pt>
                <c:pt idx="2644">
                  <c:v>0.4836183</c:v>
                </c:pt>
                <c:pt idx="2646">
                  <c:v>0.3540508</c:v>
                </c:pt>
                <c:pt idx="2647">
                  <c:v>0.4595127</c:v>
                </c:pt>
                <c:pt idx="2649">
                  <c:v>0.4655391</c:v>
                </c:pt>
                <c:pt idx="2650">
                  <c:v>0.4866315</c:v>
                </c:pt>
                <c:pt idx="2652">
                  <c:v>0.3510376</c:v>
                </c:pt>
                <c:pt idx="2653">
                  <c:v>0.4866315</c:v>
                </c:pt>
                <c:pt idx="2655">
                  <c:v>0.3510376</c:v>
                </c:pt>
                <c:pt idx="2656">
                  <c:v>0.4022619</c:v>
                </c:pt>
                <c:pt idx="2658">
                  <c:v>0.4082883</c:v>
                </c:pt>
                <c:pt idx="2659">
                  <c:v>0.4806051</c:v>
                </c:pt>
                <c:pt idx="2661">
                  <c:v>-0.2455756</c:v>
                </c:pt>
                <c:pt idx="2662">
                  <c:v>-0.1883249</c:v>
                </c:pt>
                <c:pt idx="2664">
                  <c:v>-0.2033909</c:v>
                </c:pt>
                <c:pt idx="2665">
                  <c:v>-0.1913381</c:v>
                </c:pt>
                <c:pt idx="2667">
                  <c:v>-0.2003777</c:v>
                </c:pt>
                <c:pt idx="2668">
                  <c:v>-0.1883249</c:v>
                </c:pt>
                <c:pt idx="2670">
                  <c:v>-0.1883249</c:v>
                </c:pt>
                <c:pt idx="2671">
                  <c:v>-0.1732589</c:v>
                </c:pt>
                <c:pt idx="2673">
                  <c:v>-0.1762721</c:v>
                </c:pt>
                <c:pt idx="2674">
                  <c:v>-0.1732589</c:v>
                </c:pt>
                <c:pt idx="2676">
                  <c:v>-0.1672325</c:v>
                </c:pt>
                <c:pt idx="2677">
                  <c:v>-0.1250477</c:v>
                </c:pt>
                <c:pt idx="2679">
                  <c:v>-0.1340873</c:v>
                </c:pt>
                <c:pt idx="2680">
                  <c:v>-0.1250477</c:v>
                </c:pt>
                <c:pt idx="2682">
                  <c:v>0.6222254</c:v>
                </c:pt>
                <c:pt idx="2683">
                  <c:v>0.6282518</c:v>
                </c:pt>
                <c:pt idx="2685">
                  <c:v>0.6071594</c:v>
                </c:pt>
                <c:pt idx="2686">
                  <c:v>0.6131858</c:v>
                </c:pt>
                <c:pt idx="2688">
                  <c:v>0.5408691</c:v>
                </c:pt>
                <c:pt idx="2689">
                  <c:v>0.5981198</c:v>
                </c:pt>
                <c:pt idx="2691">
                  <c:v>0.5408691</c:v>
                </c:pt>
                <c:pt idx="2692">
                  <c:v>0.5770274</c:v>
                </c:pt>
                <c:pt idx="2694">
                  <c:v>0.5438823</c:v>
                </c:pt>
                <c:pt idx="2695">
                  <c:v>0.5740142</c:v>
                </c:pt>
                <c:pt idx="2697">
                  <c:v>0.5619614000000001</c:v>
                </c:pt>
                <c:pt idx="2698">
                  <c:v>0.5649746</c:v>
                </c:pt>
                <c:pt idx="2700">
                  <c:v>0.5619614000000001</c:v>
                </c:pt>
                <c:pt idx="2701">
                  <c:v>0.6101726</c:v>
                </c:pt>
                <c:pt idx="2703">
                  <c:v>0.6161990000000001</c:v>
                </c:pt>
                <c:pt idx="2704">
                  <c:v>0.631265</c:v>
                </c:pt>
                <c:pt idx="2706">
                  <c:v>0.5378559000000001</c:v>
                </c:pt>
                <c:pt idx="2707">
                  <c:v>0.6734498</c:v>
                </c:pt>
                <c:pt idx="2709">
                  <c:v>0.5258031</c:v>
                </c:pt>
                <c:pt idx="2710">
                  <c:v>0.6855026</c:v>
                </c:pt>
                <c:pt idx="2712">
                  <c:v>0.5137503</c:v>
                </c:pt>
                <c:pt idx="2713">
                  <c:v>0.6975554</c:v>
                </c:pt>
                <c:pt idx="2715">
                  <c:v>0.4956711</c:v>
                </c:pt>
                <c:pt idx="2716">
                  <c:v>0.7096082</c:v>
                </c:pt>
                <c:pt idx="2718">
                  <c:v>0.5107371000000001</c:v>
                </c:pt>
                <c:pt idx="2719">
                  <c:v>0.6734498</c:v>
                </c:pt>
                <c:pt idx="2721">
                  <c:v>0.5077239</c:v>
                </c:pt>
                <c:pt idx="2722">
                  <c:v>0.6433178000000001</c:v>
                </c:pt>
                <c:pt idx="2724">
                  <c:v>0.5107371000000001</c:v>
                </c:pt>
                <c:pt idx="2725">
                  <c:v>0.6342782</c:v>
                </c:pt>
                <c:pt idx="2727">
                  <c:v>0.5197767</c:v>
                </c:pt>
                <c:pt idx="2728">
                  <c:v>0.6192122</c:v>
                </c:pt>
                <c:pt idx="2730">
                  <c:v>0.5288163</c:v>
                </c:pt>
                <c:pt idx="2731">
                  <c:v>0.6252386</c:v>
                </c:pt>
                <c:pt idx="2733">
                  <c:v>0.5378559000000001</c:v>
                </c:pt>
                <c:pt idx="2734">
                  <c:v>0.6192122</c:v>
                </c:pt>
                <c:pt idx="2736">
                  <c:v>0.5408691</c:v>
                </c:pt>
                <c:pt idx="2737">
                  <c:v>0.6041462</c:v>
                </c:pt>
                <c:pt idx="2739">
                  <c:v>2.6410682</c:v>
                </c:pt>
                <c:pt idx="2740">
                  <c:v>2.6531209</c:v>
                </c:pt>
                <c:pt idx="2742">
                  <c:v>-0.7367269</c:v>
                </c:pt>
                <c:pt idx="2743">
                  <c:v>-0.7307005</c:v>
                </c:pt>
                <c:pt idx="2745">
                  <c:v>-0.7216609</c:v>
                </c:pt>
                <c:pt idx="2746">
                  <c:v>-0.7126214</c:v>
                </c:pt>
                <c:pt idx="2748">
                  <c:v>0.1521665</c:v>
                </c:pt>
                <c:pt idx="2749">
                  <c:v>0.1732589</c:v>
                </c:pt>
                <c:pt idx="2751">
                  <c:v>0.1431269</c:v>
                </c:pt>
                <c:pt idx="2752">
                  <c:v>0.2124305</c:v>
                </c:pt>
                <c:pt idx="2754">
                  <c:v>0.1340873</c:v>
                </c:pt>
                <c:pt idx="2755">
                  <c:v>0.2154437</c:v>
                </c:pt>
                <c:pt idx="2757">
                  <c:v>0.1371005</c:v>
                </c:pt>
                <c:pt idx="2758">
                  <c:v>0.2094173</c:v>
                </c:pt>
                <c:pt idx="2760">
                  <c:v>0.1431269</c:v>
                </c:pt>
                <c:pt idx="2761">
                  <c:v>0.2094173</c:v>
                </c:pt>
                <c:pt idx="2763">
                  <c:v>0.1702457</c:v>
                </c:pt>
                <c:pt idx="2764">
                  <c:v>0.1973645</c:v>
                </c:pt>
                <c:pt idx="2766">
                  <c:v>0.5499087</c:v>
                </c:pt>
                <c:pt idx="2767">
                  <c:v>0.6071594</c:v>
                </c:pt>
                <c:pt idx="2769">
                  <c:v>0.5348427</c:v>
                </c:pt>
                <c:pt idx="2770">
                  <c:v>0.5619614000000001</c:v>
                </c:pt>
                <c:pt idx="2772">
                  <c:v>-0.0406782</c:v>
                </c:pt>
                <c:pt idx="2773">
                  <c:v>-0.0165726</c:v>
                </c:pt>
                <c:pt idx="2775">
                  <c:v>-0.0436914</c:v>
                </c:pt>
                <c:pt idx="2776">
                  <c:v>0.0135594</c:v>
                </c:pt>
                <c:pt idx="2778">
                  <c:v>-0.0436914</c:v>
                </c:pt>
                <c:pt idx="2779">
                  <c:v>0.007533</c:v>
                </c:pt>
                <c:pt idx="2781">
                  <c:v>-0.0406782</c:v>
                </c:pt>
                <c:pt idx="2782">
                  <c:v>0.007533</c:v>
                </c:pt>
                <c:pt idx="2784">
                  <c:v>-0.037665</c:v>
                </c:pt>
                <c:pt idx="2785">
                  <c:v>0.0045198</c:v>
                </c:pt>
                <c:pt idx="2787">
                  <c:v>-0.0406782</c:v>
                </c:pt>
                <c:pt idx="2788">
                  <c:v>0.0045198</c:v>
                </c:pt>
                <c:pt idx="2790">
                  <c:v>-0.0436914</c:v>
                </c:pt>
                <c:pt idx="2791">
                  <c:v>0.0015066</c:v>
                </c:pt>
                <c:pt idx="2793">
                  <c:v>-0.5167635</c:v>
                </c:pt>
                <c:pt idx="2794">
                  <c:v>-0.4866315</c:v>
                </c:pt>
                <c:pt idx="2796">
                  <c:v>-0.5499087</c:v>
                </c:pt>
                <c:pt idx="2797">
                  <c:v>-0.4715655</c:v>
                </c:pt>
                <c:pt idx="2799">
                  <c:v>-0.5619614000000001</c:v>
                </c:pt>
                <c:pt idx="2800">
                  <c:v>-0.4504731</c:v>
                </c:pt>
                <c:pt idx="2802">
                  <c:v>-0.5619614000000001</c:v>
                </c:pt>
                <c:pt idx="2803">
                  <c:v>-0.4384203</c:v>
                </c:pt>
                <c:pt idx="2805">
                  <c:v>-0.5649746</c:v>
                </c:pt>
                <c:pt idx="2806">
                  <c:v>-0.3691168</c:v>
                </c:pt>
                <c:pt idx="2808">
                  <c:v>-0.5529219</c:v>
                </c:pt>
                <c:pt idx="2809">
                  <c:v>-0.3178924</c:v>
                </c:pt>
                <c:pt idx="2811">
                  <c:v>-0.5589483</c:v>
                </c:pt>
                <c:pt idx="2812">
                  <c:v>-0.2395493</c:v>
                </c:pt>
                <c:pt idx="2814">
                  <c:v>-0.5589483</c:v>
                </c:pt>
                <c:pt idx="2815">
                  <c:v>-0.2274965</c:v>
                </c:pt>
                <c:pt idx="2817">
                  <c:v>-0.5499087</c:v>
                </c:pt>
                <c:pt idx="2818">
                  <c:v>-0.2033909</c:v>
                </c:pt>
                <c:pt idx="2820">
                  <c:v>-0.5770274</c:v>
                </c:pt>
                <c:pt idx="2821">
                  <c:v>-0.1913381</c:v>
                </c:pt>
                <c:pt idx="2823">
                  <c:v>-0.6855026</c:v>
                </c:pt>
                <c:pt idx="2824">
                  <c:v>-0.1853117</c:v>
                </c:pt>
                <c:pt idx="2826">
                  <c:v>-0.571001</c:v>
                </c:pt>
                <c:pt idx="2827">
                  <c:v>-0.2064041</c:v>
                </c:pt>
                <c:pt idx="2829">
                  <c:v>-0.1853117</c:v>
                </c:pt>
                <c:pt idx="2830">
                  <c:v>-0.1160081</c:v>
                </c:pt>
                <c:pt idx="2832">
                  <c:v>-0.2485888</c:v>
                </c:pt>
                <c:pt idx="2833">
                  <c:v>-0.2365361</c:v>
                </c:pt>
                <c:pt idx="2835">
                  <c:v>-0.1401137</c:v>
                </c:pt>
                <c:pt idx="2836">
                  <c:v>-0.1250477</c:v>
                </c:pt>
                <c:pt idx="2838">
                  <c:v>-0.1551797</c:v>
                </c:pt>
                <c:pt idx="2839">
                  <c:v>-0.1190213</c:v>
                </c:pt>
                <c:pt idx="2841">
                  <c:v>-0.2033909</c:v>
                </c:pt>
                <c:pt idx="2842">
                  <c:v>-0.1913381</c:v>
                </c:pt>
                <c:pt idx="2844">
                  <c:v>-0.1581929</c:v>
                </c:pt>
                <c:pt idx="2845">
                  <c:v>-0.1250477</c:v>
                </c:pt>
                <c:pt idx="2847">
                  <c:v>-0.2184569</c:v>
                </c:pt>
                <c:pt idx="2848">
                  <c:v>-0.1250477</c:v>
                </c:pt>
                <c:pt idx="2850">
                  <c:v>-0.2184569</c:v>
                </c:pt>
                <c:pt idx="2851">
                  <c:v>-0.1250477</c:v>
                </c:pt>
                <c:pt idx="2853">
                  <c:v>-0.2033909</c:v>
                </c:pt>
                <c:pt idx="2854">
                  <c:v>-0.1732589</c:v>
                </c:pt>
                <c:pt idx="2856">
                  <c:v>0.1431269</c:v>
                </c:pt>
                <c:pt idx="2857">
                  <c:v>0.1672325</c:v>
                </c:pt>
                <c:pt idx="2859">
                  <c:v>0.2968</c:v>
                </c:pt>
                <c:pt idx="2860">
                  <c:v>0.311866</c:v>
                </c:pt>
                <c:pt idx="2862">
                  <c:v>0.2877604</c:v>
                </c:pt>
                <c:pt idx="2863">
                  <c:v>0.311866</c:v>
                </c:pt>
                <c:pt idx="2865">
                  <c:v>0.3178924</c:v>
                </c:pt>
                <c:pt idx="2866">
                  <c:v>0.3239188</c:v>
                </c:pt>
                <c:pt idx="2868">
                  <c:v>0.2787208</c:v>
                </c:pt>
                <c:pt idx="2869">
                  <c:v>0.3088528</c:v>
                </c:pt>
                <c:pt idx="2871">
                  <c:v>0.2726944</c:v>
                </c:pt>
                <c:pt idx="2872">
                  <c:v>0.3028264</c:v>
                </c:pt>
                <c:pt idx="2874">
                  <c:v>0.2847472</c:v>
                </c:pt>
                <c:pt idx="2875">
                  <c:v>0.3239188</c:v>
                </c:pt>
                <c:pt idx="2877">
                  <c:v>0.3359716</c:v>
                </c:pt>
                <c:pt idx="2878">
                  <c:v>0.3450112</c:v>
                </c:pt>
                <c:pt idx="2880">
                  <c:v>-1.3574458</c:v>
                </c:pt>
                <c:pt idx="2881">
                  <c:v>-1.3333402</c:v>
                </c:pt>
                <c:pt idx="2883">
                  <c:v>-1.360459</c:v>
                </c:pt>
                <c:pt idx="2884">
                  <c:v>-1.3212874</c:v>
                </c:pt>
                <c:pt idx="2886">
                  <c:v>-1.3544326</c:v>
                </c:pt>
                <c:pt idx="2887">
                  <c:v>-1.3182742</c:v>
                </c:pt>
                <c:pt idx="2889">
                  <c:v>-1.3363534</c:v>
                </c:pt>
                <c:pt idx="2890">
                  <c:v>-1.315261</c:v>
                </c:pt>
                <c:pt idx="2892">
                  <c:v>-1.3363534</c:v>
                </c:pt>
                <c:pt idx="2893">
                  <c:v>-1.3122478</c:v>
                </c:pt>
                <c:pt idx="2895">
                  <c:v>-0.2305097</c:v>
                </c:pt>
                <c:pt idx="2896">
                  <c:v>-0.2214701</c:v>
                </c:pt>
                <c:pt idx="2898">
                  <c:v>-0.2455756</c:v>
                </c:pt>
                <c:pt idx="2899">
                  <c:v>-0.2064041</c:v>
                </c:pt>
                <c:pt idx="2901">
                  <c:v>-0.8904</c:v>
                </c:pt>
                <c:pt idx="2902">
                  <c:v>-0.8753341</c:v>
                </c:pt>
                <c:pt idx="2904">
                  <c:v>-0.8964264</c:v>
                </c:pt>
                <c:pt idx="2905">
                  <c:v>-0.8572549</c:v>
                </c:pt>
                <c:pt idx="2907">
                  <c:v>-0.8994396</c:v>
                </c:pt>
                <c:pt idx="2908">
                  <c:v>-0.8632813</c:v>
                </c:pt>
                <c:pt idx="2910">
                  <c:v>-0.8934132</c:v>
                </c:pt>
                <c:pt idx="2911">
                  <c:v>-0.8723209</c:v>
                </c:pt>
                <c:pt idx="2913">
                  <c:v>-0.8994396</c:v>
                </c:pt>
                <c:pt idx="2914">
                  <c:v>-0.8602681</c:v>
                </c:pt>
                <c:pt idx="2916">
                  <c:v>-0.920532</c:v>
                </c:pt>
                <c:pt idx="2917">
                  <c:v>-0.8602681</c:v>
                </c:pt>
                <c:pt idx="2919">
                  <c:v>-0.905466</c:v>
                </c:pt>
                <c:pt idx="2920">
                  <c:v>-0.8783473000000001</c:v>
                </c:pt>
                <c:pt idx="2922">
                  <c:v>-0.905466</c:v>
                </c:pt>
                <c:pt idx="2923">
                  <c:v>-0.8843736</c:v>
                </c:pt>
                <c:pt idx="2925">
                  <c:v>-1.2971818</c:v>
                </c:pt>
                <c:pt idx="2926">
                  <c:v>-1.2911554</c:v>
                </c:pt>
                <c:pt idx="2928">
                  <c:v>-1.315261</c:v>
                </c:pt>
                <c:pt idx="2929">
                  <c:v>-1.270063</c:v>
                </c:pt>
                <c:pt idx="2931">
                  <c:v>-1.3182742</c:v>
                </c:pt>
                <c:pt idx="2932">
                  <c:v>-1.2369178</c:v>
                </c:pt>
                <c:pt idx="2934">
                  <c:v>-1.270063</c:v>
                </c:pt>
                <c:pt idx="2935">
                  <c:v>-1.2640366</c:v>
                </c:pt>
                <c:pt idx="2937">
                  <c:v>-1.254997</c:v>
                </c:pt>
                <c:pt idx="2938">
                  <c:v>-1.2519838</c:v>
                </c:pt>
                <c:pt idx="2940">
                  <c:v>0.2274965</c:v>
                </c:pt>
                <c:pt idx="2941">
                  <c:v>0.2305097</c:v>
                </c:pt>
                <c:pt idx="2943">
                  <c:v>0.2003777</c:v>
                </c:pt>
                <c:pt idx="2944">
                  <c:v>0.2124305</c:v>
                </c:pt>
                <c:pt idx="2946">
                  <c:v>0.1762721</c:v>
                </c:pt>
                <c:pt idx="2947">
                  <c:v>0.1822985</c:v>
                </c:pt>
                <c:pt idx="2949">
                  <c:v>0.1913381</c:v>
                </c:pt>
                <c:pt idx="2950">
                  <c:v>0.2033909</c:v>
                </c:pt>
                <c:pt idx="2952">
                  <c:v>0.2274965</c:v>
                </c:pt>
                <c:pt idx="2953">
                  <c:v>0.2455756</c:v>
                </c:pt>
                <c:pt idx="2955">
                  <c:v>0.2033909</c:v>
                </c:pt>
                <c:pt idx="2956">
                  <c:v>0.2184569</c:v>
                </c:pt>
                <c:pt idx="2958">
                  <c:v>-1.0591391</c:v>
                </c:pt>
                <c:pt idx="2959">
                  <c:v>-1.0561259</c:v>
                </c:pt>
                <c:pt idx="2961">
                  <c:v>-1.0681787</c:v>
                </c:pt>
                <c:pt idx="2962">
                  <c:v>-1.0500995</c:v>
                </c:pt>
                <c:pt idx="2964">
                  <c:v>0.2214701</c:v>
                </c:pt>
                <c:pt idx="2965">
                  <c:v>0.2606416</c:v>
                </c:pt>
                <c:pt idx="2967">
                  <c:v>0.2094173</c:v>
                </c:pt>
                <c:pt idx="2968">
                  <c:v>0.2757076</c:v>
                </c:pt>
                <c:pt idx="2970">
                  <c:v>0.2576284</c:v>
                </c:pt>
                <c:pt idx="2971">
                  <c:v>0.266668</c:v>
                </c:pt>
                <c:pt idx="2973">
                  <c:v>1.7913463</c:v>
                </c:pt>
                <c:pt idx="2974">
                  <c:v>1.8003859</c:v>
                </c:pt>
                <c:pt idx="2976">
                  <c:v>1.8455838</c:v>
                </c:pt>
                <c:pt idx="2977">
                  <c:v>1.8576366</c:v>
                </c:pt>
                <c:pt idx="2979">
                  <c:v>1.8576366</c:v>
                </c:pt>
                <c:pt idx="2980">
                  <c:v>1.8666762</c:v>
                </c:pt>
                <c:pt idx="2982">
                  <c:v>1.6708184</c:v>
                </c:pt>
                <c:pt idx="2983">
                  <c:v>1.7280691</c:v>
                </c:pt>
                <c:pt idx="2985">
                  <c:v>1.7642275</c:v>
                </c:pt>
                <c:pt idx="2986">
                  <c:v>1.7672407</c:v>
                </c:pt>
                <c:pt idx="2988">
                  <c:v>1.8033991</c:v>
                </c:pt>
                <c:pt idx="2989">
                  <c:v>1.8064123</c:v>
                </c:pt>
                <c:pt idx="2991">
                  <c:v>1.8335311</c:v>
                </c:pt>
                <c:pt idx="2992">
                  <c:v>1.8365443</c:v>
                </c:pt>
                <c:pt idx="2994">
                  <c:v>2.0625341</c:v>
                </c:pt>
                <c:pt idx="2995">
                  <c:v>2.0776001</c:v>
                </c:pt>
                <c:pt idx="2997">
                  <c:v>2.0986925</c:v>
                </c:pt>
                <c:pt idx="2998">
                  <c:v>2.1077321</c:v>
                </c:pt>
                <c:pt idx="3000">
                  <c:v>1.5985016</c:v>
                </c:pt>
                <c:pt idx="3001">
                  <c:v>1.6888975</c:v>
                </c:pt>
                <c:pt idx="3003">
                  <c:v>2.0745869</c:v>
                </c:pt>
                <c:pt idx="3004">
                  <c:v>2.1107453</c:v>
                </c:pt>
                <c:pt idx="3006">
                  <c:v>1.5834356</c:v>
                </c:pt>
                <c:pt idx="3007">
                  <c:v>1.6256204</c:v>
                </c:pt>
                <c:pt idx="3009">
                  <c:v>2.0113097</c:v>
                </c:pt>
                <c:pt idx="3010">
                  <c:v>2.0143229</c:v>
                </c:pt>
                <c:pt idx="3012">
                  <c:v>2.0776001</c:v>
                </c:pt>
                <c:pt idx="3013">
                  <c:v>2.1107453</c:v>
                </c:pt>
                <c:pt idx="3015">
                  <c:v>1.5683696</c:v>
                </c:pt>
                <c:pt idx="3016">
                  <c:v>1.5864488</c:v>
                </c:pt>
                <c:pt idx="3018">
                  <c:v>1.7973727</c:v>
                </c:pt>
                <c:pt idx="3019">
                  <c:v>1.8003859</c:v>
                </c:pt>
                <c:pt idx="3021">
                  <c:v>2.0715737</c:v>
                </c:pt>
                <c:pt idx="3022">
                  <c:v>2.1137585</c:v>
                </c:pt>
                <c:pt idx="3024">
                  <c:v>1.5533036</c:v>
                </c:pt>
                <c:pt idx="3025">
                  <c:v>1.5864488</c:v>
                </c:pt>
                <c:pt idx="3027">
                  <c:v>1.7973727</c:v>
                </c:pt>
                <c:pt idx="3028">
                  <c:v>1.8064123</c:v>
                </c:pt>
                <c:pt idx="3030">
                  <c:v>1.8275047</c:v>
                </c:pt>
                <c:pt idx="3031">
                  <c:v>1.8305179</c:v>
                </c:pt>
                <c:pt idx="3033">
                  <c:v>1.8425706</c:v>
                </c:pt>
                <c:pt idx="3034">
                  <c:v>1.848597</c:v>
                </c:pt>
                <c:pt idx="3036">
                  <c:v>2.0504813</c:v>
                </c:pt>
                <c:pt idx="3037">
                  <c:v>2.1137585</c:v>
                </c:pt>
                <c:pt idx="3039">
                  <c:v>1.5382376</c:v>
                </c:pt>
                <c:pt idx="3040">
                  <c:v>1.589462</c:v>
                </c:pt>
                <c:pt idx="3042">
                  <c:v>1.7250559</c:v>
                </c:pt>
                <c:pt idx="3043">
                  <c:v>1.7340955</c:v>
                </c:pt>
                <c:pt idx="3045">
                  <c:v>1.7973727</c:v>
                </c:pt>
                <c:pt idx="3046">
                  <c:v>1.8064123</c:v>
                </c:pt>
                <c:pt idx="3048">
                  <c:v>1.8214783</c:v>
                </c:pt>
                <c:pt idx="3049">
                  <c:v>1.8395575</c:v>
                </c:pt>
                <c:pt idx="3051">
                  <c:v>1.9962438</c:v>
                </c:pt>
                <c:pt idx="3052">
                  <c:v>2.0022701</c:v>
                </c:pt>
                <c:pt idx="3054">
                  <c:v>2.0173361</c:v>
                </c:pt>
                <c:pt idx="3055">
                  <c:v>2.1167717</c:v>
                </c:pt>
                <c:pt idx="3057">
                  <c:v>1.5261848</c:v>
                </c:pt>
                <c:pt idx="3058">
                  <c:v>1.5924752</c:v>
                </c:pt>
                <c:pt idx="3060">
                  <c:v>1.6587656</c:v>
                </c:pt>
                <c:pt idx="3061">
                  <c:v>1.7491615</c:v>
                </c:pt>
                <c:pt idx="3063">
                  <c:v>1.7883331</c:v>
                </c:pt>
                <c:pt idx="3064">
                  <c:v>1.8064123</c:v>
                </c:pt>
                <c:pt idx="3066">
                  <c:v>1.8184651</c:v>
                </c:pt>
                <c:pt idx="3067">
                  <c:v>1.8365443</c:v>
                </c:pt>
                <c:pt idx="3069">
                  <c:v>1.9269402</c:v>
                </c:pt>
                <c:pt idx="3070">
                  <c:v>1.9510458</c:v>
                </c:pt>
                <c:pt idx="3072">
                  <c:v>1.9872042</c:v>
                </c:pt>
                <c:pt idx="3073">
                  <c:v>2.0233625</c:v>
                </c:pt>
                <c:pt idx="3075">
                  <c:v>2.0414417</c:v>
                </c:pt>
                <c:pt idx="3076">
                  <c:v>2.1167717</c:v>
                </c:pt>
                <c:pt idx="3078">
                  <c:v>1.5171453</c:v>
                </c:pt>
                <c:pt idx="3079">
                  <c:v>1.5713828</c:v>
                </c:pt>
                <c:pt idx="3081">
                  <c:v>1.6557524</c:v>
                </c:pt>
                <c:pt idx="3082">
                  <c:v>1.7491615</c:v>
                </c:pt>
                <c:pt idx="3084">
                  <c:v>1.7943595</c:v>
                </c:pt>
                <c:pt idx="3085">
                  <c:v>1.8275047</c:v>
                </c:pt>
                <c:pt idx="3087">
                  <c:v>1.9872042</c:v>
                </c:pt>
                <c:pt idx="3088">
                  <c:v>2.0173361</c:v>
                </c:pt>
                <c:pt idx="3090">
                  <c:v>2.0565077</c:v>
                </c:pt>
                <c:pt idx="3091">
                  <c:v>2.0896529</c:v>
                </c:pt>
                <c:pt idx="3093">
                  <c:v>1.5111189</c:v>
                </c:pt>
                <c:pt idx="3094">
                  <c:v>1.5683696</c:v>
                </c:pt>
                <c:pt idx="3096">
                  <c:v>1.6467128</c:v>
                </c:pt>
                <c:pt idx="3097">
                  <c:v>1.7582011</c:v>
                </c:pt>
                <c:pt idx="3099">
                  <c:v>1.7973727</c:v>
                </c:pt>
                <c:pt idx="3100">
                  <c:v>1.8124387</c:v>
                </c:pt>
                <c:pt idx="3102">
                  <c:v>1.8244915</c:v>
                </c:pt>
                <c:pt idx="3103">
                  <c:v>1.8425706</c:v>
                </c:pt>
                <c:pt idx="3105">
                  <c:v>1.9661118</c:v>
                </c:pt>
                <c:pt idx="3106">
                  <c:v>2.0143229</c:v>
                </c:pt>
                <c:pt idx="3108">
                  <c:v>1.5020793</c:v>
                </c:pt>
                <c:pt idx="3109">
                  <c:v>1.5563168</c:v>
                </c:pt>
                <c:pt idx="3111">
                  <c:v>1.6406864</c:v>
                </c:pt>
                <c:pt idx="3112">
                  <c:v>1.7642275</c:v>
                </c:pt>
                <c:pt idx="3114">
                  <c:v>1.8003859</c:v>
                </c:pt>
                <c:pt idx="3115">
                  <c:v>1.8033991</c:v>
                </c:pt>
                <c:pt idx="3117">
                  <c:v>1.9209138</c:v>
                </c:pt>
                <c:pt idx="3118">
                  <c:v>1.923927</c:v>
                </c:pt>
                <c:pt idx="3120">
                  <c:v>1.4930397</c:v>
                </c:pt>
                <c:pt idx="3121">
                  <c:v>1.5472772</c:v>
                </c:pt>
                <c:pt idx="3123">
                  <c:v>1.6406864</c:v>
                </c:pt>
                <c:pt idx="3124">
                  <c:v>1.7702539</c:v>
                </c:pt>
                <c:pt idx="3126">
                  <c:v>1.8064123</c:v>
                </c:pt>
                <c:pt idx="3127">
                  <c:v>1.8727026</c:v>
                </c:pt>
                <c:pt idx="3129">
                  <c:v>1.9179006</c:v>
                </c:pt>
                <c:pt idx="3130">
                  <c:v>1.9329666</c:v>
                </c:pt>
                <c:pt idx="3132">
                  <c:v>1.4870133</c:v>
                </c:pt>
                <c:pt idx="3133">
                  <c:v>1.5382376</c:v>
                </c:pt>
                <c:pt idx="3135">
                  <c:v>1.6436996</c:v>
                </c:pt>
                <c:pt idx="3136">
                  <c:v>1.649726</c:v>
                </c:pt>
                <c:pt idx="3138">
                  <c:v>1.7250559</c:v>
                </c:pt>
                <c:pt idx="3139">
                  <c:v>1.7762803</c:v>
                </c:pt>
                <c:pt idx="3141">
                  <c:v>1.9179006</c:v>
                </c:pt>
                <c:pt idx="3142">
                  <c:v>1.9329666</c:v>
                </c:pt>
                <c:pt idx="3144">
                  <c:v>1.4719473</c:v>
                </c:pt>
                <c:pt idx="3145">
                  <c:v>1.5081057</c:v>
                </c:pt>
                <c:pt idx="3147">
                  <c:v>1.7310823</c:v>
                </c:pt>
                <c:pt idx="3148">
                  <c:v>1.7702539</c:v>
                </c:pt>
                <c:pt idx="3150">
                  <c:v>1.4629077</c:v>
                </c:pt>
                <c:pt idx="3151">
                  <c:v>1.4930397</c:v>
                </c:pt>
                <c:pt idx="3153">
                  <c:v>1.7371087</c:v>
                </c:pt>
                <c:pt idx="3154">
                  <c:v>1.7612143</c:v>
                </c:pt>
                <c:pt idx="3156">
                  <c:v>1.4448285</c:v>
                </c:pt>
                <c:pt idx="3157">
                  <c:v>1.4779737</c:v>
                </c:pt>
                <c:pt idx="3159">
                  <c:v>1.7401219</c:v>
                </c:pt>
                <c:pt idx="3160">
                  <c:v>1.7642275</c:v>
                </c:pt>
                <c:pt idx="3162">
                  <c:v>1.4327757</c:v>
                </c:pt>
                <c:pt idx="3163">
                  <c:v>1.4629077</c:v>
                </c:pt>
                <c:pt idx="3165">
                  <c:v>0.4896447</c:v>
                </c:pt>
                <c:pt idx="3166">
                  <c:v>0.4926579</c:v>
                </c:pt>
                <c:pt idx="3168">
                  <c:v>0.4836183</c:v>
                </c:pt>
                <c:pt idx="3169">
                  <c:v>0.4926579</c:v>
                </c:pt>
                <c:pt idx="3171">
                  <c:v>0.4836183</c:v>
                </c:pt>
                <c:pt idx="3172">
                  <c:v>0.4866315</c:v>
                </c:pt>
                <c:pt idx="3174">
                  <c:v>0.4866315</c:v>
                </c:pt>
                <c:pt idx="3175">
                  <c:v>0.4956711</c:v>
                </c:pt>
                <c:pt idx="3177">
                  <c:v>0.6161990000000001</c:v>
                </c:pt>
                <c:pt idx="3178">
                  <c:v>0.661397</c:v>
                </c:pt>
                <c:pt idx="3180">
                  <c:v>0.5951066</c:v>
                </c:pt>
                <c:pt idx="3181">
                  <c:v>0.6704366</c:v>
                </c:pt>
                <c:pt idx="3183">
                  <c:v>0.5649746</c:v>
                </c:pt>
                <c:pt idx="3184">
                  <c:v>0.6644102</c:v>
                </c:pt>
                <c:pt idx="3186">
                  <c:v>0.5408691</c:v>
                </c:pt>
                <c:pt idx="3187">
                  <c:v>0.6433178000000001</c:v>
                </c:pt>
                <c:pt idx="3189">
                  <c:v>0.5499087</c:v>
                </c:pt>
                <c:pt idx="3190">
                  <c:v>0.6282518</c:v>
                </c:pt>
                <c:pt idx="3192">
                  <c:v>0.5649746</c:v>
                </c:pt>
                <c:pt idx="3193">
                  <c:v>0.6252386</c:v>
                </c:pt>
                <c:pt idx="3195">
                  <c:v>0.5679878</c:v>
                </c:pt>
                <c:pt idx="3196">
                  <c:v>0.6252386</c:v>
                </c:pt>
                <c:pt idx="3198">
                  <c:v>0.571001</c:v>
                </c:pt>
                <c:pt idx="3199">
                  <c:v>0.6101726</c:v>
                </c:pt>
                <c:pt idx="3201">
                  <c:v>0.8783473000000001</c:v>
                </c:pt>
                <c:pt idx="3202">
                  <c:v>0.8813604</c:v>
                </c:pt>
                <c:pt idx="3204">
                  <c:v>0.8210965</c:v>
                </c:pt>
                <c:pt idx="3205">
                  <c:v>0.8813604</c:v>
                </c:pt>
                <c:pt idx="3207">
                  <c:v>0.7578193</c:v>
                </c:pt>
                <c:pt idx="3208">
                  <c:v>0.7969908999999999</c:v>
                </c:pt>
                <c:pt idx="3210">
                  <c:v>0.8090437</c:v>
                </c:pt>
                <c:pt idx="3211">
                  <c:v>0.8994396</c:v>
                </c:pt>
                <c:pt idx="3213">
                  <c:v>0.7307005</c:v>
                </c:pt>
                <c:pt idx="3214">
                  <c:v>0.8873868</c:v>
                </c:pt>
                <c:pt idx="3216">
                  <c:v>0.7186477999999999</c:v>
                </c:pt>
                <c:pt idx="3217">
                  <c:v>0.8693077</c:v>
                </c:pt>
                <c:pt idx="3219">
                  <c:v>0.7096082</c:v>
                </c:pt>
                <c:pt idx="3220">
                  <c:v>0.8572549</c:v>
                </c:pt>
                <c:pt idx="3222">
                  <c:v>0.6734498</c:v>
                </c:pt>
                <c:pt idx="3223">
                  <c:v>0.8632813</c:v>
                </c:pt>
                <c:pt idx="3225">
                  <c:v>0.6674234</c:v>
                </c:pt>
                <c:pt idx="3226">
                  <c:v>0.8482153</c:v>
                </c:pt>
                <c:pt idx="3228">
                  <c:v>0.646331</c:v>
                </c:pt>
                <c:pt idx="3229">
                  <c:v>0.8391757</c:v>
                </c:pt>
                <c:pt idx="3231">
                  <c:v>0.631265</c:v>
                </c:pt>
                <c:pt idx="3232">
                  <c:v>0.8361625</c:v>
                </c:pt>
                <c:pt idx="3234">
                  <c:v>0.6282518</c:v>
                </c:pt>
                <c:pt idx="3235">
                  <c:v>0.8361625</c:v>
                </c:pt>
                <c:pt idx="3237">
                  <c:v>0.6282518</c:v>
                </c:pt>
                <c:pt idx="3238">
                  <c:v>0.8331493</c:v>
                </c:pt>
                <c:pt idx="3240">
                  <c:v>0.6131858</c:v>
                </c:pt>
                <c:pt idx="3241">
                  <c:v>0.6975554</c:v>
                </c:pt>
                <c:pt idx="3243">
                  <c:v>0.7186477999999999</c:v>
                </c:pt>
                <c:pt idx="3244">
                  <c:v>0.8150701</c:v>
                </c:pt>
                <c:pt idx="3246">
                  <c:v>0.601133</c:v>
                </c:pt>
                <c:pt idx="3247">
                  <c:v>0.661397</c:v>
                </c:pt>
                <c:pt idx="3249">
                  <c:v>0.7487797</c:v>
                </c:pt>
                <c:pt idx="3250">
                  <c:v>0.7789117</c:v>
                </c:pt>
                <c:pt idx="3252">
                  <c:v>0.5951066</c:v>
                </c:pt>
                <c:pt idx="3253">
                  <c:v>0.6131858</c:v>
                </c:pt>
                <c:pt idx="3255">
                  <c:v>0.6282518</c:v>
                </c:pt>
                <c:pt idx="3256">
                  <c:v>0.6433178000000001</c:v>
                </c:pt>
                <c:pt idx="3258">
                  <c:v>-0.2455756</c:v>
                </c:pt>
                <c:pt idx="3259">
                  <c:v>-0.1491533</c:v>
                </c:pt>
                <c:pt idx="3261">
                  <c:v>0.4956711</c:v>
                </c:pt>
                <c:pt idx="3262">
                  <c:v>0.5197767</c:v>
                </c:pt>
                <c:pt idx="3264">
                  <c:v>0.4956711</c:v>
                </c:pt>
                <c:pt idx="3265">
                  <c:v>0.5258031</c:v>
                </c:pt>
                <c:pt idx="3267">
                  <c:v>0.4956711</c:v>
                </c:pt>
                <c:pt idx="3268">
                  <c:v>0.5348427</c:v>
                </c:pt>
                <c:pt idx="3270">
                  <c:v>0.5258031</c:v>
                </c:pt>
                <c:pt idx="3271">
                  <c:v>0.5378559000000001</c:v>
                </c:pt>
                <c:pt idx="3273">
                  <c:v>0.571001</c:v>
                </c:pt>
                <c:pt idx="3274">
                  <c:v>0.5951066</c:v>
                </c:pt>
                <c:pt idx="3276">
                  <c:v>0.5649746</c:v>
                </c:pt>
                <c:pt idx="3277">
                  <c:v>0.601133</c:v>
                </c:pt>
                <c:pt idx="3279">
                  <c:v>0.5408691</c:v>
                </c:pt>
                <c:pt idx="3280">
                  <c:v>0.6131858</c:v>
                </c:pt>
                <c:pt idx="3282">
                  <c:v>0.5167635</c:v>
                </c:pt>
                <c:pt idx="3283">
                  <c:v>0.6192122</c:v>
                </c:pt>
                <c:pt idx="3285">
                  <c:v>0.5107371000000001</c:v>
                </c:pt>
                <c:pt idx="3286">
                  <c:v>0.6161990000000001</c:v>
                </c:pt>
                <c:pt idx="3288">
                  <c:v>0.5167635</c:v>
                </c:pt>
                <c:pt idx="3289">
                  <c:v>0.6131858</c:v>
                </c:pt>
                <c:pt idx="3291">
                  <c:v>0.5258031</c:v>
                </c:pt>
                <c:pt idx="3292">
                  <c:v>0.6131858</c:v>
                </c:pt>
                <c:pt idx="3294">
                  <c:v>0.5258031</c:v>
                </c:pt>
                <c:pt idx="3295">
                  <c:v>0.6131858</c:v>
                </c:pt>
                <c:pt idx="3297">
                  <c:v>0.5197767</c:v>
                </c:pt>
                <c:pt idx="3298">
                  <c:v>0.6192122</c:v>
                </c:pt>
                <c:pt idx="3300">
                  <c:v>0.5137503</c:v>
                </c:pt>
                <c:pt idx="3301">
                  <c:v>0.5589483</c:v>
                </c:pt>
                <c:pt idx="3303">
                  <c:v>0.5258031</c:v>
                </c:pt>
                <c:pt idx="3304">
                  <c:v>0.5348427</c:v>
                </c:pt>
                <c:pt idx="3306">
                  <c:v>0.9295716000000001</c:v>
                </c:pt>
                <c:pt idx="3307">
                  <c:v>0.9838092000000001</c:v>
                </c:pt>
                <c:pt idx="3309">
                  <c:v>0.9687432</c:v>
                </c:pt>
                <c:pt idx="3310">
                  <c:v>1.0169544</c:v>
                </c:pt>
                <c:pt idx="3312">
                  <c:v>0.935598</c:v>
                </c:pt>
                <c:pt idx="3313">
                  <c:v>1.0470863</c:v>
                </c:pt>
                <c:pt idx="3315">
                  <c:v>0.9627168</c:v>
                </c:pt>
                <c:pt idx="3316">
                  <c:v>0.980796</c:v>
                </c:pt>
                <c:pt idx="3318">
                  <c:v>1.5352244</c:v>
                </c:pt>
                <c:pt idx="3319">
                  <c:v>1.5774092</c:v>
                </c:pt>
                <c:pt idx="3321">
                  <c:v>1.5261848</c:v>
                </c:pt>
                <c:pt idx="3322">
                  <c:v>1.5954884</c:v>
                </c:pt>
                <c:pt idx="3324">
                  <c:v>1.5201585</c:v>
                </c:pt>
                <c:pt idx="3325">
                  <c:v>1.5954884</c:v>
                </c:pt>
                <c:pt idx="3327">
                  <c:v>1.5261848</c:v>
                </c:pt>
                <c:pt idx="3328">
                  <c:v>1.5623432</c:v>
                </c:pt>
                <c:pt idx="3330">
                  <c:v>1.574396</c:v>
                </c:pt>
                <c:pt idx="3331">
                  <c:v>1.589462</c:v>
                </c:pt>
                <c:pt idx="3333">
                  <c:v>1.6919107</c:v>
                </c:pt>
                <c:pt idx="3334">
                  <c:v>1.6949239</c:v>
                </c:pt>
                <c:pt idx="3336">
                  <c:v>1.6828711</c:v>
                </c:pt>
                <c:pt idx="3337">
                  <c:v>1.7190295</c:v>
                </c:pt>
                <c:pt idx="3339">
                  <c:v>1.6617788</c:v>
                </c:pt>
                <c:pt idx="3340">
                  <c:v>1.7009503</c:v>
                </c:pt>
                <c:pt idx="3342">
                  <c:v>1.6678052</c:v>
                </c:pt>
                <c:pt idx="3343">
                  <c:v>1.7160163</c:v>
                </c:pt>
                <c:pt idx="3345">
                  <c:v>1.6858843</c:v>
                </c:pt>
                <c:pt idx="3346">
                  <c:v>1.7099899</c:v>
                </c:pt>
                <c:pt idx="3348">
                  <c:v>0.6734498</c:v>
                </c:pt>
                <c:pt idx="3349">
                  <c:v>0.6794762</c:v>
                </c:pt>
                <c:pt idx="3351">
                  <c:v>0.6644102</c:v>
                </c:pt>
                <c:pt idx="3352">
                  <c:v>0.6734498</c:v>
                </c:pt>
                <c:pt idx="3354">
                  <c:v>0.905466</c:v>
                </c:pt>
                <c:pt idx="3355">
                  <c:v>0.9084792</c:v>
                </c:pt>
                <c:pt idx="3357">
                  <c:v>0.7246741</c:v>
                </c:pt>
                <c:pt idx="3358">
                  <c:v>0.7337137</c:v>
                </c:pt>
                <c:pt idx="3360">
                  <c:v>0.8783473000000001</c:v>
                </c:pt>
                <c:pt idx="3361">
                  <c:v>0.920532</c:v>
                </c:pt>
                <c:pt idx="3363">
                  <c:v>0.6794762</c:v>
                </c:pt>
                <c:pt idx="3364">
                  <c:v>0.7307005</c:v>
                </c:pt>
                <c:pt idx="3366">
                  <c:v>0.8662945</c:v>
                </c:pt>
                <c:pt idx="3367">
                  <c:v>0.9597036</c:v>
                </c:pt>
                <c:pt idx="3369">
                  <c:v>0.9838092000000001</c:v>
                </c:pt>
                <c:pt idx="3370">
                  <c:v>1.0500995</c:v>
                </c:pt>
                <c:pt idx="3372">
                  <c:v>0.661397</c:v>
                </c:pt>
                <c:pt idx="3373">
                  <c:v>0.7246741</c:v>
                </c:pt>
                <c:pt idx="3375">
                  <c:v>0.7969908999999999</c:v>
                </c:pt>
                <c:pt idx="3376">
                  <c:v>1.0410599</c:v>
                </c:pt>
                <c:pt idx="3378">
                  <c:v>0.661397</c:v>
                </c:pt>
                <c:pt idx="3379">
                  <c:v>0.7276873</c:v>
                </c:pt>
                <c:pt idx="3381">
                  <c:v>0.7668589</c:v>
                </c:pt>
                <c:pt idx="3382">
                  <c:v>1.0410599</c:v>
                </c:pt>
                <c:pt idx="3384">
                  <c:v>0.6824894</c:v>
                </c:pt>
                <c:pt idx="3385">
                  <c:v>1.0561259</c:v>
                </c:pt>
                <c:pt idx="3387">
                  <c:v>0.6161990000000001</c:v>
                </c:pt>
                <c:pt idx="3388">
                  <c:v>1.0832447</c:v>
                </c:pt>
                <c:pt idx="3390">
                  <c:v>0.586067</c:v>
                </c:pt>
                <c:pt idx="3391">
                  <c:v>1.0742051</c:v>
                </c:pt>
                <c:pt idx="3393">
                  <c:v>0.586067</c:v>
                </c:pt>
                <c:pt idx="3394">
                  <c:v>1.0832447</c:v>
                </c:pt>
                <c:pt idx="3396">
                  <c:v>0.6041462</c:v>
                </c:pt>
                <c:pt idx="3397">
                  <c:v>0.6824894</c:v>
                </c:pt>
                <c:pt idx="3399">
                  <c:v>0.6915289999999999</c:v>
                </c:pt>
                <c:pt idx="3400">
                  <c:v>0.7276873</c:v>
                </c:pt>
                <c:pt idx="3402">
                  <c:v>0.7397401</c:v>
                </c:pt>
                <c:pt idx="3403">
                  <c:v>1.0350336</c:v>
                </c:pt>
                <c:pt idx="3405">
                  <c:v>0.7367269</c:v>
                </c:pt>
                <c:pt idx="3406">
                  <c:v>0.96573</c:v>
                </c:pt>
                <c:pt idx="3408">
                  <c:v>0.7457665</c:v>
                </c:pt>
                <c:pt idx="3409">
                  <c:v>0.9416244</c:v>
                </c:pt>
                <c:pt idx="3411">
                  <c:v>0.7698720999999999</c:v>
                </c:pt>
                <c:pt idx="3412">
                  <c:v>0.8482153</c:v>
                </c:pt>
                <c:pt idx="3414">
                  <c:v>0.8602681</c:v>
                </c:pt>
                <c:pt idx="3415">
                  <c:v>0.8662945</c:v>
                </c:pt>
                <c:pt idx="3417">
                  <c:v>1.5653564</c:v>
                </c:pt>
                <c:pt idx="3418">
                  <c:v>1.5713828</c:v>
                </c:pt>
                <c:pt idx="3420">
                  <c:v>1.5623432</c:v>
                </c:pt>
                <c:pt idx="3421">
                  <c:v>1.589462</c:v>
                </c:pt>
                <c:pt idx="3423">
                  <c:v>1.5563168</c:v>
                </c:pt>
                <c:pt idx="3424">
                  <c:v>1.5834356</c:v>
                </c:pt>
                <c:pt idx="3426">
                  <c:v>1.544264</c:v>
                </c:pt>
                <c:pt idx="3427">
                  <c:v>1.5653564</c:v>
                </c:pt>
                <c:pt idx="3429">
                  <c:v>1.4870133</c:v>
                </c:pt>
                <c:pt idx="3430">
                  <c:v>1.4900265</c:v>
                </c:pt>
                <c:pt idx="3432">
                  <c:v>1.5352244</c:v>
                </c:pt>
                <c:pt idx="3433">
                  <c:v>1.5533036</c:v>
                </c:pt>
                <c:pt idx="3435">
                  <c:v>1.4840001</c:v>
                </c:pt>
                <c:pt idx="3436">
                  <c:v>1.5382376</c:v>
                </c:pt>
                <c:pt idx="3438">
                  <c:v>1.4719473</c:v>
                </c:pt>
                <c:pt idx="3439">
                  <c:v>1.5201585</c:v>
                </c:pt>
                <c:pt idx="3441">
                  <c:v>1.4629077</c:v>
                </c:pt>
                <c:pt idx="3442">
                  <c:v>1.5231716</c:v>
                </c:pt>
                <c:pt idx="3444">
                  <c:v>1.4809869</c:v>
                </c:pt>
                <c:pt idx="3445">
                  <c:v>1.4930397</c:v>
                </c:pt>
                <c:pt idx="3447">
                  <c:v>1.4749605</c:v>
                </c:pt>
                <c:pt idx="3448">
                  <c:v>1.4809869</c:v>
                </c:pt>
                <c:pt idx="3450">
                  <c:v>0.4896447</c:v>
                </c:pt>
                <c:pt idx="3451">
                  <c:v>0.4956711</c:v>
                </c:pt>
                <c:pt idx="3453">
                  <c:v>1.1977463</c:v>
                </c:pt>
                <c:pt idx="3454">
                  <c:v>1.2218518</c:v>
                </c:pt>
                <c:pt idx="3456">
                  <c:v>1.1947331</c:v>
                </c:pt>
                <c:pt idx="3457">
                  <c:v>1.2218518</c:v>
                </c:pt>
                <c:pt idx="3459">
                  <c:v>1.1947331</c:v>
                </c:pt>
                <c:pt idx="3460">
                  <c:v>1.2128122</c:v>
                </c:pt>
                <c:pt idx="3462">
                  <c:v>1.1977463</c:v>
                </c:pt>
                <c:pt idx="3463">
                  <c:v>1.2007594</c:v>
                </c:pt>
                <c:pt idx="3465">
                  <c:v>-0.1371005</c:v>
                </c:pt>
                <c:pt idx="3466">
                  <c:v>-0.1160081</c:v>
                </c:pt>
                <c:pt idx="3468">
                  <c:v>-0.1551797</c:v>
                </c:pt>
                <c:pt idx="3469">
                  <c:v>-0.1190213</c:v>
                </c:pt>
                <c:pt idx="3471">
                  <c:v>-0.1702457</c:v>
                </c:pt>
                <c:pt idx="3472">
                  <c:v>-0.1280609</c:v>
                </c:pt>
                <c:pt idx="3474">
                  <c:v>-0.1612061</c:v>
                </c:pt>
                <c:pt idx="3475">
                  <c:v>-0.1431269</c:v>
                </c:pt>
                <c:pt idx="3477">
                  <c:v>0.387196</c:v>
                </c:pt>
                <c:pt idx="3478">
                  <c:v>0.3932224</c:v>
                </c:pt>
                <c:pt idx="3480">
                  <c:v>0.387196</c:v>
                </c:pt>
                <c:pt idx="3481">
                  <c:v>0.4082883</c:v>
                </c:pt>
                <c:pt idx="3483">
                  <c:v>0.2757076</c:v>
                </c:pt>
                <c:pt idx="3484">
                  <c:v>0.3028264</c:v>
                </c:pt>
                <c:pt idx="3486">
                  <c:v>0.251602</c:v>
                </c:pt>
                <c:pt idx="3487">
                  <c:v>0.311866</c:v>
                </c:pt>
                <c:pt idx="3489">
                  <c:v>0.0708102</c:v>
                </c:pt>
                <c:pt idx="3490">
                  <c:v>0.0768366</c:v>
                </c:pt>
                <c:pt idx="3492">
                  <c:v>0.2485888</c:v>
                </c:pt>
                <c:pt idx="3493">
                  <c:v>0.3239188</c:v>
                </c:pt>
                <c:pt idx="3495">
                  <c:v>0.3209056</c:v>
                </c:pt>
                <c:pt idx="3496">
                  <c:v>0.3630904</c:v>
                </c:pt>
                <c:pt idx="3498">
                  <c:v>0.2937868</c:v>
                </c:pt>
                <c:pt idx="3499">
                  <c:v>0.3630904</c:v>
                </c:pt>
                <c:pt idx="3501">
                  <c:v>0.2636548</c:v>
                </c:pt>
                <c:pt idx="3502">
                  <c:v>0.3600772</c:v>
                </c:pt>
                <c:pt idx="3504">
                  <c:v>0.1853117</c:v>
                </c:pt>
                <c:pt idx="3505">
                  <c:v>0.2244833</c:v>
                </c:pt>
                <c:pt idx="3507">
                  <c:v>0.2335229</c:v>
                </c:pt>
                <c:pt idx="3508">
                  <c:v>0.3600772</c:v>
                </c:pt>
                <c:pt idx="3510">
                  <c:v>0.1642193</c:v>
                </c:pt>
                <c:pt idx="3511">
                  <c:v>0.357064</c:v>
                </c:pt>
                <c:pt idx="3513">
                  <c:v>0.1431269</c:v>
                </c:pt>
                <c:pt idx="3514">
                  <c:v>0.357064</c:v>
                </c:pt>
                <c:pt idx="3516">
                  <c:v>0.1340873</c:v>
                </c:pt>
                <c:pt idx="3517">
                  <c:v>0.357064</c:v>
                </c:pt>
                <c:pt idx="3519">
                  <c:v>0.1401137</c:v>
                </c:pt>
                <c:pt idx="3520">
                  <c:v>0.3540508</c:v>
                </c:pt>
                <c:pt idx="3522">
                  <c:v>0.1401137</c:v>
                </c:pt>
                <c:pt idx="3523">
                  <c:v>0.3540508</c:v>
                </c:pt>
                <c:pt idx="3525">
                  <c:v>0.1401137</c:v>
                </c:pt>
                <c:pt idx="3526">
                  <c:v>0.3510376</c:v>
                </c:pt>
                <c:pt idx="3528">
                  <c:v>0.1371005</c:v>
                </c:pt>
                <c:pt idx="3529">
                  <c:v>0.3480244</c:v>
                </c:pt>
                <c:pt idx="3531">
                  <c:v>0.1431269</c:v>
                </c:pt>
                <c:pt idx="3532">
                  <c:v>0.2455756</c:v>
                </c:pt>
                <c:pt idx="3534">
                  <c:v>0.281734</c:v>
                </c:pt>
                <c:pt idx="3535">
                  <c:v>0.3480244</c:v>
                </c:pt>
                <c:pt idx="3537">
                  <c:v>0.1521665</c:v>
                </c:pt>
                <c:pt idx="3538">
                  <c:v>0.2154437</c:v>
                </c:pt>
                <c:pt idx="3540">
                  <c:v>0.2787208</c:v>
                </c:pt>
                <c:pt idx="3541">
                  <c:v>0.3450112</c:v>
                </c:pt>
                <c:pt idx="3543">
                  <c:v>0.1612061</c:v>
                </c:pt>
                <c:pt idx="3544">
                  <c:v>0.1732589</c:v>
                </c:pt>
                <c:pt idx="3546">
                  <c:v>0.1792853</c:v>
                </c:pt>
                <c:pt idx="3547">
                  <c:v>0.1822985</c:v>
                </c:pt>
                <c:pt idx="3549">
                  <c:v>-0.2365361</c:v>
                </c:pt>
                <c:pt idx="3550">
                  <c:v>-0.2064041</c:v>
                </c:pt>
                <c:pt idx="3552">
                  <c:v>-0.2335229</c:v>
                </c:pt>
                <c:pt idx="3553">
                  <c:v>-0.2033909</c:v>
                </c:pt>
                <c:pt idx="3555">
                  <c:v>-0.2214701</c:v>
                </c:pt>
                <c:pt idx="3556">
                  <c:v>-0.1913381</c:v>
                </c:pt>
                <c:pt idx="3558">
                  <c:v>-0.2124305</c:v>
                </c:pt>
                <c:pt idx="3559">
                  <c:v>-0.1792853</c:v>
                </c:pt>
                <c:pt idx="3561">
                  <c:v>-0.2064041</c:v>
                </c:pt>
                <c:pt idx="3562">
                  <c:v>-0.1702457</c:v>
                </c:pt>
                <c:pt idx="3564">
                  <c:v>-0.1913381</c:v>
                </c:pt>
                <c:pt idx="3565">
                  <c:v>-0.1371005</c:v>
                </c:pt>
                <c:pt idx="3567">
                  <c:v>-0.1792853</c:v>
                </c:pt>
                <c:pt idx="3568">
                  <c:v>-0.1250477</c:v>
                </c:pt>
                <c:pt idx="3570">
                  <c:v>-0.1491533</c:v>
                </c:pt>
                <c:pt idx="3571">
                  <c:v>-0.1220345</c:v>
                </c:pt>
                <c:pt idx="3573">
                  <c:v>-0.1340873</c:v>
                </c:pt>
                <c:pt idx="3574">
                  <c:v>-0.0798498</c:v>
                </c:pt>
                <c:pt idx="3576">
                  <c:v>-0.1340873</c:v>
                </c:pt>
                <c:pt idx="3577">
                  <c:v>-0.052731</c:v>
                </c:pt>
                <c:pt idx="3579">
                  <c:v>-0.1310741</c:v>
                </c:pt>
                <c:pt idx="3580">
                  <c:v>-0.0406782</c:v>
                </c:pt>
                <c:pt idx="3582">
                  <c:v>-0.1250477</c:v>
                </c:pt>
                <c:pt idx="3583">
                  <c:v>-0.0195858</c:v>
                </c:pt>
                <c:pt idx="3585">
                  <c:v>-0.1009421</c:v>
                </c:pt>
                <c:pt idx="3586">
                  <c:v>-0.0256122</c:v>
                </c:pt>
                <c:pt idx="3588">
                  <c:v>-0.0858761</c:v>
                </c:pt>
                <c:pt idx="3589">
                  <c:v>-0.0286254</c:v>
                </c:pt>
                <c:pt idx="3591">
                  <c:v>0.3600772</c:v>
                </c:pt>
                <c:pt idx="3592">
                  <c:v>0.3691168</c:v>
                </c:pt>
                <c:pt idx="3594">
                  <c:v>0.3510376</c:v>
                </c:pt>
                <c:pt idx="3595">
                  <c:v>0.37213</c:v>
                </c:pt>
                <c:pt idx="3597">
                  <c:v>0.2455756</c:v>
                </c:pt>
                <c:pt idx="3598">
                  <c:v>0.2606416</c:v>
                </c:pt>
                <c:pt idx="3600">
                  <c:v>0.631265</c:v>
                </c:pt>
                <c:pt idx="3601">
                  <c:v>0.676463</c:v>
                </c:pt>
                <c:pt idx="3603">
                  <c:v>0.631265</c:v>
                </c:pt>
                <c:pt idx="3604">
                  <c:v>0.6824894</c:v>
                </c:pt>
                <c:pt idx="3606">
                  <c:v>0.6282518</c:v>
                </c:pt>
                <c:pt idx="3607">
                  <c:v>0.6885158</c:v>
                </c:pt>
                <c:pt idx="3609">
                  <c:v>0.6282518</c:v>
                </c:pt>
                <c:pt idx="3610">
                  <c:v>0.6975554</c:v>
                </c:pt>
                <c:pt idx="3612">
                  <c:v>0.6403046</c:v>
                </c:pt>
                <c:pt idx="3613">
                  <c:v>0.7035818</c:v>
                </c:pt>
                <c:pt idx="3615">
                  <c:v>0.6493442</c:v>
                </c:pt>
                <c:pt idx="3616">
                  <c:v>0.7096082</c:v>
                </c:pt>
                <c:pt idx="3618">
                  <c:v>0.6493442</c:v>
                </c:pt>
                <c:pt idx="3619">
                  <c:v>0.7156346</c:v>
                </c:pt>
                <c:pt idx="3621">
                  <c:v>0.646331</c:v>
                </c:pt>
                <c:pt idx="3622">
                  <c:v>0.7216609</c:v>
                </c:pt>
                <c:pt idx="3624">
                  <c:v>0.6493442</c:v>
                </c:pt>
                <c:pt idx="3625">
                  <c:v>0.7276873</c:v>
                </c:pt>
                <c:pt idx="3627">
                  <c:v>0.6553706</c:v>
                </c:pt>
                <c:pt idx="3628">
                  <c:v>0.7337137</c:v>
                </c:pt>
                <c:pt idx="3630">
                  <c:v>0.6885158</c:v>
                </c:pt>
                <c:pt idx="3631">
                  <c:v>0.7337137</c:v>
                </c:pt>
                <c:pt idx="3633">
                  <c:v>0.7397401</c:v>
                </c:pt>
                <c:pt idx="3634">
                  <c:v>0.7427532999999999</c:v>
                </c:pt>
                <c:pt idx="3636">
                  <c:v>0.706595</c:v>
                </c:pt>
                <c:pt idx="3637">
                  <c:v>0.7427532999999999</c:v>
                </c:pt>
                <c:pt idx="3639">
                  <c:v>0.7186477999999999</c:v>
                </c:pt>
                <c:pt idx="3640">
                  <c:v>0.7397401</c:v>
                </c:pt>
                <c:pt idx="3642">
                  <c:v>0.7276873</c:v>
                </c:pt>
                <c:pt idx="3643">
                  <c:v>0.7367269</c:v>
                </c:pt>
                <c:pt idx="3645">
                  <c:v>0.2787208</c:v>
                </c:pt>
                <c:pt idx="3646">
                  <c:v>0.281734</c:v>
                </c:pt>
                <c:pt idx="3648">
                  <c:v>0.2757076</c:v>
                </c:pt>
                <c:pt idx="3649">
                  <c:v>0.2998132</c:v>
                </c:pt>
                <c:pt idx="3651">
                  <c:v>-0.1220345</c:v>
                </c:pt>
                <c:pt idx="3652">
                  <c:v>-0.0828629</c:v>
                </c:pt>
                <c:pt idx="3654">
                  <c:v>-0.1220345</c:v>
                </c:pt>
                <c:pt idx="3655">
                  <c:v>-0.0798498</c:v>
                </c:pt>
                <c:pt idx="3657">
                  <c:v>-0.1702457</c:v>
                </c:pt>
                <c:pt idx="3658">
                  <c:v>-0.1401137</c:v>
                </c:pt>
                <c:pt idx="3660">
                  <c:v>-0.1340873</c:v>
                </c:pt>
                <c:pt idx="3661">
                  <c:v>-0.0708102</c:v>
                </c:pt>
                <c:pt idx="3663">
                  <c:v>-0.1702457</c:v>
                </c:pt>
                <c:pt idx="3664">
                  <c:v>-0.0647838</c:v>
                </c:pt>
                <c:pt idx="3666">
                  <c:v>-0.1792853</c:v>
                </c:pt>
                <c:pt idx="3667">
                  <c:v>-0.037665</c:v>
                </c:pt>
                <c:pt idx="3669">
                  <c:v>-0.1732589</c:v>
                </c:pt>
                <c:pt idx="3670">
                  <c:v>-0.0165726</c:v>
                </c:pt>
                <c:pt idx="3672">
                  <c:v>-0.0045198</c:v>
                </c:pt>
                <c:pt idx="3673">
                  <c:v>0.0135594</c:v>
                </c:pt>
                <c:pt idx="3675">
                  <c:v>-0.0768366</c:v>
                </c:pt>
                <c:pt idx="3676">
                  <c:v>0.052731</c:v>
                </c:pt>
                <c:pt idx="3678">
                  <c:v>-0.0798498</c:v>
                </c:pt>
                <c:pt idx="3679">
                  <c:v>0.0617706</c:v>
                </c:pt>
                <c:pt idx="3681">
                  <c:v>-0.0828629</c:v>
                </c:pt>
                <c:pt idx="3682">
                  <c:v>0.0617706</c:v>
                </c:pt>
                <c:pt idx="3684">
                  <c:v>-0.0828629</c:v>
                </c:pt>
                <c:pt idx="3685">
                  <c:v>0.0617706</c:v>
                </c:pt>
                <c:pt idx="3687">
                  <c:v>-0.0828629</c:v>
                </c:pt>
                <c:pt idx="3688">
                  <c:v>0.0436914</c:v>
                </c:pt>
                <c:pt idx="3690">
                  <c:v>-0.0858761</c:v>
                </c:pt>
                <c:pt idx="3691">
                  <c:v>0.0256122</c:v>
                </c:pt>
                <c:pt idx="3693">
                  <c:v>-0.0858761</c:v>
                </c:pt>
                <c:pt idx="3694">
                  <c:v>0.007533</c:v>
                </c:pt>
                <c:pt idx="3696">
                  <c:v>-0.0888893</c:v>
                </c:pt>
                <c:pt idx="3697">
                  <c:v>-0.0135594</c:v>
                </c:pt>
                <c:pt idx="3699">
                  <c:v>-0.0888893</c:v>
                </c:pt>
                <c:pt idx="3700">
                  <c:v>-0.0346518</c:v>
                </c:pt>
                <c:pt idx="3702">
                  <c:v>-0.0888893</c:v>
                </c:pt>
                <c:pt idx="3703">
                  <c:v>-0.0557442</c:v>
                </c:pt>
                <c:pt idx="3705">
                  <c:v>1.4719473</c:v>
                </c:pt>
                <c:pt idx="3706">
                  <c:v>1.4779737</c:v>
                </c:pt>
                <c:pt idx="3708">
                  <c:v>1.4659209</c:v>
                </c:pt>
                <c:pt idx="3709">
                  <c:v>1.4779737</c:v>
                </c:pt>
                <c:pt idx="3711">
                  <c:v>1.4629077</c:v>
                </c:pt>
                <c:pt idx="3712">
                  <c:v>1.4719473</c:v>
                </c:pt>
                <c:pt idx="3714">
                  <c:v>1.4538681</c:v>
                </c:pt>
                <c:pt idx="3715">
                  <c:v>1.4629077</c:v>
                </c:pt>
                <c:pt idx="3717">
                  <c:v>1.4478417</c:v>
                </c:pt>
                <c:pt idx="3718">
                  <c:v>1.4508549</c:v>
                </c:pt>
                <c:pt idx="3720">
                  <c:v>1.3966173</c:v>
                </c:pt>
                <c:pt idx="3721">
                  <c:v>1.4116833</c:v>
                </c:pt>
                <c:pt idx="3723">
                  <c:v>1.4418153</c:v>
                </c:pt>
                <c:pt idx="3724">
                  <c:v>1.4568813</c:v>
                </c:pt>
                <c:pt idx="3726">
                  <c:v>1.3905909</c:v>
                </c:pt>
                <c:pt idx="3727">
                  <c:v>1.4267493</c:v>
                </c:pt>
                <c:pt idx="3729">
                  <c:v>1.4327757</c:v>
                </c:pt>
                <c:pt idx="3730">
                  <c:v>1.4478417</c:v>
                </c:pt>
                <c:pt idx="3732">
                  <c:v>1.3875777</c:v>
                </c:pt>
                <c:pt idx="3733">
                  <c:v>1.4357889</c:v>
                </c:pt>
                <c:pt idx="3735">
                  <c:v>1.3785381</c:v>
                </c:pt>
                <c:pt idx="3736">
                  <c:v>1.4327757</c:v>
                </c:pt>
                <c:pt idx="3738">
                  <c:v>1.3694985</c:v>
                </c:pt>
                <c:pt idx="3739">
                  <c:v>1.4327757</c:v>
                </c:pt>
                <c:pt idx="3741">
                  <c:v>1.3514194</c:v>
                </c:pt>
                <c:pt idx="3742">
                  <c:v>1.4598945</c:v>
                </c:pt>
                <c:pt idx="3744">
                  <c:v>1.3484062</c:v>
                </c:pt>
                <c:pt idx="3745">
                  <c:v>1.4689341</c:v>
                </c:pt>
                <c:pt idx="3747">
                  <c:v>1.3514194</c:v>
                </c:pt>
                <c:pt idx="3748">
                  <c:v>1.4388021</c:v>
                </c:pt>
                <c:pt idx="3750">
                  <c:v>1.3484062</c:v>
                </c:pt>
                <c:pt idx="3751">
                  <c:v>1.4267493</c:v>
                </c:pt>
                <c:pt idx="3753">
                  <c:v>1.360459</c:v>
                </c:pt>
                <c:pt idx="3754">
                  <c:v>1.4056569</c:v>
                </c:pt>
                <c:pt idx="3756">
                  <c:v>1.360459</c:v>
                </c:pt>
                <c:pt idx="3757">
                  <c:v>1.4026437</c:v>
                </c:pt>
                <c:pt idx="3759">
                  <c:v>1.3634721</c:v>
                </c:pt>
                <c:pt idx="3760">
                  <c:v>1.4086701</c:v>
                </c:pt>
                <c:pt idx="3762">
                  <c:v>1.3694985</c:v>
                </c:pt>
                <c:pt idx="3763">
                  <c:v>1.4056569</c:v>
                </c:pt>
                <c:pt idx="3765">
                  <c:v>1.3845645</c:v>
                </c:pt>
                <c:pt idx="3766">
                  <c:v>1.3905909</c:v>
                </c:pt>
                <c:pt idx="3768">
                  <c:v>1.360459</c:v>
                </c:pt>
                <c:pt idx="3769">
                  <c:v>1.3905909</c:v>
                </c:pt>
                <c:pt idx="3771">
                  <c:v>1.2580102</c:v>
                </c:pt>
                <c:pt idx="3772">
                  <c:v>1.4448285</c:v>
                </c:pt>
                <c:pt idx="3774">
                  <c:v>1.239931</c:v>
                </c:pt>
                <c:pt idx="3775">
                  <c:v>1.4478417</c:v>
                </c:pt>
                <c:pt idx="3777">
                  <c:v>1.1856935</c:v>
                </c:pt>
                <c:pt idx="3778">
                  <c:v>1.4659209</c:v>
                </c:pt>
                <c:pt idx="3780">
                  <c:v>1.1615879</c:v>
                </c:pt>
                <c:pt idx="3781">
                  <c:v>1.4870133</c:v>
                </c:pt>
                <c:pt idx="3783">
                  <c:v>1.1495351</c:v>
                </c:pt>
                <c:pt idx="3784">
                  <c:v>1.5111189</c:v>
                </c:pt>
                <c:pt idx="3786">
                  <c:v>1.1103635</c:v>
                </c:pt>
                <c:pt idx="3787">
                  <c:v>1.4508549</c:v>
                </c:pt>
                <c:pt idx="3789">
                  <c:v>1.1103635</c:v>
                </c:pt>
                <c:pt idx="3790">
                  <c:v>1.345393</c:v>
                </c:pt>
                <c:pt idx="3792">
                  <c:v>1.4086701</c:v>
                </c:pt>
                <c:pt idx="3793">
                  <c:v>1.4478417</c:v>
                </c:pt>
                <c:pt idx="3795">
                  <c:v>1.1344691</c:v>
                </c:pt>
                <c:pt idx="3796">
                  <c:v>1.1374823</c:v>
                </c:pt>
                <c:pt idx="3798">
                  <c:v>1.209799</c:v>
                </c:pt>
                <c:pt idx="3799">
                  <c:v>1.2580102</c:v>
                </c:pt>
                <c:pt idx="3801">
                  <c:v>1.2067858</c:v>
                </c:pt>
                <c:pt idx="3802">
                  <c:v>1.209799</c:v>
                </c:pt>
                <c:pt idx="3804">
                  <c:v>-0.1853117</c:v>
                </c:pt>
                <c:pt idx="3805">
                  <c:v>-0.1762721</c:v>
                </c:pt>
                <c:pt idx="3807">
                  <c:v>-0.1943513</c:v>
                </c:pt>
                <c:pt idx="3808">
                  <c:v>-0.0798498</c:v>
                </c:pt>
                <c:pt idx="3810">
                  <c:v>-0.2395493</c:v>
                </c:pt>
                <c:pt idx="3811">
                  <c:v>-0.0828629</c:v>
                </c:pt>
                <c:pt idx="3813">
                  <c:v>-0.2365361</c:v>
                </c:pt>
                <c:pt idx="3814">
                  <c:v>-0.0858761</c:v>
                </c:pt>
                <c:pt idx="3816">
                  <c:v>-0.2365361</c:v>
                </c:pt>
                <c:pt idx="3817">
                  <c:v>-0.0858761</c:v>
                </c:pt>
                <c:pt idx="3819">
                  <c:v>-0.2365361</c:v>
                </c:pt>
                <c:pt idx="3820">
                  <c:v>-0.0858761</c:v>
                </c:pt>
                <c:pt idx="3822">
                  <c:v>-0.2395493</c:v>
                </c:pt>
                <c:pt idx="3823">
                  <c:v>-0.0888893</c:v>
                </c:pt>
                <c:pt idx="3825">
                  <c:v>-0.1853117</c:v>
                </c:pt>
                <c:pt idx="3826">
                  <c:v>-0.0888893</c:v>
                </c:pt>
                <c:pt idx="3828">
                  <c:v>-0.1883249</c:v>
                </c:pt>
                <c:pt idx="3829">
                  <c:v>-0.0919025</c:v>
                </c:pt>
                <c:pt idx="3831">
                  <c:v>-0.1853117</c:v>
                </c:pt>
                <c:pt idx="3832">
                  <c:v>-0.0919025</c:v>
                </c:pt>
                <c:pt idx="3834">
                  <c:v>-0.1702457</c:v>
                </c:pt>
                <c:pt idx="3835">
                  <c:v>-0.0919025</c:v>
                </c:pt>
                <c:pt idx="3837">
                  <c:v>-0.1702457</c:v>
                </c:pt>
                <c:pt idx="3838">
                  <c:v>-0.0768366</c:v>
                </c:pt>
                <c:pt idx="3840">
                  <c:v>-0.1220345</c:v>
                </c:pt>
                <c:pt idx="3841">
                  <c:v>-0.0979289</c:v>
                </c:pt>
                <c:pt idx="3843">
                  <c:v>-0.1220345</c:v>
                </c:pt>
                <c:pt idx="3844">
                  <c:v>-0.1160081</c:v>
                </c:pt>
                <c:pt idx="3846">
                  <c:v>0.5137503</c:v>
                </c:pt>
                <c:pt idx="3847">
                  <c:v>0.5167635</c:v>
                </c:pt>
                <c:pt idx="3849">
                  <c:v>0.5077239</c:v>
                </c:pt>
                <c:pt idx="3850">
                  <c:v>0.5258031</c:v>
                </c:pt>
                <c:pt idx="3852">
                  <c:v>0.5107371000000001</c:v>
                </c:pt>
                <c:pt idx="3853">
                  <c:v>0.5258031</c:v>
                </c:pt>
                <c:pt idx="3855">
                  <c:v>0.4866315</c:v>
                </c:pt>
                <c:pt idx="3856">
                  <c:v>0.5197767</c:v>
                </c:pt>
                <c:pt idx="3858">
                  <c:v>0.4926579</c:v>
                </c:pt>
                <c:pt idx="3859">
                  <c:v>0.5107371000000001</c:v>
                </c:pt>
                <c:pt idx="3861">
                  <c:v>0.4956711</c:v>
                </c:pt>
                <c:pt idx="3862">
                  <c:v>0.5107371000000001</c:v>
                </c:pt>
                <c:pt idx="3864">
                  <c:v>0.4986843</c:v>
                </c:pt>
                <c:pt idx="3865">
                  <c:v>0.5107371000000001</c:v>
                </c:pt>
                <c:pt idx="3867">
                  <c:v>0.4986843</c:v>
                </c:pt>
                <c:pt idx="3868">
                  <c:v>0.5107371000000001</c:v>
                </c:pt>
                <c:pt idx="3870">
                  <c:v>0.4595127</c:v>
                </c:pt>
                <c:pt idx="3871">
                  <c:v>0.4685523</c:v>
                </c:pt>
                <c:pt idx="3873">
                  <c:v>0.4564995</c:v>
                </c:pt>
                <c:pt idx="3874">
                  <c:v>0.4655391</c:v>
                </c:pt>
                <c:pt idx="3876">
                  <c:v>0.4595127</c:v>
                </c:pt>
                <c:pt idx="3877">
                  <c:v>0.4926579</c:v>
                </c:pt>
                <c:pt idx="3879">
                  <c:v>0.4595127</c:v>
                </c:pt>
                <c:pt idx="3880">
                  <c:v>0.5107371000000001</c:v>
                </c:pt>
                <c:pt idx="3882">
                  <c:v>0.4564995</c:v>
                </c:pt>
                <c:pt idx="3883">
                  <c:v>0.5137503</c:v>
                </c:pt>
                <c:pt idx="3885">
                  <c:v>0.4595127</c:v>
                </c:pt>
                <c:pt idx="3886">
                  <c:v>0.5107371000000001</c:v>
                </c:pt>
                <c:pt idx="3888">
                  <c:v>0.4715655</c:v>
                </c:pt>
                <c:pt idx="3889">
                  <c:v>0.5077239</c:v>
                </c:pt>
                <c:pt idx="3891">
                  <c:v>0.4775919</c:v>
                </c:pt>
                <c:pt idx="3892">
                  <c:v>0.5047107</c:v>
                </c:pt>
                <c:pt idx="3894">
                  <c:v>0.4775919</c:v>
                </c:pt>
                <c:pt idx="3895">
                  <c:v>0.5197767</c:v>
                </c:pt>
                <c:pt idx="3897">
                  <c:v>0.4836183</c:v>
                </c:pt>
                <c:pt idx="3898">
                  <c:v>0.5378559000000001</c:v>
                </c:pt>
                <c:pt idx="3900">
                  <c:v>0.4836183</c:v>
                </c:pt>
                <c:pt idx="3901">
                  <c:v>0.5559351</c:v>
                </c:pt>
                <c:pt idx="3903">
                  <c:v>0.4806051</c:v>
                </c:pt>
                <c:pt idx="3904">
                  <c:v>0.5107371000000001</c:v>
                </c:pt>
                <c:pt idx="3906">
                  <c:v>0.5197767</c:v>
                </c:pt>
                <c:pt idx="3907">
                  <c:v>0.5830538</c:v>
                </c:pt>
                <c:pt idx="3909">
                  <c:v>0.4474599</c:v>
                </c:pt>
                <c:pt idx="3910">
                  <c:v>0.5047107</c:v>
                </c:pt>
                <c:pt idx="3912">
                  <c:v>0.5288163</c:v>
                </c:pt>
                <c:pt idx="3913">
                  <c:v>0.5951066</c:v>
                </c:pt>
                <c:pt idx="3915">
                  <c:v>0.4564995</c:v>
                </c:pt>
                <c:pt idx="3916">
                  <c:v>0.5077239</c:v>
                </c:pt>
                <c:pt idx="3918">
                  <c:v>0.5288163</c:v>
                </c:pt>
                <c:pt idx="3919">
                  <c:v>0.601133</c:v>
                </c:pt>
                <c:pt idx="3921">
                  <c:v>0.5227899</c:v>
                </c:pt>
                <c:pt idx="3922">
                  <c:v>0.601133</c:v>
                </c:pt>
                <c:pt idx="3924">
                  <c:v>0.5137503</c:v>
                </c:pt>
                <c:pt idx="3925">
                  <c:v>0.601133</c:v>
                </c:pt>
                <c:pt idx="3927">
                  <c:v>0.5137503</c:v>
                </c:pt>
                <c:pt idx="3928">
                  <c:v>0.601133</c:v>
                </c:pt>
                <c:pt idx="3930">
                  <c:v>0.586067</c:v>
                </c:pt>
                <c:pt idx="3931">
                  <c:v>0.601133</c:v>
                </c:pt>
                <c:pt idx="3933">
                  <c:v>0.2455756</c:v>
                </c:pt>
                <c:pt idx="3934">
                  <c:v>0.2787208</c:v>
                </c:pt>
                <c:pt idx="3936">
                  <c:v>0.2214701</c:v>
                </c:pt>
                <c:pt idx="3937">
                  <c:v>0.281734</c:v>
                </c:pt>
                <c:pt idx="3939">
                  <c:v>0.2184569</c:v>
                </c:pt>
                <c:pt idx="3940">
                  <c:v>0.281734</c:v>
                </c:pt>
                <c:pt idx="3942">
                  <c:v>0.2154437</c:v>
                </c:pt>
                <c:pt idx="3943">
                  <c:v>0.2847472</c:v>
                </c:pt>
                <c:pt idx="3945">
                  <c:v>0.2124305</c:v>
                </c:pt>
                <c:pt idx="3946">
                  <c:v>0.2847472</c:v>
                </c:pt>
                <c:pt idx="3948">
                  <c:v>0.2094173</c:v>
                </c:pt>
                <c:pt idx="3949">
                  <c:v>0.2847472</c:v>
                </c:pt>
                <c:pt idx="3951">
                  <c:v>0.2094173</c:v>
                </c:pt>
                <c:pt idx="3952">
                  <c:v>0.2877604</c:v>
                </c:pt>
                <c:pt idx="3954">
                  <c:v>0.2064041</c:v>
                </c:pt>
                <c:pt idx="3955">
                  <c:v>0.2877604</c:v>
                </c:pt>
                <c:pt idx="3957">
                  <c:v>0.1973645</c:v>
                </c:pt>
                <c:pt idx="3958">
                  <c:v>0.3028264</c:v>
                </c:pt>
                <c:pt idx="3960">
                  <c:v>0.1913381</c:v>
                </c:pt>
                <c:pt idx="3961">
                  <c:v>0.3028264</c:v>
                </c:pt>
                <c:pt idx="3963">
                  <c:v>0.1853117</c:v>
                </c:pt>
                <c:pt idx="3964">
                  <c:v>0.3058396</c:v>
                </c:pt>
                <c:pt idx="3966">
                  <c:v>0.1762721</c:v>
                </c:pt>
                <c:pt idx="3967">
                  <c:v>0.3058396</c:v>
                </c:pt>
                <c:pt idx="3969">
                  <c:v>0.1732589</c:v>
                </c:pt>
                <c:pt idx="3970">
                  <c:v>0.2033909</c:v>
                </c:pt>
                <c:pt idx="3972">
                  <c:v>0.2094173</c:v>
                </c:pt>
                <c:pt idx="3973">
                  <c:v>0.266668</c:v>
                </c:pt>
                <c:pt idx="3975">
                  <c:v>0.3510376</c:v>
                </c:pt>
                <c:pt idx="3976">
                  <c:v>0.3630904</c:v>
                </c:pt>
                <c:pt idx="3978">
                  <c:v>2.4090519</c:v>
                </c:pt>
                <c:pt idx="3979">
                  <c:v>2.4211047</c:v>
                </c:pt>
                <c:pt idx="3981">
                  <c:v>2.4000123</c:v>
                </c:pt>
                <c:pt idx="3982">
                  <c:v>2.4120651</c:v>
                </c:pt>
                <c:pt idx="3984">
                  <c:v>0.0346518</c:v>
                </c:pt>
                <c:pt idx="3985">
                  <c:v>0.052731</c:v>
                </c:pt>
                <c:pt idx="3987">
                  <c:v>0.0165726</c:v>
                </c:pt>
                <c:pt idx="3988">
                  <c:v>0.0587574</c:v>
                </c:pt>
                <c:pt idx="3990">
                  <c:v>0.1009421</c:v>
                </c:pt>
                <c:pt idx="3991">
                  <c:v>0.1099817</c:v>
                </c:pt>
                <c:pt idx="3993">
                  <c:v>0.1220345</c:v>
                </c:pt>
                <c:pt idx="3994">
                  <c:v>0.1461401</c:v>
                </c:pt>
                <c:pt idx="3996">
                  <c:v>0.1792853</c:v>
                </c:pt>
                <c:pt idx="3997">
                  <c:v>0.1853117</c:v>
                </c:pt>
                <c:pt idx="3999">
                  <c:v>0.2033909</c:v>
                </c:pt>
                <c:pt idx="4000">
                  <c:v>0.2154437</c:v>
                </c:pt>
                <c:pt idx="4002">
                  <c:v>0.007533</c:v>
                </c:pt>
                <c:pt idx="4003">
                  <c:v>0.2033909</c:v>
                </c:pt>
                <c:pt idx="4005">
                  <c:v>0.0165726</c:v>
                </c:pt>
                <c:pt idx="4006">
                  <c:v>0.2003777</c:v>
                </c:pt>
                <c:pt idx="4008">
                  <c:v>0.0557442</c:v>
                </c:pt>
                <c:pt idx="4009">
                  <c:v>0.2094173</c:v>
                </c:pt>
                <c:pt idx="4011">
                  <c:v>0.0647838</c:v>
                </c:pt>
                <c:pt idx="4012">
                  <c:v>0.2244833</c:v>
                </c:pt>
                <c:pt idx="4014">
                  <c:v>0.0647838</c:v>
                </c:pt>
                <c:pt idx="4015">
                  <c:v>0.2244833</c:v>
                </c:pt>
                <c:pt idx="4017">
                  <c:v>0.0647838</c:v>
                </c:pt>
                <c:pt idx="4018">
                  <c:v>0.2244833</c:v>
                </c:pt>
                <c:pt idx="4020">
                  <c:v>0.0828629</c:v>
                </c:pt>
                <c:pt idx="4021">
                  <c:v>0.2274965</c:v>
                </c:pt>
                <c:pt idx="4023">
                  <c:v>0.1039553</c:v>
                </c:pt>
                <c:pt idx="4024">
                  <c:v>0.2274965</c:v>
                </c:pt>
                <c:pt idx="4026">
                  <c:v>0.1220345</c:v>
                </c:pt>
                <c:pt idx="4027">
                  <c:v>0.2184569</c:v>
                </c:pt>
                <c:pt idx="4029">
                  <c:v>0.1461401</c:v>
                </c:pt>
                <c:pt idx="4030">
                  <c:v>0.2154437</c:v>
                </c:pt>
                <c:pt idx="4032">
                  <c:v>0.1702457</c:v>
                </c:pt>
                <c:pt idx="4033">
                  <c:v>0.1822985</c:v>
                </c:pt>
                <c:pt idx="4035">
                  <c:v>0.0798498</c:v>
                </c:pt>
                <c:pt idx="4036">
                  <c:v>0.1280609</c:v>
                </c:pt>
                <c:pt idx="4038">
                  <c:v>0.0708102</c:v>
                </c:pt>
                <c:pt idx="4039">
                  <c:v>0.1340873</c:v>
                </c:pt>
                <c:pt idx="4041">
                  <c:v>0.0406782</c:v>
                </c:pt>
                <c:pt idx="4042">
                  <c:v>0.1491533</c:v>
                </c:pt>
                <c:pt idx="4044">
                  <c:v>0.1612061</c:v>
                </c:pt>
                <c:pt idx="4045">
                  <c:v>0.1702457</c:v>
                </c:pt>
                <c:pt idx="4047">
                  <c:v>0.0436914</c:v>
                </c:pt>
                <c:pt idx="4048">
                  <c:v>0.1792853</c:v>
                </c:pt>
                <c:pt idx="4050">
                  <c:v>0.0436914</c:v>
                </c:pt>
                <c:pt idx="4051">
                  <c:v>0.1883249</c:v>
                </c:pt>
                <c:pt idx="4053">
                  <c:v>0.0497178</c:v>
                </c:pt>
                <c:pt idx="4054">
                  <c:v>0.1943513</c:v>
                </c:pt>
                <c:pt idx="4056">
                  <c:v>0.0557442</c:v>
                </c:pt>
                <c:pt idx="4057">
                  <c:v>0.2003777</c:v>
                </c:pt>
                <c:pt idx="4059">
                  <c:v>0.0557442</c:v>
                </c:pt>
                <c:pt idx="4060">
                  <c:v>0.2094173</c:v>
                </c:pt>
                <c:pt idx="4062">
                  <c:v>0.0557442</c:v>
                </c:pt>
                <c:pt idx="4063">
                  <c:v>0.2124305</c:v>
                </c:pt>
                <c:pt idx="4065">
                  <c:v>0.0617706</c:v>
                </c:pt>
                <c:pt idx="4066">
                  <c:v>0.0979289</c:v>
                </c:pt>
                <c:pt idx="4068">
                  <c:v>0.1129949</c:v>
                </c:pt>
                <c:pt idx="4069">
                  <c:v>0.1190213</c:v>
                </c:pt>
                <c:pt idx="4071">
                  <c:v>0.1491533</c:v>
                </c:pt>
                <c:pt idx="4072">
                  <c:v>0.1762721</c:v>
                </c:pt>
                <c:pt idx="4074">
                  <c:v>0.1883249</c:v>
                </c:pt>
                <c:pt idx="4075">
                  <c:v>0.2003777</c:v>
                </c:pt>
                <c:pt idx="4077">
                  <c:v>-1.2791026</c:v>
                </c:pt>
                <c:pt idx="4078">
                  <c:v>-1.2519838</c:v>
                </c:pt>
                <c:pt idx="4080">
                  <c:v>-1.2911554</c:v>
                </c:pt>
                <c:pt idx="4081">
                  <c:v>-1.2459574</c:v>
                </c:pt>
                <c:pt idx="4083">
                  <c:v>-1.2881422</c:v>
                </c:pt>
                <c:pt idx="4084">
                  <c:v>-1.2429442</c:v>
                </c:pt>
                <c:pt idx="4086">
                  <c:v>-1.2670498</c:v>
                </c:pt>
                <c:pt idx="4087">
                  <c:v>-1.2369178</c:v>
                </c:pt>
                <c:pt idx="4089">
                  <c:v>-1.2339046</c:v>
                </c:pt>
                <c:pt idx="4090">
                  <c:v>-1.2308914</c:v>
                </c:pt>
                <c:pt idx="4092">
                  <c:v>1.209799</c:v>
                </c:pt>
                <c:pt idx="4093">
                  <c:v>1.254997</c:v>
                </c:pt>
                <c:pt idx="4095">
                  <c:v>1.1615879</c:v>
                </c:pt>
                <c:pt idx="4096">
                  <c:v>1.2308914</c:v>
                </c:pt>
                <c:pt idx="4098">
                  <c:v>1.1344691</c:v>
                </c:pt>
                <c:pt idx="4099">
                  <c:v>1.1887067</c:v>
                </c:pt>
                <c:pt idx="4101">
                  <c:v>1.1374823</c:v>
                </c:pt>
                <c:pt idx="4102">
                  <c:v>1.1615879</c:v>
                </c:pt>
                <c:pt idx="4104">
                  <c:v>0.7819249</c:v>
                </c:pt>
                <c:pt idx="4105">
                  <c:v>0.7909645</c:v>
                </c:pt>
                <c:pt idx="4107">
                  <c:v>0.7728853</c:v>
                </c:pt>
                <c:pt idx="4108">
                  <c:v>0.8120569</c:v>
                </c:pt>
                <c:pt idx="4110">
                  <c:v>0.7668589</c:v>
                </c:pt>
                <c:pt idx="4111">
                  <c:v>0.8301361</c:v>
                </c:pt>
                <c:pt idx="4113">
                  <c:v>0.7879513</c:v>
                </c:pt>
                <c:pt idx="4114">
                  <c:v>0.8421889</c:v>
                </c:pt>
                <c:pt idx="4116">
                  <c:v>0.8060305</c:v>
                </c:pt>
                <c:pt idx="4117">
                  <c:v>0.8512285000000001</c:v>
                </c:pt>
                <c:pt idx="4119">
                  <c:v>0.8090437</c:v>
                </c:pt>
                <c:pt idx="4120">
                  <c:v>0.8602681</c:v>
                </c:pt>
                <c:pt idx="4122">
                  <c:v>0.8060305</c:v>
                </c:pt>
                <c:pt idx="4123">
                  <c:v>0.8662945</c:v>
                </c:pt>
                <c:pt idx="4125">
                  <c:v>0.8000041</c:v>
                </c:pt>
                <c:pt idx="4126">
                  <c:v>0.8512285000000001</c:v>
                </c:pt>
                <c:pt idx="4128">
                  <c:v>0.8060305</c:v>
                </c:pt>
                <c:pt idx="4129">
                  <c:v>0.8180833</c:v>
                </c:pt>
                <c:pt idx="4131">
                  <c:v>0.8030173</c:v>
                </c:pt>
                <c:pt idx="4132">
                  <c:v>0.8060305</c:v>
                </c:pt>
                <c:pt idx="4134">
                  <c:v>-1.2188386</c:v>
                </c:pt>
                <c:pt idx="4135">
                  <c:v>-1.2037726</c:v>
                </c:pt>
                <c:pt idx="4137">
                  <c:v>-1.1706275</c:v>
                </c:pt>
                <c:pt idx="4138">
                  <c:v>-1.1585747</c:v>
                </c:pt>
                <c:pt idx="4140">
                  <c:v>-1.2369178</c:v>
                </c:pt>
                <c:pt idx="4141">
                  <c:v>-1.1947331</c:v>
                </c:pt>
                <c:pt idx="4143">
                  <c:v>-1.1736407</c:v>
                </c:pt>
                <c:pt idx="4144">
                  <c:v>-1.1585747</c:v>
                </c:pt>
                <c:pt idx="4146">
                  <c:v>-1.1887067</c:v>
                </c:pt>
                <c:pt idx="4147">
                  <c:v>-1.1856935</c:v>
                </c:pt>
                <c:pt idx="4149">
                  <c:v>-1.0500995</c:v>
                </c:pt>
                <c:pt idx="4150">
                  <c:v>-1.0229808</c:v>
                </c:pt>
                <c:pt idx="4152">
                  <c:v>-1.0772183</c:v>
                </c:pt>
                <c:pt idx="4153">
                  <c:v>-1.0199676</c:v>
                </c:pt>
                <c:pt idx="4155">
                  <c:v>-1.1043371</c:v>
                </c:pt>
                <c:pt idx="4156">
                  <c:v>-1.025994</c:v>
                </c:pt>
                <c:pt idx="4158">
                  <c:v>-1.1224163</c:v>
                </c:pt>
                <c:pt idx="4159">
                  <c:v>-1.0229808</c:v>
                </c:pt>
                <c:pt idx="4161">
                  <c:v>-1.1314559</c:v>
                </c:pt>
                <c:pt idx="4162">
                  <c:v>-1.0229808</c:v>
                </c:pt>
                <c:pt idx="4164">
                  <c:v>-1.1374823</c:v>
                </c:pt>
                <c:pt idx="4165">
                  <c:v>-1.0229808</c:v>
                </c:pt>
                <c:pt idx="4167">
                  <c:v>-1.1495351</c:v>
                </c:pt>
                <c:pt idx="4168">
                  <c:v>-1.0290072</c:v>
                </c:pt>
                <c:pt idx="4170">
                  <c:v>-1.1585747</c:v>
                </c:pt>
                <c:pt idx="4171">
                  <c:v>-1.0531127</c:v>
                </c:pt>
                <c:pt idx="4173">
                  <c:v>-1.1646011</c:v>
                </c:pt>
                <c:pt idx="4174">
                  <c:v>-1.0531127</c:v>
                </c:pt>
                <c:pt idx="4176">
                  <c:v>-1.1736407</c:v>
                </c:pt>
                <c:pt idx="4177">
                  <c:v>-1.0952975</c:v>
                </c:pt>
                <c:pt idx="4179">
                  <c:v>-1.1826803</c:v>
                </c:pt>
                <c:pt idx="4180">
                  <c:v>-1.1043371</c:v>
                </c:pt>
                <c:pt idx="4182">
                  <c:v>-1.1917199</c:v>
                </c:pt>
                <c:pt idx="4183">
                  <c:v>-1.1073503</c:v>
                </c:pt>
                <c:pt idx="4185">
                  <c:v>-1.2067858</c:v>
                </c:pt>
                <c:pt idx="4186">
                  <c:v>-1.0983107</c:v>
                </c:pt>
                <c:pt idx="4188">
                  <c:v>-1.2128122</c:v>
                </c:pt>
                <c:pt idx="4189">
                  <c:v>-1.0952975</c:v>
                </c:pt>
                <c:pt idx="4191">
                  <c:v>-1.2218518</c:v>
                </c:pt>
                <c:pt idx="4192">
                  <c:v>-1.1947331</c:v>
                </c:pt>
                <c:pt idx="4194">
                  <c:v>-1.1826803</c:v>
                </c:pt>
                <c:pt idx="4195">
                  <c:v>-1.0832447</c:v>
                </c:pt>
                <c:pt idx="4197">
                  <c:v>-1.2128122</c:v>
                </c:pt>
                <c:pt idx="4198">
                  <c:v>-1.2067858</c:v>
                </c:pt>
                <c:pt idx="4200">
                  <c:v>-1.1766539</c:v>
                </c:pt>
                <c:pt idx="4201">
                  <c:v>-1.0591391</c:v>
                </c:pt>
                <c:pt idx="4203">
                  <c:v>-1.1646011</c:v>
                </c:pt>
                <c:pt idx="4204">
                  <c:v>-1.0561259</c:v>
                </c:pt>
                <c:pt idx="4206">
                  <c:v>-1.1404955</c:v>
                </c:pt>
                <c:pt idx="4207">
                  <c:v>-1.1013239</c:v>
                </c:pt>
                <c:pt idx="4209">
                  <c:v>-1.1314559</c:v>
                </c:pt>
                <c:pt idx="4210">
                  <c:v>-1.1103635</c:v>
                </c:pt>
                <c:pt idx="4212">
                  <c:v>-1.1314559</c:v>
                </c:pt>
                <c:pt idx="4213">
                  <c:v>-1.1254295</c:v>
                </c:pt>
                <c:pt idx="4215">
                  <c:v>2.2101808</c:v>
                </c:pt>
                <c:pt idx="4216">
                  <c:v>2.243326</c:v>
                </c:pt>
                <c:pt idx="4218">
                  <c:v>2.1258113</c:v>
                </c:pt>
                <c:pt idx="4219">
                  <c:v>2.1348509</c:v>
                </c:pt>
                <c:pt idx="4221">
                  <c:v>2.1951148</c:v>
                </c:pt>
                <c:pt idx="4222">
                  <c:v>2.22826</c:v>
                </c:pt>
                <c:pt idx="4224">
                  <c:v>2.1107453</c:v>
                </c:pt>
                <c:pt idx="4225">
                  <c:v>2.1438905</c:v>
                </c:pt>
                <c:pt idx="4227">
                  <c:v>2.1890884</c:v>
                </c:pt>
                <c:pt idx="4228">
                  <c:v>2.2162072</c:v>
                </c:pt>
                <c:pt idx="4230">
                  <c:v>2.1137585</c:v>
                </c:pt>
                <c:pt idx="4231">
                  <c:v>2.2041544</c:v>
                </c:pt>
                <c:pt idx="4233">
                  <c:v>2.1137585</c:v>
                </c:pt>
                <c:pt idx="4234">
                  <c:v>2.2162072</c:v>
                </c:pt>
                <c:pt idx="4236">
                  <c:v>2.3276955</c:v>
                </c:pt>
                <c:pt idx="4237">
                  <c:v>2.3367351</c:v>
                </c:pt>
                <c:pt idx="4239">
                  <c:v>2.1167717</c:v>
                </c:pt>
                <c:pt idx="4240">
                  <c:v>2.1951148</c:v>
                </c:pt>
                <c:pt idx="4242">
                  <c:v>2.22826</c:v>
                </c:pt>
                <c:pt idx="4243">
                  <c:v>2.2704448</c:v>
                </c:pt>
                <c:pt idx="4245">
                  <c:v>2.3216691</c:v>
                </c:pt>
                <c:pt idx="4246">
                  <c:v>2.3246823</c:v>
                </c:pt>
                <c:pt idx="4248">
                  <c:v>2.1167717</c:v>
                </c:pt>
                <c:pt idx="4249">
                  <c:v>2.1860752</c:v>
                </c:pt>
                <c:pt idx="4251">
                  <c:v>2.2794844</c:v>
                </c:pt>
                <c:pt idx="4252">
                  <c:v>2.2855108</c:v>
                </c:pt>
                <c:pt idx="4254">
                  <c:v>2.1197849</c:v>
                </c:pt>
                <c:pt idx="4255">
                  <c:v>2.167996</c:v>
                </c:pt>
                <c:pt idx="4257">
                  <c:v>2.2915372</c:v>
                </c:pt>
                <c:pt idx="4258">
                  <c:v>2.2945504</c:v>
                </c:pt>
                <c:pt idx="4260">
                  <c:v>2.1197849</c:v>
                </c:pt>
                <c:pt idx="4261">
                  <c:v>2.1288245</c:v>
                </c:pt>
                <c:pt idx="4263">
                  <c:v>2.273458</c:v>
                </c:pt>
                <c:pt idx="4264">
                  <c:v>2.2794844</c:v>
                </c:pt>
                <c:pt idx="4266">
                  <c:v>1.8696894</c:v>
                </c:pt>
                <c:pt idx="4267">
                  <c:v>1.8817422</c:v>
                </c:pt>
                <c:pt idx="4269">
                  <c:v>1.8576366</c:v>
                </c:pt>
                <c:pt idx="4270">
                  <c:v>1.878729</c:v>
                </c:pt>
                <c:pt idx="4272">
                  <c:v>1.8877686</c:v>
                </c:pt>
                <c:pt idx="4273">
                  <c:v>1.893795</c:v>
                </c:pt>
                <c:pt idx="4275">
                  <c:v>1.8305179</c:v>
                </c:pt>
                <c:pt idx="4276">
                  <c:v>1.8907818</c:v>
                </c:pt>
                <c:pt idx="4278">
                  <c:v>1.8666762</c:v>
                </c:pt>
                <c:pt idx="4279">
                  <c:v>1.8877686</c:v>
                </c:pt>
                <c:pt idx="4281">
                  <c:v>1.7672407</c:v>
                </c:pt>
                <c:pt idx="4282">
                  <c:v>1.7702539</c:v>
                </c:pt>
                <c:pt idx="4284">
                  <c:v>1.8305179</c:v>
                </c:pt>
                <c:pt idx="4285">
                  <c:v>1.8425706</c:v>
                </c:pt>
                <c:pt idx="4287">
                  <c:v>1.7762803</c:v>
                </c:pt>
                <c:pt idx="4288">
                  <c:v>1.7823067</c:v>
                </c:pt>
                <c:pt idx="4290">
                  <c:v>1.8335311</c:v>
                </c:pt>
                <c:pt idx="4291">
                  <c:v>1.848597</c:v>
                </c:pt>
                <c:pt idx="4293">
                  <c:v>1.863663</c:v>
                </c:pt>
                <c:pt idx="4294">
                  <c:v>1.8666762</c:v>
                </c:pt>
                <c:pt idx="4296">
                  <c:v>1.8184651</c:v>
                </c:pt>
                <c:pt idx="4297">
                  <c:v>1.8335311</c:v>
                </c:pt>
                <c:pt idx="4299">
                  <c:v>1.8546234</c:v>
                </c:pt>
                <c:pt idx="4300">
                  <c:v>1.8696894</c:v>
                </c:pt>
                <c:pt idx="4302">
                  <c:v>1.8516102</c:v>
                </c:pt>
                <c:pt idx="4303">
                  <c:v>1.863663</c:v>
                </c:pt>
                <c:pt idx="4305">
                  <c:v>1.7913463</c:v>
                </c:pt>
                <c:pt idx="4306">
                  <c:v>1.8003859</c:v>
                </c:pt>
                <c:pt idx="4308">
                  <c:v>1.8305179</c:v>
                </c:pt>
                <c:pt idx="4309">
                  <c:v>1.8395575</c:v>
                </c:pt>
                <c:pt idx="4311">
                  <c:v>1.7883331</c:v>
                </c:pt>
                <c:pt idx="4312">
                  <c:v>1.8244915</c:v>
                </c:pt>
                <c:pt idx="4314">
                  <c:v>1.7762803</c:v>
                </c:pt>
                <c:pt idx="4315">
                  <c:v>1.7973727</c:v>
                </c:pt>
                <c:pt idx="4317">
                  <c:v>1.7702539</c:v>
                </c:pt>
                <c:pt idx="4318">
                  <c:v>1.7943595</c:v>
                </c:pt>
                <c:pt idx="4320">
                  <c:v>1.7732671</c:v>
                </c:pt>
                <c:pt idx="4321">
                  <c:v>1.8003859</c:v>
                </c:pt>
                <c:pt idx="4323">
                  <c:v>1.7702539</c:v>
                </c:pt>
                <c:pt idx="4324">
                  <c:v>1.7943595</c:v>
                </c:pt>
                <c:pt idx="4326">
                  <c:v>0.9717564</c:v>
                </c:pt>
                <c:pt idx="4327">
                  <c:v>0.9868224</c:v>
                </c:pt>
                <c:pt idx="4329">
                  <c:v>0.8843736</c:v>
                </c:pt>
                <c:pt idx="4330">
                  <c:v>0.8934132</c:v>
                </c:pt>
                <c:pt idx="4332">
                  <c:v>0.9566904000000001</c:v>
                </c:pt>
                <c:pt idx="4333">
                  <c:v>1.0139412</c:v>
                </c:pt>
                <c:pt idx="4335">
                  <c:v>0.8843736</c:v>
                </c:pt>
                <c:pt idx="4336">
                  <c:v>1.0018884</c:v>
                </c:pt>
                <c:pt idx="4338">
                  <c:v>0.9024528000000001</c:v>
                </c:pt>
                <c:pt idx="4339">
                  <c:v>0.9898356</c:v>
                </c:pt>
                <c:pt idx="4341">
                  <c:v>0.8904</c:v>
                </c:pt>
                <c:pt idx="4342">
                  <c:v>1.0169544</c:v>
                </c:pt>
                <c:pt idx="4344">
                  <c:v>0.8723209</c:v>
                </c:pt>
                <c:pt idx="4345">
                  <c:v>1.025994</c:v>
                </c:pt>
                <c:pt idx="4347">
                  <c:v>0.935598</c:v>
                </c:pt>
                <c:pt idx="4348">
                  <c:v>1.0320204</c:v>
                </c:pt>
                <c:pt idx="4350">
                  <c:v>0.9325848</c:v>
                </c:pt>
                <c:pt idx="4351">
                  <c:v>1.0410599</c:v>
                </c:pt>
                <c:pt idx="4353">
                  <c:v>0.96573</c:v>
                </c:pt>
                <c:pt idx="4354">
                  <c:v>1.0380468</c:v>
                </c:pt>
                <c:pt idx="4356">
                  <c:v>0.96573</c:v>
                </c:pt>
                <c:pt idx="4357">
                  <c:v>1.0320204</c:v>
                </c:pt>
                <c:pt idx="4359">
                  <c:v>0.9687432</c:v>
                </c:pt>
                <c:pt idx="4360">
                  <c:v>1.0199676</c:v>
                </c:pt>
                <c:pt idx="4362">
                  <c:v>0.980796</c:v>
                </c:pt>
                <c:pt idx="4363">
                  <c:v>1.0561259</c:v>
                </c:pt>
                <c:pt idx="4365">
                  <c:v>0.9777828</c:v>
                </c:pt>
                <c:pt idx="4366">
                  <c:v>1.0440731</c:v>
                </c:pt>
                <c:pt idx="4368">
                  <c:v>1.0018884</c:v>
                </c:pt>
                <c:pt idx="4369">
                  <c:v>1.025994</c:v>
                </c:pt>
                <c:pt idx="4371">
                  <c:v>0.4896447</c:v>
                </c:pt>
                <c:pt idx="4372">
                  <c:v>0.4926579</c:v>
                </c:pt>
                <c:pt idx="4374">
                  <c:v>-0.8301361</c:v>
                </c:pt>
                <c:pt idx="4375">
                  <c:v>-0.7849381</c:v>
                </c:pt>
                <c:pt idx="4377">
                  <c:v>-0.8241096999999999</c:v>
                </c:pt>
                <c:pt idx="4378">
                  <c:v>-0.7849381</c:v>
                </c:pt>
                <c:pt idx="4380">
                  <c:v>-0.8452021</c:v>
                </c:pt>
                <c:pt idx="4381">
                  <c:v>-0.7819249</c:v>
                </c:pt>
                <c:pt idx="4383">
                  <c:v>-0.8753341</c:v>
                </c:pt>
                <c:pt idx="4384">
                  <c:v>-0.8000041</c:v>
                </c:pt>
                <c:pt idx="4386">
                  <c:v>-0.8934132</c:v>
                </c:pt>
                <c:pt idx="4387">
                  <c:v>-0.8060305</c:v>
                </c:pt>
                <c:pt idx="4389">
                  <c:v>-0.905466</c:v>
                </c:pt>
                <c:pt idx="4390">
                  <c:v>-0.8421889</c:v>
                </c:pt>
                <c:pt idx="4392">
                  <c:v>-0.905466</c:v>
                </c:pt>
                <c:pt idx="4393">
                  <c:v>-0.8452021</c:v>
                </c:pt>
                <c:pt idx="4395">
                  <c:v>-0.905466</c:v>
                </c:pt>
                <c:pt idx="4396">
                  <c:v>-0.8512285000000001</c:v>
                </c:pt>
                <c:pt idx="4398">
                  <c:v>0.7307005</c:v>
                </c:pt>
                <c:pt idx="4399">
                  <c:v>0.7397401</c:v>
                </c:pt>
                <c:pt idx="4401">
                  <c:v>0.2968</c:v>
                </c:pt>
                <c:pt idx="4402">
                  <c:v>0.3450112</c:v>
                </c:pt>
                <c:pt idx="4404">
                  <c:v>0.357064</c:v>
                </c:pt>
                <c:pt idx="4405">
                  <c:v>0.3691168</c:v>
                </c:pt>
                <c:pt idx="4407">
                  <c:v>0.2787208</c:v>
                </c:pt>
                <c:pt idx="4408">
                  <c:v>0.3811696</c:v>
                </c:pt>
                <c:pt idx="4410">
                  <c:v>0.2636548</c:v>
                </c:pt>
                <c:pt idx="4411">
                  <c:v>0.357064</c:v>
                </c:pt>
                <c:pt idx="4413">
                  <c:v>0.2787208</c:v>
                </c:pt>
                <c:pt idx="4414">
                  <c:v>0.3480244</c:v>
                </c:pt>
                <c:pt idx="4416">
                  <c:v>0.2636548</c:v>
                </c:pt>
                <c:pt idx="4417">
                  <c:v>0.266668</c:v>
                </c:pt>
                <c:pt idx="4419">
                  <c:v>0.2787208</c:v>
                </c:pt>
                <c:pt idx="4420">
                  <c:v>0.2968</c:v>
                </c:pt>
                <c:pt idx="4422">
                  <c:v>0.2546152</c:v>
                </c:pt>
                <c:pt idx="4423">
                  <c:v>0.2907736</c:v>
                </c:pt>
                <c:pt idx="4425">
                  <c:v>0.2485888</c:v>
                </c:pt>
                <c:pt idx="4426">
                  <c:v>0.2757076</c:v>
                </c:pt>
                <c:pt idx="4428">
                  <c:v>0.6101726</c:v>
                </c:pt>
                <c:pt idx="4429">
                  <c:v>0.6372914</c:v>
                </c:pt>
                <c:pt idx="4431">
                  <c:v>0.5649746</c:v>
                </c:pt>
                <c:pt idx="4432">
                  <c:v>0.6192122</c:v>
                </c:pt>
                <c:pt idx="4434">
                  <c:v>1.7160163</c:v>
                </c:pt>
                <c:pt idx="4435">
                  <c:v>1.7190295</c:v>
                </c:pt>
                <c:pt idx="4437">
                  <c:v>1.7340955</c:v>
                </c:pt>
                <c:pt idx="4438">
                  <c:v>1.7491615</c:v>
                </c:pt>
                <c:pt idx="4440">
                  <c:v>0.5077239</c:v>
                </c:pt>
                <c:pt idx="4441">
                  <c:v>0.6101726</c:v>
                </c:pt>
                <c:pt idx="4443">
                  <c:v>1.7039635</c:v>
                </c:pt>
                <c:pt idx="4444">
                  <c:v>1.7582011</c:v>
                </c:pt>
                <c:pt idx="4446">
                  <c:v>0.4293807</c:v>
                </c:pt>
                <c:pt idx="4447">
                  <c:v>0.4655391</c:v>
                </c:pt>
                <c:pt idx="4449">
                  <c:v>0.4745787</c:v>
                </c:pt>
                <c:pt idx="4450">
                  <c:v>0.6071594</c:v>
                </c:pt>
                <c:pt idx="4452">
                  <c:v>1.6949239</c:v>
                </c:pt>
                <c:pt idx="4453">
                  <c:v>1.7612143</c:v>
                </c:pt>
                <c:pt idx="4455">
                  <c:v>0.4896447</c:v>
                </c:pt>
                <c:pt idx="4456">
                  <c:v>0.6252386</c:v>
                </c:pt>
                <c:pt idx="4458">
                  <c:v>1.7099899</c:v>
                </c:pt>
                <c:pt idx="4459">
                  <c:v>1.7612143</c:v>
                </c:pt>
                <c:pt idx="4461">
                  <c:v>0.4866315</c:v>
                </c:pt>
                <c:pt idx="4462">
                  <c:v>0.6131858</c:v>
                </c:pt>
                <c:pt idx="4464">
                  <c:v>1.7009503</c:v>
                </c:pt>
                <c:pt idx="4465">
                  <c:v>1.7582011</c:v>
                </c:pt>
                <c:pt idx="4467">
                  <c:v>1.8003859</c:v>
                </c:pt>
                <c:pt idx="4468">
                  <c:v>1.8094255</c:v>
                </c:pt>
                <c:pt idx="4470">
                  <c:v>0.5016975</c:v>
                </c:pt>
                <c:pt idx="4471">
                  <c:v>0.5830538</c:v>
                </c:pt>
                <c:pt idx="4473">
                  <c:v>1.6436996</c:v>
                </c:pt>
                <c:pt idx="4474">
                  <c:v>1.6919107</c:v>
                </c:pt>
                <c:pt idx="4476">
                  <c:v>1.6979371</c:v>
                </c:pt>
                <c:pt idx="4477">
                  <c:v>1.7582011</c:v>
                </c:pt>
                <c:pt idx="4479">
                  <c:v>1.7853199</c:v>
                </c:pt>
                <c:pt idx="4480">
                  <c:v>1.7913463</c:v>
                </c:pt>
                <c:pt idx="4482">
                  <c:v>0.5016975</c:v>
                </c:pt>
                <c:pt idx="4483">
                  <c:v>0.5830538</c:v>
                </c:pt>
                <c:pt idx="4485">
                  <c:v>1.0862579</c:v>
                </c:pt>
                <c:pt idx="4486">
                  <c:v>1.1073503</c:v>
                </c:pt>
                <c:pt idx="4488">
                  <c:v>1.3484062</c:v>
                </c:pt>
                <c:pt idx="4489">
                  <c:v>1.4056569</c:v>
                </c:pt>
                <c:pt idx="4491">
                  <c:v>1.6015148</c:v>
                </c:pt>
                <c:pt idx="4492">
                  <c:v>1.7461483</c:v>
                </c:pt>
                <c:pt idx="4494">
                  <c:v>1.7702539</c:v>
                </c:pt>
                <c:pt idx="4495">
                  <c:v>1.7943595</c:v>
                </c:pt>
                <c:pt idx="4497">
                  <c:v>0.4384203</c:v>
                </c:pt>
                <c:pt idx="4498">
                  <c:v>0.601133</c:v>
                </c:pt>
                <c:pt idx="4500">
                  <c:v>0.6855026</c:v>
                </c:pt>
                <c:pt idx="4501">
                  <c:v>0.6885158</c:v>
                </c:pt>
                <c:pt idx="4503">
                  <c:v>0.7307005</c:v>
                </c:pt>
                <c:pt idx="4504">
                  <c:v>0.7367269</c:v>
                </c:pt>
                <c:pt idx="4506">
                  <c:v>1.0380468</c:v>
                </c:pt>
                <c:pt idx="4507">
                  <c:v>1.1314559</c:v>
                </c:pt>
                <c:pt idx="4509">
                  <c:v>1.1404955</c:v>
                </c:pt>
                <c:pt idx="4510">
                  <c:v>1.2067858</c:v>
                </c:pt>
                <c:pt idx="4512">
                  <c:v>1.2610234</c:v>
                </c:pt>
                <c:pt idx="4513">
                  <c:v>1.4719473</c:v>
                </c:pt>
                <c:pt idx="4515">
                  <c:v>1.5713828</c:v>
                </c:pt>
                <c:pt idx="4516">
                  <c:v>1.7310823</c:v>
                </c:pt>
                <c:pt idx="4518">
                  <c:v>1.7551879</c:v>
                </c:pt>
                <c:pt idx="4519">
                  <c:v>1.7702539</c:v>
                </c:pt>
                <c:pt idx="4521">
                  <c:v>0.4203411</c:v>
                </c:pt>
                <c:pt idx="4522">
                  <c:v>0.7337137</c:v>
                </c:pt>
                <c:pt idx="4524">
                  <c:v>0.9687432</c:v>
                </c:pt>
                <c:pt idx="4525">
                  <c:v>1.2037726</c:v>
                </c:pt>
                <c:pt idx="4527">
                  <c:v>1.2128122</c:v>
                </c:pt>
                <c:pt idx="4528">
                  <c:v>1.4719473</c:v>
                </c:pt>
                <c:pt idx="4530">
                  <c:v>1.5472772</c:v>
                </c:pt>
                <c:pt idx="4531">
                  <c:v>1.7220427</c:v>
                </c:pt>
                <c:pt idx="4533">
                  <c:v>1.7310823</c:v>
                </c:pt>
                <c:pt idx="4534">
                  <c:v>1.7461483</c:v>
                </c:pt>
                <c:pt idx="4536">
                  <c:v>1.9118742</c:v>
                </c:pt>
                <c:pt idx="4537">
                  <c:v>1.9299534</c:v>
                </c:pt>
                <c:pt idx="4539">
                  <c:v>0.3811696</c:v>
                </c:pt>
                <c:pt idx="4540">
                  <c:v>0.7427532999999999</c:v>
                </c:pt>
                <c:pt idx="4542">
                  <c:v>0.9446376</c:v>
                </c:pt>
                <c:pt idx="4543">
                  <c:v>1.4568813</c:v>
                </c:pt>
                <c:pt idx="4545">
                  <c:v>1.5171453</c:v>
                </c:pt>
                <c:pt idx="4546">
                  <c:v>1.7069767</c:v>
                </c:pt>
                <c:pt idx="4548">
                  <c:v>1.7130031</c:v>
                </c:pt>
                <c:pt idx="4549">
                  <c:v>1.7280691</c:v>
                </c:pt>
                <c:pt idx="4551">
                  <c:v>1.8877686</c:v>
                </c:pt>
                <c:pt idx="4552">
                  <c:v>1.923927</c:v>
                </c:pt>
                <c:pt idx="4554">
                  <c:v>0.3751432</c:v>
                </c:pt>
                <c:pt idx="4555">
                  <c:v>0.7668589</c:v>
                </c:pt>
                <c:pt idx="4557">
                  <c:v>0.8512285000000001</c:v>
                </c:pt>
                <c:pt idx="4558">
                  <c:v>0.8572549</c:v>
                </c:pt>
                <c:pt idx="4560">
                  <c:v>0.8693077</c:v>
                </c:pt>
                <c:pt idx="4561">
                  <c:v>0.9114924</c:v>
                </c:pt>
                <c:pt idx="4563">
                  <c:v>0.9175188</c:v>
                </c:pt>
                <c:pt idx="4564">
                  <c:v>1.6376732</c:v>
                </c:pt>
                <c:pt idx="4566">
                  <c:v>1.863663</c:v>
                </c:pt>
                <c:pt idx="4567">
                  <c:v>1.9148874</c:v>
                </c:pt>
                <c:pt idx="4569">
                  <c:v>0.3661036</c:v>
                </c:pt>
                <c:pt idx="4570">
                  <c:v>1.6105544</c:v>
                </c:pt>
                <c:pt idx="4572">
                  <c:v>1.8395575</c:v>
                </c:pt>
                <c:pt idx="4573">
                  <c:v>1.9118742</c:v>
                </c:pt>
                <c:pt idx="4575">
                  <c:v>0.326932</c:v>
                </c:pt>
                <c:pt idx="4576">
                  <c:v>1.6165808</c:v>
                </c:pt>
                <c:pt idx="4578">
                  <c:v>1.8244915</c:v>
                </c:pt>
                <c:pt idx="4579">
                  <c:v>1.9058478</c:v>
                </c:pt>
                <c:pt idx="4581">
                  <c:v>0.3209056</c:v>
                </c:pt>
                <c:pt idx="4582">
                  <c:v>1.6226072</c:v>
                </c:pt>
                <c:pt idx="4584">
                  <c:v>1.8275047</c:v>
                </c:pt>
                <c:pt idx="4585">
                  <c:v>1.8696894</c:v>
                </c:pt>
                <c:pt idx="4587">
                  <c:v>0.3209056</c:v>
                </c:pt>
                <c:pt idx="4588">
                  <c:v>1.6979371</c:v>
                </c:pt>
                <c:pt idx="4590">
                  <c:v>1.7280691</c:v>
                </c:pt>
                <c:pt idx="4591">
                  <c:v>1.7642275</c:v>
                </c:pt>
                <c:pt idx="4593">
                  <c:v>1.8275047</c:v>
                </c:pt>
                <c:pt idx="4594">
                  <c:v>1.8606498</c:v>
                </c:pt>
                <c:pt idx="4596">
                  <c:v>0.3209056</c:v>
                </c:pt>
                <c:pt idx="4597">
                  <c:v>1.7491615</c:v>
                </c:pt>
                <c:pt idx="4599">
                  <c:v>1.8003859</c:v>
                </c:pt>
                <c:pt idx="4600">
                  <c:v>1.8033991</c:v>
                </c:pt>
                <c:pt idx="4602">
                  <c:v>1.8305179</c:v>
                </c:pt>
                <c:pt idx="4603">
                  <c:v>1.9269402</c:v>
                </c:pt>
                <c:pt idx="4605">
                  <c:v>0.341998</c:v>
                </c:pt>
                <c:pt idx="4606">
                  <c:v>1.8064123</c:v>
                </c:pt>
                <c:pt idx="4608">
                  <c:v>1.8214783</c:v>
                </c:pt>
                <c:pt idx="4609">
                  <c:v>1.9480326</c:v>
                </c:pt>
                <c:pt idx="4611">
                  <c:v>0.3299452</c:v>
                </c:pt>
                <c:pt idx="4612">
                  <c:v>1.9510458</c:v>
                </c:pt>
                <c:pt idx="4614">
                  <c:v>-1.893795</c:v>
                </c:pt>
                <c:pt idx="4615">
                  <c:v>-1.8576366</c:v>
                </c:pt>
                <c:pt idx="4617">
                  <c:v>0.3209056</c:v>
                </c:pt>
                <c:pt idx="4618">
                  <c:v>0.3751432</c:v>
                </c:pt>
                <c:pt idx="4620">
                  <c:v>0.3992488</c:v>
                </c:pt>
                <c:pt idx="4621">
                  <c:v>0.4052751</c:v>
                </c:pt>
                <c:pt idx="4623">
                  <c:v>0.4354071</c:v>
                </c:pt>
                <c:pt idx="4624">
                  <c:v>1.9359798</c:v>
                </c:pt>
                <c:pt idx="4626">
                  <c:v>-1.9028346</c:v>
                </c:pt>
                <c:pt idx="4627">
                  <c:v>-1.8516102</c:v>
                </c:pt>
                <c:pt idx="4629">
                  <c:v>-1.8455838</c:v>
                </c:pt>
                <c:pt idx="4630">
                  <c:v>-1.8124387</c:v>
                </c:pt>
                <c:pt idx="4632">
                  <c:v>0.3148792</c:v>
                </c:pt>
                <c:pt idx="4633">
                  <c:v>0.3510376</c:v>
                </c:pt>
                <c:pt idx="4635">
                  <c:v>0.3751432</c:v>
                </c:pt>
                <c:pt idx="4636">
                  <c:v>0.4293807</c:v>
                </c:pt>
                <c:pt idx="4638">
                  <c:v>0.4715655</c:v>
                </c:pt>
                <c:pt idx="4639">
                  <c:v>0.7548061</c:v>
                </c:pt>
                <c:pt idx="4641">
                  <c:v>0.7728853</c:v>
                </c:pt>
                <c:pt idx="4642">
                  <c:v>1.9028346</c:v>
                </c:pt>
                <c:pt idx="4644">
                  <c:v>-1.8727026</c:v>
                </c:pt>
                <c:pt idx="4645">
                  <c:v>-1.848597</c:v>
                </c:pt>
                <c:pt idx="4647">
                  <c:v>0.3028264</c:v>
                </c:pt>
                <c:pt idx="4648">
                  <c:v>0.4113015</c:v>
                </c:pt>
                <c:pt idx="4650">
                  <c:v>0.4595127</c:v>
                </c:pt>
                <c:pt idx="4651">
                  <c:v>0.4806051</c:v>
                </c:pt>
                <c:pt idx="4653">
                  <c:v>0.5318295</c:v>
                </c:pt>
                <c:pt idx="4654">
                  <c:v>0.5619614000000001</c:v>
                </c:pt>
                <c:pt idx="4656">
                  <c:v>0.571001</c:v>
                </c:pt>
                <c:pt idx="4657">
                  <c:v>0.7096082</c:v>
                </c:pt>
                <c:pt idx="4659">
                  <c:v>0.7156346</c:v>
                </c:pt>
                <c:pt idx="4660">
                  <c:v>0.7638457</c:v>
                </c:pt>
                <c:pt idx="4662">
                  <c:v>0.7789117</c:v>
                </c:pt>
                <c:pt idx="4663">
                  <c:v>1.8727026</c:v>
                </c:pt>
                <c:pt idx="4665">
                  <c:v>0.6885158</c:v>
                </c:pt>
                <c:pt idx="4666">
                  <c:v>0.7427532999999999</c:v>
                </c:pt>
                <c:pt idx="4668">
                  <c:v>0.7548061</c:v>
                </c:pt>
                <c:pt idx="4669">
                  <c:v>1.6316468</c:v>
                </c:pt>
                <c:pt idx="4671">
                  <c:v>1.7401219</c:v>
                </c:pt>
                <c:pt idx="4672">
                  <c:v>1.7702539</c:v>
                </c:pt>
                <c:pt idx="4674">
                  <c:v>1.7883331</c:v>
                </c:pt>
                <c:pt idx="4675">
                  <c:v>1.7943595</c:v>
                </c:pt>
                <c:pt idx="4677">
                  <c:v>0.5197767</c:v>
                </c:pt>
                <c:pt idx="4678">
                  <c:v>0.5559351</c:v>
                </c:pt>
                <c:pt idx="4680">
                  <c:v>0.6824894</c:v>
                </c:pt>
                <c:pt idx="4681">
                  <c:v>0.7216609</c:v>
                </c:pt>
                <c:pt idx="4683">
                  <c:v>0.7397401</c:v>
                </c:pt>
                <c:pt idx="4684">
                  <c:v>0.7548061</c:v>
                </c:pt>
                <c:pt idx="4686">
                  <c:v>0.7638457</c:v>
                </c:pt>
                <c:pt idx="4687">
                  <c:v>1.2911554</c:v>
                </c:pt>
                <c:pt idx="4689">
                  <c:v>1.3273138</c:v>
                </c:pt>
                <c:pt idx="4690">
                  <c:v>1.330327</c:v>
                </c:pt>
                <c:pt idx="4692">
                  <c:v>1.4026437</c:v>
                </c:pt>
                <c:pt idx="4693">
                  <c:v>1.5050925</c:v>
                </c:pt>
                <c:pt idx="4695">
                  <c:v>0.5348427</c:v>
                </c:pt>
                <c:pt idx="4696">
                  <c:v>0.5619614000000001</c:v>
                </c:pt>
                <c:pt idx="4698">
                  <c:v>0.7939777</c:v>
                </c:pt>
                <c:pt idx="4699">
                  <c:v>1.1103635</c:v>
                </c:pt>
                <c:pt idx="4701">
                  <c:v>1.1284427</c:v>
                </c:pt>
                <c:pt idx="4702">
                  <c:v>1.1525483</c:v>
                </c:pt>
                <c:pt idx="4704">
                  <c:v>1.2128122</c:v>
                </c:pt>
                <c:pt idx="4705">
                  <c:v>1.2188386</c:v>
                </c:pt>
                <c:pt idx="4707">
                  <c:v>1.3815513</c:v>
                </c:pt>
                <c:pt idx="4708">
                  <c:v>1.4026437</c:v>
                </c:pt>
                <c:pt idx="4710">
                  <c:v>0.571001</c:v>
                </c:pt>
                <c:pt idx="4711">
                  <c:v>0.6282518</c:v>
                </c:pt>
                <c:pt idx="4713">
                  <c:v>0.8964264</c:v>
                </c:pt>
                <c:pt idx="4714">
                  <c:v>1.0952975</c:v>
                </c:pt>
                <c:pt idx="4716">
                  <c:v>1.3243006</c:v>
                </c:pt>
                <c:pt idx="4717">
                  <c:v>1.3755249</c:v>
                </c:pt>
                <c:pt idx="4719">
                  <c:v>0.9416244</c:v>
                </c:pt>
                <c:pt idx="4720">
                  <c:v>0.9868224</c:v>
                </c:pt>
                <c:pt idx="4722">
                  <c:v>0.4414335</c:v>
                </c:pt>
                <c:pt idx="4723">
                  <c:v>0.4625259</c:v>
                </c:pt>
                <c:pt idx="4725">
                  <c:v>0.6282518</c:v>
                </c:pt>
                <c:pt idx="4726">
                  <c:v>0.6342782</c:v>
                </c:pt>
                <c:pt idx="4728">
                  <c:v>0.6161990000000001</c:v>
                </c:pt>
                <c:pt idx="4729">
                  <c:v>0.7035818</c:v>
                </c:pt>
                <c:pt idx="4731">
                  <c:v>0.6071594</c:v>
                </c:pt>
                <c:pt idx="4732">
                  <c:v>0.7216609</c:v>
                </c:pt>
                <c:pt idx="4734">
                  <c:v>0.5981198</c:v>
                </c:pt>
                <c:pt idx="4735">
                  <c:v>0.7849381</c:v>
                </c:pt>
                <c:pt idx="4737">
                  <c:v>0.5800406</c:v>
                </c:pt>
                <c:pt idx="4738">
                  <c:v>0.8030173</c:v>
                </c:pt>
                <c:pt idx="4740">
                  <c:v>0.571001</c:v>
                </c:pt>
                <c:pt idx="4741">
                  <c:v>0.8060305</c:v>
                </c:pt>
                <c:pt idx="4743">
                  <c:v>0.5679878</c:v>
                </c:pt>
                <c:pt idx="4744">
                  <c:v>0.8030173</c:v>
                </c:pt>
                <c:pt idx="4746">
                  <c:v>0.5619614000000001</c:v>
                </c:pt>
                <c:pt idx="4747">
                  <c:v>0.7487797</c:v>
                </c:pt>
                <c:pt idx="4749">
                  <c:v>0.5438823</c:v>
                </c:pt>
                <c:pt idx="4750">
                  <c:v>0.7427532999999999</c:v>
                </c:pt>
                <c:pt idx="4752">
                  <c:v>0.5348427</c:v>
                </c:pt>
                <c:pt idx="4753">
                  <c:v>0.7246741</c:v>
                </c:pt>
                <c:pt idx="4755">
                  <c:v>0.5227899</c:v>
                </c:pt>
                <c:pt idx="4756">
                  <c:v>0.7156346</c:v>
                </c:pt>
                <c:pt idx="4758">
                  <c:v>0.5137503</c:v>
                </c:pt>
                <c:pt idx="4759">
                  <c:v>0.7035818</c:v>
                </c:pt>
                <c:pt idx="4761">
                  <c:v>0.5016975</c:v>
                </c:pt>
                <c:pt idx="4762">
                  <c:v>0.6885158</c:v>
                </c:pt>
                <c:pt idx="4764">
                  <c:v>0.4926579</c:v>
                </c:pt>
                <c:pt idx="4765">
                  <c:v>0.6704366</c:v>
                </c:pt>
                <c:pt idx="4767">
                  <c:v>0.5227899</c:v>
                </c:pt>
                <c:pt idx="4768">
                  <c:v>0.6131858</c:v>
                </c:pt>
                <c:pt idx="4770">
                  <c:v>0.5288163</c:v>
                </c:pt>
                <c:pt idx="4771">
                  <c:v>0.5920934</c:v>
                </c:pt>
                <c:pt idx="4773">
                  <c:v>0.5378559000000001</c:v>
                </c:pt>
                <c:pt idx="4774">
                  <c:v>0.5619614000000001</c:v>
                </c:pt>
                <c:pt idx="4776">
                  <c:v>2.3879595</c:v>
                </c:pt>
                <c:pt idx="4777">
                  <c:v>2.3909727</c:v>
                </c:pt>
                <c:pt idx="4779">
                  <c:v>2.3698803</c:v>
                </c:pt>
                <c:pt idx="4780">
                  <c:v>2.3728935</c:v>
                </c:pt>
                <c:pt idx="4782">
                  <c:v>0.3540508</c:v>
                </c:pt>
                <c:pt idx="4783">
                  <c:v>0.3691168</c:v>
                </c:pt>
                <c:pt idx="4785">
                  <c:v>0.3962356</c:v>
                </c:pt>
                <c:pt idx="4786">
                  <c:v>0.4022619</c:v>
                </c:pt>
                <c:pt idx="4788">
                  <c:v>0.4173279</c:v>
                </c:pt>
                <c:pt idx="4789">
                  <c:v>0.4323939</c:v>
                </c:pt>
                <c:pt idx="4791">
                  <c:v>0.3480244</c:v>
                </c:pt>
                <c:pt idx="4792">
                  <c:v>0.4715655</c:v>
                </c:pt>
                <c:pt idx="4794">
                  <c:v>0.5016975</c:v>
                </c:pt>
                <c:pt idx="4795">
                  <c:v>0.5077239</c:v>
                </c:pt>
                <c:pt idx="4797">
                  <c:v>0.341998</c:v>
                </c:pt>
                <c:pt idx="4798">
                  <c:v>0.4806051</c:v>
                </c:pt>
                <c:pt idx="4800">
                  <c:v>0.4956711</c:v>
                </c:pt>
                <c:pt idx="4801">
                  <c:v>0.5167635</c:v>
                </c:pt>
                <c:pt idx="4803">
                  <c:v>0.3359716</c:v>
                </c:pt>
                <c:pt idx="4804">
                  <c:v>0.5258031</c:v>
                </c:pt>
                <c:pt idx="4806">
                  <c:v>0.3299452</c:v>
                </c:pt>
                <c:pt idx="4807">
                  <c:v>0.5348427</c:v>
                </c:pt>
                <c:pt idx="4809">
                  <c:v>0.3359716</c:v>
                </c:pt>
                <c:pt idx="4810">
                  <c:v>0.5378559000000001</c:v>
                </c:pt>
                <c:pt idx="4812">
                  <c:v>0.3359716</c:v>
                </c:pt>
                <c:pt idx="4813">
                  <c:v>0.5378559000000001</c:v>
                </c:pt>
                <c:pt idx="4815">
                  <c:v>0.3540508</c:v>
                </c:pt>
                <c:pt idx="4816">
                  <c:v>0.5378559000000001</c:v>
                </c:pt>
                <c:pt idx="4818">
                  <c:v>0.3540508</c:v>
                </c:pt>
                <c:pt idx="4819">
                  <c:v>0.5408691</c:v>
                </c:pt>
                <c:pt idx="4821">
                  <c:v>0.3510376</c:v>
                </c:pt>
                <c:pt idx="4822">
                  <c:v>0.5589483</c:v>
                </c:pt>
                <c:pt idx="4824">
                  <c:v>0.3510376</c:v>
                </c:pt>
                <c:pt idx="4825">
                  <c:v>0.5468955</c:v>
                </c:pt>
                <c:pt idx="4827">
                  <c:v>0.3510376</c:v>
                </c:pt>
                <c:pt idx="4828">
                  <c:v>0.5408691</c:v>
                </c:pt>
                <c:pt idx="4830">
                  <c:v>0.3661036</c:v>
                </c:pt>
                <c:pt idx="4831">
                  <c:v>0.5378559000000001</c:v>
                </c:pt>
                <c:pt idx="4833">
                  <c:v>0.3661036</c:v>
                </c:pt>
                <c:pt idx="4834">
                  <c:v>0.5378559000000001</c:v>
                </c:pt>
                <c:pt idx="4836">
                  <c:v>0.1762721</c:v>
                </c:pt>
                <c:pt idx="4837">
                  <c:v>0.2003777</c:v>
                </c:pt>
                <c:pt idx="4839">
                  <c:v>0.2124305</c:v>
                </c:pt>
                <c:pt idx="4840">
                  <c:v>0.2546152</c:v>
                </c:pt>
                <c:pt idx="4842">
                  <c:v>0.2696812</c:v>
                </c:pt>
                <c:pt idx="4843">
                  <c:v>0.2757076</c:v>
                </c:pt>
                <c:pt idx="4845">
                  <c:v>-0.1913381</c:v>
                </c:pt>
                <c:pt idx="4846">
                  <c:v>-0.1642193</c:v>
                </c:pt>
                <c:pt idx="4848">
                  <c:v>-0.1973645</c:v>
                </c:pt>
                <c:pt idx="4849">
                  <c:v>-0.1581929</c:v>
                </c:pt>
                <c:pt idx="4851">
                  <c:v>-0.1883249</c:v>
                </c:pt>
                <c:pt idx="4852">
                  <c:v>-0.1612061</c:v>
                </c:pt>
                <c:pt idx="4854">
                  <c:v>-0.2335229</c:v>
                </c:pt>
                <c:pt idx="4855">
                  <c:v>-0.1732589</c:v>
                </c:pt>
                <c:pt idx="4857">
                  <c:v>-0.2485888</c:v>
                </c:pt>
                <c:pt idx="4858">
                  <c:v>-0.1822985</c:v>
                </c:pt>
                <c:pt idx="4860">
                  <c:v>-0.251602</c:v>
                </c:pt>
                <c:pt idx="4861">
                  <c:v>-0.1883249</c:v>
                </c:pt>
                <c:pt idx="4863">
                  <c:v>-0.2425624</c:v>
                </c:pt>
                <c:pt idx="4864">
                  <c:v>-0.1973645</c:v>
                </c:pt>
                <c:pt idx="4866">
                  <c:v>0.6222254</c:v>
                </c:pt>
                <c:pt idx="4867">
                  <c:v>0.6282518</c:v>
                </c:pt>
                <c:pt idx="4869">
                  <c:v>0.6192122</c:v>
                </c:pt>
                <c:pt idx="4870">
                  <c:v>0.6403046</c:v>
                </c:pt>
                <c:pt idx="4872">
                  <c:v>0.6161990000000001</c:v>
                </c:pt>
                <c:pt idx="4873">
                  <c:v>0.6523574</c:v>
                </c:pt>
                <c:pt idx="4875">
                  <c:v>0.6161990000000001</c:v>
                </c:pt>
                <c:pt idx="4876">
                  <c:v>0.6704366</c:v>
                </c:pt>
                <c:pt idx="4878">
                  <c:v>0.6161990000000001</c:v>
                </c:pt>
                <c:pt idx="4879">
                  <c:v>0.6915289999999999</c:v>
                </c:pt>
                <c:pt idx="4881">
                  <c:v>0.6222254</c:v>
                </c:pt>
                <c:pt idx="4882">
                  <c:v>0.7035818</c:v>
                </c:pt>
                <c:pt idx="4884">
                  <c:v>0.6342782</c:v>
                </c:pt>
                <c:pt idx="4885">
                  <c:v>0.7156346</c:v>
                </c:pt>
                <c:pt idx="4887">
                  <c:v>0.676463</c:v>
                </c:pt>
                <c:pt idx="4888">
                  <c:v>0.7246741</c:v>
                </c:pt>
                <c:pt idx="4890">
                  <c:v>0.6885158</c:v>
                </c:pt>
                <c:pt idx="4891">
                  <c:v>0.7337137</c:v>
                </c:pt>
                <c:pt idx="4893">
                  <c:v>0.7005686</c:v>
                </c:pt>
                <c:pt idx="4894">
                  <c:v>0.7397401</c:v>
                </c:pt>
                <c:pt idx="4896">
                  <c:v>0.7126214</c:v>
                </c:pt>
                <c:pt idx="4897">
                  <c:v>0.7457665</c:v>
                </c:pt>
                <c:pt idx="4899">
                  <c:v>0.7246741</c:v>
                </c:pt>
                <c:pt idx="4900">
                  <c:v>0.7517929</c:v>
                </c:pt>
                <c:pt idx="4902">
                  <c:v>0.7337137</c:v>
                </c:pt>
                <c:pt idx="4903">
                  <c:v>0.7548061</c:v>
                </c:pt>
                <c:pt idx="4905">
                  <c:v>0.7307005</c:v>
                </c:pt>
                <c:pt idx="4906">
                  <c:v>0.7578193</c:v>
                </c:pt>
                <c:pt idx="4908">
                  <c:v>0.7307005</c:v>
                </c:pt>
                <c:pt idx="4909">
                  <c:v>0.7578193</c:v>
                </c:pt>
                <c:pt idx="4911">
                  <c:v>-0.8542417</c:v>
                </c:pt>
                <c:pt idx="4912">
                  <c:v>-0.8421889</c:v>
                </c:pt>
                <c:pt idx="4914">
                  <c:v>-0.8602681</c:v>
                </c:pt>
                <c:pt idx="4915">
                  <c:v>-0.8150701</c:v>
                </c:pt>
                <c:pt idx="4917">
                  <c:v>-0.8693077</c:v>
                </c:pt>
                <c:pt idx="4918">
                  <c:v>-0.8180833</c:v>
                </c:pt>
                <c:pt idx="4920">
                  <c:v>-0.8572549</c:v>
                </c:pt>
                <c:pt idx="4921">
                  <c:v>-0.8180833</c:v>
                </c:pt>
                <c:pt idx="4923">
                  <c:v>-0.8301361</c:v>
                </c:pt>
                <c:pt idx="4924">
                  <c:v>-0.8241096999999999</c:v>
                </c:pt>
                <c:pt idx="4926">
                  <c:v>0.4504731</c:v>
                </c:pt>
                <c:pt idx="4927">
                  <c:v>0.5077239</c:v>
                </c:pt>
                <c:pt idx="4929">
                  <c:v>0.4143147</c:v>
                </c:pt>
                <c:pt idx="4930">
                  <c:v>0.5227899</c:v>
                </c:pt>
                <c:pt idx="4932">
                  <c:v>0.3992488</c:v>
                </c:pt>
                <c:pt idx="4933">
                  <c:v>0.5227899</c:v>
                </c:pt>
                <c:pt idx="4935">
                  <c:v>0.3902092</c:v>
                </c:pt>
                <c:pt idx="4936">
                  <c:v>0.5107371000000001</c:v>
                </c:pt>
                <c:pt idx="4938">
                  <c:v>0.3781564</c:v>
                </c:pt>
                <c:pt idx="4939">
                  <c:v>0.4926579</c:v>
                </c:pt>
                <c:pt idx="4941">
                  <c:v>0.3600772</c:v>
                </c:pt>
                <c:pt idx="4942">
                  <c:v>0.5077239</c:v>
                </c:pt>
                <c:pt idx="4944">
                  <c:v>0.37213</c:v>
                </c:pt>
                <c:pt idx="4945">
                  <c:v>0.3932224</c:v>
                </c:pt>
                <c:pt idx="4947">
                  <c:v>0.4052751</c:v>
                </c:pt>
                <c:pt idx="4948">
                  <c:v>0.4143147</c:v>
                </c:pt>
                <c:pt idx="4950">
                  <c:v>0.4354071</c:v>
                </c:pt>
                <c:pt idx="4951">
                  <c:v>0.5047107</c:v>
                </c:pt>
                <c:pt idx="4953">
                  <c:v>0.4745787</c:v>
                </c:pt>
                <c:pt idx="4954">
                  <c:v>0.4986843</c:v>
                </c:pt>
                <c:pt idx="4956">
                  <c:v>0.4836183</c:v>
                </c:pt>
                <c:pt idx="4957">
                  <c:v>0.4926579</c:v>
                </c:pt>
                <c:pt idx="4959">
                  <c:v>-1.3122478</c:v>
                </c:pt>
                <c:pt idx="4960">
                  <c:v>-1.3062214</c:v>
                </c:pt>
                <c:pt idx="4962">
                  <c:v>-1.330327</c:v>
                </c:pt>
                <c:pt idx="4963">
                  <c:v>-1.3182742</c:v>
                </c:pt>
                <c:pt idx="4965">
                  <c:v>0.4986843</c:v>
                </c:pt>
                <c:pt idx="4966">
                  <c:v>0.5227899</c:v>
                </c:pt>
                <c:pt idx="4968">
                  <c:v>0.4986843</c:v>
                </c:pt>
                <c:pt idx="4969">
                  <c:v>0.5468955</c:v>
                </c:pt>
                <c:pt idx="4971">
                  <c:v>0.4956711</c:v>
                </c:pt>
                <c:pt idx="4972">
                  <c:v>0.5619614000000001</c:v>
                </c:pt>
                <c:pt idx="4974">
                  <c:v>0.4956711</c:v>
                </c:pt>
                <c:pt idx="4975">
                  <c:v>0.5649746</c:v>
                </c:pt>
                <c:pt idx="4977">
                  <c:v>0.5137503</c:v>
                </c:pt>
                <c:pt idx="4978">
                  <c:v>0.5197767</c:v>
                </c:pt>
                <c:pt idx="4980">
                  <c:v>0.5408691</c:v>
                </c:pt>
                <c:pt idx="4981">
                  <c:v>0.5679878</c:v>
                </c:pt>
                <c:pt idx="4983">
                  <c:v>0.4384203</c:v>
                </c:pt>
                <c:pt idx="4984">
                  <c:v>0.4564995</c:v>
                </c:pt>
                <c:pt idx="4986">
                  <c:v>0.4474599</c:v>
                </c:pt>
                <c:pt idx="4987">
                  <c:v>0.4504731</c:v>
                </c:pt>
                <c:pt idx="4989">
                  <c:v>0.2305097</c:v>
                </c:pt>
                <c:pt idx="4990">
                  <c:v>0.2606416</c:v>
                </c:pt>
                <c:pt idx="4992">
                  <c:v>0.2274965</c:v>
                </c:pt>
                <c:pt idx="4993">
                  <c:v>0.281734</c:v>
                </c:pt>
                <c:pt idx="4995">
                  <c:v>0.2094173</c:v>
                </c:pt>
                <c:pt idx="4996">
                  <c:v>0.311866</c:v>
                </c:pt>
                <c:pt idx="4998">
                  <c:v>0.2274965</c:v>
                </c:pt>
                <c:pt idx="4999">
                  <c:v>0.3209056</c:v>
                </c:pt>
                <c:pt idx="5001">
                  <c:v>0.2244833</c:v>
                </c:pt>
                <c:pt idx="5002">
                  <c:v>0.3389848</c:v>
                </c:pt>
                <c:pt idx="5004">
                  <c:v>0.2214701</c:v>
                </c:pt>
                <c:pt idx="5005">
                  <c:v>0.3329584</c:v>
                </c:pt>
                <c:pt idx="5007">
                  <c:v>0.2184569</c:v>
                </c:pt>
                <c:pt idx="5008">
                  <c:v>0.326932</c:v>
                </c:pt>
                <c:pt idx="5010">
                  <c:v>0.2064041</c:v>
                </c:pt>
                <c:pt idx="5011">
                  <c:v>0.3329584</c:v>
                </c:pt>
                <c:pt idx="5013">
                  <c:v>0.2033909</c:v>
                </c:pt>
                <c:pt idx="5014">
                  <c:v>0.3329584</c:v>
                </c:pt>
                <c:pt idx="5016">
                  <c:v>0.2124305</c:v>
                </c:pt>
                <c:pt idx="5017">
                  <c:v>0.3510376</c:v>
                </c:pt>
                <c:pt idx="5019">
                  <c:v>0.2274965</c:v>
                </c:pt>
                <c:pt idx="5020">
                  <c:v>0.3510376</c:v>
                </c:pt>
                <c:pt idx="5022">
                  <c:v>0.2274965</c:v>
                </c:pt>
                <c:pt idx="5023">
                  <c:v>0.3480244</c:v>
                </c:pt>
                <c:pt idx="5025">
                  <c:v>0.2274965</c:v>
                </c:pt>
                <c:pt idx="5026">
                  <c:v>0.3480244</c:v>
                </c:pt>
                <c:pt idx="5028">
                  <c:v>0.2305097</c:v>
                </c:pt>
                <c:pt idx="5029">
                  <c:v>0.3480244</c:v>
                </c:pt>
                <c:pt idx="5031">
                  <c:v>0.2305097</c:v>
                </c:pt>
                <c:pt idx="5032">
                  <c:v>0.3178924</c:v>
                </c:pt>
                <c:pt idx="5034">
                  <c:v>0.2214701</c:v>
                </c:pt>
                <c:pt idx="5035">
                  <c:v>0.2907736</c:v>
                </c:pt>
                <c:pt idx="5037">
                  <c:v>0.2184569</c:v>
                </c:pt>
                <c:pt idx="5038">
                  <c:v>0.2606416</c:v>
                </c:pt>
                <c:pt idx="5040">
                  <c:v>0.2274965</c:v>
                </c:pt>
                <c:pt idx="5041">
                  <c:v>0.2305097</c:v>
                </c:pt>
                <c:pt idx="5043">
                  <c:v>0.8602681</c:v>
                </c:pt>
                <c:pt idx="5044">
                  <c:v>0.8783473000000001</c:v>
                </c:pt>
                <c:pt idx="5046">
                  <c:v>0.0105462</c:v>
                </c:pt>
                <c:pt idx="5047">
                  <c:v>0.022599</c:v>
                </c:pt>
                <c:pt idx="5049">
                  <c:v>0.0105462</c:v>
                </c:pt>
                <c:pt idx="5050">
                  <c:v>0.022599</c:v>
                </c:pt>
                <c:pt idx="5052">
                  <c:v>0.007533</c:v>
                </c:pt>
                <c:pt idx="5053">
                  <c:v>0.022599</c:v>
                </c:pt>
                <c:pt idx="5055">
                  <c:v>0.007533</c:v>
                </c:pt>
                <c:pt idx="5056">
                  <c:v>0.0195858</c:v>
                </c:pt>
                <c:pt idx="5058">
                  <c:v>0.0045198</c:v>
                </c:pt>
                <c:pt idx="5059">
                  <c:v>0.0105462</c:v>
                </c:pt>
                <c:pt idx="5061">
                  <c:v>0.9235452</c:v>
                </c:pt>
                <c:pt idx="5062">
                  <c:v>0.9476508</c:v>
                </c:pt>
                <c:pt idx="5064">
                  <c:v>0.9687432</c:v>
                </c:pt>
                <c:pt idx="5065">
                  <c:v>1.010928</c:v>
                </c:pt>
                <c:pt idx="5067">
                  <c:v>0.9175188</c:v>
                </c:pt>
                <c:pt idx="5068">
                  <c:v>0.9898356</c:v>
                </c:pt>
                <c:pt idx="5070">
                  <c:v>0.920532</c:v>
                </c:pt>
                <c:pt idx="5071">
                  <c:v>0.9265584</c:v>
                </c:pt>
                <c:pt idx="5073">
                  <c:v>0.9325848</c:v>
                </c:pt>
                <c:pt idx="5074">
                  <c:v>0.935598</c:v>
                </c:pt>
                <c:pt idx="5076">
                  <c:v>1.8696894</c:v>
                </c:pt>
                <c:pt idx="5077">
                  <c:v>1.8757158</c:v>
                </c:pt>
                <c:pt idx="5079">
                  <c:v>0.8361625</c:v>
                </c:pt>
                <c:pt idx="5080">
                  <c:v>0.8602681</c:v>
                </c:pt>
                <c:pt idx="5082">
                  <c:v>0.8180833</c:v>
                </c:pt>
                <c:pt idx="5083">
                  <c:v>0.8783473000000001</c:v>
                </c:pt>
                <c:pt idx="5085">
                  <c:v>0.7276873</c:v>
                </c:pt>
                <c:pt idx="5086">
                  <c:v>0.7457665</c:v>
                </c:pt>
                <c:pt idx="5088">
                  <c:v>0.7819249</c:v>
                </c:pt>
                <c:pt idx="5089">
                  <c:v>0.8964264</c:v>
                </c:pt>
                <c:pt idx="5091">
                  <c:v>0.7246741</c:v>
                </c:pt>
                <c:pt idx="5092">
                  <c:v>0.8602681</c:v>
                </c:pt>
                <c:pt idx="5094">
                  <c:v>0.7126214</c:v>
                </c:pt>
                <c:pt idx="5095">
                  <c:v>0.8361625</c:v>
                </c:pt>
                <c:pt idx="5097">
                  <c:v>0.7246741</c:v>
                </c:pt>
                <c:pt idx="5098">
                  <c:v>0.8210965</c:v>
                </c:pt>
                <c:pt idx="5100">
                  <c:v>0.6945422</c:v>
                </c:pt>
                <c:pt idx="5101">
                  <c:v>0.6975554</c:v>
                </c:pt>
                <c:pt idx="5103">
                  <c:v>0.7096082</c:v>
                </c:pt>
                <c:pt idx="5104">
                  <c:v>0.7216609</c:v>
                </c:pt>
                <c:pt idx="5106">
                  <c:v>0.7548061</c:v>
                </c:pt>
                <c:pt idx="5107">
                  <c:v>0.7879513</c:v>
                </c:pt>
                <c:pt idx="5109">
                  <c:v>0.1310741</c:v>
                </c:pt>
                <c:pt idx="5110">
                  <c:v>0.1401137</c:v>
                </c:pt>
                <c:pt idx="5112">
                  <c:v>0.1280609</c:v>
                </c:pt>
                <c:pt idx="5113">
                  <c:v>0.1491533</c:v>
                </c:pt>
                <c:pt idx="5115">
                  <c:v>0.1160081</c:v>
                </c:pt>
                <c:pt idx="5116">
                  <c:v>0.1581929</c:v>
                </c:pt>
                <c:pt idx="5118">
                  <c:v>0.1069685</c:v>
                </c:pt>
                <c:pt idx="5119">
                  <c:v>0.1401137</c:v>
                </c:pt>
                <c:pt idx="5121">
                  <c:v>0.1129949</c:v>
                </c:pt>
                <c:pt idx="5122">
                  <c:v>0.1461401</c:v>
                </c:pt>
                <c:pt idx="5124">
                  <c:v>0.1160081</c:v>
                </c:pt>
                <c:pt idx="5125">
                  <c:v>0.1461401</c:v>
                </c:pt>
                <c:pt idx="5127">
                  <c:v>0.1160081</c:v>
                </c:pt>
                <c:pt idx="5128">
                  <c:v>0.1371005</c:v>
                </c:pt>
                <c:pt idx="5130">
                  <c:v>0.1431269</c:v>
                </c:pt>
                <c:pt idx="5131">
                  <c:v>0.1491533</c:v>
                </c:pt>
                <c:pt idx="5133">
                  <c:v>0.3751432</c:v>
                </c:pt>
                <c:pt idx="5134">
                  <c:v>0.5107371000000001</c:v>
                </c:pt>
                <c:pt idx="5136">
                  <c:v>0.5227899</c:v>
                </c:pt>
                <c:pt idx="5137">
                  <c:v>0.5378559000000001</c:v>
                </c:pt>
                <c:pt idx="5139">
                  <c:v>0.3630904</c:v>
                </c:pt>
                <c:pt idx="5140">
                  <c:v>0.5981198</c:v>
                </c:pt>
                <c:pt idx="5142">
                  <c:v>0.3600772</c:v>
                </c:pt>
                <c:pt idx="5143">
                  <c:v>0.5920934</c:v>
                </c:pt>
                <c:pt idx="5145">
                  <c:v>0.357064</c:v>
                </c:pt>
                <c:pt idx="5146">
                  <c:v>0.5920934</c:v>
                </c:pt>
                <c:pt idx="5148">
                  <c:v>0.3480244</c:v>
                </c:pt>
                <c:pt idx="5149">
                  <c:v>0.3630904</c:v>
                </c:pt>
                <c:pt idx="5151">
                  <c:v>0.387196</c:v>
                </c:pt>
                <c:pt idx="5152">
                  <c:v>0.5770274</c:v>
                </c:pt>
                <c:pt idx="5154">
                  <c:v>0.3510376</c:v>
                </c:pt>
                <c:pt idx="5155">
                  <c:v>0.3661036</c:v>
                </c:pt>
                <c:pt idx="5157">
                  <c:v>0.4384203</c:v>
                </c:pt>
                <c:pt idx="5158">
                  <c:v>0.4655391</c:v>
                </c:pt>
                <c:pt idx="5160">
                  <c:v>-0.9175188</c:v>
                </c:pt>
                <c:pt idx="5161">
                  <c:v>-0.9114924</c:v>
                </c:pt>
                <c:pt idx="5163">
                  <c:v>1.7491615</c:v>
                </c:pt>
                <c:pt idx="5164">
                  <c:v>1.7521747</c:v>
                </c:pt>
                <c:pt idx="5166">
                  <c:v>1.7371087</c:v>
                </c:pt>
                <c:pt idx="5167">
                  <c:v>1.7521747</c:v>
                </c:pt>
                <c:pt idx="5169">
                  <c:v>1.7371087</c:v>
                </c:pt>
                <c:pt idx="5170">
                  <c:v>1.7521747</c:v>
                </c:pt>
                <c:pt idx="5172">
                  <c:v>1.7431351</c:v>
                </c:pt>
                <c:pt idx="5173">
                  <c:v>1.7461483</c:v>
                </c:pt>
                <c:pt idx="5175">
                  <c:v>0.5137503</c:v>
                </c:pt>
                <c:pt idx="5176">
                  <c:v>0.5830538</c:v>
                </c:pt>
                <c:pt idx="5178">
                  <c:v>0.5137503</c:v>
                </c:pt>
                <c:pt idx="5179">
                  <c:v>0.5951066</c:v>
                </c:pt>
                <c:pt idx="5181">
                  <c:v>0.4896447</c:v>
                </c:pt>
                <c:pt idx="5182">
                  <c:v>0.5890802000000001</c:v>
                </c:pt>
                <c:pt idx="5184">
                  <c:v>0.4625259</c:v>
                </c:pt>
                <c:pt idx="5185">
                  <c:v>0.586067</c:v>
                </c:pt>
                <c:pt idx="5187">
                  <c:v>0.4564995</c:v>
                </c:pt>
                <c:pt idx="5188">
                  <c:v>0.586067</c:v>
                </c:pt>
                <c:pt idx="5190">
                  <c:v>0.4444467</c:v>
                </c:pt>
                <c:pt idx="5191">
                  <c:v>0.5800406</c:v>
                </c:pt>
                <c:pt idx="5193">
                  <c:v>0.4444467</c:v>
                </c:pt>
                <c:pt idx="5194">
                  <c:v>0.5800406</c:v>
                </c:pt>
                <c:pt idx="5196">
                  <c:v>0.4414335</c:v>
                </c:pt>
                <c:pt idx="5197">
                  <c:v>0.586067</c:v>
                </c:pt>
                <c:pt idx="5199">
                  <c:v>0.4564995</c:v>
                </c:pt>
                <c:pt idx="5200">
                  <c:v>0.5679878</c:v>
                </c:pt>
                <c:pt idx="5202">
                  <c:v>0.4625259</c:v>
                </c:pt>
                <c:pt idx="5203">
                  <c:v>0.5619614000000001</c:v>
                </c:pt>
                <c:pt idx="5205">
                  <c:v>0.4655391</c:v>
                </c:pt>
                <c:pt idx="5206">
                  <c:v>0.5378559000000001</c:v>
                </c:pt>
                <c:pt idx="5208">
                  <c:v>0.4595127</c:v>
                </c:pt>
                <c:pt idx="5209">
                  <c:v>0.5137503</c:v>
                </c:pt>
                <c:pt idx="5211">
                  <c:v>0.37213</c:v>
                </c:pt>
                <c:pt idx="5212">
                  <c:v>0.387196</c:v>
                </c:pt>
                <c:pt idx="5214">
                  <c:v>0.4143147</c:v>
                </c:pt>
                <c:pt idx="5215">
                  <c:v>0.4444467</c:v>
                </c:pt>
                <c:pt idx="5217">
                  <c:v>0.3751432</c:v>
                </c:pt>
                <c:pt idx="5218">
                  <c:v>0.4836183</c:v>
                </c:pt>
                <c:pt idx="5220">
                  <c:v>0.2787208</c:v>
                </c:pt>
                <c:pt idx="5221">
                  <c:v>0.341998</c:v>
                </c:pt>
                <c:pt idx="5223">
                  <c:v>0.3480244</c:v>
                </c:pt>
                <c:pt idx="5224">
                  <c:v>0.4986843</c:v>
                </c:pt>
                <c:pt idx="5226">
                  <c:v>0.281734</c:v>
                </c:pt>
                <c:pt idx="5227">
                  <c:v>0.4986843</c:v>
                </c:pt>
                <c:pt idx="5229">
                  <c:v>0.2968</c:v>
                </c:pt>
                <c:pt idx="5230">
                  <c:v>0.4354071</c:v>
                </c:pt>
                <c:pt idx="5232">
                  <c:v>0.2998132</c:v>
                </c:pt>
                <c:pt idx="5233">
                  <c:v>0.311866</c:v>
                </c:pt>
                <c:pt idx="5235">
                  <c:v>0.3751432</c:v>
                </c:pt>
                <c:pt idx="5236">
                  <c:v>0.4173279</c:v>
                </c:pt>
                <c:pt idx="5238">
                  <c:v>0.4474599</c:v>
                </c:pt>
                <c:pt idx="5239">
                  <c:v>0.4564995</c:v>
                </c:pt>
                <c:pt idx="5241">
                  <c:v>0.4504731</c:v>
                </c:pt>
                <c:pt idx="5242">
                  <c:v>0.5077239</c:v>
                </c:pt>
                <c:pt idx="5244">
                  <c:v>0.4504731</c:v>
                </c:pt>
                <c:pt idx="5245">
                  <c:v>0.5137503</c:v>
                </c:pt>
                <c:pt idx="5247">
                  <c:v>0.4595127</c:v>
                </c:pt>
                <c:pt idx="5248">
                  <c:v>0.5227899</c:v>
                </c:pt>
                <c:pt idx="5250">
                  <c:v>0.4655391</c:v>
                </c:pt>
                <c:pt idx="5251">
                  <c:v>0.5227899</c:v>
                </c:pt>
                <c:pt idx="5253">
                  <c:v>0.4655391</c:v>
                </c:pt>
                <c:pt idx="5254">
                  <c:v>0.5167635</c:v>
                </c:pt>
                <c:pt idx="5256">
                  <c:v>-0.7939777</c:v>
                </c:pt>
                <c:pt idx="5257">
                  <c:v>-0.7427532999999999</c:v>
                </c:pt>
                <c:pt idx="5259">
                  <c:v>-0.8060305</c:v>
                </c:pt>
                <c:pt idx="5260">
                  <c:v>-0.7427532999999999</c:v>
                </c:pt>
                <c:pt idx="5262">
                  <c:v>-0.8060305</c:v>
                </c:pt>
                <c:pt idx="5263">
                  <c:v>-0.7457665</c:v>
                </c:pt>
                <c:pt idx="5265">
                  <c:v>-0.8090437</c:v>
                </c:pt>
                <c:pt idx="5266">
                  <c:v>-0.7638457</c:v>
                </c:pt>
                <c:pt idx="5268">
                  <c:v>-0.8090437</c:v>
                </c:pt>
                <c:pt idx="5269">
                  <c:v>-0.7939777</c:v>
                </c:pt>
                <c:pt idx="5271">
                  <c:v>0.8994396</c:v>
                </c:pt>
                <c:pt idx="5272">
                  <c:v>0.920532</c:v>
                </c:pt>
                <c:pt idx="5274">
                  <c:v>0.8632813</c:v>
                </c:pt>
                <c:pt idx="5275">
                  <c:v>0.9145056</c:v>
                </c:pt>
                <c:pt idx="5277">
                  <c:v>0.8391757</c:v>
                </c:pt>
                <c:pt idx="5278">
                  <c:v>0.9175188</c:v>
                </c:pt>
                <c:pt idx="5280">
                  <c:v>0.8241096999999999</c:v>
                </c:pt>
                <c:pt idx="5281">
                  <c:v>0.9024528000000001</c:v>
                </c:pt>
                <c:pt idx="5283">
                  <c:v>0.9114924</c:v>
                </c:pt>
                <c:pt idx="5284">
                  <c:v>0.9295716000000001</c:v>
                </c:pt>
                <c:pt idx="5286">
                  <c:v>0.9386112</c:v>
                </c:pt>
                <c:pt idx="5287">
                  <c:v>0.96573</c:v>
                </c:pt>
                <c:pt idx="5289">
                  <c:v>0.7367269</c:v>
                </c:pt>
                <c:pt idx="5290">
                  <c:v>0.7517929</c:v>
                </c:pt>
                <c:pt idx="5292">
                  <c:v>0.7909645</c:v>
                </c:pt>
                <c:pt idx="5293">
                  <c:v>0.8753341</c:v>
                </c:pt>
                <c:pt idx="5295">
                  <c:v>0.9235452</c:v>
                </c:pt>
                <c:pt idx="5296">
                  <c:v>0.9325848</c:v>
                </c:pt>
                <c:pt idx="5298">
                  <c:v>0.7337137</c:v>
                </c:pt>
                <c:pt idx="5299">
                  <c:v>0.8632813</c:v>
                </c:pt>
                <c:pt idx="5301">
                  <c:v>0.7276873</c:v>
                </c:pt>
                <c:pt idx="5302">
                  <c:v>0.7939777</c:v>
                </c:pt>
                <c:pt idx="5304">
                  <c:v>0.7307005</c:v>
                </c:pt>
                <c:pt idx="5305">
                  <c:v>0.7638457</c:v>
                </c:pt>
                <c:pt idx="5307">
                  <c:v>-1.0049016</c:v>
                </c:pt>
                <c:pt idx="5308">
                  <c:v>-0.96573</c:v>
                </c:pt>
                <c:pt idx="5310">
                  <c:v>-1.010928</c:v>
                </c:pt>
                <c:pt idx="5311">
                  <c:v>-0.9566904000000001</c:v>
                </c:pt>
                <c:pt idx="5313">
                  <c:v>-1.010928</c:v>
                </c:pt>
                <c:pt idx="5314">
                  <c:v>-0.9687432</c:v>
                </c:pt>
                <c:pt idx="5316">
                  <c:v>-1.0169544</c:v>
                </c:pt>
                <c:pt idx="5317">
                  <c:v>-0.9325848</c:v>
                </c:pt>
                <c:pt idx="5319">
                  <c:v>-1.0139412</c:v>
                </c:pt>
                <c:pt idx="5320">
                  <c:v>-0.9114924</c:v>
                </c:pt>
                <c:pt idx="5322">
                  <c:v>-1.0079148</c:v>
                </c:pt>
                <c:pt idx="5323">
                  <c:v>-0.9235452</c:v>
                </c:pt>
                <c:pt idx="5325">
                  <c:v>-1.0470863</c:v>
                </c:pt>
                <c:pt idx="5326">
                  <c:v>-0.9084792</c:v>
                </c:pt>
                <c:pt idx="5328">
                  <c:v>-1.0832447</c:v>
                </c:pt>
                <c:pt idx="5329">
                  <c:v>-0.9084792</c:v>
                </c:pt>
                <c:pt idx="5331">
                  <c:v>-1.0862579</c:v>
                </c:pt>
                <c:pt idx="5332">
                  <c:v>-0.9084792</c:v>
                </c:pt>
                <c:pt idx="5334">
                  <c:v>-1.0892711</c:v>
                </c:pt>
                <c:pt idx="5335">
                  <c:v>-1.0772183</c:v>
                </c:pt>
                <c:pt idx="5337">
                  <c:v>-1.0621523</c:v>
                </c:pt>
                <c:pt idx="5338">
                  <c:v>-0.9145056</c:v>
                </c:pt>
                <c:pt idx="5340">
                  <c:v>-1.0862579</c:v>
                </c:pt>
                <c:pt idx="5341">
                  <c:v>-1.0711919</c:v>
                </c:pt>
                <c:pt idx="5343">
                  <c:v>-1.0621523</c:v>
                </c:pt>
                <c:pt idx="5344">
                  <c:v>-0.9868224</c:v>
                </c:pt>
                <c:pt idx="5346">
                  <c:v>-0.9566904000000001</c:v>
                </c:pt>
                <c:pt idx="5347">
                  <c:v>-0.935598</c:v>
                </c:pt>
                <c:pt idx="5349">
                  <c:v>-1.0440731</c:v>
                </c:pt>
                <c:pt idx="5350">
                  <c:v>-1.025994</c:v>
                </c:pt>
                <c:pt idx="5352">
                  <c:v>1.5683696</c:v>
                </c:pt>
                <c:pt idx="5353">
                  <c:v>1.589462</c:v>
                </c:pt>
                <c:pt idx="5355">
                  <c:v>1.55933</c:v>
                </c:pt>
                <c:pt idx="5356">
                  <c:v>1.6015148</c:v>
                </c:pt>
                <c:pt idx="5358">
                  <c:v>1.5804224</c:v>
                </c:pt>
                <c:pt idx="5359">
                  <c:v>1.619594</c:v>
                </c:pt>
                <c:pt idx="5361">
                  <c:v>1.5985016</c:v>
                </c:pt>
                <c:pt idx="5362">
                  <c:v>1.6226072</c:v>
                </c:pt>
                <c:pt idx="5364">
                  <c:v>1.5985016</c:v>
                </c:pt>
                <c:pt idx="5365">
                  <c:v>1.6226072</c:v>
                </c:pt>
                <c:pt idx="5367">
                  <c:v>1.5924752</c:v>
                </c:pt>
                <c:pt idx="5368">
                  <c:v>1.6165808</c:v>
                </c:pt>
                <c:pt idx="5370">
                  <c:v>1.5924752</c:v>
                </c:pt>
                <c:pt idx="5371">
                  <c:v>1.6105544</c:v>
                </c:pt>
                <c:pt idx="5373">
                  <c:v>1.5864488</c:v>
                </c:pt>
                <c:pt idx="5374">
                  <c:v>1.5985016</c:v>
                </c:pt>
                <c:pt idx="5376">
                  <c:v>1.5683696</c:v>
                </c:pt>
                <c:pt idx="5377">
                  <c:v>1.5774092</c:v>
                </c:pt>
                <c:pt idx="5379">
                  <c:v>1.5563168</c:v>
                </c:pt>
                <c:pt idx="5380">
                  <c:v>1.5653564</c:v>
                </c:pt>
                <c:pt idx="5382">
                  <c:v>1.5412508</c:v>
                </c:pt>
                <c:pt idx="5383">
                  <c:v>1.5502904</c:v>
                </c:pt>
                <c:pt idx="5385">
                  <c:v>1.5231716</c:v>
                </c:pt>
                <c:pt idx="5386">
                  <c:v>1.544264</c:v>
                </c:pt>
                <c:pt idx="5388">
                  <c:v>1.5261848</c:v>
                </c:pt>
                <c:pt idx="5389">
                  <c:v>1.5502904</c:v>
                </c:pt>
                <c:pt idx="5391">
                  <c:v>1.4960529</c:v>
                </c:pt>
                <c:pt idx="5392">
                  <c:v>1.5653564</c:v>
                </c:pt>
                <c:pt idx="5394">
                  <c:v>1.4840001</c:v>
                </c:pt>
                <c:pt idx="5395">
                  <c:v>1.544264</c:v>
                </c:pt>
                <c:pt idx="5397">
                  <c:v>2.4693159</c:v>
                </c:pt>
                <c:pt idx="5398">
                  <c:v>2.4723291</c:v>
                </c:pt>
                <c:pt idx="5400">
                  <c:v>2.4632895</c:v>
                </c:pt>
                <c:pt idx="5401">
                  <c:v>2.4693159</c:v>
                </c:pt>
                <c:pt idx="5403">
                  <c:v>0.2696812</c:v>
                </c:pt>
                <c:pt idx="5404">
                  <c:v>0.2757076</c:v>
                </c:pt>
                <c:pt idx="5406">
                  <c:v>0.6433178000000001</c:v>
                </c:pt>
                <c:pt idx="5407">
                  <c:v>0.6734498</c:v>
                </c:pt>
                <c:pt idx="5409">
                  <c:v>0.6403046</c:v>
                </c:pt>
                <c:pt idx="5410">
                  <c:v>0.7216609</c:v>
                </c:pt>
                <c:pt idx="5412">
                  <c:v>0.6342782</c:v>
                </c:pt>
                <c:pt idx="5413">
                  <c:v>0.7457665</c:v>
                </c:pt>
                <c:pt idx="5415">
                  <c:v>0.6342782</c:v>
                </c:pt>
                <c:pt idx="5416">
                  <c:v>0.7698720999999999</c:v>
                </c:pt>
                <c:pt idx="5418">
                  <c:v>0.6372914</c:v>
                </c:pt>
                <c:pt idx="5419">
                  <c:v>0.7789117</c:v>
                </c:pt>
                <c:pt idx="5421">
                  <c:v>0.706595</c:v>
                </c:pt>
                <c:pt idx="5422">
                  <c:v>0.7698720999999999</c:v>
                </c:pt>
                <c:pt idx="5424">
                  <c:v>0.7246741</c:v>
                </c:pt>
                <c:pt idx="5425">
                  <c:v>0.7638457</c:v>
                </c:pt>
                <c:pt idx="5427">
                  <c:v>0.3389848</c:v>
                </c:pt>
                <c:pt idx="5428">
                  <c:v>0.3480244</c:v>
                </c:pt>
                <c:pt idx="5430">
                  <c:v>0.3661036</c:v>
                </c:pt>
                <c:pt idx="5431">
                  <c:v>0.4022619</c:v>
                </c:pt>
                <c:pt idx="5433">
                  <c:v>0.3299452</c:v>
                </c:pt>
                <c:pt idx="5434">
                  <c:v>0.4203411</c:v>
                </c:pt>
                <c:pt idx="5436">
                  <c:v>0.3239188</c:v>
                </c:pt>
                <c:pt idx="5437">
                  <c:v>0.4444467</c:v>
                </c:pt>
                <c:pt idx="5439">
                  <c:v>0.326932</c:v>
                </c:pt>
                <c:pt idx="5440">
                  <c:v>0.4534863</c:v>
                </c:pt>
                <c:pt idx="5442">
                  <c:v>0.326932</c:v>
                </c:pt>
                <c:pt idx="5443">
                  <c:v>0.4836183</c:v>
                </c:pt>
                <c:pt idx="5445">
                  <c:v>0.357064</c:v>
                </c:pt>
                <c:pt idx="5446">
                  <c:v>0.4233543</c:v>
                </c:pt>
                <c:pt idx="5448">
                  <c:v>0.4414335</c:v>
                </c:pt>
                <c:pt idx="5449">
                  <c:v>0.4896447</c:v>
                </c:pt>
                <c:pt idx="5451">
                  <c:v>0.357064</c:v>
                </c:pt>
                <c:pt idx="5452">
                  <c:v>0.4052751</c:v>
                </c:pt>
                <c:pt idx="5454">
                  <c:v>0.4263675</c:v>
                </c:pt>
                <c:pt idx="5455">
                  <c:v>0.4926579</c:v>
                </c:pt>
                <c:pt idx="5457">
                  <c:v>0.357064</c:v>
                </c:pt>
                <c:pt idx="5458">
                  <c:v>0.3600772</c:v>
                </c:pt>
                <c:pt idx="5460">
                  <c:v>0.4263675</c:v>
                </c:pt>
                <c:pt idx="5461">
                  <c:v>0.4956711</c:v>
                </c:pt>
                <c:pt idx="5463">
                  <c:v>0.4293807</c:v>
                </c:pt>
                <c:pt idx="5464">
                  <c:v>0.4956711</c:v>
                </c:pt>
                <c:pt idx="5466">
                  <c:v>0.4263675</c:v>
                </c:pt>
                <c:pt idx="5467">
                  <c:v>0.4866315</c:v>
                </c:pt>
                <c:pt idx="5469">
                  <c:v>0.4474599</c:v>
                </c:pt>
                <c:pt idx="5470">
                  <c:v>0.4564995</c:v>
                </c:pt>
                <c:pt idx="5472">
                  <c:v>0.4263675</c:v>
                </c:pt>
                <c:pt idx="5473">
                  <c:v>0.4564995</c:v>
                </c:pt>
                <c:pt idx="5475">
                  <c:v>0.4052751</c:v>
                </c:pt>
                <c:pt idx="5476">
                  <c:v>0.4685523</c:v>
                </c:pt>
                <c:pt idx="5478">
                  <c:v>0.3962356</c:v>
                </c:pt>
                <c:pt idx="5479">
                  <c:v>0.4745787</c:v>
                </c:pt>
                <c:pt idx="5481">
                  <c:v>0.3841828</c:v>
                </c:pt>
                <c:pt idx="5482">
                  <c:v>0.4745787</c:v>
                </c:pt>
                <c:pt idx="5484">
                  <c:v>0.3751432</c:v>
                </c:pt>
                <c:pt idx="5485">
                  <c:v>0.4806051</c:v>
                </c:pt>
                <c:pt idx="5487">
                  <c:v>0.4052751</c:v>
                </c:pt>
                <c:pt idx="5488">
                  <c:v>0.4806051</c:v>
                </c:pt>
                <c:pt idx="5490">
                  <c:v>0.4233543</c:v>
                </c:pt>
                <c:pt idx="5491">
                  <c:v>0.4775919</c:v>
                </c:pt>
              </c:numCache>
            </c:numRef>
          </c:xVal>
          <c:yVal>
            <c:numRef>
              <c:f>'Map Fill'!$E$4618:$E$10109</c:f>
              <c:numCache>
                <c:formatCode>General</c:formatCode>
                <c:ptCount val="5492"/>
                <c:pt idx="0">
                  <c:v>0</c:v>
                </c:pt>
                <c:pt idx="1">
                  <c:v>0</c:v>
                </c:pt>
                <c:pt idx="3">
                  <c:v>0</c:v>
                </c:pt>
                <c:pt idx="4">
                  <c:v>0</c:v>
                </c:pt>
                <c:pt idx="6">
                  <c:v>0</c:v>
                </c:pt>
                <c:pt idx="7">
                  <c:v>0</c:v>
                </c:pt>
                <c:pt idx="9">
                  <c:v>-1.0177539</c:v>
                </c:pt>
                <c:pt idx="10">
                  <c:v>-1.0177539</c:v>
                </c:pt>
                <c:pt idx="12">
                  <c:v>-0.9996747</c:v>
                </c:pt>
                <c:pt idx="13">
                  <c:v>-0.9996747</c:v>
                </c:pt>
                <c:pt idx="15">
                  <c:v>-0.9635162</c:v>
                </c:pt>
                <c:pt idx="16">
                  <c:v>-0.9635162</c:v>
                </c:pt>
                <c:pt idx="18">
                  <c:v>-0.945437</c:v>
                </c:pt>
                <c:pt idx="19">
                  <c:v>-0.945437</c:v>
                </c:pt>
                <c:pt idx="21">
                  <c:v>-0.9273577</c:v>
                </c:pt>
                <c:pt idx="22">
                  <c:v>-0.9273577</c:v>
                </c:pt>
                <c:pt idx="24">
                  <c:v>-0.9092785</c:v>
                </c:pt>
                <c:pt idx="25">
                  <c:v>-0.9092785</c:v>
                </c:pt>
                <c:pt idx="27">
                  <c:v>-0.8911992</c:v>
                </c:pt>
                <c:pt idx="28">
                  <c:v>-0.8911992</c:v>
                </c:pt>
                <c:pt idx="30">
                  <c:v>-0.87312</c:v>
                </c:pt>
                <c:pt idx="31">
                  <c:v>-0.87312</c:v>
                </c:pt>
                <c:pt idx="33">
                  <c:v>-0.8550407</c:v>
                </c:pt>
                <c:pt idx="34">
                  <c:v>-0.8550407</c:v>
                </c:pt>
                <c:pt idx="36">
                  <c:v>-0.8369615</c:v>
                </c:pt>
                <c:pt idx="37">
                  <c:v>-0.8369615</c:v>
                </c:pt>
                <c:pt idx="39">
                  <c:v>-0.8188823</c:v>
                </c:pt>
                <c:pt idx="40">
                  <c:v>-0.8188823</c:v>
                </c:pt>
                <c:pt idx="42">
                  <c:v>-0.800803</c:v>
                </c:pt>
                <c:pt idx="43">
                  <c:v>-0.800803</c:v>
                </c:pt>
                <c:pt idx="45">
                  <c:v>-0.7827238</c:v>
                </c:pt>
                <c:pt idx="46">
                  <c:v>-0.7827238</c:v>
                </c:pt>
                <c:pt idx="48">
                  <c:v>-0.7646445</c:v>
                </c:pt>
                <c:pt idx="49">
                  <c:v>-0.7646445</c:v>
                </c:pt>
                <c:pt idx="51">
                  <c:v>-0.7465653</c:v>
                </c:pt>
                <c:pt idx="52">
                  <c:v>-0.7465653</c:v>
                </c:pt>
                <c:pt idx="54">
                  <c:v>-0.7284861</c:v>
                </c:pt>
                <c:pt idx="55">
                  <c:v>-0.7284861</c:v>
                </c:pt>
                <c:pt idx="57">
                  <c:v>-0.7104068</c:v>
                </c:pt>
                <c:pt idx="58">
                  <c:v>-0.7104068</c:v>
                </c:pt>
                <c:pt idx="60">
                  <c:v>-0.6923276</c:v>
                </c:pt>
                <c:pt idx="61">
                  <c:v>-0.6923276</c:v>
                </c:pt>
                <c:pt idx="63">
                  <c:v>-0.6742483</c:v>
                </c:pt>
                <c:pt idx="64">
                  <c:v>-0.6742483</c:v>
                </c:pt>
                <c:pt idx="66">
                  <c:v>-0.6561691</c:v>
                </c:pt>
                <c:pt idx="67">
                  <c:v>-0.6561691</c:v>
                </c:pt>
                <c:pt idx="69">
                  <c:v>-0.6380899</c:v>
                </c:pt>
                <c:pt idx="70">
                  <c:v>-0.6380899</c:v>
                </c:pt>
                <c:pt idx="72">
                  <c:v>-0.6200106</c:v>
                </c:pt>
                <c:pt idx="73">
                  <c:v>-0.6200106</c:v>
                </c:pt>
                <c:pt idx="75">
                  <c:v>-0.6019314</c:v>
                </c:pt>
                <c:pt idx="76">
                  <c:v>-0.6019314</c:v>
                </c:pt>
                <c:pt idx="78">
                  <c:v>-0.5838521</c:v>
                </c:pt>
                <c:pt idx="79">
                  <c:v>-0.5838521</c:v>
                </c:pt>
                <c:pt idx="81">
                  <c:v>-0.5657729</c:v>
                </c:pt>
                <c:pt idx="82">
                  <c:v>-0.5657729</c:v>
                </c:pt>
                <c:pt idx="84">
                  <c:v>-0.5476937</c:v>
                </c:pt>
                <c:pt idx="85">
                  <c:v>-0.5476937</c:v>
                </c:pt>
                <c:pt idx="87">
                  <c:v>-0.5296144</c:v>
                </c:pt>
                <c:pt idx="88">
                  <c:v>-0.5296144</c:v>
                </c:pt>
                <c:pt idx="90">
                  <c:v>-0.5296144</c:v>
                </c:pt>
                <c:pt idx="91">
                  <c:v>-0.5296144</c:v>
                </c:pt>
                <c:pt idx="93">
                  <c:v>-0.5115352</c:v>
                </c:pt>
                <c:pt idx="94">
                  <c:v>-0.5115352</c:v>
                </c:pt>
                <c:pt idx="96">
                  <c:v>-0.5115352</c:v>
                </c:pt>
                <c:pt idx="97">
                  <c:v>-0.5115352</c:v>
                </c:pt>
                <c:pt idx="99">
                  <c:v>-0.4934559</c:v>
                </c:pt>
                <c:pt idx="100">
                  <c:v>-0.4934559</c:v>
                </c:pt>
                <c:pt idx="102">
                  <c:v>-0.4753767</c:v>
                </c:pt>
                <c:pt idx="103">
                  <c:v>-0.4753767</c:v>
                </c:pt>
                <c:pt idx="105">
                  <c:v>-0.4572975</c:v>
                </c:pt>
                <c:pt idx="106">
                  <c:v>-0.4572975</c:v>
                </c:pt>
                <c:pt idx="108">
                  <c:v>-0.4392182</c:v>
                </c:pt>
                <c:pt idx="109">
                  <c:v>-0.4392182</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-1.0177539</c:v>
                </c:pt>
                <c:pt idx="700">
                  <c:v>-1.0177539</c:v>
                </c:pt>
                <c:pt idx="702">
                  <c:v>-0.9996747</c:v>
                </c:pt>
                <c:pt idx="703">
                  <c:v>-0.9996747</c:v>
                </c:pt>
                <c:pt idx="705">
                  <c:v>-0.9996747</c:v>
                </c:pt>
                <c:pt idx="706">
                  <c:v>-0.9996747</c:v>
                </c:pt>
                <c:pt idx="708">
                  <c:v>-0.9996747</c:v>
                </c:pt>
                <c:pt idx="709">
                  <c:v>-0.9996747</c:v>
                </c:pt>
                <c:pt idx="711">
                  <c:v>-0.9815954</c:v>
                </c:pt>
                <c:pt idx="712">
                  <c:v>-0.9815954</c:v>
                </c:pt>
                <c:pt idx="714">
                  <c:v>-0.9815954</c:v>
                </c:pt>
                <c:pt idx="715">
                  <c:v>-0.9815954</c:v>
                </c:pt>
                <c:pt idx="717">
                  <c:v>-0.9635162</c:v>
                </c:pt>
                <c:pt idx="718">
                  <c:v>-0.9635162</c:v>
                </c:pt>
                <c:pt idx="720">
                  <c:v>-0.945437</c:v>
                </c:pt>
                <c:pt idx="721">
                  <c:v>-0.945437</c:v>
                </c:pt>
                <c:pt idx="723">
                  <c:v>-0.9273577</c:v>
                </c:pt>
                <c:pt idx="724">
                  <c:v>-0.9273577</c:v>
                </c:pt>
                <c:pt idx="726">
                  <c:v>-0.9092785</c:v>
                </c:pt>
                <c:pt idx="727">
                  <c:v>-0.9092785</c:v>
                </c:pt>
                <c:pt idx="729">
                  <c:v>-0.8911992</c:v>
                </c:pt>
                <c:pt idx="730">
                  <c:v>-0.8911992</c:v>
                </c:pt>
                <c:pt idx="732">
                  <c:v>-0.87312</c:v>
                </c:pt>
                <c:pt idx="733">
                  <c:v>-0.87312</c:v>
                </c:pt>
                <c:pt idx="735">
                  <c:v>-0.8550407</c:v>
                </c:pt>
                <c:pt idx="736">
                  <c:v>-0.8550407</c:v>
                </c:pt>
                <c:pt idx="738">
                  <c:v>-0.8369615</c:v>
                </c:pt>
                <c:pt idx="739">
                  <c:v>-0.8369615</c:v>
                </c:pt>
                <c:pt idx="741">
                  <c:v>-0.8188823</c:v>
                </c:pt>
                <c:pt idx="742">
                  <c:v>-0.8188823</c:v>
                </c:pt>
                <c:pt idx="744">
                  <c:v>-0.8188823</c:v>
                </c:pt>
                <c:pt idx="745">
                  <c:v>-0.8188823</c:v>
                </c:pt>
                <c:pt idx="747">
                  <c:v>-0.800803</c:v>
                </c:pt>
                <c:pt idx="748">
                  <c:v>-0.800803</c:v>
                </c:pt>
                <c:pt idx="750">
                  <c:v>-0.7827238</c:v>
                </c:pt>
                <c:pt idx="751">
                  <c:v>-0.7827238</c:v>
                </c:pt>
                <c:pt idx="753">
                  <c:v>-0.7646445</c:v>
                </c:pt>
                <c:pt idx="754">
                  <c:v>-0.7646445</c:v>
                </c:pt>
                <c:pt idx="756">
                  <c:v>-0.7465653</c:v>
                </c:pt>
                <c:pt idx="757">
                  <c:v>-0.7465653</c:v>
                </c:pt>
                <c:pt idx="759">
                  <c:v>-0.7284861</c:v>
                </c:pt>
                <c:pt idx="760">
                  <c:v>-0.7284861</c:v>
                </c:pt>
                <c:pt idx="762">
                  <c:v>-0.7104068</c:v>
                </c:pt>
                <c:pt idx="763">
                  <c:v>-0.7104068</c:v>
                </c:pt>
                <c:pt idx="765">
                  <c:v>-0.6923276</c:v>
                </c:pt>
                <c:pt idx="766">
                  <c:v>-0.6923276</c:v>
                </c:pt>
                <c:pt idx="768">
                  <c:v>-0.6742483</c:v>
                </c:pt>
                <c:pt idx="769">
                  <c:v>-0.6742483</c:v>
                </c:pt>
                <c:pt idx="771">
                  <c:v>-0.6561691</c:v>
                </c:pt>
                <c:pt idx="772">
                  <c:v>-0.6561691</c:v>
                </c:pt>
                <c:pt idx="774">
                  <c:v>-0.6380899</c:v>
                </c:pt>
                <c:pt idx="775">
                  <c:v>-0.6380899</c:v>
                </c:pt>
                <c:pt idx="777">
                  <c:v>-0.6200106</c:v>
                </c:pt>
                <c:pt idx="778">
                  <c:v>-0.6200106</c:v>
                </c:pt>
                <c:pt idx="780">
                  <c:v>-0.6019314</c:v>
                </c:pt>
                <c:pt idx="781">
                  <c:v>-0.6019314</c:v>
                </c:pt>
                <c:pt idx="783">
                  <c:v>-0.5838521</c:v>
                </c:pt>
                <c:pt idx="784">
                  <c:v>-0.5838521</c:v>
                </c:pt>
                <c:pt idx="786">
                  <c:v>-0.5657729</c:v>
                </c:pt>
                <c:pt idx="787">
                  <c:v>-0.5657729</c:v>
                </c:pt>
                <c:pt idx="789">
                  <c:v>-0.5476937</c:v>
                </c:pt>
                <c:pt idx="790">
                  <c:v>-0.5476937</c:v>
                </c:pt>
                <c:pt idx="792">
                  <c:v>-0.5296144</c:v>
                </c:pt>
                <c:pt idx="793">
                  <c:v>-0.5296144</c:v>
                </c:pt>
                <c:pt idx="795">
                  <c:v>-0.5115352</c:v>
                </c:pt>
                <c:pt idx="796">
                  <c:v>-0.5115352</c:v>
                </c:pt>
                <c:pt idx="798">
                  <c:v>-0.4934559</c:v>
                </c:pt>
                <c:pt idx="799">
                  <c:v>-0.4934559</c:v>
                </c:pt>
                <c:pt idx="801">
                  <c:v>-0.4753767</c:v>
                </c:pt>
                <c:pt idx="802">
                  <c:v>-0.4753767</c:v>
                </c:pt>
                <c:pt idx="804">
                  <c:v>-0.4572975</c:v>
                </c:pt>
                <c:pt idx="805">
                  <c:v>-0.4572975</c:v>
                </c:pt>
                <c:pt idx="807">
                  <c:v>-0.4392182</c:v>
                </c:pt>
                <c:pt idx="808">
                  <c:v>-0.4392182</c:v>
                </c:pt>
                <c:pt idx="810">
                  <c:v>-0.421139</c:v>
                </c:pt>
                <c:pt idx="811">
                  <c:v>-0.421139</c:v>
                </c:pt>
                <c:pt idx="813">
                  <c:v>-0.4030597</c:v>
                </c:pt>
                <c:pt idx="814">
                  <c:v>-0.4030597</c:v>
                </c:pt>
                <c:pt idx="816">
                  <c:v>-0.3849805</c:v>
                </c:pt>
                <c:pt idx="817">
                  <c:v>-0.3849805</c:v>
                </c:pt>
                <c:pt idx="819">
                  <c:v>-0.3669013</c:v>
                </c:pt>
                <c:pt idx="820">
                  <c:v>-0.3669013</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0.7178532</c:v>
                </c:pt>
                <c:pt idx="1294">
                  <c:v>0.7178532</c:v>
                </c:pt>
                <c:pt idx="1296">
                  <c:v>0.7359324</c:v>
                </c:pt>
                <c:pt idx="1297">
                  <c:v>0.7359324</c:v>
                </c:pt>
                <c:pt idx="1299">
                  <c:v>0.7540116</c:v>
                </c:pt>
                <c:pt idx="1300">
                  <c:v>0.7540116</c:v>
                </c:pt>
                <c:pt idx="1302">
                  <c:v>0.7720909</c:v>
                </c:pt>
                <c:pt idx="1303">
                  <c:v>0.7720909</c:v>
                </c:pt>
                <c:pt idx="1305">
                  <c:v>0.7720909</c:v>
                </c:pt>
                <c:pt idx="1306">
                  <c:v>0.7720909</c:v>
                </c:pt>
                <c:pt idx="1308">
                  <c:v>0.7901701</c:v>
                </c:pt>
                <c:pt idx="1309">
                  <c:v>0.7901701</c:v>
                </c:pt>
                <c:pt idx="1311">
                  <c:v>0.7901701</c:v>
                </c:pt>
                <c:pt idx="1312">
                  <c:v>0.7901701</c:v>
                </c:pt>
                <c:pt idx="1314">
                  <c:v>0.8082494</c:v>
                </c:pt>
                <c:pt idx="1315">
                  <c:v>0.8082494</c:v>
                </c:pt>
                <c:pt idx="1317">
                  <c:v>0.8263286</c:v>
                </c:pt>
                <c:pt idx="1318">
                  <c:v>0.8263286</c:v>
                </c:pt>
                <c:pt idx="1320">
                  <c:v>0.8444078</c:v>
                </c:pt>
                <c:pt idx="1321">
                  <c:v>0.8444078</c:v>
                </c:pt>
                <c:pt idx="1323">
                  <c:v>0.8444078</c:v>
                </c:pt>
                <c:pt idx="1324">
                  <c:v>0.8444078</c:v>
                </c:pt>
                <c:pt idx="1326">
                  <c:v>0.8624871</c:v>
                </c:pt>
                <c:pt idx="1327">
                  <c:v>0.8624871</c:v>
                </c:pt>
                <c:pt idx="1329">
                  <c:v>0.8805663</c:v>
                </c:pt>
                <c:pt idx="1330">
                  <c:v>0.8805663</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0.3020306</c:v>
                </c:pt>
                <c:pt idx="1399">
                  <c:v>0.3020306</c:v>
                </c:pt>
                <c:pt idx="1401">
                  <c:v>0.3201099</c:v>
                </c:pt>
                <c:pt idx="1402">
                  <c:v>0.3201099</c:v>
                </c:pt>
                <c:pt idx="1404">
                  <c:v>0.3201099</c:v>
                </c:pt>
                <c:pt idx="1405">
                  <c:v>0.3201099</c:v>
                </c:pt>
                <c:pt idx="1407">
                  <c:v>0.3381891</c:v>
                </c:pt>
                <c:pt idx="1408">
                  <c:v>0.3381891</c:v>
                </c:pt>
                <c:pt idx="1410">
                  <c:v>0.3562683</c:v>
                </c:pt>
                <c:pt idx="1411">
                  <c:v>0.3562683</c:v>
                </c:pt>
                <c:pt idx="1413">
                  <c:v>0.3743476</c:v>
                </c:pt>
                <c:pt idx="1414">
                  <c:v>0.3743476</c:v>
                </c:pt>
                <c:pt idx="1416">
                  <c:v>0.3743476</c:v>
                </c:pt>
                <c:pt idx="1417">
                  <c:v>0.3743476</c:v>
                </c:pt>
                <c:pt idx="1419">
                  <c:v>0.3924268</c:v>
                </c:pt>
                <c:pt idx="1420">
                  <c:v>0.3924268</c:v>
                </c:pt>
                <c:pt idx="1422">
                  <c:v>0.3924268</c:v>
                </c:pt>
                <c:pt idx="1423">
                  <c:v>0.3924268</c:v>
                </c:pt>
                <c:pt idx="1425">
                  <c:v>0.4105061</c:v>
                </c:pt>
                <c:pt idx="1426">
                  <c:v>0.4105061</c:v>
                </c:pt>
                <c:pt idx="1428">
                  <c:v>0.4105061</c:v>
                </c:pt>
                <c:pt idx="1429">
                  <c:v>0.4105061</c:v>
                </c:pt>
                <c:pt idx="1431">
                  <c:v>0.4285853</c:v>
                </c:pt>
                <c:pt idx="1432">
                  <c:v>0.4285853</c:v>
                </c:pt>
                <c:pt idx="1434">
                  <c:v>0.4285853</c:v>
                </c:pt>
                <c:pt idx="1435">
                  <c:v>0.4285853</c:v>
                </c:pt>
                <c:pt idx="1437">
                  <c:v>0.4466646</c:v>
                </c:pt>
                <c:pt idx="1438">
                  <c:v>0.4466646</c:v>
                </c:pt>
                <c:pt idx="1440">
                  <c:v>0.4647438</c:v>
                </c:pt>
                <c:pt idx="1441">
                  <c:v>0.4647438</c:v>
                </c:pt>
                <c:pt idx="1443">
                  <c:v>0.4647438</c:v>
                </c:pt>
                <c:pt idx="1444">
                  <c:v>0.4647438</c:v>
                </c:pt>
                <c:pt idx="1446">
                  <c:v>0.482823</c:v>
                </c:pt>
                <c:pt idx="1447">
                  <c:v>0.482823</c:v>
                </c:pt>
                <c:pt idx="1449">
                  <c:v>0.482823</c:v>
                </c:pt>
                <c:pt idx="1450">
                  <c:v>0.482823</c:v>
                </c:pt>
                <c:pt idx="1452">
                  <c:v>0.5009023</c:v>
                </c:pt>
                <c:pt idx="1453">
                  <c:v>0.5009023</c:v>
                </c:pt>
                <c:pt idx="1455">
                  <c:v>0.5009023</c:v>
                </c:pt>
                <c:pt idx="1456">
                  <c:v>0.5009023</c:v>
                </c:pt>
                <c:pt idx="1458">
                  <c:v>0.5189815</c:v>
                </c:pt>
                <c:pt idx="1459">
                  <c:v>0.5189815</c:v>
                </c:pt>
                <c:pt idx="1461">
                  <c:v>0.5189815</c:v>
                </c:pt>
                <c:pt idx="1462">
                  <c:v>0.5189815</c:v>
                </c:pt>
                <c:pt idx="1464">
                  <c:v>0.5370608</c:v>
                </c:pt>
                <c:pt idx="1465">
                  <c:v>0.5370608</c:v>
                </c:pt>
                <c:pt idx="1467">
                  <c:v>0.5370608</c:v>
                </c:pt>
                <c:pt idx="1468">
                  <c:v>0.5370608</c:v>
                </c:pt>
                <c:pt idx="1470">
                  <c:v>0.55514</c:v>
                </c:pt>
                <c:pt idx="1471">
                  <c:v>0.55514</c:v>
                </c:pt>
                <c:pt idx="1473">
                  <c:v>0.55514</c:v>
                </c:pt>
                <c:pt idx="1474">
                  <c:v>0.55514</c:v>
                </c:pt>
                <c:pt idx="1476">
                  <c:v>0.5732192</c:v>
                </c:pt>
                <c:pt idx="1477">
                  <c:v>0.5732192</c:v>
                </c:pt>
                <c:pt idx="1479">
                  <c:v>0.5732192</c:v>
                </c:pt>
                <c:pt idx="1480">
                  <c:v>0.5732192</c:v>
                </c:pt>
                <c:pt idx="1482">
                  <c:v>0.5912985</c:v>
                </c:pt>
                <c:pt idx="1483">
                  <c:v>0.5912985</c:v>
                </c:pt>
                <c:pt idx="1485">
                  <c:v>0.5912985</c:v>
                </c:pt>
                <c:pt idx="1486">
                  <c:v>0.5912985</c:v>
                </c:pt>
                <c:pt idx="1488">
                  <c:v>0.6093777</c:v>
                </c:pt>
                <c:pt idx="1489">
                  <c:v>0.6093777</c:v>
                </c:pt>
                <c:pt idx="1491">
                  <c:v>0.6093777</c:v>
                </c:pt>
                <c:pt idx="1492">
                  <c:v>0.6093777</c:v>
                </c:pt>
                <c:pt idx="1494">
                  <c:v>0.627457</c:v>
                </c:pt>
                <c:pt idx="1495">
                  <c:v>0.627457</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0.934804</c:v>
                </c:pt>
                <c:pt idx="1624">
                  <c:v>0.934804</c:v>
                </c:pt>
                <c:pt idx="1626">
                  <c:v>0.9528833</c:v>
                </c:pt>
                <c:pt idx="1627">
                  <c:v>0.9528833</c:v>
                </c:pt>
                <c:pt idx="1629">
                  <c:v>0.9709625</c:v>
                </c:pt>
                <c:pt idx="1630">
                  <c:v>0.9709625</c:v>
                </c:pt>
                <c:pt idx="1632">
                  <c:v>0.9890418</c:v>
                </c:pt>
                <c:pt idx="1633">
                  <c:v>0.9890418</c:v>
                </c:pt>
                <c:pt idx="1635">
                  <c:v>1.007121</c:v>
                </c:pt>
                <c:pt idx="1636">
                  <c:v>1.007121</c:v>
                </c:pt>
                <c:pt idx="1638">
                  <c:v>0</c:v>
                </c:pt>
                <c:pt idx="1639">
                  <c:v>0</c:v>
                </c:pt>
                <c:pt idx="1641">
                  <c:v>0</c:v>
                </c:pt>
                <c:pt idx="1642">
                  <c:v>0</c:v>
                </c:pt>
                <c:pt idx="1644">
                  <c:v>0</c:v>
                </c:pt>
                <c:pt idx="1645">
                  <c:v>0</c:v>
                </c:pt>
                <c:pt idx="1647">
                  <c:v>0</c:v>
                </c:pt>
                <c:pt idx="1648">
                  <c:v>0</c:v>
                </c:pt>
                <c:pt idx="1650">
                  <c:v>0</c:v>
                </c:pt>
                <c:pt idx="1651">
                  <c:v>0</c:v>
                </c:pt>
                <c:pt idx="1653">
                  <c:v>1.0252002</c:v>
                </c:pt>
                <c:pt idx="1654">
                  <c:v>1.0252002</c:v>
                </c:pt>
                <c:pt idx="1656">
                  <c:v>1.0432795</c:v>
                </c:pt>
                <c:pt idx="1657">
                  <c:v>1.0432795</c:v>
                </c:pt>
                <c:pt idx="1659">
                  <c:v>1.0613587</c:v>
                </c:pt>
                <c:pt idx="1660">
                  <c:v>1.0613587</c:v>
                </c:pt>
                <c:pt idx="1662">
                  <c:v>1.079438</c:v>
                </c:pt>
                <c:pt idx="1663">
                  <c:v>1.079438</c:v>
                </c:pt>
                <c:pt idx="1665">
                  <c:v>1.0975172</c:v>
                </c:pt>
                <c:pt idx="1666">
                  <c:v>1.0975172</c:v>
                </c:pt>
                <c:pt idx="1668">
                  <c:v>1.1155964</c:v>
                </c:pt>
                <c:pt idx="1669">
                  <c:v>1.1155964</c:v>
                </c:pt>
                <c:pt idx="1671">
                  <c:v>1.1336757</c:v>
                </c:pt>
                <c:pt idx="1672">
                  <c:v>1.1336757</c:v>
                </c:pt>
                <c:pt idx="1674">
                  <c:v>1.1517549</c:v>
                </c:pt>
                <c:pt idx="1675">
                  <c:v>1.1517549</c:v>
                </c:pt>
                <c:pt idx="1677">
                  <c:v>1.1698342</c:v>
                </c:pt>
                <c:pt idx="1678">
                  <c:v>1.1698342</c:v>
                </c:pt>
                <c:pt idx="1680">
                  <c:v>1.1879134</c:v>
                </c:pt>
                <c:pt idx="1681">
                  <c:v>1.1879134</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-0.6742483</c:v>
                </c:pt>
                <c:pt idx="1927">
                  <c:v>-0.6742483</c:v>
                </c:pt>
                <c:pt idx="1929">
                  <c:v>-0.6561691</c:v>
                </c:pt>
                <c:pt idx="1930">
                  <c:v>-0.6561691</c:v>
                </c:pt>
                <c:pt idx="1932">
                  <c:v>-0.6380899</c:v>
                </c:pt>
                <c:pt idx="1933">
                  <c:v>-0.6380899</c:v>
                </c:pt>
                <c:pt idx="1935">
                  <c:v>-0.6200106</c:v>
                </c:pt>
                <c:pt idx="1936">
                  <c:v>-0.6200106</c:v>
                </c:pt>
                <c:pt idx="1938">
                  <c:v>-0.6019314</c:v>
                </c:pt>
                <c:pt idx="1939">
                  <c:v>-0.6019314</c:v>
                </c:pt>
                <c:pt idx="1941">
                  <c:v>-0.6019314</c:v>
                </c:pt>
                <c:pt idx="1942">
                  <c:v>-0.6019314</c:v>
                </c:pt>
                <c:pt idx="1944">
                  <c:v>-0.5838521</c:v>
                </c:pt>
                <c:pt idx="1945">
                  <c:v>-0.5838521</c:v>
                </c:pt>
                <c:pt idx="1947">
                  <c:v>-0.5838521</c:v>
                </c:pt>
                <c:pt idx="1948">
                  <c:v>-0.5838521</c:v>
                </c:pt>
                <c:pt idx="1950">
                  <c:v>-0.5657729</c:v>
                </c:pt>
                <c:pt idx="1951">
                  <c:v>-0.5657729</c:v>
                </c:pt>
                <c:pt idx="1953">
                  <c:v>-0.5657729</c:v>
                </c:pt>
                <c:pt idx="1954">
                  <c:v>-0.5657729</c:v>
                </c:pt>
                <c:pt idx="1956">
                  <c:v>-0.5476937</c:v>
                </c:pt>
                <c:pt idx="1957">
                  <c:v>-0.5476937</c:v>
                </c:pt>
                <c:pt idx="1959">
                  <c:v>-0.5296144</c:v>
                </c:pt>
                <c:pt idx="1960">
                  <c:v>-0.5296144</c:v>
                </c:pt>
                <c:pt idx="1962">
                  <c:v>-0.5296144</c:v>
                </c:pt>
                <c:pt idx="1963">
                  <c:v>-0.5296144</c:v>
                </c:pt>
                <c:pt idx="1965">
                  <c:v>-0.5115352</c:v>
                </c:pt>
                <c:pt idx="1966">
                  <c:v>-0.5115352</c:v>
                </c:pt>
                <c:pt idx="1968">
                  <c:v>-0.5115352</c:v>
                </c:pt>
                <c:pt idx="1969">
                  <c:v>-0.5115352</c:v>
                </c:pt>
                <c:pt idx="1971">
                  <c:v>-0.5115352</c:v>
                </c:pt>
                <c:pt idx="1972">
                  <c:v>-0.5115352</c:v>
                </c:pt>
                <c:pt idx="1974">
                  <c:v>-0.4934559</c:v>
                </c:pt>
                <c:pt idx="1975">
                  <c:v>-0.4934559</c:v>
                </c:pt>
                <c:pt idx="1977">
                  <c:v>-0.4753767</c:v>
                </c:pt>
                <c:pt idx="1978">
                  <c:v>-0.4753767</c:v>
                </c:pt>
                <c:pt idx="1980">
                  <c:v>-0.4572975</c:v>
                </c:pt>
                <c:pt idx="1981">
                  <c:v>-0.4572975</c:v>
                </c:pt>
              </c:numCache>
            </c:numRef>
          </c:yVal>
        </c:ser>
        <c:ser>
          <c:idx val="2"/>
          <c:order val="2"/>
          <c:tx>
            <c:v>Around benchmark</c:v>
          </c:tx>
          <c:spPr>
            <a:ln cap="flat" w="38100">
              <a:solidFill>
                <a:srgbClr val="C6C2B9"/>
              </a:solidFill>
            </a:ln>
          </c:spPr>
          <c:marker>
            <c:symbol val="none"/>
          </c:marker>
          <c:xVal>
            <c:numRef>
              <c:f>'Map Fill'!$A$4618:$A$10109</c:f>
              <c:numCache>
                <c:formatCode>General</c:formatCode>
                <c:ptCount val="5492"/>
                <c:pt idx="0">
                  <c:v>0.7517929</c:v>
                </c:pt>
                <c:pt idx="1">
                  <c:v>0.7969908999999999</c:v>
                </c:pt>
                <c:pt idx="3">
                  <c:v>0.7819249</c:v>
                </c:pt>
                <c:pt idx="4">
                  <c:v>0.8030173</c:v>
                </c:pt>
                <c:pt idx="6">
                  <c:v>0.7909645</c:v>
                </c:pt>
                <c:pt idx="7">
                  <c:v>0.8060305</c:v>
                </c:pt>
                <c:pt idx="9">
                  <c:v>-0.7909645</c:v>
                </c:pt>
                <c:pt idx="10">
                  <c:v>-0.7789117</c:v>
                </c:pt>
                <c:pt idx="12">
                  <c:v>-0.8241096999999999</c:v>
                </c:pt>
                <c:pt idx="13">
                  <c:v>-0.8150701</c:v>
                </c:pt>
                <c:pt idx="15">
                  <c:v>-0.8843736</c:v>
                </c:pt>
                <c:pt idx="16">
                  <c:v>-0.8452021</c:v>
                </c:pt>
                <c:pt idx="18">
                  <c:v>-0.905466</c:v>
                </c:pt>
                <c:pt idx="19">
                  <c:v>-0.8512285000000001</c:v>
                </c:pt>
                <c:pt idx="21">
                  <c:v>-0.9114924</c:v>
                </c:pt>
                <c:pt idx="22">
                  <c:v>-0.8421889</c:v>
                </c:pt>
                <c:pt idx="24">
                  <c:v>-0.9114924</c:v>
                </c:pt>
                <c:pt idx="25">
                  <c:v>-0.8331493</c:v>
                </c:pt>
                <c:pt idx="27">
                  <c:v>-0.9114924</c:v>
                </c:pt>
                <c:pt idx="28">
                  <c:v>-0.8512285000000001</c:v>
                </c:pt>
                <c:pt idx="30">
                  <c:v>-0.9175188</c:v>
                </c:pt>
                <c:pt idx="31">
                  <c:v>-0.8662945</c:v>
                </c:pt>
                <c:pt idx="33">
                  <c:v>-0.9175188</c:v>
                </c:pt>
                <c:pt idx="34">
                  <c:v>-0.8452021</c:v>
                </c:pt>
                <c:pt idx="36">
                  <c:v>-0.9325848</c:v>
                </c:pt>
                <c:pt idx="37">
                  <c:v>-0.8512285000000001</c:v>
                </c:pt>
                <c:pt idx="39">
                  <c:v>-0.9446376</c:v>
                </c:pt>
                <c:pt idx="40">
                  <c:v>-0.8331493</c:v>
                </c:pt>
                <c:pt idx="42">
                  <c:v>-0.9476508</c:v>
                </c:pt>
                <c:pt idx="43">
                  <c:v>-0.8602681</c:v>
                </c:pt>
                <c:pt idx="45">
                  <c:v>-0.9536772</c:v>
                </c:pt>
                <c:pt idx="46">
                  <c:v>-0.8271229</c:v>
                </c:pt>
                <c:pt idx="48">
                  <c:v>-0.9566904000000001</c:v>
                </c:pt>
                <c:pt idx="49">
                  <c:v>-0.8331493</c:v>
                </c:pt>
                <c:pt idx="51">
                  <c:v>-0.950664</c:v>
                </c:pt>
                <c:pt idx="52">
                  <c:v>-0.7879513</c:v>
                </c:pt>
                <c:pt idx="54">
                  <c:v>-0.9627168</c:v>
                </c:pt>
                <c:pt idx="55">
                  <c:v>-0.7758985</c:v>
                </c:pt>
                <c:pt idx="57">
                  <c:v>-0.9627168</c:v>
                </c:pt>
                <c:pt idx="58">
                  <c:v>-0.7758985</c:v>
                </c:pt>
                <c:pt idx="60">
                  <c:v>-0.9627168</c:v>
                </c:pt>
                <c:pt idx="61">
                  <c:v>-0.7849381</c:v>
                </c:pt>
                <c:pt idx="63">
                  <c:v>-0.9597036</c:v>
                </c:pt>
                <c:pt idx="64">
                  <c:v>-0.8060305</c:v>
                </c:pt>
                <c:pt idx="66">
                  <c:v>-0.96573</c:v>
                </c:pt>
                <c:pt idx="67">
                  <c:v>-0.8090437</c:v>
                </c:pt>
                <c:pt idx="69">
                  <c:v>-0.9747696</c:v>
                </c:pt>
                <c:pt idx="70">
                  <c:v>-0.8090437</c:v>
                </c:pt>
                <c:pt idx="72">
                  <c:v>-0.9838092000000001</c:v>
                </c:pt>
                <c:pt idx="73">
                  <c:v>-0.8120569</c:v>
                </c:pt>
                <c:pt idx="75">
                  <c:v>-0.980796</c:v>
                </c:pt>
                <c:pt idx="76">
                  <c:v>-0.8120569</c:v>
                </c:pt>
                <c:pt idx="78">
                  <c:v>-0.9838092000000001</c:v>
                </c:pt>
                <c:pt idx="79">
                  <c:v>-0.8030173</c:v>
                </c:pt>
                <c:pt idx="81">
                  <c:v>-0.9838092000000001</c:v>
                </c:pt>
                <c:pt idx="82">
                  <c:v>-0.7939777</c:v>
                </c:pt>
                <c:pt idx="84">
                  <c:v>-0.980796</c:v>
                </c:pt>
                <c:pt idx="85">
                  <c:v>-0.7789117</c:v>
                </c:pt>
                <c:pt idx="87">
                  <c:v>-0.9747696</c:v>
                </c:pt>
                <c:pt idx="88">
                  <c:v>-0.8331493</c:v>
                </c:pt>
                <c:pt idx="90">
                  <c:v>-0.7819249</c:v>
                </c:pt>
                <c:pt idx="91">
                  <c:v>-0.7668589</c:v>
                </c:pt>
                <c:pt idx="93">
                  <c:v>-0.9777828</c:v>
                </c:pt>
                <c:pt idx="94">
                  <c:v>-0.8271229</c:v>
                </c:pt>
                <c:pt idx="96">
                  <c:v>-0.7789117</c:v>
                </c:pt>
                <c:pt idx="97">
                  <c:v>-0.7758985</c:v>
                </c:pt>
                <c:pt idx="99">
                  <c:v>-0.980796</c:v>
                </c:pt>
                <c:pt idx="100">
                  <c:v>-0.8482153</c:v>
                </c:pt>
                <c:pt idx="102">
                  <c:v>-0.9687432</c:v>
                </c:pt>
                <c:pt idx="103">
                  <c:v>-0.8783473000000001</c:v>
                </c:pt>
                <c:pt idx="105">
                  <c:v>-0.9687432</c:v>
                </c:pt>
                <c:pt idx="106">
                  <c:v>-0.8964264</c:v>
                </c:pt>
                <c:pt idx="108">
                  <c:v>-0.9627168</c:v>
                </c:pt>
                <c:pt idx="109">
                  <c:v>-0.9536772</c:v>
                </c:pt>
                <c:pt idx="111">
                  <c:v>0.1220345</c:v>
                </c:pt>
                <c:pt idx="112">
                  <c:v>0.2064041</c:v>
                </c:pt>
                <c:pt idx="114">
                  <c:v>0.1672325</c:v>
                </c:pt>
                <c:pt idx="115">
                  <c:v>0.2094173</c:v>
                </c:pt>
                <c:pt idx="117">
                  <c:v>1.908861</c:v>
                </c:pt>
                <c:pt idx="118">
                  <c:v>1.938993</c:v>
                </c:pt>
                <c:pt idx="120">
                  <c:v>1.9148874</c:v>
                </c:pt>
                <c:pt idx="121">
                  <c:v>1.9570722</c:v>
                </c:pt>
                <c:pt idx="123">
                  <c:v>1.9148874</c:v>
                </c:pt>
                <c:pt idx="124">
                  <c:v>1.938993</c:v>
                </c:pt>
                <c:pt idx="126">
                  <c:v>1.9510458</c:v>
                </c:pt>
                <c:pt idx="127">
                  <c:v>1.9781646</c:v>
                </c:pt>
                <c:pt idx="129">
                  <c:v>1.8968082</c:v>
                </c:pt>
                <c:pt idx="130">
                  <c:v>2.0293889</c:v>
                </c:pt>
                <c:pt idx="132">
                  <c:v>1.9028346</c:v>
                </c:pt>
                <c:pt idx="133">
                  <c:v>2.0414417</c:v>
                </c:pt>
                <c:pt idx="135">
                  <c:v>1.893795</c:v>
                </c:pt>
                <c:pt idx="136">
                  <c:v>2.0595209</c:v>
                </c:pt>
                <c:pt idx="138">
                  <c:v>1.5924752</c:v>
                </c:pt>
                <c:pt idx="139">
                  <c:v>1.6436996</c:v>
                </c:pt>
                <c:pt idx="141">
                  <c:v>1.863663</c:v>
                </c:pt>
                <c:pt idx="142">
                  <c:v>1.8727026</c:v>
                </c:pt>
                <c:pt idx="144">
                  <c:v>1.893795</c:v>
                </c:pt>
                <c:pt idx="145">
                  <c:v>2.0776001</c:v>
                </c:pt>
                <c:pt idx="147">
                  <c:v>1.6015148</c:v>
                </c:pt>
                <c:pt idx="148">
                  <c:v>1.7160163</c:v>
                </c:pt>
                <c:pt idx="150">
                  <c:v>1.8666762</c:v>
                </c:pt>
                <c:pt idx="151">
                  <c:v>1.8998214</c:v>
                </c:pt>
                <c:pt idx="153">
                  <c:v>1.908861</c:v>
                </c:pt>
                <c:pt idx="154">
                  <c:v>2.0956793</c:v>
                </c:pt>
                <c:pt idx="156">
                  <c:v>1.6105544</c:v>
                </c:pt>
                <c:pt idx="157">
                  <c:v>1.7461483</c:v>
                </c:pt>
                <c:pt idx="159">
                  <c:v>1.863663</c:v>
                </c:pt>
                <c:pt idx="160">
                  <c:v>2.1197849</c:v>
                </c:pt>
                <c:pt idx="162">
                  <c:v>1.6165808</c:v>
                </c:pt>
                <c:pt idx="163">
                  <c:v>2.1348509</c:v>
                </c:pt>
                <c:pt idx="165">
                  <c:v>1.6165808</c:v>
                </c:pt>
                <c:pt idx="166">
                  <c:v>2.1469037</c:v>
                </c:pt>
                <c:pt idx="168">
                  <c:v>1.6226072</c:v>
                </c:pt>
                <c:pt idx="169">
                  <c:v>2.1589565</c:v>
                </c:pt>
                <c:pt idx="171">
                  <c:v>1.6226072</c:v>
                </c:pt>
                <c:pt idx="172">
                  <c:v>2.1710092</c:v>
                </c:pt>
                <c:pt idx="174">
                  <c:v>1.6226072</c:v>
                </c:pt>
                <c:pt idx="175">
                  <c:v>2.1770356</c:v>
                </c:pt>
                <c:pt idx="177">
                  <c:v>1.6226072</c:v>
                </c:pt>
                <c:pt idx="178">
                  <c:v>2.183062</c:v>
                </c:pt>
                <c:pt idx="180">
                  <c:v>1.6376732</c:v>
                </c:pt>
                <c:pt idx="181">
                  <c:v>2.1890884</c:v>
                </c:pt>
                <c:pt idx="183">
                  <c:v>1.63466</c:v>
                </c:pt>
                <c:pt idx="184">
                  <c:v>2.1890884</c:v>
                </c:pt>
                <c:pt idx="186">
                  <c:v>1.6376732</c:v>
                </c:pt>
                <c:pt idx="187">
                  <c:v>2.1800488</c:v>
                </c:pt>
                <c:pt idx="189">
                  <c:v>1.6467128</c:v>
                </c:pt>
                <c:pt idx="190">
                  <c:v>2.1800488</c:v>
                </c:pt>
                <c:pt idx="192">
                  <c:v>1.664792</c:v>
                </c:pt>
                <c:pt idx="193">
                  <c:v>2.167996</c:v>
                </c:pt>
                <c:pt idx="195">
                  <c:v>1.6888975</c:v>
                </c:pt>
                <c:pt idx="196">
                  <c:v>2.167996</c:v>
                </c:pt>
                <c:pt idx="198">
                  <c:v>1.7371087</c:v>
                </c:pt>
                <c:pt idx="199">
                  <c:v>2.1649828</c:v>
                </c:pt>
                <c:pt idx="201">
                  <c:v>1.7792935</c:v>
                </c:pt>
                <c:pt idx="202">
                  <c:v>2.1469037</c:v>
                </c:pt>
                <c:pt idx="204">
                  <c:v>1.7943595</c:v>
                </c:pt>
                <c:pt idx="205">
                  <c:v>2.1408773</c:v>
                </c:pt>
                <c:pt idx="207">
                  <c:v>1.8003859</c:v>
                </c:pt>
                <c:pt idx="208">
                  <c:v>2.0474681</c:v>
                </c:pt>
                <c:pt idx="210">
                  <c:v>2.0745869</c:v>
                </c:pt>
                <c:pt idx="211">
                  <c:v>2.1469037</c:v>
                </c:pt>
                <c:pt idx="213">
                  <c:v>1.8244915</c:v>
                </c:pt>
                <c:pt idx="214">
                  <c:v>2.0293889</c:v>
                </c:pt>
                <c:pt idx="216">
                  <c:v>2.0836265</c:v>
                </c:pt>
                <c:pt idx="217">
                  <c:v>2.1438905</c:v>
                </c:pt>
                <c:pt idx="219">
                  <c:v>1.8395575</c:v>
                </c:pt>
                <c:pt idx="220">
                  <c:v>2.0113097</c:v>
                </c:pt>
                <c:pt idx="222">
                  <c:v>2.0926661</c:v>
                </c:pt>
                <c:pt idx="223">
                  <c:v>2.1438905</c:v>
                </c:pt>
                <c:pt idx="225">
                  <c:v>1.8576366</c:v>
                </c:pt>
                <c:pt idx="226">
                  <c:v>1.893795</c:v>
                </c:pt>
                <c:pt idx="228">
                  <c:v>1.9179006</c:v>
                </c:pt>
                <c:pt idx="229">
                  <c:v>2.0052833</c:v>
                </c:pt>
                <c:pt idx="231">
                  <c:v>2.0986925</c:v>
                </c:pt>
                <c:pt idx="232">
                  <c:v>2.1438905</c:v>
                </c:pt>
                <c:pt idx="234">
                  <c:v>1.9269402</c:v>
                </c:pt>
                <c:pt idx="235">
                  <c:v>2.0173361</c:v>
                </c:pt>
                <c:pt idx="237">
                  <c:v>2.1017057</c:v>
                </c:pt>
                <c:pt idx="238">
                  <c:v>2.1288245</c:v>
                </c:pt>
                <c:pt idx="240">
                  <c:v>1.938993</c:v>
                </c:pt>
                <c:pt idx="241">
                  <c:v>2.0293889</c:v>
                </c:pt>
                <c:pt idx="243">
                  <c:v>2.1077321</c:v>
                </c:pt>
                <c:pt idx="244">
                  <c:v>2.1318377</c:v>
                </c:pt>
                <c:pt idx="246">
                  <c:v>1.9751514</c:v>
                </c:pt>
                <c:pt idx="247">
                  <c:v>1.9932306</c:v>
                </c:pt>
                <c:pt idx="249">
                  <c:v>2.1137585</c:v>
                </c:pt>
                <c:pt idx="250">
                  <c:v>2.1288245</c:v>
                </c:pt>
                <c:pt idx="252">
                  <c:v>2.1197849</c:v>
                </c:pt>
                <c:pt idx="253">
                  <c:v>2.1258113</c:v>
                </c:pt>
                <c:pt idx="255">
                  <c:v>-0.7397401</c:v>
                </c:pt>
                <c:pt idx="256">
                  <c:v>-0.7337137</c:v>
                </c:pt>
                <c:pt idx="258">
                  <c:v>-0.7427532999999999</c:v>
                </c:pt>
                <c:pt idx="259">
                  <c:v>-0.7307005</c:v>
                </c:pt>
                <c:pt idx="261">
                  <c:v>-0.7608325</c:v>
                </c:pt>
                <c:pt idx="262">
                  <c:v>-0.7156346</c:v>
                </c:pt>
                <c:pt idx="264">
                  <c:v>-0.7909645</c:v>
                </c:pt>
                <c:pt idx="265">
                  <c:v>-0.7096082</c:v>
                </c:pt>
                <c:pt idx="267">
                  <c:v>-0.8000041</c:v>
                </c:pt>
                <c:pt idx="268">
                  <c:v>-0.7035818</c:v>
                </c:pt>
                <c:pt idx="270">
                  <c:v>-0.7909645</c:v>
                </c:pt>
                <c:pt idx="271">
                  <c:v>-0.6915289999999999</c:v>
                </c:pt>
                <c:pt idx="273">
                  <c:v>-0.7758985</c:v>
                </c:pt>
                <c:pt idx="274">
                  <c:v>-0.6915289999999999</c:v>
                </c:pt>
                <c:pt idx="276">
                  <c:v>-0.7638457</c:v>
                </c:pt>
                <c:pt idx="277">
                  <c:v>-0.6945422</c:v>
                </c:pt>
                <c:pt idx="279">
                  <c:v>-0.7728853</c:v>
                </c:pt>
                <c:pt idx="280">
                  <c:v>-0.6945422</c:v>
                </c:pt>
                <c:pt idx="282">
                  <c:v>-0.7789117</c:v>
                </c:pt>
                <c:pt idx="283">
                  <c:v>-0.6824894</c:v>
                </c:pt>
                <c:pt idx="285">
                  <c:v>-0.7969908999999999</c:v>
                </c:pt>
                <c:pt idx="286">
                  <c:v>-0.6583838</c:v>
                </c:pt>
                <c:pt idx="288">
                  <c:v>-0.8030173</c:v>
                </c:pt>
                <c:pt idx="289">
                  <c:v>-0.6071594</c:v>
                </c:pt>
                <c:pt idx="291">
                  <c:v>-0.8391757</c:v>
                </c:pt>
                <c:pt idx="292">
                  <c:v>-0.5951066</c:v>
                </c:pt>
                <c:pt idx="294">
                  <c:v>-0.8421889</c:v>
                </c:pt>
                <c:pt idx="295">
                  <c:v>-0.5951066</c:v>
                </c:pt>
                <c:pt idx="297">
                  <c:v>-0.8452021</c:v>
                </c:pt>
                <c:pt idx="298">
                  <c:v>-0.5890802000000001</c:v>
                </c:pt>
                <c:pt idx="300">
                  <c:v>-0.8452021</c:v>
                </c:pt>
                <c:pt idx="301">
                  <c:v>-0.5830538</c:v>
                </c:pt>
                <c:pt idx="303">
                  <c:v>-0.8421889</c:v>
                </c:pt>
                <c:pt idx="304">
                  <c:v>-0.5830538</c:v>
                </c:pt>
                <c:pt idx="306">
                  <c:v>-0.8542417</c:v>
                </c:pt>
                <c:pt idx="307">
                  <c:v>-0.5770274</c:v>
                </c:pt>
                <c:pt idx="309">
                  <c:v>-0.8572549</c:v>
                </c:pt>
                <c:pt idx="310">
                  <c:v>-0.5770274</c:v>
                </c:pt>
                <c:pt idx="312">
                  <c:v>-0.8904</c:v>
                </c:pt>
                <c:pt idx="313">
                  <c:v>-0.5770274</c:v>
                </c:pt>
                <c:pt idx="315">
                  <c:v>-0.8904</c:v>
                </c:pt>
                <c:pt idx="316">
                  <c:v>-0.5770274</c:v>
                </c:pt>
                <c:pt idx="318">
                  <c:v>-0.8964264</c:v>
                </c:pt>
                <c:pt idx="319">
                  <c:v>-0.5800406</c:v>
                </c:pt>
                <c:pt idx="321">
                  <c:v>-0.935598</c:v>
                </c:pt>
                <c:pt idx="322">
                  <c:v>-0.571001</c:v>
                </c:pt>
                <c:pt idx="324">
                  <c:v>-0.96573</c:v>
                </c:pt>
                <c:pt idx="325">
                  <c:v>-0.5589483</c:v>
                </c:pt>
                <c:pt idx="327">
                  <c:v>-1.0500995</c:v>
                </c:pt>
                <c:pt idx="328">
                  <c:v>-1.0410599</c:v>
                </c:pt>
                <c:pt idx="330">
                  <c:v>-1.0290072</c:v>
                </c:pt>
                <c:pt idx="331">
                  <c:v>-1.0199676</c:v>
                </c:pt>
                <c:pt idx="333">
                  <c:v>-0.9717564</c:v>
                </c:pt>
                <c:pt idx="334">
                  <c:v>-0.5529219</c:v>
                </c:pt>
                <c:pt idx="336">
                  <c:v>-1.0500995</c:v>
                </c:pt>
                <c:pt idx="337">
                  <c:v>-0.9988752</c:v>
                </c:pt>
                <c:pt idx="339">
                  <c:v>-0.9747696</c:v>
                </c:pt>
                <c:pt idx="340">
                  <c:v>-0.5408691</c:v>
                </c:pt>
                <c:pt idx="342">
                  <c:v>-1.0922843</c:v>
                </c:pt>
                <c:pt idx="343">
                  <c:v>-0.5288163</c:v>
                </c:pt>
                <c:pt idx="345">
                  <c:v>-1.1013239</c:v>
                </c:pt>
                <c:pt idx="346">
                  <c:v>-0.5258031</c:v>
                </c:pt>
                <c:pt idx="348">
                  <c:v>-1.1043371</c:v>
                </c:pt>
                <c:pt idx="349">
                  <c:v>-0.5227899</c:v>
                </c:pt>
                <c:pt idx="351">
                  <c:v>-1.0952975</c:v>
                </c:pt>
                <c:pt idx="352">
                  <c:v>-0.5258031</c:v>
                </c:pt>
                <c:pt idx="354">
                  <c:v>-1.0922843</c:v>
                </c:pt>
                <c:pt idx="355">
                  <c:v>-0.5288163</c:v>
                </c:pt>
                <c:pt idx="357">
                  <c:v>-1.0802315</c:v>
                </c:pt>
                <c:pt idx="358">
                  <c:v>-0.5619614000000001</c:v>
                </c:pt>
                <c:pt idx="360">
                  <c:v>-1.0470863</c:v>
                </c:pt>
                <c:pt idx="361">
                  <c:v>-0.5770274</c:v>
                </c:pt>
                <c:pt idx="363">
                  <c:v>-1.0440731</c:v>
                </c:pt>
                <c:pt idx="364">
                  <c:v>-0.601133</c:v>
                </c:pt>
                <c:pt idx="366">
                  <c:v>-1.0440731</c:v>
                </c:pt>
                <c:pt idx="367">
                  <c:v>-0.6704366</c:v>
                </c:pt>
                <c:pt idx="369">
                  <c:v>-1.0410599</c:v>
                </c:pt>
                <c:pt idx="370">
                  <c:v>-0.6915289999999999</c:v>
                </c:pt>
                <c:pt idx="372">
                  <c:v>-1.0500995</c:v>
                </c:pt>
                <c:pt idx="373">
                  <c:v>-0.7337137</c:v>
                </c:pt>
                <c:pt idx="375">
                  <c:v>-1.0470863</c:v>
                </c:pt>
                <c:pt idx="376">
                  <c:v>-0.7578193</c:v>
                </c:pt>
                <c:pt idx="378">
                  <c:v>-1.0470863</c:v>
                </c:pt>
                <c:pt idx="379">
                  <c:v>-1.010928</c:v>
                </c:pt>
                <c:pt idx="381">
                  <c:v>-0.9627168</c:v>
                </c:pt>
                <c:pt idx="382">
                  <c:v>-0.8934132</c:v>
                </c:pt>
                <c:pt idx="384">
                  <c:v>-0.8723209</c:v>
                </c:pt>
                <c:pt idx="385">
                  <c:v>-0.7517929</c:v>
                </c:pt>
                <c:pt idx="387">
                  <c:v>-0.9536772</c:v>
                </c:pt>
                <c:pt idx="388">
                  <c:v>-0.8994396</c:v>
                </c:pt>
                <c:pt idx="390">
                  <c:v>-0.8391757</c:v>
                </c:pt>
                <c:pt idx="391">
                  <c:v>-0.8241096999999999</c:v>
                </c:pt>
                <c:pt idx="393">
                  <c:v>-0.7909645</c:v>
                </c:pt>
                <c:pt idx="394">
                  <c:v>-0.7638457</c:v>
                </c:pt>
                <c:pt idx="396">
                  <c:v>-0.96573</c:v>
                </c:pt>
                <c:pt idx="397">
                  <c:v>-0.9024528000000001</c:v>
                </c:pt>
                <c:pt idx="399">
                  <c:v>-0.7819249</c:v>
                </c:pt>
                <c:pt idx="400">
                  <c:v>-0.7668589</c:v>
                </c:pt>
                <c:pt idx="402">
                  <c:v>-0.9295716000000001</c:v>
                </c:pt>
                <c:pt idx="403">
                  <c:v>-0.8964264</c:v>
                </c:pt>
                <c:pt idx="405">
                  <c:v>-0.9084792</c:v>
                </c:pt>
                <c:pt idx="406">
                  <c:v>-0.9024528000000001</c:v>
                </c:pt>
                <c:pt idx="408">
                  <c:v>-1.0922843</c:v>
                </c:pt>
                <c:pt idx="409">
                  <c:v>-1.0802315</c:v>
                </c:pt>
                <c:pt idx="411">
                  <c:v>-1.0772183</c:v>
                </c:pt>
                <c:pt idx="412">
                  <c:v>-1.0320204</c:v>
                </c:pt>
                <c:pt idx="414">
                  <c:v>-1.0651655</c:v>
                </c:pt>
                <c:pt idx="415">
                  <c:v>-0.9928488</c:v>
                </c:pt>
                <c:pt idx="417">
                  <c:v>-0.8572549</c:v>
                </c:pt>
                <c:pt idx="418">
                  <c:v>-0.8391757</c:v>
                </c:pt>
                <c:pt idx="420">
                  <c:v>-1.0621523</c:v>
                </c:pt>
                <c:pt idx="421">
                  <c:v>-0.920532</c:v>
                </c:pt>
                <c:pt idx="423">
                  <c:v>-0.8331493</c:v>
                </c:pt>
                <c:pt idx="424">
                  <c:v>-0.7939777</c:v>
                </c:pt>
                <c:pt idx="426">
                  <c:v>-1.0711919</c:v>
                </c:pt>
                <c:pt idx="427">
                  <c:v>-0.8964264</c:v>
                </c:pt>
                <c:pt idx="429">
                  <c:v>-0.8632813</c:v>
                </c:pt>
                <c:pt idx="430">
                  <c:v>-0.8241096999999999</c:v>
                </c:pt>
                <c:pt idx="432">
                  <c:v>-0.8120569</c:v>
                </c:pt>
                <c:pt idx="433">
                  <c:v>-0.7969908999999999</c:v>
                </c:pt>
                <c:pt idx="435">
                  <c:v>-0.7789117</c:v>
                </c:pt>
                <c:pt idx="436">
                  <c:v>-0.7728853</c:v>
                </c:pt>
                <c:pt idx="438">
                  <c:v>-1.0862579</c:v>
                </c:pt>
                <c:pt idx="439">
                  <c:v>-0.8934132</c:v>
                </c:pt>
                <c:pt idx="441">
                  <c:v>-0.8843736</c:v>
                </c:pt>
                <c:pt idx="442">
                  <c:v>-0.8813604</c:v>
                </c:pt>
                <c:pt idx="444">
                  <c:v>-0.8723209</c:v>
                </c:pt>
                <c:pt idx="445">
                  <c:v>-0.8241096999999999</c:v>
                </c:pt>
                <c:pt idx="447">
                  <c:v>-0.7005686</c:v>
                </c:pt>
                <c:pt idx="448">
                  <c:v>-0.6945422</c:v>
                </c:pt>
                <c:pt idx="450">
                  <c:v>-0.6824894</c:v>
                </c:pt>
                <c:pt idx="451">
                  <c:v>-0.6704366</c:v>
                </c:pt>
                <c:pt idx="453">
                  <c:v>-1.55933</c:v>
                </c:pt>
                <c:pt idx="454">
                  <c:v>-1.5563168</c:v>
                </c:pt>
                <c:pt idx="456">
                  <c:v>-1.1615879</c:v>
                </c:pt>
                <c:pt idx="457">
                  <c:v>-0.8693077</c:v>
                </c:pt>
                <c:pt idx="459">
                  <c:v>-0.8572549</c:v>
                </c:pt>
                <c:pt idx="460">
                  <c:v>-0.8120569</c:v>
                </c:pt>
                <c:pt idx="462">
                  <c:v>-0.7397401</c:v>
                </c:pt>
                <c:pt idx="463">
                  <c:v>-0.6674234</c:v>
                </c:pt>
                <c:pt idx="465">
                  <c:v>-1.5774092</c:v>
                </c:pt>
                <c:pt idx="466">
                  <c:v>-1.5563168</c:v>
                </c:pt>
                <c:pt idx="468">
                  <c:v>-1.544264</c:v>
                </c:pt>
                <c:pt idx="469">
                  <c:v>-0.8361625</c:v>
                </c:pt>
                <c:pt idx="471">
                  <c:v>-0.7939777</c:v>
                </c:pt>
                <c:pt idx="472">
                  <c:v>-0.7789117</c:v>
                </c:pt>
                <c:pt idx="474">
                  <c:v>-0.7216609</c:v>
                </c:pt>
                <c:pt idx="475">
                  <c:v>-0.6945422</c:v>
                </c:pt>
                <c:pt idx="477">
                  <c:v>-1.5653564</c:v>
                </c:pt>
                <c:pt idx="478">
                  <c:v>-0.7337137</c:v>
                </c:pt>
                <c:pt idx="480">
                  <c:v>-0.706595</c:v>
                </c:pt>
                <c:pt idx="481">
                  <c:v>-0.6945422</c:v>
                </c:pt>
                <c:pt idx="483">
                  <c:v>-1.5623432</c:v>
                </c:pt>
                <c:pt idx="484">
                  <c:v>-0.9898356</c:v>
                </c:pt>
                <c:pt idx="486">
                  <c:v>-0.9627168</c:v>
                </c:pt>
                <c:pt idx="487">
                  <c:v>-0.6885158</c:v>
                </c:pt>
                <c:pt idx="489">
                  <c:v>-1.6015148</c:v>
                </c:pt>
                <c:pt idx="490">
                  <c:v>-1.5985016</c:v>
                </c:pt>
                <c:pt idx="492">
                  <c:v>-1.55933</c:v>
                </c:pt>
                <c:pt idx="493">
                  <c:v>-0.9928488</c:v>
                </c:pt>
                <c:pt idx="495">
                  <c:v>-0.950664</c:v>
                </c:pt>
                <c:pt idx="496">
                  <c:v>-0.676463</c:v>
                </c:pt>
                <c:pt idx="498">
                  <c:v>-1.55933</c:v>
                </c:pt>
                <c:pt idx="499">
                  <c:v>-0.9868224</c:v>
                </c:pt>
                <c:pt idx="501">
                  <c:v>-0.9476508</c:v>
                </c:pt>
                <c:pt idx="502">
                  <c:v>-0.6855026</c:v>
                </c:pt>
                <c:pt idx="504">
                  <c:v>-1.5352244</c:v>
                </c:pt>
                <c:pt idx="505">
                  <c:v>-1.0139412</c:v>
                </c:pt>
                <c:pt idx="507">
                  <c:v>-0.9175188</c:v>
                </c:pt>
                <c:pt idx="508">
                  <c:v>-0.7126214</c:v>
                </c:pt>
                <c:pt idx="510">
                  <c:v>-1.5412508</c:v>
                </c:pt>
                <c:pt idx="511">
                  <c:v>-1.0380468</c:v>
                </c:pt>
                <c:pt idx="513">
                  <c:v>-0.8934132</c:v>
                </c:pt>
                <c:pt idx="514">
                  <c:v>-0.7216609</c:v>
                </c:pt>
                <c:pt idx="516">
                  <c:v>-1.5352244</c:v>
                </c:pt>
                <c:pt idx="517">
                  <c:v>-1.0742051</c:v>
                </c:pt>
                <c:pt idx="519">
                  <c:v>-0.8904</c:v>
                </c:pt>
                <c:pt idx="520">
                  <c:v>-0.7216609</c:v>
                </c:pt>
                <c:pt idx="522">
                  <c:v>-1.5713828</c:v>
                </c:pt>
                <c:pt idx="523">
                  <c:v>-1.55933</c:v>
                </c:pt>
                <c:pt idx="525">
                  <c:v>-1.5382376</c:v>
                </c:pt>
                <c:pt idx="526">
                  <c:v>-1.0802315</c:v>
                </c:pt>
                <c:pt idx="528">
                  <c:v>-0.8873868</c:v>
                </c:pt>
                <c:pt idx="529">
                  <c:v>-0.7939777</c:v>
                </c:pt>
                <c:pt idx="531">
                  <c:v>-0.7487797</c:v>
                </c:pt>
                <c:pt idx="532">
                  <c:v>-0.7276873</c:v>
                </c:pt>
                <c:pt idx="534">
                  <c:v>-1.5834356</c:v>
                </c:pt>
                <c:pt idx="535">
                  <c:v>-1.0621523</c:v>
                </c:pt>
                <c:pt idx="537">
                  <c:v>-0.8723209</c:v>
                </c:pt>
                <c:pt idx="538">
                  <c:v>-0.7849381</c:v>
                </c:pt>
                <c:pt idx="540">
                  <c:v>-1.5623432</c:v>
                </c:pt>
                <c:pt idx="541">
                  <c:v>-1.0350336</c:v>
                </c:pt>
                <c:pt idx="543">
                  <c:v>-0.8904</c:v>
                </c:pt>
                <c:pt idx="544">
                  <c:v>-0.8813604</c:v>
                </c:pt>
                <c:pt idx="546">
                  <c:v>-0.8632813</c:v>
                </c:pt>
                <c:pt idx="547">
                  <c:v>-0.8090437</c:v>
                </c:pt>
                <c:pt idx="549">
                  <c:v>-0.7427532999999999</c:v>
                </c:pt>
                <c:pt idx="550">
                  <c:v>-0.7367269</c:v>
                </c:pt>
                <c:pt idx="552">
                  <c:v>-1.5382376</c:v>
                </c:pt>
                <c:pt idx="553">
                  <c:v>-0.9928488</c:v>
                </c:pt>
                <c:pt idx="555">
                  <c:v>-0.935598</c:v>
                </c:pt>
                <c:pt idx="556">
                  <c:v>-0.9235452</c:v>
                </c:pt>
                <c:pt idx="558">
                  <c:v>-0.8904</c:v>
                </c:pt>
                <c:pt idx="559">
                  <c:v>-0.8843736</c:v>
                </c:pt>
                <c:pt idx="561">
                  <c:v>-0.7879513</c:v>
                </c:pt>
                <c:pt idx="562">
                  <c:v>-0.7487797</c:v>
                </c:pt>
                <c:pt idx="564">
                  <c:v>-0.7427532999999999</c:v>
                </c:pt>
                <c:pt idx="565">
                  <c:v>-0.7096082</c:v>
                </c:pt>
                <c:pt idx="567">
                  <c:v>-1.5141321</c:v>
                </c:pt>
                <c:pt idx="568">
                  <c:v>-0.9386112</c:v>
                </c:pt>
                <c:pt idx="570">
                  <c:v>-0.9265584</c:v>
                </c:pt>
                <c:pt idx="571">
                  <c:v>-0.8994396</c:v>
                </c:pt>
                <c:pt idx="573">
                  <c:v>-0.8391757</c:v>
                </c:pt>
                <c:pt idx="574">
                  <c:v>-0.7186477999999999</c:v>
                </c:pt>
                <c:pt idx="576">
                  <c:v>-1.4900265</c:v>
                </c:pt>
                <c:pt idx="577">
                  <c:v>-0.8813604</c:v>
                </c:pt>
                <c:pt idx="579">
                  <c:v>-0.7789117</c:v>
                </c:pt>
                <c:pt idx="580">
                  <c:v>-0.6583838</c:v>
                </c:pt>
                <c:pt idx="582">
                  <c:v>-1.4659209</c:v>
                </c:pt>
                <c:pt idx="583">
                  <c:v>-1.1947331</c:v>
                </c:pt>
                <c:pt idx="585">
                  <c:v>-1.1254295</c:v>
                </c:pt>
                <c:pt idx="586">
                  <c:v>-1.0892711</c:v>
                </c:pt>
                <c:pt idx="588">
                  <c:v>-1.0229808</c:v>
                </c:pt>
                <c:pt idx="589">
                  <c:v>-1.0018884</c:v>
                </c:pt>
                <c:pt idx="591">
                  <c:v>-0.9838092000000001</c:v>
                </c:pt>
                <c:pt idx="592">
                  <c:v>-0.920532</c:v>
                </c:pt>
                <c:pt idx="594">
                  <c:v>-0.8934132</c:v>
                </c:pt>
                <c:pt idx="595">
                  <c:v>-0.8542417</c:v>
                </c:pt>
                <c:pt idx="597">
                  <c:v>-0.7969908999999999</c:v>
                </c:pt>
                <c:pt idx="598">
                  <c:v>-0.7879513</c:v>
                </c:pt>
                <c:pt idx="600">
                  <c:v>-0.7638457</c:v>
                </c:pt>
                <c:pt idx="601">
                  <c:v>-0.6945422</c:v>
                </c:pt>
                <c:pt idx="603">
                  <c:v>-1.345393</c:v>
                </c:pt>
                <c:pt idx="604">
                  <c:v>-1.3212874</c:v>
                </c:pt>
                <c:pt idx="606">
                  <c:v>-1.315261</c:v>
                </c:pt>
                <c:pt idx="607">
                  <c:v>-1.2941686</c:v>
                </c:pt>
                <c:pt idx="609">
                  <c:v>-1.2760894</c:v>
                </c:pt>
                <c:pt idx="610">
                  <c:v>-1.2730762</c:v>
                </c:pt>
                <c:pt idx="612">
                  <c:v>-1.1947331</c:v>
                </c:pt>
                <c:pt idx="613">
                  <c:v>-1.0350336</c:v>
                </c:pt>
                <c:pt idx="615">
                  <c:v>-1.0079148</c:v>
                </c:pt>
                <c:pt idx="616">
                  <c:v>-0.9928488</c:v>
                </c:pt>
                <c:pt idx="618">
                  <c:v>-0.9777828</c:v>
                </c:pt>
                <c:pt idx="619">
                  <c:v>-0.9416244</c:v>
                </c:pt>
                <c:pt idx="621">
                  <c:v>-0.8723209</c:v>
                </c:pt>
                <c:pt idx="622">
                  <c:v>-0.8693077</c:v>
                </c:pt>
                <c:pt idx="624">
                  <c:v>-0.8482153</c:v>
                </c:pt>
                <c:pt idx="625">
                  <c:v>-0.8150701</c:v>
                </c:pt>
                <c:pt idx="627">
                  <c:v>-0.7969908999999999</c:v>
                </c:pt>
                <c:pt idx="628">
                  <c:v>-0.6915289999999999</c:v>
                </c:pt>
                <c:pt idx="630">
                  <c:v>-1.2519838</c:v>
                </c:pt>
                <c:pt idx="631">
                  <c:v>-1.209799</c:v>
                </c:pt>
                <c:pt idx="633">
                  <c:v>-1.1947331</c:v>
                </c:pt>
                <c:pt idx="634">
                  <c:v>-1.0531127</c:v>
                </c:pt>
                <c:pt idx="636">
                  <c:v>-0.9988752</c:v>
                </c:pt>
                <c:pt idx="637">
                  <c:v>-0.9717564</c:v>
                </c:pt>
                <c:pt idx="639">
                  <c:v>-0.9566904000000001</c:v>
                </c:pt>
                <c:pt idx="640">
                  <c:v>-0.9416244</c:v>
                </c:pt>
                <c:pt idx="642">
                  <c:v>-0.9024528000000001</c:v>
                </c:pt>
                <c:pt idx="643">
                  <c:v>-0.7457665</c:v>
                </c:pt>
                <c:pt idx="645">
                  <c:v>-1.2158254</c:v>
                </c:pt>
                <c:pt idx="646">
                  <c:v>-1.1404955</c:v>
                </c:pt>
                <c:pt idx="648">
                  <c:v>-0.9898356</c:v>
                </c:pt>
                <c:pt idx="649">
                  <c:v>-0.9777828</c:v>
                </c:pt>
                <c:pt idx="651">
                  <c:v>-0.9687432</c:v>
                </c:pt>
                <c:pt idx="652">
                  <c:v>-0.9566904000000001</c:v>
                </c:pt>
                <c:pt idx="654">
                  <c:v>-0.9386112</c:v>
                </c:pt>
                <c:pt idx="655">
                  <c:v>-0.8934132</c:v>
                </c:pt>
                <c:pt idx="657">
                  <c:v>-0.8572549</c:v>
                </c:pt>
                <c:pt idx="658">
                  <c:v>-0.8452021</c:v>
                </c:pt>
                <c:pt idx="660">
                  <c:v>-0.8120569</c:v>
                </c:pt>
                <c:pt idx="661">
                  <c:v>-0.8090437</c:v>
                </c:pt>
                <c:pt idx="663">
                  <c:v>-0.7939777</c:v>
                </c:pt>
                <c:pt idx="664">
                  <c:v>-0.7698720999999999</c:v>
                </c:pt>
                <c:pt idx="666">
                  <c:v>-1.1224163</c:v>
                </c:pt>
                <c:pt idx="667">
                  <c:v>-1.0772183</c:v>
                </c:pt>
                <c:pt idx="669">
                  <c:v>-1.0531127</c:v>
                </c:pt>
                <c:pt idx="670">
                  <c:v>-1.0199676</c:v>
                </c:pt>
                <c:pt idx="672">
                  <c:v>-0.9838092000000001</c:v>
                </c:pt>
                <c:pt idx="673">
                  <c:v>-0.9416244</c:v>
                </c:pt>
                <c:pt idx="675">
                  <c:v>-0.8904</c:v>
                </c:pt>
                <c:pt idx="676">
                  <c:v>-0.8662945</c:v>
                </c:pt>
                <c:pt idx="678">
                  <c:v>-0.9868224</c:v>
                </c:pt>
                <c:pt idx="679">
                  <c:v>-0.9416244</c:v>
                </c:pt>
                <c:pt idx="681">
                  <c:v>-0.9235452</c:v>
                </c:pt>
                <c:pt idx="682">
                  <c:v>-0.8994396</c:v>
                </c:pt>
                <c:pt idx="684">
                  <c:v>-0.8723209</c:v>
                </c:pt>
                <c:pt idx="685">
                  <c:v>-0.8361625</c:v>
                </c:pt>
                <c:pt idx="687">
                  <c:v>-0.8241096999999999</c:v>
                </c:pt>
                <c:pt idx="688">
                  <c:v>-0.7126214</c:v>
                </c:pt>
                <c:pt idx="690">
                  <c:v>-0.8361625</c:v>
                </c:pt>
                <c:pt idx="691">
                  <c:v>-0.6222254</c:v>
                </c:pt>
                <c:pt idx="693">
                  <c:v>0.0858761</c:v>
                </c:pt>
                <c:pt idx="694">
                  <c:v>0.1129949</c:v>
                </c:pt>
                <c:pt idx="696">
                  <c:v>0.0858761</c:v>
                </c:pt>
                <c:pt idx="697">
                  <c:v>0.1190213</c:v>
                </c:pt>
                <c:pt idx="699">
                  <c:v>-0.8452021</c:v>
                </c:pt>
                <c:pt idx="700">
                  <c:v>-0.7969908999999999</c:v>
                </c:pt>
                <c:pt idx="702">
                  <c:v>-0.8813604</c:v>
                </c:pt>
                <c:pt idx="703">
                  <c:v>-0.8693077</c:v>
                </c:pt>
                <c:pt idx="705">
                  <c:v>-0.8602681</c:v>
                </c:pt>
                <c:pt idx="706">
                  <c:v>-0.8542417</c:v>
                </c:pt>
                <c:pt idx="708">
                  <c:v>-0.8482153</c:v>
                </c:pt>
                <c:pt idx="709">
                  <c:v>-0.8271229</c:v>
                </c:pt>
                <c:pt idx="711">
                  <c:v>-0.8994396</c:v>
                </c:pt>
                <c:pt idx="712">
                  <c:v>-0.8512285000000001</c:v>
                </c:pt>
                <c:pt idx="714">
                  <c:v>-0.8421889</c:v>
                </c:pt>
                <c:pt idx="715">
                  <c:v>-0.8391757</c:v>
                </c:pt>
                <c:pt idx="717">
                  <c:v>-0.920532</c:v>
                </c:pt>
                <c:pt idx="718">
                  <c:v>-0.8873868</c:v>
                </c:pt>
                <c:pt idx="720">
                  <c:v>-0.9325848</c:v>
                </c:pt>
                <c:pt idx="721">
                  <c:v>-0.9084792</c:v>
                </c:pt>
                <c:pt idx="723">
                  <c:v>-0.9416244</c:v>
                </c:pt>
                <c:pt idx="724">
                  <c:v>-0.9145056</c:v>
                </c:pt>
                <c:pt idx="726">
                  <c:v>-0.9476508</c:v>
                </c:pt>
                <c:pt idx="727">
                  <c:v>-0.9145056</c:v>
                </c:pt>
                <c:pt idx="729">
                  <c:v>-0.9446376</c:v>
                </c:pt>
                <c:pt idx="730">
                  <c:v>-0.9145056</c:v>
                </c:pt>
                <c:pt idx="732">
                  <c:v>-0.9566904000000001</c:v>
                </c:pt>
                <c:pt idx="733">
                  <c:v>-0.920532</c:v>
                </c:pt>
                <c:pt idx="735">
                  <c:v>-0.9597036</c:v>
                </c:pt>
                <c:pt idx="736">
                  <c:v>-0.920532</c:v>
                </c:pt>
                <c:pt idx="738">
                  <c:v>-0.9476508</c:v>
                </c:pt>
                <c:pt idx="739">
                  <c:v>-0.935598</c:v>
                </c:pt>
                <c:pt idx="741">
                  <c:v>-0.9717564</c:v>
                </c:pt>
                <c:pt idx="742">
                  <c:v>-0.96573</c:v>
                </c:pt>
                <c:pt idx="744">
                  <c:v>-0.9536772</c:v>
                </c:pt>
                <c:pt idx="745">
                  <c:v>-0.9476508</c:v>
                </c:pt>
                <c:pt idx="747">
                  <c:v>-0.9747696</c:v>
                </c:pt>
                <c:pt idx="748">
                  <c:v>-0.950664</c:v>
                </c:pt>
                <c:pt idx="750">
                  <c:v>-0.9777828</c:v>
                </c:pt>
                <c:pt idx="751">
                  <c:v>-0.9566904000000001</c:v>
                </c:pt>
                <c:pt idx="753">
                  <c:v>-0.9777828</c:v>
                </c:pt>
                <c:pt idx="754">
                  <c:v>-0.9597036</c:v>
                </c:pt>
                <c:pt idx="756">
                  <c:v>-0.9868224</c:v>
                </c:pt>
                <c:pt idx="757">
                  <c:v>-0.9536772</c:v>
                </c:pt>
                <c:pt idx="759">
                  <c:v>-0.995862</c:v>
                </c:pt>
                <c:pt idx="760">
                  <c:v>-0.96573</c:v>
                </c:pt>
                <c:pt idx="762">
                  <c:v>-0.9898356</c:v>
                </c:pt>
                <c:pt idx="763">
                  <c:v>-0.96573</c:v>
                </c:pt>
                <c:pt idx="765">
                  <c:v>-0.9898356</c:v>
                </c:pt>
                <c:pt idx="766">
                  <c:v>-0.96573</c:v>
                </c:pt>
                <c:pt idx="768">
                  <c:v>-0.9898356</c:v>
                </c:pt>
                <c:pt idx="769">
                  <c:v>-0.9627168</c:v>
                </c:pt>
                <c:pt idx="771">
                  <c:v>-0.9898356</c:v>
                </c:pt>
                <c:pt idx="772">
                  <c:v>-0.9687432</c:v>
                </c:pt>
                <c:pt idx="774">
                  <c:v>-0.9928488</c:v>
                </c:pt>
                <c:pt idx="775">
                  <c:v>-0.9777828</c:v>
                </c:pt>
                <c:pt idx="777">
                  <c:v>-0.9988752</c:v>
                </c:pt>
                <c:pt idx="778">
                  <c:v>-0.9868224</c:v>
                </c:pt>
                <c:pt idx="780">
                  <c:v>-1.0018884</c:v>
                </c:pt>
                <c:pt idx="781">
                  <c:v>-0.9838092000000001</c:v>
                </c:pt>
                <c:pt idx="783">
                  <c:v>-1.0049016</c:v>
                </c:pt>
                <c:pt idx="784">
                  <c:v>-0.9868224</c:v>
                </c:pt>
                <c:pt idx="786">
                  <c:v>-1.0079148</c:v>
                </c:pt>
                <c:pt idx="787">
                  <c:v>-0.9868224</c:v>
                </c:pt>
                <c:pt idx="789">
                  <c:v>-1.0049016</c:v>
                </c:pt>
                <c:pt idx="790">
                  <c:v>-0.9838092000000001</c:v>
                </c:pt>
                <c:pt idx="792">
                  <c:v>-1.0079148</c:v>
                </c:pt>
                <c:pt idx="793">
                  <c:v>-0.9777828</c:v>
                </c:pt>
                <c:pt idx="795">
                  <c:v>-1.010928</c:v>
                </c:pt>
                <c:pt idx="796">
                  <c:v>-0.980796</c:v>
                </c:pt>
                <c:pt idx="798">
                  <c:v>-1.0139412</c:v>
                </c:pt>
                <c:pt idx="799">
                  <c:v>-0.9838092000000001</c:v>
                </c:pt>
                <c:pt idx="801">
                  <c:v>-1.0139412</c:v>
                </c:pt>
                <c:pt idx="802">
                  <c:v>-0.9717564</c:v>
                </c:pt>
                <c:pt idx="804">
                  <c:v>-1.0169544</c:v>
                </c:pt>
                <c:pt idx="805">
                  <c:v>-0.9717564</c:v>
                </c:pt>
                <c:pt idx="807">
                  <c:v>-1.0169544</c:v>
                </c:pt>
                <c:pt idx="808">
                  <c:v>-0.9898356</c:v>
                </c:pt>
                <c:pt idx="810">
                  <c:v>-1.0199676</c:v>
                </c:pt>
                <c:pt idx="811">
                  <c:v>-0.9988752</c:v>
                </c:pt>
                <c:pt idx="813">
                  <c:v>-1.0229808</c:v>
                </c:pt>
                <c:pt idx="814">
                  <c:v>-1.0049016</c:v>
                </c:pt>
                <c:pt idx="816">
                  <c:v>-1.025994</c:v>
                </c:pt>
                <c:pt idx="817">
                  <c:v>-1.0079148</c:v>
                </c:pt>
                <c:pt idx="819">
                  <c:v>-1.0290072</c:v>
                </c:pt>
                <c:pt idx="820">
                  <c:v>-1.0139412</c:v>
                </c:pt>
                <c:pt idx="822">
                  <c:v>1.5954884</c:v>
                </c:pt>
                <c:pt idx="823">
                  <c:v>1.6165808</c:v>
                </c:pt>
                <c:pt idx="825">
                  <c:v>1.5924752</c:v>
                </c:pt>
                <c:pt idx="826">
                  <c:v>1.619594</c:v>
                </c:pt>
                <c:pt idx="828">
                  <c:v>1.6015148</c:v>
                </c:pt>
                <c:pt idx="829">
                  <c:v>1.6105544</c:v>
                </c:pt>
                <c:pt idx="831">
                  <c:v>1.4719473</c:v>
                </c:pt>
                <c:pt idx="832">
                  <c:v>1.4779737</c:v>
                </c:pt>
                <c:pt idx="834">
                  <c:v>1.5985016</c:v>
                </c:pt>
                <c:pt idx="835">
                  <c:v>1.6105544</c:v>
                </c:pt>
                <c:pt idx="837">
                  <c:v>1.4418153</c:v>
                </c:pt>
                <c:pt idx="838">
                  <c:v>1.4719473</c:v>
                </c:pt>
                <c:pt idx="840">
                  <c:v>1.5472772</c:v>
                </c:pt>
                <c:pt idx="841">
                  <c:v>1.6436996</c:v>
                </c:pt>
                <c:pt idx="843">
                  <c:v>1.6527392</c:v>
                </c:pt>
                <c:pt idx="844">
                  <c:v>1.6557524</c:v>
                </c:pt>
                <c:pt idx="846">
                  <c:v>1.4297625</c:v>
                </c:pt>
                <c:pt idx="847">
                  <c:v>1.5201585</c:v>
                </c:pt>
                <c:pt idx="849">
                  <c:v>1.5261848</c:v>
                </c:pt>
                <c:pt idx="850">
                  <c:v>1.6858843</c:v>
                </c:pt>
                <c:pt idx="852">
                  <c:v>1.4086701</c:v>
                </c:pt>
                <c:pt idx="853">
                  <c:v>1.7009503</c:v>
                </c:pt>
                <c:pt idx="855">
                  <c:v>1.4056569</c:v>
                </c:pt>
                <c:pt idx="856">
                  <c:v>1.7069767</c:v>
                </c:pt>
                <c:pt idx="858">
                  <c:v>1.4116833</c:v>
                </c:pt>
                <c:pt idx="859">
                  <c:v>1.7130031</c:v>
                </c:pt>
                <c:pt idx="861">
                  <c:v>1.4086701</c:v>
                </c:pt>
                <c:pt idx="862">
                  <c:v>1.7130031</c:v>
                </c:pt>
                <c:pt idx="864">
                  <c:v>1.2339046</c:v>
                </c:pt>
                <c:pt idx="865">
                  <c:v>1.254997</c:v>
                </c:pt>
                <c:pt idx="867">
                  <c:v>1.2610234</c:v>
                </c:pt>
                <c:pt idx="868">
                  <c:v>1.2670498</c:v>
                </c:pt>
                <c:pt idx="870">
                  <c:v>1.2971818</c:v>
                </c:pt>
                <c:pt idx="871">
                  <c:v>1.3122478</c:v>
                </c:pt>
                <c:pt idx="873">
                  <c:v>1.3936041</c:v>
                </c:pt>
                <c:pt idx="874">
                  <c:v>1.7160163</c:v>
                </c:pt>
                <c:pt idx="876">
                  <c:v>1.1917199</c:v>
                </c:pt>
                <c:pt idx="877">
                  <c:v>1.3273138</c:v>
                </c:pt>
                <c:pt idx="879">
                  <c:v>1.3664853</c:v>
                </c:pt>
                <c:pt idx="880">
                  <c:v>1.7220427</c:v>
                </c:pt>
                <c:pt idx="882">
                  <c:v>1.1646011</c:v>
                </c:pt>
                <c:pt idx="883">
                  <c:v>1.7130031</c:v>
                </c:pt>
                <c:pt idx="885">
                  <c:v>1.1194031</c:v>
                </c:pt>
                <c:pt idx="886">
                  <c:v>1.7039635</c:v>
                </c:pt>
                <c:pt idx="888">
                  <c:v>1.0983107</c:v>
                </c:pt>
                <c:pt idx="889">
                  <c:v>1.6949239</c:v>
                </c:pt>
                <c:pt idx="891">
                  <c:v>1.1013239</c:v>
                </c:pt>
                <c:pt idx="892">
                  <c:v>1.6768448</c:v>
                </c:pt>
                <c:pt idx="894">
                  <c:v>1.0892711</c:v>
                </c:pt>
                <c:pt idx="895">
                  <c:v>1.6617788</c:v>
                </c:pt>
                <c:pt idx="897">
                  <c:v>1.0802315</c:v>
                </c:pt>
                <c:pt idx="898">
                  <c:v>1.6376732</c:v>
                </c:pt>
                <c:pt idx="900">
                  <c:v>1.0470863</c:v>
                </c:pt>
                <c:pt idx="901">
                  <c:v>1.6376732</c:v>
                </c:pt>
                <c:pt idx="903">
                  <c:v>1.0290072</c:v>
                </c:pt>
                <c:pt idx="904">
                  <c:v>1.6527392</c:v>
                </c:pt>
                <c:pt idx="906">
                  <c:v>1.0139412</c:v>
                </c:pt>
                <c:pt idx="907">
                  <c:v>1.604528</c:v>
                </c:pt>
                <c:pt idx="909">
                  <c:v>0.9928488</c:v>
                </c:pt>
                <c:pt idx="910">
                  <c:v>1.5774092</c:v>
                </c:pt>
                <c:pt idx="912">
                  <c:v>0.9868224</c:v>
                </c:pt>
                <c:pt idx="913">
                  <c:v>1.5924752</c:v>
                </c:pt>
                <c:pt idx="915">
                  <c:v>1.6226072</c:v>
                </c:pt>
                <c:pt idx="916">
                  <c:v>1.6527392</c:v>
                </c:pt>
                <c:pt idx="918">
                  <c:v>1.0199676</c:v>
                </c:pt>
                <c:pt idx="919">
                  <c:v>1.6075412</c:v>
                </c:pt>
                <c:pt idx="921">
                  <c:v>1.6135676</c:v>
                </c:pt>
                <c:pt idx="922">
                  <c:v>1.664792</c:v>
                </c:pt>
                <c:pt idx="924">
                  <c:v>1.0500995</c:v>
                </c:pt>
                <c:pt idx="925">
                  <c:v>1.3574458</c:v>
                </c:pt>
                <c:pt idx="927">
                  <c:v>1.3936041</c:v>
                </c:pt>
                <c:pt idx="928">
                  <c:v>1.6828711</c:v>
                </c:pt>
                <c:pt idx="930">
                  <c:v>1.0531127</c:v>
                </c:pt>
                <c:pt idx="931">
                  <c:v>1.254997</c:v>
                </c:pt>
                <c:pt idx="933">
                  <c:v>1.4478417</c:v>
                </c:pt>
                <c:pt idx="934">
                  <c:v>1.7130031</c:v>
                </c:pt>
                <c:pt idx="936">
                  <c:v>1.0440731</c:v>
                </c:pt>
                <c:pt idx="937">
                  <c:v>1.2369178</c:v>
                </c:pt>
                <c:pt idx="939">
                  <c:v>1.4508549</c:v>
                </c:pt>
                <c:pt idx="940">
                  <c:v>1.7009503</c:v>
                </c:pt>
                <c:pt idx="942">
                  <c:v>1.0440731</c:v>
                </c:pt>
                <c:pt idx="943">
                  <c:v>1.1826803</c:v>
                </c:pt>
                <c:pt idx="945">
                  <c:v>1.4689341</c:v>
                </c:pt>
                <c:pt idx="946">
                  <c:v>1.6919107</c:v>
                </c:pt>
                <c:pt idx="948">
                  <c:v>1.0591391</c:v>
                </c:pt>
                <c:pt idx="949">
                  <c:v>1.1585747</c:v>
                </c:pt>
                <c:pt idx="951">
                  <c:v>1.4900265</c:v>
                </c:pt>
                <c:pt idx="952">
                  <c:v>1.7069767</c:v>
                </c:pt>
                <c:pt idx="954">
                  <c:v>1.0862579</c:v>
                </c:pt>
                <c:pt idx="955">
                  <c:v>1.1465219</c:v>
                </c:pt>
                <c:pt idx="957">
                  <c:v>1.5141321</c:v>
                </c:pt>
                <c:pt idx="958">
                  <c:v>1.6979371</c:v>
                </c:pt>
                <c:pt idx="960">
                  <c:v>1.0772183</c:v>
                </c:pt>
                <c:pt idx="961">
                  <c:v>1.1073503</c:v>
                </c:pt>
                <c:pt idx="963">
                  <c:v>1.4538681</c:v>
                </c:pt>
                <c:pt idx="964">
                  <c:v>1.6406864</c:v>
                </c:pt>
                <c:pt idx="966">
                  <c:v>1.4508549</c:v>
                </c:pt>
                <c:pt idx="967">
                  <c:v>1.4629077</c:v>
                </c:pt>
                <c:pt idx="969">
                  <c:v>1.4689341</c:v>
                </c:pt>
                <c:pt idx="970">
                  <c:v>1.5985016</c:v>
                </c:pt>
                <c:pt idx="972">
                  <c:v>1.4749605</c:v>
                </c:pt>
                <c:pt idx="973">
                  <c:v>1.5683696</c:v>
                </c:pt>
                <c:pt idx="975">
                  <c:v>1.4749605</c:v>
                </c:pt>
                <c:pt idx="976">
                  <c:v>1.544264</c:v>
                </c:pt>
                <c:pt idx="978">
                  <c:v>1.4598945</c:v>
                </c:pt>
                <c:pt idx="979">
                  <c:v>1.5141321</c:v>
                </c:pt>
                <c:pt idx="981">
                  <c:v>-1.0561259</c:v>
                </c:pt>
                <c:pt idx="982">
                  <c:v>-1.0500995</c:v>
                </c:pt>
                <c:pt idx="984">
                  <c:v>-1.0531127</c:v>
                </c:pt>
                <c:pt idx="985">
                  <c:v>-1.0470863</c:v>
                </c:pt>
                <c:pt idx="987">
                  <c:v>-1.0983107</c:v>
                </c:pt>
                <c:pt idx="988">
                  <c:v>-1.0470863</c:v>
                </c:pt>
                <c:pt idx="990">
                  <c:v>-1.1073503</c:v>
                </c:pt>
                <c:pt idx="991">
                  <c:v>-1.0440731</c:v>
                </c:pt>
                <c:pt idx="993">
                  <c:v>-1.1224163</c:v>
                </c:pt>
                <c:pt idx="994">
                  <c:v>-1.0531127</c:v>
                </c:pt>
                <c:pt idx="996">
                  <c:v>-1.1646011</c:v>
                </c:pt>
                <c:pt idx="997">
                  <c:v>-1.0500995</c:v>
                </c:pt>
                <c:pt idx="999">
                  <c:v>-1.1856935</c:v>
                </c:pt>
                <c:pt idx="1000">
                  <c:v>-1.0500995</c:v>
                </c:pt>
                <c:pt idx="1002">
                  <c:v>-1.1796671</c:v>
                </c:pt>
                <c:pt idx="1003">
                  <c:v>-1.0139412</c:v>
                </c:pt>
                <c:pt idx="1005">
                  <c:v>-1.1646011</c:v>
                </c:pt>
                <c:pt idx="1006">
                  <c:v>-1.0139412</c:v>
                </c:pt>
                <c:pt idx="1008">
                  <c:v>-1.1615879</c:v>
                </c:pt>
                <c:pt idx="1009">
                  <c:v>-1.0199676</c:v>
                </c:pt>
                <c:pt idx="1011">
                  <c:v>-1.1615879</c:v>
                </c:pt>
                <c:pt idx="1012">
                  <c:v>-1.0169544</c:v>
                </c:pt>
                <c:pt idx="1014">
                  <c:v>-1.1585747</c:v>
                </c:pt>
                <c:pt idx="1015">
                  <c:v>-1.010928</c:v>
                </c:pt>
                <c:pt idx="1017">
                  <c:v>-1.1615879</c:v>
                </c:pt>
                <c:pt idx="1018">
                  <c:v>-1.0500995</c:v>
                </c:pt>
                <c:pt idx="1020">
                  <c:v>-1.1555615</c:v>
                </c:pt>
                <c:pt idx="1021">
                  <c:v>-1.0862579</c:v>
                </c:pt>
                <c:pt idx="1023">
                  <c:v>-1.1465219</c:v>
                </c:pt>
                <c:pt idx="1024">
                  <c:v>-1.0892711</c:v>
                </c:pt>
                <c:pt idx="1026">
                  <c:v>-1.1284427</c:v>
                </c:pt>
                <c:pt idx="1027">
                  <c:v>-1.0922843</c:v>
                </c:pt>
                <c:pt idx="1029">
                  <c:v>-1.1254295</c:v>
                </c:pt>
                <c:pt idx="1030">
                  <c:v>-1.0892711</c:v>
                </c:pt>
                <c:pt idx="1032">
                  <c:v>-1.0892711</c:v>
                </c:pt>
                <c:pt idx="1033">
                  <c:v>-1.0742051</c:v>
                </c:pt>
                <c:pt idx="1035">
                  <c:v>-1.0681787</c:v>
                </c:pt>
                <c:pt idx="1036">
                  <c:v>-1.0621523</c:v>
                </c:pt>
                <c:pt idx="1038">
                  <c:v>0.0979289</c:v>
                </c:pt>
                <c:pt idx="1039">
                  <c:v>0.1642193</c:v>
                </c:pt>
                <c:pt idx="1041">
                  <c:v>0.0798498</c:v>
                </c:pt>
                <c:pt idx="1042">
                  <c:v>0.1551797</c:v>
                </c:pt>
                <c:pt idx="1044">
                  <c:v>0.0768366</c:v>
                </c:pt>
                <c:pt idx="1045">
                  <c:v>0.1642193</c:v>
                </c:pt>
                <c:pt idx="1047">
                  <c:v>0.0828629</c:v>
                </c:pt>
                <c:pt idx="1048">
                  <c:v>0.1762721</c:v>
                </c:pt>
                <c:pt idx="1050">
                  <c:v>0.0858761</c:v>
                </c:pt>
                <c:pt idx="1051">
                  <c:v>0.1702457</c:v>
                </c:pt>
                <c:pt idx="1053">
                  <c:v>0.1039553</c:v>
                </c:pt>
                <c:pt idx="1054">
                  <c:v>0.1280609</c:v>
                </c:pt>
                <c:pt idx="1056">
                  <c:v>0.1461401</c:v>
                </c:pt>
                <c:pt idx="1057">
                  <c:v>0.1551797</c:v>
                </c:pt>
                <c:pt idx="1059">
                  <c:v>-0.0858761</c:v>
                </c:pt>
                <c:pt idx="1060">
                  <c:v>-0.0286254</c:v>
                </c:pt>
                <c:pt idx="1062">
                  <c:v>-0.09491570000000001</c:v>
                </c:pt>
                <c:pt idx="1063">
                  <c:v>-0.0105462</c:v>
                </c:pt>
                <c:pt idx="1065">
                  <c:v>-0.09491570000000001</c:v>
                </c:pt>
                <c:pt idx="1066">
                  <c:v>-0.0015066</c:v>
                </c:pt>
                <c:pt idx="1068">
                  <c:v>-0.0919025</c:v>
                </c:pt>
                <c:pt idx="1069">
                  <c:v>-0.0015066</c:v>
                </c:pt>
                <c:pt idx="1071">
                  <c:v>-0.0888893</c:v>
                </c:pt>
                <c:pt idx="1072">
                  <c:v>0.007533</c:v>
                </c:pt>
                <c:pt idx="1074">
                  <c:v>-0.1039553</c:v>
                </c:pt>
                <c:pt idx="1075">
                  <c:v>0.037665</c:v>
                </c:pt>
                <c:pt idx="1077">
                  <c:v>-0.1220345</c:v>
                </c:pt>
                <c:pt idx="1078">
                  <c:v>-0.0195858</c:v>
                </c:pt>
                <c:pt idx="1080">
                  <c:v>0.2425624</c:v>
                </c:pt>
                <c:pt idx="1081">
                  <c:v>0.3178924</c:v>
                </c:pt>
                <c:pt idx="1083">
                  <c:v>0.2395493</c:v>
                </c:pt>
                <c:pt idx="1084">
                  <c:v>0.3389848</c:v>
                </c:pt>
                <c:pt idx="1086">
                  <c:v>0.2425624</c:v>
                </c:pt>
                <c:pt idx="1087">
                  <c:v>0.326932</c:v>
                </c:pt>
                <c:pt idx="1089">
                  <c:v>0.2696812</c:v>
                </c:pt>
                <c:pt idx="1090">
                  <c:v>0.3178924</c:v>
                </c:pt>
                <c:pt idx="1092">
                  <c:v>0.251602</c:v>
                </c:pt>
                <c:pt idx="1093">
                  <c:v>0.311866</c:v>
                </c:pt>
                <c:pt idx="1095">
                  <c:v>0.2425624</c:v>
                </c:pt>
                <c:pt idx="1096">
                  <c:v>0.2998132</c:v>
                </c:pt>
                <c:pt idx="1098">
                  <c:v>0.2696812</c:v>
                </c:pt>
                <c:pt idx="1099">
                  <c:v>0.2907736</c:v>
                </c:pt>
                <c:pt idx="1101">
                  <c:v>-0.8180833</c:v>
                </c:pt>
                <c:pt idx="1102">
                  <c:v>-0.7939777</c:v>
                </c:pt>
                <c:pt idx="1104">
                  <c:v>-0.8120569</c:v>
                </c:pt>
                <c:pt idx="1105">
                  <c:v>-0.7849381</c:v>
                </c:pt>
                <c:pt idx="1107">
                  <c:v>-0.8150701</c:v>
                </c:pt>
                <c:pt idx="1108">
                  <c:v>-0.7789117</c:v>
                </c:pt>
                <c:pt idx="1110">
                  <c:v>-0.8150701</c:v>
                </c:pt>
                <c:pt idx="1111">
                  <c:v>-0.7879513</c:v>
                </c:pt>
                <c:pt idx="1113">
                  <c:v>0.1160081</c:v>
                </c:pt>
                <c:pt idx="1114">
                  <c:v>0.1220345</c:v>
                </c:pt>
                <c:pt idx="1116">
                  <c:v>-0.0165726</c:v>
                </c:pt>
                <c:pt idx="1117">
                  <c:v>0.037665</c:v>
                </c:pt>
                <c:pt idx="1119">
                  <c:v>-0.0165726</c:v>
                </c:pt>
                <c:pt idx="1120">
                  <c:v>0.09491570000000001</c:v>
                </c:pt>
                <c:pt idx="1122">
                  <c:v>-0.0135594</c:v>
                </c:pt>
                <c:pt idx="1123">
                  <c:v>0.0858761</c:v>
                </c:pt>
                <c:pt idx="1125">
                  <c:v>-0.0165726</c:v>
                </c:pt>
                <c:pt idx="1126">
                  <c:v>0.0828629</c:v>
                </c:pt>
                <c:pt idx="1128">
                  <c:v>-0.0316386</c:v>
                </c:pt>
                <c:pt idx="1129">
                  <c:v>0.0828629</c:v>
                </c:pt>
                <c:pt idx="1131">
                  <c:v>-0.0557442</c:v>
                </c:pt>
                <c:pt idx="1132">
                  <c:v>0.09491570000000001</c:v>
                </c:pt>
                <c:pt idx="1134">
                  <c:v>-0.022599</c:v>
                </c:pt>
                <c:pt idx="1135">
                  <c:v>-0.0195858</c:v>
                </c:pt>
                <c:pt idx="1137">
                  <c:v>-0.0015066</c:v>
                </c:pt>
                <c:pt idx="1138">
                  <c:v>0.067797</c:v>
                </c:pt>
                <c:pt idx="1140">
                  <c:v>0.0195858</c:v>
                </c:pt>
                <c:pt idx="1141">
                  <c:v>0.037665</c:v>
                </c:pt>
                <c:pt idx="1143">
                  <c:v>-0.0587574</c:v>
                </c:pt>
                <c:pt idx="1144">
                  <c:v>-0.0165726</c:v>
                </c:pt>
                <c:pt idx="1146">
                  <c:v>-0.0617706</c:v>
                </c:pt>
                <c:pt idx="1147">
                  <c:v>0.0135594</c:v>
                </c:pt>
                <c:pt idx="1149">
                  <c:v>-0.0557442</c:v>
                </c:pt>
                <c:pt idx="1150">
                  <c:v>0.0015066</c:v>
                </c:pt>
                <c:pt idx="1152">
                  <c:v>-0.0888893</c:v>
                </c:pt>
                <c:pt idx="1153">
                  <c:v>-0.0708102</c:v>
                </c:pt>
                <c:pt idx="1155">
                  <c:v>-0.037665</c:v>
                </c:pt>
                <c:pt idx="1156">
                  <c:v>-0.0045198</c:v>
                </c:pt>
                <c:pt idx="1158">
                  <c:v>-0.0557442</c:v>
                </c:pt>
                <c:pt idx="1159">
                  <c:v>-0.022599</c:v>
                </c:pt>
                <c:pt idx="1161">
                  <c:v>-0.0708102</c:v>
                </c:pt>
                <c:pt idx="1162">
                  <c:v>-0.0286254</c:v>
                </c:pt>
                <c:pt idx="1164">
                  <c:v>-0.0617706</c:v>
                </c:pt>
                <c:pt idx="1165">
                  <c:v>-0.0436914</c:v>
                </c:pt>
                <c:pt idx="1167">
                  <c:v>-0.1190213</c:v>
                </c:pt>
                <c:pt idx="1168">
                  <c:v>-0.0979289</c:v>
                </c:pt>
                <c:pt idx="1170">
                  <c:v>-0.1099817</c:v>
                </c:pt>
                <c:pt idx="1171">
                  <c:v>-0.0738234</c:v>
                </c:pt>
                <c:pt idx="1173">
                  <c:v>-0.1069685</c:v>
                </c:pt>
                <c:pt idx="1174">
                  <c:v>-0.0919025</c:v>
                </c:pt>
                <c:pt idx="1176">
                  <c:v>1.1495351</c:v>
                </c:pt>
                <c:pt idx="1177">
                  <c:v>1.1676143</c:v>
                </c:pt>
                <c:pt idx="1179">
                  <c:v>1.1435087</c:v>
                </c:pt>
                <c:pt idx="1180">
                  <c:v>1.1766539</c:v>
                </c:pt>
                <c:pt idx="1182">
                  <c:v>1.1374823</c:v>
                </c:pt>
                <c:pt idx="1183">
                  <c:v>1.1887067</c:v>
                </c:pt>
                <c:pt idx="1185">
                  <c:v>1.1284427</c:v>
                </c:pt>
                <c:pt idx="1186">
                  <c:v>1.1887067</c:v>
                </c:pt>
                <c:pt idx="1188">
                  <c:v>1.1194031</c:v>
                </c:pt>
                <c:pt idx="1189">
                  <c:v>1.1887067</c:v>
                </c:pt>
                <c:pt idx="1191">
                  <c:v>1.1103635</c:v>
                </c:pt>
                <c:pt idx="1192">
                  <c:v>1.1917199</c:v>
                </c:pt>
                <c:pt idx="1194">
                  <c:v>1.1073503</c:v>
                </c:pt>
                <c:pt idx="1195">
                  <c:v>1.1856935</c:v>
                </c:pt>
                <c:pt idx="1197">
                  <c:v>1.0983107</c:v>
                </c:pt>
                <c:pt idx="1198">
                  <c:v>1.1826803</c:v>
                </c:pt>
                <c:pt idx="1200">
                  <c:v>1.0862579</c:v>
                </c:pt>
                <c:pt idx="1201">
                  <c:v>1.1856935</c:v>
                </c:pt>
                <c:pt idx="1203">
                  <c:v>1.0832447</c:v>
                </c:pt>
                <c:pt idx="1204">
                  <c:v>1.209799</c:v>
                </c:pt>
                <c:pt idx="1206">
                  <c:v>1.0772183</c:v>
                </c:pt>
                <c:pt idx="1207">
                  <c:v>1.2218518</c:v>
                </c:pt>
                <c:pt idx="1209">
                  <c:v>1.0711919</c:v>
                </c:pt>
                <c:pt idx="1210">
                  <c:v>1.2339046</c:v>
                </c:pt>
                <c:pt idx="1212">
                  <c:v>1.0651655</c:v>
                </c:pt>
                <c:pt idx="1213">
                  <c:v>1.2459574</c:v>
                </c:pt>
                <c:pt idx="1215">
                  <c:v>1.0621523</c:v>
                </c:pt>
                <c:pt idx="1216">
                  <c:v>1.2640366</c:v>
                </c:pt>
                <c:pt idx="1218">
                  <c:v>1.0169544</c:v>
                </c:pt>
                <c:pt idx="1219">
                  <c:v>1.2640366</c:v>
                </c:pt>
                <c:pt idx="1221">
                  <c:v>1.0079148</c:v>
                </c:pt>
                <c:pt idx="1222">
                  <c:v>1.2881422</c:v>
                </c:pt>
                <c:pt idx="1224">
                  <c:v>1.3423798</c:v>
                </c:pt>
                <c:pt idx="1225">
                  <c:v>1.3484062</c:v>
                </c:pt>
                <c:pt idx="1227">
                  <c:v>0.995862</c:v>
                </c:pt>
                <c:pt idx="1228">
                  <c:v>1.2791026</c:v>
                </c:pt>
                <c:pt idx="1230">
                  <c:v>1.3212874</c:v>
                </c:pt>
                <c:pt idx="1231">
                  <c:v>1.3243006</c:v>
                </c:pt>
                <c:pt idx="1233">
                  <c:v>1.3333402</c:v>
                </c:pt>
                <c:pt idx="1234">
                  <c:v>1.345393</c:v>
                </c:pt>
                <c:pt idx="1236">
                  <c:v>0.9898356</c:v>
                </c:pt>
                <c:pt idx="1237">
                  <c:v>1.2760894</c:v>
                </c:pt>
                <c:pt idx="1239">
                  <c:v>1.3243006</c:v>
                </c:pt>
                <c:pt idx="1240">
                  <c:v>1.3574458</c:v>
                </c:pt>
                <c:pt idx="1242">
                  <c:v>1.0169544</c:v>
                </c:pt>
                <c:pt idx="1243">
                  <c:v>1.2730762</c:v>
                </c:pt>
                <c:pt idx="1245">
                  <c:v>1.3032082</c:v>
                </c:pt>
                <c:pt idx="1246">
                  <c:v>1.3574458</c:v>
                </c:pt>
                <c:pt idx="1248">
                  <c:v>1.0049016</c:v>
                </c:pt>
                <c:pt idx="1249">
                  <c:v>1.2610234</c:v>
                </c:pt>
                <c:pt idx="1251">
                  <c:v>1.2760894</c:v>
                </c:pt>
                <c:pt idx="1252">
                  <c:v>1.360459</c:v>
                </c:pt>
                <c:pt idx="1254">
                  <c:v>0.9928488</c:v>
                </c:pt>
                <c:pt idx="1255">
                  <c:v>1.2067858</c:v>
                </c:pt>
                <c:pt idx="1257">
                  <c:v>1.2580102</c:v>
                </c:pt>
                <c:pt idx="1258">
                  <c:v>1.2670498</c:v>
                </c:pt>
                <c:pt idx="1260">
                  <c:v>1.3122478</c:v>
                </c:pt>
                <c:pt idx="1261">
                  <c:v>1.3664853</c:v>
                </c:pt>
                <c:pt idx="1263">
                  <c:v>1.0199676</c:v>
                </c:pt>
                <c:pt idx="1264">
                  <c:v>1.1585747</c:v>
                </c:pt>
                <c:pt idx="1266">
                  <c:v>1.315261</c:v>
                </c:pt>
                <c:pt idx="1267">
                  <c:v>1.3815513</c:v>
                </c:pt>
                <c:pt idx="1269">
                  <c:v>1.0290072</c:v>
                </c:pt>
                <c:pt idx="1270">
                  <c:v>1.1314559</c:v>
                </c:pt>
                <c:pt idx="1272">
                  <c:v>1.330327</c:v>
                </c:pt>
                <c:pt idx="1273">
                  <c:v>1.3634721</c:v>
                </c:pt>
                <c:pt idx="1275">
                  <c:v>1.0350336</c:v>
                </c:pt>
                <c:pt idx="1276">
                  <c:v>1.1344691</c:v>
                </c:pt>
                <c:pt idx="1278">
                  <c:v>1.0440731</c:v>
                </c:pt>
                <c:pt idx="1279">
                  <c:v>1.1163899</c:v>
                </c:pt>
                <c:pt idx="1281">
                  <c:v>1.0410599</c:v>
                </c:pt>
                <c:pt idx="1282">
                  <c:v>1.0952975</c:v>
                </c:pt>
                <c:pt idx="1284">
                  <c:v>1.0350336</c:v>
                </c:pt>
                <c:pt idx="1285">
                  <c:v>1.0983107</c:v>
                </c:pt>
                <c:pt idx="1287">
                  <c:v>1.0229808</c:v>
                </c:pt>
                <c:pt idx="1288">
                  <c:v>1.0862579</c:v>
                </c:pt>
                <c:pt idx="1290">
                  <c:v>1.0591391</c:v>
                </c:pt>
                <c:pt idx="1291">
                  <c:v>1.0772183</c:v>
                </c:pt>
                <c:pt idx="1293">
                  <c:v>0.2003777</c:v>
                </c:pt>
                <c:pt idx="1294">
                  <c:v>0.2033909</c:v>
                </c:pt>
                <c:pt idx="1296">
                  <c:v>0.1702457</c:v>
                </c:pt>
                <c:pt idx="1297">
                  <c:v>0.2064041</c:v>
                </c:pt>
                <c:pt idx="1299">
                  <c:v>0.2154437</c:v>
                </c:pt>
                <c:pt idx="1300">
                  <c:v>0.2214701</c:v>
                </c:pt>
                <c:pt idx="1302">
                  <c:v>0.1129949</c:v>
                </c:pt>
                <c:pt idx="1303">
                  <c:v>0.1280609</c:v>
                </c:pt>
                <c:pt idx="1305">
                  <c:v>0.2094173</c:v>
                </c:pt>
                <c:pt idx="1306">
                  <c:v>0.2184569</c:v>
                </c:pt>
                <c:pt idx="1308">
                  <c:v>0.1099817</c:v>
                </c:pt>
                <c:pt idx="1309">
                  <c:v>0.1250477</c:v>
                </c:pt>
                <c:pt idx="1311">
                  <c:v>0.1853117</c:v>
                </c:pt>
                <c:pt idx="1312">
                  <c:v>0.2305097</c:v>
                </c:pt>
                <c:pt idx="1314">
                  <c:v>0.1551797</c:v>
                </c:pt>
                <c:pt idx="1315">
                  <c:v>0.2094173</c:v>
                </c:pt>
                <c:pt idx="1317">
                  <c:v>0.1401137</c:v>
                </c:pt>
                <c:pt idx="1318">
                  <c:v>0.1792853</c:v>
                </c:pt>
                <c:pt idx="1320">
                  <c:v>0.0979289</c:v>
                </c:pt>
                <c:pt idx="1321">
                  <c:v>0.1039553</c:v>
                </c:pt>
                <c:pt idx="1323">
                  <c:v>0.1280609</c:v>
                </c:pt>
                <c:pt idx="1324">
                  <c:v>0.1612061</c:v>
                </c:pt>
                <c:pt idx="1326">
                  <c:v>0.0888893</c:v>
                </c:pt>
                <c:pt idx="1327">
                  <c:v>0.1581929</c:v>
                </c:pt>
                <c:pt idx="1329">
                  <c:v>0.1160081</c:v>
                </c:pt>
                <c:pt idx="1330">
                  <c:v>0.1732589</c:v>
                </c:pt>
                <c:pt idx="1332">
                  <c:v>1.8184651</c:v>
                </c:pt>
                <c:pt idx="1333">
                  <c:v>1.8305179</c:v>
                </c:pt>
                <c:pt idx="1335">
                  <c:v>1.8003859</c:v>
                </c:pt>
                <c:pt idx="1336">
                  <c:v>1.8275047</c:v>
                </c:pt>
                <c:pt idx="1338">
                  <c:v>1.8425706</c:v>
                </c:pt>
                <c:pt idx="1339">
                  <c:v>1.8455838</c:v>
                </c:pt>
                <c:pt idx="1341">
                  <c:v>1.8033991</c:v>
                </c:pt>
                <c:pt idx="1342">
                  <c:v>1.8094255</c:v>
                </c:pt>
                <c:pt idx="1344">
                  <c:v>1.8335311</c:v>
                </c:pt>
                <c:pt idx="1345">
                  <c:v>1.8606498</c:v>
                </c:pt>
                <c:pt idx="1347">
                  <c:v>1.8666762</c:v>
                </c:pt>
                <c:pt idx="1348">
                  <c:v>1.878729</c:v>
                </c:pt>
                <c:pt idx="1350">
                  <c:v>1.8124387</c:v>
                </c:pt>
                <c:pt idx="1351">
                  <c:v>1.9118742</c:v>
                </c:pt>
                <c:pt idx="1353">
                  <c:v>1.8576366</c:v>
                </c:pt>
                <c:pt idx="1354">
                  <c:v>1.9209138</c:v>
                </c:pt>
                <c:pt idx="1356">
                  <c:v>1.8546234</c:v>
                </c:pt>
                <c:pt idx="1357">
                  <c:v>1.9118742</c:v>
                </c:pt>
                <c:pt idx="1359">
                  <c:v>1.8757158</c:v>
                </c:pt>
                <c:pt idx="1360">
                  <c:v>1.9028346</c:v>
                </c:pt>
                <c:pt idx="1362">
                  <c:v>1.878729</c:v>
                </c:pt>
                <c:pt idx="1363">
                  <c:v>1.8998214</c:v>
                </c:pt>
                <c:pt idx="1365">
                  <c:v>1.8696894</c:v>
                </c:pt>
                <c:pt idx="1366">
                  <c:v>1.8907818</c:v>
                </c:pt>
                <c:pt idx="1368">
                  <c:v>1.8576366</c:v>
                </c:pt>
                <c:pt idx="1369">
                  <c:v>1.8757158</c:v>
                </c:pt>
                <c:pt idx="1371">
                  <c:v>1.8425706</c:v>
                </c:pt>
                <c:pt idx="1372">
                  <c:v>1.8576366</c:v>
                </c:pt>
                <c:pt idx="1374">
                  <c:v>1.8335311</c:v>
                </c:pt>
                <c:pt idx="1375">
                  <c:v>1.8817422</c:v>
                </c:pt>
                <c:pt idx="1377">
                  <c:v>1.8365443</c:v>
                </c:pt>
                <c:pt idx="1378">
                  <c:v>1.8696894</c:v>
                </c:pt>
                <c:pt idx="1380">
                  <c:v>1.878729</c:v>
                </c:pt>
                <c:pt idx="1381">
                  <c:v>1.8847554</c:v>
                </c:pt>
                <c:pt idx="1383">
                  <c:v>1.8275047</c:v>
                </c:pt>
                <c:pt idx="1384">
                  <c:v>1.8335311</c:v>
                </c:pt>
                <c:pt idx="1386">
                  <c:v>1.7371087</c:v>
                </c:pt>
                <c:pt idx="1387">
                  <c:v>1.7582011</c:v>
                </c:pt>
                <c:pt idx="1389">
                  <c:v>1.7310823</c:v>
                </c:pt>
                <c:pt idx="1390">
                  <c:v>1.7672407</c:v>
                </c:pt>
                <c:pt idx="1392">
                  <c:v>1.7190295</c:v>
                </c:pt>
                <c:pt idx="1393">
                  <c:v>1.7582011</c:v>
                </c:pt>
                <c:pt idx="1395">
                  <c:v>1.7069767</c:v>
                </c:pt>
                <c:pt idx="1396">
                  <c:v>1.7401219</c:v>
                </c:pt>
                <c:pt idx="1398">
                  <c:v>-1.3694985</c:v>
                </c:pt>
                <c:pt idx="1399">
                  <c:v>-1.3634721</c:v>
                </c:pt>
                <c:pt idx="1401">
                  <c:v>-1.4327757</c:v>
                </c:pt>
                <c:pt idx="1402">
                  <c:v>-1.4146965</c:v>
                </c:pt>
                <c:pt idx="1404">
                  <c:v>-1.3845645</c:v>
                </c:pt>
                <c:pt idx="1405">
                  <c:v>-1.3574458</c:v>
                </c:pt>
                <c:pt idx="1407">
                  <c:v>-1.4719473</c:v>
                </c:pt>
                <c:pt idx="1408">
                  <c:v>-1.3393666</c:v>
                </c:pt>
                <c:pt idx="1410">
                  <c:v>-1.4930397</c:v>
                </c:pt>
                <c:pt idx="1411">
                  <c:v>-1.3393666</c:v>
                </c:pt>
                <c:pt idx="1413">
                  <c:v>-1.5201585</c:v>
                </c:pt>
                <c:pt idx="1414">
                  <c:v>-1.3966173</c:v>
                </c:pt>
                <c:pt idx="1416">
                  <c:v>-1.3514194</c:v>
                </c:pt>
                <c:pt idx="1417">
                  <c:v>-1.2881422</c:v>
                </c:pt>
                <c:pt idx="1419">
                  <c:v>-1.5352244</c:v>
                </c:pt>
                <c:pt idx="1420">
                  <c:v>-1.4116833</c:v>
                </c:pt>
                <c:pt idx="1422">
                  <c:v>-1.3243006</c:v>
                </c:pt>
                <c:pt idx="1423">
                  <c:v>-1.2821158</c:v>
                </c:pt>
                <c:pt idx="1425">
                  <c:v>-1.5382376</c:v>
                </c:pt>
                <c:pt idx="1426">
                  <c:v>-1.4177097</c:v>
                </c:pt>
                <c:pt idx="1428">
                  <c:v>-1.3182742</c:v>
                </c:pt>
                <c:pt idx="1429">
                  <c:v>-1.2730762</c:v>
                </c:pt>
                <c:pt idx="1431">
                  <c:v>-1.529198</c:v>
                </c:pt>
                <c:pt idx="1432">
                  <c:v>-1.4177097</c:v>
                </c:pt>
                <c:pt idx="1434">
                  <c:v>-1.2911554</c:v>
                </c:pt>
                <c:pt idx="1435">
                  <c:v>-1.2640366</c:v>
                </c:pt>
                <c:pt idx="1437">
                  <c:v>-1.5322112</c:v>
                </c:pt>
                <c:pt idx="1438">
                  <c:v>-1.4207229</c:v>
                </c:pt>
                <c:pt idx="1440">
                  <c:v>-1.5924752</c:v>
                </c:pt>
                <c:pt idx="1441">
                  <c:v>-1.5834356</c:v>
                </c:pt>
                <c:pt idx="1443">
                  <c:v>-1.5382376</c:v>
                </c:pt>
                <c:pt idx="1444">
                  <c:v>-1.4146965</c:v>
                </c:pt>
                <c:pt idx="1446">
                  <c:v>-1.6015148</c:v>
                </c:pt>
                <c:pt idx="1447">
                  <c:v>-1.5864488</c:v>
                </c:pt>
                <c:pt idx="1449">
                  <c:v>-1.5472772</c:v>
                </c:pt>
                <c:pt idx="1450">
                  <c:v>-1.4086701</c:v>
                </c:pt>
                <c:pt idx="1452">
                  <c:v>-1.6075412</c:v>
                </c:pt>
                <c:pt idx="1453">
                  <c:v>-1.5924752</c:v>
                </c:pt>
                <c:pt idx="1455">
                  <c:v>-1.5533036</c:v>
                </c:pt>
                <c:pt idx="1456">
                  <c:v>-1.3996305</c:v>
                </c:pt>
                <c:pt idx="1458">
                  <c:v>-1.6075412</c:v>
                </c:pt>
                <c:pt idx="1459">
                  <c:v>-1.5954884</c:v>
                </c:pt>
                <c:pt idx="1461">
                  <c:v>-1.5623432</c:v>
                </c:pt>
                <c:pt idx="1462">
                  <c:v>-1.4086701</c:v>
                </c:pt>
                <c:pt idx="1464">
                  <c:v>-1.6256204</c:v>
                </c:pt>
                <c:pt idx="1465">
                  <c:v>-1.5985016</c:v>
                </c:pt>
                <c:pt idx="1467">
                  <c:v>-1.5683696</c:v>
                </c:pt>
                <c:pt idx="1468">
                  <c:v>-1.4177097</c:v>
                </c:pt>
                <c:pt idx="1470">
                  <c:v>-1.619594</c:v>
                </c:pt>
                <c:pt idx="1471">
                  <c:v>-1.6015148</c:v>
                </c:pt>
                <c:pt idx="1473">
                  <c:v>-1.5774092</c:v>
                </c:pt>
                <c:pt idx="1474">
                  <c:v>-1.4207229</c:v>
                </c:pt>
                <c:pt idx="1476">
                  <c:v>-1.6165808</c:v>
                </c:pt>
                <c:pt idx="1477">
                  <c:v>-1.604528</c:v>
                </c:pt>
                <c:pt idx="1479">
                  <c:v>-1.5834356</c:v>
                </c:pt>
                <c:pt idx="1480">
                  <c:v>-1.4237361</c:v>
                </c:pt>
                <c:pt idx="1482">
                  <c:v>-1.6256204</c:v>
                </c:pt>
                <c:pt idx="1483">
                  <c:v>-1.6135676</c:v>
                </c:pt>
                <c:pt idx="1485">
                  <c:v>-1.5834356</c:v>
                </c:pt>
                <c:pt idx="1486">
                  <c:v>-1.4719473</c:v>
                </c:pt>
                <c:pt idx="1488">
                  <c:v>-1.6286336</c:v>
                </c:pt>
                <c:pt idx="1489">
                  <c:v>-1.6105544</c:v>
                </c:pt>
                <c:pt idx="1491">
                  <c:v>-1.5834356</c:v>
                </c:pt>
                <c:pt idx="1492">
                  <c:v>-1.4779737</c:v>
                </c:pt>
                <c:pt idx="1494">
                  <c:v>-1.6286336</c:v>
                </c:pt>
                <c:pt idx="1495">
                  <c:v>-1.5713828</c:v>
                </c:pt>
                <c:pt idx="1497">
                  <c:v>1.5533036</c:v>
                </c:pt>
                <c:pt idx="1498">
                  <c:v>1.5653564</c:v>
                </c:pt>
                <c:pt idx="1500">
                  <c:v>1.6527392</c:v>
                </c:pt>
                <c:pt idx="1501">
                  <c:v>1.7220427</c:v>
                </c:pt>
                <c:pt idx="1503">
                  <c:v>1.5322112</c:v>
                </c:pt>
                <c:pt idx="1504">
                  <c:v>1.55933</c:v>
                </c:pt>
                <c:pt idx="1506">
                  <c:v>1.6738316</c:v>
                </c:pt>
                <c:pt idx="1507">
                  <c:v>1.7280691</c:v>
                </c:pt>
                <c:pt idx="1509">
                  <c:v>1.5231716</c:v>
                </c:pt>
                <c:pt idx="1510">
                  <c:v>1.5533036</c:v>
                </c:pt>
                <c:pt idx="1512">
                  <c:v>1.7009503</c:v>
                </c:pt>
                <c:pt idx="1513">
                  <c:v>1.7340955</c:v>
                </c:pt>
                <c:pt idx="1515">
                  <c:v>1.5141321</c:v>
                </c:pt>
                <c:pt idx="1516">
                  <c:v>1.5533036</c:v>
                </c:pt>
                <c:pt idx="1518">
                  <c:v>1.7130031</c:v>
                </c:pt>
                <c:pt idx="1519">
                  <c:v>1.7190295</c:v>
                </c:pt>
                <c:pt idx="1521">
                  <c:v>1.7250559</c:v>
                </c:pt>
                <c:pt idx="1522">
                  <c:v>1.7371087</c:v>
                </c:pt>
                <c:pt idx="1524">
                  <c:v>1.7672407</c:v>
                </c:pt>
                <c:pt idx="1525">
                  <c:v>1.7702539</c:v>
                </c:pt>
                <c:pt idx="1527">
                  <c:v>1.5081057</c:v>
                </c:pt>
                <c:pt idx="1528">
                  <c:v>1.5472772</c:v>
                </c:pt>
                <c:pt idx="1530">
                  <c:v>1.7340955</c:v>
                </c:pt>
                <c:pt idx="1531">
                  <c:v>1.7853199</c:v>
                </c:pt>
                <c:pt idx="1533">
                  <c:v>1.5050925</c:v>
                </c:pt>
                <c:pt idx="1534">
                  <c:v>1.5141321</c:v>
                </c:pt>
                <c:pt idx="1536">
                  <c:v>1.529198</c:v>
                </c:pt>
                <c:pt idx="1537">
                  <c:v>1.5352244</c:v>
                </c:pt>
                <c:pt idx="1539">
                  <c:v>1.7431351</c:v>
                </c:pt>
                <c:pt idx="1540">
                  <c:v>1.7642275</c:v>
                </c:pt>
                <c:pt idx="1542">
                  <c:v>1.7491615</c:v>
                </c:pt>
                <c:pt idx="1543">
                  <c:v>1.7551879</c:v>
                </c:pt>
                <c:pt idx="1545">
                  <c:v>0.0497178</c:v>
                </c:pt>
                <c:pt idx="1546">
                  <c:v>0.0798498</c:v>
                </c:pt>
                <c:pt idx="1548">
                  <c:v>0.0587574</c:v>
                </c:pt>
                <c:pt idx="1549">
                  <c:v>0.0828629</c:v>
                </c:pt>
                <c:pt idx="1551">
                  <c:v>0.0617706</c:v>
                </c:pt>
                <c:pt idx="1552">
                  <c:v>0.1129949</c:v>
                </c:pt>
                <c:pt idx="1554">
                  <c:v>0.1220345</c:v>
                </c:pt>
                <c:pt idx="1555">
                  <c:v>0.1280609</c:v>
                </c:pt>
                <c:pt idx="1557">
                  <c:v>0.0587574</c:v>
                </c:pt>
                <c:pt idx="1558">
                  <c:v>0.1401137</c:v>
                </c:pt>
                <c:pt idx="1560">
                  <c:v>0.0587574</c:v>
                </c:pt>
                <c:pt idx="1561">
                  <c:v>0.1310741</c:v>
                </c:pt>
                <c:pt idx="1563">
                  <c:v>0.09491570000000001</c:v>
                </c:pt>
                <c:pt idx="1564">
                  <c:v>0.1310741</c:v>
                </c:pt>
                <c:pt idx="1566">
                  <c:v>0.1220345</c:v>
                </c:pt>
                <c:pt idx="1567">
                  <c:v>0.1461401</c:v>
                </c:pt>
                <c:pt idx="1569">
                  <c:v>0.1401137</c:v>
                </c:pt>
                <c:pt idx="1570">
                  <c:v>0.1612061</c:v>
                </c:pt>
                <c:pt idx="1572">
                  <c:v>0.1642193</c:v>
                </c:pt>
                <c:pt idx="1573">
                  <c:v>0.1822985</c:v>
                </c:pt>
                <c:pt idx="1575">
                  <c:v>0.2003777</c:v>
                </c:pt>
                <c:pt idx="1576">
                  <c:v>0.266668</c:v>
                </c:pt>
                <c:pt idx="1578">
                  <c:v>0.2937868</c:v>
                </c:pt>
                <c:pt idx="1579">
                  <c:v>0.311866</c:v>
                </c:pt>
                <c:pt idx="1581">
                  <c:v>0.1160081</c:v>
                </c:pt>
                <c:pt idx="1582">
                  <c:v>0.1762721</c:v>
                </c:pt>
                <c:pt idx="1584">
                  <c:v>0.2094173</c:v>
                </c:pt>
                <c:pt idx="1585">
                  <c:v>0.2154437</c:v>
                </c:pt>
                <c:pt idx="1587">
                  <c:v>2.1348509</c:v>
                </c:pt>
                <c:pt idx="1588">
                  <c:v>2.1860752</c:v>
                </c:pt>
                <c:pt idx="1590">
                  <c:v>2.1649828</c:v>
                </c:pt>
                <c:pt idx="1591">
                  <c:v>2.2101808</c:v>
                </c:pt>
                <c:pt idx="1593">
                  <c:v>2.2071676</c:v>
                </c:pt>
                <c:pt idx="1594">
                  <c:v>2.2493524</c:v>
                </c:pt>
                <c:pt idx="1596">
                  <c:v>2.243326</c:v>
                </c:pt>
                <c:pt idx="1597">
                  <c:v>2.273458</c:v>
                </c:pt>
                <c:pt idx="1599">
                  <c:v>2.2704448</c:v>
                </c:pt>
                <c:pt idx="1600">
                  <c:v>2.2975636</c:v>
                </c:pt>
                <c:pt idx="1602">
                  <c:v>2.3126296</c:v>
                </c:pt>
                <c:pt idx="1603">
                  <c:v>2.3156428</c:v>
                </c:pt>
                <c:pt idx="1605">
                  <c:v>2.3307087</c:v>
                </c:pt>
                <c:pt idx="1606">
                  <c:v>2.3457747</c:v>
                </c:pt>
                <c:pt idx="1608">
                  <c:v>2.3276955</c:v>
                </c:pt>
                <c:pt idx="1609">
                  <c:v>2.3638539</c:v>
                </c:pt>
                <c:pt idx="1611">
                  <c:v>2.3518011</c:v>
                </c:pt>
                <c:pt idx="1612">
                  <c:v>2.3969991</c:v>
                </c:pt>
                <c:pt idx="1614">
                  <c:v>2.3668671</c:v>
                </c:pt>
                <c:pt idx="1615">
                  <c:v>2.3789199</c:v>
                </c:pt>
                <c:pt idx="1617">
                  <c:v>2.3728935</c:v>
                </c:pt>
                <c:pt idx="1618">
                  <c:v>2.3789199</c:v>
                </c:pt>
                <c:pt idx="1620">
                  <c:v>2.3728935</c:v>
                </c:pt>
                <c:pt idx="1621">
                  <c:v>2.3849463</c:v>
                </c:pt>
                <c:pt idx="1623">
                  <c:v>0.2365361</c:v>
                </c:pt>
                <c:pt idx="1624">
                  <c:v>0.2787208</c:v>
                </c:pt>
                <c:pt idx="1626">
                  <c:v>0.2003777</c:v>
                </c:pt>
                <c:pt idx="1627">
                  <c:v>0.2937868</c:v>
                </c:pt>
                <c:pt idx="1629">
                  <c:v>0.1792853</c:v>
                </c:pt>
                <c:pt idx="1630">
                  <c:v>0.2847472</c:v>
                </c:pt>
                <c:pt idx="1632">
                  <c:v>0.1732589</c:v>
                </c:pt>
                <c:pt idx="1633">
                  <c:v>0.2847472</c:v>
                </c:pt>
                <c:pt idx="1635">
                  <c:v>0.1883249</c:v>
                </c:pt>
                <c:pt idx="1636">
                  <c:v>0.2726944</c:v>
                </c:pt>
                <c:pt idx="1638">
                  <c:v>-0.1160081</c:v>
                </c:pt>
                <c:pt idx="1639">
                  <c:v>-0.0979289</c:v>
                </c:pt>
                <c:pt idx="1641">
                  <c:v>-0.1250477</c:v>
                </c:pt>
                <c:pt idx="1642">
                  <c:v>-0.0979289</c:v>
                </c:pt>
                <c:pt idx="1644">
                  <c:v>-0.1190213</c:v>
                </c:pt>
                <c:pt idx="1645">
                  <c:v>-0.09491570000000001</c:v>
                </c:pt>
                <c:pt idx="1647">
                  <c:v>-0.1160081</c:v>
                </c:pt>
                <c:pt idx="1648">
                  <c:v>-0.0919025</c:v>
                </c:pt>
                <c:pt idx="1650">
                  <c:v>-0.1160081</c:v>
                </c:pt>
                <c:pt idx="1651">
                  <c:v>-0.1069685</c:v>
                </c:pt>
                <c:pt idx="1653">
                  <c:v>0.1551797</c:v>
                </c:pt>
                <c:pt idx="1654">
                  <c:v>0.1672325</c:v>
                </c:pt>
                <c:pt idx="1656">
                  <c:v>0.1461401</c:v>
                </c:pt>
                <c:pt idx="1657">
                  <c:v>0.1883249</c:v>
                </c:pt>
                <c:pt idx="1659">
                  <c:v>0.1340873</c:v>
                </c:pt>
                <c:pt idx="1660">
                  <c:v>0.1913381</c:v>
                </c:pt>
                <c:pt idx="1662">
                  <c:v>0.1310741</c:v>
                </c:pt>
                <c:pt idx="1663">
                  <c:v>0.2064041</c:v>
                </c:pt>
                <c:pt idx="1665">
                  <c:v>0.1431269</c:v>
                </c:pt>
                <c:pt idx="1666">
                  <c:v>0.1973645</c:v>
                </c:pt>
                <c:pt idx="1668">
                  <c:v>0.1340873</c:v>
                </c:pt>
                <c:pt idx="1669">
                  <c:v>0.1913381</c:v>
                </c:pt>
                <c:pt idx="1671">
                  <c:v>0.1340873</c:v>
                </c:pt>
                <c:pt idx="1672">
                  <c:v>0.2124305</c:v>
                </c:pt>
                <c:pt idx="1674">
                  <c:v>0.1491533</c:v>
                </c:pt>
                <c:pt idx="1675">
                  <c:v>0.2274965</c:v>
                </c:pt>
                <c:pt idx="1677">
                  <c:v>0.1642193</c:v>
                </c:pt>
                <c:pt idx="1678">
                  <c:v>0.2485888</c:v>
                </c:pt>
                <c:pt idx="1680">
                  <c:v>0.1853117</c:v>
                </c:pt>
                <c:pt idx="1681">
                  <c:v>0.2395493</c:v>
                </c:pt>
                <c:pt idx="1683">
                  <c:v>1.5171453</c:v>
                </c:pt>
                <c:pt idx="1684">
                  <c:v>1.5261848</c:v>
                </c:pt>
                <c:pt idx="1686">
                  <c:v>1.4960529</c:v>
                </c:pt>
                <c:pt idx="1687">
                  <c:v>1.5111189</c:v>
                </c:pt>
                <c:pt idx="1689">
                  <c:v>1.4840001</c:v>
                </c:pt>
                <c:pt idx="1690">
                  <c:v>1.5020793</c:v>
                </c:pt>
                <c:pt idx="1692">
                  <c:v>1.4689341</c:v>
                </c:pt>
                <c:pt idx="1693">
                  <c:v>1.4960529</c:v>
                </c:pt>
                <c:pt idx="1695">
                  <c:v>1.4719473</c:v>
                </c:pt>
                <c:pt idx="1696">
                  <c:v>1.4809869</c:v>
                </c:pt>
                <c:pt idx="1698">
                  <c:v>1.4749605</c:v>
                </c:pt>
                <c:pt idx="1699">
                  <c:v>1.4809869</c:v>
                </c:pt>
                <c:pt idx="1701">
                  <c:v>1.4809869</c:v>
                </c:pt>
                <c:pt idx="1702">
                  <c:v>1.4840001</c:v>
                </c:pt>
                <c:pt idx="1704">
                  <c:v>1.4809869</c:v>
                </c:pt>
                <c:pt idx="1705">
                  <c:v>1.4870133</c:v>
                </c:pt>
                <c:pt idx="1707">
                  <c:v>1.4749605</c:v>
                </c:pt>
                <c:pt idx="1708">
                  <c:v>1.4840001</c:v>
                </c:pt>
                <c:pt idx="1710">
                  <c:v>1.4990661</c:v>
                </c:pt>
                <c:pt idx="1711">
                  <c:v>1.5171453</c:v>
                </c:pt>
                <c:pt idx="1713">
                  <c:v>1.4659209</c:v>
                </c:pt>
                <c:pt idx="1714">
                  <c:v>1.5231716</c:v>
                </c:pt>
                <c:pt idx="1716">
                  <c:v>1.4538681</c:v>
                </c:pt>
                <c:pt idx="1717">
                  <c:v>1.55933</c:v>
                </c:pt>
                <c:pt idx="1719">
                  <c:v>1.4598945</c:v>
                </c:pt>
                <c:pt idx="1720">
                  <c:v>1.5533036</c:v>
                </c:pt>
                <c:pt idx="1722">
                  <c:v>1.4508549</c:v>
                </c:pt>
                <c:pt idx="1723">
                  <c:v>1.5412508</c:v>
                </c:pt>
                <c:pt idx="1725">
                  <c:v>1.4388021</c:v>
                </c:pt>
                <c:pt idx="1726">
                  <c:v>1.4840001</c:v>
                </c:pt>
                <c:pt idx="1728">
                  <c:v>1.4930397</c:v>
                </c:pt>
                <c:pt idx="1729">
                  <c:v>1.5322112</c:v>
                </c:pt>
                <c:pt idx="1731">
                  <c:v>1.4357889</c:v>
                </c:pt>
                <c:pt idx="1732">
                  <c:v>1.4809869</c:v>
                </c:pt>
                <c:pt idx="1734">
                  <c:v>1.4357889</c:v>
                </c:pt>
                <c:pt idx="1735">
                  <c:v>1.4689341</c:v>
                </c:pt>
                <c:pt idx="1737">
                  <c:v>-2.2794844</c:v>
                </c:pt>
                <c:pt idx="1738">
                  <c:v>-2.2644184</c:v>
                </c:pt>
                <c:pt idx="1740">
                  <c:v>-2.2975636</c:v>
                </c:pt>
                <c:pt idx="1741">
                  <c:v>-2.2945504</c:v>
                </c:pt>
                <c:pt idx="1743">
                  <c:v>-1.1615879</c:v>
                </c:pt>
                <c:pt idx="1744">
                  <c:v>-1.1555615</c:v>
                </c:pt>
                <c:pt idx="1746">
                  <c:v>-1.4056569</c:v>
                </c:pt>
                <c:pt idx="1747">
                  <c:v>-1.3936041</c:v>
                </c:pt>
                <c:pt idx="1749">
                  <c:v>-1.1676143</c:v>
                </c:pt>
                <c:pt idx="1750">
                  <c:v>-1.1465219</c:v>
                </c:pt>
                <c:pt idx="1752">
                  <c:v>-1.4146965</c:v>
                </c:pt>
                <c:pt idx="1753">
                  <c:v>-1.3875777</c:v>
                </c:pt>
                <c:pt idx="1755">
                  <c:v>-1.1736407</c:v>
                </c:pt>
                <c:pt idx="1756">
                  <c:v>-1.1435087</c:v>
                </c:pt>
                <c:pt idx="1758">
                  <c:v>-1.4177097</c:v>
                </c:pt>
                <c:pt idx="1759">
                  <c:v>-1.3785381</c:v>
                </c:pt>
                <c:pt idx="1761">
                  <c:v>-1.1736407</c:v>
                </c:pt>
                <c:pt idx="1762">
                  <c:v>-1.1435087</c:v>
                </c:pt>
                <c:pt idx="1764">
                  <c:v>-1.4207229</c:v>
                </c:pt>
                <c:pt idx="1765">
                  <c:v>-1.3484062</c:v>
                </c:pt>
                <c:pt idx="1767">
                  <c:v>-1.1706275</c:v>
                </c:pt>
                <c:pt idx="1768">
                  <c:v>-1.1435087</c:v>
                </c:pt>
                <c:pt idx="1770">
                  <c:v>-1.4689341</c:v>
                </c:pt>
                <c:pt idx="1771">
                  <c:v>-1.2610234</c:v>
                </c:pt>
                <c:pt idx="1773">
                  <c:v>-1.2007594</c:v>
                </c:pt>
                <c:pt idx="1774">
                  <c:v>-1.1917199</c:v>
                </c:pt>
                <c:pt idx="1776">
                  <c:v>-1.1766539</c:v>
                </c:pt>
                <c:pt idx="1777">
                  <c:v>-1.1435087</c:v>
                </c:pt>
                <c:pt idx="1779">
                  <c:v>-1.4749605</c:v>
                </c:pt>
                <c:pt idx="1780">
                  <c:v>-1.1435087</c:v>
                </c:pt>
                <c:pt idx="1782">
                  <c:v>-1.5683696</c:v>
                </c:pt>
                <c:pt idx="1783">
                  <c:v>-1.1314559</c:v>
                </c:pt>
                <c:pt idx="1785">
                  <c:v>-1.6256204</c:v>
                </c:pt>
                <c:pt idx="1786">
                  <c:v>-1.1073503</c:v>
                </c:pt>
                <c:pt idx="1788">
                  <c:v>-1.63466</c:v>
                </c:pt>
                <c:pt idx="1789">
                  <c:v>-1.0862579</c:v>
                </c:pt>
                <c:pt idx="1791">
                  <c:v>-1.6557524</c:v>
                </c:pt>
                <c:pt idx="1792">
                  <c:v>-1.0500995</c:v>
                </c:pt>
                <c:pt idx="1794">
                  <c:v>-1.6557524</c:v>
                </c:pt>
                <c:pt idx="1795">
                  <c:v>-1.0350336</c:v>
                </c:pt>
                <c:pt idx="1797">
                  <c:v>-1.6557524</c:v>
                </c:pt>
                <c:pt idx="1798">
                  <c:v>-1.0320204</c:v>
                </c:pt>
                <c:pt idx="1800">
                  <c:v>-1.6527392</c:v>
                </c:pt>
                <c:pt idx="1801">
                  <c:v>-1.0320204</c:v>
                </c:pt>
                <c:pt idx="1803">
                  <c:v>-1.0229808</c:v>
                </c:pt>
                <c:pt idx="1804">
                  <c:v>-1.0199676</c:v>
                </c:pt>
                <c:pt idx="1806">
                  <c:v>-1.6587656</c:v>
                </c:pt>
                <c:pt idx="1807">
                  <c:v>-1.0290072</c:v>
                </c:pt>
                <c:pt idx="1809">
                  <c:v>-1.0229808</c:v>
                </c:pt>
                <c:pt idx="1810">
                  <c:v>-1.010928</c:v>
                </c:pt>
                <c:pt idx="1812">
                  <c:v>-1.6527392</c:v>
                </c:pt>
                <c:pt idx="1813">
                  <c:v>-0.9898356</c:v>
                </c:pt>
                <c:pt idx="1815">
                  <c:v>-1.6436996</c:v>
                </c:pt>
                <c:pt idx="1816">
                  <c:v>-0.9566904000000001</c:v>
                </c:pt>
                <c:pt idx="1818">
                  <c:v>-1.63466</c:v>
                </c:pt>
                <c:pt idx="1819">
                  <c:v>-1.0952975</c:v>
                </c:pt>
                <c:pt idx="1821">
                  <c:v>-1.0772183</c:v>
                </c:pt>
                <c:pt idx="1822">
                  <c:v>-0.9295716000000001</c:v>
                </c:pt>
                <c:pt idx="1824">
                  <c:v>-1.6256204</c:v>
                </c:pt>
                <c:pt idx="1825">
                  <c:v>-1.0802315</c:v>
                </c:pt>
                <c:pt idx="1827">
                  <c:v>-1.0290072</c:v>
                </c:pt>
                <c:pt idx="1828">
                  <c:v>-0.9265584</c:v>
                </c:pt>
                <c:pt idx="1830">
                  <c:v>-1.6075412</c:v>
                </c:pt>
                <c:pt idx="1831">
                  <c:v>-1.0681787</c:v>
                </c:pt>
                <c:pt idx="1833">
                  <c:v>-0.9898356</c:v>
                </c:pt>
                <c:pt idx="1834">
                  <c:v>-0.8934132</c:v>
                </c:pt>
                <c:pt idx="1836">
                  <c:v>-1.5954884</c:v>
                </c:pt>
                <c:pt idx="1837">
                  <c:v>-1.0651655</c:v>
                </c:pt>
                <c:pt idx="1839">
                  <c:v>-0.9175188</c:v>
                </c:pt>
                <c:pt idx="1840">
                  <c:v>-0.8662945</c:v>
                </c:pt>
                <c:pt idx="1842">
                  <c:v>-1.5834356</c:v>
                </c:pt>
                <c:pt idx="1843">
                  <c:v>-1.0742051</c:v>
                </c:pt>
                <c:pt idx="1845">
                  <c:v>-0.8934132</c:v>
                </c:pt>
                <c:pt idx="1846">
                  <c:v>-0.8662945</c:v>
                </c:pt>
                <c:pt idx="1848">
                  <c:v>-1.5713828</c:v>
                </c:pt>
                <c:pt idx="1849">
                  <c:v>-1.5563168</c:v>
                </c:pt>
                <c:pt idx="1851">
                  <c:v>-1.5472772</c:v>
                </c:pt>
                <c:pt idx="1852">
                  <c:v>-1.0892711</c:v>
                </c:pt>
                <c:pt idx="1854">
                  <c:v>-0.8783473000000001</c:v>
                </c:pt>
                <c:pt idx="1855">
                  <c:v>-0.8753341</c:v>
                </c:pt>
                <c:pt idx="1857">
                  <c:v>-1.5382376</c:v>
                </c:pt>
                <c:pt idx="1858">
                  <c:v>-1.1646011</c:v>
                </c:pt>
                <c:pt idx="1860">
                  <c:v>-1.9209138</c:v>
                </c:pt>
                <c:pt idx="1861">
                  <c:v>-1.9028346</c:v>
                </c:pt>
                <c:pt idx="1863">
                  <c:v>-1.55933</c:v>
                </c:pt>
                <c:pt idx="1864">
                  <c:v>-1.5382376</c:v>
                </c:pt>
                <c:pt idx="1866">
                  <c:v>-1.8606498</c:v>
                </c:pt>
                <c:pt idx="1867">
                  <c:v>-1.8395575</c:v>
                </c:pt>
                <c:pt idx="1869">
                  <c:v>-1.5502904</c:v>
                </c:pt>
                <c:pt idx="1870">
                  <c:v>-1.544264</c:v>
                </c:pt>
                <c:pt idx="1872">
                  <c:v>-1.8184651</c:v>
                </c:pt>
                <c:pt idx="1873">
                  <c:v>-1.7853199</c:v>
                </c:pt>
                <c:pt idx="1875">
                  <c:v>-1.5472772</c:v>
                </c:pt>
                <c:pt idx="1876">
                  <c:v>-1.5382376</c:v>
                </c:pt>
                <c:pt idx="1878">
                  <c:v>-1.8455838</c:v>
                </c:pt>
                <c:pt idx="1879">
                  <c:v>-1.7582011</c:v>
                </c:pt>
                <c:pt idx="1881">
                  <c:v>-1.7280691</c:v>
                </c:pt>
                <c:pt idx="1882">
                  <c:v>-1.7190295</c:v>
                </c:pt>
                <c:pt idx="1884">
                  <c:v>-1.589462</c:v>
                </c:pt>
                <c:pt idx="1885">
                  <c:v>-1.574396</c:v>
                </c:pt>
                <c:pt idx="1887">
                  <c:v>-1.5563168</c:v>
                </c:pt>
                <c:pt idx="1888">
                  <c:v>-1.5412508</c:v>
                </c:pt>
                <c:pt idx="1890">
                  <c:v>-1.8576366</c:v>
                </c:pt>
                <c:pt idx="1891">
                  <c:v>-1.7099899</c:v>
                </c:pt>
                <c:pt idx="1893">
                  <c:v>-1.7009503</c:v>
                </c:pt>
                <c:pt idx="1894">
                  <c:v>-1.6678052</c:v>
                </c:pt>
                <c:pt idx="1896">
                  <c:v>-1.6467128</c:v>
                </c:pt>
                <c:pt idx="1897">
                  <c:v>-1.5864488</c:v>
                </c:pt>
                <c:pt idx="1899">
                  <c:v>-1.8365443</c:v>
                </c:pt>
                <c:pt idx="1900">
                  <c:v>-1.5653564</c:v>
                </c:pt>
                <c:pt idx="1902">
                  <c:v>-1.8757158</c:v>
                </c:pt>
                <c:pt idx="1903">
                  <c:v>-1.8576366</c:v>
                </c:pt>
                <c:pt idx="1905">
                  <c:v>-1.7732671</c:v>
                </c:pt>
                <c:pt idx="1906">
                  <c:v>-1.7702539</c:v>
                </c:pt>
                <c:pt idx="1908">
                  <c:v>-1.7642275</c:v>
                </c:pt>
                <c:pt idx="1909">
                  <c:v>-1.5412508</c:v>
                </c:pt>
                <c:pt idx="1911">
                  <c:v>-1.7943595</c:v>
                </c:pt>
                <c:pt idx="1912">
                  <c:v>-1.5171453</c:v>
                </c:pt>
                <c:pt idx="1914">
                  <c:v>-1.7431351</c:v>
                </c:pt>
                <c:pt idx="1915">
                  <c:v>-1.7340955</c:v>
                </c:pt>
                <c:pt idx="1917">
                  <c:v>-1.7160163</c:v>
                </c:pt>
                <c:pt idx="1918">
                  <c:v>-1.4930397</c:v>
                </c:pt>
                <c:pt idx="1920">
                  <c:v>-1.7250559</c:v>
                </c:pt>
                <c:pt idx="1921">
                  <c:v>-1.4689341</c:v>
                </c:pt>
                <c:pt idx="1923">
                  <c:v>-1.664792</c:v>
                </c:pt>
                <c:pt idx="1924">
                  <c:v>-1.4538681</c:v>
                </c:pt>
                <c:pt idx="1926">
                  <c:v>0.2606416</c:v>
                </c:pt>
                <c:pt idx="1927">
                  <c:v>0.2847472</c:v>
                </c:pt>
                <c:pt idx="1929">
                  <c:v>0.2546152</c:v>
                </c:pt>
                <c:pt idx="1930">
                  <c:v>0.37213</c:v>
                </c:pt>
                <c:pt idx="1932">
                  <c:v>0.2546152</c:v>
                </c:pt>
                <c:pt idx="1933">
                  <c:v>0.3962356</c:v>
                </c:pt>
                <c:pt idx="1935">
                  <c:v>0.2546152</c:v>
                </c:pt>
                <c:pt idx="1936">
                  <c:v>0.4143147</c:v>
                </c:pt>
                <c:pt idx="1938">
                  <c:v>0.2455756</c:v>
                </c:pt>
                <c:pt idx="1939">
                  <c:v>0.3841828</c:v>
                </c:pt>
                <c:pt idx="1941">
                  <c:v>0.3962356</c:v>
                </c:pt>
                <c:pt idx="1942">
                  <c:v>0.4263675</c:v>
                </c:pt>
                <c:pt idx="1944">
                  <c:v>0.2395493</c:v>
                </c:pt>
                <c:pt idx="1945">
                  <c:v>0.3841828</c:v>
                </c:pt>
                <c:pt idx="1947">
                  <c:v>0.4113015</c:v>
                </c:pt>
                <c:pt idx="1948">
                  <c:v>0.4384203</c:v>
                </c:pt>
                <c:pt idx="1950">
                  <c:v>0.2335229</c:v>
                </c:pt>
                <c:pt idx="1951">
                  <c:v>0.2425624</c:v>
                </c:pt>
                <c:pt idx="1953">
                  <c:v>0.281734</c:v>
                </c:pt>
                <c:pt idx="1954">
                  <c:v>0.4564995</c:v>
                </c:pt>
                <c:pt idx="1956">
                  <c:v>0.2847472</c:v>
                </c:pt>
                <c:pt idx="1957">
                  <c:v>0.4625259</c:v>
                </c:pt>
                <c:pt idx="1959">
                  <c:v>0.2847472</c:v>
                </c:pt>
                <c:pt idx="1960">
                  <c:v>0.2937868</c:v>
                </c:pt>
                <c:pt idx="1962">
                  <c:v>0.311866</c:v>
                </c:pt>
                <c:pt idx="1963">
                  <c:v>0.4354071</c:v>
                </c:pt>
                <c:pt idx="1965">
                  <c:v>0.2877604</c:v>
                </c:pt>
                <c:pt idx="1966">
                  <c:v>0.2937868</c:v>
                </c:pt>
                <c:pt idx="1968">
                  <c:v>0.326932</c:v>
                </c:pt>
                <c:pt idx="1969">
                  <c:v>0.3540508</c:v>
                </c:pt>
                <c:pt idx="1971">
                  <c:v>0.3600772</c:v>
                </c:pt>
                <c:pt idx="1972">
                  <c:v>0.4444467</c:v>
                </c:pt>
                <c:pt idx="1974">
                  <c:v>0.3751432</c:v>
                </c:pt>
                <c:pt idx="1975">
                  <c:v>0.4564995</c:v>
                </c:pt>
                <c:pt idx="1977">
                  <c:v>0.3902092</c:v>
                </c:pt>
                <c:pt idx="1978">
                  <c:v>0.4564995</c:v>
                </c:pt>
                <c:pt idx="1980">
                  <c:v>0.4052751</c:v>
                </c:pt>
                <c:pt idx="1981">
                  <c:v>0.4534863</c:v>
                </c:pt>
                <c:pt idx="1983">
                  <c:v>0.8602681</c:v>
                </c:pt>
                <c:pt idx="1984">
                  <c:v>0.9325848</c:v>
                </c:pt>
                <c:pt idx="1986">
                  <c:v>0.8662945</c:v>
                </c:pt>
                <c:pt idx="1987">
                  <c:v>0.9295716000000001</c:v>
                </c:pt>
                <c:pt idx="1989">
                  <c:v>0.8512285000000001</c:v>
                </c:pt>
                <c:pt idx="1990">
                  <c:v>0.9627168</c:v>
                </c:pt>
                <c:pt idx="1992">
                  <c:v>0.8421889</c:v>
                </c:pt>
                <c:pt idx="1993">
                  <c:v>0.9627168</c:v>
                </c:pt>
                <c:pt idx="1995">
                  <c:v>0.8391757</c:v>
                </c:pt>
                <c:pt idx="1996">
                  <c:v>0.96573</c:v>
                </c:pt>
                <c:pt idx="1998">
                  <c:v>0.8391757</c:v>
                </c:pt>
                <c:pt idx="1999">
                  <c:v>0.9777828</c:v>
                </c:pt>
                <c:pt idx="2001">
                  <c:v>0.8632813</c:v>
                </c:pt>
                <c:pt idx="2002">
                  <c:v>0.9747696</c:v>
                </c:pt>
                <c:pt idx="2004">
                  <c:v>0.8813604</c:v>
                </c:pt>
                <c:pt idx="2005">
                  <c:v>0.9988752</c:v>
                </c:pt>
                <c:pt idx="2007">
                  <c:v>0.950664</c:v>
                </c:pt>
                <c:pt idx="2008">
                  <c:v>0.96573</c:v>
                </c:pt>
                <c:pt idx="2010">
                  <c:v>0.266668</c:v>
                </c:pt>
                <c:pt idx="2011">
                  <c:v>0.2696812</c:v>
                </c:pt>
                <c:pt idx="2013">
                  <c:v>0.2576284</c:v>
                </c:pt>
                <c:pt idx="2014">
                  <c:v>0.2757076</c:v>
                </c:pt>
                <c:pt idx="2016">
                  <c:v>0.2576284</c:v>
                </c:pt>
                <c:pt idx="2017">
                  <c:v>0.2696812</c:v>
                </c:pt>
                <c:pt idx="2019">
                  <c:v>0.6192122</c:v>
                </c:pt>
                <c:pt idx="2020">
                  <c:v>0.6222254</c:v>
                </c:pt>
                <c:pt idx="2022">
                  <c:v>0.5951066</c:v>
                </c:pt>
                <c:pt idx="2023">
                  <c:v>0.6071594</c:v>
                </c:pt>
                <c:pt idx="2025">
                  <c:v>0.5800406</c:v>
                </c:pt>
                <c:pt idx="2026">
                  <c:v>0.601133</c:v>
                </c:pt>
                <c:pt idx="2028">
                  <c:v>0.2696812</c:v>
                </c:pt>
                <c:pt idx="2029">
                  <c:v>0.3359716</c:v>
                </c:pt>
                <c:pt idx="2031">
                  <c:v>0.1732589</c:v>
                </c:pt>
                <c:pt idx="2032">
                  <c:v>0.326932</c:v>
                </c:pt>
                <c:pt idx="2034">
                  <c:v>0.1762721</c:v>
                </c:pt>
                <c:pt idx="2035">
                  <c:v>0.3209056</c:v>
                </c:pt>
                <c:pt idx="2037">
                  <c:v>0.1822985</c:v>
                </c:pt>
                <c:pt idx="2038">
                  <c:v>0.3239188</c:v>
                </c:pt>
                <c:pt idx="2040">
                  <c:v>0.1853117</c:v>
                </c:pt>
                <c:pt idx="2041">
                  <c:v>0.3239188</c:v>
                </c:pt>
                <c:pt idx="2043">
                  <c:v>0.1943513</c:v>
                </c:pt>
                <c:pt idx="2044">
                  <c:v>0.3540508</c:v>
                </c:pt>
                <c:pt idx="2046">
                  <c:v>0.2033909</c:v>
                </c:pt>
                <c:pt idx="2047">
                  <c:v>0.3540508</c:v>
                </c:pt>
                <c:pt idx="2049">
                  <c:v>0.2064041</c:v>
                </c:pt>
                <c:pt idx="2050">
                  <c:v>0.3299452</c:v>
                </c:pt>
                <c:pt idx="2052">
                  <c:v>0.341998</c:v>
                </c:pt>
                <c:pt idx="2053">
                  <c:v>0.3540508</c:v>
                </c:pt>
                <c:pt idx="2055">
                  <c:v>0.2003777</c:v>
                </c:pt>
                <c:pt idx="2056">
                  <c:v>0.3299452</c:v>
                </c:pt>
                <c:pt idx="2058">
                  <c:v>0.1943513</c:v>
                </c:pt>
                <c:pt idx="2059">
                  <c:v>0.3239188</c:v>
                </c:pt>
                <c:pt idx="2061">
                  <c:v>0.1973645</c:v>
                </c:pt>
                <c:pt idx="2062">
                  <c:v>0.326932</c:v>
                </c:pt>
                <c:pt idx="2064">
                  <c:v>0.1943513</c:v>
                </c:pt>
                <c:pt idx="2065">
                  <c:v>0.251602</c:v>
                </c:pt>
                <c:pt idx="2067">
                  <c:v>0.2907736</c:v>
                </c:pt>
                <c:pt idx="2068">
                  <c:v>0.3239188</c:v>
                </c:pt>
                <c:pt idx="2070">
                  <c:v>0.1883249</c:v>
                </c:pt>
                <c:pt idx="2071">
                  <c:v>0.2455756</c:v>
                </c:pt>
                <c:pt idx="2073">
                  <c:v>0.1822985</c:v>
                </c:pt>
                <c:pt idx="2074">
                  <c:v>0.1853117</c:v>
                </c:pt>
                <c:pt idx="2076">
                  <c:v>0.1853117</c:v>
                </c:pt>
                <c:pt idx="2077">
                  <c:v>0.1913381</c:v>
                </c:pt>
                <c:pt idx="2079">
                  <c:v>0.646331</c:v>
                </c:pt>
                <c:pt idx="2080">
                  <c:v>0.6553706</c:v>
                </c:pt>
                <c:pt idx="2082">
                  <c:v>0.6101726</c:v>
                </c:pt>
                <c:pt idx="2083">
                  <c:v>0.6583838</c:v>
                </c:pt>
                <c:pt idx="2085">
                  <c:v>0.6041462</c:v>
                </c:pt>
                <c:pt idx="2086">
                  <c:v>0.6523574</c:v>
                </c:pt>
                <c:pt idx="2088">
                  <c:v>0.2335229</c:v>
                </c:pt>
                <c:pt idx="2089">
                  <c:v>0.2425624</c:v>
                </c:pt>
                <c:pt idx="2091">
                  <c:v>0.2154437</c:v>
                </c:pt>
                <c:pt idx="2092">
                  <c:v>0.251602</c:v>
                </c:pt>
                <c:pt idx="2094">
                  <c:v>0.2124305</c:v>
                </c:pt>
                <c:pt idx="2095">
                  <c:v>0.2244833</c:v>
                </c:pt>
                <c:pt idx="2097">
                  <c:v>1.2911554</c:v>
                </c:pt>
                <c:pt idx="2098">
                  <c:v>1.3122478</c:v>
                </c:pt>
                <c:pt idx="2100">
                  <c:v>1.330327</c:v>
                </c:pt>
                <c:pt idx="2101">
                  <c:v>1.3393666</c:v>
                </c:pt>
                <c:pt idx="2103">
                  <c:v>1.2821158</c:v>
                </c:pt>
                <c:pt idx="2104">
                  <c:v>1.3182742</c:v>
                </c:pt>
                <c:pt idx="2106">
                  <c:v>1.3273138</c:v>
                </c:pt>
                <c:pt idx="2107">
                  <c:v>1.330327</c:v>
                </c:pt>
                <c:pt idx="2109">
                  <c:v>1.2791026</c:v>
                </c:pt>
                <c:pt idx="2110">
                  <c:v>1.3212874</c:v>
                </c:pt>
                <c:pt idx="2112">
                  <c:v>1.2760894</c:v>
                </c:pt>
                <c:pt idx="2113">
                  <c:v>1.300195</c:v>
                </c:pt>
                <c:pt idx="2115">
                  <c:v>1.2640366</c:v>
                </c:pt>
                <c:pt idx="2116">
                  <c:v>1.2730762</c:v>
                </c:pt>
                <c:pt idx="2118">
                  <c:v>0.0406782</c:v>
                </c:pt>
                <c:pt idx="2119">
                  <c:v>0.0738234</c:v>
                </c:pt>
                <c:pt idx="2121">
                  <c:v>-0.0798498</c:v>
                </c:pt>
                <c:pt idx="2122">
                  <c:v>-0.0467046</c:v>
                </c:pt>
                <c:pt idx="2124">
                  <c:v>-0.0768366</c:v>
                </c:pt>
                <c:pt idx="2125">
                  <c:v>0.0195858</c:v>
                </c:pt>
                <c:pt idx="2127">
                  <c:v>-0.067797</c:v>
                </c:pt>
                <c:pt idx="2128">
                  <c:v>0.0316386</c:v>
                </c:pt>
                <c:pt idx="2130">
                  <c:v>-0.0617706</c:v>
                </c:pt>
                <c:pt idx="2131">
                  <c:v>0.0135594</c:v>
                </c:pt>
                <c:pt idx="2133">
                  <c:v>-0.0346518</c:v>
                </c:pt>
                <c:pt idx="2134">
                  <c:v>0.0045198</c:v>
                </c:pt>
                <c:pt idx="2136">
                  <c:v>-0.0135594</c:v>
                </c:pt>
                <c:pt idx="2137">
                  <c:v>-0.007533</c:v>
                </c:pt>
                <c:pt idx="2139">
                  <c:v>0.3028264</c:v>
                </c:pt>
                <c:pt idx="2140">
                  <c:v>0.3480244</c:v>
                </c:pt>
                <c:pt idx="2142">
                  <c:v>0.2998132</c:v>
                </c:pt>
                <c:pt idx="2143">
                  <c:v>0.3630904</c:v>
                </c:pt>
                <c:pt idx="2145">
                  <c:v>0.3480244</c:v>
                </c:pt>
                <c:pt idx="2146">
                  <c:v>0.3540508</c:v>
                </c:pt>
                <c:pt idx="2148">
                  <c:v>0.4414335</c:v>
                </c:pt>
                <c:pt idx="2149">
                  <c:v>0.4534863</c:v>
                </c:pt>
                <c:pt idx="2151">
                  <c:v>0.4384203</c:v>
                </c:pt>
                <c:pt idx="2152">
                  <c:v>0.4595127</c:v>
                </c:pt>
                <c:pt idx="2154">
                  <c:v>0.0256122</c:v>
                </c:pt>
                <c:pt idx="2155">
                  <c:v>0.037665</c:v>
                </c:pt>
                <c:pt idx="2157">
                  <c:v>0.0256122</c:v>
                </c:pt>
                <c:pt idx="2158">
                  <c:v>0.0406782</c:v>
                </c:pt>
                <c:pt idx="2160">
                  <c:v>0.0256122</c:v>
                </c:pt>
                <c:pt idx="2161">
                  <c:v>0.0406782</c:v>
                </c:pt>
                <c:pt idx="2163">
                  <c:v>0.022599</c:v>
                </c:pt>
                <c:pt idx="2164">
                  <c:v>0.0467046</c:v>
                </c:pt>
                <c:pt idx="2166">
                  <c:v>0.0135594</c:v>
                </c:pt>
                <c:pt idx="2167">
                  <c:v>0.052731</c:v>
                </c:pt>
                <c:pt idx="2169">
                  <c:v>0.022599</c:v>
                </c:pt>
                <c:pt idx="2170">
                  <c:v>0.052731</c:v>
                </c:pt>
                <c:pt idx="2172">
                  <c:v>1.7250559</c:v>
                </c:pt>
                <c:pt idx="2173">
                  <c:v>1.7310823</c:v>
                </c:pt>
                <c:pt idx="2175">
                  <c:v>-0.9868224</c:v>
                </c:pt>
                <c:pt idx="2176">
                  <c:v>-0.96573</c:v>
                </c:pt>
                <c:pt idx="2178">
                  <c:v>-0.950664</c:v>
                </c:pt>
                <c:pt idx="2179">
                  <c:v>-0.9084792</c:v>
                </c:pt>
                <c:pt idx="2181">
                  <c:v>-0.995862</c:v>
                </c:pt>
                <c:pt idx="2182">
                  <c:v>-0.9084792</c:v>
                </c:pt>
                <c:pt idx="2184">
                  <c:v>-1.0018884</c:v>
                </c:pt>
                <c:pt idx="2185">
                  <c:v>-0.9084792</c:v>
                </c:pt>
                <c:pt idx="2187">
                  <c:v>-1.0049016</c:v>
                </c:pt>
                <c:pt idx="2188">
                  <c:v>-0.8482153</c:v>
                </c:pt>
                <c:pt idx="2190">
                  <c:v>-1.010928</c:v>
                </c:pt>
                <c:pt idx="2191">
                  <c:v>-0.8452021</c:v>
                </c:pt>
                <c:pt idx="2193">
                  <c:v>-1.0199676</c:v>
                </c:pt>
                <c:pt idx="2194">
                  <c:v>-0.8572549</c:v>
                </c:pt>
                <c:pt idx="2196">
                  <c:v>-1.0169544</c:v>
                </c:pt>
                <c:pt idx="2197">
                  <c:v>-0.8602681</c:v>
                </c:pt>
                <c:pt idx="2199">
                  <c:v>-1.0229808</c:v>
                </c:pt>
                <c:pt idx="2200">
                  <c:v>-0.8934132</c:v>
                </c:pt>
                <c:pt idx="2202">
                  <c:v>-1.0199676</c:v>
                </c:pt>
                <c:pt idx="2203">
                  <c:v>-0.8934132</c:v>
                </c:pt>
                <c:pt idx="2205">
                  <c:v>-1.0199676</c:v>
                </c:pt>
                <c:pt idx="2206">
                  <c:v>-0.8994396</c:v>
                </c:pt>
                <c:pt idx="2208">
                  <c:v>-1.0199676</c:v>
                </c:pt>
                <c:pt idx="2209">
                  <c:v>-0.9386112</c:v>
                </c:pt>
                <c:pt idx="2211">
                  <c:v>-1.025994</c:v>
                </c:pt>
                <c:pt idx="2212">
                  <c:v>-0.9687432</c:v>
                </c:pt>
                <c:pt idx="2214">
                  <c:v>-1.0350336</c:v>
                </c:pt>
                <c:pt idx="2215">
                  <c:v>-1.0320204</c:v>
                </c:pt>
                <c:pt idx="2217">
                  <c:v>-1.0169544</c:v>
                </c:pt>
                <c:pt idx="2218">
                  <c:v>-0.9747696</c:v>
                </c:pt>
                <c:pt idx="2220">
                  <c:v>-0.995862</c:v>
                </c:pt>
                <c:pt idx="2221">
                  <c:v>-0.9777828</c:v>
                </c:pt>
                <c:pt idx="2223">
                  <c:v>-1.1224163</c:v>
                </c:pt>
                <c:pt idx="2224">
                  <c:v>-1.1194031</c:v>
                </c:pt>
                <c:pt idx="2226">
                  <c:v>1.270063</c:v>
                </c:pt>
                <c:pt idx="2227">
                  <c:v>1.3092346</c:v>
                </c:pt>
                <c:pt idx="2229">
                  <c:v>1.270063</c:v>
                </c:pt>
                <c:pt idx="2230">
                  <c:v>1.2941686</c:v>
                </c:pt>
                <c:pt idx="2232">
                  <c:v>0.2968</c:v>
                </c:pt>
                <c:pt idx="2233">
                  <c:v>0.3088528</c:v>
                </c:pt>
                <c:pt idx="2235">
                  <c:v>0.2968</c:v>
                </c:pt>
                <c:pt idx="2236">
                  <c:v>0.3239188</c:v>
                </c:pt>
                <c:pt idx="2238">
                  <c:v>0.2877604</c:v>
                </c:pt>
                <c:pt idx="2239">
                  <c:v>0.37213</c:v>
                </c:pt>
                <c:pt idx="2241">
                  <c:v>0.2877604</c:v>
                </c:pt>
                <c:pt idx="2242">
                  <c:v>0.387196</c:v>
                </c:pt>
                <c:pt idx="2244">
                  <c:v>0.2907736</c:v>
                </c:pt>
                <c:pt idx="2245">
                  <c:v>0.4022619</c:v>
                </c:pt>
                <c:pt idx="2247">
                  <c:v>0.2907736</c:v>
                </c:pt>
                <c:pt idx="2248">
                  <c:v>0.4233543</c:v>
                </c:pt>
                <c:pt idx="2250">
                  <c:v>0.3058396</c:v>
                </c:pt>
                <c:pt idx="2251">
                  <c:v>0.4022619</c:v>
                </c:pt>
                <c:pt idx="2253">
                  <c:v>0.3058396</c:v>
                </c:pt>
                <c:pt idx="2254">
                  <c:v>0.3932224</c:v>
                </c:pt>
                <c:pt idx="2256">
                  <c:v>0.3088528</c:v>
                </c:pt>
                <c:pt idx="2257">
                  <c:v>0.3811696</c:v>
                </c:pt>
                <c:pt idx="2259">
                  <c:v>0.3088528</c:v>
                </c:pt>
                <c:pt idx="2260">
                  <c:v>0.37213</c:v>
                </c:pt>
                <c:pt idx="2262">
                  <c:v>0.2877604</c:v>
                </c:pt>
                <c:pt idx="2263">
                  <c:v>0.2968</c:v>
                </c:pt>
                <c:pt idx="2265">
                  <c:v>0.3148792</c:v>
                </c:pt>
                <c:pt idx="2266">
                  <c:v>0.37213</c:v>
                </c:pt>
                <c:pt idx="2268">
                  <c:v>0.2877604</c:v>
                </c:pt>
                <c:pt idx="2269">
                  <c:v>0.3781564</c:v>
                </c:pt>
                <c:pt idx="2271">
                  <c:v>0.3058396</c:v>
                </c:pt>
                <c:pt idx="2272">
                  <c:v>0.37213</c:v>
                </c:pt>
                <c:pt idx="2274">
                  <c:v>0.3148792</c:v>
                </c:pt>
                <c:pt idx="2275">
                  <c:v>0.3630904</c:v>
                </c:pt>
                <c:pt idx="2277">
                  <c:v>-1.3122478</c:v>
                </c:pt>
                <c:pt idx="2278">
                  <c:v>-1.3032082</c:v>
                </c:pt>
                <c:pt idx="2280">
                  <c:v>-1.3092346</c:v>
                </c:pt>
                <c:pt idx="2281">
                  <c:v>-1.2971818</c:v>
                </c:pt>
                <c:pt idx="2283">
                  <c:v>0.4263675</c:v>
                </c:pt>
                <c:pt idx="2284">
                  <c:v>0.4384203</c:v>
                </c:pt>
                <c:pt idx="2286">
                  <c:v>0.4082883</c:v>
                </c:pt>
                <c:pt idx="2287">
                  <c:v>0.4233543</c:v>
                </c:pt>
                <c:pt idx="2289">
                  <c:v>0.3630904</c:v>
                </c:pt>
                <c:pt idx="2290">
                  <c:v>0.4233543</c:v>
                </c:pt>
                <c:pt idx="2292">
                  <c:v>0.3329584</c:v>
                </c:pt>
                <c:pt idx="2293">
                  <c:v>0.4263675</c:v>
                </c:pt>
                <c:pt idx="2295">
                  <c:v>0.326932</c:v>
                </c:pt>
                <c:pt idx="2296">
                  <c:v>0.4233543</c:v>
                </c:pt>
                <c:pt idx="2298">
                  <c:v>0.3299452</c:v>
                </c:pt>
                <c:pt idx="2299">
                  <c:v>0.4444467</c:v>
                </c:pt>
                <c:pt idx="2301">
                  <c:v>0.2546152</c:v>
                </c:pt>
                <c:pt idx="2302">
                  <c:v>0.2877604</c:v>
                </c:pt>
                <c:pt idx="2304">
                  <c:v>0.326932</c:v>
                </c:pt>
                <c:pt idx="2305">
                  <c:v>0.4534863</c:v>
                </c:pt>
                <c:pt idx="2307">
                  <c:v>0.2485888</c:v>
                </c:pt>
                <c:pt idx="2308">
                  <c:v>0.4414335</c:v>
                </c:pt>
                <c:pt idx="2310">
                  <c:v>0.1883249</c:v>
                </c:pt>
                <c:pt idx="2311">
                  <c:v>0.4414335</c:v>
                </c:pt>
                <c:pt idx="2313">
                  <c:v>0.2033909</c:v>
                </c:pt>
                <c:pt idx="2314">
                  <c:v>0.2124305</c:v>
                </c:pt>
                <c:pt idx="2316">
                  <c:v>0.2244833</c:v>
                </c:pt>
                <c:pt idx="2317">
                  <c:v>0.4384203</c:v>
                </c:pt>
                <c:pt idx="2319">
                  <c:v>0.2395493</c:v>
                </c:pt>
                <c:pt idx="2320">
                  <c:v>0.4384203</c:v>
                </c:pt>
                <c:pt idx="2322">
                  <c:v>0.2425624</c:v>
                </c:pt>
                <c:pt idx="2323">
                  <c:v>0.4354071</c:v>
                </c:pt>
                <c:pt idx="2325">
                  <c:v>0.2455756</c:v>
                </c:pt>
                <c:pt idx="2326">
                  <c:v>0.4384203</c:v>
                </c:pt>
                <c:pt idx="2328">
                  <c:v>0.2576284</c:v>
                </c:pt>
                <c:pt idx="2329">
                  <c:v>0.4444467</c:v>
                </c:pt>
                <c:pt idx="2331">
                  <c:v>0.266668</c:v>
                </c:pt>
                <c:pt idx="2332">
                  <c:v>0.4474599</c:v>
                </c:pt>
                <c:pt idx="2334">
                  <c:v>0.2696812</c:v>
                </c:pt>
                <c:pt idx="2335">
                  <c:v>0.4474599</c:v>
                </c:pt>
                <c:pt idx="2337">
                  <c:v>0.2696812</c:v>
                </c:pt>
                <c:pt idx="2338">
                  <c:v>0.4564995</c:v>
                </c:pt>
                <c:pt idx="2340">
                  <c:v>0.2726944</c:v>
                </c:pt>
                <c:pt idx="2341">
                  <c:v>0.4625259</c:v>
                </c:pt>
                <c:pt idx="2343">
                  <c:v>0.2787208</c:v>
                </c:pt>
                <c:pt idx="2344">
                  <c:v>0.4625259</c:v>
                </c:pt>
                <c:pt idx="2346">
                  <c:v>0.2787208</c:v>
                </c:pt>
                <c:pt idx="2347">
                  <c:v>0.3239188</c:v>
                </c:pt>
                <c:pt idx="2349">
                  <c:v>0.3389848</c:v>
                </c:pt>
                <c:pt idx="2350">
                  <c:v>0.4474599</c:v>
                </c:pt>
                <c:pt idx="2352">
                  <c:v>0.3811696</c:v>
                </c:pt>
                <c:pt idx="2353">
                  <c:v>0.4113015</c:v>
                </c:pt>
                <c:pt idx="2355">
                  <c:v>0.2335229</c:v>
                </c:pt>
                <c:pt idx="2356">
                  <c:v>0.2485888</c:v>
                </c:pt>
                <c:pt idx="2358">
                  <c:v>0.2274965</c:v>
                </c:pt>
                <c:pt idx="2359">
                  <c:v>0.2757076</c:v>
                </c:pt>
                <c:pt idx="2361">
                  <c:v>0.326932</c:v>
                </c:pt>
                <c:pt idx="2362">
                  <c:v>0.3359716</c:v>
                </c:pt>
                <c:pt idx="2364">
                  <c:v>0.2184569</c:v>
                </c:pt>
                <c:pt idx="2365">
                  <c:v>0.3630904</c:v>
                </c:pt>
                <c:pt idx="2367">
                  <c:v>0.3691168</c:v>
                </c:pt>
                <c:pt idx="2368">
                  <c:v>0.3781564</c:v>
                </c:pt>
                <c:pt idx="2370">
                  <c:v>0.2184569</c:v>
                </c:pt>
                <c:pt idx="2371">
                  <c:v>0.3962356</c:v>
                </c:pt>
                <c:pt idx="2373">
                  <c:v>0.2274965</c:v>
                </c:pt>
                <c:pt idx="2374">
                  <c:v>0.387196</c:v>
                </c:pt>
                <c:pt idx="2376">
                  <c:v>0.2636548</c:v>
                </c:pt>
                <c:pt idx="2377">
                  <c:v>0.3751432</c:v>
                </c:pt>
                <c:pt idx="2379">
                  <c:v>0.2847472</c:v>
                </c:pt>
                <c:pt idx="2380">
                  <c:v>0.3540508</c:v>
                </c:pt>
                <c:pt idx="2382">
                  <c:v>0.3148792</c:v>
                </c:pt>
                <c:pt idx="2383">
                  <c:v>0.3510376</c:v>
                </c:pt>
                <c:pt idx="2385">
                  <c:v>0.3239188</c:v>
                </c:pt>
                <c:pt idx="2386">
                  <c:v>0.3450112</c:v>
                </c:pt>
                <c:pt idx="2388">
                  <c:v>0.1762721</c:v>
                </c:pt>
                <c:pt idx="2389">
                  <c:v>0.1822985</c:v>
                </c:pt>
                <c:pt idx="2391">
                  <c:v>0.1943513</c:v>
                </c:pt>
                <c:pt idx="2392">
                  <c:v>0.2003777</c:v>
                </c:pt>
                <c:pt idx="2394">
                  <c:v>0.2154437</c:v>
                </c:pt>
                <c:pt idx="2395">
                  <c:v>0.2214701</c:v>
                </c:pt>
                <c:pt idx="2397">
                  <c:v>0.1702457</c:v>
                </c:pt>
                <c:pt idx="2398">
                  <c:v>0.2365361</c:v>
                </c:pt>
                <c:pt idx="2400">
                  <c:v>0.1762721</c:v>
                </c:pt>
                <c:pt idx="2401">
                  <c:v>0.2395493</c:v>
                </c:pt>
                <c:pt idx="2403">
                  <c:v>0.2154437</c:v>
                </c:pt>
                <c:pt idx="2404">
                  <c:v>0.2425624</c:v>
                </c:pt>
                <c:pt idx="2406">
                  <c:v>0.2184569</c:v>
                </c:pt>
                <c:pt idx="2407">
                  <c:v>0.2546152</c:v>
                </c:pt>
                <c:pt idx="2409">
                  <c:v>0.2124305</c:v>
                </c:pt>
                <c:pt idx="2410">
                  <c:v>0.2636548</c:v>
                </c:pt>
                <c:pt idx="2412">
                  <c:v>0.2124305</c:v>
                </c:pt>
                <c:pt idx="2413">
                  <c:v>0.266668</c:v>
                </c:pt>
                <c:pt idx="2415">
                  <c:v>0.2003777</c:v>
                </c:pt>
                <c:pt idx="2416">
                  <c:v>0.266668</c:v>
                </c:pt>
                <c:pt idx="2418">
                  <c:v>0.2425624</c:v>
                </c:pt>
                <c:pt idx="2419">
                  <c:v>0.2696812</c:v>
                </c:pt>
                <c:pt idx="2421">
                  <c:v>0.251602</c:v>
                </c:pt>
                <c:pt idx="2422">
                  <c:v>0.2757076</c:v>
                </c:pt>
                <c:pt idx="2424">
                  <c:v>-0.1129949</c:v>
                </c:pt>
                <c:pt idx="2425">
                  <c:v>-0.0798498</c:v>
                </c:pt>
                <c:pt idx="2427">
                  <c:v>-0.052731</c:v>
                </c:pt>
                <c:pt idx="2428">
                  <c:v>-0.0436914</c:v>
                </c:pt>
                <c:pt idx="2430">
                  <c:v>-0.1160081</c:v>
                </c:pt>
                <c:pt idx="2431">
                  <c:v>-0.0467046</c:v>
                </c:pt>
                <c:pt idx="2433">
                  <c:v>-0.1250477</c:v>
                </c:pt>
                <c:pt idx="2434">
                  <c:v>-0.0467046</c:v>
                </c:pt>
                <c:pt idx="2436">
                  <c:v>-0.1220345</c:v>
                </c:pt>
                <c:pt idx="2437">
                  <c:v>-0.0436914</c:v>
                </c:pt>
                <c:pt idx="2439">
                  <c:v>-0.1160081</c:v>
                </c:pt>
                <c:pt idx="2440">
                  <c:v>-0.0406782</c:v>
                </c:pt>
                <c:pt idx="2442">
                  <c:v>-0.1220345</c:v>
                </c:pt>
                <c:pt idx="2443">
                  <c:v>-0.0436914</c:v>
                </c:pt>
                <c:pt idx="2445">
                  <c:v>0.1461401</c:v>
                </c:pt>
                <c:pt idx="2446">
                  <c:v>0.2395493</c:v>
                </c:pt>
                <c:pt idx="2448">
                  <c:v>0.1461401</c:v>
                </c:pt>
                <c:pt idx="2449">
                  <c:v>0.2305097</c:v>
                </c:pt>
                <c:pt idx="2451">
                  <c:v>0.1340873</c:v>
                </c:pt>
                <c:pt idx="2452">
                  <c:v>0.2244833</c:v>
                </c:pt>
                <c:pt idx="2454">
                  <c:v>0.1310741</c:v>
                </c:pt>
                <c:pt idx="2455">
                  <c:v>0.2154437</c:v>
                </c:pt>
                <c:pt idx="2457">
                  <c:v>0.1371005</c:v>
                </c:pt>
                <c:pt idx="2458">
                  <c:v>0.2154437</c:v>
                </c:pt>
                <c:pt idx="2460">
                  <c:v>0.1521665</c:v>
                </c:pt>
                <c:pt idx="2461">
                  <c:v>0.1581929</c:v>
                </c:pt>
                <c:pt idx="2463">
                  <c:v>0.1732589</c:v>
                </c:pt>
                <c:pt idx="2464">
                  <c:v>0.2244833</c:v>
                </c:pt>
                <c:pt idx="2466">
                  <c:v>0.1822985</c:v>
                </c:pt>
                <c:pt idx="2467">
                  <c:v>0.2274965</c:v>
                </c:pt>
                <c:pt idx="2469">
                  <c:v>0.1913381</c:v>
                </c:pt>
                <c:pt idx="2470">
                  <c:v>0.2244833</c:v>
                </c:pt>
                <c:pt idx="2472">
                  <c:v>0.1973645</c:v>
                </c:pt>
                <c:pt idx="2473">
                  <c:v>0.2064041</c:v>
                </c:pt>
                <c:pt idx="2475">
                  <c:v>0.2033909</c:v>
                </c:pt>
                <c:pt idx="2476">
                  <c:v>0.2244833</c:v>
                </c:pt>
                <c:pt idx="2478">
                  <c:v>0.2124305</c:v>
                </c:pt>
                <c:pt idx="2479">
                  <c:v>0.2214701</c:v>
                </c:pt>
                <c:pt idx="2481">
                  <c:v>0.2154437</c:v>
                </c:pt>
                <c:pt idx="2482">
                  <c:v>0.2184569</c:v>
                </c:pt>
                <c:pt idx="2484">
                  <c:v>-1.2489706</c:v>
                </c:pt>
                <c:pt idx="2485">
                  <c:v>-1.239931</c:v>
                </c:pt>
                <c:pt idx="2487">
                  <c:v>-1.2610234</c:v>
                </c:pt>
                <c:pt idx="2488">
                  <c:v>-1.2339046</c:v>
                </c:pt>
                <c:pt idx="2490">
                  <c:v>-1.2791026</c:v>
                </c:pt>
                <c:pt idx="2491">
                  <c:v>-1.2459574</c:v>
                </c:pt>
                <c:pt idx="2493">
                  <c:v>-1.1254295</c:v>
                </c:pt>
                <c:pt idx="2494">
                  <c:v>-1.0892711</c:v>
                </c:pt>
                <c:pt idx="2496">
                  <c:v>-1.1404955</c:v>
                </c:pt>
                <c:pt idx="2497">
                  <c:v>-1.1194031</c:v>
                </c:pt>
                <c:pt idx="2499">
                  <c:v>-1.2218518</c:v>
                </c:pt>
                <c:pt idx="2500">
                  <c:v>-1.2067858</c:v>
                </c:pt>
                <c:pt idx="2502">
                  <c:v>-1.1887067</c:v>
                </c:pt>
                <c:pt idx="2503">
                  <c:v>-1.1344691</c:v>
                </c:pt>
                <c:pt idx="2505">
                  <c:v>0.4474599</c:v>
                </c:pt>
                <c:pt idx="2506">
                  <c:v>0.4595127</c:v>
                </c:pt>
                <c:pt idx="2508">
                  <c:v>0.1581929</c:v>
                </c:pt>
                <c:pt idx="2509">
                  <c:v>0.2335229</c:v>
                </c:pt>
                <c:pt idx="2511">
                  <c:v>0.1672325</c:v>
                </c:pt>
                <c:pt idx="2512">
                  <c:v>0.1973645</c:v>
                </c:pt>
                <c:pt idx="2514">
                  <c:v>0.6222254</c:v>
                </c:pt>
                <c:pt idx="2515">
                  <c:v>0.6403046</c:v>
                </c:pt>
                <c:pt idx="2517">
                  <c:v>0.6282518</c:v>
                </c:pt>
                <c:pt idx="2518">
                  <c:v>0.6433178000000001</c:v>
                </c:pt>
                <c:pt idx="2520">
                  <c:v>0.0979289</c:v>
                </c:pt>
                <c:pt idx="2521">
                  <c:v>0.1129949</c:v>
                </c:pt>
                <c:pt idx="2523">
                  <c:v>0.1310741</c:v>
                </c:pt>
                <c:pt idx="2524">
                  <c:v>0.1461401</c:v>
                </c:pt>
                <c:pt idx="2526">
                  <c:v>0.0979289</c:v>
                </c:pt>
                <c:pt idx="2527">
                  <c:v>0.1190213</c:v>
                </c:pt>
                <c:pt idx="2529">
                  <c:v>-1.0531127</c:v>
                </c:pt>
                <c:pt idx="2530">
                  <c:v>-1.0049016</c:v>
                </c:pt>
                <c:pt idx="2532">
                  <c:v>-1.0470863</c:v>
                </c:pt>
                <c:pt idx="2533">
                  <c:v>-1.0229808</c:v>
                </c:pt>
                <c:pt idx="2535">
                  <c:v>0.0467046</c:v>
                </c:pt>
                <c:pt idx="2536">
                  <c:v>0.0798498</c:v>
                </c:pt>
                <c:pt idx="2538">
                  <c:v>0.0286254</c:v>
                </c:pt>
                <c:pt idx="2539">
                  <c:v>0.1009421</c:v>
                </c:pt>
                <c:pt idx="2541">
                  <c:v>0.0105462</c:v>
                </c:pt>
                <c:pt idx="2542">
                  <c:v>0.1190213</c:v>
                </c:pt>
                <c:pt idx="2544">
                  <c:v>-0.0105462</c:v>
                </c:pt>
                <c:pt idx="2545">
                  <c:v>0.1431269</c:v>
                </c:pt>
                <c:pt idx="2547">
                  <c:v>-0.0316386</c:v>
                </c:pt>
                <c:pt idx="2548">
                  <c:v>0.1672325</c:v>
                </c:pt>
                <c:pt idx="2550">
                  <c:v>-0.052731</c:v>
                </c:pt>
                <c:pt idx="2551">
                  <c:v>0.1612061</c:v>
                </c:pt>
                <c:pt idx="2553">
                  <c:v>-0.0738234</c:v>
                </c:pt>
                <c:pt idx="2554">
                  <c:v>0.1401137</c:v>
                </c:pt>
                <c:pt idx="2556">
                  <c:v>-0.09491570000000001</c:v>
                </c:pt>
                <c:pt idx="2557">
                  <c:v>0.1310741</c:v>
                </c:pt>
                <c:pt idx="2559">
                  <c:v>-0.1129949</c:v>
                </c:pt>
                <c:pt idx="2560">
                  <c:v>0.1371005</c:v>
                </c:pt>
                <c:pt idx="2562">
                  <c:v>-0.1220345</c:v>
                </c:pt>
                <c:pt idx="2563">
                  <c:v>0.1371005</c:v>
                </c:pt>
                <c:pt idx="2565">
                  <c:v>-0.1190213</c:v>
                </c:pt>
                <c:pt idx="2566">
                  <c:v>0.1371005</c:v>
                </c:pt>
                <c:pt idx="2568">
                  <c:v>-0.0768366</c:v>
                </c:pt>
                <c:pt idx="2569">
                  <c:v>0.1340873</c:v>
                </c:pt>
                <c:pt idx="2571">
                  <c:v>-0.0497178</c:v>
                </c:pt>
                <c:pt idx="2572">
                  <c:v>0.1280609</c:v>
                </c:pt>
                <c:pt idx="2574">
                  <c:v>-0.037665</c:v>
                </c:pt>
                <c:pt idx="2575">
                  <c:v>0.1250477</c:v>
                </c:pt>
                <c:pt idx="2577">
                  <c:v>-0.0165726</c:v>
                </c:pt>
                <c:pt idx="2578">
                  <c:v>0.1129949</c:v>
                </c:pt>
                <c:pt idx="2580">
                  <c:v>-0.022599</c:v>
                </c:pt>
                <c:pt idx="2581">
                  <c:v>0.1039553</c:v>
                </c:pt>
                <c:pt idx="2583">
                  <c:v>-0.0256122</c:v>
                </c:pt>
                <c:pt idx="2584">
                  <c:v>0.1099817</c:v>
                </c:pt>
                <c:pt idx="2586">
                  <c:v>-0.007533</c:v>
                </c:pt>
                <c:pt idx="2587">
                  <c:v>0.1129949</c:v>
                </c:pt>
                <c:pt idx="2589">
                  <c:v>0.0497178</c:v>
                </c:pt>
                <c:pt idx="2590">
                  <c:v>0.067797</c:v>
                </c:pt>
                <c:pt idx="2592">
                  <c:v>0.0768366</c:v>
                </c:pt>
                <c:pt idx="2593">
                  <c:v>0.1129949</c:v>
                </c:pt>
                <c:pt idx="2595">
                  <c:v>-1.1917199</c:v>
                </c:pt>
                <c:pt idx="2596">
                  <c:v>-1.1856935</c:v>
                </c:pt>
                <c:pt idx="2598">
                  <c:v>-1.2037726</c:v>
                </c:pt>
                <c:pt idx="2599">
                  <c:v>-1.1796671</c:v>
                </c:pt>
                <c:pt idx="2601">
                  <c:v>-1.2007594</c:v>
                </c:pt>
                <c:pt idx="2602">
                  <c:v>-1.1676143</c:v>
                </c:pt>
                <c:pt idx="2604">
                  <c:v>-1.2128122</c:v>
                </c:pt>
                <c:pt idx="2605">
                  <c:v>-1.1435087</c:v>
                </c:pt>
                <c:pt idx="2607">
                  <c:v>-1.2158254</c:v>
                </c:pt>
                <c:pt idx="2608">
                  <c:v>-1.1344691</c:v>
                </c:pt>
                <c:pt idx="2610">
                  <c:v>-1.2067858</c:v>
                </c:pt>
                <c:pt idx="2611">
                  <c:v>-1.1344691</c:v>
                </c:pt>
                <c:pt idx="2613">
                  <c:v>-1.2037726</c:v>
                </c:pt>
                <c:pt idx="2614">
                  <c:v>-1.1676143</c:v>
                </c:pt>
                <c:pt idx="2616">
                  <c:v>0.281734</c:v>
                </c:pt>
                <c:pt idx="2617">
                  <c:v>0.3178924</c:v>
                </c:pt>
                <c:pt idx="2619">
                  <c:v>0.2757076</c:v>
                </c:pt>
                <c:pt idx="2620">
                  <c:v>0.3178924</c:v>
                </c:pt>
                <c:pt idx="2622">
                  <c:v>0.3630904</c:v>
                </c:pt>
                <c:pt idx="2623">
                  <c:v>0.5288163</c:v>
                </c:pt>
                <c:pt idx="2625">
                  <c:v>0.3630904</c:v>
                </c:pt>
                <c:pt idx="2626">
                  <c:v>0.5107371000000001</c:v>
                </c:pt>
                <c:pt idx="2628">
                  <c:v>0.3600772</c:v>
                </c:pt>
                <c:pt idx="2629">
                  <c:v>0.5077239</c:v>
                </c:pt>
                <c:pt idx="2631">
                  <c:v>0.3600772</c:v>
                </c:pt>
                <c:pt idx="2632">
                  <c:v>0.4956711</c:v>
                </c:pt>
                <c:pt idx="2634">
                  <c:v>0.3600772</c:v>
                </c:pt>
                <c:pt idx="2635">
                  <c:v>0.4866315</c:v>
                </c:pt>
                <c:pt idx="2637">
                  <c:v>0.357064</c:v>
                </c:pt>
                <c:pt idx="2638">
                  <c:v>0.4775919</c:v>
                </c:pt>
                <c:pt idx="2640">
                  <c:v>0.357064</c:v>
                </c:pt>
                <c:pt idx="2641">
                  <c:v>0.4685523</c:v>
                </c:pt>
                <c:pt idx="2643">
                  <c:v>0.4775919</c:v>
                </c:pt>
                <c:pt idx="2644">
                  <c:v>0.4836183</c:v>
                </c:pt>
                <c:pt idx="2646">
                  <c:v>0.3540508</c:v>
                </c:pt>
                <c:pt idx="2647">
                  <c:v>0.4595127</c:v>
                </c:pt>
                <c:pt idx="2649">
                  <c:v>0.4655391</c:v>
                </c:pt>
                <c:pt idx="2650">
                  <c:v>0.4866315</c:v>
                </c:pt>
                <c:pt idx="2652">
                  <c:v>0.3510376</c:v>
                </c:pt>
                <c:pt idx="2653">
                  <c:v>0.4866315</c:v>
                </c:pt>
                <c:pt idx="2655">
                  <c:v>0.3510376</c:v>
                </c:pt>
                <c:pt idx="2656">
                  <c:v>0.4022619</c:v>
                </c:pt>
                <c:pt idx="2658">
                  <c:v>0.4082883</c:v>
                </c:pt>
                <c:pt idx="2659">
                  <c:v>0.4806051</c:v>
                </c:pt>
                <c:pt idx="2661">
                  <c:v>-0.2455756</c:v>
                </c:pt>
                <c:pt idx="2662">
                  <c:v>-0.1883249</c:v>
                </c:pt>
                <c:pt idx="2664">
                  <c:v>-0.2033909</c:v>
                </c:pt>
                <c:pt idx="2665">
                  <c:v>-0.1913381</c:v>
                </c:pt>
                <c:pt idx="2667">
                  <c:v>-0.2003777</c:v>
                </c:pt>
                <c:pt idx="2668">
                  <c:v>-0.1883249</c:v>
                </c:pt>
                <c:pt idx="2670">
                  <c:v>-0.1883249</c:v>
                </c:pt>
                <c:pt idx="2671">
                  <c:v>-0.1732589</c:v>
                </c:pt>
                <c:pt idx="2673">
                  <c:v>-0.1762721</c:v>
                </c:pt>
                <c:pt idx="2674">
                  <c:v>-0.1732589</c:v>
                </c:pt>
                <c:pt idx="2676">
                  <c:v>-0.1672325</c:v>
                </c:pt>
                <c:pt idx="2677">
                  <c:v>-0.1250477</c:v>
                </c:pt>
                <c:pt idx="2679">
                  <c:v>-0.1340873</c:v>
                </c:pt>
                <c:pt idx="2680">
                  <c:v>-0.1250477</c:v>
                </c:pt>
                <c:pt idx="2682">
                  <c:v>0.6222254</c:v>
                </c:pt>
                <c:pt idx="2683">
                  <c:v>0.6282518</c:v>
                </c:pt>
                <c:pt idx="2685">
                  <c:v>0.6071594</c:v>
                </c:pt>
                <c:pt idx="2686">
                  <c:v>0.6131858</c:v>
                </c:pt>
                <c:pt idx="2688">
                  <c:v>0.5408691</c:v>
                </c:pt>
                <c:pt idx="2689">
                  <c:v>0.5981198</c:v>
                </c:pt>
                <c:pt idx="2691">
                  <c:v>0.5408691</c:v>
                </c:pt>
                <c:pt idx="2692">
                  <c:v>0.5770274</c:v>
                </c:pt>
                <c:pt idx="2694">
                  <c:v>0.5438823</c:v>
                </c:pt>
                <c:pt idx="2695">
                  <c:v>0.5740142</c:v>
                </c:pt>
                <c:pt idx="2697">
                  <c:v>0.5619614000000001</c:v>
                </c:pt>
                <c:pt idx="2698">
                  <c:v>0.5649746</c:v>
                </c:pt>
                <c:pt idx="2700">
                  <c:v>0.5619614000000001</c:v>
                </c:pt>
                <c:pt idx="2701">
                  <c:v>0.6101726</c:v>
                </c:pt>
                <c:pt idx="2703">
                  <c:v>0.6161990000000001</c:v>
                </c:pt>
                <c:pt idx="2704">
                  <c:v>0.631265</c:v>
                </c:pt>
                <c:pt idx="2706">
                  <c:v>0.5378559000000001</c:v>
                </c:pt>
                <c:pt idx="2707">
                  <c:v>0.6734498</c:v>
                </c:pt>
                <c:pt idx="2709">
                  <c:v>0.5258031</c:v>
                </c:pt>
                <c:pt idx="2710">
                  <c:v>0.6855026</c:v>
                </c:pt>
                <c:pt idx="2712">
                  <c:v>0.5137503</c:v>
                </c:pt>
                <c:pt idx="2713">
                  <c:v>0.6975554</c:v>
                </c:pt>
                <c:pt idx="2715">
                  <c:v>0.4956711</c:v>
                </c:pt>
                <c:pt idx="2716">
                  <c:v>0.7096082</c:v>
                </c:pt>
                <c:pt idx="2718">
                  <c:v>0.5107371000000001</c:v>
                </c:pt>
                <c:pt idx="2719">
                  <c:v>0.6734498</c:v>
                </c:pt>
                <c:pt idx="2721">
                  <c:v>0.5077239</c:v>
                </c:pt>
                <c:pt idx="2722">
                  <c:v>0.6433178000000001</c:v>
                </c:pt>
                <c:pt idx="2724">
                  <c:v>0.5107371000000001</c:v>
                </c:pt>
                <c:pt idx="2725">
                  <c:v>0.6342782</c:v>
                </c:pt>
                <c:pt idx="2727">
                  <c:v>0.5197767</c:v>
                </c:pt>
                <c:pt idx="2728">
                  <c:v>0.6192122</c:v>
                </c:pt>
                <c:pt idx="2730">
                  <c:v>0.5288163</c:v>
                </c:pt>
                <c:pt idx="2731">
                  <c:v>0.6252386</c:v>
                </c:pt>
                <c:pt idx="2733">
                  <c:v>0.5378559000000001</c:v>
                </c:pt>
                <c:pt idx="2734">
                  <c:v>0.6192122</c:v>
                </c:pt>
                <c:pt idx="2736">
                  <c:v>0.5408691</c:v>
                </c:pt>
                <c:pt idx="2737">
                  <c:v>0.6041462</c:v>
                </c:pt>
                <c:pt idx="2739">
                  <c:v>2.6410682</c:v>
                </c:pt>
                <c:pt idx="2740">
                  <c:v>2.6531209</c:v>
                </c:pt>
                <c:pt idx="2742">
                  <c:v>-0.7367269</c:v>
                </c:pt>
                <c:pt idx="2743">
                  <c:v>-0.7307005</c:v>
                </c:pt>
                <c:pt idx="2745">
                  <c:v>-0.7216609</c:v>
                </c:pt>
                <c:pt idx="2746">
                  <c:v>-0.7126214</c:v>
                </c:pt>
                <c:pt idx="2748">
                  <c:v>0.1521665</c:v>
                </c:pt>
                <c:pt idx="2749">
                  <c:v>0.1732589</c:v>
                </c:pt>
                <c:pt idx="2751">
                  <c:v>0.1431269</c:v>
                </c:pt>
                <c:pt idx="2752">
                  <c:v>0.2124305</c:v>
                </c:pt>
                <c:pt idx="2754">
                  <c:v>0.1340873</c:v>
                </c:pt>
                <c:pt idx="2755">
                  <c:v>0.2154437</c:v>
                </c:pt>
                <c:pt idx="2757">
                  <c:v>0.1371005</c:v>
                </c:pt>
                <c:pt idx="2758">
                  <c:v>0.2094173</c:v>
                </c:pt>
                <c:pt idx="2760">
                  <c:v>0.1431269</c:v>
                </c:pt>
                <c:pt idx="2761">
                  <c:v>0.2094173</c:v>
                </c:pt>
                <c:pt idx="2763">
                  <c:v>0.1702457</c:v>
                </c:pt>
                <c:pt idx="2764">
                  <c:v>0.1973645</c:v>
                </c:pt>
                <c:pt idx="2766">
                  <c:v>0.5499087</c:v>
                </c:pt>
                <c:pt idx="2767">
                  <c:v>0.6071594</c:v>
                </c:pt>
                <c:pt idx="2769">
                  <c:v>0.5348427</c:v>
                </c:pt>
                <c:pt idx="2770">
                  <c:v>0.5619614000000001</c:v>
                </c:pt>
                <c:pt idx="2772">
                  <c:v>-0.0406782</c:v>
                </c:pt>
                <c:pt idx="2773">
                  <c:v>-0.0165726</c:v>
                </c:pt>
                <c:pt idx="2775">
                  <c:v>-0.0436914</c:v>
                </c:pt>
                <c:pt idx="2776">
                  <c:v>0.0135594</c:v>
                </c:pt>
                <c:pt idx="2778">
                  <c:v>-0.0436914</c:v>
                </c:pt>
                <c:pt idx="2779">
                  <c:v>0.007533</c:v>
                </c:pt>
                <c:pt idx="2781">
                  <c:v>-0.0406782</c:v>
                </c:pt>
                <c:pt idx="2782">
                  <c:v>0.007533</c:v>
                </c:pt>
                <c:pt idx="2784">
                  <c:v>-0.037665</c:v>
                </c:pt>
                <c:pt idx="2785">
                  <c:v>0.0045198</c:v>
                </c:pt>
                <c:pt idx="2787">
                  <c:v>-0.0406782</c:v>
                </c:pt>
                <c:pt idx="2788">
                  <c:v>0.0045198</c:v>
                </c:pt>
                <c:pt idx="2790">
                  <c:v>-0.0436914</c:v>
                </c:pt>
                <c:pt idx="2791">
                  <c:v>0.0015066</c:v>
                </c:pt>
                <c:pt idx="2793">
                  <c:v>-0.5167635</c:v>
                </c:pt>
                <c:pt idx="2794">
                  <c:v>-0.4866315</c:v>
                </c:pt>
                <c:pt idx="2796">
                  <c:v>-0.5499087</c:v>
                </c:pt>
                <c:pt idx="2797">
                  <c:v>-0.4715655</c:v>
                </c:pt>
                <c:pt idx="2799">
                  <c:v>-0.5619614000000001</c:v>
                </c:pt>
                <c:pt idx="2800">
                  <c:v>-0.4504731</c:v>
                </c:pt>
                <c:pt idx="2802">
                  <c:v>-0.5619614000000001</c:v>
                </c:pt>
                <c:pt idx="2803">
                  <c:v>-0.4384203</c:v>
                </c:pt>
                <c:pt idx="2805">
                  <c:v>-0.5649746</c:v>
                </c:pt>
                <c:pt idx="2806">
                  <c:v>-0.3691168</c:v>
                </c:pt>
                <c:pt idx="2808">
                  <c:v>-0.5529219</c:v>
                </c:pt>
                <c:pt idx="2809">
                  <c:v>-0.3178924</c:v>
                </c:pt>
                <c:pt idx="2811">
                  <c:v>-0.5589483</c:v>
                </c:pt>
                <c:pt idx="2812">
                  <c:v>-0.2395493</c:v>
                </c:pt>
                <c:pt idx="2814">
                  <c:v>-0.5589483</c:v>
                </c:pt>
                <c:pt idx="2815">
                  <c:v>-0.2274965</c:v>
                </c:pt>
                <c:pt idx="2817">
                  <c:v>-0.5499087</c:v>
                </c:pt>
                <c:pt idx="2818">
                  <c:v>-0.2033909</c:v>
                </c:pt>
                <c:pt idx="2820">
                  <c:v>-0.5770274</c:v>
                </c:pt>
                <c:pt idx="2821">
                  <c:v>-0.1913381</c:v>
                </c:pt>
                <c:pt idx="2823">
                  <c:v>-0.6855026</c:v>
                </c:pt>
                <c:pt idx="2824">
                  <c:v>-0.1853117</c:v>
                </c:pt>
                <c:pt idx="2826">
                  <c:v>-0.571001</c:v>
                </c:pt>
                <c:pt idx="2827">
                  <c:v>-0.2064041</c:v>
                </c:pt>
                <c:pt idx="2829">
                  <c:v>-0.1853117</c:v>
                </c:pt>
                <c:pt idx="2830">
                  <c:v>-0.1160081</c:v>
                </c:pt>
                <c:pt idx="2832">
                  <c:v>-0.2485888</c:v>
                </c:pt>
                <c:pt idx="2833">
                  <c:v>-0.2365361</c:v>
                </c:pt>
                <c:pt idx="2835">
                  <c:v>-0.1401137</c:v>
                </c:pt>
                <c:pt idx="2836">
                  <c:v>-0.1250477</c:v>
                </c:pt>
                <c:pt idx="2838">
                  <c:v>-0.1551797</c:v>
                </c:pt>
                <c:pt idx="2839">
                  <c:v>-0.1190213</c:v>
                </c:pt>
                <c:pt idx="2841">
                  <c:v>-0.2033909</c:v>
                </c:pt>
                <c:pt idx="2842">
                  <c:v>-0.1913381</c:v>
                </c:pt>
                <c:pt idx="2844">
                  <c:v>-0.1581929</c:v>
                </c:pt>
                <c:pt idx="2845">
                  <c:v>-0.1250477</c:v>
                </c:pt>
                <c:pt idx="2847">
                  <c:v>-0.2184569</c:v>
                </c:pt>
                <c:pt idx="2848">
                  <c:v>-0.1250477</c:v>
                </c:pt>
                <c:pt idx="2850">
                  <c:v>-0.2184569</c:v>
                </c:pt>
                <c:pt idx="2851">
                  <c:v>-0.1250477</c:v>
                </c:pt>
                <c:pt idx="2853">
                  <c:v>-0.2033909</c:v>
                </c:pt>
                <c:pt idx="2854">
                  <c:v>-0.1732589</c:v>
                </c:pt>
                <c:pt idx="2856">
                  <c:v>0.1431269</c:v>
                </c:pt>
                <c:pt idx="2857">
                  <c:v>0.1672325</c:v>
                </c:pt>
                <c:pt idx="2859">
                  <c:v>0.2968</c:v>
                </c:pt>
                <c:pt idx="2860">
                  <c:v>0.311866</c:v>
                </c:pt>
                <c:pt idx="2862">
                  <c:v>0.2877604</c:v>
                </c:pt>
                <c:pt idx="2863">
                  <c:v>0.311866</c:v>
                </c:pt>
                <c:pt idx="2865">
                  <c:v>0.3178924</c:v>
                </c:pt>
                <c:pt idx="2866">
                  <c:v>0.3239188</c:v>
                </c:pt>
                <c:pt idx="2868">
                  <c:v>0.2787208</c:v>
                </c:pt>
                <c:pt idx="2869">
                  <c:v>0.3088528</c:v>
                </c:pt>
                <c:pt idx="2871">
                  <c:v>0.2726944</c:v>
                </c:pt>
                <c:pt idx="2872">
                  <c:v>0.3028264</c:v>
                </c:pt>
                <c:pt idx="2874">
                  <c:v>0.2847472</c:v>
                </c:pt>
                <c:pt idx="2875">
                  <c:v>0.3239188</c:v>
                </c:pt>
                <c:pt idx="2877">
                  <c:v>0.3359716</c:v>
                </c:pt>
                <c:pt idx="2878">
                  <c:v>0.3450112</c:v>
                </c:pt>
                <c:pt idx="2880">
                  <c:v>-1.3574458</c:v>
                </c:pt>
                <c:pt idx="2881">
                  <c:v>-1.3333402</c:v>
                </c:pt>
                <c:pt idx="2883">
                  <c:v>-1.360459</c:v>
                </c:pt>
                <c:pt idx="2884">
                  <c:v>-1.3212874</c:v>
                </c:pt>
                <c:pt idx="2886">
                  <c:v>-1.3544326</c:v>
                </c:pt>
                <c:pt idx="2887">
                  <c:v>-1.3182742</c:v>
                </c:pt>
                <c:pt idx="2889">
                  <c:v>-1.3363534</c:v>
                </c:pt>
                <c:pt idx="2890">
                  <c:v>-1.315261</c:v>
                </c:pt>
                <c:pt idx="2892">
                  <c:v>-1.3363534</c:v>
                </c:pt>
                <c:pt idx="2893">
                  <c:v>-1.3122478</c:v>
                </c:pt>
                <c:pt idx="2895">
                  <c:v>-0.2305097</c:v>
                </c:pt>
                <c:pt idx="2896">
                  <c:v>-0.2214701</c:v>
                </c:pt>
                <c:pt idx="2898">
                  <c:v>-0.2455756</c:v>
                </c:pt>
                <c:pt idx="2899">
                  <c:v>-0.2064041</c:v>
                </c:pt>
                <c:pt idx="2901">
                  <c:v>-0.8904</c:v>
                </c:pt>
                <c:pt idx="2902">
                  <c:v>-0.8753341</c:v>
                </c:pt>
                <c:pt idx="2904">
                  <c:v>-0.8964264</c:v>
                </c:pt>
                <c:pt idx="2905">
                  <c:v>-0.8572549</c:v>
                </c:pt>
                <c:pt idx="2907">
                  <c:v>-0.8994396</c:v>
                </c:pt>
                <c:pt idx="2908">
                  <c:v>-0.8632813</c:v>
                </c:pt>
                <c:pt idx="2910">
                  <c:v>-0.8934132</c:v>
                </c:pt>
                <c:pt idx="2911">
                  <c:v>-0.8723209</c:v>
                </c:pt>
                <c:pt idx="2913">
                  <c:v>-0.8994396</c:v>
                </c:pt>
                <c:pt idx="2914">
                  <c:v>-0.8602681</c:v>
                </c:pt>
                <c:pt idx="2916">
                  <c:v>-0.920532</c:v>
                </c:pt>
                <c:pt idx="2917">
                  <c:v>-0.8602681</c:v>
                </c:pt>
                <c:pt idx="2919">
                  <c:v>-0.905466</c:v>
                </c:pt>
                <c:pt idx="2920">
                  <c:v>-0.8783473000000001</c:v>
                </c:pt>
                <c:pt idx="2922">
                  <c:v>-0.905466</c:v>
                </c:pt>
                <c:pt idx="2923">
                  <c:v>-0.8843736</c:v>
                </c:pt>
                <c:pt idx="2925">
                  <c:v>-1.2971818</c:v>
                </c:pt>
                <c:pt idx="2926">
                  <c:v>-1.2911554</c:v>
                </c:pt>
                <c:pt idx="2928">
                  <c:v>-1.315261</c:v>
                </c:pt>
                <c:pt idx="2929">
                  <c:v>-1.270063</c:v>
                </c:pt>
                <c:pt idx="2931">
                  <c:v>-1.3182742</c:v>
                </c:pt>
                <c:pt idx="2932">
                  <c:v>-1.2369178</c:v>
                </c:pt>
                <c:pt idx="2934">
                  <c:v>-1.270063</c:v>
                </c:pt>
                <c:pt idx="2935">
                  <c:v>-1.2640366</c:v>
                </c:pt>
                <c:pt idx="2937">
                  <c:v>-1.254997</c:v>
                </c:pt>
                <c:pt idx="2938">
                  <c:v>-1.2519838</c:v>
                </c:pt>
                <c:pt idx="2940">
                  <c:v>0.2274965</c:v>
                </c:pt>
                <c:pt idx="2941">
                  <c:v>0.2305097</c:v>
                </c:pt>
                <c:pt idx="2943">
                  <c:v>0.2003777</c:v>
                </c:pt>
                <c:pt idx="2944">
                  <c:v>0.2124305</c:v>
                </c:pt>
                <c:pt idx="2946">
                  <c:v>0.1762721</c:v>
                </c:pt>
                <c:pt idx="2947">
                  <c:v>0.1822985</c:v>
                </c:pt>
                <c:pt idx="2949">
                  <c:v>0.1913381</c:v>
                </c:pt>
                <c:pt idx="2950">
                  <c:v>0.2033909</c:v>
                </c:pt>
                <c:pt idx="2952">
                  <c:v>0.2274965</c:v>
                </c:pt>
                <c:pt idx="2953">
                  <c:v>0.2455756</c:v>
                </c:pt>
                <c:pt idx="2955">
                  <c:v>0.2033909</c:v>
                </c:pt>
                <c:pt idx="2956">
                  <c:v>0.2184569</c:v>
                </c:pt>
                <c:pt idx="2958">
                  <c:v>-1.0591391</c:v>
                </c:pt>
                <c:pt idx="2959">
                  <c:v>-1.0561259</c:v>
                </c:pt>
                <c:pt idx="2961">
                  <c:v>-1.0681787</c:v>
                </c:pt>
                <c:pt idx="2962">
                  <c:v>-1.0500995</c:v>
                </c:pt>
                <c:pt idx="2964">
                  <c:v>0.2214701</c:v>
                </c:pt>
                <c:pt idx="2965">
                  <c:v>0.2606416</c:v>
                </c:pt>
                <c:pt idx="2967">
                  <c:v>0.2094173</c:v>
                </c:pt>
                <c:pt idx="2968">
                  <c:v>0.2757076</c:v>
                </c:pt>
                <c:pt idx="2970">
                  <c:v>0.2576284</c:v>
                </c:pt>
                <c:pt idx="2971">
                  <c:v>0.266668</c:v>
                </c:pt>
                <c:pt idx="2973">
                  <c:v>1.7913463</c:v>
                </c:pt>
                <c:pt idx="2974">
                  <c:v>1.8003859</c:v>
                </c:pt>
                <c:pt idx="2976">
                  <c:v>1.8455838</c:v>
                </c:pt>
                <c:pt idx="2977">
                  <c:v>1.8576366</c:v>
                </c:pt>
                <c:pt idx="2979">
                  <c:v>1.8576366</c:v>
                </c:pt>
                <c:pt idx="2980">
                  <c:v>1.8666762</c:v>
                </c:pt>
                <c:pt idx="2982">
                  <c:v>1.6708184</c:v>
                </c:pt>
                <c:pt idx="2983">
                  <c:v>1.7280691</c:v>
                </c:pt>
                <c:pt idx="2985">
                  <c:v>1.7642275</c:v>
                </c:pt>
                <c:pt idx="2986">
                  <c:v>1.7672407</c:v>
                </c:pt>
                <c:pt idx="2988">
                  <c:v>1.8033991</c:v>
                </c:pt>
                <c:pt idx="2989">
                  <c:v>1.8064123</c:v>
                </c:pt>
                <c:pt idx="2991">
                  <c:v>1.8335311</c:v>
                </c:pt>
                <c:pt idx="2992">
                  <c:v>1.8365443</c:v>
                </c:pt>
                <c:pt idx="2994">
                  <c:v>2.0625341</c:v>
                </c:pt>
                <c:pt idx="2995">
                  <c:v>2.0776001</c:v>
                </c:pt>
                <c:pt idx="2997">
                  <c:v>2.0986925</c:v>
                </c:pt>
                <c:pt idx="2998">
                  <c:v>2.1077321</c:v>
                </c:pt>
                <c:pt idx="3000">
                  <c:v>1.5985016</c:v>
                </c:pt>
                <c:pt idx="3001">
                  <c:v>1.6888975</c:v>
                </c:pt>
                <c:pt idx="3003">
                  <c:v>2.0745869</c:v>
                </c:pt>
                <c:pt idx="3004">
                  <c:v>2.1107453</c:v>
                </c:pt>
                <c:pt idx="3006">
                  <c:v>1.5834356</c:v>
                </c:pt>
                <c:pt idx="3007">
                  <c:v>1.6256204</c:v>
                </c:pt>
                <c:pt idx="3009">
                  <c:v>2.0113097</c:v>
                </c:pt>
                <c:pt idx="3010">
                  <c:v>2.0143229</c:v>
                </c:pt>
                <c:pt idx="3012">
                  <c:v>2.0776001</c:v>
                </c:pt>
                <c:pt idx="3013">
                  <c:v>2.1107453</c:v>
                </c:pt>
                <c:pt idx="3015">
                  <c:v>1.5683696</c:v>
                </c:pt>
                <c:pt idx="3016">
                  <c:v>1.5864488</c:v>
                </c:pt>
                <c:pt idx="3018">
                  <c:v>1.7973727</c:v>
                </c:pt>
                <c:pt idx="3019">
                  <c:v>1.8003859</c:v>
                </c:pt>
                <c:pt idx="3021">
                  <c:v>2.0715737</c:v>
                </c:pt>
                <c:pt idx="3022">
                  <c:v>2.1137585</c:v>
                </c:pt>
                <c:pt idx="3024">
                  <c:v>1.5533036</c:v>
                </c:pt>
                <c:pt idx="3025">
                  <c:v>1.5864488</c:v>
                </c:pt>
                <c:pt idx="3027">
                  <c:v>1.7973727</c:v>
                </c:pt>
                <c:pt idx="3028">
                  <c:v>1.8064123</c:v>
                </c:pt>
                <c:pt idx="3030">
                  <c:v>1.8275047</c:v>
                </c:pt>
                <c:pt idx="3031">
                  <c:v>1.8305179</c:v>
                </c:pt>
                <c:pt idx="3033">
                  <c:v>1.8425706</c:v>
                </c:pt>
                <c:pt idx="3034">
                  <c:v>1.848597</c:v>
                </c:pt>
                <c:pt idx="3036">
                  <c:v>2.0504813</c:v>
                </c:pt>
                <c:pt idx="3037">
                  <c:v>2.1137585</c:v>
                </c:pt>
                <c:pt idx="3039">
                  <c:v>1.5382376</c:v>
                </c:pt>
                <c:pt idx="3040">
                  <c:v>1.589462</c:v>
                </c:pt>
                <c:pt idx="3042">
                  <c:v>1.7250559</c:v>
                </c:pt>
                <c:pt idx="3043">
                  <c:v>1.7340955</c:v>
                </c:pt>
                <c:pt idx="3045">
                  <c:v>1.7973727</c:v>
                </c:pt>
                <c:pt idx="3046">
                  <c:v>1.8064123</c:v>
                </c:pt>
                <c:pt idx="3048">
                  <c:v>1.8214783</c:v>
                </c:pt>
                <c:pt idx="3049">
                  <c:v>1.8395575</c:v>
                </c:pt>
                <c:pt idx="3051">
                  <c:v>1.9962438</c:v>
                </c:pt>
                <c:pt idx="3052">
                  <c:v>2.0022701</c:v>
                </c:pt>
                <c:pt idx="3054">
                  <c:v>2.0173361</c:v>
                </c:pt>
                <c:pt idx="3055">
                  <c:v>2.1167717</c:v>
                </c:pt>
                <c:pt idx="3057">
                  <c:v>1.5261848</c:v>
                </c:pt>
                <c:pt idx="3058">
                  <c:v>1.5924752</c:v>
                </c:pt>
                <c:pt idx="3060">
                  <c:v>1.6587656</c:v>
                </c:pt>
                <c:pt idx="3061">
                  <c:v>1.7491615</c:v>
                </c:pt>
                <c:pt idx="3063">
                  <c:v>1.7883331</c:v>
                </c:pt>
                <c:pt idx="3064">
                  <c:v>1.8064123</c:v>
                </c:pt>
                <c:pt idx="3066">
                  <c:v>1.8184651</c:v>
                </c:pt>
                <c:pt idx="3067">
                  <c:v>1.8365443</c:v>
                </c:pt>
                <c:pt idx="3069">
                  <c:v>1.9269402</c:v>
                </c:pt>
                <c:pt idx="3070">
                  <c:v>1.9510458</c:v>
                </c:pt>
                <c:pt idx="3072">
                  <c:v>1.9872042</c:v>
                </c:pt>
                <c:pt idx="3073">
                  <c:v>2.0233625</c:v>
                </c:pt>
                <c:pt idx="3075">
                  <c:v>2.0414417</c:v>
                </c:pt>
                <c:pt idx="3076">
                  <c:v>2.1167717</c:v>
                </c:pt>
                <c:pt idx="3078">
                  <c:v>1.5171453</c:v>
                </c:pt>
                <c:pt idx="3079">
                  <c:v>1.5713828</c:v>
                </c:pt>
                <c:pt idx="3081">
                  <c:v>1.6557524</c:v>
                </c:pt>
                <c:pt idx="3082">
                  <c:v>1.7491615</c:v>
                </c:pt>
                <c:pt idx="3084">
                  <c:v>1.7943595</c:v>
                </c:pt>
                <c:pt idx="3085">
                  <c:v>1.8275047</c:v>
                </c:pt>
                <c:pt idx="3087">
                  <c:v>1.9872042</c:v>
                </c:pt>
                <c:pt idx="3088">
                  <c:v>2.0173361</c:v>
                </c:pt>
                <c:pt idx="3090">
                  <c:v>2.0565077</c:v>
                </c:pt>
                <c:pt idx="3091">
                  <c:v>2.0896529</c:v>
                </c:pt>
                <c:pt idx="3093">
                  <c:v>1.5111189</c:v>
                </c:pt>
                <c:pt idx="3094">
                  <c:v>1.5683696</c:v>
                </c:pt>
                <c:pt idx="3096">
                  <c:v>1.6467128</c:v>
                </c:pt>
                <c:pt idx="3097">
                  <c:v>1.7582011</c:v>
                </c:pt>
                <c:pt idx="3099">
                  <c:v>1.7973727</c:v>
                </c:pt>
                <c:pt idx="3100">
                  <c:v>1.8124387</c:v>
                </c:pt>
                <c:pt idx="3102">
                  <c:v>1.8244915</c:v>
                </c:pt>
                <c:pt idx="3103">
                  <c:v>1.8425706</c:v>
                </c:pt>
                <c:pt idx="3105">
                  <c:v>1.9661118</c:v>
                </c:pt>
                <c:pt idx="3106">
                  <c:v>2.0143229</c:v>
                </c:pt>
                <c:pt idx="3108">
                  <c:v>1.5020793</c:v>
                </c:pt>
                <c:pt idx="3109">
                  <c:v>1.5563168</c:v>
                </c:pt>
                <c:pt idx="3111">
                  <c:v>1.6406864</c:v>
                </c:pt>
                <c:pt idx="3112">
                  <c:v>1.7642275</c:v>
                </c:pt>
                <c:pt idx="3114">
                  <c:v>1.8003859</c:v>
                </c:pt>
                <c:pt idx="3115">
                  <c:v>1.8033991</c:v>
                </c:pt>
                <c:pt idx="3117">
                  <c:v>1.9209138</c:v>
                </c:pt>
                <c:pt idx="3118">
                  <c:v>1.923927</c:v>
                </c:pt>
                <c:pt idx="3120">
                  <c:v>1.4930397</c:v>
                </c:pt>
                <c:pt idx="3121">
                  <c:v>1.5472772</c:v>
                </c:pt>
                <c:pt idx="3123">
                  <c:v>1.6406864</c:v>
                </c:pt>
                <c:pt idx="3124">
                  <c:v>1.7702539</c:v>
                </c:pt>
                <c:pt idx="3126">
                  <c:v>1.8064123</c:v>
                </c:pt>
                <c:pt idx="3127">
                  <c:v>1.8727026</c:v>
                </c:pt>
                <c:pt idx="3129">
                  <c:v>1.9179006</c:v>
                </c:pt>
                <c:pt idx="3130">
                  <c:v>1.9329666</c:v>
                </c:pt>
                <c:pt idx="3132">
                  <c:v>1.4870133</c:v>
                </c:pt>
                <c:pt idx="3133">
                  <c:v>1.5382376</c:v>
                </c:pt>
                <c:pt idx="3135">
                  <c:v>1.6436996</c:v>
                </c:pt>
                <c:pt idx="3136">
                  <c:v>1.649726</c:v>
                </c:pt>
                <c:pt idx="3138">
                  <c:v>1.7250559</c:v>
                </c:pt>
                <c:pt idx="3139">
                  <c:v>1.7762803</c:v>
                </c:pt>
                <c:pt idx="3141">
                  <c:v>1.9179006</c:v>
                </c:pt>
                <c:pt idx="3142">
                  <c:v>1.9329666</c:v>
                </c:pt>
                <c:pt idx="3144">
                  <c:v>1.4719473</c:v>
                </c:pt>
                <c:pt idx="3145">
                  <c:v>1.5081057</c:v>
                </c:pt>
                <c:pt idx="3147">
                  <c:v>1.7310823</c:v>
                </c:pt>
                <c:pt idx="3148">
                  <c:v>1.7702539</c:v>
                </c:pt>
                <c:pt idx="3150">
                  <c:v>1.4629077</c:v>
                </c:pt>
                <c:pt idx="3151">
                  <c:v>1.4930397</c:v>
                </c:pt>
                <c:pt idx="3153">
                  <c:v>1.7371087</c:v>
                </c:pt>
                <c:pt idx="3154">
                  <c:v>1.7612143</c:v>
                </c:pt>
                <c:pt idx="3156">
                  <c:v>1.4448285</c:v>
                </c:pt>
                <c:pt idx="3157">
                  <c:v>1.4779737</c:v>
                </c:pt>
                <c:pt idx="3159">
                  <c:v>1.7401219</c:v>
                </c:pt>
                <c:pt idx="3160">
                  <c:v>1.7642275</c:v>
                </c:pt>
                <c:pt idx="3162">
                  <c:v>1.4327757</c:v>
                </c:pt>
                <c:pt idx="3163">
                  <c:v>1.4629077</c:v>
                </c:pt>
                <c:pt idx="3165">
                  <c:v>0.4896447</c:v>
                </c:pt>
                <c:pt idx="3166">
                  <c:v>0.4926579</c:v>
                </c:pt>
                <c:pt idx="3168">
                  <c:v>0.4836183</c:v>
                </c:pt>
                <c:pt idx="3169">
                  <c:v>0.4926579</c:v>
                </c:pt>
                <c:pt idx="3171">
                  <c:v>0.4836183</c:v>
                </c:pt>
                <c:pt idx="3172">
                  <c:v>0.4866315</c:v>
                </c:pt>
                <c:pt idx="3174">
                  <c:v>0.4866315</c:v>
                </c:pt>
                <c:pt idx="3175">
                  <c:v>0.4956711</c:v>
                </c:pt>
                <c:pt idx="3177">
                  <c:v>0.6161990000000001</c:v>
                </c:pt>
                <c:pt idx="3178">
                  <c:v>0.661397</c:v>
                </c:pt>
                <c:pt idx="3180">
                  <c:v>0.5951066</c:v>
                </c:pt>
                <c:pt idx="3181">
                  <c:v>0.6704366</c:v>
                </c:pt>
                <c:pt idx="3183">
                  <c:v>0.5649746</c:v>
                </c:pt>
                <c:pt idx="3184">
                  <c:v>0.6644102</c:v>
                </c:pt>
                <c:pt idx="3186">
                  <c:v>0.5408691</c:v>
                </c:pt>
                <c:pt idx="3187">
                  <c:v>0.6433178000000001</c:v>
                </c:pt>
                <c:pt idx="3189">
                  <c:v>0.5499087</c:v>
                </c:pt>
                <c:pt idx="3190">
                  <c:v>0.6282518</c:v>
                </c:pt>
                <c:pt idx="3192">
                  <c:v>0.5649746</c:v>
                </c:pt>
                <c:pt idx="3193">
                  <c:v>0.6252386</c:v>
                </c:pt>
                <c:pt idx="3195">
                  <c:v>0.5679878</c:v>
                </c:pt>
                <c:pt idx="3196">
                  <c:v>0.6252386</c:v>
                </c:pt>
                <c:pt idx="3198">
                  <c:v>0.571001</c:v>
                </c:pt>
                <c:pt idx="3199">
                  <c:v>0.6101726</c:v>
                </c:pt>
                <c:pt idx="3201">
                  <c:v>0.8783473000000001</c:v>
                </c:pt>
                <c:pt idx="3202">
                  <c:v>0.8813604</c:v>
                </c:pt>
                <c:pt idx="3204">
                  <c:v>0.8210965</c:v>
                </c:pt>
                <c:pt idx="3205">
                  <c:v>0.8813604</c:v>
                </c:pt>
                <c:pt idx="3207">
                  <c:v>0.7578193</c:v>
                </c:pt>
                <c:pt idx="3208">
                  <c:v>0.7969908999999999</c:v>
                </c:pt>
                <c:pt idx="3210">
                  <c:v>0.8090437</c:v>
                </c:pt>
                <c:pt idx="3211">
                  <c:v>0.8994396</c:v>
                </c:pt>
                <c:pt idx="3213">
                  <c:v>0.7307005</c:v>
                </c:pt>
                <c:pt idx="3214">
                  <c:v>0.8873868</c:v>
                </c:pt>
                <c:pt idx="3216">
                  <c:v>0.7186477999999999</c:v>
                </c:pt>
                <c:pt idx="3217">
                  <c:v>0.8693077</c:v>
                </c:pt>
                <c:pt idx="3219">
                  <c:v>0.7096082</c:v>
                </c:pt>
                <c:pt idx="3220">
                  <c:v>0.8572549</c:v>
                </c:pt>
                <c:pt idx="3222">
                  <c:v>0.6734498</c:v>
                </c:pt>
                <c:pt idx="3223">
                  <c:v>0.8632813</c:v>
                </c:pt>
                <c:pt idx="3225">
                  <c:v>0.6674234</c:v>
                </c:pt>
                <c:pt idx="3226">
                  <c:v>0.8482153</c:v>
                </c:pt>
                <c:pt idx="3228">
                  <c:v>0.646331</c:v>
                </c:pt>
                <c:pt idx="3229">
                  <c:v>0.8391757</c:v>
                </c:pt>
                <c:pt idx="3231">
                  <c:v>0.631265</c:v>
                </c:pt>
                <c:pt idx="3232">
                  <c:v>0.8361625</c:v>
                </c:pt>
                <c:pt idx="3234">
                  <c:v>0.6282518</c:v>
                </c:pt>
                <c:pt idx="3235">
                  <c:v>0.8361625</c:v>
                </c:pt>
                <c:pt idx="3237">
                  <c:v>0.6282518</c:v>
                </c:pt>
                <c:pt idx="3238">
                  <c:v>0.8331493</c:v>
                </c:pt>
                <c:pt idx="3240">
                  <c:v>0.6131858</c:v>
                </c:pt>
                <c:pt idx="3241">
                  <c:v>0.6975554</c:v>
                </c:pt>
                <c:pt idx="3243">
                  <c:v>0.7186477999999999</c:v>
                </c:pt>
                <c:pt idx="3244">
                  <c:v>0.8150701</c:v>
                </c:pt>
                <c:pt idx="3246">
                  <c:v>0.601133</c:v>
                </c:pt>
                <c:pt idx="3247">
                  <c:v>0.661397</c:v>
                </c:pt>
                <c:pt idx="3249">
                  <c:v>0.7487797</c:v>
                </c:pt>
                <c:pt idx="3250">
                  <c:v>0.7789117</c:v>
                </c:pt>
                <c:pt idx="3252">
                  <c:v>0.5951066</c:v>
                </c:pt>
                <c:pt idx="3253">
                  <c:v>0.6131858</c:v>
                </c:pt>
                <c:pt idx="3255">
                  <c:v>0.6282518</c:v>
                </c:pt>
                <c:pt idx="3256">
                  <c:v>0.6433178000000001</c:v>
                </c:pt>
                <c:pt idx="3258">
                  <c:v>-0.2455756</c:v>
                </c:pt>
                <c:pt idx="3259">
                  <c:v>-0.1491533</c:v>
                </c:pt>
                <c:pt idx="3261">
                  <c:v>0.4956711</c:v>
                </c:pt>
                <c:pt idx="3262">
                  <c:v>0.5197767</c:v>
                </c:pt>
                <c:pt idx="3264">
                  <c:v>0.4956711</c:v>
                </c:pt>
                <c:pt idx="3265">
                  <c:v>0.5258031</c:v>
                </c:pt>
                <c:pt idx="3267">
                  <c:v>0.4956711</c:v>
                </c:pt>
                <c:pt idx="3268">
                  <c:v>0.5348427</c:v>
                </c:pt>
                <c:pt idx="3270">
                  <c:v>0.5258031</c:v>
                </c:pt>
                <c:pt idx="3271">
                  <c:v>0.5378559000000001</c:v>
                </c:pt>
                <c:pt idx="3273">
                  <c:v>0.571001</c:v>
                </c:pt>
                <c:pt idx="3274">
                  <c:v>0.5951066</c:v>
                </c:pt>
                <c:pt idx="3276">
                  <c:v>0.5649746</c:v>
                </c:pt>
                <c:pt idx="3277">
                  <c:v>0.601133</c:v>
                </c:pt>
                <c:pt idx="3279">
                  <c:v>0.5408691</c:v>
                </c:pt>
                <c:pt idx="3280">
                  <c:v>0.6131858</c:v>
                </c:pt>
                <c:pt idx="3282">
                  <c:v>0.5167635</c:v>
                </c:pt>
                <c:pt idx="3283">
                  <c:v>0.6192122</c:v>
                </c:pt>
                <c:pt idx="3285">
                  <c:v>0.5107371000000001</c:v>
                </c:pt>
                <c:pt idx="3286">
                  <c:v>0.6161990000000001</c:v>
                </c:pt>
                <c:pt idx="3288">
                  <c:v>0.5167635</c:v>
                </c:pt>
                <c:pt idx="3289">
                  <c:v>0.6131858</c:v>
                </c:pt>
                <c:pt idx="3291">
                  <c:v>0.5258031</c:v>
                </c:pt>
                <c:pt idx="3292">
                  <c:v>0.6131858</c:v>
                </c:pt>
                <c:pt idx="3294">
                  <c:v>0.5258031</c:v>
                </c:pt>
                <c:pt idx="3295">
                  <c:v>0.6131858</c:v>
                </c:pt>
                <c:pt idx="3297">
                  <c:v>0.5197767</c:v>
                </c:pt>
                <c:pt idx="3298">
                  <c:v>0.6192122</c:v>
                </c:pt>
                <c:pt idx="3300">
                  <c:v>0.5137503</c:v>
                </c:pt>
                <c:pt idx="3301">
                  <c:v>0.5589483</c:v>
                </c:pt>
                <c:pt idx="3303">
                  <c:v>0.5258031</c:v>
                </c:pt>
                <c:pt idx="3304">
                  <c:v>0.5348427</c:v>
                </c:pt>
                <c:pt idx="3306">
                  <c:v>0.9295716000000001</c:v>
                </c:pt>
                <c:pt idx="3307">
                  <c:v>0.9838092000000001</c:v>
                </c:pt>
                <c:pt idx="3309">
                  <c:v>0.9687432</c:v>
                </c:pt>
                <c:pt idx="3310">
                  <c:v>1.0169544</c:v>
                </c:pt>
                <c:pt idx="3312">
                  <c:v>0.935598</c:v>
                </c:pt>
                <c:pt idx="3313">
                  <c:v>1.0470863</c:v>
                </c:pt>
                <c:pt idx="3315">
                  <c:v>0.9627168</c:v>
                </c:pt>
                <c:pt idx="3316">
                  <c:v>0.980796</c:v>
                </c:pt>
                <c:pt idx="3318">
                  <c:v>1.5352244</c:v>
                </c:pt>
                <c:pt idx="3319">
                  <c:v>1.5774092</c:v>
                </c:pt>
                <c:pt idx="3321">
                  <c:v>1.5261848</c:v>
                </c:pt>
                <c:pt idx="3322">
                  <c:v>1.5954884</c:v>
                </c:pt>
                <c:pt idx="3324">
                  <c:v>1.5201585</c:v>
                </c:pt>
                <c:pt idx="3325">
                  <c:v>1.5954884</c:v>
                </c:pt>
                <c:pt idx="3327">
                  <c:v>1.5261848</c:v>
                </c:pt>
                <c:pt idx="3328">
                  <c:v>1.5623432</c:v>
                </c:pt>
                <c:pt idx="3330">
                  <c:v>1.574396</c:v>
                </c:pt>
                <c:pt idx="3331">
                  <c:v>1.589462</c:v>
                </c:pt>
                <c:pt idx="3333">
                  <c:v>1.6919107</c:v>
                </c:pt>
                <c:pt idx="3334">
                  <c:v>1.6949239</c:v>
                </c:pt>
                <c:pt idx="3336">
                  <c:v>1.6828711</c:v>
                </c:pt>
                <c:pt idx="3337">
                  <c:v>1.7190295</c:v>
                </c:pt>
                <c:pt idx="3339">
                  <c:v>1.6617788</c:v>
                </c:pt>
                <c:pt idx="3340">
                  <c:v>1.7009503</c:v>
                </c:pt>
                <c:pt idx="3342">
                  <c:v>1.6678052</c:v>
                </c:pt>
                <c:pt idx="3343">
                  <c:v>1.7160163</c:v>
                </c:pt>
                <c:pt idx="3345">
                  <c:v>1.6858843</c:v>
                </c:pt>
                <c:pt idx="3346">
                  <c:v>1.7099899</c:v>
                </c:pt>
                <c:pt idx="3348">
                  <c:v>0.6734498</c:v>
                </c:pt>
                <c:pt idx="3349">
                  <c:v>0.6794762</c:v>
                </c:pt>
                <c:pt idx="3351">
                  <c:v>0.6644102</c:v>
                </c:pt>
                <c:pt idx="3352">
                  <c:v>0.6734498</c:v>
                </c:pt>
                <c:pt idx="3354">
                  <c:v>0.905466</c:v>
                </c:pt>
                <c:pt idx="3355">
                  <c:v>0.9084792</c:v>
                </c:pt>
                <c:pt idx="3357">
                  <c:v>0.7246741</c:v>
                </c:pt>
                <c:pt idx="3358">
                  <c:v>0.7337137</c:v>
                </c:pt>
                <c:pt idx="3360">
                  <c:v>0.8783473000000001</c:v>
                </c:pt>
                <c:pt idx="3361">
                  <c:v>0.920532</c:v>
                </c:pt>
                <c:pt idx="3363">
                  <c:v>0.6794762</c:v>
                </c:pt>
                <c:pt idx="3364">
                  <c:v>0.7307005</c:v>
                </c:pt>
                <c:pt idx="3366">
                  <c:v>0.8662945</c:v>
                </c:pt>
                <c:pt idx="3367">
                  <c:v>0.9597036</c:v>
                </c:pt>
                <c:pt idx="3369">
                  <c:v>0.9838092000000001</c:v>
                </c:pt>
                <c:pt idx="3370">
                  <c:v>1.0500995</c:v>
                </c:pt>
                <c:pt idx="3372">
                  <c:v>0.661397</c:v>
                </c:pt>
                <c:pt idx="3373">
                  <c:v>0.7246741</c:v>
                </c:pt>
                <c:pt idx="3375">
                  <c:v>0.7969908999999999</c:v>
                </c:pt>
                <c:pt idx="3376">
                  <c:v>1.0410599</c:v>
                </c:pt>
                <c:pt idx="3378">
                  <c:v>0.661397</c:v>
                </c:pt>
                <c:pt idx="3379">
                  <c:v>0.7276873</c:v>
                </c:pt>
                <c:pt idx="3381">
                  <c:v>0.7668589</c:v>
                </c:pt>
                <c:pt idx="3382">
                  <c:v>1.0410599</c:v>
                </c:pt>
                <c:pt idx="3384">
                  <c:v>0.6824894</c:v>
                </c:pt>
                <c:pt idx="3385">
                  <c:v>1.0561259</c:v>
                </c:pt>
                <c:pt idx="3387">
                  <c:v>0.6161990000000001</c:v>
                </c:pt>
                <c:pt idx="3388">
                  <c:v>1.0832447</c:v>
                </c:pt>
                <c:pt idx="3390">
                  <c:v>0.586067</c:v>
                </c:pt>
                <c:pt idx="3391">
                  <c:v>1.0742051</c:v>
                </c:pt>
                <c:pt idx="3393">
                  <c:v>0.586067</c:v>
                </c:pt>
                <c:pt idx="3394">
                  <c:v>1.0832447</c:v>
                </c:pt>
                <c:pt idx="3396">
                  <c:v>0.6041462</c:v>
                </c:pt>
                <c:pt idx="3397">
                  <c:v>0.6824894</c:v>
                </c:pt>
                <c:pt idx="3399">
                  <c:v>0.6915289999999999</c:v>
                </c:pt>
                <c:pt idx="3400">
                  <c:v>0.7276873</c:v>
                </c:pt>
                <c:pt idx="3402">
                  <c:v>0.7397401</c:v>
                </c:pt>
                <c:pt idx="3403">
                  <c:v>1.0350336</c:v>
                </c:pt>
                <c:pt idx="3405">
                  <c:v>0.7367269</c:v>
                </c:pt>
                <c:pt idx="3406">
                  <c:v>0.96573</c:v>
                </c:pt>
                <c:pt idx="3408">
                  <c:v>0.7457665</c:v>
                </c:pt>
                <c:pt idx="3409">
                  <c:v>0.9416244</c:v>
                </c:pt>
                <c:pt idx="3411">
                  <c:v>0.7698720999999999</c:v>
                </c:pt>
                <c:pt idx="3412">
                  <c:v>0.8482153</c:v>
                </c:pt>
                <c:pt idx="3414">
                  <c:v>0.8602681</c:v>
                </c:pt>
                <c:pt idx="3415">
                  <c:v>0.8662945</c:v>
                </c:pt>
                <c:pt idx="3417">
                  <c:v>1.5653564</c:v>
                </c:pt>
                <c:pt idx="3418">
                  <c:v>1.5713828</c:v>
                </c:pt>
                <c:pt idx="3420">
                  <c:v>1.5623432</c:v>
                </c:pt>
                <c:pt idx="3421">
                  <c:v>1.589462</c:v>
                </c:pt>
                <c:pt idx="3423">
                  <c:v>1.5563168</c:v>
                </c:pt>
                <c:pt idx="3424">
                  <c:v>1.5834356</c:v>
                </c:pt>
                <c:pt idx="3426">
                  <c:v>1.544264</c:v>
                </c:pt>
                <c:pt idx="3427">
                  <c:v>1.5653564</c:v>
                </c:pt>
                <c:pt idx="3429">
                  <c:v>1.4870133</c:v>
                </c:pt>
                <c:pt idx="3430">
                  <c:v>1.4900265</c:v>
                </c:pt>
                <c:pt idx="3432">
                  <c:v>1.5352244</c:v>
                </c:pt>
                <c:pt idx="3433">
                  <c:v>1.5533036</c:v>
                </c:pt>
                <c:pt idx="3435">
                  <c:v>1.4840001</c:v>
                </c:pt>
                <c:pt idx="3436">
                  <c:v>1.5382376</c:v>
                </c:pt>
                <c:pt idx="3438">
                  <c:v>1.4719473</c:v>
                </c:pt>
                <c:pt idx="3439">
                  <c:v>1.5201585</c:v>
                </c:pt>
                <c:pt idx="3441">
                  <c:v>1.4629077</c:v>
                </c:pt>
                <c:pt idx="3442">
                  <c:v>1.5231716</c:v>
                </c:pt>
                <c:pt idx="3444">
                  <c:v>1.4809869</c:v>
                </c:pt>
                <c:pt idx="3445">
                  <c:v>1.4930397</c:v>
                </c:pt>
                <c:pt idx="3447">
                  <c:v>1.4749605</c:v>
                </c:pt>
                <c:pt idx="3448">
                  <c:v>1.4809869</c:v>
                </c:pt>
                <c:pt idx="3450">
                  <c:v>0.4896447</c:v>
                </c:pt>
                <c:pt idx="3451">
                  <c:v>0.4956711</c:v>
                </c:pt>
                <c:pt idx="3453">
                  <c:v>1.1977463</c:v>
                </c:pt>
                <c:pt idx="3454">
                  <c:v>1.2218518</c:v>
                </c:pt>
                <c:pt idx="3456">
                  <c:v>1.1947331</c:v>
                </c:pt>
                <c:pt idx="3457">
                  <c:v>1.2218518</c:v>
                </c:pt>
                <c:pt idx="3459">
                  <c:v>1.1947331</c:v>
                </c:pt>
                <c:pt idx="3460">
                  <c:v>1.2128122</c:v>
                </c:pt>
                <c:pt idx="3462">
                  <c:v>1.1977463</c:v>
                </c:pt>
                <c:pt idx="3463">
                  <c:v>1.2007594</c:v>
                </c:pt>
                <c:pt idx="3465">
                  <c:v>-0.1371005</c:v>
                </c:pt>
                <c:pt idx="3466">
                  <c:v>-0.1160081</c:v>
                </c:pt>
                <c:pt idx="3468">
                  <c:v>-0.1551797</c:v>
                </c:pt>
                <c:pt idx="3469">
                  <c:v>-0.1190213</c:v>
                </c:pt>
                <c:pt idx="3471">
                  <c:v>-0.1702457</c:v>
                </c:pt>
                <c:pt idx="3472">
                  <c:v>-0.1280609</c:v>
                </c:pt>
                <c:pt idx="3474">
                  <c:v>-0.1612061</c:v>
                </c:pt>
                <c:pt idx="3475">
                  <c:v>-0.1431269</c:v>
                </c:pt>
                <c:pt idx="3477">
                  <c:v>0.387196</c:v>
                </c:pt>
                <c:pt idx="3478">
                  <c:v>0.3932224</c:v>
                </c:pt>
                <c:pt idx="3480">
                  <c:v>0.387196</c:v>
                </c:pt>
                <c:pt idx="3481">
                  <c:v>0.4082883</c:v>
                </c:pt>
                <c:pt idx="3483">
                  <c:v>0.2757076</c:v>
                </c:pt>
                <c:pt idx="3484">
                  <c:v>0.3028264</c:v>
                </c:pt>
                <c:pt idx="3486">
                  <c:v>0.251602</c:v>
                </c:pt>
                <c:pt idx="3487">
                  <c:v>0.311866</c:v>
                </c:pt>
                <c:pt idx="3489">
                  <c:v>0.0708102</c:v>
                </c:pt>
                <c:pt idx="3490">
                  <c:v>0.0768366</c:v>
                </c:pt>
                <c:pt idx="3492">
                  <c:v>0.2485888</c:v>
                </c:pt>
                <c:pt idx="3493">
                  <c:v>0.3239188</c:v>
                </c:pt>
                <c:pt idx="3495">
                  <c:v>0.3209056</c:v>
                </c:pt>
                <c:pt idx="3496">
                  <c:v>0.3630904</c:v>
                </c:pt>
                <c:pt idx="3498">
                  <c:v>0.2937868</c:v>
                </c:pt>
                <c:pt idx="3499">
                  <c:v>0.3630904</c:v>
                </c:pt>
                <c:pt idx="3501">
                  <c:v>0.2636548</c:v>
                </c:pt>
                <c:pt idx="3502">
                  <c:v>0.3600772</c:v>
                </c:pt>
                <c:pt idx="3504">
                  <c:v>0.1853117</c:v>
                </c:pt>
                <c:pt idx="3505">
                  <c:v>0.2244833</c:v>
                </c:pt>
                <c:pt idx="3507">
                  <c:v>0.2335229</c:v>
                </c:pt>
                <c:pt idx="3508">
                  <c:v>0.3600772</c:v>
                </c:pt>
                <c:pt idx="3510">
                  <c:v>0.1642193</c:v>
                </c:pt>
                <c:pt idx="3511">
                  <c:v>0.357064</c:v>
                </c:pt>
                <c:pt idx="3513">
                  <c:v>0.1431269</c:v>
                </c:pt>
                <c:pt idx="3514">
                  <c:v>0.357064</c:v>
                </c:pt>
                <c:pt idx="3516">
                  <c:v>0.1340873</c:v>
                </c:pt>
                <c:pt idx="3517">
                  <c:v>0.357064</c:v>
                </c:pt>
                <c:pt idx="3519">
                  <c:v>0.1401137</c:v>
                </c:pt>
                <c:pt idx="3520">
                  <c:v>0.3540508</c:v>
                </c:pt>
                <c:pt idx="3522">
                  <c:v>0.1401137</c:v>
                </c:pt>
                <c:pt idx="3523">
                  <c:v>0.3540508</c:v>
                </c:pt>
                <c:pt idx="3525">
                  <c:v>0.1401137</c:v>
                </c:pt>
                <c:pt idx="3526">
                  <c:v>0.3510376</c:v>
                </c:pt>
                <c:pt idx="3528">
                  <c:v>0.1371005</c:v>
                </c:pt>
                <c:pt idx="3529">
                  <c:v>0.3480244</c:v>
                </c:pt>
                <c:pt idx="3531">
                  <c:v>0.1431269</c:v>
                </c:pt>
                <c:pt idx="3532">
                  <c:v>0.2455756</c:v>
                </c:pt>
                <c:pt idx="3534">
                  <c:v>0.281734</c:v>
                </c:pt>
                <c:pt idx="3535">
                  <c:v>0.3480244</c:v>
                </c:pt>
                <c:pt idx="3537">
                  <c:v>0.1521665</c:v>
                </c:pt>
                <c:pt idx="3538">
                  <c:v>0.2154437</c:v>
                </c:pt>
                <c:pt idx="3540">
                  <c:v>0.2787208</c:v>
                </c:pt>
                <c:pt idx="3541">
                  <c:v>0.3450112</c:v>
                </c:pt>
                <c:pt idx="3543">
                  <c:v>0.1612061</c:v>
                </c:pt>
                <c:pt idx="3544">
                  <c:v>0.1732589</c:v>
                </c:pt>
                <c:pt idx="3546">
                  <c:v>0.1792853</c:v>
                </c:pt>
                <c:pt idx="3547">
                  <c:v>0.1822985</c:v>
                </c:pt>
                <c:pt idx="3549">
                  <c:v>-0.2365361</c:v>
                </c:pt>
                <c:pt idx="3550">
                  <c:v>-0.2064041</c:v>
                </c:pt>
                <c:pt idx="3552">
                  <c:v>-0.2335229</c:v>
                </c:pt>
                <c:pt idx="3553">
                  <c:v>-0.2033909</c:v>
                </c:pt>
                <c:pt idx="3555">
                  <c:v>-0.2214701</c:v>
                </c:pt>
                <c:pt idx="3556">
                  <c:v>-0.1913381</c:v>
                </c:pt>
                <c:pt idx="3558">
                  <c:v>-0.2124305</c:v>
                </c:pt>
                <c:pt idx="3559">
                  <c:v>-0.1792853</c:v>
                </c:pt>
                <c:pt idx="3561">
                  <c:v>-0.2064041</c:v>
                </c:pt>
                <c:pt idx="3562">
                  <c:v>-0.1702457</c:v>
                </c:pt>
                <c:pt idx="3564">
                  <c:v>-0.1913381</c:v>
                </c:pt>
                <c:pt idx="3565">
                  <c:v>-0.1371005</c:v>
                </c:pt>
                <c:pt idx="3567">
                  <c:v>-0.1792853</c:v>
                </c:pt>
                <c:pt idx="3568">
                  <c:v>-0.1250477</c:v>
                </c:pt>
                <c:pt idx="3570">
                  <c:v>-0.1491533</c:v>
                </c:pt>
                <c:pt idx="3571">
                  <c:v>-0.1220345</c:v>
                </c:pt>
                <c:pt idx="3573">
                  <c:v>-0.1340873</c:v>
                </c:pt>
                <c:pt idx="3574">
                  <c:v>-0.0798498</c:v>
                </c:pt>
                <c:pt idx="3576">
                  <c:v>-0.1340873</c:v>
                </c:pt>
                <c:pt idx="3577">
                  <c:v>-0.052731</c:v>
                </c:pt>
                <c:pt idx="3579">
                  <c:v>-0.1310741</c:v>
                </c:pt>
                <c:pt idx="3580">
                  <c:v>-0.0406782</c:v>
                </c:pt>
                <c:pt idx="3582">
                  <c:v>-0.1250477</c:v>
                </c:pt>
                <c:pt idx="3583">
                  <c:v>-0.0195858</c:v>
                </c:pt>
                <c:pt idx="3585">
                  <c:v>-0.1009421</c:v>
                </c:pt>
                <c:pt idx="3586">
                  <c:v>-0.0256122</c:v>
                </c:pt>
                <c:pt idx="3588">
                  <c:v>-0.0858761</c:v>
                </c:pt>
                <c:pt idx="3589">
                  <c:v>-0.0286254</c:v>
                </c:pt>
                <c:pt idx="3591">
                  <c:v>0.3600772</c:v>
                </c:pt>
                <c:pt idx="3592">
                  <c:v>0.3691168</c:v>
                </c:pt>
                <c:pt idx="3594">
                  <c:v>0.3510376</c:v>
                </c:pt>
                <c:pt idx="3595">
                  <c:v>0.37213</c:v>
                </c:pt>
                <c:pt idx="3597">
                  <c:v>0.2455756</c:v>
                </c:pt>
                <c:pt idx="3598">
                  <c:v>0.2606416</c:v>
                </c:pt>
                <c:pt idx="3600">
                  <c:v>0.631265</c:v>
                </c:pt>
                <c:pt idx="3601">
                  <c:v>0.676463</c:v>
                </c:pt>
                <c:pt idx="3603">
                  <c:v>0.631265</c:v>
                </c:pt>
                <c:pt idx="3604">
                  <c:v>0.6824894</c:v>
                </c:pt>
                <c:pt idx="3606">
                  <c:v>0.6282518</c:v>
                </c:pt>
                <c:pt idx="3607">
                  <c:v>0.6885158</c:v>
                </c:pt>
                <c:pt idx="3609">
                  <c:v>0.6282518</c:v>
                </c:pt>
                <c:pt idx="3610">
                  <c:v>0.6975554</c:v>
                </c:pt>
                <c:pt idx="3612">
                  <c:v>0.6403046</c:v>
                </c:pt>
                <c:pt idx="3613">
                  <c:v>0.7035818</c:v>
                </c:pt>
                <c:pt idx="3615">
                  <c:v>0.6493442</c:v>
                </c:pt>
                <c:pt idx="3616">
                  <c:v>0.7096082</c:v>
                </c:pt>
                <c:pt idx="3618">
                  <c:v>0.6493442</c:v>
                </c:pt>
                <c:pt idx="3619">
                  <c:v>0.7156346</c:v>
                </c:pt>
                <c:pt idx="3621">
                  <c:v>0.646331</c:v>
                </c:pt>
                <c:pt idx="3622">
                  <c:v>0.7216609</c:v>
                </c:pt>
                <c:pt idx="3624">
                  <c:v>0.6493442</c:v>
                </c:pt>
                <c:pt idx="3625">
                  <c:v>0.7276873</c:v>
                </c:pt>
                <c:pt idx="3627">
                  <c:v>0.6553706</c:v>
                </c:pt>
                <c:pt idx="3628">
                  <c:v>0.7337137</c:v>
                </c:pt>
                <c:pt idx="3630">
                  <c:v>0.6885158</c:v>
                </c:pt>
                <c:pt idx="3631">
                  <c:v>0.7337137</c:v>
                </c:pt>
                <c:pt idx="3633">
                  <c:v>0.7397401</c:v>
                </c:pt>
                <c:pt idx="3634">
                  <c:v>0.7427532999999999</c:v>
                </c:pt>
                <c:pt idx="3636">
                  <c:v>0.706595</c:v>
                </c:pt>
                <c:pt idx="3637">
                  <c:v>0.7427532999999999</c:v>
                </c:pt>
                <c:pt idx="3639">
                  <c:v>0.7186477999999999</c:v>
                </c:pt>
                <c:pt idx="3640">
                  <c:v>0.7397401</c:v>
                </c:pt>
                <c:pt idx="3642">
                  <c:v>0.7276873</c:v>
                </c:pt>
                <c:pt idx="3643">
                  <c:v>0.7367269</c:v>
                </c:pt>
                <c:pt idx="3645">
                  <c:v>0.2787208</c:v>
                </c:pt>
                <c:pt idx="3646">
                  <c:v>0.281734</c:v>
                </c:pt>
                <c:pt idx="3648">
                  <c:v>0.2757076</c:v>
                </c:pt>
                <c:pt idx="3649">
                  <c:v>0.2998132</c:v>
                </c:pt>
                <c:pt idx="3651">
                  <c:v>-0.1220345</c:v>
                </c:pt>
                <c:pt idx="3652">
                  <c:v>-0.0828629</c:v>
                </c:pt>
                <c:pt idx="3654">
                  <c:v>-0.1220345</c:v>
                </c:pt>
                <c:pt idx="3655">
                  <c:v>-0.0798498</c:v>
                </c:pt>
                <c:pt idx="3657">
                  <c:v>-0.1702457</c:v>
                </c:pt>
                <c:pt idx="3658">
                  <c:v>-0.1401137</c:v>
                </c:pt>
                <c:pt idx="3660">
                  <c:v>-0.1340873</c:v>
                </c:pt>
                <c:pt idx="3661">
                  <c:v>-0.0708102</c:v>
                </c:pt>
                <c:pt idx="3663">
                  <c:v>-0.1702457</c:v>
                </c:pt>
                <c:pt idx="3664">
                  <c:v>-0.0647838</c:v>
                </c:pt>
                <c:pt idx="3666">
                  <c:v>-0.1792853</c:v>
                </c:pt>
                <c:pt idx="3667">
                  <c:v>-0.037665</c:v>
                </c:pt>
                <c:pt idx="3669">
                  <c:v>-0.1732589</c:v>
                </c:pt>
                <c:pt idx="3670">
                  <c:v>-0.0165726</c:v>
                </c:pt>
                <c:pt idx="3672">
                  <c:v>-0.0045198</c:v>
                </c:pt>
                <c:pt idx="3673">
                  <c:v>0.0135594</c:v>
                </c:pt>
                <c:pt idx="3675">
                  <c:v>-0.0768366</c:v>
                </c:pt>
                <c:pt idx="3676">
                  <c:v>0.052731</c:v>
                </c:pt>
                <c:pt idx="3678">
                  <c:v>-0.0798498</c:v>
                </c:pt>
                <c:pt idx="3679">
                  <c:v>0.0617706</c:v>
                </c:pt>
                <c:pt idx="3681">
                  <c:v>-0.0828629</c:v>
                </c:pt>
                <c:pt idx="3682">
                  <c:v>0.0617706</c:v>
                </c:pt>
                <c:pt idx="3684">
                  <c:v>-0.0828629</c:v>
                </c:pt>
                <c:pt idx="3685">
                  <c:v>0.0617706</c:v>
                </c:pt>
                <c:pt idx="3687">
                  <c:v>-0.0828629</c:v>
                </c:pt>
                <c:pt idx="3688">
                  <c:v>0.0436914</c:v>
                </c:pt>
                <c:pt idx="3690">
                  <c:v>-0.0858761</c:v>
                </c:pt>
                <c:pt idx="3691">
                  <c:v>0.0256122</c:v>
                </c:pt>
                <c:pt idx="3693">
                  <c:v>-0.0858761</c:v>
                </c:pt>
                <c:pt idx="3694">
                  <c:v>0.007533</c:v>
                </c:pt>
                <c:pt idx="3696">
                  <c:v>-0.0888893</c:v>
                </c:pt>
                <c:pt idx="3697">
                  <c:v>-0.0135594</c:v>
                </c:pt>
                <c:pt idx="3699">
                  <c:v>-0.0888893</c:v>
                </c:pt>
                <c:pt idx="3700">
                  <c:v>-0.0346518</c:v>
                </c:pt>
                <c:pt idx="3702">
                  <c:v>-0.0888893</c:v>
                </c:pt>
                <c:pt idx="3703">
                  <c:v>-0.0557442</c:v>
                </c:pt>
                <c:pt idx="3705">
                  <c:v>1.4719473</c:v>
                </c:pt>
                <c:pt idx="3706">
                  <c:v>1.4779737</c:v>
                </c:pt>
                <c:pt idx="3708">
                  <c:v>1.4659209</c:v>
                </c:pt>
                <c:pt idx="3709">
                  <c:v>1.4779737</c:v>
                </c:pt>
                <c:pt idx="3711">
                  <c:v>1.4629077</c:v>
                </c:pt>
                <c:pt idx="3712">
                  <c:v>1.4719473</c:v>
                </c:pt>
                <c:pt idx="3714">
                  <c:v>1.4538681</c:v>
                </c:pt>
                <c:pt idx="3715">
                  <c:v>1.4629077</c:v>
                </c:pt>
                <c:pt idx="3717">
                  <c:v>1.4478417</c:v>
                </c:pt>
                <c:pt idx="3718">
                  <c:v>1.4508549</c:v>
                </c:pt>
                <c:pt idx="3720">
                  <c:v>1.3966173</c:v>
                </c:pt>
                <c:pt idx="3721">
                  <c:v>1.4116833</c:v>
                </c:pt>
                <c:pt idx="3723">
                  <c:v>1.4418153</c:v>
                </c:pt>
                <c:pt idx="3724">
                  <c:v>1.4568813</c:v>
                </c:pt>
                <c:pt idx="3726">
                  <c:v>1.3905909</c:v>
                </c:pt>
                <c:pt idx="3727">
                  <c:v>1.4267493</c:v>
                </c:pt>
                <c:pt idx="3729">
                  <c:v>1.4327757</c:v>
                </c:pt>
                <c:pt idx="3730">
                  <c:v>1.4478417</c:v>
                </c:pt>
                <c:pt idx="3732">
                  <c:v>1.3875777</c:v>
                </c:pt>
                <c:pt idx="3733">
                  <c:v>1.4357889</c:v>
                </c:pt>
                <c:pt idx="3735">
                  <c:v>1.3785381</c:v>
                </c:pt>
                <c:pt idx="3736">
                  <c:v>1.4327757</c:v>
                </c:pt>
                <c:pt idx="3738">
                  <c:v>1.3694985</c:v>
                </c:pt>
                <c:pt idx="3739">
                  <c:v>1.4327757</c:v>
                </c:pt>
                <c:pt idx="3741">
                  <c:v>1.3514194</c:v>
                </c:pt>
                <c:pt idx="3742">
                  <c:v>1.4598945</c:v>
                </c:pt>
                <c:pt idx="3744">
                  <c:v>1.3484062</c:v>
                </c:pt>
                <c:pt idx="3745">
                  <c:v>1.4689341</c:v>
                </c:pt>
                <c:pt idx="3747">
                  <c:v>1.3514194</c:v>
                </c:pt>
                <c:pt idx="3748">
                  <c:v>1.4388021</c:v>
                </c:pt>
                <c:pt idx="3750">
                  <c:v>1.3484062</c:v>
                </c:pt>
                <c:pt idx="3751">
                  <c:v>1.4267493</c:v>
                </c:pt>
                <c:pt idx="3753">
                  <c:v>1.360459</c:v>
                </c:pt>
                <c:pt idx="3754">
                  <c:v>1.4056569</c:v>
                </c:pt>
                <c:pt idx="3756">
                  <c:v>1.360459</c:v>
                </c:pt>
                <c:pt idx="3757">
                  <c:v>1.4026437</c:v>
                </c:pt>
                <c:pt idx="3759">
                  <c:v>1.3634721</c:v>
                </c:pt>
                <c:pt idx="3760">
                  <c:v>1.4086701</c:v>
                </c:pt>
                <c:pt idx="3762">
                  <c:v>1.3694985</c:v>
                </c:pt>
                <c:pt idx="3763">
                  <c:v>1.4056569</c:v>
                </c:pt>
                <c:pt idx="3765">
                  <c:v>1.3845645</c:v>
                </c:pt>
                <c:pt idx="3766">
                  <c:v>1.3905909</c:v>
                </c:pt>
                <c:pt idx="3768">
                  <c:v>1.360459</c:v>
                </c:pt>
                <c:pt idx="3769">
                  <c:v>1.3905909</c:v>
                </c:pt>
                <c:pt idx="3771">
                  <c:v>1.2580102</c:v>
                </c:pt>
                <c:pt idx="3772">
                  <c:v>1.4448285</c:v>
                </c:pt>
                <c:pt idx="3774">
                  <c:v>1.239931</c:v>
                </c:pt>
                <c:pt idx="3775">
                  <c:v>1.4478417</c:v>
                </c:pt>
                <c:pt idx="3777">
                  <c:v>1.1856935</c:v>
                </c:pt>
                <c:pt idx="3778">
                  <c:v>1.4659209</c:v>
                </c:pt>
                <c:pt idx="3780">
                  <c:v>1.1615879</c:v>
                </c:pt>
                <c:pt idx="3781">
                  <c:v>1.4870133</c:v>
                </c:pt>
                <c:pt idx="3783">
                  <c:v>1.1495351</c:v>
                </c:pt>
                <c:pt idx="3784">
                  <c:v>1.5111189</c:v>
                </c:pt>
                <c:pt idx="3786">
                  <c:v>1.1103635</c:v>
                </c:pt>
                <c:pt idx="3787">
                  <c:v>1.4508549</c:v>
                </c:pt>
                <c:pt idx="3789">
                  <c:v>1.1103635</c:v>
                </c:pt>
                <c:pt idx="3790">
                  <c:v>1.345393</c:v>
                </c:pt>
                <c:pt idx="3792">
                  <c:v>1.4086701</c:v>
                </c:pt>
                <c:pt idx="3793">
                  <c:v>1.4478417</c:v>
                </c:pt>
                <c:pt idx="3795">
                  <c:v>1.1344691</c:v>
                </c:pt>
                <c:pt idx="3796">
                  <c:v>1.1374823</c:v>
                </c:pt>
                <c:pt idx="3798">
                  <c:v>1.209799</c:v>
                </c:pt>
                <c:pt idx="3799">
                  <c:v>1.2580102</c:v>
                </c:pt>
                <c:pt idx="3801">
                  <c:v>1.2067858</c:v>
                </c:pt>
                <c:pt idx="3802">
                  <c:v>1.209799</c:v>
                </c:pt>
                <c:pt idx="3804">
                  <c:v>-0.1853117</c:v>
                </c:pt>
                <c:pt idx="3805">
                  <c:v>-0.1762721</c:v>
                </c:pt>
                <c:pt idx="3807">
                  <c:v>-0.1943513</c:v>
                </c:pt>
                <c:pt idx="3808">
                  <c:v>-0.0798498</c:v>
                </c:pt>
                <c:pt idx="3810">
                  <c:v>-0.2395493</c:v>
                </c:pt>
                <c:pt idx="3811">
                  <c:v>-0.0828629</c:v>
                </c:pt>
                <c:pt idx="3813">
                  <c:v>-0.2365361</c:v>
                </c:pt>
                <c:pt idx="3814">
                  <c:v>-0.0858761</c:v>
                </c:pt>
                <c:pt idx="3816">
                  <c:v>-0.2365361</c:v>
                </c:pt>
                <c:pt idx="3817">
                  <c:v>-0.0858761</c:v>
                </c:pt>
                <c:pt idx="3819">
                  <c:v>-0.2365361</c:v>
                </c:pt>
                <c:pt idx="3820">
                  <c:v>-0.0858761</c:v>
                </c:pt>
                <c:pt idx="3822">
                  <c:v>-0.2395493</c:v>
                </c:pt>
                <c:pt idx="3823">
                  <c:v>-0.0888893</c:v>
                </c:pt>
                <c:pt idx="3825">
                  <c:v>-0.1853117</c:v>
                </c:pt>
                <c:pt idx="3826">
                  <c:v>-0.0888893</c:v>
                </c:pt>
                <c:pt idx="3828">
                  <c:v>-0.1883249</c:v>
                </c:pt>
                <c:pt idx="3829">
                  <c:v>-0.0919025</c:v>
                </c:pt>
                <c:pt idx="3831">
                  <c:v>-0.1853117</c:v>
                </c:pt>
                <c:pt idx="3832">
                  <c:v>-0.0919025</c:v>
                </c:pt>
                <c:pt idx="3834">
                  <c:v>-0.1702457</c:v>
                </c:pt>
                <c:pt idx="3835">
                  <c:v>-0.0919025</c:v>
                </c:pt>
                <c:pt idx="3837">
                  <c:v>-0.1702457</c:v>
                </c:pt>
                <c:pt idx="3838">
                  <c:v>-0.0768366</c:v>
                </c:pt>
                <c:pt idx="3840">
                  <c:v>-0.1220345</c:v>
                </c:pt>
                <c:pt idx="3841">
                  <c:v>-0.0979289</c:v>
                </c:pt>
                <c:pt idx="3843">
                  <c:v>-0.1220345</c:v>
                </c:pt>
                <c:pt idx="3844">
                  <c:v>-0.1160081</c:v>
                </c:pt>
                <c:pt idx="3846">
                  <c:v>0.5137503</c:v>
                </c:pt>
                <c:pt idx="3847">
                  <c:v>0.5167635</c:v>
                </c:pt>
                <c:pt idx="3849">
                  <c:v>0.5077239</c:v>
                </c:pt>
                <c:pt idx="3850">
                  <c:v>0.5258031</c:v>
                </c:pt>
                <c:pt idx="3852">
                  <c:v>0.5107371000000001</c:v>
                </c:pt>
                <c:pt idx="3853">
                  <c:v>0.5258031</c:v>
                </c:pt>
                <c:pt idx="3855">
                  <c:v>0.4866315</c:v>
                </c:pt>
                <c:pt idx="3856">
                  <c:v>0.5197767</c:v>
                </c:pt>
                <c:pt idx="3858">
                  <c:v>0.4926579</c:v>
                </c:pt>
                <c:pt idx="3859">
                  <c:v>0.5107371000000001</c:v>
                </c:pt>
                <c:pt idx="3861">
                  <c:v>0.4956711</c:v>
                </c:pt>
                <c:pt idx="3862">
                  <c:v>0.5107371000000001</c:v>
                </c:pt>
                <c:pt idx="3864">
                  <c:v>0.4986843</c:v>
                </c:pt>
                <c:pt idx="3865">
                  <c:v>0.5107371000000001</c:v>
                </c:pt>
                <c:pt idx="3867">
                  <c:v>0.4986843</c:v>
                </c:pt>
                <c:pt idx="3868">
                  <c:v>0.5107371000000001</c:v>
                </c:pt>
                <c:pt idx="3870">
                  <c:v>0.4595127</c:v>
                </c:pt>
                <c:pt idx="3871">
                  <c:v>0.4685523</c:v>
                </c:pt>
                <c:pt idx="3873">
                  <c:v>0.4564995</c:v>
                </c:pt>
                <c:pt idx="3874">
                  <c:v>0.4655391</c:v>
                </c:pt>
                <c:pt idx="3876">
                  <c:v>0.4595127</c:v>
                </c:pt>
                <c:pt idx="3877">
                  <c:v>0.4926579</c:v>
                </c:pt>
                <c:pt idx="3879">
                  <c:v>0.4595127</c:v>
                </c:pt>
                <c:pt idx="3880">
                  <c:v>0.5107371000000001</c:v>
                </c:pt>
                <c:pt idx="3882">
                  <c:v>0.4564995</c:v>
                </c:pt>
                <c:pt idx="3883">
                  <c:v>0.5137503</c:v>
                </c:pt>
                <c:pt idx="3885">
                  <c:v>0.4595127</c:v>
                </c:pt>
                <c:pt idx="3886">
                  <c:v>0.5107371000000001</c:v>
                </c:pt>
                <c:pt idx="3888">
                  <c:v>0.4715655</c:v>
                </c:pt>
                <c:pt idx="3889">
                  <c:v>0.5077239</c:v>
                </c:pt>
                <c:pt idx="3891">
                  <c:v>0.4775919</c:v>
                </c:pt>
                <c:pt idx="3892">
                  <c:v>0.5047107</c:v>
                </c:pt>
                <c:pt idx="3894">
                  <c:v>0.4775919</c:v>
                </c:pt>
                <c:pt idx="3895">
                  <c:v>0.5197767</c:v>
                </c:pt>
                <c:pt idx="3897">
                  <c:v>0.4836183</c:v>
                </c:pt>
                <c:pt idx="3898">
                  <c:v>0.5378559000000001</c:v>
                </c:pt>
                <c:pt idx="3900">
                  <c:v>0.4836183</c:v>
                </c:pt>
                <c:pt idx="3901">
                  <c:v>0.5559351</c:v>
                </c:pt>
                <c:pt idx="3903">
                  <c:v>0.4806051</c:v>
                </c:pt>
                <c:pt idx="3904">
                  <c:v>0.5107371000000001</c:v>
                </c:pt>
                <c:pt idx="3906">
                  <c:v>0.5197767</c:v>
                </c:pt>
                <c:pt idx="3907">
                  <c:v>0.5830538</c:v>
                </c:pt>
                <c:pt idx="3909">
                  <c:v>0.4474599</c:v>
                </c:pt>
                <c:pt idx="3910">
                  <c:v>0.5047107</c:v>
                </c:pt>
                <c:pt idx="3912">
                  <c:v>0.5288163</c:v>
                </c:pt>
                <c:pt idx="3913">
                  <c:v>0.5951066</c:v>
                </c:pt>
                <c:pt idx="3915">
                  <c:v>0.4564995</c:v>
                </c:pt>
                <c:pt idx="3916">
                  <c:v>0.5077239</c:v>
                </c:pt>
                <c:pt idx="3918">
                  <c:v>0.5288163</c:v>
                </c:pt>
                <c:pt idx="3919">
                  <c:v>0.601133</c:v>
                </c:pt>
                <c:pt idx="3921">
                  <c:v>0.5227899</c:v>
                </c:pt>
                <c:pt idx="3922">
                  <c:v>0.601133</c:v>
                </c:pt>
                <c:pt idx="3924">
                  <c:v>0.5137503</c:v>
                </c:pt>
                <c:pt idx="3925">
                  <c:v>0.601133</c:v>
                </c:pt>
                <c:pt idx="3927">
                  <c:v>0.5137503</c:v>
                </c:pt>
                <c:pt idx="3928">
                  <c:v>0.601133</c:v>
                </c:pt>
                <c:pt idx="3930">
                  <c:v>0.586067</c:v>
                </c:pt>
                <c:pt idx="3931">
                  <c:v>0.601133</c:v>
                </c:pt>
                <c:pt idx="3933">
                  <c:v>0.2455756</c:v>
                </c:pt>
                <c:pt idx="3934">
                  <c:v>0.2787208</c:v>
                </c:pt>
                <c:pt idx="3936">
                  <c:v>0.2214701</c:v>
                </c:pt>
                <c:pt idx="3937">
                  <c:v>0.281734</c:v>
                </c:pt>
                <c:pt idx="3939">
                  <c:v>0.2184569</c:v>
                </c:pt>
                <c:pt idx="3940">
                  <c:v>0.281734</c:v>
                </c:pt>
                <c:pt idx="3942">
                  <c:v>0.2154437</c:v>
                </c:pt>
                <c:pt idx="3943">
                  <c:v>0.2847472</c:v>
                </c:pt>
                <c:pt idx="3945">
                  <c:v>0.2124305</c:v>
                </c:pt>
                <c:pt idx="3946">
                  <c:v>0.2847472</c:v>
                </c:pt>
                <c:pt idx="3948">
                  <c:v>0.2094173</c:v>
                </c:pt>
                <c:pt idx="3949">
                  <c:v>0.2847472</c:v>
                </c:pt>
                <c:pt idx="3951">
                  <c:v>0.2094173</c:v>
                </c:pt>
                <c:pt idx="3952">
                  <c:v>0.2877604</c:v>
                </c:pt>
                <c:pt idx="3954">
                  <c:v>0.2064041</c:v>
                </c:pt>
                <c:pt idx="3955">
                  <c:v>0.2877604</c:v>
                </c:pt>
                <c:pt idx="3957">
                  <c:v>0.1973645</c:v>
                </c:pt>
                <c:pt idx="3958">
                  <c:v>0.3028264</c:v>
                </c:pt>
                <c:pt idx="3960">
                  <c:v>0.1913381</c:v>
                </c:pt>
                <c:pt idx="3961">
                  <c:v>0.3028264</c:v>
                </c:pt>
                <c:pt idx="3963">
                  <c:v>0.1853117</c:v>
                </c:pt>
                <c:pt idx="3964">
                  <c:v>0.3058396</c:v>
                </c:pt>
                <c:pt idx="3966">
                  <c:v>0.1762721</c:v>
                </c:pt>
                <c:pt idx="3967">
                  <c:v>0.3058396</c:v>
                </c:pt>
                <c:pt idx="3969">
                  <c:v>0.1732589</c:v>
                </c:pt>
                <c:pt idx="3970">
                  <c:v>0.2033909</c:v>
                </c:pt>
                <c:pt idx="3972">
                  <c:v>0.2094173</c:v>
                </c:pt>
                <c:pt idx="3973">
                  <c:v>0.266668</c:v>
                </c:pt>
                <c:pt idx="3975">
                  <c:v>0.3510376</c:v>
                </c:pt>
                <c:pt idx="3976">
                  <c:v>0.3630904</c:v>
                </c:pt>
                <c:pt idx="3978">
                  <c:v>2.4090519</c:v>
                </c:pt>
                <c:pt idx="3979">
                  <c:v>2.4211047</c:v>
                </c:pt>
                <c:pt idx="3981">
                  <c:v>2.4000123</c:v>
                </c:pt>
                <c:pt idx="3982">
                  <c:v>2.4120651</c:v>
                </c:pt>
                <c:pt idx="3984">
                  <c:v>0.0346518</c:v>
                </c:pt>
                <c:pt idx="3985">
                  <c:v>0.052731</c:v>
                </c:pt>
                <c:pt idx="3987">
                  <c:v>0.0165726</c:v>
                </c:pt>
                <c:pt idx="3988">
                  <c:v>0.0587574</c:v>
                </c:pt>
                <c:pt idx="3990">
                  <c:v>0.1009421</c:v>
                </c:pt>
                <c:pt idx="3991">
                  <c:v>0.1099817</c:v>
                </c:pt>
                <c:pt idx="3993">
                  <c:v>0.1220345</c:v>
                </c:pt>
                <c:pt idx="3994">
                  <c:v>0.1461401</c:v>
                </c:pt>
                <c:pt idx="3996">
                  <c:v>0.1792853</c:v>
                </c:pt>
                <c:pt idx="3997">
                  <c:v>0.1853117</c:v>
                </c:pt>
                <c:pt idx="3999">
                  <c:v>0.2033909</c:v>
                </c:pt>
                <c:pt idx="4000">
                  <c:v>0.2154437</c:v>
                </c:pt>
                <c:pt idx="4002">
                  <c:v>0.007533</c:v>
                </c:pt>
                <c:pt idx="4003">
                  <c:v>0.2033909</c:v>
                </c:pt>
                <c:pt idx="4005">
                  <c:v>0.0165726</c:v>
                </c:pt>
                <c:pt idx="4006">
                  <c:v>0.2003777</c:v>
                </c:pt>
                <c:pt idx="4008">
                  <c:v>0.0557442</c:v>
                </c:pt>
                <c:pt idx="4009">
                  <c:v>0.2094173</c:v>
                </c:pt>
                <c:pt idx="4011">
                  <c:v>0.0647838</c:v>
                </c:pt>
                <c:pt idx="4012">
                  <c:v>0.2244833</c:v>
                </c:pt>
                <c:pt idx="4014">
                  <c:v>0.0647838</c:v>
                </c:pt>
                <c:pt idx="4015">
                  <c:v>0.2244833</c:v>
                </c:pt>
                <c:pt idx="4017">
                  <c:v>0.0647838</c:v>
                </c:pt>
                <c:pt idx="4018">
                  <c:v>0.2244833</c:v>
                </c:pt>
                <c:pt idx="4020">
                  <c:v>0.0828629</c:v>
                </c:pt>
                <c:pt idx="4021">
                  <c:v>0.2274965</c:v>
                </c:pt>
                <c:pt idx="4023">
                  <c:v>0.1039553</c:v>
                </c:pt>
                <c:pt idx="4024">
                  <c:v>0.2274965</c:v>
                </c:pt>
                <c:pt idx="4026">
                  <c:v>0.1220345</c:v>
                </c:pt>
                <c:pt idx="4027">
                  <c:v>0.2184569</c:v>
                </c:pt>
                <c:pt idx="4029">
                  <c:v>0.1461401</c:v>
                </c:pt>
                <c:pt idx="4030">
                  <c:v>0.2154437</c:v>
                </c:pt>
                <c:pt idx="4032">
                  <c:v>0.1702457</c:v>
                </c:pt>
                <c:pt idx="4033">
                  <c:v>0.1822985</c:v>
                </c:pt>
                <c:pt idx="4035">
                  <c:v>0.0798498</c:v>
                </c:pt>
                <c:pt idx="4036">
                  <c:v>0.1280609</c:v>
                </c:pt>
                <c:pt idx="4038">
                  <c:v>0.0708102</c:v>
                </c:pt>
                <c:pt idx="4039">
                  <c:v>0.1340873</c:v>
                </c:pt>
                <c:pt idx="4041">
                  <c:v>0.0406782</c:v>
                </c:pt>
                <c:pt idx="4042">
                  <c:v>0.1491533</c:v>
                </c:pt>
                <c:pt idx="4044">
                  <c:v>0.1612061</c:v>
                </c:pt>
                <c:pt idx="4045">
                  <c:v>0.1702457</c:v>
                </c:pt>
                <c:pt idx="4047">
                  <c:v>0.0436914</c:v>
                </c:pt>
                <c:pt idx="4048">
                  <c:v>0.1792853</c:v>
                </c:pt>
                <c:pt idx="4050">
                  <c:v>0.0436914</c:v>
                </c:pt>
                <c:pt idx="4051">
                  <c:v>0.1883249</c:v>
                </c:pt>
                <c:pt idx="4053">
                  <c:v>0.0497178</c:v>
                </c:pt>
                <c:pt idx="4054">
                  <c:v>0.1943513</c:v>
                </c:pt>
                <c:pt idx="4056">
                  <c:v>0.0557442</c:v>
                </c:pt>
                <c:pt idx="4057">
                  <c:v>0.2003777</c:v>
                </c:pt>
                <c:pt idx="4059">
                  <c:v>0.0557442</c:v>
                </c:pt>
                <c:pt idx="4060">
                  <c:v>0.2094173</c:v>
                </c:pt>
                <c:pt idx="4062">
                  <c:v>0.0557442</c:v>
                </c:pt>
                <c:pt idx="4063">
                  <c:v>0.2124305</c:v>
                </c:pt>
                <c:pt idx="4065">
                  <c:v>0.0617706</c:v>
                </c:pt>
                <c:pt idx="4066">
                  <c:v>0.0979289</c:v>
                </c:pt>
                <c:pt idx="4068">
                  <c:v>0.1129949</c:v>
                </c:pt>
                <c:pt idx="4069">
                  <c:v>0.1190213</c:v>
                </c:pt>
                <c:pt idx="4071">
                  <c:v>0.1491533</c:v>
                </c:pt>
                <c:pt idx="4072">
                  <c:v>0.1762721</c:v>
                </c:pt>
                <c:pt idx="4074">
                  <c:v>0.1883249</c:v>
                </c:pt>
                <c:pt idx="4075">
                  <c:v>0.2003777</c:v>
                </c:pt>
                <c:pt idx="4077">
                  <c:v>-1.2791026</c:v>
                </c:pt>
                <c:pt idx="4078">
                  <c:v>-1.2519838</c:v>
                </c:pt>
                <c:pt idx="4080">
                  <c:v>-1.2911554</c:v>
                </c:pt>
                <c:pt idx="4081">
                  <c:v>-1.2459574</c:v>
                </c:pt>
                <c:pt idx="4083">
                  <c:v>-1.2881422</c:v>
                </c:pt>
                <c:pt idx="4084">
                  <c:v>-1.2429442</c:v>
                </c:pt>
                <c:pt idx="4086">
                  <c:v>-1.2670498</c:v>
                </c:pt>
                <c:pt idx="4087">
                  <c:v>-1.2369178</c:v>
                </c:pt>
                <c:pt idx="4089">
                  <c:v>-1.2339046</c:v>
                </c:pt>
                <c:pt idx="4090">
                  <c:v>-1.2308914</c:v>
                </c:pt>
                <c:pt idx="4092">
                  <c:v>1.209799</c:v>
                </c:pt>
                <c:pt idx="4093">
                  <c:v>1.254997</c:v>
                </c:pt>
                <c:pt idx="4095">
                  <c:v>1.1615879</c:v>
                </c:pt>
                <c:pt idx="4096">
                  <c:v>1.2308914</c:v>
                </c:pt>
                <c:pt idx="4098">
                  <c:v>1.1344691</c:v>
                </c:pt>
                <c:pt idx="4099">
                  <c:v>1.1887067</c:v>
                </c:pt>
                <c:pt idx="4101">
                  <c:v>1.1374823</c:v>
                </c:pt>
                <c:pt idx="4102">
                  <c:v>1.1615879</c:v>
                </c:pt>
                <c:pt idx="4104">
                  <c:v>0.7819249</c:v>
                </c:pt>
                <c:pt idx="4105">
                  <c:v>0.7909645</c:v>
                </c:pt>
                <c:pt idx="4107">
                  <c:v>0.7728853</c:v>
                </c:pt>
                <c:pt idx="4108">
                  <c:v>0.8120569</c:v>
                </c:pt>
                <c:pt idx="4110">
                  <c:v>0.7668589</c:v>
                </c:pt>
                <c:pt idx="4111">
                  <c:v>0.8301361</c:v>
                </c:pt>
                <c:pt idx="4113">
                  <c:v>0.7879513</c:v>
                </c:pt>
                <c:pt idx="4114">
                  <c:v>0.8421889</c:v>
                </c:pt>
                <c:pt idx="4116">
                  <c:v>0.8060305</c:v>
                </c:pt>
                <c:pt idx="4117">
                  <c:v>0.8512285000000001</c:v>
                </c:pt>
                <c:pt idx="4119">
                  <c:v>0.8090437</c:v>
                </c:pt>
                <c:pt idx="4120">
                  <c:v>0.8602681</c:v>
                </c:pt>
                <c:pt idx="4122">
                  <c:v>0.8060305</c:v>
                </c:pt>
                <c:pt idx="4123">
                  <c:v>0.8662945</c:v>
                </c:pt>
                <c:pt idx="4125">
                  <c:v>0.8000041</c:v>
                </c:pt>
                <c:pt idx="4126">
                  <c:v>0.8512285000000001</c:v>
                </c:pt>
                <c:pt idx="4128">
                  <c:v>0.8060305</c:v>
                </c:pt>
                <c:pt idx="4129">
                  <c:v>0.8180833</c:v>
                </c:pt>
                <c:pt idx="4131">
                  <c:v>0.8030173</c:v>
                </c:pt>
                <c:pt idx="4132">
                  <c:v>0.8060305</c:v>
                </c:pt>
                <c:pt idx="4134">
                  <c:v>-1.2188386</c:v>
                </c:pt>
                <c:pt idx="4135">
                  <c:v>-1.2037726</c:v>
                </c:pt>
                <c:pt idx="4137">
                  <c:v>-1.1706275</c:v>
                </c:pt>
                <c:pt idx="4138">
                  <c:v>-1.1585747</c:v>
                </c:pt>
                <c:pt idx="4140">
                  <c:v>-1.2369178</c:v>
                </c:pt>
                <c:pt idx="4141">
                  <c:v>-1.1947331</c:v>
                </c:pt>
                <c:pt idx="4143">
                  <c:v>-1.1736407</c:v>
                </c:pt>
                <c:pt idx="4144">
                  <c:v>-1.1585747</c:v>
                </c:pt>
                <c:pt idx="4146">
                  <c:v>-1.1887067</c:v>
                </c:pt>
                <c:pt idx="4147">
                  <c:v>-1.1856935</c:v>
                </c:pt>
                <c:pt idx="4149">
                  <c:v>-1.0500995</c:v>
                </c:pt>
                <c:pt idx="4150">
                  <c:v>-1.0229808</c:v>
                </c:pt>
                <c:pt idx="4152">
                  <c:v>-1.0772183</c:v>
                </c:pt>
                <c:pt idx="4153">
                  <c:v>-1.0199676</c:v>
                </c:pt>
                <c:pt idx="4155">
                  <c:v>-1.1043371</c:v>
                </c:pt>
                <c:pt idx="4156">
                  <c:v>-1.025994</c:v>
                </c:pt>
                <c:pt idx="4158">
                  <c:v>-1.1224163</c:v>
                </c:pt>
                <c:pt idx="4159">
                  <c:v>-1.0229808</c:v>
                </c:pt>
                <c:pt idx="4161">
                  <c:v>-1.1314559</c:v>
                </c:pt>
                <c:pt idx="4162">
                  <c:v>-1.0229808</c:v>
                </c:pt>
                <c:pt idx="4164">
                  <c:v>-1.1374823</c:v>
                </c:pt>
                <c:pt idx="4165">
                  <c:v>-1.0229808</c:v>
                </c:pt>
                <c:pt idx="4167">
                  <c:v>-1.1495351</c:v>
                </c:pt>
                <c:pt idx="4168">
                  <c:v>-1.0290072</c:v>
                </c:pt>
                <c:pt idx="4170">
                  <c:v>-1.1585747</c:v>
                </c:pt>
                <c:pt idx="4171">
                  <c:v>-1.0531127</c:v>
                </c:pt>
                <c:pt idx="4173">
                  <c:v>-1.1646011</c:v>
                </c:pt>
                <c:pt idx="4174">
                  <c:v>-1.0531127</c:v>
                </c:pt>
                <c:pt idx="4176">
                  <c:v>-1.1736407</c:v>
                </c:pt>
                <c:pt idx="4177">
                  <c:v>-1.0952975</c:v>
                </c:pt>
                <c:pt idx="4179">
                  <c:v>-1.1826803</c:v>
                </c:pt>
                <c:pt idx="4180">
                  <c:v>-1.1043371</c:v>
                </c:pt>
                <c:pt idx="4182">
                  <c:v>-1.1917199</c:v>
                </c:pt>
                <c:pt idx="4183">
                  <c:v>-1.1073503</c:v>
                </c:pt>
                <c:pt idx="4185">
                  <c:v>-1.2067858</c:v>
                </c:pt>
                <c:pt idx="4186">
                  <c:v>-1.0983107</c:v>
                </c:pt>
                <c:pt idx="4188">
                  <c:v>-1.2128122</c:v>
                </c:pt>
                <c:pt idx="4189">
                  <c:v>-1.0952975</c:v>
                </c:pt>
                <c:pt idx="4191">
                  <c:v>-1.2218518</c:v>
                </c:pt>
                <c:pt idx="4192">
                  <c:v>-1.1947331</c:v>
                </c:pt>
                <c:pt idx="4194">
                  <c:v>-1.1826803</c:v>
                </c:pt>
                <c:pt idx="4195">
                  <c:v>-1.0832447</c:v>
                </c:pt>
                <c:pt idx="4197">
                  <c:v>-1.2128122</c:v>
                </c:pt>
                <c:pt idx="4198">
                  <c:v>-1.2067858</c:v>
                </c:pt>
                <c:pt idx="4200">
                  <c:v>-1.1766539</c:v>
                </c:pt>
                <c:pt idx="4201">
                  <c:v>-1.0591391</c:v>
                </c:pt>
                <c:pt idx="4203">
                  <c:v>-1.1646011</c:v>
                </c:pt>
                <c:pt idx="4204">
                  <c:v>-1.0561259</c:v>
                </c:pt>
                <c:pt idx="4206">
                  <c:v>-1.1404955</c:v>
                </c:pt>
                <c:pt idx="4207">
                  <c:v>-1.1013239</c:v>
                </c:pt>
                <c:pt idx="4209">
                  <c:v>-1.1314559</c:v>
                </c:pt>
                <c:pt idx="4210">
                  <c:v>-1.1103635</c:v>
                </c:pt>
                <c:pt idx="4212">
                  <c:v>-1.1314559</c:v>
                </c:pt>
                <c:pt idx="4213">
                  <c:v>-1.1254295</c:v>
                </c:pt>
                <c:pt idx="4215">
                  <c:v>2.2101808</c:v>
                </c:pt>
                <c:pt idx="4216">
                  <c:v>2.243326</c:v>
                </c:pt>
                <c:pt idx="4218">
                  <c:v>2.1258113</c:v>
                </c:pt>
                <c:pt idx="4219">
                  <c:v>2.1348509</c:v>
                </c:pt>
                <c:pt idx="4221">
                  <c:v>2.1951148</c:v>
                </c:pt>
                <c:pt idx="4222">
                  <c:v>2.22826</c:v>
                </c:pt>
                <c:pt idx="4224">
                  <c:v>2.1107453</c:v>
                </c:pt>
                <c:pt idx="4225">
                  <c:v>2.1438905</c:v>
                </c:pt>
                <c:pt idx="4227">
                  <c:v>2.1890884</c:v>
                </c:pt>
                <c:pt idx="4228">
                  <c:v>2.2162072</c:v>
                </c:pt>
                <c:pt idx="4230">
                  <c:v>2.1137585</c:v>
                </c:pt>
                <c:pt idx="4231">
                  <c:v>2.2041544</c:v>
                </c:pt>
                <c:pt idx="4233">
                  <c:v>2.1137585</c:v>
                </c:pt>
                <c:pt idx="4234">
                  <c:v>2.2162072</c:v>
                </c:pt>
                <c:pt idx="4236">
                  <c:v>2.3276955</c:v>
                </c:pt>
                <c:pt idx="4237">
                  <c:v>2.3367351</c:v>
                </c:pt>
                <c:pt idx="4239">
                  <c:v>2.1167717</c:v>
                </c:pt>
                <c:pt idx="4240">
                  <c:v>2.1951148</c:v>
                </c:pt>
                <c:pt idx="4242">
                  <c:v>2.22826</c:v>
                </c:pt>
                <c:pt idx="4243">
                  <c:v>2.2704448</c:v>
                </c:pt>
                <c:pt idx="4245">
                  <c:v>2.3216691</c:v>
                </c:pt>
                <c:pt idx="4246">
                  <c:v>2.3246823</c:v>
                </c:pt>
                <c:pt idx="4248">
                  <c:v>2.1167717</c:v>
                </c:pt>
                <c:pt idx="4249">
                  <c:v>2.1860752</c:v>
                </c:pt>
                <c:pt idx="4251">
                  <c:v>2.2794844</c:v>
                </c:pt>
                <c:pt idx="4252">
                  <c:v>2.2855108</c:v>
                </c:pt>
                <c:pt idx="4254">
                  <c:v>2.1197849</c:v>
                </c:pt>
                <c:pt idx="4255">
                  <c:v>2.167996</c:v>
                </c:pt>
                <c:pt idx="4257">
                  <c:v>2.2915372</c:v>
                </c:pt>
                <c:pt idx="4258">
                  <c:v>2.2945504</c:v>
                </c:pt>
                <c:pt idx="4260">
                  <c:v>2.1197849</c:v>
                </c:pt>
                <c:pt idx="4261">
                  <c:v>2.1288245</c:v>
                </c:pt>
                <c:pt idx="4263">
                  <c:v>2.273458</c:v>
                </c:pt>
                <c:pt idx="4264">
                  <c:v>2.2794844</c:v>
                </c:pt>
                <c:pt idx="4266">
                  <c:v>1.8696894</c:v>
                </c:pt>
                <c:pt idx="4267">
                  <c:v>1.8817422</c:v>
                </c:pt>
                <c:pt idx="4269">
                  <c:v>1.8576366</c:v>
                </c:pt>
                <c:pt idx="4270">
                  <c:v>1.878729</c:v>
                </c:pt>
                <c:pt idx="4272">
                  <c:v>1.8877686</c:v>
                </c:pt>
                <c:pt idx="4273">
                  <c:v>1.893795</c:v>
                </c:pt>
                <c:pt idx="4275">
                  <c:v>1.8305179</c:v>
                </c:pt>
                <c:pt idx="4276">
                  <c:v>1.8907818</c:v>
                </c:pt>
                <c:pt idx="4278">
                  <c:v>1.8666762</c:v>
                </c:pt>
                <c:pt idx="4279">
                  <c:v>1.8877686</c:v>
                </c:pt>
                <c:pt idx="4281">
                  <c:v>1.7672407</c:v>
                </c:pt>
                <c:pt idx="4282">
                  <c:v>1.7702539</c:v>
                </c:pt>
                <c:pt idx="4284">
                  <c:v>1.8305179</c:v>
                </c:pt>
                <c:pt idx="4285">
                  <c:v>1.8425706</c:v>
                </c:pt>
                <c:pt idx="4287">
                  <c:v>1.7762803</c:v>
                </c:pt>
                <c:pt idx="4288">
                  <c:v>1.7823067</c:v>
                </c:pt>
                <c:pt idx="4290">
                  <c:v>1.8335311</c:v>
                </c:pt>
                <c:pt idx="4291">
                  <c:v>1.848597</c:v>
                </c:pt>
                <c:pt idx="4293">
                  <c:v>1.863663</c:v>
                </c:pt>
                <c:pt idx="4294">
                  <c:v>1.8666762</c:v>
                </c:pt>
                <c:pt idx="4296">
                  <c:v>1.8184651</c:v>
                </c:pt>
                <c:pt idx="4297">
                  <c:v>1.8335311</c:v>
                </c:pt>
                <c:pt idx="4299">
                  <c:v>1.8546234</c:v>
                </c:pt>
                <c:pt idx="4300">
                  <c:v>1.8696894</c:v>
                </c:pt>
                <c:pt idx="4302">
                  <c:v>1.8516102</c:v>
                </c:pt>
                <c:pt idx="4303">
                  <c:v>1.863663</c:v>
                </c:pt>
                <c:pt idx="4305">
                  <c:v>1.7913463</c:v>
                </c:pt>
                <c:pt idx="4306">
                  <c:v>1.8003859</c:v>
                </c:pt>
                <c:pt idx="4308">
                  <c:v>1.8305179</c:v>
                </c:pt>
                <c:pt idx="4309">
                  <c:v>1.8395575</c:v>
                </c:pt>
                <c:pt idx="4311">
                  <c:v>1.7883331</c:v>
                </c:pt>
                <c:pt idx="4312">
                  <c:v>1.8244915</c:v>
                </c:pt>
                <c:pt idx="4314">
                  <c:v>1.7762803</c:v>
                </c:pt>
                <c:pt idx="4315">
                  <c:v>1.7973727</c:v>
                </c:pt>
                <c:pt idx="4317">
                  <c:v>1.7702539</c:v>
                </c:pt>
                <c:pt idx="4318">
                  <c:v>1.7943595</c:v>
                </c:pt>
                <c:pt idx="4320">
                  <c:v>1.7732671</c:v>
                </c:pt>
                <c:pt idx="4321">
                  <c:v>1.8003859</c:v>
                </c:pt>
                <c:pt idx="4323">
                  <c:v>1.7702539</c:v>
                </c:pt>
                <c:pt idx="4324">
                  <c:v>1.7943595</c:v>
                </c:pt>
                <c:pt idx="4326">
                  <c:v>0.9717564</c:v>
                </c:pt>
                <c:pt idx="4327">
                  <c:v>0.9868224</c:v>
                </c:pt>
                <c:pt idx="4329">
                  <c:v>0.8843736</c:v>
                </c:pt>
                <c:pt idx="4330">
                  <c:v>0.8934132</c:v>
                </c:pt>
                <c:pt idx="4332">
                  <c:v>0.9566904000000001</c:v>
                </c:pt>
                <c:pt idx="4333">
                  <c:v>1.0139412</c:v>
                </c:pt>
                <c:pt idx="4335">
                  <c:v>0.8843736</c:v>
                </c:pt>
                <c:pt idx="4336">
                  <c:v>1.0018884</c:v>
                </c:pt>
                <c:pt idx="4338">
                  <c:v>0.9024528000000001</c:v>
                </c:pt>
                <c:pt idx="4339">
                  <c:v>0.9898356</c:v>
                </c:pt>
                <c:pt idx="4341">
                  <c:v>0.8904</c:v>
                </c:pt>
                <c:pt idx="4342">
                  <c:v>1.0169544</c:v>
                </c:pt>
                <c:pt idx="4344">
                  <c:v>0.8723209</c:v>
                </c:pt>
                <c:pt idx="4345">
                  <c:v>1.025994</c:v>
                </c:pt>
                <c:pt idx="4347">
                  <c:v>0.935598</c:v>
                </c:pt>
                <c:pt idx="4348">
                  <c:v>1.0320204</c:v>
                </c:pt>
                <c:pt idx="4350">
                  <c:v>0.9325848</c:v>
                </c:pt>
                <c:pt idx="4351">
                  <c:v>1.0410599</c:v>
                </c:pt>
                <c:pt idx="4353">
                  <c:v>0.96573</c:v>
                </c:pt>
                <c:pt idx="4354">
                  <c:v>1.0380468</c:v>
                </c:pt>
                <c:pt idx="4356">
                  <c:v>0.96573</c:v>
                </c:pt>
                <c:pt idx="4357">
                  <c:v>1.0320204</c:v>
                </c:pt>
                <c:pt idx="4359">
                  <c:v>0.9687432</c:v>
                </c:pt>
                <c:pt idx="4360">
                  <c:v>1.0199676</c:v>
                </c:pt>
                <c:pt idx="4362">
                  <c:v>0.980796</c:v>
                </c:pt>
                <c:pt idx="4363">
                  <c:v>1.0561259</c:v>
                </c:pt>
                <c:pt idx="4365">
                  <c:v>0.9777828</c:v>
                </c:pt>
                <c:pt idx="4366">
                  <c:v>1.0440731</c:v>
                </c:pt>
                <c:pt idx="4368">
                  <c:v>1.0018884</c:v>
                </c:pt>
                <c:pt idx="4369">
                  <c:v>1.025994</c:v>
                </c:pt>
                <c:pt idx="4371">
                  <c:v>0.4896447</c:v>
                </c:pt>
                <c:pt idx="4372">
                  <c:v>0.4926579</c:v>
                </c:pt>
                <c:pt idx="4374">
                  <c:v>-0.8301361</c:v>
                </c:pt>
                <c:pt idx="4375">
                  <c:v>-0.7849381</c:v>
                </c:pt>
                <c:pt idx="4377">
                  <c:v>-0.8241096999999999</c:v>
                </c:pt>
                <c:pt idx="4378">
                  <c:v>-0.7849381</c:v>
                </c:pt>
                <c:pt idx="4380">
                  <c:v>-0.8452021</c:v>
                </c:pt>
                <c:pt idx="4381">
                  <c:v>-0.7819249</c:v>
                </c:pt>
                <c:pt idx="4383">
                  <c:v>-0.8753341</c:v>
                </c:pt>
                <c:pt idx="4384">
                  <c:v>-0.8000041</c:v>
                </c:pt>
                <c:pt idx="4386">
                  <c:v>-0.8934132</c:v>
                </c:pt>
                <c:pt idx="4387">
                  <c:v>-0.8060305</c:v>
                </c:pt>
                <c:pt idx="4389">
                  <c:v>-0.905466</c:v>
                </c:pt>
                <c:pt idx="4390">
                  <c:v>-0.8421889</c:v>
                </c:pt>
                <c:pt idx="4392">
                  <c:v>-0.905466</c:v>
                </c:pt>
                <c:pt idx="4393">
                  <c:v>-0.8452021</c:v>
                </c:pt>
                <c:pt idx="4395">
                  <c:v>-0.905466</c:v>
                </c:pt>
                <c:pt idx="4396">
                  <c:v>-0.8512285000000001</c:v>
                </c:pt>
                <c:pt idx="4398">
                  <c:v>0.7307005</c:v>
                </c:pt>
                <c:pt idx="4399">
                  <c:v>0.7397401</c:v>
                </c:pt>
                <c:pt idx="4401">
                  <c:v>0.2968</c:v>
                </c:pt>
                <c:pt idx="4402">
                  <c:v>0.3450112</c:v>
                </c:pt>
                <c:pt idx="4404">
                  <c:v>0.357064</c:v>
                </c:pt>
                <c:pt idx="4405">
                  <c:v>0.3691168</c:v>
                </c:pt>
                <c:pt idx="4407">
                  <c:v>0.2787208</c:v>
                </c:pt>
                <c:pt idx="4408">
                  <c:v>0.3811696</c:v>
                </c:pt>
                <c:pt idx="4410">
                  <c:v>0.2636548</c:v>
                </c:pt>
                <c:pt idx="4411">
                  <c:v>0.357064</c:v>
                </c:pt>
                <c:pt idx="4413">
                  <c:v>0.2787208</c:v>
                </c:pt>
                <c:pt idx="4414">
                  <c:v>0.3480244</c:v>
                </c:pt>
                <c:pt idx="4416">
                  <c:v>0.2636548</c:v>
                </c:pt>
                <c:pt idx="4417">
                  <c:v>0.266668</c:v>
                </c:pt>
                <c:pt idx="4419">
                  <c:v>0.2787208</c:v>
                </c:pt>
                <c:pt idx="4420">
                  <c:v>0.2968</c:v>
                </c:pt>
                <c:pt idx="4422">
                  <c:v>0.2546152</c:v>
                </c:pt>
                <c:pt idx="4423">
                  <c:v>0.2907736</c:v>
                </c:pt>
                <c:pt idx="4425">
                  <c:v>0.2485888</c:v>
                </c:pt>
                <c:pt idx="4426">
                  <c:v>0.2757076</c:v>
                </c:pt>
                <c:pt idx="4428">
                  <c:v>0.6101726</c:v>
                </c:pt>
                <c:pt idx="4429">
                  <c:v>0.6372914</c:v>
                </c:pt>
                <c:pt idx="4431">
                  <c:v>0.5649746</c:v>
                </c:pt>
                <c:pt idx="4432">
                  <c:v>0.6192122</c:v>
                </c:pt>
                <c:pt idx="4434">
                  <c:v>1.7160163</c:v>
                </c:pt>
                <c:pt idx="4435">
                  <c:v>1.7190295</c:v>
                </c:pt>
                <c:pt idx="4437">
                  <c:v>1.7340955</c:v>
                </c:pt>
                <c:pt idx="4438">
                  <c:v>1.7491615</c:v>
                </c:pt>
                <c:pt idx="4440">
                  <c:v>0.5077239</c:v>
                </c:pt>
                <c:pt idx="4441">
                  <c:v>0.6101726</c:v>
                </c:pt>
                <c:pt idx="4443">
                  <c:v>1.7039635</c:v>
                </c:pt>
                <c:pt idx="4444">
                  <c:v>1.7582011</c:v>
                </c:pt>
                <c:pt idx="4446">
                  <c:v>0.4293807</c:v>
                </c:pt>
                <c:pt idx="4447">
                  <c:v>0.4655391</c:v>
                </c:pt>
                <c:pt idx="4449">
                  <c:v>0.4745787</c:v>
                </c:pt>
                <c:pt idx="4450">
                  <c:v>0.6071594</c:v>
                </c:pt>
                <c:pt idx="4452">
                  <c:v>1.6949239</c:v>
                </c:pt>
                <c:pt idx="4453">
                  <c:v>1.7612143</c:v>
                </c:pt>
                <c:pt idx="4455">
                  <c:v>0.4896447</c:v>
                </c:pt>
                <c:pt idx="4456">
                  <c:v>0.6252386</c:v>
                </c:pt>
                <c:pt idx="4458">
                  <c:v>1.7099899</c:v>
                </c:pt>
                <c:pt idx="4459">
                  <c:v>1.7612143</c:v>
                </c:pt>
                <c:pt idx="4461">
                  <c:v>0.4866315</c:v>
                </c:pt>
                <c:pt idx="4462">
                  <c:v>0.6131858</c:v>
                </c:pt>
                <c:pt idx="4464">
                  <c:v>1.7009503</c:v>
                </c:pt>
                <c:pt idx="4465">
                  <c:v>1.7582011</c:v>
                </c:pt>
                <c:pt idx="4467">
                  <c:v>1.8003859</c:v>
                </c:pt>
                <c:pt idx="4468">
                  <c:v>1.8094255</c:v>
                </c:pt>
                <c:pt idx="4470">
                  <c:v>0.5016975</c:v>
                </c:pt>
                <c:pt idx="4471">
                  <c:v>0.5830538</c:v>
                </c:pt>
                <c:pt idx="4473">
                  <c:v>1.6436996</c:v>
                </c:pt>
                <c:pt idx="4474">
                  <c:v>1.6919107</c:v>
                </c:pt>
                <c:pt idx="4476">
                  <c:v>1.6979371</c:v>
                </c:pt>
                <c:pt idx="4477">
                  <c:v>1.7582011</c:v>
                </c:pt>
                <c:pt idx="4479">
                  <c:v>1.7853199</c:v>
                </c:pt>
                <c:pt idx="4480">
                  <c:v>1.7913463</c:v>
                </c:pt>
                <c:pt idx="4482">
                  <c:v>0.5016975</c:v>
                </c:pt>
                <c:pt idx="4483">
                  <c:v>0.5830538</c:v>
                </c:pt>
                <c:pt idx="4485">
                  <c:v>1.0862579</c:v>
                </c:pt>
                <c:pt idx="4486">
                  <c:v>1.1073503</c:v>
                </c:pt>
                <c:pt idx="4488">
                  <c:v>1.3484062</c:v>
                </c:pt>
                <c:pt idx="4489">
                  <c:v>1.4056569</c:v>
                </c:pt>
                <c:pt idx="4491">
                  <c:v>1.6015148</c:v>
                </c:pt>
                <c:pt idx="4492">
                  <c:v>1.7461483</c:v>
                </c:pt>
                <c:pt idx="4494">
                  <c:v>1.7702539</c:v>
                </c:pt>
                <c:pt idx="4495">
                  <c:v>1.7943595</c:v>
                </c:pt>
                <c:pt idx="4497">
                  <c:v>0.4384203</c:v>
                </c:pt>
                <c:pt idx="4498">
                  <c:v>0.601133</c:v>
                </c:pt>
                <c:pt idx="4500">
                  <c:v>0.6855026</c:v>
                </c:pt>
                <c:pt idx="4501">
                  <c:v>0.6885158</c:v>
                </c:pt>
                <c:pt idx="4503">
                  <c:v>0.7307005</c:v>
                </c:pt>
                <c:pt idx="4504">
                  <c:v>0.7367269</c:v>
                </c:pt>
                <c:pt idx="4506">
                  <c:v>1.0380468</c:v>
                </c:pt>
                <c:pt idx="4507">
                  <c:v>1.1314559</c:v>
                </c:pt>
                <c:pt idx="4509">
                  <c:v>1.1404955</c:v>
                </c:pt>
                <c:pt idx="4510">
                  <c:v>1.2067858</c:v>
                </c:pt>
                <c:pt idx="4512">
                  <c:v>1.2610234</c:v>
                </c:pt>
                <c:pt idx="4513">
                  <c:v>1.4719473</c:v>
                </c:pt>
                <c:pt idx="4515">
                  <c:v>1.5713828</c:v>
                </c:pt>
                <c:pt idx="4516">
                  <c:v>1.7310823</c:v>
                </c:pt>
                <c:pt idx="4518">
                  <c:v>1.7551879</c:v>
                </c:pt>
                <c:pt idx="4519">
                  <c:v>1.7702539</c:v>
                </c:pt>
                <c:pt idx="4521">
                  <c:v>0.4203411</c:v>
                </c:pt>
                <c:pt idx="4522">
                  <c:v>0.7337137</c:v>
                </c:pt>
                <c:pt idx="4524">
                  <c:v>0.9687432</c:v>
                </c:pt>
                <c:pt idx="4525">
                  <c:v>1.2037726</c:v>
                </c:pt>
                <c:pt idx="4527">
                  <c:v>1.2128122</c:v>
                </c:pt>
                <c:pt idx="4528">
                  <c:v>1.4719473</c:v>
                </c:pt>
                <c:pt idx="4530">
                  <c:v>1.5472772</c:v>
                </c:pt>
                <c:pt idx="4531">
                  <c:v>1.7220427</c:v>
                </c:pt>
                <c:pt idx="4533">
                  <c:v>1.7310823</c:v>
                </c:pt>
                <c:pt idx="4534">
                  <c:v>1.7461483</c:v>
                </c:pt>
                <c:pt idx="4536">
                  <c:v>1.9118742</c:v>
                </c:pt>
                <c:pt idx="4537">
                  <c:v>1.9299534</c:v>
                </c:pt>
                <c:pt idx="4539">
                  <c:v>0.3811696</c:v>
                </c:pt>
                <c:pt idx="4540">
                  <c:v>0.7427532999999999</c:v>
                </c:pt>
                <c:pt idx="4542">
                  <c:v>0.9446376</c:v>
                </c:pt>
                <c:pt idx="4543">
                  <c:v>1.4568813</c:v>
                </c:pt>
                <c:pt idx="4545">
                  <c:v>1.5171453</c:v>
                </c:pt>
                <c:pt idx="4546">
                  <c:v>1.7069767</c:v>
                </c:pt>
                <c:pt idx="4548">
                  <c:v>1.7130031</c:v>
                </c:pt>
                <c:pt idx="4549">
                  <c:v>1.7280691</c:v>
                </c:pt>
                <c:pt idx="4551">
                  <c:v>1.8877686</c:v>
                </c:pt>
                <c:pt idx="4552">
                  <c:v>1.923927</c:v>
                </c:pt>
                <c:pt idx="4554">
                  <c:v>0.3751432</c:v>
                </c:pt>
                <c:pt idx="4555">
                  <c:v>0.7668589</c:v>
                </c:pt>
                <c:pt idx="4557">
                  <c:v>0.8512285000000001</c:v>
                </c:pt>
                <c:pt idx="4558">
                  <c:v>0.8572549</c:v>
                </c:pt>
                <c:pt idx="4560">
                  <c:v>0.8693077</c:v>
                </c:pt>
                <c:pt idx="4561">
                  <c:v>0.9114924</c:v>
                </c:pt>
                <c:pt idx="4563">
                  <c:v>0.9175188</c:v>
                </c:pt>
                <c:pt idx="4564">
                  <c:v>1.6376732</c:v>
                </c:pt>
                <c:pt idx="4566">
                  <c:v>1.863663</c:v>
                </c:pt>
                <c:pt idx="4567">
                  <c:v>1.9148874</c:v>
                </c:pt>
                <c:pt idx="4569">
                  <c:v>0.3661036</c:v>
                </c:pt>
                <c:pt idx="4570">
                  <c:v>1.6105544</c:v>
                </c:pt>
                <c:pt idx="4572">
                  <c:v>1.8395575</c:v>
                </c:pt>
                <c:pt idx="4573">
                  <c:v>1.9118742</c:v>
                </c:pt>
                <c:pt idx="4575">
                  <c:v>0.326932</c:v>
                </c:pt>
                <c:pt idx="4576">
                  <c:v>1.6165808</c:v>
                </c:pt>
                <c:pt idx="4578">
                  <c:v>1.8244915</c:v>
                </c:pt>
                <c:pt idx="4579">
                  <c:v>1.9058478</c:v>
                </c:pt>
                <c:pt idx="4581">
                  <c:v>0.3209056</c:v>
                </c:pt>
                <c:pt idx="4582">
                  <c:v>1.6226072</c:v>
                </c:pt>
                <c:pt idx="4584">
                  <c:v>1.8275047</c:v>
                </c:pt>
                <c:pt idx="4585">
                  <c:v>1.8696894</c:v>
                </c:pt>
                <c:pt idx="4587">
                  <c:v>0.3209056</c:v>
                </c:pt>
                <c:pt idx="4588">
                  <c:v>1.6979371</c:v>
                </c:pt>
                <c:pt idx="4590">
                  <c:v>1.7280691</c:v>
                </c:pt>
                <c:pt idx="4591">
                  <c:v>1.7642275</c:v>
                </c:pt>
                <c:pt idx="4593">
                  <c:v>1.8275047</c:v>
                </c:pt>
                <c:pt idx="4594">
                  <c:v>1.8606498</c:v>
                </c:pt>
                <c:pt idx="4596">
                  <c:v>0.3209056</c:v>
                </c:pt>
                <c:pt idx="4597">
                  <c:v>1.7491615</c:v>
                </c:pt>
                <c:pt idx="4599">
                  <c:v>1.8003859</c:v>
                </c:pt>
                <c:pt idx="4600">
                  <c:v>1.8033991</c:v>
                </c:pt>
                <c:pt idx="4602">
                  <c:v>1.8305179</c:v>
                </c:pt>
                <c:pt idx="4603">
                  <c:v>1.9269402</c:v>
                </c:pt>
                <c:pt idx="4605">
                  <c:v>0.341998</c:v>
                </c:pt>
                <c:pt idx="4606">
                  <c:v>1.8064123</c:v>
                </c:pt>
                <c:pt idx="4608">
                  <c:v>1.8214783</c:v>
                </c:pt>
                <c:pt idx="4609">
                  <c:v>1.9480326</c:v>
                </c:pt>
                <c:pt idx="4611">
                  <c:v>0.3299452</c:v>
                </c:pt>
                <c:pt idx="4612">
                  <c:v>1.9510458</c:v>
                </c:pt>
                <c:pt idx="4614">
                  <c:v>-1.893795</c:v>
                </c:pt>
                <c:pt idx="4615">
                  <c:v>-1.8576366</c:v>
                </c:pt>
                <c:pt idx="4617">
                  <c:v>0.3209056</c:v>
                </c:pt>
                <c:pt idx="4618">
                  <c:v>0.3751432</c:v>
                </c:pt>
                <c:pt idx="4620">
                  <c:v>0.3992488</c:v>
                </c:pt>
                <c:pt idx="4621">
                  <c:v>0.4052751</c:v>
                </c:pt>
                <c:pt idx="4623">
                  <c:v>0.4354071</c:v>
                </c:pt>
                <c:pt idx="4624">
                  <c:v>1.9359798</c:v>
                </c:pt>
                <c:pt idx="4626">
                  <c:v>-1.9028346</c:v>
                </c:pt>
                <c:pt idx="4627">
                  <c:v>-1.8516102</c:v>
                </c:pt>
                <c:pt idx="4629">
                  <c:v>-1.8455838</c:v>
                </c:pt>
                <c:pt idx="4630">
                  <c:v>-1.8124387</c:v>
                </c:pt>
                <c:pt idx="4632">
                  <c:v>0.3148792</c:v>
                </c:pt>
                <c:pt idx="4633">
                  <c:v>0.3510376</c:v>
                </c:pt>
                <c:pt idx="4635">
                  <c:v>0.3751432</c:v>
                </c:pt>
                <c:pt idx="4636">
                  <c:v>0.4293807</c:v>
                </c:pt>
                <c:pt idx="4638">
                  <c:v>0.4715655</c:v>
                </c:pt>
                <c:pt idx="4639">
                  <c:v>0.7548061</c:v>
                </c:pt>
                <c:pt idx="4641">
                  <c:v>0.7728853</c:v>
                </c:pt>
                <c:pt idx="4642">
                  <c:v>1.9028346</c:v>
                </c:pt>
                <c:pt idx="4644">
                  <c:v>-1.8727026</c:v>
                </c:pt>
                <c:pt idx="4645">
                  <c:v>-1.848597</c:v>
                </c:pt>
                <c:pt idx="4647">
                  <c:v>0.3028264</c:v>
                </c:pt>
                <c:pt idx="4648">
                  <c:v>0.4113015</c:v>
                </c:pt>
                <c:pt idx="4650">
                  <c:v>0.4595127</c:v>
                </c:pt>
                <c:pt idx="4651">
                  <c:v>0.4806051</c:v>
                </c:pt>
                <c:pt idx="4653">
                  <c:v>0.5318295</c:v>
                </c:pt>
                <c:pt idx="4654">
                  <c:v>0.5619614000000001</c:v>
                </c:pt>
                <c:pt idx="4656">
                  <c:v>0.571001</c:v>
                </c:pt>
                <c:pt idx="4657">
                  <c:v>0.7096082</c:v>
                </c:pt>
                <c:pt idx="4659">
                  <c:v>0.7156346</c:v>
                </c:pt>
                <c:pt idx="4660">
                  <c:v>0.7638457</c:v>
                </c:pt>
                <c:pt idx="4662">
                  <c:v>0.7789117</c:v>
                </c:pt>
                <c:pt idx="4663">
                  <c:v>1.8727026</c:v>
                </c:pt>
                <c:pt idx="4665">
                  <c:v>0.6885158</c:v>
                </c:pt>
                <c:pt idx="4666">
                  <c:v>0.7427532999999999</c:v>
                </c:pt>
                <c:pt idx="4668">
                  <c:v>0.7548061</c:v>
                </c:pt>
                <c:pt idx="4669">
                  <c:v>1.6316468</c:v>
                </c:pt>
                <c:pt idx="4671">
                  <c:v>1.7401219</c:v>
                </c:pt>
                <c:pt idx="4672">
                  <c:v>1.7702539</c:v>
                </c:pt>
                <c:pt idx="4674">
                  <c:v>1.7883331</c:v>
                </c:pt>
                <c:pt idx="4675">
                  <c:v>1.7943595</c:v>
                </c:pt>
                <c:pt idx="4677">
                  <c:v>0.5197767</c:v>
                </c:pt>
                <c:pt idx="4678">
                  <c:v>0.5559351</c:v>
                </c:pt>
                <c:pt idx="4680">
                  <c:v>0.6824894</c:v>
                </c:pt>
                <c:pt idx="4681">
                  <c:v>0.7216609</c:v>
                </c:pt>
                <c:pt idx="4683">
                  <c:v>0.7397401</c:v>
                </c:pt>
                <c:pt idx="4684">
                  <c:v>0.7548061</c:v>
                </c:pt>
                <c:pt idx="4686">
                  <c:v>0.7638457</c:v>
                </c:pt>
                <c:pt idx="4687">
                  <c:v>1.2911554</c:v>
                </c:pt>
                <c:pt idx="4689">
                  <c:v>1.3273138</c:v>
                </c:pt>
                <c:pt idx="4690">
                  <c:v>1.330327</c:v>
                </c:pt>
                <c:pt idx="4692">
                  <c:v>1.4026437</c:v>
                </c:pt>
                <c:pt idx="4693">
                  <c:v>1.5050925</c:v>
                </c:pt>
                <c:pt idx="4695">
                  <c:v>0.5348427</c:v>
                </c:pt>
                <c:pt idx="4696">
                  <c:v>0.5619614000000001</c:v>
                </c:pt>
                <c:pt idx="4698">
                  <c:v>0.7939777</c:v>
                </c:pt>
                <c:pt idx="4699">
                  <c:v>1.1103635</c:v>
                </c:pt>
                <c:pt idx="4701">
                  <c:v>1.1284427</c:v>
                </c:pt>
                <c:pt idx="4702">
                  <c:v>1.1525483</c:v>
                </c:pt>
                <c:pt idx="4704">
                  <c:v>1.2128122</c:v>
                </c:pt>
                <c:pt idx="4705">
                  <c:v>1.2188386</c:v>
                </c:pt>
                <c:pt idx="4707">
                  <c:v>1.3815513</c:v>
                </c:pt>
                <c:pt idx="4708">
                  <c:v>1.4026437</c:v>
                </c:pt>
                <c:pt idx="4710">
                  <c:v>0.571001</c:v>
                </c:pt>
                <c:pt idx="4711">
                  <c:v>0.6282518</c:v>
                </c:pt>
                <c:pt idx="4713">
                  <c:v>0.8964264</c:v>
                </c:pt>
                <c:pt idx="4714">
                  <c:v>1.0952975</c:v>
                </c:pt>
                <c:pt idx="4716">
                  <c:v>1.3243006</c:v>
                </c:pt>
                <c:pt idx="4717">
                  <c:v>1.3755249</c:v>
                </c:pt>
                <c:pt idx="4719">
                  <c:v>0.9416244</c:v>
                </c:pt>
                <c:pt idx="4720">
                  <c:v>0.9868224</c:v>
                </c:pt>
                <c:pt idx="4722">
                  <c:v>0.4414335</c:v>
                </c:pt>
                <c:pt idx="4723">
                  <c:v>0.4625259</c:v>
                </c:pt>
                <c:pt idx="4725">
                  <c:v>0.6282518</c:v>
                </c:pt>
                <c:pt idx="4726">
                  <c:v>0.6342782</c:v>
                </c:pt>
                <c:pt idx="4728">
                  <c:v>0.6161990000000001</c:v>
                </c:pt>
                <c:pt idx="4729">
                  <c:v>0.7035818</c:v>
                </c:pt>
                <c:pt idx="4731">
                  <c:v>0.6071594</c:v>
                </c:pt>
                <c:pt idx="4732">
                  <c:v>0.7216609</c:v>
                </c:pt>
                <c:pt idx="4734">
                  <c:v>0.5981198</c:v>
                </c:pt>
                <c:pt idx="4735">
                  <c:v>0.7849381</c:v>
                </c:pt>
                <c:pt idx="4737">
                  <c:v>0.5800406</c:v>
                </c:pt>
                <c:pt idx="4738">
                  <c:v>0.8030173</c:v>
                </c:pt>
                <c:pt idx="4740">
                  <c:v>0.571001</c:v>
                </c:pt>
                <c:pt idx="4741">
                  <c:v>0.8060305</c:v>
                </c:pt>
                <c:pt idx="4743">
                  <c:v>0.5679878</c:v>
                </c:pt>
                <c:pt idx="4744">
                  <c:v>0.8030173</c:v>
                </c:pt>
                <c:pt idx="4746">
                  <c:v>0.5619614000000001</c:v>
                </c:pt>
                <c:pt idx="4747">
                  <c:v>0.7487797</c:v>
                </c:pt>
                <c:pt idx="4749">
                  <c:v>0.5438823</c:v>
                </c:pt>
                <c:pt idx="4750">
                  <c:v>0.7427532999999999</c:v>
                </c:pt>
                <c:pt idx="4752">
                  <c:v>0.5348427</c:v>
                </c:pt>
                <c:pt idx="4753">
                  <c:v>0.7246741</c:v>
                </c:pt>
                <c:pt idx="4755">
                  <c:v>0.5227899</c:v>
                </c:pt>
                <c:pt idx="4756">
                  <c:v>0.7156346</c:v>
                </c:pt>
                <c:pt idx="4758">
                  <c:v>0.5137503</c:v>
                </c:pt>
                <c:pt idx="4759">
                  <c:v>0.7035818</c:v>
                </c:pt>
                <c:pt idx="4761">
                  <c:v>0.5016975</c:v>
                </c:pt>
                <c:pt idx="4762">
                  <c:v>0.6885158</c:v>
                </c:pt>
                <c:pt idx="4764">
                  <c:v>0.4926579</c:v>
                </c:pt>
                <c:pt idx="4765">
                  <c:v>0.6704366</c:v>
                </c:pt>
                <c:pt idx="4767">
                  <c:v>0.5227899</c:v>
                </c:pt>
                <c:pt idx="4768">
                  <c:v>0.6131858</c:v>
                </c:pt>
                <c:pt idx="4770">
                  <c:v>0.5288163</c:v>
                </c:pt>
                <c:pt idx="4771">
                  <c:v>0.5920934</c:v>
                </c:pt>
                <c:pt idx="4773">
                  <c:v>0.5378559000000001</c:v>
                </c:pt>
                <c:pt idx="4774">
                  <c:v>0.5619614000000001</c:v>
                </c:pt>
                <c:pt idx="4776">
                  <c:v>2.3879595</c:v>
                </c:pt>
                <c:pt idx="4777">
                  <c:v>2.3909727</c:v>
                </c:pt>
                <c:pt idx="4779">
                  <c:v>2.3698803</c:v>
                </c:pt>
                <c:pt idx="4780">
                  <c:v>2.3728935</c:v>
                </c:pt>
                <c:pt idx="4782">
                  <c:v>0.3540508</c:v>
                </c:pt>
                <c:pt idx="4783">
                  <c:v>0.3691168</c:v>
                </c:pt>
                <c:pt idx="4785">
                  <c:v>0.3962356</c:v>
                </c:pt>
                <c:pt idx="4786">
                  <c:v>0.4022619</c:v>
                </c:pt>
                <c:pt idx="4788">
                  <c:v>0.4173279</c:v>
                </c:pt>
                <c:pt idx="4789">
                  <c:v>0.4323939</c:v>
                </c:pt>
                <c:pt idx="4791">
                  <c:v>0.3480244</c:v>
                </c:pt>
                <c:pt idx="4792">
                  <c:v>0.4715655</c:v>
                </c:pt>
                <c:pt idx="4794">
                  <c:v>0.5016975</c:v>
                </c:pt>
                <c:pt idx="4795">
                  <c:v>0.5077239</c:v>
                </c:pt>
                <c:pt idx="4797">
                  <c:v>0.341998</c:v>
                </c:pt>
                <c:pt idx="4798">
                  <c:v>0.4806051</c:v>
                </c:pt>
                <c:pt idx="4800">
                  <c:v>0.4956711</c:v>
                </c:pt>
                <c:pt idx="4801">
                  <c:v>0.5167635</c:v>
                </c:pt>
                <c:pt idx="4803">
                  <c:v>0.3359716</c:v>
                </c:pt>
                <c:pt idx="4804">
                  <c:v>0.5258031</c:v>
                </c:pt>
                <c:pt idx="4806">
                  <c:v>0.3299452</c:v>
                </c:pt>
                <c:pt idx="4807">
                  <c:v>0.5348427</c:v>
                </c:pt>
                <c:pt idx="4809">
                  <c:v>0.3359716</c:v>
                </c:pt>
                <c:pt idx="4810">
                  <c:v>0.5378559000000001</c:v>
                </c:pt>
                <c:pt idx="4812">
                  <c:v>0.3359716</c:v>
                </c:pt>
                <c:pt idx="4813">
                  <c:v>0.5378559000000001</c:v>
                </c:pt>
                <c:pt idx="4815">
                  <c:v>0.3540508</c:v>
                </c:pt>
                <c:pt idx="4816">
                  <c:v>0.5378559000000001</c:v>
                </c:pt>
                <c:pt idx="4818">
                  <c:v>0.3540508</c:v>
                </c:pt>
                <c:pt idx="4819">
                  <c:v>0.5408691</c:v>
                </c:pt>
                <c:pt idx="4821">
                  <c:v>0.3510376</c:v>
                </c:pt>
                <c:pt idx="4822">
                  <c:v>0.5589483</c:v>
                </c:pt>
                <c:pt idx="4824">
                  <c:v>0.3510376</c:v>
                </c:pt>
                <c:pt idx="4825">
                  <c:v>0.5468955</c:v>
                </c:pt>
                <c:pt idx="4827">
                  <c:v>0.3510376</c:v>
                </c:pt>
                <c:pt idx="4828">
                  <c:v>0.5408691</c:v>
                </c:pt>
                <c:pt idx="4830">
                  <c:v>0.3661036</c:v>
                </c:pt>
                <c:pt idx="4831">
                  <c:v>0.5378559000000001</c:v>
                </c:pt>
                <c:pt idx="4833">
                  <c:v>0.3661036</c:v>
                </c:pt>
                <c:pt idx="4834">
                  <c:v>0.5378559000000001</c:v>
                </c:pt>
                <c:pt idx="4836">
                  <c:v>0.1762721</c:v>
                </c:pt>
                <c:pt idx="4837">
                  <c:v>0.2003777</c:v>
                </c:pt>
                <c:pt idx="4839">
                  <c:v>0.2124305</c:v>
                </c:pt>
                <c:pt idx="4840">
                  <c:v>0.2546152</c:v>
                </c:pt>
                <c:pt idx="4842">
                  <c:v>0.2696812</c:v>
                </c:pt>
                <c:pt idx="4843">
                  <c:v>0.2757076</c:v>
                </c:pt>
                <c:pt idx="4845">
                  <c:v>-0.1913381</c:v>
                </c:pt>
                <c:pt idx="4846">
                  <c:v>-0.1642193</c:v>
                </c:pt>
                <c:pt idx="4848">
                  <c:v>-0.1973645</c:v>
                </c:pt>
                <c:pt idx="4849">
                  <c:v>-0.1581929</c:v>
                </c:pt>
                <c:pt idx="4851">
                  <c:v>-0.1883249</c:v>
                </c:pt>
                <c:pt idx="4852">
                  <c:v>-0.1612061</c:v>
                </c:pt>
                <c:pt idx="4854">
                  <c:v>-0.2335229</c:v>
                </c:pt>
                <c:pt idx="4855">
                  <c:v>-0.1732589</c:v>
                </c:pt>
                <c:pt idx="4857">
                  <c:v>-0.2485888</c:v>
                </c:pt>
                <c:pt idx="4858">
                  <c:v>-0.1822985</c:v>
                </c:pt>
                <c:pt idx="4860">
                  <c:v>-0.251602</c:v>
                </c:pt>
                <c:pt idx="4861">
                  <c:v>-0.1883249</c:v>
                </c:pt>
                <c:pt idx="4863">
                  <c:v>-0.2425624</c:v>
                </c:pt>
                <c:pt idx="4864">
                  <c:v>-0.1973645</c:v>
                </c:pt>
                <c:pt idx="4866">
                  <c:v>0.6222254</c:v>
                </c:pt>
                <c:pt idx="4867">
                  <c:v>0.6282518</c:v>
                </c:pt>
                <c:pt idx="4869">
                  <c:v>0.6192122</c:v>
                </c:pt>
                <c:pt idx="4870">
                  <c:v>0.6403046</c:v>
                </c:pt>
                <c:pt idx="4872">
                  <c:v>0.6161990000000001</c:v>
                </c:pt>
                <c:pt idx="4873">
                  <c:v>0.6523574</c:v>
                </c:pt>
                <c:pt idx="4875">
                  <c:v>0.6161990000000001</c:v>
                </c:pt>
                <c:pt idx="4876">
                  <c:v>0.6704366</c:v>
                </c:pt>
                <c:pt idx="4878">
                  <c:v>0.6161990000000001</c:v>
                </c:pt>
                <c:pt idx="4879">
                  <c:v>0.6915289999999999</c:v>
                </c:pt>
                <c:pt idx="4881">
                  <c:v>0.6222254</c:v>
                </c:pt>
                <c:pt idx="4882">
                  <c:v>0.7035818</c:v>
                </c:pt>
                <c:pt idx="4884">
                  <c:v>0.6342782</c:v>
                </c:pt>
                <c:pt idx="4885">
                  <c:v>0.7156346</c:v>
                </c:pt>
                <c:pt idx="4887">
                  <c:v>0.676463</c:v>
                </c:pt>
                <c:pt idx="4888">
                  <c:v>0.7246741</c:v>
                </c:pt>
                <c:pt idx="4890">
                  <c:v>0.6885158</c:v>
                </c:pt>
                <c:pt idx="4891">
                  <c:v>0.7337137</c:v>
                </c:pt>
                <c:pt idx="4893">
                  <c:v>0.7005686</c:v>
                </c:pt>
                <c:pt idx="4894">
                  <c:v>0.7397401</c:v>
                </c:pt>
                <c:pt idx="4896">
                  <c:v>0.7126214</c:v>
                </c:pt>
                <c:pt idx="4897">
                  <c:v>0.7457665</c:v>
                </c:pt>
                <c:pt idx="4899">
                  <c:v>0.7246741</c:v>
                </c:pt>
                <c:pt idx="4900">
                  <c:v>0.7517929</c:v>
                </c:pt>
                <c:pt idx="4902">
                  <c:v>0.7337137</c:v>
                </c:pt>
                <c:pt idx="4903">
                  <c:v>0.7548061</c:v>
                </c:pt>
                <c:pt idx="4905">
                  <c:v>0.7307005</c:v>
                </c:pt>
                <c:pt idx="4906">
                  <c:v>0.7578193</c:v>
                </c:pt>
                <c:pt idx="4908">
                  <c:v>0.7307005</c:v>
                </c:pt>
                <c:pt idx="4909">
                  <c:v>0.7578193</c:v>
                </c:pt>
                <c:pt idx="4911">
                  <c:v>-0.8542417</c:v>
                </c:pt>
                <c:pt idx="4912">
                  <c:v>-0.8421889</c:v>
                </c:pt>
                <c:pt idx="4914">
                  <c:v>-0.8602681</c:v>
                </c:pt>
                <c:pt idx="4915">
                  <c:v>-0.8150701</c:v>
                </c:pt>
                <c:pt idx="4917">
                  <c:v>-0.8693077</c:v>
                </c:pt>
                <c:pt idx="4918">
                  <c:v>-0.8180833</c:v>
                </c:pt>
                <c:pt idx="4920">
                  <c:v>-0.8572549</c:v>
                </c:pt>
                <c:pt idx="4921">
                  <c:v>-0.8180833</c:v>
                </c:pt>
                <c:pt idx="4923">
                  <c:v>-0.8301361</c:v>
                </c:pt>
                <c:pt idx="4924">
                  <c:v>-0.8241096999999999</c:v>
                </c:pt>
                <c:pt idx="4926">
                  <c:v>0.4504731</c:v>
                </c:pt>
                <c:pt idx="4927">
                  <c:v>0.5077239</c:v>
                </c:pt>
                <c:pt idx="4929">
                  <c:v>0.4143147</c:v>
                </c:pt>
                <c:pt idx="4930">
                  <c:v>0.5227899</c:v>
                </c:pt>
                <c:pt idx="4932">
                  <c:v>0.3992488</c:v>
                </c:pt>
                <c:pt idx="4933">
                  <c:v>0.5227899</c:v>
                </c:pt>
                <c:pt idx="4935">
                  <c:v>0.3902092</c:v>
                </c:pt>
                <c:pt idx="4936">
                  <c:v>0.5107371000000001</c:v>
                </c:pt>
                <c:pt idx="4938">
                  <c:v>0.3781564</c:v>
                </c:pt>
                <c:pt idx="4939">
                  <c:v>0.4926579</c:v>
                </c:pt>
                <c:pt idx="4941">
                  <c:v>0.3600772</c:v>
                </c:pt>
                <c:pt idx="4942">
                  <c:v>0.5077239</c:v>
                </c:pt>
                <c:pt idx="4944">
                  <c:v>0.37213</c:v>
                </c:pt>
                <c:pt idx="4945">
                  <c:v>0.3932224</c:v>
                </c:pt>
                <c:pt idx="4947">
                  <c:v>0.4052751</c:v>
                </c:pt>
                <c:pt idx="4948">
                  <c:v>0.4143147</c:v>
                </c:pt>
                <c:pt idx="4950">
                  <c:v>0.4354071</c:v>
                </c:pt>
                <c:pt idx="4951">
                  <c:v>0.5047107</c:v>
                </c:pt>
                <c:pt idx="4953">
                  <c:v>0.4745787</c:v>
                </c:pt>
                <c:pt idx="4954">
                  <c:v>0.4986843</c:v>
                </c:pt>
                <c:pt idx="4956">
                  <c:v>0.4836183</c:v>
                </c:pt>
                <c:pt idx="4957">
                  <c:v>0.4926579</c:v>
                </c:pt>
                <c:pt idx="4959">
                  <c:v>-1.3122478</c:v>
                </c:pt>
                <c:pt idx="4960">
                  <c:v>-1.3062214</c:v>
                </c:pt>
                <c:pt idx="4962">
                  <c:v>-1.330327</c:v>
                </c:pt>
                <c:pt idx="4963">
                  <c:v>-1.3182742</c:v>
                </c:pt>
                <c:pt idx="4965">
                  <c:v>0.4986843</c:v>
                </c:pt>
                <c:pt idx="4966">
                  <c:v>0.5227899</c:v>
                </c:pt>
                <c:pt idx="4968">
                  <c:v>0.4986843</c:v>
                </c:pt>
                <c:pt idx="4969">
                  <c:v>0.5468955</c:v>
                </c:pt>
                <c:pt idx="4971">
                  <c:v>0.4956711</c:v>
                </c:pt>
                <c:pt idx="4972">
                  <c:v>0.5619614000000001</c:v>
                </c:pt>
                <c:pt idx="4974">
                  <c:v>0.4956711</c:v>
                </c:pt>
                <c:pt idx="4975">
                  <c:v>0.5649746</c:v>
                </c:pt>
                <c:pt idx="4977">
                  <c:v>0.5137503</c:v>
                </c:pt>
                <c:pt idx="4978">
                  <c:v>0.5197767</c:v>
                </c:pt>
                <c:pt idx="4980">
                  <c:v>0.5408691</c:v>
                </c:pt>
                <c:pt idx="4981">
                  <c:v>0.5679878</c:v>
                </c:pt>
                <c:pt idx="4983">
                  <c:v>0.4384203</c:v>
                </c:pt>
                <c:pt idx="4984">
                  <c:v>0.4564995</c:v>
                </c:pt>
                <c:pt idx="4986">
                  <c:v>0.4474599</c:v>
                </c:pt>
                <c:pt idx="4987">
                  <c:v>0.4504731</c:v>
                </c:pt>
                <c:pt idx="4989">
                  <c:v>0.2305097</c:v>
                </c:pt>
                <c:pt idx="4990">
                  <c:v>0.2606416</c:v>
                </c:pt>
                <c:pt idx="4992">
                  <c:v>0.2274965</c:v>
                </c:pt>
                <c:pt idx="4993">
                  <c:v>0.281734</c:v>
                </c:pt>
                <c:pt idx="4995">
                  <c:v>0.2094173</c:v>
                </c:pt>
                <c:pt idx="4996">
                  <c:v>0.311866</c:v>
                </c:pt>
                <c:pt idx="4998">
                  <c:v>0.2274965</c:v>
                </c:pt>
                <c:pt idx="4999">
                  <c:v>0.3209056</c:v>
                </c:pt>
                <c:pt idx="5001">
                  <c:v>0.2244833</c:v>
                </c:pt>
                <c:pt idx="5002">
                  <c:v>0.3389848</c:v>
                </c:pt>
                <c:pt idx="5004">
                  <c:v>0.2214701</c:v>
                </c:pt>
                <c:pt idx="5005">
                  <c:v>0.3329584</c:v>
                </c:pt>
                <c:pt idx="5007">
                  <c:v>0.2184569</c:v>
                </c:pt>
                <c:pt idx="5008">
                  <c:v>0.326932</c:v>
                </c:pt>
                <c:pt idx="5010">
                  <c:v>0.2064041</c:v>
                </c:pt>
                <c:pt idx="5011">
                  <c:v>0.3329584</c:v>
                </c:pt>
                <c:pt idx="5013">
                  <c:v>0.2033909</c:v>
                </c:pt>
                <c:pt idx="5014">
                  <c:v>0.3329584</c:v>
                </c:pt>
                <c:pt idx="5016">
                  <c:v>0.2124305</c:v>
                </c:pt>
                <c:pt idx="5017">
                  <c:v>0.3510376</c:v>
                </c:pt>
                <c:pt idx="5019">
                  <c:v>0.2274965</c:v>
                </c:pt>
                <c:pt idx="5020">
                  <c:v>0.3510376</c:v>
                </c:pt>
                <c:pt idx="5022">
                  <c:v>0.2274965</c:v>
                </c:pt>
                <c:pt idx="5023">
                  <c:v>0.3480244</c:v>
                </c:pt>
                <c:pt idx="5025">
                  <c:v>0.2274965</c:v>
                </c:pt>
                <c:pt idx="5026">
                  <c:v>0.3480244</c:v>
                </c:pt>
                <c:pt idx="5028">
                  <c:v>0.2305097</c:v>
                </c:pt>
                <c:pt idx="5029">
                  <c:v>0.3480244</c:v>
                </c:pt>
                <c:pt idx="5031">
                  <c:v>0.2305097</c:v>
                </c:pt>
                <c:pt idx="5032">
                  <c:v>0.3178924</c:v>
                </c:pt>
                <c:pt idx="5034">
                  <c:v>0.2214701</c:v>
                </c:pt>
                <c:pt idx="5035">
                  <c:v>0.2907736</c:v>
                </c:pt>
                <c:pt idx="5037">
                  <c:v>0.2184569</c:v>
                </c:pt>
                <c:pt idx="5038">
                  <c:v>0.2606416</c:v>
                </c:pt>
                <c:pt idx="5040">
                  <c:v>0.2274965</c:v>
                </c:pt>
                <c:pt idx="5041">
                  <c:v>0.2305097</c:v>
                </c:pt>
                <c:pt idx="5043">
                  <c:v>0.8602681</c:v>
                </c:pt>
                <c:pt idx="5044">
                  <c:v>0.8783473000000001</c:v>
                </c:pt>
                <c:pt idx="5046">
                  <c:v>0.0105462</c:v>
                </c:pt>
                <c:pt idx="5047">
                  <c:v>0.022599</c:v>
                </c:pt>
                <c:pt idx="5049">
                  <c:v>0.0105462</c:v>
                </c:pt>
                <c:pt idx="5050">
                  <c:v>0.022599</c:v>
                </c:pt>
                <c:pt idx="5052">
                  <c:v>0.007533</c:v>
                </c:pt>
                <c:pt idx="5053">
                  <c:v>0.022599</c:v>
                </c:pt>
                <c:pt idx="5055">
                  <c:v>0.007533</c:v>
                </c:pt>
                <c:pt idx="5056">
                  <c:v>0.0195858</c:v>
                </c:pt>
                <c:pt idx="5058">
                  <c:v>0.0045198</c:v>
                </c:pt>
                <c:pt idx="5059">
                  <c:v>0.0105462</c:v>
                </c:pt>
                <c:pt idx="5061">
                  <c:v>0.9235452</c:v>
                </c:pt>
                <c:pt idx="5062">
                  <c:v>0.9476508</c:v>
                </c:pt>
                <c:pt idx="5064">
                  <c:v>0.9687432</c:v>
                </c:pt>
                <c:pt idx="5065">
                  <c:v>1.010928</c:v>
                </c:pt>
                <c:pt idx="5067">
                  <c:v>0.9175188</c:v>
                </c:pt>
                <c:pt idx="5068">
                  <c:v>0.9898356</c:v>
                </c:pt>
                <c:pt idx="5070">
                  <c:v>0.920532</c:v>
                </c:pt>
                <c:pt idx="5071">
                  <c:v>0.9265584</c:v>
                </c:pt>
                <c:pt idx="5073">
                  <c:v>0.9325848</c:v>
                </c:pt>
                <c:pt idx="5074">
                  <c:v>0.935598</c:v>
                </c:pt>
                <c:pt idx="5076">
                  <c:v>1.8696894</c:v>
                </c:pt>
                <c:pt idx="5077">
                  <c:v>1.8757158</c:v>
                </c:pt>
                <c:pt idx="5079">
                  <c:v>0.8361625</c:v>
                </c:pt>
                <c:pt idx="5080">
                  <c:v>0.8602681</c:v>
                </c:pt>
                <c:pt idx="5082">
                  <c:v>0.8180833</c:v>
                </c:pt>
                <c:pt idx="5083">
                  <c:v>0.8783473000000001</c:v>
                </c:pt>
                <c:pt idx="5085">
                  <c:v>0.7276873</c:v>
                </c:pt>
                <c:pt idx="5086">
                  <c:v>0.7457665</c:v>
                </c:pt>
                <c:pt idx="5088">
                  <c:v>0.7819249</c:v>
                </c:pt>
                <c:pt idx="5089">
                  <c:v>0.8964264</c:v>
                </c:pt>
                <c:pt idx="5091">
                  <c:v>0.7246741</c:v>
                </c:pt>
                <c:pt idx="5092">
                  <c:v>0.8602681</c:v>
                </c:pt>
                <c:pt idx="5094">
                  <c:v>0.7126214</c:v>
                </c:pt>
                <c:pt idx="5095">
                  <c:v>0.8361625</c:v>
                </c:pt>
                <c:pt idx="5097">
                  <c:v>0.7246741</c:v>
                </c:pt>
                <c:pt idx="5098">
                  <c:v>0.8210965</c:v>
                </c:pt>
                <c:pt idx="5100">
                  <c:v>0.6945422</c:v>
                </c:pt>
                <c:pt idx="5101">
                  <c:v>0.6975554</c:v>
                </c:pt>
                <c:pt idx="5103">
                  <c:v>0.7096082</c:v>
                </c:pt>
                <c:pt idx="5104">
                  <c:v>0.7216609</c:v>
                </c:pt>
                <c:pt idx="5106">
                  <c:v>0.7548061</c:v>
                </c:pt>
                <c:pt idx="5107">
                  <c:v>0.7879513</c:v>
                </c:pt>
                <c:pt idx="5109">
                  <c:v>0.1310741</c:v>
                </c:pt>
                <c:pt idx="5110">
                  <c:v>0.1401137</c:v>
                </c:pt>
                <c:pt idx="5112">
                  <c:v>0.1280609</c:v>
                </c:pt>
                <c:pt idx="5113">
                  <c:v>0.1491533</c:v>
                </c:pt>
                <c:pt idx="5115">
                  <c:v>0.1160081</c:v>
                </c:pt>
                <c:pt idx="5116">
                  <c:v>0.1581929</c:v>
                </c:pt>
                <c:pt idx="5118">
                  <c:v>0.1069685</c:v>
                </c:pt>
                <c:pt idx="5119">
                  <c:v>0.1401137</c:v>
                </c:pt>
                <c:pt idx="5121">
                  <c:v>0.1129949</c:v>
                </c:pt>
                <c:pt idx="5122">
                  <c:v>0.1461401</c:v>
                </c:pt>
                <c:pt idx="5124">
                  <c:v>0.1160081</c:v>
                </c:pt>
                <c:pt idx="5125">
                  <c:v>0.1461401</c:v>
                </c:pt>
                <c:pt idx="5127">
                  <c:v>0.1160081</c:v>
                </c:pt>
                <c:pt idx="5128">
                  <c:v>0.1371005</c:v>
                </c:pt>
                <c:pt idx="5130">
                  <c:v>0.1431269</c:v>
                </c:pt>
                <c:pt idx="5131">
                  <c:v>0.1491533</c:v>
                </c:pt>
                <c:pt idx="5133">
                  <c:v>0.3751432</c:v>
                </c:pt>
                <c:pt idx="5134">
                  <c:v>0.5107371000000001</c:v>
                </c:pt>
                <c:pt idx="5136">
                  <c:v>0.5227899</c:v>
                </c:pt>
                <c:pt idx="5137">
                  <c:v>0.5378559000000001</c:v>
                </c:pt>
                <c:pt idx="5139">
                  <c:v>0.3630904</c:v>
                </c:pt>
                <c:pt idx="5140">
                  <c:v>0.5981198</c:v>
                </c:pt>
                <c:pt idx="5142">
                  <c:v>0.3600772</c:v>
                </c:pt>
                <c:pt idx="5143">
                  <c:v>0.5920934</c:v>
                </c:pt>
                <c:pt idx="5145">
                  <c:v>0.357064</c:v>
                </c:pt>
                <c:pt idx="5146">
                  <c:v>0.5920934</c:v>
                </c:pt>
                <c:pt idx="5148">
                  <c:v>0.3480244</c:v>
                </c:pt>
                <c:pt idx="5149">
                  <c:v>0.3630904</c:v>
                </c:pt>
                <c:pt idx="5151">
                  <c:v>0.387196</c:v>
                </c:pt>
                <c:pt idx="5152">
                  <c:v>0.5770274</c:v>
                </c:pt>
                <c:pt idx="5154">
                  <c:v>0.3510376</c:v>
                </c:pt>
                <c:pt idx="5155">
                  <c:v>0.3661036</c:v>
                </c:pt>
                <c:pt idx="5157">
                  <c:v>0.4384203</c:v>
                </c:pt>
                <c:pt idx="5158">
                  <c:v>0.4655391</c:v>
                </c:pt>
                <c:pt idx="5160">
                  <c:v>-0.9175188</c:v>
                </c:pt>
                <c:pt idx="5161">
                  <c:v>-0.9114924</c:v>
                </c:pt>
                <c:pt idx="5163">
                  <c:v>1.7491615</c:v>
                </c:pt>
                <c:pt idx="5164">
                  <c:v>1.7521747</c:v>
                </c:pt>
                <c:pt idx="5166">
                  <c:v>1.7371087</c:v>
                </c:pt>
                <c:pt idx="5167">
                  <c:v>1.7521747</c:v>
                </c:pt>
                <c:pt idx="5169">
                  <c:v>1.7371087</c:v>
                </c:pt>
                <c:pt idx="5170">
                  <c:v>1.7521747</c:v>
                </c:pt>
                <c:pt idx="5172">
                  <c:v>1.7431351</c:v>
                </c:pt>
                <c:pt idx="5173">
                  <c:v>1.7461483</c:v>
                </c:pt>
                <c:pt idx="5175">
                  <c:v>0.5137503</c:v>
                </c:pt>
                <c:pt idx="5176">
                  <c:v>0.5830538</c:v>
                </c:pt>
                <c:pt idx="5178">
                  <c:v>0.5137503</c:v>
                </c:pt>
                <c:pt idx="5179">
                  <c:v>0.5951066</c:v>
                </c:pt>
                <c:pt idx="5181">
                  <c:v>0.4896447</c:v>
                </c:pt>
                <c:pt idx="5182">
                  <c:v>0.5890802000000001</c:v>
                </c:pt>
                <c:pt idx="5184">
                  <c:v>0.4625259</c:v>
                </c:pt>
                <c:pt idx="5185">
                  <c:v>0.586067</c:v>
                </c:pt>
                <c:pt idx="5187">
                  <c:v>0.4564995</c:v>
                </c:pt>
                <c:pt idx="5188">
                  <c:v>0.586067</c:v>
                </c:pt>
                <c:pt idx="5190">
                  <c:v>0.4444467</c:v>
                </c:pt>
                <c:pt idx="5191">
                  <c:v>0.5800406</c:v>
                </c:pt>
                <c:pt idx="5193">
                  <c:v>0.4444467</c:v>
                </c:pt>
                <c:pt idx="5194">
                  <c:v>0.5800406</c:v>
                </c:pt>
                <c:pt idx="5196">
                  <c:v>0.4414335</c:v>
                </c:pt>
                <c:pt idx="5197">
                  <c:v>0.586067</c:v>
                </c:pt>
                <c:pt idx="5199">
                  <c:v>0.4564995</c:v>
                </c:pt>
                <c:pt idx="5200">
                  <c:v>0.5679878</c:v>
                </c:pt>
                <c:pt idx="5202">
                  <c:v>0.4625259</c:v>
                </c:pt>
                <c:pt idx="5203">
                  <c:v>0.5619614000000001</c:v>
                </c:pt>
                <c:pt idx="5205">
                  <c:v>0.4655391</c:v>
                </c:pt>
                <c:pt idx="5206">
                  <c:v>0.5378559000000001</c:v>
                </c:pt>
                <c:pt idx="5208">
                  <c:v>0.4595127</c:v>
                </c:pt>
                <c:pt idx="5209">
                  <c:v>0.5137503</c:v>
                </c:pt>
                <c:pt idx="5211">
                  <c:v>0.37213</c:v>
                </c:pt>
                <c:pt idx="5212">
                  <c:v>0.387196</c:v>
                </c:pt>
                <c:pt idx="5214">
                  <c:v>0.4143147</c:v>
                </c:pt>
                <c:pt idx="5215">
                  <c:v>0.4444467</c:v>
                </c:pt>
                <c:pt idx="5217">
                  <c:v>0.3751432</c:v>
                </c:pt>
                <c:pt idx="5218">
                  <c:v>0.4836183</c:v>
                </c:pt>
                <c:pt idx="5220">
                  <c:v>0.2787208</c:v>
                </c:pt>
                <c:pt idx="5221">
                  <c:v>0.341998</c:v>
                </c:pt>
                <c:pt idx="5223">
                  <c:v>0.3480244</c:v>
                </c:pt>
                <c:pt idx="5224">
                  <c:v>0.4986843</c:v>
                </c:pt>
                <c:pt idx="5226">
                  <c:v>0.281734</c:v>
                </c:pt>
                <c:pt idx="5227">
                  <c:v>0.4986843</c:v>
                </c:pt>
                <c:pt idx="5229">
                  <c:v>0.2968</c:v>
                </c:pt>
                <c:pt idx="5230">
                  <c:v>0.4354071</c:v>
                </c:pt>
                <c:pt idx="5232">
                  <c:v>0.2998132</c:v>
                </c:pt>
                <c:pt idx="5233">
                  <c:v>0.311866</c:v>
                </c:pt>
                <c:pt idx="5235">
                  <c:v>0.3751432</c:v>
                </c:pt>
                <c:pt idx="5236">
                  <c:v>0.4173279</c:v>
                </c:pt>
                <c:pt idx="5238">
                  <c:v>0.4474599</c:v>
                </c:pt>
                <c:pt idx="5239">
                  <c:v>0.4564995</c:v>
                </c:pt>
                <c:pt idx="5241">
                  <c:v>0.4504731</c:v>
                </c:pt>
                <c:pt idx="5242">
                  <c:v>0.5077239</c:v>
                </c:pt>
                <c:pt idx="5244">
                  <c:v>0.4504731</c:v>
                </c:pt>
                <c:pt idx="5245">
                  <c:v>0.5137503</c:v>
                </c:pt>
                <c:pt idx="5247">
                  <c:v>0.4595127</c:v>
                </c:pt>
                <c:pt idx="5248">
                  <c:v>0.5227899</c:v>
                </c:pt>
                <c:pt idx="5250">
                  <c:v>0.4655391</c:v>
                </c:pt>
                <c:pt idx="5251">
                  <c:v>0.5227899</c:v>
                </c:pt>
                <c:pt idx="5253">
                  <c:v>0.4655391</c:v>
                </c:pt>
                <c:pt idx="5254">
                  <c:v>0.5167635</c:v>
                </c:pt>
                <c:pt idx="5256">
                  <c:v>-0.7939777</c:v>
                </c:pt>
                <c:pt idx="5257">
                  <c:v>-0.7427532999999999</c:v>
                </c:pt>
                <c:pt idx="5259">
                  <c:v>-0.8060305</c:v>
                </c:pt>
                <c:pt idx="5260">
                  <c:v>-0.7427532999999999</c:v>
                </c:pt>
                <c:pt idx="5262">
                  <c:v>-0.8060305</c:v>
                </c:pt>
                <c:pt idx="5263">
                  <c:v>-0.7457665</c:v>
                </c:pt>
                <c:pt idx="5265">
                  <c:v>-0.8090437</c:v>
                </c:pt>
                <c:pt idx="5266">
                  <c:v>-0.7638457</c:v>
                </c:pt>
                <c:pt idx="5268">
                  <c:v>-0.8090437</c:v>
                </c:pt>
                <c:pt idx="5269">
                  <c:v>-0.7939777</c:v>
                </c:pt>
                <c:pt idx="5271">
                  <c:v>0.8994396</c:v>
                </c:pt>
                <c:pt idx="5272">
                  <c:v>0.920532</c:v>
                </c:pt>
                <c:pt idx="5274">
                  <c:v>0.8632813</c:v>
                </c:pt>
                <c:pt idx="5275">
                  <c:v>0.9145056</c:v>
                </c:pt>
                <c:pt idx="5277">
                  <c:v>0.8391757</c:v>
                </c:pt>
                <c:pt idx="5278">
                  <c:v>0.9175188</c:v>
                </c:pt>
                <c:pt idx="5280">
                  <c:v>0.8241096999999999</c:v>
                </c:pt>
                <c:pt idx="5281">
                  <c:v>0.9024528000000001</c:v>
                </c:pt>
                <c:pt idx="5283">
                  <c:v>0.9114924</c:v>
                </c:pt>
                <c:pt idx="5284">
                  <c:v>0.9295716000000001</c:v>
                </c:pt>
                <c:pt idx="5286">
                  <c:v>0.9386112</c:v>
                </c:pt>
                <c:pt idx="5287">
                  <c:v>0.96573</c:v>
                </c:pt>
                <c:pt idx="5289">
                  <c:v>0.7367269</c:v>
                </c:pt>
                <c:pt idx="5290">
                  <c:v>0.7517929</c:v>
                </c:pt>
                <c:pt idx="5292">
                  <c:v>0.7909645</c:v>
                </c:pt>
                <c:pt idx="5293">
                  <c:v>0.8753341</c:v>
                </c:pt>
                <c:pt idx="5295">
                  <c:v>0.9235452</c:v>
                </c:pt>
                <c:pt idx="5296">
                  <c:v>0.9325848</c:v>
                </c:pt>
                <c:pt idx="5298">
                  <c:v>0.7337137</c:v>
                </c:pt>
                <c:pt idx="5299">
                  <c:v>0.8632813</c:v>
                </c:pt>
                <c:pt idx="5301">
                  <c:v>0.7276873</c:v>
                </c:pt>
                <c:pt idx="5302">
                  <c:v>0.7939777</c:v>
                </c:pt>
                <c:pt idx="5304">
                  <c:v>0.7307005</c:v>
                </c:pt>
                <c:pt idx="5305">
                  <c:v>0.7638457</c:v>
                </c:pt>
                <c:pt idx="5307">
                  <c:v>-1.0049016</c:v>
                </c:pt>
                <c:pt idx="5308">
                  <c:v>-0.96573</c:v>
                </c:pt>
                <c:pt idx="5310">
                  <c:v>-1.010928</c:v>
                </c:pt>
                <c:pt idx="5311">
                  <c:v>-0.9566904000000001</c:v>
                </c:pt>
                <c:pt idx="5313">
                  <c:v>-1.010928</c:v>
                </c:pt>
                <c:pt idx="5314">
                  <c:v>-0.9687432</c:v>
                </c:pt>
                <c:pt idx="5316">
                  <c:v>-1.0169544</c:v>
                </c:pt>
                <c:pt idx="5317">
                  <c:v>-0.9325848</c:v>
                </c:pt>
                <c:pt idx="5319">
                  <c:v>-1.0139412</c:v>
                </c:pt>
                <c:pt idx="5320">
                  <c:v>-0.9114924</c:v>
                </c:pt>
                <c:pt idx="5322">
                  <c:v>-1.0079148</c:v>
                </c:pt>
                <c:pt idx="5323">
                  <c:v>-0.9235452</c:v>
                </c:pt>
                <c:pt idx="5325">
                  <c:v>-1.0470863</c:v>
                </c:pt>
                <c:pt idx="5326">
                  <c:v>-0.9084792</c:v>
                </c:pt>
                <c:pt idx="5328">
                  <c:v>-1.0832447</c:v>
                </c:pt>
                <c:pt idx="5329">
                  <c:v>-0.9084792</c:v>
                </c:pt>
                <c:pt idx="5331">
                  <c:v>-1.0862579</c:v>
                </c:pt>
                <c:pt idx="5332">
                  <c:v>-0.9084792</c:v>
                </c:pt>
                <c:pt idx="5334">
                  <c:v>-1.0892711</c:v>
                </c:pt>
                <c:pt idx="5335">
                  <c:v>-1.0772183</c:v>
                </c:pt>
                <c:pt idx="5337">
                  <c:v>-1.0621523</c:v>
                </c:pt>
                <c:pt idx="5338">
                  <c:v>-0.9145056</c:v>
                </c:pt>
                <c:pt idx="5340">
                  <c:v>-1.0862579</c:v>
                </c:pt>
                <c:pt idx="5341">
                  <c:v>-1.0711919</c:v>
                </c:pt>
                <c:pt idx="5343">
                  <c:v>-1.0621523</c:v>
                </c:pt>
                <c:pt idx="5344">
                  <c:v>-0.9868224</c:v>
                </c:pt>
                <c:pt idx="5346">
                  <c:v>-0.9566904000000001</c:v>
                </c:pt>
                <c:pt idx="5347">
                  <c:v>-0.935598</c:v>
                </c:pt>
                <c:pt idx="5349">
                  <c:v>-1.0440731</c:v>
                </c:pt>
                <c:pt idx="5350">
                  <c:v>-1.025994</c:v>
                </c:pt>
                <c:pt idx="5352">
                  <c:v>1.5683696</c:v>
                </c:pt>
                <c:pt idx="5353">
                  <c:v>1.589462</c:v>
                </c:pt>
                <c:pt idx="5355">
                  <c:v>1.55933</c:v>
                </c:pt>
                <c:pt idx="5356">
                  <c:v>1.6015148</c:v>
                </c:pt>
                <c:pt idx="5358">
                  <c:v>1.5804224</c:v>
                </c:pt>
                <c:pt idx="5359">
                  <c:v>1.619594</c:v>
                </c:pt>
                <c:pt idx="5361">
                  <c:v>1.5985016</c:v>
                </c:pt>
                <c:pt idx="5362">
                  <c:v>1.6226072</c:v>
                </c:pt>
                <c:pt idx="5364">
                  <c:v>1.5985016</c:v>
                </c:pt>
                <c:pt idx="5365">
                  <c:v>1.6226072</c:v>
                </c:pt>
                <c:pt idx="5367">
                  <c:v>1.5924752</c:v>
                </c:pt>
                <c:pt idx="5368">
                  <c:v>1.6165808</c:v>
                </c:pt>
                <c:pt idx="5370">
                  <c:v>1.5924752</c:v>
                </c:pt>
                <c:pt idx="5371">
                  <c:v>1.6105544</c:v>
                </c:pt>
                <c:pt idx="5373">
                  <c:v>1.5864488</c:v>
                </c:pt>
                <c:pt idx="5374">
                  <c:v>1.5985016</c:v>
                </c:pt>
                <c:pt idx="5376">
                  <c:v>1.5683696</c:v>
                </c:pt>
                <c:pt idx="5377">
                  <c:v>1.5774092</c:v>
                </c:pt>
                <c:pt idx="5379">
                  <c:v>1.5563168</c:v>
                </c:pt>
                <c:pt idx="5380">
                  <c:v>1.5653564</c:v>
                </c:pt>
                <c:pt idx="5382">
                  <c:v>1.5412508</c:v>
                </c:pt>
                <c:pt idx="5383">
                  <c:v>1.5502904</c:v>
                </c:pt>
                <c:pt idx="5385">
                  <c:v>1.5231716</c:v>
                </c:pt>
                <c:pt idx="5386">
                  <c:v>1.544264</c:v>
                </c:pt>
                <c:pt idx="5388">
                  <c:v>1.5261848</c:v>
                </c:pt>
                <c:pt idx="5389">
                  <c:v>1.5502904</c:v>
                </c:pt>
                <c:pt idx="5391">
                  <c:v>1.4960529</c:v>
                </c:pt>
                <c:pt idx="5392">
                  <c:v>1.5653564</c:v>
                </c:pt>
                <c:pt idx="5394">
                  <c:v>1.4840001</c:v>
                </c:pt>
                <c:pt idx="5395">
                  <c:v>1.544264</c:v>
                </c:pt>
                <c:pt idx="5397">
                  <c:v>2.4693159</c:v>
                </c:pt>
                <c:pt idx="5398">
                  <c:v>2.4723291</c:v>
                </c:pt>
                <c:pt idx="5400">
                  <c:v>2.4632895</c:v>
                </c:pt>
                <c:pt idx="5401">
                  <c:v>2.4693159</c:v>
                </c:pt>
                <c:pt idx="5403">
                  <c:v>0.2696812</c:v>
                </c:pt>
                <c:pt idx="5404">
                  <c:v>0.2757076</c:v>
                </c:pt>
                <c:pt idx="5406">
                  <c:v>0.6433178000000001</c:v>
                </c:pt>
                <c:pt idx="5407">
                  <c:v>0.6734498</c:v>
                </c:pt>
                <c:pt idx="5409">
                  <c:v>0.6403046</c:v>
                </c:pt>
                <c:pt idx="5410">
                  <c:v>0.7216609</c:v>
                </c:pt>
                <c:pt idx="5412">
                  <c:v>0.6342782</c:v>
                </c:pt>
                <c:pt idx="5413">
                  <c:v>0.7457665</c:v>
                </c:pt>
                <c:pt idx="5415">
                  <c:v>0.6342782</c:v>
                </c:pt>
                <c:pt idx="5416">
                  <c:v>0.7698720999999999</c:v>
                </c:pt>
                <c:pt idx="5418">
                  <c:v>0.6372914</c:v>
                </c:pt>
                <c:pt idx="5419">
                  <c:v>0.7789117</c:v>
                </c:pt>
                <c:pt idx="5421">
                  <c:v>0.706595</c:v>
                </c:pt>
                <c:pt idx="5422">
                  <c:v>0.7698720999999999</c:v>
                </c:pt>
                <c:pt idx="5424">
                  <c:v>0.7246741</c:v>
                </c:pt>
                <c:pt idx="5425">
                  <c:v>0.7638457</c:v>
                </c:pt>
                <c:pt idx="5427">
                  <c:v>0.3389848</c:v>
                </c:pt>
                <c:pt idx="5428">
                  <c:v>0.3480244</c:v>
                </c:pt>
                <c:pt idx="5430">
                  <c:v>0.3661036</c:v>
                </c:pt>
                <c:pt idx="5431">
                  <c:v>0.4022619</c:v>
                </c:pt>
                <c:pt idx="5433">
                  <c:v>0.3299452</c:v>
                </c:pt>
                <c:pt idx="5434">
                  <c:v>0.4203411</c:v>
                </c:pt>
                <c:pt idx="5436">
                  <c:v>0.3239188</c:v>
                </c:pt>
                <c:pt idx="5437">
                  <c:v>0.4444467</c:v>
                </c:pt>
                <c:pt idx="5439">
                  <c:v>0.326932</c:v>
                </c:pt>
                <c:pt idx="5440">
                  <c:v>0.4534863</c:v>
                </c:pt>
                <c:pt idx="5442">
                  <c:v>0.326932</c:v>
                </c:pt>
                <c:pt idx="5443">
                  <c:v>0.4836183</c:v>
                </c:pt>
                <c:pt idx="5445">
                  <c:v>0.357064</c:v>
                </c:pt>
                <c:pt idx="5446">
                  <c:v>0.4233543</c:v>
                </c:pt>
                <c:pt idx="5448">
                  <c:v>0.4414335</c:v>
                </c:pt>
                <c:pt idx="5449">
                  <c:v>0.4896447</c:v>
                </c:pt>
                <c:pt idx="5451">
                  <c:v>0.357064</c:v>
                </c:pt>
                <c:pt idx="5452">
                  <c:v>0.4052751</c:v>
                </c:pt>
                <c:pt idx="5454">
                  <c:v>0.4263675</c:v>
                </c:pt>
                <c:pt idx="5455">
                  <c:v>0.4926579</c:v>
                </c:pt>
                <c:pt idx="5457">
                  <c:v>0.357064</c:v>
                </c:pt>
                <c:pt idx="5458">
                  <c:v>0.3600772</c:v>
                </c:pt>
                <c:pt idx="5460">
                  <c:v>0.4263675</c:v>
                </c:pt>
                <c:pt idx="5461">
                  <c:v>0.4956711</c:v>
                </c:pt>
                <c:pt idx="5463">
                  <c:v>0.4293807</c:v>
                </c:pt>
                <c:pt idx="5464">
                  <c:v>0.4956711</c:v>
                </c:pt>
                <c:pt idx="5466">
                  <c:v>0.4263675</c:v>
                </c:pt>
                <c:pt idx="5467">
                  <c:v>0.4866315</c:v>
                </c:pt>
                <c:pt idx="5469">
                  <c:v>0.4474599</c:v>
                </c:pt>
                <c:pt idx="5470">
                  <c:v>0.4564995</c:v>
                </c:pt>
                <c:pt idx="5472">
                  <c:v>0.4263675</c:v>
                </c:pt>
                <c:pt idx="5473">
                  <c:v>0.4564995</c:v>
                </c:pt>
                <c:pt idx="5475">
                  <c:v>0.4052751</c:v>
                </c:pt>
                <c:pt idx="5476">
                  <c:v>0.4685523</c:v>
                </c:pt>
                <c:pt idx="5478">
                  <c:v>0.3962356</c:v>
                </c:pt>
                <c:pt idx="5479">
                  <c:v>0.4745787</c:v>
                </c:pt>
                <c:pt idx="5481">
                  <c:v>0.3841828</c:v>
                </c:pt>
                <c:pt idx="5482">
                  <c:v>0.4745787</c:v>
                </c:pt>
                <c:pt idx="5484">
                  <c:v>0.3751432</c:v>
                </c:pt>
                <c:pt idx="5485">
                  <c:v>0.4806051</c:v>
                </c:pt>
                <c:pt idx="5487">
                  <c:v>0.4052751</c:v>
                </c:pt>
                <c:pt idx="5488">
                  <c:v>0.4806051</c:v>
                </c:pt>
                <c:pt idx="5490">
                  <c:v>0.4233543</c:v>
                </c:pt>
                <c:pt idx="5491">
                  <c:v>0.4775919</c:v>
                </c:pt>
              </c:numCache>
            </c:numRef>
          </c:xVal>
          <c:yVal>
            <c:numRef>
              <c:f>'Map Fill'!$F$4618:$F$10109</c:f>
              <c:numCache>
                <c:formatCode>General</c:formatCode>
                <c:ptCount val="5492"/>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0.8082494</c:v>
                </c:pt>
                <c:pt idx="409">
                  <c:v>0.8082494</c:v>
                </c:pt>
                <c:pt idx="411">
                  <c:v>0.8263286</c:v>
                </c:pt>
                <c:pt idx="412">
                  <c:v>0.8263286</c:v>
                </c:pt>
                <c:pt idx="414">
                  <c:v>0.8444078</c:v>
                </c:pt>
                <c:pt idx="415">
                  <c:v>0.8444078</c:v>
                </c:pt>
                <c:pt idx="417">
                  <c:v>0.8444078</c:v>
                </c:pt>
                <c:pt idx="418">
                  <c:v>0.8444078</c:v>
                </c:pt>
                <c:pt idx="420">
                  <c:v>0.8624871</c:v>
                </c:pt>
                <c:pt idx="421">
                  <c:v>0.8624871</c:v>
                </c:pt>
                <c:pt idx="423">
                  <c:v>0.8624871</c:v>
                </c:pt>
                <c:pt idx="424">
                  <c:v>0.8624871</c:v>
                </c:pt>
                <c:pt idx="426">
                  <c:v>0.8805663</c:v>
                </c:pt>
                <c:pt idx="427">
                  <c:v>0.8805663</c:v>
                </c:pt>
                <c:pt idx="429">
                  <c:v>0.8805663</c:v>
                </c:pt>
                <c:pt idx="430">
                  <c:v>0.8805663</c:v>
                </c:pt>
                <c:pt idx="432">
                  <c:v>0.8805663</c:v>
                </c:pt>
                <c:pt idx="433">
                  <c:v>0.8805663</c:v>
                </c:pt>
                <c:pt idx="435">
                  <c:v>0.8805663</c:v>
                </c:pt>
                <c:pt idx="436">
                  <c:v>0.8805663</c:v>
                </c:pt>
                <c:pt idx="438">
                  <c:v>0.8986456</c:v>
                </c:pt>
                <c:pt idx="439">
                  <c:v>0.8986456</c:v>
                </c:pt>
                <c:pt idx="441">
                  <c:v>0.8986456</c:v>
                </c:pt>
                <c:pt idx="442">
                  <c:v>0.8986456</c:v>
                </c:pt>
                <c:pt idx="444">
                  <c:v>0.8986456</c:v>
                </c:pt>
                <c:pt idx="445">
                  <c:v>0.8986456</c:v>
                </c:pt>
                <c:pt idx="447">
                  <c:v>0.8986456</c:v>
                </c:pt>
                <c:pt idx="448">
                  <c:v>0.8986456</c:v>
                </c:pt>
                <c:pt idx="450">
                  <c:v>0.8986456</c:v>
                </c:pt>
                <c:pt idx="451">
                  <c:v>0.8986456</c:v>
                </c:pt>
                <c:pt idx="453">
                  <c:v>0.9167248</c:v>
                </c:pt>
                <c:pt idx="454">
                  <c:v>0.9167248</c:v>
                </c:pt>
                <c:pt idx="456">
                  <c:v>0.9167248</c:v>
                </c:pt>
                <c:pt idx="457">
                  <c:v>0.9167248</c:v>
                </c:pt>
                <c:pt idx="459">
                  <c:v>0.9167248</c:v>
                </c:pt>
                <c:pt idx="460">
                  <c:v>0.9167248</c:v>
                </c:pt>
                <c:pt idx="462">
                  <c:v>0.9167248</c:v>
                </c:pt>
                <c:pt idx="463">
                  <c:v>0.9167248</c:v>
                </c:pt>
                <c:pt idx="465">
                  <c:v>0.934804</c:v>
                </c:pt>
                <c:pt idx="466">
                  <c:v>0.934804</c:v>
                </c:pt>
                <c:pt idx="468">
                  <c:v>0.934804</c:v>
                </c:pt>
                <c:pt idx="469">
                  <c:v>0.934804</c:v>
                </c:pt>
                <c:pt idx="471">
                  <c:v>0.934804</c:v>
                </c:pt>
                <c:pt idx="472">
                  <c:v>0.934804</c:v>
                </c:pt>
                <c:pt idx="474">
                  <c:v>0.934804</c:v>
                </c:pt>
                <c:pt idx="475">
                  <c:v>0.934804</c:v>
                </c:pt>
                <c:pt idx="477">
                  <c:v>0.9528833</c:v>
                </c:pt>
                <c:pt idx="478">
                  <c:v>0.9528833</c:v>
                </c:pt>
                <c:pt idx="480">
                  <c:v>0.9528833</c:v>
                </c:pt>
                <c:pt idx="481">
                  <c:v>0.9528833</c:v>
                </c:pt>
                <c:pt idx="483">
                  <c:v>0.9709625</c:v>
                </c:pt>
                <c:pt idx="484">
                  <c:v>0.9709625</c:v>
                </c:pt>
                <c:pt idx="486">
                  <c:v>0.9709625</c:v>
                </c:pt>
                <c:pt idx="487">
                  <c:v>0.9709625</c:v>
                </c:pt>
                <c:pt idx="489">
                  <c:v>0.9890418</c:v>
                </c:pt>
                <c:pt idx="490">
                  <c:v>0.9890418</c:v>
                </c:pt>
                <c:pt idx="492">
                  <c:v>0.9890418</c:v>
                </c:pt>
                <c:pt idx="493">
                  <c:v>0.9890418</c:v>
                </c:pt>
                <c:pt idx="495">
                  <c:v>0.9890418</c:v>
                </c:pt>
                <c:pt idx="496">
                  <c:v>0.9890418</c:v>
                </c:pt>
                <c:pt idx="498">
                  <c:v>1.007121</c:v>
                </c:pt>
                <c:pt idx="499">
                  <c:v>1.007121</c:v>
                </c:pt>
                <c:pt idx="501">
                  <c:v>1.007121</c:v>
                </c:pt>
                <c:pt idx="502">
                  <c:v>1.007121</c:v>
                </c:pt>
                <c:pt idx="504">
                  <c:v>1.0252002</c:v>
                </c:pt>
                <c:pt idx="505">
                  <c:v>1.0252002</c:v>
                </c:pt>
                <c:pt idx="507">
                  <c:v>1.0252002</c:v>
                </c:pt>
                <c:pt idx="508">
                  <c:v>1.0252002</c:v>
                </c:pt>
                <c:pt idx="510">
                  <c:v>1.0432795</c:v>
                </c:pt>
                <c:pt idx="511">
                  <c:v>1.0432795</c:v>
                </c:pt>
                <c:pt idx="513">
                  <c:v>1.0432795</c:v>
                </c:pt>
                <c:pt idx="514">
                  <c:v>1.0432795</c:v>
                </c:pt>
                <c:pt idx="516">
                  <c:v>1.0613587</c:v>
                </c:pt>
                <c:pt idx="517">
                  <c:v>1.0613587</c:v>
                </c:pt>
                <c:pt idx="519">
                  <c:v>1.0613587</c:v>
                </c:pt>
                <c:pt idx="520">
                  <c:v>1.0613587</c:v>
                </c:pt>
                <c:pt idx="522">
                  <c:v>1.079438</c:v>
                </c:pt>
                <c:pt idx="523">
                  <c:v>1.079438</c:v>
                </c:pt>
                <c:pt idx="525">
                  <c:v>1.079438</c:v>
                </c:pt>
                <c:pt idx="526">
                  <c:v>1.079438</c:v>
                </c:pt>
                <c:pt idx="528">
                  <c:v>1.079438</c:v>
                </c:pt>
                <c:pt idx="529">
                  <c:v>1.079438</c:v>
                </c:pt>
                <c:pt idx="531">
                  <c:v>1.079438</c:v>
                </c:pt>
                <c:pt idx="532">
                  <c:v>1.079438</c:v>
                </c:pt>
                <c:pt idx="534">
                  <c:v>1.0975172</c:v>
                </c:pt>
                <c:pt idx="535">
                  <c:v>1.0975172</c:v>
                </c:pt>
                <c:pt idx="537">
                  <c:v>1.0975172</c:v>
                </c:pt>
                <c:pt idx="538">
                  <c:v>1.0975172</c:v>
                </c:pt>
                <c:pt idx="540">
                  <c:v>1.1155964</c:v>
                </c:pt>
                <c:pt idx="541">
                  <c:v>1.1155964</c:v>
                </c:pt>
                <c:pt idx="543">
                  <c:v>1.1155964</c:v>
                </c:pt>
                <c:pt idx="544">
                  <c:v>1.1155964</c:v>
                </c:pt>
                <c:pt idx="546">
                  <c:v>1.1155964</c:v>
                </c:pt>
                <c:pt idx="547">
                  <c:v>1.1155964</c:v>
                </c:pt>
                <c:pt idx="549">
                  <c:v>1.1155964</c:v>
                </c:pt>
                <c:pt idx="550">
                  <c:v>1.1155964</c:v>
                </c:pt>
                <c:pt idx="552">
                  <c:v>1.1336757</c:v>
                </c:pt>
                <c:pt idx="553">
                  <c:v>1.1336757</c:v>
                </c:pt>
                <c:pt idx="555">
                  <c:v>1.1336757</c:v>
                </c:pt>
                <c:pt idx="556">
                  <c:v>1.1336757</c:v>
                </c:pt>
                <c:pt idx="558">
                  <c:v>1.1336757</c:v>
                </c:pt>
                <c:pt idx="559">
                  <c:v>1.1336757</c:v>
                </c:pt>
                <c:pt idx="561">
                  <c:v>1.1336757</c:v>
                </c:pt>
                <c:pt idx="562">
                  <c:v>1.1336757</c:v>
                </c:pt>
                <c:pt idx="564">
                  <c:v>1.1336757</c:v>
                </c:pt>
                <c:pt idx="565">
                  <c:v>1.1336757</c:v>
                </c:pt>
                <c:pt idx="567">
                  <c:v>1.1517549</c:v>
                </c:pt>
                <c:pt idx="568">
                  <c:v>1.1517549</c:v>
                </c:pt>
                <c:pt idx="570">
                  <c:v>1.1517549</c:v>
                </c:pt>
                <c:pt idx="571">
                  <c:v>1.1517549</c:v>
                </c:pt>
                <c:pt idx="573">
                  <c:v>1.1517549</c:v>
                </c:pt>
                <c:pt idx="574">
                  <c:v>1.1517549</c:v>
                </c:pt>
                <c:pt idx="576">
                  <c:v>1.1698342</c:v>
                </c:pt>
                <c:pt idx="577">
                  <c:v>1.1698342</c:v>
                </c:pt>
                <c:pt idx="579">
                  <c:v>1.1698342</c:v>
                </c:pt>
                <c:pt idx="580">
                  <c:v>1.1698342</c:v>
                </c:pt>
                <c:pt idx="582">
                  <c:v>1.1879134</c:v>
                </c:pt>
                <c:pt idx="583">
                  <c:v>1.1879134</c:v>
                </c:pt>
                <c:pt idx="585">
                  <c:v>1.1879134</c:v>
                </c:pt>
                <c:pt idx="586">
                  <c:v>1.1879134</c:v>
                </c:pt>
                <c:pt idx="588">
                  <c:v>1.1879134</c:v>
                </c:pt>
                <c:pt idx="589">
                  <c:v>1.1879134</c:v>
                </c:pt>
                <c:pt idx="591">
                  <c:v>1.1879134</c:v>
                </c:pt>
                <c:pt idx="592">
                  <c:v>1.1879134</c:v>
                </c:pt>
                <c:pt idx="594">
                  <c:v>1.1879134</c:v>
                </c:pt>
                <c:pt idx="595">
                  <c:v>1.1879134</c:v>
                </c:pt>
                <c:pt idx="597">
                  <c:v>1.1879134</c:v>
                </c:pt>
                <c:pt idx="598">
                  <c:v>1.1879134</c:v>
                </c:pt>
                <c:pt idx="600">
                  <c:v>1.1879134</c:v>
                </c:pt>
                <c:pt idx="601">
                  <c:v>1.1879134</c:v>
                </c:pt>
                <c:pt idx="603">
                  <c:v>1.2059926</c:v>
                </c:pt>
                <c:pt idx="604">
                  <c:v>1.2059926</c:v>
                </c:pt>
                <c:pt idx="606">
                  <c:v>1.2059926</c:v>
                </c:pt>
                <c:pt idx="607">
                  <c:v>1.2059926</c:v>
                </c:pt>
                <c:pt idx="609">
                  <c:v>1.2059926</c:v>
                </c:pt>
                <c:pt idx="610">
                  <c:v>1.2059926</c:v>
                </c:pt>
                <c:pt idx="612">
                  <c:v>1.2059926</c:v>
                </c:pt>
                <c:pt idx="613">
                  <c:v>1.2059926</c:v>
                </c:pt>
                <c:pt idx="615">
                  <c:v>1.2059926</c:v>
                </c:pt>
                <c:pt idx="616">
                  <c:v>1.2059926</c:v>
                </c:pt>
                <c:pt idx="618">
                  <c:v>1.2059926</c:v>
                </c:pt>
                <c:pt idx="619">
                  <c:v>1.2059926</c:v>
                </c:pt>
                <c:pt idx="621">
                  <c:v>1.2059926</c:v>
                </c:pt>
                <c:pt idx="622">
                  <c:v>1.2059926</c:v>
                </c:pt>
                <c:pt idx="624">
                  <c:v>1.2059926</c:v>
                </c:pt>
                <c:pt idx="625">
                  <c:v>1.2059926</c:v>
                </c:pt>
                <c:pt idx="627">
                  <c:v>1.2059926</c:v>
                </c:pt>
                <c:pt idx="628">
                  <c:v>1.2059926</c:v>
                </c:pt>
                <c:pt idx="630">
                  <c:v>1.2240719</c:v>
                </c:pt>
                <c:pt idx="631">
                  <c:v>1.2240719</c:v>
                </c:pt>
                <c:pt idx="633">
                  <c:v>1.2240719</c:v>
                </c:pt>
                <c:pt idx="634">
                  <c:v>1.2240719</c:v>
                </c:pt>
                <c:pt idx="636">
                  <c:v>1.2240719</c:v>
                </c:pt>
                <c:pt idx="637">
                  <c:v>1.2240719</c:v>
                </c:pt>
                <c:pt idx="639">
                  <c:v>1.2240719</c:v>
                </c:pt>
                <c:pt idx="640">
                  <c:v>1.2240719</c:v>
                </c:pt>
                <c:pt idx="642">
                  <c:v>1.2240719</c:v>
                </c:pt>
                <c:pt idx="643">
                  <c:v>1.2240719</c:v>
                </c:pt>
                <c:pt idx="645">
                  <c:v>1.2421511</c:v>
                </c:pt>
                <c:pt idx="646">
                  <c:v>1.2421511</c:v>
                </c:pt>
                <c:pt idx="648">
                  <c:v>1.2421511</c:v>
                </c:pt>
                <c:pt idx="649">
                  <c:v>1.2421511</c:v>
                </c:pt>
                <c:pt idx="651">
                  <c:v>1.2421511</c:v>
                </c:pt>
                <c:pt idx="652">
                  <c:v>1.2421511</c:v>
                </c:pt>
                <c:pt idx="654">
                  <c:v>1.2421511</c:v>
                </c:pt>
                <c:pt idx="655">
                  <c:v>1.2421511</c:v>
                </c:pt>
                <c:pt idx="657">
                  <c:v>1.2421511</c:v>
                </c:pt>
                <c:pt idx="658">
                  <c:v>1.2421511</c:v>
                </c:pt>
                <c:pt idx="660">
                  <c:v>1.2421511</c:v>
                </c:pt>
                <c:pt idx="661">
                  <c:v>1.2421511</c:v>
                </c:pt>
                <c:pt idx="663">
                  <c:v>1.2421511</c:v>
                </c:pt>
                <c:pt idx="664">
                  <c:v>1.2421511</c:v>
                </c:pt>
                <c:pt idx="666">
                  <c:v>1.2602304</c:v>
                </c:pt>
                <c:pt idx="667">
                  <c:v>1.2602304</c:v>
                </c:pt>
                <c:pt idx="669">
                  <c:v>1.2602304</c:v>
                </c:pt>
                <c:pt idx="670">
                  <c:v>1.2602304</c:v>
                </c:pt>
                <c:pt idx="672">
                  <c:v>1.2602304</c:v>
                </c:pt>
                <c:pt idx="673">
                  <c:v>1.2602304</c:v>
                </c:pt>
                <c:pt idx="675">
                  <c:v>1.2602304</c:v>
                </c:pt>
                <c:pt idx="676">
                  <c:v>1.2602304</c:v>
                </c:pt>
                <c:pt idx="678">
                  <c:v>1.2783096</c:v>
                </c:pt>
                <c:pt idx="679">
                  <c:v>1.2783096</c:v>
                </c:pt>
                <c:pt idx="681">
                  <c:v>1.2783096</c:v>
                </c:pt>
                <c:pt idx="682">
                  <c:v>1.2783096</c:v>
                </c:pt>
                <c:pt idx="684">
                  <c:v>1.2783096</c:v>
                </c:pt>
                <c:pt idx="685">
                  <c:v>1.2783096</c:v>
                </c:pt>
                <c:pt idx="687">
                  <c:v>1.2783096</c:v>
                </c:pt>
                <c:pt idx="688">
                  <c:v>1.2783096</c:v>
                </c:pt>
                <c:pt idx="690">
                  <c:v>1.2963888</c:v>
                </c:pt>
                <c:pt idx="691">
                  <c:v>1.2963888</c:v>
                </c:pt>
                <c:pt idx="693">
                  <c:v>0.8805663</c:v>
                </c:pt>
                <c:pt idx="694">
                  <c:v>0.8805663</c:v>
                </c:pt>
                <c:pt idx="696">
                  <c:v>0.8986456</c:v>
                </c:pt>
                <c:pt idx="697">
                  <c:v>0.8986456</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0.9167248</c:v>
                </c:pt>
                <c:pt idx="1039">
                  <c:v>0.9167248</c:v>
                </c:pt>
                <c:pt idx="1041">
                  <c:v>0.934804</c:v>
                </c:pt>
                <c:pt idx="1042">
                  <c:v>0.934804</c:v>
                </c:pt>
                <c:pt idx="1044">
                  <c:v>0.9528833</c:v>
                </c:pt>
                <c:pt idx="1045">
                  <c:v>0.9528833</c:v>
                </c:pt>
                <c:pt idx="1047">
                  <c:v>0.9709625</c:v>
                </c:pt>
                <c:pt idx="1048">
                  <c:v>0.9709625</c:v>
                </c:pt>
                <c:pt idx="1050">
                  <c:v>0.9890418</c:v>
                </c:pt>
                <c:pt idx="1051">
                  <c:v>0.9890418</c:v>
                </c:pt>
                <c:pt idx="1053">
                  <c:v>1.007121</c:v>
                </c:pt>
                <c:pt idx="1054">
                  <c:v>1.007121</c:v>
                </c:pt>
                <c:pt idx="1056">
                  <c:v>1.007121</c:v>
                </c:pt>
                <c:pt idx="1057">
                  <c:v>1.007121</c:v>
                </c:pt>
                <c:pt idx="1059">
                  <c:v>0.7178532</c:v>
                </c:pt>
                <c:pt idx="1060">
                  <c:v>0.7178532</c:v>
                </c:pt>
                <c:pt idx="1062">
                  <c:v>0.7359324</c:v>
                </c:pt>
                <c:pt idx="1063">
                  <c:v>0.7359324</c:v>
                </c:pt>
                <c:pt idx="1065">
                  <c:v>0.7540116</c:v>
                </c:pt>
                <c:pt idx="1066">
                  <c:v>0.7540116</c:v>
                </c:pt>
                <c:pt idx="1068">
                  <c:v>0.7720909</c:v>
                </c:pt>
                <c:pt idx="1069">
                  <c:v>0.7720909</c:v>
                </c:pt>
                <c:pt idx="1071">
                  <c:v>0.7901701</c:v>
                </c:pt>
                <c:pt idx="1072">
                  <c:v>0.7901701</c:v>
                </c:pt>
                <c:pt idx="1074">
                  <c:v>0.8082494</c:v>
                </c:pt>
                <c:pt idx="1075">
                  <c:v>0.8082494</c:v>
                </c:pt>
                <c:pt idx="1077">
                  <c:v>0.8263286</c:v>
                </c:pt>
                <c:pt idx="1078">
                  <c:v>0.8263286</c:v>
                </c:pt>
                <c:pt idx="1080">
                  <c:v>1.0975172</c:v>
                </c:pt>
                <c:pt idx="1081">
                  <c:v>1.0975172</c:v>
                </c:pt>
                <c:pt idx="1083">
                  <c:v>1.1155964</c:v>
                </c:pt>
                <c:pt idx="1084">
                  <c:v>1.1155964</c:v>
                </c:pt>
                <c:pt idx="1086">
                  <c:v>1.1336757</c:v>
                </c:pt>
                <c:pt idx="1087">
                  <c:v>1.1336757</c:v>
                </c:pt>
                <c:pt idx="1089">
                  <c:v>1.1517549</c:v>
                </c:pt>
                <c:pt idx="1090">
                  <c:v>1.1517549</c:v>
                </c:pt>
                <c:pt idx="1092">
                  <c:v>1.1698342</c:v>
                </c:pt>
                <c:pt idx="1093">
                  <c:v>1.1698342</c:v>
                </c:pt>
                <c:pt idx="1095">
                  <c:v>1.1879134</c:v>
                </c:pt>
                <c:pt idx="1096">
                  <c:v>1.1879134</c:v>
                </c:pt>
                <c:pt idx="1098">
                  <c:v>1.2059926</c:v>
                </c:pt>
                <c:pt idx="1099">
                  <c:v>1.2059926</c:v>
                </c:pt>
                <c:pt idx="1101">
                  <c:v>0.0489213</c:v>
                </c:pt>
                <c:pt idx="1102">
                  <c:v>0.0489213</c:v>
                </c:pt>
                <c:pt idx="1104">
                  <c:v>0.0670005</c:v>
                </c:pt>
                <c:pt idx="1105">
                  <c:v>0.0670005</c:v>
                </c:pt>
                <c:pt idx="1107">
                  <c:v>0.0850797</c:v>
                </c:pt>
                <c:pt idx="1108">
                  <c:v>0.0850797</c:v>
                </c:pt>
                <c:pt idx="1110">
                  <c:v>0.103159</c:v>
                </c:pt>
                <c:pt idx="1111">
                  <c:v>0.103159</c:v>
                </c:pt>
                <c:pt idx="1113">
                  <c:v>0.8082494</c:v>
                </c:pt>
                <c:pt idx="1114">
                  <c:v>0.8082494</c:v>
                </c:pt>
                <c:pt idx="1116">
                  <c:v>0.8263286</c:v>
                </c:pt>
                <c:pt idx="1117">
                  <c:v>0.8263286</c:v>
                </c:pt>
                <c:pt idx="1119">
                  <c:v>0.8444078</c:v>
                </c:pt>
                <c:pt idx="1120">
                  <c:v>0.8444078</c:v>
                </c:pt>
                <c:pt idx="1122">
                  <c:v>0.8624871</c:v>
                </c:pt>
                <c:pt idx="1123">
                  <c:v>0.8624871</c:v>
                </c:pt>
                <c:pt idx="1125">
                  <c:v>0.8805663</c:v>
                </c:pt>
                <c:pt idx="1126">
                  <c:v>0.8805663</c:v>
                </c:pt>
                <c:pt idx="1128">
                  <c:v>0.8986456</c:v>
                </c:pt>
                <c:pt idx="1129">
                  <c:v>0.8986456</c:v>
                </c:pt>
                <c:pt idx="1131">
                  <c:v>0.9167248</c:v>
                </c:pt>
                <c:pt idx="1132">
                  <c:v>0.9167248</c:v>
                </c:pt>
                <c:pt idx="1134">
                  <c:v>0.934804</c:v>
                </c:pt>
                <c:pt idx="1135">
                  <c:v>0.934804</c:v>
                </c:pt>
                <c:pt idx="1137">
                  <c:v>0.934804</c:v>
                </c:pt>
                <c:pt idx="1138">
                  <c:v>0.934804</c:v>
                </c:pt>
                <c:pt idx="1140">
                  <c:v>0.9528833</c:v>
                </c:pt>
                <c:pt idx="1141">
                  <c:v>0.9528833</c:v>
                </c:pt>
                <c:pt idx="1143">
                  <c:v>0.9528833</c:v>
                </c:pt>
                <c:pt idx="1144">
                  <c:v>0.9528833</c:v>
                </c:pt>
                <c:pt idx="1146">
                  <c:v>0.9709625</c:v>
                </c:pt>
                <c:pt idx="1147">
                  <c:v>0.9709625</c:v>
                </c:pt>
                <c:pt idx="1149">
                  <c:v>0.9890418</c:v>
                </c:pt>
                <c:pt idx="1150">
                  <c:v>0.9890418</c:v>
                </c:pt>
                <c:pt idx="1152">
                  <c:v>1.007121</c:v>
                </c:pt>
                <c:pt idx="1153">
                  <c:v>1.007121</c:v>
                </c:pt>
                <c:pt idx="1155">
                  <c:v>1.007121</c:v>
                </c:pt>
                <c:pt idx="1156">
                  <c:v>1.007121</c:v>
                </c:pt>
                <c:pt idx="1158">
                  <c:v>1.0252002</c:v>
                </c:pt>
                <c:pt idx="1159">
                  <c:v>1.0252002</c:v>
                </c:pt>
                <c:pt idx="1161">
                  <c:v>1.0432795</c:v>
                </c:pt>
                <c:pt idx="1162">
                  <c:v>1.0432795</c:v>
                </c:pt>
                <c:pt idx="1164">
                  <c:v>1.0613587</c:v>
                </c:pt>
                <c:pt idx="1165">
                  <c:v>1.0613587</c:v>
                </c:pt>
                <c:pt idx="1167">
                  <c:v>0.9709625</c:v>
                </c:pt>
                <c:pt idx="1168">
                  <c:v>0.9709625</c:v>
                </c:pt>
                <c:pt idx="1170">
                  <c:v>0.9890418</c:v>
                </c:pt>
                <c:pt idx="1171">
                  <c:v>0.9890418</c:v>
                </c:pt>
                <c:pt idx="1173">
                  <c:v>1.007121</c:v>
                </c:pt>
                <c:pt idx="1174">
                  <c:v>1.007121</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0.9709625</c:v>
                </c:pt>
                <c:pt idx="1546">
                  <c:v>0.9709625</c:v>
                </c:pt>
                <c:pt idx="1548">
                  <c:v>0.9890418</c:v>
                </c:pt>
                <c:pt idx="1549">
                  <c:v>0.9890418</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0.7359324</c:v>
                </c:pt>
                <c:pt idx="1639">
                  <c:v>0.7359324</c:v>
                </c:pt>
                <c:pt idx="1641">
                  <c:v>0.7540116</c:v>
                </c:pt>
                <c:pt idx="1642">
                  <c:v>0.7540116</c:v>
                </c:pt>
                <c:pt idx="1644">
                  <c:v>0.7720909</c:v>
                </c:pt>
                <c:pt idx="1645">
                  <c:v>0.7720909</c:v>
                </c:pt>
                <c:pt idx="1647">
                  <c:v>0.7901701</c:v>
                </c:pt>
                <c:pt idx="1648">
                  <c:v>0.7901701</c:v>
                </c:pt>
                <c:pt idx="1650">
                  <c:v>0.8082494</c:v>
                </c:pt>
                <c:pt idx="1651">
                  <c:v>0.8082494</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0.3924268</c:v>
                </c:pt>
                <c:pt idx="1738">
                  <c:v>0.3924268</c:v>
                </c:pt>
                <c:pt idx="1740">
                  <c:v>0.4285853</c:v>
                </c:pt>
                <c:pt idx="1741">
                  <c:v>0.4285853</c:v>
                </c:pt>
                <c:pt idx="1743">
                  <c:v>0.5009023</c:v>
                </c:pt>
                <c:pt idx="1744">
                  <c:v>0.5009023</c:v>
                </c:pt>
                <c:pt idx="1746">
                  <c:v>0.5189815</c:v>
                </c:pt>
                <c:pt idx="1747">
                  <c:v>0.5189815</c:v>
                </c:pt>
                <c:pt idx="1749">
                  <c:v>0.5189815</c:v>
                </c:pt>
                <c:pt idx="1750">
                  <c:v>0.5189815</c:v>
                </c:pt>
                <c:pt idx="1752">
                  <c:v>0.5370608</c:v>
                </c:pt>
                <c:pt idx="1753">
                  <c:v>0.5370608</c:v>
                </c:pt>
                <c:pt idx="1755">
                  <c:v>0.5370608</c:v>
                </c:pt>
                <c:pt idx="1756">
                  <c:v>0.5370608</c:v>
                </c:pt>
                <c:pt idx="1758">
                  <c:v>0.55514</c:v>
                </c:pt>
                <c:pt idx="1759">
                  <c:v>0.55514</c:v>
                </c:pt>
                <c:pt idx="1761">
                  <c:v>0.55514</c:v>
                </c:pt>
                <c:pt idx="1762">
                  <c:v>0.55514</c:v>
                </c:pt>
                <c:pt idx="1764">
                  <c:v>0.5732192</c:v>
                </c:pt>
                <c:pt idx="1765">
                  <c:v>0.5732192</c:v>
                </c:pt>
                <c:pt idx="1767">
                  <c:v>0.5732192</c:v>
                </c:pt>
                <c:pt idx="1768">
                  <c:v>0.5732192</c:v>
                </c:pt>
                <c:pt idx="1770">
                  <c:v>0.5912985</c:v>
                </c:pt>
                <c:pt idx="1771">
                  <c:v>0.5912985</c:v>
                </c:pt>
                <c:pt idx="1773">
                  <c:v>0.5912985</c:v>
                </c:pt>
                <c:pt idx="1774">
                  <c:v>0.5912985</c:v>
                </c:pt>
                <c:pt idx="1776">
                  <c:v>0.5912985</c:v>
                </c:pt>
                <c:pt idx="1777">
                  <c:v>0.5912985</c:v>
                </c:pt>
                <c:pt idx="1779">
                  <c:v>0.6093777</c:v>
                </c:pt>
                <c:pt idx="1780">
                  <c:v>0.6093777</c:v>
                </c:pt>
                <c:pt idx="1782">
                  <c:v>0.627457</c:v>
                </c:pt>
                <c:pt idx="1783">
                  <c:v>0.627457</c:v>
                </c:pt>
                <c:pt idx="1785">
                  <c:v>0.6455362</c:v>
                </c:pt>
                <c:pt idx="1786">
                  <c:v>0.6455362</c:v>
                </c:pt>
                <c:pt idx="1788">
                  <c:v>0.6636154</c:v>
                </c:pt>
                <c:pt idx="1789">
                  <c:v>0.6636154</c:v>
                </c:pt>
                <c:pt idx="1791">
                  <c:v>0.6816947</c:v>
                </c:pt>
                <c:pt idx="1792">
                  <c:v>0.6816947</c:v>
                </c:pt>
                <c:pt idx="1794">
                  <c:v>0.6997739</c:v>
                </c:pt>
                <c:pt idx="1795">
                  <c:v>0.6997739</c:v>
                </c:pt>
                <c:pt idx="1797">
                  <c:v>0.7178532</c:v>
                </c:pt>
                <c:pt idx="1798">
                  <c:v>0.7178532</c:v>
                </c:pt>
                <c:pt idx="1800">
                  <c:v>0.7359324</c:v>
                </c:pt>
                <c:pt idx="1801">
                  <c:v>0.7359324</c:v>
                </c:pt>
                <c:pt idx="1803">
                  <c:v>0.7359324</c:v>
                </c:pt>
                <c:pt idx="1804">
                  <c:v>0.7359324</c:v>
                </c:pt>
                <c:pt idx="1806">
                  <c:v>0.7540116</c:v>
                </c:pt>
                <c:pt idx="1807">
                  <c:v>0.7540116</c:v>
                </c:pt>
                <c:pt idx="1809">
                  <c:v>0.7540116</c:v>
                </c:pt>
                <c:pt idx="1810">
                  <c:v>0.7540116</c:v>
                </c:pt>
                <c:pt idx="1812">
                  <c:v>0.7720909</c:v>
                </c:pt>
                <c:pt idx="1813">
                  <c:v>0.7720909</c:v>
                </c:pt>
                <c:pt idx="1815">
                  <c:v>0.7901701</c:v>
                </c:pt>
                <c:pt idx="1816">
                  <c:v>0.7901701</c:v>
                </c:pt>
                <c:pt idx="1818">
                  <c:v>0.8082494</c:v>
                </c:pt>
                <c:pt idx="1819">
                  <c:v>0.8082494</c:v>
                </c:pt>
                <c:pt idx="1821">
                  <c:v>0.8082494</c:v>
                </c:pt>
                <c:pt idx="1822">
                  <c:v>0.8082494</c:v>
                </c:pt>
                <c:pt idx="1824">
                  <c:v>0.8263286</c:v>
                </c:pt>
                <c:pt idx="1825">
                  <c:v>0.8263286</c:v>
                </c:pt>
                <c:pt idx="1827">
                  <c:v>0.8263286</c:v>
                </c:pt>
                <c:pt idx="1828">
                  <c:v>0.8263286</c:v>
                </c:pt>
                <c:pt idx="1830">
                  <c:v>0.8444078</c:v>
                </c:pt>
                <c:pt idx="1831">
                  <c:v>0.8444078</c:v>
                </c:pt>
                <c:pt idx="1833">
                  <c:v>0.8444078</c:v>
                </c:pt>
                <c:pt idx="1834">
                  <c:v>0.8444078</c:v>
                </c:pt>
                <c:pt idx="1836">
                  <c:v>0.8624871</c:v>
                </c:pt>
                <c:pt idx="1837">
                  <c:v>0.8624871</c:v>
                </c:pt>
                <c:pt idx="1839">
                  <c:v>0.8624871</c:v>
                </c:pt>
                <c:pt idx="1840">
                  <c:v>0.8624871</c:v>
                </c:pt>
                <c:pt idx="1842">
                  <c:v>0.8805663</c:v>
                </c:pt>
                <c:pt idx="1843">
                  <c:v>0.8805663</c:v>
                </c:pt>
                <c:pt idx="1845">
                  <c:v>0.8805663</c:v>
                </c:pt>
                <c:pt idx="1846">
                  <c:v>0.8805663</c:v>
                </c:pt>
                <c:pt idx="1848">
                  <c:v>0.8986456</c:v>
                </c:pt>
                <c:pt idx="1849">
                  <c:v>0.8986456</c:v>
                </c:pt>
                <c:pt idx="1851">
                  <c:v>0.8986456</c:v>
                </c:pt>
                <c:pt idx="1852">
                  <c:v>0.8986456</c:v>
                </c:pt>
                <c:pt idx="1854">
                  <c:v>0.8986456</c:v>
                </c:pt>
                <c:pt idx="1855">
                  <c:v>0.8986456</c:v>
                </c:pt>
                <c:pt idx="1857">
                  <c:v>0.9167248</c:v>
                </c:pt>
                <c:pt idx="1858">
                  <c:v>0.9167248</c:v>
                </c:pt>
                <c:pt idx="1860">
                  <c:v>1.0252002</c:v>
                </c:pt>
                <c:pt idx="1861">
                  <c:v>1.0252002</c:v>
                </c:pt>
                <c:pt idx="1863">
                  <c:v>1.0252002</c:v>
                </c:pt>
                <c:pt idx="1864">
                  <c:v>1.0252002</c:v>
                </c:pt>
                <c:pt idx="1866">
                  <c:v>1.0432795</c:v>
                </c:pt>
                <c:pt idx="1867">
                  <c:v>1.0432795</c:v>
                </c:pt>
                <c:pt idx="1869">
                  <c:v>1.0432795</c:v>
                </c:pt>
                <c:pt idx="1870">
                  <c:v>1.0432795</c:v>
                </c:pt>
                <c:pt idx="1872">
                  <c:v>1.0613587</c:v>
                </c:pt>
                <c:pt idx="1873">
                  <c:v>1.0613587</c:v>
                </c:pt>
                <c:pt idx="1875">
                  <c:v>1.0613587</c:v>
                </c:pt>
                <c:pt idx="1876">
                  <c:v>1.0613587</c:v>
                </c:pt>
                <c:pt idx="1878">
                  <c:v>1.079438</c:v>
                </c:pt>
                <c:pt idx="1879">
                  <c:v>1.079438</c:v>
                </c:pt>
                <c:pt idx="1881">
                  <c:v>1.079438</c:v>
                </c:pt>
                <c:pt idx="1882">
                  <c:v>1.079438</c:v>
                </c:pt>
                <c:pt idx="1884">
                  <c:v>1.079438</c:v>
                </c:pt>
                <c:pt idx="1885">
                  <c:v>1.079438</c:v>
                </c:pt>
                <c:pt idx="1887">
                  <c:v>1.079438</c:v>
                </c:pt>
                <c:pt idx="1888">
                  <c:v>1.079438</c:v>
                </c:pt>
                <c:pt idx="1890">
                  <c:v>1.0975172</c:v>
                </c:pt>
                <c:pt idx="1891">
                  <c:v>1.0975172</c:v>
                </c:pt>
                <c:pt idx="1893">
                  <c:v>1.0975172</c:v>
                </c:pt>
                <c:pt idx="1894">
                  <c:v>1.0975172</c:v>
                </c:pt>
                <c:pt idx="1896">
                  <c:v>1.0975172</c:v>
                </c:pt>
                <c:pt idx="1897">
                  <c:v>1.0975172</c:v>
                </c:pt>
                <c:pt idx="1899">
                  <c:v>1.1155964</c:v>
                </c:pt>
                <c:pt idx="1900">
                  <c:v>1.1155964</c:v>
                </c:pt>
                <c:pt idx="1902">
                  <c:v>1.1336757</c:v>
                </c:pt>
                <c:pt idx="1903">
                  <c:v>1.1336757</c:v>
                </c:pt>
                <c:pt idx="1905">
                  <c:v>1.1336757</c:v>
                </c:pt>
                <c:pt idx="1906">
                  <c:v>1.1336757</c:v>
                </c:pt>
                <c:pt idx="1908">
                  <c:v>1.1336757</c:v>
                </c:pt>
                <c:pt idx="1909">
                  <c:v>1.1336757</c:v>
                </c:pt>
                <c:pt idx="1911">
                  <c:v>1.1517549</c:v>
                </c:pt>
                <c:pt idx="1912">
                  <c:v>1.1517549</c:v>
                </c:pt>
                <c:pt idx="1914">
                  <c:v>1.1698342</c:v>
                </c:pt>
                <c:pt idx="1915">
                  <c:v>1.1698342</c:v>
                </c:pt>
                <c:pt idx="1917">
                  <c:v>1.1698342</c:v>
                </c:pt>
                <c:pt idx="1918">
                  <c:v>1.1698342</c:v>
                </c:pt>
                <c:pt idx="1920">
                  <c:v>1.1879134</c:v>
                </c:pt>
                <c:pt idx="1921">
                  <c:v>1.1879134</c:v>
                </c:pt>
                <c:pt idx="1923">
                  <c:v>1.2059926</c:v>
                </c:pt>
                <c:pt idx="1924">
                  <c:v>1.2059926</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numCache>
            </c:numRef>
          </c:yVal>
        </c:ser>
        <c:ser>
          <c:idx val="3"/>
          <c:order val="3"/>
          <c:tx>
            <c:v>Above benchmark</c:v>
          </c:tx>
          <c:spPr>
            <a:ln cap="flat" w="38100">
              <a:solidFill>
                <a:srgbClr val="7C9CC0"/>
              </a:solidFill>
            </a:ln>
          </c:spPr>
          <c:marker>
            <c:symbol val="none"/>
          </c:marker>
          <c:xVal>
            <c:numRef>
              <c:f>'Map Fill'!$A$4618:$A$10109</c:f>
              <c:numCache>
                <c:formatCode>General</c:formatCode>
                <c:ptCount val="5492"/>
                <c:pt idx="0">
                  <c:v>0.7517929</c:v>
                </c:pt>
                <c:pt idx="1">
                  <c:v>0.7969908999999999</c:v>
                </c:pt>
                <c:pt idx="3">
                  <c:v>0.7819249</c:v>
                </c:pt>
                <c:pt idx="4">
                  <c:v>0.8030173</c:v>
                </c:pt>
                <c:pt idx="6">
                  <c:v>0.7909645</c:v>
                </c:pt>
                <c:pt idx="7">
                  <c:v>0.8060305</c:v>
                </c:pt>
                <c:pt idx="9">
                  <c:v>-0.7909645</c:v>
                </c:pt>
                <c:pt idx="10">
                  <c:v>-0.7789117</c:v>
                </c:pt>
                <c:pt idx="12">
                  <c:v>-0.8241096999999999</c:v>
                </c:pt>
                <c:pt idx="13">
                  <c:v>-0.8150701</c:v>
                </c:pt>
                <c:pt idx="15">
                  <c:v>-0.8843736</c:v>
                </c:pt>
                <c:pt idx="16">
                  <c:v>-0.8452021</c:v>
                </c:pt>
                <c:pt idx="18">
                  <c:v>-0.905466</c:v>
                </c:pt>
                <c:pt idx="19">
                  <c:v>-0.8512285000000001</c:v>
                </c:pt>
                <c:pt idx="21">
                  <c:v>-0.9114924</c:v>
                </c:pt>
                <c:pt idx="22">
                  <c:v>-0.8421889</c:v>
                </c:pt>
                <c:pt idx="24">
                  <c:v>-0.9114924</c:v>
                </c:pt>
                <c:pt idx="25">
                  <c:v>-0.8331493</c:v>
                </c:pt>
                <c:pt idx="27">
                  <c:v>-0.9114924</c:v>
                </c:pt>
                <c:pt idx="28">
                  <c:v>-0.8512285000000001</c:v>
                </c:pt>
                <c:pt idx="30">
                  <c:v>-0.9175188</c:v>
                </c:pt>
                <c:pt idx="31">
                  <c:v>-0.8662945</c:v>
                </c:pt>
                <c:pt idx="33">
                  <c:v>-0.9175188</c:v>
                </c:pt>
                <c:pt idx="34">
                  <c:v>-0.8452021</c:v>
                </c:pt>
                <c:pt idx="36">
                  <c:v>-0.9325848</c:v>
                </c:pt>
                <c:pt idx="37">
                  <c:v>-0.8512285000000001</c:v>
                </c:pt>
                <c:pt idx="39">
                  <c:v>-0.9446376</c:v>
                </c:pt>
                <c:pt idx="40">
                  <c:v>-0.8331493</c:v>
                </c:pt>
                <c:pt idx="42">
                  <c:v>-0.9476508</c:v>
                </c:pt>
                <c:pt idx="43">
                  <c:v>-0.8602681</c:v>
                </c:pt>
                <c:pt idx="45">
                  <c:v>-0.9536772</c:v>
                </c:pt>
                <c:pt idx="46">
                  <c:v>-0.8271229</c:v>
                </c:pt>
                <c:pt idx="48">
                  <c:v>-0.9566904000000001</c:v>
                </c:pt>
                <c:pt idx="49">
                  <c:v>-0.8331493</c:v>
                </c:pt>
                <c:pt idx="51">
                  <c:v>-0.950664</c:v>
                </c:pt>
                <c:pt idx="52">
                  <c:v>-0.7879513</c:v>
                </c:pt>
                <c:pt idx="54">
                  <c:v>-0.9627168</c:v>
                </c:pt>
                <c:pt idx="55">
                  <c:v>-0.7758985</c:v>
                </c:pt>
                <c:pt idx="57">
                  <c:v>-0.9627168</c:v>
                </c:pt>
                <c:pt idx="58">
                  <c:v>-0.7758985</c:v>
                </c:pt>
                <c:pt idx="60">
                  <c:v>-0.9627168</c:v>
                </c:pt>
                <c:pt idx="61">
                  <c:v>-0.7849381</c:v>
                </c:pt>
                <c:pt idx="63">
                  <c:v>-0.9597036</c:v>
                </c:pt>
                <c:pt idx="64">
                  <c:v>-0.8060305</c:v>
                </c:pt>
                <c:pt idx="66">
                  <c:v>-0.96573</c:v>
                </c:pt>
                <c:pt idx="67">
                  <c:v>-0.8090437</c:v>
                </c:pt>
                <c:pt idx="69">
                  <c:v>-0.9747696</c:v>
                </c:pt>
                <c:pt idx="70">
                  <c:v>-0.8090437</c:v>
                </c:pt>
                <c:pt idx="72">
                  <c:v>-0.9838092000000001</c:v>
                </c:pt>
                <c:pt idx="73">
                  <c:v>-0.8120569</c:v>
                </c:pt>
                <c:pt idx="75">
                  <c:v>-0.980796</c:v>
                </c:pt>
                <c:pt idx="76">
                  <c:v>-0.8120569</c:v>
                </c:pt>
                <c:pt idx="78">
                  <c:v>-0.9838092000000001</c:v>
                </c:pt>
                <c:pt idx="79">
                  <c:v>-0.8030173</c:v>
                </c:pt>
                <c:pt idx="81">
                  <c:v>-0.9838092000000001</c:v>
                </c:pt>
                <c:pt idx="82">
                  <c:v>-0.7939777</c:v>
                </c:pt>
                <c:pt idx="84">
                  <c:v>-0.980796</c:v>
                </c:pt>
                <c:pt idx="85">
                  <c:v>-0.7789117</c:v>
                </c:pt>
                <c:pt idx="87">
                  <c:v>-0.9747696</c:v>
                </c:pt>
                <c:pt idx="88">
                  <c:v>-0.8331493</c:v>
                </c:pt>
                <c:pt idx="90">
                  <c:v>-0.7819249</c:v>
                </c:pt>
                <c:pt idx="91">
                  <c:v>-0.7668589</c:v>
                </c:pt>
                <c:pt idx="93">
                  <c:v>-0.9777828</c:v>
                </c:pt>
                <c:pt idx="94">
                  <c:v>-0.8271229</c:v>
                </c:pt>
                <c:pt idx="96">
                  <c:v>-0.7789117</c:v>
                </c:pt>
                <c:pt idx="97">
                  <c:v>-0.7758985</c:v>
                </c:pt>
                <c:pt idx="99">
                  <c:v>-0.980796</c:v>
                </c:pt>
                <c:pt idx="100">
                  <c:v>-0.8482153</c:v>
                </c:pt>
                <c:pt idx="102">
                  <c:v>-0.9687432</c:v>
                </c:pt>
                <c:pt idx="103">
                  <c:v>-0.8783473000000001</c:v>
                </c:pt>
                <c:pt idx="105">
                  <c:v>-0.9687432</c:v>
                </c:pt>
                <c:pt idx="106">
                  <c:v>-0.8964264</c:v>
                </c:pt>
                <c:pt idx="108">
                  <c:v>-0.9627168</c:v>
                </c:pt>
                <c:pt idx="109">
                  <c:v>-0.9536772</c:v>
                </c:pt>
                <c:pt idx="111">
                  <c:v>0.1220345</c:v>
                </c:pt>
                <c:pt idx="112">
                  <c:v>0.2064041</c:v>
                </c:pt>
                <c:pt idx="114">
                  <c:v>0.1672325</c:v>
                </c:pt>
                <c:pt idx="115">
                  <c:v>0.2094173</c:v>
                </c:pt>
                <c:pt idx="117">
                  <c:v>1.908861</c:v>
                </c:pt>
                <c:pt idx="118">
                  <c:v>1.938993</c:v>
                </c:pt>
                <c:pt idx="120">
                  <c:v>1.9148874</c:v>
                </c:pt>
                <c:pt idx="121">
                  <c:v>1.9570722</c:v>
                </c:pt>
                <c:pt idx="123">
                  <c:v>1.9148874</c:v>
                </c:pt>
                <c:pt idx="124">
                  <c:v>1.938993</c:v>
                </c:pt>
                <c:pt idx="126">
                  <c:v>1.9510458</c:v>
                </c:pt>
                <c:pt idx="127">
                  <c:v>1.9781646</c:v>
                </c:pt>
                <c:pt idx="129">
                  <c:v>1.8968082</c:v>
                </c:pt>
                <c:pt idx="130">
                  <c:v>2.0293889</c:v>
                </c:pt>
                <c:pt idx="132">
                  <c:v>1.9028346</c:v>
                </c:pt>
                <c:pt idx="133">
                  <c:v>2.0414417</c:v>
                </c:pt>
                <c:pt idx="135">
                  <c:v>1.893795</c:v>
                </c:pt>
                <c:pt idx="136">
                  <c:v>2.0595209</c:v>
                </c:pt>
                <c:pt idx="138">
                  <c:v>1.5924752</c:v>
                </c:pt>
                <c:pt idx="139">
                  <c:v>1.6436996</c:v>
                </c:pt>
                <c:pt idx="141">
                  <c:v>1.863663</c:v>
                </c:pt>
                <c:pt idx="142">
                  <c:v>1.8727026</c:v>
                </c:pt>
                <c:pt idx="144">
                  <c:v>1.893795</c:v>
                </c:pt>
                <c:pt idx="145">
                  <c:v>2.0776001</c:v>
                </c:pt>
                <c:pt idx="147">
                  <c:v>1.6015148</c:v>
                </c:pt>
                <c:pt idx="148">
                  <c:v>1.7160163</c:v>
                </c:pt>
                <c:pt idx="150">
                  <c:v>1.8666762</c:v>
                </c:pt>
                <c:pt idx="151">
                  <c:v>1.8998214</c:v>
                </c:pt>
                <c:pt idx="153">
                  <c:v>1.908861</c:v>
                </c:pt>
                <c:pt idx="154">
                  <c:v>2.0956793</c:v>
                </c:pt>
                <c:pt idx="156">
                  <c:v>1.6105544</c:v>
                </c:pt>
                <c:pt idx="157">
                  <c:v>1.7461483</c:v>
                </c:pt>
                <c:pt idx="159">
                  <c:v>1.863663</c:v>
                </c:pt>
                <c:pt idx="160">
                  <c:v>2.1197849</c:v>
                </c:pt>
                <c:pt idx="162">
                  <c:v>1.6165808</c:v>
                </c:pt>
                <c:pt idx="163">
                  <c:v>2.1348509</c:v>
                </c:pt>
                <c:pt idx="165">
                  <c:v>1.6165808</c:v>
                </c:pt>
                <c:pt idx="166">
                  <c:v>2.1469037</c:v>
                </c:pt>
                <c:pt idx="168">
                  <c:v>1.6226072</c:v>
                </c:pt>
                <c:pt idx="169">
                  <c:v>2.1589565</c:v>
                </c:pt>
                <c:pt idx="171">
                  <c:v>1.6226072</c:v>
                </c:pt>
                <c:pt idx="172">
                  <c:v>2.1710092</c:v>
                </c:pt>
                <c:pt idx="174">
                  <c:v>1.6226072</c:v>
                </c:pt>
                <c:pt idx="175">
                  <c:v>2.1770356</c:v>
                </c:pt>
                <c:pt idx="177">
                  <c:v>1.6226072</c:v>
                </c:pt>
                <c:pt idx="178">
                  <c:v>2.183062</c:v>
                </c:pt>
                <c:pt idx="180">
                  <c:v>1.6376732</c:v>
                </c:pt>
                <c:pt idx="181">
                  <c:v>2.1890884</c:v>
                </c:pt>
                <c:pt idx="183">
                  <c:v>1.63466</c:v>
                </c:pt>
                <c:pt idx="184">
                  <c:v>2.1890884</c:v>
                </c:pt>
                <c:pt idx="186">
                  <c:v>1.6376732</c:v>
                </c:pt>
                <c:pt idx="187">
                  <c:v>2.1800488</c:v>
                </c:pt>
                <c:pt idx="189">
                  <c:v>1.6467128</c:v>
                </c:pt>
                <c:pt idx="190">
                  <c:v>2.1800488</c:v>
                </c:pt>
                <c:pt idx="192">
                  <c:v>1.664792</c:v>
                </c:pt>
                <c:pt idx="193">
                  <c:v>2.167996</c:v>
                </c:pt>
                <c:pt idx="195">
                  <c:v>1.6888975</c:v>
                </c:pt>
                <c:pt idx="196">
                  <c:v>2.167996</c:v>
                </c:pt>
                <c:pt idx="198">
                  <c:v>1.7371087</c:v>
                </c:pt>
                <c:pt idx="199">
                  <c:v>2.1649828</c:v>
                </c:pt>
                <c:pt idx="201">
                  <c:v>1.7792935</c:v>
                </c:pt>
                <c:pt idx="202">
                  <c:v>2.1469037</c:v>
                </c:pt>
                <c:pt idx="204">
                  <c:v>1.7943595</c:v>
                </c:pt>
                <c:pt idx="205">
                  <c:v>2.1408773</c:v>
                </c:pt>
                <c:pt idx="207">
                  <c:v>1.8003859</c:v>
                </c:pt>
                <c:pt idx="208">
                  <c:v>2.0474681</c:v>
                </c:pt>
                <c:pt idx="210">
                  <c:v>2.0745869</c:v>
                </c:pt>
                <c:pt idx="211">
                  <c:v>2.1469037</c:v>
                </c:pt>
                <c:pt idx="213">
                  <c:v>1.8244915</c:v>
                </c:pt>
                <c:pt idx="214">
                  <c:v>2.0293889</c:v>
                </c:pt>
                <c:pt idx="216">
                  <c:v>2.0836265</c:v>
                </c:pt>
                <c:pt idx="217">
                  <c:v>2.1438905</c:v>
                </c:pt>
                <c:pt idx="219">
                  <c:v>1.8395575</c:v>
                </c:pt>
                <c:pt idx="220">
                  <c:v>2.0113097</c:v>
                </c:pt>
                <c:pt idx="222">
                  <c:v>2.0926661</c:v>
                </c:pt>
                <c:pt idx="223">
                  <c:v>2.1438905</c:v>
                </c:pt>
                <c:pt idx="225">
                  <c:v>1.8576366</c:v>
                </c:pt>
                <c:pt idx="226">
                  <c:v>1.893795</c:v>
                </c:pt>
                <c:pt idx="228">
                  <c:v>1.9179006</c:v>
                </c:pt>
                <c:pt idx="229">
                  <c:v>2.0052833</c:v>
                </c:pt>
                <c:pt idx="231">
                  <c:v>2.0986925</c:v>
                </c:pt>
                <c:pt idx="232">
                  <c:v>2.1438905</c:v>
                </c:pt>
                <c:pt idx="234">
                  <c:v>1.9269402</c:v>
                </c:pt>
                <c:pt idx="235">
                  <c:v>2.0173361</c:v>
                </c:pt>
                <c:pt idx="237">
                  <c:v>2.1017057</c:v>
                </c:pt>
                <c:pt idx="238">
                  <c:v>2.1288245</c:v>
                </c:pt>
                <c:pt idx="240">
                  <c:v>1.938993</c:v>
                </c:pt>
                <c:pt idx="241">
                  <c:v>2.0293889</c:v>
                </c:pt>
                <c:pt idx="243">
                  <c:v>2.1077321</c:v>
                </c:pt>
                <c:pt idx="244">
                  <c:v>2.1318377</c:v>
                </c:pt>
                <c:pt idx="246">
                  <c:v>1.9751514</c:v>
                </c:pt>
                <c:pt idx="247">
                  <c:v>1.9932306</c:v>
                </c:pt>
                <c:pt idx="249">
                  <c:v>2.1137585</c:v>
                </c:pt>
                <c:pt idx="250">
                  <c:v>2.1288245</c:v>
                </c:pt>
                <c:pt idx="252">
                  <c:v>2.1197849</c:v>
                </c:pt>
                <c:pt idx="253">
                  <c:v>2.1258113</c:v>
                </c:pt>
                <c:pt idx="255">
                  <c:v>-0.7397401</c:v>
                </c:pt>
                <c:pt idx="256">
                  <c:v>-0.7337137</c:v>
                </c:pt>
                <c:pt idx="258">
                  <c:v>-0.7427532999999999</c:v>
                </c:pt>
                <c:pt idx="259">
                  <c:v>-0.7307005</c:v>
                </c:pt>
                <c:pt idx="261">
                  <c:v>-0.7608325</c:v>
                </c:pt>
                <c:pt idx="262">
                  <c:v>-0.7156346</c:v>
                </c:pt>
                <c:pt idx="264">
                  <c:v>-0.7909645</c:v>
                </c:pt>
                <c:pt idx="265">
                  <c:v>-0.7096082</c:v>
                </c:pt>
                <c:pt idx="267">
                  <c:v>-0.8000041</c:v>
                </c:pt>
                <c:pt idx="268">
                  <c:v>-0.7035818</c:v>
                </c:pt>
                <c:pt idx="270">
                  <c:v>-0.7909645</c:v>
                </c:pt>
                <c:pt idx="271">
                  <c:v>-0.6915289999999999</c:v>
                </c:pt>
                <c:pt idx="273">
                  <c:v>-0.7758985</c:v>
                </c:pt>
                <c:pt idx="274">
                  <c:v>-0.6915289999999999</c:v>
                </c:pt>
                <c:pt idx="276">
                  <c:v>-0.7638457</c:v>
                </c:pt>
                <c:pt idx="277">
                  <c:v>-0.6945422</c:v>
                </c:pt>
                <c:pt idx="279">
                  <c:v>-0.7728853</c:v>
                </c:pt>
                <c:pt idx="280">
                  <c:v>-0.6945422</c:v>
                </c:pt>
                <c:pt idx="282">
                  <c:v>-0.7789117</c:v>
                </c:pt>
                <c:pt idx="283">
                  <c:v>-0.6824894</c:v>
                </c:pt>
                <c:pt idx="285">
                  <c:v>-0.7969908999999999</c:v>
                </c:pt>
                <c:pt idx="286">
                  <c:v>-0.6583838</c:v>
                </c:pt>
                <c:pt idx="288">
                  <c:v>-0.8030173</c:v>
                </c:pt>
                <c:pt idx="289">
                  <c:v>-0.6071594</c:v>
                </c:pt>
                <c:pt idx="291">
                  <c:v>-0.8391757</c:v>
                </c:pt>
                <c:pt idx="292">
                  <c:v>-0.5951066</c:v>
                </c:pt>
                <c:pt idx="294">
                  <c:v>-0.8421889</c:v>
                </c:pt>
                <c:pt idx="295">
                  <c:v>-0.5951066</c:v>
                </c:pt>
                <c:pt idx="297">
                  <c:v>-0.8452021</c:v>
                </c:pt>
                <c:pt idx="298">
                  <c:v>-0.5890802000000001</c:v>
                </c:pt>
                <c:pt idx="300">
                  <c:v>-0.8452021</c:v>
                </c:pt>
                <c:pt idx="301">
                  <c:v>-0.5830538</c:v>
                </c:pt>
                <c:pt idx="303">
                  <c:v>-0.8421889</c:v>
                </c:pt>
                <c:pt idx="304">
                  <c:v>-0.5830538</c:v>
                </c:pt>
                <c:pt idx="306">
                  <c:v>-0.8542417</c:v>
                </c:pt>
                <c:pt idx="307">
                  <c:v>-0.5770274</c:v>
                </c:pt>
                <c:pt idx="309">
                  <c:v>-0.8572549</c:v>
                </c:pt>
                <c:pt idx="310">
                  <c:v>-0.5770274</c:v>
                </c:pt>
                <c:pt idx="312">
                  <c:v>-0.8904</c:v>
                </c:pt>
                <c:pt idx="313">
                  <c:v>-0.5770274</c:v>
                </c:pt>
                <c:pt idx="315">
                  <c:v>-0.8904</c:v>
                </c:pt>
                <c:pt idx="316">
                  <c:v>-0.5770274</c:v>
                </c:pt>
                <c:pt idx="318">
                  <c:v>-0.8964264</c:v>
                </c:pt>
                <c:pt idx="319">
                  <c:v>-0.5800406</c:v>
                </c:pt>
                <c:pt idx="321">
                  <c:v>-0.935598</c:v>
                </c:pt>
                <c:pt idx="322">
                  <c:v>-0.571001</c:v>
                </c:pt>
                <c:pt idx="324">
                  <c:v>-0.96573</c:v>
                </c:pt>
                <c:pt idx="325">
                  <c:v>-0.5589483</c:v>
                </c:pt>
                <c:pt idx="327">
                  <c:v>-1.0500995</c:v>
                </c:pt>
                <c:pt idx="328">
                  <c:v>-1.0410599</c:v>
                </c:pt>
                <c:pt idx="330">
                  <c:v>-1.0290072</c:v>
                </c:pt>
                <c:pt idx="331">
                  <c:v>-1.0199676</c:v>
                </c:pt>
                <c:pt idx="333">
                  <c:v>-0.9717564</c:v>
                </c:pt>
                <c:pt idx="334">
                  <c:v>-0.5529219</c:v>
                </c:pt>
                <c:pt idx="336">
                  <c:v>-1.0500995</c:v>
                </c:pt>
                <c:pt idx="337">
                  <c:v>-0.9988752</c:v>
                </c:pt>
                <c:pt idx="339">
                  <c:v>-0.9747696</c:v>
                </c:pt>
                <c:pt idx="340">
                  <c:v>-0.5408691</c:v>
                </c:pt>
                <c:pt idx="342">
                  <c:v>-1.0922843</c:v>
                </c:pt>
                <c:pt idx="343">
                  <c:v>-0.5288163</c:v>
                </c:pt>
                <c:pt idx="345">
                  <c:v>-1.1013239</c:v>
                </c:pt>
                <c:pt idx="346">
                  <c:v>-0.5258031</c:v>
                </c:pt>
                <c:pt idx="348">
                  <c:v>-1.1043371</c:v>
                </c:pt>
                <c:pt idx="349">
                  <c:v>-0.5227899</c:v>
                </c:pt>
                <c:pt idx="351">
                  <c:v>-1.0952975</c:v>
                </c:pt>
                <c:pt idx="352">
                  <c:v>-0.5258031</c:v>
                </c:pt>
                <c:pt idx="354">
                  <c:v>-1.0922843</c:v>
                </c:pt>
                <c:pt idx="355">
                  <c:v>-0.5288163</c:v>
                </c:pt>
                <c:pt idx="357">
                  <c:v>-1.0802315</c:v>
                </c:pt>
                <c:pt idx="358">
                  <c:v>-0.5619614000000001</c:v>
                </c:pt>
                <c:pt idx="360">
                  <c:v>-1.0470863</c:v>
                </c:pt>
                <c:pt idx="361">
                  <c:v>-0.5770274</c:v>
                </c:pt>
                <c:pt idx="363">
                  <c:v>-1.0440731</c:v>
                </c:pt>
                <c:pt idx="364">
                  <c:v>-0.601133</c:v>
                </c:pt>
                <c:pt idx="366">
                  <c:v>-1.0440731</c:v>
                </c:pt>
                <c:pt idx="367">
                  <c:v>-0.6704366</c:v>
                </c:pt>
                <c:pt idx="369">
                  <c:v>-1.0410599</c:v>
                </c:pt>
                <c:pt idx="370">
                  <c:v>-0.6915289999999999</c:v>
                </c:pt>
                <c:pt idx="372">
                  <c:v>-1.0500995</c:v>
                </c:pt>
                <c:pt idx="373">
                  <c:v>-0.7337137</c:v>
                </c:pt>
                <c:pt idx="375">
                  <c:v>-1.0470863</c:v>
                </c:pt>
                <c:pt idx="376">
                  <c:v>-0.7578193</c:v>
                </c:pt>
                <c:pt idx="378">
                  <c:v>-1.0470863</c:v>
                </c:pt>
                <c:pt idx="379">
                  <c:v>-1.010928</c:v>
                </c:pt>
                <c:pt idx="381">
                  <c:v>-0.9627168</c:v>
                </c:pt>
                <c:pt idx="382">
                  <c:v>-0.8934132</c:v>
                </c:pt>
                <c:pt idx="384">
                  <c:v>-0.8723209</c:v>
                </c:pt>
                <c:pt idx="385">
                  <c:v>-0.7517929</c:v>
                </c:pt>
                <c:pt idx="387">
                  <c:v>-0.9536772</c:v>
                </c:pt>
                <c:pt idx="388">
                  <c:v>-0.8994396</c:v>
                </c:pt>
                <c:pt idx="390">
                  <c:v>-0.8391757</c:v>
                </c:pt>
                <c:pt idx="391">
                  <c:v>-0.8241096999999999</c:v>
                </c:pt>
                <c:pt idx="393">
                  <c:v>-0.7909645</c:v>
                </c:pt>
                <c:pt idx="394">
                  <c:v>-0.7638457</c:v>
                </c:pt>
                <c:pt idx="396">
                  <c:v>-0.96573</c:v>
                </c:pt>
                <c:pt idx="397">
                  <c:v>-0.9024528000000001</c:v>
                </c:pt>
                <c:pt idx="399">
                  <c:v>-0.7819249</c:v>
                </c:pt>
                <c:pt idx="400">
                  <c:v>-0.7668589</c:v>
                </c:pt>
                <c:pt idx="402">
                  <c:v>-0.9295716000000001</c:v>
                </c:pt>
                <c:pt idx="403">
                  <c:v>-0.8964264</c:v>
                </c:pt>
                <c:pt idx="405">
                  <c:v>-0.9084792</c:v>
                </c:pt>
                <c:pt idx="406">
                  <c:v>-0.9024528000000001</c:v>
                </c:pt>
                <c:pt idx="408">
                  <c:v>-1.0922843</c:v>
                </c:pt>
                <c:pt idx="409">
                  <c:v>-1.0802315</c:v>
                </c:pt>
                <c:pt idx="411">
                  <c:v>-1.0772183</c:v>
                </c:pt>
                <c:pt idx="412">
                  <c:v>-1.0320204</c:v>
                </c:pt>
                <c:pt idx="414">
                  <c:v>-1.0651655</c:v>
                </c:pt>
                <c:pt idx="415">
                  <c:v>-0.9928488</c:v>
                </c:pt>
                <c:pt idx="417">
                  <c:v>-0.8572549</c:v>
                </c:pt>
                <c:pt idx="418">
                  <c:v>-0.8391757</c:v>
                </c:pt>
                <c:pt idx="420">
                  <c:v>-1.0621523</c:v>
                </c:pt>
                <c:pt idx="421">
                  <c:v>-0.920532</c:v>
                </c:pt>
                <c:pt idx="423">
                  <c:v>-0.8331493</c:v>
                </c:pt>
                <c:pt idx="424">
                  <c:v>-0.7939777</c:v>
                </c:pt>
                <c:pt idx="426">
                  <c:v>-1.0711919</c:v>
                </c:pt>
                <c:pt idx="427">
                  <c:v>-0.8964264</c:v>
                </c:pt>
                <c:pt idx="429">
                  <c:v>-0.8632813</c:v>
                </c:pt>
                <c:pt idx="430">
                  <c:v>-0.8241096999999999</c:v>
                </c:pt>
                <c:pt idx="432">
                  <c:v>-0.8120569</c:v>
                </c:pt>
                <c:pt idx="433">
                  <c:v>-0.7969908999999999</c:v>
                </c:pt>
                <c:pt idx="435">
                  <c:v>-0.7789117</c:v>
                </c:pt>
                <c:pt idx="436">
                  <c:v>-0.7728853</c:v>
                </c:pt>
                <c:pt idx="438">
                  <c:v>-1.0862579</c:v>
                </c:pt>
                <c:pt idx="439">
                  <c:v>-0.8934132</c:v>
                </c:pt>
                <c:pt idx="441">
                  <c:v>-0.8843736</c:v>
                </c:pt>
                <c:pt idx="442">
                  <c:v>-0.8813604</c:v>
                </c:pt>
                <c:pt idx="444">
                  <c:v>-0.8723209</c:v>
                </c:pt>
                <c:pt idx="445">
                  <c:v>-0.8241096999999999</c:v>
                </c:pt>
                <c:pt idx="447">
                  <c:v>-0.7005686</c:v>
                </c:pt>
                <c:pt idx="448">
                  <c:v>-0.6945422</c:v>
                </c:pt>
                <c:pt idx="450">
                  <c:v>-0.6824894</c:v>
                </c:pt>
                <c:pt idx="451">
                  <c:v>-0.6704366</c:v>
                </c:pt>
                <c:pt idx="453">
                  <c:v>-1.55933</c:v>
                </c:pt>
                <c:pt idx="454">
                  <c:v>-1.5563168</c:v>
                </c:pt>
                <c:pt idx="456">
                  <c:v>-1.1615879</c:v>
                </c:pt>
                <c:pt idx="457">
                  <c:v>-0.8693077</c:v>
                </c:pt>
                <c:pt idx="459">
                  <c:v>-0.8572549</c:v>
                </c:pt>
                <c:pt idx="460">
                  <c:v>-0.8120569</c:v>
                </c:pt>
                <c:pt idx="462">
                  <c:v>-0.7397401</c:v>
                </c:pt>
                <c:pt idx="463">
                  <c:v>-0.6674234</c:v>
                </c:pt>
                <c:pt idx="465">
                  <c:v>-1.5774092</c:v>
                </c:pt>
                <c:pt idx="466">
                  <c:v>-1.5563168</c:v>
                </c:pt>
                <c:pt idx="468">
                  <c:v>-1.544264</c:v>
                </c:pt>
                <c:pt idx="469">
                  <c:v>-0.8361625</c:v>
                </c:pt>
                <c:pt idx="471">
                  <c:v>-0.7939777</c:v>
                </c:pt>
                <c:pt idx="472">
                  <c:v>-0.7789117</c:v>
                </c:pt>
                <c:pt idx="474">
                  <c:v>-0.7216609</c:v>
                </c:pt>
                <c:pt idx="475">
                  <c:v>-0.6945422</c:v>
                </c:pt>
                <c:pt idx="477">
                  <c:v>-1.5653564</c:v>
                </c:pt>
                <c:pt idx="478">
                  <c:v>-0.7337137</c:v>
                </c:pt>
                <c:pt idx="480">
                  <c:v>-0.706595</c:v>
                </c:pt>
                <c:pt idx="481">
                  <c:v>-0.6945422</c:v>
                </c:pt>
                <c:pt idx="483">
                  <c:v>-1.5623432</c:v>
                </c:pt>
                <c:pt idx="484">
                  <c:v>-0.9898356</c:v>
                </c:pt>
                <c:pt idx="486">
                  <c:v>-0.9627168</c:v>
                </c:pt>
                <c:pt idx="487">
                  <c:v>-0.6885158</c:v>
                </c:pt>
                <c:pt idx="489">
                  <c:v>-1.6015148</c:v>
                </c:pt>
                <c:pt idx="490">
                  <c:v>-1.5985016</c:v>
                </c:pt>
                <c:pt idx="492">
                  <c:v>-1.55933</c:v>
                </c:pt>
                <c:pt idx="493">
                  <c:v>-0.9928488</c:v>
                </c:pt>
                <c:pt idx="495">
                  <c:v>-0.950664</c:v>
                </c:pt>
                <c:pt idx="496">
                  <c:v>-0.676463</c:v>
                </c:pt>
                <c:pt idx="498">
                  <c:v>-1.55933</c:v>
                </c:pt>
                <c:pt idx="499">
                  <c:v>-0.9868224</c:v>
                </c:pt>
                <c:pt idx="501">
                  <c:v>-0.9476508</c:v>
                </c:pt>
                <c:pt idx="502">
                  <c:v>-0.6855026</c:v>
                </c:pt>
                <c:pt idx="504">
                  <c:v>-1.5352244</c:v>
                </c:pt>
                <c:pt idx="505">
                  <c:v>-1.0139412</c:v>
                </c:pt>
                <c:pt idx="507">
                  <c:v>-0.9175188</c:v>
                </c:pt>
                <c:pt idx="508">
                  <c:v>-0.7126214</c:v>
                </c:pt>
                <c:pt idx="510">
                  <c:v>-1.5412508</c:v>
                </c:pt>
                <c:pt idx="511">
                  <c:v>-1.0380468</c:v>
                </c:pt>
                <c:pt idx="513">
                  <c:v>-0.8934132</c:v>
                </c:pt>
                <c:pt idx="514">
                  <c:v>-0.7216609</c:v>
                </c:pt>
                <c:pt idx="516">
                  <c:v>-1.5352244</c:v>
                </c:pt>
                <c:pt idx="517">
                  <c:v>-1.0742051</c:v>
                </c:pt>
                <c:pt idx="519">
                  <c:v>-0.8904</c:v>
                </c:pt>
                <c:pt idx="520">
                  <c:v>-0.7216609</c:v>
                </c:pt>
                <c:pt idx="522">
                  <c:v>-1.5713828</c:v>
                </c:pt>
                <c:pt idx="523">
                  <c:v>-1.55933</c:v>
                </c:pt>
                <c:pt idx="525">
                  <c:v>-1.5382376</c:v>
                </c:pt>
                <c:pt idx="526">
                  <c:v>-1.0802315</c:v>
                </c:pt>
                <c:pt idx="528">
                  <c:v>-0.8873868</c:v>
                </c:pt>
                <c:pt idx="529">
                  <c:v>-0.7939777</c:v>
                </c:pt>
                <c:pt idx="531">
                  <c:v>-0.7487797</c:v>
                </c:pt>
                <c:pt idx="532">
                  <c:v>-0.7276873</c:v>
                </c:pt>
                <c:pt idx="534">
                  <c:v>-1.5834356</c:v>
                </c:pt>
                <c:pt idx="535">
                  <c:v>-1.0621523</c:v>
                </c:pt>
                <c:pt idx="537">
                  <c:v>-0.8723209</c:v>
                </c:pt>
                <c:pt idx="538">
                  <c:v>-0.7849381</c:v>
                </c:pt>
                <c:pt idx="540">
                  <c:v>-1.5623432</c:v>
                </c:pt>
                <c:pt idx="541">
                  <c:v>-1.0350336</c:v>
                </c:pt>
                <c:pt idx="543">
                  <c:v>-0.8904</c:v>
                </c:pt>
                <c:pt idx="544">
                  <c:v>-0.8813604</c:v>
                </c:pt>
                <c:pt idx="546">
                  <c:v>-0.8632813</c:v>
                </c:pt>
                <c:pt idx="547">
                  <c:v>-0.8090437</c:v>
                </c:pt>
                <c:pt idx="549">
                  <c:v>-0.7427532999999999</c:v>
                </c:pt>
                <c:pt idx="550">
                  <c:v>-0.7367269</c:v>
                </c:pt>
                <c:pt idx="552">
                  <c:v>-1.5382376</c:v>
                </c:pt>
                <c:pt idx="553">
                  <c:v>-0.9928488</c:v>
                </c:pt>
                <c:pt idx="555">
                  <c:v>-0.935598</c:v>
                </c:pt>
                <c:pt idx="556">
                  <c:v>-0.9235452</c:v>
                </c:pt>
                <c:pt idx="558">
                  <c:v>-0.8904</c:v>
                </c:pt>
                <c:pt idx="559">
                  <c:v>-0.8843736</c:v>
                </c:pt>
                <c:pt idx="561">
                  <c:v>-0.7879513</c:v>
                </c:pt>
                <c:pt idx="562">
                  <c:v>-0.7487797</c:v>
                </c:pt>
                <c:pt idx="564">
                  <c:v>-0.7427532999999999</c:v>
                </c:pt>
                <c:pt idx="565">
                  <c:v>-0.7096082</c:v>
                </c:pt>
                <c:pt idx="567">
                  <c:v>-1.5141321</c:v>
                </c:pt>
                <c:pt idx="568">
                  <c:v>-0.9386112</c:v>
                </c:pt>
                <c:pt idx="570">
                  <c:v>-0.9265584</c:v>
                </c:pt>
                <c:pt idx="571">
                  <c:v>-0.8994396</c:v>
                </c:pt>
                <c:pt idx="573">
                  <c:v>-0.8391757</c:v>
                </c:pt>
                <c:pt idx="574">
                  <c:v>-0.7186477999999999</c:v>
                </c:pt>
                <c:pt idx="576">
                  <c:v>-1.4900265</c:v>
                </c:pt>
                <c:pt idx="577">
                  <c:v>-0.8813604</c:v>
                </c:pt>
                <c:pt idx="579">
                  <c:v>-0.7789117</c:v>
                </c:pt>
                <c:pt idx="580">
                  <c:v>-0.6583838</c:v>
                </c:pt>
                <c:pt idx="582">
                  <c:v>-1.4659209</c:v>
                </c:pt>
                <c:pt idx="583">
                  <c:v>-1.1947331</c:v>
                </c:pt>
                <c:pt idx="585">
                  <c:v>-1.1254295</c:v>
                </c:pt>
                <c:pt idx="586">
                  <c:v>-1.0892711</c:v>
                </c:pt>
                <c:pt idx="588">
                  <c:v>-1.0229808</c:v>
                </c:pt>
                <c:pt idx="589">
                  <c:v>-1.0018884</c:v>
                </c:pt>
                <c:pt idx="591">
                  <c:v>-0.9838092000000001</c:v>
                </c:pt>
                <c:pt idx="592">
                  <c:v>-0.920532</c:v>
                </c:pt>
                <c:pt idx="594">
                  <c:v>-0.8934132</c:v>
                </c:pt>
                <c:pt idx="595">
                  <c:v>-0.8542417</c:v>
                </c:pt>
                <c:pt idx="597">
                  <c:v>-0.7969908999999999</c:v>
                </c:pt>
                <c:pt idx="598">
                  <c:v>-0.7879513</c:v>
                </c:pt>
                <c:pt idx="600">
                  <c:v>-0.7638457</c:v>
                </c:pt>
                <c:pt idx="601">
                  <c:v>-0.6945422</c:v>
                </c:pt>
                <c:pt idx="603">
                  <c:v>-1.345393</c:v>
                </c:pt>
                <c:pt idx="604">
                  <c:v>-1.3212874</c:v>
                </c:pt>
                <c:pt idx="606">
                  <c:v>-1.315261</c:v>
                </c:pt>
                <c:pt idx="607">
                  <c:v>-1.2941686</c:v>
                </c:pt>
                <c:pt idx="609">
                  <c:v>-1.2760894</c:v>
                </c:pt>
                <c:pt idx="610">
                  <c:v>-1.2730762</c:v>
                </c:pt>
                <c:pt idx="612">
                  <c:v>-1.1947331</c:v>
                </c:pt>
                <c:pt idx="613">
                  <c:v>-1.0350336</c:v>
                </c:pt>
                <c:pt idx="615">
                  <c:v>-1.0079148</c:v>
                </c:pt>
                <c:pt idx="616">
                  <c:v>-0.9928488</c:v>
                </c:pt>
                <c:pt idx="618">
                  <c:v>-0.9777828</c:v>
                </c:pt>
                <c:pt idx="619">
                  <c:v>-0.9416244</c:v>
                </c:pt>
                <c:pt idx="621">
                  <c:v>-0.8723209</c:v>
                </c:pt>
                <c:pt idx="622">
                  <c:v>-0.8693077</c:v>
                </c:pt>
                <c:pt idx="624">
                  <c:v>-0.8482153</c:v>
                </c:pt>
                <c:pt idx="625">
                  <c:v>-0.8150701</c:v>
                </c:pt>
                <c:pt idx="627">
                  <c:v>-0.7969908999999999</c:v>
                </c:pt>
                <c:pt idx="628">
                  <c:v>-0.6915289999999999</c:v>
                </c:pt>
                <c:pt idx="630">
                  <c:v>-1.2519838</c:v>
                </c:pt>
                <c:pt idx="631">
                  <c:v>-1.209799</c:v>
                </c:pt>
                <c:pt idx="633">
                  <c:v>-1.1947331</c:v>
                </c:pt>
                <c:pt idx="634">
                  <c:v>-1.0531127</c:v>
                </c:pt>
                <c:pt idx="636">
                  <c:v>-0.9988752</c:v>
                </c:pt>
                <c:pt idx="637">
                  <c:v>-0.9717564</c:v>
                </c:pt>
                <c:pt idx="639">
                  <c:v>-0.9566904000000001</c:v>
                </c:pt>
                <c:pt idx="640">
                  <c:v>-0.9416244</c:v>
                </c:pt>
                <c:pt idx="642">
                  <c:v>-0.9024528000000001</c:v>
                </c:pt>
                <c:pt idx="643">
                  <c:v>-0.7457665</c:v>
                </c:pt>
                <c:pt idx="645">
                  <c:v>-1.2158254</c:v>
                </c:pt>
                <c:pt idx="646">
                  <c:v>-1.1404955</c:v>
                </c:pt>
                <c:pt idx="648">
                  <c:v>-0.9898356</c:v>
                </c:pt>
                <c:pt idx="649">
                  <c:v>-0.9777828</c:v>
                </c:pt>
                <c:pt idx="651">
                  <c:v>-0.9687432</c:v>
                </c:pt>
                <c:pt idx="652">
                  <c:v>-0.9566904000000001</c:v>
                </c:pt>
                <c:pt idx="654">
                  <c:v>-0.9386112</c:v>
                </c:pt>
                <c:pt idx="655">
                  <c:v>-0.8934132</c:v>
                </c:pt>
                <c:pt idx="657">
                  <c:v>-0.8572549</c:v>
                </c:pt>
                <c:pt idx="658">
                  <c:v>-0.8452021</c:v>
                </c:pt>
                <c:pt idx="660">
                  <c:v>-0.8120569</c:v>
                </c:pt>
                <c:pt idx="661">
                  <c:v>-0.8090437</c:v>
                </c:pt>
                <c:pt idx="663">
                  <c:v>-0.7939777</c:v>
                </c:pt>
                <c:pt idx="664">
                  <c:v>-0.7698720999999999</c:v>
                </c:pt>
                <c:pt idx="666">
                  <c:v>-1.1224163</c:v>
                </c:pt>
                <c:pt idx="667">
                  <c:v>-1.0772183</c:v>
                </c:pt>
                <c:pt idx="669">
                  <c:v>-1.0531127</c:v>
                </c:pt>
                <c:pt idx="670">
                  <c:v>-1.0199676</c:v>
                </c:pt>
                <c:pt idx="672">
                  <c:v>-0.9838092000000001</c:v>
                </c:pt>
                <c:pt idx="673">
                  <c:v>-0.9416244</c:v>
                </c:pt>
                <c:pt idx="675">
                  <c:v>-0.8904</c:v>
                </c:pt>
                <c:pt idx="676">
                  <c:v>-0.8662945</c:v>
                </c:pt>
                <c:pt idx="678">
                  <c:v>-0.9868224</c:v>
                </c:pt>
                <c:pt idx="679">
                  <c:v>-0.9416244</c:v>
                </c:pt>
                <c:pt idx="681">
                  <c:v>-0.9235452</c:v>
                </c:pt>
                <c:pt idx="682">
                  <c:v>-0.8994396</c:v>
                </c:pt>
                <c:pt idx="684">
                  <c:v>-0.8723209</c:v>
                </c:pt>
                <c:pt idx="685">
                  <c:v>-0.8361625</c:v>
                </c:pt>
                <c:pt idx="687">
                  <c:v>-0.8241096999999999</c:v>
                </c:pt>
                <c:pt idx="688">
                  <c:v>-0.7126214</c:v>
                </c:pt>
                <c:pt idx="690">
                  <c:v>-0.8361625</c:v>
                </c:pt>
                <c:pt idx="691">
                  <c:v>-0.6222254</c:v>
                </c:pt>
                <c:pt idx="693">
                  <c:v>0.0858761</c:v>
                </c:pt>
                <c:pt idx="694">
                  <c:v>0.1129949</c:v>
                </c:pt>
                <c:pt idx="696">
                  <c:v>0.0858761</c:v>
                </c:pt>
                <c:pt idx="697">
                  <c:v>0.1190213</c:v>
                </c:pt>
                <c:pt idx="699">
                  <c:v>-0.8452021</c:v>
                </c:pt>
                <c:pt idx="700">
                  <c:v>-0.7969908999999999</c:v>
                </c:pt>
                <c:pt idx="702">
                  <c:v>-0.8813604</c:v>
                </c:pt>
                <c:pt idx="703">
                  <c:v>-0.8693077</c:v>
                </c:pt>
                <c:pt idx="705">
                  <c:v>-0.8602681</c:v>
                </c:pt>
                <c:pt idx="706">
                  <c:v>-0.8542417</c:v>
                </c:pt>
                <c:pt idx="708">
                  <c:v>-0.8482153</c:v>
                </c:pt>
                <c:pt idx="709">
                  <c:v>-0.8271229</c:v>
                </c:pt>
                <c:pt idx="711">
                  <c:v>-0.8994396</c:v>
                </c:pt>
                <c:pt idx="712">
                  <c:v>-0.8512285000000001</c:v>
                </c:pt>
                <c:pt idx="714">
                  <c:v>-0.8421889</c:v>
                </c:pt>
                <c:pt idx="715">
                  <c:v>-0.8391757</c:v>
                </c:pt>
                <c:pt idx="717">
                  <c:v>-0.920532</c:v>
                </c:pt>
                <c:pt idx="718">
                  <c:v>-0.8873868</c:v>
                </c:pt>
                <c:pt idx="720">
                  <c:v>-0.9325848</c:v>
                </c:pt>
                <c:pt idx="721">
                  <c:v>-0.9084792</c:v>
                </c:pt>
                <c:pt idx="723">
                  <c:v>-0.9416244</c:v>
                </c:pt>
                <c:pt idx="724">
                  <c:v>-0.9145056</c:v>
                </c:pt>
                <c:pt idx="726">
                  <c:v>-0.9476508</c:v>
                </c:pt>
                <c:pt idx="727">
                  <c:v>-0.9145056</c:v>
                </c:pt>
                <c:pt idx="729">
                  <c:v>-0.9446376</c:v>
                </c:pt>
                <c:pt idx="730">
                  <c:v>-0.9145056</c:v>
                </c:pt>
                <c:pt idx="732">
                  <c:v>-0.9566904000000001</c:v>
                </c:pt>
                <c:pt idx="733">
                  <c:v>-0.920532</c:v>
                </c:pt>
                <c:pt idx="735">
                  <c:v>-0.9597036</c:v>
                </c:pt>
                <c:pt idx="736">
                  <c:v>-0.920532</c:v>
                </c:pt>
                <c:pt idx="738">
                  <c:v>-0.9476508</c:v>
                </c:pt>
                <c:pt idx="739">
                  <c:v>-0.935598</c:v>
                </c:pt>
                <c:pt idx="741">
                  <c:v>-0.9717564</c:v>
                </c:pt>
                <c:pt idx="742">
                  <c:v>-0.96573</c:v>
                </c:pt>
                <c:pt idx="744">
                  <c:v>-0.9536772</c:v>
                </c:pt>
                <c:pt idx="745">
                  <c:v>-0.9476508</c:v>
                </c:pt>
                <c:pt idx="747">
                  <c:v>-0.9747696</c:v>
                </c:pt>
                <c:pt idx="748">
                  <c:v>-0.950664</c:v>
                </c:pt>
                <c:pt idx="750">
                  <c:v>-0.9777828</c:v>
                </c:pt>
                <c:pt idx="751">
                  <c:v>-0.9566904000000001</c:v>
                </c:pt>
                <c:pt idx="753">
                  <c:v>-0.9777828</c:v>
                </c:pt>
                <c:pt idx="754">
                  <c:v>-0.9597036</c:v>
                </c:pt>
                <c:pt idx="756">
                  <c:v>-0.9868224</c:v>
                </c:pt>
                <c:pt idx="757">
                  <c:v>-0.9536772</c:v>
                </c:pt>
                <c:pt idx="759">
                  <c:v>-0.995862</c:v>
                </c:pt>
                <c:pt idx="760">
                  <c:v>-0.96573</c:v>
                </c:pt>
                <c:pt idx="762">
                  <c:v>-0.9898356</c:v>
                </c:pt>
                <c:pt idx="763">
                  <c:v>-0.96573</c:v>
                </c:pt>
                <c:pt idx="765">
                  <c:v>-0.9898356</c:v>
                </c:pt>
                <c:pt idx="766">
                  <c:v>-0.96573</c:v>
                </c:pt>
                <c:pt idx="768">
                  <c:v>-0.9898356</c:v>
                </c:pt>
                <c:pt idx="769">
                  <c:v>-0.9627168</c:v>
                </c:pt>
                <c:pt idx="771">
                  <c:v>-0.9898356</c:v>
                </c:pt>
                <c:pt idx="772">
                  <c:v>-0.9687432</c:v>
                </c:pt>
                <c:pt idx="774">
                  <c:v>-0.9928488</c:v>
                </c:pt>
                <c:pt idx="775">
                  <c:v>-0.9777828</c:v>
                </c:pt>
                <c:pt idx="777">
                  <c:v>-0.9988752</c:v>
                </c:pt>
                <c:pt idx="778">
                  <c:v>-0.9868224</c:v>
                </c:pt>
                <c:pt idx="780">
                  <c:v>-1.0018884</c:v>
                </c:pt>
                <c:pt idx="781">
                  <c:v>-0.9838092000000001</c:v>
                </c:pt>
                <c:pt idx="783">
                  <c:v>-1.0049016</c:v>
                </c:pt>
                <c:pt idx="784">
                  <c:v>-0.9868224</c:v>
                </c:pt>
                <c:pt idx="786">
                  <c:v>-1.0079148</c:v>
                </c:pt>
                <c:pt idx="787">
                  <c:v>-0.9868224</c:v>
                </c:pt>
                <c:pt idx="789">
                  <c:v>-1.0049016</c:v>
                </c:pt>
                <c:pt idx="790">
                  <c:v>-0.9838092000000001</c:v>
                </c:pt>
                <c:pt idx="792">
                  <c:v>-1.0079148</c:v>
                </c:pt>
                <c:pt idx="793">
                  <c:v>-0.9777828</c:v>
                </c:pt>
                <c:pt idx="795">
                  <c:v>-1.010928</c:v>
                </c:pt>
                <c:pt idx="796">
                  <c:v>-0.980796</c:v>
                </c:pt>
                <c:pt idx="798">
                  <c:v>-1.0139412</c:v>
                </c:pt>
                <c:pt idx="799">
                  <c:v>-0.9838092000000001</c:v>
                </c:pt>
                <c:pt idx="801">
                  <c:v>-1.0139412</c:v>
                </c:pt>
                <c:pt idx="802">
                  <c:v>-0.9717564</c:v>
                </c:pt>
                <c:pt idx="804">
                  <c:v>-1.0169544</c:v>
                </c:pt>
                <c:pt idx="805">
                  <c:v>-0.9717564</c:v>
                </c:pt>
                <c:pt idx="807">
                  <c:v>-1.0169544</c:v>
                </c:pt>
                <c:pt idx="808">
                  <c:v>-0.9898356</c:v>
                </c:pt>
                <c:pt idx="810">
                  <c:v>-1.0199676</c:v>
                </c:pt>
                <c:pt idx="811">
                  <c:v>-0.9988752</c:v>
                </c:pt>
                <c:pt idx="813">
                  <c:v>-1.0229808</c:v>
                </c:pt>
                <c:pt idx="814">
                  <c:v>-1.0049016</c:v>
                </c:pt>
                <c:pt idx="816">
                  <c:v>-1.025994</c:v>
                </c:pt>
                <c:pt idx="817">
                  <c:v>-1.0079148</c:v>
                </c:pt>
                <c:pt idx="819">
                  <c:v>-1.0290072</c:v>
                </c:pt>
                <c:pt idx="820">
                  <c:v>-1.0139412</c:v>
                </c:pt>
                <c:pt idx="822">
                  <c:v>1.5954884</c:v>
                </c:pt>
                <c:pt idx="823">
                  <c:v>1.6165808</c:v>
                </c:pt>
                <c:pt idx="825">
                  <c:v>1.5924752</c:v>
                </c:pt>
                <c:pt idx="826">
                  <c:v>1.619594</c:v>
                </c:pt>
                <c:pt idx="828">
                  <c:v>1.6015148</c:v>
                </c:pt>
                <c:pt idx="829">
                  <c:v>1.6105544</c:v>
                </c:pt>
                <c:pt idx="831">
                  <c:v>1.4719473</c:v>
                </c:pt>
                <c:pt idx="832">
                  <c:v>1.4779737</c:v>
                </c:pt>
                <c:pt idx="834">
                  <c:v>1.5985016</c:v>
                </c:pt>
                <c:pt idx="835">
                  <c:v>1.6105544</c:v>
                </c:pt>
                <c:pt idx="837">
                  <c:v>1.4418153</c:v>
                </c:pt>
                <c:pt idx="838">
                  <c:v>1.4719473</c:v>
                </c:pt>
                <c:pt idx="840">
                  <c:v>1.5472772</c:v>
                </c:pt>
                <c:pt idx="841">
                  <c:v>1.6436996</c:v>
                </c:pt>
                <c:pt idx="843">
                  <c:v>1.6527392</c:v>
                </c:pt>
                <c:pt idx="844">
                  <c:v>1.6557524</c:v>
                </c:pt>
                <c:pt idx="846">
                  <c:v>1.4297625</c:v>
                </c:pt>
                <c:pt idx="847">
                  <c:v>1.5201585</c:v>
                </c:pt>
                <c:pt idx="849">
                  <c:v>1.5261848</c:v>
                </c:pt>
                <c:pt idx="850">
                  <c:v>1.6858843</c:v>
                </c:pt>
                <c:pt idx="852">
                  <c:v>1.4086701</c:v>
                </c:pt>
                <c:pt idx="853">
                  <c:v>1.7009503</c:v>
                </c:pt>
                <c:pt idx="855">
                  <c:v>1.4056569</c:v>
                </c:pt>
                <c:pt idx="856">
                  <c:v>1.7069767</c:v>
                </c:pt>
                <c:pt idx="858">
                  <c:v>1.4116833</c:v>
                </c:pt>
                <c:pt idx="859">
                  <c:v>1.7130031</c:v>
                </c:pt>
                <c:pt idx="861">
                  <c:v>1.4086701</c:v>
                </c:pt>
                <c:pt idx="862">
                  <c:v>1.7130031</c:v>
                </c:pt>
                <c:pt idx="864">
                  <c:v>1.2339046</c:v>
                </c:pt>
                <c:pt idx="865">
                  <c:v>1.254997</c:v>
                </c:pt>
                <c:pt idx="867">
                  <c:v>1.2610234</c:v>
                </c:pt>
                <c:pt idx="868">
                  <c:v>1.2670498</c:v>
                </c:pt>
                <c:pt idx="870">
                  <c:v>1.2971818</c:v>
                </c:pt>
                <c:pt idx="871">
                  <c:v>1.3122478</c:v>
                </c:pt>
                <c:pt idx="873">
                  <c:v>1.3936041</c:v>
                </c:pt>
                <c:pt idx="874">
                  <c:v>1.7160163</c:v>
                </c:pt>
                <c:pt idx="876">
                  <c:v>1.1917199</c:v>
                </c:pt>
                <c:pt idx="877">
                  <c:v>1.3273138</c:v>
                </c:pt>
                <c:pt idx="879">
                  <c:v>1.3664853</c:v>
                </c:pt>
                <c:pt idx="880">
                  <c:v>1.7220427</c:v>
                </c:pt>
                <c:pt idx="882">
                  <c:v>1.1646011</c:v>
                </c:pt>
                <c:pt idx="883">
                  <c:v>1.7130031</c:v>
                </c:pt>
                <c:pt idx="885">
                  <c:v>1.1194031</c:v>
                </c:pt>
                <c:pt idx="886">
                  <c:v>1.7039635</c:v>
                </c:pt>
                <c:pt idx="888">
                  <c:v>1.0983107</c:v>
                </c:pt>
                <c:pt idx="889">
                  <c:v>1.6949239</c:v>
                </c:pt>
                <c:pt idx="891">
                  <c:v>1.1013239</c:v>
                </c:pt>
                <c:pt idx="892">
                  <c:v>1.6768448</c:v>
                </c:pt>
                <c:pt idx="894">
                  <c:v>1.0892711</c:v>
                </c:pt>
                <c:pt idx="895">
                  <c:v>1.6617788</c:v>
                </c:pt>
                <c:pt idx="897">
                  <c:v>1.0802315</c:v>
                </c:pt>
                <c:pt idx="898">
                  <c:v>1.6376732</c:v>
                </c:pt>
                <c:pt idx="900">
                  <c:v>1.0470863</c:v>
                </c:pt>
                <c:pt idx="901">
                  <c:v>1.6376732</c:v>
                </c:pt>
                <c:pt idx="903">
                  <c:v>1.0290072</c:v>
                </c:pt>
                <c:pt idx="904">
                  <c:v>1.6527392</c:v>
                </c:pt>
                <c:pt idx="906">
                  <c:v>1.0139412</c:v>
                </c:pt>
                <c:pt idx="907">
                  <c:v>1.604528</c:v>
                </c:pt>
                <c:pt idx="909">
                  <c:v>0.9928488</c:v>
                </c:pt>
                <c:pt idx="910">
                  <c:v>1.5774092</c:v>
                </c:pt>
                <c:pt idx="912">
                  <c:v>0.9868224</c:v>
                </c:pt>
                <c:pt idx="913">
                  <c:v>1.5924752</c:v>
                </c:pt>
                <c:pt idx="915">
                  <c:v>1.6226072</c:v>
                </c:pt>
                <c:pt idx="916">
                  <c:v>1.6527392</c:v>
                </c:pt>
                <c:pt idx="918">
                  <c:v>1.0199676</c:v>
                </c:pt>
                <c:pt idx="919">
                  <c:v>1.6075412</c:v>
                </c:pt>
                <c:pt idx="921">
                  <c:v>1.6135676</c:v>
                </c:pt>
                <c:pt idx="922">
                  <c:v>1.664792</c:v>
                </c:pt>
                <c:pt idx="924">
                  <c:v>1.0500995</c:v>
                </c:pt>
                <c:pt idx="925">
                  <c:v>1.3574458</c:v>
                </c:pt>
                <c:pt idx="927">
                  <c:v>1.3936041</c:v>
                </c:pt>
                <c:pt idx="928">
                  <c:v>1.6828711</c:v>
                </c:pt>
                <c:pt idx="930">
                  <c:v>1.0531127</c:v>
                </c:pt>
                <c:pt idx="931">
                  <c:v>1.254997</c:v>
                </c:pt>
                <c:pt idx="933">
                  <c:v>1.4478417</c:v>
                </c:pt>
                <c:pt idx="934">
                  <c:v>1.7130031</c:v>
                </c:pt>
                <c:pt idx="936">
                  <c:v>1.0440731</c:v>
                </c:pt>
                <c:pt idx="937">
                  <c:v>1.2369178</c:v>
                </c:pt>
                <c:pt idx="939">
                  <c:v>1.4508549</c:v>
                </c:pt>
                <c:pt idx="940">
                  <c:v>1.7009503</c:v>
                </c:pt>
                <c:pt idx="942">
                  <c:v>1.0440731</c:v>
                </c:pt>
                <c:pt idx="943">
                  <c:v>1.1826803</c:v>
                </c:pt>
                <c:pt idx="945">
                  <c:v>1.4689341</c:v>
                </c:pt>
                <c:pt idx="946">
                  <c:v>1.6919107</c:v>
                </c:pt>
                <c:pt idx="948">
                  <c:v>1.0591391</c:v>
                </c:pt>
                <c:pt idx="949">
                  <c:v>1.1585747</c:v>
                </c:pt>
                <c:pt idx="951">
                  <c:v>1.4900265</c:v>
                </c:pt>
                <c:pt idx="952">
                  <c:v>1.7069767</c:v>
                </c:pt>
                <c:pt idx="954">
                  <c:v>1.0862579</c:v>
                </c:pt>
                <c:pt idx="955">
                  <c:v>1.1465219</c:v>
                </c:pt>
                <c:pt idx="957">
                  <c:v>1.5141321</c:v>
                </c:pt>
                <c:pt idx="958">
                  <c:v>1.6979371</c:v>
                </c:pt>
                <c:pt idx="960">
                  <c:v>1.0772183</c:v>
                </c:pt>
                <c:pt idx="961">
                  <c:v>1.1073503</c:v>
                </c:pt>
                <c:pt idx="963">
                  <c:v>1.4538681</c:v>
                </c:pt>
                <c:pt idx="964">
                  <c:v>1.6406864</c:v>
                </c:pt>
                <c:pt idx="966">
                  <c:v>1.4508549</c:v>
                </c:pt>
                <c:pt idx="967">
                  <c:v>1.4629077</c:v>
                </c:pt>
                <c:pt idx="969">
                  <c:v>1.4689341</c:v>
                </c:pt>
                <c:pt idx="970">
                  <c:v>1.5985016</c:v>
                </c:pt>
                <c:pt idx="972">
                  <c:v>1.4749605</c:v>
                </c:pt>
                <c:pt idx="973">
                  <c:v>1.5683696</c:v>
                </c:pt>
                <c:pt idx="975">
                  <c:v>1.4749605</c:v>
                </c:pt>
                <c:pt idx="976">
                  <c:v>1.544264</c:v>
                </c:pt>
                <c:pt idx="978">
                  <c:v>1.4598945</c:v>
                </c:pt>
                <c:pt idx="979">
                  <c:v>1.5141321</c:v>
                </c:pt>
                <c:pt idx="981">
                  <c:v>-1.0561259</c:v>
                </c:pt>
                <c:pt idx="982">
                  <c:v>-1.0500995</c:v>
                </c:pt>
                <c:pt idx="984">
                  <c:v>-1.0531127</c:v>
                </c:pt>
                <c:pt idx="985">
                  <c:v>-1.0470863</c:v>
                </c:pt>
                <c:pt idx="987">
                  <c:v>-1.0983107</c:v>
                </c:pt>
                <c:pt idx="988">
                  <c:v>-1.0470863</c:v>
                </c:pt>
                <c:pt idx="990">
                  <c:v>-1.1073503</c:v>
                </c:pt>
                <c:pt idx="991">
                  <c:v>-1.0440731</c:v>
                </c:pt>
                <c:pt idx="993">
                  <c:v>-1.1224163</c:v>
                </c:pt>
                <c:pt idx="994">
                  <c:v>-1.0531127</c:v>
                </c:pt>
                <c:pt idx="996">
                  <c:v>-1.1646011</c:v>
                </c:pt>
                <c:pt idx="997">
                  <c:v>-1.0500995</c:v>
                </c:pt>
                <c:pt idx="999">
                  <c:v>-1.1856935</c:v>
                </c:pt>
                <c:pt idx="1000">
                  <c:v>-1.0500995</c:v>
                </c:pt>
                <c:pt idx="1002">
                  <c:v>-1.1796671</c:v>
                </c:pt>
                <c:pt idx="1003">
                  <c:v>-1.0139412</c:v>
                </c:pt>
                <c:pt idx="1005">
                  <c:v>-1.1646011</c:v>
                </c:pt>
                <c:pt idx="1006">
                  <c:v>-1.0139412</c:v>
                </c:pt>
                <c:pt idx="1008">
                  <c:v>-1.1615879</c:v>
                </c:pt>
                <c:pt idx="1009">
                  <c:v>-1.0199676</c:v>
                </c:pt>
                <c:pt idx="1011">
                  <c:v>-1.1615879</c:v>
                </c:pt>
                <c:pt idx="1012">
                  <c:v>-1.0169544</c:v>
                </c:pt>
                <c:pt idx="1014">
                  <c:v>-1.1585747</c:v>
                </c:pt>
                <c:pt idx="1015">
                  <c:v>-1.010928</c:v>
                </c:pt>
                <c:pt idx="1017">
                  <c:v>-1.1615879</c:v>
                </c:pt>
                <c:pt idx="1018">
                  <c:v>-1.0500995</c:v>
                </c:pt>
                <c:pt idx="1020">
                  <c:v>-1.1555615</c:v>
                </c:pt>
                <c:pt idx="1021">
                  <c:v>-1.0862579</c:v>
                </c:pt>
                <c:pt idx="1023">
                  <c:v>-1.1465219</c:v>
                </c:pt>
                <c:pt idx="1024">
                  <c:v>-1.0892711</c:v>
                </c:pt>
                <c:pt idx="1026">
                  <c:v>-1.1284427</c:v>
                </c:pt>
                <c:pt idx="1027">
                  <c:v>-1.0922843</c:v>
                </c:pt>
                <c:pt idx="1029">
                  <c:v>-1.1254295</c:v>
                </c:pt>
                <c:pt idx="1030">
                  <c:v>-1.0892711</c:v>
                </c:pt>
                <c:pt idx="1032">
                  <c:v>-1.0892711</c:v>
                </c:pt>
                <c:pt idx="1033">
                  <c:v>-1.0742051</c:v>
                </c:pt>
                <c:pt idx="1035">
                  <c:v>-1.0681787</c:v>
                </c:pt>
                <c:pt idx="1036">
                  <c:v>-1.0621523</c:v>
                </c:pt>
                <c:pt idx="1038">
                  <c:v>0.0979289</c:v>
                </c:pt>
                <c:pt idx="1039">
                  <c:v>0.1642193</c:v>
                </c:pt>
                <c:pt idx="1041">
                  <c:v>0.0798498</c:v>
                </c:pt>
                <c:pt idx="1042">
                  <c:v>0.1551797</c:v>
                </c:pt>
                <c:pt idx="1044">
                  <c:v>0.0768366</c:v>
                </c:pt>
                <c:pt idx="1045">
                  <c:v>0.1642193</c:v>
                </c:pt>
                <c:pt idx="1047">
                  <c:v>0.0828629</c:v>
                </c:pt>
                <c:pt idx="1048">
                  <c:v>0.1762721</c:v>
                </c:pt>
                <c:pt idx="1050">
                  <c:v>0.0858761</c:v>
                </c:pt>
                <c:pt idx="1051">
                  <c:v>0.1702457</c:v>
                </c:pt>
                <c:pt idx="1053">
                  <c:v>0.1039553</c:v>
                </c:pt>
                <c:pt idx="1054">
                  <c:v>0.1280609</c:v>
                </c:pt>
                <c:pt idx="1056">
                  <c:v>0.1461401</c:v>
                </c:pt>
                <c:pt idx="1057">
                  <c:v>0.1551797</c:v>
                </c:pt>
                <c:pt idx="1059">
                  <c:v>-0.0858761</c:v>
                </c:pt>
                <c:pt idx="1060">
                  <c:v>-0.0286254</c:v>
                </c:pt>
                <c:pt idx="1062">
                  <c:v>-0.09491570000000001</c:v>
                </c:pt>
                <c:pt idx="1063">
                  <c:v>-0.0105462</c:v>
                </c:pt>
                <c:pt idx="1065">
                  <c:v>-0.09491570000000001</c:v>
                </c:pt>
                <c:pt idx="1066">
                  <c:v>-0.0015066</c:v>
                </c:pt>
                <c:pt idx="1068">
                  <c:v>-0.0919025</c:v>
                </c:pt>
                <c:pt idx="1069">
                  <c:v>-0.0015066</c:v>
                </c:pt>
                <c:pt idx="1071">
                  <c:v>-0.0888893</c:v>
                </c:pt>
                <c:pt idx="1072">
                  <c:v>0.007533</c:v>
                </c:pt>
                <c:pt idx="1074">
                  <c:v>-0.1039553</c:v>
                </c:pt>
                <c:pt idx="1075">
                  <c:v>0.037665</c:v>
                </c:pt>
                <c:pt idx="1077">
                  <c:v>-0.1220345</c:v>
                </c:pt>
                <c:pt idx="1078">
                  <c:v>-0.0195858</c:v>
                </c:pt>
                <c:pt idx="1080">
                  <c:v>0.2425624</c:v>
                </c:pt>
                <c:pt idx="1081">
                  <c:v>0.3178924</c:v>
                </c:pt>
                <c:pt idx="1083">
                  <c:v>0.2395493</c:v>
                </c:pt>
                <c:pt idx="1084">
                  <c:v>0.3389848</c:v>
                </c:pt>
                <c:pt idx="1086">
                  <c:v>0.2425624</c:v>
                </c:pt>
                <c:pt idx="1087">
                  <c:v>0.326932</c:v>
                </c:pt>
                <c:pt idx="1089">
                  <c:v>0.2696812</c:v>
                </c:pt>
                <c:pt idx="1090">
                  <c:v>0.3178924</c:v>
                </c:pt>
                <c:pt idx="1092">
                  <c:v>0.251602</c:v>
                </c:pt>
                <c:pt idx="1093">
                  <c:v>0.311866</c:v>
                </c:pt>
                <c:pt idx="1095">
                  <c:v>0.2425624</c:v>
                </c:pt>
                <c:pt idx="1096">
                  <c:v>0.2998132</c:v>
                </c:pt>
                <c:pt idx="1098">
                  <c:v>0.2696812</c:v>
                </c:pt>
                <c:pt idx="1099">
                  <c:v>0.2907736</c:v>
                </c:pt>
                <c:pt idx="1101">
                  <c:v>-0.8180833</c:v>
                </c:pt>
                <c:pt idx="1102">
                  <c:v>-0.7939777</c:v>
                </c:pt>
                <c:pt idx="1104">
                  <c:v>-0.8120569</c:v>
                </c:pt>
                <c:pt idx="1105">
                  <c:v>-0.7849381</c:v>
                </c:pt>
                <c:pt idx="1107">
                  <c:v>-0.8150701</c:v>
                </c:pt>
                <c:pt idx="1108">
                  <c:v>-0.7789117</c:v>
                </c:pt>
                <c:pt idx="1110">
                  <c:v>-0.8150701</c:v>
                </c:pt>
                <c:pt idx="1111">
                  <c:v>-0.7879513</c:v>
                </c:pt>
                <c:pt idx="1113">
                  <c:v>0.1160081</c:v>
                </c:pt>
                <c:pt idx="1114">
                  <c:v>0.1220345</c:v>
                </c:pt>
                <c:pt idx="1116">
                  <c:v>-0.0165726</c:v>
                </c:pt>
                <c:pt idx="1117">
                  <c:v>0.037665</c:v>
                </c:pt>
                <c:pt idx="1119">
                  <c:v>-0.0165726</c:v>
                </c:pt>
                <c:pt idx="1120">
                  <c:v>0.09491570000000001</c:v>
                </c:pt>
                <c:pt idx="1122">
                  <c:v>-0.0135594</c:v>
                </c:pt>
                <c:pt idx="1123">
                  <c:v>0.0858761</c:v>
                </c:pt>
                <c:pt idx="1125">
                  <c:v>-0.0165726</c:v>
                </c:pt>
                <c:pt idx="1126">
                  <c:v>0.0828629</c:v>
                </c:pt>
                <c:pt idx="1128">
                  <c:v>-0.0316386</c:v>
                </c:pt>
                <c:pt idx="1129">
                  <c:v>0.0828629</c:v>
                </c:pt>
                <c:pt idx="1131">
                  <c:v>-0.0557442</c:v>
                </c:pt>
                <c:pt idx="1132">
                  <c:v>0.09491570000000001</c:v>
                </c:pt>
                <c:pt idx="1134">
                  <c:v>-0.022599</c:v>
                </c:pt>
                <c:pt idx="1135">
                  <c:v>-0.0195858</c:v>
                </c:pt>
                <c:pt idx="1137">
                  <c:v>-0.0015066</c:v>
                </c:pt>
                <c:pt idx="1138">
                  <c:v>0.067797</c:v>
                </c:pt>
                <c:pt idx="1140">
                  <c:v>0.0195858</c:v>
                </c:pt>
                <c:pt idx="1141">
                  <c:v>0.037665</c:v>
                </c:pt>
                <c:pt idx="1143">
                  <c:v>-0.0587574</c:v>
                </c:pt>
                <c:pt idx="1144">
                  <c:v>-0.0165726</c:v>
                </c:pt>
                <c:pt idx="1146">
                  <c:v>-0.0617706</c:v>
                </c:pt>
                <c:pt idx="1147">
                  <c:v>0.0135594</c:v>
                </c:pt>
                <c:pt idx="1149">
                  <c:v>-0.0557442</c:v>
                </c:pt>
                <c:pt idx="1150">
                  <c:v>0.0015066</c:v>
                </c:pt>
                <c:pt idx="1152">
                  <c:v>-0.0888893</c:v>
                </c:pt>
                <c:pt idx="1153">
                  <c:v>-0.0708102</c:v>
                </c:pt>
                <c:pt idx="1155">
                  <c:v>-0.037665</c:v>
                </c:pt>
                <c:pt idx="1156">
                  <c:v>-0.0045198</c:v>
                </c:pt>
                <c:pt idx="1158">
                  <c:v>-0.0557442</c:v>
                </c:pt>
                <c:pt idx="1159">
                  <c:v>-0.022599</c:v>
                </c:pt>
                <c:pt idx="1161">
                  <c:v>-0.0708102</c:v>
                </c:pt>
                <c:pt idx="1162">
                  <c:v>-0.0286254</c:v>
                </c:pt>
                <c:pt idx="1164">
                  <c:v>-0.0617706</c:v>
                </c:pt>
                <c:pt idx="1165">
                  <c:v>-0.0436914</c:v>
                </c:pt>
                <c:pt idx="1167">
                  <c:v>-0.1190213</c:v>
                </c:pt>
                <c:pt idx="1168">
                  <c:v>-0.0979289</c:v>
                </c:pt>
                <c:pt idx="1170">
                  <c:v>-0.1099817</c:v>
                </c:pt>
                <c:pt idx="1171">
                  <c:v>-0.0738234</c:v>
                </c:pt>
                <c:pt idx="1173">
                  <c:v>-0.1069685</c:v>
                </c:pt>
                <c:pt idx="1174">
                  <c:v>-0.0919025</c:v>
                </c:pt>
                <c:pt idx="1176">
                  <c:v>1.1495351</c:v>
                </c:pt>
                <c:pt idx="1177">
                  <c:v>1.1676143</c:v>
                </c:pt>
                <c:pt idx="1179">
                  <c:v>1.1435087</c:v>
                </c:pt>
                <c:pt idx="1180">
                  <c:v>1.1766539</c:v>
                </c:pt>
                <c:pt idx="1182">
                  <c:v>1.1374823</c:v>
                </c:pt>
                <c:pt idx="1183">
                  <c:v>1.1887067</c:v>
                </c:pt>
                <c:pt idx="1185">
                  <c:v>1.1284427</c:v>
                </c:pt>
                <c:pt idx="1186">
                  <c:v>1.1887067</c:v>
                </c:pt>
                <c:pt idx="1188">
                  <c:v>1.1194031</c:v>
                </c:pt>
                <c:pt idx="1189">
                  <c:v>1.1887067</c:v>
                </c:pt>
                <c:pt idx="1191">
                  <c:v>1.1103635</c:v>
                </c:pt>
                <c:pt idx="1192">
                  <c:v>1.1917199</c:v>
                </c:pt>
                <c:pt idx="1194">
                  <c:v>1.1073503</c:v>
                </c:pt>
                <c:pt idx="1195">
                  <c:v>1.1856935</c:v>
                </c:pt>
                <c:pt idx="1197">
                  <c:v>1.0983107</c:v>
                </c:pt>
                <c:pt idx="1198">
                  <c:v>1.1826803</c:v>
                </c:pt>
                <c:pt idx="1200">
                  <c:v>1.0862579</c:v>
                </c:pt>
                <c:pt idx="1201">
                  <c:v>1.1856935</c:v>
                </c:pt>
                <c:pt idx="1203">
                  <c:v>1.0832447</c:v>
                </c:pt>
                <c:pt idx="1204">
                  <c:v>1.209799</c:v>
                </c:pt>
                <c:pt idx="1206">
                  <c:v>1.0772183</c:v>
                </c:pt>
                <c:pt idx="1207">
                  <c:v>1.2218518</c:v>
                </c:pt>
                <c:pt idx="1209">
                  <c:v>1.0711919</c:v>
                </c:pt>
                <c:pt idx="1210">
                  <c:v>1.2339046</c:v>
                </c:pt>
                <c:pt idx="1212">
                  <c:v>1.0651655</c:v>
                </c:pt>
                <c:pt idx="1213">
                  <c:v>1.2459574</c:v>
                </c:pt>
                <c:pt idx="1215">
                  <c:v>1.0621523</c:v>
                </c:pt>
                <c:pt idx="1216">
                  <c:v>1.2640366</c:v>
                </c:pt>
                <c:pt idx="1218">
                  <c:v>1.0169544</c:v>
                </c:pt>
                <c:pt idx="1219">
                  <c:v>1.2640366</c:v>
                </c:pt>
                <c:pt idx="1221">
                  <c:v>1.0079148</c:v>
                </c:pt>
                <c:pt idx="1222">
                  <c:v>1.2881422</c:v>
                </c:pt>
                <c:pt idx="1224">
                  <c:v>1.3423798</c:v>
                </c:pt>
                <c:pt idx="1225">
                  <c:v>1.3484062</c:v>
                </c:pt>
                <c:pt idx="1227">
                  <c:v>0.995862</c:v>
                </c:pt>
                <c:pt idx="1228">
                  <c:v>1.2791026</c:v>
                </c:pt>
                <c:pt idx="1230">
                  <c:v>1.3212874</c:v>
                </c:pt>
                <c:pt idx="1231">
                  <c:v>1.3243006</c:v>
                </c:pt>
                <c:pt idx="1233">
                  <c:v>1.3333402</c:v>
                </c:pt>
                <c:pt idx="1234">
                  <c:v>1.345393</c:v>
                </c:pt>
                <c:pt idx="1236">
                  <c:v>0.9898356</c:v>
                </c:pt>
                <c:pt idx="1237">
                  <c:v>1.2760894</c:v>
                </c:pt>
                <c:pt idx="1239">
                  <c:v>1.3243006</c:v>
                </c:pt>
                <c:pt idx="1240">
                  <c:v>1.3574458</c:v>
                </c:pt>
                <c:pt idx="1242">
                  <c:v>1.0169544</c:v>
                </c:pt>
                <c:pt idx="1243">
                  <c:v>1.2730762</c:v>
                </c:pt>
                <c:pt idx="1245">
                  <c:v>1.3032082</c:v>
                </c:pt>
                <c:pt idx="1246">
                  <c:v>1.3574458</c:v>
                </c:pt>
                <c:pt idx="1248">
                  <c:v>1.0049016</c:v>
                </c:pt>
                <c:pt idx="1249">
                  <c:v>1.2610234</c:v>
                </c:pt>
                <c:pt idx="1251">
                  <c:v>1.2760894</c:v>
                </c:pt>
                <c:pt idx="1252">
                  <c:v>1.360459</c:v>
                </c:pt>
                <c:pt idx="1254">
                  <c:v>0.9928488</c:v>
                </c:pt>
                <c:pt idx="1255">
                  <c:v>1.2067858</c:v>
                </c:pt>
                <c:pt idx="1257">
                  <c:v>1.2580102</c:v>
                </c:pt>
                <c:pt idx="1258">
                  <c:v>1.2670498</c:v>
                </c:pt>
                <c:pt idx="1260">
                  <c:v>1.3122478</c:v>
                </c:pt>
                <c:pt idx="1261">
                  <c:v>1.3664853</c:v>
                </c:pt>
                <c:pt idx="1263">
                  <c:v>1.0199676</c:v>
                </c:pt>
                <c:pt idx="1264">
                  <c:v>1.1585747</c:v>
                </c:pt>
                <c:pt idx="1266">
                  <c:v>1.315261</c:v>
                </c:pt>
                <c:pt idx="1267">
                  <c:v>1.3815513</c:v>
                </c:pt>
                <c:pt idx="1269">
                  <c:v>1.0290072</c:v>
                </c:pt>
                <c:pt idx="1270">
                  <c:v>1.1314559</c:v>
                </c:pt>
                <c:pt idx="1272">
                  <c:v>1.330327</c:v>
                </c:pt>
                <c:pt idx="1273">
                  <c:v>1.3634721</c:v>
                </c:pt>
                <c:pt idx="1275">
                  <c:v>1.0350336</c:v>
                </c:pt>
                <c:pt idx="1276">
                  <c:v>1.1344691</c:v>
                </c:pt>
                <c:pt idx="1278">
                  <c:v>1.0440731</c:v>
                </c:pt>
                <c:pt idx="1279">
                  <c:v>1.1163899</c:v>
                </c:pt>
                <c:pt idx="1281">
                  <c:v>1.0410599</c:v>
                </c:pt>
                <c:pt idx="1282">
                  <c:v>1.0952975</c:v>
                </c:pt>
                <c:pt idx="1284">
                  <c:v>1.0350336</c:v>
                </c:pt>
                <c:pt idx="1285">
                  <c:v>1.0983107</c:v>
                </c:pt>
                <c:pt idx="1287">
                  <c:v>1.0229808</c:v>
                </c:pt>
                <c:pt idx="1288">
                  <c:v>1.0862579</c:v>
                </c:pt>
                <c:pt idx="1290">
                  <c:v>1.0591391</c:v>
                </c:pt>
                <c:pt idx="1291">
                  <c:v>1.0772183</c:v>
                </c:pt>
                <c:pt idx="1293">
                  <c:v>0.2003777</c:v>
                </c:pt>
                <c:pt idx="1294">
                  <c:v>0.2033909</c:v>
                </c:pt>
                <c:pt idx="1296">
                  <c:v>0.1702457</c:v>
                </c:pt>
                <c:pt idx="1297">
                  <c:v>0.2064041</c:v>
                </c:pt>
                <c:pt idx="1299">
                  <c:v>0.2154437</c:v>
                </c:pt>
                <c:pt idx="1300">
                  <c:v>0.2214701</c:v>
                </c:pt>
                <c:pt idx="1302">
                  <c:v>0.1129949</c:v>
                </c:pt>
                <c:pt idx="1303">
                  <c:v>0.1280609</c:v>
                </c:pt>
                <c:pt idx="1305">
                  <c:v>0.2094173</c:v>
                </c:pt>
                <c:pt idx="1306">
                  <c:v>0.2184569</c:v>
                </c:pt>
                <c:pt idx="1308">
                  <c:v>0.1099817</c:v>
                </c:pt>
                <c:pt idx="1309">
                  <c:v>0.1250477</c:v>
                </c:pt>
                <c:pt idx="1311">
                  <c:v>0.1853117</c:v>
                </c:pt>
                <c:pt idx="1312">
                  <c:v>0.2305097</c:v>
                </c:pt>
                <c:pt idx="1314">
                  <c:v>0.1551797</c:v>
                </c:pt>
                <c:pt idx="1315">
                  <c:v>0.2094173</c:v>
                </c:pt>
                <c:pt idx="1317">
                  <c:v>0.1401137</c:v>
                </c:pt>
                <c:pt idx="1318">
                  <c:v>0.1792853</c:v>
                </c:pt>
                <c:pt idx="1320">
                  <c:v>0.0979289</c:v>
                </c:pt>
                <c:pt idx="1321">
                  <c:v>0.1039553</c:v>
                </c:pt>
                <c:pt idx="1323">
                  <c:v>0.1280609</c:v>
                </c:pt>
                <c:pt idx="1324">
                  <c:v>0.1612061</c:v>
                </c:pt>
                <c:pt idx="1326">
                  <c:v>0.0888893</c:v>
                </c:pt>
                <c:pt idx="1327">
                  <c:v>0.1581929</c:v>
                </c:pt>
                <c:pt idx="1329">
                  <c:v>0.1160081</c:v>
                </c:pt>
                <c:pt idx="1330">
                  <c:v>0.1732589</c:v>
                </c:pt>
                <c:pt idx="1332">
                  <c:v>1.8184651</c:v>
                </c:pt>
                <c:pt idx="1333">
                  <c:v>1.8305179</c:v>
                </c:pt>
                <c:pt idx="1335">
                  <c:v>1.8003859</c:v>
                </c:pt>
                <c:pt idx="1336">
                  <c:v>1.8275047</c:v>
                </c:pt>
                <c:pt idx="1338">
                  <c:v>1.8425706</c:v>
                </c:pt>
                <c:pt idx="1339">
                  <c:v>1.8455838</c:v>
                </c:pt>
                <c:pt idx="1341">
                  <c:v>1.8033991</c:v>
                </c:pt>
                <c:pt idx="1342">
                  <c:v>1.8094255</c:v>
                </c:pt>
                <c:pt idx="1344">
                  <c:v>1.8335311</c:v>
                </c:pt>
                <c:pt idx="1345">
                  <c:v>1.8606498</c:v>
                </c:pt>
                <c:pt idx="1347">
                  <c:v>1.8666762</c:v>
                </c:pt>
                <c:pt idx="1348">
                  <c:v>1.878729</c:v>
                </c:pt>
                <c:pt idx="1350">
                  <c:v>1.8124387</c:v>
                </c:pt>
                <c:pt idx="1351">
                  <c:v>1.9118742</c:v>
                </c:pt>
                <c:pt idx="1353">
                  <c:v>1.8576366</c:v>
                </c:pt>
                <c:pt idx="1354">
                  <c:v>1.9209138</c:v>
                </c:pt>
                <c:pt idx="1356">
                  <c:v>1.8546234</c:v>
                </c:pt>
                <c:pt idx="1357">
                  <c:v>1.9118742</c:v>
                </c:pt>
                <c:pt idx="1359">
                  <c:v>1.8757158</c:v>
                </c:pt>
                <c:pt idx="1360">
                  <c:v>1.9028346</c:v>
                </c:pt>
                <c:pt idx="1362">
                  <c:v>1.878729</c:v>
                </c:pt>
                <c:pt idx="1363">
                  <c:v>1.8998214</c:v>
                </c:pt>
                <c:pt idx="1365">
                  <c:v>1.8696894</c:v>
                </c:pt>
                <c:pt idx="1366">
                  <c:v>1.8907818</c:v>
                </c:pt>
                <c:pt idx="1368">
                  <c:v>1.8576366</c:v>
                </c:pt>
                <c:pt idx="1369">
                  <c:v>1.8757158</c:v>
                </c:pt>
                <c:pt idx="1371">
                  <c:v>1.8425706</c:v>
                </c:pt>
                <c:pt idx="1372">
                  <c:v>1.8576366</c:v>
                </c:pt>
                <c:pt idx="1374">
                  <c:v>1.8335311</c:v>
                </c:pt>
                <c:pt idx="1375">
                  <c:v>1.8817422</c:v>
                </c:pt>
                <c:pt idx="1377">
                  <c:v>1.8365443</c:v>
                </c:pt>
                <c:pt idx="1378">
                  <c:v>1.8696894</c:v>
                </c:pt>
                <c:pt idx="1380">
                  <c:v>1.878729</c:v>
                </c:pt>
                <c:pt idx="1381">
                  <c:v>1.8847554</c:v>
                </c:pt>
                <c:pt idx="1383">
                  <c:v>1.8275047</c:v>
                </c:pt>
                <c:pt idx="1384">
                  <c:v>1.8335311</c:v>
                </c:pt>
                <c:pt idx="1386">
                  <c:v>1.7371087</c:v>
                </c:pt>
                <c:pt idx="1387">
                  <c:v>1.7582011</c:v>
                </c:pt>
                <c:pt idx="1389">
                  <c:v>1.7310823</c:v>
                </c:pt>
                <c:pt idx="1390">
                  <c:v>1.7672407</c:v>
                </c:pt>
                <c:pt idx="1392">
                  <c:v>1.7190295</c:v>
                </c:pt>
                <c:pt idx="1393">
                  <c:v>1.7582011</c:v>
                </c:pt>
                <c:pt idx="1395">
                  <c:v>1.7069767</c:v>
                </c:pt>
                <c:pt idx="1396">
                  <c:v>1.7401219</c:v>
                </c:pt>
                <c:pt idx="1398">
                  <c:v>-1.3694985</c:v>
                </c:pt>
                <c:pt idx="1399">
                  <c:v>-1.3634721</c:v>
                </c:pt>
                <c:pt idx="1401">
                  <c:v>-1.4327757</c:v>
                </c:pt>
                <c:pt idx="1402">
                  <c:v>-1.4146965</c:v>
                </c:pt>
                <c:pt idx="1404">
                  <c:v>-1.3845645</c:v>
                </c:pt>
                <c:pt idx="1405">
                  <c:v>-1.3574458</c:v>
                </c:pt>
                <c:pt idx="1407">
                  <c:v>-1.4719473</c:v>
                </c:pt>
                <c:pt idx="1408">
                  <c:v>-1.3393666</c:v>
                </c:pt>
                <c:pt idx="1410">
                  <c:v>-1.4930397</c:v>
                </c:pt>
                <c:pt idx="1411">
                  <c:v>-1.3393666</c:v>
                </c:pt>
                <c:pt idx="1413">
                  <c:v>-1.5201585</c:v>
                </c:pt>
                <c:pt idx="1414">
                  <c:v>-1.3966173</c:v>
                </c:pt>
                <c:pt idx="1416">
                  <c:v>-1.3514194</c:v>
                </c:pt>
                <c:pt idx="1417">
                  <c:v>-1.2881422</c:v>
                </c:pt>
                <c:pt idx="1419">
                  <c:v>-1.5352244</c:v>
                </c:pt>
                <c:pt idx="1420">
                  <c:v>-1.4116833</c:v>
                </c:pt>
                <c:pt idx="1422">
                  <c:v>-1.3243006</c:v>
                </c:pt>
                <c:pt idx="1423">
                  <c:v>-1.2821158</c:v>
                </c:pt>
                <c:pt idx="1425">
                  <c:v>-1.5382376</c:v>
                </c:pt>
                <c:pt idx="1426">
                  <c:v>-1.4177097</c:v>
                </c:pt>
                <c:pt idx="1428">
                  <c:v>-1.3182742</c:v>
                </c:pt>
                <c:pt idx="1429">
                  <c:v>-1.2730762</c:v>
                </c:pt>
                <c:pt idx="1431">
                  <c:v>-1.529198</c:v>
                </c:pt>
                <c:pt idx="1432">
                  <c:v>-1.4177097</c:v>
                </c:pt>
                <c:pt idx="1434">
                  <c:v>-1.2911554</c:v>
                </c:pt>
                <c:pt idx="1435">
                  <c:v>-1.2640366</c:v>
                </c:pt>
                <c:pt idx="1437">
                  <c:v>-1.5322112</c:v>
                </c:pt>
                <c:pt idx="1438">
                  <c:v>-1.4207229</c:v>
                </c:pt>
                <c:pt idx="1440">
                  <c:v>-1.5924752</c:v>
                </c:pt>
                <c:pt idx="1441">
                  <c:v>-1.5834356</c:v>
                </c:pt>
                <c:pt idx="1443">
                  <c:v>-1.5382376</c:v>
                </c:pt>
                <c:pt idx="1444">
                  <c:v>-1.4146965</c:v>
                </c:pt>
                <c:pt idx="1446">
                  <c:v>-1.6015148</c:v>
                </c:pt>
                <c:pt idx="1447">
                  <c:v>-1.5864488</c:v>
                </c:pt>
                <c:pt idx="1449">
                  <c:v>-1.5472772</c:v>
                </c:pt>
                <c:pt idx="1450">
                  <c:v>-1.4086701</c:v>
                </c:pt>
                <c:pt idx="1452">
                  <c:v>-1.6075412</c:v>
                </c:pt>
                <c:pt idx="1453">
                  <c:v>-1.5924752</c:v>
                </c:pt>
                <c:pt idx="1455">
                  <c:v>-1.5533036</c:v>
                </c:pt>
                <c:pt idx="1456">
                  <c:v>-1.3996305</c:v>
                </c:pt>
                <c:pt idx="1458">
                  <c:v>-1.6075412</c:v>
                </c:pt>
                <c:pt idx="1459">
                  <c:v>-1.5954884</c:v>
                </c:pt>
                <c:pt idx="1461">
                  <c:v>-1.5623432</c:v>
                </c:pt>
                <c:pt idx="1462">
                  <c:v>-1.4086701</c:v>
                </c:pt>
                <c:pt idx="1464">
                  <c:v>-1.6256204</c:v>
                </c:pt>
                <c:pt idx="1465">
                  <c:v>-1.5985016</c:v>
                </c:pt>
                <c:pt idx="1467">
                  <c:v>-1.5683696</c:v>
                </c:pt>
                <c:pt idx="1468">
                  <c:v>-1.4177097</c:v>
                </c:pt>
                <c:pt idx="1470">
                  <c:v>-1.619594</c:v>
                </c:pt>
                <c:pt idx="1471">
                  <c:v>-1.6015148</c:v>
                </c:pt>
                <c:pt idx="1473">
                  <c:v>-1.5774092</c:v>
                </c:pt>
                <c:pt idx="1474">
                  <c:v>-1.4207229</c:v>
                </c:pt>
                <c:pt idx="1476">
                  <c:v>-1.6165808</c:v>
                </c:pt>
                <c:pt idx="1477">
                  <c:v>-1.604528</c:v>
                </c:pt>
                <c:pt idx="1479">
                  <c:v>-1.5834356</c:v>
                </c:pt>
                <c:pt idx="1480">
                  <c:v>-1.4237361</c:v>
                </c:pt>
                <c:pt idx="1482">
                  <c:v>-1.6256204</c:v>
                </c:pt>
                <c:pt idx="1483">
                  <c:v>-1.6135676</c:v>
                </c:pt>
                <c:pt idx="1485">
                  <c:v>-1.5834356</c:v>
                </c:pt>
                <c:pt idx="1486">
                  <c:v>-1.4719473</c:v>
                </c:pt>
                <c:pt idx="1488">
                  <c:v>-1.6286336</c:v>
                </c:pt>
                <c:pt idx="1489">
                  <c:v>-1.6105544</c:v>
                </c:pt>
                <c:pt idx="1491">
                  <c:v>-1.5834356</c:v>
                </c:pt>
                <c:pt idx="1492">
                  <c:v>-1.4779737</c:v>
                </c:pt>
                <c:pt idx="1494">
                  <c:v>-1.6286336</c:v>
                </c:pt>
                <c:pt idx="1495">
                  <c:v>-1.5713828</c:v>
                </c:pt>
                <c:pt idx="1497">
                  <c:v>1.5533036</c:v>
                </c:pt>
                <c:pt idx="1498">
                  <c:v>1.5653564</c:v>
                </c:pt>
                <c:pt idx="1500">
                  <c:v>1.6527392</c:v>
                </c:pt>
                <c:pt idx="1501">
                  <c:v>1.7220427</c:v>
                </c:pt>
                <c:pt idx="1503">
                  <c:v>1.5322112</c:v>
                </c:pt>
                <c:pt idx="1504">
                  <c:v>1.55933</c:v>
                </c:pt>
                <c:pt idx="1506">
                  <c:v>1.6738316</c:v>
                </c:pt>
                <c:pt idx="1507">
                  <c:v>1.7280691</c:v>
                </c:pt>
                <c:pt idx="1509">
                  <c:v>1.5231716</c:v>
                </c:pt>
                <c:pt idx="1510">
                  <c:v>1.5533036</c:v>
                </c:pt>
                <c:pt idx="1512">
                  <c:v>1.7009503</c:v>
                </c:pt>
                <c:pt idx="1513">
                  <c:v>1.7340955</c:v>
                </c:pt>
                <c:pt idx="1515">
                  <c:v>1.5141321</c:v>
                </c:pt>
                <c:pt idx="1516">
                  <c:v>1.5533036</c:v>
                </c:pt>
                <c:pt idx="1518">
                  <c:v>1.7130031</c:v>
                </c:pt>
                <c:pt idx="1519">
                  <c:v>1.7190295</c:v>
                </c:pt>
                <c:pt idx="1521">
                  <c:v>1.7250559</c:v>
                </c:pt>
                <c:pt idx="1522">
                  <c:v>1.7371087</c:v>
                </c:pt>
                <c:pt idx="1524">
                  <c:v>1.7672407</c:v>
                </c:pt>
                <c:pt idx="1525">
                  <c:v>1.7702539</c:v>
                </c:pt>
                <c:pt idx="1527">
                  <c:v>1.5081057</c:v>
                </c:pt>
                <c:pt idx="1528">
                  <c:v>1.5472772</c:v>
                </c:pt>
                <c:pt idx="1530">
                  <c:v>1.7340955</c:v>
                </c:pt>
                <c:pt idx="1531">
                  <c:v>1.7853199</c:v>
                </c:pt>
                <c:pt idx="1533">
                  <c:v>1.5050925</c:v>
                </c:pt>
                <c:pt idx="1534">
                  <c:v>1.5141321</c:v>
                </c:pt>
                <c:pt idx="1536">
                  <c:v>1.529198</c:v>
                </c:pt>
                <c:pt idx="1537">
                  <c:v>1.5352244</c:v>
                </c:pt>
                <c:pt idx="1539">
                  <c:v>1.7431351</c:v>
                </c:pt>
                <c:pt idx="1540">
                  <c:v>1.7642275</c:v>
                </c:pt>
                <c:pt idx="1542">
                  <c:v>1.7491615</c:v>
                </c:pt>
                <c:pt idx="1543">
                  <c:v>1.7551879</c:v>
                </c:pt>
                <c:pt idx="1545">
                  <c:v>0.0497178</c:v>
                </c:pt>
                <c:pt idx="1546">
                  <c:v>0.0798498</c:v>
                </c:pt>
                <c:pt idx="1548">
                  <c:v>0.0587574</c:v>
                </c:pt>
                <c:pt idx="1549">
                  <c:v>0.0828629</c:v>
                </c:pt>
                <c:pt idx="1551">
                  <c:v>0.0617706</c:v>
                </c:pt>
                <c:pt idx="1552">
                  <c:v>0.1129949</c:v>
                </c:pt>
                <c:pt idx="1554">
                  <c:v>0.1220345</c:v>
                </c:pt>
                <c:pt idx="1555">
                  <c:v>0.1280609</c:v>
                </c:pt>
                <c:pt idx="1557">
                  <c:v>0.0587574</c:v>
                </c:pt>
                <c:pt idx="1558">
                  <c:v>0.1401137</c:v>
                </c:pt>
                <c:pt idx="1560">
                  <c:v>0.0587574</c:v>
                </c:pt>
                <c:pt idx="1561">
                  <c:v>0.1310741</c:v>
                </c:pt>
                <c:pt idx="1563">
                  <c:v>0.09491570000000001</c:v>
                </c:pt>
                <c:pt idx="1564">
                  <c:v>0.1310741</c:v>
                </c:pt>
                <c:pt idx="1566">
                  <c:v>0.1220345</c:v>
                </c:pt>
                <c:pt idx="1567">
                  <c:v>0.1461401</c:v>
                </c:pt>
                <c:pt idx="1569">
                  <c:v>0.1401137</c:v>
                </c:pt>
                <c:pt idx="1570">
                  <c:v>0.1612061</c:v>
                </c:pt>
                <c:pt idx="1572">
                  <c:v>0.1642193</c:v>
                </c:pt>
                <c:pt idx="1573">
                  <c:v>0.1822985</c:v>
                </c:pt>
                <c:pt idx="1575">
                  <c:v>0.2003777</c:v>
                </c:pt>
                <c:pt idx="1576">
                  <c:v>0.266668</c:v>
                </c:pt>
                <c:pt idx="1578">
                  <c:v>0.2937868</c:v>
                </c:pt>
                <c:pt idx="1579">
                  <c:v>0.311866</c:v>
                </c:pt>
                <c:pt idx="1581">
                  <c:v>0.1160081</c:v>
                </c:pt>
                <c:pt idx="1582">
                  <c:v>0.1762721</c:v>
                </c:pt>
                <c:pt idx="1584">
                  <c:v>0.2094173</c:v>
                </c:pt>
                <c:pt idx="1585">
                  <c:v>0.2154437</c:v>
                </c:pt>
                <c:pt idx="1587">
                  <c:v>2.1348509</c:v>
                </c:pt>
                <c:pt idx="1588">
                  <c:v>2.1860752</c:v>
                </c:pt>
                <c:pt idx="1590">
                  <c:v>2.1649828</c:v>
                </c:pt>
                <c:pt idx="1591">
                  <c:v>2.2101808</c:v>
                </c:pt>
                <c:pt idx="1593">
                  <c:v>2.2071676</c:v>
                </c:pt>
                <c:pt idx="1594">
                  <c:v>2.2493524</c:v>
                </c:pt>
                <c:pt idx="1596">
                  <c:v>2.243326</c:v>
                </c:pt>
                <c:pt idx="1597">
                  <c:v>2.273458</c:v>
                </c:pt>
                <c:pt idx="1599">
                  <c:v>2.2704448</c:v>
                </c:pt>
                <c:pt idx="1600">
                  <c:v>2.2975636</c:v>
                </c:pt>
                <c:pt idx="1602">
                  <c:v>2.3126296</c:v>
                </c:pt>
                <c:pt idx="1603">
                  <c:v>2.3156428</c:v>
                </c:pt>
                <c:pt idx="1605">
                  <c:v>2.3307087</c:v>
                </c:pt>
                <c:pt idx="1606">
                  <c:v>2.3457747</c:v>
                </c:pt>
                <c:pt idx="1608">
                  <c:v>2.3276955</c:v>
                </c:pt>
                <c:pt idx="1609">
                  <c:v>2.3638539</c:v>
                </c:pt>
                <c:pt idx="1611">
                  <c:v>2.3518011</c:v>
                </c:pt>
                <c:pt idx="1612">
                  <c:v>2.3969991</c:v>
                </c:pt>
                <c:pt idx="1614">
                  <c:v>2.3668671</c:v>
                </c:pt>
                <c:pt idx="1615">
                  <c:v>2.3789199</c:v>
                </c:pt>
                <c:pt idx="1617">
                  <c:v>2.3728935</c:v>
                </c:pt>
                <c:pt idx="1618">
                  <c:v>2.3789199</c:v>
                </c:pt>
                <c:pt idx="1620">
                  <c:v>2.3728935</c:v>
                </c:pt>
                <c:pt idx="1621">
                  <c:v>2.3849463</c:v>
                </c:pt>
                <c:pt idx="1623">
                  <c:v>0.2365361</c:v>
                </c:pt>
                <c:pt idx="1624">
                  <c:v>0.2787208</c:v>
                </c:pt>
                <c:pt idx="1626">
                  <c:v>0.2003777</c:v>
                </c:pt>
                <c:pt idx="1627">
                  <c:v>0.2937868</c:v>
                </c:pt>
                <c:pt idx="1629">
                  <c:v>0.1792853</c:v>
                </c:pt>
                <c:pt idx="1630">
                  <c:v>0.2847472</c:v>
                </c:pt>
                <c:pt idx="1632">
                  <c:v>0.1732589</c:v>
                </c:pt>
                <c:pt idx="1633">
                  <c:v>0.2847472</c:v>
                </c:pt>
                <c:pt idx="1635">
                  <c:v>0.1883249</c:v>
                </c:pt>
                <c:pt idx="1636">
                  <c:v>0.2726944</c:v>
                </c:pt>
                <c:pt idx="1638">
                  <c:v>-0.1160081</c:v>
                </c:pt>
                <c:pt idx="1639">
                  <c:v>-0.0979289</c:v>
                </c:pt>
                <c:pt idx="1641">
                  <c:v>-0.1250477</c:v>
                </c:pt>
                <c:pt idx="1642">
                  <c:v>-0.0979289</c:v>
                </c:pt>
                <c:pt idx="1644">
                  <c:v>-0.1190213</c:v>
                </c:pt>
                <c:pt idx="1645">
                  <c:v>-0.09491570000000001</c:v>
                </c:pt>
                <c:pt idx="1647">
                  <c:v>-0.1160081</c:v>
                </c:pt>
                <c:pt idx="1648">
                  <c:v>-0.0919025</c:v>
                </c:pt>
                <c:pt idx="1650">
                  <c:v>-0.1160081</c:v>
                </c:pt>
                <c:pt idx="1651">
                  <c:v>-0.1069685</c:v>
                </c:pt>
                <c:pt idx="1653">
                  <c:v>0.1551797</c:v>
                </c:pt>
                <c:pt idx="1654">
                  <c:v>0.1672325</c:v>
                </c:pt>
                <c:pt idx="1656">
                  <c:v>0.1461401</c:v>
                </c:pt>
                <c:pt idx="1657">
                  <c:v>0.1883249</c:v>
                </c:pt>
                <c:pt idx="1659">
                  <c:v>0.1340873</c:v>
                </c:pt>
                <c:pt idx="1660">
                  <c:v>0.1913381</c:v>
                </c:pt>
                <c:pt idx="1662">
                  <c:v>0.1310741</c:v>
                </c:pt>
                <c:pt idx="1663">
                  <c:v>0.2064041</c:v>
                </c:pt>
                <c:pt idx="1665">
                  <c:v>0.1431269</c:v>
                </c:pt>
                <c:pt idx="1666">
                  <c:v>0.1973645</c:v>
                </c:pt>
                <c:pt idx="1668">
                  <c:v>0.1340873</c:v>
                </c:pt>
                <c:pt idx="1669">
                  <c:v>0.1913381</c:v>
                </c:pt>
                <c:pt idx="1671">
                  <c:v>0.1340873</c:v>
                </c:pt>
                <c:pt idx="1672">
                  <c:v>0.2124305</c:v>
                </c:pt>
                <c:pt idx="1674">
                  <c:v>0.1491533</c:v>
                </c:pt>
                <c:pt idx="1675">
                  <c:v>0.2274965</c:v>
                </c:pt>
                <c:pt idx="1677">
                  <c:v>0.1642193</c:v>
                </c:pt>
                <c:pt idx="1678">
                  <c:v>0.2485888</c:v>
                </c:pt>
                <c:pt idx="1680">
                  <c:v>0.1853117</c:v>
                </c:pt>
                <c:pt idx="1681">
                  <c:v>0.2395493</c:v>
                </c:pt>
                <c:pt idx="1683">
                  <c:v>1.5171453</c:v>
                </c:pt>
                <c:pt idx="1684">
                  <c:v>1.5261848</c:v>
                </c:pt>
                <c:pt idx="1686">
                  <c:v>1.4960529</c:v>
                </c:pt>
                <c:pt idx="1687">
                  <c:v>1.5111189</c:v>
                </c:pt>
                <c:pt idx="1689">
                  <c:v>1.4840001</c:v>
                </c:pt>
                <c:pt idx="1690">
                  <c:v>1.5020793</c:v>
                </c:pt>
                <c:pt idx="1692">
                  <c:v>1.4689341</c:v>
                </c:pt>
                <c:pt idx="1693">
                  <c:v>1.4960529</c:v>
                </c:pt>
                <c:pt idx="1695">
                  <c:v>1.4719473</c:v>
                </c:pt>
                <c:pt idx="1696">
                  <c:v>1.4809869</c:v>
                </c:pt>
                <c:pt idx="1698">
                  <c:v>1.4749605</c:v>
                </c:pt>
                <c:pt idx="1699">
                  <c:v>1.4809869</c:v>
                </c:pt>
                <c:pt idx="1701">
                  <c:v>1.4809869</c:v>
                </c:pt>
                <c:pt idx="1702">
                  <c:v>1.4840001</c:v>
                </c:pt>
                <c:pt idx="1704">
                  <c:v>1.4809869</c:v>
                </c:pt>
                <c:pt idx="1705">
                  <c:v>1.4870133</c:v>
                </c:pt>
                <c:pt idx="1707">
                  <c:v>1.4749605</c:v>
                </c:pt>
                <c:pt idx="1708">
                  <c:v>1.4840001</c:v>
                </c:pt>
                <c:pt idx="1710">
                  <c:v>1.4990661</c:v>
                </c:pt>
                <c:pt idx="1711">
                  <c:v>1.5171453</c:v>
                </c:pt>
                <c:pt idx="1713">
                  <c:v>1.4659209</c:v>
                </c:pt>
                <c:pt idx="1714">
                  <c:v>1.5231716</c:v>
                </c:pt>
                <c:pt idx="1716">
                  <c:v>1.4538681</c:v>
                </c:pt>
                <c:pt idx="1717">
                  <c:v>1.55933</c:v>
                </c:pt>
                <c:pt idx="1719">
                  <c:v>1.4598945</c:v>
                </c:pt>
                <c:pt idx="1720">
                  <c:v>1.5533036</c:v>
                </c:pt>
                <c:pt idx="1722">
                  <c:v>1.4508549</c:v>
                </c:pt>
                <c:pt idx="1723">
                  <c:v>1.5412508</c:v>
                </c:pt>
                <c:pt idx="1725">
                  <c:v>1.4388021</c:v>
                </c:pt>
                <c:pt idx="1726">
                  <c:v>1.4840001</c:v>
                </c:pt>
                <c:pt idx="1728">
                  <c:v>1.4930397</c:v>
                </c:pt>
                <c:pt idx="1729">
                  <c:v>1.5322112</c:v>
                </c:pt>
                <c:pt idx="1731">
                  <c:v>1.4357889</c:v>
                </c:pt>
                <c:pt idx="1732">
                  <c:v>1.4809869</c:v>
                </c:pt>
                <c:pt idx="1734">
                  <c:v>1.4357889</c:v>
                </c:pt>
                <c:pt idx="1735">
                  <c:v>1.4689341</c:v>
                </c:pt>
                <c:pt idx="1737">
                  <c:v>-2.2794844</c:v>
                </c:pt>
                <c:pt idx="1738">
                  <c:v>-2.2644184</c:v>
                </c:pt>
                <c:pt idx="1740">
                  <c:v>-2.2975636</c:v>
                </c:pt>
                <c:pt idx="1741">
                  <c:v>-2.2945504</c:v>
                </c:pt>
                <c:pt idx="1743">
                  <c:v>-1.1615879</c:v>
                </c:pt>
                <c:pt idx="1744">
                  <c:v>-1.1555615</c:v>
                </c:pt>
                <c:pt idx="1746">
                  <c:v>-1.4056569</c:v>
                </c:pt>
                <c:pt idx="1747">
                  <c:v>-1.3936041</c:v>
                </c:pt>
                <c:pt idx="1749">
                  <c:v>-1.1676143</c:v>
                </c:pt>
                <c:pt idx="1750">
                  <c:v>-1.1465219</c:v>
                </c:pt>
                <c:pt idx="1752">
                  <c:v>-1.4146965</c:v>
                </c:pt>
                <c:pt idx="1753">
                  <c:v>-1.3875777</c:v>
                </c:pt>
                <c:pt idx="1755">
                  <c:v>-1.1736407</c:v>
                </c:pt>
                <c:pt idx="1756">
                  <c:v>-1.1435087</c:v>
                </c:pt>
                <c:pt idx="1758">
                  <c:v>-1.4177097</c:v>
                </c:pt>
                <c:pt idx="1759">
                  <c:v>-1.3785381</c:v>
                </c:pt>
                <c:pt idx="1761">
                  <c:v>-1.1736407</c:v>
                </c:pt>
                <c:pt idx="1762">
                  <c:v>-1.1435087</c:v>
                </c:pt>
                <c:pt idx="1764">
                  <c:v>-1.4207229</c:v>
                </c:pt>
                <c:pt idx="1765">
                  <c:v>-1.3484062</c:v>
                </c:pt>
                <c:pt idx="1767">
                  <c:v>-1.1706275</c:v>
                </c:pt>
                <c:pt idx="1768">
                  <c:v>-1.1435087</c:v>
                </c:pt>
                <c:pt idx="1770">
                  <c:v>-1.4689341</c:v>
                </c:pt>
                <c:pt idx="1771">
                  <c:v>-1.2610234</c:v>
                </c:pt>
                <c:pt idx="1773">
                  <c:v>-1.2007594</c:v>
                </c:pt>
                <c:pt idx="1774">
                  <c:v>-1.1917199</c:v>
                </c:pt>
                <c:pt idx="1776">
                  <c:v>-1.1766539</c:v>
                </c:pt>
                <c:pt idx="1777">
                  <c:v>-1.1435087</c:v>
                </c:pt>
                <c:pt idx="1779">
                  <c:v>-1.4749605</c:v>
                </c:pt>
                <c:pt idx="1780">
                  <c:v>-1.1435087</c:v>
                </c:pt>
                <c:pt idx="1782">
                  <c:v>-1.5683696</c:v>
                </c:pt>
                <c:pt idx="1783">
                  <c:v>-1.1314559</c:v>
                </c:pt>
                <c:pt idx="1785">
                  <c:v>-1.6256204</c:v>
                </c:pt>
                <c:pt idx="1786">
                  <c:v>-1.1073503</c:v>
                </c:pt>
                <c:pt idx="1788">
                  <c:v>-1.63466</c:v>
                </c:pt>
                <c:pt idx="1789">
                  <c:v>-1.0862579</c:v>
                </c:pt>
                <c:pt idx="1791">
                  <c:v>-1.6557524</c:v>
                </c:pt>
                <c:pt idx="1792">
                  <c:v>-1.0500995</c:v>
                </c:pt>
                <c:pt idx="1794">
                  <c:v>-1.6557524</c:v>
                </c:pt>
                <c:pt idx="1795">
                  <c:v>-1.0350336</c:v>
                </c:pt>
                <c:pt idx="1797">
                  <c:v>-1.6557524</c:v>
                </c:pt>
                <c:pt idx="1798">
                  <c:v>-1.0320204</c:v>
                </c:pt>
                <c:pt idx="1800">
                  <c:v>-1.6527392</c:v>
                </c:pt>
                <c:pt idx="1801">
                  <c:v>-1.0320204</c:v>
                </c:pt>
                <c:pt idx="1803">
                  <c:v>-1.0229808</c:v>
                </c:pt>
                <c:pt idx="1804">
                  <c:v>-1.0199676</c:v>
                </c:pt>
                <c:pt idx="1806">
                  <c:v>-1.6587656</c:v>
                </c:pt>
                <c:pt idx="1807">
                  <c:v>-1.0290072</c:v>
                </c:pt>
                <c:pt idx="1809">
                  <c:v>-1.0229808</c:v>
                </c:pt>
                <c:pt idx="1810">
                  <c:v>-1.010928</c:v>
                </c:pt>
                <c:pt idx="1812">
                  <c:v>-1.6527392</c:v>
                </c:pt>
                <c:pt idx="1813">
                  <c:v>-0.9898356</c:v>
                </c:pt>
                <c:pt idx="1815">
                  <c:v>-1.6436996</c:v>
                </c:pt>
                <c:pt idx="1816">
                  <c:v>-0.9566904000000001</c:v>
                </c:pt>
                <c:pt idx="1818">
                  <c:v>-1.63466</c:v>
                </c:pt>
                <c:pt idx="1819">
                  <c:v>-1.0952975</c:v>
                </c:pt>
                <c:pt idx="1821">
                  <c:v>-1.0772183</c:v>
                </c:pt>
                <c:pt idx="1822">
                  <c:v>-0.9295716000000001</c:v>
                </c:pt>
                <c:pt idx="1824">
                  <c:v>-1.6256204</c:v>
                </c:pt>
                <c:pt idx="1825">
                  <c:v>-1.0802315</c:v>
                </c:pt>
                <c:pt idx="1827">
                  <c:v>-1.0290072</c:v>
                </c:pt>
                <c:pt idx="1828">
                  <c:v>-0.9265584</c:v>
                </c:pt>
                <c:pt idx="1830">
                  <c:v>-1.6075412</c:v>
                </c:pt>
                <c:pt idx="1831">
                  <c:v>-1.0681787</c:v>
                </c:pt>
                <c:pt idx="1833">
                  <c:v>-0.9898356</c:v>
                </c:pt>
                <c:pt idx="1834">
                  <c:v>-0.8934132</c:v>
                </c:pt>
                <c:pt idx="1836">
                  <c:v>-1.5954884</c:v>
                </c:pt>
                <c:pt idx="1837">
                  <c:v>-1.0651655</c:v>
                </c:pt>
                <c:pt idx="1839">
                  <c:v>-0.9175188</c:v>
                </c:pt>
                <c:pt idx="1840">
                  <c:v>-0.8662945</c:v>
                </c:pt>
                <c:pt idx="1842">
                  <c:v>-1.5834356</c:v>
                </c:pt>
                <c:pt idx="1843">
                  <c:v>-1.0742051</c:v>
                </c:pt>
                <c:pt idx="1845">
                  <c:v>-0.8934132</c:v>
                </c:pt>
                <c:pt idx="1846">
                  <c:v>-0.8662945</c:v>
                </c:pt>
                <c:pt idx="1848">
                  <c:v>-1.5713828</c:v>
                </c:pt>
                <c:pt idx="1849">
                  <c:v>-1.5563168</c:v>
                </c:pt>
                <c:pt idx="1851">
                  <c:v>-1.5472772</c:v>
                </c:pt>
                <c:pt idx="1852">
                  <c:v>-1.0892711</c:v>
                </c:pt>
                <c:pt idx="1854">
                  <c:v>-0.8783473000000001</c:v>
                </c:pt>
                <c:pt idx="1855">
                  <c:v>-0.8753341</c:v>
                </c:pt>
                <c:pt idx="1857">
                  <c:v>-1.5382376</c:v>
                </c:pt>
                <c:pt idx="1858">
                  <c:v>-1.1646011</c:v>
                </c:pt>
                <c:pt idx="1860">
                  <c:v>-1.9209138</c:v>
                </c:pt>
                <c:pt idx="1861">
                  <c:v>-1.9028346</c:v>
                </c:pt>
                <c:pt idx="1863">
                  <c:v>-1.55933</c:v>
                </c:pt>
                <c:pt idx="1864">
                  <c:v>-1.5382376</c:v>
                </c:pt>
                <c:pt idx="1866">
                  <c:v>-1.8606498</c:v>
                </c:pt>
                <c:pt idx="1867">
                  <c:v>-1.8395575</c:v>
                </c:pt>
                <c:pt idx="1869">
                  <c:v>-1.5502904</c:v>
                </c:pt>
                <c:pt idx="1870">
                  <c:v>-1.544264</c:v>
                </c:pt>
                <c:pt idx="1872">
                  <c:v>-1.8184651</c:v>
                </c:pt>
                <c:pt idx="1873">
                  <c:v>-1.7853199</c:v>
                </c:pt>
                <c:pt idx="1875">
                  <c:v>-1.5472772</c:v>
                </c:pt>
                <c:pt idx="1876">
                  <c:v>-1.5382376</c:v>
                </c:pt>
                <c:pt idx="1878">
                  <c:v>-1.8455838</c:v>
                </c:pt>
                <c:pt idx="1879">
                  <c:v>-1.7582011</c:v>
                </c:pt>
                <c:pt idx="1881">
                  <c:v>-1.7280691</c:v>
                </c:pt>
                <c:pt idx="1882">
                  <c:v>-1.7190295</c:v>
                </c:pt>
                <c:pt idx="1884">
                  <c:v>-1.589462</c:v>
                </c:pt>
                <c:pt idx="1885">
                  <c:v>-1.574396</c:v>
                </c:pt>
                <c:pt idx="1887">
                  <c:v>-1.5563168</c:v>
                </c:pt>
                <c:pt idx="1888">
                  <c:v>-1.5412508</c:v>
                </c:pt>
                <c:pt idx="1890">
                  <c:v>-1.8576366</c:v>
                </c:pt>
                <c:pt idx="1891">
                  <c:v>-1.7099899</c:v>
                </c:pt>
                <c:pt idx="1893">
                  <c:v>-1.7009503</c:v>
                </c:pt>
                <c:pt idx="1894">
                  <c:v>-1.6678052</c:v>
                </c:pt>
                <c:pt idx="1896">
                  <c:v>-1.6467128</c:v>
                </c:pt>
                <c:pt idx="1897">
                  <c:v>-1.5864488</c:v>
                </c:pt>
                <c:pt idx="1899">
                  <c:v>-1.8365443</c:v>
                </c:pt>
                <c:pt idx="1900">
                  <c:v>-1.5653564</c:v>
                </c:pt>
                <c:pt idx="1902">
                  <c:v>-1.8757158</c:v>
                </c:pt>
                <c:pt idx="1903">
                  <c:v>-1.8576366</c:v>
                </c:pt>
                <c:pt idx="1905">
                  <c:v>-1.7732671</c:v>
                </c:pt>
                <c:pt idx="1906">
                  <c:v>-1.7702539</c:v>
                </c:pt>
                <c:pt idx="1908">
                  <c:v>-1.7642275</c:v>
                </c:pt>
                <c:pt idx="1909">
                  <c:v>-1.5412508</c:v>
                </c:pt>
                <c:pt idx="1911">
                  <c:v>-1.7943595</c:v>
                </c:pt>
                <c:pt idx="1912">
                  <c:v>-1.5171453</c:v>
                </c:pt>
                <c:pt idx="1914">
                  <c:v>-1.7431351</c:v>
                </c:pt>
                <c:pt idx="1915">
                  <c:v>-1.7340955</c:v>
                </c:pt>
                <c:pt idx="1917">
                  <c:v>-1.7160163</c:v>
                </c:pt>
                <c:pt idx="1918">
                  <c:v>-1.4930397</c:v>
                </c:pt>
                <c:pt idx="1920">
                  <c:v>-1.7250559</c:v>
                </c:pt>
                <c:pt idx="1921">
                  <c:v>-1.4689341</c:v>
                </c:pt>
                <c:pt idx="1923">
                  <c:v>-1.664792</c:v>
                </c:pt>
                <c:pt idx="1924">
                  <c:v>-1.4538681</c:v>
                </c:pt>
                <c:pt idx="1926">
                  <c:v>0.2606416</c:v>
                </c:pt>
                <c:pt idx="1927">
                  <c:v>0.2847472</c:v>
                </c:pt>
                <c:pt idx="1929">
                  <c:v>0.2546152</c:v>
                </c:pt>
                <c:pt idx="1930">
                  <c:v>0.37213</c:v>
                </c:pt>
                <c:pt idx="1932">
                  <c:v>0.2546152</c:v>
                </c:pt>
                <c:pt idx="1933">
                  <c:v>0.3962356</c:v>
                </c:pt>
                <c:pt idx="1935">
                  <c:v>0.2546152</c:v>
                </c:pt>
                <c:pt idx="1936">
                  <c:v>0.4143147</c:v>
                </c:pt>
                <c:pt idx="1938">
                  <c:v>0.2455756</c:v>
                </c:pt>
                <c:pt idx="1939">
                  <c:v>0.3841828</c:v>
                </c:pt>
                <c:pt idx="1941">
                  <c:v>0.3962356</c:v>
                </c:pt>
                <c:pt idx="1942">
                  <c:v>0.4263675</c:v>
                </c:pt>
                <c:pt idx="1944">
                  <c:v>0.2395493</c:v>
                </c:pt>
                <c:pt idx="1945">
                  <c:v>0.3841828</c:v>
                </c:pt>
                <c:pt idx="1947">
                  <c:v>0.4113015</c:v>
                </c:pt>
                <c:pt idx="1948">
                  <c:v>0.4384203</c:v>
                </c:pt>
                <c:pt idx="1950">
                  <c:v>0.2335229</c:v>
                </c:pt>
                <c:pt idx="1951">
                  <c:v>0.2425624</c:v>
                </c:pt>
                <c:pt idx="1953">
                  <c:v>0.281734</c:v>
                </c:pt>
                <c:pt idx="1954">
                  <c:v>0.4564995</c:v>
                </c:pt>
                <c:pt idx="1956">
                  <c:v>0.2847472</c:v>
                </c:pt>
                <c:pt idx="1957">
                  <c:v>0.4625259</c:v>
                </c:pt>
                <c:pt idx="1959">
                  <c:v>0.2847472</c:v>
                </c:pt>
                <c:pt idx="1960">
                  <c:v>0.2937868</c:v>
                </c:pt>
                <c:pt idx="1962">
                  <c:v>0.311866</c:v>
                </c:pt>
                <c:pt idx="1963">
                  <c:v>0.4354071</c:v>
                </c:pt>
                <c:pt idx="1965">
                  <c:v>0.2877604</c:v>
                </c:pt>
                <c:pt idx="1966">
                  <c:v>0.2937868</c:v>
                </c:pt>
                <c:pt idx="1968">
                  <c:v>0.326932</c:v>
                </c:pt>
                <c:pt idx="1969">
                  <c:v>0.3540508</c:v>
                </c:pt>
                <c:pt idx="1971">
                  <c:v>0.3600772</c:v>
                </c:pt>
                <c:pt idx="1972">
                  <c:v>0.4444467</c:v>
                </c:pt>
                <c:pt idx="1974">
                  <c:v>0.3751432</c:v>
                </c:pt>
                <c:pt idx="1975">
                  <c:v>0.4564995</c:v>
                </c:pt>
                <c:pt idx="1977">
                  <c:v>0.3902092</c:v>
                </c:pt>
                <c:pt idx="1978">
                  <c:v>0.4564995</c:v>
                </c:pt>
                <c:pt idx="1980">
                  <c:v>0.4052751</c:v>
                </c:pt>
                <c:pt idx="1981">
                  <c:v>0.4534863</c:v>
                </c:pt>
                <c:pt idx="1983">
                  <c:v>0.8602681</c:v>
                </c:pt>
                <c:pt idx="1984">
                  <c:v>0.9325848</c:v>
                </c:pt>
                <c:pt idx="1986">
                  <c:v>0.8662945</c:v>
                </c:pt>
                <c:pt idx="1987">
                  <c:v>0.9295716000000001</c:v>
                </c:pt>
                <c:pt idx="1989">
                  <c:v>0.8512285000000001</c:v>
                </c:pt>
                <c:pt idx="1990">
                  <c:v>0.9627168</c:v>
                </c:pt>
                <c:pt idx="1992">
                  <c:v>0.8421889</c:v>
                </c:pt>
                <c:pt idx="1993">
                  <c:v>0.9627168</c:v>
                </c:pt>
                <c:pt idx="1995">
                  <c:v>0.8391757</c:v>
                </c:pt>
                <c:pt idx="1996">
                  <c:v>0.96573</c:v>
                </c:pt>
                <c:pt idx="1998">
                  <c:v>0.8391757</c:v>
                </c:pt>
                <c:pt idx="1999">
                  <c:v>0.9777828</c:v>
                </c:pt>
                <c:pt idx="2001">
                  <c:v>0.8632813</c:v>
                </c:pt>
                <c:pt idx="2002">
                  <c:v>0.9747696</c:v>
                </c:pt>
                <c:pt idx="2004">
                  <c:v>0.8813604</c:v>
                </c:pt>
                <c:pt idx="2005">
                  <c:v>0.9988752</c:v>
                </c:pt>
                <c:pt idx="2007">
                  <c:v>0.950664</c:v>
                </c:pt>
                <c:pt idx="2008">
                  <c:v>0.96573</c:v>
                </c:pt>
                <c:pt idx="2010">
                  <c:v>0.266668</c:v>
                </c:pt>
                <c:pt idx="2011">
                  <c:v>0.2696812</c:v>
                </c:pt>
                <c:pt idx="2013">
                  <c:v>0.2576284</c:v>
                </c:pt>
                <c:pt idx="2014">
                  <c:v>0.2757076</c:v>
                </c:pt>
                <c:pt idx="2016">
                  <c:v>0.2576284</c:v>
                </c:pt>
                <c:pt idx="2017">
                  <c:v>0.2696812</c:v>
                </c:pt>
                <c:pt idx="2019">
                  <c:v>0.6192122</c:v>
                </c:pt>
                <c:pt idx="2020">
                  <c:v>0.6222254</c:v>
                </c:pt>
                <c:pt idx="2022">
                  <c:v>0.5951066</c:v>
                </c:pt>
                <c:pt idx="2023">
                  <c:v>0.6071594</c:v>
                </c:pt>
                <c:pt idx="2025">
                  <c:v>0.5800406</c:v>
                </c:pt>
                <c:pt idx="2026">
                  <c:v>0.601133</c:v>
                </c:pt>
                <c:pt idx="2028">
                  <c:v>0.2696812</c:v>
                </c:pt>
                <c:pt idx="2029">
                  <c:v>0.3359716</c:v>
                </c:pt>
                <c:pt idx="2031">
                  <c:v>0.1732589</c:v>
                </c:pt>
                <c:pt idx="2032">
                  <c:v>0.326932</c:v>
                </c:pt>
                <c:pt idx="2034">
                  <c:v>0.1762721</c:v>
                </c:pt>
                <c:pt idx="2035">
                  <c:v>0.3209056</c:v>
                </c:pt>
                <c:pt idx="2037">
                  <c:v>0.1822985</c:v>
                </c:pt>
                <c:pt idx="2038">
                  <c:v>0.3239188</c:v>
                </c:pt>
                <c:pt idx="2040">
                  <c:v>0.1853117</c:v>
                </c:pt>
                <c:pt idx="2041">
                  <c:v>0.3239188</c:v>
                </c:pt>
                <c:pt idx="2043">
                  <c:v>0.1943513</c:v>
                </c:pt>
                <c:pt idx="2044">
                  <c:v>0.3540508</c:v>
                </c:pt>
                <c:pt idx="2046">
                  <c:v>0.2033909</c:v>
                </c:pt>
                <c:pt idx="2047">
                  <c:v>0.3540508</c:v>
                </c:pt>
                <c:pt idx="2049">
                  <c:v>0.2064041</c:v>
                </c:pt>
                <c:pt idx="2050">
                  <c:v>0.3299452</c:v>
                </c:pt>
                <c:pt idx="2052">
                  <c:v>0.341998</c:v>
                </c:pt>
                <c:pt idx="2053">
                  <c:v>0.3540508</c:v>
                </c:pt>
                <c:pt idx="2055">
                  <c:v>0.2003777</c:v>
                </c:pt>
                <c:pt idx="2056">
                  <c:v>0.3299452</c:v>
                </c:pt>
                <c:pt idx="2058">
                  <c:v>0.1943513</c:v>
                </c:pt>
                <c:pt idx="2059">
                  <c:v>0.3239188</c:v>
                </c:pt>
                <c:pt idx="2061">
                  <c:v>0.1973645</c:v>
                </c:pt>
                <c:pt idx="2062">
                  <c:v>0.326932</c:v>
                </c:pt>
                <c:pt idx="2064">
                  <c:v>0.1943513</c:v>
                </c:pt>
                <c:pt idx="2065">
                  <c:v>0.251602</c:v>
                </c:pt>
                <c:pt idx="2067">
                  <c:v>0.2907736</c:v>
                </c:pt>
                <c:pt idx="2068">
                  <c:v>0.3239188</c:v>
                </c:pt>
                <c:pt idx="2070">
                  <c:v>0.1883249</c:v>
                </c:pt>
                <c:pt idx="2071">
                  <c:v>0.2455756</c:v>
                </c:pt>
                <c:pt idx="2073">
                  <c:v>0.1822985</c:v>
                </c:pt>
                <c:pt idx="2074">
                  <c:v>0.1853117</c:v>
                </c:pt>
                <c:pt idx="2076">
                  <c:v>0.1853117</c:v>
                </c:pt>
                <c:pt idx="2077">
                  <c:v>0.1913381</c:v>
                </c:pt>
                <c:pt idx="2079">
                  <c:v>0.646331</c:v>
                </c:pt>
                <c:pt idx="2080">
                  <c:v>0.6553706</c:v>
                </c:pt>
                <c:pt idx="2082">
                  <c:v>0.6101726</c:v>
                </c:pt>
                <c:pt idx="2083">
                  <c:v>0.6583838</c:v>
                </c:pt>
                <c:pt idx="2085">
                  <c:v>0.6041462</c:v>
                </c:pt>
                <c:pt idx="2086">
                  <c:v>0.6523574</c:v>
                </c:pt>
                <c:pt idx="2088">
                  <c:v>0.2335229</c:v>
                </c:pt>
                <c:pt idx="2089">
                  <c:v>0.2425624</c:v>
                </c:pt>
                <c:pt idx="2091">
                  <c:v>0.2154437</c:v>
                </c:pt>
                <c:pt idx="2092">
                  <c:v>0.251602</c:v>
                </c:pt>
                <c:pt idx="2094">
                  <c:v>0.2124305</c:v>
                </c:pt>
                <c:pt idx="2095">
                  <c:v>0.2244833</c:v>
                </c:pt>
                <c:pt idx="2097">
                  <c:v>1.2911554</c:v>
                </c:pt>
                <c:pt idx="2098">
                  <c:v>1.3122478</c:v>
                </c:pt>
                <c:pt idx="2100">
                  <c:v>1.330327</c:v>
                </c:pt>
                <c:pt idx="2101">
                  <c:v>1.3393666</c:v>
                </c:pt>
                <c:pt idx="2103">
                  <c:v>1.2821158</c:v>
                </c:pt>
                <c:pt idx="2104">
                  <c:v>1.3182742</c:v>
                </c:pt>
                <c:pt idx="2106">
                  <c:v>1.3273138</c:v>
                </c:pt>
                <c:pt idx="2107">
                  <c:v>1.330327</c:v>
                </c:pt>
                <c:pt idx="2109">
                  <c:v>1.2791026</c:v>
                </c:pt>
                <c:pt idx="2110">
                  <c:v>1.3212874</c:v>
                </c:pt>
                <c:pt idx="2112">
                  <c:v>1.2760894</c:v>
                </c:pt>
                <c:pt idx="2113">
                  <c:v>1.300195</c:v>
                </c:pt>
                <c:pt idx="2115">
                  <c:v>1.2640366</c:v>
                </c:pt>
                <c:pt idx="2116">
                  <c:v>1.2730762</c:v>
                </c:pt>
                <c:pt idx="2118">
                  <c:v>0.0406782</c:v>
                </c:pt>
                <c:pt idx="2119">
                  <c:v>0.0738234</c:v>
                </c:pt>
                <c:pt idx="2121">
                  <c:v>-0.0798498</c:v>
                </c:pt>
                <c:pt idx="2122">
                  <c:v>-0.0467046</c:v>
                </c:pt>
                <c:pt idx="2124">
                  <c:v>-0.0768366</c:v>
                </c:pt>
                <c:pt idx="2125">
                  <c:v>0.0195858</c:v>
                </c:pt>
                <c:pt idx="2127">
                  <c:v>-0.067797</c:v>
                </c:pt>
                <c:pt idx="2128">
                  <c:v>0.0316386</c:v>
                </c:pt>
                <c:pt idx="2130">
                  <c:v>-0.0617706</c:v>
                </c:pt>
                <c:pt idx="2131">
                  <c:v>0.0135594</c:v>
                </c:pt>
                <c:pt idx="2133">
                  <c:v>-0.0346518</c:v>
                </c:pt>
                <c:pt idx="2134">
                  <c:v>0.0045198</c:v>
                </c:pt>
                <c:pt idx="2136">
                  <c:v>-0.0135594</c:v>
                </c:pt>
                <c:pt idx="2137">
                  <c:v>-0.007533</c:v>
                </c:pt>
                <c:pt idx="2139">
                  <c:v>0.3028264</c:v>
                </c:pt>
                <c:pt idx="2140">
                  <c:v>0.3480244</c:v>
                </c:pt>
                <c:pt idx="2142">
                  <c:v>0.2998132</c:v>
                </c:pt>
                <c:pt idx="2143">
                  <c:v>0.3630904</c:v>
                </c:pt>
                <c:pt idx="2145">
                  <c:v>0.3480244</c:v>
                </c:pt>
                <c:pt idx="2146">
                  <c:v>0.3540508</c:v>
                </c:pt>
                <c:pt idx="2148">
                  <c:v>0.4414335</c:v>
                </c:pt>
                <c:pt idx="2149">
                  <c:v>0.4534863</c:v>
                </c:pt>
                <c:pt idx="2151">
                  <c:v>0.4384203</c:v>
                </c:pt>
                <c:pt idx="2152">
                  <c:v>0.4595127</c:v>
                </c:pt>
                <c:pt idx="2154">
                  <c:v>0.0256122</c:v>
                </c:pt>
                <c:pt idx="2155">
                  <c:v>0.037665</c:v>
                </c:pt>
                <c:pt idx="2157">
                  <c:v>0.0256122</c:v>
                </c:pt>
                <c:pt idx="2158">
                  <c:v>0.0406782</c:v>
                </c:pt>
                <c:pt idx="2160">
                  <c:v>0.0256122</c:v>
                </c:pt>
                <c:pt idx="2161">
                  <c:v>0.0406782</c:v>
                </c:pt>
                <c:pt idx="2163">
                  <c:v>0.022599</c:v>
                </c:pt>
                <c:pt idx="2164">
                  <c:v>0.0467046</c:v>
                </c:pt>
                <c:pt idx="2166">
                  <c:v>0.0135594</c:v>
                </c:pt>
                <c:pt idx="2167">
                  <c:v>0.052731</c:v>
                </c:pt>
                <c:pt idx="2169">
                  <c:v>0.022599</c:v>
                </c:pt>
                <c:pt idx="2170">
                  <c:v>0.052731</c:v>
                </c:pt>
                <c:pt idx="2172">
                  <c:v>1.7250559</c:v>
                </c:pt>
                <c:pt idx="2173">
                  <c:v>1.7310823</c:v>
                </c:pt>
                <c:pt idx="2175">
                  <c:v>-0.9868224</c:v>
                </c:pt>
                <c:pt idx="2176">
                  <c:v>-0.96573</c:v>
                </c:pt>
                <c:pt idx="2178">
                  <c:v>-0.950664</c:v>
                </c:pt>
                <c:pt idx="2179">
                  <c:v>-0.9084792</c:v>
                </c:pt>
                <c:pt idx="2181">
                  <c:v>-0.995862</c:v>
                </c:pt>
                <c:pt idx="2182">
                  <c:v>-0.9084792</c:v>
                </c:pt>
                <c:pt idx="2184">
                  <c:v>-1.0018884</c:v>
                </c:pt>
                <c:pt idx="2185">
                  <c:v>-0.9084792</c:v>
                </c:pt>
                <c:pt idx="2187">
                  <c:v>-1.0049016</c:v>
                </c:pt>
                <c:pt idx="2188">
                  <c:v>-0.8482153</c:v>
                </c:pt>
                <c:pt idx="2190">
                  <c:v>-1.010928</c:v>
                </c:pt>
                <c:pt idx="2191">
                  <c:v>-0.8452021</c:v>
                </c:pt>
                <c:pt idx="2193">
                  <c:v>-1.0199676</c:v>
                </c:pt>
                <c:pt idx="2194">
                  <c:v>-0.8572549</c:v>
                </c:pt>
                <c:pt idx="2196">
                  <c:v>-1.0169544</c:v>
                </c:pt>
                <c:pt idx="2197">
                  <c:v>-0.8602681</c:v>
                </c:pt>
                <c:pt idx="2199">
                  <c:v>-1.0229808</c:v>
                </c:pt>
                <c:pt idx="2200">
                  <c:v>-0.8934132</c:v>
                </c:pt>
                <c:pt idx="2202">
                  <c:v>-1.0199676</c:v>
                </c:pt>
                <c:pt idx="2203">
                  <c:v>-0.8934132</c:v>
                </c:pt>
                <c:pt idx="2205">
                  <c:v>-1.0199676</c:v>
                </c:pt>
                <c:pt idx="2206">
                  <c:v>-0.8994396</c:v>
                </c:pt>
                <c:pt idx="2208">
                  <c:v>-1.0199676</c:v>
                </c:pt>
                <c:pt idx="2209">
                  <c:v>-0.9386112</c:v>
                </c:pt>
                <c:pt idx="2211">
                  <c:v>-1.025994</c:v>
                </c:pt>
                <c:pt idx="2212">
                  <c:v>-0.9687432</c:v>
                </c:pt>
                <c:pt idx="2214">
                  <c:v>-1.0350336</c:v>
                </c:pt>
                <c:pt idx="2215">
                  <c:v>-1.0320204</c:v>
                </c:pt>
                <c:pt idx="2217">
                  <c:v>-1.0169544</c:v>
                </c:pt>
                <c:pt idx="2218">
                  <c:v>-0.9747696</c:v>
                </c:pt>
                <c:pt idx="2220">
                  <c:v>-0.995862</c:v>
                </c:pt>
                <c:pt idx="2221">
                  <c:v>-0.9777828</c:v>
                </c:pt>
                <c:pt idx="2223">
                  <c:v>-1.1224163</c:v>
                </c:pt>
                <c:pt idx="2224">
                  <c:v>-1.1194031</c:v>
                </c:pt>
                <c:pt idx="2226">
                  <c:v>1.270063</c:v>
                </c:pt>
                <c:pt idx="2227">
                  <c:v>1.3092346</c:v>
                </c:pt>
                <c:pt idx="2229">
                  <c:v>1.270063</c:v>
                </c:pt>
                <c:pt idx="2230">
                  <c:v>1.2941686</c:v>
                </c:pt>
                <c:pt idx="2232">
                  <c:v>0.2968</c:v>
                </c:pt>
                <c:pt idx="2233">
                  <c:v>0.3088528</c:v>
                </c:pt>
                <c:pt idx="2235">
                  <c:v>0.2968</c:v>
                </c:pt>
                <c:pt idx="2236">
                  <c:v>0.3239188</c:v>
                </c:pt>
                <c:pt idx="2238">
                  <c:v>0.2877604</c:v>
                </c:pt>
                <c:pt idx="2239">
                  <c:v>0.37213</c:v>
                </c:pt>
                <c:pt idx="2241">
                  <c:v>0.2877604</c:v>
                </c:pt>
                <c:pt idx="2242">
                  <c:v>0.387196</c:v>
                </c:pt>
                <c:pt idx="2244">
                  <c:v>0.2907736</c:v>
                </c:pt>
                <c:pt idx="2245">
                  <c:v>0.4022619</c:v>
                </c:pt>
                <c:pt idx="2247">
                  <c:v>0.2907736</c:v>
                </c:pt>
                <c:pt idx="2248">
                  <c:v>0.4233543</c:v>
                </c:pt>
                <c:pt idx="2250">
                  <c:v>0.3058396</c:v>
                </c:pt>
                <c:pt idx="2251">
                  <c:v>0.4022619</c:v>
                </c:pt>
                <c:pt idx="2253">
                  <c:v>0.3058396</c:v>
                </c:pt>
                <c:pt idx="2254">
                  <c:v>0.3932224</c:v>
                </c:pt>
                <c:pt idx="2256">
                  <c:v>0.3088528</c:v>
                </c:pt>
                <c:pt idx="2257">
                  <c:v>0.3811696</c:v>
                </c:pt>
                <c:pt idx="2259">
                  <c:v>0.3088528</c:v>
                </c:pt>
                <c:pt idx="2260">
                  <c:v>0.37213</c:v>
                </c:pt>
                <c:pt idx="2262">
                  <c:v>0.2877604</c:v>
                </c:pt>
                <c:pt idx="2263">
                  <c:v>0.2968</c:v>
                </c:pt>
                <c:pt idx="2265">
                  <c:v>0.3148792</c:v>
                </c:pt>
                <c:pt idx="2266">
                  <c:v>0.37213</c:v>
                </c:pt>
                <c:pt idx="2268">
                  <c:v>0.2877604</c:v>
                </c:pt>
                <c:pt idx="2269">
                  <c:v>0.3781564</c:v>
                </c:pt>
                <c:pt idx="2271">
                  <c:v>0.3058396</c:v>
                </c:pt>
                <c:pt idx="2272">
                  <c:v>0.37213</c:v>
                </c:pt>
                <c:pt idx="2274">
                  <c:v>0.3148792</c:v>
                </c:pt>
                <c:pt idx="2275">
                  <c:v>0.3630904</c:v>
                </c:pt>
                <c:pt idx="2277">
                  <c:v>-1.3122478</c:v>
                </c:pt>
                <c:pt idx="2278">
                  <c:v>-1.3032082</c:v>
                </c:pt>
                <c:pt idx="2280">
                  <c:v>-1.3092346</c:v>
                </c:pt>
                <c:pt idx="2281">
                  <c:v>-1.2971818</c:v>
                </c:pt>
                <c:pt idx="2283">
                  <c:v>0.4263675</c:v>
                </c:pt>
                <c:pt idx="2284">
                  <c:v>0.4384203</c:v>
                </c:pt>
                <c:pt idx="2286">
                  <c:v>0.4082883</c:v>
                </c:pt>
                <c:pt idx="2287">
                  <c:v>0.4233543</c:v>
                </c:pt>
                <c:pt idx="2289">
                  <c:v>0.3630904</c:v>
                </c:pt>
                <c:pt idx="2290">
                  <c:v>0.4233543</c:v>
                </c:pt>
                <c:pt idx="2292">
                  <c:v>0.3329584</c:v>
                </c:pt>
                <c:pt idx="2293">
                  <c:v>0.4263675</c:v>
                </c:pt>
                <c:pt idx="2295">
                  <c:v>0.326932</c:v>
                </c:pt>
                <c:pt idx="2296">
                  <c:v>0.4233543</c:v>
                </c:pt>
                <c:pt idx="2298">
                  <c:v>0.3299452</c:v>
                </c:pt>
                <c:pt idx="2299">
                  <c:v>0.4444467</c:v>
                </c:pt>
                <c:pt idx="2301">
                  <c:v>0.2546152</c:v>
                </c:pt>
                <c:pt idx="2302">
                  <c:v>0.2877604</c:v>
                </c:pt>
                <c:pt idx="2304">
                  <c:v>0.326932</c:v>
                </c:pt>
                <c:pt idx="2305">
                  <c:v>0.4534863</c:v>
                </c:pt>
                <c:pt idx="2307">
                  <c:v>0.2485888</c:v>
                </c:pt>
                <c:pt idx="2308">
                  <c:v>0.4414335</c:v>
                </c:pt>
                <c:pt idx="2310">
                  <c:v>0.1883249</c:v>
                </c:pt>
                <c:pt idx="2311">
                  <c:v>0.4414335</c:v>
                </c:pt>
                <c:pt idx="2313">
                  <c:v>0.2033909</c:v>
                </c:pt>
                <c:pt idx="2314">
                  <c:v>0.2124305</c:v>
                </c:pt>
                <c:pt idx="2316">
                  <c:v>0.2244833</c:v>
                </c:pt>
                <c:pt idx="2317">
                  <c:v>0.4384203</c:v>
                </c:pt>
                <c:pt idx="2319">
                  <c:v>0.2395493</c:v>
                </c:pt>
                <c:pt idx="2320">
                  <c:v>0.4384203</c:v>
                </c:pt>
                <c:pt idx="2322">
                  <c:v>0.2425624</c:v>
                </c:pt>
                <c:pt idx="2323">
                  <c:v>0.4354071</c:v>
                </c:pt>
                <c:pt idx="2325">
                  <c:v>0.2455756</c:v>
                </c:pt>
                <c:pt idx="2326">
                  <c:v>0.4384203</c:v>
                </c:pt>
                <c:pt idx="2328">
                  <c:v>0.2576284</c:v>
                </c:pt>
                <c:pt idx="2329">
                  <c:v>0.4444467</c:v>
                </c:pt>
                <c:pt idx="2331">
                  <c:v>0.266668</c:v>
                </c:pt>
                <c:pt idx="2332">
                  <c:v>0.4474599</c:v>
                </c:pt>
                <c:pt idx="2334">
                  <c:v>0.2696812</c:v>
                </c:pt>
                <c:pt idx="2335">
                  <c:v>0.4474599</c:v>
                </c:pt>
                <c:pt idx="2337">
                  <c:v>0.2696812</c:v>
                </c:pt>
                <c:pt idx="2338">
                  <c:v>0.4564995</c:v>
                </c:pt>
                <c:pt idx="2340">
                  <c:v>0.2726944</c:v>
                </c:pt>
                <c:pt idx="2341">
                  <c:v>0.4625259</c:v>
                </c:pt>
                <c:pt idx="2343">
                  <c:v>0.2787208</c:v>
                </c:pt>
                <c:pt idx="2344">
                  <c:v>0.4625259</c:v>
                </c:pt>
                <c:pt idx="2346">
                  <c:v>0.2787208</c:v>
                </c:pt>
                <c:pt idx="2347">
                  <c:v>0.3239188</c:v>
                </c:pt>
                <c:pt idx="2349">
                  <c:v>0.3389848</c:v>
                </c:pt>
                <c:pt idx="2350">
                  <c:v>0.4474599</c:v>
                </c:pt>
                <c:pt idx="2352">
                  <c:v>0.3811696</c:v>
                </c:pt>
                <c:pt idx="2353">
                  <c:v>0.4113015</c:v>
                </c:pt>
                <c:pt idx="2355">
                  <c:v>0.2335229</c:v>
                </c:pt>
                <c:pt idx="2356">
                  <c:v>0.2485888</c:v>
                </c:pt>
                <c:pt idx="2358">
                  <c:v>0.2274965</c:v>
                </c:pt>
                <c:pt idx="2359">
                  <c:v>0.2757076</c:v>
                </c:pt>
                <c:pt idx="2361">
                  <c:v>0.326932</c:v>
                </c:pt>
                <c:pt idx="2362">
                  <c:v>0.3359716</c:v>
                </c:pt>
                <c:pt idx="2364">
                  <c:v>0.2184569</c:v>
                </c:pt>
                <c:pt idx="2365">
                  <c:v>0.3630904</c:v>
                </c:pt>
                <c:pt idx="2367">
                  <c:v>0.3691168</c:v>
                </c:pt>
                <c:pt idx="2368">
                  <c:v>0.3781564</c:v>
                </c:pt>
                <c:pt idx="2370">
                  <c:v>0.2184569</c:v>
                </c:pt>
                <c:pt idx="2371">
                  <c:v>0.3962356</c:v>
                </c:pt>
                <c:pt idx="2373">
                  <c:v>0.2274965</c:v>
                </c:pt>
                <c:pt idx="2374">
                  <c:v>0.387196</c:v>
                </c:pt>
                <c:pt idx="2376">
                  <c:v>0.2636548</c:v>
                </c:pt>
                <c:pt idx="2377">
                  <c:v>0.3751432</c:v>
                </c:pt>
                <c:pt idx="2379">
                  <c:v>0.2847472</c:v>
                </c:pt>
                <c:pt idx="2380">
                  <c:v>0.3540508</c:v>
                </c:pt>
                <c:pt idx="2382">
                  <c:v>0.3148792</c:v>
                </c:pt>
                <c:pt idx="2383">
                  <c:v>0.3510376</c:v>
                </c:pt>
                <c:pt idx="2385">
                  <c:v>0.3239188</c:v>
                </c:pt>
                <c:pt idx="2386">
                  <c:v>0.3450112</c:v>
                </c:pt>
                <c:pt idx="2388">
                  <c:v>0.1762721</c:v>
                </c:pt>
                <c:pt idx="2389">
                  <c:v>0.1822985</c:v>
                </c:pt>
                <c:pt idx="2391">
                  <c:v>0.1943513</c:v>
                </c:pt>
                <c:pt idx="2392">
                  <c:v>0.2003777</c:v>
                </c:pt>
                <c:pt idx="2394">
                  <c:v>0.2154437</c:v>
                </c:pt>
                <c:pt idx="2395">
                  <c:v>0.2214701</c:v>
                </c:pt>
                <c:pt idx="2397">
                  <c:v>0.1702457</c:v>
                </c:pt>
                <c:pt idx="2398">
                  <c:v>0.2365361</c:v>
                </c:pt>
                <c:pt idx="2400">
                  <c:v>0.1762721</c:v>
                </c:pt>
                <c:pt idx="2401">
                  <c:v>0.2395493</c:v>
                </c:pt>
                <c:pt idx="2403">
                  <c:v>0.2154437</c:v>
                </c:pt>
                <c:pt idx="2404">
                  <c:v>0.2425624</c:v>
                </c:pt>
                <c:pt idx="2406">
                  <c:v>0.2184569</c:v>
                </c:pt>
                <c:pt idx="2407">
                  <c:v>0.2546152</c:v>
                </c:pt>
                <c:pt idx="2409">
                  <c:v>0.2124305</c:v>
                </c:pt>
                <c:pt idx="2410">
                  <c:v>0.2636548</c:v>
                </c:pt>
                <c:pt idx="2412">
                  <c:v>0.2124305</c:v>
                </c:pt>
                <c:pt idx="2413">
                  <c:v>0.266668</c:v>
                </c:pt>
                <c:pt idx="2415">
                  <c:v>0.2003777</c:v>
                </c:pt>
                <c:pt idx="2416">
                  <c:v>0.266668</c:v>
                </c:pt>
                <c:pt idx="2418">
                  <c:v>0.2425624</c:v>
                </c:pt>
                <c:pt idx="2419">
                  <c:v>0.2696812</c:v>
                </c:pt>
                <c:pt idx="2421">
                  <c:v>0.251602</c:v>
                </c:pt>
                <c:pt idx="2422">
                  <c:v>0.2757076</c:v>
                </c:pt>
                <c:pt idx="2424">
                  <c:v>-0.1129949</c:v>
                </c:pt>
                <c:pt idx="2425">
                  <c:v>-0.0798498</c:v>
                </c:pt>
                <c:pt idx="2427">
                  <c:v>-0.052731</c:v>
                </c:pt>
                <c:pt idx="2428">
                  <c:v>-0.0436914</c:v>
                </c:pt>
                <c:pt idx="2430">
                  <c:v>-0.1160081</c:v>
                </c:pt>
                <c:pt idx="2431">
                  <c:v>-0.0467046</c:v>
                </c:pt>
                <c:pt idx="2433">
                  <c:v>-0.1250477</c:v>
                </c:pt>
                <c:pt idx="2434">
                  <c:v>-0.0467046</c:v>
                </c:pt>
                <c:pt idx="2436">
                  <c:v>-0.1220345</c:v>
                </c:pt>
                <c:pt idx="2437">
                  <c:v>-0.0436914</c:v>
                </c:pt>
                <c:pt idx="2439">
                  <c:v>-0.1160081</c:v>
                </c:pt>
                <c:pt idx="2440">
                  <c:v>-0.0406782</c:v>
                </c:pt>
                <c:pt idx="2442">
                  <c:v>-0.1220345</c:v>
                </c:pt>
                <c:pt idx="2443">
                  <c:v>-0.0436914</c:v>
                </c:pt>
                <c:pt idx="2445">
                  <c:v>0.1461401</c:v>
                </c:pt>
                <c:pt idx="2446">
                  <c:v>0.2395493</c:v>
                </c:pt>
                <c:pt idx="2448">
                  <c:v>0.1461401</c:v>
                </c:pt>
                <c:pt idx="2449">
                  <c:v>0.2305097</c:v>
                </c:pt>
                <c:pt idx="2451">
                  <c:v>0.1340873</c:v>
                </c:pt>
                <c:pt idx="2452">
                  <c:v>0.2244833</c:v>
                </c:pt>
                <c:pt idx="2454">
                  <c:v>0.1310741</c:v>
                </c:pt>
                <c:pt idx="2455">
                  <c:v>0.2154437</c:v>
                </c:pt>
                <c:pt idx="2457">
                  <c:v>0.1371005</c:v>
                </c:pt>
                <c:pt idx="2458">
                  <c:v>0.2154437</c:v>
                </c:pt>
                <c:pt idx="2460">
                  <c:v>0.1521665</c:v>
                </c:pt>
                <c:pt idx="2461">
                  <c:v>0.1581929</c:v>
                </c:pt>
                <c:pt idx="2463">
                  <c:v>0.1732589</c:v>
                </c:pt>
                <c:pt idx="2464">
                  <c:v>0.2244833</c:v>
                </c:pt>
                <c:pt idx="2466">
                  <c:v>0.1822985</c:v>
                </c:pt>
                <c:pt idx="2467">
                  <c:v>0.2274965</c:v>
                </c:pt>
                <c:pt idx="2469">
                  <c:v>0.1913381</c:v>
                </c:pt>
                <c:pt idx="2470">
                  <c:v>0.2244833</c:v>
                </c:pt>
                <c:pt idx="2472">
                  <c:v>0.1973645</c:v>
                </c:pt>
                <c:pt idx="2473">
                  <c:v>0.2064041</c:v>
                </c:pt>
                <c:pt idx="2475">
                  <c:v>0.2033909</c:v>
                </c:pt>
                <c:pt idx="2476">
                  <c:v>0.2244833</c:v>
                </c:pt>
                <c:pt idx="2478">
                  <c:v>0.2124305</c:v>
                </c:pt>
                <c:pt idx="2479">
                  <c:v>0.2214701</c:v>
                </c:pt>
                <c:pt idx="2481">
                  <c:v>0.2154437</c:v>
                </c:pt>
                <c:pt idx="2482">
                  <c:v>0.2184569</c:v>
                </c:pt>
                <c:pt idx="2484">
                  <c:v>-1.2489706</c:v>
                </c:pt>
                <c:pt idx="2485">
                  <c:v>-1.239931</c:v>
                </c:pt>
                <c:pt idx="2487">
                  <c:v>-1.2610234</c:v>
                </c:pt>
                <c:pt idx="2488">
                  <c:v>-1.2339046</c:v>
                </c:pt>
                <c:pt idx="2490">
                  <c:v>-1.2791026</c:v>
                </c:pt>
                <c:pt idx="2491">
                  <c:v>-1.2459574</c:v>
                </c:pt>
                <c:pt idx="2493">
                  <c:v>-1.1254295</c:v>
                </c:pt>
                <c:pt idx="2494">
                  <c:v>-1.0892711</c:v>
                </c:pt>
                <c:pt idx="2496">
                  <c:v>-1.1404955</c:v>
                </c:pt>
                <c:pt idx="2497">
                  <c:v>-1.1194031</c:v>
                </c:pt>
                <c:pt idx="2499">
                  <c:v>-1.2218518</c:v>
                </c:pt>
                <c:pt idx="2500">
                  <c:v>-1.2067858</c:v>
                </c:pt>
                <c:pt idx="2502">
                  <c:v>-1.1887067</c:v>
                </c:pt>
                <c:pt idx="2503">
                  <c:v>-1.1344691</c:v>
                </c:pt>
                <c:pt idx="2505">
                  <c:v>0.4474599</c:v>
                </c:pt>
                <c:pt idx="2506">
                  <c:v>0.4595127</c:v>
                </c:pt>
                <c:pt idx="2508">
                  <c:v>0.1581929</c:v>
                </c:pt>
                <c:pt idx="2509">
                  <c:v>0.2335229</c:v>
                </c:pt>
                <c:pt idx="2511">
                  <c:v>0.1672325</c:v>
                </c:pt>
                <c:pt idx="2512">
                  <c:v>0.1973645</c:v>
                </c:pt>
                <c:pt idx="2514">
                  <c:v>0.6222254</c:v>
                </c:pt>
                <c:pt idx="2515">
                  <c:v>0.6403046</c:v>
                </c:pt>
                <c:pt idx="2517">
                  <c:v>0.6282518</c:v>
                </c:pt>
                <c:pt idx="2518">
                  <c:v>0.6433178000000001</c:v>
                </c:pt>
                <c:pt idx="2520">
                  <c:v>0.0979289</c:v>
                </c:pt>
                <c:pt idx="2521">
                  <c:v>0.1129949</c:v>
                </c:pt>
                <c:pt idx="2523">
                  <c:v>0.1310741</c:v>
                </c:pt>
                <c:pt idx="2524">
                  <c:v>0.1461401</c:v>
                </c:pt>
                <c:pt idx="2526">
                  <c:v>0.0979289</c:v>
                </c:pt>
                <c:pt idx="2527">
                  <c:v>0.1190213</c:v>
                </c:pt>
                <c:pt idx="2529">
                  <c:v>-1.0531127</c:v>
                </c:pt>
                <c:pt idx="2530">
                  <c:v>-1.0049016</c:v>
                </c:pt>
                <c:pt idx="2532">
                  <c:v>-1.0470863</c:v>
                </c:pt>
                <c:pt idx="2533">
                  <c:v>-1.0229808</c:v>
                </c:pt>
                <c:pt idx="2535">
                  <c:v>0.0467046</c:v>
                </c:pt>
                <c:pt idx="2536">
                  <c:v>0.0798498</c:v>
                </c:pt>
                <c:pt idx="2538">
                  <c:v>0.0286254</c:v>
                </c:pt>
                <c:pt idx="2539">
                  <c:v>0.1009421</c:v>
                </c:pt>
                <c:pt idx="2541">
                  <c:v>0.0105462</c:v>
                </c:pt>
                <c:pt idx="2542">
                  <c:v>0.1190213</c:v>
                </c:pt>
                <c:pt idx="2544">
                  <c:v>-0.0105462</c:v>
                </c:pt>
                <c:pt idx="2545">
                  <c:v>0.1431269</c:v>
                </c:pt>
                <c:pt idx="2547">
                  <c:v>-0.0316386</c:v>
                </c:pt>
                <c:pt idx="2548">
                  <c:v>0.1672325</c:v>
                </c:pt>
                <c:pt idx="2550">
                  <c:v>-0.052731</c:v>
                </c:pt>
                <c:pt idx="2551">
                  <c:v>0.1612061</c:v>
                </c:pt>
                <c:pt idx="2553">
                  <c:v>-0.0738234</c:v>
                </c:pt>
                <c:pt idx="2554">
                  <c:v>0.1401137</c:v>
                </c:pt>
                <c:pt idx="2556">
                  <c:v>-0.09491570000000001</c:v>
                </c:pt>
                <c:pt idx="2557">
                  <c:v>0.1310741</c:v>
                </c:pt>
                <c:pt idx="2559">
                  <c:v>-0.1129949</c:v>
                </c:pt>
                <c:pt idx="2560">
                  <c:v>0.1371005</c:v>
                </c:pt>
                <c:pt idx="2562">
                  <c:v>-0.1220345</c:v>
                </c:pt>
                <c:pt idx="2563">
                  <c:v>0.1371005</c:v>
                </c:pt>
                <c:pt idx="2565">
                  <c:v>-0.1190213</c:v>
                </c:pt>
                <c:pt idx="2566">
                  <c:v>0.1371005</c:v>
                </c:pt>
                <c:pt idx="2568">
                  <c:v>-0.0768366</c:v>
                </c:pt>
                <c:pt idx="2569">
                  <c:v>0.1340873</c:v>
                </c:pt>
                <c:pt idx="2571">
                  <c:v>-0.0497178</c:v>
                </c:pt>
                <c:pt idx="2572">
                  <c:v>0.1280609</c:v>
                </c:pt>
                <c:pt idx="2574">
                  <c:v>-0.037665</c:v>
                </c:pt>
                <c:pt idx="2575">
                  <c:v>0.1250477</c:v>
                </c:pt>
                <c:pt idx="2577">
                  <c:v>-0.0165726</c:v>
                </c:pt>
                <c:pt idx="2578">
                  <c:v>0.1129949</c:v>
                </c:pt>
                <c:pt idx="2580">
                  <c:v>-0.022599</c:v>
                </c:pt>
                <c:pt idx="2581">
                  <c:v>0.1039553</c:v>
                </c:pt>
                <c:pt idx="2583">
                  <c:v>-0.0256122</c:v>
                </c:pt>
                <c:pt idx="2584">
                  <c:v>0.1099817</c:v>
                </c:pt>
                <c:pt idx="2586">
                  <c:v>-0.007533</c:v>
                </c:pt>
                <c:pt idx="2587">
                  <c:v>0.1129949</c:v>
                </c:pt>
                <c:pt idx="2589">
                  <c:v>0.0497178</c:v>
                </c:pt>
                <c:pt idx="2590">
                  <c:v>0.067797</c:v>
                </c:pt>
                <c:pt idx="2592">
                  <c:v>0.0768366</c:v>
                </c:pt>
                <c:pt idx="2593">
                  <c:v>0.1129949</c:v>
                </c:pt>
                <c:pt idx="2595">
                  <c:v>-1.1917199</c:v>
                </c:pt>
                <c:pt idx="2596">
                  <c:v>-1.1856935</c:v>
                </c:pt>
                <c:pt idx="2598">
                  <c:v>-1.2037726</c:v>
                </c:pt>
                <c:pt idx="2599">
                  <c:v>-1.1796671</c:v>
                </c:pt>
                <c:pt idx="2601">
                  <c:v>-1.2007594</c:v>
                </c:pt>
                <c:pt idx="2602">
                  <c:v>-1.1676143</c:v>
                </c:pt>
                <c:pt idx="2604">
                  <c:v>-1.2128122</c:v>
                </c:pt>
                <c:pt idx="2605">
                  <c:v>-1.1435087</c:v>
                </c:pt>
                <c:pt idx="2607">
                  <c:v>-1.2158254</c:v>
                </c:pt>
                <c:pt idx="2608">
                  <c:v>-1.1344691</c:v>
                </c:pt>
                <c:pt idx="2610">
                  <c:v>-1.2067858</c:v>
                </c:pt>
                <c:pt idx="2611">
                  <c:v>-1.1344691</c:v>
                </c:pt>
                <c:pt idx="2613">
                  <c:v>-1.2037726</c:v>
                </c:pt>
                <c:pt idx="2614">
                  <c:v>-1.1676143</c:v>
                </c:pt>
                <c:pt idx="2616">
                  <c:v>0.281734</c:v>
                </c:pt>
                <c:pt idx="2617">
                  <c:v>0.3178924</c:v>
                </c:pt>
                <c:pt idx="2619">
                  <c:v>0.2757076</c:v>
                </c:pt>
                <c:pt idx="2620">
                  <c:v>0.3178924</c:v>
                </c:pt>
                <c:pt idx="2622">
                  <c:v>0.3630904</c:v>
                </c:pt>
                <c:pt idx="2623">
                  <c:v>0.5288163</c:v>
                </c:pt>
                <c:pt idx="2625">
                  <c:v>0.3630904</c:v>
                </c:pt>
                <c:pt idx="2626">
                  <c:v>0.5107371000000001</c:v>
                </c:pt>
                <c:pt idx="2628">
                  <c:v>0.3600772</c:v>
                </c:pt>
                <c:pt idx="2629">
                  <c:v>0.5077239</c:v>
                </c:pt>
                <c:pt idx="2631">
                  <c:v>0.3600772</c:v>
                </c:pt>
                <c:pt idx="2632">
                  <c:v>0.4956711</c:v>
                </c:pt>
                <c:pt idx="2634">
                  <c:v>0.3600772</c:v>
                </c:pt>
                <c:pt idx="2635">
                  <c:v>0.4866315</c:v>
                </c:pt>
                <c:pt idx="2637">
                  <c:v>0.357064</c:v>
                </c:pt>
                <c:pt idx="2638">
                  <c:v>0.4775919</c:v>
                </c:pt>
                <c:pt idx="2640">
                  <c:v>0.357064</c:v>
                </c:pt>
                <c:pt idx="2641">
                  <c:v>0.4685523</c:v>
                </c:pt>
                <c:pt idx="2643">
                  <c:v>0.4775919</c:v>
                </c:pt>
                <c:pt idx="2644">
                  <c:v>0.4836183</c:v>
                </c:pt>
                <c:pt idx="2646">
                  <c:v>0.3540508</c:v>
                </c:pt>
                <c:pt idx="2647">
                  <c:v>0.4595127</c:v>
                </c:pt>
                <c:pt idx="2649">
                  <c:v>0.4655391</c:v>
                </c:pt>
                <c:pt idx="2650">
                  <c:v>0.4866315</c:v>
                </c:pt>
                <c:pt idx="2652">
                  <c:v>0.3510376</c:v>
                </c:pt>
                <c:pt idx="2653">
                  <c:v>0.4866315</c:v>
                </c:pt>
                <c:pt idx="2655">
                  <c:v>0.3510376</c:v>
                </c:pt>
                <c:pt idx="2656">
                  <c:v>0.4022619</c:v>
                </c:pt>
                <c:pt idx="2658">
                  <c:v>0.4082883</c:v>
                </c:pt>
                <c:pt idx="2659">
                  <c:v>0.4806051</c:v>
                </c:pt>
                <c:pt idx="2661">
                  <c:v>-0.2455756</c:v>
                </c:pt>
                <c:pt idx="2662">
                  <c:v>-0.1883249</c:v>
                </c:pt>
                <c:pt idx="2664">
                  <c:v>-0.2033909</c:v>
                </c:pt>
                <c:pt idx="2665">
                  <c:v>-0.1913381</c:v>
                </c:pt>
                <c:pt idx="2667">
                  <c:v>-0.2003777</c:v>
                </c:pt>
                <c:pt idx="2668">
                  <c:v>-0.1883249</c:v>
                </c:pt>
                <c:pt idx="2670">
                  <c:v>-0.1883249</c:v>
                </c:pt>
                <c:pt idx="2671">
                  <c:v>-0.1732589</c:v>
                </c:pt>
                <c:pt idx="2673">
                  <c:v>-0.1762721</c:v>
                </c:pt>
                <c:pt idx="2674">
                  <c:v>-0.1732589</c:v>
                </c:pt>
                <c:pt idx="2676">
                  <c:v>-0.1672325</c:v>
                </c:pt>
                <c:pt idx="2677">
                  <c:v>-0.1250477</c:v>
                </c:pt>
                <c:pt idx="2679">
                  <c:v>-0.1340873</c:v>
                </c:pt>
                <c:pt idx="2680">
                  <c:v>-0.1250477</c:v>
                </c:pt>
                <c:pt idx="2682">
                  <c:v>0.6222254</c:v>
                </c:pt>
                <c:pt idx="2683">
                  <c:v>0.6282518</c:v>
                </c:pt>
                <c:pt idx="2685">
                  <c:v>0.6071594</c:v>
                </c:pt>
                <c:pt idx="2686">
                  <c:v>0.6131858</c:v>
                </c:pt>
                <c:pt idx="2688">
                  <c:v>0.5408691</c:v>
                </c:pt>
                <c:pt idx="2689">
                  <c:v>0.5981198</c:v>
                </c:pt>
                <c:pt idx="2691">
                  <c:v>0.5408691</c:v>
                </c:pt>
                <c:pt idx="2692">
                  <c:v>0.5770274</c:v>
                </c:pt>
                <c:pt idx="2694">
                  <c:v>0.5438823</c:v>
                </c:pt>
                <c:pt idx="2695">
                  <c:v>0.5740142</c:v>
                </c:pt>
                <c:pt idx="2697">
                  <c:v>0.5619614000000001</c:v>
                </c:pt>
                <c:pt idx="2698">
                  <c:v>0.5649746</c:v>
                </c:pt>
                <c:pt idx="2700">
                  <c:v>0.5619614000000001</c:v>
                </c:pt>
                <c:pt idx="2701">
                  <c:v>0.6101726</c:v>
                </c:pt>
                <c:pt idx="2703">
                  <c:v>0.6161990000000001</c:v>
                </c:pt>
                <c:pt idx="2704">
                  <c:v>0.631265</c:v>
                </c:pt>
                <c:pt idx="2706">
                  <c:v>0.5378559000000001</c:v>
                </c:pt>
                <c:pt idx="2707">
                  <c:v>0.6734498</c:v>
                </c:pt>
                <c:pt idx="2709">
                  <c:v>0.5258031</c:v>
                </c:pt>
                <c:pt idx="2710">
                  <c:v>0.6855026</c:v>
                </c:pt>
                <c:pt idx="2712">
                  <c:v>0.5137503</c:v>
                </c:pt>
                <c:pt idx="2713">
                  <c:v>0.6975554</c:v>
                </c:pt>
                <c:pt idx="2715">
                  <c:v>0.4956711</c:v>
                </c:pt>
                <c:pt idx="2716">
                  <c:v>0.7096082</c:v>
                </c:pt>
                <c:pt idx="2718">
                  <c:v>0.5107371000000001</c:v>
                </c:pt>
                <c:pt idx="2719">
                  <c:v>0.6734498</c:v>
                </c:pt>
                <c:pt idx="2721">
                  <c:v>0.5077239</c:v>
                </c:pt>
                <c:pt idx="2722">
                  <c:v>0.6433178000000001</c:v>
                </c:pt>
                <c:pt idx="2724">
                  <c:v>0.5107371000000001</c:v>
                </c:pt>
                <c:pt idx="2725">
                  <c:v>0.6342782</c:v>
                </c:pt>
                <c:pt idx="2727">
                  <c:v>0.5197767</c:v>
                </c:pt>
                <c:pt idx="2728">
                  <c:v>0.6192122</c:v>
                </c:pt>
                <c:pt idx="2730">
                  <c:v>0.5288163</c:v>
                </c:pt>
                <c:pt idx="2731">
                  <c:v>0.6252386</c:v>
                </c:pt>
                <c:pt idx="2733">
                  <c:v>0.5378559000000001</c:v>
                </c:pt>
                <c:pt idx="2734">
                  <c:v>0.6192122</c:v>
                </c:pt>
                <c:pt idx="2736">
                  <c:v>0.5408691</c:v>
                </c:pt>
                <c:pt idx="2737">
                  <c:v>0.6041462</c:v>
                </c:pt>
                <c:pt idx="2739">
                  <c:v>2.6410682</c:v>
                </c:pt>
                <c:pt idx="2740">
                  <c:v>2.6531209</c:v>
                </c:pt>
                <c:pt idx="2742">
                  <c:v>-0.7367269</c:v>
                </c:pt>
                <c:pt idx="2743">
                  <c:v>-0.7307005</c:v>
                </c:pt>
                <c:pt idx="2745">
                  <c:v>-0.7216609</c:v>
                </c:pt>
                <c:pt idx="2746">
                  <c:v>-0.7126214</c:v>
                </c:pt>
                <c:pt idx="2748">
                  <c:v>0.1521665</c:v>
                </c:pt>
                <c:pt idx="2749">
                  <c:v>0.1732589</c:v>
                </c:pt>
                <c:pt idx="2751">
                  <c:v>0.1431269</c:v>
                </c:pt>
                <c:pt idx="2752">
                  <c:v>0.2124305</c:v>
                </c:pt>
                <c:pt idx="2754">
                  <c:v>0.1340873</c:v>
                </c:pt>
                <c:pt idx="2755">
                  <c:v>0.2154437</c:v>
                </c:pt>
                <c:pt idx="2757">
                  <c:v>0.1371005</c:v>
                </c:pt>
                <c:pt idx="2758">
                  <c:v>0.2094173</c:v>
                </c:pt>
                <c:pt idx="2760">
                  <c:v>0.1431269</c:v>
                </c:pt>
                <c:pt idx="2761">
                  <c:v>0.2094173</c:v>
                </c:pt>
                <c:pt idx="2763">
                  <c:v>0.1702457</c:v>
                </c:pt>
                <c:pt idx="2764">
                  <c:v>0.1973645</c:v>
                </c:pt>
                <c:pt idx="2766">
                  <c:v>0.5499087</c:v>
                </c:pt>
                <c:pt idx="2767">
                  <c:v>0.6071594</c:v>
                </c:pt>
                <c:pt idx="2769">
                  <c:v>0.5348427</c:v>
                </c:pt>
                <c:pt idx="2770">
                  <c:v>0.5619614000000001</c:v>
                </c:pt>
                <c:pt idx="2772">
                  <c:v>-0.0406782</c:v>
                </c:pt>
                <c:pt idx="2773">
                  <c:v>-0.0165726</c:v>
                </c:pt>
                <c:pt idx="2775">
                  <c:v>-0.0436914</c:v>
                </c:pt>
                <c:pt idx="2776">
                  <c:v>0.0135594</c:v>
                </c:pt>
                <c:pt idx="2778">
                  <c:v>-0.0436914</c:v>
                </c:pt>
                <c:pt idx="2779">
                  <c:v>0.007533</c:v>
                </c:pt>
                <c:pt idx="2781">
                  <c:v>-0.0406782</c:v>
                </c:pt>
                <c:pt idx="2782">
                  <c:v>0.007533</c:v>
                </c:pt>
                <c:pt idx="2784">
                  <c:v>-0.037665</c:v>
                </c:pt>
                <c:pt idx="2785">
                  <c:v>0.0045198</c:v>
                </c:pt>
                <c:pt idx="2787">
                  <c:v>-0.0406782</c:v>
                </c:pt>
                <c:pt idx="2788">
                  <c:v>0.0045198</c:v>
                </c:pt>
                <c:pt idx="2790">
                  <c:v>-0.0436914</c:v>
                </c:pt>
                <c:pt idx="2791">
                  <c:v>0.0015066</c:v>
                </c:pt>
                <c:pt idx="2793">
                  <c:v>-0.5167635</c:v>
                </c:pt>
                <c:pt idx="2794">
                  <c:v>-0.4866315</c:v>
                </c:pt>
                <c:pt idx="2796">
                  <c:v>-0.5499087</c:v>
                </c:pt>
                <c:pt idx="2797">
                  <c:v>-0.4715655</c:v>
                </c:pt>
                <c:pt idx="2799">
                  <c:v>-0.5619614000000001</c:v>
                </c:pt>
                <c:pt idx="2800">
                  <c:v>-0.4504731</c:v>
                </c:pt>
                <c:pt idx="2802">
                  <c:v>-0.5619614000000001</c:v>
                </c:pt>
                <c:pt idx="2803">
                  <c:v>-0.4384203</c:v>
                </c:pt>
                <c:pt idx="2805">
                  <c:v>-0.5649746</c:v>
                </c:pt>
                <c:pt idx="2806">
                  <c:v>-0.3691168</c:v>
                </c:pt>
                <c:pt idx="2808">
                  <c:v>-0.5529219</c:v>
                </c:pt>
                <c:pt idx="2809">
                  <c:v>-0.3178924</c:v>
                </c:pt>
                <c:pt idx="2811">
                  <c:v>-0.5589483</c:v>
                </c:pt>
                <c:pt idx="2812">
                  <c:v>-0.2395493</c:v>
                </c:pt>
                <c:pt idx="2814">
                  <c:v>-0.5589483</c:v>
                </c:pt>
                <c:pt idx="2815">
                  <c:v>-0.2274965</c:v>
                </c:pt>
                <c:pt idx="2817">
                  <c:v>-0.5499087</c:v>
                </c:pt>
                <c:pt idx="2818">
                  <c:v>-0.2033909</c:v>
                </c:pt>
                <c:pt idx="2820">
                  <c:v>-0.5770274</c:v>
                </c:pt>
                <c:pt idx="2821">
                  <c:v>-0.1913381</c:v>
                </c:pt>
                <c:pt idx="2823">
                  <c:v>-0.6855026</c:v>
                </c:pt>
                <c:pt idx="2824">
                  <c:v>-0.1853117</c:v>
                </c:pt>
                <c:pt idx="2826">
                  <c:v>-0.571001</c:v>
                </c:pt>
                <c:pt idx="2827">
                  <c:v>-0.2064041</c:v>
                </c:pt>
                <c:pt idx="2829">
                  <c:v>-0.1853117</c:v>
                </c:pt>
                <c:pt idx="2830">
                  <c:v>-0.1160081</c:v>
                </c:pt>
                <c:pt idx="2832">
                  <c:v>-0.2485888</c:v>
                </c:pt>
                <c:pt idx="2833">
                  <c:v>-0.2365361</c:v>
                </c:pt>
                <c:pt idx="2835">
                  <c:v>-0.1401137</c:v>
                </c:pt>
                <c:pt idx="2836">
                  <c:v>-0.1250477</c:v>
                </c:pt>
                <c:pt idx="2838">
                  <c:v>-0.1551797</c:v>
                </c:pt>
                <c:pt idx="2839">
                  <c:v>-0.1190213</c:v>
                </c:pt>
                <c:pt idx="2841">
                  <c:v>-0.2033909</c:v>
                </c:pt>
                <c:pt idx="2842">
                  <c:v>-0.1913381</c:v>
                </c:pt>
                <c:pt idx="2844">
                  <c:v>-0.1581929</c:v>
                </c:pt>
                <c:pt idx="2845">
                  <c:v>-0.1250477</c:v>
                </c:pt>
                <c:pt idx="2847">
                  <c:v>-0.2184569</c:v>
                </c:pt>
                <c:pt idx="2848">
                  <c:v>-0.1250477</c:v>
                </c:pt>
                <c:pt idx="2850">
                  <c:v>-0.2184569</c:v>
                </c:pt>
                <c:pt idx="2851">
                  <c:v>-0.1250477</c:v>
                </c:pt>
                <c:pt idx="2853">
                  <c:v>-0.2033909</c:v>
                </c:pt>
                <c:pt idx="2854">
                  <c:v>-0.1732589</c:v>
                </c:pt>
                <c:pt idx="2856">
                  <c:v>0.1431269</c:v>
                </c:pt>
                <c:pt idx="2857">
                  <c:v>0.1672325</c:v>
                </c:pt>
                <c:pt idx="2859">
                  <c:v>0.2968</c:v>
                </c:pt>
                <c:pt idx="2860">
                  <c:v>0.311866</c:v>
                </c:pt>
                <c:pt idx="2862">
                  <c:v>0.2877604</c:v>
                </c:pt>
                <c:pt idx="2863">
                  <c:v>0.311866</c:v>
                </c:pt>
                <c:pt idx="2865">
                  <c:v>0.3178924</c:v>
                </c:pt>
                <c:pt idx="2866">
                  <c:v>0.3239188</c:v>
                </c:pt>
                <c:pt idx="2868">
                  <c:v>0.2787208</c:v>
                </c:pt>
                <c:pt idx="2869">
                  <c:v>0.3088528</c:v>
                </c:pt>
                <c:pt idx="2871">
                  <c:v>0.2726944</c:v>
                </c:pt>
                <c:pt idx="2872">
                  <c:v>0.3028264</c:v>
                </c:pt>
                <c:pt idx="2874">
                  <c:v>0.2847472</c:v>
                </c:pt>
                <c:pt idx="2875">
                  <c:v>0.3239188</c:v>
                </c:pt>
                <c:pt idx="2877">
                  <c:v>0.3359716</c:v>
                </c:pt>
                <c:pt idx="2878">
                  <c:v>0.3450112</c:v>
                </c:pt>
                <c:pt idx="2880">
                  <c:v>-1.3574458</c:v>
                </c:pt>
                <c:pt idx="2881">
                  <c:v>-1.3333402</c:v>
                </c:pt>
                <c:pt idx="2883">
                  <c:v>-1.360459</c:v>
                </c:pt>
                <c:pt idx="2884">
                  <c:v>-1.3212874</c:v>
                </c:pt>
                <c:pt idx="2886">
                  <c:v>-1.3544326</c:v>
                </c:pt>
                <c:pt idx="2887">
                  <c:v>-1.3182742</c:v>
                </c:pt>
                <c:pt idx="2889">
                  <c:v>-1.3363534</c:v>
                </c:pt>
                <c:pt idx="2890">
                  <c:v>-1.315261</c:v>
                </c:pt>
                <c:pt idx="2892">
                  <c:v>-1.3363534</c:v>
                </c:pt>
                <c:pt idx="2893">
                  <c:v>-1.3122478</c:v>
                </c:pt>
                <c:pt idx="2895">
                  <c:v>-0.2305097</c:v>
                </c:pt>
                <c:pt idx="2896">
                  <c:v>-0.2214701</c:v>
                </c:pt>
                <c:pt idx="2898">
                  <c:v>-0.2455756</c:v>
                </c:pt>
                <c:pt idx="2899">
                  <c:v>-0.2064041</c:v>
                </c:pt>
                <c:pt idx="2901">
                  <c:v>-0.8904</c:v>
                </c:pt>
                <c:pt idx="2902">
                  <c:v>-0.8753341</c:v>
                </c:pt>
                <c:pt idx="2904">
                  <c:v>-0.8964264</c:v>
                </c:pt>
                <c:pt idx="2905">
                  <c:v>-0.8572549</c:v>
                </c:pt>
                <c:pt idx="2907">
                  <c:v>-0.8994396</c:v>
                </c:pt>
                <c:pt idx="2908">
                  <c:v>-0.8632813</c:v>
                </c:pt>
                <c:pt idx="2910">
                  <c:v>-0.8934132</c:v>
                </c:pt>
                <c:pt idx="2911">
                  <c:v>-0.8723209</c:v>
                </c:pt>
                <c:pt idx="2913">
                  <c:v>-0.8994396</c:v>
                </c:pt>
                <c:pt idx="2914">
                  <c:v>-0.8602681</c:v>
                </c:pt>
                <c:pt idx="2916">
                  <c:v>-0.920532</c:v>
                </c:pt>
                <c:pt idx="2917">
                  <c:v>-0.8602681</c:v>
                </c:pt>
                <c:pt idx="2919">
                  <c:v>-0.905466</c:v>
                </c:pt>
                <c:pt idx="2920">
                  <c:v>-0.8783473000000001</c:v>
                </c:pt>
                <c:pt idx="2922">
                  <c:v>-0.905466</c:v>
                </c:pt>
                <c:pt idx="2923">
                  <c:v>-0.8843736</c:v>
                </c:pt>
                <c:pt idx="2925">
                  <c:v>-1.2971818</c:v>
                </c:pt>
                <c:pt idx="2926">
                  <c:v>-1.2911554</c:v>
                </c:pt>
                <c:pt idx="2928">
                  <c:v>-1.315261</c:v>
                </c:pt>
                <c:pt idx="2929">
                  <c:v>-1.270063</c:v>
                </c:pt>
                <c:pt idx="2931">
                  <c:v>-1.3182742</c:v>
                </c:pt>
                <c:pt idx="2932">
                  <c:v>-1.2369178</c:v>
                </c:pt>
                <c:pt idx="2934">
                  <c:v>-1.270063</c:v>
                </c:pt>
                <c:pt idx="2935">
                  <c:v>-1.2640366</c:v>
                </c:pt>
                <c:pt idx="2937">
                  <c:v>-1.254997</c:v>
                </c:pt>
                <c:pt idx="2938">
                  <c:v>-1.2519838</c:v>
                </c:pt>
                <c:pt idx="2940">
                  <c:v>0.2274965</c:v>
                </c:pt>
                <c:pt idx="2941">
                  <c:v>0.2305097</c:v>
                </c:pt>
                <c:pt idx="2943">
                  <c:v>0.2003777</c:v>
                </c:pt>
                <c:pt idx="2944">
                  <c:v>0.2124305</c:v>
                </c:pt>
                <c:pt idx="2946">
                  <c:v>0.1762721</c:v>
                </c:pt>
                <c:pt idx="2947">
                  <c:v>0.1822985</c:v>
                </c:pt>
                <c:pt idx="2949">
                  <c:v>0.1913381</c:v>
                </c:pt>
                <c:pt idx="2950">
                  <c:v>0.2033909</c:v>
                </c:pt>
                <c:pt idx="2952">
                  <c:v>0.2274965</c:v>
                </c:pt>
                <c:pt idx="2953">
                  <c:v>0.2455756</c:v>
                </c:pt>
                <c:pt idx="2955">
                  <c:v>0.2033909</c:v>
                </c:pt>
                <c:pt idx="2956">
                  <c:v>0.2184569</c:v>
                </c:pt>
                <c:pt idx="2958">
                  <c:v>-1.0591391</c:v>
                </c:pt>
                <c:pt idx="2959">
                  <c:v>-1.0561259</c:v>
                </c:pt>
                <c:pt idx="2961">
                  <c:v>-1.0681787</c:v>
                </c:pt>
                <c:pt idx="2962">
                  <c:v>-1.0500995</c:v>
                </c:pt>
                <c:pt idx="2964">
                  <c:v>0.2214701</c:v>
                </c:pt>
                <c:pt idx="2965">
                  <c:v>0.2606416</c:v>
                </c:pt>
                <c:pt idx="2967">
                  <c:v>0.2094173</c:v>
                </c:pt>
                <c:pt idx="2968">
                  <c:v>0.2757076</c:v>
                </c:pt>
                <c:pt idx="2970">
                  <c:v>0.2576284</c:v>
                </c:pt>
                <c:pt idx="2971">
                  <c:v>0.266668</c:v>
                </c:pt>
                <c:pt idx="2973">
                  <c:v>1.7913463</c:v>
                </c:pt>
                <c:pt idx="2974">
                  <c:v>1.8003859</c:v>
                </c:pt>
                <c:pt idx="2976">
                  <c:v>1.8455838</c:v>
                </c:pt>
                <c:pt idx="2977">
                  <c:v>1.8576366</c:v>
                </c:pt>
                <c:pt idx="2979">
                  <c:v>1.8576366</c:v>
                </c:pt>
                <c:pt idx="2980">
                  <c:v>1.8666762</c:v>
                </c:pt>
                <c:pt idx="2982">
                  <c:v>1.6708184</c:v>
                </c:pt>
                <c:pt idx="2983">
                  <c:v>1.7280691</c:v>
                </c:pt>
                <c:pt idx="2985">
                  <c:v>1.7642275</c:v>
                </c:pt>
                <c:pt idx="2986">
                  <c:v>1.7672407</c:v>
                </c:pt>
                <c:pt idx="2988">
                  <c:v>1.8033991</c:v>
                </c:pt>
                <c:pt idx="2989">
                  <c:v>1.8064123</c:v>
                </c:pt>
                <c:pt idx="2991">
                  <c:v>1.8335311</c:v>
                </c:pt>
                <c:pt idx="2992">
                  <c:v>1.8365443</c:v>
                </c:pt>
                <c:pt idx="2994">
                  <c:v>2.0625341</c:v>
                </c:pt>
                <c:pt idx="2995">
                  <c:v>2.0776001</c:v>
                </c:pt>
                <c:pt idx="2997">
                  <c:v>2.0986925</c:v>
                </c:pt>
                <c:pt idx="2998">
                  <c:v>2.1077321</c:v>
                </c:pt>
                <c:pt idx="3000">
                  <c:v>1.5985016</c:v>
                </c:pt>
                <c:pt idx="3001">
                  <c:v>1.6888975</c:v>
                </c:pt>
                <c:pt idx="3003">
                  <c:v>2.0745869</c:v>
                </c:pt>
                <c:pt idx="3004">
                  <c:v>2.1107453</c:v>
                </c:pt>
                <c:pt idx="3006">
                  <c:v>1.5834356</c:v>
                </c:pt>
                <c:pt idx="3007">
                  <c:v>1.6256204</c:v>
                </c:pt>
                <c:pt idx="3009">
                  <c:v>2.0113097</c:v>
                </c:pt>
                <c:pt idx="3010">
                  <c:v>2.0143229</c:v>
                </c:pt>
                <c:pt idx="3012">
                  <c:v>2.0776001</c:v>
                </c:pt>
                <c:pt idx="3013">
                  <c:v>2.1107453</c:v>
                </c:pt>
                <c:pt idx="3015">
                  <c:v>1.5683696</c:v>
                </c:pt>
                <c:pt idx="3016">
                  <c:v>1.5864488</c:v>
                </c:pt>
                <c:pt idx="3018">
                  <c:v>1.7973727</c:v>
                </c:pt>
                <c:pt idx="3019">
                  <c:v>1.8003859</c:v>
                </c:pt>
                <c:pt idx="3021">
                  <c:v>2.0715737</c:v>
                </c:pt>
                <c:pt idx="3022">
                  <c:v>2.1137585</c:v>
                </c:pt>
                <c:pt idx="3024">
                  <c:v>1.5533036</c:v>
                </c:pt>
                <c:pt idx="3025">
                  <c:v>1.5864488</c:v>
                </c:pt>
                <c:pt idx="3027">
                  <c:v>1.7973727</c:v>
                </c:pt>
                <c:pt idx="3028">
                  <c:v>1.8064123</c:v>
                </c:pt>
                <c:pt idx="3030">
                  <c:v>1.8275047</c:v>
                </c:pt>
                <c:pt idx="3031">
                  <c:v>1.8305179</c:v>
                </c:pt>
                <c:pt idx="3033">
                  <c:v>1.8425706</c:v>
                </c:pt>
                <c:pt idx="3034">
                  <c:v>1.848597</c:v>
                </c:pt>
                <c:pt idx="3036">
                  <c:v>2.0504813</c:v>
                </c:pt>
                <c:pt idx="3037">
                  <c:v>2.1137585</c:v>
                </c:pt>
                <c:pt idx="3039">
                  <c:v>1.5382376</c:v>
                </c:pt>
                <c:pt idx="3040">
                  <c:v>1.589462</c:v>
                </c:pt>
                <c:pt idx="3042">
                  <c:v>1.7250559</c:v>
                </c:pt>
                <c:pt idx="3043">
                  <c:v>1.7340955</c:v>
                </c:pt>
                <c:pt idx="3045">
                  <c:v>1.7973727</c:v>
                </c:pt>
                <c:pt idx="3046">
                  <c:v>1.8064123</c:v>
                </c:pt>
                <c:pt idx="3048">
                  <c:v>1.8214783</c:v>
                </c:pt>
                <c:pt idx="3049">
                  <c:v>1.8395575</c:v>
                </c:pt>
                <c:pt idx="3051">
                  <c:v>1.9962438</c:v>
                </c:pt>
                <c:pt idx="3052">
                  <c:v>2.0022701</c:v>
                </c:pt>
                <c:pt idx="3054">
                  <c:v>2.0173361</c:v>
                </c:pt>
                <c:pt idx="3055">
                  <c:v>2.1167717</c:v>
                </c:pt>
                <c:pt idx="3057">
                  <c:v>1.5261848</c:v>
                </c:pt>
                <c:pt idx="3058">
                  <c:v>1.5924752</c:v>
                </c:pt>
                <c:pt idx="3060">
                  <c:v>1.6587656</c:v>
                </c:pt>
                <c:pt idx="3061">
                  <c:v>1.7491615</c:v>
                </c:pt>
                <c:pt idx="3063">
                  <c:v>1.7883331</c:v>
                </c:pt>
                <c:pt idx="3064">
                  <c:v>1.8064123</c:v>
                </c:pt>
                <c:pt idx="3066">
                  <c:v>1.8184651</c:v>
                </c:pt>
                <c:pt idx="3067">
                  <c:v>1.8365443</c:v>
                </c:pt>
                <c:pt idx="3069">
                  <c:v>1.9269402</c:v>
                </c:pt>
                <c:pt idx="3070">
                  <c:v>1.9510458</c:v>
                </c:pt>
                <c:pt idx="3072">
                  <c:v>1.9872042</c:v>
                </c:pt>
                <c:pt idx="3073">
                  <c:v>2.0233625</c:v>
                </c:pt>
                <c:pt idx="3075">
                  <c:v>2.0414417</c:v>
                </c:pt>
                <c:pt idx="3076">
                  <c:v>2.1167717</c:v>
                </c:pt>
                <c:pt idx="3078">
                  <c:v>1.5171453</c:v>
                </c:pt>
                <c:pt idx="3079">
                  <c:v>1.5713828</c:v>
                </c:pt>
                <c:pt idx="3081">
                  <c:v>1.6557524</c:v>
                </c:pt>
                <c:pt idx="3082">
                  <c:v>1.7491615</c:v>
                </c:pt>
                <c:pt idx="3084">
                  <c:v>1.7943595</c:v>
                </c:pt>
                <c:pt idx="3085">
                  <c:v>1.8275047</c:v>
                </c:pt>
                <c:pt idx="3087">
                  <c:v>1.9872042</c:v>
                </c:pt>
                <c:pt idx="3088">
                  <c:v>2.0173361</c:v>
                </c:pt>
                <c:pt idx="3090">
                  <c:v>2.0565077</c:v>
                </c:pt>
                <c:pt idx="3091">
                  <c:v>2.0896529</c:v>
                </c:pt>
                <c:pt idx="3093">
                  <c:v>1.5111189</c:v>
                </c:pt>
                <c:pt idx="3094">
                  <c:v>1.5683696</c:v>
                </c:pt>
                <c:pt idx="3096">
                  <c:v>1.6467128</c:v>
                </c:pt>
                <c:pt idx="3097">
                  <c:v>1.7582011</c:v>
                </c:pt>
                <c:pt idx="3099">
                  <c:v>1.7973727</c:v>
                </c:pt>
                <c:pt idx="3100">
                  <c:v>1.8124387</c:v>
                </c:pt>
                <c:pt idx="3102">
                  <c:v>1.8244915</c:v>
                </c:pt>
                <c:pt idx="3103">
                  <c:v>1.8425706</c:v>
                </c:pt>
                <c:pt idx="3105">
                  <c:v>1.9661118</c:v>
                </c:pt>
                <c:pt idx="3106">
                  <c:v>2.0143229</c:v>
                </c:pt>
                <c:pt idx="3108">
                  <c:v>1.5020793</c:v>
                </c:pt>
                <c:pt idx="3109">
                  <c:v>1.5563168</c:v>
                </c:pt>
                <c:pt idx="3111">
                  <c:v>1.6406864</c:v>
                </c:pt>
                <c:pt idx="3112">
                  <c:v>1.7642275</c:v>
                </c:pt>
                <c:pt idx="3114">
                  <c:v>1.8003859</c:v>
                </c:pt>
                <c:pt idx="3115">
                  <c:v>1.8033991</c:v>
                </c:pt>
                <c:pt idx="3117">
                  <c:v>1.9209138</c:v>
                </c:pt>
                <c:pt idx="3118">
                  <c:v>1.923927</c:v>
                </c:pt>
                <c:pt idx="3120">
                  <c:v>1.4930397</c:v>
                </c:pt>
                <c:pt idx="3121">
                  <c:v>1.5472772</c:v>
                </c:pt>
                <c:pt idx="3123">
                  <c:v>1.6406864</c:v>
                </c:pt>
                <c:pt idx="3124">
                  <c:v>1.7702539</c:v>
                </c:pt>
                <c:pt idx="3126">
                  <c:v>1.8064123</c:v>
                </c:pt>
                <c:pt idx="3127">
                  <c:v>1.8727026</c:v>
                </c:pt>
                <c:pt idx="3129">
                  <c:v>1.9179006</c:v>
                </c:pt>
                <c:pt idx="3130">
                  <c:v>1.9329666</c:v>
                </c:pt>
                <c:pt idx="3132">
                  <c:v>1.4870133</c:v>
                </c:pt>
                <c:pt idx="3133">
                  <c:v>1.5382376</c:v>
                </c:pt>
                <c:pt idx="3135">
                  <c:v>1.6436996</c:v>
                </c:pt>
                <c:pt idx="3136">
                  <c:v>1.649726</c:v>
                </c:pt>
                <c:pt idx="3138">
                  <c:v>1.7250559</c:v>
                </c:pt>
                <c:pt idx="3139">
                  <c:v>1.7762803</c:v>
                </c:pt>
                <c:pt idx="3141">
                  <c:v>1.9179006</c:v>
                </c:pt>
                <c:pt idx="3142">
                  <c:v>1.9329666</c:v>
                </c:pt>
                <c:pt idx="3144">
                  <c:v>1.4719473</c:v>
                </c:pt>
                <c:pt idx="3145">
                  <c:v>1.5081057</c:v>
                </c:pt>
                <c:pt idx="3147">
                  <c:v>1.7310823</c:v>
                </c:pt>
                <c:pt idx="3148">
                  <c:v>1.7702539</c:v>
                </c:pt>
                <c:pt idx="3150">
                  <c:v>1.4629077</c:v>
                </c:pt>
                <c:pt idx="3151">
                  <c:v>1.4930397</c:v>
                </c:pt>
                <c:pt idx="3153">
                  <c:v>1.7371087</c:v>
                </c:pt>
                <c:pt idx="3154">
                  <c:v>1.7612143</c:v>
                </c:pt>
                <c:pt idx="3156">
                  <c:v>1.4448285</c:v>
                </c:pt>
                <c:pt idx="3157">
                  <c:v>1.4779737</c:v>
                </c:pt>
                <c:pt idx="3159">
                  <c:v>1.7401219</c:v>
                </c:pt>
                <c:pt idx="3160">
                  <c:v>1.7642275</c:v>
                </c:pt>
                <c:pt idx="3162">
                  <c:v>1.4327757</c:v>
                </c:pt>
                <c:pt idx="3163">
                  <c:v>1.4629077</c:v>
                </c:pt>
                <c:pt idx="3165">
                  <c:v>0.4896447</c:v>
                </c:pt>
                <c:pt idx="3166">
                  <c:v>0.4926579</c:v>
                </c:pt>
                <c:pt idx="3168">
                  <c:v>0.4836183</c:v>
                </c:pt>
                <c:pt idx="3169">
                  <c:v>0.4926579</c:v>
                </c:pt>
                <c:pt idx="3171">
                  <c:v>0.4836183</c:v>
                </c:pt>
                <c:pt idx="3172">
                  <c:v>0.4866315</c:v>
                </c:pt>
                <c:pt idx="3174">
                  <c:v>0.4866315</c:v>
                </c:pt>
                <c:pt idx="3175">
                  <c:v>0.4956711</c:v>
                </c:pt>
                <c:pt idx="3177">
                  <c:v>0.6161990000000001</c:v>
                </c:pt>
                <c:pt idx="3178">
                  <c:v>0.661397</c:v>
                </c:pt>
                <c:pt idx="3180">
                  <c:v>0.5951066</c:v>
                </c:pt>
                <c:pt idx="3181">
                  <c:v>0.6704366</c:v>
                </c:pt>
                <c:pt idx="3183">
                  <c:v>0.5649746</c:v>
                </c:pt>
                <c:pt idx="3184">
                  <c:v>0.6644102</c:v>
                </c:pt>
                <c:pt idx="3186">
                  <c:v>0.5408691</c:v>
                </c:pt>
                <c:pt idx="3187">
                  <c:v>0.6433178000000001</c:v>
                </c:pt>
                <c:pt idx="3189">
                  <c:v>0.5499087</c:v>
                </c:pt>
                <c:pt idx="3190">
                  <c:v>0.6282518</c:v>
                </c:pt>
                <c:pt idx="3192">
                  <c:v>0.5649746</c:v>
                </c:pt>
                <c:pt idx="3193">
                  <c:v>0.6252386</c:v>
                </c:pt>
                <c:pt idx="3195">
                  <c:v>0.5679878</c:v>
                </c:pt>
                <c:pt idx="3196">
                  <c:v>0.6252386</c:v>
                </c:pt>
                <c:pt idx="3198">
                  <c:v>0.571001</c:v>
                </c:pt>
                <c:pt idx="3199">
                  <c:v>0.6101726</c:v>
                </c:pt>
                <c:pt idx="3201">
                  <c:v>0.8783473000000001</c:v>
                </c:pt>
                <c:pt idx="3202">
                  <c:v>0.8813604</c:v>
                </c:pt>
                <c:pt idx="3204">
                  <c:v>0.8210965</c:v>
                </c:pt>
                <c:pt idx="3205">
                  <c:v>0.8813604</c:v>
                </c:pt>
                <c:pt idx="3207">
                  <c:v>0.7578193</c:v>
                </c:pt>
                <c:pt idx="3208">
                  <c:v>0.7969908999999999</c:v>
                </c:pt>
                <c:pt idx="3210">
                  <c:v>0.8090437</c:v>
                </c:pt>
                <c:pt idx="3211">
                  <c:v>0.8994396</c:v>
                </c:pt>
                <c:pt idx="3213">
                  <c:v>0.7307005</c:v>
                </c:pt>
                <c:pt idx="3214">
                  <c:v>0.8873868</c:v>
                </c:pt>
                <c:pt idx="3216">
                  <c:v>0.7186477999999999</c:v>
                </c:pt>
                <c:pt idx="3217">
                  <c:v>0.8693077</c:v>
                </c:pt>
                <c:pt idx="3219">
                  <c:v>0.7096082</c:v>
                </c:pt>
                <c:pt idx="3220">
                  <c:v>0.8572549</c:v>
                </c:pt>
                <c:pt idx="3222">
                  <c:v>0.6734498</c:v>
                </c:pt>
                <c:pt idx="3223">
                  <c:v>0.8632813</c:v>
                </c:pt>
                <c:pt idx="3225">
                  <c:v>0.6674234</c:v>
                </c:pt>
                <c:pt idx="3226">
                  <c:v>0.8482153</c:v>
                </c:pt>
                <c:pt idx="3228">
                  <c:v>0.646331</c:v>
                </c:pt>
                <c:pt idx="3229">
                  <c:v>0.8391757</c:v>
                </c:pt>
                <c:pt idx="3231">
                  <c:v>0.631265</c:v>
                </c:pt>
                <c:pt idx="3232">
                  <c:v>0.8361625</c:v>
                </c:pt>
                <c:pt idx="3234">
                  <c:v>0.6282518</c:v>
                </c:pt>
                <c:pt idx="3235">
                  <c:v>0.8361625</c:v>
                </c:pt>
                <c:pt idx="3237">
                  <c:v>0.6282518</c:v>
                </c:pt>
                <c:pt idx="3238">
                  <c:v>0.8331493</c:v>
                </c:pt>
                <c:pt idx="3240">
                  <c:v>0.6131858</c:v>
                </c:pt>
                <c:pt idx="3241">
                  <c:v>0.6975554</c:v>
                </c:pt>
                <c:pt idx="3243">
                  <c:v>0.7186477999999999</c:v>
                </c:pt>
                <c:pt idx="3244">
                  <c:v>0.8150701</c:v>
                </c:pt>
                <c:pt idx="3246">
                  <c:v>0.601133</c:v>
                </c:pt>
                <c:pt idx="3247">
                  <c:v>0.661397</c:v>
                </c:pt>
                <c:pt idx="3249">
                  <c:v>0.7487797</c:v>
                </c:pt>
                <c:pt idx="3250">
                  <c:v>0.7789117</c:v>
                </c:pt>
                <c:pt idx="3252">
                  <c:v>0.5951066</c:v>
                </c:pt>
                <c:pt idx="3253">
                  <c:v>0.6131858</c:v>
                </c:pt>
                <c:pt idx="3255">
                  <c:v>0.6282518</c:v>
                </c:pt>
                <c:pt idx="3256">
                  <c:v>0.6433178000000001</c:v>
                </c:pt>
                <c:pt idx="3258">
                  <c:v>-0.2455756</c:v>
                </c:pt>
                <c:pt idx="3259">
                  <c:v>-0.1491533</c:v>
                </c:pt>
                <c:pt idx="3261">
                  <c:v>0.4956711</c:v>
                </c:pt>
                <c:pt idx="3262">
                  <c:v>0.5197767</c:v>
                </c:pt>
                <c:pt idx="3264">
                  <c:v>0.4956711</c:v>
                </c:pt>
                <c:pt idx="3265">
                  <c:v>0.5258031</c:v>
                </c:pt>
                <c:pt idx="3267">
                  <c:v>0.4956711</c:v>
                </c:pt>
                <c:pt idx="3268">
                  <c:v>0.5348427</c:v>
                </c:pt>
                <c:pt idx="3270">
                  <c:v>0.5258031</c:v>
                </c:pt>
                <c:pt idx="3271">
                  <c:v>0.5378559000000001</c:v>
                </c:pt>
                <c:pt idx="3273">
                  <c:v>0.571001</c:v>
                </c:pt>
                <c:pt idx="3274">
                  <c:v>0.5951066</c:v>
                </c:pt>
                <c:pt idx="3276">
                  <c:v>0.5649746</c:v>
                </c:pt>
                <c:pt idx="3277">
                  <c:v>0.601133</c:v>
                </c:pt>
                <c:pt idx="3279">
                  <c:v>0.5408691</c:v>
                </c:pt>
                <c:pt idx="3280">
                  <c:v>0.6131858</c:v>
                </c:pt>
                <c:pt idx="3282">
                  <c:v>0.5167635</c:v>
                </c:pt>
                <c:pt idx="3283">
                  <c:v>0.6192122</c:v>
                </c:pt>
                <c:pt idx="3285">
                  <c:v>0.5107371000000001</c:v>
                </c:pt>
                <c:pt idx="3286">
                  <c:v>0.6161990000000001</c:v>
                </c:pt>
                <c:pt idx="3288">
                  <c:v>0.5167635</c:v>
                </c:pt>
                <c:pt idx="3289">
                  <c:v>0.6131858</c:v>
                </c:pt>
                <c:pt idx="3291">
                  <c:v>0.5258031</c:v>
                </c:pt>
                <c:pt idx="3292">
                  <c:v>0.6131858</c:v>
                </c:pt>
                <c:pt idx="3294">
                  <c:v>0.5258031</c:v>
                </c:pt>
                <c:pt idx="3295">
                  <c:v>0.6131858</c:v>
                </c:pt>
                <c:pt idx="3297">
                  <c:v>0.5197767</c:v>
                </c:pt>
                <c:pt idx="3298">
                  <c:v>0.6192122</c:v>
                </c:pt>
                <c:pt idx="3300">
                  <c:v>0.5137503</c:v>
                </c:pt>
                <c:pt idx="3301">
                  <c:v>0.5589483</c:v>
                </c:pt>
                <c:pt idx="3303">
                  <c:v>0.5258031</c:v>
                </c:pt>
                <c:pt idx="3304">
                  <c:v>0.5348427</c:v>
                </c:pt>
                <c:pt idx="3306">
                  <c:v>0.9295716000000001</c:v>
                </c:pt>
                <c:pt idx="3307">
                  <c:v>0.9838092000000001</c:v>
                </c:pt>
                <c:pt idx="3309">
                  <c:v>0.9687432</c:v>
                </c:pt>
                <c:pt idx="3310">
                  <c:v>1.0169544</c:v>
                </c:pt>
                <c:pt idx="3312">
                  <c:v>0.935598</c:v>
                </c:pt>
                <c:pt idx="3313">
                  <c:v>1.0470863</c:v>
                </c:pt>
                <c:pt idx="3315">
                  <c:v>0.9627168</c:v>
                </c:pt>
                <c:pt idx="3316">
                  <c:v>0.980796</c:v>
                </c:pt>
                <c:pt idx="3318">
                  <c:v>1.5352244</c:v>
                </c:pt>
                <c:pt idx="3319">
                  <c:v>1.5774092</c:v>
                </c:pt>
                <c:pt idx="3321">
                  <c:v>1.5261848</c:v>
                </c:pt>
                <c:pt idx="3322">
                  <c:v>1.5954884</c:v>
                </c:pt>
                <c:pt idx="3324">
                  <c:v>1.5201585</c:v>
                </c:pt>
                <c:pt idx="3325">
                  <c:v>1.5954884</c:v>
                </c:pt>
                <c:pt idx="3327">
                  <c:v>1.5261848</c:v>
                </c:pt>
                <c:pt idx="3328">
                  <c:v>1.5623432</c:v>
                </c:pt>
                <c:pt idx="3330">
                  <c:v>1.574396</c:v>
                </c:pt>
                <c:pt idx="3331">
                  <c:v>1.589462</c:v>
                </c:pt>
                <c:pt idx="3333">
                  <c:v>1.6919107</c:v>
                </c:pt>
                <c:pt idx="3334">
                  <c:v>1.6949239</c:v>
                </c:pt>
                <c:pt idx="3336">
                  <c:v>1.6828711</c:v>
                </c:pt>
                <c:pt idx="3337">
                  <c:v>1.7190295</c:v>
                </c:pt>
                <c:pt idx="3339">
                  <c:v>1.6617788</c:v>
                </c:pt>
                <c:pt idx="3340">
                  <c:v>1.7009503</c:v>
                </c:pt>
                <c:pt idx="3342">
                  <c:v>1.6678052</c:v>
                </c:pt>
                <c:pt idx="3343">
                  <c:v>1.7160163</c:v>
                </c:pt>
                <c:pt idx="3345">
                  <c:v>1.6858843</c:v>
                </c:pt>
                <c:pt idx="3346">
                  <c:v>1.7099899</c:v>
                </c:pt>
                <c:pt idx="3348">
                  <c:v>0.6734498</c:v>
                </c:pt>
                <c:pt idx="3349">
                  <c:v>0.6794762</c:v>
                </c:pt>
                <c:pt idx="3351">
                  <c:v>0.6644102</c:v>
                </c:pt>
                <c:pt idx="3352">
                  <c:v>0.6734498</c:v>
                </c:pt>
                <c:pt idx="3354">
                  <c:v>0.905466</c:v>
                </c:pt>
                <c:pt idx="3355">
                  <c:v>0.9084792</c:v>
                </c:pt>
                <c:pt idx="3357">
                  <c:v>0.7246741</c:v>
                </c:pt>
                <c:pt idx="3358">
                  <c:v>0.7337137</c:v>
                </c:pt>
                <c:pt idx="3360">
                  <c:v>0.8783473000000001</c:v>
                </c:pt>
                <c:pt idx="3361">
                  <c:v>0.920532</c:v>
                </c:pt>
                <c:pt idx="3363">
                  <c:v>0.6794762</c:v>
                </c:pt>
                <c:pt idx="3364">
                  <c:v>0.7307005</c:v>
                </c:pt>
                <c:pt idx="3366">
                  <c:v>0.8662945</c:v>
                </c:pt>
                <c:pt idx="3367">
                  <c:v>0.9597036</c:v>
                </c:pt>
                <c:pt idx="3369">
                  <c:v>0.9838092000000001</c:v>
                </c:pt>
                <c:pt idx="3370">
                  <c:v>1.0500995</c:v>
                </c:pt>
                <c:pt idx="3372">
                  <c:v>0.661397</c:v>
                </c:pt>
                <c:pt idx="3373">
                  <c:v>0.7246741</c:v>
                </c:pt>
                <c:pt idx="3375">
                  <c:v>0.7969908999999999</c:v>
                </c:pt>
                <c:pt idx="3376">
                  <c:v>1.0410599</c:v>
                </c:pt>
                <c:pt idx="3378">
                  <c:v>0.661397</c:v>
                </c:pt>
                <c:pt idx="3379">
                  <c:v>0.7276873</c:v>
                </c:pt>
                <c:pt idx="3381">
                  <c:v>0.7668589</c:v>
                </c:pt>
                <c:pt idx="3382">
                  <c:v>1.0410599</c:v>
                </c:pt>
                <c:pt idx="3384">
                  <c:v>0.6824894</c:v>
                </c:pt>
                <c:pt idx="3385">
                  <c:v>1.0561259</c:v>
                </c:pt>
                <c:pt idx="3387">
                  <c:v>0.6161990000000001</c:v>
                </c:pt>
                <c:pt idx="3388">
                  <c:v>1.0832447</c:v>
                </c:pt>
                <c:pt idx="3390">
                  <c:v>0.586067</c:v>
                </c:pt>
                <c:pt idx="3391">
                  <c:v>1.0742051</c:v>
                </c:pt>
                <c:pt idx="3393">
                  <c:v>0.586067</c:v>
                </c:pt>
                <c:pt idx="3394">
                  <c:v>1.0832447</c:v>
                </c:pt>
                <c:pt idx="3396">
                  <c:v>0.6041462</c:v>
                </c:pt>
                <c:pt idx="3397">
                  <c:v>0.6824894</c:v>
                </c:pt>
                <c:pt idx="3399">
                  <c:v>0.6915289999999999</c:v>
                </c:pt>
                <c:pt idx="3400">
                  <c:v>0.7276873</c:v>
                </c:pt>
                <c:pt idx="3402">
                  <c:v>0.7397401</c:v>
                </c:pt>
                <c:pt idx="3403">
                  <c:v>1.0350336</c:v>
                </c:pt>
                <c:pt idx="3405">
                  <c:v>0.7367269</c:v>
                </c:pt>
                <c:pt idx="3406">
                  <c:v>0.96573</c:v>
                </c:pt>
                <c:pt idx="3408">
                  <c:v>0.7457665</c:v>
                </c:pt>
                <c:pt idx="3409">
                  <c:v>0.9416244</c:v>
                </c:pt>
                <c:pt idx="3411">
                  <c:v>0.7698720999999999</c:v>
                </c:pt>
                <c:pt idx="3412">
                  <c:v>0.8482153</c:v>
                </c:pt>
                <c:pt idx="3414">
                  <c:v>0.8602681</c:v>
                </c:pt>
                <c:pt idx="3415">
                  <c:v>0.8662945</c:v>
                </c:pt>
                <c:pt idx="3417">
                  <c:v>1.5653564</c:v>
                </c:pt>
                <c:pt idx="3418">
                  <c:v>1.5713828</c:v>
                </c:pt>
                <c:pt idx="3420">
                  <c:v>1.5623432</c:v>
                </c:pt>
                <c:pt idx="3421">
                  <c:v>1.589462</c:v>
                </c:pt>
                <c:pt idx="3423">
                  <c:v>1.5563168</c:v>
                </c:pt>
                <c:pt idx="3424">
                  <c:v>1.5834356</c:v>
                </c:pt>
                <c:pt idx="3426">
                  <c:v>1.544264</c:v>
                </c:pt>
                <c:pt idx="3427">
                  <c:v>1.5653564</c:v>
                </c:pt>
                <c:pt idx="3429">
                  <c:v>1.4870133</c:v>
                </c:pt>
                <c:pt idx="3430">
                  <c:v>1.4900265</c:v>
                </c:pt>
                <c:pt idx="3432">
                  <c:v>1.5352244</c:v>
                </c:pt>
                <c:pt idx="3433">
                  <c:v>1.5533036</c:v>
                </c:pt>
                <c:pt idx="3435">
                  <c:v>1.4840001</c:v>
                </c:pt>
                <c:pt idx="3436">
                  <c:v>1.5382376</c:v>
                </c:pt>
                <c:pt idx="3438">
                  <c:v>1.4719473</c:v>
                </c:pt>
                <c:pt idx="3439">
                  <c:v>1.5201585</c:v>
                </c:pt>
                <c:pt idx="3441">
                  <c:v>1.4629077</c:v>
                </c:pt>
                <c:pt idx="3442">
                  <c:v>1.5231716</c:v>
                </c:pt>
                <c:pt idx="3444">
                  <c:v>1.4809869</c:v>
                </c:pt>
                <c:pt idx="3445">
                  <c:v>1.4930397</c:v>
                </c:pt>
                <c:pt idx="3447">
                  <c:v>1.4749605</c:v>
                </c:pt>
                <c:pt idx="3448">
                  <c:v>1.4809869</c:v>
                </c:pt>
                <c:pt idx="3450">
                  <c:v>0.4896447</c:v>
                </c:pt>
                <c:pt idx="3451">
                  <c:v>0.4956711</c:v>
                </c:pt>
                <c:pt idx="3453">
                  <c:v>1.1977463</c:v>
                </c:pt>
                <c:pt idx="3454">
                  <c:v>1.2218518</c:v>
                </c:pt>
                <c:pt idx="3456">
                  <c:v>1.1947331</c:v>
                </c:pt>
                <c:pt idx="3457">
                  <c:v>1.2218518</c:v>
                </c:pt>
                <c:pt idx="3459">
                  <c:v>1.1947331</c:v>
                </c:pt>
                <c:pt idx="3460">
                  <c:v>1.2128122</c:v>
                </c:pt>
                <c:pt idx="3462">
                  <c:v>1.1977463</c:v>
                </c:pt>
                <c:pt idx="3463">
                  <c:v>1.2007594</c:v>
                </c:pt>
                <c:pt idx="3465">
                  <c:v>-0.1371005</c:v>
                </c:pt>
                <c:pt idx="3466">
                  <c:v>-0.1160081</c:v>
                </c:pt>
                <c:pt idx="3468">
                  <c:v>-0.1551797</c:v>
                </c:pt>
                <c:pt idx="3469">
                  <c:v>-0.1190213</c:v>
                </c:pt>
                <c:pt idx="3471">
                  <c:v>-0.1702457</c:v>
                </c:pt>
                <c:pt idx="3472">
                  <c:v>-0.1280609</c:v>
                </c:pt>
                <c:pt idx="3474">
                  <c:v>-0.1612061</c:v>
                </c:pt>
                <c:pt idx="3475">
                  <c:v>-0.1431269</c:v>
                </c:pt>
                <c:pt idx="3477">
                  <c:v>0.387196</c:v>
                </c:pt>
                <c:pt idx="3478">
                  <c:v>0.3932224</c:v>
                </c:pt>
                <c:pt idx="3480">
                  <c:v>0.387196</c:v>
                </c:pt>
                <c:pt idx="3481">
                  <c:v>0.4082883</c:v>
                </c:pt>
                <c:pt idx="3483">
                  <c:v>0.2757076</c:v>
                </c:pt>
                <c:pt idx="3484">
                  <c:v>0.3028264</c:v>
                </c:pt>
                <c:pt idx="3486">
                  <c:v>0.251602</c:v>
                </c:pt>
                <c:pt idx="3487">
                  <c:v>0.311866</c:v>
                </c:pt>
                <c:pt idx="3489">
                  <c:v>0.0708102</c:v>
                </c:pt>
                <c:pt idx="3490">
                  <c:v>0.0768366</c:v>
                </c:pt>
                <c:pt idx="3492">
                  <c:v>0.2485888</c:v>
                </c:pt>
                <c:pt idx="3493">
                  <c:v>0.3239188</c:v>
                </c:pt>
                <c:pt idx="3495">
                  <c:v>0.3209056</c:v>
                </c:pt>
                <c:pt idx="3496">
                  <c:v>0.3630904</c:v>
                </c:pt>
                <c:pt idx="3498">
                  <c:v>0.2937868</c:v>
                </c:pt>
                <c:pt idx="3499">
                  <c:v>0.3630904</c:v>
                </c:pt>
                <c:pt idx="3501">
                  <c:v>0.2636548</c:v>
                </c:pt>
                <c:pt idx="3502">
                  <c:v>0.3600772</c:v>
                </c:pt>
                <c:pt idx="3504">
                  <c:v>0.1853117</c:v>
                </c:pt>
                <c:pt idx="3505">
                  <c:v>0.2244833</c:v>
                </c:pt>
                <c:pt idx="3507">
                  <c:v>0.2335229</c:v>
                </c:pt>
                <c:pt idx="3508">
                  <c:v>0.3600772</c:v>
                </c:pt>
                <c:pt idx="3510">
                  <c:v>0.1642193</c:v>
                </c:pt>
                <c:pt idx="3511">
                  <c:v>0.357064</c:v>
                </c:pt>
                <c:pt idx="3513">
                  <c:v>0.1431269</c:v>
                </c:pt>
                <c:pt idx="3514">
                  <c:v>0.357064</c:v>
                </c:pt>
                <c:pt idx="3516">
                  <c:v>0.1340873</c:v>
                </c:pt>
                <c:pt idx="3517">
                  <c:v>0.357064</c:v>
                </c:pt>
                <c:pt idx="3519">
                  <c:v>0.1401137</c:v>
                </c:pt>
                <c:pt idx="3520">
                  <c:v>0.3540508</c:v>
                </c:pt>
                <c:pt idx="3522">
                  <c:v>0.1401137</c:v>
                </c:pt>
                <c:pt idx="3523">
                  <c:v>0.3540508</c:v>
                </c:pt>
                <c:pt idx="3525">
                  <c:v>0.1401137</c:v>
                </c:pt>
                <c:pt idx="3526">
                  <c:v>0.3510376</c:v>
                </c:pt>
                <c:pt idx="3528">
                  <c:v>0.1371005</c:v>
                </c:pt>
                <c:pt idx="3529">
                  <c:v>0.3480244</c:v>
                </c:pt>
                <c:pt idx="3531">
                  <c:v>0.1431269</c:v>
                </c:pt>
                <c:pt idx="3532">
                  <c:v>0.2455756</c:v>
                </c:pt>
                <c:pt idx="3534">
                  <c:v>0.281734</c:v>
                </c:pt>
                <c:pt idx="3535">
                  <c:v>0.3480244</c:v>
                </c:pt>
                <c:pt idx="3537">
                  <c:v>0.1521665</c:v>
                </c:pt>
                <c:pt idx="3538">
                  <c:v>0.2154437</c:v>
                </c:pt>
                <c:pt idx="3540">
                  <c:v>0.2787208</c:v>
                </c:pt>
                <c:pt idx="3541">
                  <c:v>0.3450112</c:v>
                </c:pt>
                <c:pt idx="3543">
                  <c:v>0.1612061</c:v>
                </c:pt>
                <c:pt idx="3544">
                  <c:v>0.1732589</c:v>
                </c:pt>
                <c:pt idx="3546">
                  <c:v>0.1792853</c:v>
                </c:pt>
                <c:pt idx="3547">
                  <c:v>0.1822985</c:v>
                </c:pt>
                <c:pt idx="3549">
                  <c:v>-0.2365361</c:v>
                </c:pt>
                <c:pt idx="3550">
                  <c:v>-0.2064041</c:v>
                </c:pt>
                <c:pt idx="3552">
                  <c:v>-0.2335229</c:v>
                </c:pt>
                <c:pt idx="3553">
                  <c:v>-0.2033909</c:v>
                </c:pt>
                <c:pt idx="3555">
                  <c:v>-0.2214701</c:v>
                </c:pt>
                <c:pt idx="3556">
                  <c:v>-0.1913381</c:v>
                </c:pt>
                <c:pt idx="3558">
                  <c:v>-0.2124305</c:v>
                </c:pt>
                <c:pt idx="3559">
                  <c:v>-0.1792853</c:v>
                </c:pt>
                <c:pt idx="3561">
                  <c:v>-0.2064041</c:v>
                </c:pt>
                <c:pt idx="3562">
                  <c:v>-0.1702457</c:v>
                </c:pt>
                <c:pt idx="3564">
                  <c:v>-0.1913381</c:v>
                </c:pt>
                <c:pt idx="3565">
                  <c:v>-0.1371005</c:v>
                </c:pt>
                <c:pt idx="3567">
                  <c:v>-0.1792853</c:v>
                </c:pt>
                <c:pt idx="3568">
                  <c:v>-0.1250477</c:v>
                </c:pt>
                <c:pt idx="3570">
                  <c:v>-0.1491533</c:v>
                </c:pt>
                <c:pt idx="3571">
                  <c:v>-0.1220345</c:v>
                </c:pt>
                <c:pt idx="3573">
                  <c:v>-0.1340873</c:v>
                </c:pt>
                <c:pt idx="3574">
                  <c:v>-0.0798498</c:v>
                </c:pt>
                <c:pt idx="3576">
                  <c:v>-0.1340873</c:v>
                </c:pt>
                <c:pt idx="3577">
                  <c:v>-0.052731</c:v>
                </c:pt>
                <c:pt idx="3579">
                  <c:v>-0.1310741</c:v>
                </c:pt>
                <c:pt idx="3580">
                  <c:v>-0.0406782</c:v>
                </c:pt>
                <c:pt idx="3582">
                  <c:v>-0.1250477</c:v>
                </c:pt>
                <c:pt idx="3583">
                  <c:v>-0.0195858</c:v>
                </c:pt>
                <c:pt idx="3585">
                  <c:v>-0.1009421</c:v>
                </c:pt>
                <c:pt idx="3586">
                  <c:v>-0.0256122</c:v>
                </c:pt>
                <c:pt idx="3588">
                  <c:v>-0.0858761</c:v>
                </c:pt>
                <c:pt idx="3589">
                  <c:v>-0.0286254</c:v>
                </c:pt>
                <c:pt idx="3591">
                  <c:v>0.3600772</c:v>
                </c:pt>
                <c:pt idx="3592">
                  <c:v>0.3691168</c:v>
                </c:pt>
                <c:pt idx="3594">
                  <c:v>0.3510376</c:v>
                </c:pt>
                <c:pt idx="3595">
                  <c:v>0.37213</c:v>
                </c:pt>
                <c:pt idx="3597">
                  <c:v>0.2455756</c:v>
                </c:pt>
                <c:pt idx="3598">
                  <c:v>0.2606416</c:v>
                </c:pt>
                <c:pt idx="3600">
                  <c:v>0.631265</c:v>
                </c:pt>
                <c:pt idx="3601">
                  <c:v>0.676463</c:v>
                </c:pt>
                <c:pt idx="3603">
                  <c:v>0.631265</c:v>
                </c:pt>
                <c:pt idx="3604">
                  <c:v>0.6824894</c:v>
                </c:pt>
                <c:pt idx="3606">
                  <c:v>0.6282518</c:v>
                </c:pt>
                <c:pt idx="3607">
                  <c:v>0.6885158</c:v>
                </c:pt>
                <c:pt idx="3609">
                  <c:v>0.6282518</c:v>
                </c:pt>
                <c:pt idx="3610">
                  <c:v>0.6975554</c:v>
                </c:pt>
                <c:pt idx="3612">
                  <c:v>0.6403046</c:v>
                </c:pt>
                <c:pt idx="3613">
                  <c:v>0.7035818</c:v>
                </c:pt>
                <c:pt idx="3615">
                  <c:v>0.6493442</c:v>
                </c:pt>
                <c:pt idx="3616">
                  <c:v>0.7096082</c:v>
                </c:pt>
                <c:pt idx="3618">
                  <c:v>0.6493442</c:v>
                </c:pt>
                <c:pt idx="3619">
                  <c:v>0.7156346</c:v>
                </c:pt>
                <c:pt idx="3621">
                  <c:v>0.646331</c:v>
                </c:pt>
                <c:pt idx="3622">
                  <c:v>0.7216609</c:v>
                </c:pt>
                <c:pt idx="3624">
                  <c:v>0.6493442</c:v>
                </c:pt>
                <c:pt idx="3625">
                  <c:v>0.7276873</c:v>
                </c:pt>
                <c:pt idx="3627">
                  <c:v>0.6553706</c:v>
                </c:pt>
                <c:pt idx="3628">
                  <c:v>0.7337137</c:v>
                </c:pt>
                <c:pt idx="3630">
                  <c:v>0.6885158</c:v>
                </c:pt>
                <c:pt idx="3631">
                  <c:v>0.7337137</c:v>
                </c:pt>
                <c:pt idx="3633">
                  <c:v>0.7397401</c:v>
                </c:pt>
                <c:pt idx="3634">
                  <c:v>0.7427532999999999</c:v>
                </c:pt>
                <c:pt idx="3636">
                  <c:v>0.706595</c:v>
                </c:pt>
                <c:pt idx="3637">
                  <c:v>0.7427532999999999</c:v>
                </c:pt>
                <c:pt idx="3639">
                  <c:v>0.7186477999999999</c:v>
                </c:pt>
                <c:pt idx="3640">
                  <c:v>0.7397401</c:v>
                </c:pt>
                <c:pt idx="3642">
                  <c:v>0.7276873</c:v>
                </c:pt>
                <c:pt idx="3643">
                  <c:v>0.7367269</c:v>
                </c:pt>
                <c:pt idx="3645">
                  <c:v>0.2787208</c:v>
                </c:pt>
                <c:pt idx="3646">
                  <c:v>0.281734</c:v>
                </c:pt>
                <c:pt idx="3648">
                  <c:v>0.2757076</c:v>
                </c:pt>
                <c:pt idx="3649">
                  <c:v>0.2998132</c:v>
                </c:pt>
                <c:pt idx="3651">
                  <c:v>-0.1220345</c:v>
                </c:pt>
                <c:pt idx="3652">
                  <c:v>-0.0828629</c:v>
                </c:pt>
                <c:pt idx="3654">
                  <c:v>-0.1220345</c:v>
                </c:pt>
                <c:pt idx="3655">
                  <c:v>-0.0798498</c:v>
                </c:pt>
                <c:pt idx="3657">
                  <c:v>-0.1702457</c:v>
                </c:pt>
                <c:pt idx="3658">
                  <c:v>-0.1401137</c:v>
                </c:pt>
                <c:pt idx="3660">
                  <c:v>-0.1340873</c:v>
                </c:pt>
                <c:pt idx="3661">
                  <c:v>-0.0708102</c:v>
                </c:pt>
                <c:pt idx="3663">
                  <c:v>-0.1702457</c:v>
                </c:pt>
                <c:pt idx="3664">
                  <c:v>-0.0647838</c:v>
                </c:pt>
                <c:pt idx="3666">
                  <c:v>-0.1792853</c:v>
                </c:pt>
                <c:pt idx="3667">
                  <c:v>-0.037665</c:v>
                </c:pt>
                <c:pt idx="3669">
                  <c:v>-0.1732589</c:v>
                </c:pt>
                <c:pt idx="3670">
                  <c:v>-0.0165726</c:v>
                </c:pt>
                <c:pt idx="3672">
                  <c:v>-0.0045198</c:v>
                </c:pt>
                <c:pt idx="3673">
                  <c:v>0.0135594</c:v>
                </c:pt>
                <c:pt idx="3675">
                  <c:v>-0.0768366</c:v>
                </c:pt>
                <c:pt idx="3676">
                  <c:v>0.052731</c:v>
                </c:pt>
                <c:pt idx="3678">
                  <c:v>-0.0798498</c:v>
                </c:pt>
                <c:pt idx="3679">
                  <c:v>0.0617706</c:v>
                </c:pt>
                <c:pt idx="3681">
                  <c:v>-0.0828629</c:v>
                </c:pt>
                <c:pt idx="3682">
                  <c:v>0.0617706</c:v>
                </c:pt>
                <c:pt idx="3684">
                  <c:v>-0.0828629</c:v>
                </c:pt>
                <c:pt idx="3685">
                  <c:v>0.0617706</c:v>
                </c:pt>
                <c:pt idx="3687">
                  <c:v>-0.0828629</c:v>
                </c:pt>
                <c:pt idx="3688">
                  <c:v>0.0436914</c:v>
                </c:pt>
                <c:pt idx="3690">
                  <c:v>-0.0858761</c:v>
                </c:pt>
                <c:pt idx="3691">
                  <c:v>0.0256122</c:v>
                </c:pt>
                <c:pt idx="3693">
                  <c:v>-0.0858761</c:v>
                </c:pt>
                <c:pt idx="3694">
                  <c:v>0.007533</c:v>
                </c:pt>
                <c:pt idx="3696">
                  <c:v>-0.0888893</c:v>
                </c:pt>
                <c:pt idx="3697">
                  <c:v>-0.0135594</c:v>
                </c:pt>
                <c:pt idx="3699">
                  <c:v>-0.0888893</c:v>
                </c:pt>
                <c:pt idx="3700">
                  <c:v>-0.0346518</c:v>
                </c:pt>
                <c:pt idx="3702">
                  <c:v>-0.0888893</c:v>
                </c:pt>
                <c:pt idx="3703">
                  <c:v>-0.0557442</c:v>
                </c:pt>
                <c:pt idx="3705">
                  <c:v>1.4719473</c:v>
                </c:pt>
                <c:pt idx="3706">
                  <c:v>1.4779737</c:v>
                </c:pt>
                <c:pt idx="3708">
                  <c:v>1.4659209</c:v>
                </c:pt>
                <c:pt idx="3709">
                  <c:v>1.4779737</c:v>
                </c:pt>
                <c:pt idx="3711">
                  <c:v>1.4629077</c:v>
                </c:pt>
                <c:pt idx="3712">
                  <c:v>1.4719473</c:v>
                </c:pt>
                <c:pt idx="3714">
                  <c:v>1.4538681</c:v>
                </c:pt>
                <c:pt idx="3715">
                  <c:v>1.4629077</c:v>
                </c:pt>
                <c:pt idx="3717">
                  <c:v>1.4478417</c:v>
                </c:pt>
                <c:pt idx="3718">
                  <c:v>1.4508549</c:v>
                </c:pt>
                <c:pt idx="3720">
                  <c:v>1.3966173</c:v>
                </c:pt>
                <c:pt idx="3721">
                  <c:v>1.4116833</c:v>
                </c:pt>
                <c:pt idx="3723">
                  <c:v>1.4418153</c:v>
                </c:pt>
                <c:pt idx="3724">
                  <c:v>1.4568813</c:v>
                </c:pt>
                <c:pt idx="3726">
                  <c:v>1.3905909</c:v>
                </c:pt>
                <c:pt idx="3727">
                  <c:v>1.4267493</c:v>
                </c:pt>
                <c:pt idx="3729">
                  <c:v>1.4327757</c:v>
                </c:pt>
                <c:pt idx="3730">
                  <c:v>1.4478417</c:v>
                </c:pt>
                <c:pt idx="3732">
                  <c:v>1.3875777</c:v>
                </c:pt>
                <c:pt idx="3733">
                  <c:v>1.4357889</c:v>
                </c:pt>
                <c:pt idx="3735">
                  <c:v>1.3785381</c:v>
                </c:pt>
                <c:pt idx="3736">
                  <c:v>1.4327757</c:v>
                </c:pt>
                <c:pt idx="3738">
                  <c:v>1.3694985</c:v>
                </c:pt>
                <c:pt idx="3739">
                  <c:v>1.4327757</c:v>
                </c:pt>
                <c:pt idx="3741">
                  <c:v>1.3514194</c:v>
                </c:pt>
                <c:pt idx="3742">
                  <c:v>1.4598945</c:v>
                </c:pt>
                <c:pt idx="3744">
                  <c:v>1.3484062</c:v>
                </c:pt>
                <c:pt idx="3745">
                  <c:v>1.4689341</c:v>
                </c:pt>
                <c:pt idx="3747">
                  <c:v>1.3514194</c:v>
                </c:pt>
                <c:pt idx="3748">
                  <c:v>1.4388021</c:v>
                </c:pt>
                <c:pt idx="3750">
                  <c:v>1.3484062</c:v>
                </c:pt>
                <c:pt idx="3751">
                  <c:v>1.4267493</c:v>
                </c:pt>
                <c:pt idx="3753">
                  <c:v>1.360459</c:v>
                </c:pt>
                <c:pt idx="3754">
                  <c:v>1.4056569</c:v>
                </c:pt>
                <c:pt idx="3756">
                  <c:v>1.360459</c:v>
                </c:pt>
                <c:pt idx="3757">
                  <c:v>1.4026437</c:v>
                </c:pt>
                <c:pt idx="3759">
                  <c:v>1.3634721</c:v>
                </c:pt>
                <c:pt idx="3760">
                  <c:v>1.4086701</c:v>
                </c:pt>
                <c:pt idx="3762">
                  <c:v>1.3694985</c:v>
                </c:pt>
                <c:pt idx="3763">
                  <c:v>1.4056569</c:v>
                </c:pt>
                <c:pt idx="3765">
                  <c:v>1.3845645</c:v>
                </c:pt>
                <c:pt idx="3766">
                  <c:v>1.3905909</c:v>
                </c:pt>
                <c:pt idx="3768">
                  <c:v>1.360459</c:v>
                </c:pt>
                <c:pt idx="3769">
                  <c:v>1.3905909</c:v>
                </c:pt>
                <c:pt idx="3771">
                  <c:v>1.2580102</c:v>
                </c:pt>
                <c:pt idx="3772">
                  <c:v>1.4448285</c:v>
                </c:pt>
                <c:pt idx="3774">
                  <c:v>1.239931</c:v>
                </c:pt>
                <c:pt idx="3775">
                  <c:v>1.4478417</c:v>
                </c:pt>
                <c:pt idx="3777">
                  <c:v>1.1856935</c:v>
                </c:pt>
                <c:pt idx="3778">
                  <c:v>1.4659209</c:v>
                </c:pt>
                <c:pt idx="3780">
                  <c:v>1.1615879</c:v>
                </c:pt>
                <c:pt idx="3781">
                  <c:v>1.4870133</c:v>
                </c:pt>
                <c:pt idx="3783">
                  <c:v>1.1495351</c:v>
                </c:pt>
                <c:pt idx="3784">
                  <c:v>1.5111189</c:v>
                </c:pt>
                <c:pt idx="3786">
                  <c:v>1.1103635</c:v>
                </c:pt>
                <c:pt idx="3787">
                  <c:v>1.4508549</c:v>
                </c:pt>
                <c:pt idx="3789">
                  <c:v>1.1103635</c:v>
                </c:pt>
                <c:pt idx="3790">
                  <c:v>1.345393</c:v>
                </c:pt>
                <c:pt idx="3792">
                  <c:v>1.4086701</c:v>
                </c:pt>
                <c:pt idx="3793">
                  <c:v>1.4478417</c:v>
                </c:pt>
                <c:pt idx="3795">
                  <c:v>1.1344691</c:v>
                </c:pt>
                <c:pt idx="3796">
                  <c:v>1.1374823</c:v>
                </c:pt>
                <c:pt idx="3798">
                  <c:v>1.209799</c:v>
                </c:pt>
                <c:pt idx="3799">
                  <c:v>1.2580102</c:v>
                </c:pt>
                <c:pt idx="3801">
                  <c:v>1.2067858</c:v>
                </c:pt>
                <c:pt idx="3802">
                  <c:v>1.209799</c:v>
                </c:pt>
                <c:pt idx="3804">
                  <c:v>-0.1853117</c:v>
                </c:pt>
                <c:pt idx="3805">
                  <c:v>-0.1762721</c:v>
                </c:pt>
                <c:pt idx="3807">
                  <c:v>-0.1943513</c:v>
                </c:pt>
                <c:pt idx="3808">
                  <c:v>-0.0798498</c:v>
                </c:pt>
                <c:pt idx="3810">
                  <c:v>-0.2395493</c:v>
                </c:pt>
                <c:pt idx="3811">
                  <c:v>-0.0828629</c:v>
                </c:pt>
                <c:pt idx="3813">
                  <c:v>-0.2365361</c:v>
                </c:pt>
                <c:pt idx="3814">
                  <c:v>-0.0858761</c:v>
                </c:pt>
                <c:pt idx="3816">
                  <c:v>-0.2365361</c:v>
                </c:pt>
                <c:pt idx="3817">
                  <c:v>-0.0858761</c:v>
                </c:pt>
                <c:pt idx="3819">
                  <c:v>-0.2365361</c:v>
                </c:pt>
                <c:pt idx="3820">
                  <c:v>-0.0858761</c:v>
                </c:pt>
                <c:pt idx="3822">
                  <c:v>-0.2395493</c:v>
                </c:pt>
                <c:pt idx="3823">
                  <c:v>-0.0888893</c:v>
                </c:pt>
                <c:pt idx="3825">
                  <c:v>-0.1853117</c:v>
                </c:pt>
                <c:pt idx="3826">
                  <c:v>-0.0888893</c:v>
                </c:pt>
                <c:pt idx="3828">
                  <c:v>-0.1883249</c:v>
                </c:pt>
                <c:pt idx="3829">
                  <c:v>-0.0919025</c:v>
                </c:pt>
                <c:pt idx="3831">
                  <c:v>-0.1853117</c:v>
                </c:pt>
                <c:pt idx="3832">
                  <c:v>-0.0919025</c:v>
                </c:pt>
                <c:pt idx="3834">
                  <c:v>-0.1702457</c:v>
                </c:pt>
                <c:pt idx="3835">
                  <c:v>-0.0919025</c:v>
                </c:pt>
                <c:pt idx="3837">
                  <c:v>-0.1702457</c:v>
                </c:pt>
                <c:pt idx="3838">
                  <c:v>-0.0768366</c:v>
                </c:pt>
                <c:pt idx="3840">
                  <c:v>-0.1220345</c:v>
                </c:pt>
                <c:pt idx="3841">
                  <c:v>-0.0979289</c:v>
                </c:pt>
                <c:pt idx="3843">
                  <c:v>-0.1220345</c:v>
                </c:pt>
                <c:pt idx="3844">
                  <c:v>-0.1160081</c:v>
                </c:pt>
                <c:pt idx="3846">
                  <c:v>0.5137503</c:v>
                </c:pt>
                <c:pt idx="3847">
                  <c:v>0.5167635</c:v>
                </c:pt>
                <c:pt idx="3849">
                  <c:v>0.5077239</c:v>
                </c:pt>
                <c:pt idx="3850">
                  <c:v>0.5258031</c:v>
                </c:pt>
                <c:pt idx="3852">
                  <c:v>0.5107371000000001</c:v>
                </c:pt>
                <c:pt idx="3853">
                  <c:v>0.5258031</c:v>
                </c:pt>
                <c:pt idx="3855">
                  <c:v>0.4866315</c:v>
                </c:pt>
                <c:pt idx="3856">
                  <c:v>0.5197767</c:v>
                </c:pt>
                <c:pt idx="3858">
                  <c:v>0.4926579</c:v>
                </c:pt>
                <c:pt idx="3859">
                  <c:v>0.5107371000000001</c:v>
                </c:pt>
                <c:pt idx="3861">
                  <c:v>0.4956711</c:v>
                </c:pt>
                <c:pt idx="3862">
                  <c:v>0.5107371000000001</c:v>
                </c:pt>
                <c:pt idx="3864">
                  <c:v>0.4986843</c:v>
                </c:pt>
                <c:pt idx="3865">
                  <c:v>0.5107371000000001</c:v>
                </c:pt>
                <c:pt idx="3867">
                  <c:v>0.4986843</c:v>
                </c:pt>
                <c:pt idx="3868">
                  <c:v>0.5107371000000001</c:v>
                </c:pt>
                <c:pt idx="3870">
                  <c:v>0.4595127</c:v>
                </c:pt>
                <c:pt idx="3871">
                  <c:v>0.4685523</c:v>
                </c:pt>
                <c:pt idx="3873">
                  <c:v>0.4564995</c:v>
                </c:pt>
                <c:pt idx="3874">
                  <c:v>0.4655391</c:v>
                </c:pt>
                <c:pt idx="3876">
                  <c:v>0.4595127</c:v>
                </c:pt>
                <c:pt idx="3877">
                  <c:v>0.4926579</c:v>
                </c:pt>
                <c:pt idx="3879">
                  <c:v>0.4595127</c:v>
                </c:pt>
                <c:pt idx="3880">
                  <c:v>0.5107371000000001</c:v>
                </c:pt>
                <c:pt idx="3882">
                  <c:v>0.4564995</c:v>
                </c:pt>
                <c:pt idx="3883">
                  <c:v>0.5137503</c:v>
                </c:pt>
                <c:pt idx="3885">
                  <c:v>0.4595127</c:v>
                </c:pt>
                <c:pt idx="3886">
                  <c:v>0.5107371000000001</c:v>
                </c:pt>
                <c:pt idx="3888">
                  <c:v>0.4715655</c:v>
                </c:pt>
                <c:pt idx="3889">
                  <c:v>0.5077239</c:v>
                </c:pt>
                <c:pt idx="3891">
                  <c:v>0.4775919</c:v>
                </c:pt>
                <c:pt idx="3892">
                  <c:v>0.5047107</c:v>
                </c:pt>
                <c:pt idx="3894">
                  <c:v>0.4775919</c:v>
                </c:pt>
                <c:pt idx="3895">
                  <c:v>0.5197767</c:v>
                </c:pt>
                <c:pt idx="3897">
                  <c:v>0.4836183</c:v>
                </c:pt>
                <c:pt idx="3898">
                  <c:v>0.5378559000000001</c:v>
                </c:pt>
                <c:pt idx="3900">
                  <c:v>0.4836183</c:v>
                </c:pt>
                <c:pt idx="3901">
                  <c:v>0.5559351</c:v>
                </c:pt>
                <c:pt idx="3903">
                  <c:v>0.4806051</c:v>
                </c:pt>
                <c:pt idx="3904">
                  <c:v>0.5107371000000001</c:v>
                </c:pt>
                <c:pt idx="3906">
                  <c:v>0.5197767</c:v>
                </c:pt>
                <c:pt idx="3907">
                  <c:v>0.5830538</c:v>
                </c:pt>
                <c:pt idx="3909">
                  <c:v>0.4474599</c:v>
                </c:pt>
                <c:pt idx="3910">
                  <c:v>0.5047107</c:v>
                </c:pt>
                <c:pt idx="3912">
                  <c:v>0.5288163</c:v>
                </c:pt>
                <c:pt idx="3913">
                  <c:v>0.5951066</c:v>
                </c:pt>
                <c:pt idx="3915">
                  <c:v>0.4564995</c:v>
                </c:pt>
                <c:pt idx="3916">
                  <c:v>0.5077239</c:v>
                </c:pt>
                <c:pt idx="3918">
                  <c:v>0.5288163</c:v>
                </c:pt>
                <c:pt idx="3919">
                  <c:v>0.601133</c:v>
                </c:pt>
                <c:pt idx="3921">
                  <c:v>0.5227899</c:v>
                </c:pt>
                <c:pt idx="3922">
                  <c:v>0.601133</c:v>
                </c:pt>
                <c:pt idx="3924">
                  <c:v>0.5137503</c:v>
                </c:pt>
                <c:pt idx="3925">
                  <c:v>0.601133</c:v>
                </c:pt>
                <c:pt idx="3927">
                  <c:v>0.5137503</c:v>
                </c:pt>
                <c:pt idx="3928">
                  <c:v>0.601133</c:v>
                </c:pt>
                <c:pt idx="3930">
                  <c:v>0.586067</c:v>
                </c:pt>
                <c:pt idx="3931">
                  <c:v>0.601133</c:v>
                </c:pt>
                <c:pt idx="3933">
                  <c:v>0.2455756</c:v>
                </c:pt>
                <c:pt idx="3934">
                  <c:v>0.2787208</c:v>
                </c:pt>
                <c:pt idx="3936">
                  <c:v>0.2214701</c:v>
                </c:pt>
                <c:pt idx="3937">
                  <c:v>0.281734</c:v>
                </c:pt>
                <c:pt idx="3939">
                  <c:v>0.2184569</c:v>
                </c:pt>
                <c:pt idx="3940">
                  <c:v>0.281734</c:v>
                </c:pt>
                <c:pt idx="3942">
                  <c:v>0.2154437</c:v>
                </c:pt>
                <c:pt idx="3943">
                  <c:v>0.2847472</c:v>
                </c:pt>
                <c:pt idx="3945">
                  <c:v>0.2124305</c:v>
                </c:pt>
                <c:pt idx="3946">
                  <c:v>0.2847472</c:v>
                </c:pt>
                <c:pt idx="3948">
                  <c:v>0.2094173</c:v>
                </c:pt>
                <c:pt idx="3949">
                  <c:v>0.2847472</c:v>
                </c:pt>
                <c:pt idx="3951">
                  <c:v>0.2094173</c:v>
                </c:pt>
                <c:pt idx="3952">
                  <c:v>0.2877604</c:v>
                </c:pt>
                <c:pt idx="3954">
                  <c:v>0.2064041</c:v>
                </c:pt>
                <c:pt idx="3955">
                  <c:v>0.2877604</c:v>
                </c:pt>
                <c:pt idx="3957">
                  <c:v>0.1973645</c:v>
                </c:pt>
                <c:pt idx="3958">
                  <c:v>0.3028264</c:v>
                </c:pt>
                <c:pt idx="3960">
                  <c:v>0.1913381</c:v>
                </c:pt>
                <c:pt idx="3961">
                  <c:v>0.3028264</c:v>
                </c:pt>
                <c:pt idx="3963">
                  <c:v>0.1853117</c:v>
                </c:pt>
                <c:pt idx="3964">
                  <c:v>0.3058396</c:v>
                </c:pt>
                <c:pt idx="3966">
                  <c:v>0.1762721</c:v>
                </c:pt>
                <c:pt idx="3967">
                  <c:v>0.3058396</c:v>
                </c:pt>
                <c:pt idx="3969">
                  <c:v>0.1732589</c:v>
                </c:pt>
                <c:pt idx="3970">
                  <c:v>0.2033909</c:v>
                </c:pt>
                <c:pt idx="3972">
                  <c:v>0.2094173</c:v>
                </c:pt>
                <c:pt idx="3973">
                  <c:v>0.266668</c:v>
                </c:pt>
                <c:pt idx="3975">
                  <c:v>0.3510376</c:v>
                </c:pt>
                <c:pt idx="3976">
                  <c:v>0.3630904</c:v>
                </c:pt>
                <c:pt idx="3978">
                  <c:v>2.4090519</c:v>
                </c:pt>
                <c:pt idx="3979">
                  <c:v>2.4211047</c:v>
                </c:pt>
                <c:pt idx="3981">
                  <c:v>2.4000123</c:v>
                </c:pt>
                <c:pt idx="3982">
                  <c:v>2.4120651</c:v>
                </c:pt>
                <c:pt idx="3984">
                  <c:v>0.0346518</c:v>
                </c:pt>
                <c:pt idx="3985">
                  <c:v>0.052731</c:v>
                </c:pt>
                <c:pt idx="3987">
                  <c:v>0.0165726</c:v>
                </c:pt>
                <c:pt idx="3988">
                  <c:v>0.0587574</c:v>
                </c:pt>
                <c:pt idx="3990">
                  <c:v>0.1009421</c:v>
                </c:pt>
                <c:pt idx="3991">
                  <c:v>0.1099817</c:v>
                </c:pt>
                <c:pt idx="3993">
                  <c:v>0.1220345</c:v>
                </c:pt>
                <c:pt idx="3994">
                  <c:v>0.1461401</c:v>
                </c:pt>
                <c:pt idx="3996">
                  <c:v>0.1792853</c:v>
                </c:pt>
                <c:pt idx="3997">
                  <c:v>0.1853117</c:v>
                </c:pt>
                <c:pt idx="3999">
                  <c:v>0.2033909</c:v>
                </c:pt>
                <c:pt idx="4000">
                  <c:v>0.2154437</c:v>
                </c:pt>
                <c:pt idx="4002">
                  <c:v>0.007533</c:v>
                </c:pt>
                <c:pt idx="4003">
                  <c:v>0.2033909</c:v>
                </c:pt>
                <c:pt idx="4005">
                  <c:v>0.0165726</c:v>
                </c:pt>
                <c:pt idx="4006">
                  <c:v>0.2003777</c:v>
                </c:pt>
                <c:pt idx="4008">
                  <c:v>0.0557442</c:v>
                </c:pt>
                <c:pt idx="4009">
                  <c:v>0.2094173</c:v>
                </c:pt>
                <c:pt idx="4011">
                  <c:v>0.0647838</c:v>
                </c:pt>
                <c:pt idx="4012">
                  <c:v>0.2244833</c:v>
                </c:pt>
                <c:pt idx="4014">
                  <c:v>0.0647838</c:v>
                </c:pt>
                <c:pt idx="4015">
                  <c:v>0.2244833</c:v>
                </c:pt>
                <c:pt idx="4017">
                  <c:v>0.0647838</c:v>
                </c:pt>
                <c:pt idx="4018">
                  <c:v>0.2244833</c:v>
                </c:pt>
                <c:pt idx="4020">
                  <c:v>0.0828629</c:v>
                </c:pt>
                <c:pt idx="4021">
                  <c:v>0.2274965</c:v>
                </c:pt>
                <c:pt idx="4023">
                  <c:v>0.1039553</c:v>
                </c:pt>
                <c:pt idx="4024">
                  <c:v>0.2274965</c:v>
                </c:pt>
                <c:pt idx="4026">
                  <c:v>0.1220345</c:v>
                </c:pt>
                <c:pt idx="4027">
                  <c:v>0.2184569</c:v>
                </c:pt>
                <c:pt idx="4029">
                  <c:v>0.1461401</c:v>
                </c:pt>
                <c:pt idx="4030">
                  <c:v>0.2154437</c:v>
                </c:pt>
                <c:pt idx="4032">
                  <c:v>0.1702457</c:v>
                </c:pt>
                <c:pt idx="4033">
                  <c:v>0.1822985</c:v>
                </c:pt>
                <c:pt idx="4035">
                  <c:v>0.0798498</c:v>
                </c:pt>
                <c:pt idx="4036">
                  <c:v>0.1280609</c:v>
                </c:pt>
                <c:pt idx="4038">
                  <c:v>0.0708102</c:v>
                </c:pt>
                <c:pt idx="4039">
                  <c:v>0.1340873</c:v>
                </c:pt>
                <c:pt idx="4041">
                  <c:v>0.0406782</c:v>
                </c:pt>
                <c:pt idx="4042">
                  <c:v>0.1491533</c:v>
                </c:pt>
                <c:pt idx="4044">
                  <c:v>0.1612061</c:v>
                </c:pt>
                <c:pt idx="4045">
                  <c:v>0.1702457</c:v>
                </c:pt>
                <c:pt idx="4047">
                  <c:v>0.0436914</c:v>
                </c:pt>
                <c:pt idx="4048">
                  <c:v>0.1792853</c:v>
                </c:pt>
                <c:pt idx="4050">
                  <c:v>0.0436914</c:v>
                </c:pt>
                <c:pt idx="4051">
                  <c:v>0.1883249</c:v>
                </c:pt>
                <c:pt idx="4053">
                  <c:v>0.0497178</c:v>
                </c:pt>
                <c:pt idx="4054">
                  <c:v>0.1943513</c:v>
                </c:pt>
                <c:pt idx="4056">
                  <c:v>0.0557442</c:v>
                </c:pt>
                <c:pt idx="4057">
                  <c:v>0.2003777</c:v>
                </c:pt>
                <c:pt idx="4059">
                  <c:v>0.0557442</c:v>
                </c:pt>
                <c:pt idx="4060">
                  <c:v>0.2094173</c:v>
                </c:pt>
                <c:pt idx="4062">
                  <c:v>0.0557442</c:v>
                </c:pt>
                <c:pt idx="4063">
                  <c:v>0.2124305</c:v>
                </c:pt>
                <c:pt idx="4065">
                  <c:v>0.0617706</c:v>
                </c:pt>
                <c:pt idx="4066">
                  <c:v>0.0979289</c:v>
                </c:pt>
                <c:pt idx="4068">
                  <c:v>0.1129949</c:v>
                </c:pt>
                <c:pt idx="4069">
                  <c:v>0.1190213</c:v>
                </c:pt>
                <c:pt idx="4071">
                  <c:v>0.1491533</c:v>
                </c:pt>
                <c:pt idx="4072">
                  <c:v>0.1762721</c:v>
                </c:pt>
                <c:pt idx="4074">
                  <c:v>0.1883249</c:v>
                </c:pt>
                <c:pt idx="4075">
                  <c:v>0.2003777</c:v>
                </c:pt>
                <c:pt idx="4077">
                  <c:v>-1.2791026</c:v>
                </c:pt>
                <c:pt idx="4078">
                  <c:v>-1.2519838</c:v>
                </c:pt>
                <c:pt idx="4080">
                  <c:v>-1.2911554</c:v>
                </c:pt>
                <c:pt idx="4081">
                  <c:v>-1.2459574</c:v>
                </c:pt>
                <c:pt idx="4083">
                  <c:v>-1.2881422</c:v>
                </c:pt>
                <c:pt idx="4084">
                  <c:v>-1.2429442</c:v>
                </c:pt>
                <c:pt idx="4086">
                  <c:v>-1.2670498</c:v>
                </c:pt>
                <c:pt idx="4087">
                  <c:v>-1.2369178</c:v>
                </c:pt>
                <c:pt idx="4089">
                  <c:v>-1.2339046</c:v>
                </c:pt>
                <c:pt idx="4090">
                  <c:v>-1.2308914</c:v>
                </c:pt>
                <c:pt idx="4092">
                  <c:v>1.209799</c:v>
                </c:pt>
                <c:pt idx="4093">
                  <c:v>1.254997</c:v>
                </c:pt>
                <c:pt idx="4095">
                  <c:v>1.1615879</c:v>
                </c:pt>
                <c:pt idx="4096">
                  <c:v>1.2308914</c:v>
                </c:pt>
                <c:pt idx="4098">
                  <c:v>1.1344691</c:v>
                </c:pt>
                <c:pt idx="4099">
                  <c:v>1.1887067</c:v>
                </c:pt>
                <c:pt idx="4101">
                  <c:v>1.1374823</c:v>
                </c:pt>
                <c:pt idx="4102">
                  <c:v>1.1615879</c:v>
                </c:pt>
                <c:pt idx="4104">
                  <c:v>0.7819249</c:v>
                </c:pt>
                <c:pt idx="4105">
                  <c:v>0.7909645</c:v>
                </c:pt>
                <c:pt idx="4107">
                  <c:v>0.7728853</c:v>
                </c:pt>
                <c:pt idx="4108">
                  <c:v>0.8120569</c:v>
                </c:pt>
                <c:pt idx="4110">
                  <c:v>0.7668589</c:v>
                </c:pt>
                <c:pt idx="4111">
                  <c:v>0.8301361</c:v>
                </c:pt>
                <c:pt idx="4113">
                  <c:v>0.7879513</c:v>
                </c:pt>
                <c:pt idx="4114">
                  <c:v>0.8421889</c:v>
                </c:pt>
                <c:pt idx="4116">
                  <c:v>0.8060305</c:v>
                </c:pt>
                <c:pt idx="4117">
                  <c:v>0.8512285000000001</c:v>
                </c:pt>
                <c:pt idx="4119">
                  <c:v>0.8090437</c:v>
                </c:pt>
                <c:pt idx="4120">
                  <c:v>0.8602681</c:v>
                </c:pt>
                <c:pt idx="4122">
                  <c:v>0.8060305</c:v>
                </c:pt>
                <c:pt idx="4123">
                  <c:v>0.8662945</c:v>
                </c:pt>
                <c:pt idx="4125">
                  <c:v>0.8000041</c:v>
                </c:pt>
                <c:pt idx="4126">
                  <c:v>0.8512285000000001</c:v>
                </c:pt>
                <c:pt idx="4128">
                  <c:v>0.8060305</c:v>
                </c:pt>
                <c:pt idx="4129">
                  <c:v>0.8180833</c:v>
                </c:pt>
                <c:pt idx="4131">
                  <c:v>0.8030173</c:v>
                </c:pt>
                <c:pt idx="4132">
                  <c:v>0.8060305</c:v>
                </c:pt>
                <c:pt idx="4134">
                  <c:v>-1.2188386</c:v>
                </c:pt>
                <c:pt idx="4135">
                  <c:v>-1.2037726</c:v>
                </c:pt>
                <c:pt idx="4137">
                  <c:v>-1.1706275</c:v>
                </c:pt>
                <c:pt idx="4138">
                  <c:v>-1.1585747</c:v>
                </c:pt>
                <c:pt idx="4140">
                  <c:v>-1.2369178</c:v>
                </c:pt>
                <c:pt idx="4141">
                  <c:v>-1.1947331</c:v>
                </c:pt>
                <c:pt idx="4143">
                  <c:v>-1.1736407</c:v>
                </c:pt>
                <c:pt idx="4144">
                  <c:v>-1.1585747</c:v>
                </c:pt>
                <c:pt idx="4146">
                  <c:v>-1.1887067</c:v>
                </c:pt>
                <c:pt idx="4147">
                  <c:v>-1.1856935</c:v>
                </c:pt>
                <c:pt idx="4149">
                  <c:v>-1.0500995</c:v>
                </c:pt>
                <c:pt idx="4150">
                  <c:v>-1.0229808</c:v>
                </c:pt>
                <c:pt idx="4152">
                  <c:v>-1.0772183</c:v>
                </c:pt>
                <c:pt idx="4153">
                  <c:v>-1.0199676</c:v>
                </c:pt>
                <c:pt idx="4155">
                  <c:v>-1.1043371</c:v>
                </c:pt>
                <c:pt idx="4156">
                  <c:v>-1.025994</c:v>
                </c:pt>
                <c:pt idx="4158">
                  <c:v>-1.1224163</c:v>
                </c:pt>
                <c:pt idx="4159">
                  <c:v>-1.0229808</c:v>
                </c:pt>
                <c:pt idx="4161">
                  <c:v>-1.1314559</c:v>
                </c:pt>
                <c:pt idx="4162">
                  <c:v>-1.0229808</c:v>
                </c:pt>
                <c:pt idx="4164">
                  <c:v>-1.1374823</c:v>
                </c:pt>
                <c:pt idx="4165">
                  <c:v>-1.0229808</c:v>
                </c:pt>
                <c:pt idx="4167">
                  <c:v>-1.1495351</c:v>
                </c:pt>
                <c:pt idx="4168">
                  <c:v>-1.0290072</c:v>
                </c:pt>
                <c:pt idx="4170">
                  <c:v>-1.1585747</c:v>
                </c:pt>
                <c:pt idx="4171">
                  <c:v>-1.0531127</c:v>
                </c:pt>
                <c:pt idx="4173">
                  <c:v>-1.1646011</c:v>
                </c:pt>
                <c:pt idx="4174">
                  <c:v>-1.0531127</c:v>
                </c:pt>
                <c:pt idx="4176">
                  <c:v>-1.1736407</c:v>
                </c:pt>
                <c:pt idx="4177">
                  <c:v>-1.0952975</c:v>
                </c:pt>
                <c:pt idx="4179">
                  <c:v>-1.1826803</c:v>
                </c:pt>
                <c:pt idx="4180">
                  <c:v>-1.1043371</c:v>
                </c:pt>
                <c:pt idx="4182">
                  <c:v>-1.1917199</c:v>
                </c:pt>
                <c:pt idx="4183">
                  <c:v>-1.1073503</c:v>
                </c:pt>
                <c:pt idx="4185">
                  <c:v>-1.2067858</c:v>
                </c:pt>
                <c:pt idx="4186">
                  <c:v>-1.0983107</c:v>
                </c:pt>
                <c:pt idx="4188">
                  <c:v>-1.2128122</c:v>
                </c:pt>
                <c:pt idx="4189">
                  <c:v>-1.0952975</c:v>
                </c:pt>
                <c:pt idx="4191">
                  <c:v>-1.2218518</c:v>
                </c:pt>
                <c:pt idx="4192">
                  <c:v>-1.1947331</c:v>
                </c:pt>
                <c:pt idx="4194">
                  <c:v>-1.1826803</c:v>
                </c:pt>
                <c:pt idx="4195">
                  <c:v>-1.0832447</c:v>
                </c:pt>
                <c:pt idx="4197">
                  <c:v>-1.2128122</c:v>
                </c:pt>
                <c:pt idx="4198">
                  <c:v>-1.2067858</c:v>
                </c:pt>
                <c:pt idx="4200">
                  <c:v>-1.1766539</c:v>
                </c:pt>
                <c:pt idx="4201">
                  <c:v>-1.0591391</c:v>
                </c:pt>
                <c:pt idx="4203">
                  <c:v>-1.1646011</c:v>
                </c:pt>
                <c:pt idx="4204">
                  <c:v>-1.0561259</c:v>
                </c:pt>
                <c:pt idx="4206">
                  <c:v>-1.1404955</c:v>
                </c:pt>
                <c:pt idx="4207">
                  <c:v>-1.1013239</c:v>
                </c:pt>
                <c:pt idx="4209">
                  <c:v>-1.1314559</c:v>
                </c:pt>
                <c:pt idx="4210">
                  <c:v>-1.1103635</c:v>
                </c:pt>
                <c:pt idx="4212">
                  <c:v>-1.1314559</c:v>
                </c:pt>
                <c:pt idx="4213">
                  <c:v>-1.1254295</c:v>
                </c:pt>
                <c:pt idx="4215">
                  <c:v>2.2101808</c:v>
                </c:pt>
                <c:pt idx="4216">
                  <c:v>2.243326</c:v>
                </c:pt>
                <c:pt idx="4218">
                  <c:v>2.1258113</c:v>
                </c:pt>
                <c:pt idx="4219">
                  <c:v>2.1348509</c:v>
                </c:pt>
                <c:pt idx="4221">
                  <c:v>2.1951148</c:v>
                </c:pt>
                <c:pt idx="4222">
                  <c:v>2.22826</c:v>
                </c:pt>
                <c:pt idx="4224">
                  <c:v>2.1107453</c:v>
                </c:pt>
                <c:pt idx="4225">
                  <c:v>2.1438905</c:v>
                </c:pt>
                <c:pt idx="4227">
                  <c:v>2.1890884</c:v>
                </c:pt>
                <c:pt idx="4228">
                  <c:v>2.2162072</c:v>
                </c:pt>
                <c:pt idx="4230">
                  <c:v>2.1137585</c:v>
                </c:pt>
                <c:pt idx="4231">
                  <c:v>2.2041544</c:v>
                </c:pt>
                <c:pt idx="4233">
                  <c:v>2.1137585</c:v>
                </c:pt>
                <c:pt idx="4234">
                  <c:v>2.2162072</c:v>
                </c:pt>
                <c:pt idx="4236">
                  <c:v>2.3276955</c:v>
                </c:pt>
                <c:pt idx="4237">
                  <c:v>2.3367351</c:v>
                </c:pt>
                <c:pt idx="4239">
                  <c:v>2.1167717</c:v>
                </c:pt>
                <c:pt idx="4240">
                  <c:v>2.1951148</c:v>
                </c:pt>
                <c:pt idx="4242">
                  <c:v>2.22826</c:v>
                </c:pt>
                <c:pt idx="4243">
                  <c:v>2.2704448</c:v>
                </c:pt>
                <c:pt idx="4245">
                  <c:v>2.3216691</c:v>
                </c:pt>
                <c:pt idx="4246">
                  <c:v>2.3246823</c:v>
                </c:pt>
                <c:pt idx="4248">
                  <c:v>2.1167717</c:v>
                </c:pt>
                <c:pt idx="4249">
                  <c:v>2.1860752</c:v>
                </c:pt>
                <c:pt idx="4251">
                  <c:v>2.2794844</c:v>
                </c:pt>
                <c:pt idx="4252">
                  <c:v>2.2855108</c:v>
                </c:pt>
                <c:pt idx="4254">
                  <c:v>2.1197849</c:v>
                </c:pt>
                <c:pt idx="4255">
                  <c:v>2.167996</c:v>
                </c:pt>
                <c:pt idx="4257">
                  <c:v>2.2915372</c:v>
                </c:pt>
                <c:pt idx="4258">
                  <c:v>2.2945504</c:v>
                </c:pt>
                <c:pt idx="4260">
                  <c:v>2.1197849</c:v>
                </c:pt>
                <c:pt idx="4261">
                  <c:v>2.1288245</c:v>
                </c:pt>
                <c:pt idx="4263">
                  <c:v>2.273458</c:v>
                </c:pt>
                <c:pt idx="4264">
                  <c:v>2.2794844</c:v>
                </c:pt>
                <c:pt idx="4266">
                  <c:v>1.8696894</c:v>
                </c:pt>
                <c:pt idx="4267">
                  <c:v>1.8817422</c:v>
                </c:pt>
                <c:pt idx="4269">
                  <c:v>1.8576366</c:v>
                </c:pt>
                <c:pt idx="4270">
                  <c:v>1.878729</c:v>
                </c:pt>
                <c:pt idx="4272">
                  <c:v>1.8877686</c:v>
                </c:pt>
                <c:pt idx="4273">
                  <c:v>1.893795</c:v>
                </c:pt>
                <c:pt idx="4275">
                  <c:v>1.8305179</c:v>
                </c:pt>
                <c:pt idx="4276">
                  <c:v>1.8907818</c:v>
                </c:pt>
                <c:pt idx="4278">
                  <c:v>1.8666762</c:v>
                </c:pt>
                <c:pt idx="4279">
                  <c:v>1.8877686</c:v>
                </c:pt>
                <c:pt idx="4281">
                  <c:v>1.7672407</c:v>
                </c:pt>
                <c:pt idx="4282">
                  <c:v>1.7702539</c:v>
                </c:pt>
                <c:pt idx="4284">
                  <c:v>1.8305179</c:v>
                </c:pt>
                <c:pt idx="4285">
                  <c:v>1.8425706</c:v>
                </c:pt>
                <c:pt idx="4287">
                  <c:v>1.7762803</c:v>
                </c:pt>
                <c:pt idx="4288">
                  <c:v>1.7823067</c:v>
                </c:pt>
                <c:pt idx="4290">
                  <c:v>1.8335311</c:v>
                </c:pt>
                <c:pt idx="4291">
                  <c:v>1.848597</c:v>
                </c:pt>
                <c:pt idx="4293">
                  <c:v>1.863663</c:v>
                </c:pt>
                <c:pt idx="4294">
                  <c:v>1.8666762</c:v>
                </c:pt>
                <c:pt idx="4296">
                  <c:v>1.8184651</c:v>
                </c:pt>
                <c:pt idx="4297">
                  <c:v>1.8335311</c:v>
                </c:pt>
                <c:pt idx="4299">
                  <c:v>1.8546234</c:v>
                </c:pt>
                <c:pt idx="4300">
                  <c:v>1.8696894</c:v>
                </c:pt>
                <c:pt idx="4302">
                  <c:v>1.8516102</c:v>
                </c:pt>
                <c:pt idx="4303">
                  <c:v>1.863663</c:v>
                </c:pt>
                <c:pt idx="4305">
                  <c:v>1.7913463</c:v>
                </c:pt>
                <c:pt idx="4306">
                  <c:v>1.8003859</c:v>
                </c:pt>
                <c:pt idx="4308">
                  <c:v>1.8305179</c:v>
                </c:pt>
                <c:pt idx="4309">
                  <c:v>1.8395575</c:v>
                </c:pt>
                <c:pt idx="4311">
                  <c:v>1.7883331</c:v>
                </c:pt>
                <c:pt idx="4312">
                  <c:v>1.8244915</c:v>
                </c:pt>
                <c:pt idx="4314">
                  <c:v>1.7762803</c:v>
                </c:pt>
                <c:pt idx="4315">
                  <c:v>1.7973727</c:v>
                </c:pt>
                <c:pt idx="4317">
                  <c:v>1.7702539</c:v>
                </c:pt>
                <c:pt idx="4318">
                  <c:v>1.7943595</c:v>
                </c:pt>
                <c:pt idx="4320">
                  <c:v>1.7732671</c:v>
                </c:pt>
                <c:pt idx="4321">
                  <c:v>1.8003859</c:v>
                </c:pt>
                <c:pt idx="4323">
                  <c:v>1.7702539</c:v>
                </c:pt>
                <c:pt idx="4324">
                  <c:v>1.7943595</c:v>
                </c:pt>
                <c:pt idx="4326">
                  <c:v>0.9717564</c:v>
                </c:pt>
                <c:pt idx="4327">
                  <c:v>0.9868224</c:v>
                </c:pt>
                <c:pt idx="4329">
                  <c:v>0.8843736</c:v>
                </c:pt>
                <c:pt idx="4330">
                  <c:v>0.8934132</c:v>
                </c:pt>
                <c:pt idx="4332">
                  <c:v>0.9566904000000001</c:v>
                </c:pt>
                <c:pt idx="4333">
                  <c:v>1.0139412</c:v>
                </c:pt>
                <c:pt idx="4335">
                  <c:v>0.8843736</c:v>
                </c:pt>
                <c:pt idx="4336">
                  <c:v>1.0018884</c:v>
                </c:pt>
                <c:pt idx="4338">
                  <c:v>0.9024528000000001</c:v>
                </c:pt>
                <c:pt idx="4339">
                  <c:v>0.9898356</c:v>
                </c:pt>
                <c:pt idx="4341">
                  <c:v>0.8904</c:v>
                </c:pt>
                <c:pt idx="4342">
                  <c:v>1.0169544</c:v>
                </c:pt>
                <c:pt idx="4344">
                  <c:v>0.8723209</c:v>
                </c:pt>
                <c:pt idx="4345">
                  <c:v>1.025994</c:v>
                </c:pt>
                <c:pt idx="4347">
                  <c:v>0.935598</c:v>
                </c:pt>
                <c:pt idx="4348">
                  <c:v>1.0320204</c:v>
                </c:pt>
                <c:pt idx="4350">
                  <c:v>0.9325848</c:v>
                </c:pt>
                <c:pt idx="4351">
                  <c:v>1.0410599</c:v>
                </c:pt>
                <c:pt idx="4353">
                  <c:v>0.96573</c:v>
                </c:pt>
                <c:pt idx="4354">
                  <c:v>1.0380468</c:v>
                </c:pt>
                <c:pt idx="4356">
                  <c:v>0.96573</c:v>
                </c:pt>
                <c:pt idx="4357">
                  <c:v>1.0320204</c:v>
                </c:pt>
                <c:pt idx="4359">
                  <c:v>0.9687432</c:v>
                </c:pt>
                <c:pt idx="4360">
                  <c:v>1.0199676</c:v>
                </c:pt>
                <c:pt idx="4362">
                  <c:v>0.980796</c:v>
                </c:pt>
                <c:pt idx="4363">
                  <c:v>1.0561259</c:v>
                </c:pt>
                <c:pt idx="4365">
                  <c:v>0.9777828</c:v>
                </c:pt>
                <c:pt idx="4366">
                  <c:v>1.0440731</c:v>
                </c:pt>
                <c:pt idx="4368">
                  <c:v>1.0018884</c:v>
                </c:pt>
                <c:pt idx="4369">
                  <c:v>1.025994</c:v>
                </c:pt>
                <c:pt idx="4371">
                  <c:v>0.4896447</c:v>
                </c:pt>
                <c:pt idx="4372">
                  <c:v>0.4926579</c:v>
                </c:pt>
                <c:pt idx="4374">
                  <c:v>-0.8301361</c:v>
                </c:pt>
                <c:pt idx="4375">
                  <c:v>-0.7849381</c:v>
                </c:pt>
                <c:pt idx="4377">
                  <c:v>-0.8241096999999999</c:v>
                </c:pt>
                <c:pt idx="4378">
                  <c:v>-0.7849381</c:v>
                </c:pt>
                <c:pt idx="4380">
                  <c:v>-0.8452021</c:v>
                </c:pt>
                <c:pt idx="4381">
                  <c:v>-0.7819249</c:v>
                </c:pt>
                <c:pt idx="4383">
                  <c:v>-0.8753341</c:v>
                </c:pt>
                <c:pt idx="4384">
                  <c:v>-0.8000041</c:v>
                </c:pt>
                <c:pt idx="4386">
                  <c:v>-0.8934132</c:v>
                </c:pt>
                <c:pt idx="4387">
                  <c:v>-0.8060305</c:v>
                </c:pt>
                <c:pt idx="4389">
                  <c:v>-0.905466</c:v>
                </c:pt>
                <c:pt idx="4390">
                  <c:v>-0.8421889</c:v>
                </c:pt>
                <c:pt idx="4392">
                  <c:v>-0.905466</c:v>
                </c:pt>
                <c:pt idx="4393">
                  <c:v>-0.8452021</c:v>
                </c:pt>
                <c:pt idx="4395">
                  <c:v>-0.905466</c:v>
                </c:pt>
                <c:pt idx="4396">
                  <c:v>-0.8512285000000001</c:v>
                </c:pt>
                <c:pt idx="4398">
                  <c:v>0.7307005</c:v>
                </c:pt>
                <c:pt idx="4399">
                  <c:v>0.7397401</c:v>
                </c:pt>
                <c:pt idx="4401">
                  <c:v>0.2968</c:v>
                </c:pt>
                <c:pt idx="4402">
                  <c:v>0.3450112</c:v>
                </c:pt>
                <c:pt idx="4404">
                  <c:v>0.357064</c:v>
                </c:pt>
                <c:pt idx="4405">
                  <c:v>0.3691168</c:v>
                </c:pt>
                <c:pt idx="4407">
                  <c:v>0.2787208</c:v>
                </c:pt>
                <c:pt idx="4408">
                  <c:v>0.3811696</c:v>
                </c:pt>
                <c:pt idx="4410">
                  <c:v>0.2636548</c:v>
                </c:pt>
                <c:pt idx="4411">
                  <c:v>0.357064</c:v>
                </c:pt>
                <c:pt idx="4413">
                  <c:v>0.2787208</c:v>
                </c:pt>
                <c:pt idx="4414">
                  <c:v>0.3480244</c:v>
                </c:pt>
                <c:pt idx="4416">
                  <c:v>0.2636548</c:v>
                </c:pt>
                <c:pt idx="4417">
                  <c:v>0.266668</c:v>
                </c:pt>
                <c:pt idx="4419">
                  <c:v>0.2787208</c:v>
                </c:pt>
                <c:pt idx="4420">
                  <c:v>0.2968</c:v>
                </c:pt>
                <c:pt idx="4422">
                  <c:v>0.2546152</c:v>
                </c:pt>
                <c:pt idx="4423">
                  <c:v>0.2907736</c:v>
                </c:pt>
                <c:pt idx="4425">
                  <c:v>0.2485888</c:v>
                </c:pt>
                <c:pt idx="4426">
                  <c:v>0.2757076</c:v>
                </c:pt>
                <c:pt idx="4428">
                  <c:v>0.6101726</c:v>
                </c:pt>
                <c:pt idx="4429">
                  <c:v>0.6372914</c:v>
                </c:pt>
                <c:pt idx="4431">
                  <c:v>0.5649746</c:v>
                </c:pt>
                <c:pt idx="4432">
                  <c:v>0.6192122</c:v>
                </c:pt>
                <c:pt idx="4434">
                  <c:v>1.7160163</c:v>
                </c:pt>
                <c:pt idx="4435">
                  <c:v>1.7190295</c:v>
                </c:pt>
                <c:pt idx="4437">
                  <c:v>1.7340955</c:v>
                </c:pt>
                <c:pt idx="4438">
                  <c:v>1.7491615</c:v>
                </c:pt>
                <c:pt idx="4440">
                  <c:v>0.5077239</c:v>
                </c:pt>
                <c:pt idx="4441">
                  <c:v>0.6101726</c:v>
                </c:pt>
                <c:pt idx="4443">
                  <c:v>1.7039635</c:v>
                </c:pt>
                <c:pt idx="4444">
                  <c:v>1.7582011</c:v>
                </c:pt>
                <c:pt idx="4446">
                  <c:v>0.4293807</c:v>
                </c:pt>
                <c:pt idx="4447">
                  <c:v>0.4655391</c:v>
                </c:pt>
                <c:pt idx="4449">
                  <c:v>0.4745787</c:v>
                </c:pt>
                <c:pt idx="4450">
                  <c:v>0.6071594</c:v>
                </c:pt>
                <c:pt idx="4452">
                  <c:v>1.6949239</c:v>
                </c:pt>
                <c:pt idx="4453">
                  <c:v>1.7612143</c:v>
                </c:pt>
                <c:pt idx="4455">
                  <c:v>0.4896447</c:v>
                </c:pt>
                <c:pt idx="4456">
                  <c:v>0.6252386</c:v>
                </c:pt>
                <c:pt idx="4458">
                  <c:v>1.7099899</c:v>
                </c:pt>
                <c:pt idx="4459">
                  <c:v>1.7612143</c:v>
                </c:pt>
                <c:pt idx="4461">
                  <c:v>0.4866315</c:v>
                </c:pt>
                <c:pt idx="4462">
                  <c:v>0.6131858</c:v>
                </c:pt>
                <c:pt idx="4464">
                  <c:v>1.7009503</c:v>
                </c:pt>
                <c:pt idx="4465">
                  <c:v>1.7582011</c:v>
                </c:pt>
                <c:pt idx="4467">
                  <c:v>1.8003859</c:v>
                </c:pt>
                <c:pt idx="4468">
                  <c:v>1.8094255</c:v>
                </c:pt>
                <c:pt idx="4470">
                  <c:v>0.5016975</c:v>
                </c:pt>
                <c:pt idx="4471">
                  <c:v>0.5830538</c:v>
                </c:pt>
                <c:pt idx="4473">
                  <c:v>1.6436996</c:v>
                </c:pt>
                <c:pt idx="4474">
                  <c:v>1.6919107</c:v>
                </c:pt>
                <c:pt idx="4476">
                  <c:v>1.6979371</c:v>
                </c:pt>
                <c:pt idx="4477">
                  <c:v>1.7582011</c:v>
                </c:pt>
                <c:pt idx="4479">
                  <c:v>1.7853199</c:v>
                </c:pt>
                <c:pt idx="4480">
                  <c:v>1.7913463</c:v>
                </c:pt>
                <c:pt idx="4482">
                  <c:v>0.5016975</c:v>
                </c:pt>
                <c:pt idx="4483">
                  <c:v>0.5830538</c:v>
                </c:pt>
                <c:pt idx="4485">
                  <c:v>1.0862579</c:v>
                </c:pt>
                <c:pt idx="4486">
                  <c:v>1.1073503</c:v>
                </c:pt>
                <c:pt idx="4488">
                  <c:v>1.3484062</c:v>
                </c:pt>
                <c:pt idx="4489">
                  <c:v>1.4056569</c:v>
                </c:pt>
                <c:pt idx="4491">
                  <c:v>1.6015148</c:v>
                </c:pt>
                <c:pt idx="4492">
                  <c:v>1.7461483</c:v>
                </c:pt>
                <c:pt idx="4494">
                  <c:v>1.7702539</c:v>
                </c:pt>
                <c:pt idx="4495">
                  <c:v>1.7943595</c:v>
                </c:pt>
                <c:pt idx="4497">
                  <c:v>0.4384203</c:v>
                </c:pt>
                <c:pt idx="4498">
                  <c:v>0.601133</c:v>
                </c:pt>
                <c:pt idx="4500">
                  <c:v>0.6855026</c:v>
                </c:pt>
                <c:pt idx="4501">
                  <c:v>0.6885158</c:v>
                </c:pt>
                <c:pt idx="4503">
                  <c:v>0.7307005</c:v>
                </c:pt>
                <c:pt idx="4504">
                  <c:v>0.7367269</c:v>
                </c:pt>
                <c:pt idx="4506">
                  <c:v>1.0380468</c:v>
                </c:pt>
                <c:pt idx="4507">
                  <c:v>1.1314559</c:v>
                </c:pt>
                <c:pt idx="4509">
                  <c:v>1.1404955</c:v>
                </c:pt>
                <c:pt idx="4510">
                  <c:v>1.2067858</c:v>
                </c:pt>
                <c:pt idx="4512">
                  <c:v>1.2610234</c:v>
                </c:pt>
                <c:pt idx="4513">
                  <c:v>1.4719473</c:v>
                </c:pt>
                <c:pt idx="4515">
                  <c:v>1.5713828</c:v>
                </c:pt>
                <c:pt idx="4516">
                  <c:v>1.7310823</c:v>
                </c:pt>
                <c:pt idx="4518">
                  <c:v>1.7551879</c:v>
                </c:pt>
                <c:pt idx="4519">
                  <c:v>1.7702539</c:v>
                </c:pt>
                <c:pt idx="4521">
                  <c:v>0.4203411</c:v>
                </c:pt>
                <c:pt idx="4522">
                  <c:v>0.7337137</c:v>
                </c:pt>
                <c:pt idx="4524">
                  <c:v>0.9687432</c:v>
                </c:pt>
                <c:pt idx="4525">
                  <c:v>1.2037726</c:v>
                </c:pt>
                <c:pt idx="4527">
                  <c:v>1.2128122</c:v>
                </c:pt>
                <c:pt idx="4528">
                  <c:v>1.4719473</c:v>
                </c:pt>
                <c:pt idx="4530">
                  <c:v>1.5472772</c:v>
                </c:pt>
                <c:pt idx="4531">
                  <c:v>1.7220427</c:v>
                </c:pt>
                <c:pt idx="4533">
                  <c:v>1.7310823</c:v>
                </c:pt>
                <c:pt idx="4534">
                  <c:v>1.7461483</c:v>
                </c:pt>
                <c:pt idx="4536">
                  <c:v>1.9118742</c:v>
                </c:pt>
                <c:pt idx="4537">
                  <c:v>1.9299534</c:v>
                </c:pt>
                <c:pt idx="4539">
                  <c:v>0.3811696</c:v>
                </c:pt>
                <c:pt idx="4540">
                  <c:v>0.7427532999999999</c:v>
                </c:pt>
                <c:pt idx="4542">
                  <c:v>0.9446376</c:v>
                </c:pt>
                <c:pt idx="4543">
                  <c:v>1.4568813</c:v>
                </c:pt>
                <c:pt idx="4545">
                  <c:v>1.5171453</c:v>
                </c:pt>
                <c:pt idx="4546">
                  <c:v>1.7069767</c:v>
                </c:pt>
                <c:pt idx="4548">
                  <c:v>1.7130031</c:v>
                </c:pt>
                <c:pt idx="4549">
                  <c:v>1.7280691</c:v>
                </c:pt>
                <c:pt idx="4551">
                  <c:v>1.8877686</c:v>
                </c:pt>
                <c:pt idx="4552">
                  <c:v>1.923927</c:v>
                </c:pt>
                <c:pt idx="4554">
                  <c:v>0.3751432</c:v>
                </c:pt>
                <c:pt idx="4555">
                  <c:v>0.7668589</c:v>
                </c:pt>
                <c:pt idx="4557">
                  <c:v>0.8512285000000001</c:v>
                </c:pt>
                <c:pt idx="4558">
                  <c:v>0.8572549</c:v>
                </c:pt>
                <c:pt idx="4560">
                  <c:v>0.8693077</c:v>
                </c:pt>
                <c:pt idx="4561">
                  <c:v>0.9114924</c:v>
                </c:pt>
                <c:pt idx="4563">
                  <c:v>0.9175188</c:v>
                </c:pt>
                <c:pt idx="4564">
                  <c:v>1.6376732</c:v>
                </c:pt>
                <c:pt idx="4566">
                  <c:v>1.863663</c:v>
                </c:pt>
                <c:pt idx="4567">
                  <c:v>1.9148874</c:v>
                </c:pt>
                <c:pt idx="4569">
                  <c:v>0.3661036</c:v>
                </c:pt>
                <c:pt idx="4570">
                  <c:v>1.6105544</c:v>
                </c:pt>
                <c:pt idx="4572">
                  <c:v>1.8395575</c:v>
                </c:pt>
                <c:pt idx="4573">
                  <c:v>1.9118742</c:v>
                </c:pt>
                <c:pt idx="4575">
                  <c:v>0.326932</c:v>
                </c:pt>
                <c:pt idx="4576">
                  <c:v>1.6165808</c:v>
                </c:pt>
                <c:pt idx="4578">
                  <c:v>1.8244915</c:v>
                </c:pt>
                <c:pt idx="4579">
                  <c:v>1.9058478</c:v>
                </c:pt>
                <c:pt idx="4581">
                  <c:v>0.3209056</c:v>
                </c:pt>
                <c:pt idx="4582">
                  <c:v>1.6226072</c:v>
                </c:pt>
                <c:pt idx="4584">
                  <c:v>1.8275047</c:v>
                </c:pt>
                <c:pt idx="4585">
                  <c:v>1.8696894</c:v>
                </c:pt>
                <c:pt idx="4587">
                  <c:v>0.3209056</c:v>
                </c:pt>
                <c:pt idx="4588">
                  <c:v>1.6979371</c:v>
                </c:pt>
                <c:pt idx="4590">
                  <c:v>1.7280691</c:v>
                </c:pt>
                <c:pt idx="4591">
                  <c:v>1.7642275</c:v>
                </c:pt>
                <c:pt idx="4593">
                  <c:v>1.8275047</c:v>
                </c:pt>
                <c:pt idx="4594">
                  <c:v>1.8606498</c:v>
                </c:pt>
                <c:pt idx="4596">
                  <c:v>0.3209056</c:v>
                </c:pt>
                <c:pt idx="4597">
                  <c:v>1.7491615</c:v>
                </c:pt>
                <c:pt idx="4599">
                  <c:v>1.8003859</c:v>
                </c:pt>
                <c:pt idx="4600">
                  <c:v>1.8033991</c:v>
                </c:pt>
                <c:pt idx="4602">
                  <c:v>1.8305179</c:v>
                </c:pt>
                <c:pt idx="4603">
                  <c:v>1.9269402</c:v>
                </c:pt>
                <c:pt idx="4605">
                  <c:v>0.341998</c:v>
                </c:pt>
                <c:pt idx="4606">
                  <c:v>1.8064123</c:v>
                </c:pt>
                <c:pt idx="4608">
                  <c:v>1.8214783</c:v>
                </c:pt>
                <c:pt idx="4609">
                  <c:v>1.9480326</c:v>
                </c:pt>
                <c:pt idx="4611">
                  <c:v>0.3299452</c:v>
                </c:pt>
                <c:pt idx="4612">
                  <c:v>1.9510458</c:v>
                </c:pt>
                <c:pt idx="4614">
                  <c:v>-1.893795</c:v>
                </c:pt>
                <c:pt idx="4615">
                  <c:v>-1.8576366</c:v>
                </c:pt>
                <c:pt idx="4617">
                  <c:v>0.3209056</c:v>
                </c:pt>
                <c:pt idx="4618">
                  <c:v>0.3751432</c:v>
                </c:pt>
                <c:pt idx="4620">
                  <c:v>0.3992488</c:v>
                </c:pt>
                <c:pt idx="4621">
                  <c:v>0.4052751</c:v>
                </c:pt>
                <c:pt idx="4623">
                  <c:v>0.4354071</c:v>
                </c:pt>
                <c:pt idx="4624">
                  <c:v>1.9359798</c:v>
                </c:pt>
                <c:pt idx="4626">
                  <c:v>-1.9028346</c:v>
                </c:pt>
                <c:pt idx="4627">
                  <c:v>-1.8516102</c:v>
                </c:pt>
                <c:pt idx="4629">
                  <c:v>-1.8455838</c:v>
                </c:pt>
                <c:pt idx="4630">
                  <c:v>-1.8124387</c:v>
                </c:pt>
                <c:pt idx="4632">
                  <c:v>0.3148792</c:v>
                </c:pt>
                <c:pt idx="4633">
                  <c:v>0.3510376</c:v>
                </c:pt>
                <c:pt idx="4635">
                  <c:v>0.3751432</c:v>
                </c:pt>
                <c:pt idx="4636">
                  <c:v>0.4293807</c:v>
                </c:pt>
                <c:pt idx="4638">
                  <c:v>0.4715655</c:v>
                </c:pt>
                <c:pt idx="4639">
                  <c:v>0.7548061</c:v>
                </c:pt>
                <c:pt idx="4641">
                  <c:v>0.7728853</c:v>
                </c:pt>
                <c:pt idx="4642">
                  <c:v>1.9028346</c:v>
                </c:pt>
                <c:pt idx="4644">
                  <c:v>-1.8727026</c:v>
                </c:pt>
                <c:pt idx="4645">
                  <c:v>-1.848597</c:v>
                </c:pt>
                <c:pt idx="4647">
                  <c:v>0.3028264</c:v>
                </c:pt>
                <c:pt idx="4648">
                  <c:v>0.4113015</c:v>
                </c:pt>
                <c:pt idx="4650">
                  <c:v>0.4595127</c:v>
                </c:pt>
                <c:pt idx="4651">
                  <c:v>0.4806051</c:v>
                </c:pt>
                <c:pt idx="4653">
                  <c:v>0.5318295</c:v>
                </c:pt>
                <c:pt idx="4654">
                  <c:v>0.5619614000000001</c:v>
                </c:pt>
                <c:pt idx="4656">
                  <c:v>0.571001</c:v>
                </c:pt>
                <c:pt idx="4657">
                  <c:v>0.7096082</c:v>
                </c:pt>
                <c:pt idx="4659">
                  <c:v>0.7156346</c:v>
                </c:pt>
                <c:pt idx="4660">
                  <c:v>0.7638457</c:v>
                </c:pt>
                <c:pt idx="4662">
                  <c:v>0.7789117</c:v>
                </c:pt>
                <c:pt idx="4663">
                  <c:v>1.8727026</c:v>
                </c:pt>
                <c:pt idx="4665">
                  <c:v>0.6885158</c:v>
                </c:pt>
                <c:pt idx="4666">
                  <c:v>0.7427532999999999</c:v>
                </c:pt>
                <c:pt idx="4668">
                  <c:v>0.7548061</c:v>
                </c:pt>
                <c:pt idx="4669">
                  <c:v>1.6316468</c:v>
                </c:pt>
                <c:pt idx="4671">
                  <c:v>1.7401219</c:v>
                </c:pt>
                <c:pt idx="4672">
                  <c:v>1.7702539</c:v>
                </c:pt>
                <c:pt idx="4674">
                  <c:v>1.7883331</c:v>
                </c:pt>
                <c:pt idx="4675">
                  <c:v>1.7943595</c:v>
                </c:pt>
                <c:pt idx="4677">
                  <c:v>0.5197767</c:v>
                </c:pt>
                <c:pt idx="4678">
                  <c:v>0.5559351</c:v>
                </c:pt>
                <c:pt idx="4680">
                  <c:v>0.6824894</c:v>
                </c:pt>
                <c:pt idx="4681">
                  <c:v>0.7216609</c:v>
                </c:pt>
                <c:pt idx="4683">
                  <c:v>0.7397401</c:v>
                </c:pt>
                <c:pt idx="4684">
                  <c:v>0.7548061</c:v>
                </c:pt>
                <c:pt idx="4686">
                  <c:v>0.7638457</c:v>
                </c:pt>
                <c:pt idx="4687">
                  <c:v>1.2911554</c:v>
                </c:pt>
                <c:pt idx="4689">
                  <c:v>1.3273138</c:v>
                </c:pt>
                <c:pt idx="4690">
                  <c:v>1.330327</c:v>
                </c:pt>
                <c:pt idx="4692">
                  <c:v>1.4026437</c:v>
                </c:pt>
                <c:pt idx="4693">
                  <c:v>1.5050925</c:v>
                </c:pt>
                <c:pt idx="4695">
                  <c:v>0.5348427</c:v>
                </c:pt>
                <c:pt idx="4696">
                  <c:v>0.5619614000000001</c:v>
                </c:pt>
                <c:pt idx="4698">
                  <c:v>0.7939777</c:v>
                </c:pt>
                <c:pt idx="4699">
                  <c:v>1.1103635</c:v>
                </c:pt>
                <c:pt idx="4701">
                  <c:v>1.1284427</c:v>
                </c:pt>
                <c:pt idx="4702">
                  <c:v>1.1525483</c:v>
                </c:pt>
                <c:pt idx="4704">
                  <c:v>1.2128122</c:v>
                </c:pt>
                <c:pt idx="4705">
                  <c:v>1.2188386</c:v>
                </c:pt>
                <c:pt idx="4707">
                  <c:v>1.3815513</c:v>
                </c:pt>
                <c:pt idx="4708">
                  <c:v>1.4026437</c:v>
                </c:pt>
                <c:pt idx="4710">
                  <c:v>0.571001</c:v>
                </c:pt>
                <c:pt idx="4711">
                  <c:v>0.6282518</c:v>
                </c:pt>
                <c:pt idx="4713">
                  <c:v>0.8964264</c:v>
                </c:pt>
                <c:pt idx="4714">
                  <c:v>1.0952975</c:v>
                </c:pt>
                <c:pt idx="4716">
                  <c:v>1.3243006</c:v>
                </c:pt>
                <c:pt idx="4717">
                  <c:v>1.3755249</c:v>
                </c:pt>
                <c:pt idx="4719">
                  <c:v>0.9416244</c:v>
                </c:pt>
                <c:pt idx="4720">
                  <c:v>0.9868224</c:v>
                </c:pt>
                <c:pt idx="4722">
                  <c:v>0.4414335</c:v>
                </c:pt>
                <c:pt idx="4723">
                  <c:v>0.4625259</c:v>
                </c:pt>
                <c:pt idx="4725">
                  <c:v>0.6282518</c:v>
                </c:pt>
                <c:pt idx="4726">
                  <c:v>0.6342782</c:v>
                </c:pt>
                <c:pt idx="4728">
                  <c:v>0.6161990000000001</c:v>
                </c:pt>
                <c:pt idx="4729">
                  <c:v>0.7035818</c:v>
                </c:pt>
                <c:pt idx="4731">
                  <c:v>0.6071594</c:v>
                </c:pt>
                <c:pt idx="4732">
                  <c:v>0.7216609</c:v>
                </c:pt>
                <c:pt idx="4734">
                  <c:v>0.5981198</c:v>
                </c:pt>
                <c:pt idx="4735">
                  <c:v>0.7849381</c:v>
                </c:pt>
                <c:pt idx="4737">
                  <c:v>0.5800406</c:v>
                </c:pt>
                <c:pt idx="4738">
                  <c:v>0.8030173</c:v>
                </c:pt>
                <c:pt idx="4740">
                  <c:v>0.571001</c:v>
                </c:pt>
                <c:pt idx="4741">
                  <c:v>0.8060305</c:v>
                </c:pt>
                <c:pt idx="4743">
                  <c:v>0.5679878</c:v>
                </c:pt>
                <c:pt idx="4744">
                  <c:v>0.8030173</c:v>
                </c:pt>
                <c:pt idx="4746">
                  <c:v>0.5619614000000001</c:v>
                </c:pt>
                <c:pt idx="4747">
                  <c:v>0.7487797</c:v>
                </c:pt>
                <c:pt idx="4749">
                  <c:v>0.5438823</c:v>
                </c:pt>
                <c:pt idx="4750">
                  <c:v>0.7427532999999999</c:v>
                </c:pt>
                <c:pt idx="4752">
                  <c:v>0.5348427</c:v>
                </c:pt>
                <c:pt idx="4753">
                  <c:v>0.7246741</c:v>
                </c:pt>
                <c:pt idx="4755">
                  <c:v>0.5227899</c:v>
                </c:pt>
                <c:pt idx="4756">
                  <c:v>0.7156346</c:v>
                </c:pt>
                <c:pt idx="4758">
                  <c:v>0.5137503</c:v>
                </c:pt>
                <c:pt idx="4759">
                  <c:v>0.7035818</c:v>
                </c:pt>
                <c:pt idx="4761">
                  <c:v>0.5016975</c:v>
                </c:pt>
                <c:pt idx="4762">
                  <c:v>0.6885158</c:v>
                </c:pt>
                <c:pt idx="4764">
                  <c:v>0.4926579</c:v>
                </c:pt>
                <c:pt idx="4765">
                  <c:v>0.6704366</c:v>
                </c:pt>
                <c:pt idx="4767">
                  <c:v>0.5227899</c:v>
                </c:pt>
                <c:pt idx="4768">
                  <c:v>0.6131858</c:v>
                </c:pt>
                <c:pt idx="4770">
                  <c:v>0.5288163</c:v>
                </c:pt>
                <c:pt idx="4771">
                  <c:v>0.5920934</c:v>
                </c:pt>
                <c:pt idx="4773">
                  <c:v>0.5378559000000001</c:v>
                </c:pt>
                <c:pt idx="4774">
                  <c:v>0.5619614000000001</c:v>
                </c:pt>
                <c:pt idx="4776">
                  <c:v>2.3879595</c:v>
                </c:pt>
                <c:pt idx="4777">
                  <c:v>2.3909727</c:v>
                </c:pt>
                <c:pt idx="4779">
                  <c:v>2.3698803</c:v>
                </c:pt>
                <c:pt idx="4780">
                  <c:v>2.3728935</c:v>
                </c:pt>
                <c:pt idx="4782">
                  <c:v>0.3540508</c:v>
                </c:pt>
                <c:pt idx="4783">
                  <c:v>0.3691168</c:v>
                </c:pt>
                <c:pt idx="4785">
                  <c:v>0.3962356</c:v>
                </c:pt>
                <c:pt idx="4786">
                  <c:v>0.4022619</c:v>
                </c:pt>
                <c:pt idx="4788">
                  <c:v>0.4173279</c:v>
                </c:pt>
                <c:pt idx="4789">
                  <c:v>0.4323939</c:v>
                </c:pt>
                <c:pt idx="4791">
                  <c:v>0.3480244</c:v>
                </c:pt>
                <c:pt idx="4792">
                  <c:v>0.4715655</c:v>
                </c:pt>
                <c:pt idx="4794">
                  <c:v>0.5016975</c:v>
                </c:pt>
                <c:pt idx="4795">
                  <c:v>0.5077239</c:v>
                </c:pt>
                <c:pt idx="4797">
                  <c:v>0.341998</c:v>
                </c:pt>
                <c:pt idx="4798">
                  <c:v>0.4806051</c:v>
                </c:pt>
                <c:pt idx="4800">
                  <c:v>0.4956711</c:v>
                </c:pt>
                <c:pt idx="4801">
                  <c:v>0.5167635</c:v>
                </c:pt>
                <c:pt idx="4803">
                  <c:v>0.3359716</c:v>
                </c:pt>
                <c:pt idx="4804">
                  <c:v>0.5258031</c:v>
                </c:pt>
                <c:pt idx="4806">
                  <c:v>0.3299452</c:v>
                </c:pt>
                <c:pt idx="4807">
                  <c:v>0.5348427</c:v>
                </c:pt>
                <c:pt idx="4809">
                  <c:v>0.3359716</c:v>
                </c:pt>
                <c:pt idx="4810">
                  <c:v>0.5378559000000001</c:v>
                </c:pt>
                <c:pt idx="4812">
                  <c:v>0.3359716</c:v>
                </c:pt>
                <c:pt idx="4813">
                  <c:v>0.5378559000000001</c:v>
                </c:pt>
                <c:pt idx="4815">
                  <c:v>0.3540508</c:v>
                </c:pt>
                <c:pt idx="4816">
                  <c:v>0.5378559000000001</c:v>
                </c:pt>
                <c:pt idx="4818">
                  <c:v>0.3540508</c:v>
                </c:pt>
                <c:pt idx="4819">
                  <c:v>0.5408691</c:v>
                </c:pt>
                <c:pt idx="4821">
                  <c:v>0.3510376</c:v>
                </c:pt>
                <c:pt idx="4822">
                  <c:v>0.5589483</c:v>
                </c:pt>
                <c:pt idx="4824">
                  <c:v>0.3510376</c:v>
                </c:pt>
                <c:pt idx="4825">
                  <c:v>0.5468955</c:v>
                </c:pt>
                <c:pt idx="4827">
                  <c:v>0.3510376</c:v>
                </c:pt>
                <c:pt idx="4828">
                  <c:v>0.5408691</c:v>
                </c:pt>
                <c:pt idx="4830">
                  <c:v>0.3661036</c:v>
                </c:pt>
                <c:pt idx="4831">
                  <c:v>0.5378559000000001</c:v>
                </c:pt>
                <c:pt idx="4833">
                  <c:v>0.3661036</c:v>
                </c:pt>
                <c:pt idx="4834">
                  <c:v>0.5378559000000001</c:v>
                </c:pt>
                <c:pt idx="4836">
                  <c:v>0.1762721</c:v>
                </c:pt>
                <c:pt idx="4837">
                  <c:v>0.2003777</c:v>
                </c:pt>
                <c:pt idx="4839">
                  <c:v>0.2124305</c:v>
                </c:pt>
                <c:pt idx="4840">
                  <c:v>0.2546152</c:v>
                </c:pt>
                <c:pt idx="4842">
                  <c:v>0.2696812</c:v>
                </c:pt>
                <c:pt idx="4843">
                  <c:v>0.2757076</c:v>
                </c:pt>
                <c:pt idx="4845">
                  <c:v>-0.1913381</c:v>
                </c:pt>
                <c:pt idx="4846">
                  <c:v>-0.1642193</c:v>
                </c:pt>
                <c:pt idx="4848">
                  <c:v>-0.1973645</c:v>
                </c:pt>
                <c:pt idx="4849">
                  <c:v>-0.1581929</c:v>
                </c:pt>
                <c:pt idx="4851">
                  <c:v>-0.1883249</c:v>
                </c:pt>
                <c:pt idx="4852">
                  <c:v>-0.1612061</c:v>
                </c:pt>
                <c:pt idx="4854">
                  <c:v>-0.2335229</c:v>
                </c:pt>
                <c:pt idx="4855">
                  <c:v>-0.1732589</c:v>
                </c:pt>
                <c:pt idx="4857">
                  <c:v>-0.2485888</c:v>
                </c:pt>
                <c:pt idx="4858">
                  <c:v>-0.1822985</c:v>
                </c:pt>
                <c:pt idx="4860">
                  <c:v>-0.251602</c:v>
                </c:pt>
                <c:pt idx="4861">
                  <c:v>-0.1883249</c:v>
                </c:pt>
                <c:pt idx="4863">
                  <c:v>-0.2425624</c:v>
                </c:pt>
                <c:pt idx="4864">
                  <c:v>-0.1973645</c:v>
                </c:pt>
                <c:pt idx="4866">
                  <c:v>0.6222254</c:v>
                </c:pt>
                <c:pt idx="4867">
                  <c:v>0.6282518</c:v>
                </c:pt>
                <c:pt idx="4869">
                  <c:v>0.6192122</c:v>
                </c:pt>
                <c:pt idx="4870">
                  <c:v>0.6403046</c:v>
                </c:pt>
                <c:pt idx="4872">
                  <c:v>0.6161990000000001</c:v>
                </c:pt>
                <c:pt idx="4873">
                  <c:v>0.6523574</c:v>
                </c:pt>
                <c:pt idx="4875">
                  <c:v>0.6161990000000001</c:v>
                </c:pt>
                <c:pt idx="4876">
                  <c:v>0.6704366</c:v>
                </c:pt>
                <c:pt idx="4878">
                  <c:v>0.6161990000000001</c:v>
                </c:pt>
                <c:pt idx="4879">
                  <c:v>0.6915289999999999</c:v>
                </c:pt>
                <c:pt idx="4881">
                  <c:v>0.6222254</c:v>
                </c:pt>
                <c:pt idx="4882">
                  <c:v>0.7035818</c:v>
                </c:pt>
                <c:pt idx="4884">
                  <c:v>0.6342782</c:v>
                </c:pt>
                <c:pt idx="4885">
                  <c:v>0.7156346</c:v>
                </c:pt>
                <c:pt idx="4887">
                  <c:v>0.676463</c:v>
                </c:pt>
                <c:pt idx="4888">
                  <c:v>0.7246741</c:v>
                </c:pt>
                <c:pt idx="4890">
                  <c:v>0.6885158</c:v>
                </c:pt>
                <c:pt idx="4891">
                  <c:v>0.7337137</c:v>
                </c:pt>
                <c:pt idx="4893">
                  <c:v>0.7005686</c:v>
                </c:pt>
                <c:pt idx="4894">
                  <c:v>0.7397401</c:v>
                </c:pt>
                <c:pt idx="4896">
                  <c:v>0.7126214</c:v>
                </c:pt>
                <c:pt idx="4897">
                  <c:v>0.7457665</c:v>
                </c:pt>
                <c:pt idx="4899">
                  <c:v>0.7246741</c:v>
                </c:pt>
                <c:pt idx="4900">
                  <c:v>0.7517929</c:v>
                </c:pt>
                <c:pt idx="4902">
                  <c:v>0.7337137</c:v>
                </c:pt>
                <c:pt idx="4903">
                  <c:v>0.7548061</c:v>
                </c:pt>
                <c:pt idx="4905">
                  <c:v>0.7307005</c:v>
                </c:pt>
                <c:pt idx="4906">
                  <c:v>0.7578193</c:v>
                </c:pt>
                <c:pt idx="4908">
                  <c:v>0.7307005</c:v>
                </c:pt>
                <c:pt idx="4909">
                  <c:v>0.7578193</c:v>
                </c:pt>
                <c:pt idx="4911">
                  <c:v>-0.8542417</c:v>
                </c:pt>
                <c:pt idx="4912">
                  <c:v>-0.8421889</c:v>
                </c:pt>
                <c:pt idx="4914">
                  <c:v>-0.8602681</c:v>
                </c:pt>
                <c:pt idx="4915">
                  <c:v>-0.8150701</c:v>
                </c:pt>
                <c:pt idx="4917">
                  <c:v>-0.8693077</c:v>
                </c:pt>
                <c:pt idx="4918">
                  <c:v>-0.8180833</c:v>
                </c:pt>
                <c:pt idx="4920">
                  <c:v>-0.8572549</c:v>
                </c:pt>
                <c:pt idx="4921">
                  <c:v>-0.8180833</c:v>
                </c:pt>
                <c:pt idx="4923">
                  <c:v>-0.8301361</c:v>
                </c:pt>
                <c:pt idx="4924">
                  <c:v>-0.8241096999999999</c:v>
                </c:pt>
                <c:pt idx="4926">
                  <c:v>0.4504731</c:v>
                </c:pt>
                <c:pt idx="4927">
                  <c:v>0.5077239</c:v>
                </c:pt>
                <c:pt idx="4929">
                  <c:v>0.4143147</c:v>
                </c:pt>
                <c:pt idx="4930">
                  <c:v>0.5227899</c:v>
                </c:pt>
                <c:pt idx="4932">
                  <c:v>0.3992488</c:v>
                </c:pt>
                <c:pt idx="4933">
                  <c:v>0.5227899</c:v>
                </c:pt>
                <c:pt idx="4935">
                  <c:v>0.3902092</c:v>
                </c:pt>
                <c:pt idx="4936">
                  <c:v>0.5107371000000001</c:v>
                </c:pt>
                <c:pt idx="4938">
                  <c:v>0.3781564</c:v>
                </c:pt>
                <c:pt idx="4939">
                  <c:v>0.4926579</c:v>
                </c:pt>
                <c:pt idx="4941">
                  <c:v>0.3600772</c:v>
                </c:pt>
                <c:pt idx="4942">
                  <c:v>0.5077239</c:v>
                </c:pt>
                <c:pt idx="4944">
                  <c:v>0.37213</c:v>
                </c:pt>
                <c:pt idx="4945">
                  <c:v>0.3932224</c:v>
                </c:pt>
                <c:pt idx="4947">
                  <c:v>0.4052751</c:v>
                </c:pt>
                <c:pt idx="4948">
                  <c:v>0.4143147</c:v>
                </c:pt>
                <c:pt idx="4950">
                  <c:v>0.4354071</c:v>
                </c:pt>
                <c:pt idx="4951">
                  <c:v>0.5047107</c:v>
                </c:pt>
                <c:pt idx="4953">
                  <c:v>0.4745787</c:v>
                </c:pt>
                <c:pt idx="4954">
                  <c:v>0.4986843</c:v>
                </c:pt>
                <c:pt idx="4956">
                  <c:v>0.4836183</c:v>
                </c:pt>
                <c:pt idx="4957">
                  <c:v>0.4926579</c:v>
                </c:pt>
                <c:pt idx="4959">
                  <c:v>-1.3122478</c:v>
                </c:pt>
                <c:pt idx="4960">
                  <c:v>-1.3062214</c:v>
                </c:pt>
                <c:pt idx="4962">
                  <c:v>-1.330327</c:v>
                </c:pt>
                <c:pt idx="4963">
                  <c:v>-1.3182742</c:v>
                </c:pt>
                <c:pt idx="4965">
                  <c:v>0.4986843</c:v>
                </c:pt>
                <c:pt idx="4966">
                  <c:v>0.5227899</c:v>
                </c:pt>
                <c:pt idx="4968">
                  <c:v>0.4986843</c:v>
                </c:pt>
                <c:pt idx="4969">
                  <c:v>0.5468955</c:v>
                </c:pt>
                <c:pt idx="4971">
                  <c:v>0.4956711</c:v>
                </c:pt>
                <c:pt idx="4972">
                  <c:v>0.5619614000000001</c:v>
                </c:pt>
                <c:pt idx="4974">
                  <c:v>0.4956711</c:v>
                </c:pt>
                <c:pt idx="4975">
                  <c:v>0.5649746</c:v>
                </c:pt>
                <c:pt idx="4977">
                  <c:v>0.5137503</c:v>
                </c:pt>
                <c:pt idx="4978">
                  <c:v>0.5197767</c:v>
                </c:pt>
                <c:pt idx="4980">
                  <c:v>0.5408691</c:v>
                </c:pt>
                <c:pt idx="4981">
                  <c:v>0.5679878</c:v>
                </c:pt>
                <c:pt idx="4983">
                  <c:v>0.4384203</c:v>
                </c:pt>
                <c:pt idx="4984">
                  <c:v>0.4564995</c:v>
                </c:pt>
                <c:pt idx="4986">
                  <c:v>0.4474599</c:v>
                </c:pt>
                <c:pt idx="4987">
                  <c:v>0.4504731</c:v>
                </c:pt>
                <c:pt idx="4989">
                  <c:v>0.2305097</c:v>
                </c:pt>
                <c:pt idx="4990">
                  <c:v>0.2606416</c:v>
                </c:pt>
                <c:pt idx="4992">
                  <c:v>0.2274965</c:v>
                </c:pt>
                <c:pt idx="4993">
                  <c:v>0.281734</c:v>
                </c:pt>
                <c:pt idx="4995">
                  <c:v>0.2094173</c:v>
                </c:pt>
                <c:pt idx="4996">
                  <c:v>0.311866</c:v>
                </c:pt>
                <c:pt idx="4998">
                  <c:v>0.2274965</c:v>
                </c:pt>
                <c:pt idx="4999">
                  <c:v>0.3209056</c:v>
                </c:pt>
                <c:pt idx="5001">
                  <c:v>0.2244833</c:v>
                </c:pt>
                <c:pt idx="5002">
                  <c:v>0.3389848</c:v>
                </c:pt>
                <c:pt idx="5004">
                  <c:v>0.2214701</c:v>
                </c:pt>
                <c:pt idx="5005">
                  <c:v>0.3329584</c:v>
                </c:pt>
                <c:pt idx="5007">
                  <c:v>0.2184569</c:v>
                </c:pt>
                <c:pt idx="5008">
                  <c:v>0.326932</c:v>
                </c:pt>
                <c:pt idx="5010">
                  <c:v>0.2064041</c:v>
                </c:pt>
                <c:pt idx="5011">
                  <c:v>0.3329584</c:v>
                </c:pt>
                <c:pt idx="5013">
                  <c:v>0.2033909</c:v>
                </c:pt>
                <c:pt idx="5014">
                  <c:v>0.3329584</c:v>
                </c:pt>
                <c:pt idx="5016">
                  <c:v>0.2124305</c:v>
                </c:pt>
                <c:pt idx="5017">
                  <c:v>0.3510376</c:v>
                </c:pt>
                <c:pt idx="5019">
                  <c:v>0.2274965</c:v>
                </c:pt>
                <c:pt idx="5020">
                  <c:v>0.3510376</c:v>
                </c:pt>
                <c:pt idx="5022">
                  <c:v>0.2274965</c:v>
                </c:pt>
                <c:pt idx="5023">
                  <c:v>0.3480244</c:v>
                </c:pt>
                <c:pt idx="5025">
                  <c:v>0.2274965</c:v>
                </c:pt>
                <c:pt idx="5026">
                  <c:v>0.3480244</c:v>
                </c:pt>
                <c:pt idx="5028">
                  <c:v>0.2305097</c:v>
                </c:pt>
                <c:pt idx="5029">
                  <c:v>0.3480244</c:v>
                </c:pt>
                <c:pt idx="5031">
                  <c:v>0.2305097</c:v>
                </c:pt>
                <c:pt idx="5032">
                  <c:v>0.3178924</c:v>
                </c:pt>
                <c:pt idx="5034">
                  <c:v>0.2214701</c:v>
                </c:pt>
                <c:pt idx="5035">
                  <c:v>0.2907736</c:v>
                </c:pt>
                <c:pt idx="5037">
                  <c:v>0.2184569</c:v>
                </c:pt>
                <c:pt idx="5038">
                  <c:v>0.2606416</c:v>
                </c:pt>
                <c:pt idx="5040">
                  <c:v>0.2274965</c:v>
                </c:pt>
                <c:pt idx="5041">
                  <c:v>0.2305097</c:v>
                </c:pt>
                <c:pt idx="5043">
                  <c:v>0.8602681</c:v>
                </c:pt>
                <c:pt idx="5044">
                  <c:v>0.8783473000000001</c:v>
                </c:pt>
                <c:pt idx="5046">
                  <c:v>0.0105462</c:v>
                </c:pt>
                <c:pt idx="5047">
                  <c:v>0.022599</c:v>
                </c:pt>
                <c:pt idx="5049">
                  <c:v>0.0105462</c:v>
                </c:pt>
                <c:pt idx="5050">
                  <c:v>0.022599</c:v>
                </c:pt>
                <c:pt idx="5052">
                  <c:v>0.007533</c:v>
                </c:pt>
                <c:pt idx="5053">
                  <c:v>0.022599</c:v>
                </c:pt>
                <c:pt idx="5055">
                  <c:v>0.007533</c:v>
                </c:pt>
                <c:pt idx="5056">
                  <c:v>0.0195858</c:v>
                </c:pt>
                <c:pt idx="5058">
                  <c:v>0.0045198</c:v>
                </c:pt>
                <c:pt idx="5059">
                  <c:v>0.0105462</c:v>
                </c:pt>
                <c:pt idx="5061">
                  <c:v>0.9235452</c:v>
                </c:pt>
                <c:pt idx="5062">
                  <c:v>0.9476508</c:v>
                </c:pt>
                <c:pt idx="5064">
                  <c:v>0.9687432</c:v>
                </c:pt>
                <c:pt idx="5065">
                  <c:v>1.010928</c:v>
                </c:pt>
                <c:pt idx="5067">
                  <c:v>0.9175188</c:v>
                </c:pt>
                <c:pt idx="5068">
                  <c:v>0.9898356</c:v>
                </c:pt>
                <c:pt idx="5070">
                  <c:v>0.920532</c:v>
                </c:pt>
                <c:pt idx="5071">
                  <c:v>0.9265584</c:v>
                </c:pt>
                <c:pt idx="5073">
                  <c:v>0.9325848</c:v>
                </c:pt>
                <c:pt idx="5074">
                  <c:v>0.935598</c:v>
                </c:pt>
                <c:pt idx="5076">
                  <c:v>1.8696894</c:v>
                </c:pt>
                <c:pt idx="5077">
                  <c:v>1.8757158</c:v>
                </c:pt>
                <c:pt idx="5079">
                  <c:v>0.8361625</c:v>
                </c:pt>
                <c:pt idx="5080">
                  <c:v>0.8602681</c:v>
                </c:pt>
                <c:pt idx="5082">
                  <c:v>0.8180833</c:v>
                </c:pt>
                <c:pt idx="5083">
                  <c:v>0.8783473000000001</c:v>
                </c:pt>
                <c:pt idx="5085">
                  <c:v>0.7276873</c:v>
                </c:pt>
                <c:pt idx="5086">
                  <c:v>0.7457665</c:v>
                </c:pt>
                <c:pt idx="5088">
                  <c:v>0.7819249</c:v>
                </c:pt>
                <c:pt idx="5089">
                  <c:v>0.8964264</c:v>
                </c:pt>
                <c:pt idx="5091">
                  <c:v>0.7246741</c:v>
                </c:pt>
                <c:pt idx="5092">
                  <c:v>0.8602681</c:v>
                </c:pt>
                <c:pt idx="5094">
                  <c:v>0.7126214</c:v>
                </c:pt>
                <c:pt idx="5095">
                  <c:v>0.8361625</c:v>
                </c:pt>
                <c:pt idx="5097">
                  <c:v>0.7246741</c:v>
                </c:pt>
                <c:pt idx="5098">
                  <c:v>0.8210965</c:v>
                </c:pt>
                <c:pt idx="5100">
                  <c:v>0.6945422</c:v>
                </c:pt>
                <c:pt idx="5101">
                  <c:v>0.6975554</c:v>
                </c:pt>
                <c:pt idx="5103">
                  <c:v>0.7096082</c:v>
                </c:pt>
                <c:pt idx="5104">
                  <c:v>0.7216609</c:v>
                </c:pt>
                <c:pt idx="5106">
                  <c:v>0.7548061</c:v>
                </c:pt>
                <c:pt idx="5107">
                  <c:v>0.7879513</c:v>
                </c:pt>
                <c:pt idx="5109">
                  <c:v>0.1310741</c:v>
                </c:pt>
                <c:pt idx="5110">
                  <c:v>0.1401137</c:v>
                </c:pt>
                <c:pt idx="5112">
                  <c:v>0.1280609</c:v>
                </c:pt>
                <c:pt idx="5113">
                  <c:v>0.1491533</c:v>
                </c:pt>
                <c:pt idx="5115">
                  <c:v>0.1160081</c:v>
                </c:pt>
                <c:pt idx="5116">
                  <c:v>0.1581929</c:v>
                </c:pt>
                <c:pt idx="5118">
                  <c:v>0.1069685</c:v>
                </c:pt>
                <c:pt idx="5119">
                  <c:v>0.1401137</c:v>
                </c:pt>
                <c:pt idx="5121">
                  <c:v>0.1129949</c:v>
                </c:pt>
                <c:pt idx="5122">
                  <c:v>0.1461401</c:v>
                </c:pt>
                <c:pt idx="5124">
                  <c:v>0.1160081</c:v>
                </c:pt>
                <c:pt idx="5125">
                  <c:v>0.1461401</c:v>
                </c:pt>
                <c:pt idx="5127">
                  <c:v>0.1160081</c:v>
                </c:pt>
                <c:pt idx="5128">
                  <c:v>0.1371005</c:v>
                </c:pt>
                <c:pt idx="5130">
                  <c:v>0.1431269</c:v>
                </c:pt>
                <c:pt idx="5131">
                  <c:v>0.1491533</c:v>
                </c:pt>
                <c:pt idx="5133">
                  <c:v>0.3751432</c:v>
                </c:pt>
                <c:pt idx="5134">
                  <c:v>0.5107371000000001</c:v>
                </c:pt>
                <c:pt idx="5136">
                  <c:v>0.5227899</c:v>
                </c:pt>
                <c:pt idx="5137">
                  <c:v>0.5378559000000001</c:v>
                </c:pt>
                <c:pt idx="5139">
                  <c:v>0.3630904</c:v>
                </c:pt>
                <c:pt idx="5140">
                  <c:v>0.5981198</c:v>
                </c:pt>
                <c:pt idx="5142">
                  <c:v>0.3600772</c:v>
                </c:pt>
                <c:pt idx="5143">
                  <c:v>0.5920934</c:v>
                </c:pt>
                <c:pt idx="5145">
                  <c:v>0.357064</c:v>
                </c:pt>
                <c:pt idx="5146">
                  <c:v>0.5920934</c:v>
                </c:pt>
                <c:pt idx="5148">
                  <c:v>0.3480244</c:v>
                </c:pt>
                <c:pt idx="5149">
                  <c:v>0.3630904</c:v>
                </c:pt>
                <c:pt idx="5151">
                  <c:v>0.387196</c:v>
                </c:pt>
                <c:pt idx="5152">
                  <c:v>0.5770274</c:v>
                </c:pt>
                <c:pt idx="5154">
                  <c:v>0.3510376</c:v>
                </c:pt>
                <c:pt idx="5155">
                  <c:v>0.3661036</c:v>
                </c:pt>
                <c:pt idx="5157">
                  <c:v>0.4384203</c:v>
                </c:pt>
                <c:pt idx="5158">
                  <c:v>0.4655391</c:v>
                </c:pt>
                <c:pt idx="5160">
                  <c:v>-0.9175188</c:v>
                </c:pt>
                <c:pt idx="5161">
                  <c:v>-0.9114924</c:v>
                </c:pt>
                <c:pt idx="5163">
                  <c:v>1.7491615</c:v>
                </c:pt>
                <c:pt idx="5164">
                  <c:v>1.7521747</c:v>
                </c:pt>
                <c:pt idx="5166">
                  <c:v>1.7371087</c:v>
                </c:pt>
                <c:pt idx="5167">
                  <c:v>1.7521747</c:v>
                </c:pt>
                <c:pt idx="5169">
                  <c:v>1.7371087</c:v>
                </c:pt>
                <c:pt idx="5170">
                  <c:v>1.7521747</c:v>
                </c:pt>
                <c:pt idx="5172">
                  <c:v>1.7431351</c:v>
                </c:pt>
                <c:pt idx="5173">
                  <c:v>1.7461483</c:v>
                </c:pt>
                <c:pt idx="5175">
                  <c:v>0.5137503</c:v>
                </c:pt>
                <c:pt idx="5176">
                  <c:v>0.5830538</c:v>
                </c:pt>
                <c:pt idx="5178">
                  <c:v>0.5137503</c:v>
                </c:pt>
                <c:pt idx="5179">
                  <c:v>0.5951066</c:v>
                </c:pt>
                <c:pt idx="5181">
                  <c:v>0.4896447</c:v>
                </c:pt>
                <c:pt idx="5182">
                  <c:v>0.5890802000000001</c:v>
                </c:pt>
                <c:pt idx="5184">
                  <c:v>0.4625259</c:v>
                </c:pt>
                <c:pt idx="5185">
                  <c:v>0.586067</c:v>
                </c:pt>
                <c:pt idx="5187">
                  <c:v>0.4564995</c:v>
                </c:pt>
                <c:pt idx="5188">
                  <c:v>0.586067</c:v>
                </c:pt>
                <c:pt idx="5190">
                  <c:v>0.4444467</c:v>
                </c:pt>
                <c:pt idx="5191">
                  <c:v>0.5800406</c:v>
                </c:pt>
                <c:pt idx="5193">
                  <c:v>0.4444467</c:v>
                </c:pt>
                <c:pt idx="5194">
                  <c:v>0.5800406</c:v>
                </c:pt>
                <c:pt idx="5196">
                  <c:v>0.4414335</c:v>
                </c:pt>
                <c:pt idx="5197">
                  <c:v>0.586067</c:v>
                </c:pt>
                <c:pt idx="5199">
                  <c:v>0.4564995</c:v>
                </c:pt>
                <c:pt idx="5200">
                  <c:v>0.5679878</c:v>
                </c:pt>
                <c:pt idx="5202">
                  <c:v>0.4625259</c:v>
                </c:pt>
                <c:pt idx="5203">
                  <c:v>0.5619614000000001</c:v>
                </c:pt>
                <c:pt idx="5205">
                  <c:v>0.4655391</c:v>
                </c:pt>
                <c:pt idx="5206">
                  <c:v>0.5378559000000001</c:v>
                </c:pt>
                <c:pt idx="5208">
                  <c:v>0.4595127</c:v>
                </c:pt>
                <c:pt idx="5209">
                  <c:v>0.5137503</c:v>
                </c:pt>
                <c:pt idx="5211">
                  <c:v>0.37213</c:v>
                </c:pt>
                <c:pt idx="5212">
                  <c:v>0.387196</c:v>
                </c:pt>
                <c:pt idx="5214">
                  <c:v>0.4143147</c:v>
                </c:pt>
                <c:pt idx="5215">
                  <c:v>0.4444467</c:v>
                </c:pt>
                <c:pt idx="5217">
                  <c:v>0.3751432</c:v>
                </c:pt>
                <c:pt idx="5218">
                  <c:v>0.4836183</c:v>
                </c:pt>
                <c:pt idx="5220">
                  <c:v>0.2787208</c:v>
                </c:pt>
                <c:pt idx="5221">
                  <c:v>0.341998</c:v>
                </c:pt>
                <c:pt idx="5223">
                  <c:v>0.3480244</c:v>
                </c:pt>
                <c:pt idx="5224">
                  <c:v>0.4986843</c:v>
                </c:pt>
                <c:pt idx="5226">
                  <c:v>0.281734</c:v>
                </c:pt>
                <c:pt idx="5227">
                  <c:v>0.4986843</c:v>
                </c:pt>
                <c:pt idx="5229">
                  <c:v>0.2968</c:v>
                </c:pt>
                <c:pt idx="5230">
                  <c:v>0.4354071</c:v>
                </c:pt>
                <c:pt idx="5232">
                  <c:v>0.2998132</c:v>
                </c:pt>
                <c:pt idx="5233">
                  <c:v>0.311866</c:v>
                </c:pt>
                <c:pt idx="5235">
                  <c:v>0.3751432</c:v>
                </c:pt>
                <c:pt idx="5236">
                  <c:v>0.4173279</c:v>
                </c:pt>
                <c:pt idx="5238">
                  <c:v>0.4474599</c:v>
                </c:pt>
                <c:pt idx="5239">
                  <c:v>0.4564995</c:v>
                </c:pt>
                <c:pt idx="5241">
                  <c:v>0.4504731</c:v>
                </c:pt>
                <c:pt idx="5242">
                  <c:v>0.5077239</c:v>
                </c:pt>
                <c:pt idx="5244">
                  <c:v>0.4504731</c:v>
                </c:pt>
                <c:pt idx="5245">
                  <c:v>0.5137503</c:v>
                </c:pt>
                <c:pt idx="5247">
                  <c:v>0.4595127</c:v>
                </c:pt>
                <c:pt idx="5248">
                  <c:v>0.5227899</c:v>
                </c:pt>
                <c:pt idx="5250">
                  <c:v>0.4655391</c:v>
                </c:pt>
                <c:pt idx="5251">
                  <c:v>0.5227899</c:v>
                </c:pt>
                <c:pt idx="5253">
                  <c:v>0.4655391</c:v>
                </c:pt>
                <c:pt idx="5254">
                  <c:v>0.5167635</c:v>
                </c:pt>
                <c:pt idx="5256">
                  <c:v>-0.7939777</c:v>
                </c:pt>
                <c:pt idx="5257">
                  <c:v>-0.7427532999999999</c:v>
                </c:pt>
                <c:pt idx="5259">
                  <c:v>-0.8060305</c:v>
                </c:pt>
                <c:pt idx="5260">
                  <c:v>-0.7427532999999999</c:v>
                </c:pt>
                <c:pt idx="5262">
                  <c:v>-0.8060305</c:v>
                </c:pt>
                <c:pt idx="5263">
                  <c:v>-0.7457665</c:v>
                </c:pt>
                <c:pt idx="5265">
                  <c:v>-0.8090437</c:v>
                </c:pt>
                <c:pt idx="5266">
                  <c:v>-0.7638457</c:v>
                </c:pt>
                <c:pt idx="5268">
                  <c:v>-0.8090437</c:v>
                </c:pt>
                <c:pt idx="5269">
                  <c:v>-0.7939777</c:v>
                </c:pt>
                <c:pt idx="5271">
                  <c:v>0.8994396</c:v>
                </c:pt>
                <c:pt idx="5272">
                  <c:v>0.920532</c:v>
                </c:pt>
                <c:pt idx="5274">
                  <c:v>0.8632813</c:v>
                </c:pt>
                <c:pt idx="5275">
                  <c:v>0.9145056</c:v>
                </c:pt>
                <c:pt idx="5277">
                  <c:v>0.8391757</c:v>
                </c:pt>
                <c:pt idx="5278">
                  <c:v>0.9175188</c:v>
                </c:pt>
                <c:pt idx="5280">
                  <c:v>0.8241096999999999</c:v>
                </c:pt>
                <c:pt idx="5281">
                  <c:v>0.9024528000000001</c:v>
                </c:pt>
                <c:pt idx="5283">
                  <c:v>0.9114924</c:v>
                </c:pt>
                <c:pt idx="5284">
                  <c:v>0.9295716000000001</c:v>
                </c:pt>
                <c:pt idx="5286">
                  <c:v>0.9386112</c:v>
                </c:pt>
                <c:pt idx="5287">
                  <c:v>0.96573</c:v>
                </c:pt>
                <c:pt idx="5289">
                  <c:v>0.7367269</c:v>
                </c:pt>
                <c:pt idx="5290">
                  <c:v>0.7517929</c:v>
                </c:pt>
                <c:pt idx="5292">
                  <c:v>0.7909645</c:v>
                </c:pt>
                <c:pt idx="5293">
                  <c:v>0.8753341</c:v>
                </c:pt>
                <c:pt idx="5295">
                  <c:v>0.9235452</c:v>
                </c:pt>
                <c:pt idx="5296">
                  <c:v>0.9325848</c:v>
                </c:pt>
                <c:pt idx="5298">
                  <c:v>0.7337137</c:v>
                </c:pt>
                <c:pt idx="5299">
                  <c:v>0.8632813</c:v>
                </c:pt>
                <c:pt idx="5301">
                  <c:v>0.7276873</c:v>
                </c:pt>
                <c:pt idx="5302">
                  <c:v>0.7939777</c:v>
                </c:pt>
                <c:pt idx="5304">
                  <c:v>0.7307005</c:v>
                </c:pt>
                <c:pt idx="5305">
                  <c:v>0.7638457</c:v>
                </c:pt>
                <c:pt idx="5307">
                  <c:v>-1.0049016</c:v>
                </c:pt>
                <c:pt idx="5308">
                  <c:v>-0.96573</c:v>
                </c:pt>
                <c:pt idx="5310">
                  <c:v>-1.010928</c:v>
                </c:pt>
                <c:pt idx="5311">
                  <c:v>-0.9566904000000001</c:v>
                </c:pt>
                <c:pt idx="5313">
                  <c:v>-1.010928</c:v>
                </c:pt>
                <c:pt idx="5314">
                  <c:v>-0.9687432</c:v>
                </c:pt>
                <c:pt idx="5316">
                  <c:v>-1.0169544</c:v>
                </c:pt>
                <c:pt idx="5317">
                  <c:v>-0.9325848</c:v>
                </c:pt>
                <c:pt idx="5319">
                  <c:v>-1.0139412</c:v>
                </c:pt>
                <c:pt idx="5320">
                  <c:v>-0.9114924</c:v>
                </c:pt>
                <c:pt idx="5322">
                  <c:v>-1.0079148</c:v>
                </c:pt>
                <c:pt idx="5323">
                  <c:v>-0.9235452</c:v>
                </c:pt>
                <c:pt idx="5325">
                  <c:v>-1.0470863</c:v>
                </c:pt>
                <c:pt idx="5326">
                  <c:v>-0.9084792</c:v>
                </c:pt>
                <c:pt idx="5328">
                  <c:v>-1.0832447</c:v>
                </c:pt>
                <c:pt idx="5329">
                  <c:v>-0.9084792</c:v>
                </c:pt>
                <c:pt idx="5331">
                  <c:v>-1.0862579</c:v>
                </c:pt>
                <c:pt idx="5332">
                  <c:v>-0.9084792</c:v>
                </c:pt>
                <c:pt idx="5334">
                  <c:v>-1.0892711</c:v>
                </c:pt>
                <c:pt idx="5335">
                  <c:v>-1.0772183</c:v>
                </c:pt>
                <c:pt idx="5337">
                  <c:v>-1.0621523</c:v>
                </c:pt>
                <c:pt idx="5338">
                  <c:v>-0.9145056</c:v>
                </c:pt>
                <c:pt idx="5340">
                  <c:v>-1.0862579</c:v>
                </c:pt>
                <c:pt idx="5341">
                  <c:v>-1.0711919</c:v>
                </c:pt>
                <c:pt idx="5343">
                  <c:v>-1.0621523</c:v>
                </c:pt>
                <c:pt idx="5344">
                  <c:v>-0.9868224</c:v>
                </c:pt>
                <c:pt idx="5346">
                  <c:v>-0.9566904000000001</c:v>
                </c:pt>
                <c:pt idx="5347">
                  <c:v>-0.935598</c:v>
                </c:pt>
                <c:pt idx="5349">
                  <c:v>-1.0440731</c:v>
                </c:pt>
                <c:pt idx="5350">
                  <c:v>-1.025994</c:v>
                </c:pt>
                <c:pt idx="5352">
                  <c:v>1.5683696</c:v>
                </c:pt>
                <c:pt idx="5353">
                  <c:v>1.589462</c:v>
                </c:pt>
                <c:pt idx="5355">
                  <c:v>1.55933</c:v>
                </c:pt>
                <c:pt idx="5356">
                  <c:v>1.6015148</c:v>
                </c:pt>
                <c:pt idx="5358">
                  <c:v>1.5804224</c:v>
                </c:pt>
                <c:pt idx="5359">
                  <c:v>1.619594</c:v>
                </c:pt>
                <c:pt idx="5361">
                  <c:v>1.5985016</c:v>
                </c:pt>
                <c:pt idx="5362">
                  <c:v>1.6226072</c:v>
                </c:pt>
                <c:pt idx="5364">
                  <c:v>1.5985016</c:v>
                </c:pt>
                <c:pt idx="5365">
                  <c:v>1.6226072</c:v>
                </c:pt>
                <c:pt idx="5367">
                  <c:v>1.5924752</c:v>
                </c:pt>
                <c:pt idx="5368">
                  <c:v>1.6165808</c:v>
                </c:pt>
                <c:pt idx="5370">
                  <c:v>1.5924752</c:v>
                </c:pt>
                <c:pt idx="5371">
                  <c:v>1.6105544</c:v>
                </c:pt>
                <c:pt idx="5373">
                  <c:v>1.5864488</c:v>
                </c:pt>
                <c:pt idx="5374">
                  <c:v>1.5985016</c:v>
                </c:pt>
                <c:pt idx="5376">
                  <c:v>1.5683696</c:v>
                </c:pt>
                <c:pt idx="5377">
                  <c:v>1.5774092</c:v>
                </c:pt>
                <c:pt idx="5379">
                  <c:v>1.5563168</c:v>
                </c:pt>
                <c:pt idx="5380">
                  <c:v>1.5653564</c:v>
                </c:pt>
                <c:pt idx="5382">
                  <c:v>1.5412508</c:v>
                </c:pt>
                <c:pt idx="5383">
                  <c:v>1.5502904</c:v>
                </c:pt>
                <c:pt idx="5385">
                  <c:v>1.5231716</c:v>
                </c:pt>
                <c:pt idx="5386">
                  <c:v>1.544264</c:v>
                </c:pt>
                <c:pt idx="5388">
                  <c:v>1.5261848</c:v>
                </c:pt>
                <c:pt idx="5389">
                  <c:v>1.5502904</c:v>
                </c:pt>
                <c:pt idx="5391">
                  <c:v>1.4960529</c:v>
                </c:pt>
                <c:pt idx="5392">
                  <c:v>1.5653564</c:v>
                </c:pt>
                <c:pt idx="5394">
                  <c:v>1.4840001</c:v>
                </c:pt>
                <c:pt idx="5395">
                  <c:v>1.544264</c:v>
                </c:pt>
                <c:pt idx="5397">
                  <c:v>2.4693159</c:v>
                </c:pt>
                <c:pt idx="5398">
                  <c:v>2.4723291</c:v>
                </c:pt>
                <c:pt idx="5400">
                  <c:v>2.4632895</c:v>
                </c:pt>
                <c:pt idx="5401">
                  <c:v>2.4693159</c:v>
                </c:pt>
                <c:pt idx="5403">
                  <c:v>0.2696812</c:v>
                </c:pt>
                <c:pt idx="5404">
                  <c:v>0.2757076</c:v>
                </c:pt>
                <c:pt idx="5406">
                  <c:v>0.6433178000000001</c:v>
                </c:pt>
                <c:pt idx="5407">
                  <c:v>0.6734498</c:v>
                </c:pt>
                <c:pt idx="5409">
                  <c:v>0.6403046</c:v>
                </c:pt>
                <c:pt idx="5410">
                  <c:v>0.7216609</c:v>
                </c:pt>
                <c:pt idx="5412">
                  <c:v>0.6342782</c:v>
                </c:pt>
                <c:pt idx="5413">
                  <c:v>0.7457665</c:v>
                </c:pt>
                <c:pt idx="5415">
                  <c:v>0.6342782</c:v>
                </c:pt>
                <c:pt idx="5416">
                  <c:v>0.7698720999999999</c:v>
                </c:pt>
                <c:pt idx="5418">
                  <c:v>0.6372914</c:v>
                </c:pt>
                <c:pt idx="5419">
                  <c:v>0.7789117</c:v>
                </c:pt>
                <c:pt idx="5421">
                  <c:v>0.706595</c:v>
                </c:pt>
                <c:pt idx="5422">
                  <c:v>0.7698720999999999</c:v>
                </c:pt>
                <c:pt idx="5424">
                  <c:v>0.7246741</c:v>
                </c:pt>
                <c:pt idx="5425">
                  <c:v>0.7638457</c:v>
                </c:pt>
                <c:pt idx="5427">
                  <c:v>0.3389848</c:v>
                </c:pt>
                <c:pt idx="5428">
                  <c:v>0.3480244</c:v>
                </c:pt>
                <c:pt idx="5430">
                  <c:v>0.3661036</c:v>
                </c:pt>
                <c:pt idx="5431">
                  <c:v>0.4022619</c:v>
                </c:pt>
                <c:pt idx="5433">
                  <c:v>0.3299452</c:v>
                </c:pt>
                <c:pt idx="5434">
                  <c:v>0.4203411</c:v>
                </c:pt>
                <c:pt idx="5436">
                  <c:v>0.3239188</c:v>
                </c:pt>
                <c:pt idx="5437">
                  <c:v>0.4444467</c:v>
                </c:pt>
                <c:pt idx="5439">
                  <c:v>0.326932</c:v>
                </c:pt>
                <c:pt idx="5440">
                  <c:v>0.4534863</c:v>
                </c:pt>
                <c:pt idx="5442">
                  <c:v>0.326932</c:v>
                </c:pt>
                <c:pt idx="5443">
                  <c:v>0.4836183</c:v>
                </c:pt>
                <c:pt idx="5445">
                  <c:v>0.357064</c:v>
                </c:pt>
                <c:pt idx="5446">
                  <c:v>0.4233543</c:v>
                </c:pt>
                <c:pt idx="5448">
                  <c:v>0.4414335</c:v>
                </c:pt>
                <c:pt idx="5449">
                  <c:v>0.4896447</c:v>
                </c:pt>
                <c:pt idx="5451">
                  <c:v>0.357064</c:v>
                </c:pt>
                <c:pt idx="5452">
                  <c:v>0.4052751</c:v>
                </c:pt>
                <c:pt idx="5454">
                  <c:v>0.4263675</c:v>
                </c:pt>
                <c:pt idx="5455">
                  <c:v>0.4926579</c:v>
                </c:pt>
                <c:pt idx="5457">
                  <c:v>0.357064</c:v>
                </c:pt>
                <c:pt idx="5458">
                  <c:v>0.3600772</c:v>
                </c:pt>
                <c:pt idx="5460">
                  <c:v>0.4263675</c:v>
                </c:pt>
                <c:pt idx="5461">
                  <c:v>0.4956711</c:v>
                </c:pt>
                <c:pt idx="5463">
                  <c:v>0.4293807</c:v>
                </c:pt>
                <c:pt idx="5464">
                  <c:v>0.4956711</c:v>
                </c:pt>
                <c:pt idx="5466">
                  <c:v>0.4263675</c:v>
                </c:pt>
                <c:pt idx="5467">
                  <c:v>0.4866315</c:v>
                </c:pt>
                <c:pt idx="5469">
                  <c:v>0.4474599</c:v>
                </c:pt>
                <c:pt idx="5470">
                  <c:v>0.4564995</c:v>
                </c:pt>
                <c:pt idx="5472">
                  <c:v>0.4263675</c:v>
                </c:pt>
                <c:pt idx="5473">
                  <c:v>0.4564995</c:v>
                </c:pt>
                <c:pt idx="5475">
                  <c:v>0.4052751</c:v>
                </c:pt>
                <c:pt idx="5476">
                  <c:v>0.4685523</c:v>
                </c:pt>
                <c:pt idx="5478">
                  <c:v>0.3962356</c:v>
                </c:pt>
                <c:pt idx="5479">
                  <c:v>0.4745787</c:v>
                </c:pt>
                <c:pt idx="5481">
                  <c:v>0.3841828</c:v>
                </c:pt>
                <c:pt idx="5482">
                  <c:v>0.4745787</c:v>
                </c:pt>
                <c:pt idx="5484">
                  <c:v>0.3751432</c:v>
                </c:pt>
                <c:pt idx="5485">
                  <c:v>0.4806051</c:v>
                </c:pt>
                <c:pt idx="5487">
                  <c:v>0.4052751</c:v>
                </c:pt>
                <c:pt idx="5488">
                  <c:v>0.4806051</c:v>
                </c:pt>
                <c:pt idx="5490">
                  <c:v>0.4233543</c:v>
                </c:pt>
                <c:pt idx="5491">
                  <c:v>0.4775919</c:v>
                </c:pt>
              </c:numCache>
            </c:numRef>
          </c:xVal>
          <c:yVal>
            <c:numRef>
              <c:f>'Map Fill'!$G$4618:$G$10109</c:f>
              <c:numCache>
                <c:formatCode>General</c:formatCode>
                <c:ptCount val="5492"/>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0.8986456</c:v>
                </c:pt>
                <c:pt idx="112">
                  <c:v>0.8986456</c:v>
                </c:pt>
                <c:pt idx="114">
                  <c:v>0.9167248</c:v>
                </c:pt>
                <c:pt idx="115">
                  <c:v>0.9167248</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-0.0776334</c:v>
                </c:pt>
                <c:pt idx="982">
                  <c:v>-0.0776334</c:v>
                </c:pt>
                <c:pt idx="984">
                  <c:v>-0.0595542</c:v>
                </c:pt>
                <c:pt idx="985">
                  <c:v>-0.0595542</c:v>
                </c:pt>
                <c:pt idx="987">
                  <c:v>-0.0414749</c:v>
                </c:pt>
                <c:pt idx="988">
                  <c:v>-0.0414749</c:v>
                </c:pt>
                <c:pt idx="990">
                  <c:v>-0.0233957</c:v>
                </c:pt>
                <c:pt idx="991">
                  <c:v>-0.0233957</c:v>
                </c:pt>
                <c:pt idx="993">
                  <c:v>-0.0053165</c:v>
                </c:pt>
                <c:pt idx="994">
                  <c:v>-0.0053165</c:v>
                </c:pt>
                <c:pt idx="996">
                  <c:v>0.0127628</c:v>
                </c:pt>
                <c:pt idx="997">
                  <c:v>0.0127628</c:v>
                </c:pt>
                <c:pt idx="999">
                  <c:v>0.030842</c:v>
                </c:pt>
                <c:pt idx="1000">
                  <c:v>0.030842</c:v>
                </c:pt>
                <c:pt idx="1002">
                  <c:v>0.0489213</c:v>
                </c:pt>
                <c:pt idx="1003">
                  <c:v>0.0489213</c:v>
                </c:pt>
                <c:pt idx="1005">
                  <c:v>0.0670005</c:v>
                </c:pt>
                <c:pt idx="1006">
                  <c:v>0.0670005</c:v>
                </c:pt>
                <c:pt idx="1008">
                  <c:v>0.0850797</c:v>
                </c:pt>
                <c:pt idx="1009">
                  <c:v>0.0850797</c:v>
                </c:pt>
                <c:pt idx="1011">
                  <c:v>0.103159</c:v>
                </c:pt>
                <c:pt idx="1012">
                  <c:v>0.103159</c:v>
                </c:pt>
                <c:pt idx="1014">
                  <c:v>0.1212382</c:v>
                </c:pt>
                <c:pt idx="1015">
                  <c:v>0.1212382</c:v>
                </c:pt>
                <c:pt idx="1017">
                  <c:v>0.1393175</c:v>
                </c:pt>
                <c:pt idx="1018">
                  <c:v>0.1393175</c:v>
                </c:pt>
                <c:pt idx="1020">
                  <c:v>0.1573967</c:v>
                </c:pt>
                <c:pt idx="1021">
                  <c:v>0.1573967</c:v>
                </c:pt>
                <c:pt idx="1023">
                  <c:v>0.1754759</c:v>
                </c:pt>
                <c:pt idx="1024">
                  <c:v>0.1754759</c:v>
                </c:pt>
                <c:pt idx="1026">
                  <c:v>0.1935552</c:v>
                </c:pt>
                <c:pt idx="1027">
                  <c:v>0.1935552</c:v>
                </c:pt>
                <c:pt idx="1029">
                  <c:v>0.2116344</c:v>
                </c:pt>
                <c:pt idx="1030">
                  <c:v>0.2116344</c:v>
                </c:pt>
                <c:pt idx="1032">
                  <c:v>0.2297137</c:v>
                </c:pt>
                <c:pt idx="1033">
                  <c:v>0.2297137</c:v>
                </c:pt>
                <c:pt idx="1035">
                  <c:v>0.2477929</c:v>
                </c:pt>
                <c:pt idx="1036">
                  <c:v>0.2477929</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0.030842</c:v>
                </c:pt>
                <c:pt idx="1498">
                  <c:v>0.030842</c:v>
                </c:pt>
                <c:pt idx="1500">
                  <c:v>0.030842</c:v>
                </c:pt>
                <c:pt idx="1501">
                  <c:v>0.030842</c:v>
                </c:pt>
                <c:pt idx="1503">
                  <c:v>0.0489213</c:v>
                </c:pt>
                <c:pt idx="1504">
                  <c:v>0.0489213</c:v>
                </c:pt>
                <c:pt idx="1506">
                  <c:v>0.0489213</c:v>
                </c:pt>
                <c:pt idx="1507">
                  <c:v>0.0489213</c:v>
                </c:pt>
                <c:pt idx="1509">
                  <c:v>0.0670005</c:v>
                </c:pt>
                <c:pt idx="1510">
                  <c:v>0.0670005</c:v>
                </c:pt>
                <c:pt idx="1512">
                  <c:v>0.0670005</c:v>
                </c:pt>
                <c:pt idx="1513">
                  <c:v>0.0670005</c:v>
                </c:pt>
                <c:pt idx="1515">
                  <c:v>0.0850797</c:v>
                </c:pt>
                <c:pt idx="1516">
                  <c:v>0.0850797</c:v>
                </c:pt>
                <c:pt idx="1518">
                  <c:v>0.0850797</c:v>
                </c:pt>
                <c:pt idx="1519">
                  <c:v>0.0850797</c:v>
                </c:pt>
                <c:pt idx="1521">
                  <c:v>0.0850797</c:v>
                </c:pt>
                <c:pt idx="1522">
                  <c:v>0.0850797</c:v>
                </c:pt>
                <c:pt idx="1524">
                  <c:v>0.0850797</c:v>
                </c:pt>
                <c:pt idx="1525">
                  <c:v>0.0850797</c:v>
                </c:pt>
                <c:pt idx="1527">
                  <c:v>0.103159</c:v>
                </c:pt>
                <c:pt idx="1528">
                  <c:v>0.103159</c:v>
                </c:pt>
                <c:pt idx="1530">
                  <c:v>0.103159</c:v>
                </c:pt>
                <c:pt idx="1531">
                  <c:v>0.103159</c:v>
                </c:pt>
                <c:pt idx="1533">
                  <c:v>0.1212382</c:v>
                </c:pt>
                <c:pt idx="1534">
                  <c:v>0.1212382</c:v>
                </c:pt>
                <c:pt idx="1536">
                  <c:v>0.1212382</c:v>
                </c:pt>
                <c:pt idx="1537">
                  <c:v>0.1212382</c:v>
                </c:pt>
                <c:pt idx="1539">
                  <c:v>0.1212382</c:v>
                </c:pt>
                <c:pt idx="1540">
                  <c:v>0.1212382</c:v>
                </c:pt>
                <c:pt idx="1542">
                  <c:v>0.1393175</c:v>
                </c:pt>
                <c:pt idx="1543">
                  <c:v>0.1393175</c:v>
                </c:pt>
                <c:pt idx="1545">
                  <c:v>0</c:v>
                </c:pt>
                <c:pt idx="1546">
                  <c:v>0</c:v>
                </c:pt>
                <c:pt idx="1548">
                  <c:v>0</c:v>
                </c:pt>
                <c:pt idx="1549">
                  <c:v>0</c:v>
                </c:pt>
                <c:pt idx="1551">
                  <c:v>1.079438</c:v>
                </c:pt>
                <c:pt idx="1552">
                  <c:v>1.079438</c:v>
                </c:pt>
                <c:pt idx="1554">
                  <c:v>1.079438</c:v>
                </c:pt>
                <c:pt idx="1555">
                  <c:v>1.079438</c:v>
                </c:pt>
                <c:pt idx="1557">
                  <c:v>1.0975172</c:v>
                </c:pt>
                <c:pt idx="1558">
                  <c:v>1.0975172</c:v>
                </c:pt>
                <c:pt idx="1560">
                  <c:v>1.1155964</c:v>
                </c:pt>
                <c:pt idx="1561">
                  <c:v>1.1155964</c:v>
                </c:pt>
                <c:pt idx="1563">
                  <c:v>1.1336757</c:v>
                </c:pt>
                <c:pt idx="1564">
                  <c:v>1.1336757</c:v>
                </c:pt>
                <c:pt idx="1566">
                  <c:v>1.1517549</c:v>
                </c:pt>
                <c:pt idx="1567">
                  <c:v>1.1517549</c:v>
                </c:pt>
                <c:pt idx="1569">
                  <c:v>1.1698342</c:v>
                </c:pt>
                <c:pt idx="1570">
                  <c:v>1.1698342</c:v>
                </c:pt>
                <c:pt idx="1572">
                  <c:v>1.1879134</c:v>
                </c:pt>
                <c:pt idx="1573">
                  <c:v>1.1879134</c:v>
                </c:pt>
                <c:pt idx="1575">
                  <c:v>1.2059926</c:v>
                </c:pt>
                <c:pt idx="1576">
                  <c:v>1.2059926</c:v>
                </c:pt>
                <c:pt idx="1578">
                  <c:v>1.2059926</c:v>
                </c:pt>
                <c:pt idx="1579">
                  <c:v>1.2059926</c:v>
                </c:pt>
                <c:pt idx="1581">
                  <c:v>1.2783096</c:v>
                </c:pt>
                <c:pt idx="1582">
                  <c:v>1.2783096</c:v>
                </c:pt>
                <c:pt idx="1584">
                  <c:v>1.2783096</c:v>
                </c:pt>
                <c:pt idx="1585">
                  <c:v>1.2783096</c:v>
                </c:pt>
                <c:pt idx="1587">
                  <c:v>-0.87312</c:v>
                </c:pt>
                <c:pt idx="1588">
                  <c:v>-0.87312</c:v>
                </c:pt>
                <c:pt idx="1590">
                  <c:v>-0.8550407</c:v>
                </c:pt>
                <c:pt idx="1591">
                  <c:v>-0.8550407</c:v>
                </c:pt>
                <c:pt idx="1593">
                  <c:v>-0.8369615</c:v>
                </c:pt>
                <c:pt idx="1594">
                  <c:v>-0.8369615</c:v>
                </c:pt>
                <c:pt idx="1596">
                  <c:v>-0.8188823</c:v>
                </c:pt>
                <c:pt idx="1597">
                  <c:v>-0.8188823</c:v>
                </c:pt>
                <c:pt idx="1599">
                  <c:v>-0.800803</c:v>
                </c:pt>
                <c:pt idx="1600">
                  <c:v>-0.800803</c:v>
                </c:pt>
                <c:pt idx="1602">
                  <c:v>-0.800803</c:v>
                </c:pt>
                <c:pt idx="1603">
                  <c:v>-0.800803</c:v>
                </c:pt>
                <c:pt idx="1605">
                  <c:v>-0.7827238</c:v>
                </c:pt>
                <c:pt idx="1606">
                  <c:v>-0.7827238</c:v>
                </c:pt>
                <c:pt idx="1608">
                  <c:v>-0.7646445</c:v>
                </c:pt>
                <c:pt idx="1609">
                  <c:v>-0.7646445</c:v>
                </c:pt>
                <c:pt idx="1611">
                  <c:v>-0.7465653</c:v>
                </c:pt>
                <c:pt idx="1612">
                  <c:v>-0.7465653</c:v>
                </c:pt>
                <c:pt idx="1614">
                  <c:v>-0.7284861</c:v>
                </c:pt>
                <c:pt idx="1615">
                  <c:v>-0.7284861</c:v>
                </c:pt>
                <c:pt idx="1617">
                  <c:v>-0.7104068</c:v>
                </c:pt>
                <c:pt idx="1618">
                  <c:v>-0.7104068</c:v>
                </c:pt>
                <c:pt idx="1620">
                  <c:v>-0.6923276</c:v>
                </c:pt>
                <c:pt idx="1621">
                  <c:v>-0.6923276</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0.1212382</c:v>
                </c:pt>
                <c:pt idx="1684">
                  <c:v>0.1212382</c:v>
                </c:pt>
                <c:pt idx="1686">
                  <c:v>0.1393175</c:v>
                </c:pt>
                <c:pt idx="1687">
                  <c:v>0.1393175</c:v>
                </c:pt>
                <c:pt idx="1689">
                  <c:v>0.1573967</c:v>
                </c:pt>
                <c:pt idx="1690">
                  <c:v>0.1573967</c:v>
                </c:pt>
                <c:pt idx="1692">
                  <c:v>0.1754759</c:v>
                </c:pt>
                <c:pt idx="1693">
                  <c:v>0.1754759</c:v>
                </c:pt>
                <c:pt idx="1695">
                  <c:v>0.1935552</c:v>
                </c:pt>
                <c:pt idx="1696">
                  <c:v>0.1935552</c:v>
                </c:pt>
                <c:pt idx="1698">
                  <c:v>0.2116344</c:v>
                </c:pt>
                <c:pt idx="1699">
                  <c:v>0.2116344</c:v>
                </c:pt>
                <c:pt idx="1701">
                  <c:v>0.2297137</c:v>
                </c:pt>
                <c:pt idx="1702">
                  <c:v>0.2297137</c:v>
                </c:pt>
                <c:pt idx="1704">
                  <c:v>0.2477929</c:v>
                </c:pt>
                <c:pt idx="1705">
                  <c:v>0.2477929</c:v>
                </c:pt>
                <c:pt idx="1707">
                  <c:v>0.2658721</c:v>
                </c:pt>
                <c:pt idx="1708">
                  <c:v>0.2658721</c:v>
                </c:pt>
                <c:pt idx="1710">
                  <c:v>0.2658721</c:v>
                </c:pt>
                <c:pt idx="1711">
                  <c:v>0.2658721</c:v>
                </c:pt>
                <c:pt idx="1713">
                  <c:v>0.2839514</c:v>
                </c:pt>
                <c:pt idx="1714">
                  <c:v>0.2839514</c:v>
                </c:pt>
                <c:pt idx="1716">
                  <c:v>0.3020306</c:v>
                </c:pt>
                <c:pt idx="1717">
                  <c:v>0.3020306</c:v>
                </c:pt>
                <c:pt idx="1719">
                  <c:v>0.3201099</c:v>
                </c:pt>
                <c:pt idx="1720">
                  <c:v>0.3201099</c:v>
                </c:pt>
                <c:pt idx="1722">
                  <c:v>0.3381891</c:v>
                </c:pt>
                <c:pt idx="1723">
                  <c:v>0.3381891</c:v>
                </c:pt>
                <c:pt idx="1725">
                  <c:v>0.3562683</c:v>
                </c:pt>
                <c:pt idx="1726">
                  <c:v>0.3562683</c:v>
                </c:pt>
                <c:pt idx="1728">
                  <c:v>0.3562683</c:v>
                </c:pt>
                <c:pt idx="1729">
                  <c:v>0.3562683</c:v>
                </c:pt>
                <c:pt idx="1731">
                  <c:v>0.3743476</c:v>
                </c:pt>
                <c:pt idx="1732">
                  <c:v>0.3743476</c:v>
                </c:pt>
                <c:pt idx="1734">
                  <c:v>0.3924268</c:v>
                </c:pt>
                <c:pt idx="1735">
                  <c:v>0.3924268</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numCache>
            </c:numRef>
          </c:yVal>
        </c:ser>
        <c:ser>
          <c:idx val="4"/>
          <c:order val="4"/>
          <c:tx>
            <c:v>Well above benchmark</c:v>
          </c:tx>
          <c:spPr>
            <a:ln cap="flat" w="38100">
              <a:solidFill>
                <a:srgbClr val="20558A"/>
              </a:solidFill>
            </a:ln>
          </c:spPr>
          <c:marker>
            <c:symbol val="none"/>
          </c:marker>
          <c:xVal>
            <c:numRef>
              <c:f>'Map Fill'!$A$4618:$A$10109</c:f>
              <c:numCache>
                <c:formatCode>General</c:formatCode>
                <c:ptCount val="5492"/>
                <c:pt idx="0">
                  <c:v>0.7517929</c:v>
                </c:pt>
                <c:pt idx="1">
                  <c:v>0.7969908999999999</c:v>
                </c:pt>
                <c:pt idx="3">
                  <c:v>0.7819249</c:v>
                </c:pt>
                <c:pt idx="4">
                  <c:v>0.8030173</c:v>
                </c:pt>
                <c:pt idx="6">
                  <c:v>0.7909645</c:v>
                </c:pt>
                <c:pt idx="7">
                  <c:v>0.8060305</c:v>
                </c:pt>
                <c:pt idx="9">
                  <c:v>-0.7909645</c:v>
                </c:pt>
                <c:pt idx="10">
                  <c:v>-0.7789117</c:v>
                </c:pt>
                <c:pt idx="12">
                  <c:v>-0.8241096999999999</c:v>
                </c:pt>
                <c:pt idx="13">
                  <c:v>-0.8150701</c:v>
                </c:pt>
                <c:pt idx="15">
                  <c:v>-0.8843736</c:v>
                </c:pt>
                <c:pt idx="16">
                  <c:v>-0.8452021</c:v>
                </c:pt>
                <c:pt idx="18">
                  <c:v>-0.905466</c:v>
                </c:pt>
                <c:pt idx="19">
                  <c:v>-0.8512285000000001</c:v>
                </c:pt>
                <c:pt idx="21">
                  <c:v>-0.9114924</c:v>
                </c:pt>
                <c:pt idx="22">
                  <c:v>-0.8421889</c:v>
                </c:pt>
                <c:pt idx="24">
                  <c:v>-0.9114924</c:v>
                </c:pt>
                <c:pt idx="25">
                  <c:v>-0.8331493</c:v>
                </c:pt>
                <c:pt idx="27">
                  <c:v>-0.9114924</c:v>
                </c:pt>
                <c:pt idx="28">
                  <c:v>-0.8512285000000001</c:v>
                </c:pt>
                <c:pt idx="30">
                  <c:v>-0.9175188</c:v>
                </c:pt>
                <c:pt idx="31">
                  <c:v>-0.8662945</c:v>
                </c:pt>
                <c:pt idx="33">
                  <c:v>-0.9175188</c:v>
                </c:pt>
                <c:pt idx="34">
                  <c:v>-0.8452021</c:v>
                </c:pt>
                <c:pt idx="36">
                  <c:v>-0.9325848</c:v>
                </c:pt>
                <c:pt idx="37">
                  <c:v>-0.8512285000000001</c:v>
                </c:pt>
                <c:pt idx="39">
                  <c:v>-0.9446376</c:v>
                </c:pt>
                <c:pt idx="40">
                  <c:v>-0.8331493</c:v>
                </c:pt>
                <c:pt idx="42">
                  <c:v>-0.9476508</c:v>
                </c:pt>
                <c:pt idx="43">
                  <c:v>-0.8602681</c:v>
                </c:pt>
                <c:pt idx="45">
                  <c:v>-0.9536772</c:v>
                </c:pt>
                <c:pt idx="46">
                  <c:v>-0.8271229</c:v>
                </c:pt>
                <c:pt idx="48">
                  <c:v>-0.9566904000000001</c:v>
                </c:pt>
                <c:pt idx="49">
                  <c:v>-0.8331493</c:v>
                </c:pt>
                <c:pt idx="51">
                  <c:v>-0.950664</c:v>
                </c:pt>
                <c:pt idx="52">
                  <c:v>-0.7879513</c:v>
                </c:pt>
                <c:pt idx="54">
                  <c:v>-0.9627168</c:v>
                </c:pt>
                <c:pt idx="55">
                  <c:v>-0.7758985</c:v>
                </c:pt>
                <c:pt idx="57">
                  <c:v>-0.9627168</c:v>
                </c:pt>
                <c:pt idx="58">
                  <c:v>-0.7758985</c:v>
                </c:pt>
                <c:pt idx="60">
                  <c:v>-0.9627168</c:v>
                </c:pt>
                <c:pt idx="61">
                  <c:v>-0.7849381</c:v>
                </c:pt>
                <c:pt idx="63">
                  <c:v>-0.9597036</c:v>
                </c:pt>
                <c:pt idx="64">
                  <c:v>-0.8060305</c:v>
                </c:pt>
                <c:pt idx="66">
                  <c:v>-0.96573</c:v>
                </c:pt>
                <c:pt idx="67">
                  <c:v>-0.8090437</c:v>
                </c:pt>
                <c:pt idx="69">
                  <c:v>-0.9747696</c:v>
                </c:pt>
                <c:pt idx="70">
                  <c:v>-0.8090437</c:v>
                </c:pt>
                <c:pt idx="72">
                  <c:v>-0.9838092000000001</c:v>
                </c:pt>
                <c:pt idx="73">
                  <c:v>-0.8120569</c:v>
                </c:pt>
                <c:pt idx="75">
                  <c:v>-0.980796</c:v>
                </c:pt>
                <c:pt idx="76">
                  <c:v>-0.8120569</c:v>
                </c:pt>
                <c:pt idx="78">
                  <c:v>-0.9838092000000001</c:v>
                </c:pt>
                <c:pt idx="79">
                  <c:v>-0.8030173</c:v>
                </c:pt>
                <c:pt idx="81">
                  <c:v>-0.9838092000000001</c:v>
                </c:pt>
                <c:pt idx="82">
                  <c:v>-0.7939777</c:v>
                </c:pt>
                <c:pt idx="84">
                  <c:v>-0.980796</c:v>
                </c:pt>
                <c:pt idx="85">
                  <c:v>-0.7789117</c:v>
                </c:pt>
                <c:pt idx="87">
                  <c:v>-0.9747696</c:v>
                </c:pt>
                <c:pt idx="88">
                  <c:v>-0.8331493</c:v>
                </c:pt>
                <c:pt idx="90">
                  <c:v>-0.7819249</c:v>
                </c:pt>
                <c:pt idx="91">
                  <c:v>-0.7668589</c:v>
                </c:pt>
                <c:pt idx="93">
                  <c:v>-0.9777828</c:v>
                </c:pt>
                <c:pt idx="94">
                  <c:v>-0.8271229</c:v>
                </c:pt>
                <c:pt idx="96">
                  <c:v>-0.7789117</c:v>
                </c:pt>
                <c:pt idx="97">
                  <c:v>-0.7758985</c:v>
                </c:pt>
                <c:pt idx="99">
                  <c:v>-0.980796</c:v>
                </c:pt>
                <c:pt idx="100">
                  <c:v>-0.8482153</c:v>
                </c:pt>
                <c:pt idx="102">
                  <c:v>-0.9687432</c:v>
                </c:pt>
                <c:pt idx="103">
                  <c:v>-0.8783473000000001</c:v>
                </c:pt>
                <c:pt idx="105">
                  <c:v>-0.9687432</c:v>
                </c:pt>
                <c:pt idx="106">
                  <c:v>-0.8964264</c:v>
                </c:pt>
                <c:pt idx="108">
                  <c:v>-0.9627168</c:v>
                </c:pt>
                <c:pt idx="109">
                  <c:v>-0.9536772</c:v>
                </c:pt>
                <c:pt idx="111">
                  <c:v>0.1220345</c:v>
                </c:pt>
                <c:pt idx="112">
                  <c:v>0.2064041</c:v>
                </c:pt>
                <c:pt idx="114">
                  <c:v>0.1672325</c:v>
                </c:pt>
                <c:pt idx="115">
                  <c:v>0.2094173</c:v>
                </c:pt>
                <c:pt idx="117">
                  <c:v>1.908861</c:v>
                </c:pt>
                <c:pt idx="118">
                  <c:v>1.938993</c:v>
                </c:pt>
                <c:pt idx="120">
                  <c:v>1.9148874</c:v>
                </c:pt>
                <c:pt idx="121">
                  <c:v>1.9570722</c:v>
                </c:pt>
                <c:pt idx="123">
                  <c:v>1.9148874</c:v>
                </c:pt>
                <c:pt idx="124">
                  <c:v>1.938993</c:v>
                </c:pt>
                <c:pt idx="126">
                  <c:v>1.9510458</c:v>
                </c:pt>
                <c:pt idx="127">
                  <c:v>1.9781646</c:v>
                </c:pt>
                <c:pt idx="129">
                  <c:v>1.8968082</c:v>
                </c:pt>
                <c:pt idx="130">
                  <c:v>2.0293889</c:v>
                </c:pt>
                <c:pt idx="132">
                  <c:v>1.9028346</c:v>
                </c:pt>
                <c:pt idx="133">
                  <c:v>2.0414417</c:v>
                </c:pt>
                <c:pt idx="135">
                  <c:v>1.893795</c:v>
                </c:pt>
                <c:pt idx="136">
                  <c:v>2.0595209</c:v>
                </c:pt>
                <c:pt idx="138">
                  <c:v>1.5924752</c:v>
                </c:pt>
                <c:pt idx="139">
                  <c:v>1.6436996</c:v>
                </c:pt>
                <c:pt idx="141">
                  <c:v>1.863663</c:v>
                </c:pt>
                <c:pt idx="142">
                  <c:v>1.8727026</c:v>
                </c:pt>
                <c:pt idx="144">
                  <c:v>1.893795</c:v>
                </c:pt>
                <c:pt idx="145">
                  <c:v>2.0776001</c:v>
                </c:pt>
                <c:pt idx="147">
                  <c:v>1.6015148</c:v>
                </c:pt>
                <c:pt idx="148">
                  <c:v>1.7160163</c:v>
                </c:pt>
                <c:pt idx="150">
                  <c:v>1.8666762</c:v>
                </c:pt>
                <c:pt idx="151">
                  <c:v>1.8998214</c:v>
                </c:pt>
                <c:pt idx="153">
                  <c:v>1.908861</c:v>
                </c:pt>
                <c:pt idx="154">
                  <c:v>2.0956793</c:v>
                </c:pt>
                <c:pt idx="156">
                  <c:v>1.6105544</c:v>
                </c:pt>
                <c:pt idx="157">
                  <c:v>1.7461483</c:v>
                </c:pt>
                <c:pt idx="159">
                  <c:v>1.863663</c:v>
                </c:pt>
                <c:pt idx="160">
                  <c:v>2.1197849</c:v>
                </c:pt>
                <c:pt idx="162">
                  <c:v>1.6165808</c:v>
                </c:pt>
                <c:pt idx="163">
                  <c:v>2.1348509</c:v>
                </c:pt>
                <c:pt idx="165">
                  <c:v>1.6165808</c:v>
                </c:pt>
                <c:pt idx="166">
                  <c:v>2.1469037</c:v>
                </c:pt>
                <c:pt idx="168">
                  <c:v>1.6226072</c:v>
                </c:pt>
                <c:pt idx="169">
                  <c:v>2.1589565</c:v>
                </c:pt>
                <c:pt idx="171">
                  <c:v>1.6226072</c:v>
                </c:pt>
                <c:pt idx="172">
                  <c:v>2.1710092</c:v>
                </c:pt>
                <c:pt idx="174">
                  <c:v>1.6226072</c:v>
                </c:pt>
                <c:pt idx="175">
                  <c:v>2.1770356</c:v>
                </c:pt>
                <c:pt idx="177">
                  <c:v>1.6226072</c:v>
                </c:pt>
                <c:pt idx="178">
                  <c:v>2.183062</c:v>
                </c:pt>
                <c:pt idx="180">
                  <c:v>1.6376732</c:v>
                </c:pt>
                <c:pt idx="181">
                  <c:v>2.1890884</c:v>
                </c:pt>
                <c:pt idx="183">
                  <c:v>1.63466</c:v>
                </c:pt>
                <c:pt idx="184">
                  <c:v>2.1890884</c:v>
                </c:pt>
                <c:pt idx="186">
                  <c:v>1.6376732</c:v>
                </c:pt>
                <c:pt idx="187">
                  <c:v>2.1800488</c:v>
                </c:pt>
                <c:pt idx="189">
                  <c:v>1.6467128</c:v>
                </c:pt>
                <c:pt idx="190">
                  <c:v>2.1800488</c:v>
                </c:pt>
                <c:pt idx="192">
                  <c:v>1.664792</c:v>
                </c:pt>
                <c:pt idx="193">
                  <c:v>2.167996</c:v>
                </c:pt>
                <c:pt idx="195">
                  <c:v>1.6888975</c:v>
                </c:pt>
                <c:pt idx="196">
                  <c:v>2.167996</c:v>
                </c:pt>
                <c:pt idx="198">
                  <c:v>1.7371087</c:v>
                </c:pt>
                <c:pt idx="199">
                  <c:v>2.1649828</c:v>
                </c:pt>
                <c:pt idx="201">
                  <c:v>1.7792935</c:v>
                </c:pt>
                <c:pt idx="202">
                  <c:v>2.1469037</c:v>
                </c:pt>
                <c:pt idx="204">
                  <c:v>1.7943595</c:v>
                </c:pt>
                <c:pt idx="205">
                  <c:v>2.1408773</c:v>
                </c:pt>
                <c:pt idx="207">
                  <c:v>1.8003859</c:v>
                </c:pt>
                <c:pt idx="208">
                  <c:v>2.0474681</c:v>
                </c:pt>
                <c:pt idx="210">
                  <c:v>2.0745869</c:v>
                </c:pt>
                <c:pt idx="211">
                  <c:v>2.1469037</c:v>
                </c:pt>
                <c:pt idx="213">
                  <c:v>1.8244915</c:v>
                </c:pt>
                <c:pt idx="214">
                  <c:v>2.0293889</c:v>
                </c:pt>
                <c:pt idx="216">
                  <c:v>2.0836265</c:v>
                </c:pt>
                <c:pt idx="217">
                  <c:v>2.1438905</c:v>
                </c:pt>
                <c:pt idx="219">
                  <c:v>1.8395575</c:v>
                </c:pt>
                <c:pt idx="220">
                  <c:v>2.0113097</c:v>
                </c:pt>
                <c:pt idx="222">
                  <c:v>2.0926661</c:v>
                </c:pt>
                <c:pt idx="223">
                  <c:v>2.1438905</c:v>
                </c:pt>
                <c:pt idx="225">
                  <c:v>1.8576366</c:v>
                </c:pt>
                <c:pt idx="226">
                  <c:v>1.893795</c:v>
                </c:pt>
                <c:pt idx="228">
                  <c:v>1.9179006</c:v>
                </c:pt>
                <c:pt idx="229">
                  <c:v>2.0052833</c:v>
                </c:pt>
                <c:pt idx="231">
                  <c:v>2.0986925</c:v>
                </c:pt>
                <c:pt idx="232">
                  <c:v>2.1438905</c:v>
                </c:pt>
                <c:pt idx="234">
                  <c:v>1.9269402</c:v>
                </c:pt>
                <c:pt idx="235">
                  <c:v>2.0173361</c:v>
                </c:pt>
                <c:pt idx="237">
                  <c:v>2.1017057</c:v>
                </c:pt>
                <c:pt idx="238">
                  <c:v>2.1288245</c:v>
                </c:pt>
                <c:pt idx="240">
                  <c:v>1.938993</c:v>
                </c:pt>
                <c:pt idx="241">
                  <c:v>2.0293889</c:v>
                </c:pt>
                <c:pt idx="243">
                  <c:v>2.1077321</c:v>
                </c:pt>
                <c:pt idx="244">
                  <c:v>2.1318377</c:v>
                </c:pt>
                <c:pt idx="246">
                  <c:v>1.9751514</c:v>
                </c:pt>
                <c:pt idx="247">
                  <c:v>1.9932306</c:v>
                </c:pt>
                <c:pt idx="249">
                  <c:v>2.1137585</c:v>
                </c:pt>
                <c:pt idx="250">
                  <c:v>2.1288245</c:v>
                </c:pt>
                <c:pt idx="252">
                  <c:v>2.1197849</c:v>
                </c:pt>
                <c:pt idx="253">
                  <c:v>2.1258113</c:v>
                </c:pt>
                <c:pt idx="255">
                  <c:v>-0.7397401</c:v>
                </c:pt>
                <c:pt idx="256">
                  <c:v>-0.7337137</c:v>
                </c:pt>
                <c:pt idx="258">
                  <c:v>-0.7427532999999999</c:v>
                </c:pt>
                <c:pt idx="259">
                  <c:v>-0.7307005</c:v>
                </c:pt>
                <c:pt idx="261">
                  <c:v>-0.7608325</c:v>
                </c:pt>
                <c:pt idx="262">
                  <c:v>-0.7156346</c:v>
                </c:pt>
                <c:pt idx="264">
                  <c:v>-0.7909645</c:v>
                </c:pt>
                <c:pt idx="265">
                  <c:v>-0.7096082</c:v>
                </c:pt>
                <c:pt idx="267">
                  <c:v>-0.8000041</c:v>
                </c:pt>
                <c:pt idx="268">
                  <c:v>-0.7035818</c:v>
                </c:pt>
                <c:pt idx="270">
                  <c:v>-0.7909645</c:v>
                </c:pt>
                <c:pt idx="271">
                  <c:v>-0.6915289999999999</c:v>
                </c:pt>
                <c:pt idx="273">
                  <c:v>-0.7758985</c:v>
                </c:pt>
                <c:pt idx="274">
                  <c:v>-0.6915289999999999</c:v>
                </c:pt>
                <c:pt idx="276">
                  <c:v>-0.7638457</c:v>
                </c:pt>
                <c:pt idx="277">
                  <c:v>-0.6945422</c:v>
                </c:pt>
                <c:pt idx="279">
                  <c:v>-0.7728853</c:v>
                </c:pt>
                <c:pt idx="280">
                  <c:v>-0.6945422</c:v>
                </c:pt>
                <c:pt idx="282">
                  <c:v>-0.7789117</c:v>
                </c:pt>
                <c:pt idx="283">
                  <c:v>-0.6824894</c:v>
                </c:pt>
                <c:pt idx="285">
                  <c:v>-0.7969908999999999</c:v>
                </c:pt>
                <c:pt idx="286">
                  <c:v>-0.6583838</c:v>
                </c:pt>
                <c:pt idx="288">
                  <c:v>-0.8030173</c:v>
                </c:pt>
                <c:pt idx="289">
                  <c:v>-0.6071594</c:v>
                </c:pt>
                <c:pt idx="291">
                  <c:v>-0.8391757</c:v>
                </c:pt>
                <c:pt idx="292">
                  <c:v>-0.5951066</c:v>
                </c:pt>
                <c:pt idx="294">
                  <c:v>-0.8421889</c:v>
                </c:pt>
                <c:pt idx="295">
                  <c:v>-0.5951066</c:v>
                </c:pt>
                <c:pt idx="297">
                  <c:v>-0.8452021</c:v>
                </c:pt>
                <c:pt idx="298">
                  <c:v>-0.5890802000000001</c:v>
                </c:pt>
                <c:pt idx="300">
                  <c:v>-0.8452021</c:v>
                </c:pt>
                <c:pt idx="301">
                  <c:v>-0.5830538</c:v>
                </c:pt>
                <c:pt idx="303">
                  <c:v>-0.8421889</c:v>
                </c:pt>
                <c:pt idx="304">
                  <c:v>-0.5830538</c:v>
                </c:pt>
                <c:pt idx="306">
                  <c:v>-0.8542417</c:v>
                </c:pt>
                <c:pt idx="307">
                  <c:v>-0.5770274</c:v>
                </c:pt>
                <c:pt idx="309">
                  <c:v>-0.8572549</c:v>
                </c:pt>
                <c:pt idx="310">
                  <c:v>-0.5770274</c:v>
                </c:pt>
                <c:pt idx="312">
                  <c:v>-0.8904</c:v>
                </c:pt>
                <c:pt idx="313">
                  <c:v>-0.5770274</c:v>
                </c:pt>
                <c:pt idx="315">
                  <c:v>-0.8904</c:v>
                </c:pt>
                <c:pt idx="316">
                  <c:v>-0.5770274</c:v>
                </c:pt>
                <c:pt idx="318">
                  <c:v>-0.8964264</c:v>
                </c:pt>
                <c:pt idx="319">
                  <c:v>-0.5800406</c:v>
                </c:pt>
                <c:pt idx="321">
                  <c:v>-0.935598</c:v>
                </c:pt>
                <c:pt idx="322">
                  <c:v>-0.571001</c:v>
                </c:pt>
                <c:pt idx="324">
                  <c:v>-0.96573</c:v>
                </c:pt>
                <c:pt idx="325">
                  <c:v>-0.5589483</c:v>
                </c:pt>
                <c:pt idx="327">
                  <c:v>-1.0500995</c:v>
                </c:pt>
                <c:pt idx="328">
                  <c:v>-1.0410599</c:v>
                </c:pt>
                <c:pt idx="330">
                  <c:v>-1.0290072</c:v>
                </c:pt>
                <c:pt idx="331">
                  <c:v>-1.0199676</c:v>
                </c:pt>
                <c:pt idx="333">
                  <c:v>-0.9717564</c:v>
                </c:pt>
                <c:pt idx="334">
                  <c:v>-0.5529219</c:v>
                </c:pt>
                <c:pt idx="336">
                  <c:v>-1.0500995</c:v>
                </c:pt>
                <c:pt idx="337">
                  <c:v>-0.9988752</c:v>
                </c:pt>
                <c:pt idx="339">
                  <c:v>-0.9747696</c:v>
                </c:pt>
                <c:pt idx="340">
                  <c:v>-0.5408691</c:v>
                </c:pt>
                <c:pt idx="342">
                  <c:v>-1.0922843</c:v>
                </c:pt>
                <c:pt idx="343">
                  <c:v>-0.5288163</c:v>
                </c:pt>
                <c:pt idx="345">
                  <c:v>-1.1013239</c:v>
                </c:pt>
                <c:pt idx="346">
                  <c:v>-0.5258031</c:v>
                </c:pt>
                <c:pt idx="348">
                  <c:v>-1.1043371</c:v>
                </c:pt>
                <c:pt idx="349">
                  <c:v>-0.5227899</c:v>
                </c:pt>
                <c:pt idx="351">
                  <c:v>-1.0952975</c:v>
                </c:pt>
                <c:pt idx="352">
                  <c:v>-0.5258031</c:v>
                </c:pt>
                <c:pt idx="354">
                  <c:v>-1.0922843</c:v>
                </c:pt>
                <c:pt idx="355">
                  <c:v>-0.5288163</c:v>
                </c:pt>
                <c:pt idx="357">
                  <c:v>-1.0802315</c:v>
                </c:pt>
                <c:pt idx="358">
                  <c:v>-0.5619614000000001</c:v>
                </c:pt>
                <c:pt idx="360">
                  <c:v>-1.0470863</c:v>
                </c:pt>
                <c:pt idx="361">
                  <c:v>-0.5770274</c:v>
                </c:pt>
                <c:pt idx="363">
                  <c:v>-1.0440731</c:v>
                </c:pt>
                <c:pt idx="364">
                  <c:v>-0.601133</c:v>
                </c:pt>
                <c:pt idx="366">
                  <c:v>-1.0440731</c:v>
                </c:pt>
                <c:pt idx="367">
                  <c:v>-0.6704366</c:v>
                </c:pt>
                <c:pt idx="369">
                  <c:v>-1.0410599</c:v>
                </c:pt>
                <c:pt idx="370">
                  <c:v>-0.6915289999999999</c:v>
                </c:pt>
                <c:pt idx="372">
                  <c:v>-1.0500995</c:v>
                </c:pt>
                <c:pt idx="373">
                  <c:v>-0.7337137</c:v>
                </c:pt>
                <c:pt idx="375">
                  <c:v>-1.0470863</c:v>
                </c:pt>
                <c:pt idx="376">
                  <c:v>-0.7578193</c:v>
                </c:pt>
                <c:pt idx="378">
                  <c:v>-1.0470863</c:v>
                </c:pt>
                <c:pt idx="379">
                  <c:v>-1.010928</c:v>
                </c:pt>
                <c:pt idx="381">
                  <c:v>-0.9627168</c:v>
                </c:pt>
                <c:pt idx="382">
                  <c:v>-0.8934132</c:v>
                </c:pt>
                <c:pt idx="384">
                  <c:v>-0.8723209</c:v>
                </c:pt>
                <c:pt idx="385">
                  <c:v>-0.7517929</c:v>
                </c:pt>
                <c:pt idx="387">
                  <c:v>-0.9536772</c:v>
                </c:pt>
                <c:pt idx="388">
                  <c:v>-0.8994396</c:v>
                </c:pt>
                <c:pt idx="390">
                  <c:v>-0.8391757</c:v>
                </c:pt>
                <c:pt idx="391">
                  <c:v>-0.8241096999999999</c:v>
                </c:pt>
                <c:pt idx="393">
                  <c:v>-0.7909645</c:v>
                </c:pt>
                <c:pt idx="394">
                  <c:v>-0.7638457</c:v>
                </c:pt>
                <c:pt idx="396">
                  <c:v>-0.96573</c:v>
                </c:pt>
                <c:pt idx="397">
                  <c:v>-0.9024528000000001</c:v>
                </c:pt>
                <c:pt idx="399">
                  <c:v>-0.7819249</c:v>
                </c:pt>
                <c:pt idx="400">
                  <c:v>-0.7668589</c:v>
                </c:pt>
                <c:pt idx="402">
                  <c:v>-0.9295716000000001</c:v>
                </c:pt>
                <c:pt idx="403">
                  <c:v>-0.8964264</c:v>
                </c:pt>
                <c:pt idx="405">
                  <c:v>-0.9084792</c:v>
                </c:pt>
                <c:pt idx="406">
                  <c:v>-0.9024528000000001</c:v>
                </c:pt>
                <c:pt idx="408">
                  <c:v>-1.0922843</c:v>
                </c:pt>
                <c:pt idx="409">
                  <c:v>-1.0802315</c:v>
                </c:pt>
                <c:pt idx="411">
                  <c:v>-1.0772183</c:v>
                </c:pt>
                <c:pt idx="412">
                  <c:v>-1.0320204</c:v>
                </c:pt>
                <c:pt idx="414">
                  <c:v>-1.0651655</c:v>
                </c:pt>
                <c:pt idx="415">
                  <c:v>-0.9928488</c:v>
                </c:pt>
                <c:pt idx="417">
                  <c:v>-0.8572549</c:v>
                </c:pt>
                <c:pt idx="418">
                  <c:v>-0.8391757</c:v>
                </c:pt>
                <c:pt idx="420">
                  <c:v>-1.0621523</c:v>
                </c:pt>
                <c:pt idx="421">
                  <c:v>-0.920532</c:v>
                </c:pt>
                <c:pt idx="423">
                  <c:v>-0.8331493</c:v>
                </c:pt>
                <c:pt idx="424">
                  <c:v>-0.7939777</c:v>
                </c:pt>
                <c:pt idx="426">
                  <c:v>-1.0711919</c:v>
                </c:pt>
                <c:pt idx="427">
                  <c:v>-0.8964264</c:v>
                </c:pt>
                <c:pt idx="429">
                  <c:v>-0.8632813</c:v>
                </c:pt>
                <c:pt idx="430">
                  <c:v>-0.8241096999999999</c:v>
                </c:pt>
                <c:pt idx="432">
                  <c:v>-0.8120569</c:v>
                </c:pt>
                <c:pt idx="433">
                  <c:v>-0.7969908999999999</c:v>
                </c:pt>
                <c:pt idx="435">
                  <c:v>-0.7789117</c:v>
                </c:pt>
                <c:pt idx="436">
                  <c:v>-0.7728853</c:v>
                </c:pt>
                <c:pt idx="438">
                  <c:v>-1.0862579</c:v>
                </c:pt>
                <c:pt idx="439">
                  <c:v>-0.8934132</c:v>
                </c:pt>
                <c:pt idx="441">
                  <c:v>-0.8843736</c:v>
                </c:pt>
                <c:pt idx="442">
                  <c:v>-0.8813604</c:v>
                </c:pt>
                <c:pt idx="444">
                  <c:v>-0.8723209</c:v>
                </c:pt>
                <c:pt idx="445">
                  <c:v>-0.8241096999999999</c:v>
                </c:pt>
                <c:pt idx="447">
                  <c:v>-0.7005686</c:v>
                </c:pt>
                <c:pt idx="448">
                  <c:v>-0.6945422</c:v>
                </c:pt>
                <c:pt idx="450">
                  <c:v>-0.6824894</c:v>
                </c:pt>
                <c:pt idx="451">
                  <c:v>-0.6704366</c:v>
                </c:pt>
                <c:pt idx="453">
                  <c:v>-1.55933</c:v>
                </c:pt>
                <c:pt idx="454">
                  <c:v>-1.5563168</c:v>
                </c:pt>
                <c:pt idx="456">
                  <c:v>-1.1615879</c:v>
                </c:pt>
                <c:pt idx="457">
                  <c:v>-0.8693077</c:v>
                </c:pt>
                <c:pt idx="459">
                  <c:v>-0.8572549</c:v>
                </c:pt>
                <c:pt idx="460">
                  <c:v>-0.8120569</c:v>
                </c:pt>
                <c:pt idx="462">
                  <c:v>-0.7397401</c:v>
                </c:pt>
                <c:pt idx="463">
                  <c:v>-0.6674234</c:v>
                </c:pt>
                <c:pt idx="465">
                  <c:v>-1.5774092</c:v>
                </c:pt>
                <c:pt idx="466">
                  <c:v>-1.5563168</c:v>
                </c:pt>
                <c:pt idx="468">
                  <c:v>-1.544264</c:v>
                </c:pt>
                <c:pt idx="469">
                  <c:v>-0.8361625</c:v>
                </c:pt>
                <c:pt idx="471">
                  <c:v>-0.7939777</c:v>
                </c:pt>
                <c:pt idx="472">
                  <c:v>-0.7789117</c:v>
                </c:pt>
                <c:pt idx="474">
                  <c:v>-0.7216609</c:v>
                </c:pt>
                <c:pt idx="475">
                  <c:v>-0.6945422</c:v>
                </c:pt>
                <c:pt idx="477">
                  <c:v>-1.5653564</c:v>
                </c:pt>
                <c:pt idx="478">
                  <c:v>-0.7337137</c:v>
                </c:pt>
                <c:pt idx="480">
                  <c:v>-0.706595</c:v>
                </c:pt>
                <c:pt idx="481">
                  <c:v>-0.6945422</c:v>
                </c:pt>
                <c:pt idx="483">
                  <c:v>-1.5623432</c:v>
                </c:pt>
                <c:pt idx="484">
                  <c:v>-0.9898356</c:v>
                </c:pt>
                <c:pt idx="486">
                  <c:v>-0.9627168</c:v>
                </c:pt>
                <c:pt idx="487">
                  <c:v>-0.6885158</c:v>
                </c:pt>
                <c:pt idx="489">
                  <c:v>-1.6015148</c:v>
                </c:pt>
                <c:pt idx="490">
                  <c:v>-1.5985016</c:v>
                </c:pt>
                <c:pt idx="492">
                  <c:v>-1.55933</c:v>
                </c:pt>
                <c:pt idx="493">
                  <c:v>-0.9928488</c:v>
                </c:pt>
                <c:pt idx="495">
                  <c:v>-0.950664</c:v>
                </c:pt>
                <c:pt idx="496">
                  <c:v>-0.676463</c:v>
                </c:pt>
                <c:pt idx="498">
                  <c:v>-1.55933</c:v>
                </c:pt>
                <c:pt idx="499">
                  <c:v>-0.9868224</c:v>
                </c:pt>
                <c:pt idx="501">
                  <c:v>-0.9476508</c:v>
                </c:pt>
                <c:pt idx="502">
                  <c:v>-0.6855026</c:v>
                </c:pt>
                <c:pt idx="504">
                  <c:v>-1.5352244</c:v>
                </c:pt>
                <c:pt idx="505">
                  <c:v>-1.0139412</c:v>
                </c:pt>
                <c:pt idx="507">
                  <c:v>-0.9175188</c:v>
                </c:pt>
                <c:pt idx="508">
                  <c:v>-0.7126214</c:v>
                </c:pt>
                <c:pt idx="510">
                  <c:v>-1.5412508</c:v>
                </c:pt>
                <c:pt idx="511">
                  <c:v>-1.0380468</c:v>
                </c:pt>
                <c:pt idx="513">
                  <c:v>-0.8934132</c:v>
                </c:pt>
                <c:pt idx="514">
                  <c:v>-0.7216609</c:v>
                </c:pt>
                <c:pt idx="516">
                  <c:v>-1.5352244</c:v>
                </c:pt>
                <c:pt idx="517">
                  <c:v>-1.0742051</c:v>
                </c:pt>
                <c:pt idx="519">
                  <c:v>-0.8904</c:v>
                </c:pt>
                <c:pt idx="520">
                  <c:v>-0.7216609</c:v>
                </c:pt>
                <c:pt idx="522">
                  <c:v>-1.5713828</c:v>
                </c:pt>
                <c:pt idx="523">
                  <c:v>-1.55933</c:v>
                </c:pt>
                <c:pt idx="525">
                  <c:v>-1.5382376</c:v>
                </c:pt>
                <c:pt idx="526">
                  <c:v>-1.0802315</c:v>
                </c:pt>
                <c:pt idx="528">
                  <c:v>-0.8873868</c:v>
                </c:pt>
                <c:pt idx="529">
                  <c:v>-0.7939777</c:v>
                </c:pt>
                <c:pt idx="531">
                  <c:v>-0.7487797</c:v>
                </c:pt>
                <c:pt idx="532">
                  <c:v>-0.7276873</c:v>
                </c:pt>
                <c:pt idx="534">
                  <c:v>-1.5834356</c:v>
                </c:pt>
                <c:pt idx="535">
                  <c:v>-1.0621523</c:v>
                </c:pt>
                <c:pt idx="537">
                  <c:v>-0.8723209</c:v>
                </c:pt>
                <c:pt idx="538">
                  <c:v>-0.7849381</c:v>
                </c:pt>
                <c:pt idx="540">
                  <c:v>-1.5623432</c:v>
                </c:pt>
                <c:pt idx="541">
                  <c:v>-1.0350336</c:v>
                </c:pt>
                <c:pt idx="543">
                  <c:v>-0.8904</c:v>
                </c:pt>
                <c:pt idx="544">
                  <c:v>-0.8813604</c:v>
                </c:pt>
                <c:pt idx="546">
                  <c:v>-0.8632813</c:v>
                </c:pt>
                <c:pt idx="547">
                  <c:v>-0.8090437</c:v>
                </c:pt>
                <c:pt idx="549">
                  <c:v>-0.7427532999999999</c:v>
                </c:pt>
                <c:pt idx="550">
                  <c:v>-0.7367269</c:v>
                </c:pt>
                <c:pt idx="552">
                  <c:v>-1.5382376</c:v>
                </c:pt>
                <c:pt idx="553">
                  <c:v>-0.9928488</c:v>
                </c:pt>
                <c:pt idx="555">
                  <c:v>-0.935598</c:v>
                </c:pt>
                <c:pt idx="556">
                  <c:v>-0.9235452</c:v>
                </c:pt>
                <c:pt idx="558">
                  <c:v>-0.8904</c:v>
                </c:pt>
                <c:pt idx="559">
                  <c:v>-0.8843736</c:v>
                </c:pt>
                <c:pt idx="561">
                  <c:v>-0.7879513</c:v>
                </c:pt>
                <c:pt idx="562">
                  <c:v>-0.7487797</c:v>
                </c:pt>
                <c:pt idx="564">
                  <c:v>-0.7427532999999999</c:v>
                </c:pt>
                <c:pt idx="565">
                  <c:v>-0.7096082</c:v>
                </c:pt>
                <c:pt idx="567">
                  <c:v>-1.5141321</c:v>
                </c:pt>
                <c:pt idx="568">
                  <c:v>-0.9386112</c:v>
                </c:pt>
                <c:pt idx="570">
                  <c:v>-0.9265584</c:v>
                </c:pt>
                <c:pt idx="571">
                  <c:v>-0.8994396</c:v>
                </c:pt>
                <c:pt idx="573">
                  <c:v>-0.8391757</c:v>
                </c:pt>
                <c:pt idx="574">
                  <c:v>-0.7186477999999999</c:v>
                </c:pt>
                <c:pt idx="576">
                  <c:v>-1.4900265</c:v>
                </c:pt>
                <c:pt idx="577">
                  <c:v>-0.8813604</c:v>
                </c:pt>
                <c:pt idx="579">
                  <c:v>-0.7789117</c:v>
                </c:pt>
                <c:pt idx="580">
                  <c:v>-0.6583838</c:v>
                </c:pt>
                <c:pt idx="582">
                  <c:v>-1.4659209</c:v>
                </c:pt>
                <c:pt idx="583">
                  <c:v>-1.1947331</c:v>
                </c:pt>
                <c:pt idx="585">
                  <c:v>-1.1254295</c:v>
                </c:pt>
                <c:pt idx="586">
                  <c:v>-1.0892711</c:v>
                </c:pt>
                <c:pt idx="588">
                  <c:v>-1.0229808</c:v>
                </c:pt>
                <c:pt idx="589">
                  <c:v>-1.0018884</c:v>
                </c:pt>
                <c:pt idx="591">
                  <c:v>-0.9838092000000001</c:v>
                </c:pt>
                <c:pt idx="592">
                  <c:v>-0.920532</c:v>
                </c:pt>
                <c:pt idx="594">
                  <c:v>-0.8934132</c:v>
                </c:pt>
                <c:pt idx="595">
                  <c:v>-0.8542417</c:v>
                </c:pt>
                <c:pt idx="597">
                  <c:v>-0.7969908999999999</c:v>
                </c:pt>
                <c:pt idx="598">
                  <c:v>-0.7879513</c:v>
                </c:pt>
                <c:pt idx="600">
                  <c:v>-0.7638457</c:v>
                </c:pt>
                <c:pt idx="601">
                  <c:v>-0.6945422</c:v>
                </c:pt>
                <c:pt idx="603">
                  <c:v>-1.345393</c:v>
                </c:pt>
                <c:pt idx="604">
                  <c:v>-1.3212874</c:v>
                </c:pt>
                <c:pt idx="606">
                  <c:v>-1.315261</c:v>
                </c:pt>
                <c:pt idx="607">
                  <c:v>-1.2941686</c:v>
                </c:pt>
                <c:pt idx="609">
                  <c:v>-1.2760894</c:v>
                </c:pt>
                <c:pt idx="610">
                  <c:v>-1.2730762</c:v>
                </c:pt>
                <c:pt idx="612">
                  <c:v>-1.1947331</c:v>
                </c:pt>
                <c:pt idx="613">
                  <c:v>-1.0350336</c:v>
                </c:pt>
                <c:pt idx="615">
                  <c:v>-1.0079148</c:v>
                </c:pt>
                <c:pt idx="616">
                  <c:v>-0.9928488</c:v>
                </c:pt>
                <c:pt idx="618">
                  <c:v>-0.9777828</c:v>
                </c:pt>
                <c:pt idx="619">
                  <c:v>-0.9416244</c:v>
                </c:pt>
                <c:pt idx="621">
                  <c:v>-0.8723209</c:v>
                </c:pt>
                <c:pt idx="622">
                  <c:v>-0.8693077</c:v>
                </c:pt>
                <c:pt idx="624">
                  <c:v>-0.8482153</c:v>
                </c:pt>
                <c:pt idx="625">
                  <c:v>-0.8150701</c:v>
                </c:pt>
                <c:pt idx="627">
                  <c:v>-0.7969908999999999</c:v>
                </c:pt>
                <c:pt idx="628">
                  <c:v>-0.6915289999999999</c:v>
                </c:pt>
                <c:pt idx="630">
                  <c:v>-1.2519838</c:v>
                </c:pt>
                <c:pt idx="631">
                  <c:v>-1.209799</c:v>
                </c:pt>
                <c:pt idx="633">
                  <c:v>-1.1947331</c:v>
                </c:pt>
                <c:pt idx="634">
                  <c:v>-1.0531127</c:v>
                </c:pt>
                <c:pt idx="636">
                  <c:v>-0.9988752</c:v>
                </c:pt>
                <c:pt idx="637">
                  <c:v>-0.9717564</c:v>
                </c:pt>
                <c:pt idx="639">
                  <c:v>-0.9566904000000001</c:v>
                </c:pt>
                <c:pt idx="640">
                  <c:v>-0.9416244</c:v>
                </c:pt>
                <c:pt idx="642">
                  <c:v>-0.9024528000000001</c:v>
                </c:pt>
                <c:pt idx="643">
                  <c:v>-0.7457665</c:v>
                </c:pt>
                <c:pt idx="645">
                  <c:v>-1.2158254</c:v>
                </c:pt>
                <c:pt idx="646">
                  <c:v>-1.1404955</c:v>
                </c:pt>
                <c:pt idx="648">
                  <c:v>-0.9898356</c:v>
                </c:pt>
                <c:pt idx="649">
                  <c:v>-0.9777828</c:v>
                </c:pt>
                <c:pt idx="651">
                  <c:v>-0.9687432</c:v>
                </c:pt>
                <c:pt idx="652">
                  <c:v>-0.9566904000000001</c:v>
                </c:pt>
                <c:pt idx="654">
                  <c:v>-0.9386112</c:v>
                </c:pt>
                <c:pt idx="655">
                  <c:v>-0.8934132</c:v>
                </c:pt>
                <c:pt idx="657">
                  <c:v>-0.8572549</c:v>
                </c:pt>
                <c:pt idx="658">
                  <c:v>-0.8452021</c:v>
                </c:pt>
                <c:pt idx="660">
                  <c:v>-0.8120569</c:v>
                </c:pt>
                <c:pt idx="661">
                  <c:v>-0.8090437</c:v>
                </c:pt>
                <c:pt idx="663">
                  <c:v>-0.7939777</c:v>
                </c:pt>
                <c:pt idx="664">
                  <c:v>-0.7698720999999999</c:v>
                </c:pt>
                <c:pt idx="666">
                  <c:v>-1.1224163</c:v>
                </c:pt>
                <c:pt idx="667">
                  <c:v>-1.0772183</c:v>
                </c:pt>
                <c:pt idx="669">
                  <c:v>-1.0531127</c:v>
                </c:pt>
                <c:pt idx="670">
                  <c:v>-1.0199676</c:v>
                </c:pt>
                <c:pt idx="672">
                  <c:v>-0.9838092000000001</c:v>
                </c:pt>
                <c:pt idx="673">
                  <c:v>-0.9416244</c:v>
                </c:pt>
                <c:pt idx="675">
                  <c:v>-0.8904</c:v>
                </c:pt>
                <c:pt idx="676">
                  <c:v>-0.8662945</c:v>
                </c:pt>
                <c:pt idx="678">
                  <c:v>-0.9868224</c:v>
                </c:pt>
                <c:pt idx="679">
                  <c:v>-0.9416244</c:v>
                </c:pt>
                <c:pt idx="681">
                  <c:v>-0.9235452</c:v>
                </c:pt>
                <c:pt idx="682">
                  <c:v>-0.8994396</c:v>
                </c:pt>
                <c:pt idx="684">
                  <c:v>-0.8723209</c:v>
                </c:pt>
                <c:pt idx="685">
                  <c:v>-0.8361625</c:v>
                </c:pt>
                <c:pt idx="687">
                  <c:v>-0.8241096999999999</c:v>
                </c:pt>
                <c:pt idx="688">
                  <c:v>-0.7126214</c:v>
                </c:pt>
                <c:pt idx="690">
                  <c:v>-0.8361625</c:v>
                </c:pt>
                <c:pt idx="691">
                  <c:v>-0.6222254</c:v>
                </c:pt>
                <c:pt idx="693">
                  <c:v>0.0858761</c:v>
                </c:pt>
                <c:pt idx="694">
                  <c:v>0.1129949</c:v>
                </c:pt>
                <c:pt idx="696">
                  <c:v>0.0858761</c:v>
                </c:pt>
                <c:pt idx="697">
                  <c:v>0.1190213</c:v>
                </c:pt>
                <c:pt idx="699">
                  <c:v>-0.8452021</c:v>
                </c:pt>
                <c:pt idx="700">
                  <c:v>-0.7969908999999999</c:v>
                </c:pt>
                <c:pt idx="702">
                  <c:v>-0.8813604</c:v>
                </c:pt>
                <c:pt idx="703">
                  <c:v>-0.8693077</c:v>
                </c:pt>
                <c:pt idx="705">
                  <c:v>-0.8602681</c:v>
                </c:pt>
                <c:pt idx="706">
                  <c:v>-0.8542417</c:v>
                </c:pt>
                <c:pt idx="708">
                  <c:v>-0.8482153</c:v>
                </c:pt>
                <c:pt idx="709">
                  <c:v>-0.8271229</c:v>
                </c:pt>
                <c:pt idx="711">
                  <c:v>-0.8994396</c:v>
                </c:pt>
                <c:pt idx="712">
                  <c:v>-0.8512285000000001</c:v>
                </c:pt>
                <c:pt idx="714">
                  <c:v>-0.8421889</c:v>
                </c:pt>
                <c:pt idx="715">
                  <c:v>-0.8391757</c:v>
                </c:pt>
                <c:pt idx="717">
                  <c:v>-0.920532</c:v>
                </c:pt>
                <c:pt idx="718">
                  <c:v>-0.8873868</c:v>
                </c:pt>
                <c:pt idx="720">
                  <c:v>-0.9325848</c:v>
                </c:pt>
                <c:pt idx="721">
                  <c:v>-0.9084792</c:v>
                </c:pt>
                <c:pt idx="723">
                  <c:v>-0.9416244</c:v>
                </c:pt>
                <c:pt idx="724">
                  <c:v>-0.9145056</c:v>
                </c:pt>
                <c:pt idx="726">
                  <c:v>-0.9476508</c:v>
                </c:pt>
                <c:pt idx="727">
                  <c:v>-0.9145056</c:v>
                </c:pt>
                <c:pt idx="729">
                  <c:v>-0.9446376</c:v>
                </c:pt>
                <c:pt idx="730">
                  <c:v>-0.9145056</c:v>
                </c:pt>
                <c:pt idx="732">
                  <c:v>-0.9566904000000001</c:v>
                </c:pt>
                <c:pt idx="733">
                  <c:v>-0.920532</c:v>
                </c:pt>
                <c:pt idx="735">
                  <c:v>-0.9597036</c:v>
                </c:pt>
                <c:pt idx="736">
                  <c:v>-0.920532</c:v>
                </c:pt>
                <c:pt idx="738">
                  <c:v>-0.9476508</c:v>
                </c:pt>
                <c:pt idx="739">
                  <c:v>-0.935598</c:v>
                </c:pt>
                <c:pt idx="741">
                  <c:v>-0.9717564</c:v>
                </c:pt>
                <c:pt idx="742">
                  <c:v>-0.96573</c:v>
                </c:pt>
                <c:pt idx="744">
                  <c:v>-0.9536772</c:v>
                </c:pt>
                <c:pt idx="745">
                  <c:v>-0.9476508</c:v>
                </c:pt>
                <c:pt idx="747">
                  <c:v>-0.9747696</c:v>
                </c:pt>
                <c:pt idx="748">
                  <c:v>-0.950664</c:v>
                </c:pt>
                <c:pt idx="750">
                  <c:v>-0.9777828</c:v>
                </c:pt>
                <c:pt idx="751">
                  <c:v>-0.9566904000000001</c:v>
                </c:pt>
                <c:pt idx="753">
                  <c:v>-0.9777828</c:v>
                </c:pt>
                <c:pt idx="754">
                  <c:v>-0.9597036</c:v>
                </c:pt>
                <c:pt idx="756">
                  <c:v>-0.9868224</c:v>
                </c:pt>
                <c:pt idx="757">
                  <c:v>-0.9536772</c:v>
                </c:pt>
                <c:pt idx="759">
                  <c:v>-0.995862</c:v>
                </c:pt>
                <c:pt idx="760">
                  <c:v>-0.96573</c:v>
                </c:pt>
                <c:pt idx="762">
                  <c:v>-0.9898356</c:v>
                </c:pt>
                <c:pt idx="763">
                  <c:v>-0.96573</c:v>
                </c:pt>
                <c:pt idx="765">
                  <c:v>-0.9898356</c:v>
                </c:pt>
                <c:pt idx="766">
                  <c:v>-0.96573</c:v>
                </c:pt>
                <c:pt idx="768">
                  <c:v>-0.9898356</c:v>
                </c:pt>
                <c:pt idx="769">
                  <c:v>-0.9627168</c:v>
                </c:pt>
                <c:pt idx="771">
                  <c:v>-0.9898356</c:v>
                </c:pt>
                <c:pt idx="772">
                  <c:v>-0.9687432</c:v>
                </c:pt>
                <c:pt idx="774">
                  <c:v>-0.9928488</c:v>
                </c:pt>
                <c:pt idx="775">
                  <c:v>-0.9777828</c:v>
                </c:pt>
                <c:pt idx="777">
                  <c:v>-0.9988752</c:v>
                </c:pt>
                <c:pt idx="778">
                  <c:v>-0.9868224</c:v>
                </c:pt>
                <c:pt idx="780">
                  <c:v>-1.0018884</c:v>
                </c:pt>
                <c:pt idx="781">
                  <c:v>-0.9838092000000001</c:v>
                </c:pt>
                <c:pt idx="783">
                  <c:v>-1.0049016</c:v>
                </c:pt>
                <c:pt idx="784">
                  <c:v>-0.9868224</c:v>
                </c:pt>
                <c:pt idx="786">
                  <c:v>-1.0079148</c:v>
                </c:pt>
                <c:pt idx="787">
                  <c:v>-0.9868224</c:v>
                </c:pt>
                <c:pt idx="789">
                  <c:v>-1.0049016</c:v>
                </c:pt>
                <c:pt idx="790">
                  <c:v>-0.9838092000000001</c:v>
                </c:pt>
                <c:pt idx="792">
                  <c:v>-1.0079148</c:v>
                </c:pt>
                <c:pt idx="793">
                  <c:v>-0.9777828</c:v>
                </c:pt>
                <c:pt idx="795">
                  <c:v>-1.010928</c:v>
                </c:pt>
                <c:pt idx="796">
                  <c:v>-0.980796</c:v>
                </c:pt>
                <c:pt idx="798">
                  <c:v>-1.0139412</c:v>
                </c:pt>
                <c:pt idx="799">
                  <c:v>-0.9838092000000001</c:v>
                </c:pt>
                <c:pt idx="801">
                  <c:v>-1.0139412</c:v>
                </c:pt>
                <c:pt idx="802">
                  <c:v>-0.9717564</c:v>
                </c:pt>
                <c:pt idx="804">
                  <c:v>-1.0169544</c:v>
                </c:pt>
                <c:pt idx="805">
                  <c:v>-0.9717564</c:v>
                </c:pt>
                <c:pt idx="807">
                  <c:v>-1.0169544</c:v>
                </c:pt>
                <c:pt idx="808">
                  <c:v>-0.9898356</c:v>
                </c:pt>
                <c:pt idx="810">
                  <c:v>-1.0199676</c:v>
                </c:pt>
                <c:pt idx="811">
                  <c:v>-0.9988752</c:v>
                </c:pt>
                <c:pt idx="813">
                  <c:v>-1.0229808</c:v>
                </c:pt>
                <c:pt idx="814">
                  <c:v>-1.0049016</c:v>
                </c:pt>
                <c:pt idx="816">
                  <c:v>-1.025994</c:v>
                </c:pt>
                <c:pt idx="817">
                  <c:v>-1.0079148</c:v>
                </c:pt>
                <c:pt idx="819">
                  <c:v>-1.0290072</c:v>
                </c:pt>
                <c:pt idx="820">
                  <c:v>-1.0139412</c:v>
                </c:pt>
                <c:pt idx="822">
                  <c:v>1.5954884</c:v>
                </c:pt>
                <c:pt idx="823">
                  <c:v>1.6165808</c:v>
                </c:pt>
                <c:pt idx="825">
                  <c:v>1.5924752</c:v>
                </c:pt>
                <c:pt idx="826">
                  <c:v>1.619594</c:v>
                </c:pt>
                <c:pt idx="828">
                  <c:v>1.6015148</c:v>
                </c:pt>
                <c:pt idx="829">
                  <c:v>1.6105544</c:v>
                </c:pt>
                <c:pt idx="831">
                  <c:v>1.4719473</c:v>
                </c:pt>
                <c:pt idx="832">
                  <c:v>1.4779737</c:v>
                </c:pt>
                <c:pt idx="834">
                  <c:v>1.5985016</c:v>
                </c:pt>
                <c:pt idx="835">
                  <c:v>1.6105544</c:v>
                </c:pt>
                <c:pt idx="837">
                  <c:v>1.4418153</c:v>
                </c:pt>
                <c:pt idx="838">
                  <c:v>1.4719473</c:v>
                </c:pt>
                <c:pt idx="840">
                  <c:v>1.5472772</c:v>
                </c:pt>
                <c:pt idx="841">
                  <c:v>1.6436996</c:v>
                </c:pt>
                <c:pt idx="843">
                  <c:v>1.6527392</c:v>
                </c:pt>
                <c:pt idx="844">
                  <c:v>1.6557524</c:v>
                </c:pt>
                <c:pt idx="846">
                  <c:v>1.4297625</c:v>
                </c:pt>
                <c:pt idx="847">
                  <c:v>1.5201585</c:v>
                </c:pt>
                <c:pt idx="849">
                  <c:v>1.5261848</c:v>
                </c:pt>
                <c:pt idx="850">
                  <c:v>1.6858843</c:v>
                </c:pt>
                <c:pt idx="852">
                  <c:v>1.4086701</c:v>
                </c:pt>
                <c:pt idx="853">
                  <c:v>1.7009503</c:v>
                </c:pt>
                <c:pt idx="855">
                  <c:v>1.4056569</c:v>
                </c:pt>
                <c:pt idx="856">
                  <c:v>1.7069767</c:v>
                </c:pt>
                <c:pt idx="858">
                  <c:v>1.4116833</c:v>
                </c:pt>
                <c:pt idx="859">
                  <c:v>1.7130031</c:v>
                </c:pt>
                <c:pt idx="861">
                  <c:v>1.4086701</c:v>
                </c:pt>
                <c:pt idx="862">
                  <c:v>1.7130031</c:v>
                </c:pt>
                <c:pt idx="864">
                  <c:v>1.2339046</c:v>
                </c:pt>
                <c:pt idx="865">
                  <c:v>1.254997</c:v>
                </c:pt>
                <c:pt idx="867">
                  <c:v>1.2610234</c:v>
                </c:pt>
                <c:pt idx="868">
                  <c:v>1.2670498</c:v>
                </c:pt>
                <c:pt idx="870">
                  <c:v>1.2971818</c:v>
                </c:pt>
                <c:pt idx="871">
                  <c:v>1.3122478</c:v>
                </c:pt>
                <c:pt idx="873">
                  <c:v>1.3936041</c:v>
                </c:pt>
                <c:pt idx="874">
                  <c:v>1.7160163</c:v>
                </c:pt>
                <c:pt idx="876">
                  <c:v>1.1917199</c:v>
                </c:pt>
                <c:pt idx="877">
                  <c:v>1.3273138</c:v>
                </c:pt>
                <c:pt idx="879">
                  <c:v>1.3664853</c:v>
                </c:pt>
                <c:pt idx="880">
                  <c:v>1.7220427</c:v>
                </c:pt>
                <c:pt idx="882">
                  <c:v>1.1646011</c:v>
                </c:pt>
                <c:pt idx="883">
                  <c:v>1.7130031</c:v>
                </c:pt>
                <c:pt idx="885">
                  <c:v>1.1194031</c:v>
                </c:pt>
                <c:pt idx="886">
                  <c:v>1.7039635</c:v>
                </c:pt>
                <c:pt idx="888">
                  <c:v>1.0983107</c:v>
                </c:pt>
                <c:pt idx="889">
                  <c:v>1.6949239</c:v>
                </c:pt>
                <c:pt idx="891">
                  <c:v>1.1013239</c:v>
                </c:pt>
                <c:pt idx="892">
                  <c:v>1.6768448</c:v>
                </c:pt>
                <c:pt idx="894">
                  <c:v>1.0892711</c:v>
                </c:pt>
                <c:pt idx="895">
                  <c:v>1.6617788</c:v>
                </c:pt>
                <c:pt idx="897">
                  <c:v>1.0802315</c:v>
                </c:pt>
                <c:pt idx="898">
                  <c:v>1.6376732</c:v>
                </c:pt>
                <c:pt idx="900">
                  <c:v>1.0470863</c:v>
                </c:pt>
                <c:pt idx="901">
                  <c:v>1.6376732</c:v>
                </c:pt>
                <c:pt idx="903">
                  <c:v>1.0290072</c:v>
                </c:pt>
                <c:pt idx="904">
                  <c:v>1.6527392</c:v>
                </c:pt>
                <c:pt idx="906">
                  <c:v>1.0139412</c:v>
                </c:pt>
                <c:pt idx="907">
                  <c:v>1.604528</c:v>
                </c:pt>
                <c:pt idx="909">
                  <c:v>0.9928488</c:v>
                </c:pt>
                <c:pt idx="910">
                  <c:v>1.5774092</c:v>
                </c:pt>
                <c:pt idx="912">
                  <c:v>0.9868224</c:v>
                </c:pt>
                <c:pt idx="913">
                  <c:v>1.5924752</c:v>
                </c:pt>
                <c:pt idx="915">
                  <c:v>1.6226072</c:v>
                </c:pt>
                <c:pt idx="916">
                  <c:v>1.6527392</c:v>
                </c:pt>
                <c:pt idx="918">
                  <c:v>1.0199676</c:v>
                </c:pt>
                <c:pt idx="919">
                  <c:v>1.6075412</c:v>
                </c:pt>
                <c:pt idx="921">
                  <c:v>1.6135676</c:v>
                </c:pt>
                <c:pt idx="922">
                  <c:v>1.664792</c:v>
                </c:pt>
                <c:pt idx="924">
                  <c:v>1.0500995</c:v>
                </c:pt>
                <c:pt idx="925">
                  <c:v>1.3574458</c:v>
                </c:pt>
                <c:pt idx="927">
                  <c:v>1.3936041</c:v>
                </c:pt>
                <c:pt idx="928">
                  <c:v>1.6828711</c:v>
                </c:pt>
                <c:pt idx="930">
                  <c:v>1.0531127</c:v>
                </c:pt>
                <c:pt idx="931">
                  <c:v>1.254997</c:v>
                </c:pt>
                <c:pt idx="933">
                  <c:v>1.4478417</c:v>
                </c:pt>
                <c:pt idx="934">
                  <c:v>1.7130031</c:v>
                </c:pt>
                <c:pt idx="936">
                  <c:v>1.0440731</c:v>
                </c:pt>
                <c:pt idx="937">
                  <c:v>1.2369178</c:v>
                </c:pt>
                <c:pt idx="939">
                  <c:v>1.4508549</c:v>
                </c:pt>
                <c:pt idx="940">
                  <c:v>1.7009503</c:v>
                </c:pt>
                <c:pt idx="942">
                  <c:v>1.0440731</c:v>
                </c:pt>
                <c:pt idx="943">
                  <c:v>1.1826803</c:v>
                </c:pt>
                <c:pt idx="945">
                  <c:v>1.4689341</c:v>
                </c:pt>
                <c:pt idx="946">
                  <c:v>1.6919107</c:v>
                </c:pt>
                <c:pt idx="948">
                  <c:v>1.0591391</c:v>
                </c:pt>
                <c:pt idx="949">
                  <c:v>1.1585747</c:v>
                </c:pt>
                <c:pt idx="951">
                  <c:v>1.4900265</c:v>
                </c:pt>
                <c:pt idx="952">
                  <c:v>1.7069767</c:v>
                </c:pt>
                <c:pt idx="954">
                  <c:v>1.0862579</c:v>
                </c:pt>
                <c:pt idx="955">
                  <c:v>1.1465219</c:v>
                </c:pt>
                <c:pt idx="957">
                  <c:v>1.5141321</c:v>
                </c:pt>
                <c:pt idx="958">
                  <c:v>1.6979371</c:v>
                </c:pt>
                <c:pt idx="960">
                  <c:v>1.0772183</c:v>
                </c:pt>
                <c:pt idx="961">
                  <c:v>1.1073503</c:v>
                </c:pt>
                <c:pt idx="963">
                  <c:v>1.4538681</c:v>
                </c:pt>
                <c:pt idx="964">
                  <c:v>1.6406864</c:v>
                </c:pt>
                <c:pt idx="966">
                  <c:v>1.4508549</c:v>
                </c:pt>
                <c:pt idx="967">
                  <c:v>1.4629077</c:v>
                </c:pt>
                <c:pt idx="969">
                  <c:v>1.4689341</c:v>
                </c:pt>
                <c:pt idx="970">
                  <c:v>1.5985016</c:v>
                </c:pt>
                <c:pt idx="972">
                  <c:v>1.4749605</c:v>
                </c:pt>
                <c:pt idx="973">
                  <c:v>1.5683696</c:v>
                </c:pt>
                <c:pt idx="975">
                  <c:v>1.4749605</c:v>
                </c:pt>
                <c:pt idx="976">
                  <c:v>1.544264</c:v>
                </c:pt>
                <c:pt idx="978">
                  <c:v>1.4598945</c:v>
                </c:pt>
                <c:pt idx="979">
                  <c:v>1.5141321</c:v>
                </c:pt>
                <c:pt idx="981">
                  <c:v>-1.0561259</c:v>
                </c:pt>
                <c:pt idx="982">
                  <c:v>-1.0500995</c:v>
                </c:pt>
                <c:pt idx="984">
                  <c:v>-1.0531127</c:v>
                </c:pt>
                <c:pt idx="985">
                  <c:v>-1.0470863</c:v>
                </c:pt>
                <c:pt idx="987">
                  <c:v>-1.0983107</c:v>
                </c:pt>
                <c:pt idx="988">
                  <c:v>-1.0470863</c:v>
                </c:pt>
                <c:pt idx="990">
                  <c:v>-1.1073503</c:v>
                </c:pt>
                <c:pt idx="991">
                  <c:v>-1.0440731</c:v>
                </c:pt>
                <c:pt idx="993">
                  <c:v>-1.1224163</c:v>
                </c:pt>
                <c:pt idx="994">
                  <c:v>-1.0531127</c:v>
                </c:pt>
                <c:pt idx="996">
                  <c:v>-1.1646011</c:v>
                </c:pt>
                <c:pt idx="997">
                  <c:v>-1.0500995</c:v>
                </c:pt>
                <c:pt idx="999">
                  <c:v>-1.1856935</c:v>
                </c:pt>
                <c:pt idx="1000">
                  <c:v>-1.0500995</c:v>
                </c:pt>
                <c:pt idx="1002">
                  <c:v>-1.1796671</c:v>
                </c:pt>
                <c:pt idx="1003">
                  <c:v>-1.0139412</c:v>
                </c:pt>
                <c:pt idx="1005">
                  <c:v>-1.1646011</c:v>
                </c:pt>
                <c:pt idx="1006">
                  <c:v>-1.0139412</c:v>
                </c:pt>
                <c:pt idx="1008">
                  <c:v>-1.1615879</c:v>
                </c:pt>
                <c:pt idx="1009">
                  <c:v>-1.0199676</c:v>
                </c:pt>
                <c:pt idx="1011">
                  <c:v>-1.1615879</c:v>
                </c:pt>
                <c:pt idx="1012">
                  <c:v>-1.0169544</c:v>
                </c:pt>
                <c:pt idx="1014">
                  <c:v>-1.1585747</c:v>
                </c:pt>
                <c:pt idx="1015">
                  <c:v>-1.010928</c:v>
                </c:pt>
                <c:pt idx="1017">
                  <c:v>-1.1615879</c:v>
                </c:pt>
                <c:pt idx="1018">
                  <c:v>-1.0500995</c:v>
                </c:pt>
                <c:pt idx="1020">
                  <c:v>-1.1555615</c:v>
                </c:pt>
                <c:pt idx="1021">
                  <c:v>-1.0862579</c:v>
                </c:pt>
                <c:pt idx="1023">
                  <c:v>-1.1465219</c:v>
                </c:pt>
                <c:pt idx="1024">
                  <c:v>-1.0892711</c:v>
                </c:pt>
                <c:pt idx="1026">
                  <c:v>-1.1284427</c:v>
                </c:pt>
                <c:pt idx="1027">
                  <c:v>-1.0922843</c:v>
                </c:pt>
                <c:pt idx="1029">
                  <c:v>-1.1254295</c:v>
                </c:pt>
                <c:pt idx="1030">
                  <c:v>-1.0892711</c:v>
                </c:pt>
                <c:pt idx="1032">
                  <c:v>-1.0892711</c:v>
                </c:pt>
                <c:pt idx="1033">
                  <c:v>-1.0742051</c:v>
                </c:pt>
                <c:pt idx="1035">
                  <c:v>-1.0681787</c:v>
                </c:pt>
                <c:pt idx="1036">
                  <c:v>-1.0621523</c:v>
                </c:pt>
                <c:pt idx="1038">
                  <c:v>0.0979289</c:v>
                </c:pt>
                <c:pt idx="1039">
                  <c:v>0.1642193</c:v>
                </c:pt>
                <c:pt idx="1041">
                  <c:v>0.0798498</c:v>
                </c:pt>
                <c:pt idx="1042">
                  <c:v>0.1551797</c:v>
                </c:pt>
                <c:pt idx="1044">
                  <c:v>0.0768366</c:v>
                </c:pt>
                <c:pt idx="1045">
                  <c:v>0.1642193</c:v>
                </c:pt>
                <c:pt idx="1047">
                  <c:v>0.0828629</c:v>
                </c:pt>
                <c:pt idx="1048">
                  <c:v>0.1762721</c:v>
                </c:pt>
                <c:pt idx="1050">
                  <c:v>0.0858761</c:v>
                </c:pt>
                <c:pt idx="1051">
                  <c:v>0.1702457</c:v>
                </c:pt>
                <c:pt idx="1053">
                  <c:v>0.1039553</c:v>
                </c:pt>
                <c:pt idx="1054">
                  <c:v>0.1280609</c:v>
                </c:pt>
                <c:pt idx="1056">
                  <c:v>0.1461401</c:v>
                </c:pt>
                <c:pt idx="1057">
                  <c:v>0.1551797</c:v>
                </c:pt>
                <c:pt idx="1059">
                  <c:v>-0.0858761</c:v>
                </c:pt>
                <c:pt idx="1060">
                  <c:v>-0.0286254</c:v>
                </c:pt>
                <c:pt idx="1062">
                  <c:v>-0.09491570000000001</c:v>
                </c:pt>
                <c:pt idx="1063">
                  <c:v>-0.0105462</c:v>
                </c:pt>
                <c:pt idx="1065">
                  <c:v>-0.09491570000000001</c:v>
                </c:pt>
                <c:pt idx="1066">
                  <c:v>-0.0015066</c:v>
                </c:pt>
                <c:pt idx="1068">
                  <c:v>-0.0919025</c:v>
                </c:pt>
                <c:pt idx="1069">
                  <c:v>-0.0015066</c:v>
                </c:pt>
                <c:pt idx="1071">
                  <c:v>-0.0888893</c:v>
                </c:pt>
                <c:pt idx="1072">
                  <c:v>0.007533</c:v>
                </c:pt>
                <c:pt idx="1074">
                  <c:v>-0.1039553</c:v>
                </c:pt>
                <c:pt idx="1075">
                  <c:v>0.037665</c:v>
                </c:pt>
                <c:pt idx="1077">
                  <c:v>-0.1220345</c:v>
                </c:pt>
                <c:pt idx="1078">
                  <c:v>-0.0195858</c:v>
                </c:pt>
                <c:pt idx="1080">
                  <c:v>0.2425624</c:v>
                </c:pt>
                <c:pt idx="1081">
                  <c:v>0.3178924</c:v>
                </c:pt>
                <c:pt idx="1083">
                  <c:v>0.2395493</c:v>
                </c:pt>
                <c:pt idx="1084">
                  <c:v>0.3389848</c:v>
                </c:pt>
                <c:pt idx="1086">
                  <c:v>0.2425624</c:v>
                </c:pt>
                <c:pt idx="1087">
                  <c:v>0.326932</c:v>
                </c:pt>
                <c:pt idx="1089">
                  <c:v>0.2696812</c:v>
                </c:pt>
                <c:pt idx="1090">
                  <c:v>0.3178924</c:v>
                </c:pt>
                <c:pt idx="1092">
                  <c:v>0.251602</c:v>
                </c:pt>
                <c:pt idx="1093">
                  <c:v>0.311866</c:v>
                </c:pt>
                <c:pt idx="1095">
                  <c:v>0.2425624</c:v>
                </c:pt>
                <c:pt idx="1096">
                  <c:v>0.2998132</c:v>
                </c:pt>
                <c:pt idx="1098">
                  <c:v>0.2696812</c:v>
                </c:pt>
                <c:pt idx="1099">
                  <c:v>0.2907736</c:v>
                </c:pt>
                <c:pt idx="1101">
                  <c:v>-0.8180833</c:v>
                </c:pt>
                <c:pt idx="1102">
                  <c:v>-0.7939777</c:v>
                </c:pt>
                <c:pt idx="1104">
                  <c:v>-0.8120569</c:v>
                </c:pt>
                <c:pt idx="1105">
                  <c:v>-0.7849381</c:v>
                </c:pt>
                <c:pt idx="1107">
                  <c:v>-0.8150701</c:v>
                </c:pt>
                <c:pt idx="1108">
                  <c:v>-0.7789117</c:v>
                </c:pt>
                <c:pt idx="1110">
                  <c:v>-0.8150701</c:v>
                </c:pt>
                <c:pt idx="1111">
                  <c:v>-0.7879513</c:v>
                </c:pt>
                <c:pt idx="1113">
                  <c:v>0.1160081</c:v>
                </c:pt>
                <c:pt idx="1114">
                  <c:v>0.1220345</c:v>
                </c:pt>
                <c:pt idx="1116">
                  <c:v>-0.0165726</c:v>
                </c:pt>
                <c:pt idx="1117">
                  <c:v>0.037665</c:v>
                </c:pt>
                <c:pt idx="1119">
                  <c:v>-0.0165726</c:v>
                </c:pt>
                <c:pt idx="1120">
                  <c:v>0.09491570000000001</c:v>
                </c:pt>
                <c:pt idx="1122">
                  <c:v>-0.0135594</c:v>
                </c:pt>
                <c:pt idx="1123">
                  <c:v>0.0858761</c:v>
                </c:pt>
                <c:pt idx="1125">
                  <c:v>-0.0165726</c:v>
                </c:pt>
                <c:pt idx="1126">
                  <c:v>0.0828629</c:v>
                </c:pt>
                <c:pt idx="1128">
                  <c:v>-0.0316386</c:v>
                </c:pt>
                <c:pt idx="1129">
                  <c:v>0.0828629</c:v>
                </c:pt>
                <c:pt idx="1131">
                  <c:v>-0.0557442</c:v>
                </c:pt>
                <c:pt idx="1132">
                  <c:v>0.09491570000000001</c:v>
                </c:pt>
                <c:pt idx="1134">
                  <c:v>-0.022599</c:v>
                </c:pt>
                <c:pt idx="1135">
                  <c:v>-0.0195858</c:v>
                </c:pt>
                <c:pt idx="1137">
                  <c:v>-0.0015066</c:v>
                </c:pt>
                <c:pt idx="1138">
                  <c:v>0.067797</c:v>
                </c:pt>
                <c:pt idx="1140">
                  <c:v>0.0195858</c:v>
                </c:pt>
                <c:pt idx="1141">
                  <c:v>0.037665</c:v>
                </c:pt>
                <c:pt idx="1143">
                  <c:v>-0.0587574</c:v>
                </c:pt>
                <c:pt idx="1144">
                  <c:v>-0.0165726</c:v>
                </c:pt>
                <c:pt idx="1146">
                  <c:v>-0.0617706</c:v>
                </c:pt>
                <c:pt idx="1147">
                  <c:v>0.0135594</c:v>
                </c:pt>
                <c:pt idx="1149">
                  <c:v>-0.0557442</c:v>
                </c:pt>
                <c:pt idx="1150">
                  <c:v>0.0015066</c:v>
                </c:pt>
                <c:pt idx="1152">
                  <c:v>-0.0888893</c:v>
                </c:pt>
                <c:pt idx="1153">
                  <c:v>-0.0708102</c:v>
                </c:pt>
                <c:pt idx="1155">
                  <c:v>-0.037665</c:v>
                </c:pt>
                <c:pt idx="1156">
                  <c:v>-0.0045198</c:v>
                </c:pt>
                <c:pt idx="1158">
                  <c:v>-0.0557442</c:v>
                </c:pt>
                <c:pt idx="1159">
                  <c:v>-0.022599</c:v>
                </c:pt>
                <c:pt idx="1161">
                  <c:v>-0.0708102</c:v>
                </c:pt>
                <c:pt idx="1162">
                  <c:v>-0.0286254</c:v>
                </c:pt>
                <c:pt idx="1164">
                  <c:v>-0.0617706</c:v>
                </c:pt>
                <c:pt idx="1165">
                  <c:v>-0.0436914</c:v>
                </c:pt>
                <c:pt idx="1167">
                  <c:v>-0.1190213</c:v>
                </c:pt>
                <c:pt idx="1168">
                  <c:v>-0.0979289</c:v>
                </c:pt>
                <c:pt idx="1170">
                  <c:v>-0.1099817</c:v>
                </c:pt>
                <c:pt idx="1171">
                  <c:v>-0.0738234</c:v>
                </c:pt>
                <c:pt idx="1173">
                  <c:v>-0.1069685</c:v>
                </c:pt>
                <c:pt idx="1174">
                  <c:v>-0.0919025</c:v>
                </c:pt>
                <c:pt idx="1176">
                  <c:v>1.1495351</c:v>
                </c:pt>
                <c:pt idx="1177">
                  <c:v>1.1676143</c:v>
                </c:pt>
                <c:pt idx="1179">
                  <c:v>1.1435087</c:v>
                </c:pt>
                <c:pt idx="1180">
                  <c:v>1.1766539</c:v>
                </c:pt>
                <c:pt idx="1182">
                  <c:v>1.1374823</c:v>
                </c:pt>
                <c:pt idx="1183">
                  <c:v>1.1887067</c:v>
                </c:pt>
                <c:pt idx="1185">
                  <c:v>1.1284427</c:v>
                </c:pt>
                <c:pt idx="1186">
                  <c:v>1.1887067</c:v>
                </c:pt>
                <c:pt idx="1188">
                  <c:v>1.1194031</c:v>
                </c:pt>
                <c:pt idx="1189">
                  <c:v>1.1887067</c:v>
                </c:pt>
                <c:pt idx="1191">
                  <c:v>1.1103635</c:v>
                </c:pt>
                <c:pt idx="1192">
                  <c:v>1.1917199</c:v>
                </c:pt>
                <c:pt idx="1194">
                  <c:v>1.1073503</c:v>
                </c:pt>
                <c:pt idx="1195">
                  <c:v>1.1856935</c:v>
                </c:pt>
                <c:pt idx="1197">
                  <c:v>1.0983107</c:v>
                </c:pt>
                <c:pt idx="1198">
                  <c:v>1.1826803</c:v>
                </c:pt>
                <c:pt idx="1200">
                  <c:v>1.0862579</c:v>
                </c:pt>
                <c:pt idx="1201">
                  <c:v>1.1856935</c:v>
                </c:pt>
                <c:pt idx="1203">
                  <c:v>1.0832447</c:v>
                </c:pt>
                <c:pt idx="1204">
                  <c:v>1.209799</c:v>
                </c:pt>
                <c:pt idx="1206">
                  <c:v>1.0772183</c:v>
                </c:pt>
                <c:pt idx="1207">
                  <c:v>1.2218518</c:v>
                </c:pt>
                <c:pt idx="1209">
                  <c:v>1.0711919</c:v>
                </c:pt>
                <c:pt idx="1210">
                  <c:v>1.2339046</c:v>
                </c:pt>
                <c:pt idx="1212">
                  <c:v>1.0651655</c:v>
                </c:pt>
                <c:pt idx="1213">
                  <c:v>1.2459574</c:v>
                </c:pt>
                <c:pt idx="1215">
                  <c:v>1.0621523</c:v>
                </c:pt>
                <c:pt idx="1216">
                  <c:v>1.2640366</c:v>
                </c:pt>
                <c:pt idx="1218">
                  <c:v>1.0169544</c:v>
                </c:pt>
                <c:pt idx="1219">
                  <c:v>1.2640366</c:v>
                </c:pt>
                <c:pt idx="1221">
                  <c:v>1.0079148</c:v>
                </c:pt>
                <c:pt idx="1222">
                  <c:v>1.2881422</c:v>
                </c:pt>
                <c:pt idx="1224">
                  <c:v>1.3423798</c:v>
                </c:pt>
                <c:pt idx="1225">
                  <c:v>1.3484062</c:v>
                </c:pt>
                <c:pt idx="1227">
                  <c:v>0.995862</c:v>
                </c:pt>
                <c:pt idx="1228">
                  <c:v>1.2791026</c:v>
                </c:pt>
                <c:pt idx="1230">
                  <c:v>1.3212874</c:v>
                </c:pt>
                <c:pt idx="1231">
                  <c:v>1.3243006</c:v>
                </c:pt>
                <c:pt idx="1233">
                  <c:v>1.3333402</c:v>
                </c:pt>
                <c:pt idx="1234">
                  <c:v>1.345393</c:v>
                </c:pt>
                <c:pt idx="1236">
                  <c:v>0.9898356</c:v>
                </c:pt>
                <c:pt idx="1237">
                  <c:v>1.2760894</c:v>
                </c:pt>
                <c:pt idx="1239">
                  <c:v>1.3243006</c:v>
                </c:pt>
                <c:pt idx="1240">
                  <c:v>1.3574458</c:v>
                </c:pt>
                <c:pt idx="1242">
                  <c:v>1.0169544</c:v>
                </c:pt>
                <c:pt idx="1243">
                  <c:v>1.2730762</c:v>
                </c:pt>
                <c:pt idx="1245">
                  <c:v>1.3032082</c:v>
                </c:pt>
                <c:pt idx="1246">
                  <c:v>1.3574458</c:v>
                </c:pt>
                <c:pt idx="1248">
                  <c:v>1.0049016</c:v>
                </c:pt>
                <c:pt idx="1249">
                  <c:v>1.2610234</c:v>
                </c:pt>
                <c:pt idx="1251">
                  <c:v>1.2760894</c:v>
                </c:pt>
                <c:pt idx="1252">
                  <c:v>1.360459</c:v>
                </c:pt>
                <c:pt idx="1254">
                  <c:v>0.9928488</c:v>
                </c:pt>
                <c:pt idx="1255">
                  <c:v>1.2067858</c:v>
                </c:pt>
                <c:pt idx="1257">
                  <c:v>1.2580102</c:v>
                </c:pt>
                <c:pt idx="1258">
                  <c:v>1.2670498</c:v>
                </c:pt>
                <c:pt idx="1260">
                  <c:v>1.3122478</c:v>
                </c:pt>
                <c:pt idx="1261">
                  <c:v>1.3664853</c:v>
                </c:pt>
                <c:pt idx="1263">
                  <c:v>1.0199676</c:v>
                </c:pt>
                <c:pt idx="1264">
                  <c:v>1.1585747</c:v>
                </c:pt>
                <c:pt idx="1266">
                  <c:v>1.315261</c:v>
                </c:pt>
                <c:pt idx="1267">
                  <c:v>1.3815513</c:v>
                </c:pt>
                <c:pt idx="1269">
                  <c:v>1.0290072</c:v>
                </c:pt>
                <c:pt idx="1270">
                  <c:v>1.1314559</c:v>
                </c:pt>
                <c:pt idx="1272">
                  <c:v>1.330327</c:v>
                </c:pt>
                <c:pt idx="1273">
                  <c:v>1.3634721</c:v>
                </c:pt>
                <c:pt idx="1275">
                  <c:v>1.0350336</c:v>
                </c:pt>
                <c:pt idx="1276">
                  <c:v>1.1344691</c:v>
                </c:pt>
                <c:pt idx="1278">
                  <c:v>1.0440731</c:v>
                </c:pt>
                <c:pt idx="1279">
                  <c:v>1.1163899</c:v>
                </c:pt>
                <c:pt idx="1281">
                  <c:v>1.0410599</c:v>
                </c:pt>
                <c:pt idx="1282">
                  <c:v>1.0952975</c:v>
                </c:pt>
                <c:pt idx="1284">
                  <c:v>1.0350336</c:v>
                </c:pt>
                <c:pt idx="1285">
                  <c:v>1.0983107</c:v>
                </c:pt>
                <c:pt idx="1287">
                  <c:v>1.0229808</c:v>
                </c:pt>
                <c:pt idx="1288">
                  <c:v>1.0862579</c:v>
                </c:pt>
                <c:pt idx="1290">
                  <c:v>1.0591391</c:v>
                </c:pt>
                <c:pt idx="1291">
                  <c:v>1.0772183</c:v>
                </c:pt>
                <c:pt idx="1293">
                  <c:v>0.2003777</c:v>
                </c:pt>
                <c:pt idx="1294">
                  <c:v>0.2033909</c:v>
                </c:pt>
                <c:pt idx="1296">
                  <c:v>0.1702457</c:v>
                </c:pt>
                <c:pt idx="1297">
                  <c:v>0.2064041</c:v>
                </c:pt>
                <c:pt idx="1299">
                  <c:v>0.2154437</c:v>
                </c:pt>
                <c:pt idx="1300">
                  <c:v>0.2214701</c:v>
                </c:pt>
                <c:pt idx="1302">
                  <c:v>0.1129949</c:v>
                </c:pt>
                <c:pt idx="1303">
                  <c:v>0.1280609</c:v>
                </c:pt>
                <c:pt idx="1305">
                  <c:v>0.2094173</c:v>
                </c:pt>
                <c:pt idx="1306">
                  <c:v>0.2184569</c:v>
                </c:pt>
                <c:pt idx="1308">
                  <c:v>0.1099817</c:v>
                </c:pt>
                <c:pt idx="1309">
                  <c:v>0.1250477</c:v>
                </c:pt>
                <c:pt idx="1311">
                  <c:v>0.1853117</c:v>
                </c:pt>
                <c:pt idx="1312">
                  <c:v>0.2305097</c:v>
                </c:pt>
                <c:pt idx="1314">
                  <c:v>0.1551797</c:v>
                </c:pt>
                <c:pt idx="1315">
                  <c:v>0.2094173</c:v>
                </c:pt>
                <c:pt idx="1317">
                  <c:v>0.1401137</c:v>
                </c:pt>
                <c:pt idx="1318">
                  <c:v>0.1792853</c:v>
                </c:pt>
                <c:pt idx="1320">
                  <c:v>0.0979289</c:v>
                </c:pt>
                <c:pt idx="1321">
                  <c:v>0.1039553</c:v>
                </c:pt>
                <c:pt idx="1323">
                  <c:v>0.1280609</c:v>
                </c:pt>
                <c:pt idx="1324">
                  <c:v>0.1612061</c:v>
                </c:pt>
                <c:pt idx="1326">
                  <c:v>0.0888893</c:v>
                </c:pt>
                <c:pt idx="1327">
                  <c:v>0.1581929</c:v>
                </c:pt>
                <c:pt idx="1329">
                  <c:v>0.1160081</c:v>
                </c:pt>
                <c:pt idx="1330">
                  <c:v>0.1732589</c:v>
                </c:pt>
                <c:pt idx="1332">
                  <c:v>1.8184651</c:v>
                </c:pt>
                <c:pt idx="1333">
                  <c:v>1.8305179</c:v>
                </c:pt>
                <c:pt idx="1335">
                  <c:v>1.8003859</c:v>
                </c:pt>
                <c:pt idx="1336">
                  <c:v>1.8275047</c:v>
                </c:pt>
                <c:pt idx="1338">
                  <c:v>1.8425706</c:v>
                </c:pt>
                <c:pt idx="1339">
                  <c:v>1.8455838</c:v>
                </c:pt>
                <c:pt idx="1341">
                  <c:v>1.8033991</c:v>
                </c:pt>
                <c:pt idx="1342">
                  <c:v>1.8094255</c:v>
                </c:pt>
                <c:pt idx="1344">
                  <c:v>1.8335311</c:v>
                </c:pt>
                <c:pt idx="1345">
                  <c:v>1.8606498</c:v>
                </c:pt>
                <c:pt idx="1347">
                  <c:v>1.8666762</c:v>
                </c:pt>
                <c:pt idx="1348">
                  <c:v>1.878729</c:v>
                </c:pt>
                <c:pt idx="1350">
                  <c:v>1.8124387</c:v>
                </c:pt>
                <c:pt idx="1351">
                  <c:v>1.9118742</c:v>
                </c:pt>
                <c:pt idx="1353">
                  <c:v>1.8576366</c:v>
                </c:pt>
                <c:pt idx="1354">
                  <c:v>1.9209138</c:v>
                </c:pt>
                <c:pt idx="1356">
                  <c:v>1.8546234</c:v>
                </c:pt>
                <c:pt idx="1357">
                  <c:v>1.9118742</c:v>
                </c:pt>
                <c:pt idx="1359">
                  <c:v>1.8757158</c:v>
                </c:pt>
                <c:pt idx="1360">
                  <c:v>1.9028346</c:v>
                </c:pt>
                <c:pt idx="1362">
                  <c:v>1.878729</c:v>
                </c:pt>
                <c:pt idx="1363">
                  <c:v>1.8998214</c:v>
                </c:pt>
                <c:pt idx="1365">
                  <c:v>1.8696894</c:v>
                </c:pt>
                <c:pt idx="1366">
                  <c:v>1.8907818</c:v>
                </c:pt>
                <c:pt idx="1368">
                  <c:v>1.8576366</c:v>
                </c:pt>
                <c:pt idx="1369">
                  <c:v>1.8757158</c:v>
                </c:pt>
                <c:pt idx="1371">
                  <c:v>1.8425706</c:v>
                </c:pt>
                <c:pt idx="1372">
                  <c:v>1.8576366</c:v>
                </c:pt>
                <c:pt idx="1374">
                  <c:v>1.8335311</c:v>
                </c:pt>
                <c:pt idx="1375">
                  <c:v>1.8817422</c:v>
                </c:pt>
                <c:pt idx="1377">
                  <c:v>1.8365443</c:v>
                </c:pt>
                <c:pt idx="1378">
                  <c:v>1.8696894</c:v>
                </c:pt>
                <c:pt idx="1380">
                  <c:v>1.878729</c:v>
                </c:pt>
                <c:pt idx="1381">
                  <c:v>1.8847554</c:v>
                </c:pt>
                <c:pt idx="1383">
                  <c:v>1.8275047</c:v>
                </c:pt>
                <c:pt idx="1384">
                  <c:v>1.8335311</c:v>
                </c:pt>
                <c:pt idx="1386">
                  <c:v>1.7371087</c:v>
                </c:pt>
                <c:pt idx="1387">
                  <c:v>1.7582011</c:v>
                </c:pt>
                <c:pt idx="1389">
                  <c:v>1.7310823</c:v>
                </c:pt>
                <c:pt idx="1390">
                  <c:v>1.7672407</c:v>
                </c:pt>
                <c:pt idx="1392">
                  <c:v>1.7190295</c:v>
                </c:pt>
                <c:pt idx="1393">
                  <c:v>1.7582011</c:v>
                </c:pt>
                <c:pt idx="1395">
                  <c:v>1.7069767</c:v>
                </c:pt>
                <c:pt idx="1396">
                  <c:v>1.7401219</c:v>
                </c:pt>
                <c:pt idx="1398">
                  <c:v>-1.3694985</c:v>
                </c:pt>
                <c:pt idx="1399">
                  <c:v>-1.3634721</c:v>
                </c:pt>
                <c:pt idx="1401">
                  <c:v>-1.4327757</c:v>
                </c:pt>
                <c:pt idx="1402">
                  <c:v>-1.4146965</c:v>
                </c:pt>
                <c:pt idx="1404">
                  <c:v>-1.3845645</c:v>
                </c:pt>
                <c:pt idx="1405">
                  <c:v>-1.3574458</c:v>
                </c:pt>
                <c:pt idx="1407">
                  <c:v>-1.4719473</c:v>
                </c:pt>
                <c:pt idx="1408">
                  <c:v>-1.3393666</c:v>
                </c:pt>
                <c:pt idx="1410">
                  <c:v>-1.4930397</c:v>
                </c:pt>
                <c:pt idx="1411">
                  <c:v>-1.3393666</c:v>
                </c:pt>
                <c:pt idx="1413">
                  <c:v>-1.5201585</c:v>
                </c:pt>
                <c:pt idx="1414">
                  <c:v>-1.3966173</c:v>
                </c:pt>
                <c:pt idx="1416">
                  <c:v>-1.3514194</c:v>
                </c:pt>
                <c:pt idx="1417">
                  <c:v>-1.2881422</c:v>
                </c:pt>
                <c:pt idx="1419">
                  <c:v>-1.5352244</c:v>
                </c:pt>
                <c:pt idx="1420">
                  <c:v>-1.4116833</c:v>
                </c:pt>
                <c:pt idx="1422">
                  <c:v>-1.3243006</c:v>
                </c:pt>
                <c:pt idx="1423">
                  <c:v>-1.2821158</c:v>
                </c:pt>
                <c:pt idx="1425">
                  <c:v>-1.5382376</c:v>
                </c:pt>
                <c:pt idx="1426">
                  <c:v>-1.4177097</c:v>
                </c:pt>
                <c:pt idx="1428">
                  <c:v>-1.3182742</c:v>
                </c:pt>
                <c:pt idx="1429">
                  <c:v>-1.2730762</c:v>
                </c:pt>
                <c:pt idx="1431">
                  <c:v>-1.529198</c:v>
                </c:pt>
                <c:pt idx="1432">
                  <c:v>-1.4177097</c:v>
                </c:pt>
                <c:pt idx="1434">
                  <c:v>-1.2911554</c:v>
                </c:pt>
                <c:pt idx="1435">
                  <c:v>-1.2640366</c:v>
                </c:pt>
                <c:pt idx="1437">
                  <c:v>-1.5322112</c:v>
                </c:pt>
                <c:pt idx="1438">
                  <c:v>-1.4207229</c:v>
                </c:pt>
                <c:pt idx="1440">
                  <c:v>-1.5924752</c:v>
                </c:pt>
                <c:pt idx="1441">
                  <c:v>-1.5834356</c:v>
                </c:pt>
                <c:pt idx="1443">
                  <c:v>-1.5382376</c:v>
                </c:pt>
                <c:pt idx="1444">
                  <c:v>-1.4146965</c:v>
                </c:pt>
                <c:pt idx="1446">
                  <c:v>-1.6015148</c:v>
                </c:pt>
                <c:pt idx="1447">
                  <c:v>-1.5864488</c:v>
                </c:pt>
                <c:pt idx="1449">
                  <c:v>-1.5472772</c:v>
                </c:pt>
                <c:pt idx="1450">
                  <c:v>-1.4086701</c:v>
                </c:pt>
                <c:pt idx="1452">
                  <c:v>-1.6075412</c:v>
                </c:pt>
                <c:pt idx="1453">
                  <c:v>-1.5924752</c:v>
                </c:pt>
                <c:pt idx="1455">
                  <c:v>-1.5533036</c:v>
                </c:pt>
                <c:pt idx="1456">
                  <c:v>-1.3996305</c:v>
                </c:pt>
                <c:pt idx="1458">
                  <c:v>-1.6075412</c:v>
                </c:pt>
                <c:pt idx="1459">
                  <c:v>-1.5954884</c:v>
                </c:pt>
                <c:pt idx="1461">
                  <c:v>-1.5623432</c:v>
                </c:pt>
                <c:pt idx="1462">
                  <c:v>-1.4086701</c:v>
                </c:pt>
                <c:pt idx="1464">
                  <c:v>-1.6256204</c:v>
                </c:pt>
                <c:pt idx="1465">
                  <c:v>-1.5985016</c:v>
                </c:pt>
                <c:pt idx="1467">
                  <c:v>-1.5683696</c:v>
                </c:pt>
                <c:pt idx="1468">
                  <c:v>-1.4177097</c:v>
                </c:pt>
                <c:pt idx="1470">
                  <c:v>-1.619594</c:v>
                </c:pt>
                <c:pt idx="1471">
                  <c:v>-1.6015148</c:v>
                </c:pt>
                <c:pt idx="1473">
                  <c:v>-1.5774092</c:v>
                </c:pt>
                <c:pt idx="1474">
                  <c:v>-1.4207229</c:v>
                </c:pt>
                <c:pt idx="1476">
                  <c:v>-1.6165808</c:v>
                </c:pt>
                <c:pt idx="1477">
                  <c:v>-1.604528</c:v>
                </c:pt>
                <c:pt idx="1479">
                  <c:v>-1.5834356</c:v>
                </c:pt>
                <c:pt idx="1480">
                  <c:v>-1.4237361</c:v>
                </c:pt>
                <c:pt idx="1482">
                  <c:v>-1.6256204</c:v>
                </c:pt>
                <c:pt idx="1483">
                  <c:v>-1.6135676</c:v>
                </c:pt>
                <c:pt idx="1485">
                  <c:v>-1.5834356</c:v>
                </c:pt>
                <c:pt idx="1486">
                  <c:v>-1.4719473</c:v>
                </c:pt>
                <c:pt idx="1488">
                  <c:v>-1.6286336</c:v>
                </c:pt>
                <c:pt idx="1489">
                  <c:v>-1.6105544</c:v>
                </c:pt>
                <c:pt idx="1491">
                  <c:v>-1.5834356</c:v>
                </c:pt>
                <c:pt idx="1492">
                  <c:v>-1.4779737</c:v>
                </c:pt>
                <c:pt idx="1494">
                  <c:v>-1.6286336</c:v>
                </c:pt>
                <c:pt idx="1495">
                  <c:v>-1.5713828</c:v>
                </c:pt>
                <c:pt idx="1497">
                  <c:v>1.5533036</c:v>
                </c:pt>
                <c:pt idx="1498">
                  <c:v>1.5653564</c:v>
                </c:pt>
                <c:pt idx="1500">
                  <c:v>1.6527392</c:v>
                </c:pt>
                <c:pt idx="1501">
                  <c:v>1.7220427</c:v>
                </c:pt>
                <c:pt idx="1503">
                  <c:v>1.5322112</c:v>
                </c:pt>
                <c:pt idx="1504">
                  <c:v>1.55933</c:v>
                </c:pt>
                <c:pt idx="1506">
                  <c:v>1.6738316</c:v>
                </c:pt>
                <c:pt idx="1507">
                  <c:v>1.7280691</c:v>
                </c:pt>
                <c:pt idx="1509">
                  <c:v>1.5231716</c:v>
                </c:pt>
                <c:pt idx="1510">
                  <c:v>1.5533036</c:v>
                </c:pt>
                <c:pt idx="1512">
                  <c:v>1.7009503</c:v>
                </c:pt>
                <c:pt idx="1513">
                  <c:v>1.7340955</c:v>
                </c:pt>
                <c:pt idx="1515">
                  <c:v>1.5141321</c:v>
                </c:pt>
                <c:pt idx="1516">
                  <c:v>1.5533036</c:v>
                </c:pt>
                <c:pt idx="1518">
                  <c:v>1.7130031</c:v>
                </c:pt>
                <c:pt idx="1519">
                  <c:v>1.7190295</c:v>
                </c:pt>
                <c:pt idx="1521">
                  <c:v>1.7250559</c:v>
                </c:pt>
                <c:pt idx="1522">
                  <c:v>1.7371087</c:v>
                </c:pt>
                <c:pt idx="1524">
                  <c:v>1.7672407</c:v>
                </c:pt>
                <c:pt idx="1525">
                  <c:v>1.7702539</c:v>
                </c:pt>
                <c:pt idx="1527">
                  <c:v>1.5081057</c:v>
                </c:pt>
                <c:pt idx="1528">
                  <c:v>1.5472772</c:v>
                </c:pt>
                <c:pt idx="1530">
                  <c:v>1.7340955</c:v>
                </c:pt>
                <c:pt idx="1531">
                  <c:v>1.7853199</c:v>
                </c:pt>
                <c:pt idx="1533">
                  <c:v>1.5050925</c:v>
                </c:pt>
                <c:pt idx="1534">
                  <c:v>1.5141321</c:v>
                </c:pt>
                <c:pt idx="1536">
                  <c:v>1.529198</c:v>
                </c:pt>
                <c:pt idx="1537">
                  <c:v>1.5352244</c:v>
                </c:pt>
                <c:pt idx="1539">
                  <c:v>1.7431351</c:v>
                </c:pt>
                <c:pt idx="1540">
                  <c:v>1.7642275</c:v>
                </c:pt>
                <c:pt idx="1542">
                  <c:v>1.7491615</c:v>
                </c:pt>
                <c:pt idx="1543">
                  <c:v>1.7551879</c:v>
                </c:pt>
                <c:pt idx="1545">
                  <c:v>0.0497178</c:v>
                </c:pt>
                <c:pt idx="1546">
                  <c:v>0.0798498</c:v>
                </c:pt>
                <c:pt idx="1548">
                  <c:v>0.0587574</c:v>
                </c:pt>
                <c:pt idx="1549">
                  <c:v>0.0828629</c:v>
                </c:pt>
                <c:pt idx="1551">
                  <c:v>0.0617706</c:v>
                </c:pt>
                <c:pt idx="1552">
                  <c:v>0.1129949</c:v>
                </c:pt>
                <c:pt idx="1554">
                  <c:v>0.1220345</c:v>
                </c:pt>
                <c:pt idx="1555">
                  <c:v>0.1280609</c:v>
                </c:pt>
                <c:pt idx="1557">
                  <c:v>0.0587574</c:v>
                </c:pt>
                <c:pt idx="1558">
                  <c:v>0.1401137</c:v>
                </c:pt>
                <c:pt idx="1560">
                  <c:v>0.0587574</c:v>
                </c:pt>
                <c:pt idx="1561">
                  <c:v>0.1310741</c:v>
                </c:pt>
                <c:pt idx="1563">
                  <c:v>0.09491570000000001</c:v>
                </c:pt>
                <c:pt idx="1564">
                  <c:v>0.1310741</c:v>
                </c:pt>
                <c:pt idx="1566">
                  <c:v>0.1220345</c:v>
                </c:pt>
                <c:pt idx="1567">
                  <c:v>0.1461401</c:v>
                </c:pt>
                <c:pt idx="1569">
                  <c:v>0.1401137</c:v>
                </c:pt>
                <c:pt idx="1570">
                  <c:v>0.1612061</c:v>
                </c:pt>
                <c:pt idx="1572">
                  <c:v>0.1642193</c:v>
                </c:pt>
                <c:pt idx="1573">
                  <c:v>0.1822985</c:v>
                </c:pt>
                <c:pt idx="1575">
                  <c:v>0.2003777</c:v>
                </c:pt>
                <c:pt idx="1576">
                  <c:v>0.266668</c:v>
                </c:pt>
                <c:pt idx="1578">
                  <c:v>0.2937868</c:v>
                </c:pt>
                <c:pt idx="1579">
                  <c:v>0.311866</c:v>
                </c:pt>
                <c:pt idx="1581">
                  <c:v>0.1160081</c:v>
                </c:pt>
                <c:pt idx="1582">
                  <c:v>0.1762721</c:v>
                </c:pt>
                <c:pt idx="1584">
                  <c:v>0.2094173</c:v>
                </c:pt>
                <c:pt idx="1585">
                  <c:v>0.2154437</c:v>
                </c:pt>
                <c:pt idx="1587">
                  <c:v>2.1348509</c:v>
                </c:pt>
                <c:pt idx="1588">
                  <c:v>2.1860752</c:v>
                </c:pt>
                <c:pt idx="1590">
                  <c:v>2.1649828</c:v>
                </c:pt>
                <c:pt idx="1591">
                  <c:v>2.2101808</c:v>
                </c:pt>
                <c:pt idx="1593">
                  <c:v>2.2071676</c:v>
                </c:pt>
                <c:pt idx="1594">
                  <c:v>2.2493524</c:v>
                </c:pt>
                <c:pt idx="1596">
                  <c:v>2.243326</c:v>
                </c:pt>
                <c:pt idx="1597">
                  <c:v>2.273458</c:v>
                </c:pt>
                <c:pt idx="1599">
                  <c:v>2.2704448</c:v>
                </c:pt>
                <c:pt idx="1600">
                  <c:v>2.2975636</c:v>
                </c:pt>
                <c:pt idx="1602">
                  <c:v>2.3126296</c:v>
                </c:pt>
                <c:pt idx="1603">
                  <c:v>2.3156428</c:v>
                </c:pt>
                <c:pt idx="1605">
                  <c:v>2.3307087</c:v>
                </c:pt>
                <c:pt idx="1606">
                  <c:v>2.3457747</c:v>
                </c:pt>
                <c:pt idx="1608">
                  <c:v>2.3276955</c:v>
                </c:pt>
                <c:pt idx="1609">
                  <c:v>2.3638539</c:v>
                </c:pt>
                <c:pt idx="1611">
                  <c:v>2.3518011</c:v>
                </c:pt>
                <c:pt idx="1612">
                  <c:v>2.3969991</c:v>
                </c:pt>
                <c:pt idx="1614">
                  <c:v>2.3668671</c:v>
                </c:pt>
                <c:pt idx="1615">
                  <c:v>2.3789199</c:v>
                </c:pt>
                <c:pt idx="1617">
                  <c:v>2.3728935</c:v>
                </c:pt>
                <c:pt idx="1618">
                  <c:v>2.3789199</c:v>
                </c:pt>
                <c:pt idx="1620">
                  <c:v>2.3728935</c:v>
                </c:pt>
                <c:pt idx="1621">
                  <c:v>2.3849463</c:v>
                </c:pt>
                <c:pt idx="1623">
                  <c:v>0.2365361</c:v>
                </c:pt>
                <c:pt idx="1624">
                  <c:v>0.2787208</c:v>
                </c:pt>
                <c:pt idx="1626">
                  <c:v>0.2003777</c:v>
                </c:pt>
                <c:pt idx="1627">
                  <c:v>0.2937868</c:v>
                </c:pt>
                <c:pt idx="1629">
                  <c:v>0.1792853</c:v>
                </c:pt>
                <c:pt idx="1630">
                  <c:v>0.2847472</c:v>
                </c:pt>
                <c:pt idx="1632">
                  <c:v>0.1732589</c:v>
                </c:pt>
                <c:pt idx="1633">
                  <c:v>0.2847472</c:v>
                </c:pt>
                <c:pt idx="1635">
                  <c:v>0.1883249</c:v>
                </c:pt>
                <c:pt idx="1636">
                  <c:v>0.2726944</c:v>
                </c:pt>
                <c:pt idx="1638">
                  <c:v>-0.1160081</c:v>
                </c:pt>
                <c:pt idx="1639">
                  <c:v>-0.0979289</c:v>
                </c:pt>
                <c:pt idx="1641">
                  <c:v>-0.1250477</c:v>
                </c:pt>
                <c:pt idx="1642">
                  <c:v>-0.0979289</c:v>
                </c:pt>
                <c:pt idx="1644">
                  <c:v>-0.1190213</c:v>
                </c:pt>
                <c:pt idx="1645">
                  <c:v>-0.09491570000000001</c:v>
                </c:pt>
                <c:pt idx="1647">
                  <c:v>-0.1160081</c:v>
                </c:pt>
                <c:pt idx="1648">
                  <c:v>-0.0919025</c:v>
                </c:pt>
                <c:pt idx="1650">
                  <c:v>-0.1160081</c:v>
                </c:pt>
                <c:pt idx="1651">
                  <c:v>-0.1069685</c:v>
                </c:pt>
                <c:pt idx="1653">
                  <c:v>0.1551797</c:v>
                </c:pt>
                <c:pt idx="1654">
                  <c:v>0.1672325</c:v>
                </c:pt>
                <c:pt idx="1656">
                  <c:v>0.1461401</c:v>
                </c:pt>
                <c:pt idx="1657">
                  <c:v>0.1883249</c:v>
                </c:pt>
                <c:pt idx="1659">
                  <c:v>0.1340873</c:v>
                </c:pt>
                <c:pt idx="1660">
                  <c:v>0.1913381</c:v>
                </c:pt>
                <c:pt idx="1662">
                  <c:v>0.1310741</c:v>
                </c:pt>
                <c:pt idx="1663">
                  <c:v>0.2064041</c:v>
                </c:pt>
                <c:pt idx="1665">
                  <c:v>0.1431269</c:v>
                </c:pt>
                <c:pt idx="1666">
                  <c:v>0.1973645</c:v>
                </c:pt>
                <c:pt idx="1668">
                  <c:v>0.1340873</c:v>
                </c:pt>
                <c:pt idx="1669">
                  <c:v>0.1913381</c:v>
                </c:pt>
                <c:pt idx="1671">
                  <c:v>0.1340873</c:v>
                </c:pt>
                <c:pt idx="1672">
                  <c:v>0.2124305</c:v>
                </c:pt>
                <c:pt idx="1674">
                  <c:v>0.1491533</c:v>
                </c:pt>
                <c:pt idx="1675">
                  <c:v>0.2274965</c:v>
                </c:pt>
                <c:pt idx="1677">
                  <c:v>0.1642193</c:v>
                </c:pt>
                <c:pt idx="1678">
                  <c:v>0.2485888</c:v>
                </c:pt>
                <c:pt idx="1680">
                  <c:v>0.1853117</c:v>
                </c:pt>
                <c:pt idx="1681">
                  <c:v>0.2395493</c:v>
                </c:pt>
                <c:pt idx="1683">
                  <c:v>1.5171453</c:v>
                </c:pt>
                <c:pt idx="1684">
                  <c:v>1.5261848</c:v>
                </c:pt>
                <c:pt idx="1686">
                  <c:v>1.4960529</c:v>
                </c:pt>
                <c:pt idx="1687">
                  <c:v>1.5111189</c:v>
                </c:pt>
                <c:pt idx="1689">
                  <c:v>1.4840001</c:v>
                </c:pt>
                <c:pt idx="1690">
                  <c:v>1.5020793</c:v>
                </c:pt>
                <c:pt idx="1692">
                  <c:v>1.4689341</c:v>
                </c:pt>
                <c:pt idx="1693">
                  <c:v>1.4960529</c:v>
                </c:pt>
                <c:pt idx="1695">
                  <c:v>1.4719473</c:v>
                </c:pt>
                <c:pt idx="1696">
                  <c:v>1.4809869</c:v>
                </c:pt>
                <c:pt idx="1698">
                  <c:v>1.4749605</c:v>
                </c:pt>
                <c:pt idx="1699">
                  <c:v>1.4809869</c:v>
                </c:pt>
                <c:pt idx="1701">
                  <c:v>1.4809869</c:v>
                </c:pt>
                <c:pt idx="1702">
                  <c:v>1.4840001</c:v>
                </c:pt>
                <c:pt idx="1704">
                  <c:v>1.4809869</c:v>
                </c:pt>
                <c:pt idx="1705">
                  <c:v>1.4870133</c:v>
                </c:pt>
                <c:pt idx="1707">
                  <c:v>1.4749605</c:v>
                </c:pt>
                <c:pt idx="1708">
                  <c:v>1.4840001</c:v>
                </c:pt>
                <c:pt idx="1710">
                  <c:v>1.4990661</c:v>
                </c:pt>
                <c:pt idx="1711">
                  <c:v>1.5171453</c:v>
                </c:pt>
                <c:pt idx="1713">
                  <c:v>1.4659209</c:v>
                </c:pt>
                <c:pt idx="1714">
                  <c:v>1.5231716</c:v>
                </c:pt>
                <c:pt idx="1716">
                  <c:v>1.4538681</c:v>
                </c:pt>
                <c:pt idx="1717">
                  <c:v>1.55933</c:v>
                </c:pt>
                <c:pt idx="1719">
                  <c:v>1.4598945</c:v>
                </c:pt>
                <c:pt idx="1720">
                  <c:v>1.5533036</c:v>
                </c:pt>
                <c:pt idx="1722">
                  <c:v>1.4508549</c:v>
                </c:pt>
                <c:pt idx="1723">
                  <c:v>1.5412508</c:v>
                </c:pt>
                <c:pt idx="1725">
                  <c:v>1.4388021</c:v>
                </c:pt>
                <c:pt idx="1726">
                  <c:v>1.4840001</c:v>
                </c:pt>
                <c:pt idx="1728">
                  <c:v>1.4930397</c:v>
                </c:pt>
                <c:pt idx="1729">
                  <c:v>1.5322112</c:v>
                </c:pt>
                <c:pt idx="1731">
                  <c:v>1.4357889</c:v>
                </c:pt>
                <c:pt idx="1732">
                  <c:v>1.4809869</c:v>
                </c:pt>
                <c:pt idx="1734">
                  <c:v>1.4357889</c:v>
                </c:pt>
                <c:pt idx="1735">
                  <c:v>1.4689341</c:v>
                </c:pt>
                <c:pt idx="1737">
                  <c:v>-2.2794844</c:v>
                </c:pt>
                <c:pt idx="1738">
                  <c:v>-2.2644184</c:v>
                </c:pt>
                <c:pt idx="1740">
                  <c:v>-2.2975636</c:v>
                </c:pt>
                <c:pt idx="1741">
                  <c:v>-2.2945504</c:v>
                </c:pt>
                <c:pt idx="1743">
                  <c:v>-1.1615879</c:v>
                </c:pt>
                <c:pt idx="1744">
                  <c:v>-1.1555615</c:v>
                </c:pt>
                <c:pt idx="1746">
                  <c:v>-1.4056569</c:v>
                </c:pt>
                <c:pt idx="1747">
                  <c:v>-1.3936041</c:v>
                </c:pt>
                <c:pt idx="1749">
                  <c:v>-1.1676143</c:v>
                </c:pt>
                <c:pt idx="1750">
                  <c:v>-1.1465219</c:v>
                </c:pt>
                <c:pt idx="1752">
                  <c:v>-1.4146965</c:v>
                </c:pt>
                <c:pt idx="1753">
                  <c:v>-1.3875777</c:v>
                </c:pt>
                <c:pt idx="1755">
                  <c:v>-1.1736407</c:v>
                </c:pt>
                <c:pt idx="1756">
                  <c:v>-1.1435087</c:v>
                </c:pt>
                <c:pt idx="1758">
                  <c:v>-1.4177097</c:v>
                </c:pt>
                <c:pt idx="1759">
                  <c:v>-1.3785381</c:v>
                </c:pt>
                <c:pt idx="1761">
                  <c:v>-1.1736407</c:v>
                </c:pt>
                <c:pt idx="1762">
                  <c:v>-1.1435087</c:v>
                </c:pt>
                <c:pt idx="1764">
                  <c:v>-1.4207229</c:v>
                </c:pt>
                <c:pt idx="1765">
                  <c:v>-1.3484062</c:v>
                </c:pt>
                <c:pt idx="1767">
                  <c:v>-1.1706275</c:v>
                </c:pt>
                <c:pt idx="1768">
                  <c:v>-1.1435087</c:v>
                </c:pt>
                <c:pt idx="1770">
                  <c:v>-1.4689341</c:v>
                </c:pt>
                <c:pt idx="1771">
                  <c:v>-1.2610234</c:v>
                </c:pt>
                <c:pt idx="1773">
                  <c:v>-1.2007594</c:v>
                </c:pt>
                <c:pt idx="1774">
                  <c:v>-1.1917199</c:v>
                </c:pt>
                <c:pt idx="1776">
                  <c:v>-1.1766539</c:v>
                </c:pt>
                <c:pt idx="1777">
                  <c:v>-1.1435087</c:v>
                </c:pt>
                <c:pt idx="1779">
                  <c:v>-1.4749605</c:v>
                </c:pt>
                <c:pt idx="1780">
                  <c:v>-1.1435087</c:v>
                </c:pt>
                <c:pt idx="1782">
                  <c:v>-1.5683696</c:v>
                </c:pt>
                <c:pt idx="1783">
                  <c:v>-1.1314559</c:v>
                </c:pt>
                <c:pt idx="1785">
                  <c:v>-1.6256204</c:v>
                </c:pt>
                <c:pt idx="1786">
                  <c:v>-1.1073503</c:v>
                </c:pt>
                <c:pt idx="1788">
                  <c:v>-1.63466</c:v>
                </c:pt>
                <c:pt idx="1789">
                  <c:v>-1.0862579</c:v>
                </c:pt>
                <c:pt idx="1791">
                  <c:v>-1.6557524</c:v>
                </c:pt>
                <c:pt idx="1792">
                  <c:v>-1.0500995</c:v>
                </c:pt>
                <c:pt idx="1794">
                  <c:v>-1.6557524</c:v>
                </c:pt>
                <c:pt idx="1795">
                  <c:v>-1.0350336</c:v>
                </c:pt>
                <c:pt idx="1797">
                  <c:v>-1.6557524</c:v>
                </c:pt>
                <c:pt idx="1798">
                  <c:v>-1.0320204</c:v>
                </c:pt>
                <c:pt idx="1800">
                  <c:v>-1.6527392</c:v>
                </c:pt>
                <c:pt idx="1801">
                  <c:v>-1.0320204</c:v>
                </c:pt>
                <c:pt idx="1803">
                  <c:v>-1.0229808</c:v>
                </c:pt>
                <c:pt idx="1804">
                  <c:v>-1.0199676</c:v>
                </c:pt>
                <c:pt idx="1806">
                  <c:v>-1.6587656</c:v>
                </c:pt>
                <c:pt idx="1807">
                  <c:v>-1.0290072</c:v>
                </c:pt>
                <c:pt idx="1809">
                  <c:v>-1.0229808</c:v>
                </c:pt>
                <c:pt idx="1810">
                  <c:v>-1.010928</c:v>
                </c:pt>
                <c:pt idx="1812">
                  <c:v>-1.6527392</c:v>
                </c:pt>
                <c:pt idx="1813">
                  <c:v>-0.9898356</c:v>
                </c:pt>
                <c:pt idx="1815">
                  <c:v>-1.6436996</c:v>
                </c:pt>
                <c:pt idx="1816">
                  <c:v>-0.9566904000000001</c:v>
                </c:pt>
                <c:pt idx="1818">
                  <c:v>-1.63466</c:v>
                </c:pt>
                <c:pt idx="1819">
                  <c:v>-1.0952975</c:v>
                </c:pt>
                <c:pt idx="1821">
                  <c:v>-1.0772183</c:v>
                </c:pt>
                <c:pt idx="1822">
                  <c:v>-0.9295716000000001</c:v>
                </c:pt>
                <c:pt idx="1824">
                  <c:v>-1.6256204</c:v>
                </c:pt>
                <c:pt idx="1825">
                  <c:v>-1.0802315</c:v>
                </c:pt>
                <c:pt idx="1827">
                  <c:v>-1.0290072</c:v>
                </c:pt>
                <c:pt idx="1828">
                  <c:v>-0.9265584</c:v>
                </c:pt>
                <c:pt idx="1830">
                  <c:v>-1.6075412</c:v>
                </c:pt>
                <c:pt idx="1831">
                  <c:v>-1.0681787</c:v>
                </c:pt>
                <c:pt idx="1833">
                  <c:v>-0.9898356</c:v>
                </c:pt>
                <c:pt idx="1834">
                  <c:v>-0.8934132</c:v>
                </c:pt>
                <c:pt idx="1836">
                  <c:v>-1.5954884</c:v>
                </c:pt>
                <c:pt idx="1837">
                  <c:v>-1.0651655</c:v>
                </c:pt>
                <c:pt idx="1839">
                  <c:v>-0.9175188</c:v>
                </c:pt>
                <c:pt idx="1840">
                  <c:v>-0.8662945</c:v>
                </c:pt>
                <c:pt idx="1842">
                  <c:v>-1.5834356</c:v>
                </c:pt>
                <c:pt idx="1843">
                  <c:v>-1.0742051</c:v>
                </c:pt>
                <c:pt idx="1845">
                  <c:v>-0.8934132</c:v>
                </c:pt>
                <c:pt idx="1846">
                  <c:v>-0.8662945</c:v>
                </c:pt>
                <c:pt idx="1848">
                  <c:v>-1.5713828</c:v>
                </c:pt>
                <c:pt idx="1849">
                  <c:v>-1.5563168</c:v>
                </c:pt>
                <c:pt idx="1851">
                  <c:v>-1.5472772</c:v>
                </c:pt>
                <c:pt idx="1852">
                  <c:v>-1.0892711</c:v>
                </c:pt>
                <c:pt idx="1854">
                  <c:v>-0.8783473000000001</c:v>
                </c:pt>
                <c:pt idx="1855">
                  <c:v>-0.8753341</c:v>
                </c:pt>
                <c:pt idx="1857">
                  <c:v>-1.5382376</c:v>
                </c:pt>
                <c:pt idx="1858">
                  <c:v>-1.1646011</c:v>
                </c:pt>
                <c:pt idx="1860">
                  <c:v>-1.9209138</c:v>
                </c:pt>
                <c:pt idx="1861">
                  <c:v>-1.9028346</c:v>
                </c:pt>
                <c:pt idx="1863">
                  <c:v>-1.55933</c:v>
                </c:pt>
                <c:pt idx="1864">
                  <c:v>-1.5382376</c:v>
                </c:pt>
                <c:pt idx="1866">
                  <c:v>-1.8606498</c:v>
                </c:pt>
                <c:pt idx="1867">
                  <c:v>-1.8395575</c:v>
                </c:pt>
                <c:pt idx="1869">
                  <c:v>-1.5502904</c:v>
                </c:pt>
                <c:pt idx="1870">
                  <c:v>-1.544264</c:v>
                </c:pt>
                <c:pt idx="1872">
                  <c:v>-1.8184651</c:v>
                </c:pt>
                <c:pt idx="1873">
                  <c:v>-1.7853199</c:v>
                </c:pt>
                <c:pt idx="1875">
                  <c:v>-1.5472772</c:v>
                </c:pt>
                <c:pt idx="1876">
                  <c:v>-1.5382376</c:v>
                </c:pt>
                <c:pt idx="1878">
                  <c:v>-1.8455838</c:v>
                </c:pt>
                <c:pt idx="1879">
                  <c:v>-1.7582011</c:v>
                </c:pt>
                <c:pt idx="1881">
                  <c:v>-1.7280691</c:v>
                </c:pt>
                <c:pt idx="1882">
                  <c:v>-1.7190295</c:v>
                </c:pt>
                <c:pt idx="1884">
                  <c:v>-1.589462</c:v>
                </c:pt>
                <c:pt idx="1885">
                  <c:v>-1.574396</c:v>
                </c:pt>
                <c:pt idx="1887">
                  <c:v>-1.5563168</c:v>
                </c:pt>
                <c:pt idx="1888">
                  <c:v>-1.5412508</c:v>
                </c:pt>
                <c:pt idx="1890">
                  <c:v>-1.8576366</c:v>
                </c:pt>
                <c:pt idx="1891">
                  <c:v>-1.7099899</c:v>
                </c:pt>
                <c:pt idx="1893">
                  <c:v>-1.7009503</c:v>
                </c:pt>
                <c:pt idx="1894">
                  <c:v>-1.6678052</c:v>
                </c:pt>
                <c:pt idx="1896">
                  <c:v>-1.6467128</c:v>
                </c:pt>
                <c:pt idx="1897">
                  <c:v>-1.5864488</c:v>
                </c:pt>
                <c:pt idx="1899">
                  <c:v>-1.8365443</c:v>
                </c:pt>
                <c:pt idx="1900">
                  <c:v>-1.5653564</c:v>
                </c:pt>
                <c:pt idx="1902">
                  <c:v>-1.8757158</c:v>
                </c:pt>
                <c:pt idx="1903">
                  <c:v>-1.8576366</c:v>
                </c:pt>
                <c:pt idx="1905">
                  <c:v>-1.7732671</c:v>
                </c:pt>
                <c:pt idx="1906">
                  <c:v>-1.7702539</c:v>
                </c:pt>
                <c:pt idx="1908">
                  <c:v>-1.7642275</c:v>
                </c:pt>
                <c:pt idx="1909">
                  <c:v>-1.5412508</c:v>
                </c:pt>
                <c:pt idx="1911">
                  <c:v>-1.7943595</c:v>
                </c:pt>
                <c:pt idx="1912">
                  <c:v>-1.5171453</c:v>
                </c:pt>
                <c:pt idx="1914">
                  <c:v>-1.7431351</c:v>
                </c:pt>
                <c:pt idx="1915">
                  <c:v>-1.7340955</c:v>
                </c:pt>
                <c:pt idx="1917">
                  <c:v>-1.7160163</c:v>
                </c:pt>
                <c:pt idx="1918">
                  <c:v>-1.4930397</c:v>
                </c:pt>
                <c:pt idx="1920">
                  <c:v>-1.7250559</c:v>
                </c:pt>
                <c:pt idx="1921">
                  <c:v>-1.4689341</c:v>
                </c:pt>
                <c:pt idx="1923">
                  <c:v>-1.664792</c:v>
                </c:pt>
                <c:pt idx="1924">
                  <c:v>-1.4538681</c:v>
                </c:pt>
                <c:pt idx="1926">
                  <c:v>0.2606416</c:v>
                </c:pt>
                <c:pt idx="1927">
                  <c:v>0.2847472</c:v>
                </c:pt>
                <c:pt idx="1929">
                  <c:v>0.2546152</c:v>
                </c:pt>
                <c:pt idx="1930">
                  <c:v>0.37213</c:v>
                </c:pt>
                <c:pt idx="1932">
                  <c:v>0.2546152</c:v>
                </c:pt>
                <c:pt idx="1933">
                  <c:v>0.3962356</c:v>
                </c:pt>
                <c:pt idx="1935">
                  <c:v>0.2546152</c:v>
                </c:pt>
                <c:pt idx="1936">
                  <c:v>0.4143147</c:v>
                </c:pt>
                <c:pt idx="1938">
                  <c:v>0.2455756</c:v>
                </c:pt>
                <c:pt idx="1939">
                  <c:v>0.3841828</c:v>
                </c:pt>
                <c:pt idx="1941">
                  <c:v>0.3962356</c:v>
                </c:pt>
                <c:pt idx="1942">
                  <c:v>0.4263675</c:v>
                </c:pt>
                <c:pt idx="1944">
                  <c:v>0.2395493</c:v>
                </c:pt>
                <c:pt idx="1945">
                  <c:v>0.3841828</c:v>
                </c:pt>
                <c:pt idx="1947">
                  <c:v>0.4113015</c:v>
                </c:pt>
                <c:pt idx="1948">
                  <c:v>0.4384203</c:v>
                </c:pt>
                <c:pt idx="1950">
                  <c:v>0.2335229</c:v>
                </c:pt>
                <c:pt idx="1951">
                  <c:v>0.2425624</c:v>
                </c:pt>
                <c:pt idx="1953">
                  <c:v>0.281734</c:v>
                </c:pt>
                <c:pt idx="1954">
                  <c:v>0.4564995</c:v>
                </c:pt>
                <c:pt idx="1956">
                  <c:v>0.2847472</c:v>
                </c:pt>
                <c:pt idx="1957">
                  <c:v>0.4625259</c:v>
                </c:pt>
                <c:pt idx="1959">
                  <c:v>0.2847472</c:v>
                </c:pt>
                <c:pt idx="1960">
                  <c:v>0.2937868</c:v>
                </c:pt>
                <c:pt idx="1962">
                  <c:v>0.311866</c:v>
                </c:pt>
                <c:pt idx="1963">
                  <c:v>0.4354071</c:v>
                </c:pt>
                <c:pt idx="1965">
                  <c:v>0.2877604</c:v>
                </c:pt>
                <c:pt idx="1966">
                  <c:v>0.2937868</c:v>
                </c:pt>
                <c:pt idx="1968">
                  <c:v>0.326932</c:v>
                </c:pt>
                <c:pt idx="1969">
                  <c:v>0.3540508</c:v>
                </c:pt>
                <c:pt idx="1971">
                  <c:v>0.3600772</c:v>
                </c:pt>
                <c:pt idx="1972">
                  <c:v>0.4444467</c:v>
                </c:pt>
                <c:pt idx="1974">
                  <c:v>0.3751432</c:v>
                </c:pt>
                <c:pt idx="1975">
                  <c:v>0.4564995</c:v>
                </c:pt>
                <c:pt idx="1977">
                  <c:v>0.3902092</c:v>
                </c:pt>
                <c:pt idx="1978">
                  <c:v>0.4564995</c:v>
                </c:pt>
                <c:pt idx="1980">
                  <c:v>0.4052751</c:v>
                </c:pt>
                <c:pt idx="1981">
                  <c:v>0.4534863</c:v>
                </c:pt>
                <c:pt idx="1983">
                  <c:v>0.8602681</c:v>
                </c:pt>
                <c:pt idx="1984">
                  <c:v>0.9325848</c:v>
                </c:pt>
                <c:pt idx="1986">
                  <c:v>0.8662945</c:v>
                </c:pt>
                <c:pt idx="1987">
                  <c:v>0.9295716000000001</c:v>
                </c:pt>
                <c:pt idx="1989">
                  <c:v>0.8512285000000001</c:v>
                </c:pt>
                <c:pt idx="1990">
                  <c:v>0.9627168</c:v>
                </c:pt>
                <c:pt idx="1992">
                  <c:v>0.8421889</c:v>
                </c:pt>
                <c:pt idx="1993">
                  <c:v>0.9627168</c:v>
                </c:pt>
                <c:pt idx="1995">
                  <c:v>0.8391757</c:v>
                </c:pt>
                <c:pt idx="1996">
                  <c:v>0.96573</c:v>
                </c:pt>
                <c:pt idx="1998">
                  <c:v>0.8391757</c:v>
                </c:pt>
                <c:pt idx="1999">
                  <c:v>0.9777828</c:v>
                </c:pt>
                <c:pt idx="2001">
                  <c:v>0.8632813</c:v>
                </c:pt>
                <c:pt idx="2002">
                  <c:v>0.9747696</c:v>
                </c:pt>
                <c:pt idx="2004">
                  <c:v>0.8813604</c:v>
                </c:pt>
                <c:pt idx="2005">
                  <c:v>0.9988752</c:v>
                </c:pt>
                <c:pt idx="2007">
                  <c:v>0.950664</c:v>
                </c:pt>
                <c:pt idx="2008">
                  <c:v>0.96573</c:v>
                </c:pt>
                <c:pt idx="2010">
                  <c:v>0.266668</c:v>
                </c:pt>
                <c:pt idx="2011">
                  <c:v>0.2696812</c:v>
                </c:pt>
                <c:pt idx="2013">
                  <c:v>0.2576284</c:v>
                </c:pt>
                <c:pt idx="2014">
                  <c:v>0.2757076</c:v>
                </c:pt>
                <c:pt idx="2016">
                  <c:v>0.2576284</c:v>
                </c:pt>
                <c:pt idx="2017">
                  <c:v>0.2696812</c:v>
                </c:pt>
                <c:pt idx="2019">
                  <c:v>0.6192122</c:v>
                </c:pt>
                <c:pt idx="2020">
                  <c:v>0.6222254</c:v>
                </c:pt>
                <c:pt idx="2022">
                  <c:v>0.5951066</c:v>
                </c:pt>
                <c:pt idx="2023">
                  <c:v>0.6071594</c:v>
                </c:pt>
                <c:pt idx="2025">
                  <c:v>0.5800406</c:v>
                </c:pt>
                <c:pt idx="2026">
                  <c:v>0.601133</c:v>
                </c:pt>
                <c:pt idx="2028">
                  <c:v>0.2696812</c:v>
                </c:pt>
                <c:pt idx="2029">
                  <c:v>0.3359716</c:v>
                </c:pt>
                <c:pt idx="2031">
                  <c:v>0.1732589</c:v>
                </c:pt>
                <c:pt idx="2032">
                  <c:v>0.326932</c:v>
                </c:pt>
                <c:pt idx="2034">
                  <c:v>0.1762721</c:v>
                </c:pt>
                <c:pt idx="2035">
                  <c:v>0.3209056</c:v>
                </c:pt>
                <c:pt idx="2037">
                  <c:v>0.1822985</c:v>
                </c:pt>
                <c:pt idx="2038">
                  <c:v>0.3239188</c:v>
                </c:pt>
                <c:pt idx="2040">
                  <c:v>0.1853117</c:v>
                </c:pt>
                <c:pt idx="2041">
                  <c:v>0.3239188</c:v>
                </c:pt>
                <c:pt idx="2043">
                  <c:v>0.1943513</c:v>
                </c:pt>
                <c:pt idx="2044">
                  <c:v>0.3540508</c:v>
                </c:pt>
                <c:pt idx="2046">
                  <c:v>0.2033909</c:v>
                </c:pt>
                <c:pt idx="2047">
                  <c:v>0.3540508</c:v>
                </c:pt>
                <c:pt idx="2049">
                  <c:v>0.2064041</c:v>
                </c:pt>
                <c:pt idx="2050">
                  <c:v>0.3299452</c:v>
                </c:pt>
                <c:pt idx="2052">
                  <c:v>0.341998</c:v>
                </c:pt>
                <c:pt idx="2053">
                  <c:v>0.3540508</c:v>
                </c:pt>
                <c:pt idx="2055">
                  <c:v>0.2003777</c:v>
                </c:pt>
                <c:pt idx="2056">
                  <c:v>0.3299452</c:v>
                </c:pt>
                <c:pt idx="2058">
                  <c:v>0.1943513</c:v>
                </c:pt>
                <c:pt idx="2059">
                  <c:v>0.3239188</c:v>
                </c:pt>
                <c:pt idx="2061">
                  <c:v>0.1973645</c:v>
                </c:pt>
                <c:pt idx="2062">
                  <c:v>0.326932</c:v>
                </c:pt>
                <c:pt idx="2064">
                  <c:v>0.1943513</c:v>
                </c:pt>
                <c:pt idx="2065">
                  <c:v>0.251602</c:v>
                </c:pt>
                <c:pt idx="2067">
                  <c:v>0.2907736</c:v>
                </c:pt>
                <c:pt idx="2068">
                  <c:v>0.3239188</c:v>
                </c:pt>
                <c:pt idx="2070">
                  <c:v>0.1883249</c:v>
                </c:pt>
                <c:pt idx="2071">
                  <c:v>0.2455756</c:v>
                </c:pt>
                <c:pt idx="2073">
                  <c:v>0.1822985</c:v>
                </c:pt>
                <c:pt idx="2074">
                  <c:v>0.1853117</c:v>
                </c:pt>
                <c:pt idx="2076">
                  <c:v>0.1853117</c:v>
                </c:pt>
                <c:pt idx="2077">
                  <c:v>0.1913381</c:v>
                </c:pt>
                <c:pt idx="2079">
                  <c:v>0.646331</c:v>
                </c:pt>
                <c:pt idx="2080">
                  <c:v>0.6553706</c:v>
                </c:pt>
                <c:pt idx="2082">
                  <c:v>0.6101726</c:v>
                </c:pt>
                <c:pt idx="2083">
                  <c:v>0.6583838</c:v>
                </c:pt>
                <c:pt idx="2085">
                  <c:v>0.6041462</c:v>
                </c:pt>
                <c:pt idx="2086">
                  <c:v>0.6523574</c:v>
                </c:pt>
                <c:pt idx="2088">
                  <c:v>0.2335229</c:v>
                </c:pt>
                <c:pt idx="2089">
                  <c:v>0.2425624</c:v>
                </c:pt>
                <c:pt idx="2091">
                  <c:v>0.2154437</c:v>
                </c:pt>
                <c:pt idx="2092">
                  <c:v>0.251602</c:v>
                </c:pt>
                <c:pt idx="2094">
                  <c:v>0.2124305</c:v>
                </c:pt>
                <c:pt idx="2095">
                  <c:v>0.2244833</c:v>
                </c:pt>
                <c:pt idx="2097">
                  <c:v>1.2911554</c:v>
                </c:pt>
                <c:pt idx="2098">
                  <c:v>1.3122478</c:v>
                </c:pt>
                <c:pt idx="2100">
                  <c:v>1.330327</c:v>
                </c:pt>
                <c:pt idx="2101">
                  <c:v>1.3393666</c:v>
                </c:pt>
                <c:pt idx="2103">
                  <c:v>1.2821158</c:v>
                </c:pt>
                <c:pt idx="2104">
                  <c:v>1.3182742</c:v>
                </c:pt>
                <c:pt idx="2106">
                  <c:v>1.3273138</c:v>
                </c:pt>
                <c:pt idx="2107">
                  <c:v>1.330327</c:v>
                </c:pt>
                <c:pt idx="2109">
                  <c:v>1.2791026</c:v>
                </c:pt>
                <c:pt idx="2110">
                  <c:v>1.3212874</c:v>
                </c:pt>
                <c:pt idx="2112">
                  <c:v>1.2760894</c:v>
                </c:pt>
                <c:pt idx="2113">
                  <c:v>1.300195</c:v>
                </c:pt>
                <c:pt idx="2115">
                  <c:v>1.2640366</c:v>
                </c:pt>
                <c:pt idx="2116">
                  <c:v>1.2730762</c:v>
                </c:pt>
                <c:pt idx="2118">
                  <c:v>0.0406782</c:v>
                </c:pt>
                <c:pt idx="2119">
                  <c:v>0.0738234</c:v>
                </c:pt>
                <c:pt idx="2121">
                  <c:v>-0.0798498</c:v>
                </c:pt>
                <c:pt idx="2122">
                  <c:v>-0.0467046</c:v>
                </c:pt>
                <c:pt idx="2124">
                  <c:v>-0.0768366</c:v>
                </c:pt>
                <c:pt idx="2125">
                  <c:v>0.0195858</c:v>
                </c:pt>
                <c:pt idx="2127">
                  <c:v>-0.067797</c:v>
                </c:pt>
                <c:pt idx="2128">
                  <c:v>0.0316386</c:v>
                </c:pt>
                <c:pt idx="2130">
                  <c:v>-0.0617706</c:v>
                </c:pt>
                <c:pt idx="2131">
                  <c:v>0.0135594</c:v>
                </c:pt>
                <c:pt idx="2133">
                  <c:v>-0.0346518</c:v>
                </c:pt>
                <c:pt idx="2134">
                  <c:v>0.0045198</c:v>
                </c:pt>
                <c:pt idx="2136">
                  <c:v>-0.0135594</c:v>
                </c:pt>
                <c:pt idx="2137">
                  <c:v>-0.007533</c:v>
                </c:pt>
                <c:pt idx="2139">
                  <c:v>0.3028264</c:v>
                </c:pt>
                <c:pt idx="2140">
                  <c:v>0.3480244</c:v>
                </c:pt>
                <c:pt idx="2142">
                  <c:v>0.2998132</c:v>
                </c:pt>
                <c:pt idx="2143">
                  <c:v>0.3630904</c:v>
                </c:pt>
                <c:pt idx="2145">
                  <c:v>0.3480244</c:v>
                </c:pt>
                <c:pt idx="2146">
                  <c:v>0.3540508</c:v>
                </c:pt>
                <c:pt idx="2148">
                  <c:v>0.4414335</c:v>
                </c:pt>
                <c:pt idx="2149">
                  <c:v>0.4534863</c:v>
                </c:pt>
                <c:pt idx="2151">
                  <c:v>0.4384203</c:v>
                </c:pt>
                <c:pt idx="2152">
                  <c:v>0.4595127</c:v>
                </c:pt>
                <c:pt idx="2154">
                  <c:v>0.0256122</c:v>
                </c:pt>
                <c:pt idx="2155">
                  <c:v>0.037665</c:v>
                </c:pt>
                <c:pt idx="2157">
                  <c:v>0.0256122</c:v>
                </c:pt>
                <c:pt idx="2158">
                  <c:v>0.0406782</c:v>
                </c:pt>
                <c:pt idx="2160">
                  <c:v>0.0256122</c:v>
                </c:pt>
                <c:pt idx="2161">
                  <c:v>0.0406782</c:v>
                </c:pt>
                <c:pt idx="2163">
                  <c:v>0.022599</c:v>
                </c:pt>
                <c:pt idx="2164">
                  <c:v>0.0467046</c:v>
                </c:pt>
                <c:pt idx="2166">
                  <c:v>0.0135594</c:v>
                </c:pt>
                <c:pt idx="2167">
                  <c:v>0.052731</c:v>
                </c:pt>
                <c:pt idx="2169">
                  <c:v>0.022599</c:v>
                </c:pt>
                <c:pt idx="2170">
                  <c:v>0.052731</c:v>
                </c:pt>
                <c:pt idx="2172">
                  <c:v>1.7250559</c:v>
                </c:pt>
                <c:pt idx="2173">
                  <c:v>1.7310823</c:v>
                </c:pt>
                <c:pt idx="2175">
                  <c:v>-0.9868224</c:v>
                </c:pt>
                <c:pt idx="2176">
                  <c:v>-0.96573</c:v>
                </c:pt>
                <c:pt idx="2178">
                  <c:v>-0.950664</c:v>
                </c:pt>
                <c:pt idx="2179">
                  <c:v>-0.9084792</c:v>
                </c:pt>
                <c:pt idx="2181">
                  <c:v>-0.995862</c:v>
                </c:pt>
                <c:pt idx="2182">
                  <c:v>-0.9084792</c:v>
                </c:pt>
                <c:pt idx="2184">
                  <c:v>-1.0018884</c:v>
                </c:pt>
                <c:pt idx="2185">
                  <c:v>-0.9084792</c:v>
                </c:pt>
                <c:pt idx="2187">
                  <c:v>-1.0049016</c:v>
                </c:pt>
                <c:pt idx="2188">
                  <c:v>-0.8482153</c:v>
                </c:pt>
                <c:pt idx="2190">
                  <c:v>-1.010928</c:v>
                </c:pt>
                <c:pt idx="2191">
                  <c:v>-0.8452021</c:v>
                </c:pt>
                <c:pt idx="2193">
                  <c:v>-1.0199676</c:v>
                </c:pt>
                <c:pt idx="2194">
                  <c:v>-0.8572549</c:v>
                </c:pt>
                <c:pt idx="2196">
                  <c:v>-1.0169544</c:v>
                </c:pt>
                <c:pt idx="2197">
                  <c:v>-0.8602681</c:v>
                </c:pt>
                <c:pt idx="2199">
                  <c:v>-1.0229808</c:v>
                </c:pt>
                <c:pt idx="2200">
                  <c:v>-0.8934132</c:v>
                </c:pt>
                <c:pt idx="2202">
                  <c:v>-1.0199676</c:v>
                </c:pt>
                <c:pt idx="2203">
                  <c:v>-0.8934132</c:v>
                </c:pt>
                <c:pt idx="2205">
                  <c:v>-1.0199676</c:v>
                </c:pt>
                <c:pt idx="2206">
                  <c:v>-0.8994396</c:v>
                </c:pt>
                <c:pt idx="2208">
                  <c:v>-1.0199676</c:v>
                </c:pt>
                <c:pt idx="2209">
                  <c:v>-0.9386112</c:v>
                </c:pt>
                <c:pt idx="2211">
                  <c:v>-1.025994</c:v>
                </c:pt>
                <c:pt idx="2212">
                  <c:v>-0.9687432</c:v>
                </c:pt>
                <c:pt idx="2214">
                  <c:v>-1.0350336</c:v>
                </c:pt>
                <c:pt idx="2215">
                  <c:v>-1.0320204</c:v>
                </c:pt>
                <c:pt idx="2217">
                  <c:v>-1.0169544</c:v>
                </c:pt>
                <c:pt idx="2218">
                  <c:v>-0.9747696</c:v>
                </c:pt>
                <c:pt idx="2220">
                  <c:v>-0.995862</c:v>
                </c:pt>
                <c:pt idx="2221">
                  <c:v>-0.9777828</c:v>
                </c:pt>
                <c:pt idx="2223">
                  <c:v>-1.1224163</c:v>
                </c:pt>
                <c:pt idx="2224">
                  <c:v>-1.1194031</c:v>
                </c:pt>
                <c:pt idx="2226">
                  <c:v>1.270063</c:v>
                </c:pt>
                <c:pt idx="2227">
                  <c:v>1.3092346</c:v>
                </c:pt>
                <c:pt idx="2229">
                  <c:v>1.270063</c:v>
                </c:pt>
                <c:pt idx="2230">
                  <c:v>1.2941686</c:v>
                </c:pt>
                <c:pt idx="2232">
                  <c:v>0.2968</c:v>
                </c:pt>
                <c:pt idx="2233">
                  <c:v>0.3088528</c:v>
                </c:pt>
                <c:pt idx="2235">
                  <c:v>0.2968</c:v>
                </c:pt>
                <c:pt idx="2236">
                  <c:v>0.3239188</c:v>
                </c:pt>
                <c:pt idx="2238">
                  <c:v>0.2877604</c:v>
                </c:pt>
                <c:pt idx="2239">
                  <c:v>0.37213</c:v>
                </c:pt>
                <c:pt idx="2241">
                  <c:v>0.2877604</c:v>
                </c:pt>
                <c:pt idx="2242">
                  <c:v>0.387196</c:v>
                </c:pt>
                <c:pt idx="2244">
                  <c:v>0.2907736</c:v>
                </c:pt>
                <c:pt idx="2245">
                  <c:v>0.4022619</c:v>
                </c:pt>
                <c:pt idx="2247">
                  <c:v>0.2907736</c:v>
                </c:pt>
                <c:pt idx="2248">
                  <c:v>0.4233543</c:v>
                </c:pt>
                <c:pt idx="2250">
                  <c:v>0.3058396</c:v>
                </c:pt>
                <c:pt idx="2251">
                  <c:v>0.4022619</c:v>
                </c:pt>
                <c:pt idx="2253">
                  <c:v>0.3058396</c:v>
                </c:pt>
                <c:pt idx="2254">
                  <c:v>0.3932224</c:v>
                </c:pt>
                <c:pt idx="2256">
                  <c:v>0.3088528</c:v>
                </c:pt>
                <c:pt idx="2257">
                  <c:v>0.3811696</c:v>
                </c:pt>
                <c:pt idx="2259">
                  <c:v>0.3088528</c:v>
                </c:pt>
                <c:pt idx="2260">
                  <c:v>0.37213</c:v>
                </c:pt>
                <c:pt idx="2262">
                  <c:v>0.2877604</c:v>
                </c:pt>
                <c:pt idx="2263">
                  <c:v>0.2968</c:v>
                </c:pt>
                <c:pt idx="2265">
                  <c:v>0.3148792</c:v>
                </c:pt>
                <c:pt idx="2266">
                  <c:v>0.37213</c:v>
                </c:pt>
                <c:pt idx="2268">
                  <c:v>0.2877604</c:v>
                </c:pt>
                <c:pt idx="2269">
                  <c:v>0.3781564</c:v>
                </c:pt>
                <c:pt idx="2271">
                  <c:v>0.3058396</c:v>
                </c:pt>
                <c:pt idx="2272">
                  <c:v>0.37213</c:v>
                </c:pt>
                <c:pt idx="2274">
                  <c:v>0.3148792</c:v>
                </c:pt>
                <c:pt idx="2275">
                  <c:v>0.3630904</c:v>
                </c:pt>
                <c:pt idx="2277">
                  <c:v>-1.3122478</c:v>
                </c:pt>
                <c:pt idx="2278">
                  <c:v>-1.3032082</c:v>
                </c:pt>
                <c:pt idx="2280">
                  <c:v>-1.3092346</c:v>
                </c:pt>
                <c:pt idx="2281">
                  <c:v>-1.2971818</c:v>
                </c:pt>
                <c:pt idx="2283">
                  <c:v>0.4263675</c:v>
                </c:pt>
                <c:pt idx="2284">
                  <c:v>0.4384203</c:v>
                </c:pt>
                <c:pt idx="2286">
                  <c:v>0.4082883</c:v>
                </c:pt>
                <c:pt idx="2287">
                  <c:v>0.4233543</c:v>
                </c:pt>
                <c:pt idx="2289">
                  <c:v>0.3630904</c:v>
                </c:pt>
                <c:pt idx="2290">
                  <c:v>0.4233543</c:v>
                </c:pt>
                <c:pt idx="2292">
                  <c:v>0.3329584</c:v>
                </c:pt>
                <c:pt idx="2293">
                  <c:v>0.4263675</c:v>
                </c:pt>
                <c:pt idx="2295">
                  <c:v>0.326932</c:v>
                </c:pt>
                <c:pt idx="2296">
                  <c:v>0.4233543</c:v>
                </c:pt>
                <c:pt idx="2298">
                  <c:v>0.3299452</c:v>
                </c:pt>
                <c:pt idx="2299">
                  <c:v>0.4444467</c:v>
                </c:pt>
                <c:pt idx="2301">
                  <c:v>0.2546152</c:v>
                </c:pt>
                <c:pt idx="2302">
                  <c:v>0.2877604</c:v>
                </c:pt>
                <c:pt idx="2304">
                  <c:v>0.326932</c:v>
                </c:pt>
                <c:pt idx="2305">
                  <c:v>0.4534863</c:v>
                </c:pt>
                <c:pt idx="2307">
                  <c:v>0.2485888</c:v>
                </c:pt>
                <c:pt idx="2308">
                  <c:v>0.4414335</c:v>
                </c:pt>
                <c:pt idx="2310">
                  <c:v>0.1883249</c:v>
                </c:pt>
                <c:pt idx="2311">
                  <c:v>0.4414335</c:v>
                </c:pt>
                <c:pt idx="2313">
                  <c:v>0.2033909</c:v>
                </c:pt>
                <c:pt idx="2314">
                  <c:v>0.2124305</c:v>
                </c:pt>
                <c:pt idx="2316">
                  <c:v>0.2244833</c:v>
                </c:pt>
                <c:pt idx="2317">
                  <c:v>0.4384203</c:v>
                </c:pt>
                <c:pt idx="2319">
                  <c:v>0.2395493</c:v>
                </c:pt>
                <c:pt idx="2320">
                  <c:v>0.4384203</c:v>
                </c:pt>
                <c:pt idx="2322">
                  <c:v>0.2425624</c:v>
                </c:pt>
                <c:pt idx="2323">
                  <c:v>0.4354071</c:v>
                </c:pt>
                <c:pt idx="2325">
                  <c:v>0.2455756</c:v>
                </c:pt>
                <c:pt idx="2326">
                  <c:v>0.4384203</c:v>
                </c:pt>
                <c:pt idx="2328">
                  <c:v>0.2576284</c:v>
                </c:pt>
                <c:pt idx="2329">
                  <c:v>0.4444467</c:v>
                </c:pt>
                <c:pt idx="2331">
                  <c:v>0.266668</c:v>
                </c:pt>
                <c:pt idx="2332">
                  <c:v>0.4474599</c:v>
                </c:pt>
                <c:pt idx="2334">
                  <c:v>0.2696812</c:v>
                </c:pt>
                <c:pt idx="2335">
                  <c:v>0.4474599</c:v>
                </c:pt>
                <c:pt idx="2337">
                  <c:v>0.2696812</c:v>
                </c:pt>
                <c:pt idx="2338">
                  <c:v>0.4564995</c:v>
                </c:pt>
                <c:pt idx="2340">
                  <c:v>0.2726944</c:v>
                </c:pt>
                <c:pt idx="2341">
                  <c:v>0.4625259</c:v>
                </c:pt>
                <c:pt idx="2343">
                  <c:v>0.2787208</c:v>
                </c:pt>
                <c:pt idx="2344">
                  <c:v>0.4625259</c:v>
                </c:pt>
                <c:pt idx="2346">
                  <c:v>0.2787208</c:v>
                </c:pt>
                <c:pt idx="2347">
                  <c:v>0.3239188</c:v>
                </c:pt>
                <c:pt idx="2349">
                  <c:v>0.3389848</c:v>
                </c:pt>
                <c:pt idx="2350">
                  <c:v>0.4474599</c:v>
                </c:pt>
                <c:pt idx="2352">
                  <c:v>0.3811696</c:v>
                </c:pt>
                <c:pt idx="2353">
                  <c:v>0.4113015</c:v>
                </c:pt>
                <c:pt idx="2355">
                  <c:v>0.2335229</c:v>
                </c:pt>
                <c:pt idx="2356">
                  <c:v>0.2485888</c:v>
                </c:pt>
                <c:pt idx="2358">
                  <c:v>0.2274965</c:v>
                </c:pt>
                <c:pt idx="2359">
                  <c:v>0.2757076</c:v>
                </c:pt>
                <c:pt idx="2361">
                  <c:v>0.326932</c:v>
                </c:pt>
                <c:pt idx="2362">
                  <c:v>0.3359716</c:v>
                </c:pt>
                <c:pt idx="2364">
                  <c:v>0.2184569</c:v>
                </c:pt>
                <c:pt idx="2365">
                  <c:v>0.3630904</c:v>
                </c:pt>
                <c:pt idx="2367">
                  <c:v>0.3691168</c:v>
                </c:pt>
                <c:pt idx="2368">
                  <c:v>0.3781564</c:v>
                </c:pt>
                <c:pt idx="2370">
                  <c:v>0.2184569</c:v>
                </c:pt>
                <c:pt idx="2371">
                  <c:v>0.3962356</c:v>
                </c:pt>
                <c:pt idx="2373">
                  <c:v>0.2274965</c:v>
                </c:pt>
                <c:pt idx="2374">
                  <c:v>0.387196</c:v>
                </c:pt>
                <c:pt idx="2376">
                  <c:v>0.2636548</c:v>
                </c:pt>
                <c:pt idx="2377">
                  <c:v>0.3751432</c:v>
                </c:pt>
                <c:pt idx="2379">
                  <c:v>0.2847472</c:v>
                </c:pt>
                <c:pt idx="2380">
                  <c:v>0.3540508</c:v>
                </c:pt>
                <c:pt idx="2382">
                  <c:v>0.3148792</c:v>
                </c:pt>
                <c:pt idx="2383">
                  <c:v>0.3510376</c:v>
                </c:pt>
                <c:pt idx="2385">
                  <c:v>0.3239188</c:v>
                </c:pt>
                <c:pt idx="2386">
                  <c:v>0.3450112</c:v>
                </c:pt>
                <c:pt idx="2388">
                  <c:v>0.1762721</c:v>
                </c:pt>
                <c:pt idx="2389">
                  <c:v>0.1822985</c:v>
                </c:pt>
                <c:pt idx="2391">
                  <c:v>0.1943513</c:v>
                </c:pt>
                <c:pt idx="2392">
                  <c:v>0.2003777</c:v>
                </c:pt>
                <c:pt idx="2394">
                  <c:v>0.2154437</c:v>
                </c:pt>
                <c:pt idx="2395">
                  <c:v>0.2214701</c:v>
                </c:pt>
                <c:pt idx="2397">
                  <c:v>0.1702457</c:v>
                </c:pt>
                <c:pt idx="2398">
                  <c:v>0.2365361</c:v>
                </c:pt>
                <c:pt idx="2400">
                  <c:v>0.1762721</c:v>
                </c:pt>
                <c:pt idx="2401">
                  <c:v>0.2395493</c:v>
                </c:pt>
                <c:pt idx="2403">
                  <c:v>0.2154437</c:v>
                </c:pt>
                <c:pt idx="2404">
                  <c:v>0.2425624</c:v>
                </c:pt>
                <c:pt idx="2406">
                  <c:v>0.2184569</c:v>
                </c:pt>
                <c:pt idx="2407">
                  <c:v>0.2546152</c:v>
                </c:pt>
                <c:pt idx="2409">
                  <c:v>0.2124305</c:v>
                </c:pt>
                <c:pt idx="2410">
                  <c:v>0.2636548</c:v>
                </c:pt>
                <c:pt idx="2412">
                  <c:v>0.2124305</c:v>
                </c:pt>
                <c:pt idx="2413">
                  <c:v>0.266668</c:v>
                </c:pt>
                <c:pt idx="2415">
                  <c:v>0.2003777</c:v>
                </c:pt>
                <c:pt idx="2416">
                  <c:v>0.266668</c:v>
                </c:pt>
                <c:pt idx="2418">
                  <c:v>0.2425624</c:v>
                </c:pt>
                <c:pt idx="2419">
                  <c:v>0.2696812</c:v>
                </c:pt>
                <c:pt idx="2421">
                  <c:v>0.251602</c:v>
                </c:pt>
                <c:pt idx="2422">
                  <c:v>0.2757076</c:v>
                </c:pt>
                <c:pt idx="2424">
                  <c:v>-0.1129949</c:v>
                </c:pt>
                <c:pt idx="2425">
                  <c:v>-0.0798498</c:v>
                </c:pt>
                <c:pt idx="2427">
                  <c:v>-0.052731</c:v>
                </c:pt>
                <c:pt idx="2428">
                  <c:v>-0.0436914</c:v>
                </c:pt>
                <c:pt idx="2430">
                  <c:v>-0.1160081</c:v>
                </c:pt>
                <c:pt idx="2431">
                  <c:v>-0.0467046</c:v>
                </c:pt>
                <c:pt idx="2433">
                  <c:v>-0.1250477</c:v>
                </c:pt>
                <c:pt idx="2434">
                  <c:v>-0.0467046</c:v>
                </c:pt>
                <c:pt idx="2436">
                  <c:v>-0.1220345</c:v>
                </c:pt>
                <c:pt idx="2437">
                  <c:v>-0.0436914</c:v>
                </c:pt>
                <c:pt idx="2439">
                  <c:v>-0.1160081</c:v>
                </c:pt>
                <c:pt idx="2440">
                  <c:v>-0.0406782</c:v>
                </c:pt>
                <c:pt idx="2442">
                  <c:v>-0.1220345</c:v>
                </c:pt>
                <c:pt idx="2443">
                  <c:v>-0.0436914</c:v>
                </c:pt>
                <c:pt idx="2445">
                  <c:v>0.1461401</c:v>
                </c:pt>
                <c:pt idx="2446">
                  <c:v>0.2395493</c:v>
                </c:pt>
                <c:pt idx="2448">
                  <c:v>0.1461401</c:v>
                </c:pt>
                <c:pt idx="2449">
                  <c:v>0.2305097</c:v>
                </c:pt>
                <c:pt idx="2451">
                  <c:v>0.1340873</c:v>
                </c:pt>
                <c:pt idx="2452">
                  <c:v>0.2244833</c:v>
                </c:pt>
                <c:pt idx="2454">
                  <c:v>0.1310741</c:v>
                </c:pt>
                <c:pt idx="2455">
                  <c:v>0.2154437</c:v>
                </c:pt>
                <c:pt idx="2457">
                  <c:v>0.1371005</c:v>
                </c:pt>
                <c:pt idx="2458">
                  <c:v>0.2154437</c:v>
                </c:pt>
                <c:pt idx="2460">
                  <c:v>0.1521665</c:v>
                </c:pt>
                <c:pt idx="2461">
                  <c:v>0.1581929</c:v>
                </c:pt>
                <c:pt idx="2463">
                  <c:v>0.1732589</c:v>
                </c:pt>
                <c:pt idx="2464">
                  <c:v>0.2244833</c:v>
                </c:pt>
                <c:pt idx="2466">
                  <c:v>0.1822985</c:v>
                </c:pt>
                <c:pt idx="2467">
                  <c:v>0.2274965</c:v>
                </c:pt>
                <c:pt idx="2469">
                  <c:v>0.1913381</c:v>
                </c:pt>
                <c:pt idx="2470">
                  <c:v>0.2244833</c:v>
                </c:pt>
                <c:pt idx="2472">
                  <c:v>0.1973645</c:v>
                </c:pt>
                <c:pt idx="2473">
                  <c:v>0.2064041</c:v>
                </c:pt>
                <c:pt idx="2475">
                  <c:v>0.2033909</c:v>
                </c:pt>
                <c:pt idx="2476">
                  <c:v>0.2244833</c:v>
                </c:pt>
                <c:pt idx="2478">
                  <c:v>0.2124305</c:v>
                </c:pt>
                <c:pt idx="2479">
                  <c:v>0.2214701</c:v>
                </c:pt>
                <c:pt idx="2481">
                  <c:v>0.2154437</c:v>
                </c:pt>
                <c:pt idx="2482">
                  <c:v>0.2184569</c:v>
                </c:pt>
                <c:pt idx="2484">
                  <c:v>-1.2489706</c:v>
                </c:pt>
                <c:pt idx="2485">
                  <c:v>-1.239931</c:v>
                </c:pt>
                <c:pt idx="2487">
                  <c:v>-1.2610234</c:v>
                </c:pt>
                <c:pt idx="2488">
                  <c:v>-1.2339046</c:v>
                </c:pt>
                <c:pt idx="2490">
                  <c:v>-1.2791026</c:v>
                </c:pt>
                <c:pt idx="2491">
                  <c:v>-1.2459574</c:v>
                </c:pt>
                <c:pt idx="2493">
                  <c:v>-1.1254295</c:v>
                </c:pt>
                <c:pt idx="2494">
                  <c:v>-1.0892711</c:v>
                </c:pt>
                <c:pt idx="2496">
                  <c:v>-1.1404955</c:v>
                </c:pt>
                <c:pt idx="2497">
                  <c:v>-1.1194031</c:v>
                </c:pt>
                <c:pt idx="2499">
                  <c:v>-1.2218518</c:v>
                </c:pt>
                <c:pt idx="2500">
                  <c:v>-1.2067858</c:v>
                </c:pt>
                <c:pt idx="2502">
                  <c:v>-1.1887067</c:v>
                </c:pt>
                <c:pt idx="2503">
                  <c:v>-1.1344691</c:v>
                </c:pt>
                <c:pt idx="2505">
                  <c:v>0.4474599</c:v>
                </c:pt>
                <c:pt idx="2506">
                  <c:v>0.4595127</c:v>
                </c:pt>
                <c:pt idx="2508">
                  <c:v>0.1581929</c:v>
                </c:pt>
                <c:pt idx="2509">
                  <c:v>0.2335229</c:v>
                </c:pt>
                <c:pt idx="2511">
                  <c:v>0.1672325</c:v>
                </c:pt>
                <c:pt idx="2512">
                  <c:v>0.1973645</c:v>
                </c:pt>
                <c:pt idx="2514">
                  <c:v>0.6222254</c:v>
                </c:pt>
                <c:pt idx="2515">
                  <c:v>0.6403046</c:v>
                </c:pt>
                <c:pt idx="2517">
                  <c:v>0.6282518</c:v>
                </c:pt>
                <c:pt idx="2518">
                  <c:v>0.6433178000000001</c:v>
                </c:pt>
                <c:pt idx="2520">
                  <c:v>0.0979289</c:v>
                </c:pt>
                <c:pt idx="2521">
                  <c:v>0.1129949</c:v>
                </c:pt>
                <c:pt idx="2523">
                  <c:v>0.1310741</c:v>
                </c:pt>
                <c:pt idx="2524">
                  <c:v>0.1461401</c:v>
                </c:pt>
                <c:pt idx="2526">
                  <c:v>0.0979289</c:v>
                </c:pt>
                <c:pt idx="2527">
                  <c:v>0.1190213</c:v>
                </c:pt>
                <c:pt idx="2529">
                  <c:v>-1.0531127</c:v>
                </c:pt>
                <c:pt idx="2530">
                  <c:v>-1.0049016</c:v>
                </c:pt>
                <c:pt idx="2532">
                  <c:v>-1.0470863</c:v>
                </c:pt>
                <c:pt idx="2533">
                  <c:v>-1.0229808</c:v>
                </c:pt>
                <c:pt idx="2535">
                  <c:v>0.0467046</c:v>
                </c:pt>
                <c:pt idx="2536">
                  <c:v>0.0798498</c:v>
                </c:pt>
                <c:pt idx="2538">
                  <c:v>0.0286254</c:v>
                </c:pt>
                <c:pt idx="2539">
                  <c:v>0.1009421</c:v>
                </c:pt>
                <c:pt idx="2541">
                  <c:v>0.0105462</c:v>
                </c:pt>
                <c:pt idx="2542">
                  <c:v>0.1190213</c:v>
                </c:pt>
                <c:pt idx="2544">
                  <c:v>-0.0105462</c:v>
                </c:pt>
                <c:pt idx="2545">
                  <c:v>0.1431269</c:v>
                </c:pt>
                <c:pt idx="2547">
                  <c:v>-0.0316386</c:v>
                </c:pt>
                <c:pt idx="2548">
                  <c:v>0.1672325</c:v>
                </c:pt>
                <c:pt idx="2550">
                  <c:v>-0.052731</c:v>
                </c:pt>
                <c:pt idx="2551">
                  <c:v>0.1612061</c:v>
                </c:pt>
                <c:pt idx="2553">
                  <c:v>-0.0738234</c:v>
                </c:pt>
                <c:pt idx="2554">
                  <c:v>0.1401137</c:v>
                </c:pt>
                <c:pt idx="2556">
                  <c:v>-0.09491570000000001</c:v>
                </c:pt>
                <c:pt idx="2557">
                  <c:v>0.1310741</c:v>
                </c:pt>
                <c:pt idx="2559">
                  <c:v>-0.1129949</c:v>
                </c:pt>
                <c:pt idx="2560">
                  <c:v>0.1371005</c:v>
                </c:pt>
                <c:pt idx="2562">
                  <c:v>-0.1220345</c:v>
                </c:pt>
                <c:pt idx="2563">
                  <c:v>0.1371005</c:v>
                </c:pt>
                <c:pt idx="2565">
                  <c:v>-0.1190213</c:v>
                </c:pt>
                <c:pt idx="2566">
                  <c:v>0.1371005</c:v>
                </c:pt>
                <c:pt idx="2568">
                  <c:v>-0.0768366</c:v>
                </c:pt>
                <c:pt idx="2569">
                  <c:v>0.1340873</c:v>
                </c:pt>
                <c:pt idx="2571">
                  <c:v>-0.0497178</c:v>
                </c:pt>
                <c:pt idx="2572">
                  <c:v>0.1280609</c:v>
                </c:pt>
                <c:pt idx="2574">
                  <c:v>-0.037665</c:v>
                </c:pt>
                <c:pt idx="2575">
                  <c:v>0.1250477</c:v>
                </c:pt>
                <c:pt idx="2577">
                  <c:v>-0.0165726</c:v>
                </c:pt>
                <c:pt idx="2578">
                  <c:v>0.1129949</c:v>
                </c:pt>
                <c:pt idx="2580">
                  <c:v>-0.022599</c:v>
                </c:pt>
                <c:pt idx="2581">
                  <c:v>0.1039553</c:v>
                </c:pt>
                <c:pt idx="2583">
                  <c:v>-0.0256122</c:v>
                </c:pt>
                <c:pt idx="2584">
                  <c:v>0.1099817</c:v>
                </c:pt>
                <c:pt idx="2586">
                  <c:v>-0.007533</c:v>
                </c:pt>
                <c:pt idx="2587">
                  <c:v>0.1129949</c:v>
                </c:pt>
                <c:pt idx="2589">
                  <c:v>0.0497178</c:v>
                </c:pt>
                <c:pt idx="2590">
                  <c:v>0.067797</c:v>
                </c:pt>
                <c:pt idx="2592">
                  <c:v>0.0768366</c:v>
                </c:pt>
                <c:pt idx="2593">
                  <c:v>0.1129949</c:v>
                </c:pt>
                <c:pt idx="2595">
                  <c:v>-1.1917199</c:v>
                </c:pt>
                <c:pt idx="2596">
                  <c:v>-1.1856935</c:v>
                </c:pt>
                <c:pt idx="2598">
                  <c:v>-1.2037726</c:v>
                </c:pt>
                <c:pt idx="2599">
                  <c:v>-1.1796671</c:v>
                </c:pt>
                <c:pt idx="2601">
                  <c:v>-1.2007594</c:v>
                </c:pt>
                <c:pt idx="2602">
                  <c:v>-1.1676143</c:v>
                </c:pt>
                <c:pt idx="2604">
                  <c:v>-1.2128122</c:v>
                </c:pt>
                <c:pt idx="2605">
                  <c:v>-1.1435087</c:v>
                </c:pt>
                <c:pt idx="2607">
                  <c:v>-1.2158254</c:v>
                </c:pt>
                <c:pt idx="2608">
                  <c:v>-1.1344691</c:v>
                </c:pt>
                <c:pt idx="2610">
                  <c:v>-1.2067858</c:v>
                </c:pt>
                <c:pt idx="2611">
                  <c:v>-1.1344691</c:v>
                </c:pt>
                <c:pt idx="2613">
                  <c:v>-1.2037726</c:v>
                </c:pt>
                <c:pt idx="2614">
                  <c:v>-1.1676143</c:v>
                </c:pt>
                <c:pt idx="2616">
                  <c:v>0.281734</c:v>
                </c:pt>
                <c:pt idx="2617">
                  <c:v>0.3178924</c:v>
                </c:pt>
                <c:pt idx="2619">
                  <c:v>0.2757076</c:v>
                </c:pt>
                <c:pt idx="2620">
                  <c:v>0.3178924</c:v>
                </c:pt>
                <c:pt idx="2622">
                  <c:v>0.3630904</c:v>
                </c:pt>
                <c:pt idx="2623">
                  <c:v>0.5288163</c:v>
                </c:pt>
                <c:pt idx="2625">
                  <c:v>0.3630904</c:v>
                </c:pt>
                <c:pt idx="2626">
                  <c:v>0.5107371000000001</c:v>
                </c:pt>
                <c:pt idx="2628">
                  <c:v>0.3600772</c:v>
                </c:pt>
                <c:pt idx="2629">
                  <c:v>0.5077239</c:v>
                </c:pt>
                <c:pt idx="2631">
                  <c:v>0.3600772</c:v>
                </c:pt>
                <c:pt idx="2632">
                  <c:v>0.4956711</c:v>
                </c:pt>
                <c:pt idx="2634">
                  <c:v>0.3600772</c:v>
                </c:pt>
                <c:pt idx="2635">
                  <c:v>0.4866315</c:v>
                </c:pt>
                <c:pt idx="2637">
                  <c:v>0.357064</c:v>
                </c:pt>
                <c:pt idx="2638">
                  <c:v>0.4775919</c:v>
                </c:pt>
                <c:pt idx="2640">
                  <c:v>0.357064</c:v>
                </c:pt>
                <c:pt idx="2641">
                  <c:v>0.4685523</c:v>
                </c:pt>
                <c:pt idx="2643">
                  <c:v>0.4775919</c:v>
                </c:pt>
                <c:pt idx="2644">
                  <c:v>0.4836183</c:v>
                </c:pt>
                <c:pt idx="2646">
                  <c:v>0.3540508</c:v>
                </c:pt>
                <c:pt idx="2647">
                  <c:v>0.4595127</c:v>
                </c:pt>
                <c:pt idx="2649">
                  <c:v>0.4655391</c:v>
                </c:pt>
                <c:pt idx="2650">
                  <c:v>0.4866315</c:v>
                </c:pt>
                <c:pt idx="2652">
                  <c:v>0.3510376</c:v>
                </c:pt>
                <c:pt idx="2653">
                  <c:v>0.4866315</c:v>
                </c:pt>
                <c:pt idx="2655">
                  <c:v>0.3510376</c:v>
                </c:pt>
                <c:pt idx="2656">
                  <c:v>0.4022619</c:v>
                </c:pt>
                <c:pt idx="2658">
                  <c:v>0.4082883</c:v>
                </c:pt>
                <c:pt idx="2659">
                  <c:v>0.4806051</c:v>
                </c:pt>
                <c:pt idx="2661">
                  <c:v>-0.2455756</c:v>
                </c:pt>
                <c:pt idx="2662">
                  <c:v>-0.1883249</c:v>
                </c:pt>
                <c:pt idx="2664">
                  <c:v>-0.2033909</c:v>
                </c:pt>
                <c:pt idx="2665">
                  <c:v>-0.1913381</c:v>
                </c:pt>
                <c:pt idx="2667">
                  <c:v>-0.2003777</c:v>
                </c:pt>
                <c:pt idx="2668">
                  <c:v>-0.1883249</c:v>
                </c:pt>
                <c:pt idx="2670">
                  <c:v>-0.1883249</c:v>
                </c:pt>
                <c:pt idx="2671">
                  <c:v>-0.1732589</c:v>
                </c:pt>
                <c:pt idx="2673">
                  <c:v>-0.1762721</c:v>
                </c:pt>
                <c:pt idx="2674">
                  <c:v>-0.1732589</c:v>
                </c:pt>
                <c:pt idx="2676">
                  <c:v>-0.1672325</c:v>
                </c:pt>
                <c:pt idx="2677">
                  <c:v>-0.1250477</c:v>
                </c:pt>
                <c:pt idx="2679">
                  <c:v>-0.1340873</c:v>
                </c:pt>
                <c:pt idx="2680">
                  <c:v>-0.1250477</c:v>
                </c:pt>
                <c:pt idx="2682">
                  <c:v>0.6222254</c:v>
                </c:pt>
                <c:pt idx="2683">
                  <c:v>0.6282518</c:v>
                </c:pt>
                <c:pt idx="2685">
                  <c:v>0.6071594</c:v>
                </c:pt>
                <c:pt idx="2686">
                  <c:v>0.6131858</c:v>
                </c:pt>
                <c:pt idx="2688">
                  <c:v>0.5408691</c:v>
                </c:pt>
                <c:pt idx="2689">
                  <c:v>0.5981198</c:v>
                </c:pt>
                <c:pt idx="2691">
                  <c:v>0.5408691</c:v>
                </c:pt>
                <c:pt idx="2692">
                  <c:v>0.5770274</c:v>
                </c:pt>
                <c:pt idx="2694">
                  <c:v>0.5438823</c:v>
                </c:pt>
                <c:pt idx="2695">
                  <c:v>0.5740142</c:v>
                </c:pt>
                <c:pt idx="2697">
                  <c:v>0.5619614000000001</c:v>
                </c:pt>
                <c:pt idx="2698">
                  <c:v>0.5649746</c:v>
                </c:pt>
                <c:pt idx="2700">
                  <c:v>0.5619614000000001</c:v>
                </c:pt>
                <c:pt idx="2701">
                  <c:v>0.6101726</c:v>
                </c:pt>
                <c:pt idx="2703">
                  <c:v>0.6161990000000001</c:v>
                </c:pt>
                <c:pt idx="2704">
                  <c:v>0.631265</c:v>
                </c:pt>
                <c:pt idx="2706">
                  <c:v>0.5378559000000001</c:v>
                </c:pt>
                <c:pt idx="2707">
                  <c:v>0.6734498</c:v>
                </c:pt>
                <c:pt idx="2709">
                  <c:v>0.5258031</c:v>
                </c:pt>
                <c:pt idx="2710">
                  <c:v>0.6855026</c:v>
                </c:pt>
                <c:pt idx="2712">
                  <c:v>0.5137503</c:v>
                </c:pt>
                <c:pt idx="2713">
                  <c:v>0.6975554</c:v>
                </c:pt>
                <c:pt idx="2715">
                  <c:v>0.4956711</c:v>
                </c:pt>
                <c:pt idx="2716">
                  <c:v>0.7096082</c:v>
                </c:pt>
                <c:pt idx="2718">
                  <c:v>0.5107371000000001</c:v>
                </c:pt>
                <c:pt idx="2719">
                  <c:v>0.6734498</c:v>
                </c:pt>
                <c:pt idx="2721">
                  <c:v>0.5077239</c:v>
                </c:pt>
                <c:pt idx="2722">
                  <c:v>0.6433178000000001</c:v>
                </c:pt>
                <c:pt idx="2724">
                  <c:v>0.5107371000000001</c:v>
                </c:pt>
                <c:pt idx="2725">
                  <c:v>0.6342782</c:v>
                </c:pt>
                <c:pt idx="2727">
                  <c:v>0.5197767</c:v>
                </c:pt>
                <c:pt idx="2728">
                  <c:v>0.6192122</c:v>
                </c:pt>
                <c:pt idx="2730">
                  <c:v>0.5288163</c:v>
                </c:pt>
                <c:pt idx="2731">
                  <c:v>0.6252386</c:v>
                </c:pt>
                <c:pt idx="2733">
                  <c:v>0.5378559000000001</c:v>
                </c:pt>
                <c:pt idx="2734">
                  <c:v>0.6192122</c:v>
                </c:pt>
                <c:pt idx="2736">
                  <c:v>0.5408691</c:v>
                </c:pt>
                <c:pt idx="2737">
                  <c:v>0.6041462</c:v>
                </c:pt>
                <c:pt idx="2739">
                  <c:v>2.6410682</c:v>
                </c:pt>
                <c:pt idx="2740">
                  <c:v>2.6531209</c:v>
                </c:pt>
                <c:pt idx="2742">
                  <c:v>-0.7367269</c:v>
                </c:pt>
                <c:pt idx="2743">
                  <c:v>-0.7307005</c:v>
                </c:pt>
                <c:pt idx="2745">
                  <c:v>-0.7216609</c:v>
                </c:pt>
                <c:pt idx="2746">
                  <c:v>-0.7126214</c:v>
                </c:pt>
                <c:pt idx="2748">
                  <c:v>0.1521665</c:v>
                </c:pt>
                <c:pt idx="2749">
                  <c:v>0.1732589</c:v>
                </c:pt>
                <c:pt idx="2751">
                  <c:v>0.1431269</c:v>
                </c:pt>
                <c:pt idx="2752">
                  <c:v>0.2124305</c:v>
                </c:pt>
                <c:pt idx="2754">
                  <c:v>0.1340873</c:v>
                </c:pt>
                <c:pt idx="2755">
                  <c:v>0.2154437</c:v>
                </c:pt>
                <c:pt idx="2757">
                  <c:v>0.1371005</c:v>
                </c:pt>
                <c:pt idx="2758">
                  <c:v>0.2094173</c:v>
                </c:pt>
                <c:pt idx="2760">
                  <c:v>0.1431269</c:v>
                </c:pt>
                <c:pt idx="2761">
                  <c:v>0.2094173</c:v>
                </c:pt>
                <c:pt idx="2763">
                  <c:v>0.1702457</c:v>
                </c:pt>
                <c:pt idx="2764">
                  <c:v>0.1973645</c:v>
                </c:pt>
                <c:pt idx="2766">
                  <c:v>0.5499087</c:v>
                </c:pt>
                <c:pt idx="2767">
                  <c:v>0.6071594</c:v>
                </c:pt>
                <c:pt idx="2769">
                  <c:v>0.5348427</c:v>
                </c:pt>
                <c:pt idx="2770">
                  <c:v>0.5619614000000001</c:v>
                </c:pt>
                <c:pt idx="2772">
                  <c:v>-0.0406782</c:v>
                </c:pt>
                <c:pt idx="2773">
                  <c:v>-0.0165726</c:v>
                </c:pt>
                <c:pt idx="2775">
                  <c:v>-0.0436914</c:v>
                </c:pt>
                <c:pt idx="2776">
                  <c:v>0.0135594</c:v>
                </c:pt>
                <c:pt idx="2778">
                  <c:v>-0.0436914</c:v>
                </c:pt>
                <c:pt idx="2779">
                  <c:v>0.007533</c:v>
                </c:pt>
                <c:pt idx="2781">
                  <c:v>-0.0406782</c:v>
                </c:pt>
                <c:pt idx="2782">
                  <c:v>0.007533</c:v>
                </c:pt>
                <c:pt idx="2784">
                  <c:v>-0.037665</c:v>
                </c:pt>
                <c:pt idx="2785">
                  <c:v>0.0045198</c:v>
                </c:pt>
                <c:pt idx="2787">
                  <c:v>-0.0406782</c:v>
                </c:pt>
                <c:pt idx="2788">
                  <c:v>0.0045198</c:v>
                </c:pt>
                <c:pt idx="2790">
                  <c:v>-0.0436914</c:v>
                </c:pt>
                <c:pt idx="2791">
                  <c:v>0.0015066</c:v>
                </c:pt>
                <c:pt idx="2793">
                  <c:v>-0.5167635</c:v>
                </c:pt>
                <c:pt idx="2794">
                  <c:v>-0.4866315</c:v>
                </c:pt>
                <c:pt idx="2796">
                  <c:v>-0.5499087</c:v>
                </c:pt>
                <c:pt idx="2797">
                  <c:v>-0.4715655</c:v>
                </c:pt>
                <c:pt idx="2799">
                  <c:v>-0.5619614000000001</c:v>
                </c:pt>
                <c:pt idx="2800">
                  <c:v>-0.4504731</c:v>
                </c:pt>
                <c:pt idx="2802">
                  <c:v>-0.5619614000000001</c:v>
                </c:pt>
                <c:pt idx="2803">
                  <c:v>-0.4384203</c:v>
                </c:pt>
                <c:pt idx="2805">
                  <c:v>-0.5649746</c:v>
                </c:pt>
                <c:pt idx="2806">
                  <c:v>-0.3691168</c:v>
                </c:pt>
                <c:pt idx="2808">
                  <c:v>-0.5529219</c:v>
                </c:pt>
                <c:pt idx="2809">
                  <c:v>-0.3178924</c:v>
                </c:pt>
                <c:pt idx="2811">
                  <c:v>-0.5589483</c:v>
                </c:pt>
                <c:pt idx="2812">
                  <c:v>-0.2395493</c:v>
                </c:pt>
                <c:pt idx="2814">
                  <c:v>-0.5589483</c:v>
                </c:pt>
                <c:pt idx="2815">
                  <c:v>-0.2274965</c:v>
                </c:pt>
                <c:pt idx="2817">
                  <c:v>-0.5499087</c:v>
                </c:pt>
                <c:pt idx="2818">
                  <c:v>-0.2033909</c:v>
                </c:pt>
                <c:pt idx="2820">
                  <c:v>-0.5770274</c:v>
                </c:pt>
                <c:pt idx="2821">
                  <c:v>-0.1913381</c:v>
                </c:pt>
                <c:pt idx="2823">
                  <c:v>-0.6855026</c:v>
                </c:pt>
                <c:pt idx="2824">
                  <c:v>-0.1853117</c:v>
                </c:pt>
                <c:pt idx="2826">
                  <c:v>-0.571001</c:v>
                </c:pt>
                <c:pt idx="2827">
                  <c:v>-0.2064041</c:v>
                </c:pt>
                <c:pt idx="2829">
                  <c:v>-0.1853117</c:v>
                </c:pt>
                <c:pt idx="2830">
                  <c:v>-0.1160081</c:v>
                </c:pt>
                <c:pt idx="2832">
                  <c:v>-0.2485888</c:v>
                </c:pt>
                <c:pt idx="2833">
                  <c:v>-0.2365361</c:v>
                </c:pt>
                <c:pt idx="2835">
                  <c:v>-0.1401137</c:v>
                </c:pt>
                <c:pt idx="2836">
                  <c:v>-0.1250477</c:v>
                </c:pt>
                <c:pt idx="2838">
                  <c:v>-0.1551797</c:v>
                </c:pt>
                <c:pt idx="2839">
                  <c:v>-0.1190213</c:v>
                </c:pt>
                <c:pt idx="2841">
                  <c:v>-0.2033909</c:v>
                </c:pt>
                <c:pt idx="2842">
                  <c:v>-0.1913381</c:v>
                </c:pt>
                <c:pt idx="2844">
                  <c:v>-0.1581929</c:v>
                </c:pt>
                <c:pt idx="2845">
                  <c:v>-0.1250477</c:v>
                </c:pt>
                <c:pt idx="2847">
                  <c:v>-0.2184569</c:v>
                </c:pt>
                <c:pt idx="2848">
                  <c:v>-0.1250477</c:v>
                </c:pt>
                <c:pt idx="2850">
                  <c:v>-0.2184569</c:v>
                </c:pt>
                <c:pt idx="2851">
                  <c:v>-0.1250477</c:v>
                </c:pt>
                <c:pt idx="2853">
                  <c:v>-0.2033909</c:v>
                </c:pt>
                <c:pt idx="2854">
                  <c:v>-0.1732589</c:v>
                </c:pt>
                <c:pt idx="2856">
                  <c:v>0.1431269</c:v>
                </c:pt>
                <c:pt idx="2857">
                  <c:v>0.1672325</c:v>
                </c:pt>
                <c:pt idx="2859">
                  <c:v>0.2968</c:v>
                </c:pt>
                <c:pt idx="2860">
                  <c:v>0.311866</c:v>
                </c:pt>
                <c:pt idx="2862">
                  <c:v>0.2877604</c:v>
                </c:pt>
                <c:pt idx="2863">
                  <c:v>0.311866</c:v>
                </c:pt>
                <c:pt idx="2865">
                  <c:v>0.3178924</c:v>
                </c:pt>
                <c:pt idx="2866">
                  <c:v>0.3239188</c:v>
                </c:pt>
                <c:pt idx="2868">
                  <c:v>0.2787208</c:v>
                </c:pt>
                <c:pt idx="2869">
                  <c:v>0.3088528</c:v>
                </c:pt>
                <c:pt idx="2871">
                  <c:v>0.2726944</c:v>
                </c:pt>
                <c:pt idx="2872">
                  <c:v>0.3028264</c:v>
                </c:pt>
                <c:pt idx="2874">
                  <c:v>0.2847472</c:v>
                </c:pt>
                <c:pt idx="2875">
                  <c:v>0.3239188</c:v>
                </c:pt>
                <c:pt idx="2877">
                  <c:v>0.3359716</c:v>
                </c:pt>
                <c:pt idx="2878">
                  <c:v>0.3450112</c:v>
                </c:pt>
                <c:pt idx="2880">
                  <c:v>-1.3574458</c:v>
                </c:pt>
                <c:pt idx="2881">
                  <c:v>-1.3333402</c:v>
                </c:pt>
                <c:pt idx="2883">
                  <c:v>-1.360459</c:v>
                </c:pt>
                <c:pt idx="2884">
                  <c:v>-1.3212874</c:v>
                </c:pt>
                <c:pt idx="2886">
                  <c:v>-1.3544326</c:v>
                </c:pt>
                <c:pt idx="2887">
                  <c:v>-1.3182742</c:v>
                </c:pt>
                <c:pt idx="2889">
                  <c:v>-1.3363534</c:v>
                </c:pt>
                <c:pt idx="2890">
                  <c:v>-1.315261</c:v>
                </c:pt>
                <c:pt idx="2892">
                  <c:v>-1.3363534</c:v>
                </c:pt>
                <c:pt idx="2893">
                  <c:v>-1.3122478</c:v>
                </c:pt>
                <c:pt idx="2895">
                  <c:v>-0.2305097</c:v>
                </c:pt>
                <c:pt idx="2896">
                  <c:v>-0.2214701</c:v>
                </c:pt>
                <c:pt idx="2898">
                  <c:v>-0.2455756</c:v>
                </c:pt>
                <c:pt idx="2899">
                  <c:v>-0.2064041</c:v>
                </c:pt>
                <c:pt idx="2901">
                  <c:v>-0.8904</c:v>
                </c:pt>
                <c:pt idx="2902">
                  <c:v>-0.8753341</c:v>
                </c:pt>
                <c:pt idx="2904">
                  <c:v>-0.8964264</c:v>
                </c:pt>
                <c:pt idx="2905">
                  <c:v>-0.8572549</c:v>
                </c:pt>
                <c:pt idx="2907">
                  <c:v>-0.8994396</c:v>
                </c:pt>
                <c:pt idx="2908">
                  <c:v>-0.8632813</c:v>
                </c:pt>
                <c:pt idx="2910">
                  <c:v>-0.8934132</c:v>
                </c:pt>
                <c:pt idx="2911">
                  <c:v>-0.8723209</c:v>
                </c:pt>
                <c:pt idx="2913">
                  <c:v>-0.8994396</c:v>
                </c:pt>
                <c:pt idx="2914">
                  <c:v>-0.8602681</c:v>
                </c:pt>
                <c:pt idx="2916">
                  <c:v>-0.920532</c:v>
                </c:pt>
                <c:pt idx="2917">
                  <c:v>-0.8602681</c:v>
                </c:pt>
                <c:pt idx="2919">
                  <c:v>-0.905466</c:v>
                </c:pt>
                <c:pt idx="2920">
                  <c:v>-0.8783473000000001</c:v>
                </c:pt>
                <c:pt idx="2922">
                  <c:v>-0.905466</c:v>
                </c:pt>
                <c:pt idx="2923">
                  <c:v>-0.8843736</c:v>
                </c:pt>
                <c:pt idx="2925">
                  <c:v>-1.2971818</c:v>
                </c:pt>
                <c:pt idx="2926">
                  <c:v>-1.2911554</c:v>
                </c:pt>
                <c:pt idx="2928">
                  <c:v>-1.315261</c:v>
                </c:pt>
                <c:pt idx="2929">
                  <c:v>-1.270063</c:v>
                </c:pt>
                <c:pt idx="2931">
                  <c:v>-1.3182742</c:v>
                </c:pt>
                <c:pt idx="2932">
                  <c:v>-1.2369178</c:v>
                </c:pt>
                <c:pt idx="2934">
                  <c:v>-1.270063</c:v>
                </c:pt>
                <c:pt idx="2935">
                  <c:v>-1.2640366</c:v>
                </c:pt>
                <c:pt idx="2937">
                  <c:v>-1.254997</c:v>
                </c:pt>
                <c:pt idx="2938">
                  <c:v>-1.2519838</c:v>
                </c:pt>
                <c:pt idx="2940">
                  <c:v>0.2274965</c:v>
                </c:pt>
                <c:pt idx="2941">
                  <c:v>0.2305097</c:v>
                </c:pt>
                <c:pt idx="2943">
                  <c:v>0.2003777</c:v>
                </c:pt>
                <c:pt idx="2944">
                  <c:v>0.2124305</c:v>
                </c:pt>
                <c:pt idx="2946">
                  <c:v>0.1762721</c:v>
                </c:pt>
                <c:pt idx="2947">
                  <c:v>0.1822985</c:v>
                </c:pt>
                <c:pt idx="2949">
                  <c:v>0.1913381</c:v>
                </c:pt>
                <c:pt idx="2950">
                  <c:v>0.2033909</c:v>
                </c:pt>
                <c:pt idx="2952">
                  <c:v>0.2274965</c:v>
                </c:pt>
                <c:pt idx="2953">
                  <c:v>0.2455756</c:v>
                </c:pt>
                <c:pt idx="2955">
                  <c:v>0.2033909</c:v>
                </c:pt>
                <c:pt idx="2956">
                  <c:v>0.2184569</c:v>
                </c:pt>
                <c:pt idx="2958">
                  <c:v>-1.0591391</c:v>
                </c:pt>
                <c:pt idx="2959">
                  <c:v>-1.0561259</c:v>
                </c:pt>
                <c:pt idx="2961">
                  <c:v>-1.0681787</c:v>
                </c:pt>
                <c:pt idx="2962">
                  <c:v>-1.0500995</c:v>
                </c:pt>
                <c:pt idx="2964">
                  <c:v>0.2214701</c:v>
                </c:pt>
                <c:pt idx="2965">
                  <c:v>0.2606416</c:v>
                </c:pt>
                <c:pt idx="2967">
                  <c:v>0.2094173</c:v>
                </c:pt>
                <c:pt idx="2968">
                  <c:v>0.2757076</c:v>
                </c:pt>
                <c:pt idx="2970">
                  <c:v>0.2576284</c:v>
                </c:pt>
                <c:pt idx="2971">
                  <c:v>0.266668</c:v>
                </c:pt>
                <c:pt idx="2973">
                  <c:v>1.7913463</c:v>
                </c:pt>
                <c:pt idx="2974">
                  <c:v>1.8003859</c:v>
                </c:pt>
                <c:pt idx="2976">
                  <c:v>1.8455838</c:v>
                </c:pt>
                <c:pt idx="2977">
                  <c:v>1.8576366</c:v>
                </c:pt>
                <c:pt idx="2979">
                  <c:v>1.8576366</c:v>
                </c:pt>
                <c:pt idx="2980">
                  <c:v>1.8666762</c:v>
                </c:pt>
                <c:pt idx="2982">
                  <c:v>1.6708184</c:v>
                </c:pt>
                <c:pt idx="2983">
                  <c:v>1.7280691</c:v>
                </c:pt>
                <c:pt idx="2985">
                  <c:v>1.7642275</c:v>
                </c:pt>
                <c:pt idx="2986">
                  <c:v>1.7672407</c:v>
                </c:pt>
                <c:pt idx="2988">
                  <c:v>1.8033991</c:v>
                </c:pt>
                <c:pt idx="2989">
                  <c:v>1.8064123</c:v>
                </c:pt>
                <c:pt idx="2991">
                  <c:v>1.8335311</c:v>
                </c:pt>
                <c:pt idx="2992">
                  <c:v>1.8365443</c:v>
                </c:pt>
                <c:pt idx="2994">
                  <c:v>2.0625341</c:v>
                </c:pt>
                <c:pt idx="2995">
                  <c:v>2.0776001</c:v>
                </c:pt>
                <c:pt idx="2997">
                  <c:v>2.0986925</c:v>
                </c:pt>
                <c:pt idx="2998">
                  <c:v>2.1077321</c:v>
                </c:pt>
                <c:pt idx="3000">
                  <c:v>1.5985016</c:v>
                </c:pt>
                <c:pt idx="3001">
                  <c:v>1.6888975</c:v>
                </c:pt>
                <c:pt idx="3003">
                  <c:v>2.0745869</c:v>
                </c:pt>
                <c:pt idx="3004">
                  <c:v>2.1107453</c:v>
                </c:pt>
                <c:pt idx="3006">
                  <c:v>1.5834356</c:v>
                </c:pt>
                <c:pt idx="3007">
                  <c:v>1.6256204</c:v>
                </c:pt>
                <c:pt idx="3009">
                  <c:v>2.0113097</c:v>
                </c:pt>
                <c:pt idx="3010">
                  <c:v>2.0143229</c:v>
                </c:pt>
                <c:pt idx="3012">
                  <c:v>2.0776001</c:v>
                </c:pt>
                <c:pt idx="3013">
                  <c:v>2.1107453</c:v>
                </c:pt>
                <c:pt idx="3015">
                  <c:v>1.5683696</c:v>
                </c:pt>
                <c:pt idx="3016">
                  <c:v>1.5864488</c:v>
                </c:pt>
                <c:pt idx="3018">
                  <c:v>1.7973727</c:v>
                </c:pt>
                <c:pt idx="3019">
                  <c:v>1.8003859</c:v>
                </c:pt>
                <c:pt idx="3021">
                  <c:v>2.0715737</c:v>
                </c:pt>
                <c:pt idx="3022">
                  <c:v>2.1137585</c:v>
                </c:pt>
                <c:pt idx="3024">
                  <c:v>1.5533036</c:v>
                </c:pt>
                <c:pt idx="3025">
                  <c:v>1.5864488</c:v>
                </c:pt>
                <c:pt idx="3027">
                  <c:v>1.7973727</c:v>
                </c:pt>
                <c:pt idx="3028">
                  <c:v>1.8064123</c:v>
                </c:pt>
                <c:pt idx="3030">
                  <c:v>1.8275047</c:v>
                </c:pt>
                <c:pt idx="3031">
                  <c:v>1.8305179</c:v>
                </c:pt>
                <c:pt idx="3033">
                  <c:v>1.8425706</c:v>
                </c:pt>
                <c:pt idx="3034">
                  <c:v>1.848597</c:v>
                </c:pt>
                <c:pt idx="3036">
                  <c:v>2.0504813</c:v>
                </c:pt>
                <c:pt idx="3037">
                  <c:v>2.1137585</c:v>
                </c:pt>
                <c:pt idx="3039">
                  <c:v>1.5382376</c:v>
                </c:pt>
                <c:pt idx="3040">
                  <c:v>1.589462</c:v>
                </c:pt>
                <c:pt idx="3042">
                  <c:v>1.7250559</c:v>
                </c:pt>
                <c:pt idx="3043">
                  <c:v>1.7340955</c:v>
                </c:pt>
                <c:pt idx="3045">
                  <c:v>1.7973727</c:v>
                </c:pt>
                <c:pt idx="3046">
                  <c:v>1.8064123</c:v>
                </c:pt>
                <c:pt idx="3048">
                  <c:v>1.8214783</c:v>
                </c:pt>
                <c:pt idx="3049">
                  <c:v>1.8395575</c:v>
                </c:pt>
                <c:pt idx="3051">
                  <c:v>1.9962438</c:v>
                </c:pt>
                <c:pt idx="3052">
                  <c:v>2.0022701</c:v>
                </c:pt>
                <c:pt idx="3054">
                  <c:v>2.0173361</c:v>
                </c:pt>
                <c:pt idx="3055">
                  <c:v>2.1167717</c:v>
                </c:pt>
                <c:pt idx="3057">
                  <c:v>1.5261848</c:v>
                </c:pt>
                <c:pt idx="3058">
                  <c:v>1.5924752</c:v>
                </c:pt>
                <c:pt idx="3060">
                  <c:v>1.6587656</c:v>
                </c:pt>
                <c:pt idx="3061">
                  <c:v>1.7491615</c:v>
                </c:pt>
                <c:pt idx="3063">
                  <c:v>1.7883331</c:v>
                </c:pt>
                <c:pt idx="3064">
                  <c:v>1.8064123</c:v>
                </c:pt>
                <c:pt idx="3066">
                  <c:v>1.8184651</c:v>
                </c:pt>
                <c:pt idx="3067">
                  <c:v>1.8365443</c:v>
                </c:pt>
                <c:pt idx="3069">
                  <c:v>1.9269402</c:v>
                </c:pt>
                <c:pt idx="3070">
                  <c:v>1.9510458</c:v>
                </c:pt>
                <c:pt idx="3072">
                  <c:v>1.9872042</c:v>
                </c:pt>
                <c:pt idx="3073">
                  <c:v>2.0233625</c:v>
                </c:pt>
                <c:pt idx="3075">
                  <c:v>2.0414417</c:v>
                </c:pt>
                <c:pt idx="3076">
                  <c:v>2.1167717</c:v>
                </c:pt>
                <c:pt idx="3078">
                  <c:v>1.5171453</c:v>
                </c:pt>
                <c:pt idx="3079">
                  <c:v>1.5713828</c:v>
                </c:pt>
                <c:pt idx="3081">
                  <c:v>1.6557524</c:v>
                </c:pt>
                <c:pt idx="3082">
                  <c:v>1.7491615</c:v>
                </c:pt>
                <c:pt idx="3084">
                  <c:v>1.7943595</c:v>
                </c:pt>
                <c:pt idx="3085">
                  <c:v>1.8275047</c:v>
                </c:pt>
                <c:pt idx="3087">
                  <c:v>1.9872042</c:v>
                </c:pt>
                <c:pt idx="3088">
                  <c:v>2.0173361</c:v>
                </c:pt>
                <c:pt idx="3090">
                  <c:v>2.0565077</c:v>
                </c:pt>
                <c:pt idx="3091">
                  <c:v>2.0896529</c:v>
                </c:pt>
                <c:pt idx="3093">
                  <c:v>1.5111189</c:v>
                </c:pt>
                <c:pt idx="3094">
                  <c:v>1.5683696</c:v>
                </c:pt>
                <c:pt idx="3096">
                  <c:v>1.6467128</c:v>
                </c:pt>
                <c:pt idx="3097">
                  <c:v>1.7582011</c:v>
                </c:pt>
                <c:pt idx="3099">
                  <c:v>1.7973727</c:v>
                </c:pt>
                <c:pt idx="3100">
                  <c:v>1.8124387</c:v>
                </c:pt>
                <c:pt idx="3102">
                  <c:v>1.8244915</c:v>
                </c:pt>
                <c:pt idx="3103">
                  <c:v>1.8425706</c:v>
                </c:pt>
                <c:pt idx="3105">
                  <c:v>1.9661118</c:v>
                </c:pt>
                <c:pt idx="3106">
                  <c:v>2.0143229</c:v>
                </c:pt>
                <c:pt idx="3108">
                  <c:v>1.5020793</c:v>
                </c:pt>
                <c:pt idx="3109">
                  <c:v>1.5563168</c:v>
                </c:pt>
                <c:pt idx="3111">
                  <c:v>1.6406864</c:v>
                </c:pt>
                <c:pt idx="3112">
                  <c:v>1.7642275</c:v>
                </c:pt>
                <c:pt idx="3114">
                  <c:v>1.8003859</c:v>
                </c:pt>
                <c:pt idx="3115">
                  <c:v>1.8033991</c:v>
                </c:pt>
                <c:pt idx="3117">
                  <c:v>1.9209138</c:v>
                </c:pt>
                <c:pt idx="3118">
                  <c:v>1.923927</c:v>
                </c:pt>
                <c:pt idx="3120">
                  <c:v>1.4930397</c:v>
                </c:pt>
                <c:pt idx="3121">
                  <c:v>1.5472772</c:v>
                </c:pt>
                <c:pt idx="3123">
                  <c:v>1.6406864</c:v>
                </c:pt>
                <c:pt idx="3124">
                  <c:v>1.7702539</c:v>
                </c:pt>
                <c:pt idx="3126">
                  <c:v>1.8064123</c:v>
                </c:pt>
                <c:pt idx="3127">
                  <c:v>1.8727026</c:v>
                </c:pt>
                <c:pt idx="3129">
                  <c:v>1.9179006</c:v>
                </c:pt>
                <c:pt idx="3130">
                  <c:v>1.9329666</c:v>
                </c:pt>
                <c:pt idx="3132">
                  <c:v>1.4870133</c:v>
                </c:pt>
                <c:pt idx="3133">
                  <c:v>1.5382376</c:v>
                </c:pt>
                <c:pt idx="3135">
                  <c:v>1.6436996</c:v>
                </c:pt>
                <c:pt idx="3136">
                  <c:v>1.649726</c:v>
                </c:pt>
                <c:pt idx="3138">
                  <c:v>1.7250559</c:v>
                </c:pt>
                <c:pt idx="3139">
                  <c:v>1.7762803</c:v>
                </c:pt>
                <c:pt idx="3141">
                  <c:v>1.9179006</c:v>
                </c:pt>
                <c:pt idx="3142">
                  <c:v>1.9329666</c:v>
                </c:pt>
                <c:pt idx="3144">
                  <c:v>1.4719473</c:v>
                </c:pt>
                <c:pt idx="3145">
                  <c:v>1.5081057</c:v>
                </c:pt>
                <c:pt idx="3147">
                  <c:v>1.7310823</c:v>
                </c:pt>
                <c:pt idx="3148">
                  <c:v>1.7702539</c:v>
                </c:pt>
                <c:pt idx="3150">
                  <c:v>1.4629077</c:v>
                </c:pt>
                <c:pt idx="3151">
                  <c:v>1.4930397</c:v>
                </c:pt>
                <c:pt idx="3153">
                  <c:v>1.7371087</c:v>
                </c:pt>
                <c:pt idx="3154">
                  <c:v>1.7612143</c:v>
                </c:pt>
                <c:pt idx="3156">
                  <c:v>1.4448285</c:v>
                </c:pt>
                <c:pt idx="3157">
                  <c:v>1.4779737</c:v>
                </c:pt>
                <c:pt idx="3159">
                  <c:v>1.7401219</c:v>
                </c:pt>
                <c:pt idx="3160">
                  <c:v>1.7642275</c:v>
                </c:pt>
                <c:pt idx="3162">
                  <c:v>1.4327757</c:v>
                </c:pt>
                <c:pt idx="3163">
                  <c:v>1.4629077</c:v>
                </c:pt>
                <c:pt idx="3165">
                  <c:v>0.4896447</c:v>
                </c:pt>
                <c:pt idx="3166">
                  <c:v>0.4926579</c:v>
                </c:pt>
                <c:pt idx="3168">
                  <c:v>0.4836183</c:v>
                </c:pt>
                <c:pt idx="3169">
                  <c:v>0.4926579</c:v>
                </c:pt>
                <c:pt idx="3171">
                  <c:v>0.4836183</c:v>
                </c:pt>
                <c:pt idx="3172">
                  <c:v>0.4866315</c:v>
                </c:pt>
                <c:pt idx="3174">
                  <c:v>0.4866315</c:v>
                </c:pt>
                <c:pt idx="3175">
                  <c:v>0.4956711</c:v>
                </c:pt>
                <c:pt idx="3177">
                  <c:v>0.6161990000000001</c:v>
                </c:pt>
                <c:pt idx="3178">
                  <c:v>0.661397</c:v>
                </c:pt>
                <c:pt idx="3180">
                  <c:v>0.5951066</c:v>
                </c:pt>
                <c:pt idx="3181">
                  <c:v>0.6704366</c:v>
                </c:pt>
                <c:pt idx="3183">
                  <c:v>0.5649746</c:v>
                </c:pt>
                <c:pt idx="3184">
                  <c:v>0.6644102</c:v>
                </c:pt>
                <c:pt idx="3186">
                  <c:v>0.5408691</c:v>
                </c:pt>
                <c:pt idx="3187">
                  <c:v>0.6433178000000001</c:v>
                </c:pt>
                <c:pt idx="3189">
                  <c:v>0.5499087</c:v>
                </c:pt>
                <c:pt idx="3190">
                  <c:v>0.6282518</c:v>
                </c:pt>
                <c:pt idx="3192">
                  <c:v>0.5649746</c:v>
                </c:pt>
                <c:pt idx="3193">
                  <c:v>0.6252386</c:v>
                </c:pt>
                <c:pt idx="3195">
                  <c:v>0.5679878</c:v>
                </c:pt>
                <c:pt idx="3196">
                  <c:v>0.6252386</c:v>
                </c:pt>
                <c:pt idx="3198">
                  <c:v>0.571001</c:v>
                </c:pt>
                <c:pt idx="3199">
                  <c:v>0.6101726</c:v>
                </c:pt>
                <c:pt idx="3201">
                  <c:v>0.8783473000000001</c:v>
                </c:pt>
                <c:pt idx="3202">
                  <c:v>0.8813604</c:v>
                </c:pt>
                <c:pt idx="3204">
                  <c:v>0.8210965</c:v>
                </c:pt>
                <c:pt idx="3205">
                  <c:v>0.8813604</c:v>
                </c:pt>
                <c:pt idx="3207">
                  <c:v>0.7578193</c:v>
                </c:pt>
                <c:pt idx="3208">
                  <c:v>0.7969908999999999</c:v>
                </c:pt>
                <c:pt idx="3210">
                  <c:v>0.8090437</c:v>
                </c:pt>
                <c:pt idx="3211">
                  <c:v>0.8994396</c:v>
                </c:pt>
                <c:pt idx="3213">
                  <c:v>0.7307005</c:v>
                </c:pt>
                <c:pt idx="3214">
                  <c:v>0.8873868</c:v>
                </c:pt>
                <c:pt idx="3216">
                  <c:v>0.7186477999999999</c:v>
                </c:pt>
                <c:pt idx="3217">
                  <c:v>0.8693077</c:v>
                </c:pt>
                <c:pt idx="3219">
                  <c:v>0.7096082</c:v>
                </c:pt>
                <c:pt idx="3220">
                  <c:v>0.8572549</c:v>
                </c:pt>
                <c:pt idx="3222">
                  <c:v>0.6734498</c:v>
                </c:pt>
                <c:pt idx="3223">
                  <c:v>0.8632813</c:v>
                </c:pt>
                <c:pt idx="3225">
                  <c:v>0.6674234</c:v>
                </c:pt>
                <c:pt idx="3226">
                  <c:v>0.8482153</c:v>
                </c:pt>
                <c:pt idx="3228">
                  <c:v>0.646331</c:v>
                </c:pt>
                <c:pt idx="3229">
                  <c:v>0.8391757</c:v>
                </c:pt>
                <c:pt idx="3231">
                  <c:v>0.631265</c:v>
                </c:pt>
                <c:pt idx="3232">
                  <c:v>0.8361625</c:v>
                </c:pt>
                <c:pt idx="3234">
                  <c:v>0.6282518</c:v>
                </c:pt>
                <c:pt idx="3235">
                  <c:v>0.8361625</c:v>
                </c:pt>
                <c:pt idx="3237">
                  <c:v>0.6282518</c:v>
                </c:pt>
                <c:pt idx="3238">
                  <c:v>0.8331493</c:v>
                </c:pt>
                <c:pt idx="3240">
                  <c:v>0.6131858</c:v>
                </c:pt>
                <c:pt idx="3241">
                  <c:v>0.6975554</c:v>
                </c:pt>
                <c:pt idx="3243">
                  <c:v>0.7186477999999999</c:v>
                </c:pt>
                <c:pt idx="3244">
                  <c:v>0.8150701</c:v>
                </c:pt>
                <c:pt idx="3246">
                  <c:v>0.601133</c:v>
                </c:pt>
                <c:pt idx="3247">
                  <c:v>0.661397</c:v>
                </c:pt>
                <c:pt idx="3249">
                  <c:v>0.7487797</c:v>
                </c:pt>
                <c:pt idx="3250">
                  <c:v>0.7789117</c:v>
                </c:pt>
                <c:pt idx="3252">
                  <c:v>0.5951066</c:v>
                </c:pt>
                <c:pt idx="3253">
                  <c:v>0.6131858</c:v>
                </c:pt>
                <c:pt idx="3255">
                  <c:v>0.6282518</c:v>
                </c:pt>
                <c:pt idx="3256">
                  <c:v>0.6433178000000001</c:v>
                </c:pt>
                <c:pt idx="3258">
                  <c:v>-0.2455756</c:v>
                </c:pt>
                <c:pt idx="3259">
                  <c:v>-0.1491533</c:v>
                </c:pt>
                <c:pt idx="3261">
                  <c:v>0.4956711</c:v>
                </c:pt>
                <c:pt idx="3262">
                  <c:v>0.5197767</c:v>
                </c:pt>
                <c:pt idx="3264">
                  <c:v>0.4956711</c:v>
                </c:pt>
                <c:pt idx="3265">
                  <c:v>0.5258031</c:v>
                </c:pt>
                <c:pt idx="3267">
                  <c:v>0.4956711</c:v>
                </c:pt>
                <c:pt idx="3268">
                  <c:v>0.5348427</c:v>
                </c:pt>
                <c:pt idx="3270">
                  <c:v>0.5258031</c:v>
                </c:pt>
                <c:pt idx="3271">
                  <c:v>0.5378559000000001</c:v>
                </c:pt>
                <c:pt idx="3273">
                  <c:v>0.571001</c:v>
                </c:pt>
                <c:pt idx="3274">
                  <c:v>0.5951066</c:v>
                </c:pt>
                <c:pt idx="3276">
                  <c:v>0.5649746</c:v>
                </c:pt>
                <c:pt idx="3277">
                  <c:v>0.601133</c:v>
                </c:pt>
                <c:pt idx="3279">
                  <c:v>0.5408691</c:v>
                </c:pt>
                <c:pt idx="3280">
                  <c:v>0.6131858</c:v>
                </c:pt>
                <c:pt idx="3282">
                  <c:v>0.5167635</c:v>
                </c:pt>
                <c:pt idx="3283">
                  <c:v>0.6192122</c:v>
                </c:pt>
                <c:pt idx="3285">
                  <c:v>0.5107371000000001</c:v>
                </c:pt>
                <c:pt idx="3286">
                  <c:v>0.6161990000000001</c:v>
                </c:pt>
                <c:pt idx="3288">
                  <c:v>0.5167635</c:v>
                </c:pt>
                <c:pt idx="3289">
                  <c:v>0.6131858</c:v>
                </c:pt>
                <c:pt idx="3291">
                  <c:v>0.5258031</c:v>
                </c:pt>
                <c:pt idx="3292">
                  <c:v>0.6131858</c:v>
                </c:pt>
                <c:pt idx="3294">
                  <c:v>0.5258031</c:v>
                </c:pt>
                <c:pt idx="3295">
                  <c:v>0.6131858</c:v>
                </c:pt>
                <c:pt idx="3297">
                  <c:v>0.5197767</c:v>
                </c:pt>
                <c:pt idx="3298">
                  <c:v>0.6192122</c:v>
                </c:pt>
                <c:pt idx="3300">
                  <c:v>0.5137503</c:v>
                </c:pt>
                <c:pt idx="3301">
                  <c:v>0.5589483</c:v>
                </c:pt>
                <c:pt idx="3303">
                  <c:v>0.5258031</c:v>
                </c:pt>
                <c:pt idx="3304">
                  <c:v>0.5348427</c:v>
                </c:pt>
                <c:pt idx="3306">
                  <c:v>0.9295716000000001</c:v>
                </c:pt>
                <c:pt idx="3307">
                  <c:v>0.9838092000000001</c:v>
                </c:pt>
                <c:pt idx="3309">
                  <c:v>0.9687432</c:v>
                </c:pt>
                <c:pt idx="3310">
                  <c:v>1.0169544</c:v>
                </c:pt>
                <c:pt idx="3312">
                  <c:v>0.935598</c:v>
                </c:pt>
                <c:pt idx="3313">
                  <c:v>1.0470863</c:v>
                </c:pt>
                <c:pt idx="3315">
                  <c:v>0.9627168</c:v>
                </c:pt>
                <c:pt idx="3316">
                  <c:v>0.980796</c:v>
                </c:pt>
                <c:pt idx="3318">
                  <c:v>1.5352244</c:v>
                </c:pt>
                <c:pt idx="3319">
                  <c:v>1.5774092</c:v>
                </c:pt>
                <c:pt idx="3321">
                  <c:v>1.5261848</c:v>
                </c:pt>
                <c:pt idx="3322">
                  <c:v>1.5954884</c:v>
                </c:pt>
                <c:pt idx="3324">
                  <c:v>1.5201585</c:v>
                </c:pt>
                <c:pt idx="3325">
                  <c:v>1.5954884</c:v>
                </c:pt>
                <c:pt idx="3327">
                  <c:v>1.5261848</c:v>
                </c:pt>
                <c:pt idx="3328">
                  <c:v>1.5623432</c:v>
                </c:pt>
                <c:pt idx="3330">
                  <c:v>1.574396</c:v>
                </c:pt>
                <c:pt idx="3331">
                  <c:v>1.589462</c:v>
                </c:pt>
                <c:pt idx="3333">
                  <c:v>1.6919107</c:v>
                </c:pt>
                <c:pt idx="3334">
                  <c:v>1.6949239</c:v>
                </c:pt>
                <c:pt idx="3336">
                  <c:v>1.6828711</c:v>
                </c:pt>
                <c:pt idx="3337">
                  <c:v>1.7190295</c:v>
                </c:pt>
                <c:pt idx="3339">
                  <c:v>1.6617788</c:v>
                </c:pt>
                <c:pt idx="3340">
                  <c:v>1.7009503</c:v>
                </c:pt>
                <c:pt idx="3342">
                  <c:v>1.6678052</c:v>
                </c:pt>
                <c:pt idx="3343">
                  <c:v>1.7160163</c:v>
                </c:pt>
                <c:pt idx="3345">
                  <c:v>1.6858843</c:v>
                </c:pt>
                <c:pt idx="3346">
                  <c:v>1.7099899</c:v>
                </c:pt>
                <c:pt idx="3348">
                  <c:v>0.6734498</c:v>
                </c:pt>
                <c:pt idx="3349">
                  <c:v>0.6794762</c:v>
                </c:pt>
                <c:pt idx="3351">
                  <c:v>0.6644102</c:v>
                </c:pt>
                <c:pt idx="3352">
                  <c:v>0.6734498</c:v>
                </c:pt>
                <c:pt idx="3354">
                  <c:v>0.905466</c:v>
                </c:pt>
                <c:pt idx="3355">
                  <c:v>0.9084792</c:v>
                </c:pt>
                <c:pt idx="3357">
                  <c:v>0.7246741</c:v>
                </c:pt>
                <c:pt idx="3358">
                  <c:v>0.7337137</c:v>
                </c:pt>
                <c:pt idx="3360">
                  <c:v>0.8783473000000001</c:v>
                </c:pt>
                <c:pt idx="3361">
                  <c:v>0.920532</c:v>
                </c:pt>
                <c:pt idx="3363">
                  <c:v>0.6794762</c:v>
                </c:pt>
                <c:pt idx="3364">
                  <c:v>0.7307005</c:v>
                </c:pt>
                <c:pt idx="3366">
                  <c:v>0.8662945</c:v>
                </c:pt>
                <c:pt idx="3367">
                  <c:v>0.9597036</c:v>
                </c:pt>
                <c:pt idx="3369">
                  <c:v>0.9838092000000001</c:v>
                </c:pt>
                <c:pt idx="3370">
                  <c:v>1.0500995</c:v>
                </c:pt>
                <c:pt idx="3372">
                  <c:v>0.661397</c:v>
                </c:pt>
                <c:pt idx="3373">
                  <c:v>0.7246741</c:v>
                </c:pt>
                <c:pt idx="3375">
                  <c:v>0.7969908999999999</c:v>
                </c:pt>
                <c:pt idx="3376">
                  <c:v>1.0410599</c:v>
                </c:pt>
                <c:pt idx="3378">
                  <c:v>0.661397</c:v>
                </c:pt>
                <c:pt idx="3379">
                  <c:v>0.7276873</c:v>
                </c:pt>
                <c:pt idx="3381">
                  <c:v>0.7668589</c:v>
                </c:pt>
                <c:pt idx="3382">
                  <c:v>1.0410599</c:v>
                </c:pt>
                <c:pt idx="3384">
                  <c:v>0.6824894</c:v>
                </c:pt>
                <c:pt idx="3385">
                  <c:v>1.0561259</c:v>
                </c:pt>
                <c:pt idx="3387">
                  <c:v>0.6161990000000001</c:v>
                </c:pt>
                <c:pt idx="3388">
                  <c:v>1.0832447</c:v>
                </c:pt>
                <c:pt idx="3390">
                  <c:v>0.586067</c:v>
                </c:pt>
                <c:pt idx="3391">
                  <c:v>1.0742051</c:v>
                </c:pt>
                <c:pt idx="3393">
                  <c:v>0.586067</c:v>
                </c:pt>
                <c:pt idx="3394">
                  <c:v>1.0832447</c:v>
                </c:pt>
                <c:pt idx="3396">
                  <c:v>0.6041462</c:v>
                </c:pt>
                <c:pt idx="3397">
                  <c:v>0.6824894</c:v>
                </c:pt>
                <c:pt idx="3399">
                  <c:v>0.6915289999999999</c:v>
                </c:pt>
                <c:pt idx="3400">
                  <c:v>0.7276873</c:v>
                </c:pt>
                <c:pt idx="3402">
                  <c:v>0.7397401</c:v>
                </c:pt>
                <c:pt idx="3403">
                  <c:v>1.0350336</c:v>
                </c:pt>
                <c:pt idx="3405">
                  <c:v>0.7367269</c:v>
                </c:pt>
                <c:pt idx="3406">
                  <c:v>0.96573</c:v>
                </c:pt>
                <c:pt idx="3408">
                  <c:v>0.7457665</c:v>
                </c:pt>
                <c:pt idx="3409">
                  <c:v>0.9416244</c:v>
                </c:pt>
                <c:pt idx="3411">
                  <c:v>0.7698720999999999</c:v>
                </c:pt>
                <c:pt idx="3412">
                  <c:v>0.8482153</c:v>
                </c:pt>
                <c:pt idx="3414">
                  <c:v>0.8602681</c:v>
                </c:pt>
                <c:pt idx="3415">
                  <c:v>0.8662945</c:v>
                </c:pt>
                <c:pt idx="3417">
                  <c:v>1.5653564</c:v>
                </c:pt>
                <c:pt idx="3418">
                  <c:v>1.5713828</c:v>
                </c:pt>
                <c:pt idx="3420">
                  <c:v>1.5623432</c:v>
                </c:pt>
                <c:pt idx="3421">
                  <c:v>1.589462</c:v>
                </c:pt>
                <c:pt idx="3423">
                  <c:v>1.5563168</c:v>
                </c:pt>
                <c:pt idx="3424">
                  <c:v>1.5834356</c:v>
                </c:pt>
                <c:pt idx="3426">
                  <c:v>1.544264</c:v>
                </c:pt>
                <c:pt idx="3427">
                  <c:v>1.5653564</c:v>
                </c:pt>
                <c:pt idx="3429">
                  <c:v>1.4870133</c:v>
                </c:pt>
                <c:pt idx="3430">
                  <c:v>1.4900265</c:v>
                </c:pt>
                <c:pt idx="3432">
                  <c:v>1.5352244</c:v>
                </c:pt>
                <c:pt idx="3433">
                  <c:v>1.5533036</c:v>
                </c:pt>
                <c:pt idx="3435">
                  <c:v>1.4840001</c:v>
                </c:pt>
                <c:pt idx="3436">
                  <c:v>1.5382376</c:v>
                </c:pt>
                <c:pt idx="3438">
                  <c:v>1.4719473</c:v>
                </c:pt>
                <c:pt idx="3439">
                  <c:v>1.5201585</c:v>
                </c:pt>
                <c:pt idx="3441">
                  <c:v>1.4629077</c:v>
                </c:pt>
                <c:pt idx="3442">
                  <c:v>1.5231716</c:v>
                </c:pt>
                <c:pt idx="3444">
                  <c:v>1.4809869</c:v>
                </c:pt>
                <c:pt idx="3445">
                  <c:v>1.4930397</c:v>
                </c:pt>
                <c:pt idx="3447">
                  <c:v>1.4749605</c:v>
                </c:pt>
                <c:pt idx="3448">
                  <c:v>1.4809869</c:v>
                </c:pt>
                <c:pt idx="3450">
                  <c:v>0.4896447</c:v>
                </c:pt>
                <c:pt idx="3451">
                  <c:v>0.4956711</c:v>
                </c:pt>
                <c:pt idx="3453">
                  <c:v>1.1977463</c:v>
                </c:pt>
                <c:pt idx="3454">
                  <c:v>1.2218518</c:v>
                </c:pt>
                <c:pt idx="3456">
                  <c:v>1.1947331</c:v>
                </c:pt>
                <c:pt idx="3457">
                  <c:v>1.2218518</c:v>
                </c:pt>
                <c:pt idx="3459">
                  <c:v>1.1947331</c:v>
                </c:pt>
                <c:pt idx="3460">
                  <c:v>1.2128122</c:v>
                </c:pt>
                <c:pt idx="3462">
                  <c:v>1.1977463</c:v>
                </c:pt>
                <c:pt idx="3463">
                  <c:v>1.2007594</c:v>
                </c:pt>
                <c:pt idx="3465">
                  <c:v>-0.1371005</c:v>
                </c:pt>
                <c:pt idx="3466">
                  <c:v>-0.1160081</c:v>
                </c:pt>
                <c:pt idx="3468">
                  <c:v>-0.1551797</c:v>
                </c:pt>
                <c:pt idx="3469">
                  <c:v>-0.1190213</c:v>
                </c:pt>
                <c:pt idx="3471">
                  <c:v>-0.1702457</c:v>
                </c:pt>
                <c:pt idx="3472">
                  <c:v>-0.1280609</c:v>
                </c:pt>
                <c:pt idx="3474">
                  <c:v>-0.1612061</c:v>
                </c:pt>
                <c:pt idx="3475">
                  <c:v>-0.1431269</c:v>
                </c:pt>
                <c:pt idx="3477">
                  <c:v>0.387196</c:v>
                </c:pt>
                <c:pt idx="3478">
                  <c:v>0.3932224</c:v>
                </c:pt>
                <c:pt idx="3480">
                  <c:v>0.387196</c:v>
                </c:pt>
                <c:pt idx="3481">
                  <c:v>0.4082883</c:v>
                </c:pt>
                <c:pt idx="3483">
                  <c:v>0.2757076</c:v>
                </c:pt>
                <c:pt idx="3484">
                  <c:v>0.3028264</c:v>
                </c:pt>
                <c:pt idx="3486">
                  <c:v>0.251602</c:v>
                </c:pt>
                <c:pt idx="3487">
                  <c:v>0.311866</c:v>
                </c:pt>
                <c:pt idx="3489">
                  <c:v>0.0708102</c:v>
                </c:pt>
                <c:pt idx="3490">
                  <c:v>0.0768366</c:v>
                </c:pt>
                <c:pt idx="3492">
                  <c:v>0.2485888</c:v>
                </c:pt>
                <c:pt idx="3493">
                  <c:v>0.3239188</c:v>
                </c:pt>
                <c:pt idx="3495">
                  <c:v>0.3209056</c:v>
                </c:pt>
                <c:pt idx="3496">
                  <c:v>0.3630904</c:v>
                </c:pt>
                <c:pt idx="3498">
                  <c:v>0.2937868</c:v>
                </c:pt>
                <c:pt idx="3499">
                  <c:v>0.3630904</c:v>
                </c:pt>
                <c:pt idx="3501">
                  <c:v>0.2636548</c:v>
                </c:pt>
                <c:pt idx="3502">
                  <c:v>0.3600772</c:v>
                </c:pt>
                <c:pt idx="3504">
                  <c:v>0.1853117</c:v>
                </c:pt>
                <c:pt idx="3505">
                  <c:v>0.2244833</c:v>
                </c:pt>
                <c:pt idx="3507">
                  <c:v>0.2335229</c:v>
                </c:pt>
                <c:pt idx="3508">
                  <c:v>0.3600772</c:v>
                </c:pt>
                <c:pt idx="3510">
                  <c:v>0.1642193</c:v>
                </c:pt>
                <c:pt idx="3511">
                  <c:v>0.357064</c:v>
                </c:pt>
                <c:pt idx="3513">
                  <c:v>0.1431269</c:v>
                </c:pt>
                <c:pt idx="3514">
                  <c:v>0.357064</c:v>
                </c:pt>
                <c:pt idx="3516">
                  <c:v>0.1340873</c:v>
                </c:pt>
                <c:pt idx="3517">
                  <c:v>0.357064</c:v>
                </c:pt>
                <c:pt idx="3519">
                  <c:v>0.1401137</c:v>
                </c:pt>
                <c:pt idx="3520">
                  <c:v>0.3540508</c:v>
                </c:pt>
                <c:pt idx="3522">
                  <c:v>0.1401137</c:v>
                </c:pt>
                <c:pt idx="3523">
                  <c:v>0.3540508</c:v>
                </c:pt>
                <c:pt idx="3525">
                  <c:v>0.1401137</c:v>
                </c:pt>
                <c:pt idx="3526">
                  <c:v>0.3510376</c:v>
                </c:pt>
                <c:pt idx="3528">
                  <c:v>0.1371005</c:v>
                </c:pt>
                <c:pt idx="3529">
                  <c:v>0.3480244</c:v>
                </c:pt>
                <c:pt idx="3531">
                  <c:v>0.1431269</c:v>
                </c:pt>
                <c:pt idx="3532">
                  <c:v>0.2455756</c:v>
                </c:pt>
                <c:pt idx="3534">
                  <c:v>0.281734</c:v>
                </c:pt>
                <c:pt idx="3535">
                  <c:v>0.3480244</c:v>
                </c:pt>
                <c:pt idx="3537">
                  <c:v>0.1521665</c:v>
                </c:pt>
                <c:pt idx="3538">
                  <c:v>0.2154437</c:v>
                </c:pt>
                <c:pt idx="3540">
                  <c:v>0.2787208</c:v>
                </c:pt>
                <c:pt idx="3541">
                  <c:v>0.3450112</c:v>
                </c:pt>
                <c:pt idx="3543">
                  <c:v>0.1612061</c:v>
                </c:pt>
                <c:pt idx="3544">
                  <c:v>0.1732589</c:v>
                </c:pt>
                <c:pt idx="3546">
                  <c:v>0.1792853</c:v>
                </c:pt>
                <c:pt idx="3547">
                  <c:v>0.1822985</c:v>
                </c:pt>
                <c:pt idx="3549">
                  <c:v>-0.2365361</c:v>
                </c:pt>
                <c:pt idx="3550">
                  <c:v>-0.2064041</c:v>
                </c:pt>
                <c:pt idx="3552">
                  <c:v>-0.2335229</c:v>
                </c:pt>
                <c:pt idx="3553">
                  <c:v>-0.2033909</c:v>
                </c:pt>
                <c:pt idx="3555">
                  <c:v>-0.2214701</c:v>
                </c:pt>
                <c:pt idx="3556">
                  <c:v>-0.1913381</c:v>
                </c:pt>
                <c:pt idx="3558">
                  <c:v>-0.2124305</c:v>
                </c:pt>
                <c:pt idx="3559">
                  <c:v>-0.1792853</c:v>
                </c:pt>
                <c:pt idx="3561">
                  <c:v>-0.2064041</c:v>
                </c:pt>
                <c:pt idx="3562">
                  <c:v>-0.1702457</c:v>
                </c:pt>
                <c:pt idx="3564">
                  <c:v>-0.1913381</c:v>
                </c:pt>
                <c:pt idx="3565">
                  <c:v>-0.1371005</c:v>
                </c:pt>
                <c:pt idx="3567">
                  <c:v>-0.1792853</c:v>
                </c:pt>
                <c:pt idx="3568">
                  <c:v>-0.1250477</c:v>
                </c:pt>
                <c:pt idx="3570">
                  <c:v>-0.1491533</c:v>
                </c:pt>
                <c:pt idx="3571">
                  <c:v>-0.1220345</c:v>
                </c:pt>
                <c:pt idx="3573">
                  <c:v>-0.1340873</c:v>
                </c:pt>
                <c:pt idx="3574">
                  <c:v>-0.0798498</c:v>
                </c:pt>
                <c:pt idx="3576">
                  <c:v>-0.1340873</c:v>
                </c:pt>
                <c:pt idx="3577">
                  <c:v>-0.052731</c:v>
                </c:pt>
                <c:pt idx="3579">
                  <c:v>-0.1310741</c:v>
                </c:pt>
                <c:pt idx="3580">
                  <c:v>-0.0406782</c:v>
                </c:pt>
                <c:pt idx="3582">
                  <c:v>-0.1250477</c:v>
                </c:pt>
                <c:pt idx="3583">
                  <c:v>-0.0195858</c:v>
                </c:pt>
                <c:pt idx="3585">
                  <c:v>-0.1009421</c:v>
                </c:pt>
                <c:pt idx="3586">
                  <c:v>-0.0256122</c:v>
                </c:pt>
                <c:pt idx="3588">
                  <c:v>-0.0858761</c:v>
                </c:pt>
                <c:pt idx="3589">
                  <c:v>-0.0286254</c:v>
                </c:pt>
                <c:pt idx="3591">
                  <c:v>0.3600772</c:v>
                </c:pt>
                <c:pt idx="3592">
                  <c:v>0.3691168</c:v>
                </c:pt>
                <c:pt idx="3594">
                  <c:v>0.3510376</c:v>
                </c:pt>
                <c:pt idx="3595">
                  <c:v>0.37213</c:v>
                </c:pt>
                <c:pt idx="3597">
                  <c:v>0.2455756</c:v>
                </c:pt>
                <c:pt idx="3598">
                  <c:v>0.2606416</c:v>
                </c:pt>
                <c:pt idx="3600">
                  <c:v>0.631265</c:v>
                </c:pt>
                <c:pt idx="3601">
                  <c:v>0.676463</c:v>
                </c:pt>
                <c:pt idx="3603">
                  <c:v>0.631265</c:v>
                </c:pt>
                <c:pt idx="3604">
                  <c:v>0.6824894</c:v>
                </c:pt>
                <c:pt idx="3606">
                  <c:v>0.6282518</c:v>
                </c:pt>
                <c:pt idx="3607">
                  <c:v>0.6885158</c:v>
                </c:pt>
                <c:pt idx="3609">
                  <c:v>0.6282518</c:v>
                </c:pt>
                <c:pt idx="3610">
                  <c:v>0.6975554</c:v>
                </c:pt>
                <c:pt idx="3612">
                  <c:v>0.6403046</c:v>
                </c:pt>
                <c:pt idx="3613">
                  <c:v>0.7035818</c:v>
                </c:pt>
                <c:pt idx="3615">
                  <c:v>0.6493442</c:v>
                </c:pt>
                <c:pt idx="3616">
                  <c:v>0.7096082</c:v>
                </c:pt>
                <c:pt idx="3618">
                  <c:v>0.6493442</c:v>
                </c:pt>
                <c:pt idx="3619">
                  <c:v>0.7156346</c:v>
                </c:pt>
                <c:pt idx="3621">
                  <c:v>0.646331</c:v>
                </c:pt>
                <c:pt idx="3622">
                  <c:v>0.7216609</c:v>
                </c:pt>
                <c:pt idx="3624">
                  <c:v>0.6493442</c:v>
                </c:pt>
                <c:pt idx="3625">
                  <c:v>0.7276873</c:v>
                </c:pt>
                <c:pt idx="3627">
                  <c:v>0.6553706</c:v>
                </c:pt>
                <c:pt idx="3628">
                  <c:v>0.7337137</c:v>
                </c:pt>
                <c:pt idx="3630">
                  <c:v>0.6885158</c:v>
                </c:pt>
                <c:pt idx="3631">
                  <c:v>0.7337137</c:v>
                </c:pt>
                <c:pt idx="3633">
                  <c:v>0.7397401</c:v>
                </c:pt>
                <c:pt idx="3634">
                  <c:v>0.7427532999999999</c:v>
                </c:pt>
                <c:pt idx="3636">
                  <c:v>0.706595</c:v>
                </c:pt>
                <c:pt idx="3637">
                  <c:v>0.7427532999999999</c:v>
                </c:pt>
                <c:pt idx="3639">
                  <c:v>0.7186477999999999</c:v>
                </c:pt>
                <c:pt idx="3640">
                  <c:v>0.7397401</c:v>
                </c:pt>
                <c:pt idx="3642">
                  <c:v>0.7276873</c:v>
                </c:pt>
                <c:pt idx="3643">
                  <c:v>0.7367269</c:v>
                </c:pt>
                <c:pt idx="3645">
                  <c:v>0.2787208</c:v>
                </c:pt>
                <c:pt idx="3646">
                  <c:v>0.281734</c:v>
                </c:pt>
                <c:pt idx="3648">
                  <c:v>0.2757076</c:v>
                </c:pt>
                <c:pt idx="3649">
                  <c:v>0.2998132</c:v>
                </c:pt>
                <c:pt idx="3651">
                  <c:v>-0.1220345</c:v>
                </c:pt>
                <c:pt idx="3652">
                  <c:v>-0.0828629</c:v>
                </c:pt>
                <c:pt idx="3654">
                  <c:v>-0.1220345</c:v>
                </c:pt>
                <c:pt idx="3655">
                  <c:v>-0.0798498</c:v>
                </c:pt>
                <c:pt idx="3657">
                  <c:v>-0.1702457</c:v>
                </c:pt>
                <c:pt idx="3658">
                  <c:v>-0.1401137</c:v>
                </c:pt>
                <c:pt idx="3660">
                  <c:v>-0.1340873</c:v>
                </c:pt>
                <c:pt idx="3661">
                  <c:v>-0.0708102</c:v>
                </c:pt>
                <c:pt idx="3663">
                  <c:v>-0.1702457</c:v>
                </c:pt>
                <c:pt idx="3664">
                  <c:v>-0.0647838</c:v>
                </c:pt>
                <c:pt idx="3666">
                  <c:v>-0.1792853</c:v>
                </c:pt>
                <c:pt idx="3667">
                  <c:v>-0.037665</c:v>
                </c:pt>
                <c:pt idx="3669">
                  <c:v>-0.1732589</c:v>
                </c:pt>
                <c:pt idx="3670">
                  <c:v>-0.0165726</c:v>
                </c:pt>
                <c:pt idx="3672">
                  <c:v>-0.0045198</c:v>
                </c:pt>
                <c:pt idx="3673">
                  <c:v>0.0135594</c:v>
                </c:pt>
                <c:pt idx="3675">
                  <c:v>-0.0768366</c:v>
                </c:pt>
                <c:pt idx="3676">
                  <c:v>0.052731</c:v>
                </c:pt>
                <c:pt idx="3678">
                  <c:v>-0.0798498</c:v>
                </c:pt>
                <c:pt idx="3679">
                  <c:v>0.0617706</c:v>
                </c:pt>
                <c:pt idx="3681">
                  <c:v>-0.0828629</c:v>
                </c:pt>
                <c:pt idx="3682">
                  <c:v>0.0617706</c:v>
                </c:pt>
                <c:pt idx="3684">
                  <c:v>-0.0828629</c:v>
                </c:pt>
                <c:pt idx="3685">
                  <c:v>0.0617706</c:v>
                </c:pt>
                <c:pt idx="3687">
                  <c:v>-0.0828629</c:v>
                </c:pt>
                <c:pt idx="3688">
                  <c:v>0.0436914</c:v>
                </c:pt>
                <c:pt idx="3690">
                  <c:v>-0.0858761</c:v>
                </c:pt>
                <c:pt idx="3691">
                  <c:v>0.0256122</c:v>
                </c:pt>
                <c:pt idx="3693">
                  <c:v>-0.0858761</c:v>
                </c:pt>
                <c:pt idx="3694">
                  <c:v>0.007533</c:v>
                </c:pt>
                <c:pt idx="3696">
                  <c:v>-0.0888893</c:v>
                </c:pt>
                <c:pt idx="3697">
                  <c:v>-0.0135594</c:v>
                </c:pt>
                <c:pt idx="3699">
                  <c:v>-0.0888893</c:v>
                </c:pt>
                <c:pt idx="3700">
                  <c:v>-0.0346518</c:v>
                </c:pt>
                <c:pt idx="3702">
                  <c:v>-0.0888893</c:v>
                </c:pt>
                <c:pt idx="3703">
                  <c:v>-0.0557442</c:v>
                </c:pt>
                <c:pt idx="3705">
                  <c:v>1.4719473</c:v>
                </c:pt>
                <c:pt idx="3706">
                  <c:v>1.4779737</c:v>
                </c:pt>
                <c:pt idx="3708">
                  <c:v>1.4659209</c:v>
                </c:pt>
                <c:pt idx="3709">
                  <c:v>1.4779737</c:v>
                </c:pt>
                <c:pt idx="3711">
                  <c:v>1.4629077</c:v>
                </c:pt>
                <c:pt idx="3712">
                  <c:v>1.4719473</c:v>
                </c:pt>
                <c:pt idx="3714">
                  <c:v>1.4538681</c:v>
                </c:pt>
                <c:pt idx="3715">
                  <c:v>1.4629077</c:v>
                </c:pt>
                <c:pt idx="3717">
                  <c:v>1.4478417</c:v>
                </c:pt>
                <c:pt idx="3718">
                  <c:v>1.4508549</c:v>
                </c:pt>
                <c:pt idx="3720">
                  <c:v>1.3966173</c:v>
                </c:pt>
                <c:pt idx="3721">
                  <c:v>1.4116833</c:v>
                </c:pt>
                <c:pt idx="3723">
                  <c:v>1.4418153</c:v>
                </c:pt>
                <c:pt idx="3724">
                  <c:v>1.4568813</c:v>
                </c:pt>
                <c:pt idx="3726">
                  <c:v>1.3905909</c:v>
                </c:pt>
                <c:pt idx="3727">
                  <c:v>1.4267493</c:v>
                </c:pt>
                <c:pt idx="3729">
                  <c:v>1.4327757</c:v>
                </c:pt>
                <c:pt idx="3730">
                  <c:v>1.4478417</c:v>
                </c:pt>
                <c:pt idx="3732">
                  <c:v>1.3875777</c:v>
                </c:pt>
                <c:pt idx="3733">
                  <c:v>1.4357889</c:v>
                </c:pt>
                <c:pt idx="3735">
                  <c:v>1.3785381</c:v>
                </c:pt>
                <c:pt idx="3736">
                  <c:v>1.4327757</c:v>
                </c:pt>
                <c:pt idx="3738">
                  <c:v>1.3694985</c:v>
                </c:pt>
                <c:pt idx="3739">
                  <c:v>1.4327757</c:v>
                </c:pt>
                <c:pt idx="3741">
                  <c:v>1.3514194</c:v>
                </c:pt>
                <c:pt idx="3742">
                  <c:v>1.4598945</c:v>
                </c:pt>
                <c:pt idx="3744">
                  <c:v>1.3484062</c:v>
                </c:pt>
                <c:pt idx="3745">
                  <c:v>1.4689341</c:v>
                </c:pt>
                <c:pt idx="3747">
                  <c:v>1.3514194</c:v>
                </c:pt>
                <c:pt idx="3748">
                  <c:v>1.4388021</c:v>
                </c:pt>
                <c:pt idx="3750">
                  <c:v>1.3484062</c:v>
                </c:pt>
                <c:pt idx="3751">
                  <c:v>1.4267493</c:v>
                </c:pt>
                <c:pt idx="3753">
                  <c:v>1.360459</c:v>
                </c:pt>
                <c:pt idx="3754">
                  <c:v>1.4056569</c:v>
                </c:pt>
                <c:pt idx="3756">
                  <c:v>1.360459</c:v>
                </c:pt>
                <c:pt idx="3757">
                  <c:v>1.4026437</c:v>
                </c:pt>
                <c:pt idx="3759">
                  <c:v>1.3634721</c:v>
                </c:pt>
                <c:pt idx="3760">
                  <c:v>1.4086701</c:v>
                </c:pt>
                <c:pt idx="3762">
                  <c:v>1.3694985</c:v>
                </c:pt>
                <c:pt idx="3763">
                  <c:v>1.4056569</c:v>
                </c:pt>
                <c:pt idx="3765">
                  <c:v>1.3845645</c:v>
                </c:pt>
                <c:pt idx="3766">
                  <c:v>1.3905909</c:v>
                </c:pt>
                <c:pt idx="3768">
                  <c:v>1.360459</c:v>
                </c:pt>
                <c:pt idx="3769">
                  <c:v>1.3905909</c:v>
                </c:pt>
                <c:pt idx="3771">
                  <c:v>1.2580102</c:v>
                </c:pt>
                <c:pt idx="3772">
                  <c:v>1.4448285</c:v>
                </c:pt>
                <c:pt idx="3774">
                  <c:v>1.239931</c:v>
                </c:pt>
                <c:pt idx="3775">
                  <c:v>1.4478417</c:v>
                </c:pt>
                <c:pt idx="3777">
                  <c:v>1.1856935</c:v>
                </c:pt>
                <c:pt idx="3778">
                  <c:v>1.4659209</c:v>
                </c:pt>
                <c:pt idx="3780">
                  <c:v>1.1615879</c:v>
                </c:pt>
                <c:pt idx="3781">
                  <c:v>1.4870133</c:v>
                </c:pt>
                <c:pt idx="3783">
                  <c:v>1.1495351</c:v>
                </c:pt>
                <c:pt idx="3784">
                  <c:v>1.5111189</c:v>
                </c:pt>
                <c:pt idx="3786">
                  <c:v>1.1103635</c:v>
                </c:pt>
                <c:pt idx="3787">
                  <c:v>1.4508549</c:v>
                </c:pt>
                <c:pt idx="3789">
                  <c:v>1.1103635</c:v>
                </c:pt>
                <c:pt idx="3790">
                  <c:v>1.345393</c:v>
                </c:pt>
                <c:pt idx="3792">
                  <c:v>1.4086701</c:v>
                </c:pt>
                <c:pt idx="3793">
                  <c:v>1.4478417</c:v>
                </c:pt>
                <c:pt idx="3795">
                  <c:v>1.1344691</c:v>
                </c:pt>
                <c:pt idx="3796">
                  <c:v>1.1374823</c:v>
                </c:pt>
                <c:pt idx="3798">
                  <c:v>1.209799</c:v>
                </c:pt>
                <c:pt idx="3799">
                  <c:v>1.2580102</c:v>
                </c:pt>
                <c:pt idx="3801">
                  <c:v>1.2067858</c:v>
                </c:pt>
                <c:pt idx="3802">
                  <c:v>1.209799</c:v>
                </c:pt>
                <c:pt idx="3804">
                  <c:v>-0.1853117</c:v>
                </c:pt>
                <c:pt idx="3805">
                  <c:v>-0.1762721</c:v>
                </c:pt>
                <c:pt idx="3807">
                  <c:v>-0.1943513</c:v>
                </c:pt>
                <c:pt idx="3808">
                  <c:v>-0.0798498</c:v>
                </c:pt>
                <c:pt idx="3810">
                  <c:v>-0.2395493</c:v>
                </c:pt>
                <c:pt idx="3811">
                  <c:v>-0.0828629</c:v>
                </c:pt>
                <c:pt idx="3813">
                  <c:v>-0.2365361</c:v>
                </c:pt>
                <c:pt idx="3814">
                  <c:v>-0.0858761</c:v>
                </c:pt>
                <c:pt idx="3816">
                  <c:v>-0.2365361</c:v>
                </c:pt>
                <c:pt idx="3817">
                  <c:v>-0.0858761</c:v>
                </c:pt>
                <c:pt idx="3819">
                  <c:v>-0.2365361</c:v>
                </c:pt>
                <c:pt idx="3820">
                  <c:v>-0.0858761</c:v>
                </c:pt>
                <c:pt idx="3822">
                  <c:v>-0.2395493</c:v>
                </c:pt>
                <c:pt idx="3823">
                  <c:v>-0.0888893</c:v>
                </c:pt>
                <c:pt idx="3825">
                  <c:v>-0.1853117</c:v>
                </c:pt>
                <c:pt idx="3826">
                  <c:v>-0.0888893</c:v>
                </c:pt>
                <c:pt idx="3828">
                  <c:v>-0.1883249</c:v>
                </c:pt>
                <c:pt idx="3829">
                  <c:v>-0.0919025</c:v>
                </c:pt>
                <c:pt idx="3831">
                  <c:v>-0.1853117</c:v>
                </c:pt>
                <c:pt idx="3832">
                  <c:v>-0.0919025</c:v>
                </c:pt>
                <c:pt idx="3834">
                  <c:v>-0.1702457</c:v>
                </c:pt>
                <c:pt idx="3835">
                  <c:v>-0.0919025</c:v>
                </c:pt>
                <c:pt idx="3837">
                  <c:v>-0.1702457</c:v>
                </c:pt>
                <c:pt idx="3838">
                  <c:v>-0.0768366</c:v>
                </c:pt>
                <c:pt idx="3840">
                  <c:v>-0.1220345</c:v>
                </c:pt>
                <c:pt idx="3841">
                  <c:v>-0.0979289</c:v>
                </c:pt>
                <c:pt idx="3843">
                  <c:v>-0.1220345</c:v>
                </c:pt>
                <c:pt idx="3844">
                  <c:v>-0.1160081</c:v>
                </c:pt>
                <c:pt idx="3846">
                  <c:v>0.5137503</c:v>
                </c:pt>
                <c:pt idx="3847">
                  <c:v>0.5167635</c:v>
                </c:pt>
                <c:pt idx="3849">
                  <c:v>0.5077239</c:v>
                </c:pt>
                <c:pt idx="3850">
                  <c:v>0.5258031</c:v>
                </c:pt>
                <c:pt idx="3852">
                  <c:v>0.5107371000000001</c:v>
                </c:pt>
                <c:pt idx="3853">
                  <c:v>0.5258031</c:v>
                </c:pt>
                <c:pt idx="3855">
                  <c:v>0.4866315</c:v>
                </c:pt>
                <c:pt idx="3856">
                  <c:v>0.5197767</c:v>
                </c:pt>
                <c:pt idx="3858">
                  <c:v>0.4926579</c:v>
                </c:pt>
                <c:pt idx="3859">
                  <c:v>0.5107371000000001</c:v>
                </c:pt>
                <c:pt idx="3861">
                  <c:v>0.4956711</c:v>
                </c:pt>
                <c:pt idx="3862">
                  <c:v>0.5107371000000001</c:v>
                </c:pt>
                <c:pt idx="3864">
                  <c:v>0.4986843</c:v>
                </c:pt>
                <c:pt idx="3865">
                  <c:v>0.5107371000000001</c:v>
                </c:pt>
                <c:pt idx="3867">
                  <c:v>0.4986843</c:v>
                </c:pt>
                <c:pt idx="3868">
                  <c:v>0.5107371000000001</c:v>
                </c:pt>
                <c:pt idx="3870">
                  <c:v>0.4595127</c:v>
                </c:pt>
                <c:pt idx="3871">
                  <c:v>0.4685523</c:v>
                </c:pt>
                <c:pt idx="3873">
                  <c:v>0.4564995</c:v>
                </c:pt>
                <c:pt idx="3874">
                  <c:v>0.4655391</c:v>
                </c:pt>
                <c:pt idx="3876">
                  <c:v>0.4595127</c:v>
                </c:pt>
                <c:pt idx="3877">
                  <c:v>0.4926579</c:v>
                </c:pt>
                <c:pt idx="3879">
                  <c:v>0.4595127</c:v>
                </c:pt>
                <c:pt idx="3880">
                  <c:v>0.5107371000000001</c:v>
                </c:pt>
                <c:pt idx="3882">
                  <c:v>0.4564995</c:v>
                </c:pt>
                <c:pt idx="3883">
                  <c:v>0.5137503</c:v>
                </c:pt>
                <c:pt idx="3885">
                  <c:v>0.4595127</c:v>
                </c:pt>
                <c:pt idx="3886">
                  <c:v>0.5107371000000001</c:v>
                </c:pt>
                <c:pt idx="3888">
                  <c:v>0.4715655</c:v>
                </c:pt>
                <c:pt idx="3889">
                  <c:v>0.5077239</c:v>
                </c:pt>
                <c:pt idx="3891">
                  <c:v>0.4775919</c:v>
                </c:pt>
                <c:pt idx="3892">
                  <c:v>0.5047107</c:v>
                </c:pt>
                <c:pt idx="3894">
                  <c:v>0.4775919</c:v>
                </c:pt>
                <c:pt idx="3895">
                  <c:v>0.5197767</c:v>
                </c:pt>
                <c:pt idx="3897">
                  <c:v>0.4836183</c:v>
                </c:pt>
                <c:pt idx="3898">
                  <c:v>0.5378559000000001</c:v>
                </c:pt>
                <c:pt idx="3900">
                  <c:v>0.4836183</c:v>
                </c:pt>
                <c:pt idx="3901">
                  <c:v>0.5559351</c:v>
                </c:pt>
                <c:pt idx="3903">
                  <c:v>0.4806051</c:v>
                </c:pt>
                <c:pt idx="3904">
                  <c:v>0.5107371000000001</c:v>
                </c:pt>
                <c:pt idx="3906">
                  <c:v>0.5197767</c:v>
                </c:pt>
                <c:pt idx="3907">
                  <c:v>0.5830538</c:v>
                </c:pt>
                <c:pt idx="3909">
                  <c:v>0.4474599</c:v>
                </c:pt>
                <c:pt idx="3910">
                  <c:v>0.5047107</c:v>
                </c:pt>
                <c:pt idx="3912">
                  <c:v>0.5288163</c:v>
                </c:pt>
                <c:pt idx="3913">
                  <c:v>0.5951066</c:v>
                </c:pt>
                <c:pt idx="3915">
                  <c:v>0.4564995</c:v>
                </c:pt>
                <c:pt idx="3916">
                  <c:v>0.5077239</c:v>
                </c:pt>
                <c:pt idx="3918">
                  <c:v>0.5288163</c:v>
                </c:pt>
                <c:pt idx="3919">
                  <c:v>0.601133</c:v>
                </c:pt>
                <c:pt idx="3921">
                  <c:v>0.5227899</c:v>
                </c:pt>
                <c:pt idx="3922">
                  <c:v>0.601133</c:v>
                </c:pt>
                <c:pt idx="3924">
                  <c:v>0.5137503</c:v>
                </c:pt>
                <c:pt idx="3925">
                  <c:v>0.601133</c:v>
                </c:pt>
                <c:pt idx="3927">
                  <c:v>0.5137503</c:v>
                </c:pt>
                <c:pt idx="3928">
                  <c:v>0.601133</c:v>
                </c:pt>
                <c:pt idx="3930">
                  <c:v>0.586067</c:v>
                </c:pt>
                <c:pt idx="3931">
                  <c:v>0.601133</c:v>
                </c:pt>
                <c:pt idx="3933">
                  <c:v>0.2455756</c:v>
                </c:pt>
                <c:pt idx="3934">
                  <c:v>0.2787208</c:v>
                </c:pt>
                <c:pt idx="3936">
                  <c:v>0.2214701</c:v>
                </c:pt>
                <c:pt idx="3937">
                  <c:v>0.281734</c:v>
                </c:pt>
                <c:pt idx="3939">
                  <c:v>0.2184569</c:v>
                </c:pt>
                <c:pt idx="3940">
                  <c:v>0.281734</c:v>
                </c:pt>
                <c:pt idx="3942">
                  <c:v>0.2154437</c:v>
                </c:pt>
                <c:pt idx="3943">
                  <c:v>0.2847472</c:v>
                </c:pt>
                <c:pt idx="3945">
                  <c:v>0.2124305</c:v>
                </c:pt>
                <c:pt idx="3946">
                  <c:v>0.2847472</c:v>
                </c:pt>
                <c:pt idx="3948">
                  <c:v>0.2094173</c:v>
                </c:pt>
                <c:pt idx="3949">
                  <c:v>0.2847472</c:v>
                </c:pt>
                <c:pt idx="3951">
                  <c:v>0.2094173</c:v>
                </c:pt>
                <c:pt idx="3952">
                  <c:v>0.2877604</c:v>
                </c:pt>
                <c:pt idx="3954">
                  <c:v>0.2064041</c:v>
                </c:pt>
                <c:pt idx="3955">
                  <c:v>0.2877604</c:v>
                </c:pt>
                <c:pt idx="3957">
                  <c:v>0.1973645</c:v>
                </c:pt>
                <c:pt idx="3958">
                  <c:v>0.3028264</c:v>
                </c:pt>
                <c:pt idx="3960">
                  <c:v>0.1913381</c:v>
                </c:pt>
                <c:pt idx="3961">
                  <c:v>0.3028264</c:v>
                </c:pt>
                <c:pt idx="3963">
                  <c:v>0.1853117</c:v>
                </c:pt>
                <c:pt idx="3964">
                  <c:v>0.3058396</c:v>
                </c:pt>
                <c:pt idx="3966">
                  <c:v>0.1762721</c:v>
                </c:pt>
                <c:pt idx="3967">
                  <c:v>0.3058396</c:v>
                </c:pt>
                <c:pt idx="3969">
                  <c:v>0.1732589</c:v>
                </c:pt>
                <c:pt idx="3970">
                  <c:v>0.2033909</c:v>
                </c:pt>
                <c:pt idx="3972">
                  <c:v>0.2094173</c:v>
                </c:pt>
                <c:pt idx="3973">
                  <c:v>0.266668</c:v>
                </c:pt>
                <c:pt idx="3975">
                  <c:v>0.3510376</c:v>
                </c:pt>
                <c:pt idx="3976">
                  <c:v>0.3630904</c:v>
                </c:pt>
                <c:pt idx="3978">
                  <c:v>2.4090519</c:v>
                </c:pt>
                <c:pt idx="3979">
                  <c:v>2.4211047</c:v>
                </c:pt>
                <c:pt idx="3981">
                  <c:v>2.4000123</c:v>
                </c:pt>
                <c:pt idx="3982">
                  <c:v>2.4120651</c:v>
                </c:pt>
                <c:pt idx="3984">
                  <c:v>0.0346518</c:v>
                </c:pt>
                <c:pt idx="3985">
                  <c:v>0.052731</c:v>
                </c:pt>
                <c:pt idx="3987">
                  <c:v>0.0165726</c:v>
                </c:pt>
                <c:pt idx="3988">
                  <c:v>0.0587574</c:v>
                </c:pt>
                <c:pt idx="3990">
                  <c:v>0.1009421</c:v>
                </c:pt>
                <c:pt idx="3991">
                  <c:v>0.1099817</c:v>
                </c:pt>
                <c:pt idx="3993">
                  <c:v>0.1220345</c:v>
                </c:pt>
                <c:pt idx="3994">
                  <c:v>0.1461401</c:v>
                </c:pt>
                <c:pt idx="3996">
                  <c:v>0.1792853</c:v>
                </c:pt>
                <c:pt idx="3997">
                  <c:v>0.1853117</c:v>
                </c:pt>
                <c:pt idx="3999">
                  <c:v>0.2033909</c:v>
                </c:pt>
                <c:pt idx="4000">
                  <c:v>0.2154437</c:v>
                </c:pt>
                <c:pt idx="4002">
                  <c:v>0.007533</c:v>
                </c:pt>
                <c:pt idx="4003">
                  <c:v>0.2033909</c:v>
                </c:pt>
                <c:pt idx="4005">
                  <c:v>0.0165726</c:v>
                </c:pt>
                <c:pt idx="4006">
                  <c:v>0.2003777</c:v>
                </c:pt>
                <c:pt idx="4008">
                  <c:v>0.0557442</c:v>
                </c:pt>
                <c:pt idx="4009">
                  <c:v>0.2094173</c:v>
                </c:pt>
                <c:pt idx="4011">
                  <c:v>0.0647838</c:v>
                </c:pt>
                <c:pt idx="4012">
                  <c:v>0.2244833</c:v>
                </c:pt>
                <c:pt idx="4014">
                  <c:v>0.0647838</c:v>
                </c:pt>
                <c:pt idx="4015">
                  <c:v>0.2244833</c:v>
                </c:pt>
                <c:pt idx="4017">
                  <c:v>0.0647838</c:v>
                </c:pt>
                <c:pt idx="4018">
                  <c:v>0.2244833</c:v>
                </c:pt>
                <c:pt idx="4020">
                  <c:v>0.0828629</c:v>
                </c:pt>
                <c:pt idx="4021">
                  <c:v>0.2274965</c:v>
                </c:pt>
                <c:pt idx="4023">
                  <c:v>0.1039553</c:v>
                </c:pt>
                <c:pt idx="4024">
                  <c:v>0.2274965</c:v>
                </c:pt>
                <c:pt idx="4026">
                  <c:v>0.1220345</c:v>
                </c:pt>
                <c:pt idx="4027">
                  <c:v>0.2184569</c:v>
                </c:pt>
                <c:pt idx="4029">
                  <c:v>0.1461401</c:v>
                </c:pt>
                <c:pt idx="4030">
                  <c:v>0.2154437</c:v>
                </c:pt>
                <c:pt idx="4032">
                  <c:v>0.1702457</c:v>
                </c:pt>
                <c:pt idx="4033">
                  <c:v>0.1822985</c:v>
                </c:pt>
                <c:pt idx="4035">
                  <c:v>0.0798498</c:v>
                </c:pt>
                <c:pt idx="4036">
                  <c:v>0.1280609</c:v>
                </c:pt>
                <c:pt idx="4038">
                  <c:v>0.0708102</c:v>
                </c:pt>
                <c:pt idx="4039">
                  <c:v>0.1340873</c:v>
                </c:pt>
                <c:pt idx="4041">
                  <c:v>0.0406782</c:v>
                </c:pt>
                <c:pt idx="4042">
                  <c:v>0.1491533</c:v>
                </c:pt>
                <c:pt idx="4044">
                  <c:v>0.1612061</c:v>
                </c:pt>
                <c:pt idx="4045">
                  <c:v>0.1702457</c:v>
                </c:pt>
                <c:pt idx="4047">
                  <c:v>0.0436914</c:v>
                </c:pt>
                <c:pt idx="4048">
                  <c:v>0.1792853</c:v>
                </c:pt>
                <c:pt idx="4050">
                  <c:v>0.0436914</c:v>
                </c:pt>
                <c:pt idx="4051">
                  <c:v>0.1883249</c:v>
                </c:pt>
                <c:pt idx="4053">
                  <c:v>0.0497178</c:v>
                </c:pt>
                <c:pt idx="4054">
                  <c:v>0.1943513</c:v>
                </c:pt>
                <c:pt idx="4056">
                  <c:v>0.0557442</c:v>
                </c:pt>
                <c:pt idx="4057">
                  <c:v>0.2003777</c:v>
                </c:pt>
                <c:pt idx="4059">
                  <c:v>0.0557442</c:v>
                </c:pt>
                <c:pt idx="4060">
                  <c:v>0.2094173</c:v>
                </c:pt>
                <c:pt idx="4062">
                  <c:v>0.0557442</c:v>
                </c:pt>
                <c:pt idx="4063">
                  <c:v>0.2124305</c:v>
                </c:pt>
                <c:pt idx="4065">
                  <c:v>0.0617706</c:v>
                </c:pt>
                <c:pt idx="4066">
                  <c:v>0.0979289</c:v>
                </c:pt>
                <c:pt idx="4068">
                  <c:v>0.1129949</c:v>
                </c:pt>
                <c:pt idx="4069">
                  <c:v>0.1190213</c:v>
                </c:pt>
                <c:pt idx="4071">
                  <c:v>0.1491533</c:v>
                </c:pt>
                <c:pt idx="4072">
                  <c:v>0.1762721</c:v>
                </c:pt>
                <c:pt idx="4074">
                  <c:v>0.1883249</c:v>
                </c:pt>
                <c:pt idx="4075">
                  <c:v>0.2003777</c:v>
                </c:pt>
                <c:pt idx="4077">
                  <c:v>-1.2791026</c:v>
                </c:pt>
                <c:pt idx="4078">
                  <c:v>-1.2519838</c:v>
                </c:pt>
                <c:pt idx="4080">
                  <c:v>-1.2911554</c:v>
                </c:pt>
                <c:pt idx="4081">
                  <c:v>-1.2459574</c:v>
                </c:pt>
                <c:pt idx="4083">
                  <c:v>-1.2881422</c:v>
                </c:pt>
                <c:pt idx="4084">
                  <c:v>-1.2429442</c:v>
                </c:pt>
                <c:pt idx="4086">
                  <c:v>-1.2670498</c:v>
                </c:pt>
                <c:pt idx="4087">
                  <c:v>-1.2369178</c:v>
                </c:pt>
                <c:pt idx="4089">
                  <c:v>-1.2339046</c:v>
                </c:pt>
                <c:pt idx="4090">
                  <c:v>-1.2308914</c:v>
                </c:pt>
                <c:pt idx="4092">
                  <c:v>1.209799</c:v>
                </c:pt>
                <c:pt idx="4093">
                  <c:v>1.254997</c:v>
                </c:pt>
                <c:pt idx="4095">
                  <c:v>1.1615879</c:v>
                </c:pt>
                <c:pt idx="4096">
                  <c:v>1.2308914</c:v>
                </c:pt>
                <c:pt idx="4098">
                  <c:v>1.1344691</c:v>
                </c:pt>
                <c:pt idx="4099">
                  <c:v>1.1887067</c:v>
                </c:pt>
                <c:pt idx="4101">
                  <c:v>1.1374823</c:v>
                </c:pt>
                <c:pt idx="4102">
                  <c:v>1.1615879</c:v>
                </c:pt>
                <c:pt idx="4104">
                  <c:v>0.7819249</c:v>
                </c:pt>
                <c:pt idx="4105">
                  <c:v>0.7909645</c:v>
                </c:pt>
                <c:pt idx="4107">
                  <c:v>0.7728853</c:v>
                </c:pt>
                <c:pt idx="4108">
                  <c:v>0.8120569</c:v>
                </c:pt>
                <c:pt idx="4110">
                  <c:v>0.7668589</c:v>
                </c:pt>
                <c:pt idx="4111">
                  <c:v>0.8301361</c:v>
                </c:pt>
                <c:pt idx="4113">
                  <c:v>0.7879513</c:v>
                </c:pt>
                <c:pt idx="4114">
                  <c:v>0.8421889</c:v>
                </c:pt>
                <c:pt idx="4116">
                  <c:v>0.8060305</c:v>
                </c:pt>
                <c:pt idx="4117">
                  <c:v>0.8512285000000001</c:v>
                </c:pt>
                <c:pt idx="4119">
                  <c:v>0.8090437</c:v>
                </c:pt>
                <c:pt idx="4120">
                  <c:v>0.8602681</c:v>
                </c:pt>
                <c:pt idx="4122">
                  <c:v>0.8060305</c:v>
                </c:pt>
                <c:pt idx="4123">
                  <c:v>0.8662945</c:v>
                </c:pt>
                <c:pt idx="4125">
                  <c:v>0.8000041</c:v>
                </c:pt>
                <c:pt idx="4126">
                  <c:v>0.8512285000000001</c:v>
                </c:pt>
                <c:pt idx="4128">
                  <c:v>0.8060305</c:v>
                </c:pt>
                <c:pt idx="4129">
                  <c:v>0.8180833</c:v>
                </c:pt>
                <c:pt idx="4131">
                  <c:v>0.8030173</c:v>
                </c:pt>
                <c:pt idx="4132">
                  <c:v>0.8060305</c:v>
                </c:pt>
                <c:pt idx="4134">
                  <c:v>-1.2188386</c:v>
                </c:pt>
                <c:pt idx="4135">
                  <c:v>-1.2037726</c:v>
                </c:pt>
                <c:pt idx="4137">
                  <c:v>-1.1706275</c:v>
                </c:pt>
                <c:pt idx="4138">
                  <c:v>-1.1585747</c:v>
                </c:pt>
                <c:pt idx="4140">
                  <c:v>-1.2369178</c:v>
                </c:pt>
                <c:pt idx="4141">
                  <c:v>-1.1947331</c:v>
                </c:pt>
                <c:pt idx="4143">
                  <c:v>-1.1736407</c:v>
                </c:pt>
                <c:pt idx="4144">
                  <c:v>-1.1585747</c:v>
                </c:pt>
                <c:pt idx="4146">
                  <c:v>-1.1887067</c:v>
                </c:pt>
                <c:pt idx="4147">
                  <c:v>-1.1856935</c:v>
                </c:pt>
                <c:pt idx="4149">
                  <c:v>-1.0500995</c:v>
                </c:pt>
                <c:pt idx="4150">
                  <c:v>-1.0229808</c:v>
                </c:pt>
                <c:pt idx="4152">
                  <c:v>-1.0772183</c:v>
                </c:pt>
                <c:pt idx="4153">
                  <c:v>-1.0199676</c:v>
                </c:pt>
                <c:pt idx="4155">
                  <c:v>-1.1043371</c:v>
                </c:pt>
                <c:pt idx="4156">
                  <c:v>-1.025994</c:v>
                </c:pt>
                <c:pt idx="4158">
                  <c:v>-1.1224163</c:v>
                </c:pt>
                <c:pt idx="4159">
                  <c:v>-1.0229808</c:v>
                </c:pt>
                <c:pt idx="4161">
                  <c:v>-1.1314559</c:v>
                </c:pt>
                <c:pt idx="4162">
                  <c:v>-1.0229808</c:v>
                </c:pt>
                <c:pt idx="4164">
                  <c:v>-1.1374823</c:v>
                </c:pt>
                <c:pt idx="4165">
                  <c:v>-1.0229808</c:v>
                </c:pt>
                <c:pt idx="4167">
                  <c:v>-1.1495351</c:v>
                </c:pt>
                <c:pt idx="4168">
                  <c:v>-1.0290072</c:v>
                </c:pt>
                <c:pt idx="4170">
                  <c:v>-1.1585747</c:v>
                </c:pt>
                <c:pt idx="4171">
                  <c:v>-1.0531127</c:v>
                </c:pt>
                <c:pt idx="4173">
                  <c:v>-1.1646011</c:v>
                </c:pt>
                <c:pt idx="4174">
                  <c:v>-1.0531127</c:v>
                </c:pt>
                <c:pt idx="4176">
                  <c:v>-1.1736407</c:v>
                </c:pt>
                <c:pt idx="4177">
                  <c:v>-1.0952975</c:v>
                </c:pt>
                <c:pt idx="4179">
                  <c:v>-1.1826803</c:v>
                </c:pt>
                <c:pt idx="4180">
                  <c:v>-1.1043371</c:v>
                </c:pt>
                <c:pt idx="4182">
                  <c:v>-1.1917199</c:v>
                </c:pt>
                <c:pt idx="4183">
                  <c:v>-1.1073503</c:v>
                </c:pt>
                <c:pt idx="4185">
                  <c:v>-1.2067858</c:v>
                </c:pt>
                <c:pt idx="4186">
                  <c:v>-1.0983107</c:v>
                </c:pt>
                <c:pt idx="4188">
                  <c:v>-1.2128122</c:v>
                </c:pt>
                <c:pt idx="4189">
                  <c:v>-1.0952975</c:v>
                </c:pt>
                <c:pt idx="4191">
                  <c:v>-1.2218518</c:v>
                </c:pt>
                <c:pt idx="4192">
                  <c:v>-1.1947331</c:v>
                </c:pt>
                <c:pt idx="4194">
                  <c:v>-1.1826803</c:v>
                </c:pt>
                <c:pt idx="4195">
                  <c:v>-1.0832447</c:v>
                </c:pt>
                <c:pt idx="4197">
                  <c:v>-1.2128122</c:v>
                </c:pt>
                <c:pt idx="4198">
                  <c:v>-1.2067858</c:v>
                </c:pt>
                <c:pt idx="4200">
                  <c:v>-1.1766539</c:v>
                </c:pt>
                <c:pt idx="4201">
                  <c:v>-1.0591391</c:v>
                </c:pt>
                <c:pt idx="4203">
                  <c:v>-1.1646011</c:v>
                </c:pt>
                <c:pt idx="4204">
                  <c:v>-1.0561259</c:v>
                </c:pt>
                <c:pt idx="4206">
                  <c:v>-1.1404955</c:v>
                </c:pt>
                <c:pt idx="4207">
                  <c:v>-1.1013239</c:v>
                </c:pt>
                <c:pt idx="4209">
                  <c:v>-1.1314559</c:v>
                </c:pt>
                <c:pt idx="4210">
                  <c:v>-1.1103635</c:v>
                </c:pt>
                <c:pt idx="4212">
                  <c:v>-1.1314559</c:v>
                </c:pt>
                <c:pt idx="4213">
                  <c:v>-1.1254295</c:v>
                </c:pt>
                <c:pt idx="4215">
                  <c:v>2.2101808</c:v>
                </c:pt>
                <c:pt idx="4216">
                  <c:v>2.243326</c:v>
                </c:pt>
                <c:pt idx="4218">
                  <c:v>2.1258113</c:v>
                </c:pt>
                <c:pt idx="4219">
                  <c:v>2.1348509</c:v>
                </c:pt>
                <c:pt idx="4221">
                  <c:v>2.1951148</c:v>
                </c:pt>
                <c:pt idx="4222">
                  <c:v>2.22826</c:v>
                </c:pt>
                <c:pt idx="4224">
                  <c:v>2.1107453</c:v>
                </c:pt>
                <c:pt idx="4225">
                  <c:v>2.1438905</c:v>
                </c:pt>
                <c:pt idx="4227">
                  <c:v>2.1890884</c:v>
                </c:pt>
                <c:pt idx="4228">
                  <c:v>2.2162072</c:v>
                </c:pt>
                <c:pt idx="4230">
                  <c:v>2.1137585</c:v>
                </c:pt>
                <c:pt idx="4231">
                  <c:v>2.2041544</c:v>
                </c:pt>
                <c:pt idx="4233">
                  <c:v>2.1137585</c:v>
                </c:pt>
                <c:pt idx="4234">
                  <c:v>2.2162072</c:v>
                </c:pt>
                <c:pt idx="4236">
                  <c:v>2.3276955</c:v>
                </c:pt>
                <c:pt idx="4237">
                  <c:v>2.3367351</c:v>
                </c:pt>
                <c:pt idx="4239">
                  <c:v>2.1167717</c:v>
                </c:pt>
                <c:pt idx="4240">
                  <c:v>2.1951148</c:v>
                </c:pt>
                <c:pt idx="4242">
                  <c:v>2.22826</c:v>
                </c:pt>
                <c:pt idx="4243">
                  <c:v>2.2704448</c:v>
                </c:pt>
                <c:pt idx="4245">
                  <c:v>2.3216691</c:v>
                </c:pt>
                <c:pt idx="4246">
                  <c:v>2.3246823</c:v>
                </c:pt>
                <c:pt idx="4248">
                  <c:v>2.1167717</c:v>
                </c:pt>
                <c:pt idx="4249">
                  <c:v>2.1860752</c:v>
                </c:pt>
                <c:pt idx="4251">
                  <c:v>2.2794844</c:v>
                </c:pt>
                <c:pt idx="4252">
                  <c:v>2.2855108</c:v>
                </c:pt>
                <c:pt idx="4254">
                  <c:v>2.1197849</c:v>
                </c:pt>
                <c:pt idx="4255">
                  <c:v>2.167996</c:v>
                </c:pt>
                <c:pt idx="4257">
                  <c:v>2.2915372</c:v>
                </c:pt>
                <c:pt idx="4258">
                  <c:v>2.2945504</c:v>
                </c:pt>
                <c:pt idx="4260">
                  <c:v>2.1197849</c:v>
                </c:pt>
                <c:pt idx="4261">
                  <c:v>2.1288245</c:v>
                </c:pt>
                <c:pt idx="4263">
                  <c:v>2.273458</c:v>
                </c:pt>
                <c:pt idx="4264">
                  <c:v>2.2794844</c:v>
                </c:pt>
                <c:pt idx="4266">
                  <c:v>1.8696894</c:v>
                </c:pt>
                <c:pt idx="4267">
                  <c:v>1.8817422</c:v>
                </c:pt>
                <c:pt idx="4269">
                  <c:v>1.8576366</c:v>
                </c:pt>
                <c:pt idx="4270">
                  <c:v>1.878729</c:v>
                </c:pt>
                <c:pt idx="4272">
                  <c:v>1.8877686</c:v>
                </c:pt>
                <c:pt idx="4273">
                  <c:v>1.893795</c:v>
                </c:pt>
                <c:pt idx="4275">
                  <c:v>1.8305179</c:v>
                </c:pt>
                <c:pt idx="4276">
                  <c:v>1.8907818</c:v>
                </c:pt>
                <c:pt idx="4278">
                  <c:v>1.8666762</c:v>
                </c:pt>
                <c:pt idx="4279">
                  <c:v>1.8877686</c:v>
                </c:pt>
                <c:pt idx="4281">
                  <c:v>1.7672407</c:v>
                </c:pt>
                <c:pt idx="4282">
                  <c:v>1.7702539</c:v>
                </c:pt>
                <c:pt idx="4284">
                  <c:v>1.8305179</c:v>
                </c:pt>
                <c:pt idx="4285">
                  <c:v>1.8425706</c:v>
                </c:pt>
                <c:pt idx="4287">
                  <c:v>1.7762803</c:v>
                </c:pt>
                <c:pt idx="4288">
                  <c:v>1.7823067</c:v>
                </c:pt>
                <c:pt idx="4290">
                  <c:v>1.8335311</c:v>
                </c:pt>
                <c:pt idx="4291">
                  <c:v>1.848597</c:v>
                </c:pt>
                <c:pt idx="4293">
                  <c:v>1.863663</c:v>
                </c:pt>
                <c:pt idx="4294">
                  <c:v>1.8666762</c:v>
                </c:pt>
                <c:pt idx="4296">
                  <c:v>1.8184651</c:v>
                </c:pt>
                <c:pt idx="4297">
                  <c:v>1.8335311</c:v>
                </c:pt>
                <c:pt idx="4299">
                  <c:v>1.8546234</c:v>
                </c:pt>
                <c:pt idx="4300">
                  <c:v>1.8696894</c:v>
                </c:pt>
                <c:pt idx="4302">
                  <c:v>1.8516102</c:v>
                </c:pt>
                <c:pt idx="4303">
                  <c:v>1.863663</c:v>
                </c:pt>
                <c:pt idx="4305">
                  <c:v>1.7913463</c:v>
                </c:pt>
                <c:pt idx="4306">
                  <c:v>1.8003859</c:v>
                </c:pt>
                <c:pt idx="4308">
                  <c:v>1.8305179</c:v>
                </c:pt>
                <c:pt idx="4309">
                  <c:v>1.8395575</c:v>
                </c:pt>
                <c:pt idx="4311">
                  <c:v>1.7883331</c:v>
                </c:pt>
                <c:pt idx="4312">
                  <c:v>1.8244915</c:v>
                </c:pt>
                <c:pt idx="4314">
                  <c:v>1.7762803</c:v>
                </c:pt>
                <c:pt idx="4315">
                  <c:v>1.7973727</c:v>
                </c:pt>
                <c:pt idx="4317">
                  <c:v>1.7702539</c:v>
                </c:pt>
                <c:pt idx="4318">
                  <c:v>1.7943595</c:v>
                </c:pt>
                <c:pt idx="4320">
                  <c:v>1.7732671</c:v>
                </c:pt>
                <c:pt idx="4321">
                  <c:v>1.8003859</c:v>
                </c:pt>
                <c:pt idx="4323">
                  <c:v>1.7702539</c:v>
                </c:pt>
                <c:pt idx="4324">
                  <c:v>1.7943595</c:v>
                </c:pt>
                <c:pt idx="4326">
                  <c:v>0.9717564</c:v>
                </c:pt>
                <c:pt idx="4327">
                  <c:v>0.9868224</c:v>
                </c:pt>
                <c:pt idx="4329">
                  <c:v>0.8843736</c:v>
                </c:pt>
                <c:pt idx="4330">
                  <c:v>0.8934132</c:v>
                </c:pt>
                <c:pt idx="4332">
                  <c:v>0.9566904000000001</c:v>
                </c:pt>
                <c:pt idx="4333">
                  <c:v>1.0139412</c:v>
                </c:pt>
                <c:pt idx="4335">
                  <c:v>0.8843736</c:v>
                </c:pt>
                <c:pt idx="4336">
                  <c:v>1.0018884</c:v>
                </c:pt>
                <c:pt idx="4338">
                  <c:v>0.9024528000000001</c:v>
                </c:pt>
                <c:pt idx="4339">
                  <c:v>0.9898356</c:v>
                </c:pt>
                <c:pt idx="4341">
                  <c:v>0.8904</c:v>
                </c:pt>
                <c:pt idx="4342">
                  <c:v>1.0169544</c:v>
                </c:pt>
                <c:pt idx="4344">
                  <c:v>0.8723209</c:v>
                </c:pt>
                <c:pt idx="4345">
                  <c:v>1.025994</c:v>
                </c:pt>
                <c:pt idx="4347">
                  <c:v>0.935598</c:v>
                </c:pt>
                <c:pt idx="4348">
                  <c:v>1.0320204</c:v>
                </c:pt>
                <c:pt idx="4350">
                  <c:v>0.9325848</c:v>
                </c:pt>
                <c:pt idx="4351">
                  <c:v>1.0410599</c:v>
                </c:pt>
                <c:pt idx="4353">
                  <c:v>0.96573</c:v>
                </c:pt>
                <c:pt idx="4354">
                  <c:v>1.0380468</c:v>
                </c:pt>
                <c:pt idx="4356">
                  <c:v>0.96573</c:v>
                </c:pt>
                <c:pt idx="4357">
                  <c:v>1.0320204</c:v>
                </c:pt>
                <c:pt idx="4359">
                  <c:v>0.9687432</c:v>
                </c:pt>
                <c:pt idx="4360">
                  <c:v>1.0199676</c:v>
                </c:pt>
                <c:pt idx="4362">
                  <c:v>0.980796</c:v>
                </c:pt>
                <c:pt idx="4363">
                  <c:v>1.0561259</c:v>
                </c:pt>
                <c:pt idx="4365">
                  <c:v>0.9777828</c:v>
                </c:pt>
                <c:pt idx="4366">
                  <c:v>1.0440731</c:v>
                </c:pt>
                <c:pt idx="4368">
                  <c:v>1.0018884</c:v>
                </c:pt>
                <c:pt idx="4369">
                  <c:v>1.025994</c:v>
                </c:pt>
                <c:pt idx="4371">
                  <c:v>0.4896447</c:v>
                </c:pt>
                <c:pt idx="4372">
                  <c:v>0.4926579</c:v>
                </c:pt>
                <c:pt idx="4374">
                  <c:v>-0.8301361</c:v>
                </c:pt>
                <c:pt idx="4375">
                  <c:v>-0.7849381</c:v>
                </c:pt>
                <c:pt idx="4377">
                  <c:v>-0.8241096999999999</c:v>
                </c:pt>
                <c:pt idx="4378">
                  <c:v>-0.7849381</c:v>
                </c:pt>
                <c:pt idx="4380">
                  <c:v>-0.8452021</c:v>
                </c:pt>
                <c:pt idx="4381">
                  <c:v>-0.7819249</c:v>
                </c:pt>
                <c:pt idx="4383">
                  <c:v>-0.8753341</c:v>
                </c:pt>
                <c:pt idx="4384">
                  <c:v>-0.8000041</c:v>
                </c:pt>
                <c:pt idx="4386">
                  <c:v>-0.8934132</c:v>
                </c:pt>
                <c:pt idx="4387">
                  <c:v>-0.8060305</c:v>
                </c:pt>
                <c:pt idx="4389">
                  <c:v>-0.905466</c:v>
                </c:pt>
                <c:pt idx="4390">
                  <c:v>-0.8421889</c:v>
                </c:pt>
                <c:pt idx="4392">
                  <c:v>-0.905466</c:v>
                </c:pt>
                <c:pt idx="4393">
                  <c:v>-0.8452021</c:v>
                </c:pt>
                <c:pt idx="4395">
                  <c:v>-0.905466</c:v>
                </c:pt>
                <c:pt idx="4396">
                  <c:v>-0.8512285000000001</c:v>
                </c:pt>
                <c:pt idx="4398">
                  <c:v>0.7307005</c:v>
                </c:pt>
                <c:pt idx="4399">
                  <c:v>0.7397401</c:v>
                </c:pt>
                <c:pt idx="4401">
                  <c:v>0.2968</c:v>
                </c:pt>
                <c:pt idx="4402">
                  <c:v>0.3450112</c:v>
                </c:pt>
                <c:pt idx="4404">
                  <c:v>0.357064</c:v>
                </c:pt>
                <c:pt idx="4405">
                  <c:v>0.3691168</c:v>
                </c:pt>
                <c:pt idx="4407">
                  <c:v>0.2787208</c:v>
                </c:pt>
                <c:pt idx="4408">
                  <c:v>0.3811696</c:v>
                </c:pt>
                <c:pt idx="4410">
                  <c:v>0.2636548</c:v>
                </c:pt>
                <c:pt idx="4411">
                  <c:v>0.357064</c:v>
                </c:pt>
                <c:pt idx="4413">
                  <c:v>0.2787208</c:v>
                </c:pt>
                <c:pt idx="4414">
                  <c:v>0.3480244</c:v>
                </c:pt>
                <c:pt idx="4416">
                  <c:v>0.2636548</c:v>
                </c:pt>
                <c:pt idx="4417">
                  <c:v>0.266668</c:v>
                </c:pt>
                <c:pt idx="4419">
                  <c:v>0.2787208</c:v>
                </c:pt>
                <c:pt idx="4420">
                  <c:v>0.2968</c:v>
                </c:pt>
                <c:pt idx="4422">
                  <c:v>0.2546152</c:v>
                </c:pt>
                <c:pt idx="4423">
                  <c:v>0.2907736</c:v>
                </c:pt>
                <c:pt idx="4425">
                  <c:v>0.2485888</c:v>
                </c:pt>
                <c:pt idx="4426">
                  <c:v>0.2757076</c:v>
                </c:pt>
                <c:pt idx="4428">
                  <c:v>0.6101726</c:v>
                </c:pt>
                <c:pt idx="4429">
                  <c:v>0.6372914</c:v>
                </c:pt>
                <c:pt idx="4431">
                  <c:v>0.5649746</c:v>
                </c:pt>
                <c:pt idx="4432">
                  <c:v>0.6192122</c:v>
                </c:pt>
                <c:pt idx="4434">
                  <c:v>1.7160163</c:v>
                </c:pt>
                <c:pt idx="4435">
                  <c:v>1.7190295</c:v>
                </c:pt>
                <c:pt idx="4437">
                  <c:v>1.7340955</c:v>
                </c:pt>
                <c:pt idx="4438">
                  <c:v>1.7491615</c:v>
                </c:pt>
                <c:pt idx="4440">
                  <c:v>0.5077239</c:v>
                </c:pt>
                <c:pt idx="4441">
                  <c:v>0.6101726</c:v>
                </c:pt>
                <c:pt idx="4443">
                  <c:v>1.7039635</c:v>
                </c:pt>
                <c:pt idx="4444">
                  <c:v>1.7582011</c:v>
                </c:pt>
                <c:pt idx="4446">
                  <c:v>0.4293807</c:v>
                </c:pt>
                <c:pt idx="4447">
                  <c:v>0.4655391</c:v>
                </c:pt>
                <c:pt idx="4449">
                  <c:v>0.4745787</c:v>
                </c:pt>
                <c:pt idx="4450">
                  <c:v>0.6071594</c:v>
                </c:pt>
                <c:pt idx="4452">
                  <c:v>1.6949239</c:v>
                </c:pt>
                <c:pt idx="4453">
                  <c:v>1.7612143</c:v>
                </c:pt>
                <c:pt idx="4455">
                  <c:v>0.4896447</c:v>
                </c:pt>
                <c:pt idx="4456">
                  <c:v>0.6252386</c:v>
                </c:pt>
                <c:pt idx="4458">
                  <c:v>1.7099899</c:v>
                </c:pt>
                <c:pt idx="4459">
                  <c:v>1.7612143</c:v>
                </c:pt>
                <c:pt idx="4461">
                  <c:v>0.4866315</c:v>
                </c:pt>
                <c:pt idx="4462">
                  <c:v>0.6131858</c:v>
                </c:pt>
                <c:pt idx="4464">
                  <c:v>1.7009503</c:v>
                </c:pt>
                <c:pt idx="4465">
                  <c:v>1.7582011</c:v>
                </c:pt>
                <c:pt idx="4467">
                  <c:v>1.8003859</c:v>
                </c:pt>
                <c:pt idx="4468">
                  <c:v>1.8094255</c:v>
                </c:pt>
                <c:pt idx="4470">
                  <c:v>0.5016975</c:v>
                </c:pt>
                <c:pt idx="4471">
                  <c:v>0.5830538</c:v>
                </c:pt>
                <c:pt idx="4473">
                  <c:v>1.6436996</c:v>
                </c:pt>
                <c:pt idx="4474">
                  <c:v>1.6919107</c:v>
                </c:pt>
                <c:pt idx="4476">
                  <c:v>1.6979371</c:v>
                </c:pt>
                <c:pt idx="4477">
                  <c:v>1.7582011</c:v>
                </c:pt>
                <c:pt idx="4479">
                  <c:v>1.7853199</c:v>
                </c:pt>
                <c:pt idx="4480">
                  <c:v>1.7913463</c:v>
                </c:pt>
                <c:pt idx="4482">
                  <c:v>0.5016975</c:v>
                </c:pt>
                <c:pt idx="4483">
                  <c:v>0.5830538</c:v>
                </c:pt>
                <c:pt idx="4485">
                  <c:v>1.0862579</c:v>
                </c:pt>
                <c:pt idx="4486">
                  <c:v>1.1073503</c:v>
                </c:pt>
                <c:pt idx="4488">
                  <c:v>1.3484062</c:v>
                </c:pt>
                <c:pt idx="4489">
                  <c:v>1.4056569</c:v>
                </c:pt>
                <c:pt idx="4491">
                  <c:v>1.6015148</c:v>
                </c:pt>
                <c:pt idx="4492">
                  <c:v>1.7461483</c:v>
                </c:pt>
                <c:pt idx="4494">
                  <c:v>1.7702539</c:v>
                </c:pt>
                <c:pt idx="4495">
                  <c:v>1.7943595</c:v>
                </c:pt>
                <c:pt idx="4497">
                  <c:v>0.4384203</c:v>
                </c:pt>
                <c:pt idx="4498">
                  <c:v>0.601133</c:v>
                </c:pt>
                <c:pt idx="4500">
                  <c:v>0.6855026</c:v>
                </c:pt>
                <c:pt idx="4501">
                  <c:v>0.6885158</c:v>
                </c:pt>
                <c:pt idx="4503">
                  <c:v>0.7307005</c:v>
                </c:pt>
                <c:pt idx="4504">
                  <c:v>0.7367269</c:v>
                </c:pt>
                <c:pt idx="4506">
                  <c:v>1.0380468</c:v>
                </c:pt>
                <c:pt idx="4507">
                  <c:v>1.1314559</c:v>
                </c:pt>
                <c:pt idx="4509">
                  <c:v>1.1404955</c:v>
                </c:pt>
                <c:pt idx="4510">
                  <c:v>1.2067858</c:v>
                </c:pt>
                <c:pt idx="4512">
                  <c:v>1.2610234</c:v>
                </c:pt>
                <c:pt idx="4513">
                  <c:v>1.4719473</c:v>
                </c:pt>
                <c:pt idx="4515">
                  <c:v>1.5713828</c:v>
                </c:pt>
                <c:pt idx="4516">
                  <c:v>1.7310823</c:v>
                </c:pt>
                <c:pt idx="4518">
                  <c:v>1.7551879</c:v>
                </c:pt>
                <c:pt idx="4519">
                  <c:v>1.7702539</c:v>
                </c:pt>
                <c:pt idx="4521">
                  <c:v>0.4203411</c:v>
                </c:pt>
                <c:pt idx="4522">
                  <c:v>0.7337137</c:v>
                </c:pt>
                <c:pt idx="4524">
                  <c:v>0.9687432</c:v>
                </c:pt>
                <c:pt idx="4525">
                  <c:v>1.2037726</c:v>
                </c:pt>
                <c:pt idx="4527">
                  <c:v>1.2128122</c:v>
                </c:pt>
                <c:pt idx="4528">
                  <c:v>1.4719473</c:v>
                </c:pt>
                <c:pt idx="4530">
                  <c:v>1.5472772</c:v>
                </c:pt>
                <c:pt idx="4531">
                  <c:v>1.7220427</c:v>
                </c:pt>
                <c:pt idx="4533">
                  <c:v>1.7310823</c:v>
                </c:pt>
                <c:pt idx="4534">
                  <c:v>1.7461483</c:v>
                </c:pt>
                <c:pt idx="4536">
                  <c:v>1.9118742</c:v>
                </c:pt>
                <c:pt idx="4537">
                  <c:v>1.9299534</c:v>
                </c:pt>
                <c:pt idx="4539">
                  <c:v>0.3811696</c:v>
                </c:pt>
                <c:pt idx="4540">
                  <c:v>0.7427532999999999</c:v>
                </c:pt>
                <c:pt idx="4542">
                  <c:v>0.9446376</c:v>
                </c:pt>
                <c:pt idx="4543">
                  <c:v>1.4568813</c:v>
                </c:pt>
                <c:pt idx="4545">
                  <c:v>1.5171453</c:v>
                </c:pt>
                <c:pt idx="4546">
                  <c:v>1.7069767</c:v>
                </c:pt>
                <c:pt idx="4548">
                  <c:v>1.7130031</c:v>
                </c:pt>
                <c:pt idx="4549">
                  <c:v>1.7280691</c:v>
                </c:pt>
                <c:pt idx="4551">
                  <c:v>1.8877686</c:v>
                </c:pt>
                <c:pt idx="4552">
                  <c:v>1.923927</c:v>
                </c:pt>
                <c:pt idx="4554">
                  <c:v>0.3751432</c:v>
                </c:pt>
                <c:pt idx="4555">
                  <c:v>0.7668589</c:v>
                </c:pt>
                <c:pt idx="4557">
                  <c:v>0.8512285000000001</c:v>
                </c:pt>
                <c:pt idx="4558">
                  <c:v>0.8572549</c:v>
                </c:pt>
                <c:pt idx="4560">
                  <c:v>0.8693077</c:v>
                </c:pt>
                <c:pt idx="4561">
                  <c:v>0.9114924</c:v>
                </c:pt>
                <c:pt idx="4563">
                  <c:v>0.9175188</c:v>
                </c:pt>
                <c:pt idx="4564">
                  <c:v>1.6376732</c:v>
                </c:pt>
                <c:pt idx="4566">
                  <c:v>1.863663</c:v>
                </c:pt>
                <c:pt idx="4567">
                  <c:v>1.9148874</c:v>
                </c:pt>
                <c:pt idx="4569">
                  <c:v>0.3661036</c:v>
                </c:pt>
                <c:pt idx="4570">
                  <c:v>1.6105544</c:v>
                </c:pt>
                <c:pt idx="4572">
                  <c:v>1.8395575</c:v>
                </c:pt>
                <c:pt idx="4573">
                  <c:v>1.9118742</c:v>
                </c:pt>
                <c:pt idx="4575">
                  <c:v>0.326932</c:v>
                </c:pt>
                <c:pt idx="4576">
                  <c:v>1.6165808</c:v>
                </c:pt>
                <c:pt idx="4578">
                  <c:v>1.8244915</c:v>
                </c:pt>
                <c:pt idx="4579">
                  <c:v>1.9058478</c:v>
                </c:pt>
                <c:pt idx="4581">
                  <c:v>0.3209056</c:v>
                </c:pt>
                <c:pt idx="4582">
                  <c:v>1.6226072</c:v>
                </c:pt>
                <c:pt idx="4584">
                  <c:v>1.8275047</c:v>
                </c:pt>
                <c:pt idx="4585">
                  <c:v>1.8696894</c:v>
                </c:pt>
                <c:pt idx="4587">
                  <c:v>0.3209056</c:v>
                </c:pt>
                <c:pt idx="4588">
                  <c:v>1.6979371</c:v>
                </c:pt>
                <c:pt idx="4590">
                  <c:v>1.7280691</c:v>
                </c:pt>
                <c:pt idx="4591">
                  <c:v>1.7642275</c:v>
                </c:pt>
                <c:pt idx="4593">
                  <c:v>1.8275047</c:v>
                </c:pt>
                <c:pt idx="4594">
                  <c:v>1.8606498</c:v>
                </c:pt>
                <c:pt idx="4596">
                  <c:v>0.3209056</c:v>
                </c:pt>
                <c:pt idx="4597">
                  <c:v>1.7491615</c:v>
                </c:pt>
                <c:pt idx="4599">
                  <c:v>1.8003859</c:v>
                </c:pt>
                <c:pt idx="4600">
                  <c:v>1.8033991</c:v>
                </c:pt>
                <c:pt idx="4602">
                  <c:v>1.8305179</c:v>
                </c:pt>
                <c:pt idx="4603">
                  <c:v>1.9269402</c:v>
                </c:pt>
                <c:pt idx="4605">
                  <c:v>0.341998</c:v>
                </c:pt>
                <c:pt idx="4606">
                  <c:v>1.8064123</c:v>
                </c:pt>
                <c:pt idx="4608">
                  <c:v>1.8214783</c:v>
                </c:pt>
                <c:pt idx="4609">
                  <c:v>1.9480326</c:v>
                </c:pt>
                <c:pt idx="4611">
                  <c:v>0.3299452</c:v>
                </c:pt>
                <c:pt idx="4612">
                  <c:v>1.9510458</c:v>
                </c:pt>
                <c:pt idx="4614">
                  <c:v>-1.893795</c:v>
                </c:pt>
                <c:pt idx="4615">
                  <c:v>-1.8576366</c:v>
                </c:pt>
                <c:pt idx="4617">
                  <c:v>0.3209056</c:v>
                </c:pt>
                <c:pt idx="4618">
                  <c:v>0.3751432</c:v>
                </c:pt>
                <c:pt idx="4620">
                  <c:v>0.3992488</c:v>
                </c:pt>
                <c:pt idx="4621">
                  <c:v>0.4052751</c:v>
                </c:pt>
                <c:pt idx="4623">
                  <c:v>0.4354071</c:v>
                </c:pt>
                <c:pt idx="4624">
                  <c:v>1.9359798</c:v>
                </c:pt>
                <c:pt idx="4626">
                  <c:v>-1.9028346</c:v>
                </c:pt>
                <c:pt idx="4627">
                  <c:v>-1.8516102</c:v>
                </c:pt>
                <c:pt idx="4629">
                  <c:v>-1.8455838</c:v>
                </c:pt>
                <c:pt idx="4630">
                  <c:v>-1.8124387</c:v>
                </c:pt>
                <c:pt idx="4632">
                  <c:v>0.3148792</c:v>
                </c:pt>
                <c:pt idx="4633">
                  <c:v>0.3510376</c:v>
                </c:pt>
                <c:pt idx="4635">
                  <c:v>0.3751432</c:v>
                </c:pt>
                <c:pt idx="4636">
                  <c:v>0.4293807</c:v>
                </c:pt>
                <c:pt idx="4638">
                  <c:v>0.4715655</c:v>
                </c:pt>
                <c:pt idx="4639">
                  <c:v>0.7548061</c:v>
                </c:pt>
                <c:pt idx="4641">
                  <c:v>0.7728853</c:v>
                </c:pt>
                <c:pt idx="4642">
                  <c:v>1.9028346</c:v>
                </c:pt>
                <c:pt idx="4644">
                  <c:v>-1.8727026</c:v>
                </c:pt>
                <c:pt idx="4645">
                  <c:v>-1.848597</c:v>
                </c:pt>
                <c:pt idx="4647">
                  <c:v>0.3028264</c:v>
                </c:pt>
                <c:pt idx="4648">
                  <c:v>0.4113015</c:v>
                </c:pt>
                <c:pt idx="4650">
                  <c:v>0.4595127</c:v>
                </c:pt>
                <c:pt idx="4651">
                  <c:v>0.4806051</c:v>
                </c:pt>
                <c:pt idx="4653">
                  <c:v>0.5318295</c:v>
                </c:pt>
                <c:pt idx="4654">
                  <c:v>0.5619614000000001</c:v>
                </c:pt>
                <c:pt idx="4656">
                  <c:v>0.571001</c:v>
                </c:pt>
                <c:pt idx="4657">
                  <c:v>0.7096082</c:v>
                </c:pt>
                <c:pt idx="4659">
                  <c:v>0.7156346</c:v>
                </c:pt>
                <c:pt idx="4660">
                  <c:v>0.7638457</c:v>
                </c:pt>
                <c:pt idx="4662">
                  <c:v>0.7789117</c:v>
                </c:pt>
                <c:pt idx="4663">
                  <c:v>1.8727026</c:v>
                </c:pt>
                <c:pt idx="4665">
                  <c:v>0.6885158</c:v>
                </c:pt>
                <c:pt idx="4666">
                  <c:v>0.7427532999999999</c:v>
                </c:pt>
                <c:pt idx="4668">
                  <c:v>0.7548061</c:v>
                </c:pt>
                <c:pt idx="4669">
                  <c:v>1.6316468</c:v>
                </c:pt>
                <c:pt idx="4671">
                  <c:v>1.7401219</c:v>
                </c:pt>
                <c:pt idx="4672">
                  <c:v>1.7702539</c:v>
                </c:pt>
                <c:pt idx="4674">
                  <c:v>1.7883331</c:v>
                </c:pt>
                <c:pt idx="4675">
                  <c:v>1.7943595</c:v>
                </c:pt>
                <c:pt idx="4677">
                  <c:v>0.5197767</c:v>
                </c:pt>
                <c:pt idx="4678">
                  <c:v>0.5559351</c:v>
                </c:pt>
                <c:pt idx="4680">
                  <c:v>0.6824894</c:v>
                </c:pt>
                <c:pt idx="4681">
                  <c:v>0.7216609</c:v>
                </c:pt>
                <c:pt idx="4683">
                  <c:v>0.7397401</c:v>
                </c:pt>
                <c:pt idx="4684">
                  <c:v>0.7548061</c:v>
                </c:pt>
                <c:pt idx="4686">
                  <c:v>0.7638457</c:v>
                </c:pt>
                <c:pt idx="4687">
                  <c:v>1.2911554</c:v>
                </c:pt>
                <c:pt idx="4689">
                  <c:v>1.3273138</c:v>
                </c:pt>
                <c:pt idx="4690">
                  <c:v>1.330327</c:v>
                </c:pt>
                <c:pt idx="4692">
                  <c:v>1.4026437</c:v>
                </c:pt>
                <c:pt idx="4693">
                  <c:v>1.5050925</c:v>
                </c:pt>
                <c:pt idx="4695">
                  <c:v>0.5348427</c:v>
                </c:pt>
                <c:pt idx="4696">
                  <c:v>0.5619614000000001</c:v>
                </c:pt>
                <c:pt idx="4698">
                  <c:v>0.7939777</c:v>
                </c:pt>
                <c:pt idx="4699">
                  <c:v>1.1103635</c:v>
                </c:pt>
                <c:pt idx="4701">
                  <c:v>1.1284427</c:v>
                </c:pt>
                <c:pt idx="4702">
                  <c:v>1.1525483</c:v>
                </c:pt>
                <c:pt idx="4704">
                  <c:v>1.2128122</c:v>
                </c:pt>
                <c:pt idx="4705">
                  <c:v>1.2188386</c:v>
                </c:pt>
                <c:pt idx="4707">
                  <c:v>1.3815513</c:v>
                </c:pt>
                <c:pt idx="4708">
                  <c:v>1.4026437</c:v>
                </c:pt>
                <c:pt idx="4710">
                  <c:v>0.571001</c:v>
                </c:pt>
                <c:pt idx="4711">
                  <c:v>0.6282518</c:v>
                </c:pt>
                <c:pt idx="4713">
                  <c:v>0.8964264</c:v>
                </c:pt>
                <c:pt idx="4714">
                  <c:v>1.0952975</c:v>
                </c:pt>
                <c:pt idx="4716">
                  <c:v>1.3243006</c:v>
                </c:pt>
                <c:pt idx="4717">
                  <c:v>1.3755249</c:v>
                </c:pt>
                <c:pt idx="4719">
                  <c:v>0.9416244</c:v>
                </c:pt>
                <c:pt idx="4720">
                  <c:v>0.9868224</c:v>
                </c:pt>
                <c:pt idx="4722">
                  <c:v>0.4414335</c:v>
                </c:pt>
                <c:pt idx="4723">
                  <c:v>0.4625259</c:v>
                </c:pt>
                <c:pt idx="4725">
                  <c:v>0.6282518</c:v>
                </c:pt>
                <c:pt idx="4726">
                  <c:v>0.6342782</c:v>
                </c:pt>
                <c:pt idx="4728">
                  <c:v>0.6161990000000001</c:v>
                </c:pt>
                <c:pt idx="4729">
                  <c:v>0.7035818</c:v>
                </c:pt>
                <c:pt idx="4731">
                  <c:v>0.6071594</c:v>
                </c:pt>
                <c:pt idx="4732">
                  <c:v>0.7216609</c:v>
                </c:pt>
                <c:pt idx="4734">
                  <c:v>0.5981198</c:v>
                </c:pt>
                <c:pt idx="4735">
                  <c:v>0.7849381</c:v>
                </c:pt>
                <c:pt idx="4737">
                  <c:v>0.5800406</c:v>
                </c:pt>
                <c:pt idx="4738">
                  <c:v>0.8030173</c:v>
                </c:pt>
                <c:pt idx="4740">
                  <c:v>0.571001</c:v>
                </c:pt>
                <c:pt idx="4741">
                  <c:v>0.8060305</c:v>
                </c:pt>
                <c:pt idx="4743">
                  <c:v>0.5679878</c:v>
                </c:pt>
                <c:pt idx="4744">
                  <c:v>0.8030173</c:v>
                </c:pt>
                <c:pt idx="4746">
                  <c:v>0.5619614000000001</c:v>
                </c:pt>
                <c:pt idx="4747">
                  <c:v>0.7487797</c:v>
                </c:pt>
                <c:pt idx="4749">
                  <c:v>0.5438823</c:v>
                </c:pt>
                <c:pt idx="4750">
                  <c:v>0.7427532999999999</c:v>
                </c:pt>
                <c:pt idx="4752">
                  <c:v>0.5348427</c:v>
                </c:pt>
                <c:pt idx="4753">
                  <c:v>0.7246741</c:v>
                </c:pt>
                <c:pt idx="4755">
                  <c:v>0.5227899</c:v>
                </c:pt>
                <c:pt idx="4756">
                  <c:v>0.7156346</c:v>
                </c:pt>
                <c:pt idx="4758">
                  <c:v>0.5137503</c:v>
                </c:pt>
                <c:pt idx="4759">
                  <c:v>0.7035818</c:v>
                </c:pt>
                <c:pt idx="4761">
                  <c:v>0.5016975</c:v>
                </c:pt>
                <c:pt idx="4762">
                  <c:v>0.6885158</c:v>
                </c:pt>
                <c:pt idx="4764">
                  <c:v>0.4926579</c:v>
                </c:pt>
                <c:pt idx="4765">
                  <c:v>0.6704366</c:v>
                </c:pt>
                <c:pt idx="4767">
                  <c:v>0.5227899</c:v>
                </c:pt>
                <c:pt idx="4768">
                  <c:v>0.6131858</c:v>
                </c:pt>
                <c:pt idx="4770">
                  <c:v>0.5288163</c:v>
                </c:pt>
                <c:pt idx="4771">
                  <c:v>0.5920934</c:v>
                </c:pt>
                <c:pt idx="4773">
                  <c:v>0.5378559000000001</c:v>
                </c:pt>
                <c:pt idx="4774">
                  <c:v>0.5619614000000001</c:v>
                </c:pt>
                <c:pt idx="4776">
                  <c:v>2.3879595</c:v>
                </c:pt>
                <c:pt idx="4777">
                  <c:v>2.3909727</c:v>
                </c:pt>
                <c:pt idx="4779">
                  <c:v>2.3698803</c:v>
                </c:pt>
                <c:pt idx="4780">
                  <c:v>2.3728935</c:v>
                </c:pt>
                <c:pt idx="4782">
                  <c:v>0.3540508</c:v>
                </c:pt>
                <c:pt idx="4783">
                  <c:v>0.3691168</c:v>
                </c:pt>
                <c:pt idx="4785">
                  <c:v>0.3962356</c:v>
                </c:pt>
                <c:pt idx="4786">
                  <c:v>0.4022619</c:v>
                </c:pt>
                <c:pt idx="4788">
                  <c:v>0.4173279</c:v>
                </c:pt>
                <c:pt idx="4789">
                  <c:v>0.4323939</c:v>
                </c:pt>
                <c:pt idx="4791">
                  <c:v>0.3480244</c:v>
                </c:pt>
                <c:pt idx="4792">
                  <c:v>0.4715655</c:v>
                </c:pt>
                <c:pt idx="4794">
                  <c:v>0.5016975</c:v>
                </c:pt>
                <c:pt idx="4795">
                  <c:v>0.5077239</c:v>
                </c:pt>
                <c:pt idx="4797">
                  <c:v>0.341998</c:v>
                </c:pt>
                <c:pt idx="4798">
                  <c:v>0.4806051</c:v>
                </c:pt>
                <c:pt idx="4800">
                  <c:v>0.4956711</c:v>
                </c:pt>
                <c:pt idx="4801">
                  <c:v>0.5167635</c:v>
                </c:pt>
                <c:pt idx="4803">
                  <c:v>0.3359716</c:v>
                </c:pt>
                <c:pt idx="4804">
                  <c:v>0.5258031</c:v>
                </c:pt>
                <c:pt idx="4806">
                  <c:v>0.3299452</c:v>
                </c:pt>
                <c:pt idx="4807">
                  <c:v>0.5348427</c:v>
                </c:pt>
                <c:pt idx="4809">
                  <c:v>0.3359716</c:v>
                </c:pt>
                <c:pt idx="4810">
                  <c:v>0.5378559000000001</c:v>
                </c:pt>
                <c:pt idx="4812">
                  <c:v>0.3359716</c:v>
                </c:pt>
                <c:pt idx="4813">
                  <c:v>0.5378559000000001</c:v>
                </c:pt>
                <c:pt idx="4815">
                  <c:v>0.3540508</c:v>
                </c:pt>
                <c:pt idx="4816">
                  <c:v>0.5378559000000001</c:v>
                </c:pt>
                <c:pt idx="4818">
                  <c:v>0.3540508</c:v>
                </c:pt>
                <c:pt idx="4819">
                  <c:v>0.5408691</c:v>
                </c:pt>
                <c:pt idx="4821">
                  <c:v>0.3510376</c:v>
                </c:pt>
                <c:pt idx="4822">
                  <c:v>0.5589483</c:v>
                </c:pt>
                <c:pt idx="4824">
                  <c:v>0.3510376</c:v>
                </c:pt>
                <c:pt idx="4825">
                  <c:v>0.5468955</c:v>
                </c:pt>
                <c:pt idx="4827">
                  <c:v>0.3510376</c:v>
                </c:pt>
                <c:pt idx="4828">
                  <c:v>0.5408691</c:v>
                </c:pt>
                <c:pt idx="4830">
                  <c:v>0.3661036</c:v>
                </c:pt>
                <c:pt idx="4831">
                  <c:v>0.5378559000000001</c:v>
                </c:pt>
                <c:pt idx="4833">
                  <c:v>0.3661036</c:v>
                </c:pt>
                <c:pt idx="4834">
                  <c:v>0.5378559000000001</c:v>
                </c:pt>
                <c:pt idx="4836">
                  <c:v>0.1762721</c:v>
                </c:pt>
                <c:pt idx="4837">
                  <c:v>0.2003777</c:v>
                </c:pt>
                <c:pt idx="4839">
                  <c:v>0.2124305</c:v>
                </c:pt>
                <c:pt idx="4840">
                  <c:v>0.2546152</c:v>
                </c:pt>
                <c:pt idx="4842">
                  <c:v>0.2696812</c:v>
                </c:pt>
                <c:pt idx="4843">
                  <c:v>0.2757076</c:v>
                </c:pt>
                <c:pt idx="4845">
                  <c:v>-0.1913381</c:v>
                </c:pt>
                <c:pt idx="4846">
                  <c:v>-0.1642193</c:v>
                </c:pt>
                <c:pt idx="4848">
                  <c:v>-0.1973645</c:v>
                </c:pt>
                <c:pt idx="4849">
                  <c:v>-0.1581929</c:v>
                </c:pt>
                <c:pt idx="4851">
                  <c:v>-0.1883249</c:v>
                </c:pt>
                <c:pt idx="4852">
                  <c:v>-0.1612061</c:v>
                </c:pt>
                <c:pt idx="4854">
                  <c:v>-0.2335229</c:v>
                </c:pt>
                <c:pt idx="4855">
                  <c:v>-0.1732589</c:v>
                </c:pt>
                <c:pt idx="4857">
                  <c:v>-0.2485888</c:v>
                </c:pt>
                <c:pt idx="4858">
                  <c:v>-0.1822985</c:v>
                </c:pt>
                <c:pt idx="4860">
                  <c:v>-0.251602</c:v>
                </c:pt>
                <c:pt idx="4861">
                  <c:v>-0.1883249</c:v>
                </c:pt>
                <c:pt idx="4863">
                  <c:v>-0.2425624</c:v>
                </c:pt>
                <c:pt idx="4864">
                  <c:v>-0.1973645</c:v>
                </c:pt>
                <c:pt idx="4866">
                  <c:v>0.6222254</c:v>
                </c:pt>
                <c:pt idx="4867">
                  <c:v>0.6282518</c:v>
                </c:pt>
                <c:pt idx="4869">
                  <c:v>0.6192122</c:v>
                </c:pt>
                <c:pt idx="4870">
                  <c:v>0.6403046</c:v>
                </c:pt>
                <c:pt idx="4872">
                  <c:v>0.6161990000000001</c:v>
                </c:pt>
                <c:pt idx="4873">
                  <c:v>0.6523574</c:v>
                </c:pt>
                <c:pt idx="4875">
                  <c:v>0.6161990000000001</c:v>
                </c:pt>
                <c:pt idx="4876">
                  <c:v>0.6704366</c:v>
                </c:pt>
                <c:pt idx="4878">
                  <c:v>0.6161990000000001</c:v>
                </c:pt>
                <c:pt idx="4879">
                  <c:v>0.6915289999999999</c:v>
                </c:pt>
                <c:pt idx="4881">
                  <c:v>0.6222254</c:v>
                </c:pt>
                <c:pt idx="4882">
                  <c:v>0.7035818</c:v>
                </c:pt>
                <c:pt idx="4884">
                  <c:v>0.6342782</c:v>
                </c:pt>
                <c:pt idx="4885">
                  <c:v>0.7156346</c:v>
                </c:pt>
                <c:pt idx="4887">
                  <c:v>0.676463</c:v>
                </c:pt>
                <c:pt idx="4888">
                  <c:v>0.7246741</c:v>
                </c:pt>
                <c:pt idx="4890">
                  <c:v>0.6885158</c:v>
                </c:pt>
                <c:pt idx="4891">
                  <c:v>0.7337137</c:v>
                </c:pt>
                <c:pt idx="4893">
                  <c:v>0.7005686</c:v>
                </c:pt>
                <c:pt idx="4894">
                  <c:v>0.7397401</c:v>
                </c:pt>
                <c:pt idx="4896">
                  <c:v>0.7126214</c:v>
                </c:pt>
                <c:pt idx="4897">
                  <c:v>0.7457665</c:v>
                </c:pt>
                <c:pt idx="4899">
                  <c:v>0.7246741</c:v>
                </c:pt>
                <c:pt idx="4900">
                  <c:v>0.7517929</c:v>
                </c:pt>
                <c:pt idx="4902">
                  <c:v>0.7337137</c:v>
                </c:pt>
                <c:pt idx="4903">
                  <c:v>0.7548061</c:v>
                </c:pt>
                <c:pt idx="4905">
                  <c:v>0.7307005</c:v>
                </c:pt>
                <c:pt idx="4906">
                  <c:v>0.7578193</c:v>
                </c:pt>
                <c:pt idx="4908">
                  <c:v>0.7307005</c:v>
                </c:pt>
                <c:pt idx="4909">
                  <c:v>0.7578193</c:v>
                </c:pt>
                <c:pt idx="4911">
                  <c:v>-0.8542417</c:v>
                </c:pt>
                <c:pt idx="4912">
                  <c:v>-0.8421889</c:v>
                </c:pt>
                <c:pt idx="4914">
                  <c:v>-0.8602681</c:v>
                </c:pt>
                <c:pt idx="4915">
                  <c:v>-0.8150701</c:v>
                </c:pt>
                <c:pt idx="4917">
                  <c:v>-0.8693077</c:v>
                </c:pt>
                <c:pt idx="4918">
                  <c:v>-0.8180833</c:v>
                </c:pt>
                <c:pt idx="4920">
                  <c:v>-0.8572549</c:v>
                </c:pt>
                <c:pt idx="4921">
                  <c:v>-0.8180833</c:v>
                </c:pt>
                <c:pt idx="4923">
                  <c:v>-0.8301361</c:v>
                </c:pt>
                <c:pt idx="4924">
                  <c:v>-0.8241096999999999</c:v>
                </c:pt>
                <c:pt idx="4926">
                  <c:v>0.4504731</c:v>
                </c:pt>
                <c:pt idx="4927">
                  <c:v>0.5077239</c:v>
                </c:pt>
                <c:pt idx="4929">
                  <c:v>0.4143147</c:v>
                </c:pt>
                <c:pt idx="4930">
                  <c:v>0.5227899</c:v>
                </c:pt>
                <c:pt idx="4932">
                  <c:v>0.3992488</c:v>
                </c:pt>
                <c:pt idx="4933">
                  <c:v>0.5227899</c:v>
                </c:pt>
                <c:pt idx="4935">
                  <c:v>0.3902092</c:v>
                </c:pt>
                <c:pt idx="4936">
                  <c:v>0.5107371000000001</c:v>
                </c:pt>
                <c:pt idx="4938">
                  <c:v>0.3781564</c:v>
                </c:pt>
                <c:pt idx="4939">
                  <c:v>0.4926579</c:v>
                </c:pt>
                <c:pt idx="4941">
                  <c:v>0.3600772</c:v>
                </c:pt>
                <c:pt idx="4942">
                  <c:v>0.5077239</c:v>
                </c:pt>
                <c:pt idx="4944">
                  <c:v>0.37213</c:v>
                </c:pt>
                <c:pt idx="4945">
                  <c:v>0.3932224</c:v>
                </c:pt>
                <c:pt idx="4947">
                  <c:v>0.4052751</c:v>
                </c:pt>
                <c:pt idx="4948">
                  <c:v>0.4143147</c:v>
                </c:pt>
                <c:pt idx="4950">
                  <c:v>0.4354071</c:v>
                </c:pt>
                <c:pt idx="4951">
                  <c:v>0.5047107</c:v>
                </c:pt>
                <c:pt idx="4953">
                  <c:v>0.4745787</c:v>
                </c:pt>
                <c:pt idx="4954">
                  <c:v>0.4986843</c:v>
                </c:pt>
                <c:pt idx="4956">
                  <c:v>0.4836183</c:v>
                </c:pt>
                <c:pt idx="4957">
                  <c:v>0.4926579</c:v>
                </c:pt>
                <c:pt idx="4959">
                  <c:v>-1.3122478</c:v>
                </c:pt>
                <c:pt idx="4960">
                  <c:v>-1.3062214</c:v>
                </c:pt>
                <c:pt idx="4962">
                  <c:v>-1.330327</c:v>
                </c:pt>
                <c:pt idx="4963">
                  <c:v>-1.3182742</c:v>
                </c:pt>
                <c:pt idx="4965">
                  <c:v>0.4986843</c:v>
                </c:pt>
                <c:pt idx="4966">
                  <c:v>0.5227899</c:v>
                </c:pt>
                <c:pt idx="4968">
                  <c:v>0.4986843</c:v>
                </c:pt>
                <c:pt idx="4969">
                  <c:v>0.5468955</c:v>
                </c:pt>
                <c:pt idx="4971">
                  <c:v>0.4956711</c:v>
                </c:pt>
                <c:pt idx="4972">
                  <c:v>0.5619614000000001</c:v>
                </c:pt>
                <c:pt idx="4974">
                  <c:v>0.4956711</c:v>
                </c:pt>
                <c:pt idx="4975">
                  <c:v>0.5649746</c:v>
                </c:pt>
                <c:pt idx="4977">
                  <c:v>0.5137503</c:v>
                </c:pt>
                <c:pt idx="4978">
                  <c:v>0.5197767</c:v>
                </c:pt>
                <c:pt idx="4980">
                  <c:v>0.5408691</c:v>
                </c:pt>
                <c:pt idx="4981">
                  <c:v>0.5679878</c:v>
                </c:pt>
                <c:pt idx="4983">
                  <c:v>0.4384203</c:v>
                </c:pt>
                <c:pt idx="4984">
                  <c:v>0.4564995</c:v>
                </c:pt>
                <c:pt idx="4986">
                  <c:v>0.4474599</c:v>
                </c:pt>
                <c:pt idx="4987">
                  <c:v>0.4504731</c:v>
                </c:pt>
                <c:pt idx="4989">
                  <c:v>0.2305097</c:v>
                </c:pt>
                <c:pt idx="4990">
                  <c:v>0.2606416</c:v>
                </c:pt>
                <c:pt idx="4992">
                  <c:v>0.2274965</c:v>
                </c:pt>
                <c:pt idx="4993">
                  <c:v>0.281734</c:v>
                </c:pt>
                <c:pt idx="4995">
                  <c:v>0.2094173</c:v>
                </c:pt>
                <c:pt idx="4996">
                  <c:v>0.311866</c:v>
                </c:pt>
                <c:pt idx="4998">
                  <c:v>0.2274965</c:v>
                </c:pt>
                <c:pt idx="4999">
                  <c:v>0.3209056</c:v>
                </c:pt>
                <c:pt idx="5001">
                  <c:v>0.2244833</c:v>
                </c:pt>
                <c:pt idx="5002">
                  <c:v>0.3389848</c:v>
                </c:pt>
                <c:pt idx="5004">
                  <c:v>0.2214701</c:v>
                </c:pt>
                <c:pt idx="5005">
                  <c:v>0.3329584</c:v>
                </c:pt>
                <c:pt idx="5007">
                  <c:v>0.2184569</c:v>
                </c:pt>
                <c:pt idx="5008">
                  <c:v>0.326932</c:v>
                </c:pt>
                <c:pt idx="5010">
                  <c:v>0.2064041</c:v>
                </c:pt>
                <c:pt idx="5011">
                  <c:v>0.3329584</c:v>
                </c:pt>
                <c:pt idx="5013">
                  <c:v>0.2033909</c:v>
                </c:pt>
                <c:pt idx="5014">
                  <c:v>0.3329584</c:v>
                </c:pt>
                <c:pt idx="5016">
                  <c:v>0.2124305</c:v>
                </c:pt>
                <c:pt idx="5017">
                  <c:v>0.3510376</c:v>
                </c:pt>
                <c:pt idx="5019">
                  <c:v>0.2274965</c:v>
                </c:pt>
                <c:pt idx="5020">
                  <c:v>0.3510376</c:v>
                </c:pt>
                <c:pt idx="5022">
                  <c:v>0.2274965</c:v>
                </c:pt>
                <c:pt idx="5023">
                  <c:v>0.3480244</c:v>
                </c:pt>
                <c:pt idx="5025">
                  <c:v>0.2274965</c:v>
                </c:pt>
                <c:pt idx="5026">
                  <c:v>0.3480244</c:v>
                </c:pt>
                <c:pt idx="5028">
                  <c:v>0.2305097</c:v>
                </c:pt>
                <c:pt idx="5029">
                  <c:v>0.3480244</c:v>
                </c:pt>
                <c:pt idx="5031">
                  <c:v>0.2305097</c:v>
                </c:pt>
                <c:pt idx="5032">
                  <c:v>0.3178924</c:v>
                </c:pt>
                <c:pt idx="5034">
                  <c:v>0.2214701</c:v>
                </c:pt>
                <c:pt idx="5035">
                  <c:v>0.2907736</c:v>
                </c:pt>
                <c:pt idx="5037">
                  <c:v>0.2184569</c:v>
                </c:pt>
                <c:pt idx="5038">
                  <c:v>0.2606416</c:v>
                </c:pt>
                <c:pt idx="5040">
                  <c:v>0.2274965</c:v>
                </c:pt>
                <c:pt idx="5041">
                  <c:v>0.2305097</c:v>
                </c:pt>
                <c:pt idx="5043">
                  <c:v>0.8602681</c:v>
                </c:pt>
                <c:pt idx="5044">
                  <c:v>0.8783473000000001</c:v>
                </c:pt>
                <c:pt idx="5046">
                  <c:v>0.0105462</c:v>
                </c:pt>
                <c:pt idx="5047">
                  <c:v>0.022599</c:v>
                </c:pt>
                <c:pt idx="5049">
                  <c:v>0.0105462</c:v>
                </c:pt>
                <c:pt idx="5050">
                  <c:v>0.022599</c:v>
                </c:pt>
                <c:pt idx="5052">
                  <c:v>0.007533</c:v>
                </c:pt>
                <c:pt idx="5053">
                  <c:v>0.022599</c:v>
                </c:pt>
                <c:pt idx="5055">
                  <c:v>0.007533</c:v>
                </c:pt>
                <c:pt idx="5056">
                  <c:v>0.0195858</c:v>
                </c:pt>
                <c:pt idx="5058">
                  <c:v>0.0045198</c:v>
                </c:pt>
                <c:pt idx="5059">
                  <c:v>0.0105462</c:v>
                </c:pt>
                <c:pt idx="5061">
                  <c:v>0.9235452</c:v>
                </c:pt>
                <c:pt idx="5062">
                  <c:v>0.9476508</c:v>
                </c:pt>
                <c:pt idx="5064">
                  <c:v>0.9687432</c:v>
                </c:pt>
                <c:pt idx="5065">
                  <c:v>1.010928</c:v>
                </c:pt>
                <c:pt idx="5067">
                  <c:v>0.9175188</c:v>
                </c:pt>
                <c:pt idx="5068">
                  <c:v>0.9898356</c:v>
                </c:pt>
                <c:pt idx="5070">
                  <c:v>0.920532</c:v>
                </c:pt>
                <c:pt idx="5071">
                  <c:v>0.9265584</c:v>
                </c:pt>
                <c:pt idx="5073">
                  <c:v>0.9325848</c:v>
                </c:pt>
                <c:pt idx="5074">
                  <c:v>0.935598</c:v>
                </c:pt>
                <c:pt idx="5076">
                  <c:v>1.8696894</c:v>
                </c:pt>
                <c:pt idx="5077">
                  <c:v>1.8757158</c:v>
                </c:pt>
                <c:pt idx="5079">
                  <c:v>0.8361625</c:v>
                </c:pt>
                <c:pt idx="5080">
                  <c:v>0.8602681</c:v>
                </c:pt>
                <c:pt idx="5082">
                  <c:v>0.8180833</c:v>
                </c:pt>
                <c:pt idx="5083">
                  <c:v>0.8783473000000001</c:v>
                </c:pt>
                <c:pt idx="5085">
                  <c:v>0.7276873</c:v>
                </c:pt>
                <c:pt idx="5086">
                  <c:v>0.7457665</c:v>
                </c:pt>
                <c:pt idx="5088">
                  <c:v>0.7819249</c:v>
                </c:pt>
                <c:pt idx="5089">
                  <c:v>0.8964264</c:v>
                </c:pt>
                <c:pt idx="5091">
                  <c:v>0.7246741</c:v>
                </c:pt>
                <c:pt idx="5092">
                  <c:v>0.8602681</c:v>
                </c:pt>
                <c:pt idx="5094">
                  <c:v>0.7126214</c:v>
                </c:pt>
                <c:pt idx="5095">
                  <c:v>0.8361625</c:v>
                </c:pt>
                <c:pt idx="5097">
                  <c:v>0.7246741</c:v>
                </c:pt>
                <c:pt idx="5098">
                  <c:v>0.8210965</c:v>
                </c:pt>
                <c:pt idx="5100">
                  <c:v>0.6945422</c:v>
                </c:pt>
                <c:pt idx="5101">
                  <c:v>0.6975554</c:v>
                </c:pt>
                <c:pt idx="5103">
                  <c:v>0.7096082</c:v>
                </c:pt>
                <c:pt idx="5104">
                  <c:v>0.7216609</c:v>
                </c:pt>
                <c:pt idx="5106">
                  <c:v>0.7548061</c:v>
                </c:pt>
                <c:pt idx="5107">
                  <c:v>0.7879513</c:v>
                </c:pt>
                <c:pt idx="5109">
                  <c:v>0.1310741</c:v>
                </c:pt>
                <c:pt idx="5110">
                  <c:v>0.1401137</c:v>
                </c:pt>
                <c:pt idx="5112">
                  <c:v>0.1280609</c:v>
                </c:pt>
                <c:pt idx="5113">
                  <c:v>0.1491533</c:v>
                </c:pt>
                <c:pt idx="5115">
                  <c:v>0.1160081</c:v>
                </c:pt>
                <c:pt idx="5116">
                  <c:v>0.1581929</c:v>
                </c:pt>
                <c:pt idx="5118">
                  <c:v>0.1069685</c:v>
                </c:pt>
                <c:pt idx="5119">
                  <c:v>0.1401137</c:v>
                </c:pt>
                <c:pt idx="5121">
                  <c:v>0.1129949</c:v>
                </c:pt>
                <c:pt idx="5122">
                  <c:v>0.1461401</c:v>
                </c:pt>
                <c:pt idx="5124">
                  <c:v>0.1160081</c:v>
                </c:pt>
                <c:pt idx="5125">
                  <c:v>0.1461401</c:v>
                </c:pt>
                <c:pt idx="5127">
                  <c:v>0.1160081</c:v>
                </c:pt>
                <c:pt idx="5128">
                  <c:v>0.1371005</c:v>
                </c:pt>
                <c:pt idx="5130">
                  <c:v>0.1431269</c:v>
                </c:pt>
                <c:pt idx="5131">
                  <c:v>0.1491533</c:v>
                </c:pt>
                <c:pt idx="5133">
                  <c:v>0.3751432</c:v>
                </c:pt>
                <c:pt idx="5134">
                  <c:v>0.5107371000000001</c:v>
                </c:pt>
                <c:pt idx="5136">
                  <c:v>0.5227899</c:v>
                </c:pt>
                <c:pt idx="5137">
                  <c:v>0.5378559000000001</c:v>
                </c:pt>
                <c:pt idx="5139">
                  <c:v>0.3630904</c:v>
                </c:pt>
                <c:pt idx="5140">
                  <c:v>0.5981198</c:v>
                </c:pt>
                <c:pt idx="5142">
                  <c:v>0.3600772</c:v>
                </c:pt>
                <c:pt idx="5143">
                  <c:v>0.5920934</c:v>
                </c:pt>
                <c:pt idx="5145">
                  <c:v>0.357064</c:v>
                </c:pt>
                <c:pt idx="5146">
                  <c:v>0.5920934</c:v>
                </c:pt>
                <c:pt idx="5148">
                  <c:v>0.3480244</c:v>
                </c:pt>
                <c:pt idx="5149">
                  <c:v>0.3630904</c:v>
                </c:pt>
                <c:pt idx="5151">
                  <c:v>0.387196</c:v>
                </c:pt>
                <c:pt idx="5152">
                  <c:v>0.5770274</c:v>
                </c:pt>
                <c:pt idx="5154">
                  <c:v>0.3510376</c:v>
                </c:pt>
                <c:pt idx="5155">
                  <c:v>0.3661036</c:v>
                </c:pt>
                <c:pt idx="5157">
                  <c:v>0.4384203</c:v>
                </c:pt>
                <c:pt idx="5158">
                  <c:v>0.4655391</c:v>
                </c:pt>
                <c:pt idx="5160">
                  <c:v>-0.9175188</c:v>
                </c:pt>
                <c:pt idx="5161">
                  <c:v>-0.9114924</c:v>
                </c:pt>
                <c:pt idx="5163">
                  <c:v>1.7491615</c:v>
                </c:pt>
                <c:pt idx="5164">
                  <c:v>1.7521747</c:v>
                </c:pt>
                <c:pt idx="5166">
                  <c:v>1.7371087</c:v>
                </c:pt>
                <c:pt idx="5167">
                  <c:v>1.7521747</c:v>
                </c:pt>
                <c:pt idx="5169">
                  <c:v>1.7371087</c:v>
                </c:pt>
                <c:pt idx="5170">
                  <c:v>1.7521747</c:v>
                </c:pt>
                <c:pt idx="5172">
                  <c:v>1.7431351</c:v>
                </c:pt>
                <c:pt idx="5173">
                  <c:v>1.7461483</c:v>
                </c:pt>
                <c:pt idx="5175">
                  <c:v>0.5137503</c:v>
                </c:pt>
                <c:pt idx="5176">
                  <c:v>0.5830538</c:v>
                </c:pt>
                <c:pt idx="5178">
                  <c:v>0.5137503</c:v>
                </c:pt>
                <c:pt idx="5179">
                  <c:v>0.5951066</c:v>
                </c:pt>
                <c:pt idx="5181">
                  <c:v>0.4896447</c:v>
                </c:pt>
                <c:pt idx="5182">
                  <c:v>0.5890802000000001</c:v>
                </c:pt>
                <c:pt idx="5184">
                  <c:v>0.4625259</c:v>
                </c:pt>
                <c:pt idx="5185">
                  <c:v>0.586067</c:v>
                </c:pt>
                <c:pt idx="5187">
                  <c:v>0.4564995</c:v>
                </c:pt>
                <c:pt idx="5188">
                  <c:v>0.586067</c:v>
                </c:pt>
                <c:pt idx="5190">
                  <c:v>0.4444467</c:v>
                </c:pt>
                <c:pt idx="5191">
                  <c:v>0.5800406</c:v>
                </c:pt>
                <c:pt idx="5193">
                  <c:v>0.4444467</c:v>
                </c:pt>
                <c:pt idx="5194">
                  <c:v>0.5800406</c:v>
                </c:pt>
                <c:pt idx="5196">
                  <c:v>0.4414335</c:v>
                </c:pt>
                <c:pt idx="5197">
                  <c:v>0.586067</c:v>
                </c:pt>
                <c:pt idx="5199">
                  <c:v>0.4564995</c:v>
                </c:pt>
                <c:pt idx="5200">
                  <c:v>0.5679878</c:v>
                </c:pt>
                <c:pt idx="5202">
                  <c:v>0.4625259</c:v>
                </c:pt>
                <c:pt idx="5203">
                  <c:v>0.5619614000000001</c:v>
                </c:pt>
                <c:pt idx="5205">
                  <c:v>0.4655391</c:v>
                </c:pt>
                <c:pt idx="5206">
                  <c:v>0.5378559000000001</c:v>
                </c:pt>
                <c:pt idx="5208">
                  <c:v>0.4595127</c:v>
                </c:pt>
                <c:pt idx="5209">
                  <c:v>0.5137503</c:v>
                </c:pt>
                <c:pt idx="5211">
                  <c:v>0.37213</c:v>
                </c:pt>
                <c:pt idx="5212">
                  <c:v>0.387196</c:v>
                </c:pt>
                <c:pt idx="5214">
                  <c:v>0.4143147</c:v>
                </c:pt>
                <c:pt idx="5215">
                  <c:v>0.4444467</c:v>
                </c:pt>
                <c:pt idx="5217">
                  <c:v>0.3751432</c:v>
                </c:pt>
                <c:pt idx="5218">
                  <c:v>0.4836183</c:v>
                </c:pt>
                <c:pt idx="5220">
                  <c:v>0.2787208</c:v>
                </c:pt>
                <c:pt idx="5221">
                  <c:v>0.341998</c:v>
                </c:pt>
                <c:pt idx="5223">
                  <c:v>0.3480244</c:v>
                </c:pt>
                <c:pt idx="5224">
                  <c:v>0.4986843</c:v>
                </c:pt>
                <c:pt idx="5226">
                  <c:v>0.281734</c:v>
                </c:pt>
                <c:pt idx="5227">
                  <c:v>0.4986843</c:v>
                </c:pt>
                <c:pt idx="5229">
                  <c:v>0.2968</c:v>
                </c:pt>
                <c:pt idx="5230">
                  <c:v>0.4354071</c:v>
                </c:pt>
                <c:pt idx="5232">
                  <c:v>0.2998132</c:v>
                </c:pt>
                <c:pt idx="5233">
                  <c:v>0.311866</c:v>
                </c:pt>
                <c:pt idx="5235">
                  <c:v>0.3751432</c:v>
                </c:pt>
                <c:pt idx="5236">
                  <c:v>0.4173279</c:v>
                </c:pt>
                <c:pt idx="5238">
                  <c:v>0.4474599</c:v>
                </c:pt>
                <c:pt idx="5239">
                  <c:v>0.4564995</c:v>
                </c:pt>
                <c:pt idx="5241">
                  <c:v>0.4504731</c:v>
                </c:pt>
                <c:pt idx="5242">
                  <c:v>0.5077239</c:v>
                </c:pt>
                <c:pt idx="5244">
                  <c:v>0.4504731</c:v>
                </c:pt>
                <c:pt idx="5245">
                  <c:v>0.5137503</c:v>
                </c:pt>
                <c:pt idx="5247">
                  <c:v>0.4595127</c:v>
                </c:pt>
                <c:pt idx="5248">
                  <c:v>0.5227899</c:v>
                </c:pt>
                <c:pt idx="5250">
                  <c:v>0.4655391</c:v>
                </c:pt>
                <c:pt idx="5251">
                  <c:v>0.5227899</c:v>
                </c:pt>
                <c:pt idx="5253">
                  <c:v>0.4655391</c:v>
                </c:pt>
                <c:pt idx="5254">
                  <c:v>0.5167635</c:v>
                </c:pt>
                <c:pt idx="5256">
                  <c:v>-0.7939777</c:v>
                </c:pt>
                <c:pt idx="5257">
                  <c:v>-0.7427532999999999</c:v>
                </c:pt>
                <c:pt idx="5259">
                  <c:v>-0.8060305</c:v>
                </c:pt>
                <c:pt idx="5260">
                  <c:v>-0.7427532999999999</c:v>
                </c:pt>
                <c:pt idx="5262">
                  <c:v>-0.8060305</c:v>
                </c:pt>
                <c:pt idx="5263">
                  <c:v>-0.7457665</c:v>
                </c:pt>
                <c:pt idx="5265">
                  <c:v>-0.8090437</c:v>
                </c:pt>
                <c:pt idx="5266">
                  <c:v>-0.7638457</c:v>
                </c:pt>
                <c:pt idx="5268">
                  <c:v>-0.8090437</c:v>
                </c:pt>
                <c:pt idx="5269">
                  <c:v>-0.7939777</c:v>
                </c:pt>
                <c:pt idx="5271">
                  <c:v>0.8994396</c:v>
                </c:pt>
                <c:pt idx="5272">
                  <c:v>0.920532</c:v>
                </c:pt>
                <c:pt idx="5274">
                  <c:v>0.8632813</c:v>
                </c:pt>
                <c:pt idx="5275">
                  <c:v>0.9145056</c:v>
                </c:pt>
                <c:pt idx="5277">
                  <c:v>0.8391757</c:v>
                </c:pt>
                <c:pt idx="5278">
                  <c:v>0.9175188</c:v>
                </c:pt>
                <c:pt idx="5280">
                  <c:v>0.8241096999999999</c:v>
                </c:pt>
                <c:pt idx="5281">
                  <c:v>0.9024528000000001</c:v>
                </c:pt>
                <c:pt idx="5283">
                  <c:v>0.9114924</c:v>
                </c:pt>
                <c:pt idx="5284">
                  <c:v>0.9295716000000001</c:v>
                </c:pt>
                <c:pt idx="5286">
                  <c:v>0.9386112</c:v>
                </c:pt>
                <c:pt idx="5287">
                  <c:v>0.96573</c:v>
                </c:pt>
                <c:pt idx="5289">
                  <c:v>0.7367269</c:v>
                </c:pt>
                <c:pt idx="5290">
                  <c:v>0.7517929</c:v>
                </c:pt>
                <c:pt idx="5292">
                  <c:v>0.7909645</c:v>
                </c:pt>
                <c:pt idx="5293">
                  <c:v>0.8753341</c:v>
                </c:pt>
                <c:pt idx="5295">
                  <c:v>0.9235452</c:v>
                </c:pt>
                <c:pt idx="5296">
                  <c:v>0.9325848</c:v>
                </c:pt>
                <c:pt idx="5298">
                  <c:v>0.7337137</c:v>
                </c:pt>
                <c:pt idx="5299">
                  <c:v>0.8632813</c:v>
                </c:pt>
                <c:pt idx="5301">
                  <c:v>0.7276873</c:v>
                </c:pt>
                <c:pt idx="5302">
                  <c:v>0.7939777</c:v>
                </c:pt>
                <c:pt idx="5304">
                  <c:v>0.7307005</c:v>
                </c:pt>
                <c:pt idx="5305">
                  <c:v>0.7638457</c:v>
                </c:pt>
                <c:pt idx="5307">
                  <c:v>-1.0049016</c:v>
                </c:pt>
                <c:pt idx="5308">
                  <c:v>-0.96573</c:v>
                </c:pt>
                <c:pt idx="5310">
                  <c:v>-1.010928</c:v>
                </c:pt>
                <c:pt idx="5311">
                  <c:v>-0.9566904000000001</c:v>
                </c:pt>
                <c:pt idx="5313">
                  <c:v>-1.010928</c:v>
                </c:pt>
                <c:pt idx="5314">
                  <c:v>-0.9687432</c:v>
                </c:pt>
                <c:pt idx="5316">
                  <c:v>-1.0169544</c:v>
                </c:pt>
                <c:pt idx="5317">
                  <c:v>-0.9325848</c:v>
                </c:pt>
                <c:pt idx="5319">
                  <c:v>-1.0139412</c:v>
                </c:pt>
                <c:pt idx="5320">
                  <c:v>-0.9114924</c:v>
                </c:pt>
                <c:pt idx="5322">
                  <c:v>-1.0079148</c:v>
                </c:pt>
                <c:pt idx="5323">
                  <c:v>-0.9235452</c:v>
                </c:pt>
                <c:pt idx="5325">
                  <c:v>-1.0470863</c:v>
                </c:pt>
                <c:pt idx="5326">
                  <c:v>-0.9084792</c:v>
                </c:pt>
                <c:pt idx="5328">
                  <c:v>-1.0832447</c:v>
                </c:pt>
                <c:pt idx="5329">
                  <c:v>-0.9084792</c:v>
                </c:pt>
                <c:pt idx="5331">
                  <c:v>-1.0862579</c:v>
                </c:pt>
                <c:pt idx="5332">
                  <c:v>-0.9084792</c:v>
                </c:pt>
                <c:pt idx="5334">
                  <c:v>-1.0892711</c:v>
                </c:pt>
                <c:pt idx="5335">
                  <c:v>-1.0772183</c:v>
                </c:pt>
                <c:pt idx="5337">
                  <c:v>-1.0621523</c:v>
                </c:pt>
                <c:pt idx="5338">
                  <c:v>-0.9145056</c:v>
                </c:pt>
                <c:pt idx="5340">
                  <c:v>-1.0862579</c:v>
                </c:pt>
                <c:pt idx="5341">
                  <c:v>-1.0711919</c:v>
                </c:pt>
                <c:pt idx="5343">
                  <c:v>-1.0621523</c:v>
                </c:pt>
                <c:pt idx="5344">
                  <c:v>-0.9868224</c:v>
                </c:pt>
                <c:pt idx="5346">
                  <c:v>-0.9566904000000001</c:v>
                </c:pt>
                <c:pt idx="5347">
                  <c:v>-0.935598</c:v>
                </c:pt>
                <c:pt idx="5349">
                  <c:v>-1.0440731</c:v>
                </c:pt>
                <c:pt idx="5350">
                  <c:v>-1.025994</c:v>
                </c:pt>
                <c:pt idx="5352">
                  <c:v>1.5683696</c:v>
                </c:pt>
                <c:pt idx="5353">
                  <c:v>1.589462</c:v>
                </c:pt>
                <c:pt idx="5355">
                  <c:v>1.55933</c:v>
                </c:pt>
                <c:pt idx="5356">
                  <c:v>1.6015148</c:v>
                </c:pt>
                <c:pt idx="5358">
                  <c:v>1.5804224</c:v>
                </c:pt>
                <c:pt idx="5359">
                  <c:v>1.619594</c:v>
                </c:pt>
                <c:pt idx="5361">
                  <c:v>1.5985016</c:v>
                </c:pt>
                <c:pt idx="5362">
                  <c:v>1.6226072</c:v>
                </c:pt>
                <c:pt idx="5364">
                  <c:v>1.5985016</c:v>
                </c:pt>
                <c:pt idx="5365">
                  <c:v>1.6226072</c:v>
                </c:pt>
                <c:pt idx="5367">
                  <c:v>1.5924752</c:v>
                </c:pt>
                <c:pt idx="5368">
                  <c:v>1.6165808</c:v>
                </c:pt>
                <c:pt idx="5370">
                  <c:v>1.5924752</c:v>
                </c:pt>
                <c:pt idx="5371">
                  <c:v>1.6105544</c:v>
                </c:pt>
                <c:pt idx="5373">
                  <c:v>1.5864488</c:v>
                </c:pt>
                <c:pt idx="5374">
                  <c:v>1.5985016</c:v>
                </c:pt>
                <c:pt idx="5376">
                  <c:v>1.5683696</c:v>
                </c:pt>
                <c:pt idx="5377">
                  <c:v>1.5774092</c:v>
                </c:pt>
                <c:pt idx="5379">
                  <c:v>1.5563168</c:v>
                </c:pt>
                <c:pt idx="5380">
                  <c:v>1.5653564</c:v>
                </c:pt>
                <c:pt idx="5382">
                  <c:v>1.5412508</c:v>
                </c:pt>
                <c:pt idx="5383">
                  <c:v>1.5502904</c:v>
                </c:pt>
                <c:pt idx="5385">
                  <c:v>1.5231716</c:v>
                </c:pt>
                <c:pt idx="5386">
                  <c:v>1.544264</c:v>
                </c:pt>
                <c:pt idx="5388">
                  <c:v>1.5261848</c:v>
                </c:pt>
                <c:pt idx="5389">
                  <c:v>1.5502904</c:v>
                </c:pt>
                <c:pt idx="5391">
                  <c:v>1.4960529</c:v>
                </c:pt>
                <c:pt idx="5392">
                  <c:v>1.5653564</c:v>
                </c:pt>
                <c:pt idx="5394">
                  <c:v>1.4840001</c:v>
                </c:pt>
                <c:pt idx="5395">
                  <c:v>1.544264</c:v>
                </c:pt>
                <c:pt idx="5397">
                  <c:v>2.4693159</c:v>
                </c:pt>
                <c:pt idx="5398">
                  <c:v>2.4723291</c:v>
                </c:pt>
                <c:pt idx="5400">
                  <c:v>2.4632895</c:v>
                </c:pt>
                <c:pt idx="5401">
                  <c:v>2.4693159</c:v>
                </c:pt>
                <c:pt idx="5403">
                  <c:v>0.2696812</c:v>
                </c:pt>
                <c:pt idx="5404">
                  <c:v>0.2757076</c:v>
                </c:pt>
                <c:pt idx="5406">
                  <c:v>0.6433178000000001</c:v>
                </c:pt>
                <c:pt idx="5407">
                  <c:v>0.6734498</c:v>
                </c:pt>
                <c:pt idx="5409">
                  <c:v>0.6403046</c:v>
                </c:pt>
                <c:pt idx="5410">
                  <c:v>0.7216609</c:v>
                </c:pt>
                <c:pt idx="5412">
                  <c:v>0.6342782</c:v>
                </c:pt>
                <c:pt idx="5413">
                  <c:v>0.7457665</c:v>
                </c:pt>
                <c:pt idx="5415">
                  <c:v>0.6342782</c:v>
                </c:pt>
                <c:pt idx="5416">
                  <c:v>0.7698720999999999</c:v>
                </c:pt>
                <c:pt idx="5418">
                  <c:v>0.6372914</c:v>
                </c:pt>
                <c:pt idx="5419">
                  <c:v>0.7789117</c:v>
                </c:pt>
                <c:pt idx="5421">
                  <c:v>0.706595</c:v>
                </c:pt>
                <c:pt idx="5422">
                  <c:v>0.7698720999999999</c:v>
                </c:pt>
                <c:pt idx="5424">
                  <c:v>0.7246741</c:v>
                </c:pt>
                <c:pt idx="5425">
                  <c:v>0.7638457</c:v>
                </c:pt>
                <c:pt idx="5427">
                  <c:v>0.3389848</c:v>
                </c:pt>
                <c:pt idx="5428">
                  <c:v>0.3480244</c:v>
                </c:pt>
                <c:pt idx="5430">
                  <c:v>0.3661036</c:v>
                </c:pt>
                <c:pt idx="5431">
                  <c:v>0.4022619</c:v>
                </c:pt>
                <c:pt idx="5433">
                  <c:v>0.3299452</c:v>
                </c:pt>
                <c:pt idx="5434">
                  <c:v>0.4203411</c:v>
                </c:pt>
                <c:pt idx="5436">
                  <c:v>0.3239188</c:v>
                </c:pt>
                <c:pt idx="5437">
                  <c:v>0.4444467</c:v>
                </c:pt>
                <c:pt idx="5439">
                  <c:v>0.326932</c:v>
                </c:pt>
                <c:pt idx="5440">
                  <c:v>0.4534863</c:v>
                </c:pt>
                <c:pt idx="5442">
                  <c:v>0.326932</c:v>
                </c:pt>
                <c:pt idx="5443">
                  <c:v>0.4836183</c:v>
                </c:pt>
                <c:pt idx="5445">
                  <c:v>0.357064</c:v>
                </c:pt>
                <c:pt idx="5446">
                  <c:v>0.4233543</c:v>
                </c:pt>
                <c:pt idx="5448">
                  <c:v>0.4414335</c:v>
                </c:pt>
                <c:pt idx="5449">
                  <c:v>0.4896447</c:v>
                </c:pt>
                <c:pt idx="5451">
                  <c:v>0.357064</c:v>
                </c:pt>
                <c:pt idx="5452">
                  <c:v>0.4052751</c:v>
                </c:pt>
                <c:pt idx="5454">
                  <c:v>0.4263675</c:v>
                </c:pt>
                <c:pt idx="5455">
                  <c:v>0.4926579</c:v>
                </c:pt>
                <c:pt idx="5457">
                  <c:v>0.357064</c:v>
                </c:pt>
                <c:pt idx="5458">
                  <c:v>0.3600772</c:v>
                </c:pt>
                <c:pt idx="5460">
                  <c:v>0.4263675</c:v>
                </c:pt>
                <c:pt idx="5461">
                  <c:v>0.4956711</c:v>
                </c:pt>
                <c:pt idx="5463">
                  <c:v>0.4293807</c:v>
                </c:pt>
                <c:pt idx="5464">
                  <c:v>0.4956711</c:v>
                </c:pt>
                <c:pt idx="5466">
                  <c:v>0.4263675</c:v>
                </c:pt>
                <c:pt idx="5467">
                  <c:v>0.4866315</c:v>
                </c:pt>
                <c:pt idx="5469">
                  <c:v>0.4474599</c:v>
                </c:pt>
                <c:pt idx="5470">
                  <c:v>0.4564995</c:v>
                </c:pt>
                <c:pt idx="5472">
                  <c:v>0.4263675</c:v>
                </c:pt>
                <c:pt idx="5473">
                  <c:v>0.4564995</c:v>
                </c:pt>
                <c:pt idx="5475">
                  <c:v>0.4052751</c:v>
                </c:pt>
                <c:pt idx="5476">
                  <c:v>0.4685523</c:v>
                </c:pt>
                <c:pt idx="5478">
                  <c:v>0.3962356</c:v>
                </c:pt>
                <c:pt idx="5479">
                  <c:v>0.4745787</c:v>
                </c:pt>
                <c:pt idx="5481">
                  <c:v>0.3841828</c:v>
                </c:pt>
                <c:pt idx="5482">
                  <c:v>0.4745787</c:v>
                </c:pt>
                <c:pt idx="5484">
                  <c:v>0.3751432</c:v>
                </c:pt>
                <c:pt idx="5485">
                  <c:v>0.4806051</c:v>
                </c:pt>
                <c:pt idx="5487">
                  <c:v>0.4052751</c:v>
                </c:pt>
                <c:pt idx="5488">
                  <c:v>0.4806051</c:v>
                </c:pt>
                <c:pt idx="5490">
                  <c:v>0.4233543</c:v>
                </c:pt>
                <c:pt idx="5491">
                  <c:v>0.4775919</c:v>
                </c:pt>
              </c:numCache>
            </c:numRef>
          </c:xVal>
          <c:yVal>
            <c:numRef>
              <c:f>'Map Fill'!$H$4618:$H$10109</c:f>
              <c:numCache>
                <c:formatCode>General</c:formatCode>
                <c:ptCount val="5492"/>
                <c:pt idx="0">
                  <c:v>0.4647438</c:v>
                </c:pt>
                <c:pt idx="1">
                  <c:v>0.4647438</c:v>
                </c:pt>
                <c:pt idx="3">
                  <c:v>0.482823</c:v>
                </c:pt>
                <c:pt idx="4">
                  <c:v>0.482823</c:v>
                </c:pt>
                <c:pt idx="6">
                  <c:v>0.5009023</c:v>
                </c:pt>
                <c:pt idx="7">
                  <c:v>0.5009023</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-0.8188823</c:v>
                </c:pt>
                <c:pt idx="118">
                  <c:v>-0.8188823</c:v>
                </c:pt>
                <c:pt idx="120">
                  <c:v>-0.800803</c:v>
                </c:pt>
                <c:pt idx="121">
                  <c:v>-0.800803</c:v>
                </c:pt>
                <c:pt idx="123">
                  <c:v>-0.7465653</c:v>
                </c:pt>
                <c:pt idx="124">
                  <c:v>-0.7465653</c:v>
                </c:pt>
                <c:pt idx="126">
                  <c:v>-0.7465653</c:v>
                </c:pt>
                <c:pt idx="127">
                  <c:v>-0.7465653</c:v>
                </c:pt>
                <c:pt idx="129">
                  <c:v>-0.7284861</c:v>
                </c:pt>
                <c:pt idx="130">
                  <c:v>-0.7284861</c:v>
                </c:pt>
                <c:pt idx="132">
                  <c:v>-0.7104068</c:v>
                </c:pt>
                <c:pt idx="133">
                  <c:v>-0.7104068</c:v>
                </c:pt>
                <c:pt idx="135">
                  <c:v>-0.6923276</c:v>
                </c:pt>
                <c:pt idx="136">
                  <c:v>-0.6923276</c:v>
                </c:pt>
                <c:pt idx="138">
                  <c:v>-0.6742483</c:v>
                </c:pt>
                <c:pt idx="139">
                  <c:v>-0.6742483</c:v>
                </c:pt>
                <c:pt idx="141">
                  <c:v>-0.6742483</c:v>
                </c:pt>
                <c:pt idx="142">
                  <c:v>-0.6742483</c:v>
                </c:pt>
                <c:pt idx="144">
                  <c:v>-0.6742483</c:v>
                </c:pt>
                <c:pt idx="145">
                  <c:v>-0.6742483</c:v>
                </c:pt>
                <c:pt idx="147">
                  <c:v>-0.6561691</c:v>
                </c:pt>
                <c:pt idx="148">
                  <c:v>-0.6561691</c:v>
                </c:pt>
                <c:pt idx="150">
                  <c:v>-0.6561691</c:v>
                </c:pt>
                <c:pt idx="151">
                  <c:v>-0.6561691</c:v>
                </c:pt>
                <c:pt idx="153">
                  <c:v>-0.6561691</c:v>
                </c:pt>
                <c:pt idx="154">
                  <c:v>-0.6561691</c:v>
                </c:pt>
                <c:pt idx="156">
                  <c:v>-0.6380899</c:v>
                </c:pt>
                <c:pt idx="157">
                  <c:v>-0.6380899</c:v>
                </c:pt>
                <c:pt idx="159">
                  <c:v>-0.6380899</c:v>
                </c:pt>
                <c:pt idx="160">
                  <c:v>-0.6380899</c:v>
                </c:pt>
                <c:pt idx="162">
                  <c:v>-0.6200106</c:v>
                </c:pt>
                <c:pt idx="163">
                  <c:v>-0.6200106</c:v>
                </c:pt>
                <c:pt idx="165">
                  <c:v>-0.6019314</c:v>
                </c:pt>
                <c:pt idx="166">
                  <c:v>-0.6019314</c:v>
                </c:pt>
                <c:pt idx="168">
                  <c:v>-0.5838521</c:v>
                </c:pt>
                <c:pt idx="169">
                  <c:v>-0.5838521</c:v>
                </c:pt>
                <c:pt idx="171">
                  <c:v>-0.5657729</c:v>
                </c:pt>
                <c:pt idx="172">
                  <c:v>-0.5657729</c:v>
                </c:pt>
                <c:pt idx="174">
                  <c:v>-0.5476937</c:v>
                </c:pt>
                <c:pt idx="175">
                  <c:v>-0.5476937</c:v>
                </c:pt>
                <c:pt idx="177">
                  <c:v>-0.5296144</c:v>
                </c:pt>
                <c:pt idx="178">
                  <c:v>-0.5296144</c:v>
                </c:pt>
                <c:pt idx="180">
                  <c:v>-0.5115352</c:v>
                </c:pt>
                <c:pt idx="181">
                  <c:v>-0.5115352</c:v>
                </c:pt>
                <c:pt idx="183">
                  <c:v>-0.4934559</c:v>
                </c:pt>
                <c:pt idx="184">
                  <c:v>-0.4934559</c:v>
                </c:pt>
                <c:pt idx="186">
                  <c:v>-0.4753767</c:v>
                </c:pt>
                <c:pt idx="187">
                  <c:v>-0.4753767</c:v>
                </c:pt>
                <c:pt idx="189">
                  <c:v>-0.4572975</c:v>
                </c:pt>
                <c:pt idx="190">
                  <c:v>-0.4572975</c:v>
                </c:pt>
                <c:pt idx="192">
                  <c:v>-0.4392182</c:v>
                </c:pt>
                <c:pt idx="193">
                  <c:v>-0.4392182</c:v>
                </c:pt>
                <c:pt idx="195">
                  <c:v>-0.421139</c:v>
                </c:pt>
                <c:pt idx="196">
                  <c:v>-0.421139</c:v>
                </c:pt>
                <c:pt idx="198">
                  <c:v>-0.4030597</c:v>
                </c:pt>
                <c:pt idx="199">
                  <c:v>-0.4030597</c:v>
                </c:pt>
                <c:pt idx="201">
                  <c:v>-0.3849805</c:v>
                </c:pt>
                <c:pt idx="202">
                  <c:v>-0.3849805</c:v>
                </c:pt>
                <c:pt idx="204">
                  <c:v>-0.3669013</c:v>
                </c:pt>
                <c:pt idx="205">
                  <c:v>-0.3669013</c:v>
                </c:pt>
                <c:pt idx="207">
                  <c:v>-0.348822</c:v>
                </c:pt>
                <c:pt idx="208">
                  <c:v>-0.348822</c:v>
                </c:pt>
                <c:pt idx="210">
                  <c:v>-0.348822</c:v>
                </c:pt>
                <c:pt idx="211">
                  <c:v>-0.348822</c:v>
                </c:pt>
                <c:pt idx="213">
                  <c:v>-0.3307428</c:v>
                </c:pt>
                <c:pt idx="214">
                  <c:v>-0.3307428</c:v>
                </c:pt>
                <c:pt idx="216">
                  <c:v>-0.3307428</c:v>
                </c:pt>
                <c:pt idx="217">
                  <c:v>-0.3307428</c:v>
                </c:pt>
                <c:pt idx="219">
                  <c:v>-0.3126635</c:v>
                </c:pt>
                <c:pt idx="220">
                  <c:v>-0.3126635</c:v>
                </c:pt>
                <c:pt idx="222">
                  <c:v>-0.3126635</c:v>
                </c:pt>
                <c:pt idx="223">
                  <c:v>-0.3126635</c:v>
                </c:pt>
                <c:pt idx="225">
                  <c:v>-0.2945843</c:v>
                </c:pt>
                <c:pt idx="226">
                  <c:v>-0.2945843</c:v>
                </c:pt>
                <c:pt idx="228">
                  <c:v>-0.2945843</c:v>
                </c:pt>
                <c:pt idx="229">
                  <c:v>-0.2945843</c:v>
                </c:pt>
                <c:pt idx="231">
                  <c:v>-0.2945843</c:v>
                </c:pt>
                <c:pt idx="232">
                  <c:v>-0.2945843</c:v>
                </c:pt>
                <c:pt idx="234">
                  <c:v>-0.2765051</c:v>
                </c:pt>
                <c:pt idx="235">
                  <c:v>-0.2765051</c:v>
                </c:pt>
                <c:pt idx="237">
                  <c:v>-0.2765051</c:v>
                </c:pt>
                <c:pt idx="238">
                  <c:v>-0.2765051</c:v>
                </c:pt>
                <c:pt idx="240">
                  <c:v>-0.2584258</c:v>
                </c:pt>
                <c:pt idx="241">
                  <c:v>-0.2584258</c:v>
                </c:pt>
                <c:pt idx="243">
                  <c:v>-0.2584258</c:v>
                </c:pt>
                <c:pt idx="244">
                  <c:v>-0.2584258</c:v>
                </c:pt>
                <c:pt idx="246">
                  <c:v>-0.2403466</c:v>
                </c:pt>
                <c:pt idx="247">
                  <c:v>-0.2403466</c:v>
                </c:pt>
                <c:pt idx="249">
                  <c:v>-0.2403466</c:v>
                </c:pt>
                <c:pt idx="250">
                  <c:v>-0.2403466</c:v>
                </c:pt>
                <c:pt idx="252">
                  <c:v>-0.2222673</c:v>
                </c:pt>
                <c:pt idx="253">
                  <c:v>-0.2222673</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0.3743476</c:v>
                </c:pt>
                <c:pt idx="823">
                  <c:v>0.3743476</c:v>
                </c:pt>
                <c:pt idx="825">
                  <c:v>0.3924268</c:v>
                </c:pt>
                <c:pt idx="826">
                  <c:v>0.3924268</c:v>
                </c:pt>
                <c:pt idx="828">
                  <c:v>0.4105061</c:v>
                </c:pt>
                <c:pt idx="829">
                  <c:v>0.4105061</c:v>
                </c:pt>
                <c:pt idx="831">
                  <c:v>0.4285853</c:v>
                </c:pt>
                <c:pt idx="832">
                  <c:v>0.4285853</c:v>
                </c:pt>
                <c:pt idx="834">
                  <c:v>0.4285853</c:v>
                </c:pt>
                <c:pt idx="835">
                  <c:v>0.4285853</c:v>
                </c:pt>
                <c:pt idx="837">
                  <c:v>0.4466646</c:v>
                </c:pt>
                <c:pt idx="838">
                  <c:v>0.4466646</c:v>
                </c:pt>
                <c:pt idx="840">
                  <c:v>0.4466646</c:v>
                </c:pt>
                <c:pt idx="841">
                  <c:v>0.4466646</c:v>
                </c:pt>
                <c:pt idx="843">
                  <c:v>0.4466646</c:v>
                </c:pt>
                <c:pt idx="844">
                  <c:v>0.4466646</c:v>
                </c:pt>
                <c:pt idx="846">
                  <c:v>0.4647438</c:v>
                </c:pt>
                <c:pt idx="847">
                  <c:v>0.4647438</c:v>
                </c:pt>
                <c:pt idx="849">
                  <c:v>0.4647438</c:v>
                </c:pt>
                <c:pt idx="850">
                  <c:v>0.4647438</c:v>
                </c:pt>
                <c:pt idx="852">
                  <c:v>0.482823</c:v>
                </c:pt>
                <c:pt idx="853">
                  <c:v>0.482823</c:v>
                </c:pt>
                <c:pt idx="855">
                  <c:v>0.5009023</c:v>
                </c:pt>
                <c:pt idx="856">
                  <c:v>0.5009023</c:v>
                </c:pt>
                <c:pt idx="858">
                  <c:v>0.5189815</c:v>
                </c:pt>
                <c:pt idx="859">
                  <c:v>0.5189815</c:v>
                </c:pt>
                <c:pt idx="861">
                  <c:v>0.5370608</c:v>
                </c:pt>
                <c:pt idx="862">
                  <c:v>0.5370608</c:v>
                </c:pt>
                <c:pt idx="864">
                  <c:v>0.55514</c:v>
                </c:pt>
                <c:pt idx="865">
                  <c:v>0.55514</c:v>
                </c:pt>
                <c:pt idx="867">
                  <c:v>0.55514</c:v>
                </c:pt>
                <c:pt idx="868">
                  <c:v>0.55514</c:v>
                </c:pt>
                <c:pt idx="870">
                  <c:v>0.55514</c:v>
                </c:pt>
                <c:pt idx="871">
                  <c:v>0.55514</c:v>
                </c:pt>
                <c:pt idx="873">
                  <c:v>0.55514</c:v>
                </c:pt>
                <c:pt idx="874">
                  <c:v>0.55514</c:v>
                </c:pt>
                <c:pt idx="876">
                  <c:v>0.5732192</c:v>
                </c:pt>
                <c:pt idx="877">
                  <c:v>0.5732192</c:v>
                </c:pt>
                <c:pt idx="879">
                  <c:v>0.5732192</c:v>
                </c:pt>
                <c:pt idx="880">
                  <c:v>0.5732192</c:v>
                </c:pt>
                <c:pt idx="882">
                  <c:v>0.5912985</c:v>
                </c:pt>
                <c:pt idx="883">
                  <c:v>0.5912985</c:v>
                </c:pt>
                <c:pt idx="885">
                  <c:v>0.6093777</c:v>
                </c:pt>
                <c:pt idx="886">
                  <c:v>0.6093777</c:v>
                </c:pt>
                <c:pt idx="888">
                  <c:v>0.627457</c:v>
                </c:pt>
                <c:pt idx="889">
                  <c:v>0.627457</c:v>
                </c:pt>
                <c:pt idx="891">
                  <c:v>0.6455362</c:v>
                </c:pt>
                <c:pt idx="892">
                  <c:v>0.6455362</c:v>
                </c:pt>
                <c:pt idx="894">
                  <c:v>0.6636154</c:v>
                </c:pt>
                <c:pt idx="895">
                  <c:v>0.6636154</c:v>
                </c:pt>
                <c:pt idx="897">
                  <c:v>0.6816947</c:v>
                </c:pt>
                <c:pt idx="898">
                  <c:v>0.6816947</c:v>
                </c:pt>
                <c:pt idx="900">
                  <c:v>0.6997739</c:v>
                </c:pt>
                <c:pt idx="901">
                  <c:v>0.6997739</c:v>
                </c:pt>
                <c:pt idx="903">
                  <c:v>0.7178532</c:v>
                </c:pt>
                <c:pt idx="904">
                  <c:v>0.7178532</c:v>
                </c:pt>
                <c:pt idx="906">
                  <c:v>0.7359324</c:v>
                </c:pt>
                <c:pt idx="907">
                  <c:v>0.7359324</c:v>
                </c:pt>
                <c:pt idx="909">
                  <c:v>0.7540116</c:v>
                </c:pt>
                <c:pt idx="910">
                  <c:v>0.7540116</c:v>
                </c:pt>
                <c:pt idx="912">
                  <c:v>0.7720909</c:v>
                </c:pt>
                <c:pt idx="913">
                  <c:v>0.7720909</c:v>
                </c:pt>
                <c:pt idx="915">
                  <c:v>0.7720909</c:v>
                </c:pt>
                <c:pt idx="916">
                  <c:v>0.7720909</c:v>
                </c:pt>
                <c:pt idx="918">
                  <c:v>0.7901701</c:v>
                </c:pt>
                <c:pt idx="919">
                  <c:v>0.7901701</c:v>
                </c:pt>
                <c:pt idx="921">
                  <c:v>0.7901701</c:v>
                </c:pt>
                <c:pt idx="922">
                  <c:v>0.7901701</c:v>
                </c:pt>
                <c:pt idx="924">
                  <c:v>0.8082494</c:v>
                </c:pt>
                <c:pt idx="925">
                  <c:v>0.8082494</c:v>
                </c:pt>
                <c:pt idx="927">
                  <c:v>0.8082494</c:v>
                </c:pt>
                <c:pt idx="928">
                  <c:v>0.8082494</c:v>
                </c:pt>
                <c:pt idx="930">
                  <c:v>0.8263286</c:v>
                </c:pt>
                <c:pt idx="931">
                  <c:v>0.8263286</c:v>
                </c:pt>
                <c:pt idx="933">
                  <c:v>0.8263286</c:v>
                </c:pt>
                <c:pt idx="934">
                  <c:v>0.8263286</c:v>
                </c:pt>
                <c:pt idx="936">
                  <c:v>0.8444078</c:v>
                </c:pt>
                <c:pt idx="937">
                  <c:v>0.8444078</c:v>
                </c:pt>
                <c:pt idx="939">
                  <c:v>0.8444078</c:v>
                </c:pt>
                <c:pt idx="940">
                  <c:v>0.8444078</c:v>
                </c:pt>
                <c:pt idx="942">
                  <c:v>0.8624871</c:v>
                </c:pt>
                <c:pt idx="943">
                  <c:v>0.8624871</c:v>
                </c:pt>
                <c:pt idx="945">
                  <c:v>0.8624871</c:v>
                </c:pt>
                <c:pt idx="946">
                  <c:v>0.8624871</c:v>
                </c:pt>
                <c:pt idx="948">
                  <c:v>0.8805663</c:v>
                </c:pt>
                <c:pt idx="949">
                  <c:v>0.8805663</c:v>
                </c:pt>
                <c:pt idx="951">
                  <c:v>0.8805663</c:v>
                </c:pt>
                <c:pt idx="952">
                  <c:v>0.8805663</c:v>
                </c:pt>
                <c:pt idx="954">
                  <c:v>0.8986456</c:v>
                </c:pt>
                <c:pt idx="955">
                  <c:v>0.8986456</c:v>
                </c:pt>
                <c:pt idx="957">
                  <c:v>0.8986456</c:v>
                </c:pt>
                <c:pt idx="958">
                  <c:v>0.8986456</c:v>
                </c:pt>
                <c:pt idx="960">
                  <c:v>0.9167248</c:v>
                </c:pt>
                <c:pt idx="961">
                  <c:v>0.9167248</c:v>
                </c:pt>
                <c:pt idx="963">
                  <c:v>0.9167248</c:v>
                </c:pt>
                <c:pt idx="964">
                  <c:v>0.9167248</c:v>
                </c:pt>
                <c:pt idx="966">
                  <c:v>0.934804</c:v>
                </c:pt>
                <c:pt idx="967">
                  <c:v>0.934804</c:v>
                </c:pt>
                <c:pt idx="969">
                  <c:v>0.934804</c:v>
                </c:pt>
                <c:pt idx="970">
                  <c:v>0.934804</c:v>
                </c:pt>
                <c:pt idx="972">
                  <c:v>0.9528833</c:v>
                </c:pt>
                <c:pt idx="973">
                  <c:v>0.9528833</c:v>
                </c:pt>
                <c:pt idx="975">
                  <c:v>0.9709625</c:v>
                </c:pt>
                <c:pt idx="976">
                  <c:v>0.9709625</c:v>
                </c:pt>
                <c:pt idx="978">
                  <c:v>0.9890418</c:v>
                </c:pt>
                <c:pt idx="979">
                  <c:v>0.9890418</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0.1754759</c:v>
                </c:pt>
                <c:pt idx="1177">
                  <c:v>0.1754759</c:v>
                </c:pt>
                <c:pt idx="1179">
                  <c:v>0.1935552</c:v>
                </c:pt>
                <c:pt idx="1180">
                  <c:v>0.1935552</c:v>
                </c:pt>
                <c:pt idx="1182">
                  <c:v>0.2116344</c:v>
                </c:pt>
                <c:pt idx="1183">
                  <c:v>0.2116344</c:v>
                </c:pt>
                <c:pt idx="1185">
                  <c:v>0.2297137</c:v>
                </c:pt>
                <c:pt idx="1186">
                  <c:v>0.2297137</c:v>
                </c:pt>
                <c:pt idx="1188">
                  <c:v>0.2477929</c:v>
                </c:pt>
                <c:pt idx="1189">
                  <c:v>0.2477929</c:v>
                </c:pt>
                <c:pt idx="1191">
                  <c:v>0.2658721</c:v>
                </c:pt>
                <c:pt idx="1192">
                  <c:v>0.2658721</c:v>
                </c:pt>
                <c:pt idx="1194">
                  <c:v>0.2839514</c:v>
                </c:pt>
                <c:pt idx="1195">
                  <c:v>0.2839514</c:v>
                </c:pt>
                <c:pt idx="1197">
                  <c:v>0.3020306</c:v>
                </c:pt>
                <c:pt idx="1198">
                  <c:v>0.3020306</c:v>
                </c:pt>
                <c:pt idx="1200">
                  <c:v>0.3201099</c:v>
                </c:pt>
                <c:pt idx="1201">
                  <c:v>0.3201099</c:v>
                </c:pt>
                <c:pt idx="1203">
                  <c:v>0.3381891</c:v>
                </c:pt>
                <c:pt idx="1204">
                  <c:v>0.3381891</c:v>
                </c:pt>
                <c:pt idx="1206">
                  <c:v>0.3562683</c:v>
                </c:pt>
                <c:pt idx="1207">
                  <c:v>0.3562683</c:v>
                </c:pt>
                <c:pt idx="1209">
                  <c:v>0.3743476</c:v>
                </c:pt>
                <c:pt idx="1210">
                  <c:v>0.3743476</c:v>
                </c:pt>
                <c:pt idx="1212">
                  <c:v>0.3924268</c:v>
                </c:pt>
                <c:pt idx="1213">
                  <c:v>0.3924268</c:v>
                </c:pt>
                <c:pt idx="1215">
                  <c:v>0.4105061</c:v>
                </c:pt>
                <c:pt idx="1216">
                  <c:v>0.4105061</c:v>
                </c:pt>
                <c:pt idx="1218">
                  <c:v>0.4285853</c:v>
                </c:pt>
                <c:pt idx="1219">
                  <c:v>0.4285853</c:v>
                </c:pt>
                <c:pt idx="1221">
                  <c:v>0.4466646</c:v>
                </c:pt>
                <c:pt idx="1222">
                  <c:v>0.4466646</c:v>
                </c:pt>
                <c:pt idx="1224">
                  <c:v>0.4466646</c:v>
                </c:pt>
                <c:pt idx="1225">
                  <c:v>0.4466646</c:v>
                </c:pt>
                <c:pt idx="1227">
                  <c:v>0.4647438</c:v>
                </c:pt>
                <c:pt idx="1228">
                  <c:v>0.4647438</c:v>
                </c:pt>
                <c:pt idx="1230">
                  <c:v>0.4647438</c:v>
                </c:pt>
                <c:pt idx="1231">
                  <c:v>0.4647438</c:v>
                </c:pt>
                <c:pt idx="1233">
                  <c:v>0.4647438</c:v>
                </c:pt>
                <c:pt idx="1234">
                  <c:v>0.4647438</c:v>
                </c:pt>
                <c:pt idx="1236">
                  <c:v>0.482823</c:v>
                </c:pt>
                <c:pt idx="1237">
                  <c:v>0.482823</c:v>
                </c:pt>
                <c:pt idx="1239">
                  <c:v>0.482823</c:v>
                </c:pt>
                <c:pt idx="1240">
                  <c:v>0.482823</c:v>
                </c:pt>
                <c:pt idx="1242">
                  <c:v>0.5009023</c:v>
                </c:pt>
                <c:pt idx="1243">
                  <c:v>0.5009023</c:v>
                </c:pt>
                <c:pt idx="1245">
                  <c:v>0.5009023</c:v>
                </c:pt>
                <c:pt idx="1246">
                  <c:v>0.5009023</c:v>
                </c:pt>
                <c:pt idx="1248">
                  <c:v>0.5189815</c:v>
                </c:pt>
                <c:pt idx="1249">
                  <c:v>0.5189815</c:v>
                </c:pt>
                <c:pt idx="1251">
                  <c:v>0.5189815</c:v>
                </c:pt>
                <c:pt idx="1252">
                  <c:v>0.5189815</c:v>
                </c:pt>
                <c:pt idx="1254">
                  <c:v>0.5370608</c:v>
                </c:pt>
                <c:pt idx="1255">
                  <c:v>0.5370608</c:v>
                </c:pt>
                <c:pt idx="1257">
                  <c:v>0.5370608</c:v>
                </c:pt>
                <c:pt idx="1258">
                  <c:v>0.5370608</c:v>
                </c:pt>
                <c:pt idx="1260">
                  <c:v>0.5370608</c:v>
                </c:pt>
                <c:pt idx="1261">
                  <c:v>0.5370608</c:v>
                </c:pt>
                <c:pt idx="1263">
                  <c:v>0.55514</c:v>
                </c:pt>
                <c:pt idx="1264">
                  <c:v>0.55514</c:v>
                </c:pt>
                <c:pt idx="1266">
                  <c:v>0.55514</c:v>
                </c:pt>
                <c:pt idx="1267">
                  <c:v>0.55514</c:v>
                </c:pt>
                <c:pt idx="1269">
                  <c:v>0.5732192</c:v>
                </c:pt>
                <c:pt idx="1270">
                  <c:v>0.5732192</c:v>
                </c:pt>
                <c:pt idx="1272">
                  <c:v>0.5732192</c:v>
                </c:pt>
                <c:pt idx="1273">
                  <c:v>0.5732192</c:v>
                </c:pt>
                <c:pt idx="1275">
                  <c:v>0.5912985</c:v>
                </c:pt>
                <c:pt idx="1276">
                  <c:v>0.5912985</c:v>
                </c:pt>
                <c:pt idx="1278">
                  <c:v>0.6093777</c:v>
                </c:pt>
                <c:pt idx="1279">
                  <c:v>0.6093777</c:v>
                </c:pt>
                <c:pt idx="1281">
                  <c:v>0.627457</c:v>
                </c:pt>
                <c:pt idx="1282">
                  <c:v>0.627457</c:v>
                </c:pt>
                <c:pt idx="1284">
                  <c:v>0.6455362</c:v>
                </c:pt>
                <c:pt idx="1285">
                  <c:v>0.6455362</c:v>
                </c:pt>
                <c:pt idx="1287">
                  <c:v>0.6636154</c:v>
                </c:pt>
                <c:pt idx="1288">
                  <c:v>0.6636154</c:v>
                </c:pt>
                <c:pt idx="1290">
                  <c:v>0.6816947</c:v>
                </c:pt>
                <c:pt idx="1291">
                  <c:v>0.6816947</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0.627457</c:v>
                </c:pt>
                <c:pt idx="1333">
                  <c:v>0.627457</c:v>
                </c:pt>
                <c:pt idx="1335">
                  <c:v>0.6455362</c:v>
                </c:pt>
                <c:pt idx="1336">
                  <c:v>0.6455362</c:v>
                </c:pt>
                <c:pt idx="1338">
                  <c:v>0.6455362</c:v>
                </c:pt>
                <c:pt idx="1339">
                  <c:v>0.6455362</c:v>
                </c:pt>
                <c:pt idx="1341">
                  <c:v>0.6636154</c:v>
                </c:pt>
                <c:pt idx="1342">
                  <c:v>0.6636154</c:v>
                </c:pt>
                <c:pt idx="1344">
                  <c:v>0.6636154</c:v>
                </c:pt>
                <c:pt idx="1345">
                  <c:v>0.6636154</c:v>
                </c:pt>
                <c:pt idx="1347">
                  <c:v>0.6636154</c:v>
                </c:pt>
                <c:pt idx="1348">
                  <c:v>0.6636154</c:v>
                </c:pt>
                <c:pt idx="1350">
                  <c:v>0.6816947</c:v>
                </c:pt>
                <c:pt idx="1351">
                  <c:v>0.6816947</c:v>
                </c:pt>
                <c:pt idx="1353">
                  <c:v>0.6997739</c:v>
                </c:pt>
                <c:pt idx="1354">
                  <c:v>0.6997739</c:v>
                </c:pt>
                <c:pt idx="1356">
                  <c:v>0.7178532</c:v>
                </c:pt>
                <c:pt idx="1357">
                  <c:v>0.7178532</c:v>
                </c:pt>
                <c:pt idx="1359">
                  <c:v>0.7359324</c:v>
                </c:pt>
                <c:pt idx="1360">
                  <c:v>0.7359324</c:v>
                </c:pt>
                <c:pt idx="1362">
                  <c:v>0.7540116</c:v>
                </c:pt>
                <c:pt idx="1363">
                  <c:v>0.7540116</c:v>
                </c:pt>
                <c:pt idx="1365">
                  <c:v>0.7720909</c:v>
                </c:pt>
                <c:pt idx="1366">
                  <c:v>0.7720909</c:v>
                </c:pt>
                <c:pt idx="1368">
                  <c:v>0.7901701</c:v>
                </c:pt>
                <c:pt idx="1369">
                  <c:v>0.7901701</c:v>
                </c:pt>
                <c:pt idx="1371">
                  <c:v>0.8082494</c:v>
                </c:pt>
                <c:pt idx="1372">
                  <c:v>0.8082494</c:v>
                </c:pt>
                <c:pt idx="1374">
                  <c:v>0.8263286</c:v>
                </c:pt>
                <c:pt idx="1375">
                  <c:v>0.8263286</c:v>
                </c:pt>
                <c:pt idx="1377">
                  <c:v>0.8444078</c:v>
                </c:pt>
                <c:pt idx="1378">
                  <c:v>0.8444078</c:v>
                </c:pt>
                <c:pt idx="1380">
                  <c:v>0.8444078</c:v>
                </c:pt>
                <c:pt idx="1381">
                  <c:v>0.8444078</c:v>
                </c:pt>
                <c:pt idx="1383">
                  <c:v>0.8624871</c:v>
                </c:pt>
                <c:pt idx="1384">
                  <c:v>0.8624871</c:v>
                </c:pt>
                <c:pt idx="1386">
                  <c:v>0.6816947</c:v>
                </c:pt>
                <c:pt idx="1387">
                  <c:v>0.6816947</c:v>
                </c:pt>
                <c:pt idx="1389">
                  <c:v>0.6997739</c:v>
                </c:pt>
                <c:pt idx="1390">
                  <c:v>0.6997739</c:v>
                </c:pt>
                <c:pt idx="1392">
                  <c:v>0.7178532</c:v>
                </c:pt>
                <c:pt idx="1393">
                  <c:v>0.7178532</c:v>
                </c:pt>
                <c:pt idx="1395">
                  <c:v>0.7359324</c:v>
                </c:pt>
                <c:pt idx="1396">
                  <c:v>0.7359324</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numCache>
            </c:numRef>
          </c:yVal>
        </c:ser>
        <c:ser>
          <c:idx val="5"/>
          <c:order val="5"/>
          <c:tx>
            <c:v>No stores</c:v>
          </c:tx>
          <c:spPr>
            <a:ln cap="flat" w="38100">
              <a:solidFill>
                <a:srgbClr val="EDEFF1"/>
              </a:solidFill>
            </a:ln>
          </c:spPr>
          <c:marker>
            <c:symbol val="none"/>
          </c:marker>
          <c:xVal>
            <c:numRef>
              <c:f>'Map Fill'!$A$4618:$A$10109</c:f>
              <c:numCache>
                <c:formatCode>General</c:formatCode>
                <c:ptCount val="5492"/>
                <c:pt idx="0">
                  <c:v>0.7517929</c:v>
                </c:pt>
                <c:pt idx="1">
                  <c:v>0.7969908999999999</c:v>
                </c:pt>
                <c:pt idx="3">
                  <c:v>0.7819249</c:v>
                </c:pt>
                <c:pt idx="4">
                  <c:v>0.8030173</c:v>
                </c:pt>
                <c:pt idx="6">
                  <c:v>0.7909645</c:v>
                </c:pt>
                <c:pt idx="7">
                  <c:v>0.8060305</c:v>
                </c:pt>
                <c:pt idx="9">
                  <c:v>-0.7909645</c:v>
                </c:pt>
                <c:pt idx="10">
                  <c:v>-0.7789117</c:v>
                </c:pt>
                <c:pt idx="12">
                  <c:v>-0.8241096999999999</c:v>
                </c:pt>
                <c:pt idx="13">
                  <c:v>-0.8150701</c:v>
                </c:pt>
                <c:pt idx="15">
                  <c:v>-0.8843736</c:v>
                </c:pt>
                <c:pt idx="16">
                  <c:v>-0.8452021</c:v>
                </c:pt>
                <c:pt idx="18">
                  <c:v>-0.905466</c:v>
                </c:pt>
                <c:pt idx="19">
                  <c:v>-0.8512285000000001</c:v>
                </c:pt>
                <c:pt idx="21">
                  <c:v>-0.9114924</c:v>
                </c:pt>
                <c:pt idx="22">
                  <c:v>-0.8421889</c:v>
                </c:pt>
                <c:pt idx="24">
                  <c:v>-0.9114924</c:v>
                </c:pt>
                <c:pt idx="25">
                  <c:v>-0.8331493</c:v>
                </c:pt>
                <c:pt idx="27">
                  <c:v>-0.9114924</c:v>
                </c:pt>
                <c:pt idx="28">
                  <c:v>-0.8512285000000001</c:v>
                </c:pt>
                <c:pt idx="30">
                  <c:v>-0.9175188</c:v>
                </c:pt>
                <c:pt idx="31">
                  <c:v>-0.8662945</c:v>
                </c:pt>
                <c:pt idx="33">
                  <c:v>-0.9175188</c:v>
                </c:pt>
                <c:pt idx="34">
                  <c:v>-0.8452021</c:v>
                </c:pt>
                <c:pt idx="36">
                  <c:v>-0.9325848</c:v>
                </c:pt>
                <c:pt idx="37">
                  <c:v>-0.8512285000000001</c:v>
                </c:pt>
                <c:pt idx="39">
                  <c:v>-0.9446376</c:v>
                </c:pt>
                <c:pt idx="40">
                  <c:v>-0.8331493</c:v>
                </c:pt>
                <c:pt idx="42">
                  <c:v>-0.9476508</c:v>
                </c:pt>
                <c:pt idx="43">
                  <c:v>-0.8602681</c:v>
                </c:pt>
                <c:pt idx="45">
                  <c:v>-0.9536772</c:v>
                </c:pt>
                <c:pt idx="46">
                  <c:v>-0.8271229</c:v>
                </c:pt>
                <c:pt idx="48">
                  <c:v>-0.9566904000000001</c:v>
                </c:pt>
                <c:pt idx="49">
                  <c:v>-0.8331493</c:v>
                </c:pt>
                <c:pt idx="51">
                  <c:v>-0.950664</c:v>
                </c:pt>
                <c:pt idx="52">
                  <c:v>-0.7879513</c:v>
                </c:pt>
                <c:pt idx="54">
                  <c:v>-0.9627168</c:v>
                </c:pt>
                <c:pt idx="55">
                  <c:v>-0.7758985</c:v>
                </c:pt>
                <c:pt idx="57">
                  <c:v>-0.9627168</c:v>
                </c:pt>
                <c:pt idx="58">
                  <c:v>-0.7758985</c:v>
                </c:pt>
                <c:pt idx="60">
                  <c:v>-0.9627168</c:v>
                </c:pt>
                <c:pt idx="61">
                  <c:v>-0.7849381</c:v>
                </c:pt>
                <c:pt idx="63">
                  <c:v>-0.9597036</c:v>
                </c:pt>
                <c:pt idx="64">
                  <c:v>-0.8060305</c:v>
                </c:pt>
                <c:pt idx="66">
                  <c:v>-0.96573</c:v>
                </c:pt>
                <c:pt idx="67">
                  <c:v>-0.8090437</c:v>
                </c:pt>
                <c:pt idx="69">
                  <c:v>-0.9747696</c:v>
                </c:pt>
                <c:pt idx="70">
                  <c:v>-0.8090437</c:v>
                </c:pt>
                <c:pt idx="72">
                  <c:v>-0.9838092000000001</c:v>
                </c:pt>
                <c:pt idx="73">
                  <c:v>-0.8120569</c:v>
                </c:pt>
                <c:pt idx="75">
                  <c:v>-0.980796</c:v>
                </c:pt>
                <c:pt idx="76">
                  <c:v>-0.8120569</c:v>
                </c:pt>
                <c:pt idx="78">
                  <c:v>-0.9838092000000001</c:v>
                </c:pt>
                <c:pt idx="79">
                  <c:v>-0.8030173</c:v>
                </c:pt>
                <c:pt idx="81">
                  <c:v>-0.9838092000000001</c:v>
                </c:pt>
                <c:pt idx="82">
                  <c:v>-0.7939777</c:v>
                </c:pt>
                <c:pt idx="84">
                  <c:v>-0.980796</c:v>
                </c:pt>
                <c:pt idx="85">
                  <c:v>-0.7789117</c:v>
                </c:pt>
                <c:pt idx="87">
                  <c:v>-0.9747696</c:v>
                </c:pt>
                <c:pt idx="88">
                  <c:v>-0.8331493</c:v>
                </c:pt>
                <c:pt idx="90">
                  <c:v>-0.7819249</c:v>
                </c:pt>
                <c:pt idx="91">
                  <c:v>-0.7668589</c:v>
                </c:pt>
                <c:pt idx="93">
                  <c:v>-0.9777828</c:v>
                </c:pt>
                <c:pt idx="94">
                  <c:v>-0.8271229</c:v>
                </c:pt>
                <c:pt idx="96">
                  <c:v>-0.7789117</c:v>
                </c:pt>
                <c:pt idx="97">
                  <c:v>-0.7758985</c:v>
                </c:pt>
                <c:pt idx="99">
                  <c:v>-0.980796</c:v>
                </c:pt>
                <c:pt idx="100">
                  <c:v>-0.8482153</c:v>
                </c:pt>
                <c:pt idx="102">
                  <c:v>-0.9687432</c:v>
                </c:pt>
                <c:pt idx="103">
                  <c:v>-0.8783473000000001</c:v>
                </c:pt>
                <c:pt idx="105">
                  <c:v>-0.9687432</c:v>
                </c:pt>
                <c:pt idx="106">
                  <c:v>-0.8964264</c:v>
                </c:pt>
                <c:pt idx="108">
                  <c:v>-0.9627168</c:v>
                </c:pt>
                <c:pt idx="109">
                  <c:v>-0.9536772</c:v>
                </c:pt>
                <c:pt idx="111">
                  <c:v>0.1220345</c:v>
                </c:pt>
                <c:pt idx="112">
                  <c:v>0.2064041</c:v>
                </c:pt>
                <c:pt idx="114">
                  <c:v>0.1672325</c:v>
                </c:pt>
                <c:pt idx="115">
                  <c:v>0.2094173</c:v>
                </c:pt>
                <c:pt idx="117">
                  <c:v>1.908861</c:v>
                </c:pt>
                <c:pt idx="118">
                  <c:v>1.938993</c:v>
                </c:pt>
                <c:pt idx="120">
                  <c:v>1.9148874</c:v>
                </c:pt>
                <c:pt idx="121">
                  <c:v>1.9570722</c:v>
                </c:pt>
                <c:pt idx="123">
                  <c:v>1.9148874</c:v>
                </c:pt>
                <c:pt idx="124">
                  <c:v>1.938993</c:v>
                </c:pt>
                <c:pt idx="126">
                  <c:v>1.9510458</c:v>
                </c:pt>
                <c:pt idx="127">
                  <c:v>1.9781646</c:v>
                </c:pt>
                <c:pt idx="129">
                  <c:v>1.8968082</c:v>
                </c:pt>
                <c:pt idx="130">
                  <c:v>2.0293889</c:v>
                </c:pt>
                <c:pt idx="132">
                  <c:v>1.9028346</c:v>
                </c:pt>
                <c:pt idx="133">
                  <c:v>2.0414417</c:v>
                </c:pt>
                <c:pt idx="135">
                  <c:v>1.893795</c:v>
                </c:pt>
                <c:pt idx="136">
                  <c:v>2.0595209</c:v>
                </c:pt>
                <c:pt idx="138">
                  <c:v>1.5924752</c:v>
                </c:pt>
                <c:pt idx="139">
                  <c:v>1.6436996</c:v>
                </c:pt>
                <c:pt idx="141">
                  <c:v>1.863663</c:v>
                </c:pt>
                <c:pt idx="142">
                  <c:v>1.8727026</c:v>
                </c:pt>
                <c:pt idx="144">
                  <c:v>1.893795</c:v>
                </c:pt>
                <c:pt idx="145">
                  <c:v>2.0776001</c:v>
                </c:pt>
                <c:pt idx="147">
                  <c:v>1.6015148</c:v>
                </c:pt>
                <c:pt idx="148">
                  <c:v>1.7160163</c:v>
                </c:pt>
                <c:pt idx="150">
                  <c:v>1.8666762</c:v>
                </c:pt>
                <c:pt idx="151">
                  <c:v>1.8998214</c:v>
                </c:pt>
                <c:pt idx="153">
                  <c:v>1.908861</c:v>
                </c:pt>
                <c:pt idx="154">
                  <c:v>2.0956793</c:v>
                </c:pt>
                <c:pt idx="156">
                  <c:v>1.6105544</c:v>
                </c:pt>
                <c:pt idx="157">
                  <c:v>1.7461483</c:v>
                </c:pt>
                <c:pt idx="159">
                  <c:v>1.863663</c:v>
                </c:pt>
                <c:pt idx="160">
                  <c:v>2.1197849</c:v>
                </c:pt>
                <c:pt idx="162">
                  <c:v>1.6165808</c:v>
                </c:pt>
                <c:pt idx="163">
                  <c:v>2.1348509</c:v>
                </c:pt>
                <c:pt idx="165">
                  <c:v>1.6165808</c:v>
                </c:pt>
                <c:pt idx="166">
                  <c:v>2.1469037</c:v>
                </c:pt>
                <c:pt idx="168">
                  <c:v>1.6226072</c:v>
                </c:pt>
                <c:pt idx="169">
                  <c:v>2.1589565</c:v>
                </c:pt>
                <c:pt idx="171">
                  <c:v>1.6226072</c:v>
                </c:pt>
                <c:pt idx="172">
                  <c:v>2.1710092</c:v>
                </c:pt>
                <c:pt idx="174">
                  <c:v>1.6226072</c:v>
                </c:pt>
                <c:pt idx="175">
                  <c:v>2.1770356</c:v>
                </c:pt>
                <c:pt idx="177">
                  <c:v>1.6226072</c:v>
                </c:pt>
                <c:pt idx="178">
                  <c:v>2.183062</c:v>
                </c:pt>
                <c:pt idx="180">
                  <c:v>1.6376732</c:v>
                </c:pt>
                <c:pt idx="181">
                  <c:v>2.1890884</c:v>
                </c:pt>
                <c:pt idx="183">
                  <c:v>1.63466</c:v>
                </c:pt>
                <c:pt idx="184">
                  <c:v>2.1890884</c:v>
                </c:pt>
                <c:pt idx="186">
                  <c:v>1.6376732</c:v>
                </c:pt>
                <c:pt idx="187">
                  <c:v>2.1800488</c:v>
                </c:pt>
                <c:pt idx="189">
                  <c:v>1.6467128</c:v>
                </c:pt>
                <c:pt idx="190">
                  <c:v>2.1800488</c:v>
                </c:pt>
                <c:pt idx="192">
                  <c:v>1.664792</c:v>
                </c:pt>
                <c:pt idx="193">
                  <c:v>2.167996</c:v>
                </c:pt>
                <c:pt idx="195">
                  <c:v>1.6888975</c:v>
                </c:pt>
                <c:pt idx="196">
                  <c:v>2.167996</c:v>
                </c:pt>
                <c:pt idx="198">
                  <c:v>1.7371087</c:v>
                </c:pt>
                <c:pt idx="199">
                  <c:v>2.1649828</c:v>
                </c:pt>
                <c:pt idx="201">
                  <c:v>1.7792935</c:v>
                </c:pt>
                <c:pt idx="202">
                  <c:v>2.1469037</c:v>
                </c:pt>
                <c:pt idx="204">
                  <c:v>1.7943595</c:v>
                </c:pt>
                <c:pt idx="205">
                  <c:v>2.1408773</c:v>
                </c:pt>
                <c:pt idx="207">
                  <c:v>1.8003859</c:v>
                </c:pt>
                <c:pt idx="208">
                  <c:v>2.0474681</c:v>
                </c:pt>
                <c:pt idx="210">
                  <c:v>2.0745869</c:v>
                </c:pt>
                <c:pt idx="211">
                  <c:v>2.1469037</c:v>
                </c:pt>
                <c:pt idx="213">
                  <c:v>1.8244915</c:v>
                </c:pt>
                <c:pt idx="214">
                  <c:v>2.0293889</c:v>
                </c:pt>
                <c:pt idx="216">
                  <c:v>2.0836265</c:v>
                </c:pt>
                <c:pt idx="217">
                  <c:v>2.1438905</c:v>
                </c:pt>
                <c:pt idx="219">
                  <c:v>1.8395575</c:v>
                </c:pt>
                <c:pt idx="220">
                  <c:v>2.0113097</c:v>
                </c:pt>
                <c:pt idx="222">
                  <c:v>2.0926661</c:v>
                </c:pt>
                <c:pt idx="223">
                  <c:v>2.1438905</c:v>
                </c:pt>
                <c:pt idx="225">
                  <c:v>1.8576366</c:v>
                </c:pt>
                <c:pt idx="226">
                  <c:v>1.893795</c:v>
                </c:pt>
                <c:pt idx="228">
                  <c:v>1.9179006</c:v>
                </c:pt>
                <c:pt idx="229">
                  <c:v>2.0052833</c:v>
                </c:pt>
                <c:pt idx="231">
                  <c:v>2.0986925</c:v>
                </c:pt>
                <c:pt idx="232">
                  <c:v>2.1438905</c:v>
                </c:pt>
                <c:pt idx="234">
                  <c:v>1.9269402</c:v>
                </c:pt>
                <c:pt idx="235">
                  <c:v>2.0173361</c:v>
                </c:pt>
                <c:pt idx="237">
                  <c:v>2.1017057</c:v>
                </c:pt>
                <c:pt idx="238">
                  <c:v>2.1288245</c:v>
                </c:pt>
                <c:pt idx="240">
                  <c:v>1.938993</c:v>
                </c:pt>
                <c:pt idx="241">
                  <c:v>2.0293889</c:v>
                </c:pt>
                <c:pt idx="243">
                  <c:v>2.1077321</c:v>
                </c:pt>
                <c:pt idx="244">
                  <c:v>2.1318377</c:v>
                </c:pt>
                <c:pt idx="246">
                  <c:v>1.9751514</c:v>
                </c:pt>
                <c:pt idx="247">
                  <c:v>1.9932306</c:v>
                </c:pt>
                <c:pt idx="249">
                  <c:v>2.1137585</c:v>
                </c:pt>
                <c:pt idx="250">
                  <c:v>2.1288245</c:v>
                </c:pt>
                <c:pt idx="252">
                  <c:v>2.1197849</c:v>
                </c:pt>
                <c:pt idx="253">
                  <c:v>2.1258113</c:v>
                </c:pt>
                <c:pt idx="255">
                  <c:v>-0.7397401</c:v>
                </c:pt>
                <c:pt idx="256">
                  <c:v>-0.7337137</c:v>
                </c:pt>
                <c:pt idx="258">
                  <c:v>-0.7427532999999999</c:v>
                </c:pt>
                <c:pt idx="259">
                  <c:v>-0.7307005</c:v>
                </c:pt>
                <c:pt idx="261">
                  <c:v>-0.7608325</c:v>
                </c:pt>
                <c:pt idx="262">
                  <c:v>-0.7156346</c:v>
                </c:pt>
                <c:pt idx="264">
                  <c:v>-0.7909645</c:v>
                </c:pt>
                <c:pt idx="265">
                  <c:v>-0.7096082</c:v>
                </c:pt>
                <c:pt idx="267">
                  <c:v>-0.8000041</c:v>
                </c:pt>
                <c:pt idx="268">
                  <c:v>-0.7035818</c:v>
                </c:pt>
                <c:pt idx="270">
                  <c:v>-0.7909645</c:v>
                </c:pt>
                <c:pt idx="271">
                  <c:v>-0.6915289999999999</c:v>
                </c:pt>
                <c:pt idx="273">
                  <c:v>-0.7758985</c:v>
                </c:pt>
                <c:pt idx="274">
                  <c:v>-0.6915289999999999</c:v>
                </c:pt>
                <c:pt idx="276">
                  <c:v>-0.7638457</c:v>
                </c:pt>
                <c:pt idx="277">
                  <c:v>-0.6945422</c:v>
                </c:pt>
                <c:pt idx="279">
                  <c:v>-0.7728853</c:v>
                </c:pt>
                <c:pt idx="280">
                  <c:v>-0.6945422</c:v>
                </c:pt>
                <c:pt idx="282">
                  <c:v>-0.7789117</c:v>
                </c:pt>
                <c:pt idx="283">
                  <c:v>-0.6824894</c:v>
                </c:pt>
                <c:pt idx="285">
                  <c:v>-0.7969908999999999</c:v>
                </c:pt>
                <c:pt idx="286">
                  <c:v>-0.6583838</c:v>
                </c:pt>
                <c:pt idx="288">
                  <c:v>-0.8030173</c:v>
                </c:pt>
                <c:pt idx="289">
                  <c:v>-0.6071594</c:v>
                </c:pt>
                <c:pt idx="291">
                  <c:v>-0.8391757</c:v>
                </c:pt>
                <c:pt idx="292">
                  <c:v>-0.5951066</c:v>
                </c:pt>
                <c:pt idx="294">
                  <c:v>-0.8421889</c:v>
                </c:pt>
                <c:pt idx="295">
                  <c:v>-0.5951066</c:v>
                </c:pt>
                <c:pt idx="297">
                  <c:v>-0.8452021</c:v>
                </c:pt>
                <c:pt idx="298">
                  <c:v>-0.5890802000000001</c:v>
                </c:pt>
                <c:pt idx="300">
                  <c:v>-0.8452021</c:v>
                </c:pt>
                <c:pt idx="301">
                  <c:v>-0.5830538</c:v>
                </c:pt>
                <c:pt idx="303">
                  <c:v>-0.8421889</c:v>
                </c:pt>
                <c:pt idx="304">
                  <c:v>-0.5830538</c:v>
                </c:pt>
                <c:pt idx="306">
                  <c:v>-0.8542417</c:v>
                </c:pt>
                <c:pt idx="307">
                  <c:v>-0.5770274</c:v>
                </c:pt>
                <c:pt idx="309">
                  <c:v>-0.8572549</c:v>
                </c:pt>
                <c:pt idx="310">
                  <c:v>-0.5770274</c:v>
                </c:pt>
                <c:pt idx="312">
                  <c:v>-0.8904</c:v>
                </c:pt>
                <c:pt idx="313">
                  <c:v>-0.5770274</c:v>
                </c:pt>
                <c:pt idx="315">
                  <c:v>-0.8904</c:v>
                </c:pt>
                <c:pt idx="316">
                  <c:v>-0.5770274</c:v>
                </c:pt>
                <c:pt idx="318">
                  <c:v>-0.8964264</c:v>
                </c:pt>
                <c:pt idx="319">
                  <c:v>-0.5800406</c:v>
                </c:pt>
                <c:pt idx="321">
                  <c:v>-0.935598</c:v>
                </c:pt>
                <c:pt idx="322">
                  <c:v>-0.571001</c:v>
                </c:pt>
                <c:pt idx="324">
                  <c:v>-0.96573</c:v>
                </c:pt>
                <c:pt idx="325">
                  <c:v>-0.5589483</c:v>
                </c:pt>
                <c:pt idx="327">
                  <c:v>-1.0500995</c:v>
                </c:pt>
                <c:pt idx="328">
                  <c:v>-1.0410599</c:v>
                </c:pt>
                <c:pt idx="330">
                  <c:v>-1.0290072</c:v>
                </c:pt>
                <c:pt idx="331">
                  <c:v>-1.0199676</c:v>
                </c:pt>
                <c:pt idx="333">
                  <c:v>-0.9717564</c:v>
                </c:pt>
                <c:pt idx="334">
                  <c:v>-0.5529219</c:v>
                </c:pt>
                <c:pt idx="336">
                  <c:v>-1.0500995</c:v>
                </c:pt>
                <c:pt idx="337">
                  <c:v>-0.9988752</c:v>
                </c:pt>
                <c:pt idx="339">
                  <c:v>-0.9747696</c:v>
                </c:pt>
                <c:pt idx="340">
                  <c:v>-0.5408691</c:v>
                </c:pt>
                <c:pt idx="342">
                  <c:v>-1.0922843</c:v>
                </c:pt>
                <c:pt idx="343">
                  <c:v>-0.5288163</c:v>
                </c:pt>
                <c:pt idx="345">
                  <c:v>-1.1013239</c:v>
                </c:pt>
                <c:pt idx="346">
                  <c:v>-0.5258031</c:v>
                </c:pt>
                <c:pt idx="348">
                  <c:v>-1.1043371</c:v>
                </c:pt>
                <c:pt idx="349">
                  <c:v>-0.5227899</c:v>
                </c:pt>
                <c:pt idx="351">
                  <c:v>-1.0952975</c:v>
                </c:pt>
                <c:pt idx="352">
                  <c:v>-0.5258031</c:v>
                </c:pt>
                <c:pt idx="354">
                  <c:v>-1.0922843</c:v>
                </c:pt>
                <c:pt idx="355">
                  <c:v>-0.5288163</c:v>
                </c:pt>
                <c:pt idx="357">
                  <c:v>-1.0802315</c:v>
                </c:pt>
                <c:pt idx="358">
                  <c:v>-0.5619614000000001</c:v>
                </c:pt>
                <c:pt idx="360">
                  <c:v>-1.0470863</c:v>
                </c:pt>
                <c:pt idx="361">
                  <c:v>-0.5770274</c:v>
                </c:pt>
                <c:pt idx="363">
                  <c:v>-1.0440731</c:v>
                </c:pt>
                <c:pt idx="364">
                  <c:v>-0.601133</c:v>
                </c:pt>
                <c:pt idx="366">
                  <c:v>-1.0440731</c:v>
                </c:pt>
                <c:pt idx="367">
                  <c:v>-0.6704366</c:v>
                </c:pt>
                <c:pt idx="369">
                  <c:v>-1.0410599</c:v>
                </c:pt>
                <c:pt idx="370">
                  <c:v>-0.6915289999999999</c:v>
                </c:pt>
                <c:pt idx="372">
                  <c:v>-1.0500995</c:v>
                </c:pt>
                <c:pt idx="373">
                  <c:v>-0.7337137</c:v>
                </c:pt>
                <c:pt idx="375">
                  <c:v>-1.0470863</c:v>
                </c:pt>
                <c:pt idx="376">
                  <c:v>-0.7578193</c:v>
                </c:pt>
                <c:pt idx="378">
                  <c:v>-1.0470863</c:v>
                </c:pt>
                <c:pt idx="379">
                  <c:v>-1.010928</c:v>
                </c:pt>
                <c:pt idx="381">
                  <c:v>-0.9627168</c:v>
                </c:pt>
                <c:pt idx="382">
                  <c:v>-0.8934132</c:v>
                </c:pt>
                <c:pt idx="384">
                  <c:v>-0.8723209</c:v>
                </c:pt>
                <c:pt idx="385">
                  <c:v>-0.7517929</c:v>
                </c:pt>
                <c:pt idx="387">
                  <c:v>-0.9536772</c:v>
                </c:pt>
                <c:pt idx="388">
                  <c:v>-0.8994396</c:v>
                </c:pt>
                <c:pt idx="390">
                  <c:v>-0.8391757</c:v>
                </c:pt>
                <c:pt idx="391">
                  <c:v>-0.8241096999999999</c:v>
                </c:pt>
                <c:pt idx="393">
                  <c:v>-0.7909645</c:v>
                </c:pt>
                <c:pt idx="394">
                  <c:v>-0.7638457</c:v>
                </c:pt>
                <c:pt idx="396">
                  <c:v>-0.96573</c:v>
                </c:pt>
                <c:pt idx="397">
                  <c:v>-0.9024528000000001</c:v>
                </c:pt>
                <c:pt idx="399">
                  <c:v>-0.7819249</c:v>
                </c:pt>
                <c:pt idx="400">
                  <c:v>-0.7668589</c:v>
                </c:pt>
                <c:pt idx="402">
                  <c:v>-0.9295716000000001</c:v>
                </c:pt>
                <c:pt idx="403">
                  <c:v>-0.8964264</c:v>
                </c:pt>
                <c:pt idx="405">
                  <c:v>-0.9084792</c:v>
                </c:pt>
                <c:pt idx="406">
                  <c:v>-0.9024528000000001</c:v>
                </c:pt>
                <c:pt idx="408">
                  <c:v>-1.0922843</c:v>
                </c:pt>
                <c:pt idx="409">
                  <c:v>-1.0802315</c:v>
                </c:pt>
                <c:pt idx="411">
                  <c:v>-1.0772183</c:v>
                </c:pt>
                <c:pt idx="412">
                  <c:v>-1.0320204</c:v>
                </c:pt>
                <c:pt idx="414">
                  <c:v>-1.0651655</c:v>
                </c:pt>
                <c:pt idx="415">
                  <c:v>-0.9928488</c:v>
                </c:pt>
                <c:pt idx="417">
                  <c:v>-0.8572549</c:v>
                </c:pt>
                <c:pt idx="418">
                  <c:v>-0.8391757</c:v>
                </c:pt>
                <c:pt idx="420">
                  <c:v>-1.0621523</c:v>
                </c:pt>
                <c:pt idx="421">
                  <c:v>-0.920532</c:v>
                </c:pt>
                <c:pt idx="423">
                  <c:v>-0.8331493</c:v>
                </c:pt>
                <c:pt idx="424">
                  <c:v>-0.7939777</c:v>
                </c:pt>
                <c:pt idx="426">
                  <c:v>-1.0711919</c:v>
                </c:pt>
                <c:pt idx="427">
                  <c:v>-0.8964264</c:v>
                </c:pt>
                <c:pt idx="429">
                  <c:v>-0.8632813</c:v>
                </c:pt>
                <c:pt idx="430">
                  <c:v>-0.8241096999999999</c:v>
                </c:pt>
                <c:pt idx="432">
                  <c:v>-0.8120569</c:v>
                </c:pt>
                <c:pt idx="433">
                  <c:v>-0.7969908999999999</c:v>
                </c:pt>
                <c:pt idx="435">
                  <c:v>-0.7789117</c:v>
                </c:pt>
                <c:pt idx="436">
                  <c:v>-0.7728853</c:v>
                </c:pt>
                <c:pt idx="438">
                  <c:v>-1.0862579</c:v>
                </c:pt>
                <c:pt idx="439">
                  <c:v>-0.8934132</c:v>
                </c:pt>
                <c:pt idx="441">
                  <c:v>-0.8843736</c:v>
                </c:pt>
                <c:pt idx="442">
                  <c:v>-0.8813604</c:v>
                </c:pt>
                <c:pt idx="444">
                  <c:v>-0.8723209</c:v>
                </c:pt>
                <c:pt idx="445">
                  <c:v>-0.8241096999999999</c:v>
                </c:pt>
                <c:pt idx="447">
                  <c:v>-0.7005686</c:v>
                </c:pt>
                <c:pt idx="448">
                  <c:v>-0.6945422</c:v>
                </c:pt>
                <c:pt idx="450">
                  <c:v>-0.6824894</c:v>
                </c:pt>
                <c:pt idx="451">
                  <c:v>-0.6704366</c:v>
                </c:pt>
                <c:pt idx="453">
                  <c:v>-1.55933</c:v>
                </c:pt>
                <c:pt idx="454">
                  <c:v>-1.5563168</c:v>
                </c:pt>
                <c:pt idx="456">
                  <c:v>-1.1615879</c:v>
                </c:pt>
                <c:pt idx="457">
                  <c:v>-0.8693077</c:v>
                </c:pt>
                <c:pt idx="459">
                  <c:v>-0.8572549</c:v>
                </c:pt>
                <c:pt idx="460">
                  <c:v>-0.8120569</c:v>
                </c:pt>
                <c:pt idx="462">
                  <c:v>-0.7397401</c:v>
                </c:pt>
                <c:pt idx="463">
                  <c:v>-0.6674234</c:v>
                </c:pt>
                <c:pt idx="465">
                  <c:v>-1.5774092</c:v>
                </c:pt>
                <c:pt idx="466">
                  <c:v>-1.5563168</c:v>
                </c:pt>
                <c:pt idx="468">
                  <c:v>-1.544264</c:v>
                </c:pt>
                <c:pt idx="469">
                  <c:v>-0.8361625</c:v>
                </c:pt>
                <c:pt idx="471">
                  <c:v>-0.7939777</c:v>
                </c:pt>
                <c:pt idx="472">
                  <c:v>-0.7789117</c:v>
                </c:pt>
                <c:pt idx="474">
                  <c:v>-0.7216609</c:v>
                </c:pt>
                <c:pt idx="475">
                  <c:v>-0.6945422</c:v>
                </c:pt>
                <c:pt idx="477">
                  <c:v>-1.5653564</c:v>
                </c:pt>
                <c:pt idx="478">
                  <c:v>-0.7337137</c:v>
                </c:pt>
                <c:pt idx="480">
                  <c:v>-0.706595</c:v>
                </c:pt>
                <c:pt idx="481">
                  <c:v>-0.6945422</c:v>
                </c:pt>
                <c:pt idx="483">
                  <c:v>-1.5623432</c:v>
                </c:pt>
                <c:pt idx="484">
                  <c:v>-0.9898356</c:v>
                </c:pt>
                <c:pt idx="486">
                  <c:v>-0.9627168</c:v>
                </c:pt>
                <c:pt idx="487">
                  <c:v>-0.6885158</c:v>
                </c:pt>
                <c:pt idx="489">
                  <c:v>-1.6015148</c:v>
                </c:pt>
                <c:pt idx="490">
                  <c:v>-1.5985016</c:v>
                </c:pt>
                <c:pt idx="492">
                  <c:v>-1.55933</c:v>
                </c:pt>
                <c:pt idx="493">
                  <c:v>-0.9928488</c:v>
                </c:pt>
                <c:pt idx="495">
                  <c:v>-0.950664</c:v>
                </c:pt>
                <c:pt idx="496">
                  <c:v>-0.676463</c:v>
                </c:pt>
                <c:pt idx="498">
                  <c:v>-1.55933</c:v>
                </c:pt>
                <c:pt idx="499">
                  <c:v>-0.9868224</c:v>
                </c:pt>
                <c:pt idx="501">
                  <c:v>-0.9476508</c:v>
                </c:pt>
                <c:pt idx="502">
                  <c:v>-0.6855026</c:v>
                </c:pt>
                <c:pt idx="504">
                  <c:v>-1.5352244</c:v>
                </c:pt>
                <c:pt idx="505">
                  <c:v>-1.0139412</c:v>
                </c:pt>
                <c:pt idx="507">
                  <c:v>-0.9175188</c:v>
                </c:pt>
                <c:pt idx="508">
                  <c:v>-0.7126214</c:v>
                </c:pt>
                <c:pt idx="510">
                  <c:v>-1.5412508</c:v>
                </c:pt>
                <c:pt idx="511">
                  <c:v>-1.0380468</c:v>
                </c:pt>
                <c:pt idx="513">
                  <c:v>-0.8934132</c:v>
                </c:pt>
                <c:pt idx="514">
                  <c:v>-0.7216609</c:v>
                </c:pt>
                <c:pt idx="516">
                  <c:v>-1.5352244</c:v>
                </c:pt>
                <c:pt idx="517">
                  <c:v>-1.0742051</c:v>
                </c:pt>
                <c:pt idx="519">
                  <c:v>-0.8904</c:v>
                </c:pt>
                <c:pt idx="520">
                  <c:v>-0.7216609</c:v>
                </c:pt>
                <c:pt idx="522">
                  <c:v>-1.5713828</c:v>
                </c:pt>
                <c:pt idx="523">
                  <c:v>-1.55933</c:v>
                </c:pt>
                <c:pt idx="525">
                  <c:v>-1.5382376</c:v>
                </c:pt>
                <c:pt idx="526">
                  <c:v>-1.0802315</c:v>
                </c:pt>
                <c:pt idx="528">
                  <c:v>-0.8873868</c:v>
                </c:pt>
                <c:pt idx="529">
                  <c:v>-0.7939777</c:v>
                </c:pt>
                <c:pt idx="531">
                  <c:v>-0.7487797</c:v>
                </c:pt>
                <c:pt idx="532">
                  <c:v>-0.7276873</c:v>
                </c:pt>
                <c:pt idx="534">
                  <c:v>-1.5834356</c:v>
                </c:pt>
                <c:pt idx="535">
                  <c:v>-1.0621523</c:v>
                </c:pt>
                <c:pt idx="537">
                  <c:v>-0.8723209</c:v>
                </c:pt>
                <c:pt idx="538">
                  <c:v>-0.7849381</c:v>
                </c:pt>
                <c:pt idx="540">
                  <c:v>-1.5623432</c:v>
                </c:pt>
                <c:pt idx="541">
                  <c:v>-1.0350336</c:v>
                </c:pt>
                <c:pt idx="543">
                  <c:v>-0.8904</c:v>
                </c:pt>
                <c:pt idx="544">
                  <c:v>-0.8813604</c:v>
                </c:pt>
                <c:pt idx="546">
                  <c:v>-0.8632813</c:v>
                </c:pt>
                <c:pt idx="547">
                  <c:v>-0.8090437</c:v>
                </c:pt>
                <c:pt idx="549">
                  <c:v>-0.7427532999999999</c:v>
                </c:pt>
                <c:pt idx="550">
                  <c:v>-0.7367269</c:v>
                </c:pt>
                <c:pt idx="552">
                  <c:v>-1.5382376</c:v>
                </c:pt>
                <c:pt idx="553">
                  <c:v>-0.9928488</c:v>
                </c:pt>
                <c:pt idx="555">
                  <c:v>-0.935598</c:v>
                </c:pt>
                <c:pt idx="556">
                  <c:v>-0.9235452</c:v>
                </c:pt>
                <c:pt idx="558">
                  <c:v>-0.8904</c:v>
                </c:pt>
                <c:pt idx="559">
                  <c:v>-0.8843736</c:v>
                </c:pt>
                <c:pt idx="561">
                  <c:v>-0.7879513</c:v>
                </c:pt>
                <c:pt idx="562">
                  <c:v>-0.7487797</c:v>
                </c:pt>
                <c:pt idx="564">
                  <c:v>-0.7427532999999999</c:v>
                </c:pt>
                <c:pt idx="565">
                  <c:v>-0.7096082</c:v>
                </c:pt>
                <c:pt idx="567">
                  <c:v>-1.5141321</c:v>
                </c:pt>
                <c:pt idx="568">
                  <c:v>-0.9386112</c:v>
                </c:pt>
                <c:pt idx="570">
                  <c:v>-0.9265584</c:v>
                </c:pt>
                <c:pt idx="571">
                  <c:v>-0.8994396</c:v>
                </c:pt>
                <c:pt idx="573">
                  <c:v>-0.8391757</c:v>
                </c:pt>
                <c:pt idx="574">
                  <c:v>-0.7186477999999999</c:v>
                </c:pt>
                <c:pt idx="576">
                  <c:v>-1.4900265</c:v>
                </c:pt>
                <c:pt idx="577">
                  <c:v>-0.8813604</c:v>
                </c:pt>
                <c:pt idx="579">
                  <c:v>-0.7789117</c:v>
                </c:pt>
                <c:pt idx="580">
                  <c:v>-0.6583838</c:v>
                </c:pt>
                <c:pt idx="582">
                  <c:v>-1.4659209</c:v>
                </c:pt>
                <c:pt idx="583">
                  <c:v>-1.1947331</c:v>
                </c:pt>
                <c:pt idx="585">
                  <c:v>-1.1254295</c:v>
                </c:pt>
                <c:pt idx="586">
                  <c:v>-1.0892711</c:v>
                </c:pt>
                <c:pt idx="588">
                  <c:v>-1.0229808</c:v>
                </c:pt>
                <c:pt idx="589">
                  <c:v>-1.0018884</c:v>
                </c:pt>
                <c:pt idx="591">
                  <c:v>-0.9838092000000001</c:v>
                </c:pt>
                <c:pt idx="592">
                  <c:v>-0.920532</c:v>
                </c:pt>
                <c:pt idx="594">
                  <c:v>-0.8934132</c:v>
                </c:pt>
                <c:pt idx="595">
                  <c:v>-0.8542417</c:v>
                </c:pt>
                <c:pt idx="597">
                  <c:v>-0.7969908999999999</c:v>
                </c:pt>
                <c:pt idx="598">
                  <c:v>-0.7879513</c:v>
                </c:pt>
                <c:pt idx="600">
                  <c:v>-0.7638457</c:v>
                </c:pt>
                <c:pt idx="601">
                  <c:v>-0.6945422</c:v>
                </c:pt>
                <c:pt idx="603">
                  <c:v>-1.345393</c:v>
                </c:pt>
                <c:pt idx="604">
                  <c:v>-1.3212874</c:v>
                </c:pt>
                <c:pt idx="606">
                  <c:v>-1.315261</c:v>
                </c:pt>
                <c:pt idx="607">
                  <c:v>-1.2941686</c:v>
                </c:pt>
                <c:pt idx="609">
                  <c:v>-1.2760894</c:v>
                </c:pt>
                <c:pt idx="610">
                  <c:v>-1.2730762</c:v>
                </c:pt>
                <c:pt idx="612">
                  <c:v>-1.1947331</c:v>
                </c:pt>
                <c:pt idx="613">
                  <c:v>-1.0350336</c:v>
                </c:pt>
                <c:pt idx="615">
                  <c:v>-1.0079148</c:v>
                </c:pt>
                <c:pt idx="616">
                  <c:v>-0.9928488</c:v>
                </c:pt>
                <c:pt idx="618">
                  <c:v>-0.9777828</c:v>
                </c:pt>
                <c:pt idx="619">
                  <c:v>-0.9416244</c:v>
                </c:pt>
                <c:pt idx="621">
                  <c:v>-0.8723209</c:v>
                </c:pt>
                <c:pt idx="622">
                  <c:v>-0.8693077</c:v>
                </c:pt>
                <c:pt idx="624">
                  <c:v>-0.8482153</c:v>
                </c:pt>
                <c:pt idx="625">
                  <c:v>-0.8150701</c:v>
                </c:pt>
                <c:pt idx="627">
                  <c:v>-0.7969908999999999</c:v>
                </c:pt>
                <c:pt idx="628">
                  <c:v>-0.6915289999999999</c:v>
                </c:pt>
                <c:pt idx="630">
                  <c:v>-1.2519838</c:v>
                </c:pt>
                <c:pt idx="631">
                  <c:v>-1.209799</c:v>
                </c:pt>
                <c:pt idx="633">
                  <c:v>-1.1947331</c:v>
                </c:pt>
                <c:pt idx="634">
                  <c:v>-1.0531127</c:v>
                </c:pt>
                <c:pt idx="636">
                  <c:v>-0.9988752</c:v>
                </c:pt>
                <c:pt idx="637">
                  <c:v>-0.9717564</c:v>
                </c:pt>
                <c:pt idx="639">
                  <c:v>-0.9566904000000001</c:v>
                </c:pt>
                <c:pt idx="640">
                  <c:v>-0.9416244</c:v>
                </c:pt>
                <c:pt idx="642">
                  <c:v>-0.9024528000000001</c:v>
                </c:pt>
                <c:pt idx="643">
                  <c:v>-0.7457665</c:v>
                </c:pt>
                <c:pt idx="645">
                  <c:v>-1.2158254</c:v>
                </c:pt>
                <c:pt idx="646">
                  <c:v>-1.1404955</c:v>
                </c:pt>
                <c:pt idx="648">
                  <c:v>-0.9898356</c:v>
                </c:pt>
                <c:pt idx="649">
                  <c:v>-0.9777828</c:v>
                </c:pt>
                <c:pt idx="651">
                  <c:v>-0.9687432</c:v>
                </c:pt>
                <c:pt idx="652">
                  <c:v>-0.9566904000000001</c:v>
                </c:pt>
                <c:pt idx="654">
                  <c:v>-0.9386112</c:v>
                </c:pt>
                <c:pt idx="655">
                  <c:v>-0.8934132</c:v>
                </c:pt>
                <c:pt idx="657">
                  <c:v>-0.8572549</c:v>
                </c:pt>
                <c:pt idx="658">
                  <c:v>-0.8452021</c:v>
                </c:pt>
                <c:pt idx="660">
                  <c:v>-0.8120569</c:v>
                </c:pt>
                <c:pt idx="661">
                  <c:v>-0.8090437</c:v>
                </c:pt>
                <c:pt idx="663">
                  <c:v>-0.7939777</c:v>
                </c:pt>
                <c:pt idx="664">
                  <c:v>-0.7698720999999999</c:v>
                </c:pt>
                <c:pt idx="666">
                  <c:v>-1.1224163</c:v>
                </c:pt>
                <c:pt idx="667">
                  <c:v>-1.0772183</c:v>
                </c:pt>
                <c:pt idx="669">
                  <c:v>-1.0531127</c:v>
                </c:pt>
                <c:pt idx="670">
                  <c:v>-1.0199676</c:v>
                </c:pt>
                <c:pt idx="672">
                  <c:v>-0.9838092000000001</c:v>
                </c:pt>
                <c:pt idx="673">
                  <c:v>-0.9416244</c:v>
                </c:pt>
                <c:pt idx="675">
                  <c:v>-0.8904</c:v>
                </c:pt>
                <c:pt idx="676">
                  <c:v>-0.8662945</c:v>
                </c:pt>
                <c:pt idx="678">
                  <c:v>-0.9868224</c:v>
                </c:pt>
                <c:pt idx="679">
                  <c:v>-0.9416244</c:v>
                </c:pt>
                <c:pt idx="681">
                  <c:v>-0.9235452</c:v>
                </c:pt>
                <c:pt idx="682">
                  <c:v>-0.8994396</c:v>
                </c:pt>
                <c:pt idx="684">
                  <c:v>-0.8723209</c:v>
                </c:pt>
                <c:pt idx="685">
                  <c:v>-0.8361625</c:v>
                </c:pt>
                <c:pt idx="687">
                  <c:v>-0.8241096999999999</c:v>
                </c:pt>
                <c:pt idx="688">
                  <c:v>-0.7126214</c:v>
                </c:pt>
                <c:pt idx="690">
                  <c:v>-0.8361625</c:v>
                </c:pt>
                <c:pt idx="691">
                  <c:v>-0.6222254</c:v>
                </c:pt>
                <c:pt idx="693">
                  <c:v>0.0858761</c:v>
                </c:pt>
                <c:pt idx="694">
                  <c:v>0.1129949</c:v>
                </c:pt>
                <c:pt idx="696">
                  <c:v>0.0858761</c:v>
                </c:pt>
                <c:pt idx="697">
                  <c:v>0.1190213</c:v>
                </c:pt>
                <c:pt idx="699">
                  <c:v>-0.8452021</c:v>
                </c:pt>
                <c:pt idx="700">
                  <c:v>-0.7969908999999999</c:v>
                </c:pt>
                <c:pt idx="702">
                  <c:v>-0.8813604</c:v>
                </c:pt>
                <c:pt idx="703">
                  <c:v>-0.8693077</c:v>
                </c:pt>
                <c:pt idx="705">
                  <c:v>-0.8602681</c:v>
                </c:pt>
                <c:pt idx="706">
                  <c:v>-0.8542417</c:v>
                </c:pt>
                <c:pt idx="708">
                  <c:v>-0.8482153</c:v>
                </c:pt>
                <c:pt idx="709">
                  <c:v>-0.8271229</c:v>
                </c:pt>
                <c:pt idx="711">
                  <c:v>-0.8994396</c:v>
                </c:pt>
                <c:pt idx="712">
                  <c:v>-0.8512285000000001</c:v>
                </c:pt>
                <c:pt idx="714">
                  <c:v>-0.8421889</c:v>
                </c:pt>
                <c:pt idx="715">
                  <c:v>-0.8391757</c:v>
                </c:pt>
                <c:pt idx="717">
                  <c:v>-0.920532</c:v>
                </c:pt>
                <c:pt idx="718">
                  <c:v>-0.8873868</c:v>
                </c:pt>
                <c:pt idx="720">
                  <c:v>-0.9325848</c:v>
                </c:pt>
                <c:pt idx="721">
                  <c:v>-0.9084792</c:v>
                </c:pt>
                <c:pt idx="723">
                  <c:v>-0.9416244</c:v>
                </c:pt>
                <c:pt idx="724">
                  <c:v>-0.9145056</c:v>
                </c:pt>
                <c:pt idx="726">
                  <c:v>-0.9476508</c:v>
                </c:pt>
                <c:pt idx="727">
                  <c:v>-0.9145056</c:v>
                </c:pt>
                <c:pt idx="729">
                  <c:v>-0.9446376</c:v>
                </c:pt>
                <c:pt idx="730">
                  <c:v>-0.9145056</c:v>
                </c:pt>
                <c:pt idx="732">
                  <c:v>-0.9566904000000001</c:v>
                </c:pt>
                <c:pt idx="733">
                  <c:v>-0.920532</c:v>
                </c:pt>
                <c:pt idx="735">
                  <c:v>-0.9597036</c:v>
                </c:pt>
                <c:pt idx="736">
                  <c:v>-0.920532</c:v>
                </c:pt>
                <c:pt idx="738">
                  <c:v>-0.9476508</c:v>
                </c:pt>
                <c:pt idx="739">
                  <c:v>-0.935598</c:v>
                </c:pt>
                <c:pt idx="741">
                  <c:v>-0.9717564</c:v>
                </c:pt>
                <c:pt idx="742">
                  <c:v>-0.96573</c:v>
                </c:pt>
                <c:pt idx="744">
                  <c:v>-0.9536772</c:v>
                </c:pt>
                <c:pt idx="745">
                  <c:v>-0.9476508</c:v>
                </c:pt>
                <c:pt idx="747">
                  <c:v>-0.9747696</c:v>
                </c:pt>
                <c:pt idx="748">
                  <c:v>-0.950664</c:v>
                </c:pt>
                <c:pt idx="750">
                  <c:v>-0.9777828</c:v>
                </c:pt>
                <c:pt idx="751">
                  <c:v>-0.9566904000000001</c:v>
                </c:pt>
                <c:pt idx="753">
                  <c:v>-0.9777828</c:v>
                </c:pt>
                <c:pt idx="754">
                  <c:v>-0.9597036</c:v>
                </c:pt>
                <c:pt idx="756">
                  <c:v>-0.9868224</c:v>
                </c:pt>
                <c:pt idx="757">
                  <c:v>-0.9536772</c:v>
                </c:pt>
                <c:pt idx="759">
                  <c:v>-0.995862</c:v>
                </c:pt>
                <c:pt idx="760">
                  <c:v>-0.96573</c:v>
                </c:pt>
                <c:pt idx="762">
                  <c:v>-0.9898356</c:v>
                </c:pt>
                <c:pt idx="763">
                  <c:v>-0.96573</c:v>
                </c:pt>
                <c:pt idx="765">
                  <c:v>-0.9898356</c:v>
                </c:pt>
                <c:pt idx="766">
                  <c:v>-0.96573</c:v>
                </c:pt>
                <c:pt idx="768">
                  <c:v>-0.9898356</c:v>
                </c:pt>
                <c:pt idx="769">
                  <c:v>-0.9627168</c:v>
                </c:pt>
                <c:pt idx="771">
                  <c:v>-0.9898356</c:v>
                </c:pt>
                <c:pt idx="772">
                  <c:v>-0.9687432</c:v>
                </c:pt>
                <c:pt idx="774">
                  <c:v>-0.9928488</c:v>
                </c:pt>
                <c:pt idx="775">
                  <c:v>-0.9777828</c:v>
                </c:pt>
                <c:pt idx="777">
                  <c:v>-0.9988752</c:v>
                </c:pt>
                <c:pt idx="778">
                  <c:v>-0.9868224</c:v>
                </c:pt>
                <c:pt idx="780">
                  <c:v>-1.0018884</c:v>
                </c:pt>
                <c:pt idx="781">
                  <c:v>-0.9838092000000001</c:v>
                </c:pt>
                <c:pt idx="783">
                  <c:v>-1.0049016</c:v>
                </c:pt>
                <c:pt idx="784">
                  <c:v>-0.9868224</c:v>
                </c:pt>
                <c:pt idx="786">
                  <c:v>-1.0079148</c:v>
                </c:pt>
                <c:pt idx="787">
                  <c:v>-0.9868224</c:v>
                </c:pt>
                <c:pt idx="789">
                  <c:v>-1.0049016</c:v>
                </c:pt>
                <c:pt idx="790">
                  <c:v>-0.9838092000000001</c:v>
                </c:pt>
                <c:pt idx="792">
                  <c:v>-1.0079148</c:v>
                </c:pt>
                <c:pt idx="793">
                  <c:v>-0.9777828</c:v>
                </c:pt>
                <c:pt idx="795">
                  <c:v>-1.010928</c:v>
                </c:pt>
                <c:pt idx="796">
                  <c:v>-0.980796</c:v>
                </c:pt>
                <c:pt idx="798">
                  <c:v>-1.0139412</c:v>
                </c:pt>
                <c:pt idx="799">
                  <c:v>-0.9838092000000001</c:v>
                </c:pt>
                <c:pt idx="801">
                  <c:v>-1.0139412</c:v>
                </c:pt>
                <c:pt idx="802">
                  <c:v>-0.9717564</c:v>
                </c:pt>
                <c:pt idx="804">
                  <c:v>-1.0169544</c:v>
                </c:pt>
                <c:pt idx="805">
                  <c:v>-0.9717564</c:v>
                </c:pt>
                <c:pt idx="807">
                  <c:v>-1.0169544</c:v>
                </c:pt>
                <c:pt idx="808">
                  <c:v>-0.9898356</c:v>
                </c:pt>
                <c:pt idx="810">
                  <c:v>-1.0199676</c:v>
                </c:pt>
                <c:pt idx="811">
                  <c:v>-0.9988752</c:v>
                </c:pt>
                <c:pt idx="813">
                  <c:v>-1.0229808</c:v>
                </c:pt>
                <c:pt idx="814">
                  <c:v>-1.0049016</c:v>
                </c:pt>
                <c:pt idx="816">
                  <c:v>-1.025994</c:v>
                </c:pt>
                <c:pt idx="817">
                  <c:v>-1.0079148</c:v>
                </c:pt>
                <c:pt idx="819">
                  <c:v>-1.0290072</c:v>
                </c:pt>
                <c:pt idx="820">
                  <c:v>-1.0139412</c:v>
                </c:pt>
                <c:pt idx="822">
                  <c:v>1.5954884</c:v>
                </c:pt>
                <c:pt idx="823">
                  <c:v>1.6165808</c:v>
                </c:pt>
                <c:pt idx="825">
                  <c:v>1.5924752</c:v>
                </c:pt>
                <c:pt idx="826">
                  <c:v>1.619594</c:v>
                </c:pt>
                <c:pt idx="828">
                  <c:v>1.6015148</c:v>
                </c:pt>
                <c:pt idx="829">
                  <c:v>1.6105544</c:v>
                </c:pt>
                <c:pt idx="831">
                  <c:v>1.4719473</c:v>
                </c:pt>
                <c:pt idx="832">
                  <c:v>1.4779737</c:v>
                </c:pt>
                <c:pt idx="834">
                  <c:v>1.5985016</c:v>
                </c:pt>
                <c:pt idx="835">
                  <c:v>1.6105544</c:v>
                </c:pt>
                <c:pt idx="837">
                  <c:v>1.4418153</c:v>
                </c:pt>
                <c:pt idx="838">
                  <c:v>1.4719473</c:v>
                </c:pt>
                <c:pt idx="840">
                  <c:v>1.5472772</c:v>
                </c:pt>
                <c:pt idx="841">
                  <c:v>1.6436996</c:v>
                </c:pt>
                <c:pt idx="843">
                  <c:v>1.6527392</c:v>
                </c:pt>
                <c:pt idx="844">
                  <c:v>1.6557524</c:v>
                </c:pt>
                <c:pt idx="846">
                  <c:v>1.4297625</c:v>
                </c:pt>
                <c:pt idx="847">
                  <c:v>1.5201585</c:v>
                </c:pt>
                <c:pt idx="849">
                  <c:v>1.5261848</c:v>
                </c:pt>
                <c:pt idx="850">
                  <c:v>1.6858843</c:v>
                </c:pt>
                <c:pt idx="852">
                  <c:v>1.4086701</c:v>
                </c:pt>
                <c:pt idx="853">
                  <c:v>1.7009503</c:v>
                </c:pt>
                <c:pt idx="855">
                  <c:v>1.4056569</c:v>
                </c:pt>
                <c:pt idx="856">
                  <c:v>1.7069767</c:v>
                </c:pt>
                <c:pt idx="858">
                  <c:v>1.4116833</c:v>
                </c:pt>
                <c:pt idx="859">
                  <c:v>1.7130031</c:v>
                </c:pt>
                <c:pt idx="861">
                  <c:v>1.4086701</c:v>
                </c:pt>
                <c:pt idx="862">
                  <c:v>1.7130031</c:v>
                </c:pt>
                <c:pt idx="864">
                  <c:v>1.2339046</c:v>
                </c:pt>
                <c:pt idx="865">
                  <c:v>1.254997</c:v>
                </c:pt>
                <c:pt idx="867">
                  <c:v>1.2610234</c:v>
                </c:pt>
                <c:pt idx="868">
                  <c:v>1.2670498</c:v>
                </c:pt>
                <c:pt idx="870">
                  <c:v>1.2971818</c:v>
                </c:pt>
                <c:pt idx="871">
                  <c:v>1.3122478</c:v>
                </c:pt>
                <c:pt idx="873">
                  <c:v>1.3936041</c:v>
                </c:pt>
                <c:pt idx="874">
                  <c:v>1.7160163</c:v>
                </c:pt>
                <c:pt idx="876">
                  <c:v>1.1917199</c:v>
                </c:pt>
                <c:pt idx="877">
                  <c:v>1.3273138</c:v>
                </c:pt>
                <c:pt idx="879">
                  <c:v>1.3664853</c:v>
                </c:pt>
                <c:pt idx="880">
                  <c:v>1.7220427</c:v>
                </c:pt>
                <c:pt idx="882">
                  <c:v>1.1646011</c:v>
                </c:pt>
                <c:pt idx="883">
                  <c:v>1.7130031</c:v>
                </c:pt>
                <c:pt idx="885">
                  <c:v>1.1194031</c:v>
                </c:pt>
                <c:pt idx="886">
                  <c:v>1.7039635</c:v>
                </c:pt>
                <c:pt idx="888">
                  <c:v>1.0983107</c:v>
                </c:pt>
                <c:pt idx="889">
                  <c:v>1.6949239</c:v>
                </c:pt>
                <c:pt idx="891">
                  <c:v>1.1013239</c:v>
                </c:pt>
                <c:pt idx="892">
                  <c:v>1.6768448</c:v>
                </c:pt>
                <c:pt idx="894">
                  <c:v>1.0892711</c:v>
                </c:pt>
                <c:pt idx="895">
                  <c:v>1.6617788</c:v>
                </c:pt>
                <c:pt idx="897">
                  <c:v>1.0802315</c:v>
                </c:pt>
                <c:pt idx="898">
                  <c:v>1.6376732</c:v>
                </c:pt>
                <c:pt idx="900">
                  <c:v>1.0470863</c:v>
                </c:pt>
                <c:pt idx="901">
                  <c:v>1.6376732</c:v>
                </c:pt>
                <c:pt idx="903">
                  <c:v>1.0290072</c:v>
                </c:pt>
                <c:pt idx="904">
                  <c:v>1.6527392</c:v>
                </c:pt>
                <c:pt idx="906">
                  <c:v>1.0139412</c:v>
                </c:pt>
                <c:pt idx="907">
                  <c:v>1.604528</c:v>
                </c:pt>
                <c:pt idx="909">
                  <c:v>0.9928488</c:v>
                </c:pt>
                <c:pt idx="910">
                  <c:v>1.5774092</c:v>
                </c:pt>
                <c:pt idx="912">
                  <c:v>0.9868224</c:v>
                </c:pt>
                <c:pt idx="913">
                  <c:v>1.5924752</c:v>
                </c:pt>
                <c:pt idx="915">
                  <c:v>1.6226072</c:v>
                </c:pt>
                <c:pt idx="916">
                  <c:v>1.6527392</c:v>
                </c:pt>
                <c:pt idx="918">
                  <c:v>1.0199676</c:v>
                </c:pt>
                <c:pt idx="919">
                  <c:v>1.6075412</c:v>
                </c:pt>
                <c:pt idx="921">
                  <c:v>1.6135676</c:v>
                </c:pt>
                <c:pt idx="922">
                  <c:v>1.664792</c:v>
                </c:pt>
                <c:pt idx="924">
                  <c:v>1.0500995</c:v>
                </c:pt>
                <c:pt idx="925">
                  <c:v>1.3574458</c:v>
                </c:pt>
                <c:pt idx="927">
                  <c:v>1.3936041</c:v>
                </c:pt>
                <c:pt idx="928">
                  <c:v>1.6828711</c:v>
                </c:pt>
                <c:pt idx="930">
                  <c:v>1.0531127</c:v>
                </c:pt>
                <c:pt idx="931">
                  <c:v>1.254997</c:v>
                </c:pt>
                <c:pt idx="933">
                  <c:v>1.4478417</c:v>
                </c:pt>
                <c:pt idx="934">
                  <c:v>1.7130031</c:v>
                </c:pt>
                <c:pt idx="936">
                  <c:v>1.0440731</c:v>
                </c:pt>
                <c:pt idx="937">
                  <c:v>1.2369178</c:v>
                </c:pt>
                <c:pt idx="939">
                  <c:v>1.4508549</c:v>
                </c:pt>
                <c:pt idx="940">
                  <c:v>1.7009503</c:v>
                </c:pt>
                <c:pt idx="942">
                  <c:v>1.0440731</c:v>
                </c:pt>
                <c:pt idx="943">
                  <c:v>1.1826803</c:v>
                </c:pt>
                <c:pt idx="945">
                  <c:v>1.4689341</c:v>
                </c:pt>
                <c:pt idx="946">
                  <c:v>1.6919107</c:v>
                </c:pt>
                <c:pt idx="948">
                  <c:v>1.0591391</c:v>
                </c:pt>
                <c:pt idx="949">
                  <c:v>1.1585747</c:v>
                </c:pt>
                <c:pt idx="951">
                  <c:v>1.4900265</c:v>
                </c:pt>
                <c:pt idx="952">
                  <c:v>1.7069767</c:v>
                </c:pt>
                <c:pt idx="954">
                  <c:v>1.0862579</c:v>
                </c:pt>
                <c:pt idx="955">
                  <c:v>1.1465219</c:v>
                </c:pt>
                <c:pt idx="957">
                  <c:v>1.5141321</c:v>
                </c:pt>
                <c:pt idx="958">
                  <c:v>1.6979371</c:v>
                </c:pt>
                <c:pt idx="960">
                  <c:v>1.0772183</c:v>
                </c:pt>
                <c:pt idx="961">
                  <c:v>1.1073503</c:v>
                </c:pt>
                <c:pt idx="963">
                  <c:v>1.4538681</c:v>
                </c:pt>
                <c:pt idx="964">
                  <c:v>1.6406864</c:v>
                </c:pt>
                <c:pt idx="966">
                  <c:v>1.4508549</c:v>
                </c:pt>
                <c:pt idx="967">
                  <c:v>1.4629077</c:v>
                </c:pt>
                <c:pt idx="969">
                  <c:v>1.4689341</c:v>
                </c:pt>
                <c:pt idx="970">
                  <c:v>1.5985016</c:v>
                </c:pt>
                <c:pt idx="972">
                  <c:v>1.4749605</c:v>
                </c:pt>
                <c:pt idx="973">
                  <c:v>1.5683696</c:v>
                </c:pt>
                <c:pt idx="975">
                  <c:v>1.4749605</c:v>
                </c:pt>
                <c:pt idx="976">
                  <c:v>1.544264</c:v>
                </c:pt>
                <c:pt idx="978">
                  <c:v>1.4598945</c:v>
                </c:pt>
                <c:pt idx="979">
                  <c:v>1.5141321</c:v>
                </c:pt>
                <c:pt idx="981">
                  <c:v>-1.0561259</c:v>
                </c:pt>
                <c:pt idx="982">
                  <c:v>-1.0500995</c:v>
                </c:pt>
                <c:pt idx="984">
                  <c:v>-1.0531127</c:v>
                </c:pt>
                <c:pt idx="985">
                  <c:v>-1.0470863</c:v>
                </c:pt>
                <c:pt idx="987">
                  <c:v>-1.0983107</c:v>
                </c:pt>
                <c:pt idx="988">
                  <c:v>-1.0470863</c:v>
                </c:pt>
                <c:pt idx="990">
                  <c:v>-1.1073503</c:v>
                </c:pt>
                <c:pt idx="991">
                  <c:v>-1.0440731</c:v>
                </c:pt>
                <c:pt idx="993">
                  <c:v>-1.1224163</c:v>
                </c:pt>
                <c:pt idx="994">
                  <c:v>-1.0531127</c:v>
                </c:pt>
                <c:pt idx="996">
                  <c:v>-1.1646011</c:v>
                </c:pt>
                <c:pt idx="997">
                  <c:v>-1.0500995</c:v>
                </c:pt>
                <c:pt idx="999">
                  <c:v>-1.1856935</c:v>
                </c:pt>
                <c:pt idx="1000">
                  <c:v>-1.0500995</c:v>
                </c:pt>
                <c:pt idx="1002">
                  <c:v>-1.1796671</c:v>
                </c:pt>
                <c:pt idx="1003">
                  <c:v>-1.0139412</c:v>
                </c:pt>
                <c:pt idx="1005">
                  <c:v>-1.1646011</c:v>
                </c:pt>
                <c:pt idx="1006">
                  <c:v>-1.0139412</c:v>
                </c:pt>
                <c:pt idx="1008">
                  <c:v>-1.1615879</c:v>
                </c:pt>
                <c:pt idx="1009">
                  <c:v>-1.0199676</c:v>
                </c:pt>
                <c:pt idx="1011">
                  <c:v>-1.1615879</c:v>
                </c:pt>
                <c:pt idx="1012">
                  <c:v>-1.0169544</c:v>
                </c:pt>
                <c:pt idx="1014">
                  <c:v>-1.1585747</c:v>
                </c:pt>
                <c:pt idx="1015">
                  <c:v>-1.010928</c:v>
                </c:pt>
                <c:pt idx="1017">
                  <c:v>-1.1615879</c:v>
                </c:pt>
                <c:pt idx="1018">
                  <c:v>-1.0500995</c:v>
                </c:pt>
                <c:pt idx="1020">
                  <c:v>-1.1555615</c:v>
                </c:pt>
                <c:pt idx="1021">
                  <c:v>-1.0862579</c:v>
                </c:pt>
                <c:pt idx="1023">
                  <c:v>-1.1465219</c:v>
                </c:pt>
                <c:pt idx="1024">
                  <c:v>-1.0892711</c:v>
                </c:pt>
                <c:pt idx="1026">
                  <c:v>-1.1284427</c:v>
                </c:pt>
                <c:pt idx="1027">
                  <c:v>-1.0922843</c:v>
                </c:pt>
                <c:pt idx="1029">
                  <c:v>-1.1254295</c:v>
                </c:pt>
                <c:pt idx="1030">
                  <c:v>-1.0892711</c:v>
                </c:pt>
                <c:pt idx="1032">
                  <c:v>-1.0892711</c:v>
                </c:pt>
                <c:pt idx="1033">
                  <c:v>-1.0742051</c:v>
                </c:pt>
                <c:pt idx="1035">
                  <c:v>-1.0681787</c:v>
                </c:pt>
                <c:pt idx="1036">
                  <c:v>-1.0621523</c:v>
                </c:pt>
                <c:pt idx="1038">
                  <c:v>0.0979289</c:v>
                </c:pt>
                <c:pt idx="1039">
                  <c:v>0.1642193</c:v>
                </c:pt>
                <c:pt idx="1041">
                  <c:v>0.0798498</c:v>
                </c:pt>
                <c:pt idx="1042">
                  <c:v>0.1551797</c:v>
                </c:pt>
                <c:pt idx="1044">
                  <c:v>0.0768366</c:v>
                </c:pt>
                <c:pt idx="1045">
                  <c:v>0.1642193</c:v>
                </c:pt>
                <c:pt idx="1047">
                  <c:v>0.0828629</c:v>
                </c:pt>
                <c:pt idx="1048">
                  <c:v>0.1762721</c:v>
                </c:pt>
                <c:pt idx="1050">
                  <c:v>0.0858761</c:v>
                </c:pt>
                <c:pt idx="1051">
                  <c:v>0.1702457</c:v>
                </c:pt>
                <c:pt idx="1053">
                  <c:v>0.1039553</c:v>
                </c:pt>
                <c:pt idx="1054">
                  <c:v>0.1280609</c:v>
                </c:pt>
                <c:pt idx="1056">
                  <c:v>0.1461401</c:v>
                </c:pt>
                <c:pt idx="1057">
                  <c:v>0.1551797</c:v>
                </c:pt>
                <c:pt idx="1059">
                  <c:v>-0.0858761</c:v>
                </c:pt>
                <c:pt idx="1060">
                  <c:v>-0.0286254</c:v>
                </c:pt>
                <c:pt idx="1062">
                  <c:v>-0.09491570000000001</c:v>
                </c:pt>
                <c:pt idx="1063">
                  <c:v>-0.0105462</c:v>
                </c:pt>
                <c:pt idx="1065">
                  <c:v>-0.09491570000000001</c:v>
                </c:pt>
                <c:pt idx="1066">
                  <c:v>-0.0015066</c:v>
                </c:pt>
                <c:pt idx="1068">
                  <c:v>-0.0919025</c:v>
                </c:pt>
                <c:pt idx="1069">
                  <c:v>-0.0015066</c:v>
                </c:pt>
                <c:pt idx="1071">
                  <c:v>-0.0888893</c:v>
                </c:pt>
                <c:pt idx="1072">
                  <c:v>0.007533</c:v>
                </c:pt>
                <c:pt idx="1074">
                  <c:v>-0.1039553</c:v>
                </c:pt>
                <c:pt idx="1075">
                  <c:v>0.037665</c:v>
                </c:pt>
                <c:pt idx="1077">
                  <c:v>-0.1220345</c:v>
                </c:pt>
                <c:pt idx="1078">
                  <c:v>-0.0195858</c:v>
                </c:pt>
                <c:pt idx="1080">
                  <c:v>0.2425624</c:v>
                </c:pt>
                <c:pt idx="1081">
                  <c:v>0.3178924</c:v>
                </c:pt>
                <c:pt idx="1083">
                  <c:v>0.2395493</c:v>
                </c:pt>
                <c:pt idx="1084">
                  <c:v>0.3389848</c:v>
                </c:pt>
                <c:pt idx="1086">
                  <c:v>0.2425624</c:v>
                </c:pt>
                <c:pt idx="1087">
                  <c:v>0.326932</c:v>
                </c:pt>
                <c:pt idx="1089">
                  <c:v>0.2696812</c:v>
                </c:pt>
                <c:pt idx="1090">
                  <c:v>0.3178924</c:v>
                </c:pt>
                <c:pt idx="1092">
                  <c:v>0.251602</c:v>
                </c:pt>
                <c:pt idx="1093">
                  <c:v>0.311866</c:v>
                </c:pt>
                <c:pt idx="1095">
                  <c:v>0.2425624</c:v>
                </c:pt>
                <c:pt idx="1096">
                  <c:v>0.2998132</c:v>
                </c:pt>
                <c:pt idx="1098">
                  <c:v>0.2696812</c:v>
                </c:pt>
                <c:pt idx="1099">
                  <c:v>0.2907736</c:v>
                </c:pt>
                <c:pt idx="1101">
                  <c:v>-0.8180833</c:v>
                </c:pt>
                <c:pt idx="1102">
                  <c:v>-0.7939777</c:v>
                </c:pt>
                <c:pt idx="1104">
                  <c:v>-0.8120569</c:v>
                </c:pt>
                <c:pt idx="1105">
                  <c:v>-0.7849381</c:v>
                </c:pt>
                <c:pt idx="1107">
                  <c:v>-0.8150701</c:v>
                </c:pt>
                <c:pt idx="1108">
                  <c:v>-0.7789117</c:v>
                </c:pt>
                <c:pt idx="1110">
                  <c:v>-0.8150701</c:v>
                </c:pt>
                <c:pt idx="1111">
                  <c:v>-0.7879513</c:v>
                </c:pt>
                <c:pt idx="1113">
                  <c:v>0.1160081</c:v>
                </c:pt>
                <c:pt idx="1114">
                  <c:v>0.1220345</c:v>
                </c:pt>
                <c:pt idx="1116">
                  <c:v>-0.0165726</c:v>
                </c:pt>
                <c:pt idx="1117">
                  <c:v>0.037665</c:v>
                </c:pt>
                <c:pt idx="1119">
                  <c:v>-0.0165726</c:v>
                </c:pt>
                <c:pt idx="1120">
                  <c:v>0.09491570000000001</c:v>
                </c:pt>
                <c:pt idx="1122">
                  <c:v>-0.0135594</c:v>
                </c:pt>
                <c:pt idx="1123">
                  <c:v>0.0858761</c:v>
                </c:pt>
                <c:pt idx="1125">
                  <c:v>-0.0165726</c:v>
                </c:pt>
                <c:pt idx="1126">
                  <c:v>0.0828629</c:v>
                </c:pt>
                <c:pt idx="1128">
                  <c:v>-0.0316386</c:v>
                </c:pt>
                <c:pt idx="1129">
                  <c:v>0.0828629</c:v>
                </c:pt>
                <c:pt idx="1131">
                  <c:v>-0.0557442</c:v>
                </c:pt>
                <c:pt idx="1132">
                  <c:v>0.09491570000000001</c:v>
                </c:pt>
                <c:pt idx="1134">
                  <c:v>-0.022599</c:v>
                </c:pt>
                <c:pt idx="1135">
                  <c:v>-0.0195858</c:v>
                </c:pt>
                <c:pt idx="1137">
                  <c:v>-0.0015066</c:v>
                </c:pt>
                <c:pt idx="1138">
                  <c:v>0.067797</c:v>
                </c:pt>
                <c:pt idx="1140">
                  <c:v>0.0195858</c:v>
                </c:pt>
                <c:pt idx="1141">
                  <c:v>0.037665</c:v>
                </c:pt>
                <c:pt idx="1143">
                  <c:v>-0.0587574</c:v>
                </c:pt>
                <c:pt idx="1144">
                  <c:v>-0.0165726</c:v>
                </c:pt>
                <c:pt idx="1146">
                  <c:v>-0.0617706</c:v>
                </c:pt>
                <c:pt idx="1147">
                  <c:v>0.0135594</c:v>
                </c:pt>
                <c:pt idx="1149">
                  <c:v>-0.0557442</c:v>
                </c:pt>
                <c:pt idx="1150">
                  <c:v>0.0015066</c:v>
                </c:pt>
                <c:pt idx="1152">
                  <c:v>-0.0888893</c:v>
                </c:pt>
                <c:pt idx="1153">
                  <c:v>-0.0708102</c:v>
                </c:pt>
                <c:pt idx="1155">
                  <c:v>-0.037665</c:v>
                </c:pt>
                <c:pt idx="1156">
                  <c:v>-0.0045198</c:v>
                </c:pt>
                <c:pt idx="1158">
                  <c:v>-0.0557442</c:v>
                </c:pt>
                <c:pt idx="1159">
                  <c:v>-0.022599</c:v>
                </c:pt>
                <c:pt idx="1161">
                  <c:v>-0.0708102</c:v>
                </c:pt>
                <c:pt idx="1162">
                  <c:v>-0.0286254</c:v>
                </c:pt>
                <c:pt idx="1164">
                  <c:v>-0.0617706</c:v>
                </c:pt>
                <c:pt idx="1165">
                  <c:v>-0.0436914</c:v>
                </c:pt>
                <c:pt idx="1167">
                  <c:v>-0.1190213</c:v>
                </c:pt>
                <c:pt idx="1168">
                  <c:v>-0.0979289</c:v>
                </c:pt>
                <c:pt idx="1170">
                  <c:v>-0.1099817</c:v>
                </c:pt>
                <c:pt idx="1171">
                  <c:v>-0.0738234</c:v>
                </c:pt>
                <c:pt idx="1173">
                  <c:v>-0.1069685</c:v>
                </c:pt>
                <c:pt idx="1174">
                  <c:v>-0.0919025</c:v>
                </c:pt>
                <c:pt idx="1176">
                  <c:v>1.1495351</c:v>
                </c:pt>
                <c:pt idx="1177">
                  <c:v>1.1676143</c:v>
                </c:pt>
                <c:pt idx="1179">
                  <c:v>1.1435087</c:v>
                </c:pt>
                <c:pt idx="1180">
                  <c:v>1.1766539</c:v>
                </c:pt>
                <c:pt idx="1182">
                  <c:v>1.1374823</c:v>
                </c:pt>
                <c:pt idx="1183">
                  <c:v>1.1887067</c:v>
                </c:pt>
                <c:pt idx="1185">
                  <c:v>1.1284427</c:v>
                </c:pt>
                <c:pt idx="1186">
                  <c:v>1.1887067</c:v>
                </c:pt>
                <c:pt idx="1188">
                  <c:v>1.1194031</c:v>
                </c:pt>
                <c:pt idx="1189">
                  <c:v>1.1887067</c:v>
                </c:pt>
                <c:pt idx="1191">
                  <c:v>1.1103635</c:v>
                </c:pt>
                <c:pt idx="1192">
                  <c:v>1.1917199</c:v>
                </c:pt>
                <c:pt idx="1194">
                  <c:v>1.1073503</c:v>
                </c:pt>
                <c:pt idx="1195">
                  <c:v>1.1856935</c:v>
                </c:pt>
                <c:pt idx="1197">
                  <c:v>1.0983107</c:v>
                </c:pt>
                <c:pt idx="1198">
                  <c:v>1.1826803</c:v>
                </c:pt>
                <c:pt idx="1200">
                  <c:v>1.0862579</c:v>
                </c:pt>
                <c:pt idx="1201">
                  <c:v>1.1856935</c:v>
                </c:pt>
                <c:pt idx="1203">
                  <c:v>1.0832447</c:v>
                </c:pt>
                <c:pt idx="1204">
                  <c:v>1.209799</c:v>
                </c:pt>
                <c:pt idx="1206">
                  <c:v>1.0772183</c:v>
                </c:pt>
                <c:pt idx="1207">
                  <c:v>1.2218518</c:v>
                </c:pt>
                <c:pt idx="1209">
                  <c:v>1.0711919</c:v>
                </c:pt>
                <c:pt idx="1210">
                  <c:v>1.2339046</c:v>
                </c:pt>
                <c:pt idx="1212">
                  <c:v>1.0651655</c:v>
                </c:pt>
                <c:pt idx="1213">
                  <c:v>1.2459574</c:v>
                </c:pt>
                <c:pt idx="1215">
                  <c:v>1.0621523</c:v>
                </c:pt>
                <c:pt idx="1216">
                  <c:v>1.2640366</c:v>
                </c:pt>
                <c:pt idx="1218">
                  <c:v>1.0169544</c:v>
                </c:pt>
                <c:pt idx="1219">
                  <c:v>1.2640366</c:v>
                </c:pt>
                <c:pt idx="1221">
                  <c:v>1.0079148</c:v>
                </c:pt>
                <c:pt idx="1222">
                  <c:v>1.2881422</c:v>
                </c:pt>
                <c:pt idx="1224">
                  <c:v>1.3423798</c:v>
                </c:pt>
                <c:pt idx="1225">
                  <c:v>1.3484062</c:v>
                </c:pt>
                <c:pt idx="1227">
                  <c:v>0.995862</c:v>
                </c:pt>
                <c:pt idx="1228">
                  <c:v>1.2791026</c:v>
                </c:pt>
                <c:pt idx="1230">
                  <c:v>1.3212874</c:v>
                </c:pt>
                <c:pt idx="1231">
                  <c:v>1.3243006</c:v>
                </c:pt>
                <c:pt idx="1233">
                  <c:v>1.3333402</c:v>
                </c:pt>
                <c:pt idx="1234">
                  <c:v>1.345393</c:v>
                </c:pt>
                <c:pt idx="1236">
                  <c:v>0.9898356</c:v>
                </c:pt>
                <c:pt idx="1237">
                  <c:v>1.2760894</c:v>
                </c:pt>
                <c:pt idx="1239">
                  <c:v>1.3243006</c:v>
                </c:pt>
                <c:pt idx="1240">
                  <c:v>1.3574458</c:v>
                </c:pt>
                <c:pt idx="1242">
                  <c:v>1.0169544</c:v>
                </c:pt>
                <c:pt idx="1243">
                  <c:v>1.2730762</c:v>
                </c:pt>
                <c:pt idx="1245">
                  <c:v>1.3032082</c:v>
                </c:pt>
                <c:pt idx="1246">
                  <c:v>1.3574458</c:v>
                </c:pt>
                <c:pt idx="1248">
                  <c:v>1.0049016</c:v>
                </c:pt>
                <c:pt idx="1249">
                  <c:v>1.2610234</c:v>
                </c:pt>
                <c:pt idx="1251">
                  <c:v>1.2760894</c:v>
                </c:pt>
                <c:pt idx="1252">
                  <c:v>1.360459</c:v>
                </c:pt>
                <c:pt idx="1254">
                  <c:v>0.9928488</c:v>
                </c:pt>
                <c:pt idx="1255">
                  <c:v>1.2067858</c:v>
                </c:pt>
                <c:pt idx="1257">
                  <c:v>1.2580102</c:v>
                </c:pt>
                <c:pt idx="1258">
                  <c:v>1.2670498</c:v>
                </c:pt>
                <c:pt idx="1260">
                  <c:v>1.3122478</c:v>
                </c:pt>
                <c:pt idx="1261">
                  <c:v>1.3664853</c:v>
                </c:pt>
                <c:pt idx="1263">
                  <c:v>1.0199676</c:v>
                </c:pt>
                <c:pt idx="1264">
                  <c:v>1.1585747</c:v>
                </c:pt>
                <c:pt idx="1266">
                  <c:v>1.315261</c:v>
                </c:pt>
                <c:pt idx="1267">
                  <c:v>1.3815513</c:v>
                </c:pt>
                <c:pt idx="1269">
                  <c:v>1.0290072</c:v>
                </c:pt>
                <c:pt idx="1270">
                  <c:v>1.1314559</c:v>
                </c:pt>
                <c:pt idx="1272">
                  <c:v>1.330327</c:v>
                </c:pt>
                <c:pt idx="1273">
                  <c:v>1.3634721</c:v>
                </c:pt>
                <c:pt idx="1275">
                  <c:v>1.0350336</c:v>
                </c:pt>
                <c:pt idx="1276">
                  <c:v>1.1344691</c:v>
                </c:pt>
                <c:pt idx="1278">
                  <c:v>1.0440731</c:v>
                </c:pt>
                <c:pt idx="1279">
                  <c:v>1.1163899</c:v>
                </c:pt>
                <c:pt idx="1281">
                  <c:v>1.0410599</c:v>
                </c:pt>
                <c:pt idx="1282">
                  <c:v>1.0952975</c:v>
                </c:pt>
                <c:pt idx="1284">
                  <c:v>1.0350336</c:v>
                </c:pt>
                <c:pt idx="1285">
                  <c:v>1.0983107</c:v>
                </c:pt>
                <c:pt idx="1287">
                  <c:v>1.0229808</c:v>
                </c:pt>
                <c:pt idx="1288">
                  <c:v>1.0862579</c:v>
                </c:pt>
                <c:pt idx="1290">
                  <c:v>1.0591391</c:v>
                </c:pt>
                <c:pt idx="1291">
                  <c:v>1.0772183</c:v>
                </c:pt>
                <c:pt idx="1293">
                  <c:v>0.2003777</c:v>
                </c:pt>
                <c:pt idx="1294">
                  <c:v>0.2033909</c:v>
                </c:pt>
                <c:pt idx="1296">
                  <c:v>0.1702457</c:v>
                </c:pt>
                <c:pt idx="1297">
                  <c:v>0.2064041</c:v>
                </c:pt>
                <c:pt idx="1299">
                  <c:v>0.2154437</c:v>
                </c:pt>
                <c:pt idx="1300">
                  <c:v>0.2214701</c:v>
                </c:pt>
                <c:pt idx="1302">
                  <c:v>0.1129949</c:v>
                </c:pt>
                <c:pt idx="1303">
                  <c:v>0.1280609</c:v>
                </c:pt>
                <c:pt idx="1305">
                  <c:v>0.2094173</c:v>
                </c:pt>
                <c:pt idx="1306">
                  <c:v>0.2184569</c:v>
                </c:pt>
                <c:pt idx="1308">
                  <c:v>0.1099817</c:v>
                </c:pt>
                <c:pt idx="1309">
                  <c:v>0.1250477</c:v>
                </c:pt>
                <c:pt idx="1311">
                  <c:v>0.1853117</c:v>
                </c:pt>
                <c:pt idx="1312">
                  <c:v>0.2305097</c:v>
                </c:pt>
                <c:pt idx="1314">
                  <c:v>0.1551797</c:v>
                </c:pt>
                <c:pt idx="1315">
                  <c:v>0.2094173</c:v>
                </c:pt>
                <c:pt idx="1317">
                  <c:v>0.1401137</c:v>
                </c:pt>
                <c:pt idx="1318">
                  <c:v>0.1792853</c:v>
                </c:pt>
                <c:pt idx="1320">
                  <c:v>0.0979289</c:v>
                </c:pt>
                <c:pt idx="1321">
                  <c:v>0.1039553</c:v>
                </c:pt>
                <c:pt idx="1323">
                  <c:v>0.1280609</c:v>
                </c:pt>
                <c:pt idx="1324">
                  <c:v>0.1612061</c:v>
                </c:pt>
                <c:pt idx="1326">
                  <c:v>0.0888893</c:v>
                </c:pt>
                <c:pt idx="1327">
                  <c:v>0.1581929</c:v>
                </c:pt>
                <c:pt idx="1329">
                  <c:v>0.1160081</c:v>
                </c:pt>
                <c:pt idx="1330">
                  <c:v>0.1732589</c:v>
                </c:pt>
                <c:pt idx="1332">
                  <c:v>1.8184651</c:v>
                </c:pt>
                <c:pt idx="1333">
                  <c:v>1.8305179</c:v>
                </c:pt>
                <c:pt idx="1335">
                  <c:v>1.8003859</c:v>
                </c:pt>
                <c:pt idx="1336">
                  <c:v>1.8275047</c:v>
                </c:pt>
                <c:pt idx="1338">
                  <c:v>1.8425706</c:v>
                </c:pt>
                <c:pt idx="1339">
                  <c:v>1.8455838</c:v>
                </c:pt>
                <c:pt idx="1341">
                  <c:v>1.8033991</c:v>
                </c:pt>
                <c:pt idx="1342">
                  <c:v>1.8094255</c:v>
                </c:pt>
                <c:pt idx="1344">
                  <c:v>1.8335311</c:v>
                </c:pt>
                <c:pt idx="1345">
                  <c:v>1.8606498</c:v>
                </c:pt>
                <c:pt idx="1347">
                  <c:v>1.8666762</c:v>
                </c:pt>
                <c:pt idx="1348">
                  <c:v>1.878729</c:v>
                </c:pt>
                <c:pt idx="1350">
                  <c:v>1.8124387</c:v>
                </c:pt>
                <c:pt idx="1351">
                  <c:v>1.9118742</c:v>
                </c:pt>
                <c:pt idx="1353">
                  <c:v>1.8576366</c:v>
                </c:pt>
                <c:pt idx="1354">
                  <c:v>1.9209138</c:v>
                </c:pt>
                <c:pt idx="1356">
                  <c:v>1.8546234</c:v>
                </c:pt>
                <c:pt idx="1357">
                  <c:v>1.9118742</c:v>
                </c:pt>
                <c:pt idx="1359">
                  <c:v>1.8757158</c:v>
                </c:pt>
                <c:pt idx="1360">
                  <c:v>1.9028346</c:v>
                </c:pt>
                <c:pt idx="1362">
                  <c:v>1.878729</c:v>
                </c:pt>
                <c:pt idx="1363">
                  <c:v>1.8998214</c:v>
                </c:pt>
                <c:pt idx="1365">
                  <c:v>1.8696894</c:v>
                </c:pt>
                <c:pt idx="1366">
                  <c:v>1.8907818</c:v>
                </c:pt>
                <c:pt idx="1368">
                  <c:v>1.8576366</c:v>
                </c:pt>
                <c:pt idx="1369">
                  <c:v>1.8757158</c:v>
                </c:pt>
                <c:pt idx="1371">
                  <c:v>1.8425706</c:v>
                </c:pt>
                <c:pt idx="1372">
                  <c:v>1.8576366</c:v>
                </c:pt>
                <c:pt idx="1374">
                  <c:v>1.8335311</c:v>
                </c:pt>
                <c:pt idx="1375">
                  <c:v>1.8817422</c:v>
                </c:pt>
                <c:pt idx="1377">
                  <c:v>1.8365443</c:v>
                </c:pt>
                <c:pt idx="1378">
                  <c:v>1.8696894</c:v>
                </c:pt>
                <c:pt idx="1380">
                  <c:v>1.878729</c:v>
                </c:pt>
                <c:pt idx="1381">
                  <c:v>1.8847554</c:v>
                </c:pt>
                <c:pt idx="1383">
                  <c:v>1.8275047</c:v>
                </c:pt>
                <c:pt idx="1384">
                  <c:v>1.8335311</c:v>
                </c:pt>
                <c:pt idx="1386">
                  <c:v>1.7371087</c:v>
                </c:pt>
                <c:pt idx="1387">
                  <c:v>1.7582011</c:v>
                </c:pt>
                <c:pt idx="1389">
                  <c:v>1.7310823</c:v>
                </c:pt>
                <c:pt idx="1390">
                  <c:v>1.7672407</c:v>
                </c:pt>
                <c:pt idx="1392">
                  <c:v>1.7190295</c:v>
                </c:pt>
                <c:pt idx="1393">
                  <c:v>1.7582011</c:v>
                </c:pt>
                <c:pt idx="1395">
                  <c:v>1.7069767</c:v>
                </c:pt>
                <c:pt idx="1396">
                  <c:v>1.7401219</c:v>
                </c:pt>
                <c:pt idx="1398">
                  <c:v>-1.3694985</c:v>
                </c:pt>
                <c:pt idx="1399">
                  <c:v>-1.3634721</c:v>
                </c:pt>
                <c:pt idx="1401">
                  <c:v>-1.4327757</c:v>
                </c:pt>
                <c:pt idx="1402">
                  <c:v>-1.4146965</c:v>
                </c:pt>
                <c:pt idx="1404">
                  <c:v>-1.3845645</c:v>
                </c:pt>
                <c:pt idx="1405">
                  <c:v>-1.3574458</c:v>
                </c:pt>
                <c:pt idx="1407">
                  <c:v>-1.4719473</c:v>
                </c:pt>
                <c:pt idx="1408">
                  <c:v>-1.3393666</c:v>
                </c:pt>
                <c:pt idx="1410">
                  <c:v>-1.4930397</c:v>
                </c:pt>
                <c:pt idx="1411">
                  <c:v>-1.3393666</c:v>
                </c:pt>
                <c:pt idx="1413">
                  <c:v>-1.5201585</c:v>
                </c:pt>
                <c:pt idx="1414">
                  <c:v>-1.3966173</c:v>
                </c:pt>
                <c:pt idx="1416">
                  <c:v>-1.3514194</c:v>
                </c:pt>
                <c:pt idx="1417">
                  <c:v>-1.2881422</c:v>
                </c:pt>
                <c:pt idx="1419">
                  <c:v>-1.5352244</c:v>
                </c:pt>
                <c:pt idx="1420">
                  <c:v>-1.4116833</c:v>
                </c:pt>
                <c:pt idx="1422">
                  <c:v>-1.3243006</c:v>
                </c:pt>
                <c:pt idx="1423">
                  <c:v>-1.2821158</c:v>
                </c:pt>
                <c:pt idx="1425">
                  <c:v>-1.5382376</c:v>
                </c:pt>
                <c:pt idx="1426">
                  <c:v>-1.4177097</c:v>
                </c:pt>
                <c:pt idx="1428">
                  <c:v>-1.3182742</c:v>
                </c:pt>
                <c:pt idx="1429">
                  <c:v>-1.2730762</c:v>
                </c:pt>
                <c:pt idx="1431">
                  <c:v>-1.529198</c:v>
                </c:pt>
                <c:pt idx="1432">
                  <c:v>-1.4177097</c:v>
                </c:pt>
                <c:pt idx="1434">
                  <c:v>-1.2911554</c:v>
                </c:pt>
                <c:pt idx="1435">
                  <c:v>-1.2640366</c:v>
                </c:pt>
                <c:pt idx="1437">
                  <c:v>-1.5322112</c:v>
                </c:pt>
                <c:pt idx="1438">
                  <c:v>-1.4207229</c:v>
                </c:pt>
                <c:pt idx="1440">
                  <c:v>-1.5924752</c:v>
                </c:pt>
                <c:pt idx="1441">
                  <c:v>-1.5834356</c:v>
                </c:pt>
                <c:pt idx="1443">
                  <c:v>-1.5382376</c:v>
                </c:pt>
                <c:pt idx="1444">
                  <c:v>-1.4146965</c:v>
                </c:pt>
                <c:pt idx="1446">
                  <c:v>-1.6015148</c:v>
                </c:pt>
                <c:pt idx="1447">
                  <c:v>-1.5864488</c:v>
                </c:pt>
                <c:pt idx="1449">
                  <c:v>-1.5472772</c:v>
                </c:pt>
                <c:pt idx="1450">
                  <c:v>-1.4086701</c:v>
                </c:pt>
                <c:pt idx="1452">
                  <c:v>-1.6075412</c:v>
                </c:pt>
                <c:pt idx="1453">
                  <c:v>-1.5924752</c:v>
                </c:pt>
                <c:pt idx="1455">
                  <c:v>-1.5533036</c:v>
                </c:pt>
                <c:pt idx="1456">
                  <c:v>-1.3996305</c:v>
                </c:pt>
                <c:pt idx="1458">
                  <c:v>-1.6075412</c:v>
                </c:pt>
                <c:pt idx="1459">
                  <c:v>-1.5954884</c:v>
                </c:pt>
                <c:pt idx="1461">
                  <c:v>-1.5623432</c:v>
                </c:pt>
                <c:pt idx="1462">
                  <c:v>-1.4086701</c:v>
                </c:pt>
                <c:pt idx="1464">
                  <c:v>-1.6256204</c:v>
                </c:pt>
                <c:pt idx="1465">
                  <c:v>-1.5985016</c:v>
                </c:pt>
                <c:pt idx="1467">
                  <c:v>-1.5683696</c:v>
                </c:pt>
                <c:pt idx="1468">
                  <c:v>-1.4177097</c:v>
                </c:pt>
                <c:pt idx="1470">
                  <c:v>-1.619594</c:v>
                </c:pt>
                <c:pt idx="1471">
                  <c:v>-1.6015148</c:v>
                </c:pt>
                <c:pt idx="1473">
                  <c:v>-1.5774092</c:v>
                </c:pt>
                <c:pt idx="1474">
                  <c:v>-1.4207229</c:v>
                </c:pt>
                <c:pt idx="1476">
                  <c:v>-1.6165808</c:v>
                </c:pt>
                <c:pt idx="1477">
                  <c:v>-1.604528</c:v>
                </c:pt>
                <c:pt idx="1479">
                  <c:v>-1.5834356</c:v>
                </c:pt>
                <c:pt idx="1480">
                  <c:v>-1.4237361</c:v>
                </c:pt>
                <c:pt idx="1482">
                  <c:v>-1.6256204</c:v>
                </c:pt>
                <c:pt idx="1483">
                  <c:v>-1.6135676</c:v>
                </c:pt>
                <c:pt idx="1485">
                  <c:v>-1.5834356</c:v>
                </c:pt>
                <c:pt idx="1486">
                  <c:v>-1.4719473</c:v>
                </c:pt>
                <c:pt idx="1488">
                  <c:v>-1.6286336</c:v>
                </c:pt>
                <c:pt idx="1489">
                  <c:v>-1.6105544</c:v>
                </c:pt>
                <c:pt idx="1491">
                  <c:v>-1.5834356</c:v>
                </c:pt>
                <c:pt idx="1492">
                  <c:v>-1.4779737</c:v>
                </c:pt>
                <c:pt idx="1494">
                  <c:v>-1.6286336</c:v>
                </c:pt>
                <c:pt idx="1495">
                  <c:v>-1.5713828</c:v>
                </c:pt>
                <c:pt idx="1497">
                  <c:v>1.5533036</c:v>
                </c:pt>
                <c:pt idx="1498">
                  <c:v>1.5653564</c:v>
                </c:pt>
                <c:pt idx="1500">
                  <c:v>1.6527392</c:v>
                </c:pt>
                <c:pt idx="1501">
                  <c:v>1.7220427</c:v>
                </c:pt>
                <c:pt idx="1503">
                  <c:v>1.5322112</c:v>
                </c:pt>
                <c:pt idx="1504">
                  <c:v>1.55933</c:v>
                </c:pt>
                <c:pt idx="1506">
                  <c:v>1.6738316</c:v>
                </c:pt>
                <c:pt idx="1507">
                  <c:v>1.7280691</c:v>
                </c:pt>
                <c:pt idx="1509">
                  <c:v>1.5231716</c:v>
                </c:pt>
                <c:pt idx="1510">
                  <c:v>1.5533036</c:v>
                </c:pt>
                <c:pt idx="1512">
                  <c:v>1.7009503</c:v>
                </c:pt>
                <c:pt idx="1513">
                  <c:v>1.7340955</c:v>
                </c:pt>
                <c:pt idx="1515">
                  <c:v>1.5141321</c:v>
                </c:pt>
                <c:pt idx="1516">
                  <c:v>1.5533036</c:v>
                </c:pt>
                <c:pt idx="1518">
                  <c:v>1.7130031</c:v>
                </c:pt>
                <c:pt idx="1519">
                  <c:v>1.7190295</c:v>
                </c:pt>
                <c:pt idx="1521">
                  <c:v>1.7250559</c:v>
                </c:pt>
                <c:pt idx="1522">
                  <c:v>1.7371087</c:v>
                </c:pt>
                <c:pt idx="1524">
                  <c:v>1.7672407</c:v>
                </c:pt>
                <c:pt idx="1525">
                  <c:v>1.7702539</c:v>
                </c:pt>
                <c:pt idx="1527">
                  <c:v>1.5081057</c:v>
                </c:pt>
                <c:pt idx="1528">
                  <c:v>1.5472772</c:v>
                </c:pt>
                <c:pt idx="1530">
                  <c:v>1.7340955</c:v>
                </c:pt>
                <c:pt idx="1531">
                  <c:v>1.7853199</c:v>
                </c:pt>
                <c:pt idx="1533">
                  <c:v>1.5050925</c:v>
                </c:pt>
                <c:pt idx="1534">
                  <c:v>1.5141321</c:v>
                </c:pt>
                <c:pt idx="1536">
                  <c:v>1.529198</c:v>
                </c:pt>
                <c:pt idx="1537">
                  <c:v>1.5352244</c:v>
                </c:pt>
                <c:pt idx="1539">
                  <c:v>1.7431351</c:v>
                </c:pt>
                <c:pt idx="1540">
                  <c:v>1.7642275</c:v>
                </c:pt>
                <c:pt idx="1542">
                  <c:v>1.7491615</c:v>
                </c:pt>
                <c:pt idx="1543">
                  <c:v>1.7551879</c:v>
                </c:pt>
                <c:pt idx="1545">
                  <c:v>0.0497178</c:v>
                </c:pt>
                <c:pt idx="1546">
                  <c:v>0.0798498</c:v>
                </c:pt>
                <c:pt idx="1548">
                  <c:v>0.0587574</c:v>
                </c:pt>
                <c:pt idx="1549">
                  <c:v>0.0828629</c:v>
                </c:pt>
                <c:pt idx="1551">
                  <c:v>0.0617706</c:v>
                </c:pt>
                <c:pt idx="1552">
                  <c:v>0.1129949</c:v>
                </c:pt>
                <c:pt idx="1554">
                  <c:v>0.1220345</c:v>
                </c:pt>
                <c:pt idx="1555">
                  <c:v>0.1280609</c:v>
                </c:pt>
                <c:pt idx="1557">
                  <c:v>0.0587574</c:v>
                </c:pt>
                <c:pt idx="1558">
                  <c:v>0.1401137</c:v>
                </c:pt>
                <c:pt idx="1560">
                  <c:v>0.0587574</c:v>
                </c:pt>
                <c:pt idx="1561">
                  <c:v>0.1310741</c:v>
                </c:pt>
                <c:pt idx="1563">
                  <c:v>0.09491570000000001</c:v>
                </c:pt>
                <c:pt idx="1564">
                  <c:v>0.1310741</c:v>
                </c:pt>
                <c:pt idx="1566">
                  <c:v>0.1220345</c:v>
                </c:pt>
                <c:pt idx="1567">
                  <c:v>0.1461401</c:v>
                </c:pt>
                <c:pt idx="1569">
                  <c:v>0.1401137</c:v>
                </c:pt>
                <c:pt idx="1570">
                  <c:v>0.1612061</c:v>
                </c:pt>
                <c:pt idx="1572">
                  <c:v>0.1642193</c:v>
                </c:pt>
                <c:pt idx="1573">
                  <c:v>0.1822985</c:v>
                </c:pt>
                <c:pt idx="1575">
                  <c:v>0.2003777</c:v>
                </c:pt>
                <c:pt idx="1576">
                  <c:v>0.266668</c:v>
                </c:pt>
                <c:pt idx="1578">
                  <c:v>0.2937868</c:v>
                </c:pt>
                <c:pt idx="1579">
                  <c:v>0.311866</c:v>
                </c:pt>
                <c:pt idx="1581">
                  <c:v>0.1160081</c:v>
                </c:pt>
                <c:pt idx="1582">
                  <c:v>0.1762721</c:v>
                </c:pt>
                <c:pt idx="1584">
                  <c:v>0.2094173</c:v>
                </c:pt>
                <c:pt idx="1585">
                  <c:v>0.2154437</c:v>
                </c:pt>
                <c:pt idx="1587">
                  <c:v>2.1348509</c:v>
                </c:pt>
                <c:pt idx="1588">
                  <c:v>2.1860752</c:v>
                </c:pt>
                <c:pt idx="1590">
                  <c:v>2.1649828</c:v>
                </c:pt>
                <c:pt idx="1591">
                  <c:v>2.2101808</c:v>
                </c:pt>
                <c:pt idx="1593">
                  <c:v>2.2071676</c:v>
                </c:pt>
                <c:pt idx="1594">
                  <c:v>2.2493524</c:v>
                </c:pt>
                <c:pt idx="1596">
                  <c:v>2.243326</c:v>
                </c:pt>
                <c:pt idx="1597">
                  <c:v>2.273458</c:v>
                </c:pt>
                <c:pt idx="1599">
                  <c:v>2.2704448</c:v>
                </c:pt>
                <c:pt idx="1600">
                  <c:v>2.2975636</c:v>
                </c:pt>
                <c:pt idx="1602">
                  <c:v>2.3126296</c:v>
                </c:pt>
                <c:pt idx="1603">
                  <c:v>2.3156428</c:v>
                </c:pt>
                <c:pt idx="1605">
                  <c:v>2.3307087</c:v>
                </c:pt>
                <c:pt idx="1606">
                  <c:v>2.3457747</c:v>
                </c:pt>
                <c:pt idx="1608">
                  <c:v>2.3276955</c:v>
                </c:pt>
                <c:pt idx="1609">
                  <c:v>2.3638539</c:v>
                </c:pt>
                <c:pt idx="1611">
                  <c:v>2.3518011</c:v>
                </c:pt>
                <c:pt idx="1612">
                  <c:v>2.3969991</c:v>
                </c:pt>
                <c:pt idx="1614">
                  <c:v>2.3668671</c:v>
                </c:pt>
                <c:pt idx="1615">
                  <c:v>2.3789199</c:v>
                </c:pt>
                <c:pt idx="1617">
                  <c:v>2.3728935</c:v>
                </c:pt>
                <c:pt idx="1618">
                  <c:v>2.3789199</c:v>
                </c:pt>
                <c:pt idx="1620">
                  <c:v>2.3728935</c:v>
                </c:pt>
                <c:pt idx="1621">
                  <c:v>2.3849463</c:v>
                </c:pt>
                <c:pt idx="1623">
                  <c:v>0.2365361</c:v>
                </c:pt>
                <c:pt idx="1624">
                  <c:v>0.2787208</c:v>
                </c:pt>
                <c:pt idx="1626">
                  <c:v>0.2003777</c:v>
                </c:pt>
                <c:pt idx="1627">
                  <c:v>0.2937868</c:v>
                </c:pt>
                <c:pt idx="1629">
                  <c:v>0.1792853</c:v>
                </c:pt>
                <c:pt idx="1630">
                  <c:v>0.2847472</c:v>
                </c:pt>
                <c:pt idx="1632">
                  <c:v>0.1732589</c:v>
                </c:pt>
                <c:pt idx="1633">
                  <c:v>0.2847472</c:v>
                </c:pt>
                <c:pt idx="1635">
                  <c:v>0.1883249</c:v>
                </c:pt>
                <c:pt idx="1636">
                  <c:v>0.2726944</c:v>
                </c:pt>
                <c:pt idx="1638">
                  <c:v>-0.1160081</c:v>
                </c:pt>
                <c:pt idx="1639">
                  <c:v>-0.0979289</c:v>
                </c:pt>
                <c:pt idx="1641">
                  <c:v>-0.1250477</c:v>
                </c:pt>
                <c:pt idx="1642">
                  <c:v>-0.0979289</c:v>
                </c:pt>
                <c:pt idx="1644">
                  <c:v>-0.1190213</c:v>
                </c:pt>
                <c:pt idx="1645">
                  <c:v>-0.09491570000000001</c:v>
                </c:pt>
                <c:pt idx="1647">
                  <c:v>-0.1160081</c:v>
                </c:pt>
                <c:pt idx="1648">
                  <c:v>-0.0919025</c:v>
                </c:pt>
                <c:pt idx="1650">
                  <c:v>-0.1160081</c:v>
                </c:pt>
                <c:pt idx="1651">
                  <c:v>-0.1069685</c:v>
                </c:pt>
                <c:pt idx="1653">
                  <c:v>0.1551797</c:v>
                </c:pt>
                <c:pt idx="1654">
                  <c:v>0.1672325</c:v>
                </c:pt>
                <c:pt idx="1656">
                  <c:v>0.1461401</c:v>
                </c:pt>
                <c:pt idx="1657">
                  <c:v>0.1883249</c:v>
                </c:pt>
                <c:pt idx="1659">
                  <c:v>0.1340873</c:v>
                </c:pt>
                <c:pt idx="1660">
                  <c:v>0.1913381</c:v>
                </c:pt>
                <c:pt idx="1662">
                  <c:v>0.1310741</c:v>
                </c:pt>
                <c:pt idx="1663">
                  <c:v>0.2064041</c:v>
                </c:pt>
                <c:pt idx="1665">
                  <c:v>0.1431269</c:v>
                </c:pt>
                <c:pt idx="1666">
                  <c:v>0.1973645</c:v>
                </c:pt>
                <c:pt idx="1668">
                  <c:v>0.1340873</c:v>
                </c:pt>
                <c:pt idx="1669">
                  <c:v>0.1913381</c:v>
                </c:pt>
                <c:pt idx="1671">
                  <c:v>0.1340873</c:v>
                </c:pt>
                <c:pt idx="1672">
                  <c:v>0.2124305</c:v>
                </c:pt>
                <c:pt idx="1674">
                  <c:v>0.1491533</c:v>
                </c:pt>
                <c:pt idx="1675">
                  <c:v>0.2274965</c:v>
                </c:pt>
                <c:pt idx="1677">
                  <c:v>0.1642193</c:v>
                </c:pt>
                <c:pt idx="1678">
                  <c:v>0.2485888</c:v>
                </c:pt>
                <c:pt idx="1680">
                  <c:v>0.1853117</c:v>
                </c:pt>
                <c:pt idx="1681">
                  <c:v>0.2395493</c:v>
                </c:pt>
                <c:pt idx="1683">
                  <c:v>1.5171453</c:v>
                </c:pt>
                <c:pt idx="1684">
                  <c:v>1.5261848</c:v>
                </c:pt>
                <c:pt idx="1686">
                  <c:v>1.4960529</c:v>
                </c:pt>
                <c:pt idx="1687">
                  <c:v>1.5111189</c:v>
                </c:pt>
                <c:pt idx="1689">
                  <c:v>1.4840001</c:v>
                </c:pt>
                <c:pt idx="1690">
                  <c:v>1.5020793</c:v>
                </c:pt>
                <c:pt idx="1692">
                  <c:v>1.4689341</c:v>
                </c:pt>
                <c:pt idx="1693">
                  <c:v>1.4960529</c:v>
                </c:pt>
                <c:pt idx="1695">
                  <c:v>1.4719473</c:v>
                </c:pt>
                <c:pt idx="1696">
                  <c:v>1.4809869</c:v>
                </c:pt>
                <c:pt idx="1698">
                  <c:v>1.4749605</c:v>
                </c:pt>
                <c:pt idx="1699">
                  <c:v>1.4809869</c:v>
                </c:pt>
                <c:pt idx="1701">
                  <c:v>1.4809869</c:v>
                </c:pt>
                <c:pt idx="1702">
                  <c:v>1.4840001</c:v>
                </c:pt>
                <c:pt idx="1704">
                  <c:v>1.4809869</c:v>
                </c:pt>
                <c:pt idx="1705">
                  <c:v>1.4870133</c:v>
                </c:pt>
                <c:pt idx="1707">
                  <c:v>1.4749605</c:v>
                </c:pt>
                <c:pt idx="1708">
                  <c:v>1.4840001</c:v>
                </c:pt>
                <c:pt idx="1710">
                  <c:v>1.4990661</c:v>
                </c:pt>
                <c:pt idx="1711">
                  <c:v>1.5171453</c:v>
                </c:pt>
                <c:pt idx="1713">
                  <c:v>1.4659209</c:v>
                </c:pt>
                <c:pt idx="1714">
                  <c:v>1.5231716</c:v>
                </c:pt>
                <c:pt idx="1716">
                  <c:v>1.4538681</c:v>
                </c:pt>
                <c:pt idx="1717">
                  <c:v>1.55933</c:v>
                </c:pt>
                <c:pt idx="1719">
                  <c:v>1.4598945</c:v>
                </c:pt>
                <c:pt idx="1720">
                  <c:v>1.5533036</c:v>
                </c:pt>
                <c:pt idx="1722">
                  <c:v>1.4508549</c:v>
                </c:pt>
                <c:pt idx="1723">
                  <c:v>1.5412508</c:v>
                </c:pt>
                <c:pt idx="1725">
                  <c:v>1.4388021</c:v>
                </c:pt>
                <c:pt idx="1726">
                  <c:v>1.4840001</c:v>
                </c:pt>
                <c:pt idx="1728">
                  <c:v>1.4930397</c:v>
                </c:pt>
                <c:pt idx="1729">
                  <c:v>1.5322112</c:v>
                </c:pt>
                <c:pt idx="1731">
                  <c:v>1.4357889</c:v>
                </c:pt>
                <c:pt idx="1732">
                  <c:v>1.4809869</c:v>
                </c:pt>
                <c:pt idx="1734">
                  <c:v>1.4357889</c:v>
                </c:pt>
                <c:pt idx="1735">
                  <c:v>1.4689341</c:v>
                </c:pt>
                <c:pt idx="1737">
                  <c:v>-2.2794844</c:v>
                </c:pt>
                <c:pt idx="1738">
                  <c:v>-2.2644184</c:v>
                </c:pt>
                <c:pt idx="1740">
                  <c:v>-2.2975636</c:v>
                </c:pt>
                <c:pt idx="1741">
                  <c:v>-2.2945504</c:v>
                </c:pt>
                <c:pt idx="1743">
                  <c:v>-1.1615879</c:v>
                </c:pt>
                <c:pt idx="1744">
                  <c:v>-1.1555615</c:v>
                </c:pt>
                <c:pt idx="1746">
                  <c:v>-1.4056569</c:v>
                </c:pt>
                <c:pt idx="1747">
                  <c:v>-1.3936041</c:v>
                </c:pt>
                <c:pt idx="1749">
                  <c:v>-1.1676143</c:v>
                </c:pt>
                <c:pt idx="1750">
                  <c:v>-1.1465219</c:v>
                </c:pt>
                <c:pt idx="1752">
                  <c:v>-1.4146965</c:v>
                </c:pt>
                <c:pt idx="1753">
                  <c:v>-1.3875777</c:v>
                </c:pt>
                <c:pt idx="1755">
                  <c:v>-1.1736407</c:v>
                </c:pt>
                <c:pt idx="1756">
                  <c:v>-1.1435087</c:v>
                </c:pt>
                <c:pt idx="1758">
                  <c:v>-1.4177097</c:v>
                </c:pt>
                <c:pt idx="1759">
                  <c:v>-1.3785381</c:v>
                </c:pt>
                <c:pt idx="1761">
                  <c:v>-1.1736407</c:v>
                </c:pt>
                <c:pt idx="1762">
                  <c:v>-1.1435087</c:v>
                </c:pt>
                <c:pt idx="1764">
                  <c:v>-1.4207229</c:v>
                </c:pt>
                <c:pt idx="1765">
                  <c:v>-1.3484062</c:v>
                </c:pt>
                <c:pt idx="1767">
                  <c:v>-1.1706275</c:v>
                </c:pt>
                <c:pt idx="1768">
                  <c:v>-1.1435087</c:v>
                </c:pt>
                <c:pt idx="1770">
                  <c:v>-1.4689341</c:v>
                </c:pt>
                <c:pt idx="1771">
                  <c:v>-1.2610234</c:v>
                </c:pt>
                <c:pt idx="1773">
                  <c:v>-1.2007594</c:v>
                </c:pt>
                <c:pt idx="1774">
                  <c:v>-1.1917199</c:v>
                </c:pt>
                <c:pt idx="1776">
                  <c:v>-1.1766539</c:v>
                </c:pt>
                <c:pt idx="1777">
                  <c:v>-1.1435087</c:v>
                </c:pt>
                <c:pt idx="1779">
                  <c:v>-1.4749605</c:v>
                </c:pt>
                <c:pt idx="1780">
                  <c:v>-1.1435087</c:v>
                </c:pt>
                <c:pt idx="1782">
                  <c:v>-1.5683696</c:v>
                </c:pt>
                <c:pt idx="1783">
                  <c:v>-1.1314559</c:v>
                </c:pt>
                <c:pt idx="1785">
                  <c:v>-1.6256204</c:v>
                </c:pt>
                <c:pt idx="1786">
                  <c:v>-1.1073503</c:v>
                </c:pt>
                <c:pt idx="1788">
                  <c:v>-1.63466</c:v>
                </c:pt>
                <c:pt idx="1789">
                  <c:v>-1.0862579</c:v>
                </c:pt>
                <c:pt idx="1791">
                  <c:v>-1.6557524</c:v>
                </c:pt>
                <c:pt idx="1792">
                  <c:v>-1.0500995</c:v>
                </c:pt>
                <c:pt idx="1794">
                  <c:v>-1.6557524</c:v>
                </c:pt>
                <c:pt idx="1795">
                  <c:v>-1.0350336</c:v>
                </c:pt>
                <c:pt idx="1797">
                  <c:v>-1.6557524</c:v>
                </c:pt>
                <c:pt idx="1798">
                  <c:v>-1.0320204</c:v>
                </c:pt>
                <c:pt idx="1800">
                  <c:v>-1.6527392</c:v>
                </c:pt>
                <c:pt idx="1801">
                  <c:v>-1.0320204</c:v>
                </c:pt>
                <c:pt idx="1803">
                  <c:v>-1.0229808</c:v>
                </c:pt>
                <c:pt idx="1804">
                  <c:v>-1.0199676</c:v>
                </c:pt>
                <c:pt idx="1806">
                  <c:v>-1.6587656</c:v>
                </c:pt>
                <c:pt idx="1807">
                  <c:v>-1.0290072</c:v>
                </c:pt>
                <c:pt idx="1809">
                  <c:v>-1.0229808</c:v>
                </c:pt>
                <c:pt idx="1810">
                  <c:v>-1.010928</c:v>
                </c:pt>
                <c:pt idx="1812">
                  <c:v>-1.6527392</c:v>
                </c:pt>
                <c:pt idx="1813">
                  <c:v>-0.9898356</c:v>
                </c:pt>
                <c:pt idx="1815">
                  <c:v>-1.6436996</c:v>
                </c:pt>
                <c:pt idx="1816">
                  <c:v>-0.9566904000000001</c:v>
                </c:pt>
                <c:pt idx="1818">
                  <c:v>-1.63466</c:v>
                </c:pt>
                <c:pt idx="1819">
                  <c:v>-1.0952975</c:v>
                </c:pt>
                <c:pt idx="1821">
                  <c:v>-1.0772183</c:v>
                </c:pt>
                <c:pt idx="1822">
                  <c:v>-0.9295716000000001</c:v>
                </c:pt>
                <c:pt idx="1824">
                  <c:v>-1.6256204</c:v>
                </c:pt>
                <c:pt idx="1825">
                  <c:v>-1.0802315</c:v>
                </c:pt>
                <c:pt idx="1827">
                  <c:v>-1.0290072</c:v>
                </c:pt>
                <c:pt idx="1828">
                  <c:v>-0.9265584</c:v>
                </c:pt>
                <c:pt idx="1830">
                  <c:v>-1.6075412</c:v>
                </c:pt>
                <c:pt idx="1831">
                  <c:v>-1.0681787</c:v>
                </c:pt>
                <c:pt idx="1833">
                  <c:v>-0.9898356</c:v>
                </c:pt>
                <c:pt idx="1834">
                  <c:v>-0.8934132</c:v>
                </c:pt>
                <c:pt idx="1836">
                  <c:v>-1.5954884</c:v>
                </c:pt>
                <c:pt idx="1837">
                  <c:v>-1.0651655</c:v>
                </c:pt>
                <c:pt idx="1839">
                  <c:v>-0.9175188</c:v>
                </c:pt>
                <c:pt idx="1840">
                  <c:v>-0.8662945</c:v>
                </c:pt>
                <c:pt idx="1842">
                  <c:v>-1.5834356</c:v>
                </c:pt>
                <c:pt idx="1843">
                  <c:v>-1.0742051</c:v>
                </c:pt>
                <c:pt idx="1845">
                  <c:v>-0.8934132</c:v>
                </c:pt>
                <c:pt idx="1846">
                  <c:v>-0.8662945</c:v>
                </c:pt>
                <c:pt idx="1848">
                  <c:v>-1.5713828</c:v>
                </c:pt>
                <c:pt idx="1849">
                  <c:v>-1.5563168</c:v>
                </c:pt>
                <c:pt idx="1851">
                  <c:v>-1.5472772</c:v>
                </c:pt>
                <c:pt idx="1852">
                  <c:v>-1.0892711</c:v>
                </c:pt>
                <c:pt idx="1854">
                  <c:v>-0.8783473000000001</c:v>
                </c:pt>
                <c:pt idx="1855">
                  <c:v>-0.8753341</c:v>
                </c:pt>
                <c:pt idx="1857">
                  <c:v>-1.5382376</c:v>
                </c:pt>
                <c:pt idx="1858">
                  <c:v>-1.1646011</c:v>
                </c:pt>
                <c:pt idx="1860">
                  <c:v>-1.9209138</c:v>
                </c:pt>
                <c:pt idx="1861">
                  <c:v>-1.9028346</c:v>
                </c:pt>
                <c:pt idx="1863">
                  <c:v>-1.55933</c:v>
                </c:pt>
                <c:pt idx="1864">
                  <c:v>-1.5382376</c:v>
                </c:pt>
                <c:pt idx="1866">
                  <c:v>-1.8606498</c:v>
                </c:pt>
                <c:pt idx="1867">
                  <c:v>-1.8395575</c:v>
                </c:pt>
                <c:pt idx="1869">
                  <c:v>-1.5502904</c:v>
                </c:pt>
                <c:pt idx="1870">
                  <c:v>-1.544264</c:v>
                </c:pt>
                <c:pt idx="1872">
                  <c:v>-1.8184651</c:v>
                </c:pt>
                <c:pt idx="1873">
                  <c:v>-1.7853199</c:v>
                </c:pt>
                <c:pt idx="1875">
                  <c:v>-1.5472772</c:v>
                </c:pt>
                <c:pt idx="1876">
                  <c:v>-1.5382376</c:v>
                </c:pt>
                <c:pt idx="1878">
                  <c:v>-1.8455838</c:v>
                </c:pt>
                <c:pt idx="1879">
                  <c:v>-1.7582011</c:v>
                </c:pt>
                <c:pt idx="1881">
                  <c:v>-1.7280691</c:v>
                </c:pt>
                <c:pt idx="1882">
                  <c:v>-1.7190295</c:v>
                </c:pt>
                <c:pt idx="1884">
                  <c:v>-1.589462</c:v>
                </c:pt>
                <c:pt idx="1885">
                  <c:v>-1.574396</c:v>
                </c:pt>
                <c:pt idx="1887">
                  <c:v>-1.5563168</c:v>
                </c:pt>
                <c:pt idx="1888">
                  <c:v>-1.5412508</c:v>
                </c:pt>
                <c:pt idx="1890">
                  <c:v>-1.8576366</c:v>
                </c:pt>
                <c:pt idx="1891">
                  <c:v>-1.7099899</c:v>
                </c:pt>
                <c:pt idx="1893">
                  <c:v>-1.7009503</c:v>
                </c:pt>
                <c:pt idx="1894">
                  <c:v>-1.6678052</c:v>
                </c:pt>
                <c:pt idx="1896">
                  <c:v>-1.6467128</c:v>
                </c:pt>
                <c:pt idx="1897">
                  <c:v>-1.5864488</c:v>
                </c:pt>
                <c:pt idx="1899">
                  <c:v>-1.8365443</c:v>
                </c:pt>
                <c:pt idx="1900">
                  <c:v>-1.5653564</c:v>
                </c:pt>
                <c:pt idx="1902">
                  <c:v>-1.8757158</c:v>
                </c:pt>
                <c:pt idx="1903">
                  <c:v>-1.8576366</c:v>
                </c:pt>
                <c:pt idx="1905">
                  <c:v>-1.7732671</c:v>
                </c:pt>
                <c:pt idx="1906">
                  <c:v>-1.7702539</c:v>
                </c:pt>
                <c:pt idx="1908">
                  <c:v>-1.7642275</c:v>
                </c:pt>
                <c:pt idx="1909">
                  <c:v>-1.5412508</c:v>
                </c:pt>
                <c:pt idx="1911">
                  <c:v>-1.7943595</c:v>
                </c:pt>
                <c:pt idx="1912">
                  <c:v>-1.5171453</c:v>
                </c:pt>
                <c:pt idx="1914">
                  <c:v>-1.7431351</c:v>
                </c:pt>
                <c:pt idx="1915">
                  <c:v>-1.7340955</c:v>
                </c:pt>
                <c:pt idx="1917">
                  <c:v>-1.7160163</c:v>
                </c:pt>
                <c:pt idx="1918">
                  <c:v>-1.4930397</c:v>
                </c:pt>
                <c:pt idx="1920">
                  <c:v>-1.7250559</c:v>
                </c:pt>
                <c:pt idx="1921">
                  <c:v>-1.4689341</c:v>
                </c:pt>
                <c:pt idx="1923">
                  <c:v>-1.664792</c:v>
                </c:pt>
                <c:pt idx="1924">
                  <c:v>-1.4538681</c:v>
                </c:pt>
                <c:pt idx="1926">
                  <c:v>0.2606416</c:v>
                </c:pt>
                <c:pt idx="1927">
                  <c:v>0.2847472</c:v>
                </c:pt>
                <c:pt idx="1929">
                  <c:v>0.2546152</c:v>
                </c:pt>
                <c:pt idx="1930">
                  <c:v>0.37213</c:v>
                </c:pt>
                <c:pt idx="1932">
                  <c:v>0.2546152</c:v>
                </c:pt>
                <c:pt idx="1933">
                  <c:v>0.3962356</c:v>
                </c:pt>
                <c:pt idx="1935">
                  <c:v>0.2546152</c:v>
                </c:pt>
                <c:pt idx="1936">
                  <c:v>0.4143147</c:v>
                </c:pt>
                <c:pt idx="1938">
                  <c:v>0.2455756</c:v>
                </c:pt>
                <c:pt idx="1939">
                  <c:v>0.3841828</c:v>
                </c:pt>
                <c:pt idx="1941">
                  <c:v>0.3962356</c:v>
                </c:pt>
                <c:pt idx="1942">
                  <c:v>0.4263675</c:v>
                </c:pt>
                <c:pt idx="1944">
                  <c:v>0.2395493</c:v>
                </c:pt>
                <c:pt idx="1945">
                  <c:v>0.3841828</c:v>
                </c:pt>
                <c:pt idx="1947">
                  <c:v>0.4113015</c:v>
                </c:pt>
                <c:pt idx="1948">
                  <c:v>0.4384203</c:v>
                </c:pt>
                <c:pt idx="1950">
                  <c:v>0.2335229</c:v>
                </c:pt>
                <c:pt idx="1951">
                  <c:v>0.2425624</c:v>
                </c:pt>
                <c:pt idx="1953">
                  <c:v>0.281734</c:v>
                </c:pt>
                <c:pt idx="1954">
                  <c:v>0.4564995</c:v>
                </c:pt>
                <c:pt idx="1956">
                  <c:v>0.2847472</c:v>
                </c:pt>
                <c:pt idx="1957">
                  <c:v>0.4625259</c:v>
                </c:pt>
                <c:pt idx="1959">
                  <c:v>0.2847472</c:v>
                </c:pt>
                <c:pt idx="1960">
                  <c:v>0.2937868</c:v>
                </c:pt>
                <c:pt idx="1962">
                  <c:v>0.311866</c:v>
                </c:pt>
                <c:pt idx="1963">
                  <c:v>0.4354071</c:v>
                </c:pt>
                <c:pt idx="1965">
                  <c:v>0.2877604</c:v>
                </c:pt>
                <c:pt idx="1966">
                  <c:v>0.2937868</c:v>
                </c:pt>
                <c:pt idx="1968">
                  <c:v>0.326932</c:v>
                </c:pt>
                <c:pt idx="1969">
                  <c:v>0.3540508</c:v>
                </c:pt>
                <c:pt idx="1971">
                  <c:v>0.3600772</c:v>
                </c:pt>
                <c:pt idx="1972">
                  <c:v>0.4444467</c:v>
                </c:pt>
                <c:pt idx="1974">
                  <c:v>0.3751432</c:v>
                </c:pt>
                <c:pt idx="1975">
                  <c:v>0.4564995</c:v>
                </c:pt>
                <c:pt idx="1977">
                  <c:v>0.3902092</c:v>
                </c:pt>
                <c:pt idx="1978">
                  <c:v>0.4564995</c:v>
                </c:pt>
                <c:pt idx="1980">
                  <c:v>0.4052751</c:v>
                </c:pt>
                <c:pt idx="1981">
                  <c:v>0.4534863</c:v>
                </c:pt>
                <c:pt idx="1983">
                  <c:v>0.8602681</c:v>
                </c:pt>
                <c:pt idx="1984">
                  <c:v>0.9325848</c:v>
                </c:pt>
                <c:pt idx="1986">
                  <c:v>0.8662945</c:v>
                </c:pt>
                <c:pt idx="1987">
                  <c:v>0.9295716000000001</c:v>
                </c:pt>
                <c:pt idx="1989">
                  <c:v>0.8512285000000001</c:v>
                </c:pt>
                <c:pt idx="1990">
                  <c:v>0.9627168</c:v>
                </c:pt>
                <c:pt idx="1992">
                  <c:v>0.8421889</c:v>
                </c:pt>
                <c:pt idx="1993">
                  <c:v>0.9627168</c:v>
                </c:pt>
                <c:pt idx="1995">
                  <c:v>0.8391757</c:v>
                </c:pt>
                <c:pt idx="1996">
                  <c:v>0.96573</c:v>
                </c:pt>
                <c:pt idx="1998">
                  <c:v>0.8391757</c:v>
                </c:pt>
                <c:pt idx="1999">
                  <c:v>0.9777828</c:v>
                </c:pt>
                <c:pt idx="2001">
                  <c:v>0.8632813</c:v>
                </c:pt>
                <c:pt idx="2002">
                  <c:v>0.9747696</c:v>
                </c:pt>
                <c:pt idx="2004">
                  <c:v>0.8813604</c:v>
                </c:pt>
                <c:pt idx="2005">
                  <c:v>0.9988752</c:v>
                </c:pt>
                <c:pt idx="2007">
                  <c:v>0.950664</c:v>
                </c:pt>
                <c:pt idx="2008">
                  <c:v>0.96573</c:v>
                </c:pt>
                <c:pt idx="2010">
                  <c:v>0.266668</c:v>
                </c:pt>
                <c:pt idx="2011">
                  <c:v>0.2696812</c:v>
                </c:pt>
                <c:pt idx="2013">
                  <c:v>0.2576284</c:v>
                </c:pt>
                <c:pt idx="2014">
                  <c:v>0.2757076</c:v>
                </c:pt>
                <c:pt idx="2016">
                  <c:v>0.2576284</c:v>
                </c:pt>
                <c:pt idx="2017">
                  <c:v>0.2696812</c:v>
                </c:pt>
                <c:pt idx="2019">
                  <c:v>0.6192122</c:v>
                </c:pt>
                <c:pt idx="2020">
                  <c:v>0.6222254</c:v>
                </c:pt>
                <c:pt idx="2022">
                  <c:v>0.5951066</c:v>
                </c:pt>
                <c:pt idx="2023">
                  <c:v>0.6071594</c:v>
                </c:pt>
                <c:pt idx="2025">
                  <c:v>0.5800406</c:v>
                </c:pt>
                <c:pt idx="2026">
                  <c:v>0.601133</c:v>
                </c:pt>
                <c:pt idx="2028">
                  <c:v>0.2696812</c:v>
                </c:pt>
                <c:pt idx="2029">
                  <c:v>0.3359716</c:v>
                </c:pt>
                <c:pt idx="2031">
                  <c:v>0.1732589</c:v>
                </c:pt>
                <c:pt idx="2032">
                  <c:v>0.326932</c:v>
                </c:pt>
                <c:pt idx="2034">
                  <c:v>0.1762721</c:v>
                </c:pt>
                <c:pt idx="2035">
                  <c:v>0.3209056</c:v>
                </c:pt>
                <c:pt idx="2037">
                  <c:v>0.1822985</c:v>
                </c:pt>
                <c:pt idx="2038">
                  <c:v>0.3239188</c:v>
                </c:pt>
                <c:pt idx="2040">
                  <c:v>0.1853117</c:v>
                </c:pt>
                <c:pt idx="2041">
                  <c:v>0.3239188</c:v>
                </c:pt>
                <c:pt idx="2043">
                  <c:v>0.1943513</c:v>
                </c:pt>
                <c:pt idx="2044">
                  <c:v>0.3540508</c:v>
                </c:pt>
                <c:pt idx="2046">
                  <c:v>0.2033909</c:v>
                </c:pt>
                <c:pt idx="2047">
                  <c:v>0.3540508</c:v>
                </c:pt>
                <c:pt idx="2049">
                  <c:v>0.2064041</c:v>
                </c:pt>
                <c:pt idx="2050">
                  <c:v>0.3299452</c:v>
                </c:pt>
                <c:pt idx="2052">
                  <c:v>0.341998</c:v>
                </c:pt>
                <c:pt idx="2053">
                  <c:v>0.3540508</c:v>
                </c:pt>
                <c:pt idx="2055">
                  <c:v>0.2003777</c:v>
                </c:pt>
                <c:pt idx="2056">
                  <c:v>0.3299452</c:v>
                </c:pt>
                <c:pt idx="2058">
                  <c:v>0.1943513</c:v>
                </c:pt>
                <c:pt idx="2059">
                  <c:v>0.3239188</c:v>
                </c:pt>
                <c:pt idx="2061">
                  <c:v>0.1973645</c:v>
                </c:pt>
                <c:pt idx="2062">
                  <c:v>0.326932</c:v>
                </c:pt>
                <c:pt idx="2064">
                  <c:v>0.1943513</c:v>
                </c:pt>
                <c:pt idx="2065">
                  <c:v>0.251602</c:v>
                </c:pt>
                <c:pt idx="2067">
                  <c:v>0.2907736</c:v>
                </c:pt>
                <c:pt idx="2068">
                  <c:v>0.3239188</c:v>
                </c:pt>
                <c:pt idx="2070">
                  <c:v>0.1883249</c:v>
                </c:pt>
                <c:pt idx="2071">
                  <c:v>0.2455756</c:v>
                </c:pt>
                <c:pt idx="2073">
                  <c:v>0.1822985</c:v>
                </c:pt>
                <c:pt idx="2074">
                  <c:v>0.1853117</c:v>
                </c:pt>
                <c:pt idx="2076">
                  <c:v>0.1853117</c:v>
                </c:pt>
                <c:pt idx="2077">
                  <c:v>0.1913381</c:v>
                </c:pt>
                <c:pt idx="2079">
                  <c:v>0.646331</c:v>
                </c:pt>
                <c:pt idx="2080">
                  <c:v>0.6553706</c:v>
                </c:pt>
                <c:pt idx="2082">
                  <c:v>0.6101726</c:v>
                </c:pt>
                <c:pt idx="2083">
                  <c:v>0.6583838</c:v>
                </c:pt>
                <c:pt idx="2085">
                  <c:v>0.6041462</c:v>
                </c:pt>
                <c:pt idx="2086">
                  <c:v>0.6523574</c:v>
                </c:pt>
                <c:pt idx="2088">
                  <c:v>0.2335229</c:v>
                </c:pt>
                <c:pt idx="2089">
                  <c:v>0.2425624</c:v>
                </c:pt>
                <c:pt idx="2091">
                  <c:v>0.2154437</c:v>
                </c:pt>
                <c:pt idx="2092">
                  <c:v>0.251602</c:v>
                </c:pt>
                <c:pt idx="2094">
                  <c:v>0.2124305</c:v>
                </c:pt>
                <c:pt idx="2095">
                  <c:v>0.2244833</c:v>
                </c:pt>
                <c:pt idx="2097">
                  <c:v>1.2911554</c:v>
                </c:pt>
                <c:pt idx="2098">
                  <c:v>1.3122478</c:v>
                </c:pt>
                <c:pt idx="2100">
                  <c:v>1.330327</c:v>
                </c:pt>
                <c:pt idx="2101">
                  <c:v>1.3393666</c:v>
                </c:pt>
                <c:pt idx="2103">
                  <c:v>1.2821158</c:v>
                </c:pt>
                <c:pt idx="2104">
                  <c:v>1.3182742</c:v>
                </c:pt>
                <c:pt idx="2106">
                  <c:v>1.3273138</c:v>
                </c:pt>
                <c:pt idx="2107">
                  <c:v>1.330327</c:v>
                </c:pt>
                <c:pt idx="2109">
                  <c:v>1.2791026</c:v>
                </c:pt>
                <c:pt idx="2110">
                  <c:v>1.3212874</c:v>
                </c:pt>
                <c:pt idx="2112">
                  <c:v>1.2760894</c:v>
                </c:pt>
                <c:pt idx="2113">
                  <c:v>1.300195</c:v>
                </c:pt>
                <c:pt idx="2115">
                  <c:v>1.2640366</c:v>
                </c:pt>
                <c:pt idx="2116">
                  <c:v>1.2730762</c:v>
                </c:pt>
                <c:pt idx="2118">
                  <c:v>0.0406782</c:v>
                </c:pt>
                <c:pt idx="2119">
                  <c:v>0.0738234</c:v>
                </c:pt>
                <c:pt idx="2121">
                  <c:v>-0.0798498</c:v>
                </c:pt>
                <c:pt idx="2122">
                  <c:v>-0.0467046</c:v>
                </c:pt>
                <c:pt idx="2124">
                  <c:v>-0.0768366</c:v>
                </c:pt>
                <c:pt idx="2125">
                  <c:v>0.0195858</c:v>
                </c:pt>
                <c:pt idx="2127">
                  <c:v>-0.067797</c:v>
                </c:pt>
                <c:pt idx="2128">
                  <c:v>0.0316386</c:v>
                </c:pt>
                <c:pt idx="2130">
                  <c:v>-0.0617706</c:v>
                </c:pt>
                <c:pt idx="2131">
                  <c:v>0.0135594</c:v>
                </c:pt>
                <c:pt idx="2133">
                  <c:v>-0.0346518</c:v>
                </c:pt>
                <c:pt idx="2134">
                  <c:v>0.0045198</c:v>
                </c:pt>
                <c:pt idx="2136">
                  <c:v>-0.0135594</c:v>
                </c:pt>
                <c:pt idx="2137">
                  <c:v>-0.007533</c:v>
                </c:pt>
                <c:pt idx="2139">
                  <c:v>0.3028264</c:v>
                </c:pt>
                <c:pt idx="2140">
                  <c:v>0.3480244</c:v>
                </c:pt>
                <c:pt idx="2142">
                  <c:v>0.2998132</c:v>
                </c:pt>
                <c:pt idx="2143">
                  <c:v>0.3630904</c:v>
                </c:pt>
                <c:pt idx="2145">
                  <c:v>0.3480244</c:v>
                </c:pt>
                <c:pt idx="2146">
                  <c:v>0.3540508</c:v>
                </c:pt>
                <c:pt idx="2148">
                  <c:v>0.4414335</c:v>
                </c:pt>
                <c:pt idx="2149">
                  <c:v>0.4534863</c:v>
                </c:pt>
                <c:pt idx="2151">
                  <c:v>0.4384203</c:v>
                </c:pt>
                <c:pt idx="2152">
                  <c:v>0.4595127</c:v>
                </c:pt>
                <c:pt idx="2154">
                  <c:v>0.0256122</c:v>
                </c:pt>
                <c:pt idx="2155">
                  <c:v>0.037665</c:v>
                </c:pt>
                <c:pt idx="2157">
                  <c:v>0.0256122</c:v>
                </c:pt>
                <c:pt idx="2158">
                  <c:v>0.0406782</c:v>
                </c:pt>
                <c:pt idx="2160">
                  <c:v>0.0256122</c:v>
                </c:pt>
                <c:pt idx="2161">
                  <c:v>0.0406782</c:v>
                </c:pt>
                <c:pt idx="2163">
                  <c:v>0.022599</c:v>
                </c:pt>
                <c:pt idx="2164">
                  <c:v>0.0467046</c:v>
                </c:pt>
                <c:pt idx="2166">
                  <c:v>0.0135594</c:v>
                </c:pt>
                <c:pt idx="2167">
                  <c:v>0.052731</c:v>
                </c:pt>
                <c:pt idx="2169">
                  <c:v>0.022599</c:v>
                </c:pt>
                <c:pt idx="2170">
                  <c:v>0.052731</c:v>
                </c:pt>
                <c:pt idx="2172">
                  <c:v>1.7250559</c:v>
                </c:pt>
                <c:pt idx="2173">
                  <c:v>1.7310823</c:v>
                </c:pt>
                <c:pt idx="2175">
                  <c:v>-0.9868224</c:v>
                </c:pt>
                <c:pt idx="2176">
                  <c:v>-0.96573</c:v>
                </c:pt>
                <c:pt idx="2178">
                  <c:v>-0.950664</c:v>
                </c:pt>
                <c:pt idx="2179">
                  <c:v>-0.9084792</c:v>
                </c:pt>
                <c:pt idx="2181">
                  <c:v>-0.995862</c:v>
                </c:pt>
                <c:pt idx="2182">
                  <c:v>-0.9084792</c:v>
                </c:pt>
                <c:pt idx="2184">
                  <c:v>-1.0018884</c:v>
                </c:pt>
                <c:pt idx="2185">
                  <c:v>-0.9084792</c:v>
                </c:pt>
                <c:pt idx="2187">
                  <c:v>-1.0049016</c:v>
                </c:pt>
                <c:pt idx="2188">
                  <c:v>-0.8482153</c:v>
                </c:pt>
                <c:pt idx="2190">
                  <c:v>-1.010928</c:v>
                </c:pt>
                <c:pt idx="2191">
                  <c:v>-0.8452021</c:v>
                </c:pt>
                <c:pt idx="2193">
                  <c:v>-1.0199676</c:v>
                </c:pt>
                <c:pt idx="2194">
                  <c:v>-0.8572549</c:v>
                </c:pt>
                <c:pt idx="2196">
                  <c:v>-1.0169544</c:v>
                </c:pt>
                <c:pt idx="2197">
                  <c:v>-0.8602681</c:v>
                </c:pt>
                <c:pt idx="2199">
                  <c:v>-1.0229808</c:v>
                </c:pt>
                <c:pt idx="2200">
                  <c:v>-0.8934132</c:v>
                </c:pt>
                <c:pt idx="2202">
                  <c:v>-1.0199676</c:v>
                </c:pt>
                <c:pt idx="2203">
                  <c:v>-0.8934132</c:v>
                </c:pt>
                <c:pt idx="2205">
                  <c:v>-1.0199676</c:v>
                </c:pt>
                <c:pt idx="2206">
                  <c:v>-0.8994396</c:v>
                </c:pt>
                <c:pt idx="2208">
                  <c:v>-1.0199676</c:v>
                </c:pt>
                <c:pt idx="2209">
                  <c:v>-0.9386112</c:v>
                </c:pt>
                <c:pt idx="2211">
                  <c:v>-1.025994</c:v>
                </c:pt>
                <c:pt idx="2212">
                  <c:v>-0.9687432</c:v>
                </c:pt>
                <c:pt idx="2214">
                  <c:v>-1.0350336</c:v>
                </c:pt>
                <c:pt idx="2215">
                  <c:v>-1.0320204</c:v>
                </c:pt>
                <c:pt idx="2217">
                  <c:v>-1.0169544</c:v>
                </c:pt>
                <c:pt idx="2218">
                  <c:v>-0.9747696</c:v>
                </c:pt>
                <c:pt idx="2220">
                  <c:v>-0.995862</c:v>
                </c:pt>
                <c:pt idx="2221">
                  <c:v>-0.9777828</c:v>
                </c:pt>
                <c:pt idx="2223">
                  <c:v>-1.1224163</c:v>
                </c:pt>
                <c:pt idx="2224">
                  <c:v>-1.1194031</c:v>
                </c:pt>
                <c:pt idx="2226">
                  <c:v>1.270063</c:v>
                </c:pt>
                <c:pt idx="2227">
                  <c:v>1.3092346</c:v>
                </c:pt>
                <c:pt idx="2229">
                  <c:v>1.270063</c:v>
                </c:pt>
                <c:pt idx="2230">
                  <c:v>1.2941686</c:v>
                </c:pt>
                <c:pt idx="2232">
                  <c:v>0.2968</c:v>
                </c:pt>
                <c:pt idx="2233">
                  <c:v>0.3088528</c:v>
                </c:pt>
                <c:pt idx="2235">
                  <c:v>0.2968</c:v>
                </c:pt>
                <c:pt idx="2236">
                  <c:v>0.3239188</c:v>
                </c:pt>
                <c:pt idx="2238">
                  <c:v>0.2877604</c:v>
                </c:pt>
                <c:pt idx="2239">
                  <c:v>0.37213</c:v>
                </c:pt>
                <c:pt idx="2241">
                  <c:v>0.2877604</c:v>
                </c:pt>
                <c:pt idx="2242">
                  <c:v>0.387196</c:v>
                </c:pt>
                <c:pt idx="2244">
                  <c:v>0.2907736</c:v>
                </c:pt>
                <c:pt idx="2245">
                  <c:v>0.4022619</c:v>
                </c:pt>
                <c:pt idx="2247">
                  <c:v>0.2907736</c:v>
                </c:pt>
                <c:pt idx="2248">
                  <c:v>0.4233543</c:v>
                </c:pt>
                <c:pt idx="2250">
                  <c:v>0.3058396</c:v>
                </c:pt>
                <c:pt idx="2251">
                  <c:v>0.4022619</c:v>
                </c:pt>
                <c:pt idx="2253">
                  <c:v>0.3058396</c:v>
                </c:pt>
                <c:pt idx="2254">
                  <c:v>0.3932224</c:v>
                </c:pt>
                <c:pt idx="2256">
                  <c:v>0.3088528</c:v>
                </c:pt>
                <c:pt idx="2257">
                  <c:v>0.3811696</c:v>
                </c:pt>
                <c:pt idx="2259">
                  <c:v>0.3088528</c:v>
                </c:pt>
                <c:pt idx="2260">
                  <c:v>0.37213</c:v>
                </c:pt>
                <c:pt idx="2262">
                  <c:v>0.2877604</c:v>
                </c:pt>
                <c:pt idx="2263">
                  <c:v>0.2968</c:v>
                </c:pt>
                <c:pt idx="2265">
                  <c:v>0.3148792</c:v>
                </c:pt>
                <c:pt idx="2266">
                  <c:v>0.37213</c:v>
                </c:pt>
                <c:pt idx="2268">
                  <c:v>0.2877604</c:v>
                </c:pt>
                <c:pt idx="2269">
                  <c:v>0.3781564</c:v>
                </c:pt>
                <c:pt idx="2271">
                  <c:v>0.3058396</c:v>
                </c:pt>
                <c:pt idx="2272">
                  <c:v>0.37213</c:v>
                </c:pt>
                <c:pt idx="2274">
                  <c:v>0.3148792</c:v>
                </c:pt>
                <c:pt idx="2275">
                  <c:v>0.3630904</c:v>
                </c:pt>
                <c:pt idx="2277">
                  <c:v>-1.3122478</c:v>
                </c:pt>
                <c:pt idx="2278">
                  <c:v>-1.3032082</c:v>
                </c:pt>
                <c:pt idx="2280">
                  <c:v>-1.3092346</c:v>
                </c:pt>
                <c:pt idx="2281">
                  <c:v>-1.2971818</c:v>
                </c:pt>
                <c:pt idx="2283">
                  <c:v>0.4263675</c:v>
                </c:pt>
                <c:pt idx="2284">
                  <c:v>0.4384203</c:v>
                </c:pt>
                <c:pt idx="2286">
                  <c:v>0.4082883</c:v>
                </c:pt>
                <c:pt idx="2287">
                  <c:v>0.4233543</c:v>
                </c:pt>
                <c:pt idx="2289">
                  <c:v>0.3630904</c:v>
                </c:pt>
                <c:pt idx="2290">
                  <c:v>0.4233543</c:v>
                </c:pt>
                <c:pt idx="2292">
                  <c:v>0.3329584</c:v>
                </c:pt>
                <c:pt idx="2293">
                  <c:v>0.4263675</c:v>
                </c:pt>
                <c:pt idx="2295">
                  <c:v>0.326932</c:v>
                </c:pt>
                <c:pt idx="2296">
                  <c:v>0.4233543</c:v>
                </c:pt>
                <c:pt idx="2298">
                  <c:v>0.3299452</c:v>
                </c:pt>
                <c:pt idx="2299">
                  <c:v>0.4444467</c:v>
                </c:pt>
                <c:pt idx="2301">
                  <c:v>0.2546152</c:v>
                </c:pt>
                <c:pt idx="2302">
                  <c:v>0.2877604</c:v>
                </c:pt>
                <c:pt idx="2304">
                  <c:v>0.326932</c:v>
                </c:pt>
                <c:pt idx="2305">
                  <c:v>0.4534863</c:v>
                </c:pt>
                <c:pt idx="2307">
                  <c:v>0.2485888</c:v>
                </c:pt>
                <c:pt idx="2308">
                  <c:v>0.4414335</c:v>
                </c:pt>
                <c:pt idx="2310">
                  <c:v>0.1883249</c:v>
                </c:pt>
                <c:pt idx="2311">
                  <c:v>0.4414335</c:v>
                </c:pt>
                <c:pt idx="2313">
                  <c:v>0.2033909</c:v>
                </c:pt>
                <c:pt idx="2314">
                  <c:v>0.2124305</c:v>
                </c:pt>
                <c:pt idx="2316">
                  <c:v>0.2244833</c:v>
                </c:pt>
                <c:pt idx="2317">
                  <c:v>0.4384203</c:v>
                </c:pt>
                <c:pt idx="2319">
                  <c:v>0.2395493</c:v>
                </c:pt>
                <c:pt idx="2320">
                  <c:v>0.4384203</c:v>
                </c:pt>
                <c:pt idx="2322">
                  <c:v>0.2425624</c:v>
                </c:pt>
                <c:pt idx="2323">
                  <c:v>0.4354071</c:v>
                </c:pt>
                <c:pt idx="2325">
                  <c:v>0.2455756</c:v>
                </c:pt>
                <c:pt idx="2326">
                  <c:v>0.4384203</c:v>
                </c:pt>
                <c:pt idx="2328">
                  <c:v>0.2576284</c:v>
                </c:pt>
                <c:pt idx="2329">
                  <c:v>0.4444467</c:v>
                </c:pt>
                <c:pt idx="2331">
                  <c:v>0.266668</c:v>
                </c:pt>
                <c:pt idx="2332">
                  <c:v>0.4474599</c:v>
                </c:pt>
                <c:pt idx="2334">
                  <c:v>0.2696812</c:v>
                </c:pt>
                <c:pt idx="2335">
                  <c:v>0.4474599</c:v>
                </c:pt>
                <c:pt idx="2337">
                  <c:v>0.2696812</c:v>
                </c:pt>
                <c:pt idx="2338">
                  <c:v>0.4564995</c:v>
                </c:pt>
                <c:pt idx="2340">
                  <c:v>0.2726944</c:v>
                </c:pt>
                <c:pt idx="2341">
                  <c:v>0.4625259</c:v>
                </c:pt>
                <c:pt idx="2343">
                  <c:v>0.2787208</c:v>
                </c:pt>
                <c:pt idx="2344">
                  <c:v>0.4625259</c:v>
                </c:pt>
                <c:pt idx="2346">
                  <c:v>0.2787208</c:v>
                </c:pt>
                <c:pt idx="2347">
                  <c:v>0.3239188</c:v>
                </c:pt>
                <c:pt idx="2349">
                  <c:v>0.3389848</c:v>
                </c:pt>
                <c:pt idx="2350">
                  <c:v>0.4474599</c:v>
                </c:pt>
                <c:pt idx="2352">
                  <c:v>0.3811696</c:v>
                </c:pt>
                <c:pt idx="2353">
                  <c:v>0.4113015</c:v>
                </c:pt>
                <c:pt idx="2355">
                  <c:v>0.2335229</c:v>
                </c:pt>
                <c:pt idx="2356">
                  <c:v>0.2485888</c:v>
                </c:pt>
                <c:pt idx="2358">
                  <c:v>0.2274965</c:v>
                </c:pt>
                <c:pt idx="2359">
                  <c:v>0.2757076</c:v>
                </c:pt>
                <c:pt idx="2361">
                  <c:v>0.326932</c:v>
                </c:pt>
                <c:pt idx="2362">
                  <c:v>0.3359716</c:v>
                </c:pt>
                <c:pt idx="2364">
                  <c:v>0.2184569</c:v>
                </c:pt>
                <c:pt idx="2365">
                  <c:v>0.3630904</c:v>
                </c:pt>
                <c:pt idx="2367">
                  <c:v>0.3691168</c:v>
                </c:pt>
                <c:pt idx="2368">
                  <c:v>0.3781564</c:v>
                </c:pt>
                <c:pt idx="2370">
                  <c:v>0.2184569</c:v>
                </c:pt>
                <c:pt idx="2371">
                  <c:v>0.3962356</c:v>
                </c:pt>
                <c:pt idx="2373">
                  <c:v>0.2274965</c:v>
                </c:pt>
                <c:pt idx="2374">
                  <c:v>0.387196</c:v>
                </c:pt>
                <c:pt idx="2376">
                  <c:v>0.2636548</c:v>
                </c:pt>
                <c:pt idx="2377">
                  <c:v>0.3751432</c:v>
                </c:pt>
                <c:pt idx="2379">
                  <c:v>0.2847472</c:v>
                </c:pt>
                <c:pt idx="2380">
                  <c:v>0.3540508</c:v>
                </c:pt>
                <c:pt idx="2382">
                  <c:v>0.3148792</c:v>
                </c:pt>
                <c:pt idx="2383">
                  <c:v>0.3510376</c:v>
                </c:pt>
                <c:pt idx="2385">
                  <c:v>0.3239188</c:v>
                </c:pt>
                <c:pt idx="2386">
                  <c:v>0.3450112</c:v>
                </c:pt>
                <c:pt idx="2388">
                  <c:v>0.1762721</c:v>
                </c:pt>
                <c:pt idx="2389">
                  <c:v>0.1822985</c:v>
                </c:pt>
                <c:pt idx="2391">
                  <c:v>0.1943513</c:v>
                </c:pt>
                <c:pt idx="2392">
                  <c:v>0.2003777</c:v>
                </c:pt>
                <c:pt idx="2394">
                  <c:v>0.2154437</c:v>
                </c:pt>
                <c:pt idx="2395">
                  <c:v>0.2214701</c:v>
                </c:pt>
                <c:pt idx="2397">
                  <c:v>0.1702457</c:v>
                </c:pt>
                <c:pt idx="2398">
                  <c:v>0.2365361</c:v>
                </c:pt>
                <c:pt idx="2400">
                  <c:v>0.1762721</c:v>
                </c:pt>
                <c:pt idx="2401">
                  <c:v>0.2395493</c:v>
                </c:pt>
                <c:pt idx="2403">
                  <c:v>0.2154437</c:v>
                </c:pt>
                <c:pt idx="2404">
                  <c:v>0.2425624</c:v>
                </c:pt>
                <c:pt idx="2406">
                  <c:v>0.2184569</c:v>
                </c:pt>
                <c:pt idx="2407">
                  <c:v>0.2546152</c:v>
                </c:pt>
                <c:pt idx="2409">
                  <c:v>0.2124305</c:v>
                </c:pt>
                <c:pt idx="2410">
                  <c:v>0.2636548</c:v>
                </c:pt>
                <c:pt idx="2412">
                  <c:v>0.2124305</c:v>
                </c:pt>
                <c:pt idx="2413">
                  <c:v>0.266668</c:v>
                </c:pt>
                <c:pt idx="2415">
                  <c:v>0.2003777</c:v>
                </c:pt>
                <c:pt idx="2416">
                  <c:v>0.266668</c:v>
                </c:pt>
                <c:pt idx="2418">
                  <c:v>0.2425624</c:v>
                </c:pt>
                <c:pt idx="2419">
                  <c:v>0.2696812</c:v>
                </c:pt>
                <c:pt idx="2421">
                  <c:v>0.251602</c:v>
                </c:pt>
                <c:pt idx="2422">
                  <c:v>0.2757076</c:v>
                </c:pt>
                <c:pt idx="2424">
                  <c:v>-0.1129949</c:v>
                </c:pt>
                <c:pt idx="2425">
                  <c:v>-0.0798498</c:v>
                </c:pt>
                <c:pt idx="2427">
                  <c:v>-0.052731</c:v>
                </c:pt>
                <c:pt idx="2428">
                  <c:v>-0.0436914</c:v>
                </c:pt>
                <c:pt idx="2430">
                  <c:v>-0.1160081</c:v>
                </c:pt>
                <c:pt idx="2431">
                  <c:v>-0.0467046</c:v>
                </c:pt>
                <c:pt idx="2433">
                  <c:v>-0.1250477</c:v>
                </c:pt>
                <c:pt idx="2434">
                  <c:v>-0.0467046</c:v>
                </c:pt>
                <c:pt idx="2436">
                  <c:v>-0.1220345</c:v>
                </c:pt>
                <c:pt idx="2437">
                  <c:v>-0.0436914</c:v>
                </c:pt>
                <c:pt idx="2439">
                  <c:v>-0.1160081</c:v>
                </c:pt>
                <c:pt idx="2440">
                  <c:v>-0.0406782</c:v>
                </c:pt>
                <c:pt idx="2442">
                  <c:v>-0.1220345</c:v>
                </c:pt>
                <c:pt idx="2443">
                  <c:v>-0.0436914</c:v>
                </c:pt>
                <c:pt idx="2445">
                  <c:v>0.1461401</c:v>
                </c:pt>
                <c:pt idx="2446">
                  <c:v>0.2395493</c:v>
                </c:pt>
                <c:pt idx="2448">
                  <c:v>0.1461401</c:v>
                </c:pt>
                <c:pt idx="2449">
                  <c:v>0.2305097</c:v>
                </c:pt>
                <c:pt idx="2451">
                  <c:v>0.1340873</c:v>
                </c:pt>
                <c:pt idx="2452">
                  <c:v>0.2244833</c:v>
                </c:pt>
                <c:pt idx="2454">
                  <c:v>0.1310741</c:v>
                </c:pt>
                <c:pt idx="2455">
                  <c:v>0.2154437</c:v>
                </c:pt>
                <c:pt idx="2457">
                  <c:v>0.1371005</c:v>
                </c:pt>
                <c:pt idx="2458">
                  <c:v>0.2154437</c:v>
                </c:pt>
                <c:pt idx="2460">
                  <c:v>0.1521665</c:v>
                </c:pt>
                <c:pt idx="2461">
                  <c:v>0.1581929</c:v>
                </c:pt>
                <c:pt idx="2463">
                  <c:v>0.1732589</c:v>
                </c:pt>
                <c:pt idx="2464">
                  <c:v>0.2244833</c:v>
                </c:pt>
                <c:pt idx="2466">
                  <c:v>0.1822985</c:v>
                </c:pt>
                <c:pt idx="2467">
                  <c:v>0.2274965</c:v>
                </c:pt>
                <c:pt idx="2469">
                  <c:v>0.1913381</c:v>
                </c:pt>
                <c:pt idx="2470">
                  <c:v>0.2244833</c:v>
                </c:pt>
                <c:pt idx="2472">
                  <c:v>0.1973645</c:v>
                </c:pt>
                <c:pt idx="2473">
                  <c:v>0.2064041</c:v>
                </c:pt>
                <c:pt idx="2475">
                  <c:v>0.2033909</c:v>
                </c:pt>
                <c:pt idx="2476">
                  <c:v>0.2244833</c:v>
                </c:pt>
                <c:pt idx="2478">
                  <c:v>0.2124305</c:v>
                </c:pt>
                <c:pt idx="2479">
                  <c:v>0.2214701</c:v>
                </c:pt>
                <c:pt idx="2481">
                  <c:v>0.2154437</c:v>
                </c:pt>
                <c:pt idx="2482">
                  <c:v>0.2184569</c:v>
                </c:pt>
                <c:pt idx="2484">
                  <c:v>-1.2489706</c:v>
                </c:pt>
                <c:pt idx="2485">
                  <c:v>-1.239931</c:v>
                </c:pt>
                <c:pt idx="2487">
                  <c:v>-1.2610234</c:v>
                </c:pt>
                <c:pt idx="2488">
                  <c:v>-1.2339046</c:v>
                </c:pt>
                <c:pt idx="2490">
                  <c:v>-1.2791026</c:v>
                </c:pt>
                <c:pt idx="2491">
                  <c:v>-1.2459574</c:v>
                </c:pt>
                <c:pt idx="2493">
                  <c:v>-1.1254295</c:v>
                </c:pt>
                <c:pt idx="2494">
                  <c:v>-1.0892711</c:v>
                </c:pt>
                <c:pt idx="2496">
                  <c:v>-1.1404955</c:v>
                </c:pt>
                <c:pt idx="2497">
                  <c:v>-1.1194031</c:v>
                </c:pt>
                <c:pt idx="2499">
                  <c:v>-1.2218518</c:v>
                </c:pt>
                <c:pt idx="2500">
                  <c:v>-1.2067858</c:v>
                </c:pt>
                <c:pt idx="2502">
                  <c:v>-1.1887067</c:v>
                </c:pt>
                <c:pt idx="2503">
                  <c:v>-1.1344691</c:v>
                </c:pt>
                <c:pt idx="2505">
                  <c:v>0.4474599</c:v>
                </c:pt>
                <c:pt idx="2506">
                  <c:v>0.4595127</c:v>
                </c:pt>
                <c:pt idx="2508">
                  <c:v>0.1581929</c:v>
                </c:pt>
                <c:pt idx="2509">
                  <c:v>0.2335229</c:v>
                </c:pt>
                <c:pt idx="2511">
                  <c:v>0.1672325</c:v>
                </c:pt>
                <c:pt idx="2512">
                  <c:v>0.1973645</c:v>
                </c:pt>
                <c:pt idx="2514">
                  <c:v>0.6222254</c:v>
                </c:pt>
                <c:pt idx="2515">
                  <c:v>0.6403046</c:v>
                </c:pt>
                <c:pt idx="2517">
                  <c:v>0.6282518</c:v>
                </c:pt>
                <c:pt idx="2518">
                  <c:v>0.6433178000000001</c:v>
                </c:pt>
                <c:pt idx="2520">
                  <c:v>0.0979289</c:v>
                </c:pt>
                <c:pt idx="2521">
                  <c:v>0.1129949</c:v>
                </c:pt>
                <c:pt idx="2523">
                  <c:v>0.1310741</c:v>
                </c:pt>
                <c:pt idx="2524">
                  <c:v>0.1461401</c:v>
                </c:pt>
                <c:pt idx="2526">
                  <c:v>0.0979289</c:v>
                </c:pt>
                <c:pt idx="2527">
                  <c:v>0.1190213</c:v>
                </c:pt>
                <c:pt idx="2529">
                  <c:v>-1.0531127</c:v>
                </c:pt>
                <c:pt idx="2530">
                  <c:v>-1.0049016</c:v>
                </c:pt>
                <c:pt idx="2532">
                  <c:v>-1.0470863</c:v>
                </c:pt>
                <c:pt idx="2533">
                  <c:v>-1.0229808</c:v>
                </c:pt>
                <c:pt idx="2535">
                  <c:v>0.0467046</c:v>
                </c:pt>
                <c:pt idx="2536">
                  <c:v>0.0798498</c:v>
                </c:pt>
                <c:pt idx="2538">
                  <c:v>0.0286254</c:v>
                </c:pt>
                <c:pt idx="2539">
                  <c:v>0.1009421</c:v>
                </c:pt>
                <c:pt idx="2541">
                  <c:v>0.0105462</c:v>
                </c:pt>
                <c:pt idx="2542">
                  <c:v>0.1190213</c:v>
                </c:pt>
                <c:pt idx="2544">
                  <c:v>-0.0105462</c:v>
                </c:pt>
                <c:pt idx="2545">
                  <c:v>0.1431269</c:v>
                </c:pt>
                <c:pt idx="2547">
                  <c:v>-0.0316386</c:v>
                </c:pt>
                <c:pt idx="2548">
                  <c:v>0.1672325</c:v>
                </c:pt>
                <c:pt idx="2550">
                  <c:v>-0.052731</c:v>
                </c:pt>
                <c:pt idx="2551">
                  <c:v>0.1612061</c:v>
                </c:pt>
                <c:pt idx="2553">
                  <c:v>-0.0738234</c:v>
                </c:pt>
                <c:pt idx="2554">
                  <c:v>0.1401137</c:v>
                </c:pt>
                <c:pt idx="2556">
                  <c:v>-0.09491570000000001</c:v>
                </c:pt>
                <c:pt idx="2557">
                  <c:v>0.1310741</c:v>
                </c:pt>
                <c:pt idx="2559">
                  <c:v>-0.1129949</c:v>
                </c:pt>
                <c:pt idx="2560">
                  <c:v>0.1371005</c:v>
                </c:pt>
                <c:pt idx="2562">
                  <c:v>-0.1220345</c:v>
                </c:pt>
                <c:pt idx="2563">
                  <c:v>0.1371005</c:v>
                </c:pt>
                <c:pt idx="2565">
                  <c:v>-0.1190213</c:v>
                </c:pt>
                <c:pt idx="2566">
                  <c:v>0.1371005</c:v>
                </c:pt>
                <c:pt idx="2568">
                  <c:v>-0.0768366</c:v>
                </c:pt>
                <c:pt idx="2569">
                  <c:v>0.1340873</c:v>
                </c:pt>
                <c:pt idx="2571">
                  <c:v>-0.0497178</c:v>
                </c:pt>
                <c:pt idx="2572">
                  <c:v>0.1280609</c:v>
                </c:pt>
                <c:pt idx="2574">
                  <c:v>-0.037665</c:v>
                </c:pt>
                <c:pt idx="2575">
                  <c:v>0.1250477</c:v>
                </c:pt>
                <c:pt idx="2577">
                  <c:v>-0.0165726</c:v>
                </c:pt>
                <c:pt idx="2578">
                  <c:v>0.1129949</c:v>
                </c:pt>
                <c:pt idx="2580">
                  <c:v>-0.022599</c:v>
                </c:pt>
                <c:pt idx="2581">
                  <c:v>0.1039553</c:v>
                </c:pt>
                <c:pt idx="2583">
                  <c:v>-0.0256122</c:v>
                </c:pt>
                <c:pt idx="2584">
                  <c:v>0.1099817</c:v>
                </c:pt>
                <c:pt idx="2586">
                  <c:v>-0.007533</c:v>
                </c:pt>
                <c:pt idx="2587">
                  <c:v>0.1129949</c:v>
                </c:pt>
                <c:pt idx="2589">
                  <c:v>0.0497178</c:v>
                </c:pt>
                <c:pt idx="2590">
                  <c:v>0.067797</c:v>
                </c:pt>
                <c:pt idx="2592">
                  <c:v>0.0768366</c:v>
                </c:pt>
                <c:pt idx="2593">
                  <c:v>0.1129949</c:v>
                </c:pt>
                <c:pt idx="2595">
                  <c:v>-1.1917199</c:v>
                </c:pt>
                <c:pt idx="2596">
                  <c:v>-1.1856935</c:v>
                </c:pt>
                <c:pt idx="2598">
                  <c:v>-1.2037726</c:v>
                </c:pt>
                <c:pt idx="2599">
                  <c:v>-1.1796671</c:v>
                </c:pt>
                <c:pt idx="2601">
                  <c:v>-1.2007594</c:v>
                </c:pt>
                <c:pt idx="2602">
                  <c:v>-1.1676143</c:v>
                </c:pt>
                <c:pt idx="2604">
                  <c:v>-1.2128122</c:v>
                </c:pt>
                <c:pt idx="2605">
                  <c:v>-1.1435087</c:v>
                </c:pt>
                <c:pt idx="2607">
                  <c:v>-1.2158254</c:v>
                </c:pt>
                <c:pt idx="2608">
                  <c:v>-1.1344691</c:v>
                </c:pt>
                <c:pt idx="2610">
                  <c:v>-1.2067858</c:v>
                </c:pt>
                <c:pt idx="2611">
                  <c:v>-1.1344691</c:v>
                </c:pt>
                <c:pt idx="2613">
                  <c:v>-1.2037726</c:v>
                </c:pt>
                <c:pt idx="2614">
                  <c:v>-1.1676143</c:v>
                </c:pt>
                <c:pt idx="2616">
                  <c:v>0.281734</c:v>
                </c:pt>
                <c:pt idx="2617">
                  <c:v>0.3178924</c:v>
                </c:pt>
                <c:pt idx="2619">
                  <c:v>0.2757076</c:v>
                </c:pt>
                <c:pt idx="2620">
                  <c:v>0.3178924</c:v>
                </c:pt>
                <c:pt idx="2622">
                  <c:v>0.3630904</c:v>
                </c:pt>
                <c:pt idx="2623">
                  <c:v>0.5288163</c:v>
                </c:pt>
                <c:pt idx="2625">
                  <c:v>0.3630904</c:v>
                </c:pt>
                <c:pt idx="2626">
                  <c:v>0.5107371000000001</c:v>
                </c:pt>
                <c:pt idx="2628">
                  <c:v>0.3600772</c:v>
                </c:pt>
                <c:pt idx="2629">
                  <c:v>0.5077239</c:v>
                </c:pt>
                <c:pt idx="2631">
                  <c:v>0.3600772</c:v>
                </c:pt>
                <c:pt idx="2632">
                  <c:v>0.4956711</c:v>
                </c:pt>
                <c:pt idx="2634">
                  <c:v>0.3600772</c:v>
                </c:pt>
                <c:pt idx="2635">
                  <c:v>0.4866315</c:v>
                </c:pt>
                <c:pt idx="2637">
                  <c:v>0.357064</c:v>
                </c:pt>
                <c:pt idx="2638">
                  <c:v>0.4775919</c:v>
                </c:pt>
                <c:pt idx="2640">
                  <c:v>0.357064</c:v>
                </c:pt>
                <c:pt idx="2641">
                  <c:v>0.4685523</c:v>
                </c:pt>
                <c:pt idx="2643">
                  <c:v>0.4775919</c:v>
                </c:pt>
                <c:pt idx="2644">
                  <c:v>0.4836183</c:v>
                </c:pt>
                <c:pt idx="2646">
                  <c:v>0.3540508</c:v>
                </c:pt>
                <c:pt idx="2647">
                  <c:v>0.4595127</c:v>
                </c:pt>
                <c:pt idx="2649">
                  <c:v>0.4655391</c:v>
                </c:pt>
                <c:pt idx="2650">
                  <c:v>0.4866315</c:v>
                </c:pt>
                <c:pt idx="2652">
                  <c:v>0.3510376</c:v>
                </c:pt>
                <c:pt idx="2653">
                  <c:v>0.4866315</c:v>
                </c:pt>
                <c:pt idx="2655">
                  <c:v>0.3510376</c:v>
                </c:pt>
                <c:pt idx="2656">
                  <c:v>0.4022619</c:v>
                </c:pt>
                <c:pt idx="2658">
                  <c:v>0.4082883</c:v>
                </c:pt>
                <c:pt idx="2659">
                  <c:v>0.4806051</c:v>
                </c:pt>
                <c:pt idx="2661">
                  <c:v>-0.2455756</c:v>
                </c:pt>
                <c:pt idx="2662">
                  <c:v>-0.1883249</c:v>
                </c:pt>
                <c:pt idx="2664">
                  <c:v>-0.2033909</c:v>
                </c:pt>
                <c:pt idx="2665">
                  <c:v>-0.1913381</c:v>
                </c:pt>
                <c:pt idx="2667">
                  <c:v>-0.2003777</c:v>
                </c:pt>
                <c:pt idx="2668">
                  <c:v>-0.1883249</c:v>
                </c:pt>
                <c:pt idx="2670">
                  <c:v>-0.1883249</c:v>
                </c:pt>
                <c:pt idx="2671">
                  <c:v>-0.1732589</c:v>
                </c:pt>
                <c:pt idx="2673">
                  <c:v>-0.1762721</c:v>
                </c:pt>
                <c:pt idx="2674">
                  <c:v>-0.1732589</c:v>
                </c:pt>
                <c:pt idx="2676">
                  <c:v>-0.1672325</c:v>
                </c:pt>
                <c:pt idx="2677">
                  <c:v>-0.1250477</c:v>
                </c:pt>
                <c:pt idx="2679">
                  <c:v>-0.1340873</c:v>
                </c:pt>
                <c:pt idx="2680">
                  <c:v>-0.1250477</c:v>
                </c:pt>
                <c:pt idx="2682">
                  <c:v>0.6222254</c:v>
                </c:pt>
                <c:pt idx="2683">
                  <c:v>0.6282518</c:v>
                </c:pt>
                <c:pt idx="2685">
                  <c:v>0.6071594</c:v>
                </c:pt>
                <c:pt idx="2686">
                  <c:v>0.6131858</c:v>
                </c:pt>
                <c:pt idx="2688">
                  <c:v>0.5408691</c:v>
                </c:pt>
                <c:pt idx="2689">
                  <c:v>0.5981198</c:v>
                </c:pt>
                <c:pt idx="2691">
                  <c:v>0.5408691</c:v>
                </c:pt>
                <c:pt idx="2692">
                  <c:v>0.5770274</c:v>
                </c:pt>
                <c:pt idx="2694">
                  <c:v>0.5438823</c:v>
                </c:pt>
                <c:pt idx="2695">
                  <c:v>0.5740142</c:v>
                </c:pt>
                <c:pt idx="2697">
                  <c:v>0.5619614000000001</c:v>
                </c:pt>
                <c:pt idx="2698">
                  <c:v>0.5649746</c:v>
                </c:pt>
                <c:pt idx="2700">
                  <c:v>0.5619614000000001</c:v>
                </c:pt>
                <c:pt idx="2701">
                  <c:v>0.6101726</c:v>
                </c:pt>
                <c:pt idx="2703">
                  <c:v>0.6161990000000001</c:v>
                </c:pt>
                <c:pt idx="2704">
                  <c:v>0.631265</c:v>
                </c:pt>
                <c:pt idx="2706">
                  <c:v>0.5378559000000001</c:v>
                </c:pt>
                <c:pt idx="2707">
                  <c:v>0.6734498</c:v>
                </c:pt>
                <c:pt idx="2709">
                  <c:v>0.5258031</c:v>
                </c:pt>
                <c:pt idx="2710">
                  <c:v>0.6855026</c:v>
                </c:pt>
                <c:pt idx="2712">
                  <c:v>0.5137503</c:v>
                </c:pt>
                <c:pt idx="2713">
                  <c:v>0.6975554</c:v>
                </c:pt>
                <c:pt idx="2715">
                  <c:v>0.4956711</c:v>
                </c:pt>
                <c:pt idx="2716">
                  <c:v>0.7096082</c:v>
                </c:pt>
                <c:pt idx="2718">
                  <c:v>0.5107371000000001</c:v>
                </c:pt>
                <c:pt idx="2719">
                  <c:v>0.6734498</c:v>
                </c:pt>
                <c:pt idx="2721">
                  <c:v>0.5077239</c:v>
                </c:pt>
                <c:pt idx="2722">
                  <c:v>0.6433178000000001</c:v>
                </c:pt>
                <c:pt idx="2724">
                  <c:v>0.5107371000000001</c:v>
                </c:pt>
                <c:pt idx="2725">
                  <c:v>0.6342782</c:v>
                </c:pt>
                <c:pt idx="2727">
                  <c:v>0.5197767</c:v>
                </c:pt>
                <c:pt idx="2728">
                  <c:v>0.6192122</c:v>
                </c:pt>
                <c:pt idx="2730">
                  <c:v>0.5288163</c:v>
                </c:pt>
                <c:pt idx="2731">
                  <c:v>0.6252386</c:v>
                </c:pt>
                <c:pt idx="2733">
                  <c:v>0.5378559000000001</c:v>
                </c:pt>
                <c:pt idx="2734">
                  <c:v>0.6192122</c:v>
                </c:pt>
                <c:pt idx="2736">
                  <c:v>0.5408691</c:v>
                </c:pt>
                <c:pt idx="2737">
                  <c:v>0.6041462</c:v>
                </c:pt>
                <c:pt idx="2739">
                  <c:v>2.6410682</c:v>
                </c:pt>
                <c:pt idx="2740">
                  <c:v>2.6531209</c:v>
                </c:pt>
                <c:pt idx="2742">
                  <c:v>-0.7367269</c:v>
                </c:pt>
                <c:pt idx="2743">
                  <c:v>-0.7307005</c:v>
                </c:pt>
                <c:pt idx="2745">
                  <c:v>-0.7216609</c:v>
                </c:pt>
                <c:pt idx="2746">
                  <c:v>-0.7126214</c:v>
                </c:pt>
                <c:pt idx="2748">
                  <c:v>0.1521665</c:v>
                </c:pt>
                <c:pt idx="2749">
                  <c:v>0.1732589</c:v>
                </c:pt>
                <c:pt idx="2751">
                  <c:v>0.1431269</c:v>
                </c:pt>
                <c:pt idx="2752">
                  <c:v>0.2124305</c:v>
                </c:pt>
                <c:pt idx="2754">
                  <c:v>0.1340873</c:v>
                </c:pt>
                <c:pt idx="2755">
                  <c:v>0.2154437</c:v>
                </c:pt>
                <c:pt idx="2757">
                  <c:v>0.1371005</c:v>
                </c:pt>
                <c:pt idx="2758">
                  <c:v>0.2094173</c:v>
                </c:pt>
                <c:pt idx="2760">
                  <c:v>0.1431269</c:v>
                </c:pt>
                <c:pt idx="2761">
                  <c:v>0.2094173</c:v>
                </c:pt>
                <c:pt idx="2763">
                  <c:v>0.1702457</c:v>
                </c:pt>
                <c:pt idx="2764">
                  <c:v>0.1973645</c:v>
                </c:pt>
                <c:pt idx="2766">
                  <c:v>0.5499087</c:v>
                </c:pt>
                <c:pt idx="2767">
                  <c:v>0.6071594</c:v>
                </c:pt>
                <c:pt idx="2769">
                  <c:v>0.5348427</c:v>
                </c:pt>
                <c:pt idx="2770">
                  <c:v>0.5619614000000001</c:v>
                </c:pt>
                <c:pt idx="2772">
                  <c:v>-0.0406782</c:v>
                </c:pt>
                <c:pt idx="2773">
                  <c:v>-0.0165726</c:v>
                </c:pt>
                <c:pt idx="2775">
                  <c:v>-0.0436914</c:v>
                </c:pt>
                <c:pt idx="2776">
                  <c:v>0.0135594</c:v>
                </c:pt>
                <c:pt idx="2778">
                  <c:v>-0.0436914</c:v>
                </c:pt>
                <c:pt idx="2779">
                  <c:v>0.007533</c:v>
                </c:pt>
                <c:pt idx="2781">
                  <c:v>-0.0406782</c:v>
                </c:pt>
                <c:pt idx="2782">
                  <c:v>0.007533</c:v>
                </c:pt>
                <c:pt idx="2784">
                  <c:v>-0.037665</c:v>
                </c:pt>
                <c:pt idx="2785">
                  <c:v>0.0045198</c:v>
                </c:pt>
                <c:pt idx="2787">
                  <c:v>-0.0406782</c:v>
                </c:pt>
                <c:pt idx="2788">
                  <c:v>0.0045198</c:v>
                </c:pt>
                <c:pt idx="2790">
                  <c:v>-0.0436914</c:v>
                </c:pt>
                <c:pt idx="2791">
                  <c:v>0.0015066</c:v>
                </c:pt>
                <c:pt idx="2793">
                  <c:v>-0.5167635</c:v>
                </c:pt>
                <c:pt idx="2794">
                  <c:v>-0.4866315</c:v>
                </c:pt>
                <c:pt idx="2796">
                  <c:v>-0.5499087</c:v>
                </c:pt>
                <c:pt idx="2797">
                  <c:v>-0.4715655</c:v>
                </c:pt>
                <c:pt idx="2799">
                  <c:v>-0.5619614000000001</c:v>
                </c:pt>
                <c:pt idx="2800">
                  <c:v>-0.4504731</c:v>
                </c:pt>
                <c:pt idx="2802">
                  <c:v>-0.5619614000000001</c:v>
                </c:pt>
                <c:pt idx="2803">
                  <c:v>-0.4384203</c:v>
                </c:pt>
                <c:pt idx="2805">
                  <c:v>-0.5649746</c:v>
                </c:pt>
                <c:pt idx="2806">
                  <c:v>-0.3691168</c:v>
                </c:pt>
                <c:pt idx="2808">
                  <c:v>-0.5529219</c:v>
                </c:pt>
                <c:pt idx="2809">
                  <c:v>-0.3178924</c:v>
                </c:pt>
                <c:pt idx="2811">
                  <c:v>-0.5589483</c:v>
                </c:pt>
                <c:pt idx="2812">
                  <c:v>-0.2395493</c:v>
                </c:pt>
                <c:pt idx="2814">
                  <c:v>-0.5589483</c:v>
                </c:pt>
                <c:pt idx="2815">
                  <c:v>-0.2274965</c:v>
                </c:pt>
                <c:pt idx="2817">
                  <c:v>-0.5499087</c:v>
                </c:pt>
                <c:pt idx="2818">
                  <c:v>-0.2033909</c:v>
                </c:pt>
                <c:pt idx="2820">
                  <c:v>-0.5770274</c:v>
                </c:pt>
                <c:pt idx="2821">
                  <c:v>-0.1913381</c:v>
                </c:pt>
                <c:pt idx="2823">
                  <c:v>-0.6855026</c:v>
                </c:pt>
                <c:pt idx="2824">
                  <c:v>-0.1853117</c:v>
                </c:pt>
                <c:pt idx="2826">
                  <c:v>-0.571001</c:v>
                </c:pt>
                <c:pt idx="2827">
                  <c:v>-0.2064041</c:v>
                </c:pt>
                <c:pt idx="2829">
                  <c:v>-0.1853117</c:v>
                </c:pt>
                <c:pt idx="2830">
                  <c:v>-0.1160081</c:v>
                </c:pt>
                <c:pt idx="2832">
                  <c:v>-0.2485888</c:v>
                </c:pt>
                <c:pt idx="2833">
                  <c:v>-0.2365361</c:v>
                </c:pt>
                <c:pt idx="2835">
                  <c:v>-0.1401137</c:v>
                </c:pt>
                <c:pt idx="2836">
                  <c:v>-0.1250477</c:v>
                </c:pt>
                <c:pt idx="2838">
                  <c:v>-0.1551797</c:v>
                </c:pt>
                <c:pt idx="2839">
                  <c:v>-0.1190213</c:v>
                </c:pt>
                <c:pt idx="2841">
                  <c:v>-0.2033909</c:v>
                </c:pt>
                <c:pt idx="2842">
                  <c:v>-0.1913381</c:v>
                </c:pt>
                <c:pt idx="2844">
                  <c:v>-0.1581929</c:v>
                </c:pt>
                <c:pt idx="2845">
                  <c:v>-0.1250477</c:v>
                </c:pt>
                <c:pt idx="2847">
                  <c:v>-0.2184569</c:v>
                </c:pt>
                <c:pt idx="2848">
                  <c:v>-0.1250477</c:v>
                </c:pt>
                <c:pt idx="2850">
                  <c:v>-0.2184569</c:v>
                </c:pt>
                <c:pt idx="2851">
                  <c:v>-0.1250477</c:v>
                </c:pt>
                <c:pt idx="2853">
                  <c:v>-0.2033909</c:v>
                </c:pt>
                <c:pt idx="2854">
                  <c:v>-0.1732589</c:v>
                </c:pt>
                <c:pt idx="2856">
                  <c:v>0.1431269</c:v>
                </c:pt>
                <c:pt idx="2857">
                  <c:v>0.1672325</c:v>
                </c:pt>
                <c:pt idx="2859">
                  <c:v>0.2968</c:v>
                </c:pt>
                <c:pt idx="2860">
                  <c:v>0.311866</c:v>
                </c:pt>
                <c:pt idx="2862">
                  <c:v>0.2877604</c:v>
                </c:pt>
                <c:pt idx="2863">
                  <c:v>0.311866</c:v>
                </c:pt>
                <c:pt idx="2865">
                  <c:v>0.3178924</c:v>
                </c:pt>
                <c:pt idx="2866">
                  <c:v>0.3239188</c:v>
                </c:pt>
                <c:pt idx="2868">
                  <c:v>0.2787208</c:v>
                </c:pt>
                <c:pt idx="2869">
                  <c:v>0.3088528</c:v>
                </c:pt>
                <c:pt idx="2871">
                  <c:v>0.2726944</c:v>
                </c:pt>
                <c:pt idx="2872">
                  <c:v>0.3028264</c:v>
                </c:pt>
                <c:pt idx="2874">
                  <c:v>0.2847472</c:v>
                </c:pt>
                <c:pt idx="2875">
                  <c:v>0.3239188</c:v>
                </c:pt>
                <c:pt idx="2877">
                  <c:v>0.3359716</c:v>
                </c:pt>
                <c:pt idx="2878">
                  <c:v>0.3450112</c:v>
                </c:pt>
                <c:pt idx="2880">
                  <c:v>-1.3574458</c:v>
                </c:pt>
                <c:pt idx="2881">
                  <c:v>-1.3333402</c:v>
                </c:pt>
                <c:pt idx="2883">
                  <c:v>-1.360459</c:v>
                </c:pt>
                <c:pt idx="2884">
                  <c:v>-1.3212874</c:v>
                </c:pt>
                <c:pt idx="2886">
                  <c:v>-1.3544326</c:v>
                </c:pt>
                <c:pt idx="2887">
                  <c:v>-1.3182742</c:v>
                </c:pt>
                <c:pt idx="2889">
                  <c:v>-1.3363534</c:v>
                </c:pt>
                <c:pt idx="2890">
                  <c:v>-1.315261</c:v>
                </c:pt>
                <c:pt idx="2892">
                  <c:v>-1.3363534</c:v>
                </c:pt>
                <c:pt idx="2893">
                  <c:v>-1.3122478</c:v>
                </c:pt>
                <c:pt idx="2895">
                  <c:v>-0.2305097</c:v>
                </c:pt>
                <c:pt idx="2896">
                  <c:v>-0.2214701</c:v>
                </c:pt>
                <c:pt idx="2898">
                  <c:v>-0.2455756</c:v>
                </c:pt>
                <c:pt idx="2899">
                  <c:v>-0.2064041</c:v>
                </c:pt>
                <c:pt idx="2901">
                  <c:v>-0.8904</c:v>
                </c:pt>
                <c:pt idx="2902">
                  <c:v>-0.8753341</c:v>
                </c:pt>
                <c:pt idx="2904">
                  <c:v>-0.8964264</c:v>
                </c:pt>
                <c:pt idx="2905">
                  <c:v>-0.8572549</c:v>
                </c:pt>
                <c:pt idx="2907">
                  <c:v>-0.8994396</c:v>
                </c:pt>
                <c:pt idx="2908">
                  <c:v>-0.8632813</c:v>
                </c:pt>
                <c:pt idx="2910">
                  <c:v>-0.8934132</c:v>
                </c:pt>
                <c:pt idx="2911">
                  <c:v>-0.8723209</c:v>
                </c:pt>
                <c:pt idx="2913">
                  <c:v>-0.8994396</c:v>
                </c:pt>
                <c:pt idx="2914">
                  <c:v>-0.8602681</c:v>
                </c:pt>
                <c:pt idx="2916">
                  <c:v>-0.920532</c:v>
                </c:pt>
                <c:pt idx="2917">
                  <c:v>-0.8602681</c:v>
                </c:pt>
                <c:pt idx="2919">
                  <c:v>-0.905466</c:v>
                </c:pt>
                <c:pt idx="2920">
                  <c:v>-0.8783473000000001</c:v>
                </c:pt>
                <c:pt idx="2922">
                  <c:v>-0.905466</c:v>
                </c:pt>
                <c:pt idx="2923">
                  <c:v>-0.8843736</c:v>
                </c:pt>
                <c:pt idx="2925">
                  <c:v>-1.2971818</c:v>
                </c:pt>
                <c:pt idx="2926">
                  <c:v>-1.2911554</c:v>
                </c:pt>
                <c:pt idx="2928">
                  <c:v>-1.315261</c:v>
                </c:pt>
                <c:pt idx="2929">
                  <c:v>-1.270063</c:v>
                </c:pt>
                <c:pt idx="2931">
                  <c:v>-1.3182742</c:v>
                </c:pt>
                <c:pt idx="2932">
                  <c:v>-1.2369178</c:v>
                </c:pt>
                <c:pt idx="2934">
                  <c:v>-1.270063</c:v>
                </c:pt>
                <c:pt idx="2935">
                  <c:v>-1.2640366</c:v>
                </c:pt>
                <c:pt idx="2937">
                  <c:v>-1.254997</c:v>
                </c:pt>
                <c:pt idx="2938">
                  <c:v>-1.2519838</c:v>
                </c:pt>
                <c:pt idx="2940">
                  <c:v>0.2274965</c:v>
                </c:pt>
                <c:pt idx="2941">
                  <c:v>0.2305097</c:v>
                </c:pt>
                <c:pt idx="2943">
                  <c:v>0.2003777</c:v>
                </c:pt>
                <c:pt idx="2944">
                  <c:v>0.2124305</c:v>
                </c:pt>
                <c:pt idx="2946">
                  <c:v>0.1762721</c:v>
                </c:pt>
                <c:pt idx="2947">
                  <c:v>0.1822985</c:v>
                </c:pt>
                <c:pt idx="2949">
                  <c:v>0.1913381</c:v>
                </c:pt>
                <c:pt idx="2950">
                  <c:v>0.2033909</c:v>
                </c:pt>
                <c:pt idx="2952">
                  <c:v>0.2274965</c:v>
                </c:pt>
                <c:pt idx="2953">
                  <c:v>0.2455756</c:v>
                </c:pt>
                <c:pt idx="2955">
                  <c:v>0.2033909</c:v>
                </c:pt>
                <c:pt idx="2956">
                  <c:v>0.2184569</c:v>
                </c:pt>
                <c:pt idx="2958">
                  <c:v>-1.0591391</c:v>
                </c:pt>
                <c:pt idx="2959">
                  <c:v>-1.0561259</c:v>
                </c:pt>
                <c:pt idx="2961">
                  <c:v>-1.0681787</c:v>
                </c:pt>
                <c:pt idx="2962">
                  <c:v>-1.0500995</c:v>
                </c:pt>
                <c:pt idx="2964">
                  <c:v>0.2214701</c:v>
                </c:pt>
                <c:pt idx="2965">
                  <c:v>0.2606416</c:v>
                </c:pt>
                <c:pt idx="2967">
                  <c:v>0.2094173</c:v>
                </c:pt>
                <c:pt idx="2968">
                  <c:v>0.2757076</c:v>
                </c:pt>
                <c:pt idx="2970">
                  <c:v>0.2576284</c:v>
                </c:pt>
                <c:pt idx="2971">
                  <c:v>0.266668</c:v>
                </c:pt>
                <c:pt idx="2973">
                  <c:v>1.7913463</c:v>
                </c:pt>
                <c:pt idx="2974">
                  <c:v>1.8003859</c:v>
                </c:pt>
                <c:pt idx="2976">
                  <c:v>1.8455838</c:v>
                </c:pt>
                <c:pt idx="2977">
                  <c:v>1.8576366</c:v>
                </c:pt>
                <c:pt idx="2979">
                  <c:v>1.8576366</c:v>
                </c:pt>
                <c:pt idx="2980">
                  <c:v>1.8666762</c:v>
                </c:pt>
                <c:pt idx="2982">
                  <c:v>1.6708184</c:v>
                </c:pt>
                <c:pt idx="2983">
                  <c:v>1.7280691</c:v>
                </c:pt>
                <c:pt idx="2985">
                  <c:v>1.7642275</c:v>
                </c:pt>
                <c:pt idx="2986">
                  <c:v>1.7672407</c:v>
                </c:pt>
                <c:pt idx="2988">
                  <c:v>1.8033991</c:v>
                </c:pt>
                <c:pt idx="2989">
                  <c:v>1.8064123</c:v>
                </c:pt>
                <c:pt idx="2991">
                  <c:v>1.8335311</c:v>
                </c:pt>
                <c:pt idx="2992">
                  <c:v>1.8365443</c:v>
                </c:pt>
                <c:pt idx="2994">
                  <c:v>2.0625341</c:v>
                </c:pt>
                <c:pt idx="2995">
                  <c:v>2.0776001</c:v>
                </c:pt>
                <c:pt idx="2997">
                  <c:v>2.0986925</c:v>
                </c:pt>
                <c:pt idx="2998">
                  <c:v>2.1077321</c:v>
                </c:pt>
                <c:pt idx="3000">
                  <c:v>1.5985016</c:v>
                </c:pt>
                <c:pt idx="3001">
                  <c:v>1.6888975</c:v>
                </c:pt>
                <c:pt idx="3003">
                  <c:v>2.0745869</c:v>
                </c:pt>
                <c:pt idx="3004">
                  <c:v>2.1107453</c:v>
                </c:pt>
                <c:pt idx="3006">
                  <c:v>1.5834356</c:v>
                </c:pt>
                <c:pt idx="3007">
                  <c:v>1.6256204</c:v>
                </c:pt>
                <c:pt idx="3009">
                  <c:v>2.0113097</c:v>
                </c:pt>
                <c:pt idx="3010">
                  <c:v>2.0143229</c:v>
                </c:pt>
                <c:pt idx="3012">
                  <c:v>2.0776001</c:v>
                </c:pt>
                <c:pt idx="3013">
                  <c:v>2.1107453</c:v>
                </c:pt>
                <c:pt idx="3015">
                  <c:v>1.5683696</c:v>
                </c:pt>
                <c:pt idx="3016">
                  <c:v>1.5864488</c:v>
                </c:pt>
                <c:pt idx="3018">
                  <c:v>1.7973727</c:v>
                </c:pt>
                <c:pt idx="3019">
                  <c:v>1.8003859</c:v>
                </c:pt>
                <c:pt idx="3021">
                  <c:v>2.0715737</c:v>
                </c:pt>
                <c:pt idx="3022">
                  <c:v>2.1137585</c:v>
                </c:pt>
                <c:pt idx="3024">
                  <c:v>1.5533036</c:v>
                </c:pt>
                <c:pt idx="3025">
                  <c:v>1.5864488</c:v>
                </c:pt>
                <c:pt idx="3027">
                  <c:v>1.7973727</c:v>
                </c:pt>
                <c:pt idx="3028">
                  <c:v>1.8064123</c:v>
                </c:pt>
                <c:pt idx="3030">
                  <c:v>1.8275047</c:v>
                </c:pt>
                <c:pt idx="3031">
                  <c:v>1.8305179</c:v>
                </c:pt>
                <c:pt idx="3033">
                  <c:v>1.8425706</c:v>
                </c:pt>
                <c:pt idx="3034">
                  <c:v>1.848597</c:v>
                </c:pt>
                <c:pt idx="3036">
                  <c:v>2.0504813</c:v>
                </c:pt>
                <c:pt idx="3037">
                  <c:v>2.1137585</c:v>
                </c:pt>
                <c:pt idx="3039">
                  <c:v>1.5382376</c:v>
                </c:pt>
                <c:pt idx="3040">
                  <c:v>1.589462</c:v>
                </c:pt>
                <c:pt idx="3042">
                  <c:v>1.7250559</c:v>
                </c:pt>
                <c:pt idx="3043">
                  <c:v>1.7340955</c:v>
                </c:pt>
                <c:pt idx="3045">
                  <c:v>1.7973727</c:v>
                </c:pt>
                <c:pt idx="3046">
                  <c:v>1.8064123</c:v>
                </c:pt>
                <c:pt idx="3048">
                  <c:v>1.8214783</c:v>
                </c:pt>
                <c:pt idx="3049">
                  <c:v>1.8395575</c:v>
                </c:pt>
                <c:pt idx="3051">
                  <c:v>1.9962438</c:v>
                </c:pt>
                <c:pt idx="3052">
                  <c:v>2.0022701</c:v>
                </c:pt>
                <c:pt idx="3054">
                  <c:v>2.0173361</c:v>
                </c:pt>
                <c:pt idx="3055">
                  <c:v>2.1167717</c:v>
                </c:pt>
                <c:pt idx="3057">
                  <c:v>1.5261848</c:v>
                </c:pt>
                <c:pt idx="3058">
                  <c:v>1.5924752</c:v>
                </c:pt>
                <c:pt idx="3060">
                  <c:v>1.6587656</c:v>
                </c:pt>
                <c:pt idx="3061">
                  <c:v>1.7491615</c:v>
                </c:pt>
                <c:pt idx="3063">
                  <c:v>1.7883331</c:v>
                </c:pt>
                <c:pt idx="3064">
                  <c:v>1.8064123</c:v>
                </c:pt>
                <c:pt idx="3066">
                  <c:v>1.8184651</c:v>
                </c:pt>
                <c:pt idx="3067">
                  <c:v>1.8365443</c:v>
                </c:pt>
                <c:pt idx="3069">
                  <c:v>1.9269402</c:v>
                </c:pt>
                <c:pt idx="3070">
                  <c:v>1.9510458</c:v>
                </c:pt>
                <c:pt idx="3072">
                  <c:v>1.9872042</c:v>
                </c:pt>
                <c:pt idx="3073">
                  <c:v>2.0233625</c:v>
                </c:pt>
                <c:pt idx="3075">
                  <c:v>2.0414417</c:v>
                </c:pt>
                <c:pt idx="3076">
                  <c:v>2.1167717</c:v>
                </c:pt>
                <c:pt idx="3078">
                  <c:v>1.5171453</c:v>
                </c:pt>
                <c:pt idx="3079">
                  <c:v>1.5713828</c:v>
                </c:pt>
                <c:pt idx="3081">
                  <c:v>1.6557524</c:v>
                </c:pt>
                <c:pt idx="3082">
                  <c:v>1.7491615</c:v>
                </c:pt>
                <c:pt idx="3084">
                  <c:v>1.7943595</c:v>
                </c:pt>
                <c:pt idx="3085">
                  <c:v>1.8275047</c:v>
                </c:pt>
                <c:pt idx="3087">
                  <c:v>1.9872042</c:v>
                </c:pt>
                <c:pt idx="3088">
                  <c:v>2.0173361</c:v>
                </c:pt>
                <c:pt idx="3090">
                  <c:v>2.0565077</c:v>
                </c:pt>
                <c:pt idx="3091">
                  <c:v>2.0896529</c:v>
                </c:pt>
                <c:pt idx="3093">
                  <c:v>1.5111189</c:v>
                </c:pt>
                <c:pt idx="3094">
                  <c:v>1.5683696</c:v>
                </c:pt>
                <c:pt idx="3096">
                  <c:v>1.6467128</c:v>
                </c:pt>
                <c:pt idx="3097">
                  <c:v>1.7582011</c:v>
                </c:pt>
                <c:pt idx="3099">
                  <c:v>1.7973727</c:v>
                </c:pt>
                <c:pt idx="3100">
                  <c:v>1.8124387</c:v>
                </c:pt>
                <c:pt idx="3102">
                  <c:v>1.8244915</c:v>
                </c:pt>
                <c:pt idx="3103">
                  <c:v>1.8425706</c:v>
                </c:pt>
                <c:pt idx="3105">
                  <c:v>1.9661118</c:v>
                </c:pt>
                <c:pt idx="3106">
                  <c:v>2.0143229</c:v>
                </c:pt>
                <c:pt idx="3108">
                  <c:v>1.5020793</c:v>
                </c:pt>
                <c:pt idx="3109">
                  <c:v>1.5563168</c:v>
                </c:pt>
                <c:pt idx="3111">
                  <c:v>1.6406864</c:v>
                </c:pt>
                <c:pt idx="3112">
                  <c:v>1.7642275</c:v>
                </c:pt>
                <c:pt idx="3114">
                  <c:v>1.8003859</c:v>
                </c:pt>
                <c:pt idx="3115">
                  <c:v>1.8033991</c:v>
                </c:pt>
                <c:pt idx="3117">
                  <c:v>1.9209138</c:v>
                </c:pt>
                <c:pt idx="3118">
                  <c:v>1.923927</c:v>
                </c:pt>
                <c:pt idx="3120">
                  <c:v>1.4930397</c:v>
                </c:pt>
                <c:pt idx="3121">
                  <c:v>1.5472772</c:v>
                </c:pt>
                <c:pt idx="3123">
                  <c:v>1.6406864</c:v>
                </c:pt>
                <c:pt idx="3124">
                  <c:v>1.7702539</c:v>
                </c:pt>
                <c:pt idx="3126">
                  <c:v>1.8064123</c:v>
                </c:pt>
                <c:pt idx="3127">
                  <c:v>1.8727026</c:v>
                </c:pt>
                <c:pt idx="3129">
                  <c:v>1.9179006</c:v>
                </c:pt>
                <c:pt idx="3130">
                  <c:v>1.9329666</c:v>
                </c:pt>
                <c:pt idx="3132">
                  <c:v>1.4870133</c:v>
                </c:pt>
                <c:pt idx="3133">
                  <c:v>1.5382376</c:v>
                </c:pt>
                <c:pt idx="3135">
                  <c:v>1.6436996</c:v>
                </c:pt>
                <c:pt idx="3136">
                  <c:v>1.649726</c:v>
                </c:pt>
                <c:pt idx="3138">
                  <c:v>1.7250559</c:v>
                </c:pt>
                <c:pt idx="3139">
                  <c:v>1.7762803</c:v>
                </c:pt>
                <c:pt idx="3141">
                  <c:v>1.9179006</c:v>
                </c:pt>
                <c:pt idx="3142">
                  <c:v>1.9329666</c:v>
                </c:pt>
                <c:pt idx="3144">
                  <c:v>1.4719473</c:v>
                </c:pt>
                <c:pt idx="3145">
                  <c:v>1.5081057</c:v>
                </c:pt>
                <c:pt idx="3147">
                  <c:v>1.7310823</c:v>
                </c:pt>
                <c:pt idx="3148">
                  <c:v>1.7702539</c:v>
                </c:pt>
                <c:pt idx="3150">
                  <c:v>1.4629077</c:v>
                </c:pt>
                <c:pt idx="3151">
                  <c:v>1.4930397</c:v>
                </c:pt>
                <c:pt idx="3153">
                  <c:v>1.7371087</c:v>
                </c:pt>
                <c:pt idx="3154">
                  <c:v>1.7612143</c:v>
                </c:pt>
                <c:pt idx="3156">
                  <c:v>1.4448285</c:v>
                </c:pt>
                <c:pt idx="3157">
                  <c:v>1.4779737</c:v>
                </c:pt>
                <c:pt idx="3159">
                  <c:v>1.7401219</c:v>
                </c:pt>
                <c:pt idx="3160">
                  <c:v>1.7642275</c:v>
                </c:pt>
                <c:pt idx="3162">
                  <c:v>1.4327757</c:v>
                </c:pt>
                <c:pt idx="3163">
                  <c:v>1.4629077</c:v>
                </c:pt>
                <c:pt idx="3165">
                  <c:v>0.4896447</c:v>
                </c:pt>
                <c:pt idx="3166">
                  <c:v>0.4926579</c:v>
                </c:pt>
                <c:pt idx="3168">
                  <c:v>0.4836183</c:v>
                </c:pt>
                <c:pt idx="3169">
                  <c:v>0.4926579</c:v>
                </c:pt>
                <c:pt idx="3171">
                  <c:v>0.4836183</c:v>
                </c:pt>
                <c:pt idx="3172">
                  <c:v>0.4866315</c:v>
                </c:pt>
                <c:pt idx="3174">
                  <c:v>0.4866315</c:v>
                </c:pt>
                <c:pt idx="3175">
                  <c:v>0.4956711</c:v>
                </c:pt>
                <c:pt idx="3177">
                  <c:v>0.6161990000000001</c:v>
                </c:pt>
                <c:pt idx="3178">
                  <c:v>0.661397</c:v>
                </c:pt>
                <c:pt idx="3180">
                  <c:v>0.5951066</c:v>
                </c:pt>
                <c:pt idx="3181">
                  <c:v>0.6704366</c:v>
                </c:pt>
                <c:pt idx="3183">
                  <c:v>0.5649746</c:v>
                </c:pt>
                <c:pt idx="3184">
                  <c:v>0.6644102</c:v>
                </c:pt>
                <c:pt idx="3186">
                  <c:v>0.5408691</c:v>
                </c:pt>
                <c:pt idx="3187">
                  <c:v>0.6433178000000001</c:v>
                </c:pt>
                <c:pt idx="3189">
                  <c:v>0.5499087</c:v>
                </c:pt>
                <c:pt idx="3190">
                  <c:v>0.6282518</c:v>
                </c:pt>
                <c:pt idx="3192">
                  <c:v>0.5649746</c:v>
                </c:pt>
                <c:pt idx="3193">
                  <c:v>0.6252386</c:v>
                </c:pt>
                <c:pt idx="3195">
                  <c:v>0.5679878</c:v>
                </c:pt>
                <c:pt idx="3196">
                  <c:v>0.6252386</c:v>
                </c:pt>
                <c:pt idx="3198">
                  <c:v>0.571001</c:v>
                </c:pt>
                <c:pt idx="3199">
                  <c:v>0.6101726</c:v>
                </c:pt>
                <c:pt idx="3201">
                  <c:v>0.8783473000000001</c:v>
                </c:pt>
                <c:pt idx="3202">
                  <c:v>0.8813604</c:v>
                </c:pt>
                <c:pt idx="3204">
                  <c:v>0.8210965</c:v>
                </c:pt>
                <c:pt idx="3205">
                  <c:v>0.8813604</c:v>
                </c:pt>
                <c:pt idx="3207">
                  <c:v>0.7578193</c:v>
                </c:pt>
                <c:pt idx="3208">
                  <c:v>0.7969908999999999</c:v>
                </c:pt>
                <c:pt idx="3210">
                  <c:v>0.8090437</c:v>
                </c:pt>
                <c:pt idx="3211">
                  <c:v>0.8994396</c:v>
                </c:pt>
                <c:pt idx="3213">
                  <c:v>0.7307005</c:v>
                </c:pt>
                <c:pt idx="3214">
                  <c:v>0.8873868</c:v>
                </c:pt>
                <c:pt idx="3216">
                  <c:v>0.7186477999999999</c:v>
                </c:pt>
                <c:pt idx="3217">
                  <c:v>0.8693077</c:v>
                </c:pt>
                <c:pt idx="3219">
                  <c:v>0.7096082</c:v>
                </c:pt>
                <c:pt idx="3220">
                  <c:v>0.8572549</c:v>
                </c:pt>
                <c:pt idx="3222">
                  <c:v>0.6734498</c:v>
                </c:pt>
                <c:pt idx="3223">
                  <c:v>0.8632813</c:v>
                </c:pt>
                <c:pt idx="3225">
                  <c:v>0.6674234</c:v>
                </c:pt>
                <c:pt idx="3226">
                  <c:v>0.8482153</c:v>
                </c:pt>
                <c:pt idx="3228">
                  <c:v>0.646331</c:v>
                </c:pt>
                <c:pt idx="3229">
                  <c:v>0.8391757</c:v>
                </c:pt>
                <c:pt idx="3231">
                  <c:v>0.631265</c:v>
                </c:pt>
                <c:pt idx="3232">
                  <c:v>0.8361625</c:v>
                </c:pt>
                <c:pt idx="3234">
                  <c:v>0.6282518</c:v>
                </c:pt>
                <c:pt idx="3235">
                  <c:v>0.8361625</c:v>
                </c:pt>
                <c:pt idx="3237">
                  <c:v>0.6282518</c:v>
                </c:pt>
                <c:pt idx="3238">
                  <c:v>0.8331493</c:v>
                </c:pt>
                <c:pt idx="3240">
                  <c:v>0.6131858</c:v>
                </c:pt>
                <c:pt idx="3241">
                  <c:v>0.6975554</c:v>
                </c:pt>
                <c:pt idx="3243">
                  <c:v>0.7186477999999999</c:v>
                </c:pt>
                <c:pt idx="3244">
                  <c:v>0.8150701</c:v>
                </c:pt>
                <c:pt idx="3246">
                  <c:v>0.601133</c:v>
                </c:pt>
                <c:pt idx="3247">
                  <c:v>0.661397</c:v>
                </c:pt>
                <c:pt idx="3249">
                  <c:v>0.7487797</c:v>
                </c:pt>
                <c:pt idx="3250">
                  <c:v>0.7789117</c:v>
                </c:pt>
                <c:pt idx="3252">
                  <c:v>0.5951066</c:v>
                </c:pt>
                <c:pt idx="3253">
                  <c:v>0.6131858</c:v>
                </c:pt>
                <c:pt idx="3255">
                  <c:v>0.6282518</c:v>
                </c:pt>
                <c:pt idx="3256">
                  <c:v>0.6433178000000001</c:v>
                </c:pt>
                <c:pt idx="3258">
                  <c:v>-0.2455756</c:v>
                </c:pt>
                <c:pt idx="3259">
                  <c:v>-0.1491533</c:v>
                </c:pt>
                <c:pt idx="3261">
                  <c:v>0.4956711</c:v>
                </c:pt>
                <c:pt idx="3262">
                  <c:v>0.5197767</c:v>
                </c:pt>
                <c:pt idx="3264">
                  <c:v>0.4956711</c:v>
                </c:pt>
                <c:pt idx="3265">
                  <c:v>0.5258031</c:v>
                </c:pt>
                <c:pt idx="3267">
                  <c:v>0.4956711</c:v>
                </c:pt>
                <c:pt idx="3268">
                  <c:v>0.5348427</c:v>
                </c:pt>
                <c:pt idx="3270">
                  <c:v>0.5258031</c:v>
                </c:pt>
                <c:pt idx="3271">
                  <c:v>0.5378559000000001</c:v>
                </c:pt>
                <c:pt idx="3273">
                  <c:v>0.571001</c:v>
                </c:pt>
                <c:pt idx="3274">
                  <c:v>0.5951066</c:v>
                </c:pt>
                <c:pt idx="3276">
                  <c:v>0.5649746</c:v>
                </c:pt>
                <c:pt idx="3277">
                  <c:v>0.601133</c:v>
                </c:pt>
                <c:pt idx="3279">
                  <c:v>0.5408691</c:v>
                </c:pt>
                <c:pt idx="3280">
                  <c:v>0.6131858</c:v>
                </c:pt>
                <c:pt idx="3282">
                  <c:v>0.5167635</c:v>
                </c:pt>
                <c:pt idx="3283">
                  <c:v>0.6192122</c:v>
                </c:pt>
                <c:pt idx="3285">
                  <c:v>0.5107371000000001</c:v>
                </c:pt>
                <c:pt idx="3286">
                  <c:v>0.6161990000000001</c:v>
                </c:pt>
                <c:pt idx="3288">
                  <c:v>0.5167635</c:v>
                </c:pt>
                <c:pt idx="3289">
                  <c:v>0.6131858</c:v>
                </c:pt>
                <c:pt idx="3291">
                  <c:v>0.5258031</c:v>
                </c:pt>
                <c:pt idx="3292">
                  <c:v>0.6131858</c:v>
                </c:pt>
                <c:pt idx="3294">
                  <c:v>0.5258031</c:v>
                </c:pt>
                <c:pt idx="3295">
                  <c:v>0.6131858</c:v>
                </c:pt>
                <c:pt idx="3297">
                  <c:v>0.5197767</c:v>
                </c:pt>
                <c:pt idx="3298">
                  <c:v>0.6192122</c:v>
                </c:pt>
                <c:pt idx="3300">
                  <c:v>0.5137503</c:v>
                </c:pt>
                <c:pt idx="3301">
                  <c:v>0.5589483</c:v>
                </c:pt>
                <c:pt idx="3303">
                  <c:v>0.5258031</c:v>
                </c:pt>
                <c:pt idx="3304">
                  <c:v>0.5348427</c:v>
                </c:pt>
                <c:pt idx="3306">
                  <c:v>0.9295716000000001</c:v>
                </c:pt>
                <c:pt idx="3307">
                  <c:v>0.9838092000000001</c:v>
                </c:pt>
                <c:pt idx="3309">
                  <c:v>0.9687432</c:v>
                </c:pt>
                <c:pt idx="3310">
                  <c:v>1.0169544</c:v>
                </c:pt>
                <c:pt idx="3312">
                  <c:v>0.935598</c:v>
                </c:pt>
                <c:pt idx="3313">
                  <c:v>1.0470863</c:v>
                </c:pt>
                <c:pt idx="3315">
                  <c:v>0.9627168</c:v>
                </c:pt>
                <c:pt idx="3316">
                  <c:v>0.980796</c:v>
                </c:pt>
                <c:pt idx="3318">
                  <c:v>1.5352244</c:v>
                </c:pt>
                <c:pt idx="3319">
                  <c:v>1.5774092</c:v>
                </c:pt>
                <c:pt idx="3321">
                  <c:v>1.5261848</c:v>
                </c:pt>
                <c:pt idx="3322">
                  <c:v>1.5954884</c:v>
                </c:pt>
                <c:pt idx="3324">
                  <c:v>1.5201585</c:v>
                </c:pt>
                <c:pt idx="3325">
                  <c:v>1.5954884</c:v>
                </c:pt>
                <c:pt idx="3327">
                  <c:v>1.5261848</c:v>
                </c:pt>
                <c:pt idx="3328">
                  <c:v>1.5623432</c:v>
                </c:pt>
                <c:pt idx="3330">
                  <c:v>1.574396</c:v>
                </c:pt>
                <c:pt idx="3331">
                  <c:v>1.589462</c:v>
                </c:pt>
                <c:pt idx="3333">
                  <c:v>1.6919107</c:v>
                </c:pt>
                <c:pt idx="3334">
                  <c:v>1.6949239</c:v>
                </c:pt>
                <c:pt idx="3336">
                  <c:v>1.6828711</c:v>
                </c:pt>
                <c:pt idx="3337">
                  <c:v>1.7190295</c:v>
                </c:pt>
                <c:pt idx="3339">
                  <c:v>1.6617788</c:v>
                </c:pt>
                <c:pt idx="3340">
                  <c:v>1.7009503</c:v>
                </c:pt>
                <c:pt idx="3342">
                  <c:v>1.6678052</c:v>
                </c:pt>
                <c:pt idx="3343">
                  <c:v>1.7160163</c:v>
                </c:pt>
                <c:pt idx="3345">
                  <c:v>1.6858843</c:v>
                </c:pt>
                <c:pt idx="3346">
                  <c:v>1.7099899</c:v>
                </c:pt>
                <c:pt idx="3348">
                  <c:v>0.6734498</c:v>
                </c:pt>
                <c:pt idx="3349">
                  <c:v>0.6794762</c:v>
                </c:pt>
                <c:pt idx="3351">
                  <c:v>0.6644102</c:v>
                </c:pt>
                <c:pt idx="3352">
                  <c:v>0.6734498</c:v>
                </c:pt>
                <c:pt idx="3354">
                  <c:v>0.905466</c:v>
                </c:pt>
                <c:pt idx="3355">
                  <c:v>0.9084792</c:v>
                </c:pt>
                <c:pt idx="3357">
                  <c:v>0.7246741</c:v>
                </c:pt>
                <c:pt idx="3358">
                  <c:v>0.7337137</c:v>
                </c:pt>
                <c:pt idx="3360">
                  <c:v>0.8783473000000001</c:v>
                </c:pt>
                <c:pt idx="3361">
                  <c:v>0.920532</c:v>
                </c:pt>
                <c:pt idx="3363">
                  <c:v>0.6794762</c:v>
                </c:pt>
                <c:pt idx="3364">
                  <c:v>0.7307005</c:v>
                </c:pt>
                <c:pt idx="3366">
                  <c:v>0.8662945</c:v>
                </c:pt>
                <c:pt idx="3367">
                  <c:v>0.9597036</c:v>
                </c:pt>
                <c:pt idx="3369">
                  <c:v>0.9838092000000001</c:v>
                </c:pt>
                <c:pt idx="3370">
                  <c:v>1.0500995</c:v>
                </c:pt>
                <c:pt idx="3372">
                  <c:v>0.661397</c:v>
                </c:pt>
                <c:pt idx="3373">
                  <c:v>0.7246741</c:v>
                </c:pt>
                <c:pt idx="3375">
                  <c:v>0.7969908999999999</c:v>
                </c:pt>
                <c:pt idx="3376">
                  <c:v>1.0410599</c:v>
                </c:pt>
                <c:pt idx="3378">
                  <c:v>0.661397</c:v>
                </c:pt>
                <c:pt idx="3379">
                  <c:v>0.7276873</c:v>
                </c:pt>
                <c:pt idx="3381">
                  <c:v>0.7668589</c:v>
                </c:pt>
                <c:pt idx="3382">
                  <c:v>1.0410599</c:v>
                </c:pt>
                <c:pt idx="3384">
                  <c:v>0.6824894</c:v>
                </c:pt>
                <c:pt idx="3385">
                  <c:v>1.0561259</c:v>
                </c:pt>
                <c:pt idx="3387">
                  <c:v>0.6161990000000001</c:v>
                </c:pt>
                <c:pt idx="3388">
                  <c:v>1.0832447</c:v>
                </c:pt>
                <c:pt idx="3390">
                  <c:v>0.586067</c:v>
                </c:pt>
                <c:pt idx="3391">
                  <c:v>1.0742051</c:v>
                </c:pt>
                <c:pt idx="3393">
                  <c:v>0.586067</c:v>
                </c:pt>
                <c:pt idx="3394">
                  <c:v>1.0832447</c:v>
                </c:pt>
                <c:pt idx="3396">
                  <c:v>0.6041462</c:v>
                </c:pt>
                <c:pt idx="3397">
                  <c:v>0.6824894</c:v>
                </c:pt>
                <c:pt idx="3399">
                  <c:v>0.6915289999999999</c:v>
                </c:pt>
                <c:pt idx="3400">
                  <c:v>0.7276873</c:v>
                </c:pt>
                <c:pt idx="3402">
                  <c:v>0.7397401</c:v>
                </c:pt>
                <c:pt idx="3403">
                  <c:v>1.0350336</c:v>
                </c:pt>
                <c:pt idx="3405">
                  <c:v>0.7367269</c:v>
                </c:pt>
                <c:pt idx="3406">
                  <c:v>0.96573</c:v>
                </c:pt>
                <c:pt idx="3408">
                  <c:v>0.7457665</c:v>
                </c:pt>
                <c:pt idx="3409">
                  <c:v>0.9416244</c:v>
                </c:pt>
                <c:pt idx="3411">
                  <c:v>0.7698720999999999</c:v>
                </c:pt>
                <c:pt idx="3412">
                  <c:v>0.8482153</c:v>
                </c:pt>
                <c:pt idx="3414">
                  <c:v>0.8602681</c:v>
                </c:pt>
                <c:pt idx="3415">
                  <c:v>0.8662945</c:v>
                </c:pt>
                <c:pt idx="3417">
                  <c:v>1.5653564</c:v>
                </c:pt>
                <c:pt idx="3418">
                  <c:v>1.5713828</c:v>
                </c:pt>
                <c:pt idx="3420">
                  <c:v>1.5623432</c:v>
                </c:pt>
                <c:pt idx="3421">
                  <c:v>1.589462</c:v>
                </c:pt>
                <c:pt idx="3423">
                  <c:v>1.5563168</c:v>
                </c:pt>
                <c:pt idx="3424">
                  <c:v>1.5834356</c:v>
                </c:pt>
                <c:pt idx="3426">
                  <c:v>1.544264</c:v>
                </c:pt>
                <c:pt idx="3427">
                  <c:v>1.5653564</c:v>
                </c:pt>
                <c:pt idx="3429">
                  <c:v>1.4870133</c:v>
                </c:pt>
                <c:pt idx="3430">
                  <c:v>1.4900265</c:v>
                </c:pt>
                <c:pt idx="3432">
                  <c:v>1.5352244</c:v>
                </c:pt>
                <c:pt idx="3433">
                  <c:v>1.5533036</c:v>
                </c:pt>
                <c:pt idx="3435">
                  <c:v>1.4840001</c:v>
                </c:pt>
                <c:pt idx="3436">
                  <c:v>1.5382376</c:v>
                </c:pt>
                <c:pt idx="3438">
                  <c:v>1.4719473</c:v>
                </c:pt>
                <c:pt idx="3439">
                  <c:v>1.5201585</c:v>
                </c:pt>
                <c:pt idx="3441">
                  <c:v>1.4629077</c:v>
                </c:pt>
                <c:pt idx="3442">
                  <c:v>1.5231716</c:v>
                </c:pt>
                <c:pt idx="3444">
                  <c:v>1.4809869</c:v>
                </c:pt>
                <c:pt idx="3445">
                  <c:v>1.4930397</c:v>
                </c:pt>
                <c:pt idx="3447">
                  <c:v>1.4749605</c:v>
                </c:pt>
                <c:pt idx="3448">
                  <c:v>1.4809869</c:v>
                </c:pt>
                <c:pt idx="3450">
                  <c:v>0.4896447</c:v>
                </c:pt>
                <c:pt idx="3451">
                  <c:v>0.4956711</c:v>
                </c:pt>
                <c:pt idx="3453">
                  <c:v>1.1977463</c:v>
                </c:pt>
                <c:pt idx="3454">
                  <c:v>1.2218518</c:v>
                </c:pt>
                <c:pt idx="3456">
                  <c:v>1.1947331</c:v>
                </c:pt>
                <c:pt idx="3457">
                  <c:v>1.2218518</c:v>
                </c:pt>
                <c:pt idx="3459">
                  <c:v>1.1947331</c:v>
                </c:pt>
                <c:pt idx="3460">
                  <c:v>1.2128122</c:v>
                </c:pt>
                <c:pt idx="3462">
                  <c:v>1.1977463</c:v>
                </c:pt>
                <c:pt idx="3463">
                  <c:v>1.2007594</c:v>
                </c:pt>
                <c:pt idx="3465">
                  <c:v>-0.1371005</c:v>
                </c:pt>
                <c:pt idx="3466">
                  <c:v>-0.1160081</c:v>
                </c:pt>
                <c:pt idx="3468">
                  <c:v>-0.1551797</c:v>
                </c:pt>
                <c:pt idx="3469">
                  <c:v>-0.1190213</c:v>
                </c:pt>
                <c:pt idx="3471">
                  <c:v>-0.1702457</c:v>
                </c:pt>
                <c:pt idx="3472">
                  <c:v>-0.1280609</c:v>
                </c:pt>
                <c:pt idx="3474">
                  <c:v>-0.1612061</c:v>
                </c:pt>
                <c:pt idx="3475">
                  <c:v>-0.1431269</c:v>
                </c:pt>
                <c:pt idx="3477">
                  <c:v>0.387196</c:v>
                </c:pt>
                <c:pt idx="3478">
                  <c:v>0.3932224</c:v>
                </c:pt>
                <c:pt idx="3480">
                  <c:v>0.387196</c:v>
                </c:pt>
                <c:pt idx="3481">
                  <c:v>0.4082883</c:v>
                </c:pt>
                <c:pt idx="3483">
                  <c:v>0.2757076</c:v>
                </c:pt>
                <c:pt idx="3484">
                  <c:v>0.3028264</c:v>
                </c:pt>
                <c:pt idx="3486">
                  <c:v>0.251602</c:v>
                </c:pt>
                <c:pt idx="3487">
                  <c:v>0.311866</c:v>
                </c:pt>
                <c:pt idx="3489">
                  <c:v>0.0708102</c:v>
                </c:pt>
                <c:pt idx="3490">
                  <c:v>0.0768366</c:v>
                </c:pt>
                <c:pt idx="3492">
                  <c:v>0.2485888</c:v>
                </c:pt>
                <c:pt idx="3493">
                  <c:v>0.3239188</c:v>
                </c:pt>
                <c:pt idx="3495">
                  <c:v>0.3209056</c:v>
                </c:pt>
                <c:pt idx="3496">
                  <c:v>0.3630904</c:v>
                </c:pt>
                <c:pt idx="3498">
                  <c:v>0.2937868</c:v>
                </c:pt>
                <c:pt idx="3499">
                  <c:v>0.3630904</c:v>
                </c:pt>
                <c:pt idx="3501">
                  <c:v>0.2636548</c:v>
                </c:pt>
                <c:pt idx="3502">
                  <c:v>0.3600772</c:v>
                </c:pt>
                <c:pt idx="3504">
                  <c:v>0.1853117</c:v>
                </c:pt>
                <c:pt idx="3505">
                  <c:v>0.2244833</c:v>
                </c:pt>
                <c:pt idx="3507">
                  <c:v>0.2335229</c:v>
                </c:pt>
                <c:pt idx="3508">
                  <c:v>0.3600772</c:v>
                </c:pt>
                <c:pt idx="3510">
                  <c:v>0.1642193</c:v>
                </c:pt>
                <c:pt idx="3511">
                  <c:v>0.357064</c:v>
                </c:pt>
                <c:pt idx="3513">
                  <c:v>0.1431269</c:v>
                </c:pt>
                <c:pt idx="3514">
                  <c:v>0.357064</c:v>
                </c:pt>
                <c:pt idx="3516">
                  <c:v>0.1340873</c:v>
                </c:pt>
                <c:pt idx="3517">
                  <c:v>0.357064</c:v>
                </c:pt>
                <c:pt idx="3519">
                  <c:v>0.1401137</c:v>
                </c:pt>
                <c:pt idx="3520">
                  <c:v>0.3540508</c:v>
                </c:pt>
                <c:pt idx="3522">
                  <c:v>0.1401137</c:v>
                </c:pt>
                <c:pt idx="3523">
                  <c:v>0.3540508</c:v>
                </c:pt>
                <c:pt idx="3525">
                  <c:v>0.1401137</c:v>
                </c:pt>
                <c:pt idx="3526">
                  <c:v>0.3510376</c:v>
                </c:pt>
                <c:pt idx="3528">
                  <c:v>0.1371005</c:v>
                </c:pt>
                <c:pt idx="3529">
                  <c:v>0.3480244</c:v>
                </c:pt>
                <c:pt idx="3531">
                  <c:v>0.1431269</c:v>
                </c:pt>
                <c:pt idx="3532">
                  <c:v>0.2455756</c:v>
                </c:pt>
                <c:pt idx="3534">
                  <c:v>0.281734</c:v>
                </c:pt>
                <c:pt idx="3535">
                  <c:v>0.3480244</c:v>
                </c:pt>
                <c:pt idx="3537">
                  <c:v>0.1521665</c:v>
                </c:pt>
                <c:pt idx="3538">
                  <c:v>0.2154437</c:v>
                </c:pt>
                <c:pt idx="3540">
                  <c:v>0.2787208</c:v>
                </c:pt>
                <c:pt idx="3541">
                  <c:v>0.3450112</c:v>
                </c:pt>
                <c:pt idx="3543">
                  <c:v>0.1612061</c:v>
                </c:pt>
                <c:pt idx="3544">
                  <c:v>0.1732589</c:v>
                </c:pt>
                <c:pt idx="3546">
                  <c:v>0.1792853</c:v>
                </c:pt>
                <c:pt idx="3547">
                  <c:v>0.1822985</c:v>
                </c:pt>
                <c:pt idx="3549">
                  <c:v>-0.2365361</c:v>
                </c:pt>
                <c:pt idx="3550">
                  <c:v>-0.2064041</c:v>
                </c:pt>
                <c:pt idx="3552">
                  <c:v>-0.2335229</c:v>
                </c:pt>
                <c:pt idx="3553">
                  <c:v>-0.2033909</c:v>
                </c:pt>
                <c:pt idx="3555">
                  <c:v>-0.2214701</c:v>
                </c:pt>
                <c:pt idx="3556">
                  <c:v>-0.1913381</c:v>
                </c:pt>
                <c:pt idx="3558">
                  <c:v>-0.2124305</c:v>
                </c:pt>
                <c:pt idx="3559">
                  <c:v>-0.1792853</c:v>
                </c:pt>
                <c:pt idx="3561">
                  <c:v>-0.2064041</c:v>
                </c:pt>
                <c:pt idx="3562">
                  <c:v>-0.1702457</c:v>
                </c:pt>
                <c:pt idx="3564">
                  <c:v>-0.1913381</c:v>
                </c:pt>
                <c:pt idx="3565">
                  <c:v>-0.1371005</c:v>
                </c:pt>
                <c:pt idx="3567">
                  <c:v>-0.1792853</c:v>
                </c:pt>
                <c:pt idx="3568">
                  <c:v>-0.1250477</c:v>
                </c:pt>
                <c:pt idx="3570">
                  <c:v>-0.1491533</c:v>
                </c:pt>
                <c:pt idx="3571">
                  <c:v>-0.1220345</c:v>
                </c:pt>
                <c:pt idx="3573">
                  <c:v>-0.1340873</c:v>
                </c:pt>
                <c:pt idx="3574">
                  <c:v>-0.0798498</c:v>
                </c:pt>
                <c:pt idx="3576">
                  <c:v>-0.1340873</c:v>
                </c:pt>
                <c:pt idx="3577">
                  <c:v>-0.052731</c:v>
                </c:pt>
                <c:pt idx="3579">
                  <c:v>-0.1310741</c:v>
                </c:pt>
                <c:pt idx="3580">
                  <c:v>-0.0406782</c:v>
                </c:pt>
                <c:pt idx="3582">
                  <c:v>-0.1250477</c:v>
                </c:pt>
                <c:pt idx="3583">
                  <c:v>-0.0195858</c:v>
                </c:pt>
                <c:pt idx="3585">
                  <c:v>-0.1009421</c:v>
                </c:pt>
                <c:pt idx="3586">
                  <c:v>-0.0256122</c:v>
                </c:pt>
                <c:pt idx="3588">
                  <c:v>-0.0858761</c:v>
                </c:pt>
                <c:pt idx="3589">
                  <c:v>-0.0286254</c:v>
                </c:pt>
                <c:pt idx="3591">
                  <c:v>0.3600772</c:v>
                </c:pt>
                <c:pt idx="3592">
                  <c:v>0.3691168</c:v>
                </c:pt>
                <c:pt idx="3594">
                  <c:v>0.3510376</c:v>
                </c:pt>
                <c:pt idx="3595">
                  <c:v>0.37213</c:v>
                </c:pt>
                <c:pt idx="3597">
                  <c:v>0.2455756</c:v>
                </c:pt>
                <c:pt idx="3598">
                  <c:v>0.2606416</c:v>
                </c:pt>
                <c:pt idx="3600">
                  <c:v>0.631265</c:v>
                </c:pt>
                <c:pt idx="3601">
                  <c:v>0.676463</c:v>
                </c:pt>
                <c:pt idx="3603">
                  <c:v>0.631265</c:v>
                </c:pt>
                <c:pt idx="3604">
                  <c:v>0.6824894</c:v>
                </c:pt>
                <c:pt idx="3606">
                  <c:v>0.6282518</c:v>
                </c:pt>
                <c:pt idx="3607">
                  <c:v>0.6885158</c:v>
                </c:pt>
                <c:pt idx="3609">
                  <c:v>0.6282518</c:v>
                </c:pt>
                <c:pt idx="3610">
                  <c:v>0.6975554</c:v>
                </c:pt>
                <c:pt idx="3612">
                  <c:v>0.6403046</c:v>
                </c:pt>
                <c:pt idx="3613">
                  <c:v>0.7035818</c:v>
                </c:pt>
                <c:pt idx="3615">
                  <c:v>0.6493442</c:v>
                </c:pt>
                <c:pt idx="3616">
                  <c:v>0.7096082</c:v>
                </c:pt>
                <c:pt idx="3618">
                  <c:v>0.6493442</c:v>
                </c:pt>
                <c:pt idx="3619">
                  <c:v>0.7156346</c:v>
                </c:pt>
                <c:pt idx="3621">
                  <c:v>0.646331</c:v>
                </c:pt>
                <c:pt idx="3622">
                  <c:v>0.7216609</c:v>
                </c:pt>
                <c:pt idx="3624">
                  <c:v>0.6493442</c:v>
                </c:pt>
                <c:pt idx="3625">
                  <c:v>0.7276873</c:v>
                </c:pt>
                <c:pt idx="3627">
                  <c:v>0.6553706</c:v>
                </c:pt>
                <c:pt idx="3628">
                  <c:v>0.7337137</c:v>
                </c:pt>
                <c:pt idx="3630">
                  <c:v>0.6885158</c:v>
                </c:pt>
                <c:pt idx="3631">
                  <c:v>0.7337137</c:v>
                </c:pt>
                <c:pt idx="3633">
                  <c:v>0.7397401</c:v>
                </c:pt>
                <c:pt idx="3634">
                  <c:v>0.7427532999999999</c:v>
                </c:pt>
                <c:pt idx="3636">
                  <c:v>0.706595</c:v>
                </c:pt>
                <c:pt idx="3637">
                  <c:v>0.7427532999999999</c:v>
                </c:pt>
                <c:pt idx="3639">
                  <c:v>0.7186477999999999</c:v>
                </c:pt>
                <c:pt idx="3640">
                  <c:v>0.7397401</c:v>
                </c:pt>
                <c:pt idx="3642">
                  <c:v>0.7276873</c:v>
                </c:pt>
                <c:pt idx="3643">
                  <c:v>0.7367269</c:v>
                </c:pt>
                <c:pt idx="3645">
                  <c:v>0.2787208</c:v>
                </c:pt>
                <c:pt idx="3646">
                  <c:v>0.281734</c:v>
                </c:pt>
                <c:pt idx="3648">
                  <c:v>0.2757076</c:v>
                </c:pt>
                <c:pt idx="3649">
                  <c:v>0.2998132</c:v>
                </c:pt>
                <c:pt idx="3651">
                  <c:v>-0.1220345</c:v>
                </c:pt>
                <c:pt idx="3652">
                  <c:v>-0.0828629</c:v>
                </c:pt>
                <c:pt idx="3654">
                  <c:v>-0.1220345</c:v>
                </c:pt>
                <c:pt idx="3655">
                  <c:v>-0.0798498</c:v>
                </c:pt>
                <c:pt idx="3657">
                  <c:v>-0.1702457</c:v>
                </c:pt>
                <c:pt idx="3658">
                  <c:v>-0.1401137</c:v>
                </c:pt>
                <c:pt idx="3660">
                  <c:v>-0.1340873</c:v>
                </c:pt>
                <c:pt idx="3661">
                  <c:v>-0.0708102</c:v>
                </c:pt>
                <c:pt idx="3663">
                  <c:v>-0.1702457</c:v>
                </c:pt>
                <c:pt idx="3664">
                  <c:v>-0.0647838</c:v>
                </c:pt>
                <c:pt idx="3666">
                  <c:v>-0.1792853</c:v>
                </c:pt>
                <c:pt idx="3667">
                  <c:v>-0.037665</c:v>
                </c:pt>
                <c:pt idx="3669">
                  <c:v>-0.1732589</c:v>
                </c:pt>
                <c:pt idx="3670">
                  <c:v>-0.0165726</c:v>
                </c:pt>
                <c:pt idx="3672">
                  <c:v>-0.0045198</c:v>
                </c:pt>
                <c:pt idx="3673">
                  <c:v>0.0135594</c:v>
                </c:pt>
                <c:pt idx="3675">
                  <c:v>-0.0768366</c:v>
                </c:pt>
                <c:pt idx="3676">
                  <c:v>0.052731</c:v>
                </c:pt>
                <c:pt idx="3678">
                  <c:v>-0.0798498</c:v>
                </c:pt>
                <c:pt idx="3679">
                  <c:v>0.0617706</c:v>
                </c:pt>
                <c:pt idx="3681">
                  <c:v>-0.0828629</c:v>
                </c:pt>
                <c:pt idx="3682">
                  <c:v>0.0617706</c:v>
                </c:pt>
                <c:pt idx="3684">
                  <c:v>-0.0828629</c:v>
                </c:pt>
                <c:pt idx="3685">
                  <c:v>0.0617706</c:v>
                </c:pt>
                <c:pt idx="3687">
                  <c:v>-0.0828629</c:v>
                </c:pt>
                <c:pt idx="3688">
                  <c:v>0.0436914</c:v>
                </c:pt>
                <c:pt idx="3690">
                  <c:v>-0.0858761</c:v>
                </c:pt>
                <c:pt idx="3691">
                  <c:v>0.0256122</c:v>
                </c:pt>
                <c:pt idx="3693">
                  <c:v>-0.0858761</c:v>
                </c:pt>
                <c:pt idx="3694">
                  <c:v>0.007533</c:v>
                </c:pt>
                <c:pt idx="3696">
                  <c:v>-0.0888893</c:v>
                </c:pt>
                <c:pt idx="3697">
                  <c:v>-0.0135594</c:v>
                </c:pt>
                <c:pt idx="3699">
                  <c:v>-0.0888893</c:v>
                </c:pt>
                <c:pt idx="3700">
                  <c:v>-0.0346518</c:v>
                </c:pt>
                <c:pt idx="3702">
                  <c:v>-0.0888893</c:v>
                </c:pt>
                <c:pt idx="3703">
                  <c:v>-0.0557442</c:v>
                </c:pt>
                <c:pt idx="3705">
                  <c:v>1.4719473</c:v>
                </c:pt>
                <c:pt idx="3706">
                  <c:v>1.4779737</c:v>
                </c:pt>
                <c:pt idx="3708">
                  <c:v>1.4659209</c:v>
                </c:pt>
                <c:pt idx="3709">
                  <c:v>1.4779737</c:v>
                </c:pt>
                <c:pt idx="3711">
                  <c:v>1.4629077</c:v>
                </c:pt>
                <c:pt idx="3712">
                  <c:v>1.4719473</c:v>
                </c:pt>
                <c:pt idx="3714">
                  <c:v>1.4538681</c:v>
                </c:pt>
                <c:pt idx="3715">
                  <c:v>1.4629077</c:v>
                </c:pt>
                <c:pt idx="3717">
                  <c:v>1.4478417</c:v>
                </c:pt>
                <c:pt idx="3718">
                  <c:v>1.4508549</c:v>
                </c:pt>
                <c:pt idx="3720">
                  <c:v>1.3966173</c:v>
                </c:pt>
                <c:pt idx="3721">
                  <c:v>1.4116833</c:v>
                </c:pt>
                <c:pt idx="3723">
                  <c:v>1.4418153</c:v>
                </c:pt>
                <c:pt idx="3724">
                  <c:v>1.4568813</c:v>
                </c:pt>
                <c:pt idx="3726">
                  <c:v>1.3905909</c:v>
                </c:pt>
                <c:pt idx="3727">
                  <c:v>1.4267493</c:v>
                </c:pt>
                <c:pt idx="3729">
                  <c:v>1.4327757</c:v>
                </c:pt>
                <c:pt idx="3730">
                  <c:v>1.4478417</c:v>
                </c:pt>
                <c:pt idx="3732">
                  <c:v>1.3875777</c:v>
                </c:pt>
                <c:pt idx="3733">
                  <c:v>1.4357889</c:v>
                </c:pt>
                <c:pt idx="3735">
                  <c:v>1.3785381</c:v>
                </c:pt>
                <c:pt idx="3736">
                  <c:v>1.4327757</c:v>
                </c:pt>
                <c:pt idx="3738">
                  <c:v>1.3694985</c:v>
                </c:pt>
                <c:pt idx="3739">
                  <c:v>1.4327757</c:v>
                </c:pt>
                <c:pt idx="3741">
                  <c:v>1.3514194</c:v>
                </c:pt>
                <c:pt idx="3742">
                  <c:v>1.4598945</c:v>
                </c:pt>
                <c:pt idx="3744">
                  <c:v>1.3484062</c:v>
                </c:pt>
                <c:pt idx="3745">
                  <c:v>1.4689341</c:v>
                </c:pt>
                <c:pt idx="3747">
                  <c:v>1.3514194</c:v>
                </c:pt>
                <c:pt idx="3748">
                  <c:v>1.4388021</c:v>
                </c:pt>
                <c:pt idx="3750">
                  <c:v>1.3484062</c:v>
                </c:pt>
                <c:pt idx="3751">
                  <c:v>1.4267493</c:v>
                </c:pt>
                <c:pt idx="3753">
                  <c:v>1.360459</c:v>
                </c:pt>
                <c:pt idx="3754">
                  <c:v>1.4056569</c:v>
                </c:pt>
                <c:pt idx="3756">
                  <c:v>1.360459</c:v>
                </c:pt>
                <c:pt idx="3757">
                  <c:v>1.4026437</c:v>
                </c:pt>
                <c:pt idx="3759">
                  <c:v>1.3634721</c:v>
                </c:pt>
                <c:pt idx="3760">
                  <c:v>1.4086701</c:v>
                </c:pt>
                <c:pt idx="3762">
                  <c:v>1.3694985</c:v>
                </c:pt>
                <c:pt idx="3763">
                  <c:v>1.4056569</c:v>
                </c:pt>
                <c:pt idx="3765">
                  <c:v>1.3845645</c:v>
                </c:pt>
                <c:pt idx="3766">
                  <c:v>1.3905909</c:v>
                </c:pt>
                <c:pt idx="3768">
                  <c:v>1.360459</c:v>
                </c:pt>
                <c:pt idx="3769">
                  <c:v>1.3905909</c:v>
                </c:pt>
                <c:pt idx="3771">
                  <c:v>1.2580102</c:v>
                </c:pt>
                <c:pt idx="3772">
                  <c:v>1.4448285</c:v>
                </c:pt>
                <c:pt idx="3774">
                  <c:v>1.239931</c:v>
                </c:pt>
                <c:pt idx="3775">
                  <c:v>1.4478417</c:v>
                </c:pt>
                <c:pt idx="3777">
                  <c:v>1.1856935</c:v>
                </c:pt>
                <c:pt idx="3778">
                  <c:v>1.4659209</c:v>
                </c:pt>
                <c:pt idx="3780">
                  <c:v>1.1615879</c:v>
                </c:pt>
                <c:pt idx="3781">
                  <c:v>1.4870133</c:v>
                </c:pt>
                <c:pt idx="3783">
                  <c:v>1.1495351</c:v>
                </c:pt>
                <c:pt idx="3784">
                  <c:v>1.5111189</c:v>
                </c:pt>
                <c:pt idx="3786">
                  <c:v>1.1103635</c:v>
                </c:pt>
                <c:pt idx="3787">
                  <c:v>1.4508549</c:v>
                </c:pt>
                <c:pt idx="3789">
                  <c:v>1.1103635</c:v>
                </c:pt>
                <c:pt idx="3790">
                  <c:v>1.345393</c:v>
                </c:pt>
                <c:pt idx="3792">
                  <c:v>1.4086701</c:v>
                </c:pt>
                <c:pt idx="3793">
                  <c:v>1.4478417</c:v>
                </c:pt>
                <c:pt idx="3795">
                  <c:v>1.1344691</c:v>
                </c:pt>
                <c:pt idx="3796">
                  <c:v>1.1374823</c:v>
                </c:pt>
                <c:pt idx="3798">
                  <c:v>1.209799</c:v>
                </c:pt>
                <c:pt idx="3799">
                  <c:v>1.2580102</c:v>
                </c:pt>
                <c:pt idx="3801">
                  <c:v>1.2067858</c:v>
                </c:pt>
                <c:pt idx="3802">
                  <c:v>1.209799</c:v>
                </c:pt>
                <c:pt idx="3804">
                  <c:v>-0.1853117</c:v>
                </c:pt>
                <c:pt idx="3805">
                  <c:v>-0.1762721</c:v>
                </c:pt>
                <c:pt idx="3807">
                  <c:v>-0.1943513</c:v>
                </c:pt>
                <c:pt idx="3808">
                  <c:v>-0.0798498</c:v>
                </c:pt>
                <c:pt idx="3810">
                  <c:v>-0.2395493</c:v>
                </c:pt>
                <c:pt idx="3811">
                  <c:v>-0.0828629</c:v>
                </c:pt>
                <c:pt idx="3813">
                  <c:v>-0.2365361</c:v>
                </c:pt>
                <c:pt idx="3814">
                  <c:v>-0.0858761</c:v>
                </c:pt>
                <c:pt idx="3816">
                  <c:v>-0.2365361</c:v>
                </c:pt>
                <c:pt idx="3817">
                  <c:v>-0.0858761</c:v>
                </c:pt>
                <c:pt idx="3819">
                  <c:v>-0.2365361</c:v>
                </c:pt>
                <c:pt idx="3820">
                  <c:v>-0.0858761</c:v>
                </c:pt>
                <c:pt idx="3822">
                  <c:v>-0.2395493</c:v>
                </c:pt>
                <c:pt idx="3823">
                  <c:v>-0.0888893</c:v>
                </c:pt>
                <c:pt idx="3825">
                  <c:v>-0.1853117</c:v>
                </c:pt>
                <c:pt idx="3826">
                  <c:v>-0.0888893</c:v>
                </c:pt>
                <c:pt idx="3828">
                  <c:v>-0.1883249</c:v>
                </c:pt>
                <c:pt idx="3829">
                  <c:v>-0.0919025</c:v>
                </c:pt>
                <c:pt idx="3831">
                  <c:v>-0.1853117</c:v>
                </c:pt>
                <c:pt idx="3832">
                  <c:v>-0.0919025</c:v>
                </c:pt>
                <c:pt idx="3834">
                  <c:v>-0.1702457</c:v>
                </c:pt>
                <c:pt idx="3835">
                  <c:v>-0.0919025</c:v>
                </c:pt>
                <c:pt idx="3837">
                  <c:v>-0.1702457</c:v>
                </c:pt>
                <c:pt idx="3838">
                  <c:v>-0.0768366</c:v>
                </c:pt>
                <c:pt idx="3840">
                  <c:v>-0.1220345</c:v>
                </c:pt>
                <c:pt idx="3841">
                  <c:v>-0.0979289</c:v>
                </c:pt>
                <c:pt idx="3843">
                  <c:v>-0.1220345</c:v>
                </c:pt>
                <c:pt idx="3844">
                  <c:v>-0.1160081</c:v>
                </c:pt>
                <c:pt idx="3846">
                  <c:v>0.5137503</c:v>
                </c:pt>
                <c:pt idx="3847">
                  <c:v>0.5167635</c:v>
                </c:pt>
                <c:pt idx="3849">
                  <c:v>0.5077239</c:v>
                </c:pt>
                <c:pt idx="3850">
                  <c:v>0.5258031</c:v>
                </c:pt>
                <c:pt idx="3852">
                  <c:v>0.5107371000000001</c:v>
                </c:pt>
                <c:pt idx="3853">
                  <c:v>0.5258031</c:v>
                </c:pt>
                <c:pt idx="3855">
                  <c:v>0.4866315</c:v>
                </c:pt>
                <c:pt idx="3856">
                  <c:v>0.5197767</c:v>
                </c:pt>
                <c:pt idx="3858">
                  <c:v>0.4926579</c:v>
                </c:pt>
                <c:pt idx="3859">
                  <c:v>0.5107371000000001</c:v>
                </c:pt>
                <c:pt idx="3861">
                  <c:v>0.4956711</c:v>
                </c:pt>
                <c:pt idx="3862">
                  <c:v>0.5107371000000001</c:v>
                </c:pt>
                <c:pt idx="3864">
                  <c:v>0.4986843</c:v>
                </c:pt>
                <c:pt idx="3865">
                  <c:v>0.5107371000000001</c:v>
                </c:pt>
                <c:pt idx="3867">
                  <c:v>0.4986843</c:v>
                </c:pt>
                <c:pt idx="3868">
                  <c:v>0.5107371000000001</c:v>
                </c:pt>
                <c:pt idx="3870">
                  <c:v>0.4595127</c:v>
                </c:pt>
                <c:pt idx="3871">
                  <c:v>0.4685523</c:v>
                </c:pt>
                <c:pt idx="3873">
                  <c:v>0.4564995</c:v>
                </c:pt>
                <c:pt idx="3874">
                  <c:v>0.4655391</c:v>
                </c:pt>
                <c:pt idx="3876">
                  <c:v>0.4595127</c:v>
                </c:pt>
                <c:pt idx="3877">
                  <c:v>0.4926579</c:v>
                </c:pt>
                <c:pt idx="3879">
                  <c:v>0.4595127</c:v>
                </c:pt>
                <c:pt idx="3880">
                  <c:v>0.5107371000000001</c:v>
                </c:pt>
                <c:pt idx="3882">
                  <c:v>0.4564995</c:v>
                </c:pt>
                <c:pt idx="3883">
                  <c:v>0.5137503</c:v>
                </c:pt>
                <c:pt idx="3885">
                  <c:v>0.4595127</c:v>
                </c:pt>
                <c:pt idx="3886">
                  <c:v>0.5107371000000001</c:v>
                </c:pt>
                <c:pt idx="3888">
                  <c:v>0.4715655</c:v>
                </c:pt>
                <c:pt idx="3889">
                  <c:v>0.5077239</c:v>
                </c:pt>
                <c:pt idx="3891">
                  <c:v>0.4775919</c:v>
                </c:pt>
                <c:pt idx="3892">
                  <c:v>0.5047107</c:v>
                </c:pt>
                <c:pt idx="3894">
                  <c:v>0.4775919</c:v>
                </c:pt>
                <c:pt idx="3895">
                  <c:v>0.5197767</c:v>
                </c:pt>
                <c:pt idx="3897">
                  <c:v>0.4836183</c:v>
                </c:pt>
                <c:pt idx="3898">
                  <c:v>0.5378559000000001</c:v>
                </c:pt>
                <c:pt idx="3900">
                  <c:v>0.4836183</c:v>
                </c:pt>
                <c:pt idx="3901">
                  <c:v>0.5559351</c:v>
                </c:pt>
                <c:pt idx="3903">
                  <c:v>0.4806051</c:v>
                </c:pt>
                <c:pt idx="3904">
                  <c:v>0.5107371000000001</c:v>
                </c:pt>
                <c:pt idx="3906">
                  <c:v>0.5197767</c:v>
                </c:pt>
                <c:pt idx="3907">
                  <c:v>0.5830538</c:v>
                </c:pt>
                <c:pt idx="3909">
                  <c:v>0.4474599</c:v>
                </c:pt>
                <c:pt idx="3910">
                  <c:v>0.5047107</c:v>
                </c:pt>
                <c:pt idx="3912">
                  <c:v>0.5288163</c:v>
                </c:pt>
                <c:pt idx="3913">
                  <c:v>0.5951066</c:v>
                </c:pt>
                <c:pt idx="3915">
                  <c:v>0.4564995</c:v>
                </c:pt>
                <c:pt idx="3916">
                  <c:v>0.5077239</c:v>
                </c:pt>
                <c:pt idx="3918">
                  <c:v>0.5288163</c:v>
                </c:pt>
                <c:pt idx="3919">
                  <c:v>0.601133</c:v>
                </c:pt>
                <c:pt idx="3921">
                  <c:v>0.5227899</c:v>
                </c:pt>
                <c:pt idx="3922">
                  <c:v>0.601133</c:v>
                </c:pt>
                <c:pt idx="3924">
                  <c:v>0.5137503</c:v>
                </c:pt>
                <c:pt idx="3925">
                  <c:v>0.601133</c:v>
                </c:pt>
                <c:pt idx="3927">
                  <c:v>0.5137503</c:v>
                </c:pt>
                <c:pt idx="3928">
                  <c:v>0.601133</c:v>
                </c:pt>
                <c:pt idx="3930">
                  <c:v>0.586067</c:v>
                </c:pt>
                <c:pt idx="3931">
                  <c:v>0.601133</c:v>
                </c:pt>
                <c:pt idx="3933">
                  <c:v>0.2455756</c:v>
                </c:pt>
                <c:pt idx="3934">
                  <c:v>0.2787208</c:v>
                </c:pt>
                <c:pt idx="3936">
                  <c:v>0.2214701</c:v>
                </c:pt>
                <c:pt idx="3937">
                  <c:v>0.281734</c:v>
                </c:pt>
                <c:pt idx="3939">
                  <c:v>0.2184569</c:v>
                </c:pt>
                <c:pt idx="3940">
                  <c:v>0.281734</c:v>
                </c:pt>
                <c:pt idx="3942">
                  <c:v>0.2154437</c:v>
                </c:pt>
                <c:pt idx="3943">
                  <c:v>0.2847472</c:v>
                </c:pt>
                <c:pt idx="3945">
                  <c:v>0.2124305</c:v>
                </c:pt>
                <c:pt idx="3946">
                  <c:v>0.2847472</c:v>
                </c:pt>
                <c:pt idx="3948">
                  <c:v>0.2094173</c:v>
                </c:pt>
                <c:pt idx="3949">
                  <c:v>0.2847472</c:v>
                </c:pt>
                <c:pt idx="3951">
                  <c:v>0.2094173</c:v>
                </c:pt>
                <c:pt idx="3952">
                  <c:v>0.2877604</c:v>
                </c:pt>
                <c:pt idx="3954">
                  <c:v>0.2064041</c:v>
                </c:pt>
                <c:pt idx="3955">
                  <c:v>0.2877604</c:v>
                </c:pt>
                <c:pt idx="3957">
                  <c:v>0.1973645</c:v>
                </c:pt>
                <c:pt idx="3958">
                  <c:v>0.3028264</c:v>
                </c:pt>
                <c:pt idx="3960">
                  <c:v>0.1913381</c:v>
                </c:pt>
                <c:pt idx="3961">
                  <c:v>0.3028264</c:v>
                </c:pt>
                <c:pt idx="3963">
                  <c:v>0.1853117</c:v>
                </c:pt>
                <c:pt idx="3964">
                  <c:v>0.3058396</c:v>
                </c:pt>
                <c:pt idx="3966">
                  <c:v>0.1762721</c:v>
                </c:pt>
                <c:pt idx="3967">
                  <c:v>0.3058396</c:v>
                </c:pt>
                <c:pt idx="3969">
                  <c:v>0.1732589</c:v>
                </c:pt>
                <c:pt idx="3970">
                  <c:v>0.2033909</c:v>
                </c:pt>
                <c:pt idx="3972">
                  <c:v>0.2094173</c:v>
                </c:pt>
                <c:pt idx="3973">
                  <c:v>0.266668</c:v>
                </c:pt>
                <c:pt idx="3975">
                  <c:v>0.3510376</c:v>
                </c:pt>
                <c:pt idx="3976">
                  <c:v>0.3630904</c:v>
                </c:pt>
                <c:pt idx="3978">
                  <c:v>2.4090519</c:v>
                </c:pt>
                <c:pt idx="3979">
                  <c:v>2.4211047</c:v>
                </c:pt>
                <c:pt idx="3981">
                  <c:v>2.4000123</c:v>
                </c:pt>
                <c:pt idx="3982">
                  <c:v>2.4120651</c:v>
                </c:pt>
                <c:pt idx="3984">
                  <c:v>0.0346518</c:v>
                </c:pt>
                <c:pt idx="3985">
                  <c:v>0.052731</c:v>
                </c:pt>
                <c:pt idx="3987">
                  <c:v>0.0165726</c:v>
                </c:pt>
                <c:pt idx="3988">
                  <c:v>0.0587574</c:v>
                </c:pt>
                <c:pt idx="3990">
                  <c:v>0.1009421</c:v>
                </c:pt>
                <c:pt idx="3991">
                  <c:v>0.1099817</c:v>
                </c:pt>
                <c:pt idx="3993">
                  <c:v>0.1220345</c:v>
                </c:pt>
                <c:pt idx="3994">
                  <c:v>0.1461401</c:v>
                </c:pt>
                <c:pt idx="3996">
                  <c:v>0.1792853</c:v>
                </c:pt>
                <c:pt idx="3997">
                  <c:v>0.1853117</c:v>
                </c:pt>
                <c:pt idx="3999">
                  <c:v>0.2033909</c:v>
                </c:pt>
                <c:pt idx="4000">
                  <c:v>0.2154437</c:v>
                </c:pt>
                <c:pt idx="4002">
                  <c:v>0.007533</c:v>
                </c:pt>
                <c:pt idx="4003">
                  <c:v>0.2033909</c:v>
                </c:pt>
                <c:pt idx="4005">
                  <c:v>0.0165726</c:v>
                </c:pt>
                <c:pt idx="4006">
                  <c:v>0.2003777</c:v>
                </c:pt>
                <c:pt idx="4008">
                  <c:v>0.0557442</c:v>
                </c:pt>
                <c:pt idx="4009">
                  <c:v>0.2094173</c:v>
                </c:pt>
                <c:pt idx="4011">
                  <c:v>0.0647838</c:v>
                </c:pt>
                <c:pt idx="4012">
                  <c:v>0.2244833</c:v>
                </c:pt>
                <c:pt idx="4014">
                  <c:v>0.0647838</c:v>
                </c:pt>
                <c:pt idx="4015">
                  <c:v>0.2244833</c:v>
                </c:pt>
                <c:pt idx="4017">
                  <c:v>0.0647838</c:v>
                </c:pt>
                <c:pt idx="4018">
                  <c:v>0.2244833</c:v>
                </c:pt>
                <c:pt idx="4020">
                  <c:v>0.0828629</c:v>
                </c:pt>
                <c:pt idx="4021">
                  <c:v>0.2274965</c:v>
                </c:pt>
                <c:pt idx="4023">
                  <c:v>0.1039553</c:v>
                </c:pt>
                <c:pt idx="4024">
                  <c:v>0.2274965</c:v>
                </c:pt>
                <c:pt idx="4026">
                  <c:v>0.1220345</c:v>
                </c:pt>
                <c:pt idx="4027">
                  <c:v>0.2184569</c:v>
                </c:pt>
                <c:pt idx="4029">
                  <c:v>0.1461401</c:v>
                </c:pt>
                <c:pt idx="4030">
                  <c:v>0.2154437</c:v>
                </c:pt>
                <c:pt idx="4032">
                  <c:v>0.1702457</c:v>
                </c:pt>
                <c:pt idx="4033">
                  <c:v>0.1822985</c:v>
                </c:pt>
                <c:pt idx="4035">
                  <c:v>0.0798498</c:v>
                </c:pt>
                <c:pt idx="4036">
                  <c:v>0.1280609</c:v>
                </c:pt>
                <c:pt idx="4038">
                  <c:v>0.0708102</c:v>
                </c:pt>
                <c:pt idx="4039">
                  <c:v>0.1340873</c:v>
                </c:pt>
                <c:pt idx="4041">
                  <c:v>0.0406782</c:v>
                </c:pt>
                <c:pt idx="4042">
                  <c:v>0.1491533</c:v>
                </c:pt>
                <c:pt idx="4044">
                  <c:v>0.1612061</c:v>
                </c:pt>
                <c:pt idx="4045">
                  <c:v>0.1702457</c:v>
                </c:pt>
                <c:pt idx="4047">
                  <c:v>0.0436914</c:v>
                </c:pt>
                <c:pt idx="4048">
                  <c:v>0.1792853</c:v>
                </c:pt>
                <c:pt idx="4050">
                  <c:v>0.0436914</c:v>
                </c:pt>
                <c:pt idx="4051">
                  <c:v>0.1883249</c:v>
                </c:pt>
                <c:pt idx="4053">
                  <c:v>0.0497178</c:v>
                </c:pt>
                <c:pt idx="4054">
                  <c:v>0.1943513</c:v>
                </c:pt>
                <c:pt idx="4056">
                  <c:v>0.0557442</c:v>
                </c:pt>
                <c:pt idx="4057">
                  <c:v>0.2003777</c:v>
                </c:pt>
                <c:pt idx="4059">
                  <c:v>0.0557442</c:v>
                </c:pt>
                <c:pt idx="4060">
                  <c:v>0.2094173</c:v>
                </c:pt>
                <c:pt idx="4062">
                  <c:v>0.0557442</c:v>
                </c:pt>
                <c:pt idx="4063">
                  <c:v>0.2124305</c:v>
                </c:pt>
                <c:pt idx="4065">
                  <c:v>0.0617706</c:v>
                </c:pt>
                <c:pt idx="4066">
                  <c:v>0.0979289</c:v>
                </c:pt>
                <c:pt idx="4068">
                  <c:v>0.1129949</c:v>
                </c:pt>
                <c:pt idx="4069">
                  <c:v>0.1190213</c:v>
                </c:pt>
                <c:pt idx="4071">
                  <c:v>0.1491533</c:v>
                </c:pt>
                <c:pt idx="4072">
                  <c:v>0.1762721</c:v>
                </c:pt>
                <c:pt idx="4074">
                  <c:v>0.1883249</c:v>
                </c:pt>
                <c:pt idx="4075">
                  <c:v>0.2003777</c:v>
                </c:pt>
                <c:pt idx="4077">
                  <c:v>-1.2791026</c:v>
                </c:pt>
                <c:pt idx="4078">
                  <c:v>-1.2519838</c:v>
                </c:pt>
                <c:pt idx="4080">
                  <c:v>-1.2911554</c:v>
                </c:pt>
                <c:pt idx="4081">
                  <c:v>-1.2459574</c:v>
                </c:pt>
                <c:pt idx="4083">
                  <c:v>-1.2881422</c:v>
                </c:pt>
                <c:pt idx="4084">
                  <c:v>-1.2429442</c:v>
                </c:pt>
                <c:pt idx="4086">
                  <c:v>-1.2670498</c:v>
                </c:pt>
                <c:pt idx="4087">
                  <c:v>-1.2369178</c:v>
                </c:pt>
                <c:pt idx="4089">
                  <c:v>-1.2339046</c:v>
                </c:pt>
                <c:pt idx="4090">
                  <c:v>-1.2308914</c:v>
                </c:pt>
                <c:pt idx="4092">
                  <c:v>1.209799</c:v>
                </c:pt>
                <c:pt idx="4093">
                  <c:v>1.254997</c:v>
                </c:pt>
                <c:pt idx="4095">
                  <c:v>1.1615879</c:v>
                </c:pt>
                <c:pt idx="4096">
                  <c:v>1.2308914</c:v>
                </c:pt>
                <c:pt idx="4098">
                  <c:v>1.1344691</c:v>
                </c:pt>
                <c:pt idx="4099">
                  <c:v>1.1887067</c:v>
                </c:pt>
                <c:pt idx="4101">
                  <c:v>1.1374823</c:v>
                </c:pt>
                <c:pt idx="4102">
                  <c:v>1.1615879</c:v>
                </c:pt>
                <c:pt idx="4104">
                  <c:v>0.7819249</c:v>
                </c:pt>
                <c:pt idx="4105">
                  <c:v>0.7909645</c:v>
                </c:pt>
                <c:pt idx="4107">
                  <c:v>0.7728853</c:v>
                </c:pt>
                <c:pt idx="4108">
                  <c:v>0.8120569</c:v>
                </c:pt>
                <c:pt idx="4110">
                  <c:v>0.7668589</c:v>
                </c:pt>
                <c:pt idx="4111">
                  <c:v>0.8301361</c:v>
                </c:pt>
                <c:pt idx="4113">
                  <c:v>0.7879513</c:v>
                </c:pt>
                <c:pt idx="4114">
                  <c:v>0.8421889</c:v>
                </c:pt>
                <c:pt idx="4116">
                  <c:v>0.8060305</c:v>
                </c:pt>
                <c:pt idx="4117">
                  <c:v>0.8512285000000001</c:v>
                </c:pt>
                <c:pt idx="4119">
                  <c:v>0.8090437</c:v>
                </c:pt>
                <c:pt idx="4120">
                  <c:v>0.8602681</c:v>
                </c:pt>
                <c:pt idx="4122">
                  <c:v>0.8060305</c:v>
                </c:pt>
                <c:pt idx="4123">
                  <c:v>0.8662945</c:v>
                </c:pt>
                <c:pt idx="4125">
                  <c:v>0.8000041</c:v>
                </c:pt>
                <c:pt idx="4126">
                  <c:v>0.8512285000000001</c:v>
                </c:pt>
                <c:pt idx="4128">
                  <c:v>0.8060305</c:v>
                </c:pt>
                <c:pt idx="4129">
                  <c:v>0.8180833</c:v>
                </c:pt>
                <c:pt idx="4131">
                  <c:v>0.8030173</c:v>
                </c:pt>
                <c:pt idx="4132">
                  <c:v>0.8060305</c:v>
                </c:pt>
                <c:pt idx="4134">
                  <c:v>-1.2188386</c:v>
                </c:pt>
                <c:pt idx="4135">
                  <c:v>-1.2037726</c:v>
                </c:pt>
                <c:pt idx="4137">
                  <c:v>-1.1706275</c:v>
                </c:pt>
                <c:pt idx="4138">
                  <c:v>-1.1585747</c:v>
                </c:pt>
                <c:pt idx="4140">
                  <c:v>-1.2369178</c:v>
                </c:pt>
                <c:pt idx="4141">
                  <c:v>-1.1947331</c:v>
                </c:pt>
                <c:pt idx="4143">
                  <c:v>-1.1736407</c:v>
                </c:pt>
                <c:pt idx="4144">
                  <c:v>-1.1585747</c:v>
                </c:pt>
                <c:pt idx="4146">
                  <c:v>-1.1887067</c:v>
                </c:pt>
                <c:pt idx="4147">
                  <c:v>-1.1856935</c:v>
                </c:pt>
                <c:pt idx="4149">
                  <c:v>-1.0500995</c:v>
                </c:pt>
                <c:pt idx="4150">
                  <c:v>-1.0229808</c:v>
                </c:pt>
                <c:pt idx="4152">
                  <c:v>-1.0772183</c:v>
                </c:pt>
                <c:pt idx="4153">
                  <c:v>-1.0199676</c:v>
                </c:pt>
                <c:pt idx="4155">
                  <c:v>-1.1043371</c:v>
                </c:pt>
                <c:pt idx="4156">
                  <c:v>-1.025994</c:v>
                </c:pt>
                <c:pt idx="4158">
                  <c:v>-1.1224163</c:v>
                </c:pt>
                <c:pt idx="4159">
                  <c:v>-1.0229808</c:v>
                </c:pt>
                <c:pt idx="4161">
                  <c:v>-1.1314559</c:v>
                </c:pt>
                <c:pt idx="4162">
                  <c:v>-1.0229808</c:v>
                </c:pt>
                <c:pt idx="4164">
                  <c:v>-1.1374823</c:v>
                </c:pt>
                <c:pt idx="4165">
                  <c:v>-1.0229808</c:v>
                </c:pt>
                <c:pt idx="4167">
                  <c:v>-1.1495351</c:v>
                </c:pt>
                <c:pt idx="4168">
                  <c:v>-1.0290072</c:v>
                </c:pt>
                <c:pt idx="4170">
                  <c:v>-1.1585747</c:v>
                </c:pt>
                <c:pt idx="4171">
                  <c:v>-1.0531127</c:v>
                </c:pt>
                <c:pt idx="4173">
                  <c:v>-1.1646011</c:v>
                </c:pt>
                <c:pt idx="4174">
                  <c:v>-1.0531127</c:v>
                </c:pt>
                <c:pt idx="4176">
                  <c:v>-1.1736407</c:v>
                </c:pt>
                <c:pt idx="4177">
                  <c:v>-1.0952975</c:v>
                </c:pt>
                <c:pt idx="4179">
                  <c:v>-1.1826803</c:v>
                </c:pt>
                <c:pt idx="4180">
                  <c:v>-1.1043371</c:v>
                </c:pt>
                <c:pt idx="4182">
                  <c:v>-1.1917199</c:v>
                </c:pt>
                <c:pt idx="4183">
                  <c:v>-1.1073503</c:v>
                </c:pt>
                <c:pt idx="4185">
                  <c:v>-1.2067858</c:v>
                </c:pt>
                <c:pt idx="4186">
                  <c:v>-1.0983107</c:v>
                </c:pt>
                <c:pt idx="4188">
                  <c:v>-1.2128122</c:v>
                </c:pt>
                <c:pt idx="4189">
                  <c:v>-1.0952975</c:v>
                </c:pt>
                <c:pt idx="4191">
                  <c:v>-1.2218518</c:v>
                </c:pt>
                <c:pt idx="4192">
                  <c:v>-1.1947331</c:v>
                </c:pt>
                <c:pt idx="4194">
                  <c:v>-1.1826803</c:v>
                </c:pt>
                <c:pt idx="4195">
                  <c:v>-1.0832447</c:v>
                </c:pt>
                <c:pt idx="4197">
                  <c:v>-1.2128122</c:v>
                </c:pt>
                <c:pt idx="4198">
                  <c:v>-1.2067858</c:v>
                </c:pt>
                <c:pt idx="4200">
                  <c:v>-1.1766539</c:v>
                </c:pt>
                <c:pt idx="4201">
                  <c:v>-1.0591391</c:v>
                </c:pt>
                <c:pt idx="4203">
                  <c:v>-1.1646011</c:v>
                </c:pt>
                <c:pt idx="4204">
                  <c:v>-1.0561259</c:v>
                </c:pt>
                <c:pt idx="4206">
                  <c:v>-1.1404955</c:v>
                </c:pt>
                <c:pt idx="4207">
                  <c:v>-1.1013239</c:v>
                </c:pt>
                <c:pt idx="4209">
                  <c:v>-1.1314559</c:v>
                </c:pt>
                <c:pt idx="4210">
                  <c:v>-1.1103635</c:v>
                </c:pt>
                <c:pt idx="4212">
                  <c:v>-1.1314559</c:v>
                </c:pt>
                <c:pt idx="4213">
                  <c:v>-1.1254295</c:v>
                </c:pt>
                <c:pt idx="4215">
                  <c:v>2.2101808</c:v>
                </c:pt>
                <c:pt idx="4216">
                  <c:v>2.243326</c:v>
                </c:pt>
                <c:pt idx="4218">
                  <c:v>2.1258113</c:v>
                </c:pt>
                <c:pt idx="4219">
                  <c:v>2.1348509</c:v>
                </c:pt>
                <c:pt idx="4221">
                  <c:v>2.1951148</c:v>
                </c:pt>
                <c:pt idx="4222">
                  <c:v>2.22826</c:v>
                </c:pt>
                <c:pt idx="4224">
                  <c:v>2.1107453</c:v>
                </c:pt>
                <c:pt idx="4225">
                  <c:v>2.1438905</c:v>
                </c:pt>
                <c:pt idx="4227">
                  <c:v>2.1890884</c:v>
                </c:pt>
                <c:pt idx="4228">
                  <c:v>2.2162072</c:v>
                </c:pt>
                <c:pt idx="4230">
                  <c:v>2.1137585</c:v>
                </c:pt>
                <c:pt idx="4231">
                  <c:v>2.2041544</c:v>
                </c:pt>
                <c:pt idx="4233">
                  <c:v>2.1137585</c:v>
                </c:pt>
                <c:pt idx="4234">
                  <c:v>2.2162072</c:v>
                </c:pt>
                <c:pt idx="4236">
                  <c:v>2.3276955</c:v>
                </c:pt>
                <c:pt idx="4237">
                  <c:v>2.3367351</c:v>
                </c:pt>
                <c:pt idx="4239">
                  <c:v>2.1167717</c:v>
                </c:pt>
                <c:pt idx="4240">
                  <c:v>2.1951148</c:v>
                </c:pt>
                <c:pt idx="4242">
                  <c:v>2.22826</c:v>
                </c:pt>
                <c:pt idx="4243">
                  <c:v>2.2704448</c:v>
                </c:pt>
                <c:pt idx="4245">
                  <c:v>2.3216691</c:v>
                </c:pt>
                <c:pt idx="4246">
                  <c:v>2.3246823</c:v>
                </c:pt>
                <c:pt idx="4248">
                  <c:v>2.1167717</c:v>
                </c:pt>
                <c:pt idx="4249">
                  <c:v>2.1860752</c:v>
                </c:pt>
                <c:pt idx="4251">
                  <c:v>2.2794844</c:v>
                </c:pt>
                <c:pt idx="4252">
                  <c:v>2.2855108</c:v>
                </c:pt>
                <c:pt idx="4254">
                  <c:v>2.1197849</c:v>
                </c:pt>
                <c:pt idx="4255">
                  <c:v>2.167996</c:v>
                </c:pt>
                <c:pt idx="4257">
                  <c:v>2.2915372</c:v>
                </c:pt>
                <c:pt idx="4258">
                  <c:v>2.2945504</c:v>
                </c:pt>
                <c:pt idx="4260">
                  <c:v>2.1197849</c:v>
                </c:pt>
                <c:pt idx="4261">
                  <c:v>2.1288245</c:v>
                </c:pt>
                <c:pt idx="4263">
                  <c:v>2.273458</c:v>
                </c:pt>
                <c:pt idx="4264">
                  <c:v>2.2794844</c:v>
                </c:pt>
                <c:pt idx="4266">
                  <c:v>1.8696894</c:v>
                </c:pt>
                <c:pt idx="4267">
                  <c:v>1.8817422</c:v>
                </c:pt>
                <c:pt idx="4269">
                  <c:v>1.8576366</c:v>
                </c:pt>
                <c:pt idx="4270">
                  <c:v>1.878729</c:v>
                </c:pt>
                <c:pt idx="4272">
                  <c:v>1.8877686</c:v>
                </c:pt>
                <c:pt idx="4273">
                  <c:v>1.893795</c:v>
                </c:pt>
                <c:pt idx="4275">
                  <c:v>1.8305179</c:v>
                </c:pt>
                <c:pt idx="4276">
                  <c:v>1.8907818</c:v>
                </c:pt>
                <c:pt idx="4278">
                  <c:v>1.8666762</c:v>
                </c:pt>
                <c:pt idx="4279">
                  <c:v>1.8877686</c:v>
                </c:pt>
                <c:pt idx="4281">
                  <c:v>1.7672407</c:v>
                </c:pt>
                <c:pt idx="4282">
                  <c:v>1.7702539</c:v>
                </c:pt>
                <c:pt idx="4284">
                  <c:v>1.8305179</c:v>
                </c:pt>
                <c:pt idx="4285">
                  <c:v>1.8425706</c:v>
                </c:pt>
                <c:pt idx="4287">
                  <c:v>1.7762803</c:v>
                </c:pt>
                <c:pt idx="4288">
                  <c:v>1.7823067</c:v>
                </c:pt>
                <c:pt idx="4290">
                  <c:v>1.8335311</c:v>
                </c:pt>
                <c:pt idx="4291">
                  <c:v>1.848597</c:v>
                </c:pt>
                <c:pt idx="4293">
                  <c:v>1.863663</c:v>
                </c:pt>
                <c:pt idx="4294">
                  <c:v>1.8666762</c:v>
                </c:pt>
                <c:pt idx="4296">
                  <c:v>1.8184651</c:v>
                </c:pt>
                <c:pt idx="4297">
                  <c:v>1.8335311</c:v>
                </c:pt>
                <c:pt idx="4299">
                  <c:v>1.8546234</c:v>
                </c:pt>
                <c:pt idx="4300">
                  <c:v>1.8696894</c:v>
                </c:pt>
                <c:pt idx="4302">
                  <c:v>1.8516102</c:v>
                </c:pt>
                <c:pt idx="4303">
                  <c:v>1.863663</c:v>
                </c:pt>
                <c:pt idx="4305">
                  <c:v>1.7913463</c:v>
                </c:pt>
                <c:pt idx="4306">
                  <c:v>1.8003859</c:v>
                </c:pt>
                <c:pt idx="4308">
                  <c:v>1.8305179</c:v>
                </c:pt>
                <c:pt idx="4309">
                  <c:v>1.8395575</c:v>
                </c:pt>
                <c:pt idx="4311">
                  <c:v>1.7883331</c:v>
                </c:pt>
                <c:pt idx="4312">
                  <c:v>1.8244915</c:v>
                </c:pt>
                <c:pt idx="4314">
                  <c:v>1.7762803</c:v>
                </c:pt>
                <c:pt idx="4315">
                  <c:v>1.7973727</c:v>
                </c:pt>
                <c:pt idx="4317">
                  <c:v>1.7702539</c:v>
                </c:pt>
                <c:pt idx="4318">
                  <c:v>1.7943595</c:v>
                </c:pt>
                <c:pt idx="4320">
                  <c:v>1.7732671</c:v>
                </c:pt>
                <c:pt idx="4321">
                  <c:v>1.8003859</c:v>
                </c:pt>
                <c:pt idx="4323">
                  <c:v>1.7702539</c:v>
                </c:pt>
                <c:pt idx="4324">
                  <c:v>1.7943595</c:v>
                </c:pt>
                <c:pt idx="4326">
                  <c:v>0.9717564</c:v>
                </c:pt>
                <c:pt idx="4327">
                  <c:v>0.9868224</c:v>
                </c:pt>
                <c:pt idx="4329">
                  <c:v>0.8843736</c:v>
                </c:pt>
                <c:pt idx="4330">
                  <c:v>0.8934132</c:v>
                </c:pt>
                <c:pt idx="4332">
                  <c:v>0.9566904000000001</c:v>
                </c:pt>
                <c:pt idx="4333">
                  <c:v>1.0139412</c:v>
                </c:pt>
                <c:pt idx="4335">
                  <c:v>0.8843736</c:v>
                </c:pt>
                <c:pt idx="4336">
                  <c:v>1.0018884</c:v>
                </c:pt>
                <c:pt idx="4338">
                  <c:v>0.9024528000000001</c:v>
                </c:pt>
                <c:pt idx="4339">
                  <c:v>0.9898356</c:v>
                </c:pt>
                <c:pt idx="4341">
                  <c:v>0.8904</c:v>
                </c:pt>
                <c:pt idx="4342">
                  <c:v>1.0169544</c:v>
                </c:pt>
                <c:pt idx="4344">
                  <c:v>0.8723209</c:v>
                </c:pt>
                <c:pt idx="4345">
                  <c:v>1.025994</c:v>
                </c:pt>
                <c:pt idx="4347">
                  <c:v>0.935598</c:v>
                </c:pt>
                <c:pt idx="4348">
                  <c:v>1.0320204</c:v>
                </c:pt>
                <c:pt idx="4350">
                  <c:v>0.9325848</c:v>
                </c:pt>
                <c:pt idx="4351">
                  <c:v>1.0410599</c:v>
                </c:pt>
                <c:pt idx="4353">
                  <c:v>0.96573</c:v>
                </c:pt>
                <c:pt idx="4354">
                  <c:v>1.0380468</c:v>
                </c:pt>
                <c:pt idx="4356">
                  <c:v>0.96573</c:v>
                </c:pt>
                <c:pt idx="4357">
                  <c:v>1.0320204</c:v>
                </c:pt>
                <c:pt idx="4359">
                  <c:v>0.9687432</c:v>
                </c:pt>
                <c:pt idx="4360">
                  <c:v>1.0199676</c:v>
                </c:pt>
                <c:pt idx="4362">
                  <c:v>0.980796</c:v>
                </c:pt>
                <c:pt idx="4363">
                  <c:v>1.0561259</c:v>
                </c:pt>
                <c:pt idx="4365">
                  <c:v>0.9777828</c:v>
                </c:pt>
                <c:pt idx="4366">
                  <c:v>1.0440731</c:v>
                </c:pt>
                <c:pt idx="4368">
                  <c:v>1.0018884</c:v>
                </c:pt>
                <c:pt idx="4369">
                  <c:v>1.025994</c:v>
                </c:pt>
                <c:pt idx="4371">
                  <c:v>0.4896447</c:v>
                </c:pt>
                <c:pt idx="4372">
                  <c:v>0.4926579</c:v>
                </c:pt>
                <c:pt idx="4374">
                  <c:v>-0.8301361</c:v>
                </c:pt>
                <c:pt idx="4375">
                  <c:v>-0.7849381</c:v>
                </c:pt>
                <c:pt idx="4377">
                  <c:v>-0.8241096999999999</c:v>
                </c:pt>
                <c:pt idx="4378">
                  <c:v>-0.7849381</c:v>
                </c:pt>
                <c:pt idx="4380">
                  <c:v>-0.8452021</c:v>
                </c:pt>
                <c:pt idx="4381">
                  <c:v>-0.7819249</c:v>
                </c:pt>
                <c:pt idx="4383">
                  <c:v>-0.8753341</c:v>
                </c:pt>
                <c:pt idx="4384">
                  <c:v>-0.8000041</c:v>
                </c:pt>
                <c:pt idx="4386">
                  <c:v>-0.8934132</c:v>
                </c:pt>
                <c:pt idx="4387">
                  <c:v>-0.8060305</c:v>
                </c:pt>
                <c:pt idx="4389">
                  <c:v>-0.905466</c:v>
                </c:pt>
                <c:pt idx="4390">
                  <c:v>-0.8421889</c:v>
                </c:pt>
                <c:pt idx="4392">
                  <c:v>-0.905466</c:v>
                </c:pt>
                <c:pt idx="4393">
                  <c:v>-0.8452021</c:v>
                </c:pt>
                <c:pt idx="4395">
                  <c:v>-0.905466</c:v>
                </c:pt>
                <c:pt idx="4396">
                  <c:v>-0.8512285000000001</c:v>
                </c:pt>
                <c:pt idx="4398">
                  <c:v>0.7307005</c:v>
                </c:pt>
                <c:pt idx="4399">
                  <c:v>0.7397401</c:v>
                </c:pt>
                <c:pt idx="4401">
                  <c:v>0.2968</c:v>
                </c:pt>
                <c:pt idx="4402">
                  <c:v>0.3450112</c:v>
                </c:pt>
                <c:pt idx="4404">
                  <c:v>0.357064</c:v>
                </c:pt>
                <c:pt idx="4405">
                  <c:v>0.3691168</c:v>
                </c:pt>
                <c:pt idx="4407">
                  <c:v>0.2787208</c:v>
                </c:pt>
                <c:pt idx="4408">
                  <c:v>0.3811696</c:v>
                </c:pt>
                <c:pt idx="4410">
                  <c:v>0.2636548</c:v>
                </c:pt>
                <c:pt idx="4411">
                  <c:v>0.357064</c:v>
                </c:pt>
                <c:pt idx="4413">
                  <c:v>0.2787208</c:v>
                </c:pt>
                <c:pt idx="4414">
                  <c:v>0.3480244</c:v>
                </c:pt>
                <c:pt idx="4416">
                  <c:v>0.2636548</c:v>
                </c:pt>
                <c:pt idx="4417">
                  <c:v>0.266668</c:v>
                </c:pt>
                <c:pt idx="4419">
                  <c:v>0.2787208</c:v>
                </c:pt>
                <c:pt idx="4420">
                  <c:v>0.2968</c:v>
                </c:pt>
                <c:pt idx="4422">
                  <c:v>0.2546152</c:v>
                </c:pt>
                <c:pt idx="4423">
                  <c:v>0.2907736</c:v>
                </c:pt>
                <c:pt idx="4425">
                  <c:v>0.2485888</c:v>
                </c:pt>
                <c:pt idx="4426">
                  <c:v>0.2757076</c:v>
                </c:pt>
                <c:pt idx="4428">
                  <c:v>0.6101726</c:v>
                </c:pt>
                <c:pt idx="4429">
                  <c:v>0.6372914</c:v>
                </c:pt>
                <c:pt idx="4431">
                  <c:v>0.5649746</c:v>
                </c:pt>
                <c:pt idx="4432">
                  <c:v>0.6192122</c:v>
                </c:pt>
                <c:pt idx="4434">
                  <c:v>1.7160163</c:v>
                </c:pt>
                <c:pt idx="4435">
                  <c:v>1.7190295</c:v>
                </c:pt>
                <c:pt idx="4437">
                  <c:v>1.7340955</c:v>
                </c:pt>
                <c:pt idx="4438">
                  <c:v>1.7491615</c:v>
                </c:pt>
                <c:pt idx="4440">
                  <c:v>0.5077239</c:v>
                </c:pt>
                <c:pt idx="4441">
                  <c:v>0.6101726</c:v>
                </c:pt>
                <c:pt idx="4443">
                  <c:v>1.7039635</c:v>
                </c:pt>
                <c:pt idx="4444">
                  <c:v>1.7582011</c:v>
                </c:pt>
                <c:pt idx="4446">
                  <c:v>0.4293807</c:v>
                </c:pt>
                <c:pt idx="4447">
                  <c:v>0.4655391</c:v>
                </c:pt>
                <c:pt idx="4449">
                  <c:v>0.4745787</c:v>
                </c:pt>
                <c:pt idx="4450">
                  <c:v>0.6071594</c:v>
                </c:pt>
                <c:pt idx="4452">
                  <c:v>1.6949239</c:v>
                </c:pt>
                <c:pt idx="4453">
                  <c:v>1.7612143</c:v>
                </c:pt>
                <c:pt idx="4455">
                  <c:v>0.4896447</c:v>
                </c:pt>
                <c:pt idx="4456">
                  <c:v>0.6252386</c:v>
                </c:pt>
                <c:pt idx="4458">
                  <c:v>1.7099899</c:v>
                </c:pt>
                <c:pt idx="4459">
                  <c:v>1.7612143</c:v>
                </c:pt>
                <c:pt idx="4461">
                  <c:v>0.4866315</c:v>
                </c:pt>
                <c:pt idx="4462">
                  <c:v>0.6131858</c:v>
                </c:pt>
                <c:pt idx="4464">
                  <c:v>1.7009503</c:v>
                </c:pt>
                <c:pt idx="4465">
                  <c:v>1.7582011</c:v>
                </c:pt>
                <c:pt idx="4467">
                  <c:v>1.8003859</c:v>
                </c:pt>
                <c:pt idx="4468">
                  <c:v>1.8094255</c:v>
                </c:pt>
                <c:pt idx="4470">
                  <c:v>0.5016975</c:v>
                </c:pt>
                <c:pt idx="4471">
                  <c:v>0.5830538</c:v>
                </c:pt>
                <c:pt idx="4473">
                  <c:v>1.6436996</c:v>
                </c:pt>
                <c:pt idx="4474">
                  <c:v>1.6919107</c:v>
                </c:pt>
                <c:pt idx="4476">
                  <c:v>1.6979371</c:v>
                </c:pt>
                <c:pt idx="4477">
                  <c:v>1.7582011</c:v>
                </c:pt>
                <c:pt idx="4479">
                  <c:v>1.7853199</c:v>
                </c:pt>
                <c:pt idx="4480">
                  <c:v>1.7913463</c:v>
                </c:pt>
                <c:pt idx="4482">
                  <c:v>0.5016975</c:v>
                </c:pt>
                <c:pt idx="4483">
                  <c:v>0.5830538</c:v>
                </c:pt>
                <c:pt idx="4485">
                  <c:v>1.0862579</c:v>
                </c:pt>
                <c:pt idx="4486">
                  <c:v>1.1073503</c:v>
                </c:pt>
                <c:pt idx="4488">
                  <c:v>1.3484062</c:v>
                </c:pt>
                <c:pt idx="4489">
                  <c:v>1.4056569</c:v>
                </c:pt>
                <c:pt idx="4491">
                  <c:v>1.6015148</c:v>
                </c:pt>
                <c:pt idx="4492">
                  <c:v>1.7461483</c:v>
                </c:pt>
                <c:pt idx="4494">
                  <c:v>1.7702539</c:v>
                </c:pt>
                <c:pt idx="4495">
                  <c:v>1.7943595</c:v>
                </c:pt>
                <c:pt idx="4497">
                  <c:v>0.4384203</c:v>
                </c:pt>
                <c:pt idx="4498">
                  <c:v>0.601133</c:v>
                </c:pt>
                <c:pt idx="4500">
                  <c:v>0.6855026</c:v>
                </c:pt>
                <c:pt idx="4501">
                  <c:v>0.6885158</c:v>
                </c:pt>
                <c:pt idx="4503">
                  <c:v>0.7307005</c:v>
                </c:pt>
                <c:pt idx="4504">
                  <c:v>0.7367269</c:v>
                </c:pt>
                <c:pt idx="4506">
                  <c:v>1.0380468</c:v>
                </c:pt>
                <c:pt idx="4507">
                  <c:v>1.1314559</c:v>
                </c:pt>
                <c:pt idx="4509">
                  <c:v>1.1404955</c:v>
                </c:pt>
                <c:pt idx="4510">
                  <c:v>1.2067858</c:v>
                </c:pt>
                <c:pt idx="4512">
                  <c:v>1.2610234</c:v>
                </c:pt>
                <c:pt idx="4513">
                  <c:v>1.4719473</c:v>
                </c:pt>
                <c:pt idx="4515">
                  <c:v>1.5713828</c:v>
                </c:pt>
                <c:pt idx="4516">
                  <c:v>1.7310823</c:v>
                </c:pt>
                <c:pt idx="4518">
                  <c:v>1.7551879</c:v>
                </c:pt>
                <c:pt idx="4519">
                  <c:v>1.7702539</c:v>
                </c:pt>
                <c:pt idx="4521">
                  <c:v>0.4203411</c:v>
                </c:pt>
                <c:pt idx="4522">
                  <c:v>0.7337137</c:v>
                </c:pt>
                <c:pt idx="4524">
                  <c:v>0.9687432</c:v>
                </c:pt>
                <c:pt idx="4525">
                  <c:v>1.2037726</c:v>
                </c:pt>
                <c:pt idx="4527">
                  <c:v>1.2128122</c:v>
                </c:pt>
                <c:pt idx="4528">
                  <c:v>1.4719473</c:v>
                </c:pt>
                <c:pt idx="4530">
                  <c:v>1.5472772</c:v>
                </c:pt>
                <c:pt idx="4531">
                  <c:v>1.7220427</c:v>
                </c:pt>
                <c:pt idx="4533">
                  <c:v>1.7310823</c:v>
                </c:pt>
                <c:pt idx="4534">
                  <c:v>1.7461483</c:v>
                </c:pt>
                <c:pt idx="4536">
                  <c:v>1.9118742</c:v>
                </c:pt>
                <c:pt idx="4537">
                  <c:v>1.9299534</c:v>
                </c:pt>
                <c:pt idx="4539">
                  <c:v>0.3811696</c:v>
                </c:pt>
                <c:pt idx="4540">
                  <c:v>0.7427532999999999</c:v>
                </c:pt>
                <c:pt idx="4542">
                  <c:v>0.9446376</c:v>
                </c:pt>
                <c:pt idx="4543">
                  <c:v>1.4568813</c:v>
                </c:pt>
                <c:pt idx="4545">
                  <c:v>1.5171453</c:v>
                </c:pt>
                <c:pt idx="4546">
                  <c:v>1.7069767</c:v>
                </c:pt>
                <c:pt idx="4548">
                  <c:v>1.7130031</c:v>
                </c:pt>
                <c:pt idx="4549">
                  <c:v>1.7280691</c:v>
                </c:pt>
                <c:pt idx="4551">
                  <c:v>1.8877686</c:v>
                </c:pt>
                <c:pt idx="4552">
                  <c:v>1.923927</c:v>
                </c:pt>
                <c:pt idx="4554">
                  <c:v>0.3751432</c:v>
                </c:pt>
                <c:pt idx="4555">
                  <c:v>0.7668589</c:v>
                </c:pt>
                <c:pt idx="4557">
                  <c:v>0.8512285000000001</c:v>
                </c:pt>
                <c:pt idx="4558">
                  <c:v>0.8572549</c:v>
                </c:pt>
                <c:pt idx="4560">
                  <c:v>0.8693077</c:v>
                </c:pt>
                <c:pt idx="4561">
                  <c:v>0.9114924</c:v>
                </c:pt>
                <c:pt idx="4563">
                  <c:v>0.9175188</c:v>
                </c:pt>
                <c:pt idx="4564">
                  <c:v>1.6376732</c:v>
                </c:pt>
                <c:pt idx="4566">
                  <c:v>1.863663</c:v>
                </c:pt>
                <c:pt idx="4567">
                  <c:v>1.9148874</c:v>
                </c:pt>
                <c:pt idx="4569">
                  <c:v>0.3661036</c:v>
                </c:pt>
                <c:pt idx="4570">
                  <c:v>1.6105544</c:v>
                </c:pt>
                <c:pt idx="4572">
                  <c:v>1.8395575</c:v>
                </c:pt>
                <c:pt idx="4573">
                  <c:v>1.9118742</c:v>
                </c:pt>
                <c:pt idx="4575">
                  <c:v>0.326932</c:v>
                </c:pt>
                <c:pt idx="4576">
                  <c:v>1.6165808</c:v>
                </c:pt>
                <c:pt idx="4578">
                  <c:v>1.8244915</c:v>
                </c:pt>
                <c:pt idx="4579">
                  <c:v>1.9058478</c:v>
                </c:pt>
                <c:pt idx="4581">
                  <c:v>0.3209056</c:v>
                </c:pt>
                <c:pt idx="4582">
                  <c:v>1.6226072</c:v>
                </c:pt>
                <c:pt idx="4584">
                  <c:v>1.8275047</c:v>
                </c:pt>
                <c:pt idx="4585">
                  <c:v>1.8696894</c:v>
                </c:pt>
                <c:pt idx="4587">
                  <c:v>0.3209056</c:v>
                </c:pt>
                <c:pt idx="4588">
                  <c:v>1.6979371</c:v>
                </c:pt>
                <c:pt idx="4590">
                  <c:v>1.7280691</c:v>
                </c:pt>
                <c:pt idx="4591">
                  <c:v>1.7642275</c:v>
                </c:pt>
                <c:pt idx="4593">
                  <c:v>1.8275047</c:v>
                </c:pt>
                <c:pt idx="4594">
                  <c:v>1.8606498</c:v>
                </c:pt>
                <c:pt idx="4596">
                  <c:v>0.3209056</c:v>
                </c:pt>
                <c:pt idx="4597">
                  <c:v>1.7491615</c:v>
                </c:pt>
                <c:pt idx="4599">
                  <c:v>1.8003859</c:v>
                </c:pt>
                <c:pt idx="4600">
                  <c:v>1.8033991</c:v>
                </c:pt>
                <c:pt idx="4602">
                  <c:v>1.8305179</c:v>
                </c:pt>
                <c:pt idx="4603">
                  <c:v>1.9269402</c:v>
                </c:pt>
                <c:pt idx="4605">
                  <c:v>0.341998</c:v>
                </c:pt>
                <c:pt idx="4606">
                  <c:v>1.8064123</c:v>
                </c:pt>
                <c:pt idx="4608">
                  <c:v>1.8214783</c:v>
                </c:pt>
                <c:pt idx="4609">
                  <c:v>1.9480326</c:v>
                </c:pt>
                <c:pt idx="4611">
                  <c:v>0.3299452</c:v>
                </c:pt>
                <c:pt idx="4612">
                  <c:v>1.9510458</c:v>
                </c:pt>
                <c:pt idx="4614">
                  <c:v>-1.893795</c:v>
                </c:pt>
                <c:pt idx="4615">
                  <c:v>-1.8576366</c:v>
                </c:pt>
                <c:pt idx="4617">
                  <c:v>0.3209056</c:v>
                </c:pt>
                <c:pt idx="4618">
                  <c:v>0.3751432</c:v>
                </c:pt>
                <c:pt idx="4620">
                  <c:v>0.3992488</c:v>
                </c:pt>
                <c:pt idx="4621">
                  <c:v>0.4052751</c:v>
                </c:pt>
                <c:pt idx="4623">
                  <c:v>0.4354071</c:v>
                </c:pt>
                <c:pt idx="4624">
                  <c:v>1.9359798</c:v>
                </c:pt>
                <c:pt idx="4626">
                  <c:v>-1.9028346</c:v>
                </c:pt>
                <c:pt idx="4627">
                  <c:v>-1.8516102</c:v>
                </c:pt>
                <c:pt idx="4629">
                  <c:v>-1.8455838</c:v>
                </c:pt>
                <c:pt idx="4630">
                  <c:v>-1.8124387</c:v>
                </c:pt>
                <c:pt idx="4632">
                  <c:v>0.3148792</c:v>
                </c:pt>
                <c:pt idx="4633">
                  <c:v>0.3510376</c:v>
                </c:pt>
                <c:pt idx="4635">
                  <c:v>0.3751432</c:v>
                </c:pt>
                <c:pt idx="4636">
                  <c:v>0.4293807</c:v>
                </c:pt>
                <c:pt idx="4638">
                  <c:v>0.4715655</c:v>
                </c:pt>
                <c:pt idx="4639">
                  <c:v>0.7548061</c:v>
                </c:pt>
                <c:pt idx="4641">
                  <c:v>0.7728853</c:v>
                </c:pt>
                <c:pt idx="4642">
                  <c:v>1.9028346</c:v>
                </c:pt>
                <c:pt idx="4644">
                  <c:v>-1.8727026</c:v>
                </c:pt>
                <c:pt idx="4645">
                  <c:v>-1.848597</c:v>
                </c:pt>
                <c:pt idx="4647">
                  <c:v>0.3028264</c:v>
                </c:pt>
                <c:pt idx="4648">
                  <c:v>0.4113015</c:v>
                </c:pt>
                <c:pt idx="4650">
                  <c:v>0.4595127</c:v>
                </c:pt>
                <c:pt idx="4651">
                  <c:v>0.4806051</c:v>
                </c:pt>
                <c:pt idx="4653">
                  <c:v>0.5318295</c:v>
                </c:pt>
                <c:pt idx="4654">
                  <c:v>0.5619614000000001</c:v>
                </c:pt>
                <c:pt idx="4656">
                  <c:v>0.571001</c:v>
                </c:pt>
                <c:pt idx="4657">
                  <c:v>0.7096082</c:v>
                </c:pt>
                <c:pt idx="4659">
                  <c:v>0.7156346</c:v>
                </c:pt>
                <c:pt idx="4660">
                  <c:v>0.7638457</c:v>
                </c:pt>
                <c:pt idx="4662">
                  <c:v>0.7789117</c:v>
                </c:pt>
                <c:pt idx="4663">
                  <c:v>1.8727026</c:v>
                </c:pt>
                <c:pt idx="4665">
                  <c:v>0.6885158</c:v>
                </c:pt>
                <c:pt idx="4666">
                  <c:v>0.7427532999999999</c:v>
                </c:pt>
                <c:pt idx="4668">
                  <c:v>0.7548061</c:v>
                </c:pt>
                <c:pt idx="4669">
                  <c:v>1.6316468</c:v>
                </c:pt>
                <c:pt idx="4671">
                  <c:v>1.7401219</c:v>
                </c:pt>
                <c:pt idx="4672">
                  <c:v>1.7702539</c:v>
                </c:pt>
                <c:pt idx="4674">
                  <c:v>1.7883331</c:v>
                </c:pt>
                <c:pt idx="4675">
                  <c:v>1.7943595</c:v>
                </c:pt>
                <c:pt idx="4677">
                  <c:v>0.5197767</c:v>
                </c:pt>
                <c:pt idx="4678">
                  <c:v>0.5559351</c:v>
                </c:pt>
                <c:pt idx="4680">
                  <c:v>0.6824894</c:v>
                </c:pt>
                <c:pt idx="4681">
                  <c:v>0.7216609</c:v>
                </c:pt>
                <c:pt idx="4683">
                  <c:v>0.7397401</c:v>
                </c:pt>
                <c:pt idx="4684">
                  <c:v>0.7548061</c:v>
                </c:pt>
                <c:pt idx="4686">
                  <c:v>0.7638457</c:v>
                </c:pt>
                <c:pt idx="4687">
                  <c:v>1.2911554</c:v>
                </c:pt>
                <c:pt idx="4689">
                  <c:v>1.3273138</c:v>
                </c:pt>
                <c:pt idx="4690">
                  <c:v>1.330327</c:v>
                </c:pt>
                <c:pt idx="4692">
                  <c:v>1.4026437</c:v>
                </c:pt>
                <c:pt idx="4693">
                  <c:v>1.5050925</c:v>
                </c:pt>
                <c:pt idx="4695">
                  <c:v>0.5348427</c:v>
                </c:pt>
                <c:pt idx="4696">
                  <c:v>0.5619614000000001</c:v>
                </c:pt>
                <c:pt idx="4698">
                  <c:v>0.7939777</c:v>
                </c:pt>
                <c:pt idx="4699">
                  <c:v>1.1103635</c:v>
                </c:pt>
                <c:pt idx="4701">
                  <c:v>1.1284427</c:v>
                </c:pt>
                <c:pt idx="4702">
                  <c:v>1.1525483</c:v>
                </c:pt>
                <c:pt idx="4704">
                  <c:v>1.2128122</c:v>
                </c:pt>
                <c:pt idx="4705">
                  <c:v>1.2188386</c:v>
                </c:pt>
                <c:pt idx="4707">
                  <c:v>1.3815513</c:v>
                </c:pt>
                <c:pt idx="4708">
                  <c:v>1.4026437</c:v>
                </c:pt>
                <c:pt idx="4710">
                  <c:v>0.571001</c:v>
                </c:pt>
                <c:pt idx="4711">
                  <c:v>0.6282518</c:v>
                </c:pt>
                <c:pt idx="4713">
                  <c:v>0.8964264</c:v>
                </c:pt>
                <c:pt idx="4714">
                  <c:v>1.0952975</c:v>
                </c:pt>
                <c:pt idx="4716">
                  <c:v>1.3243006</c:v>
                </c:pt>
                <c:pt idx="4717">
                  <c:v>1.3755249</c:v>
                </c:pt>
                <c:pt idx="4719">
                  <c:v>0.9416244</c:v>
                </c:pt>
                <c:pt idx="4720">
                  <c:v>0.9868224</c:v>
                </c:pt>
                <c:pt idx="4722">
                  <c:v>0.4414335</c:v>
                </c:pt>
                <c:pt idx="4723">
                  <c:v>0.4625259</c:v>
                </c:pt>
                <c:pt idx="4725">
                  <c:v>0.6282518</c:v>
                </c:pt>
                <c:pt idx="4726">
                  <c:v>0.6342782</c:v>
                </c:pt>
                <c:pt idx="4728">
                  <c:v>0.6161990000000001</c:v>
                </c:pt>
                <c:pt idx="4729">
                  <c:v>0.7035818</c:v>
                </c:pt>
                <c:pt idx="4731">
                  <c:v>0.6071594</c:v>
                </c:pt>
                <c:pt idx="4732">
                  <c:v>0.7216609</c:v>
                </c:pt>
                <c:pt idx="4734">
                  <c:v>0.5981198</c:v>
                </c:pt>
                <c:pt idx="4735">
                  <c:v>0.7849381</c:v>
                </c:pt>
                <c:pt idx="4737">
                  <c:v>0.5800406</c:v>
                </c:pt>
                <c:pt idx="4738">
                  <c:v>0.8030173</c:v>
                </c:pt>
                <c:pt idx="4740">
                  <c:v>0.571001</c:v>
                </c:pt>
                <c:pt idx="4741">
                  <c:v>0.8060305</c:v>
                </c:pt>
                <c:pt idx="4743">
                  <c:v>0.5679878</c:v>
                </c:pt>
                <c:pt idx="4744">
                  <c:v>0.8030173</c:v>
                </c:pt>
                <c:pt idx="4746">
                  <c:v>0.5619614000000001</c:v>
                </c:pt>
                <c:pt idx="4747">
                  <c:v>0.7487797</c:v>
                </c:pt>
                <c:pt idx="4749">
                  <c:v>0.5438823</c:v>
                </c:pt>
                <c:pt idx="4750">
                  <c:v>0.7427532999999999</c:v>
                </c:pt>
                <c:pt idx="4752">
                  <c:v>0.5348427</c:v>
                </c:pt>
                <c:pt idx="4753">
                  <c:v>0.7246741</c:v>
                </c:pt>
                <c:pt idx="4755">
                  <c:v>0.5227899</c:v>
                </c:pt>
                <c:pt idx="4756">
                  <c:v>0.7156346</c:v>
                </c:pt>
                <c:pt idx="4758">
                  <c:v>0.5137503</c:v>
                </c:pt>
                <c:pt idx="4759">
                  <c:v>0.7035818</c:v>
                </c:pt>
                <c:pt idx="4761">
                  <c:v>0.5016975</c:v>
                </c:pt>
                <c:pt idx="4762">
                  <c:v>0.6885158</c:v>
                </c:pt>
                <c:pt idx="4764">
                  <c:v>0.4926579</c:v>
                </c:pt>
                <c:pt idx="4765">
                  <c:v>0.6704366</c:v>
                </c:pt>
                <c:pt idx="4767">
                  <c:v>0.5227899</c:v>
                </c:pt>
                <c:pt idx="4768">
                  <c:v>0.6131858</c:v>
                </c:pt>
                <c:pt idx="4770">
                  <c:v>0.5288163</c:v>
                </c:pt>
                <c:pt idx="4771">
                  <c:v>0.5920934</c:v>
                </c:pt>
                <c:pt idx="4773">
                  <c:v>0.5378559000000001</c:v>
                </c:pt>
                <c:pt idx="4774">
                  <c:v>0.5619614000000001</c:v>
                </c:pt>
                <c:pt idx="4776">
                  <c:v>2.3879595</c:v>
                </c:pt>
                <c:pt idx="4777">
                  <c:v>2.3909727</c:v>
                </c:pt>
                <c:pt idx="4779">
                  <c:v>2.3698803</c:v>
                </c:pt>
                <c:pt idx="4780">
                  <c:v>2.3728935</c:v>
                </c:pt>
                <c:pt idx="4782">
                  <c:v>0.3540508</c:v>
                </c:pt>
                <c:pt idx="4783">
                  <c:v>0.3691168</c:v>
                </c:pt>
                <c:pt idx="4785">
                  <c:v>0.3962356</c:v>
                </c:pt>
                <c:pt idx="4786">
                  <c:v>0.4022619</c:v>
                </c:pt>
                <c:pt idx="4788">
                  <c:v>0.4173279</c:v>
                </c:pt>
                <c:pt idx="4789">
                  <c:v>0.4323939</c:v>
                </c:pt>
                <c:pt idx="4791">
                  <c:v>0.3480244</c:v>
                </c:pt>
                <c:pt idx="4792">
                  <c:v>0.4715655</c:v>
                </c:pt>
                <c:pt idx="4794">
                  <c:v>0.5016975</c:v>
                </c:pt>
                <c:pt idx="4795">
                  <c:v>0.5077239</c:v>
                </c:pt>
                <c:pt idx="4797">
                  <c:v>0.341998</c:v>
                </c:pt>
                <c:pt idx="4798">
                  <c:v>0.4806051</c:v>
                </c:pt>
                <c:pt idx="4800">
                  <c:v>0.4956711</c:v>
                </c:pt>
                <c:pt idx="4801">
                  <c:v>0.5167635</c:v>
                </c:pt>
                <c:pt idx="4803">
                  <c:v>0.3359716</c:v>
                </c:pt>
                <c:pt idx="4804">
                  <c:v>0.5258031</c:v>
                </c:pt>
                <c:pt idx="4806">
                  <c:v>0.3299452</c:v>
                </c:pt>
                <c:pt idx="4807">
                  <c:v>0.5348427</c:v>
                </c:pt>
                <c:pt idx="4809">
                  <c:v>0.3359716</c:v>
                </c:pt>
                <c:pt idx="4810">
                  <c:v>0.5378559000000001</c:v>
                </c:pt>
                <c:pt idx="4812">
                  <c:v>0.3359716</c:v>
                </c:pt>
                <c:pt idx="4813">
                  <c:v>0.5378559000000001</c:v>
                </c:pt>
                <c:pt idx="4815">
                  <c:v>0.3540508</c:v>
                </c:pt>
                <c:pt idx="4816">
                  <c:v>0.5378559000000001</c:v>
                </c:pt>
                <c:pt idx="4818">
                  <c:v>0.3540508</c:v>
                </c:pt>
                <c:pt idx="4819">
                  <c:v>0.5408691</c:v>
                </c:pt>
                <c:pt idx="4821">
                  <c:v>0.3510376</c:v>
                </c:pt>
                <c:pt idx="4822">
                  <c:v>0.5589483</c:v>
                </c:pt>
                <c:pt idx="4824">
                  <c:v>0.3510376</c:v>
                </c:pt>
                <c:pt idx="4825">
                  <c:v>0.5468955</c:v>
                </c:pt>
                <c:pt idx="4827">
                  <c:v>0.3510376</c:v>
                </c:pt>
                <c:pt idx="4828">
                  <c:v>0.5408691</c:v>
                </c:pt>
                <c:pt idx="4830">
                  <c:v>0.3661036</c:v>
                </c:pt>
                <c:pt idx="4831">
                  <c:v>0.5378559000000001</c:v>
                </c:pt>
                <c:pt idx="4833">
                  <c:v>0.3661036</c:v>
                </c:pt>
                <c:pt idx="4834">
                  <c:v>0.5378559000000001</c:v>
                </c:pt>
                <c:pt idx="4836">
                  <c:v>0.1762721</c:v>
                </c:pt>
                <c:pt idx="4837">
                  <c:v>0.2003777</c:v>
                </c:pt>
                <c:pt idx="4839">
                  <c:v>0.2124305</c:v>
                </c:pt>
                <c:pt idx="4840">
                  <c:v>0.2546152</c:v>
                </c:pt>
                <c:pt idx="4842">
                  <c:v>0.2696812</c:v>
                </c:pt>
                <c:pt idx="4843">
                  <c:v>0.2757076</c:v>
                </c:pt>
                <c:pt idx="4845">
                  <c:v>-0.1913381</c:v>
                </c:pt>
                <c:pt idx="4846">
                  <c:v>-0.1642193</c:v>
                </c:pt>
                <c:pt idx="4848">
                  <c:v>-0.1973645</c:v>
                </c:pt>
                <c:pt idx="4849">
                  <c:v>-0.1581929</c:v>
                </c:pt>
                <c:pt idx="4851">
                  <c:v>-0.1883249</c:v>
                </c:pt>
                <c:pt idx="4852">
                  <c:v>-0.1612061</c:v>
                </c:pt>
                <c:pt idx="4854">
                  <c:v>-0.2335229</c:v>
                </c:pt>
                <c:pt idx="4855">
                  <c:v>-0.1732589</c:v>
                </c:pt>
                <c:pt idx="4857">
                  <c:v>-0.2485888</c:v>
                </c:pt>
                <c:pt idx="4858">
                  <c:v>-0.1822985</c:v>
                </c:pt>
                <c:pt idx="4860">
                  <c:v>-0.251602</c:v>
                </c:pt>
                <c:pt idx="4861">
                  <c:v>-0.1883249</c:v>
                </c:pt>
                <c:pt idx="4863">
                  <c:v>-0.2425624</c:v>
                </c:pt>
                <c:pt idx="4864">
                  <c:v>-0.1973645</c:v>
                </c:pt>
                <c:pt idx="4866">
                  <c:v>0.6222254</c:v>
                </c:pt>
                <c:pt idx="4867">
                  <c:v>0.6282518</c:v>
                </c:pt>
                <c:pt idx="4869">
                  <c:v>0.6192122</c:v>
                </c:pt>
                <c:pt idx="4870">
                  <c:v>0.6403046</c:v>
                </c:pt>
                <c:pt idx="4872">
                  <c:v>0.6161990000000001</c:v>
                </c:pt>
                <c:pt idx="4873">
                  <c:v>0.6523574</c:v>
                </c:pt>
                <c:pt idx="4875">
                  <c:v>0.6161990000000001</c:v>
                </c:pt>
                <c:pt idx="4876">
                  <c:v>0.6704366</c:v>
                </c:pt>
                <c:pt idx="4878">
                  <c:v>0.6161990000000001</c:v>
                </c:pt>
                <c:pt idx="4879">
                  <c:v>0.6915289999999999</c:v>
                </c:pt>
                <c:pt idx="4881">
                  <c:v>0.6222254</c:v>
                </c:pt>
                <c:pt idx="4882">
                  <c:v>0.7035818</c:v>
                </c:pt>
                <c:pt idx="4884">
                  <c:v>0.6342782</c:v>
                </c:pt>
                <c:pt idx="4885">
                  <c:v>0.7156346</c:v>
                </c:pt>
                <c:pt idx="4887">
                  <c:v>0.676463</c:v>
                </c:pt>
                <c:pt idx="4888">
                  <c:v>0.7246741</c:v>
                </c:pt>
                <c:pt idx="4890">
                  <c:v>0.6885158</c:v>
                </c:pt>
                <c:pt idx="4891">
                  <c:v>0.7337137</c:v>
                </c:pt>
                <c:pt idx="4893">
                  <c:v>0.7005686</c:v>
                </c:pt>
                <c:pt idx="4894">
                  <c:v>0.7397401</c:v>
                </c:pt>
                <c:pt idx="4896">
                  <c:v>0.7126214</c:v>
                </c:pt>
                <c:pt idx="4897">
                  <c:v>0.7457665</c:v>
                </c:pt>
                <c:pt idx="4899">
                  <c:v>0.7246741</c:v>
                </c:pt>
                <c:pt idx="4900">
                  <c:v>0.7517929</c:v>
                </c:pt>
                <c:pt idx="4902">
                  <c:v>0.7337137</c:v>
                </c:pt>
                <c:pt idx="4903">
                  <c:v>0.7548061</c:v>
                </c:pt>
                <c:pt idx="4905">
                  <c:v>0.7307005</c:v>
                </c:pt>
                <c:pt idx="4906">
                  <c:v>0.7578193</c:v>
                </c:pt>
                <c:pt idx="4908">
                  <c:v>0.7307005</c:v>
                </c:pt>
                <c:pt idx="4909">
                  <c:v>0.7578193</c:v>
                </c:pt>
                <c:pt idx="4911">
                  <c:v>-0.8542417</c:v>
                </c:pt>
                <c:pt idx="4912">
                  <c:v>-0.8421889</c:v>
                </c:pt>
                <c:pt idx="4914">
                  <c:v>-0.8602681</c:v>
                </c:pt>
                <c:pt idx="4915">
                  <c:v>-0.8150701</c:v>
                </c:pt>
                <c:pt idx="4917">
                  <c:v>-0.8693077</c:v>
                </c:pt>
                <c:pt idx="4918">
                  <c:v>-0.8180833</c:v>
                </c:pt>
                <c:pt idx="4920">
                  <c:v>-0.8572549</c:v>
                </c:pt>
                <c:pt idx="4921">
                  <c:v>-0.8180833</c:v>
                </c:pt>
                <c:pt idx="4923">
                  <c:v>-0.8301361</c:v>
                </c:pt>
                <c:pt idx="4924">
                  <c:v>-0.8241096999999999</c:v>
                </c:pt>
                <c:pt idx="4926">
                  <c:v>0.4504731</c:v>
                </c:pt>
                <c:pt idx="4927">
                  <c:v>0.5077239</c:v>
                </c:pt>
                <c:pt idx="4929">
                  <c:v>0.4143147</c:v>
                </c:pt>
                <c:pt idx="4930">
                  <c:v>0.5227899</c:v>
                </c:pt>
                <c:pt idx="4932">
                  <c:v>0.3992488</c:v>
                </c:pt>
                <c:pt idx="4933">
                  <c:v>0.5227899</c:v>
                </c:pt>
                <c:pt idx="4935">
                  <c:v>0.3902092</c:v>
                </c:pt>
                <c:pt idx="4936">
                  <c:v>0.5107371000000001</c:v>
                </c:pt>
                <c:pt idx="4938">
                  <c:v>0.3781564</c:v>
                </c:pt>
                <c:pt idx="4939">
                  <c:v>0.4926579</c:v>
                </c:pt>
                <c:pt idx="4941">
                  <c:v>0.3600772</c:v>
                </c:pt>
                <c:pt idx="4942">
                  <c:v>0.5077239</c:v>
                </c:pt>
                <c:pt idx="4944">
                  <c:v>0.37213</c:v>
                </c:pt>
                <c:pt idx="4945">
                  <c:v>0.3932224</c:v>
                </c:pt>
                <c:pt idx="4947">
                  <c:v>0.4052751</c:v>
                </c:pt>
                <c:pt idx="4948">
                  <c:v>0.4143147</c:v>
                </c:pt>
                <c:pt idx="4950">
                  <c:v>0.4354071</c:v>
                </c:pt>
                <c:pt idx="4951">
                  <c:v>0.5047107</c:v>
                </c:pt>
                <c:pt idx="4953">
                  <c:v>0.4745787</c:v>
                </c:pt>
                <c:pt idx="4954">
                  <c:v>0.4986843</c:v>
                </c:pt>
                <c:pt idx="4956">
                  <c:v>0.4836183</c:v>
                </c:pt>
                <c:pt idx="4957">
                  <c:v>0.4926579</c:v>
                </c:pt>
                <c:pt idx="4959">
                  <c:v>-1.3122478</c:v>
                </c:pt>
                <c:pt idx="4960">
                  <c:v>-1.3062214</c:v>
                </c:pt>
                <c:pt idx="4962">
                  <c:v>-1.330327</c:v>
                </c:pt>
                <c:pt idx="4963">
                  <c:v>-1.3182742</c:v>
                </c:pt>
                <c:pt idx="4965">
                  <c:v>0.4986843</c:v>
                </c:pt>
                <c:pt idx="4966">
                  <c:v>0.5227899</c:v>
                </c:pt>
                <c:pt idx="4968">
                  <c:v>0.4986843</c:v>
                </c:pt>
                <c:pt idx="4969">
                  <c:v>0.5468955</c:v>
                </c:pt>
                <c:pt idx="4971">
                  <c:v>0.4956711</c:v>
                </c:pt>
                <c:pt idx="4972">
                  <c:v>0.5619614000000001</c:v>
                </c:pt>
                <c:pt idx="4974">
                  <c:v>0.4956711</c:v>
                </c:pt>
                <c:pt idx="4975">
                  <c:v>0.5649746</c:v>
                </c:pt>
                <c:pt idx="4977">
                  <c:v>0.5137503</c:v>
                </c:pt>
                <c:pt idx="4978">
                  <c:v>0.5197767</c:v>
                </c:pt>
                <c:pt idx="4980">
                  <c:v>0.5408691</c:v>
                </c:pt>
                <c:pt idx="4981">
                  <c:v>0.5679878</c:v>
                </c:pt>
                <c:pt idx="4983">
                  <c:v>0.4384203</c:v>
                </c:pt>
                <c:pt idx="4984">
                  <c:v>0.4564995</c:v>
                </c:pt>
                <c:pt idx="4986">
                  <c:v>0.4474599</c:v>
                </c:pt>
                <c:pt idx="4987">
                  <c:v>0.4504731</c:v>
                </c:pt>
                <c:pt idx="4989">
                  <c:v>0.2305097</c:v>
                </c:pt>
                <c:pt idx="4990">
                  <c:v>0.2606416</c:v>
                </c:pt>
                <c:pt idx="4992">
                  <c:v>0.2274965</c:v>
                </c:pt>
                <c:pt idx="4993">
                  <c:v>0.281734</c:v>
                </c:pt>
                <c:pt idx="4995">
                  <c:v>0.2094173</c:v>
                </c:pt>
                <c:pt idx="4996">
                  <c:v>0.311866</c:v>
                </c:pt>
                <c:pt idx="4998">
                  <c:v>0.2274965</c:v>
                </c:pt>
                <c:pt idx="4999">
                  <c:v>0.3209056</c:v>
                </c:pt>
                <c:pt idx="5001">
                  <c:v>0.2244833</c:v>
                </c:pt>
                <c:pt idx="5002">
                  <c:v>0.3389848</c:v>
                </c:pt>
                <c:pt idx="5004">
                  <c:v>0.2214701</c:v>
                </c:pt>
                <c:pt idx="5005">
                  <c:v>0.3329584</c:v>
                </c:pt>
                <c:pt idx="5007">
                  <c:v>0.2184569</c:v>
                </c:pt>
                <c:pt idx="5008">
                  <c:v>0.326932</c:v>
                </c:pt>
                <c:pt idx="5010">
                  <c:v>0.2064041</c:v>
                </c:pt>
                <c:pt idx="5011">
                  <c:v>0.3329584</c:v>
                </c:pt>
                <c:pt idx="5013">
                  <c:v>0.2033909</c:v>
                </c:pt>
                <c:pt idx="5014">
                  <c:v>0.3329584</c:v>
                </c:pt>
                <c:pt idx="5016">
                  <c:v>0.2124305</c:v>
                </c:pt>
                <c:pt idx="5017">
                  <c:v>0.3510376</c:v>
                </c:pt>
                <c:pt idx="5019">
                  <c:v>0.2274965</c:v>
                </c:pt>
                <c:pt idx="5020">
                  <c:v>0.3510376</c:v>
                </c:pt>
                <c:pt idx="5022">
                  <c:v>0.2274965</c:v>
                </c:pt>
                <c:pt idx="5023">
                  <c:v>0.3480244</c:v>
                </c:pt>
                <c:pt idx="5025">
                  <c:v>0.2274965</c:v>
                </c:pt>
                <c:pt idx="5026">
                  <c:v>0.3480244</c:v>
                </c:pt>
                <c:pt idx="5028">
                  <c:v>0.2305097</c:v>
                </c:pt>
                <c:pt idx="5029">
                  <c:v>0.3480244</c:v>
                </c:pt>
                <c:pt idx="5031">
                  <c:v>0.2305097</c:v>
                </c:pt>
                <c:pt idx="5032">
                  <c:v>0.3178924</c:v>
                </c:pt>
                <c:pt idx="5034">
                  <c:v>0.2214701</c:v>
                </c:pt>
                <c:pt idx="5035">
                  <c:v>0.2907736</c:v>
                </c:pt>
                <c:pt idx="5037">
                  <c:v>0.2184569</c:v>
                </c:pt>
                <c:pt idx="5038">
                  <c:v>0.2606416</c:v>
                </c:pt>
                <c:pt idx="5040">
                  <c:v>0.2274965</c:v>
                </c:pt>
                <c:pt idx="5041">
                  <c:v>0.2305097</c:v>
                </c:pt>
                <c:pt idx="5043">
                  <c:v>0.8602681</c:v>
                </c:pt>
                <c:pt idx="5044">
                  <c:v>0.8783473000000001</c:v>
                </c:pt>
                <c:pt idx="5046">
                  <c:v>0.0105462</c:v>
                </c:pt>
                <c:pt idx="5047">
                  <c:v>0.022599</c:v>
                </c:pt>
                <c:pt idx="5049">
                  <c:v>0.0105462</c:v>
                </c:pt>
                <c:pt idx="5050">
                  <c:v>0.022599</c:v>
                </c:pt>
                <c:pt idx="5052">
                  <c:v>0.007533</c:v>
                </c:pt>
                <c:pt idx="5053">
                  <c:v>0.022599</c:v>
                </c:pt>
                <c:pt idx="5055">
                  <c:v>0.007533</c:v>
                </c:pt>
                <c:pt idx="5056">
                  <c:v>0.0195858</c:v>
                </c:pt>
                <c:pt idx="5058">
                  <c:v>0.0045198</c:v>
                </c:pt>
                <c:pt idx="5059">
                  <c:v>0.0105462</c:v>
                </c:pt>
                <c:pt idx="5061">
                  <c:v>0.9235452</c:v>
                </c:pt>
                <c:pt idx="5062">
                  <c:v>0.9476508</c:v>
                </c:pt>
                <c:pt idx="5064">
                  <c:v>0.9687432</c:v>
                </c:pt>
                <c:pt idx="5065">
                  <c:v>1.010928</c:v>
                </c:pt>
                <c:pt idx="5067">
                  <c:v>0.9175188</c:v>
                </c:pt>
                <c:pt idx="5068">
                  <c:v>0.9898356</c:v>
                </c:pt>
                <c:pt idx="5070">
                  <c:v>0.920532</c:v>
                </c:pt>
                <c:pt idx="5071">
                  <c:v>0.9265584</c:v>
                </c:pt>
                <c:pt idx="5073">
                  <c:v>0.9325848</c:v>
                </c:pt>
                <c:pt idx="5074">
                  <c:v>0.935598</c:v>
                </c:pt>
                <c:pt idx="5076">
                  <c:v>1.8696894</c:v>
                </c:pt>
                <c:pt idx="5077">
                  <c:v>1.8757158</c:v>
                </c:pt>
                <c:pt idx="5079">
                  <c:v>0.8361625</c:v>
                </c:pt>
                <c:pt idx="5080">
                  <c:v>0.8602681</c:v>
                </c:pt>
                <c:pt idx="5082">
                  <c:v>0.8180833</c:v>
                </c:pt>
                <c:pt idx="5083">
                  <c:v>0.8783473000000001</c:v>
                </c:pt>
                <c:pt idx="5085">
                  <c:v>0.7276873</c:v>
                </c:pt>
                <c:pt idx="5086">
                  <c:v>0.7457665</c:v>
                </c:pt>
                <c:pt idx="5088">
                  <c:v>0.7819249</c:v>
                </c:pt>
                <c:pt idx="5089">
                  <c:v>0.8964264</c:v>
                </c:pt>
                <c:pt idx="5091">
                  <c:v>0.7246741</c:v>
                </c:pt>
                <c:pt idx="5092">
                  <c:v>0.8602681</c:v>
                </c:pt>
                <c:pt idx="5094">
                  <c:v>0.7126214</c:v>
                </c:pt>
                <c:pt idx="5095">
                  <c:v>0.8361625</c:v>
                </c:pt>
                <c:pt idx="5097">
                  <c:v>0.7246741</c:v>
                </c:pt>
                <c:pt idx="5098">
                  <c:v>0.8210965</c:v>
                </c:pt>
                <c:pt idx="5100">
                  <c:v>0.6945422</c:v>
                </c:pt>
                <c:pt idx="5101">
                  <c:v>0.6975554</c:v>
                </c:pt>
                <c:pt idx="5103">
                  <c:v>0.7096082</c:v>
                </c:pt>
                <c:pt idx="5104">
                  <c:v>0.7216609</c:v>
                </c:pt>
                <c:pt idx="5106">
                  <c:v>0.7548061</c:v>
                </c:pt>
                <c:pt idx="5107">
                  <c:v>0.7879513</c:v>
                </c:pt>
                <c:pt idx="5109">
                  <c:v>0.1310741</c:v>
                </c:pt>
                <c:pt idx="5110">
                  <c:v>0.1401137</c:v>
                </c:pt>
                <c:pt idx="5112">
                  <c:v>0.1280609</c:v>
                </c:pt>
                <c:pt idx="5113">
                  <c:v>0.1491533</c:v>
                </c:pt>
                <c:pt idx="5115">
                  <c:v>0.1160081</c:v>
                </c:pt>
                <c:pt idx="5116">
                  <c:v>0.1581929</c:v>
                </c:pt>
                <c:pt idx="5118">
                  <c:v>0.1069685</c:v>
                </c:pt>
                <c:pt idx="5119">
                  <c:v>0.1401137</c:v>
                </c:pt>
                <c:pt idx="5121">
                  <c:v>0.1129949</c:v>
                </c:pt>
                <c:pt idx="5122">
                  <c:v>0.1461401</c:v>
                </c:pt>
                <c:pt idx="5124">
                  <c:v>0.1160081</c:v>
                </c:pt>
                <c:pt idx="5125">
                  <c:v>0.1461401</c:v>
                </c:pt>
                <c:pt idx="5127">
                  <c:v>0.1160081</c:v>
                </c:pt>
                <c:pt idx="5128">
                  <c:v>0.1371005</c:v>
                </c:pt>
                <c:pt idx="5130">
                  <c:v>0.1431269</c:v>
                </c:pt>
                <c:pt idx="5131">
                  <c:v>0.1491533</c:v>
                </c:pt>
                <c:pt idx="5133">
                  <c:v>0.3751432</c:v>
                </c:pt>
                <c:pt idx="5134">
                  <c:v>0.5107371000000001</c:v>
                </c:pt>
                <c:pt idx="5136">
                  <c:v>0.5227899</c:v>
                </c:pt>
                <c:pt idx="5137">
                  <c:v>0.5378559000000001</c:v>
                </c:pt>
                <c:pt idx="5139">
                  <c:v>0.3630904</c:v>
                </c:pt>
                <c:pt idx="5140">
                  <c:v>0.5981198</c:v>
                </c:pt>
                <c:pt idx="5142">
                  <c:v>0.3600772</c:v>
                </c:pt>
                <c:pt idx="5143">
                  <c:v>0.5920934</c:v>
                </c:pt>
                <c:pt idx="5145">
                  <c:v>0.357064</c:v>
                </c:pt>
                <c:pt idx="5146">
                  <c:v>0.5920934</c:v>
                </c:pt>
                <c:pt idx="5148">
                  <c:v>0.3480244</c:v>
                </c:pt>
                <c:pt idx="5149">
                  <c:v>0.3630904</c:v>
                </c:pt>
                <c:pt idx="5151">
                  <c:v>0.387196</c:v>
                </c:pt>
                <c:pt idx="5152">
                  <c:v>0.5770274</c:v>
                </c:pt>
                <c:pt idx="5154">
                  <c:v>0.3510376</c:v>
                </c:pt>
                <c:pt idx="5155">
                  <c:v>0.3661036</c:v>
                </c:pt>
                <c:pt idx="5157">
                  <c:v>0.4384203</c:v>
                </c:pt>
                <c:pt idx="5158">
                  <c:v>0.4655391</c:v>
                </c:pt>
                <c:pt idx="5160">
                  <c:v>-0.9175188</c:v>
                </c:pt>
                <c:pt idx="5161">
                  <c:v>-0.9114924</c:v>
                </c:pt>
                <c:pt idx="5163">
                  <c:v>1.7491615</c:v>
                </c:pt>
                <c:pt idx="5164">
                  <c:v>1.7521747</c:v>
                </c:pt>
                <c:pt idx="5166">
                  <c:v>1.7371087</c:v>
                </c:pt>
                <c:pt idx="5167">
                  <c:v>1.7521747</c:v>
                </c:pt>
                <c:pt idx="5169">
                  <c:v>1.7371087</c:v>
                </c:pt>
                <c:pt idx="5170">
                  <c:v>1.7521747</c:v>
                </c:pt>
                <c:pt idx="5172">
                  <c:v>1.7431351</c:v>
                </c:pt>
                <c:pt idx="5173">
                  <c:v>1.7461483</c:v>
                </c:pt>
                <c:pt idx="5175">
                  <c:v>0.5137503</c:v>
                </c:pt>
                <c:pt idx="5176">
                  <c:v>0.5830538</c:v>
                </c:pt>
                <c:pt idx="5178">
                  <c:v>0.5137503</c:v>
                </c:pt>
                <c:pt idx="5179">
                  <c:v>0.5951066</c:v>
                </c:pt>
                <c:pt idx="5181">
                  <c:v>0.4896447</c:v>
                </c:pt>
                <c:pt idx="5182">
                  <c:v>0.5890802000000001</c:v>
                </c:pt>
                <c:pt idx="5184">
                  <c:v>0.4625259</c:v>
                </c:pt>
                <c:pt idx="5185">
                  <c:v>0.586067</c:v>
                </c:pt>
                <c:pt idx="5187">
                  <c:v>0.4564995</c:v>
                </c:pt>
                <c:pt idx="5188">
                  <c:v>0.586067</c:v>
                </c:pt>
                <c:pt idx="5190">
                  <c:v>0.4444467</c:v>
                </c:pt>
                <c:pt idx="5191">
                  <c:v>0.5800406</c:v>
                </c:pt>
                <c:pt idx="5193">
                  <c:v>0.4444467</c:v>
                </c:pt>
                <c:pt idx="5194">
                  <c:v>0.5800406</c:v>
                </c:pt>
                <c:pt idx="5196">
                  <c:v>0.4414335</c:v>
                </c:pt>
                <c:pt idx="5197">
                  <c:v>0.586067</c:v>
                </c:pt>
                <c:pt idx="5199">
                  <c:v>0.4564995</c:v>
                </c:pt>
                <c:pt idx="5200">
                  <c:v>0.5679878</c:v>
                </c:pt>
                <c:pt idx="5202">
                  <c:v>0.4625259</c:v>
                </c:pt>
                <c:pt idx="5203">
                  <c:v>0.5619614000000001</c:v>
                </c:pt>
                <c:pt idx="5205">
                  <c:v>0.4655391</c:v>
                </c:pt>
                <c:pt idx="5206">
                  <c:v>0.5378559000000001</c:v>
                </c:pt>
                <c:pt idx="5208">
                  <c:v>0.4595127</c:v>
                </c:pt>
                <c:pt idx="5209">
                  <c:v>0.5137503</c:v>
                </c:pt>
                <c:pt idx="5211">
                  <c:v>0.37213</c:v>
                </c:pt>
                <c:pt idx="5212">
                  <c:v>0.387196</c:v>
                </c:pt>
                <c:pt idx="5214">
                  <c:v>0.4143147</c:v>
                </c:pt>
                <c:pt idx="5215">
                  <c:v>0.4444467</c:v>
                </c:pt>
                <c:pt idx="5217">
                  <c:v>0.3751432</c:v>
                </c:pt>
                <c:pt idx="5218">
                  <c:v>0.4836183</c:v>
                </c:pt>
                <c:pt idx="5220">
                  <c:v>0.2787208</c:v>
                </c:pt>
                <c:pt idx="5221">
                  <c:v>0.341998</c:v>
                </c:pt>
                <c:pt idx="5223">
                  <c:v>0.3480244</c:v>
                </c:pt>
                <c:pt idx="5224">
                  <c:v>0.4986843</c:v>
                </c:pt>
                <c:pt idx="5226">
                  <c:v>0.281734</c:v>
                </c:pt>
                <c:pt idx="5227">
                  <c:v>0.4986843</c:v>
                </c:pt>
                <c:pt idx="5229">
                  <c:v>0.2968</c:v>
                </c:pt>
                <c:pt idx="5230">
                  <c:v>0.4354071</c:v>
                </c:pt>
                <c:pt idx="5232">
                  <c:v>0.2998132</c:v>
                </c:pt>
                <c:pt idx="5233">
                  <c:v>0.311866</c:v>
                </c:pt>
                <c:pt idx="5235">
                  <c:v>0.3751432</c:v>
                </c:pt>
                <c:pt idx="5236">
                  <c:v>0.4173279</c:v>
                </c:pt>
                <c:pt idx="5238">
                  <c:v>0.4474599</c:v>
                </c:pt>
                <c:pt idx="5239">
                  <c:v>0.4564995</c:v>
                </c:pt>
                <c:pt idx="5241">
                  <c:v>0.4504731</c:v>
                </c:pt>
                <c:pt idx="5242">
                  <c:v>0.5077239</c:v>
                </c:pt>
                <c:pt idx="5244">
                  <c:v>0.4504731</c:v>
                </c:pt>
                <c:pt idx="5245">
                  <c:v>0.5137503</c:v>
                </c:pt>
                <c:pt idx="5247">
                  <c:v>0.4595127</c:v>
                </c:pt>
                <c:pt idx="5248">
                  <c:v>0.5227899</c:v>
                </c:pt>
                <c:pt idx="5250">
                  <c:v>0.4655391</c:v>
                </c:pt>
                <c:pt idx="5251">
                  <c:v>0.5227899</c:v>
                </c:pt>
                <c:pt idx="5253">
                  <c:v>0.4655391</c:v>
                </c:pt>
                <c:pt idx="5254">
                  <c:v>0.5167635</c:v>
                </c:pt>
                <c:pt idx="5256">
                  <c:v>-0.7939777</c:v>
                </c:pt>
                <c:pt idx="5257">
                  <c:v>-0.7427532999999999</c:v>
                </c:pt>
                <c:pt idx="5259">
                  <c:v>-0.8060305</c:v>
                </c:pt>
                <c:pt idx="5260">
                  <c:v>-0.7427532999999999</c:v>
                </c:pt>
                <c:pt idx="5262">
                  <c:v>-0.8060305</c:v>
                </c:pt>
                <c:pt idx="5263">
                  <c:v>-0.7457665</c:v>
                </c:pt>
                <c:pt idx="5265">
                  <c:v>-0.8090437</c:v>
                </c:pt>
                <c:pt idx="5266">
                  <c:v>-0.7638457</c:v>
                </c:pt>
                <c:pt idx="5268">
                  <c:v>-0.8090437</c:v>
                </c:pt>
                <c:pt idx="5269">
                  <c:v>-0.7939777</c:v>
                </c:pt>
                <c:pt idx="5271">
                  <c:v>0.8994396</c:v>
                </c:pt>
                <c:pt idx="5272">
                  <c:v>0.920532</c:v>
                </c:pt>
                <c:pt idx="5274">
                  <c:v>0.8632813</c:v>
                </c:pt>
                <c:pt idx="5275">
                  <c:v>0.9145056</c:v>
                </c:pt>
                <c:pt idx="5277">
                  <c:v>0.8391757</c:v>
                </c:pt>
                <c:pt idx="5278">
                  <c:v>0.9175188</c:v>
                </c:pt>
                <c:pt idx="5280">
                  <c:v>0.8241096999999999</c:v>
                </c:pt>
                <c:pt idx="5281">
                  <c:v>0.9024528000000001</c:v>
                </c:pt>
                <c:pt idx="5283">
                  <c:v>0.9114924</c:v>
                </c:pt>
                <c:pt idx="5284">
                  <c:v>0.9295716000000001</c:v>
                </c:pt>
                <c:pt idx="5286">
                  <c:v>0.9386112</c:v>
                </c:pt>
                <c:pt idx="5287">
                  <c:v>0.96573</c:v>
                </c:pt>
                <c:pt idx="5289">
                  <c:v>0.7367269</c:v>
                </c:pt>
                <c:pt idx="5290">
                  <c:v>0.7517929</c:v>
                </c:pt>
                <c:pt idx="5292">
                  <c:v>0.7909645</c:v>
                </c:pt>
                <c:pt idx="5293">
                  <c:v>0.8753341</c:v>
                </c:pt>
                <c:pt idx="5295">
                  <c:v>0.9235452</c:v>
                </c:pt>
                <c:pt idx="5296">
                  <c:v>0.9325848</c:v>
                </c:pt>
                <c:pt idx="5298">
                  <c:v>0.7337137</c:v>
                </c:pt>
                <c:pt idx="5299">
                  <c:v>0.8632813</c:v>
                </c:pt>
                <c:pt idx="5301">
                  <c:v>0.7276873</c:v>
                </c:pt>
                <c:pt idx="5302">
                  <c:v>0.7939777</c:v>
                </c:pt>
                <c:pt idx="5304">
                  <c:v>0.7307005</c:v>
                </c:pt>
                <c:pt idx="5305">
                  <c:v>0.7638457</c:v>
                </c:pt>
                <c:pt idx="5307">
                  <c:v>-1.0049016</c:v>
                </c:pt>
                <c:pt idx="5308">
                  <c:v>-0.96573</c:v>
                </c:pt>
                <c:pt idx="5310">
                  <c:v>-1.010928</c:v>
                </c:pt>
                <c:pt idx="5311">
                  <c:v>-0.9566904000000001</c:v>
                </c:pt>
                <c:pt idx="5313">
                  <c:v>-1.010928</c:v>
                </c:pt>
                <c:pt idx="5314">
                  <c:v>-0.9687432</c:v>
                </c:pt>
                <c:pt idx="5316">
                  <c:v>-1.0169544</c:v>
                </c:pt>
                <c:pt idx="5317">
                  <c:v>-0.9325848</c:v>
                </c:pt>
                <c:pt idx="5319">
                  <c:v>-1.0139412</c:v>
                </c:pt>
                <c:pt idx="5320">
                  <c:v>-0.9114924</c:v>
                </c:pt>
                <c:pt idx="5322">
                  <c:v>-1.0079148</c:v>
                </c:pt>
                <c:pt idx="5323">
                  <c:v>-0.9235452</c:v>
                </c:pt>
                <c:pt idx="5325">
                  <c:v>-1.0470863</c:v>
                </c:pt>
                <c:pt idx="5326">
                  <c:v>-0.9084792</c:v>
                </c:pt>
                <c:pt idx="5328">
                  <c:v>-1.0832447</c:v>
                </c:pt>
                <c:pt idx="5329">
                  <c:v>-0.9084792</c:v>
                </c:pt>
                <c:pt idx="5331">
                  <c:v>-1.0862579</c:v>
                </c:pt>
                <c:pt idx="5332">
                  <c:v>-0.9084792</c:v>
                </c:pt>
                <c:pt idx="5334">
                  <c:v>-1.0892711</c:v>
                </c:pt>
                <c:pt idx="5335">
                  <c:v>-1.0772183</c:v>
                </c:pt>
                <c:pt idx="5337">
                  <c:v>-1.0621523</c:v>
                </c:pt>
                <c:pt idx="5338">
                  <c:v>-0.9145056</c:v>
                </c:pt>
                <c:pt idx="5340">
                  <c:v>-1.0862579</c:v>
                </c:pt>
                <c:pt idx="5341">
                  <c:v>-1.0711919</c:v>
                </c:pt>
                <c:pt idx="5343">
                  <c:v>-1.0621523</c:v>
                </c:pt>
                <c:pt idx="5344">
                  <c:v>-0.9868224</c:v>
                </c:pt>
                <c:pt idx="5346">
                  <c:v>-0.9566904000000001</c:v>
                </c:pt>
                <c:pt idx="5347">
                  <c:v>-0.935598</c:v>
                </c:pt>
                <c:pt idx="5349">
                  <c:v>-1.0440731</c:v>
                </c:pt>
                <c:pt idx="5350">
                  <c:v>-1.025994</c:v>
                </c:pt>
                <c:pt idx="5352">
                  <c:v>1.5683696</c:v>
                </c:pt>
                <c:pt idx="5353">
                  <c:v>1.589462</c:v>
                </c:pt>
                <c:pt idx="5355">
                  <c:v>1.55933</c:v>
                </c:pt>
                <c:pt idx="5356">
                  <c:v>1.6015148</c:v>
                </c:pt>
                <c:pt idx="5358">
                  <c:v>1.5804224</c:v>
                </c:pt>
                <c:pt idx="5359">
                  <c:v>1.619594</c:v>
                </c:pt>
                <c:pt idx="5361">
                  <c:v>1.5985016</c:v>
                </c:pt>
                <c:pt idx="5362">
                  <c:v>1.6226072</c:v>
                </c:pt>
                <c:pt idx="5364">
                  <c:v>1.5985016</c:v>
                </c:pt>
                <c:pt idx="5365">
                  <c:v>1.6226072</c:v>
                </c:pt>
                <c:pt idx="5367">
                  <c:v>1.5924752</c:v>
                </c:pt>
                <c:pt idx="5368">
                  <c:v>1.6165808</c:v>
                </c:pt>
                <c:pt idx="5370">
                  <c:v>1.5924752</c:v>
                </c:pt>
                <c:pt idx="5371">
                  <c:v>1.6105544</c:v>
                </c:pt>
                <c:pt idx="5373">
                  <c:v>1.5864488</c:v>
                </c:pt>
                <c:pt idx="5374">
                  <c:v>1.5985016</c:v>
                </c:pt>
                <c:pt idx="5376">
                  <c:v>1.5683696</c:v>
                </c:pt>
                <c:pt idx="5377">
                  <c:v>1.5774092</c:v>
                </c:pt>
                <c:pt idx="5379">
                  <c:v>1.5563168</c:v>
                </c:pt>
                <c:pt idx="5380">
                  <c:v>1.5653564</c:v>
                </c:pt>
                <c:pt idx="5382">
                  <c:v>1.5412508</c:v>
                </c:pt>
                <c:pt idx="5383">
                  <c:v>1.5502904</c:v>
                </c:pt>
                <c:pt idx="5385">
                  <c:v>1.5231716</c:v>
                </c:pt>
                <c:pt idx="5386">
                  <c:v>1.544264</c:v>
                </c:pt>
                <c:pt idx="5388">
                  <c:v>1.5261848</c:v>
                </c:pt>
                <c:pt idx="5389">
                  <c:v>1.5502904</c:v>
                </c:pt>
                <c:pt idx="5391">
                  <c:v>1.4960529</c:v>
                </c:pt>
                <c:pt idx="5392">
                  <c:v>1.5653564</c:v>
                </c:pt>
                <c:pt idx="5394">
                  <c:v>1.4840001</c:v>
                </c:pt>
                <c:pt idx="5395">
                  <c:v>1.544264</c:v>
                </c:pt>
                <c:pt idx="5397">
                  <c:v>2.4693159</c:v>
                </c:pt>
                <c:pt idx="5398">
                  <c:v>2.4723291</c:v>
                </c:pt>
                <c:pt idx="5400">
                  <c:v>2.4632895</c:v>
                </c:pt>
                <c:pt idx="5401">
                  <c:v>2.4693159</c:v>
                </c:pt>
                <c:pt idx="5403">
                  <c:v>0.2696812</c:v>
                </c:pt>
                <c:pt idx="5404">
                  <c:v>0.2757076</c:v>
                </c:pt>
                <c:pt idx="5406">
                  <c:v>0.6433178000000001</c:v>
                </c:pt>
                <c:pt idx="5407">
                  <c:v>0.6734498</c:v>
                </c:pt>
                <c:pt idx="5409">
                  <c:v>0.6403046</c:v>
                </c:pt>
                <c:pt idx="5410">
                  <c:v>0.7216609</c:v>
                </c:pt>
                <c:pt idx="5412">
                  <c:v>0.6342782</c:v>
                </c:pt>
                <c:pt idx="5413">
                  <c:v>0.7457665</c:v>
                </c:pt>
                <c:pt idx="5415">
                  <c:v>0.6342782</c:v>
                </c:pt>
                <c:pt idx="5416">
                  <c:v>0.7698720999999999</c:v>
                </c:pt>
                <c:pt idx="5418">
                  <c:v>0.6372914</c:v>
                </c:pt>
                <c:pt idx="5419">
                  <c:v>0.7789117</c:v>
                </c:pt>
                <c:pt idx="5421">
                  <c:v>0.706595</c:v>
                </c:pt>
                <c:pt idx="5422">
                  <c:v>0.7698720999999999</c:v>
                </c:pt>
                <c:pt idx="5424">
                  <c:v>0.7246741</c:v>
                </c:pt>
                <c:pt idx="5425">
                  <c:v>0.7638457</c:v>
                </c:pt>
                <c:pt idx="5427">
                  <c:v>0.3389848</c:v>
                </c:pt>
                <c:pt idx="5428">
                  <c:v>0.3480244</c:v>
                </c:pt>
                <c:pt idx="5430">
                  <c:v>0.3661036</c:v>
                </c:pt>
                <c:pt idx="5431">
                  <c:v>0.4022619</c:v>
                </c:pt>
                <c:pt idx="5433">
                  <c:v>0.3299452</c:v>
                </c:pt>
                <c:pt idx="5434">
                  <c:v>0.4203411</c:v>
                </c:pt>
                <c:pt idx="5436">
                  <c:v>0.3239188</c:v>
                </c:pt>
                <c:pt idx="5437">
                  <c:v>0.4444467</c:v>
                </c:pt>
                <c:pt idx="5439">
                  <c:v>0.326932</c:v>
                </c:pt>
                <c:pt idx="5440">
                  <c:v>0.4534863</c:v>
                </c:pt>
                <c:pt idx="5442">
                  <c:v>0.326932</c:v>
                </c:pt>
                <c:pt idx="5443">
                  <c:v>0.4836183</c:v>
                </c:pt>
                <c:pt idx="5445">
                  <c:v>0.357064</c:v>
                </c:pt>
                <c:pt idx="5446">
                  <c:v>0.4233543</c:v>
                </c:pt>
                <c:pt idx="5448">
                  <c:v>0.4414335</c:v>
                </c:pt>
                <c:pt idx="5449">
                  <c:v>0.4896447</c:v>
                </c:pt>
                <c:pt idx="5451">
                  <c:v>0.357064</c:v>
                </c:pt>
                <c:pt idx="5452">
                  <c:v>0.4052751</c:v>
                </c:pt>
                <c:pt idx="5454">
                  <c:v>0.4263675</c:v>
                </c:pt>
                <c:pt idx="5455">
                  <c:v>0.4926579</c:v>
                </c:pt>
                <c:pt idx="5457">
                  <c:v>0.357064</c:v>
                </c:pt>
                <c:pt idx="5458">
                  <c:v>0.3600772</c:v>
                </c:pt>
                <c:pt idx="5460">
                  <c:v>0.4263675</c:v>
                </c:pt>
                <c:pt idx="5461">
                  <c:v>0.4956711</c:v>
                </c:pt>
                <c:pt idx="5463">
                  <c:v>0.4293807</c:v>
                </c:pt>
                <c:pt idx="5464">
                  <c:v>0.4956711</c:v>
                </c:pt>
                <c:pt idx="5466">
                  <c:v>0.4263675</c:v>
                </c:pt>
                <c:pt idx="5467">
                  <c:v>0.4866315</c:v>
                </c:pt>
                <c:pt idx="5469">
                  <c:v>0.4474599</c:v>
                </c:pt>
                <c:pt idx="5470">
                  <c:v>0.4564995</c:v>
                </c:pt>
                <c:pt idx="5472">
                  <c:v>0.4263675</c:v>
                </c:pt>
                <c:pt idx="5473">
                  <c:v>0.4564995</c:v>
                </c:pt>
                <c:pt idx="5475">
                  <c:v>0.4052751</c:v>
                </c:pt>
                <c:pt idx="5476">
                  <c:v>0.4685523</c:v>
                </c:pt>
                <c:pt idx="5478">
                  <c:v>0.3962356</c:v>
                </c:pt>
                <c:pt idx="5479">
                  <c:v>0.4745787</c:v>
                </c:pt>
                <c:pt idx="5481">
                  <c:v>0.3841828</c:v>
                </c:pt>
                <c:pt idx="5482">
                  <c:v>0.4745787</c:v>
                </c:pt>
                <c:pt idx="5484">
                  <c:v>0.3751432</c:v>
                </c:pt>
                <c:pt idx="5485">
                  <c:v>0.4806051</c:v>
                </c:pt>
                <c:pt idx="5487">
                  <c:v>0.4052751</c:v>
                </c:pt>
                <c:pt idx="5488">
                  <c:v>0.4806051</c:v>
                </c:pt>
                <c:pt idx="5490">
                  <c:v>0.4233543</c:v>
                </c:pt>
                <c:pt idx="5491">
                  <c:v>0.4775919</c:v>
                </c:pt>
              </c:numCache>
            </c:numRef>
          </c:xVal>
          <c:yVal>
            <c:numRef>
              <c:f>'Map Fill'!$I$4618:$I$10109</c:f>
              <c:numCache>
                <c:formatCode>General</c:formatCode>
                <c:ptCount val="5492"/>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pt idx="45">
                  <c:v>0</c:v>
                </c:pt>
                <c:pt idx="46">
                  <c:v>0</c:v>
                </c:pt>
                <c:pt idx="48">
                  <c:v>0</c:v>
                </c:pt>
                <c:pt idx="49">
                  <c:v>0</c:v>
                </c:pt>
                <c:pt idx="51">
                  <c:v>0</c:v>
                </c:pt>
                <c:pt idx="52">
                  <c:v>0</c:v>
                </c:pt>
                <c:pt idx="54">
                  <c:v>0</c:v>
                </c:pt>
                <c:pt idx="55">
                  <c:v>0</c:v>
                </c:pt>
                <c:pt idx="57">
                  <c:v>0</c:v>
                </c:pt>
                <c:pt idx="58">
                  <c:v>0</c:v>
                </c:pt>
                <c:pt idx="60">
                  <c:v>0</c:v>
                </c:pt>
                <c:pt idx="61">
                  <c:v>0</c:v>
                </c:pt>
                <c:pt idx="63">
                  <c:v>0</c:v>
                </c:pt>
                <c:pt idx="64">
                  <c:v>0</c:v>
                </c:pt>
                <c:pt idx="66">
                  <c:v>0</c:v>
                </c:pt>
                <c:pt idx="67">
                  <c:v>0</c:v>
                </c:pt>
                <c:pt idx="69">
                  <c:v>0</c:v>
                </c:pt>
                <c:pt idx="70">
                  <c:v>0</c:v>
                </c:pt>
                <c:pt idx="72">
                  <c:v>0</c:v>
                </c:pt>
                <c:pt idx="73">
                  <c:v>0</c:v>
                </c:pt>
                <c:pt idx="75">
                  <c:v>0</c:v>
                </c:pt>
                <c:pt idx="76">
                  <c:v>0</c:v>
                </c:pt>
                <c:pt idx="78">
                  <c:v>0</c:v>
                </c:pt>
                <c:pt idx="79">
                  <c:v>0</c:v>
                </c:pt>
                <c:pt idx="81">
                  <c:v>0</c:v>
                </c:pt>
                <c:pt idx="82">
                  <c:v>0</c:v>
                </c:pt>
                <c:pt idx="84">
                  <c:v>0</c:v>
                </c:pt>
                <c:pt idx="85">
                  <c:v>0</c:v>
                </c:pt>
                <c:pt idx="87">
                  <c:v>0</c:v>
                </c:pt>
                <c:pt idx="88">
                  <c:v>0</c:v>
                </c:pt>
                <c:pt idx="90">
                  <c:v>0</c:v>
                </c:pt>
                <c:pt idx="91">
                  <c:v>0</c:v>
                </c:pt>
                <c:pt idx="93">
                  <c:v>0</c:v>
                </c:pt>
                <c:pt idx="94">
                  <c:v>0</c:v>
                </c:pt>
                <c:pt idx="96">
                  <c:v>0</c:v>
                </c:pt>
                <c:pt idx="97">
                  <c:v>0</c:v>
                </c:pt>
                <c:pt idx="99">
                  <c:v>0</c:v>
                </c:pt>
                <c:pt idx="100">
                  <c:v>0</c:v>
                </c:pt>
                <c:pt idx="102">
                  <c:v>0</c:v>
                </c:pt>
                <c:pt idx="103">
                  <c:v>0</c:v>
                </c:pt>
                <c:pt idx="105">
                  <c:v>0</c:v>
                </c:pt>
                <c:pt idx="106">
                  <c:v>0</c:v>
                </c:pt>
                <c:pt idx="108">
                  <c:v>0</c:v>
                </c:pt>
                <c:pt idx="109">
                  <c:v>0</c:v>
                </c:pt>
                <c:pt idx="111">
                  <c:v>0</c:v>
                </c:pt>
                <c:pt idx="112">
                  <c:v>0</c:v>
                </c:pt>
                <c:pt idx="114">
                  <c:v>0</c:v>
                </c:pt>
                <c:pt idx="115">
                  <c:v>0</c:v>
                </c:pt>
                <c:pt idx="117">
                  <c:v>0</c:v>
                </c:pt>
                <c:pt idx="118">
                  <c:v>0</c:v>
                </c:pt>
                <c:pt idx="120">
                  <c:v>0</c:v>
                </c:pt>
                <c:pt idx="121">
                  <c:v>0</c:v>
                </c:pt>
                <c:pt idx="123">
                  <c:v>0</c:v>
                </c:pt>
                <c:pt idx="124">
                  <c:v>0</c:v>
                </c:pt>
                <c:pt idx="126">
                  <c:v>0</c:v>
                </c:pt>
                <c:pt idx="127">
                  <c:v>0</c:v>
                </c:pt>
                <c:pt idx="129">
                  <c:v>0</c:v>
                </c:pt>
                <c:pt idx="130">
                  <c:v>0</c:v>
                </c:pt>
                <c:pt idx="132">
                  <c:v>0</c:v>
                </c:pt>
                <c:pt idx="133">
                  <c:v>0</c:v>
                </c:pt>
                <c:pt idx="135">
                  <c:v>0</c:v>
                </c:pt>
                <c:pt idx="136">
                  <c:v>0</c:v>
                </c:pt>
                <c:pt idx="138">
                  <c:v>0</c:v>
                </c:pt>
                <c:pt idx="139">
                  <c:v>0</c:v>
                </c:pt>
                <c:pt idx="141">
                  <c:v>0</c:v>
                </c:pt>
                <c:pt idx="142">
                  <c:v>0</c:v>
                </c:pt>
                <c:pt idx="144">
                  <c:v>0</c:v>
                </c:pt>
                <c:pt idx="145">
                  <c:v>0</c:v>
                </c:pt>
                <c:pt idx="147">
                  <c:v>0</c:v>
                </c:pt>
                <c:pt idx="148">
                  <c:v>0</c:v>
                </c:pt>
                <c:pt idx="150">
                  <c:v>0</c:v>
                </c:pt>
                <c:pt idx="151">
                  <c:v>0</c:v>
                </c:pt>
                <c:pt idx="153">
                  <c:v>0</c:v>
                </c:pt>
                <c:pt idx="154">
                  <c:v>0</c:v>
                </c:pt>
                <c:pt idx="156">
                  <c:v>0</c:v>
                </c:pt>
                <c:pt idx="157">
                  <c:v>0</c:v>
                </c:pt>
                <c:pt idx="159">
                  <c:v>0</c:v>
                </c:pt>
                <c:pt idx="160">
                  <c:v>0</c:v>
                </c:pt>
                <c:pt idx="162">
                  <c:v>0</c:v>
                </c:pt>
                <c:pt idx="163">
                  <c:v>0</c:v>
                </c:pt>
                <c:pt idx="165">
                  <c:v>0</c:v>
                </c:pt>
                <c:pt idx="166">
                  <c:v>0</c:v>
                </c:pt>
                <c:pt idx="168">
                  <c:v>0</c:v>
                </c:pt>
                <c:pt idx="169">
                  <c:v>0</c:v>
                </c:pt>
                <c:pt idx="171">
                  <c:v>0</c:v>
                </c:pt>
                <c:pt idx="172">
                  <c:v>0</c:v>
                </c:pt>
                <c:pt idx="174">
                  <c:v>0</c:v>
                </c:pt>
                <c:pt idx="175">
                  <c:v>0</c:v>
                </c:pt>
                <c:pt idx="177">
                  <c:v>0</c:v>
                </c:pt>
                <c:pt idx="178">
                  <c:v>0</c:v>
                </c:pt>
                <c:pt idx="180">
                  <c:v>0</c:v>
                </c:pt>
                <c:pt idx="181">
                  <c:v>0</c:v>
                </c:pt>
                <c:pt idx="183">
                  <c:v>0</c:v>
                </c:pt>
                <c:pt idx="184">
                  <c:v>0</c:v>
                </c:pt>
                <c:pt idx="186">
                  <c:v>0</c:v>
                </c:pt>
                <c:pt idx="187">
                  <c:v>0</c:v>
                </c:pt>
                <c:pt idx="189">
                  <c:v>0</c:v>
                </c:pt>
                <c:pt idx="190">
                  <c:v>0</c:v>
                </c:pt>
                <c:pt idx="192">
                  <c:v>0</c:v>
                </c:pt>
                <c:pt idx="193">
                  <c:v>0</c:v>
                </c:pt>
                <c:pt idx="195">
                  <c:v>0</c:v>
                </c:pt>
                <c:pt idx="196">
                  <c:v>0</c:v>
                </c:pt>
                <c:pt idx="198">
                  <c:v>0</c:v>
                </c:pt>
                <c:pt idx="199">
                  <c:v>0</c:v>
                </c:pt>
                <c:pt idx="201">
                  <c:v>0</c:v>
                </c:pt>
                <c:pt idx="202">
                  <c:v>0</c:v>
                </c:pt>
                <c:pt idx="204">
                  <c:v>0</c:v>
                </c:pt>
                <c:pt idx="205">
                  <c:v>0</c:v>
                </c:pt>
                <c:pt idx="207">
                  <c:v>0</c:v>
                </c:pt>
                <c:pt idx="208">
                  <c:v>0</c:v>
                </c:pt>
                <c:pt idx="210">
                  <c:v>0</c:v>
                </c:pt>
                <c:pt idx="211">
                  <c:v>0</c:v>
                </c:pt>
                <c:pt idx="213">
                  <c:v>0</c:v>
                </c:pt>
                <c:pt idx="214">
                  <c:v>0</c:v>
                </c:pt>
                <c:pt idx="216">
                  <c:v>0</c:v>
                </c:pt>
                <c:pt idx="217">
                  <c:v>0</c:v>
                </c:pt>
                <c:pt idx="219">
                  <c:v>0</c:v>
                </c:pt>
                <c:pt idx="220">
                  <c:v>0</c:v>
                </c:pt>
                <c:pt idx="222">
                  <c:v>0</c:v>
                </c:pt>
                <c:pt idx="223">
                  <c:v>0</c:v>
                </c:pt>
                <c:pt idx="225">
                  <c:v>0</c:v>
                </c:pt>
                <c:pt idx="226">
                  <c:v>0</c:v>
                </c:pt>
                <c:pt idx="228">
                  <c:v>0</c:v>
                </c:pt>
                <c:pt idx="229">
                  <c:v>0</c:v>
                </c:pt>
                <c:pt idx="231">
                  <c:v>0</c:v>
                </c:pt>
                <c:pt idx="232">
                  <c:v>0</c:v>
                </c:pt>
                <c:pt idx="234">
                  <c:v>0</c:v>
                </c:pt>
                <c:pt idx="235">
                  <c:v>0</c:v>
                </c:pt>
                <c:pt idx="237">
                  <c:v>0</c:v>
                </c:pt>
                <c:pt idx="238">
                  <c:v>0</c:v>
                </c:pt>
                <c:pt idx="240">
                  <c:v>0</c:v>
                </c:pt>
                <c:pt idx="241">
                  <c:v>0</c:v>
                </c:pt>
                <c:pt idx="243">
                  <c:v>0</c:v>
                </c:pt>
                <c:pt idx="244">
                  <c:v>0</c:v>
                </c:pt>
                <c:pt idx="246">
                  <c:v>0</c:v>
                </c:pt>
                <c:pt idx="247">
                  <c:v>0</c:v>
                </c:pt>
                <c:pt idx="249">
                  <c:v>0</c:v>
                </c:pt>
                <c:pt idx="250">
                  <c:v>0</c:v>
                </c:pt>
                <c:pt idx="252">
                  <c:v>0</c:v>
                </c:pt>
                <c:pt idx="253">
                  <c:v>0</c:v>
                </c:pt>
                <c:pt idx="255">
                  <c:v>0</c:v>
                </c:pt>
                <c:pt idx="256">
                  <c:v>0</c:v>
                </c:pt>
                <c:pt idx="258">
                  <c:v>0</c:v>
                </c:pt>
                <c:pt idx="259">
                  <c:v>0</c:v>
                </c:pt>
                <c:pt idx="261">
                  <c:v>0</c:v>
                </c:pt>
                <c:pt idx="262">
                  <c:v>0</c:v>
                </c:pt>
                <c:pt idx="264">
                  <c:v>0</c:v>
                </c:pt>
                <c:pt idx="265">
                  <c:v>0</c:v>
                </c:pt>
                <c:pt idx="267">
                  <c:v>0</c:v>
                </c:pt>
                <c:pt idx="268">
                  <c:v>0</c:v>
                </c:pt>
                <c:pt idx="270">
                  <c:v>0</c:v>
                </c:pt>
                <c:pt idx="271">
                  <c:v>0</c:v>
                </c:pt>
                <c:pt idx="273">
                  <c:v>0</c:v>
                </c:pt>
                <c:pt idx="274">
                  <c:v>0</c:v>
                </c:pt>
                <c:pt idx="276">
                  <c:v>0</c:v>
                </c:pt>
                <c:pt idx="277">
                  <c:v>0</c:v>
                </c:pt>
                <c:pt idx="279">
                  <c:v>0</c:v>
                </c:pt>
                <c:pt idx="280">
                  <c:v>0</c:v>
                </c:pt>
                <c:pt idx="282">
                  <c:v>0</c:v>
                </c:pt>
                <c:pt idx="283">
                  <c:v>0</c:v>
                </c:pt>
                <c:pt idx="285">
                  <c:v>0</c:v>
                </c:pt>
                <c:pt idx="286">
                  <c:v>0</c:v>
                </c:pt>
                <c:pt idx="288">
                  <c:v>0</c:v>
                </c:pt>
                <c:pt idx="289">
                  <c:v>0</c:v>
                </c:pt>
                <c:pt idx="291">
                  <c:v>0</c:v>
                </c:pt>
                <c:pt idx="292">
                  <c:v>0</c:v>
                </c:pt>
                <c:pt idx="294">
                  <c:v>0</c:v>
                </c:pt>
                <c:pt idx="295">
                  <c:v>0</c:v>
                </c:pt>
                <c:pt idx="297">
                  <c:v>0</c:v>
                </c:pt>
                <c:pt idx="298">
                  <c:v>0</c:v>
                </c:pt>
                <c:pt idx="300">
                  <c:v>0</c:v>
                </c:pt>
                <c:pt idx="301">
                  <c:v>0</c:v>
                </c:pt>
                <c:pt idx="303">
                  <c:v>0</c:v>
                </c:pt>
                <c:pt idx="304">
                  <c:v>0</c:v>
                </c:pt>
                <c:pt idx="306">
                  <c:v>0</c:v>
                </c:pt>
                <c:pt idx="307">
                  <c:v>0</c:v>
                </c:pt>
                <c:pt idx="309">
                  <c:v>0</c:v>
                </c:pt>
                <c:pt idx="310">
                  <c:v>0</c:v>
                </c:pt>
                <c:pt idx="312">
                  <c:v>0</c:v>
                </c:pt>
                <c:pt idx="313">
                  <c:v>0</c:v>
                </c:pt>
                <c:pt idx="315">
                  <c:v>0</c:v>
                </c:pt>
                <c:pt idx="316">
                  <c:v>0</c:v>
                </c:pt>
                <c:pt idx="318">
                  <c:v>0</c:v>
                </c:pt>
                <c:pt idx="319">
                  <c:v>0</c:v>
                </c:pt>
                <c:pt idx="321">
                  <c:v>0</c:v>
                </c:pt>
                <c:pt idx="322">
                  <c:v>0</c:v>
                </c:pt>
                <c:pt idx="324">
                  <c:v>0</c:v>
                </c:pt>
                <c:pt idx="325">
                  <c:v>0</c:v>
                </c:pt>
                <c:pt idx="327">
                  <c:v>0</c:v>
                </c:pt>
                <c:pt idx="328">
                  <c:v>0</c:v>
                </c:pt>
                <c:pt idx="330">
                  <c:v>0</c:v>
                </c:pt>
                <c:pt idx="331">
                  <c:v>0</c:v>
                </c:pt>
                <c:pt idx="333">
                  <c:v>0</c:v>
                </c:pt>
                <c:pt idx="334">
                  <c:v>0</c:v>
                </c:pt>
                <c:pt idx="336">
                  <c:v>0</c:v>
                </c:pt>
                <c:pt idx="337">
                  <c:v>0</c:v>
                </c:pt>
                <c:pt idx="339">
                  <c:v>0</c:v>
                </c:pt>
                <c:pt idx="340">
                  <c:v>0</c:v>
                </c:pt>
                <c:pt idx="342">
                  <c:v>0</c:v>
                </c:pt>
                <c:pt idx="343">
                  <c:v>0</c:v>
                </c:pt>
                <c:pt idx="345">
                  <c:v>0</c:v>
                </c:pt>
                <c:pt idx="346">
                  <c:v>0</c:v>
                </c:pt>
                <c:pt idx="348">
                  <c:v>0</c:v>
                </c:pt>
                <c:pt idx="349">
                  <c:v>0</c:v>
                </c:pt>
                <c:pt idx="351">
                  <c:v>0</c:v>
                </c:pt>
                <c:pt idx="352">
                  <c:v>0</c:v>
                </c:pt>
                <c:pt idx="354">
                  <c:v>0</c:v>
                </c:pt>
                <c:pt idx="355">
                  <c:v>0</c:v>
                </c:pt>
                <c:pt idx="357">
                  <c:v>0</c:v>
                </c:pt>
                <c:pt idx="358">
                  <c:v>0</c:v>
                </c:pt>
                <c:pt idx="360">
                  <c:v>0</c:v>
                </c:pt>
                <c:pt idx="361">
                  <c:v>0</c:v>
                </c:pt>
                <c:pt idx="363">
                  <c:v>0</c:v>
                </c:pt>
                <c:pt idx="364">
                  <c:v>0</c:v>
                </c:pt>
                <c:pt idx="366">
                  <c:v>0</c:v>
                </c:pt>
                <c:pt idx="367">
                  <c:v>0</c:v>
                </c:pt>
                <c:pt idx="369">
                  <c:v>0</c:v>
                </c:pt>
                <c:pt idx="370">
                  <c:v>0</c:v>
                </c:pt>
                <c:pt idx="372">
                  <c:v>0</c:v>
                </c:pt>
                <c:pt idx="373">
                  <c:v>0</c:v>
                </c:pt>
                <c:pt idx="375">
                  <c:v>0</c:v>
                </c:pt>
                <c:pt idx="376">
                  <c:v>0</c:v>
                </c:pt>
                <c:pt idx="378">
                  <c:v>0</c:v>
                </c:pt>
                <c:pt idx="379">
                  <c:v>0</c:v>
                </c:pt>
                <c:pt idx="381">
                  <c:v>0</c:v>
                </c:pt>
                <c:pt idx="382">
                  <c:v>0</c:v>
                </c:pt>
                <c:pt idx="384">
                  <c:v>0</c:v>
                </c:pt>
                <c:pt idx="385">
                  <c:v>0</c:v>
                </c:pt>
                <c:pt idx="387">
                  <c:v>0</c:v>
                </c:pt>
                <c:pt idx="388">
                  <c:v>0</c:v>
                </c:pt>
                <c:pt idx="390">
                  <c:v>0</c:v>
                </c:pt>
                <c:pt idx="391">
                  <c:v>0</c:v>
                </c:pt>
                <c:pt idx="393">
                  <c:v>0</c:v>
                </c:pt>
                <c:pt idx="394">
                  <c:v>0</c:v>
                </c:pt>
                <c:pt idx="396">
                  <c:v>0</c:v>
                </c:pt>
                <c:pt idx="397">
                  <c:v>0</c:v>
                </c:pt>
                <c:pt idx="399">
                  <c:v>0</c:v>
                </c:pt>
                <c:pt idx="400">
                  <c:v>0</c:v>
                </c:pt>
                <c:pt idx="402">
                  <c:v>0</c:v>
                </c:pt>
                <c:pt idx="403">
                  <c:v>0</c:v>
                </c:pt>
                <c:pt idx="405">
                  <c:v>0</c:v>
                </c:pt>
                <c:pt idx="406">
                  <c:v>0</c:v>
                </c:pt>
                <c:pt idx="408">
                  <c:v>0</c:v>
                </c:pt>
                <c:pt idx="409">
                  <c:v>0</c:v>
                </c:pt>
                <c:pt idx="411">
                  <c:v>0</c:v>
                </c:pt>
                <c:pt idx="412">
                  <c:v>0</c:v>
                </c:pt>
                <c:pt idx="414">
                  <c:v>0</c:v>
                </c:pt>
                <c:pt idx="415">
                  <c:v>0</c:v>
                </c:pt>
                <c:pt idx="417">
                  <c:v>0</c:v>
                </c:pt>
                <c:pt idx="418">
                  <c:v>0</c:v>
                </c:pt>
                <c:pt idx="420">
                  <c:v>0</c:v>
                </c:pt>
                <c:pt idx="421">
                  <c:v>0</c:v>
                </c:pt>
                <c:pt idx="423">
                  <c:v>0</c:v>
                </c:pt>
                <c:pt idx="424">
                  <c:v>0</c:v>
                </c:pt>
                <c:pt idx="426">
                  <c:v>0</c:v>
                </c:pt>
                <c:pt idx="427">
                  <c:v>0</c:v>
                </c:pt>
                <c:pt idx="429">
                  <c:v>0</c:v>
                </c:pt>
                <c:pt idx="430">
                  <c:v>0</c:v>
                </c:pt>
                <c:pt idx="432">
                  <c:v>0</c:v>
                </c:pt>
                <c:pt idx="433">
                  <c:v>0</c:v>
                </c:pt>
                <c:pt idx="435">
                  <c:v>0</c:v>
                </c:pt>
                <c:pt idx="436">
                  <c:v>0</c:v>
                </c:pt>
                <c:pt idx="438">
                  <c:v>0</c:v>
                </c:pt>
                <c:pt idx="439">
                  <c:v>0</c:v>
                </c:pt>
                <c:pt idx="441">
                  <c:v>0</c:v>
                </c:pt>
                <c:pt idx="442">
                  <c:v>0</c:v>
                </c:pt>
                <c:pt idx="444">
                  <c:v>0</c:v>
                </c:pt>
                <c:pt idx="445">
                  <c:v>0</c:v>
                </c:pt>
                <c:pt idx="447">
                  <c:v>0</c:v>
                </c:pt>
                <c:pt idx="448">
                  <c:v>0</c:v>
                </c:pt>
                <c:pt idx="450">
                  <c:v>0</c:v>
                </c:pt>
                <c:pt idx="451">
                  <c:v>0</c:v>
                </c:pt>
                <c:pt idx="453">
                  <c:v>0</c:v>
                </c:pt>
                <c:pt idx="454">
                  <c:v>0</c:v>
                </c:pt>
                <c:pt idx="456">
                  <c:v>0</c:v>
                </c:pt>
                <c:pt idx="457">
                  <c:v>0</c:v>
                </c:pt>
                <c:pt idx="459">
                  <c:v>0</c:v>
                </c:pt>
                <c:pt idx="460">
                  <c:v>0</c:v>
                </c:pt>
                <c:pt idx="462">
                  <c:v>0</c:v>
                </c:pt>
                <c:pt idx="463">
                  <c:v>0</c:v>
                </c:pt>
                <c:pt idx="465">
                  <c:v>0</c:v>
                </c:pt>
                <c:pt idx="466">
                  <c:v>0</c:v>
                </c:pt>
                <c:pt idx="468">
                  <c:v>0</c:v>
                </c:pt>
                <c:pt idx="469">
                  <c:v>0</c:v>
                </c:pt>
                <c:pt idx="471">
                  <c:v>0</c:v>
                </c:pt>
                <c:pt idx="472">
                  <c:v>0</c:v>
                </c:pt>
                <c:pt idx="474">
                  <c:v>0</c:v>
                </c:pt>
                <c:pt idx="475">
                  <c:v>0</c:v>
                </c:pt>
                <c:pt idx="477">
                  <c:v>0</c:v>
                </c:pt>
                <c:pt idx="478">
                  <c:v>0</c:v>
                </c:pt>
                <c:pt idx="480">
                  <c:v>0</c:v>
                </c:pt>
                <c:pt idx="481">
                  <c:v>0</c:v>
                </c:pt>
                <c:pt idx="483">
                  <c:v>0</c:v>
                </c:pt>
                <c:pt idx="484">
                  <c:v>0</c:v>
                </c:pt>
                <c:pt idx="486">
                  <c:v>0</c:v>
                </c:pt>
                <c:pt idx="487">
                  <c:v>0</c:v>
                </c:pt>
                <c:pt idx="489">
                  <c:v>0</c:v>
                </c:pt>
                <c:pt idx="490">
                  <c:v>0</c:v>
                </c:pt>
                <c:pt idx="492">
                  <c:v>0</c:v>
                </c:pt>
                <c:pt idx="493">
                  <c:v>0</c:v>
                </c:pt>
                <c:pt idx="495">
                  <c:v>0</c:v>
                </c:pt>
                <c:pt idx="496">
                  <c:v>0</c:v>
                </c:pt>
                <c:pt idx="498">
                  <c:v>0</c:v>
                </c:pt>
                <c:pt idx="499">
                  <c:v>0</c:v>
                </c:pt>
                <c:pt idx="501">
                  <c:v>0</c:v>
                </c:pt>
                <c:pt idx="502">
                  <c:v>0</c:v>
                </c:pt>
                <c:pt idx="504">
                  <c:v>0</c:v>
                </c:pt>
                <c:pt idx="505">
                  <c:v>0</c:v>
                </c:pt>
                <c:pt idx="507">
                  <c:v>0</c:v>
                </c:pt>
                <c:pt idx="508">
                  <c:v>0</c:v>
                </c:pt>
                <c:pt idx="510">
                  <c:v>0</c:v>
                </c:pt>
                <c:pt idx="511">
                  <c:v>0</c:v>
                </c:pt>
                <c:pt idx="513">
                  <c:v>0</c:v>
                </c:pt>
                <c:pt idx="514">
                  <c:v>0</c:v>
                </c:pt>
                <c:pt idx="516">
                  <c:v>0</c:v>
                </c:pt>
                <c:pt idx="517">
                  <c:v>0</c:v>
                </c:pt>
                <c:pt idx="519">
                  <c:v>0</c:v>
                </c:pt>
                <c:pt idx="520">
                  <c:v>0</c:v>
                </c:pt>
                <c:pt idx="522">
                  <c:v>0</c:v>
                </c:pt>
                <c:pt idx="523">
                  <c:v>0</c:v>
                </c:pt>
                <c:pt idx="525">
                  <c:v>0</c:v>
                </c:pt>
                <c:pt idx="526">
                  <c:v>0</c:v>
                </c:pt>
                <c:pt idx="528">
                  <c:v>0</c:v>
                </c:pt>
                <c:pt idx="529">
                  <c:v>0</c:v>
                </c:pt>
                <c:pt idx="531">
                  <c:v>0</c:v>
                </c:pt>
                <c:pt idx="532">
                  <c:v>0</c:v>
                </c:pt>
                <c:pt idx="534">
                  <c:v>0</c:v>
                </c:pt>
                <c:pt idx="535">
                  <c:v>0</c:v>
                </c:pt>
                <c:pt idx="537">
                  <c:v>0</c:v>
                </c:pt>
                <c:pt idx="538">
                  <c:v>0</c:v>
                </c:pt>
                <c:pt idx="540">
                  <c:v>0</c:v>
                </c:pt>
                <c:pt idx="541">
                  <c:v>0</c:v>
                </c:pt>
                <c:pt idx="543">
                  <c:v>0</c:v>
                </c:pt>
                <c:pt idx="544">
                  <c:v>0</c:v>
                </c:pt>
                <c:pt idx="546">
                  <c:v>0</c:v>
                </c:pt>
                <c:pt idx="547">
                  <c:v>0</c:v>
                </c:pt>
                <c:pt idx="549">
                  <c:v>0</c:v>
                </c:pt>
                <c:pt idx="550">
                  <c:v>0</c:v>
                </c:pt>
                <c:pt idx="552">
                  <c:v>0</c:v>
                </c:pt>
                <c:pt idx="553">
                  <c:v>0</c:v>
                </c:pt>
                <c:pt idx="555">
                  <c:v>0</c:v>
                </c:pt>
                <c:pt idx="556">
                  <c:v>0</c:v>
                </c:pt>
                <c:pt idx="558">
                  <c:v>0</c:v>
                </c:pt>
                <c:pt idx="559">
                  <c:v>0</c:v>
                </c:pt>
                <c:pt idx="561">
                  <c:v>0</c:v>
                </c:pt>
                <c:pt idx="562">
                  <c:v>0</c:v>
                </c:pt>
                <c:pt idx="564">
                  <c:v>0</c:v>
                </c:pt>
                <c:pt idx="565">
                  <c:v>0</c:v>
                </c:pt>
                <c:pt idx="567">
                  <c:v>0</c:v>
                </c:pt>
                <c:pt idx="568">
                  <c:v>0</c:v>
                </c:pt>
                <c:pt idx="570">
                  <c:v>0</c:v>
                </c:pt>
                <c:pt idx="571">
                  <c:v>0</c:v>
                </c:pt>
                <c:pt idx="573">
                  <c:v>0</c:v>
                </c:pt>
                <c:pt idx="574">
                  <c:v>0</c:v>
                </c:pt>
                <c:pt idx="576">
                  <c:v>0</c:v>
                </c:pt>
                <c:pt idx="577">
                  <c:v>0</c:v>
                </c:pt>
                <c:pt idx="579">
                  <c:v>0</c:v>
                </c:pt>
                <c:pt idx="580">
                  <c:v>0</c:v>
                </c:pt>
                <c:pt idx="582">
                  <c:v>0</c:v>
                </c:pt>
                <c:pt idx="583">
                  <c:v>0</c:v>
                </c:pt>
                <c:pt idx="585">
                  <c:v>0</c:v>
                </c:pt>
                <c:pt idx="586">
                  <c:v>0</c:v>
                </c:pt>
                <c:pt idx="588">
                  <c:v>0</c:v>
                </c:pt>
                <c:pt idx="589">
                  <c:v>0</c:v>
                </c:pt>
                <c:pt idx="591">
                  <c:v>0</c:v>
                </c:pt>
                <c:pt idx="592">
                  <c:v>0</c:v>
                </c:pt>
                <c:pt idx="594">
                  <c:v>0</c:v>
                </c:pt>
                <c:pt idx="595">
                  <c:v>0</c:v>
                </c:pt>
                <c:pt idx="597">
                  <c:v>0</c:v>
                </c:pt>
                <c:pt idx="598">
                  <c:v>0</c:v>
                </c:pt>
                <c:pt idx="600">
                  <c:v>0</c:v>
                </c:pt>
                <c:pt idx="601">
                  <c:v>0</c:v>
                </c:pt>
                <c:pt idx="603">
                  <c:v>0</c:v>
                </c:pt>
                <c:pt idx="604">
                  <c:v>0</c:v>
                </c:pt>
                <c:pt idx="606">
                  <c:v>0</c:v>
                </c:pt>
                <c:pt idx="607">
                  <c:v>0</c:v>
                </c:pt>
                <c:pt idx="609">
                  <c:v>0</c:v>
                </c:pt>
                <c:pt idx="610">
                  <c:v>0</c:v>
                </c:pt>
                <c:pt idx="612">
                  <c:v>0</c:v>
                </c:pt>
                <c:pt idx="613">
                  <c:v>0</c:v>
                </c:pt>
                <c:pt idx="615">
                  <c:v>0</c:v>
                </c:pt>
                <c:pt idx="616">
                  <c:v>0</c:v>
                </c:pt>
                <c:pt idx="618">
                  <c:v>0</c:v>
                </c:pt>
                <c:pt idx="619">
                  <c:v>0</c:v>
                </c:pt>
                <c:pt idx="621">
                  <c:v>0</c:v>
                </c:pt>
                <c:pt idx="622">
                  <c:v>0</c:v>
                </c:pt>
                <c:pt idx="624">
                  <c:v>0</c:v>
                </c:pt>
                <c:pt idx="625">
                  <c:v>0</c:v>
                </c:pt>
                <c:pt idx="627">
                  <c:v>0</c:v>
                </c:pt>
                <c:pt idx="628">
                  <c:v>0</c:v>
                </c:pt>
                <c:pt idx="630">
                  <c:v>0</c:v>
                </c:pt>
                <c:pt idx="631">
                  <c:v>0</c:v>
                </c:pt>
                <c:pt idx="633">
                  <c:v>0</c:v>
                </c:pt>
                <c:pt idx="634">
                  <c:v>0</c:v>
                </c:pt>
                <c:pt idx="636">
                  <c:v>0</c:v>
                </c:pt>
                <c:pt idx="637">
                  <c:v>0</c:v>
                </c:pt>
                <c:pt idx="639">
                  <c:v>0</c:v>
                </c:pt>
                <c:pt idx="640">
                  <c:v>0</c:v>
                </c:pt>
                <c:pt idx="642">
                  <c:v>0</c:v>
                </c:pt>
                <c:pt idx="643">
                  <c:v>0</c:v>
                </c:pt>
                <c:pt idx="645">
                  <c:v>0</c:v>
                </c:pt>
                <c:pt idx="646">
                  <c:v>0</c:v>
                </c:pt>
                <c:pt idx="648">
                  <c:v>0</c:v>
                </c:pt>
                <c:pt idx="649">
                  <c:v>0</c:v>
                </c:pt>
                <c:pt idx="651">
                  <c:v>0</c:v>
                </c:pt>
                <c:pt idx="652">
                  <c:v>0</c:v>
                </c:pt>
                <c:pt idx="654">
                  <c:v>0</c:v>
                </c:pt>
                <c:pt idx="655">
                  <c:v>0</c:v>
                </c:pt>
                <c:pt idx="657">
                  <c:v>0</c:v>
                </c:pt>
                <c:pt idx="658">
                  <c:v>0</c:v>
                </c:pt>
                <c:pt idx="660">
                  <c:v>0</c:v>
                </c:pt>
                <c:pt idx="661">
                  <c:v>0</c:v>
                </c:pt>
                <c:pt idx="663">
                  <c:v>0</c:v>
                </c:pt>
                <c:pt idx="664">
                  <c:v>0</c:v>
                </c:pt>
                <c:pt idx="666">
                  <c:v>0</c:v>
                </c:pt>
                <c:pt idx="667">
                  <c:v>0</c:v>
                </c:pt>
                <c:pt idx="669">
                  <c:v>0</c:v>
                </c:pt>
                <c:pt idx="670">
                  <c:v>0</c:v>
                </c:pt>
                <c:pt idx="672">
                  <c:v>0</c:v>
                </c:pt>
                <c:pt idx="673">
                  <c:v>0</c:v>
                </c:pt>
                <c:pt idx="675">
                  <c:v>0</c:v>
                </c:pt>
                <c:pt idx="676">
                  <c:v>0</c:v>
                </c:pt>
                <c:pt idx="678">
                  <c:v>0</c:v>
                </c:pt>
                <c:pt idx="679">
                  <c:v>0</c:v>
                </c:pt>
                <c:pt idx="681">
                  <c:v>0</c:v>
                </c:pt>
                <c:pt idx="682">
                  <c:v>0</c:v>
                </c:pt>
                <c:pt idx="684">
                  <c:v>0</c:v>
                </c:pt>
                <c:pt idx="685">
                  <c:v>0</c:v>
                </c:pt>
                <c:pt idx="687">
                  <c:v>0</c:v>
                </c:pt>
                <c:pt idx="688">
                  <c:v>0</c:v>
                </c:pt>
                <c:pt idx="690">
                  <c:v>0</c:v>
                </c:pt>
                <c:pt idx="691">
                  <c:v>0</c:v>
                </c:pt>
                <c:pt idx="693">
                  <c:v>0</c:v>
                </c:pt>
                <c:pt idx="694">
                  <c:v>0</c:v>
                </c:pt>
                <c:pt idx="696">
                  <c:v>0</c:v>
                </c:pt>
                <c:pt idx="697">
                  <c:v>0</c:v>
                </c:pt>
                <c:pt idx="699">
                  <c:v>0</c:v>
                </c:pt>
                <c:pt idx="700">
                  <c:v>0</c:v>
                </c:pt>
                <c:pt idx="702">
                  <c:v>0</c:v>
                </c:pt>
                <c:pt idx="703">
                  <c:v>0</c:v>
                </c:pt>
                <c:pt idx="705">
                  <c:v>0</c:v>
                </c:pt>
                <c:pt idx="706">
                  <c:v>0</c:v>
                </c:pt>
                <c:pt idx="708">
                  <c:v>0</c:v>
                </c:pt>
                <c:pt idx="709">
                  <c:v>0</c:v>
                </c:pt>
                <c:pt idx="711">
                  <c:v>0</c:v>
                </c:pt>
                <c:pt idx="712">
                  <c:v>0</c:v>
                </c:pt>
                <c:pt idx="714">
                  <c:v>0</c:v>
                </c:pt>
                <c:pt idx="715">
                  <c:v>0</c:v>
                </c:pt>
                <c:pt idx="717">
                  <c:v>0</c:v>
                </c:pt>
                <c:pt idx="718">
                  <c:v>0</c:v>
                </c:pt>
                <c:pt idx="720">
                  <c:v>0</c:v>
                </c:pt>
                <c:pt idx="721">
                  <c:v>0</c:v>
                </c:pt>
                <c:pt idx="723">
                  <c:v>0</c:v>
                </c:pt>
                <c:pt idx="724">
                  <c:v>0</c:v>
                </c:pt>
                <c:pt idx="726">
                  <c:v>0</c:v>
                </c:pt>
                <c:pt idx="727">
                  <c:v>0</c:v>
                </c:pt>
                <c:pt idx="729">
                  <c:v>0</c:v>
                </c:pt>
                <c:pt idx="730">
                  <c:v>0</c:v>
                </c:pt>
                <c:pt idx="732">
                  <c:v>0</c:v>
                </c:pt>
                <c:pt idx="733">
                  <c:v>0</c:v>
                </c:pt>
                <c:pt idx="735">
                  <c:v>0</c:v>
                </c:pt>
                <c:pt idx="736">
                  <c:v>0</c:v>
                </c:pt>
                <c:pt idx="738">
                  <c:v>0</c:v>
                </c:pt>
                <c:pt idx="739">
                  <c:v>0</c:v>
                </c:pt>
                <c:pt idx="741">
                  <c:v>0</c:v>
                </c:pt>
                <c:pt idx="742">
                  <c:v>0</c:v>
                </c:pt>
                <c:pt idx="744">
                  <c:v>0</c:v>
                </c:pt>
                <c:pt idx="745">
                  <c:v>0</c:v>
                </c:pt>
                <c:pt idx="747">
                  <c:v>0</c:v>
                </c:pt>
                <c:pt idx="748">
                  <c:v>0</c:v>
                </c:pt>
                <c:pt idx="750">
                  <c:v>0</c:v>
                </c:pt>
                <c:pt idx="751">
                  <c:v>0</c:v>
                </c:pt>
                <c:pt idx="753">
                  <c:v>0</c:v>
                </c:pt>
                <c:pt idx="754">
                  <c:v>0</c:v>
                </c:pt>
                <c:pt idx="756">
                  <c:v>0</c:v>
                </c:pt>
                <c:pt idx="757">
                  <c:v>0</c:v>
                </c:pt>
                <c:pt idx="759">
                  <c:v>0</c:v>
                </c:pt>
                <c:pt idx="760">
                  <c:v>0</c:v>
                </c:pt>
                <c:pt idx="762">
                  <c:v>0</c:v>
                </c:pt>
                <c:pt idx="763">
                  <c:v>0</c:v>
                </c:pt>
                <c:pt idx="765">
                  <c:v>0</c:v>
                </c:pt>
                <c:pt idx="766">
                  <c:v>0</c:v>
                </c:pt>
                <c:pt idx="768">
                  <c:v>0</c:v>
                </c:pt>
                <c:pt idx="769">
                  <c:v>0</c:v>
                </c:pt>
                <c:pt idx="771">
                  <c:v>0</c:v>
                </c:pt>
                <c:pt idx="772">
                  <c:v>0</c:v>
                </c:pt>
                <c:pt idx="774">
                  <c:v>0</c:v>
                </c:pt>
                <c:pt idx="775">
                  <c:v>0</c:v>
                </c:pt>
                <c:pt idx="777">
                  <c:v>0</c:v>
                </c:pt>
                <c:pt idx="778">
                  <c:v>0</c:v>
                </c:pt>
                <c:pt idx="780">
                  <c:v>0</c:v>
                </c:pt>
                <c:pt idx="781">
                  <c:v>0</c:v>
                </c:pt>
                <c:pt idx="783">
                  <c:v>0</c:v>
                </c:pt>
                <c:pt idx="784">
                  <c:v>0</c:v>
                </c:pt>
                <c:pt idx="786">
                  <c:v>0</c:v>
                </c:pt>
                <c:pt idx="787">
                  <c:v>0</c:v>
                </c:pt>
                <c:pt idx="789">
                  <c:v>0</c:v>
                </c:pt>
                <c:pt idx="790">
                  <c:v>0</c:v>
                </c:pt>
                <c:pt idx="792">
                  <c:v>0</c:v>
                </c:pt>
                <c:pt idx="793">
                  <c:v>0</c:v>
                </c:pt>
                <c:pt idx="795">
                  <c:v>0</c:v>
                </c:pt>
                <c:pt idx="796">
                  <c:v>0</c:v>
                </c:pt>
                <c:pt idx="798">
                  <c:v>0</c:v>
                </c:pt>
                <c:pt idx="799">
                  <c:v>0</c:v>
                </c:pt>
                <c:pt idx="801">
                  <c:v>0</c:v>
                </c:pt>
                <c:pt idx="802">
                  <c:v>0</c:v>
                </c:pt>
                <c:pt idx="804">
                  <c:v>0</c:v>
                </c:pt>
                <c:pt idx="805">
                  <c:v>0</c:v>
                </c:pt>
                <c:pt idx="807">
                  <c:v>0</c:v>
                </c:pt>
                <c:pt idx="808">
                  <c:v>0</c:v>
                </c:pt>
                <c:pt idx="810">
                  <c:v>0</c:v>
                </c:pt>
                <c:pt idx="811">
                  <c:v>0</c:v>
                </c:pt>
                <c:pt idx="813">
                  <c:v>0</c:v>
                </c:pt>
                <c:pt idx="814">
                  <c:v>0</c:v>
                </c:pt>
                <c:pt idx="816">
                  <c:v>0</c:v>
                </c:pt>
                <c:pt idx="817">
                  <c:v>0</c:v>
                </c:pt>
                <c:pt idx="819">
                  <c:v>0</c:v>
                </c:pt>
                <c:pt idx="820">
                  <c:v>0</c:v>
                </c:pt>
                <c:pt idx="822">
                  <c:v>0</c:v>
                </c:pt>
                <c:pt idx="823">
                  <c:v>0</c:v>
                </c:pt>
                <c:pt idx="825">
                  <c:v>0</c:v>
                </c:pt>
                <c:pt idx="826">
                  <c:v>0</c:v>
                </c:pt>
                <c:pt idx="828">
                  <c:v>0</c:v>
                </c:pt>
                <c:pt idx="829">
                  <c:v>0</c:v>
                </c:pt>
                <c:pt idx="831">
                  <c:v>0</c:v>
                </c:pt>
                <c:pt idx="832">
                  <c:v>0</c:v>
                </c:pt>
                <c:pt idx="834">
                  <c:v>0</c:v>
                </c:pt>
                <c:pt idx="835">
                  <c:v>0</c:v>
                </c:pt>
                <c:pt idx="837">
                  <c:v>0</c:v>
                </c:pt>
                <c:pt idx="838">
                  <c:v>0</c:v>
                </c:pt>
                <c:pt idx="840">
                  <c:v>0</c:v>
                </c:pt>
                <c:pt idx="841">
                  <c:v>0</c:v>
                </c:pt>
                <c:pt idx="843">
                  <c:v>0</c:v>
                </c:pt>
                <c:pt idx="844">
                  <c:v>0</c:v>
                </c:pt>
                <c:pt idx="846">
                  <c:v>0</c:v>
                </c:pt>
                <c:pt idx="847">
                  <c:v>0</c:v>
                </c:pt>
                <c:pt idx="849">
                  <c:v>0</c:v>
                </c:pt>
                <c:pt idx="850">
                  <c:v>0</c:v>
                </c:pt>
                <c:pt idx="852">
                  <c:v>0</c:v>
                </c:pt>
                <c:pt idx="853">
                  <c:v>0</c:v>
                </c:pt>
                <c:pt idx="855">
                  <c:v>0</c:v>
                </c:pt>
                <c:pt idx="856">
                  <c:v>0</c:v>
                </c:pt>
                <c:pt idx="858">
                  <c:v>0</c:v>
                </c:pt>
                <c:pt idx="859">
                  <c:v>0</c:v>
                </c:pt>
                <c:pt idx="861">
                  <c:v>0</c:v>
                </c:pt>
                <c:pt idx="862">
                  <c:v>0</c:v>
                </c:pt>
                <c:pt idx="864">
                  <c:v>0</c:v>
                </c:pt>
                <c:pt idx="865">
                  <c:v>0</c:v>
                </c:pt>
                <c:pt idx="867">
                  <c:v>0</c:v>
                </c:pt>
                <c:pt idx="868">
                  <c:v>0</c:v>
                </c:pt>
                <c:pt idx="870">
                  <c:v>0</c:v>
                </c:pt>
                <c:pt idx="871">
                  <c:v>0</c:v>
                </c:pt>
                <c:pt idx="873">
                  <c:v>0</c:v>
                </c:pt>
                <c:pt idx="874">
                  <c:v>0</c:v>
                </c:pt>
                <c:pt idx="876">
                  <c:v>0</c:v>
                </c:pt>
                <c:pt idx="877">
                  <c:v>0</c:v>
                </c:pt>
                <c:pt idx="879">
                  <c:v>0</c:v>
                </c:pt>
                <c:pt idx="880">
                  <c:v>0</c:v>
                </c:pt>
                <c:pt idx="882">
                  <c:v>0</c:v>
                </c:pt>
                <c:pt idx="883">
                  <c:v>0</c:v>
                </c:pt>
                <c:pt idx="885">
                  <c:v>0</c:v>
                </c:pt>
                <c:pt idx="886">
                  <c:v>0</c:v>
                </c:pt>
                <c:pt idx="888">
                  <c:v>0</c:v>
                </c:pt>
                <c:pt idx="889">
                  <c:v>0</c:v>
                </c:pt>
                <c:pt idx="891">
                  <c:v>0</c:v>
                </c:pt>
                <c:pt idx="892">
                  <c:v>0</c:v>
                </c:pt>
                <c:pt idx="894">
                  <c:v>0</c:v>
                </c:pt>
                <c:pt idx="895">
                  <c:v>0</c:v>
                </c:pt>
                <c:pt idx="897">
                  <c:v>0</c:v>
                </c:pt>
                <c:pt idx="898">
                  <c:v>0</c:v>
                </c:pt>
                <c:pt idx="900">
                  <c:v>0</c:v>
                </c:pt>
                <c:pt idx="901">
                  <c:v>0</c:v>
                </c:pt>
                <c:pt idx="903">
                  <c:v>0</c:v>
                </c:pt>
                <c:pt idx="904">
                  <c:v>0</c:v>
                </c:pt>
                <c:pt idx="906">
                  <c:v>0</c:v>
                </c:pt>
                <c:pt idx="907">
                  <c:v>0</c:v>
                </c:pt>
                <c:pt idx="909">
                  <c:v>0</c:v>
                </c:pt>
                <c:pt idx="910">
                  <c:v>0</c:v>
                </c:pt>
                <c:pt idx="912">
                  <c:v>0</c:v>
                </c:pt>
                <c:pt idx="913">
                  <c:v>0</c:v>
                </c:pt>
                <c:pt idx="915">
                  <c:v>0</c:v>
                </c:pt>
                <c:pt idx="916">
                  <c:v>0</c:v>
                </c:pt>
                <c:pt idx="918">
                  <c:v>0</c:v>
                </c:pt>
                <c:pt idx="919">
                  <c:v>0</c:v>
                </c:pt>
                <c:pt idx="921">
                  <c:v>0</c:v>
                </c:pt>
                <c:pt idx="922">
                  <c:v>0</c:v>
                </c:pt>
                <c:pt idx="924">
                  <c:v>0</c:v>
                </c:pt>
                <c:pt idx="925">
                  <c:v>0</c:v>
                </c:pt>
                <c:pt idx="927">
                  <c:v>0</c:v>
                </c:pt>
                <c:pt idx="928">
                  <c:v>0</c:v>
                </c:pt>
                <c:pt idx="930">
                  <c:v>0</c:v>
                </c:pt>
                <c:pt idx="931">
                  <c:v>0</c:v>
                </c:pt>
                <c:pt idx="933">
                  <c:v>0</c:v>
                </c:pt>
                <c:pt idx="934">
                  <c:v>0</c:v>
                </c:pt>
                <c:pt idx="936">
                  <c:v>0</c:v>
                </c:pt>
                <c:pt idx="937">
                  <c:v>0</c:v>
                </c:pt>
                <c:pt idx="939">
                  <c:v>0</c:v>
                </c:pt>
                <c:pt idx="940">
                  <c:v>0</c:v>
                </c:pt>
                <c:pt idx="942">
                  <c:v>0</c:v>
                </c:pt>
                <c:pt idx="943">
                  <c:v>0</c:v>
                </c:pt>
                <c:pt idx="945">
                  <c:v>0</c:v>
                </c:pt>
                <c:pt idx="946">
                  <c:v>0</c:v>
                </c:pt>
                <c:pt idx="948">
                  <c:v>0</c:v>
                </c:pt>
                <c:pt idx="949">
                  <c:v>0</c:v>
                </c:pt>
                <c:pt idx="951">
                  <c:v>0</c:v>
                </c:pt>
                <c:pt idx="952">
                  <c:v>0</c:v>
                </c:pt>
                <c:pt idx="954">
                  <c:v>0</c:v>
                </c:pt>
                <c:pt idx="955">
                  <c:v>0</c:v>
                </c:pt>
                <c:pt idx="957">
                  <c:v>0</c:v>
                </c:pt>
                <c:pt idx="958">
                  <c:v>0</c:v>
                </c:pt>
                <c:pt idx="960">
                  <c:v>0</c:v>
                </c:pt>
                <c:pt idx="961">
                  <c:v>0</c:v>
                </c:pt>
                <c:pt idx="963">
                  <c:v>0</c:v>
                </c:pt>
                <c:pt idx="964">
                  <c:v>0</c:v>
                </c:pt>
                <c:pt idx="966">
                  <c:v>0</c:v>
                </c:pt>
                <c:pt idx="967">
                  <c:v>0</c:v>
                </c:pt>
                <c:pt idx="969">
                  <c:v>0</c:v>
                </c:pt>
                <c:pt idx="970">
                  <c:v>0</c:v>
                </c:pt>
                <c:pt idx="972">
                  <c:v>0</c:v>
                </c:pt>
                <c:pt idx="973">
                  <c:v>0</c:v>
                </c:pt>
                <c:pt idx="975">
                  <c:v>0</c:v>
                </c:pt>
                <c:pt idx="976">
                  <c:v>0</c:v>
                </c:pt>
                <c:pt idx="978">
                  <c:v>0</c:v>
                </c:pt>
                <c:pt idx="979">
                  <c:v>0</c:v>
                </c:pt>
                <c:pt idx="981">
                  <c:v>0</c:v>
                </c:pt>
                <c:pt idx="982">
                  <c:v>0</c:v>
                </c:pt>
                <c:pt idx="984">
                  <c:v>0</c:v>
                </c:pt>
                <c:pt idx="985">
                  <c:v>0</c:v>
                </c:pt>
                <c:pt idx="987">
                  <c:v>0</c:v>
                </c:pt>
                <c:pt idx="988">
                  <c:v>0</c:v>
                </c:pt>
                <c:pt idx="990">
                  <c:v>0</c:v>
                </c:pt>
                <c:pt idx="991">
                  <c:v>0</c:v>
                </c:pt>
                <c:pt idx="993">
                  <c:v>0</c:v>
                </c:pt>
                <c:pt idx="994">
                  <c:v>0</c:v>
                </c:pt>
                <c:pt idx="996">
                  <c:v>0</c:v>
                </c:pt>
                <c:pt idx="997">
                  <c:v>0</c:v>
                </c:pt>
                <c:pt idx="999">
                  <c:v>0</c:v>
                </c:pt>
                <c:pt idx="1000">
                  <c:v>0</c:v>
                </c:pt>
                <c:pt idx="1002">
                  <c:v>0</c:v>
                </c:pt>
                <c:pt idx="1003">
                  <c:v>0</c:v>
                </c:pt>
                <c:pt idx="1005">
                  <c:v>0</c:v>
                </c:pt>
                <c:pt idx="1006">
                  <c:v>0</c:v>
                </c:pt>
                <c:pt idx="1008">
                  <c:v>0</c:v>
                </c:pt>
                <c:pt idx="1009">
                  <c:v>0</c:v>
                </c:pt>
                <c:pt idx="1011">
                  <c:v>0</c:v>
                </c:pt>
                <c:pt idx="1012">
                  <c:v>0</c:v>
                </c:pt>
                <c:pt idx="1014">
                  <c:v>0</c:v>
                </c:pt>
                <c:pt idx="1015">
                  <c:v>0</c:v>
                </c:pt>
                <c:pt idx="1017">
                  <c:v>0</c:v>
                </c:pt>
                <c:pt idx="1018">
                  <c:v>0</c:v>
                </c:pt>
                <c:pt idx="1020">
                  <c:v>0</c:v>
                </c:pt>
                <c:pt idx="1021">
                  <c:v>0</c:v>
                </c:pt>
                <c:pt idx="1023">
                  <c:v>0</c:v>
                </c:pt>
                <c:pt idx="1024">
                  <c:v>0</c:v>
                </c:pt>
                <c:pt idx="1026">
                  <c:v>0</c:v>
                </c:pt>
                <c:pt idx="1027">
                  <c:v>0</c:v>
                </c:pt>
                <c:pt idx="1029">
                  <c:v>0</c:v>
                </c:pt>
                <c:pt idx="1030">
                  <c:v>0</c:v>
                </c:pt>
                <c:pt idx="1032">
                  <c:v>0</c:v>
                </c:pt>
                <c:pt idx="1033">
                  <c:v>0</c:v>
                </c:pt>
                <c:pt idx="1035">
                  <c:v>0</c:v>
                </c:pt>
                <c:pt idx="1036">
                  <c:v>0</c:v>
                </c:pt>
                <c:pt idx="1038">
                  <c:v>0</c:v>
                </c:pt>
                <c:pt idx="1039">
                  <c:v>0</c:v>
                </c:pt>
                <c:pt idx="1041">
                  <c:v>0</c:v>
                </c:pt>
                <c:pt idx="1042">
                  <c:v>0</c:v>
                </c:pt>
                <c:pt idx="1044">
                  <c:v>0</c:v>
                </c:pt>
                <c:pt idx="1045">
                  <c:v>0</c:v>
                </c:pt>
                <c:pt idx="1047">
                  <c:v>0</c:v>
                </c:pt>
                <c:pt idx="1048">
                  <c:v>0</c:v>
                </c:pt>
                <c:pt idx="1050">
                  <c:v>0</c:v>
                </c:pt>
                <c:pt idx="1051">
                  <c:v>0</c:v>
                </c:pt>
                <c:pt idx="1053">
                  <c:v>0</c:v>
                </c:pt>
                <c:pt idx="1054">
                  <c:v>0</c:v>
                </c:pt>
                <c:pt idx="1056">
                  <c:v>0</c:v>
                </c:pt>
                <c:pt idx="1057">
                  <c:v>0</c:v>
                </c:pt>
                <c:pt idx="1059">
                  <c:v>0</c:v>
                </c:pt>
                <c:pt idx="1060">
                  <c:v>0</c:v>
                </c:pt>
                <c:pt idx="1062">
                  <c:v>0</c:v>
                </c:pt>
                <c:pt idx="1063">
                  <c:v>0</c:v>
                </c:pt>
                <c:pt idx="1065">
                  <c:v>0</c:v>
                </c:pt>
                <c:pt idx="1066">
                  <c:v>0</c:v>
                </c:pt>
                <c:pt idx="1068">
                  <c:v>0</c:v>
                </c:pt>
                <c:pt idx="1069">
                  <c:v>0</c:v>
                </c:pt>
                <c:pt idx="1071">
                  <c:v>0</c:v>
                </c:pt>
                <c:pt idx="1072">
                  <c:v>0</c:v>
                </c:pt>
                <c:pt idx="1074">
                  <c:v>0</c:v>
                </c:pt>
                <c:pt idx="1075">
                  <c:v>0</c:v>
                </c:pt>
                <c:pt idx="1077">
                  <c:v>0</c:v>
                </c:pt>
                <c:pt idx="1078">
                  <c:v>0</c:v>
                </c:pt>
                <c:pt idx="1080">
                  <c:v>0</c:v>
                </c:pt>
                <c:pt idx="1081">
                  <c:v>0</c:v>
                </c:pt>
                <c:pt idx="1083">
                  <c:v>0</c:v>
                </c:pt>
                <c:pt idx="1084">
                  <c:v>0</c:v>
                </c:pt>
                <c:pt idx="1086">
                  <c:v>0</c:v>
                </c:pt>
                <c:pt idx="1087">
                  <c:v>0</c:v>
                </c:pt>
                <c:pt idx="1089">
                  <c:v>0</c:v>
                </c:pt>
                <c:pt idx="1090">
                  <c:v>0</c:v>
                </c:pt>
                <c:pt idx="1092">
                  <c:v>0</c:v>
                </c:pt>
                <c:pt idx="1093">
                  <c:v>0</c:v>
                </c:pt>
                <c:pt idx="1095">
                  <c:v>0</c:v>
                </c:pt>
                <c:pt idx="1096">
                  <c:v>0</c:v>
                </c:pt>
                <c:pt idx="1098">
                  <c:v>0</c:v>
                </c:pt>
                <c:pt idx="1099">
                  <c:v>0</c:v>
                </c:pt>
                <c:pt idx="1101">
                  <c:v>0</c:v>
                </c:pt>
                <c:pt idx="1102">
                  <c:v>0</c:v>
                </c:pt>
                <c:pt idx="1104">
                  <c:v>0</c:v>
                </c:pt>
                <c:pt idx="1105">
                  <c:v>0</c:v>
                </c:pt>
                <c:pt idx="1107">
                  <c:v>0</c:v>
                </c:pt>
                <c:pt idx="1108">
                  <c:v>0</c:v>
                </c:pt>
                <c:pt idx="1110">
                  <c:v>0</c:v>
                </c:pt>
                <c:pt idx="1111">
                  <c:v>0</c:v>
                </c:pt>
                <c:pt idx="1113">
                  <c:v>0</c:v>
                </c:pt>
                <c:pt idx="1114">
                  <c:v>0</c:v>
                </c:pt>
                <c:pt idx="1116">
                  <c:v>0</c:v>
                </c:pt>
                <c:pt idx="1117">
                  <c:v>0</c:v>
                </c:pt>
                <c:pt idx="1119">
                  <c:v>0</c:v>
                </c:pt>
                <c:pt idx="1120">
                  <c:v>0</c:v>
                </c:pt>
                <c:pt idx="1122">
                  <c:v>0</c:v>
                </c:pt>
                <c:pt idx="1123">
                  <c:v>0</c:v>
                </c:pt>
                <c:pt idx="1125">
                  <c:v>0</c:v>
                </c:pt>
                <c:pt idx="1126">
                  <c:v>0</c:v>
                </c:pt>
                <c:pt idx="1128">
                  <c:v>0</c:v>
                </c:pt>
                <c:pt idx="1129">
                  <c:v>0</c:v>
                </c:pt>
                <c:pt idx="1131">
                  <c:v>0</c:v>
                </c:pt>
                <c:pt idx="1132">
                  <c:v>0</c:v>
                </c:pt>
                <c:pt idx="1134">
                  <c:v>0</c:v>
                </c:pt>
                <c:pt idx="1135">
                  <c:v>0</c:v>
                </c:pt>
                <c:pt idx="1137">
                  <c:v>0</c:v>
                </c:pt>
                <c:pt idx="1138">
                  <c:v>0</c:v>
                </c:pt>
                <c:pt idx="1140">
                  <c:v>0</c:v>
                </c:pt>
                <c:pt idx="1141">
                  <c:v>0</c:v>
                </c:pt>
                <c:pt idx="1143">
                  <c:v>0</c:v>
                </c:pt>
                <c:pt idx="1144">
                  <c:v>0</c:v>
                </c:pt>
                <c:pt idx="1146">
                  <c:v>0</c:v>
                </c:pt>
                <c:pt idx="1147">
                  <c:v>0</c:v>
                </c:pt>
                <c:pt idx="1149">
                  <c:v>0</c:v>
                </c:pt>
                <c:pt idx="1150">
                  <c:v>0</c:v>
                </c:pt>
                <c:pt idx="1152">
                  <c:v>0</c:v>
                </c:pt>
                <c:pt idx="1153">
                  <c:v>0</c:v>
                </c:pt>
                <c:pt idx="1155">
                  <c:v>0</c:v>
                </c:pt>
                <c:pt idx="1156">
                  <c:v>0</c:v>
                </c:pt>
                <c:pt idx="1158">
                  <c:v>0</c:v>
                </c:pt>
                <c:pt idx="1159">
                  <c:v>0</c:v>
                </c:pt>
                <c:pt idx="1161">
                  <c:v>0</c:v>
                </c:pt>
                <c:pt idx="1162">
                  <c:v>0</c:v>
                </c:pt>
                <c:pt idx="1164">
                  <c:v>0</c:v>
                </c:pt>
                <c:pt idx="1165">
                  <c:v>0</c:v>
                </c:pt>
                <c:pt idx="1167">
                  <c:v>0</c:v>
                </c:pt>
                <c:pt idx="1168">
                  <c:v>0</c:v>
                </c:pt>
                <c:pt idx="1170">
                  <c:v>0</c:v>
                </c:pt>
                <c:pt idx="1171">
                  <c:v>0</c:v>
                </c:pt>
                <c:pt idx="1173">
                  <c:v>0</c:v>
                </c:pt>
                <c:pt idx="1174">
                  <c:v>0</c:v>
                </c:pt>
                <c:pt idx="1176">
                  <c:v>0</c:v>
                </c:pt>
                <c:pt idx="1177">
                  <c:v>0</c:v>
                </c:pt>
                <c:pt idx="1179">
                  <c:v>0</c:v>
                </c:pt>
                <c:pt idx="1180">
                  <c:v>0</c:v>
                </c:pt>
                <c:pt idx="1182">
                  <c:v>0</c:v>
                </c:pt>
                <c:pt idx="1183">
                  <c:v>0</c:v>
                </c:pt>
                <c:pt idx="1185">
                  <c:v>0</c:v>
                </c:pt>
                <c:pt idx="1186">
                  <c:v>0</c:v>
                </c:pt>
                <c:pt idx="1188">
                  <c:v>0</c:v>
                </c:pt>
                <c:pt idx="1189">
                  <c:v>0</c:v>
                </c:pt>
                <c:pt idx="1191">
                  <c:v>0</c:v>
                </c:pt>
                <c:pt idx="1192">
                  <c:v>0</c:v>
                </c:pt>
                <c:pt idx="1194">
                  <c:v>0</c:v>
                </c:pt>
                <c:pt idx="1195">
                  <c:v>0</c:v>
                </c:pt>
                <c:pt idx="1197">
                  <c:v>0</c:v>
                </c:pt>
                <c:pt idx="1198">
                  <c:v>0</c:v>
                </c:pt>
                <c:pt idx="1200">
                  <c:v>0</c:v>
                </c:pt>
                <c:pt idx="1201">
                  <c:v>0</c:v>
                </c:pt>
                <c:pt idx="1203">
                  <c:v>0</c:v>
                </c:pt>
                <c:pt idx="1204">
                  <c:v>0</c:v>
                </c:pt>
                <c:pt idx="1206">
                  <c:v>0</c:v>
                </c:pt>
                <c:pt idx="1207">
                  <c:v>0</c:v>
                </c:pt>
                <c:pt idx="1209">
                  <c:v>0</c:v>
                </c:pt>
                <c:pt idx="1210">
                  <c:v>0</c:v>
                </c:pt>
                <c:pt idx="1212">
                  <c:v>0</c:v>
                </c:pt>
                <c:pt idx="1213">
                  <c:v>0</c:v>
                </c:pt>
                <c:pt idx="1215">
                  <c:v>0</c:v>
                </c:pt>
                <c:pt idx="1216">
                  <c:v>0</c:v>
                </c:pt>
                <c:pt idx="1218">
                  <c:v>0</c:v>
                </c:pt>
                <c:pt idx="1219">
                  <c:v>0</c:v>
                </c:pt>
                <c:pt idx="1221">
                  <c:v>0</c:v>
                </c:pt>
                <c:pt idx="1222">
                  <c:v>0</c:v>
                </c:pt>
                <c:pt idx="1224">
                  <c:v>0</c:v>
                </c:pt>
                <c:pt idx="1225">
                  <c:v>0</c:v>
                </c:pt>
                <c:pt idx="1227">
                  <c:v>0</c:v>
                </c:pt>
                <c:pt idx="1228">
                  <c:v>0</c:v>
                </c:pt>
                <c:pt idx="1230">
                  <c:v>0</c:v>
                </c:pt>
                <c:pt idx="1231">
                  <c:v>0</c:v>
                </c:pt>
                <c:pt idx="1233">
                  <c:v>0</c:v>
                </c:pt>
                <c:pt idx="1234">
                  <c:v>0</c:v>
                </c:pt>
                <c:pt idx="1236">
                  <c:v>0</c:v>
                </c:pt>
                <c:pt idx="1237">
                  <c:v>0</c:v>
                </c:pt>
                <c:pt idx="1239">
                  <c:v>0</c:v>
                </c:pt>
                <c:pt idx="1240">
                  <c:v>0</c:v>
                </c:pt>
                <c:pt idx="1242">
                  <c:v>0</c:v>
                </c:pt>
                <c:pt idx="1243">
                  <c:v>0</c:v>
                </c:pt>
                <c:pt idx="1245">
                  <c:v>0</c:v>
                </c:pt>
                <c:pt idx="1246">
                  <c:v>0</c:v>
                </c:pt>
                <c:pt idx="1248">
                  <c:v>0</c:v>
                </c:pt>
                <c:pt idx="1249">
                  <c:v>0</c:v>
                </c:pt>
                <c:pt idx="1251">
                  <c:v>0</c:v>
                </c:pt>
                <c:pt idx="1252">
                  <c:v>0</c:v>
                </c:pt>
                <c:pt idx="1254">
                  <c:v>0</c:v>
                </c:pt>
                <c:pt idx="1255">
                  <c:v>0</c:v>
                </c:pt>
                <c:pt idx="1257">
                  <c:v>0</c:v>
                </c:pt>
                <c:pt idx="1258">
                  <c:v>0</c:v>
                </c:pt>
                <c:pt idx="1260">
                  <c:v>0</c:v>
                </c:pt>
                <c:pt idx="1261">
                  <c:v>0</c:v>
                </c:pt>
                <c:pt idx="1263">
                  <c:v>0</c:v>
                </c:pt>
                <c:pt idx="1264">
                  <c:v>0</c:v>
                </c:pt>
                <c:pt idx="1266">
                  <c:v>0</c:v>
                </c:pt>
                <c:pt idx="1267">
                  <c:v>0</c:v>
                </c:pt>
                <c:pt idx="1269">
                  <c:v>0</c:v>
                </c:pt>
                <c:pt idx="1270">
                  <c:v>0</c:v>
                </c:pt>
                <c:pt idx="1272">
                  <c:v>0</c:v>
                </c:pt>
                <c:pt idx="1273">
                  <c:v>0</c:v>
                </c:pt>
                <c:pt idx="1275">
                  <c:v>0</c:v>
                </c:pt>
                <c:pt idx="1276">
                  <c:v>0</c:v>
                </c:pt>
                <c:pt idx="1278">
                  <c:v>0</c:v>
                </c:pt>
                <c:pt idx="1279">
                  <c:v>0</c:v>
                </c:pt>
                <c:pt idx="1281">
                  <c:v>0</c:v>
                </c:pt>
                <c:pt idx="1282">
                  <c:v>0</c:v>
                </c:pt>
                <c:pt idx="1284">
                  <c:v>0</c:v>
                </c:pt>
                <c:pt idx="1285">
                  <c:v>0</c:v>
                </c:pt>
                <c:pt idx="1287">
                  <c:v>0</c:v>
                </c:pt>
                <c:pt idx="1288">
                  <c:v>0</c:v>
                </c:pt>
                <c:pt idx="1290">
                  <c:v>0</c:v>
                </c:pt>
                <c:pt idx="1291">
                  <c:v>0</c:v>
                </c:pt>
                <c:pt idx="1293">
                  <c:v>0</c:v>
                </c:pt>
                <c:pt idx="1294">
                  <c:v>0</c:v>
                </c:pt>
                <c:pt idx="1296">
                  <c:v>0</c:v>
                </c:pt>
                <c:pt idx="1297">
                  <c:v>0</c:v>
                </c:pt>
                <c:pt idx="1299">
                  <c:v>0</c:v>
                </c:pt>
                <c:pt idx="1300">
                  <c:v>0</c:v>
                </c:pt>
                <c:pt idx="1302">
                  <c:v>0</c:v>
                </c:pt>
                <c:pt idx="1303">
                  <c:v>0</c:v>
                </c:pt>
                <c:pt idx="1305">
                  <c:v>0</c:v>
                </c:pt>
                <c:pt idx="1306">
                  <c:v>0</c:v>
                </c:pt>
                <c:pt idx="1308">
                  <c:v>0</c:v>
                </c:pt>
                <c:pt idx="1309">
                  <c:v>0</c:v>
                </c:pt>
                <c:pt idx="1311">
                  <c:v>0</c:v>
                </c:pt>
                <c:pt idx="1312">
                  <c:v>0</c:v>
                </c:pt>
                <c:pt idx="1314">
                  <c:v>0</c:v>
                </c:pt>
                <c:pt idx="1315">
                  <c:v>0</c:v>
                </c:pt>
                <c:pt idx="1317">
                  <c:v>0</c:v>
                </c:pt>
                <c:pt idx="1318">
                  <c:v>0</c:v>
                </c:pt>
                <c:pt idx="1320">
                  <c:v>0</c:v>
                </c:pt>
                <c:pt idx="1321">
                  <c:v>0</c:v>
                </c:pt>
                <c:pt idx="1323">
                  <c:v>0</c:v>
                </c:pt>
                <c:pt idx="1324">
                  <c:v>0</c:v>
                </c:pt>
                <c:pt idx="1326">
                  <c:v>0</c:v>
                </c:pt>
                <c:pt idx="1327">
                  <c:v>0</c:v>
                </c:pt>
                <c:pt idx="1329">
                  <c:v>0</c:v>
                </c:pt>
                <c:pt idx="1330">
                  <c:v>0</c:v>
                </c:pt>
                <c:pt idx="1332">
                  <c:v>0</c:v>
                </c:pt>
                <c:pt idx="1333">
                  <c:v>0</c:v>
                </c:pt>
                <c:pt idx="1335">
                  <c:v>0</c:v>
                </c:pt>
                <c:pt idx="1336">
                  <c:v>0</c:v>
                </c:pt>
                <c:pt idx="1338">
                  <c:v>0</c:v>
                </c:pt>
                <c:pt idx="1339">
                  <c:v>0</c:v>
                </c:pt>
                <c:pt idx="1341">
                  <c:v>0</c:v>
                </c:pt>
                <c:pt idx="1342">
                  <c:v>0</c:v>
                </c:pt>
                <c:pt idx="1344">
                  <c:v>0</c:v>
                </c:pt>
                <c:pt idx="1345">
                  <c:v>0</c:v>
                </c:pt>
                <c:pt idx="1347">
                  <c:v>0</c:v>
                </c:pt>
                <c:pt idx="1348">
                  <c:v>0</c:v>
                </c:pt>
                <c:pt idx="1350">
                  <c:v>0</c:v>
                </c:pt>
                <c:pt idx="1351">
                  <c:v>0</c:v>
                </c:pt>
                <c:pt idx="1353">
                  <c:v>0</c:v>
                </c:pt>
                <c:pt idx="1354">
                  <c:v>0</c:v>
                </c:pt>
                <c:pt idx="1356">
                  <c:v>0</c:v>
                </c:pt>
                <c:pt idx="1357">
                  <c:v>0</c:v>
                </c:pt>
                <c:pt idx="1359">
                  <c:v>0</c:v>
                </c:pt>
                <c:pt idx="1360">
                  <c:v>0</c:v>
                </c:pt>
                <c:pt idx="1362">
                  <c:v>0</c:v>
                </c:pt>
                <c:pt idx="1363">
                  <c:v>0</c:v>
                </c:pt>
                <c:pt idx="1365">
                  <c:v>0</c:v>
                </c:pt>
                <c:pt idx="1366">
                  <c:v>0</c:v>
                </c:pt>
                <c:pt idx="1368">
                  <c:v>0</c:v>
                </c:pt>
                <c:pt idx="1369">
                  <c:v>0</c:v>
                </c:pt>
                <c:pt idx="1371">
                  <c:v>0</c:v>
                </c:pt>
                <c:pt idx="1372">
                  <c:v>0</c:v>
                </c:pt>
                <c:pt idx="1374">
                  <c:v>0</c:v>
                </c:pt>
                <c:pt idx="1375">
                  <c:v>0</c:v>
                </c:pt>
                <c:pt idx="1377">
                  <c:v>0</c:v>
                </c:pt>
                <c:pt idx="1378">
                  <c:v>0</c:v>
                </c:pt>
                <c:pt idx="1380">
                  <c:v>0</c:v>
                </c:pt>
                <c:pt idx="1381">
                  <c:v>0</c:v>
                </c:pt>
                <c:pt idx="1383">
                  <c:v>0</c:v>
                </c:pt>
                <c:pt idx="1384">
                  <c:v>0</c:v>
                </c:pt>
                <c:pt idx="1386">
                  <c:v>0</c:v>
                </c:pt>
                <c:pt idx="1387">
                  <c:v>0</c:v>
                </c:pt>
                <c:pt idx="1389">
                  <c:v>0</c:v>
                </c:pt>
                <c:pt idx="1390">
                  <c:v>0</c:v>
                </c:pt>
                <c:pt idx="1392">
                  <c:v>0</c:v>
                </c:pt>
                <c:pt idx="1393">
                  <c:v>0</c:v>
                </c:pt>
                <c:pt idx="1395">
                  <c:v>0</c:v>
                </c:pt>
                <c:pt idx="1396">
                  <c:v>0</c:v>
                </c:pt>
                <c:pt idx="1398">
                  <c:v>0</c:v>
                </c:pt>
                <c:pt idx="1399">
                  <c:v>0</c:v>
                </c:pt>
                <c:pt idx="1401">
                  <c:v>0</c:v>
                </c:pt>
                <c:pt idx="1402">
                  <c:v>0</c:v>
                </c:pt>
                <c:pt idx="1404">
                  <c:v>0</c:v>
                </c:pt>
                <c:pt idx="1405">
                  <c:v>0</c:v>
                </c:pt>
                <c:pt idx="1407">
                  <c:v>0</c:v>
                </c:pt>
                <c:pt idx="1408">
                  <c:v>0</c:v>
                </c:pt>
                <c:pt idx="1410">
                  <c:v>0</c:v>
                </c:pt>
                <c:pt idx="1411">
                  <c:v>0</c:v>
                </c:pt>
                <c:pt idx="1413">
                  <c:v>0</c:v>
                </c:pt>
                <c:pt idx="1414">
                  <c:v>0</c:v>
                </c:pt>
                <c:pt idx="1416">
                  <c:v>0</c:v>
                </c:pt>
                <c:pt idx="1417">
                  <c:v>0</c:v>
                </c:pt>
                <c:pt idx="1419">
                  <c:v>0</c:v>
                </c:pt>
                <c:pt idx="1420">
                  <c:v>0</c:v>
                </c:pt>
                <c:pt idx="1422">
                  <c:v>0</c:v>
                </c:pt>
                <c:pt idx="1423">
                  <c:v>0</c:v>
                </c:pt>
                <c:pt idx="1425">
                  <c:v>0</c:v>
                </c:pt>
                <c:pt idx="1426">
                  <c:v>0</c:v>
                </c:pt>
                <c:pt idx="1428">
                  <c:v>0</c:v>
                </c:pt>
                <c:pt idx="1429">
                  <c:v>0</c:v>
                </c:pt>
                <c:pt idx="1431">
                  <c:v>0</c:v>
                </c:pt>
                <c:pt idx="1432">
                  <c:v>0</c:v>
                </c:pt>
                <c:pt idx="1434">
                  <c:v>0</c:v>
                </c:pt>
                <c:pt idx="1435">
                  <c:v>0</c:v>
                </c:pt>
                <c:pt idx="1437">
                  <c:v>0</c:v>
                </c:pt>
                <c:pt idx="1438">
                  <c:v>0</c:v>
                </c:pt>
                <c:pt idx="1440">
                  <c:v>0</c:v>
                </c:pt>
                <c:pt idx="1441">
                  <c:v>0</c:v>
                </c:pt>
                <c:pt idx="1443">
                  <c:v>0</c:v>
                </c:pt>
                <c:pt idx="1444">
                  <c:v>0</c:v>
                </c:pt>
                <c:pt idx="1446">
                  <c:v>0</c:v>
                </c:pt>
                <c:pt idx="1447">
                  <c:v>0</c:v>
                </c:pt>
                <c:pt idx="1449">
                  <c:v>0</c:v>
                </c:pt>
                <c:pt idx="1450">
                  <c:v>0</c:v>
                </c:pt>
                <c:pt idx="1452">
                  <c:v>0</c:v>
                </c:pt>
                <c:pt idx="1453">
                  <c:v>0</c:v>
                </c:pt>
                <c:pt idx="1455">
                  <c:v>0</c:v>
                </c:pt>
                <c:pt idx="1456">
                  <c:v>0</c:v>
                </c:pt>
                <c:pt idx="1458">
                  <c:v>0</c:v>
                </c:pt>
                <c:pt idx="1459">
                  <c:v>0</c:v>
                </c:pt>
                <c:pt idx="1461">
                  <c:v>0</c:v>
                </c:pt>
                <c:pt idx="1462">
                  <c:v>0</c:v>
                </c:pt>
                <c:pt idx="1464">
                  <c:v>0</c:v>
                </c:pt>
                <c:pt idx="1465">
                  <c:v>0</c:v>
                </c:pt>
                <c:pt idx="1467">
                  <c:v>0</c:v>
                </c:pt>
                <c:pt idx="1468">
                  <c:v>0</c:v>
                </c:pt>
                <c:pt idx="1470">
                  <c:v>0</c:v>
                </c:pt>
                <c:pt idx="1471">
                  <c:v>0</c:v>
                </c:pt>
                <c:pt idx="1473">
                  <c:v>0</c:v>
                </c:pt>
                <c:pt idx="1474">
                  <c:v>0</c:v>
                </c:pt>
                <c:pt idx="1476">
                  <c:v>0</c:v>
                </c:pt>
                <c:pt idx="1477">
                  <c:v>0</c:v>
                </c:pt>
                <c:pt idx="1479">
                  <c:v>0</c:v>
                </c:pt>
                <c:pt idx="1480">
                  <c:v>0</c:v>
                </c:pt>
                <c:pt idx="1482">
                  <c:v>0</c:v>
                </c:pt>
                <c:pt idx="1483">
                  <c:v>0</c:v>
                </c:pt>
                <c:pt idx="1485">
                  <c:v>0</c:v>
                </c:pt>
                <c:pt idx="1486">
                  <c:v>0</c:v>
                </c:pt>
                <c:pt idx="1488">
                  <c:v>0</c:v>
                </c:pt>
                <c:pt idx="1489">
                  <c:v>0</c:v>
                </c:pt>
                <c:pt idx="1491">
                  <c:v>0</c:v>
                </c:pt>
                <c:pt idx="1492">
                  <c:v>0</c:v>
                </c:pt>
                <c:pt idx="1494">
                  <c:v>0</c:v>
                </c:pt>
                <c:pt idx="1495">
                  <c:v>0</c:v>
                </c:pt>
                <c:pt idx="1497">
                  <c:v>0</c:v>
                </c:pt>
                <c:pt idx="1498">
                  <c:v>0</c:v>
                </c:pt>
                <c:pt idx="1500">
                  <c:v>0</c:v>
                </c:pt>
                <c:pt idx="1501">
                  <c:v>0</c:v>
                </c:pt>
                <c:pt idx="1503">
                  <c:v>0</c:v>
                </c:pt>
                <c:pt idx="1504">
                  <c:v>0</c:v>
                </c:pt>
                <c:pt idx="1506">
                  <c:v>0</c:v>
                </c:pt>
                <c:pt idx="1507">
                  <c:v>0</c:v>
                </c:pt>
                <c:pt idx="1509">
                  <c:v>0</c:v>
                </c:pt>
                <c:pt idx="1510">
                  <c:v>0</c:v>
                </c:pt>
                <c:pt idx="1512">
                  <c:v>0</c:v>
                </c:pt>
                <c:pt idx="1513">
                  <c:v>0</c:v>
                </c:pt>
                <c:pt idx="1515">
                  <c:v>0</c:v>
                </c:pt>
                <c:pt idx="1516">
                  <c:v>0</c:v>
                </c:pt>
                <c:pt idx="1518">
                  <c:v>0</c:v>
                </c:pt>
                <c:pt idx="1519">
                  <c:v>0</c:v>
                </c:pt>
                <c:pt idx="1521">
                  <c:v>0</c:v>
                </c:pt>
                <c:pt idx="1522">
                  <c:v>0</c:v>
                </c:pt>
                <c:pt idx="1524">
                  <c:v>0</c:v>
                </c:pt>
                <c:pt idx="1525">
                  <c:v>0</c:v>
                </c:pt>
                <c:pt idx="1527">
                  <c:v>0</c:v>
                </c:pt>
                <c:pt idx="1528">
                  <c:v>0</c:v>
                </c:pt>
                <c:pt idx="1530">
                  <c:v>0</c:v>
                </c:pt>
                <c:pt idx="1531">
                  <c:v>0</c:v>
                </c:pt>
                <c:pt idx="1533">
                  <c:v>0</c:v>
                </c:pt>
                <c:pt idx="1534">
                  <c:v>0</c:v>
                </c:pt>
                <c:pt idx="1536">
                  <c:v>0</c:v>
                </c:pt>
                <c:pt idx="1537">
                  <c:v>0</c:v>
                </c:pt>
                <c:pt idx="1539">
                  <c:v>0</c:v>
                </c:pt>
                <c:pt idx="1540">
                  <c:v>0</c:v>
                </c:pt>
                <c:pt idx="1542">
                  <c:v>0</c:v>
                </c:pt>
                <c:pt idx="1543">
                  <c:v>0</c:v>
                </c:pt>
                <c:pt idx="1545">
                  <c:v>0</c:v>
                </c:pt>
                <c:pt idx="1546">
                  <c:v>0</c:v>
                </c:pt>
                <c:pt idx="1548">
                  <c:v>0</c:v>
                </c:pt>
                <c:pt idx="1549">
                  <c:v>0</c:v>
                </c:pt>
                <c:pt idx="1551">
                  <c:v>0</c:v>
                </c:pt>
                <c:pt idx="1552">
                  <c:v>0</c:v>
                </c:pt>
                <c:pt idx="1554">
                  <c:v>0</c:v>
                </c:pt>
                <c:pt idx="1555">
                  <c:v>0</c:v>
                </c:pt>
                <c:pt idx="1557">
                  <c:v>0</c:v>
                </c:pt>
                <c:pt idx="1558">
                  <c:v>0</c:v>
                </c:pt>
                <c:pt idx="1560">
                  <c:v>0</c:v>
                </c:pt>
                <c:pt idx="1561">
                  <c:v>0</c:v>
                </c:pt>
                <c:pt idx="1563">
                  <c:v>0</c:v>
                </c:pt>
                <c:pt idx="1564">
                  <c:v>0</c:v>
                </c:pt>
                <c:pt idx="1566">
                  <c:v>0</c:v>
                </c:pt>
                <c:pt idx="1567">
                  <c:v>0</c:v>
                </c:pt>
                <c:pt idx="1569">
                  <c:v>0</c:v>
                </c:pt>
                <c:pt idx="1570">
                  <c:v>0</c:v>
                </c:pt>
                <c:pt idx="1572">
                  <c:v>0</c:v>
                </c:pt>
                <c:pt idx="1573">
                  <c:v>0</c:v>
                </c:pt>
                <c:pt idx="1575">
                  <c:v>0</c:v>
                </c:pt>
                <c:pt idx="1576">
                  <c:v>0</c:v>
                </c:pt>
                <c:pt idx="1578">
                  <c:v>0</c:v>
                </c:pt>
                <c:pt idx="1579">
                  <c:v>0</c:v>
                </c:pt>
                <c:pt idx="1581">
                  <c:v>0</c:v>
                </c:pt>
                <c:pt idx="1582">
                  <c:v>0</c:v>
                </c:pt>
                <c:pt idx="1584">
                  <c:v>0</c:v>
                </c:pt>
                <c:pt idx="1585">
                  <c:v>0</c:v>
                </c:pt>
                <c:pt idx="1587">
                  <c:v>0</c:v>
                </c:pt>
                <c:pt idx="1588">
                  <c:v>0</c:v>
                </c:pt>
                <c:pt idx="1590">
                  <c:v>0</c:v>
                </c:pt>
                <c:pt idx="1591">
                  <c:v>0</c:v>
                </c:pt>
                <c:pt idx="1593">
                  <c:v>0</c:v>
                </c:pt>
                <c:pt idx="1594">
                  <c:v>0</c:v>
                </c:pt>
                <c:pt idx="1596">
                  <c:v>0</c:v>
                </c:pt>
                <c:pt idx="1597">
                  <c:v>0</c:v>
                </c:pt>
                <c:pt idx="1599">
                  <c:v>0</c:v>
                </c:pt>
                <c:pt idx="1600">
                  <c:v>0</c:v>
                </c:pt>
                <c:pt idx="1602">
                  <c:v>0</c:v>
                </c:pt>
                <c:pt idx="1603">
                  <c:v>0</c:v>
                </c:pt>
                <c:pt idx="1605">
                  <c:v>0</c:v>
                </c:pt>
                <c:pt idx="1606">
                  <c:v>0</c:v>
                </c:pt>
                <c:pt idx="1608">
                  <c:v>0</c:v>
                </c:pt>
                <c:pt idx="1609">
                  <c:v>0</c:v>
                </c:pt>
                <c:pt idx="1611">
                  <c:v>0</c:v>
                </c:pt>
                <c:pt idx="1612">
                  <c:v>0</c:v>
                </c:pt>
                <c:pt idx="1614">
                  <c:v>0</c:v>
                </c:pt>
                <c:pt idx="1615">
                  <c:v>0</c:v>
                </c:pt>
                <c:pt idx="1617">
                  <c:v>0</c:v>
                </c:pt>
                <c:pt idx="1618">
                  <c:v>0</c:v>
                </c:pt>
                <c:pt idx="1620">
                  <c:v>0</c:v>
                </c:pt>
                <c:pt idx="1621">
                  <c:v>0</c:v>
                </c:pt>
                <c:pt idx="1623">
                  <c:v>0</c:v>
                </c:pt>
                <c:pt idx="1624">
                  <c:v>0</c:v>
                </c:pt>
                <c:pt idx="1626">
                  <c:v>0</c:v>
                </c:pt>
                <c:pt idx="1627">
                  <c:v>0</c:v>
                </c:pt>
                <c:pt idx="1629">
                  <c:v>0</c:v>
                </c:pt>
                <c:pt idx="1630">
                  <c:v>0</c:v>
                </c:pt>
                <c:pt idx="1632">
                  <c:v>0</c:v>
                </c:pt>
                <c:pt idx="1633">
                  <c:v>0</c:v>
                </c:pt>
                <c:pt idx="1635">
                  <c:v>0</c:v>
                </c:pt>
                <c:pt idx="1636">
                  <c:v>0</c:v>
                </c:pt>
                <c:pt idx="1638">
                  <c:v>0</c:v>
                </c:pt>
                <c:pt idx="1639">
                  <c:v>0</c:v>
                </c:pt>
                <c:pt idx="1641">
                  <c:v>0</c:v>
                </c:pt>
                <c:pt idx="1642">
                  <c:v>0</c:v>
                </c:pt>
                <c:pt idx="1644">
                  <c:v>0</c:v>
                </c:pt>
                <c:pt idx="1645">
                  <c:v>0</c:v>
                </c:pt>
                <c:pt idx="1647">
                  <c:v>0</c:v>
                </c:pt>
                <c:pt idx="1648">
                  <c:v>0</c:v>
                </c:pt>
                <c:pt idx="1650">
                  <c:v>0</c:v>
                </c:pt>
                <c:pt idx="1651">
                  <c:v>0</c:v>
                </c:pt>
                <c:pt idx="1653">
                  <c:v>0</c:v>
                </c:pt>
                <c:pt idx="1654">
                  <c:v>0</c:v>
                </c:pt>
                <c:pt idx="1656">
                  <c:v>0</c:v>
                </c:pt>
                <c:pt idx="1657">
                  <c:v>0</c:v>
                </c:pt>
                <c:pt idx="1659">
                  <c:v>0</c:v>
                </c:pt>
                <c:pt idx="1660">
                  <c:v>0</c:v>
                </c:pt>
                <c:pt idx="1662">
                  <c:v>0</c:v>
                </c:pt>
                <c:pt idx="1663">
                  <c:v>0</c:v>
                </c:pt>
                <c:pt idx="1665">
                  <c:v>0</c:v>
                </c:pt>
                <c:pt idx="1666">
                  <c:v>0</c:v>
                </c:pt>
                <c:pt idx="1668">
                  <c:v>0</c:v>
                </c:pt>
                <c:pt idx="1669">
                  <c:v>0</c:v>
                </c:pt>
                <c:pt idx="1671">
                  <c:v>0</c:v>
                </c:pt>
                <c:pt idx="1672">
                  <c:v>0</c:v>
                </c:pt>
                <c:pt idx="1674">
                  <c:v>0</c:v>
                </c:pt>
                <c:pt idx="1675">
                  <c:v>0</c:v>
                </c:pt>
                <c:pt idx="1677">
                  <c:v>0</c:v>
                </c:pt>
                <c:pt idx="1678">
                  <c:v>0</c:v>
                </c:pt>
                <c:pt idx="1680">
                  <c:v>0</c:v>
                </c:pt>
                <c:pt idx="1681">
                  <c:v>0</c:v>
                </c:pt>
                <c:pt idx="1683">
                  <c:v>0</c:v>
                </c:pt>
                <c:pt idx="1684">
                  <c:v>0</c:v>
                </c:pt>
                <c:pt idx="1686">
                  <c:v>0</c:v>
                </c:pt>
                <c:pt idx="1687">
                  <c:v>0</c:v>
                </c:pt>
                <c:pt idx="1689">
                  <c:v>0</c:v>
                </c:pt>
                <c:pt idx="1690">
                  <c:v>0</c:v>
                </c:pt>
                <c:pt idx="1692">
                  <c:v>0</c:v>
                </c:pt>
                <c:pt idx="1693">
                  <c:v>0</c:v>
                </c:pt>
                <c:pt idx="1695">
                  <c:v>0</c:v>
                </c:pt>
                <c:pt idx="1696">
                  <c:v>0</c:v>
                </c:pt>
                <c:pt idx="1698">
                  <c:v>0</c:v>
                </c:pt>
                <c:pt idx="1699">
                  <c:v>0</c:v>
                </c:pt>
                <c:pt idx="1701">
                  <c:v>0</c:v>
                </c:pt>
                <c:pt idx="1702">
                  <c:v>0</c:v>
                </c:pt>
                <c:pt idx="1704">
                  <c:v>0</c:v>
                </c:pt>
                <c:pt idx="1705">
                  <c:v>0</c:v>
                </c:pt>
                <c:pt idx="1707">
                  <c:v>0</c:v>
                </c:pt>
                <c:pt idx="1708">
                  <c:v>0</c:v>
                </c:pt>
                <c:pt idx="1710">
                  <c:v>0</c:v>
                </c:pt>
                <c:pt idx="1711">
                  <c:v>0</c:v>
                </c:pt>
                <c:pt idx="1713">
                  <c:v>0</c:v>
                </c:pt>
                <c:pt idx="1714">
                  <c:v>0</c:v>
                </c:pt>
                <c:pt idx="1716">
                  <c:v>0</c:v>
                </c:pt>
                <c:pt idx="1717">
                  <c:v>0</c:v>
                </c:pt>
                <c:pt idx="1719">
                  <c:v>0</c:v>
                </c:pt>
                <c:pt idx="1720">
                  <c:v>0</c:v>
                </c:pt>
                <c:pt idx="1722">
                  <c:v>0</c:v>
                </c:pt>
                <c:pt idx="1723">
                  <c:v>0</c:v>
                </c:pt>
                <c:pt idx="1725">
                  <c:v>0</c:v>
                </c:pt>
                <c:pt idx="1726">
                  <c:v>0</c:v>
                </c:pt>
                <c:pt idx="1728">
                  <c:v>0</c:v>
                </c:pt>
                <c:pt idx="1729">
                  <c:v>0</c:v>
                </c:pt>
                <c:pt idx="1731">
                  <c:v>0</c:v>
                </c:pt>
                <c:pt idx="1732">
                  <c:v>0</c:v>
                </c:pt>
                <c:pt idx="1734">
                  <c:v>0</c:v>
                </c:pt>
                <c:pt idx="1735">
                  <c:v>0</c:v>
                </c:pt>
                <c:pt idx="1737">
                  <c:v>0</c:v>
                </c:pt>
                <c:pt idx="1738">
                  <c:v>0</c:v>
                </c:pt>
                <c:pt idx="1740">
                  <c:v>0</c:v>
                </c:pt>
                <c:pt idx="1741">
                  <c:v>0</c:v>
                </c:pt>
                <c:pt idx="1743">
                  <c:v>0</c:v>
                </c:pt>
                <c:pt idx="1744">
                  <c:v>0</c:v>
                </c:pt>
                <c:pt idx="1746">
                  <c:v>0</c:v>
                </c:pt>
                <c:pt idx="1747">
                  <c:v>0</c:v>
                </c:pt>
                <c:pt idx="1749">
                  <c:v>0</c:v>
                </c:pt>
                <c:pt idx="1750">
                  <c:v>0</c:v>
                </c:pt>
                <c:pt idx="1752">
                  <c:v>0</c:v>
                </c:pt>
                <c:pt idx="1753">
                  <c:v>0</c:v>
                </c:pt>
                <c:pt idx="1755">
                  <c:v>0</c:v>
                </c:pt>
                <c:pt idx="1756">
                  <c:v>0</c:v>
                </c:pt>
                <c:pt idx="1758">
                  <c:v>0</c:v>
                </c:pt>
                <c:pt idx="1759">
                  <c:v>0</c:v>
                </c:pt>
                <c:pt idx="1761">
                  <c:v>0</c:v>
                </c:pt>
                <c:pt idx="1762">
                  <c:v>0</c:v>
                </c:pt>
                <c:pt idx="1764">
                  <c:v>0</c:v>
                </c:pt>
                <c:pt idx="1765">
                  <c:v>0</c:v>
                </c:pt>
                <c:pt idx="1767">
                  <c:v>0</c:v>
                </c:pt>
                <c:pt idx="1768">
                  <c:v>0</c:v>
                </c:pt>
                <c:pt idx="1770">
                  <c:v>0</c:v>
                </c:pt>
                <c:pt idx="1771">
                  <c:v>0</c:v>
                </c:pt>
                <c:pt idx="1773">
                  <c:v>0</c:v>
                </c:pt>
                <c:pt idx="1774">
                  <c:v>0</c:v>
                </c:pt>
                <c:pt idx="1776">
                  <c:v>0</c:v>
                </c:pt>
                <c:pt idx="1777">
                  <c:v>0</c:v>
                </c:pt>
                <c:pt idx="1779">
                  <c:v>0</c:v>
                </c:pt>
                <c:pt idx="1780">
                  <c:v>0</c:v>
                </c:pt>
                <c:pt idx="1782">
                  <c:v>0</c:v>
                </c:pt>
                <c:pt idx="1783">
                  <c:v>0</c:v>
                </c:pt>
                <c:pt idx="1785">
                  <c:v>0</c:v>
                </c:pt>
                <c:pt idx="1786">
                  <c:v>0</c:v>
                </c:pt>
                <c:pt idx="1788">
                  <c:v>0</c:v>
                </c:pt>
                <c:pt idx="1789">
                  <c:v>0</c:v>
                </c:pt>
                <c:pt idx="1791">
                  <c:v>0</c:v>
                </c:pt>
                <c:pt idx="1792">
                  <c:v>0</c:v>
                </c:pt>
                <c:pt idx="1794">
                  <c:v>0</c:v>
                </c:pt>
                <c:pt idx="1795">
                  <c:v>0</c:v>
                </c:pt>
                <c:pt idx="1797">
                  <c:v>0</c:v>
                </c:pt>
                <c:pt idx="1798">
                  <c:v>0</c:v>
                </c:pt>
                <c:pt idx="1800">
                  <c:v>0</c:v>
                </c:pt>
                <c:pt idx="1801">
                  <c:v>0</c:v>
                </c:pt>
                <c:pt idx="1803">
                  <c:v>0</c:v>
                </c:pt>
                <c:pt idx="1804">
                  <c:v>0</c:v>
                </c:pt>
                <c:pt idx="1806">
                  <c:v>0</c:v>
                </c:pt>
                <c:pt idx="1807">
                  <c:v>0</c:v>
                </c:pt>
                <c:pt idx="1809">
                  <c:v>0</c:v>
                </c:pt>
                <c:pt idx="1810">
                  <c:v>0</c:v>
                </c:pt>
                <c:pt idx="1812">
                  <c:v>0</c:v>
                </c:pt>
                <c:pt idx="1813">
                  <c:v>0</c:v>
                </c:pt>
                <c:pt idx="1815">
                  <c:v>0</c:v>
                </c:pt>
                <c:pt idx="1816">
                  <c:v>0</c:v>
                </c:pt>
                <c:pt idx="1818">
                  <c:v>0</c:v>
                </c:pt>
                <c:pt idx="1819">
                  <c:v>0</c:v>
                </c:pt>
                <c:pt idx="1821">
                  <c:v>0</c:v>
                </c:pt>
                <c:pt idx="1822">
                  <c:v>0</c:v>
                </c:pt>
                <c:pt idx="1824">
                  <c:v>0</c:v>
                </c:pt>
                <c:pt idx="1825">
                  <c:v>0</c:v>
                </c:pt>
                <c:pt idx="1827">
                  <c:v>0</c:v>
                </c:pt>
                <c:pt idx="1828">
                  <c:v>0</c:v>
                </c:pt>
                <c:pt idx="1830">
                  <c:v>0</c:v>
                </c:pt>
                <c:pt idx="1831">
                  <c:v>0</c:v>
                </c:pt>
                <c:pt idx="1833">
                  <c:v>0</c:v>
                </c:pt>
                <c:pt idx="1834">
                  <c:v>0</c:v>
                </c:pt>
                <c:pt idx="1836">
                  <c:v>0</c:v>
                </c:pt>
                <c:pt idx="1837">
                  <c:v>0</c:v>
                </c:pt>
                <c:pt idx="1839">
                  <c:v>0</c:v>
                </c:pt>
                <c:pt idx="1840">
                  <c:v>0</c:v>
                </c:pt>
                <c:pt idx="1842">
                  <c:v>0</c:v>
                </c:pt>
                <c:pt idx="1843">
                  <c:v>0</c:v>
                </c:pt>
                <c:pt idx="1845">
                  <c:v>0</c:v>
                </c:pt>
                <c:pt idx="1846">
                  <c:v>0</c:v>
                </c:pt>
                <c:pt idx="1848">
                  <c:v>0</c:v>
                </c:pt>
                <c:pt idx="1849">
                  <c:v>0</c:v>
                </c:pt>
                <c:pt idx="1851">
                  <c:v>0</c:v>
                </c:pt>
                <c:pt idx="1852">
                  <c:v>0</c:v>
                </c:pt>
                <c:pt idx="1854">
                  <c:v>0</c:v>
                </c:pt>
                <c:pt idx="1855">
                  <c:v>0</c:v>
                </c:pt>
                <c:pt idx="1857">
                  <c:v>0</c:v>
                </c:pt>
                <c:pt idx="1858">
                  <c:v>0</c:v>
                </c:pt>
                <c:pt idx="1860">
                  <c:v>0</c:v>
                </c:pt>
                <c:pt idx="1861">
                  <c:v>0</c:v>
                </c:pt>
                <c:pt idx="1863">
                  <c:v>0</c:v>
                </c:pt>
                <c:pt idx="1864">
                  <c:v>0</c:v>
                </c:pt>
                <c:pt idx="1866">
                  <c:v>0</c:v>
                </c:pt>
                <c:pt idx="1867">
                  <c:v>0</c:v>
                </c:pt>
                <c:pt idx="1869">
                  <c:v>0</c:v>
                </c:pt>
                <c:pt idx="1870">
                  <c:v>0</c:v>
                </c:pt>
                <c:pt idx="1872">
                  <c:v>0</c:v>
                </c:pt>
                <c:pt idx="1873">
                  <c:v>0</c:v>
                </c:pt>
                <c:pt idx="1875">
                  <c:v>0</c:v>
                </c:pt>
                <c:pt idx="1876">
                  <c:v>0</c:v>
                </c:pt>
                <c:pt idx="1878">
                  <c:v>0</c:v>
                </c:pt>
                <c:pt idx="1879">
                  <c:v>0</c:v>
                </c:pt>
                <c:pt idx="1881">
                  <c:v>0</c:v>
                </c:pt>
                <c:pt idx="1882">
                  <c:v>0</c:v>
                </c:pt>
                <c:pt idx="1884">
                  <c:v>0</c:v>
                </c:pt>
                <c:pt idx="1885">
                  <c:v>0</c:v>
                </c:pt>
                <c:pt idx="1887">
                  <c:v>0</c:v>
                </c:pt>
                <c:pt idx="1888">
                  <c:v>0</c:v>
                </c:pt>
                <c:pt idx="1890">
                  <c:v>0</c:v>
                </c:pt>
                <c:pt idx="1891">
                  <c:v>0</c:v>
                </c:pt>
                <c:pt idx="1893">
                  <c:v>0</c:v>
                </c:pt>
                <c:pt idx="1894">
                  <c:v>0</c:v>
                </c:pt>
                <c:pt idx="1896">
                  <c:v>0</c:v>
                </c:pt>
                <c:pt idx="1897">
                  <c:v>0</c:v>
                </c:pt>
                <c:pt idx="1899">
                  <c:v>0</c:v>
                </c:pt>
                <c:pt idx="1900">
                  <c:v>0</c:v>
                </c:pt>
                <c:pt idx="1902">
                  <c:v>0</c:v>
                </c:pt>
                <c:pt idx="1903">
                  <c:v>0</c:v>
                </c:pt>
                <c:pt idx="1905">
                  <c:v>0</c:v>
                </c:pt>
                <c:pt idx="1906">
                  <c:v>0</c:v>
                </c:pt>
                <c:pt idx="1908">
                  <c:v>0</c:v>
                </c:pt>
                <c:pt idx="1909">
                  <c:v>0</c:v>
                </c:pt>
                <c:pt idx="1911">
                  <c:v>0</c:v>
                </c:pt>
                <c:pt idx="1912">
                  <c:v>0</c:v>
                </c:pt>
                <c:pt idx="1914">
                  <c:v>0</c:v>
                </c:pt>
                <c:pt idx="1915">
                  <c:v>0</c:v>
                </c:pt>
                <c:pt idx="1917">
                  <c:v>0</c:v>
                </c:pt>
                <c:pt idx="1918">
                  <c:v>0</c:v>
                </c:pt>
                <c:pt idx="1920">
                  <c:v>0</c:v>
                </c:pt>
                <c:pt idx="1921">
                  <c:v>0</c:v>
                </c:pt>
                <c:pt idx="1923">
                  <c:v>0</c:v>
                </c:pt>
                <c:pt idx="1924">
                  <c:v>0</c:v>
                </c:pt>
                <c:pt idx="1926">
                  <c:v>0</c:v>
                </c:pt>
                <c:pt idx="1927">
                  <c:v>0</c:v>
                </c:pt>
                <c:pt idx="1929">
                  <c:v>0</c:v>
                </c:pt>
                <c:pt idx="1930">
                  <c:v>0</c:v>
                </c:pt>
                <c:pt idx="1932">
                  <c:v>0</c:v>
                </c:pt>
                <c:pt idx="1933">
                  <c:v>0</c:v>
                </c:pt>
                <c:pt idx="1935">
                  <c:v>0</c:v>
                </c:pt>
                <c:pt idx="1936">
                  <c:v>0</c:v>
                </c:pt>
                <c:pt idx="1938">
                  <c:v>0</c:v>
                </c:pt>
                <c:pt idx="1939">
                  <c:v>0</c:v>
                </c:pt>
                <c:pt idx="1941">
                  <c:v>0</c:v>
                </c:pt>
                <c:pt idx="1942">
                  <c:v>0</c:v>
                </c:pt>
                <c:pt idx="1944">
                  <c:v>0</c:v>
                </c:pt>
                <c:pt idx="1945">
                  <c:v>0</c:v>
                </c:pt>
                <c:pt idx="1947">
                  <c:v>0</c:v>
                </c:pt>
                <c:pt idx="1948">
                  <c:v>0</c:v>
                </c:pt>
                <c:pt idx="1950">
                  <c:v>0</c:v>
                </c:pt>
                <c:pt idx="1951">
                  <c:v>0</c:v>
                </c:pt>
                <c:pt idx="1953">
                  <c:v>0</c:v>
                </c:pt>
                <c:pt idx="1954">
                  <c:v>0</c:v>
                </c:pt>
                <c:pt idx="1956">
                  <c:v>0</c:v>
                </c:pt>
                <c:pt idx="1957">
                  <c:v>0</c:v>
                </c:pt>
                <c:pt idx="1959">
                  <c:v>0</c:v>
                </c:pt>
                <c:pt idx="1960">
                  <c:v>0</c:v>
                </c:pt>
                <c:pt idx="1962">
                  <c:v>0</c:v>
                </c:pt>
                <c:pt idx="1963">
                  <c:v>0</c:v>
                </c:pt>
                <c:pt idx="1965">
                  <c:v>0</c:v>
                </c:pt>
                <c:pt idx="1966">
                  <c:v>0</c:v>
                </c:pt>
                <c:pt idx="1968">
                  <c:v>0</c:v>
                </c:pt>
                <c:pt idx="1969">
                  <c:v>0</c:v>
                </c:pt>
                <c:pt idx="1971">
                  <c:v>0</c:v>
                </c:pt>
                <c:pt idx="1972">
                  <c:v>0</c:v>
                </c:pt>
                <c:pt idx="1974">
                  <c:v>0</c:v>
                </c:pt>
                <c:pt idx="1975">
                  <c:v>0</c:v>
                </c:pt>
                <c:pt idx="1977">
                  <c:v>0</c:v>
                </c:pt>
                <c:pt idx="1978">
                  <c:v>0</c:v>
                </c:pt>
                <c:pt idx="1980">
                  <c:v>0</c:v>
                </c:pt>
                <c:pt idx="1981">
                  <c:v>0</c:v>
                </c:pt>
                <c:pt idx="1983">
                  <c:v>0.5912984999999999</c:v>
                </c:pt>
                <c:pt idx="1984">
                  <c:v>0.5912984999999999</c:v>
                </c:pt>
                <c:pt idx="1986">
                  <c:v>0.6093777</c:v>
                </c:pt>
                <c:pt idx="1987">
                  <c:v>0.6093777</c:v>
                </c:pt>
                <c:pt idx="1989">
                  <c:v>0.627457</c:v>
                </c:pt>
                <c:pt idx="1990">
                  <c:v>0.627457</c:v>
                </c:pt>
                <c:pt idx="1992">
                  <c:v>0.6455362</c:v>
                </c:pt>
                <c:pt idx="1993">
                  <c:v>0.6455362</c:v>
                </c:pt>
                <c:pt idx="1995">
                  <c:v>0.6636154</c:v>
                </c:pt>
                <c:pt idx="1996">
                  <c:v>0.6636154</c:v>
                </c:pt>
                <c:pt idx="1998">
                  <c:v>0.6816947</c:v>
                </c:pt>
                <c:pt idx="1999">
                  <c:v>0.6816947</c:v>
                </c:pt>
                <c:pt idx="2001">
                  <c:v>0.6997738999999999</c:v>
                </c:pt>
                <c:pt idx="2002">
                  <c:v>0.6997738999999999</c:v>
                </c:pt>
                <c:pt idx="2004">
                  <c:v>0.7178532</c:v>
                </c:pt>
                <c:pt idx="2005">
                  <c:v>0.7178532</c:v>
                </c:pt>
                <c:pt idx="2007">
                  <c:v>0.7359324</c:v>
                </c:pt>
                <c:pt idx="2008">
                  <c:v>0.7359324</c:v>
                </c:pt>
                <c:pt idx="2010">
                  <c:v>0.7720909</c:v>
                </c:pt>
                <c:pt idx="2011">
                  <c:v>0.7720909</c:v>
                </c:pt>
                <c:pt idx="2013">
                  <c:v>0.7901701</c:v>
                </c:pt>
                <c:pt idx="2014">
                  <c:v>0.7901701</c:v>
                </c:pt>
                <c:pt idx="2016">
                  <c:v>0.8082494</c:v>
                </c:pt>
                <c:pt idx="2017">
                  <c:v>0.8082494</c:v>
                </c:pt>
                <c:pt idx="2019">
                  <c:v>0.7540116</c:v>
                </c:pt>
                <c:pt idx="2020">
                  <c:v>0.7540116</c:v>
                </c:pt>
                <c:pt idx="2022">
                  <c:v>0.7720909</c:v>
                </c:pt>
                <c:pt idx="2023">
                  <c:v>0.7720909</c:v>
                </c:pt>
                <c:pt idx="2025">
                  <c:v>0.7901701</c:v>
                </c:pt>
                <c:pt idx="2026">
                  <c:v>0.7901701</c:v>
                </c:pt>
                <c:pt idx="2028">
                  <c:v>-0.348822</c:v>
                </c:pt>
                <c:pt idx="2029">
                  <c:v>-0.348822</c:v>
                </c:pt>
                <c:pt idx="2031">
                  <c:v>-0.3307428</c:v>
                </c:pt>
                <c:pt idx="2032">
                  <c:v>-0.3307428</c:v>
                </c:pt>
                <c:pt idx="2034">
                  <c:v>-0.3126635</c:v>
                </c:pt>
                <c:pt idx="2035">
                  <c:v>-0.3126635</c:v>
                </c:pt>
                <c:pt idx="2037">
                  <c:v>-0.2945843</c:v>
                </c:pt>
                <c:pt idx="2038">
                  <c:v>-0.2945843</c:v>
                </c:pt>
                <c:pt idx="2040">
                  <c:v>-0.2765051</c:v>
                </c:pt>
                <c:pt idx="2041">
                  <c:v>-0.2765051</c:v>
                </c:pt>
                <c:pt idx="2043">
                  <c:v>-0.2584258</c:v>
                </c:pt>
                <c:pt idx="2044">
                  <c:v>-0.2584258</c:v>
                </c:pt>
                <c:pt idx="2046">
                  <c:v>-0.2403466</c:v>
                </c:pt>
                <c:pt idx="2047">
                  <c:v>-0.2403466</c:v>
                </c:pt>
                <c:pt idx="2049">
                  <c:v>-0.2222673</c:v>
                </c:pt>
                <c:pt idx="2050">
                  <c:v>-0.2222673</c:v>
                </c:pt>
                <c:pt idx="2052">
                  <c:v>-0.2222673</c:v>
                </c:pt>
                <c:pt idx="2053">
                  <c:v>-0.2222673</c:v>
                </c:pt>
                <c:pt idx="2055">
                  <c:v>-0.2041881</c:v>
                </c:pt>
                <c:pt idx="2056">
                  <c:v>-0.2041881</c:v>
                </c:pt>
                <c:pt idx="2058">
                  <c:v>-0.1861089</c:v>
                </c:pt>
                <c:pt idx="2059">
                  <c:v>-0.1861089</c:v>
                </c:pt>
                <c:pt idx="2061">
                  <c:v>-0.1680296</c:v>
                </c:pt>
                <c:pt idx="2062">
                  <c:v>-0.1680296</c:v>
                </c:pt>
                <c:pt idx="2064">
                  <c:v>-0.1499504</c:v>
                </c:pt>
                <c:pt idx="2065">
                  <c:v>-0.1499504</c:v>
                </c:pt>
                <c:pt idx="2067">
                  <c:v>-0.1499504</c:v>
                </c:pt>
                <c:pt idx="2068">
                  <c:v>-0.1499504</c:v>
                </c:pt>
                <c:pt idx="2070">
                  <c:v>-0.1318711</c:v>
                </c:pt>
                <c:pt idx="2071">
                  <c:v>-0.1318711</c:v>
                </c:pt>
                <c:pt idx="2073">
                  <c:v>-0.1137919</c:v>
                </c:pt>
                <c:pt idx="2074">
                  <c:v>-0.1137919</c:v>
                </c:pt>
                <c:pt idx="2076">
                  <c:v>-0.0957127</c:v>
                </c:pt>
                <c:pt idx="2077">
                  <c:v>-0.0957127</c:v>
                </c:pt>
                <c:pt idx="2079">
                  <c:v>0.7540116</c:v>
                </c:pt>
                <c:pt idx="2080">
                  <c:v>0.7540116</c:v>
                </c:pt>
                <c:pt idx="2082">
                  <c:v>0.7720909</c:v>
                </c:pt>
                <c:pt idx="2083">
                  <c:v>0.7720909</c:v>
                </c:pt>
                <c:pt idx="2085">
                  <c:v>0.7901701</c:v>
                </c:pt>
                <c:pt idx="2086">
                  <c:v>0.7901701</c:v>
                </c:pt>
                <c:pt idx="2088">
                  <c:v>0.8263286</c:v>
                </c:pt>
                <c:pt idx="2089">
                  <c:v>0.8263286</c:v>
                </c:pt>
                <c:pt idx="2091">
                  <c:v>0.8444078</c:v>
                </c:pt>
                <c:pt idx="2092">
                  <c:v>0.8444078</c:v>
                </c:pt>
                <c:pt idx="2094">
                  <c:v>0.8624871</c:v>
                </c:pt>
                <c:pt idx="2095">
                  <c:v>0.8624871</c:v>
                </c:pt>
                <c:pt idx="2097">
                  <c:v>0.4466646</c:v>
                </c:pt>
                <c:pt idx="2098">
                  <c:v>0.4466646</c:v>
                </c:pt>
                <c:pt idx="2100">
                  <c:v>0.4466646</c:v>
                </c:pt>
                <c:pt idx="2101">
                  <c:v>0.4466646</c:v>
                </c:pt>
                <c:pt idx="2103">
                  <c:v>0.4647438</c:v>
                </c:pt>
                <c:pt idx="2104">
                  <c:v>0.4647438</c:v>
                </c:pt>
                <c:pt idx="2106">
                  <c:v>0.4647438</c:v>
                </c:pt>
                <c:pt idx="2107">
                  <c:v>0.4647438</c:v>
                </c:pt>
                <c:pt idx="2109">
                  <c:v>0.482823</c:v>
                </c:pt>
                <c:pt idx="2110">
                  <c:v>0.482823</c:v>
                </c:pt>
                <c:pt idx="2112">
                  <c:v>0.5009023</c:v>
                </c:pt>
                <c:pt idx="2113">
                  <c:v>0.5009023</c:v>
                </c:pt>
                <c:pt idx="2115">
                  <c:v>0.5189815</c:v>
                </c:pt>
                <c:pt idx="2116">
                  <c:v>0.5189815</c:v>
                </c:pt>
                <c:pt idx="2118">
                  <c:v>0.9528833</c:v>
                </c:pt>
                <c:pt idx="2119">
                  <c:v>0.9528833</c:v>
                </c:pt>
                <c:pt idx="2121">
                  <c:v>0.2116344</c:v>
                </c:pt>
                <c:pt idx="2122">
                  <c:v>0.2116344</c:v>
                </c:pt>
                <c:pt idx="2124">
                  <c:v>0.2297137</c:v>
                </c:pt>
                <c:pt idx="2125">
                  <c:v>0.2297137</c:v>
                </c:pt>
                <c:pt idx="2127">
                  <c:v>0.2477929</c:v>
                </c:pt>
                <c:pt idx="2128">
                  <c:v>0.2477929</c:v>
                </c:pt>
                <c:pt idx="2130">
                  <c:v>0.2658721</c:v>
                </c:pt>
                <c:pt idx="2131">
                  <c:v>0.2658721</c:v>
                </c:pt>
                <c:pt idx="2133">
                  <c:v>0.2839514</c:v>
                </c:pt>
                <c:pt idx="2134">
                  <c:v>0.2839514</c:v>
                </c:pt>
                <c:pt idx="2136">
                  <c:v>0.3020306</c:v>
                </c:pt>
                <c:pt idx="2137">
                  <c:v>0.3020306</c:v>
                </c:pt>
                <c:pt idx="2139">
                  <c:v>0.8082494</c:v>
                </c:pt>
                <c:pt idx="2140">
                  <c:v>0.8082494</c:v>
                </c:pt>
                <c:pt idx="2142">
                  <c:v>0.8263286</c:v>
                </c:pt>
                <c:pt idx="2143">
                  <c:v>0.8263286</c:v>
                </c:pt>
                <c:pt idx="2145">
                  <c:v>0.8444078</c:v>
                </c:pt>
                <c:pt idx="2146">
                  <c:v>0.8444078</c:v>
                </c:pt>
                <c:pt idx="2148">
                  <c:v>-0.07763340000000001</c:v>
                </c:pt>
                <c:pt idx="2149">
                  <c:v>-0.07763340000000001</c:v>
                </c:pt>
                <c:pt idx="2151">
                  <c:v>-0.0595542</c:v>
                </c:pt>
                <c:pt idx="2152">
                  <c:v>-0.0595542</c:v>
                </c:pt>
                <c:pt idx="2154">
                  <c:v>0.1393175</c:v>
                </c:pt>
                <c:pt idx="2155">
                  <c:v>0.1393175</c:v>
                </c:pt>
                <c:pt idx="2157">
                  <c:v>0.1573967</c:v>
                </c:pt>
                <c:pt idx="2158">
                  <c:v>0.1573967</c:v>
                </c:pt>
                <c:pt idx="2160">
                  <c:v>0.1754759</c:v>
                </c:pt>
                <c:pt idx="2161">
                  <c:v>0.1754759</c:v>
                </c:pt>
                <c:pt idx="2163">
                  <c:v>0.1935552</c:v>
                </c:pt>
                <c:pt idx="2164">
                  <c:v>0.1935552</c:v>
                </c:pt>
                <c:pt idx="2166">
                  <c:v>0.2116344</c:v>
                </c:pt>
                <c:pt idx="2167">
                  <c:v>0.2116344</c:v>
                </c:pt>
                <c:pt idx="2169">
                  <c:v>0.2297137</c:v>
                </c:pt>
                <c:pt idx="2170">
                  <c:v>0.2297137</c:v>
                </c:pt>
                <c:pt idx="2172">
                  <c:v>0.103159</c:v>
                </c:pt>
                <c:pt idx="2173">
                  <c:v>0.103159</c:v>
                </c:pt>
                <c:pt idx="2175">
                  <c:v>-0.4392182</c:v>
                </c:pt>
                <c:pt idx="2176">
                  <c:v>-0.4392182</c:v>
                </c:pt>
                <c:pt idx="2178">
                  <c:v>-0.4392182</c:v>
                </c:pt>
                <c:pt idx="2179">
                  <c:v>-0.4392182</c:v>
                </c:pt>
                <c:pt idx="2181">
                  <c:v>-0.421139</c:v>
                </c:pt>
                <c:pt idx="2182">
                  <c:v>-0.421139</c:v>
                </c:pt>
                <c:pt idx="2184">
                  <c:v>-0.4030597</c:v>
                </c:pt>
                <c:pt idx="2185">
                  <c:v>-0.4030597</c:v>
                </c:pt>
                <c:pt idx="2187">
                  <c:v>-0.3849805</c:v>
                </c:pt>
                <c:pt idx="2188">
                  <c:v>-0.3849805</c:v>
                </c:pt>
                <c:pt idx="2190">
                  <c:v>-0.3669013</c:v>
                </c:pt>
                <c:pt idx="2191">
                  <c:v>-0.3669013</c:v>
                </c:pt>
                <c:pt idx="2193">
                  <c:v>-0.348822</c:v>
                </c:pt>
                <c:pt idx="2194">
                  <c:v>-0.348822</c:v>
                </c:pt>
                <c:pt idx="2196">
                  <c:v>-0.3307428</c:v>
                </c:pt>
                <c:pt idx="2197">
                  <c:v>-0.3307428</c:v>
                </c:pt>
                <c:pt idx="2199">
                  <c:v>-0.3126635</c:v>
                </c:pt>
                <c:pt idx="2200">
                  <c:v>-0.3126635</c:v>
                </c:pt>
                <c:pt idx="2202">
                  <c:v>-0.2945843</c:v>
                </c:pt>
                <c:pt idx="2203">
                  <c:v>-0.2945843</c:v>
                </c:pt>
                <c:pt idx="2205">
                  <c:v>-0.2765051</c:v>
                </c:pt>
                <c:pt idx="2206">
                  <c:v>-0.2765051</c:v>
                </c:pt>
                <c:pt idx="2208">
                  <c:v>-0.2584258</c:v>
                </c:pt>
                <c:pt idx="2209">
                  <c:v>-0.2584258</c:v>
                </c:pt>
                <c:pt idx="2211">
                  <c:v>-0.2403466</c:v>
                </c:pt>
                <c:pt idx="2212">
                  <c:v>-0.2403466</c:v>
                </c:pt>
                <c:pt idx="2214">
                  <c:v>-0.2222673</c:v>
                </c:pt>
                <c:pt idx="2215">
                  <c:v>-0.2222673</c:v>
                </c:pt>
                <c:pt idx="2217">
                  <c:v>-0.2222673</c:v>
                </c:pt>
                <c:pt idx="2218">
                  <c:v>-0.2222673</c:v>
                </c:pt>
                <c:pt idx="2220">
                  <c:v>-0.2041881</c:v>
                </c:pt>
                <c:pt idx="2221">
                  <c:v>-0.2041881</c:v>
                </c:pt>
                <c:pt idx="2223">
                  <c:v>0.482823</c:v>
                </c:pt>
                <c:pt idx="2224">
                  <c:v>0.482823</c:v>
                </c:pt>
                <c:pt idx="2226">
                  <c:v>0.5370608</c:v>
                </c:pt>
                <c:pt idx="2227">
                  <c:v>0.5370608</c:v>
                </c:pt>
                <c:pt idx="2229">
                  <c:v>0.55514</c:v>
                </c:pt>
                <c:pt idx="2230">
                  <c:v>0.55514</c:v>
                </c:pt>
                <c:pt idx="2232">
                  <c:v>-0.5296144</c:v>
                </c:pt>
                <c:pt idx="2233">
                  <c:v>-0.5296144</c:v>
                </c:pt>
                <c:pt idx="2235">
                  <c:v>-0.5115352</c:v>
                </c:pt>
                <c:pt idx="2236">
                  <c:v>-0.5115352</c:v>
                </c:pt>
                <c:pt idx="2238">
                  <c:v>-0.4934559</c:v>
                </c:pt>
                <c:pt idx="2239">
                  <c:v>-0.4934559</c:v>
                </c:pt>
                <c:pt idx="2241">
                  <c:v>-0.4753767</c:v>
                </c:pt>
                <c:pt idx="2242">
                  <c:v>-0.4753767</c:v>
                </c:pt>
                <c:pt idx="2244">
                  <c:v>-0.4572975</c:v>
                </c:pt>
                <c:pt idx="2245">
                  <c:v>-0.4572975</c:v>
                </c:pt>
                <c:pt idx="2247">
                  <c:v>-0.4392182</c:v>
                </c:pt>
                <c:pt idx="2248">
                  <c:v>-0.4392182</c:v>
                </c:pt>
                <c:pt idx="2250">
                  <c:v>-0.421139</c:v>
                </c:pt>
                <c:pt idx="2251">
                  <c:v>-0.421139</c:v>
                </c:pt>
                <c:pt idx="2253">
                  <c:v>-0.4030597</c:v>
                </c:pt>
                <c:pt idx="2254">
                  <c:v>-0.4030597</c:v>
                </c:pt>
                <c:pt idx="2256">
                  <c:v>-0.3849805</c:v>
                </c:pt>
                <c:pt idx="2257">
                  <c:v>-0.3849805</c:v>
                </c:pt>
                <c:pt idx="2259">
                  <c:v>-0.3669013</c:v>
                </c:pt>
                <c:pt idx="2260">
                  <c:v>-0.3669013</c:v>
                </c:pt>
                <c:pt idx="2262">
                  <c:v>0.9709625</c:v>
                </c:pt>
                <c:pt idx="2263">
                  <c:v>0.9709625</c:v>
                </c:pt>
                <c:pt idx="2265">
                  <c:v>0.9709625</c:v>
                </c:pt>
                <c:pt idx="2266">
                  <c:v>0.9709625</c:v>
                </c:pt>
                <c:pt idx="2268">
                  <c:v>0.9890418</c:v>
                </c:pt>
                <c:pt idx="2269">
                  <c:v>0.9890418</c:v>
                </c:pt>
                <c:pt idx="2271">
                  <c:v>1.007121</c:v>
                </c:pt>
                <c:pt idx="2272">
                  <c:v>1.007121</c:v>
                </c:pt>
                <c:pt idx="2274">
                  <c:v>1.0252002</c:v>
                </c:pt>
                <c:pt idx="2275">
                  <c:v>1.0252002</c:v>
                </c:pt>
                <c:pt idx="2277">
                  <c:v>0.3381891</c:v>
                </c:pt>
                <c:pt idx="2278">
                  <c:v>0.3381891</c:v>
                </c:pt>
                <c:pt idx="2280">
                  <c:v>0.3562683</c:v>
                </c:pt>
                <c:pt idx="2281">
                  <c:v>0.3562683</c:v>
                </c:pt>
                <c:pt idx="2283">
                  <c:v>-0.2584258</c:v>
                </c:pt>
                <c:pt idx="2284">
                  <c:v>-0.2584258</c:v>
                </c:pt>
                <c:pt idx="2286">
                  <c:v>-0.2403466</c:v>
                </c:pt>
                <c:pt idx="2287">
                  <c:v>-0.2403466</c:v>
                </c:pt>
                <c:pt idx="2289">
                  <c:v>-0.2222673</c:v>
                </c:pt>
                <c:pt idx="2290">
                  <c:v>-0.2222673</c:v>
                </c:pt>
                <c:pt idx="2292">
                  <c:v>-0.2041881</c:v>
                </c:pt>
                <c:pt idx="2293">
                  <c:v>-0.2041881</c:v>
                </c:pt>
                <c:pt idx="2295">
                  <c:v>-0.1861089</c:v>
                </c:pt>
                <c:pt idx="2296">
                  <c:v>-0.1861089</c:v>
                </c:pt>
                <c:pt idx="2298">
                  <c:v>-0.1680296</c:v>
                </c:pt>
                <c:pt idx="2299">
                  <c:v>-0.1680296</c:v>
                </c:pt>
                <c:pt idx="2301">
                  <c:v>-0.1499504</c:v>
                </c:pt>
                <c:pt idx="2302">
                  <c:v>-0.1499504</c:v>
                </c:pt>
                <c:pt idx="2304">
                  <c:v>-0.1499504</c:v>
                </c:pt>
                <c:pt idx="2305">
                  <c:v>-0.1499504</c:v>
                </c:pt>
                <c:pt idx="2307">
                  <c:v>-0.1318711</c:v>
                </c:pt>
                <c:pt idx="2308">
                  <c:v>-0.1318711</c:v>
                </c:pt>
                <c:pt idx="2310">
                  <c:v>-0.1137919</c:v>
                </c:pt>
                <c:pt idx="2311">
                  <c:v>-0.1137919</c:v>
                </c:pt>
                <c:pt idx="2313">
                  <c:v>-0.0957127</c:v>
                </c:pt>
                <c:pt idx="2314">
                  <c:v>-0.0957127</c:v>
                </c:pt>
                <c:pt idx="2316">
                  <c:v>-0.0957127</c:v>
                </c:pt>
                <c:pt idx="2317">
                  <c:v>-0.0957127</c:v>
                </c:pt>
                <c:pt idx="2319">
                  <c:v>-0.07763340000000001</c:v>
                </c:pt>
                <c:pt idx="2320">
                  <c:v>-0.07763340000000001</c:v>
                </c:pt>
                <c:pt idx="2322">
                  <c:v>-0.0595542</c:v>
                </c:pt>
                <c:pt idx="2323">
                  <c:v>-0.0595542</c:v>
                </c:pt>
                <c:pt idx="2325">
                  <c:v>-0.0414749</c:v>
                </c:pt>
                <c:pt idx="2326">
                  <c:v>-0.0414749</c:v>
                </c:pt>
                <c:pt idx="2328">
                  <c:v>-0.0233957</c:v>
                </c:pt>
                <c:pt idx="2329">
                  <c:v>-0.0233957</c:v>
                </c:pt>
                <c:pt idx="2331">
                  <c:v>-0.0053165</c:v>
                </c:pt>
                <c:pt idx="2332">
                  <c:v>-0.0053165</c:v>
                </c:pt>
                <c:pt idx="2334">
                  <c:v>0.0127628</c:v>
                </c:pt>
                <c:pt idx="2335">
                  <c:v>0.0127628</c:v>
                </c:pt>
                <c:pt idx="2337">
                  <c:v>0.030842</c:v>
                </c:pt>
                <c:pt idx="2338">
                  <c:v>0.030842</c:v>
                </c:pt>
                <c:pt idx="2340">
                  <c:v>0.0489213</c:v>
                </c:pt>
                <c:pt idx="2341">
                  <c:v>0.0489213</c:v>
                </c:pt>
                <c:pt idx="2343">
                  <c:v>0.0670005</c:v>
                </c:pt>
                <c:pt idx="2344">
                  <c:v>0.0670005</c:v>
                </c:pt>
                <c:pt idx="2346">
                  <c:v>0.08507969999999999</c:v>
                </c:pt>
                <c:pt idx="2347">
                  <c:v>0.08507969999999999</c:v>
                </c:pt>
                <c:pt idx="2349">
                  <c:v>0.08507969999999999</c:v>
                </c:pt>
                <c:pt idx="2350">
                  <c:v>0.08507969999999999</c:v>
                </c:pt>
                <c:pt idx="2352">
                  <c:v>0.103159</c:v>
                </c:pt>
                <c:pt idx="2353">
                  <c:v>0.103159</c:v>
                </c:pt>
                <c:pt idx="2355">
                  <c:v>0.0670005</c:v>
                </c:pt>
                <c:pt idx="2356">
                  <c:v>0.0670005</c:v>
                </c:pt>
                <c:pt idx="2358">
                  <c:v>0.08507969999999999</c:v>
                </c:pt>
                <c:pt idx="2359">
                  <c:v>0.08507969999999999</c:v>
                </c:pt>
                <c:pt idx="2361">
                  <c:v>0.08507969999999999</c:v>
                </c:pt>
                <c:pt idx="2362">
                  <c:v>0.08507969999999999</c:v>
                </c:pt>
                <c:pt idx="2364">
                  <c:v>0.103159</c:v>
                </c:pt>
                <c:pt idx="2365">
                  <c:v>0.103159</c:v>
                </c:pt>
                <c:pt idx="2367">
                  <c:v>0.103159</c:v>
                </c:pt>
                <c:pt idx="2368">
                  <c:v>0.103159</c:v>
                </c:pt>
                <c:pt idx="2370">
                  <c:v>0.1212382</c:v>
                </c:pt>
                <c:pt idx="2371">
                  <c:v>0.1212382</c:v>
                </c:pt>
                <c:pt idx="2373">
                  <c:v>0.1393175</c:v>
                </c:pt>
                <c:pt idx="2374">
                  <c:v>0.1393175</c:v>
                </c:pt>
                <c:pt idx="2376">
                  <c:v>0.1573967</c:v>
                </c:pt>
                <c:pt idx="2377">
                  <c:v>0.1573967</c:v>
                </c:pt>
                <c:pt idx="2379">
                  <c:v>0.1754759</c:v>
                </c:pt>
                <c:pt idx="2380">
                  <c:v>0.1754759</c:v>
                </c:pt>
                <c:pt idx="2382">
                  <c:v>0.1935552</c:v>
                </c:pt>
                <c:pt idx="2383">
                  <c:v>0.1935552</c:v>
                </c:pt>
                <c:pt idx="2385">
                  <c:v>0.2116344</c:v>
                </c:pt>
                <c:pt idx="2386">
                  <c:v>0.2116344</c:v>
                </c:pt>
                <c:pt idx="2388">
                  <c:v>-0.0957127</c:v>
                </c:pt>
                <c:pt idx="2389">
                  <c:v>-0.0957127</c:v>
                </c:pt>
                <c:pt idx="2391">
                  <c:v>-0.0957127</c:v>
                </c:pt>
                <c:pt idx="2392">
                  <c:v>-0.0957127</c:v>
                </c:pt>
                <c:pt idx="2394">
                  <c:v>-0.0957127</c:v>
                </c:pt>
                <c:pt idx="2395">
                  <c:v>-0.0957127</c:v>
                </c:pt>
                <c:pt idx="2397">
                  <c:v>-0.07763340000000001</c:v>
                </c:pt>
                <c:pt idx="2398">
                  <c:v>-0.07763340000000001</c:v>
                </c:pt>
                <c:pt idx="2400">
                  <c:v>-0.0595542</c:v>
                </c:pt>
                <c:pt idx="2401">
                  <c:v>-0.0595542</c:v>
                </c:pt>
                <c:pt idx="2403">
                  <c:v>-0.0414749</c:v>
                </c:pt>
                <c:pt idx="2404">
                  <c:v>-0.0414749</c:v>
                </c:pt>
                <c:pt idx="2406">
                  <c:v>-0.0233957</c:v>
                </c:pt>
                <c:pt idx="2407">
                  <c:v>-0.0233957</c:v>
                </c:pt>
                <c:pt idx="2409">
                  <c:v>-0.0053165</c:v>
                </c:pt>
                <c:pt idx="2410">
                  <c:v>-0.0053165</c:v>
                </c:pt>
                <c:pt idx="2412">
                  <c:v>0.0127628</c:v>
                </c:pt>
                <c:pt idx="2413">
                  <c:v>0.0127628</c:v>
                </c:pt>
                <c:pt idx="2415">
                  <c:v>0.030842</c:v>
                </c:pt>
                <c:pt idx="2416">
                  <c:v>0.030842</c:v>
                </c:pt>
                <c:pt idx="2418">
                  <c:v>0.0489213</c:v>
                </c:pt>
                <c:pt idx="2419">
                  <c:v>0.0489213</c:v>
                </c:pt>
                <c:pt idx="2421">
                  <c:v>0.0670005</c:v>
                </c:pt>
                <c:pt idx="2422">
                  <c:v>0.0670005</c:v>
                </c:pt>
                <c:pt idx="2424">
                  <c:v>0.103159</c:v>
                </c:pt>
                <c:pt idx="2425">
                  <c:v>0.103159</c:v>
                </c:pt>
                <c:pt idx="2427">
                  <c:v>0.103159</c:v>
                </c:pt>
                <c:pt idx="2428">
                  <c:v>0.103159</c:v>
                </c:pt>
                <c:pt idx="2430">
                  <c:v>0.1212382</c:v>
                </c:pt>
                <c:pt idx="2431">
                  <c:v>0.1212382</c:v>
                </c:pt>
                <c:pt idx="2433">
                  <c:v>0.1393175</c:v>
                </c:pt>
                <c:pt idx="2434">
                  <c:v>0.1393175</c:v>
                </c:pt>
                <c:pt idx="2436">
                  <c:v>0.1573967</c:v>
                </c:pt>
                <c:pt idx="2437">
                  <c:v>0.1573967</c:v>
                </c:pt>
                <c:pt idx="2439">
                  <c:v>0.1754759</c:v>
                </c:pt>
                <c:pt idx="2440">
                  <c:v>0.1754759</c:v>
                </c:pt>
                <c:pt idx="2442">
                  <c:v>0.1935552</c:v>
                </c:pt>
                <c:pt idx="2443">
                  <c:v>0.1935552</c:v>
                </c:pt>
                <c:pt idx="2445">
                  <c:v>0.0489213</c:v>
                </c:pt>
                <c:pt idx="2446">
                  <c:v>0.0489213</c:v>
                </c:pt>
                <c:pt idx="2448">
                  <c:v>0.0670005</c:v>
                </c:pt>
                <c:pt idx="2449">
                  <c:v>0.0670005</c:v>
                </c:pt>
                <c:pt idx="2451">
                  <c:v>0.08507969999999999</c:v>
                </c:pt>
                <c:pt idx="2452">
                  <c:v>0.08507969999999999</c:v>
                </c:pt>
                <c:pt idx="2454">
                  <c:v>0.103159</c:v>
                </c:pt>
                <c:pt idx="2455">
                  <c:v>0.103159</c:v>
                </c:pt>
                <c:pt idx="2457">
                  <c:v>0.1212382</c:v>
                </c:pt>
                <c:pt idx="2458">
                  <c:v>0.1212382</c:v>
                </c:pt>
                <c:pt idx="2460">
                  <c:v>0.1393175</c:v>
                </c:pt>
                <c:pt idx="2461">
                  <c:v>0.1393175</c:v>
                </c:pt>
                <c:pt idx="2463">
                  <c:v>0.1393175</c:v>
                </c:pt>
                <c:pt idx="2464">
                  <c:v>0.1393175</c:v>
                </c:pt>
                <c:pt idx="2466">
                  <c:v>0.1573967</c:v>
                </c:pt>
                <c:pt idx="2467">
                  <c:v>0.1573967</c:v>
                </c:pt>
                <c:pt idx="2469">
                  <c:v>0.1754759</c:v>
                </c:pt>
                <c:pt idx="2470">
                  <c:v>0.1754759</c:v>
                </c:pt>
                <c:pt idx="2472">
                  <c:v>0.1935552</c:v>
                </c:pt>
                <c:pt idx="2473">
                  <c:v>0.1935552</c:v>
                </c:pt>
                <c:pt idx="2475">
                  <c:v>0.2116344</c:v>
                </c:pt>
                <c:pt idx="2476">
                  <c:v>0.2116344</c:v>
                </c:pt>
                <c:pt idx="2478">
                  <c:v>0.2297137</c:v>
                </c:pt>
                <c:pt idx="2479">
                  <c:v>0.2297137</c:v>
                </c:pt>
                <c:pt idx="2481">
                  <c:v>0.2477929</c:v>
                </c:pt>
                <c:pt idx="2482">
                  <c:v>0.2477929</c:v>
                </c:pt>
                <c:pt idx="2484">
                  <c:v>0.1754759</c:v>
                </c:pt>
                <c:pt idx="2485">
                  <c:v>0.1754759</c:v>
                </c:pt>
                <c:pt idx="2487">
                  <c:v>0.1935552</c:v>
                </c:pt>
                <c:pt idx="2488">
                  <c:v>0.1935552</c:v>
                </c:pt>
                <c:pt idx="2490">
                  <c:v>0.2116344</c:v>
                </c:pt>
                <c:pt idx="2491">
                  <c:v>0.2116344</c:v>
                </c:pt>
                <c:pt idx="2493">
                  <c:v>0.4105061</c:v>
                </c:pt>
                <c:pt idx="2494">
                  <c:v>0.4105061</c:v>
                </c:pt>
                <c:pt idx="2496">
                  <c:v>0.4285853</c:v>
                </c:pt>
                <c:pt idx="2497">
                  <c:v>0.4285853</c:v>
                </c:pt>
                <c:pt idx="2499">
                  <c:v>0.4466646</c:v>
                </c:pt>
                <c:pt idx="2500">
                  <c:v>0.4466646</c:v>
                </c:pt>
                <c:pt idx="2502">
                  <c:v>0.4466646</c:v>
                </c:pt>
                <c:pt idx="2503">
                  <c:v>0.4466646</c:v>
                </c:pt>
                <c:pt idx="2505">
                  <c:v>0.6816947</c:v>
                </c:pt>
                <c:pt idx="2506">
                  <c:v>0.6816947</c:v>
                </c:pt>
                <c:pt idx="2508">
                  <c:v>0.934804</c:v>
                </c:pt>
                <c:pt idx="2509">
                  <c:v>0.934804</c:v>
                </c:pt>
                <c:pt idx="2511">
                  <c:v>0.9528833</c:v>
                </c:pt>
                <c:pt idx="2512">
                  <c:v>0.9528833</c:v>
                </c:pt>
                <c:pt idx="2514">
                  <c:v>0.2297137</c:v>
                </c:pt>
                <c:pt idx="2515">
                  <c:v>0.2297137</c:v>
                </c:pt>
                <c:pt idx="2517">
                  <c:v>0.2477929</c:v>
                </c:pt>
                <c:pt idx="2518">
                  <c:v>0.2477929</c:v>
                </c:pt>
                <c:pt idx="2520">
                  <c:v>1.0252002</c:v>
                </c:pt>
                <c:pt idx="2521">
                  <c:v>1.0252002</c:v>
                </c:pt>
                <c:pt idx="2523">
                  <c:v>1.0252002</c:v>
                </c:pt>
                <c:pt idx="2524">
                  <c:v>1.0252002</c:v>
                </c:pt>
                <c:pt idx="2526">
                  <c:v>1.0432795</c:v>
                </c:pt>
                <c:pt idx="2527">
                  <c:v>1.0432795</c:v>
                </c:pt>
                <c:pt idx="2529">
                  <c:v>0.3743476</c:v>
                </c:pt>
                <c:pt idx="2530">
                  <c:v>0.3743476</c:v>
                </c:pt>
                <c:pt idx="2532">
                  <c:v>0.3924268</c:v>
                </c:pt>
                <c:pt idx="2533">
                  <c:v>0.3924268</c:v>
                </c:pt>
                <c:pt idx="2535">
                  <c:v>0.3924268</c:v>
                </c:pt>
                <c:pt idx="2536">
                  <c:v>0.3924268</c:v>
                </c:pt>
                <c:pt idx="2538">
                  <c:v>0.4105061</c:v>
                </c:pt>
                <c:pt idx="2539">
                  <c:v>0.4105061</c:v>
                </c:pt>
                <c:pt idx="2541">
                  <c:v>0.4285853</c:v>
                </c:pt>
                <c:pt idx="2542">
                  <c:v>0.4285853</c:v>
                </c:pt>
                <c:pt idx="2544">
                  <c:v>0.4466646</c:v>
                </c:pt>
                <c:pt idx="2545">
                  <c:v>0.4466646</c:v>
                </c:pt>
                <c:pt idx="2547">
                  <c:v>0.4647438</c:v>
                </c:pt>
                <c:pt idx="2548">
                  <c:v>0.4647438</c:v>
                </c:pt>
                <c:pt idx="2550">
                  <c:v>0.482823</c:v>
                </c:pt>
                <c:pt idx="2551">
                  <c:v>0.482823</c:v>
                </c:pt>
                <c:pt idx="2553">
                  <c:v>0.5009023</c:v>
                </c:pt>
                <c:pt idx="2554">
                  <c:v>0.5009023</c:v>
                </c:pt>
                <c:pt idx="2556">
                  <c:v>0.5189815</c:v>
                </c:pt>
                <c:pt idx="2557">
                  <c:v>0.5189815</c:v>
                </c:pt>
                <c:pt idx="2559">
                  <c:v>0.5370608</c:v>
                </c:pt>
                <c:pt idx="2560">
                  <c:v>0.5370608</c:v>
                </c:pt>
                <c:pt idx="2562">
                  <c:v>0.55514</c:v>
                </c:pt>
                <c:pt idx="2563">
                  <c:v>0.55514</c:v>
                </c:pt>
                <c:pt idx="2565">
                  <c:v>0.5732192</c:v>
                </c:pt>
                <c:pt idx="2566">
                  <c:v>0.5732192</c:v>
                </c:pt>
                <c:pt idx="2568">
                  <c:v>0.5912984999999999</c:v>
                </c:pt>
                <c:pt idx="2569">
                  <c:v>0.5912984999999999</c:v>
                </c:pt>
                <c:pt idx="2571">
                  <c:v>0.6093777</c:v>
                </c:pt>
                <c:pt idx="2572">
                  <c:v>0.6093777</c:v>
                </c:pt>
                <c:pt idx="2574">
                  <c:v>0.627457</c:v>
                </c:pt>
                <c:pt idx="2575">
                  <c:v>0.627457</c:v>
                </c:pt>
                <c:pt idx="2577">
                  <c:v>0.6455362</c:v>
                </c:pt>
                <c:pt idx="2578">
                  <c:v>0.6455362</c:v>
                </c:pt>
                <c:pt idx="2580">
                  <c:v>0.6636154</c:v>
                </c:pt>
                <c:pt idx="2581">
                  <c:v>0.6636154</c:v>
                </c:pt>
                <c:pt idx="2583">
                  <c:v>0.6816947</c:v>
                </c:pt>
                <c:pt idx="2584">
                  <c:v>0.6816947</c:v>
                </c:pt>
                <c:pt idx="2586">
                  <c:v>0.6997738999999999</c:v>
                </c:pt>
                <c:pt idx="2587">
                  <c:v>0.6997738999999999</c:v>
                </c:pt>
                <c:pt idx="2589">
                  <c:v>0.7178532</c:v>
                </c:pt>
                <c:pt idx="2590">
                  <c:v>0.7178532</c:v>
                </c:pt>
                <c:pt idx="2592">
                  <c:v>0.7178532</c:v>
                </c:pt>
                <c:pt idx="2593">
                  <c:v>0.7178532</c:v>
                </c:pt>
                <c:pt idx="2595">
                  <c:v>-0.0957127</c:v>
                </c:pt>
                <c:pt idx="2596">
                  <c:v>-0.0957127</c:v>
                </c:pt>
                <c:pt idx="2598">
                  <c:v>-0.07763340000000001</c:v>
                </c:pt>
                <c:pt idx="2599">
                  <c:v>-0.07763340000000001</c:v>
                </c:pt>
                <c:pt idx="2601">
                  <c:v>-0.0595542</c:v>
                </c:pt>
                <c:pt idx="2602">
                  <c:v>-0.0595542</c:v>
                </c:pt>
                <c:pt idx="2604">
                  <c:v>-0.0414749</c:v>
                </c:pt>
                <c:pt idx="2605">
                  <c:v>-0.0414749</c:v>
                </c:pt>
                <c:pt idx="2607">
                  <c:v>-0.0233957</c:v>
                </c:pt>
                <c:pt idx="2608">
                  <c:v>-0.0233957</c:v>
                </c:pt>
                <c:pt idx="2610">
                  <c:v>-0.0053165</c:v>
                </c:pt>
                <c:pt idx="2611">
                  <c:v>-0.0053165</c:v>
                </c:pt>
                <c:pt idx="2613">
                  <c:v>0.0127628</c:v>
                </c:pt>
                <c:pt idx="2614">
                  <c:v>0.0127628</c:v>
                </c:pt>
                <c:pt idx="2616">
                  <c:v>1.0613587</c:v>
                </c:pt>
                <c:pt idx="2617">
                  <c:v>1.0613587</c:v>
                </c:pt>
                <c:pt idx="2619">
                  <c:v>1.079438</c:v>
                </c:pt>
                <c:pt idx="2620">
                  <c:v>1.079438</c:v>
                </c:pt>
                <c:pt idx="2622">
                  <c:v>0.4466646</c:v>
                </c:pt>
                <c:pt idx="2623">
                  <c:v>0.4466646</c:v>
                </c:pt>
                <c:pt idx="2625">
                  <c:v>0.4647438</c:v>
                </c:pt>
                <c:pt idx="2626">
                  <c:v>0.4647438</c:v>
                </c:pt>
                <c:pt idx="2628">
                  <c:v>0.482823</c:v>
                </c:pt>
                <c:pt idx="2629">
                  <c:v>0.482823</c:v>
                </c:pt>
                <c:pt idx="2631">
                  <c:v>0.5009023</c:v>
                </c:pt>
                <c:pt idx="2632">
                  <c:v>0.5009023</c:v>
                </c:pt>
                <c:pt idx="2634">
                  <c:v>0.5189815</c:v>
                </c:pt>
                <c:pt idx="2635">
                  <c:v>0.5189815</c:v>
                </c:pt>
                <c:pt idx="2637">
                  <c:v>0.5370608</c:v>
                </c:pt>
                <c:pt idx="2638">
                  <c:v>0.5370608</c:v>
                </c:pt>
                <c:pt idx="2640">
                  <c:v>0.55514</c:v>
                </c:pt>
                <c:pt idx="2641">
                  <c:v>0.55514</c:v>
                </c:pt>
                <c:pt idx="2643">
                  <c:v>0.55514</c:v>
                </c:pt>
                <c:pt idx="2644">
                  <c:v>0.55514</c:v>
                </c:pt>
                <c:pt idx="2646">
                  <c:v>0.5732192</c:v>
                </c:pt>
                <c:pt idx="2647">
                  <c:v>0.5732192</c:v>
                </c:pt>
                <c:pt idx="2649">
                  <c:v>0.5732192</c:v>
                </c:pt>
                <c:pt idx="2650">
                  <c:v>0.5732192</c:v>
                </c:pt>
                <c:pt idx="2652">
                  <c:v>0.5912984999999999</c:v>
                </c:pt>
                <c:pt idx="2653">
                  <c:v>0.5912984999999999</c:v>
                </c:pt>
                <c:pt idx="2655">
                  <c:v>0.6093777</c:v>
                </c:pt>
                <c:pt idx="2656">
                  <c:v>0.6093777</c:v>
                </c:pt>
                <c:pt idx="2658">
                  <c:v>0.6093777</c:v>
                </c:pt>
                <c:pt idx="2659">
                  <c:v>0.6093777</c:v>
                </c:pt>
                <c:pt idx="2661">
                  <c:v>0.4285853</c:v>
                </c:pt>
                <c:pt idx="2662">
                  <c:v>0.4285853</c:v>
                </c:pt>
                <c:pt idx="2664">
                  <c:v>0.4466646</c:v>
                </c:pt>
                <c:pt idx="2665">
                  <c:v>0.4466646</c:v>
                </c:pt>
                <c:pt idx="2667">
                  <c:v>0.4647438</c:v>
                </c:pt>
                <c:pt idx="2668">
                  <c:v>0.4647438</c:v>
                </c:pt>
                <c:pt idx="2670">
                  <c:v>0.482823</c:v>
                </c:pt>
                <c:pt idx="2671">
                  <c:v>0.482823</c:v>
                </c:pt>
                <c:pt idx="2673">
                  <c:v>0.5009023</c:v>
                </c:pt>
                <c:pt idx="2674">
                  <c:v>0.5009023</c:v>
                </c:pt>
                <c:pt idx="2676">
                  <c:v>0.5189815</c:v>
                </c:pt>
                <c:pt idx="2677">
                  <c:v>0.5189815</c:v>
                </c:pt>
                <c:pt idx="2679">
                  <c:v>0.5370608</c:v>
                </c:pt>
                <c:pt idx="2680">
                  <c:v>0.5370608</c:v>
                </c:pt>
                <c:pt idx="2682">
                  <c:v>0.2658721</c:v>
                </c:pt>
                <c:pt idx="2683">
                  <c:v>0.2658721</c:v>
                </c:pt>
                <c:pt idx="2685">
                  <c:v>0.2839514</c:v>
                </c:pt>
                <c:pt idx="2686">
                  <c:v>0.2839514</c:v>
                </c:pt>
                <c:pt idx="2688">
                  <c:v>0.3020306</c:v>
                </c:pt>
                <c:pt idx="2689">
                  <c:v>0.3020306</c:v>
                </c:pt>
                <c:pt idx="2691">
                  <c:v>0.3201099</c:v>
                </c:pt>
                <c:pt idx="2692">
                  <c:v>0.3201099</c:v>
                </c:pt>
                <c:pt idx="2694">
                  <c:v>0.3381891</c:v>
                </c:pt>
                <c:pt idx="2695">
                  <c:v>0.3381891</c:v>
                </c:pt>
                <c:pt idx="2697">
                  <c:v>0.3562683</c:v>
                </c:pt>
                <c:pt idx="2698">
                  <c:v>0.3562683</c:v>
                </c:pt>
                <c:pt idx="2700">
                  <c:v>0.08507969999999999</c:v>
                </c:pt>
                <c:pt idx="2701">
                  <c:v>0.08507969999999999</c:v>
                </c:pt>
                <c:pt idx="2703">
                  <c:v>0.08507969999999999</c:v>
                </c:pt>
                <c:pt idx="2704">
                  <c:v>0.08507969999999999</c:v>
                </c:pt>
                <c:pt idx="2706">
                  <c:v>0.103159</c:v>
                </c:pt>
                <c:pt idx="2707">
                  <c:v>0.103159</c:v>
                </c:pt>
                <c:pt idx="2709">
                  <c:v>0.1212382</c:v>
                </c:pt>
                <c:pt idx="2710">
                  <c:v>0.1212382</c:v>
                </c:pt>
                <c:pt idx="2712">
                  <c:v>0.1393175</c:v>
                </c:pt>
                <c:pt idx="2713">
                  <c:v>0.1393175</c:v>
                </c:pt>
                <c:pt idx="2715">
                  <c:v>0.1573967</c:v>
                </c:pt>
                <c:pt idx="2716">
                  <c:v>0.1573967</c:v>
                </c:pt>
                <c:pt idx="2718">
                  <c:v>0.1754759</c:v>
                </c:pt>
                <c:pt idx="2719">
                  <c:v>0.1754759</c:v>
                </c:pt>
                <c:pt idx="2721">
                  <c:v>0.1935552</c:v>
                </c:pt>
                <c:pt idx="2722">
                  <c:v>0.1935552</c:v>
                </c:pt>
                <c:pt idx="2724">
                  <c:v>0.2116344</c:v>
                </c:pt>
                <c:pt idx="2725">
                  <c:v>0.2116344</c:v>
                </c:pt>
                <c:pt idx="2727">
                  <c:v>0.2297137</c:v>
                </c:pt>
                <c:pt idx="2728">
                  <c:v>0.2297137</c:v>
                </c:pt>
                <c:pt idx="2730">
                  <c:v>0.2477929</c:v>
                </c:pt>
                <c:pt idx="2731">
                  <c:v>0.2477929</c:v>
                </c:pt>
                <c:pt idx="2733">
                  <c:v>0.2658721</c:v>
                </c:pt>
                <c:pt idx="2734">
                  <c:v>0.2658721</c:v>
                </c:pt>
                <c:pt idx="2736">
                  <c:v>0.2839514</c:v>
                </c:pt>
                <c:pt idx="2737">
                  <c:v>0.2839514</c:v>
                </c:pt>
                <c:pt idx="2739">
                  <c:v>-0.3307428</c:v>
                </c:pt>
                <c:pt idx="2740">
                  <c:v>-0.3307428</c:v>
                </c:pt>
                <c:pt idx="2742">
                  <c:v>-0.9635162</c:v>
                </c:pt>
                <c:pt idx="2743">
                  <c:v>-0.9635162</c:v>
                </c:pt>
                <c:pt idx="2745">
                  <c:v>-0.9635162</c:v>
                </c:pt>
                <c:pt idx="2746">
                  <c:v>-0.9635162</c:v>
                </c:pt>
                <c:pt idx="2748">
                  <c:v>-0.0595542</c:v>
                </c:pt>
                <c:pt idx="2749">
                  <c:v>-0.0595542</c:v>
                </c:pt>
                <c:pt idx="2751">
                  <c:v>-0.0414749</c:v>
                </c:pt>
                <c:pt idx="2752">
                  <c:v>-0.0414749</c:v>
                </c:pt>
                <c:pt idx="2754">
                  <c:v>-0.0233957</c:v>
                </c:pt>
                <c:pt idx="2755">
                  <c:v>-0.0233957</c:v>
                </c:pt>
                <c:pt idx="2757">
                  <c:v>-0.0053165</c:v>
                </c:pt>
                <c:pt idx="2758">
                  <c:v>-0.0053165</c:v>
                </c:pt>
                <c:pt idx="2760">
                  <c:v>0.0127628</c:v>
                </c:pt>
                <c:pt idx="2761">
                  <c:v>0.0127628</c:v>
                </c:pt>
                <c:pt idx="2763">
                  <c:v>0.030842</c:v>
                </c:pt>
                <c:pt idx="2764">
                  <c:v>0.030842</c:v>
                </c:pt>
                <c:pt idx="2766">
                  <c:v>0.8082494</c:v>
                </c:pt>
                <c:pt idx="2767">
                  <c:v>0.8082494</c:v>
                </c:pt>
                <c:pt idx="2769">
                  <c:v>0.8263286</c:v>
                </c:pt>
                <c:pt idx="2770">
                  <c:v>0.8263286</c:v>
                </c:pt>
                <c:pt idx="2772">
                  <c:v>0.103159</c:v>
                </c:pt>
                <c:pt idx="2773">
                  <c:v>0.103159</c:v>
                </c:pt>
                <c:pt idx="2775">
                  <c:v>0.1212382</c:v>
                </c:pt>
                <c:pt idx="2776">
                  <c:v>0.1212382</c:v>
                </c:pt>
                <c:pt idx="2778">
                  <c:v>0.1393175</c:v>
                </c:pt>
                <c:pt idx="2779">
                  <c:v>0.1393175</c:v>
                </c:pt>
                <c:pt idx="2781">
                  <c:v>0.1573967</c:v>
                </c:pt>
                <c:pt idx="2782">
                  <c:v>0.1573967</c:v>
                </c:pt>
                <c:pt idx="2784">
                  <c:v>0.1754759</c:v>
                </c:pt>
                <c:pt idx="2785">
                  <c:v>0.1754759</c:v>
                </c:pt>
                <c:pt idx="2787">
                  <c:v>0.1935552</c:v>
                </c:pt>
                <c:pt idx="2788">
                  <c:v>0.1935552</c:v>
                </c:pt>
                <c:pt idx="2790">
                  <c:v>0.2116344</c:v>
                </c:pt>
                <c:pt idx="2791">
                  <c:v>0.2116344</c:v>
                </c:pt>
                <c:pt idx="2793">
                  <c:v>1.0975172</c:v>
                </c:pt>
                <c:pt idx="2794">
                  <c:v>1.0975172</c:v>
                </c:pt>
                <c:pt idx="2796">
                  <c:v>1.1155964</c:v>
                </c:pt>
                <c:pt idx="2797">
                  <c:v>1.1155964</c:v>
                </c:pt>
                <c:pt idx="2799">
                  <c:v>1.1336757</c:v>
                </c:pt>
                <c:pt idx="2800">
                  <c:v>1.1336757</c:v>
                </c:pt>
                <c:pt idx="2802">
                  <c:v>1.1517549</c:v>
                </c:pt>
                <c:pt idx="2803">
                  <c:v>1.1517549</c:v>
                </c:pt>
                <c:pt idx="2805">
                  <c:v>1.1698342</c:v>
                </c:pt>
                <c:pt idx="2806">
                  <c:v>1.1698342</c:v>
                </c:pt>
                <c:pt idx="2808">
                  <c:v>1.1879134</c:v>
                </c:pt>
                <c:pt idx="2809">
                  <c:v>1.1879134</c:v>
                </c:pt>
                <c:pt idx="2811">
                  <c:v>1.2059926</c:v>
                </c:pt>
                <c:pt idx="2812">
                  <c:v>1.2059926</c:v>
                </c:pt>
                <c:pt idx="2814">
                  <c:v>1.2240719</c:v>
                </c:pt>
                <c:pt idx="2815">
                  <c:v>1.2240719</c:v>
                </c:pt>
                <c:pt idx="2817">
                  <c:v>1.2421511</c:v>
                </c:pt>
                <c:pt idx="2818">
                  <c:v>1.2421511</c:v>
                </c:pt>
                <c:pt idx="2820">
                  <c:v>1.2602304</c:v>
                </c:pt>
                <c:pt idx="2821">
                  <c:v>1.2602304</c:v>
                </c:pt>
                <c:pt idx="2823">
                  <c:v>1.2783096</c:v>
                </c:pt>
                <c:pt idx="2824">
                  <c:v>1.2783096</c:v>
                </c:pt>
                <c:pt idx="2826">
                  <c:v>1.2963888</c:v>
                </c:pt>
                <c:pt idx="2827">
                  <c:v>1.2963888</c:v>
                </c:pt>
                <c:pt idx="2829">
                  <c:v>1.2963888</c:v>
                </c:pt>
                <c:pt idx="2830">
                  <c:v>1.2963888</c:v>
                </c:pt>
                <c:pt idx="2832">
                  <c:v>0.2658721</c:v>
                </c:pt>
                <c:pt idx="2833">
                  <c:v>0.2658721</c:v>
                </c:pt>
                <c:pt idx="2835">
                  <c:v>0.1573967</c:v>
                </c:pt>
                <c:pt idx="2836">
                  <c:v>0.1573967</c:v>
                </c:pt>
                <c:pt idx="2838">
                  <c:v>0.1754759</c:v>
                </c:pt>
                <c:pt idx="2839">
                  <c:v>0.1754759</c:v>
                </c:pt>
                <c:pt idx="2841">
                  <c:v>0.1935552</c:v>
                </c:pt>
                <c:pt idx="2842">
                  <c:v>0.1935552</c:v>
                </c:pt>
                <c:pt idx="2844">
                  <c:v>0.1935552</c:v>
                </c:pt>
                <c:pt idx="2845">
                  <c:v>0.1935552</c:v>
                </c:pt>
                <c:pt idx="2847">
                  <c:v>0.2116344</c:v>
                </c:pt>
                <c:pt idx="2848">
                  <c:v>0.2116344</c:v>
                </c:pt>
                <c:pt idx="2850">
                  <c:v>0.2297137</c:v>
                </c:pt>
                <c:pt idx="2851">
                  <c:v>0.2297137</c:v>
                </c:pt>
                <c:pt idx="2853">
                  <c:v>0.2477929</c:v>
                </c:pt>
                <c:pt idx="2854">
                  <c:v>0.2477929</c:v>
                </c:pt>
                <c:pt idx="2856">
                  <c:v>0.030842</c:v>
                </c:pt>
                <c:pt idx="2857">
                  <c:v>0.030842</c:v>
                </c:pt>
                <c:pt idx="2859">
                  <c:v>0.7178532</c:v>
                </c:pt>
                <c:pt idx="2860">
                  <c:v>0.7178532</c:v>
                </c:pt>
                <c:pt idx="2862">
                  <c:v>0.7359324</c:v>
                </c:pt>
                <c:pt idx="2863">
                  <c:v>0.7359324</c:v>
                </c:pt>
                <c:pt idx="2865">
                  <c:v>0.7359324</c:v>
                </c:pt>
                <c:pt idx="2866">
                  <c:v>0.7359324</c:v>
                </c:pt>
                <c:pt idx="2868">
                  <c:v>0.7540116</c:v>
                </c:pt>
                <c:pt idx="2869">
                  <c:v>0.7540116</c:v>
                </c:pt>
                <c:pt idx="2871">
                  <c:v>0.7720909</c:v>
                </c:pt>
                <c:pt idx="2872">
                  <c:v>0.7720909</c:v>
                </c:pt>
                <c:pt idx="2874">
                  <c:v>0.7901701</c:v>
                </c:pt>
                <c:pt idx="2875">
                  <c:v>0.7901701</c:v>
                </c:pt>
                <c:pt idx="2877">
                  <c:v>0.7901701</c:v>
                </c:pt>
                <c:pt idx="2878">
                  <c:v>0.7901701</c:v>
                </c:pt>
                <c:pt idx="2880">
                  <c:v>0.2839514</c:v>
                </c:pt>
                <c:pt idx="2881">
                  <c:v>0.2839514</c:v>
                </c:pt>
                <c:pt idx="2883">
                  <c:v>0.3020306</c:v>
                </c:pt>
                <c:pt idx="2884">
                  <c:v>0.3020306</c:v>
                </c:pt>
                <c:pt idx="2886">
                  <c:v>0.3201099</c:v>
                </c:pt>
                <c:pt idx="2887">
                  <c:v>0.3201099</c:v>
                </c:pt>
                <c:pt idx="2889">
                  <c:v>0.3381891</c:v>
                </c:pt>
                <c:pt idx="2890">
                  <c:v>0.3381891</c:v>
                </c:pt>
                <c:pt idx="2892">
                  <c:v>0.3562683</c:v>
                </c:pt>
                <c:pt idx="2893">
                  <c:v>0.3562683</c:v>
                </c:pt>
                <c:pt idx="2895">
                  <c:v>0.2297137</c:v>
                </c:pt>
                <c:pt idx="2896">
                  <c:v>0.2297137</c:v>
                </c:pt>
                <c:pt idx="2898">
                  <c:v>0.2477929</c:v>
                </c:pt>
                <c:pt idx="2899">
                  <c:v>0.2477929</c:v>
                </c:pt>
                <c:pt idx="2901">
                  <c:v>0.030842</c:v>
                </c:pt>
                <c:pt idx="2902">
                  <c:v>0.030842</c:v>
                </c:pt>
                <c:pt idx="2904">
                  <c:v>0.0489213</c:v>
                </c:pt>
                <c:pt idx="2905">
                  <c:v>0.0489213</c:v>
                </c:pt>
                <c:pt idx="2907">
                  <c:v>0.0670005</c:v>
                </c:pt>
                <c:pt idx="2908">
                  <c:v>0.0670005</c:v>
                </c:pt>
                <c:pt idx="2910">
                  <c:v>0.08507969999999999</c:v>
                </c:pt>
                <c:pt idx="2911">
                  <c:v>0.08507969999999999</c:v>
                </c:pt>
                <c:pt idx="2913">
                  <c:v>0.103159</c:v>
                </c:pt>
                <c:pt idx="2914">
                  <c:v>0.103159</c:v>
                </c:pt>
                <c:pt idx="2916">
                  <c:v>0.1212382</c:v>
                </c:pt>
                <c:pt idx="2917">
                  <c:v>0.1212382</c:v>
                </c:pt>
                <c:pt idx="2919">
                  <c:v>0.1393175</c:v>
                </c:pt>
                <c:pt idx="2920">
                  <c:v>0.1393175</c:v>
                </c:pt>
                <c:pt idx="2922">
                  <c:v>0.1573967</c:v>
                </c:pt>
                <c:pt idx="2923">
                  <c:v>0.1573967</c:v>
                </c:pt>
                <c:pt idx="2925">
                  <c:v>0.2658721</c:v>
                </c:pt>
                <c:pt idx="2926">
                  <c:v>0.2658721</c:v>
                </c:pt>
                <c:pt idx="2928">
                  <c:v>0.2839514</c:v>
                </c:pt>
                <c:pt idx="2929">
                  <c:v>0.2839514</c:v>
                </c:pt>
                <c:pt idx="2931">
                  <c:v>0.3020306</c:v>
                </c:pt>
                <c:pt idx="2932">
                  <c:v>0.3020306</c:v>
                </c:pt>
                <c:pt idx="2934">
                  <c:v>0.3201099</c:v>
                </c:pt>
                <c:pt idx="2935">
                  <c:v>0.3201099</c:v>
                </c:pt>
                <c:pt idx="2937">
                  <c:v>0.3201099</c:v>
                </c:pt>
                <c:pt idx="2938">
                  <c:v>0.3201099</c:v>
                </c:pt>
                <c:pt idx="2940">
                  <c:v>0.8263286</c:v>
                </c:pt>
                <c:pt idx="2941">
                  <c:v>0.8263286</c:v>
                </c:pt>
                <c:pt idx="2943">
                  <c:v>0.8444078</c:v>
                </c:pt>
                <c:pt idx="2944">
                  <c:v>0.8444078</c:v>
                </c:pt>
                <c:pt idx="2946">
                  <c:v>0.8624871</c:v>
                </c:pt>
                <c:pt idx="2947">
                  <c:v>0.8624871</c:v>
                </c:pt>
                <c:pt idx="2949">
                  <c:v>0.8624871</c:v>
                </c:pt>
                <c:pt idx="2950">
                  <c:v>0.8624871</c:v>
                </c:pt>
                <c:pt idx="2952">
                  <c:v>0.8624871</c:v>
                </c:pt>
                <c:pt idx="2953">
                  <c:v>0.8624871</c:v>
                </c:pt>
                <c:pt idx="2955">
                  <c:v>0.8805663</c:v>
                </c:pt>
                <c:pt idx="2956">
                  <c:v>0.8805663</c:v>
                </c:pt>
                <c:pt idx="2958">
                  <c:v>0.3743476</c:v>
                </c:pt>
                <c:pt idx="2959">
                  <c:v>0.3743476</c:v>
                </c:pt>
                <c:pt idx="2961">
                  <c:v>0.3924268</c:v>
                </c:pt>
                <c:pt idx="2962">
                  <c:v>0.3924268</c:v>
                </c:pt>
                <c:pt idx="2964">
                  <c:v>0.8805663</c:v>
                </c:pt>
                <c:pt idx="2965">
                  <c:v>0.8805663</c:v>
                </c:pt>
                <c:pt idx="2967">
                  <c:v>0.8986456</c:v>
                </c:pt>
                <c:pt idx="2968">
                  <c:v>0.8986456</c:v>
                </c:pt>
                <c:pt idx="2970">
                  <c:v>0.9167248</c:v>
                </c:pt>
                <c:pt idx="2971">
                  <c:v>0.9167248</c:v>
                </c:pt>
                <c:pt idx="2973">
                  <c:v>-0.2041881</c:v>
                </c:pt>
                <c:pt idx="2974">
                  <c:v>-0.2041881</c:v>
                </c:pt>
                <c:pt idx="2976">
                  <c:v>-0.2041881</c:v>
                </c:pt>
                <c:pt idx="2977">
                  <c:v>-0.2041881</c:v>
                </c:pt>
                <c:pt idx="2979">
                  <c:v>-0.1861089</c:v>
                </c:pt>
                <c:pt idx="2980">
                  <c:v>-0.1861089</c:v>
                </c:pt>
                <c:pt idx="2982">
                  <c:v>-0.1680296</c:v>
                </c:pt>
                <c:pt idx="2983">
                  <c:v>-0.1680296</c:v>
                </c:pt>
                <c:pt idx="2985">
                  <c:v>-0.1680296</c:v>
                </c:pt>
                <c:pt idx="2986">
                  <c:v>-0.1680296</c:v>
                </c:pt>
                <c:pt idx="2988">
                  <c:v>-0.1680296</c:v>
                </c:pt>
                <c:pt idx="2989">
                  <c:v>-0.1680296</c:v>
                </c:pt>
                <c:pt idx="2991">
                  <c:v>-0.1680296</c:v>
                </c:pt>
                <c:pt idx="2992">
                  <c:v>-0.1680296</c:v>
                </c:pt>
                <c:pt idx="2994">
                  <c:v>-0.1680296</c:v>
                </c:pt>
                <c:pt idx="2995">
                  <c:v>-0.1680296</c:v>
                </c:pt>
                <c:pt idx="2997">
                  <c:v>-0.1680296</c:v>
                </c:pt>
                <c:pt idx="2998">
                  <c:v>-0.1680296</c:v>
                </c:pt>
                <c:pt idx="3000">
                  <c:v>-0.1499504</c:v>
                </c:pt>
                <c:pt idx="3001">
                  <c:v>-0.1499504</c:v>
                </c:pt>
                <c:pt idx="3003">
                  <c:v>-0.1499504</c:v>
                </c:pt>
                <c:pt idx="3004">
                  <c:v>-0.1499504</c:v>
                </c:pt>
                <c:pt idx="3006">
                  <c:v>-0.1318711</c:v>
                </c:pt>
                <c:pt idx="3007">
                  <c:v>-0.1318711</c:v>
                </c:pt>
                <c:pt idx="3009">
                  <c:v>-0.1318711</c:v>
                </c:pt>
                <c:pt idx="3010">
                  <c:v>-0.1318711</c:v>
                </c:pt>
                <c:pt idx="3012">
                  <c:v>-0.1318711</c:v>
                </c:pt>
                <c:pt idx="3013">
                  <c:v>-0.1318711</c:v>
                </c:pt>
                <c:pt idx="3015">
                  <c:v>-0.1137919</c:v>
                </c:pt>
                <c:pt idx="3016">
                  <c:v>-0.1137919</c:v>
                </c:pt>
                <c:pt idx="3018">
                  <c:v>-0.1137919</c:v>
                </c:pt>
                <c:pt idx="3019">
                  <c:v>-0.1137919</c:v>
                </c:pt>
                <c:pt idx="3021">
                  <c:v>-0.1137919</c:v>
                </c:pt>
                <c:pt idx="3022">
                  <c:v>-0.1137919</c:v>
                </c:pt>
                <c:pt idx="3024">
                  <c:v>-0.0957127</c:v>
                </c:pt>
                <c:pt idx="3025">
                  <c:v>-0.0957127</c:v>
                </c:pt>
                <c:pt idx="3027">
                  <c:v>-0.0957127</c:v>
                </c:pt>
                <c:pt idx="3028">
                  <c:v>-0.0957127</c:v>
                </c:pt>
                <c:pt idx="3030">
                  <c:v>-0.0957127</c:v>
                </c:pt>
                <c:pt idx="3031">
                  <c:v>-0.0957127</c:v>
                </c:pt>
                <c:pt idx="3033">
                  <c:v>-0.0957127</c:v>
                </c:pt>
                <c:pt idx="3034">
                  <c:v>-0.0957127</c:v>
                </c:pt>
                <c:pt idx="3036">
                  <c:v>-0.0957127</c:v>
                </c:pt>
                <c:pt idx="3037">
                  <c:v>-0.0957127</c:v>
                </c:pt>
                <c:pt idx="3039">
                  <c:v>-0.07763340000000001</c:v>
                </c:pt>
                <c:pt idx="3040">
                  <c:v>-0.07763340000000001</c:v>
                </c:pt>
                <c:pt idx="3042">
                  <c:v>-0.07763340000000001</c:v>
                </c:pt>
                <c:pt idx="3043">
                  <c:v>-0.07763340000000001</c:v>
                </c:pt>
                <c:pt idx="3045">
                  <c:v>-0.07763340000000001</c:v>
                </c:pt>
                <c:pt idx="3046">
                  <c:v>-0.07763340000000001</c:v>
                </c:pt>
                <c:pt idx="3048">
                  <c:v>-0.07763340000000001</c:v>
                </c:pt>
                <c:pt idx="3049">
                  <c:v>-0.07763340000000001</c:v>
                </c:pt>
                <c:pt idx="3051">
                  <c:v>-0.07763340000000001</c:v>
                </c:pt>
                <c:pt idx="3052">
                  <c:v>-0.07763340000000001</c:v>
                </c:pt>
                <c:pt idx="3054">
                  <c:v>-0.07763340000000001</c:v>
                </c:pt>
                <c:pt idx="3055">
                  <c:v>-0.07763340000000001</c:v>
                </c:pt>
                <c:pt idx="3057">
                  <c:v>-0.0595542</c:v>
                </c:pt>
                <c:pt idx="3058">
                  <c:v>-0.0595542</c:v>
                </c:pt>
                <c:pt idx="3060">
                  <c:v>-0.0595542</c:v>
                </c:pt>
                <c:pt idx="3061">
                  <c:v>-0.0595542</c:v>
                </c:pt>
                <c:pt idx="3063">
                  <c:v>-0.0595542</c:v>
                </c:pt>
                <c:pt idx="3064">
                  <c:v>-0.0595542</c:v>
                </c:pt>
                <c:pt idx="3066">
                  <c:v>-0.0595542</c:v>
                </c:pt>
                <c:pt idx="3067">
                  <c:v>-0.0595542</c:v>
                </c:pt>
                <c:pt idx="3069">
                  <c:v>-0.0595542</c:v>
                </c:pt>
                <c:pt idx="3070">
                  <c:v>-0.0595542</c:v>
                </c:pt>
                <c:pt idx="3072">
                  <c:v>-0.0595542</c:v>
                </c:pt>
                <c:pt idx="3073">
                  <c:v>-0.0595542</c:v>
                </c:pt>
                <c:pt idx="3075">
                  <c:v>-0.0595542</c:v>
                </c:pt>
                <c:pt idx="3076">
                  <c:v>-0.0595542</c:v>
                </c:pt>
                <c:pt idx="3078">
                  <c:v>-0.0414749</c:v>
                </c:pt>
                <c:pt idx="3079">
                  <c:v>-0.0414749</c:v>
                </c:pt>
                <c:pt idx="3081">
                  <c:v>-0.0414749</c:v>
                </c:pt>
                <c:pt idx="3082">
                  <c:v>-0.0414749</c:v>
                </c:pt>
                <c:pt idx="3084">
                  <c:v>-0.0414749</c:v>
                </c:pt>
                <c:pt idx="3085">
                  <c:v>-0.0414749</c:v>
                </c:pt>
                <c:pt idx="3087">
                  <c:v>-0.0414749</c:v>
                </c:pt>
                <c:pt idx="3088">
                  <c:v>-0.0414749</c:v>
                </c:pt>
                <c:pt idx="3090">
                  <c:v>-0.0414749</c:v>
                </c:pt>
                <c:pt idx="3091">
                  <c:v>-0.0414749</c:v>
                </c:pt>
                <c:pt idx="3093">
                  <c:v>-0.0233957</c:v>
                </c:pt>
                <c:pt idx="3094">
                  <c:v>-0.0233957</c:v>
                </c:pt>
                <c:pt idx="3096">
                  <c:v>-0.0233957</c:v>
                </c:pt>
                <c:pt idx="3097">
                  <c:v>-0.0233957</c:v>
                </c:pt>
                <c:pt idx="3099">
                  <c:v>-0.0233957</c:v>
                </c:pt>
                <c:pt idx="3100">
                  <c:v>-0.0233957</c:v>
                </c:pt>
                <c:pt idx="3102">
                  <c:v>-0.0233957</c:v>
                </c:pt>
                <c:pt idx="3103">
                  <c:v>-0.0233957</c:v>
                </c:pt>
                <c:pt idx="3105">
                  <c:v>-0.0233957</c:v>
                </c:pt>
                <c:pt idx="3106">
                  <c:v>-0.0233957</c:v>
                </c:pt>
                <c:pt idx="3108">
                  <c:v>-0.0053165</c:v>
                </c:pt>
                <c:pt idx="3109">
                  <c:v>-0.0053165</c:v>
                </c:pt>
                <c:pt idx="3111">
                  <c:v>-0.0053165</c:v>
                </c:pt>
                <c:pt idx="3112">
                  <c:v>-0.0053165</c:v>
                </c:pt>
                <c:pt idx="3114">
                  <c:v>-0.0053165</c:v>
                </c:pt>
                <c:pt idx="3115">
                  <c:v>-0.0053165</c:v>
                </c:pt>
                <c:pt idx="3117">
                  <c:v>-0.0053165</c:v>
                </c:pt>
                <c:pt idx="3118">
                  <c:v>-0.0053165</c:v>
                </c:pt>
                <c:pt idx="3120">
                  <c:v>0.0127628</c:v>
                </c:pt>
                <c:pt idx="3121">
                  <c:v>0.0127628</c:v>
                </c:pt>
                <c:pt idx="3123">
                  <c:v>0.0127628</c:v>
                </c:pt>
                <c:pt idx="3124">
                  <c:v>0.0127628</c:v>
                </c:pt>
                <c:pt idx="3126">
                  <c:v>0.0127628</c:v>
                </c:pt>
                <c:pt idx="3127">
                  <c:v>0.0127628</c:v>
                </c:pt>
                <c:pt idx="3129">
                  <c:v>0.0127628</c:v>
                </c:pt>
                <c:pt idx="3130">
                  <c:v>0.0127628</c:v>
                </c:pt>
                <c:pt idx="3132">
                  <c:v>0.030842</c:v>
                </c:pt>
                <c:pt idx="3133">
                  <c:v>0.030842</c:v>
                </c:pt>
                <c:pt idx="3135">
                  <c:v>0.030842</c:v>
                </c:pt>
                <c:pt idx="3136">
                  <c:v>0.030842</c:v>
                </c:pt>
                <c:pt idx="3138">
                  <c:v>0.030842</c:v>
                </c:pt>
                <c:pt idx="3139">
                  <c:v>0.030842</c:v>
                </c:pt>
                <c:pt idx="3141">
                  <c:v>0.030842</c:v>
                </c:pt>
                <c:pt idx="3142">
                  <c:v>0.030842</c:v>
                </c:pt>
                <c:pt idx="3144">
                  <c:v>0.0489213</c:v>
                </c:pt>
                <c:pt idx="3145">
                  <c:v>0.0489213</c:v>
                </c:pt>
                <c:pt idx="3147">
                  <c:v>0.0489213</c:v>
                </c:pt>
                <c:pt idx="3148">
                  <c:v>0.0489213</c:v>
                </c:pt>
                <c:pt idx="3150">
                  <c:v>0.0670005</c:v>
                </c:pt>
                <c:pt idx="3151">
                  <c:v>0.0670005</c:v>
                </c:pt>
                <c:pt idx="3153">
                  <c:v>0.0670005</c:v>
                </c:pt>
                <c:pt idx="3154">
                  <c:v>0.0670005</c:v>
                </c:pt>
                <c:pt idx="3156">
                  <c:v>0.08507969999999999</c:v>
                </c:pt>
                <c:pt idx="3157">
                  <c:v>0.08507969999999999</c:v>
                </c:pt>
                <c:pt idx="3159">
                  <c:v>0.08507969999999999</c:v>
                </c:pt>
                <c:pt idx="3160">
                  <c:v>0.08507969999999999</c:v>
                </c:pt>
                <c:pt idx="3162">
                  <c:v>0.103159</c:v>
                </c:pt>
                <c:pt idx="3163">
                  <c:v>0.103159</c:v>
                </c:pt>
                <c:pt idx="3165">
                  <c:v>0.5912984999999999</c:v>
                </c:pt>
                <c:pt idx="3166">
                  <c:v>0.5912984999999999</c:v>
                </c:pt>
                <c:pt idx="3168">
                  <c:v>0.6093777</c:v>
                </c:pt>
                <c:pt idx="3169">
                  <c:v>0.6093777</c:v>
                </c:pt>
                <c:pt idx="3171">
                  <c:v>0.627457</c:v>
                </c:pt>
                <c:pt idx="3172">
                  <c:v>0.627457</c:v>
                </c:pt>
                <c:pt idx="3174">
                  <c:v>0.6455362</c:v>
                </c:pt>
                <c:pt idx="3175">
                  <c:v>0.6455362</c:v>
                </c:pt>
                <c:pt idx="3177">
                  <c:v>0.5912984999999999</c:v>
                </c:pt>
                <c:pt idx="3178">
                  <c:v>0.5912984999999999</c:v>
                </c:pt>
                <c:pt idx="3180">
                  <c:v>0.6093777</c:v>
                </c:pt>
                <c:pt idx="3181">
                  <c:v>0.6093777</c:v>
                </c:pt>
                <c:pt idx="3183">
                  <c:v>0.627457</c:v>
                </c:pt>
                <c:pt idx="3184">
                  <c:v>0.627457</c:v>
                </c:pt>
                <c:pt idx="3186">
                  <c:v>0.6455362</c:v>
                </c:pt>
                <c:pt idx="3187">
                  <c:v>0.6455362</c:v>
                </c:pt>
                <c:pt idx="3189">
                  <c:v>0.6636154</c:v>
                </c:pt>
                <c:pt idx="3190">
                  <c:v>0.6636154</c:v>
                </c:pt>
                <c:pt idx="3192">
                  <c:v>0.6816947</c:v>
                </c:pt>
                <c:pt idx="3193">
                  <c:v>0.6816947</c:v>
                </c:pt>
                <c:pt idx="3195">
                  <c:v>0.6997738999999999</c:v>
                </c:pt>
                <c:pt idx="3196">
                  <c:v>0.6997738999999999</c:v>
                </c:pt>
                <c:pt idx="3198">
                  <c:v>0.7178532</c:v>
                </c:pt>
                <c:pt idx="3199">
                  <c:v>0.7178532</c:v>
                </c:pt>
                <c:pt idx="3201">
                  <c:v>0.5009023</c:v>
                </c:pt>
                <c:pt idx="3202">
                  <c:v>0.5009023</c:v>
                </c:pt>
                <c:pt idx="3204">
                  <c:v>0.5189815</c:v>
                </c:pt>
                <c:pt idx="3205">
                  <c:v>0.5189815</c:v>
                </c:pt>
                <c:pt idx="3207">
                  <c:v>0.5370608</c:v>
                </c:pt>
                <c:pt idx="3208">
                  <c:v>0.5370608</c:v>
                </c:pt>
                <c:pt idx="3210">
                  <c:v>0.5370608</c:v>
                </c:pt>
                <c:pt idx="3211">
                  <c:v>0.5370608</c:v>
                </c:pt>
                <c:pt idx="3213">
                  <c:v>0.55514</c:v>
                </c:pt>
                <c:pt idx="3214">
                  <c:v>0.55514</c:v>
                </c:pt>
                <c:pt idx="3216">
                  <c:v>0.5732192</c:v>
                </c:pt>
                <c:pt idx="3217">
                  <c:v>0.5732192</c:v>
                </c:pt>
                <c:pt idx="3219">
                  <c:v>0.5912984999999999</c:v>
                </c:pt>
                <c:pt idx="3220">
                  <c:v>0.5912984999999999</c:v>
                </c:pt>
                <c:pt idx="3222">
                  <c:v>0.6093777</c:v>
                </c:pt>
                <c:pt idx="3223">
                  <c:v>0.6093777</c:v>
                </c:pt>
                <c:pt idx="3225">
                  <c:v>0.627457</c:v>
                </c:pt>
                <c:pt idx="3226">
                  <c:v>0.627457</c:v>
                </c:pt>
                <c:pt idx="3228">
                  <c:v>0.6455362</c:v>
                </c:pt>
                <c:pt idx="3229">
                  <c:v>0.6455362</c:v>
                </c:pt>
                <c:pt idx="3231">
                  <c:v>0.6636154</c:v>
                </c:pt>
                <c:pt idx="3232">
                  <c:v>0.6636154</c:v>
                </c:pt>
                <c:pt idx="3234">
                  <c:v>0.6816947</c:v>
                </c:pt>
                <c:pt idx="3235">
                  <c:v>0.6816947</c:v>
                </c:pt>
                <c:pt idx="3237">
                  <c:v>0.6997738999999999</c:v>
                </c:pt>
                <c:pt idx="3238">
                  <c:v>0.6997738999999999</c:v>
                </c:pt>
                <c:pt idx="3240">
                  <c:v>0.7178532</c:v>
                </c:pt>
                <c:pt idx="3241">
                  <c:v>0.7178532</c:v>
                </c:pt>
                <c:pt idx="3243">
                  <c:v>0.7178532</c:v>
                </c:pt>
                <c:pt idx="3244">
                  <c:v>0.7178532</c:v>
                </c:pt>
                <c:pt idx="3246">
                  <c:v>0.7359324</c:v>
                </c:pt>
                <c:pt idx="3247">
                  <c:v>0.7359324</c:v>
                </c:pt>
                <c:pt idx="3249">
                  <c:v>0.7359324</c:v>
                </c:pt>
                <c:pt idx="3250">
                  <c:v>0.7359324</c:v>
                </c:pt>
                <c:pt idx="3252">
                  <c:v>0.7540116</c:v>
                </c:pt>
                <c:pt idx="3253">
                  <c:v>0.7540116</c:v>
                </c:pt>
                <c:pt idx="3255">
                  <c:v>0.7540116</c:v>
                </c:pt>
                <c:pt idx="3256">
                  <c:v>0.7540116</c:v>
                </c:pt>
                <c:pt idx="3258">
                  <c:v>1.1517549</c:v>
                </c:pt>
                <c:pt idx="3259">
                  <c:v>1.1517549</c:v>
                </c:pt>
                <c:pt idx="3261">
                  <c:v>0.5912984999999999</c:v>
                </c:pt>
                <c:pt idx="3262">
                  <c:v>0.5912984999999999</c:v>
                </c:pt>
                <c:pt idx="3264">
                  <c:v>0.6093777</c:v>
                </c:pt>
                <c:pt idx="3265">
                  <c:v>0.6093777</c:v>
                </c:pt>
                <c:pt idx="3267">
                  <c:v>0.627457</c:v>
                </c:pt>
                <c:pt idx="3268">
                  <c:v>0.627457</c:v>
                </c:pt>
                <c:pt idx="3270">
                  <c:v>0.6455362</c:v>
                </c:pt>
                <c:pt idx="3271">
                  <c:v>0.6455362</c:v>
                </c:pt>
                <c:pt idx="3273">
                  <c:v>-0.07763340000000001</c:v>
                </c:pt>
                <c:pt idx="3274">
                  <c:v>-0.07763340000000001</c:v>
                </c:pt>
                <c:pt idx="3276">
                  <c:v>-0.0595542</c:v>
                </c:pt>
                <c:pt idx="3277">
                  <c:v>-0.0595542</c:v>
                </c:pt>
                <c:pt idx="3279">
                  <c:v>-0.0414749</c:v>
                </c:pt>
                <c:pt idx="3280">
                  <c:v>-0.0414749</c:v>
                </c:pt>
                <c:pt idx="3282">
                  <c:v>-0.0233957</c:v>
                </c:pt>
                <c:pt idx="3283">
                  <c:v>-0.0233957</c:v>
                </c:pt>
                <c:pt idx="3285">
                  <c:v>-0.0053165</c:v>
                </c:pt>
                <c:pt idx="3286">
                  <c:v>-0.0053165</c:v>
                </c:pt>
                <c:pt idx="3288">
                  <c:v>0.0127628</c:v>
                </c:pt>
                <c:pt idx="3289">
                  <c:v>0.0127628</c:v>
                </c:pt>
                <c:pt idx="3291">
                  <c:v>0.030842</c:v>
                </c:pt>
                <c:pt idx="3292">
                  <c:v>0.030842</c:v>
                </c:pt>
                <c:pt idx="3294">
                  <c:v>0.0489213</c:v>
                </c:pt>
                <c:pt idx="3295">
                  <c:v>0.0489213</c:v>
                </c:pt>
                <c:pt idx="3297">
                  <c:v>0.0670005</c:v>
                </c:pt>
                <c:pt idx="3298">
                  <c:v>0.0670005</c:v>
                </c:pt>
                <c:pt idx="3300">
                  <c:v>0.08507969999999999</c:v>
                </c:pt>
                <c:pt idx="3301">
                  <c:v>0.08507969999999999</c:v>
                </c:pt>
                <c:pt idx="3303">
                  <c:v>0.103159</c:v>
                </c:pt>
                <c:pt idx="3304">
                  <c:v>0.103159</c:v>
                </c:pt>
                <c:pt idx="3306">
                  <c:v>0.7720909</c:v>
                </c:pt>
                <c:pt idx="3307">
                  <c:v>0.7720909</c:v>
                </c:pt>
                <c:pt idx="3309">
                  <c:v>0.7901701</c:v>
                </c:pt>
                <c:pt idx="3310">
                  <c:v>0.7901701</c:v>
                </c:pt>
                <c:pt idx="3312">
                  <c:v>0.8082494</c:v>
                </c:pt>
                <c:pt idx="3313">
                  <c:v>0.8082494</c:v>
                </c:pt>
                <c:pt idx="3315">
                  <c:v>0.8263286</c:v>
                </c:pt>
                <c:pt idx="3316">
                  <c:v>0.8263286</c:v>
                </c:pt>
                <c:pt idx="3318">
                  <c:v>0.2297137</c:v>
                </c:pt>
                <c:pt idx="3319">
                  <c:v>0.2297137</c:v>
                </c:pt>
                <c:pt idx="3321">
                  <c:v>0.2477929</c:v>
                </c:pt>
                <c:pt idx="3322">
                  <c:v>0.2477929</c:v>
                </c:pt>
                <c:pt idx="3324">
                  <c:v>0.2658721</c:v>
                </c:pt>
                <c:pt idx="3325">
                  <c:v>0.2658721</c:v>
                </c:pt>
                <c:pt idx="3327">
                  <c:v>0.2839514</c:v>
                </c:pt>
                <c:pt idx="3328">
                  <c:v>0.2839514</c:v>
                </c:pt>
                <c:pt idx="3330">
                  <c:v>0.2839514</c:v>
                </c:pt>
                <c:pt idx="3331">
                  <c:v>0.2839514</c:v>
                </c:pt>
                <c:pt idx="3333">
                  <c:v>0.7359324</c:v>
                </c:pt>
                <c:pt idx="3334">
                  <c:v>0.7359324</c:v>
                </c:pt>
                <c:pt idx="3336">
                  <c:v>0.7540116</c:v>
                </c:pt>
                <c:pt idx="3337">
                  <c:v>0.7540116</c:v>
                </c:pt>
                <c:pt idx="3339">
                  <c:v>0.7720909</c:v>
                </c:pt>
                <c:pt idx="3340">
                  <c:v>0.7720909</c:v>
                </c:pt>
                <c:pt idx="3342">
                  <c:v>0.7901701</c:v>
                </c:pt>
                <c:pt idx="3343">
                  <c:v>0.7901701</c:v>
                </c:pt>
                <c:pt idx="3345">
                  <c:v>0.8082494</c:v>
                </c:pt>
                <c:pt idx="3346">
                  <c:v>0.8082494</c:v>
                </c:pt>
                <c:pt idx="3348">
                  <c:v>0.5732192</c:v>
                </c:pt>
                <c:pt idx="3349">
                  <c:v>0.5732192</c:v>
                </c:pt>
                <c:pt idx="3351">
                  <c:v>0.5912984999999999</c:v>
                </c:pt>
                <c:pt idx="3352">
                  <c:v>0.5912984999999999</c:v>
                </c:pt>
                <c:pt idx="3354">
                  <c:v>0.7901701</c:v>
                </c:pt>
                <c:pt idx="3355">
                  <c:v>0.7901701</c:v>
                </c:pt>
                <c:pt idx="3357">
                  <c:v>0.8082494</c:v>
                </c:pt>
                <c:pt idx="3358">
                  <c:v>0.8082494</c:v>
                </c:pt>
                <c:pt idx="3360">
                  <c:v>0.8082494</c:v>
                </c:pt>
                <c:pt idx="3361">
                  <c:v>0.8082494</c:v>
                </c:pt>
                <c:pt idx="3363">
                  <c:v>0.8263286</c:v>
                </c:pt>
                <c:pt idx="3364">
                  <c:v>0.8263286</c:v>
                </c:pt>
                <c:pt idx="3366">
                  <c:v>0.8263286</c:v>
                </c:pt>
                <c:pt idx="3367">
                  <c:v>0.8263286</c:v>
                </c:pt>
                <c:pt idx="3369">
                  <c:v>0.8263286</c:v>
                </c:pt>
                <c:pt idx="3370">
                  <c:v>0.8263286</c:v>
                </c:pt>
                <c:pt idx="3372">
                  <c:v>0.8444078</c:v>
                </c:pt>
                <c:pt idx="3373">
                  <c:v>0.8444078</c:v>
                </c:pt>
                <c:pt idx="3375">
                  <c:v>0.8444078</c:v>
                </c:pt>
                <c:pt idx="3376">
                  <c:v>0.8444078</c:v>
                </c:pt>
                <c:pt idx="3378">
                  <c:v>0.8624871</c:v>
                </c:pt>
                <c:pt idx="3379">
                  <c:v>0.8624871</c:v>
                </c:pt>
                <c:pt idx="3381">
                  <c:v>0.8624871</c:v>
                </c:pt>
                <c:pt idx="3382">
                  <c:v>0.8624871</c:v>
                </c:pt>
                <c:pt idx="3384">
                  <c:v>0.8805663</c:v>
                </c:pt>
                <c:pt idx="3385">
                  <c:v>0.8805663</c:v>
                </c:pt>
                <c:pt idx="3387">
                  <c:v>0.8986456</c:v>
                </c:pt>
                <c:pt idx="3388">
                  <c:v>0.8986456</c:v>
                </c:pt>
                <c:pt idx="3390">
                  <c:v>0.9167248</c:v>
                </c:pt>
                <c:pt idx="3391">
                  <c:v>0.9167248</c:v>
                </c:pt>
                <c:pt idx="3393">
                  <c:v>0.934804</c:v>
                </c:pt>
                <c:pt idx="3394">
                  <c:v>0.934804</c:v>
                </c:pt>
                <c:pt idx="3396">
                  <c:v>0.9528833</c:v>
                </c:pt>
                <c:pt idx="3397">
                  <c:v>0.9528833</c:v>
                </c:pt>
                <c:pt idx="3399">
                  <c:v>0.9528833</c:v>
                </c:pt>
                <c:pt idx="3400">
                  <c:v>0.9528833</c:v>
                </c:pt>
                <c:pt idx="3402">
                  <c:v>0.9528833</c:v>
                </c:pt>
                <c:pt idx="3403">
                  <c:v>0.9528833</c:v>
                </c:pt>
                <c:pt idx="3405">
                  <c:v>0.9709625</c:v>
                </c:pt>
                <c:pt idx="3406">
                  <c:v>0.9709625</c:v>
                </c:pt>
                <c:pt idx="3408">
                  <c:v>0.9890418</c:v>
                </c:pt>
                <c:pt idx="3409">
                  <c:v>0.9890418</c:v>
                </c:pt>
                <c:pt idx="3411">
                  <c:v>1.007121</c:v>
                </c:pt>
                <c:pt idx="3412">
                  <c:v>1.007121</c:v>
                </c:pt>
                <c:pt idx="3414">
                  <c:v>1.007121</c:v>
                </c:pt>
                <c:pt idx="3415">
                  <c:v>1.007121</c:v>
                </c:pt>
                <c:pt idx="3417">
                  <c:v>0.2839514</c:v>
                </c:pt>
                <c:pt idx="3418">
                  <c:v>0.2839514</c:v>
                </c:pt>
                <c:pt idx="3420">
                  <c:v>0.3020306</c:v>
                </c:pt>
                <c:pt idx="3421">
                  <c:v>0.3020306</c:v>
                </c:pt>
                <c:pt idx="3423">
                  <c:v>0.3201099</c:v>
                </c:pt>
                <c:pt idx="3424">
                  <c:v>0.3201099</c:v>
                </c:pt>
                <c:pt idx="3426">
                  <c:v>0.3381891</c:v>
                </c:pt>
                <c:pt idx="3427">
                  <c:v>0.3381891</c:v>
                </c:pt>
                <c:pt idx="3429">
                  <c:v>0.3562683</c:v>
                </c:pt>
                <c:pt idx="3430">
                  <c:v>0.3562683</c:v>
                </c:pt>
                <c:pt idx="3432">
                  <c:v>0.3562683</c:v>
                </c:pt>
                <c:pt idx="3433">
                  <c:v>0.3562683</c:v>
                </c:pt>
                <c:pt idx="3435">
                  <c:v>0.3743476</c:v>
                </c:pt>
                <c:pt idx="3436">
                  <c:v>0.3743476</c:v>
                </c:pt>
                <c:pt idx="3438">
                  <c:v>0.3924268</c:v>
                </c:pt>
                <c:pt idx="3439">
                  <c:v>0.3924268</c:v>
                </c:pt>
                <c:pt idx="3441">
                  <c:v>0.4105061</c:v>
                </c:pt>
                <c:pt idx="3442">
                  <c:v>0.4105061</c:v>
                </c:pt>
                <c:pt idx="3444">
                  <c:v>0.4285853</c:v>
                </c:pt>
                <c:pt idx="3445">
                  <c:v>0.4285853</c:v>
                </c:pt>
                <c:pt idx="3447">
                  <c:v>0.4466646</c:v>
                </c:pt>
                <c:pt idx="3448">
                  <c:v>0.4466646</c:v>
                </c:pt>
                <c:pt idx="3450">
                  <c:v>0.6636154</c:v>
                </c:pt>
                <c:pt idx="3451">
                  <c:v>0.6636154</c:v>
                </c:pt>
                <c:pt idx="3453">
                  <c:v>0.1393175</c:v>
                </c:pt>
                <c:pt idx="3454">
                  <c:v>0.1393175</c:v>
                </c:pt>
                <c:pt idx="3456">
                  <c:v>0.1573967</c:v>
                </c:pt>
                <c:pt idx="3457">
                  <c:v>0.1573967</c:v>
                </c:pt>
                <c:pt idx="3459">
                  <c:v>0.1754759</c:v>
                </c:pt>
                <c:pt idx="3460">
                  <c:v>0.1754759</c:v>
                </c:pt>
                <c:pt idx="3462">
                  <c:v>0.1935552</c:v>
                </c:pt>
                <c:pt idx="3463">
                  <c:v>0.1935552</c:v>
                </c:pt>
                <c:pt idx="3465">
                  <c:v>0.103159</c:v>
                </c:pt>
                <c:pt idx="3466">
                  <c:v>0.103159</c:v>
                </c:pt>
                <c:pt idx="3468">
                  <c:v>0.1212382</c:v>
                </c:pt>
                <c:pt idx="3469">
                  <c:v>0.1212382</c:v>
                </c:pt>
                <c:pt idx="3471">
                  <c:v>0.1393175</c:v>
                </c:pt>
                <c:pt idx="3472">
                  <c:v>0.1393175</c:v>
                </c:pt>
                <c:pt idx="3474">
                  <c:v>0.1573967</c:v>
                </c:pt>
                <c:pt idx="3475">
                  <c:v>0.1573967</c:v>
                </c:pt>
                <c:pt idx="3477">
                  <c:v>-0.6019314</c:v>
                </c:pt>
                <c:pt idx="3478">
                  <c:v>-0.6019314</c:v>
                </c:pt>
                <c:pt idx="3480">
                  <c:v>-0.5838521</c:v>
                </c:pt>
                <c:pt idx="3481">
                  <c:v>-0.5838521</c:v>
                </c:pt>
                <c:pt idx="3483">
                  <c:v>1.007121</c:v>
                </c:pt>
                <c:pt idx="3484">
                  <c:v>1.007121</c:v>
                </c:pt>
                <c:pt idx="3486">
                  <c:v>1.0252002</c:v>
                </c:pt>
                <c:pt idx="3487">
                  <c:v>1.0252002</c:v>
                </c:pt>
                <c:pt idx="3489">
                  <c:v>0.934804</c:v>
                </c:pt>
                <c:pt idx="3490">
                  <c:v>0.934804</c:v>
                </c:pt>
                <c:pt idx="3492">
                  <c:v>1.0432795</c:v>
                </c:pt>
                <c:pt idx="3493">
                  <c:v>1.0432795</c:v>
                </c:pt>
                <c:pt idx="3495">
                  <c:v>0.4105061</c:v>
                </c:pt>
                <c:pt idx="3496">
                  <c:v>0.4105061</c:v>
                </c:pt>
                <c:pt idx="3498">
                  <c:v>0.4285853</c:v>
                </c:pt>
                <c:pt idx="3499">
                  <c:v>0.4285853</c:v>
                </c:pt>
                <c:pt idx="3501">
                  <c:v>0.4466646</c:v>
                </c:pt>
                <c:pt idx="3502">
                  <c:v>0.4466646</c:v>
                </c:pt>
                <c:pt idx="3504">
                  <c:v>0.4647438</c:v>
                </c:pt>
                <c:pt idx="3505">
                  <c:v>0.4647438</c:v>
                </c:pt>
                <c:pt idx="3507">
                  <c:v>0.4647438</c:v>
                </c:pt>
                <c:pt idx="3508">
                  <c:v>0.4647438</c:v>
                </c:pt>
                <c:pt idx="3510">
                  <c:v>0.482823</c:v>
                </c:pt>
                <c:pt idx="3511">
                  <c:v>0.482823</c:v>
                </c:pt>
                <c:pt idx="3513">
                  <c:v>0.5009023</c:v>
                </c:pt>
                <c:pt idx="3514">
                  <c:v>0.5009023</c:v>
                </c:pt>
                <c:pt idx="3516">
                  <c:v>0.5189815</c:v>
                </c:pt>
                <c:pt idx="3517">
                  <c:v>0.5189815</c:v>
                </c:pt>
                <c:pt idx="3519">
                  <c:v>0.5370608</c:v>
                </c:pt>
                <c:pt idx="3520">
                  <c:v>0.5370608</c:v>
                </c:pt>
                <c:pt idx="3522">
                  <c:v>0.55514</c:v>
                </c:pt>
                <c:pt idx="3523">
                  <c:v>0.55514</c:v>
                </c:pt>
                <c:pt idx="3525">
                  <c:v>0.5732192</c:v>
                </c:pt>
                <c:pt idx="3526">
                  <c:v>0.5732192</c:v>
                </c:pt>
                <c:pt idx="3528">
                  <c:v>0.5912984999999999</c:v>
                </c:pt>
                <c:pt idx="3529">
                  <c:v>0.5912984999999999</c:v>
                </c:pt>
                <c:pt idx="3531">
                  <c:v>0.6093777</c:v>
                </c:pt>
                <c:pt idx="3532">
                  <c:v>0.6093777</c:v>
                </c:pt>
                <c:pt idx="3534">
                  <c:v>0.6093777</c:v>
                </c:pt>
                <c:pt idx="3535">
                  <c:v>0.6093777</c:v>
                </c:pt>
                <c:pt idx="3537">
                  <c:v>0.627457</c:v>
                </c:pt>
                <c:pt idx="3538">
                  <c:v>0.627457</c:v>
                </c:pt>
                <c:pt idx="3540">
                  <c:v>0.627457</c:v>
                </c:pt>
                <c:pt idx="3541">
                  <c:v>0.627457</c:v>
                </c:pt>
                <c:pt idx="3543">
                  <c:v>0.6455362</c:v>
                </c:pt>
                <c:pt idx="3544">
                  <c:v>0.6455362</c:v>
                </c:pt>
                <c:pt idx="3546">
                  <c:v>0.6455362</c:v>
                </c:pt>
                <c:pt idx="3547">
                  <c:v>0.6455362</c:v>
                </c:pt>
                <c:pt idx="3549">
                  <c:v>0.4466646</c:v>
                </c:pt>
                <c:pt idx="3550">
                  <c:v>0.4466646</c:v>
                </c:pt>
                <c:pt idx="3552">
                  <c:v>0.4647438</c:v>
                </c:pt>
                <c:pt idx="3553">
                  <c:v>0.4647438</c:v>
                </c:pt>
                <c:pt idx="3555">
                  <c:v>0.482823</c:v>
                </c:pt>
                <c:pt idx="3556">
                  <c:v>0.482823</c:v>
                </c:pt>
                <c:pt idx="3558">
                  <c:v>0.5009023</c:v>
                </c:pt>
                <c:pt idx="3559">
                  <c:v>0.5009023</c:v>
                </c:pt>
                <c:pt idx="3561">
                  <c:v>0.5189815</c:v>
                </c:pt>
                <c:pt idx="3562">
                  <c:v>0.5189815</c:v>
                </c:pt>
                <c:pt idx="3564">
                  <c:v>0.5370608</c:v>
                </c:pt>
                <c:pt idx="3565">
                  <c:v>0.5370608</c:v>
                </c:pt>
                <c:pt idx="3567">
                  <c:v>0.55514</c:v>
                </c:pt>
                <c:pt idx="3568">
                  <c:v>0.55514</c:v>
                </c:pt>
                <c:pt idx="3570">
                  <c:v>0.5732192</c:v>
                </c:pt>
                <c:pt idx="3571">
                  <c:v>0.5732192</c:v>
                </c:pt>
                <c:pt idx="3573">
                  <c:v>0.5912984999999999</c:v>
                </c:pt>
                <c:pt idx="3574">
                  <c:v>0.5912984999999999</c:v>
                </c:pt>
                <c:pt idx="3576">
                  <c:v>0.6093777</c:v>
                </c:pt>
                <c:pt idx="3577">
                  <c:v>0.6093777</c:v>
                </c:pt>
                <c:pt idx="3579">
                  <c:v>0.627457</c:v>
                </c:pt>
                <c:pt idx="3580">
                  <c:v>0.627457</c:v>
                </c:pt>
                <c:pt idx="3582">
                  <c:v>0.6455362</c:v>
                </c:pt>
                <c:pt idx="3583">
                  <c:v>0.6455362</c:v>
                </c:pt>
                <c:pt idx="3585">
                  <c:v>0.6636154</c:v>
                </c:pt>
                <c:pt idx="3586">
                  <c:v>0.6636154</c:v>
                </c:pt>
                <c:pt idx="3588">
                  <c:v>0.6816947</c:v>
                </c:pt>
                <c:pt idx="3589">
                  <c:v>0.6816947</c:v>
                </c:pt>
                <c:pt idx="3591">
                  <c:v>0.8805663</c:v>
                </c:pt>
                <c:pt idx="3592">
                  <c:v>0.8805663</c:v>
                </c:pt>
                <c:pt idx="3594">
                  <c:v>0.8986456</c:v>
                </c:pt>
                <c:pt idx="3595">
                  <c:v>0.8986456</c:v>
                </c:pt>
                <c:pt idx="3597">
                  <c:v>0.8263286</c:v>
                </c:pt>
                <c:pt idx="3598">
                  <c:v>0.8263286</c:v>
                </c:pt>
                <c:pt idx="3600">
                  <c:v>-0.4934559</c:v>
                </c:pt>
                <c:pt idx="3601">
                  <c:v>-0.4934559</c:v>
                </c:pt>
                <c:pt idx="3603">
                  <c:v>-0.4753767</c:v>
                </c:pt>
                <c:pt idx="3604">
                  <c:v>-0.4753767</c:v>
                </c:pt>
                <c:pt idx="3606">
                  <c:v>-0.4572975</c:v>
                </c:pt>
                <c:pt idx="3607">
                  <c:v>-0.4572975</c:v>
                </c:pt>
                <c:pt idx="3609">
                  <c:v>-0.4392182</c:v>
                </c:pt>
                <c:pt idx="3610">
                  <c:v>-0.4392182</c:v>
                </c:pt>
                <c:pt idx="3612">
                  <c:v>-0.421139</c:v>
                </c:pt>
                <c:pt idx="3613">
                  <c:v>-0.421139</c:v>
                </c:pt>
                <c:pt idx="3615">
                  <c:v>-0.4030597</c:v>
                </c:pt>
                <c:pt idx="3616">
                  <c:v>-0.4030597</c:v>
                </c:pt>
                <c:pt idx="3618">
                  <c:v>-0.3849805</c:v>
                </c:pt>
                <c:pt idx="3619">
                  <c:v>-0.3849805</c:v>
                </c:pt>
                <c:pt idx="3621">
                  <c:v>-0.3669013</c:v>
                </c:pt>
                <c:pt idx="3622">
                  <c:v>-0.3669013</c:v>
                </c:pt>
                <c:pt idx="3624">
                  <c:v>-0.348822</c:v>
                </c:pt>
                <c:pt idx="3625">
                  <c:v>-0.348822</c:v>
                </c:pt>
                <c:pt idx="3627">
                  <c:v>-0.3307428</c:v>
                </c:pt>
                <c:pt idx="3628">
                  <c:v>-0.3307428</c:v>
                </c:pt>
                <c:pt idx="3630">
                  <c:v>-0.3126635</c:v>
                </c:pt>
                <c:pt idx="3631">
                  <c:v>-0.3126635</c:v>
                </c:pt>
                <c:pt idx="3633">
                  <c:v>-0.3126635</c:v>
                </c:pt>
                <c:pt idx="3634">
                  <c:v>-0.3126635</c:v>
                </c:pt>
                <c:pt idx="3636">
                  <c:v>-0.2945843</c:v>
                </c:pt>
                <c:pt idx="3637">
                  <c:v>-0.2945843</c:v>
                </c:pt>
                <c:pt idx="3639">
                  <c:v>-0.2765051</c:v>
                </c:pt>
                <c:pt idx="3640">
                  <c:v>-0.2765051</c:v>
                </c:pt>
                <c:pt idx="3642">
                  <c:v>-0.2584258</c:v>
                </c:pt>
                <c:pt idx="3643">
                  <c:v>-0.2584258</c:v>
                </c:pt>
                <c:pt idx="3645">
                  <c:v>0.7901701</c:v>
                </c:pt>
                <c:pt idx="3646">
                  <c:v>0.7901701</c:v>
                </c:pt>
                <c:pt idx="3648">
                  <c:v>0.8082494</c:v>
                </c:pt>
                <c:pt idx="3649">
                  <c:v>0.8082494</c:v>
                </c:pt>
                <c:pt idx="3651">
                  <c:v>0.2116344</c:v>
                </c:pt>
                <c:pt idx="3652">
                  <c:v>0.2116344</c:v>
                </c:pt>
                <c:pt idx="3654">
                  <c:v>0.2297137</c:v>
                </c:pt>
                <c:pt idx="3655">
                  <c:v>0.2297137</c:v>
                </c:pt>
                <c:pt idx="3657">
                  <c:v>0.2477929</c:v>
                </c:pt>
                <c:pt idx="3658">
                  <c:v>0.2477929</c:v>
                </c:pt>
                <c:pt idx="3660">
                  <c:v>0.2477929</c:v>
                </c:pt>
                <c:pt idx="3661">
                  <c:v>0.2477929</c:v>
                </c:pt>
                <c:pt idx="3663">
                  <c:v>0.2658721</c:v>
                </c:pt>
                <c:pt idx="3664">
                  <c:v>0.2658721</c:v>
                </c:pt>
                <c:pt idx="3666">
                  <c:v>0.2839514</c:v>
                </c:pt>
                <c:pt idx="3667">
                  <c:v>0.2839514</c:v>
                </c:pt>
                <c:pt idx="3669">
                  <c:v>0.3020306</c:v>
                </c:pt>
                <c:pt idx="3670">
                  <c:v>0.3020306</c:v>
                </c:pt>
                <c:pt idx="3672">
                  <c:v>0.3020306</c:v>
                </c:pt>
                <c:pt idx="3673">
                  <c:v>0.3020306</c:v>
                </c:pt>
                <c:pt idx="3675">
                  <c:v>0.3201099</c:v>
                </c:pt>
                <c:pt idx="3676">
                  <c:v>0.3201099</c:v>
                </c:pt>
                <c:pt idx="3678">
                  <c:v>0.3381891</c:v>
                </c:pt>
                <c:pt idx="3679">
                  <c:v>0.3381891</c:v>
                </c:pt>
                <c:pt idx="3681">
                  <c:v>0.3562683</c:v>
                </c:pt>
                <c:pt idx="3682">
                  <c:v>0.3562683</c:v>
                </c:pt>
                <c:pt idx="3684">
                  <c:v>0.3743476</c:v>
                </c:pt>
                <c:pt idx="3685">
                  <c:v>0.3743476</c:v>
                </c:pt>
                <c:pt idx="3687">
                  <c:v>0.3924268</c:v>
                </c:pt>
                <c:pt idx="3688">
                  <c:v>0.3924268</c:v>
                </c:pt>
                <c:pt idx="3690">
                  <c:v>0.4105061</c:v>
                </c:pt>
                <c:pt idx="3691">
                  <c:v>0.4105061</c:v>
                </c:pt>
                <c:pt idx="3693">
                  <c:v>0.4285853</c:v>
                </c:pt>
                <c:pt idx="3694">
                  <c:v>0.4285853</c:v>
                </c:pt>
                <c:pt idx="3696">
                  <c:v>0.4466646</c:v>
                </c:pt>
                <c:pt idx="3697">
                  <c:v>0.4466646</c:v>
                </c:pt>
                <c:pt idx="3699">
                  <c:v>0.4647438</c:v>
                </c:pt>
                <c:pt idx="3700">
                  <c:v>0.4647438</c:v>
                </c:pt>
                <c:pt idx="3702">
                  <c:v>0.482823</c:v>
                </c:pt>
                <c:pt idx="3703">
                  <c:v>0.482823</c:v>
                </c:pt>
                <c:pt idx="3705">
                  <c:v>0.2297137</c:v>
                </c:pt>
                <c:pt idx="3706">
                  <c:v>0.2297137</c:v>
                </c:pt>
                <c:pt idx="3708">
                  <c:v>0.2477929</c:v>
                </c:pt>
                <c:pt idx="3709">
                  <c:v>0.2477929</c:v>
                </c:pt>
                <c:pt idx="3711">
                  <c:v>0.2658721</c:v>
                </c:pt>
                <c:pt idx="3712">
                  <c:v>0.2658721</c:v>
                </c:pt>
                <c:pt idx="3714">
                  <c:v>0.2839514</c:v>
                </c:pt>
                <c:pt idx="3715">
                  <c:v>0.2839514</c:v>
                </c:pt>
                <c:pt idx="3717">
                  <c:v>0.3020306</c:v>
                </c:pt>
                <c:pt idx="3718">
                  <c:v>0.3020306</c:v>
                </c:pt>
                <c:pt idx="3720">
                  <c:v>0.3201099</c:v>
                </c:pt>
                <c:pt idx="3721">
                  <c:v>0.3201099</c:v>
                </c:pt>
                <c:pt idx="3723">
                  <c:v>0.3201099</c:v>
                </c:pt>
                <c:pt idx="3724">
                  <c:v>0.3201099</c:v>
                </c:pt>
                <c:pt idx="3726">
                  <c:v>0.3381891</c:v>
                </c:pt>
                <c:pt idx="3727">
                  <c:v>0.3381891</c:v>
                </c:pt>
                <c:pt idx="3729">
                  <c:v>0.3381891</c:v>
                </c:pt>
                <c:pt idx="3730">
                  <c:v>0.3381891</c:v>
                </c:pt>
                <c:pt idx="3732">
                  <c:v>0.3562683</c:v>
                </c:pt>
                <c:pt idx="3733">
                  <c:v>0.3562683</c:v>
                </c:pt>
                <c:pt idx="3735">
                  <c:v>0.3743476</c:v>
                </c:pt>
                <c:pt idx="3736">
                  <c:v>0.3743476</c:v>
                </c:pt>
                <c:pt idx="3738">
                  <c:v>0.3924268</c:v>
                </c:pt>
                <c:pt idx="3739">
                  <c:v>0.3924268</c:v>
                </c:pt>
                <c:pt idx="3741">
                  <c:v>0.4105061</c:v>
                </c:pt>
                <c:pt idx="3742">
                  <c:v>0.4105061</c:v>
                </c:pt>
                <c:pt idx="3744">
                  <c:v>0.4285853</c:v>
                </c:pt>
                <c:pt idx="3745">
                  <c:v>0.4285853</c:v>
                </c:pt>
                <c:pt idx="3747">
                  <c:v>0.4466646</c:v>
                </c:pt>
                <c:pt idx="3748">
                  <c:v>0.4466646</c:v>
                </c:pt>
                <c:pt idx="3750">
                  <c:v>0.4647438</c:v>
                </c:pt>
                <c:pt idx="3751">
                  <c:v>0.4647438</c:v>
                </c:pt>
                <c:pt idx="3753">
                  <c:v>0.482823</c:v>
                </c:pt>
                <c:pt idx="3754">
                  <c:v>0.482823</c:v>
                </c:pt>
                <c:pt idx="3756">
                  <c:v>0.5009023</c:v>
                </c:pt>
                <c:pt idx="3757">
                  <c:v>0.5009023</c:v>
                </c:pt>
                <c:pt idx="3759">
                  <c:v>0.5189815</c:v>
                </c:pt>
                <c:pt idx="3760">
                  <c:v>0.5189815</c:v>
                </c:pt>
                <c:pt idx="3762">
                  <c:v>0.5370608</c:v>
                </c:pt>
                <c:pt idx="3763">
                  <c:v>0.5370608</c:v>
                </c:pt>
                <c:pt idx="3765">
                  <c:v>0.55514</c:v>
                </c:pt>
                <c:pt idx="3766">
                  <c:v>0.55514</c:v>
                </c:pt>
                <c:pt idx="3768">
                  <c:v>0.8082494</c:v>
                </c:pt>
                <c:pt idx="3769">
                  <c:v>0.8082494</c:v>
                </c:pt>
                <c:pt idx="3771">
                  <c:v>0.8263286</c:v>
                </c:pt>
                <c:pt idx="3772">
                  <c:v>0.8263286</c:v>
                </c:pt>
                <c:pt idx="3774">
                  <c:v>0.8444078</c:v>
                </c:pt>
                <c:pt idx="3775">
                  <c:v>0.8444078</c:v>
                </c:pt>
                <c:pt idx="3777">
                  <c:v>0.8624871</c:v>
                </c:pt>
                <c:pt idx="3778">
                  <c:v>0.8624871</c:v>
                </c:pt>
                <c:pt idx="3780">
                  <c:v>0.8805663</c:v>
                </c:pt>
                <c:pt idx="3781">
                  <c:v>0.8805663</c:v>
                </c:pt>
                <c:pt idx="3783">
                  <c:v>0.8986456</c:v>
                </c:pt>
                <c:pt idx="3784">
                  <c:v>0.8986456</c:v>
                </c:pt>
                <c:pt idx="3786">
                  <c:v>0.9167248</c:v>
                </c:pt>
                <c:pt idx="3787">
                  <c:v>0.9167248</c:v>
                </c:pt>
                <c:pt idx="3789">
                  <c:v>0.934804</c:v>
                </c:pt>
                <c:pt idx="3790">
                  <c:v>0.934804</c:v>
                </c:pt>
                <c:pt idx="3792">
                  <c:v>0.934804</c:v>
                </c:pt>
                <c:pt idx="3793">
                  <c:v>0.934804</c:v>
                </c:pt>
                <c:pt idx="3795">
                  <c:v>0.9528833</c:v>
                </c:pt>
                <c:pt idx="3796">
                  <c:v>0.9528833</c:v>
                </c:pt>
                <c:pt idx="3798">
                  <c:v>0.9528833</c:v>
                </c:pt>
                <c:pt idx="3799">
                  <c:v>0.9528833</c:v>
                </c:pt>
                <c:pt idx="3801">
                  <c:v>0.9709625</c:v>
                </c:pt>
                <c:pt idx="3802">
                  <c:v>0.9709625</c:v>
                </c:pt>
                <c:pt idx="3804">
                  <c:v>0.3020306</c:v>
                </c:pt>
                <c:pt idx="3805">
                  <c:v>0.3020306</c:v>
                </c:pt>
                <c:pt idx="3807">
                  <c:v>0.3201099</c:v>
                </c:pt>
                <c:pt idx="3808">
                  <c:v>0.3201099</c:v>
                </c:pt>
                <c:pt idx="3810">
                  <c:v>0.3381891</c:v>
                </c:pt>
                <c:pt idx="3811">
                  <c:v>0.3381891</c:v>
                </c:pt>
                <c:pt idx="3813">
                  <c:v>0.3562683</c:v>
                </c:pt>
                <c:pt idx="3814">
                  <c:v>0.3562683</c:v>
                </c:pt>
                <c:pt idx="3816">
                  <c:v>0.3743476</c:v>
                </c:pt>
                <c:pt idx="3817">
                  <c:v>0.3743476</c:v>
                </c:pt>
                <c:pt idx="3819">
                  <c:v>0.3924268</c:v>
                </c:pt>
                <c:pt idx="3820">
                  <c:v>0.3924268</c:v>
                </c:pt>
                <c:pt idx="3822">
                  <c:v>0.4105061</c:v>
                </c:pt>
                <c:pt idx="3823">
                  <c:v>0.4105061</c:v>
                </c:pt>
                <c:pt idx="3825">
                  <c:v>0.4285853</c:v>
                </c:pt>
                <c:pt idx="3826">
                  <c:v>0.4285853</c:v>
                </c:pt>
                <c:pt idx="3828">
                  <c:v>0.4466646</c:v>
                </c:pt>
                <c:pt idx="3829">
                  <c:v>0.4466646</c:v>
                </c:pt>
                <c:pt idx="3831">
                  <c:v>0.4647438</c:v>
                </c:pt>
                <c:pt idx="3832">
                  <c:v>0.4647438</c:v>
                </c:pt>
                <c:pt idx="3834">
                  <c:v>0.482823</c:v>
                </c:pt>
                <c:pt idx="3835">
                  <c:v>0.482823</c:v>
                </c:pt>
                <c:pt idx="3837">
                  <c:v>0.5009023</c:v>
                </c:pt>
                <c:pt idx="3838">
                  <c:v>0.5009023</c:v>
                </c:pt>
                <c:pt idx="3840">
                  <c:v>0.5189815</c:v>
                </c:pt>
                <c:pt idx="3841">
                  <c:v>0.5189815</c:v>
                </c:pt>
                <c:pt idx="3843">
                  <c:v>0.5370608</c:v>
                </c:pt>
                <c:pt idx="3844">
                  <c:v>0.5370608</c:v>
                </c:pt>
                <c:pt idx="3846">
                  <c:v>-0.3307428</c:v>
                </c:pt>
                <c:pt idx="3847">
                  <c:v>-0.3307428</c:v>
                </c:pt>
                <c:pt idx="3849">
                  <c:v>-0.3126635</c:v>
                </c:pt>
                <c:pt idx="3850">
                  <c:v>-0.3126635</c:v>
                </c:pt>
                <c:pt idx="3852">
                  <c:v>-0.2945843</c:v>
                </c:pt>
                <c:pt idx="3853">
                  <c:v>-0.2945843</c:v>
                </c:pt>
                <c:pt idx="3855">
                  <c:v>-0.2765051</c:v>
                </c:pt>
                <c:pt idx="3856">
                  <c:v>-0.2765051</c:v>
                </c:pt>
                <c:pt idx="3858">
                  <c:v>-0.2584258</c:v>
                </c:pt>
                <c:pt idx="3859">
                  <c:v>-0.2584258</c:v>
                </c:pt>
                <c:pt idx="3861">
                  <c:v>-0.2403466</c:v>
                </c:pt>
                <c:pt idx="3862">
                  <c:v>-0.2403466</c:v>
                </c:pt>
                <c:pt idx="3864">
                  <c:v>-0.2222673</c:v>
                </c:pt>
                <c:pt idx="3865">
                  <c:v>-0.2222673</c:v>
                </c:pt>
                <c:pt idx="3867">
                  <c:v>-0.2041881</c:v>
                </c:pt>
                <c:pt idx="3868">
                  <c:v>-0.2041881</c:v>
                </c:pt>
                <c:pt idx="3870">
                  <c:v>-0.5296144</c:v>
                </c:pt>
                <c:pt idx="3871">
                  <c:v>-0.5296144</c:v>
                </c:pt>
                <c:pt idx="3873">
                  <c:v>-0.5115352</c:v>
                </c:pt>
                <c:pt idx="3874">
                  <c:v>-0.5115352</c:v>
                </c:pt>
                <c:pt idx="3876">
                  <c:v>-0.4934559</c:v>
                </c:pt>
                <c:pt idx="3877">
                  <c:v>-0.4934559</c:v>
                </c:pt>
                <c:pt idx="3879">
                  <c:v>-0.4753767</c:v>
                </c:pt>
                <c:pt idx="3880">
                  <c:v>-0.4753767</c:v>
                </c:pt>
                <c:pt idx="3882">
                  <c:v>-0.4572975</c:v>
                </c:pt>
                <c:pt idx="3883">
                  <c:v>-0.4572975</c:v>
                </c:pt>
                <c:pt idx="3885">
                  <c:v>-0.4392182</c:v>
                </c:pt>
                <c:pt idx="3886">
                  <c:v>-0.4392182</c:v>
                </c:pt>
                <c:pt idx="3888">
                  <c:v>-0.421139</c:v>
                </c:pt>
                <c:pt idx="3889">
                  <c:v>-0.421139</c:v>
                </c:pt>
                <c:pt idx="3891">
                  <c:v>-0.4030597</c:v>
                </c:pt>
                <c:pt idx="3892">
                  <c:v>-0.4030597</c:v>
                </c:pt>
                <c:pt idx="3894">
                  <c:v>-0.3849805</c:v>
                </c:pt>
                <c:pt idx="3895">
                  <c:v>-0.3849805</c:v>
                </c:pt>
                <c:pt idx="3897">
                  <c:v>-0.3669013</c:v>
                </c:pt>
                <c:pt idx="3898">
                  <c:v>-0.3669013</c:v>
                </c:pt>
                <c:pt idx="3900">
                  <c:v>-0.348822</c:v>
                </c:pt>
                <c:pt idx="3901">
                  <c:v>-0.348822</c:v>
                </c:pt>
                <c:pt idx="3903">
                  <c:v>-0.3307428</c:v>
                </c:pt>
                <c:pt idx="3904">
                  <c:v>-0.3307428</c:v>
                </c:pt>
                <c:pt idx="3906">
                  <c:v>-0.3307428</c:v>
                </c:pt>
                <c:pt idx="3907">
                  <c:v>-0.3307428</c:v>
                </c:pt>
                <c:pt idx="3909">
                  <c:v>-0.3126635</c:v>
                </c:pt>
                <c:pt idx="3910">
                  <c:v>-0.3126635</c:v>
                </c:pt>
                <c:pt idx="3912">
                  <c:v>-0.3126635</c:v>
                </c:pt>
                <c:pt idx="3913">
                  <c:v>-0.3126635</c:v>
                </c:pt>
                <c:pt idx="3915">
                  <c:v>-0.2945843</c:v>
                </c:pt>
                <c:pt idx="3916">
                  <c:v>-0.2945843</c:v>
                </c:pt>
                <c:pt idx="3918">
                  <c:v>-0.2945843</c:v>
                </c:pt>
                <c:pt idx="3919">
                  <c:v>-0.2945843</c:v>
                </c:pt>
                <c:pt idx="3921">
                  <c:v>-0.2765051</c:v>
                </c:pt>
                <c:pt idx="3922">
                  <c:v>-0.2765051</c:v>
                </c:pt>
                <c:pt idx="3924">
                  <c:v>-0.2584258</c:v>
                </c:pt>
                <c:pt idx="3925">
                  <c:v>-0.2584258</c:v>
                </c:pt>
                <c:pt idx="3927">
                  <c:v>-0.2403466</c:v>
                </c:pt>
                <c:pt idx="3928">
                  <c:v>-0.2403466</c:v>
                </c:pt>
                <c:pt idx="3930">
                  <c:v>-0.2222673</c:v>
                </c:pt>
                <c:pt idx="3931">
                  <c:v>-0.2222673</c:v>
                </c:pt>
                <c:pt idx="3933">
                  <c:v>-0.5657729</c:v>
                </c:pt>
                <c:pt idx="3934">
                  <c:v>-0.5657729</c:v>
                </c:pt>
                <c:pt idx="3936">
                  <c:v>-0.5476937</c:v>
                </c:pt>
                <c:pt idx="3937">
                  <c:v>-0.5476937</c:v>
                </c:pt>
                <c:pt idx="3939">
                  <c:v>-0.5296144</c:v>
                </c:pt>
                <c:pt idx="3940">
                  <c:v>-0.5296144</c:v>
                </c:pt>
                <c:pt idx="3942">
                  <c:v>-0.5115352</c:v>
                </c:pt>
                <c:pt idx="3943">
                  <c:v>-0.5115352</c:v>
                </c:pt>
                <c:pt idx="3945">
                  <c:v>-0.4934559</c:v>
                </c:pt>
                <c:pt idx="3946">
                  <c:v>-0.4934559</c:v>
                </c:pt>
                <c:pt idx="3948">
                  <c:v>-0.4753767</c:v>
                </c:pt>
                <c:pt idx="3949">
                  <c:v>-0.4753767</c:v>
                </c:pt>
                <c:pt idx="3951">
                  <c:v>-0.4572975</c:v>
                </c:pt>
                <c:pt idx="3952">
                  <c:v>-0.4572975</c:v>
                </c:pt>
                <c:pt idx="3954">
                  <c:v>-0.4392182</c:v>
                </c:pt>
                <c:pt idx="3955">
                  <c:v>-0.4392182</c:v>
                </c:pt>
                <c:pt idx="3957">
                  <c:v>-0.421139</c:v>
                </c:pt>
                <c:pt idx="3958">
                  <c:v>-0.421139</c:v>
                </c:pt>
                <c:pt idx="3960">
                  <c:v>-0.4030597</c:v>
                </c:pt>
                <c:pt idx="3961">
                  <c:v>-0.4030597</c:v>
                </c:pt>
                <c:pt idx="3963">
                  <c:v>-0.3849805</c:v>
                </c:pt>
                <c:pt idx="3964">
                  <c:v>-0.3849805</c:v>
                </c:pt>
                <c:pt idx="3966">
                  <c:v>-0.3669013</c:v>
                </c:pt>
                <c:pt idx="3967">
                  <c:v>-0.3669013</c:v>
                </c:pt>
                <c:pt idx="3969">
                  <c:v>-0.348822</c:v>
                </c:pt>
                <c:pt idx="3970">
                  <c:v>-0.348822</c:v>
                </c:pt>
                <c:pt idx="3972">
                  <c:v>-0.348822</c:v>
                </c:pt>
                <c:pt idx="3973">
                  <c:v>-0.348822</c:v>
                </c:pt>
                <c:pt idx="3975">
                  <c:v>-0.348822</c:v>
                </c:pt>
                <c:pt idx="3976">
                  <c:v>-0.348822</c:v>
                </c:pt>
                <c:pt idx="3978">
                  <c:v>-0.4392182</c:v>
                </c:pt>
                <c:pt idx="3979">
                  <c:v>-0.4392182</c:v>
                </c:pt>
                <c:pt idx="3981">
                  <c:v>-0.421139</c:v>
                </c:pt>
                <c:pt idx="3982">
                  <c:v>-0.421139</c:v>
                </c:pt>
                <c:pt idx="3984">
                  <c:v>0.2477929</c:v>
                </c:pt>
                <c:pt idx="3985">
                  <c:v>0.2477929</c:v>
                </c:pt>
                <c:pt idx="3987">
                  <c:v>0.2658721</c:v>
                </c:pt>
                <c:pt idx="3988">
                  <c:v>0.2658721</c:v>
                </c:pt>
                <c:pt idx="3990">
                  <c:v>0.2658721</c:v>
                </c:pt>
                <c:pt idx="3991">
                  <c:v>0.2658721</c:v>
                </c:pt>
                <c:pt idx="3993">
                  <c:v>0.2658721</c:v>
                </c:pt>
                <c:pt idx="3994">
                  <c:v>0.2658721</c:v>
                </c:pt>
                <c:pt idx="3996">
                  <c:v>0.2658721</c:v>
                </c:pt>
                <c:pt idx="3997">
                  <c:v>0.2658721</c:v>
                </c:pt>
                <c:pt idx="3999">
                  <c:v>0.2658721</c:v>
                </c:pt>
                <c:pt idx="4000">
                  <c:v>0.2658721</c:v>
                </c:pt>
                <c:pt idx="4002">
                  <c:v>0.2839514</c:v>
                </c:pt>
                <c:pt idx="4003">
                  <c:v>0.2839514</c:v>
                </c:pt>
                <c:pt idx="4005">
                  <c:v>0.3020306</c:v>
                </c:pt>
                <c:pt idx="4006">
                  <c:v>0.3020306</c:v>
                </c:pt>
                <c:pt idx="4008">
                  <c:v>0.3201099</c:v>
                </c:pt>
                <c:pt idx="4009">
                  <c:v>0.3201099</c:v>
                </c:pt>
                <c:pt idx="4011">
                  <c:v>0.3381891</c:v>
                </c:pt>
                <c:pt idx="4012">
                  <c:v>0.3381891</c:v>
                </c:pt>
                <c:pt idx="4014">
                  <c:v>0.3562683</c:v>
                </c:pt>
                <c:pt idx="4015">
                  <c:v>0.3562683</c:v>
                </c:pt>
                <c:pt idx="4017">
                  <c:v>0.3743476</c:v>
                </c:pt>
                <c:pt idx="4018">
                  <c:v>0.3743476</c:v>
                </c:pt>
                <c:pt idx="4020">
                  <c:v>0.3924268</c:v>
                </c:pt>
                <c:pt idx="4021">
                  <c:v>0.3924268</c:v>
                </c:pt>
                <c:pt idx="4023">
                  <c:v>0.4105061</c:v>
                </c:pt>
                <c:pt idx="4024">
                  <c:v>0.4105061</c:v>
                </c:pt>
                <c:pt idx="4026">
                  <c:v>0.4285853</c:v>
                </c:pt>
                <c:pt idx="4027">
                  <c:v>0.4285853</c:v>
                </c:pt>
                <c:pt idx="4029">
                  <c:v>0.4466646</c:v>
                </c:pt>
                <c:pt idx="4030">
                  <c:v>0.4466646</c:v>
                </c:pt>
                <c:pt idx="4032">
                  <c:v>0.4647438</c:v>
                </c:pt>
                <c:pt idx="4033">
                  <c:v>0.4647438</c:v>
                </c:pt>
                <c:pt idx="4035">
                  <c:v>0.103159</c:v>
                </c:pt>
                <c:pt idx="4036">
                  <c:v>0.103159</c:v>
                </c:pt>
                <c:pt idx="4038">
                  <c:v>0.1212382</c:v>
                </c:pt>
                <c:pt idx="4039">
                  <c:v>0.1212382</c:v>
                </c:pt>
                <c:pt idx="4041">
                  <c:v>0.1393175</c:v>
                </c:pt>
                <c:pt idx="4042">
                  <c:v>0.1393175</c:v>
                </c:pt>
                <c:pt idx="4044">
                  <c:v>0.1393175</c:v>
                </c:pt>
                <c:pt idx="4045">
                  <c:v>0.1393175</c:v>
                </c:pt>
                <c:pt idx="4047">
                  <c:v>0.1573967</c:v>
                </c:pt>
                <c:pt idx="4048">
                  <c:v>0.1573967</c:v>
                </c:pt>
                <c:pt idx="4050">
                  <c:v>0.1754759</c:v>
                </c:pt>
                <c:pt idx="4051">
                  <c:v>0.1754759</c:v>
                </c:pt>
                <c:pt idx="4053">
                  <c:v>0.1935552</c:v>
                </c:pt>
                <c:pt idx="4054">
                  <c:v>0.1935552</c:v>
                </c:pt>
                <c:pt idx="4056">
                  <c:v>0.2116344</c:v>
                </c:pt>
                <c:pt idx="4057">
                  <c:v>0.2116344</c:v>
                </c:pt>
                <c:pt idx="4059">
                  <c:v>0.2297137</c:v>
                </c:pt>
                <c:pt idx="4060">
                  <c:v>0.2297137</c:v>
                </c:pt>
                <c:pt idx="4062">
                  <c:v>0.2477929</c:v>
                </c:pt>
                <c:pt idx="4063">
                  <c:v>0.2477929</c:v>
                </c:pt>
                <c:pt idx="4065">
                  <c:v>0.2658721</c:v>
                </c:pt>
                <c:pt idx="4066">
                  <c:v>0.2658721</c:v>
                </c:pt>
                <c:pt idx="4068">
                  <c:v>0.2658721</c:v>
                </c:pt>
                <c:pt idx="4069">
                  <c:v>0.2658721</c:v>
                </c:pt>
                <c:pt idx="4071">
                  <c:v>0.2658721</c:v>
                </c:pt>
                <c:pt idx="4072">
                  <c:v>0.2658721</c:v>
                </c:pt>
                <c:pt idx="4074">
                  <c:v>0.2658721</c:v>
                </c:pt>
                <c:pt idx="4075">
                  <c:v>0.2658721</c:v>
                </c:pt>
                <c:pt idx="4077">
                  <c:v>0.2297137</c:v>
                </c:pt>
                <c:pt idx="4078">
                  <c:v>0.2297137</c:v>
                </c:pt>
                <c:pt idx="4080">
                  <c:v>0.2477929</c:v>
                </c:pt>
                <c:pt idx="4081">
                  <c:v>0.2477929</c:v>
                </c:pt>
                <c:pt idx="4083">
                  <c:v>0.2658721</c:v>
                </c:pt>
                <c:pt idx="4084">
                  <c:v>0.2658721</c:v>
                </c:pt>
                <c:pt idx="4086">
                  <c:v>0.2839514</c:v>
                </c:pt>
                <c:pt idx="4087">
                  <c:v>0.2839514</c:v>
                </c:pt>
                <c:pt idx="4089">
                  <c:v>0.3020306</c:v>
                </c:pt>
                <c:pt idx="4090">
                  <c:v>0.3020306</c:v>
                </c:pt>
                <c:pt idx="4092">
                  <c:v>0.5370608</c:v>
                </c:pt>
                <c:pt idx="4093">
                  <c:v>0.5370608</c:v>
                </c:pt>
                <c:pt idx="4095">
                  <c:v>0.55514</c:v>
                </c:pt>
                <c:pt idx="4096">
                  <c:v>0.55514</c:v>
                </c:pt>
                <c:pt idx="4098">
                  <c:v>0.5732192</c:v>
                </c:pt>
                <c:pt idx="4099">
                  <c:v>0.5732192</c:v>
                </c:pt>
                <c:pt idx="4101">
                  <c:v>0.5912984999999999</c:v>
                </c:pt>
                <c:pt idx="4102">
                  <c:v>0.5912984999999999</c:v>
                </c:pt>
                <c:pt idx="4104">
                  <c:v>0.3381891</c:v>
                </c:pt>
                <c:pt idx="4105">
                  <c:v>0.3381891</c:v>
                </c:pt>
                <c:pt idx="4107">
                  <c:v>0.3562683</c:v>
                </c:pt>
                <c:pt idx="4108">
                  <c:v>0.3562683</c:v>
                </c:pt>
                <c:pt idx="4110">
                  <c:v>0.3743476</c:v>
                </c:pt>
                <c:pt idx="4111">
                  <c:v>0.3743476</c:v>
                </c:pt>
                <c:pt idx="4113">
                  <c:v>0.3924268</c:v>
                </c:pt>
                <c:pt idx="4114">
                  <c:v>0.3924268</c:v>
                </c:pt>
                <c:pt idx="4116">
                  <c:v>0.4105061</c:v>
                </c:pt>
                <c:pt idx="4117">
                  <c:v>0.4105061</c:v>
                </c:pt>
                <c:pt idx="4119">
                  <c:v>0.4285853</c:v>
                </c:pt>
                <c:pt idx="4120">
                  <c:v>0.4285853</c:v>
                </c:pt>
                <c:pt idx="4122">
                  <c:v>0.4466646</c:v>
                </c:pt>
                <c:pt idx="4123">
                  <c:v>0.4466646</c:v>
                </c:pt>
                <c:pt idx="4125">
                  <c:v>0.4647438</c:v>
                </c:pt>
                <c:pt idx="4126">
                  <c:v>0.4647438</c:v>
                </c:pt>
                <c:pt idx="4128">
                  <c:v>0.482823</c:v>
                </c:pt>
                <c:pt idx="4129">
                  <c:v>0.482823</c:v>
                </c:pt>
                <c:pt idx="4131">
                  <c:v>0.5189815</c:v>
                </c:pt>
                <c:pt idx="4132">
                  <c:v>0.5189815</c:v>
                </c:pt>
                <c:pt idx="4134">
                  <c:v>0.1573967</c:v>
                </c:pt>
                <c:pt idx="4135">
                  <c:v>0.1573967</c:v>
                </c:pt>
                <c:pt idx="4137">
                  <c:v>0.1573967</c:v>
                </c:pt>
                <c:pt idx="4138">
                  <c:v>0.1573967</c:v>
                </c:pt>
                <c:pt idx="4140">
                  <c:v>0.1754759</c:v>
                </c:pt>
                <c:pt idx="4141">
                  <c:v>0.1754759</c:v>
                </c:pt>
                <c:pt idx="4143">
                  <c:v>0.1754759</c:v>
                </c:pt>
                <c:pt idx="4144">
                  <c:v>0.1754759</c:v>
                </c:pt>
                <c:pt idx="4146">
                  <c:v>0.1935552</c:v>
                </c:pt>
                <c:pt idx="4147">
                  <c:v>0.1935552</c:v>
                </c:pt>
                <c:pt idx="4149">
                  <c:v>-0.348822</c:v>
                </c:pt>
                <c:pt idx="4150">
                  <c:v>-0.348822</c:v>
                </c:pt>
                <c:pt idx="4152">
                  <c:v>-0.3307428</c:v>
                </c:pt>
                <c:pt idx="4153">
                  <c:v>-0.3307428</c:v>
                </c:pt>
                <c:pt idx="4155">
                  <c:v>-0.3126635</c:v>
                </c:pt>
                <c:pt idx="4156">
                  <c:v>-0.3126635</c:v>
                </c:pt>
                <c:pt idx="4158">
                  <c:v>-0.2945843</c:v>
                </c:pt>
                <c:pt idx="4159">
                  <c:v>-0.2945843</c:v>
                </c:pt>
                <c:pt idx="4161">
                  <c:v>-0.2765051</c:v>
                </c:pt>
                <c:pt idx="4162">
                  <c:v>-0.2765051</c:v>
                </c:pt>
                <c:pt idx="4164">
                  <c:v>-0.2584258</c:v>
                </c:pt>
                <c:pt idx="4165">
                  <c:v>-0.2584258</c:v>
                </c:pt>
                <c:pt idx="4167">
                  <c:v>-0.2403466</c:v>
                </c:pt>
                <c:pt idx="4168">
                  <c:v>-0.2403466</c:v>
                </c:pt>
                <c:pt idx="4170">
                  <c:v>-0.2222673</c:v>
                </c:pt>
                <c:pt idx="4171">
                  <c:v>-0.2222673</c:v>
                </c:pt>
                <c:pt idx="4173">
                  <c:v>-0.2041881</c:v>
                </c:pt>
                <c:pt idx="4174">
                  <c:v>-0.2041881</c:v>
                </c:pt>
                <c:pt idx="4176">
                  <c:v>-0.1861089</c:v>
                </c:pt>
                <c:pt idx="4177">
                  <c:v>-0.1861089</c:v>
                </c:pt>
                <c:pt idx="4179">
                  <c:v>-0.1680296</c:v>
                </c:pt>
                <c:pt idx="4180">
                  <c:v>-0.1680296</c:v>
                </c:pt>
                <c:pt idx="4182">
                  <c:v>-0.1499504</c:v>
                </c:pt>
                <c:pt idx="4183">
                  <c:v>-0.1499504</c:v>
                </c:pt>
                <c:pt idx="4185">
                  <c:v>-0.1318711</c:v>
                </c:pt>
                <c:pt idx="4186">
                  <c:v>-0.1318711</c:v>
                </c:pt>
                <c:pt idx="4188">
                  <c:v>-0.1137919</c:v>
                </c:pt>
                <c:pt idx="4189">
                  <c:v>-0.1137919</c:v>
                </c:pt>
                <c:pt idx="4191">
                  <c:v>-0.0957127</c:v>
                </c:pt>
                <c:pt idx="4192">
                  <c:v>-0.0957127</c:v>
                </c:pt>
                <c:pt idx="4194">
                  <c:v>-0.0957127</c:v>
                </c:pt>
                <c:pt idx="4195">
                  <c:v>-0.0957127</c:v>
                </c:pt>
                <c:pt idx="4197">
                  <c:v>-0.07763340000000001</c:v>
                </c:pt>
                <c:pt idx="4198">
                  <c:v>-0.07763340000000001</c:v>
                </c:pt>
                <c:pt idx="4200">
                  <c:v>-0.07763340000000001</c:v>
                </c:pt>
                <c:pt idx="4201">
                  <c:v>-0.07763340000000001</c:v>
                </c:pt>
                <c:pt idx="4203">
                  <c:v>-0.0595542</c:v>
                </c:pt>
                <c:pt idx="4204">
                  <c:v>-0.0595542</c:v>
                </c:pt>
                <c:pt idx="4206">
                  <c:v>-0.0414749</c:v>
                </c:pt>
                <c:pt idx="4207">
                  <c:v>-0.0414749</c:v>
                </c:pt>
                <c:pt idx="4209">
                  <c:v>-0.0233957</c:v>
                </c:pt>
                <c:pt idx="4210">
                  <c:v>-0.0233957</c:v>
                </c:pt>
                <c:pt idx="4212">
                  <c:v>-0.0053165</c:v>
                </c:pt>
                <c:pt idx="4213">
                  <c:v>-0.0053165</c:v>
                </c:pt>
                <c:pt idx="4215">
                  <c:v>-0.2041881</c:v>
                </c:pt>
                <c:pt idx="4216">
                  <c:v>-0.2041881</c:v>
                </c:pt>
                <c:pt idx="4218">
                  <c:v>-0.1861089</c:v>
                </c:pt>
                <c:pt idx="4219">
                  <c:v>-0.1861089</c:v>
                </c:pt>
                <c:pt idx="4221">
                  <c:v>-0.1861089</c:v>
                </c:pt>
                <c:pt idx="4222">
                  <c:v>-0.1861089</c:v>
                </c:pt>
                <c:pt idx="4224">
                  <c:v>-0.1680296</c:v>
                </c:pt>
                <c:pt idx="4225">
                  <c:v>-0.1680296</c:v>
                </c:pt>
                <c:pt idx="4227">
                  <c:v>-0.1680296</c:v>
                </c:pt>
                <c:pt idx="4228">
                  <c:v>-0.1680296</c:v>
                </c:pt>
                <c:pt idx="4230">
                  <c:v>-0.1499504</c:v>
                </c:pt>
                <c:pt idx="4231">
                  <c:v>-0.1499504</c:v>
                </c:pt>
                <c:pt idx="4233">
                  <c:v>-0.1318711</c:v>
                </c:pt>
                <c:pt idx="4234">
                  <c:v>-0.1318711</c:v>
                </c:pt>
                <c:pt idx="4236">
                  <c:v>-0.1318711</c:v>
                </c:pt>
                <c:pt idx="4237">
                  <c:v>-0.1318711</c:v>
                </c:pt>
                <c:pt idx="4239">
                  <c:v>-0.1137919</c:v>
                </c:pt>
                <c:pt idx="4240">
                  <c:v>-0.1137919</c:v>
                </c:pt>
                <c:pt idx="4242">
                  <c:v>-0.1137919</c:v>
                </c:pt>
                <c:pt idx="4243">
                  <c:v>-0.1137919</c:v>
                </c:pt>
                <c:pt idx="4245">
                  <c:v>-0.1137919</c:v>
                </c:pt>
                <c:pt idx="4246">
                  <c:v>-0.1137919</c:v>
                </c:pt>
                <c:pt idx="4248">
                  <c:v>-0.0957127</c:v>
                </c:pt>
                <c:pt idx="4249">
                  <c:v>-0.0957127</c:v>
                </c:pt>
                <c:pt idx="4251">
                  <c:v>-0.0957127</c:v>
                </c:pt>
                <c:pt idx="4252">
                  <c:v>-0.0957127</c:v>
                </c:pt>
                <c:pt idx="4254">
                  <c:v>-0.07763340000000001</c:v>
                </c:pt>
                <c:pt idx="4255">
                  <c:v>-0.07763340000000001</c:v>
                </c:pt>
                <c:pt idx="4257">
                  <c:v>-0.07763340000000001</c:v>
                </c:pt>
                <c:pt idx="4258">
                  <c:v>-0.07763340000000001</c:v>
                </c:pt>
                <c:pt idx="4260">
                  <c:v>-0.0595542</c:v>
                </c:pt>
                <c:pt idx="4261">
                  <c:v>-0.0595542</c:v>
                </c:pt>
                <c:pt idx="4263">
                  <c:v>-0.0595542</c:v>
                </c:pt>
                <c:pt idx="4264">
                  <c:v>-0.0595542</c:v>
                </c:pt>
                <c:pt idx="4266">
                  <c:v>0.1212382</c:v>
                </c:pt>
                <c:pt idx="4267">
                  <c:v>0.1212382</c:v>
                </c:pt>
                <c:pt idx="4269">
                  <c:v>0.1393175</c:v>
                </c:pt>
                <c:pt idx="4270">
                  <c:v>0.1393175</c:v>
                </c:pt>
                <c:pt idx="4272">
                  <c:v>0.1393175</c:v>
                </c:pt>
                <c:pt idx="4273">
                  <c:v>0.1393175</c:v>
                </c:pt>
                <c:pt idx="4275">
                  <c:v>0.1573967</c:v>
                </c:pt>
                <c:pt idx="4276">
                  <c:v>0.1573967</c:v>
                </c:pt>
                <c:pt idx="4278">
                  <c:v>0.1754759</c:v>
                </c:pt>
                <c:pt idx="4279">
                  <c:v>0.1754759</c:v>
                </c:pt>
                <c:pt idx="4281">
                  <c:v>0.1935552</c:v>
                </c:pt>
                <c:pt idx="4282">
                  <c:v>0.1935552</c:v>
                </c:pt>
                <c:pt idx="4284">
                  <c:v>0.1935552</c:v>
                </c:pt>
                <c:pt idx="4285">
                  <c:v>0.1935552</c:v>
                </c:pt>
                <c:pt idx="4287">
                  <c:v>0.2116344</c:v>
                </c:pt>
                <c:pt idx="4288">
                  <c:v>0.2116344</c:v>
                </c:pt>
                <c:pt idx="4290">
                  <c:v>0.2116344</c:v>
                </c:pt>
                <c:pt idx="4291">
                  <c:v>0.2116344</c:v>
                </c:pt>
                <c:pt idx="4293">
                  <c:v>0.2116344</c:v>
                </c:pt>
                <c:pt idx="4294">
                  <c:v>0.2116344</c:v>
                </c:pt>
                <c:pt idx="4296">
                  <c:v>0.2297137</c:v>
                </c:pt>
                <c:pt idx="4297">
                  <c:v>0.2297137</c:v>
                </c:pt>
                <c:pt idx="4299">
                  <c:v>0.2297137</c:v>
                </c:pt>
                <c:pt idx="4300">
                  <c:v>0.2297137</c:v>
                </c:pt>
                <c:pt idx="4302">
                  <c:v>0.2477929</c:v>
                </c:pt>
                <c:pt idx="4303">
                  <c:v>0.2477929</c:v>
                </c:pt>
                <c:pt idx="4305">
                  <c:v>0.2658721</c:v>
                </c:pt>
                <c:pt idx="4306">
                  <c:v>0.2658721</c:v>
                </c:pt>
                <c:pt idx="4308">
                  <c:v>0.2658721</c:v>
                </c:pt>
                <c:pt idx="4309">
                  <c:v>0.2658721</c:v>
                </c:pt>
                <c:pt idx="4311">
                  <c:v>0.2839514</c:v>
                </c:pt>
                <c:pt idx="4312">
                  <c:v>0.2839514</c:v>
                </c:pt>
                <c:pt idx="4314">
                  <c:v>0.3020306</c:v>
                </c:pt>
                <c:pt idx="4315">
                  <c:v>0.3020306</c:v>
                </c:pt>
                <c:pt idx="4317">
                  <c:v>0.3201099</c:v>
                </c:pt>
                <c:pt idx="4318">
                  <c:v>0.3201099</c:v>
                </c:pt>
                <c:pt idx="4320">
                  <c:v>0.3381891</c:v>
                </c:pt>
                <c:pt idx="4321">
                  <c:v>0.3381891</c:v>
                </c:pt>
                <c:pt idx="4323">
                  <c:v>0.3562683</c:v>
                </c:pt>
                <c:pt idx="4324">
                  <c:v>0.3562683</c:v>
                </c:pt>
                <c:pt idx="4326">
                  <c:v>0.482823</c:v>
                </c:pt>
                <c:pt idx="4327">
                  <c:v>0.482823</c:v>
                </c:pt>
                <c:pt idx="4329">
                  <c:v>0.5009023</c:v>
                </c:pt>
                <c:pt idx="4330">
                  <c:v>0.5009023</c:v>
                </c:pt>
                <c:pt idx="4332">
                  <c:v>0.5009023</c:v>
                </c:pt>
                <c:pt idx="4333">
                  <c:v>0.5009023</c:v>
                </c:pt>
                <c:pt idx="4335">
                  <c:v>0.5189815</c:v>
                </c:pt>
                <c:pt idx="4336">
                  <c:v>0.5189815</c:v>
                </c:pt>
                <c:pt idx="4338">
                  <c:v>0.5370608</c:v>
                </c:pt>
                <c:pt idx="4339">
                  <c:v>0.5370608</c:v>
                </c:pt>
                <c:pt idx="4341">
                  <c:v>0.55514</c:v>
                </c:pt>
                <c:pt idx="4342">
                  <c:v>0.55514</c:v>
                </c:pt>
                <c:pt idx="4344">
                  <c:v>0.5732192</c:v>
                </c:pt>
                <c:pt idx="4345">
                  <c:v>0.5732192</c:v>
                </c:pt>
                <c:pt idx="4347">
                  <c:v>0.5912984999999999</c:v>
                </c:pt>
                <c:pt idx="4348">
                  <c:v>0.5912984999999999</c:v>
                </c:pt>
                <c:pt idx="4350">
                  <c:v>0.6093777</c:v>
                </c:pt>
                <c:pt idx="4351">
                  <c:v>0.6093777</c:v>
                </c:pt>
                <c:pt idx="4353">
                  <c:v>0.627457</c:v>
                </c:pt>
                <c:pt idx="4354">
                  <c:v>0.627457</c:v>
                </c:pt>
                <c:pt idx="4356">
                  <c:v>0.6455362</c:v>
                </c:pt>
                <c:pt idx="4357">
                  <c:v>0.6455362</c:v>
                </c:pt>
                <c:pt idx="4359">
                  <c:v>0.6636154</c:v>
                </c:pt>
                <c:pt idx="4360">
                  <c:v>0.6636154</c:v>
                </c:pt>
                <c:pt idx="4362">
                  <c:v>0.6816947</c:v>
                </c:pt>
                <c:pt idx="4363">
                  <c:v>0.6816947</c:v>
                </c:pt>
                <c:pt idx="4365">
                  <c:v>0.6997738999999999</c:v>
                </c:pt>
                <c:pt idx="4366">
                  <c:v>0.6997738999999999</c:v>
                </c:pt>
                <c:pt idx="4368">
                  <c:v>0.7178532</c:v>
                </c:pt>
                <c:pt idx="4369">
                  <c:v>0.7178532</c:v>
                </c:pt>
                <c:pt idx="4371">
                  <c:v>0.627457</c:v>
                </c:pt>
                <c:pt idx="4372">
                  <c:v>0.627457</c:v>
                </c:pt>
                <c:pt idx="4374">
                  <c:v>-0.5296144</c:v>
                </c:pt>
                <c:pt idx="4375">
                  <c:v>-0.5296144</c:v>
                </c:pt>
                <c:pt idx="4377">
                  <c:v>-0.5115352</c:v>
                </c:pt>
                <c:pt idx="4378">
                  <c:v>-0.5115352</c:v>
                </c:pt>
                <c:pt idx="4380">
                  <c:v>-0.4934559</c:v>
                </c:pt>
                <c:pt idx="4381">
                  <c:v>-0.4934559</c:v>
                </c:pt>
                <c:pt idx="4383">
                  <c:v>-0.4753767</c:v>
                </c:pt>
                <c:pt idx="4384">
                  <c:v>-0.4753767</c:v>
                </c:pt>
                <c:pt idx="4386">
                  <c:v>-0.4572975</c:v>
                </c:pt>
                <c:pt idx="4387">
                  <c:v>-0.4572975</c:v>
                </c:pt>
                <c:pt idx="4389">
                  <c:v>-0.4392182</c:v>
                </c:pt>
                <c:pt idx="4390">
                  <c:v>-0.4392182</c:v>
                </c:pt>
                <c:pt idx="4392">
                  <c:v>-0.421139</c:v>
                </c:pt>
                <c:pt idx="4393">
                  <c:v>-0.421139</c:v>
                </c:pt>
                <c:pt idx="4395">
                  <c:v>-0.4030597</c:v>
                </c:pt>
                <c:pt idx="4396">
                  <c:v>-0.4030597</c:v>
                </c:pt>
                <c:pt idx="4398">
                  <c:v>0.5009023</c:v>
                </c:pt>
                <c:pt idx="4399">
                  <c:v>0.5009023</c:v>
                </c:pt>
                <c:pt idx="4401">
                  <c:v>0.8444078</c:v>
                </c:pt>
                <c:pt idx="4402">
                  <c:v>0.8444078</c:v>
                </c:pt>
                <c:pt idx="4404">
                  <c:v>0.8444078</c:v>
                </c:pt>
                <c:pt idx="4405">
                  <c:v>0.8444078</c:v>
                </c:pt>
                <c:pt idx="4407">
                  <c:v>0.8624871</c:v>
                </c:pt>
                <c:pt idx="4408">
                  <c:v>0.8624871</c:v>
                </c:pt>
                <c:pt idx="4410">
                  <c:v>0.8805663</c:v>
                </c:pt>
                <c:pt idx="4411">
                  <c:v>0.8805663</c:v>
                </c:pt>
                <c:pt idx="4413">
                  <c:v>0.8986456</c:v>
                </c:pt>
                <c:pt idx="4414">
                  <c:v>0.8986456</c:v>
                </c:pt>
                <c:pt idx="4416">
                  <c:v>0.8263286</c:v>
                </c:pt>
                <c:pt idx="4417">
                  <c:v>0.8263286</c:v>
                </c:pt>
                <c:pt idx="4419">
                  <c:v>0.8263286</c:v>
                </c:pt>
                <c:pt idx="4420">
                  <c:v>0.8263286</c:v>
                </c:pt>
                <c:pt idx="4422">
                  <c:v>0.8444078</c:v>
                </c:pt>
                <c:pt idx="4423">
                  <c:v>0.8444078</c:v>
                </c:pt>
                <c:pt idx="4425">
                  <c:v>0.8624871</c:v>
                </c:pt>
                <c:pt idx="4426">
                  <c:v>0.8624871</c:v>
                </c:pt>
                <c:pt idx="4428">
                  <c:v>0.8082494</c:v>
                </c:pt>
                <c:pt idx="4429">
                  <c:v>0.8082494</c:v>
                </c:pt>
                <c:pt idx="4431">
                  <c:v>0.8263286</c:v>
                </c:pt>
                <c:pt idx="4432">
                  <c:v>0.8263286</c:v>
                </c:pt>
                <c:pt idx="4434">
                  <c:v>0.8263286</c:v>
                </c:pt>
                <c:pt idx="4435">
                  <c:v>0.8263286</c:v>
                </c:pt>
                <c:pt idx="4437">
                  <c:v>0.8263286</c:v>
                </c:pt>
                <c:pt idx="4438">
                  <c:v>0.8263286</c:v>
                </c:pt>
                <c:pt idx="4440">
                  <c:v>0.8444078</c:v>
                </c:pt>
                <c:pt idx="4441">
                  <c:v>0.8444078</c:v>
                </c:pt>
                <c:pt idx="4443">
                  <c:v>0.8444078</c:v>
                </c:pt>
                <c:pt idx="4444">
                  <c:v>0.8444078</c:v>
                </c:pt>
                <c:pt idx="4446">
                  <c:v>0.8624871</c:v>
                </c:pt>
                <c:pt idx="4447">
                  <c:v>0.8624871</c:v>
                </c:pt>
                <c:pt idx="4449">
                  <c:v>0.8624871</c:v>
                </c:pt>
                <c:pt idx="4450">
                  <c:v>0.8624871</c:v>
                </c:pt>
                <c:pt idx="4452">
                  <c:v>0.8624871</c:v>
                </c:pt>
                <c:pt idx="4453">
                  <c:v>0.8624871</c:v>
                </c:pt>
                <c:pt idx="4455">
                  <c:v>0.8805663</c:v>
                </c:pt>
                <c:pt idx="4456">
                  <c:v>0.8805663</c:v>
                </c:pt>
                <c:pt idx="4458">
                  <c:v>0.8805663</c:v>
                </c:pt>
                <c:pt idx="4459">
                  <c:v>0.8805663</c:v>
                </c:pt>
                <c:pt idx="4461">
                  <c:v>0.8986456</c:v>
                </c:pt>
                <c:pt idx="4462">
                  <c:v>0.8986456</c:v>
                </c:pt>
                <c:pt idx="4464">
                  <c:v>0.8986456</c:v>
                </c:pt>
                <c:pt idx="4465">
                  <c:v>0.8986456</c:v>
                </c:pt>
                <c:pt idx="4467">
                  <c:v>0.8986456</c:v>
                </c:pt>
                <c:pt idx="4468">
                  <c:v>0.8986456</c:v>
                </c:pt>
                <c:pt idx="4470">
                  <c:v>0.9167248</c:v>
                </c:pt>
                <c:pt idx="4471">
                  <c:v>0.9167248</c:v>
                </c:pt>
                <c:pt idx="4473">
                  <c:v>0.9167248</c:v>
                </c:pt>
                <c:pt idx="4474">
                  <c:v>0.9167248</c:v>
                </c:pt>
                <c:pt idx="4476">
                  <c:v>0.9167248</c:v>
                </c:pt>
                <c:pt idx="4477">
                  <c:v>0.9167248</c:v>
                </c:pt>
                <c:pt idx="4479">
                  <c:v>0.9167248</c:v>
                </c:pt>
                <c:pt idx="4480">
                  <c:v>0.9167248</c:v>
                </c:pt>
                <c:pt idx="4482">
                  <c:v>0.934804</c:v>
                </c:pt>
                <c:pt idx="4483">
                  <c:v>0.934804</c:v>
                </c:pt>
                <c:pt idx="4485">
                  <c:v>0.934804</c:v>
                </c:pt>
                <c:pt idx="4486">
                  <c:v>0.934804</c:v>
                </c:pt>
                <c:pt idx="4488">
                  <c:v>0.934804</c:v>
                </c:pt>
                <c:pt idx="4489">
                  <c:v>0.934804</c:v>
                </c:pt>
                <c:pt idx="4491">
                  <c:v>0.934804</c:v>
                </c:pt>
                <c:pt idx="4492">
                  <c:v>0.934804</c:v>
                </c:pt>
                <c:pt idx="4494">
                  <c:v>0.934804</c:v>
                </c:pt>
                <c:pt idx="4495">
                  <c:v>0.934804</c:v>
                </c:pt>
                <c:pt idx="4497">
                  <c:v>0.9528833</c:v>
                </c:pt>
                <c:pt idx="4498">
                  <c:v>0.9528833</c:v>
                </c:pt>
                <c:pt idx="4500">
                  <c:v>0.9528833</c:v>
                </c:pt>
                <c:pt idx="4501">
                  <c:v>0.9528833</c:v>
                </c:pt>
                <c:pt idx="4503">
                  <c:v>0.9528833</c:v>
                </c:pt>
                <c:pt idx="4504">
                  <c:v>0.9528833</c:v>
                </c:pt>
                <c:pt idx="4506">
                  <c:v>0.9528833</c:v>
                </c:pt>
                <c:pt idx="4507">
                  <c:v>0.9528833</c:v>
                </c:pt>
                <c:pt idx="4509">
                  <c:v>0.9528833</c:v>
                </c:pt>
                <c:pt idx="4510">
                  <c:v>0.9528833</c:v>
                </c:pt>
                <c:pt idx="4512">
                  <c:v>0.9528833</c:v>
                </c:pt>
                <c:pt idx="4513">
                  <c:v>0.9528833</c:v>
                </c:pt>
                <c:pt idx="4515">
                  <c:v>0.9528833</c:v>
                </c:pt>
                <c:pt idx="4516">
                  <c:v>0.9528833</c:v>
                </c:pt>
                <c:pt idx="4518">
                  <c:v>0.9528833</c:v>
                </c:pt>
                <c:pt idx="4519">
                  <c:v>0.9528833</c:v>
                </c:pt>
                <c:pt idx="4521">
                  <c:v>0.9709625</c:v>
                </c:pt>
                <c:pt idx="4522">
                  <c:v>0.9709625</c:v>
                </c:pt>
                <c:pt idx="4524">
                  <c:v>0.9709625</c:v>
                </c:pt>
                <c:pt idx="4525">
                  <c:v>0.9709625</c:v>
                </c:pt>
                <c:pt idx="4527">
                  <c:v>0.9709625</c:v>
                </c:pt>
                <c:pt idx="4528">
                  <c:v>0.9709625</c:v>
                </c:pt>
                <c:pt idx="4530">
                  <c:v>0.9709625</c:v>
                </c:pt>
                <c:pt idx="4531">
                  <c:v>0.9709625</c:v>
                </c:pt>
                <c:pt idx="4533">
                  <c:v>0.9709625</c:v>
                </c:pt>
                <c:pt idx="4534">
                  <c:v>0.9709625</c:v>
                </c:pt>
                <c:pt idx="4536">
                  <c:v>0.9709625</c:v>
                </c:pt>
                <c:pt idx="4537">
                  <c:v>0.9709625</c:v>
                </c:pt>
                <c:pt idx="4539">
                  <c:v>0.9890418</c:v>
                </c:pt>
                <c:pt idx="4540">
                  <c:v>0.9890418</c:v>
                </c:pt>
                <c:pt idx="4542">
                  <c:v>0.9890418</c:v>
                </c:pt>
                <c:pt idx="4543">
                  <c:v>0.9890418</c:v>
                </c:pt>
                <c:pt idx="4545">
                  <c:v>0.9890418</c:v>
                </c:pt>
                <c:pt idx="4546">
                  <c:v>0.9890418</c:v>
                </c:pt>
                <c:pt idx="4548">
                  <c:v>0.9890418</c:v>
                </c:pt>
                <c:pt idx="4549">
                  <c:v>0.9890418</c:v>
                </c:pt>
                <c:pt idx="4551">
                  <c:v>0.9890418</c:v>
                </c:pt>
                <c:pt idx="4552">
                  <c:v>0.9890418</c:v>
                </c:pt>
                <c:pt idx="4554">
                  <c:v>1.007121</c:v>
                </c:pt>
                <c:pt idx="4555">
                  <c:v>1.007121</c:v>
                </c:pt>
                <c:pt idx="4557">
                  <c:v>1.007121</c:v>
                </c:pt>
                <c:pt idx="4558">
                  <c:v>1.007121</c:v>
                </c:pt>
                <c:pt idx="4560">
                  <c:v>1.007121</c:v>
                </c:pt>
                <c:pt idx="4561">
                  <c:v>1.007121</c:v>
                </c:pt>
                <c:pt idx="4563">
                  <c:v>1.007121</c:v>
                </c:pt>
                <c:pt idx="4564">
                  <c:v>1.007121</c:v>
                </c:pt>
                <c:pt idx="4566">
                  <c:v>1.007121</c:v>
                </c:pt>
                <c:pt idx="4567">
                  <c:v>1.007121</c:v>
                </c:pt>
                <c:pt idx="4569">
                  <c:v>1.0252002</c:v>
                </c:pt>
                <c:pt idx="4570">
                  <c:v>1.0252002</c:v>
                </c:pt>
                <c:pt idx="4572">
                  <c:v>1.0252002</c:v>
                </c:pt>
                <c:pt idx="4573">
                  <c:v>1.0252002</c:v>
                </c:pt>
                <c:pt idx="4575">
                  <c:v>1.0432795</c:v>
                </c:pt>
                <c:pt idx="4576">
                  <c:v>1.0432795</c:v>
                </c:pt>
                <c:pt idx="4578">
                  <c:v>1.0432795</c:v>
                </c:pt>
                <c:pt idx="4579">
                  <c:v>1.0432795</c:v>
                </c:pt>
                <c:pt idx="4581">
                  <c:v>1.0613587</c:v>
                </c:pt>
                <c:pt idx="4582">
                  <c:v>1.0613587</c:v>
                </c:pt>
                <c:pt idx="4584">
                  <c:v>1.0613587</c:v>
                </c:pt>
                <c:pt idx="4585">
                  <c:v>1.0613587</c:v>
                </c:pt>
                <c:pt idx="4587">
                  <c:v>1.079438</c:v>
                </c:pt>
                <c:pt idx="4588">
                  <c:v>1.079438</c:v>
                </c:pt>
                <c:pt idx="4590">
                  <c:v>1.079438</c:v>
                </c:pt>
                <c:pt idx="4591">
                  <c:v>1.079438</c:v>
                </c:pt>
                <c:pt idx="4593">
                  <c:v>1.079438</c:v>
                </c:pt>
                <c:pt idx="4594">
                  <c:v>1.079438</c:v>
                </c:pt>
                <c:pt idx="4596">
                  <c:v>1.0975172</c:v>
                </c:pt>
                <c:pt idx="4597">
                  <c:v>1.0975172</c:v>
                </c:pt>
                <c:pt idx="4599">
                  <c:v>1.0975172</c:v>
                </c:pt>
                <c:pt idx="4600">
                  <c:v>1.0975172</c:v>
                </c:pt>
                <c:pt idx="4602">
                  <c:v>1.0975172</c:v>
                </c:pt>
                <c:pt idx="4603">
                  <c:v>1.0975172</c:v>
                </c:pt>
                <c:pt idx="4605">
                  <c:v>1.1155964</c:v>
                </c:pt>
                <c:pt idx="4606">
                  <c:v>1.1155964</c:v>
                </c:pt>
                <c:pt idx="4608">
                  <c:v>1.1155964</c:v>
                </c:pt>
                <c:pt idx="4609">
                  <c:v>1.1155964</c:v>
                </c:pt>
                <c:pt idx="4611">
                  <c:v>1.1336757</c:v>
                </c:pt>
                <c:pt idx="4612">
                  <c:v>1.1336757</c:v>
                </c:pt>
                <c:pt idx="4614">
                  <c:v>1.1517549</c:v>
                </c:pt>
                <c:pt idx="4615">
                  <c:v>1.1517549</c:v>
                </c:pt>
                <c:pt idx="4617">
                  <c:v>1.1517549</c:v>
                </c:pt>
                <c:pt idx="4618">
                  <c:v>1.1517549</c:v>
                </c:pt>
                <c:pt idx="4620">
                  <c:v>1.1517549</c:v>
                </c:pt>
                <c:pt idx="4621">
                  <c:v>1.1517549</c:v>
                </c:pt>
                <c:pt idx="4623">
                  <c:v>1.1517549</c:v>
                </c:pt>
                <c:pt idx="4624">
                  <c:v>1.1517549</c:v>
                </c:pt>
                <c:pt idx="4626">
                  <c:v>1.1698342</c:v>
                </c:pt>
                <c:pt idx="4627">
                  <c:v>1.1698342</c:v>
                </c:pt>
                <c:pt idx="4629">
                  <c:v>1.1698342</c:v>
                </c:pt>
                <c:pt idx="4630">
                  <c:v>1.1698342</c:v>
                </c:pt>
                <c:pt idx="4632">
                  <c:v>1.1698342</c:v>
                </c:pt>
                <c:pt idx="4633">
                  <c:v>1.1698342</c:v>
                </c:pt>
                <c:pt idx="4635">
                  <c:v>1.1698342</c:v>
                </c:pt>
                <c:pt idx="4636">
                  <c:v>1.1698342</c:v>
                </c:pt>
                <c:pt idx="4638">
                  <c:v>1.1698342</c:v>
                </c:pt>
                <c:pt idx="4639">
                  <c:v>1.1698342</c:v>
                </c:pt>
                <c:pt idx="4641">
                  <c:v>1.1698342</c:v>
                </c:pt>
                <c:pt idx="4642">
                  <c:v>1.1698342</c:v>
                </c:pt>
                <c:pt idx="4644">
                  <c:v>1.1879134</c:v>
                </c:pt>
                <c:pt idx="4645">
                  <c:v>1.1879134</c:v>
                </c:pt>
                <c:pt idx="4647">
                  <c:v>1.1879134</c:v>
                </c:pt>
                <c:pt idx="4648">
                  <c:v>1.1879134</c:v>
                </c:pt>
                <c:pt idx="4650">
                  <c:v>1.1879134</c:v>
                </c:pt>
                <c:pt idx="4651">
                  <c:v>1.1879134</c:v>
                </c:pt>
                <c:pt idx="4653">
                  <c:v>1.1879134</c:v>
                </c:pt>
                <c:pt idx="4654">
                  <c:v>1.1879134</c:v>
                </c:pt>
                <c:pt idx="4656">
                  <c:v>1.1879134</c:v>
                </c:pt>
                <c:pt idx="4657">
                  <c:v>1.1879134</c:v>
                </c:pt>
                <c:pt idx="4659">
                  <c:v>1.1879134</c:v>
                </c:pt>
                <c:pt idx="4660">
                  <c:v>1.1879134</c:v>
                </c:pt>
                <c:pt idx="4662">
                  <c:v>1.1879134</c:v>
                </c:pt>
                <c:pt idx="4663">
                  <c:v>1.1879134</c:v>
                </c:pt>
                <c:pt idx="4665">
                  <c:v>1.2059926</c:v>
                </c:pt>
                <c:pt idx="4666">
                  <c:v>1.2059926</c:v>
                </c:pt>
                <c:pt idx="4668">
                  <c:v>1.2059926</c:v>
                </c:pt>
                <c:pt idx="4669">
                  <c:v>1.2059926</c:v>
                </c:pt>
                <c:pt idx="4671">
                  <c:v>1.2059926</c:v>
                </c:pt>
                <c:pt idx="4672">
                  <c:v>1.2059926</c:v>
                </c:pt>
                <c:pt idx="4674">
                  <c:v>1.2059926</c:v>
                </c:pt>
                <c:pt idx="4675">
                  <c:v>1.2059926</c:v>
                </c:pt>
                <c:pt idx="4677">
                  <c:v>1.2240719</c:v>
                </c:pt>
                <c:pt idx="4678">
                  <c:v>1.2240719</c:v>
                </c:pt>
                <c:pt idx="4680">
                  <c:v>1.2240719</c:v>
                </c:pt>
                <c:pt idx="4681">
                  <c:v>1.2240719</c:v>
                </c:pt>
                <c:pt idx="4683">
                  <c:v>1.2240719</c:v>
                </c:pt>
                <c:pt idx="4684">
                  <c:v>1.2240719</c:v>
                </c:pt>
                <c:pt idx="4686">
                  <c:v>1.2240719</c:v>
                </c:pt>
                <c:pt idx="4687">
                  <c:v>1.2240719</c:v>
                </c:pt>
                <c:pt idx="4689">
                  <c:v>1.2240719</c:v>
                </c:pt>
                <c:pt idx="4690">
                  <c:v>1.2240719</c:v>
                </c:pt>
                <c:pt idx="4692">
                  <c:v>1.2240719</c:v>
                </c:pt>
                <c:pt idx="4693">
                  <c:v>1.2240719</c:v>
                </c:pt>
                <c:pt idx="4695">
                  <c:v>1.2421511</c:v>
                </c:pt>
                <c:pt idx="4696">
                  <c:v>1.2421511</c:v>
                </c:pt>
                <c:pt idx="4698">
                  <c:v>1.2421511</c:v>
                </c:pt>
                <c:pt idx="4699">
                  <c:v>1.2421511</c:v>
                </c:pt>
                <c:pt idx="4701">
                  <c:v>1.2421511</c:v>
                </c:pt>
                <c:pt idx="4702">
                  <c:v>1.2421511</c:v>
                </c:pt>
                <c:pt idx="4704">
                  <c:v>1.2421511</c:v>
                </c:pt>
                <c:pt idx="4705">
                  <c:v>1.2421511</c:v>
                </c:pt>
                <c:pt idx="4707">
                  <c:v>1.2421511</c:v>
                </c:pt>
                <c:pt idx="4708">
                  <c:v>1.2421511</c:v>
                </c:pt>
                <c:pt idx="4710">
                  <c:v>1.2602304</c:v>
                </c:pt>
                <c:pt idx="4711">
                  <c:v>1.2602304</c:v>
                </c:pt>
                <c:pt idx="4713">
                  <c:v>1.2602304</c:v>
                </c:pt>
                <c:pt idx="4714">
                  <c:v>1.2602304</c:v>
                </c:pt>
                <c:pt idx="4716">
                  <c:v>1.2602304</c:v>
                </c:pt>
                <c:pt idx="4717">
                  <c:v>1.2602304</c:v>
                </c:pt>
                <c:pt idx="4719">
                  <c:v>1.2783096</c:v>
                </c:pt>
                <c:pt idx="4720">
                  <c:v>1.2783096</c:v>
                </c:pt>
                <c:pt idx="4722">
                  <c:v>-0.0414749</c:v>
                </c:pt>
                <c:pt idx="4723">
                  <c:v>-0.0414749</c:v>
                </c:pt>
                <c:pt idx="4725">
                  <c:v>0.3381891</c:v>
                </c:pt>
                <c:pt idx="4726">
                  <c:v>0.3381891</c:v>
                </c:pt>
                <c:pt idx="4728">
                  <c:v>0.3562683</c:v>
                </c:pt>
                <c:pt idx="4729">
                  <c:v>0.3562683</c:v>
                </c:pt>
                <c:pt idx="4731">
                  <c:v>0.3743476</c:v>
                </c:pt>
                <c:pt idx="4732">
                  <c:v>0.3743476</c:v>
                </c:pt>
                <c:pt idx="4734">
                  <c:v>0.3924268</c:v>
                </c:pt>
                <c:pt idx="4735">
                  <c:v>0.3924268</c:v>
                </c:pt>
                <c:pt idx="4737">
                  <c:v>0.4105061</c:v>
                </c:pt>
                <c:pt idx="4738">
                  <c:v>0.4105061</c:v>
                </c:pt>
                <c:pt idx="4740">
                  <c:v>0.4285853</c:v>
                </c:pt>
                <c:pt idx="4741">
                  <c:v>0.4285853</c:v>
                </c:pt>
                <c:pt idx="4743">
                  <c:v>0.4466646</c:v>
                </c:pt>
                <c:pt idx="4744">
                  <c:v>0.4466646</c:v>
                </c:pt>
                <c:pt idx="4746">
                  <c:v>0.4647438</c:v>
                </c:pt>
                <c:pt idx="4747">
                  <c:v>0.4647438</c:v>
                </c:pt>
                <c:pt idx="4749">
                  <c:v>0.482823</c:v>
                </c:pt>
                <c:pt idx="4750">
                  <c:v>0.482823</c:v>
                </c:pt>
                <c:pt idx="4752">
                  <c:v>0.5009023</c:v>
                </c:pt>
                <c:pt idx="4753">
                  <c:v>0.5009023</c:v>
                </c:pt>
                <c:pt idx="4755">
                  <c:v>0.5189815</c:v>
                </c:pt>
                <c:pt idx="4756">
                  <c:v>0.5189815</c:v>
                </c:pt>
                <c:pt idx="4758">
                  <c:v>0.5370608</c:v>
                </c:pt>
                <c:pt idx="4759">
                  <c:v>0.5370608</c:v>
                </c:pt>
                <c:pt idx="4761">
                  <c:v>0.55514</c:v>
                </c:pt>
                <c:pt idx="4762">
                  <c:v>0.55514</c:v>
                </c:pt>
                <c:pt idx="4764">
                  <c:v>0.5732192</c:v>
                </c:pt>
                <c:pt idx="4765">
                  <c:v>0.5732192</c:v>
                </c:pt>
                <c:pt idx="4767">
                  <c:v>0.5912984999999999</c:v>
                </c:pt>
                <c:pt idx="4768">
                  <c:v>0.5912984999999999</c:v>
                </c:pt>
                <c:pt idx="4770">
                  <c:v>0.6093777</c:v>
                </c:pt>
                <c:pt idx="4771">
                  <c:v>0.6093777</c:v>
                </c:pt>
                <c:pt idx="4773">
                  <c:v>0.627457</c:v>
                </c:pt>
                <c:pt idx="4774">
                  <c:v>0.627457</c:v>
                </c:pt>
                <c:pt idx="4776">
                  <c:v>-0.1680296</c:v>
                </c:pt>
                <c:pt idx="4777">
                  <c:v>-0.1680296</c:v>
                </c:pt>
                <c:pt idx="4779">
                  <c:v>-0.1499504</c:v>
                </c:pt>
                <c:pt idx="4780">
                  <c:v>-0.1499504</c:v>
                </c:pt>
                <c:pt idx="4782">
                  <c:v>0.1935552</c:v>
                </c:pt>
                <c:pt idx="4783">
                  <c:v>0.1935552</c:v>
                </c:pt>
                <c:pt idx="4785">
                  <c:v>0.1935552</c:v>
                </c:pt>
                <c:pt idx="4786">
                  <c:v>0.1935552</c:v>
                </c:pt>
                <c:pt idx="4788">
                  <c:v>0.1935552</c:v>
                </c:pt>
                <c:pt idx="4789">
                  <c:v>0.1935552</c:v>
                </c:pt>
                <c:pt idx="4791">
                  <c:v>0.2116344</c:v>
                </c:pt>
                <c:pt idx="4792">
                  <c:v>0.2116344</c:v>
                </c:pt>
                <c:pt idx="4794">
                  <c:v>0.2116344</c:v>
                </c:pt>
                <c:pt idx="4795">
                  <c:v>0.2116344</c:v>
                </c:pt>
                <c:pt idx="4797">
                  <c:v>0.2297137</c:v>
                </c:pt>
                <c:pt idx="4798">
                  <c:v>0.2297137</c:v>
                </c:pt>
                <c:pt idx="4800">
                  <c:v>0.2297137</c:v>
                </c:pt>
                <c:pt idx="4801">
                  <c:v>0.2297137</c:v>
                </c:pt>
                <c:pt idx="4803">
                  <c:v>0.2477929</c:v>
                </c:pt>
                <c:pt idx="4804">
                  <c:v>0.2477929</c:v>
                </c:pt>
                <c:pt idx="4806">
                  <c:v>0.2658721</c:v>
                </c:pt>
                <c:pt idx="4807">
                  <c:v>0.2658721</c:v>
                </c:pt>
                <c:pt idx="4809">
                  <c:v>0.2839514</c:v>
                </c:pt>
                <c:pt idx="4810">
                  <c:v>0.2839514</c:v>
                </c:pt>
                <c:pt idx="4812">
                  <c:v>0.3020306</c:v>
                </c:pt>
                <c:pt idx="4813">
                  <c:v>0.3020306</c:v>
                </c:pt>
                <c:pt idx="4815">
                  <c:v>0.3201099</c:v>
                </c:pt>
                <c:pt idx="4816">
                  <c:v>0.3201099</c:v>
                </c:pt>
                <c:pt idx="4818">
                  <c:v>0.3381891</c:v>
                </c:pt>
                <c:pt idx="4819">
                  <c:v>0.3381891</c:v>
                </c:pt>
                <c:pt idx="4821">
                  <c:v>0.3562683</c:v>
                </c:pt>
                <c:pt idx="4822">
                  <c:v>0.3562683</c:v>
                </c:pt>
                <c:pt idx="4824">
                  <c:v>0.3743476</c:v>
                </c:pt>
                <c:pt idx="4825">
                  <c:v>0.3743476</c:v>
                </c:pt>
                <c:pt idx="4827">
                  <c:v>0.3924268</c:v>
                </c:pt>
                <c:pt idx="4828">
                  <c:v>0.3924268</c:v>
                </c:pt>
                <c:pt idx="4830">
                  <c:v>0.4105061</c:v>
                </c:pt>
                <c:pt idx="4831">
                  <c:v>0.4105061</c:v>
                </c:pt>
                <c:pt idx="4833">
                  <c:v>0.4285853</c:v>
                </c:pt>
                <c:pt idx="4834">
                  <c:v>0.4285853</c:v>
                </c:pt>
                <c:pt idx="4836">
                  <c:v>0.8805663</c:v>
                </c:pt>
                <c:pt idx="4837">
                  <c:v>0.8805663</c:v>
                </c:pt>
                <c:pt idx="4839">
                  <c:v>0.9167248</c:v>
                </c:pt>
                <c:pt idx="4840">
                  <c:v>0.9167248</c:v>
                </c:pt>
                <c:pt idx="4842">
                  <c:v>0.9167248</c:v>
                </c:pt>
                <c:pt idx="4843">
                  <c:v>0.9167248</c:v>
                </c:pt>
                <c:pt idx="4845">
                  <c:v>0.1573967</c:v>
                </c:pt>
                <c:pt idx="4846">
                  <c:v>0.1573967</c:v>
                </c:pt>
                <c:pt idx="4848">
                  <c:v>0.1754759</c:v>
                </c:pt>
                <c:pt idx="4849">
                  <c:v>0.1754759</c:v>
                </c:pt>
                <c:pt idx="4851">
                  <c:v>0.1935552</c:v>
                </c:pt>
                <c:pt idx="4852">
                  <c:v>0.1935552</c:v>
                </c:pt>
                <c:pt idx="4854">
                  <c:v>0.2658721</c:v>
                </c:pt>
                <c:pt idx="4855">
                  <c:v>0.2658721</c:v>
                </c:pt>
                <c:pt idx="4857">
                  <c:v>0.2839514</c:v>
                </c:pt>
                <c:pt idx="4858">
                  <c:v>0.2839514</c:v>
                </c:pt>
                <c:pt idx="4860">
                  <c:v>0.3020306</c:v>
                </c:pt>
                <c:pt idx="4861">
                  <c:v>0.3020306</c:v>
                </c:pt>
                <c:pt idx="4863">
                  <c:v>0.3201099</c:v>
                </c:pt>
                <c:pt idx="4864">
                  <c:v>0.3201099</c:v>
                </c:pt>
                <c:pt idx="4866">
                  <c:v>-0.0233957</c:v>
                </c:pt>
                <c:pt idx="4867">
                  <c:v>-0.0233957</c:v>
                </c:pt>
                <c:pt idx="4869">
                  <c:v>-0.0053165</c:v>
                </c:pt>
                <c:pt idx="4870">
                  <c:v>-0.0053165</c:v>
                </c:pt>
                <c:pt idx="4872">
                  <c:v>0.0127628</c:v>
                </c:pt>
                <c:pt idx="4873">
                  <c:v>0.0127628</c:v>
                </c:pt>
                <c:pt idx="4875">
                  <c:v>0.030842</c:v>
                </c:pt>
                <c:pt idx="4876">
                  <c:v>0.030842</c:v>
                </c:pt>
                <c:pt idx="4878">
                  <c:v>0.0489213</c:v>
                </c:pt>
                <c:pt idx="4879">
                  <c:v>0.0489213</c:v>
                </c:pt>
                <c:pt idx="4881">
                  <c:v>0.0670005</c:v>
                </c:pt>
                <c:pt idx="4882">
                  <c:v>0.0670005</c:v>
                </c:pt>
                <c:pt idx="4884">
                  <c:v>0.08507969999999999</c:v>
                </c:pt>
                <c:pt idx="4885">
                  <c:v>0.08507969999999999</c:v>
                </c:pt>
                <c:pt idx="4887">
                  <c:v>0.103159</c:v>
                </c:pt>
                <c:pt idx="4888">
                  <c:v>0.103159</c:v>
                </c:pt>
                <c:pt idx="4890">
                  <c:v>0.1212382</c:v>
                </c:pt>
                <c:pt idx="4891">
                  <c:v>0.1212382</c:v>
                </c:pt>
                <c:pt idx="4893">
                  <c:v>0.1393175</c:v>
                </c:pt>
                <c:pt idx="4894">
                  <c:v>0.1393175</c:v>
                </c:pt>
                <c:pt idx="4896">
                  <c:v>0.1573967</c:v>
                </c:pt>
                <c:pt idx="4897">
                  <c:v>0.1573967</c:v>
                </c:pt>
                <c:pt idx="4899">
                  <c:v>0.1754759</c:v>
                </c:pt>
                <c:pt idx="4900">
                  <c:v>0.1754759</c:v>
                </c:pt>
                <c:pt idx="4902">
                  <c:v>0.1935552</c:v>
                </c:pt>
                <c:pt idx="4903">
                  <c:v>0.1935552</c:v>
                </c:pt>
                <c:pt idx="4905">
                  <c:v>0.2116344</c:v>
                </c:pt>
                <c:pt idx="4906">
                  <c:v>0.2116344</c:v>
                </c:pt>
                <c:pt idx="4908">
                  <c:v>0.2297137</c:v>
                </c:pt>
                <c:pt idx="4909">
                  <c:v>0.2297137</c:v>
                </c:pt>
                <c:pt idx="4911">
                  <c:v>0.0489213</c:v>
                </c:pt>
                <c:pt idx="4912">
                  <c:v>0.0489213</c:v>
                </c:pt>
                <c:pt idx="4914">
                  <c:v>0.0670005</c:v>
                </c:pt>
                <c:pt idx="4915">
                  <c:v>0.0670005</c:v>
                </c:pt>
                <c:pt idx="4917">
                  <c:v>0.08507969999999999</c:v>
                </c:pt>
                <c:pt idx="4918">
                  <c:v>0.08507969999999999</c:v>
                </c:pt>
                <c:pt idx="4920">
                  <c:v>0.103159</c:v>
                </c:pt>
                <c:pt idx="4921">
                  <c:v>0.103159</c:v>
                </c:pt>
                <c:pt idx="4923">
                  <c:v>0.1212382</c:v>
                </c:pt>
                <c:pt idx="4924">
                  <c:v>0.1212382</c:v>
                </c:pt>
                <c:pt idx="4926">
                  <c:v>0.08507969999999999</c:v>
                </c:pt>
                <c:pt idx="4927">
                  <c:v>0.08507969999999999</c:v>
                </c:pt>
                <c:pt idx="4929">
                  <c:v>0.103159</c:v>
                </c:pt>
                <c:pt idx="4930">
                  <c:v>0.103159</c:v>
                </c:pt>
                <c:pt idx="4932">
                  <c:v>0.1212382</c:v>
                </c:pt>
                <c:pt idx="4933">
                  <c:v>0.1212382</c:v>
                </c:pt>
                <c:pt idx="4935">
                  <c:v>0.1393175</c:v>
                </c:pt>
                <c:pt idx="4936">
                  <c:v>0.1393175</c:v>
                </c:pt>
                <c:pt idx="4938">
                  <c:v>0.1573967</c:v>
                </c:pt>
                <c:pt idx="4939">
                  <c:v>0.1573967</c:v>
                </c:pt>
                <c:pt idx="4941">
                  <c:v>0.1754759</c:v>
                </c:pt>
                <c:pt idx="4942">
                  <c:v>0.1754759</c:v>
                </c:pt>
                <c:pt idx="4944">
                  <c:v>0.1935552</c:v>
                </c:pt>
                <c:pt idx="4945">
                  <c:v>0.1935552</c:v>
                </c:pt>
                <c:pt idx="4947">
                  <c:v>0.1935552</c:v>
                </c:pt>
                <c:pt idx="4948">
                  <c:v>0.1935552</c:v>
                </c:pt>
                <c:pt idx="4950">
                  <c:v>0.1935552</c:v>
                </c:pt>
                <c:pt idx="4951">
                  <c:v>0.1935552</c:v>
                </c:pt>
                <c:pt idx="4953">
                  <c:v>0.2116344</c:v>
                </c:pt>
                <c:pt idx="4954">
                  <c:v>0.2116344</c:v>
                </c:pt>
                <c:pt idx="4956">
                  <c:v>0.2297137</c:v>
                </c:pt>
                <c:pt idx="4957">
                  <c:v>0.2297137</c:v>
                </c:pt>
                <c:pt idx="4959">
                  <c:v>0.2658721</c:v>
                </c:pt>
                <c:pt idx="4960">
                  <c:v>0.2658721</c:v>
                </c:pt>
                <c:pt idx="4962">
                  <c:v>0.2839514</c:v>
                </c:pt>
                <c:pt idx="4963">
                  <c:v>0.2839514</c:v>
                </c:pt>
                <c:pt idx="4965">
                  <c:v>0.6455362</c:v>
                </c:pt>
                <c:pt idx="4966">
                  <c:v>0.6455362</c:v>
                </c:pt>
                <c:pt idx="4968">
                  <c:v>0.6636154</c:v>
                </c:pt>
                <c:pt idx="4969">
                  <c:v>0.6636154</c:v>
                </c:pt>
                <c:pt idx="4971">
                  <c:v>0.6816947</c:v>
                </c:pt>
                <c:pt idx="4972">
                  <c:v>0.6816947</c:v>
                </c:pt>
                <c:pt idx="4974">
                  <c:v>0.6997738999999999</c:v>
                </c:pt>
                <c:pt idx="4975">
                  <c:v>0.6997738999999999</c:v>
                </c:pt>
                <c:pt idx="4977">
                  <c:v>0.7178532</c:v>
                </c:pt>
                <c:pt idx="4978">
                  <c:v>0.7178532</c:v>
                </c:pt>
                <c:pt idx="4980">
                  <c:v>0.7178532</c:v>
                </c:pt>
                <c:pt idx="4981">
                  <c:v>0.7178532</c:v>
                </c:pt>
                <c:pt idx="4983">
                  <c:v>-0.5296144</c:v>
                </c:pt>
                <c:pt idx="4984">
                  <c:v>-0.5296144</c:v>
                </c:pt>
                <c:pt idx="4986">
                  <c:v>-0.5115352</c:v>
                </c:pt>
                <c:pt idx="4987">
                  <c:v>-0.5115352</c:v>
                </c:pt>
                <c:pt idx="4989">
                  <c:v>0.1573967</c:v>
                </c:pt>
                <c:pt idx="4990">
                  <c:v>0.1573967</c:v>
                </c:pt>
                <c:pt idx="4992">
                  <c:v>0.1754759</c:v>
                </c:pt>
                <c:pt idx="4993">
                  <c:v>0.1754759</c:v>
                </c:pt>
                <c:pt idx="4995">
                  <c:v>0.1935552</c:v>
                </c:pt>
                <c:pt idx="4996">
                  <c:v>0.1935552</c:v>
                </c:pt>
                <c:pt idx="4998">
                  <c:v>0.2116344</c:v>
                </c:pt>
                <c:pt idx="4999">
                  <c:v>0.2116344</c:v>
                </c:pt>
                <c:pt idx="5001">
                  <c:v>0.2297137</c:v>
                </c:pt>
                <c:pt idx="5002">
                  <c:v>0.2297137</c:v>
                </c:pt>
                <c:pt idx="5004">
                  <c:v>0.2477929</c:v>
                </c:pt>
                <c:pt idx="5005">
                  <c:v>0.2477929</c:v>
                </c:pt>
                <c:pt idx="5007">
                  <c:v>0.2658721</c:v>
                </c:pt>
                <c:pt idx="5008">
                  <c:v>0.2658721</c:v>
                </c:pt>
                <c:pt idx="5010">
                  <c:v>0.2839514</c:v>
                </c:pt>
                <c:pt idx="5011">
                  <c:v>0.2839514</c:v>
                </c:pt>
                <c:pt idx="5013">
                  <c:v>0.3020306</c:v>
                </c:pt>
                <c:pt idx="5014">
                  <c:v>0.3020306</c:v>
                </c:pt>
                <c:pt idx="5016">
                  <c:v>0.3201099</c:v>
                </c:pt>
                <c:pt idx="5017">
                  <c:v>0.3201099</c:v>
                </c:pt>
                <c:pt idx="5019">
                  <c:v>0.3381891</c:v>
                </c:pt>
                <c:pt idx="5020">
                  <c:v>0.3381891</c:v>
                </c:pt>
                <c:pt idx="5022">
                  <c:v>0.3562683</c:v>
                </c:pt>
                <c:pt idx="5023">
                  <c:v>0.3562683</c:v>
                </c:pt>
                <c:pt idx="5025">
                  <c:v>0.3743476</c:v>
                </c:pt>
                <c:pt idx="5026">
                  <c:v>0.3743476</c:v>
                </c:pt>
                <c:pt idx="5028">
                  <c:v>0.3924268</c:v>
                </c:pt>
                <c:pt idx="5029">
                  <c:v>0.3924268</c:v>
                </c:pt>
                <c:pt idx="5031">
                  <c:v>0.4105061</c:v>
                </c:pt>
                <c:pt idx="5032">
                  <c:v>0.4105061</c:v>
                </c:pt>
                <c:pt idx="5034">
                  <c:v>0.4285853</c:v>
                </c:pt>
                <c:pt idx="5035">
                  <c:v>0.4285853</c:v>
                </c:pt>
                <c:pt idx="5037">
                  <c:v>0.4466646</c:v>
                </c:pt>
                <c:pt idx="5038">
                  <c:v>0.4466646</c:v>
                </c:pt>
                <c:pt idx="5040">
                  <c:v>0.4647438</c:v>
                </c:pt>
                <c:pt idx="5041">
                  <c:v>0.4647438</c:v>
                </c:pt>
                <c:pt idx="5043">
                  <c:v>-0.9273577</c:v>
                </c:pt>
                <c:pt idx="5044">
                  <c:v>-0.9273577</c:v>
                </c:pt>
                <c:pt idx="5046">
                  <c:v>0.1393175</c:v>
                </c:pt>
                <c:pt idx="5047">
                  <c:v>0.1393175</c:v>
                </c:pt>
                <c:pt idx="5049">
                  <c:v>0.1573967</c:v>
                </c:pt>
                <c:pt idx="5050">
                  <c:v>0.1573967</c:v>
                </c:pt>
                <c:pt idx="5052">
                  <c:v>0.1754759</c:v>
                </c:pt>
                <c:pt idx="5053">
                  <c:v>0.1754759</c:v>
                </c:pt>
                <c:pt idx="5055">
                  <c:v>0.1935552</c:v>
                </c:pt>
                <c:pt idx="5056">
                  <c:v>0.1935552</c:v>
                </c:pt>
                <c:pt idx="5058">
                  <c:v>0.2116344</c:v>
                </c:pt>
                <c:pt idx="5059">
                  <c:v>0.2116344</c:v>
                </c:pt>
                <c:pt idx="5061">
                  <c:v>0.7359324</c:v>
                </c:pt>
                <c:pt idx="5062">
                  <c:v>0.7359324</c:v>
                </c:pt>
                <c:pt idx="5064">
                  <c:v>0.7359324</c:v>
                </c:pt>
                <c:pt idx="5065">
                  <c:v>0.7359324</c:v>
                </c:pt>
                <c:pt idx="5067">
                  <c:v>0.7540116</c:v>
                </c:pt>
                <c:pt idx="5068">
                  <c:v>0.7540116</c:v>
                </c:pt>
                <c:pt idx="5070">
                  <c:v>0.7720909</c:v>
                </c:pt>
                <c:pt idx="5071">
                  <c:v>0.7720909</c:v>
                </c:pt>
                <c:pt idx="5073">
                  <c:v>0.7901701</c:v>
                </c:pt>
                <c:pt idx="5074">
                  <c:v>0.7901701</c:v>
                </c:pt>
                <c:pt idx="5076">
                  <c:v>-0.1861089</c:v>
                </c:pt>
                <c:pt idx="5077">
                  <c:v>-0.1861089</c:v>
                </c:pt>
                <c:pt idx="5079">
                  <c:v>0.6997738999999999</c:v>
                </c:pt>
                <c:pt idx="5080">
                  <c:v>0.6997738999999999</c:v>
                </c:pt>
                <c:pt idx="5082">
                  <c:v>0.7178532</c:v>
                </c:pt>
                <c:pt idx="5083">
                  <c:v>0.7178532</c:v>
                </c:pt>
                <c:pt idx="5085">
                  <c:v>0.7359324</c:v>
                </c:pt>
                <c:pt idx="5086">
                  <c:v>0.7359324</c:v>
                </c:pt>
                <c:pt idx="5088">
                  <c:v>0.7359324</c:v>
                </c:pt>
                <c:pt idx="5089">
                  <c:v>0.7359324</c:v>
                </c:pt>
                <c:pt idx="5091">
                  <c:v>0.7540116</c:v>
                </c:pt>
                <c:pt idx="5092">
                  <c:v>0.7540116</c:v>
                </c:pt>
                <c:pt idx="5094">
                  <c:v>0.7720909</c:v>
                </c:pt>
                <c:pt idx="5095">
                  <c:v>0.7720909</c:v>
                </c:pt>
                <c:pt idx="5097">
                  <c:v>0.7901701</c:v>
                </c:pt>
                <c:pt idx="5098">
                  <c:v>0.7901701</c:v>
                </c:pt>
                <c:pt idx="5100">
                  <c:v>0.8082494</c:v>
                </c:pt>
                <c:pt idx="5101">
                  <c:v>0.8082494</c:v>
                </c:pt>
                <c:pt idx="5103">
                  <c:v>0.8082494</c:v>
                </c:pt>
                <c:pt idx="5104">
                  <c:v>0.8082494</c:v>
                </c:pt>
                <c:pt idx="5106">
                  <c:v>0.8082494</c:v>
                </c:pt>
                <c:pt idx="5107">
                  <c:v>0.8082494</c:v>
                </c:pt>
                <c:pt idx="5109">
                  <c:v>0.6093777</c:v>
                </c:pt>
                <c:pt idx="5110">
                  <c:v>0.6093777</c:v>
                </c:pt>
                <c:pt idx="5112">
                  <c:v>0.627457</c:v>
                </c:pt>
                <c:pt idx="5113">
                  <c:v>0.627457</c:v>
                </c:pt>
                <c:pt idx="5115">
                  <c:v>0.6455362</c:v>
                </c:pt>
                <c:pt idx="5116">
                  <c:v>0.6455362</c:v>
                </c:pt>
                <c:pt idx="5118">
                  <c:v>0.6636154</c:v>
                </c:pt>
                <c:pt idx="5119">
                  <c:v>0.6636154</c:v>
                </c:pt>
                <c:pt idx="5121">
                  <c:v>0.6816947</c:v>
                </c:pt>
                <c:pt idx="5122">
                  <c:v>0.6816947</c:v>
                </c:pt>
                <c:pt idx="5124">
                  <c:v>0.6997738999999999</c:v>
                </c:pt>
                <c:pt idx="5125">
                  <c:v>0.6997738999999999</c:v>
                </c:pt>
                <c:pt idx="5127">
                  <c:v>0.7178532</c:v>
                </c:pt>
                <c:pt idx="5128">
                  <c:v>0.7178532</c:v>
                </c:pt>
                <c:pt idx="5130">
                  <c:v>0.7178532</c:v>
                </c:pt>
                <c:pt idx="5131">
                  <c:v>0.7178532</c:v>
                </c:pt>
                <c:pt idx="5133">
                  <c:v>0.7178532</c:v>
                </c:pt>
                <c:pt idx="5134">
                  <c:v>0.7178532</c:v>
                </c:pt>
                <c:pt idx="5136">
                  <c:v>0.7178532</c:v>
                </c:pt>
                <c:pt idx="5137">
                  <c:v>0.7178532</c:v>
                </c:pt>
                <c:pt idx="5139">
                  <c:v>0.7359324</c:v>
                </c:pt>
                <c:pt idx="5140">
                  <c:v>0.7359324</c:v>
                </c:pt>
                <c:pt idx="5142">
                  <c:v>0.7540116</c:v>
                </c:pt>
                <c:pt idx="5143">
                  <c:v>0.7540116</c:v>
                </c:pt>
                <c:pt idx="5145">
                  <c:v>0.7720909</c:v>
                </c:pt>
                <c:pt idx="5146">
                  <c:v>0.7720909</c:v>
                </c:pt>
                <c:pt idx="5148">
                  <c:v>0.7901701</c:v>
                </c:pt>
                <c:pt idx="5149">
                  <c:v>0.7901701</c:v>
                </c:pt>
                <c:pt idx="5151">
                  <c:v>0.7901701</c:v>
                </c:pt>
                <c:pt idx="5152">
                  <c:v>0.7901701</c:v>
                </c:pt>
                <c:pt idx="5154">
                  <c:v>0.8082494</c:v>
                </c:pt>
                <c:pt idx="5155">
                  <c:v>0.8082494</c:v>
                </c:pt>
                <c:pt idx="5157">
                  <c:v>0.8082494</c:v>
                </c:pt>
                <c:pt idx="5158">
                  <c:v>0.8082494</c:v>
                </c:pt>
                <c:pt idx="5160">
                  <c:v>0.2116344</c:v>
                </c:pt>
                <c:pt idx="5161">
                  <c:v>0.2116344</c:v>
                </c:pt>
                <c:pt idx="5163">
                  <c:v>0.4466646</c:v>
                </c:pt>
                <c:pt idx="5164">
                  <c:v>0.4466646</c:v>
                </c:pt>
                <c:pt idx="5166">
                  <c:v>0.4647438</c:v>
                </c:pt>
                <c:pt idx="5167">
                  <c:v>0.4647438</c:v>
                </c:pt>
                <c:pt idx="5169">
                  <c:v>0.482823</c:v>
                </c:pt>
                <c:pt idx="5170">
                  <c:v>0.482823</c:v>
                </c:pt>
                <c:pt idx="5172">
                  <c:v>0.5009023</c:v>
                </c:pt>
                <c:pt idx="5173">
                  <c:v>0.5009023</c:v>
                </c:pt>
                <c:pt idx="5175">
                  <c:v>-0.2222673</c:v>
                </c:pt>
                <c:pt idx="5176">
                  <c:v>-0.2222673</c:v>
                </c:pt>
                <c:pt idx="5178">
                  <c:v>-0.2041881</c:v>
                </c:pt>
                <c:pt idx="5179">
                  <c:v>-0.2041881</c:v>
                </c:pt>
                <c:pt idx="5181">
                  <c:v>-0.1861089</c:v>
                </c:pt>
                <c:pt idx="5182">
                  <c:v>-0.1861089</c:v>
                </c:pt>
                <c:pt idx="5184">
                  <c:v>-0.1680296</c:v>
                </c:pt>
                <c:pt idx="5185">
                  <c:v>-0.1680296</c:v>
                </c:pt>
                <c:pt idx="5187">
                  <c:v>-0.1499504</c:v>
                </c:pt>
                <c:pt idx="5188">
                  <c:v>-0.1499504</c:v>
                </c:pt>
                <c:pt idx="5190">
                  <c:v>-0.1318711</c:v>
                </c:pt>
                <c:pt idx="5191">
                  <c:v>-0.1318711</c:v>
                </c:pt>
                <c:pt idx="5193">
                  <c:v>-0.1137919</c:v>
                </c:pt>
                <c:pt idx="5194">
                  <c:v>-0.1137919</c:v>
                </c:pt>
                <c:pt idx="5196">
                  <c:v>-0.0957127</c:v>
                </c:pt>
                <c:pt idx="5197">
                  <c:v>-0.0957127</c:v>
                </c:pt>
                <c:pt idx="5199">
                  <c:v>-0.07763340000000001</c:v>
                </c:pt>
                <c:pt idx="5200">
                  <c:v>-0.07763340000000001</c:v>
                </c:pt>
                <c:pt idx="5202">
                  <c:v>-0.0595542</c:v>
                </c:pt>
                <c:pt idx="5203">
                  <c:v>-0.0595542</c:v>
                </c:pt>
                <c:pt idx="5205">
                  <c:v>-0.0414749</c:v>
                </c:pt>
                <c:pt idx="5206">
                  <c:v>-0.0414749</c:v>
                </c:pt>
                <c:pt idx="5208">
                  <c:v>-0.0233957</c:v>
                </c:pt>
                <c:pt idx="5209">
                  <c:v>-0.0233957</c:v>
                </c:pt>
                <c:pt idx="5211">
                  <c:v>0.8805663</c:v>
                </c:pt>
                <c:pt idx="5212">
                  <c:v>0.8805663</c:v>
                </c:pt>
                <c:pt idx="5214">
                  <c:v>0.8805663</c:v>
                </c:pt>
                <c:pt idx="5215">
                  <c:v>0.8805663</c:v>
                </c:pt>
                <c:pt idx="5217">
                  <c:v>0.8986456</c:v>
                </c:pt>
                <c:pt idx="5218">
                  <c:v>0.8986456</c:v>
                </c:pt>
                <c:pt idx="5220">
                  <c:v>0.9167248</c:v>
                </c:pt>
                <c:pt idx="5221">
                  <c:v>0.9167248</c:v>
                </c:pt>
                <c:pt idx="5223">
                  <c:v>0.9167248</c:v>
                </c:pt>
                <c:pt idx="5224">
                  <c:v>0.9167248</c:v>
                </c:pt>
                <c:pt idx="5226">
                  <c:v>0.934804</c:v>
                </c:pt>
                <c:pt idx="5227">
                  <c:v>0.934804</c:v>
                </c:pt>
                <c:pt idx="5229">
                  <c:v>0.9528833</c:v>
                </c:pt>
                <c:pt idx="5230">
                  <c:v>0.9528833</c:v>
                </c:pt>
                <c:pt idx="5232">
                  <c:v>0.9709625</c:v>
                </c:pt>
                <c:pt idx="5233">
                  <c:v>0.9709625</c:v>
                </c:pt>
                <c:pt idx="5235">
                  <c:v>0.9709625</c:v>
                </c:pt>
                <c:pt idx="5236">
                  <c:v>0.9709625</c:v>
                </c:pt>
                <c:pt idx="5238">
                  <c:v>-0.0233957</c:v>
                </c:pt>
                <c:pt idx="5239">
                  <c:v>-0.0233957</c:v>
                </c:pt>
                <c:pt idx="5241">
                  <c:v>-0.0053165</c:v>
                </c:pt>
                <c:pt idx="5242">
                  <c:v>-0.0053165</c:v>
                </c:pt>
                <c:pt idx="5244">
                  <c:v>0.0127628</c:v>
                </c:pt>
                <c:pt idx="5245">
                  <c:v>0.0127628</c:v>
                </c:pt>
                <c:pt idx="5247">
                  <c:v>0.030842</c:v>
                </c:pt>
                <c:pt idx="5248">
                  <c:v>0.030842</c:v>
                </c:pt>
                <c:pt idx="5250">
                  <c:v>0.0489213</c:v>
                </c:pt>
                <c:pt idx="5251">
                  <c:v>0.0489213</c:v>
                </c:pt>
                <c:pt idx="5253">
                  <c:v>0.0670005</c:v>
                </c:pt>
                <c:pt idx="5254">
                  <c:v>0.0670005</c:v>
                </c:pt>
                <c:pt idx="5256">
                  <c:v>-0.6742483</c:v>
                </c:pt>
                <c:pt idx="5257">
                  <c:v>-0.6742483</c:v>
                </c:pt>
                <c:pt idx="5259">
                  <c:v>-0.6561690999999999</c:v>
                </c:pt>
                <c:pt idx="5260">
                  <c:v>-0.6561690999999999</c:v>
                </c:pt>
                <c:pt idx="5262">
                  <c:v>-0.6380899</c:v>
                </c:pt>
                <c:pt idx="5263">
                  <c:v>-0.6380899</c:v>
                </c:pt>
                <c:pt idx="5265">
                  <c:v>-0.6200106</c:v>
                </c:pt>
                <c:pt idx="5266">
                  <c:v>-0.6200106</c:v>
                </c:pt>
                <c:pt idx="5268">
                  <c:v>-0.6019314</c:v>
                </c:pt>
                <c:pt idx="5269">
                  <c:v>-0.6019314</c:v>
                </c:pt>
                <c:pt idx="5271">
                  <c:v>0.7359324</c:v>
                </c:pt>
                <c:pt idx="5272">
                  <c:v>0.7359324</c:v>
                </c:pt>
                <c:pt idx="5274">
                  <c:v>0.7540116</c:v>
                </c:pt>
                <c:pt idx="5275">
                  <c:v>0.7540116</c:v>
                </c:pt>
                <c:pt idx="5277">
                  <c:v>0.7720909</c:v>
                </c:pt>
                <c:pt idx="5278">
                  <c:v>0.7720909</c:v>
                </c:pt>
                <c:pt idx="5280">
                  <c:v>0.7901701</c:v>
                </c:pt>
                <c:pt idx="5281">
                  <c:v>0.7901701</c:v>
                </c:pt>
                <c:pt idx="5283">
                  <c:v>0.7901701</c:v>
                </c:pt>
                <c:pt idx="5284">
                  <c:v>0.7901701</c:v>
                </c:pt>
                <c:pt idx="5286">
                  <c:v>0.7901701</c:v>
                </c:pt>
                <c:pt idx="5287">
                  <c:v>0.7901701</c:v>
                </c:pt>
                <c:pt idx="5289">
                  <c:v>0.8082494</c:v>
                </c:pt>
                <c:pt idx="5290">
                  <c:v>0.8082494</c:v>
                </c:pt>
                <c:pt idx="5292">
                  <c:v>0.8082494</c:v>
                </c:pt>
                <c:pt idx="5293">
                  <c:v>0.8082494</c:v>
                </c:pt>
                <c:pt idx="5295">
                  <c:v>0.8082494</c:v>
                </c:pt>
                <c:pt idx="5296">
                  <c:v>0.8082494</c:v>
                </c:pt>
                <c:pt idx="5298">
                  <c:v>0.8263286</c:v>
                </c:pt>
                <c:pt idx="5299">
                  <c:v>0.8263286</c:v>
                </c:pt>
                <c:pt idx="5301">
                  <c:v>0.8444078</c:v>
                </c:pt>
                <c:pt idx="5302">
                  <c:v>0.8444078</c:v>
                </c:pt>
                <c:pt idx="5304">
                  <c:v>0.8624871</c:v>
                </c:pt>
                <c:pt idx="5305">
                  <c:v>0.8624871</c:v>
                </c:pt>
                <c:pt idx="5307">
                  <c:v>0.030842</c:v>
                </c:pt>
                <c:pt idx="5308">
                  <c:v>0.030842</c:v>
                </c:pt>
                <c:pt idx="5310">
                  <c:v>0.0489213</c:v>
                </c:pt>
                <c:pt idx="5311">
                  <c:v>0.0489213</c:v>
                </c:pt>
                <c:pt idx="5313">
                  <c:v>0.0670005</c:v>
                </c:pt>
                <c:pt idx="5314">
                  <c:v>0.0670005</c:v>
                </c:pt>
                <c:pt idx="5316">
                  <c:v>0.08507969999999999</c:v>
                </c:pt>
                <c:pt idx="5317">
                  <c:v>0.08507969999999999</c:v>
                </c:pt>
                <c:pt idx="5319">
                  <c:v>0.103159</c:v>
                </c:pt>
                <c:pt idx="5320">
                  <c:v>0.103159</c:v>
                </c:pt>
                <c:pt idx="5322">
                  <c:v>0.1212382</c:v>
                </c:pt>
                <c:pt idx="5323">
                  <c:v>0.1212382</c:v>
                </c:pt>
                <c:pt idx="5325">
                  <c:v>0.1393175</c:v>
                </c:pt>
                <c:pt idx="5326">
                  <c:v>0.1393175</c:v>
                </c:pt>
                <c:pt idx="5328">
                  <c:v>0.1573967</c:v>
                </c:pt>
                <c:pt idx="5329">
                  <c:v>0.1573967</c:v>
                </c:pt>
                <c:pt idx="5331">
                  <c:v>0.1754759</c:v>
                </c:pt>
                <c:pt idx="5332">
                  <c:v>0.1754759</c:v>
                </c:pt>
                <c:pt idx="5334">
                  <c:v>0.1935552</c:v>
                </c:pt>
                <c:pt idx="5335">
                  <c:v>0.1935552</c:v>
                </c:pt>
                <c:pt idx="5337">
                  <c:v>0.1935552</c:v>
                </c:pt>
                <c:pt idx="5338">
                  <c:v>0.1935552</c:v>
                </c:pt>
                <c:pt idx="5340">
                  <c:v>0.2116344</c:v>
                </c:pt>
                <c:pt idx="5341">
                  <c:v>0.2116344</c:v>
                </c:pt>
                <c:pt idx="5343">
                  <c:v>0.2116344</c:v>
                </c:pt>
                <c:pt idx="5344">
                  <c:v>0.2116344</c:v>
                </c:pt>
                <c:pt idx="5346">
                  <c:v>0.2116344</c:v>
                </c:pt>
                <c:pt idx="5347">
                  <c:v>0.2116344</c:v>
                </c:pt>
                <c:pt idx="5349">
                  <c:v>0.2297137</c:v>
                </c:pt>
                <c:pt idx="5350">
                  <c:v>0.2297137</c:v>
                </c:pt>
                <c:pt idx="5352">
                  <c:v>0.1935552</c:v>
                </c:pt>
                <c:pt idx="5353">
                  <c:v>0.1935552</c:v>
                </c:pt>
                <c:pt idx="5355">
                  <c:v>0.2116344</c:v>
                </c:pt>
                <c:pt idx="5356">
                  <c:v>0.2116344</c:v>
                </c:pt>
                <c:pt idx="5358">
                  <c:v>0.2297137</c:v>
                </c:pt>
                <c:pt idx="5359">
                  <c:v>0.2297137</c:v>
                </c:pt>
                <c:pt idx="5361">
                  <c:v>0.2477929</c:v>
                </c:pt>
                <c:pt idx="5362">
                  <c:v>0.2477929</c:v>
                </c:pt>
                <c:pt idx="5364">
                  <c:v>0.2658721</c:v>
                </c:pt>
                <c:pt idx="5365">
                  <c:v>0.2658721</c:v>
                </c:pt>
                <c:pt idx="5367">
                  <c:v>0.2839514</c:v>
                </c:pt>
                <c:pt idx="5368">
                  <c:v>0.2839514</c:v>
                </c:pt>
                <c:pt idx="5370">
                  <c:v>0.3020306</c:v>
                </c:pt>
                <c:pt idx="5371">
                  <c:v>0.3020306</c:v>
                </c:pt>
                <c:pt idx="5373">
                  <c:v>0.3201099</c:v>
                </c:pt>
                <c:pt idx="5374">
                  <c:v>0.3201099</c:v>
                </c:pt>
                <c:pt idx="5376">
                  <c:v>0.3381891</c:v>
                </c:pt>
                <c:pt idx="5377">
                  <c:v>0.3381891</c:v>
                </c:pt>
                <c:pt idx="5379">
                  <c:v>0.3562683</c:v>
                </c:pt>
                <c:pt idx="5380">
                  <c:v>0.3562683</c:v>
                </c:pt>
                <c:pt idx="5382">
                  <c:v>0.3743476</c:v>
                </c:pt>
                <c:pt idx="5383">
                  <c:v>0.3743476</c:v>
                </c:pt>
                <c:pt idx="5385">
                  <c:v>0.3924268</c:v>
                </c:pt>
                <c:pt idx="5386">
                  <c:v>0.3924268</c:v>
                </c:pt>
                <c:pt idx="5388">
                  <c:v>0.4105061</c:v>
                </c:pt>
                <c:pt idx="5389">
                  <c:v>0.4105061</c:v>
                </c:pt>
                <c:pt idx="5391">
                  <c:v>0.4285853</c:v>
                </c:pt>
                <c:pt idx="5392">
                  <c:v>0.4285853</c:v>
                </c:pt>
                <c:pt idx="5394">
                  <c:v>0.4466646</c:v>
                </c:pt>
                <c:pt idx="5395">
                  <c:v>0.4466646</c:v>
                </c:pt>
                <c:pt idx="5397">
                  <c:v>-0.3307428</c:v>
                </c:pt>
                <c:pt idx="5398">
                  <c:v>-0.3307428</c:v>
                </c:pt>
                <c:pt idx="5400">
                  <c:v>-0.3126635</c:v>
                </c:pt>
                <c:pt idx="5401">
                  <c:v>-0.3126635</c:v>
                </c:pt>
                <c:pt idx="5403">
                  <c:v>0.8263286</c:v>
                </c:pt>
                <c:pt idx="5404">
                  <c:v>0.8263286</c:v>
                </c:pt>
                <c:pt idx="5406">
                  <c:v>0.2658721</c:v>
                </c:pt>
                <c:pt idx="5407">
                  <c:v>0.2658721</c:v>
                </c:pt>
                <c:pt idx="5409">
                  <c:v>0.2839514</c:v>
                </c:pt>
                <c:pt idx="5410">
                  <c:v>0.2839514</c:v>
                </c:pt>
                <c:pt idx="5412">
                  <c:v>0.3020306</c:v>
                </c:pt>
                <c:pt idx="5413">
                  <c:v>0.3020306</c:v>
                </c:pt>
                <c:pt idx="5415">
                  <c:v>0.3201099</c:v>
                </c:pt>
                <c:pt idx="5416">
                  <c:v>0.3201099</c:v>
                </c:pt>
                <c:pt idx="5418">
                  <c:v>0.3381891</c:v>
                </c:pt>
                <c:pt idx="5419">
                  <c:v>0.3381891</c:v>
                </c:pt>
                <c:pt idx="5421">
                  <c:v>0.3562683</c:v>
                </c:pt>
                <c:pt idx="5422">
                  <c:v>0.3562683</c:v>
                </c:pt>
                <c:pt idx="5424">
                  <c:v>0.3743476</c:v>
                </c:pt>
                <c:pt idx="5425">
                  <c:v>0.3743476</c:v>
                </c:pt>
                <c:pt idx="5427">
                  <c:v>-0.348822</c:v>
                </c:pt>
                <c:pt idx="5428">
                  <c:v>-0.348822</c:v>
                </c:pt>
                <c:pt idx="5430">
                  <c:v>-0.348822</c:v>
                </c:pt>
                <c:pt idx="5431">
                  <c:v>-0.348822</c:v>
                </c:pt>
                <c:pt idx="5433">
                  <c:v>-0.3307428</c:v>
                </c:pt>
                <c:pt idx="5434">
                  <c:v>-0.3307428</c:v>
                </c:pt>
                <c:pt idx="5436">
                  <c:v>-0.3126635</c:v>
                </c:pt>
                <c:pt idx="5437">
                  <c:v>-0.3126635</c:v>
                </c:pt>
                <c:pt idx="5439">
                  <c:v>-0.2945843</c:v>
                </c:pt>
                <c:pt idx="5440">
                  <c:v>-0.2945843</c:v>
                </c:pt>
                <c:pt idx="5442">
                  <c:v>-0.2765051</c:v>
                </c:pt>
                <c:pt idx="5443">
                  <c:v>-0.2765051</c:v>
                </c:pt>
                <c:pt idx="5445">
                  <c:v>-0.2584258</c:v>
                </c:pt>
                <c:pt idx="5446">
                  <c:v>-0.2584258</c:v>
                </c:pt>
                <c:pt idx="5448">
                  <c:v>-0.2584258</c:v>
                </c:pt>
                <c:pt idx="5449">
                  <c:v>-0.2584258</c:v>
                </c:pt>
                <c:pt idx="5451">
                  <c:v>-0.2403466</c:v>
                </c:pt>
                <c:pt idx="5452">
                  <c:v>-0.2403466</c:v>
                </c:pt>
                <c:pt idx="5454">
                  <c:v>-0.2403466</c:v>
                </c:pt>
                <c:pt idx="5455">
                  <c:v>-0.2403466</c:v>
                </c:pt>
                <c:pt idx="5457">
                  <c:v>-0.2222673</c:v>
                </c:pt>
                <c:pt idx="5458">
                  <c:v>-0.2222673</c:v>
                </c:pt>
                <c:pt idx="5460">
                  <c:v>-0.2222673</c:v>
                </c:pt>
                <c:pt idx="5461">
                  <c:v>-0.2222673</c:v>
                </c:pt>
                <c:pt idx="5463">
                  <c:v>-0.2041881</c:v>
                </c:pt>
                <c:pt idx="5464">
                  <c:v>-0.2041881</c:v>
                </c:pt>
                <c:pt idx="5466">
                  <c:v>-0.1861089</c:v>
                </c:pt>
                <c:pt idx="5467">
                  <c:v>-0.1861089</c:v>
                </c:pt>
                <c:pt idx="5469">
                  <c:v>-0.1680296</c:v>
                </c:pt>
                <c:pt idx="5470">
                  <c:v>-0.1680296</c:v>
                </c:pt>
                <c:pt idx="5472">
                  <c:v>-0.4392182</c:v>
                </c:pt>
                <c:pt idx="5473">
                  <c:v>-0.4392182</c:v>
                </c:pt>
                <c:pt idx="5475">
                  <c:v>-0.421139</c:v>
                </c:pt>
                <c:pt idx="5476">
                  <c:v>-0.421139</c:v>
                </c:pt>
                <c:pt idx="5478">
                  <c:v>-0.4030597</c:v>
                </c:pt>
                <c:pt idx="5479">
                  <c:v>-0.4030597</c:v>
                </c:pt>
                <c:pt idx="5481">
                  <c:v>-0.3849805</c:v>
                </c:pt>
                <c:pt idx="5482">
                  <c:v>-0.3849805</c:v>
                </c:pt>
                <c:pt idx="5484">
                  <c:v>-0.3669013</c:v>
                </c:pt>
                <c:pt idx="5485">
                  <c:v>-0.3669013</c:v>
                </c:pt>
                <c:pt idx="5487">
                  <c:v>-0.348822</c:v>
                </c:pt>
                <c:pt idx="5488">
                  <c:v>-0.348822</c:v>
                </c:pt>
                <c:pt idx="5490">
                  <c:v>-0.3307428</c:v>
                </c:pt>
                <c:pt idx="5491">
                  <c:v>-0.3307428</c:v>
                </c:pt>
              </c:numCache>
            </c:numRef>
          </c:yVal>
        </c:ser>
        <c:ser>
          <c:idx val="6"/>
          <c:order val="6"/>
          <c:tx>
            <c:v>outline</c:v>
          </c:tx>
          <c:spPr>
            <a:ln cap="flat" w="12700">
              <a:solidFill>
                <a:srgbClr val="9AA3AE"/>
              </a:solidFill>
            </a:ln>
          </c:spPr>
          <c:marker>
            <c:symbol val="none"/>
          </c:marker>
          <c:xVal>
            <c:numRef>
              <c:f>'Outline World'!$A$2:$A$2037</c:f>
              <c:numCache>
                <c:formatCode>General</c:formatCode>
                <c:ptCount val="2036"/>
                <c:pt idx="0">
                  <c:v>0.7427001871500903</c:v>
                </c:pt>
                <c:pt idx="1">
                  <c:v>0.7780158576551631</c:v>
                </c:pt>
                <c:pt idx="2">
                  <c:v>0.8056741278180812</c:v>
                </c:pt>
                <c:pt idx="3">
                  <c:v>0.7968908956824815</c:v>
                </c:pt>
                <c:pt idx="4">
                  <c:v>0.752055959849705</c:v>
                </c:pt>
                <c:pt idx="5">
                  <c:v>0.7427001871500903</c:v>
                </c:pt>
                <c:pt idx="7">
                  <c:v>0.9007035057294243</c:v>
                </c:pt>
                <c:pt idx="8">
                  <c:v>0.9381060043995625</c:v>
                </c:pt>
                <c:pt idx="9">
                  <c:v>0.9524461259990245</c:v>
                </c:pt>
                <c:pt idx="10">
                  <c:v>0.9763127699618889</c:v>
                </c:pt>
                <c:pt idx="11">
                  <c:v>0.9912248002738596</c:v>
                </c:pt>
                <c:pt idx="12">
                  <c:v>1.019036719867581</c:v>
                </c:pt>
                <c:pt idx="13">
                  <c:v>0.9720215769588867</c:v>
                </c:pt>
                <c:pt idx="14">
                  <c:v>0.9817551040304913</c:v>
                </c:pt>
                <c:pt idx="15">
                  <c:v>0.9644754104513968</c:v>
                </c:pt>
                <c:pt idx="16">
                  <c:v>0.9662790177741956</c:v>
                </c:pt>
                <c:pt idx="17">
                  <c:v>0.9357984068012343</c:v>
                </c:pt>
                <c:pt idx="18">
                  <c:v>0.933638128245828</c:v>
                </c:pt>
                <c:pt idx="19">
                  <c:v>0.8824594432745816</c:v>
                </c:pt>
                <c:pt idx="20">
                  <c:v>0.8568595052490691</c:v>
                </c:pt>
                <c:pt idx="21">
                  <c:v>0.8660139830578024</c:v>
                </c:pt>
                <c:pt idx="22">
                  <c:v>0.8393662384567396</c:v>
                </c:pt>
                <c:pt idx="23">
                  <c:v>0.8368794882291143</c:v>
                </c:pt>
                <c:pt idx="24">
                  <c:v>0.8622917070351291</c:v>
                </c:pt>
                <c:pt idx="25">
                  <c:v>0.8779727990844125</c:v>
                </c:pt>
                <c:pt idx="26">
                  <c:v>0.9007035057294243</c:v>
                </c:pt>
                <c:pt idx="28">
                  <c:v>0.1847889761643246</c:v>
                </c:pt>
                <c:pt idx="29">
                  <c:v>0.2448825594795956</c:v>
                </c:pt>
                <c:pt idx="30">
                  <c:v>0.2614948071540008</c:v>
                </c:pt>
                <c:pt idx="31">
                  <c:v>0.3010554789871841</c:v>
                </c:pt>
                <c:pt idx="32">
                  <c:v>0.3254593361339392</c:v>
                </c:pt>
                <c:pt idx="33">
                  <c:v>0.3301719724093324</c:v>
                </c:pt>
                <c:pt idx="34">
                  <c:v>0.3578408840974928</c:v>
                </c:pt>
                <c:pt idx="35">
                  <c:v>0.3567571294887875</c:v>
                </c:pt>
                <c:pt idx="36">
                  <c:v>0.3258332875118519</c:v>
                </c:pt>
                <c:pt idx="37">
                  <c:v>0.3229546238832859</c:v>
                </c:pt>
                <c:pt idx="38">
                  <c:v>0.3413160444519337</c:v>
                </c:pt>
                <c:pt idx="39">
                  <c:v>0.1726184925189367</c:v>
                </c:pt>
                <c:pt idx="40">
                  <c:v>0.2046718843739486</c:v>
                </c:pt>
                <c:pt idx="41">
                  <c:v>0.1847889761643246</c:v>
                </c:pt>
                <c:pt idx="43">
                  <c:v>-0.8096986376887528</c:v>
                </c:pt>
                <c:pt idx="44">
                  <c:v>-0.8050233171339917</c:v>
                </c:pt>
                <c:pt idx="45">
                  <c:v>-0.7709907844525724</c:v>
                </c:pt>
                <c:pt idx="46">
                  <c:v>-0.7956282601823059</c:v>
                </c:pt>
                <c:pt idx="47">
                  <c:v>-0.8367805529501734</c:v>
                </c:pt>
                <c:pt idx="48">
                  <c:v>-0.8307832014162897</c:v>
                </c:pt>
                <c:pt idx="49">
                  <c:v>-0.8619950422222059</c:v>
                </c:pt>
                <c:pt idx="50">
                  <c:v>-0.8317692073419771</c:v>
                </c:pt>
                <c:pt idx="51">
                  <c:v>-0.8489562509090324</c:v>
                </c:pt>
                <c:pt idx="52">
                  <c:v>-0.8447343041587848</c:v>
                </c:pt>
                <c:pt idx="53">
                  <c:v>-0.8637802906759027</c:v>
                </c:pt>
                <c:pt idx="54">
                  <c:v>-0.8320723298514771</c:v>
                </c:pt>
                <c:pt idx="55">
                  <c:v>-0.8524234113062102</c:v>
                </c:pt>
                <c:pt idx="56">
                  <c:v>-0.8288593580320069</c:v>
                </c:pt>
                <c:pt idx="57">
                  <c:v>-0.8772016193770729</c:v>
                </c:pt>
                <c:pt idx="58">
                  <c:v>-0.9156281746712116</c:v>
                </c:pt>
                <c:pt idx="59">
                  <c:v>-0.9192857756694337</c:v>
                </c:pt>
                <c:pt idx="60">
                  <c:v>-0.9533998696791369</c:v>
                </c:pt>
                <c:pt idx="61">
                  <c:v>-0.9620407316564278</c:v>
                </c:pt>
                <c:pt idx="62">
                  <c:v>-0.985790275129111</c:v>
                </c:pt>
                <c:pt idx="63">
                  <c:v>-0.9734478338795552</c:v>
                </c:pt>
                <c:pt idx="64">
                  <c:v>-0.9841751416448474</c:v>
                </c:pt>
                <c:pt idx="65">
                  <c:v>-0.9622166644503971</c:v>
                </c:pt>
                <c:pt idx="66">
                  <c:v>-0.9316920186903674</c:v>
                </c:pt>
                <c:pt idx="67">
                  <c:v>-0.9118594074769982</c:v>
                </c:pt>
                <c:pt idx="68">
                  <c:v>-0.8291289049912471</c:v>
                </c:pt>
                <c:pt idx="69">
                  <c:v>-0.8347509733360946</c:v>
                </c:pt>
                <c:pt idx="70">
                  <c:v>-0.7922772875480051</c:v>
                </c:pt>
                <c:pt idx="71">
                  <c:v>-0.7756549265656537</c:v>
                </c:pt>
                <c:pt idx="72">
                  <c:v>-0.7646055113176997</c:v>
                </c:pt>
                <c:pt idx="73">
                  <c:v>-0.8096986376887528</c:v>
                </c:pt>
                <c:pt idx="75">
                  <c:v>0.2137730792908236</c:v>
                </c:pt>
                <c:pt idx="76">
                  <c:v>0.1866086267169195</c:v>
                </c:pt>
                <c:pt idx="77">
                  <c:v>0.1202906985850321</c:v>
                </c:pt>
                <c:pt idx="78">
                  <c:v>0.1636462365664662</c:v>
                </c:pt>
                <c:pt idx="79">
                  <c:v>0.1701634100435364</c:v>
                </c:pt>
                <c:pt idx="80">
                  <c:v>0.2137730792908236</c:v>
                </c:pt>
                <c:pt idx="82">
                  <c:v>1.755793916550853</c:v>
                </c:pt>
                <c:pt idx="83">
                  <c:v>1.706655929850893</c:v>
                </c:pt>
                <c:pt idx="84">
                  <c:v>1.653942089941956</c:v>
                </c:pt>
                <c:pt idx="85">
                  <c:v>1.618796381469945</c:v>
                </c:pt>
                <c:pt idx="86">
                  <c:v>1.584976096580805</c:v>
                </c:pt>
                <c:pt idx="87">
                  <c:v>1.611865102184028</c:v>
                </c:pt>
                <c:pt idx="88">
                  <c:v>1.620513193040397</c:v>
                </c:pt>
                <c:pt idx="89">
                  <c:v>1.632126318635866</c:v>
                </c:pt>
                <c:pt idx="90">
                  <c:v>1.657740414470012</c:v>
                </c:pt>
                <c:pt idx="91">
                  <c:v>1.654683410718964</c:v>
                </c:pt>
                <c:pt idx="92">
                  <c:v>1.700585964405366</c:v>
                </c:pt>
                <c:pt idx="93">
                  <c:v>1.76634843501906</c:v>
                </c:pt>
                <c:pt idx="94">
                  <c:v>1.862149765801393</c:v>
                </c:pt>
                <c:pt idx="95">
                  <c:v>1.884196950704481</c:v>
                </c:pt>
                <c:pt idx="96">
                  <c:v>1.917418247953473</c:v>
                </c:pt>
                <c:pt idx="97">
                  <c:v>1.941669459068964</c:v>
                </c:pt>
                <c:pt idx="98">
                  <c:v>1.972271852221788</c:v>
                </c:pt>
                <c:pt idx="99">
                  <c:v>1.972331864040506</c:v>
                </c:pt>
                <c:pt idx="100">
                  <c:v>2.012300515788789</c:v>
                </c:pt>
                <c:pt idx="101">
                  <c:v>2.031461811454808</c:v>
                </c:pt>
                <c:pt idx="102">
                  <c:v>2.004255339007779</c:v>
                </c:pt>
                <c:pt idx="103">
                  <c:v>2.060489865522602</c:v>
                </c:pt>
                <c:pt idx="104">
                  <c:v>2.125261845759811</c:v>
                </c:pt>
                <c:pt idx="105">
                  <c:v>2.130906257926847</c:v>
                </c:pt>
                <c:pt idx="106">
                  <c:v>2.142109004418922</c:v>
                </c:pt>
                <c:pt idx="107">
                  <c:v>2.150375398708396</c:v>
                </c:pt>
                <c:pt idx="108">
                  <c:v>2.143936528017894</c:v>
                </c:pt>
                <c:pt idx="109">
                  <c:v>2.170898451145111</c:v>
                </c:pt>
                <c:pt idx="110">
                  <c:v>2.192669932535379</c:v>
                </c:pt>
                <c:pt idx="111">
                  <c:v>2.133977069043567</c:v>
                </c:pt>
                <c:pt idx="112">
                  <c:v>2.030321645687765</c:v>
                </c:pt>
                <c:pt idx="113">
                  <c:v>1.961653466326652</c:v>
                </c:pt>
                <c:pt idx="114">
                  <c:v>1.957721935040044</c:v>
                </c:pt>
                <c:pt idx="115">
                  <c:v>1.927993016962857</c:v>
                </c:pt>
                <c:pt idx="116">
                  <c:v>1.897036776090123</c:v>
                </c:pt>
                <c:pt idx="117">
                  <c:v>1.903119075247311</c:v>
                </c:pt>
                <c:pt idx="118">
                  <c:v>1.888790250243779</c:v>
                </c:pt>
                <c:pt idx="119">
                  <c:v>1.902503621917895</c:v>
                </c:pt>
                <c:pt idx="120">
                  <c:v>1.874725921480846</c:v>
                </c:pt>
                <c:pt idx="121">
                  <c:v>1.911598048422356</c:v>
                </c:pt>
                <c:pt idx="122">
                  <c:v>1.86693859981261</c:v>
                </c:pt>
                <c:pt idx="123">
                  <c:v>1.865179643233838</c:v>
                </c:pt>
                <c:pt idx="124">
                  <c:v>1.83425501346927</c:v>
                </c:pt>
                <c:pt idx="125">
                  <c:v>1.755793916550853</c:v>
                </c:pt>
                <c:pt idx="127">
                  <c:v>0.6110995901058806</c:v>
                </c:pt>
                <c:pt idx="128">
                  <c:v>0.6326003167606682</c:v>
                </c:pt>
                <c:pt idx="129">
                  <c:v>0.6400182722228902</c:v>
                </c:pt>
                <c:pt idx="130">
                  <c:v>0.6705160542387326</c:v>
                </c:pt>
                <c:pt idx="131">
                  <c:v>0.6581973280324499</c:v>
                </c:pt>
                <c:pt idx="132">
                  <c:v>0.6421752331104461</c:v>
                </c:pt>
                <c:pt idx="133">
                  <c:v>0.6244953245452574</c:v>
                </c:pt>
                <c:pt idx="134">
                  <c:v>0.6082357365258307</c:v>
                </c:pt>
                <c:pt idx="135">
                  <c:v>0.5946125738774426</c:v>
                </c:pt>
                <c:pt idx="136">
                  <c:v>0.6155613715726379</c:v>
                </c:pt>
                <c:pt idx="137">
                  <c:v>0.6110995901058806</c:v>
                </c:pt>
                <c:pt idx="139">
                  <c:v>1.344590449120869</c:v>
                </c:pt>
                <c:pt idx="140">
                  <c:v>1.346014364319803</c:v>
                </c:pt>
                <c:pt idx="141">
                  <c:v>1.323175967353522</c:v>
                </c:pt>
                <c:pt idx="142">
                  <c:v>1.30966643532839</c:v>
                </c:pt>
                <c:pt idx="143">
                  <c:v>1.310647907803778</c:v>
                </c:pt>
                <c:pt idx="144">
                  <c:v>1.291705309215667</c:v>
                </c:pt>
                <c:pt idx="145">
                  <c:v>1.264622037819194</c:v>
                </c:pt>
                <c:pt idx="146">
                  <c:v>1.326563385931391</c:v>
                </c:pt>
                <c:pt idx="147">
                  <c:v>1.31608477796734</c:v>
                </c:pt>
                <c:pt idx="148">
                  <c:v>1.326368904121123</c:v>
                </c:pt>
                <c:pt idx="149">
                  <c:v>1.329755808290282</c:v>
                </c:pt>
                <c:pt idx="150">
                  <c:v>1.344590449120869</c:v>
                </c:pt>
                <c:pt idx="152">
                  <c:v>-0.08062925032342221</c:v>
                </c:pt>
                <c:pt idx="153">
                  <c:v>-0.05944990040499658</c:v>
                </c:pt>
                <c:pt idx="154">
                  <c:v>0.005546066608243102</c:v>
                </c:pt>
                <c:pt idx="155">
                  <c:v>0.02882461951927675</c:v>
                </c:pt>
                <c:pt idx="156">
                  <c:v>-0.04382848638693035</c:v>
                </c:pt>
                <c:pt idx="157">
                  <c:v>-0.04222935131461152</c:v>
                </c:pt>
                <c:pt idx="158">
                  <c:v>-0.08062925032342221</c:v>
                </c:pt>
                <c:pt idx="160">
                  <c:v>0.04035938280802662</c:v>
                </c:pt>
                <c:pt idx="161">
                  <c:v>0.02797037458973262</c:v>
                </c:pt>
                <c:pt idx="162">
                  <c:v>0.01152099142505953</c:v>
                </c:pt>
                <c:pt idx="163">
                  <c:v>0.04236898040599966</c:v>
                </c:pt>
                <c:pt idx="164">
                  <c:v>0.05661861460864159</c:v>
                </c:pt>
                <c:pt idx="165">
                  <c:v>0.04035938280802662</c:v>
                </c:pt>
                <c:pt idx="167">
                  <c:v>-1.036398020159182</c:v>
                </c:pt>
                <c:pt idx="168">
                  <c:v>-0.9756803152913133</c:v>
                </c:pt>
                <c:pt idx="169">
                  <c:v>-0.9738891060968011</c:v>
                </c:pt>
                <c:pt idx="170">
                  <c:v>-0.8972499205683871</c:v>
                </c:pt>
                <c:pt idx="171">
                  <c:v>-0.8872596929701605</c:v>
                </c:pt>
                <c:pt idx="172">
                  <c:v>-0.8588988663755314</c:v>
                </c:pt>
                <c:pt idx="173">
                  <c:v>-0.844839531456311</c:v>
                </c:pt>
                <c:pt idx="174">
                  <c:v>-0.9031562724150769</c:v>
                </c:pt>
                <c:pt idx="175">
                  <c:v>-0.9088765831800036</c:v>
                </c:pt>
                <c:pt idx="176">
                  <c:v>-0.928531039297692</c:v>
                </c:pt>
                <c:pt idx="177">
                  <c:v>-0.9316920186903674</c:v>
                </c:pt>
                <c:pt idx="178">
                  <c:v>-0.9622166644503971</c:v>
                </c:pt>
                <c:pt idx="179">
                  <c:v>-0.981388899675135</c:v>
                </c:pt>
                <c:pt idx="180">
                  <c:v>-1.022992899133212</c:v>
                </c:pt>
                <c:pt idx="181">
                  <c:v>-1.020678553400903</c:v>
                </c:pt>
                <c:pt idx="182">
                  <c:v>-1.036398020159182</c:v>
                </c:pt>
                <c:pt idx="184">
                  <c:v>-0.7370874586694861</c:v>
                </c:pt>
                <c:pt idx="185">
                  <c:v>-0.7492634346569916</c:v>
                </c:pt>
                <c:pt idx="186">
                  <c:v>-0.8096986376887528</c:v>
                </c:pt>
                <c:pt idx="187">
                  <c:v>-0.7667497513640065</c:v>
                </c:pt>
                <c:pt idx="188">
                  <c:v>-0.8087302853984193</c:v>
                </c:pt>
                <c:pt idx="189">
                  <c:v>-0.8404764397533457</c:v>
                </c:pt>
                <c:pt idx="190">
                  <c:v>-0.8588988663755314</c:v>
                </c:pt>
                <c:pt idx="191">
                  <c:v>-0.8872596929701605</c:v>
                </c:pt>
                <c:pt idx="192">
                  <c:v>-0.8972499205683871</c:v>
                </c:pt>
                <c:pt idx="193">
                  <c:v>-0.9738891060968011</c:v>
                </c:pt>
                <c:pt idx="194">
                  <c:v>-0.9756803152913133</c:v>
                </c:pt>
                <c:pt idx="195">
                  <c:v>-1.017537494261456</c:v>
                </c:pt>
                <c:pt idx="196">
                  <c:v>-1.051490202600905</c:v>
                </c:pt>
                <c:pt idx="197">
                  <c:v>-1.052888673247384</c:v>
                </c:pt>
                <c:pt idx="198">
                  <c:v>-1.077461424527325</c:v>
                </c:pt>
                <c:pt idx="199">
                  <c:v>-1.107955307444965</c:v>
                </c:pt>
                <c:pt idx="200">
                  <c:v>-1.093846051791313</c:v>
                </c:pt>
                <c:pt idx="201">
                  <c:v>-1.049566663318626</c:v>
                </c:pt>
                <c:pt idx="202">
                  <c:v>-1.049601588891402</c:v>
                </c:pt>
                <c:pt idx="203">
                  <c:v>-1.01524817088784</c:v>
                </c:pt>
                <c:pt idx="204">
                  <c:v>-0.9855936906629418</c:v>
                </c:pt>
                <c:pt idx="205">
                  <c:v>-0.9525301080259311</c:v>
                </c:pt>
                <c:pt idx="206">
                  <c:v>-0.9734618162443676</c:v>
                </c:pt>
                <c:pt idx="207">
                  <c:v>-0.9477407544370681</c:v>
                </c:pt>
                <c:pt idx="208">
                  <c:v>-0.9114444852422841</c:v>
                </c:pt>
                <c:pt idx="209">
                  <c:v>-0.8875250982369259</c:v>
                </c:pt>
                <c:pt idx="210">
                  <c:v>-0.8417955854047721</c:v>
                </c:pt>
                <c:pt idx="211">
                  <c:v>-0.8412756421932313</c:v>
                </c:pt>
                <c:pt idx="212">
                  <c:v>-0.7957833165946303</c:v>
                </c:pt>
                <c:pt idx="213">
                  <c:v>-0.7706556279872755</c:v>
                </c:pt>
                <c:pt idx="214">
                  <c:v>-0.751286997461988</c:v>
                </c:pt>
                <c:pt idx="215">
                  <c:v>-0.7623534249779236</c:v>
                </c:pt>
                <c:pt idx="216">
                  <c:v>-0.7310964084216008</c:v>
                </c:pt>
                <c:pt idx="217">
                  <c:v>-0.7304755440889589</c:v>
                </c:pt>
                <c:pt idx="218">
                  <c:v>-0.7191181892065768</c:v>
                </c:pt>
                <c:pt idx="219">
                  <c:v>-0.6751212783053945</c:v>
                </c:pt>
                <c:pt idx="220">
                  <c:v>-0.670012687853398</c:v>
                </c:pt>
                <c:pt idx="221">
                  <c:v>-0.6007915356314137</c:v>
                </c:pt>
                <c:pt idx="222">
                  <c:v>-0.5286778931807333</c:v>
                </c:pt>
                <c:pt idx="223">
                  <c:v>-0.5251101766553219</c:v>
                </c:pt>
                <c:pt idx="224">
                  <c:v>-0.5743361118847394</c:v>
                </c:pt>
                <c:pt idx="225">
                  <c:v>-0.5942701976615992</c:v>
                </c:pt>
                <c:pt idx="226">
                  <c:v>-0.6844939860781747</c:v>
                </c:pt>
                <c:pt idx="227">
                  <c:v>-0.6916730592039659</c:v>
                </c:pt>
                <c:pt idx="228">
                  <c:v>-0.7370874586694861</c:v>
                </c:pt>
                <c:pt idx="230">
                  <c:v>0.4269620722666572</c:v>
                </c:pt>
                <c:pt idx="231">
                  <c:v>0.3678465710363401</c:v>
                </c:pt>
                <c:pt idx="232">
                  <c:v>0.3344047519967818</c:v>
                </c:pt>
                <c:pt idx="233">
                  <c:v>0.2978343317079173</c:v>
                </c:pt>
                <c:pt idx="234">
                  <c:v>0.2888445723887485</c:v>
                </c:pt>
                <c:pt idx="235">
                  <c:v>0.3031889963181311</c:v>
                </c:pt>
                <c:pt idx="236">
                  <c:v>0.3068445521405004</c:v>
                </c:pt>
                <c:pt idx="237">
                  <c:v>0.3712376491018867</c:v>
                </c:pt>
                <c:pt idx="238">
                  <c:v>0.4269620722666572</c:v>
                </c:pt>
                <c:pt idx="240">
                  <c:v>0.3311849778914515</c:v>
                </c:pt>
                <c:pt idx="241">
                  <c:v>0.3649665936448854</c:v>
                </c:pt>
                <c:pt idx="242">
                  <c:v>0.3941884137594309</c:v>
                </c:pt>
                <c:pt idx="243">
                  <c:v>0.3783650213969791</c:v>
                </c:pt>
                <c:pt idx="244">
                  <c:v>0.3874126404983141</c:v>
                </c:pt>
                <c:pt idx="245">
                  <c:v>0.3748831279366127</c:v>
                </c:pt>
                <c:pt idx="246">
                  <c:v>0.2880275299721159</c:v>
                </c:pt>
                <c:pt idx="247">
                  <c:v>0.2817500822725808</c:v>
                </c:pt>
                <c:pt idx="248">
                  <c:v>0.3311849778914515</c:v>
                </c:pt>
                <c:pt idx="250">
                  <c:v>-1.535938063091587</c:v>
                </c:pt>
                <c:pt idx="251">
                  <c:v>-1.569904148784724</c:v>
                </c:pt>
                <c:pt idx="252">
                  <c:v>-1.560621834126682</c:v>
                </c:pt>
                <c:pt idx="253">
                  <c:v>-1.531687092938369</c:v>
                </c:pt>
                <c:pt idx="254">
                  <c:v>-1.537922572004956</c:v>
                </c:pt>
                <c:pt idx="255">
                  <c:v>-1.573979010545561</c:v>
                </c:pt>
                <c:pt idx="256">
                  <c:v>-1.592367503825483</c:v>
                </c:pt>
                <c:pt idx="257">
                  <c:v>-1.443043923040412</c:v>
                </c:pt>
                <c:pt idx="258">
                  <c:v>-1.300879778031349</c:v>
                </c:pt>
                <c:pt idx="259">
                  <c:v>-1.189738579534913</c:v>
                </c:pt>
                <c:pt idx="260">
                  <c:v>-1.203124057043996</c:v>
                </c:pt>
                <c:pt idx="261">
                  <c:v>-1.186972011603372</c:v>
                </c:pt>
                <c:pt idx="262">
                  <c:v>-1.097063395760148</c:v>
                </c:pt>
                <c:pt idx="263">
                  <c:v>-1.061491604861894</c:v>
                </c:pt>
                <c:pt idx="264">
                  <c:v>-1.011798393845342</c:v>
                </c:pt>
                <c:pt idx="265">
                  <c:v>-0.9993502005788382</c:v>
                </c:pt>
                <c:pt idx="266">
                  <c:v>-1.009535758465349</c:v>
                </c:pt>
                <c:pt idx="267">
                  <c:v>-0.9521481240510747</c:v>
                </c:pt>
                <c:pt idx="268">
                  <c:v>-0.9346825743221561</c:v>
                </c:pt>
                <c:pt idx="269">
                  <c:v>-0.9390963736109706</c:v>
                </c:pt>
                <c:pt idx="270">
                  <c:v>-0.9114782154070679</c:v>
                </c:pt>
                <c:pt idx="271">
                  <c:v>-0.9182964522365481</c:v>
                </c:pt>
                <c:pt idx="272">
                  <c:v>-0.873772525740081</c:v>
                </c:pt>
                <c:pt idx="273">
                  <c:v>-0.8461547440448426</c:v>
                </c:pt>
                <c:pt idx="274">
                  <c:v>-0.8564032551790449</c:v>
                </c:pt>
                <c:pt idx="275">
                  <c:v>-0.9078428756916485</c:v>
                </c:pt>
                <c:pt idx="276">
                  <c:v>-1.058015447910662</c:v>
                </c:pt>
                <c:pt idx="277">
                  <c:v>-1.083776194133591</c:v>
                </c:pt>
                <c:pt idx="278">
                  <c:v>-1.068693434658761</c:v>
                </c:pt>
                <c:pt idx="279">
                  <c:v>-1.075544395354751</c:v>
                </c:pt>
                <c:pt idx="280">
                  <c:v>-0.9761528901451629</c:v>
                </c:pt>
                <c:pt idx="281">
                  <c:v>-0.9908302663482474</c:v>
                </c:pt>
                <c:pt idx="282">
                  <c:v>-0.981370028909802</c:v>
                </c:pt>
                <c:pt idx="283">
                  <c:v>-0.954235675750653</c:v>
                </c:pt>
                <c:pt idx="284">
                  <c:v>-0.9513001523025693</c:v>
                </c:pt>
                <c:pt idx="285">
                  <c:v>-0.8965964742608213</c:v>
                </c:pt>
                <c:pt idx="286">
                  <c:v>-0.899984726453641</c:v>
                </c:pt>
                <c:pt idx="287">
                  <c:v>-0.86428860636018</c:v>
                </c:pt>
                <c:pt idx="288">
                  <c:v>-0.8160304764112397</c:v>
                </c:pt>
                <c:pt idx="289">
                  <c:v>-0.7799843431759772</c:v>
                </c:pt>
                <c:pt idx="290">
                  <c:v>-0.7930149692982864</c:v>
                </c:pt>
                <c:pt idx="291">
                  <c:v>-0.7798948744594746</c:v>
                </c:pt>
                <c:pt idx="292">
                  <c:v>-0.7291653897269199</c:v>
                </c:pt>
                <c:pt idx="293">
                  <c:v>-0.725221210254398</c:v>
                </c:pt>
                <c:pt idx="294">
                  <c:v>-0.6727338040519311</c:v>
                </c:pt>
                <c:pt idx="295">
                  <c:v>-0.6784172056053616</c:v>
                </c:pt>
                <c:pt idx="296">
                  <c:v>-0.7431479401224216</c:v>
                </c:pt>
                <c:pt idx="297">
                  <c:v>-0.8220447329444317</c:v>
                </c:pt>
                <c:pt idx="298">
                  <c:v>-0.9041577316332458</c:v>
                </c:pt>
                <c:pt idx="299">
                  <c:v>-0.8119291846247833</c:v>
                </c:pt>
                <c:pt idx="300">
                  <c:v>-0.8233987768038241</c:v>
                </c:pt>
                <c:pt idx="301">
                  <c:v>-0.7877632644596221</c:v>
                </c:pt>
                <c:pt idx="302">
                  <c:v>-0.7684621954436031</c:v>
                </c:pt>
                <c:pt idx="303">
                  <c:v>-0.7655603963933423</c:v>
                </c:pt>
                <c:pt idx="304">
                  <c:v>-0.7851362093752533</c:v>
                </c:pt>
                <c:pt idx="305">
                  <c:v>-0.8604868744105187</c:v>
                </c:pt>
                <c:pt idx="306">
                  <c:v>-0.8285237282842052</c:v>
                </c:pt>
                <c:pt idx="307">
                  <c:v>-0.8643629190318574</c:v>
                </c:pt>
                <c:pt idx="308">
                  <c:v>-0.8604260080900578</c:v>
                </c:pt>
                <c:pt idx="309">
                  <c:v>-0.8762434942827342</c:v>
                </c:pt>
                <c:pt idx="310">
                  <c:v>-0.9214509349089613</c:v>
                </c:pt>
                <c:pt idx="311">
                  <c:v>-0.9648280847857433</c:v>
                </c:pt>
                <c:pt idx="312">
                  <c:v>-1.086956075053609</c:v>
                </c:pt>
                <c:pt idx="313">
                  <c:v>-1.061194012727001</c:v>
                </c:pt>
                <c:pt idx="314">
                  <c:v>-1.111121982718934</c:v>
                </c:pt>
                <c:pt idx="315">
                  <c:v>-1.153594616534509</c:v>
                </c:pt>
                <c:pt idx="316">
                  <c:v>-1.181884629922268</c:v>
                </c:pt>
                <c:pt idx="317">
                  <c:v>-1.535938063091587</c:v>
                </c:pt>
                <c:pt idx="319">
                  <c:v>-0.6821773253333541</c:v>
                </c:pt>
                <c:pt idx="320">
                  <c:v>-0.7055414360607348</c:v>
                </c:pt>
                <c:pt idx="321">
                  <c:v>-0.6673223976441943</c:v>
                </c:pt>
                <c:pt idx="322">
                  <c:v>-0.6756637887870736</c:v>
                </c:pt>
                <c:pt idx="323">
                  <c:v>-0.6890090488977616</c:v>
                </c:pt>
                <c:pt idx="324">
                  <c:v>-0.6848483388937026</c:v>
                </c:pt>
                <c:pt idx="325">
                  <c:v>-0.7041343856172753</c:v>
                </c:pt>
                <c:pt idx="326">
                  <c:v>-0.7491584348171364</c:v>
                </c:pt>
                <c:pt idx="327">
                  <c:v>-0.6821773253333541</c:v>
                </c:pt>
                <c:pt idx="329">
                  <c:v>-0.784246925923676</c:v>
                </c:pt>
                <c:pt idx="330">
                  <c:v>-0.6980241834976392</c:v>
                </c:pt>
                <c:pt idx="331">
                  <c:v>-0.6892906054758319</c:v>
                </c:pt>
                <c:pt idx="332">
                  <c:v>-0.7117072299499203</c:v>
                </c:pt>
                <c:pt idx="333">
                  <c:v>-0.6525724297575617</c:v>
                </c:pt>
                <c:pt idx="334">
                  <c:v>-0.6878238127756259</c:v>
                </c:pt>
                <c:pt idx="335">
                  <c:v>-0.7221821791032319</c:v>
                </c:pt>
                <c:pt idx="336">
                  <c:v>-0.7077045865204574</c:v>
                </c:pt>
                <c:pt idx="337">
                  <c:v>-0.7499639565394245</c:v>
                </c:pt>
                <c:pt idx="338">
                  <c:v>-0.7350742765801922</c:v>
                </c:pt>
                <c:pt idx="339">
                  <c:v>-0.8080042460276148</c:v>
                </c:pt>
                <c:pt idx="340">
                  <c:v>-0.8430205972677163</c:v>
                </c:pt>
                <c:pt idx="341">
                  <c:v>-0.7920555910852478</c:v>
                </c:pt>
                <c:pt idx="342">
                  <c:v>-0.7635957823805197</c:v>
                </c:pt>
                <c:pt idx="343">
                  <c:v>-0.8042739535146887</c:v>
                </c:pt>
                <c:pt idx="344">
                  <c:v>-0.901005792471232</c:v>
                </c:pt>
                <c:pt idx="345">
                  <c:v>-0.8991757658728549</c:v>
                </c:pt>
                <c:pt idx="346">
                  <c:v>-0.8419660682101361</c:v>
                </c:pt>
                <c:pt idx="347">
                  <c:v>-0.8523786826635938</c:v>
                </c:pt>
                <c:pt idx="348">
                  <c:v>-0.8079551637495378</c:v>
                </c:pt>
                <c:pt idx="349">
                  <c:v>-0.8063578325732117</c:v>
                </c:pt>
                <c:pt idx="350">
                  <c:v>-0.784246925923676</c:v>
                </c:pt>
                <c:pt idx="352">
                  <c:v>-1.052711853052557</c:v>
                </c:pt>
                <c:pt idx="353">
                  <c:v>-1.054877959876038</c:v>
                </c:pt>
                <c:pt idx="354">
                  <c:v>-1.030162110260561</c:v>
                </c:pt>
                <c:pt idx="355">
                  <c:v>-1.059151271150097</c:v>
                </c:pt>
                <c:pt idx="356">
                  <c:v>-1.174396992797992</c:v>
                </c:pt>
                <c:pt idx="357">
                  <c:v>-1.197866952937825</c:v>
                </c:pt>
                <c:pt idx="358">
                  <c:v>-1.142681872809639</c:v>
                </c:pt>
                <c:pt idx="359">
                  <c:v>-1.196273384177914</c:v>
                </c:pt>
                <c:pt idx="360">
                  <c:v>-1.168624263021683</c:v>
                </c:pt>
                <c:pt idx="361">
                  <c:v>-1.198599446275357</c:v>
                </c:pt>
                <c:pt idx="362">
                  <c:v>-1.169228324267096</c:v>
                </c:pt>
                <c:pt idx="363">
                  <c:v>-1.087562520453901</c:v>
                </c:pt>
                <c:pt idx="364">
                  <c:v>-1.084988885442691</c:v>
                </c:pt>
                <c:pt idx="365">
                  <c:v>-1.052711853052557</c:v>
                </c:pt>
                <c:pt idx="367">
                  <c:v>-0.9963435519732511</c:v>
                </c:pt>
                <c:pt idx="368">
                  <c:v>-0.9557306414333271</c:v>
                </c:pt>
                <c:pt idx="369">
                  <c:v>-0.9698841861781766</c:v>
                </c:pt>
                <c:pt idx="370">
                  <c:v>-0.9991449311739248</c:v>
                </c:pt>
                <c:pt idx="371">
                  <c:v>-1.018841478005675</c:v>
                </c:pt>
                <c:pt idx="372">
                  <c:v>-0.9963435519732511</c:v>
                </c:pt>
                <c:pt idx="374">
                  <c:v>-0.838604410597464</c:v>
                </c:pt>
                <c:pt idx="375">
                  <c:v>-0.5637444774682225</c:v>
                </c:pt>
                <c:pt idx="376">
                  <c:v>-0.7174205827250767</c:v>
                </c:pt>
                <c:pt idx="377">
                  <c:v>-0.7723243026552167</c:v>
                </c:pt>
                <c:pt idx="378">
                  <c:v>-0.855589781198129</c:v>
                </c:pt>
                <c:pt idx="379">
                  <c:v>-0.8046536681712756</c:v>
                </c:pt>
                <c:pt idx="380">
                  <c:v>-0.8269641232207857</c:v>
                </c:pt>
                <c:pt idx="381">
                  <c:v>-0.8051421975784767</c:v>
                </c:pt>
                <c:pt idx="382">
                  <c:v>-0.7568663217134199</c:v>
                </c:pt>
                <c:pt idx="383">
                  <c:v>-0.838604410597464</c:v>
                </c:pt>
                <c:pt idx="385">
                  <c:v>0.4405308554542084</c:v>
                </c:pt>
                <c:pt idx="386">
                  <c:v>0.459895590207073</c:v>
                </c:pt>
                <c:pt idx="387">
                  <c:v>0.4251847007600744</c:v>
                </c:pt>
                <c:pt idx="388">
                  <c:v>0.4223199296757242</c:v>
                </c:pt>
                <c:pt idx="389">
                  <c:v>0.4405350512489657</c:v>
                </c:pt>
                <c:pt idx="390">
                  <c:v>0.4408916458756179</c:v>
                </c:pt>
                <c:pt idx="391">
                  <c:v>0.4044694793739651</c:v>
                </c:pt>
                <c:pt idx="392">
                  <c:v>0.3301719724093324</c:v>
                </c:pt>
                <c:pt idx="393">
                  <c:v>0.3254593361339392</c:v>
                </c:pt>
                <c:pt idx="394">
                  <c:v>0.3010554789871841</c:v>
                </c:pt>
                <c:pt idx="395">
                  <c:v>0.2614948071540008</c:v>
                </c:pt>
                <c:pt idx="396">
                  <c:v>0.2448825594795956</c:v>
                </c:pt>
                <c:pt idx="397">
                  <c:v>0.1827371927845571</c:v>
                </c:pt>
                <c:pt idx="398">
                  <c:v>0.2404651132745905</c:v>
                </c:pt>
                <c:pt idx="399">
                  <c:v>0.2921948263996058</c:v>
                </c:pt>
                <c:pt idx="400">
                  <c:v>0.3365042814554089</c:v>
                </c:pt>
                <c:pt idx="401">
                  <c:v>0.3663603352706819</c:v>
                </c:pt>
                <c:pt idx="402">
                  <c:v>0.4108015917749344</c:v>
                </c:pt>
                <c:pt idx="403">
                  <c:v>0.4632282913627212</c:v>
                </c:pt>
                <c:pt idx="404">
                  <c:v>0.4405308554542084</c:v>
                </c:pt>
                <c:pt idx="406">
                  <c:v>0.4108015917749344</c:v>
                </c:pt>
                <c:pt idx="407">
                  <c:v>0.3663603352706819</c:v>
                </c:pt>
                <c:pt idx="408">
                  <c:v>0.3365042814554089</c:v>
                </c:pt>
                <c:pt idx="409">
                  <c:v>0.2921948263996058</c:v>
                </c:pt>
                <c:pt idx="410">
                  <c:v>0.2406925097487722</c:v>
                </c:pt>
                <c:pt idx="411">
                  <c:v>0.2169537261436681</c:v>
                </c:pt>
                <c:pt idx="412">
                  <c:v>0.2288346026521642</c:v>
                </c:pt>
                <c:pt idx="413">
                  <c:v>0.2689129407164646</c:v>
                </c:pt>
                <c:pt idx="414">
                  <c:v>0.3407044983633038</c:v>
                </c:pt>
                <c:pt idx="415">
                  <c:v>0.3506938096039551</c:v>
                </c:pt>
                <c:pt idx="416">
                  <c:v>0.4108015917749344</c:v>
                </c:pt>
                <c:pt idx="418">
                  <c:v>0.2772277824238011</c:v>
                </c:pt>
                <c:pt idx="419">
                  <c:v>0.2404651132745905</c:v>
                </c:pt>
                <c:pt idx="420">
                  <c:v>0.2188822157100674</c:v>
                </c:pt>
                <c:pt idx="421">
                  <c:v>0.1895043899216019</c:v>
                </c:pt>
                <c:pt idx="422">
                  <c:v>0.1788325806560722</c:v>
                </c:pt>
                <c:pt idx="423">
                  <c:v>0.1724973239127218</c:v>
                </c:pt>
                <c:pt idx="424">
                  <c:v>0.1890402183172488</c:v>
                </c:pt>
                <c:pt idx="425">
                  <c:v>0.210308046287624</c:v>
                </c:pt>
                <c:pt idx="426">
                  <c:v>0.2168851177846145</c:v>
                </c:pt>
                <c:pt idx="427">
                  <c:v>0.2146474561099077</c:v>
                </c:pt>
                <c:pt idx="428">
                  <c:v>0.1965454360140624</c:v>
                </c:pt>
                <c:pt idx="429">
                  <c:v>0.2396488885214461</c:v>
                </c:pt>
                <c:pt idx="430">
                  <c:v>0.2573662184491269</c:v>
                </c:pt>
                <c:pt idx="431">
                  <c:v>0.2772277824238011</c:v>
                </c:pt>
                <c:pt idx="433">
                  <c:v>-0.1198311106662496</c:v>
                </c:pt>
                <c:pt idx="434">
                  <c:v>-0.04222935131461152</c:v>
                </c:pt>
                <c:pt idx="435">
                  <c:v>-0.04286915911905208</c:v>
                </c:pt>
                <c:pt idx="436">
                  <c:v>-0.1158057678641105</c:v>
                </c:pt>
                <c:pt idx="437">
                  <c:v>-0.12896661760148</c:v>
                </c:pt>
                <c:pt idx="438">
                  <c:v>-0.1198311106662496</c:v>
                </c:pt>
                <c:pt idx="440">
                  <c:v>-0.8326902268518455</c:v>
                </c:pt>
                <c:pt idx="441">
                  <c:v>-0.8163880868419927</c:v>
                </c:pt>
                <c:pt idx="442">
                  <c:v>-0.7962856797274556</c:v>
                </c:pt>
                <c:pt idx="443">
                  <c:v>-0.8051479939281466</c:v>
                </c:pt>
                <c:pt idx="444">
                  <c:v>-0.9042544490086165</c:v>
                </c:pt>
                <c:pt idx="445">
                  <c:v>-0.8518855115657734</c:v>
                </c:pt>
                <c:pt idx="446">
                  <c:v>-0.8326902268518455</c:v>
                </c:pt>
                <c:pt idx="448">
                  <c:v>-1.022992899133212</c:v>
                </c:pt>
                <c:pt idx="449">
                  <c:v>-0.9688171015965775</c:v>
                </c:pt>
                <c:pt idx="450">
                  <c:v>-0.9841751416448474</c:v>
                </c:pt>
                <c:pt idx="451">
                  <c:v>-0.9734478338795552</c:v>
                </c:pt>
                <c:pt idx="452">
                  <c:v>-0.985790275129111</c:v>
                </c:pt>
                <c:pt idx="453">
                  <c:v>-0.9620407316564278</c:v>
                </c:pt>
                <c:pt idx="454">
                  <c:v>-0.9476371958806641</c:v>
                </c:pt>
                <c:pt idx="455">
                  <c:v>-0.9192857756694337</c:v>
                </c:pt>
                <c:pt idx="456">
                  <c:v>-0.9067151501365283</c:v>
                </c:pt>
                <c:pt idx="457">
                  <c:v>-0.8772016193770729</c:v>
                </c:pt>
                <c:pt idx="458">
                  <c:v>-0.8343480034004114</c:v>
                </c:pt>
                <c:pt idx="459">
                  <c:v>-0.8575611493116644</c:v>
                </c:pt>
                <c:pt idx="460">
                  <c:v>-0.8524954209159454</c:v>
                </c:pt>
                <c:pt idx="461">
                  <c:v>-0.9122055900372488</c:v>
                </c:pt>
                <c:pt idx="462">
                  <c:v>-0.9478116636206837</c:v>
                </c:pt>
                <c:pt idx="463">
                  <c:v>-0.941750899609433</c:v>
                </c:pt>
                <c:pt idx="464">
                  <c:v>-0.9631429580401597</c:v>
                </c:pt>
                <c:pt idx="465">
                  <c:v>-0.9643063894956758</c:v>
                </c:pt>
                <c:pt idx="466">
                  <c:v>-0.9475415159014693</c:v>
                </c:pt>
                <c:pt idx="467">
                  <c:v>-0.954290298953442</c:v>
                </c:pt>
                <c:pt idx="468">
                  <c:v>-0.9699322190520894</c:v>
                </c:pt>
                <c:pt idx="469">
                  <c:v>-0.9976167345536766</c:v>
                </c:pt>
                <c:pt idx="470">
                  <c:v>-1.022992899133212</c:v>
                </c:pt>
                <c:pt idx="472">
                  <c:v>0.2153543650548477</c:v>
                </c:pt>
                <c:pt idx="473">
                  <c:v>0.2309039385966984</c:v>
                </c:pt>
                <c:pt idx="474">
                  <c:v>0.2084368609835526</c:v>
                </c:pt>
                <c:pt idx="475">
                  <c:v>0.2311113869659328</c:v>
                </c:pt>
                <c:pt idx="476">
                  <c:v>0.2173542101194853</c:v>
                </c:pt>
                <c:pt idx="477">
                  <c:v>0.2396488885214461</c:v>
                </c:pt>
                <c:pt idx="478">
                  <c:v>0.1450377218255015</c:v>
                </c:pt>
                <c:pt idx="479">
                  <c:v>0.1274572707779723</c:v>
                </c:pt>
                <c:pt idx="480">
                  <c:v>0.138418257710064</c:v>
                </c:pt>
                <c:pt idx="481">
                  <c:v>0.1759933638250154</c:v>
                </c:pt>
                <c:pt idx="482">
                  <c:v>0.2153543650548477</c:v>
                </c:pt>
                <c:pt idx="484">
                  <c:v>1.05350290904546</c:v>
                </c:pt>
                <c:pt idx="485">
                  <c:v>1.031154579728274</c:v>
                </c:pt>
                <c:pt idx="486">
                  <c:v>1.058533648224559</c:v>
                </c:pt>
                <c:pt idx="487">
                  <c:v>1.053651132939786</c:v>
                </c:pt>
                <c:pt idx="488">
                  <c:v>1.081476984325197</c:v>
                </c:pt>
                <c:pt idx="489">
                  <c:v>1.077021691630055</c:v>
                </c:pt>
                <c:pt idx="490">
                  <c:v>1.094608751990581</c:v>
                </c:pt>
                <c:pt idx="491">
                  <c:v>1.156196025180514</c:v>
                </c:pt>
                <c:pt idx="492">
                  <c:v>1.16962695042513</c:v>
                </c:pt>
                <c:pt idx="493">
                  <c:v>1.234885201202292</c:v>
                </c:pt>
                <c:pt idx="494">
                  <c:v>1.261506461542174</c:v>
                </c:pt>
                <c:pt idx="495">
                  <c:v>1.384660966876196</c:v>
                </c:pt>
                <c:pt idx="496">
                  <c:v>1.432318339562065</c:v>
                </c:pt>
                <c:pt idx="497">
                  <c:v>1.454022801460126</c:v>
                </c:pt>
                <c:pt idx="498">
                  <c:v>1.440684438804693</c:v>
                </c:pt>
                <c:pt idx="499">
                  <c:v>1.464242246750167</c:v>
                </c:pt>
                <c:pt idx="500">
                  <c:v>1.494791915439218</c:v>
                </c:pt>
                <c:pt idx="501">
                  <c:v>1.523099611709366</c:v>
                </c:pt>
                <c:pt idx="502">
                  <c:v>1.453819085201259</c:v>
                </c:pt>
                <c:pt idx="503">
                  <c:v>1.448536428742353</c:v>
                </c:pt>
                <c:pt idx="504">
                  <c:v>1.477873840475328</c:v>
                </c:pt>
                <c:pt idx="505">
                  <c:v>1.456546525315817</c:v>
                </c:pt>
                <c:pt idx="506">
                  <c:v>1.472882272823113</c:v>
                </c:pt>
                <c:pt idx="507">
                  <c:v>1.525955422872703</c:v>
                </c:pt>
                <c:pt idx="508">
                  <c:v>1.653382348925701</c:v>
                </c:pt>
                <c:pt idx="509">
                  <c:v>1.695273943320012</c:v>
                </c:pt>
                <c:pt idx="510">
                  <c:v>1.713482523626997</c:v>
                </c:pt>
                <c:pt idx="511">
                  <c:v>1.688945470168929</c:v>
                </c:pt>
                <c:pt idx="512">
                  <c:v>1.714281013975051</c:v>
                </c:pt>
                <c:pt idx="513">
                  <c:v>1.699026249922409</c:v>
                </c:pt>
                <c:pt idx="514">
                  <c:v>1.692724674885388</c:v>
                </c:pt>
                <c:pt idx="515">
                  <c:v>1.671204996431944</c:v>
                </c:pt>
                <c:pt idx="516">
                  <c:v>1.656858777226917</c:v>
                </c:pt>
                <c:pt idx="517">
                  <c:v>1.624316415520146</c:v>
                </c:pt>
                <c:pt idx="518">
                  <c:v>1.611428189807935</c:v>
                </c:pt>
                <c:pt idx="519">
                  <c:v>1.578584943230138</c:v>
                </c:pt>
                <c:pt idx="520">
                  <c:v>1.663126780836943</c:v>
                </c:pt>
                <c:pt idx="521">
                  <c:v>1.635605556918046</c:v>
                </c:pt>
                <c:pt idx="522">
                  <c:v>1.718530273090958</c:v>
                </c:pt>
                <c:pt idx="523">
                  <c:v>1.706676426691835</c:v>
                </c:pt>
                <c:pt idx="524">
                  <c:v>1.677307338024078</c:v>
                </c:pt>
                <c:pt idx="525">
                  <c:v>1.610733640222391</c:v>
                </c:pt>
                <c:pt idx="526">
                  <c:v>1.611029017148024</c:v>
                </c:pt>
                <c:pt idx="527">
                  <c:v>1.521469003008534</c:v>
                </c:pt>
                <c:pt idx="528">
                  <c:v>1.473524321554807</c:v>
                </c:pt>
                <c:pt idx="529">
                  <c:v>1.481179901163119</c:v>
                </c:pt>
                <c:pt idx="530">
                  <c:v>1.459224649542519</c:v>
                </c:pt>
                <c:pt idx="531">
                  <c:v>1.421555983519132</c:v>
                </c:pt>
                <c:pt idx="532">
                  <c:v>1.407182511037425</c:v>
                </c:pt>
                <c:pt idx="533">
                  <c:v>1.403066860328531</c:v>
                </c:pt>
                <c:pt idx="534">
                  <c:v>1.355228852076642</c:v>
                </c:pt>
                <c:pt idx="535">
                  <c:v>1.313078612820184</c:v>
                </c:pt>
                <c:pt idx="536">
                  <c:v>1.275611281241407</c:v>
                </c:pt>
                <c:pt idx="537">
                  <c:v>1.263849009035819</c:v>
                </c:pt>
                <c:pt idx="538">
                  <c:v>1.258514988374714</c:v>
                </c:pt>
                <c:pt idx="539">
                  <c:v>1.216680566280929</c:v>
                </c:pt>
                <c:pt idx="540">
                  <c:v>1.099652257712955</c:v>
                </c:pt>
                <c:pt idx="541">
                  <c:v>1.086630626478766</c:v>
                </c:pt>
                <c:pt idx="542">
                  <c:v>0.9853621687313543</c:v>
                </c:pt>
                <c:pt idx="543">
                  <c:v>1.05350290904546</c:v>
                </c:pt>
                <c:pt idx="545">
                  <c:v>-1.005493231256155</c:v>
                </c:pt>
                <c:pt idx="546">
                  <c:v>-1.01524817088784</c:v>
                </c:pt>
                <c:pt idx="547">
                  <c:v>-1.049601588891402</c:v>
                </c:pt>
                <c:pt idx="548">
                  <c:v>-1.049566663318626</c:v>
                </c:pt>
                <c:pt idx="549">
                  <c:v>-1.061910839858651</c:v>
                </c:pt>
                <c:pt idx="550">
                  <c:v>-1.052726666139321</c:v>
                </c:pt>
                <c:pt idx="551">
                  <c:v>-1.098321151230259</c:v>
                </c:pt>
                <c:pt idx="552">
                  <c:v>-1.12936552666601</c:v>
                </c:pt>
                <c:pt idx="553">
                  <c:v>-1.187526311837043</c:v>
                </c:pt>
                <c:pt idx="554">
                  <c:v>-1.158506007439352</c:v>
                </c:pt>
                <c:pt idx="555">
                  <c:v>-1.158821893970863</c:v>
                </c:pt>
                <c:pt idx="556">
                  <c:v>-1.11631363255902</c:v>
                </c:pt>
                <c:pt idx="557">
                  <c:v>-1.06683769498231</c:v>
                </c:pt>
                <c:pt idx="558">
                  <c:v>-1.095564991453089</c:v>
                </c:pt>
                <c:pt idx="559">
                  <c:v>-1.078207482183877</c:v>
                </c:pt>
                <c:pt idx="560">
                  <c:v>-1.009866144300972</c:v>
                </c:pt>
                <c:pt idx="561">
                  <c:v>-1.019056574687036</c:v>
                </c:pt>
                <c:pt idx="562">
                  <c:v>-1.005493231256155</c:v>
                </c:pt>
                <c:pt idx="564">
                  <c:v>-1.189028486150553</c:v>
                </c:pt>
                <c:pt idx="565">
                  <c:v>-1.13497187926046</c:v>
                </c:pt>
                <c:pt idx="566">
                  <c:v>-1.084696059283285</c:v>
                </c:pt>
                <c:pt idx="567">
                  <c:v>-1.135847450643209</c:v>
                </c:pt>
                <c:pt idx="568">
                  <c:v>-1.124182180453117</c:v>
                </c:pt>
                <c:pt idx="569">
                  <c:v>-1.143790760979379</c:v>
                </c:pt>
                <c:pt idx="570">
                  <c:v>-1.184417906680291</c:v>
                </c:pt>
                <c:pt idx="571">
                  <c:v>-1.233487650046147</c:v>
                </c:pt>
                <c:pt idx="572">
                  <c:v>-1.189028486150553</c:v>
                </c:pt>
                <c:pt idx="574">
                  <c:v>0.1696341330860519</c:v>
                </c:pt>
                <c:pt idx="575">
                  <c:v>0.1845729974183543</c:v>
                </c:pt>
                <c:pt idx="576">
                  <c:v>0.1514907823660975</c:v>
                </c:pt>
                <c:pt idx="577">
                  <c:v>0.1701634100435364</c:v>
                </c:pt>
                <c:pt idx="578">
                  <c:v>0.1636462365664662</c:v>
                </c:pt>
                <c:pt idx="579">
                  <c:v>0.0943718903006476</c:v>
                </c:pt>
                <c:pt idx="580">
                  <c:v>0.101255570846945</c:v>
                </c:pt>
                <c:pt idx="581">
                  <c:v>0.0748771504070793</c:v>
                </c:pt>
                <c:pt idx="582">
                  <c:v>0.08535223967007222</c:v>
                </c:pt>
                <c:pt idx="583">
                  <c:v>0.1178987148650984</c:v>
                </c:pt>
                <c:pt idx="584">
                  <c:v>0.1696341330860519</c:v>
                </c:pt>
                <c:pt idx="586">
                  <c:v>-0.1235321689341747</c:v>
                </c:pt>
                <c:pt idx="587">
                  <c:v>-0.1226321995602404</c:v>
                </c:pt>
                <c:pt idx="588">
                  <c:v>-0.01819972240692793</c:v>
                </c:pt>
                <c:pt idx="589">
                  <c:v>-0.02974525333441311</c:v>
                </c:pt>
                <c:pt idx="590">
                  <c:v>-0.01651823837938503</c:v>
                </c:pt>
                <c:pt idx="591">
                  <c:v>0.1142986080692862</c:v>
                </c:pt>
                <c:pt idx="592">
                  <c:v>0.1037350912679091</c:v>
                </c:pt>
                <c:pt idx="593">
                  <c:v>0.1382736752530891</c:v>
                </c:pt>
                <c:pt idx="594">
                  <c:v>0.1332599443085341</c:v>
                </c:pt>
                <c:pt idx="595">
                  <c:v>0.1732592068721896</c:v>
                </c:pt>
                <c:pt idx="596">
                  <c:v>0.08299916987697631</c:v>
                </c:pt>
                <c:pt idx="597">
                  <c:v>0.04623996003381921</c:v>
                </c:pt>
                <c:pt idx="598">
                  <c:v>-0.1235321689341747</c:v>
                </c:pt>
                <c:pt idx="600">
                  <c:v>-1.133372679286964</c:v>
                </c:pt>
                <c:pt idx="601">
                  <c:v>-1.135755969182417</c:v>
                </c:pt>
                <c:pt idx="602">
                  <c:v>-1.180716168405368</c:v>
                </c:pt>
                <c:pt idx="603">
                  <c:v>-1.207873298418918</c:v>
                </c:pt>
                <c:pt idx="604">
                  <c:v>-1.198876325044048</c:v>
                </c:pt>
                <c:pt idx="605">
                  <c:v>-1.217051595913212</c:v>
                </c:pt>
                <c:pt idx="606">
                  <c:v>-1.21688692687031</c:v>
                </c:pt>
                <c:pt idx="607">
                  <c:v>-1.2042574092851</c:v>
                </c:pt>
                <c:pt idx="608">
                  <c:v>-1.185568874757283</c:v>
                </c:pt>
                <c:pt idx="609">
                  <c:v>-1.133372679286964</c:v>
                </c:pt>
                <c:pt idx="611">
                  <c:v>0.5349651325624201</c:v>
                </c:pt>
                <c:pt idx="612">
                  <c:v>0.3627745043108694</c:v>
                </c:pt>
                <c:pt idx="613">
                  <c:v>0.3513572522703777</c:v>
                </c:pt>
                <c:pt idx="614">
                  <c:v>0.4792219170725679</c:v>
                </c:pt>
                <c:pt idx="615">
                  <c:v>0.4849718304575837</c:v>
                </c:pt>
                <c:pt idx="616">
                  <c:v>0.4550806229698663</c:v>
                </c:pt>
                <c:pt idx="617">
                  <c:v>0.5349651325624201</c:v>
                </c:pt>
                <c:pt idx="619">
                  <c:v>-0.1231315482457226</c:v>
                </c:pt>
                <c:pt idx="620">
                  <c:v>-0.1243244750774272</c:v>
                </c:pt>
                <c:pt idx="621">
                  <c:v>-0.171260404013654</c:v>
                </c:pt>
                <c:pt idx="622">
                  <c:v>-0.1880207767226371</c:v>
                </c:pt>
                <c:pt idx="623">
                  <c:v>-0.2483992201613117</c:v>
                </c:pt>
                <c:pt idx="624">
                  <c:v>-0.2143966242941728</c:v>
                </c:pt>
                <c:pt idx="625">
                  <c:v>-0.1623937815000335</c:v>
                </c:pt>
                <c:pt idx="626">
                  <c:v>-0.1231315482457226</c:v>
                </c:pt>
                <c:pt idx="628">
                  <c:v>0.5395190741607738</c:v>
                </c:pt>
                <c:pt idx="629">
                  <c:v>0.5426001790424697</c:v>
                </c:pt>
                <c:pt idx="630">
                  <c:v>0.5640161362929215</c:v>
                </c:pt>
                <c:pt idx="631">
                  <c:v>0.5795856302448903</c:v>
                </c:pt>
                <c:pt idx="632">
                  <c:v>0.6402209791506374</c:v>
                </c:pt>
                <c:pt idx="633">
                  <c:v>0.5926637901922344</c:v>
                </c:pt>
                <c:pt idx="634">
                  <c:v>0.5395190741607738</c:v>
                </c:pt>
                <c:pt idx="636">
                  <c:v>-0.1010824696121644</c:v>
                </c:pt>
                <c:pt idx="637">
                  <c:v>-0.08440127311620227</c:v>
                </c:pt>
                <c:pt idx="638">
                  <c:v>-0.118962499598803</c:v>
                </c:pt>
                <c:pt idx="639">
                  <c:v>-0.1227306302297254</c:v>
                </c:pt>
                <c:pt idx="640">
                  <c:v>-0.103729701393248</c:v>
                </c:pt>
                <c:pt idx="641">
                  <c:v>0.03916233340648595</c:v>
                </c:pt>
                <c:pt idx="642">
                  <c:v>-0.02917922910257816</c:v>
                </c:pt>
                <c:pt idx="643">
                  <c:v>-0.07339668249606264</c:v>
                </c:pt>
                <c:pt idx="644">
                  <c:v>-0.1010824696121644</c:v>
                </c:pt>
                <c:pt idx="646">
                  <c:v>0.715255954744397</c:v>
                </c:pt>
                <c:pt idx="647">
                  <c:v>0.6748800199235764</c:v>
                </c:pt>
                <c:pt idx="648">
                  <c:v>0.5943411320662068</c:v>
                </c:pt>
                <c:pt idx="649">
                  <c:v>0.5429356529951018</c:v>
                </c:pt>
                <c:pt idx="650">
                  <c:v>0.493343377934391</c:v>
                </c:pt>
                <c:pt idx="651">
                  <c:v>0.5395190741607738</c:v>
                </c:pt>
                <c:pt idx="652">
                  <c:v>0.5570064301650328</c:v>
                </c:pt>
                <c:pt idx="653">
                  <c:v>0.5607361484939797</c:v>
                </c:pt>
                <c:pt idx="654">
                  <c:v>0.6172961797751807</c:v>
                </c:pt>
                <c:pt idx="655">
                  <c:v>0.6223023599282317</c:v>
                </c:pt>
                <c:pt idx="656">
                  <c:v>0.652764711296672</c:v>
                </c:pt>
                <c:pt idx="657">
                  <c:v>0.715255954744397</c:v>
                </c:pt>
                <c:pt idx="659">
                  <c:v>0.2946672722612745</c:v>
                </c:pt>
                <c:pt idx="660">
                  <c:v>0.3467765779843939</c:v>
                </c:pt>
                <c:pt idx="661">
                  <c:v>0.3163856138756435</c:v>
                </c:pt>
                <c:pt idx="662">
                  <c:v>0.2594661223992838</c:v>
                </c:pt>
                <c:pt idx="663">
                  <c:v>0.2323411256774801</c:v>
                </c:pt>
                <c:pt idx="664">
                  <c:v>0.2729828309059473</c:v>
                </c:pt>
                <c:pt idx="665">
                  <c:v>0.2126788451537002</c:v>
                </c:pt>
                <c:pt idx="666">
                  <c:v>0.2560536840229836</c:v>
                </c:pt>
                <c:pt idx="667">
                  <c:v>0.2824945897291586</c:v>
                </c:pt>
                <c:pt idx="668">
                  <c:v>0.2946672722612745</c:v>
                </c:pt>
                <c:pt idx="670">
                  <c:v>0.07706518139929763</c:v>
                </c:pt>
                <c:pt idx="671">
                  <c:v>0.101255570846945</c:v>
                </c:pt>
                <c:pt idx="672">
                  <c:v>0.07682609921462803</c:v>
                </c:pt>
                <c:pt idx="673">
                  <c:v>0.09670629158119792</c:v>
                </c:pt>
                <c:pt idx="674">
                  <c:v>0.02397977899719032</c:v>
                </c:pt>
                <c:pt idx="675">
                  <c:v>-0.01963473108163968</c:v>
                </c:pt>
                <c:pt idx="676">
                  <c:v>-0.01527165733119917</c:v>
                </c:pt>
                <c:pt idx="677">
                  <c:v>-0.05756435707293017</c:v>
                </c:pt>
                <c:pt idx="678">
                  <c:v>-0.0202690428553232</c:v>
                </c:pt>
                <c:pt idx="679">
                  <c:v>-0.02402563629832504</c:v>
                </c:pt>
                <c:pt idx="680">
                  <c:v>0.03088338787722352</c:v>
                </c:pt>
                <c:pt idx="681">
                  <c:v>0.07706518139929763</c:v>
                </c:pt>
                <c:pt idx="683">
                  <c:v>0.1694990189520119</c:v>
                </c:pt>
                <c:pt idx="684">
                  <c:v>0.1946706865125781</c:v>
                </c:pt>
                <c:pt idx="685">
                  <c:v>0.2146474561099077</c:v>
                </c:pt>
                <c:pt idx="686">
                  <c:v>0.2168851177846145</c:v>
                </c:pt>
                <c:pt idx="687">
                  <c:v>0.210308046287624</c:v>
                </c:pt>
                <c:pt idx="688">
                  <c:v>0.1890402183172488</c:v>
                </c:pt>
                <c:pt idx="689">
                  <c:v>0.1724973239127218</c:v>
                </c:pt>
                <c:pt idx="690">
                  <c:v>0.1666231200799804</c:v>
                </c:pt>
                <c:pt idx="691">
                  <c:v>0.1322821120456532</c:v>
                </c:pt>
                <c:pt idx="692">
                  <c:v>0.1427323924711142</c:v>
                </c:pt>
                <c:pt idx="693">
                  <c:v>0.1696780404594232</c:v>
                </c:pt>
                <c:pt idx="694">
                  <c:v>0.1694990189520119</c:v>
                </c:pt>
                <c:pt idx="696">
                  <c:v>-0.03728503662896161</c:v>
                </c:pt>
                <c:pt idx="697">
                  <c:v>-0.06618320733199001</c:v>
                </c:pt>
                <c:pt idx="698">
                  <c:v>-0.05752389006490242</c:v>
                </c:pt>
                <c:pt idx="699">
                  <c:v>-0.03450124286766331</c:v>
                </c:pt>
                <c:pt idx="700">
                  <c:v>-0.04726289328811671</c:v>
                </c:pt>
                <c:pt idx="701">
                  <c:v>-0.02270217694985778</c:v>
                </c:pt>
                <c:pt idx="702">
                  <c:v>-0.03672683145112159</c:v>
                </c:pt>
                <c:pt idx="703">
                  <c:v>0.02038269390244366</c:v>
                </c:pt>
                <c:pt idx="704">
                  <c:v>0.006783316654397858</c:v>
                </c:pt>
                <c:pt idx="705">
                  <c:v>-0.06507781037677569</c:v>
                </c:pt>
                <c:pt idx="706">
                  <c:v>-0.04185962872782457</c:v>
                </c:pt>
                <c:pt idx="707">
                  <c:v>-0.06425900873374306</c:v>
                </c:pt>
                <c:pt idx="708">
                  <c:v>-0.05515157925736584</c:v>
                </c:pt>
                <c:pt idx="709">
                  <c:v>-0.03728503662896161</c:v>
                </c:pt>
                <c:pt idx="711">
                  <c:v>0.0003547654557199743</c:v>
                </c:pt>
                <c:pt idx="712">
                  <c:v>0.01590012992735847</c:v>
                </c:pt>
                <c:pt idx="713">
                  <c:v>-0.02949529416635865</c:v>
                </c:pt>
                <c:pt idx="714">
                  <c:v>-0.04864645753669884</c:v>
                </c:pt>
                <c:pt idx="715">
                  <c:v>-0.04382848638693035</c:v>
                </c:pt>
                <c:pt idx="716">
                  <c:v>0.0003547654557199743</c:v>
                </c:pt>
                <c:pt idx="718">
                  <c:v>-0.426239756984742</c:v>
                </c:pt>
                <c:pt idx="719">
                  <c:v>-0.1122347703754106</c:v>
                </c:pt>
                <c:pt idx="720">
                  <c:v>-0.1857669384187606</c:v>
                </c:pt>
                <c:pt idx="721">
                  <c:v>-0.1643649781930573</c:v>
                </c:pt>
                <c:pt idx="722">
                  <c:v>-0.1846687697686099</c:v>
                </c:pt>
                <c:pt idx="723">
                  <c:v>-0.1757870723210473</c:v>
                </c:pt>
                <c:pt idx="724">
                  <c:v>-0.2069734164602553</c:v>
                </c:pt>
                <c:pt idx="725">
                  <c:v>-0.1891210436150027</c:v>
                </c:pt>
                <c:pt idx="726">
                  <c:v>-0.2468966683834139</c:v>
                </c:pt>
                <c:pt idx="727">
                  <c:v>-0.2204276079759373</c:v>
                </c:pt>
                <c:pt idx="728">
                  <c:v>-0.2567555727413516</c:v>
                </c:pt>
                <c:pt idx="729">
                  <c:v>-0.2683672036999193</c:v>
                </c:pt>
                <c:pt idx="730">
                  <c:v>-0.227741583078831</c:v>
                </c:pt>
                <c:pt idx="731">
                  <c:v>-0.4263431632984579</c:v>
                </c:pt>
                <c:pt idx="732">
                  <c:v>-0.5071722910776151</c:v>
                </c:pt>
                <c:pt idx="733">
                  <c:v>-0.5420501327424322</c:v>
                </c:pt>
                <c:pt idx="734">
                  <c:v>-0.5636703584454379</c:v>
                </c:pt>
                <c:pt idx="735">
                  <c:v>-0.567426222673298</c:v>
                </c:pt>
                <c:pt idx="736">
                  <c:v>-0.5194894471630844</c:v>
                </c:pt>
                <c:pt idx="737">
                  <c:v>-0.5603100358099231</c:v>
                </c:pt>
                <c:pt idx="738">
                  <c:v>-0.52124874395451</c:v>
                </c:pt>
                <c:pt idx="739">
                  <c:v>-0.5599287501122492</c:v>
                </c:pt>
                <c:pt idx="740">
                  <c:v>-0.5434682736055022</c:v>
                </c:pt>
                <c:pt idx="741">
                  <c:v>-0.5573240035518089</c:v>
                </c:pt>
                <c:pt idx="742">
                  <c:v>-0.6910168942580505</c:v>
                </c:pt>
                <c:pt idx="743">
                  <c:v>-0.426239756984742</c:v>
                </c:pt>
                <c:pt idx="745">
                  <c:v>-0.2036426795072578</c:v>
                </c:pt>
                <c:pt idx="746">
                  <c:v>-0.1324862422446971</c:v>
                </c:pt>
                <c:pt idx="747">
                  <c:v>-0.1171404829725769</c:v>
                </c:pt>
                <c:pt idx="748">
                  <c:v>-0.1336984609949975</c:v>
                </c:pt>
                <c:pt idx="749">
                  <c:v>-0.165945985149345</c:v>
                </c:pt>
                <c:pt idx="750">
                  <c:v>-0.1980387429335873</c:v>
                </c:pt>
                <c:pt idx="751">
                  <c:v>-0.2175707375347516</c:v>
                </c:pt>
                <c:pt idx="752">
                  <c:v>-0.2254977715800436</c:v>
                </c:pt>
                <c:pt idx="753">
                  <c:v>-0.2036426795072578</c:v>
                </c:pt>
                <c:pt idx="755">
                  <c:v>0.3032924291696193</c:v>
                </c:pt>
                <c:pt idx="756">
                  <c:v>0.3510341823236778</c:v>
                </c:pt>
                <c:pt idx="757">
                  <c:v>0.3146836065769874</c:v>
                </c:pt>
                <c:pt idx="758">
                  <c:v>0.3250365609919316</c:v>
                </c:pt>
                <c:pt idx="759">
                  <c:v>0.301060675438388</c:v>
                </c:pt>
                <c:pt idx="760">
                  <c:v>0.3236822961547914</c:v>
                </c:pt>
                <c:pt idx="761">
                  <c:v>0.3152099737155181</c:v>
                </c:pt>
                <c:pt idx="762">
                  <c:v>0.2942998638316147</c:v>
                </c:pt>
                <c:pt idx="763">
                  <c:v>0.2691717159383487</c:v>
                </c:pt>
                <c:pt idx="764">
                  <c:v>0.3032924291696193</c:v>
                </c:pt>
                <c:pt idx="766">
                  <c:v>-1.365548947321633</c:v>
                </c:pt>
                <c:pt idx="767">
                  <c:v>-1.353783081578201</c:v>
                </c:pt>
                <c:pt idx="768">
                  <c:v>-1.334835182171704</c:v>
                </c:pt>
                <c:pt idx="769">
                  <c:v>-1.336910425169048</c:v>
                </c:pt>
                <c:pt idx="770">
                  <c:v>-1.309639875161301</c:v>
                </c:pt>
                <c:pt idx="771">
                  <c:v>-1.317172718065704</c:v>
                </c:pt>
                <c:pt idx="772">
                  <c:v>-1.302832913671693</c:v>
                </c:pt>
                <c:pt idx="773">
                  <c:v>-1.323312257709006</c:v>
                </c:pt>
                <c:pt idx="774">
                  <c:v>-1.336205669635194</c:v>
                </c:pt>
                <c:pt idx="775">
                  <c:v>-1.365548947321633</c:v>
                </c:pt>
                <c:pt idx="777">
                  <c:v>-0.8499501471618682</c:v>
                </c:pt>
                <c:pt idx="778">
                  <c:v>-0.8801534311956053</c:v>
                </c:pt>
                <c:pt idx="779">
                  <c:v>-0.8966792733280254</c:v>
                </c:pt>
                <c:pt idx="780">
                  <c:v>-0.9002745201299148</c:v>
                </c:pt>
                <c:pt idx="781">
                  <c:v>-0.9210319429670675</c:v>
                </c:pt>
                <c:pt idx="782">
                  <c:v>-0.894003013139705</c:v>
                </c:pt>
                <c:pt idx="783">
                  <c:v>-0.8570869537282836</c:v>
                </c:pt>
                <c:pt idx="784">
                  <c:v>-0.8717614459366941</c:v>
                </c:pt>
                <c:pt idx="785">
                  <c:v>-0.8499501471618682</c:v>
                </c:pt>
                <c:pt idx="787">
                  <c:v>-1.229879953193755</c:v>
                </c:pt>
                <c:pt idx="788">
                  <c:v>-1.296898190412938</c:v>
                </c:pt>
                <c:pt idx="789">
                  <c:v>-1.323312257709006</c:v>
                </c:pt>
                <c:pt idx="790">
                  <c:v>-1.297647542769731</c:v>
                </c:pt>
                <c:pt idx="791">
                  <c:v>-1.25418270415083</c:v>
                </c:pt>
                <c:pt idx="792">
                  <c:v>-1.229879953193755</c:v>
                </c:pt>
                <c:pt idx="794">
                  <c:v>0.211138550684763</c:v>
                </c:pt>
                <c:pt idx="795">
                  <c:v>0.2494651937065228</c:v>
                </c:pt>
                <c:pt idx="796">
                  <c:v>0.203238516963427</c:v>
                </c:pt>
                <c:pt idx="797">
                  <c:v>0.2419665470177314</c:v>
                </c:pt>
                <c:pt idx="798">
                  <c:v>0.1758279658508957</c:v>
                </c:pt>
                <c:pt idx="799">
                  <c:v>0.211138550684763</c:v>
                </c:pt>
                <c:pt idx="801">
                  <c:v>-1.04800280824036</c:v>
                </c:pt>
                <c:pt idx="802">
                  <c:v>-1.052838386043587</c:v>
                </c:pt>
                <c:pt idx="803">
                  <c:v>-1.092336922370629</c:v>
                </c:pt>
                <c:pt idx="804">
                  <c:v>-1.060244102057222</c:v>
                </c:pt>
                <c:pt idx="805">
                  <c:v>-1.068962576643632</c:v>
                </c:pt>
                <c:pt idx="806">
                  <c:v>-1.04800280824036</c:v>
                </c:pt>
                <c:pt idx="808">
                  <c:v>0.2774094400882114</c:v>
                </c:pt>
                <c:pt idx="809">
                  <c:v>0.286459374132166</c:v>
                </c:pt>
                <c:pt idx="810">
                  <c:v>0.2683248102848</c:v>
                </c:pt>
                <c:pt idx="811">
                  <c:v>0.2365424711466845</c:v>
                </c:pt>
                <c:pt idx="812">
                  <c:v>0.2059790221034765</c:v>
                </c:pt>
                <c:pt idx="813">
                  <c:v>0.2137730792908236</c:v>
                </c:pt>
                <c:pt idx="814">
                  <c:v>0.2774094400882114</c:v>
                </c:pt>
                <c:pt idx="816">
                  <c:v>2.119153854528975</c:v>
                </c:pt>
                <c:pt idx="817">
                  <c:v>2.10789009614491</c:v>
                </c:pt>
                <c:pt idx="818">
                  <c:v>2.096768369651828</c:v>
                </c:pt>
                <c:pt idx="819">
                  <c:v>2.058643882826136</c:v>
                </c:pt>
                <c:pt idx="820">
                  <c:v>2.077013769535485</c:v>
                </c:pt>
                <c:pt idx="821">
                  <c:v>2.069610424817599</c:v>
                </c:pt>
                <c:pt idx="822">
                  <c:v>2.00803546658214</c:v>
                </c:pt>
                <c:pt idx="823">
                  <c:v>1.997197024997539</c:v>
                </c:pt>
                <c:pt idx="824">
                  <c:v>1.983560039550389</c:v>
                </c:pt>
                <c:pt idx="825">
                  <c:v>2.009650382368703</c:v>
                </c:pt>
                <c:pt idx="826">
                  <c:v>1.962475272594252</c:v>
                </c:pt>
                <c:pt idx="827">
                  <c:v>2.014629114860329</c:v>
                </c:pt>
                <c:pt idx="828">
                  <c:v>2.03517289562582</c:v>
                </c:pt>
                <c:pt idx="829">
                  <c:v>2.066237133495538</c:v>
                </c:pt>
                <c:pt idx="830">
                  <c:v>2.119153854528975</c:v>
                </c:pt>
                <c:pt idx="832">
                  <c:v>1.770365248854713</c:v>
                </c:pt>
                <c:pt idx="833">
                  <c:v>1.762677051247662</c:v>
                </c:pt>
                <c:pt idx="834">
                  <c:v>1.789228273046008</c:v>
                </c:pt>
                <c:pt idx="835">
                  <c:v>1.771437993250589</c:v>
                </c:pt>
                <c:pt idx="836">
                  <c:v>1.74445379703005</c:v>
                </c:pt>
                <c:pt idx="837">
                  <c:v>1.656379646769313</c:v>
                </c:pt>
                <c:pt idx="838">
                  <c:v>1.63828238425229</c:v>
                </c:pt>
                <c:pt idx="839">
                  <c:v>1.648505181711637</c:v>
                </c:pt>
                <c:pt idx="840">
                  <c:v>1.661709239105359</c:v>
                </c:pt>
                <c:pt idx="841">
                  <c:v>1.711095023527197</c:v>
                </c:pt>
                <c:pt idx="842">
                  <c:v>1.73990015205864</c:v>
                </c:pt>
                <c:pt idx="843">
                  <c:v>1.770365248854713</c:v>
                </c:pt>
                <c:pt idx="845">
                  <c:v>1.848338317654793</c:v>
                </c:pt>
                <c:pt idx="846">
                  <c:v>1.880226970858817</c:v>
                </c:pt>
                <c:pt idx="847">
                  <c:v>1.871114020661188</c:v>
                </c:pt>
                <c:pt idx="848">
                  <c:v>1.807165577101688</c:v>
                </c:pt>
                <c:pt idx="849">
                  <c:v>1.80499908085497</c:v>
                </c:pt>
                <c:pt idx="850">
                  <c:v>1.818230416374006</c:v>
                </c:pt>
                <c:pt idx="851">
                  <c:v>1.85460036045428</c:v>
                </c:pt>
                <c:pt idx="852">
                  <c:v>1.826617529485162</c:v>
                </c:pt>
                <c:pt idx="853">
                  <c:v>1.848129900148132</c:v>
                </c:pt>
                <c:pt idx="854">
                  <c:v>1.83431745771319</c:v>
                </c:pt>
                <c:pt idx="855">
                  <c:v>1.84263886160291</c:v>
                </c:pt>
                <c:pt idx="856">
                  <c:v>1.824036244260283</c:v>
                </c:pt>
                <c:pt idx="857">
                  <c:v>1.818127951667941</c:v>
                </c:pt>
                <c:pt idx="858">
                  <c:v>1.79714407999372</c:v>
                </c:pt>
                <c:pt idx="859">
                  <c:v>1.784871118338155</c:v>
                </c:pt>
                <c:pt idx="860">
                  <c:v>1.804914694225783</c:v>
                </c:pt>
                <c:pt idx="861">
                  <c:v>1.817512620414307</c:v>
                </c:pt>
                <c:pt idx="862">
                  <c:v>1.848338317654793</c:v>
                </c:pt>
                <c:pt idx="864">
                  <c:v>1.626406592175093</c:v>
                </c:pt>
                <c:pt idx="865">
                  <c:v>1.687429950590486</c:v>
                </c:pt>
                <c:pt idx="866">
                  <c:v>1.73098363060905</c:v>
                </c:pt>
                <c:pt idx="867">
                  <c:v>1.594437360813741</c:v>
                </c:pt>
                <c:pt idx="868">
                  <c:v>1.578955734169107</c:v>
                </c:pt>
                <c:pt idx="869">
                  <c:v>1.590649736733458</c:v>
                </c:pt>
                <c:pt idx="870">
                  <c:v>1.626406592175093</c:v>
                </c:pt>
                <c:pt idx="872">
                  <c:v>1.569259773797119</c:v>
                </c:pt>
                <c:pt idx="873">
                  <c:v>1.594449135326713</c:v>
                </c:pt>
                <c:pt idx="874">
                  <c:v>1.587199338350047</c:v>
                </c:pt>
                <c:pt idx="875">
                  <c:v>1.5705628731408</c:v>
                </c:pt>
                <c:pt idx="876">
                  <c:v>1.429776135682725</c:v>
                </c:pt>
                <c:pt idx="877">
                  <c:v>1.46292962929556</c:v>
                </c:pt>
                <c:pt idx="878">
                  <c:v>1.569259773797119</c:v>
                </c:pt>
                <c:pt idx="880">
                  <c:v>-0.07438859099877192</c:v>
                </c:pt>
                <c:pt idx="881">
                  <c:v>-0.08263162934690413</c:v>
                </c:pt>
                <c:pt idx="882">
                  <c:v>-0.1218935981670293</c:v>
                </c:pt>
                <c:pt idx="883">
                  <c:v>-0.1162699037007159</c:v>
                </c:pt>
                <c:pt idx="884">
                  <c:v>-0.08985610848907301</c:v>
                </c:pt>
                <c:pt idx="885">
                  <c:v>-0.09072777807533979</c:v>
                </c:pt>
                <c:pt idx="886">
                  <c:v>-0.07438859099877192</c:v>
                </c:pt>
                <c:pt idx="888">
                  <c:v>1.379424277963695</c:v>
                </c:pt>
                <c:pt idx="889">
                  <c:v>1.383460023385323</c:v>
                </c:pt>
                <c:pt idx="890">
                  <c:v>1.357632364999031</c:v>
                </c:pt>
                <c:pt idx="891">
                  <c:v>1.344590449120869</c:v>
                </c:pt>
                <c:pt idx="892">
                  <c:v>1.329755808290282</c:v>
                </c:pt>
                <c:pt idx="893">
                  <c:v>1.326368904121123</c:v>
                </c:pt>
                <c:pt idx="894">
                  <c:v>1.31608477796734</c:v>
                </c:pt>
                <c:pt idx="895">
                  <c:v>1.326563385931391</c:v>
                </c:pt>
                <c:pt idx="896">
                  <c:v>1.264622037819194</c:v>
                </c:pt>
                <c:pt idx="897">
                  <c:v>1.291159675471953</c:v>
                </c:pt>
                <c:pt idx="898">
                  <c:v>1.264162037815383</c:v>
                </c:pt>
                <c:pt idx="899">
                  <c:v>1.262469006844294</c:v>
                </c:pt>
                <c:pt idx="900">
                  <c:v>1.185697322181386</c:v>
                </c:pt>
                <c:pt idx="901">
                  <c:v>1.191453454594539</c:v>
                </c:pt>
                <c:pt idx="902">
                  <c:v>1.160576855525443</c:v>
                </c:pt>
                <c:pt idx="903">
                  <c:v>1.085225060713847</c:v>
                </c:pt>
                <c:pt idx="904">
                  <c:v>1.056128794943937</c:v>
                </c:pt>
                <c:pt idx="905">
                  <c:v>1.026257529927132</c:v>
                </c:pt>
                <c:pt idx="906">
                  <c:v>0.9836306367729619</c:v>
                </c:pt>
                <c:pt idx="907">
                  <c:v>1.022548592791714</c:v>
                </c:pt>
                <c:pt idx="908">
                  <c:v>0.9906538269210745</c:v>
                </c:pt>
                <c:pt idx="909">
                  <c:v>1.01881168128908</c:v>
                </c:pt>
                <c:pt idx="910">
                  <c:v>1.047199389447583</c:v>
                </c:pt>
                <c:pt idx="911">
                  <c:v>1.015567554529333</c:v>
                </c:pt>
                <c:pt idx="912">
                  <c:v>1.065110673744994</c:v>
                </c:pt>
                <c:pt idx="913">
                  <c:v>1.099652257712955</c:v>
                </c:pt>
                <c:pt idx="914">
                  <c:v>1.139876564383063</c:v>
                </c:pt>
                <c:pt idx="915">
                  <c:v>1.132498224147802</c:v>
                </c:pt>
                <c:pt idx="916">
                  <c:v>1.215980780461493</c:v>
                </c:pt>
                <c:pt idx="917">
                  <c:v>1.257601442875245</c:v>
                </c:pt>
                <c:pt idx="918">
                  <c:v>1.258514988374714</c:v>
                </c:pt>
                <c:pt idx="919">
                  <c:v>1.280097602520355</c:v>
                </c:pt>
                <c:pt idx="920">
                  <c:v>1.312118947996585</c:v>
                </c:pt>
                <c:pt idx="921">
                  <c:v>1.302313982327246</c:v>
                </c:pt>
                <c:pt idx="922">
                  <c:v>1.334389273915207</c:v>
                </c:pt>
                <c:pt idx="923">
                  <c:v>1.355228852076642</c:v>
                </c:pt>
                <c:pt idx="924">
                  <c:v>1.379424277963695</c:v>
                </c:pt>
                <c:pt idx="926">
                  <c:v>0.5456870764719424</c:v>
                </c:pt>
                <c:pt idx="927">
                  <c:v>0.536794075090951</c:v>
                </c:pt>
                <c:pt idx="928">
                  <c:v>0.5643692317625841</c:v>
                </c:pt>
                <c:pt idx="929">
                  <c:v>0.5622985718765647</c:v>
                </c:pt>
                <c:pt idx="930">
                  <c:v>0.5791806787999426</c:v>
                </c:pt>
                <c:pt idx="931">
                  <c:v>0.6069236410545331</c:v>
                </c:pt>
                <c:pt idx="932">
                  <c:v>0.6298650949370798</c:v>
                </c:pt>
                <c:pt idx="933">
                  <c:v>0.6265534640881494</c:v>
                </c:pt>
                <c:pt idx="934">
                  <c:v>0.6833360114735821</c:v>
                </c:pt>
                <c:pt idx="935">
                  <c:v>0.6311556491932885</c:v>
                </c:pt>
                <c:pt idx="936">
                  <c:v>0.5456870764719424</c:v>
                </c:pt>
                <c:pt idx="938">
                  <c:v>0.6833360114735821</c:v>
                </c:pt>
                <c:pt idx="939">
                  <c:v>0.6265534640881494</c:v>
                </c:pt>
                <c:pt idx="940">
                  <c:v>0.6298650949370798</c:v>
                </c:pt>
                <c:pt idx="941">
                  <c:v>0.5899445903450086</c:v>
                </c:pt>
                <c:pt idx="942">
                  <c:v>0.6197429367604932</c:v>
                </c:pt>
                <c:pt idx="943">
                  <c:v>0.6421752331104461</c:v>
                </c:pt>
                <c:pt idx="944">
                  <c:v>0.6653422269401429</c:v>
                </c:pt>
                <c:pt idx="945">
                  <c:v>0.7103797086339625</c:v>
                </c:pt>
                <c:pt idx="946">
                  <c:v>0.7732699360373022</c:v>
                </c:pt>
                <c:pt idx="947">
                  <c:v>0.8317749988066442</c:v>
                </c:pt>
                <c:pt idx="948">
                  <c:v>0.8393662384567396</c:v>
                </c:pt>
                <c:pt idx="949">
                  <c:v>0.8660139830578024</c:v>
                </c:pt>
                <c:pt idx="950">
                  <c:v>0.8568595052490691</c:v>
                </c:pt>
                <c:pt idx="951">
                  <c:v>0.9030008164099981</c:v>
                </c:pt>
                <c:pt idx="952">
                  <c:v>0.8827937485809432</c:v>
                </c:pt>
                <c:pt idx="953">
                  <c:v>0.8218648007064171</c:v>
                </c:pt>
                <c:pt idx="954">
                  <c:v>0.8118111540053835</c:v>
                </c:pt>
                <c:pt idx="955">
                  <c:v>0.7627294159480764</c:v>
                </c:pt>
                <c:pt idx="956">
                  <c:v>0.7043936094292755</c:v>
                </c:pt>
                <c:pt idx="957">
                  <c:v>0.6833360114735821</c:v>
                </c:pt>
                <c:pt idx="959">
                  <c:v>-0.1537373183894011</c:v>
                </c:pt>
                <c:pt idx="960">
                  <c:v>-0.1462562337550099</c:v>
                </c:pt>
                <c:pt idx="961">
                  <c:v>-0.2039436427220302</c:v>
                </c:pt>
                <c:pt idx="962">
                  <c:v>-0.2476363694612065</c:v>
                </c:pt>
                <c:pt idx="963">
                  <c:v>-0.2358322973300511</c:v>
                </c:pt>
                <c:pt idx="964">
                  <c:v>-0.2580715091012127</c:v>
                </c:pt>
                <c:pt idx="965">
                  <c:v>-0.238231251095765</c:v>
                </c:pt>
                <c:pt idx="966">
                  <c:v>-0.2600850584727373</c:v>
                </c:pt>
                <c:pt idx="967">
                  <c:v>-0.1537373183894011</c:v>
                </c:pt>
                <c:pt idx="969">
                  <c:v>0.1327163983344443</c:v>
                </c:pt>
                <c:pt idx="970">
                  <c:v>0.1759729597080469</c:v>
                </c:pt>
                <c:pt idx="971">
                  <c:v>0.1788518513997363</c:v>
                </c:pt>
                <c:pt idx="972">
                  <c:v>0.1584448494167244</c:v>
                </c:pt>
                <c:pt idx="973">
                  <c:v>0.1632897942546258</c:v>
                </c:pt>
                <c:pt idx="974">
                  <c:v>0.2443633829277201</c:v>
                </c:pt>
                <c:pt idx="975">
                  <c:v>0.22419994854627</c:v>
                </c:pt>
                <c:pt idx="976">
                  <c:v>0.2172244896141984</c:v>
                </c:pt>
                <c:pt idx="977">
                  <c:v>0.2053587837354632</c:v>
                </c:pt>
                <c:pt idx="978">
                  <c:v>0.1324589534898497</c:v>
                </c:pt>
                <c:pt idx="979">
                  <c:v>0.0907879577586391</c:v>
                </c:pt>
                <c:pt idx="980">
                  <c:v>0.08756197437074988</c:v>
                </c:pt>
                <c:pt idx="981">
                  <c:v>0.1327163983344443</c:v>
                </c:pt>
                <c:pt idx="983">
                  <c:v>0.4943067221753977</c:v>
                </c:pt>
                <c:pt idx="984">
                  <c:v>0.536794075090951</c:v>
                </c:pt>
                <c:pt idx="985">
                  <c:v>0.5456870764719424</c:v>
                </c:pt>
                <c:pt idx="986">
                  <c:v>0.5167836999575155</c:v>
                </c:pt>
                <c:pt idx="987">
                  <c:v>0.5332092224639871</c:v>
                </c:pt>
                <c:pt idx="988">
                  <c:v>0.5091367139965552</c:v>
                </c:pt>
                <c:pt idx="989">
                  <c:v>0.4922911213686885</c:v>
                </c:pt>
                <c:pt idx="990">
                  <c:v>0.4943067221753977</c:v>
                </c:pt>
                <c:pt idx="992">
                  <c:v>1.900534293369813</c:v>
                </c:pt>
                <c:pt idx="993">
                  <c:v>1.92291147331664</c:v>
                </c:pt>
                <c:pt idx="994">
                  <c:v>1.886661426861283</c:v>
                </c:pt>
                <c:pt idx="995">
                  <c:v>1.878225852862516</c:v>
                </c:pt>
                <c:pt idx="996">
                  <c:v>1.857359055199747</c:v>
                </c:pt>
                <c:pt idx="997">
                  <c:v>1.807811830704353</c:v>
                </c:pt>
                <c:pt idx="998">
                  <c:v>1.828693777188578</c:v>
                </c:pt>
                <c:pt idx="999">
                  <c:v>1.829364713288016</c:v>
                </c:pt>
                <c:pt idx="1000">
                  <c:v>1.791461111396933</c:v>
                </c:pt>
                <c:pt idx="1001">
                  <c:v>1.815312072588185</c:v>
                </c:pt>
                <c:pt idx="1002">
                  <c:v>1.856245492336789</c:v>
                </c:pt>
                <c:pt idx="1003">
                  <c:v>1.851945267797436</c:v>
                </c:pt>
                <c:pt idx="1004">
                  <c:v>1.866084175623742</c:v>
                </c:pt>
                <c:pt idx="1005">
                  <c:v>1.878497093194456</c:v>
                </c:pt>
                <c:pt idx="1006">
                  <c:v>1.855719333169479</c:v>
                </c:pt>
                <c:pt idx="1007">
                  <c:v>1.900534293369813</c:v>
                </c:pt>
                <c:pt idx="1009">
                  <c:v>1.877433829070763</c:v>
                </c:pt>
                <c:pt idx="1010">
                  <c:v>1.898659914384984</c:v>
                </c:pt>
                <c:pt idx="1011">
                  <c:v>1.883890443991502</c:v>
                </c:pt>
                <c:pt idx="1012">
                  <c:v>1.854711184287817</c:v>
                </c:pt>
                <c:pt idx="1013">
                  <c:v>1.861065716245563</c:v>
                </c:pt>
                <c:pt idx="1014">
                  <c:v>1.846574690504417</c:v>
                </c:pt>
                <c:pt idx="1015">
                  <c:v>1.822296160380306</c:v>
                </c:pt>
                <c:pt idx="1016">
                  <c:v>1.877433829070763</c:v>
                </c:pt>
                <c:pt idx="1018">
                  <c:v>0.5885394842059102</c:v>
                </c:pt>
                <c:pt idx="1019">
                  <c:v>0.5097709744547638</c:v>
                </c:pt>
                <c:pt idx="1020">
                  <c:v>0.5266911240779697</c:v>
                </c:pt>
                <c:pt idx="1021">
                  <c:v>0.5106557617656954</c:v>
                </c:pt>
                <c:pt idx="1022">
                  <c:v>0.5296000423902014</c:v>
                </c:pt>
                <c:pt idx="1023">
                  <c:v>0.5726778656739157</c:v>
                </c:pt>
                <c:pt idx="1024">
                  <c:v>0.628664818583949</c:v>
                </c:pt>
                <c:pt idx="1025">
                  <c:v>0.6158776324279206</c:v>
                </c:pt>
                <c:pt idx="1026">
                  <c:v>0.6251797693161137</c:v>
                </c:pt>
                <c:pt idx="1027">
                  <c:v>0.5885394842059102</c:v>
                </c:pt>
                <c:pt idx="1029">
                  <c:v>0.9319820450511361</c:v>
                </c:pt>
                <c:pt idx="1030">
                  <c:v>0.9678915781032166</c:v>
                </c:pt>
                <c:pt idx="1031">
                  <c:v>1.05350290904546</c:v>
                </c:pt>
                <c:pt idx="1032">
                  <c:v>0.9609708956742911</c:v>
                </c:pt>
                <c:pt idx="1033">
                  <c:v>0.928502998289338</c:v>
                </c:pt>
                <c:pt idx="1034">
                  <c:v>0.9682996665143994</c:v>
                </c:pt>
                <c:pt idx="1035">
                  <c:v>0.9294263688100726</c:v>
                </c:pt>
                <c:pt idx="1036">
                  <c:v>0.9319820450511361</c:v>
                </c:pt>
                <c:pt idx="1038">
                  <c:v>1.525919629985647</c:v>
                </c:pt>
                <c:pt idx="1039">
                  <c:v>1.525883189029776</c:v>
                </c:pt>
                <c:pt idx="1040">
                  <c:v>1.591066803428196</c:v>
                </c:pt>
                <c:pt idx="1041">
                  <c:v>1.598469376709051</c:v>
                </c:pt>
                <c:pt idx="1042">
                  <c:v>1.575594618037596</c:v>
                </c:pt>
                <c:pt idx="1043">
                  <c:v>1.583714637110281</c:v>
                </c:pt>
                <c:pt idx="1044">
                  <c:v>1.543491051993862</c:v>
                </c:pt>
                <c:pt idx="1045">
                  <c:v>1.525919629985647</c:v>
                </c:pt>
                <c:pt idx="1047">
                  <c:v>1.714281013975051</c:v>
                </c:pt>
                <c:pt idx="1048">
                  <c:v>1.718968483734417</c:v>
                </c:pt>
                <c:pt idx="1049">
                  <c:v>1.702248350904492</c:v>
                </c:pt>
                <c:pt idx="1050">
                  <c:v>1.72573323065682</c:v>
                </c:pt>
                <c:pt idx="1051">
                  <c:v>1.693286635970862</c:v>
                </c:pt>
                <c:pt idx="1052">
                  <c:v>1.656858777226917</c:v>
                </c:pt>
                <c:pt idx="1053">
                  <c:v>1.671204996431944</c:v>
                </c:pt>
                <c:pt idx="1054">
                  <c:v>1.692724674885388</c:v>
                </c:pt>
                <c:pt idx="1055">
                  <c:v>1.699026249922409</c:v>
                </c:pt>
                <c:pt idx="1056">
                  <c:v>1.714281013975051</c:v>
                </c:pt>
                <c:pt idx="1058">
                  <c:v>1.090443669627946</c:v>
                </c:pt>
                <c:pt idx="1059">
                  <c:v>1.081476984325197</c:v>
                </c:pt>
                <c:pt idx="1060">
                  <c:v>1.053651132939786</c:v>
                </c:pt>
                <c:pt idx="1061">
                  <c:v>1.058533648224559</c:v>
                </c:pt>
                <c:pt idx="1062">
                  <c:v>1.031154579728274</c:v>
                </c:pt>
                <c:pt idx="1063">
                  <c:v>1.05350290904546</c:v>
                </c:pt>
                <c:pt idx="1064">
                  <c:v>0.9678915781032166</c:v>
                </c:pt>
                <c:pt idx="1065">
                  <c:v>0.9636614336536219</c:v>
                </c:pt>
                <c:pt idx="1066">
                  <c:v>0.9321791148422103</c:v>
                </c:pt>
                <c:pt idx="1067">
                  <c:v>0.905917802030602</c:v>
                </c:pt>
                <c:pt idx="1068">
                  <c:v>0.8439370041926479</c:v>
                </c:pt>
                <c:pt idx="1069">
                  <c:v>0.8076376034509355</c:v>
                </c:pt>
                <c:pt idx="1070">
                  <c:v>0.7507527308485975</c:v>
                </c:pt>
                <c:pt idx="1071">
                  <c:v>0.7207926042323464</c:v>
                </c:pt>
                <c:pt idx="1072">
                  <c:v>0.7397040406254524</c:v>
                </c:pt>
                <c:pt idx="1073">
                  <c:v>0.7099761867235694</c:v>
                </c:pt>
                <c:pt idx="1074">
                  <c:v>0.6917491907601963</c:v>
                </c:pt>
                <c:pt idx="1075">
                  <c:v>0.6501112097515939</c:v>
                </c:pt>
                <c:pt idx="1076">
                  <c:v>0.6822781946304182</c:v>
                </c:pt>
                <c:pt idx="1077">
                  <c:v>0.6743265741937774</c:v>
                </c:pt>
                <c:pt idx="1078">
                  <c:v>0.6191149601220511</c:v>
                </c:pt>
                <c:pt idx="1079">
                  <c:v>0.5829047788303452</c:v>
                </c:pt>
                <c:pt idx="1080">
                  <c:v>0.6209052624754915</c:v>
                </c:pt>
                <c:pt idx="1081">
                  <c:v>0.7558252483336518</c:v>
                </c:pt>
                <c:pt idx="1082">
                  <c:v>0.7317740451633411</c:v>
                </c:pt>
                <c:pt idx="1083">
                  <c:v>0.7463374170921317</c:v>
                </c:pt>
                <c:pt idx="1084">
                  <c:v>0.7364696613519979</c:v>
                </c:pt>
                <c:pt idx="1085">
                  <c:v>0.8177102639549487</c:v>
                </c:pt>
                <c:pt idx="1086">
                  <c:v>0.8842201203698417</c:v>
                </c:pt>
                <c:pt idx="1087">
                  <c:v>0.9177466522591874</c:v>
                </c:pt>
                <c:pt idx="1088">
                  <c:v>0.9856945142277903</c:v>
                </c:pt>
                <c:pt idx="1089">
                  <c:v>1.025176024526971</c:v>
                </c:pt>
                <c:pt idx="1090">
                  <c:v>1.090443669627946</c:v>
                </c:pt>
                <c:pt idx="1092">
                  <c:v>1.591066803428196</c:v>
                </c:pt>
                <c:pt idx="1093">
                  <c:v>1.558773371846297</c:v>
                </c:pt>
                <c:pt idx="1094">
                  <c:v>1.559815232695251</c:v>
                </c:pt>
                <c:pt idx="1095">
                  <c:v>1.52551263232632</c:v>
                </c:pt>
                <c:pt idx="1096">
                  <c:v>1.485854853535949</c:v>
                </c:pt>
                <c:pt idx="1097">
                  <c:v>1.48121441531121</c:v>
                </c:pt>
                <c:pt idx="1098">
                  <c:v>1.460036590605074</c:v>
                </c:pt>
                <c:pt idx="1099">
                  <c:v>1.481179901163119</c:v>
                </c:pt>
                <c:pt idx="1100">
                  <c:v>1.473524321554807</c:v>
                </c:pt>
                <c:pt idx="1101">
                  <c:v>1.521438486042784</c:v>
                </c:pt>
                <c:pt idx="1102">
                  <c:v>1.520310466963379</c:v>
                </c:pt>
                <c:pt idx="1103">
                  <c:v>1.58403694388755</c:v>
                </c:pt>
                <c:pt idx="1104">
                  <c:v>1.591066803428196</c:v>
                </c:pt>
                <c:pt idx="1106">
                  <c:v>-0.1263553415771998</c:v>
                </c:pt>
                <c:pt idx="1107">
                  <c:v>-0.1158057678641105</c:v>
                </c:pt>
                <c:pt idx="1108">
                  <c:v>-0.1714271213078358</c:v>
                </c:pt>
                <c:pt idx="1109">
                  <c:v>-0.1530381318805797</c:v>
                </c:pt>
                <c:pt idx="1110">
                  <c:v>-0.1379324599384231</c:v>
                </c:pt>
                <c:pt idx="1111">
                  <c:v>-0.1263553415771998</c:v>
                </c:pt>
                <c:pt idx="1113">
                  <c:v>0.3168235023799945</c:v>
                </c:pt>
                <c:pt idx="1114">
                  <c:v>0.3311849778914515</c:v>
                </c:pt>
                <c:pt idx="1115">
                  <c:v>0.3130101742461473</c:v>
                </c:pt>
                <c:pt idx="1116">
                  <c:v>0.2478043059017852</c:v>
                </c:pt>
                <c:pt idx="1117">
                  <c:v>0.2608181369277954</c:v>
                </c:pt>
                <c:pt idx="1118">
                  <c:v>0.3168235023799945</c:v>
                </c:pt>
                <c:pt idx="1120">
                  <c:v>0.3627745043108694</c:v>
                </c:pt>
                <c:pt idx="1121">
                  <c:v>0.3650394852175829</c:v>
                </c:pt>
                <c:pt idx="1122">
                  <c:v>0.3484988063135816</c:v>
                </c:pt>
                <c:pt idx="1123">
                  <c:v>0.2290622131285156</c:v>
                </c:pt>
                <c:pt idx="1124">
                  <c:v>0.2049080286397293</c:v>
                </c:pt>
                <c:pt idx="1125">
                  <c:v>0.1482943356637307</c:v>
                </c:pt>
                <c:pt idx="1126">
                  <c:v>0.1331790801664303</c:v>
                </c:pt>
                <c:pt idx="1127">
                  <c:v>0.1591731130181988</c:v>
                </c:pt>
                <c:pt idx="1128">
                  <c:v>0.2681241825433482</c:v>
                </c:pt>
                <c:pt idx="1129">
                  <c:v>0.2895578386699101</c:v>
                </c:pt>
                <c:pt idx="1130">
                  <c:v>0.3474003395348442</c:v>
                </c:pt>
                <c:pt idx="1131">
                  <c:v>0.3627745043108694</c:v>
                </c:pt>
                <c:pt idx="1133">
                  <c:v>-0.02974525333441311</c:v>
                </c:pt>
                <c:pt idx="1134">
                  <c:v>-0.01819972240692793</c:v>
                </c:pt>
                <c:pt idx="1135">
                  <c:v>-0.1226321995602404</c:v>
                </c:pt>
                <c:pt idx="1136">
                  <c:v>-0.1252449195935446</c:v>
                </c:pt>
                <c:pt idx="1137">
                  <c:v>-0.1623937815000335</c:v>
                </c:pt>
                <c:pt idx="1138">
                  <c:v>-0.2143966242941728</c:v>
                </c:pt>
                <c:pt idx="1139">
                  <c:v>-0.2474438504138034</c:v>
                </c:pt>
                <c:pt idx="1140">
                  <c:v>-0.206349552825586</c:v>
                </c:pt>
                <c:pt idx="1141">
                  <c:v>-0.1345697239544858</c:v>
                </c:pt>
                <c:pt idx="1142">
                  <c:v>-0.1198834716395779</c:v>
                </c:pt>
                <c:pt idx="1143">
                  <c:v>-0.08102636177777028</c:v>
                </c:pt>
                <c:pt idx="1144">
                  <c:v>-0.02974525333441311</c:v>
                </c:pt>
                <c:pt idx="1146">
                  <c:v>0.7365678561170732</c:v>
                </c:pt>
                <c:pt idx="1147">
                  <c:v>0.7439640411199638</c:v>
                </c:pt>
                <c:pt idx="1148">
                  <c:v>0.6764046489970473</c:v>
                </c:pt>
                <c:pt idx="1149">
                  <c:v>0.6505600788752637</c:v>
                </c:pt>
                <c:pt idx="1150">
                  <c:v>0.6324024421244093</c:v>
                </c:pt>
                <c:pt idx="1151">
                  <c:v>0.6273621069397688</c:v>
                </c:pt>
                <c:pt idx="1152">
                  <c:v>0.6503271980996307</c:v>
                </c:pt>
                <c:pt idx="1153">
                  <c:v>0.6465496775844626</c:v>
                </c:pt>
                <c:pt idx="1154">
                  <c:v>0.7365678561170732</c:v>
                </c:pt>
                <c:pt idx="1156">
                  <c:v>-0.1711871911809928</c:v>
                </c:pt>
                <c:pt idx="1157">
                  <c:v>-0.1724087307372622</c:v>
                </c:pt>
                <c:pt idx="1158">
                  <c:v>-0.0818192139802887</c:v>
                </c:pt>
                <c:pt idx="1159">
                  <c:v>-0.09268621368020216</c:v>
                </c:pt>
                <c:pt idx="1160">
                  <c:v>-0.07070187096968536</c:v>
                </c:pt>
                <c:pt idx="1161">
                  <c:v>0.04623996003381921</c:v>
                </c:pt>
                <c:pt idx="1162">
                  <c:v>0.06246434239875952</c:v>
                </c:pt>
                <c:pt idx="1163">
                  <c:v>0.05374649114713937</c:v>
                </c:pt>
                <c:pt idx="1164">
                  <c:v>-0.01577397394962312</c:v>
                </c:pt>
                <c:pt idx="1165">
                  <c:v>-0.05944990040499658</c:v>
                </c:pt>
                <c:pt idx="1166">
                  <c:v>-0.08062925032342221</c:v>
                </c:pt>
                <c:pt idx="1167">
                  <c:v>-0.1198311106662496</c:v>
                </c:pt>
                <c:pt idx="1168">
                  <c:v>-0.1357388124696499</c:v>
                </c:pt>
                <c:pt idx="1169">
                  <c:v>-0.1711871911809928</c:v>
                </c:pt>
                <c:pt idx="1171">
                  <c:v>1.460036590605074</c:v>
                </c:pt>
                <c:pt idx="1172">
                  <c:v>1.428154189802136</c:v>
                </c:pt>
                <c:pt idx="1173">
                  <c:v>1.458978793246567</c:v>
                </c:pt>
                <c:pt idx="1174">
                  <c:v>1.452006261770882</c:v>
                </c:pt>
                <c:pt idx="1175">
                  <c:v>1.482098270335867</c:v>
                </c:pt>
                <c:pt idx="1176">
                  <c:v>1.47131014809034</c:v>
                </c:pt>
                <c:pt idx="1177">
                  <c:v>1.430706630599367</c:v>
                </c:pt>
                <c:pt idx="1178">
                  <c:v>1.408377783234048</c:v>
                </c:pt>
                <c:pt idx="1179">
                  <c:v>1.389892867740894</c:v>
                </c:pt>
                <c:pt idx="1180">
                  <c:v>1.384274777496413</c:v>
                </c:pt>
                <c:pt idx="1181">
                  <c:v>1.341681823090074</c:v>
                </c:pt>
                <c:pt idx="1182">
                  <c:v>1.357632364999031</c:v>
                </c:pt>
                <c:pt idx="1183">
                  <c:v>1.383460023385323</c:v>
                </c:pt>
                <c:pt idx="1184">
                  <c:v>1.387273421119888</c:v>
                </c:pt>
                <c:pt idx="1185">
                  <c:v>1.411893193415497</c:v>
                </c:pt>
                <c:pt idx="1186">
                  <c:v>1.407182511037425</c:v>
                </c:pt>
                <c:pt idx="1187">
                  <c:v>1.421555983519132</c:v>
                </c:pt>
                <c:pt idx="1188">
                  <c:v>1.439523934938203</c:v>
                </c:pt>
                <c:pt idx="1189">
                  <c:v>1.468503995078667</c:v>
                </c:pt>
                <c:pt idx="1190">
                  <c:v>1.460036590605074</c:v>
                </c:pt>
                <c:pt idx="1192">
                  <c:v>1.094608751990581</c:v>
                </c:pt>
                <c:pt idx="1193">
                  <c:v>1.136525280007729</c:v>
                </c:pt>
                <c:pt idx="1194">
                  <c:v>1.209043190040765</c:v>
                </c:pt>
                <c:pt idx="1195">
                  <c:v>1.205497677390224</c:v>
                </c:pt>
                <c:pt idx="1196">
                  <c:v>1.353277082859056</c:v>
                </c:pt>
                <c:pt idx="1197">
                  <c:v>1.448536428742353</c:v>
                </c:pt>
                <c:pt idx="1198">
                  <c:v>1.461675651956839</c:v>
                </c:pt>
                <c:pt idx="1199">
                  <c:v>1.487076468746656</c:v>
                </c:pt>
                <c:pt idx="1200">
                  <c:v>1.523099611709366</c:v>
                </c:pt>
                <c:pt idx="1201">
                  <c:v>1.494791915439218</c:v>
                </c:pt>
                <c:pt idx="1202">
                  <c:v>1.464242246750167</c:v>
                </c:pt>
                <c:pt idx="1203">
                  <c:v>1.440684438804693</c:v>
                </c:pt>
                <c:pt idx="1204">
                  <c:v>1.454022801460126</c:v>
                </c:pt>
                <c:pt idx="1205">
                  <c:v>1.444206357714864</c:v>
                </c:pt>
                <c:pt idx="1206">
                  <c:v>1.384660966876196</c:v>
                </c:pt>
                <c:pt idx="1207">
                  <c:v>1.261506461542174</c:v>
                </c:pt>
                <c:pt idx="1208">
                  <c:v>1.234885201202292</c:v>
                </c:pt>
                <c:pt idx="1209">
                  <c:v>1.16962695042513</c:v>
                </c:pt>
                <c:pt idx="1210">
                  <c:v>1.156196025180514</c:v>
                </c:pt>
                <c:pt idx="1211">
                  <c:v>1.094608751990581</c:v>
                </c:pt>
                <c:pt idx="1213">
                  <c:v>-0.2483992201613117</c:v>
                </c:pt>
                <c:pt idx="1214">
                  <c:v>-0.1880207767226371</c:v>
                </c:pt>
                <c:pt idx="1215">
                  <c:v>-0.171260404013654</c:v>
                </c:pt>
                <c:pt idx="1216">
                  <c:v>-0.1243244750774272</c:v>
                </c:pt>
                <c:pt idx="1217">
                  <c:v>-0.1235321689341747</c:v>
                </c:pt>
                <c:pt idx="1218">
                  <c:v>-0.07070187096968536</c:v>
                </c:pt>
                <c:pt idx="1219">
                  <c:v>-0.09268621368020216</c:v>
                </c:pt>
                <c:pt idx="1220">
                  <c:v>-0.0818192139802887</c:v>
                </c:pt>
                <c:pt idx="1221">
                  <c:v>-0.1724087307372622</c:v>
                </c:pt>
                <c:pt idx="1222">
                  <c:v>-0.180173307680419</c:v>
                </c:pt>
                <c:pt idx="1223">
                  <c:v>-0.214820550417526</c:v>
                </c:pt>
                <c:pt idx="1224">
                  <c:v>-0.2428811155070654</c:v>
                </c:pt>
                <c:pt idx="1225">
                  <c:v>-0.2483992201613117</c:v>
                </c:pt>
                <c:pt idx="1227">
                  <c:v>0.4895472470063348</c:v>
                </c:pt>
                <c:pt idx="1228">
                  <c:v>0.511596974751433</c:v>
                </c:pt>
                <c:pt idx="1229">
                  <c:v>0.5127182053289433</c:v>
                </c:pt>
                <c:pt idx="1230">
                  <c:v>0.5283073601828443</c:v>
                </c:pt>
                <c:pt idx="1231">
                  <c:v>0.516021402668923</c:v>
                </c:pt>
                <c:pt idx="1232">
                  <c:v>0.5101375868388184</c:v>
                </c:pt>
                <c:pt idx="1233">
                  <c:v>0.4848195772843201</c:v>
                </c:pt>
                <c:pt idx="1234">
                  <c:v>0.4994664228442646</c:v>
                </c:pt>
                <c:pt idx="1235">
                  <c:v>0.4895472470063348</c:v>
                </c:pt>
                <c:pt idx="1237">
                  <c:v>-1.62766751436015</c:v>
                </c:pt>
                <c:pt idx="1238">
                  <c:v>-1.592755443739786</c:v>
                </c:pt>
                <c:pt idx="1239">
                  <c:v>-1.551877676513812</c:v>
                </c:pt>
                <c:pt idx="1240">
                  <c:v>-1.485756797612067</c:v>
                </c:pt>
                <c:pt idx="1241">
                  <c:v>-1.466711097843682</c:v>
                </c:pt>
                <c:pt idx="1242">
                  <c:v>-1.431311744178828</c:v>
                </c:pt>
                <c:pt idx="1243">
                  <c:v>-1.414369401814569</c:v>
                </c:pt>
                <c:pt idx="1244">
                  <c:v>-1.390237123176137</c:v>
                </c:pt>
                <c:pt idx="1245">
                  <c:v>-1.418140117036589</c:v>
                </c:pt>
                <c:pt idx="1246">
                  <c:v>-1.405039774416061</c:v>
                </c:pt>
                <c:pt idx="1247">
                  <c:v>-1.386012983278916</c:v>
                </c:pt>
                <c:pt idx="1248">
                  <c:v>-1.339033921584978</c:v>
                </c:pt>
                <c:pt idx="1249">
                  <c:v>-1.314222305235737</c:v>
                </c:pt>
                <c:pt idx="1250">
                  <c:v>-1.265075325462527</c:v>
                </c:pt>
                <c:pt idx="1251">
                  <c:v>-1.288904125810463</c:v>
                </c:pt>
                <c:pt idx="1252">
                  <c:v>-1.336910425169048</c:v>
                </c:pt>
                <c:pt idx="1253">
                  <c:v>-1.334835182171704</c:v>
                </c:pt>
                <c:pt idx="1254">
                  <c:v>-1.353783081578201</c:v>
                </c:pt>
                <c:pt idx="1255">
                  <c:v>-1.365548947321633</c:v>
                </c:pt>
                <c:pt idx="1256">
                  <c:v>-1.385583499035375</c:v>
                </c:pt>
                <c:pt idx="1257">
                  <c:v>-1.426123226109618</c:v>
                </c:pt>
                <c:pt idx="1258">
                  <c:v>-1.518618212158752</c:v>
                </c:pt>
                <c:pt idx="1259">
                  <c:v>-1.54062146071635</c:v>
                </c:pt>
                <c:pt idx="1260">
                  <c:v>-1.534620051284797</c:v>
                </c:pt>
                <c:pt idx="1261">
                  <c:v>-1.585867864101798</c:v>
                </c:pt>
                <c:pt idx="1262">
                  <c:v>-1.582812448990898</c:v>
                </c:pt>
                <c:pt idx="1263">
                  <c:v>-1.600756922643408</c:v>
                </c:pt>
                <c:pt idx="1264">
                  <c:v>-1.611693987160155</c:v>
                </c:pt>
                <c:pt idx="1265">
                  <c:v>-1.580333247623725</c:v>
                </c:pt>
                <c:pt idx="1266">
                  <c:v>-1.59228660758784</c:v>
                </c:pt>
                <c:pt idx="1267">
                  <c:v>-1.612411835426702</c:v>
                </c:pt>
                <c:pt idx="1268">
                  <c:v>-1.606324808191097</c:v>
                </c:pt>
                <c:pt idx="1269">
                  <c:v>-1.634395595910082</c:v>
                </c:pt>
                <c:pt idx="1270">
                  <c:v>-1.615915994903726</c:v>
                </c:pt>
                <c:pt idx="1271">
                  <c:v>-1.62766751436015</c:v>
                </c:pt>
                <c:pt idx="1273">
                  <c:v>1.770365248854713</c:v>
                </c:pt>
                <c:pt idx="1274">
                  <c:v>1.73990015205864</c:v>
                </c:pt>
                <c:pt idx="1275">
                  <c:v>1.723285537864758</c:v>
                </c:pt>
                <c:pt idx="1276">
                  <c:v>1.661709239105359</c:v>
                </c:pt>
                <c:pt idx="1277">
                  <c:v>1.651283662875375</c:v>
                </c:pt>
                <c:pt idx="1278">
                  <c:v>1.648505181711637</c:v>
                </c:pt>
                <c:pt idx="1279">
                  <c:v>1.671210994036713</c:v>
                </c:pt>
                <c:pt idx="1280">
                  <c:v>1.714708267737457</c:v>
                </c:pt>
                <c:pt idx="1281">
                  <c:v>1.732109779170248</c:v>
                </c:pt>
                <c:pt idx="1282">
                  <c:v>1.749056533048876</c:v>
                </c:pt>
                <c:pt idx="1283">
                  <c:v>1.788306860169409</c:v>
                </c:pt>
                <c:pt idx="1284">
                  <c:v>1.770365248854713</c:v>
                </c:pt>
                <c:pt idx="1286">
                  <c:v>0.5146644232913042</c:v>
                </c:pt>
                <c:pt idx="1287">
                  <c:v>0.5579733106534412</c:v>
                </c:pt>
                <c:pt idx="1288">
                  <c:v>0.6015459561968154</c:v>
                </c:pt>
                <c:pt idx="1289">
                  <c:v>0.6035344681737402</c:v>
                </c:pt>
                <c:pt idx="1290">
                  <c:v>0.5812216309042515</c:v>
                </c:pt>
                <c:pt idx="1291">
                  <c:v>0.5082640198210125</c:v>
                </c:pt>
                <c:pt idx="1292">
                  <c:v>0.510801760866171</c:v>
                </c:pt>
                <c:pt idx="1293">
                  <c:v>0.4574371953587493</c:v>
                </c:pt>
                <c:pt idx="1294">
                  <c:v>0.4522434818709747</c:v>
                </c:pt>
                <c:pt idx="1295">
                  <c:v>0.4764550239613056</c:v>
                </c:pt>
                <c:pt idx="1296">
                  <c:v>0.483925787217727</c:v>
                </c:pt>
                <c:pt idx="1297">
                  <c:v>0.4478606607329368</c:v>
                </c:pt>
                <c:pt idx="1298">
                  <c:v>0.4465978753767315</c:v>
                </c:pt>
                <c:pt idx="1299">
                  <c:v>0.492359811879643</c:v>
                </c:pt>
                <c:pt idx="1300">
                  <c:v>0.5101375868388184</c:v>
                </c:pt>
                <c:pt idx="1301">
                  <c:v>0.516021402668923</c:v>
                </c:pt>
                <c:pt idx="1302">
                  <c:v>0.5283073601828443</c:v>
                </c:pt>
                <c:pt idx="1303">
                  <c:v>0.5127182053289433</c:v>
                </c:pt>
                <c:pt idx="1304">
                  <c:v>0.5146644232913042</c:v>
                </c:pt>
                <c:pt idx="1306">
                  <c:v>0.2859342254734923</c:v>
                </c:pt>
                <c:pt idx="1307">
                  <c:v>0.2817289555124582</c:v>
                </c:pt>
                <c:pt idx="1308">
                  <c:v>0.2313458005250555</c:v>
                </c:pt>
                <c:pt idx="1309">
                  <c:v>0.1726184925189367</c:v>
                </c:pt>
                <c:pt idx="1310">
                  <c:v>0.3686372264479651</c:v>
                </c:pt>
                <c:pt idx="1311">
                  <c:v>0.3068445521405004</c:v>
                </c:pt>
                <c:pt idx="1312">
                  <c:v>0.2859342254734923</c:v>
                </c:pt>
                <c:pt idx="1314">
                  <c:v>0.2148870256437779</c:v>
                </c:pt>
                <c:pt idx="1315">
                  <c:v>0.2319454273145563</c:v>
                </c:pt>
                <c:pt idx="1316">
                  <c:v>0.2246837465676334</c:v>
                </c:pt>
                <c:pt idx="1317">
                  <c:v>0.2005558114700534</c:v>
                </c:pt>
                <c:pt idx="1318">
                  <c:v>0.2108298416382448</c:v>
                </c:pt>
                <c:pt idx="1319">
                  <c:v>0.1941025605722306</c:v>
                </c:pt>
                <c:pt idx="1320">
                  <c:v>0.1339371798489542</c:v>
                </c:pt>
                <c:pt idx="1321">
                  <c:v>0.08070455444554404</c:v>
                </c:pt>
                <c:pt idx="1322">
                  <c:v>0.06094976044243188</c:v>
                </c:pt>
                <c:pt idx="1323">
                  <c:v>0.053764600174328</c:v>
                </c:pt>
                <c:pt idx="1324">
                  <c:v>0.03206110215166447</c:v>
                </c:pt>
                <c:pt idx="1325">
                  <c:v>0.005546066608243102</c:v>
                </c:pt>
                <c:pt idx="1326">
                  <c:v>0.05374649114713937</c:v>
                </c:pt>
                <c:pt idx="1327">
                  <c:v>0.06246434239875952</c:v>
                </c:pt>
                <c:pt idx="1328">
                  <c:v>0.1732592068721896</c:v>
                </c:pt>
                <c:pt idx="1329">
                  <c:v>0.2148870256437779</c:v>
                </c:pt>
                <c:pt idx="1331">
                  <c:v>0.04035938280802662</c:v>
                </c:pt>
                <c:pt idx="1332">
                  <c:v>0.06478525030399204</c:v>
                </c:pt>
                <c:pt idx="1333">
                  <c:v>0.1339371798489542</c:v>
                </c:pt>
                <c:pt idx="1334">
                  <c:v>0.1976002474441552</c:v>
                </c:pt>
                <c:pt idx="1335">
                  <c:v>0.2168701080230126</c:v>
                </c:pt>
                <c:pt idx="1336">
                  <c:v>0.1759933638250154</c:v>
                </c:pt>
                <c:pt idx="1337">
                  <c:v>0.1515987909882711</c:v>
                </c:pt>
                <c:pt idx="1338">
                  <c:v>0.1276057158635027</c:v>
                </c:pt>
                <c:pt idx="1339">
                  <c:v>0.100586052236439</c:v>
                </c:pt>
                <c:pt idx="1340">
                  <c:v>0.06485745530658947</c:v>
                </c:pt>
                <c:pt idx="1341">
                  <c:v>0.04035938280802662</c:v>
                </c:pt>
                <c:pt idx="1343">
                  <c:v>0.3188507332612691</c:v>
                </c:pt>
                <c:pt idx="1344">
                  <c:v>0.1747638332284004</c:v>
                </c:pt>
                <c:pt idx="1345">
                  <c:v>0.130920315168916</c:v>
                </c:pt>
                <c:pt idx="1346">
                  <c:v>0.1412404265968036</c:v>
                </c:pt>
                <c:pt idx="1347">
                  <c:v>0.1263355087769184</c:v>
                </c:pt>
                <c:pt idx="1348">
                  <c:v>0.0650805606559646</c:v>
                </c:pt>
                <c:pt idx="1349">
                  <c:v>0.05543735608100321</c:v>
                </c:pt>
                <c:pt idx="1350">
                  <c:v>0.1541730040252845</c:v>
                </c:pt>
                <c:pt idx="1351">
                  <c:v>0.2477717215007391</c:v>
                </c:pt>
                <c:pt idx="1352">
                  <c:v>0.3188507332612691</c:v>
                </c:pt>
                <c:pt idx="1354">
                  <c:v>1.25097350818369</c:v>
                </c:pt>
                <c:pt idx="1355">
                  <c:v>1.257601442875245</c:v>
                </c:pt>
                <c:pt idx="1356">
                  <c:v>1.215980780461493</c:v>
                </c:pt>
                <c:pt idx="1357">
                  <c:v>1.132498224147802</c:v>
                </c:pt>
                <c:pt idx="1358">
                  <c:v>1.133289472487255</c:v>
                </c:pt>
                <c:pt idx="1359">
                  <c:v>1.144443756358054</c:v>
                </c:pt>
                <c:pt idx="1360">
                  <c:v>1.25097350818369</c:v>
                </c:pt>
                <c:pt idx="1362">
                  <c:v>2.356426477342375</c:v>
                </c:pt>
                <c:pt idx="1363">
                  <c:v>2.308677922733718</c:v>
                </c:pt>
                <c:pt idx="1364">
                  <c:v>2.365255451118145</c:v>
                </c:pt>
                <c:pt idx="1365">
                  <c:v>2.380708383011155</c:v>
                </c:pt>
                <c:pt idx="1366">
                  <c:v>2.376276105743143</c:v>
                </c:pt>
                <c:pt idx="1367">
                  <c:v>2.385835603169498</c:v>
                </c:pt>
                <c:pt idx="1368">
                  <c:v>2.38625325723474</c:v>
                </c:pt>
                <c:pt idx="1369">
                  <c:v>2.412559056826592</c:v>
                </c:pt>
                <c:pt idx="1370">
                  <c:v>2.356426477342375</c:v>
                </c:pt>
                <c:pt idx="1372">
                  <c:v>2.208913566620104</c:v>
                </c:pt>
                <c:pt idx="1373">
                  <c:v>2.304802068629138</c:v>
                </c:pt>
                <c:pt idx="1374">
                  <c:v>2.184316552701494</c:v>
                </c:pt>
                <c:pt idx="1375">
                  <c:v>2.156128926009882</c:v>
                </c:pt>
                <c:pt idx="1376">
                  <c:v>2.132610006238308</c:v>
                </c:pt>
                <c:pt idx="1377">
                  <c:v>2.208913566620104</c:v>
                </c:pt>
                <c:pt idx="1379">
                  <c:v>0.7992419555366878</c:v>
                </c:pt>
                <c:pt idx="1380">
                  <c:v>0.8100409280749603</c:v>
                </c:pt>
                <c:pt idx="1381">
                  <c:v>0.866958281356472</c:v>
                </c:pt>
                <c:pt idx="1382">
                  <c:v>0.8450026981345228</c:v>
                </c:pt>
                <c:pt idx="1383">
                  <c:v>0.7825386358250942</c:v>
                </c:pt>
                <c:pt idx="1384">
                  <c:v>0.7614836138026972</c:v>
                </c:pt>
                <c:pt idx="1385">
                  <c:v>0.803093852386277</c:v>
                </c:pt>
                <c:pt idx="1386">
                  <c:v>0.7992419555366878</c:v>
                </c:pt>
                <c:pt idx="1388">
                  <c:v>-1.156794304478189</c:v>
                </c:pt>
                <c:pt idx="1389">
                  <c:v>-1.166649269559092</c:v>
                </c:pt>
                <c:pt idx="1390">
                  <c:v>-1.18272160429449</c:v>
                </c:pt>
                <c:pt idx="1391">
                  <c:v>-1.204630866772772</c:v>
                </c:pt>
                <c:pt idx="1392">
                  <c:v>-1.241408039449276</c:v>
                </c:pt>
                <c:pt idx="1393">
                  <c:v>-1.232979889484269</c:v>
                </c:pt>
                <c:pt idx="1394">
                  <c:v>-1.217718383400582</c:v>
                </c:pt>
                <c:pt idx="1395">
                  <c:v>-1.180349212971815</c:v>
                </c:pt>
                <c:pt idx="1396">
                  <c:v>-1.156794304478189</c:v>
                </c:pt>
                <c:pt idx="1398">
                  <c:v>-1.049566663318626</c:v>
                </c:pt>
                <c:pt idx="1399">
                  <c:v>-1.093846051791313</c:v>
                </c:pt>
                <c:pt idx="1400">
                  <c:v>-1.107955307444965</c:v>
                </c:pt>
                <c:pt idx="1401">
                  <c:v>-1.077461424527325</c:v>
                </c:pt>
                <c:pt idx="1402">
                  <c:v>-1.052888673247384</c:v>
                </c:pt>
                <c:pt idx="1403">
                  <c:v>-1.051490202600905</c:v>
                </c:pt>
                <c:pt idx="1404">
                  <c:v>-1.036398020159182</c:v>
                </c:pt>
                <c:pt idx="1405">
                  <c:v>-1.020678553400903</c:v>
                </c:pt>
                <c:pt idx="1406">
                  <c:v>-1.016472310287852</c:v>
                </c:pt>
                <c:pt idx="1407">
                  <c:v>-1.032385956607679</c:v>
                </c:pt>
                <c:pt idx="1408">
                  <c:v>-1.125146313766985</c:v>
                </c:pt>
                <c:pt idx="1409">
                  <c:v>-1.222165064236395</c:v>
                </c:pt>
                <c:pt idx="1410">
                  <c:v>-1.206477913378291</c:v>
                </c:pt>
                <c:pt idx="1411">
                  <c:v>-1.207873298418918</c:v>
                </c:pt>
                <c:pt idx="1412">
                  <c:v>-1.180716168405368</c:v>
                </c:pt>
                <c:pt idx="1413">
                  <c:v>-1.12936552666601</c:v>
                </c:pt>
                <c:pt idx="1414">
                  <c:v>-1.098321151230259</c:v>
                </c:pt>
                <c:pt idx="1415">
                  <c:v>-1.052726666139321</c:v>
                </c:pt>
                <c:pt idx="1416">
                  <c:v>-1.061910839858651</c:v>
                </c:pt>
                <c:pt idx="1417">
                  <c:v>-1.049566663318626</c:v>
                </c:pt>
                <c:pt idx="1419">
                  <c:v>2.119153854528975</c:v>
                </c:pt>
                <c:pt idx="1420">
                  <c:v>2.171727055104286</c:v>
                </c:pt>
                <c:pt idx="1421">
                  <c:v>2.214184208561523</c:v>
                </c:pt>
                <c:pt idx="1422">
                  <c:v>2.204516876624716</c:v>
                </c:pt>
                <c:pt idx="1423">
                  <c:v>2.247474901285477</c:v>
                </c:pt>
                <c:pt idx="1424">
                  <c:v>2.207560383324108</c:v>
                </c:pt>
                <c:pt idx="1425">
                  <c:v>2.167282325954381</c:v>
                </c:pt>
                <c:pt idx="1426">
                  <c:v>2.131122773312753</c:v>
                </c:pt>
                <c:pt idx="1427">
                  <c:v>2.10789009614491</c:v>
                </c:pt>
                <c:pt idx="1428">
                  <c:v>2.119153854528975</c:v>
                </c:pt>
                <c:pt idx="1430">
                  <c:v>1.890527076307416</c:v>
                </c:pt>
                <c:pt idx="1431">
                  <c:v>1.881295303750859</c:v>
                </c:pt>
                <c:pt idx="1432">
                  <c:v>1.850414896634501</c:v>
                </c:pt>
                <c:pt idx="1433">
                  <c:v>1.826395207715804</c:v>
                </c:pt>
                <c:pt idx="1434">
                  <c:v>1.846665449385713</c:v>
                </c:pt>
                <c:pt idx="1435">
                  <c:v>1.875618318451436</c:v>
                </c:pt>
                <c:pt idx="1436">
                  <c:v>1.872747998204568</c:v>
                </c:pt>
                <c:pt idx="1437">
                  <c:v>1.890527076307416</c:v>
                </c:pt>
                <c:pt idx="1439">
                  <c:v>1.79531526266252</c:v>
                </c:pt>
                <c:pt idx="1440">
                  <c:v>1.803154171083722</c:v>
                </c:pt>
                <c:pt idx="1441">
                  <c:v>1.838131078498703</c:v>
                </c:pt>
                <c:pt idx="1442">
                  <c:v>1.844444004695388</c:v>
                </c:pt>
                <c:pt idx="1443">
                  <c:v>1.788598277200415</c:v>
                </c:pt>
                <c:pt idx="1444">
                  <c:v>1.772195074361192</c:v>
                </c:pt>
                <c:pt idx="1445">
                  <c:v>1.770178702951754</c:v>
                </c:pt>
                <c:pt idx="1446">
                  <c:v>1.79531526266252</c:v>
                </c:pt>
                <c:pt idx="1448">
                  <c:v>1.065110673744994</c:v>
                </c:pt>
                <c:pt idx="1449">
                  <c:v>1.015567554529333</c:v>
                </c:pt>
                <c:pt idx="1450">
                  <c:v>1.047199389447583</c:v>
                </c:pt>
                <c:pt idx="1451">
                  <c:v>1.01881168128908</c:v>
                </c:pt>
                <c:pt idx="1452">
                  <c:v>0.9906538269210745</c:v>
                </c:pt>
                <c:pt idx="1453">
                  <c:v>1.022548592791714</c:v>
                </c:pt>
                <c:pt idx="1454">
                  <c:v>0.9836306367729619</c:v>
                </c:pt>
                <c:pt idx="1455">
                  <c:v>0.9515323113921821</c:v>
                </c:pt>
                <c:pt idx="1456">
                  <c:v>0.8827937485809432</c:v>
                </c:pt>
                <c:pt idx="1457">
                  <c:v>0.9030008164099981</c:v>
                </c:pt>
                <c:pt idx="1458">
                  <c:v>0.8568595052490691</c:v>
                </c:pt>
                <c:pt idx="1459">
                  <c:v>0.933638128245828</c:v>
                </c:pt>
                <c:pt idx="1460">
                  <c:v>0.9357984068012343</c:v>
                </c:pt>
                <c:pt idx="1461">
                  <c:v>0.9662790177741956</c:v>
                </c:pt>
                <c:pt idx="1462">
                  <c:v>0.9775975857485283</c:v>
                </c:pt>
                <c:pt idx="1463">
                  <c:v>1.019036719867581</c:v>
                </c:pt>
                <c:pt idx="1464">
                  <c:v>1.065110673744994</c:v>
                </c:pt>
                <c:pt idx="1466">
                  <c:v>0.2817500822725808</c:v>
                </c:pt>
                <c:pt idx="1467">
                  <c:v>0.2963371010252865</c:v>
                </c:pt>
                <c:pt idx="1468">
                  <c:v>0.2847245109809</c:v>
                </c:pt>
                <c:pt idx="1469">
                  <c:v>0.1999504759861655</c:v>
                </c:pt>
                <c:pt idx="1470">
                  <c:v>0.1702468103784508</c:v>
                </c:pt>
                <c:pt idx="1471">
                  <c:v>0.2096562574745403</c:v>
                </c:pt>
                <c:pt idx="1472">
                  <c:v>0.2817500822725808</c:v>
                </c:pt>
                <c:pt idx="1474">
                  <c:v>-0.118962499598803</c:v>
                </c:pt>
                <c:pt idx="1475">
                  <c:v>-0.08440127311620227</c:v>
                </c:pt>
                <c:pt idx="1476">
                  <c:v>-0.1066908891703057</c:v>
                </c:pt>
                <c:pt idx="1477">
                  <c:v>-0.120838649635514</c:v>
                </c:pt>
                <c:pt idx="1478">
                  <c:v>-0.1279517960899277</c:v>
                </c:pt>
                <c:pt idx="1479">
                  <c:v>-0.118962499598803</c:v>
                </c:pt>
                <c:pt idx="1481">
                  <c:v>-0.8488823046303058</c:v>
                </c:pt>
                <c:pt idx="1482">
                  <c:v>-0.8404764397533457</c:v>
                </c:pt>
                <c:pt idx="1483">
                  <c:v>-0.8087302853984193</c:v>
                </c:pt>
                <c:pt idx="1484">
                  <c:v>-0.7985514273281514</c:v>
                </c:pt>
                <c:pt idx="1485">
                  <c:v>-0.7824041113991513</c:v>
                </c:pt>
                <c:pt idx="1486">
                  <c:v>-0.7922772875480051</c:v>
                </c:pt>
                <c:pt idx="1487">
                  <c:v>-0.8347509733360946</c:v>
                </c:pt>
                <c:pt idx="1488">
                  <c:v>-0.8291289049912471</c:v>
                </c:pt>
                <c:pt idx="1489">
                  <c:v>-0.9088765831800036</c:v>
                </c:pt>
                <c:pt idx="1490">
                  <c:v>-0.9031562724150769</c:v>
                </c:pt>
                <c:pt idx="1491">
                  <c:v>-0.8647994836145734</c:v>
                </c:pt>
                <c:pt idx="1492">
                  <c:v>-0.8488823046303058</c:v>
                </c:pt>
                <c:pt idx="1494">
                  <c:v>0.3625724619174191</c:v>
                </c:pt>
                <c:pt idx="1495">
                  <c:v>0.3807002856520433</c:v>
                </c:pt>
                <c:pt idx="1496">
                  <c:v>0.3714077515823151</c:v>
                </c:pt>
                <c:pt idx="1497">
                  <c:v>0.2981644784887096</c:v>
                </c:pt>
                <c:pt idx="1498">
                  <c:v>0.2584519977027162</c:v>
                </c:pt>
                <c:pt idx="1499">
                  <c:v>0.291420953893882</c:v>
                </c:pt>
                <c:pt idx="1500">
                  <c:v>0.334882586691272</c:v>
                </c:pt>
                <c:pt idx="1501">
                  <c:v>0.3625724619174191</c:v>
                </c:pt>
                <c:pt idx="1503">
                  <c:v>0.62634094581443</c:v>
                </c:pt>
                <c:pt idx="1504">
                  <c:v>0.6032849060926374</c:v>
                </c:pt>
                <c:pt idx="1505">
                  <c:v>0.6400184498059895</c:v>
                </c:pt>
                <c:pt idx="1506">
                  <c:v>0.6326003167606682</c:v>
                </c:pt>
                <c:pt idx="1507">
                  <c:v>0.4718146479651418</c:v>
                </c:pt>
                <c:pt idx="1508">
                  <c:v>0.4969605090187621</c:v>
                </c:pt>
                <c:pt idx="1509">
                  <c:v>0.4837789982322048</c:v>
                </c:pt>
                <c:pt idx="1510">
                  <c:v>0.5011740956060997</c:v>
                </c:pt>
                <c:pt idx="1511">
                  <c:v>0.4986036581040845</c:v>
                </c:pt>
                <c:pt idx="1512">
                  <c:v>0.4364723020413774</c:v>
                </c:pt>
                <c:pt idx="1513">
                  <c:v>0.4105623276792752</c:v>
                </c:pt>
                <c:pt idx="1514">
                  <c:v>0.3874123657454431</c:v>
                </c:pt>
                <c:pt idx="1515">
                  <c:v>0.3783650213969791</c:v>
                </c:pt>
                <c:pt idx="1516">
                  <c:v>0.3941884137594309</c:v>
                </c:pt>
                <c:pt idx="1517">
                  <c:v>0.3168235023799945</c:v>
                </c:pt>
                <c:pt idx="1518">
                  <c:v>0.3297565296335221</c:v>
                </c:pt>
                <c:pt idx="1519">
                  <c:v>0.3163856269064318</c:v>
                </c:pt>
                <c:pt idx="1520">
                  <c:v>0.3467765779843939</c:v>
                </c:pt>
                <c:pt idx="1521">
                  <c:v>0.2946672722612745</c:v>
                </c:pt>
                <c:pt idx="1522">
                  <c:v>0.3282150774189016</c:v>
                </c:pt>
                <c:pt idx="1523">
                  <c:v>0.4304686188036705</c:v>
                </c:pt>
                <c:pt idx="1524">
                  <c:v>0.4086891917751178</c:v>
                </c:pt>
                <c:pt idx="1525">
                  <c:v>0.3509700793649325</c:v>
                </c:pt>
                <c:pt idx="1526">
                  <c:v>0.4031226307024692</c:v>
                </c:pt>
                <c:pt idx="1527">
                  <c:v>0.3994405150971834</c:v>
                </c:pt>
                <c:pt idx="1528">
                  <c:v>0.4282111620639993</c:v>
                </c:pt>
                <c:pt idx="1529">
                  <c:v>0.4459312481451743</c:v>
                </c:pt>
                <c:pt idx="1530">
                  <c:v>0.4676176125063017</c:v>
                </c:pt>
                <c:pt idx="1531">
                  <c:v>0.4501832973056059</c:v>
                </c:pt>
                <c:pt idx="1532">
                  <c:v>0.4808028098638338</c:v>
                </c:pt>
                <c:pt idx="1533">
                  <c:v>0.4900214723489741</c:v>
                </c:pt>
                <c:pt idx="1534">
                  <c:v>0.5548323417608428</c:v>
                </c:pt>
                <c:pt idx="1535">
                  <c:v>0.6229464403578703</c:v>
                </c:pt>
                <c:pt idx="1536">
                  <c:v>0.6188459456084101</c:v>
                </c:pt>
                <c:pt idx="1537">
                  <c:v>0.7134317709075837</c:v>
                </c:pt>
                <c:pt idx="1538">
                  <c:v>0.6732237384261328</c:v>
                </c:pt>
                <c:pt idx="1539">
                  <c:v>0.6854592614978714</c:v>
                </c:pt>
                <c:pt idx="1540">
                  <c:v>0.7195457570315653</c:v>
                </c:pt>
                <c:pt idx="1541">
                  <c:v>0.7697216219168075</c:v>
                </c:pt>
                <c:pt idx="1542">
                  <c:v>0.7843008611294585</c:v>
                </c:pt>
                <c:pt idx="1543">
                  <c:v>0.7346683206927175</c:v>
                </c:pt>
                <c:pt idx="1544">
                  <c:v>0.7396586138166313</c:v>
                </c:pt>
                <c:pt idx="1545">
                  <c:v>0.7697772842485874</c:v>
                </c:pt>
                <c:pt idx="1546">
                  <c:v>0.8164966814110054</c:v>
                </c:pt>
                <c:pt idx="1547">
                  <c:v>0.7910594420810018</c:v>
                </c:pt>
                <c:pt idx="1548">
                  <c:v>0.9867424369701784</c:v>
                </c:pt>
                <c:pt idx="1549">
                  <c:v>1.097580908329298</c:v>
                </c:pt>
                <c:pt idx="1550">
                  <c:v>1.069208529203496</c:v>
                </c:pt>
                <c:pt idx="1551">
                  <c:v>1.248642541416223</c:v>
                </c:pt>
                <c:pt idx="1552">
                  <c:v>1.328614982716749</c:v>
                </c:pt>
                <c:pt idx="1553">
                  <c:v>1.405099628684281</c:v>
                </c:pt>
                <c:pt idx="1554">
                  <c:v>1.391391885767931</c:v>
                </c:pt>
                <c:pt idx="1555">
                  <c:v>1.754572027951276</c:v>
                </c:pt>
                <c:pt idx="1556">
                  <c:v>1.737555112622063</c:v>
                </c:pt>
                <c:pt idx="1557">
                  <c:v>1.834099083322398</c:v>
                </c:pt>
                <c:pt idx="1558">
                  <c:v>1.983559892446485</c:v>
                </c:pt>
                <c:pt idx="1559">
                  <c:v>1.935005855587036</c:v>
                </c:pt>
                <c:pt idx="1560">
                  <c:v>1.931794986567766</c:v>
                </c:pt>
                <c:pt idx="1561">
                  <c:v>1.855009464641723</c:v>
                </c:pt>
                <c:pt idx="1562">
                  <c:v>1.928625140884806</c:v>
                </c:pt>
                <c:pt idx="1563">
                  <c:v>1.916621590119765</c:v>
                </c:pt>
                <c:pt idx="1564">
                  <c:v>1.931905057579877</c:v>
                </c:pt>
                <c:pt idx="1565">
                  <c:v>1.917982921373715</c:v>
                </c:pt>
                <c:pt idx="1566">
                  <c:v>1.928630476018279</c:v>
                </c:pt>
                <c:pt idx="1567">
                  <c:v>1.822361776473128</c:v>
                </c:pt>
                <c:pt idx="1568">
                  <c:v>1.832971662912711</c:v>
                </c:pt>
                <c:pt idx="1569">
                  <c:v>1.815658169802117</c:v>
                </c:pt>
                <c:pt idx="1570">
                  <c:v>1.804042218905087</c:v>
                </c:pt>
                <c:pt idx="1571">
                  <c:v>1.749935425818738</c:v>
                </c:pt>
                <c:pt idx="1572">
                  <c:v>1.751198136078525</c:v>
                </c:pt>
                <c:pt idx="1573">
                  <c:v>1.77125138409771</c:v>
                </c:pt>
                <c:pt idx="1574">
                  <c:v>1.626169260759649</c:v>
                </c:pt>
                <c:pt idx="1575">
                  <c:v>1.609350651449615</c:v>
                </c:pt>
                <c:pt idx="1576">
                  <c:v>1.708114144491155</c:v>
                </c:pt>
                <c:pt idx="1577">
                  <c:v>1.758931195550436</c:v>
                </c:pt>
                <c:pt idx="1578">
                  <c:v>1.757773740727121</c:v>
                </c:pt>
                <c:pt idx="1579">
                  <c:v>1.725346783014745</c:v>
                </c:pt>
                <c:pt idx="1580">
                  <c:v>1.718124778743914</c:v>
                </c:pt>
                <c:pt idx="1581">
                  <c:v>1.688945470168929</c:v>
                </c:pt>
                <c:pt idx="1582">
                  <c:v>1.713482523626997</c:v>
                </c:pt>
                <c:pt idx="1583">
                  <c:v>1.695273943320012</c:v>
                </c:pt>
                <c:pt idx="1584">
                  <c:v>1.653382348925701</c:v>
                </c:pt>
                <c:pt idx="1585">
                  <c:v>1.488500934674858</c:v>
                </c:pt>
                <c:pt idx="1586">
                  <c:v>1.456546525315817</c:v>
                </c:pt>
                <c:pt idx="1587">
                  <c:v>1.473302321331116</c:v>
                </c:pt>
                <c:pt idx="1588">
                  <c:v>1.467907126968419</c:v>
                </c:pt>
                <c:pt idx="1589">
                  <c:v>1.415625579796702</c:v>
                </c:pt>
                <c:pt idx="1590">
                  <c:v>1.353277082859056</c:v>
                </c:pt>
                <c:pt idx="1591">
                  <c:v>1.205497677390224</c:v>
                </c:pt>
                <c:pt idx="1592">
                  <c:v>1.209043190040765</c:v>
                </c:pt>
                <c:pt idx="1593">
                  <c:v>1.136525280007729</c:v>
                </c:pt>
                <c:pt idx="1594">
                  <c:v>1.090443669627946</c:v>
                </c:pt>
                <c:pt idx="1595">
                  <c:v>1.025176024526971</c:v>
                </c:pt>
                <c:pt idx="1596">
                  <c:v>0.9856945142277903</c:v>
                </c:pt>
                <c:pt idx="1597">
                  <c:v>0.9177466522591874</c:v>
                </c:pt>
                <c:pt idx="1598">
                  <c:v>0.8842201203698417</c:v>
                </c:pt>
                <c:pt idx="1599">
                  <c:v>0.8177102639549487</c:v>
                </c:pt>
                <c:pt idx="1600">
                  <c:v>0.7364696613519979</c:v>
                </c:pt>
                <c:pt idx="1601">
                  <c:v>0.7463374170921317</c:v>
                </c:pt>
                <c:pt idx="1602">
                  <c:v>0.7317740451633411</c:v>
                </c:pt>
                <c:pt idx="1603">
                  <c:v>0.7558252483336518</c:v>
                </c:pt>
                <c:pt idx="1604">
                  <c:v>0.6209052624754915</c:v>
                </c:pt>
                <c:pt idx="1605">
                  <c:v>0.6031483815954919</c:v>
                </c:pt>
                <c:pt idx="1606">
                  <c:v>0.587591875122644</c:v>
                </c:pt>
                <c:pt idx="1607">
                  <c:v>0.5837768505397368</c:v>
                </c:pt>
                <c:pt idx="1608">
                  <c:v>0.62634094581443</c:v>
                </c:pt>
                <c:pt idx="1610">
                  <c:v>0.5252078300351429</c:v>
                </c:pt>
                <c:pt idx="1611">
                  <c:v>0.6578334507563681</c:v>
                </c:pt>
                <c:pt idx="1612">
                  <c:v>0.5707883791864033</c:v>
                </c:pt>
                <c:pt idx="1613">
                  <c:v>0.5516508564437445</c:v>
                </c:pt>
                <c:pt idx="1614">
                  <c:v>0.5826576749391734</c:v>
                </c:pt>
                <c:pt idx="1615">
                  <c:v>0.5184513015527553</c:v>
                </c:pt>
                <c:pt idx="1616">
                  <c:v>0.5252078300351429</c:v>
                </c:pt>
                <c:pt idx="1618">
                  <c:v>1.717775296206563</c:v>
                </c:pt>
                <c:pt idx="1619">
                  <c:v>1.809031638032469</c:v>
                </c:pt>
                <c:pt idx="1620">
                  <c:v>1.785817163059156</c:v>
                </c:pt>
                <c:pt idx="1621">
                  <c:v>1.834125216000555</c:v>
                </c:pt>
                <c:pt idx="1622">
                  <c:v>1.804686443426565</c:v>
                </c:pt>
                <c:pt idx="1623">
                  <c:v>1.717775296206563</c:v>
                </c:pt>
                <c:pt idx="1625">
                  <c:v>-1.838848487623602</c:v>
                </c:pt>
                <c:pt idx="1626">
                  <c:v>-1.849705991489957</c:v>
                </c:pt>
                <c:pt idx="1627">
                  <c:v>-1.809463193452159</c:v>
                </c:pt>
                <c:pt idx="1628">
                  <c:v>-1.875815025875096</c:v>
                </c:pt>
                <c:pt idx="1629">
                  <c:v>-1.911402618838391</c:v>
                </c:pt>
                <c:pt idx="1630">
                  <c:v>-1.900321115157126</c:v>
                </c:pt>
                <c:pt idx="1631">
                  <c:v>-1.937359884078572</c:v>
                </c:pt>
                <c:pt idx="1632">
                  <c:v>-1.857069243983627</c:v>
                </c:pt>
                <c:pt idx="1633">
                  <c:v>-1.838848487623602</c:v>
                </c:pt>
                <c:pt idx="1635">
                  <c:v>0.4930800650851108</c:v>
                </c:pt>
                <c:pt idx="1636">
                  <c:v>0.5274791777449694</c:v>
                </c:pt>
                <c:pt idx="1637">
                  <c:v>0.5167836999575155</c:v>
                </c:pt>
                <c:pt idx="1638">
                  <c:v>0.5456870764719424</c:v>
                </c:pt>
                <c:pt idx="1639">
                  <c:v>0.6311556491932885</c:v>
                </c:pt>
                <c:pt idx="1640">
                  <c:v>0.6853513903660842</c:v>
                </c:pt>
                <c:pt idx="1641">
                  <c:v>0.752055959849705</c:v>
                </c:pt>
                <c:pt idx="1642">
                  <c:v>0.7992419555366878</c:v>
                </c:pt>
                <c:pt idx="1643">
                  <c:v>0.803093852386277</c:v>
                </c:pt>
                <c:pt idx="1644">
                  <c:v>0.7200272708910971</c:v>
                </c:pt>
                <c:pt idx="1645">
                  <c:v>0.6920183930110583</c:v>
                </c:pt>
                <c:pt idx="1646">
                  <c:v>0.6377062323731468</c:v>
                </c:pt>
                <c:pt idx="1647">
                  <c:v>0.6308049952689605</c:v>
                </c:pt>
                <c:pt idx="1648">
                  <c:v>0.5553681923935326</c:v>
                </c:pt>
                <c:pt idx="1649">
                  <c:v>0.4912698805651901</c:v>
                </c:pt>
                <c:pt idx="1650">
                  <c:v>0.4930800650851108</c:v>
                </c:pt>
                <c:pt idx="1652">
                  <c:v>0.3675970494855563</c:v>
                </c:pt>
                <c:pt idx="1653">
                  <c:v>0.3260656280900003</c:v>
                </c:pt>
                <c:pt idx="1654">
                  <c:v>0.3400446998544074</c:v>
                </c:pt>
                <c:pt idx="1655">
                  <c:v>0.3528365502587387</c:v>
                </c:pt>
                <c:pt idx="1656">
                  <c:v>0.3482508055901164</c:v>
                </c:pt>
                <c:pt idx="1657">
                  <c:v>0.3650394852175829</c:v>
                </c:pt>
                <c:pt idx="1658">
                  <c:v>0.3627745043108694</c:v>
                </c:pt>
                <c:pt idx="1659">
                  <c:v>0.5349651325624201</c:v>
                </c:pt>
                <c:pt idx="1660">
                  <c:v>0.5640161362929215</c:v>
                </c:pt>
                <c:pt idx="1661">
                  <c:v>0.5426001790424697</c:v>
                </c:pt>
                <c:pt idx="1662">
                  <c:v>0.5080757061053245</c:v>
                </c:pt>
                <c:pt idx="1663">
                  <c:v>0.4869948596926649</c:v>
                </c:pt>
                <c:pt idx="1664">
                  <c:v>0.4681510871343336</c:v>
                </c:pt>
                <c:pt idx="1665">
                  <c:v>0.4475842012217812</c:v>
                </c:pt>
                <c:pt idx="1666">
                  <c:v>0.4327702809382182</c:v>
                </c:pt>
                <c:pt idx="1667">
                  <c:v>0.3996457590231951</c:v>
                </c:pt>
                <c:pt idx="1668">
                  <c:v>0.3740768512001775</c:v>
                </c:pt>
                <c:pt idx="1669">
                  <c:v>0.3572448955138942</c:v>
                </c:pt>
                <c:pt idx="1670">
                  <c:v>0.3675970494855563</c:v>
                </c:pt>
                <c:pt idx="1672">
                  <c:v>0.1263355087769184</c:v>
                </c:pt>
                <c:pt idx="1673">
                  <c:v>0.1412404265968036</c:v>
                </c:pt>
                <c:pt idx="1674">
                  <c:v>0.130920315168916</c:v>
                </c:pt>
                <c:pt idx="1675">
                  <c:v>0.1747638332284004</c:v>
                </c:pt>
                <c:pt idx="1676">
                  <c:v>0.2126788451537002</c:v>
                </c:pt>
                <c:pt idx="1677">
                  <c:v>0.2455301727228814</c:v>
                </c:pt>
                <c:pt idx="1678">
                  <c:v>0.2544954568214083</c:v>
                </c:pt>
                <c:pt idx="1679">
                  <c:v>0.1966220179240875</c:v>
                </c:pt>
                <c:pt idx="1680">
                  <c:v>0.1913370865376932</c:v>
                </c:pt>
                <c:pt idx="1681">
                  <c:v>0.2126559857576518</c:v>
                </c:pt>
                <c:pt idx="1682">
                  <c:v>0.1867611893824435</c:v>
                </c:pt>
                <c:pt idx="1683">
                  <c:v>0.1532663973361204</c:v>
                </c:pt>
                <c:pt idx="1684">
                  <c:v>0.1263355087769184</c:v>
                </c:pt>
                <c:pt idx="1686">
                  <c:v>-0.2479508183214944</c:v>
                </c:pt>
                <c:pt idx="1687">
                  <c:v>-0.2608541639447712</c:v>
                </c:pt>
                <c:pt idx="1688">
                  <c:v>-0.237646648600918</c:v>
                </c:pt>
                <c:pt idx="1689">
                  <c:v>-0.214820550417526</c:v>
                </c:pt>
                <c:pt idx="1690">
                  <c:v>-0.180173307680419</c:v>
                </c:pt>
                <c:pt idx="1691">
                  <c:v>-0.1711871911809928</c:v>
                </c:pt>
                <c:pt idx="1692">
                  <c:v>-0.2479835163390854</c:v>
                </c:pt>
                <c:pt idx="1693">
                  <c:v>-0.2500641781994496</c:v>
                </c:pt>
                <c:pt idx="1694">
                  <c:v>-0.2054289375068874</c:v>
                </c:pt>
                <c:pt idx="1695">
                  <c:v>-0.2479508183214944</c:v>
                </c:pt>
                <c:pt idx="1697">
                  <c:v>0.6251797693161137</c:v>
                </c:pt>
                <c:pt idx="1698">
                  <c:v>0.6158776324279206</c:v>
                </c:pt>
                <c:pt idx="1699">
                  <c:v>0.6326548100577308</c:v>
                </c:pt>
                <c:pt idx="1700">
                  <c:v>0.6748800199235764</c:v>
                </c:pt>
                <c:pt idx="1701">
                  <c:v>0.7310975272371796</c:v>
                </c:pt>
                <c:pt idx="1702">
                  <c:v>0.7290663592902817</c:v>
                </c:pt>
                <c:pt idx="1703">
                  <c:v>0.7604818909465457</c:v>
                </c:pt>
                <c:pt idx="1704">
                  <c:v>0.7291932772000927</c:v>
                </c:pt>
                <c:pt idx="1705">
                  <c:v>0.6251797693161137</c:v>
                </c:pt>
                <c:pt idx="1707">
                  <c:v>-0.8195608460026742</c:v>
                </c:pt>
                <c:pt idx="1708">
                  <c:v>-0.8499501471618682</c:v>
                </c:pt>
                <c:pt idx="1709">
                  <c:v>-0.8654445553602413</c:v>
                </c:pt>
                <c:pt idx="1710">
                  <c:v>-0.8570869537282836</c:v>
                </c:pt>
                <c:pt idx="1711">
                  <c:v>-0.8094028763517226</c:v>
                </c:pt>
                <c:pt idx="1712">
                  <c:v>-0.8195608460026742</c:v>
                </c:pt>
                <c:pt idx="1714">
                  <c:v>0.4632281697558193</c:v>
                </c:pt>
                <c:pt idx="1715">
                  <c:v>0.4461465199665842</c:v>
                </c:pt>
                <c:pt idx="1716">
                  <c:v>0.4201355236857427</c:v>
                </c:pt>
                <c:pt idx="1717">
                  <c:v>0.3572448955138942</c:v>
                </c:pt>
                <c:pt idx="1718">
                  <c:v>0.3847557920601903</c:v>
                </c:pt>
                <c:pt idx="1719">
                  <c:v>0.3996457590231951</c:v>
                </c:pt>
                <c:pt idx="1720">
                  <c:v>0.4327702809382182</c:v>
                </c:pt>
                <c:pt idx="1721">
                  <c:v>0.4475842012217812</c:v>
                </c:pt>
                <c:pt idx="1722">
                  <c:v>0.4681510871343336</c:v>
                </c:pt>
                <c:pt idx="1723">
                  <c:v>0.4869948596926649</c:v>
                </c:pt>
                <c:pt idx="1724">
                  <c:v>0.5073778365739868</c:v>
                </c:pt>
                <c:pt idx="1725">
                  <c:v>0.493343377934391</c:v>
                </c:pt>
                <c:pt idx="1726">
                  <c:v>0.5296000423902014</c:v>
                </c:pt>
                <c:pt idx="1727">
                  <c:v>0.5015552607267386</c:v>
                </c:pt>
                <c:pt idx="1728">
                  <c:v>0.4632281697558193</c:v>
                </c:pt>
                <c:pt idx="1730">
                  <c:v>0.4959528543644829</c:v>
                </c:pt>
                <c:pt idx="1731">
                  <c:v>0.4990358670210766</c:v>
                </c:pt>
                <c:pt idx="1732">
                  <c:v>0.5738805221317372</c:v>
                </c:pt>
                <c:pt idx="1733">
                  <c:v>0.5643692317625841</c:v>
                </c:pt>
                <c:pt idx="1734">
                  <c:v>0.5124283705352871</c:v>
                </c:pt>
                <c:pt idx="1735">
                  <c:v>0.4959528543644829</c:v>
                </c:pt>
                <c:pt idx="1737">
                  <c:v>0.3484988063135816</c:v>
                </c:pt>
                <c:pt idx="1738">
                  <c:v>0.3528365502587387</c:v>
                </c:pt>
                <c:pt idx="1739">
                  <c:v>0.3400446998544074</c:v>
                </c:pt>
                <c:pt idx="1740">
                  <c:v>0.3260656280900003</c:v>
                </c:pt>
                <c:pt idx="1741">
                  <c:v>0.3407044983633038</c:v>
                </c:pt>
                <c:pt idx="1742">
                  <c:v>0.2689129407164646</c:v>
                </c:pt>
                <c:pt idx="1743">
                  <c:v>0.2288346026521642</c:v>
                </c:pt>
                <c:pt idx="1744">
                  <c:v>0.2084368609835526</c:v>
                </c:pt>
                <c:pt idx="1745">
                  <c:v>0.2309039385966984</c:v>
                </c:pt>
                <c:pt idx="1746">
                  <c:v>0.2005558114700534</c:v>
                </c:pt>
                <c:pt idx="1747">
                  <c:v>0.2246837465676334</c:v>
                </c:pt>
                <c:pt idx="1748">
                  <c:v>0.2319454273145563</c:v>
                </c:pt>
                <c:pt idx="1749">
                  <c:v>0.2148870256437779</c:v>
                </c:pt>
                <c:pt idx="1750">
                  <c:v>0.2290622131285156</c:v>
                </c:pt>
                <c:pt idx="1751">
                  <c:v>0.3484988063135816</c:v>
                </c:pt>
                <c:pt idx="1753">
                  <c:v>1.558773371846297</c:v>
                </c:pt>
                <c:pt idx="1754">
                  <c:v>1.525883189029776</c:v>
                </c:pt>
                <c:pt idx="1755">
                  <c:v>1.525919629985647</c:v>
                </c:pt>
                <c:pt idx="1756">
                  <c:v>1.485520029451803</c:v>
                </c:pt>
                <c:pt idx="1757">
                  <c:v>1.482735403300138</c:v>
                </c:pt>
                <c:pt idx="1758">
                  <c:v>1.531556869370397</c:v>
                </c:pt>
                <c:pt idx="1759">
                  <c:v>1.517456131612137</c:v>
                </c:pt>
                <c:pt idx="1760">
                  <c:v>1.47218637740813</c:v>
                </c:pt>
                <c:pt idx="1761">
                  <c:v>1.482098270335867</c:v>
                </c:pt>
                <c:pt idx="1762">
                  <c:v>1.452006261770882</c:v>
                </c:pt>
                <c:pt idx="1763">
                  <c:v>1.458978793246567</c:v>
                </c:pt>
                <c:pt idx="1764">
                  <c:v>1.428154189802136</c:v>
                </c:pt>
                <c:pt idx="1765">
                  <c:v>1.460036590605074</c:v>
                </c:pt>
                <c:pt idx="1766">
                  <c:v>1.48121441531121</c:v>
                </c:pt>
                <c:pt idx="1767">
                  <c:v>1.485854853535949</c:v>
                </c:pt>
                <c:pt idx="1768">
                  <c:v>1.514133793974749</c:v>
                </c:pt>
                <c:pt idx="1769">
                  <c:v>1.539960623193726</c:v>
                </c:pt>
                <c:pt idx="1770">
                  <c:v>1.558773371846297</c:v>
                </c:pt>
                <c:pt idx="1772">
                  <c:v>0.9196157365011115</c:v>
                </c:pt>
                <c:pt idx="1773">
                  <c:v>0.9046310300125462</c:v>
                </c:pt>
                <c:pt idx="1774">
                  <c:v>0.9360714408610216</c:v>
                </c:pt>
                <c:pt idx="1775">
                  <c:v>0.9449722992345331</c:v>
                </c:pt>
                <c:pt idx="1776">
                  <c:v>0.928502998289338</c:v>
                </c:pt>
                <c:pt idx="1777">
                  <c:v>0.9853621687313543</c:v>
                </c:pt>
                <c:pt idx="1778">
                  <c:v>1.014939548957607</c:v>
                </c:pt>
                <c:pt idx="1779">
                  <c:v>0.9763127699618889</c:v>
                </c:pt>
                <c:pt idx="1780">
                  <c:v>0.9524461259990245</c:v>
                </c:pt>
                <c:pt idx="1781">
                  <c:v>0.9381060043995625</c:v>
                </c:pt>
                <c:pt idx="1782">
                  <c:v>0.9196157365011115</c:v>
                </c:pt>
                <c:pt idx="1784">
                  <c:v>0.6917491907601963</c:v>
                </c:pt>
                <c:pt idx="1785">
                  <c:v>0.7099761867235694</c:v>
                </c:pt>
                <c:pt idx="1786">
                  <c:v>0.7545479116868153</c:v>
                </c:pt>
                <c:pt idx="1787">
                  <c:v>0.7674975693723902</c:v>
                </c:pt>
                <c:pt idx="1788">
                  <c:v>0.9007035057294243</c:v>
                </c:pt>
                <c:pt idx="1789">
                  <c:v>0.8886932648598704</c:v>
                </c:pt>
                <c:pt idx="1790">
                  <c:v>0.8525872119186485</c:v>
                </c:pt>
                <c:pt idx="1791">
                  <c:v>0.7732699360373022</c:v>
                </c:pt>
                <c:pt idx="1792">
                  <c:v>0.7308235130060107</c:v>
                </c:pt>
                <c:pt idx="1793">
                  <c:v>0.7021175867555185</c:v>
                </c:pt>
                <c:pt idx="1794">
                  <c:v>0.7013083240559803</c:v>
                </c:pt>
                <c:pt idx="1795">
                  <c:v>0.7251036837744048</c:v>
                </c:pt>
                <c:pt idx="1796">
                  <c:v>0.7062246844644486</c:v>
                </c:pt>
                <c:pt idx="1797">
                  <c:v>0.698809769223893</c:v>
                </c:pt>
                <c:pt idx="1798">
                  <c:v>0.6917491907601963</c:v>
                </c:pt>
                <c:pt idx="1800">
                  <c:v>0.1331790801664303</c:v>
                </c:pt>
                <c:pt idx="1801">
                  <c:v>0.1037350912679091</c:v>
                </c:pt>
                <c:pt idx="1802">
                  <c:v>0.1287807964537507</c:v>
                </c:pt>
                <c:pt idx="1803">
                  <c:v>0.149571035296566</c:v>
                </c:pt>
                <c:pt idx="1804">
                  <c:v>0.1397545080722349</c:v>
                </c:pt>
                <c:pt idx="1805">
                  <c:v>0.1591731130181988</c:v>
                </c:pt>
                <c:pt idx="1806">
                  <c:v>0.1331790801664303</c:v>
                </c:pt>
                <c:pt idx="1808">
                  <c:v>0.6069236410545331</c:v>
                </c:pt>
                <c:pt idx="1809">
                  <c:v>0.4990358670210766</c:v>
                </c:pt>
                <c:pt idx="1810">
                  <c:v>0.4937761027334784</c:v>
                </c:pt>
                <c:pt idx="1811">
                  <c:v>0.4715899409162411</c:v>
                </c:pt>
                <c:pt idx="1812">
                  <c:v>0.4049510720413378</c:v>
                </c:pt>
                <c:pt idx="1813">
                  <c:v>0.3757914036736182</c:v>
                </c:pt>
                <c:pt idx="1814">
                  <c:v>0.3499481161163454</c:v>
                </c:pt>
                <c:pt idx="1815">
                  <c:v>0.386673024691053</c:v>
                </c:pt>
                <c:pt idx="1816">
                  <c:v>0.4408697438615499</c:v>
                </c:pt>
                <c:pt idx="1817">
                  <c:v>0.5080027428170029</c:v>
                </c:pt>
                <c:pt idx="1818">
                  <c:v>0.5622743682922519</c:v>
                </c:pt>
                <c:pt idx="1819">
                  <c:v>0.5980491394312775</c:v>
                </c:pt>
                <c:pt idx="1820">
                  <c:v>0.6069236410545331</c:v>
                </c:pt>
                <c:pt idx="1822">
                  <c:v>0.5097709744547638</c:v>
                </c:pt>
                <c:pt idx="1823">
                  <c:v>0.5885394842059102</c:v>
                </c:pt>
                <c:pt idx="1824">
                  <c:v>0.5861574180195034</c:v>
                </c:pt>
                <c:pt idx="1825">
                  <c:v>0.6015459674877774</c:v>
                </c:pt>
                <c:pt idx="1826">
                  <c:v>0.5435787842815277</c:v>
                </c:pt>
                <c:pt idx="1827">
                  <c:v>0.5146644232913042</c:v>
                </c:pt>
                <c:pt idx="1828">
                  <c:v>0.5040691628582525</c:v>
                </c:pt>
                <c:pt idx="1829">
                  <c:v>0.4598955159628722</c:v>
                </c:pt>
                <c:pt idx="1830">
                  <c:v>0.4412484556065444</c:v>
                </c:pt>
                <c:pt idx="1831">
                  <c:v>0.4405308554542084</c:v>
                </c:pt>
                <c:pt idx="1832">
                  <c:v>0.4620367014903195</c:v>
                </c:pt>
                <c:pt idx="1833">
                  <c:v>0.4573641652675868</c:v>
                </c:pt>
                <c:pt idx="1834">
                  <c:v>0.5097709744547638</c:v>
                </c:pt>
                <c:pt idx="1836">
                  <c:v>0.3874126404983141</c:v>
                </c:pt>
                <c:pt idx="1837">
                  <c:v>0.4105623276792752</c:v>
                </c:pt>
                <c:pt idx="1838">
                  <c:v>0.4364723020413774</c:v>
                </c:pt>
                <c:pt idx="1839">
                  <c:v>0.4986036581040845</c:v>
                </c:pt>
                <c:pt idx="1840">
                  <c:v>0.5011740956060997</c:v>
                </c:pt>
                <c:pt idx="1841">
                  <c:v>0.4488118658594415</c:v>
                </c:pt>
                <c:pt idx="1842">
                  <c:v>0.3916978561019894</c:v>
                </c:pt>
                <c:pt idx="1843">
                  <c:v>0.3807002856520433</c:v>
                </c:pt>
                <c:pt idx="1844">
                  <c:v>0.3625724619174191</c:v>
                </c:pt>
                <c:pt idx="1845">
                  <c:v>0.3829284062761353</c:v>
                </c:pt>
                <c:pt idx="1846">
                  <c:v>0.3609799502427369</c:v>
                </c:pt>
                <c:pt idx="1847">
                  <c:v>0.286459374132166</c:v>
                </c:pt>
                <c:pt idx="1848">
                  <c:v>0.2880275299721159</c:v>
                </c:pt>
                <c:pt idx="1849">
                  <c:v>0.3748831279366127</c:v>
                </c:pt>
                <c:pt idx="1850">
                  <c:v>0.3874126404983141</c:v>
                </c:pt>
                <c:pt idx="1852">
                  <c:v>0.5097709744547638</c:v>
                </c:pt>
                <c:pt idx="1853">
                  <c:v>0.4447232792206177</c:v>
                </c:pt>
                <c:pt idx="1854">
                  <c:v>0.4632281697558193</c:v>
                </c:pt>
                <c:pt idx="1855">
                  <c:v>0.5106557617656954</c:v>
                </c:pt>
                <c:pt idx="1856">
                  <c:v>0.5266911240779697</c:v>
                </c:pt>
                <c:pt idx="1857">
                  <c:v>0.5097709744547638</c:v>
                </c:pt>
                <c:pt idx="1859">
                  <c:v>-1.535938063091587</c:v>
                </c:pt>
                <c:pt idx="1860">
                  <c:v>-1.181884629922268</c:v>
                </c:pt>
                <c:pt idx="1861">
                  <c:v>-1.153594616534509</c:v>
                </c:pt>
                <c:pt idx="1862">
                  <c:v>-1.111121982718934</c:v>
                </c:pt>
                <c:pt idx="1863">
                  <c:v>-1.061194012727001</c:v>
                </c:pt>
                <c:pt idx="1864">
                  <c:v>-1.09026300042649</c:v>
                </c:pt>
                <c:pt idx="1865">
                  <c:v>-0.9648280847857433</c:v>
                </c:pt>
                <c:pt idx="1866">
                  <c:v>-0.9214509349089613</c:v>
                </c:pt>
                <c:pt idx="1867">
                  <c:v>-0.8762434942827342</c:v>
                </c:pt>
                <c:pt idx="1868">
                  <c:v>-0.8604260080900578</c:v>
                </c:pt>
                <c:pt idx="1869">
                  <c:v>-0.864168366104471</c:v>
                </c:pt>
                <c:pt idx="1870">
                  <c:v>-0.9120331513869834</c:v>
                </c:pt>
                <c:pt idx="1871">
                  <c:v>-0.9227135041153219</c:v>
                </c:pt>
                <c:pt idx="1872">
                  <c:v>-0.9765676825875076</c:v>
                </c:pt>
                <c:pt idx="1873">
                  <c:v>-0.9531903329338814</c:v>
                </c:pt>
                <c:pt idx="1874">
                  <c:v>-0.9809114361857475</c:v>
                </c:pt>
                <c:pt idx="1875">
                  <c:v>-1.004836811511104</c:v>
                </c:pt>
                <c:pt idx="1876">
                  <c:v>-1.009721896520074</c:v>
                </c:pt>
                <c:pt idx="1877">
                  <c:v>-1.029145271761396</c:v>
                </c:pt>
                <c:pt idx="1878">
                  <c:v>-1.02289574208923</c:v>
                </c:pt>
                <c:pt idx="1879">
                  <c:v>-1.037140972275959</c:v>
                </c:pt>
                <c:pt idx="1880">
                  <c:v>-1.035916862990649</c:v>
                </c:pt>
                <c:pt idx="1881">
                  <c:v>-1.136337252799097</c:v>
                </c:pt>
                <c:pt idx="1882">
                  <c:v>-1.158152559793108</c:v>
                </c:pt>
                <c:pt idx="1883">
                  <c:v>-1.182382798717595</c:v>
                </c:pt>
                <c:pt idx="1884">
                  <c:v>-1.252514288354567</c:v>
                </c:pt>
                <c:pt idx="1885">
                  <c:v>-1.262266585067759</c:v>
                </c:pt>
                <c:pt idx="1886">
                  <c:v>-1.3349371878822</c:v>
                </c:pt>
                <c:pt idx="1887">
                  <c:v>-1.379286093122406</c:v>
                </c:pt>
                <c:pt idx="1888">
                  <c:v>-1.395980863501002</c:v>
                </c:pt>
                <c:pt idx="1889">
                  <c:v>-1.414369401814569</c:v>
                </c:pt>
                <c:pt idx="1890">
                  <c:v>-1.423926855741563</c:v>
                </c:pt>
                <c:pt idx="1891">
                  <c:v>-1.466711097843682</c:v>
                </c:pt>
                <c:pt idx="1892">
                  <c:v>-1.485756797612067</c:v>
                </c:pt>
                <c:pt idx="1893">
                  <c:v>-1.551877676513812</c:v>
                </c:pt>
                <c:pt idx="1894">
                  <c:v>-1.592755443739786</c:v>
                </c:pt>
                <c:pt idx="1895">
                  <c:v>-1.62766751436015</c:v>
                </c:pt>
                <c:pt idx="1896">
                  <c:v>-1.634549826114134</c:v>
                </c:pt>
                <c:pt idx="1897">
                  <c:v>-1.658473554108031</c:v>
                </c:pt>
                <c:pt idx="1898">
                  <c:v>-1.654622636978413</c:v>
                </c:pt>
                <c:pt idx="1899">
                  <c:v>-1.569061461838807</c:v>
                </c:pt>
                <c:pt idx="1900">
                  <c:v>-1.551079076133161</c:v>
                </c:pt>
                <c:pt idx="1901">
                  <c:v>-1.555582967019107</c:v>
                </c:pt>
                <c:pt idx="1902">
                  <c:v>-1.535938063091587</c:v>
                </c:pt>
                <c:pt idx="1904">
                  <c:v>-1.443043830814651</c:v>
                </c:pt>
                <c:pt idx="1905">
                  <c:v>-1.592367503825483</c:v>
                </c:pt>
                <c:pt idx="1906">
                  <c:v>-1.573979010545561</c:v>
                </c:pt>
                <c:pt idx="1907">
                  <c:v>-1.537922572004956</c:v>
                </c:pt>
                <c:pt idx="1908">
                  <c:v>-1.531687092938369</c:v>
                </c:pt>
                <c:pt idx="1909">
                  <c:v>-1.553654921670798</c:v>
                </c:pt>
                <c:pt idx="1910">
                  <c:v>-1.54703614474961</c:v>
                </c:pt>
                <c:pt idx="1911">
                  <c:v>-1.591712309453991</c:v>
                </c:pt>
                <c:pt idx="1912">
                  <c:v>-1.651832615827102</c:v>
                </c:pt>
                <c:pt idx="1913">
                  <c:v>-1.733054116227266</c:v>
                </c:pt>
                <c:pt idx="1914">
                  <c:v>-1.684388759396743</c:v>
                </c:pt>
                <c:pt idx="1915">
                  <c:v>-1.865229478593531</c:v>
                </c:pt>
                <c:pt idx="1916">
                  <c:v>-1.968351723362594</c:v>
                </c:pt>
                <c:pt idx="1917">
                  <c:v>-1.7980521307327</c:v>
                </c:pt>
                <c:pt idx="1918">
                  <c:v>-1.858943608069405</c:v>
                </c:pt>
                <c:pt idx="1919">
                  <c:v>-1.841210856387914</c:v>
                </c:pt>
                <c:pt idx="1920">
                  <c:v>-1.863595874278438</c:v>
                </c:pt>
                <c:pt idx="1921">
                  <c:v>-1.7339552534576</c:v>
                </c:pt>
                <c:pt idx="1922">
                  <c:v>-1.785468406899341</c:v>
                </c:pt>
                <c:pt idx="1923">
                  <c:v>-1.796247182102675</c:v>
                </c:pt>
                <c:pt idx="1924">
                  <c:v>-1.719364848313905</c:v>
                </c:pt>
                <c:pt idx="1925">
                  <c:v>-1.731629646582348</c:v>
                </c:pt>
                <c:pt idx="1926">
                  <c:v>-1.575112625540183</c:v>
                </c:pt>
                <c:pt idx="1927">
                  <c:v>-1.443043830814651</c:v>
                </c:pt>
                <c:pt idx="1929">
                  <c:v>0.7397040406254524</c:v>
                </c:pt>
                <c:pt idx="1930">
                  <c:v>0.7207926042323464</c:v>
                </c:pt>
                <c:pt idx="1931">
                  <c:v>0.7507527308485975</c:v>
                </c:pt>
                <c:pt idx="1932">
                  <c:v>0.8076376034509355</c:v>
                </c:pt>
                <c:pt idx="1933">
                  <c:v>0.8439370041926479</c:v>
                </c:pt>
                <c:pt idx="1934">
                  <c:v>0.905917802030602</c:v>
                </c:pt>
                <c:pt idx="1935">
                  <c:v>0.9319820450511361</c:v>
                </c:pt>
                <c:pt idx="1936">
                  <c:v>0.9294263688100726</c:v>
                </c:pt>
                <c:pt idx="1937">
                  <c:v>0.9682996665143994</c:v>
                </c:pt>
                <c:pt idx="1938">
                  <c:v>0.9556868147836538</c:v>
                </c:pt>
                <c:pt idx="1939">
                  <c:v>0.9197284823057668</c:v>
                </c:pt>
                <c:pt idx="1940">
                  <c:v>0.9046310300125462</c:v>
                </c:pt>
                <c:pt idx="1941">
                  <c:v>0.9196157365011115</c:v>
                </c:pt>
                <c:pt idx="1942">
                  <c:v>0.7674975693723902</c:v>
                </c:pt>
                <c:pt idx="1943">
                  <c:v>0.7397040406254524</c:v>
                </c:pt>
                <c:pt idx="1945">
                  <c:v>-0.9114444852422841</c:v>
                </c:pt>
                <c:pt idx="1946">
                  <c:v>-0.9477407544370681</c:v>
                </c:pt>
                <c:pt idx="1947">
                  <c:v>-0.9734618162443676</c:v>
                </c:pt>
                <c:pt idx="1948">
                  <c:v>-0.9525301080259311</c:v>
                </c:pt>
                <c:pt idx="1949">
                  <c:v>-0.9972913860654089</c:v>
                </c:pt>
                <c:pt idx="1950">
                  <c:v>-1.019056574687036</c:v>
                </c:pt>
                <c:pt idx="1951">
                  <c:v>-1.009866144300972</c:v>
                </c:pt>
                <c:pt idx="1952">
                  <c:v>-1.084971066359181</c:v>
                </c:pt>
                <c:pt idx="1953">
                  <c:v>-1.095564991453089</c:v>
                </c:pt>
                <c:pt idx="1954">
                  <c:v>-1.071668694556195</c:v>
                </c:pt>
                <c:pt idx="1955">
                  <c:v>-1.071627104571354</c:v>
                </c:pt>
                <c:pt idx="1956">
                  <c:v>-1.040429537831233</c:v>
                </c:pt>
                <c:pt idx="1957">
                  <c:v>-1.017125563226396</c:v>
                </c:pt>
                <c:pt idx="1958">
                  <c:v>-0.9685479670183308</c:v>
                </c:pt>
                <c:pt idx="1959">
                  <c:v>-0.9227324679663272</c:v>
                </c:pt>
                <c:pt idx="1960">
                  <c:v>-0.9313801166394607</c:v>
                </c:pt>
                <c:pt idx="1961">
                  <c:v>-0.894003013139705</c:v>
                </c:pt>
                <c:pt idx="1962">
                  <c:v>-0.9210319429670675</c:v>
                </c:pt>
                <c:pt idx="1963">
                  <c:v>-0.9114444852422841</c:v>
                </c:pt>
                <c:pt idx="1965">
                  <c:v>1.556325220434702</c:v>
                </c:pt>
                <c:pt idx="1966">
                  <c:v>1.583714637110281</c:v>
                </c:pt>
                <c:pt idx="1967">
                  <c:v>1.575594618037596</c:v>
                </c:pt>
                <c:pt idx="1968">
                  <c:v>1.598469376709051</c:v>
                </c:pt>
                <c:pt idx="1969">
                  <c:v>1.596667708646238</c:v>
                </c:pt>
                <c:pt idx="1970">
                  <c:v>1.58403694388755</c:v>
                </c:pt>
                <c:pt idx="1971">
                  <c:v>1.520310466963379</c:v>
                </c:pt>
                <c:pt idx="1972">
                  <c:v>1.521438486042784</c:v>
                </c:pt>
                <c:pt idx="1973">
                  <c:v>1.503466654472954</c:v>
                </c:pt>
                <c:pt idx="1974">
                  <c:v>1.480316185453609</c:v>
                </c:pt>
                <c:pt idx="1975">
                  <c:v>1.521469003008534</c:v>
                </c:pt>
                <c:pt idx="1976">
                  <c:v>1.570187046049545</c:v>
                </c:pt>
                <c:pt idx="1977">
                  <c:v>1.54705197803578</c:v>
                </c:pt>
                <c:pt idx="1978">
                  <c:v>1.622549248508432</c:v>
                </c:pt>
                <c:pt idx="1979">
                  <c:v>1.625793940595875</c:v>
                </c:pt>
                <c:pt idx="1980">
                  <c:v>1.572747834454057</c:v>
                </c:pt>
                <c:pt idx="1981">
                  <c:v>1.556325220434702</c:v>
                </c:pt>
                <c:pt idx="1983">
                  <c:v>0.7614836138026972</c:v>
                </c:pt>
                <c:pt idx="1984">
                  <c:v>0.7825386358250942</c:v>
                </c:pt>
                <c:pt idx="1985">
                  <c:v>0.7706069060734403</c:v>
                </c:pt>
                <c:pt idx="1986">
                  <c:v>0.6462664447717442</c:v>
                </c:pt>
                <c:pt idx="1987">
                  <c:v>0.6298897243390913</c:v>
                </c:pt>
                <c:pt idx="1988">
                  <c:v>0.6377062323731468</c:v>
                </c:pt>
                <c:pt idx="1989">
                  <c:v>0.6920183930110583</c:v>
                </c:pt>
                <c:pt idx="1990">
                  <c:v>0.7200272708910971</c:v>
                </c:pt>
                <c:pt idx="1991">
                  <c:v>0.7614836138026972</c:v>
                </c:pt>
                <c:pt idx="1993">
                  <c:v>0.2313458005250555</c:v>
                </c:pt>
                <c:pt idx="1994">
                  <c:v>0.2817289555124582</c:v>
                </c:pt>
                <c:pt idx="1995">
                  <c:v>0.2859342254734923</c:v>
                </c:pt>
                <c:pt idx="1996">
                  <c:v>0.3081732621632835</c:v>
                </c:pt>
                <c:pt idx="1997">
                  <c:v>0.3344047519967818</c:v>
                </c:pt>
                <c:pt idx="1998">
                  <c:v>0.3678465710363401</c:v>
                </c:pt>
                <c:pt idx="1999">
                  <c:v>0.4269620722666572</c:v>
                </c:pt>
                <c:pt idx="2000">
                  <c:v>0.4522434818709747</c:v>
                </c:pt>
                <c:pt idx="2001">
                  <c:v>0.4556993247886392</c:v>
                </c:pt>
                <c:pt idx="2002">
                  <c:v>0.4376553308819117</c:v>
                </c:pt>
                <c:pt idx="2003">
                  <c:v>0.4682392701417955</c:v>
                </c:pt>
                <c:pt idx="2004">
                  <c:v>0.4600108179086287</c:v>
                </c:pt>
                <c:pt idx="2005">
                  <c:v>0.3803388849012743</c:v>
                </c:pt>
                <c:pt idx="2006">
                  <c:v>0.269408064803268</c:v>
                </c:pt>
                <c:pt idx="2007">
                  <c:v>0.2533054226450686</c:v>
                </c:pt>
                <c:pt idx="2008">
                  <c:v>0.2313458005250555</c:v>
                </c:pt>
                <c:pt idx="2010">
                  <c:v>0.4598955159628722</c:v>
                </c:pt>
                <c:pt idx="2011">
                  <c:v>0.4962949890587663</c:v>
                </c:pt>
                <c:pt idx="2012">
                  <c:v>0.492359811879643</c:v>
                </c:pt>
                <c:pt idx="2013">
                  <c:v>0.4465978753767315</c:v>
                </c:pt>
                <c:pt idx="2014">
                  <c:v>0.3971855419151834</c:v>
                </c:pt>
                <c:pt idx="2015">
                  <c:v>0.3413160444519337</c:v>
                </c:pt>
                <c:pt idx="2016">
                  <c:v>0.3229546238832859</c:v>
                </c:pt>
                <c:pt idx="2017">
                  <c:v>0.3258332875118519</c:v>
                </c:pt>
                <c:pt idx="2018">
                  <c:v>0.3567571294887875</c:v>
                </c:pt>
                <c:pt idx="2019">
                  <c:v>0.3564457781594461</c:v>
                </c:pt>
                <c:pt idx="2020">
                  <c:v>0.4044694793739651</c:v>
                </c:pt>
                <c:pt idx="2021">
                  <c:v>0.4408916458756179</c:v>
                </c:pt>
                <c:pt idx="2022">
                  <c:v>0.4405350512489657</c:v>
                </c:pt>
                <c:pt idx="2023">
                  <c:v>0.4223199296757242</c:v>
                </c:pt>
                <c:pt idx="2024">
                  <c:v>0.4251847007600744</c:v>
                </c:pt>
                <c:pt idx="2025">
                  <c:v>0.4598955159628722</c:v>
                </c:pt>
                <c:pt idx="2027">
                  <c:v>0.4522434818709747</c:v>
                </c:pt>
                <c:pt idx="2028">
                  <c:v>0.4072934701874413</c:v>
                </c:pt>
                <c:pt idx="2029">
                  <c:v>0.3712376491018867</c:v>
                </c:pt>
                <c:pt idx="2030">
                  <c:v>0.3971855419151834</c:v>
                </c:pt>
                <c:pt idx="2031">
                  <c:v>0.4472906997924949</c:v>
                </c:pt>
                <c:pt idx="2032">
                  <c:v>0.483925787217727</c:v>
                </c:pt>
                <c:pt idx="2033">
                  <c:v>0.4764550239613056</c:v>
                </c:pt>
                <c:pt idx="2034">
                  <c:v>0.4522434818709747</c:v>
                </c:pt>
              </c:numCache>
            </c:numRef>
          </c:xVal>
          <c:yVal>
            <c:numRef>
              <c:f>'Outline World'!$B$2:$B$2037</c:f>
              <c:numCache>
                <c:formatCode>General</c:formatCode>
                <c:ptCount val="2036"/>
                <c:pt idx="0">
                  <c:v>0.4834080454059821</c:v>
                </c:pt>
                <c:pt idx="1">
                  <c:v>0.4810205879360754</c:v>
                </c:pt>
                <c:pt idx="2">
                  <c:v>0.5116558651702892</c:v>
                </c:pt>
                <c:pt idx="3">
                  <c:v>0.4495581205662447</c:v>
                </c:pt>
                <c:pt idx="4">
                  <c:v>0.4593434792723153</c:v>
                </c:pt>
                <c:pt idx="5">
                  <c:v>0.4834080454059821</c:v>
                </c:pt>
                <c:pt idx="7">
                  <c:v>0.7279489749378796</c:v>
                </c:pt>
                <c:pt idx="8">
                  <c:v>0.7241617428831842</c:v>
                </c:pt>
                <c:pt idx="9">
                  <c:v>0.7479515365337165</c:v>
                </c:pt>
                <c:pt idx="10">
                  <c:v>0.7167545012626456</c:v>
                </c:pt>
                <c:pt idx="11">
                  <c:v>0.7303164696032941</c:v>
                </c:pt>
                <c:pt idx="12">
                  <c:v>0.7238373373732181</c:v>
                </c:pt>
                <c:pt idx="13">
                  <c:v>0.704801607604672</c:v>
                </c:pt>
                <c:pt idx="14">
                  <c:v>0.688119682722337</c:v>
                </c:pt>
                <c:pt idx="15">
                  <c:v>0.6674552676357779</c:v>
                </c:pt>
                <c:pt idx="16">
                  <c:v>0.6284062729869643</c:v>
                </c:pt>
                <c:pt idx="17">
                  <c:v>0.6173204985636088</c:v>
                </c:pt>
                <c:pt idx="18">
                  <c:v>0.5908327034533403</c:v>
                </c:pt>
                <c:pt idx="19">
                  <c:v>0.5801302237799183</c:v>
                </c:pt>
                <c:pt idx="20">
                  <c:v>0.5897307792530467</c:v>
                </c:pt>
                <c:pt idx="21">
                  <c:v>0.6067085283187706</c:v>
                </c:pt>
                <c:pt idx="22">
                  <c:v>0.6483736133457898</c:v>
                </c:pt>
                <c:pt idx="23">
                  <c:v>0.6971309808539785</c:v>
                </c:pt>
                <c:pt idx="24">
                  <c:v>0.6926728138028161</c:v>
                </c:pt>
                <c:pt idx="25">
                  <c:v>0.7234573548024358</c:v>
                </c:pt>
                <c:pt idx="26">
                  <c:v>0.7279489749378796</c:v>
                </c:pt>
                <c:pt idx="28">
                  <c:v>-0.1234541315020528</c:v>
                </c:pt>
                <c:pt idx="29">
                  <c:v>-0.1189571227538275</c:v>
                </c:pt>
                <c:pt idx="30">
                  <c:v>-0.1631707931362892</c:v>
                </c:pt>
                <c:pt idx="31">
                  <c:v>-0.140473701433569</c:v>
                </c:pt>
                <c:pt idx="32">
                  <c:v>-0.1474906499182133</c:v>
                </c:pt>
                <c:pt idx="33">
                  <c:v>-0.2238231448160123</c:v>
                </c:pt>
                <c:pt idx="34">
                  <c:v>-0.2268816848699162</c:v>
                </c:pt>
                <c:pt idx="35">
                  <c:v>-0.2603925816028456</c:v>
                </c:pt>
                <c:pt idx="36">
                  <c:v>-0.2601405525030981</c:v>
                </c:pt>
                <c:pt idx="37">
                  <c:v>-0.323509640479913</c:v>
                </c:pt>
                <c:pt idx="38">
                  <c:v>-0.3520743111433338</c:v>
                </c:pt>
                <c:pt idx="39">
                  <c:v>-0.3477020119655847</c:v>
                </c:pt>
                <c:pt idx="40">
                  <c:v>-0.2280961651830999</c:v>
                </c:pt>
                <c:pt idx="41">
                  <c:v>-0.1234541315020528</c:v>
                </c:pt>
                <c:pt idx="43">
                  <c:v>-0.5969895627941263</c:v>
                </c:pt>
                <c:pt idx="44">
                  <c:v>-0.6749757303559334</c:v>
                </c:pt>
                <c:pt idx="45">
                  <c:v>-0.7196880322112238</c:v>
                </c:pt>
                <c:pt idx="46">
                  <c:v>-0.7520945402608012</c:v>
                </c:pt>
                <c:pt idx="47">
                  <c:v>-0.7539955355780269</c:v>
                </c:pt>
                <c:pt idx="48">
                  <c:v>-0.7925554919338238</c:v>
                </c:pt>
                <c:pt idx="49">
                  <c:v>-0.7931724603045156</c:v>
                </c:pt>
                <c:pt idx="50">
                  <c:v>-0.819004107095715</c:v>
                </c:pt>
                <c:pt idx="51">
                  <c:v>-0.8348915334152159</c:v>
                </c:pt>
                <c:pt idx="52">
                  <c:v>-0.8608458081193909</c:v>
                </c:pt>
                <c:pt idx="53">
                  <c:v>-0.8694291344943758</c:v>
                </c:pt>
                <c:pt idx="54">
                  <c:v>-0.8971663186967931</c:v>
                </c:pt>
                <c:pt idx="55">
                  <c:v>-0.9530497368712824</c:v>
                </c:pt>
                <c:pt idx="56">
                  <c:v>-0.9780719734915201</c:v>
                </c:pt>
                <c:pt idx="57">
                  <c:v>-0.9728431484040262</c:v>
                </c:pt>
                <c:pt idx="58">
                  <c:v>-0.9307347892096779</c:v>
                </c:pt>
                <c:pt idx="59">
                  <c:v>-0.856620947996524</c:v>
                </c:pt>
                <c:pt idx="60">
                  <c:v>-0.7891435305424218</c:v>
                </c:pt>
                <c:pt idx="61">
                  <c:v>-0.6706287104729028</c:v>
                </c:pt>
                <c:pt idx="62">
                  <c:v>-0.6184391897959713</c:v>
                </c:pt>
                <c:pt idx="63">
                  <c:v>-0.5342991811489456</c:v>
                </c:pt>
                <c:pt idx="64">
                  <c:v>-0.4886720690661113</c:v>
                </c:pt>
                <c:pt idx="65">
                  <c:v>-0.4366299801644783</c:v>
                </c:pt>
                <c:pt idx="66">
                  <c:v>-0.4554048762801245</c:v>
                </c:pt>
                <c:pt idx="67">
                  <c:v>-0.4405757581265686</c:v>
                </c:pt>
                <c:pt idx="68">
                  <c:v>-0.5010584197559209</c:v>
                </c:pt>
                <c:pt idx="69">
                  <c:v>-0.538573335286205</c:v>
                </c:pt>
                <c:pt idx="70">
                  <c:v>-0.5435984956363198</c:v>
                </c:pt>
                <c:pt idx="71">
                  <c:v>-0.5084547083989149</c:v>
                </c:pt>
                <c:pt idx="72">
                  <c:v>-0.5347591085655335</c:v>
                </c:pt>
                <c:pt idx="73">
                  <c:v>-0.5969895627941263</c:v>
                </c:pt>
                <c:pt idx="75">
                  <c:v>0.9115718358067756</c:v>
                </c:pt>
                <c:pt idx="76">
                  <c:v>0.8839837224363057</c:v>
                </c:pt>
                <c:pt idx="77">
                  <c:v>0.8949892991442354</c:v>
                </c:pt>
                <c:pt idx="78">
                  <c:v>0.9009388105967503</c:v>
                </c:pt>
                <c:pt idx="79">
                  <c:v>0.9236903849743018</c:v>
                </c:pt>
                <c:pt idx="80">
                  <c:v>0.9115718358067756</c:v>
                </c:pt>
                <c:pt idx="82">
                  <c:v>-0.6342362452538046</c:v>
                </c:pt>
                <c:pt idx="83">
                  <c:v>-0.6650755087322268</c:v>
                </c:pt>
                <c:pt idx="84">
                  <c:v>-0.6666486647460194</c:v>
                </c:pt>
                <c:pt idx="85">
                  <c:v>-0.6865119232414556</c:v>
                </c:pt>
                <c:pt idx="86">
                  <c:v>-0.6706825788418461</c:v>
                </c:pt>
                <c:pt idx="87">
                  <c:v>-0.634034335380975</c:v>
                </c:pt>
                <c:pt idx="88">
                  <c:v>-0.519351990308636</c:v>
                </c:pt>
                <c:pt idx="89">
                  <c:v>-0.5228302412644982</c:v>
                </c:pt>
                <c:pt idx="90">
                  <c:v>-0.4351412422781012</c:v>
                </c:pt>
                <c:pt idx="91">
                  <c:v>-0.4499571273958237</c:v>
                </c:pt>
                <c:pt idx="92">
                  <c:v>-0.4145641784883974</c:v>
                </c:pt>
                <c:pt idx="93">
                  <c:v>-0.394621436383804</c:v>
                </c:pt>
                <c:pt idx="94">
                  <c:v>-0.2867306673255608</c:v>
                </c:pt>
                <c:pt idx="95">
                  <c:v>-0.2785021818862627</c:v>
                </c:pt>
                <c:pt idx="96">
                  <c:v>-0.3014479807384491</c:v>
                </c:pt>
                <c:pt idx="97">
                  <c:v>-0.2529011569135926</c:v>
                </c:pt>
                <c:pt idx="98">
                  <c:v>-0.2444491307814433</c:v>
                </c:pt>
                <c:pt idx="99">
                  <c:v>-0.2247000565391246</c:v>
                </c:pt>
                <c:pt idx="100">
                  <c:v>-0.2471428021229632</c:v>
                </c:pt>
                <c:pt idx="101">
                  <c:v>-0.2393059875384134</c:v>
                </c:pt>
                <c:pt idx="102">
                  <c:v>-0.3020041352914439</c:v>
                </c:pt>
                <c:pt idx="103">
                  <c:v>-0.3557815532653046</c:v>
                </c:pt>
                <c:pt idx="104">
                  <c:v>-0.215463109890897</c:v>
                </c:pt>
                <c:pt idx="105">
                  <c:v>-0.2930589233624452</c:v>
                </c:pt>
                <c:pt idx="106">
                  <c:v>-0.2855451937110367</c:v>
                </c:pt>
                <c:pt idx="107">
                  <c:v>-0.301750203191352</c:v>
                </c:pt>
                <c:pt idx="108">
                  <c:v>-0.3803681979577709</c:v>
                </c:pt>
                <c:pt idx="109">
                  <c:v>-0.4084892386135517</c:v>
                </c:pt>
                <c:pt idx="110">
                  <c:v>-0.5030783780566188</c:v>
                </c:pt>
                <c:pt idx="111">
                  <c:v>-0.6235611330182835</c:v>
                </c:pt>
                <c:pt idx="112">
                  <c:v>-0.7290658295329192</c:v>
                </c:pt>
                <c:pt idx="113">
                  <c:v>-0.7576704234637802</c:v>
                </c:pt>
                <c:pt idx="114">
                  <c:v>-0.7374672037817692</c:v>
                </c:pt>
                <c:pt idx="115">
                  <c:v>-0.7536730258587752</c:v>
                </c:pt>
                <c:pt idx="116">
                  <c:v>-0.7396591227427377</c:v>
                </c:pt>
                <c:pt idx="117">
                  <c:v>-0.7059560984407838</c:v>
                </c:pt>
                <c:pt idx="118">
                  <c:v>-0.6964469653400822</c:v>
                </c:pt>
                <c:pt idx="119">
                  <c:v>-0.6741217934695186</c:v>
                </c:pt>
                <c:pt idx="120">
                  <c:v>-0.6900689058234969</c:v>
                </c:pt>
                <c:pt idx="121">
                  <c:v>-0.6468756561043963</c:v>
                </c:pt>
                <c:pt idx="122">
                  <c:v>-0.6833357956920847</c:v>
                </c:pt>
                <c:pt idx="123">
                  <c:v>-0.6416571788557632</c:v>
                </c:pt>
                <c:pt idx="124">
                  <c:v>-0.6208724242126435</c:v>
                </c:pt>
                <c:pt idx="125">
                  <c:v>-0.6342362452538046</c:v>
                </c:pt>
                <c:pt idx="127">
                  <c:v>0.806940958992607</c:v>
                </c:pt>
                <c:pt idx="128">
                  <c:v>0.7946831115073413</c:v>
                </c:pt>
                <c:pt idx="129">
                  <c:v>0.8060482481491136</c:v>
                </c:pt>
                <c:pt idx="130">
                  <c:v>0.7791085484964247</c:v>
                </c:pt>
                <c:pt idx="131">
                  <c:v>0.7450064019450533</c:v>
                </c:pt>
                <c:pt idx="132">
                  <c:v>0.7672936725138725</c:v>
                </c:pt>
                <c:pt idx="133">
                  <c:v>0.7529858431443359</c:v>
                </c:pt>
                <c:pt idx="134">
                  <c:v>0.7728694290157944</c:v>
                </c:pt>
                <c:pt idx="135">
                  <c:v>0.7963591158101918</c:v>
                </c:pt>
                <c:pt idx="136">
                  <c:v>0.7931747158415625</c:v>
                </c:pt>
                <c:pt idx="137">
                  <c:v>0.806940958992607</c:v>
                </c:pt>
                <c:pt idx="139">
                  <c:v>0.4406974661154177</c:v>
                </c:pt>
                <c:pt idx="140">
                  <c:v>0.413961836147166</c:v>
                </c:pt>
                <c:pt idx="141">
                  <c:v>0.4547631135096784</c:v>
                </c:pt>
                <c:pt idx="142">
                  <c:v>0.4555392648504994</c:v>
                </c:pt>
                <c:pt idx="143">
                  <c:v>0.4367090128422442</c:v>
                </c:pt>
                <c:pt idx="144">
                  <c:v>0.4409790337122388</c:v>
                </c:pt>
                <c:pt idx="145">
                  <c:v>0.5256595943348181</c:v>
                </c:pt>
                <c:pt idx="146">
                  <c:v>0.4974901703964967</c:v>
                </c:pt>
                <c:pt idx="147">
                  <c:v>0.4690737437085837</c:v>
                </c:pt>
                <c:pt idx="148">
                  <c:v>0.4590353917945024</c:v>
                </c:pt>
                <c:pt idx="149">
                  <c:v>0.4714718576962296</c:v>
                </c:pt>
                <c:pt idx="150">
                  <c:v>0.4406974661154177</c:v>
                </c:pt>
                <c:pt idx="152">
                  <c:v>0.2094906313874128</c:v>
                </c:pt>
                <c:pt idx="153">
                  <c:v>0.2716077536977572</c:v>
                </c:pt>
                <c:pt idx="154">
                  <c:v>0.3006347567585608</c:v>
                </c:pt>
                <c:pt idx="155">
                  <c:v>0.2349773614193377</c:v>
                </c:pt>
                <c:pt idx="156">
                  <c:v>0.2213734332784103</c:v>
                </c:pt>
                <c:pt idx="157">
                  <c:v>0.1948551691007337</c:v>
                </c:pt>
                <c:pt idx="158">
                  <c:v>0.2094906313874128</c:v>
                </c:pt>
                <c:pt idx="160">
                  <c:v>0.1266598135205666</c:v>
                </c:pt>
                <c:pt idx="161">
                  <c:v>0.1243037644086784</c:v>
                </c:pt>
                <c:pt idx="162">
                  <c:v>0.2115002940988839</c:v>
                </c:pt>
                <c:pt idx="163">
                  <c:v>0.246883204914444</c:v>
                </c:pt>
                <c:pt idx="164">
                  <c:v>0.216799151125074</c:v>
                </c:pt>
                <c:pt idx="165">
                  <c:v>0.1266598135205666</c:v>
                </c:pt>
                <c:pt idx="167">
                  <c:v>-0.2211536150475699</c:v>
                </c:pt>
                <c:pt idx="168">
                  <c:v>-0.1972583606454006</c:v>
                </c:pt>
                <c:pt idx="169">
                  <c:v>-0.2334767662388288</c:v>
                </c:pt>
                <c:pt idx="170">
                  <c:v>-0.277664059413416</c:v>
                </c:pt>
                <c:pt idx="171">
                  <c:v>-0.3270393259912802</c:v>
                </c:pt>
                <c:pt idx="172">
                  <c:v>-0.3278579525628184</c:v>
                </c:pt>
                <c:pt idx="173">
                  <c:v>-0.4002369803285345</c:v>
                </c:pt>
                <c:pt idx="174">
                  <c:v>-0.3936406996725378</c:v>
                </c:pt>
                <c:pt idx="175">
                  <c:v>-0.4447395855543591</c:v>
                </c:pt>
                <c:pt idx="176">
                  <c:v>-0.4397711557566005</c:v>
                </c:pt>
                <c:pt idx="177">
                  <c:v>-0.4554048762801245</c:v>
                </c:pt>
                <c:pt idx="178">
                  <c:v>-0.4366299801644783</c:v>
                </c:pt>
                <c:pt idx="179">
                  <c:v>-0.4568566060973158</c:v>
                </c:pt>
                <c:pt idx="180">
                  <c:v>-0.3531983397912221</c:v>
                </c:pt>
                <c:pt idx="181">
                  <c:v>-0.2533993868811716</c:v>
                </c:pt>
                <c:pt idx="182">
                  <c:v>-0.2211536150475699</c:v>
                </c:pt>
                <c:pt idx="184">
                  <c:v>-0.6628429921793038</c:v>
                </c:pt>
                <c:pt idx="185">
                  <c:v>-0.6311104963694218</c:v>
                </c:pt>
                <c:pt idx="186">
                  <c:v>-0.5969895627941263</c:v>
                </c:pt>
                <c:pt idx="187">
                  <c:v>-0.5195111468591145</c:v>
                </c:pt>
                <c:pt idx="188">
                  <c:v>-0.446837307130319</c:v>
                </c:pt>
                <c:pt idx="189">
                  <c:v>-0.4416497207854486</c:v>
                </c:pt>
                <c:pt idx="190">
                  <c:v>-0.3278579525628184</c:v>
                </c:pt>
                <c:pt idx="191">
                  <c:v>-0.3270393259912802</c:v>
                </c:pt>
                <c:pt idx="192">
                  <c:v>-0.277664059413416</c:v>
                </c:pt>
                <c:pt idx="193">
                  <c:v>-0.2334767662388288</c:v>
                </c:pt>
                <c:pt idx="194">
                  <c:v>-0.1972583606454006</c:v>
                </c:pt>
                <c:pt idx="195">
                  <c:v>-0.2224132984064715</c:v>
                </c:pt>
                <c:pt idx="196">
                  <c:v>-0.2223054864054548</c:v>
                </c:pt>
                <c:pt idx="197">
                  <c:v>-0.1917915367599694</c:v>
                </c:pt>
                <c:pt idx="198">
                  <c:v>-0.2031195157198978</c:v>
                </c:pt>
                <c:pt idx="199">
                  <c:v>-0.1521892892907475</c:v>
                </c:pt>
                <c:pt idx="200">
                  <c:v>-0.1067736167565733</c:v>
                </c:pt>
                <c:pt idx="201">
                  <c:v>-0.08703035552234085</c:v>
                </c:pt>
                <c:pt idx="202">
                  <c:v>0.03473595346579446</c:v>
                </c:pt>
                <c:pt idx="203">
                  <c:v>0.04126447560186875</c:v>
                </c:pt>
                <c:pt idx="204">
                  <c:v>0.01598850912998678</c:v>
                </c:pt>
                <c:pt idx="205">
                  <c:v>0.04458028770167174</c:v>
                </c:pt>
                <c:pt idx="206">
                  <c:v>0.0821399305942614</c:v>
                </c:pt>
                <c:pt idx="207">
                  <c:v>0.07635573452594811</c:v>
                </c:pt>
                <c:pt idx="208">
                  <c:v>0.1052720525565971</c:v>
                </c:pt>
                <c:pt idx="209">
                  <c:v>0.02669280665690834</c:v>
                </c:pt>
                <c:pt idx="210">
                  <c:v>0.036819223078304</c:v>
                </c:pt>
                <c:pt idx="211">
                  <c:v>0.05084666316207344</c:v>
                </c:pt>
                <c:pt idx="212">
                  <c:v>0.04304039598366829</c:v>
                </c:pt>
                <c:pt idx="213">
                  <c:v>0.08511475566527485</c:v>
                </c:pt>
                <c:pt idx="214">
                  <c:v>0.03517500414701635</c:v>
                </c:pt>
                <c:pt idx="215">
                  <c:v>0.004517222481430752</c:v>
                </c:pt>
                <c:pt idx="216">
                  <c:v>-0.004770548753291547</c:v>
                </c:pt>
                <c:pt idx="217">
                  <c:v>-0.02507453790493049</c:v>
                </c:pt>
                <c:pt idx="218">
                  <c:v>-0.01178236017442027</c:v>
                </c:pt>
                <c:pt idx="219">
                  <c:v>-0.03143327079881374</c:v>
                </c:pt>
                <c:pt idx="220">
                  <c:v>-0.05451026794352377</c:v>
                </c:pt>
                <c:pt idx="221">
                  <c:v>-0.05818982487313712</c:v>
                </c:pt>
                <c:pt idx="222">
                  <c:v>-0.1106214126525998</c:v>
                </c:pt>
                <c:pt idx="223">
                  <c:v>-0.1818579890601942</c:v>
                </c:pt>
                <c:pt idx="224">
                  <c:v>-0.2633224535603493</c:v>
                </c:pt>
                <c:pt idx="225">
                  <c:v>-0.4386746849266658</c:v>
                </c:pt>
                <c:pt idx="226">
                  <c:v>-0.4957305270616244</c:v>
                </c:pt>
                <c:pt idx="227">
                  <c:v>-0.5679768573031332</c:v>
                </c:pt>
                <c:pt idx="228">
                  <c:v>-0.6628429921793038</c:v>
                </c:pt>
                <c:pt idx="230">
                  <c:v>-0.4416718433242097</c:v>
                </c:pt>
                <c:pt idx="231">
                  <c:v>-0.5072879851384176</c:v>
                </c:pt>
                <c:pt idx="232">
                  <c:v>-0.5031012112593176</c:v>
                </c:pt>
                <c:pt idx="233">
                  <c:v>-0.5329496218843384</c:v>
                </c:pt>
                <c:pt idx="234">
                  <c:v>-0.4369580806098841</c:v>
                </c:pt>
                <c:pt idx="235">
                  <c:v>-0.4362797329188499</c:v>
                </c:pt>
                <c:pt idx="236">
                  <c:v>-0.3664639706350172</c:v>
                </c:pt>
                <c:pt idx="237">
                  <c:v>-0.3562897122029553</c:v>
                </c:pt>
                <c:pt idx="238">
                  <c:v>-0.4416718433242097</c:v>
                </c:pt>
                <c:pt idx="240">
                  <c:v>1.034871985463529</c:v>
                </c:pt>
                <c:pt idx="241">
                  <c:v>1.02590692233325</c:v>
                </c:pt>
                <c:pt idx="242">
                  <c:v>0.9932842219370416</c:v>
                </c:pt>
                <c:pt idx="243">
                  <c:v>0.9890919780608335</c:v>
                </c:pt>
                <c:pt idx="244">
                  <c:v>0.9742665354436995</c:v>
                </c:pt>
                <c:pt idx="245">
                  <c:v>0.962193737641064</c:v>
                </c:pt>
                <c:pt idx="246">
                  <c:v>0.9662048738249188</c:v>
                </c:pt>
                <c:pt idx="247">
                  <c:v>1.001710560166786</c:v>
                </c:pt>
                <c:pt idx="248">
                  <c:v>1.034871985463529</c:v>
                </c:pt>
                <c:pt idx="250">
                  <c:v>0.9256550313044891</c:v>
                </c:pt>
                <c:pt idx="251">
                  <c:v>0.9545828470100582</c:v>
                </c:pt>
                <c:pt idx="252">
                  <c:v>1.007303966938913</c:v>
                </c:pt>
                <c:pt idx="253">
                  <c:v>1.031209448216046</c:v>
                </c:pt>
                <c:pt idx="254">
                  <c:v>1.085441367946014</c:v>
                </c:pt>
                <c:pt idx="255">
                  <c:v>1.073416740226222</c:v>
                </c:pt>
                <c:pt idx="256">
                  <c:v>1.092407466439637</c:v>
                </c:pt>
                <c:pt idx="257">
                  <c:v>1.204526825437972</c:v>
                </c:pt>
                <c:pt idx="258">
                  <c:v>1.212378213678633</c:v>
                </c:pt>
                <c:pt idx="259">
                  <c:v>1.196086844672807</c:v>
                </c:pt>
                <c:pt idx="260">
                  <c:v>1.185249166152269</c:v>
                </c:pt>
                <c:pt idx="261">
                  <c:v>1.182885773512129</c:v>
                </c:pt>
                <c:pt idx="262">
                  <c:v>1.194960046505675</c:v>
                </c:pt>
                <c:pt idx="263">
                  <c:v>1.182429216717197</c:v>
                </c:pt>
                <c:pt idx="264">
                  <c:v>1.19259170588577</c:v>
                </c:pt>
                <c:pt idx="265">
                  <c:v>1.188927543347896</c:v>
                </c:pt>
                <c:pt idx="266">
                  <c:v>1.178493027064958</c:v>
                </c:pt>
                <c:pt idx="267">
                  <c:v>1.226372525914107</c:v>
                </c:pt>
                <c:pt idx="268">
                  <c:v>1.220610203843624</c:v>
                </c:pt>
                <c:pt idx="269">
                  <c:v>1.191476620491264</c:v>
                </c:pt>
                <c:pt idx="270">
                  <c:v>1.192982807112432</c:v>
                </c:pt>
                <c:pt idx="271">
                  <c:v>1.177431628086693</c:v>
                </c:pt>
                <c:pt idx="272">
                  <c:v>1.206276780408143</c:v>
                </c:pt>
                <c:pt idx="273">
                  <c:v>1.203971716076915</c:v>
                </c:pt>
                <c:pt idx="274">
                  <c:v>1.176442795457306</c:v>
                </c:pt>
                <c:pt idx="275">
                  <c:v>1.170170014518761</c:v>
                </c:pt>
                <c:pt idx="276">
                  <c:v>1.100272165873954</c:v>
                </c:pt>
                <c:pt idx="277">
                  <c:v>1.074018514797071</c:v>
                </c:pt>
                <c:pt idx="278">
                  <c:v>1.071726549892448</c:v>
                </c:pt>
                <c:pt idx="279">
                  <c:v>1.048014258550081</c:v>
                </c:pt>
                <c:pt idx="280">
                  <c:v>1.020018404394632</c:v>
                </c:pt>
                <c:pt idx="281">
                  <c:v>0.9921617460071194</c:v>
                </c:pt>
                <c:pt idx="282">
                  <c:v>0.9604687836526212</c:v>
                </c:pt>
                <c:pt idx="283">
                  <c:v>0.981312016508706</c:v>
                </c:pt>
                <c:pt idx="284">
                  <c:v>1.012940382116318</c:v>
                </c:pt>
                <c:pt idx="285">
                  <c:v>1.040123767559651</c:v>
                </c:pt>
                <c:pt idx="286">
                  <c:v>1.072035779041807</c:v>
                </c:pt>
                <c:pt idx="287">
                  <c:v>1.11873637470366</c:v>
                </c:pt>
                <c:pt idx="288">
                  <c:v>1.120321878076066</c:v>
                </c:pt>
                <c:pt idx="289">
                  <c:v>1.102416305286738</c:v>
                </c:pt>
                <c:pt idx="290">
                  <c:v>1.074135734614426</c:v>
                </c:pt>
                <c:pt idx="291">
                  <c:v>1.063833925715836</c:v>
                </c:pt>
                <c:pt idx="292">
                  <c:v>1.092797363152937</c:v>
                </c:pt>
                <c:pt idx="293">
                  <c:v>1.0373259835617</c:v>
                </c:pt>
                <c:pt idx="294">
                  <c:v>0.9920610434864799</c:v>
                </c:pt>
                <c:pt idx="295">
                  <c:v>0.9749565851863735</c:v>
                </c:pt>
                <c:pt idx="296">
                  <c:v>0.945366744931706</c:v>
                </c:pt>
                <c:pt idx="297">
                  <c:v>0.9451495485414211</c:v>
                </c:pt>
                <c:pt idx="298">
                  <c:v>0.8903886584334144</c:v>
                </c:pt>
                <c:pt idx="299">
                  <c:v>0.9293703318029581</c:v>
                </c:pt>
                <c:pt idx="300">
                  <c:v>0.88079772175446</c:v>
                </c:pt>
                <c:pt idx="301">
                  <c:v>0.8749346763791963</c:v>
                </c:pt>
                <c:pt idx="302">
                  <c:v>0.893438051580517</c:v>
                </c:pt>
                <c:pt idx="303">
                  <c:v>0.8755411532907693</c:v>
                </c:pt>
                <c:pt idx="304">
                  <c:v>0.864658398536439</c:v>
                </c:pt>
                <c:pt idx="305">
                  <c:v>0.8369820635742068</c:v>
                </c:pt>
                <c:pt idx="306">
                  <c:v>0.8651048772557323</c:v>
                </c:pt>
                <c:pt idx="307">
                  <c:v>0.8625281265381203</c:v>
                </c:pt>
                <c:pt idx="308">
                  <c:v>0.8943935519583952</c:v>
                </c:pt>
                <c:pt idx="309">
                  <c:v>0.9006154970231222</c:v>
                </c:pt>
                <c:pt idx="310">
                  <c:v>0.8603681340225221</c:v>
                </c:pt>
                <c:pt idx="311">
                  <c:v>0.8602391081915128</c:v>
                </c:pt>
                <c:pt idx="312">
                  <c:v>0.8037413242848809</c:v>
                </c:pt>
                <c:pt idx="313">
                  <c:v>0.8660290542737799</c:v>
                </c:pt>
                <c:pt idx="314">
                  <c:v>0.9144666210819588</c:v>
                </c:pt>
                <c:pt idx="315">
                  <c:v>0.9118383503216388</c:v>
                </c:pt>
                <c:pt idx="316">
                  <c:v>0.9318585543424081</c:v>
                </c:pt>
                <c:pt idx="317">
                  <c:v>0.9256550313044891</c:v>
                </c:pt>
                <c:pt idx="319">
                  <c:v>0.9621560618344223</c:v>
                </c:pt>
                <c:pt idx="320">
                  <c:v>0.9385737890817943</c:v>
                </c:pt>
                <c:pt idx="321">
                  <c:v>0.929631033389094</c:v>
                </c:pt>
                <c:pt idx="322">
                  <c:v>0.8876615972377443</c:v>
                </c:pt>
                <c:pt idx="323">
                  <c:v>0.8901485921959771</c:v>
                </c:pt>
                <c:pt idx="324">
                  <c:v>0.9055633187580792</c:v>
                </c:pt>
                <c:pt idx="325">
                  <c:v>0.8914256559289981</c:v>
                </c:pt>
                <c:pt idx="326">
                  <c:v>0.9031454765858437</c:v>
                </c:pt>
                <c:pt idx="327">
                  <c:v>0.9621560618344223</c:v>
                </c:pt>
                <c:pt idx="329">
                  <c:v>1.230414622265619</c:v>
                </c:pt>
                <c:pt idx="330">
                  <c:v>1.212790709209205</c:v>
                </c:pt>
                <c:pt idx="331">
                  <c:v>1.199047788258961</c:v>
                </c:pt>
                <c:pt idx="332">
                  <c:v>1.194108302482163</c:v>
                </c:pt>
                <c:pt idx="333">
                  <c:v>1.173632337387368</c:v>
                </c:pt>
                <c:pt idx="334">
                  <c:v>1.15190855649235</c:v>
                </c:pt>
                <c:pt idx="335">
                  <c:v>1.166770950999942</c:v>
                </c:pt>
                <c:pt idx="336">
                  <c:v>1.132290259175138</c:v>
                </c:pt>
                <c:pt idx="337">
                  <c:v>1.136668778471783</c:v>
                </c:pt>
                <c:pt idx="338">
                  <c:v>1.113742948403646</c:v>
                </c:pt>
                <c:pt idx="339">
                  <c:v>1.148068601889207</c:v>
                </c:pt>
                <c:pt idx="340">
                  <c:v>1.142612455446426</c:v>
                </c:pt>
                <c:pt idx="341">
                  <c:v>1.157331624624109</c:v>
                </c:pt>
                <c:pt idx="342">
                  <c:v>1.187076346239411</c:v>
                </c:pt>
                <c:pt idx="343">
                  <c:v>1.209181620758738</c:v>
                </c:pt>
                <c:pt idx="344">
                  <c:v>1.211644440483987</c:v>
                </c:pt>
                <c:pt idx="345">
                  <c:v>1.229325619283381</c:v>
                </c:pt>
                <c:pt idx="346">
                  <c:v>1.243437072967235</c:v>
                </c:pt>
                <c:pt idx="347">
                  <c:v>1.232095506325167</c:v>
                </c:pt>
                <c:pt idx="348">
                  <c:v>1.242978600927362</c:v>
                </c:pt>
                <c:pt idx="349">
                  <c:v>1.227704853758906</c:v>
                </c:pt>
                <c:pt idx="350">
                  <c:v>1.230414622265619</c:v>
                </c:pt>
                <c:pt idx="352">
                  <c:v>1.237019567690378</c:v>
                </c:pt>
                <c:pt idx="353">
                  <c:v>1.217431119446849</c:v>
                </c:pt>
                <c:pt idx="354">
                  <c:v>1.207731286288908</c:v>
                </c:pt>
                <c:pt idx="355">
                  <c:v>1.194456765534421</c:v>
                </c:pt>
                <c:pt idx="356">
                  <c:v>1.192128501711819</c:v>
                </c:pt>
                <c:pt idx="357">
                  <c:v>1.207074383754467</c:v>
                </c:pt>
                <c:pt idx="358">
                  <c:v>1.211198133050871</c:v>
                </c:pt>
                <c:pt idx="359">
                  <c:v>1.212946145397576</c:v>
                </c:pt>
                <c:pt idx="360">
                  <c:v>1.220517982352917</c:v>
                </c:pt>
                <c:pt idx="361">
                  <c:v>1.222924619991859</c:v>
                </c:pt>
                <c:pt idx="362">
                  <c:v>1.233670091691338</c:v>
                </c:pt>
                <c:pt idx="363">
                  <c:v>1.235985969737929</c:v>
                </c:pt>
                <c:pt idx="364">
                  <c:v>1.223808918876202</c:v>
                </c:pt>
                <c:pt idx="365">
                  <c:v>1.237019567690378</c:v>
                </c:pt>
                <c:pt idx="367">
                  <c:v>1.23366954397331</c:v>
                </c:pt>
                <c:pt idx="368">
                  <c:v>1.24305716431356</c:v>
                </c:pt>
                <c:pt idx="369">
                  <c:v>1.223896012824158</c:v>
                </c:pt>
                <c:pt idx="370">
                  <c:v>1.220975437459693</c:v>
                </c:pt>
                <c:pt idx="371">
                  <c:v>1.231873419804312</c:v>
                </c:pt>
                <c:pt idx="372">
                  <c:v>1.23366954397331</c:v>
                </c:pt>
                <c:pt idx="374">
                  <c:v>1.298060321923932</c:v>
                </c:pt>
                <c:pt idx="375">
                  <c:v>1.301357270666186</c:v>
                </c:pt>
                <c:pt idx="376">
                  <c:v>1.284233844123013</c:v>
                </c:pt>
                <c:pt idx="377">
                  <c:v>1.26274685734351</c:v>
                </c:pt>
                <c:pt idx="378">
                  <c:v>1.26496038219861</c:v>
                </c:pt>
                <c:pt idx="379">
                  <c:v>1.272636472879582</c:v>
                </c:pt>
                <c:pt idx="380">
                  <c:v>1.278248910383109</c:v>
                </c:pt>
                <c:pt idx="381">
                  <c:v>1.289628070439053</c:v>
                </c:pt>
                <c:pt idx="382">
                  <c:v>1.290802200844357</c:v>
                </c:pt>
                <c:pt idx="383">
                  <c:v>1.298060321923932</c:v>
                </c:pt>
                <c:pt idx="385">
                  <c:v>-0.09111205656076705</c:v>
                </c:pt>
                <c:pt idx="386">
                  <c:v>-0.1686404485621831</c:v>
                </c:pt>
                <c:pt idx="387">
                  <c:v>-0.1852493572031768</c:v>
                </c:pt>
                <c:pt idx="388">
                  <c:v>-0.2380327426509545</c:v>
                </c:pt>
                <c:pt idx="389">
                  <c:v>-0.2457474433919774</c:v>
                </c:pt>
                <c:pt idx="390">
                  <c:v>-0.2673094187300546</c:v>
                </c:pt>
                <c:pt idx="391">
                  <c:v>-0.2343280513498505</c:v>
                </c:pt>
                <c:pt idx="392">
                  <c:v>-0.2238231448160123</c:v>
                </c:pt>
                <c:pt idx="393">
                  <c:v>-0.1474906499182133</c:v>
                </c:pt>
                <c:pt idx="394">
                  <c:v>-0.140473701433569</c:v>
                </c:pt>
                <c:pt idx="395">
                  <c:v>-0.1631707931362892</c:v>
                </c:pt>
                <c:pt idx="396">
                  <c:v>-0.1189571227538275</c:v>
                </c:pt>
                <c:pt idx="397">
                  <c:v>-0.1171885576934424</c:v>
                </c:pt>
                <c:pt idx="398">
                  <c:v>-0.07159127905103309</c:v>
                </c:pt>
                <c:pt idx="399">
                  <c:v>0.101860646537953</c:v>
                </c:pt>
                <c:pt idx="400">
                  <c:v>0.0815879079259352</c:v>
                </c:pt>
                <c:pt idx="401">
                  <c:v>0.1034225013165441</c:v>
                </c:pt>
                <c:pt idx="402">
                  <c:v>0.1059526031578529</c:v>
                </c:pt>
                <c:pt idx="403">
                  <c:v>0.07106575679483765</c:v>
                </c:pt>
                <c:pt idx="404">
                  <c:v>-0.09111205656076705</c:v>
                </c:pt>
                <c:pt idx="406">
                  <c:v>0.1059526031578529</c:v>
                </c:pt>
                <c:pt idx="407">
                  <c:v>0.1034225013165441</c:v>
                </c:pt>
                <c:pt idx="408">
                  <c:v>0.0815879079259352</c:v>
                </c:pt>
                <c:pt idx="409">
                  <c:v>0.101860646537953</c:v>
                </c:pt>
                <c:pt idx="410">
                  <c:v>0.04593177511315065</c:v>
                </c:pt>
                <c:pt idx="411">
                  <c:v>0.1103551254930797</c:v>
                </c:pt>
                <c:pt idx="412">
                  <c:v>0.1501340796403263</c:v>
                </c:pt>
                <c:pt idx="413">
                  <c:v>0.1595904808873051</c:v>
                </c:pt>
                <c:pt idx="414">
                  <c:v>0.2249783719981498</c:v>
                </c:pt>
                <c:pt idx="415">
                  <c:v>0.18101030380175</c:v>
                </c:pt>
                <c:pt idx="416">
                  <c:v>0.1059526031578529</c:v>
                </c:pt>
                <c:pt idx="418">
                  <c:v>0.07096901793278777</c:v>
                </c:pt>
                <c:pt idx="419">
                  <c:v>-0.07159127905103309</c:v>
                </c:pt>
                <c:pt idx="420">
                  <c:v>-0.1006215213887551</c:v>
                </c:pt>
                <c:pt idx="421">
                  <c:v>-0.08985886151996074</c:v>
                </c:pt>
                <c:pt idx="422">
                  <c:v>-0.1019912293873319</c:v>
                </c:pt>
                <c:pt idx="423">
                  <c:v>-0.05601477451677879</c:v>
                </c:pt>
                <c:pt idx="424">
                  <c:v>-0.03946912358161051</c:v>
                </c:pt>
                <c:pt idx="425">
                  <c:v>-0.05004566920752478</c:v>
                </c:pt>
                <c:pt idx="426">
                  <c:v>-0.02701099639983826</c:v>
                </c:pt>
                <c:pt idx="427">
                  <c:v>0.02424658639066241</c:v>
                </c:pt>
                <c:pt idx="428">
                  <c:v>0.04592077947364175</c:v>
                </c:pt>
                <c:pt idx="429">
                  <c:v>0.03499657303424029</c:v>
                </c:pt>
                <c:pt idx="430">
                  <c:v>0.07549827902532917</c:v>
                </c:pt>
                <c:pt idx="431">
                  <c:v>0.07096901793278777</c:v>
                </c:pt>
                <c:pt idx="433">
                  <c:v>0.2061923367389276</c:v>
                </c:pt>
                <c:pt idx="434">
                  <c:v>0.1948551691007337</c:v>
                </c:pt>
                <c:pt idx="435">
                  <c:v>0.1011115460335473</c:v>
                </c:pt>
                <c:pt idx="436">
                  <c:v>0.08837305843848384</c:v>
                </c:pt>
                <c:pt idx="437">
                  <c:v>0.1308749844565209</c:v>
                </c:pt>
                <c:pt idx="438">
                  <c:v>0.2061923367389276</c:v>
                </c:pt>
                <c:pt idx="440">
                  <c:v>-0.9824445912373889</c:v>
                </c:pt>
                <c:pt idx="441">
                  <c:v>-1.015918623594544</c:v>
                </c:pt>
                <c:pt idx="442">
                  <c:v>-1.016320990386115</c:v>
                </c:pt>
                <c:pt idx="443">
                  <c:v>-1.026793532358633</c:v>
                </c:pt>
                <c:pt idx="444">
                  <c:v>-0.9855047210229855</c:v>
                </c:pt>
                <c:pt idx="445">
                  <c:v>-1.004127851644276</c:v>
                </c:pt>
                <c:pt idx="446">
                  <c:v>-0.9824445912373889</c:v>
                </c:pt>
                <c:pt idx="448">
                  <c:v>-0.3531983397912221</c:v>
                </c:pt>
                <c:pt idx="449">
                  <c:v>-0.4590564292244605</c:v>
                </c:pt>
                <c:pt idx="450">
                  <c:v>-0.4886720690661113</c:v>
                </c:pt>
                <c:pt idx="451">
                  <c:v>-0.5342991811489456</c:v>
                </c:pt>
                <c:pt idx="452">
                  <c:v>-0.6184391897959713</c:v>
                </c:pt>
                <c:pt idx="453">
                  <c:v>-0.6706287104729028</c:v>
                </c:pt>
                <c:pt idx="454">
                  <c:v>-0.8137202143608372</c:v>
                </c:pt>
                <c:pt idx="455">
                  <c:v>-0.856620947996524</c:v>
                </c:pt>
                <c:pt idx="456">
                  <c:v>-0.9475054119489768</c:v>
                </c:pt>
                <c:pt idx="457">
                  <c:v>-0.9728431484040262</c:v>
                </c:pt>
                <c:pt idx="458">
                  <c:v>-0.9772985001257292</c:v>
                </c:pt>
                <c:pt idx="459">
                  <c:v>-0.986441915660626</c:v>
                </c:pt>
                <c:pt idx="460">
                  <c:v>-1.000524705299449</c:v>
                </c:pt>
                <c:pt idx="461">
                  <c:v>-0.976736635335042</c:v>
                </c:pt>
                <c:pt idx="462">
                  <c:v>-0.9204305894802596</c:v>
                </c:pt>
                <c:pt idx="463">
                  <c:v>-0.8923141859385642</c:v>
                </c:pt>
                <c:pt idx="464">
                  <c:v>-0.8875325783479772</c:v>
                </c:pt>
                <c:pt idx="465">
                  <c:v>-0.845170961054261</c:v>
                </c:pt>
                <c:pt idx="466">
                  <c:v>-0.8510959692840395</c:v>
                </c:pt>
                <c:pt idx="467">
                  <c:v>-0.815924189045429</c:v>
                </c:pt>
                <c:pt idx="468">
                  <c:v>-0.830297434196995</c:v>
                </c:pt>
                <c:pt idx="469">
                  <c:v>-0.724253810673428</c:v>
                </c:pt>
                <c:pt idx="470">
                  <c:v>-0.3531983397912221</c:v>
                </c:pt>
                <c:pt idx="472">
                  <c:v>0.2593601573218903</c:v>
                </c:pt>
                <c:pt idx="473">
                  <c:v>0.2016874731432426</c:v>
                </c:pt>
                <c:pt idx="474">
                  <c:v>0.1929856995561778</c:v>
                </c:pt>
                <c:pt idx="475">
                  <c:v>0.1555967419986008</c:v>
                </c:pt>
                <c:pt idx="476">
                  <c:v>0.09581653538294176</c:v>
                </c:pt>
                <c:pt idx="477">
                  <c:v>0.03499657303424029</c:v>
                </c:pt>
                <c:pt idx="478">
                  <c:v>0.04626034731439348</c:v>
                </c:pt>
                <c:pt idx="479">
                  <c:v>0.09102375222011441</c:v>
                </c:pt>
                <c:pt idx="480">
                  <c:v>0.1304091219467807</c:v>
                </c:pt>
                <c:pt idx="481">
                  <c:v>0.1412464474536505</c:v>
                </c:pt>
                <c:pt idx="482">
                  <c:v>0.2593601573218903</c:v>
                </c:pt>
                <c:pt idx="484">
                  <c:v>0.8153521729543455</c:v>
                </c:pt>
                <c:pt idx="485">
                  <c:v>0.8588518861733422</c:v>
                </c:pt>
                <c:pt idx="486">
                  <c:v>0.8692256132221354</c:v>
                </c:pt>
                <c:pt idx="487">
                  <c:v>0.8986975542495669</c:v>
                </c:pt>
                <c:pt idx="488">
                  <c:v>0.8933239647321602</c:v>
                </c:pt>
                <c:pt idx="489">
                  <c:v>0.9169276128482762</c:v>
                </c:pt>
                <c:pt idx="490">
                  <c:v>0.9303966123129482</c:v>
                </c:pt>
                <c:pt idx="491">
                  <c:v>0.8914772868510628</c:v>
                </c:pt>
                <c:pt idx="492">
                  <c:v>0.8650054427583661</c:v>
                </c:pt>
                <c:pt idx="493">
                  <c:v>0.8475016938292143</c:v>
                </c:pt>
                <c:pt idx="494">
                  <c:v>0.8217834804731483</c:v>
                </c:pt>
                <c:pt idx="495">
                  <c:v>0.8024001058337118</c:v>
                </c:pt>
                <c:pt idx="496">
                  <c:v>0.8182560741991708</c:v>
                </c:pt>
                <c:pt idx="497">
                  <c:v>0.8390897089624717</c:v>
                </c:pt>
                <c:pt idx="498">
                  <c:v>0.8619363316151115</c:v>
                </c:pt>
                <c:pt idx="499">
                  <c:v>0.8570338051035363</c:v>
                </c:pt>
                <c:pt idx="500">
                  <c:v>0.8879445917187931</c:v>
                </c:pt>
                <c:pt idx="501">
                  <c:v>0.8882720685441756</c:v>
                </c:pt>
                <c:pt idx="502">
                  <c:v>0.9117637934568149</c:v>
                </c:pt>
                <c:pt idx="503">
                  <c:v>0.9397793204984185</c:v>
                </c:pt>
                <c:pt idx="504">
                  <c:v>0.9437937713128269</c:v>
                </c:pt>
                <c:pt idx="505">
                  <c:v>0.9842337170411489</c:v>
                </c:pt>
                <c:pt idx="506">
                  <c:v>0.9944945577334594</c:v>
                </c:pt>
                <c:pt idx="507">
                  <c:v>0.9848254878411689</c:v>
                </c:pt>
                <c:pt idx="508">
                  <c:v>0.906177156756257</c:v>
                </c:pt>
                <c:pt idx="509">
                  <c:v>0.9172892051652352</c:v>
                </c:pt>
                <c:pt idx="510">
                  <c:v>0.8626376109638365</c:v>
                </c:pt>
                <c:pt idx="511">
                  <c:v>0.8596954828832081</c:v>
                </c:pt>
                <c:pt idx="512">
                  <c:v>0.8161242339051986</c:v>
                </c:pt>
                <c:pt idx="513">
                  <c:v>0.8262175306004595</c:v>
                </c:pt>
                <c:pt idx="514">
                  <c:v>0.8001428516373856</c:v>
                </c:pt>
                <c:pt idx="515">
                  <c:v>0.8061809594695343</c:v>
                </c:pt>
                <c:pt idx="516">
                  <c:v>0.7733687844741914</c:v>
                </c:pt>
                <c:pt idx="517">
                  <c:v>0.7552284949896458</c:v>
                </c:pt>
                <c:pt idx="518">
                  <c:v>0.7911253717381912</c:v>
                </c:pt>
                <c:pt idx="519">
                  <c:v>0.7524026670975831</c:v>
                </c:pt>
                <c:pt idx="520">
                  <c:v>0.7202090517194871</c:v>
                </c:pt>
                <c:pt idx="521">
                  <c:v>0.6836950608487611</c:v>
                </c:pt>
                <c:pt idx="522">
                  <c:v>0.5897923758044028</c:v>
                </c:pt>
                <c:pt idx="523">
                  <c:v>0.4892276117145364</c:v>
                </c:pt>
                <c:pt idx="524">
                  <c:v>0.4551095810895819</c:v>
                </c:pt>
                <c:pt idx="525">
                  <c:v>0.4281478616948887</c:v>
                </c:pt>
                <c:pt idx="526">
                  <c:v>0.4075068192932947</c:v>
                </c:pt>
                <c:pt idx="527">
                  <c:v>0.4661421765562566</c:v>
                </c:pt>
                <c:pt idx="528">
                  <c:v>0.4460844312671324</c:v>
                </c:pt>
                <c:pt idx="529">
                  <c:v>0.4238003099280462</c:v>
                </c:pt>
                <c:pt idx="530">
                  <c:v>0.4313011644539284</c:v>
                </c:pt>
                <c:pt idx="531">
                  <c:v>0.4798919780210041</c:v>
                </c:pt>
                <c:pt idx="532">
                  <c:v>0.476688683609643</c:v>
                </c:pt>
                <c:pt idx="533">
                  <c:v>0.5458980140569681</c:v>
                </c:pt>
                <c:pt idx="534">
                  <c:v>0.5826563268342012</c:v>
                </c:pt>
                <c:pt idx="535">
                  <c:v>0.5532650947346952</c:v>
                </c:pt>
                <c:pt idx="536">
                  <c:v>0.5608354398585679</c:v>
                </c:pt>
                <c:pt idx="537">
                  <c:v>0.5419150016711212</c:v>
                </c:pt>
                <c:pt idx="538">
                  <c:v>0.5568666500983697</c:v>
                </c:pt>
                <c:pt idx="539">
                  <c:v>0.5590773786662613</c:v>
                </c:pt>
                <c:pt idx="540">
                  <c:v>0.6212462482386104</c:v>
                </c:pt>
                <c:pt idx="541">
                  <c:v>0.6729749224671906</c:v>
                </c:pt>
                <c:pt idx="542">
                  <c:v>0.7646389548191316</c:v>
                </c:pt>
                <c:pt idx="543">
                  <c:v>0.8153521729543455</c:v>
                </c:pt>
                <c:pt idx="545">
                  <c:v>0.02538963374976228</c:v>
                </c:pt>
                <c:pt idx="546">
                  <c:v>0.04126447560186875</c:v>
                </c:pt>
                <c:pt idx="547">
                  <c:v>0.03473595346579446</c:v>
                </c:pt>
                <c:pt idx="548">
                  <c:v>-0.08703035552234085</c:v>
                </c:pt>
                <c:pt idx="549">
                  <c:v>-0.07579523620654836</c:v>
                </c:pt>
                <c:pt idx="550">
                  <c:v>-0.05519556333832796</c:v>
                </c:pt>
                <c:pt idx="551">
                  <c:v>-0.04676836884644824</c:v>
                </c:pt>
                <c:pt idx="552">
                  <c:v>-0.001158863552280498</c:v>
                </c:pt>
                <c:pt idx="553">
                  <c:v>0.03426131484398526</c:v>
                </c:pt>
                <c:pt idx="554">
                  <c:v>0.07795558906389405</c:v>
                </c:pt>
                <c:pt idx="555">
                  <c:v>0.1723524155768085</c:v>
                </c:pt>
                <c:pt idx="556">
                  <c:v>0.2237879208807195</c:v>
                </c:pt>
                <c:pt idx="557">
                  <c:v>0.2509188479112733</c:v>
                </c:pt>
                <c:pt idx="558">
                  <c:v>0.1849894149241158</c:v>
                </c:pt>
                <c:pt idx="559">
                  <c:v>0.1414529218191708</c:v>
                </c:pt>
                <c:pt idx="560">
                  <c:v>0.123360735593895</c:v>
                </c:pt>
                <c:pt idx="561">
                  <c:v>0.0571290061934998</c:v>
                </c:pt>
                <c:pt idx="562">
                  <c:v>0.02538963374976228</c:v>
                </c:pt>
                <c:pt idx="564">
                  <c:v>0.4629765635436344</c:v>
                </c:pt>
                <c:pt idx="565">
                  <c:v>0.4498537461097912</c:v>
                </c:pt>
                <c:pt idx="566">
                  <c:v>0.4018127451326192</c:v>
                </c:pt>
                <c:pt idx="567">
                  <c:v>0.3979914263541399</c:v>
                </c:pt>
                <c:pt idx="568">
                  <c:v>0.4089227433894334</c:v>
                </c:pt>
                <c:pt idx="569">
                  <c:v>0.4320668041727877</c:v>
                </c:pt>
                <c:pt idx="570">
                  <c:v>0.452277436821524</c:v>
                </c:pt>
                <c:pt idx="571">
                  <c:v>0.4378707984584319</c:v>
                </c:pt>
                <c:pt idx="572">
                  <c:v>0.4629765635436344</c:v>
                </c:pt>
                <c:pt idx="574">
                  <c:v>0.9993827555117331</c:v>
                </c:pt>
                <c:pt idx="575">
                  <c:v>0.9588865729366765</c:v>
                </c:pt>
                <c:pt idx="576">
                  <c:v>0.9457375898678061</c:v>
                </c:pt>
                <c:pt idx="577">
                  <c:v>0.9236903849743018</c:v>
                </c:pt>
                <c:pt idx="578">
                  <c:v>0.9009388105967503</c:v>
                </c:pt>
                <c:pt idx="579">
                  <c:v>0.9034254758823814</c:v>
                </c:pt>
                <c:pt idx="580">
                  <c:v>0.9259392458615036</c:v>
                </c:pt>
                <c:pt idx="581">
                  <c:v>0.9435600486642383</c:v>
                </c:pt>
                <c:pt idx="582">
                  <c:v>0.9984364697478793</c:v>
                </c:pt>
                <c:pt idx="583">
                  <c:v>1.017591247912138</c:v>
                </c:pt>
                <c:pt idx="584">
                  <c:v>0.9993827555117331</c:v>
                </c:pt>
                <c:pt idx="586">
                  <c:v>0.543748835469908</c:v>
                </c:pt>
                <c:pt idx="587">
                  <c:v>0.5711334491789003</c:v>
                </c:pt>
                <c:pt idx="588">
                  <c:v>0.6351049676411691</c:v>
                </c:pt>
                <c:pt idx="589">
                  <c:v>0.6883956857219018</c:v>
                </c:pt>
                <c:pt idx="590">
                  <c:v>0.6983034847823107</c:v>
                </c:pt>
                <c:pt idx="591">
                  <c:v>0.7204926931256735</c:v>
                </c:pt>
                <c:pt idx="592">
                  <c:v>0.6688691840046687</c:v>
                </c:pt>
                <c:pt idx="593">
                  <c:v>0.5821264539303663</c:v>
                </c:pt>
                <c:pt idx="594">
                  <c:v>0.5189269050899931</c:v>
                </c:pt>
                <c:pt idx="595">
                  <c:v>0.4684572668322043</c:v>
                </c:pt>
                <c:pt idx="596">
                  <c:v>0.3930021746061131</c:v>
                </c:pt>
                <c:pt idx="597">
                  <c:v>0.382317084647577</c:v>
                </c:pt>
                <c:pt idx="598">
                  <c:v>0.543748835469908</c:v>
                </c:pt>
                <c:pt idx="600">
                  <c:v>-0.00307987502632841</c:v>
                </c:pt>
                <c:pt idx="601">
                  <c:v>-0.03163317953179887</c:v>
                </c:pt>
                <c:pt idx="602">
                  <c:v>-0.09207883541062677</c:v>
                </c:pt>
                <c:pt idx="603">
                  <c:v>-0.08961009695165612</c:v>
                </c:pt>
                <c:pt idx="604">
                  <c:v>-0.0538260154333479</c:v>
                </c:pt>
                <c:pt idx="605">
                  <c:v>-0.04551266355441616</c:v>
                </c:pt>
                <c:pt idx="606">
                  <c:v>-0.02142137620053093</c:v>
                </c:pt>
                <c:pt idx="607">
                  <c:v>0.01556665490603985</c:v>
                </c:pt>
                <c:pt idx="608">
                  <c:v>0.02797345866842035</c:v>
                </c:pt>
                <c:pt idx="609">
                  <c:v>-0.00307987502632841</c:v>
                </c:pt>
                <c:pt idx="611">
                  <c:v>0.4398948680769982</c:v>
                </c:pt>
                <c:pt idx="612">
                  <c:v>0.4398948680769982</c:v>
                </c:pt>
                <c:pt idx="613">
                  <c:v>0.622236128986729</c:v>
                </c:pt>
                <c:pt idx="614">
                  <c:v>0.615727361383967</c:v>
                </c:pt>
                <c:pt idx="615">
                  <c:v>0.5518694123678494</c:v>
                </c:pt>
                <c:pt idx="616">
                  <c:v>0.5884387233964694</c:v>
                </c:pt>
                <c:pt idx="617">
                  <c:v>0.4398948680769982</c:v>
                </c:pt>
                <c:pt idx="619">
                  <c:v>0.5487020273484737</c:v>
                </c:pt>
                <c:pt idx="620">
                  <c:v>0.5148446893135292</c:v>
                </c:pt>
                <c:pt idx="621">
                  <c:v>0.5158460856915744</c:v>
                </c:pt>
                <c:pt idx="622">
                  <c:v>0.4267807489046344</c:v>
                </c:pt>
                <c:pt idx="623">
                  <c:v>0.4203901999829265</c:v>
                </c:pt>
                <c:pt idx="624">
                  <c:v>0.4301656299261259</c:v>
                </c:pt>
                <c:pt idx="625">
                  <c:v>0.5339958243257384</c:v>
                </c:pt>
                <c:pt idx="626">
                  <c:v>0.5487020273484737</c:v>
                </c:pt>
                <c:pt idx="628">
                  <c:v>0.2905453431223834</c:v>
                </c:pt>
                <c:pt idx="629">
                  <c:v>0.3408712144153295</c:v>
                </c:pt>
                <c:pt idx="630">
                  <c:v>0.3614563057244635</c:v>
                </c:pt>
                <c:pt idx="631">
                  <c:v>0.3203828840812232</c:v>
                </c:pt>
                <c:pt idx="632">
                  <c:v>0.2561660914676323</c:v>
                </c:pt>
                <c:pt idx="633">
                  <c:v>0.2924869457051388</c:v>
                </c:pt>
                <c:pt idx="634">
                  <c:v>0.2905453431223834</c:v>
                </c:pt>
                <c:pt idx="636">
                  <c:v>0.7232060062751614</c:v>
                </c:pt>
                <c:pt idx="637">
                  <c:v>0.798673495647754</c:v>
                </c:pt>
                <c:pt idx="638">
                  <c:v>0.8072836918763613</c:v>
                </c:pt>
                <c:pt idx="639">
                  <c:v>0.8269204772461425</c:v>
                </c:pt>
                <c:pt idx="640">
                  <c:v>0.8391780587852217</c:v>
                </c:pt>
                <c:pt idx="641">
                  <c:v>0.8174608152406865</c:v>
                </c:pt>
                <c:pt idx="642">
                  <c:v>0.715604065488081</c:v>
                </c:pt>
                <c:pt idx="643">
                  <c:v>0.702498450080227</c:v>
                </c:pt>
                <c:pt idx="644">
                  <c:v>0.7232060062751614</c:v>
                </c:pt>
                <c:pt idx="646">
                  <c:v>0.161849693546343</c:v>
                </c:pt>
                <c:pt idx="647">
                  <c:v>0.1012559819083056</c:v>
                </c:pt>
                <c:pt idx="648">
                  <c:v>0.06930284306035002</c:v>
                </c:pt>
                <c:pt idx="649">
                  <c:v>0.09005790802181503</c:v>
                </c:pt>
                <c:pt idx="650">
                  <c:v>0.1574547715938188</c:v>
                </c:pt>
                <c:pt idx="651">
                  <c:v>0.2905453431223834</c:v>
                </c:pt>
                <c:pt idx="652">
                  <c:v>0.2863807823673541</c:v>
                </c:pt>
                <c:pt idx="653">
                  <c:v>0.3012419966761041</c:v>
                </c:pt>
                <c:pt idx="654">
                  <c:v>0.2712005872919026</c:v>
                </c:pt>
                <c:pt idx="655">
                  <c:v>0.2231432992400823</c:v>
                </c:pt>
                <c:pt idx="656">
                  <c:v>0.1856248742830363</c:v>
                </c:pt>
                <c:pt idx="657">
                  <c:v>0.161849693546343</c:v>
                </c:pt>
                <c:pt idx="659">
                  <c:v>1.197769329021214</c:v>
                </c:pt>
                <c:pt idx="660">
                  <c:v>1.125700426148756</c:v>
                </c:pt>
                <c:pt idx="661">
                  <c:v>1.095035961170615</c:v>
                </c:pt>
                <c:pt idx="662">
                  <c:v>1.08623207691595</c:v>
                </c:pt>
                <c:pt idx="663">
                  <c:v>1.122403979590683</c:v>
                </c:pt>
                <c:pt idx="664">
                  <c:v>1.153255537066155</c:v>
                </c:pt>
                <c:pt idx="665">
                  <c:v>1.198206985035843</c:v>
                </c:pt>
                <c:pt idx="666">
                  <c:v>1.193352395147965</c:v>
                </c:pt>
                <c:pt idx="667">
                  <c:v>1.209154356548448</c:v>
                </c:pt>
                <c:pt idx="668">
                  <c:v>1.197769329021214</c:v>
                </c:pt>
                <c:pt idx="670">
                  <c:v>0.9330471216179832</c:v>
                </c:pt>
                <c:pt idx="671">
                  <c:v>0.9259392458615036</c:v>
                </c:pt>
                <c:pt idx="672">
                  <c:v>0.8888153075061928</c:v>
                </c:pt>
                <c:pt idx="673">
                  <c:v>0.8382555292383035</c:v>
                </c:pt>
                <c:pt idx="674">
                  <c:v>0.8152387331305895</c:v>
                </c:pt>
                <c:pt idx="675">
                  <c:v>0.8270464017834424</c:v>
                </c:pt>
                <c:pt idx="676">
                  <c:v>0.8771049767236196</c:v>
                </c:pt>
                <c:pt idx="677">
                  <c:v>0.9205972508174664</c:v>
                </c:pt>
                <c:pt idx="678">
                  <c:v>0.9199595191904899</c:v>
                </c:pt>
                <c:pt idx="679">
                  <c:v>0.9380045316291163</c:v>
                </c:pt>
                <c:pt idx="680">
                  <c:v>0.9595373449356371</c:v>
                </c:pt>
                <c:pt idx="681">
                  <c:v>0.9330471216179832</c:v>
                </c:pt>
                <c:pt idx="683">
                  <c:v>0.0457983490584102</c:v>
                </c:pt>
                <c:pt idx="684">
                  <c:v>0.04702476728708054</c:v>
                </c:pt>
                <c:pt idx="685">
                  <c:v>0.02424658639066241</c:v>
                </c:pt>
                <c:pt idx="686">
                  <c:v>-0.02701099639983826</c:v>
                </c:pt>
                <c:pt idx="687">
                  <c:v>-0.05004566920752478</c:v>
                </c:pt>
                <c:pt idx="688">
                  <c:v>-0.03946912358161051</c:v>
                </c:pt>
                <c:pt idx="689">
                  <c:v>-0.05601477451677879</c:v>
                </c:pt>
                <c:pt idx="690">
                  <c:v>-0.08056955906626487</c:v>
                </c:pt>
                <c:pt idx="691">
                  <c:v>-0.02251209088588672</c:v>
                </c:pt>
                <c:pt idx="692">
                  <c:v>0.020462541374082</c:v>
                </c:pt>
                <c:pt idx="693">
                  <c:v>0.02142556925064049</c:v>
                </c:pt>
                <c:pt idx="694">
                  <c:v>0.0457983490584102</c:v>
                </c:pt>
                <c:pt idx="696">
                  <c:v>0.9940850831135695</c:v>
                </c:pt>
                <c:pt idx="697">
                  <c:v>1.022404199348108</c:v>
                </c:pt>
                <c:pt idx="698">
                  <c:v>1.069628864084041</c:v>
                </c:pt>
                <c:pt idx="699">
                  <c:v>1.069697735000584</c:v>
                </c:pt>
                <c:pt idx="700">
                  <c:v>1.054605189994747</c:v>
                </c:pt>
                <c:pt idx="701">
                  <c:v>1.05645932638405</c:v>
                </c:pt>
                <c:pt idx="702">
                  <c:v>1.032048913094607</c:v>
                </c:pt>
                <c:pt idx="703">
                  <c:v>0.9840151623545934</c:v>
                </c:pt>
                <c:pt idx="704">
                  <c:v>0.9535692615028519</c:v>
                </c:pt>
                <c:pt idx="705">
                  <c:v>0.9409086263199326</c:v>
                </c:pt>
                <c:pt idx="706">
                  <c:v>0.9638452056715788</c:v>
                </c:pt>
                <c:pt idx="707">
                  <c:v>0.9725722314727064</c:v>
                </c:pt>
                <c:pt idx="708">
                  <c:v>0.995447258698299</c:v>
                </c:pt>
                <c:pt idx="709">
                  <c:v>0.9940850831135695</c:v>
                </c:pt>
                <c:pt idx="711">
                  <c:v>0.2224967747587798</c:v>
                </c:pt>
                <c:pt idx="712">
                  <c:v>0.1199948312291827</c:v>
                </c:pt>
                <c:pt idx="713">
                  <c:v>0.09536875683671463</c:v>
                </c:pt>
                <c:pt idx="714">
                  <c:v>0.1264912867005258</c:v>
                </c:pt>
                <c:pt idx="715">
                  <c:v>0.2213734332784103</c:v>
                </c:pt>
                <c:pt idx="716">
                  <c:v>0.2224967747587798</c:v>
                </c:pt>
                <c:pt idx="718">
                  <c:v>1.301354526321663</c:v>
                </c:pt>
                <c:pt idx="719">
                  <c:v>1.295134429843867</c:v>
                </c:pt>
                <c:pt idx="720">
                  <c:v>1.289212451755283</c:v>
                </c:pt>
                <c:pt idx="721">
                  <c:v>1.288942890770511</c:v>
                </c:pt>
                <c:pt idx="722">
                  <c:v>1.280691113376732</c:v>
                </c:pt>
                <c:pt idx="723">
                  <c:v>1.26872315537578</c:v>
                </c:pt>
                <c:pt idx="724">
                  <c:v>1.266114030332581</c:v>
                </c:pt>
                <c:pt idx="725">
                  <c:v>1.247643802361821</c:v>
                </c:pt>
                <c:pt idx="726">
                  <c:v>1.230210707905878</c:v>
                </c:pt>
                <c:pt idx="727">
                  <c:v>1.214174727247818</c:v>
                </c:pt>
                <c:pt idx="728">
                  <c:v>1.221695997345715</c:v>
                </c:pt>
                <c:pt idx="729">
                  <c:v>1.209785449507079</c:v>
                </c:pt>
                <c:pt idx="730">
                  <c:v>1.208801681612212</c:v>
                </c:pt>
                <c:pt idx="731">
                  <c:v>1.157375519096035</c:v>
                </c:pt>
                <c:pt idx="732">
                  <c:v>1.088794896663194</c:v>
                </c:pt>
                <c:pt idx="733">
                  <c:v>1.099741174979543</c:v>
                </c:pt>
                <c:pt idx="734">
                  <c:v>1.135198899995236</c:v>
                </c:pt>
                <c:pt idx="735">
                  <c:v>1.177322351810151</c:v>
                </c:pt>
                <c:pt idx="736">
                  <c:v>1.206758240163519</c:v>
                </c:pt>
                <c:pt idx="737">
                  <c:v>1.203472595106812</c:v>
                </c:pt>
                <c:pt idx="738">
                  <c:v>1.213238234518544</c:v>
                </c:pt>
                <c:pt idx="739">
                  <c:v>1.223842861774832</c:v>
                </c:pt>
                <c:pt idx="740">
                  <c:v>1.232574495699668</c:v>
                </c:pt>
                <c:pt idx="741">
                  <c:v>1.251107911000238</c:v>
                </c:pt>
                <c:pt idx="742">
                  <c:v>1.276082598114257</c:v>
                </c:pt>
                <c:pt idx="743">
                  <c:v>1.301354526321663</c:v>
                </c:pt>
                <c:pt idx="745">
                  <c:v>0.2538970914005291</c:v>
                </c:pt>
                <c:pt idx="746">
                  <c:v>0.2439349367062808</c:v>
                </c:pt>
                <c:pt idx="747">
                  <c:v>0.1733879716413947</c:v>
                </c:pt>
                <c:pt idx="748">
                  <c:v>0.1478570748974692</c:v>
                </c:pt>
                <c:pt idx="749">
                  <c:v>0.2029642841141182</c:v>
                </c:pt>
                <c:pt idx="750">
                  <c:v>0.1799789426995134</c:v>
                </c:pt>
                <c:pt idx="751">
                  <c:v>0.2063516859936107</c:v>
                </c:pt>
                <c:pt idx="752">
                  <c:v>0.222932703421271</c:v>
                </c:pt>
                <c:pt idx="753">
                  <c:v>0.2538970914005291</c:v>
                </c:pt>
                <c:pt idx="755">
                  <c:v>0.7979151655345079</c:v>
                </c:pt>
                <c:pt idx="756">
                  <c:v>0.8017905138015359</c:v>
                </c:pt>
                <c:pt idx="757">
                  <c:v>0.7866174078256197</c:v>
                </c:pt>
                <c:pt idx="758">
                  <c:v>0.7768085849922417</c:v>
                </c:pt>
                <c:pt idx="759">
                  <c:v>0.7791085484964247</c:v>
                </c:pt>
                <c:pt idx="760">
                  <c:v>0.743226292275695</c:v>
                </c:pt>
                <c:pt idx="761">
                  <c:v>0.7110774203070841</c:v>
                </c:pt>
                <c:pt idx="762">
                  <c:v>0.7186725462642948</c:v>
                </c:pt>
                <c:pt idx="763">
                  <c:v>0.7680448954245683</c:v>
                </c:pt>
                <c:pt idx="764">
                  <c:v>0.7979151655345079</c:v>
                </c:pt>
                <c:pt idx="766">
                  <c:v>0.2928700940232113</c:v>
                </c:pt>
                <c:pt idx="767">
                  <c:v>0.3232369716413003</c:v>
                </c:pt>
                <c:pt idx="768">
                  <c:v>0.3232964260030586</c:v>
                </c:pt>
                <c:pt idx="769">
                  <c:v>0.3578899568150044</c:v>
                </c:pt>
                <c:pt idx="770">
                  <c:v>0.3577068430708881</c:v>
                </c:pt>
                <c:pt idx="771">
                  <c:v>0.3196726759136798</c:v>
                </c:pt>
                <c:pt idx="772">
                  <c:v>0.3165119824225465</c:v>
                </c:pt>
                <c:pt idx="773">
                  <c:v>0.2905856417218653</c:v>
                </c:pt>
                <c:pt idx="774">
                  <c:v>0.2768537103356133</c:v>
                </c:pt>
                <c:pt idx="775">
                  <c:v>0.2928700940232113</c:v>
                </c:pt>
                <c:pt idx="777">
                  <c:v>0.03847701291154618</c:v>
                </c:pt>
                <c:pt idx="778">
                  <c:v>0.0256879368157734</c:v>
                </c:pt>
                <c:pt idx="779">
                  <c:v>0.03619598219662408</c:v>
                </c:pt>
                <c:pt idx="780">
                  <c:v>0.1015075094357401</c:v>
                </c:pt>
                <c:pt idx="781">
                  <c:v>0.120605529780881</c:v>
                </c:pt>
                <c:pt idx="782">
                  <c:v>0.1691849366274653</c:v>
                </c:pt>
                <c:pt idx="783">
                  <c:v>0.1208899952476402</c:v>
                </c:pt>
                <c:pt idx="784">
                  <c:v>0.08222933368014074</c:v>
                </c:pt>
                <c:pt idx="785">
                  <c:v>0.03847701291154618</c:v>
                </c:pt>
                <c:pt idx="787">
                  <c:v>0.3019661006916595</c:v>
                </c:pt>
                <c:pt idx="788">
                  <c:v>0.2618643662771539</c:v>
                </c:pt>
                <c:pt idx="789">
                  <c:v>0.2905856417218653</c:v>
                </c:pt>
                <c:pt idx="790">
                  <c:v>0.3192264916742771</c:v>
                </c:pt>
                <c:pt idx="791">
                  <c:v>0.3218354414387182</c:v>
                </c:pt>
                <c:pt idx="792">
                  <c:v>0.3019661006916595</c:v>
                </c:pt>
                <c:pt idx="794">
                  <c:v>0.8851674742936176</c:v>
                </c:pt>
                <c:pt idx="795">
                  <c:v>0.8641793832339298</c:v>
                </c:pt>
                <c:pt idx="796">
                  <c:v>0.8571982323564649</c:v>
                </c:pt>
                <c:pt idx="797">
                  <c:v>0.8175803203531065</c:v>
                </c:pt>
                <c:pt idx="798">
                  <c:v>0.8625181958000242</c:v>
                </c:pt>
                <c:pt idx="799">
                  <c:v>0.8851674742936176</c:v>
                </c:pt>
                <c:pt idx="801">
                  <c:v>0.3952248191849916</c:v>
                </c:pt>
                <c:pt idx="802">
                  <c:v>0.362377417471192</c:v>
                </c:pt>
                <c:pt idx="803">
                  <c:v>0.3682445479568791</c:v>
                </c:pt>
                <c:pt idx="804">
                  <c:v>0.3746639069481311</c:v>
                </c:pt>
                <c:pt idx="805">
                  <c:v>0.3991720808584021</c:v>
                </c:pt>
                <c:pt idx="806">
                  <c:v>0.3952248191849916</c:v>
                </c:pt>
                <c:pt idx="808">
                  <c:v>0.9163887694201316</c:v>
                </c:pt>
                <c:pt idx="809">
                  <c:v>0.9076690598468758</c:v>
                </c:pt>
                <c:pt idx="810">
                  <c:v>0.8820773286683768</c:v>
                </c:pt>
                <c:pt idx="811">
                  <c:v>0.8728750806018306</c:v>
                </c:pt>
                <c:pt idx="812">
                  <c:v>0.8908914188196982</c:v>
                </c:pt>
                <c:pt idx="813">
                  <c:v>0.9115718358067756</c:v>
                </c:pt>
                <c:pt idx="814">
                  <c:v>0.9163887694201316</c:v>
                </c:pt>
                <c:pt idx="816">
                  <c:v>-0.05266463055849954</c:v>
                </c:pt>
                <c:pt idx="817">
                  <c:v>-0.1843030734961717</c:v>
                </c:pt>
                <c:pt idx="818">
                  <c:v>-0.1677774022234428</c:v>
                </c:pt>
                <c:pt idx="819">
                  <c:v>-0.1700843420560568</c:v>
                </c:pt>
                <c:pt idx="820">
                  <c:v>-0.1480827557201746</c:v>
                </c:pt>
                <c:pt idx="821">
                  <c:v>-0.1091749249600581</c:v>
                </c:pt>
                <c:pt idx="822">
                  <c:v>-0.07166656408490477</c:v>
                </c:pt>
                <c:pt idx="823">
                  <c:v>-0.08328367995209875</c:v>
                </c:pt>
                <c:pt idx="824">
                  <c:v>-0.05712690068667507</c:v>
                </c:pt>
                <c:pt idx="825">
                  <c:v>-0.04485654129611434</c:v>
                </c:pt>
                <c:pt idx="826">
                  <c:v>-0.01899596687418519</c:v>
                </c:pt>
                <c:pt idx="827">
                  <c:v>-0.01580530400083613</c:v>
                </c:pt>
                <c:pt idx="828">
                  <c:v>-0.06820369649833184</c:v>
                </c:pt>
                <c:pt idx="829">
                  <c:v>-0.03450725235655176</c:v>
                </c:pt>
                <c:pt idx="830">
                  <c:v>-0.05266463055849954</c:v>
                </c:pt>
                <c:pt idx="832">
                  <c:v>0.08378078723990935</c:v>
                </c:pt>
                <c:pt idx="833">
                  <c:v>0.06550513025082275</c:v>
                </c:pt>
                <c:pt idx="834">
                  <c:v>0.0182768330901599</c:v>
                </c:pt>
                <c:pt idx="835">
                  <c:v>0.01588698061647473</c:v>
                </c:pt>
                <c:pt idx="836">
                  <c:v>-0.08125541505099584</c:v>
                </c:pt>
                <c:pt idx="837">
                  <c:v>-0.05942429349676984</c:v>
                </c:pt>
                <c:pt idx="838">
                  <c:v>0.008414662833957774</c:v>
                </c:pt>
                <c:pt idx="839">
                  <c:v>0.04064283573149486</c:v>
                </c:pt>
                <c:pt idx="840">
                  <c:v>0.01566190391145937</c:v>
                </c:pt>
                <c:pt idx="841">
                  <c:v>0.02466423937589376</c:v>
                </c:pt>
                <c:pt idx="842">
                  <c:v>0.0871997062765708</c:v>
                </c:pt>
                <c:pt idx="843">
                  <c:v>0.08378078723990935</c:v>
                </c:pt>
                <c:pt idx="845">
                  <c:v>0.01772935227856148</c:v>
                </c:pt>
                <c:pt idx="846">
                  <c:v>0.03328689378178227</c:v>
                </c:pt>
                <c:pt idx="847">
                  <c:v>0.008668006840010746</c:v>
                </c:pt>
                <c:pt idx="848">
                  <c:v>0.004806162305370118</c:v>
                </c:pt>
                <c:pt idx="849">
                  <c:v>-0.0105271996441546</c:v>
                </c:pt>
                <c:pt idx="850">
                  <c:v>-0.02854023259807308</c:v>
                </c:pt>
                <c:pt idx="851">
                  <c:v>-0.01247222952545263</c:v>
                </c:pt>
                <c:pt idx="852">
                  <c:v>-0.03857746408309485</c:v>
                </c:pt>
                <c:pt idx="853">
                  <c:v>-0.1081085198779495</c:v>
                </c:pt>
                <c:pt idx="854">
                  <c:v>-0.1069428410774912</c:v>
                </c:pt>
                <c:pt idx="855">
                  <c:v>-0.09038775460365621</c:v>
                </c:pt>
                <c:pt idx="856">
                  <c:v>-0.09262022583560914</c:v>
                </c:pt>
                <c:pt idx="857">
                  <c:v>-0.05322126298482326</c:v>
                </c:pt>
                <c:pt idx="858">
                  <c:v>-0.1148340403337886</c:v>
                </c:pt>
                <c:pt idx="859">
                  <c:v>-0.0567513090908111</c:v>
                </c:pt>
                <c:pt idx="860">
                  <c:v>0.01147564057731192</c:v>
                </c:pt>
                <c:pt idx="861">
                  <c:v>0.02652114296589671</c:v>
                </c:pt>
                <c:pt idx="862">
                  <c:v>0.01772935227856148</c:v>
                </c:pt>
                <c:pt idx="864">
                  <c:v>-0.1299546969381452</c:v>
                </c:pt>
                <c:pt idx="865">
                  <c:v>-0.1405331523682608</c:v>
                </c:pt>
                <c:pt idx="866">
                  <c:v>-0.1692609232509912</c:v>
                </c:pt>
                <c:pt idx="867">
                  <c:v>-0.1487821900754333</c:v>
                </c:pt>
                <c:pt idx="868">
                  <c:v>-0.138623602752542</c:v>
                </c:pt>
                <c:pt idx="869">
                  <c:v>-0.1193298324912468</c:v>
                </c:pt>
                <c:pt idx="870">
                  <c:v>-0.1299546969381452</c:v>
                </c:pt>
                <c:pt idx="872">
                  <c:v>-0.02197615393715627</c:v>
                </c:pt>
                <c:pt idx="873">
                  <c:v>-0.06201031117227908</c:v>
                </c:pt>
                <c:pt idx="874">
                  <c:v>-0.1184497552029601</c:v>
                </c:pt>
                <c:pt idx="875">
                  <c:v>-0.1188725757941076</c:v>
                </c:pt>
                <c:pt idx="876">
                  <c:v>0.1109222148311622</c:v>
                </c:pt>
                <c:pt idx="877">
                  <c:v>0.1062027891811891</c:v>
                </c:pt>
                <c:pt idx="878">
                  <c:v>-0.02197615393715627</c:v>
                </c:pt>
                <c:pt idx="880">
                  <c:v>1.001038346171282</c:v>
                </c:pt>
                <c:pt idx="881">
                  <c:v>0.9766962569452703</c:v>
                </c:pt>
                <c:pt idx="882">
                  <c:v>0.9699407399176652</c:v>
                </c:pt>
                <c:pt idx="883">
                  <c:v>1.001244817619433</c:v>
                </c:pt>
                <c:pt idx="884">
                  <c:v>1.019773386956153</c:v>
                </c:pt>
                <c:pt idx="885">
                  <c:v>1.003913386125089</c:v>
                </c:pt>
                <c:pt idx="886">
                  <c:v>1.001038346171282</c:v>
                </c:pt>
                <c:pt idx="888">
                  <c:v>0.5601756519689158</c:v>
                </c:pt>
                <c:pt idx="889">
                  <c:v>0.5378127700903959</c:v>
                </c:pt>
                <c:pt idx="890">
                  <c:v>0.5280854801350529</c:v>
                </c:pt>
                <c:pt idx="891">
                  <c:v>0.4406974661154177</c:v>
                </c:pt>
                <c:pt idx="892">
                  <c:v>0.4714718576962296</c:v>
                </c:pt>
                <c:pt idx="893">
                  <c:v>0.4590353917945024</c:v>
                </c:pt>
                <c:pt idx="894">
                  <c:v>0.4690737437085837</c:v>
                </c:pt>
                <c:pt idx="895">
                  <c:v>0.4974901703964967</c:v>
                </c:pt>
                <c:pt idx="896">
                  <c:v>0.5256595943348181</c:v>
                </c:pt>
                <c:pt idx="897">
                  <c:v>0.4338690827930752</c:v>
                </c:pt>
                <c:pt idx="898">
                  <c:v>0.430067388370405</c:v>
                </c:pt>
                <c:pt idx="899">
                  <c:v>0.4037971088433789</c:v>
                </c:pt>
                <c:pt idx="900">
                  <c:v>0.3199157439278399</c:v>
                </c:pt>
                <c:pt idx="901">
                  <c:v>0.2092202567185609</c:v>
                </c:pt>
                <c:pt idx="902">
                  <c:v>0.1610945825864512</c:v>
                </c:pt>
                <c:pt idx="903">
                  <c:v>0.3217308547963732</c:v>
                </c:pt>
                <c:pt idx="904">
                  <c:v>0.4273453669889316</c:v>
                </c:pt>
                <c:pt idx="905">
                  <c:v>0.4179981288370958</c:v>
                </c:pt>
                <c:pt idx="906">
                  <c:v>0.4727184054105422</c:v>
                </c:pt>
                <c:pt idx="907">
                  <c:v>0.485549168318319</c:v>
                </c:pt>
                <c:pt idx="908">
                  <c:v>0.5350924572488943</c:v>
                </c:pt>
                <c:pt idx="909">
                  <c:v>0.5535742996276254</c:v>
                </c:pt>
                <c:pt idx="910">
                  <c:v>0.63525705134736</c:v>
                </c:pt>
                <c:pt idx="911">
                  <c:v>0.6728975119154974</c:v>
                </c:pt>
                <c:pt idx="912">
                  <c:v>0.6943039721591097</c:v>
                </c:pt>
                <c:pt idx="913">
                  <c:v>0.6212462482386104</c:v>
                </c:pt>
                <c:pt idx="914">
                  <c:v>0.5963747793586174</c:v>
                </c:pt>
                <c:pt idx="915">
                  <c:v>0.5702496880488493</c:v>
                </c:pt>
                <c:pt idx="916">
                  <c:v>0.5309978728705593</c:v>
                </c:pt>
                <c:pt idx="917">
                  <c:v>0.5250500397111025</c:v>
                </c:pt>
                <c:pt idx="918">
                  <c:v>0.5568666500983697</c:v>
                </c:pt>
                <c:pt idx="919">
                  <c:v>0.5308682564312303</c:v>
                </c:pt>
                <c:pt idx="920">
                  <c:v>0.5331358314256296</c:v>
                </c:pt>
                <c:pt idx="921">
                  <c:v>0.5508910878485194</c:v>
                </c:pt>
                <c:pt idx="922">
                  <c:v>0.5793557492741618</c:v>
                </c:pt>
                <c:pt idx="923">
                  <c:v>0.5826563268342012</c:v>
                </c:pt>
                <c:pt idx="924">
                  <c:v>0.5601756519689158</c:v>
                </c:pt>
                <c:pt idx="926">
                  <c:v>0.6332184676176247</c:v>
                </c:pt>
                <c:pt idx="927">
                  <c:v>0.655688406360742</c:v>
                </c:pt>
                <c:pt idx="928">
                  <c:v>0.6747544886557477</c:v>
                </c:pt>
                <c:pt idx="929">
                  <c:v>0.7099303868901679</c:v>
                </c:pt>
                <c:pt idx="930">
                  <c:v>0.728350893715917</c:v>
                </c:pt>
                <c:pt idx="931">
                  <c:v>0.7245072340224755</c:v>
                </c:pt>
                <c:pt idx="932">
                  <c:v>0.6976253920578842</c:v>
                </c:pt>
                <c:pt idx="933">
                  <c:v>0.6664972782926711</c:v>
                </c:pt>
                <c:pt idx="934">
                  <c:v>0.5915614739292265</c:v>
                </c:pt>
                <c:pt idx="935">
                  <c:v>0.5774996038554309</c:v>
                </c:pt>
                <c:pt idx="936">
                  <c:v>0.6332184676176247</c:v>
                </c:pt>
                <c:pt idx="938">
                  <c:v>0.5915614739292265</c:v>
                </c:pt>
                <c:pt idx="939">
                  <c:v>0.6664972782926711</c:v>
                </c:pt>
                <c:pt idx="940">
                  <c:v>0.6976253920578842</c:v>
                </c:pt>
                <c:pt idx="941">
                  <c:v>0.7645844011831697</c:v>
                </c:pt>
                <c:pt idx="942">
                  <c:v>0.7524657344128034</c:v>
                </c:pt>
                <c:pt idx="943">
                  <c:v>0.7672936725138725</c:v>
                </c:pt>
                <c:pt idx="944">
                  <c:v>0.7318810148395646</c:v>
                </c:pt>
                <c:pt idx="945">
                  <c:v>0.7160762934108542</c:v>
                </c:pt>
                <c:pt idx="946">
                  <c:v>0.739835176022572</c:v>
                </c:pt>
                <c:pt idx="947">
                  <c:v>0.7123211052391544</c:v>
                </c:pt>
                <c:pt idx="948">
                  <c:v>0.6483736133457898</c:v>
                </c:pt>
                <c:pt idx="949">
                  <c:v>0.6067085283187706</c:v>
                </c:pt>
                <c:pt idx="950">
                  <c:v>0.5897307792530467</c:v>
                </c:pt>
                <c:pt idx="951">
                  <c:v>0.5315764507296483</c:v>
                </c:pt>
                <c:pt idx="952">
                  <c:v>0.4994422706701489</c:v>
                </c:pt>
                <c:pt idx="953">
                  <c:v>0.5121406383073027</c:v>
                </c:pt>
                <c:pt idx="954">
                  <c:v>0.535571478834837</c:v>
                </c:pt>
                <c:pt idx="955">
                  <c:v>0.5326412426009828</c:v>
                </c:pt>
                <c:pt idx="956">
                  <c:v>0.5957056478437417</c:v>
                </c:pt>
                <c:pt idx="957">
                  <c:v>0.5915614739292265</c:v>
                </c:pt>
                <c:pt idx="959">
                  <c:v>1.168995450337191</c:v>
                </c:pt>
                <c:pt idx="960">
                  <c:v>1.153437323630701</c:v>
                </c:pt>
                <c:pt idx="961">
                  <c:v>1.133578385621092</c:v>
                </c:pt>
                <c:pt idx="962">
                  <c:v>1.139312695197216</c:v>
                </c:pt>
                <c:pt idx="963">
                  <c:v>1.144714587690548</c:v>
                </c:pt>
                <c:pt idx="964">
                  <c:v>1.150620110435859</c:v>
                </c:pt>
                <c:pt idx="965">
                  <c:v>1.156430635382883</c:v>
                </c:pt>
                <c:pt idx="966">
                  <c:v>1.159175939126823</c:v>
                </c:pt>
                <c:pt idx="967">
                  <c:v>1.168995450337191</c:v>
                </c:pt>
                <c:pt idx="969">
                  <c:v>0.8915657366402413</c:v>
                </c:pt>
                <c:pt idx="970">
                  <c:v>0.8852588491527535</c:v>
                </c:pt>
                <c:pt idx="971">
                  <c:v>0.8700791101829511</c:v>
                </c:pt>
                <c:pt idx="972">
                  <c:v>0.8665995326236516</c:v>
                </c:pt>
                <c:pt idx="973">
                  <c:v>0.8449739898666011</c:v>
                </c:pt>
                <c:pt idx="974">
                  <c:v>0.7808386129455447</c:v>
                </c:pt>
                <c:pt idx="975">
                  <c:v>0.7823499852226651</c:v>
                </c:pt>
                <c:pt idx="976">
                  <c:v>0.7390642205429663</c:v>
                </c:pt>
                <c:pt idx="977">
                  <c:v>0.7754677205137155</c:v>
                </c:pt>
                <c:pt idx="978">
                  <c:v>0.8420810867840854</c:v>
                </c:pt>
                <c:pt idx="979">
                  <c:v>0.8477279776147295</c:v>
                </c:pt>
                <c:pt idx="980">
                  <c:v>0.8767118285165566</c:v>
                </c:pt>
                <c:pt idx="981">
                  <c:v>0.8915657366402413</c:v>
                </c:pt>
                <c:pt idx="983">
                  <c:v>0.6375308616879841</c:v>
                </c:pt>
                <c:pt idx="984">
                  <c:v>0.655688406360742</c:v>
                </c:pt>
                <c:pt idx="985">
                  <c:v>0.6332184676176247</c:v>
                </c:pt>
                <c:pt idx="986">
                  <c:v>0.621106917833441</c:v>
                </c:pt>
                <c:pt idx="987">
                  <c:v>0.602459156033689</c:v>
                </c:pt>
                <c:pt idx="988">
                  <c:v>0.5778500874523593</c:v>
                </c:pt>
                <c:pt idx="989">
                  <c:v>0.5835690603746985</c:v>
                </c:pt>
                <c:pt idx="990">
                  <c:v>0.6375308616879841</c:v>
                </c:pt>
                <c:pt idx="992">
                  <c:v>0.7602298912687192</c:v>
                </c:pt>
                <c:pt idx="993">
                  <c:v>0.6878455404659372</c:v>
                </c:pt>
                <c:pt idx="994">
                  <c:v>0.6781650335176045</c:v>
                </c:pt>
                <c:pt idx="995">
                  <c:v>0.6572710608748517</c:v>
                </c:pt>
                <c:pt idx="996">
                  <c:v>0.6779873990361001</c:v>
                </c:pt>
                <c:pt idx="997">
                  <c:v>0.6649945612500267</c:v>
                </c:pt>
                <c:pt idx="998">
                  <c:v>0.6514813521237396</c:v>
                </c:pt>
                <c:pt idx="999">
                  <c:v>0.6121904103796031</c:v>
                </c:pt>
                <c:pt idx="1000">
                  <c:v>0.6541690516743953</c:v>
                </c:pt>
                <c:pt idx="1001">
                  <c:v>0.6932050845726483</c:v>
                </c:pt>
                <c:pt idx="1002">
                  <c:v>0.6949042600243833</c:v>
                </c:pt>
                <c:pt idx="1003">
                  <c:v>0.72691525917721</c:v>
                </c:pt>
                <c:pt idx="1004">
                  <c:v>0.7183567019200978</c:v>
                </c:pt>
                <c:pt idx="1005">
                  <c:v>0.7431546872613779</c:v>
                </c:pt>
                <c:pt idx="1006">
                  <c:v>0.7954386711096564</c:v>
                </c:pt>
                <c:pt idx="1007">
                  <c:v>0.7602298912687192</c:v>
                </c:pt>
                <c:pt idx="1009">
                  <c:v>0.8427716043004552</c:v>
                </c:pt>
                <c:pt idx="1010">
                  <c:v>0.8309289261116858</c:v>
                </c:pt>
                <c:pt idx="1011">
                  <c:v>0.8092573712415566</c:v>
                </c:pt>
                <c:pt idx="1012">
                  <c:v>0.8209826862569778</c:v>
                </c:pt>
                <c:pt idx="1013">
                  <c:v>0.8021787785537933</c:v>
                </c:pt>
                <c:pt idx="1014">
                  <c:v>0.8019190458620603</c:v>
                </c:pt>
                <c:pt idx="1015">
                  <c:v>0.8694222711056008</c:v>
                </c:pt>
                <c:pt idx="1016">
                  <c:v>0.8427716043004552</c:v>
                </c:pt>
                <c:pt idx="1018">
                  <c:v>-0.09468741865948523</c:v>
                </c:pt>
                <c:pt idx="1019">
                  <c:v>-0.01924471850502389</c:v>
                </c:pt>
                <c:pt idx="1020">
                  <c:v>0.03860494636320375</c:v>
                </c:pt>
                <c:pt idx="1021">
                  <c:v>0.0860532725545792</c:v>
                </c:pt>
                <c:pt idx="1022">
                  <c:v>0.1114512768118051</c:v>
                </c:pt>
                <c:pt idx="1023">
                  <c:v>0.07287579805817346</c:v>
                </c:pt>
                <c:pt idx="1024">
                  <c:v>0.07935730260189577</c:v>
                </c:pt>
                <c:pt idx="1025">
                  <c:v>0.05639743790162003</c:v>
                </c:pt>
                <c:pt idx="1026">
                  <c:v>-0.03409685646849652</c:v>
                </c:pt>
                <c:pt idx="1027">
                  <c:v>-0.09468741865948523</c:v>
                </c:pt>
                <c:pt idx="1029">
                  <c:v>0.8139135961890778</c:v>
                </c:pt>
                <c:pt idx="1030">
                  <c:v>0.8315452518528224</c:v>
                </c:pt>
                <c:pt idx="1031">
                  <c:v>0.8153521729543455</c:v>
                </c:pt>
                <c:pt idx="1032">
                  <c:v>0.7619672812242512</c:v>
                </c:pt>
                <c:pt idx="1033">
                  <c:v>0.7663173880373165</c:v>
                </c:pt>
                <c:pt idx="1034">
                  <c:v>0.7897292288597106</c:v>
                </c:pt>
                <c:pt idx="1035">
                  <c:v>0.8010628450917833</c:v>
                </c:pt>
                <c:pt idx="1036">
                  <c:v>0.8139135961890778</c:v>
                </c:pt>
                <c:pt idx="1038">
                  <c:v>0.2459015786682349</c:v>
                </c:pt>
                <c:pt idx="1039">
                  <c:v>0.2866323159458812</c:v>
                </c:pt>
                <c:pt idx="1040">
                  <c:v>0.2861683452192179</c:v>
                </c:pt>
                <c:pt idx="1041">
                  <c:v>0.2489159692665007</c:v>
                </c:pt>
                <c:pt idx="1042">
                  <c:v>0.2335037219047071</c:v>
                </c:pt>
                <c:pt idx="1043">
                  <c:v>0.2213558174807488</c:v>
                </c:pt>
                <c:pt idx="1044">
                  <c:v>0.2147478350782006</c:v>
                </c:pt>
                <c:pt idx="1045">
                  <c:v>0.2459015786682349</c:v>
                </c:pt>
                <c:pt idx="1047">
                  <c:v>0.8161242339051986</c:v>
                </c:pt>
                <c:pt idx="1048">
                  <c:v>0.7900211101113321</c:v>
                </c:pt>
                <c:pt idx="1049">
                  <c:v>0.7703594839492012</c:v>
                </c:pt>
                <c:pt idx="1050">
                  <c:v>0.7458963942268324</c:v>
                </c:pt>
                <c:pt idx="1051">
                  <c:v>0.7334191868801364</c:v>
                </c:pt>
                <c:pt idx="1052">
                  <c:v>0.7733687844741914</c:v>
                </c:pt>
                <c:pt idx="1053">
                  <c:v>0.8061809594695343</c:v>
                </c:pt>
                <c:pt idx="1054">
                  <c:v>0.8001428516373856</c:v>
                </c:pt>
                <c:pt idx="1055">
                  <c:v>0.8262175306004595</c:v>
                </c:pt>
                <c:pt idx="1056">
                  <c:v>0.8161242339051986</c:v>
                </c:pt>
                <c:pt idx="1058">
                  <c:v>0.9290866225786737</c:v>
                </c:pt>
                <c:pt idx="1059">
                  <c:v>0.8933239647321602</c:v>
                </c:pt>
                <c:pt idx="1060">
                  <c:v>0.8986975542495669</c:v>
                </c:pt>
                <c:pt idx="1061">
                  <c:v>0.8692256132221354</c:v>
                </c:pt>
                <c:pt idx="1062">
                  <c:v>0.8588518861733422</c:v>
                </c:pt>
                <c:pt idx="1063">
                  <c:v>0.8153521729543455</c:v>
                </c:pt>
                <c:pt idx="1064">
                  <c:v>0.8315452518528224</c:v>
                </c:pt>
                <c:pt idx="1065">
                  <c:v>0.8179383611251732</c:v>
                </c:pt>
                <c:pt idx="1066">
                  <c:v>0.8214186843202531</c:v>
                </c:pt>
                <c:pt idx="1067">
                  <c:v>0.7861855920514013</c:v>
                </c:pt>
                <c:pt idx="1068">
                  <c:v>0.8388351787658525</c:v>
                </c:pt>
                <c:pt idx="1069">
                  <c:v>0.8350458535492027</c:v>
                </c:pt>
                <c:pt idx="1070">
                  <c:v>0.8700091409899134</c:v>
                </c:pt>
                <c:pt idx="1071">
                  <c:v>0.8601618549257728</c:v>
                </c:pt>
                <c:pt idx="1072">
                  <c:v>0.7974070594150524</c:v>
                </c:pt>
                <c:pt idx="1073">
                  <c:v>0.8149080819276073</c:v>
                </c:pt>
                <c:pt idx="1074">
                  <c:v>0.8056077700821502</c:v>
                </c:pt>
                <c:pt idx="1075">
                  <c:v>0.8536968886632978</c:v>
                </c:pt>
                <c:pt idx="1076">
                  <c:v>0.864555002407903</c:v>
                </c:pt>
                <c:pt idx="1077">
                  <c:v>0.8909015784676662</c:v>
                </c:pt>
                <c:pt idx="1078">
                  <c:v>0.886109561226032</c:v>
                </c:pt>
                <c:pt idx="1079">
                  <c:v>0.9313328073399617</c:v>
                </c:pt>
                <c:pt idx="1080">
                  <c:v>0.9679710288402906</c:v>
                </c:pt>
                <c:pt idx="1081">
                  <c:v>0.9540901538141959</c:v>
                </c:pt>
                <c:pt idx="1082">
                  <c:v>0.9720957915226514</c:v>
                </c:pt>
                <c:pt idx="1083">
                  <c:v>0.9876676781288253</c:v>
                </c:pt>
                <c:pt idx="1084">
                  <c:v>1.003111658687974</c:v>
                </c:pt>
                <c:pt idx="1085">
                  <c:v>1.023487939171832</c:v>
                </c:pt>
                <c:pt idx="1086">
                  <c:v>0.9953690923991313</c:v>
                </c:pt>
                <c:pt idx="1087">
                  <c:v>1.010317251958551</c:v>
                </c:pt>
                <c:pt idx="1088">
                  <c:v>0.9551159410305375</c:v>
                </c:pt>
                <c:pt idx="1089">
                  <c:v>0.958303025451781</c:v>
                </c:pt>
                <c:pt idx="1090">
                  <c:v>0.9290866225786737</c:v>
                </c:pt>
                <c:pt idx="1092">
                  <c:v>0.2861683452192179</c:v>
                </c:pt>
                <c:pt idx="1093">
                  <c:v>0.2875787339654953</c:v>
                </c:pt>
                <c:pt idx="1094">
                  <c:v>0.313385933348284</c:v>
                </c:pt>
                <c:pt idx="1095">
                  <c:v>0.3662418837891273</c:v>
                </c:pt>
                <c:pt idx="1096">
                  <c:v>0.3518645030678116</c:v>
                </c:pt>
                <c:pt idx="1097">
                  <c:v>0.3902804200527333</c:v>
                </c:pt>
                <c:pt idx="1098">
                  <c:v>0.4090107558277685</c:v>
                </c:pt>
                <c:pt idx="1099">
                  <c:v>0.4238003099280462</c:v>
                </c:pt>
                <c:pt idx="1100">
                  <c:v>0.4460844312671324</c:v>
                </c:pt>
                <c:pt idx="1101">
                  <c:v>0.4156797637246864</c:v>
                </c:pt>
                <c:pt idx="1102">
                  <c:v>0.386402379435908</c:v>
                </c:pt>
                <c:pt idx="1103">
                  <c:v>0.320101369021948</c:v>
                </c:pt>
                <c:pt idx="1104">
                  <c:v>0.2861683452192179</c:v>
                </c:pt>
                <c:pt idx="1106">
                  <c:v>0.1554602614581284</c:v>
                </c:pt>
                <c:pt idx="1107">
                  <c:v>0.08837305843848384</c:v>
                </c:pt>
                <c:pt idx="1108">
                  <c:v>0.1373016348683688</c:v>
                </c:pt>
                <c:pt idx="1109">
                  <c:v>0.1699740143087883</c:v>
                </c:pt>
                <c:pt idx="1110">
                  <c:v>0.1479555937761508</c:v>
                </c:pt>
                <c:pt idx="1111">
                  <c:v>0.1554602614581284</c:v>
                </c:pt>
                <c:pt idx="1113">
                  <c:v>1.053498617010016</c:v>
                </c:pt>
                <c:pt idx="1114">
                  <c:v>1.034871985463529</c:v>
                </c:pt>
                <c:pt idx="1115">
                  <c:v>1.026841251550875</c:v>
                </c:pt>
                <c:pt idx="1116">
                  <c:v>1.03287773712299</c:v>
                </c:pt>
                <c:pt idx="1117">
                  <c:v>1.057422455855123</c:v>
                </c:pt>
                <c:pt idx="1118">
                  <c:v>1.053498617010016</c:v>
                </c:pt>
                <c:pt idx="1120">
                  <c:v>0.4398948680769982</c:v>
                </c:pt>
                <c:pt idx="1121">
                  <c:v>0.4008848123329012</c:v>
                </c:pt>
                <c:pt idx="1122">
                  <c:v>0.3925950961176016</c:v>
                </c:pt>
                <c:pt idx="1123">
                  <c:v>0.4672583336610561</c:v>
                </c:pt>
                <c:pt idx="1124">
                  <c:v>0.4494481841277403</c:v>
                </c:pt>
                <c:pt idx="1125">
                  <c:v>0.485988522323448</c:v>
                </c:pt>
                <c:pt idx="1126">
                  <c:v>0.5986987814169941</c:v>
                </c:pt>
                <c:pt idx="1127">
                  <c:v>0.6512420942018824</c:v>
                </c:pt>
                <c:pt idx="1128">
                  <c:v>0.5979278953737235</c:v>
                </c:pt>
                <c:pt idx="1129">
                  <c:v>0.6433110821051474</c:v>
                </c:pt>
                <c:pt idx="1130">
                  <c:v>0.6283682047022521</c:v>
                </c:pt>
                <c:pt idx="1131">
                  <c:v>0.4398948680769982</c:v>
                </c:pt>
                <c:pt idx="1133">
                  <c:v>0.6883956857219018</c:v>
                </c:pt>
                <c:pt idx="1134">
                  <c:v>0.6351049676411691</c:v>
                </c:pt>
                <c:pt idx="1135">
                  <c:v>0.5711334491789003</c:v>
                </c:pt>
                <c:pt idx="1136">
                  <c:v>0.5385157815908564</c:v>
                </c:pt>
                <c:pt idx="1137">
                  <c:v>0.5339958243257384</c:v>
                </c:pt>
                <c:pt idx="1138">
                  <c:v>0.4301656299261259</c:v>
                </c:pt>
                <c:pt idx="1139">
                  <c:v>0.428638760722281</c:v>
                </c:pt>
                <c:pt idx="1140">
                  <c:v>0.5219886229287479</c:v>
                </c:pt>
                <c:pt idx="1141">
                  <c:v>0.5916889903795984</c:v>
                </c:pt>
                <c:pt idx="1142">
                  <c:v>0.6531423770840995</c:v>
                </c:pt>
                <c:pt idx="1143">
                  <c:v>0.6991202125500087</c:v>
                </c:pt>
                <c:pt idx="1144">
                  <c:v>0.6883956857219018</c:v>
                </c:pt>
                <c:pt idx="1146">
                  <c:v>-0.2515696656383855</c:v>
                </c:pt>
                <c:pt idx="1147">
                  <c:v>-0.3160820341363119</c:v>
                </c:pt>
                <c:pt idx="1148">
                  <c:v>-0.4968159104207776</c:v>
                </c:pt>
                <c:pt idx="1149">
                  <c:v>-0.5094863516916227</c:v>
                </c:pt>
                <c:pt idx="1150">
                  <c:v>-0.4977142148708616</c:v>
                </c:pt>
                <c:pt idx="1151">
                  <c:v>-0.4549937517734222</c:v>
                </c:pt>
                <c:pt idx="1152">
                  <c:v>-0.3897475747115213</c:v>
                </c:pt>
                <c:pt idx="1153">
                  <c:v>-0.3498379665752307</c:v>
                </c:pt>
                <c:pt idx="1154">
                  <c:v>-0.2515696656383855</c:v>
                </c:pt>
                <c:pt idx="1156">
                  <c:v>0.2510325890593706</c:v>
                </c:pt>
                <c:pt idx="1157">
                  <c:v>0.3097677287926263</c:v>
                </c:pt>
                <c:pt idx="1158">
                  <c:v>0.3120226386778294</c:v>
                </c:pt>
                <c:pt idx="1159">
                  <c:v>0.4971036224968296</c:v>
                </c:pt>
                <c:pt idx="1160">
                  <c:v>0.4974494250648626</c:v>
                </c:pt>
                <c:pt idx="1161">
                  <c:v>0.382317084647577</c:v>
                </c:pt>
                <c:pt idx="1162">
                  <c:v>0.3842419774343068</c:v>
                </c:pt>
                <c:pt idx="1163">
                  <c:v>0.3133423122765314</c:v>
                </c:pt>
                <c:pt idx="1164">
                  <c:v>0.3015281726476078</c:v>
                </c:pt>
                <c:pt idx="1165">
                  <c:v>0.2716077536977572</c:v>
                </c:pt>
                <c:pt idx="1166">
                  <c:v>0.2094906313874128</c:v>
                </c:pt>
                <c:pt idx="1167">
                  <c:v>0.2061923367389276</c:v>
                </c:pt>
                <c:pt idx="1168">
                  <c:v>0.2483327000544965</c:v>
                </c:pt>
                <c:pt idx="1169">
                  <c:v>0.2510325890593706</c:v>
                </c:pt>
                <c:pt idx="1171">
                  <c:v>0.4090107558277685</c:v>
                </c:pt>
                <c:pt idx="1172">
                  <c:v>0.3702720420979043</c:v>
                </c:pt>
                <c:pt idx="1173">
                  <c:v>0.3254438042902952</c:v>
                </c:pt>
                <c:pt idx="1174">
                  <c:v>0.3045094465130231</c:v>
                </c:pt>
                <c:pt idx="1175">
                  <c:v>0.2400181209968935</c:v>
                </c:pt>
                <c:pt idx="1176">
                  <c:v>0.2006951091432556</c:v>
                </c:pt>
                <c:pt idx="1177">
                  <c:v>0.3403207228164752</c:v>
                </c:pt>
                <c:pt idx="1178">
                  <c:v>0.3162472612027502</c:v>
                </c:pt>
                <c:pt idx="1179">
                  <c:v>0.3226690068358049</c:v>
                </c:pt>
                <c:pt idx="1180">
                  <c:v>0.3657008785858732</c:v>
                </c:pt>
                <c:pt idx="1181">
                  <c:v>0.429675866565481</c:v>
                </c:pt>
                <c:pt idx="1182">
                  <c:v>0.5280854801350529</c:v>
                </c:pt>
                <c:pt idx="1183">
                  <c:v>0.5378127700903959</c:v>
                </c:pt>
                <c:pt idx="1184">
                  <c:v>0.5615831048163785</c:v>
                </c:pt>
                <c:pt idx="1185">
                  <c:v>0.5155655879901311</c:v>
                </c:pt>
                <c:pt idx="1186">
                  <c:v>0.476688683609643</c:v>
                </c:pt>
                <c:pt idx="1187">
                  <c:v>0.4798919780210041</c:v>
                </c:pt>
                <c:pt idx="1188">
                  <c:v>0.4421971720239669</c:v>
                </c:pt>
                <c:pt idx="1189">
                  <c:v>0.4369741861525857</c:v>
                </c:pt>
                <c:pt idx="1190">
                  <c:v>0.4090107558277685</c:v>
                </c:pt>
                <c:pt idx="1192">
                  <c:v>0.9303966123129482</c:v>
                </c:pt>
                <c:pt idx="1193">
                  <c:v>0.9541386042474355</c:v>
                </c:pt>
                <c:pt idx="1194">
                  <c:v>0.9372081185143978</c:v>
                </c:pt>
                <c:pt idx="1195">
                  <c:v>0.9734324128790489</c:v>
                </c:pt>
                <c:pt idx="1196">
                  <c:v>0.930163285981331</c:v>
                </c:pt>
                <c:pt idx="1197">
                  <c:v>0.9397793204984185</c:v>
                </c:pt>
                <c:pt idx="1198">
                  <c:v>0.9051458319601096</c:v>
                </c:pt>
                <c:pt idx="1199">
                  <c:v>0.9106546867488007</c:v>
                </c:pt>
                <c:pt idx="1200">
                  <c:v>0.8882720685441756</c:v>
                </c:pt>
                <c:pt idx="1201">
                  <c:v>0.8879445917187931</c:v>
                </c:pt>
                <c:pt idx="1202">
                  <c:v>0.8570338051035363</c:v>
                </c:pt>
                <c:pt idx="1203">
                  <c:v>0.8619363316151115</c:v>
                </c:pt>
                <c:pt idx="1204">
                  <c:v>0.8390897089624717</c:v>
                </c:pt>
                <c:pt idx="1205">
                  <c:v>0.824270238108781</c:v>
                </c:pt>
                <c:pt idx="1206">
                  <c:v>0.8024001058337118</c:v>
                </c:pt>
                <c:pt idx="1207">
                  <c:v>0.8217834804731483</c:v>
                </c:pt>
                <c:pt idx="1208">
                  <c:v>0.8475016938292143</c:v>
                </c:pt>
                <c:pt idx="1209">
                  <c:v>0.8650054427583661</c:v>
                </c:pt>
                <c:pt idx="1210">
                  <c:v>0.8914772868510628</c:v>
                </c:pt>
                <c:pt idx="1211">
                  <c:v>0.9303966123129482</c:v>
                </c:pt>
                <c:pt idx="1213">
                  <c:v>0.4203901999829265</c:v>
                </c:pt>
                <c:pt idx="1214">
                  <c:v>0.4267807489046344</c:v>
                </c:pt>
                <c:pt idx="1215">
                  <c:v>0.5158460856915744</c:v>
                </c:pt>
                <c:pt idx="1216">
                  <c:v>0.5148446893135292</c:v>
                </c:pt>
                <c:pt idx="1217">
                  <c:v>0.543748835469908</c:v>
                </c:pt>
                <c:pt idx="1218">
                  <c:v>0.4974494250648626</c:v>
                </c:pt>
                <c:pt idx="1219">
                  <c:v>0.4971036224968296</c:v>
                </c:pt>
                <c:pt idx="1220">
                  <c:v>0.3120226386778294</c:v>
                </c:pt>
                <c:pt idx="1221">
                  <c:v>0.3097677287926263</c:v>
                </c:pt>
                <c:pt idx="1222">
                  <c:v>0.2944233975053334</c:v>
                </c:pt>
                <c:pt idx="1223">
                  <c:v>0.3337772872421571</c:v>
                </c:pt>
                <c:pt idx="1224">
                  <c:v>0.3245951779631746</c:v>
                </c:pt>
                <c:pt idx="1225">
                  <c:v>0.4203901999829265</c:v>
                </c:pt>
                <c:pt idx="1227">
                  <c:v>-0.186570945355276</c:v>
                </c:pt>
                <c:pt idx="1228">
                  <c:v>-0.2052574337628664</c:v>
                </c:pt>
                <c:pt idx="1229">
                  <c:v>-0.273753843197854</c:v>
                </c:pt>
                <c:pt idx="1230">
                  <c:v>-0.2943081517951028</c:v>
                </c:pt>
                <c:pt idx="1231">
                  <c:v>-0.3377981941736654</c:v>
                </c:pt>
                <c:pt idx="1232">
                  <c:v>-0.2943472574646229</c:v>
                </c:pt>
                <c:pt idx="1233">
                  <c:v>-0.2764051803784848</c:v>
                </c:pt>
                <c:pt idx="1234">
                  <c:v>-0.2125996798638746</c:v>
                </c:pt>
                <c:pt idx="1235">
                  <c:v>-0.186570945355276</c:v>
                </c:pt>
                <c:pt idx="1237">
                  <c:v>0.6401441418759661</c:v>
                </c:pt>
                <c:pt idx="1238">
                  <c:v>0.6435700732595081</c:v>
                </c:pt>
                <c:pt idx="1239">
                  <c:v>0.6178754167396052</c:v>
                </c:pt>
                <c:pt idx="1240">
                  <c:v>0.6256799795137749</c:v>
                </c:pt>
                <c:pt idx="1241">
                  <c:v>0.5792156877316417</c:v>
                </c:pt>
                <c:pt idx="1242">
                  <c:v>0.5887931019089337</c:v>
                </c:pt>
                <c:pt idx="1243">
                  <c:v>0.5241976635937031</c:v>
                </c:pt>
                <c:pt idx="1244">
                  <c:v>0.5146328979469932</c:v>
                </c:pt>
                <c:pt idx="1245">
                  <c:v>0.4485335337094854</c:v>
                </c:pt>
                <c:pt idx="1246">
                  <c:v>0.3778055239122411</c:v>
                </c:pt>
                <c:pt idx="1247">
                  <c:v>0.3643374589874881</c:v>
                </c:pt>
                <c:pt idx="1248">
                  <c:v>0.3787512102200211</c:v>
                </c:pt>
                <c:pt idx="1249">
                  <c:v>0.4203922121325326</c:v>
                </c:pt>
                <c:pt idx="1250">
                  <c:v>0.4310029491569264</c:v>
                </c:pt>
                <c:pt idx="1251">
                  <c:v>0.3666137393946661</c:v>
                </c:pt>
                <c:pt idx="1252">
                  <c:v>0.3578899568150044</c:v>
                </c:pt>
                <c:pt idx="1253">
                  <c:v>0.3232964260030586</c:v>
                </c:pt>
                <c:pt idx="1254">
                  <c:v>0.3232369716413003</c:v>
                </c:pt>
                <c:pt idx="1255">
                  <c:v>0.2928700940232113</c:v>
                </c:pt>
                <c:pt idx="1256">
                  <c:v>0.3207290031852723</c:v>
                </c:pt>
                <c:pt idx="1257">
                  <c:v>0.3150384060857044</c:v>
                </c:pt>
                <c:pt idx="1258">
                  <c:v>0.3672539975198316</c:v>
                </c:pt>
                <c:pt idx="1259">
                  <c:v>0.3997815627178789</c:v>
                </c:pt>
                <c:pt idx="1260">
                  <c:v>0.4549325856552454</c:v>
                </c:pt>
                <c:pt idx="1261">
                  <c:v>0.5732678178885534</c:v>
                </c:pt>
                <c:pt idx="1262">
                  <c:v>0.6148258123674087</c:v>
                </c:pt>
                <c:pt idx="1263">
                  <c:v>0.6265156501744831</c:v>
                </c:pt>
                <c:pt idx="1264">
                  <c:v>0.5959850247538492</c:v>
                </c:pt>
                <c:pt idx="1265">
                  <c:v>0.4663862910874244</c:v>
                </c:pt>
                <c:pt idx="1266">
                  <c:v>0.4558896940164359</c:v>
                </c:pt>
                <c:pt idx="1267">
                  <c:v>0.4929060192880226</c:v>
                </c:pt>
                <c:pt idx="1268">
                  <c:v>0.5173516616221102</c:v>
                </c:pt>
                <c:pt idx="1269">
                  <c:v>0.5499607830333858</c:v>
                </c:pt>
                <c:pt idx="1270">
                  <c:v>0.5659360711011683</c:v>
                </c:pt>
                <c:pt idx="1271">
                  <c:v>0.6401441418759661</c:v>
                </c:pt>
                <c:pt idx="1273">
                  <c:v>0.08378078723990935</c:v>
                </c:pt>
                <c:pt idx="1274">
                  <c:v>0.0871997062765708</c:v>
                </c:pt>
                <c:pt idx="1275">
                  <c:v>0.02898142339774845</c:v>
                </c:pt>
                <c:pt idx="1276">
                  <c:v>0.01566190391145937</c:v>
                </c:pt>
                <c:pt idx="1277">
                  <c:v>0.02710678327616096</c:v>
                </c:pt>
                <c:pt idx="1278">
                  <c:v>0.04064283573149486</c:v>
                </c:pt>
                <c:pt idx="1279">
                  <c:v>0.03748695330601051</c:v>
                </c:pt>
                <c:pt idx="1280">
                  <c:v>0.09163570814179803</c:v>
                </c:pt>
                <c:pt idx="1281">
                  <c:v>0.08740354487329197</c:v>
                </c:pt>
                <c:pt idx="1282">
                  <c:v>0.1401040155713179</c:v>
                </c:pt>
                <c:pt idx="1283">
                  <c:v>0.1094673785344153</c:v>
                </c:pt>
                <c:pt idx="1284">
                  <c:v>0.08378078723990935</c:v>
                </c:pt>
                <c:pt idx="1286">
                  <c:v>-0.2325498106894875</c:v>
                </c:pt>
                <c:pt idx="1287">
                  <c:v>-0.2335266692394491</c:v>
                </c:pt>
                <c:pt idx="1288">
                  <c:v>-0.2084132539284157</c:v>
                </c:pt>
                <c:pt idx="1289">
                  <c:v>-0.2959151946288656</c:v>
                </c:pt>
                <c:pt idx="1290">
                  <c:v>-0.3362060525986654</c:v>
                </c:pt>
                <c:pt idx="1291">
                  <c:v>-0.3965895215834066</c:v>
                </c:pt>
                <c:pt idx="1292">
                  <c:v>-0.4810370309447347</c:v>
                </c:pt>
                <c:pt idx="1293">
                  <c:v>-0.5311432595530615</c:v>
                </c:pt>
                <c:pt idx="1294">
                  <c:v>-0.4447878288521163</c:v>
                </c:pt>
                <c:pt idx="1295">
                  <c:v>-0.4067873172185335</c:v>
                </c:pt>
                <c:pt idx="1296">
                  <c:v>-0.3360576690025457</c:v>
                </c:pt>
                <c:pt idx="1297">
                  <c:v>-0.3195516252416231</c:v>
                </c:pt>
                <c:pt idx="1298">
                  <c:v>-0.2979919716958161</c:v>
                </c:pt>
                <c:pt idx="1299">
                  <c:v>-0.2815715092848874</c:v>
                </c:pt>
                <c:pt idx="1300">
                  <c:v>-0.2943472574646229</c:v>
                </c:pt>
                <c:pt idx="1301">
                  <c:v>-0.3377981941736654</c:v>
                </c:pt>
                <c:pt idx="1302">
                  <c:v>-0.2943081517951028</c:v>
                </c:pt>
                <c:pt idx="1303">
                  <c:v>-0.273753843197854</c:v>
                </c:pt>
                <c:pt idx="1304">
                  <c:v>-0.2325498106894875</c:v>
                </c:pt>
                <c:pt idx="1306">
                  <c:v>-0.4934714463695921</c:v>
                </c:pt>
                <c:pt idx="1307">
                  <c:v>-0.5639507987888605</c:v>
                </c:pt>
                <c:pt idx="1308">
                  <c:v>-0.5661362833600219</c:v>
                </c:pt>
                <c:pt idx="1309">
                  <c:v>-0.3477020119655847</c:v>
                </c:pt>
                <c:pt idx="1310">
                  <c:v>-0.3531748520082917</c:v>
                </c:pt>
                <c:pt idx="1311">
                  <c:v>-0.3664639706350172</c:v>
                </c:pt>
                <c:pt idx="1312">
                  <c:v>-0.4934714463695921</c:v>
                </c:pt>
                <c:pt idx="1314">
                  <c:v>0.4566632233982549</c:v>
                </c:pt>
                <c:pt idx="1315">
                  <c:v>0.4084189358188999</c:v>
                </c:pt>
                <c:pt idx="1316">
                  <c:v>0.3343525711083266</c:v>
                </c:pt>
                <c:pt idx="1317">
                  <c:v>0.2894501353762369</c:v>
                </c:pt>
                <c:pt idx="1318">
                  <c:v>0.2518462251427657</c:v>
                </c:pt>
                <c:pt idx="1319">
                  <c:v>0.2740761525570945</c:v>
                </c:pt>
                <c:pt idx="1320">
                  <c:v>0.2587057242338684</c:v>
                </c:pt>
                <c:pt idx="1321">
                  <c:v>0.2794587645150621</c:v>
                </c:pt>
                <c:pt idx="1322">
                  <c:v>0.2727801588059282</c:v>
                </c:pt>
                <c:pt idx="1323">
                  <c:v>0.2353584283097025</c:v>
                </c:pt>
                <c:pt idx="1324">
                  <c:v>0.2409671889111488</c:v>
                </c:pt>
                <c:pt idx="1325">
                  <c:v>0.3006347567585608</c:v>
                </c:pt>
                <c:pt idx="1326">
                  <c:v>0.3133423122765314</c:v>
                </c:pt>
                <c:pt idx="1327">
                  <c:v>0.3842419774343068</c:v>
                </c:pt>
                <c:pt idx="1328">
                  <c:v>0.4684572668322043</c:v>
                </c:pt>
                <c:pt idx="1329">
                  <c:v>0.4566632233982549</c:v>
                </c:pt>
                <c:pt idx="1331">
                  <c:v>0.1266598135205666</c:v>
                </c:pt>
                <c:pt idx="1332">
                  <c:v>0.2770960028465997</c:v>
                </c:pt>
                <c:pt idx="1333">
                  <c:v>0.2587057242338684</c:v>
                </c:pt>
                <c:pt idx="1334">
                  <c:v>0.2732819641398145</c:v>
                </c:pt>
                <c:pt idx="1335">
                  <c:v>0.2438749326900559</c:v>
                </c:pt>
                <c:pt idx="1336">
                  <c:v>0.1412464474536505</c:v>
                </c:pt>
                <c:pt idx="1337">
                  <c:v>0.142404444985198</c:v>
                </c:pt>
                <c:pt idx="1338">
                  <c:v>0.09661282374851408</c:v>
                </c:pt>
                <c:pt idx="1339">
                  <c:v>0.08586532473343439</c:v>
                </c:pt>
                <c:pt idx="1340">
                  <c:v>0.126898798089274</c:v>
                </c:pt>
                <c:pt idx="1341">
                  <c:v>0.1266598135205666</c:v>
                </c:pt>
                <c:pt idx="1343">
                  <c:v>1.202934215020533</c:v>
                </c:pt>
                <c:pt idx="1344">
                  <c:v>1.186469580504875</c:v>
                </c:pt>
                <c:pt idx="1345">
                  <c:v>1.128980806866365</c:v>
                </c:pt>
                <c:pt idx="1346">
                  <c:v>1.105461770796181</c:v>
                </c:pt>
                <c:pt idx="1347">
                  <c:v>1.072745279557186</c:v>
                </c:pt>
                <c:pt idx="1348">
                  <c:v>1.069050545541873</c:v>
                </c:pt>
                <c:pt idx="1349">
                  <c:v>1.114260087755487</c:v>
                </c:pt>
                <c:pt idx="1350">
                  <c:v>1.184237653267982</c:v>
                </c:pt>
                <c:pt idx="1351">
                  <c:v>1.217799532651167</c:v>
                </c:pt>
                <c:pt idx="1352">
                  <c:v>1.202934215020533</c:v>
                </c:pt>
                <c:pt idx="1354">
                  <c:v>0.5528794254235011</c:v>
                </c:pt>
                <c:pt idx="1355">
                  <c:v>0.5250500397111025</c:v>
                </c:pt>
                <c:pt idx="1356">
                  <c:v>0.5309978728705593</c:v>
                </c:pt>
                <c:pt idx="1357">
                  <c:v>0.5702496880488493</c:v>
                </c:pt>
                <c:pt idx="1358">
                  <c:v>0.587864635175791</c:v>
                </c:pt>
                <c:pt idx="1359">
                  <c:v>0.6008543726406815</c:v>
                </c:pt>
                <c:pt idx="1360">
                  <c:v>0.5528794254235011</c:v>
                </c:pt>
                <c:pt idx="1362">
                  <c:v>-0.7757761035147596</c:v>
                </c:pt>
                <c:pt idx="1363">
                  <c:v>-0.7969426515497815</c:v>
                </c:pt>
                <c:pt idx="1364">
                  <c:v>-0.7282769693739014</c:v>
                </c:pt>
                <c:pt idx="1365">
                  <c:v>-0.6753257223141463</c:v>
                </c:pt>
                <c:pt idx="1366">
                  <c:v>-0.7251994093497736</c:v>
                </c:pt>
                <c:pt idx="1367">
                  <c:v>-0.7129436400875784</c:v>
                </c:pt>
                <c:pt idx="1368">
                  <c:v>-0.7372012267264524</c:v>
                </c:pt>
                <c:pt idx="1369">
                  <c:v>-0.7338883407215623</c:v>
                </c:pt>
                <c:pt idx="1370">
                  <c:v>-0.7757761035147596</c:v>
                </c:pt>
                <c:pt idx="1372">
                  <c:v>-0.8359082930741247</c:v>
                </c:pt>
                <c:pt idx="1373">
                  <c:v>-0.7907833803658351</c:v>
                </c:pt>
                <c:pt idx="1374">
                  <c:v>-0.8753512553026853</c:v>
                </c:pt>
                <c:pt idx="1375">
                  <c:v>-0.8874273316702752</c:v>
                </c:pt>
                <c:pt idx="1376">
                  <c:v>-0.8744201526982078</c:v>
                </c:pt>
                <c:pt idx="1377">
                  <c:v>-0.8359082930741247</c:v>
                </c:pt>
                <c:pt idx="1379">
                  <c:v>0.4536628682436028</c:v>
                </c:pt>
                <c:pt idx="1380">
                  <c:v>0.496490925572701</c:v>
                </c:pt>
                <c:pt idx="1381">
                  <c:v>0.4459352462475193</c:v>
                </c:pt>
                <c:pt idx="1382">
                  <c:v>0.3801013752662543</c:v>
                </c:pt>
                <c:pt idx="1383">
                  <c:v>0.3348228940729588</c:v>
                </c:pt>
                <c:pt idx="1384">
                  <c:v>0.3811889927801597</c:v>
                </c:pt>
                <c:pt idx="1385">
                  <c:v>0.4008250999406235</c:v>
                </c:pt>
                <c:pt idx="1386">
                  <c:v>0.4536628682436028</c:v>
                </c:pt>
                <c:pt idx="1388">
                  <c:v>0.1752970663023624</c:v>
                </c:pt>
                <c:pt idx="1389">
                  <c:v>0.1461370189933872</c:v>
                </c:pt>
                <c:pt idx="1390">
                  <c:v>0.1818517697363867</c:v>
                </c:pt>
                <c:pt idx="1391">
                  <c:v>0.1471013211524039</c:v>
                </c:pt>
                <c:pt idx="1392">
                  <c:v>0.1663239384901567</c:v>
                </c:pt>
                <c:pt idx="1393">
                  <c:v>0.1933203359801102</c:v>
                </c:pt>
                <c:pt idx="1394">
                  <c:v>0.1776272646550794</c:v>
                </c:pt>
                <c:pt idx="1395">
                  <c:v>0.1930547994635269</c:v>
                </c:pt>
                <c:pt idx="1396">
                  <c:v>0.1752970663023624</c:v>
                </c:pt>
                <c:pt idx="1398">
                  <c:v>-0.08703035552234085</c:v>
                </c:pt>
                <c:pt idx="1399">
                  <c:v>-0.1067736167565733</c:v>
                </c:pt>
                <c:pt idx="1400">
                  <c:v>-0.1521892892907475</c:v>
                </c:pt>
                <c:pt idx="1401">
                  <c:v>-0.2031195157198978</c:v>
                </c:pt>
                <c:pt idx="1402">
                  <c:v>-0.1917915367599694</c:v>
                </c:pt>
                <c:pt idx="1403">
                  <c:v>-0.2223054864054548</c:v>
                </c:pt>
                <c:pt idx="1404">
                  <c:v>-0.2211536150475699</c:v>
                </c:pt>
                <c:pt idx="1405">
                  <c:v>-0.2533993868811716</c:v>
                </c:pt>
                <c:pt idx="1406">
                  <c:v>-0.331844296085505</c:v>
                </c:pt>
                <c:pt idx="1407">
                  <c:v>-0.3683514681878239</c:v>
                </c:pt>
                <c:pt idx="1408">
                  <c:v>-0.295069524276264</c:v>
                </c:pt>
                <c:pt idx="1409">
                  <c:v>-0.09590065859414551</c:v>
                </c:pt>
                <c:pt idx="1410">
                  <c:v>-0.06895464618988181</c:v>
                </c:pt>
                <c:pt idx="1411">
                  <c:v>-0.08961009695165612</c:v>
                </c:pt>
                <c:pt idx="1412">
                  <c:v>-0.09207883541062677</c:v>
                </c:pt>
                <c:pt idx="1413">
                  <c:v>-0.001158863552280498</c:v>
                </c:pt>
                <c:pt idx="1414">
                  <c:v>-0.04676836884644824</c:v>
                </c:pt>
                <c:pt idx="1415">
                  <c:v>-0.05519556333832796</c:v>
                </c:pt>
                <c:pt idx="1416">
                  <c:v>-0.07579523620654836</c:v>
                </c:pt>
                <c:pt idx="1417">
                  <c:v>-0.08703035552234085</c:v>
                </c:pt>
                <c:pt idx="1419">
                  <c:v>-0.05266463055849954</c:v>
                </c:pt>
                <c:pt idx="1420">
                  <c:v>-0.07819398738961456</c:v>
                </c:pt>
                <c:pt idx="1421">
                  <c:v>-0.1231222145915274</c:v>
                </c:pt>
                <c:pt idx="1422">
                  <c:v>-0.1494503122648687</c:v>
                </c:pt>
                <c:pt idx="1423">
                  <c:v>-0.2137472078431143</c:v>
                </c:pt>
                <c:pt idx="1424">
                  <c:v>-0.204663546901889</c:v>
                </c:pt>
                <c:pt idx="1425">
                  <c:v>-0.1543328269844167</c:v>
                </c:pt>
                <c:pt idx="1426">
                  <c:v>-0.1885068251401022</c:v>
                </c:pt>
                <c:pt idx="1427">
                  <c:v>-0.1843030734961717</c:v>
                </c:pt>
                <c:pt idx="1428">
                  <c:v>-0.05266463055849954</c:v>
                </c:pt>
                <c:pt idx="1430">
                  <c:v>0.1701452364986948</c:v>
                </c:pt>
                <c:pt idx="1431">
                  <c:v>0.112966975029368</c:v>
                </c:pt>
                <c:pt idx="1432">
                  <c:v>0.1584336602662846</c:v>
                </c:pt>
                <c:pt idx="1433">
                  <c:v>0.1454984654507693</c:v>
                </c:pt>
                <c:pt idx="1434">
                  <c:v>0.1757502331313312</c:v>
                </c:pt>
                <c:pt idx="1435">
                  <c:v>0.1816687110458632</c:v>
                </c:pt>
                <c:pt idx="1436">
                  <c:v>0.1972251287549138</c:v>
                </c:pt>
                <c:pt idx="1437">
                  <c:v>0.1701452364986948</c:v>
                </c:pt>
                <c:pt idx="1439">
                  <c:v>0.3659250345323339</c:v>
                </c:pt>
                <c:pt idx="1440">
                  <c:v>0.2886779300477319</c:v>
                </c:pt>
                <c:pt idx="1441">
                  <c:v>0.2777872701824311</c:v>
                </c:pt>
                <c:pt idx="1442">
                  <c:v>0.2529068578577197</c:v>
                </c:pt>
                <c:pt idx="1443">
                  <c:v>0.279293849406881</c:v>
                </c:pt>
                <c:pt idx="1444">
                  <c:v>0.3101281981137885</c:v>
                </c:pt>
                <c:pt idx="1445">
                  <c:v>0.3714499379485747</c:v>
                </c:pt>
                <c:pt idx="1446">
                  <c:v>0.3659250345323339</c:v>
                </c:pt>
                <c:pt idx="1448">
                  <c:v>0.6943039721591097</c:v>
                </c:pt>
                <c:pt idx="1449">
                  <c:v>0.6728975119154974</c:v>
                </c:pt>
                <c:pt idx="1450">
                  <c:v>0.63525705134736</c:v>
                </c:pt>
                <c:pt idx="1451">
                  <c:v>0.5535742996276254</c:v>
                </c:pt>
                <c:pt idx="1452">
                  <c:v>0.5350924572488943</c:v>
                </c:pt>
                <c:pt idx="1453">
                  <c:v>0.485549168318319</c:v>
                </c:pt>
                <c:pt idx="1454">
                  <c:v>0.4727184054105422</c:v>
                </c:pt>
                <c:pt idx="1455">
                  <c:v>0.5061045922973658</c:v>
                </c:pt>
                <c:pt idx="1456">
                  <c:v>0.4994422706701489</c:v>
                </c:pt>
                <c:pt idx="1457">
                  <c:v>0.5315764507296483</c:v>
                </c:pt>
                <c:pt idx="1458">
                  <c:v>0.5897307792530467</c:v>
                </c:pt>
                <c:pt idx="1459">
                  <c:v>0.5908327034533403</c:v>
                </c:pt>
                <c:pt idx="1460">
                  <c:v>0.6173204985636088</c:v>
                </c:pt>
                <c:pt idx="1461">
                  <c:v>0.6284062729869643</c:v>
                </c:pt>
                <c:pt idx="1462">
                  <c:v>0.7126512227977068</c:v>
                </c:pt>
                <c:pt idx="1463">
                  <c:v>0.7238373373732181</c:v>
                </c:pt>
                <c:pt idx="1464">
                  <c:v>0.6943039721591097</c:v>
                </c:pt>
                <c:pt idx="1466">
                  <c:v>1.001710560166786</c:v>
                </c:pt>
                <c:pt idx="1467">
                  <c:v>0.9526258230652778</c:v>
                </c:pt>
                <c:pt idx="1468">
                  <c:v>0.9260928182671706</c:v>
                </c:pt>
                <c:pt idx="1469">
                  <c:v>0.9481936620791672</c:v>
                </c:pt>
                <c:pt idx="1470">
                  <c:v>0.9876868887494558</c:v>
                </c:pt>
                <c:pt idx="1471">
                  <c:v>1.015653859982986</c:v>
                </c:pt>
                <c:pt idx="1472">
                  <c:v>1.001710560166786</c:v>
                </c:pt>
                <c:pt idx="1474">
                  <c:v>0.8072836918763613</c:v>
                </c:pt>
                <c:pt idx="1475">
                  <c:v>0.798673495647754</c:v>
                </c:pt>
                <c:pt idx="1476">
                  <c:v>0.7185519755708607</c:v>
                </c:pt>
                <c:pt idx="1477">
                  <c:v>0.719100122854879</c:v>
                </c:pt>
                <c:pt idx="1478">
                  <c:v>0.7523990050694006</c:v>
                </c:pt>
                <c:pt idx="1479">
                  <c:v>0.8072836918763613</c:v>
                </c:pt>
                <c:pt idx="1481">
                  <c:v>-0.4042881603458211</c:v>
                </c:pt>
                <c:pt idx="1482">
                  <c:v>-0.4416497207854486</c:v>
                </c:pt>
                <c:pt idx="1483">
                  <c:v>-0.446837307130319</c:v>
                </c:pt>
                <c:pt idx="1484">
                  <c:v>-0.4778385110351782</c:v>
                </c:pt>
                <c:pt idx="1485">
                  <c:v>-0.479075883182959</c:v>
                </c:pt>
                <c:pt idx="1486">
                  <c:v>-0.5435984956363198</c:v>
                </c:pt>
                <c:pt idx="1487">
                  <c:v>-0.538573335286205</c:v>
                </c:pt>
                <c:pt idx="1488">
                  <c:v>-0.5010584197559209</c:v>
                </c:pt>
                <c:pt idx="1489">
                  <c:v>-0.4447395855543591</c:v>
                </c:pt>
                <c:pt idx="1490">
                  <c:v>-0.3936406996725378</c:v>
                </c:pt>
                <c:pt idx="1491">
                  <c:v>-0.3882046463895125</c:v>
                </c:pt>
                <c:pt idx="1492">
                  <c:v>-0.4042881603458211</c:v>
                </c:pt>
                <c:pt idx="1494">
                  <c:v>0.8683716389019739</c:v>
                </c:pt>
                <c:pt idx="1495">
                  <c:v>0.8651260064998363</c:v>
                </c:pt>
                <c:pt idx="1496">
                  <c:v>0.8384861017611169</c:v>
                </c:pt>
                <c:pt idx="1497">
                  <c:v>0.8404545151529845</c:v>
                </c:pt>
                <c:pt idx="1498">
                  <c:v>0.8789650955301519</c:v>
                </c:pt>
                <c:pt idx="1499">
                  <c:v>0.9111331691256871</c:v>
                </c:pt>
                <c:pt idx="1500">
                  <c:v>0.9131412892264317</c:v>
                </c:pt>
                <c:pt idx="1501">
                  <c:v>0.8683716389019739</c:v>
                </c:pt>
                <c:pt idx="1503">
                  <c:v>0.8834488091801492</c:v>
                </c:pt>
                <c:pt idx="1504">
                  <c:v>0.8536862162006515</c:v>
                </c:pt>
                <c:pt idx="1505">
                  <c:v>0.8060484377432927</c:v>
                </c:pt>
                <c:pt idx="1506">
                  <c:v>0.7946831115073413</c:v>
                </c:pt>
                <c:pt idx="1507">
                  <c:v>0.8643156639104096</c:v>
                </c:pt>
                <c:pt idx="1508">
                  <c:v>0.8940402383566017</c:v>
                </c:pt>
                <c:pt idx="1509">
                  <c:v>0.902219854743373</c:v>
                </c:pt>
                <c:pt idx="1510">
                  <c:v>0.9079402105452695</c:v>
                </c:pt>
                <c:pt idx="1511">
                  <c:v>0.9352264745462348</c:v>
                </c:pt>
                <c:pt idx="1512">
                  <c:v>0.9506184782176345</c:v>
                </c:pt>
                <c:pt idx="1513">
                  <c:v>0.977843871239764</c:v>
                </c:pt>
                <c:pt idx="1514">
                  <c:v>0.9742665661480858</c:v>
                </c:pt>
                <c:pt idx="1515">
                  <c:v>0.9890919780608335</c:v>
                </c:pt>
                <c:pt idx="1516">
                  <c:v>0.9932842219370416</c:v>
                </c:pt>
                <c:pt idx="1517">
                  <c:v>1.053498617010016</c:v>
                </c:pt>
                <c:pt idx="1518">
                  <c:v>1.088677866001113</c:v>
                </c:pt>
                <c:pt idx="1519">
                  <c:v>1.095036001090872</c:v>
                </c:pt>
                <c:pt idx="1520">
                  <c:v>1.125700426148756</c:v>
                </c:pt>
                <c:pt idx="1521">
                  <c:v>1.197769329021214</c:v>
                </c:pt>
                <c:pt idx="1522">
                  <c:v>1.206521150103931</c:v>
                </c:pt>
                <c:pt idx="1523">
                  <c:v>1.1803217515034</c:v>
                </c:pt>
                <c:pt idx="1524">
                  <c:v>1.163719838532765</c:v>
                </c:pt>
                <c:pt idx="1525">
                  <c:v>1.171018577233187</c:v>
                </c:pt>
                <c:pt idx="1526">
                  <c:v>1.137954374508773</c:v>
                </c:pt>
                <c:pt idx="1527">
                  <c:v>1.153634587491399</c:v>
                </c:pt>
                <c:pt idx="1528">
                  <c:v>1.146154716309425</c:v>
                </c:pt>
                <c:pt idx="1529">
                  <c:v>1.169228930394096</c:v>
                </c:pt>
                <c:pt idx="1530">
                  <c:v>1.164528349549634</c:v>
                </c:pt>
                <c:pt idx="1531">
                  <c:v>1.192507390642892</c:v>
                </c:pt>
                <c:pt idx="1532">
                  <c:v>1.189042768323196</c:v>
                </c:pt>
                <c:pt idx="1533">
                  <c:v>1.171419790837742</c:v>
                </c:pt>
                <c:pt idx="1534">
                  <c:v>1.195571034858747</c:v>
                </c:pt>
                <c:pt idx="1535">
                  <c:v>1.189351428151563</c:v>
                </c:pt>
                <c:pt idx="1536">
                  <c:v>1.205947298530765</c:v>
                </c:pt>
                <c:pt idx="1537">
                  <c:v>1.187326308570515</c:v>
                </c:pt>
                <c:pt idx="1538">
                  <c:v>1.217784552516472</c:v>
                </c:pt>
                <c:pt idx="1539">
                  <c:v>1.234920592345917</c:v>
                </c:pt>
                <c:pt idx="1540">
                  <c:v>1.234311254593387</c:v>
                </c:pt>
                <c:pt idx="1541">
                  <c:v>1.165729579492872</c:v>
                </c:pt>
                <c:pt idx="1542">
                  <c:v>1.183684572216727</c:v>
                </c:pt>
                <c:pt idx="1543">
                  <c:v>1.221852572805614</c:v>
                </c:pt>
                <c:pt idx="1544">
                  <c:v>1.234819968858779</c:v>
                </c:pt>
                <c:pt idx="1545">
                  <c:v>1.218997032924323</c:v>
                </c:pt>
                <c:pt idx="1546">
                  <c:v>1.22475463379682</c:v>
                </c:pt>
                <c:pt idx="1547">
                  <c:v>1.242084033197054</c:v>
                </c:pt>
                <c:pt idx="1548">
                  <c:v>1.273735310678489</c:v>
                </c:pt>
                <c:pt idx="1549">
                  <c:v>1.26021269470371</c:v>
                </c:pt>
                <c:pt idx="1550">
                  <c:v>1.246664411751996</c:v>
                </c:pt>
                <c:pt idx="1551">
                  <c:v>1.241360636091522</c:v>
                </c:pt>
                <c:pt idx="1552">
                  <c:v>1.215399075913864</c:v>
                </c:pt>
                <c:pt idx="1553">
                  <c:v>1.222244367764909</c:v>
                </c:pt>
                <c:pt idx="1554">
                  <c:v>1.234975464352859</c:v>
                </c:pt>
                <c:pt idx="1555">
                  <c:v>1.193826038720944</c:v>
                </c:pt>
                <c:pt idx="1556">
                  <c:v>1.20847197370523</c:v>
                </c:pt>
                <c:pt idx="1557">
                  <c:v>1.201288852014828</c:v>
                </c:pt>
                <c:pt idx="1558">
                  <c:v>1.118537611710409</c:v>
                </c:pt>
                <c:pt idx="1559">
                  <c:v>1.1101413487526</c:v>
                </c:pt>
                <c:pt idx="1560">
                  <c:v>1.086709305948963</c:v>
                </c:pt>
                <c:pt idx="1561">
                  <c:v>1.08653326817328</c:v>
                </c:pt>
                <c:pt idx="1562">
                  <c:v>1.015706983779652</c:v>
                </c:pt>
                <c:pt idx="1563">
                  <c:v>1.008147638348337</c:v>
                </c:pt>
                <c:pt idx="1564">
                  <c:v>0.9910370044412897</c:v>
                </c:pt>
                <c:pt idx="1565">
                  <c:v>0.9873444260771337</c:v>
                </c:pt>
                <c:pt idx="1566">
                  <c:v>0.9573976111176155</c:v>
                </c:pt>
                <c:pt idx="1567">
                  <c:v>1.043468209626534</c:v>
                </c:pt>
                <c:pt idx="1568">
                  <c:v>1.103460761527631</c:v>
                </c:pt>
                <c:pt idx="1569">
                  <c:v>1.121682182161232</c:v>
                </c:pt>
                <c:pt idx="1570">
                  <c:v>1.095577489160815</c:v>
                </c:pt>
                <c:pt idx="1571">
                  <c:v>1.107301929386111</c:v>
                </c:pt>
                <c:pt idx="1572">
                  <c:v>1.08504156407991</c:v>
                </c:pt>
                <c:pt idx="1573">
                  <c:v>1.076705728647001</c:v>
                </c:pt>
                <c:pt idx="1574">
                  <c:v>1.075268780519156</c:v>
                </c:pt>
                <c:pt idx="1575">
                  <c:v>1.013854574481807</c:v>
                </c:pt>
                <c:pt idx="1576">
                  <c:v>0.9893277700666216</c:v>
                </c:pt>
                <c:pt idx="1577">
                  <c:v>0.9167821540878164</c:v>
                </c:pt>
                <c:pt idx="1578">
                  <c:v>0.8332421122728221</c:v>
                </c:pt>
                <c:pt idx="1579">
                  <c:v>0.831311011741611</c:v>
                </c:pt>
                <c:pt idx="1580">
                  <c:v>0.8131212319710801</c:v>
                </c:pt>
                <c:pt idx="1581">
                  <c:v>0.8596954828832081</c:v>
                </c:pt>
                <c:pt idx="1582">
                  <c:v>0.8626376109638365</c:v>
                </c:pt>
                <c:pt idx="1583">
                  <c:v>0.9172892051652352</c:v>
                </c:pt>
                <c:pt idx="1584">
                  <c:v>0.906177156756257</c:v>
                </c:pt>
                <c:pt idx="1585">
                  <c:v>0.9949022873908867</c:v>
                </c:pt>
                <c:pt idx="1586">
                  <c:v>0.9842337170411489</c:v>
                </c:pt>
                <c:pt idx="1587">
                  <c:v>0.9721525505486942</c:v>
                </c:pt>
                <c:pt idx="1588">
                  <c:v>0.9337967143716451</c:v>
                </c:pt>
                <c:pt idx="1589">
                  <c:v>0.9454538173184139</c:v>
                </c:pt>
                <c:pt idx="1590">
                  <c:v>0.930163285981331</c:v>
                </c:pt>
                <c:pt idx="1591">
                  <c:v>0.9734324128790489</c:v>
                </c:pt>
                <c:pt idx="1592">
                  <c:v>0.9372081185143978</c:v>
                </c:pt>
                <c:pt idx="1593">
                  <c:v>0.9541386042474355</c:v>
                </c:pt>
                <c:pt idx="1594">
                  <c:v>0.9290866225786737</c:v>
                </c:pt>
                <c:pt idx="1595">
                  <c:v>0.958303025451781</c:v>
                </c:pt>
                <c:pt idx="1596">
                  <c:v>0.9551159410305375</c:v>
                </c:pt>
                <c:pt idx="1597">
                  <c:v>1.010317251958551</c:v>
                </c:pt>
                <c:pt idx="1598">
                  <c:v>0.9953690923991313</c:v>
                </c:pt>
                <c:pt idx="1599">
                  <c:v>1.023487939171832</c:v>
                </c:pt>
                <c:pt idx="1600">
                  <c:v>1.003111658687974</c:v>
                </c:pt>
                <c:pt idx="1601">
                  <c:v>0.9876676781288253</c:v>
                </c:pt>
                <c:pt idx="1602">
                  <c:v>0.9720957915226514</c:v>
                </c:pt>
                <c:pt idx="1603">
                  <c:v>0.9540901538141959</c:v>
                </c:pt>
                <c:pt idx="1604">
                  <c:v>0.9679710288402906</c:v>
                </c:pt>
                <c:pt idx="1605">
                  <c:v>0.9395616032218393</c:v>
                </c:pt>
                <c:pt idx="1606">
                  <c:v>0.9486974232790574</c:v>
                </c:pt>
                <c:pt idx="1607">
                  <c:v>0.9159362506982084</c:v>
                </c:pt>
                <c:pt idx="1608">
                  <c:v>0.8834488091801492</c:v>
                </c:pt>
                <c:pt idx="1610">
                  <c:v>1.242968726990356</c:v>
                </c:pt>
                <c:pt idx="1611">
                  <c:v>1.265498887369322</c:v>
                </c:pt>
                <c:pt idx="1612">
                  <c:v>1.247757328299302</c:v>
                </c:pt>
                <c:pt idx="1613">
                  <c:v>1.230591666112696</c:v>
                </c:pt>
                <c:pt idx="1614">
                  <c:v>1.214739222262964</c:v>
                </c:pt>
                <c:pt idx="1615">
                  <c:v>1.222118489479568</c:v>
                </c:pt>
                <c:pt idx="1616">
                  <c:v>1.242968726990356</c:v>
                </c:pt>
                <c:pt idx="1618">
                  <c:v>0.998596193724911</c:v>
                </c:pt>
                <c:pt idx="1619">
                  <c:v>0.9252776298571864</c:v>
                </c:pt>
                <c:pt idx="1620">
                  <c:v>0.9305455528761941</c:v>
                </c:pt>
                <c:pt idx="1621">
                  <c:v>0.8791375057978504</c:v>
                </c:pt>
                <c:pt idx="1622">
                  <c:v>0.8901299511715187</c:v>
                </c:pt>
                <c:pt idx="1623">
                  <c:v>0.998596193724911</c:v>
                </c:pt>
                <c:pt idx="1625">
                  <c:v>1.177512132358436</c:v>
                </c:pt>
                <c:pt idx="1626">
                  <c:v>1.167611182953738</c:v>
                </c:pt>
                <c:pt idx="1627">
                  <c:v>1.163460378985589</c:v>
                </c:pt>
                <c:pt idx="1628">
                  <c:v>1.142894965635555</c:v>
                </c:pt>
                <c:pt idx="1629">
                  <c:v>1.156571827106752</c:v>
                </c:pt>
                <c:pt idx="1630">
                  <c:v>1.165027760866239</c:v>
                </c:pt>
                <c:pt idx="1631">
                  <c:v>1.151681662704598</c:v>
                </c:pt>
                <c:pt idx="1632">
                  <c:v>1.196699268606216</c:v>
                </c:pt>
                <c:pt idx="1633">
                  <c:v>1.177512132358436</c:v>
                </c:pt>
                <c:pt idx="1635">
                  <c:v>0.5808452191293244</c:v>
                </c:pt>
                <c:pt idx="1636">
                  <c:v>0.593005942599009</c:v>
                </c:pt>
                <c:pt idx="1637">
                  <c:v>0.621106917833441</c:v>
                </c:pt>
                <c:pt idx="1638">
                  <c:v>0.6332184676176247</c:v>
                </c:pt>
                <c:pt idx="1639">
                  <c:v>0.5774996038554309</c:v>
                </c:pt>
                <c:pt idx="1640">
                  <c:v>0.565669406732881</c:v>
                </c:pt>
                <c:pt idx="1641">
                  <c:v>0.4593434792723153</c:v>
                </c:pt>
                <c:pt idx="1642">
                  <c:v>0.4536628682436028</c:v>
                </c:pt>
                <c:pt idx="1643">
                  <c:v>0.4008250999406235</c:v>
                </c:pt>
                <c:pt idx="1644">
                  <c:v>0.373644838998378</c:v>
                </c:pt>
                <c:pt idx="1645">
                  <c:v>0.3407415709608956</c:v>
                </c:pt>
                <c:pt idx="1646">
                  <c:v>0.3531978459362431</c:v>
                </c:pt>
                <c:pt idx="1647">
                  <c:v>0.3288158252949784</c:v>
                </c:pt>
                <c:pt idx="1648">
                  <c:v>0.4726504654296937</c:v>
                </c:pt>
                <c:pt idx="1649">
                  <c:v>0.5563300363947993</c:v>
                </c:pt>
                <c:pt idx="1650">
                  <c:v>0.5808452191293244</c:v>
                </c:pt>
                <c:pt idx="1652">
                  <c:v>0.1664077572004564</c:v>
                </c:pt>
                <c:pt idx="1653">
                  <c:v>0.2539370338723694</c:v>
                </c:pt>
                <c:pt idx="1654">
                  <c:v>0.3155786662759252</c:v>
                </c:pt>
                <c:pt idx="1655">
                  <c:v>0.3141908527835173</c:v>
                </c:pt>
                <c:pt idx="1656">
                  <c:v>0.4008252175624881</c:v>
                </c:pt>
                <c:pt idx="1657">
                  <c:v>0.4008848123329012</c:v>
                </c:pt>
                <c:pt idx="1658">
                  <c:v>0.4398948680769982</c:v>
                </c:pt>
                <c:pt idx="1659">
                  <c:v>0.4398948680769982</c:v>
                </c:pt>
                <c:pt idx="1660">
                  <c:v>0.3614563057244635</c:v>
                </c:pt>
                <c:pt idx="1661">
                  <c:v>0.3408712144153295</c:v>
                </c:pt>
                <c:pt idx="1662">
                  <c:v>0.1755800832937495</c:v>
                </c:pt>
                <c:pt idx="1663">
                  <c:v>0.2471308331780199</c:v>
                </c:pt>
                <c:pt idx="1664">
                  <c:v>0.1982284001135109</c:v>
                </c:pt>
                <c:pt idx="1665">
                  <c:v>0.2078876155182536</c:v>
                </c:pt>
                <c:pt idx="1666">
                  <c:v>0.1899431932988466</c:v>
                </c:pt>
                <c:pt idx="1667">
                  <c:v>0.1913244167125228</c:v>
                </c:pt>
                <c:pt idx="1668">
                  <c:v>0.2075427815500444</c:v>
                </c:pt>
                <c:pt idx="1669">
                  <c:v>0.1742745948043365</c:v>
                </c:pt>
                <c:pt idx="1670">
                  <c:v>0.1664077572004564</c:v>
                </c:pt>
                <c:pt idx="1672">
                  <c:v>1.072745279557186</c:v>
                </c:pt>
                <c:pt idx="1673">
                  <c:v>1.105461770796181</c:v>
                </c:pt>
                <c:pt idx="1674">
                  <c:v>1.128980806866365</c:v>
                </c:pt>
                <c:pt idx="1675">
                  <c:v>1.186469580504875</c:v>
                </c:pt>
                <c:pt idx="1676">
                  <c:v>1.198206985035843</c:v>
                </c:pt>
                <c:pt idx="1677">
                  <c:v>1.185615763183345</c:v>
                </c:pt>
                <c:pt idx="1678">
                  <c:v>1.163805904393241</c:v>
                </c:pt>
                <c:pt idx="1679">
                  <c:v>1.12420490690889</c:v>
                </c:pt>
                <c:pt idx="1680">
                  <c:v>1.106084211929348</c:v>
                </c:pt>
                <c:pt idx="1681">
                  <c:v>1.08940126970342</c:v>
                </c:pt>
                <c:pt idx="1682">
                  <c:v>1.033936089811861</c:v>
                </c:pt>
                <c:pt idx="1683">
                  <c:v>1.023144211526251</c:v>
                </c:pt>
                <c:pt idx="1684">
                  <c:v>1.072745279557186</c:v>
                </c:pt>
                <c:pt idx="1686">
                  <c:v>0.274052442287429</c:v>
                </c:pt>
                <c:pt idx="1687">
                  <c:v>0.2966672024976879</c:v>
                </c:pt>
                <c:pt idx="1688">
                  <c:v>0.3309518818962967</c:v>
                </c:pt>
                <c:pt idx="1689">
                  <c:v>0.3337772872421571</c:v>
                </c:pt>
                <c:pt idx="1690">
                  <c:v>0.2944233975053334</c:v>
                </c:pt>
                <c:pt idx="1691">
                  <c:v>0.2510325890593706</c:v>
                </c:pt>
                <c:pt idx="1692">
                  <c:v>0.2498693865205288</c:v>
                </c:pt>
                <c:pt idx="1693">
                  <c:v>0.2651953765884217</c:v>
                </c:pt>
                <c:pt idx="1694">
                  <c:v>0.2722576846907563</c:v>
                </c:pt>
                <c:pt idx="1695">
                  <c:v>0.274052442287429</c:v>
                </c:pt>
                <c:pt idx="1697">
                  <c:v>-0.03409685646849652</c:v>
                </c:pt>
                <c:pt idx="1698">
                  <c:v>0.05639743790162003</c:v>
                </c:pt>
                <c:pt idx="1699">
                  <c:v>0.08573456365364182</c:v>
                </c:pt>
                <c:pt idx="1700">
                  <c:v>0.1012559819083056</c:v>
                </c:pt>
                <c:pt idx="1701">
                  <c:v>0.1910198193680924</c:v>
                </c:pt>
                <c:pt idx="1702">
                  <c:v>0.2303568061987997</c:v>
                </c:pt>
                <c:pt idx="1703">
                  <c:v>0.2426591396264938</c:v>
                </c:pt>
                <c:pt idx="1704">
                  <c:v>0.1080783230279655</c:v>
                </c:pt>
                <c:pt idx="1705">
                  <c:v>-0.03409685646849652</c:v>
                </c:pt>
                <c:pt idx="1707">
                  <c:v>0.04682699108791057</c:v>
                </c:pt>
                <c:pt idx="1708">
                  <c:v>0.03847701291154618</c:v>
                </c:pt>
                <c:pt idx="1709">
                  <c:v>0.06753379375821873</c:v>
                </c:pt>
                <c:pt idx="1710">
                  <c:v>0.1208899952476402</c:v>
                </c:pt>
                <c:pt idx="1711">
                  <c:v>0.1165140774815362</c:v>
                </c:pt>
                <c:pt idx="1712">
                  <c:v>0.04682699108791057</c:v>
                </c:pt>
                <c:pt idx="1714">
                  <c:v>0.07106587822420912</c:v>
                </c:pt>
                <c:pt idx="1715">
                  <c:v>0.09315114990185855</c:v>
                </c:pt>
                <c:pt idx="1716">
                  <c:v>0.08925995397624611</c:v>
                </c:pt>
                <c:pt idx="1717">
                  <c:v>0.1742745948043365</c:v>
                </c:pt>
                <c:pt idx="1718">
                  <c:v>0.2103012367385785</c:v>
                </c:pt>
                <c:pt idx="1719">
                  <c:v>0.1913244167125228</c:v>
                </c:pt>
                <c:pt idx="1720">
                  <c:v>0.1899431932988466</c:v>
                </c:pt>
                <c:pt idx="1721">
                  <c:v>0.2078876155182536</c:v>
                </c:pt>
                <c:pt idx="1722">
                  <c:v>0.1982284001135109</c:v>
                </c:pt>
                <c:pt idx="1723">
                  <c:v>0.2471308331780199</c:v>
                </c:pt>
                <c:pt idx="1724">
                  <c:v>0.1912719614645829</c:v>
                </c:pt>
                <c:pt idx="1725">
                  <c:v>0.1574547715938188</c:v>
                </c:pt>
                <c:pt idx="1726">
                  <c:v>0.1114512768118051</c:v>
                </c:pt>
                <c:pt idx="1727">
                  <c:v>0.07674888112616797</c:v>
                </c:pt>
                <c:pt idx="1728">
                  <c:v>0.07106587822420912</c:v>
                </c:pt>
                <c:pt idx="1730">
                  <c:v>0.6433552395713059</c:v>
                </c:pt>
                <c:pt idx="1731">
                  <c:v>0.7181794916191498</c:v>
                </c:pt>
                <c:pt idx="1732">
                  <c:v>0.7255712761729924</c:v>
                </c:pt>
                <c:pt idx="1733">
                  <c:v>0.6747544886557477</c:v>
                </c:pt>
                <c:pt idx="1734">
                  <c:v>0.6360312901451635</c:v>
                </c:pt>
                <c:pt idx="1735">
                  <c:v>0.6433552395713059</c:v>
                </c:pt>
                <c:pt idx="1737">
                  <c:v>0.3925950961176016</c:v>
                </c:pt>
                <c:pt idx="1738">
                  <c:v>0.3141908527835173</c:v>
                </c:pt>
                <c:pt idx="1739">
                  <c:v>0.3155786662759252</c:v>
                </c:pt>
                <c:pt idx="1740">
                  <c:v>0.2539370338723694</c:v>
                </c:pt>
                <c:pt idx="1741">
                  <c:v>0.2249783719981498</c:v>
                </c:pt>
                <c:pt idx="1742">
                  <c:v>0.1595904808873051</c:v>
                </c:pt>
                <c:pt idx="1743">
                  <c:v>0.1501340796403263</c:v>
                </c:pt>
                <c:pt idx="1744">
                  <c:v>0.1929856995561778</c:v>
                </c:pt>
                <c:pt idx="1745">
                  <c:v>0.2016874731432426</c:v>
                </c:pt>
                <c:pt idx="1746">
                  <c:v>0.2894501353762369</c:v>
                </c:pt>
                <c:pt idx="1747">
                  <c:v>0.3343525711083266</c:v>
                </c:pt>
                <c:pt idx="1748">
                  <c:v>0.4084189358188999</c:v>
                </c:pt>
                <c:pt idx="1749">
                  <c:v>0.4566632233982549</c:v>
                </c:pt>
                <c:pt idx="1750">
                  <c:v>0.4672583336610561</c:v>
                </c:pt>
                <c:pt idx="1751">
                  <c:v>0.3925950961176016</c:v>
                </c:pt>
                <c:pt idx="1753">
                  <c:v>0.2875787339654953</c:v>
                </c:pt>
                <c:pt idx="1754">
                  <c:v>0.2866323159458812</c:v>
                </c:pt>
                <c:pt idx="1755">
                  <c:v>0.2459015786682349</c:v>
                </c:pt>
                <c:pt idx="1756">
                  <c:v>0.2702974691338663</c:v>
                </c:pt>
                <c:pt idx="1757">
                  <c:v>0.1867451058533145</c:v>
                </c:pt>
                <c:pt idx="1758">
                  <c:v>0.1259089344332755</c:v>
                </c:pt>
                <c:pt idx="1759">
                  <c:v>0.1151974247381237</c:v>
                </c:pt>
                <c:pt idx="1760">
                  <c:v>0.1576471389991468</c:v>
                </c:pt>
                <c:pt idx="1761">
                  <c:v>0.2400181209968935</c:v>
                </c:pt>
                <c:pt idx="1762">
                  <c:v>0.3045094465130231</c:v>
                </c:pt>
                <c:pt idx="1763">
                  <c:v>0.3254438042902952</c:v>
                </c:pt>
                <c:pt idx="1764">
                  <c:v>0.3702720420979043</c:v>
                </c:pt>
                <c:pt idx="1765">
                  <c:v>0.4090107558277685</c:v>
                </c:pt>
                <c:pt idx="1766">
                  <c:v>0.3902804200527333</c:v>
                </c:pt>
                <c:pt idx="1767">
                  <c:v>0.3518645030678116</c:v>
                </c:pt>
                <c:pt idx="1768">
                  <c:v>0.3675957354806663</c:v>
                </c:pt>
                <c:pt idx="1769">
                  <c:v>0.3502117728365479</c:v>
                </c:pt>
                <c:pt idx="1770">
                  <c:v>0.2875787339654953</c:v>
                </c:pt>
                <c:pt idx="1772">
                  <c:v>0.7240516007333955</c:v>
                </c:pt>
                <c:pt idx="1773">
                  <c:v>0.7672628014081267</c:v>
                </c:pt>
                <c:pt idx="1774">
                  <c:v>0.7913654375891721</c:v>
                </c:pt>
                <c:pt idx="1775">
                  <c:v>0.7788954731510759</c:v>
                </c:pt>
                <c:pt idx="1776">
                  <c:v>0.7663173880373165</c:v>
                </c:pt>
                <c:pt idx="1777">
                  <c:v>0.7646389548191316</c:v>
                </c:pt>
                <c:pt idx="1778">
                  <c:v>0.7289716241505749</c:v>
                </c:pt>
                <c:pt idx="1779">
                  <c:v>0.7167545012626456</c:v>
                </c:pt>
                <c:pt idx="1780">
                  <c:v>0.7479515365337165</c:v>
                </c:pt>
                <c:pt idx="1781">
                  <c:v>0.7241617428831842</c:v>
                </c:pt>
                <c:pt idx="1782">
                  <c:v>0.7240516007333955</c:v>
                </c:pt>
                <c:pt idx="1784">
                  <c:v>0.8056077700821502</c:v>
                </c:pt>
                <c:pt idx="1785">
                  <c:v>0.8149080819276073</c:v>
                </c:pt>
                <c:pt idx="1786">
                  <c:v>0.7976436796229648</c:v>
                </c:pt>
                <c:pt idx="1787">
                  <c:v>0.8222263614084326</c:v>
                </c:pt>
                <c:pt idx="1788">
                  <c:v>0.7279489749378796</c:v>
                </c:pt>
                <c:pt idx="1789">
                  <c:v>0.7332781297845038</c:v>
                </c:pt>
                <c:pt idx="1790">
                  <c:v>0.6902527808653036</c:v>
                </c:pt>
                <c:pt idx="1791">
                  <c:v>0.739835176022572</c:v>
                </c:pt>
                <c:pt idx="1792">
                  <c:v>0.725017169006801</c:v>
                </c:pt>
                <c:pt idx="1793">
                  <c:v>0.7752099325189202</c:v>
                </c:pt>
                <c:pt idx="1794">
                  <c:v>0.7899115401550141</c:v>
                </c:pt>
                <c:pt idx="1795">
                  <c:v>0.79120569793886</c:v>
                </c:pt>
                <c:pt idx="1796">
                  <c:v>0.8114581413363516</c:v>
                </c:pt>
                <c:pt idx="1797">
                  <c:v>0.7944049190345516</c:v>
                </c:pt>
                <c:pt idx="1798">
                  <c:v>0.8056077700821502</c:v>
                </c:pt>
                <c:pt idx="1800">
                  <c:v>0.5986987814169941</c:v>
                </c:pt>
                <c:pt idx="1801">
                  <c:v>0.6688691840046687</c:v>
                </c:pt>
                <c:pt idx="1802">
                  <c:v>0.7277202727825445</c:v>
                </c:pt>
                <c:pt idx="1803">
                  <c:v>0.7231041515782206</c:v>
                </c:pt>
                <c:pt idx="1804">
                  <c:v>0.6731363686099446</c:v>
                </c:pt>
                <c:pt idx="1805">
                  <c:v>0.6512420942018824</c:v>
                </c:pt>
                <c:pt idx="1806">
                  <c:v>0.5986987814169941</c:v>
                </c:pt>
                <c:pt idx="1808">
                  <c:v>0.7245072340224755</c:v>
                </c:pt>
                <c:pt idx="1809">
                  <c:v>0.7181794916191498</c:v>
                </c:pt>
                <c:pt idx="1810">
                  <c:v>0.7002334011433494</c:v>
                </c:pt>
                <c:pt idx="1811">
                  <c:v>0.717784703097041</c:v>
                </c:pt>
                <c:pt idx="1812">
                  <c:v>0.7060642586076448</c:v>
                </c:pt>
                <c:pt idx="1813">
                  <c:v>0.7153286800265327</c:v>
                </c:pt>
                <c:pt idx="1814">
                  <c:v>0.7652084218009739</c:v>
                </c:pt>
                <c:pt idx="1815">
                  <c:v>0.7958716408137503</c:v>
                </c:pt>
                <c:pt idx="1816">
                  <c:v>0.8096659017708334</c:v>
                </c:pt>
                <c:pt idx="1817">
                  <c:v>0.7911635118903676</c:v>
                </c:pt>
                <c:pt idx="1818">
                  <c:v>0.8021542368801482</c:v>
                </c:pt>
                <c:pt idx="1819">
                  <c:v>0.7695900548538189</c:v>
                </c:pt>
                <c:pt idx="1820">
                  <c:v>0.7245072340224755</c:v>
                </c:pt>
                <c:pt idx="1822">
                  <c:v>-0.01924471850502389</c:v>
                </c:pt>
                <c:pt idx="1823">
                  <c:v>-0.09468741865948523</c:v>
                </c:pt>
                <c:pt idx="1824">
                  <c:v>-0.1715714204592814</c:v>
                </c:pt>
                <c:pt idx="1825">
                  <c:v>-0.2084133342718666</c:v>
                </c:pt>
                <c:pt idx="1826">
                  <c:v>-0.2365760790154828</c:v>
                </c:pt>
                <c:pt idx="1827">
                  <c:v>-0.2325498106894875</c:v>
                </c:pt>
                <c:pt idx="1828">
                  <c:v>-0.1903238894357747</c:v>
                </c:pt>
                <c:pt idx="1829">
                  <c:v>-0.1686404284164844</c:v>
                </c:pt>
                <c:pt idx="1830">
                  <c:v>-0.1202203176179941</c:v>
                </c:pt>
                <c:pt idx="1831">
                  <c:v>-0.09111205656076705</c:v>
                </c:pt>
                <c:pt idx="1832">
                  <c:v>-0.06803281150335548</c:v>
                </c:pt>
                <c:pt idx="1833">
                  <c:v>-0.02298523171878265</c:v>
                </c:pt>
                <c:pt idx="1834">
                  <c:v>-0.01924471850502389</c:v>
                </c:pt>
                <c:pt idx="1836">
                  <c:v>0.9742665354436995</c:v>
                </c:pt>
                <c:pt idx="1837">
                  <c:v>0.977843871239764</c:v>
                </c:pt>
                <c:pt idx="1838">
                  <c:v>0.9506184782176345</c:v>
                </c:pt>
                <c:pt idx="1839">
                  <c:v>0.9352264745462348</c:v>
                </c:pt>
                <c:pt idx="1840">
                  <c:v>0.9079402105452695</c:v>
                </c:pt>
                <c:pt idx="1841">
                  <c:v>0.8725142818618555</c:v>
                </c:pt>
                <c:pt idx="1842">
                  <c:v>0.8864721684946838</c:v>
                </c:pt>
                <c:pt idx="1843">
                  <c:v>0.8651260064998363</c:v>
                </c:pt>
                <c:pt idx="1844">
                  <c:v>0.8683716389019739</c:v>
                </c:pt>
                <c:pt idx="1845">
                  <c:v>0.8838539920368046</c:v>
                </c:pt>
                <c:pt idx="1846">
                  <c:v>0.9114854574621649</c:v>
                </c:pt>
                <c:pt idx="1847">
                  <c:v>0.9076690598468758</c:v>
                </c:pt>
                <c:pt idx="1848">
                  <c:v>0.9662048738249188</c:v>
                </c:pt>
                <c:pt idx="1849">
                  <c:v>0.962193737641064</c:v>
                </c:pt>
                <c:pt idx="1850">
                  <c:v>0.9742665354436995</c:v>
                </c:pt>
                <c:pt idx="1852">
                  <c:v>-0.01924471850502389</c:v>
                </c:pt>
                <c:pt idx="1853">
                  <c:v>-0.02717113401627273</c:v>
                </c:pt>
                <c:pt idx="1854">
                  <c:v>0.07106587822420912</c:v>
                </c:pt>
                <c:pt idx="1855">
                  <c:v>0.0860532725545792</c:v>
                </c:pt>
                <c:pt idx="1856">
                  <c:v>0.03860494636320375</c:v>
                </c:pt>
                <c:pt idx="1857">
                  <c:v>-0.01924471850502389</c:v>
                </c:pt>
                <c:pt idx="1859">
                  <c:v>0.9256550313044891</c:v>
                </c:pt>
                <c:pt idx="1860">
                  <c:v>0.9318585543424081</c:v>
                </c:pt>
                <c:pt idx="1861">
                  <c:v>0.9118383503216388</c:v>
                </c:pt>
                <c:pt idx="1862">
                  <c:v>0.9144666210819588</c:v>
                </c:pt>
                <c:pt idx="1863">
                  <c:v>0.8660290542737799</c:v>
                </c:pt>
                <c:pt idx="1864">
                  <c:v>0.8037413242848809</c:v>
                </c:pt>
                <c:pt idx="1865">
                  <c:v>0.8602391081915128</c:v>
                </c:pt>
                <c:pt idx="1866">
                  <c:v>0.8603681340225221</c:v>
                </c:pt>
                <c:pt idx="1867">
                  <c:v>0.9006154970231222</c:v>
                </c:pt>
                <c:pt idx="1868">
                  <c:v>0.8943935519583952</c:v>
                </c:pt>
                <c:pt idx="1869">
                  <c:v>0.8570473196050495</c:v>
                </c:pt>
                <c:pt idx="1870">
                  <c:v>0.8380896545636607</c:v>
                </c:pt>
                <c:pt idx="1871">
                  <c:v>0.8030865838571877</c:v>
                </c:pt>
                <c:pt idx="1872">
                  <c:v>0.7908598293600222</c:v>
                </c:pt>
                <c:pt idx="1873">
                  <c:v>0.7908406869875155</c:v>
                </c:pt>
                <c:pt idx="1874">
                  <c:v>0.7877245709258661</c:v>
                </c:pt>
                <c:pt idx="1875">
                  <c:v>0.7559716593668265</c:v>
                </c:pt>
                <c:pt idx="1876">
                  <c:v>0.7658219223695295</c:v>
                </c:pt>
                <c:pt idx="1877">
                  <c:v>0.7253388908036053</c:v>
                </c:pt>
                <c:pt idx="1878">
                  <c:v>0.7596857348294477</c:v>
                </c:pt>
                <c:pt idx="1879">
                  <c:v>0.7435815129150517</c:v>
                </c:pt>
                <c:pt idx="1880">
                  <c:v>0.6953319736578162</c:v>
                </c:pt>
                <c:pt idx="1881">
                  <c:v>0.6198436260806159</c:v>
                </c:pt>
                <c:pt idx="1882">
                  <c:v>0.4994761551862255</c:v>
                </c:pt>
                <c:pt idx="1883">
                  <c:v>0.594622759023507</c:v>
                </c:pt>
                <c:pt idx="1884">
                  <c:v>0.5988565096801228</c:v>
                </c:pt>
                <c:pt idx="1885">
                  <c:v>0.57713632943917</c:v>
                </c:pt>
                <c:pt idx="1886">
                  <c:v>0.5831679490825562</c:v>
                </c:pt>
                <c:pt idx="1887">
                  <c:v>0.5519965277804173</c:v>
                </c:pt>
                <c:pt idx="1888">
                  <c:v>0.5140583700996952</c:v>
                </c:pt>
                <c:pt idx="1889">
                  <c:v>0.5241976635937031</c:v>
                </c:pt>
                <c:pt idx="1890">
                  <c:v>0.5812998390359685</c:v>
                </c:pt>
                <c:pt idx="1891">
                  <c:v>0.5792156877316417</c:v>
                </c:pt>
                <c:pt idx="1892">
                  <c:v>0.6256799795137749</c:v>
                </c:pt>
                <c:pt idx="1893">
                  <c:v>0.6178754167396052</c:v>
                </c:pt>
                <c:pt idx="1894">
                  <c:v>0.6435700732595081</c:v>
                </c:pt>
                <c:pt idx="1895">
                  <c:v>0.6401441418759661</c:v>
                </c:pt>
                <c:pt idx="1896">
                  <c:v>0.667595527367527</c:v>
                </c:pt>
                <c:pt idx="1897">
                  <c:v>0.6782063175977239</c:v>
                </c:pt>
                <c:pt idx="1898">
                  <c:v>0.7800978763311123</c:v>
                </c:pt>
                <c:pt idx="1899">
                  <c:v>0.9125556632479139</c:v>
                </c:pt>
                <c:pt idx="1900">
                  <c:v>0.9102226162580314</c:v>
                </c:pt>
                <c:pt idx="1901">
                  <c:v>0.8948780134141723</c:v>
                </c:pt>
                <c:pt idx="1902">
                  <c:v>0.9256550313044891</c:v>
                </c:pt>
                <c:pt idx="1904">
                  <c:v>1.204526804799186</c:v>
                </c:pt>
                <c:pt idx="1905">
                  <c:v>1.092407466439637</c:v>
                </c:pt>
                <c:pt idx="1906">
                  <c:v>1.073416740226222</c:v>
                </c:pt>
                <c:pt idx="1907">
                  <c:v>1.085441367946014</c:v>
                </c:pt>
                <c:pt idx="1908">
                  <c:v>1.031209448216046</c:v>
                </c:pt>
                <c:pt idx="1909">
                  <c:v>1.014934491041362</c:v>
                </c:pt>
                <c:pt idx="1910">
                  <c:v>1.062594216746106</c:v>
                </c:pt>
                <c:pt idx="1911">
                  <c:v>1.082056961630168</c:v>
                </c:pt>
                <c:pt idx="1912">
                  <c:v>1.100087466333888</c:v>
                </c:pt>
                <c:pt idx="1913">
                  <c:v>1.076854376286006</c:v>
                </c:pt>
                <c:pt idx="1914">
                  <c:v>1.105342071185047</c:v>
                </c:pt>
                <c:pt idx="1915">
                  <c:v>1.032343605416549</c:v>
                </c:pt>
                <c:pt idx="1916">
                  <c:v>1.009036338368354</c:v>
                </c:pt>
                <c:pt idx="1917">
                  <c:v>1.073607475949907</c:v>
                </c:pt>
                <c:pt idx="1918">
                  <c:v>1.070203882519962</c:v>
                </c:pt>
                <c:pt idx="1919">
                  <c:v>1.088162658246808</c:v>
                </c:pt>
                <c:pt idx="1920">
                  <c:v>1.095088906545733</c:v>
                </c:pt>
                <c:pt idx="1921">
                  <c:v>1.14938827460397</c:v>
                </c:pt>
                <c:pt idx="1922">
                  <c:v>1.145259117808008</c:v>
                </c:pt>
                <c:pt idx="1923">
                  <c:v>1.159867237808201</c:v>
                </c:pt>
                <c:pt idx="1924">
                  <c:v>1.165074269914729</c:v>
                </c:pt>
                <c:pt idx="1925">
                  <c:v>1.190222836386989</c:v>
                </c:pt>
                <c:pt idx="1926">
                  <c:v>1.220988737904327</c:v>
                </c:pt>
                <c:pt idx="1927">
                  <c:v>1.204526804799186</c:v>
                </c:pt>
                <c:pt idx="1929">
                  <c:v>0.7974070594150524</c:v>
                </c:pt>
                <c:pt idx="1930">
                  <c:v>0.8601618549257728</c:v>
                </c:pt>
                <c:pt idx="1931">
                  <c:v>0.8700091409899134</c:v>
                </c:pt>
                <c:pt idx="1932">
                  <c:v>0.8350458535492027</c:v>
                </c:pt>
                <c:pt idx="1933">
                  <c:v>0.8388351787658525</c:v>
                </c:pt>
                <c:pt idx="1934">
                  <c:v>0.7861855920514013</c:v>
                </c:pt>
                <c:pt idx="1935">
                  <c:v>0.8139135961890778</c:v>
                </c:pt>
                <c:pt idx="1936">
                  <c:v>0.8010628450917833</c:v>
                </c:pt>
                <c:pt idx="1937">
                  <c:v>0.7897292288597106</c:v>
                </c:pt>
                <c:pt idx="1938">
                  <c:v>0.7771732554841</c:v>
                </c:pt>
                <c:pt idx="1939">
                  <c:v>0.7873256718025697</c:v>
                </c:pt>
                <c:pt idx="1940">
                  <c:v>0.7672628014081267</c:v>
                </c:pt>
                <c:pt idx="1941">
                  <c:v>0.7240516007333955</c:v>
                </c:pt>
                <c:pt idx="1942">
                  <c:v>0.8222263614084326</c:v>
                </c:pt>
                <c:pt idx="1943">
                  <c:v>0.7974070594150524</c:v>
                </c:pt>
                <c:pt idx="1945">
                  <c:v>0.1052720525565971</c:v>
                </c:pt>
                <c:pt idx="1946">
                  <c:v>0.07635573452594811</c:v>
                </c:pt>
                <c:pt idx="1947">
                  <c:v>0.0821399305942614</c:v>
                </c:pt>
                <c:pt idx="1948">
                  <c:v>0.04458028770167174</c:v>
                </c:pt>
                <c:pt idx="1949">
                  <c:v>0.01467580467953755</c:v>
                </c:pt>
                <c:pt idx="1950">
                  <c:v>0.0571290061934998</c:v>
                </c:pt>
                <c:pt idx="1951">
                  <c:v>0.123360735593895</c:v>
                </c:pt>
                <c:pt idx="1952">
                  <c:v>0.1501715941760575</c:v>
                </c:pt>
                <c:pt idx="1953">
                  <c:v>0.1849894149241158</c:v>
                </c:pt>
                <c:pt idx="1954">
                  <c:v>0.2343265283241701</c:v>
                </c:pt>
                <c:pt idx="1955">
                  <c:v>0.1833847988503236</c:v>
                </c:pt>
                <c:pt idx="1956">
                  <c:v>0.2454153839746259</c:v>
                </c:pt>
                <c:pt idx="1957">
                  <c:v>0.2131838380901895</c:v>
                </c:pt>
                <c:pt idx="1958">
                  <c:v>0.2035940803075363</c:v>
                </c:pt>
                <c:pt idx="1959">
                  <c:v>0.2164153561460408</c:v>
                </c:pt>
                <c:pt idx="1960">
                  <c:v>0.2010014868500258</c:v>
                </c:pt>
                <c:pt idx="1961">
                  <c:v>0.1691849366274653</c:v>
                </c:pt>
                <c:pt idx="1962">
                  <c:v>0.120605529780881</c:v>
                </c:pt>
                <c:pt idx="1963">
                  <c:v>0.1052720525565971</c:v>
                </c:pt>
                <c:pt idx="1965">
                  <c:v>0.2118162793332496</c:v>
                </c:pt>
                <c:pt idx="1966">
                  <c:v>0.2213558174807488</c:v>
                </c:pt>
                <c:pt idx="1967">
                  <c:v>0.2335037219047071</c:v>
                </c:pt>
                <c:pt idx="1968">
                  <c:v>0.2489159692665007</c:v>
                </c:pt>
                <c:pt idx="1969">
                  <c:v>0.2728662900706619</c:v>
                </c:pt>
                <c:pt idx="1970">
                  <c:v>0.320101369021948</c:v>
                </c:pt>
                <c:pt idx="1971">
                  <c:v>0.386402379435908</c:v>
                </c:pt>
                <c:pt idx="1972">
                  <c:v>0.4156797637246864</c:v>
                </c:pt>
                <c:pt idx="1973">
                  <c:v>0.4158328358151498</c:v>
                </c:pt>
                <c:pt idx="1974">
                  <c:v>0.4489326415528729</c:v>
                </c:pt>
                <c:pt idx="1975">
                  <c:v>0.4661421765562566</c:v>
                </c:pt>
                <c:pt idx="1976">
                  <c:v>0.4311752399517731</c:v>
                </c:pt>
                <c:pt idx="1977">
                  <c:v>0.3823328360694223</c:v>
                </c:pt>
                <c:pt idx="1978">
                  <c:v>0.2706802581219498</c:v>
                </c:pt>
                <c:pt idx="1979">
                  <c:v>0.2354925208345719</c:v>
                </c:pt>
                <c:pt idx="1980">
                  <c:v>0.1738724331299811</c:v>
                </c:pt>
                <c:pt idx="1981">
                  <c:v>0.2118162793332496</c:v>
                </c:pt>
                <c:pt idx="1983">
                  <c:v>0.3811889927801597</c:v>
                </c:pt>
                <c:pt idx="1984">
                  <c:v>0.3348228940729588</c:v>
                </c:pt>
                <c:pt idx="1985">
                  <c:v>0.3139243035390067</c:v>
                </c:pt>
                <c:pt idx="1986">
                  <c:v>0.2549094434689099</c:v>
                </c:pt>
                <c:pt idx="1987">
                  <c:v>0.3062916963271507</c:v>
                </c:pt>
                <c:pt idx="1988">
                  <c:v>0.3531978459362431</c:v>
                </c:pt>
                <c:pt idx="1989">
                  <c:v>0.3407415709608956</c:v>
                </c:pt>
                <c:pt idx="1990">
                  <c:v>0.373644838998378</c:v>
                </c:pt>
                <c:pt idx="1991">
                  <c:v>0.3811889927801597</c:v>
                </c:pt>
                <c:pt idx="1993">
                  <c:v>-0.5661362833600219</c:v>
                </c:pt>
                <c:pt idx="1994">
                  <c:v>-0.5639507987888605</c:v>
                </c:pt>
                <c:pt idx="1995">
                  <c:v>-0.4934714463695921</c:v>
                </c:pt>
                <c:pt idx="1996">
                  <c:v>-0.5310042820512055</c:v>
                </c:pt>
                <c:pt idx="1997">
                  <c:v>-0.5031012112593176</c:v>
                </c:pt>
                <c:pt idx="1998">
                  <c:v>-0.5072879851384176</c:v>
                </c:pt>
                <c:pt idx="1999">
                  <c:v>-0.4416718433242097</c:v>
                </c:pt>
                <c:pt idx="2000">
                  <c:v>-0.4447878288521163</c:v>
                </c:pt>
                <c:pt idx="2001">
                  <c:v>-0.5141221912722073</c:v>
                </c:pt>
                <c:pt idx="2002">
                  <c:v>-0.531334474468269</c:v>
                </c:pt>
                <c:pt idx="2003">
                  <c:v>-0.5313029460956722</c:v>
                </c:pt>
                <c:pt idx="2004">
                  <c:v>-0.5609219743252117</c:v>
                </c:pt>
                <c:pt idx="2005">
                  <c:v>-0.6528980119726155</c:v>
                </c:pt>
                <c:pt idx="2006">
                  <c:v>-0.6820441464674307</c:v>
                </c:pt>
                <c:pt idx="2007">
                  <c:v>-0.6695853296654161</c:v>
                </c:pt>
                <c:pt idx="2008">
                  <c:v>-0.5661362833600219</c:v>
                </c:pt>
                <c:pt idx="2010">
                  <c:v>-0.1686404284164844</c:v>
                </c:pt>
                <c:pt idx="2011">
                  <c:v>-0.1955440614732973</c:v>
                </c:pt>
                <c:pt idx="2012">
                  <c:v>-0.2815715092848874</c:v>
                </c:pt>
                <c:pt idx="2013">
                  <c:v>-0.2979919716958161</c:v>
                </c:pt>
                <c:pt idx="2014">
                  <c:v>-0.3602668757775379</c:v>
                </c:pt>
                <c:pt idx="2015">
                  <c:v>-0.3520743111433338</c:v>
                </c:pt>
                <c:pt idx="2016">
                  <c:v>-0.323509640479913</c:v>
                </c:pt>
                <c:pt idx="2017">
                  <c:v>-0.2601405525030981</c:v>
                </c:pt>
                <c:pt idx="2018">
                  <c:v>-0.2603925816028456</c:v>
                </c:pt>
                <c:pt idx="2019">
                  <c:v>-0.2206538517484884</c:v>
                </c:pt>
                <c:pt idx="2020">
                  <c:v>-0.2343280513498505</c:v>
                </c:pt>
                <c:pt idx="2021">
                  <c:v>-0.2673094187300546</c:v>
                </c:pt>
                <c:pt idx="2022">
                  <c:v>-0.2457474433919774</c:v>
                </c:pt>
                <c:pt idx="2023">
                  <c:v>-0.2380327426509545</c:v>
                </c:pt>
                <c:pt idx="2024">
                  <c:v>-0.1852493572031768</c:v>
                </c:pt>
                <c:pt idx="2025">
                  <c:v>-0.1686404284164844</c:v>
                </c:pt>
                <c:pt idx="2027">
                  <c:v>-0.4447878288521163</c:v>
                </c:pt>
                <c:pt idx="2028">
                  <c:v>-0.4298804357817385</c:v>
                </c:pt>
                <c:pt idx="2029">
                  <c:v>-0.3562897122029553</c:v>
                </c:pt>
                <c:pt idx="2030">
                  <c:v>-0.3602668757775379</c:v>
                </c:pt>
                <c:pt idx="2031">
                  <c:v>-0.3121437687777026</c:v>
                </c:pt>
                <c:pt idx="2032">
                  <c:v>-0.3360576690025457</c:v>
                </c:pt>
                <c:pt idx="2033">
                  <c:v>-0.4067873172185335</c:v>
                </c:pt>
                <c:pt idx="2034">
                  <c:v>-0.4447878288521163</c:v>
                </c:pt>
              </c:numCache>
            </c:numRef>
          </c:yVal>
        </c:ser>
        <c:axId val="50020001"/>
        <c:axId val="50020002"/>
      </c:scatterChart>
      <c:valAx>
        <c:axId val="50020001"/>
        <c:scaling>
          <c:orientation val="minMax"/>
          <c:max val="2.677226527493205"/>
          <c:min val="-2.677226527493205"/>
        </c:scaling>
        <c:delete val="1"/>
        <c:axPos val="b"/>
        <c:numFmt formatCode="General" sourceLinked="1"/>
        <c:majorTickMark val="none"/>
        <c:minorTickMark val="none"/>
        <c:tickLblPos val="none"/>
        <c:spPr>
          <a:ln>
            <a:noFill/>
          </a:ln>
        </c:spPr>
        <c:crossAx val="50020002"/>
        <c:crosses val="autoZero"/>
        <c:crossBetween val="midCat"/>
      </c:valAx>
      <c:valAx>
        <c:axId val="50020002"/>
        <c:scaling>
          <c:orientation val="minMax"/>
          <c:max val="1.3054284640211966"/>
          <c:min val="-1.0267935323586328"/>
        </c:scaling>
        <c:delete val="1"/>
        <c:axPos val="l"/>
        <c:numFmt formatCode="General" sourceLinked="1"/>
        <c:majorTickMark val="none"/>
        <c:minorTickMark val="none"/>
        <c:tickLblPos val="none"/>
        <c:spPr>
          <a:ln>
            <a:noFill/>
          </a:ln>
        </c:spPr>
        <c:crossAx val="50020001"/>
        <c:crosses val="autoZero"/>
        <c:crossBetween val="midCat"/>
      </c:valAx>
      <c:spPr>
        <a:noFill/>
        <a:ln>
          <a:noFill/>
        </a:ln>
      </c:spPr>
    </c:plotArea>
    <c:legend>
      <c:legendPos val="b"/>
      <c:legendEntry>
        <c:idx val="6"/>
        <c:delete val="1"/>
      </c:legendEntry>
      <c:layout/>
      <c:txPr>
        <a:bodyPr/>
        <a:lstStyle/>
        <a:p>
          <a:pPr>
            <a:defRPr sz="800" baseline="0">
              <a:solidFill>
                <a:srgbClr val="3E4C59"/>
              </a:solidFill>
              <a:latin typeface="Arial"/>
            </a:defRPr>
          </a:pPr>
          <a:endParaRPr lang="en-US"/>
        </a:p>
      </c:txPr>
    </c:legend>
    <c:plotVisOnly val="1"/>
  </c:chart>
  <c:spPr>
    <a:solidFill>
      <a:srgbClr val="FFFFFF"/>
    </a:solid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11</xdr:col>
      <xdr:colOff>790575</xdr:colOff>
      <xdr:row>45</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11</xdr:col>
      <xdr:colOff>504825</xdr:colOff>
      <xdr:row>29</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pageSetUpPr fitToPage="1"/>
  </sheetPr>
  <dimension ref="A2:AZ94"/>
  <sheetViews>
    <sheetView showGridLines="0" tabSelected="1" workbookViewId="0">
      <pane ySplit="9" topLeftCell="A10" activePane="bottomLeft" state="frozen"/>
      <selection pane="bottomLeft" activeCell="E6" sqref="E6"/>
    </sheetView>
  </sheetViews>
  <sheetFormatPr defaultRowHeight="15"/>
  <cols>
    <col min="1" max="1" width="2.85546875" customWidth="1"/>
    <col min="2" max="2" width="5.28515625" customWidth="1"/>
    <col min="3" max="3" width="13.7109375" customWidth="1"/>
    <col min="4" max="4" width="10.7109375" customWidth="1"/>
    <col min="5" max="5" width="12.7109375" customWidth="1"/>
    <col min="6" max="6" width="8.7109375" customWidth="1"/>
    <col min="7" max="7" width="9.7109375" customWidth="1"/>
    <col min="8" max="8" width="16.7109375" customWidth="1"/>
    <col min="9" max="9" width="4.7109375" customWidth="1"/>
    <col min="10" max="10" width="21.7109375" customWidth="1"/>
    <col min="11" max="12" width="12.7109375" customWidth="1"/>
    <col min="13" max="13" width="3.7109375" customWidth="1"/>
    <col min="27" max="52" width="0" hidden="1" customWidth="1"/>
  </cols>
  <sheetData>
    <row r="2" spans="2:13" ht="27" customHeight="1">
      <c r="B2" s="1" t="s">
        <v>0</v>
      </c>
    </row>
    <row r="3" spans="2:13">
      <c r="B3" s="2" t="s">
        <v>1</v>
      </c>
    </row>
    <row r="5" spans="2:13" ht="22" customHeight="1">
      <c r="B5" s="3" t="s">
        <v>2</v>
      </c>
      <c r="C5" s="3"/>
      <c r="D5" s="3"/>
      <c r="E5" s="3"/>
      <c r="F5" s="3"/>
      <c r="G5" s="3"/>
      <c r="H5" s="3"/>
      <c r="I5" s="3"/>
      <c r="J5" s="3"/>
      <c r="K5" s="3"/>
    </row>
    <row r="6" spans="2:13" ht="21" customHeight="1">
      <c r="B6" s="4" t="s">
        <v>3</v>
      </c>
      <c r="C6" s="4"/>
      <c r="D6" s="4"/>
      <c r="E6" s="5" t="s">
        <v>4</v>
      </c>
      <c r="F6" s="5"/>
      <c r="G6" s="5"/>
      <c r="H6" s="5"/>
      <c r="I6" s="6" t="s">
        <v>1928</v>
      </c>
      <c r="J6" s="7" t="str">
        <f>INDEX(Config!$M$6:$M$12,MetricIdx)&amp;"  ("&amp;MetricUnit&amp;")"</f>
        <v>Sales productivity of the physical footprint. The metric a retailer lives on, because it is comparable across store sizes.  ($ per sq ft per month)</v>
      </c>
      <c r="K6" s="7"/>
      <c r="L6" s="7"/>
      <c r="M6" s="7"/>
    </row>
    <row r="7" spans="2:13" ht="21" customHeight="1">
      <c r="B7" s="4" t="s">
        <v>5</v>
      </c>
      <c r="C7" s="4"/>
      <c r="D7" s="4"/>
      <c r="E7" s="5" t="s">
        <v>6</v>
      </c>
      <c r="F7" s="5"/>
      <c r="G7" s="5"/>
      <c r="H7" s="5"/>
      <c r="I7" s="6" t="s">
        <v>1928</v>
      </c>
      <c r="J7" s="7"/>
      <c r="K7" s="7"/>
      <c r="L7" s="7"/>
      <c r="M7" s="7"/>
    </row>
    <row r="8" spans="2:13" ht="21" customHeight="1">
      <c r="B8" s="4" t="s">
        <v>7</v>
      </c>
      <c r="C8" s="4"/>
      <c r="D8" s="4"/>
      <c r="E8" s="5" t="s">
        <v>8</v>
      </c>
      <c r="F8" s="5"/>
      <c r="G8" s="5"/>
      <c r="H8" s="5"/>
      <c r="I8" s="6" t="s">
        <v>1928</v>
      </c>
      <c r="J8" s="7"/>
      <c r="K8" s="7"/>
      <c r="L8" s="7"/>
      <c r="M8" s="7"/>
    </row>
    <row r="10" spans="2:13" ht="22" customHeight="1">
      <c r="B10" s="3" t="s">
        <v>9</v>
      </c>
      <c r="C10" s="3"/>
      <c r="D10" s="3"/>
      <c r="E10" s="3"/>
      <c r="F10" s="3"/>
      <c r="G10" s="3"/>
      <c r="H10" s="3"/>
      <c r="I10" s="3"/>
      <c r="J10" s="3"/>
      <c r="K10" s="3"/>
    </row>
    <row r="11" spans="2:13">
      <c r="B11" s="8" t="s">
        <v>10</v>
      </c>
      <c r="C11" s="8"/>
      <c r="D11" s="8" t="s">
        <v>11</v>
      </c>
      <c r="E11" s="8"/>
      <c r="F11" s="8" t="s">
        <v>12</v>
      </c>
      <c r="G11" s="8"/>
      <c r="H11" s="8" t="s">
        <v>13</v>
      </c>
      <c r="I11" s="8"/>
      <c r="J11" s="8" t="s">
        <v>14</v>
      </c>
      <c r="K11" s="8"/>
    </row>
    <row r="12" spans="2:13" ht="26" customHeight="1">
      <c r="B12" s="9">
        <f>SUM('Geo Summary'!$M$58:$M$88)</f>
        <v>2721533140.050007</v>
      </c>
      <c r="C12" s="9"/>
      <c r="D12" s="10">
        <f>SUM('Geo Summary'!$E$58:$E$88)</f>
        <v>606</v>
      </c>
      <c r="E12" s="10"/>
      <c r="F12" s="11">
        <f>IFERROR(IF(ValueMode=1,SUM('Geo Summary'!$F$58:$F$88)/SUM('Geo Summary'!$G$58:$G$88),(SUM('Geo Summary'!$F$58:$F$88)/SUM('Geo Summary'!$G$58:$G$88))/(SUM('Geo Summary'!$H$58:$H$88)/SUM('Geo Summary'!$I$58:$I$88))-1)*DisplayMult,"")</f>
        <v>37.16966506121351</v>
      </c>
      <c r="G12" s="11"/>
      <c r="H12" s="11">
        <f>IFERROR(IF(ValueMode=1,SUM('Geo Summary'!$F$7:$F$57)/SUM('Geo Summary'!$G$7:$G$57),(SUM('Geo Summary'!$F$7:$F$57)/SUM('Geo Summary'!$G$7:$G$57))/(SUM('Geo Summary'!$H$7:$H$57)/SUM('Geo Summary'!$I$7:$I$57))-1)*DisplayMult,"")</f>
        <v>34.75602339534542</v>
      </c>
      <c r="I12" s="11"/>
      <c r="J12" s="10">
        <f>COUNTIF('Geo Summary'!$K$7:$K$57,"&gt;50")</f>
        <v>24</v>
      </c>
      <c r="K12" s="10"/>
    </row>
    <row r="14" spans="2:13" ht="12" customHeight="1">
      <c r="B14" s="12" t="str">
        <f>"in the selected period, all markets"</f>
        <v>in the selected period, all markets</v>
      </c>
      <c r="C14" s="12"/>
      <c r="D14" s="12" t="str">
        <f>"open at the end of the period"</f>
        <v>open at the end of the period</v>
      </c>
      <c r="E14" s="12"/>
      <c r="F14" s="12" t="str">
        <f>"all countries, "&amp;MetricUnit</f>
        <v>all countries, $ per sq ft per month</v>
      </c>
      <c r="G14" s="12"/>
      <c r="H14" s="12" t="str">
        <f>"US stores only, "&amp;MetricUnit</f>
        <v>US stores only, $ per sq ft per month</v>
      </c>
      <c r="I14" s="12"/>
      <c r="J14" s="12" t="str">
        <f>"of 51 scoring above the US benchmark"</f>
        <v>of 51 above the US benchmark</v>
      </c>
      <c r="K14" s="12"/>
    </row>
    <row r="15" spans="2:13" ht="12" customHeight="1">
      <c r="B15" s="12"/>
      <c r="C15" s="12"/>
      <c r="D15" s="12"/>
      <c r="E15" s="12"/>
      <c r="F15" s="12"/>
      <c r="G15" s="12"/>
      <c r="H15" s="12"/>
      <c r="I15" s="12"/>
      <c r="J15" s="12"/>
      <c r="K15" s="12"/>
    </row>
    <row r="16" spans="2:13" ht="24" customHeight="1">
      <c r="B16" s="3" t="s">
        <v>15</v>
      </c>
      <c r="C16" s="3"/>
      <c r="D16" s="3"/>
      <c r="E16" s="3"/>
      <c r="F16" s="3"/>
      <c r="G16" s="3"/>
      <c r="H16" s="3"/>
      <c r="I16" s="3"/>
      <c r="J16" s="3"/>
      <c r="K16" s="3"/>
    </row>
    <row r="17" spans="2:11">
      <c r="B17" s="13" t="str">
        <f>"colour = performance against the US benchmark, where 50 is the benchmark and the ramp saturates at two thirds of it and one and a half times it   ·   "&amp;Dashboard!$E$7&amp;",  "&amp;Dashboard!$E$8</f>
        <v>colour = performance against the US benchmark, where 50 is the benchmark and the ramp saturates at two thirds of it and one and a half times it   ·   Trailing 12 months,  All formats</v>
      </c>
      <c r="C17" s="13"/>
      <c r="D17" s="13"/>
      <c r="E17" s="13"/>
      <c r="F17" s="13"/>
      <c r="G17" s="13"/>
      <c r="H17" s="13"/>
      <c r="I17" s="13"/>
      <c r="J17" s="13"/>
      <c r="K17" s="13"/>
    </row>
    <row r="18" spans="2:11" ht="6" customHeight="1"/>
    <row r="50" spans="2:52" ht="24" customHeight="1">
      <c r="B50" s="3" t="s">
        <v>16</v>
      </c>
      <c r="C50" s="3"/>
      <c r="D50" s="3"/>
      <c r="E50" s="3"/>
      <c r="F50" s="3"/>
      <c r="G50" s="3"/>
      <c r="H50" s="3"/>
      <c r="I50" s="3"/>
      <c r="J50" s="3"/>
      <c r="K50" s="3"/>
    </row>
    <row r="51" spans="2:52">
      <c r="B51" s="14"/>
      <c r="C51" s="14" t="s">
        <v>17</v>
      </c>
      <c r="E51" s="15" t="s">
        <v>18</v>
      </c>
      <c r="F51" s="15" t="s">
        <v>19</v>
      </c>
      <c r="G51" s="15" t="s">
        <v>20</v>
      </c>
      <c r="H51" s="14" t="s">
        <v>21</v>
      </c>
      <c r="J51" s="14" t="s">
        <v>22</v>
      </c>
      <c r="AC51">
        <v>202408</v>
      </c>
      <c r="AD51">
        <v>202409</v>
      </c>
      <c r="AE51">
        <v>202410</v>
      </c>
      <c r="AF51">
        <v>202411</v>
      </c>
      <c r="AG51">
        <v>202412</v>
      </c>
      <c r="AH51">
        <v>202501</v>
      </c>
      <c r="AI51">
        <v>202502</v>
      </c>
      <c r="AJ51">
        <v>202503</v>
      </c>
      <c r="AK51">
        <v>202504</v>
      </c>
      <c r="AL51">
        <v>202505</v>
      </c>
      <c r="AM51">
        <v>202506</v>
      </c>
      <c r="AN51">
        <v>202507</v>
      </c>
      <c r="AO51">
        <v>202508</v>
      </c>
      <c r="AP51">
        <v>202509</v>
      </c>
      <c r="AQ51">
        <v>202510</v>
      </c>
      <c r="AR51">
        <v>202511</v>
      </c>
      <c r="AS51">
        <v>202512</v>
      </c>
      <c r="AT51">
        <v>202601</v>
      </c>
      <c r="AU51">
        <v>202602</v>
      </c>
      <c r="AV51">
        <v>202603</v>
      </c>
      <c r="AW51">
        <v>202604</v>
      </c>
      <c r="AX51">
        <v>202605</v>
      </c>
      <c r="AY51">
        <v>202606</v>
      </c>
      <c r="AZ51">
        <v>202607</v>
      </c>
    </row>
    <row r="52" spans="2:52">
      <c r="B52" s="16">
        <v>1</v>
      </c>
      <c r="C52" s="17" t="str">
        <f>IFERROR(INDEX('Geo Summary'!$B$7:$B$57,$AA52),"")</f>
        <v>Utah</v>
      </c>
      <c r="E52" s="18">
        <f>IFERROR(INDEX('Geo Summary'!$J$7:$J$57,$AA52)*DisplayMult,"")</f>
        <v>59.563913785714284</v>
      </c>
      <c r="F52" s="19">
        <f>IFERROR(INDEX('Geo Summary'!$K$7:$K$57,$AA52),"")</f>
        <v>98.1309709992059</v>
      </c>
      <c r="G52" s="20">
        <f>IFERROR(INDEX('Geo Summary'!$E$7:$E$57,$AA52),"")</f>
        <v>5</v>
      </c>
      <c r="H52" s="21" t="str">
        <f>IFERROR(INDEX('Geo Summary'!$D$7:$D$57,$AA52),"")</f>
        <v>West</v>
      </c>
      <c r="AA52">
        <f>IFERROR(MATCH(LARGE('Geo Summary'!$L$7:$L$57,1),'Geo Summary'!$L$7:$L$57,0),"")</f>
        <v>45</v>
      </c>
      <c r="AB52" t="str">
        <f>IFERROR(INDEX('Geo Summary'!$A$7:$A$57,$AA52),"")</f>
        <v>US-UT</v>
      </c>
      <c r="AC52">
        <f>SUMIFS(Monthly!$G$3:$G$13747,Monthly!$C$3:$C$13747,$AB52,Monthly!$B$3:$B$13747,AC$51,Monthly!$F$3:$F$13747,FmtCrit)</f>
        <v>3141910.5900000003</v>
      </c>
      <c r="AD52">
        <f>SUMIFS(Monthly!$G$3:$G$13747,Monthly!$C$3:$C$13747,$AB52,Monthly!$B$3:$B$13747,AD$51,Monthly!$F$3:$F$13747,FmtCrit)</f>
        <v>3361182.15</v>
      </c>
      <c r="AE52">
        <f>SUMIFS(Monthly!$G$3:$G$13747,Monthly!$C$3:$C$13747,$AB52,Monthly!$B$3:$B$13747,AE$51,Monthly!$F$3:$F$13747,FmtCrit)</f>
        <v>3600838.8099999996</v>
      </c>
      <c r="AF52">
        <f>SUMIFS(Monthly!$G$3:$G$13747,Monthly!$C$3:$C$13747,$AB52,Monthly!$B$3:$B$13747,AF$51,Monthly!$F$3:$F$13747,FmtCrit)</f>
        <v>4308958.6</v>
      </c>
      <c r="AG52">
        <f>SUMIFS(Monthly!$G$3:$G$13747,Monthly!$C$3:$C$13747,$AB52,Monthly!$B$3:$B$13747,AG$51,Monthly!$F$3:$F$13747,FmtCrit)</f>
        <v>5007100.71</v>
      </c>
      <c r="AH52">
        <f>SUMIFS(Monthly!$G$3:$G$13747,Monthly!$C$3:$C$13747,$AB52,Monthly!$B$3:$B$13747,AH$51,Monthly!$F$3:$F$13747,FmtCrit)</f>
        <v>2598488.05</v>
      </c>
      <c r="AI52">
        <f>SUMIFS(Monthly!$G$3:$G$13747,Monthly!$C$3:$C$13747,$AB52,Monthly!$B$3:$B$13747,AI$51,Monthly!$F$3:$F$13747,FmtCrit)</f>
        <v>2661781.84</v>
      </c>
      <c r="AJ52">
        <f>SUMIFS(Monthly!$G$3:$G$13747,Monthly!$C$3:$C$13747,$AB52,Monthly!$B$3:$B$13747,AJ$51,Monthly!$F$3:$F$13747,FmtCrit)</f>
        <v>3246465.5700000003</v>
      </c>
      <c r="AK52">
        <f>SUMIFS(Monthly!$G$3:$G$13747,Monthly!$C$3:$C$13747,$AB52,Monthly!$B$3:$B$13747,AK$51,Monthly!$F$3:$F$13747,FmtCrit)</f>
        <v>4095850.29</v>
      </c>
      <c r="AL52">
        <f>SUMIFS(Monthly!$G$3:$G$13747,Monthly!$C$3:$C$13747,$AB52,Monthly!$B$3:$B$13747,AL$51,Monthly!$F$3:$F$13747,FmtCrit)</f>
        <v>4306496.85</v>
      </c>
      <c r="AM52">
        <f>SUMIFS(Monthly!$G$3:$G$13747,Monthly!$C$3:$C$13747,$AB52,Monthly!$B$3:$B$13747,AM$51,Monthly!$F$3:$F$13747,FmtCrit)</f>
        <v>4263330.34</v>
      </c>
      <c r="AN52">
        <f>SUMIFS(Monthly!$G$3:$G$13747,Monthly!$C$3:$C$13747,$AB52,Monthly!$B$3:$B$13747,AN$51,Monthly!$F$3:$F$13747,FmtCrit)</f>
        <v>3693443.45</v>
      </c>
      <c r="AO52">
        <f>SUMIFS(Monthly!$G$3:$G$13747,Monthly!$C$3:$C$13747,$AB52,Monthly!$B$3:$B$13747,AO$51,Monthly!$F$3:$F$13747,FmtCrit)</f>
        <v>3947704.0300000003</v>
      </c>
      <c r="AP52">
        <f>SUMIFS(Monthly!$G$3:$G$13747,Monthly!$C$3:$C$13747,$AB52,Monthly!$B$3:$B$13747,AP$51,Monthly!$F$3:$F$13747,FmtCrit)</f>
        <v>3842946.63</v>
      </c>
      <c r="AQ52">
        <f>SUMIFS(Monthly!$G$3:$G$13747,Monthly!$C$3:$C$13747,$AB52,Monthly!$B$3:$B$13747,AQ$51,Monthly!$F$3:$F$13747,FmtCrit)</f>
        <v>3867522.15</v>
      </c>
      <c r="AR52">
        <f>SUMIFS(Monthly!$G$3:$G$13747,Monthly!$C$3:$C$13747,$AB52,Monthly!$B$3:$B$13747,AR$51,Monthly!$F$3:$F$13747,FmtCrit)</f>
        <v>4974156.95</v>
      </c>
      <c r="AS52">
        <f>SUMIFS(Monthly!$G$3:$G$13747,Monthly!$C$3:$C$13747,$AB52,Monthly!$B$3:$B$13747,AS$51,Monthly!$F$3:$F$13747,FmtCrit)</f>
        <v>5626045.44</v>
      </c>
      <c r="AT52">
        <f>SUMIFS(Monthly!$G$3:$G$13747,Monthly!$C$3:$C$13747,$AB52,Monthly!$B$3:$B$13747,AT$51,Monthly!$F$3:$F$13747,FmtCrit)</f>
        <v>2913009.26</v>
      </c>
      <c r="AU52">
        <f>SUMIFS(Monthly!$G$3:$G$13747,Monthly!$C$3:$C$13747,$AB52,Monthly!$B$3:$B$13747,AU$51,Monthly!$F$3:$F$13747,FmtCrit)</f>
        <v>2847391.0200000005</v>
      </c>
      <c r="AV52">
        <f>SUMIFS(Monthly!$G$3:$G$13747,Monthly!$C$3:$C$13747,$AB52,Monthly!$B$3:$B$13747,AV$51,Monthly!$F$3:$F$13747,FmtCrit)</f>
        <v>3657774.23</v>
      </c>
      <c r="AW52">
        <f>SUMIFS(Monthly!$G$3:$G$13747,Monthly!$C$3:$C$13747,$AB52,Monthly!$B$3:$B$13747,AW$51,Monthly!$F$3:$F$13747,FmtCrit)</f>
        <v>4507115.16</v>
      </c>
      <c r="AX52">
        <f>SUMIFS(Monthly!$G$3:$G$13747,Monthly!$C$3:$C$13747,$AB52,Monthly!$B$3:$B$13747,AX$51,Monthly!$F$3:$F$13747,FmtCrit)</f>
        <v>4794970.95</v>
      </c>
      <c r="AY52">
        <f>SUMIFS(Monthly!$G$3:$G$13747,Monthly!$C$3:$C$13747,$AB52,Monthly!$B$3:$B$13747,AY$51,Monthly!$F$3:$F$13747,FmtCrit)</f>
        <v>4870566.12</v>
      </c>
      <c r="AZ52">
        <f>SUMIFS(Monthly!$G$3:$G$13747,Monthly!$C$3:$C$13747,$AB52,Monthly!$B$3:$B$13747,AZ$51,Monthly!$F$3:$F$13747,FmtCrit)</f>
        <v>4184485.64</v>
      </c>
    </row>
    <row r="53" spans="2:52">
      <c r="B53" s="16">
        <v>2</v>
      </c>
      <c r="C53" s="17" t="str">
        <f>IFERROR(INDEX('Geo Summary'!$B$7:$B$57,$AA53),"")</f>
        <v>District of Columbia</v>
      </c>
      <c r="E53" s="18">
        <f>IFERROR(INDEX('Geo Summary'!$J$7:$J$57,$AA53)*DisplayMult,"")</f>
        <v>53.10153572072072</v>
      </c>
      <c r="F53" s="19">
        <f>IFERROR(INDEX('Geo Summary'!$K$7:$K$57,$AA53),"")</f>
        <v>87.86999635765349</v>
      </c>
      <c r="G53" s="20">
        <f>IFERROR(INDEX('Geo Summary'!$E$7:$E$57,$AA53),"")</f>
        <v>2</v>
      </c>
      <c r="H53" s="21" t="str">
        <f>IFERROR(INDEX('Geo Summary'!$D$7:$D$57,$AA53),"")</f>
        <v>Northeast</v>
      </c>
      <c r="AA53">
        <f>IFERROR(MATCH(LARGE('Geo Summary'!$L$7:$L$57,2),'Geo Summary'!$L$7:$L$57,0),"")</f>
        <v>8</v>
      </c>
      <c r="AB53" t="str">
        <f>IFERROR(INDEX('Geo Summary'!$A$7:$A$57,$AA53),"")</f>
        <v>US-DC</v>
      </c>
      <c r="AC53">
        <f>SUMIFS(Monthly!$G$3:$G$13747,Monthly!$C$3:$C$13747,$AB53,Monthly!$B$3:$B$13747,AC$51,Monthly!$F$3:$F$13747,FmtCrit)</f>
        <v>874314.87</v>
      </c>
      <c r="AD53">
        <f>SUMIFS(Monthly!$G$3:$G$13747,Monthly!$C$3:$C$13747,$AB53,Monthly!$B$3:$B$13747,AD$51,Monthly!$F$3:$F$13747,FmtCrit)</f>
        <v>810327.35</v>
      </c>
      <c r="AE53">
        <f>SUMIFS(Monthly!$G$3:$G$13747,Monthly!$C$3:$C$13747,$AB53,Monthly!$B$3:$B$13747,AE$51,Monthly!$F$3:$F$13747,FmtCrit)</f>
        <v>906212.5599999999</v>
      </c>
      <c r="AF53">
        <f>SUMIFS(Monthly!$G$3:$G$13747,Monthly!$C$3:$C$13747,$AB53,Monthly!$B$3:$B$13747,AF$51,Monthly!$F$3:$F$13747,FmtCrit)</f>
        <v>1066085.74</v>
      </c>
      <c r="AG53">
        <f>SUMIFS(Monthly!$G$3:$G$13747,Monthly!$C$3:$C$13747,$AB53,Monthly!$B$3:$B$13747,AG$51,Monthly!$F$3:$F$13747,FmtCrit)</f>
        <v>1223715.1099999999</v>
      </c>
      <c r="AH53">
        <f>SUMIFS(Monthly!$G$3:$G$13747,Monthly!$C$3:$C$13747,$AB53,Monthly!$B$3:$B$13747,AH$51,Monthly!$F$3:$F$13747,FmtCrit)</f>
        <v>651790.13</v>
      </c>
      <c r="AI53">
        <f>SUMIFS(Monthly!$G$3:$G$13747,Monthly!$C$3:$C$13747,$AB53,Monthly!$B$3:$B$13747,AI$51,Monthly!$F$3:$F$13747,FmtCrit)</f>
        <v>669127.86</v>
      </c>
      <c r="AJ53">
        <f>SUMIFS(Monthly!$G$3:$G$13747,Monthly!$C$3:$C$13747,$AB53,Monthly!$B$3:$B$13747,AJ$51,Monthly!$F$3:$F$13747,FmtCrit)</f>
        <v>782125.06</v>
      </c>
      <c r="AK53">
        <f>SUMIFS(Monthly!$G$3:$G$13747,Monthly!$C$3:$C$13747,$AB53,Monthly!$B$3:$B$13747,AK$51,Monthly!$F$3:$F$13747,FmtCrit)</f>
        <v>981844.5</v>
      </c>
      <c r="AL53">
        <f>SUMIFS(Monthly!$G$3:$G$13747,Monthly!$C$3:$C$13747,$AB53,Monthly!$B$3:$B$13747,AL$51,Monthly!$F$3:$F$13747,FmtCrit)</f>
        <v>1117706.31</v>
      </c>
      <c r="AM53">
        <f>SUMIFS(Monthly!$G$3:$G$13747,Monthly!$C$3:$C$13747,$AB53,Monthly!$B$3:$B$13747,AM$51,Monthly!$F$3:$F$13747,FmtCrit)</f>
        <v>1087863.59</v>
      </c>
      <c r="AN53">
        <f>SUMIFS(Monthly!$G$3:$G$13747,Monthly!$C$3:$C$13747,$AB53,Monthly!$B$3:$B$13747,AN$51,Monthly!$F$3:$F$13747,FmtCrit)</f>
        <v>968812.04</v>
      </c>
      <c r="AO53">
        <f>SUMIFS(Monthly!$G$3:$G$13747,Monthly!$C$3:$C$13747,$AB53,Monthly!$B$3:$B$13747,AO$51,Monthly!$F$3:$F$13747,FmtCrit)</f>
        <v>915759.53</v>
      </c>
      <c r="AP53">
        <f>SUMIFS(Monthly!$G$3:$G$13747,Monthly!$C$3:$C$13747,$AB53,Monthly!$B$3:$B$13747,AP$51,Monthly!$F$3:$F$13747,FmtCrit)</f>
        <v>909757.27</v>
      </c>
      <c r="AQ53">
        <f>SUMIFS(Monthly!$G$3:$G$13747,Monthly!$C$3:$C$13747,$AB53,Monthly!$B$3:$B$13747,AQ$51,Monthly!$F$3:$F$13747,FmtCrit)</f>
        <v>937648.6100000001</v>
      </c>
      <c r="AR53">
        <f>SUMIFS(Monthly!$G$3:$G$13747,Monthly!$C$3:$C$13747,$AB53,Monthly!$B$3:$B$13747,AR$51,Monthly!$F$3:$F$13747,FmtCrit)</f>
        <v>1141687.96</v>
      </c>
      <c r="AS53">
        <f>SUMIFS(Monthly!$G$3:$G$13747,Monthly!$C$3:$C$13747,$AB53,Monthly!$B$3:$B$13747,AS$51,Monthly!$F$3:$F$13747,FmtCrit)</f>
        <v>1373457.17</v>
      </c>
      <c r="AT53">
        <f>SUMIFS(Monthly!$G$3:$G$13747,Monthly!$C$3:$C$13747,$AB53,Monthly!$B$3:$B$13747,AT$51,Monthly!$F$3:$F$13747,FmtCrit)</f>
        <v>652192.86</v>
      </c>
      <c r="AU53">
        <f>SUMIFS(Monthly!$G$3:$G$13747,Monthly!$C$3:$C$13747,$AB53,Monthly!$B$3:$B$13747,AU$51,Monthly!$F$3:$F$13747,FmtCrit)</f>
        <v>679364.44</v>
      </c>
      <c r="AV53">
        <f>SUMIFS(Monthly!$G$3:$G$13747,Monthly!$C$3:$C$13747,$AB53,Monthly!$B$3:$B$13747,AV$51,Monthly!$F$3:$F$13747,FmtCrit)</f>
        <v>839847.09</v>
      </c>
      <c r="AW53">
        <f>SUMIFS(Monthly!$G$3:$G$13747,Monthly!$C$3:$C$13747,$AB53,Monthly!$B$3:$B$13747,AW$51,Monthly!$F$3:$F$13747,FmtCrit)</f>
        <v>1051471.13</v>
      </c>
      <c r="AX53">
        <f>SUMIFS(Monthly!$G$3:$G$13747,Monthly!$C$3:$C$13747,$AB53,Monthly!$B$3:$B$13747,AX$51,Monthly!$F$3:$F$13747,FmtCrit)</f>
        <v>1151181.02</v>
      </c>
      <c r="AY53">
        <f>SUMIFS(Monthly!$G$3:$G$13747,Monthly!$C$3:$C$13747,$AB53,Monthly!$B$3:$B$13747,AY$51,Monthly!$F$3:$F$13747,FmtCrit)</f>
        <v>1105093.75</v>
      </c>
      <c r="AZ53">
        <f>SUMIFS(Monthly!$G$3:$G$13747,Monthly!$C$3:$C$13747,$AB53,Monthly!$B$3:$B$13747,AZ$51,Monthly!$F$3:$F$13747,FmtCrit)</f>
        <v>1031080.1</v>
      </c>
    </row>
    <row r="54" spans="2:52">
      <c r="B54" s="16">
        <v>3</v>
      </c>
      <c r="C54" s="17" t="str">
        <f>IFERROR(INDEX('Geo Summary'!$B$7:$B$57,$AA54),"")</f>
        <v>Colorado</v>
      </c>
      <c r="E54" s="18">
        <f>IFERROR(INDEX('Geo Summary'!$J$7:$J$57,$AA54)*DisplayMult,"")</f>
        <v>49.98195235135135</v>
      </c>
      <c r="F54" s="19">
        <f>IFERROR(INDEX('Geo Summary'!$K$7:$K$57,$AA54),"")</f>
        <v>82.46058304827828</v>
      </c>
      <c r="G54" s="20">
        <f>IFERROR(INDEX('Geo Summary'!$E$7:$E$57,$AA54),"")</f>
        <v>8</v>
      </c>
      <c r="H54" s="21" t="str">
        <f>IFERROR(INDEX('Geo Summary'!$D$7:$D$57,$AA54),"")</f>
        <v>West</v>
      </c>
      <c r="AA54">
        <f>IFERROR(MATCH(LARGE('Geo Summary'!$L$7:$L$57,3),'Geo Summary'!$L$7:$L$57,0),"")</f>
        <v>6</v>
      </c>
      <c r="AB54" t="str">
        <f>IFERROR(INDEX('Geo Summary'!$A$7:$A$57,$AA54),"")</f>
        <v>US-CO</v>
      </c>
      <c r="AC54">
        <f>SUMIFS(Monthly!$G$3:$G$13747,Monthly!$C$3:$C$13747,$AB54,Monthly!$B$3:$B$13747,AC$51,Monthly!$F$3:$F$13747,FmtCrit)</f>
        <v>2378140.95</v>
      </c>
      <c r="AD54">
        <f>SUMIFS(Monthly!$G$3:$G$13747,Monthly!$C$3:$C$13747,$AB54,Monthly!$B$3:$B$13747,AD$51,Monthly!$F$3:$F$13747,FmtCrit)</f>
        <v>2176149.62</v>
      </c>
      <c r="AE54">
        <f>SUMIFS(Monthly!$G$3:$G$13747,Monthly!$C$3:$C$13747,$AB54,Monthly!$B$3:$B$13747,AE$51,Monthly!$F$3:$F$13747,FmtCrit)</f>
        <v>2327027.94</v>
      </c>
      <c r="AF54">
        <f>SUMIFS(Monthly!$G$3:$G$13747,Monthly!$C$3:$C$13747,$AB54,Monthly!$B$3:$B$13747,AF$51,Monthly!$F$3:$F$13747,FmtCrit)</f>
        <v>3103492.05</v>
      </c>
      <c r="AG54">
        <f>SUMIFS(Monthly!$G$3:$G$13747,Monthly!$C$3:$C$13747,$AB54,Monthly!$B$3:$B$13747,AG$51,Monthly!$F$3:$F$13747,FmtCrit)</f>
        <v>3340738.38</v>
      </c>
      <c r="AH54">
        <f>SUMIFS(Monthly!$G$3:$G$13747,Monthly!$C$3:$C$13747,$AB54,Monthly!$B$3:$B$13747,AH$51,Monthly!$F$3:$F$13747,FmtCrit)</f>
        <v>1696225.12</v>
      </c>
      <c r="AI54">
        <f>SUMIFS(Monthly!$G$3:$G$13747,Monthly!$C$3:$C$13747,$AB54,Monthly!$B$3:$B$13747,AI$51,Monthly!$F$3:$F$13747,FmtCrit)</f>
        <v>1916559.7999999998</v>
      </c>
      <c r="AJ54">
        <f>SUMIFS(Monthly!$G$3:$G$13747,Monthly!$C$3:$C$13747,$AB54,Monthly!$B$3:$B$13747,AJ$51,Monthly!$F$3:$F$13747,FmtCrit)</f>
        <v>2304140.86</v>
      </c>
      <c r="AK54">
        <f>SUMIFS(Monthly!$G$3:$G$13747,Monthly!$C$3:$C$13747,$AB54,Monthly!$B$3:$B$13747,AK$51,Monthly!$F$3:$F$13747,FmtCrit)</f>
        <v>2740025.7700000005</v>
      </c>
      <c r="AL54">
        <f>SUMIFS(Monthly!$G$3:$G$13747,Monthly!$C$3:$C$13747,$AB54,Monthly!$B$3:$B$13747,AL$51,Monthly!$F$3:$F$13747,FmtCrit)</f>
        <v>2880214.6799999997</v>
      </c>
      <c r="AM54">
        <f>SUMIFS(Monthly!$G$3:$G$13747,Monthly!$C$3:$C$13747,$AB54,Monthly!$B$3:$B$13747,AM$51,Monthly!$F$3:$F$13747,FmtCrit)</f>
        <v>2958703.8200000003</v>
      </c>
      <c r="AN54">
        <f>SUMIFS(Monthly!$G$3:$G$13747,Monthly!$C$3:$C$13747,$AB54,Monthly!$B$3:$B$13747,AN$51,Monthly!$F$3:$F$13747,FmtCrit)</f>
        <v>2624304.12</v>
      </c>
      <c r="AO54">
        <f>SUMIFS(Monthly!$G$3:$G$13747,Monthly!$C$3:$C$13747,$AB54,Monthly!$B$3:$B$13747,AO$51,Monthly!$F$3:$F$13747,FmtCrit)</f>
        <v>2476626.26</v>
      </c>
      <c r="AP54">
        <f>SUMIFS(Monthly!$G$3:$G$13747,Monthly!$C$3:$C$13747,$AB54,Monthly!$B$3:$B$13747,AP$51,Monthly!$F$3:$F$13747,FmtCrit)</f>
        <v>2512059.79</v>
      </c>
      <c r="AQ54">
        <f>SUMIFS(Monthly!$G$3:$G$13747,Monthly!$C$3:$C$13747,$AB54,Monthly!$B$3:$B$13747,AQ$51,Monthly!$F$3:$F$13747,FmtCrit)</f>
        <v>2747960.0</v>
      </c>
      <c r="AR54">
        <f>SUMIFS(Monthly!$G$3:$G$13747,Monthly!$C$3:$C$13747,$AB54,Monthly!$B$3:$B$13747,AR$51,Monthly!$F$3:$F$13747,FmtCrit)</f>
        <v>3343000.98</v>
      </c>
      <c r="AS54">
        <f>SUMIFS(Monthly!$G$3:$G$13747,Monthly!$C$3:$C$13747,$AB54,Monthly!$B$3:$B$13747,AS$51,Monthly!$F$3:$F$13747,FmtCrit)</f>
        <v>3792681.6799999997</v>
      </c>
      <c r="AT54">
        <f>SUMIFS(Monthly!$G$3:$G$13747,Monthly!$C$3:$C$13747,$AB54,Monthly!$B$3:$B$13747,AT$51,Monthly!$F$3:$F$13747,FmtCrit)</f>
        <v>1897820.6800000002</v>
      </c>
      <c r="AU54">
        <f>SUMIFS(Monthly!$G$3:$G$13747,Monthly!$C$3:$C$13747,$AB54,Monthly!$B$3:$B$13747,AU$51,Monthly!$F$3:$F$13747,FmtCrit)</f>
        <v>2145450.24</v>
      </c>
      <c r="AV54">
        <f>SUMIFS(Monthly!$G$3:$G$13747,Monthly!$C$3:$C$13747,$AB54,Monthly!$B$3:$B$13747,AV$51,Monthly!$F$3:$F$13747,FmtCrit)</f>
        <v>2417067.86</v>
      </c>
      <c r="AW54">
        <f>SUMIFS(Monthly!$G$3:$G$13747,Monthly!$C$3:$C$13747,$AB54,Monthly!$B$3:$B$13747,AW$51,Monthly!$F$3:$F$13747,FmtCrit)</f>
        <v>3699477.96</v>
      </c>
      <c r="AX54">
        <f>SUMIFS(Monthly!$G$3:$G$13747,Monthly!$C$3:$C$13747,$AB54,Monthly!$B$3:$B$13747,AX$51,Monthly!$F$3:$F$13747,FmtCrit)</f>
        <v>4124178.69</v>
      </c>
      <c r="AY54">
        <f>SUMIFS(Monthly!$G$3:$G$13747,Monthly!$C$3:$C$13747,$AB54,Monthly!$B$3:$B$13747,AY$51,Monthly!$F$3:$F$13747,FmtCrit)</f>
        <v>4168048.94</v>
      </c>
      <c r="AZ54">
        <f>SUMIFS(Monthly!$G$3:$G$13747,Monthly!$C$3:$C$13747,$AB54,Monthly!$B$3:$B$13747,AZ$51,Monthly!$F$3:$F$13747,FmtCrit)</f>
        <v>3662271.66</v>
      </c>
    </row>
    <row r="55" spans="2:52">
      <c r="B55" s="16">
        <v>4</v>
      </c>
      <c r="C55" s="17" t="str">
        <f>IFERROR(INDEX('Geo Summary'!$B$7:$B$57,$AA55),"")</f>
        <v>Nevada</v>
      </c>
      <c r="E55" s="18">
        <f>IFERROR(INDEX('Geo Summary'!$J$7:$J$57,$AA55)*DisplayMult,"")</f>
        <v>49.32081675695198</v>
      </c>
      <c r="F55" s="19">
        <f>IFERROR(INDEX('Geo Summary'!$K$7:$K$57,$AA55),"")</f>
        <v>81.27086064729518</v>
      </c>
      <c r="G55" s="20">
        <f>IFERROR(INDEX('Geo Summary'!$E$7:$E$57,$AA55),"")</f>
        <v>5</v>
      </c>
      <c r="H55" s="21" t="str">
        <f>IFERROR(INDEX('Geo Summary'!$D$7:$D$57,$AA55),"")</f>
        <v>West</v>
      </c>
      <c r="AA55">
        <f>IFERROR(MATCH(LARGE('Geo Summary'!$L$7:$L$57,4),'Geo Summary'!$L$7:$L$57,0),"")</f>
        <v>34</v>
      </c>
      <c r="AB55" t="str">
        <f>IFERROR(INDEX('Geo Summary'!$A$7:$A$57,$AA55),"")</f>
        <v>US-NV</v>
      </c>
      <c r="AC55">
        <f>SUMIFS(Monthly!$G$3:$G$13747,Monthly!$C$3:$C$13747,$AB55,Monthly!$B$3:$B$13747,AC$51,Monthly!$F$3:$F$13747,FmtCrit)</f>
        <v>1522105.52</v>
      </c>
      <c r="AD55">
        <f>SUMIFS(Monthly!$G$3:$G$13747,Monthly!$C$3:$C$13747,$AB55,Monthly!$B$3:$B$13747,AD$51,Monthly!$F$3:$F$13747,FmtCrit)</f>
        <v>1544249.74</v>
      </c>
      <c r="AE55">
        <f>SUMIFS(Monthly!$G$3:$G$13747,Monthly!$C$3:$C$13747,$AB55,Monthly!$B$3:$B$13747,AE$51,Monthly!$F$3:$F$13747,FmtCrit)</f>
        <v>1690389.7400000002</v>
      </c>
      <c r="AF55">
        <f>SUMIFS(Monthly!$G$3:$G$13747,Monthly!$C$3:$C$13747,$AB55,Monthly!$B$3:$B$13747,AF$51,Monthly!$F$3:$F$13747,FmtCrit)</f>
        <v>2123959.76</v>
      </c>
      <c r="AG55">
        <f>SUMIFS(Monthly!$G$3:$G$13747,Monthly!$C$3:$C$13747,$AB55,Monthly!$B$3:$B$13747,AG$51,Monthly!$F$3:$F$13747,FmtCrit)</f>
        <v>2395633.5</v>
      </c>
      <c r="AH55">
        <f>SUMIFS(Monthly!$G$3:$G$13747,Monthly!$C$3:$C$13747,$AB55,Monthly!$B$3:$B$13747,AH$51,Monthly!$F$3:$F$13747,FmtCrit)</f>
        <v>1267118.38</v>
      </c>
      <c r="AI55">
        <f>SUMIFS(Monthly!$G$3:$G$13747,Monthly!$C$3:$C$13747,$AB55,Monthly!$B$3:$B$13747,AI$51,Monthly!$F$3:$F$13747,FmtCrit)</f>
        <v>1260808.73</v>
      </c>
      <c r="AJ55">
        <f>SUMIFS(Monthly!$G$3:$G$13747,Monthly!$C$3:$C$13747,$AB55,Monthly!$B$3:$B$13747,AJ$51,Monthly!$F$3:$F$13747,FmtCrit)</f>
        <v>1539479.6400000001</v>
      </c>
      <c r="AK55">
        <f>SUMIFS(Monthly!$G$3:$G$13747,Monthly!$C$3:$C$13747,$AB55,Monthly!$B$3:$B$13747,AK$51,Monthly!$F$3:$F$13747,FmtCrit)</f>
        <v>1926435.8400000003</v>
      </c>
      <c r="AL55">
        <f>SUMIFS(Monthly!$G$3:$G$13747,Monthly!$C$3:$C$13747,$AB55,Monthly!$B$3:$B$13747,AL$51,Monthly!$F$3:$F$13747,FmtCrit)</f>
        <v>2088345.43</v>
      </c>
      <c r="AM55">
        <f>SUMIFS(Monthly!$G$3:$G$13747,Monthly!$C$3:$C$13747,$AB55,Monthly!$B$3:$B$13747,AM$51,Monthly!$F$3:$F$13747,FmtCrit)</f>
        <v>2110951.77</v>
      </c>
      <c r="AN55">
        <f>SUMIFS(Monthly!$G$3:$G$13747,Monthly!$C$3:$C$13747,$AB55,Monthly!$B$3:$B$13747,AN$51,Monthly!$F$3:$F$13747,FmtCrit)</f>
        <v>1800752.7000000002</v>
      </c>
      <c r="AO55">
        <f>SUMIFS(Monthly!$G$3:$G$13747,Monthly!$C$3:$C$13747,$AB55,Monthly!$B$3:$B$13747,AO$51,Monthly!$F$3:$F$13747,FmtCrit)</f>
        <v>1830304.78</v>
      </c>
      <c r="AP55">
        <f>SUMIFS(Monthly!$G$3:$G$13747,Monthly!$C$3:$C$13747,$AB55,Monthly!$B$3:$B$13747,AP$51,Monthly!$F$3:$F$13747,FmtCrit)</f>
        <v>1707358.6</v>
      </c>
      <c r="AQ55">
        <f>SUMIFS(Monthly!$G$3:$G$13747,Monthly!$C$3:$C$13747,$AB55,Monthly!$B$3:$B$13747,AQ$51,Monthly!$F$3:$F$13747,FmtCrit)</f>
        <v>2083142.7799999998</v>
      </c>
      <c r="AR55">
        <f>SUMIFS(Monthly!$G$3:$G$13747,Monthly!$C$3:$C$13747,$AB55,Monthly!$B$3:$B$13747,AR$51,Monthly!$F$3:$F$13747,FmtCrit)</f>
        <v>2451858.2800000003</v>
      </c>
      <c r="AS55">
        <f>SUMIFS(Monthly!$G$3:$G$13747,Monthly!$C$3:$C$13747,$AB55,Monthly!$B$3:$B$13747,AS$51,Monthly!$F$3:$F$13747,FmtCrit)</f>
        <v>2816587.87</v>
      </c>
      <c r="AT55">
        <f>SUMIFS(Monthly!$G$3:$G$13747,Monthly!$C$3:$C$13747,$AB55,Monthly!$B$3:$B$13747,AT$51,Monthly!$F$3:$F$13747,FmtCrit)</f>
        <v>1384324.94</v>
      </c>
      <c r="AU55">
        <f>SUMIFS(Monthly!$G$3:$G$13747,Monthly!$C$3:$C$13747,$AB55,Monthly!$B$3:$B$13747,AU$51,Monthly!$F$3:$F$13747,FmtCrit)</f>
        <v>1772681.16</v>
      </c>
      <c r="AV55">
        <f>SUMIFS(Monthly!$G$3:$G$13747,Monthly!$C$3:$C$13747,$AB55,Monthly!$B$3:$B$13747,AV$51,Monthly!$F$3:$F$13747,FmtCrit)</f>
        <v>2241609.35</v>
      </c>
      <c r="AW55">
        <f>SUMIFS(Monthly!$G$3:$G$13747,Monthly!$C$3:$C$13747,$AB55,Monthly!$B$3:$B$13747,AW$51,Monthly!$F$3:$F$13747,FmtCrit)</f>
        <v>2513183.48</v>
      </c>
      <c r="AX55">
        <f>SUMIFS(Monthly!$G$3:$G$13747,Monthly!$C$3:$C$13747,$AB55,Monthly!$B$3:$B$13747,AX$51,Monthly!$F$3:$F$13747,FmtCrit)</f>
        <v>2855636.24</v>
      </c>
      <c r="AY55">
        <f>SUMIFS(Monthly!$G$3:$G$13747,Monthly!$C$3:$C$13747,$AB55,Monthly!$B$3:$B$13747,AY$51,Monthly!$F$3:$F$13747,FmtCrit)</f>
        <v>2972751.18</v>
      </c>
      <c r="AZ55">
        <f>SUMIFS(Monthly!$G$3:$G$13747,Monthly!$C$3:$C$13747,$AB55,Monthly!$B$3:$B$13747,AZ$51,Monthly!$F$3:$F$13747,FmtCrit)</f>
        <v>2684429.66</v>
      </c>
    </row>
    <row r="56" spans="2:52">
      <c r="B56" s="16">
        <v>5</v>
      </c>
      <c r="C56" s="17" t="str">
        <f>IFERROR(INDEX('Geo Summary'!$B$7:$B$57,$AA56),"")</f>
        <v>Delaware</v>
      </c>
      <c r="E56" s="18">
        <f>IFERROR(INDEX('Geo Summary'!$J$7:$J$57,$AA56)*DisplayMult,"")</f>
        <v>47.764310246781115</v>
      </c>
      <c r="F56" s="19">
        <f>IFERROR(INDEX('Geo Summary'!$K$7:$K$57,$AA56),"")</f>
        <v>78.40572298053584</v>
      </c>
      <c r="G56" s="20">
        <f>IFERROR(INDEX('Geo Summary'!$E$7:$E$57,$AA56),"")</f>
        <v>2</v>
      </c>
      <c r="H56" s="21" t="str">
        <f>IFERROR(INDEX('Geo Summary'!$D$7:$D$57,$AA56),"")</f>
        <v>Northeast</v>
      </c>
      <c r="AA56">
        <f>IFERROR(MATCH(LARGE('Geo Summary'!$L$7:$L$57,5),'Geo Summary'!$L$7:$L$57,0),"")</f>
        <v>9</v>
      </c>
      <c r="AB56" t="str">
        <f>IFERROR(INDEX('Geo Summary'!$A$7:$A$57,$AA56),"")</f>
        <v>US-DE</v>
      </c>
      <c r="AC56">
        <f>SUMIFS(Monthly!$G$3:$G$13747,Monthly!$C$3:$C$13747,$AB56,Monthly!$B$3:$B$13747,AC$51,Monthly!$F$3:$F$13747,FmtCrit)</f>
        <v>2062872.67</v>
      </c>
      <c r="AD56">
        <f>SUMIFS(Monthly!$G$3:$G$13747,Monthly!$C$3:$C$13747,$AB56,Monthly!$B$3:$B$13747,AD$51,Monthly!$F$3:$F$13747,FmtCrit)</f>
        <v>2039155.12</v>
      </c>
      <c r="AE56">
        <f>SUMIFS(Monthly!$G$3:$G$13747,Monthly!$C$3:$C$13747,$AB56,Monthly!$B$3:$B$13747,AE$51,Monthly!$F$3:$F$13747,FmtCrit)</f>
        <v>2116372.8600000003</v>
      </c>
      <c r="AF56">
        <f>SUMIFS(Monthly!$G$3:$G$13747,Monthly!$C$3:$C$13747,$AB56,Monthly!$B$3:$B$13747,AF$51,Monthly!$F$3:$F$13747,FmtCrit)</f>
        <v>2510185.0</v>
      </c>
      <c r="AG56">
        <f>SUMIFS(Monthly!$G$3:$G$13747,Monthly!$C$3:$C$13747,$AB56,Monthly!$B$3:$B$13747,AG$51,Monthly!$F$3:$F$13747,FmtCrit)</f>
        <v>2989217.8200000003</v>
      </c>
      <c r="AH56">
        <f>SUMIFS(Monthly!$G$3:$G$13747,Monthly!$C$3:$C$13747,$AB56,Monthly!$B$3:$B$13747,AH$51,Monthly!$F$3:$F$13747,FmtCrit)</f>
        <v>1480964.0</v>
      </c>
      <c r="AI56">
        <f>SUMIFS(Monthly!$G$3:$G$13747,Monthly!$C$3:$C$13747,$AB56,Monthly!$B$3:$B$13747,AI$51,Monthly!$F$3:$F$13747,FmtCrit)</f>
        <v>1586681.0</v>
      </c>
      <c r="AJ56">
        <f>SUMIFS(Monthly!$G$3:$G$13747,Monthly!$C$3:$C$13747,$AB56,Monthly!$B$3:$B$13747,AJ$51,Monthly!$F$3:$F$13747,FmtCrit)</f>
        <v>1904936.6199999999</v>
      </c>
      <c r="AK56">
        <f>SUMIFS(Monthly!$G$3:$G$13747,Monthly!$C$3:$C$13747,$AB56,Monthly!$B$3:$B$13747,AK$51,Monthly!$F$3:$F$13747,FmtCrit)</f>
        <v>2382879.8</v>
      </c>
      <c r="AL56">
        <f>SUMIFS(Monthly!$G$3:$G$13747,Monthly!$C$3:$C$13747,$AB56,Monthly!$B$3:$B$13747,AL$51,Monthly!$F$3:$F$13747,FmtCrit)</f>
        <v>2662997.62</v>
      </c>
      <c r="AM56">
        <f>SUMIFS(Monthly!$G$3:$G$13747,Monthly!$C$3:$C$13747,$AB56,Monthly!$B$3:$B$13747,AM$51,Monthly!$F$3:$F$13747,FmtCrit)</f>
        <v>2339020.23</v>
      </c>
      <c r="AN56">
        <f>SUMIFS(Monthly!$G$3:$G$13747,Monthly!$C$3:$C$13747,$AB56,Monthly!$B$3:$B$13747,AN$51,Monthly!$F$3:$F$13747,FmtCrit)</f>
        <v>2108743.74</v>
      </c>
      <c r="AO56">
        <f>SUMIFS(Monthly!$G$3:$G$13747,Monthly!$C$3:$C$13747,$AB56,Monthly!$B$3:$B$13747,AO$51,Monthly!$F$3:$F$13747,FmtCrit)</f>
        <v>2224021.61</v>
      </c>
      <c r="AP56">
        <f>SUMIFS(Monthly!$G$3:$G$13747,Monthly!$C$3:$C$13747,$AB56,Monthly!$B$3:$B$13747,AP$51,Monthly!$F$3:$F$13747,FmtCrit)</f>
        <v>1859373.9500000002</v>
      </c>
      <c r="AQ56">
        <f>SUMIFS(Monthly!$G$3:$G$13747,Monthly!$C$3:$C$13747,$AB56,Monthly!$B$3:$B$13747,AQ$51,Monthly!$F$3:$F$13747,FmtCrit)</f>
        <v>2323519.31</v>
      </c>
      <c r="AR56">
        <f>SUMIFS(Monthly!$G$3:$G$13747,Monthly!$C$3:$C$13747,$AB56,Monthly!$B$3:$B$13747,AR$51,Monthly!$F$3:$F$13747,FmtCrit)</f>
        <v>2768894.24</v>
      </c>
      <c r="AS56">
        <f>SUMIFS(Monthly!$G$3:$G$13747,Monthly!$C$3:$C$13747,$AB56,Monthly!$B$3:$B$13747,AS$51,Monthly!$F$3:$F$13747,FmtCrit)</f>
        <v>2981526.5199999996</v>
      </c>
      <c r="AT56">
        <f>SUMIFS(Monthly!$G$3:$G$13747,Monthly!$C$3:$C$13747,$AB56,Monthly!$B$3:$B$13747,AT$51,Monthly!$F$3:$F$13747,FmtCrit)</f>
        <v>1530514.67</v>
      </c>
      <c r="AU56">
        <f>SUMIFS(Monthly!$G$3:$G$13747,Monthly!$C$3:$C$13747,$AB56,Monthly!$B$3:$B$13747,AU$51,Monthly!$F$3:$F$13747,FmtCrit)</f>
        <v>1505593.87</v>
      </c>
      <c r="AV56">
        <f>SUMIFS(Monthly!$G$3:$G$13747,Monthly!$C$3:$C$13747,$AB56,Monthly!$B$3:$B$13747,AV$51,Monthly!$F$3:$F$13747,FmtCrit)</f>
        <v>2010689.54</v>
      </c>
      <c r="AW56">
        <f>SUMIFS(Monthly!$G$3:$G$13747,Monthly!$C$3:$C$13747,$AB56,Monthly!$B$3:$B$13747,AW$51,Monthly!$F$3:$F$13747,FmtCrit)</f>
        <v>2356467.42</v>
      </c>
      <c r="AX56">
        <f>SUMIFS(Monthly!$G$3:$G$13747,Monthly!$C$3:$C$13747,$AB56,Monthly!$B$3:$B$13747,AX$51,Monthly!$F$3:$F$13747,FmtCrit)</f>
        <v>2378216.88</v>
      </c>
      <c r="AY56">
        <f>SUMIFS(Monthly!$G$3:$G$13747,Monthly!$C$3:$C$13747,$AB56,Monthly!$B$3:$B$13747,AY$51,Monthly!$F$3:$F$13747,FmtCrit)</f>
        <v>2442722.56</v>
      </c>
      <c r="AZ56">
        <f>SUMIFS(Monthly!$G$3:$G$13747,Monthly!$C$3:$C$13747,$AB56,Monthly!$B$3:$B$13747,AZ$51,Monthly!$F$3:$F$13747,FmtCrit)</f>
        <v>2328261.72</v>
      </c>
    </row>
    <row r="57" spans="2:52">
      <c r="B57" s="16">
        <v>6</v>
      </c>
      <c r="C57" s="17" t="str">
        <f>IFERROR(INDEX('Geo Summary'!$B$7:$B$57,$AA57),"")</f>
        <v>Montana</v>
      </c>
      <c r="E57" s="18">
        <f>IFERROR(INDEX('Geo Summary'!$J$7:$J$57,$AA57)*DisplayMult,"")</f>
        <v>46.567593585271325</v>
      </c>
      <c r="F57" s="19">
        <f>IFERROR(INDEX('Geo Summary'!$K$7:$K$57,$AA57),"")</f>
        <v>76.13864697810487</v>
      </c>
      <c r="G57" s="20">
        <f>IFERROR(INDEX('Geo Summary'!$E$7:$E$57,$AA57),"")</f>
        <v>3</v>
      </c>
      <c r="H57" s="21" t="str">
        <f>IFERROR(INDEX('Geo Summary'!$D$7:$D$57,$AA57),"")</f>
        <v>West</v>
      </c>
      <c r="AA57">
        <f>IFERROR(MATCH(LARGE('Geo Summary'!$L$7:$L$57,6),'Geo Summary'!$L$7:$L$57,0),"")</f>
        <v>27</v>
      </c>
      <c r="AB57" t="str">
        <f>IFERROR(INDEX('Geo Summary'!$A$7:$A$57,$AA57),"")</f>
        <v>US-MT</v>
      </c>
      <c r="AC57">
        <f>SUMIFS(Monthly!$G$3:$G$13747,Monthly!$C$3:$C$13747,$AB57,Monthly!$B$3:$B$13747,AC$51,Monthly!$F$3:$F$13747,FmtCrit)</f>
        <v>1743744.6099999999</v>
      </c>
      <c r="AD57">
        <f>SUMIFS(Monthly!$G$3:$G$13747,Monthly!$C$3:$C$13747,$AB57,Monthly!$B$3:$B$13747,AD$51,Monthly!$F$3:$F$13747,FmtCrit)</f>
        <v>1647680.6600000001</v>
      </c>
      <c r="AE57">
        <f>SUMIFS(Monthly!$G$3:$G$13747,Monthly!$C$3:$C$13747,$AB57,Monthly!$B$3:$B$13747,AE$51,Monthly!$F$3:$F$13747,FmtCrit)</f>
        <v>1797495.8900000001</v>
      </c>
      <c r="AF57">
        <f>SUMIFS(Monthly!$G$3:$G$13747,Monthly!$C$3:$C$13747,$AB57,Monthly!$B$3:$B$13747,AF$51,Monthly!$F$3:$F$13747,FmtCrit)</f>
        <v>2135244.71</v>
      </c>
      <c r="AG57">
        <f>SUMIFS(Monthly!$G$3:$G$13747,Monthly!$C$3:$C$13747,$AB57,Monthly!$B$3:$B$13747,AG$51,Monthly!$F$3:$F$13747,FmtCrit)</f>
        <v>2690536.8200000003</v>
      </c>
      <c r="AH57">
        <f>SUMIFS(Monthly!$G$3:$G$13747,Monthly!$C$3:$C$13747,$AB57,Monthly!$B$3:$B$13747,AH$51,Monthly!$F$3:$F$13747,FmtCrit)</f>
        <v>1346408.94</v>
      </c>
      <c r="AI57">
        <f>SUMIFS(Monthly!$G$3:$G$13747,Monthly!$C$3:$C$13747,$AB57,Monthly!$B$3:$B$13747,AI$51,Monthly!$F$3:$F$13747,FmtCrit)</f>
        <v>1365416.06</v>
      </c>
      <c r="AJ57">
        <f>SUMIFS(Monthly!$G$3:$G$13747,Monthly!$C$3:$C$13747,$AB57,Monthly!$B$3:$B$13747,AJ$51,Monthly!$F$3:$F$13747,FmtCrit)</f>
        <v>1637159.38</v>
      </c>
      <c r="AK57">
        <f>SUMIFS(Monthly!$G$3:$G$13747,Monthly!$C$3:$C$13747,$AB57,Monthly!$B$3:$B$13747,AK$51,Monthly!$F$3:$F$13747,FmtCrit)</f>
        <v>1921779.17</v>
      </c>
      <c r="AL57">
        <f>SUMIFS(Monthly!$G$3:$G$13747,Monthly!$C$3:$C$13747,$AB57,Monthly!$B$3:$B$13747,AL$51,Monthly!$F$3:$F$13747,FmtCrit)</f>
        <v>2243174.65</v>
      </c>
      <c r="AM57">
        <f>SUMIFS(Monthly!$G$3:$G$13747,Monthly!$C$3:$C$13747,$AB57,Monthly!$B$3:$B$13747,AM$51,Monthly!$F$3:$F$13747,FmtCrit)</f>
        <v>2229656.95</v>
      </c>
      <c r="AN57">
        <f>SUMIFS(Monthly!$G$3:$G$13747,Monthly!$C$3:$C$13747,$AB57,Monthly!$B$3:$B$13747,AN$51,Monthly!$F$3:$F$13747,FmtCrit)</f>
        <v>1942559.97</v>
      </c>
      <c r="AO57">
        <f>SUMIFS(Monthly!$G$3:$G$13747,Monthly!$C$3:$C$13747,$AB57,Monthly!$B$3:$B$13747,AO$51,Monthly!$F$3:$F$13747,FmtCrit)</f>
        <v>1816781.42</v>
      </c>
      <c r="AP57">
        <f>SUMIFS(Monthly!$G$3:$G$13747,Monthly!$C$3:$C$13747,$AB57,Monthly!$B$3:$B$13747,AP$51,Monthly!$F$3:$F$13747,FmtCrit)</f>
        <v>1748421.57</v>
      </c>
      <c r="AQ57">
        <f>SUMIFS(Monthly!$G$3:$G$13747,Monthly!$C$3:$C$13747,$AB57,Monthly!$B$3:$B$13747,AQ$51,Monthly!$F$3:$F$13747,FmtCrit)</f>
        <v>1970848.97</v>
      </c>
      <c r="AR57">
        <f>SUMIFS(Monthly!$G$3:$G$13747,Monthly!$C$3:$C$13747,$AB57,Monthly!$B$3:$B$13747,AR$51,Monthly!$F$3:$F$13747,FmtCrit)</f>
        <v>2522962.9800000004</v>
      </c>
      <c r="AS57">
        <f>SUMIFS(Monthly!$G$3:$G$13747,Monthly!$C$3:$C$13747,$AB57,Monthly!$B$3:$B$13747,AS$51,Monthly!$F$3:$F$13747,FmtCrit)</f>
        <v>2464300.1900000004</v>
      </c>
      <c r="AT57">
        <f>SUMIFS(Monthly!$G$3:$G$13747,Monthly!$C$3:$C$13747,$AB57,Monthly!$B$3:$B$13747,AT$51,Monthly!$F$3:$F$13747,FmtCrit)</f>
        <v>1466507.8</v>
      </c>
      <c r="AU57">
        <f>SUMIFS(Monthly!$G$3:$G$13747,Monthly!$C$3:$C$13747,$AB57,Monthly!$B$3:$B$13747,AU$51,Monthly!$F$3:$F$13747,FmtCrit)</f>
        <v>1509386.31</v>
      </c>
      <c r="AV57">
        <f>SUMIFS(Monthly!$G$3:$G$13747,Monthly!$C$3:$C$13747,$AB57,Monthly!$B$3:$B$13747,AV$51,Monthly!$F$3:$F$13747,FmtCrit)</f>
        <v>1837007.5299999998</v>
      </c>
      <c r="AW57">
        <f>SUMIFS(Monthly!$G$3:$G$13747,Monthly!$C$3:$C$13747,$AB57,Monthly!$B$3:$B$13747,AW$51,Monthly!$F$3:$F$13747,FmtCrit)</f>
        <v>2125464.27</v>
      </c>
      <c r="AX57">
        <f>SUMIFS(Monthly!$G$3:$G$13747,Monthly!$C$3:$C$13747,$AB57,Monthly!$B$3:$B$13747,AX$51,Monthly!$F$3:$F$13747,FmtCrit)</f>
        <v>2271485.0700000003</v>
      </c>
      <c r="AY57">
        <f>SUMIFS(Monthly!$G$3:$G$13747,Monthly!$C$3:$C$13747,$AB57,Monthly!$B$3:$B$13747,AY$51,Monthly!$F$3:$F$13747,FmtCrit)</f>
        <v>2320744.7</v>
      </c>
      <c r="AZ57">
        <f>SUMIFS(Monthly!$G$3:$G$13747,Monthly!$C$3:$C$13747,$AB57,Monthly!$B$3:$B$13747,AZ$51,Monthly!$F$3:$F$13747,FmtCrit)</f>
        <v>1974967.48</v>
      </c>
    </row>
    <row r="58" spans="2:52">
      <c r="B58" s="16">
        <v>7</v>
      </c>
      <c r="C58" s="17" t="str">
        <f>IFERROR(INDEX('Geo Summary'!$B$7:$B$57,$AA58),"")</f>
        <v>South Dakota</v>
      </c>
      <c r="E58" s="18">
        <f>IFERROR(INDEX('Geo Summary'!$J$7:$J$57,$AA58)*DisplayMult,"")</f>
        <v>42.46175589990818</v>
      </c>
      <c r="F58" s="19">
        <f>IFERROR(INDEX('Geo Summary'!$K$7:$K$57,$AA58),"")</f>
        <v>67.89182166076299</v>
      </c>
      <c r="G58" s="20">
        <f>IFERROR(INDEX('Geo Summary'!$E$7:$E$57,$AA58),"")</f>
        <v>2</v>
      </c>
      <c r="H58" s="21" t="str">
        <f>IFERROR(INDEX('Geo Summary'!$D$7:$D$57,$AA58),"")</f>
        <v>Midwest</v>
      </c>
      <c r="AA58">
        <f>IFERROR(MATCH(LARGE('Geo Summary'!$L$7:$L$57,7),'Geo Summary'!$L$7:$L$57,0),"")</f>
        <v>42</v>
      </c>
      <c r="AB58" t="str">
        <f>IFERROR(INDEX('Geo Summary'!$A$7:$A$57,$AA58),"")</f>
        <v>US-SD</v>
      </c>
      <c r="AC58">
        <f>SUMIFS(Monthly!$G$3:$G$13747,Monthly!$C$3:$C$13747,$AB58,Monthly!$B$3:$B$13747,AC$51,Monthly!$F$3:$F$13747,FmtCrit)</f>
        <v>1484685.8399999999</v>
      </c>
      <c r="AD58">
        <f>SUMIFS(Monthly!$G$3:$G$13747,Monthly!$C$3:$C$13747,$AB58,Monthly!$B$3:$B$13747,AD$51,Monthly!$F$3:$F$13747,FmtCrit)</f>
        <v>1425773.92</v>
      </c>
      <c r="AE58">
        <f>SUMIFS(Monthly!$G$3:$G$13747,Monthly!$C$3:$C$13747,$AB58,Monthly!$B$3:$B$13747,AE$51,Monthly!$F$3:$F$13747,FmtCrit)</f>
        <v>1526424.46</v>
      </c>
      <c r="AF58">
        <f>SUMIFS(Monthly!$G$3:$G$13747,Monthly!$C$3:$C$13747,$AB58,Monthly!$B$3:$B$13747,AF$51,Monthly!$F$3:$F$13747,FmtCrit)</f>
        <v>1796824.75</v>
      </c>
      <c r="AG58">
        <f>SUMIFS(Monthly!$G$3:$G$13747,Monthly!$C$3:$C$13747,$AB58,Monthly!$B$3:$B$13747,AG$51,Monthly!$F$3:$F$13747,FmtCrit)</f>
        <v>1899249.1400000001</v>
      </c>
      <c r="AH58">
        <f>SUMIFS(Monthly!$G$3:$G$13747,Monthly!$C$3:$C$13747,$AB58,Monthly!$B$3:$B$13747,AH$51,Monthly!$F$3:$F$13747,FmtCrit)</f>
        <v>1070168.3699999999</v>
      </c>
      <c r="AI58">
        <f>SUMIFS(Monthly!$G$3:$G$13747,Monthly!$C$3:$C$13747,$AB58,Monthly!$B$3:$B$13747,AI$51,Monthly!$F$3:$F$13747,FmtCrit)</f>
        <v>1061286.36</v>
      </c>
      <c r="AJ58">
        <f>SUMIFS(Monthly!$G$3:$G$13747,Monthly!$C$3:$C$13747,$AB58,Monthly!$B$3:$B$13747,AJ$51,Monthly!$F$3:$F$13747,FmtCrit)</f>
        <v>1407199.8800000001</v>
      </c>
      <c r="AK58">
        <f>SUMIFS(Monthly!$G$3:$G$13747,Monthly!$C$3:$C$13747,$AB58,Monthly!$B$3:$B$13747,AK$51,Monthly!$F$3:$F$13747,FmtCrit)</f>
        <v>1564750.0699999998</v>
      </c>
      <c r="AL58">
        <f>SUMIFS(Monthly!$G$3:$G$13747,Monthly!$C$3:$C$13747,$AB58,Monthly!$B$3:$B$13747,AL$51,Monthly!$F$3:$F$13747,FmtCrit)</f>
        <v>1713875.58</v>
      </c>
      <c r="AM58">
        <f>SUMIFS(Monthly!$G$3:$G$13747,Monthly!$C$3:$C$13747,$AB58,Monthly!$B$3:$B$13747,AM$51,Monthly!$F$3:$F$13747,FmtCrit)</f>
        <v>1650928.49</v>
      </c>
      <c r="AN58">
        <f>SUMIFS(Monthly!$G$3:$G$13747,Monthly!$C$3:$C$13747,$AB58,Monthly!$B$3:$B$13747,AN$51,Monthly!$F$3:$F$13747,FmtCrit)</f>
        <v>1624910.9300000002</v>
      </c>
      <c r="AO58">
        <f>SUMIFS(Monthly!$G$3:$G$13747,Monthly!$C$3:$C$13747,$AB58,Monthly!$B$3:$B$13747,AO$51,Monthly!$F$3:$F$13747,FmtCrit)</f>
        <v>1381171.53</v>
      </c>
      <c r="AP58">
        <f>SUMIFS(Monthly!$G$3:$G$13747,Monthly!$C$3:$C$13747,$AB58,Monthly!$B$3:$B$13747,AP$51,Monthly!$F$3:$F$13747,FmtCrit)</f>
        <v>1348605.76</v>
      </c>
      <c r="AQ58">
        <f>SUMIFS(Monthly!$G$3:$G$13747,Monthly!$C$3:$C$13747,$AB58,Monthly!$B$3:$B$13747,AQ$51,Monthly!$F$3:$F$13747,FmtCrit)</f>
        <v>1675468.8599999999</v>
      </c>
      <c r="AR58">
        <f>SUMIFS(Monthly!$G$3:$G$13747,Monthly!$C$3:$C$13747,$AB58,Monthly!$B$3:$B$13747,AR$51,Monthly!$F$3:$F$13747,FmtCrit)</f>
        <v>1965114.73</v>
      </c>
      <c r="AS58">
        <f>SUMIFS(Monthly!$G$3:$G$13747,Monthly!$C$3:$C$13747,$AB58,Monthly!$B$3:$B$13747,AS$51,Monthly!$F$3:$F$13747,FmtCrit)</f>
        <v>2190373.74</v>
      </c>
      <c r="AT58">
        <f>SUMIFS(Monthly!$G$3:$G$13747,Monthly!$C$3:$C$13747,$AB58,Monthly!$B$3:$B$13747,AT$51,Monthly!$F$3:$F$13747,FmtCrit)</f>
        <v>1070149.5699999998</v>
      </c>
      <c r="AU58">
        <f>SUMIFS(Monthly!$G$3:$G$13747,Monthly!$C$3:$C$13747,$AB58,Monthly!$B$3:$B$13747,AU$51,Monthly!$F$3:$F$13747,FmtCrit)</f>
        <v>1015541.08</v>
      </c>
      <c r="AV58">
        <f>SUMIFS(Monthly!$G$3:$G$13747,Monthly!$C$3:$C$13747,$AB58,Monthly!$B$3:$B$13747,AV$51,Monthly!$F$3:$F$13747,FmtCrit)</f>
        <v>1474252.49</v>
      </c>
      <c r="AW58">
        <f>SUMIFS(Monthly!$G$3:$G$13747,Monthly!$C$3:$C$13747,$AB58,Monthly!$B$3:$B$13747,AW$51,Monthly!$F$3:$F$13747,FmtCrit)</f>
        <v>1562643.81</v>
      </c>
      <c r="AX58">
        <f>SUMIFS(Monthly!$G$3:$G$13747,Monthly!$C$3:$C$13747,$AB58,Monthly!$B$3:$B$13747,AX$51,Monthly!$F$3:$F$13747,FmtCrit)</f>
        <v>1737745.52</v>
      </c>
      <c r="AY58">
        <f>SUMIFS(Monthly!$G$3:$G$13747,Monthly!$C$3:$C$13747,$AB58,Monthly!$B$3:$B$13747,AY$51,Monthly!$F$3:$F$13747,FmtCrit)</f>
        <v>1662472.1</v>
      </c>
      <c r="AZ58">
        <f>SUMIFS(Monthly!$G$3:$G$13747,Monthly!$C$3:$C$13747,$AB58,Monthly!$B$3:$B$13747,AZ$51,Monthly!$F$3:$F$13747,FmtCrit)</f>
        <v>1412801.6800000002</v>
      </c>
    </row>
    <row r="59" spans="2:52">
      <c r="B59" s="16">
        <v>8</v>
      </c>
      <c r="C59" s="17" t="str">
        <f>IFERROR(INDEX('Geo Summary'!$B$7:$B$57,$AA59),"")</f>
        <v>Alaska</v>
      </c>
      <c r="E59" s="18">
        <f>IFERROR(INDEX('Geo Summary'!$J$7:$J$57,$AA59)*DisplayMult,"")</f>
        <v>39.10865476907631</v>
      </c>
      <c r="F59" s="19">
        <f>IFERROR(INDEX('Geo Summary'!$K$7:$K$57,$AA59),"")</f>
        <v>60.54213466861789</v>
      </c>
      <c r="G59" s="20">
        <f>IFERROR(INDEX('Geo Summary'!$E$7:$E$57,$AA59),"")</f>
        <v>2</v>
      </c>
      <c r="H59" s="21" t="str">
        <f>IFERROR(INDEX('Geo Summary'!$D$7:$D$57,$AA59),"")</f>
        <v>West</v>
      </c>
      <c r="AA59">
        <f>IFERROR(MATCH(LARGE('Geo Summary'!$L$7:$L$57,8),'Geo Summary'!$L$7:$L$57,0),"")</f>
        <v>1</v>
      </c>
      <c r="AB59" t="str">
        <f>IFERROR(INDEX('Geo Summary'!$A$7:$A$57,$AA59),"")</f>
        <v>US-AK</v>
      </c>
      <c r="AC59">
        <f>SUMIFS(Monthly!$G$3:$G$13747,Monthly!$C$3:$C$13747,$AB59,Monthly!$B$3:$B$13747,AC$51,Monthly!$F$3:$F$13747,FmtCrit)</f>
        <v>612458.3300000001</v>
      </c>
      <c r="AD59">
        <f>SUMIFS(Monthly!$G$3:$G$13747,Monthly!$C$3:$C$13747,$AB59,Monthly!$B$3:$B$13747,AD$51,Monthly!$F$3:$F$13747,FmtCrit)</f>
        <v>557303.81</v>
      </c>
      <c r="AE59">
        <f>SUMIFS(Monthly!$G$3:$G$13747,Monthly!$C$3:$C$13747,$AB59,Monthly!$B$3:$B$13747,AE$51,Monthly!$F$3:$F$13747,FmtCrit)</f>
        <v>557620.66</v>
      </c>
      <c r="AF59">
        <f>SUMIFS(Monthly!$G$3:$G$13747,Monthly!$C$3:$C$13747,$AB59,Monthly!$B$3:$B$13747,AF$51,Monthly!$F$3:$F$13747,FmtCrit)</f>
        <v>726697.5700000001</v>
      </c>
      <c r="AG59">
        <f>SUMIFS(Monthly!$G$3:$G$13747,Monthly!$C$3:$C$13747,$AB59,Monthly!$B$3:$B$13747,AG$51,Monthly!$F$3:$F$13747,FmtCrit)</f>
        <v>824576.01</v>
      </c>
      <c r="AH59">
        <f>SUMIFS(Monthly!$G$3:$G$13747,Monthly!$C$3:$C$13747,$AB59,Monthly!$B$3:$B$13747,AH$51,Monthly!$F$3:$F$13747,FmtCrit)</f>
        <v>442713.82</v>
      </c>
      <c r="AI59">
        <f>SUMIFS(Monthly!$G$3:$G$13747,Monthly!$C$3:$C$13747,$AB59,Monthly!$B$3:$B$13747,AI$51,Monthly!$F$3:$F$13747,FmtCrit)</f>
        <v>422440.07999999996</v>
      </c>
      <c r="AJ59">
        <f>SUMIFS(Monthly!$G$3:$G$13747,Monthly!$C$3:$C$13747,$AB59,Monthly!$B$3:$B$13747,AJ$51,Monthly!$F$3:$F$13747,FmtCrit)</f>
        <v>547292.42</v>
      </c>
      <c r="AK59">
        <f>SUMIFS(Monthly!$G$3:$G$13747,Monthly!$C$3:$C$13747,$AB59,Monthly!$B$3:$B$13747,AK$51,Monthly!$F$3:$F$13747,FmtCrit)</f>
        <v>654393.15</v>
      </c>
      <c r="AL59">
        <f>SUMIFS(Monthly!$G$3:$G$13747,Monthly!$C$3:$C$13747,$AB59,Monthly!$B$3:$B$13747,AL$51,Monthly!$F$3:$F$13747,FmtCrit)</f>
        <v>700841.55</v>
      </c>
      <c r="AM59">
        <f>SUMIFS(Monthly!$G$3:$G$13747,Monthly!$C$3:$C$13747,$AB59,Monthly!$B$3:$B$13747,AM$51,Monthly!$F$3:$F$13747,FmtCrit)</f>
        <v>702207.56</v>
      </c>
      <c r="AN59">
        <f>SUMIFS(Monthly!$G$3:$G$13747,Monthly!$C$3:$C$13747,$AB59,Monthly!$B$3:$B$13747,AN$51,Monthly!$F$3:$F$13747,FmtCrit)</f>
        <v>636148.5</v>
      </c>
      <c r="AO59">
        <f>SUMIFS(Monthly!$G$3:$G$13747,Monthly!$C$3:$C$13747,$AB59,Monthly!$B$3:$B$13747,AO$51,Monthly!$F$3:$F$13747,FmtCrit)</f>
        <v>625051.95</v>
      </c>
      <c r="AP59">
        <f>SUMIFS(Monthly!$G$3:$G$13747,Monthly!$C$3:$C$13747,$AB59,Monthly!$B$3:$B$13747,AP$51,Monthly!$F$3:$F$13747,FmtCrit)</f>
        <v>589711.53</v>
      </c>
      <c r="AQ59">
        <f>SUMIFS(Monthly!$G$3:$G$13747,Monthly!$C$3:$C$13747,$AB59,Monthly!$B$3:$B$13747,AQ$51,Monthly!$F$3:$F$13747,FmtCrit)</f>
        <v>629761.58</v>
      </c>
      <c r="AR59">
        <f>SUMIFS(Monthly!$G$3:$G$13747,Monthly!$C$3:$C$13747,$AB59,Monthly!$B$3:$B$13747,AR$51,Monthly!$F$3:$F$13747,FmtCrit)</f>
        <v>768623.28</v>
      </c>
      <c r="AS59">
        <f>SUMIFS(Monthly!$G$3:$G$13747,Monthly!$C$3:$C$13747,$AB59,Monthly!$B$3:$B$13747,AS$51,Monthly!$F$3:$F$13747,FmtCrit)</f>
        <v>917486.03</v>
      </c>
      <c r="AT59">
        <f>SUMIFS(Monthly!$G$3:$G$13747,Monthly!$C$3:$C$13747,$AB59,Monthly!$B$3:$B$13747,AT$51,Monthly!$F$3:$F$13747,FmtCrit)</f>
        <v>455449.5</v>
      </c>
      <c r="AU59">
        <f>SUMIFS(Monthly!$G$3:$G$13747,Monthly!$C$3:$C$13747,$AB59,Monthly!$B$3:$B$13747,AU$51,Monthly!$F$3:$F$13747,FmtCrit)</f>
        <v>454609.37</v>
      </c>
      <c r="AV59">
        <f>SUMIFS(Monthly!$G$3:$G$13747,Monthly!$C$3:$C$13747,$AB59,Monthly!$B$3:$B$13747,AV$51,Monthly!$F$3:$F$13747,FmtCrit)</f>
        <v>551504.61</v>
      </c>
      <c r="AW59">
        <f>SUMIFS(Monthly!$G$3:$G$13747,Monthly!$C$3:$C$13747,$AB59,Monthly!$B$3:$B$13747,AW$51,Monthly!$F$3:$F$13747,FmtCrit)</f>
        <v>719414.3200000001</v>
      </c>
      <c r="AX59">
        <f>SUMIFS(Monthly!$G$3:$G$13747,Monthly!$C$3:$C$13747,$AB59,Monthly!$B$3:$B$13747,AX$51,Monthly!$F$3:$F$13747,FmtCrit)</f>
        <v>777294.5</v>
      </c>
      <c r="AY59">
        <f>SUMIFS(Monthly!$G$3:$G$13747,Monthly!$C$3:$C$13747,$AB59,Monthly!$B$3:$B$13747,AY$51,Monthly!$F$3:$F$13747,FmtCrit)</f>
        <v>661701.01</v>
      </c>
      <c r="AZ59">
        <f>SUMIFS(Monthly!$G$3:$G$13747,Monthly!$C$3:$C$13747,$AB59,Monthly!$B$3:$B$13747,AZ$51,Monthly!$F$3:$F$13747,FmtCrit)</f>
        <v>639836.3500000001</v>
      </c>
    </row>
    <row r="60" spans="2:52">
      <c r="B60" s="16">
        <v>9</v>
      </c>
      <c r="C60" s="17" t="str">
        <f>IFERROR(INDEX('Geo Summary'!$B$7:$B$57,$AA60),"")</f>
        <v>Arkansas</v>
      </c>
      <c r="E60" s="18">
        <f>IFERROR(INDEX('Geo Summary'!$J$7:$J$57,$AA60)*DisplayMult,"")</f>
        <v>37.94164728499686</v>
      </c>
      <c r="F60" s="19">
        <f>IFERROR(INDEX('Geo Summary'!$K$7:$K$57,$AA60),"")</f>
        <v>57.83541954205535</v>
      </c>
      <c r="G60" s="20">
        <f>IFERROR(INDEX('Geo Summary'!$E$7:$E$57,$AA60),"")</f>
        <v>4</v>
      </c>
      <c r="H60" s="21" t="str">
        <f>IFERROR(INDEX('Geo Summary'!$D$7:$D$57,$AA60),"")</f>
        <v>Southeast</v>
      </c>
      <c r="AA60">
        <f>IFERROR(MATCH(LARGE('Geo Summary'!$L$7:$L$57,9),'Geo Summary'!$L$7:$L$57,0),"")</f>
        <v>3</v>
      </c>
      <c r="AB60" t="str">
        <f>IFERROR(INDEX('Geo Summary'!$A$7:$A$57,$AA60),"")</f>
        <v>US-AR</v>
      </c>
      <c r="AC60">
        <f>SUMIFS(Monthly!$G$3:$G$13747,Monthly!$C$3:$C$13747,$AB60,Monthly!$B$3:$B$13747,AC$51,Monthly!$F$3:$F$13747,FmtCrit)</f>
        <v>1685842.63</v>
      </c>
      <c r="AD60">
        <f>SUMIFS(Monthly!$G$3:$G$13747,Monthly!$C$3:$C$13747,$AB60,Monthly!$B$3:$B$13747,AD$51,Monthly!$F$3:$F$13747,FmtCrit)</f>
        <v>1686246.7</v>
      </c>
      <c r="AE60">
        <f>SUMIFS(Monthly!$G$3:$G$13747,Monthly!$C$3:$C$13747,$AB60,Monthly!$B$3:$B$13747,AE$51,Monthly!$F$3:$F$13747,FmtCrit)</f>
        <v>1764800.14</v>
      </c>
      <c r="AF60">
        <f>SUMIFS(Monthly!$G$3:$G$13747,Monthly!$C$3:$C$13747,$AB60,Monthly!$B$3:$B$13747,AF$51,Monthly!$F$3:$F$13747,FmtCrit)</f>
        <v>2035199.5</v>
      </c>
      <c r="AG60">
        <f>SUMIFS(Monthly!$G$3:$G$13747,Monthly!$C$3:$C$13747,$AB60,Monthly!$B$3:$B$13747,AG$51,Monthly!$F$3:$F$13747,FmtCrit)</f>
        <v>2421979.96</v>
      </c>
      <c r="AH60">
        <f>SUMIFS(Monthly!$G$3:$G$13747,Monthly!$C$3:$C$13747,$AB60,Monthly!$B$3:$B$13747,AH$51,Monthly!$F$3:$F$13747,FmtCrit)</f>
        <v>1228528.8599999999</v>
      </c>
      <c r="AI60">
        <f>SUMIFS(Monthly!$G$3:$G$13747,Monthly!$C$3:$C$13747,$AB60,Monthly!$B$3:$B$13747,AI$51,Monthly!$F$3:$F$13747,FmtCrit)</f>
        <v>1450573.23</v>
      </c>
      <c r="AJ60">
        <f>SUMIFS(Monthly!$G$3:$G$13747,Monthly!$C$3:$C$13747,$AB60,Monthly!$B$3:$B$13747,AJ$51,Monthly!$F$3:$F$13747,FmtCrit)</f>
        <v>1608417.08</v>
      </c>
      <c r="AK60">
        <f>SUMIFS(Monthly!$G$3:$G$13747,Monthly!$C$3:$C$13747,$AB60,Monthly!$B$3:$B$13747,AK$51,Monthly!$F$3:$F$13747,FmtCrit)</f>
        <v>1879505.67</v>
      </c>
      <c r="AL60">
        <f>SUMIFS(Monthly!$G$3:$G$13747,Monthly!$C$3:$C$13747,$AB60,Monthly!$B$3:$B$13747,AL$51,Monthly!$F$3:$F$13747,FmtCrit)</f>
        <v>2146201.63</v>
      </c>
      <c r="AM60">
        <f>SUMIFS(Monthly!$G$3:$G$13747,Monthly!$C$3:$C$13747,$AB60,Monthly!$B$3:$B$13747,AM$51,Monthly!$F$3:$F$13747,FmtCrit)</f>
        <v>2097342.25</v>
      </c>
      <c r="AN60">
        <f>SUMIFS(Monthly!$G$3:$G$13747,Monthly!$C$3:$C$13747,$AB60,Monthly!$B$3:$B$13747,AN$51,Monthly!$F$3:$F$13747,FmtCrit)</f>
        <v>1885690.36</v>
      </c>
      <c r="AO60">
        <f>SUMIFS(Monthly!$G$3:$G$13747,Monthly!$C$3:$C$13747,$AB60,Monthly!$B$3:$B$13747,AO$51,Monthly!$F$3:$F$13747,FmtCrit)</f>
        <v>1947901.9300000002</v>
      </c>
      <c r="AP60">
        <f>SUMIFS(Monthly!$G$3:$G$13747,Monthly!$C$3:$C$13747,$AB60,Monthly!$B$3:$B$13747,AP$51,Monthly!$F$3:$F$13747,FmtCrit)</f>
        <v>1698071.4000000001</v>
      </c>
      <c r="AQ60">
        <f>SUMIFS(Monthly!$G$3:$G$13747,Monthly!$C$3:$C$13747,$AB60,Monthly!$B$3:$B$13747,AQ$51,Monthly!$F$3:$F$13747,FmtCrit)</f>
        <v>1973766.99</v>
      </c>
      <c r="AR60">
        <f>SUMIFS(Monthly!$G$3:$G$13747,Monthly!$C$3:$C$13747,$AB60,Monthly!$B$3:$B$13747,AR$51,Monthly!$F$3:$F$13747,FmtCrit)</f>
        <v>2276485.5700000003</v>
      </c>
      <c r="AS60">
        <f>SUMIFS(Monthly!$G$3:$G$13747,Monthly!$C$3:$C$13747,$AB60,Monthly!$B$3:$B$13747,AS$51,Monthly!$F$3:$F$13747,FmtCrit)</f>
        <v>2717517.52</v>
      </c>
      <c r="AT60">
        <f>SUMIFS(Monthly!$G$3:$G$13747,Monthly!$C$3:$C$13747,$AB60,Monthly!$B$3:$B$13747,AT$51,Monthly!$F$3:$F$13747,FmtCrit)</f>
        <v>1393591.46</v>
      </c>
      <c r="AU60">
        <f>SUMIFS(Monthly!$G$3:$G$13747,Monthly!$C$3:$C$13747,$AB60,Monthly!$B$3:$B$13747,AU$51,Monthly!$F$3:$F$13747,FmtCrit)</f>
        <v>1404107.42</v>
      </c>
      <c r="AV60">
        <f>SUMIFS(Monthly!$G$3:$G$13747,Monthly!$C$3:$C$13747,$AB60,Monthly!$B$3:$B$13747,AV$51,Monthly!$F$3:$F$13747,FmtCrit)</f>
        <v>1966982.6</v>
      </c>
      <c r="AW60">
        <f>SUMIFS(Monthly!$G$3:$G$13747,Monthly!$C$3:$C$13747,$AB60,Monthly!$B$3:$B$13747,AW$51,Monthly!$F$3:$F$13747,FmtCrit)</f>
        <v>2164474.48</v>
      </c>
      <c r="AX60">
        <f>SUMIFS(Monthly!$G$3:$G$13747,Monthly!$C$3:$C$13747,$AB60,Monthly!$B$3:$B$13747,AX$51,Monthly!$F$3:$F$13747,FmtCrit)</f>
        <v>2136051.57</v>
      </c>
      <c r="AY60">
        <f>SUMIFS(Monthly!$G$3:$G$13747,Monthly!$C$3:$C$13747,$AB60,Monthly!$B$3:$B$13747,AY$51,Monthly!$F$3:$F$13747,FmtCrit)</f>
        <v>2376462.02</v>
      </c>
      <c r="AZ60">
        <f>SUMIFS(Monthly!$G$3:$G$13747,Monthly!$C$3:$C$13747,$AB60,Monthly!$B$3:$B$13747,AZ$51,Monthly!$F$3:$F$13747,FmtCrit)</f>
        <v>2121004.69</v>
      </c>
    </row>
    <row r="61" spans="2:52">
      <c r="B61" s="16">
        <v>10</v>
      </c>
      <c r="C61" s="17" t="str">
        <f>IFERROR(INDEX('Geo Summary'!$B$7:$B$57,$AA61),"")</f>
        <v>Vermont</v>
      </c>
      <c r="E61" s="18">
        <f>IFERROR(INDEX('Geo Summary'!$J$7:$J$57,$AA61)*DisplayMult,"")</f>
        <v>37.72261907894737</v>
      </c>
      <c r="F61" s="19">
        <f>IFERROR(INDEX('Geo Summary'!$K$7:$K$57,$AA61),"")</f>
        <v>57.31814574994357</v>
      </c>
      <c r="G61" s="20">
        <f>IFERROR(INDEX('Geo Summary'!$E$7:$E$57,$AA61),"")</f>
        <v>2</v>
      </c>
      <c r="H61" s="21" t="str">
        <f>IFERROR(INDEX('Geo Summary'!$D$7:$D$57,$AA61),"")</f>
        <v>Northeast</v>
      </c>
      <c r="AA61">
        <f>IFERROR(MATCH(LARGE('Geo Summary'!$L$7:$L$57,10),'Geo Summary'!$L$7:$L$57,0),"")</f>
        <v>47</v>
      </c>
      <c r="AB61" t="str">
        <f>IFERROR(INDEX('Geo Summary'!$A$7:$A$57,$AA61),"")</f>
        <v>US-VT</v>
      </c>
      <c r="AC61">
        <f>SUMIFS(Monthly!$G$3:$G$13747,Monthly!$C$3:$C$13747,$AB61,Monthly!$B$3:$B$13747,AC$51,Monthly!$F$3:$F$13747,FmtCrit)</f>
        <v>632867.23</v>
      </c>
      <c r="AD61">
        <f>SUMIFS(Monthly!$G$3:$G$13747,Monthly!$C$3:$C$13747,$AB61,Monthly!$B$3:$B$13747,AD$51,Monthly!$F$3:$F$13747,FmtCrit)</f>
        <v>630474.72</v>
      </c>
      <c r="AE61">
        <f>SUMIFS(Monthly!$G$3:$G$13747,Monthly!$C$3:$C$13747,$AB61,Monthly!$B$3:$B$13747,AE$51,Monthly!$F$3:$F$13747,FmtCrit)</f>
        <v>648549.4099999999</v>
      </c>
      <c r="AF61">
        <f>SUMIFS(Monthly!$G$3:$G$13747,Monthly!$C$3:$C$13747,$AB61,Monthly!$B$3:$B$13747,AF$51,Monthly!$F$3:$F$13747,FmtCrit)</f>
        <v>815540.99</v>
      </c>
      <c r="AG61">
        <f>SUMIFS(Monthly!$G$3:$G$13747,Monthly!$C$3:$C$13747,$AB61,Monthly!$B$3:$B$13747,AG$51,Monthly!$F$3:$F$13747,FmtCrit)</f>
        <v>859805.81</v>
      </c>
      <c r="AH61">
        <f>SUMIFS(Monthly!$G$3:$G$13747,Monthly!$C$3:$C$13747,$AB61,Monthly!$B$3:$B$13747,AH$51,Monthly!$F$3:$F$13747,FmtCrit)</f>
        <v>503527.99</v>
      </c>
      <c r="AI61">
        <f>SUMIFS(Monthly!$G$3:$G$13747,Monthly!$C$3:$C$13747,$AB61,Monthly!$B$3:$B$13747,AI$51,Monthly!$F$3:$F$13747,FmtCrit)</f>
        <v>470769.23</v>
      </c>
      <c r="AJ61">
        <f>SUMIFS(Monthly!$G$3:$G$13747,Monthly!$C$3:$C$13747,$AB61,Monthly!$B$3:$B$13747,AJ$51,Monthly!$F$3:$F$13747,FmtCrit)</f>
        <v>640964.6200000001</v>
      </c>
      <c r="AK61">
        <f>SUMIFS(Monthly!$G$3:$G$13747,Monthly!$C$3:$C$13747,$AB61,Monthly!$B$3:$B$13747,AK$51,Monthly!$F$3:$F$13747,FmtCrit)</f>
        <v>719922.6499999999</v>
      </c>
      <c r="AL61">
        <f>SUMIFS(Monthly!$G$3:$G$13747,Monthly!$C$3:$C$13747,$AB61,Monthly!$B$3:$B$13747,AL$51,Monthly!$F$3:$F$13747,FmtCrit)</f>
        <v>819349.6699999999</v>
      </c>
      <c r="AM61">
        <f>SUMIFS(Monthly!$G$3:$G$13747,Monthly!$C$3:$C$13747,$AB61,Monthly!$B$3:$B$13747,AM$51,Monthly!$F$3:$F$13747,FmtCrit)</f>
        <v>795718.0</v>
      </c>
      <c r="AN61">
        <f>SUMIFS(Monthly!$G$3:$G$13747,Monthly!$C$3:$C$13747,$AB61,Monthly!$B$3:$B$13747,AN$51,Monthly!$F$3:$F$13747,FmtCrit)</f>
        <v>670577.59</v>
      </c>
      <c r="AO61">
        <f>SUMIFS(Monthly!$G$3:$G$13747,Monthly!$C$3:$C$13747,$AB61,Monthly!$B$3:$B$13747,AO$51,Monthly!$F$3:$F$13747,FmtCrit)</f>
        <v>622493.6699999999</v>
      </c>
      <c r="AP61">
        <f>SUMIFS(Monthly!$G$3:$G$13747,Monthly!$C$3:$C$13747,$AB61,Monthly!$B$3:$B$13747,AP$51,Monthly!$F$3:$F$13747,FmtCrit)</f>
        <v>635149.77</v>
      </c>
      <c r="AQ61">
        <f>SUMIFS(Monthly!$G$3:$G$13747,Monthly!$C$3:$C$13747,$AB61,Monthly!$B$3:$B$13747,AQ$51,Monthly!$F$3:$F$13747,FmtCrit)</f>
        <v>715302.63</v>
      </c>
      <c r="AR61">
        <f>SUMIFS(Monthly!$G$3:$G$13747,Monthly!$C$3:$C$13747,$AB61,Monthly!$B$3:$B$13747,AR$51,Monthly!$F$3:$F$13747,FmtCrit)</f>
        <v>840084.37</v>
      </c>
      <c r="AS61">
        <f>SUMIFS(Monthly!$G$3:$G$13747,Monthly!$C$3:$C$13747,$AB61,Monthly!$B$3:$B$13747,AS$51,Monthly!$F$3:$F$13747,FmtCrit)</f>
        <v>999630.71</v>
      </c>
      <c r="AT61">
        <f>SUMIFS(Monthly!$G$3:$G$13747,Monthly!$C$3:$C$13747,$AB61,Monthly!$B$3:$B$13747,AT$51,Monthly!$F$3:$F$13747,FmtCrit)</f>
        <v>467489.73</v>
      </c>
      <c r="AU61">
        <f>SUMIFS(Monthly!$G$3:$G$13747,Monthly!$C$3:$C$13747,$AB61,Monthly!$B$3:$B$13747,AU$51,Monthly!$F$3:$F$13747,FmtCrit)</f>
        <v>492053.31</v>
      </c>
      <c r="AV61">
        <f>SUMIFS(Monthly!$G$3:$G$13747,Monthly!$C$3:$C$13747,$AB61,Monthly!$B$3:$B$13747,AV$51,Monthly!$F$3:$F$13747,FmtCrit)</f>
        <v>680195.71</v>
      </c>
      <c r="AW61">
        <f>SUMIFS(Monthly!$G$3:$G$13747,Monthly!$C$3:$C$13747,$AB61,Monthly!$B$3:$B$13747,AW$51,Monthly!$F$3:$F$13747,FmtCrit)</f>
        <v>746423.55</v>
      </c>
      <c r="AX61">
        <f>SUMIFS(Monthly!$G$3:$G$13747,Monthly!$C$3:$C$13747,$AB61,Monthly!$B$3:$B$13747,AX$51,Monthly!$F$3:$F$13747,FmtCrit)</f>
        <v>886103.47</v>
      </c>
      <c r="AY61">
        <f>SUMIFS(Monthly!$G$3:$G$13747,Monthly!$C$3:$C$13747,$AB61,Monthly!$B$3:$B$13747,AY$51,Monthly!$F$3:$F$13747,FmtCrit)</f>
        <v>831828.45</v>
      </c>
      <c r="AZ61">
        <f>SUMIFS(Monthly!$G$3:$G$13747,Monthly!$C$3:$C$13747,$AB61,Monthly!$B$3:$B$13747,AZ$51,Monthly!$F$3:$F$13747,FmtCrit)</f>
        <v>684001.78</v>
      </c>
    </row>
    <row r="63" spans="2:52">
      <c r="B63" s="22" t="s">
        <v>23</v>
      </c>
    </row>
    <row r="64" spans="2:52">
      <c r="B64" s="16">
        <f>COUNT('Geo Summary'!$K$7:$K$57)-0</f>
        <v>51</v>
      </c>
      <c r="C64" s="17" t="str">
        <f>IFERROR(INDEX('Geo Summary'!$B$7:$B$57,$AA64),"")</f>
        <v>West Virginia</v>
      </c>
      <c r="E64" s="18">
        <f>IFERROR(INDEX('Geo Summary'!$J$7:$J$57,$AA64)*DisplayMult,"")</f>
        <v>19.15851918604651</v>
      </c>
      <c r="F64" s="19">
        <f>IFERROR(INDEX('Geo Summary'!$K$7:$K$57,$AA64),"")</f>
        <v>0.0</v>
      </c>
      <c r="G64" s="20">
        <f>IFERROR(INDEX('Geo Summary'!$E$7:$E$57,$AA64),"")</f>
        <v>2</v>
      </c>
      <c r="H64" s="21" t="str">
        <f>IFERROR(INDEX('Geo Summary'!$D$7:$D$57,$AA64),"")</f>
        <v>Southeast</v>
      </c>
      <c r="AA64">
        <f>IFERROR(MATCH(SMALL('Geo Summary'!$L$7:$L$57,1),'Geo Summary'!$L$7:$L$57,0),"")</f>
        <v>50</v>
      </c>
      <c r="AB64" t="str">
        <f>IFERROR(INDEX('Geo Summary'!$A$7:$A$57,$AA64),"")</f>
        <v>US-WV</v>
      </c>
    </row>
    <row r="65" spans="2:28">
      <c r="B65" s="16">
        <f>COUNT('Geo Summary'!$K$7:$K$57)-1</f>
        <v>50</v>
      </c>
      <c r="C65" s="17" t="str">
        <f>IFERROR(INDEX('Geo Summary'!$B$7:$B$57,$AA65),"")</f>
        <v>New Mexico</v>
      </c>
      <c r="E65" s="18">
        <f>IFERROR(INDEX('Geo Summary'!$J$7:$J$57,$AA65)*DisplayMult,"")</f>
        <v>21.97033176638177</v>
      </c>
      <c r="F65" s="19">
        <f>IFERROR(INDEX('Geo Summary'!$K$7:$K$57,$AA65),"")</f>
        <v>9.020106756164957</v>
      </c>
      <c r="G65" s="20">
        <f>IFERROR(INDEX('Geo Summary'!$E$7:$E$57,$AA65),"")</f>
        <v>3</v>
      </c>
      <c r="H65" s="21" t="str">
        <f>IFERROR(INDEX('Geo Summary'!$D$7:$D$57,$AA65),"")</f>
        <v>Southwest</v>
      </c>
      <c r="AA65">
        <f>IFERROR(MATCH(SMALL('Geo Summary'!$L$7:$L$57,2),'Geo Summary'!$L$7:$L$57,0),"")</f>
        <v>33</v>
      </c>
      <c r="AB65" t="str">
        <f>IFERROR(INDEX('Geo Summary'!$A$7:$A$57,$AA65),"")</f>
        <v>US-NM</v>
      </c>
    </row>
    <row r="66" spans="2:28">
      <c r="B66" s="16">
        <f>COUNT('Geo Summary'!$K$7:$K$57)-2</f>
        <v>49</v>
      </c>
      <c r="C66" s="17" t="str">
        <f>IFERROR(INDEX('Geo Summary'!$B$7:$B$57,$AA66),"")</f>
        <v>Louisiana</v>
      </c>
      <c r="E66" s="18">
        <f>IFERROR(INDEX('Geo Summary'!$J$7:$J$57,$AA66)*DisplayMult,"")</f>
        <v>22.32995043196544</v>
      </c>
      <c r="F66" s="19">
        <f>IFERROR(INDEX('Geo Summary'!$K$7:$K$57,$AA66),"")</f>
        <v>10.470732278119968</v>
      </c>
      <c r="G66" s="20">
        <f>IFERROR(INDEX('Geo Summary'!$E$7:$E$57,$AA66),"")</f>
        <v>5</v>
      </c>
      <c r="H66" s="21" t="str">
        <f>IFERROR(INDEX('Geo Summary'!$D$7:$D$57,$AA66),"")</f>
        <v>Southeast</v>
      </c>
      <c r="AA66">
        <f>IFERROR(MATCH(SMALL('Geo Summary'!$L$7:$L$57,3),'Geo Summary'!$L$7:$L$57,0),"")</f>
        <v>19</v>
      </c>
      <c r="AB66" t="str">
        <f>IFERROR(INDEX('Geo Summary'!$A$7:$A$57,$AA66),"")</f>
        <v>US-LA</v>
      </c>
    </row>
    <row r="67" spans="2:28">
      <c r="B67" s="16">
        <f>COUNT('Geo Summary'!$K$7:$K$57)-3</f>
        <v>48</v>
      </c>
      <c r="C67" s="17" t="str">
        <f>IFERROR(INDEX('Geo Summary'!$B$7:$B$57,$AA67),"")</f>
        <v>Illinois</v>
      </c>
      <c r="E67" s="18">
        <f>IFERROR(INDEX('Geo Summary'!$J$7:$J$57,$AA67)*DisplayMult,"")</f>
        <v>22.37724030780781</v>
      </c>
      <c r="F67" s="19">
        <f>IFERROR(INDEX('Geo Summary'!$K$7:$K$57,$AA67),"")</f>
        <v>10.659749334899487</v>
      </c>
      <c r="G67" s="20">
        <f>IFERROR(INDEX('Geo Summary'!$E$7:$E$57,$AA67),"")</f>
        <v>14</v>
      </c>
      <c r="H67" s="21" t="str">
        <f>IFERROR(INDEX('Geo Summary'!$D$7:$D$57,$AA67),"")</f>
        <v>Midwest</v>
      </c>
      <c r="AA67">
        <f>IFERROR(MATCH(SMALL('Geo Summary'!$L$7:$L$57,4),'Geo Summary'!$L$7:$L$57,0),"")</f>
        <v>15</v>
      </c>
      <c r="AB67" t="str">
        <f>IFERROR(INDEX('Geo Summary'!$A$7:$A$57,$AA67),"")</f>
        <v>US-IL</v>
      </c>
    </row>
    <row r="68" spans="2:28">
      <c r="B68" s="16">
        <f>COUNT('Geo Summary'!$K$7:$K$57)-4</f>
        <v>47</v>
      </c>
      <c r="C68" s="17" t="str">
        <f>IFERROR(INDEX('Geo Summary'!$B$7:$B$57,$AA68),"")</f>
        <v>North Dakota</v>
      </c>
      <c r="E68" s="18">
        <f>IFERROR(INDEX('Geo Summary'!$J$7:$J$57,$AA68)*DisplayMult,"")</f>
        <v>22.414764967637538</v>
      </c>
      <c r="F68" s="19">
        <f>IFERROR(INDEX('Geo Summary'!$K$7:$K$57,$AA68),"")</f>
        <v>10.809450920933394</v>
      </c>
      <c r="G68" s="20">
        <f>IFERROR(INDEX('Geo Summary'!$E$7:$E$57,$AA68),"")</f>
        <v>2</v>
      </c>
      <c r="H68" s="21" t="str">
        <f>IFERROR(INDEX('Geo Summary'!$D$7:$D$57,$AA68),"")</f>
        <v>Midwest</v>
      </c>
      <c r="AA68">
        <f>IFERROR(MATCH(SMALL('Geo Summary'!$L$7:$L$57,5),'Geo Summary'!$L$7:$L$57,0),"")</f>
        <v>29</v>
      </c>
      <c r="AB68" t="str">
        <f>IFERROR(INDEX('Geo Summary'!$A$7:$A$57,$AA68),"")</f>
        <v>US-ND</v>
      </c>
    </row>
    <row r="70" spans="2:28" ht="24" customHeight="1">
      <c r="B70" s="3" t="s">
        <v>24</v>
      </c>
      <c r="C70" s="3"/>
      <c r="D70" s="3"/>
      <c r="E70" s="3"/>
      <c r="F70" s="3"/>
      <c r="G70" s="3"/>
      <c r="H70" s="3"/>
      <c r="I70" s="3"/>
      <c r="J70" s="3"/>
      <c r="K70" s="3"/>
    </row>
    <row r="71" spans="2:28">
      <c r="B71" s="14"/>
      <c r="C71" s="14" t="s">
        <v>17</v>
      </c>
      <c r="E71" s="15" t="s">
        <v>18</v>
      </c>
      <c r="F71" s="15" t="s">
        <v>19</v>
      </c>
      <c r="G71" s="15" t="s">
        <v>20</v>
      </c>
      <c r="H71" s="14" t="s">
        <v>21</v>
      </c>
    </row>
    <row r="72" spans="2:28">
      <c r="B72" s="16">
        <v>1</v>
      </c>
      <c r="C72" s="17" t="str">
        <f>IFERROR(INDEX('Geo Summary'!$B$58:$B$88,$AA72),"")</f>
        <v>Japan</v>
      </c>
      <c r="E72" s="18">
        <f>IFERROR(INDEX('Geo Summary'!$J$58:$J$88,$AA72)*DisplayMult,"")</f>
        <v>62.705001655195005</v>
      </c>
      <c r="F72" s="19">
        <f>IFERROR(INDEX('Geo Summary'!$K$58:$K$88,$AA72),"")</f>
        <v>96.7238642722219</v>
      </c>
      <c r="G72" s="20">
        <f>IFERROR(INDEX('Geo Summary'!$E$58:$E$88,$AA72),"")</f>
        <v>11</v>
      </c>
      <c r="H72" s="21" t="str">
        <f>IFERROR(INDEX('Geo Summary'!$D$58:$D$88,$AA72),"")</f>
        <v>Asia Pacific</v>
      </c>
      <c r="AA72">
        <f>IFERROR(MATCH(LARGE('Geo Summary'!$L$58:$L$88,1),'Geo Summary'!$L$58:$L$88,0),"")</f>
        <v>19</v>
      </c>
      <c r="AB72" t="str">
        <f>IFERROR(INDEX('Geo Summary'!$A$58:$A$88,$AA72),"")</f>
        <v>JP</v>
      </c>
    </row>
    <row r="73" spans="2:28">
      <c r="B73" s="16">
        <v>2</v>
      </c>
      <c r="C73" s="17" t="str">
        <f>IFERROR(INDEX('Geo Summary'!$B$58:$B$88,$AA73),"")</f>
        <v>United Arab Emirates</v>
      </c>
      <c r="E73" s="18">
        <f>IFERROR(INDEX('Geo Summary'!$J$58:$J$88,$AA73)*DisplayMult,"")</f>
        <v>61.061747525597276</v>
      </c>
      <c r="F73" s="19">
        <f>IFERROR(INDEX('Geo Summary'!$K$58:$K$88,$AA73),"")</f>
        <v>94.35119988909646</v>
      </c>
      <c r="G73" s="20">
        <f>IFERROR(INDEX('Geo Summary'!$E$58:$E$88,$AA73),"")</f>
        <v>3</v>
      </c>
      <c r="H73" s="21" t="str">
        <f>IFERROR(INDEX('Geo Summary'!$D$58:$D$88,$AA73),"")</f>
        <v>Middle East &amp; Africa</v>
      </c>
      <c r="AA73">
        <f>IFERROR(MATCH(LARGE('Geo Summary'!$L$58:$L$88,2),'Geo Summary'!$L$58:$L$88,0),"")</f>
        <v>1</v>
      </c>
      <c r="AB73" t="str">
        <f>IFERROR(INDEX('Geo Summary'!$A$58:$A$88,$AA73),"")</f>
        <v>AE</v>
      </c>
    </row>
    <row r="74" spans="2:28">
      <c r="B74" s="16">
        <v>3</v>
      </c>
      <c r="C74" s="17" t="str">
        <f>IFERROR(INDEX('Geo Summary'!$B$58:$B$88,$AA74),"")</f>
        <v>South Korea</v>
      </c>
      <c r="E74" s="18">
        <f>IFERROR(INDEX('Geo Summary'!$J$58:$J$88,$AA74)*DisplayMult,"")</f>
        <v>59.17775683038111</v>
      </c>
      <c r="F74" s="19">
        <f>IFERROR(INDEX('Geo Summary'!$K$58:$K$88,$AA74),"")</f>
        <v>91.55107654435704</v>
      </c>
      <c r="G74" s="20">
        <f>IFERROR(INDEX('Geo Summary'!$E$58:$E$88,$AA74),"")</f>
        <v>5</v>
      </c>
      <c r="H74" s="21" t="str">
        <f>IFERROR(INDEX('Geo Summary'!$D$58:$D$88,$AA74),"")</f>
        <v>Asia Pacific</v>
      </c>
      <c r="AA74">
        <f>IFERROR(MATCH(LARGE('Geo Summary'!$L$58:$L$88,3),'Geo Summary'!$L$58:$L$88,0),"")</f>
        <v>20</v>
      </c>
      <c r="AB74" t="str">
        <f>IFERROR(INDEX('Geo Summary'!$A$58:$A$88,$AA74),"")</f>
        <v>KR</v>
      </c>
    </row>
    <row r="75" spans="2:28">
      <c r="B75" s="16">
        <v>4</v>
      </c>
      <c r="C75" s="17" t="str">
        <f>IFERROR(INDEX('Geo Summary'!$B$58:$B$88,$AA75),"")</f>
        <v>China</v>
      </c>
      <c r="E75" s="18">
        <f>IFERROR(INDEX('Geo Summary'!$J$58:$J$88,$AA75)*DisplayMult,"")</f>
        <v>55.214696393162384</v>
      </c>
      <c r="F75" s="19">
        <f>IFERROR(INDEX('Geo Summary'!$K$58:$K$88,$AA75),"")</f>
        <v>85.35784659002132</v>
      </c>
      <c r="G75" s="20">
        <f>IFERROR(INDEX('Geo Summary'!$E$58:$E$88,$AA75),"")</f>
        <v>9</v>
      </c>
      <c r="H75" s="21" t="str">
        <f>IFERROR(INDEX('Geo Summary'!$D$58:$D$88,$AA75),"")</f>
        <v>Asia Pacific</v>
      </c>
      <c r="AA75">
        <f>IFERROR(MATCH(LARGE('Geo Summary'!$L$58:$L$88,4),'Geo Summary'!$L$58:$L$88,0),"")</f>
        <v>9</v>
      </c>
      <c r="AB75" t="str">
        <f>IFERROR(INDEX('Geo Summary'!$A$58:$A$88,$AA75),"")</f>
        <v>CN</v>
      </c>
    </row>
    <row r="76" spans="2:28">
      <c r="B76" s="16">
        <v>5</v>
      </c>
      <c r="C76" s="17" t="str">
        <f>IFERROR(INDEX('Geo Summary'!$B$58:$B$88,$AA76),"")</f>
        <v>India</v>
      </c>
      <c r="E76" s="18">
        <f>IFERROR(INDEX('Geo Summary'!$J$58:$J$88,$AA76)*DisplayMult,"")</f>
        <v>53.496917799688596</v>
      </c>
      <c r="F76" s="19">
        <f>IFERROR(INDEX('Geo Summary'!$K$58:$K$88,$AA76),"")</f>
        <v>82.53402384287341</v>
      </c>
      <c r="G76" s="20">
        <f>IFERROR(INDEX('Geo Summary'!$E$58:$E$88,$AA76),"")</f>
        <v>5</v>
      </c>
      <c r="H76" s="21" t="str">
        <f>IFERROR(INDEX('Geo Summary'!$D$58:$D$88,$AA76),"")</f>
        <v>Asia Pacific</v>
      </c>
      <c r="AA76">
        <f>IFERROR(MATCH(LARGE('Geo Summary'!$L$58:$L$88,5),'Geo Summary'!$L$58:$L$88,0),"")</f>
        <v>17</v>
      </c>
      <c r="AB76" t="str">
        <f>IFERROR(INDEX('Geo Summary'!$A$58:$A$88,$AA76),"")</f>
        <v>IN</v>
      </c>
    </row>
    <row r="77" spans="2:28">
      <c r="B77" s="16">
        <v>6</v>
      </c>
      <c r="C77" s="17" t="str">
        <f>IFERROR(INDEX('Geo Summary'!$B$58:$B$88,$AA77),"")</f>
        <v>Australia</v>
      </c>
      <c r="E77" s="18">
        <f>IFERROR(INDEX('Geo Summary'!$J$58:$J$88,$AA77)*DisplayMult,"")</f>
        <v>52.696767276814356</v>
      </c>
      <c r="F77" s="19">
        <f>IFERROR(INDEX('Geo Summary'!$K$58:$K$88,$AA77),"")</f>
        <v>81.18757064439353</v>
      </c>
      <c r="G77" s="20">
        <f>IFERROR(INDEX('Geo Summary'!$E$58:$E$88,$AA77),"")</f>
        <v>12</v>
      </c>
      <c r="H77" s="21" t="str">
        <f>IFERROR(INDEX('Geo Summary'!$D$58:$D$88,$AA77),"")</f>
        <v>Asia Pacific</v>
      </c>
      <c r="AA77">
        <f>IFERROR(MATCH(LARGE('Geo Summary'!$L$58:$L$88,6),'Geo Summary'!$L$58:$L$88,0),"")</f>
        <v>4</v>
      </c>
      <c r="AB77" t="str">
        <f>IFERROR(INDEX('Geo Summary'!$A$58:$A$88,$AA77),"")</f>
        <v>AU</v>
      </c>
    </row>
    <row r="78" spans="2:28">
      <c r="B78" s="16">
        <v>7</v>
      </c>
      <c r="C78" s="17" t="str">
        <f>IFERROR(INDEX('Geo Summary'!$B$58:$B$88,$AA78),"")</f>
        <v>Malaysia</v>
      </c>
      <c r="E78" s="18">
        <f>IFERROR(INDEX('Geo Summary'!$J$58:$J$88,$AA78)*DisplayMult,"")</f>
        <v>49.94444496855348</v>
      </c>
      <c r="F78" s="19">
        <f>IFERROR(INDEX('Geo Summary'!$K$58:$K$88,$AA78),"")</f>
        <v>76.39474440922832</v>
      </c>
      <c r="G78" s="20">
        <f>IFERROR(INDEX('Geo Summary'!$E$58:$E$88,$AA78),"")</f>
        <v>3</v>
      </c>
      <c r="H78" s="21" t="str">
        <f>IFERROR(INDEX('Geo Summary'!$D$58:$D$88,$AA78),"")</f>
        <v>Asia Pacific</v>
      </c>
      <c r="AA78">
        <f>IFERROR(MATCH(LARGE('Geo Summary'!$L$58:$L$88,7),'Geo Summary'!$L$58:$L$88,0),"")</f>
        <v>22</v>
      </c>
      <c r="AB78" t="str">
        <f>IFERROR(INDEX('Geo Summary'!$A$58:$A$88,$AA78),"")</f>
        <v>MY</v>
      </c>
    </row>
    <row r="79" spans="2:28">
      <c r="B79" s="16">
        <v>8</v>
      </c>
      <c r="C79" s="17" t="str">
        <f>IFERROR(INDEX('Geo Summary'!$B$58:$B$88,$AA79),"")</f>
        <v>Norway</v>
      </c>
      <c r="E79" s="18">
        <f>IFERROR(INDEX('Geo Summary'!$J$58:$J$88,$AA79)*DisplayMult,"")</f>
        <v>49.45141675047891</v>
      </c>
      <c r="F79" s="19">
        <f>IFERROR(INDEX('Geo Summary'!$K$58:$K$88,$AA79),"")</f>
        <v>75.50837026972901</v>
      </c>
      <c r="G79" s="20">
        <f>IFERROR(INDEX('Geo Summary'!$E$58:$E$88,$AA79),"")</f>
        <v>4</v>
      </c>
      <c r="H79" s="21" t="str">
        <f>IFERROR(INDEX('Geo Summary'!$D$58:$D$88,$AA79),"")</f>
        <v>Europe</v>
      </c>
      <c r="AA79">
        <f>IFERROR(MATCH(LARGE('Geo Summary'!$L$58:$L$88,8),'Geo Summary'!$L$58:$L$88,0),"")</f>
        <v>24</v>
      </c>
      <c r="AB79" t="str">
        <f>IFERROR(INDEX('Geo Summary'!$A$58:$A$88,$AA79),"")</f>
        <v>NO</v>
      </c>
    </row>
    <row r="80" spans="2:28">
      <c r="B80" s="16">
        <v>9</v>
      </c>
      <c r="C80" s="17" t="str">
        <f>IFERROR(INDEX('Geo Summary'!$B$58:$B$88,$AA80),"")</f>
        <v>Austria</v>
      </c>
      <c r="E80" s="18">
        <f>IFERROR(INDEX('Geo Summary'!$J$58:$J$88,$AA80)*DisplayMult,"")</f>
        <v>47.380618913857674</v>
      </c>
      <c r="F80" s="19">
        <f>IFERROR(INDEX('Geo Summary'!$K$58:$K$88,$AA80),"")</f>
        <v>71.68633313903395</v>
      </c>
      <c r="G80" s="20">
        <f>IFERROR(INDEX('Geo Summary'!$E$58:$E$88,$AA80),"")</f>
        <v>3</v>
      </c>
      <c r="H80" s="21" t="str">
        <f>IFERROR(INDEX('Geo Summary'!$D$58:$D$88,$AA80),"")</f>
        <v>Europe</v>
      </c>
      <c r="AA80">
        <f>IFERROR(MATCH(LARGE('Geo Summary'!$L$58:$L$88,9),'Geo Summary'!$L$58:$L$88,0),"")</f>
        <v>3</v>
      </c>
      <c r="AB80" t="str">
        <f>IFERROR(INDEX('Geo Summary'!$A$58:$A$88,$AA80),"")</f>
        <v>AT</v>
      </c>
    </row>
    <row r="81" spans="2:31">
      <c r="B81" s="16">
        <v>10</v>
      </c>
      <c r="C81" s="17" t="str">
        <f>IFERROR(INDEX('Geo Summary'!$B$58:$B$88,$AA81),"")</f>
        <v>Colombia</v>
      </c>
      <c r="E81" s="18">
        <f>IFERROR(INDEX('Geo Summary'!$J$58:$J$88,$AA81)*DisplayMult,"")</f>
        <v>46.63051507826885</v>
      </c>
      <c r="F81" s="19">
        <f>IFERROR(INDEX('Geo Summary'!$K$58:$K$88,$AA81),"")</f>
        <v>70.2605241352762</v>
      </c>
      <c r="G81" s="20">
        <f>IFERROR(INDEX('Geo Summary'!$E$58:$E$88,$AA81),"")</f>
        <v>3</v>
      </c>
      <c r="H81" s="21" t="str">
        <f>IFERROR(INDEX('Geo Summary'!$D$58:$D$88,$AA81),"")</f>
        <v>Latin America</v>
      </c>
      <c r="AA81">
        <f>IFERROR(MATCH(LARGE('Geo Summary'!$L$58:$L$88,10),'Geo Summary'!$L$58:$L$88,0),"")</f>
        <v>10</v>
      </c>
      <c r="AB81" t="str">
        <f>IFERROR(INDEX('Geo Summary'!$A$58:$A$88,$AA81),"")</f>
        <v>CO</v>
      </c>
    </row>
    <row r="83" spans="2:31" ht="24" customHeight="1">
      <c r="B83" s="3" t="s">
        <v>25</v>
      </c>
      <c r="C83" s="3"/>
      <c r="D83" s="3"/>
      <c r="E83" s="3"/>
      <c r="F83" s="3"/>
      <c r="G83" s="3"/>
      <c r="H83" s="3"/>
      <c r="I83" s="3"/>
      <c r="J83" s="3"/>
      <c r="K83" s="3"/>
    </row>
    <row r="84" spans="2:31">
      <c r="B84" s="14"/>
      <c r="C84" s="14" t="s">
        <v>21</v>
      </c>
      <c r="E84" s="15" t="s">
        <v>18</v>
      </c>
      <c r="G84" s="15" t="s">
        <v>20</v>
      </c>
      <c r="H84" s="23" t="s">
        <v>26</v>
      </c>
    </row>
    <row r="85" spans="2:31">
      <c r="C85" s="17" t="s">
        <v>27</v>
      </c>
      <c r="E85" s="18">
        <f>IFERROR(AD85/AE85*DisplayMult,"")</f>
        <v>54.55675096225493</v>
      </c>
      <c r="G85" s="20">
        <f>COUNTIFS(Stores!$H$3:$H$608,$C85,Stores!$I$3:$I$608,FmtCrit,Stores!$L$3:$L$608,"&lt;="&amp;PerEnd)</f>
        <v>53</v>
      </c>
      <c r="H85" s="13" t="str">
        <f>IFERROR(REPT("|",ROUND(SUMIFS(Monthly!$G$3:$G$13747,Monthly!$E$3:$E$13747,$C85,Monthly!$B$3:$B$13747,"&gt;="&amp;PerStart,Monthly!$B$3:$B$13747,"&lt;="&amp;PerEnd,Monthly!$F$3:$F$13747,FmtCrit)/SUM('Geo Summary'!$M$58:$M$88)*60,0)),"")</f>
        <v>|||||||||</v>
      </c>
      <c r="AD85">
        <f>SUMIFS(INDEX(Monthly!$G$3:$P$13747,0,NumIdx),Monthly!$E$3:$E$13747,$C85,Monthly!$B$3:$B$13747,"&gt;="&amp;PerStart,Monthly!$B$3:$B$13747,"&lt;="&amp;PerEnd,Monthly!$F$3:$F$13747,FmtCrit)</f>
        <v>388089447.97000045</v>
      </c>
      <c r="AE85">
        <f>SUMIFS(INDEX(Monthly!$G$3:$P$13747,0,DenIdx),Monthly!$E$3:$E$13747,$C85,Monthly!$B$3:$B$13747,"&gt;="&amp;PerStart,Monthly!$B$3:$B$13747,"&lt;="&amp;PerEnd,Monthly!$F$3:$F$13747,FmtCrit)</f>
        <v>7113500.0</v>
      </c>
    </row>
    <row r="86" spans="2:31">
      <c r="C86" s="17" t="s">
        <v>28</v>
      </c>
      <c r="E86" s="18">
        <f>IFERROR(AD86/AE86*DisplayMult,"")</f>
        <v>34.8498363240304</v>
      </c>
      <c r="G86" s="20">
        <f>COUNTIFS(Stores!$H$3:$H$608,$C86,Stores!$I$3:$I$608,FmtCrit,Stores!$L$3:$L$608,"&lt;="&amp;PerEnd)</f>
        <v>26</v>
      </c>
      <c r="H86" s="13" t="str">
        <f>IFERROR(REPT("|",ROUND(SUMIFS(Monthly!$G$3:$G$13747,Monthly!$E$3:$E$13747,$C86,Monthly!$B$3:$B$13747,"&gt;="&amp;PerStart,Monthly!$B$3:$B$13747,"&lt;="&amp;PerEnd,Monthly!$F$3:$F$13747,FmtCrit)/SUM('Geo Summary'!$M$58:$M$88)*60,0)),"")</f>
        <v>||</v>
      </c>
      <c r="AD86">
        <f>SUMIFS(INDEX(Monthly!$G$3:$P$13747,0,NumIdx),Monthly!$E$3:$E$13747,$C86,Monthly!$B$3:$B$13747,"&gt;="&amp;PerStart,Monthly!$B$3:$B$13747,"&lt;="&amp;PerEnd,Monthly!$F$3:$F$13747,FmtCrit)</f>
        <v>106389580.33</v>
      </c>
      <c r="AE86">
        <f>SUMIFS(INDEX(Monthly!$G$3:$P$13747,0,DenIdx),Monthly!$E$3:$E$13747,$C86,Monthly!$B$3:$B$13747,"&gt;="&amp;PerStart,Monthly!$B$3:$B$13747,"&lt;="&amp;PerEnd,Monthly!$F$3:$F$13747,FmtCrit)</f>
        <v>3052800.0</v>
      </c>
    </row>
    <row r="87" spans="2:31">
      <c r="C87" s="17" t="s">
        <v>29</v>
      </c>
      <c r="E87" s="18">
        <f>IFERROR(AD87/AE87*DisplayMult,"")</f>
        <v>38.43931214341095</v>
      </c>
      <c r="G87" s="20">
        <f>COUNTIFS(Stores!$H$3:$H$608,$C87,Stores!$I$3:$I$608,FmtCrit,Stores!$L$3:$L$608,"&lt;="&amp;PerEnd)</f>
        <v>94</v>
      </c>
      <c r="H87" s="13" t="str">
        <f>IFERROR(REPT("|",ROUND(SUMIFS(Monthly!$G$3:$G$13747,Monthly!$E$3:$E$13747,$C87,Monthly!$B$3:$B$13747,"&gt;="&amp;PerStart,Monthly!$B$3:$B$13747,"&lt;="&amp;PerEnd,Monthly!$F$3:$F$13747,FmtCrit)/SUM('Geo Summary'!$M$58:$M$88)*60,0)),"")</f>
        <v>|||||||||</v>
      </c>
      <c r="AD87">
        <f>SUMIFS(INDEX(Monthly!$G$3:$P$13747,0,NumIdx),Monthly!$E$3:$E$13747,$C87,Monthly!$B$3:$B$13747,"&gt;="&amp;PerStart,Monthly!$B$3:$B$13747,"&lt;="&amp;PerEnd,Monthly!$F$3:$F$13747,FmtCrit)</f>
        <v>421352520.0599991</v>
      </c>
      <c r="AE87">
        <f>SUMIFS(INDEX(Monthly!$G$3:$P$13747,0,DenIdx),Monthly!$E$3:$E$13747,$C87,Monthly!$B$3:$B$13747,"&gt;="&amp;PerStart,Monthly!$B$3:$B$13747,"&lt;="&amp;PerEnd,Monthly!$F$3:$F$13747,FmtCrit)</f>
        <v>10961500.0</v>
      </c>
    </row>
    <row r="88" spans="2:31">
      <c r="C88" s="17" t="s">
        <v>30</v>
      </c>
      <c r="E88" s="18">
        <f>IFERROR(AD88/AE88*DisplayMult,"")</f>
        <v>31.708739337759503</v>
      </c>
      <c r="G88" s="20">
        <f>COUNTIFS(Stores!$H$3:$H$608,$C88,Stores!$I$3:$I$608,FmtCrit,Stores!$L$3:$L$608,"&lt;="&amp;PerEnd)</f>
        <v>28</v>
      </c>
      <c r="H88" s="13" t="str">
        <f>IFERROR(REPT("|",ROUND(SUMIFS(Monthly!$G$3:$G$13747,Monthly!$E$3:$E$13747,$C88,Monthly!$B$3:$B$13747,"&gt;="&amp;PerStart,Monthly!$B$3:$B$13747,"&lt;="&amp;PerEnd,Monthly!$F$3:$F$13747,FmtCrit)/SUM('Geo Summary'!$M$58:$M$88)*60,0)),"")</f>
        <v>||</v>
      </c>
      <c r="AD88">
        <f>SUMIFS(INDEX(Monthly!$G$3:$P$13747,0,NumIdx),Monthly!$E$3:$E$13747,$C88,Monthly!$B$3:$B$13747,"&gt;="&amp;PerStart,Monthly!$B$3:$B$13747,"&lt;="&amp;PerEnd,Monthly!$F$3:$F$13747,FmtCrit)</f>
        <v>112711884.84999993</v>
      </c>
      <c r="AE88">
        <f>SUMIFS(INDEX(Monthly!$G$3:$P$13747,0,DenIdx),Monthly!$E$3:$E$13747,$C88,Monthly!$B$3:$B$13747,"&gt;="&amp;PerStart,Monthly!$B$3:$B$13747,"&lt;="&amp;PerEnd,Monthly!$F$3:$F$13747,FmtCrit)</f>
        <v>3554600.0</v>
      </c>
    </row>
    <row r="89" spans="2:31">
      <c r="C89" s="17" t="s">
        <v>31</v>
      </c>
      <c r="E89" s="18">
        <f>IFERROR(AD89/AE89*DisplayMult,"")</f>
        <v>42.53107872121444</v>
      </c>
      <c r="G89" s="20">
        <f>COUNTIFS(Stores!$H$3:$H$608,$C89,Stores!$I$3:$I$608,FmtCrit,Stores!$L$3:$L$608,"&lt;="&amp;PerEnd)</f>
        <v>6</v>
      </c>
      <c r="H89" s="13" t="str">
        <f>IFERROR(REPT("|",ROUND(SUMIFS(Monthly!$G$3:$G$13747,Monthly!$E$3:$E$13747,$C89,Monthly!$B$3:$B$13747,"&gt;="&amp;PerStart,Monthly!$B$3:$B$13747,"&lt;="&amp;PerEnd,Monthly!$F$3:$F$13747,FmtCrit)/SUM('Geo Summary'!$M$58:$M$88)*60,0)),"")</f>
        <v>|</v>
      </c>
      <c r="AD89">
        <f>SUMIFS(INDEX(Monthly!$G$3:$P$13747,0,NumIdx),Monthly!$E$3:$E$13747,$C89,Monthly!$B$3:$B$13747,"&gt;="&amp;PerStart,Monthly!$B$3:$B$13747,"&lt;="&amp;PerEnd,Monthly!$F$3:$F$13747,FmtCrit)</f>
        <v>33059407.489999987</v>
      </c>
      <c r="AE89">
        <f>SUMIFS(INDEX(Monthly!$G$3:$P$13747,0,DenIdx),Monthly!$E$3:$E$13747,$C89,Monthly!$B$3:$B$13747,"&gt;="&amp;PerStart,Monthly!$B$3:$B$13747,"&lt;="&amp;PerEnd,Monthly!$F$3:$F$13747,FmtCrit)</f>
        <v>777300.0</v>
      </c>
    </row>
    <row r="90" spans="2:31">
      <c r="C90" s="17" t="s">
        <v>32</v>
      </c>
      <c r="E90" s="18">
        <f>IFERROR(AD90/AE90*DisplayMult,"")</f>
        <v>29.271399356067892</v>
      </c>
      <c r="G90" s="20">
        <f>COUNTIFS(Stores!$H$3:$H$608,$C90,Stores!$I$3:$I$608,FmtCrit,Stores!$L$3:$L$608,"&lt;="&amp;PerEnd)</f>
        <v>82</v>
      </c>
      <c r="H90" s="13" t="str">
        <f>IFERROR(REPT("|",ROUND(SUMIFS(Monthly!$G$3:$G$13747,Monthly!$E$3:$E$13747,$C90,Monthly!$B$3:$B$13747,"&gt;="&amp;PerStart,Monthly!$B$3:$B$13747,"&lt;="&amp;PerEnd,Monthly!$F$3:$F$13747,FmtCrit)/SUM('Geo Summary'!$M$58:$M$88)*60,0)),"")</f>
        <v>||||||</v>
      </c>
      <c r="AD90">
        <f>SUMIFS(INDEX(Monthly!$G$3:$P$13747,0,NumIdx),Monthly!$E$3:$E$13747,$C90,Monthly!$B$3:$B$13747,"&gt;="&amp;PerStart,Monthly!$B$3:$B$13747,"&lt;="&amp;PerEnd,Monthly!$F$3:$F$13747,FmtCrit)</f>
        <v>275016505.5100003</v>
      </c>
      <c r="AE90">
        <f>SUMIFS(INDEX(Monthly!$G$3:$P$13747,0,DenIdx),Monthly!$E$3:$E$13747,$C90,Monthly!$B$3:$B$13747,"&gt;="&amp;PerStart,Monthly!$B$3:$B$13747,"&lt;="&amp;PerEnd,Monthly!$F$3:$F$13747,FmtCrit)</f>
        <v>9395400.0</v>
      </c>
    </row>
    <row r="91" spans="2:31">
      <c r="C91" s="17" t="s">
        <v>33</v>
      </c>
      <c r="E91" s="18">
        <f>IFERROR(AD91/AE91*DisplayMult,"")</f>
        <v>35.76525890026311</v>
      </c>
      <c r="G91" s="20">
        <f>COUNTIFS(Stores!$H$3:$H$608,$C91,Stores!$I$3:$I$608,FmtCrit,Stores!$L$3:$L$608,"&lt;="&amp;PerEnd)</f>
        <v>80</v>
      </c>
      <c r="H91" s="13" t="str">
        <f>IFERROR(REPT("|",ROUND(SUMIFS(Monthly!$G$3:$G$13747,Monthly!$E$3:$E$13747,$C91,Monthly!$B$3:$B$13747,"&gt;="&amp;PerStart,Monthly!$B$3:$B$13747,"&lt;="&amp;PerEnd,Monthly!$F$3:$F$13747,FmtCrit)/SUM('Geo Summary'!$M$58:$M$88)*60,0)),"")</f>
        <v>||||||||</v>
      </c>
      <c r="AD91">
        <f>SUMIFS(INDEX(Monthly!$G$3:$P$13747,0,NumIdx),Monthly!$E$3:$E$13747,$C91,Monthly!$B$3:$B$13747,"&gt;="&amp;PerStart,Monthly!$B$3:$B$13747,"&lt;="&amp;PerEnd,Monthly!$F$3:$F$13747,FmtCrit)</f>
        <v>345184819.7499994</v>
      </c>
      <c r="AE91">
        <f>SUMIFS(INDEX(Monthly!$G$3:$P$13747,0,DenIdx),Monthly!$E$3:$E$13747,$C91,Monthly!$B$3:$B$13747,"&gt;="&amp;PerStart,Monthly!$B$3:$B$13747,"&lt;="&amp;PerEnd,Monthly!$F$3:$F$13747,FmtCrit)</f>
        <v>9651400.0</v>
      </c>
    </row>
    <row r="92" spans="2:31">
      <c r="C92" s="17" t="s">
        <v>34</v>
      </c>
      <c r="E92" s="18">
        <f>IFERROR(AD92/AE92*DisplayMult,"")</f>
        <v>34.05688048013315</v>
      </c>
      <c r="G92" s="20">
        <f>COUNTIFS(Stores!$H$3:$H$608,$C92,Stores!$I$3:$I$608,FmtCrit,Stores!$L$3:$L$608,"&lt;="&amp;PerEnd)</f>
        <v>100</v>
      </c>
      <c r="H92" s="13" t="str">
        <f>IFERROR(REPT("|",ROUND(SUMIFS(Monthly!$G$3:$G$13747,Monthly!$E$3:$E$13747,$C92,Monthly!$B$3:$B$13747,"&gt;="&amp;PerStart,Monthly!$B$3:$B$13747,"&lt;="&amp;PerEnd,Monthly!$F$3:$F$13747,FmtCrit)/SUM('Geo Summary'!$M$58:$M$88)*60,0)),"")</f>
        <v>|||||||||</v>
      </c>
      <c r="AD92">
        <f>SUMIFS(INDEX(Monthly!$G$3:$P$13747,0,NumIdx),Monthly!$E$3:$E$13747,$C92,Monthly!$B$3:$B$13747,"&gt;="&amp;PerStart,Monthly!$B$3:$B$13747,"&lt;="&amp;PerEnd,Monthly!$F$3:$F$13747,FmtCrit)</f>
        <v>429848916.9800006</v>
      </c>
      <c r="AE92">
        <f>SUMIFS(INDEX(Monthly!$G$3:$P$13747,0,DenIdx),Monthly!$E$3:$E$13747,$C92,Monthly!$B$3:$B$13747,"&gt;="&amp;PerStart,Monthly!$B$3:$B$13747,"&lt;="&amp;PerEnd,Monthly!$F$3:$F$13747,FmtCrit)</f>
        <v>12621500.0</v>
      </c>
    </row>
    <row r="93" spans="2:31">
      <c r="C93" s="17" t="s">
        <v>35</v>
      </c>
      <c r="E93" s="18">
        <f>IFERROR(AD93/AE93*DisplayMult,"")</f>
        <v>34.9369939695693</v>
      </c>
      <c r="G93" s="20">
        <f>COUNTIFS(Stores!$H$3:$H$608,$C93,Stores!$I$3:$I$608,FmtCrit,Stores!$L$3:$L$608,"&lt;="&amp;PerEnd)</f>
        <v>49</v>
      </c>
      <c r="H93" s="13" t="str">
        <f>IFERROR(REPT("|",ROUND(SUMIFS(Monthly!$G$3:$G$13747,Monthly!$E$3:$E$13747,$C93,Monthly!$B$3:$B$13747,"&gt;="&amp;PerStart,Monthly!$B$3:$B$13747,"&lt;="&amp;PerEnd,Monthly!$F$3:$F$13747,FmtCrit)/SUM('Geo Summary'!$M$58:$M$88)*60,0)),"")</f>
        <v>||||</v>
      </c>
      <c r="AD93">
        <f>SUMIFS(INDEX(Monthly!$G$3:$P$13747,0,NumIdx),Monthly!$E$3:$E$13747,$C93,Monthly!$B$3:$B$13747,"&gt;="&amp;PerStart,Monthly!$B$3:$B$13747,"&lt;="&amp;PerEnd,Monthly!$F$3:$F$13747,FmtCrit)</f>
        <v>200685080.75999996</v>
      </c>
      <c r="AE93">
        <f>SUMIFS(INDEX(Monthly!$G$3:$P$13747,0,DenIdx),Monthly!$E$3:$E$13747,$C93,Monthly!$B$3:$B$13747,"&gt;="&amp;PerStart,Monthly!$B$3:$B$13747,"&lt;="&amp;PerEnd,Monthly!$F$3:$F$13747,FmtCrit)</f>
        <v>5744200.0</v>
      </c>
    </row>
    <row r="94" spans="2:31">
      <c r="C94" s="17" t="s">
        <v>36</v>
      </c>
      <c r="E94" s="18">
        <f>IFERROR(AD94/AE94*DisplayMult,"")</f>
        <v>39.54720946651208</v>
      </c>
      <c r="G94" s="20">
        <f>COUNTIFS(Stores!$H$3:$H$608,$C94,Stores!$I$3:$I$608,FmtCrit,Stores!$L$3:$L$608,"&lt;="&amp;PerEnd)</f>
        <v>88</v>
      </c>
      <c r="H94" s="13" t="str">
        <f>IFERROR(REPT("|",ROUND(SUMIFS(Monthly!$G$3:$G$13747,Monthly!$E$3:$E$13747,$C94,Monthly!$B$3:$B$13747,"&gt;="&amp;PerStart,Monthly!$B$3:$B$13747,"&lt;="&amp;PerEnd,Monthly!$F$3:$F$13747,FmtCrit)/SUM('Geo Summary'!$M$58:$M$88)*60,0)),"")</f>
        <v>|||||||||</v>
      </c>
      <c r="AD94">
        <f>SUMIFS(INDEX(Monthly!$G$3:$P$13747,0,NumIdx),Monthly!$E$3:$E$13747,$C94,Monthly!$B$3:$B$13747,"&gt;="&amp;PerStart,Monthly!$B$3:$B$13747,"&lt;="&amp;PerEnd,Monthly!$F$3:$F$13747,FmtCrit)</f>
        <v>409194976.3500005</v>
      </c>
      <c r="AE94">
        <f>SUMIFS(INDEX(Monthly!$G$3:$P$13747,0,DenIdx),Monthly!$E$3:$E$13747,$C94,Monthly!$B$3:$B$13747,"&gt;="&amp;PerStart,Monthly!$B$3:$B$13747,"&lt;="&amp;PerEnd,Monthly!$F$3:$F$13747,FmtCrit)</f>
        <v>10347000.0</v>
      </c>
    </row>
  </sheetData>
  <sheetProtection sheet="1" objects="1" scenarios="1"/>
  <mergeCells count="23">
    <mergeCell ref="B6:D6"/>
    <mergeCell ref="E6:H6"/>
    <mergeCell ref="B7:D7"/>
    <mergeCell ref="E7:H7"/>
    <mergeCell ref="B8:D8"/>
    <mergeCell ref="E8:H8"/>
    <mergeCell ref="J6:M8"/>
    <mergeCell ref="B11:C11"/>
    <mergeCell ref="B12:C12"/>
    <mergeCell ref="B14:C15"/>
    <mergeCell ref="D11:E11"/>
    <mergeCell ref="D12:E12"/>
    <mergeCell ref="D14:E15"/>
    <mergeCell ref="F11:G11"/>
    <mergeCell ref="F12:G12"/>
    <mergeCell ref="F14:G15"/>
    <mergeCell ref="H11:I11"/>
    <mergeCell ref="H12:I12"/>
    <mergeCell ref="H14:I15"/>
    <mergeCell ref="J11:K11"/>
    <mergeCell ref="J12:K12"/>
    <mergeCell ref="J14:K15"/>
    <mergeCell ref="B17:K17"/>
  </mergeCells>
  <dataValidations count="3">
    <dataValidation type="list" allowBlank="1" showInputMessage="1" showErrorMessage="1" errorTitle="Not on the list" error="Pick a value from the dropdown." promptTitle="Choose one" prompt="Pick what the map colours." sqref="E6:H6">
      <formula1>Config!$A$6:$A$12</formula1>
    </dataValidation>
    <dataValidation type="list" allowBlank="1" showInputMessage="1" showErrorMessage="1" errorTitle="Not on the list" error="Pick a value from the dropdown." promptTitle="Choose one" prompt="Pick the reporting window." sqref="E7:H7">
      <formula1>Config!$A$16:$A$20</formula1>
    </dataValidation>
    <dataValidation type="list" allowBlank="1" showInputMessage="1" showErrorMessage="1" errorTitle="Not on the list" error="Pick a value from the dropdown." promptTitle="Choose one" prompt="Filter to one store format." sqref="E8:H8">
      <formula1>Config!$A$24:$A$27</formula1>
    </dataValidation>
  </dataValidations>
  <pageMargins left="0.7" right="0.7" top="0.75" bottom="0.75" header="0.3" footer="0.3"/>
  <pageSetup fitToHeight="0" orientation="landscape"/>
  <rowBreaks count="1" manualBreakCount="1">
    <brk id="69" max="16383" man="1"/>
  </rowBreaks>
  <drawing r:id="rId1"/>
  <extLst>
    <ext xmlns:x14="http://schemas.microsoft.com/office/spreadsheetml/2009/9/main" uri="{05C60535-1F16-4fd2-B633-F4F36F0B64E0}">
      <x14:sparklineGroups xmlns:xm="http://schemas.microsoft.com/office/excel/2006/main">
        <x14:sparklineGroup type="column" displayEmptyCellsAs="gap" high="1" displayHidden="1">
          <x14:colorSeries rgb="FF20558A"/>
          <x14:colorNegative theme="5"/>
          <x14:colorAxis rgb="FF000000"/>
          <x14:colorMarkers theme="4" tint="-0.499984740745262"/>
          <x14:colorFirst theme="4" tint="0.39997558519241921"/>
          <x14:colorLast theme="4" tint="0.39997558519241921"/>
          <x14:colorHigh theme="4"/>
          <x14:colorLow theme="4"/>
          <x14:sparklines>
            <x14:sparkline>
              <xm:f>Dashboard!AC52:AZ52</xm:f>
              <xm:sqref>J52</xm:sqref>
            </x14:sparkline>
            <x14:sparkline>
              <xm:f>Dashboard!AC53:AZ53</xm:f>
              <xm:sqref>J53</xm:sqref>
            </x14:sparkline>
            <x14:sparkline>
              <xm:f>Dashboard!AC54:AZ54</xm:f>
              <xm:sqref>J54</xm:sqref>
            </x14:sparkline>
            <x14:sparkline>
              <xm:f>Dashboard!AC55:AZ55</xm:f>
              <xm:sqref>J55</xm:sqref>
            </x14:sparkline>
            <x14:sparkline>
              <xm:f>Dashboard!AC56:AZ56</xm:f>
              <xm:sqref>J56</xm:sqref>
            </x14:sparkline>
            <x14:sparkline>
              <xm:f>Dashboard!AC57:AZ57</xm:f>
              <xm:sqref>J57</xm:sqref>
            </x14:sparkline>
            <x14:sparkline>
              <xm:f>Dashboard!AC58:AZ58</xm:f>
              <xm:sqref>J58</xm:sqref>
            </x14:sparkline>
            <x14:sparkline>
              <xm:f>Dashboard!AC59:AZ59</xm:f>
              <xm:sqref>J59</xm:sqref>
            </x14:sparkline>
            <x14:sparkline>
              <xm:f>Dashboard!AC60:AZ60</xm:f>
              <xm:sqref>J60</xm:sqref>
            </x14:sparkline>
            <x14:sparkline>
              <xm:f>Dashboard!AC61:AZ61</xm:f>
              <xm:sqref>J61</xm:sqref>
            </x14:sparkline>
          </x14:sparklines>
        </x14:sparklineGroup>
      </x14:sparklineGroups>
    </ext>
  </extLst>
</worksheet>
</file>

<file path=xl/worksheets/sheet10.xml><?xml version="1.0" encoding="utf-8"?>
<worksheet xmlns="http://schemas.openxmlformats.org/spreadsheetml/2006/main" xmlns:r="http://schemas.openxmlformats.org/officeDocument/2006/relationships">
  <dimension ref="A1:M47"/>
  <sheetViews>
    <sheetView showGridLines="0" workbookViewId="0"/>
  </sheetViews>
  <sheetFormatPr defaultRowHeight="15"/>
  <cols>
    <col min="1" max="1" width="26.7109375" customWidth="1"/>
    <col min="2" max="2" width="24.7109375" customWidth="1"/>
    <col min="3" max="12" width="9.7109375" customWidth="1"/>
    <col min="13" max="13" width="62.7109375" customWidth="1"/>
  </cols>
  <sheetData>
    <row r="1" spans="1:13">
      <c r="A1" s="1" t="s">
        <v>1814</v>
      </c>
    </row>
    <row r="2" spans="1:13">
      <c r="A2" s="2" t="s">
        <v>1815</v>
      </c>
    </row>
    <row r="4" spans="1:13">
      <c r="A4" s="24" t="s">
        <v>1816</v>
      </c>
    </row>
    <row r="5" spans="1:13" ht="26" customHeight="1">
      <c r="A5" s="34" t="s">
        <v>3</v>
      </c>
      <c r="B5" s="34" t="s">
        <v>1817</v>
      </c>
      <c r="C5" s="34" t="s">
        <v>1818</v>
      </c>
      <c r="D5" s="34" t="s">
        <v>1819</v>
      </c>
      <c r="E5" s="34" t="s">
        <v>1820</v>
      </c>
      <c r="F5" s="34" t="s">
        <v>1821</v>
      </c>
      <c r="G5" s="34" t="s">
        <v>1822</v>
      </c>
      <c r="H5" s="34" t="s">
        <v>1823</v>
      </c>
      <c r="I5" s="34" t="s">
        <v>1824</v>
      </c>
      <c r="J5" s="34" t="s">
        <v>1825</v>
      </c>
      <c r="K5" s="34" t="s">
        <v>1826</v>
      </c>
      <c r="L5" s="34" t="s">
        <v>1827</v>
      </c>
      <c r="M5" s="34" t="s">
        <v>1828</v>
      </c>
    </row>
    <row r="6" spans="1:13">
      <c r="A6" s="25" t="s">
        <v>4</v>
      </c>
      <c r="B6" s="27" t="s">
        <v>1829</v>
      </c>
      <c r="C6" s="35">
        <v>1</v>
      </c>
      <c r="D6" s="35">
        <v>5</v>
      </c>
      <c r="E6" s="35">
        <v>1</v>
      </c>
      <c r="F6" s="35">
        <v>1</v>
      </c>
      <c r="G6" s="36">
        <v>0</v>
      </c>
      <c r="H6" s="36">
        <v>0</v>
      </c>
      <c r="I6" s="36">
        <v>1.75</v>
      </c>
      <c r="J6" s="35">
        <v>1</v>
      </c>
      <c r="K6" s="36">
        <v>1</v>
      </c>
      <c r="L6" s="35">
        <v>2</v>
      </c>
      <c r="M6" s="27" t="s">
        <v>1830</v>
      </c>
    </row>
    <row r="7" spans="1:13">
      <c r="A7" s="25" t="s">
        <v>1831</v>
      </c>
      <c r="B7" s="27" t="s">
        <v>1832</v>
      </c>
      <c r="C7" s="35">
        <v>1</v>
      </c>
      <c r="D7" s="35">
        <v>6</v>
      </c>
      <c r="E7" s="35">
        <v>1</v>
      </c>
      <c r="F7" s="35">
        <v>1</v>
      </c>
      <c r="G7" s="36">
        <v>0</v>
      </c>
      <c r="H7" s="36">
        <v>0</v>
      </c>
      <c r="I7" s="36">
        <v>2.5</v>
      </c>
      <c r="J7" s="35">
        <v>1</v>
      </c>
      <c r="K7" s="36">
        <v>0.001</v>
      </c>
      <c r="L7" s="35">
        <v>1</v>
      </c>
      <c r="M7" s="27" t="s">
        <v>1833</v>
      </c>
    </row>
    <row r="8" spans="1:13">
      <c r="A8" s="25" t="s">
        <v>1834</v>
      </c>
      <c r="B8" s="27" t="s">
        <v>1835</v>
      </c>
      <c r="C8" s="35">
        <v>2</v>
      </c>
      <c r="D8" s="35">
        <v>7</v>
      </c>
      <c r="E8" s="35">
        <v>2</v>
      </c>
      <c r="F8" s="35">
        <v>2</v>
      </c>
      <c r="G8" s="36">
        <v>0</v>
      </c>
      <c r="H8" s="36">
        <v>0.22</v>
      </c>
      <c r="I8" s="36">
        <v>0</v>
      </c>
      <c r="J8" s="35">
        <v>1</v>
      </c>
      <c r="K8" s="36">
        <v>100</v>
      </c>
      <c r="L8" s="35">
        <v>1</v>
      </c>
      <c r="M8" s="27" t="s">
        <v>1836</v>
      </c>
    </row>
    <row r="9" spans="1:13">
      <c r="A9" s="25" t="s">
        <v>1837</v>
      </c>
      <c r="B9" s="27" t="s">
        <v>1838</v>
      </c>
      <c r="C9" s="35">
        <v>1</v>
      </c>
      <c r="D9" s="35">
        <v>8</v>
      </c>
      <c r="E9" s="35">
        <v>1</v>
      </c>
      <c r="F9" s="35">
        <v>2</v>
      </c>
      <c r="G9" s="36">
        <v>1</v>
      </c>
      <c r="H9" s="36">
        <v>0.4</v>
      </c>
      <c r="I9" s="36">
        <v>0</v>
      </c>
      <c r="J9" s="35">
        <v>1</v>
      </c>
      <c r="K9" s="36">
        <v>100</v>
      </c>
      <c r="L9" s="35">
        <v>1</v>
      </c>
      <c r="M9" s="27" t="s">
        <v>1839</v>
      </c>
    </row>
    <row r="10" spans="1:13">
      <c r="A10" s="25" t="s">
        <v>1840</v>
      </c>
      <c r="B10" s="27" t="s">
        <v>1841</v>
      </c>
      <c r="C10" s="35">
        <v>1</v>
      </c>
      <c r="D10" s="35">
        <v>9</v>
      </c>
      <c r="E10" s="35">
        <v>1</v>
      </c>
      <c r="F10" s="35">
        <v>1</v>
      </c>
      <c r="G10" s="36">
        <v>0</v>
      </c>
      <c r="H10" s="36">
        <v>0</v>
      </c>
      <c r="I10" s="36">
        <v>1.12</v>
      </c>
      <c r="J10" s="35">
        <v>1</v>
      </c>
      <c r="K10" s="36">
        <v>1</v>
      </c>
      <c r="L10" s="35">
        <v>0</v>
      </c>
      <c r="M10" s="27" t="s">
        <v>1842</v>
      </c>
    </row>
    <row r="11" spans="1:13">
      <c r="A11" s="25" t="s">
        <v>1843</v>
      </c>
      <c r="B11" s="27" t="s">
        <v>1844</v>
      </c>
      <c r="C11" s="35">
        <v>3</v>
      </c>
      <c r="D11" s="35">
        <v>10</v>
      </c>
      <c r="E11" s="35">
        <v>1</v>
      </c>
      <c r="F11" s="35">
        <v>1</v>
      </c>
      <c r="G11" s="36">
        <v>0</v>
      </c>
      <c r="H11" s="36">
        <v>0</v>
      </c>
      <c r="I11" s="36">
        <v>1.12</v>
      </c>
      <c r="J11" s="35">
        <v>1</v>
      </c>
      <c r="K11" s="36">
        <v>1</v>
      </c>
      <c r="L11" s="35">
        <v>2</v>
      </c>
      <c r="M11" s="27" t="s">
        <v>1845</v>
      </c>
    </row>
    <row r="12" spans="1:13">
      <c r="A12" s="25" t="s">
        <v>1846</v>
      </c>
      <c r="B12" s="27" t="s">
        <v>1847</v>
      </c>
      <c r="C12" s="35">
        <v>4</v>
      </c>
      <c r="D12" s="35">
        <v>3</v>
      </c>
      <c r="E12" s="35">
        <v>1</v>
      </c>
      <c r="F12" s="35">
        <v>1</v>
      </c>
      <c r="G12" s="36">
        <v>0</v>
      </c>
      <c r="H12" s="36">
        <v>0</v>
      </c>
      <c r="I12" s="36">
        <v>1.5</v>
      </c>
      <c r="J12" s="35">
        <v>-1</v>
      </c>
      <c r="K12" s="36">
        <v>100</v>
      </c>
      <c r="L12" s="35">
        <v>2</v>
      </c>
      <c r="M12" s="27" t="s">
        <v>1848</v>
      </c>
    </row>
    <row r="14" spans="1:13">
      <c r="A14" s="24" t="s">
        <v>1849</v>
      </c>
    </row>
    <row r="15" spans="1:13" ht="26" customHeight="1">
      <c r="A15" s="34" t="s">
        <v>5</v>
      </c>
      <c r="B15" s="34" t="s">
        <v>1850</v>
      </c>
      <c r="C15" s="34" t="s">
        <v>1851</v>
      </c>
      <c r="D15" s="34" t="s">
        <v>1852</v>
      </c>
      <c r="E15" s="34" t="s">
        <v>1853</v>
      </c>
    </row>
    <row r="16" spans="1:13">
      <c r="A16" s="25" t="s">
        <v>1854</v>
      </c>
      <c r="B16" s="35">
        <v>202607</v>
      </c>
      <c r="C16" s="35">
        <v>202607</v>
      </c>
      <c r="D16" s="35">
        <v>202507</v>
      </c>
      <c r="E16" s="35">
        <v>202507</v>
      </c>
    </row>
    <row r="17" spans="1:5">
      <c r="A17" s="25" t="s">
        <v>1855</v>
      </c>
      <c r="B17" s="35">
        <v>202605</v>
      </c>
      <c r="C17" s="35">
        <v>202607</v>
      </c>
      <c r="D17" s="35">
        <v>202505</v>
      </c>
      <c r="E17" s="35">
        <v>202507</v>
      </c>
    </row>
    <row r="18" spans="1:5">
      <c r="A18" s="25" t="s">
        <v>1856</v>
      </c>
      <c r="B18" s="35">
        <v>202602</v>
      </c>
      <c r="C18" s="35">
        <v>202607</v>
      </c>
      <c r="D18" s="35">
        <v>202502</v>
      </c>
      <c r="E18" s="35">
        <v>202507</v>
      </c>
    </row>
    <row r="19" spans="1:5">
      <c r="A19" s="25" t="s">
        <v>1857</v>
      </c>
      <c r="B19" s="35">
        <v>202601</v>
      </c>
      <c r="C19" s="35">
        <v>202607</v>
      </c>
      <c r="D19" s="35">
        <v>202501</v>
      </c>
      <c r="E19" s="35">
        <v>202507</v>
      </c>
    </row>
    <row r="20" spans="1:5">
      <c r="A20" s="25" t="s">
        <v>6</v>
      </c>
      <c r="B20" s="35">
        <v>202508</v>
      </c>
      <c r="C20" s="35">
        <v>202607</v>
      </c>
      <c r="D20" s="35">
        <v>202408</v>
      </c>
      <c r="E20" s="35">
        <v>202507</v>
      </c>
    </row>
    <row r="22" spans="1:5">
      <c r="A22" s="24" t="s">
        <v>1858</v>
      </c>
    </row>
    <row r="23" spans="1:5" ht="26" customHeight="1">
      <c r="A23" s="34" t="s">
        <v>1859</v>
      </c>
      <c r="B23" s="34" t="s">
        <v>1860</v>
      </c>
    </row>
    <row r="24" spans="1:5">
      <c r="A24" s="25" t="s">
        <v>8</v>
      </c>
      <c r="B24" s="27" t="s">
        <v>1861</v>
      </c>
    </row>
    <row r="25" spans="1:5">
      <c r="A25" s="25" t="s">
        <v>289</v>
      </c>
      <c r="B25" s="27" t="s">
        <v>289</v>
      </c>
    </row>
    <row r="26" spans="1:5">
      <c r="A26" s="25" t="s">
        <v>257</v>
      </c>
      <c r="B26" s="27" t="s">
        <v>257</v>
      </c>
    </row>
    <row r="27" spans="1:5">
      <c r="A27" s="25" t="s">
        <v>262</v>
      </c>
      <c r="B27" s="27" t="s">
        <v>262</v>
      </c>
    </row>
    <row r="29" spans="1:5">
      <c r="A29" s="24" t="s">
        <v>1862</v>
      </c>
    </row>
    <row r="30" spans="1:5" ht="26" customHeight="1">
      <c r="A30" s="34" t="s">
        <v>1863</v>
      </c>
      <c r="B30" s="34" t="s">
        <v>46</v>
      </c>
      <c r="C30" s="34" t="s">
        <v>1864</v>
      </c>
    </row>
    <row r="31" spans="1:5">
      <c r="A31" s="25" t="s">
        <v>1865</v>
      </c>
      <c r="B31" s="26">
        <f>MATCH(Dashboard!$E$6,Config!$A$6:$A$12,0)</f>
        <v>1</v>
      </c>
      <c r="C31" s="27" t="s">
        <v>1866</v>
      </c>
    </row>
    <row r="32" spans="1:5">
      <c r="A32" s="25" t="s">
        <v>1867</v>
      </c>
      <c r="B32" s="26">
        <f>INDEX(Config!$C$6:$C$12,MetricIdx)</f>
        <v>1</v>
      </c>
      <c r="C32" s="27" t="s">
        <v>1868</v>
      </c>
    </row>
    <row r="33" spans="1:3">
      <c r="A33" s="25" t="s">
        <v>1869</v>
      </c>
      <c r="B33" s="26">
        <f>INDEX(Config!$D$6:$D$12,MetricIdx)</f>
        <v>5</v>
      </c>
      <c r="C33" s="27" t="s">
        <v>1870</v>
      </c>
    </row>
    <row r="34" spans="1:3">
      <c r="A34" s="25" t="s">
        <v>1871</v>
      </c>
      <c r="B34" s="26">
        <f>INDEX(Config!$E$6:$E$12,MetricIdx)</f>
        <v>1</v>
      </c>
      <c r="C34" s="27" t="s">
        <v>1872</v>
      </c>
    </row>
    <row r="35" spans="1:3">
      <c r="A35" s="25" t="s">
        <v>1873</v>
      </c>
      <c r="B35" s="26">
        <f>INDEX(Config!$F$6:$F$12,MetricIdx)</f>
        <v>1</v>
      </c>
      <c r="C35" s="27" t="s">
        <v>1874</v>
      </c>
    </row>
    <row r="36" spans="1:3">
      <c r="A36" s="25" t="s">
        <v>1822</v>
      </c>
      <c r="B36" s="26">
        <f>INDEX(Config!$G$6:$G$12,MetricIdx)</f>
        <v>0.0</v>
      </c>
      <c r="C36" s="27" t="s">
        <v>1875</v>
      </c>
    </row>
    <row r="37" spans="1:3">
      <c r="A37" s="25" t="s">
        <v>1823</v>
      </c>
      <c r="B37" s="26">
        <f>INDEX(Config!$H$6:$H$12,MetricIdx)</f>
        <v>0.0</v>
      </c>
      <c r="C37" s="27" t="s">
        <v>1876</v>
      </c>
    </row>
    <row r="38" spans="1:3">
      <c r="A38" s="25" t="s">
        <v>1877</v>
      </c>
      <c r="B38" s="26">
        <f>INDEX(Config!$I$6:$I$12,MetricIdx)</f>
        <v>1.75</v>
      </c>
      <c r="C38" s="27" t="s">
        <v>1878</v>
      </c>
    </row>
    <row r="39" spans="1:3">
      <c r="A39" s="25" t="s">
        <v>1825</v>
      </c>
      <c r="B39" s="26">
        <f>INDEX(Config!$J$6:$J$12,MetricIdx)</f>
        <v>1</v>
      </c>
      <c r="C39" s="27" t="s">
        <v>1879</v>
      </c>
    </row>
    <row r="40" spans="1:3">
      <c r="A40" s="25" t="s">
        <v>1880</v>
      </c>
      <c r="B40" s="26">
        <f>INDEX(Config!$K$6:$K$12,MetricIdx)</f>
        <v>1</v>
      </c>
      <c r="C40" s="27" t="s">
        <v>1881</v>
      </c>
    </row>
    <row r="41" spans="1:3">
      <c r="A41" s="25" t="s">
        <v>1882</v>
      </c>
      <c r="B41" s="26" t="str">
        <f>INDEX(Config!$B$6:$B$12,MetricIdx)</f>
        <v>$ per sq ft per month</v>
      </c>
      <c r="C41" s="27" t="s">
        <v>1883</v>
      </c>
    </row>
    <row r="42" spans="1:3">
      <c r="A42" s="25" t="s">
        <v>1884</v>
      </c>
      <c r="B42" s="26">
        <f>MATCH(Dashboard!$E$7,Config!$A$16:$A$20,0)</f>
        <v>5</v>
      </c>
      <c r="C42" s="27"/>
    </row>
    <row r="43" spans="1:3">
      <c r="A43" s="25" t="s">
        <v>1885</v>
      </c>
      <c r="B43" s="26">
        <f>INDEX(Config!$B$16:$B$20,PeriodIdx)</f>
        <v>202508</v>
      </c>
      <c r="C43" s="27" t="s">
        <v>1886</v>
      </c>
    </row>
    <row r="44" spans="1:3">
      <c r="A44" s="25" t="s">
        <v>1887</v>
      </c>
      <c r="B44" s="26">
        <f>INDEX(Config!$C$16:$C$20,PeriodIdx)</f>
        <v>202607</v>
      </c>
      <c r="C44" s="27" t="s">
        <v>1888</v>
      </c>
    </row>
    <row r="45" spans="1:3">
      <c r="A45" s="25" t="s">
        <v>1889</v>
      </c>
      <c r="B45" s="26">
        <f>INDEX(Config!$D$16:$D$20,PeriodIdx)</f>
        <v>202408</v>
      </c>
      <c r="C45" s="27" t="s">
        <v>1890</v>
      </c>
    </row>
    <row r="46" spans="1:3">
      <c r="A46" s="25" t="s">
        <v>1891</v>
      </c>
      <c r="B46" s="26">
        <f>INDEX(Config!$E$16:$E$20,PeriodIdx)</f>
        <v>202507</v>
      </c>
      <c r="C46" s="27"/>
    </row>
    <row r="47" spans="1:3">
      <c r="A47" s="25" t="s">
        <v>1892</v>
      </c>
      <c r="B47" s="26" t="str">
        <f>INDEX(Config!$B$24:$B$27,MATCH(Dashboard!$E$8,Config!$A$24:$A$27,0))</f>
        <v>&lt;&gt;</v>
      </c>
      <c r="C47" s="27" t="s">
        <v>1893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2:B48"/>
  <sheetViews>
    <sheetView showGridLines="0" workbookViewId="0"/>
  </sheetViews>
  <sheetFormatPr defaultRowHeight="15"/>
  <cols>
    <col min="1" max="1" width="2.85546875" customWidth="1"/>
    <col min="2" max="2" width="104.7109375" customWidth="1"/>
    <col min="3" max="26" width="3.7109375" customWidth="1"/>
  </cols>
  <sheetData>
    <row r="2" spans="2:2">
      <c r="B2" s="28" t="s">
        <v>244</v>
      </c>
    </row>
    <row r="4" spans="2:2" ht="26" customHeight="1">
      <c r="B4" s="37" t="s">
        <v>1894</v>
      </c>
    </row>
    <row r="6" spans="2:2" ht="56" customHeight="1">
      <c r="B6" s="7" t="s">
        <v>1895</v>
      </c>
    </row>
    <row r="8" spans="2:2" ht="22" customHeight="1">
      <c r="B8" s="38" t="s">
        <v>1896</v>
      </c>
    </row>
    <row r="9" spans="2:2" ht="56" customHeight="1">
      <c r="B9" s="7" t="s">
        <v>1897</v>
      </c>
    </row>
    <row r="10" spans="2:2" ht="43" customHeight="1">
      <c r="B10" s="7" t="s">
        <v>1898</v>
      </c>
    </row>
    <row r="12" spans="2:2" ht="22" customHeight="1">
      <c r="B12" s="38" t="s">
        <v>1899</v>
      </c>
    </row>
    <row r="13" spans="2:2" ht="69" customHeight="1">
      <c r="B13" s="7" t="s">
        <v>1900</v>
      </c>
    </row>
    <row r="14" spans="2:2" ht="30" customHeight="1">
      <c r="B14" s="7" t="s">
        <v>1901</v>
      </c>
    </row>
    <row r="16" spans="2:2" ht="22" customHeight="1">
      <c r="B16" s="38" t="s">
        <v>1902</v>
      </c>
    </row>
    <row r="17" spans="2:2" ht="95" customHeight="1">
      <c r="B17" s="7" t="s">
        <v>1903</v>
      </c>
    </row>
    <row r="18" spans="2:2" ht="50" customHeight="1">
      <c r="B18" s="39" t="s">
        <v>1904</v>
      </c>
    </row>
    <row r="20" spans="2:2" ht="56" customHeight="1">
      <c r="B20" s="7" t="s">
        <v>1905</v>
      </c>
    </row>
    <row r="21" spans="2:2" ht="69" customHeight="1">
      <c r="B21" s="7" t="s">
        <v>1906</v>
      </c>
    </row>
    <row r="23" spans="2:2" ht="22" customHeight="1">
      <c r="B23" s="38" t="s">
        <v>1907</v>
      </c>
    </row>
    <row r="24" spans="2:2" ht="43" customHeight="1">
      <c r="B24" s="7" t="s">
        <v>1908</v>
      </c>
    </row>
    <row r="25" spans="2:2" ht="69" customHeight="1">
      <c r="B25" s="40" t="s">
        <v>1909</v>
      </c>
    </row>
    <row r="26" spans="2:2" ht="69" customHeight="1">
      <c r="B26" s="40" t="s">
        <v>1910</v>
      </c>
    </row>
    <row r="27" spans="2:2" ht="22" customHeight="1">
      <c r="B27" s="39" t="s">
        <v>1911</v>
      </c>
    </row>
    <row r="29" spans="2:2" ht="56" customHeight="1">
      <c r="B29" s="40" t="s">
        <v>1912</v>
      </c>
    </row>
    <row r="30" spans="2:2" ht="56" customHeight="1">
      <c r="B30" s="40" t="s">
        <v>1913</v>
      </c>
    </row>
    <row r="31" spans="2:2" ht="43" customHeight="1">
      <c r="B31" s="40" t="s">
        <v>1914</v>
      </c>
    </row>
    <row r="32" spans="2:2" ht="30" customHeight="1">
      <c r="B32" s="7" t="s">
        <v>1915</v>
      </c>
    </row>
    <row r="34" spans="2:2" ht="22" customHeight="1">
      <c r="B34" s="38" t="s">
        <v>1916</v>
      </c>
    </row>
    <row r="35" spans="2:2" ht="56" customHeight="1">
      <c r="B35" s="7" t="s">
        <v>1917</v>
      </c>
    </row>
    <row r="36" spans="2:2" ht="78" customHeight="1">
      <c r="B36" s="39" t="s">
        <v>1918</v>
      </c>
    </row>
    <row r="38" spans="2:2" ht="43" customHeight="1">
      <c r="B38" s="7" t="s">
        <v>1919</v>
      </c>
    </row>
    <row r="40" spans="2:2" ht="22" customHeight="1">
      <c r="B40" s="38" t="s">
        <v>1920</v>
      </c>
    </row>
    <row r="41" spans="2:2" ht="43" customHeight="1">
      <c r="B41" s="40" t="s">
        <v>1921</v>
      </c>
    </row>
    <row r="42" spans="2:2" ht="30" customHeight="1">
      <c r="B42" s="40" t="s">
        <v>1922</v>
      </c>
    </row>
    <row r="43" spans="2:2" ht="43" customHeight="1">
      <c r="B43" s="40" t="s">
        <v>1923</v>
      </c>
    </row>
    <row r="44" spans="2:2" ht="30" customHeight="1">
      <c r="B44" s="40" t="s">
        <v>1924</v>
      </c>
    </row>
    <row r="45" spans="2:2" ht="30" customHeight="1">
      <c r="B45" s="40" t="s">
        <v>1925</v>
      </c>
    </row>
    <row r="47" spans="2:2" ht="22" customHeight="1">
      <c r="B47" s="38" t="s">
        <v>1926</v>
      </c>
    </row>
    <row r="48" spans="2:2" ht="95" customHeight="1">
      <c r="B48" s="7" t="s">
        <v>1927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409"/>
  <sheetViews>
    <sheetView workbookViewId="0"/>
  </sheetViews>
  <sheetFormatPr defaultRowHeight="15"/>
  <cols>
    <col min="1" max="2" width="12.7109375" customWidth="1"/>
  </cols>
  <sheetData>
    <row r="1" spans="1:2">
      <c r="A1" t="s">
        <v>37</v>
      </c>
      <c r="B1" t="s">
        <v>38</v>
      </c>
    </row>
    <row r="2" spans="1:2">
      <c r="A2">
        <v>-0.2108976545168688</v>
      </c>
      <c r="B2">
        <v>-0.1729005601576896</v>
      </c>
    </row>
    <row r="3" spans="1:2">
      <c r="A3">
        <v>-0.2068286156452623</v>
      </c>
      <c r="B3">
        <v>-0.17473344832271</v>
      </c>
    </row>
    <row r="4" spans="1:2">
      <c r="A4">
        <v>-0.2037373306195234</v>
      </c>
      <c r="B4">
        <v>-0.1796904605296635</v>
      </c>
    </row>
    <row r="5" spans="1:2">
      <c r="A5">
        <v>-0.2068671191400836</v>
      </c>
      <c r="B5">
        <v>-0.1788240872143815</v>
      </c>
    </row>
    <row r="6" spans="1:2">
      <c r="A6">
        <v>-0.2061569290631447</v>
      </c>
      <c r="B6">
        <v>-0.1805044339548367</v>
      </c>
    </row>
    <row r="7" spans="1:2">
      <c r="A7">
        <v>-0.208681127918254</v>
      </c>
      <c r="B7">
        <v>-0.1784712560290205</v>
      </c>
    </row>
    <row r="8" spans="1:2">
      <c r="A8">
        <v>-0.2108976545168688</v>
      </c>
      <c r="B8">
        <v>-0.1729005601576896</v>
      </c>
    </row>
    <row r="10" spans="1:2">
      <c r="A10">
        <v>-0.220987863440843</v>
      </c>
      <c r="B10">
        <v>-0.1656539148816074</v>
      </c>
    </row>
    <row r="11" spans="1:2">
      <c r="A11">
        <v>-0.2176874766654169</v>
      </c>
      <c r="B11">
        <v>-0.1653823368637568</v>
      </c>
    </row>
    <row r="12" spans="1:2">
      <c r="A12">
        <v>-0.2160467061955693</v>
      </c>
      <c r="B12">
        <v>-0.1681277698315561</v>
      </c>
    </row>
    <row r="13" spans="1:2">
      <c r="A13">
        <v>-0.2183350674042022</v>
      </c>
      <c r="B13">
        <v>-0.1678289799863236</v>
      </c>
    </row>
    <row r="14" spans="1:2">
      <c r="A14">
        <v>-0.2188122608908033</v>
      </c>
      <c r="B14">
        <v>-0.1694371863249118</v>
      </c>
    </row>
    <row r="15" spans="1:2">
      <c r="A15">
        <v>-0.220987863440843</v>
      </c>
      <c r="B15">
        <v>-0.1656539148816074</v>
      </c>
    </row>
    <row r="17" spans="1:2">
      <c r="A17">
        <v>-0.2582007989794212</v>
      </c>
      <c r="B17">
        <v>-0.1082898301366565</v>
      </c>
    </row>
    <row r="18" spans="1:2">
      <c r="A18">
        <v>-0.2499473839755972</v>
      </c>
      <c r="B18">
        <v>-0.1078874760890952</v>
      </c>
    </row>
    <row r="19" spans="1:2">
      <c r="A19">
        <v>-0.2454224981792139</v>
      </c>
      <c r="B19">
        <v>-0.1095512777747294</v>
      </c>
    </row>
    <row r="20" spans="1:2">
      <c r="A20">
        <v>-0.235862511991671</v>
      </c>
      <c r="B20">
        <v>-0.1577660398868848</v>
      </c>
    </row>
    <row r="21" spans="1:2">
      <c r="A21">
        <v>-0.2310652011680061</v>
      </c>
      <c r="B21">
        <v>-0.1564466440435571</v>
      </c>
    </row>
    <row r="22" spans="1:2">
      <c r="A22">
        <v>-0.2250243386207895</v>
      </c>
      <c r="B22">
        <v>-0.162885560885804</v>
      </c>
    </row>
    <row r="23" spans="1:2">
      <c r="A23">
        <v>-0.2211766923790887</v>
      </c>
      <c r="B23">
        <v>-0.1569541711004921</v>
      </c>
    </row>
    <row r="24" spans="1:2">
      <c r="A24">
        <v>-0.2064685759682279</v>
      </c>
      <c r="B24">
        <v>-0.1700292042150837</v>
      </c>
    </row>
    <row r="25" spans="1:2">
      <c r="A25">
        <v>-0.2003392493406873</v>
      </c>
      <c r="B25">
        <v>-0.1712215645195929</v>
      </c>
    </row>
    <row r="26" spans="1:2">
      <c r="A26">
        <v>-0.1999145281693807</v>
      </c>
      <c r="B26">
        <v>-0.1782423655391323</v>
      </c>
    </row>
    <row r="27" spans="1:2">
      <c r="A27">
        <v>-0.2014604360007231</v>
      </c>
      <c r="B27">
        <v>-0.1755494177831424</v>
      </c>
    </row>
    <row r="28" spans="1:2">
      <c r="A28">
        <v>-0.2029472054294925</v>
      </c>
      <c r="B28">
        <v>-0.1764196836356945</v>
      </c>
    </row>
    <row r="29" spans="1:2">
      <c r="A29">
        <v>-0.2077254810880629</v>
      </c>
      <c r="B29">
        <v>-0.173631857591074</v>
      </c>
    </row>
    <row r="30" spans="1:2">
      <c r="A30">
        <v>-0.2078586816403381</v>
      </c>
      <c r="B30">
        <v>-0.1700777411486368</v>
      </c>
    </row>
    <row r="31" spans="1:2">
      <c r="A31">
        <v>-0.2120101800765445</v>
      </c>
      <c r="B31">
        <v>-0.1686716343337234</v>
      </c>
    </row>
    <row r="32" spans="1:2">
      <c r="A32">
        <v>-0.2197819339368495</v>
      </c>
      <c r="B32">
        <v>-0.1598989834765985</v>
      </c>
    </row>
    <row r="33" spans="1:2">
      <c r="A33">
        <v>-0.2177999151818104</v>
      </c>
      <c r="B33">
        <v>-0.1647817158420683</v>
      </c>
    </row>
    <row r="34" spans="1:2">
      <c r="A34">
        <v>-0.22360280121031</v>
      </c>
      <c r="B34">
        <v>-0.1622179784721291</v>
      </c>
    </row>
    <row r="35" spans="1:2">
      <c r="A35">
        <v>-0.2206068662606319</v>
      </c>
      <c r="B35">
        <v>-0.1645879854349955</v>
      </c>
    </row>
    <row r="36" spans="1:2">
      <c r="A36">
        <v>-0.2218440490691752</v>
      </c>
      <c r="B36">
        <v>-0.1658557535322089</v>
      </c>
    </row>
    <row r="37" spans="1:2">
      <c r="A37">
        <v>-0.2317680600233237</v>
      </c>
      <c r="B37">
        <v>-0.1612344493144098</v>
      </c>
    </row>
    <row r="38" spans="1:2">
      <c r="A38">
        <v>-0.231881896159616</v>
      </c>
      <c r="B38">
        <v>-0.1583525299298056</v>
      </c>
    </row>
    <row r="39" spans="1:2">
      <c r="A39">
        <v>-0.2334597777568663</v>
      </c>
      <c r="B39">
        <v>-0.1605587709190596</v>
      </c>
    </row>
    <row r="40" spans="1:2">
      <c r="A40">
        <v>-0.243023515574463</v>
      </c>
      <c r="B40">
        <v>-0.1606715777004941</v>
      </c>
    </row>
    <row r="41" spans="1:2">
      <c r="A41">
        <v>-0.2483961445650786</v>
      </c>
      <c r="B41">
        <v>-0.1584619658529443</v>
      </c>
    </row>
    <row r="42" spans="1:2">
      <c r="A42">
        <v>-0.2502344634753038</v>
      </c>
      <c r="B42">
        <v>-0.1603413806928454</v>
      </c>
    </row>
    <row r="43" spans="1:2">
      <c r="A43">
        <v>-0.2489742734206356</v>
      </c>
      <c r="B43">
        <v>-0.1579196745007916</v>
      </c>
    </row>
    <row r="44" spans="1:2">
      <c r="A44">
        <v>-0.2511503063324342</v>
      </c>
      <c r="B44">
        <v>-0.1561574795893722</v>
      </c>
    </row>
    <row r="45" spans="1:2">
      <c r="A45">
        <v>-0.2541840572795127</v>
      </c>
      <c r="B45">
        <v>-0.1578570988601689</v>
      </c>
    </row>
    <row r="46" spans="1:2">
      <c r="A46">
        <v>-0.2543739414852426</v>
      </c>
      <c r="B46">
        <v>-0.1566814785515236</v>
      </c>
    </row>
    <row r="47" spans="1:2">
      <c r="A47">
        <v>-0.2536834009712528</v>
      </c>
      <c r="B47">
        <v>-0.1619720257682972</v>
      </c>
    </row>
    <row r="48" spans="1:2">
      <c r="A48">
        <v>-0.2574384681781555</v>
      </c>
      <c r="B48">
        <v>-0.1622722768026391</v>
      </c>
    </row>
    <row r="49" spans="1:2">
      <c r="A49">
        <v>-0.2629778846380343</v>
      </c>
      <c r="B49">
        <v>-0.167002166122248</v>
      </c>
    </row>
    <row r="50" spans="1:2">
      <c r="A50">
        <v>-0.2627993055193868</v>
      </c>
      <c r="B50">
        <v>-0.1587323901925224</v>
      </c>
    </row>
    <row r="51" spans="1:2">
      <c r="A51">
        <v>-0.2586302250508695</v>
      </c>
      <c r="B51">
        <v>-0.1569506268915763</v>
      </c>
    </row>
    <row r="52" spans="1:2">
      <c r="A52">
        <v>-0.2610277172559391</v>
      </c>
      <c r="B52">
        <v>-0.1556080555335631</v>
      </c>
    </row>
    <row r="53" spans="1:2">
      <c r="A53">
        <v>-0.2697714476203218</v>
      </c>
      <c r="B53">
        <v>-0.1660184872000585</v>
      </c>
    </row>
    <row r="54" spans="1:2">
      <c r="A54">
        <v>-0.2699812538046865</v>
      </c>
      <c r="B54">
        <v>-0.1676112635088198</v>
      </c>
    </row>
    <row r="55" spans="1:2">
      <c r="A55">
        <v>-0.2675604493197969</v>
      </c>
      <c r="B55">
        <v>-0.1686448348428118</v>
      </c>
    </row>
    <row r="56" spans="1:2">
      <c r="A56">
        <v>-0.2698580638368345</v>
      </c>
      <c r="B56">
        <v>-0.1721295705579204</v>
      </c>
    </row>
    <row r="57" spans="1:2">
      <c r="A57">
        <v>-0.2820252747487559</v>
      </c>
      <c r="B57">
        <v>-0.1808640295492589</v>
      </c>
    </row>
    <row r="58" spans="1:2">
      <c r="A58">
        <v>-0.2827296495967235</v>
      </c>
      <c r="B58">
        <v>-0.1834823889147912</v>
      </c>
    </row>
    <row r="59" spans="1:2">
      <c r="A59">
        <v>-0.2910694232933345</v>
      </c>
      <c r="B59">
        <v>-0.1860196554971893</v>
      </c>
    </row>
    <row r="60" spans="1:2">
      <c r="A60">
        <v>-0.2919707142210255</v>
      </c>
      <c r="B60">
        <v>-0.1845236587797356</v>
      </c>
    </row>
    <row r="61" spans="1:2">
      <c r="A61">
        <v>-0.2936947138349003</v>
      </c>
      <c r="B61">
        <v>-0.1872275072077323</v>
      </c>
    </row>
    <row r="62" spans="1:2">
      <c r="A62">
        <v>-0.2953641195052861</v>
      </c>
      <c r="B62">
        <v>-0.1858522659278575</v>
      </c>
    </row>
    <row r="63" spans="1:2">
      <c r="A63">
        <v>-0.2972121050729147</v>
      </c>
      <c r="B63">
        <v>-0.1887777203733758</v>
      </c>
    </row>
    <row r="64" spans="1:2">
      <c r="A64">
        <v>-0.3025989320792712</v>
      </c>
      <c r="B64">
        <v>-0.1894488856183121</v>
      </c>
    </row>
    <row r="65" spans="1:2">
      <c r="A65">
        <v>-0.3013104604239472</v>
      </c>
      <c r="B65">
        <v>-0.1871446002113649</v>
      </c>
    </row>
    <row r="66" spans="1:2">
      <c r="A66">
        <v>-0.2978341914016388</v>
      </c>
      <c r="B66">
        <v>-0.1875830471813143</v>
      </c>
    </row>
    <row r="67" spans="1:2">
      <c r="A67">
        <v>-0.2924517168764436</v>
      </c>
      <c r="B67">
        <v>-0.1830424195987671</v>
      </c>
    </row>
    <row r="68" spans="1:2">
      <c r="A68">
        <v>-0.2880288539565128</v>
      </c>
      <c r="B68">
        <v>-0.1841815190028195</v>
      </c>
    </row>
    <row r="69" spans="1:2">
      <c r="A69">
        <v>-0.2880888609942361</v>
      </c>
      <c r="B69">
        <v>-0.1815919840860001</v>
      </c>
    </row>
    <row r="70" spans="1:2">
      <c r="A70">
        <v>-0.2828089681885875</v>
      </c>
      <c r="B70">
        <v>-0.1790719237628172</v>
      </c>
    </row>
    <row r="71" spans="1:2">
      <c r="A71">
        <v>-0.2798362344347544</v>
      </c>
      <c r="B71">
        <v>-0.1750260886114625</v>
      </c>
    </row>
    <row r="72" spans="1:2">
      <c r="A72">
        <v>-0.2778434230140761</v>
      </c>
      <c r="B72">
        <v>-0.1693295001086478</v>
      </c>
    </row>
    <row r="73" spans="1:2">
      <c r="A73">
        <v>-0.2819734478620612</v>
      </c>
      <c r="B73">
        <v>-0.1679875584094381</v>
      </c>
    </row>
    <row r="74" spans="1:2">
      <c r="A74">
        <v>-0.2829187966138509</v>
      </c>
      <c r="B74">
        <v>-0.1707071939779531</v>
      </c>
    </row>
    <row r="75" spans="1:2">
      <c r="A75">
        <v>-0.2864818626705276</v>
      </c>
      <c r="B75">
        <v>-0.1667726684819567</v>
      </c>
    </row>
    <row r="76" spans="1:2">
      <c r="A76">
        <v>-0.2906534631822166</v>
      </c>
      <c r="B76">
        <v>-0.1690960222830137</v>
      </c>
    </row>
    <row r="77" spans="1:2">
      <c r="A77">
        <v>-0.2909579664212867</v>
      </c>
      <c r="B77">
        <v>-0.1608597111263853</v>
      </c>
    </row>
    <row r="78" spans="1:2">
      <c r="A78">
        <v>-0.2955855166307654</v>
      </c>
      <c r="B78">
        <v>-0.1617435056680793</v>
      </c>
    </row>
    <row r="79" spans="1:2">
      <c r="A79">
        <v>-0.2983794444081965</v>
      </c>
      <c r="B79">
        <v>-0.1571559959018235</v>
      </c>
    </row>
    <row r="80" spans="1:2">
      <c r="A80">
        <v>-0.2975640333241881</v>
      </c>
      <c r="B80">
        <v>-0.1546202813141155</v>
      </c>
    </row>
    <row r="81" spans="1:2">
      <c r="A81">
        <v>-0.2995793919175689</v>
      </c>
      <c r="B81">
        <v>-0.151292374236376</v>
      </c>
    </row>
    <row r="82" spans="1:2">
      <c r="A82">
        <v>-0.2946391776035182</v>
      </c>
      <c r="B82">
        <v>-0.1442729140231506</v>
      </c>
    </row>
    <row r="83" spans="1:2">
      <c r="A83">
        <v>-0.2909175869507622</v>
      </c>
      <c r="B83">
        <v>-0.1450330038240459</v>
      </c>
    </row>
    <row r="84" spans="1:2">
      <c r="A84">
        <v>-0.2851254395047551</v>
      </c>
      <c r="B84">
        <v>-0.1415891084857232</v>
      </c>
    </row>
    <row r="85" spans="1:2">
      <c r="A85">
        <v>-0.2853829731812909</v>
      </c>
      <c r="B85">
        <v>-0.135809734246022</v>
      </c>
    </row>
    <row r="86" spans="1:2">
      <c r="A86">
        <v>-0.2894416224623807</v>
      </c>
      <c r="B86">
        <v>-0.138491279431956</v>
      </c>
    </row>
    <row r="87" spans="1:2">
      <c r="A87">
        <v>-0.2943370334908476</v>
      </c>
      <c r="B87">
        <v>-0.1371722541946103</v>
      </c>
    </row>
    <row r="88" spans="1:2">
      <c r="A88">
        <v>-0.2972507161147019</v>
      </c>
      <c r="B88">
        <v>-0.1355682089080176</v>
      </c>
    </row>
    <row r="89" spans="1:2">
      <c r="A89">
        <v>-0.2968376708956655</v>
      </c>
      <c r="B89">
        <v>-0.1318860119130058</v>
      </c>
    </row>
    <row r="90" spans="1:2">
      <c r="A90">
        <v>-0.2999250284664772</v>
      </c>
      <c r="B90">
        <v>-0.1299648783631256</v>
      </c>
    </row>
    <row r="91" spans="1:2">
      <c r="A91">
        <v>-0.291234869570716</v>
      </c>
      <c r="B91">
        <v>-0.1262257934797026</v>
      </c>
    </row>
    <row r="92" spans="1:2">
      <c r="A92">
        <v>-0.2903155262631187</v>
      </c>
      <c r="B92">
        <v>-0.1291325970424965</v>
      </c>
    </row>
    <row r="93" spans="1:2">
      <c r="A93">
        <v>-0.2847715406582668</v>
      </c>
      <c r="B93">
        <v>-0.1290609643117628</v>
      </c>
    </row>
    <row r="94" spans="1:2">
      <c r="A94">
        <v>-0.287174127073775</v>
      </c>
      <c r="B94">
        <v>-0.1259653644128073</v>
      </c>
    </row>
    <row r="95" spans="1:2">
      <c r="A95">
        <v>-0.2854229267387168</v>
      </c>
      <c r="B95">
        <v>-0.1277718737594527</v>
      </c>
    </row>
    <row r="96" spans="1:2">
      <c r="A96">
        <v>-0.2853786464148167</v>
      </c>
      <c r="B96">
        <v>-0.1247958541019893</v>
      </c>
    </row>
    <row r="97" spans="1:2">
      <c r="A97">
        <v>-0.2894378324373194</v>
      </c>
      <c r="B97">
        <v>-0.123593021178301</v>
      </c>
    </row>
    <row r="98" spans="1:2">
      <c r="A98">
        <v>-0.2942135700902109</v>
      </c>
      <c r="B98">
        <v>-0.1161803275567643</v>
      </c>
    </row>
    <row r="99" spans="1:2">
      <c r="A99">
        <v>-0.2927886752038115</v>
      </c>
      <c r="B99">
        <v>-0.1137468563433582</v>
      </c>
    </row>
    <row r="100" spans="1:2">
      <c r="A100">
        <v>-0.2875115507365538</v>
      </c>
      <c r="B100">
        <v>-0.1132604950088827</v>
      </c>
    </row>
    <row r="101" spans="1:2">
      <c r="A101">
        <v>-0.2836260242968335</v>
      </c>
      <c r="B101">
        <v>-0.1076382002643096</v>
      </c>
    </row>
    <row r="102" spans="1:2">
      <c r="A102">
        <v>-0.273889759296993</v>
      </c>
      <c r="B102">
        <v>-0.1030252413126856</v>
      </c>
    </row>
    <row r="103" spans="1:2">
      <c r="A103">
        <v>-0.2722185252921025</v>
      </c>
      <c r="B103">
        <v>-0.1040073029270281</v>
      </c>
    </row>
    <row r="104" spans="1:2">
      <c r="A104">
        <v>-0.272951099423735</v>
      </c>
      <c r="B104">
        <v>-0.1058504362372578</v>
      </c>
    </row>
    <row r="105" spans="1:2">
      <c r="A105">
        <v>-0.2712567452425969</v>
      </c>
      <c r="B105">
        <v>-0.10413901349472</v>
      </c>
    </row>
    <row r="106" spans="1:2">
      <c r="A106">
        <v>-0.2643859503338412</v>
      </c>
      <c r="B106">
        <v>-0.1080011212836669</v>
      </c>
    </row>
    <row r="107" spans="1:2">
      <c r="A107">
        <v>-0.2582007989794212</v>
      </c>
      <c r="B107">
        <v>-0.1082898301366565</v>
      </c>
    </row>
    <row r="109" spans="1:2">
      <c r="A109">
        <v>-0.2693405189578028</v>
      </c>
      <c r="B109">
        <v>-0.1756906327993438</v>
      </c>
    </row>
    <row r="110" spans="1:2">
      <c r="A110">
        <v>-0.2673290433517034</v>
      </c>
      <c r="B110">
        <v>-0.1732469372566407</v>
      </c>
    </row>
    <row r="111" spans="1:2">
      <c r="A111">
        <v>-0.2642545327937872</v>
      </c>
      <c r="B111">
        <v>-0.1751841338069942</v>
      </c>
    </row>
    <row r="112" spans="1:2">
      <c r="A112">
        <v>-0.2694958909169823</v>
      </c>
      <c r="B112">
        <v>-0.1798857945729107</v>
      </c>
    </row>
    <row r="113" spans="1:2">
      <c r="A113">
        <v>-0.2715654528855311</v>
      </c>
      <c r="B113">
        <v>-0.1770679322262349</v>
      </c>
    </row>
    <row r="114" spans="1:2">
      <c r="A114">
        <v>-0.2693405189578028</v>
      </c>
      <c r="B114">
        <v>-0.1756906327993438</v>
      </c>
    </row>
    <row r="116" spans="1:2">
      <c r="A116">
        <v>0.122316891182258</v>
      </c>
      <c r="B116">
        <v>-0.03845547386401593</v>
      </c>
    </row>
    <row r="117" spans="1:2">
      <c r="A117">
        <v>0.1470677849193626</v>
      </c>
      <c r="B117">
        <v>-0.03625944186659202</v>
      </c>
    </row>
    <row r="118" spans="1:2">
      <c r="A118">
        <v>0.1572525816325908</v>
      </c>
      <c r="B118">
        <v>-0.07271682302576887</v>
      </c>
    </row>
    <row r="119" spans="1:2">
      <c r="A119">
        <v>0.1627557487393268</v>
      </c>
      <c r="B119">
        <v>-0.08262792786609396</v>
      </c>
    </row>
    <row r="120" spans="1:2">
      <c r="A120">
        <v>0.1605335764009571</v>
      </c>
      <c r="B120">
        <v>-0.08511169664468055</v>
      </c>
    </row>
    <row r="121" spans="1:2">
      <c r="A121">
        <v>0.1599247092151149</v>
      </c>
      <c r="B121">
        <v>-0.09040277497281179</v>
      </c>
    </row>
    <row r="122" spans="1:2">
      <c r="A122">
        <v>0.1636270436997394</v>
      </c>
      <c r="B122">
        <v>-0.1047541023625718</v>
      </c>
    </row>
    <row r="123" spans="1:2">
      <c r="A123">
        <v>0.12511994876105</v>
      </c>
      <c r="B123">
        <v>-0.1087932360499777</v>
      </c>
    </row>
    <row r="124" spans="1:2">
      <c r="A124">
        <v>0.1248340187325761</v>
      </c>
      <c r="B124">
        <v>-0.1111284034925053</v>
      </c>
    </row>
    <row r="125" spans="1:2">
      <c r="A125">
        <v>0.1284781800274855</v>
      </c>
      <c r="B125">
        <v>-0.1141702903972985</v>
      </c>
    </row>
    <row r="126" spans="1:2">
      <c r="A126">
        <v>0.1294408357365147</v>
      </c>
      <c r="B126">
        <v>-0.1184116509025759</v>
      </c>
    </row>
    <row r="127" spans="1:2">
      <c r="A127">
        <v>0.1254572740437286</v>
      </c>
      <c r="B127">
        <v>-0.1219410571856903</v>
      </c>
    </row>
    <row r="128" spans="1:2">
      <c r="A128">
        <v>0.1214346228157192</v>
      </c>
      <c r="B128">
        <v>-0.1194062419603081</v>
      </c>
    </row>
    <row r="129" spans="1:2">
      <c r="A129">
        <v>0.1194747335754425</v>
      </c>
      <c r="B129">
        <v>-0.1147652311739167</v>
      </c>
    </row>
    <row r="130" spans="1:2">
      <c r="A130">
        <v>0.1181255472010507</v>
      </c>
      <c r="B130">
        <v>-0.1213184278917012</v>
      </c>
    </row>
    <row r="131" spans="1:2">
      <c r="A131">
        <v>0.1141978910593409</v>
      </c>
      <c r="B131">
        <v>-0.1207740474350802</v>
      </c>
    </row>
    <row r="132" spans="1:2">
      <c r="A132">
        <v>0.1109316293380279</v>
      </c>
      <c r="B132">
        <v>-0.09419221705969871</v>
      </c>
    </row>
    <row r="133" spans="1:2">
      <c r="A133">
        <v>0.1120355673291834</v>
      </c>
      <c r="B133">
        <v>-0.04128784688212939</v>
      </c>
    </row>
    <row r="134" spans="1:2">
      <c r="A134">
        <v>0.1104132696707366</v>
      </c>
      <c r="B134">
        <v>-0.03958419401972924</v>
      </c>
    </row>
    <row r="135" spans="1:2">
      <c r="A135">
        <v>0.122316891182258</v>
      </c>
      <c r="B135">
        <v>-0.03845547386401593</v>
      </c>
    </row>
    <row r="137" spans="1:2">
      <c r="A137">
        <v>0.02120861164467777</v>
      </c>
      <c r="B137">
        <v>-0.01741921990868134</v>
      </c>
    </row>
    <row r="138" spans="1:2">
      <c r="A138">
        <v>0.0812188196618506</v>
      </c>
      <c r="B138">
        <v>-0.01518675995938401</v>
      </c>
    </row>
    <row r="139" spans="1:2">
      <c r="A139">
        <v>0.08264517287947903</v>
      </c>
      <c r="B139">
        <v>-0.01848210022995622</v>
      </c>
    </row>
    <row r="140" spans="1:2">
      <c r="A140">
        <v>0.0786227199802591</v>
      </c>
      <c r="B140">
        <v>-0.02414009147246299</v>
      </c>
    </row>
    <row r="141" spans="1:2">
      <c r="A141">
        <v>0.08764692885617771</v>
      </c>
      <c r="B141">
        <v>-0.0235747875844412</v>
      </c>
    </row>
    <row r="142" spans="1:2">
      <c r="A142">
        <v>0.08740323961881183</v>
      </c>
      <c r="B142">
        <v>-0.02687797321808549</v>
      </c>
    </row>
    <row r="143" spans="1:2">
      <c r="A143">
        <v>0.08267182653713614</v>
      </c>
      <c r="B143">
        <v>-0.03375188408881225</v>
      </c>
    </row>
    <row r="144" spans="1:2">
      <c r="A144">
        <v>0.0831655603491591</v>
      </c>
      <c r="B144">
        <v>-0.03797249884045284</v>
      </c>
    </row>
    <row r="145" spans="1:2">
      <c r="A145">
        <v>0.08059635234979318</v>
      </c>
      <c r="B145">
        <v>-0.04170313601321185</v>
      </c>
    </row>
    <row r="146" spans="1:2">
      <c r="A146">
        <v>0.08154212197783366</v>
      </c>
      <c r="B146">
        <v>-0.04319142698209544</v>
      </c>
    </row>
    <row r="147" spans="1:2">
      <c r="A147">
        <v>0.07709951886804797</v>
      </c>
      <c r="B147">
        <v>-0.04857003416090633</v>
      </c>
    </row>
    <row r="148" spans="1:2">
      <c r="A148">
        <v>0.07753135767339865</v>
      </c>
      <c r="B148">
        <v>-0.052020208727376</v>
      </c>
    </row>
    <row r="149" spans="1:2">
      <c r="A149">
        <v>0.07232976364563108</v>
      </c>
      <c r="B149">
        <v>-0.05732469093676174</v>
      </c>
    </row>
    <row r="150" spans="1:2">
      <c r="A150">
        <v>0.07329568170146979</v>
      </c>
      <c r="B150">
        <v>-0.05920224456532996</v>
      </c>
    </row>
    <row r="151" spans="1:2">
      <c r="A151">
        <v>0.06883790587534459</v>
      </c>
      <c r="B151">
        <v>-0.06762987330494541</v>
      </c>
    </row>
    <row r="152" spans="1:2">
      <c r="A152">
        <v>0.07148584711702184</v>
      </c>
      <c r="B152">
        <v>-0.06980763321151873</v>
      </c>
    </row>
    <row r="153" spans="1:2">
      <c r="A153">
        <v>0.07028490031792475</v>
      </c>
      <c r="B153">
        <v>-0.07738475052038374</v>
      </c>
    </row>
    <row r="154" spans="1:2">
      <c r="A154">
        <v>0.02848384796939502</v>
      </c>
      <c r="B154">
        <v>-0.07859047155372778</v>
      </c>
    </row>
    <row r="155" spans="1:2">
      <c r="A155">
        <v>0.02829148119583471</v>
      </c>
      <c r="B155">
        <v>-0.06925807433292186</v>
      </c>
    </row>
    <row r="156" spans="1:2">
      <c r="A156">
        <v>0.02338923373484954</v>
      </c>
      <c r="B156">
        <v>-0.06944664357865804</v>
      </c>
    </row>
    <row r="157" spans="1:2">
      <c r="A157">
        <v>0.02186016895809912</v>
      </c>
      <c r="B157">
        <v>-0.06783507810063516</v>
      </c>
    </row>
    <row r="158" spans="1:2">
      <c r="A158">
        <v>0.02213934371064784</v>
      </c>
      <c r="B158">
        <v>-0.03689404683974407</v>
      </c>
    </row>
    <row r="159" spans="1:2">
      <c r="A159">
        <v>0.01922986375412925</v>
      </c>
      <c r="B159">
        <v>-0.01744951359466285</v>
      </c>
    </row>
    <row r="160" spans="1:2">
      <c r="A160">
        <v>0.02120861164467777</v>
      </c>
      <c r="B160">
        <v>-0.01741921990868134</v>
      </c>
    </row>
    <row r="162" spans="1:2">
      <c r="A162">
        <v>-0.1794862459235321</v>
      </c>
      <c r="B162">
        <v>0.003527378169782214</v>
      </c>
    </row>
    <row r="163" spans="1:2">
      <c r="A163">
        <v>-0.1932010396042709</v>
      </c>
      <c r="B163">
        <v>-0.09519248224489552</v>
      </c>
    </row>
    <row r="164" spans="1:2">
      <c r="A164">
        <v>-0.2229719730649408</v>
      </c>
      <c r="B164">
        <v>-0.09075560520860138</v>
      </c>
    </row>
    <row r="165" spans="1:2">
      <c r="A165">
        <v>-0.2736470746218161</v>
      </c>
      <c r="B165">
        <v>-0.06094056160134032</v>
      </c>
    </row>
    <row r="166" spans="1:2">
      <c r="A166">
        <v>-0.2715390707210841</v>
      </c>
      <c r="B166">
        <v>-0.05734245568548624</v>
      </c>
    </row>
    <row r="167" spans="1:2">
      <c r="A167">
        <v>-0.2675043382389228</v>
      </c>
      <c r="B167">
        <v>-0.05588729503735612</v>
      </c>
    </row>
    <row r="168" spans="1:2">
      <c r="A168">
        <v>-0.2676541294819346</v>
      </c>
      <c r="B168">
        <v>-0.05252451187329799</v>
      </c>
    </row>
    <row r="169" spans="1:2">
      <c r="A169">
        <v>-0.2695882761500543</v>
      </c>
      <c r="B169">
        <v>-0.05204316204697679</v>
      </c>
    </row>
    <row r="170" spans="1:2">
      <c r="A170">
        <v>-0.2692444597262235</v>
      </c>
      <c r="B170">
        <v>-0.04543986278118828</v>
      </c>
    </row>
    <row r="171" spans="1:2">
      <c r="A171">
        <v>-0.265883528444327</v>
      </c>
      <c r="B171">
        <v>-0.04355563190358058</v>
      </c>
    </row>
    <row r="172" spans="1:2">
      <c r="A172">
        <v>-0.2647325880664314</v>
      </c>
      <c r="B172">
        <v>-0.03691277086131795</v>
      </c>
    </row>
    <row r="173" spans="1:2">
      <c r="A173">
        <v>-0.2578502723413102</v>
      </c>
      <c r="B173">
        <v>-0.03158323430797827</v>
      </c>
    </row>
    <row r="174" spans="1:2">
      <c r="A174">
        <v>-0.2628940037948976</v>
      </c>
      <c r="B174">
        <v>-0.02038201731586597</v>
      </c>
    </row>
    <row r="175" spans="1:2">
      <c r="A175">
        <v>-0.2601113789744811</v>
      </c>
      <c r="B175">
        <v>0.001091417668354966</v>
      </c>
    </row>
    <row r="176" spans="1:2">
      <c r="A176">
        <v>-0.2549521479094546</v>
      </c>
      <c r="B176">
        <v>0.0007596506026494865</v>
      </c>
    </row>
    <row r="177" spans="1:2">
      <c r="A177">
        <v>-0.2523338025921221</v>
      </c>
      <c r="B177">
        <v>-0.00181382026990895</v>
      </c>
    </row>
    <row r="178" spans="1:2">
      <c r="A178">
        <v>-0.2503401737141602</v>
      </c>
      <c r="B178">
        <v>0.000847886468336112</v>
      </c>
    </row>
    <row r="179" spans="1:2">
      <c r="A179">
        <v>-0.2476624618525105</v>
      </c>
      <c r="B179">
        <v>0.01477889407367816</v>
      </c>
    </row>
    <row r="180" spans="1:2">
      <c r="A180">
        <v>-0.1794862459235321</v>
      </c>
      <c r="B180">
        <v>0.003527378169782214</v>
      </c>
    </row>
    <row r="182" spans="1:2">
      <c r="A182">
        <v>-0.3459118360117875</v>
      </c>
      <c r="B182">
        <v>0.1292572324879542</v>
      </c>
    </row>
    <row r="183" spans="1:2">
      <c r="A183">
        <v>-0.3058526174313785</v>
      </c>
      <c r="B183">
        <v>0.117990843268559</v>
      </c>
    </row>
    <row r="184" spans="1:2">
      <c r="A184">
        <v>-0.3190303315061458</v>
      </c>
      <c r="B184">
        <v>0.06692320761327131</v>
      </c>
    </row>
    <row r="185" spans="1:2">
      <c r="A185">
        <v>-0.2624620581729492</v>
      </c>
      <c r="B185">
        <v>-0.01820721524932822</v>
      </c>
    </row>
    <row r="186" spans="1:2">
      <c r="A186">
        <v>-0.2601386427402253</v>
      </c>
      <c r="B186">
        <v>-0.0285867301841698</v>
      </c>
    </row>
    <row r="187" spans="1:2">
      <c r="A187">
        <v>-0.2578502723413102</v>
      </c>
      <c r="B187">
        <v>-0.03158323430797827</v>
      </c>
    </row>
    <row r="188" spans="1:2">
      <c r="A188">
        <v>-0.2647325880664314</v>
      </c>
      <c r="B188">
        <v>-0.03691277086131795</v>
      </c>
    </row>
    <row r="189" spans="1:2">
      <c r="A189">
        <v>-0.265883528444327</v>
      </c>
      <c r="B189">
        <v>-0.04355563190358058</v>
      </c>
    </row>
    <row r="190" spans="1:2">
      <c r="A190">
        <v>-0.2692444597262235</v>
      </c>
      <c r="B190">
        <v>-0.04543986278118828</v>
      </c>
    </row>
    <row r="191" spans="1:2">
      <c r="A191">
        <v>-0.2695882761500543</v>
      </c>
      <c r="B191">
        <v>-0.05204316204697679</v>
      </c>
    </row>
    <row r="192" spans="1:2">
      <c r="A192">
        <v>-0.2676541294819346</v>
      </c>
      <c r="B192">
        <v>-0.05252451187329799</v>
      </c>
    </row>
    <row r="193" spans="1:2">
      <c r="A193">
        <v>-0.268585528979067</v>
      </c>
      <c r="B193">
        <v>-0.05724246364007346</v>
      </c>
    </row>
    <row r="194" spans="1:2">
      <c r="A194">
        <v>-0.3065680443372943</v>
      </c>
      <c r="B194">
        <v>-0.05313322543994614</v>
      </c>
    </row>
    <row r="195" spans="1:2">
      <c r="A195">
        <v>-0.3084956019002363</v>
      </c>
      <c r="B195">
        <v>-0.03898159272351998</v>
      </c>
    </row>
    <row r="196" spans="1:2">
      <c r="A196">
        <v>-0.3166495773537741</v>
      </c>
      <c r="B196">
        <v>-0.02867259911377551</v>
      </c>
    </row>
    <row r="197" spans="1:2">
      <c r="A197">
        <v>-0.3199622762394989</v>
      </c>
      <c r="B197">
        <v>-0.02827681294912976</v>
      </c>
    </row>
    <row r="198" spans="1:2">
      <c r="A198">
        <v>-0.3208644930656678</v>
      </c>
      <c r="B198">
        <v>-0.02261078502549929</v>
      </c>
    </row>
    <row r="199" spans="1:2">
      <c r="A199">
        <v>-0.324331975282954</v>
      </c>
      <c r="B199">
        <v>-0.02256011599405494</v>
      </c>
    </row>
    <row r="200" spans="1:2">
      <c r="A200">
        <v>-0.329506314746339</v>
      </c>
      <c r="B200">
        <v>-0.01860349815724072</v>
      </c>
    </row>
    <row r="201" spans="1:2">
      <c r="A201">
        <v>-0.3330687500040955</v>
      </c>
      <c r="B201">
        <v>-0.01284127786260147</v>
      </c>
    </row>
    <row r="202" spans="1:2">
      <c r="A202">
        <v>-0.3455713873995638</v>
      </c>
      <c r="B202">
        <v>-0.009016014166043584</v>
      </c>
    </row>
    <row r="203" spans="1:2">
      <c r="A203">
        <v>-0.3473975813979936</v>
      </c>
      <c r="B203">
        <v>-0.006141113680154353</v>
      </c>
    </row>
    <row r="204" spans="1:2">
      <c r="A204">
        <v>-0.3448244096103288</v>
      </c>
      <c r="B204">
        <v>0.002650525462802422</v>
      </c>
    </row>
    <row r="205" spans="1:2">
      <c r="A205">
        <v>-0.3477464768231592</v>
      </c>
      <c r="B205">
        <v>0.006123904875348085</v>
      </c>
    </row>
    <row r="206" spans="1:2">
      <c r="A206">
        <v>-0.3469716380040435</v>
      </c>
      <c r="B206">
        <v>0.009610290362465745</v>
      </c>
    </row>
    <row r="207" spans="1:2">
      <c r="A207">
        <v>-0.3510730621092437</v>
      </c>
      <c r="B207">
        <v>0.01481547019408014</v>
      </c>
    </row>
    <row r="208" spans="1:2">
      <c r="A208">
        <v>-0.3563437297323617</v>
      </c>
      <c r="B208">
        <v>0.027979380157241</v>
      </c>
    </row>
    <row r="209" spans="1:2">
      <c r="A209">
        <v>-0.3553237193254707</v>
      </c>
      <c r="B209">
        <v>0.03360603795630501</v>
      </c>
    </row>
    <row r="210" spans="1:2">
      <c r="A210">
        <v>-0.352571905898477</v>
      </c>
      <c r="B210">
        <v>0.03584407562481173</v>
      </c>
    </row>
    <row r="211" spans="1:2">
      <c r="A211">
        <v>-0.3588445801173232</v>
      </c>
      <c r="B211">
        <v>0.04563343527013397</v>
      </c>
    </row>
    <row r="212" spans="1:2">
      <c r="A212">
        <v>-0.3575172898568668</v>
      </c>
      <c r="B212">
        <v>0.05519302373340773</v>
      </c>
    </row>
    <row r="213" spans="1:2">
      <c r="A213">
        <v>-0.3550713004107952</v>
      </c>
      <c r="B213">
        <v>0.05449494682547606</v>
      </c>
    </row>
    <row r="214" spans="1:2">
      <c r="A214">
        <v>-0.3543047786145354</v>
      </c>
      <c r="B214">
        <v>0.06100129591662773</v>
      </c>
    </row>
    <row r="215" spans="1:2">
      <c r="A215">
        <v>-0.3566560036407448</v>
      </c>
      <c r="B215">
        <v>0.05765745698902114</v>
      </c>
    </row>
    <row r="216" spans="1:2">
      <c r="A216">
        <v>-0.3594266214842837</v>
      </c>
      <c r="B216">
        <v>0.05775080209285033</v>
      </c>
    </row>
    <row r="217" spans="1:2">
      <c r="A217">
        <v>-0.3618369101182362</v>
      </c>
      <c r="B217">
        <v>0.06096222627552406</v>
      </c>
    </row>
    <row r="218" spans="1:2">
      <c r="A218">
        <v>-0.3622488734420505</v>
      </c>
      <c r="B218">
        <v>0.06882648201174235</v>
      </c>
    </row>
    <row r="219" spans="1:2">
      <c r="A219">
        <v>-0.3675825480025393</v>
      </c>
      <c r="B219">
        <v>0.07967326981277889</v>
      </c>
    </row>
    <row r="220" spans="1:2">
      <c r="A220">
        <v>-0.3646029745980615</v>
      </c>
      <c r="B220">
        <v>0.09490032078446475</v>
      </c>
    </row>
    <row r="221" spans="1:2">
      <c r="A221">
        <v>-0.3688614989541334</v>
      </c>
      <c r="B221">
        <v>0.1040631769265383</v>
      </c>
    </row>
    <row r="222" spans="1:2">
      <c r="A222">
        <v>-0.3685461454235153</v>
      </c>
      <c r="B222">
        <v>0.1072960663717788</v>
      </c>
    </row>
    <row r="223" spans="1:2">
      <c r="A223">
        <v>-0.3631226534197793</v>
      </c>
      <c r="B223">
        <v>0.113700599274517</v>
      </c>
    </row>
    <row r="224" spans="1:2">
      <c r="A224">
        <v>-0.3590684594356279</v>
      </c>
      <c r="B224">
        <v>0.1228418531488524</v>
      </c>
    </row>
    <row r="225" spans="1:2">
      <c r="A225">
        <v>-0.3596990532343635</v>
      </c>
      <c r="B225">
        <v>0.129278336417731</v>
      </c>
    </row>
    <row r="226" spans="1:2">
      <c r="A226">
        <v>-0.3580312138666843</v>
      </c>
      <c r="B226">
        <v>0.132795634362664</v>
      </c>
    </row>
    <row r="227" spans="1:2">
      <c r="A227">
        <v>-0.3459118360117875</v>
      </c>
      <c r="B227">
        <v>0.1292572324879542</v>
      </c>
    </row>
    <row r="229" spans="1:2">
      <c r="A229">
        <v>-0.1552970193738381</v>
      </c>
      <c r="B229">
        <v>0.07147982074774761</v>
      </c>
    </row>
    <row r="230" spans="1:2">
      <c r="A230">
        <v>-0.07902767387339155</v>
      </c>
      <c r="B230">
        <v>0.06424661594094672</v>
      </c>
    </row>
    <row r="231" spans="1:2">
      <c r="A231">
        <v>-0.08337275465441758</v>
      </c>
      <c r="B231">
        <v>-0.006252284810347231</v>
      </c>
    </row>
    <row r="232" spans="1:2">
      <c r="A232">
        <v>-0.1794862459235321</v>
      </c>
      <c r="B232">
        <v>0.003527378169782214</v>
      </c>
    </row>
    <row r="233" spans="1:2">
      <c r="A233">
        <v>-0.1699212452867149</v>
      </c>
      <c r="B233">
        <v>0.07331459575013954</v>
      </c>
    </row>
    <row r="234" spans="1:2">
      <c r="A234">
        <v>-0.1552970193738381</v>
      </c>
      <c r="B234">
        <v>0.07147982074774761</v>
      </c>
    </row>
    <row r="236" spans="1:2">
      <c r="A236">
        <v>0.2924883191787933</v>
      </c>
      <c r="B236">
        <v>0.1154155522371032</v>
      </c>
    </row>
    <row r="237" spans="1:2">
      <c r="A237">
        <v>0.3082102723905964</v>
      </c>
      <c r="B237">
        <v>0.1190991183485524</v>
      </c>
    </row>
    <row r="238" spans="1:2">
      <c r="A238">
        <v>0.3109029487256199</v>
      </c>
      <c r="B238">
        <v>0.1087536860135274</v>
      </c>
    </row>
    <row r="239" spans="1:2">
      <c r="A239">
        <v>0.3105572753920418</v>
      </c>
      <c r="B239">
        <v>0.106971484212284</v>
      </c>
    </row>
    <row r="240" spans="1:2">
      <c r="A240">
        <v>0.2975340522230561</v>
      </c>
      <c r="B240">
        <v>0.1029711891465357</v>
      </c>
    </row>
    <row r="241" spans="1:2">
      <c r="A241">
        <v>0.2892611395074958</v>
      </c>
      <c r="B241">
        <v>0.09559871642596707</v>
      </c>
    </row>
    <row r="242" spans="1:2">
      <c r="A242">
        <v>0.2878863769199952</v>
      </c>
      <c r="B242">
        <v>0.09735105213007178</v>
      </c>
    </row>
    <row r="243" spans="1:2">
      <c r="A243">
        <v>0.2905600998306391</v>
      </c>
      <c r="B243">
        <v>0.09997519639903119</v>
      </c>
    </row>
    <row r="244" spans="1:2">
      <c r="A244">
        <v>0.2870325498655126</v>
      </c>
      <c r="B244">
        <v>0.11428349572815</v>
      </c>
    </row>
    <row r="245" spans="1:2">
      <c r="A245">
        <v>0.2924883191787933</v>
      </c>
      <c r="B245">
        <v>0.1154155522371032</v>
      </c>
    </row>
    <row r="247" spans="1:2">
      <c r="A247">
        <v>0.2713503058688507</v>
      </c>
      <c r="B247">
        <v>0.07011147775330828</v>
      </c>
    </row>
    <row r="248" spans="1:2">
      <c r="A248">
        <v>0.2694898513192988</v>
      </c>
      <c r="B248">
        <v>0.06634599888084591</v>
      </c>
    </row>
    <row r="249" spans="1:2">
      <c r="A249">
        <v>0.2703712619275388</v>
      </c>
      <c r="B249">
        <v>0.06367418176317607</v>
      </c>
    </row>
    <row r="250" spans="1:2">
      <c r="A250">
        <v>0.2742934247691101</v>
      </c>
      <c r="B250">
        <v>0.05742055758527376</v>
      </c>
    </row>
    <row r="251" spans="1:2">
      <c r="A251">
        <v>0.2794161416761118</v>
      </c>
      <c r="B251">
        <v>0.05371297822343357</v>
      </c>
    </row>
    <row r="252" spans="1:2">
      <c r="A252">
        <v>0.2813219085343103</v>
      </c>
      <c r="B252">
        <v>0.04790816131712061</v>
      </c>
    </row>
    <row r="253" spans="1:2">
      <c r="A253">
        <v>0.2727383554883474</v>
      </c>
      <c r="B253">
        <v>0.04621292480429462</v>
      </c>
    </row>
    <row r="254" spans="1:2">
      <c r="A254">
        <v>0.2668215517163792</v>
      </c>
      <c r="B254">
        <v>0.06764306530083619</v>
      </c>
    </row>
    <row r="255" spans="1:2">
      <c r="A255">
        <v>0.2686177673985014</v>
      </c>
      <c r="B255">
        <v>0.07000705852928446</v>
      </c>
    </row>
    <row r="256" spans="1:2">
      <c r="A256">
        <v>0.2713503058688507</v>
      </c>
      <c r="B256">
        <v>0.07011147775330828</v>
      </c>
    </row>
    <row r="258" spans="1:2">
      <c r="A258">
        <v>0.1563330458806565</v>
      </c>
      <c r="B258">
        <v>-0.1056790820397051</v>
      </c>
    </row>
    <row r="259" spans="1:2">
      <c r="A259">
        <v>0.1636270436997394</v>
      </c>
      <c r="B259">
        <v>-0.1047541023625718</v>
      </c>
    </row>
    <row r="260" spans="1:2">
      <c r="A260">
        <v>0.1662490391931039</v>
      </c>
      <c r="B260">
        <v>-0.1095625725618654</v>
      </c>
    </row>
    <row r="261" spans="1:2">
      <c r="A261">
        <v>0.2059441016648684</v>
      </c>
      <c r="B261">
        <v>-0.1068419871440858</v>
      </c>
    </row>
    <row r="262" spans="1:2">
      <c r="A262">
        <v>0.2072171595300825</v>
      </c>
      <c r="B262">
        <v>-0.1104310947178873</v>
      </c>
    </row>
    <row r="263" spans="1:2">
      <c r="A263">
        <v>0.2089952161715437</v>
      </c>
      <c r="B263">
        <v>-0.1100725204391539</v>
      </c>
    </row>
    <row r="264" spans="1:2">
      <c r="A264">
        <v>0.2092614476998558</v>
      </c>
      <c r="B264">
        <v>-0.1018000409178408</v>
      </c>
    </row>
    <row r="265" spans="1:2">
      <c r="A265">
        <v>0.2170291333787601</v>
      </c>
      <c r="B265">
        <v>-0.1027547288216177</v>
      </c>
    </row>
    <row r="266" spans="1:2">
      <c r="A266">
        <v>0.2222683481241679</v>
      </c>
      <c r="B266">
        <v>-0.1182183649523112</v>
      </c>
    </row>
    <row r="267" spans="1:2">
      <c r="A267">
        <v>0.2369849099019128</v>
      </c>
      <c r="B267">
        <v>-0.1392669079711646</v>
      </c>
    </row>
    <row r="268" spans="1:2">
      <c r="A268">
        <v>0.2373522466215836</v>
      </c>
      <c r="B268">
        <v>-0.1456781901724131</v>
      </c>
    </row>
    <row r="269" spans="1:2">
      <c r="A269">
        <v>0.2493005067000136</v>
      </c>
      <c r="B269">
        <v>-0.1665384069090388</v>
      </c>
    </row>
    <row r="270" spans="1:2">
      <c r="A270">
        <v>0.2505594030814201</v>
      </c>
      <c r="B270">
        <v>-0.1848810371190075</v>
      </c>
    </row>
    <row r="271" spans="1:2">
      <c r="A271">
        <v>0.246589810614275</v>
      </c>
      <c r="B271">
        <v>-0.1950331820443008</v>
      </c>
    </row>
    <row r="272" spans="1:2">
      <c r="A272">
        <v>0.2376400319342621</v>
      </c>
      <c r="B272">
        <v>-0.197817905789881</v>
      </c>
    </row>
    <row r="273" spans="1:2">
      <c r="A273">
        <v>0.2314556604259992</v>
      </c>
      <c r="B273">
        <v>-0.1865347807873425</v>
      </c>
    </row>
    <row r="274" spans="1:2">
      <c r="A274">
        <v>0.2284926042996182</v>
      </c>
      <c r="B274">
        <v>-0.185555208098535</v>
      </c>
    </row>
    <row r="275" spans="1:2">
      <c r="A275">
        <v>0.2262464238403503</v>
      </c>
      <c r="B275">
        <v>-0.1869517215810808</v>
      </c>
    </row>
    <row r="276" spans="1:2">
      <c r="A276">
        <v>0.2226879087709431</v>
      </c>
      <c r="B276">
        <v>-0.1796320890403058</v>
      </c>
    </row>
    <row r="277" spans="1:2">
      <c r="A277">
        <v>0.218871174269683</v>
      </c>
      <c r="B277">
        <v>-0.1762697295902595</v>
      </c>
    </row>
    <row r="278" spans="1:2">
      <c r="A278">
        <v>0.2176997225387962</v>
      </c>
      <c r="B278">
        <v>-0.1701103774295616</v>
      </c>
    </row>
    <row r="279" spans="1:2">
      <c r="A279">
        <v>0.2158202002667937</v>
      </c>
      <c r="B279">
        <v>-0.1697149754195486</v>
      </c>
    </row>
    <row r="280" spans="1:2">
      <c r="A280">
        <v>0.2165618480197955</v>
      </c>
      <c r="B280">
        <v>-0.1718136012525611</v>
      </c>
    </row>
    <row r="281" spans="1:2">
      <c r="A281">
        <v>0.2150288014328512</v>
      </c>
      <c r="B281">
        <v>-0.1726135025476787</v>
      </c>
    </row>
    <row r="282" spans="1:2">
      <c r="A282">
        <v>0.206493271427267</v>
      </c>
      <c r="B282">
        <v>-0.161933712469102</v>
      </c>
    </row>
    <row r="283" spans="1:2">
      <c r="A283">
        <v>0.2101448065922507</v>
      </c>
      <c r="B283">
        <v>-0.1543962991965688</v>
      </c>
    </row>
    <row r="284" spans="1:2">
      <c r="A284">
        <v>0.2054615890967488</v>
      </c>
      <c r="B284">
        <v>-0.1576592995541517</v>
      </c>
    </row>
    <row r="285" spans="1:2">
      <c r="A285">
        <v>0.2029683349240383</v>
      </c>
      <c r="B285">
        <v>-0.1545476876723386</v>
      </c>
    </row>
    <row r="286" spans="1:2">
      <c r="A286">
        <v>0.2037163004071534</v>
      </c>
      <c r="B286">
        <v>-0.1368242833269193</v>
      </c>
    </row>
    <row r="287" spans="1:2">
      <c r="A287">
        <v>0.2006882624917593</v>
      </c>
      <c r="B287">
        <v>-0.1327180680883302</v>
      </c>
    </row>
    <row r="288" spans="1:2">
      <c r="A288">
        <v>0.1977134519696298</v>
      </c>
      <c r="B288">
        <v>-0.1325521574783965</v>
      </c>
    </row>
    <row r="289" spans="1:2">
      <c r="A289">
        <v>0.1908057685434529</v>
      </c>
      <c r="B289">
        <v>-0.1275095886752742</v>
      </c>
    </row>
    <row r="290" spans="1:2">
      <c r="A290">
        <v>0.1863465282813573</v>
      </c>
      <c r="B290">
        <v>-0.1216354781740105</v>
      </c>
    </row>
    <row r="291" spans="1:2">
      <c r="A291">
        <v>0.1801162416742698</v>
      </c>
      <c r="B291">
        <v>-0.118578196633911</v>
      </c>
    </row>
    <row r="292" spans="1:2">
      <c r="A292">
        <v>0.1752223976364349</v>
      </c>
      <c r="B292">
        <v>-0.1200574910280006</v>
      </c>
    </row>
    <row r="293" spans="1:2">
      <c r="A293">
        <v>0.1757962887531681</v>
      </c>
      <c r="B293">
        <v>-0.1226863455966358</v>
      </c>
    </row>
    <row r="294" spans="1:2">
      <c r="A294">
        <v>0.1616402949974726</v>
      </c>
      <c r="B294">
        <v>-0.1279220332648259</v>
      </c>
    </row>
    <row r="295" spans="1:2">
      <c r="A295">
        <v>0.1597699166655799</v>
      </c>
      <c r="B295">
        <v>-0.1238968959327087</v>
      </c>
    </row>
    <row r="296" spans="1:2">
      <c r="A296">
        <v>0.1456066182230477</v>
      </c>
      <c r="B296">
        <v>-0.1180022868254238</v>
      </c>
    </row>
    <row r="297" spans="1:2">
      <c r="A297">
        <v>0.1274591399580899</v>
      </c>
      <c r="B297">
        <v>-0.1211866443896192</v>
      </c>
    </row>
    <row r="298" spans="1:2">
      <c r="A298">
        <v>0.1294408357365147</v>
      </c>
      <c r="B298">
        <v>-0.1184116509025759</v>
      </c>
    </row>
    <row r="299" spans="1:2">
      <c r="A299">
        <v>0.1284781800274855</v>
      </c>
      <c r="B299">
        <v>-0.1141702903972985</v>
      </c>
    </row>
    <row r="300" spans="1:2">
      <c r="A300">
        <v>0.1248340187325761</v>
      </c>
      <c r="B300">
        <v>-0.1111284034925053</v>
      </c>
    </row>
    <row r="301" spans="1:2">
      <c r="A301">
        <v>0.12511994876105</v>
      </c>
      <c r="B301">
        <v>-0.1087932360499777</v>
      </c>
    </row>
    <row r="302" spans="1:2">
      <c r="A302">
        <v>0.1563330458806565</v>
      </c>
      <c r="B302">
        <v>-0.1056790820397051</v>
      </c>
    </row>
    <row r="304" spans="1:2">
      <c r="A304">
        <v>0.1821728115936082</v>
      </c>
      <c r="B304">
        <v>-0.03164633920215132</v>
      </c>
    </row>
    <row r="305" spans="1:2">
      <c r="A305">
        <v>0.1796840108193986</v>
      </c>
      <c r="B305">
        <v>-0.03762472970824704</v>
      </c>
    </row>
    <row r="306" spans="1:2">
      <c r="A306">
        <v>0.1863402703194512</v>
      </c>
      <c r="B306">
        <v>-0.04021864177731715</v>
      </c>
    </row>
    <row r="307" spans="1:2">
      <c r="A307">
        <v>0.192560978675559</v>
      </c>
      <c r="B307">
        <v>-0.04897533065233128</v>
      </c>
    </row>
    <row r="308" spans="1:2">
      <c r="A308">
        <v>0.2101682470436111</v>
      </c>
      <c r="B308">
        <v>-0.06300619338040314</v>
      </c>
    </row>
    <row r="309" spans="1:2">
      <c r="A309">
        <v>0.2180280645666625</v>
      </c>
      <c r="B309">
        <v>-0.07754285066566058</v>
      </c>
    </row>
    <row r="310" spans="1:2">
      <c r="A310">
        <v>0.221612737923635</v>
      </c>
      <c r="B310">
        <v>-0.07852872740169192</v>
      </c>
    </row>
    <row r="311" spans="1:2">
      <c r="A311">
        <v>0.2165331457115104</v>
      </c>
      <c r="B311">
        <v>-0.09526476803114492</v>
      </c>
    </row>
    <row r="312" spans="1:2">
      <c r="A312">
        <v>0.2170291333787601</v>
      </c>
      <c r="B312">
        <v>-0.1027547288216177</v>
      </c>
    </row>
    <row r="313" spans="1:2">
      <c r="A313">
        <v>0.2092614476998558</v>
      </c>
      <c r="B313">
        <v>-0.1018000409178408</v>
      </c>
    </row>
    <row r="314" spans="1:2">
      <c r="A314">
        <v>0.2089952161715437</v>
      </c>
      <c r="B314">
        <v>-0.1100725204391539</v>
      </c>
    </row>
    <row r="315" spans="1:2">
      <c r="A315">
        <v>0.2072171595300825</v>
      </c>
      <c r="B315">
        <v>-0.1104310947178873</v>
      </c>
    </row>
    <row r="316" spans="1:2">
      <c r="A316">
        <v>0.2059441016648684</v>
      </c>
      <c r="B316">
        <v>-0.1068419871440858</v>
      </c>
    </row>
    <row r="317" spans="1:2">
      <c r="A317">
        <v>0.1662490391931039</v>
      </c>
      <c r="B317">
        <v>-0.1095625725618654</v>
      </c>
    </row>
    <row r="318" spans="1:2">
      <c r="A318">
        <v>0.1614561128614461</v>
      </c>
      <c r="B318">
        <v>-0.100177757862504</v>
      </c>
    </row>
    <row r="319" spans="1:2">
      <c r="A319">
        <v>0.1619776037539042</v>
      </c>
      <c r="B319">
        <v>-0.09548117142549906</v>
      </c>
    </row>
    <row r="320" spans="1:2">
      <c r="A320">
        <v>0.1599247092151149</v>
      </c>
      <c r="B320">
        <v>-0.09040277497281179</v>
      </c>
    </row>
    <row r="321" spans="1:2">
      <c r="A321">
        <v>0.1605335764009571</v>
      </c>
      <c r="B321">
        <v>-0.08511169664468055</v>
      </c>
    </row>
    <row r="322" spans="1:2">
      <c r="A322">
        <v>0.1627557487393268</v>
      </c>
      <c r="B322">
        <v>-0.08262792786609396</v>
      </c>
    </row>
    <row r="323" spans="1:2">
      <c r="A323">
        <v>0.1572525816325908</v>
      </c>
      <c r="B323">
        <v>-0.07271682302576887</v>
      </c>
    </row>
    <row r="324" spans="1:2">
      <c r="A324">
        <v>0.1470677849193626</v>
      </c>
      <c r="B324">
        <v>-0.03625944186659202</v>
      </c>
    </row>
    <row r="325" spans="1:2">
      <c r="A325">
        <v>0.1821728115936082</v>
      </c>
      <c r="B325">
        <v>-0.03164633920215132</v>
      </c>
    </row>
    <row r="327" spans="1:2">
      <c r="A327">
        <v>-0.1026500681629598</v>
      </c>
      <c r="B327">
        <v>-0.2028943512103946</v>
      </c>
    </row>
    <row r="328" spans="1:2">
      <c r="A328">
        <v>-0.1069817487386662</v>
      </c>
      <c r="B328">
        <v>-0.2012950352978077</v>
      </c>
    </row>
    <row r="329" spans="1:2">
      <c r="A329">
        <v>-0.1071029412695922</v>
      </c>
      <c r="B329">
        <v>-0.1955252643771561</v>
      </c>
    </row>
    <row r="330" spans="1:2">
      <c r="A330">
        <v>-0.1101991318799406</v>
      </c>
      <c r="B330">
        <v>-0.1884563221069031</v>
      </c>
    </row>
    <row r="331" spans="1:2">
      <c r="A331">
        <v>-0.1061055818794278</v>
      </c>
      <c r="B331">
        <v>-0.1828795272261243</v>
      </c>
    </row>
    <row r="332" spans="1:2">
      <c r="A332">
        <v>-0.1069857334637843</v>
      </c>
      <c r="B332">
        <v>-0.1785392573110898</v>
      </c>
    </row>
    <row r="333" spans="1:2">
      <c r="A333">
        <v>-0.09663263718943874</v>
      </c>
      <c r="B333">
        <v>-0.1830281209954835</v>
      </c>
    </row>
    <row r="334" spans="1:2">
      <c r="A334">
        <v>-0.08822995805086015</v>
      </c>
      <c r="B334">
        <v>-0.1921653454981544</v>
      </c>
    </row>
    <row r="335" spans="1:2">
      <c r="A335">
        <v>-0.09127232993810748</v>
      </c>
      <c r="B335">
        <v>-0.1954283590894169</v>
      </c>
    </row>
    <row r="336" spans="1:2">
      <c r="A336">
        <v>-0.1005558289416</v>
      </c>
      <c r="B336">
        <v>-0.1994397239882655</v>
      </c>
    </row>
    <row r="337" spans="1:2">
      <c r="A337">
        <v>-0.1026500681629598</v>
      </c>
      <c r="B337">
        <v>-0.2028943512103946</v>
      </c>
    </row>
    <row r="339" spans="1:2">
      <c r="A339">
        <v>-0.1194338431256509</v>
      </c>
      <c r="B339">
        <v>-0.1645503478019687</v>
      </c>
    </row>
    <row r="340" spans="1:2">
      <c r="A340">
        <v>-0.1174277507185467</v>
      </c>
      <c r="B340">
        <v>-0.1670674391624295</v>
      </c>
    </row>
    <row r="341" spans="1:2">
      <c r="A341">
        <v>-0.1148566404404922</v>
      </c>
      <c r="B341">
        <v>-0.1659521532000512</v>
      </c>
    </row>
    <row r="342" spans="1:2">
      <c r="A342">
        <v>-0.1092219181568251</v>
      </c>
      <c r="B342">
        <v>-0.1688584593795337</v>
      </c>
    </row>
    <row r="343" spans="1:2">
      <c r="A343">
        <v>-0.1100705301762485</v>
      </c>
      <c r="B343">
        <v>-0.1714848619340587</v>
      </c>
    </row>
    <row r="344" spans="1:2">
      <c r="A344">
        <v>-0.1169396945240614</v>
      </c>
      <c r="B344">
        <v>-0.1723123816921116</v>
      </c>
    </row>
    <row r="345" spans="1:2">
      <c r="A345">
        <v>-0.1172328338689773</v>
      </c>
      <c r="B345">
        <v>-0.1690842800218051</v>
      </c>
    </row>
    <row r="346" spans="1:2">
      <c r="A346">
        <v>-0.1213370533031483</v>
      </c>
      <c r="B346">
        <v>-0.1665695542355866</v>
      </c>
    </row>
    <row r="347" spans="1:2">
      <c r="A347">
        <v>-0.1194338431256509</v>
      </c>
      <c r="B347">
        <v>-0.1645503478019687</v>
      </c>
    </row>
    <row r="349" spans="1:2">
      <c r="A349">
        <v>-0.1431129468693469</v>
      </c>
      <c r="B349">
        <v>-0.1522371229615749</v>
      </c>
    </row>
    <row r="350" spans="1:2">
      <c r="A350">
        <v>-0.1412268625320901</v>
      </c>
      <c r="B350">
        <v>-0.1565723503324525</v>
      </c>
    </row>
    <row r="351" spans="1:2">
      <c r="A351">
        <v>-0.1421867832903898</v>
      </c>
      <c r="B351">
        <v>-0.159087014304063</v>
      </c>
    </row>
    <row r="352" spans="1:2">
      <c r="A352">
        <v>-0.1458999093925958</v>
      </c>
      <c r="B352">
        <v>-0.1594753787824961</v>
      </c>
    </row>
    <row r="353" spans="1:2">
      <c r="A353">
        <v>-0.1483492175496813</v>
      </c>
      <c r="B353">
        <v>-0.1543281676353755</v>
      </c>
    </row>
    <row r="354" spans="1:2">
      <c r="A354">
        <v>-0.1431129468693469</v>
      </c>
      <c r="B354">
        <v>-0.1522371229615749</v>
      </c>
    </row>
    <row r="356" spans="1:2">
      <c r="A356">
        <v>-0.169337958730436</v>
      </c>
      <c r="B356">
        <v>-0.142307631975611</v>
      </c>
    </row>
    <row r="357" spans="1:2">
      <c r="A357">
        <v>-0.1664180016201918</v>
      </c>
      <c r="B357">
        <v>-0.1444453399358806</v>
      </c>
    </row>
    <row r="358" spans="1:2">
      <c r="A358">
        <v>-0.1670118617482935</v>
      </c>
      <c r="B358">
        <v>-0.1471544888420845</v>
      </c>
    </row>
    <row r="359" spans="1:2">
      <c r="A359">
        <v>-0.169021288575428</v>
      </c>
      <c r="B359">
        <v>-0.1488454523808197</v>
      </c>
    </row>
    <row r="360" spans="1:2">
      <c r="A360">
        <v>-0.1745051694495463</v>
      </c>
      <c r="B360">
        <v>-0.1466775748579127</v>
      </c>
    </row>
    <row r="361" spans="1:2">
      <c r="A361">
        <v>-0.1738087237950481</v>
      </c>
      <c r="B361">
        <v>-0.1436691443672388</v>
      </c>
    </row>
    <row r="362" spans="1:2">
      <c r="A362">
        <v>-0.169337958730436</v>
      </c>
      <c r="B362">
        <v>-0.142307631975611</v>
      </c>
    </row>
    <row r="364" spans="1:2">
      <c r="A364">
        <v>0.05833991777267435</v>
      </c>
      <c r="B364">
        <v>0.1070312330448562</v>
      </c>
    </row>
    <row r="365" spans="1:2">
      <c r="A365">
        <v>0.06026998776262396</v>
      </c>
      <c r="B365">
        <v>0.1071269229820973</v>
      </c>
    </row>
    <row r="366" spans="1:2">
      <c r="A366">
        <v>0.06249355587572235</v>
      </c>
      <c r="B366">
        <v>0.1029125117398428</v>
      </c>
    </row>
    <row r="367" spans="1:2">
      <c r="A367">
        <v>0.06107897950038799</v>
      </c>
      <c r="B367">
        <v>0.1007229537347818</v>
      </c>
    </row>
    <row r="368" spans="1:2">
      <c r="A368">
        <v>0.06281398266116872</v>
      </c>
      <c r="B368">
        <v>0.09407384482210746</v>
      </c>
    </row>
    <row r="369" spans="1:2">
      <c r="A369">
        <v>0.0674550701400098</v>
      </c>
      <c r="B369">
        <v>0.09230108132703196</v>
      </c>
    </row>
    <row r="370" spans="1:2">
      <c r="A370">
        <v>0.07539879659514991</v>
      </c>
      <c r="B370">
        <v>0.08158575772829213</v>
      </c>
    </row>
    <row r="371" spans="1:2">
      <c r="A371">
        <v>0.07322335971837973</v>
      </c>
      <c r="B371">
        <v>0.07421819337476121</v>
      </c>
    </row>
    <row r="372" spans="1:2">
      <c r="A372">
        <v>0.0643165633393518</v>
      </c>
      <c r="B372">
        <v>0.07063306036114625</v>
      </c>
    </row>
    <row r="373" spans="1:2">
      <c r="A373">
        <v>0.06362269947624727</v>
      </c>
      <c r="B373">
        <v>0.06750968068260077</v>
      </c>
    </row>
    <row r="374" spans="1:2">
      <c r="A374">
        <v>0.06589209863735374</v>
      </c>
      <c r="B374">
        <v>0.06511945184014101</v>
      </c>
    </row>
    <row r="375" spans="1:2">
      <c r="A375">
        <v>0.06584142723564573</v>
      </c>
      <c r="B375">
        <v>0.06202809705035039</v>
      </c>
    </row>
    <row r="376" spans="1:2">
      <c r="A376">
        <v>0.06399456461049967</v>
      </c>
      <c r="B376">
        <v>0.05749103208130624</v>
      </c>
    </row>
    <row r="377" spans="1:2">
      <c r="A377">
        <v>0.06042636041166432</v>
      </c>
      <c r="B377">
        <v>0.05538218595662769</v>
      </c>
    </row>
    <row r="378" spans="1:2">
      <c r="A378">
        <v>0.06036399291272184</v>
      </c>
      <c r="B378">
        <v>0.05219319954825452</v>
      </c>
    </row>
    <row r="379" spans="1:2">
      <c r="A379">
        <v>0.0560681054165585</v>
      </c>
      <c r="B379">
        <v>0.05614396443654668</v>
      </c>
    </row>
    <row r="380" spans="1:2">
      <c r="A380">
        <v>0.003069470932259201</v>
      </c>
      <c r="B380">
        <v>0.05440591947475415</v>
      </c>
    </row>
    <row r="381" spans="1:2">
      <c r="A381">
        <v>-0.001647500548760551</v>
      </c>
      <c r="B381">
        <v>0.07878100681386146</v>
      </c>
    </row>
    <row r="382" spans="1:2">
      <c r="A382">
        <v>-0.008053386228586706</v>
      </c>
      <c r="B382">
        <v>0.09170086781611531</v>
      </c>
    </row>
    <row r="383" spans="1:2">
      <c r="A383">
        <v>-0.005506563140888351</v>
      </c>
      <c r="B383">
        <v>0.09899318318137751</v>
      </c>
    </row>
    <row r="384" spans="1:2">
      <c r="A384">
        <v>-0.007341992137195968</v>
      </c>
      <c r="B384">
        <v>0.1052478046151335</v>
      </c>
    </row>
    <row r="385" spans="1:2">
      <c r="A385">
        <v>0.05833991777267435</v>
      </c>
      <c r="B385">
        <v>0.1070312330448562</v>
      </c>
    </row>
    <row r="387" spans="1:2">
      <c r="A387">
        <v>-0.2307128931153545</v>
      </c>
      <c r="B387">
        <v>0.2257416238018057</v>
      </c>
    </row>
    <row r="388" spans="1:2">
      <c r="A388">
        <v>-0.2344171250416336</v>
      </c>
      <c r="B388">
        <v>0.2084413901369422</v>
      </c>
    </row>
    <row r="389" spans="1:2">
      <c r="A389">
        <v>-0.2316903047539057</v>
      </c>
      <c r="B389">
        <v>0.2029166463682914</v>
      </c>
    </row>
    <row r="390" spans="1:2">
      <c r="A390">
        <v>-0.2326049153013631</v>
      </c>
      <c r="B390">
        <v>0.19825714854966</v>
      </c>
    </row>
    <row r="391" spans="1:2">
      <c r="A391">
        <v>-0.2285939103874171</v>
      </c>
      <c r="B391">
        <v>0.1945092451025086</v>
      </c>
    </row>
    <row r="392" spans="1:2">
      <c r="A392">
        <v>-0.2223740186015746</v>
      </c>
      <c r="B392">
        <v>0.1822797940764187</v>
      </c>
    </row>
    <row r="393" spans="1:2">
      <c r="A393">
        <v>-0.2189310782840951</v>
      </c>
      <c r="B393">
        <v>0.181699357640599</v>
      </c>
    </row>
    <row r="394" spans="1:2">
      <c r="A394">
        <v>-0.2252438790461266</v>
      </c>
      <c r="B394">
        <v>0.163684664547294</v>
      </c>
    </row>
    <row r="395" spans="1:2">
      <c r="A395">
        <v>-0.2230303961660981</v>
      </c>
      <c r="B395">
        <v>0.161398834448927</v>
      </c>
    </row>
    <row r="396" spans="1:2">
      <c r="A396">
        <v>-0.2180743969375145</v>
      </c>
      <c r="B396">
        <v>0.1648204901639094</v>
      </c>
    </row>
    <row r="397" spans="1:2">
      <c r="A397">
        <v>-0.2162294521369078</v>
      </c>
      <c r="B397">
        <v>0.1627180524522631</v>
      </c>
    </row>
    <row r="398" spans="1:2">
      <c r="A398">
        <v>-0.2143802283952249</v>
      </c>
      <c r="B398">
        <v>0.1492317383619988</v>
      </c>
    </row>
    <row r="399" spans="1:2">
      <c r="A399">
        <v>-0.2107472872554703</v>
      </c>
      <c r="B399">
        <v>0.1469079929332839</v>
      </c>
    </row>
    <row r="400" spans="1:2">
      <c r="A400">
        <v>-0.2089164767169434</v>
      </c>
      <c r="B400">
        <v>0.1398582675471898</v>
      </c>
    </row>
    <row r="401" spans="1:2">
      <c r="A401">
        <v>-0.2004792643064042</v>
      </c>
      <c r="B401">
        <v>0.1414867065817191</v>
      </c>
    </row>
    <row r="402" spans="1:2">
      <c r="A402">
        <v>-0.1929056161781289</v>
      </c>
      <c r="B402">
        <v>0.1398166681207695</v>
      </c>
    </row>
    <row r="403" spans="1:2">
      <c r="A403">
        <v>-0.1895024357665291</v>
      </c>
      <c r="B403">
        <v>0.1429459422619987</v>
      </c>
    </row>
    <row r="404" spans="1:2">
      <c r="A404">
        <v>-0.1861260019529822</v>
      </c>
      <c r="B404">
        <v>0.1374512416387244</v>
      </c>
    </row>
    <row r="405" spans="1:2">
      <c r="A405">
        <v>-0.1929723563624141</v>
      </c>
      <c r="B405">
        <v>0.09456869720306038</v>
      </c>
    </row>
    <row r="406" spans="1:2">
      <c r="A406">
        <v>-0.2685998553959439</v>
      </c>
      <c r="B406">
        <v>0.1090961988510752</v>
      </c>
    </row>
    <row r="407" spans="1:2">
      <c r="A407">
        <v>-0.2615538262919171</v>
      </c>
      <c r="B407">
        <v>0.1404220906170839</v>
      </c>
    </row>
    <row r="408" spans="1:2">
      <c r="A408">
        <v>-0.2586899064991792</v>
      </c>
      <c r="B408">
        <v>0.1456793599861645</v>
      </c>
    </row>
    <row r="409" spans="1:2">
      <c r="A409">
        <v>-0.2619769038303649</v>
      </c>
      <c r="B409">
        <v>0.1506465177157674</v>
      </c>
    </row>
    <row r="410" spans="1:2">
      <c r="A410">
        <v>-0.2479764309677702</v>
      </c>
      <c r="B410">
        <v>0.1693926666008212</v>
      </c>
    </row>
    <row r="411" spans="1:2">
      <c r="A411">
        <v>-0.2509773038995486</v>
      </c>
      <c r="B411">
        <v>0.1737715878010955</v>
      </c>
    </row>
    <row r="412" spans="1:2">
      <c r="A412">
        <v>-0.2522386471129827</v>
      </c>
      <c r="B412">
        <v>0.1833436743132042</v>
      </c>
    </row>
    <row r="413" spans="1:2">
      <c r="A413">
        <v>-0.2418769748398841</v>
      </c>
      <c r="B413">
        <v>0.2281926388388844</v>
      </c>
    </row>
    <row r="414" spans="1:2">
      <c r="A414">
        <v>-0.2307128931153545</v>
      </c>
      <c r="B414">
        <v>0.2257416238018057</v>
      </c>
    </row>
    <row r="416" spans="1:2">
      <c r="A416">
        <v>0.06848692209714288</v>
      </c>
      <c r="B416">
        <v>0.09014306434023212</v>
      </c>
    </row>
    <row r="417" spans="1:2">
      <c r="A417">
        <v>0.1046875663396269</v>
      </c>
      <c r="B417">
        <v>0.09243997992577779</v>
      </c>
    </row>
    <row r="418" spans="1:2">
      <c r="A418">
        <v>0.1045578446968511</v>
      </c>
      <c r="B418">
        <v>0.08904864573591653</v>
      </c>
    </row>
    <row r="419" spans="1:2">
      <c r="A419">
        <v>0.1094715904584665</v>
      </c>
      <c r="B419">
        <v>0.07904264725519483</v>
      </c>
    </row>
    <row r="420" spans="1:2">
      <c r="A420">
        <v>0.1130999674919523</v>
      </c>
      <c r="B420">
        <v>0.03764441665851015</v>
      </c>
    </row>
    <row r="421" spans="1:2">
      <c r="A421">
        <v>0.1119210672991646</v>
      </c>
      <c r="B421">
        <v>0.03434260362293728</v>
      </c>
    </row>
    <row r="422" spans="1:2">
      <c r="A422">
        <v>0.1144344032442055</v>
      </c>
      <c r="B422">
        <v>0.02768664773074381</v>
      </c>
    </row>
    <row r="423" spans="1:2">
      <c r="A423">
        <v>0.1090833027120338</v>
      </c>
      <c r="B423">
        <v>0.01830549116610936</v>
      </c>
    </row>
    <row r="424" spans="1:2">
      <c r="A424">
        <v>0.1071681506038894</v>
      </c>
      <c r="B424">
        <v>0.007198965808517199</v>
      </c>
    </row>
    <row r="425" spans="1:2">
      <c r="A425">
        <v>0.1086953278870959</v>
      </c>
      <c r="B425">
        <v>0.004226432606908803</v>
      </c>
    </row>
    <row r="426" spans="1:2">
      <c r="A426">
        <v>0.1032097678798461</v>
      </c>
      <c r="B426">
        <v>0.002132983257383314</v>
      </c>
    </row>
    <row r="427" spans="1:2">
      <c r="A427">
        <v>0.1042901147985682</v>
      </c>
      <c r="B427">
        <v>-0.001944664905571436</v>
      </c>
    </row>
    <row r="428" spans="1:2">
      <c r="A428">
        <v>0.1026735296503973</v>
      </c>
      <c r="B428">
        <v>-0.003525096595374588</v>
      </c>
    </row>
    <row r="429" spans="1:2">
      <c r="A429">
        <v>0.09586157099044648</v>
      </c>
      <c r="B429">
        <v>-0.001526163767089583</v>
      </c>
    </row>
    <row r="430" spans="1:2">
      <c r="A430">
        <v>0.09472552074063166</v>
      </c>
      <c r="B430">
        <v>-0.005673591748458717</v>
      </c>
    </row>
    <row r="431" spans="1:2">
      <c r="A431">
        <v>0.09252436411435584</v>
      </c>
      <c r="B431">
        <v>-0.005637507567811673</v>
      </c>
    </row>
    <row r="432" spans="1:2">
      <c r="A432">
        <v>0.08908955287624619</v>
      </c>
      <c r="B432">
        <v>-0.0008450472073004978</v>
      </c>
    </row>
    <row r="433" spans="1:2">
      <c r="A433">
        <v>0.08859613880290283</v>
      </c>
      <c r="B433">
        <v>0.006377628854550066</v>
      </c>
    </row>
    <row r="434" spans="1:2">
      <c r="A434">
        <v>0.07660852729453639</v>
      </c>
      <c r="B434">
        <v>0.01489744498694678</v>
      </c>
    </row>
    <row r="435" spans="1:2">
      <c r="A435">
        <v>0.07926158869959676</v>
      </c>
      <c r="B435">
        <v>0.02617940570820898</v>
      </c>
    </row>
    <row r="436" spans="1:2">
      <c r="A436">
        <v>0.0742860423728639</v>
      </c>
      <c r="B436">
        <v>0.0279105813562357</v>
      </c>
    </row>
    <row r="437" spans="1:2">
      <c r="A437">
        <v>0.07283607441107839</v>
      </c>
      <c r="B437">
        <v>0.02618351421208431</v>
      </c>
    </row>
    <row r="438" spans="1:2">
      <c r="A438">
        <v>0.07054265971075392</v>
      </c>
      <c r="B438">
        <v>0.03291755266526808</v>
      </c>
    </row>
    <row r="439" spans="1:2">
      <c r="A439">
        <v>0.06157198021848469</v>
      </c>
      <c r="B439">
        <v>0.0407593892360274</v>
      </c>
    </row>
    <row r="440" spans="1:2">
      <c r="A440">
        <v>0.05932900955690412</v>
      </c>
      <c r="B440">
        <v>0.04963333396304259</v>
      </c>
    </row>
    <row r="441" spans="1:2">
      <c r="A441">
        <v>0.06042636041166432</v>
      </c>
      <c r="B441">
        <v>0.05538218595662769</v>
      </c>
    </row>
    <row r="442" spans="1:2">
      <c r="A442">
        <v>0.06399456461049967</v>
      </c>
      <c r="B442">
        <v>0.05749103208130624</v>
      </c>
    </row>
    <row r="443" spans="1:2">
      <c r="A443">
        <v>0.06584142723564573</v>
      </c>
      <c r="B443">
        <v>0.06202809705035039</v>
      </c>
    </row>
    <row r="444" spans="1:2">
      <c r="A444">
        <v>0.06589209863735374</v>
      </c>
      <c r="B444">
        <v>0.06511945184014101</v>
      </c>
    </row>
    <row r="445" spans="1:2">
      <c r="A445">
        <v>0.06362269947624727</v>
      </c>
      <c r="B445">
        <v>0.06750968068260077</v>
      </c>
    </row>
    <row r="446" spans="1:2">
      <c r="A446">
        <v>0.0643165633393518</v>
      </c>
      <c r="B446">
        <v>0.07063306036114625</v>
      </c>
    </row>
    <row r="447" spans="1:2">
      <c r="A447">
        <v>0.07322335971837973</v>
      </c>
      <c r="B447">
        <v>0.07421819337476121</v>
      </c>
    </row>
    <row r="448" spans="1:2">
      <c r="A448">
        <v>0.07511222051741663</v>
      </c>
      <c r="B448">
        <v>0.07819178983764874</v>
      </c>
    </row>
    <row r="449" spans="1:2">
      <c r="A449">
        <v>0.07491103916198162</v>
      </c>
      <c r="B449">
        <v>0.08377400121655265</v>
      </c>
    </row>
    <row r="450" spans="1:2">
      <c r="A450">
        <v>0.06848692209714288</v>
      </c>
      <c r="B450">
        <v>0.09014306434023212</v>
      </c>
    </row>
    <row r="452" spans="1:2">
      <c r="A452">
        <v>0.1291183579871041</v>
      </c>
      <c r="B452">
        <v>0.08183022859425204</v>
      </c>
    </row>
    <row r="453" spans="1:2">
      <c r="A453">
        <v>0.1443112804696467</v>
      </c>
      <c r="B453">
        <v>0.0835319567727637</v>
      </c>
    </row>
    <row r="454" spans="1:2">
      <c r="A454">
        <v>0.1503905056854126</v>
      </c>
      <c r="B454">
        <v>0.03152177757469765</v>
      </c>
    </row>
    <row r="455" spans="1:2">
      <c r="A455">
        <v>0.1422133039543886</v>
      </c>
      <c r="B455">
        <v>0.02961021943885389</v>
      </c>
    </row>
    <row r="456" spans="1:2">
      <c r="A456">
        <v>0.1427460740697968</v>
      </c>
      <c r="B456">
        <v>0.02617329989624206</v>
      </c>
    </row>
    <row r="457" spans="1:2">
      <c r="A457">
        <v>0.1377097546576161</v>
      </c>
      <c r="B457">
        <v>0.02105748341638547</v>
      </c>
    </row>
    <row r="458" spans="1:2">
      <c r="A458">
        <v>0.1354873634280157</v>
      </c>
      <c r="B458">
        <v>0.01519100661113848</v>
      </c>
    </row>
    <row r="459" spans="1:2">
      <c r="A459">
        <v>0.1315503818818628</v>
      </c>
      <c r="B459">
        <v>0.01847023062945485</v>
      </c>
    </row>
    <row r="460" spans="1:2">
      <c r="A460">
        <v>0.1288096061842485</v>
      </c>
      <c r="B460">
        <v>0.01596126096033612</v>
      </c>
    </row>
    <row r="461" spans="1:2">
      <c r="A461">
        <v>0.1292247011223144</v>
      </c>
      <c r="B461">
        <v>0.01406258877865918</v>
      </c>
    </row>
    <row r="462" spans="1:2">
      <c r="A462">
        <v>0.1262442296402456</v>
      </c>
      <c r="B462">
        <v>0.01308836955888659</v>
      </c>
    </row>
    <row r="463" spans="1:2">
      <c r="A463">
        <v>0.1251840100883634</v>
      </c>
      <c r="B463">
        <v>0.01473077819627422</v>
      </c>
    </row>
    <row r="464" spans="1:2">
      <c r="A464">
        <v>0.1209867226768382</v>
      </c>
      <c r="B464">
        <v>0.0107426303356144</v>
      </c>
    </row>
    <row r="465" spans="1:2">
      <c r="A465">
        <v>0.1142901129149123</v>
      </c>
      <c r="B465">
        <v>0.01342812982921893</v>
      </c>
    </row>
    <row r="466" spans="1:2">
      <c r="A466">
        <v>0.1087502485524429</v>
      </c>
      <c r="B466">
        <v>0.009849353448017517</v>
      </c>
    </row>
    <row r="467" spans="1:2">
      <c r="A467">
        <v>0.1090833027120338</v>
      </c>
      <c r="B467">
        <v>0.01830549116610936</v>
      </c>
    </row>
    <row r="468" spans="1:2">
      <c r="A468">
        <v>0.1144344032442055</v>
      </c>
      <c r="B468">
        <v>0.02768664773074381</v>
      </c>
    </row>
    <row r="469" spans="1:2">
      <c r="A469">
        <v>0.1119210672991646</v>
      </c>
      <c r="B469">
        <v>0.03434260362293728</v>
      </c>
    </row>
    <row r="470" spans="1:2">
      <c r="A470">
        <v>0.1130999674919523</v>
      </c>
      <c r="B470">
        <v>0.03764441665851015</v>
      </c>
    </row>
    <row r="471" spans="1:2">
      <c r="A471">
        <v>0.1094715904584665</v>
      </c>
      <c r="B471">
        <v>0.07904264725519483</v>
      </c>
    </row>
    <row r="472" spans="1:2">
      <c r="A472">
        <v>0.1147988620434983</v>
      </c>
      <c r="B472">
        <v>0.07836988982810467</v>
      </c>
    </row>
    <row r="473" spans="1:2">
      <c r="A473">
        <v>0.1184149092533141</v>
      </c>
      <c r="B473">
        <v>0.08074613879025194</v>
      </c>
    </row>
    <row r="474" spans="1:2">
      <c r="A474">
        <v>0.1291183579871041</v>
      </c>
      <c r="B474">
        <v>0.08183022859425204</v>
      </c>
    </row>
    <row r="476" spans="1:2">
      <c r="A476">
        <v>-0.07819565705431591</v>
      </c>
      <c r="B476">
        <v>0.04651287576014562</v>
      </c>
    </row>
    <row r="477" spans="1:2">
      <c r="A477">
        <v>0.009189877539734558</v>
      </c>
      <c r="B477">
        <v>0.04411607272874463</v>
      </c>
    </row>
    <row r="478" spans="1:2">
      <c r="A478">
        <v>0.01481191758098091</v>
      </c>
      <c r="B478">
        <v>0.04117886561340911</v>
      </c>
    </row>
    <row r="479" spans="1:2">
      <c r="A479">
        <v>0.01187794195308277</v>
      </c>
      <c r="B479">
        <v>0.03603398121966461</v>
      </c>
    </row>
    <row r="480" spans="1:2">
      <c r="A480">
        <v>0.01574798205594624</v>
      </c>
      <c r="B480">
        <v>0.03018929474241361</v>
      </c>
    </row>
    <row r="481" spans="1:2">
      <c r="A481">
        <v>0.018621740873365</v>
      </c>
      <c r="B481">
        <v>0.02935942468934893</v>
      </c>
    </row>
    <row r="482" spans="1:2">
      <c r="A482">
        <v>0.01910200392202973</v>
      </c>
      <c r="B482">
        <v>-0.00866806775948481</v>
      </c>
    </row>
    <row r="483" spans="1:2">
      <c r="A483">
        <v>-0.08337275465441758</v>
      </c>
      <c r="B483">
        <v>-0.006252284810347231</v>
      </c>
    </row>
    <row r="484" spans="1:2">
      <c r="A484">
        <v>-0.08015092123225398</v>
      </c>
      <c r="B484">
        <v>0.04663606043380786</v>
      </c>
    </row>
    <row r="485" spans="1:2">
      <c r="A485">
        <v>-0.07819565705431591</v>
      </c>
      <c r="B485">
        <v>0.04651287576014562</v>
      </c>
    </row>
    <row r="487" spans="1:2">
      <c r="A487">
        <v>0.1625854651471154</v>
      </c>
      <c r="B487">
        <v>0.03273135101301228</v>
      </c>
    </row>
    <row r="488" spans="1:2">
      <c r="A488">
        <v>0.1658987780891963</v>
      </c>
      <c r="B488">
        <v>0.03072623722826262</v>
      </c>
    </row>
    <row r="489" spans="1:2">
      <c r="A489">
        <v>0.1678608394397048</v>
      </c>
      <c r="B489">
        <v>0.03224923460359941</v>
      </c>
    </row>
    <row r="490" spans="1:2">
      <c r="A490">
        <v>0.1730955126973423</v>
      </c>
      <c r="B490">
        <v>0.03158776308727207</v>
      </c>
    </row>
    <row r="491" spans="1:2">
      <c r="A491">
        <v>0.1761473039017066</v>
      </c>
      <c r="B491">
        <v>0.03434558805890009</v>
      </c>
    </row>
    <row r="492" spans="1:2">
      <c r="A492">
        <v>0.1771450432997655</v>
      </c>
      <c r="B492">
        <v>0.03146334291774111</v>
      </c>
    </row>
    <row r="493" spans="1:2">
      <c r="A493">
        <v>0.1809227671541357</v>
      </c>
      <c r="B493">
        <v>0.02907038949219376</v>
      </c>
    </row>
    <row r="494" spans="1:2">
      <c r="A494">
        <v>0.1834006510268995</v>
      </c>
      <c r="B494">
        <v>0.02064812509438241</v>
      </c>
    </row>
    <row r="495" spans="1:2">
      <c r="A495">
        <v>0.1868747378661362</v>
      </c>
      <c r="B495">
        <v>0.01646746304926627</v>
      </c>
    </row>
    <row r="496" spans="1:2">
      <c r="A496">
        <v>0.1915893809877882</v>
      </c>
      <c r="B496">
        <v>0.01481877970140388</v>
      </c>
    </row>
    <row r="497" spans="1:2">
      <c r="A497">
        <v>0.1824332834597643</v>
      </c>
      <c r="B497">
        <v>0.006082021528897696</v>
      </c>
    </row>
    <row r="498" spans="1:2">
      <c r="A498">
        <v>0.1776490695093476</v>
      </c>
      <c r="B498">
        <v>-0.001303152608275626</v>
      </c>
    </row>
    <row r="499" spans="1:2">
      <c r="A499">
        <v>0.1704147746675101</v>
      </c>
      <c r="B499">
        <v>-0.005090266462657311</v>
      </c>
    </row>
    <row r="500" spans="1:2">
      <c r="A500">
        <v>0.1098027066628348</v>
      </c>
      <c r="B500">
        <v>-0.009918751741958332</v>
      </c>
    </row>
    <row r="501" spans="1:2">
      <c r="A501">
        <v>0.1102956336820348</v>
      </c>
      <c r="B501">
        <v>-0.01307325528311454</v>
      </c>
    </row>
    <row r="502" spans="1:2">
      <c r="A502">
        <v>0.09139713383099864</v>
      </c>
      <c r="B502">
        <v>-0.01452030136935734</v>
      </c>
    </row>
    <row r="503" spans="1:2">
      <c r="A503">
        <v>0.09200164365852398</v>
      </c>
      <c r="B503">
        <v>-0.01225325200672933</v>
      </c>
    </row>
    <row r="504" spans="1:2">
      <c r="A504">
        <v>0.09410339851329221</v>
      </c>
      <c r="B504">
        <v>-0.01287859247110901</v>
      </c>
    </row>
    <row r="505" spans="1:2">
      <c r="A505">
        <v>0.09397748061873536</v>
      </c>
      <c r="B505">
        <v>-0.004759855203848362</v>
      </c>
    </row>
    <row r="506" spans="1:2">
      <c r="A506">
        <v>0.09586157099044648</v>
      </c>
      <c r="B506">
        <v>-0.001526163767089583</v>
      </c>
    </row>
    <row r="507" spans="1:2">
      <c r="A507">
        <v>0.1026735296503973</v>
      </c>
      <c r="B507">
        <v>-0.003525096595374588</v>
      </c>
    </row>
    <row r="508" spans="1:2">
      <c r="A508">
        <v>0.1042901147985682</v>
      </c>
      <c r="B508">
        <v>-0.001944664905571436</v>
      </c>
    </row>
    <row r="509" spans="1:2">
      <c r="A509">
        <v>0.1032097678798461</v>
      </c>
      <c r="B509">
        <v>0.002132983257383314</v>
      </c>
    </row>
    <row r="510" spans="1:2">
      <c r="A510">
        <v>0.1086953278870959</v>
      </c>
      <c r="B510">
        <v>0.004226432606908803</v>
      </c>
    </row>
    <row r="511" spans="1:2">
      <c r="A511">
        <v>0.1071681506038894</v>
      </c>
      <c r="B511">
        <v>0.007198965808517199</v>
      </c>
    </row>
    <row r="512" spans="1:2">
      <c r="A512">
        <v>0.1098781759178844</v>
      </c>
      <c r="B512">
        <v>0.01159161349196114</v>
      </c>
    </row>
    <row r="513" spans="1:2">
      <c r="A513">
        <v>0.1142901129149123</v>
      </c>
      <c r="B513">
        <v>0.01342812982921893</v>
      </c>
    </row>
    <row r="514" spans="1:2">
      <c r="A514">
        <v>0.1209867226768382</v>
      </c>
      <c r="B514">
        <v>0.0107426303356144</v>
      </c>
    </row>
    <row r="515" spans="1:2">
      <c r="A515">
        <v>0.1251840100883634</v>
      </c>
      <c r="B515">
        <v>0.01473077819627422</v>
      </c>
    </row>
    <row r="516" spans="1:2">
      <c r="A516">
        <v>0.1262442296402456</v>
      </c>
      <c r="B516">
        <v>0.01308836955888659</v>
      </c>
    </row>
    <row r="517" spans="1:2">
      <c r="A517">
        <v>0.1292247011223144</v>
      </c>
      <c r="B517">
        <v>0.01406258877865918</v>
      </c>
    </row>
    <row r="518" spans="1:2">
      <c r="A518">
        <v>0.1288096061842485</v>
      </c>
      <c r="B518">
        <v>0.01596126096033612</v>
      </c>
    </row>
    <row r="519" spans="1:2">
      <c r="A519">
        <v>0.1315503818818628</v>
      </c>
      <c r="B519">
        <v>0.01847023062945485</v>
      </c>
    </row>
    <row r="520" spans="1:2">
      <c r="A520">
        <v>0.1354873634280157</v>
      </c>
      <c r="B520">
        <v>0.01519100661113848</v>
      </c>
    </row>
    <row r="521" spans="1:2">
      <c r="A521">
        <v>0.1377097546576161</v>
      </c>
      <c r="B521">
        <v>0.02105748341638547</v>
      </c>
    </row>
    <row r="522" spans="1:2">
      <c r="A522">
        <v>0.1427460740697968</v>
      </c>
      <c r="B522">
        <v>0.02617329989624206</v>
      </c>
    </row>
    <row r="523" spans="1:2">
      <c r="A523">
        <v>0.1422133039543886</v>
      </c>
      <c r="B523">
        <v>0.02961021943885389</v>
      </c>
    </row>
    <row r="524" spans="1:2">
      <c r="A524">
        <v>0.1503905056854126</v>
      </c>
      <c r="B524">
        <v>0.03152177757469765</v>
      </c>
    </row>
    <row r="525" spans="1:2">
      <c r="A525">
        <v>0.1496601423483866</v>
      </c>
      <c r="B525">
        <v>0.03707227581704364</v>
      </c>
    </row>
    <row r="526" spans="1:2">
      <c r="A526">
        <v>0.15476645884431</v>
      </c>
      <c r="B526">
        <v>0.03768627347258979</v>
      </c>
    </row>
    <row r="527" spans="1:2">
      <c r="A527">
        <v>0.1583277741101527</v>
      </c>
      <c r="B527">
        <v>0.03287460485351645</v>
      </c>
    </row>
    <row r="528" spans="1:2">
      <c r="A528">
        <v>0.1625854651471154</v>
      </c>
      <c r="B528">
        <v>0.03273135101301228</v>
      </c>
    </row>
    <row r="530" spans="1:2">
      <c r="A530">
        <v>0.03477431694342496</v>
      </c>
      <c r="B530">
        <v>-0.07844648218369521</v>
      </c>
    </row>
    <row r="531" spans="1:2">
      <c r="A531">
        <v>0.07028490031792475</v>
      </c>
      <c r="B531">
        <v>-0.07738475052038374</v>
      </c>
    </row>
    <row r="532" spans="1:2">
      <c r="A532">
        <v>0.07363535320469659</v>
      </c>
      <c r="B532">
        <v>-0.09097758871743067</v>
      </c>
    </row>
    <row r="533" spans="1:2">
      <c r="A533">
        <v>0.06873255365617187</v>
      </c>
      <c r="B533">
        <v>-0.09776756447991386</v>
      </c>
    </row>
    <row r="534" spans="1:2">
      <c r="A534">
        <v>0.06803484618661762</v>
      </c>
      <c r="B534">
        <v>-0.1017426019347825</v>
      </c>
    </row>
    <row r="535" spans="1:2">
      <c r="A535">
        <v>0.066559279124582</v>
      </c>
      <c r="B535">
        <v>-0.1014288738657363</v>
      </c>
    </row>
    <row r="536" spans="1:2">
      <c r="A536">
        <v>0.06505507871350351</v>
      </c>
      <c r="B536">
        <v>-0.1128322145628995</v>
      </c>
    </row>
    <row r="537" spans="1:2">
      <c r="A537">
        <v>0.09319350489878589</v>
      </c>
      <c r="B537">
        <v>-0.1112591061603188</v>
      </c>
    </row>
    <row r="538" spans="1:2">
      <c r="A538">
        <v>0.0920983626512886</v>
      </c>
      <c r="B538">
        <v>-0.1170941535035646</v>
      </c>
    </row>
    <row r="539" spans="1:2">
      <c r="A539">
        <v>0.09750737691665615</v>
      </c>
      <c r="B539">
        <v>-0.1252771868298239</v>
      </c>
    </row>
    <row r="540" spans="1:2">
      <c r="A540">
        <v>0.09299879019279317</v>
      </c>
      <c r="B540">
        <v>-0.1297018351358126</v>
      </c>
    </row>
    <row r="541" spans="1:2">
      <c r="A541">
        <v>0.09670906023298399</v>
      </c>
      <c r="B541">
        <v>-0.1306069535606931</v>
      </c>
    </row>
    <row r="542" spans="1:2">
      <c r="A542">
        <v>0.0980891642184458</v>
      </c>
      <c r="B542">
        <v>-0.1277318087916766</v>
      </c>
    </row>
    <row r="543" spans="1:2">
      <c r="A543">
        <v>0.1014183064195723</v>
      </c>
      <c r="B543">
        <v>-0.1302815625460587</v>
      </c>
    </row>
    <row r="544" spans="1:2">
      <c r="A544">
        <v>0.0995711919130379</v>
      </c>
      <c r="B544">
        <v>-0.133575114969009</v>
      </c>
    </row>
    <row r="545" spans="1:2">
      <c r="A545">
        <v>0.09611870615021893</v>
      </c>
      <c r="B545">
        <v>-0.1329475295871012</v>
      </c>
    </row>
    <row r="546" spans="1:2">
      <c r="A546">
        <v>0.09564625060882162</v>
      </c>
      <c r="B546">
        <v>-0.1370997417937811</v>
      </c>
    </row>
    <row r="547" spans="1:2">
      <c r="A547">
        <v>0.1066135806609965</v>
      </c>
      <c r="B547">
        <v>-0.1421744185624374</v>
      </c>
    </row>
    <row r="548" spans="1:2">
      <c r="A548">
        <v>0.1044107505316946</v>
      </c>
      <c r="B548">
        <v>-0.1453034956138743</v>
      </c>
    </row>
    <row r="549" spans="1:2">
      <c r="A549">
        <v>0.09355069157539683</v>
      </c>
      <c r="B549">
        <v>-0.1407809594685012</v>
      </c>
    </row>
    <row r="550" spans="1:2">
      <c r="A550">
        <v>0.09335916217829736</v>
      </c>
      <c r="B550">
        <v>-0.1378245221131389</v>
      </c>
    </row>
    <row r="551" spans="1:2">
      <c r="A551">
        <v>0.0906785391787146</v>
      </c>
      <c r="B551">
        <v>-0.1389533856941416</v>
      </c>
    </row>
    <row r="552" spans="1:2">
      <c r="A552">
        <v>0.08989429570668284</v>
      </c>
      <c r="B552">
        <v>-0.1437889892141295</v>
      </c>
    </row>
    <row r="553" spans="1:2">
      <c r="A553">
        <v>0.08275766997790265</v>
      </c>
      <c r="B553">
        <v>-0.1419181950813264</v>
      </c>
    </row>
    <row r="554" spans="1:2">
      <c r="A554">
        <v>0.07936450646509695</v>
      </c>
      <c r="B554">
        <v>-0.1455524986965402</v>
      </c>
    </row>
    <row r="555" spans="1:2">
      <c r="A555">
        <v>0.07476210948368721</v>
      </c>
      <c r="B555">
        <v>-0.1439801229307049</v>
      </c>
    </row>
    <row r="556" spans="1:2">
      <c r="A556">
        <v>0.07262776367930421</v>
      </c>
      <c r="B556">
        <v>-0.1397835988098501</v>
      </c>
    </row>
    <row r="557" spans="1:2">
      <c r="A557">
        <v>0.06781111203576198</v>
      </c>
      <c r="B557">
        <v>-0.1383911857827451</v>
      </c>
    </row>
    <row r="558" spans="1:2">
      <c r="A558">
        <v>0.06631449159765647</v>
      </c>
      <c r="B558">
        <v>-0.1348234362522573</v>
      </c>
    </row>
    <row r="559" spans="1:2">
      <c r="A559">
        <v>0.06235716591992099</v>
      </c>
      <c r="B559">
        <v>-0.1354791067300822</v>
      </c>
    </row>
    <row r="560" spans="1:2">
      <c r="A560">
        <v>0.0621791256426974</v>
      </c>
      <c r="B560">
        <v>-0.1332848520665926</v>
      </c>
    </row>
    <row r="561" spans="1:2">
      <c r="A561">
        <v>0.05600846221929826</v>
      </c>
      <c r="B561">
        <v>-0.138802274303131</v>
      </c>
    </row>
    <row r="562" spans="1:2">
      <c r="A562">
        <v>0.04200557748364438</v>
      </c>
      <c r="B562">
        <v>-0.1350688623966925</v>
      </c>
    </row>
    <row r="563" spans="1:2">
      <c r="A563">
        <v>0.03275648636959348</v>
      </c>
      <c r="B563">
        <v>-0.1368398416602867</v>
      </c>
    </row>
    <row r="564" spans="1:2">
      <c r="A564">
        <v>0.0313911249731731</v>
      </c>
      <c r="B564">
        <v>-0.1351483132757185</v>
      </c>
    </row>
    <row r="565" spans="1:2">
      <c r="A565">
        <v>0.03480416197463748</v>
      </c>
      <c r="B565">
        <v>-0.1288483196125048</v>
      </c>
    </row>
    <row r="566" spans="1:2">
      <c r="A566">
        <v>0.03404571493038883</v>
      </c>
      <c r="B566">
        <v>-0.1212990037729476</v>
      </c>
    </row>
    <row r="567" spans="1:2">
      <c r="A567">
        <v>0.0369184013551871</v>
      </c>
      <c r="B567">
        <v>-0.1148999251838749</v>
      </c>
    </row>
    <row r="568" spans="1:2">
      <c r="A568">
        <v>0.03216886336116756</v>
      </c>
      <c r="B568">
        <v>-0.100332191042509</v>
      </c>
    </row>
    <row r="569" spans="1:2">
      <c r="A569">
        <v>0.02885429410748626</v>
      </c>
      <c r="B569">
        <v>-0.09656213290457494</v>
      </c>
    </row>
    <row r="570" spans="1:2">
      <c r="A570">
        <v>0.02848384796939502</v>
      </c>
      <c r="B570">
        <v>-0.07859047155372778</v>
      </c>
    </row>
    <row r="571" spans="1:2">
      <c r="A571">
        <v>0.03477431694342496</v>
      </c>
      <c r="B571">
        <v>-0.07844648218369521</v>
      </c>
    </row>
    <row r="573" spans="1:2">
      <c r="A573">
        <v>0.3152179871334871</v>
      </c>
      <c r="B573">
        <v>0.1366842012697624</v>
      </c>
    </row>
    <row r="574" spans="1:2">
      <c r="A574">
        <v>0.3177808600718902</v>
      </c>
      <c r="B574">
        <v>0.1338917752209576</v>
      </c>
    </row>
    <row r="575" spans="1:2">
      <c r="A575">
        <v>0.3171714572407278</v>
      </c>
      <c r="B575">
        <v>0.1259530211987754</v>
      </c>
    </row>
    <row r="576" spans="1:2">
      <c r="A576">
        <v>0.3199853323384617</v>
      </c>
      <c r="B576">
        <v>0.1263157829818449</v>
      </c>
    </row>
    <row r="577" spans="1:2">
      <c r="A577">
        <v>0.3248459331619235</v>
      </c>
      <c r="B577">
        <v>0.1197597210565897</v>
      </c>
    </row>
    <row r="578" spans="1:2">
      <c r="A578">
        <v>0.3287864604291141</v>
      </c>
      <c r="B578">
        <v>0.1190492613131238</v>
      </c>
    </row>
    <row r="579" spans="1:2">
      <c r="A579">
        <v>0.3323674435009311</v>
      </c>
      <c r="B579">
        <v>0.1217499242273725</v>
      </c>
    </row>
    <row r="580" spans="1:2">
      <c r="A580">
        <v>0.3321324820777071</v>
      </c>
      <c r="B580">
        <v>0.1191831166433104</v>
      </c>
    </row>
    <row r="581" spans="1:2">
      <c r="A581">
        <v>0.3267541060443214</v>
      </c>
      <c r="B581">
        <v>0.1154897264569414</v>
      </c>
    </row>
    <row r="582" spans="1:2">
      <c r="A582">
        <v>0.3228575339326443</v>
      </c>
      <c r="B582">
        <v>0.1160217095934688</v>
      </c>
    </row>
    <row r="583" spans="1:2">
      <c r="A583">
        <v>0.3190564156533668</v>
      </c>
      <c r="B583">
        <v>0.1124015873198976</v>
      </c>
    </row>
    <row r="584" spans="1:2">
      <c r="A584">
        <v>0.3134180587399903</v>
      </c>
      <c r="B584">
        <v>0.1203672326210614</v>
      </c>
    </row>
    <row r="585" spans="1:2">
      <c r="A585">
        <v>0.2870325498655126</v>
      </c>
      <c r="B585">
        <v>0.11428349572815</v>
      </c>
    </row>
    <row r="586" spans="1:2">
      <c r="A586">
        <v>0.286877464519727</v>
      </c>
      <c r="B586">
        <v>0.1268199792017888</v>
      </c>
    </row>
    <row r="587" spans="1:2">
      <c r="A587">
        <v>0.3114419819471511</v>
      </c>
      <c r="B587">
        <v>0.132187583896006</v>
      </c>
    </row>
    <row r="588" spans="1:2">
      <c r="A588">
        <v>0.3152179871334871</v>
      </c>
      <c r="B588">
        <v>0.1366842012697624</v>
      </c>
    </row>
    <row r="590" spans="1:2">
      <c r="A590">
        <v>0.218641377561815</v>
      </c>
      <c r="B590">
        <v>0.05821427713418736</v>
      </c>
    </row>
    <row r="591" spans="1:2">
      <c r="A591">
        <v>0.2668215517163792</v>
      </c>
      <c r="B591">
        <v>0.06764306530083619</v>
      </c>
    </row>
    <row r="592" spans="1:2">
      <c r="A592">
        <v>0.2727383554883474</v>
      </c>
      <c r="B592">
        <v>0.04621292480429462</v>
      </c>
    </row>
    <row r="593" spans="1:2">
      <c r="A593">
        <v>0.2813219085343103</v>
      </c>
      <c r="B593">
        <v>0.04790816131712061</v>
      </c>
    </row>
    <row r="594" spans="1:2">
      <c r="A594">
        <v>0.2803273297267236</v>
      </c>
      <c r="B594">
        <v>0.04007110085309717</v>
      </c>
    </row>
    <row r="595" spans="1:2">
      <c r="A595">
        <v>0.2722504462812313</v>
      </c>
      <c r="B595">
        <v>0.03613352195839714</v>
      </c>
    </row>
    <row r="596" spans="1:2">
      <c r="A596">
        <v>0.270379647386414</v>
      </c>
      <c r="B596">
        <v>0.03987876821570802</v>
      </c>
    </row>
    <row r="597" spans="1:2">
      <c r="A597">
        <v>0.27164420592795</v>
      </c>
      <c r="B597">
        <v>0.04143367514523777</v>
      </c>
    </row>
    <row r="598" spans="1:2">
      <c r="A598">
        <v>0.269002996391363</v>
      </c>
      <c r="B598">
        <v>0.04382897858213042</v>
      </c>
    </row>
    <row r="599" spans="1:2">
      <c r="A599">
        <v>0.2657900348308975</v>
      </c>
      <c r="B599">
        <v>0.04216049536699917</v>
      </c>
    </row>
    <row r="600" spans="1:2">
      <c r="A600">
        <v>0.2624969380074323</v>
      </c>
      <c r="B600">
        <v>0.05636112869957266</v>
      </c>
    </row>
    <row r="601" spans="1:2">
      <c r="A601">
        <v>0.2632542035329738</v>
      </c>
      <c r="B601">
        <v>0.05987448173502519</v>
      </c>
    </row>
    <row r="602" spans="1:2">
      <c r="A602">
        <v>0.2653540174532594</v>
      </c>
      <c r="B602">
        <v>0.06091297462985579</v>
      </c>
    </row>
    <row r="603" spans="1:2">
      <c r="A603">
        <v>0.2650055622230201</v>
      </c>
      <c r="B603">
        <v>0.0642921046465379</v>
      </c>
    </row>
    <row r="604" spans="1:2">
      <c r="A604">
        <v>0.2607533703336677</v>
      </c>
      <c r="B604">
        <v>0.05895324570682448</v>
      </c>
    </row>
    <row r="605" spans="1:2">
      <c r="A605">
        <v>0.2601840044466979</v>
      </c>
      <c r="B605">
        <v>0.04907442978608723</v>
      </c>
    </row>
    <row r="606" spans="1:2">
      <c r="A606">
        <v>0.2653596888198838</v>
      </c>
      <c r="B606">
        <v>0.03733540828487936</v>
      </c>
    </row>
    <row r="607" spans="1:2">
      <c r="A607">
        <v>0.2570866000954167</v>
      </c>
      <c r="B607">
        <v>0.03986495787145761</v>
      </c>
    </row>
    <row r="608" spans="1:2">
      <c r="A608">
        <v>0.2552398018557226</v>
      </c>
      <c r="B608">
        <v>0.04224800838698028</v>
      </c>
    </row>
    <row r="609" spans="1:2">
      <c r="A609">
        <v>0.2530720713296209</v>
      </c>
      <c r="B609">
        <v>0.04023601685584488</v>
      </c>
    </row>
    <row r="610" spans="1:2">
      <c r="A610">
        <v>0.251710179081535</v>
      </c>
      <c r="B610">
        <v>0.04212930234386891</v>
      </c>
    </row>
    <row r="611" spans="1:2">
      <c r="A611">
        <v>0.2551138528458686</v>
      </c>
      <c r="B611">
        <v>0.05029866550094675</v>
      </c>
    </row>
    <row r="612" spans="1:2">
      <c r="A612">
        <v>0.2472719329677789</v>
      </c>
      <c r="B612">
        <v>0.05197389022448129</v>
      </c>
    </row>
    <row r="613" spans="1:2">
      <c r="A613">
        <v>0.2467667748477786</v>
      </c>
      <c r="B613">
        <v>0.05453017939658</v>
      </c>
    </row>
    <row r="614" spans="1:2">
      <c r="A614">
        <v>0.2429797729602675</v>
      </c>
      <c r="B614">
        <v>0.05555740482497784</v>
      </c>
    </row>
    <row r="615" spans="1:2">
      <c r="A615">
        <v>0.2405348470380632</v>
      </c>
      <c r="B615">
        <v>0.0600959089181814</v>
      </c>
    </row>
    <row r="616" spans="1:2">
      <c r="A616">
        <v>0.235785925603077</v>
      </c>
      <c r="B616">
        <v>0.06085596086447209</v>
      </c>
    </row>
    <row r="617" spans="1:2">
      <c r="A617">
        <v>0.2325026405296969</v>
      </c>
      <c r="B617">
        <v>0.05699816391204582</v>
      </c>
    </row>
    <row r="618" spans="1:2">
      <c r="A618">
        <v>0.2283972047762369</v>
      </c>
      <c r="B618">
        <v>0.05751452928073353</v>
      </c>
    </row>
    <row r="619" spans="1:2">
      <c r="A619">
        <v>0.2200657000528705</v>
      </c>
      <c r="B619">
        <v>0.04925513568357398</v>
      </c>
    </row>
    <row r="620" spans="1:2">
      <c r="A620">
        <v>0.218641377561815</v>
      </c>
      <c r="B620">
        <v>0.05821427713418736</v>
      </c>
    </row>
    <row r="622" spans="1:2">
      <c r="A622">
        <v>0.3170551434976114</v>
      </c>
      <c r="B622">
        <v>0.1402706334989101</v>
      </c>
    </row>
    <row r="623" spans="1:2">
      <c r="A623">
        <v>0.3125361692194202</v>
      </c>
      <c r="B623">
        <v>0.1442224854496483</v>
      </c>
    </row>
    <row r="624" spans="1:2">
      <c r="A624">
        <v>0.3022381799260033</v>
      </c>
      <c r="B624">
        <v>0.1769923343807169</v>
      </c>
    </row>
    <row r="625" spans="1:2">
      <c r="A625">
        <v>0.3067321839937399</v>
      </c>
      <c r="B625">
        <v>0.1806859899171636</v>
      </c>
    </row>
    <row r="626" spans="1:2">
      <c r="A626">
        <v>0.3055644661231698</v>
      </c>
      <c r="B626">
        <v>0.1816555751900679</v>
      </c>
    </row>
    <row r="627" spans="1:2">
      <c r="A627">
        <v>0.3084620930161852</v>
      </c>
      <c r="B627">
        <v>0.186513073693771</v>
      </c>
    </row>
    <row r="628" spans="1:2">
      <c r="A628">
        <v>0.3085182866336706</v>
      </c>
      <c r="B628">
        <v>0.2038569297351269</v>
      </c>
    </row>
    <row r="629" spans="1:2">
      <c r="A629">
        <v>0.3137387204611297</v>
      </c>
      <c r="B629">
        <v>0.2191921900002047</v>
      </c>
    </row>
    <row r="630" spans="1:2">
      <c r="A630">
        <v>0.3159591693210104</v>
      </c>
      <c r="B630">
        <v>0.2192435361549192</v>
      </c>
    </row>
    <row r="631" spans="1:2">
      <c r="A631">
        <v>0.318812717442539</v>
      </c>
      <c r="B631">
        <v>0.2155224286506077</v>
      </c>
    </row>
    <row r="632" spans="1:2">
      <c r="A632">
        <v>0.3255484614022419</v>
      </c>
      <c r="B632">
        <v>0.2207947238256718</v>
      </c>
    </row>
    <row r="633" spans="1:2">
      <c r="A633">
        <v>0.3320713224338998</v>
      </c>
      <c r="B633">
        <v>0.2175072235317321</v>
      </c>
    </row>
    <row r="634" spans="1:2">
      <c r="A634">
        <v>0.339026268534698</v>
      </c>
      <c r="B634">
        <v>0.1943100566174161</v>
      </c>
    </row>
    <row r="635" spans="1:2">
      <c r="A635">
        <v>0.3434174532463353</v>
      </c>
      <c r="B635">
        <v>0.1943615752152434</v>
      </c>
    </row>
    <row r="636" spans="1:2">
      <c r="A636">
        <v>0.3447008509289498</v>
      </c>
      <c r="B636">
        <v>0.1888540913189996</v>
      </c>
    </row>
    <row r="637" spans="1:2">
      <c r="A637">
        <v>0.3471655291596397</v>
      </c>
      <c r="B637">
        <v>0.186813936241119</v>
      </c>
    </row>
    <row r="638" spans="1:2">
      <c r="A638">
        <v>0.3491807449789838</v>
      </c>
      <c r="B638">
        <v>0.1880441376064272</v>
      </c>
    </row>
    <row r="639" spans="1:2">
      <c r="A639">
        <v>0.3531712461338206</v>
      </c>
      <c r="B639">
        <v>0.1827761038256899</v>
      </c>
    </row>
    <row r="640" spans="1:2">
      <c r="A640">
        <v>0.3515459971765102</v>
      </c>
      <c r="B640">
        <v>0.1793544095551871</v>
      </c>
    </row>
    <row r="641" spans="1:2">
      <c r="A641">
        <v>0.3498075743935884</v>
      </c>
      <c r="B641">
        <v>0.1799157062598939</v>
      </c>
    </row>
    <row r="642" spans="1:2">
      <c r="A642">
        <v>0.3476674051501322</v>
      </c>
      <c r="B642">
        <v>0.1760427819331305</v>
      </c>
    </row>
    <row r="643" spans="1:2">
      <c r="A643">
        <v>0.3454020851730558</v>
      </c>
      <c r="B643">
        <v>0.1755470212756889</v>
      </c>
    </row>
    <row r="644" spans="1:2">
      <c r="A644">
        <v>0.3429747994443682</v>
      </c>
      <c r="B644">
        <v>0.1709001058478998</v>
      </c>
    </row>
    <row r="645" spans="1:2">
      <c r="A645">
        <v>0.3400852363000046</v>
      </c>
      <c r="B645">
        <v>0.1729314580157235</v>
      </c>
    </row>
    <row r="646" spans="1:2">
      <c r="A646">
        <v>0.3414736864042148</v>
      </c>
      <c r="B646">
        <v>0.1704465280506591</v>
      </c>
    </row>
    <row r="647" spans="1:2">
      <c r="A647">
        <v>0.3391152500351462</v>
      </c>
      <c r="B647">
        <v>0.1683372649820316</v>
      </c>
    </row>
    <row r="648" spans="1:2">
      <c r="A648">
        <v>0.3378311086244923</v>
      </c>
      <c r="B648">
        <v>0.1702551894086484</v>
      </c>
    </row>
    <row r="649" spans="1:2">
      <c r="A649">
        <v>0.3337786164422238</v>
      </c>
      <c r="B649">
        <v>0.1678555996994511</v>
      </c>
    </row>
    <row r="650" spans="1:2">
      <c r="A650">
        <v>0.3329833615313861</v>
      </c>
      <c r="B650">
        <v>0.1703195250382163</v>
      </c>
    </row>
    <row r="651" spans="1:2">
      <c r="A651">
        <v>0.3313161838674554</v>
      </c>
      <c r="B651">
        <v>0.1692317221043307</v>
      </c>
    </row>
    <row r="652" spans="1:2">
      <c r="A652">
        <v>0.3321468791188085</v>
      </c>
      <c r="B652">
        <v>0.1624819872097854</v>
      </c>
    </row>
    <row r="653" spans="1:2">
      <c r="A653">
        <v>0.330497247270475</v>
      </c>
      <c r="B653">
        <v>0.1598056603629487</v>
      </c>
    </row>
    <row r="654" spans="1:2">
      <c r="A654">
        <v>0.3280445768840358</v>
      </c>
      <c r="B654">
        <v>0.1598981696276431</v>
      </c>
    </row>
    <row r="655" spans="1:2">
      <c r="A655">
        <v>0.324537899539084</v>
      </c>
      <c r="B655">
        <v>0.1544095258765614</v>
      </c>
    </row>
    <row r="656" spans="1:2">
      <c r="A656">
        <v>0.3215322568949595</v>
      </c>
      <c r="B656">
        <v>0.1559568472782078</v>
      </c>
    </row>
    <row r="657" spans="1:2">
      <c r="A657">
        <v>0.3170551434976114</v>
      </c>
      <c r="B657">
        <v>0.1402706334989101</v>
      </c>
    </row>
    <row r="659" spans="1:2">
      <c r="A659">
        <v>0.1617205050366269</v>
      </c>
      <c r="B659">
        <v>0.08523215726701183</v>
      </c>
    </row>
    <row r="660" spans="1:2">
      <c r="A660">
        <v>0.1184149092533141</v>
      </c>
      <c r="B660">
        <v>0.08074613879025194</v>
      </c>
    </row>
    <row r="661" spans="1:2">
      <c r="A661">
        <v>0.1235239893962578</v>
      </c>
      <c r="B661">
        <v>0.08996069735660606</v>
      </c>
    </row>
    <row r="662" spans="1:2">
      <c r="A662">
        <v>0.1245706962952996</v>
      </c>
      <c r="B662">
        <v>0.09828841688852363</v>
      </c>
    </row>
    <row r="663" spans="1:2">
      <c r="A663">
        <v>0.1190126773749433</v>
      </c>
      <c r="B663">
        <v>0.1131779821777947</v>
      </c>
    </row>
    <row r="664" spans="1:2">
      <c r="A664">
        <v>0.1204774383392723</v>
      </c>
      <c r="B664">
        <v>0.1326067685459422</v>
      </c>
    </row>
    <row r="665" spans="1:2">
      <c r="A665">
        <v>0.1275319870881427</v>
      </c>
      <c r="B665">
        <v>0.1410590328279979</v>
      </c>
    </row>
    <row r="666" spans="1:2">
      <c r="A666">
        <v>0.1280191509983532</v>
      </c>
      <c r="B666">
        <v>0.1347564382337978</v>
      </c>
    </row>
    <row r="667" spans="1:2">
      <c r="A667">
        <v>0.1293300608019395</v>
      </c>
      <c r="B667">
        <v>0.1346117221854291</v>
      </c>
    </row>
    <row r="668" spans="1:2">
      <c r="A668">
        <v>0.1300642920767442</v>
      </c>
      <c r="B668">
        <v>0.1432651152875937</v>
      </c>
    </row>
    <row r="669" spans="1:2">
      <c r="A669">
        <v>0.1341550265135326</v>
      </c>
      <c r="B669">
        <v>0.145945573634539</v>
      </c>
    </row>
    <row r="670" spans="1:2">
      <c r="A670">
        <v>0.1326620194123355</v>
      </c>
      <c r="B670">
        <v>0.149526291662827</v>
      </c>
    </row>
    <row r="671" spans="1:2">
      <c r="A671">
        <v>0.1344896417132705</v>
      </c>
      <c r="B671">
        <v>0.1529123404408523</v>
      </c>
    </row>
    <row r="672" spans="1:2">
      <c r="A672">
        <v>0.1434958283982533</v>
      </c>
      <c r="B672">
        <v>0.1518829299364421</v>
      </c>
    </row>
    <row r="673" spans="1:2">
      <c r="A673">
        <v>0.1452658339215211</v>
      </c>
      <c r="B673">
        <v>0.1496003316444467</v>
      </c>
    </row>
    <row r="674" spans="1:2">
      <c r="A674">
        <v>0.1529559132204901</v>
      </c>
      <c r="B674">
        <v>0.1481835579942843</v>
      </c>
    </row>
    <row r="675" spans="1:2">
      <c r="A675">
        <v>0.1555154328137523</v>
      </c>
      <c r="B675">
        <v>0.144761268235575</v>
      </c>
    </row>
    <row r="676" spans="1:2">
      <c r="A676">
        <v>0.1541107832256908</v>
      </c>
      <c r="B676">
        <v>0.1425462962982813</v>
      </c>
    </row>
    <row r="677" spans="1:2">
      <c r="A677">
        <v>0.1570591571164071</v>
      </c>
      <c r="B677">
        <v>0.1373378033592487</v>
      </c>
    </row>
    <row r="678" spans="1:2">
      <c r="A678">
        <v>0.1571859120554385</v>
      </c>
      <c r="B678">
        <v>0.1307799999179109</v>
      </c>
    </row>
    <row r="679" spans="1:2">
      <c r="A679">
        <v>0.1548987808555422</v>
      </c>
      <c r="B679">
        <v>0.1288315795957771</v>
      </c>
    </row>
    <row r="680" spans="1:2">
      <c r="A680">
        <v>0.1547268813261566</v>
      </c>
      <c r="B680">
        <v>0.1254231896844482</v>
      </c>
    </row>
    <row r="681" spans="1:2">
      <c r="A681">
        <v>0.1518869854173721</v>
      </c>
      <c r="B681">
        <v>0.1238928712236855</v>
      </c>
    </row>
    <row r="682" spans="1:2">
      <c r="A682">
        <v>0.1515737462128096</v>
      </c>
      <c r="B682">
        <v>0.1182405233499284</v>
      </c>
    </row>
    <row r="683" spans="1:2">
      <c r="A683">
        <v>0.1547642482648585</v>
      </c>
      <c r="B683">
        <v>0.1172005713105704</v>
      </c>
    </row>
    <row r="684" spans="1:2">
      <c r="A684">
        <v>0.1589228006008988</v>
      </c>
      <c r="B684">
        <v>0.1245299020702599</v>
      </c>
    </row>
    <row r="685" spans="1:2">
      <c r="A685">
        <v>0.1629640798054266</v>
      </c>
      <c r="B685">
        <v>0.126825128613637</v>
      </c>
    </row>
    <row r="686" spans="1:2">
      <c r="A686">
        <v>0.1668906054151165</v>
      </c>
      <c r="B686">
        <v>0.1234994799171221</v>
      </c>
    </row>
    <row r="687" spans="1:2">
      <c r="A687">
        <v>0.1719348669656119</v>
      </c>
      <c r="B687">
        <v>0.1086953899435446</v>
      </c>
    </row>
    <row r="688" spans="1:2">
      <c r="A688">
        <v>0.1715240944661171</v>
      </c>
      <c r="B688">
        <v>0.1022252022612691</v>
      </c>
    </row>
    <row r="689" spans="1:2">
      <c r="A689">
        <v>0.1695818753769185</v>
      </c>
      <c r="B689">
        <v>0.100977989690898</v>
      </c>
    </row>
    <row r="690" spans="1:2">
      <c r="A690">
        <v>0.1691903120185382</v>
      </c>
      <c r="B690">
        <v>0.1032540398617821</v>
      </c>
    </row>
    <row r="691" spans="1:2">
      <c r="A691">
        <v>0.1679003977249933</v>
      </c>
      <c r="B691">
        <v>0.1023930814655305</v>
      </c>
    </row>
    <row r="692" spans="1:2">
      <c r="A692">
        <v>0.1617205050366269</v>
      </c>
      <c r="B692">
        <v>0.08523215726701183</v>
      </c>
    </row>
    <row r="694" spans="1:2">
      <c r="A694">
        <v>0.1033797466919046</v>
      </c>
      <c r="B694">
        <v>0.1380857840891214</v>
      </c>
    </row>
    <row r="695" spans="1:2">
      <c r="A695">
        <v>0.1013418431386312</v>
      </c>
      <c r="B695">
        <v>0.1397315774384418</v>
      </c>
    </row>
    <row r="696" spans="1:2">
      <c r="A696">
        <v>0.1022634154315552</v>
      </c>
      <c r="B696">
        <v>0.1423087101533866</v>
      </c>
    </row>
    <row r="697" spans="1:2">
      <c r="A697">
        <v>0.09935375028895842</v>
      </c>
      <c r="B697">
        <v>0.1424400019382761</v>
      </c>
    </row>
    <row r="698" spans="1:2">
      <c r="A698">
        <v>0.1001540960834489</v>
      </c>
      <c r="B698">
        <v>0.1479774718601305</v>
      </c>
    </row>
    <row r="699" spans="1:2">
      <c r="A699">
        <v>0.09586901950996184</v>
      </c>
      <c r="B699">
        <v>0.1519267799593254</v>
      </c>
    </row>
    <row r="700" spans="1:2">
      <c r="A700">
        <v>0.07098545511234161</v>
      </c>
      <c r="B700">
        <v>0.1573905519422167</v>
      </c>
    </row>
    <row r="701" spans="1:2">
      <c r="A701">
        <v>0.06718431006566726</v>
      </c>
      <c r="B701">
        <v>0.1611717933169361</v>
      </c>
    </row>
    <row r="702" spans="1:2">
      <c r="A702">
        <v>0.08367516381404619</v>
      </c>
      <c r="B702">
        <v>0.1697086095660485</v>
      </c>
    </row>
    <row r="703" spans="1:2">
      <c r="A703">
        <v>0.09274862312721562</v>
      </c>
      <c r="B703">
        <v>0.1784280471780826</v>
      </c>
    </row>
    <row r="704" spans="1:2">
      <c r="A704">
        <v>0.0955103479413402</v>
      </c>
      <c r="B704">
        <v>0.1774196366094893</v>
      </c>
    </row>
    <row r="705" spans="1:2">
      <c r="A705">
        <v>0.09030142925732228</v>
      </c>
      <c r="B705">
        <v>0.169835392100175</v>
      </c>
    </row>
    <row r="706" spans="1:2">
      <c r="A706">
        <v>0.09062396227982217</v>
      </c>
      <c r="B706">
        <v>0.1666144487143704</v>
      </c>
    </row>
    <row r="707" spans="1:2">
      <c r="A707">
        <v>0.09271459001191965</v>
      </c>
      <c r="B707">
        <v>0.1692663848989462</v>
      </c>
    </row>
    <row r="708" spans="1:2">
      <c r="A708">
        <v>0.09686325112363955</v>
      </c>
      <c r="B708">
        <v>0.1692311248829697</v>
      </c>
    </row>
    <row r="709" spans="1:2">
      <c r="A709">
        <v>0.1035250318882127</v>
      </c>
      <c r="B709">
        <v>0.1633168640013205</v>
      </c>
    </row>
    <row r="710" spans="1:2">
      <c r="A710">
        <v>0.1120324775159825</v>
      </c>
      <c r="B710">
        <v>0.1623976369441025</v>
      </c>
    </row>
    <row r="711" spans="1:2">
      <c r="A711">
        <v>0.1180598565790385</v>
      </c>
      <c r="B711">
        <v>0.1670293088403598</v>
      </c>
    </row>
    <row r="712" spans="1:2">
      <c r="A712">
        <v>0.1309610632201444</v>
      </c>
      <c r="B712">
        <v>0.1700737839139714</v>
      </c>
    </row>
    <row r="713" spans="1:2">
      <c r="A713">
        <v>0.1319779049219137</v>
      </c>
      <c r="B713">
        <v>0.1653002903016187</v>
      </c>
    </row>
    <row r="714" spans="1:2">
      <c r="A714">
        <v>0.137807331775524</v>
      </c>
      <c r="B714">
        <v>0.164935297170139</v>
      </c>
    </row>
    <row r="715" spans="1:2">
      <c r="A715">
        <v>0.1426194035266597</v>
      </c>
      <c r="B715">
        <v>0.1674494155925526</v>
      </c>
    </row>
    <row r="716" spans="1:2">
      <c r="A716">
        <v>0.1453492442059797</v>
      </c>
      <c r="B716">
        <v>0.1590463569853726</v>
      </c>
    </row>
    <row r="717" spans="1:2">
      <c r="A717">
        <v>0.1501562794267611</v>
      </c>
      <c r="B717">
        <v>0.1607260899941805</v>
      </c>
    </row>
    <row r="718" spans="1:2">
      <c r="A718">
        <v>0.1516453996560595</v>
      </c>
      <c r="B718">
        <v>0.1590934860815594</v>
      </c>
    </row>
    <row r="719" spans="1:2">
      <c r="A719">
        <v>0.1507647877836577</v>
      </c>
      <c r="B719">
        <v>0.1576290259548196</v>
      </c>
    </row>
    <row r="720" spans="1:2">
      <c r="A720">
        <v>0.1409421948559362</v>
      </c>
      <c r="B720">
        <v>0.1567639507275196</v>
      </c>
    </row>
    <row r="721" spans="1:2">
      <c r="A721">
        <v>0.1372560637449332</v>
      </c>
      <c r="B721">
        <v>0.1584318471106949</v>
      </c>
    </row>
    <row r="722" spans="1:2">
      <c r="A722">
        <v>0.1371471498331538</v>
      </c>
      <c r="B722">
        <v>0.1548613166038657</v>
      </c>
    </row>
    <row r="723" spans="1:2">
      <c r="A723">
        <v>0.1270070234316232</v>
      </c>
      <c r="B723">
        <v>0.1580177022614546</v>
      </c>
    </row>
    <row r="724" spans="1:2">
      <c r="A724">
        <v>0.1253416671014373</v>
      </c>
      <c r="B724">
        <v>0.1555299059011279</v>
      </c>
    </row>
    <row r="725" spans="1:2">
      <c r="A725">
        <v>0.1187355651625967</v>
      </c>
      <c r="B725">
        <v>0.1547317183192369</v>
      </c>
    </row>
    <row r="726" spans="1:2">
      <c r="A726">
        <v>0.1136811028085564</v>
      </c>
      <c r="B726">
        <v>0.149710047170041</v>
      </c>
    </row>
    <row r="727" spans="1:2">
      <c r="A727">
        <v>0.1136553022801406</v>
      </c>
      <c r="B727">
        <v>0.1520110777888724</v>
      </c>
    </row>
    <row r="728" spans="1:2">
      <c r="A728">
        <v>0.1119504160419708</v>
      </c>
      <c r="B728">
        <v>0.15232376365102</v>
      </c>
    </row>
    <row r="729" spans="1:2">
      <c r="A729">
        <v>0.1115169636626698</v>
      </c>
      <c r="B729">
        <v>0.1498827427656255</v>
      </c>
    </row>
    <row r="730" spans="1:2">
      <c r="A730">
        <v>0.107568296876101</v>
      </c>
      <c r="B730">
        <v>0.1483563256456566</v>
      </c>
    </row>
    <row r="731" spans="1:2">
      <c r="A731">
        <v>0.1033797466919046</v>
      </c>
      <c r="B731">
        <v>0.1380857840891214</v>
      </c>
    </row>
    <row r="733" spans="1:2">
      <c r="A733">
        <v>0.04785828576019342</v>
      </c>
      <c r="B733">
        <v>0.1625825576087645</v>
      </c>
    </row>
    <row r="734" spans="1:2">
      <c r="A734">
        <v>0.04453172541458129</v>
      </c>
      <c r="B734">
        <v>0.1617806032419657</v>
      </c>
    </row>
    <row r="735" spans="1:2">
      <c r="A735">
        <v>0.04493314032823183</v>
      </c>
      <c r="B735">
        <v>0.1514911338031135</v>
      </c>
    </row>
    <row r="736" spans="1:2">
      <c r="A736">
        <v>0.0381677752094703</v>
      </c>
      <c r="B736">
        <v>0.1450373379908743</v>
      </c>
    </row>
    <row r="737" spans="1:2">
      <c r="A737">
        <v>0.03804893675633274</v>
      </c>
      <c r="B737">
        <v>0.1425477506952701</v>
      </c>
    </row>
    <row r="738" spans="1:2">
      <c r="A738">
        <v>0.04107617757788543</v>
      </c>
      <c r="B738">
        <v>0.1402597453918606</v>
      </c>
    </row>
    <row r="739" spans="1:2">
      <c r="A739">
        <v>0.03947031470662424</v>
      </c>
      <c r="B739">
        <v>0.1281399530647329</v>
      </c>
    </row>
    <row r="740" spans="1:2">
      <c r="A740">
        <v>0.05709784718541748</v>
      </c>
      <c r="B740">
        <v>0.1156202763910774</v>
      </c>
    </row>
    <row r="741" spans="1:2">
      <c r="A741">
        <v>0.06026998776262396</v>
      </c>
      <c r="B741">
        <v>0.1071269229820973</v>
      </c>
    </row>
    <row r="742" spans="1:2">
      <c r="A742">
        <v>-0.005683286441982681</v>
      </c>
      <c r="B742">
        <v>0.1056229505078783</v>
      </c>
    </row>
    <row r="743" spans="1:2">
      <c r="A743">
        <v>-0.005534097905242841</v>
      </c>
      <c r="B743">
        <v>0.1370614646250039</v>
      </c>
    </row>
    <row r="744" spans="1:2">
      <c r="A744">
        <v>-0.01045882458071865</v>
      </c>
      <c r="B744">
        <v>0.1424492382082845</v>
      </c>
    </row>
    <row r="745" spans="1:2">
      <c r="A745">
        <v>-0.007091326329195591</v>
      </c>
      <c r="B745">
        <v>0.1461496876057158</v>
      </c>
    </row>
    <row r="746" spans="1:2">
      <c r="A746">
        <v>-0.00723484043716573</v>
      </c>
      <c r="B746">
        <v>0.1551213602883876</v>
      </c>
    </row>
    <row r="747" spans="1:2">
      <c r="A747">
        <v>-0.009635407077198316</v>
      </c>
      <c r="B747">
        <v>0.1607624064746733</v>
      </c>
    </row>
    <row r="748" spans="1:2">
      <c r="A748">
        <v>-0.01014468224023153</v>
      </c>
      <c r="B748">
        <v>0.1773155436116525</v>
      </c>
    </row>
    <row r="749" spans="1:2">
      <c r="A749">
        <v>-0.01327940741312239</v>
      </c>
      <c r="B749">
        <v>0.18654886313988</v>
      </c>
    </row>
    <row r="750" spans="1:2">
      <c r="A750">
        <v>-0.01424575807619501</v>
      </c>
      <c r="B750">
        <v>0.2014109947497369</v>
      </c>
    </row>
    <row r="751" spans="1:2">
      <c r="A751">
        <v>0.009820259953258397</v>
      </c>
      <c r="B751">
        <v>0.2013626661916164</v>
      </c>
    </row>
    <row r="752" spans="1:2">
      <c r="A752">
        <v>0.00976141842455968</v>
      </c>
      <c r="B752">
        <v>0.2079650847331436</v>
      </c>
    </row>
    <row r="753" spans="1:2">
      <c r="A753">
        <v>0.01203568532942506</v>
      </c>
      <c r="B753">
        <v>0.2077992137984048</v>
      </c>
    </row>
    <row r="754" spans="1:2">
      <c r="A754">
        <v>0.01520717827134389</v>
      </c>
      <c r="B754">
        <v>0.1975509528200263</v>
      </c>
    </row>
    <row r="755" spans="1:2">
      <c r="A755">
        <v>0.02520436503449809</v>
      </c>
      <c r="B755">
        <v>0.1951807219943593</v>
      </c>
    </row>
    <row r="756" spans="1:2">
      <c r="A756">
        <v>0.02575908562963945</v>
      </c>
      <c r="B756">
        <v>0.1933013668763095</v>
      </c>
    </row>
    <row r="757" spans="1:2">
      <c r="A757">
        <v>0.0351674161733012</v>
      </c>
      <c r="B757">
        <v>0.1953575566389818</v>
      </c>
    </row>
    <row r="758" spans="1:2">
      <c r="A758">
        <v>0.04083255504302775</v>
      </c>
      <c r="B758">
        <v>0.192522789940432</v>
      </c>
    </row>
    <row r="759" spans="1:2">
      <c r="A759">
        <v>0.04258086693619232</v>
      </c>
      <c r="B759">
        <v>0.1887039978545868</v>
      </c>
    </row>
    <row r="760" spans="1:2">
      <c r="A760">
        <v>0.04620751889498841</v>
      </c>
      <c r="B760">
        <v>0.1912177496221403</v>
      </c>
    </row>
    <row r="761" spans="1:2">
      <c r="A761">
        <v>0.05216643519382044</v>
      </c>
      <c r="B761">
        <v>0.1859813064751836</v>
      </c>
    </row>
    <row r="762" spans="1:2">
      <c r="A762">
        <v>0.0605426941524933</v>
      </c>
      <c r="B762">
        <v>0.1898198050722615</v>
      </c>
    </row>
    <row r="763" spans="1:2">
      <c r="A763">
        <v>0.06171051943494613</v>
      </c>
      <c r="B763">
        <v>0.1873220697669813</v>
      </c>
    </row>
    <row r="764" spans="1:2">
      <c r="A764">
        <v>0.07511272137705428</v>
      </c>
      <c r="B764">
        <v>0.1867190383386264</v>
      </c>
    </row>
    <row r="765" spans="1:2">
      <c r="A765">
        <v>0.06228521547455501</v>
      </c>
      <c r="B765">
        <v>0.1792790999578033</v>
      </c>
    </row>
    <row r="766" spans="1:2">
      <c r="A766">
        <v>0.04687929143489538</v>
      </c>
      <c r="B766">
        <v>0.1639715681256171</v>
      </c>
    </row>
    <row r="767" spans="1:2">
      <c r="A767">
        <v>0.04785828576019342</v>
      </c>
      <c r="B767">
        <v>0.1625825576087645</v>
      </c>
    </row>
    <row r="769" spans="1:2">
      <c r="A769">
        <v>0.05470684294290232</v>
      </c>
      <c r="B769">
        <v>0.05598699472122615</v>
      </c>
    </row>
    <row r="770" spans="1:2">
      <c r="A770">
        <v>0.06036399291272184</v>
      </c>
      <c r="B770">
        <v>0.05219319954825452</v>
      </c>
    </row>
    <row r="771" spans="1:2">
      <c r="A771">
        <v>0.05964261573170743</v>
      </c>
      <c r="B771">
        <v>0.04607529613079153</v>
      </c>
    </row>
    <row r="772" spans="1:2">
      <c r="A772">
        <v>0.06157198021848469</v>
      </c>
      <c r="B772">
        <v>0.0407593892360274</v>
      </c>
    </row>
    <row r="773" spans="1:2">
      <c r="A773">
        <v>0.07054265971075392</v>
      </c>
      <c r="B773">
        <v>0.03291755266526808</v>
      </c>
    </row>
    <row r="774" spans="1:2">
      <c r="A774">
        <v>0.07174616100539821</v>
      </c>
      <c r="B774">
        <v>0.02718518447083529</v>
      </c>
    </row>
    <row r="775" spans="1:2">
      <c r="A775">
        <v>0.07926158869959676</v>
      </c>
      <c r="B775">
        <v>0.02617940570820898</v>
      </c>
    </row>
    <row r="776" spans="1:2">
      <c r="A776">
        <v>0.07660852729453639</v>
      </c>
      <c r="B776">
        <v>0.01489744498694678</v>
      </c>
    </row>
    <row r="777" spans="1:2">
      <c r="A777">
        <v>0.08859613880290283</v>
      </c>
      <c r="B777">
        <v>0.006377628854550066</v>
      </c>
    </row>
    <row r="778" spans="1:2">
      <c r="A778">
        <v>0.08908955287624619</v>
      </c>
      <c r="B778">
        <v>-0.0008450472073004978</v>
      </c>
    </row>
    <row r="779" spans="1:2">
      <c r="A779">
        <v>0.09252436411435584</v>
      </c>
      <c r="B779">
        <v>-0.005637507567811673</v>
      </c>
    </row>
    <row r="780" spans="1:2">
      <c r="A780">
        <v>0.09472552074063166</v>
      </c>
      <c r="B780">
        <v>-0.005673591748458717</v>
      </c>
    </row>
    <row r="781" spans="1:2">
      <c r="A781">
        <v>0.09410339851329221</v>
      </c>
      <c r="B781">
        <v>-0.01287859247110901</v>
      </c>
    </row>
    <row r="782" spans="1:2">
      <c r="A782">
        <v>0.09200164365852398</v>
      </c>
      <c r="B782">
        <v>-0.01225325200672933</v>
      </c>
    </row>
    <row r="783" spans="1:2">
      <c r="A783">
        <v>0.08972642073825704</v>
      </c>
      <c r="B783">
        <v>-0.01463511252369631</v>
      </c>
    </row>
    <row r="784" spans="1:2">
      <c r="A784">
        <v>0.09009756745420283</v>
      </c>
      <c r="B784">
        <v>-0.01896216095120562</v>
      </c>
    </row>
    <row r="785" spans="1:2">
      <c r="A785">
        <v>0.08764692885617771</v>
      </c>
      <c r="B785">
        <v>-0.0235747875844412</v>
      </c>
    </row>
    <row r="786" spans="1:2">
      <c r="A786">
        <v>0.0786227199802591</v>
      </c>
      <c r="B786">
        <v>-0.02414009147246299</v>
      </c>
    </row>
    <row r="787" spans="1:2">
      <c r="A787">
        <v>0.08264517287947903</v>
      </c>
      <c r="B787">
        <v>-0.01848210022995622</v>
      </c>
    </row>
    <row r="788" spans="1:2">
      <c r="A788">
        <v>0.0812188196618506</v>
      </c>
      <c r="B788">
        <v>-0.01518675995938401</v>
      </c>
    </row>
    <row r="789" spans="1:2">
      <c r="A789">
        <v>0.01922986375412925</v>
      </c>
      <c r="B789">
        <v>-0.01744951359466285</v>
      </c>
    </row>
    <row r="790" spans="1:2">
      <c r="A790">
        <v>0.018621740873365</v>
      </c>
      <c r="B790">
        <v>0.02935942468934893</v>
      </c>
    </row>
    <row r="791" spans="1:2">
      <c r="A791">
        <v>0.01574798205594624</v>
      </c>
      <c r="B791">
        <v>0.03018929474241361</v>
      </c>
    </row>
    <row r="792" spans="1:2">
      <c r="A792">
        <v>0.01187794195308277</v>
      </c>
      <c r="B792">
        <v>0.03603398121966461</v>
      </c>
    </row>
    <row r="793" spans="1:2">
      <c r="A793">
        <v>0.01481191758098091</v>
      </c>
      <c r="B793">
        <v>0.04117886561340911</v>
      </c>
    </row>
    <row r="794" spans="1:2">
      <c r="A794">
        <v>0.01050960590224206</v>
      </c>
      <c r="B794">
        <v>0.04248637879529849</v>
      </c>
    </row>
    <row r="795" spans="1:2">
      <c r="A795">
        <v>0.003069470932259201</v>
      </c>
      <c r="B795">
        <v>0.05440591947475415</v>
      </c>
    </row>
    <row r="796" spans="1:2">
      <c r="A796">
        <v>0.05470684294290232</v>
      </c>
      <c r="B796">
        <v>0.05598699472122615</v>
      </c>
    </row>
    <row r="798" spans="1:2">
      <c r="A798">
        <v>0.1066211024246505</v>
      </c>
      <c r="B798">
        <v>-0.03989060903917241</v>
      </c>
    </row>
    <row r="799" spans="1:2">
      <c r="A799">
        <v>0.1104132696707366</v>
      </c>
      <c r="B799">
        <v>-0.03958419401972924</v>
      </c>
    </row>
    <row r="800" spans="1:2">
      <c r="A800">
        <v>0.1120355673291834</v>
      </c>
      <c r="B800">
        <v>-0.04128784688212939</v>
      </c>
    </row>
    <row r="801" spans="1:2">
      <c r="A801">
        <v>0.1109316293380279</v>
      </c>
      <c r="B801">
        <v>-0.09419221705969871</v>
      </c>
    </row>
    <row r="802" spans="1:2">
      <c r="A802">
        <v>0.1141978910593409</v>
      </c>
      <c r="B802">
        <v>-0.1207740474350802</v>
      </c>
    </row>
    <row r="803" spans="1:2">
      <c r="A803">
        <v>0.1074100116046512</v>
      </c>
      <c r="B803">
        <v>-0.1205337658123022</v>
      </c>
    </row>
    <row r="804" spans="1:2">
      <c r="A804">
        <v>0.09750737691665615</v>
      </c>
      <c r="B804">
        <v>-0.1252771868298239</v>
      </c>
    </row>
    <row r="805" spans="1:2">
      <c r="A805">
        <v>0.0920983626512886</v>
      </c>
      <c r="B805">
        <v>-0.1170941535035646</v>
      </c>
    </row>
    <row r="806" spans="1:2">
      <c r="A806">
        <v>0.09319350489878589</v>
      </c>
      <c r="B806">
        <v>-0.1112591061603188</v>
      </c>
    </row>
    <row r="807" spans="1:2">
      <c r="A807">
        <v>0.06505507871350351</v>
      </c>
      <c r="B807">
        <v>-0.1128322145628995</v>
      </c>
    </row>
    <row r="808" spans="1:2">
      <c r="A808">
        <v>0.066559279124582</v>
      </c>
      <c r="B808">
        <v>-0.1014288738657363</v>
      </c>
    </row>
    <row r="809" spans="1:2">
      <c r="A809">
        <v>0.06803484618661762</v>
      </c>
      <c r="B809">
        <v>-0.1017426019347825</v>
      </c>
    </row>
    <row r="810" spans="1:2">
      <c r="A810">
        <v>0.06873255365617187</v>
      </c>
      <c r="B810">
        <v>-0.09776756447991386</v>
      </c>
    </row>
    <row r="811" spans="1:2">
      <c r="A811">
        <v>0.07363535320469659</v>
      </c>
      <c r="B811">
        <v>-0.09097758871743067</v>
      </c>
    </row>
    <row r="812" spans="1:2">
      <c r="A812">
        <v>0.07304145757123863</v>
      </c>
      <c r="B812">
        <v>-0.08581194623168953</v>
      </c>
    </row>
    <row r="813" spans="1:2">
      <c r="A813">
        <v>0.07076745641923435</v>
      </c>
      <c r="B813">
        <v>-0.08371564769222761</v>
      </c>
    </row>
    <row r="814" spans="1:2">
      <c r="A814">
        <v>0.07148584711702184</v>
      </c>
      <c r="B814">
        <v>-0.06980763321151873</v>
      </c>
    </row>
    <row r="815" spans="1:2">
      <c r="A815">
        <v>0.06883790587534459</v>
      </c>
      <c r="B815">
        <v>-0.06762987330494541</v>
      </c>
    </row>
    <row r="816" spans="1:2">
      <c r="A816">
        <v>0.07329568170146979</v>
      </c>
      <c r="B816">
        <v>-0.05920224456532996</v>
      </c>
    </row>
    <row r="817" spans="1:2">
      <c r="A817">
        <v>0.07232976364563108</v>
      </c>
      <c r="B817">
        <v>-0.05732469093676174</v>
      </c>
    </row>
    <row r="818" spans="1:2">
      <c r="A818">
        <v>0.07753135767339865</v>
      </c>
      <c r="B818">
        <v>-0.052020208727376</v>
      </c>
    </row>
    <row r="819" spans="1:2">
      <c r="A819">
        <v>0.07709951886804797</v>
      </c>
      <c r="B819">
        <v>-0.04857003416090633</v>
      </c>
    </row>
    <row r="820" spans="1:2">
      <c r="A820">
        <v>0.08154212197783366</v>
      </c>
      <c r="B820">
        <v>-0.04319142698209544</v>
      </c>
    </row>
    <row r="821" spans="1:2">
      <c r="A821">
        <v>0.08059635234979318</v>
      </c>
      <c r="B821">
        <v>-0.04170313601321185</v>
      </c>
    </row>
    <row r="822" spans="1:2">
      <c r="A822">
        <v>0.1066211024246505</v>
      </c>
      <c r="B822">
        <v>-0.03989060903917241</v>
      </c>
    </row>
    <row r="824" spans="1:2">
      <c r="A824">
        <v>-0.09319237221432518</v>
      </c>
      <c r="B824">
        <v>0.2052666610081197</v>
      </c>
    </row>
    <row r="825" spans="1:2">
      <c r="A825">
        <v>-0.09900557544584643</v>
      </c>
      <c r="B825">
        <v>0.1359770603325583</v>
      </c>
    </row>
    <row r="826" spans="1:2">
      <c r="A826">
        <v>-0.1847430442457949</v>
      </c>
      <c r="B826">
        <v>0.1465416375341331</v>
      </c>
    </row>
    <row r="827" spans="1:2">
      <c r="A827">
        <v>-0.1861260019529822</v>
      </c>
      <c r="B827">
        <v>0.1374512416387244</v>
      </c>
    </row>
    <row r="828" spans="1:2">
      <c r="A828">
        <v>-0.1895024357665291</v>
      </c>
      <c r="B828">
        <v>0.1429459422619987</v>
      </c>
    </row>
    <row r="829" spans="1:2">
      <c r="A829">
        <v>-0.1954969492976542</v>
      </c>
      <c r="B829">
        <v>0.139569089857277</v>
      </c>
    </row>
    <row r="830" spans="1:2">
      <c r="A830">
        <v>-0.2004792643064042</v>
      </c>
      <c r="B830">
        <v>0.1414867065817191</v>
      </c>
    </row>
    <row r="831" spans="1:2">
      <c r="A831">
        <v>-0.2089164767169434</v>
      </c>
      <c r="B831">
        <v>0.1398582675471898</v>
      </c>
    </row>
    <row r="832" spans="1:2">
      <c r="A832">
        <v>-0.2101536491397775</v>
      </c>
      <c r="B832">
        <v>0.141055158309813</v>
      </c>
    </row>
    <row r="833" spans="1:2">
      <c r="A833">
        <v>-0.2107472872554703</v>
      </c>
      <c r="B833">
        <v>0.1469079929332839</v>
      </c>
    </row>
    <row r="834" spans="1:2">
      <c r="A834">
        <v>-0.2143802283952249</v>
      </c>
      <c r="B834">
        <v>0.1492317383619988</v>
      </c>
    </row>
    <row r="835" spans="1:2">
      <c r="A835">
        <v>-0.2162294521369078</v>
      </c>
      <c r="B835">
        <v>0.1627180524522631</v>
      </c>
    </row>
    <row r="836" spans="1:2">
      <c r="A836">
        <v>-0.2180743969375145</v>
      </c>
      <c r="B836">
        <v>0.1648204901639094</v>
      </c>
    </row>
    <row r="837" spans="1:2">
      <c r="A837">
        <v>-0.2230303961660981</v>
      </c>
      <c r="B837">
        <v>0.161398834448927</v>
      </c>
    </row>
    <row r="838" spans="1:2">
      <c r="A838">
        <v>-0.2252438790461266</v>
      </c>
      <c r="B838">
        <v>0.163684664547294</v>
      </c>
    </row>
    <row r="839" spans="1:2">
      <c r="A839">
        <v>-0.2189310782840951</v>
      </c>
      <c r="B839">
        <v>0.181699357640599</v>
      </c>
    </row>
    <row r="840" spans="1:2">
      <c r="A840">
        <v>-0.2223740186015746</v>
      </c>
      <c r="B840">
        <v>0.1822797940764187</v>
      </c>
    </row>
    <row r="841" spans="1:2">
      <c r="A841">
        <v>-0.2285939103874171</v>
      </c>
      <c r="B841">
        <v>0.1945092451025086</v>
      </c>
    </row>
    <row r="842" spans="1:2">
      <c r="A842">
        <v>-0.2326049153013631</v>
      </c>
      <c r="B842">
        <v>0.19825714854966</v>
      </c>
    </row>
    <row r="843" spans="1:2">
      <c r="A843">
        <v>-0.2316903047539057</v>
      </c>
      <c r="B843">
        <v>0.2029166463682914</v>
      </c>
    </row>
    <row r="844" spans="1:2">
      <c r="A844">
        <v>-0.2344171250416336</v>
      </c>
      <c r="B844">
        <v>0.2084413901369422</v>
      </c>
    </row>
    <row r="845" spans="1:2">
      <c r="A845">
        <v>-0.2307128931153545</v>
      </c>
      <c r="B845">
        <v>0.2257416238018057</v>
      </c>
    </row>
    <row r="846" spans="1:2">
      <c r="A846">
        <v>-0.1554581056839026</v>
      </c>
      <c r="B846">
        <v>0.2123397451604334</v>
      </c>
    </row>
    <row r="847" spans="1:2">
      <c r="A847">
        <v>-0.09319237221432518</v>
      </c>
      <c r="B847">
        <v>0.2052666610081197</v>
      </c>
    </row>
    <row r="849" spans="1:2">
      <c r="A849">
        <v>0.207721451118843</v>
      </c>
      <c r="B849">
        <v>-7.885365467830141E-05</v>
      </c>
    </row>
    <row r="850" spans="1:2">
      <c r="A850">
        <v>0.2775018206837583</v>
      </c>
      <c r="B850">
        <v>0.01277843607242124</v>
      </c>
    </row>
    <row r="851" spans="1:2">
      <c r="A851">
        <v>0.2805524971800035</v>
      </c>
      <c r="B851">
        <v>0.006230359159441701</v>
      </c>
    </row>
    <row r="852" spans="1:2">
      <c r="A852">
        <v>0.2765985876337219</v>
      </c>
      <c r="B852">
        <v>0.006072000351956097</v>
      </c>
    </row>
    <row r="853" spans="1:2">
      <c r="A853">
        <v>0.2683393464046012</v>
      </c>
      <c r="B853">
        <v>0.001087379818878853</v>
      </c>
    </row>
    <row r="854" spans="1:2">
      <c r="A854">
        <v>0.2687426971676026</v>
      </c>
      <c r="B854">
        <v>-0.0001100344811388876</v>
      </c>
    </row>
    <row r="855" spans="1:2">
      <c r="A855">
        <v>0.2809732088785815</v>
      </c>
      <c r="B855">
        <v>0.002471718807197876</v>
      </c>
    </row>
    <row r="856" spans="1:2">
      <c r="A856">
        <v>0.2827716640899953</v>
      </c>
      <c r="B856">
        <v>-0.001481871027162462</v>
      </c>
    </row>
    <row r="857" spans="1:2">
      <c r="A857">
        <v>0.27818893524235</v>
      </c>
      <c r="B857">
        <v>-0.00917145037793432</v>
      </c>
    </row>
    <row r="858" spans="1:2">
      <c r="A858">
        <v>0.2736131310597775</v>
      </c>
      <c r="B858">
        <v>-0.01033003601992477</v>
      </c>
    </row>
    <row r="859" spans="1:2">
      <c r="A859">
        <v>0.2734639910687256</v>
      </c>
      <c r="B859">
        <v>-0.0134142415077132</v>
      </c>
    </row>
    <row r="860" spans="1:2">
      <c r="A860">
        <v>0.2777639363898537</v>
      </c>
      <c r="B860">
        <v>-0.01615948905890918</v>
      </c>
    </row>
    <row r="861" spans="1:2">
      <c r="A861">
        <v>0.2757998639363383</v>
      </c>
      <c r="B861">
        <v>-0.02159319856401898</v>
      </c>
    </row>
    <row r="862" spans="1:2">
      <c r="A862">
        <v>0.2659801241312705</v>
      </c>
      <c r="B862">
        <v>-0.02458241820362916</v>
      </c>
    </row>
    <row r="863" spans="1:2">
      <c r="A863">
        <v>0.2588110601704844</v>
      </c>
      <c r="B863">
        <v>-0.03394864509517626</v>
      </c>
    </row>
    <row r="864" spans="1:2">
      <c r="A864">
        <v>0.2578605411340961</v>
      </c>
      <c r="B864">
        <v>-0.03982096431935944</v>
      </c>
    </row>
    <row r="865" spans="1:2">
      <c r="A865">
        <v>0.2546855368720276</v>
      </c>
      <c r="B865">
        <v>-0.03915242653811868</v>
      </c>
    </row>
    <row r="866" spans="1:2">
      <c r="A866">
        <v>0.2497892007693706</v>
      </c>
      <c r="B866">
        <v>-0.04124752861248493</v>
      </c>
    </row>
    <row r="867" spans="1:2">
      <c r="A867">
        <v>0.2308684882297401</v>
      </c>
      <c r="B867">
        <v>-0.02761374384553172</v>
      </c>
    </row>
    <row r="868" spans="1:2">
      <c r="A868">
        <v>0.215084720803403</v>
      </c>
      <c r="B868">
        <v>-0.02996263405895006</v>
      </c>
    </row>
    <row r="869" spans="1:2">
      <c r="A869">
        <v>0.2149924452417522</v>
      </c>
      <c r="B869">
        <v>-0.02792697608388051</v>
      </c>
    </row>
    <row r="870" spans="1:2">
      <c r="A870">
        <v>0.2123725228567422</v>
      </c>
      <c r="B870">
        <v>-0.02532089514191393</v>
      </c>
    </row>
    <row r="871" spans="1:2">
      <c r="A871">
        <v>0.211084002955365</v>
      </c>
      <c r="B871">
        <v>-0.02660006287791972</v>
      </c>
    </row>
    <row r="872" spans="1:2">
      <c r="A872">
        <v>0.2107202950291915</v>
      </c>
      <c r="B872">
        <v>-0.02480294829594887</v>
      </c>
    </row>
    <row r="873" spans="1:2">
      <c r="A873">
        <v>0.1933588247321485</v>
      </c>
      <c r="B873">
        <v>-0.02656463003424592</v>
      </c>
    </row>
    <row r="874" spans="1:2">
      <c r="A874">
        <v>0.1821728115936082</v>
      </c>
      <c r="B874">
        <v>-0.03164633920215132</v>
      </c>
    </row>
    <row r="875" spans="1:2">
      <c r="A875">
        <v>0.1651817466463913</v>
      </c>
      <c r="B875">
        <v>-0.03404940499762499</v>
      </c>
    </row>
    <row r="876" spans="1:2">
      <c r="A876">
        <v>0.1650576285828454</v>
      </c>
      <c r="B876">
        <v>-0.02988725097820688</v>
      </c>
    </row>
    <row r="877" spans="1:2">
      <c r="A877">
        <v>0.1677747329264122</v>
      </c>
      <c r="B877">
        <v>-0.02915927678411445</v>
      </c>
    </row>
    <row r="878" spans="1:2">
      <c r="A878">
        <v>0.1715985901227395</v>
      </c>
      <c r="B878">
        <v>-0.02312957771130275</v>
      </c>
    </row>
    <row r="879" spans="1:2">
      <c r="A879">
        <v>0.1819331947064337</v>
      </c>
      <c r="B879">
        <v>-0.01795437316269188</v>
      </c>
    </row>
    <row r="880" spans="1:2">
      <c r="A880">
        <v>0.1861642832346166</v>
      </c>
      <c r="B880">
        <v>-0.0122010789461946</v>
      </c>
    </row>
    <row r="881" spans="1:2">
      <c r="A881">
        <v>0.1867871344992176</v>
      </c>
      <c r="B881">
        <v>-0.01386677377563061</v>
      </c>
    </row>
    <row r="882" spans="1:2">
      <c r="A882">
        <v>0.1917623393200066</v>
      </c>
      <c r="B882">
        <v>-0.009739105726270347</v>
      </c>
    </row>
    <row r="883" spans="1:2">
      <c r="A883">
        <v>0.1943577278631471</v>
      </c>
      <c r="B883">
        <v>-0.01004018532146134</v>
      </c>
    </row>
    <row r="884" spans="1:2">
      <c r="A884">
        <v>0.1980495305986286</v>
      </c>
      <c r="B884">
        <v>-0.005292403478921903</v>
      </c>
    </row>
    <row r="885" spans="1:2">
      <c r="A885">
        <v>0.1980299265447798</v>
      </c>
      <c r="B885">
        <v>-0.001098514360477587</v>
      </c>
    </row>
    <row r="886" spans="1:2">
      <c r="A886">
        <v>0.207721451118843</v>
      </c>
      <c r="B886">
        <v>-7.885365467830141E-05</v>
      </c>
    </row>
    <row r="888" spans="1:2">
      <c r="A888">
        <v>-0.092879511138828</v>
      </c>
      <c r="B888">
        <v>0.1004467570367473</v>
      </c>
    </row>
    <row r="889" spans="1:2">
      <c r="A889">
        <v>-0.03172388584374638</v>
      </c>
      <c r="B889">
        <v>0.09718710816855247</v>
      </c>
    </row>
    <row r="890" spans="1:2">
      <c r="A890">
        <v>-0.02485623364420707</v>
      </c>
      <c r="B890">
        <v>0.09298714922855056</v>
      </c>
    </row>
    <row r="891" spans="1:2">
      <c r="A891">
        <v>-0.0232885233973095</v>
      </c>
      <c r="B891">
        <v>0.09468706734497445</v>
      </c>
    </row>
    <row r="892" spans="1:2">
      <c r="A892">
        <v>-0.01549280087590027</v>
      </c>
      <c r="B892">
        <v>0.09417736898701601</v>
      </c>
    </row>
    <row r="893" spans="1:2">
      <c r="A893">
        <v>-0.008827681392713371</v>
      </c>
      <c r="B893">
        <v>0.09084065130200036</v>
      </c>
    </row>
    <row r="894" spans="1:2">
      <c r="A894">
        <v>-0.001647500548760551</v>
      </c>
      <c r="B894">
        <v>0.07878100681386146</v>
      </c>
    </row>
    <row r="895" spans="1:2">
      <c r="A895">
        <v>-0.001231732902583465</v>
      </c>
      <c r="B895">
        <v>0.07117256621063661</v>
      </c>
    </row>
    <row r="896" spans="1:2">
      <c r="A896">
        <v>0.001041564512216842</v>
      </c>
      <c r="B896">
        <v>0.06963105032696815</v>
      </c>
    </row>
    <row r="897" spans="1:2">
      <c r="A897">
        <v>0.002265363551051902</v>
      </c>
      <c r="B897">
        <v>0.06124900525183308</v>
      </c>
    </row>
    <row r="898" spans="1:2">
      <c r="A898">
        <v>0.001555291006825695</v>
      </c>
      <c r="B898">
        <v>0.0567171172230021</v>
      </c>
    </row>
    <row r="899" spans="1:2">
      <c r="A899">
        <v>0.009189877539734558</v>
      </c>
      <c r="B899">
        <v>0.04411607272874463</v>
      </c>
    </row>
    <row r="900" spans="1:2">
      <c r="A900">
        <v>-0.08015092123225398</v>
      </c>
      <c r="B900">
        <v>0.04663606043380786</v>
      </c>
    </row>
    <row r="901" spans="1:2">
      <c r="A901">
        <v>-0.07902767387339155</v>
      </c>
      <c r="B901">
        <v>0.06424661594094672</v>
      </c>
    </row>
    <row r="902" spans="1:2">
      <c r="A902">
        <v>-0.1050689171664531</v>
      </c>
      <c r="B902">
        <v>0.06618277073788792</v>
      </c>
    </row>
    <row r="903" spans="1:2">
      <c r="A903">
        <v>-0.1020953140327312</v>
      </c>
      <c r="B903">
        <v>0.101193923814314</v>
      </c>
    </row>
    <row r="904" spans="1:2">
      <c r="A904">
        <v>-0.092879511138828</v>
      </c>
      <c r="B904">
        <v>0.1004467570367473</v>
      </c>
    </row>
    <row r="906" spans="1:2">
      <c r="A906">
        <v>0.3022381799260033</v>
      </c>
      <c r="B906">
        <v>0.1769923343807169</v>
      </c>
    </row>
    <row r="907" spans="1:2">
      <c r="A907">
        <v>0.3125361692194202</v>
      </c>
      <c r="B907">
        <v>0.1442224854496483</v>
      </c>
    </row>
    <row r="908" spans="1:2">
      <c r="A908">
        <v>0.3170551434976114</v>
      </c>
      <c r="B908">
        <v>0.1402706334989101</v>
      </c>
    </row>
    <row r="909" spans="1:2">
      <c r="A909">
        <v>0.3165033915517673</v>
      </c>
      <c r="B909">
        <v>0.1367334206308974</v>
      </c>
    </row>
    <row r="910" spans="1:2">
      <c r="A910">
        <v>0.3114419819471511</v>
      </c>
      <c r="B910">
        <v>0.132187583896006</v>
      </c>
    </row>
    <row r="911" spans="1:2">
      <c r="A911">
        <v>0.2969710345962324</v>
      </c>
      <c r="B911">
        <v>0.1290296955849546</v>
      </c>
    </row>
    <row r="912" spans="1:2">
      <c r="A912">
        <v>0.2950601343173879</v>
      </c>
      <c r="B912">
        <v>0.1326131116563447</v>
      </c>
    </row>
    <row r="913" spans="1:2">
      <c r="A913">
        <v>0.2942781576314675</v>
      </c>
      <c r="B913">
        <v>0.1436140863189983</v>
      </c>
    </row>
    <row r="914" spans="1:2">
      <c r="A914">
        <v>0.2963495988830726</v>
      </c>
      <c r="B914">
        <v>0.153257611237154</v>
      </c>
    </row>
    <row r="915" spans="1:2">
      <c r="A915">
        <v>0.2952066910152558</v>
      </c>
      <c r="B915">
        <v>0.1574194953103072</v>
      </c>
    </row>
    <row r="916" spans="1:2">
      <c r="A916">
        <v>0.3000402146054303</v>
      </c>
      <c r="B916">
        <v>0.1634322054140362</v>
      </c>
    </row>
    <row r="917" spans="1:2">
      <c r="A917">
        <v>0.2981946059366911</v>
      </c>
      <c r="B917">
        <v>0.1659187184052153</v>
      </c>
    </row>
    <row r="918" spans="1:2">
      <c r="A918">
        <v>0.2990739849143475</v>
      </c>
      <c r="B918">
        <v>0.1755542623572515</v>
      </c>
    </row>
    <row r="919" spans="1:2">
      <c r="A919">
        <v>0.3022381799260033</v>
      </c>
      <c r="B919">
        <v>0.1769923343807169</v>
      </c>
    </row>
    <row r="921" spans="1:2">
      <c r="A921">
        <v>0.2812664533964177</v>
      </c>
      <c r="B921">
        <v>0.09648255825444041</v>
      </c>
    </row>
    <row r="922" spans="1:2">
      <c r="A922">
        <v>0.2860841028939871</v>
      </c>
      <c r="B922">
        <v>0.09504026892357831</v>
      </c>
    </row>
    <row r="923" spans="1:2">
      <c r="A923">
        <v>0.2833791105186494</v>
      </c>
      <c r="B923">
        <v>0.08519570708574653</v>
      </c>
    </row>
    <row r="924" spans="1:2">
      <c r="A924">
        <v>0.2871972252512753</v>
      </c>
      <c r="B924">
        <v>0.08470319261552328</v>
      </c>
    </row>
    <row r="925" spans="1:2">
      <c r="A925">
        <v>0.2885547273755479</v>
      </c>
      <c r="B925">
        <v>0.07323068136780209</v>
      </c>
    </row>
    <row r="926" spans="1:2">
      <c r="A926">
        <v>0.2825343232769041</v>
      </c>
      <c r="B926">
        <v>0.05797697803397184</v>
      </c>
    </row>
    <row r="927" spans="1:2">
      <c r="A927">
        <v>0.2806764127579466</v>
      </c>
      <c r="B927">
        <v>0.06052497288918524</v>
      </c>
    </row>
    <row r="928" spans="1:2">
      <c r="A928">
        <v>0.271085544645882</v>
      </c>
      <c r="B928">
        <v>0.06383019226925857</v>
      </c>
    </row>
    <row r="929" spans="1:2">
      <c r="A929">
        <v>0.2700901329644044</v>
      </c>
      <c r="B929">
        <v>0.06667446111366604</v>
      </c>
    </row>
    <row r="930" spans="1:2">
      <c r="A930">
        <v>0.2780558073782254</v>
      </c>
      <c r="B930">
        <v>0.07902415473787561</v>
      </c>
    </row>
    <row r="931" spans="1:2">
      <c r="A931">
        <v>0.2712387586033437</v>
      </c>
      <c r="B931">
        <v>0.08401542499175108</v>
      </c>
    </row>
    <row r="932" spans="1:2">
      <c r="A932">
        <v>0.2719481244646219</v>
      </c>
      <c r="B932">
        <v>0.08940937065462573</v>
      </c>
    </row>
    <row r="933" spans="1:2">
      <c r="A933">
        <v>0.2704999410883681</v>
      </c>
      <c r="B933">
        <v>0.09096227722296035</v>
      </c>
    </row>
    <row r="934" spans="1:2">
      <c r="A934">
        <v>0.2745649796046971</v>
      </c>
      <c r="B934">
        <v>0.09889321012170682</v>
      </c>
    </row>
    <row r="935" spans="1:2">
      <c r="A935">
        <v>0.2812664533964177</v>
      </c>
      <c r="B935">
        <v>0.09648255825444041</v>
      </c>
    </row>
    <row r="937" spans="1:2">
      <c r="A937">
        <v>-0.1572914133411126</v>
      </c>
      <c r="B937">
        <v>0.0006550721448865815</v>
      </c>
    </row>
    <row r="938" spans="1:2">
      <c r="A938">
        <v>-0.09656694960878837</v>
      </c>
      <c r="B938">
        <v>-0.005248686394485169</v>
      </c>
    </row>
    <row r="939" spans="1:2">
      <c r="A939">
        <v>-0.1040059151585486</v>
      </c>
      <c r="B939">
        <v>-0.09289486370038968</v>
      </c>
    </row>
    <row r="940" spans="1:2">
      <c r="A940">
        <v>-0.1560557371432295</v>
      </c>
      <c r="B940">
        <v>-0.0880387688840496</v>
      </c>
    </row>
    <row r="941" spans="1:2">
      <c r="A941">
        <v>-0.1551869234594978</v>
      </c>
      <c r="B941">
        <v>-0.0919044178999453</v>
      </c>
    </row>
    <row r="942" spans="1:2">
      <c r="A942">
        <v>-0.1798433109978168</v>
      </c>
      <c r="B942">
        <v>-0.08894082317942842</v>
      </c>
    </row>
    <row r="943" spans="1:2">
      <c r="A943">
        <v>-0.1808639125188803</v>
      </c>
      <c r="B943">
        <v>-0.09684150487210319</v>
      </c>
    </row>
    <row r="944" spans="1:2">
      <c r="A944">
        <v>-0.1932010396042709</v>
      </c>
      <c r="B944">
        <v>-0.09519248224489552</v>
      </c>
    </row>
    <row r="945" spans="1:2">
      <c r="A945">
        <v>-0.1794862459235321</v>
      </c>
      <c r="B945">
        <v>0.003527378169782214</v>
      </c>
    </row>
    <row r="946" spans="1:2">
      <c r="A946">
        <v>-0.1572914133411126</v>
      </c>
      <c r="B946">
        <v>0.0006550721448865815</v>
      </c>
    </row>
    <row r="948" spans="1:2">
      <c r="A948">
        <v>-0.2685998553959439</v>
      </c>
      <c r="B948">
        <v>0.1090961988510752</v>
      </c>
    </row>
    <row r="949" spans="1:2">
      <c r="A949">
        <v>-0.2309878280658808</v>
      </c>
      <c r="B949">
        <v>0.1011562860637374</v>
      </c>
    </row>
    <row r="950" spans="1:2">
      <c r="A950">
        <v>-0.2503401737141602</v>
      </c>
      <c r="B950">
        <v>0.000847886468336112</v>
      </c>
    </row>
    <row r="951" spans="1:2">
      <c r="A951">
        <v>-0.2523338025921221</v>
      </c>
      <c r="B951">
        <v>-0.00181382026990895</v>
      </c>
    </row>
    <row r="952" spans="1:2">
      <c r="A952">
        <v>-0.2549521479094546</v>
      </c>
      <c r="B952">
        <v>0.0007596506026494865</v>
      </c>
    </row>
    <row r="953" spans="1:2">
      <c r="A953">
        <v>-0.2601113789744811</v>
      </c>
      <c r="B953">
        <v>0.001091417668354966</v>
      </c>
    </row>
    <row r="954" spans="1:2">
      <c r="A954">
        <v>-0.2624620581729492</v>
      </c>
      <c r="B954">
        <v>-0.01820721524932822</v>
      </c>
    </row>
    <row r="955" spans="1:2">
      <c r="A955">
        <v>-0.3190303315061458</v>
      </c>
      <c r="B955">
        <v>0.06692320761327131</v>
      </c>
    </row>
    <row r="956" spans="1:2">
      <c r="A956">
        <v>-0.3058526174313785</v>
      </c>
      <c r="B956">
        <v>0.117990843268559</v>
      </c>
    </row>
    <row r="957" spans="1:2">
      <c r="A957">
        <v>-0.2685998553959439</v>
      </c>
      <c r="B957">
        <v>0.1090961988510752</v>
      </c>
    </row>
    <row r="959" spans="1:2">
      <c r="A959">
        <v>0.2765479867414078</v>
      </c>
      <c r="B959">
        <v>0.1651913639850251</v>
      </c>
    </row>
    <row r="960" spans="1:2">
      <c r="A960">
        <v>0.2795179818879931</v>
      </c>
      <c r="B960">
        <v>0.155563499649449</v>
      </c>
    </row>
    <row r="961" spans="1:2">
      <c r="A961">
        <v>0.27942176786744</v>
      </c>
      <c r="B961">
        <v>0.1484355842402332</v>
      </c>
    </row>
    <row r="962" spans="1:2">
      <c r="A962">
        <v>0.2812901106768473</v>
      </c>
      <c r="B962">
        <v>0.1424698935026874</v>
      </c>
    </row>
    <row r="963" spans="1:2">
      <c r="A963">
        <v>0.2839126281281638</v>
      </c>
      <c r="B963">
        <v>0.1401432396489843</v>
      </c>
    </row>
    <row r="964" spans="1:2">
      <c r="A964">
        <v>0.286877464519727</v>
      </c>
      <c r="B964">
        <v>0.1268199792017888</v>
      </c>
    </row>
    <row r="965" spans="1:2">
      <c r="A965">
        <v>0.2866004994538427</v>
      </c>
      <c r="B965">
        <v>0.1148724188712018</v>
      </c>
    </row>
    <row r="966" spans="1:2">
      <c r="A966">
        <v>0.2905600998306391</v>
      </c>
      <c r="B966">
        <v>0.09997519639903119</v>
      </c>
    </row>
    <row r="967" spans="1:2">
      <c r="A967">
        <v>0.2878863769199952</v>
      </c>
      <c r="B967">
        <v>0.09735105213007178</v>
      </c>
    </row>
    <row r="968" spans="1:2">
      <c r="A968">
        <v>0.2892611395074958</v>
      </c>
      <c r="B968">
        <v>0.09559871642596707</v>
      </c>
    </row>
    <row r="969" spans="1:2">
      <c r="A969">
        <v>0.2950295132475043</v>
      </c>
      <c r="B969">
        <v>0.09550652150747241</v>
      </c>
    </row>
    <row r="970" spans="1:2">
      <c r="A970">
        <v>0.3027660941682853</v>
      </c>
      <c r="B970">
        <v>0.09911227464461936</v>
      </c>
    </row>
    <row r="971" spans="1:2">
      <c r="A971">
        <v>0.3059600469443476</v>
      </c>
      <c r="B971">
        <v>0.1028039725726941</v>
      </c>
    </row>
    <row r="972" spans="1:2">
      <c r="A972">
        <v>0.308961755531047</v>
      </c>
      <c r="B972">
        <v>0.1005875355156021</v>
      </c>
    </row>
    <row r="973" spans="1:2">
      <c r="A973">
        <v>0.2960565213128554</v>
      </c>
      <c r="B973">
        <v>0.0906960632627507</v>
      </c>
    </row>
    <row r="974" spans="1:2">
      <c r="A974">
        <v>0.2875073255133146</v>
      </c>
      <c r="B974">
        <v>0.08715433922425131</v>
      </c>
    </row>
    <row r="975" spans="1:2">
      <c r="A975">
        <v>0.2857230311189687</v>
      </c>
      <c r="B975">
        <v>0.08970536287449415</v>
      </c>
    </row>
    <row r="976" spans="1:2">
      <c r="A976">
        <v>0.2860841028939871</v>
      </c>
      <c r="B976">
        <v>0.09504026892357831</v>
      </c>
    </row>
    <row r="977" spans="1:2">
      <c r="A977">
        <v>0.2717688237795794</v>
      </c>
      <c r="B977">
        <v>0.09964191291112545</v>
      </c>
    </row>
    <row r="978" spans="1:2">
      <c r="A978">
        <v>0.2637326756927502</v>
      </c>
      <c r="B978">
        <v>0.108011851370722</v>
      </c>
    </row>
    <row r="979" spans="1:2">
      <c r="A979">
        <v>0.2080923670295143</v>
      </c>
      <c r="B979">
        <v>0.09707984150371884</v>
      </c>
    </row>
    <row r="980" spans="1:2">
      <c r="A980">
        <v>0.2072905196842615</v>
      </c>
      <c r="B980">
        <v>0.1017276540009626</v>
      </c>
    </row>
    <row r="981" spans="1:2">
      <c r="A981">
        <v>0.2171520387088537</v>
      </c>
      <c r="B981">
        <v>0.1126614382822968</v>
      </c>
    </row>
    <row r="982" spans="1:2">
      <c r="A982">
        <v>0.2129255949563571</v>
      </c>
      <c r="B982">
        <v>0.1203942650512164</v>
      </c>
    </row>
    <row r="983" spans="1:2">
      <c r="A983">
        <v>0.2198453472597481</v>
      </c>
      <c r="B983">
        <v>0.1237129280707341</v>
      </c>
    </row>
    <row r="984" spans="1:2">
      <c r="A984">
        <v>0.2289890502963978</v>
      </c>
      <c r="B984">
        <v>0.1248667133179577</v>
      </c>
    </row>
    <row r="985" spans="1:2">
      <c r="A985">
        <v>0.2321435405980009</v>
      </c>
      <c r="B985">
        <v>0.1235256715878021</v>
      </c>
    </row>
    <row r="986" spans="1:2">
      <c r="A986">
        <v>0.2421481858422199</v>
      </c>
      <c r="B986">
        <v>0.1275002489754156</v>
      </c>
    </row>
    <row r="987" spans="1:2">
      <c r="A987">
        <v>0.2471624376827484</v>
      </c>
      <c r="B987">
        <v>0.1318814436173263</v>
      </c>
    </row>
    <row r="988" spans="1:2">
      <c r="A988">
        <v>0.2468040427853713</v>
      </c>
      <c r="B988">
        <v>0.139556664122636</v>
      </c>
    </row>
    <row r="989" spans="1:2">
      <c r="A989">
        <v>0.2436602916961676</v>
      </c>
      <c r="B989">
        <v>0.1408547228825348</v>
      </c>
    </row>
    <row r="990" spans="1:2">
      <c r="A990">
        <v>0.2438094206874297</v>
      </c>
      <c r="B990">
        <v>0.1431400589894014</v>
      </c>
    </row>
    <row r="991" spans="1:2">
      <c r="A991">
        <v>0.2538971183645578</v>
      </c>
      <c r="B991">
        <v>0.1569830553166618</v>
      </c>
    </row>
    <row r="992" spans="1:2">
      <c r="A992">
        <v>0.2587211222943198</v>
      </c>
      <c r="B992">
        <v>0.1611049222987071</v>
      </c>
    </row>
    <row r="993" spans="1:2">
      <c r="A993">
        <v>0.2765479867414078</v>
      </c>
      <c r="B993">
        <v>0.1651913639850251</v>
      </c>
    </row>
    <row r="995" spans="1:2">
      <c r="A995">
        <v>0.1985563720523578</v>
      </c>
      <c r="B995">
        <v>0.09508319335203641</v>
      </c>
    </row>
    <row r="996" spans="1:2">
      <c r="A996">
        <v>0.2023845525681012</v>
      </c>
      <c r="B996">
        <v>0.07178941459326937</v>
      </c>
    </row>
    <row r="997" spans="1:2">
      <c r="A997">
        <v>0.2006231582246429</v>
      </c>
      <c r="B997">
        <v>0.07052433819910164</v>
      </c>
    </row>
    <row r="998" spans="1:2">
      <c r="A998">
        <v>0.2022222494284377</v>
      </c>
      <c r="B998">
        <v>0.06609518358512267</v>
      </c>
    </row>
    <row r="999" spans="1:2">
      <c r="A999">
        <v>0.200929085130286</v>
      </c>
      <c r="B999">
        <v>0.05503794997444067</v>
      </c>
    </row>
    <row r="1000" spans="1:2">
      <c r="A1000">
        <v>0.1967021617509166</v>
      </c>
      <c r="B1000">
        <v>0.04860207481752288</v>
      </c>
    </row>
    <row r="1001" spans="1:2">
      <c r="A1001">
        <v>0.1935337910512605</v>
      </c>
      <c r="B1001">
        <v>0.04850000219922967</v>
      </c>
    </row>
    <row r="1002" spans="1:2">
      <c r="A1002">
        <v>0.1908583491622532</v>
      </c>
      <c r="B1002">
        <v>0.04565006888976408</v>
      </c>
    </row>
    <row r="1003" spans="1:2">
      <c r="A1003">
        <v>0.1892187503750611</v>
      </c>
      <c r="B1003">
        <v>0.03827823969309252</v>
      </c>
    </row>
    <row r="1004" spans="1:2">
      <c r="A1004">
        <v>0.1868547237177565</v>
      </c>
      <c r="B1004">
        <v>0.0406586731836589</v>
      </c>
    </row>
    <row r="1005" spans="1:2">
      <c r="A1005">
        <v>0.1843911826354946</v>
      </c>
      <c r="B1005">
        <v>0.02995782394232704</v>
      </c>
    </row>
    <row r="1006" spans="1:2">
      <c r="A1006">
        <v>0.1809227671541357</v>
      </c>
      <c r="B1006">
        <v>0.02907038949219376</v>
      </c>
    </row>
    <row r="1007" spans="1:2">
      <c r="A1007">
        <v>0.1771450432997655</v>
      </c>
      <c r="B1007">
        <v>0.03146334291774111</v>
      </c>
    </row>
    <row r="1008" spans="1:2">
      <c r="A1008">
        <v>0.1761473039017066</v>
      </c>
      <c r="B1008">
        <v>0.03434558805890009</v>
      </c>
    </row>
    <row r="1009" spans="1:2">
      <c r="A1009">
        <v>0.1730955126973423</v>
      </c>
      <c r="B1009">
        <v>0.03158776308727207</v>
      </c>
    </row>
    <row r="1010" spans="1:2">
      <c r="A1010">
        <v>0.1678608394397048</v>
      </c>
      <c r="B1010">
        <v>0.03224923460359941</v>
      </c>
    </row>
    <row r="1011" spans="1:2">
      <c r="A1011">
        <v>0.1658987780891963</v>
      </c>
      <c r="B1011">
        <v>0.03072623722826262</v>
      </c>
    </row>
    <row r="1012" spans="1:2">
      <c r="A1012">
        <v>0.1583277741101527</v>
      </c>
      <c r="B1012">
        <v>0.03287460485351645</v>
      </c>
    </row>
    <row r="1013" spans="1:2">
      <c r="A1013">
        <v>0.15476645884431</v>
      </c>
      <c r="B1013">
        <v>0.03768627347258979</v>
      </c>
    </row>
    <row r="1014" spans="1:2">
      <c r="A1014">
        <v>0.1496601423483866</v>
      </c>
      <c r="B1014">
        <v>0.03707227581704364</v>
      </c>
    </row>
    <row r="1015" spans="1:2">
      <c r="A1015">
        <v>0.1444470663418546</v>
      </c>
      <c r="B1015">
        <v>0.08238428373419193</v>
      </c>
    </row>
    <row r="1016" spans="1:2">
      <c r="A1016">
        <v>0.1617205050366269</v>
      </c>
      <c r="B1016">
        <v>0.08523215726701183</v>
      </c>
    </row>
    <row r="1017" spans="1:2">
      <c r="A1017">
        <v>0.1689140547161665</v>
      </c>
      <c r="B1017">
        <v>0.08231932292002808</v>
      </c>
    </row>
    <row r="1018" spans="1:2">
      <c r="A1018">
        <v>0.1699942025378486</v>
      </c>
      <c r="B1018">
        <v>0.08383085461916817</v>
      </c>
    </row>
    <row r="1019" spans="1:2">
      <c r="A1019">
        <v>0.1750795888632456</v>
      </c>
      <c r="B1019">
        <v>0.0808523932815608</v>
      </c>
    </row>
    <row r="1020" spans="1:2">
      <c r="A1020">
        <v>0.1843102668390909</v>
      </c>
      <c r="B1020">
        <v>0.08406130678083312</v>
      </c>
    </row>
    <row r="1021" spans="1:2">
      <c r="A1021">
        <v>0.1985563720523578</v>
      </c>
      <c r="B1021">
        <v>0.09508319335203641</v>
      </c>
    </row>
    <row r="1023" spans="1:2">
      <c r="A1023">
        <v>-0.05641308924497803</v>
      </c>
      <c r="B1023">
        <v>-0.007593809585658473</v>
      </c>
    </row>
    <row r="1024" spans="1:2">
      <c r="A1024">
        <v>0.01910200392202973</v>
      </c>
      <c r="B1024">
        <v>-0.00866806775948481</v>
      </c>
    </row>
    <row r="1025" spans="1:2">
      <c r="A1025">
        <v>0.02213934371064784</v>
      </c>
      <c r="B1025">
        <v>-0.03689404683974407</v>
      </c>
    </row>
    <row r="1026" spans="1:2">
      <c r="A1026">
        <v>0.02186016895809912</v>
      </c>
      <c r="B1026">
        <v>-0.06783507810063516</v>
      </c>
    </row>
    <row r="1027" spans="1:2">
      <c r="A1027">
        <v>0.01114685198527482</v>
      </c>
      <c r="B1027">
        <v>-0.06228260256085183</v>
      </c>
    </row>
    <row r="1028" spans="1:2">
      <c r="A1028">
        <v>0.01021408183872524</v>
      </c>
      <c r="B1028">
        <v>-0.06383082160808495</v>
      </c>
    </row>
    <row r="1029" spans="1:2">
      <c r="A1029">
        <v>0.005719160511571025</v>
      </c>
      <c r="B1029">
        <v>-0.06279767246511359</v>
      </c>
    </row>
    <row r="1030" spans="1:2">
      <c r="A1030">
        <v>-0.002155470498294623</v>
      </c>
      <c r="B1030">
        <v>-0.06444507634047825</v>
      </c>
    </row>
    <row r="1031" spans="1:2">
      <c r="A1031">
        <v>-0.005002645464174955</v>
      </c>
      <c r="B1031">
        <v>-0.06713370268876107</v>
      </c>
    </row>
    <row r="1032" spans="1:2">
      <c r="A1032">
        <v>-0.01224276452210899</v>
      </c>
      <c r="B1032">
        <v>-0.06429567758982824</v>
      </c>
    </row>
    <row r="1033" spans="1:2">
      <c r="A1033">
        <v>-0.01324762082708699</v>
      </c>
      <c r="B1033">
        <v>-0.06226383807509928</v>
      </c>
    </row>
    <row r="1034" spans="1:2">
      <c r="A1034">
        <v>-0.01691605250151133</v>
      </c>
      <c r="B1034">
        <v>-0.06617182819114453</v>
      </c>
    </row>
    <row r="1035" spans="1:2">
      <c r="A1035">
        <v>-0.01807049140675429</v>
      </c>
      <c r="B1035">
        <v>-0.06394216459072855</v>
      </c>
    </row>
    <row r="1036" spans="1:2">
      <c r="A1036">
        <v>-0.02433538268853617</v>
      </c>
      <c r="B1036">
        <v>-0.06172593733528497</v>
      </c>
    </row>
    <row r="1037" spans="1:2">
      <c r="A1037">
        <v>-0.02689786413322474</v>
      </c>
      <c r="B1037">
        <v>-0.06398962381861284</v>
      </c>
    </row>
    <row r="1038" spans="1:2">
      <c r="A1038">
        <v>-0.03112552482343682</v>
      </c>
      <c r="B1038">
        <v>-0.0592757322239732</v>
      </c>
    </row>
    <row r="1039" spans="1:2">
      <c r="A1039">
        <v>-0.03385440405620643</v>
      </c>
      <c r="B1039">
        <v>-0.05843978651419568</v>
      </c>
    </row>
    <row r="1040" spans="1:2">
      <c r="A1040">
        <v>-0.03570201821427454</v>
      </c>
      <c r="B1040">
        <v>-0.0600306985573531</v>
      </c>
    </row>
    <row r="1041" spans="1:2">
      <c r="A1041">
        <v>-0.04566945165045171</v>
      </c>
      <c r="B1041">
        <v>-0.05713087156305829</v>
      </c>
    </row>
    <row r="1042" spans="1:2">
      <c r="A1042">
        <v>-0.04657288517418781</v>
      </c>
      <c r="B1042">
        <v>-0.05372615514161416</v>
      </c>
    </row>
    <row r="1043" spans="1:2">
      <c r="A1043">
        <v>-0.0528431405740598</v>
      </c>
      <c r="B1043">
        <v>-0.05388216247771305</v>
      </c>
    </row>
    <row r="1044" spans="1:2">
      <c r="A1044">
        <v>-0.05701042129868896</v>
      </c>
      <c r="B1044">
        <v>-0.05053074102221466</v>
      </c>
    </row>
    <row r="1045" spans="1:2">
      <c r="A1045">
        <v>-0.0555739571224947</v>
      </c>
      <c r="B1045">
        <v>-0.01641986543975404</v>
      </c>
    </row>
    <row r="1046" spans="1:2">
      <c r="A1046">
        <v>-0.0972133233617067</v>
      </c>
      <c r="B1046">
        <v>-0.01400724449866941</v>
      </c>
    </row>
    <row r="1047" spans="1:2">
      <c r="A1047">
        <v>-0.09656694960878837</v>
      </c>
      <c r="B1047">
        <v>-0.005248686394485169</v>
      </c>
    </row>
    <row r="1048" spans="1:2">
      <c r="A1048">
        <v>-0.05641308924497803</v>
      </c>
      <c r="B1048">
        <v>-0.007593809585658473</v>
      </c>
    </row>
    <row r="1050" spans="1:2">
      <c r="A1050">
        <v>-0.3250324495215123</v>
      </c>
      <c r="B1050">
        <v>0.1991820224907095</v>
      </c>
    </row>
    <row r="1051" spans="1:2">
      <c r="A1051">
        <v>-0.3219209268649514</v>
      </c>
      <c r="B1051">
        <v>0.1965813418755069</v>
      </c>
    </row>
    <row r="1052" spans="1:2">
      <c r="A1052">
        <v>-0.3223055988044737</v>
      </c>
      <c r="B1052">
        <v>0.1890370716895813</v>
      </c>
    </row>
    <row r="1053" spans="1:2">
      <c r="A1053">
        <v>-0.3167864932238766</v>
      </c>
      <c r="B1053">
        <v>0.1854687363234342</v>
      </c>
    </row>
    <row r="1054" spans="1:2">
      <c r="A1054">
        <v>-0.3108867651682817</v>
      </c>
      <c r="B1054">
        <v>0.1866897990004299</v>
      </c>
    </row>
    <row r="1055" spans="1:2">
      <c r="A1055">
        <v>-0.3040204418813676</v>
      </c>
      <c r="B1055">
        <v>0.1829195253838523</v>
      </c>
    </row>
    <row r="1056" spans="1:2">
      <c r="A1056">
        <v>-0.2969226364294688</v>
      </c>
      <c r="B1056">
        <v>0.1835873547116931</v>
      </c>
    </row>
    <row r="1057" spans="1:2">
      <c r="A1057">
        <v>-0.2919832331019115</v>
      </c>
      <c r="B1057">
        <v>0.1818942801473644</v>
      </c>
    </row>
    <row r="1058" spans="1:2">
      <c r="A1058">
        <v>-0.2764057376082348</v>
      </c>
      <c r="B1058">
        <v>0.182870486125907</v>
      </c>
    </row>
    <row r="1059" spans="1:2">
      <c r="A1059">
        <v>-0.2519580400335957</v>
      </c>
      <c r="B1059">
        <v>0.1770227997720264</v>
      </c>
    </row>
    <row r="1060" spans="1:2">
      <c r="A1060">
        <v>-0.2484441102838648</v>
      </c>
      <c r="B1060">
        <v>0.1719403747699668</v>
      </c>
    </row>
    <row r="1061" spans="1:2">
      <c r="A1061">
        <v>-0.2479764309677702</v>
      </c>
      <c r="B1061">
        <v>0.1693926666008212</v>
      </c>
    </row>
    <row r="1062" spans="1:2">
      <c r="A1062">
        <v>-0.2619769038303649</v>
      </c>
      <c r="B1062">
        <v>0.1506465177157674</v>
      </c>
    </row>
    <row r="1063" spans="1:2">
      <c r="A1063">
        <v>-0.2586899064991792</v>
      </c>
      <c r="B1063">
        <v>0.1456793599861645</v>
      </c>
    </row>
    <row r="1064" spans="1:2">
      <c r="A1064">
        <v>-0.2615538262919171</v>
      </c>
      <c r="B1064">
        <v>0.1404220906170839</v>
      </c>
    </row>
    <row r="1065" spans="1:2">
      <c r="A1065">
        <v>-0.2685998553959439</v>
      </c>
      <c r="B1065">
        <v>0.1090961988510752</v>
      </c>
    </row>
    <row r="1066" spans="1:2">
      <c r="A1066">
        <v>-0.3580312138666843</v>
      </c>
      <c r="B1066">
        <v>0.132795634362664</v>
      </c>
    </row>
    <row r="1067" spans="1:2">
      <c r="A1067">
        <v>-0.3591902652649607</v>
      </c>
      <c r="B1067">
        <v>0.1352656376624539</v>
      </c>
    </row>
    <row r="1068" spans="1:2">
      <c r="A1068">
        <v>-0.357854540464134</v>
      </c>
      <c r="B1068">
        <v>0.1481436577492117</v>
      </c>
    </row>
    <row r="1069" spans="1:2">
      <c r="A1069">
        <v>-0.348225837833695</v>
      </c>
      <c r="B1069">
        <v>0.1629720786953337</v>
      </c>
    </row>
    <row r="1070" spans="1:2">
      <c r="A1070">
        <v>-0.3352830897717488</v>
      </c>
      <c r="B1070">
        <v>0.1980621497510779</v>
      </c>
    </row>
    <row r="1071" spans="1:2">
      <c r="A1071">
        <v>-0.3338523557261264</v>
      </c>
      <c r="B1071">
        <v>0.2007202641227461</v>
      </c>
    </row>
    <row r="1072" spans="1:2">
      <c r="A1072">
        <v>-0.3284752759770114</v>
      </c>
      <c r="B1072">
        <v>0.2017939888810882</v>
      </c>
    </row>
    <row r="1073" spans="1:2">
      <c r="A1073">
        <v>-0.3250324495215123</v>
      </c>
      <c r="B1073">
        <v>0.1991820224907095</v>
      </c>
    </row>
    <row r="1075" spans="1:2">
      <c r="A1075">
        <v>0.2073396011712331</v>
      </c>
      <c r="B1075">
        <v>0.1014431590158753</v>
      </c>
    </row>
    <row r="1076" spans="1:2">
      <c r="A1076">
        <v>0.2080923670295143</v>
      </c>
      <c r="B1076">
        <v>0.09707984150371884</v>
      </c>
    </row>
    <row r="1077" spans="1:2">
      <c r="A1077">
        <v>0.2637326756927502</v>
      </c>
      <c r="B1077">
        <v>0.108011851370722</v>
      </c>
    </row>
    <row r="1078" spans="1:2">
      <c r="A1078">
        <v>0.2685356752549111</v>
      </c>
      <c r="B1078">
        <v>0.1046409958439689</v>
      </c>
    </row>
    <row r="1079" spans="1:2">
      <c r="A1079">
        <v>0.2688272953466865</v>
      </c>
      <c r="B1079">
        <v>0.1020414711246684</v>
      </c>
    </row>
    <row r="1080" spans="1:2">
      <c r="A1080">
        <v>0.2745649796046971</v>
      </c>
      <c r="B1080">
        <v>0.09889321012170682</v>
      </c>
    </row>
    <row r="1081" spans="1:2">
      <c r="A1081">
        <v>0.2704999410883681</v>
      </c>
      <c r="B1081">
        <v>0.09096227722296035</v>
      </c>
    </row>
    <row r="1082" spans="1:2">
      <c r="A1082">
        <v>0.2719481244646219</v>
      </c>
      <c r="B1082">
        <v>0.08940937065462573</v>
      </c>
    </row>
    <row r="1083" spans="1:2">
      <c r="A1083">
        <v>0.2706587676531195</v>
      </c>
      <c r="B1083">
        <v>0.08596070208065343</v>
      </c>
    </row>
    <row r="1084" spans="1:2">
      <c r="A1084">
        <v>0.2780558073782254</v>
      </c>
      <c r="B1084">
        <v>0.07902415473787561</v>
      </c>
    </row>
    <row r="1085" spans="1:2">
      <c r="A1085">
        <v>0.2777618650288878</v>
      </c>
      <c r="B1085">
        <v>0.07737499670390235</v>
      </c>
    </row>
    <row r="1086" spans="1:2">
      <c r="A1086">
        <v>0.2745162263096295</v>
      </c>
      <c r="B1086">
        <v>0.07229501686697359</v>
      </c>
    </row>
    <row r="1087" spans="1:2">
      <c r="A1087">
        <v>0.2668215517163792</v>
      </c>
      <c r="B1087">
        <v>0.06764306530083619</v>
      </c>
    </row>
    <row r="1088" spans="1:2">
      <c r="A1088">
        <v>0.2049966833151442</v>
      </c>
      <c r="B1088">
        <v>0.05589507641868163</v>
      </c>
    </row>
    <row r="1089" spans="1:2">
      <c r="A1089">
        <v>0.1985563720523578</v>
      </c>
      <c r="B1089">
        <v>0.09508319335203641</v>
      </c>
    </row>
    <row r="1090" spans="1:2">
      <c r="A1090">
        <v>0.2073396011712331</v>
      </c>
      <c r="B1090">
        <v>0.1014431590158753</v>
      </c>
    </row>
    <row r="1092" spans="1:2">
      <c r="A1092">
        <v>0.3115772170530748</v>
      </c>
      <c r="B1092">
        <v>0.1198810183905001</v>
      </c>
    </row>
    <row r="1093" spans="1:2">
      <c r="A1093">
        <v>0.3134180587399903</v>
      </c>
      <c r="B1093">
        <v>0.1203672326210614</v>
      </c>
    </row>
    <row r="1094" spans="1:2">
      <c r="A1094">
        <v>0.316784175274016</v>
      </c>
      <c r="B1094">
        <v>0.1156825835658801</v>
      </c>
    </row>
    <row r="1095" spans="1:2">
      <c r="A1095">
        <v>0.315204235002874</v>
      </c>
      <c r="B1095">
        <v>0.115561189595794</v>
      </c>
    </row>
    <row r="1096" spans="1:2">
      <c r="A1096">
        <v>0.3150902348824696</v>
      </c>
      <c r="B1096">
        <v>0.1090542166829835</v>
      </c>
    </row>
    <row r="1097" spans="1:2">
      <c r="A1097">
        <v>0.3105572753920418</v>
      </c>
      <c r="B1097">
        <v>0.106971484212284</v>
      </c>
    </row>
    <row r="1098" spans="1:2">
      <c r="A1098">
        <v>0.3082830205665723</v>
      </c>
      <c r="B1098">
        <v>0.1188196152674483</v>
      </c>
    </row>
    <row r="1099" spans="1:2">
      <c r="A1099">
        <v>0.3115772170530748</v>
      </c>
      <c r="B1099">
        <v>0.1198810183905001</v>
      </c>
    </row>
    <row r="1101" spans="1:2">
      <c r="A1101">
        <v>0.1868572842367287</v>
      </c>
      <c r="B1101">
        <v>-0.02983045163821396</v>
      </c>
    </row>
    <row r="1102" spans="1:2">
      <c r="A1102">
        <v>0.1933588247321485</v>
      </c>
      <c r="B1102">
        <v>-0.02656463003424592</v>
      </c>
    </row>
    <row r="1103" spans="1:2">
      <c r="A1103">
        <v>0.2107202950291915</v>
      </c>
      <c r="B1103">
        <v>-0.02480294829594887</v>
      </c>
    </row>
    <row r="1104" spans="1:2">
      <c r="A1104">
        <v>0.211084002955365</v>
      </c>
      <c r="B1104">
        <v>-0.02660006287791972</v>
      </c>
    </row>
    <row r="1105" spans="1:2">
      <c r="A1105">
        <v>0.2123725228567422</v>
      </c>
      <c r="B1105">
        <v>-0.02532089514191393</v>
      </c>
    </row>
    <row r="1106" spans="1:2">
      <c r="A1106">
        <v>0.2149924452417522</v>
      </c>
      <c r="B1106">
        <v>-0.02792697608388051</v>
      </c>
    </row>
    <row r="1107" spans="1:2">
      <c r="A1107">
        <v>0.215084720803403</v>
      </c>
      <c r="B1107">
        <v>-0.02996263405895006</v>
      </c>
    </row>
    <row r="1108" spans="1:2">
      <c r="A1108">
        <v>0.2308684882297401</v>
      </c>
      <c r="B1108">
        <v>-0.02761374384553172</v>
      </c>
    </row>
    <row r="1109" spans="1:2">
      <c r="A1109">
        <v>0.2497892007693706</v>
      </c>
      <c r="B1109">
        <v>-0.04124752861248493</v>
      </c>
    </row>
    <row r="1110" spans="1:2">
      <c r="A1110">
        <v>0.2448792234533702</v>
      </c>
      <c r="B1110">
        <v>-0.04596713145193854</v>
      </c>
    </row>
    <row r="1111" spans="1:2">
      <c r="A1111">
        <v>0.2408180646642096</v>
      </c>
      <c r="B1111">
        <v>-0.05793825432249244</v>
      </c>
    </row>
    <row r="1112" spans="1:2">
      <c r="A1112">
        <v>0.2376013645392636</v>
      </c>
      <c r="B1112">
        <v>-0.05850342169445399</v>
      </c>
    </row>
    <row r="1113" spans="1:2">
      <c r="A1113">
        <v>0.221612737923635</v>
      </c>
      <c r="B1113">
        <v>-0.07852872740169192</v>
      </c>
    </row>
    <row r="1114" spans="1:2">
      <c r="A1114">
        <v>0.2180280645666625</v>
      </c>
      <c r="B1114">
        <v>-0.07754285066566058</v>
      </c>
    </row>
    <row r="1115" spans="1:2">
      <c r="A1115">
        <v>0.2101682470436111</v>
      </c>
      <c r="B1115">
        <v>-0.06300619338040314</v>
      </c>
    </row>
    <row r="1116" spans="1:2">
      <c r="A1116">
        <v>0.192560978675559</v>
      </c>
      <c r="B1116">
        <v>-0.04897533065233128</v>
      </c>
    </row>
    <row r="1117" spans="1:2">
      <c r="A1117">
        <v>0.1863402703194512</v>
      </c>
      <c r="B1117">
        <v>-0.04021864177731715</v>
      </c>
    </row>
    <row r="1118" spans="1:2">
      <c r="A1118">
        <v>0.1796840108193986</v>
      </c>
      <c r="B1118">
        <v>-0.03762472970824704</v>
      </c>
    </row>
    <row r="1119" spans="1:2">
      <c r="A1119">
        <v>0.1821728115936082</v>
      </c>
      <c r="B1119">
        <v>-0.03164633920215132</v>
      </c>
    </row>
    <row r="1120" spans="1:2">
      <c r="A1120">
        <v>0.1868572842367287</v>
      </c>
      <c r="B1120">
        <v>-0.02983045163821396</v>
      </c>
    </row>
    <row r="1122" spans="1:2">
      <c r="A1122">
        <v>-0.0976741866089014</v>
      </c>
      <c r="B1122">
        <v>0.1524617681587883</v>
      </c>
    </row>
    <row r="1123" spans="1:2">
      <c r="A1123">
        <v>-0.006812779283337116</v>
      </c>
      <c r="B1123">
        <v>0.1481533220126958</v>
      </c>
    </row>
    <row r="1124" spans="1:2">
      <c r="A1124">
        <v>-0.01045882458071865</v>
      </c>
      <c r="B1124">
        <v>0.1424492382082845</v>
      </c>
    </row>
    <row r="1125" spans="1:2">
      <c r="A1125">
        <v>-0.005534097905242841</v>
      </c>
      <c r="B1125">
        <v>0.1370614646250039</v>
      </c>
    </row>
    <row r="1126" spans="1:2">
      <c r="A1126">
        <v>-0.005683286441982681</v>
      </c>
      <c r="B1126">
        <v>0.1056229505078783</v>
      </c>
    </row>
    <row r="1127" spans="1:2">
      <c r="A1127">
        <v>-0.007341992137195968</v>
      </c>
      <c r="B1127">
        <v>0.1052478046151335</v>
      </c>
    </row>
    <row r="1128" spans="1:2">
      <c r="A1128">
        <v>-0.005506563140888351</v>
      </c>
      <c r="B1128">
        <v>0.09899318318137751</v>
      </c>
    </row>
    <row r="1129" spans="1:2">
      <c r="A1129">
        <v>-0.008053386228586706</v>
      </c>
      <c r="B1129">
        <v>0.09170086781611531</v>
      </c>
    </row>
    <row r="1130" spans="1:2">
      <c r="A1130">
        <v>-0.005697632421193187</v>
      </c>
      <c r="B1130">
        <v>0.0878399179088305</v>
      </c>
    </row>
    <row r="1131" spans="1:2">
      <c r="A1131">
        <v>-0.01549280087590027</v>
      </c>
      <c r="B1131">
        <v>0.09417736898701601</v>
      </c>
    </row>
    <row r="1132" spans="1:2">
      <c r="A1132">
        <v>-0.0232885233973095</v>
      </c>
      <c r="B1132">
        <v>0.09468706734497445</v>
      </c>
    </row>
    <row r="1133" spans="1:2">
      <c r="A1133">
        <v>-0.02485623364420707</v>
      </c>
      <c r="B1133">
        <v>0.09298714922855056</v>
      </c>
    </row>
    <row r="1134" spans="1:2">
      <c r="A1134">
        <v>-0.03172388584374638</v>
      </c>
      <c r="B1134">
        <v>0.09718710816855247</v>
      </c>
    </row>
    <row r="1135" spans="1:2">
      <c r="A1135">
        <v>-0.1020953140327312</v>
      </c>
      <c r="B1135">
        <v>0.101193923814314</v>
      </c>
    </row>
    <row r="1136" spans="1:2">
      <c r="A1136">
        <v>-0.0976741866089014</v>
      </c>
      <c r="B1136">
        <v>0.1524617681587883</v>
      </c>
    </row>
    <row r="1138" spans="1:2">
      <c r="A1138">
        <v>0.1102956336820348</v>
      </c>
      <c r="B1138">
        <v>-0.01307325528311454</v>
      </c>
    </row>
    <row r="1139" spans="1:2">
      <c r="A1139">
        <v>0.1098027066628348</v>
      </c>
      <c r="B1139">
        <v>-0.009918751741958332</v>
      </c>
    </row>
    <row r="1140" spans="1:2">
      <c r="A1140">
        <v>0.1586232811874341</v>
      </c>
      <c r="B1140">
        <v>-0.006377730115096014</v>
      </c>
    </row>
    <row r="1141" spans="1:2">
      <c r="A1141">
        <v>0.1980299265447798</v>
      </c>
      <c r="B1141">
        <v>-0.001098514360477587</v>
      </c>
    </row>
    <row r="1142" spans="1:2">
      <c r="A1142">
        <v>0.1980495305986286</v>
      </c>
      <c r="B1142">
        <v>-0.005292403478921903</v>
      </c>
    </row>
    <row r="1143" spans="1:2">
      <c r="A1143">
        <v>0.1943577278631471</v>
      </c>
      <c r="B1143">
        <v>-0.01004018532146134</v>
      </c>
    </row>
    <row r="1144" spans="1:2">
      <c r="A1144">
        <v>0.1917623393200066</v>
      </c>
      <c r="B1144">
        <v>-0.009739105726270347</v>
      </c>
    </row>
    <row r="1145" spans="1:2">
      <c r="A1145">
        <v>0.1867871344992176</v>
      </c>
      <c r="B1145">
        <v>-0.01386677377563061</v>
      </c>
    </row>
    <row r="1146" spans="1:2">
      <c r="A1146">
        <v>0.1861642832346166</v>
      </c>
      <c r="B1146">
        <v>-0.0122010789461946</v>
      </c>
    </row>
    <row r="1147" spans="1:2">
      <c r="A1147">
        <v>0.1819331947064337</v>
      </c>
      <c r="B1147">
        <v>-0.01795437316269188</v>
      </c>
    </row>
    <row r="1148" spans="1:2">
      <c r="A1148">
        <v>0.1715985901227395</v>
      </c>
      <c r="B1148">
        <v>-0.02312957771130275</v>
      </c>
    </row>
    <row r="1149" spans="1:2">
      <c r="A1149">
        <v>0.1677747329264122</v>
      </c>
      <c r="B1149">
        <v>-0.02915927678411445</v>
      </c>
    </row>
    <row r="1150" spans="1:2">
      <c r="A1150">
        <v>0.1650576285828454</v>
      </c>
      <c r="B1150">
        <v>-0.02988725097820688</v>
      </c>
    </row>
    <row r="1151" spans="1:2">
      <c r="A1151">
        <v>0.1651817466463913</v>
      </c>
      <c r="B1151">
        <v>-0.03404940499762499</v>
      </c>
    </row>
    <row r="1152" spans="1:2">
      <c r="A1152">
        <v>0.08059635234979318</v>
      </c>
      <c r="B1152">
        <v>-0.04170313601321185</v>
      </c>
    </row>
    <row r="1153" spans="1:2">
      <c r="A1153">
        <v>0.09009756745420283</v>
      </c>
      <c r="B1153">
        <v>-0.01896216095120562</v>
      </c>
    </row>
    <row r="1154" spans="1:2">
      <c r="A1154">
        <v>0.08972642073825704</v>
      </c>
      <c r="B1154">
        <v>-0.01463511252369631</v>
      </c>
    </row>
    <row r="1155" spans="1:2">
      <c r="A1155">
        <v>0.1102956336820348</v>
      </c>
      <c r="B1155">
        <v>-0.01307325528311454</v>
      </c>
    </row>
    <row r="1157" spans="1:2">
      <c r="A1157">
        <v>-0.08073402495178153</v>
      </c>
      <c r="B1157">
        <v>-0.01511985250179593</v>
      </c>
    </row>
    <row r="1158" spans="1:2">
      <c r="A1158">
        <v>-0.0555739571224947</v>
      </c>
      <c r="B1158">
        <v>-0.01641986543975404</v>
      </c>
    </row>
    <row r="1159" spans="1:2">
      <c r="A1159">
        <v>-0.05701042129868896</v>
      </c>
      <c r="B1159">
        <v>-0.05053074102221466</v>
      </c>
    </row>
    <row r="1160" spans="1:2">
      <c r="A1160">
        <v>-0.0528431405740598</v>
      </c>
      <c r="B1160">
        <v>-0.05388216247771305</v>
      </c>
    </row>
    <row r="1161" spans="1:2">
      <c r="A1161">
        <v>-0.04657288517418781</v>
      </c>
      <c r="B1161">
        <v>-0.05372615514161416</v>
      </c>
    </row>
    <row r="1162" spans="1:2">
      <c r="A1162">
        <v>-0.04566945165045171</v>
      </c>
      <c r="B1162">
        <v>-0.05713087156305829</v>
      </c>
    </row>
    <row r="1163" spans="1:2">
      <c r="A1163">
        <v>-0.03570201821427454</v>
      </c>
      <c r="B1163">
        <v>-0.0600306985573531</v>
      </c>
    </row>
    <row r="1164" spans="1:2">
      <c r="A1164">
        <v>-0.03385440405620643</v>
      </c>
      <c r="B1164">
        <v>-0.05843978651419568</v>
      </c>
    </row>
    <row r="1165" spans="1:2">
      <c r="A1165">
        <v>-0.03112552482343682</v>
      </c>
      <c r="B1165">
        <v>-0.0592757322239732</v>
      </c>
    </row>
    <row r="1166" spans="1:2">
      <c r="A1166">
        <v>-0.02689786413322474</v>
      </c>
      <c r="B1166">
        <v>-0.06398962381861284</v>
      </c>
    </row>
    <row r="1167" spans="1:2">
      <c r="A1167">
        <v>-0.02433538268853617</v>
      </c>
      <c r="B1167">
        <v>-0.06172593733528497</v>
      </c>
    </row>
    <row r="1168" spans="1:2">
      <c r="A1168">
        <v>-0.01807049140675429</v>
      </c>
      <c r="B1168">
        <v>-0.06394216459072855</v>
      </c>
    </row>
    <row r="1169" spans="1:2">
      <c r="A1169">
        <v>-0.01691605250151133</v>
      </c>
      <c r="B1169">
        <v>-0.06617182819114453</v>
      </c>
    </row>
    <row r="1170" spans="1:2">
      <c r="A1170">
        <v>-0.01324762082708699</v>
      </c>
      <c r="B1170">
        <v>-0.06226383807509928</v>
      </c>
    </row>
    <row r="1171" spans="1:2">
      <c r="A1171">
        <v>-0.01224276452210899</v>
      </c>
      <c r="B1171">
        <v>-0.06429567758982824</v>
      </c>
    </row>
    <row r="1172" spans="1:2">
      <c r="A1172">
        <v>-0.005002645464174955</v>
      </c>
      <c r="B1172">
        <v>-0.06713370268876107</v>
      </c>
    </row>
    <row r="1173" spans="1:2">
      <c r="A1173">
        <v>-0.002155470498294623</v>
      </c>
      <c r="B1173">
        <v>-0.06444507634047825</v>
      </c>
    </row>
    <row r="1174" spans="1:2">
      <c r="A1174">
        <v>0.005719160511571025</v>
      </c>
      <c r="B1174">
        <v>-0.06279767246511359</v>
      </c>
    </row>
    <row r="1175" spans="1:2">
      <c r="A1175">
        <v>0.01021408183872524</v>
      </c>
      <c r="B1175">
        <v>-0.06383082160808495</v>
      </c>
    </row>
    <row r="1176" spans="1:2">
      <c r="A1176">
        <v>0.01114685198527482</v>
      </c>
      <c r="B1176">
        <v>-0.06228260256085183</v>
      </c>
    </row>
    <row r="1177" spans="1:2">
      <c r="A1177">
        <v>0.02338923373484954</v>
      </c>
      <c r="B1177">
        <v>-0.06944664357865804</v>
      </c>
    </row>
    <row r="1178" spans="1:2">
      <c r="A1178">
        <v>0.02829148119583471</v>
      </c>
      <c r="B1178">
        <v>-0.06925807433292186</v>
      </c>
    </row>
    <row r="1179" spans="1:2">
      <c r="A1179">
        <v>0.02885429410748626</v>
      </c>
      <c r="B1179">
        <v>-0.09656213290457494</v>
      </c>
    </row>
    <row r="1180" spans="1:2">
      <c r="A1180">
        <v>0.03216886336116756</v>
      </c>
      <c r="B1180">
        <v>-0.100332191042509</v>
      </c>
    </row>
    <row r="1181" spans="1:2">
      <c r="A1181">
        <v>0.0369184013551871</v>
      </c>
      <c r="B1181">
        <v>-0.1148999251838749</v>
      </c>
    </row>
    <row r="1182" spans="1:2">
      <c r="A1182">
        <v>0.03404571493038883</v>
      </c>
      <c r="B1182">
        <v>-0.1212990037729476</v>
      </c>
    </row>
    <row r="1183" spans="1:2">
      <c r="A1183">
        <v>0.03480416197463748</v>
      </c>
      <c r="B1183">
        <v>-0.1288483196125048</v>
      </c>
    </row>
    <row r="1184" spans="1:2">
      <c r="A1184">
        <v>0.0313911249731731</v>
      </c>
      <c r="B1184">
        <v>-0.1351483132757185</v>
      </c>
    </row>
    <row r="1185" spans="1:2">
      <c r="A1185">
        <v>0.03275648636959348</v>
      </c>
      <c r="B1185">
        <v>-0.1368398416602867</v>
      </c>
    </row>
    <row r="1186" spans="1:2">
      <c r="A1186">
        <v>0.02242102194743185</v>
      </c>
      <c r="B1186">
        <v>-0.1395241206343267</v>
      </c>
    </row>
    <row r="1187" spans="1:2">
      <c r="A1187">
        <v>0.01957599658791156</v>
      </c>
      <c r="B1187">
        <v>-0.1382268883097786</v>
      </c>
    </row>
    <row r="1188" spans="1:2">
      <c r="A1188">
        <v>0.01903962336980322</v>
      </c>
      <c r="B1188">
        <v>-0.1353648190959311</v>
      </c>
    </row>
    <row r="1189" spans="1:2">
      <c r="A1189">
        <v>0.01565723134942161</v>
      </c>
      <c r="B1189">
        <v>-0.1369359605067622</v>
      </c>
    </row>
    <row r="1190" spans="1:2">
      <c r="A1190">
        <v>0.01493604237200852</v>
      </c>
      <c r="B1190">
        <v>-0.1394298036476509</v>
      </c>
    </row>
    <row r="1191" spans="1:2">
      <c r="A1191">
        <v>0.01681500323176268</v>
      </c>
      <c r="B1191">
        <v>-0.1437103749434363</v>
      </c>
    </row>
    <row r="1192" spans="1:2">
      <c r="A1192">
        <v>0.009443971170266571</v>
      </c>
      <c r="B1192">
        <v>-0.1515130500559654</v>
      </c>
    </row>
    <row r="1193" spans="1:2">
      <c r="A1193">
        <v>0.0002229995079444205</v>
      </c>
      <c r="B1193">
        <v>-0.1561239677312476</v>
      </c>
    </row>
    <row r="1194" spans="1:2">
      <c r="A1194">
        <v>-0.007346273763342123</v>
      </c>
      <c r="B1194">
        <v>-0.156200888904054</v>
      </c>
    </row>
    <row r="1195" spans="1:2">
      <c r="A1195">
        <v>-0.01019373214040405</v>
      </c>
      <c r="B1195">
        <v>-0.1544664885327318</v>
      </c>
    </row>
    <row r="1196" spans="1:2">
      <c r="A1196">
        <v>-0.006180530557748934</v>
      </c>
      <c r="B1196">
        <v>-0.158972123520192</v>
      </c>
    </row>
    <row r="1197" spans="1:2">
      <c r="A1197">
        <v>-0.01191495264013889</v>
      </c>
      <c r="B1197">
        <v>-0.1595087688979726</v>
      </c>
    </row>
    <row r="1198" spans="1:2">
      <c r="A1198">
        <v>-0.02188399304181141</v>
      </c>
      <c r="B1198">
        <v>-0.1780581333077171</v>
      </c>
    </row>
    <row r="1199" spans="1:2">
      <c r="A1199">
        <v>-0.02358364925823205</v>
      </c>
      <c r="B1199">
        <v>-0.1775565505938708</v>
      </c>
    </row>
    <row r="1200" spans="1:2">
      <c r="A1200">
        <v>-0.02404731044860208</v>
      </c>
      <c r="B1200">
        <v>-0.1798311562717416</v>
      </c>
    </row>
    <row r="1201" spans="1:2">
      <c r="A1201">
        <v>-0.0222439859969051</v>
      </c>
      <c r="B1201">
        <v>-0.1792888663576238</v>
      </c>
    </row>
    <row r="1202" spans="1:2">
      <c r="A1202">
        <v>-0.02450006629679383</v>
      </c>
      <c r="B1202">
        <v>-0.1865700506684798</v>
      </c>
    </row>
    <row r="1203" spans="1:2">
      <c r="A1203">
        <v>-0.01927956117316142</v>
      </c>
      <c r="B1203">
        <v>-0.2013479740626052</v>
      </c>
    </row>
    <row r="1204" spans="1:2">
      <c r="A1204">
        <v>-0.02416374558063732</v>
      </c>
      <c r="B1204">
        <v>-0.2030771165776186</v>
      </c>
    </row>
    <row r="1205" spans="1:2">
      <c r="A1205">
        <v>-0.02612072840722764</v>
      </c>
      <c r="B1205">
        <v>-0.20077107309544</v>
      </c>
    </row>
    <row r="1206" spans="1:2">
      <c r="A1206">
        <v>-0.03477199005962135</v>
      </c>
      <c r="B1206">
        <v>-0.1999326096717964</v>
      </c>
    </row>
    <row r="1207" spans="1:2">
      <c r="A1207">
        <v>-0.04213325477231148</v>
      </c>
      <c r="B1207">
        <v>-0.1966158165547458</v>
      </c>
    </row>
    <row r="1208" spans="1:2">
      <c r="A1208">
        <v>-0.04991022004572827</v>
      </c>
      <c r="B1208">
        <v>-0.1911585202919106</v>
      </c>
    </row>
    <row r="1209" spans="1:2">
      <c r="A1209">
        <v>-0.05391292666706735</v>
      </c>
      <c r="B1209">
        <v>-0.1826594846075908</v>
      </c>
    </row>
    <row r="1210" spans="1:2">
      <c r="A1210">
        <v>-0.05413438542845944</v>
      </c>
      <c r="B1210">
        <v>-0.1746609270448676</v>
      </c>
    </row>
    <row r="1211" spans="1:2">
      <c r="A1211">
        <v>-0.06619386810327146</v>
      </c>
      <c r="B1211">
        <v>-0.1602537275477782</v>
      </c>
    </row>
    <row r="1212" spans="1:2">
      <c r="A1212">
        <v>-0.07130900223301508</v>
      </c>
      <c r="B1212">
        <v>-0.1456844564922763</v>
      </c>
    </row>
    <row r="1213" spans="1:2">
      <c r="A1213">
        <v>-0.08193133144429345</v>
      </c>
      <c r="B1213">
        <v>-0.133730880624477</v>
      </c>
    </row>
    <row r="1214" spans="1:2">
      <c r="A1214">
        <v>-0.09578783483302557</v>
      </c>
      <c r="B1214">
        <v>-0.1308605548193866</v>
      </c>
    </row>
    <row r="1215" spans="1:2">
      <c r="A1215">
        <v>-0.09665367189728424</v>
      </c>
      <c r="B1215">
        <v>-0.1326240414898736</v>
      </c>
    </row>
    <row r="1216" spans="1:2">
      <c r="A1216">
        <v>-0.1003340709168683</v>
      </c>
      <c r="B1216">
        <v>-0.1329468255317254</v>
      </c>
    </row>
    <row r="1217" spans="1:2">
      <c r="A1217">
        <v>-0.1086707668315127</v>
      </c>
      <c r="B1217">
        <v>-0.1453731460471699</v>
      </c>
    </row>
    <row r="1218" spans="1:2">
      <c r="A1218">
        <v>-0.1111822608086764</v>
      </c>
      <c r="B1218">
        <v>-0.1452783149874486</v>
      </c>
    </row>
    <row r="1219" spans="1:2">
      <c r="A1219">
        <v>-0.1288454560226946</v>
      </c>
      <c r="B1219">
        <v>-0.1323024498578091</v>
      </c>
    </row>
    <row r="1220" spans="1:2">
      <c r="A1220">
        <v>-0.1331970006368322</v>
      </c>
      <c r="B1220">
        <v>-0.1155631404397559</v>
      </c>
    </row>
    <row r="1221" spans="1:2">
      <c r="A1221">
        <v>-0.1510392573588745</v>
      </c>
      <c r="B1221">
        <v>-0.09795940073557996</v>
      </c>
    </row>
    <row r="1222" spans="1:2">
      <c r="A1222">
        <v>-0.1566497883511999</v>
      </c>
      <c r="B1222">
        <v>-0.08971169537978985</v>
      </c>
    </row>
    <row r="1223" spans="1:2">
      <c r="A1223">
        <v>-0.1560557371432295</v>
      </c>
      <c r="B1223">
        <v>-0.0880387688840496</v>
      </c>
    </row>
    <row r="1224" spans="1:2">
      <c r="A1224">
        <v>-0.1040059151585486</v>
      </c>
      <c r="B1224">
        <v>-0.09289486370038968</v>
      </c>
    </row>
    <row r="1225" spans="1:2">
      <c r="A1225">
        <v>-0.09774468019311601</v>
      </c>
      <c r="B1225">
        <v>-0.01396792308429107</v>
      </c>
    </row>
    <row r="1226" spans="1:2">
      <c r="A1226">
        <v>-0.08073402495178153</v>
      </c>
      <c r="B1226">
        <v>-0.01511985250179593</v>
      </c>
    </row>
    <row r="1228" spans="1:2">
      <c r="A1228">
        <v>-0.207183933560942</v>
      </c>
      <c r="B1228">
        <v>0.09682578611678094</v>
      </c>
    </row>
    <row r="1229" spans="1:2">
      <c r="A1229">
        <v>-0.1929723563624141</v>
      </c>
      <c r="B1229">
        <v>0.09456869720306038</v>
      </c>
    </row>
    <row r="1230" spans="1:2">
      <c r="A1230">
        <v>-0.1957516548215613</v>
      </c>
      <c r="B1230">
        <v>0.07716039746471237</v>
      </c>
    </row>
    <row r="1231" spans="1:2">
      <c r="A1231">
        <v>-0.1699212452867149</v>
      </c>
      <c r="B1231">
        <v>0.07331459575013954</v>
      </c>
    </row>
    <row r="1232" spans="1:2">
      <c r="A1232">
        <v>-0.1794862459235321</v>
      </c>
      <c r="B1232">
        <v>0.003527378169782214</v>
      </c>
    </row>
    <row r="1233" spans="1:2">
      <c r="A1233">
        <v>-0.2476624618525105</v>
      </c>
      <c r="B1233">
        <v>0.01477889407367816</v>
      </c>
    </row>
    <row r="1234" spans="1:2">
      <c r="A1234">
        <v>-0.2309878280658808</v>
      </c>
      <c r="B1234">
        <v>0.1011562860637374</v>
      </c>
    </row>
    <row r="1235" spans="1:2">
      <c r="A1235">
        <v>-0.207183933560942</v>
      </c>
      <c r="B1235">
        <v>0.09682578611678094</v>
      </c>
    </row>
    <row r="1237" spans="1:2">
      <c r="A1237">
        <v>0.2783510610559812</v>
      </c>
      <c r="B1237">
        <v>0.03933761483833753</v>
      </c>
    </row>
    <row r="1238" spans="1:2">
      <c r="A1238">
        <v>0.2803273297267236</v>
      </c>
      <c r="B1238">
        <v>0.04007110085309717</v>
      </c>
    </row>
    <row r="1239" spans="1:2">
      <c r="A1239">
        <v>0.2776265784195094</v>
      </c>
      <c r="B1239">
        <v>0.03532414839576536</v>
      </c>
    </row>
    <row r="1240" spans="1:2">
      <c r="A1240">
        <v>0.2759922094656723</v>
      </c>
      <c r="B1240">
        <v>0.02410303977108619</v>
      </c>
    </row>
    <row r="1241" spans="1:2">
      <c r="A1241">
        <v>0.2739893328836713</v>
      </c>
      <c r="B1241">
        <v>0.02229062687415162</v>
      </c>
    </row>
    <row r="1242" spans="1:2">
      <c r="A1242">
        <v>0.2727942376293747</v>
      </c>
      <c r="B1242">
        <v>0.03003045140073901</v>
      </c>
    </row>
    <row r="1243" spans="1:2">
      <c r="A1243">
        <v>0.2749335766269976</v>
      </c>
      <c r="B1243">
        <v>0.03750320926591866</v>
      </c>
    </row>
    <row r="1244" spans="1:2">
      <c r="A1244">
        <v>0.2783510610559812</v>
      </c>
      <c r="B1244">
        <v>0.03933761483833753</v>
      </c>
    </row>
    <row r="1246" spans="1:2">
      <c r="A1246">
        <v>0.2342427738921736</v>
      </c>
      <c r="B1246">
        <v>0.05644042121461545</v>
      </c>
    </row>
    <row r="1247" spans="1:2">
      <c r="A1247">
        <v>0.2421834345145255</v>
      </c>
      <c r="B1247">
        <v>0.05196207724781932</v>
      </c>
    </row>
    <row r="1248" spans="1:2">
      <c r="A1248">
        <v>0.2429797729602675</v>
      </c>
      <c r="B1248">
        <v>0.05555740482497784</v>
      </c>
    </row>
    <row r="1249" spans="1:2">
      <c r="A1249">
        <v>0.2450484382174367</v>
      </c>
      <c r="B1249">
        <v>0.05566701737926394</v>
      </c>
    </row>
    <row r="1250" spans="1:2">
      <c r="A1250">
        <v>0.2472719329677789</v>
      </c>
      <c r="B1250">
        <v>0.05197389022448129</v>
      </c>
    </row>
    <row r="1251" spans="1:2">
      <c r="A1251">
        <v>0.2522361894316584</v>
      </c>
      <c r="B1251">
        <v>0.05040535571026394</v>
      </c>
    </row>
    <row r="1252" spans="1:2">
      <c r="A1252">
        <v>0.2537441298703977</v>
      </c>
      <c r="B1252">
        <v>0.04814956297383532</v>
      </c>
    </row>
    <row r="1253" spans="1:2">
      <c r="A1253">
        <v>0.2511691411736316</v>
      </c>
      <c r="B1253">
        <v>0.04143090776956004</v>
      </c>
    </row>
    <row r="1254" spans="1:2">
      <c r="A1254">
        <v>0.252109698752829</v>
      </c>
      <c r="B1254">
        <v>0.03974827271763282</v>
      </c>
    </row>
    <row r="1255" spans="1:2">
      <c r="A1255">
        <v>0.2555614821470747</v>
      </c>
      <c r="B1255">
        <v>0.0410328314413646</v>
      </c>
    </row>
    <row r="1256" spans="1:2">
      <c r="A1256">
        <v>0.2567729947941309</v>
      </c>
      <c r="B1256">
        <v>0.03842219105096034</v>
      </c>
    </row>
    <row r="1257" spans="1:2">
      <c r="A1257">
        <v>0.2616706676047102</v>
      </c>
      <c r="B1257">
        <v>0.03824343280841691</v>
      </c>
    </row>
    <row r="1258" spans="1:2">
      <c r="A1258">
        <v>0.2676550936602908</v>
      </c>
      <c r="B1258">
        <v>0.03476026397568965</v>
      </c>
    </row>
    <row r="1259" spans="1:2">
      <c r="A1259">
        <v>0.266983603633739</v>
      </c>
      <c r="B1259">
        <v>0.02958834750080164</v>
      </c>
    </row>
    <row r="1260" spans="1:2">
      <c r="A1260">
        <v>0.2693214355314779</v>
      </c>
      <c r="B1260">
        <v>0.0261343794172717</v>
      </c>
    </row>
    <row r="1261" spans="1:2">
      <c r="A1261">
        <v>0.2680905210891882</v>
      </c>
      <c r="B1261">
        <v>0.02173338078145814</v>
      </c>
    </row>
    <row r="1262" spans="1:2">
      <c r="A1262">
        <v>0.2700672597121685</v>
      </c>
      <c r="B1262">
        <v>0.02076754739109821</v>
      </c>
    </row>
    <row r="1263" spans="1:2">
      <c r="A1263">
        <v>0.2686539158792705</v>
      </c>
      <c r="B1263">
        <v>0.0183013476853362</v>
      </c>
    </row>
    <row r="1264" spans="1:2">
      <c r="A1264">
        <v>0.2648023129497121</v>
      </c>
      <c r="B1264">
        <v>0.01937447618565069</v>
      </c>
    </row>
    <row r="1265" spans="1:2">
      <c r="A1265">
        <v>0.2676565302358491</v>
      </c>
      <c r="B1265">
        <v>0.01789604682651769</v>
      </c>
    </row>
    <row r="1266" spans="1:2">
      <c r="A1266">
        <v>0.2744200288165241</v>
      </c>
      <c r="B1266">
        <v>0.01882956040206185</v>
      </c>
    </row>
    <row r="1267" spans="1:2">
      <c r="A1267">
        <v>0.2775018206837583</v>
      </c>
      <c r="B1267">
        <v>0.01277843607242124</v>
      </c>
    </row>
    <row r="1268" spans="1:2">
      <c r="A1268">
        <v>0.2278908665850609</v>
      </c>
      <c r="B1268">
        <v>0.002904202248900534</v>
      </c>
    </row>
    <row r="1269" spans="1:2">
      <c r="A1269">
        <v>0.1706035009988941</v>
      </c>
      <c r="B1269">
        <v>-0.004773703728744971</v>
      </c>
    </row>
    <row r="1270" spans="1:2">
      <c r="A1270">
        <v>0.1776490695093476</v>
      </c>
      <c r="B1270">
        <v>-0.001303152608275626</v>
      </c>
    </row>
    <row r="1271" spans="1:2">
      <c r="A1271">
        <v>0.1824332834597643</v>
      </c>
      <c r="B1271">
        <v>0.006082021528897696</v>
      </c>
    </row>
    <row r="1272" spans="1:2">
      <c r="A1272">
        <v>0.1915893809877882</v>
      </c>
      <c r="B1272">
        <v>0.01481877970140388</v>
      </c>
    </row>
    <row r="1273" spans="1:2">
      <c r="A1273">
        <v>0.1964073932509731</v>
      </c>
      <c r="B1273">
        <v>0.009588602942473878</v>
      </c>
    </row>
    <row r="1274" spans="1:2">
      <c r="A1274">
        <v>0.2003599266355325</v>
      </c>
      <c r="B1274">
        <v>0.01263679530460204</v>
      </c>
    </row>
    <row r="1275" spans="1:2">
      <c r="A1275">
        <v>0.2025029996184272</v>
      </c>
      <c r="B1275">
        <v>0.01111493899575433</v>
      </c>
    </row>
    <row r="1276" spans="1:2">
      <c r="A1276">
        <v>0.2058498752822892</v>
      </c>
      <c r="B1276">
        <v>0.01262133459055459</v>
      </c>
    </row>
    <row r="1277" spans="1:2">
      <c r="A1277">
        <v>0.2142834224308926</v>
      </c>
      <c r="B1277">
        <v>0.01790887127757657</v>
      </c>
    </row>
    <row r="1278" spans="1:2">
      <c r="A1278">
        <v>0.2138334909517164</v>
      </c>
      <c r="B1278">
        <v>0.02106326399192882</v>
      </c>
    </row>
    <row r="1279" spans="1:2">
      <c r="A1279">
        <v>0.2198204302816275</v>
      </c>
      <c r="B1279">
        <v>0.03823895917779097</v>
      </c>
    </row>
    <row r="1280" spans="1:2">
      <c r="A1280">
        <v>0.2248221827062921</v>
      </c>
      <c r="B1280">
        <v>0.03588310998395694</v>
      </c>
    </row>
    <row r="1281" spans="1:2">
      <c r="A1281">
        <v>0.2276827339248152</v>
      </c>
      <c r="B1281">
        <v>0.0442401771112102</v>
      </c>
    </row>
    <row r="1282" spans="1:2">
      <c r="A1282">
        <v>0.2296280470526873</v>
      </c>
      <c r="B1282">
        <v>0.04302376579772238</v>
      </c>
    </row>
    <row r="1283" spans="1:2">
      <c r="A1283">
        <v>0.2344834679627954</v>
      </c>
      <c r="B1283">
        <v>0.05118361689402362</v>
      </c>
    </row>
    <row r="1284" spans="1:2">
      <c r="A1284">
        <v>0.2342427738921736</v>
      </c>
      <c r="B1284">
        <v>0.05644042121461545</v>
      </c>
    </row>
    <row r="1286" spans="1:2">
      <c r="A1286">
        <v>0.2985303261934938</v>
      </c>
      <c r="B1286">
        <v>0.1707589268793894</v>
      </c>
    </row>
    <row r="1287" spans="1:2">
      <c r="A1287">
        <v>0.2981946059366911</v>
      </c>
      <c r="B1287">
        <v>0.1659187184052153</v>
      </c>
    </row>
    <row r="1288" spans="1:2">
      <c r="A1288">
        <v>0.3000402146054303</v>
      </c>
      <c r="B1288">
        <v>0.1634322054140362</v>
      </c>
    </row>
    <row r="1289" spans="1:2">
      <c r="A1289">
        <v>0.2952066910152558</v>
      </c>
      <c r="B1289">
        <v>0.1574194953103072</v>
      </c>
    </row>
    <row r="1290" spans="1:2">
      <c r="A1290">
        <v>0.2963495988830726</v>
      </c>
      <c r="B1290">
        <v>0.153257611237154</v>
      </c>
    </row>
    <row r="1291" spans="1:2">
      <c r="A1291">
        <v>0.2942781576314675</v>
      </c>
      <c r="B1291">
        <v>0.1436140863189983</v>
      </c>
    </row>
    <row r="1292" spans="1:2">
      <c r="A1292">
        <v>0.2950601343173879</v>
      </c>
      <c r="B1292">
        <v>0.1326131116563447</v>
      </c>
    </row>
    <row r="1293" spans="1:2">
      <c r="A1293">
        <v>0.2969710345962324</v>
      </c>
      <c r="B1293">
        <v>0.1290296955849546</v>
      </c>
    </row>
    <row r="1294" spans="1:2">
      <c r="A1294">
        <v>0.286877464519727</v>
      </c>
      <c r="B1294">
        <v>0.1268199792017888</v>
      </c>
    </row>
    <row r="1295" spans="1:2">
      <c r="A1295">
        <v>0.2839126281281638</v>
      </c>
      <c r="B1295">
        <v>0.1401432396489843</v>
      </c>
    </row>
    <row r="1296" spans="1:2">
      <c r="A1296">
        <v>0.2812901106768473</v>
      </c>
      <c r="B1296">
        <v>0.1424698935026874</v>
      </c>
    </row>
    <row r="1297" spans="1:2">
      <c r="A1297">
        <v>0.27942176786744</v>
      </c>
      <c r="B1297">
        <v>0.1484355842402332</v>
      </c>
    </row>
    <row r="1298" spans="1:2">
      <c r="A1298">
        <v>0.2795179818879931</v>
      </c>
      <c r="B1298">
        <v>0.155563499649449</v>
      </c>
    </row>
    <row r="1299" spans="1:2">
      <c r="A1299">
        <v>0.2765479867414078</v>
      </c>
      <c r="B1299">
        <v>0.1651913639850251</v>
      </c>
    </row>
    <row r="1300" spans="1:2">
      <c r="A1300">
        <v>0.2985303261934938</v>
      </c>
      <c r="B1300">
        <v>0.1707589268793894</v>
      </c>
    </row>
    <row r="1302" spans="1:2">
      <c r="A1302">
        <v>-0.2418769748398841</v>
      </c>
      <c r="B1302">
        <v>0.2281926388388844</v>
      </c>
    </row>
    <row r="1303" spans="1:2">
      <c r="A1303">
        <v>-0.2522386471129827</v>
      </c>
      <c r="B1303">
        <v>0.1833436743132042</v>
      </c>
    </row>
    <row r="1304" spans="1:2">
      <c r="A1304">
        <v>-0.2519580400335957</v>
      </c>
      <c r="B1304">
        <v>0.1770227997720264</v>
      </c>
    </row>
    <row r="1305" spans="1:2">
      <c r="A1305">
        <v>-0.2764057376082348</v>
      </c>
      <c r="B1305">
        <v>0.182870486125907</v>
      </c>
    </row>
    <row r="1306" spans="1:2">
      <c r="A1306">
        <v>-0.2919832331019115</v>
      </c>
      <c r="B1306">
        <v>0.1818942801473644</v>
      </c>
    </row>
    <row r="1307" spans="1:2">
      <c r="A1307">
        <v>-0.2969226364294688</v>
      </c>
      <c r="B1307">
        <v>0.1835873547116931</v>
      </c>
    </row>
    <row r="1308" spans="1:2">
      <c r="A1308">
        <v>-0.3040204418813676</v>
      </c>
      <c r="B1308">
        <v>0.1829195253838523</v>
      </c>
    </row>
    <row r="1309" spans="1:2">
      <c r="A1309">
        <v>-0.3108867651682817</v>
      </c>
      <c r="B1309">
        <v>0.1866897990004299</v>
      </c>
    </row>
    <row r="1310" spans="1:2">
      <c r="A1310">
        <v>-0.3167864932238766</v>
      </c>
      <c r="B1310">
        <v>0.1854687363234342</v>
      </c>
    </row>
    <row r="1311" spans="1:2">
      <c r="A1311">
        <v>-0.3223055988044737</v>
      </c>
      <c r="B1311">
        <v>0.1890370716895813</v>
      </c>
    </row>
    <row r="1312" spans="1:2">
      <c r="A1312">
        <v>-0.3214211697623617</v>
      </c>
      <c r="B1312">
        <v>0.1942496431039504</v>
      </c>
    </row>
    <row r="1313" spans="1:2">
      <c r="A1313">
        <v>-0.3238969917882755</v>
      </c>
      <c r="B1313">
        <v>0.1990472319486503</v>
      </c>
    </row>
    <row r="1314" spans="1:2">
      <c r="A1314">
        <v>-0.327012552754044</v>
      </c>
      <c r="B1314">
        <v>0.1992693371680443</v>
      </c>
    </row>
    <row r="1315" spans="1:2">
      <c r="A1315">
        <v>-0.3341671933279402</v>
      </c>
      <c r="B1315">
        <v>0.2047035874664782</v>
      </c>
    </row>
    <row r="1316" spans="1:2">
      <c r="A1316">
        <v>-0.3311561878778055</v>
      </c>
      <c r="B1316">
        <v>0.2075759307534637</v>
      </c>
    </row>
    <row r="1317" spans="1:2">
      <c r="A1317">
        <v>-0.3324368856627299</v>
      </c>
      <c r="B1317">
        <v>0.2117474752640942</v>
      </c>
    </row>
    <row r="1318" spans="1:2">
      <c r="A1318">
        <v>-0.3311106290953416</v>
      </c>
      <c r="B1318">
        <v>0.2294374478958654</v>
      </c>
    </row>
    <row r="1319" spans="1:2">
      <c r="A1319">
        <v>-0.3325777646989794</v>
      </c>
      <c r="B1319">
        <v>0.2325728067339408</v>
      </c>
    </row>
    <row r="1320" spans="1:2">
      <c r="A1320">
        <v>-0.3297420219400183</v>
      </c>
      <c r="B1320">
        <v>0.2406213871842591</v>
      </c>
    </row>
    <row r="1321" spans="1:2">
      <c r="A1321">
        <v>-0.3239760799325386</v>
      </c>
      <c r="B1321">
        <v>0.2348904468874273</v>
      </c>
    </row>
    <row r="1322" spans="1:2">
      <c r="A1322">
        <v>-0.3110222957355529</v>
      </c>
      <c r="B1322">
        <v>0.2296665790379233</v>
      </c>
    </row>
    <row r="1323" spans="1:2">
      <c r="A1323">
        <v>-0.3102147931969168</v>
      </c>
      <c r="B1323">
        <v>0.2254860775215701</v>
      </c>
    </row>
    <row r="1324" spans="1:2">
      <c r="A1324">
        <v>-0.308769829849805</v>
      </c>
      <c r="B1324">
        <v>0.2253672084436054</v>
      </c>
    </row>
    <row r="1325" spans="1:2">
      <c r="A1325">
        <v>-0.3103975509107565</v>
      </c>
      <c r="B1325">
        <v>0.21566144063877</v>
      </c>
    </row>
    <row r="1326" spans="1:2">
      <c r="A1326">
        <v>-0.3077931614412063</v>
      </c>
      <c r="B1326">
        <v>0.2236082690737358</v>
      </c>
    </row>
    <row r="1327" spans="1:2">
      <c r="A1327">
        <v>-0.3048408910956231</v>
      </c>
      <c r="B1327">
        <v>0.2269099814629549</v>
      </c>
    </row>
    <row r="1328" spans="1:2">
      <c r="A1328">
        <v>-0.3043178703913476</v>
      </c>
      <c r="B1328">
        <v>0.23975129444745</v>
      </c>
    </row>
    <row r="1329" spans="1:2">
      <c r="A1329">
        <v>-0.3070911574487316</v>
      </c>
      <c r="B1329">
        <v>0.243007599086857</v>
      </c>
    </row>
    <row r="1330" spans="1:2">
      <c r="A1330">
        <v>-0.3061387665528238</v>
      </c>
      <c r="B1330">
        <v>0.2446980331213848</v>
      </c>
    </row>
    <row r="1331" spans="1:2">
      <c r="A1331">
        <v>-0.2418769748398841</v>
      </c>
      <c r="B1331">
        <v>0.2281926388388844</v>
      </c>
    </row>
    <row r="1333" spans="1:2">
      <c r="A1333">
        <v>0.06718431006566726</v>
      </c>
      <c r="B1333">
        <v>0.1611717933169361</v>
      </c>
    </row>
    <row r="1334" spans="1:2">
      <c r="A1334">
        <v>0.07098545511234161</v>
      </c>
      <c r="B1334">
        <v>0.1573905519422167</v>
      </c>
    </row>
    <row r="1335" spans="1:2">
      <c r="A1335">
        <v>0.09586901950996184</v>
      </c>
      <c r="B1335">
        <v>0.1519267799593254</v>
      </c>
    </row>
    <row r="1336" spans="1:2">
      <c r="A1336">
        <v>0.1001540960834489</v>
      </c>
      <c r="B1336">
        <v>0.1479774718601305</v>
      </c>
    </row>
    <row r="1337" spans="1:2">
      <c r="A1337">
        <v>0.09935375028895842</v>
      </c>
      <c r="B1337">
        <v>0.1424400019382761</v>
      </c>
    </row>
    <row r="1338" spans="1:2">
      <c r="A1338">
        <v>0.1022634154315552</v>
      </c>
      <c r="B1338">
        <v>0.1423087101533866</v>
      </c>
    </row>
    <row r="1339" spans="1:2">
      <c r="A1339">
        <v>0.1013418431386312</v>
      </c>
      <c r="B1339">
        <v>0.1397315774384418</v>
      </c>
    </row>
    <row r="1340" spans="1:2">
      <c r="A1340">
        <v>0.1033797466919046</v>
      </c>
      <c r="B1340">
        <v>0.1380857840891214</v>
      </c>
    </row>
    <row r="1341" spans="1:2">
      <c r="A1341">
        <v>0.09858226500316955</v>
      </c>
      <c r="B1341">
        <v>0.1283487118421305</v>
      </c>
    </row>
    <row r="1342" spans="1:2">
      <c r="A1342">
        <v>0.100044638406029</v>
      </c>
      <c r="B1342">
        <v>0.1279914988794704</v>
      </c>
    </row>
    <row r="1343" spans="1:2">
      <c r="A1343">
        <v>0.1075617446840763</v>
      </c>
      <c r="B1343">
        <v>0.1397135940233085</v>
      </c>
    </row>
    <row r="1344" spans="1:2">
      <c r="A1344">
        <v>0.1100192455570576</v>
      </c>
      <c r="B1344">
        <v>0.1409043476722942</v>
      </c>
    </row>
    <row r="1345" spans="1:2">
      <c r="A1345">
        <v>0.1057066309742424</v>
      </c>
      <c r="B1345">
        <v>0.1287758524072948</v>
      </c>
    </row>
    <row r="1346" spans="1:2">
      <c r="A1346">
        <v>0.1021643727367992</v>
      </c>
      <c r="B1346">
        <v>0.105540092166442</v>
      </c>
    </row>
    <row r="1347" spans="1:2">
      <c r="A1347">
        <v>0.1046875663396269</v>
      </c>
      <c r="B1347">
        <v>0.09243997992577779</v>
      </c>
    </row>
    <row r="1348" spans="1:2">
      <c r="A1348">
        <v>0.06848692209714288</v>
      </c>
      <c r="B1348">
        <v>0.09014306434023212</v>
      </c>
    </row>
    <row r="1349" spans="1:2">
      <c r="A1349">
        <v>0.0674550701400098</v>
      </c>
      <c r="B1349">
        <v>0.09230108132703196</v>
      </c>
    </row>
    <row r="1350" spans="1:2">
      <c r="A1350">
        <v>0.06281398266116872</v>
      </c>
      <c r="B1350">
        <v>0.09407384482210746</v>
      </c>
    </row>
    <row r="1351" spans="1:2">
      <c r="A1351">
        <v>0.06107897950038799</v>
      </c>
      <c r="B1351">
        <v>0.1007229537347818</v>
      </c>
    </row>
    <row r="1352" spans="1:2">
      <c r="A1352">
        <v>0.06249355587572235</v>
      </c>
      <c r="B1352">
        <v>0.1029125117398428</v>
      </c>
    </row>
    <row r="1353" spans="1:2">
      <c r="A1353">
        <v>0.05709784718541748</v>
      </c>
      <c r="B1353">
        <v>0.1156202763910774</v>
      </c>
    </row>
    <row r="1354" spans="1:2">
      <c r="A1354">
        <v>0.03947031470662424</v>
      </c>
      <c r="B1354">
        <v>0.1281399530647329</v>
      </c>
    </row>
    <row r="1355" spans="1:2">
      <c r="A1355">
        <v>0.04107617757788543</v>
      </c>
      <c r="B1355">
        <v>0.1402597453918606</v>
      </c>
    </row>
    <row r="1356" spans="1:2">
      <c r="A1356">
        <v>0.03804893675633274</v>
      </c>
      <c r="B1356">
        <v>0.1425477506952701</v>
      </c>
    </row>
    <row r="1357" spans="1:2">
      <c r="A1357">
        <v>0.0381677752094703</v>
      </c>
      <c r="B1357">
        <v>0.1450373379908743</v>
      </c>
    </row>
    <row r="1358" spans="1:2">
      <c r="A1358">
        <v>0.04493314032823183</v>
      </c>
      <c r="B1358">
        <v>0.1514911338031135</v>
      </c>
    </row>
    <row r="1359" spans="1:2">
      <c r="A1359">
        <v>0.04453172541458129</v>
      </c>
      <c r="B1359">
        <v>0.1617806032419657</v>
      </c>
    </row>
    <row r="1360" spans="1:2">
      <c r="A1360">
        <v>0.04690669553100977</v>
      </c>
      <c r="B1360">
        <v>0.1633055760586963</v>
      </c>
    </row>
    <row r="1361" spans="1:2">
      <c r="A1361">
        <v>0.05056161567222225</v>
      </c>
      <c r="B1361">
        <v>0.1625085080388582</v>
      </c>
    </row>
    <row r="1362" spans="1:2">
      <c r="A1362">
        <v>0.06174892756009193</v>
      </c>
      <c r="B1362">
        <v>0.1676359279455497</v>
      </c>
    </row>
    <row r="1363" spans="1:2">
      <c r="A1363">
        <v>0.06286428604878912</v>
      </c>
      <c r="B1363">
        <v>0.166457965251398</v>
      </c>
    </row>
    <row r="1364" spans="1:2">
      <c r="A1364">
        <v>0.06134936686488746</v>
      </c>
      <c r="B1364">
        <v>0.1640869248756955</v>
      </c>
    </row>
    <row r="1365" spans="1:2">
      <c r="A1365">
        <v>0.06718431006566726</v>
      </c>
      <c r="B1365">
        <v>0.1611717933169361</v>
      </c>
    </row>
    <row r="1367" spans="1:2">
      <c r="A1367">
        <v>0.2023845525681012</v>
      </c>
      <c r="B1367">
        <v>0.07178941459326937</v>
      </c>
    </row>
    <row r="1368" spans="1:2">
      <c r="A1368">
        <v>0.2049966833151442</v>
      </c>
      <c r="B1368">
        <v>0.05589507641868163</v>
      </c>
    </row>
    <row r="1369" spans="1:2">
      <c r="A1369">
        <v>0.218641377561815</v>
      </c>
      <c r="B1369">
        <v>0.05821427713418736</v>
      </c>
    </row>
    <row r="1370" spans="1:2">
      <c r="A1370">
        <v>0.2200657000528705</v>
      </c>
      <c r="B1370">
        <v>0.04925513568357398</v>
      </c>
    </row>
    <row r="1371" spans="1:2">
      <c r="A1371">
        <v>0.2244471637730037</v>
      </c>
      <c r="B1371">
        <v>0.05473792367608077</v>
      </c>
    </row>
    <row r="1372" spans="1:2">
      <c r="A1372">
        <v>0.2262768965304897</v>
      </c>
      <c r="B1372">
        <v>0.05447982828856057</v>
      </c>
    </row>
    <row r="1373" spans="1:2">
      <c r="A1373">
        <v>0.2283972047762369</v>
      </c>
      <c r="B1373">
        <v>0.05751452928073353</v>
      </c>
    </row>
    <row r="1374" spans="1:2">
      <c r="A1374">
        <v>0.2325026405296969</v>
      </c>
      <c r="B1374">
        <v>0.05699816391204582</v>
      </c>
    </row>
    <row r="1375" spans="1:2">
      <c r="A1375">
        <v>0.235785925603077</v>
      </c>
      <c r="B1375">
        <v>0.06085596086447209</v>
      </c>
    </row>
    <row r="1376" spans="1:2">
      <c r="A1376">
        <v>0.2405348470380632</v>
      </c>
      <c r="B1376">
        <v>0.0600959089181814</v>
      </c>
    </row>
    <row r="1377" spans="1:2">
      <c r="A1377">
        <v>0.2429797729602675</v>
      </c>
      <c r="B1377">
        <v>0.05555740482497784</v>
      </c>
    </row>
    <row r="1378" spans="1:2">
      <c r="A1378">
        <v>0.2421834345145255</v>
      </c>
      <c r="B1378">
        <v>0.05196207724781932</v>
      </c>
    </row>
    <row r="1379" spans="1:2">
      <c r="A1379">
        <v>0.2342427738921736</v>
      </c>
      <c r="B1379">
        <v>0.05644042121461545</v>
      </c>
    </row>
    <row r="1380" spans="1:2">
      <c r="A1380">
        <v>0.2344834679627954</v>
      </c>
      <c r="B1380">
        <v>0.05118361689402362</v>
      </c>
    </row>
    <row r="1381" spans="1:2">
      <c r="A1381">
        <v>0.2296280470526873</v>
      </c>
      <c r="B1381">
        <v>0.04302376579772238</v>
      </c>
    </row>
    <row r="1382" spans="1:2">
      <c r="A1382">
        <v>0.2276827339248152</v>
      </c>
      <c r="B1382">
        <v>0.0442401771112102</v>
      </c>
    </row>
    <row r="1383" spans="1:2">
      <c r="A1383">
        <v>0.2248221827062921</v>
      </c>
      <c r="B1383">
        <v>0.03588310998395694</v>
      </c>
    </row>
    <row r="1384" spans="1:2">
      <c r="A1384">
        <v>0.2198204302816275</v>
      </c>
      <c r="B1384">
        <v>0.03823895917779097</v>
      </c>
    </row>
    <row r="1385" spans="1:2">
      <c r="A1385">
        <v>0.2138334909517164</v>
      </c>
      <c r="B1385">
        <v>0.02106326399192882</v>
      </c>
    </row>
    <row r="1386" spans="1:2">
      <c r="A1386">
        <v>0.2142834224308926</v>
      </c>
      <c r="B1386">
        <v>0.01790887127757657</v>
      </c>
    </row>
    <row r="1387" spans="1:2">
      <c r="A1387">
        <v>0.2058498752822892</v>
      </c>
      <c r="B1387">
        <v>0.01262133459055459</v>
      </c>
    </row>
    <row r="1388" spans="1:2">
      <c r="A1388">
        <v>0.2025029996184272</v>
      </c>
      <c r="B1388">
        <v>0.01111493899575433</v>
      </c>
    </row>
    <row r="1389" spans="1:2">
      <c r="A1389">
        <v>0.2003599266355325</v>
      </c>
      <c r="B1389">
        <v>0.01263679530460204</v>
      </c>
    </row>
    <row r="1390" spans="1:2">
      <c r="A1390">
        <v>0.1964073932509731</v>
      </c>
      <c r="B1390">
        <v>0.009588602942473878</v>
      </c>
    </row>
    <row r="1391" spans="1:2">
      <c r="A1391">
        <v>0.1834006510268995</v>
      </c>
      <c r="B1391">
        <v>0.02064812509438241</v>
      </c>
    </row>
    <row r="1392" spans="1:2">
      <c r="A1392">
        <v>0.1809227671541357</v>
      </c>
      <c r="B1392">
        <v>0.02907038949219376</v>
      </c>
    </row>
    <row r="1393" spans="1:2">
      <c r="A1393">
        <v>0.1843911826354946</v>
      </c>
      <c r="B1393">
        <v>0.02995782394232704</v>
      </c>
    </row>
    <row r="1394" spans="1:2">
      <c r="A1394">
        <v>0.1868547237177565</v>
      </c>
      <c r="B1394">
        <v>0.0406586731836589</v>
      </c>
    </row>
    <row r="1395" spans="1:2">
      <c r="A1395">
        <v>0.1892187503750611</v>
      </c>
      <c r="B1395">
        <v>0.03827823969309252</v>
      </c>
    </row>
    <row r="1396" spans="1:2">
      <c r="A1396">
        <v>0.1908583491622532</v>
      </c>
      <c r="B1396">
        <v>0.04565006888976408</v>
      </c>
    </row>
    <row r="1397" spans="1:2">
      <c r="A1397">
        <v>0.1935337910512605</v>
      </c>
      <c r="B1397">
        <v>0.04850000219922967</v>
      </c>
    </row>
    <row r="1398" spans="1:2">
      <c r="A1398">
        <v>0.1967021617509166</v>
      </c>
      <c r="B1398">
        <v>0.04860207481752288</v>
      </c>
    </row>
    <row r="1399" spans="1:2">
      <c r="A1399">
        <v>0.200929085130286</v>
      </c>
      <c r="B1399">
        <v>0.05503794997444067</v>
      </c>
    </row>
    <row r="1400" spans="1:2">
      <c r="A1400">
        <v>0.2022222494284377</v>
      </c>
      <c r="B1400">
        <v>0.06609518358512267</v>
      </c>
    </row>
    <row r="1401" spans="1:2">
      <c r="A1401">
        <v>0.2006231582246429</v>
      </c>
      <c r="B1401">
        <v>0.07052433819910164</v>
      </c>
    </row>
    <row r="1402" spans="1:2">
      <c r="A1402">
        <v>0.2023845525681012</v>
      </c>
      <c r="B1402">
        <v>0.07178941459326937</v>
      </c>
    </row>
    <row r="1404" spans="1:2">
      <c r="A1404">
        <v>-0.1607086071413295</v>
      </c>
      <c r="B1404">
        <v>0.1429582768865385</v>
      </c>
    </row>
    <row r="1405" spans="1:2">
      <c r="A1405">
        <v>-0.09920737263908895</v>
      </c>
      <c r="B1405">
        <v>0.135994193722252</v>
      </c>
    </row>
    <row r="1406" spans="1:2">
      <c r="A1406">
        <v>-0.1050689171664531</v>
      </c>
      <c r="B1406">
        <v>0.06618277073788792</v>
      </c>
    </row>
    <row r="1407" spans="1:2">
      <c r="A1407">
        <v>-0.1957516548215613</v>
      </c>
      <c r="B1407">
        <v>0.07716039746471237</v>
      </c>
    </row>
    <row r="1408" spans="1:2">
      <c r="A1408">
        <v>-0.1847430442457949</v>
      </c>
      <c r="B1408">
        <v>0.1465416375341331</v>
      </c>
    </row>
    <row r="1409" spans="1:2">
      <c r="A1409">
        <v>-0.1607086071413295</v>
      </c>
      <c r="B1409">
        <v>0.1429582768865385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036"/>
  <sheetViews>
    <sheetView workbookViewId="0"/>
  </sheetViews>
  <sheetFormatPr defaultRowHeight="15"/>
  <cols>
    <col min="1" max="2" width="12.7109375" customWidth="1"/>
  </cols>
  <sheetData>
    <row r="1" spans="1:2">
      <c r="A1" t="s">
        <v>37</v>
      </c>
      <c r="B1" t="s">
        <v>38</v>
      </c>
    </row>
    <row r="2" spans="1:2">
      <c r="A2">
        <v>0.7427001871500903</v>
      </c>
      <c r="B2">
        <v>0.4834080454059821</v>
      </c>
    </row>
    <row r="3" spans="1:2">
      <c r="A3">
        <v>0.7780158576551631</v>
      </c>
      <c r="B3">
        <v>0.4810205879360754</v>
      </c>
    </row>
    <row r="4" spans="1:2">
      <c r="A4">
        <v>0.8056741278180812</v>
      </c>
      <c r="B4">
        <v>0.5116558651702892</v>
      </c>
    </row>
    <row r="5" spans="1:2">
      <c r="A5">
        <v>0.7968908956824815</v>
      </c>
      <c r="B5">
        <v>0.4495581205662447</v>
      </c>
    </row>
    <row r="6" spans="1:2">
      <c r="A6">
        <v>0.752055959849705</v>
      </c>
      <c r="B6">
        <v>0.4593434792723153</v>
      </c>
    </row>
    <row r="7" spans="1:2">
      <c r="A7">
        <v>0.7427001871500903</v>
      </c>
      <c r="B7">
        <v>0.4834080454059821</v>
      </c>
    </row>
    <row r="9" spans="1:2">
      <c r="A9">
        <v>0.9007035057294243</v>
      </c>
      <c r="B9">
        <v>0.7279489749378796</v>
      </c>
    </row>
    <row r="10" spans="1:2">
      <c r="A10">
        <v>0.9381060043995625</v>
      </c>
      <c r="B10">
        <v>0.7241617428831842</v>
      </c>
    </row>
    <row r="11" spans="1:2">
      <c r="A11">
        <v>0.9524461259990245</v>
      </c>
      <c r="B11">
        <v>0.7479515365337165</v>
      </c>
    </row>
    <row r="12" spans="1:2">
      <c r="A12">
        <v>0.9763127699618889</v>
      </c>
      <c r="B12">
        <v>0.7167545012626456</v>
      </c>
    </row>
    <row r="13" spans="1:2">
      <c r="A13">
        <v>0.9912248002738596</v>
      </c>
      <c r="B13">
        <v>0.7303164696032941</v>
      </c>
    </row>
    <row r="14" spans="1:2">
      <c r="A14">
        <v>1.019036719867581</v>
      </c>
      <c r="B14">
        <v>0.7238373373732181</v>
      </c>
    </row>
    <row r="15" spans="1:2">
      <c r="A15">
        <v>0.9720215769588867</v>
      </c>
      <c r="B15">
        <v>0.704801607604672</v>
      </c>
    </row>
    <row r="16" spans="1:2">
      <c r="A16">
        <v>0.9817551040304913</v>
      </c>
      <c r="B16">
        <v>0.688119682722337</v>
      </c>
    </row>
    <row r="17" spans="1:2">
      <c r="A17">
        <v>0.9644754104513968</v>
      </c>
      <c r="B17">
        <v>0.6674552676357779</v>
      </c>
    </row>
    <row r="18" spans="1:2">
      <c r="A18">
        <v>0.9662790177741956</v>
      </c>
      <c r="B18">
        <v>0.6284062729869643</v>
      </c>
    </row>
    <row r="19" spans="1:2">
      <c r="A19">
        <v>0.9357984068012343</v>
      </c>
      <c r="B19">
        <v>0.6173204985636088</v>
      </c>
    </row>
    <row r="20" spans="1:2">
      <c r="A20">
        <v>0.933638128245828</v>
      </c>
      <c r="B20">
        <v>0.5908327034533403</v>
      </c>
    </row>
    <row r="21" spans="1:2">
      <c r="A21">
        <v>0.8824594432745816</v>
      </c>
      <c r="B21">
        <v>0.5801302237799183</v>
      </c>
    </row>
    <row r="22" spans="1:2">
      <c r="A22">
        <v>0.8568595052490691</v>
      </c>
      <c r="B22">
        <v>0.5897307792530467</v>
      </c>
    </row>
    <row r="23" spans="1:2">
      <c r="A23">
        <v>0.8660139830578024</v>
      </c>
      <c r="B23">
        <v>0.6067085283187706</v>
      </c>
    </row>
    <row r="24" spans="1:2">
      <c r="A24">
        <v>0.8393662384567396</v>
      </c>
      <c r="B24">
        <v>0.6483736133457898</v>
      </c>
    </row>
    <row r="25" spans="1:2">
      <c r="A25">
        <v>0.8368794882291143</v>
      </c>
      <c r="B25">
        <v>0.6971309808539785</v>
      </c>
    </row>
    <row r="26" spans="1:2">
      <c r="A26">
        <v>0.8622917070351291</v>
      </c>
      <c r="B26">
        <v>0.6926728138028161</v>
      </c>
    </row>
    <row r="27" spans="1:2">
      <c r="A27">
        <v>0.8779727990844125</v>
      </c>
      <c r="B27">
        <v>0.7234573548024358</v>
      </c>
    </row>
    <row r="28" spans="1:2">
      <c r="A28">
        <v>0.9007035057294243</v>
      </c>
      <c r="B28">
        <v>0.7279489749378796</v>
      </c>
    </row>
    <row r="30" spans="1:2">
      <c r="A30">
        <v>0.1847889761643246</v>
      </c>
      <c r="B30">
        <v>-0.1234541315020528</v>
      </c>
    </row>
    <row r="31" spans="1:2">
      <c r="A31">
        <v>0.2448825594795956</v>
      </c>
      <c r="B31">
        <v>-0.1189571227538275</v>
      </c>
    </row>
    <row r="32" spans="1:2">
      <c r="A32">
        <v>0.2614948071540008</v>
      </c>
      <c r="B32">
        <v>-0.1631707931362892</v>
      </c>
    </row>
    <row r="33" spans="1:2">
      <c r="A33">
        <v>0.3010554789871841</v>
      </c>
      <c r="B33">
        <v>-0.140473701433569</v>
      </c>
    </row>
    <row r="34" spans="1:2">
      <c r="A34">
        <v>0.3254593361339392</v>
      </c>
      <c r="B34">
        <v>-0.1474906499182133</v>
      </c>
    </row>
    <row r="35" spans="1:2">
      <c r="A35">
        <v>0.3301719724093324</v>
      </c>
      <c r="B35">
        <v>-0.2238231448160123</v>
      </c>
    </row>
    <row r="36" spans="1:2">
      <c r="A36">
        <v>0.3578408840974928</v>
      </c>
      <c r="B36">
        <v>-0.2268816848699162</v>
      </c>
    </row>
    <row r="37" spans="1:2">
      <c r="A37">
        <v>0.3567571294887875</v>
      </c>
      <c r="B37">
        <v>-0.2603925816028456</v>
      </c>
    </row>
    <row r="38" spans="1:2">
      <c r="A38">
        <v>0.3258332875118519</v>
      </c>
      <c r="B38">
        <v>-0.2601405525030981</v>
      </c>
    </row>
    <row r="39" spans="1:2">
      <c r="A39">
        <v>0.3229546238832859</v>
      </c>
      <c r="B39">
        <v>-0.323509640479913</v>
      </c>
    </row>
    <row r="40" spans="1:2">
      <c r="A40">
        <v>0.3413160444519337</v>
      </c>
      <c r="B40">
        <v>-0.3520743111433338</v>
      </c>
    </row>
    <row r="41" spans="1:2">
      <c r="A41">
        <v>0.1726184925189367</v>
      </c>
      <c r="B41">
        <v>-0.3477020119655847</v>
      </c>
    </row>
    <row r="42" spans="1:2">
      <c r="A42">
        <v>0.2046718843739486</v>
      </c>
      <c r="B42">
        <v>-0.2280961651830999</v>
      </c>
    </row>
    <row r="43" spans="1:2">
      <c r="A43">
        <v>0.1847889761643246</v>
      </c>
      <c r="B43">
        <v>-0.1234541315020528</v>
      </c>
    </row>
    <row r="45" spans="1:2">
      <c r="A45">
        <v>-0.8096986376887528</v>
      </c>
      <c r="B45">
        <v>-0.5969895627941263</v>
      </c>
    </row>
    <row r="46" spans="1:2">
      <c r="A46">
        <v>-0.8050233171339917</v>
      </c>
      <c r="B46">
        <v>-0.6749757303559334</v>
      </c>
    </row>
    <row r="47" spans="1:2">
      <c r="A47">
        <v>-0.7709907844525724</v>
      </c>
      <c r="B47">
        <v>-0.7196880322112238</v>
      </c>
    </row>
    <row r="48" spans="1:2">
      <c r="A48">
        <v>-0.7956282601823059</v>
      </c>
      <c r="B48">
        <v>-0.7520945402608012</v>
      </c>
    </row>
    <row r="49" spans="1:2">
      <c r="A49">
        <v>-0.8367805529501734</v>
      </c>
      <c r="B49">
        <v>-0.7539955355780269</v>
      </c>
    </row>
    <row r="50" spans="1:2">
      <c r="A50">
        <v>-0.8307832014162897</v>
      </c>
      <c r="B50">
        <v>-0.7925554919338238</v>
      </c>
    </row>
    <row r="51" spans="1:2">
      <c r="A51">
        <v>-0.8619950422222059</v>
      </c>
      <c r="B51">
        <v>-0.7931724603045156</v>
      </c>
    </row>
    <row r="52" spans="1:2">
      <c r="A52">
        <v>-0.8317692073419771</v>
      </c>
      <c r="B52">
        <v>-0.819004107095715</v>
      </c>
    </row>
    <row r="53" spans="1:2">
      <c r="A53">
        <v>-0.8489562509090324</v>
      </c>
      <c r="B53">
        <v>-0.8348915334152159</v>
      </c>
    </row>
    <row r="54" spans="1:2">
      <c r="A54">
        <v>-0.8447343041587848</v>
      </c>
      <c r="B54">
        <v>-0.8608458081193909</v>
      </c>
    </row>
    <row r="55" spans="1:2">
      <c r="A55">
        <v>-0.8637802906759027</v>
      </c>
      <c r="B55">
        <v>-0.8694291344943758</v>
      </c>
    </row>
    <row r="56" spans="1:2">
      <c r="A56">
        <v>-0.8320723298514771</v>
      </c>
      <c r="B56">
        <v>-0.8971663186967931</v>
      </c>
    </row>
    <row r="57" spans="1:2">
      <c r="A57">
        <v>-0.8524234113062102</v>
      </c>
      <c r="B57">
        <v>-0.9530497368712824</v>
      </c>
    </row>
    <row r="58" spans="1:2">
      <c r="A58">
        <v>-0.8288593580320069</v>
      </c>
      <c r="B58">
        <v>-0.9780719734915201</v>
      </c>
    </row>
    <row r="59" spans="1:2">
      <c r="A59">
        <v>-0.8772016193770729</v>
      </c>
      <c r="B59">
        <v>-0.9728431484040262</v>
      </c>
    </row>
    <row r="60" spans="1:2">
      <c r="A60">
        <v>-0.9156281746712116</v>
      </c>
      <c r="B60">
        <v>-0.9307347892096779</v>
      </c>
    </row>
    <row r="61" spans="1:2">
      <c r="A61">
        <v>-0.9192857756694337</v>
      </c>
      <c r="B61">
        <v>-0.856620947996524</v>
      </c>
    </row>
    <row r="62" spans="1:2">
      <c r="A62">
        <v>-0.9533998696791369</v>
      </c>
      <c r="B62">
        <v>-0.7891435305424218</v>
      </c>
    </row>
    <row r="63" spans="1:2">
      <c r="A63">
        <v>-0.9620407316564278</v>
      </c>
      <c r="B63">
        <v>-0.6706287104729028</v>
      </c>
    </row>
    <row r="64" spans="1:2">
      <c r="A64">
        <v>-0.985790275129111</v>
      </c>
      <c r="B64">
        <v>-0.6184391897959713</v>
      </c>
    </row>
    <row r="65" spans="1:2">
      <c r="A65">
        <v>-0.9734478338795552</v>
      </c>
      <c r="B65">
        <v>-0.5342991811489456</v>
      </c>
    </row>
    <row r="66" spans="1:2">
      <c r="A66">
        <v>-0.9841751416448474</v>
      </c>
      <c r="B66">
        <v>-0.4886720690661113</v>
      </c>
    </row>
    <row r="67" spans="1:2">
      <c r="A67">
        <v>-0.9622166644503971</v>
      </c>
      <c r="B67">
        <v>-0.4366299801644783</v>
      </c>
    </row>
    <row r="68" spans="1:2">
      <c r="A68">
        <v>-0.9316920186903674</v>
      </c>
      <c r="B68">
        <v>-0.4554048762801245</v>
      </c>
    </row>
    <row r="69" spans="1:2">
      <c r="A69">
        <v>-0.9118594074769982</v>
      </c>
      <c r="B69">
        <v>-0.4405757581265686</v>
      </c>
    </row>
    <row r="70" spans="1:2">
      <c r="A70">
        <v>-0.8291289049912471</v>
      </c>
      <c r="B70">
        <v>-0.5010584197559209</v>
      </c>
    </row>
    <row r="71" spans="1:2">
      <c r="A71">
        <v>-0.8347509733360946</v>
      </c>
      <c r="B71">
        <v>-0.538573335286205</v>
      </c>
    </row>
    <row r="72" spans="1:2">
      <c r="A72">
        <v>-0.7922772875480051</v>
      </c>
      <c r="B72">
        <v>-0.5435984956363198</v>
      </c>
    </row>
    <row r="73" spans="1:2">
      <c r="A73">
        <v>-0.7756549265656537</v>
      </c>
      <c r="B73">
        <v>-0.5084547083989149</v>
      </c>
    </row>
    <row r="74" spans="1:2">
      <c r="A74">
        <v>-0.7646055113176997</v>
      </c>
      <c r="B74">
        <v>-0.5347591085655335</v>
      </c>
    </row>
    <row r="75" spans="1:2">
      <c r="A75">
        <v>-0.8096986376887528</v>
      </c>
      <c r="B75">
        <v>-0.5969895627941263</v>
      </c>
    </row>
    <row r="77" spans="1:2">
      <c r="A77">
        <v>0.2137730792908236</v>
      </c>
      <c r="B77">
        <v>0.9115718358067756</v>
      </c>
    </row>
    <row r="78" spans="1:2">
      <c r="A78">
        <v>0.1866086267169195</v>
      </c>
      <c r="B78">
        <v>0.8839837224363057</v>
      </c>
    </row>
    <row r="79" spans="1:2">
      <c r="A79">
        <v>0.1202906985850321</v>
      </c>
      <c r="B79">
        <v>0.8949892991442354</v>
      </c>
    </row>
    <row r="80" spans="1:2">
      <c r="A80">
        <v>0.1636462365664662</v>
      </c>
      <c r="B80">
        <v>0.9009388105967503</v>
      </c>
    </row>
    <row r="81" spans="1:2">
      <c r="A81">
        <v>0.1701634100435364</v>
      </c>
      <c r="B81">
        <v>0.9236903849743018</v>
      </c>
    </row>
    <row r="82" spans="1:2">
      <c r="A82">
        <v>0.2137730792908236</v>
      </c>
      <c r="B82">
        <v>0.9115718358067756</v>
      </c>
    </row>
    <row r="84" spans="1:2">
      <c r="A84">
        <v>1.755793916550853</v>
      </c>
      <c r="B84">
        <v>-0.6342362452538046</v>
      </c>
    </row>
    <row r="85" spans="1:2">
      <c r="A85">
        <v>1.706655929850893</v>
      </c>
      <c r="B85">
        <v>-0.6650755087322268</v>
      </c>
    </row>
    <row r="86" spans="1:2">
      <c r="A86">
        <v>1.653942089941956</v>
      </c>
      <c r="B86">
        <v>-0.6666486647460194</v>
      </c>
    </row>
    <row r="87" spans="1:2">
      <c r="A87">
        <v>1.618796381469945</v>
      </c>
      <c r="B87">
        <v>-0.6865119232414556</v>
      </c>
    </row>
    <row r="88" spans="1:2">
      <c r="A88">
        <v>1.584976096580805</v>
      </c>
      <c r="B88">
        <v>-0.6706825788418461</v>
      </c>
    </row>
    <row r="89" spans="1:2">
      <c r="A89">
        <v>1.611865102184028</v>
      </c>
      <c r="B89">
        <v>-0.634034335380975</v>
      </c>
    </row>
    <row r="90" spans="1:2">
      <c r="A90">
        <v>1.620513193040397</v>
      </c>
      <c r="B90">
        <v>-0.519351990308636</v>
      </c>
    </row>
    <row r="91" spans="1:2">
      <c r="A91">
        <v>1.632126318635866</v>
      </c>
      <c r="B91">
        <v>-0.5228302412644982</v>
      </c>
    </row>
    <row r="92" spans="1:2">
      <c r="A92">
        <v>1.657740414470012</v>
      </c>
      <c r="B92">
        <v>-0.4351412422781012</v>
      </c>
    </row>
    <row r="93" spans="1:2">
      <c r="A93">
        <v>1.654683410718964</v>
      </c>
      <c r="B93">
        <v>-0.4499571273958237</v>
      </c>
    </row>
    <row r="94" spans="1:2">
      <c r="A94">
        <v>1.700585964405366</v>
      </c>
      <c r="B94">
        <v>-0.4145641784883974</v>
      </c>
    </row>
    <row r="95" spans="1:2">
      <c r="A95">
        <v>1.76634843501906</v>
      </c>
      <c r="B95">
        <v>-0.394621436383804</v>
      </c>
    </row>
    <row r="96" spans="1:2">
      <c r="A96">
        <v>1.862149765801393</v>
      </c>
      <c r="B96">
        <v>-0.2867306673255608</v>
      </c>
    </row>
    <row r="97" spans="1:2">
      <c r="A97">
        <v>1.884196950704481</v>
      </c>
      <c r="B97">
        <v>-0.2785021818862627</v>
      </c>
    </row>
    <row r="98" spans="1:2">
      <c r="A98">
        <v>1.917418247953473</v>
      </c>
      <c r="B98">
        <v>-0.3014479807384491</v>
      </c>
    </row>
    <row r="99" spans="1:2">
      <c r="A99">
        <v>1.941669459068964</v>
      </c>
      <c r="B99">
        <v>-0.2529011569135926</v>
      </c>
    </row>
    <row r="100" spans="1:2">
      <c r="A100">
        <v>1.972271852221788</v>
      </c>
      <c r="B100">
        <v>-0.2444491307814433</v>
      </c>
    </row>
    <row r="101" spans="1:2">
      <c r="A101">
        <v>1.972331864040506</v>
      </c>
      <c r="B101">
        <v>-0.2247000565391246</v>
      </c>
    </row>
    <row r="102" spans="1:2">
      <c r="A102">
        <v>2.012300515788789</v>
      </c>
      <c r="B102">
        <v>-0.2471428021229632</v>
      </c>
    </row>
    <row r="103" spans="1:2">
      <c r="A103">
        <v>2.031461811454808</v>
      </c>
      <c r="B103">
        <v>-0.2393059875384134</v>
      </c>
    </row>
    <row r="104" spans="1:2">
      <c r="A104">
        <v>2.004255339007779</v>
      </c>
      <c r="B104">
        <v>-0.3020041352914439</v>
      </c>
    </row>
    <row r="105" spans="1:2">
      <c r="A105">
        <v>2.060489865522602</v>
      </c>
      <c r="B105">
        <v>-0.3557815532653046</v>
      </c>
    </row>
    <row r="106" spans="1:2">
      <c r="A106">
        <v>2.125261845759811</v>
      </c>
      <c r="B106">
        <v>-0.215463109890897</v>
      </c>
    </row>
    <row r="107" spans="1:2">
      <c r="A107">
        <v>2.130906257926847</v>
      </c>
      <c r="B107">
        <v>-0.2930589233624452</v>
      </c>
    </row>
    <row r="108" spans="1:2">
      <c r="A108">
        <v>2.142109004418922</v>
      </c>
      <c r="B108">
        <v>-0.2855451937110367</v>
      </c>
    </row>
    <row r="109" spans="1:2">
      <c r="A109">
        <v>2.150375398708396</v>
      </c>
      <c r="B109">
        <v>-0.301750203191352</v>
      </c>
    </row>
    <row r="110" spans="1:2">
      <c r="A110">
        <v>2.143936528017894</v>
      </c>
      <c r="B110">
        <v>-0.3803681979577709</v>
      </c>
    </row>
    <row r="111" spans="1:2">
      <c r="A111">
        <v>2.170898451145111</v>
      </c>
      <c r="B111">
        <v>-0.4084892386135517</v>
      </c>
    </row>
    <row r="112" spans="1:2">
      <c r="A112">
        <v>2.192669932535379</v>
      </c>
      <c r="B112">
        <v>-0.5030783780566188</v>
      </c>
    </row>
    <row r="113" spans="1:2">
      <c r="A113">
        <v>2.133977069043567</v>
      </c>
      <c r="B113">
        <v>-0.6235611330182835</v>
      </c>
    </row>
    <row r="114" spans="1:2">
      <c r="A114">
        <v>2.030321645687765</v>
      </c>
      <c r="B114">
        <v>-0.7290658295329192</v>
      </c>
    </row>
    <row r="115" spans="1:2">
      <c r="A115">
        <v>1.961653466326652</v>
      </c>
      <c r="B115">
        <v>-0.7576704234637802</v>
      </c>
    </row>
    <row r="116" spans="1:2">
      <c r="A116">
        <v>1.957721935040044</v>
      </c>
      <c r="B116">
        <v>-0.7374672037817692</v>
      </c>
    </row>
    <row r="117" spans="1:2">
      <c r="A117">
        <v>1.927993016962857</v>
      </c>
      <c r="B117">
        <v>-0.7536730258587752</v>
      </c>
    </row>
    <row r="118" spans="1:2">
      <c r="A118">
        <v>1.897036776090123</v>
      </c>
      <c r="B118">
        <v>-0.7396591227427377</v>
      </c>
    </row>
    <row r="119" spans="1:2">
      <c r="A119">
        <v>1.903119075247311</v>
      </c>
      <c r="B119">
        <v>-0.7059560984407838</v>
      </c>
    </row>
    <row r="120" spans="1:2">
      <c r="A120">
        <v>1.888790250243779</v>
      </c>
      <c r="B120">
        <v>-0.6964469653400822</v>
      </c>
    </row>
    <row r="121" spans="1:2">
      <c r="A121">
        <v>1.902503621917895</v>
      </c>
      <c r="B121">
        <v>-0.6741217934695186</v>
      </c>
    </row>
    <row r="122" spans="1:2">
      <c r="A122">
        <v>1.874725921480846</v>
      </c>
      <c r="B122">
        <v>-0.6900689058234969</v>
      </c>
    </row>
    <row r="123" spans="1:2">
      <c r="A123">
        <v>1.911598048422356</v>
      </c>
      <c r="B123">
        <v>-0.6468756561043963</v>
      </c>
    </row>
    <row r="124" spans="1:2">
      <c r="A124">
        <v>1.86693859981261</v>
      </c>
      <c r="B124">
        <v>-0.6833357956920847</v>
      </c>
    </row>
    <row r="125" spans="1:2">
      <c r="A125">
        <v>1.865179643233838</v>
      </c>
      <c r="B125">
        <v>-0.6416571788557632</v>
      </c>
    </row>
    <row r="126" spans="1:2">
      <c r="A126">
        <v>1.83425501346927</v>
      </c>
      <c r="B126">
        <v>-0.6208724242126435</v>
      </c>
    </row>
    <row r="127" spans="1:2">
      <c r="A127">
        <v>1.755793916550853</v>
      </c>
      <c r="B127">
        <v>-0.6342362452538046</v>
      </c>
    </row>
    <row r="129" spans="1:2">
      <c r="A129">
        <v>0.6110995901058806</v>
      </c>
      <c r="B129">
        <v>0.806940958992607</v>
      </c>
    </row>
    <row r="130" spans="1:2">
      <c r="A130">
        <v>0.6326003167606682</v>
      </c>
      <c r="B130">
        <v>0.7946831115073413</v>
      </c>
    </row>
    <row r="131" spans="1:2">
      <c r="A131">
        <v>0.6400182722228902</v>
      </c>
      <c r="B131">
        <v>0.8060482481491136</v>
      </c>
    </row>
    <row r="132" spans="1:2">
      <c r="A132">
        <v>0.6705160542387326</v>
      </c>
      <c r="B132">
        <v>0.7791085484964247</v>
      </c>
    </row>
    <row r="133" spans="1:2">
      <c r="A133">
        <v>0.6581973280324499</v>
      </c>
      <c r="B133">
        <v>0.7450064019450533</v>
      </c>
    </row>
    <row r="134" spans="1:2">
      <c r="A134">
        <v>0.6421752331104461</v>
      </c>
      <c r="B134">
        <v>0.7672936725138725</v>
      </c>
    </row>
    <row r="135" spans="1:2">
      <c r="A135">
        <v>0.6244953245452574</v>
      </c>
      <c r="B135">
        <v>0.7529858431443359</v>
      </c>
    </row>
    <row r="136" spans="1:2">
      <c r="A136">
        <v>0.6082357365258307</v>
      </c>
      <c r="B136">
        <v>0.7728694290157944</v>
      </c>
    </row>
    <row r="137" spans="1:2">
      <c r="A137">
        <v>0.5946125738774426</v>
      </c>
      <c r="B137">
        <v>0.7963591158101918</v>
      </c>
    </row>
    <row r="138" spans="1:2">
      <c r="A138">
        <v>0.6155613715726379</v>
      </c>
      <c r="B138">
        <v>0.7931747158415625</v>
      </c>
    </row>
    <row r="139" spans="1:2">
      <c r="A139">
        <v>0.6110995901058806</v>
      </c>
      <c r="B139">
        <v>0.806940958992607</v>
      </c>
    </row>
    <row r="141" spans="1:2">
      <c r="A141">
        <v>1.344590449120869</v>
      </c>
      <c r="B141">
        <v>0.4406974661154177</v>
      </c>
    </row>
    <row r="142" spans="1:2">
      <c r="A142">
        <v>1.346014364319803</v>
      </c>
      <c r="B142">
        <v>0.413961836147166</v>
      </c>
    </row>
    <row r="143" spans="1:2">
      <c r="A143">
        <v>1.323175967353522</v>
      </c>
      <c r="B143">
        <v>0.4547631135096784</v>
      </c>
    </row>
    <row r="144" spans="1:2">
      <c r="A144">
        <v>1.30966643532839</v>
      </c>
      <c r="B144">
        <v>0.4555392648504994</v>
      </c>
    </row>
    <row r="145" spans="1:2">
      <c r="A145">
        <v>1.310647907803778</v>
      </c>
      <c r="B145">
        <v>0.4367090128422442</v>
      </c>
    </row>
    <row r="146" spans="1:2">
      <c r="A146">
        <v>1.291705309215667</v>
      </c>
      <c r="B146">
        <v>0.4409790337122388</v>
      </c>
    </row>
    <row r="147" spans="1:2">
      <c r="A147">
        <v>1.264622037819194</v>
      </c>
      <c r="B147">
        <v>0.5256595943348181</v>
      </c>
    </row>
    <row r="148" spans="1:2">
      <c r="A148">
        <v>1.326563385931391</v>
      </c>
      <c r="B148">
        <v>0.4974901703964967</v>
      </c>
    </row>
    <row r="149" spans="1:2">
      <c r="A149">
        <v>1.31608477796734</v>
      </c>
      <c r="B149">
        <v>0.4690737437085837</v>
      </c>
    </row>
    <row r="150" spans="1:2">
      <c r="A150">
        <v>1.326368904121123</v>
      </c>
      <c r="B150">
        <v>0.4590353917945024</v>
      </c>
    </row>
    <row r="151" spans="1:2">
      <c r="A151">
        <v>1.329755808290282</v>
      </c>
      <c r="B151">
        <v>0.4714718576962296</v>
      </c>
    </row>
    <row r="152" spans="1:2">
      <c r="A152">
        <v>1.344590449120869</v>
      </c>
      <c r="B152">
        <v>0.4406974661154177</v>
      </c>
    </row>
    <row r="154" spans="1:2">
      <c r="A154">
        <v>-0.08062925032342221</v>
      </c>
      <c r="B154">
        <v>0.2094906313874128</v>
      </c>
    </row>
    <row r="155" spans="1:2">
      <c r="A155">
        <v>-0.05944990040499658</v>
      </c>
      <c r="B155">
        <v>0.2716077536977572</v>
      </c>
    </row>
    <row r="156" spans="1:2">
      <c r="A156">
        <v>0.005546066608243102</v>
      </c>
      <c r="B156">
        <v>0.3006347567585608</v>
      </c>
    </row>
    <row r="157" spans="1:2">
      <c r="A157">
        <v>0.02882461951927675</v>
      </c>
      <c r="B157">
        <v>0.2349773614193377</v>
      </c>
    </row>
    <row r="158" spans="1:2">
      <c r="A158">
        <v>-0.04382848638693035</v>
      </c>
      <c r="B158">
        <v>0.2213734332784103</v>
      </c>
    </row>
    <row r="159" spans="1:2">
      <c r="A159">
        <v>-0.04222935131461152</v>
      </c>
      <c r="B159">
        <v>0.1948551691007337</v>
      </c>
    </row>
    <row r="160" spans="1:2">
      <c r="A160">
        <v>-0.08062925032342221</v>
      </c>
      <c r="B160">
        <v>0.2094906313874128</v>
      </c>
    </row>
    <row r="162" spans="1:2">
      <c r="A162">
        <v>0.04035938280802662</v>
      </c>
      <c r="B162">
        <v>0.1266598135205666</v>
      </c>
    </row>
    <row r="163" spans="1:2">
      <c r="A163">
        <v>0.02797037458973262</v>
      </c>
      <c r="B163">
        <v>0.1243037644086784</v>
      </c>
    </row>
    <row r="164" spans="1:2">
      <c r="A164">
        <v>0.01152099142505953</v>
      </c>
      <c r="B164">
        <v>0.2115002940988839</v>
      </c>
    </row>
    <row r="165" spans="1:2">
      <c r="A165">
        <v>0.04236898040599966</v>
      </c>
      <c r="B165">
        <v>0.246883204914444</v>
      </c>
    </row>
    <row r="166" spans="1:2">
      <c r="A166">
        <v>0.05661861460864159</v>
      </c>
      <c r="B166">
        <v>0.216799151125074</v>
      </c>
    </row>
    <row r="167" spans="1:2">
      <c r="A167">
        <v>0.04035938280802662</v>
      </c>
      <c r="B167">
        <v>0.1266598135205666</v>
      </c>
    </row>
    <row r="169" spans="1:2">
      <c r="A169">
        <v>-1.036398020159182</v>
      </c>
      <c r="B169">
        <v>-0.2211536150475699</v>
      </c>
    </row>
    <row r="170" spans="1:2">
      <c r="A170">
        <v>-0.9756803152913133</v>
      </c>
      <c r="B170">
        <v>-0.1972583606454006</v>
      </c>
    </row>
    <row r="171" spans="1:2">
      <c r="A171">
        <v>-0.9738891060968011</v>
      </c>
      <c r="B171">
        <v>-0.2334767662388288</v>
      </c>
    </row>
    <row r="172" spans="1:2">
      <c r="A172">
        <v>-0.8972499205683871</v>
      </c>
      <c r="B172">
        <v>-0.277664059413416</v>
      </c>
    </row>
    <row r="173" spans="1:2">
      <c r="A173">
        <v>-0.8872596929701605</v>
      </c>
      <c r="B173">
        <v>-0.3270393259912802</v>
      </c>
    </row>
    <row r="174" spans="1:2">
      <c r="A174">
        <v>-0.8588988663755314</v>
      </c>
      <c r="B174">
        <v>-0.3278579525628184</v>
      </c>
    </row>
    <row r="175" spans="1:2">
      <c r="A175">
        <v>-0.844839531456311</v>
      </c>
      <c r="B175">
        <v>-0.4002369803285345</v>
      </c>
    </row>
    <row r="176" spans="1:2">
      <c r="A176">
        <v>-0.9031562724150769</v>
      </c>
      <c r="B176">
        <v>-0.3936406996725378</v>
      </c>
    </row>
    <row r="177" spans="1:2">
      <c r="A177">
        <v>-0.9088765831800036</v>
      </c>
      <c r="B177">
        <v>-0.4447395855543591</v>
      </c>
    </row>
    <row r="178" spans="1:2">
      <c r="A178">
        <v>-0.928531039297692</v>
      </c>
      <c r="B178">
        <v>-0.4397711557566005</v>
      </c>
    </row>
    <row r="179" spans="1:2">
      <c r="A179">
        <v>-0.9316920186903674</v>
      </c>
      <c r="B179">
        <v>-0.4554048762801245</v>
      </c>
    </row>
    <row r="180" spans="1:2">
      <c r="A180">
        <v>-0.9622166644503971</v>
      </c>
      <c r="B180">
        <v>-0.4366299801644783</v>
      </c>
    </row>
    <row r="181" spans="1:2">
      <c r="A181">
        <v>-0.981388899675135</v>
      </c>
      <c r="B181">
        <v>-0.4568566060973158</v>
      </c>
    </row>
    <row r="182" spans="1:2">
      <c r="A182">
        <v>-1.022992899133212</v>
      </c>
      <c r="B182">
        <v>-0.3531983397912221</v>
      </c>
    </row>
    <row r="183" spans="1:2">
      <c r="A183">
        <v>-1.020678553400903</v>
      </c>
      <c r="B183">
        <v>-0.2533993868811716</v>
      </c>
    </row>
    <row r="184" spans="1:2">
      <c r="A184">
        <v>-1.036398020159182</v>
      </c>
      <c r="B184">
        <v>-0.2211536150475699</v>
      </c>
    </row>
    <row r="186" spans="1:2">
      <c r="A186">
        <v>-0.7370874586694861</v>
      </c>
      <c r="B186">
        <v>-0.6628429921793038</v>
      </c>
    </row>
    <row r="187" spans="1:2">
      <c r="A187">
        <v>-0.7492634346569916</v>
      </c>
      <c r="B187">
        <v>-0.6311104963694218</v>
      </c>
    </row>
    <row r="188" spans="1:2">
      <c r="A188">
        <v>-0.8096986376887528</v>
      </c>
      <c r="B188">
        <v>-0.5969895627941263</v>
      </c>
    </row>
    <row r="189" spans="1:2">
      <c r="A189">
        <v>-0.7667497513640065</v>
      </c>
      <c r="B189">
        <v>-0.5195111468591145</v>
      </c>
    </row>
    <row r="190" spans="1:2">
      <c r="A190">
        <v>-0.8087302853984193</v>
      </c>
      <c r="B190">
        <v>-0.446837307130319</v>
      </c>
    </row>
    <row r="191" spans="1:2">
      <c r="A191">
        <v>-0.8404764397533457</v>
      </c>
      <c r="B191">
        <v>-0.4416497207854486</v>
      </c>
    </row>
    <row r="192" spans="1:2">
      <c r="A192">
        <v>-0.8588988663755314</v>
      </c>
      <c r="B192">
        <v>-0.3278579525628184</v>
      </c>
    </row>
    <row r="193" spans="1:2">
      <c r="A193">
        <v>-0.8872596929701605</v>
      </c>
      <c r="B193">
        <v>-0.3270393259912802</v>
      </c>
    </row>
    <row r="194" spans="1:2">
      <c r="A194">
        <v>-0.8972499205683871</v>
      </c>
      <c r="B194">
        <v>-0.277664059413416</v>
      </c>
    </row>
    <row r="195" spans="1:2">
      <c r="A195">
        <v>-0.9738891060968011</v>
      </c>
      <c r="B195">
        <v>-0.2334767662388288</v>
      </c>
    </row>
    <row r="196" spans="1:2">
      <c r="A196">
        <v>-0.9756803152913133</v>
      </c>
      <c r="B196">
        <v>-0.1972583606454006</v>
      </c>
    </row>
    <row r="197" spans="1:2">
      <c r="A197">
        <v>-1.017537494261456</v>
      </c>
      <c r="B197">
        <v>-0.2224132984064715</v>
      </c>
    </row>
    <row r="198" spans="1:2">
      <c r="A198">
        <v>-1.051490202600905</v>
      </c>
      <c r="B198">
        <v>-0.2223054864054548</v>
      </c>
    </row>
    <row r="199" spans="1:2">
      <c r="A199">
        <v>-1.052888673247384</v>
      </c>
      <c r="B199">
        <v>-0.1917915367599694</v>
      </c>
    </row>
    <row r="200" spans="1:2">
      <c r="A200">
        <v>-1.077461424527325</v>
      </c>
      <c r="B200">
        <v>-0.2031195157198978</v>
      </c>
    </row>
    <row r="201" spans="1:2">
      <c r="A201">
        <v>-1.107955307444965</v>
      </c>
      <c r="B201">
        <v>-0.1521892892907475</v>
      </c>
    </row>
    <row r="202" spans="1:2">
      <c r="A202">
        <v>-1.093846051791313</v>
      </c>
      <c r="B202">
        <v>-0.1067736167565733</v>
      </c>
    </row>
    <row r="203" spans="1:2">
      <c r="A203">
        <v>-1.049566663318626</v>
      </c>
      <c r="B203">
        <v>-0.08703035552234085</v>
      </c>
    </row>
    <row r="204" spans="1:2">
      <c r="A204">
        <v>-1.049601588891402</v>
      </c>
      <c r="B204">
        <v>0.03473595346579446</v>
      </c>
    </row>
    <row r="205" spans="1:2">
      <c r="A205">
        <v>-1.01524817088784</v>
      </c>
      <c r="B205">
        <v>0.04126447560186875</v>
      </c>
    </row>
    <row r="206" spans="1:2">
      <c r="A206">
        <v>-0.9855936906629418</v>
      </c>
      <c r="B206">
        <v>0.01598850912998678</v>
      </c>
    </row>
    <row r="207" spans="1:2">
      <c r="A207">
        <v>-0.9525301080259311</v>
      </c>
      <c r="B207">
        <v>0.04458028770167174</v>
      </c>
    </row>
    <row r="208" spans="1:2">
      <c r="A208">
        <v>-0.9734618162443676</v>
      </c>
      <c r="B208">
        <v>0.0821399305942614</v>
      </c>
    </row>
    <row r="209" spans="1:2">
      <c r="A209">
        <v>-0.9477407544370681</v>
      </c>
      <c r="B209">
        <v>0.07635573452594811</v>
      </c>
    </row>
    <row r="210" spans="1:2">
      <c r="A210">
        <v>-0.9114444852422841</v>
      </c>
      <c r="B210">
        <v>0.1052720525565971</v>
      </c>
    </row>
    <row r="211" spans="1:2">
      <c r="A211">
        <v>-0.8875250982369259</v>
      </c>
      <c r="B211">
        <v>0.02669280665690834</v>
      </c>
    </row>
    <row r="212" spans="1:2">
      <c r="A212">
        <v>-0.8417955854047721</v>
      </c>
      <c r="B212">
        <v>0.036819223078304</v>
      </c>
    </row>
    <row r="213" spans="1:2">
      <c r="A213">
        <v>-0.8412756421932313</v>
      </c>
      <c r="B213">
        <v>0.05084666316207344</v>
      </c>
    </row>
    <row r="214" spans="1:2">
      <c r="A214">
        <v>-0.7957833165946303</v>
      </c>
      <c r="B214">
        <v>0.04304039598366829</v>
      </c>
    </row>
    <row r="215" spans="1:2">
      <c r="A215">
        <v>-0.7706556279872755</v>
      </c>
      <c r="B215">
        <v>0.08511475566527485</v>
      </c>
    </row>
    <row r="216" spans="1:2">
      <c r="A216">
        <v>-0.751286997461988</v>
      </c>
      <c r="B216">
        <v>0.03517500414701635</v>
      </c>
    </row>
    <row r="217" spans="1:2">
      <c r="A217">
        <v>-0.7623534249779236</v>
      </c>
      <c r="B217">
        <v>0.004517222481430752</v>
      </c>
    </row>
    <row r="218" spans="1:2">
      <c r="A218">
        <v>-0.7310964084216008</v>
      </c>
      <c r="B218">
        <v>-0.004770548753291547</v>
      </c>
    </row>
    <row r="219" spans="1:2">
      <c r="A219">
        <v>-0.7304755440889589</v>
      </c>
      <c r="B219">
        <v>-0.02507453790493049</v>
      </c>
    </row>
    <row r="220" spans="1:2">
      <c r="A220">
        <v>-0.7191181892065768</v>
      </c>
      <c r="B220">
        <v>-0.01178236017442027</v>
      </c>
    </row>
    <row r="221" spans="1:2">
      <c r="A221">
        <v>-0.6751212783053945</v>
      </c>
      <c r="B221">
        <v>-0.03143327079881374</v>
      </c>
    </row>
    <row r="222" spans="1:2">
      <c r="A222">
        <v>-0.670012687853398</v>
      </c>
      <c r="B222">
        <v>-0.05451026794352377</v>
      </c>
    </row>
    <row r="223" spans="1:2">
      <c r="A223">
        <v>-0.6007915356314137</v>
      </c>
      <c r="B223">
        <v>-0.05818982487313712</v>
      </c>
    </row>
    <row r="224" spans="1:2">
      <c r="A224">
        <v>-0.5286778931807333</v>
      </c>
      <c r="B224">
        <v>-0.1106214126525998</v>
      </c>
    </row>
    <row r="225" spans="1:2">
      <c r="A225">
        <v>-0.5251101766553219</v>
      </c>
      <c r="B225">
        <v>-0.1818579890601942</v>
      </c>
    </row>
    <row r="226" spans="1:2">
      <c r="A226">
        <v>-0.5743361118847394</v>
      </c>
      <c r="B226">
        <v>-0.2633224535603493</v>
      </c>
    </row>
    <row r="227" spans="1:2">
      <c r="A227">
        <v>-0.5942701976615992</v>
      </c>
      <c r="B227">
        <v>-0.4386746849266658</v>
      </c>
    </row>
    <row r="228" spans="1:2">
      <c r="A228">
        <v>-0.6844939860781747</v>
      </c>
      <c r="B228">
        <v>-0.4957305270616244</v>
      </c>
    </row>
    <row r="229" spans="1:2">
      <c r="A229">
        <v>-0.6916730592039659</v>
      </c>
      <c r="B229">
        <v>-0.5679768573031332</v>
      </c>
    </row>
    <row r="230" spans="1:2">
      <c r="A230">
        <v>-0.7370874586694861</v>
      </c>
      <c r="B230">
        <v>-0.6628429921793038</v>
      </c>
    </row>
    <row r="232" spans="1:2">
      <c r="A232">
        <v>0.4269620722666572</v>
      </c>
      <c r="B232">
        <v>-0.4416718433242097</v>
      </c>
    </row>
    <row r="233" spans="1:2">
      <c r="A233">
        <v>0.3678465710363401</v>
      </c>
      <c r="B233">
        <v>-0.5072879851384176</v>
      </c>
    </row>
    <row r="234" spans="1:2">
      <c r="A234">
        <v>0.3344047519967818</v>
      </c>
      <c r="B234">
        <v>-0.5031012112593176</v>
      </c>
    </row>
    <row r="235" spans="1:2">
      <c r="A235">
        <v>0.2978343317079173</v>
      </c>
      <c r="B235">
        <v>-0.5329496218843384</v>
      </c>
    </row>
    <row r="236" spans="1:2">
      <c r="A236">
        <v>0.2888445723887485</v>
      </c>
      <c r="B236">
        <v>-0.4369580806098841</v>
      </c>
    </row>
    <row r="237" spans="1:2">
      <c r="A237">
        <v>0.3031889963181311</v>
      </c>
      <c r="B237">
        <v>-0.4362797329188499</v>
      </c>
    </row>
    <row r="238" spans="1:2">
      <c r="A238">
        <v>0.3068445521405004</v>
      </c>
      <c r="B238">
        <v>-0.3664639706350172</v>
      </c>
    </row>
    <row r="239" spans="1:2">
      <c r="A239">
        <v>0.3712376491018867</v>
      </c>
      <c r="B239">
        <v>-0.3562897122029553</v>
      </c>
    </row>
    <row r="240" spans="1:2">
      <c r="A240">
        <v>0.4269620722666572</v>
      </c>
      <c r="B240">
        <v>-0.4416718433242097</v>
      </c>
    </row>
    <row r="242" spans="1:2">
      <c r="A242">
        <v>0.3311849778914515</v>
      </c>
      <c r="B242">
        <v>1.034871985463529</v>
      </c>
    </row>
    <row r="243" spans="1:2">
      <c r="A243">
        <v>0.3649665936448854</v>
      </c>
      <c r="B243">
        <v>1.02590692233325</v>
      </c>
    </row>
    <row r="244" spans="1:2">
      <c r="A244">
        <v>0.3941884137594309</v>
      </c>
      <c r="B244">
        <v>0.9932842219370416</v>
      </c>
    </row>
    <row r="245" spans="1:2">
      <c r="A245">
        <v>0.3783650213969791</v>
      </c>
      <c r="B245">
        <v>0.9890919780608335</v>
      </c>
    </row>
    <row r="246" spans="1:2">
      <c r="A246">
        <v>0.3874126404983141</v>
      </c>
      <c r="B246">
        <v>0.9742665354436995</v>
      </c>
    </row>
    <row r="247" spans="1:2">
      <c r="A247">
        <v>0.3748831279366127</v>
      </c>
      <c r="B247">
        <v>0.962193737641064</v>
      </c>
    </row>
    <row r="248" spans="1:2">
      <c r="A248">
        <v>0.2880275299721159</v>
      </c>
      <c r="B248">
        <v>0.9662048738249188</v>
      </c>
    </row>
    <row r="249" spans="1:2">
      <c r="A249">
        <v>0.2817500822725808</v>
      </c>
      <c r="B249">
        <v>1.001710560166786</v>
      </c>
    </row>
    <row r="250" spans="1:2">
      <c r="A250">
        <v>0.3311849778914515</v>
      </c>
      <c r="B250">
        <v>1.034871985463529</v>
      </c>
    </row>
    <row r="252" spans="1:2">
      <c r="A252">
        <v>-1.535938063091587</v>
      </c>
      <c r="B252">
        <v>0.9256550313044891</v>
      </c>
    </row>
    <row r="253" spans="1:2">
      <c r="A253">
        <v>-1.569904148784724</v>
      </c>
      <c r="B253">
        <v>0.9545828470100582</v>
      </c>
    </row>
    <row r="254" spans="1:2">
      <c r="A254">
        <v>-1.560621834126682</v>
      </c>
      <c r="B254">
        <v>1.007303966938913</v>
      </c>
    </row>
    <row r="255" spans="1:2">
      <c r="A255">
        <v>-1.531687092938369</v>
      </c>
      <c r="B255">
        <v>1.031209448216046</v>
      </c>
    </row>
    <row r="256" spans="1:2">
      <c r="A256">
        <v>-1.537922572004956</v>
      </c>
      <c r="B256">
        <v>1.085441367946014</v>
      </c>
    </row>
    <row r="257" spans="1:2">
      <c r="A257">
        <v>-1.573979010545561</v>
      </c>
      <c r="B257">
        <v>1.073416740226222</v>
      </c>
    </row>
    <row r="258" spans="1:2">
      <c r="A258">
        <v>-1.592367503825483</v>
      </c>
      <c r="B258">
        <v>1.092407466439637</v>
      </c>
    </row>
    <row r="259" spans="1:2">
      <c r="A259">
        <v>-1.443043923040412</v>
      </c>
      <c r="B259">
        <v>1.204526825437972</v>
      </c>
    </row>
    <row r="260" spans="1:2">
      <c r="A260">
        <v>-1.300879778031349</v>
      </c>
      <c r="B260">
        <v>1.212378213678633</v>
      </c>
    </row>
    <row r="261" spans="1:2">
      <c r="A261">
        <v>-1.189738579534913</v>
      </c>
      <c r="B261">
        <v>1.196086844672807</v>
      </c>
    </row>
    <row r="262" spans="1:2">
      <c r="A262">
        <v>-1.203124057043996</v>
      </c>
      <c r="B262">
        <v>1.185249166152269</v>
      </c>
    </row>
    <row r="263" spans="1:2">
      <c r="A263">
        <v>-1.186972011603372</v>
      </c>
      <c r="B263">
        <v>1.182885773512129</v>
      </c>
    </row>
    <row r="264" spans="1:2">
      <c r="A264">
        <v>-1.097063395760148</v>
      </c>
      <c r="B264">
        <v>1.194960046505675</v>
      </c>
    </row>
    <row r="265" spans="1:2">
      <c r="A265">
        <v>-1.061491604861894</v>
      </c>
      <c r="B265">
        <v>1.182429216717197</v>
      </c>
    </row>
    <row r="266" spans="1:2">
      <c r="A266">
        <v>-1.011798393845342</v>
      </c>
      <c r="B266">
        <v>1.19259170588577</v>
      </c>
    </row>
    <row r="267" spans="1:2">
      <c r="A267">
        <v>-0.9993502005788382</v>
      </c>
      <c r="B267">
        <v>1.188927543347896</v>
      </c>
    </row>
    <row r="268" spans="1:2">
      <c r="A268">
        <v>-1.009535758465349</v>
      </c>
      <c r="B268">
        <v>1.178493027064958</v>
      </c>
    </row>
    <row r="269" spans="1:2">
      <c r="A269">
        <v>-0.9521481240510747</v>
      </c>
      <c r="B269">
        <v>1.226372525914107</v>
      </c>
    </row>
    <row r="270" spans="1:2">
      <c r="A270">
        <v>-0.9346825743221561</v>
      </c>
      <c r="B270">
        <v>1.220610203843624</v>
      </c>
    </row>
    <row r="271" spans="1:2">
      <c r="A271">
        <v>-0.9390963736109706</v>
      </c>
      <c r="B271">
        <v>1.191476620491264</v>
      </c>
    </row>
    <row r="272" spans="1:2">
      <c r="A272">
        <v>-0.9114782154070679</v>
      </c>
      <c r="B272">
        <v>1.192982807112432</v>
      </c>
    </row>
    <row r="273" spans="1:2">
      <c r="A273">
        <v>-0.9182964522365481</v>
      </c>
      <c r="B273">
        <v>1.177431628086693</v>
      </c>
    </row>
    <row r="274" spans="1:2">
      <c r="A274">
        <v>-0.873772525740081</v>
      </c>
      <c r="B274">
        <v>1.206276780408143</v>
      </c>
    </row>
    <row r="275" spans="1:2">
      <c r="A275">
        <v>-0.8461547440448426</v>
      </c>
      <c r="B275">
        <v>1.203971716076915</v>
      </c>
    </row>
    <row r="276" spans="1:2">
      <c r="A276">
        <v>-0.8564032551790449</v>
      </c>
      <c r="B276">
        <v>1.176442795457306</v>
      </c>
    </row>
    <row r="277" spans="1:2">
      <c r="A277">
        <v>-0.9078428756916485</v>
      </c>
      <c r="B277">
        <v>1.170170014518761</v>
      </c>
    </row>
    <row r="278" spans="1:2">
      <c r="A278">
        <v>-1.058015447910662</v>
      </c>
      <c r="B278">
        <v>1.100272165873954</v>
      </c>
    </row>
    <row r="279" spans="1:2">
      <c r="A279">
        <v>-1.083776194133591</v>
      </c>
      <c r="B279">
        <v>1.074018514797071</v>
      </c>
    </row>
    <row r="280" spans="1:2">
      <c r="A280">
        <v>-1.068693434658761</v>
      </c>
      <c r="B280">
        <v>1.071726549892448</v>
      </c>
    </row>
    <row r="281" spans="1:2">
      <c r="A281">
        <v>-1.075544395354751</v>
      </c>
      <c r="B281">
        <v>1.048014258550081</v>
      </c>
    </row>
    <row r="282" spans="1:2">
      <c r="A282">
        <v>-0.9761528901451629</v>
      </c>
      <c r="B282">
        <v>1.020018404394632</v>
      </c>
    </row>
    <row r="283" spans="1:2">
      <c r="A283">
        <v>-0.9908302663482474</v>
      </c>
      <c r="B283">
        <v>0.9921617460071194</v>
      </c>
    </row>
    <row r="284" spans="1:2">
      <c r="A284">
        <v>-0.981370028909802</v>
      </c>
      <c r="B284">
        <v>0.9604687836526212</v>
      </c>
    </row>
    <row r="285" spans="1:2">
      <c r="A285">
        <v>-0.954235675750653</v>
      </c>
      <c r="B285">
        <v>0.981312016508706</v>
      </c>
    </row>
    <row r="286" spans="1:2">
      <c r="A286">
        <v>-0.9513001523025693</v>
      </c>
      <c r="B286">
        <v>1.012940382116318</v>
      </c>
    </row>
    <row r="287" spans="1:2">
      <c r="A287">
        <v>-0.8965964742608213</v>
      </c>
      <c r="B287">
        <v>1.040123767559651</v>
      </c>
    </row>
    <row r="288" spans="1:2">
      <c r="A288">
        <v>-0.899984726453641</v>
      </c>
      <c r="B288">
        <v>1.072035779041807</v>
      </c>
    </row>
    <row r="289" spans="1:2">
      <c r="A289">
        <v>-0.86428860636018</v>
      </c>
      <c r="B289">
        <v>1.11873637470366</v>
      </c>
    </row>
    <row r="290" spans="1:2">
      <c r="A290">
        <v>-0.8160304764112397</v>
      </c>
      <c r="B290">
        <v>1.120321878076066</v>
      </c>
    </row>
    <row r="291" spans="1:2">
      <c r="A291">
        <v>-0.7799843431759772</v>
      </c>
      <c r="B291">
        <v>1.102416305286738</v>
      </c>
    </row>
    <row r="292" spans="1:2">
      <c r="A292">
        <v>-0.7930149692982864</v>
      </c>
      <c r="B292">
        <v>1.074135734614426</v>
      </c>
    </row>
    <row r="293" spans="1:2">
      <c r="A293">
        <v>-0.7798948744594746</v>
      </c>
      <c r="B293">
        <v>1.063833925715836</v>
      </c>
    </row>
    <row r="294" spans="1:2">
      <c r="A294">
        <v>-0.7291653897269199</v>
      </c>
      <c r="B294">
        <v>1.092797363152937</v>
      </c>
    </row>
    <row r="295" spans="1:2">
      <c r="A295">
        <v>-0.725221210254398</v>
      </c>
      <c r="B295">
        <v>1.0373259835617</v>
      </c>
    </row>
    <row r="296" spans="1:2">
      <c r="A296">
        <v>-0.6727338040519311</v>
      </c>
      <c r="B296">
        <v>0.9920610434864799</v>
      </c>
    </row>
    <row r="297" spans="1:2">
      <c r="A297">
        <v>-0.6784172056053616</v>
      </c>
      <c r="B297">
        <v>0.9749565851863735</v>
      </c>
    </row>
    <row r="298" spans="1:2">
      <c r="A298">
        <v>-0.7431479401224216</v>
      </c>
      <c r="B298">
        <v>0.945366744931706</v>
      </c>
    </row>
    <row r="299" spans="1:2">
      <c r="A299">
        <v>-0.8220447329444317</v>
      </c>
      <c r="B299">
        <v>0.9451495485414211</v>
      </c>
    </row>
    <row r="300" spans="1:2">
      <c r="A300">
        <v>-0.9041577316332458</v>
      </c>
      <c r="B300">
        <v>0.8903886584334144</v>
      </c>
    </row>
    <row r="301" spans="1:2">
      <c r="A301">
        <v>-0.8119291846247833</v>
      </c>
      <c r="B301">
        <v>0.9293703318029581</v>
      </c>
    </row>
    <row r="302" spans="1:2">
      <c r="A302">
        <v>-0.8233987768038241</v>
      </c>
      <c r="B302">
        <v>0.88079772175446</v>
      </c>
    </row>
    <row r="303" spans="1:2">
      <c r="A303">
        <v>-0.7877632644596221</v>
      </c>
      <c r="B303">
        <v>0.8749346763791963</v>
      </c>
    </row>
    <row r="304" spans="1:2">
      <c r="A304">
        <v>-0.7684621954436031</v>
      </c>
      <c r="B304">
        <v>0.893438051580517</v>
      </c>
    </row>
    <row r="305" spans="1:2">
      <c r="A305">
        <v>-0.7655603963933423</v>
      </c>
      <c r="B305">
        <v>0.8755411532907693</v>
      </c>
    </row>
    <row r="306" spans="1:2">
      <c r="A306">
        <v>-0.7851362093752533</v>
      </c>
      <c r="B306">
        <v>0.864658398536439</v>
      </c>
    </row>
    <row r="307" spans="1:2">
      <c r="A307">
        <v>-0.8604868744105187</v>
      </c>
      <c r="B307">
        <v>0.8369820635742068</v>
      </c>
    </row>
    <row r="308" spans="1:2">
      <c r="A308">
        <v>-0.8285237282842052</v>
      </c>
      <c r="B308">
        <v>0.8651048772557323</v>
      </c>
    </row>
    <row r="309" spans="1:2">
      <c r="A309">
        <v>-0.8643629190318574</v>
      </c>
      <c r="B309">
        <v>0.8625281265381203</v>
      </c>
    </row>
    <row r="310" spans="1:2">
      <c r="A310">
        <v>-0.8604260080900578</v>
      </c>
      <c r="B310">
        <v>0.8943935519583952</v>
      </c>
    </row>
    <row r="311" spans="1:2">
      <c r="A311">
        <v>-0.8762434942827342</v>
      </c>
      <c r="B311">
        <v>0.9006154970231222</v>
      </c>
    </row>
    <row r="312" spans="1:2">
      <c r="A312">
        <v>-0.9214509349089613</v>
      </c>
      <c r="B312">
        <v>0.8603681340225221</v>
      </c>
    </row>
    <row r="313" spans="1:2">
      <c r="A313">
        <v>-0.9648280847857433</v>
      </c>
      <c r="B313">
        <v>0.8602391081915128</v>
      </c>
    </row>
    <row r="314" spans="1:2">
      <c r="A314">
        <v>-1.086956075053609</v>
      </c>
      <c r="B314">
        <v>0.8037413242848809</v>
      </c>
    </row>
    <row r="315" spans="1:2">
      <c r="A315">
        <v>-1.061194012727001</v>
      </c>
      <c r="B315">
        <v>0.8660290542737799</v>
      </c>
    </row>
    <row r="316" spans="1:2">
      <c r="A316">
        <v>-1.111121982718934</v>
      </c>
      <c r="B316">
        <v>0.9144666210819588</v>
      </c>
    </row>
    <row r="317" spans="1:2">
      <c r="A317">
        <v>-1.153594616534509</v>
      </c>
      <c r="B317">
        <v>0.9118383503216388</v>
      </c>
    </row>
    <row r="318" spans="1:2">
      <c r="A318">
        <v>-1.181884629922268</v>
      </c>
      <c r="B318">
        <v>0.9318585543424081</v>
      </c>
    </row>
    <row r="319" spans="1:2">
      <c r="A319">
        <v>-1.535938063091587</v>
      </c>
      <c r="B319">
        <v>0.9256550313044891</v>
      </c>
    </row>
    <row r="321" spans="1:2">
      <c r="A321">
        <v>-0.6821773253333541</v>
      </c>
      <c r="B321">
        <v>0.9621560618344223</v>
      </c>
    </row>
    <row r="322" spans="1:2">
      <c r="A322">
        <v>-0.7055414360607348</v>
      </c>
      <c r="B322">
        <v>0.9385737890817943</v>
      </c>
    </row>
    <row r="323" spans="1:2">
      <c r="A323">
        <v>-0.6673223976441943</v>
      </c>
      <c r="B323">
        <v>0.929631033389094</v>
      </c>
    </row>
    <row r="324" spans="1:2">
      <c r="A324">
        <v>-0.6756637887870736</v>
      </c>
      <c r="B324">
        <v>0.8876615972377443</v>
      </c>
    </row>
    <row r="325" spans="1:2">
      <c r="A325">
        <v>-0.6890090488977616</v>
      </c>
      <c r="B325">
        <v>0.8901485921959771</v>
      </c>
    </row>
    <row r="326" spans="1:2">
      <c r="A326">
        <v>-0.6848483388937026</v>
      </c>
      <c r="B326">
        <v>0.9055633187580792</v>
      </c>
    </row>
    <row r="327" spans="1:2">
      <c r="A327">
        <v>-0.7041343856172753</v>
      </c>
      <c r="B327">
        <v>0.8914256559289981</v>
      </c>
    </row>
    <row r="328" spans="1:2">
      <c r="A328">
        <v>-0.7491584348171364</v>
      </c>
      <c r="B328">
        <v>0.9031454765858437</v>
      </c>
    </row>
    <row r="329" spans="1:2">
      <c r="A329">
        <v>-0.6821773253333541</v>
      </c>
      <c r="B329">
        <v>0.9621560618344223</v>
      </c>
    </row>
    <row r="331" spans="1:2">
      <c r="A331">
        <v>-0.784246925923676</v>
      </c>
      <c r="B331">
        <v>1.230414622265619</v>
      </c>
    </row>
    <row r="332" spans="1:2">
      <c r="A332">
        <v>-0.6980241834976392</v>
      </c>
      <c r="B332">
        <v>1.212790709209205</v>
      </c>
    </row>
    <row r="333" spans="1:2">
      <c r="A333">
        <v>-0.6892906054758319</v>
      </c>
      <c r="B333">
        <v>1.199047788258961</v>
      </c>
    </row>
    <row r="334" spans="1:2">
      <c r="A334">
        <v>-0.7117072299499203</v>
      </c>
      <c r="B334">
        <v>1.194108302482163</v>
      </c>
    </row>
    <row r="335" spans="1:2">
      <c r="A335">
        <v>-0.6525724297575617</v>
      </c>
      <c r="B335">
        <v>1.173632337387368</v>
      </c>
    </row>
    <row r="336" spans="1:2">
      <c r="A336">
        <v>-0.6878238127756259</v>
      </c>
      <c r="B336">
        <v>1.15190855649235</v>
      </c>
    </row>
    <row r="337" spans="1:2">
      <c r="A337">
        <v>-0.7221821791032319</v>
      </c>
      <c r="B337">
        <v>1.166770950999942</v>
      </c>
    </row>
    <row r="338" spans="1:2">
      <c r="A338">
        <v>-0.7077045865204574</v>
      </c>
      <c r="B338">
        <v>1.132290259175138</v>
      </c>
    </row>
    <row r="339" spans="1:2">
      <c r="A339">
        <v>-0.7499639565394245</v>
      </c>
      <c r="B339">
        <v>1.136668778471783</v>
      </c>
    </row>
    <row r="340" spans="1:2">
      <c r="A340">
        <v>-0.7350742765801922</v>
      </c>
      <c r="B340">
        <v>1.113742948403646</v>
      </c>
    </row>
    <row r="341" spans="1:2">
      <c r="A341">
        <v>-0.8080042460276148</v>
      </c>
      <c r="B341">
        <v>1.148068601889207</v>
      </c>
    </row>
    <row r="342" spans="1:2">
      <c r="A342">
        <v>-0.8430205972677163</v>
      </c>
      <c r="B342">
        <v>1.142612455446426</v>
      </c>
    </row>
    <row r="343" spans="1:2">
      <c r="A343">
        <v>-0.7920555910852478</v>
      </c>
      <c r="B343">
        <v>1.157331624624109</v>
      </c>
    </row>
    <row r="344" spans="1:2">
      <c r="A344">
        <v>-0.7635957823805197</v>
      </c>
      <c r="B344">
        <v>1.187076346239411</v>
      </c>
    </row>
    <row r="345" spans="1:2">
      <c r="A345">
        <v>-0.8042739535146887</v>
      </c>
      <c r="B345">
        <v>1.209181620758738</v>
      </c>
    </row>
    <row r="346" spans="1:2">
      <c r="A346">
        <v>-0.901005792471232</v>
      </c>
      <c r="B346">
        <v>1.211644440483987</v>
      </c>
    </row>
    <row r="347" spans="1:2">
      <c r="A347">
        <v>-0.8991757658728549</v>
      </c>
      <c r="B347">
        <v>1.229325619283381</v>
      </c>
    </row>
    <row r="348" spans="1:2">
      <c r="A348">
        <v>-0.8419660682101361</v>
      </c>
      <c r="B348">
        <v>1.243437072967235</v>
      </c>
    </row>
    <row r="349" spans="1:2">
      <c r="A349">
        <v>-0.8523786826635938</v>
      </c>
      <c r="B349">
        <v>1.232095506325167</v>
      </c>
    </row>
    <row r="350" spans="1:2">
      <c r="A350">
        <v>-0.8079551637495378</v>
      </c>
      <c r="B350">
        <v>1.242978600927362</v>
      </c>
    </row>
    <row r="351" spans="1:2">
      <c r="A351">
        <v>-0.8063578325732117</v>
      </c>
      <c r="B351">
        <v>1.227704853758906</v>
      </c>
    </row>
    <row r="352" spans="1:2">
      <c r="A352">
        <v>-0.784246925923676</v>
      </c>
      <c r="B352">
        <v>1.230414622265619</v>
      </c>
    </row>
    <row r="354" spans="1:2">
      <c r="A354">
        <v>-1.052711853052557</v>
      </c>
      <c r="B354">
        <v>1.237019567690378</v>
      </c>
    </row>
    <row r="355" spans="1:2">
      <c r="A355">
        <v>-1.054877959876038</v>
      </c>
      <c r="B355">
        <v>1.217431119446849</v>
      </c>
    </row>
    <row r="356" spans="1:2">
      <c r="A356">
        <v>-1.030162110260561</v>
      </c>
      <c r="B356">
        <v>1.207731286288908</v>
      </c>
    </row>
    <row r="357" spans="1:2">
      <c r="A357">
        <v>-1.059151271150097</v>
      </c>
      <c r="B357">
        <v>1.194456765534421</v>
      </c>
    </row>
    <row r="358" spans="1:2">
      <c r="A358">
        <v>-1.174396992797992</v>
      </c>
      <c r="B358">
        <v>1.192128501711819</v>
      </c>
    </row>
    <row r="359" spans="1:2">
      <c r="A359">
        <v>-1.197866952937825</v>
      </c>
      <c r="B359">
        <v>1.207074383754467</v>
      </c>
    </row>
    <row r="360" spans="1:2">
      <c r="A360">
        <v>-1.142681872809639</v>
      </c>
      <c r="B360">
        <v>1.211198133050871</v>
      </c>
    </row>
    <row r="361" spans="1:2">
      <c r="A361">
        <v>-1.196273384177914</v>
      </c>
      <c r="B361">
        <v>1.212946145397576</v>
      </c>
    </row>
    <row r="362" spans="1:2">
      <c r="A362">
        <v>-1.168624263021683</v>
      </c>
      <c r="B362">
        <v>1.220517982352917</v>
      </c>
    </row>
    <row r="363" spans="1:2">
      <c r="A363">
        <v>-1.198599446275357</v>
      </c>
      <c r="B363">
        <v>1.222924619991859</v>
      </c>
    </row>
    <row r="364" spans="1:2">
      <c r="A364">
        <v>-1.169228324267096</v>
      </c>
      <c r="B364">
        <v>1.233670091691338</v>
      </c>
    </row>
    <row r="365" spans="1:2">
      <c r="A365">
        <v>-1.087562520453901</v>
      </c>
      <c r="B365">
        <v>1.235985969737929</v>
      </c>
    </row>
    <row r="366" spans="1:2">
      <c r="A366">
        <v>-1.084988885442691</v>
      </c>
      <c r="B366">
        <v>1.223808918876202</v>
      </c>
    </row>
    <row r="367" spans="1:2">
      <c r="A367">
        <v>-1.052711853052557</v>
      </c>
      <c r="B367">
        <v>1.237019567690378</v>
      </c>
    </row>
    <row r="369" spans="1:2">
      <c r="A369">
        <v>-0.9963435519732511</v>
      </c>
      <c r="B369">
        <v>1.23366954397331</v>
      </c>
    </row>
    <row r="370" spans="1:2">
      <c r="A370">
        <v>-0.9557306414333271</v>
      </c>
      <c r="B370">
        <v>1.24305716431356</v>
      </c>
    </row>
    <row r="371" spans="1:2">
      <c r="A371">
        <v>-0.9698841861781766</v>
      </c>
      <c r="B371">
        <v>1.223896012824158</v>
      </c>
    </row>
    <row r="372" spans="1:2">
      <c r="A372">
        <v>-0.9991449311739248</v>
      </c>
      <c r="B372">
        <v>1.220975437459693</v>
      </c>
    </row>
    <row r="373" spans="1:2">
      <c r="A373">
        <v>-1.018841478005675</v>
      </c>
      <c r="B373">
        <v>1.231873419804312</v>
      </c>
    </row>
    <row r="374" spans="1:2">
      <c r="A374">
        <v>-0.9963435519732511</v>
      </c>
      <c r="B374">
        <v>1.23366954397331</v>
      </c>
    </row>
    <row r="376" spans="1:2">
      <c r="A376">
        <v>-0.838604410597464</v>
      </c>
      <c r="B376">
        <v>1.298060321923932</v>
      </c>
    </row>
    <row r="377" spans="1:2">
      <c r="A377">
        <v>-0.5637444774682225</v>
      </c>
      <c r="B377">
        <v>1.301357270666186</v>
      </c>
    </row>
    <row r="378" spans="1:2">
      <c r="A378">
        <v>-0.7174205827250767</v>
      </c>
      <c r="B378">
        <v>1.284233844123013</v>
      </c>
    </row>
    <row r="379" spans="1:2">
      <c r="A379">
        <v>-0.7723243026552167</v>
      </c>
      <c r="B379">
        <v>1.26274685734351</v>
      </c>
    </row>
    <row r="380" spans="1:2">
      <c r="A380">
        <v>-0.855589781198129</v>
      </c>
      <c r="B380">
        <v>1.26496038219861</v>
      </c>
    </row>
    <row r="381" spans="1:2">
      <c r="A381">
        <v>-0.8046536681712756</v>
      </c>
      <c r="B381">
        <v>1.272636472879582</v>
      </c>
    </row>
    <row r="382" spans="1:2">
      <c r="A382">
        <v>-0.8269641232207857</v>
      </c>
      <c r="B382">
        <v>1.278248910383109</v>
      </c>
    </row>
    <row r="383" spans="1:2">
      <c r="A383">
        <v>-0.8051421975784767</v>
      </c>
      <c r="B383">
        <v>1.289628070439053</v>
      </c>
    </row>
    <row r="384" spans="1:2">
      <c r="A384">
        <v>-0.7568663217134199</v>
      </c>
      <c r="B384">
        <v>1.290802200844357</v>
      </c>
    </row>
    <row r="385" spans="1:2">
      <c r="A385">
        <v>-0.838604410597464</v>
      </c>
      <c r="B385">
        <v>1.298060321923932</v>
      </c>
    </row>
    <row r="387" spans="1:2">
      <c r="A387">
        <v>0.4405308554542084</v>
      </c>
      <c r="B387">
        <v>-0.09111205656076705</v>
      </c>
    </row>
    <row r="388" spans="1:2">
      <c r="A388">
        <v>0.459895590207073</v>
      </c>
      <c r="B388">
        <v>-0.1686404485621831</v>
      </c>
    </row>
    <row r="389" spans="1:2">
      <c r="A389">
        <v>0.4251847007600744</v>
      </c>
      <c r="B389">
        <v>-0.1852493572031768</v>
      </c>
    </row>
    <row r="390" spans="1:2">
      <c r="A390">
        <v>0.4223199296757242</v>
      </c>
      <c r="B390">
        <v>-0.2380327426509545</v>
      </c>
    </row>
    <row r="391" spans="1:2">
      <c r="A391">
        <v>0.4405350512489657</v>
      </c>
      <c r="B391">
        <v>-0.2457474433919774</v>
      </c>
    </row>
    <row r="392" spans="1:2">
      <c r="A392">
        <v>0.4408916458756179</v>
      </c>
      <c r="B392">
        <v>-0.2673094187300546</v>
      </c>
    </row>
    <row r="393" spans="1:2">
      <c r="A393">
        <v>0.4044694793739651</v>
      </c>
      <c r="B393">
        <v>-0.2343280513498505</v>
      </c>
    </row>
    <row r="394" spans="1:2">
      <c r="A394">
        <v>0.3301719724093324</v>
      </c>
      <c r="B394">
        <v>-0.2238231448160123</v>
      </c>
    </row>
    <row r="395" spans="1:2">
      <c r="A395">
        <v>0.3254593361339392</v>
      </c>
      <c r="B395">
        <v>-0.1474906499182133</v>
      </c>
    </row>
    <row r="396" spans="1:2">
      <c r="A396">
        <v>0.3010554789871841</v>
      </c>
      <c r="B396">
        <v>-0.140473701433569</v>
      </c>
    </row>
    <row r="397" spans="1:2">
      <c r="A397">
        <v>0.2614948071540008</v>
      </c>
      <c r="B397">
        <v>-0.1631707931362892</v>
      </c>
    </row>
    <row r="398" spans="1:2">
      <c r="A398">
        <v>0.2448825594795956</v>
      </c>
      <c r="B398">
        <v>-0.1189571227538275</v>
      </c>
    </row>
    <row r="399" spans="1:2">
      <c r="A399">
        <v>0.1827371927845571</v>
      </c>
      <c r="B399">
        <v>-0.1171885576934424</v>
      </c>
    </row>
    <row r="400" spans="1:2">
      <c r="A400">
        <v>0.2404651132745905</v>
      </c>
      <c r="B400">
        <v>-0.07159127905103309</v>
      </c>
    </row>
    <row r="401" spans="1:2">
      <c r="A401">
        <v>0.2921948263996058</v>
      </c>
      <c r="B401">
        <v>0.101860646537953</v>
      </c>
    </row>
    <row r="402" spans="1:2">
      <c r="A402">
        <v>0.3365042814554089</v>
      </c>
      <c r="B402">
        <v>0.0815879079259352</v>
      </c>
    </row>
    <row r="403" spans="1:2">
      <c r="A403">
        <v>0.3663603352706819</v>
      </c>
      <c r="B403">
        <v>0.1034225013165441</v>
      </c>
    </row>
    <row r="404" spans="1:2">
      <c r="A404">
        <v>0.4108015917749344</v>
      </c>
      <c r="B404">
        <v>0.1059526031578529</v>
      </c>
    </row>
    <row r="405" spans="1:2">
      <c r="A405">
        <v>0.4632282913627212</v>
      </c>
      <c r="B405">
        <v>0.07106575679483765</v>
      </c>
    </row>
    <row r="406" spans="1:2">
      <c r="A406">
        <v>0.4405308554542084</v>
      </c>
      <c r="B406">
        <v>-0.09111205656076705</v>
      </c>
    </row>
    <row r="408" spans="1:2">
      <c r="A408">
        <v>0.4108015917749344</v>
      </c>
      <c r="B408">
        <v>0.1059526031578529</v>
      </c>
    </row>
    <row r="409" spans="1:2">
      <c r="A409">
        <v>0.3663603352706819</v>
      </c>
      <c r="B409">
        <v>0.1034225013165441</v>
      </c>
    </row>
    <row r="410" spans="1:2">
      <c r="A410">
        <v>0.3365042814554089</v>
      </c>
      <c r="B410">
        <v>0.0815879079259352</v>
      </c>
    </row>
    <row r="411" spans="1:2">
      <c r="A411">
        <v>0.2921948263996058</v>
      </c>
      <c r="B411">
        <v>0.101860646537953</v>
      </c>
    </row>
    <row r="412" spans="1:2">
      <c r="A412">
        <v>0.2406925097487722</v>
      </c>
      <c r="B412">
        <v>0.04593177511315065</v>
      </c>
    </row>
    <row r="413" spans="1:2">
      <c r="A413">
        <v>0.2169537261436681</v>
      </c>
      <c r="B413">
        <v>0.1103551254930797</v>
      </c>
    </row>
    <row r="414" spans="1:2">
      <c r="A414">
        <v>0.2288346026521642</v>
      </c>
      <c r="B414">
        <v>0.1501340796403263</v>
      </c>
    </row>
    <row r="415" spans="1:2">
      <c r="A415">
        <v>0.2689129407164646</v>
      </c>
      <c r="B415">
        <v>0.1595904808873051</v>
      </c>
    </row>
    <row r="416" spans="1:2">
      <c r="A416">
        <v>0.3407044983633038</v>
      </c>
      <c r="B416">
        <v>0.2249783719981498</v>
      </c>
    </row>
    <row r="417" spans="1:2">
      <c r="A417">
        <v>0.3506938096039551</v>
      </c>
      <c r="B417">
        <v>0.18101030380175</v>
      </c>
    </row>
    <row r="418" spans="1:2">
      <c r="A418">
        <v>0.4108015917749344</v>
      </c>
      <c r="B418">
        <v>0.1059526031578529</v>
      </c>
    </row>
    <row r="420" spans="1:2">
      <c r="A420">
        <v>0.2772277824238011</v>
      </c>
      <c r="B420">
        <v>0.07096901793278777</v>
      </c>
    </row>
    <row r="421" spans="1:2">
      <c r="A421">
        <v>0.2404651132745905</v>
      </c>
      <c r="B421">
        <v>-0.07159127905103309</v>
      </c>
    </row>
    <row r="422" spans="1:2">
      <c r="A422">
        <v>0.2188822157100674</v>
      </c>
      <c r="B422">
        <v>-0.1006215213887551</v>
      </c>
    </row>
    <row r="423" spans="1:2">
      <c r="A423">
        <v>0.1895043899216019</v>
      </c>
      <c r="B423">
        <v>-0.08985886151996074</v>
      </c>
    </row>
    <row r="424" spans="1:2">
      <c r="A424">
        <v>0.1788325806560722</v>
      </c>
      <c r="B424">
        <v>-0.1019912293873319</v>
      </c>
    </row>
    <row r="425" spans="1:2">
      <c r="A425">
        <v>0.1724973239127218</v>
      </c>
      <c r="B425">
        <v>-0.05601477451677879</v>
      </c>
    </row>
    <row r="426" spans="1:2">
      <c r="A426">
        <v>0.1890402183172488</v>
      </c>
      <c r="B426">
        <v>-0.03946912358161051</v>
      </c>
    </row>
    <row r="427" spans="1:2">
      <c r="A427">
        <v>0.210308046287624</v>
      </c>
      <c r="B427">
        <v>-0.05004566920752478</v>
      </c>
    </row>
    <row r="428" spans="1:2">
      <c r="A428">
        <v>0.2168851177846145</v>
      </c>
      <c r="B428">
        <v>-0.02701099639983826</v>
      </c>
    </row>
    <row r="429" spans="1:2">
      <c r="A429">
        <v>0.2146474561099077</v>
      </c>
      <c r="B429">
        <v>0.02424658639066241</v>
      </c>
    </row>
    <row r="430" spans="1:2">
      <c r="A430">
        <v>0.1965454360140624</v>
      </c>
      <c r="B430">
        <v>0.04592077947364175</v>
      </c>
    </row>
    <row r="431" spans="1:2">
      <c r="A431">
        <v>0.2396488885214461</v>
      </c>
      <c r="B431">
        <v>0.03499657303424029</v>
      </c>
    </row>
    <row r="432" spans="1:2">
      <c r="A432">
        <v>0.2573662184491269</v>
      </c>
      <c r="B432">
        <v>0.07549827902532917</v>
      </c>
    </row>
    <row r="433" spans="1:2">
      <c r="A433">
        <v>0.2772277824238011</v>
      </c>
      <c r="B433">
        <v>0.07096901793278777</v>
      </c>
    </row>
    <row r="435" spans="1:2">
      <c r="A435">
        <v>-0.1198311106662496</v>
      </c>
      <c r="B435">
        <v>0.2061923367389276</v>
      </c>
    </row>
    <row r="436" spans="1:2">
      <c r="A436">
        <v>-0.04222935131461152</v>
      </c>
      <c r="B436">
        <v>0.1948551691007337</v>
      </c>
    </row>
    <row r="437" spans="1:2">
      <c r="A437">
        <v>-0.04286915911905208</v>
      </c>
      <c r="B437">
        <v>0.1011115460335473</v>
      </c>
    </row>
    <row r="438" spans="1:2">
      <c r="A438">
        <v>-0.1158057678641105</v>
      </c>
      <c r="B438">
        <v>0.08837305843848384</v>
      </c>
    </row>
    <row r="439" spans="1:2">
      <c r="A439">
        <v>-0.12896661760148</v>
      </c>
      <c r="B439">
        <v>0.1308749844565209</v>
      </c>
    </row>
    <row r="440" spans="1:2">
      <c r="A440">
        <v>-0.1198311106662496</v>
      </c>
      <c r="B440">
        <v>0.2061923367389276</v>
      </c>
    </row>
    <row r="442" spans="1:2">
      <c r="A442">
        <v>-0.8326902268518455</v>
      </c>
      <c r="B442">
        <v>-0.9824445912373889</v>
      </c>
    </row>
    <row r="443" spans="1:2">
      <c r="A443">
        <v>-0.8163880868419927</v>
      </c>
      <c r="B443">
        <v>-1.015918623594544</v>
      </c>
    </row>
    <row r="444" spans="1:2">
      <c r="A444">
        <v>-0.7962856797274556</v>
      </c>
      <c r="B444">
        <v>-1.016320990386115</v>
      </c>
    </row>
    <row r="445" spans="1:2">
      <c r="A445">
        <v>-0.8051479939281466</v>
      </c>
      <c r="B445">
        <v>-1.026793532358633</v>
      </c>
    </row>
    <row r="446" spans="1:2">
      <c r="A446">
        <v>-0.9042544490086165</v>
      </c>
      <c r="B446">
        <v>-0.9855047210229855</v>
      </c>
    </row>
    <row r="447" spans="1:2">
      <c r="A447">
        <v>-0.8518855115657734</v>
      </c>
      <c r="B447">
        <v>-1.004127851644276</v>
      </c>
    </row>
    <row r="448" spans="1:2">
      <c r="A448">
        <v>-0.8326902268518455</v>
      </c>
      <c r="B448">
        <v>-0.9824445912373889</v>
      </c>
    </row>
    <row r="450" spans="1:2">
      <c r="A450">
        <v>-1.022992899133212</v>
      </c>
      <c r="B450">
        <v>-0.3531983397912221</v>
      </c>
    </row>
    <row r="451" spans="1:2">
      <c r="A451">
        <v>-0.9688171015965775</v>
      </c>
      <c r="B451">
        <v>-0.4590564292244605</v>
      </c>
    </row>
    <row r="452" spans="1:2">
      <c r="A452">
        <v>-0.9841751416448474</v>
      </c>
      <c r="B452">
        <v>-0.4886720690661113</v>
      </c>
    </row>
    <row r="453" spans="1:2">
      <c r="A453">
        <v>-0.9734478338795552</v>
      </c>
      <c r="B453">
        <v>-0.5342991811489456</v>
      </c>
    </row>
    <row r="454" spans="1:2">
      <c r="A454">
        <v>-0.985790275129111</v>
      </c>
      <c r="B454">
        <v>-0.6184391897959713</v>
      </c>
    </row>
    <row r="455" spans="1:2">
      <c r="A455">
        <v>-0.9620407316564278</v>
      </c>
      <c r="B455">
        <v>-0.6706287104729028</v>
      </c>
    </row>
    <row r="456" spans="1:2">
      <c r="A456">
        <v>-0.9476371958806641</v>
      </c>
      <c r="B456">
        <v>-0.8137202143608372</v>
      </c>
    </row>
    <row r="457" spans="1:2">
      <c r="A457">
        <v>-0.9192857756694337</v>
      </c>
      <c r="B457">
        <v>-0.856620947996524</v>
      </c>
    </row>
    <row r="458" spans="1:2">
      <c r="A458">
        <v>-0.9067151501365283</v>
      </c>
      <c r="B458">
        <v>-0.9475054119489768</v>
      </c>
    </row>
    <row r="459" spans="1:2">
      <c r="A459">
        <v>-0.8772016193770729</v>
      </c>
      <c r="B459">
        <v>-0.9728431484040262</v>
      </c>
    </row>
    <row r="460" spans="1:2">
      <c r="A460">
        <v>-0.8343480034004114</v>
      </c>
      <c r="B460">
        <v>-0.9772985001257292</v>
      </c>
    </row>
    <row r="461" spans="1:2">
      <c r="A461">
        <v>-0.8575611493116644</v>
      </c>
      <c r="B461">
        <v>-0.986441915660626</v>
      </c>
    </row>
    <row r="462" spans="1:2">
      <c r="A462">
        <v>-0.8524954209159454</v>
      </c>
      <c r="B462">
        <v>-1.000524705299449</v>
      </c>
    </row>
    <row r="463" spans="1:2">
      <c r="A463">
        <v>-0.9122055900372488</v>
      </c>
      <c r="B463">
        <v>-0.976736635335042</v>
      </c>
    </row>
    <row r="464" spans="1:2">
      <c r="A464">
        <v>-0.9478116636206837</v>
      </c>
      <c r="B464">
        <v>-0.9204305894802596</v>
      </c>
    </row>
    <row r="465" spans="1:2">
      <c r="A465">
        <v>-0.941750899609433</v>
      </c>
      <c r="B465">
        <v>-0.8923141859385642</v>
      </c>
    </row>
    <row r="466" spans="1:2">
      <c r="A466">
        <v>-0.9631429580401597</v>
      </c>
      <c r="B466">
        <v>-0.8875325783479772</v>
      </c>
    </row>
    <row r="467" spans="1:2">
      <c r="A467">
        <v>-0.9643063894956758</v>
      </c>
      <c r="B467">
        <v>-0.845170961054261</v>
      </c>
    </row>
    <row r="468" spans="1:2">
      <c r="A468">
        <v>-0.9475415159014693</v>
      </c>
      <c r="B468">
        <v>-0.8510959692840395</v>
      </c>
    </row>
    <row r="469" spans="1:2">
      <c r="A469">
        <v>-0.954290298953442</v>
      </c>
      <c r="B469">
        <v>-0.815924189045429</v>
      </c>
    </row>
    <row r="470" spans="1:2">
      <c r="A470">
        <v>-0.9699322190520894</v>
      </c>
      <c r="B470">
        <v>-0.830297434196995</v>
      </c>
    </row>
    <row r="471" spans="1:2">
      <c r="A471">
        <v>-0.9976167345536766</v>
      </c>
      <c r="B471">
        <v>-0.724253810673428</v>
      </c>
    </row>
    <row r="472" spans="1:2">
      <c r="A472">
        <v>-1.022992899133212</v>
      </c>
      <c r="B472">
        <v>-0.3531983397912221</v>
      </c>
    </row>
    <row r="474" spans="1:2">
      <c r="A474">
        <v>0.2153543650548477</v>
      </c>
      <c r="B474">
        <v>0.2593601573218903</v>
      </c>
    </row>
    <row r="475" spans="1:2">
      <c r="A475">
        <v>0.2309039385966984</v>
      </c>
      <c r="B475">
        <v>0.2016874731432426</v>
      </c>
    </row>
    <row r="476" spans="1:2">
      <c r="A476">
        <v>0.2084368609835526</v>
      </c>
      <c r="B476">
        <v>0.1929856995561778</v>
      </c>
    </row>
    <row r="477" spans="1:2">
      <c r="A477">
        <v>0.2311113869659328</v>
      </c>
      <c r="B477">
        <v>0.1555967419986008</v>
      </c>
    </row>
    <row r="478" spans="1:2">
      <c r="A478">
        <v>0.2173542101194853</v>
      </c>
      <c r="B478">
        <v>0.09581653538294176</v>
      </c>
    </row>
    <row r="479" spans="1:2">
      <c r="A479">
        <v>0.2396488885214461</v>
      </c>
      <c r="B479">
        <v>0.03499657303424029</v>
      </c>
    </row>
    <row r="480" spans="1:2">
      <c r="A480">
        <v>0.1450377218255015</v>
      </c>
      <c r="B480">
        <v>0.04626034731439348</v>
      </c>
    </row>
    <row r="481" spans="1:2">
      <c r="A481">
        <v>0.1274572707779723</v>
      </c>
      <c r="B481">
        <v>0.09102375222011441</v>
      </c>
    </row>
    <row r="482" spans="1:2">
      <c r="A482">
        <v>0.138418257710064</v>
      </c>
      <c r="B482">
        <v>0.1304091219467807</v>
      </c>
    </row>
    <row r="483" spans="1:2">
      <c r="A483">
        <v>0.1759933638250154</v>
      </c>
      <c r="B483">
        <v>0.1412464474536505</v>
      </c>
    </row>
    <row r="484" spans="1:2">
      <c r="A484">
        <v>0.2153543650548477</v>
      </c>
      <c r="B484">
        <v>0.2593601573218903</v>
      </c>
    </row>
    <row r="486" spans="1:2">
      <c r="A486">
        <v>1.05350290904546</v>
      </c>
      <c r="B486">
        <v>0.8153521729543455</v>
      </c>
    </row>
    <row r="487" spans="1:2">
      <c r="A487">
        <v>1.031154579728274</v>
      </c>
      <c r="B487">
        <v>0.8588518861733422</v>
      </c>
    </row>
    <row r="488" spans="1:2">
      <c r="A488">
        <v>1.058533648224559</v>
      </c>
      <c r="B488">
        <v>0.8692256132221354</v>
      </c>
    </row>
    <row r="489" spans="1:2">
      <c r="A489">
        <v>1.053651132939786</v>
      </c>
      <c r="B489">
        <v>0.8986975542495669</v>
      </c>
    </row>
    <row r="490" spans="1:2">
      <c r="A490">
        <v>1.081476984325197</v>
      </c>
      <c r="B490">
        <v>0.8933239647321602</v>
      </c>
    </row>
    <row r="491" spans="1:2">
      <c r="A491">
        <v>1.077021691630055</v>
      </c>
      <c r="B491">
        <v>0.9169276128482762</v>
      </c>
    </row>
    <row r="492" spans="1:2">
      <c r="A492">
        <v>1.094608751990581</v>
      </c>
      <c r="B492">
        <v>0.9303966123129482</v>
      </c>
    </row>
    <row r="493" spans="1:2">
      <c r="A493">
        <v>1.156196025180514</v>
      </c>
      <c r="B493">
        <v>0.8914772868510628</v>
      </c>
    </row>
    <row r="494" spans="1:2">
      <c r="A494">
        <v>1.16962695042513</v>
      </c>
      <c r="B494">
        <v>0.8650054427583661</v>
      </c>
    </row>
    <row r="495" spans="1:2">
      <c r="A495">
        <v>1.234885201202292</v>
      </c>
      <c r="B495">
        <v>0.8475016938292143</v>
      </c>
    </row>
    <row r="496" spans="1:2">
      <c r="A496">
        <v>1.261506461542174</v>
      </c>
      <c r="B496">
        <v>0.8217834804731483</v>
      </c>
    </row>
    <row r="497" spans="1:2">
      <c r="A497">
        <v>1.384660966876196</v>
      </c>
      <c r="B497">
        <v>0.8024001058337118</v>
      </c>
    </row>
    <row r="498" spans="1:2">
      <c r="A498">
        <v>1.432318339562065</v>
      </c>
      <c r="B498">
        <v>0.8182560741991708</v>
      </c>
    </row>
    <row r="499" spans="1:2">
      <c r="A499">
        <v>1.454022801460126</v>
      </c>
      <c r="B499">
        <v>0.8390897089624717</v>
      </c>
    </row>
    <row r="500" spans="1:2">
      <c r="A500">
        <v>1.440684438804693</v>
      </c>
      <c r="B500">
        <v>0.8619363316151115</v>
      </c>
    </row>
    <row r="501" spans="1:2">
      <c r="A501">
        <v>1.464242246750167</v>
      </c>
      <c r="B501">
        <v>0.8570338051035363</v>
      </c>
    </row>
    <row r="502" spans="1:2">
      <c r="A502">
        <v>1.494791915439218</v>
      </c>
      <c r="B502">
        <v>0.8879445917187931</v>
      </c>
    </row>
    <row r="503" spans="1:2">
      <c r="A503">
        <v>1.523099611709366</v>
      </c>
      <c r="B503">
        <v>0.8882720685441756</v>
      </c>
    </row>
    <row r="504" spans="1:2">
      <c r="A504">
        <v>1.453819085201259</v>
      </c>
      <c r="B504">
        <v>0.9117637934568149</v>
      </c>
    </row>
    <row r="505" spans="1:2">
      <c r="A505">
        <v>1.448536428742353</v>
      </c>
      <c r="B505">
        <v>0.9397793204984185</v>
      </c>
    </row>
    <row r="506" spans="1:2">
      <c r="A506">
        <v>1.477873840475328</v>
      </c>
      <c r="B506">
        <v>0.9437937713128269</v>
      </c>
    </row>
    <row r="507" spans="1:2">
      <c r="A507">
        <v>1.456546525315817</v>
      </c>
      <c r="B507">
        <v>0.9842337170411489</v>
      </c>
    </row>
    <row r="508" spans="1:2">
      <c r="A508">
        <v>1.472882272823113</v>
      </c>
      <c r="B508">
        <v>0.9944945577334594</v>
      </c>
    </row>
    <row r="509" spans="1:2">
      <c r="A509">
        <v>1.525955422872703</v>
      </c>
      <c r="B509">
        <v>0.9848254878411689</v>
      </c>
    </row>
    <row r="510" spans="1:2">
      <c r="A510">
        <v>1.653382348925701</v>
      </c>
      <c r="B510">
        <v>0.906177156756257</v>
      </c>
    </row>
    <row r="511" spans="1:2">
      <c r="A511">
        <v>1.695273943320012</v>
      </c>
      <c r="B511">
        <v>0.9172892051652352</v>
      </c>
    </row>
    <row r="512" spans="1:2">
      <c r="A512">
        <v>1.713482523626997</v>
      </c>
      <c r="B512">
        <v>0.8626376109638365</v>
      </c>
    </row>
    <row r="513" spans="1:2">
      <c r="A513">
        <v>1.688945470168929</v>
      </c>
      <c r="B513">
        <v>0.8596954828832081</v>
      </c>
    </row>
    <row r="514" spans="1:2">
      <c r="A514">
        <v>1.714281013975051</v>
      </c>
      <c r="B514">
        <v>0.8161242339051986</v>
      </c>
    </row>
    <row r="515" spans="1:2">
      <c r="A515">
        <v>1.699026249922409</v>
      </c>
      <c r="B515">
        <v>0.8262175306004595</v>
      </c>
    </row>
    <row r="516" spans="1:2">
      <c r="A516">
        <v>1.692724674885388</v>
      </c>
      <c r="B516">
        <v>0.8001428516373856</v>
      </c>
    </row>
    <row r="517" spans="1:2">
      <c r="A517">
        <v>1.671204996431944</v>
      </c>
      <c r="B517">
        <v>0.8061809594695343</v>
      </c>
    </row>
    <row r="518" spans="1:2">
      <c r="A518">
        <v>1.656858777226917</v>
      </c>
      <c r="B518">
        <v>0.7733687844741914</v>
      </c>
    </row>
    <row r="519" spans="1:2">
      <c r="A519">
        <v>1.624316415520146</v>
      </c>
      <c r="B519">
        <v>0.7552284949896458</v>
      </c>
    </row>
    <row r="520" spans="1:2">
      <c r="A520">
        <v>1.611428189807935</v>
      </c>
      <c r="B520">
        <v>0.7911253717381912</v>
      </c>
    </row>
    <row r="521" spans="1:2">
      <c r="A521">
        <v>1.578584943230138</v>
      </c>
      <c r="B521">
        <v>0.7524026670975831</v>
      </c>
    </row>
    <row r="522" spans="1:2">
      <c r="A522">
        <v>1.663126780836943</v>
      </c>
      <c r="B522">
        <v>0.7202090517194871</v>
      </c>
    </row>
    <row r="523" spans="1:2">
      <c r="A523">
        <v>1.635605556918046</v>
      </c>
      <c r="B523">
        <v>0.6836950608487611</v>
      </c>
    </row>
    <row r="524" spans="1:2">
      <c r="A524">
        <v>1.718530273090958</v>
      </c>
      <c r="B524">
        <v>0.5897923758044028</v>
      </c>
    </row>
    <row r="525" spans="1:2">
      <c r="A525">
        <v>1.706676426691835</v>
      </c>
      <c r="B525">
        <v>0.4892276117145364</v>
      </c>
    </row>
    <row r="526" spans="1:2">
      <c r="A526">
        <v>1.677307338024078</v>
      </c>
      <c r="B526">
        <v>0.4551095810895819</v>
      </c>
    </row>
    <row r="527" spans="1:2">
      <c r="A527">
        <v>1.610733640222391</v>
      </c>
      <c r="B527">
        <v>0.4281478616948887</v>
      </c>
    </row>
    <row r="528" spans="1:2">
      <c r="A528">
        <v>1.611029017148024</v>
      </c>
      <c r="B528">
        <v>0.4075068192932947</v>
      </c>
    </row>
    <row r="529" spans="1:2">
      <c r="A529">
        <v>1.521469003008534</v>
      </c>
      <c r="B529">
        <v>0.4661421765562566</v>
      </c>
    </row>
    <row r="530" spans="1:2">
      <c r="A530">
        <v>1.473524321554807</v>
      </c>
      <c r="B530">
        <v>0.4460844312671324</v>
      </c>
    </row>
    <row r="531" spans="1:2">
      <c r="A531">
        <v>1.481179901163119</v>
      </c>
      <c r="B531">
        <v>0.4238003099280462</v>
      </c>
    </row>
    <row r="532" spans="1:2">
      <c r="A532">
        <v>1.459224649542519</v>
      </c>
      <c r="B532">
        <v>0.4313011644539284</v>
      </c>
    </row>
    <row r="533" spans="1:2">
      <c r="A533">
        <v>1.421555983519132</v>
      </c>
      <c r="B533">
        <v>0.4798919780210041</v>
      </c>
    </row>
    <row r="534" spans="1:2">
      <c r="A534">
        <v>1.407182511037425</v>
      </c>
      <c r="B534">
        <v>0.476688683609643</v>
      </c>
    </row>
    <row r="535" spans="1:2">
      <c r="A535">
        <v>1.403066860328531</v>
      </c>
      <c r="B535">
        <v>0.5458980140569681</v>
      </c>
    </row>
    <row r="536" spans="1:2">
      <c r="A536">
        <v>1.355228852076642</v>
      </c>
      <c r="B536">
        <v>0.5826563268342012</v>
      </c>
    </row>
    <row r="537" spans="1:2">
      <c r="A537">
        <v>1.313078612820184</v>
      </c>
      <c r="B537">
        <v>0.5532650947346952</v>
      </c>
    </row>
    <row r="538" spans="1:2">
      <c r="A538">
        <v>1.275611281241407</v>
      </c>
      <c r="B538">
        <v>0.5608354398585679</v>
      </c>
    </row>
    <row r="539" spans="1:2">
      <c r="A539">
        <v>1.263849009035819</v>
      </c>
      <c r="B539">
        <v>0.5419150016711212</v>
      </c>
    </row>
    <row r="540" spans="1:2">
      <c r="A540">
        <v>1.258514988374714</v>
      </c>
      <c r="B540">
        <v>0.5568666500983697</v>
      </c>
    </row>
    <row r="541" spans="1:2">
      <c r="A541">
        <v>1.216680566280929</v>
      </c>
      <c r="B541">
        <v>0.5590773786662613</v>
      </c>
    </row>
    <row r="542" spans="1:2">
      <c r="A542">
        <v>1.099652257712955</v>
      </c>
      <c r="B542">
        <v>0.6212462482386104</v>
      </c>
    </row>
    <row r="543" spans="1:2">
      <c r="A543">
        <v>1.086630626478766</v>
      </c>
      <c r="B543">
        <v>0.6729749224671906</v>
      </c>
    </row>
    <row r="544" spans="1:2">
      <c r="A544">
        <v>0.9853621687313543</v>
      </c>
      <c r="B544">
        <v>0.7646389548191316</v>
      </c>
    </row>
    <row r="545" spans="1:2">
      <c r="A545">
        <v>1.05350290904546</v>
      </c>
      <c r="B545">
        <v>0.8153521729543455</v>
      </c>
    </row>
    <row r="547" spans="1:2">
      <c r="A547">
        <v>-1.005493231256155</v>
      </c>
      <c r="B547">
        <v>0.02538963374976228</v>
      </c>
    </row>
    <row r="548" spans="1:2">
      <c r="A548">
        <v>-1.01524817088784</v>
      </c>
      <c r="B548">
        <v>0.04126447560186875</v>
      </c>
    </row>
    <row r="549" spans="1:2">
      <c r="A549">
        <v>-1.049601588891402</v>
      </c>
      <c r="B549">
        <v>0.03473595346579446</v>
      </c>
    </row>
    <row r="550" spans="1:2">
      <c r="A550">
        <v>-1.049566663318626</v>
      </c>
      <c r="B550">
        <v>-0.08703035552234085</v>
      </c>
    </row>
    <row r="551" spans="1:2">
      <c r="A551">
        <v>-1.061910839858651</v>
      </c>
      <c r="B551">
        <v>-0.07579523620654836</v>
      </c>
    </row>
    <row r="552" spans="1:2">
      <c r="A552">
        <v>-1.052726666139321</v>
      </c>
      <c r="B552">
        <v>-0.05519556333832796</v>
      </c>
    </row>
    <row r="553" spans="1:2">
      <c r="A553">
        <v>-1.098321151230259</v>
      </c>
      <c r="B553">
        <v>-0.04676836884644824</v>
      </c>
    </row>
    <row r="554" spans="1:2">
      <c r="A554">
        <v>-1.12936552666601</v>
      </c>
      <c r="B554">
        <v>-0.001158863552280498</v>
      </c>
    </row>
    <row r="555" spans="1:2">
      <c r="A555">
        <v>-1.187526311837043</v>
      </c>
      <c r="B555">
        <v>0.03426131484398526</v>
      </c>
    </row>
    <row r="556" spans="1:2">
      <c r="A556">
        <v>-1.158506007439352</v>
      </c>
      <c r="B556">
        <v>0.07795558906389405</v>
      </c>
    </row>
    <row r="557" spans="1:2">
      <c r="A557">
        <v>-1.158821893970863</v>
      </c>
      <c r="B557">
        <v>0.1723524155768085</v>
      </c>
    </row>
    <row r="558" spans="1:2">
      <c r="A558">
        <v>-1.11631363255902</v>
      </c>
      <c r="B558">
        <v>0.2237879208807195</v>
      </c>
    </row>
    <row r="559" spans="1:2">
      <c r="A559">
        <v>-1.06683769498231</v>
      </c>
      <c r="B559">
        <v>0.2509188479112733</v>
      </c>
    </row>
    <row r="560" spans="1:2">
      <c r="A560">
        <v>-1.095564991453089</v>
      </c>
      <c r="B560">
        <v>0.1849894149241158</v>
      </c>
    </row>
    <row r="561" spans="1:2">
      <c r="A561">
        <v>-1.078207482183877</v>
      </c>
      <c r="B561">
        <v>0.1414529218191708</v>
      </c>
    </row>
    <row r="562" spans="1:2">
      <c r="A562">
        <v>-1.009866144300972</v>
      </c>
      <c r="B562">
        <v>0.123360735593895</v>
      </c>
    </row>
    <row r="563" spans="1:2">
      <c r="A563">
        <v>-1.019056574687036</v>
      </c>
      <c r="B563">
        <v>0.0571290061934998</v>
      </c>
    </row>
    <row r="564" spans="1:2">
      <c r="A564">
        <v>-1.005493231256155</v>
      </c>
      <c r="B564">
        <v>0.02538963374976228</v>
      </c>
    </row>
    <row r="566" spans="1:2">
      <c r="A566">
        <v>-1.189028486150553</v>
      </c>
      <c r="B566">
        <v>0.4629765635436344</v>
      </c>
    </row>
    <row r="567" spans="1:2">
      <c r="A567">
        <v>-1.13497187926046</v>
      </c>
      <c r="B567">
        <v>0.4498537461097912</v>
      </c>
    </row>
    <row r="568" spans="1:2">
      <c r="A568">
        <v>-1.084696059283285</v>
      </c>
      <c r="B568">
        <v>0.4018127451326192</v>
      </c>
    </row>
    <row r="569" spans="1:2">
      <c r="A569">
        <v>-1.135847450643209</v>
      </c>
      <c r="B569">
        <v>0.3979914263541399</v>
      </c>
    </row>
    <row r="570" spans="1:2">
      <c r="A570">
        <v>-1.124182180453117</v>
      </c>
      <c r="B570">
        <v>0.4089227433894334</v>
      </c>
    </row>
    <row r="571" spans="1:2">
      <c r="A571">
        <v>-1.143790760979379</v>
      </c>
      <c r="B571">
        <v>0.4320668041727877</v>
      </c>
    </row>
    <row r="572" spans="1:2">
      <c r="A572">
        <v>-1.184417906680291</v>
      </c>
      <c r="B572">
        <v>0.452277436821524</v>
      </c>
    </row>
    <row r="573" spans="1:2">
      <c r="A573">
        <v>-1.233487650046147</v>
      </c>
      <c r="B573">
        <v>0.4378707984584319</v>
      </c>
    </row>
    <row r="574" spans="1:2">
      <c r="A574">
        <v>-1.189028486150553</v>
      </c>
      <c r="B574">
        <v>0.4629765635436344</v>
      </c>
    </row>
    <row r="576" spans="1:2">
      <c r="A576">
        <v>0.1696341330860519</v>
      </c>
      <c r="B576">
        <v>0.9993827555117331</v>
      </c>
    </row>
    <row r="577" spans="1:2">
      <c r="A577">
        <v>0.1845729974183543</v>
      </c>
      <c r="B577">
        <v>0.9588865729366765</v>
      </c>
    </row>
    <row r="578" spans="1:2">
      <c r="A578">
        <v>0.1514907823660975</v>
      </c>
      <c r="B578">
        <v>0.9457375898678061</v>
      </c>
    </row>
    <row r="579" spans="1:2">
      <c r="A579">
        <v>0.1701634100435364</v>
      </c>
      <c r="B579">
        <v>0.9236903849743018</v>
      </c>
    </row>
    <row r="580" spans="1:2">
      <c r="A580">
        <v>0.1636462365664662</v>
      </c>
      <c r="B580">
        <v>0.9009388105967503</v>
      </c>
    </row>
    <row r="581" spans="1:2">
      <c r="A581">
        <v>0.0943718903006476</v>
      </c>
      <c r="B581">
        <v>0.9034254758823814</v>
      </c>
    </row>
    <row r="582" spans="1:2">
      <c r="A582">
        <v>0.101255570846945</v>
      </c>
      <c r="B582">
        <v>0.9259392458615036</v>
      </c>
    </row>
    <row r="583" spans="1:2">
      <c r="A583">
        <v>0.0748771504070793</v>
      </c>
      <c r="B583">
        <v>0.9435600486642383</v>
      </c>
    </row>
    <row r="584" spans="1:2">
      <c r="A584">
        <v>0.08535223967007222</v>
      </c>
      <c r="B584">
        <v>0.9984364697478793</v>
      </c>
    </row>
    <row r="585" spans="1:2">
      <c r="A585">
        <v>0.1178987148650984</v>
      </c>
      <c r="B585">
        <v>1.017591247912138</v>
      </c>
    </row>
    <row r="586" spans="1:2">
      <c r="A586">
        <v>0.1696341330860519</v>
      </c>
      <c r="B586">
        <v>0.9993827555117331</v>
      </c>
    </row>
    <row r="588" spans="1:2">
      <c r="A588">
        <v>-0.1235321689341747</v>
      </c>
      <c r="B588">
        <v>0.543748835469908</v>
      </c>
    </row>
    <row r="589" spans="1:2">
      <c r="A589">
        <v>-0.1226321995602404</v>
      </c>
      <c r="B589">
        <v>0.5711334491789003</v>
      </c>
    </row>
    <row r="590" spans="1:2">
      <c r="A590">
        <v>-0.01819972240692793</v>
      </c>
      <c r="B590">
        <v>0.6351049676411691</v>
      </c>
    </row>
    <row r="591" spans="1:2">
      <c r="A591">
        <v>-0.02974525333441311</v>
      </c>
      <c r="B591">
        <v>0.6883956857219018</v>
      </c>
    </row>
    <row r="592" spans="1:2">
      <c r="A592">
        <v>-0.01651823837938503</v>
      </c>
      <c r="B592">
        <v>0.6983034847823107</v>
      </c>
    </row>
    <row r="593" spans="1:2">
      <c r="A593">
        <v>0.1142986080692862</v>
      </c>
      <c r="B593">
        <v>0.7204926931256735</v>
      </c>
    </row>
    <row r="594" spans="1:2">
      <c r="A594">
        <v>0.1037350912679091</v>
      </c>
      <c r="B594">
        <v>0.6688691840046687</v>
      </c>
    </row>
    <row r="595" spans="1:2">
      <c r="A595">
        <v>0.1382736752530891</v>
      </c>
      <c r="B595">
        <v>0.5821264539303663</v>
      </c>
    </row>
    <row r="596" spans="1:2">
      <c r="A596">
        <v>0.1332599443085341</v>
      </c>
      <c r="B596">
        <v>0.5189269050899931</v>
      </c>
    </row>
    <row r="597" spans="1:2">
      <c r="A597">
        <v>0.1732592068721896</v>
      </c>
      <c r="B597">
        <v>0.4684572668322043</v>
      </c>
    </row>
    <row r="598" spans="1:2">
      <c r="A598">
        <v>0.08299916987697631</v>
      </c>
      <c r="B598">
        <v>0.3930021746061131</v>
      </c>
    </row>
    <row r="599" spans="1:2">
      <c r="A599">
        <v>0.04623996003381921</v>
      </c>
      <c r="B599">
        <v>0.382317084647577</v>
      </c>
    </row>
    <row r="600" spans="1:2">
      <c r="A600">
        <v>-0.1235321689341747</v>
      </c>
      <c r="B600">
        <v>0.543748835469908</v>
      </c>
    </row>
    <row r="602" spans="1:2">
      <c r="A602">
        <v>-1.133372679286964</v>
      </c>
      <c r="B602">
        <v>-0.00307987502632841</v>
      </c>
    </row>
    <row r="603" spans="1:2">
      <c r="A603">
        <v>-1.135755969182417</v>
      </c>
      <c r="B603">
        <v>-0.03163317953179887</v>
      </c>
    </row>
    <row r="604" spans="1:2">
      <c r="A604">
        <v>-1.180716168405368</v>
      </c>
      <c r="B604">
        <v>-0.09207883541062677</v>
      </c>
    </row>
    <row r="605" spans="1:2">
      <c r="A605">
        <v>-1.207873298418918</v>
      </c>
      <c r="B605">
        <v>-0.08961009695165612</v>
      </c>
    </row>
    <row r="606" spans="1:2">
      <c r="A606">
        <v>-1.198876325044048</v>
      </c>
      <c r="B606">
        <v>-0.0538260154333479</v>
      </c>
    </row>
    <row r="607" spans="1:2">
      <c r="A607">
        <v>-1.217051595913212</v>
      </c>
      <c r="B607">
        <v>-0.04551266355441616</v>
      </c>
    </row>
    <row r="608" spans="1:2">
      <c r="A608">
        <v>-1.21688692687031</v>
      </c>
      <c r="B608">
        <v>-0.02142137620053093</v>
      </c>
    </row>
    <row r="609" spans="1:2">
      <c r="A609">
        <v>-1.2042574092851</v>
      </c>
      <c r="B609">
        <v>0.01556665490603985</v>
      </c>
    </row>
    <row r="610" spans="1:2">
      <c r="A610">
        <v>-1.185568874757283</v>
      </c>
      <c r="B610">
        <v>0.02797345866842035</v>
      </c>
    </row>
    <row r="611" spans="1:2">
      <c r="A611">
        <v>-1.133372679286964</v>
      </c>
      <c r="B611">
        <v>-0.00307987502632841</v>
      </c>
    </row>
    <row r="613" spans="1:2">
      <c r="A613">
        <v>0.5349651325624201</v>
      </c>
      <c r="B613">
        <v>0.4398948680769982</v>
      </c>
    </row>
    <row r="614" spans="1:2">
      <c r="A614">
        <v>0.3627745043108694</v>
      </c>
      <c r="B614">
        <v>0.4398948680769982</v>
      </c>
    </row>
    <row r="615" spans="1:2">
      <c r="A615">
        <v>0.3513572522703777</v>
      </c>
      <c r="B615">
        <v>0.622236128986729</v>
      </c>
    </row>
    <row r="616" spans="1:2">
      <c r="A616">
        <v>0.4792219170725679</v>
      </c>
      <c r="B616">
        <v>0.615727361383967</v>
      </c>
    </row>
    <row r="617" spans="1:2">
      <c r="A617">
        <v>0.4849718304575837</v>
      </c>
      <c r="B617">
        <v>0.5518694123678494</v>
      </c>
    </row>
    <row r="618" spans="1:2">
      <c r="A618">
        <v>0.4550806229698663</v>
      </c>
      <c r="B618">
        <v>0.5884387233964694</v>
      </c>
    </row>
    <row r="619" spans="1:2">
      <c r="A619">
        <v>0.5349651325624201</v>
      </c>
      <c r="B619">
        <v>0.4398948680769982</v>
      </c>
    </row>
    <row r="621" spans="1:2">
      <c r="A621">
        <v>-0.1231315482457226</v>
      </c>
      <c r="B621">
        <v>0.5487020273484737</v>
      </c>
    </row>
    <row r="622" spans="1:2">
      <c r="A622">
        <v>-0.1243244750774272</v>
      </c>
      <c r="B622">
        <v>0.5148446893135292</v>
      </c>
    </row>
    <row r="623" spans="1:2">
      <c r="A623">
        <v>-0.171260404013654</v>
      </c>
      <c r="B623">
        <v>0.5158460856915744</v>
      </c>
    </row>
    <row r="624" spans="1:2">
      <c r="A624">
        <v>-0.1880207767226371</v>
      </c>
      <c r="B624">
        <v>0.4267807489046344</v>
      </c>
    </row>
    <row r="625" spans="1:2">
      <c r="A625">
        <v>-0.2483992201613117</v>
      </c>
      <c r="B625">
        <v>0.4203901999829265</v>
      </c>
    </row>
    <row r="626" spans="1:2">
      <c r="A626">
        <v>-0.2143966242941728</v>
      </c>
      <c r="B626">
        <v>0.4301656299261259</v>
      </c>
    </row>
    <row r="627" spans="1:2">
      <c r="A627">
        <v>-0.1623937815000335</v>
      </c>
      <c r="B627">
        <v>0.5339958243257384</v>
      </c>
    </row>
    <row r="628" spans="1:2">
      <c r="A628">
        <v>-0.1231315482457226</v>
      </c>
      <c r="B628">
        <v>0.5487020273484737</v>
      </c>
    </row>
    <row r="630" spans="1:2">
      <c r="A630">
        <v>0.5395190741607738</v>
      </c>
      <c r="B630">
        <v>0.2905453431223834</v>
      </c>
    </row>
    <row r="631" spans="1:2">
      <c r="A631">
        <v>0.5426001790424697</v>
      </c>
      <c r="B631">
        <v>0.3408712144153295</v>
      </c>
    </row>
    <row r="632" spans="1:2">
      <c r="A632">
        <v>0.5640161362929215</v>
      </c>
      <c r="B632">
        <v>0.3614563057244635</v>
      </c>
    </row>
    <row r="633" spans="1:2">
      <c r="A633">
        <v>0.5795856302448903</v>
      </c>
      <c r="B633">
        <v>0.3203828840812232</v>
      </c>
    </row>
    <row r="634" spans="1:2">
      <c r="A634">
        <v>0.6402209791506374</v>
      </c>
      <c r="B634">
        <v>0.2561660914676323</v>
      </c>
    </row>
    <row r="635" spans="1:2">
      <c r="A635">
        <v>0.5926637901922344</v>
      </c>
      <c r="B635">
        <v>0.2924869457051388</v>
      </c>
    </row>
    <row r="636" spans="1:2">
      <c r="A636">
        <v>0.5395190741607738</v>
      </c>
      <c r="B636">
        <v>0.2905453431223834</v>
      </c>
    </row>
    <row r="638" spans="1:2">
      <c r="A638">
        <v>-0.1010824696121644</v>
      </c>
      <c r="B638">
        <v>0.7232060062751614</v>
      </c>
    </row>
    <row r="639" spans="1:2">
      <c r="A639">
        <v>-0.08440127311620227</v>
      </c>
      <c r="B639">
        <v>0.798673495647754</v>
      </c>
    </row>
    <row r="640" spans="1:2">
      <c r="A640">
        <v>-0.118962499598803</v>
      </c>
      <c r="B640">
        <v>0.8072836918763613</v>
      </c>
    </row>
    <row r="641" spans="1:2">
      <c r="A641">
        <v>-0.1227306302297254</v>
      </c>
      <c r="B641">
        <v>0.8269204772461425</v>
      </c>
    </row>
    <row r="642" spans="1:2">
      <c r="A642">
        <v>-0.103729701393248</v>
      </c>
      <c r="B642">
        <v>0.8391780587852217</v>
      </c>
    </row>
    <row r="643" spans="1:2">
      <c r="A643">
        <v>0.03916233340648595</v>
      </c>
      <c r="B643">
        <v>0.8174608152406865</v>
      </c>
    </row>
    <row r="644" spans="1:2">
      <c r="A644">
        <v>-0.02917922910257816</v>
      </c>
      <c r="B644">
        <v>0.715604065488081</v>
      </c>
    </row>
    <row r="645" spans="1:2">
      <c r="A645">
        <v>-0.07339668249606264</v>
      </c>
      <c r="B645">
        <v>0.702498450080227</v>
      </c>
    </row>
    <row r="646" spans="1:2">
      <c r="A646">
        <v>-0.1010824696121644</v>
      </c>
      <c r="B646">
        <v>0.7232060062751614</v>
      </c>
    </row>
    <row r="648" spans="1:2">
      <c r="A648">
        <v>0.715255954744397</v>
      </c>
      <c r="B648">
        <v>0.161849693546343</v>
      </c>
    </row>
    <row r="649" spans="1:2">
      <c r="A649">
        <v>0.6748800199235764</v>
      </c>
      <c r="B649">
        <v>0.1012559819083056</v>
      </c>
    </row>
    <row r="650" spans="1:2">
      <c r="A650">
        <v>0.5943411320662068</v>
      </c>
      <c r="B650">
        <v>0.06930284306035002</v>
      </c>
    </row>
    <row r="651" spans="1:2">
      <c r="A651">
        <v>0.5429356529951018</v>
      </c>
      <c r="B651">
        <v>0.09005790802181503</v>
      </c>
    </row>
    <row r="652" spans="1:2">
      <c r="A652">
        <v>0.493343377934391</v>
      </c>
      <c r="B652">
        <v>0.1574547715938188</v>
      </c>
    </row>
    <row r="653" spans="1:2">
      <c r="A653">
        <v>0.5395190741607738</v>
      </c>
      <c r="B653">
        <v>0.2905453431223834</v>
      </c>
    </row>
    <row r="654" spans="1:2">
      <c r="A654">
        <v>0.5570064301650328</v>
      </c>
      <c r="B654">
        <v>0.2863807823673541</v>
      </c>
    </row>
    <row r="655" spans="1:2">
      <c r="A655">
        <v>0.5607361484939797</v>
      </c>
      <c r="B655">
        <v>0.3012419966761041</v>
      </c>
    </row>
    <row r="656" spans="1:2">
      <c r="A656">
        <v>0.6172961797751807</v>
      </c>
      <c r="B656">
        <v>0.2712005872919026</v>
      </c>
    </row>
    <row r="657" spans="1:2">
      <c r="A657">
        <v>0.6223023599282317</v>
      </c>
      <c r="B657">
        <v>0.2231432992400823</v>
      </c>
    </row>
    <row r="658" spans="1:2">
      <c r="A658">
        <v>0.652764711296672</v>
      </c>
      <c r="B658">
        <v>0.1856248742830363</v>
      </c>
    </row>
    <row r="659" spans="1:2">
      <c r="A659">
        <v>0.715255954744397</v>
      </c>
      <c r="B659">
        <v>0.161849693546343</v>
      </c>
    </row>
    <row r="661" spans="1:2">
      <c r="A661">
        <v>0.2946672722612745</v>
      </c>
      <c r="B661">
        <v>1.197769329021214</v>
      </c>
    </row>
    <row r="662" spans="1:2">
      <c r="A662">
        <v>0.3467765779843939</v>
      </c>
      <c r="B662">
        <v>1.125700426148756</v>
      </c>
    </row>
    <row r="663" spans="1:2">
      <c r="A663">
        <v>0.3163856138756435</v>
      </c>
      <c r="B663">
        <v>1.095035961170615</v>
      </c>
    </row>
    <row r="664" spans="1:2">
      <c r="A664">
        <v>0.2594661223992838</v>
      </c>
      <c r="B664">
        <v>1.08623207691595</v>
      </c>
    </row>
    <row r="665" spans="1:2">
      <c r="A665">
        <v>0.2323411256774801</v>
      </c>
      <c r="B665">
        <v>1.122403979590683</v>
      </c>
    </row>
    <row r="666" spans="1:2">
      <c r="A666">
        <v>0.2729828309059473</v>
      </c>
      <c r="B666">
        <v>1.153255537066155</v>
      </c>
    </row>
    <row r="667" spans="1:2">
      <c r="A667">
        <v>0.2126788451537002</v>
      </c>
      <c r="B667">
        <v>1.198206985035843</v>
      </c>
    </row>
    <row r="668" spans="1:2">
      <c r="A668">
        <v>0.2560536840229836</v>
      </c>
      <c r="B668">
        <v>1.193352395147965</v>
      </c>
    </row>
    <row r="669" spans="1:2">
      <c r="A669">
        <v>0.2824945897291586</v>
      </c>
      <c r="B669">
        <v>1.209154356548448</v>
      </c>
    </row>
    <row r="670" spans="1:2">
      <c r="A670">
        <v>0.2946672722612745</v>
      </c>
      <c r="B670">
        <v>1.197769329021214</v>
      </c>
    </row>
    <row r="672" spans="1:2">
      <c r="A672">
        <v>0.07706518139929763</v>
      </c>
      <c r="B672">
        <v>0.9330471216179832</v>
      </c>
    </row>
    <row r="673" spans="1:2">
      <c r="A673">
        <v>0.101255570846945</v>
      </c>
      <c r="B673">
        <v>0.9259392458615036</v>
      </c>
    </row>
    <row r="674" spans="1:2">
      <c r="A674">
        <v>0.07682609921462803</v>
      </c>
      <c r="B674">
        <v>0.8888153075061928</v>
      </c>
    </row>
    <row r="675" spans="1:2">
      <c r="A675">
        <v>0.09670629158119792</v>
      </c>
      <c r="B675">
        <v>0.8382555292383035</v>
      </c>
    </row>
    <row r="676" spans="1:2">
      <c r="A676">
        <v>0.02397977899719032</v>
      </c>
      <c r="B676">
        <v>0.8152387331305895</v>
      </c>
    </row>
    <row r="677" spans="1:2">
      <c r="A677">
        <v>-0.01963473108163968</v>
      </c>
      <c r="B677">
        <v>0.8270464017834424</v>
      </c>
    </row>
    <row r="678" spans="1:2">
      <c r="A678">
        <v>-0.01527165733119917</v>
      </c>
      <c r="B678">
        <v>0.8771049767236196</v>
      </c>
    </row>
    <row r="679" spans="1:2">
      <c r="A679">
        <v>-0.05756435707293017</v>
      </c>
      <c r="B679">
        <v>0.9205972508174664</v>
      </c>
    </row>
    <row r="680" spans="1:2">
      <c r="A680">
        <v>-0.0202690428553232</v>
      </c>
      <c r="B680">
        <v>0.9199595191904899</v>
      </c>
    </row>
    <row r="681" spans="1:2">
      <c r="A681">
        <v>-0.02402563629832504</v>
      </c>
      <c r="B681">
        <v>0.9380045316291163</v>
      </c>
    </row>
    <row r="682" spans="1:2">
      <c r="A682">
        <v>0.03088338787722352</v>
      </c>
      <c r="B682">
        <v>0.9595373449356371</v>
      </c>
    </row>
    <row r="683" spans="1:2">
      <c r="A683">
        <v>0.07706518139929763</v>
      </c>
      <c r="B683">
        <v>0.9330471216179832</v>
      </c>
    </row>
    <row r="685" spans="1:2">
      <c r="A685">
        <v>0.1694990189520119</v>
      </c>
      <c r="B685">
        <v>0.0457983490584102</v>
      </c>
    </row>
    <row r="686" spans="1:2">
      <c r="A686">
        <v>0.1946706865125781</v>
      </c>
      <c r="B686">
        <v>0.04702476728708054</v>
      </c>
    </row>
    <row r="687" spans="1:2">
      <c r="A687">
        <v>0.2146474561099077</v>
      </c>
      <c r="B687">
        <v>0.02424658639066241</v>
      </c>
    </row>
    <row r="688" spans="1:2">
      <c r="A688">
        <v>0.2168851177846145</v>
      </c>
      <c r="B688">
        <v>-0.02701099639983826</v>
      </c>
    </row>
    <row r="689" spans="1:2">
      <c r="A689">
        <v>0.210308046287624</v>
      </c>
      <c r="B689">
        <v>-0.05004566920752478</v>
      </c>
    </row>
    <row r="690" spans="1:2">
      <c r="A690">
        <v>0.1890402183172488</v>
      </c>
      <c r="B690">
        <v>-0.03946912358161051</v>
      </c>
    </row>
    <row r="691" spans="1:2">
      <c r="A691">
        <v>0.1724973239127218</v>
      </c>
      <c r="B691">
        <v>-0.05601477451677879</v>
      </c>
    </row>
    <row r="692" spans="1:2">
      <c r="A692">
        <v>0.1666231200799804</v>
      </c>
      <c r="B692">
        <v>-0.08056955906626487</v>
      </c>
    </row>
    <row r="693" spans="1:2">
      <c r="A693">
        <v>0.1322821120456532</v>
      </c>
      <c r="B693">
        <v>-0.02251209088588672</v>
      </c>
    </row>
    <row r="694" spans="1:2">
      <c r="A694">
        <v>0.1427323924711142</v>
      </c>
      <c r="B694">
        <v>0.020462541374082</v>
      </c>
    </row>
    <row r="695" spans="1:2">
      <c r="A695">
        <v>0.1696780404594232</v>
      </c>
      <c r="B695">
        <v>0.02142556925064049</v>
      </c>
    </row>
    <row r="696" spans="1:2">
      <c r="A696">
        <v>0.1694990189520119</v>
      </c>
      <c r="B696">
        <v>0.0457983490584102</v>
      </c>
    </row>
    <row r="698" spans="1:2">
      <c r="A698">
        <v>-0.03728503662896161</v>
      </c>
      <c r="B698">
        <v>0.9940850831135695</v>
      </c>
    </row>
    <row r="699" spans="1:2">
      <c r="A699">
        <v>-0.06618320733199001</v>
      </c>
      <c r="B699">
        <v>1.022404199348108</v>
      </c>
    </row>
    <row r="700" spans="1:2">
      <c r="A700">
        <v>-0.05752389006490242</v>
      </c>
      <c r="B700">
        <v>1.069628864084041</v>
      </c>
    </row>
    <row r="701" spans="1:2">
      <c r="A701">
        <v>-0.03450124286766331</v>
      </c>
      <c r="B701">
        <v>1.069697735000584</v>
      </c>
    </row>
    <row r="702" spans="1:2">
      <c r="A702">
        <v>-0.04726289328811671</v>
      </c>
      <c r="B702">
        <v>1.054605189994747</v>
      </c>
    </row>
    <row r="703" spans="1:2">
      <c r="A703">
        <v>-0.02270217694985778</v>
      </c>
      <c r="B703">
        <v>1.05645932638405</v>
      </c>
    </row>
    <row r="704" spans="1:2">
      <c r="A704">
        <v>-0.03672683145112159</v>
      </c>
      <c r="B704">
        <v>1.032048913094607</v>
      </c>
    </row>
    <row r="705" spans="1:2">
      <c r="A705">
        <v>0.02038269390244366</v>
      </c>
      <c r="B705">
        <v>0.9840151623545934</v>
      </c>
    </row>
    <row r="706" spans="1:2">
      <c r="A706">
        <v>0.006783316654397858</v>
      </c>
      <c r="B706">
        <v>0.9535692615028519</v>
      </c>
    </row>
    <row r="707" spans="1:2">
      <c r="A707">
        <v>-0.06507781037677569</v>
      </c>
      <c r="B707">
        <v>0.9409086263199326</v>
      </c>
    </row>
    <row r="708" spans="1:2">
      <c r="A708">
        <v>-0.04185962872782457</v>
      </c>
      <c r="B708">
        <v>0.9638452056715788</v>
      </c>
    </row>
    <row r="709" spans="1:2">
      <c r="A709">
        <v>-0.06425900873374306</v>
      </c>
      <c r="B709">
        <v>0.9725722314727064</v>
      </c>
    </row>
    <row r="710" spans="1:2">
      <c r="A710">
        <v>-0.05515157925736584</v>
      </c>
      <c r="B710">
        <v>0.995447258698299</v>
      </c>
    </row>
    <row r="711" spans="1:2">
      <c r="A711">
        <v>-0.03728503662896161</v>
      </c>
      <c r="B711">
        <v>0.9940850831135695</v>
      </c>
    </row>
    <row r="713" spans="1:2">
      <c r="A713">
        <v>0.0003547654557199743</v>
      </c>
      <c r="B713">
        <v>0.2224967747587798</v>
      </c>
    </row>
    <row r="714" spans="1:2">
      <c r="A714">
        <v>0.01590012992735847</v>
      </c>
      <c r="B714">
        <v>0.1199948312291827</v>
      </c>
    </row>
    <row r="715" spans="1:2">
      <c r="A715">
        <v>-0.02949529416635865</v>
      </c>
      <c r="B715">
        <v>0.09536875683671463</v>
      </c>
    </row>
    <row r="716" spans="1:2">
      <c r="A716">
        <v>-0.04864645753669884</v>
      </c>
      <c r="B716">
        <v>0.1264912867005258</v>
      </c>
    </row>
    <row r="717" spans="1:2">
      <c r="A717">
        <v>-0.04382848638693035</v>
      </c>
      <c r="B717">
        <v>0.2213734332784103</v>
      </c>
    </row>
    <row r="718" spans="1:2">
      <c r="A718">
        <v>0.0003547654557199743</v>
      </c>
      <c r="B718">
        <v>0.2224967747587798</v>
      </c>
    </row>
    <row r="720" spans="1:2">
      <c r="A720">
        <v>-0.426239756984742</v>
      </c>
      <c r="B720">
        <v>1.301354526321663</v>
      </c>
    </row>
    <row r="721" spans="1:2">
      <c r="A721">
        <v>-0.1122347703754106</v>
      </c>
      <c r="B721">
        <v>1.295134429843867</v>
      </c>
    </row>
    <row r="722" spans="1:2">
      <c r="A722">
        <v>-0.1857669384187606</v>
      </c>
      <c r="B722">
        <v>1.289212451755283</v>
      </c>
    </row>
    <row r="723" spans="1:2">
      <c r="A723">
        <v>-0.1643649781930573</v>
      </c>
      <c r="B723">
        <v>1.288942890770511</v>
      </c>
    </row>
    <row r="724" spans="1:2">
      <c r="A724">
        <v>-0.1846687697686099</v>
      </c>
      <c r="B724">
        <v>1.280691113376732</v>
      </c>
    </row>
    <row r="725" spans="1:2">
      <c r="A725">
        <v>-0.1757870723210473</v>
      </c>
      <c r="B725">
        <v>1.26872315537578</v>
      </c>
    </row>
    <row r="726" spans="1:2">
      <c r="A726">
        <v>-0.2069734164602553</v>
      </c>
      <c r="B726">
        <v>1.266114030332581</v>
      </c>
    </row>
    <row r="727" spans="1:2">
      <c r="A727">
        <v>-0.1891210436150027</v>
      </c>
      <c r="B727">
        <v>1.247643802361821</v>
      </c>
    </row>
    <row r="728" spans="1:2">
      <c r="A728">
        <v>-0.2468966683834139</v>
      </c>
      <c r="B728">
        <v>1.230210707905878</v>
      </c>
    </row>
    <row r="729" spans="1:2">
      <c r="A729">
        <v>-0.2204276079759373</v>
      </c>
      <c r="B729">
        <v>1.214174727247818</v>
      </c>
    </row>
    <row r="730" spans="1:2">
      <c r="A730">
        <v>-0.2567555727413516</v>
      </c>
      <c r="B730">
        <v>1.221695997345715</v>
      </c>
    </row>
    <row r="731" spans="1:2">
      <c r="A731">
        <v>-0.2683672036999193</v>
      </c>
      <c r="B731">
        <v>1.209785449507079</v>
      </c>
    </row>
    <row r="732" spans="1:2">
      <c r="A732">
        <v>-0.227741583078831</v>
      </c>
      <c r="B732">
        <v>1.208801681612212</v>
      </c>
    </row>
    <row r="733" spans="1:2">
      <c r="A733">
        <v>-0.4263431632984579</v>
      </c>
      <c r="B733">
        <v>1.157375519096035</v>
      </c>
    </row>
    <row r="734" spans="1:2">
      <c r="A734">
        <v>-0.5071722910776151</v>
      </c>
      <c r="B734">
        <v>1.088794896663194</v>
      </c>
    </row>
    <row r="735" spans="1:2">
      <c r="A735">
        <v>-0.5420501327424322</v>
      </c>
      <c r="B735">
        <v>1.099741174979543</v>
      </c>
    </row>
    <row r="736" spans="1:2">
      <c r="A736">
        <v>-0.5636703584454379</v>
      </c>
      <c r="B736">
        <v>1.135198899995236</v>
      </c>
    </row>
    <row r="737" spans="1:2">
      <c r="A737">
        <v>-0.567426222673298</v>
      </c>
      <c r="B737">
        <v>1.177322351810151</v>
      </c>
    </row>
    <row r="738" spans="1:2">
      <c r="A738">
        <v>-0.5194894471630844</v>
      </c>
      <c r="B738">
        <v>1.206758240163519</v>
      </c>
    </row>
    <row r="739" spans="1:2">
      <c r="A739">
        <v>-0.5603100358099231</v>
      </c>
      <c r="B739">
        <v>1.203472595106812</v>
      </c>
    </row>
    <row r="740" spans="1:2">
      <c r="A740">
        <v>-0.52124874395451</v>
      </c>
      <c r="B740">
        <v>1.213238234518544</v>
      </c>
    </row>
    <row r="741" spans="1:2">
      <c r="A741">
        <v>-0.5599287501122492</v>
      </c>
      <c r="B741">
        <v>1.223842861774832</v>
      </c>
    </row>
    <row r="742" spans="1:2">
      <c r="A742">
        <v>-0.5434682736055022</v>
      </c>
      <c r="B742">
        <v>1.232574495699668</v>
      </c>
    </row>
    <row r="743" spans="1:2">
      <c r="A743">
        <v>-0.5573240035518089</v>
      </c>
      <c r="B743">
        <v>1.251107911000238</v>
      </c>
    </row>
    <row r="744" spans="1:2">
      <c r="A744">
        <v>-0.6910168942580505</v>
      </c>
      <c r="B744">
        <v>1.276082598114257</v>
      </c>
    </row>
    <row r="745" spans="1:2">
      <c r="A745">
        <v>-0.426239756984742</v>
      </c>
      <c r="B745">
        <v>1.301354526321663</v>
      </c>
    </row>
    <row r="747" spans="1:2">
      <c r="A747">
        <v>-0.2036426795072578</v>
      </c>
      <c r="B747">
        <v>0.2538970914005291</v>
      </c>
    </row>
    <row r="748" spans="1:2">
      <c r="A748">
        <v>-0.1324862422446971</v>
      </c>
      <c r="B748">
        <v>0.2439349367062808</v>
      </c>
    </row>
    <row r="749" spans="1:2">
      <c r="A749">
        <v>-0.1171404829725769</v>
      </c>
      <c r="B749">
        <v>0.1733879716413947</v>
      </c>
    </row>
    <row r="750" spans="1:2">
      <c r="A750">
        <v>-0.1336984609949975</v>
      </c>
      <c r="B750">
        <v>0.1478570748974692</v>
      </c>
    </row>
    <row r="751" spans="1:2">
      <c r="A751">
        <v>-0.165945985149345</v>
      </c>
      <c r="B751">
        <v>0.2029642841141182</v>
      </c>
    </row>
    <row r="752" spans="1:2">
      <c r="A752">
        <v>-0.1980387429335873</v>
      </c>
      <c r="B752">
        <v>0.1799789426995134</v>
      </c>
    </row>
    <row r="753" spans="1:2">
      <c r="A753">
        <v>-0.2175707375347516</v>
      </c>
      <c r="B753">
        <v>0.2063516859936107</v>
      </c>
    </row>
    <row r="754" spans="1:2">
      <c r="A754">
        <v>-0.2254977715800436</v>
      </c>
      <c r="B754">
        <v>0.222932703421271</v>
      </c>
    </row>
    <row r="755" spans="1:2">
      <c r="A755">
        <v>-0.2036426795072578</v>
      </c>
      <c r="B755">
        <v>0.2538970914005291</v>
      </c>
    </row>
    <row r="757" spans="1:2">
      <c r="A757">
        <v>0.3032924291696193</v>
      </c>
      <c r="B757">
        <v>0.7979151655345079</v>
      </c>
    </row>
    <row r="758" spans="1:2">
      <c r="A758">
        <v>0.3510341823236778</v>
      </c>
      <c r="B758">
        <v>0.8017905138015359</v>
      </c>
    </row>
    <row r="759" spans="1:2">
      <c r="A759">
        <v>0.3146836065769874</v>
      </c>
      <c r="B759">
        <v>0.7866174078256197</v>
      </c>
    </row>
    <row r="760" spans="1:2">
      <c r="A760">
        <v>0.3250365609919316</v>
      </c>
      <c r="B760">
        <v>0.7768085849922417</v>
      </c>
    </row>
    <row r="761" spans="1:2">
      <c r="A761">
        <v>0.301060675438388</v>
      </c>
      <c r="B761">
        <v>0.7791085484964247</v>
      </c>
    </row>
    <row r="762" spans="1:2">
      <c r="A762">
        <v>0.3236822961547914</v>
      </c>
      <c r="B762">
        <v>0.743226292275695</v>
      </c>
    </row>
    <row r="763" spans="1:2">
      <c r="A763">
        <v>0.3152099737155181</v>
      </c>
      <c r="B763">
        <v>0.7110774203070841</v>
      </c>
    </row>
    <row r="764" spans="1:2">
      <c r="A764">
        <v>0.2942998638316147</v>
      </c>
      <c r="B764">
        <v>0.7186725462642948</v>
      </c>
    </row>
    <row r="765" spans="1:2">
      <c r="A765">
        <v>0.2691717159383487</v>
      </c>
      <c r="B765">
        <v>0.7680448954245683</v>
      </c>
    </row>
    <row r="766" spans="1:2">
      <c r="A766">
        <v>0.3032924291696193</v>
      </c>
      <c r="B766">
        <v>0.7979151655345079</v>
      </c>
    </row>
    <row r="768" spans="1:2">
      <c r="A768">
        <v>-1.365548947321633</v>
      </c>
      <c r="B768">
        <v>0.2928700940232113</v>
      </c>
    </row>
    <row r="769" spans="1:2">
      <c r="A769">
        <v>-1.353783081578201</v>
      </c>
      <c r="B769">
        <v>0.3232369716413003</v>
      </c>
    </row>
    <row r="770" spans="1:2">
      <c r="A770">
        <v>-1.334835182171704</v>
      </c>
      <c r="B770">
        <v>0.3232964260030586</v>
      </c>
    </row>
    <row r="771" spans="1:2">
      <c r="A771">
        <v>-1.336910425169048</v>
      </c>
      <c r="B771">
        <v>0.3578899568150044</v>
      </c>
    </row>
    <row r="772" spans="1:2">
      <c r="A772">
        <v>-1.309639875161301</v>
      </c>
      <c r="B772">
        <v>0.3577068430708881</v>
      </c>
    </row>
    <row r="773" spans="1:2">
      <c r="A773">
        <v>-1.317172718065704</v>
      </c>
      <c r="B773">
        <v>0.3196726759136798</v>
      </c>
    </row>
    <row r="774" spans="1:2">
      <c r="A774">
        <v>-1.302832913671693</v>
      </c>
      <c r="B774">
        <v>0.3165119824225465</v>
      </c>
    </row>
    <row r="775" spans="1:2">
      <c r="A775">
        <v>-1.323312257709006</v>
      </c>
      <c r="B775">
        <v>0.2905856417218653</v>
      </c>
    </row>
    <row r="776" spans="1:2">
      <c r="A776">
        <v>-1.336205669635194</v>
      </c>
      <c r="B776">
        <v>0.2768537103356133</v>
      </c>
    </row>
    <row r="777" spans="1:2">
      <c r="A777">
        <v>-1.365548947321633</v>
      </c>
      <c r="B777">
        <v>0.2928700940232113</v>
      </c>
    </row>
    <row r="779" spans="1:2">
      <c r="A779">
        <v>-0.8499501471618682</v>
      </c>
      <c r="B779">
        <v>0.03847701291154618</v>
      </c>
    </row>
    <row r="780" spans="1:2">
      <c r="A780">
        <v>-0.8801534311956053</v>
      </c>
      <c r="B780">
        <v>0.0256879368157734</v>
      </c>
    </row>
    <row r="781" spans="1:2">
      <c r="A781">
        <v>-0.8966792733280254</v>
      </c>
      <c r="B781">
        <v>0.03619598219662408</v>
      </c>
    </row>
    <row r="782" spans="1:2">
      <c r="A782">
        <v>-0.9002745201299148</v>
      </c>
      <c r="B782">
        <v>0.1015075094357401</v>
      </c>
    </row>
    <row r="783" spans="1:2">
      <c r="A783">
        <v>-0.9210319429670675</v>
      </c>
      <c r="B783">
        <v>0.120605529780881</v>
      </c>
    </row>
    <row r="784" spans="1:2">
      <c r="A784">
        <v>-0.894003013139705</v>
      </c>
      <c r="B784">
        <v>0.1691849366274653</v>
      </c>
    </row>
    <row r="785" spans="1:2">
      <c r="A785">
        <v>-0.8570869537282836</v>
      </c>
      <c r="B785">
        <v>0.1208899952476402</v>
      </c>
    </row>
    <row r="786" spans="1:2">
      <c r="A786">
        <v>-0.8717614459366941</v>
      </c>
      <c r="B786">
        <v>0.08222933368014074</v>
      </c>
    </row>
    <row r="787" spans="1:2">
      <c r="A787">
        <v>-0.8499501471618682</v>
      </c>
      <c r="B787">
        <v>0.03847701291154618</v>
      </c>
    </row>
    <row r="789" spans="1:2">
      <c r="A789">
        <v>-1.229879953193755</v>
      </c>
      <c r="B789">
        <v>0.3019661006916595</v>
      </c>
    </row>
    <row r="790" spans="1:2">
      <c r="A790">
        <v>-1.296898190412938</v>
      </c>
      <c r="B790">
        <v>0.2618643662771539</v>
      </c>
    </row>
    <row r="791" spans="1:2">
      <c r="A791">
        <v>-1.323312257709006</v>
      </c>
      <c r="B791">
        <v>0.2905856417218653</v>
      </c>
    </row>
    <row r="792" spans="1:2">
      <c r="A792">
        <v>-1.297647542769731</v>
      </c>
      <c r="B792">
        <v>0.3192264916742771</v>
      </c>
    </row>
    <row r="793" spans="1:2">
      <c r="A793">
        <v>-1.25418270415083</v>
      </c>
      <c r="B793">
        <v>0.3218354414387182</v>
      </c>
    </row>
    <row r="794" spans="1:2">
      <c r="A794">
        <v>-1.229879953193755</v>
      </c>
      <c r="B794">
        <v>0.3019661006916595</v>
      </c>
    </row>
    <row r="796" spans="1:2">
      <c r="A796">
        <v>0.211138550684763</v>
      </c>
      <c r="B796">
        <v>0.8851674742936176</v>
      </c>
    </row>
    <row r="797" spans="1:2">
      <c r="A797">
        <v>0.2494651937065228</v>
      </c>
      <c r="B797">
        <v>0.8641793832339298</v>
      </c>
    </row>
    <row r="798" spans="1:2">
      <c r="A798">
        <v>0.203238516963427</v>
      </c>
      <c r="B798">
        <v>0.8571982323564649</v>
      </c>
    </row>
    <row r="799" spans="1:2">
      <c r="A799">
        <v>0.2419665470177314</v>
      </c>
      <c r="B799">
        <v>0.8175803203531065</v>
      </c>
    </row>
    <row r="800" spans="1:2">
      <c r="A800">
        <v>0.1758279658508957</v>
      </c>
      <c r="B800">
        <v>0.8625181958000242</v>
      </c>
    </row>
    <row r="801" spans="1:2">
      <c r="A801">
        <v>0.211138550684763</v>
      </c>
      <c r="B801">
        <v>0.8851674742936176</v>
      </c>
    </row>
    <row r="803" spans="1:2">
      <c r="A803">
        <v>-1.04800280824036</v>
      </c>
      <c r="B803">
        <v>0.3952248191849916</v>
      </c>
    </row>
    <row r="804" spans="1:2">
      <c r="A804">
        <v>-1.052838386043587</v>
      </c>
      <c r="B804">
        <v>0.362377417471192</v>
      </c>
    </row>
    <row r="805" spans="1:2">
      <c r="A805">
        <v>-1.092336922370629</v>
      </c>
      <c r="B805">
        <v>0.3682445479568791</v>
      </c>
    </row>
    <row r="806" spans="1:2">
      <c r="A806">
        <v>-1.060244102057222</v>
      </c>
      <c r="B806">
        <v>0.3746639069481311</v>
      </c>
    </row>
    <row r="807" spans="1:2">
      <c r="A807">
        <v>-1.068962576643632</v>
      </c>
      <c r="B807">
        <v>0.3991720808584021</v>
      </c>
    </row>
    <row r="808" spans="1:2">
      <c r="A808">
        <v>-1.04800280824036</v>
      </c>
      <c r="B808">
        <v>0.3952248191849916</v>
      </c>
    </row>
    <row r="810" spans="1:2">
      <c r="A810">
        <v>0.2774094400882114</v>
      </c>
      <c r="B810">
        <v>0.9163887694201316</v>
      </c>
    </row>
    <row r="811" spans="1:2">
      <c r="A811">
        <v>0.286459374132166</v>
      </c>
      <c r="B811">
        <v>0.9076690598468758</v>
      </c>
    </row>
    <row r="812" spans="1:2">
      <c r="A812">
        <v>0.2683248102848</v>
      </c>
      <c r="B812">
        <v>0.8820773286683768</v>
      </c>
    </row>
    <row r="813" spans="1:2">
      <c r="A813">
        <v>0.2365424711466845</v>
      </c>
      <c r="B813">
        <v>0.8728750806018306</v>
      </c>
    </row>
    <row r="814" spans="1:2">
      <c r="A814">
        <v>0.2059790221034765</v>
      </c>
      <c r="B814">
        <v>0.8908914188196982</v>
      </c>
    </row>
    <row r="815" spans="1:2">
      <c r="A815">
        <v>0.2137730792908236</v>
      </c>
      <c r="B815">
        <v>0.9115718358067756</v>
      </c>
    </row>
    <row r="816" spans="1:2">
      <c r="A816">
        <v>0.2774094400882114</v>
      </c>
      <c r="B816">
        <v>0.9163887694201316</v>
      </c>
    </row>
    <row r="818" spans="1:2">
      <c r="A818">
        <v>2.119153854528975</v>
      </c>
      <c r="B818">
        <v>-0.05266463055849954</v>
      </c>
    </row>
    <row r="819" spans="1:2">
      <c r="A819">
        <v>2.10789009614491</v>
      </c>
      <c r="B819">
        <v>-0.1843030734961717</v>
      </c>
    </row>
    <row r="820" spans="1:2">
      <c r="A820">
        <v>2.096768369651828</v>
      </c>
      <c r="B820">
        <v>-0.1677774022234428</v>
      </c>
    </row>
    <row r="821" spans="1:2">
      <c r="A821">
        <v>2.058643882826136</v>
      </c>
      <c r="B821">
        <v>-0.1700843420560568</v>
      </c>
    </row>
    <row r="822" spans="1:2">
      <c r="A822">
        <v>2.077013769535485</v>
      </c>
      <c r="B822">
        <v>-0.1480827557201746</v>
      </c>
    </row>
    <row r="823" spans="1:2">
      <c r="A823">
        <v>2.069610424817599</v>
      </c>
      <c r="B823">
        <v>-0.1091749249600581</v>
      </c>
    </row>
    <row r="824" spans="1:2">
      <c r="A824">
        <v>2.00803546658214</v>
      </c>
      <c r="B824">
        <v>-0.07166656408490477</v>
      </c>
    </row>
    <row r="825" spans="1:2">
      <c r="A825">
        <v>1.997197024997539</v>
      </c>
      <c r="B825">
        <v>-0.08328367995209875</v>
      </c>
    </row>
    <row r="826" spans="1:2">
      <c r="A826">
        <v>1.983560039550389</v>
      </c>
      <c r="B826">
        <v>-0.05712690068667507</v>
      </c>
    </row>
    <row r="827" spans="1:2">
      <c r="A827">
        <v>2.009650382368703</v>
      </c>
      <c r="B827">
        <v>-0.04485654129611434</v>
      </c>
    </row>
    <row r="828" spans="1:2">
      <c r="A828">
        <v>1.962475272594252</v>
      </c>
      <c r="B828">
        <v>-0.01899596687418519</v>
      </c>
    </row>
    <row r="829" spans="1:2">
      <c r="A829">
        <v>2.014629114860329</v>
      </c>
      <c r="B829">
        <v>-0.01580530400083613</v>
      </c>
    </row>
    <row r="830" spans="1:2">
      <c r="A830">
        <v>2.03517289562582</v>
      </c>
      <c r="B830">
        <v>-0.06820369649833184</v>
      </c>
    </row>
    <row r="831" spans="1:2">
      <c r="A831">
        <v>2.066237133495538</v>
      </c>
      <c r="B831">
        <v>-0.03450725235655176</v>
      </c>
    </row>
    <row r="832" spans="1:2">
      <c r="A832">
        <v>2.119153854528975</v>
      </c>
      <c r="B832">
        <v>-0.05266463055849954</v>
      </c>
    </row>
    <row r="834" spans="1:2">
      <c r="A834">
        <v>1.770365248854713</v>
      </c>
      <c r="B834">
        <v>0.08378078723990935</v>
      </c>
    </row>
    <row r="835" spans="1:2">
      <c r="A835">
        <v>1.762677051247662</v>
      </c>
      <c r="B835">
        <v>0.06550513025082275</v>
      </c>
    </row>
    <row r="836" spans="1:2">
      <c r="A836">
        <v>1.789228273046008</v>
      </c>
      <c r="B836">
        <v>0.0182768330901599</v>
      </c>
    </row>
    <row r="837" spans="1:2">
      <c r="A837">
        <v>1.771437993250589</v>
      </c>
      <c r="B837">
        <v>0.01588698061647473</v>
      </c>
    </row>
    <row r="838" spans="1:2">
      <c r="A838">
        <v>1.74445379703005</v>
      </c>
      <c r="B838">
        <v>-0.08125541505099584</v>
      </c>
    </row>
    <row r="839" spans="1:2">
      <c r="A839">
        <v>1.656379646769313</v>
      </c>
      <c r="B839">
        <v>-0.05942429349676984</v>
      </c>
    </row>
    <row r="840" spans="1:2">
      <c r="A840">
        <v>1.63828238425229</v>
      </c>
      <c r="B840">
        <v>0.008414662833957774</v>
      </c>
    </row>
    <row r="841" spans="1:2">
      <c r="A841">
        <v>1.648505181711637</v>
      </c>
      <c r="B841">
        <v>0.04064283573149486</v>
      </c>
    </row>
    <row r="842" spans="1:2">
      <c r="A842">
        <v>1.661709239105359</v>
      </c>
      <c r="B842">
        <v>0.01566190391145937</v>
      </c>
    </row>
    <row r="843" spans="1:2">
      <c r="A843">
        <v>1.711095023527197</v>
      </c>
      <c r="B843">
        <v>0.02466423937589376</v>
      </c>
    </row>
    <row r="844" spans="1:2">
      <c r="A844">
        <v>1.73990015205864</v>
      </c>
      <c r="B844">
        <v>0.0871997062765708</v>
      </c>
    </row>
    <row r="845" spans="1:2">
      <c r="A845">
        <v>1.770365248854713</v>
      </c>
      <c r="B845">
        <v>0.08378078723990935</v>
      </c>
    </row>
    <row r="847" spans="1:2">
      <c r="A847">
        <v>1.848338317654793</v>
      </c>
      <c r="B847">
        <v>0.01772935227856148</v>
      </c>
    </row>
    <row r="848" spans="1:2">
      <c r="A848">
        <v>1.880226970858817</v>
      </c>
      <c r="B848">
        <v>0.03328689378178227</v>
      </c>
    </row>
    <row r="849" spans="1:2">
      <c r="A849">
        <v>1.871114020661188</v>
      </c>
      <c r="B849">
        <v>0.008668006840010746</v>
      </c>
    </row>
    <row r="850" spans="1:2">
      <c r="A850">
        <v>1.807165577101688</v>
      </c>
      <c r="B850">
        <v>0.004806162305370118</v>
      </c>
    </row>
    <row r="851" spans="1:2">
      <c r="A851">
        <v>1.80499908085497</v>
      </c>
      <c r="B851">
        <v>-0.0105271996441546</v>
      </c>
    </row>
    <row r="852" spans="1:2">
      <c r="A852">
        <v>1.818230416374006</v>
      </c>
      <c r="B852">
        <v>-0.02854023259807308</v>
      </c>
    </row>
    <row r="853" spans="1:2">
      <c r="A853">
        <v>1.85460036045428</v>
      </c>
      <c r="B853">
        <v>-0.01247222952545263</v>
      </c>
    </row>
    <row r="854" spans="1:2">
      <c r="A854">
        <v>1.826617529485162</v>
      </c>
      <c r="B854">
        <v>-0.03857746408309485</v>
      </c>
    </row>
    <row r="855" spans="1:2">
      <c r="A855">
        <v>1.848129900148132</v>
      </c>
      <c r="B855">
        <v>-0.1081085198779495</v>
      </c>
    </row>
    <row r="856" spans="1:2">
      <c r="A856">
        <v>1.83431745771319</v>
      </c>
      <c r="B856">
        <v>-0.1069428410774912</v>
      </c>
    </row>
    <row r="857" spans="1:2">
      <c r="A857">
        <v>1.84263886160291</v>
      </c>
      <c r="B857">
        <v>-0.09038775460365621</v>
      </c>
    </row>
    <row r="858" spans="1:2">
      <c r="A858">
        <v>1.824036244260283</v>
      </c>
      <c r="B858">
        <v>-0.09262022583560914</v>
      </c>
    </row>
    <row r="859" spans="1:2">
      <c r="A859">
        <v>1.818127951667941</v>
      </c>
      <c r="B859">
        <v>-0.05322126298482326</v>
      </c>
    </row>
    <row r="860" spans="1:2">
      <c r="A860">
        <v>1.79714407999372</v>
      </c>
      <c r="B860">
        <v>-0.1148340403337886</v>
      </c>
    </row>
    <row r="861" spans="1:2">
      <c r="A861">
        <v>1.784871118338155</v>
      </c>
      <c r="B861">
        <v>-0.0567513090908111</v>
      </c>
    </row>
    <row r="862" spans="1:2">
      <c r="A862">
        <v>1.804914694225783</v>
      </c>
      <c r="B862">
        <v>0.01147564057731192</v>
      </c>
    </row>
    <row r="863" spans="1:2">
      <c r="A863">
        <v>1.817512620414307</v>
      </c>
      <c r="B863">
        <v>0.02652114296589671</v>
      </c>
    </row>
    <row r="864" spans="1:2">
      <c r="A864">
        <v>1.848338317654793</v>
      </c>
      <c r="B864">
        <v>0.01772935227856148</v>
      </c>
    </row>
    <row r="866" spans="1:2">
      <c r="A866">
        <v>1.626406592175093</v>
      </c>
      <c r="B866">
        <v>-0.1299546969381452</v>
      </c>
    </row>
    <row r="867" spans="1:2">
      <c r="A867">
        <v>1.687429950590486</v>
      </c>
      <c r="B867">
        <v>-0.1405331523682608</v>
      </c>
    </row>
    <row r="868" spans="1:2">
      <c r="A868">
        <v>1.73098363060905</v>
      </c>
      <c r="B868">
        <v>-0.1692609232509912</v>
      </c>
    </row>
    <row r="869" spans="1:2">
      <c r="A869">
        <v>1.594437360813741</v>
      </c>
      <c r="B869">
        <v>-0.1487821900754333</v>
      </c>
    </row>
    <row r="870" spans="1:2">
      <c r="A870">
        <v>1.578955734169107</v>
      </c>
      <c r="B870">
        <v>-0.138623602752542</v>
      </c>
    </row>
    <row r="871" spans="1:2">
      <c r="A871">
        <v>1.590649736733458</v>
      </c>
      <c r="B871">
        <v>-0.1193298324912468</v>
      </c>
    </row>
    <row r="872" spans="1:2">
      <c r="A872">
        <v>1.626406592175093</v>
      </c>
      <c r="B872">
        <v>-0.1299546969381452</v>
      </c>
    </row>
    <row r="874" spans="1:2">
      <c r="A874">
        <v>1.569259773797119</v>
      </c>
      <c r="B874">
        <v>-0.02197615393715627</v>
      </c>
    </row>
    <row r="875" spans="1:2">
      <c r="A875">
        <v>1.594449135326713</v>
      </c>
      <c r="B875">
        <v>-0.06201031117227908</v>
      </c>
    </row>
    <row r="876" spans="1:2">
      <c r="A876">
        <v>1.587199338350047</v>
      </c>
      <c r="B876">
        <v>-0.1184497552029601</v>
      </c>
    </row>
    <row r="877" spans="1:2">
      <c r="A877">
        <v>1.5705628731408</v>
      </c>
      <c r="B877">
        <v>-0.1188725757941076</v>
      </c>
    </row>
    <row r="878" spans="1:2">
      <c r="A878">
        <v>1.429776135682725</v>
      </c>
      <c r="B878">
        <v>0.1109222148311622</v>
      </c>
    </row>
    <row r="879" spans="1:2">
      <c r="A879">
        <v>1.46292962929556</v>
      </c>
      <c r="B879">
        <v>0.1062027891811891</v>
      </c>
    </row>
    <row r="880" spans="1:2">
      <c r="A880">
        <v>1.569259773797119</v>
      </c>
      <c r="B880">
        <v>-0.02197615393715627</v>
      </c>
    </row>
    <row r="882" spans="1:2">
      <c r="A882">
        <v>-0.07438859099877192</v>
      </c>
      <c r="B882">
        <v>1.001038346171282</v>
      </c>
    </row>
    <row r="883" spans="1:2">
      <c r="A883">
        <v>-0.08263162934690413</v>
      </c>
      <c r="B883">
        <v>0.9766962569452703</v>
      </c>
    </row>
    <row r="884" spans="1:2">
      <c r="A884">
        <v>-0.1218935981670293</v>
      </c>
      <c r="B884">
        <v>0.9699407399176652</v>
      </c>
    </row>
    <row r="885" spans="1:2">
      <c r="A885">
        <v>-0.1162699037007159</v>
      </c>
      <c r="B885">
        <v>1.001244817619433</v>
      </c>
    </row>
    <row r="886" spans="1:2">
      <c r="A886">
        <v>-0.08985610848907301</v>
      </c>
      <c r="B886">
        <v>1.019773386956153</v>
      </c>
    </row>
    <row r="887" spans="1:2">
      <c r="A887">
        <v>-0.09072777807533979</v>
      </c>
      <c r="B887">
        <v>1.003913386125089</v>
      </c>
    </row>
    <row r="888" spans="1:2">
      <c r="A888">
        <v>-0.07438859099877192</v>
      </c>
      <c r="B888">
        <v>1.001038346171282</v>
      </c>
    </row>
    <row r="890" spans="1:2">
      <c r="A890">
        <v>1.379424277963695</v>
      </c>
      <c r="B890">
        <v>0.5601756519689158</v>
      </c>
    </row>
    <row r="891" spans="1:2">
      <c r="A891">
        <v>1.383460023385323</v>
      </c>
      <c r="B891">
        <v>0.5378127700903959</v>
      </c>
    </row>
    <row r="892" spans="1:2">
      <c r="A892">
        <v>1.357632364999031</v>
      </c>
      <c r="B892">
        <v>0.5280854801350529</v>
      </c>
    </row>
    <row r="893" spans="1:2">
      <c r="A893">
        <v>1.344590449120869</v>
      </c>
      <c r="B893">
        <v>0.4406974661154177</v>
      </c>
    </row>
    <row r="894" spans="1:2">
      <c r="A894">
        <v>1.329755808290282</v>
      </c>
      <c r="B894">
        <v>0.4714718576962296</v>
      </c>
    </row>
    <row r="895" spans="1:2">
      <c r="A895">
        <v>1.326368904121123</v>
      </c>
      <c r="B895">
        <v>0.4590353917945024</v>
      </c>
    </row>
    <row r="896" spans="1:2">
      <c r="A896">
        <v>1.31608477796734</v>
      </c>
      <c r="B896">
        <v>0.4690737437085837</v>
      </c>
    </row>
    <row r="897" spans="1:2">
      <c r="A897">
        <v>1.326563385931391</v>
      </c>
      <c r="B897">
        <v>0.4974901703964967</v>
      </c>
    </row>
    <row r="898" spans="1:2">
      <c r="A898">
        <v>1.264622037819194</v>
      </c>
      <c r="B898">
        <v>0.5256595943348181</v>
      </c>
    </row>
    <row r="899" spans="1:2">
      <c r="A899">
        <v>1.291159675471953</v>
      </c>
      <c r="B899">
        <v>0.4338690827930752</v>
      </c>
    </row>
    <row r="900" spans="1:2">
      <c r="A900">
        <v>1.264162037815383</v>
      </c>
      <c r="B900">
        <v>0.430067388370405</v>
      </c>
    </row>
    <row r="901" spans="1:2">
      <c r="A901">
        <v>1.262469006844294</v>
      </c>
      <c r="B901">
        <v>0.4037971088433789</v>
      </c>
    </row>
    <row r="902" spans="1:2">
      <c r="A902">
        <v>1.185697322181386</v>
      </c>
      <c r="B902">
        <v>0.3199157439278399</v>
      </c>
    </row>
    <row r="903" spans="1:2">
      <c r="A903">
        <v>1.191453454594539</v>
      </c>
      <c r="B903">
        <v>0.2092202567185609</v>
      </c>
    </row>
    <row r="904" spans="1:2">
      <c r="A904">
        <v>1.160576855525443</v>
      </c>
      <c r="B904">
        <v>0.1610945825864512</v>
      </c>
    </row>
    <row r="905" spans="1:2">
      <c r="A905">
        <v>1.085225060713847</v>
      </c>
      <c r="B905">
        <v>0.3217308547963732</v>
      </c>
    </row>
    <row r="906" spans="1:2">
      <c r="A906">
        <v>1.056128794943937</v>
      </c>
      <c r="B906">
        <v>0.4273453669889316</v>
      </c>
    </row>
    <row r="907" spans="1:2">
      <c r="A907">
        <v>1.026257529927132</v>
      </c>
      <c r="B907">
        <v>0.4179981288370958</v>
      </c>
    </row>
    <row r="908" spans="1:2">
      <c r="A908">
        <v>0.9836306367729619</v>
      </c>
      <c r="B908">
        <v>0.4727184054105422</v>
      </c>
    </row>
    <row r="909" spans="1:2">
      <c r="A909">
        <v>1.022548592791714</v>
      </c>
      <c r="B909">
        <v>0.485549168318319</v>
      </c>
    </row>
    <row r="910" spans="1:2">
      <c r="A910">
        <v>0.9906538269210745</v>
      </c>
      <c r="B910">
        <v>0.5350924572488943</v>
      </c>
    </row>
    <row r="911" spans="1:2">
      <c r="A911">
        <v>1.01881168128908</v>
      </c>
      <c r="B911">
        <v>0.5535742996276254</v>
      </c>
    </row>
    <row r="912" spans="1:2">
      <c r="A912">
        <v>1.047199389447583</v>
      </c>
      <c r="B912">
        <v>0.63525705134736</v>
      </c>
    </row>
    <row r="913" spans="1:2">
      <c r="A913">
        <v>1.015567554529333</v>
      </c>
      <c r="B913">
        <v>0.6728975119154974</v>
      </c>
    </row>
    <row r="914" spans="1:2">
      <c r="A914">
        <v>1.065110673744994</v>
      </c>
      <c r="B914">
        <v>0.6943039721591097</v>
      </c>
    </row>
    <row r="915" spans="1:2">
      <c r="A915">
        <v>1.099652257712955</v>
      </c>
      <c r="B915">
        <v>0.6212462482386104</v>
      </c>
    </row>
    <row r="916" spans="1:2">
      <c r="A916">
        <v>1.139876564383063</v>
      </c>
      <c r="B916">
        <v>0.5963747793586174</v>
      </c>
    </row>
    <row r="917" spans="1:2">
      <c r="A917">
        <v>1.132498224147802</v>
      </c>
      <c r="B917">
        <v>0.5702496880488493</v>
      </c>
    </row>
    <row r="918" spans="1:2">
      <c r="A918">
        <v>1.215980780461493</v>
      </c>
      <c r="B918">
        <v>0.5309978728705593</v>
      </c>
    </row>
    <row r="919" spans="1:2">
      <c r="A919">
        <v>1.257601442875245</v>
      </c>
      <c r="B919">
        <v>0.5250500397111025</v>
      </c>
    </row>
    <row r="920" spans="1:2">
      <c r="A920">
        <v>1.258514988374714</v>
      </c>
      <c r="B920">
        <v>0.5568666500983697</v>
      </c>
    </row>
    <row r="921" spans="1:2">
      <c r="A921">
        <v>1.280097602520355</v>
      </c>
      <c r="B921">
        <v>0.5308682564312303</v>
      </c>
    </row>
    <row r="922" spans="1:2">
      <c r="A922">
        <v>1.312118947996585</v>
      </c>
      <c r="B922">
        <v>0.5331358314256296</v>
      </c>
    </row>
    <row r="923" spans="1:2">
      <c r="A923">
        <v>1.302313982327246</v>
      </c>
      <c r="B923">
        <v>0.5508910878485194</v>
      </c>
    </row>
    <row r="924" spans="1:2">
      <c r="A924">
        <v>1.334389273915207</v>
      </c>
      <c r="B924">
        <v>0.5793557492741618</v>
      </c>
    </row>
    <row r="925" spans="1:2">
      <c r="A925">
        <v>1.355228852076642</v>
      </c>
      <c r="B925">
        <v>0.5826563268342012</v>
      </c>
    </row>
    <row r="926" spans="1:2">
      <c r="A926">
        <v>1.379424277963695</v>
      </c>
      <c r="B926">
        <v>0.5601756519689158</v>
      </c>
    </row>
    <row r="928" spans="1:2">
      <c r="A928">
        <v>0.5456870764719424</v>
      </c>
      <c r="B928">
        <v>0.6332184676176247</v>
      </c>
    </row>
    <row r="929" spans="1:2">
      <c r="A929">
        <v>0.536794075090951</v>
      </c>
      <c r="B929">
        <v>0.655688406360742</v>
      </c>
    </row>
    <row r="930" spans="1:2">
      <c r="A930">
        <v>0.5643692317625841</v>
      </c>
      <c r="B930">
        <v>0.6747544886557477</v>
      </c>
    </row>
    <row r="931" spans="1:2">
      <c r="A931">
        <v>0.5622985718765647</v>
      </c>
      <c r="B931">
        <v>0.7099303868901679</v>
      </c>
    </row>
    <row r="932" spans="1:2">
      <c r="A932">
        <v>0.5791806787999426</v>
      </c>
      <c r="B932">
        <v>0.728350893715917</v>
      </c>
    </row>
    <row r="933" spans="1:2">
      <c r="A933">
        <v>0.6069236410545331</v>
      </c>
      <c r="B933">
        <v>0.7245072340224755</v>
      </c>
    </row>
    <row r="934" spans="1:2">
      <c r="A934">
        <v>0.6298650949370798</v>
      </c>
      <c r="B934">
        <v>0.6976253920578842</v>
      </c>
    </row>
    <row r="935" spans="1:2">
      <c r="A935">
        <v>0.6265534640881494</v>
      </c>
      <c r="B935">
        <v>0.6664972782926711</v>
      </c>
    </row>
    <row r="936" spans="1:2">
      <c r="A936">
        <v>0.6833360114735821</v>
      </c>
      <c r="B936">
        <v>0.5915614739292265</v>
      </c>
    </row>
    <row r="937" spans="1:2">
      <c r="A937">
        <v>0.6311556491932885</v>
      </c>
      <c r="B937">
        <v>0.5774996038554309</v>
      </c>
    </row>
    <row r="938" spans="1:2">
      <c r="A938">
        <v>0.5456870764719424</v>
      </c>
      <c r="B938">
        <v>0.6332184676176247</v>
      </c>
    </row>
    <row r="940" spans="1:2">
      <c r="A940">
        <v>0.6833360114735821</v>
      </c>
      <c r="B940">
        <v>0.5915614739292265</v>
      </c>
    </row>
    <row r="941" spans="1:2">
      <c r="A941">
        <v>0.6265534640881494</v>
      </c>
      <c r="B941">
        <v>0.6664972782926711</v>
      </c>
    </row>
    <row r="942" spans="1:2">
      <c r="A942">
        <v>0.6298650949370798</v>
      </c>
      <c r="B942">
        <v>0.6976253920578842</v>
      </c>
    </row>
    <row r="943" spans="1:2">
      <c r="A943">
        <v>0.5899445903450086</v>
      </c>
      <c r="B943">
        <v>0.7645844011831697</v>
      </c>
    </row>
    <row r="944" spans="1:2">
      <c r="A944">
        <v>0.6197429367604932</v>
      </c>
      <c r="B944">
        <v>0.7524657344128034</v>
      </c>
    </row>
    <row r="945" spans="1:2">
      <c r="A945">
        <v>0.6421752331104461</v>
      </c>
      <c r="B945">
        <v>0.7672936725138725</v>
      </c>
    </row>
    <row r="946" spans="1:2">
      <c r="A946">
        <v>0.6653422269401429</v>
      </c>
      <c r="B946">
        <v>0.7318810148395646</v>
      </c>
    </row>
    <row r="947" spans="1:2">
      <c r="A947">
        <v>0.7103797086339625</v>
      </c>
      <c r="B947">
        <v>0.7160762934108542</v>
      </c>
    </row>
    <row r="948" spans="1:2">
      <c r="A948">
        <v>0.7732699360373022</v>
      </c>
      <c r="B948">
        <v>0.739835176022572</v>
      </c>
    </row>
    <row r="949" spans="1:2">
      <c r="A949">
        <v>0.8317749988066442</v>
      </c>
      <c r="B949">
        <v>0.7123211052391544</v>
      </c>
    </row>
    <row r="950" spans="1:2">
      <c r="A950">
        <v>0.8393662384567396</v>
      </c>
      <c r="B950">
        <v>0.6483736133457898</v>
      </c>
    </row>
    <row r="951" spans="1:2">
      <c r="A951">
        <v>0.8660139830578024</v>
      </c>
      <c r="B951">
        <v>0.6067085283187706</v>
      </c>
    </row>
    <row r="952" spans="1:2">
      <c r="A952">
        <v>0.8568595052490691</v>
      </c>
      <c r="B952">
        <v>0.5897307792530467</v>
      </c>
    </row>
    <row r="953" spans="1:2">
      <c r="A953">
        <v>0.9030008164099981</v>
      </c>
      <c r="B953">
        <v>0.5315764507296483</v>
      </c>
    </row>
    <row r="954" spans="1:2">
      <c r="A954">
        <v>0.8827937485809432</v>
      </c>
      <c r="B954">
        <v>0.4994422706701489</v>
      </c>
    </row>
    <row r="955" spans="1:2">
      <c r="A955">
        <v>0.8218648007064171</v>
      </c>
      <c r="B955">
        <v>0.5121406383073027</v>
      </c>
    </row>
    <row r="956" spans="1:2">
      <c r="A956">
        <v>0.8118111540053835</v>
      </c>
      <c r="B956">
        <v>0.535571478834837</v>
      </c>
    </row>
    <row r="957" spans="1:2">
      <c r="A957">
        <v>0.7627294159480764</v>
      </c>
      <c r="B957">
        <v>0.5326412426009828</v>
      </c>
    </row>
    <row r="958" spans="1:2">
      <c r="A958">
        <v>0.7043936094292755</v>
      </c>
      <c r="B958">
        <v>0.5957056478437417</v>
      </c>
    </row>
    <row r="959" spans="1:2">
      <c r="A959">
        <v>0.6833360114735821</v>
      </c>
      <c r="B959">
        <v>0.5915614739292265</v>
      </c>
    </row>
    <row r="961" spans="1:2">
      <c r="A961">
        <v>-0.1537373183894011</v>
      </c>
      <c r="B961">
        <v>1.168995450337191</v>
      </c>
    </row>
    <row r="962" spans="1:2">
      <c r="A962">
        <v>-0.1462562337550099</v>
      </c>
      <c r="B962">
        <v>1.153437323630701</v>
      </c>
    </row>
    <row r="963" spans="1:2">
      <c r="A963">
        <v>-0.2039436427220302</v>
      </c>
      <c r="B963">
        <v>1.133578385621092</v>
      </c>
    </row>
    <row r="964" spans="1:2">
      <c r="A964">
        <v>-0.2476363694612065</v>
      </c>
      <c r="B964">
        <v>1.139312695197216</v>
      </c>
    </row>
    <row r="965" spans="1:2">
      <c r="A965">
        <v>-0.2358322973300511</v>
      </c>
      <c r="B965">
        <v>1.144714587690548</v>
      </c>
    </row>
    <row r="966" spans="1:2">
      <c r="A966">
        <v>-0.2580715091012127</v>
      </c>
      <c r="B966">
        <v>1.150620110435859</v>
      </c>
    </row>
    <row r="967" spans="1:2">
      <c r="A967">
        <v>-0.238231251095765</v>
      </c>
      <c r="B967">
        <v>1.156430635382883</v>
      </c>
    </row>
    <row r="968" spans="1:2">
      <c r="A968">
        <v>-0.2600850584727373</v>
      </c>
      <c r="B968">
        <v>1.159175939126823</v>
      </c>
    </row>
    <row r="969" spans="1:2">
      <c r="A969">
        <v>-0.1537373183894011</v>
      </c>
      <c r="B969">
        <v>1.168995450337191</v>
      </c>
    </row>
    <row r="971" spans="1:2">
      <c r="A971">
        <v>0.1327163983344443</v>
      </c>
      <c r="B971">
        <v>0.8915657366402413</v>
      </c>
    </row>
    <row r="972" spans="1:2">
      <c r="A972">
        <v>0.1759729597080469</v>
      </c>
      <c r="B972">
        <v>0.8852588491527535</v>
      </c>
    </row>
    <row r="973" spans="1:2">
      <c r="A973">
        <v>0.1788518513997363</v>
      </c>
      <c r="B973">
        <v>0.8700791101829511</v>
      </c>
    </row>
    <row r="974" spans="1:2">
      <c r="A974">
        <v>0.1584448494167244</v>
      </c>
      <c r="B974">
        <v>0.8665995326236516</v>
      </c>
    </row>
    <row r="975" spans="1:2">
      <c r="A975">
        <v>0.1632897942546258</v>
      </c>
      <c r="B975">
        <v>0.8449739898666011</v>
      </c>
    </row>
    <row r="976" spans="1:2">
      <c r="A976">
        <v>0.2443633829277201</v>
      </c>
      <c r="B976">
        <v>0.7808386129455447</v>
      </c>
    </row>
    <row r="977" spans="1:2">
      <c r="A977">
        <v>0.22419994854627</v>
      </c>
      <c r="B977">
        <v>0.7823499852226651</v>
      </c>
    </row>
    <row r="978" spans="1:2">
      <c r="A978">
        <v>0.2172244896141984</v>
      </c>
      <c r="B978">
        <v>0.7390642205429663</v>
      </c>
    </row>
    <row r="979" spans="1:2">
      <c r="A979">
        <v>0.2053587837354632</v>
      </c>
      <c r="B979">
        <v>0.7754677205137155</v>
      </c>
    </row>
    <row r="980" spans="1:2">
      <c r="A980">
        <v>0.1324589534898497</v>
      </c>
      <c r="B980">
        <v>0.8420810867840854</v>
      </c>
    </row>
    <row r="981" spans="1:2">
      <c r="A981">
        <v>0.0907879577586391</v>
      </c>
      <c r="B981">
        <v>0.8477279776147295</v>
      </c>
    </row>
    <row r="982" spans="1:2">
      <c r="A982">
        <v>0.08756197437074988</v>
      </c>
      <c r="B982">
        <v>0.8767118285165566</v>
      </c>
    </row>
    <row r="983" spans="1:2">
      <c r="A983">
        <v>0.1327163983344443</v>
      </c>
      <c r="B983">
        <v>0.8915657366402413</v>
      </c>
    </row>
    <row r="985" spans="1:2">
      <c r="A985">
        <v>0.4943067221753977</v>
      </c>
      <c r="B985">
        <v>0.6375308616879841</v>
      </c>
    </row>
    <row r="986" spans="1:2">
      <c r="A986">
        <v>0.536794075090951</v>
      </c>
      <c r="B986">
        <v>0.655688406360742</v>
      </c>
    </row>
    <row r="987" spans="1:2">
      <c r="A987">
        <v>0.5456870764719424</v>
      </c>
      <c r="B987">
        <v>0.6332184676176247</v>
      </c>
    </row>
    <row r="988" spans="1:2">
      <c r="A988">
        <v>0.5167836999575155</v>
      </c>
      <c r="B988">
        <v>0.621106917833441</v>
      </c>
    </row>
    <row r="989" spans="1:2">
      <c r="A989">
        <v>0.5332092224639871</v>
      </c>
      <c r="B989">
        <v>0.602459156033689</v>
      </c>
    </row>
    <row r="990" spans="1:2">
      <c r="A990">
        <v>0.5091367139965552</v>
      </c>
      <c r="B990">
        <v>0.5778500874523593</v>
      </c>
    </row>
    <row r="991" spans="1:2">
      <c r="A991">
        <v>0.4922911213686885</v>
      </c>
      <c r="B991">
        <v>0.5835690603746985</v>
      </c>
    </row>
    <row r="992" spans="1:2">
      <c r="A992">
        <v>0.4943067221753977</v>
      </c>
      <c r="B992">
        <v>0.6375308616879841</v>
      </c>
    </row>
    <row r="994" spans="1:2">
      <c r="A994">
        <v>1.900534293369813</v>
      </c>
      <c r="B994">
        <v>0.7602298912687192</v>
      </c>
    </row>
    <row r="995" spans="1:2">
      <c r="A995">
        <v>1.92291147331664</v>
      </c>
      <c r="B995">
        <v>0.6878455404659372</v>
      </c>
    </row>
    <row r="996" spans="1:2">
      <c r="A996">
        <v>1.886661426861283</v>
      </c>
      <c r="B996">
        <v>0.6781650335176045</v>
      </c>
    </row>
    <row r="997" spans="1:2">
      <c r="A997">
        <v>1.878225852862516</v>
      </c>
      <c r="B997">
        <v>0.6572710608748517</v>
      </c>
    </row>
    <row r="998" spans="1:2">
      <c r="A998">
        <v>1.857359055199747</v>
      </c>
      <c r="B998">
        <v>0.6779873990361001</v>
      </c>
    </row>
    <row r="999" spans="1:2">
      <c r="A999">
        <v>1.807811830704353</v>
      </c>
      <c r="B999">
        <v>0.6649945612500267</v>
      </c>
    </row>
    <row r="1000" spans="1:2">
      <c r="A1000">
        <v>1.828693777188578</v>
      </c>
      <c r="B1000">
        <v>0.6514813521237396</v>
      </c>
    </row>
    <row r="1001" spans="1:2">
      <c r="A1001">
        <v>1.829364713288016</v>
      </c>
      <c r="B1001">
        <v>0.6121904103796031</v>
      </c>
    </row>
    <row r="1002" spans="1:2">
      <c r="A1002">
        <v>1.791461111396933</v>
      </c>
      <c r="B1002">
        <v>0.6541690516743953</v>
      </c>
    </row>
    <row r="1003" spans="1:2">
      <c r="A1003">
        <v>1.815312072588185</v>
      </c>
      <c r="B1003">
        <v>0.6932050845726483</v>
      </c>
    </row>
    <row r="1004" spans="1:2">
      <c r="A1004">
        <v>1.856245492336789</v>
      </c>
      <c r="B1004">
        <v>0.6949042600243833</v>
      </c>
    </row>
    <row r="1005" spans="1:2">
      <c r="A1005">
        <v>1.851945267797436</v>
      </c>
      <c r="B1005">
        <v>0.72691525917721</v>
      </c>
    </row>
    <row r="1006" spans="1:2">
      <c r="A1006">
        <v>1.866084175623742</v>
      </c>
      <c r="B1006">
        <v>0.7183567019200978</v>
      </c>
    </row>
    <row r="1007" spans="1:2">
      <c r="A1007">
        <v>1.878497093194456</v>
      </c>
      <c r="B1007">
        <v>0.7431546872613779</v>
      </c>
    </row>
    <row r="1008" spans="1:2">
      <c r="A1008">
        <v>1.855719333169479</v>
      </c>
      <c r="B1008">
        <v>0.7954386711096564</v>
      </c>
    </row>
    <row r="1009" spans="1:2">
      <c r="A1009">
        <v>1.900534293369813</v>
      </c>
      <c r="B1009">
        <v>0.7602298912687192</v>
      </c>
    </row>
    <row r="1011" spans="1:2">
      <c r="A1011">
        <v>1.877433829070763</v>
      </c>
      <c r="B1011">
        <v>0.8427716043004552</v>
      </c>
    </row>
    <row r="1012" spans="1:2">
      <c r="A1012">
        <v>1.898659914384984</v>
      </c>
      <c r="B1012">
        <v>0.8309289261116858</v>
      </c>
    </row>
    <row r="1013" spans="1:2">
      <c r="A1013">
        <v>1.883890443991502</v>
      </c>
      <c r="B1013">
        <v>0.8092573712415566</v>
      </c>
    </row>
    <row r="1014" spans="1:2">
      <c r="A1014">
        <v>1.854711184287817</v>
      </c>
      <c r="B1014">
        <v>0.8209826862569778</v>
      </c>
    </row>
    <row r="1015" spans="1:2">
      <c r="A1015">
        <v>1.861065716245563</v>
      </c>
      <c r="B1015">
        <v>0.8021787785537933</v>
      </c>
    </row>
    <row r="1016" spans="1:2">
      <c r="A1016">
        <v>1.846574690504417</v>
      </c>
      <c r="B1016">
        <v>0.8019190458620603</v>
      </c>
    </row>
    <row r="1017" spans="1:2">
      <c r="A1017">
        <v>1.822296160380306</v>
      </c>
      <c r="B1017">
        <v>0.8694222711056008</v>
      </c>
    </row>
    <row r="1018" spans="1:2">
      <c r="A1018">
        <v>1.877433829070763</v>
      </c>
      <c r="B1018">
        <v>0.8427716043004552</v>
      </c>
    </row>
    <row r="1020" spans="1:2">
      <c r="A1020">
        <v>0.5885394842059102</v>
      </c>
      <c r="B1020">
        <v>-0.09468741865948523</v>
      </c>
    </row>
    <row r="1021" spans="1:2">
      <c r="A1021">
        <v>0.5097709744547638</v>
      </c>
      <c r="B1021">
        <v>-0.01924471850502389</v>
      </c>
    </row>
    <row r="1022" spans="1:2">
      <c r="A1022">
        <v>0.5266911240779697</v>
      </c>
      <c r="B1022">
        <v>0.03860494636320375</v>
      </c>
    </row>
    <row r="1023" spans="1:2">
      <c r="A1023">
        <v>0.5106557617656954</v>
      </c>
      <c r="B1023">
        <v>0.0860532725545792</v>
      </c>
    </row>
    <row r="1024" spans="1:2">
      <c r="A1024">
        <v>0.5296000423902014</v>
      </c>
      <c r="B1024">
        <v>0.1114512768118051</v>
      </c>
    </row>
    <row r="1025" spans="1:2">
      <c r="A1025">
        <v>0.5726778656739157</v>
      </c>
      <c r="B1025">
        <v>0.07287579805817346</v>
      </c>
    </row>
    <row r="1026" spans="1:2">
      <c r="A1026">
        <v>0.628664818583949</v>
      </c>
      <c r="B1026">
        <v>0.07935730260189577</v>
      </c>
    </row>
    <row r="1027" spans="1:2">
      <c r="A1027">
        <v>0.6158776324279206</v>
      </c>
      <c r="B1027">
        <v>0.05639743790162003</v>
      </c>
    </row>
    <row r="1028" spans="1:2">
      <c r="A1028">
        <v>0.6251797693161137</v>
      </c>
      <c r="B1028">
        <v>-0.03409685646849652</v>
      </c>
    </row>
    <row r="1029" spans="1:2">
      <c r="A1029">
        <v>0.5885394842059102</v>
      </c>
      <c r="B1029">
        <v>-0.09468741865948523</v>
      </c>
    </row>
    <row r="1031" spans="1:2">
      <c r="A1031">
        <v>0.9319820450511361</v>
      </c>
      <c r="B1031">
        <v>0.8139135961890778</v>
      </c>
    </row>
    <row r="1032" spans="1:2">
      <c r="A1032">
        <v>0.9678915781032166</v>
      </c>
      <c r="B1032">
        <v>0.8315452518528224</v>
      </c>
    </row>
    <row r="1033" spans="1:2">
      <c r="A1033">
        <v>1.05350290904546</v>
      </c>
      <c r="B1033">
        <v>0.8153521729543455</v>
      </c>
    </row>
    <row r="1034" spans="1:2">
      <c r="A1034">
        <v>0.9609708956742911</v>
      </c>
      <c r="B1034">
        <v>0.7619672812242512</v>
      </c>
    </row>
    <row r="1035" spans="1:2">
      <c r="A1035">
        <v>0.928502998289338</v>
      </c>
      <c r="B1035">
        <v>0.7663173880373165</v>
      </c>
    </row>
    <row r="1036" spans="1:2">
      <c r="A1036">
        <v>0.9682996665143994</v>
      </c>
      <c r="B1036">
        <v>0.7897292288597106</v>
      </c>
    </row>
    <row r="1037" spans="1:2">
      <c r="A1037">
        <v>0.9294263688100726</v>
      </c>
      <c r="B1037">
        <v>0.8010628450917833</v>
      </c>
    </row>
    <row r="1038" spans="1:2">
      <c r="A1038">
        <v>0.9319820450511361</v>
      </c>
      <c r="B1038">
        <v>0.8139135961890778</v>
      </c>
    </row>
    <row r="1040" spans="1:2">
      <c r="A1040">
        <v>1.525919629985647</v>
      </c>
      <c r="B1040">
        <v>0.2459015786682349</v>
      </c>
    </row>
    <row r="1041" spans="1:2">
      <c r="A1041">
        <v>1.525883189029776</v>
      </c>
      <c r="B1041">
        <v>0.2866323159458812</v>
      </c>
    </row>
    <row r="1042" spans="1:2">
      <c r="A1042">
        <v>1.591066803428196</v>
      </c>
      <c r="B1042">
        <v>0.2861683452192179</v>
      </c>
    </row>
    <row r="1043" spans="1:2">
      <c r="A1043">
        <v>1.598469376709051</v>
      </c>
      <c r="B1043">
        <v>0.2489159692665007</v>
      </c>
    </row>
    <row r="1044" spans="1:2">
      <c r="A1044">
        <v>1.575594618037596</v>
      </c>
      <c r="B1044">
        <v>0.2335037219047071</v>
      </c>
    </row>
    <row r="1045" spans="1:2">
      <c r="A1045">
        <v>1.583714637110281</v>
      </c>
      <c r="B1045">
        <v>0.2213558174807488</v>
      </c>
    </row>
    <row r="1046" spans="1:2">
      <c r="A1046">
        <v>1.543491051993862</v>
      </c>
      <c r="B1046">
        <v>0.2147478350782006</v>
      </c>
    </row>
    <row r="1047" spans="1:2">
      <c r="A1047">
        <v>1.525919629985647</v>
      </c>
      <c r="B1047">
        <v>0.2459015786682349</v>
      </c>
    </row>
    <row r="1049" spans="1:2">
      <c r="A1049">
        <v>1.714281013975051</v>
      </c>
      <c r="B1049">
        <v>0.8161242339051986</v>
      </c>
    </row>
    <row r="1050" spans="1:2">
      <c r="A1050">
        <v>1.718968483734417</v>
      </c>
      <c r="B1050">
        <v>0.7900211101113321</v>
      </c>
    </row>
    <row r="1051" spans="1:2">
      <c r="A1051">
        <v>1.702248350904492</v>
      </c>
      <c r="B1051">
        <v>0.7703594839492012</v>
      </c>
    </row>
    <row r="1052" spans="1:2">
      <c r="A1052">
        <v>1.72573323065682</v>
      </c>
      <c r="B1052">
        <v>0.7458963942268324</v>
      </c>
    </row>
    <row r="1053" spans="1:2">
      <c r="A1053">
        <v>1.693286635970862</v>
      </c>
      <c r="B1053">
        <v>0.7334191868801364</v>
      </c>
    </row>
    <row r="1054" spans="1:2">
      <c r="A1054">
        <v>1.656858777226917</v>
      </c>
      <c r="B1054">
        <v>0.7733687844741914</v>
      </c>
    </row>
    <row r="1055" spans="1:2">
      <c r="A1055">
        <v>1.671204996431944</v>
      </c>
      <c r="B1055">
        <v>0.8061809594695343</v>
      </c>
    </row>
    <row r="1056" spans="1:2">
      <c r="A1056">
        <v>1.692724674885388</v>
      </c>
      <c r="B1056">
        <v>0.8001428516373856</v>
      </c>
    </row>
    <row r="1057" spans="1:2">
      <c r="A1057">
        <v>1.699026249922409</v>
      </c>
      <c r="B1057">
        <v>0.8262175306004595</v>
      </c>
    </row>
    <row r="1058" spans="1:2">
      <c r="A1058">
        <v>1.714281013975051</v>
      </c>
      <c r="B1058">
        <v>0.8161242339051986</v>
      </c>
    </row>
    <row r="1060" spans="1:2">
      <c r="A1060">
        <v>1.090443669627946</v>
      </c>
      <c r="B1060">
        <v>0.9290866225786737</v>
      </c>
    </row>
    <row r="1061" spans="1:2">
      <c r="A1061">
        <v>1.081476984325197</v>
      </c>
      <c r="B1061">
        <v>0.8933239647321602</v>
      </c>
    </row>
    <row r="1062" spans="1:2">
      <c r="A1062">
        <v>1.053651132939786</v>
      </c>
      <c r="B1062">
        <v>0.8986975542495669</v>
      </c>
    </row>
    <row r="1063" spans="1:2">
      <c r="A1063">
        <v>1.058533648224559</v>
      </c>
      <c r="B1063">
        <v>0.8692256132221354</v>
      </c>
    </row>
    <row r="1064" spans="1:2">
      <c r="A1064">
        <v>1.031154579728274</v>
      </c>
      <c r="B1064">
        <v>0.8588518861733422</v>
      </c>
    </row>
    <row r="1065" spans="1:2">
      <c r="A1065">
        <v>1.05350290904546</v>
      </c>
      <c r="B1065">
        <v>0.8153521729543455</v>
      </c>
    </row>
    <row r="1066" spans="1:2">
      <c r="A1066">
        <v>0.9678915781032166</v>
      </c>
      <c r="B1066">
        <v>0.8315452518528224</v>
      </c>
    </row>
    <row r="1067" spans="1:2">
      <c r="A1067">
        <v>0.9636614336536219</v>
      </c>
      <c r="B1067">
        <v>0.8179383611251732</v>
      </c>
    </row>
    <row r="1068" spans="1:2">
      <c r="A1068">
        <v>0.9321791148422103</v>
      </c>
      <c r="B1068">
        <v>0.8214186843202531</v>
      </c>
    </row>
    <row r="1069" spans="1:2">
      <c r="A1069">
        <v>0.905917802030602</v>
      </c>
      <c r="B1069">
        <v>0.7861855920514013</v>
      </c>
    </row>
    <row r="1070" spans="1:2">
      <c r="A1070">
        <v>0.8439370041926479</v>
      </c>
      <c r="B1070">
        <v>0.8388351787658525</v>
      </c>
    </row>
    <row r="1071" spans="1:2">
      <c r="A1071">
        <v>0.8076376034509355</v>
      </c>
      <c r="B1071">
        <v>0.8350458535492027</v>
      </c>
    </row>
    <row r="1072" spans="1:2">
      <c r="A1072">
        <v>0.7507527308485975</v>
      </c>
      <c r="B1072">
        <v>0.8700091409899134</v>
      </c>
    </row>
    <row r="1073" spans="1:2">
      <c r="A1073">
        <v>0.7207926042323464</v>
      </c>
      <c r="B1073">
        <v>0.8601618549257728</v>
      </c>
    </row>
    <row r="1074" spans="1:2">
      <c r="A1074">
        <v>0.7397040406254524</v>
      </c>
      <c r="B1074">
        <v>0.7974070594150524</v>
      </c>
    </row>
    <row r="1075" spans="1:2">
      <c r="A1075">
        <v>0.7099761867235694</v>
      </c>
      <c r="B1075">
        <v>0.8149080819276073</v>
      </c>
    </row>
    <row r="1076" spans="1:2">
      <c r="A1076">
        <v>0.6917491907601963</v>
      </c>
      <c r="B1076">
        <v>0.8056077700821502</v>
      </c>
    </row>
    <row r="1077" spans="1:2">
      <c r="A1077">
        <v>0.6501112097515939</v>
      </c>
      <c r="B1077">
        <v>0.8536968886632978</v>
      </c>
    </row>
    <row r="1078" spans="1:2">
      <c r="A1078">
        <v>0.6822781946304182</v>
      </c>
      <c r="B1078">
        <v>0.864555002407903</v>
      </c>
    </row>
    <row r="1079" spans="1:2">
      <c r="A1079">
        <v>0.6743265741937774</v>
      </c>
      <c r="B1079">
        <v>0.8909015784676662</v>
      </c>
    </row>
    <row r="1080" spans="1:2">
      <c r="A1080">
        <v>0.6191149601220511</v>
      </c>
      <c r="B1080">
        <v>0.886109561226032</v>
      </c>
    </row>
    <row r="1081" spans="1:2">
      <c r="A1081">
        <v>0.5829047788303452</v>
      </c>
      <c r="B1081">
        <v>0.9313328073399617</v>
      </c>
    </row>
    <row r="1082" spans="1:2">
      <c r="A1082">
        <v>0.6209052624754915</v>
      </c>
      <c r="B1082">
        <v>0.9679710288402906</v>
      </c>
    </row>
    <row r="1083" spans="1:2">
      <c r="A1083">
        <v>0.7558252483336518</v>
      </c>
      <c r="B1083">
        <v>0.9540901538141959</v>
      </c>
    </row>
    <row r="1084" spans="1:2">
      <c r="A1084">
        <v>0.7317740451633411</v>
      </c>
      <c r="B1084">
        <v>0.9720957915226514</v>
      </c>
    </row>
    <row r="1085" spans="1:2">
      <c r="A1085">
        <v>0.7463374170921317</v>
      </c>
      <c r="B1085">
        <v>0.9876676781288253</v>
      </c>
    </row>
    <row r="1086" spans="1:2">
      <c r="A1086">
        <v>0.7364696613519979</v>
      </c>
      <c r="B1086">
        <v>1.003111658687974</v>
      </c>
    </row>
    <row r="1087" spans="1:2">
      <c r="A1087">
        <v>0.8177102639549487</v>
      </c>
      <c r="B1087">
        <v>1.023487939171832</v>
      </c>
    </row>
    <row r="1088" spans="1:2">
      <c r="A1088">
        <v>0.8842201203698417</v>
      </c>
      <c r="B1088">
        <v>0.9953690923991313</v>
      </c>
    </row>
    <row r="1089" spans="1:2">
      <c r="A1089">
        <v>0.9177466522591874</v>
      </c>
      <c r="B1089">
        <v>1.010317251958551</v>
      </c>
    </row>
    <row r="1090" spans="1:2">
      <c r="A1090">
        <v>0.9856945142277903</v>
      </c>
      <c r="B1090">
        <v>0.9551159410305375</v>
      </c>
    </row>
    <row r="1091" spans="1:2">
      <c r="A1091">
        <v>1.025176024526971</v>
      </c>
      <c r="B1091">
        <v>0.958303025451781</v>
      </c>
    </row>
    <row r="1092" spans="1:2">
      <c r="A1092">
        <v>1.090443669627946</v>
      </c>
      <c r="B1092">
        <v>0.9290866225786737</v>
      </c>
    </row>
    <row r="1094" spans="1:2">
      <c r="A1094">
        <v>1.591066803428196</v>
      </c>
      <c r="B1094">
        <v>0.2861683452192179</v>
      </c>
    </row>
    <row r="1095" spans="1:2">
      <c r="A1095">
        <v>1.558773371846297</v>
      </c>
      <c r="B1095">
        <v>0.2875787339654953</v>
      </c>
    </row>
    <row r="1096" spans="1:2">
      <c r="A1096">
        <v>1.559815232695251</v>
      </c>
      <c r="B1096">
        <v>0.313385933348284</v>
      </c>
    </row>
    <row r="1097" spans="1:2">
      <c r="A1097">
        <v>1.52551263232632</v>
      </c>
      <c r="B1097">
        <v>0.3662418837891273</v>
      </c>
    </row>
    <row r="1098" spans="1:2">
      <c r="A1098">
        <v>1.485854853535949</v>
      </c>
      <c r="B1098">
        <v>0.3518645030678116</v>
      </c>
    </row>
    <row r="1099" spans="1:2">
      <c r="A1099">
        <v>1.48121441531121</v>
      </c>
      <c r="B1099">
        <v>0.3902804200527333</v>
      </c>
    </row>
    <row r="1100" spans="1:2">
      <c r="A1100">
        <v>1.460036590605074</v>
      </c>
      <c r="B1100">
        <v>0.4090107558277685</v>
      </c>
    </row>
    <row r="1101" spans="1:2">
      <c r="A1101">
        <v>1.481179901163119</v>
      </c>
      <c r="B1101">
        <v>0.4238003099280462</v>
      </c>
    </row>
    <row r="1102" spans="1:2">
      <c r="A1102">
        <v>1.473524321554807</v>
      </c>
      <c r="B1102">
        <v>0.4460844312671324</v>
      </c>
    </row>
    <row r="1103" spans="1:2">
      <c r="A1103">
        <v>1.521438486042784</v>
      </c>
      <c r="B1103">
        <v>0.4156797637246864</v>
      </c>
    </row>
    <row r="1104" spans="1:2">
      <c r="A1104">
        <v>1.520310466963379</v>
      </c>
      <c r="B1104">
        <v>0.386402379435908</v>
      </c>
    </row>
    <row r="1105" spans="1:2">
      <c r="A1105">
        <v>1.58403694388755</v>
      </c>
      <c r="B1105">
        <v>0.320101369021948</v>
      </c>
    </row>
    <row r="1106" spans="1:2">
      <c r="A1106">
        <v>1.591066803428196</v>
      </c>
      <c r="B1106">
        <v>0.2861683452192179</v>
      </c>
    </row>
    <row r="1108" spans="1:2">
      <c r="A1108">
        <v>-0.1263553415771998</v>
      </c>
      <c r="B1108">
        <v>0.1554602614581284</v>
      </c>
    </row>
    <row r="1109" spans="1:2">
      <c r="A1109">
        <v>-0.1158057678641105</v>
      </c>
      <c r="B1109">
        <v>0.08837305843848384</v>
      </c>
    </row>
    <row r="1110" spans="1:2">
      <c r="A1110">
        <v>-0.1714271213078358</v>
      </c>
      <c r="B1110">
        <v>0.1373016348683688</v>
      </c>
    </row>
    <row r="1111" spans="1:2">
      <c r="A1111">
        <v>-0.1530381318805797</v>
      </c>
      <c r="B1111">
        <v>0.1699740143087883</v>
      </c>
    </row>
    <row r="1112" spans="1:2">
      <c r="A1112">
        <v>-0.1379324599384231</v>
      </c>
      <c r="B1112">
        <v>0.1479555937761508</v>
      </c>
    </row>
    <row r="1113" spans="1:2">
      <c r="A1113">
        <v>-0.1263553415771998</v>
      </c>
      <c r="B1113">
        <v>0.1554602614581284</v>
      </c>
    </row>
    <row r="1115" spans="1:2">
      <c r="A1115">
        <v>0.3168235023799945</v>
      </c>
      <c r="B1115">
        <v>1.053498617010016</v>
      </c>
    </row>
    <row r="1116" spans="1:2">
      <c r="A1116">
        <v>0.3311849778914515</v>
      </c>
      <c r="B1116">
        <v>1.034871985463529</v>
      </c>
    </row>
    <row r="1117" spans="1:2">
      <c r="A1117">
        <v>0.3130101742461473</v>
      </c>
      <c r="B1117">
        <v>1.026841251550875</v>
      </c>
    </row>
    <row r="1118" spans="1:2">
      <c r="A1118">
        <v>0.2478043059017852</v>
      </c>
      <c r="B1118">
        <v>1.03287773712299</v>
      </c>
    </row>
    <row r="1119" spans="1:2">
      <c r="A1119">
        <v>0.2608181369277954</v>
      </c>
      <c r="B1119">
        <v>1.057422455855123</v>
      </c>
    </row>
    <row r="1120" spans="1:2">
      <c r="A1120">
        <v>0.3168235023799945</v>
      </c>
      <c r="B1120">
        <v>1.053498617010016</v>
      </c>
    </row>
    <row r="1122" spans="1:2">
      <c r="A1122">
        <v>0.3627745043108694</v>
      </c>
      <c r="B1122">
        <v>0.4398948680769982</v>
      </c>
    </row>
    <row r="1123" spans="1:2">
      <c r="A1123">
        <v>0.3650394852175829</v>
      </c>
      <c r="B1123">
        <v>0.4008848123329012</v>
      </c>
    </row>
    <row r="1124" spans="1:2">
      <c r="A1124">
        <v>0.3484988063135816</v>
      </c>
      <c r="B1124">
        <v>0.3925950961176016</v>
      </c>
    </row>
    <row r="1125" spans="1:2">
      <c r="A1125">
        <v>0.2290622131285156</v>
      </c>
      <c r="B1125">
        <v>0.4672583336610561</v>
      </c>
    </row>
    <row r="1126" spans="1:2">
      <c r="A1126">
        <v>0.2049080286397293</v>
      </c>
      <c r="B1126">
        <v>0.4494481841277403</v>
      </c>
    </row>
    <row r="1127" spans="1:2">
      <c r="A1127">
        <v>0.1482943356637307</v>
      </c>
      <c r="B1127">
        <v>0.485988522323448</v>
      </c>
    </row>
    <row r="1128" spans="1:2">
      <c r="A1128">
        <v>0.1331790801664303</v>
      </c>
      <c r="B1128">
        <v>0.5986987814169941</v>
      </c>
    </row>
    <row r="1129" spans="1:2">
      <c r="A1129">
        <v>0.1591731130181988</v>
      </c>
      <c r="B1129">
        <v>0.6512420942018824</v>
      </c>
    </row>
    <row r="1130" spans="1:2">
      <c r="A1130">
        <v>0.2681241825433482</v>
      </c>
      <c r="B1130">
        <v>0.5979278953737235</v>
      </c>
    </row>
    <row r="1131" spans="1:2">
      <c r="A1131">
        <v>0.2895578386699101</v>
      </c>
      <c r="B1131">
        <v>0.6433110821051474</v>
      </c>
    </row>
    <row r="1132" spans="1:2">
      <c r="A1132">
        <v>0.3474003395348442</v>
      </c>
      <c r="B1132">
        <v>0.6283682047022521</v>
      </c>
    </row>
    <row r="1133" spans="1:2">
      <c r="A1133">
        <v>0.3627745043108694</v>
      </c>
      <c r="B1133">
        <v>0.4398948680769982</v>
      </c>
    </row>
    <row r="1135" spans="1:2">
      <c r="A1135">
        <v>-0.02974525333441311</v>
      </c>
      <c r="B1135">
        <v>0.6883956857219018</v>
      </c>
    </row>
    <row r="1136" spans="1:2">
      <c r="A1136">
        <v>-0.01819972240692793</v>
      </c>
      <c r="B1136">
        <v>0.6351049676411691</v>
      </c>
    </row>
    <row r="1137" spans="1:2">
      <c r="A1137">
        <v>-0.1226321995602404</v>
      </c>
      <c r="B1137">
        <v>0.5711334491789003</v>
      </c>
    </row>
    <row r="1138" spans="1:2">
      <c r="A1138">
        <v>-0.1252449195935446</v>
      </c>
      <c r="B1138">
        <v>0.5385157815908564</v>
      </c>
    </row>
    <row r="1139" spans="1:2">
      <c r="A1139">
        <v>-0.1623937815000335</v>
      </c>
      <c r="B1139">
        <v>0.5339958243257384</v>
      </c>
    </row>
    <row r="1140" spans="1:2">
      <c r="A1140">
        <v>-0.2143966242941728</v>
      </c>
      <c r="B1140">
        <v>0.4301656299261259</v>
      </c>
    </row>
    <row r="1141" spans="1:2">
      <c r="A1141">
        <v>-0.2474438504138034</v>
      </c>
      <c r="B1141">
        <v>0.428638760722281</v>
      </c>
    </row>
    <row r="1142" spans="1:2">
      <c r="A1142">
        <v>-0.206349552825586</v>
      </c>
      <c r="B1142">
        <v>0.5219886229287479</v>
      </c>
    </row>
    <row r="1143" spans="1:2">
      <c r="A1143">
        <v>-0.1345697239544858</v>
      </c>
      <c r="B1143">
        <v>0.5916889903795984</v>
      </c>
    </row>
    <row r="1144" spans="1:2">
      <c r="A1144">
        <v>-0.1198834716395779</v>
      </c>
      <c r="B1144">
        <v>0.6531423770840995</v>
      </c>
    </row>
    <row r="1145" spans="1:2">
      <c r="A1145">
        <v>-0.08102636177777028</v>
      </c>
      <c r="B1145">
        <v>0.6991202125500087</v>
      </c>
    </row>
    <row r="1146" spans="1:2">
      <c r="A1146">
        <v>-0.02974525333441311</v>
      </c>
      <c r="B1146">
        <v>0.6883956857219018</v>
      </c>
    </row>
    <row r="1148" spans="1:2">
      <c r="A1148">
        <v>0.7365678561170732</v>
      </c>
      <c r="B1148">
        <v>-0.2515696656383855</v>
      </c>
    </row>
    <row r="1149" spans="1:2">
      <c r="A1149">
        <v>0.7439640411199638</v>
      </c>
      <c r="B1149">
        <v>-0.3160820341363119</v>
      </c>
    </row>
    <row r="1150" spans="1:2">
      <c r="A1150">
        <v>0.6764046489970473</v>
      </c>
      <c r="B1150">
        <v>-0.4968159104207776</v>
      </c>
    </row>
    <row r="1151" spans="1:2">
      <c r="A1151">
        <v>0.6505600788752637</v>
      </c>
      <c r="B1151">
        <v>-0.5094863516916227</v>
      </c>
    </row>
    <row r="1152" spans="1:2">
      <c r="A1152">
        <v>0.6324024421244093</v>
      </c>
      <c r="B1152">
        <v>-0.4977142148708616</v>
      </c>
    </row>
    <row r="1153" spans="1:2">
      <c r="A1153">
        <v>0.6273621069397688</v>
      </c>
      <c r="B1153">
        <v>-0.4549937517734222</v>
      </c>
    </row>
    <row r="1154" spans="1:2">
      <c r="A1154">
        <v>0.6503271980996307</v>
      </c>
      <c r="B1154">
        <v>-0.3897475747115213</v>
      </c>
    </row>
    <row r="1155" spans="1:2">
      <c r="A1155">
        <v>0.6465496775844626</v>
      </c>
      <c r="B1155">
        <v>-0.3498379665752307</v>
      </c>
    </row>
    <row r="1156" spans="1:2">
      <c r="A1156">
        <v>0.7365678561170732</v>
      </c>
      <c r="B1156">
        <v>-0.2515696656383855</v>
      </c>
    </row>
    <row r="1158" spans="1:2">
      <c r="A1158">
        <v>-0.1711871911809928</v>
      </c>
      <c r="B1158">
        <v>0.2510325890593706</v>
      </c>
    </row>
    <row r="1159" spans="1:2">
      <c r="A1159">
        <v>-0.1724087307372622</v>
      </c>
      <c r="B1159">
        <v>0.3097677287926263</v>
      </c>
    </row>
    <row r="1160" spans="1:2">
      <c r="A1160">
        <v>-0.0818192139802887</v>
      </c>
      <c r="B1160">
        <v>0.3120226386778294</v>
      </c>
    </row>
    <row r="1161" spans="1:2">
      <c r="A1161">
        <v>-0.09268621368020216</v>
      </c>
      <c r="B1161">
        <v>0.4971036224968296</v>
      </c>
    </row>
    <row r="1162" spans="1:2">
      <c r="A1162">
        <v>-0.07070187096968536</v>
      </c>
      <c r="B1162">
        <v>0.4974494250648626</v>
      </c>
    </row>
    <row r="1163" spans="1:2">
      <c r="A1163">
        <v>0.04623996003381921</v>
      </c>
      <c r="B1163">
        <v>0.382317084647577</v>
      </c>
    </row>
    <row r="1164" spans="1:2">
      <c r="A1164">
        <v>0.06246434239875952</v>
      </c>
      <c r="B1164">
        <v>0.3842419774343068</v>
      </c>
    </row>
    <row r="1165" spans="1:2">
      <c r="A1165">
        <v>0.05374649114713937</v>
      </c>
      <c r="B1165">
        <v>0.3133423122765314</v>
      </c>
    </row>
    <row r="1166" spans="1:2">
      <c r="A1166">
        <v>-0.01577397394962312</v>
      </c>
      <c r="B1166">
        <v>0.3015281726476078</v>
      </c>
    </row>
    <row r="1167" spans="1:2">
      <c r="A1167">
        <v>-0.05944990040499658</v>
      </c>
      <c r="B1167">
        <v>0.2716077536977572</v>
      </c>
    </row>
    <row r="1168" spans="1:2">
      <c r="A1168">
        <v>-0.08062925032342221</v>
      </c>
      <c r="B1168">
        <v>0.2094906313874128</v>
      </c>
    </row>
    <row r="1169" spans="1:2">
      <c r="A1169">
        <v>-0.1198311106662496</v>
      </c>
      <c r="B1169">
        <v>0.2061923367389276</v>
      </c>
    </row>
    <row r="1170" spans="1:2">
      <c r="A1170">
        <v>-0.1357388124696499</v>
      </c>
      <c r="B1170">
        <v>0.2483327000544965</v>
      </c>
    </row>
    <row r="1171" spans="1:2">
      <c r="A1171">
        <v>-0.1711871911809928</v>
      </c>
      <c r="B1171">
        <v>0.2510325890593706</v>
      </c>
    </row>
    <row r="1173" spans="1:2">
      <c r="A1173">
        <v>1.460036590605074</v>
      </c>
      <c r="B1173">
        <v>0.4090107558277685</v>
      </c>
    </row>
    <row r="1174" spans="1:2">
      <c r="A1174">
        <v>1.428154189802136</v>
      </c>
      <c r="B1174">
        <v>0.3702720420979043</v>
      </c>
    </row>
    <row r="1175" spans="1:2">
      <c r="A1175">
        <v>1.458978793246567</v>
      </c>
      <c r="B1175">
        <v>0.3254438042902952</v>
      </c>
    </row>
    <row r="1176" spans="1:2">
      <c r="A1176">
        <v>1.452006261770882</v>
      </c>
      <c r="B1176">
        <v>0.3045094465130231</v>
      </c>
    </row>
    <row r="1177" spans="1:2">
      <c r="A1177">
        <v>1.482098270335867</v>
      </c>
      <c r="B1177">
        <v>0.2400181209968935</v>
      </c>
    </row>
    <row r="1178" spans="1:2">
      <c r="A1178">
        <v>1.47131014809034</v>
      </c>
      <c r="B1178">
        <v>0.2006951091432556</v>
      </c>
    </row>
    <row r="1179" spans="1:2">
      <c r="A1179">
        <v>1.430706630599367</v>
      </c>
      <c r="B1179">
        <v>0.3403207228164752</v>
      </c>
    </row>
    <row r="1180" spans="1:2">
      <c r="A1180">
        <v>1.408377783234048</v>
      </c>
      <c r="B1180">
        <v>0.3162472612027502</v>
      </c>
    </row>
    <row r="1181" spans="1:2">
      <c r="A1181">
        <v>1.389892867740894</v>
      </c>
      <c r="B1181">
        <v>0.3226690068358049</v>
      </c>
    </row>
    <row r="1182" spans="1:2">
      <c r="A1182">
        <v>1.384274777496413</v>
      </c>
      <c r="B1182">
        <v>0.3657008785858732</v>
      </c>
    </row>
    <row r="1183" spans="1:2">
      <c r="A1183">
        <v>1.341681823090074</v>
      </c>
      <c r="B1183">
        <v>0.429675866565481</v>
      </c>
    </row>
    <row r="1184" spans="1:2">
      <c r="A1184">
        <v>1.357632364999031</v>
      </c>
      <c r="B1184">
        <v>0.5280854801350529</v>
      </c>
    </row>
    <row r="1185" spans="1:2">
      <c r="A1185">
        <v>1.383460023385323</v>
      </c>
      <c r="B1185">
        <v>0.5378127700903959</v>
      </c>
    </row>
    <row r="1186" spans="1:2">
      <c r="A1186">
        <v>1.387273421119888</v>
      </c>
      <c r="B1186">
        <v>0.5615831048163785</v>
      </c>
    </row>
    <row r="1187" spans="1:2">
      <c r="A1187">
        <v>1.411893193415497</v>
      </c>
      <c r="B1187">
        <v>0.5155655879901311</v>
      </c>
    </row>
    <row r="1188" spans="1:2">
      <c r="A1188">
        <v>1.407182511037425</v>
      </c>
      <c r="B1188">
        <v>0.476688683609643</v>
      </c>
    </row>
    <row r="1189" spans="1:2">
      <c r="A1189">
        <v>1.421555983519132</v>
      </c>
      <c r="B1189">
        <v>0.4798919780210041</v>
      </c>
    </row>
    <row r="1190" spans="1:2">
      <c r="A1190">
        <v>1.439523934938203</v>
      </c>
      <c r="B1190">
        <v>0.4421971720239669</v>
      </c>
    </row>
    <row r="1191" spans="1:2">
      <c r="A1191">
        <v>1.468503995078667</v>
      </c>
      <c r="B1191">
        <v>0.4369741861525857</v>
      </c>
    </row>
    <row r="1192" spans="1:2">
      <c r="A1192">
        <v>1.460036590605074</v>
      </c>
      <c r="B1192">
        <v>0.4090107558277685</v>
      </c>
    </row>
    <row r="1194" spans="1:2">
      <c r="A1194">
        <v>1.094608751990581</v>
      </c>
      <c r="B1194">
        <v>0.9303966123129482</v>
      </c>
    </row>
    <row r="1195" spans="1:2">
      <c r="A1195">
        <v>1.136525280007729</v>
      </c>
      <c r="B1195">
        <v>0.9541386042474355</v>
      </c>
    </row>
    <row r="1196" spans="1:2">
      <c r="A1196">
        <v>1.209043190040765</v>
      </c>
      <c r="B1196">
        <v>0.9372081185143978</v>
      </c>
    </row>
    <row r="1197" spans="1:2">
      <c r="A1197">
        <v>1.205497677390224</v>
      </c>
      <c r="B1197">
        <v>0.9734324128790489</v>
      </c>
    </row>
    <row r="1198" spans="1:2">
      <c r="A1198">
        <v>1.353277082859056</v>
      </c>
      <c r="B1198">
        <v>0.930163285981331</v>
      </c>
    </row>
    <row r="1199" spans="1:2">
      <c r="A1199">
        <v>1.448536428742353</v>
      </c>
      <c r="B1199">
        <v>0.9397793204984185</v>
      </c>
    </row>
    <row r="1200" spans="1:2">
      <c r="A1200">
        <v>1.461675651956839</v>
      </c>
      <c r="B1200">
        <v>0.9051458319601096</v>
      </c>
    </row>
    <row r="1201" spans="1:2">
      <c r="A1201">
        <v>1.487076468746656</v>
      </c>
      <c r="B1201">
        <v>0.9106546867488007</v>
      </c>
    </row>
    <row r="1202" spans="1:2">
      <c r="A1202">
        <v>1.523099611709366</v>
      </c>
      <c r="B1202">
        <v>0.8882720685441756</v>
      </c>
    </row>
    <row r="1203" spans="1:2">
      <c r="A1203">
        <v>1.494791915439218</v>
      </c>
      <c r="B1203">
        <v>0.8879445917187931</v>
      </c>
    </row>
    <row r="1204" spans="1:2">
      <c r="A1204">
        <v>1.464242246750167</v>
      </c>
      <c r="B1204">
        <v>0.8570338051035363</v>
      </c>
    </row>
    <row r="1205" spans="1:2">
      <c r="A1205">
        <v>1.440684438804693</v>
      </c>
      <c r="B1205">
        <v>0.8619363316151115</v>
      </c>
    </row>
    <row r="1206" spans="1:2">
      <c r="A1206">
        <v>1.454022801460126</v>
      </c>
      <c r="B1206">
        <v>0.8390897089624717</v>
      </c>
    </row>
    <row r="1207" spans="1:2">
      <c r="A1207">
        <v>1.444206357714864</v>
      </c>
      <c r="B1207">
        <v>0.824270238108781</v>
      </c>
    </row>
    <row r="1208" spans="1:2">
      <c r="A1208">
        <v>1.384660966876196</v>
      </c>
      <c r="B1208">
        <v>0.8024001058337118</v>
      </c>
    </row>
    <row r="1209" spans="1:2">
      <c r="A1209">
        <v>1.261506461542174</v>
      </c>
      <c r="B1209">
        <v>0.8217834804731483</v>
      </c>
    </row>
    <row r="1210" spans="1:2">
      <c r="A1210">
        <v>1.234885201202292</v>
      </c>
      <c r="B1210">
        <v>0.8475016938292143</v>
      </c>
    </row>
    <row r="1211" spans="1:2">
      <c r="A1211">
        <v>1.16962695042513</v>
      </c>
      <c r="B1211">
        <v>0.8650054427583661</v>
      </c>
    </row>
    <row r="1212" spans="1:2">
      <c r="A1212">
        <v>1.156196025180514</v>
      </c>
      <c r="B1212">
        <v>0.8914772868510628</v>
      </c>
    </row>
    <row r="1213" spans="1:2">
      <c r="A1213">
        <v>1.094608751990581</v>
      </c>
      <c r="B1213">
        <v>0.9303966123129482</v>
      </c>
    </row>
    <row r="1215" spans="1:2">
      <c r="A1215">
        <v>-0.2483992201613117</v>
      </c>
      <c r="B1215">
        <v>0.4203901999829265</v>
      </c>
    </row>
    <row r="1216" spans="1:2">
      <c r="A1216">
        <v>-0.1880207767226371</v>
      </c>
      <c r="B1216">
        <v>0.4267807489046344</v>
      </c>
    </row>
    <row r="1217" spans="1:2">
      <c r="A1217">
        <v>-0.171260404013654</v>
      </c>
      <c r="B1217">
        <v>0.5158460856915744</v>
      </c>
    </row>
    <row r="1218" spans="1:2">
      <c r="A1218">
        <v>-0.1243244750774272</v>
      </c>
      <c r="B1218">
        <v>0.5148446893135292</v>
      </c>
    </row>
    <row r="1219" spans="1:2">
      <c r="A1219">
        <v>-0.1235321689341747</v>
      </c>
      <c r="B1219">
        <v>0.543748835469908</v>
      </c>
    </row>
    <row r="1220" spans="1:2">
      <c r="A1220">
        <v>-0.07070187096968536</v>
      </c>
      <c r="B1220">
        <v>0.4974494250648626</v>
      </c>
    </row>
    <row r="1221" spans="1:2">
      <c r="A1221">
        <v>-0.09268621368020216</v>
      </c>
      <c r="B1221">
        <v>0.4971036224968296</v>
      </c>
    </row>
    <row r="1222" spans="1:2">
      <c r="A1222">
        <v>-0.0818192139802887</v>
      </c>
      <c r="B1222">
        <v>0.3120226386778294</v>
      </c>
    </row>
    <row r="1223" spans="1:2">
      <c r="A1223">
        <v>-0.1724087307372622</v>
      </c>
      <c r="B1223">
        <v>0.3097677287926263</v>
      </c>
    </row>
    <row r="1224" spans="1:2">
      <c r="A1224">
        <v>-0.180173307680419</v>
      </c>
      <c r="B1224">
        <v>0.2944233975053334</v>
      </c>
    </row>
    <row r="1225" spans="1:2">
      <c r="A1225">
        <v>-0.214820550417526</v>
      </c>
      <c r="B1225">
        <v>0.3337772872421571</v>
      </c>
    </row>
    <row r="1226" spans="1:2">
      <c r="A1226">
        <v>-0.2428811155070654</v>
      </c>
      <c r="B1226">
        <v>0.3245951779631746</v>
      </c>
    </row>
    <row r="1227" spans="1:2">
      <c r="A1227">
        <v>-0.2483992201613117</v>
      </c>
      <c r="B1227">
        <v>0.4203901999829265</v>
      </c>
    </row>
    <row r="1229" spans="1:2">
      <c r="A1229">
        <v>0.4895472470063348</v>
      </c>
      <c r="B1229">
        <v>-0.186570945355276</v>
      </c>
    </row>
    <row r="1230" spans="1:2">
      <c r="A1230">
        <v>0.511596974751433</v>
      </c>
      <c r="B1230">
        <v>-0.2052574337628664</v>
      </c>
    </row>
    <row r="1231" spans="1:2">
      <c r="A1231">
        <v>0.5127182053289433</v>
      </c>
      <c r="B1231">
        <v>-0.273753843197854</v>
      </c>
    </row>
    <row r="1232" spans="1:2">
      <c r="A1232">
        <v>0.5283073601828443</v>
      </c>
      <c r="B1232">
        <v>-0.2943081517951028</v>
      </c>
    </row>
    <row r="1233" spans="1:2">
      <c r="A1233">
        <v>0.516021402668923</v>
      </c>
      <c r="B1233">
        <v>-0.3377981941736654</v>
      </c>
    </row>
    <row r="1234" spans="1:2">
      <c r="A1234">
        <v>0.5101375868388184</v>
      </c>
      <c r="B1234">
        <v>-0.2943472574646229</v>
      </c>
    </row>
    <row r="1235" spans="1:2">
      <c r="A1235">
        <v>0.4848195772843201</v>
      </c>
      <c r="B1235">
        <v>-0.2764051803784848</v>
      </c>
    </row>
    <row r="1236" spans="1:2">
      <c r="A1236">
        <v>0.4994664228442646</v>
      </c>
      <c r="B1236">
        <v>-0.2125996798638746</v>
      </c>
    </row>
    <row r="1237" spans="1:2">
      <c r="A1237">
        <v>0.4895472470063348</v>
      </c>
      <c r="B1237">
        <v>-0.186570945355276</v>
      </c>
    </row>
    <row r="1239" spans="1:2">
      <c r="A1239">
        <v>-1.62766751436015</v>
      </c>
      <c r="B1239">
        <v>0.6401441418759661</v>
      </c>
    </row>
    <row r="1240" spans="1:2">
      <c r="A1240">
        <v>-1.592755443739786</v>
      </c>
      <c r="B1240">
        <v>0.6435700732595081</v>
      </c>
    </row>
    <row r="1241" spans="1:2">
      <c r="A1241">
        <v>-1.551877676513812</v>
      </c>
      <c r="B1241">
        <v>0.6178754167396052</v>
      </c>
    </row>
    <row r="1242" spans="1:2">
      <c r="A1242">
        <v>-1.485756797612067</v>
      </c>
      <c r="B1242">
        <v>0.6256799795137749</v>
      </c>
    </row>
    <row r="1243" spans="1:2">
      <c r="A1243">
        <v>-1.466711097843682</v>
      </c>
      <c r="B1243">
        <v>0.5792156877316417</v>
      </c>
    </row>
    <row r="1244" spans="1:2">
      <c r="A1244">
        <v>-1.431311744178828</v>
      </c>
      <c r="B1244">
        <v>0.5887931019089337</v>
      </c>
    </row>
    <row r="1245" spans="1:2">
      <c r="A1245">
        <v>-1.414369401814569</v>
      </c>
      <c r="B1245">
        <v>0.5241976635937031</v>
      </c>
    </row>
    <row r="1246" spans="1:2">
      <c r="A1246">
        <v>-1.390237123176137</v>
      </c>
      <c r="B1246">
        <v>0.5146328979469932</v>
      </c>
    </row>
    <row r="1247" spans="1:2">
      <c r="A1247">
        <v>-1.418140117036589</v>
      </c>
      <c r="B1247">
        <v>0.4485335337094854</v>
      </c>
    </row>
    <row r="1248" spans="1:2">
      <c r="A1248">
        <v>-1.405039774416061</v>
      </c>
      <c r="B1248">
        <v>0.3778055239122411</v>
      </c>
    </row>
    <row r="1249" spans="1:2">
      <c r="A1249">
        <v>-1.386012983278916</v>
      </c>
      <c r="B1249">
        <v>0.3643374589874881</v>
      </c>
    </row>
    <row r="1250" spans="1:2">
      <c r="A1250">
        <v>-1.339033921584978</v>
      </c>
      <c r="B1250">
        <v>0.3787512102200211</v>
      </c>
    </row>
    <row r="1251" spans="1:2">
      <c r="A1251">
        <v>-1.314222305235737</v>
      </c>
      <c r="B1251">
        <v>0.4203922121325326</v>
      </c>
    </row>
    <row r="1252" spans="1:2">
      <c r="A1252">
        <v>-1.265075325462527</v>
      </c>
      <c r="B1252">
        <v>0.4310029491569264</v>
      </c>
    </row>
    <row r="1253" spans="1:2">
      <c r="A1253">
        <v>-1.288904125810463</v>
      </c>
      <c r="B1253">
        <v>0.3666137393946661</v>
      </c>
    </row>
    <row r="1254" spans="1:2">
      <c r="A1254">
        <v>-1.336910425169048</v>
      </c>
      <c r="B1254">
        <v>0.3578899568150044</v>
      </c>
    </row>
    <row r="1255" spans="1:2">
      <c r="A1255">
        <v>-1.334835182171704</v>
      </c>
      <c r="B1255">
        <v>0.3232964260030586</v>
      </c>
    </row>
    <row r="1256" spans="1:2">
      <c r="A1256">
        <v>-1.353783081578201</v>
      </c>
      <c r="B1256">
        <v>0.3232369716413003</v>
      </c>
    </row>
    <row r="1257" spans="1:2">
      <c r="A1257">
        <v>-1.365548947321633</v>
      </c>
      <c r="B1257">
        <v>0.2928700940232113</v>
      </c>
    </row>
    <row r="1258" spans="1:2">
      <c r="A1258">
        <v>-1.385583499035375</v>
      </c>
      <c r="B1258">
        <v>0.3207290031852723</v>
      </c>
    </row>
    <row r="1259" spans="1:2">
      <c r="A1259">
        <v>-1.426123226109618</v>
      </c>
      <c r="B1259">
        <v>0.3150384060857044</v>
      </c>
    </row>
    <row r="1260" spans="1:2">
      <c r="A1260">
        <v>-1.518618212158752</v>
      </c>
      <c r="B1260">
        <v>0.3672539975198316</v>
      </c>
    </row>
    <row r="1261" spans="1:2">
      <c r="A1261">
        <v>-1.54062146071635</v>
      </c>
      <c r="B1261">
        <v>0.3997815627178789</v>
      </c>
    </row>
    <row r="1262" spans="1:2">
      <c r="A1262">
        <v>-1.534620051284797</v>
      </c>
      <c r="B1262">
        <v>0.4549325856552454</v>
      </c>
    </row>
    <row r="1263" spans="1:2">
      <c r="A1263">
        <v>-1.585867864101798</v>
      </c>
      <c r="B1263">
        <v>0.5732678178885534</v>
      </c>
    </row>
    <row r="1264" spans="1:2">
      <c r="A1264">
        <v>-1.582812448990898</v>
      </c>
      <c r="B1264">
        <v>0.6148258123674087</v>
      </c>
    </row>
    <row r="1265" spans="1:2">
      <c r="A1265">
        <v>-1.600756922643408</v>
      </c>
      <c r="B1265">
        <v>0.6265156501744831</v>
      </c>
    </row>
    <row r="1266" spans="1:2">
      <c r="A1266">
        <v>-1.611693987160155</v>
      </c>
      <c r="B1266">
        <v>0.5959850247538492</v>
      </c>
    </row>
    <row r="1267" spans="1:2">
      <c r="A1267">
        <v>-1.580333247623725</v>
      </c>
      <c r="B1267">
        <v>0.4663862910874244</v>
      </c>
    </row>
    <row r="1268" spans="1:2">
      <c r="A1268">
        <v>-1.59228660758784</v>
      </c>
      <c r="B1268">
        <v>0.4558896940164359</v>
      </c>
    </row>
    <row r="1269" spans="1:2">
      <c r="A1269">
        <v>-1.612411835426702</v>
      </c>
      <c r="B1269">
        <v>0.4929060192880226</v>
      </c>
    </row>
    <row r="1270" spans="1:2">
      <c r="A1270">
        <v>-1.606324808191097</v>
      </c>
      <c r="B1270">
        <v>0.5173516616221102</v>
      </c>
    </row>
    <row r="1271" spans="1:2">
      <c r="A1271">
        <v>-1.634395595910082</v>
      </c>
      <c r="B1271">
        <v>0.5499607830333858</v>
      </c>
    </row>
    <row r="1272" spans="1:2">
      <c r="A1272">
        <v>-1.615915994903726</v>
      </c>
      <c r="B1272">
        <v>0.5659360711011683</v>
      </c>
    </row>
    <row r="1273" spans="1:2">
      <c r="A1273">
        <v>-1.62766751436015</v>
      </c>
      <c r="B1273">
        <v>0.6401441418759661</v>
      </c>
    </row>
    <row r="1275" spans="1:2">
      <c r="A1275">
        <v>1.770365248854713</v>
      </c>
      <c r="B1275">
        <v>0.08378078723990935</v>
      </c>
    </row>
    <row r="1276" spans="1:2">
      <c r="A1276">
        <v>1.73990015205864</v>
      </c>
      <c r="B1276">
        <v>0.0871997062765708</v>
      </c>
    </row>
    <row r="1277" spans="1:2">
      <c r="A1277">
        <v>1.723285537864758</v>
      </c>
      <c r="B1277">
        <v>0.02898142339774845</v>
      </c>
    </row>
    <row r="1278" spans="1:2">
      <c r="A1278">
        <v>1.661709239105359</v>
      </c>
      <c r="B1278">
        <v>0.01566190391145937</v>
      </c>
    </row>
    <row r="1279" spans="1:2">
      <c r="A1279">
        <v>1.651283662875375</v>
      </c>
      <c r="B1279">
        <v>0.02710678327616096</v>
      </c>
    </row>
    <row r="1280" spans="1:2">
      <c r="A1280">
        <v>1.648505181711637</v>
      </c>
      <c r="B1280">
        <v>0.04064283573149486</v>
      </c>
    </row>
    <row r="1281" spans="1:2">
      <c r="A1281">
        <v>1.671210994036713</v>
      </c>
      <c r="B1281">
        <v>0.03748695330601051</v>
      </c>
    </row>
    <row r="1282" spans="1:2">
      <c r="A1282">
        <v>1.714708267737457</v>
      </c>
      <c r="B1282">
        <v>0.09163570814179803</v>
      </c>
    </row>
    <row r="1283" spans="1:2">
      <c r="A1283">
        <v>1.732109779170248</v>
      </c>
      <c r="B1283">
        <v>0.08740354487329197</v>
      </c>
    </row>
    <row r="1284" spans="1:2">
      <c r="A1284">
        <v>1.749056533048876</v>
      </c>
      <c r="B1284">
        <v>0.1401040155713179</v>
      </c>
    </row>
    <row r="1285" spans="1:2">
      <c r="A1285">
        <v>1.788306860169409</v>
      </c>
      <c r="B1285">
        <v>0.1094673785344153</v>
      </c>
    </row>
    <row r="1286" spans="1:2">
      <c r="A1286">
        <v>1.770365248854713</v>
      </c>
      <c r="B1286">
        <v>0.08378078723990935</v>
      </c>
    </row>
    <row r="1288" spans="1:2">
      <c r="A1288">
        <v>0.5146644232913042</v>
      </c>
      <c r="B1288">
        <v>-0.2325498106894875</v>
      </c>
    </row>
    <row r="1289" spans="1:2">
      <c r="A1289">
        <v>0.5579733106534412</v>
      </c>
      <c r="B1289">
        <v>-0.2335266692394491</v>
      </c>
    </row>
    <row r="1290" spans="1:2">
      <c r="A1290">
        <v>0.6015459561968154</v>
      </c>
      <c r="B1290">
        <v>-0.2084132539284157</v>
      </c>
    </row>
    <row r="1291" spans="1:2">
      <c r="A1291">
        <v>0.6035344681737402</v>
      </c>
      <c r="B1291">
        <v>-0.2959151946288656</v>
      </c>
    </row>
    <row r="1292" spans="1:2">
      <c r="A1292">
        <v>0.5812216309042515</v>
      </c>
      <c r="B1292">
        <v>-0.3362060525986654</v>
      </c>
    </row>
    <row r="1293" spans="1:2">
      <c r="A1293">
        <v>0.5082640198210125</v>
      </c>
      <c r="B1293">
        <v>-0.3965895215834066</v>
      </c>
    </row>
    <row r="1294" spans="1:2">
      <c r="A1294">
        <v>0.510801760866171</v>
      </c>
      <c r="B1294">
        <v>-0.4810370309447347</v>
      </c>
    </row>
    <row r="1295" spans="1:2">
      <c r="A1295">
        <v>0.4574371953587493</v>
      </c>
      <c r="B1295">
        <v>-0.5311432595530615</v>
      </c>
    </row>
    <row r="1296" spans="1:2">
      <c r="A1296">
        <v>0.4522434818709747</v>
      </c>
      <c r="B1296">
        <v>-0.4447878288521163</v>
      </c>
    </row>
    <row r="1297" spans="1:2">
      <c r="A1297">
        <v>0.4764550239613056</v>
      </c>
      <c r="B1297">
        <v>-0.4067873172185335</v>
      </c>
    </row>
    <row r="1298" spans="1:2">
      <c r="A1298">
        <v>0.483925787217727</v>
      </c>
      <c r="B1298">
        <v>-0.3360576690025457</v>
      </c>
    </row>
    <row r="1299" spans="1:2">
      <c r="A1299">
        <v>0.4478606607329368</v>
      </c>
      <c r="B1299">
        <v>-0.3195516252416231</v>
      </c>
    </row>
    <row r="1300" spans="1:2">
      <c r="A1300">
        <v>0.4465978753767315</v>
      </c>
      <c r="B1300">
        <v>-0.2979919716958161</v>
      </c>
    </row>
    <row r="1301" spans="1:2">
      <c r="A1301">
        <v>0.492359811879643</v>
      </c>
      <c r="B1301">
        <v>-0.2815715092848874</v>
      </c>
    </row>
    <row r="1302" spans="1:2">
      <c r="A1302">
        <v>0.5101375868388184</v>
      </c>
      <c r="B1302">
        <v>-0.2943472574646229</v>
      </c>
    </row>
    <row r="1303" spans="1:2">
      <c r="A1303">
        <v>0.516021402668923</v>
      </c>
      <c r="B1303">
        <v>-0.3377981941736654</v>
      </c>
    </row>
    <row r="1304" spans="1:2">
      <c r="A1304">
        <v>0.5283073601828443</v>
      </c>
      <c r="B1304">
        <v>-0.2943081517951028</v>
      </c>
    </row>
    <row r="1305" spans="1:2">
      <c r="A1305">
        <v>0.5127182053289433</v>
      </c>
      <c r="B1305">
        <v>-0.273753843197854</v>
      </c>
    </row>
    <row r="1306" spans="1:2">
      <c r="A1306">
        <v>0.5146644232913042</v>
      </c>
      <c r="B1306">
        <v>-0.2325498106894875</v>
      </c>
    </row>
    <row r="1308" spans="1:2">
      <c r="A1308">
        <v>0.2859342254734923</v>
      </c>
      <c r="B1308">
        <v>-0.4934714463695921</v>
      </c>
    </row>
    <row r="1309" spans="1:2">
      <c r="A1309">
        <v>0.2817289555124582</v>
      </c>
      <c r="B1309">
        <v>-0.5639507987888605</v>
      </c>
    </row>
    <row r="1310" spans="1:2">
      <c r="A1310">
        <v>0.2313458005250555</v>
      </c>
      <c r="B1310">
        <v>-0.5661362833600219</v>
      </c>
    </row>
    <row r="1311" spans="1:2">
      <c r="A1311">
        <v>0.1726184925189367</v>
      </c>
      <c r="B1311">
        <v>-0.3477020119655847</v>
      </c>
    </row>
    <row r="1312" spans="1:2">
      <c r="A1312">
        <v>0.3686372264479651</v>
      </c>
      <c r="B1312">
        <v>-0.3531748520082917</v>
      </c>
    </row>
    <row r="1313" spans="1:2">
      <c r="A1313">
        <v>0.3068445521405004</v>
      </c>
      <c r="B1313">
        <v>-0.3664639706350172</v>
      </c>
    </row>
    <row r="1314" spans="1:2">
      <c r="A1314">
        <v>0.2859342254734923</v>
      </c>
      <c r="B1314">
        <v>-0.4934714463695921</v>
      </c>
    </row>
    <row r="1316" spans="1:2">
      <c r="A1316">
        <v>0.2148870256437779</v>
      </c>
      <c r="B1316">
        <v>0.4566632233982549</v>
      </c>
    </row>
    <row r="1317" spans="1:2">
      <c r="A1317">
        <v>0.2319454273145563</v>
      </c>
      <c r="B1317">
        <v>0.4084189358188999</v>
      </c>
    </row>
    <row r="1318" spans="1:2">
      <c r="A1318">
        <v>0.2246837465676334</v>
      </c>
      <c r="B1318">
        <v>0.3343525711083266</v>
      </c>
    </row>
    <row r="1319" spans="1:2">
      <c r="A1319">
        <v>0.2005558114700534</v>
      </c>
      <c r="B1319">
        <v>0.2894501353762369</v>
      </c>
    </row>
    <row r="1320" spans="1:2">
      <c r="A1320">
        <v>0.2108298416382448</v>
      </c>
      <c r="B1320">
        <v>0.2518462251427657</v>
      </c>
    </row>
    <row r="1321" spans="1:2">
      <c r="A1321">
        <v>0.1941025605722306</v>
      </c>
      <c r="B1321">
        <v>0.2740761525570945</v>
      </c>
    </row>
    <row r="1322" spans="1:2">
      <c r="A1322">
        <v>0.1339371798489542</v>
      </c>
      <c r="B1322">
        <v>0.2587057242338684</v>
      </c>
    </row>
    <row r="1323" spans="1:2">
      <c r="A1323">
        <v>0.08070455444554404</v>
      </c>
      <c r="B1323">
        <v>0.2794587645150621</v>
      </c>
    </row>
    <row r="1324" spans="1:2">
      <c r="A1324">
        <v>0.06094976044243188</v>
      </c>
      <c r="B1324">
        <v>0.2727801588059282</v>
      </c>
    </row>
    <row r="1325" spans="1:2">
      <c r="A1325">
        <v>0.053764600174328</v>
      </c>
      <c r="B1325">
        <v>0.2353584283097025</v>
      </c>
    </row>
    <row r="1326" spans="1:2">
      <c r="A1326">
        <v>0.03206110215166447</v>
      </c>
      <c r="B1326">
        <v>0.2409671889111488</v>
      </c>
    </row>
    <row r="1327" spans="1:2">
      <c r="A1327">
        <v>0.005546066608243102</v>
      </c>
      <c r="B1327">
        <v>0.3006347567585608</v>
      </c>
    </row>
    <row r="1328" spans="1:2">
      <c r="A1328">
        <v>0.05374649114713937</v>
      </c>
      <c r="B1328">
        <v>0.3133423122765314</v>
      </c>
    </row>
    <row r="1329" spans="1:2">
      <c r="A1329">
        <v>0.06246434239875952</v>
      </c>
      <c r="B1329">
        <v>0.3842419774343068</v>
      </c>
    </row>
    <row r="1330" spans="1:2">
      <c r="A1330">
        <v>0.1732592068721896</v>
      </c>
      <c r="B1330">
        <v>0.4684572668322043</v>
      </c>
    </row>
    <row r="1331" spans="1:2">
      <c r="A1331">
        <v>0.2148870256437779</v>
      </c>
      <c r="B1331">
        <v>0.4566632233982549</v>
      </c>
    </row>
    <row r="1333" spans="1:2">
      <c r="A1333">
        <v>0.04035938280802662</v>
      </c>
      <c r="B1333">
        <v>0.1266598135205666</v>
      </c>
    </row>
    <row r="1334" spans="1:2">
      <c r="A1334">
        <v>0.06478525030399204</v>
      </c>
      <c r="B1334">
        <v>0.2770960028465997</v>
      </c>
    </row>
    <row r="1335" spans="1:2">
      <c r="A1335">
        <v>0.1339371798489542</v>
      </c>
      <c r="B1335">
        <v>0.2587057242338684</v>
      </c>
    </row>
    <row r="1336" spans="1:2">
      <c r="A1336">
        <v>0.1976002474441552</v>
      </c>
      <c r="B1336">
        <v>0.2732819641398145</v>
      </c>
    </row>
    <row r="1337" spans="1:2">
      <c r="A1337">
        <v>0.2168701080230126</v>
      </c>
      <c r="B1337">
        <v>0.2438749326900559</v>
      </c>
    </row>
    <row r="1338" spans="1:2">
      <c r="A1338">
        <v>0.1759933638250154</v>
      </c>
      <c r="B1338">
        <v>0.1412464474536505</v>
      </c>
    </row>
    <row r="1339" spans="1:2">
      <c r="A1339">
        <v>0.1515987909882711</v>
      </c>
      <c r="B1339">
        <v>0.142404444985198</v>
      </c>
    </row>
    <row r="1340" spans="1:2">
      <c r="A1340">
        <v>0.1276057158635027</v>
      </c>
      <c r="B1340">
        <v>0.09661282374851408</v>
      </c>
    </row>
    <row r="1341" spans="1:2">
      <c r="A1341">
        <v>0.100586052236439</v>
      </c>
      <c r="B1341">
        <v>0.08586532473343439</v>
      </c>
    </row>
    <row r="1342" spans="1:2">
      <c r="A1342">
        <v>0.06485745530658947</v>
      </c>
      <c r="B1342">
        <v>0.126898798089274</v>
      </c>
    </row>
    <row r="1343" spans="1:2">
      <c r="A1343">
        <v>0.04035938280802662</v>
      </c>
      <c r="B1343">
        <v>0.1266598135205666</v>
      </c>
    </row>
    <row r="1345" spans="1:2">
      <c r="A1345">
        <v>0.3188507332612691</v>
      </c>
      <c r="B1345">
        <v>1.202934215020533</v>
      </c>
    </row>
    <row r="1346" spans="1:2">
      <c r="A1346">
        <v>0.1747638332284004</v>
      </c>
      <c r="B1346">
        <v>1.186469580504875</v>
      </c>
    </row>
    <row r="1347" spans="1:2">
      <c r="A1347">
        <v>0.130920315168916</v>
      </c>
      <c r="B1347">
        <v>1.128980806866365</v>
      </c>
    </row>
    <row r="1348" spans="1:2">
      <c r="A1348">
        <v>0.1412404265968036</v>
      </c>
      <c r="B1348">
        <v>1.105461770796181</v>
      </c>
    </row>
    <row r="1349" spans="1:2">
      <c r="A1349">
        <v>0.1263355087769184</v>
      </c>
      <c r="B1349">
        <v>1.072745279557186</v>
      </c>
    </row>
    <row r="1350" spans="1:2">
      <c r="A1350">
        <v>0.0650805606559646</v>
      </c>
      <c r="B1350">
        <v>1.069050545541873</v>
      </c>
    </row>
    <row r="1351" spans="1:2">
      <c r="A1351">
        <v>0.05543735608100321</v>
      </c>
      <c r="B1351">
        <v>1.114260087755487</v>
      </c>
    </row>
    <row r="1352" spans="1:2">
      <c r="A1352">
        <v>0.1541730040252845</v>
      </c>
      <c r="B1352">
        <v>1.184237653267982</v>
      </c>
    </row>
    <row r="1353" spans="1:2">
      <c r="A1353">
        <v>0.2477717215007391</v>
      </c>
      <c r="B1353">
        <v>1.217799532651167</v>
      </c>
    </row>
    <row r="1354" spans="1:2">
      <c r="A1354">
        <v>0.3188507332612691</v>
      </c>
      <c r="B1354">
        <v>1.202934215020533</v>
      </c>
    </row>
    <row r="1356" spans="1:2">
      <c r="A1356">
        <v>1.25097350818369</v>
      </c>
      <c r="B1356">
        <v>0.5528794254235011</v>
      </c>
    </row>
    <row r="1357" spans="1:2">
      <c r="A1357">
        <v>1.257601442875245</v>
      </c>
      <c r="B1357">
        <v>0.5250500397111025</v>
      </c>
    </row>
    <row r="1358" spans="1:2">
      <c r="A1358">
        <v>1.215980780461493</v>
      </c>
      <c r="B1358">
        <v>0.5309978728705593</v>
      </c>
    </row>
    <row r="1359" spans="1:2">
      <c r="A1359">
        <v>1.132498224147802</v>
      </c>
      <c r="B1359">
        <v>0.5702496880488493</v>
      </c>
    </row>
    <row r="1360" spans="1:2">
      <c r="A1360">
        <v>1.133289472487255</v>
      </c>
      <c r="B1360">
        <v>0.587864635175791</v>
      </c>
    </row>
    <row r="1361" spans="1:2">
      <c r="A1361">
        <v>1.144443756358054</v>
      </c>
      <c r="B1361">
        <v>0.6008543726406815</v>
      </c>
    </row>
    <row r="1362" spans="1:2">
      <c r="A1362">
        <v>1.25097350818369</v>
      </c>
      <c r="B1362">
        <v>0.5528794254235011</v>
      </c>
    </row>
    <row r="1364" spans="1:2">
      <c r="A1364">
        <v>2.356426477342375</v>
      </c>
      <c r="B1364">
        <v>-0.7757761035147596</v>
      </c>
    </row>
    <row r="1365" spans="1:2">
      <c r="A1365">
        <v>2.308677922733718</v>
      </c>
      <c r="B1365">
        <v>-0.7969426515497815</v>
      </c>
    </row>
    <row r="1366" spans="1:2">
      <c r="A1366">
        <v>2.365255451118145</v>
      </c>
      <c r="B1366">
        <v>-0.7282769693739014</v>
      </c>
    </row>
    <row r="1367" spans="1:2">
      <c r="A1367">
        <v>2.380708383011155</v>
      </c>
      <c r="B1367">
        <v>-0.6753257223141463</v>
      </c>
    </row>
    <row r="1368" spans="1:2">
      <c r="A1368">
        <v>2.376276105743143</v>
      </c>
      <c r="B1368">
        <v>-0.7251994093497736</v>
      </c>
    </row>
    <row r="1369" spans="1:2">
      <c r="A1369">
        <v>2.385835603169498</v>
      </c>
      <c r="B1369">
        <v>-0.7129436400875784</v>
      </c>
    </row>
    <row r="1370" spans="1:2">
      <c r="A1370">
        <v>2.38625325723474</v>
      </c>
      <c r="B1370">
        <v>-0.7372012267264524</v>
      </c>
    </row>
    <row r="1371" spans="1:2">
      <c r="A1371">
        <v>2.412559056826592</v>
      </c>
      <c r="B1371">
        <v>-0.7338883407215623</v>
      </c>
    </row>
    <row r="1372" spans="1:2">
      <c r="A1372">
        <v>2.356426477342375</v>
      </c>
      <c r="B1372">
        <v>-0.7757761035147596</v>
      </c>
    </row>
    <row r="1374" spans="1:2">
      <c r="A1374">
        <v>2.208913566620104</v>
      </c>
      <c r="B1374">
        <v>-0.8359082930741247</v>
      </c>
    </row>
    <row r="1375" spans="1:2">
      <c r="A1375">
        <v>2.304802068629138</v>
      </c>
      <c r="B1375">
        <v>-0.7907833803658351</v>
      </c>
    </row>
    <row r="1376" spans="1:2">
      <c r="A1376">
        <v>2.184316552701494</v>
      </c>
      <c r="B1376">
        <v>-0.8753512553026853</v>
      </c>
    </row>
    <row r="1377" spans="1:2">
      <c r="A1377">
        <v>2.156128926009882</v>
      </c>
      <c r="B1377">
        <v>-0.8874273316702752</v>
      </c>
    </row>
    <row r="1378" spans="1:2">
      <c r="A1378">
        <v>2.132610006238308</v>
      </c>
      <c r="B1378">
        <v>-0.8744201526982078</v>
      </c>
    </row>
    <row r="1379" spans="1:2">
      <c r="A1379">
        <v>2.208913566620104</v>
      </c>
      <c r="B1379">
        <v>-0.8359082930741247</v>
      </c>
    </row>
    <row r="1381" spans="1:2">
      <c r="A1381">
        <v>0.7992419555366878</v>
      </c>
      <c r="B1381">
        <v>0.4536628682436028</v>
      </c>
    </row>
    <row r="1382" spans="1:2">
      <c r="A1382">
        <v>0.8100409280749603</v>
      </c>
      <c r="B1382">
        <v>0.496490925572701</v>
      </c>
    </row>
    <row r="1383" spans="1:2">
      <c r="A1383">
        <v>0.866958281356472</v>
      </c>
      <c r="B1383">
        <v>0.4459352462475193</v>
      </c>
    </row>
    <row r="1384" spans="1:2">
      <c r="A1384">
        <v>0.8450026981345228</v>
      </c>
      <c r="B1384">
        <v>0.3801013752662543</v>
      </c>
    </row>
    <row r="1385" spans="1:2">
      <c r="A1385">
        <v>0.7825386358250942</v>
      </c>
      <c r="B1385">
        <v>0.3348228940729588</v>
      </c>
    </row>
    <row r="1386" spans="1:2">
      <c r="A1386">
        <v>0.7614836138026972</v>
      </c>
      <c r="B1386">
        <v>0.3811889927801597</v>
      </c>
    </row>
    <row r="1387" spans="1:2">
      <c r="A1387">
        <v>0.803093852386277</v>
      </c>
      <c r="B1387">
        <v>0.4008250999406235</v>
      </c>
    </row>
    <row r="1388" spans="1:2">
      <c r="A1388">
        <v>0.7992419555366878</v>
      </c>
      <c r="B1388">
        <v>0.4536628682436028</v>
      </c>
    </row>
    <row r="1390" spans="1:2">
      <c r="A1390">
        <v>-1.156794304478189</v>
      </c>
      <c r="B1390">
        <v>0.1752970663023624</v>
      </c>
    </row>
    <row r="1391" spans="1:2">
      <c r="A1391">
        <v>-1.166649269559092</v>
      </c>
      <c r="B1391">
        <v>0.1461370189933872</v>
      </c>
    </row>
    <row r="1392" spans="1:2">
      <c r="A1392">
        <v>-1.18272160429449</v>
      </c>
      <c r="B1392">
        <v>0.1818517697363867</v>
      </c>
    </row>
    <row r="1393" spans="1:2">
      <c r="A1393">
        <v>-1.204630866772772</v>
      </c>
      <c r="B1393">
        <v>0.1471013211524039</v>
      </c>
    </row>
    <row r="1394" spans="1:2">
      <c r="A1394">
        <v>-1.241408039449276</v>
      </c>
      <c r="B1394">
        <v>0.1663239384901567</v>
      </c>
    </row>
    <row r="1395" spans="1:2">
      <c r="A1395">
        <v>-1.232979889484269</v>
      </c>
      <c r="B1395">
        <v>0.1933203359801102</v>
      </c>
    </row>
    <row r="1396" spans="1:2">
      <c r="A1396">
        <v>-1.217718383400582</v>
      </c>
      <c r="B1396">
        <v>0.1776272646550794</v>
      </c>
    </row>
    <row r="1397" spans="1:2">
      <c r="A1397">
        <v>-1.180349212971815</v>
      </c>
      <c r="B1397">
        <v>0.1930547994635269</v>
      </c>
    </row>
    <row r="1398" spans="1:2">
      <c r="A1398">
        <v>-1.156794304478189</v>
      </c>
      <c r="B1398">
        <v>0.1752970663023624</v>
      </c>
    </row>
    <row r="1400" spans="1:2">
      <c r="A1400">
        <v>-1.049566663318626</v>
      </c>
      <c r="B1400">
        <v>-0.08703035552234085</v>
      </c>
    </row>
    <row r="1401" spans="1:2">
      <c r="A1401">
        <v>-1.093846051791313</v>
      </c>
      <c r="B1401">
        <v>-0.1067736167565733</v>
      </c>
    </row>
    <row r="1402" spans="1:2">
      <c r="A1402">
        <v>-1.107955307444965</v>
      </c>
      <c r="B1402">
        <v>-0.1521892892907475</v>
      </c>
    </row>
    <row r="1403" spans="1:2">
      <c r="A1403">
        <v>-1.077461424527325</v>
      </c>
      <c r="B1403">
        <v>-0.2031195157198978</v>
      </c>
    </row>
    <row r="1404" spans="1:2">
      <c r="A1404">
        <v>-1.052888673247384</v>
      </c>
      <c r="B1404">
        <v>-0.1917915367599694</v>
      </c>
    </row>
    <row r="1405" spans="1:2">
      <c r="A1405">
        <v>-1.051490202600905</v>
      </c>
      <c r="B1405">
        <v>-0.2223054864054548</v>
      </c>
    </row>
    <row r="1406" spans="1:2">
      <c r="A1406">
        <v>-1.036398020159182</v>
      </c>
      <c r="B1406">
        <v>-0.2211536150475699</v>
      </c>
    </row>
    <row r="1407" spans="1:2">
      <c r="A1407">
        <v>-1.020678553400903</v>
      </c>
      <c r="B1407">
        <v>-0.2533993868811716</v>
      </c>
    </row>
    <row r="1408" spans="1:2">
      <c r="A1408">
        <v>-1.016472310287852</v>
      </c>
      <c r="B1408">
        <v>-0.331844296085505</v>
      </c>
    </row>
    <row r="1409" spans="1:2">
      <c r="A1409">
        <v>-1.032385956607679</v>
      </c>
      <c r="B1409">
        <v>-0.3683514681878239</v>
      </c>
    </row>
    <row r="1410" spans="1:2">
      <c r="A1410">
        <v>-1.125146313766985</v>
      </c>
      <c r="B1410">
        <v>-0.295069524276264</v>
      </c>
    </row>
    <row r="1411" spans="1:2">
      <c r="A1411">
        <v>-1.222165064236395</v>
      </c>
      <c r="B1411">
        <v>-0.09590065859414551</v>
      </c>
    </row>
    <row r="1412" spans="1:2">
      <c r="A1412">
        <v>-1.206477913378291</v>
      </c>
      <c r="B1412">
        <v>-0.06895464618988181</v>
      </c>
    </row>
    <row r="1413" spans="1:2">
      <c r="A1413">
        <v>-1.207873298418918</v>
      </c>
      <c r="B1413">
        <v>-0.08961009695165612</v>
      </c>
    </row>
    <row r="1414" spans="1:2">
      <c r="A1414">
        <v>-1.180716168405368</v>
      </c>
      <c r="B1414">
        <v>-0.09207883541062677</v>
      </c>
    </row>
    <row r="1415" spans="1:2">
      <c r="A1415">
        <v>-1.12936552666601</v>
      </c>
      <c r="B1415">
        <v>-0.001158863552280498</v>
      </c>
    </row>
    <row r="1416" spans="1:2">
      <c r="A1416">
        <v>-1.098321151230259</v>
      </c>
      <c r="B1416">
        <v>-0.04676836884644824</v>
      </c>
    </row>
    <row r="1417" spans="1:2">
      <c r="A1417">
        <v>-1.052726666139321</v>
      </c>
      <c r="B1417">
        <v>-0.05519556333832796</v>
      </c>
    </row>
    <row r="1418" spans="1:2">
      <c r="A1418">
        <v>-1.061910839858651</v>
      </c>
      <c r="B1418">
        <v>-0.07579523620654836</v>
      </c>
    </row>
    <row r="1419" spans="1:2">
      <c r="A1419">
        <v>-1.049566663318626</v>
      </c>
      <c r="B1419">
        <v>-0.08703035552234085</v>
      </c>
    </row>
    <row r="1421" spans="1:2">
      <c r="A1421">
        <v>2.119153854528975</v>
      </c>
      <c r="B1421">
        <v>-0.05266463055849954</v>
      </c>
    </row>
    <row r="1422" spans="1:2">
      <c r="A1422">
        <v>2.171727055104286</v>
      </c>
      <c r="B1422">
        <v>-0.07819398738961456</v>
      </c>
    </row>
    <row r="1423" spans="1:2">
      <c r="A1423">
        <v>2.214184208561523</v>
      </c>
      <c r="B1423">
        <v>-0.1231222145915274</v>
      </c>
    </row>
    <row r="1424" spans="1:2">
      <c r="A1424">
        <v>2.204516876624716</v>
      </c>
      <c r="B1424">
        <v>-0.1494503122648687</v>
      </c>
    </row>
    <row r="1425" spans="1:2">
      <c r="A1425">
        <v>2.247474901285477</v>
      </c>
      <c r="B1425">
        <v>-0.2137472078431143</v>
      </c>
    </row>
    <row r="1426" spans="1:2">
      <c r="A1426">
        <v>2.207560383324108</v>
      </c>
      <c r="B1426">
        <v>-0.204663546901889</v>
      </c>
    </row>
    <row r="1427" spans="1:2">
      <c r="A1427">
        <v>2.167282325954381</v>
      </c>
      <c r="B1427">
        <v>-0.1543328269844167</v>
      </c>
    </row>
    <row r="1428" spans="1:2">
      <c r="A1428">
        <v>2.131122773312753</v>
      </c>
      <c r="B1428">
        <v>-0.1885068251401022</v>
      </c>
    </row>
    <row r="1429" spans="1:2">
      <c r="A1429">
        <v>2.10789009614491</v>
      </c>
      <c r="B1429">
        <v>-0.1843030734961717</v>
      </c>
    </row>
    <row r="1430" spans="1:2">
      <c r="A1430">
        <v>2.119153854528975</v>
      </c>
      <c r="B1430">
        <v>-0.05266463055849954</v>
      </c>
    </row>
    <row r="1432" spans="1:2">
      <c r="A1432">
        <v>1.890527076307416</v>
      </c>
      <c r="B1432">
        <v>0.1701452364986948</v>
      </c>
    </row>
    <row r="1433" spans="1:2">
      <c r="A1433">
        <v>1.881295303750859</v>
      </c>
      <c r="B1433">
        <v>0.112966975029368</v>
      </c>
    </row>
    <row r="1434" spans="1:2">
      <c r="A1434">
        <v>1.850414896634501</v>
      </c>
      <c r="B1434">
        <v>0.1584336602662846</v>
      </c>
    </row>
    <row r="1435" spans="1:2">
      <c r="A1435">
        <v>1.826395207715804</v>
      </c>
      <c r="B1435">
        <v>0.1454984654507693</v>
      </c>
    </row>
    <row r="1436" spans="1:2">
      <c r="A1436">
        <v>1.846665449385713</v>
      </c>
      <c r="B1436">
        <v>0.1757502331313312</v>
      </c>
    </row>
    <row r="1437" spans="1:2">
      <c r="A1437">
        <v>1.875618318451436</v>
      </c>
      <c r="B1437">
        <v>0.1816687110458632</v>
      </c>
    </row>
    <row r="1438" spans="1:2">
      <c r="A1438">
        <v>1.872747998204568</v>
      </c>
      <c r="B1438">
        <v>0.1972251287549138</v>
      </c>
    </row>
    <row r="1439" spans="1:2">
      <c r="A1439">
        <v>1.890527076307416</v>
      </c>
      <c r="B1439">
        <v>0.1701452364986948</v>
      </c>
    </row>
    <row r="1441" spans="1:2">
      <c r="A1441">
        <v>1.79531526266252</v>
      </c>
      <c r="B1441">
        <v>0.3659250345323339</v>
      </c>
    </row>
    <row r="1442" spans="1:2">
      <c r="A1442">
        <v>1.803154171083722</v>
      </c>
      <c r="B1442">
        <v>0.2886779300477319</v>
      </c>
    </row>
    <row r="1443" spans="1:2">
      <c r="A1443">
        <v>1.838131078498703</v>
      </c>
      <c r="B1443">
        <v>0.2777872701824311</v>
      </c>
    </row>
    <row r="1444" spans="1:2">
      <c r="A1444">
        <v>1.844444004695388</v>
      </c>
      <c r="B1444">
        <v>0.2529068578577197</v>
      </c>
    </row>
    <row r="1445" spans="1:2">
      <c r="A1445">
        <v>1.788598277200415</v>
      </c>
      <c r="B1445">
        <v>0.279293849406881</v>
      </c>
    </row>
    <row r="1446" spans="1:2">
      <c r="A1446">
        <v>1.772195074361192</v>
      </c>
      <c r="B1446">
        <v>0.3101281981137885</v>
      </c>
    </row>
    <row r="1447" spans="1:2">
      <c r="A1447">
        <v>1.770178702951754</v>
      </c>
      <c r="B1447">
        <v>0.3714499379485747</v>
      </c>
    </row>
    <row r="1448" spans="1:2">
      <c r="A1448">
        <v>1.79531526266252</v>
      </c>
      <c r="B1448">
        <v>0.3659250345323339</v>
      </c>
    </row>
    <row r="1450" spans="1:2">
      <c r="A1450">
        <v>1.065110673744994</v>
      </c>
      <c r="B1450">
        <v>0.6943039721591097</v>
      </c>
    </row>
    <row r="1451" spans="1:2">
      <c r="A1451">
        <v>1.015567554529333</v>
      </c>
      <c r="B1451">
        <v>0.6728975119154974</v>
      </c>
    </row>
    <row r="1452" spans="1:2">
      <c r="A1452">
        <v>1.047199389447583</v>
      </c>
      <c r="B1452">
        <v>0.63525705134736</v>
      </c>
    </row>
    <row r="1453" spans="1:2">
      <c r="A1453">
        <v>1.01881168128908</v>
      </c>
      <c r="B1453">
        <v>0.5535742996276254</v>
      </c>
    </row>
    <row r="1454" spans="1:2">
      <c r="A1454">
        <v>0.9906538269210745</v>
      </c>
      <c r="B1454">
        <v>0.5350924572488943</v>
      </c>
    </row>
    <row r="1455" spans="1:2">
      <c r="A1455">
        <v>1.022548592791714</v>
      </c>
      <c r="B1455">
        <v>0.485549168318319</v>
      </c>
    </row>
    <row r="1456" spans="1:2">
      <c r="A1456">
        <v>0.9836306367729619</v>
      </c>
      <c r="B1456">
        <v>0.4727184054105422</v>
      </c>
    </row>
    <row r="1457" spans="1:2">
      <c r="A1457">
        <v>0.9515323113921821</v>
      </c>
      <c r="B1457">
        <v>0.5061045922973658</v>
      </c>
    </row>
    <row r="1458" spans="1:2">
      <c r="A1458">
        <v>0.8827937485809432</v>
      </c>
      <c r="B1458">
        <v>0.4994422706701489</v>
      </c>
    </row>
    <row r="1459" spans="1:2">
      <c r="A1459">
        <v>0.9030008164099981</v>
      </c>
      <c r="B1459">
        <v>0.5315764507296483</v>
      </c>
    </row>
    <row r="1460" spans="1:2">
      <c r="A1460">
        <v>0.8568595052490691</v>
      </c>
      <c r="B1460">
        <v>0.5897307792530467</v>
      </c>
    </row>
    <row r="1461" spans="1:2">
      <c r="A1461">
        <v>0.933638128245828</v>
      </c>
      <c r="B1461">
        <v>0.5908327034533403</v>
      </c>
    </row>
    <row r="1462" spans="1:2">
      <c r="A1462">
        <v>0.9357984068012343</v>
      </c>
      <c r="B1462">
        <v>0.6173204985636088</v>
      </c>
    </row>
    <row r="1463" spans="1:2">
      <c r="A1463">
        <v>0.9662790177741956</v>
      </c>
      <c r="B1463">
        <v>0.6284062729869643</v>
      </c>
    </row>
    <row r="1464" spans="1:2">
      <c r="A1464">
        <v>0.9775975857485283</v>
      </c>
      <c r="B1464">
        <v>0.7126512227977068</v>
      </c>
    </row>
    <row r="1465" spans="1:2">
      <c r="A1465">
        <v>1.019036719867581</v>
      </c>
      <c r="B1465">
        <v>0.7238373373732181</v>
      </c>
    </row>
    <row r="1466" spans="1:2">
      <c r="A1466">
        <v>1.065110673744994</v>
      </c>
      <c r="B1466">
        <v>0.6943039721591097</v>
      </c>
    </row>
    <row r="1468" spans="1:2">
      <c r="A1468">
        <v>0.2817500822725808</v>
      </c>
      <c r="B1468">
        <v>1.001710560166786</v>
      </c>
    </row>
    <row r="1469" spans="1:2">
      <c r="A1469">
        <v>0.2963371010252865</v>
      </c>
      <c r="B1469">
        <v>0.9526258230652778</v>
      </c>
    </row>
    <row r="1470" spans="1:2">
      <c r="A1470">
        <v>0.2847245109809</v>
      </c>
      <c r="B1470">
        <v>0.9260928182671706</v>
      </c>
    </row>
    <row r="1471" spans="1:2">
      <c r="A1471">
        <v>0.1999504759861655</v>
      </c>
      <c r="B1471">
        <v>0.9481936620791672</v>
      </c>
    </row>
    <row r="1472" spans="1:2">
      <c r="A1472">
        <v>0.1702468103784508</v>
      </c>
      <c r="B1472">
        <v>0.9876868887494558</v>
      </c>
    </row>
    <row r="1473" spans="1:2">
      <c r="A1473">
        <v>0.2096562574745403</v>
      </c>
      <c r="B1473">
        <v>1.015653859982986</v>
      </c>
    </row>
    <row r="1474" spans="1:2">
      <c r="A1474">
        <v>0.2817500822725808</v>
      </c>
      <c r="B1474">
        <v>1.001710560166786</v>
      </c>
    </row>
    <row r="1476" spans="1:2">
      <c r="A1476">
        <v>-0.118962499598803</v>
      </c>
      <c r="B1476">
        <v>0.8072836918763613</v>
      </c>
    </row>
    <row r="1477" spans="1:2">
      <c r="A1477">
        <v>-0.08440127311620227</v>
      </c>
      <c r="B1477">
        <v>0.798673495647754</v>
      </c>
    </row>
    <row r="1478" spans="1:2">
      <c r="A1478">
        <v>-0.1066908891703057</v>
      </c>
      <c r="B1478">
        <v>0.7185519755708607</v>
      </c>
    </row>
    <row r="1479" spans="1:2">
      <c r="A1479">
        <v>-0.120838649635514</v>
      </c>
      <c r="B1479">
        <v>0.719100122854879</v>
      </c>
    </row>
    <row r="1480" spans="1:2">
      <c r="A1480">
        <v>-0.1279517960899277</v>
      </c>
      <c r="B1480">
        <v>0.7523990050694006</v>
      </c>
    </row>
    <row r="1481" spans="1:2">
      <c r="A1481">
        <v>-0.118962499598803</v>
      </c>
      <c r="B1481">
        <v>0.8072836918763613</v>
      </c>
    </row>
    <row r="1483" spans="1:2">
      <c r="A1483">
        <v>-0.8488823046303058</v>
      </c>
      <c r="B1483">
        <v>-0.4042881603458211</v>
      </c>
    </row>
    <row r="1484" spans="1:2">
      <c r="A1484">
        <v>-0.8404764397533457</v>
      </c>
      <c r="B1484">
        <v>-0.4416497207854486</v>
      </c>
    </row>
    <row r="1485" spans="1:2">
      <c r="A1485">
        <v>-0.8087302853984193</v>
      </c>
      <c r="B1485">
        <v>-0.446837307130319</v>
      </c>
    </row>
    <row r="1486" spans="1:2">
      <c r="A1486">
        <v>-0.7985514273281514</v>
      </c>
      <c r="B1486">
        <v>-0.4778385110351782</v>
      </c>
    </row>
    <row r="1487" spans="1:2">
      <c r="A1487">
        <v>-0.7824041113991513</v>
      </c>
      <c r="B1487">
        <v>-0.479075883182959</v>
      </c>
    </row>
    <row r="1488" spans="1:2">
      <c r="A1488">
        <v>-0.7922772875480051</v>
      </c>
      <c r="B1488">
        <v>-0.5435984956363198</v>
      </c>
    </row>
    <row r="1489" spans="1:2">
      <c r="A1489">
        <v>-0.8347509733360946</v>
      </c>
      <c r="B1489">
        <v>-0.538573335286205</v>
      </c>
    </row>
    <row r="1490" spans="1:2">
      <c r="A1490">
        <v>-0.8291289049912471</v>
      </c>
      <c r="B1490">
        <v>-0.5010584197559209</v>
      </c>
    </row>
    <row r="1491" spans="1:2">
      <c r="A1491">
        <v>-0.9088765831800036</v>
      </c>
      <c r="B1491">
        <v>-0.4447395855543591</v>
      </c>
    </row>
    <row r="1492" spans="1:2">
      <c r="A1492">
        <v>-0.9031562724150769</v>
      </c>
      <c r="B1492">
        <v>-0.3936406996725378</v>
      </c>
    </row>
    <row r="1493" spans="1:2">
      <c r="A1493">
        <v>-0.8647994836145734</v>
      </c>
      <c r="B1493">
        <v>-0.3882046463895125</v>
      </c>
    </row>
    <row r="1494" spans="1:2">
      <c r="A1494">
        <v>-0.8488823046303058</v>
      </c>
      <c r="B1494">
        <v>-0.4042881603458211</v>
      </c>
    </row>
    <row r="1496" spans="1:2">
      <c r="A1496">
        <v>0.3625724619174191</v>
      </c>
      <c r="B1496">
        <v>0.8683716389019739</v>
      </c>
    </row>
    <row r="1497" spans="1:2">
      <c r="A1497">
        <v>0.3807002856520433</v>
      </c>
      <c r="B1497">
        <v>0.8651260064998363</v>
      </c>
    </row>
    <row r="1498" spans="1:2">
      <c r="A1498">
        <v>0.3714077515823151</v>
      </c>
      <c r="B1498">
        <v>0.8384861017611169</v>
      </c>
    </row>
    <row r="1499" spans="1:2">
      <c r="A1499">
        <v>0.2981644784887096</v>
      </c>
      <c r="B1499">
        <v>0.8404545151529845</v>
      </c>
    </row>
    <row r="1500" spans="1:2">
      <c r="A1500">
        <v>0.2584519977027162</v>
      </c>
      <c r="B1500">
        <v>0.8789650955301519</v>
      </c>
    </row>
    <row r="1501" spans="1:2">
      <c r="A1501">
        <v>0.291420953893882</v>
      </c>
      <c r="B1501">
        <v>0.9111331691256871</v>
      </c>
    </row>
    <row r="1502" spans="1:2">
      <c r="A1502">
        <v>0.334882586691272</v>
      </c>
      <c r="B1502">
        <v>0.9131412892264317</v>
      </c>
    </row>
    <row r="1503" spans="1:2">
      <c r="A1503">
        <v>0.3625724619174191</v>
      </c>
      <c r="B1503">
        <v>0.8683716389019739</v>
      </c>
    </row>
    <row r="1505" spans="1:2">
      <c r="A1505">
        <v>0.62634094581443</v>
      </c>
      <c r="B1505">
        <v>0.8834488091801492</v>
      </c>
    </row>
    <row r="1506" spans="1:2">
      <c r="A1506">
        <v>0.6032849060926374</v>
      </c>
      <c r="B1506">
        <v>0.8536862162006515</v>
      </c>
    </row>
    <row r="1507" spans="1:2">
      <c r="A1507">
        <v>0.6400184498059895</v>
      </c>
      <c r="B1507">
        <v>0.8060484377432927</v>
      </c>
    </row>
    <row r="1508" spans="1:2">
      <c r="A1508">
        <v>0.6326003167606682</v>
      </c>
      <c r="B1508">
        <v>0.7946831115073413</v>
      </c>
    </row>
    <row r="1509" spans="1:2">
      <c r="A1509">
        <v>0.4718146479651418</v>
      </c>
      <c r="B1509">
        <v>0.8643156639104096</v>
      </c>
    </row>
    <row r="1510" spans="1:2">
      <c r="A1510">
        <v>0.4969605090187621</v>
      </c>
      <c r="B1510">
        <v>0.8940402383566017</v>
      </c>
    </row>
    <row r="1511" spans="1:2">
      <c r="A1511">
        <v>0.4837789982322048</v>
      </c>
      <c r="B1511">
        <v>0.902219854743373</v>
      </c>
    </row>
    <row r="1512" spans="1:2">
      <c r="A1512">
        <v>0.5011740956060997</v>
      </c>
      <c r="B1512">
        <v>0.9079402105452695</v>
      </c>
    </row>
    <row r="1513" spans="1:2">
      <c r="A1513">
        <v>0.4986036581040845</v>
      </c>
      <c r="B1513">
        <v>0.9352264745462348</v>
      </c>
    </row>
    <row r="1514" spans="1:2">
      <c r="A1514">
        <v>0.4364723020413774</v>
      </c>
      <c r="B1514">
        <v>0.9506184782176345</v>
      </c>
    </row>
    <row r="1515" spans="1:2">
      <c r="A1515">
        <v>0.4105623276792752</v>
      </c>
      <c r="B1515">
        <v>0.977843871239764</v>
      </c>
    </row>
    <row r="1516" spans="1:2">
      <c r="A1516">
        <v>0.3874123657454431</v>
      </c>
      <c r="B1516">
        <v>0.9742665661480858</v>
      </c>
    </row>
    <row r="1517" spans="1:2">
      <c r="A1517">
        <v>0.3783650213969791</v>
      </c>
      <c r="B1517">
        <v>0.9890919780608335</v>
      </c>
    </row>
    <row r="1518" spans="1:2">
      <c r="A1518">
        <v>0.3941884137594309</v>
      </c>
      <c r="B1518">
        <v>0.9932842219370416</v>
      </c>
    </row>
    <row r="1519" spans="1:2">
      <c r="A1519">
        <v>0.3168235023799945</v>
      </c>
      <c r="B1519">
        <v>1.053498617010016</v>
      </c>
    </row>
    <row r="1520" spans="1:2">
      <c r="A1520">
        <v>0.3297565296335221</v>
      </c>
      <c r="B1520">
        <v>1.088677866001113</v>
      </c>
    </row>
    <row r="1521" spans="1:2">
      <c r="A1521">
        <v>0.3163856269064318</v>
      </c>
      <c r="B1521">
        <v>1.095036001090872</v>
      </c>
    </row>
    <row r="1522" spans="1:2">
      <c r="A1522">
        <v>0.3467765779843939</v>
      </c>
      <c r="B1522">
        <v>1.125700426148756</v>
      </c>
    </row>
    <row r="1523" spans="1:2">
      <c r="A1523">
        <v>0.2946672722612745</v>
      </c>
      <c r="B1523">
        <v>1.197769329021214</v>
      </c>
    </row>
    <row r="1524" spans="1:2">
      <c r="A1524">
        <v>0.3282150774189016</v>
      </c>
      <c r="B1524">
        <v>1.206521150103931</v>
      </c>
    </row>
    <row r="1525" spans="1:2">
      <c r="A1525">
        <v>0.4304686188036705</v>
      </c>
      <c r="B1525">
        <v>1.1803217515034</v>
      </c>
    </row>
    <row r="1526" spans="1:2">
      <c r="A1526">
        <v>0.4086891917751178</v>
      </c>
      <c r="B1526">
        <v>1.163719838532765</v>
      </c>
    </row>
    <row r="1527" spans="1:2">
      <c r="A1527">
        <v>0.3509700793649325</v>
      </c>
      <c r="B1527">
        <v>1.171018577233187</v>
      </c>
    </row>
    <row r="1528" spans="1:2">
      <c r="A1528">
        <v>0.4031226307024692</v>
      </c>
      <c r="B1528">
        <v>1.137954374508773</v>
      </c>
    </row>
    <row r="1529" spans="1:2">
      <c r="A1529">
        <v>0.3994405150971834</v>
      </c>
      <c r="B1529">
        <v>1.153634587491399</v>
      </c>
    </row>
    <row r="1530" spans="1:2">
      <c r="A1530">
        <v>0.4282111620639993</v>
      </c>
      <c r="B1530">
        <v>1.146154716309425</v>
      </c>
    </row>
    <row r="1531" spans="1:2">
      <c r="A1531">
        <v>0.4459312481451743</v>
      </c>
      <c r="B1531">
        <v>1.169228930394096</v>
      </c>
    </row>
    <row r="1532" spans="1:2">
      <c r="A1532">
        <v>0.4676176125063017</v>
      </c>
      <c r="B1532">
        <v>1.164528349549634</v>
      </c>
    </row>
    <row r="1533" spans="1:2">
      <c r="A1533">
        <v>0.4501832973056059</v>
      </c>
      <c r="B1533">
        <v>1.192507390642892</v>
      </c>
    </row>
    <row r="1534" spans="1:2">
      <c r="A1534">
        <v>0.4808028098638338</v>
      </c>
      <c r="B1534">
        <v>1.189042768323196</v>
      </c>
    </row>
    <row r="1535" spans="1:2">
      <c r="A1535">
        <v>0.4900214723489741</v>
      </c>
      <c r="B1535">
        <v>1.171419790837742</v>
      </c>
    </row>
    <row r="1536" spans="1:2">
      <c r="A1536">
        <v>0.5548323417608428</v>
      </c>
      <c r="B1536">
        <v>1.195571034858747</v>
      </c>
    </row>
    <row r="1537" spans="1:2">
      <c r="A1537">
        <v>0.6229464403578703</v>
      </c>
      <c r="B1537">
        <v>1.189351428151563</v>
      </c>
    </row>
    <row r="1538" spans="1:2">
      <c r="A1538">
        <v>0.6188459456084101</v>
      </c>
      <c r="B1538">
        <v>1.205947298530765</v>
      </c>
    </row>
    <row r="1539" spans="1:2">
      <c r="A1539">
        <v>0.7134317709075837</v>
      </c>
      <c r="B1539">
        <v>1.187326308570515</v>
      </c>
    </row>
    <row r="1540" spans="1:2">
      <c r="A1540">
        <v>0.6732237384261328</v>
      </c>
      <c r="B1540">
        <v>1.217784552516472</v>
      </c>
    </row>
    <row r="1541" spans="1:2">
      <c r="A1541">
        <v>0.6854592614978714</v>
      </c>
      <c r="B1541">
        <v>1.234920592345917</v>
      </c>
    </row>
    <row r="1542" spans="1:2">
      <c r="A1542">
        <v>0.7195457570315653</v>
      </c>
      <c r="B1542">
        <v>1.234311254593387</v>
      </c>
    </row>
    <row r="1543" spans="1:2">
      <c r="A1543">
        <v>0.7697216219168075</v>
      </c>
      <c r="B1543">
        <v>1.165729579492872</v>
      </c>
    </row>
    <row r="1544" spans="1:2">
      <c r="A1544">
        <v>0.7843008611294585</v>
      </c>
      <c r="B1544">
        <v>1.183684572216727</v>
      </c>
    </row>
    <row r="1545" spans="1:2">
      <c r="A1545">
        <v>0.7346683206927175</v>
      </c>
      <c r="B1545">
        <v>1.221852572805614</v>
      </c>
    </row>
    <row r="1546" spans="1:2">
      <c r="A1546">
        <v>0.7396586138166313</v>
      </c>
      <c r="B1546">
        <v>1.234819968858779</v>
      </c>
    </row>
    <row r="1547" spans="1:2">
      <c r="A1547">
        <v>0.7697772842485874</v>
      </c>
      <c r="B1547">
        <v>1.218997032924323</v>
      </c>
    </row>
    <row r="1548" spans="1:2">
      <c r="A1548">
        <v>0.8164966814110054</v>
      </c>
      <c r="B1548">
        <v>1.22475463379682</v>
      </c>
    </row>
    <row r="1549" spans="1:2">
      <c r="A1549">
        <v>0.7910594420810018</v>
      </c>
      <c r="B1549">
        <v>1.242084033197054</v>
      </c>
    </row>
    <row r="1550" spans="1:2">
      <c r="A1550">
        <v>0.9867424369701784</v>
      </c>
      <c r="B1550">
        <v>1.273735310678489</v>
      </c>
    </row>
    <row r="1551" spans="1:2">
      <c r="A1551">
        <v>1.097580908329298</v>
      </c>
      <c r="B1551">
        <v>1.26021269470371</v>
      </c>
    </row>
    <row r="1552" spans="1:2">
      <c r="A1552">
        <v>1.069208529203496</v>
      </c>
      <c r="B1552">
        <v>1.246664411751996</v>
      </c>
    </row>
    <row r="1553" spans="1:2">
      <c r="A1553">
        <v>1.248642541416223</v>
      </c>
      <c r="B1553">
        <v>1.241360636091522</v>
      </c>
    </row>
    <row r="1554" spans="1:2">
      <c r="A1554">
        <v>1.328614982716749</v>
      </c>
      <c r="B1554">
        <v>1.215399075913864</v>
      </c>
    </row>
    <row r="1555" spans="1:2">
      <c r="A1555">
        <v>1.405099628684281</v>
      </c>
      <c r="B1555">
        <v>1.222244367764909</v>
      </c>
    </row>
    <row r="1556" spans="1:2">
      <c r="A1556">
        <v>1.391391885767931</v>
      </c>
      <c r="B1556">
        <v>1.234975464352859</v>
      </c>
    </row>
    <row r="1557" spans="1:2">
      <c r="A1557">
        <v>1.754572027951276</v>
      </c>
      <c r="B1557">
        <v>1.193826038720944</v>
      </c>
    </row>
    <row r="1558" spans="1:2">
      <c r="A1558">
        <v>1.737555112622063</v>
      </c>
      <c r="B1558">
        <v>1.20847197370523</v>
      </c>
    </row>
    <row r="1559" spans="1:2">
      <c r="A1559">
        <v>1.834099083322398</v>
      </c>
      <c r="B1559">
        <v>1.201288852014828</v>
      </c>
    </row>
    <row r="1560" spans="1:2">
      <c r="A1560">
        <v>1.983559892446485</v>
      </c>
      <c r="B1560">
        <v>1.118537611710409</v>
      </c>
    </row>
    <row r="1561" spans="1:2">
      <c r="A1561">
        <v>1.935005855587036</v>
      </c>
      <c r="B1561">
        <v>1.1101413487526</v>
      </c>
    </row>
    <row r="1562" spans="1:2">
      <c r="A1562">
        <v>1.931794986567766</v>
      </c>
      <c r="B1562">
        <v>1.086709305948963</v>
      </c>
    </row>
    <row r="1563" spans="1:2">
      <c r="A1563">
        <v>1.855009464641723</v>
      </c>
      <c r="B1563">
        <v>1.08653326817328</v>
      </c>
    </row>
    <row r="1564" spans="1:2">
      <c r="A1564">
        <v>1.928625140884806</v>
      </c>
      <c r="B1564">
        <v>1.015706983779652</v>
      </c>
    </row>
    <row r="1565" spans="1:2">
      <c r="A1565">
        <v>1.916621590119765</v>
      </c>
      <c r="B1565">
        <v>1.008147638348337</v>
      </c>
    </row>
    <row r="1566" spans="1:2">
      <c r="A1566">
        <v>1.931905057579877</v>
      </c>
      <c r="B1566">
        <v>0.9910370044412897</v>
      </c>
    </row>
    <row r="1567" spans="1:2">
      <c r="A1567">
        <v>1.917982921373715</v>
      </c>
      <c r="B1567">
        <v>0.9873444260771337</v>
      </c>
    </row>
    <row r="1568" spans="1:2">
      <c r="A1568">
        <v>1.928630476018279</v>
      </c>
      <c r="B1568">
        <v>0.9573976111176155</v>
      </c>
    </row>
    <row r="1569" spans="1:2">
      <c r="A1569">
        <v>1.822361776473128</v>
      </c>
      <c r="B1569">
        <v>1.043468209626534</v>
      </c>
    </row>
    <row r="1570" spans="1:2">
      <c r="A1570">
        <v>1.832971662912711</v>
      </c>
      <c r="B1570">
        <v>1.103460761527631</v>
      </c>
    </row>
    <row r="1571" spans="1:2">
      <c r="A1571">
        <v>1.815658169802117</v>
      </c>
      <c r="B1571">
        <v>1.121682182161232</v>
      </c>
    </row>
    <row r="1572" spans="1:2">
      <c r="A1572">
        <v>1.804042218905087</v>
      </c>
      <c r="B1572">
        <v>1.095577489160815</v>
      </c>
    </row>
    <row r="1573" spans="1:2">
      <c r="A1573">
        <v>1.749935425818738</v>
      </c>
      <c r="B1573">
        <v>1.107301929386111</v>
      </c>
    </row>
    <row r="1574" spans="1:2">
      <c r="A1574">
        <v>1.751198136078525</v>
      </c>
      <c r="B1574">
        <v>1.08504156407991</v>
      </c>
    </row>
    <row r="1575" spans="1:2">
      <c r="A1575">
        <v>1.77125138409771</v>
      </c>
      <c r="B1575">
        <v>1.076705728647001</v>
      </c>
    </row>
    <row r="1576" spans="1:2">
      <c r="A1576">
        <v>1.626169260759649</v>
      </c>
      <c r="B1576">
        <v>1.075268780519156</v>
      </c>
    </row>
    <row r="1577" spans="1:2">
      <c r="A1577">
        <v>1.609350651449615</v>
      </c>
      <c r="B1577">
        <v>1.013854574481807</v>
      </c>
    </row>
    <row r="1578" spans="1:2">
      <c r="A1578">
        <v>1.708114144491155</v>
      </c>
      <c r="B1578">
        <v>0.9893277700666216</v>
      </c>
    </row>
    <row r="1579" spans="1:2">
      <c r="A1579">
        <v>1.758931195550436</v>
      </c>
      <c r="B1579">
        <v>0.9167821540878164</v>
      </c>
    </row>
    <row r="1580" spans="1:2">
      <c r="A1580">
        <v>1.757773740727121</v>
      </c>
      <c r="B1580">
        <v>0.8332421122728221</v>
      </c>
    </row>
    <row r="1581" spans="1:2">
      <c r="A1581">
        <v>1.725346783014745</v>
      </c>
      <c r="B1581">
        <v>0.831311011741611</v>
      </c>
    </row>
    <row r="1582" spans="1:2">
      <c r="A1582">
        <v>1.718124778743914</v>
      </c>
      <c r="B1582">
        <v>0.8131212319710801</v>
      </c>
    </row>
    <row r="1583" spans="1:2">
      <c r="A1583">
        <v>1.688945470168929</v>
      </c>
      <c r="B1583">
        <v>0.8596954828832081</v>
      </c>
    </row>
    <row r="1584" spans="1:2">
      <c r="A1584">
        <v>1.713482523626997</v>
      </c>
      <c r="B1584">
        <v>0.8626376109638365</v>
      </c>
    </row>
    <row r="1585" spans="1:2">
      <c r="A1585">
        <v>1.695273943320012</v>
      </c>
      <c r="B1585">
        <v>0.9172892051652352</v>
      </c>
    </row>
    <row r="1586" spans="1:2">
      <c r="A1586">
        <v>1.653382348925701</v>
      </c>
      <c r="B1586">
        <v>0.906177156756257</v>
      </c>
    </row>
    <row r="1587" spans="1:2">
      <c r="A1587">
        <v>1.488500934674858</v>
      </c>
      <c r="B1587">
        <v>0.9949022873908867</v>
      </c>
    </row>
    <row r="1588" spans="1:2">
      <c r="A1588">
        <v>1.456546525315817</v>
      </c>
      <c r="B1588">
        <v>0.9842337170411489</v>
      </c>
    </row>
    <row r="1589" spans="1:2">
      <c r="A1589">
        <v>1.473302321331116</v>
      </c>
      <c r="B1589">
        <v>0.9721525505486942</v>
      </c>
    </row>
    <row r="1590" spans="1:2">
      <c r="A1590">
        <v>1.467907126968419</v>
      </c>
      <c r="B1590">
        <v>0.9337967143716451</v>
      </c>
    </row>
    <row r="1591" spans="1:2">
      <c r="A1591">
        <v>1.415625579796702</v>
      </c>
      <c r="B1591">
        <v>0.9454538173184139</v>
      </c>
    </row>
    <row r="1592" spans="1:2">
      <c r="A1592">
        <v>1.353277082859056</v>
      </c>
      <c r="B1592">
        <v>0.930163285981331</v>
      </c>
    </row>
    <row r="1593" spans="1:2">
      <c r="A1593">
        <v>1.205497677390224</v>
      </c>
      <c r="B1593">
        <v>0.9734324128790489</v>
      </c>
    </row>
    <row r="1594" spans="1:2">
      <c r="A1594">
        <v>1.209043190040765</v>
      </c>
      <c r="B1594">
        <v>0.9372081185143978</v>
      </c>
    </row>
    <row r="1595" spans="1:2">
      <c r="A1595">
        <v>1.136525280007729</v>
      </c>
      <c r="B1595">
        <v>0.9541386042474355</v>
      </c>
    </row>
    <row r="1596" spans="1:2">
      <c r="A1596">
        <v>1.090443669627946</v>
      </c>
      <c r="B1596">
        <v>0.9290866225786737</v>
      </c>
    </row>
    <row r="1597" spans="1:2">
      <c r="A1597">
        <v>1.025176024526971</v>
      </c>
      <c r="B1597">
        <v>0.958303025451781</v>
      </c>
    </row>
    <row r="1598" spans="1:2">
      <c r="A1598">
        <v>0.9856945142277903</v>
      </c>
      <c r="B1598">
        <v>0.9551159410305375</v>
      </c>
    </row>
    <row r="1599" spans="1:2">
      <c r="A1599">
        <v>0.9177466522591874</v>
      </c>
      <c r="B1599">
        <v>1.010317251958551</v>
      </c>
    </row>
    <row r="1600" spans="1:2">
      <c r="A1600">
        <v>0.8842201203698417</v>
      </c>
      <c r="B1600">
        <v>0.9953690923991313</v>
      </c>
    </row>
    <row r="1601" spans="1:2">
      <c r="A1601">
        <v>0.8177102639549487</v>
      </c>
      <c r="B1601">
        <v>1.023487939171832</v>
      </c>
    </row>
    <row r="1602" spans="1:2">
      <c r="A1602">
        <v>0.7364696613519979</v>
      </c>
      <c r="B1602">
        <v>1.003111658687974</v>
      </c>
    </row>
    <row r="1603" spans="1:2">
      <c r="A1603">
        <v>0.7463374170921317</v>
      </c>
      <c r="B1603">
        <v>0.9876676781288253</v>
      </c>
    </row>
    <row r="1604" spans="1:2">
      <c r="A1604">
        <v>0.7317740451633411</v>
      </c>
      <c r="B1604">
        <v>0.9720957915226514</v>
      </c>
    </row>
    <row r="1605" spans="1:2">
      <c r="A1605">
        <v>0.7558252483336518</v>
      </c>
      <c r="B1605">
        <v>0.9540901538141959</v>
      </c>
    </row>
    <row r="1606" spans="1:2">
      <c r="A1606">
        <v>0.6209052624754915</v>
      </c>
      <c r="B1606">
        <v>0.9679710288402906</v>
      </c>
    </row>
    <row r="1607" spans="1:2">
      <c r="A1607">
        <v>0.6031483815954919</v>
      </c>
      <c r="B1607">
        <v>0.9395616032218393</v>
      </c>
    </row>
    <row r="1608" spans="1:2">
      <c r="A1608">
        <v>0.587591875122644</v>
      </c>
      <c r="B1608">
        <v>0.9486974232790574</v>
      </c>
    </row>
    <row r="1609" spans="1:2">
      <c r="A1609">
        <v>0.5837768505397368</v>
      </c>
      <c r="B1609">
        <v>0.9159362506982084</v>
      </c>
    </row>
    <row r="1610" spans="1:2">
      <c r="A1610">
        <v>0.62634094581443</v>
      </c>
      <c r="B1610">
        <v>0.8834488091801492</v>
      </c>
    </row>
    <row r="1612" spans="1:2">
      <c r="A1612">
        <v>0.5252078300351429</v>
      </c>
      <c r="B1612">
        <v>1.242968726990356</v>
      </c>
    </row>
    <row r="1613" spans="1:2">
      <c r="A1613">
        <v>0.6578334507563681</v>
      </c>
      <c r="B1613">
        <v>1.265498887369322</v>
      </c>
    </row>
    <row r="1614" spans="1:2">
      <c r="A1614">
        <v>0.5707883791864033</v>
      </c>
      <c r="B1614">
        <v>1.247757328299302</v>
      </c>
    </row>
    <row r="1615" spans="1:2">
      <c r="A1615">
        <v>0.5516508564437445</v>
      </c>
      <c r="B1615">
        <v>1.230591666112696</v>
      </c>
    </row>
    <row r="1616" spans="1:2">
      <c r="A1616">
        <v>0.5826576749391734</v>
      </c>
      <c r="B1616">
        <v>1.214739222262964</v>
      </c>
    </row>
    <row r="1617" spans="1:2">
      <c r="A1617">
        <v>0.5184513015527553</v>
      </c>
      <c r="B1617">
        <v>1.222118489479568</v>
      </c>
    </row>
    <row r="1618" spans="1:2">
      <c r="A1618">
        <v>0.5252078300351429</v>
      </c>
      <c r="B1618">
        <v>1.242968726990356</v>
      </c>
    </row>
    <row r="1620" spans="1:2">
      <c r="A1620">
        <v>1.717775296206563</v>
      </c>
      <c r="B1620">
        <v>0.998596193724911</v>
      </c>
    </row>
    <row r="1621" spans="1:2">
      <c r="A1621">
        <v>1.809031638032469</v>
      </c>
      <c r="B1621">
        <v>0.9252776298571864</v>
      </c>
    </row>
    <row r="1622" spans="1:2">
      <c r="A1622">
        <v>1.785817163059156</v>
      </c>
      <c r="B1622">
        <v>0.9305455528761941</v>
      </c>
    </row>
    <row r="1623" spans="1:2">
      <c r="A1623">
        <v>1.834125216000555</v>
      </c>
      <c r="B1623">
        <v>0.8791375057978504</v>
      </c>
    </row>
    <row r="1624" spans="1:2">
      <c r="A1624">
        <v>1.804686443426565</v>
      </c>
      <c r="B1624">
        <v>0.8901299511715187</v>
      </c>
    </row>
    <row r="1625" spans="1:2">
      <c r="A1625">
        <v>1.717775296206563</v>
      </c>
      <c r="B1625">
        <v>0.998596193724911</v>
      </c>
    </row>
    <row r="1627" spans="1:2">
      <c r="A1627">
        <v>-1.838848487623602</v>
      </c>
      <c r="B1627">
        <v>1.177512132358436</v>
      </c>
    </row>
    <row r="1628" spans="1:2">
      <c r="A1628">
        <v>-1.849705991489957</v>
      </c>
      <c r="B1628">
        <v>1.167611182953738</v>
      </c>
    </row>
    <row r="1629" spans="1:2">
      <c r="A1629">
        <v>-1.809463193452159</v>
      </c>
      <c r="B1629">
        <v>1.163460378985589</v>
      </c>
    </row>
    <row r="1630" spans="1:2">
      <c r="A1630">
        <v>-1.875815025875096</v>
      </c>
      <c r="B1630">
        <v>1.142894965635555</v>
      </c>
    </row>
    <row r="1631" spans="1:2">
      <c r="A1631">
        <v>-1.911402618838391</v>
      </c>
      <c r="B1631">
        <v>1.156571827106752</v>
      </c>
    </row>
    <row r="1632" spans="1:2">
      <c r="A1632">
        <v>-1.900321115157126</v>
      </c>
      <c r="B1632">
        <v>1.165027760866239</v>
      </c>
    </row>
    <row r="1633" spans="1:2">
      <c r="A1633">
        <v>-1.937359884078572</v>
      </c>
      <c r="B1633">
        <v>1.151681662704598</v>
      </c>
    </row>
    <row r="1634" spans="1:2">
      <c r="A1634">
        <v>-1.857069243983627</v>
      </c>
      <c r="B1634">
        <v>1.196699268606216</v>
      </c>
    </row>
    <row r="1635" spans="1:2">
      <c r="A1635">
        <v>-1.838848487623602</v>
      </c>
      <c r="B1635">
        <v>1.177512132358436</v>
      </c>
    </row>
    <row r="1637" spans="1:2">
      <c r="A1637">
        <v>0.4930800650851108</v>
      </c>
      <c r="B1637">
        <v>0.5808452191293244</v>
      </c>
    </row>
    <row r="1638" spans="1:2">
      <c r="A1638">
        <v>0.5274791777449694</v>
      </c>
      <c r="B1638">
        <v>0.593005942599009</v>
      </c>
    </row>
    <row r="1639" spans="1:2">
      <c r="A1639">
        <v>0.5167836999575155</v>
      </c>
      <c r="B1639">
        <v>0.621106917833441</v>
      </c>
    </row>
    <row r="1640" spans="1:2">
      <c r="A1640">
        <v>0.5456870764719424</v>
      </c>
      <c r="B1640">
        <v>0.6332184676176247</v>
      </c>
    </row>
    <row r="1641" spans="1:2">
      <c r="A1641">
        <v>0.6311556491932885</v>
      </c>
      <c r="B1641">
        <v>0.5774996038554309</v>
      </c>
    </row>
    <row r="1642" spans="1:2">
      <c r="A1642">
        <v>0.6853513903660842</v>
      </c>
      <c r="B1642">
        <v>0.565669406732881</v>
      </c>
    </row>
    <row r="1643" spans="1:2">
      <c r="A1643">
        <v>0.752055959849705</v>
      </c>
      <c r="B1643">
        <v>0.4593434792723153</v>
      </c>
    </row>
    <row r="1644" spans="1:2">
      <c r="A1644">
        <v>0.7992419555366878</v>
      </c>
      <c r="B1644">
        <v>0.4536628682436028</v>
      </c>
    </row>
    <row r="1645" spans="1:2">
      <c r="A1645">
        <v>0.803093852386277</v>
      </c>
      <c r="B1645">
        <v>0.4008250999406235</v>
      </c>
    </row>
    <row r="1646" spans="1:2">
      <c r="A1646">
        <v>0.7200272708910971</v>
      </c>
      <c r="B1646">
        <v>0.373644838998378</v>
      </c>
    </row>
    <row r="1647" spans="1:2">
      <c r="A1647">
        <v>0.6920183930110583</v>
      </c>
      <c r="B1647">
        <v>0.3407415709608956</v>
      </c>
    </row>
    <row r="1648" spans="1:2">
      <c r="A1648">
        <v>0.6377062323731468</v>
      </c>
      <c r="B1648">
        <v>0.3531978459362431</v>
      </c>
    </row>
    <row r="1649" spans="1:2">
      <c r="A1649">
        <v>0.6308049952689605</v>
      </c>
      <c r="B1649">
        <v>0.3288158252949784</v>
      </c>
    </row>
    <row r="1650" spans="1:2">
      <c r="A1650">
        <v>0.5553681923935326</v>
      </c>
      <c r="B1650">
        <v>0.4726504654296937</v>
      </c>
    </row>
    <row r="1651" spans="1:2">
      <c r="A1651">
        <v>0.4912698805651901</v>
      </c>
      <c r="B1651">
        <v>0.5563300363947993</v>
      </c>
    </row>
    <row r="1652" spans="1:2">
      <c r="A1652">
        <v>0.4930800650851108</v>
      </c>
      <c r="B1652">
        <v>0.5808452191293244</v>
      </c>
    </row>
    <row r="1654" spans="1:2">
      <c r="A1654">
        <v>0.3675970494855563</v>
      </c>
      <c r="B1654">
        <v>0.1664077572004564</v>
      </c>
    </row>
    <row r="1655" spans="1:2">
      <c r="A1655">
        <v>0.3260656280900003</v>
      </c>
      <c r="B1655">
        <v>0.2539370338723694</v>
      </c>
    </row>
    <row r="1656" spans="1:2">
      <c r="A1656">
        <v>0.3400446998544074</v>
      </c>
      <c r="B1656">
        <v>0.3155786662759252</v>
      </c>
    </row>
    <row r="1657" spans="1:2">
      <c r="A1657">
        <v>0.3528365502587387</v>
      </c>
      <c r="B1657">
        <v>0.3141908527835173</v>
      </c>
    </row>
    <row r="1658" spans="1:2">
      <c r="A1658">
        <v>0.3482508055901164</v>
      </c>
      <c r="B1658">
        <v>0.4008252175624881</v>
      </c>
    </row>
    <row r="1659" spans="1:2">
      <c r="A1659">
        <v>0.3650394852175829</v>
      </c>
      <c r="B1659">
        <v>0.4008848123329012</v>
      </c>
    </row>
    <row r="1660" spans="1:2">
      <c r="A1660">
        <v>0.3627745043108694</v>
      </c>
      <c r="B1660">
        <v>0.4398948680769982</v>
      </c>
    </row>
    <row r="1661" spans="1:2">
      <c r="A1661">
        <v>0.5349651325624201</v>
      </c>
      <c r="B1661">
        <v>0.4398948680769982</v>
      </c>
    </row>
    <row r="1662" spans="1:2">
      <c r="A1662">
        <v>0.5640161362929215</v>
      </c>
      <c r="B1662">
        <v>0.3614563057244635</v>
      </c>
    </row>
    <row r="1663" spans="1:2">
      <c r="A1663">
        <v>0.5426001790424697</v>
      </c>
      <c r="B1663">
        <v>0.3408712144153295</v>
      </c>
    </row>
    <row r="1664" spans="1:2">
      <c r="A1664">
        <v>0.5080757061053245</v>
      </c>
      <c r="B1664">
        <v>0.1755800832937495</v>
      </c>
    </row>
    <row r="1665" spans="1:2">
      <c r="A1665">
        <v>0.4869948596926649</v>
      </c>
      <c r="B1665">
        <v>0.2471308331780199</v>
      </c>
    </row>
    <row r="1666" spans="1:2">
      <c r="A1666">
        <v>0.4681510871343336</v>
      </c>
      <c r="B1666">
        <v>0.1982284001135109</v>
      </c>
    </row>
    <row r="1667" spans="1:2">
      <c r="A1667">
        <v>0.4475842012217812</v>
      </c>
      <c r="B1667">
        <v>0.2078876155182536</v>
      </c>
    </row>
    <row r="1668" spans="1:2">
      <c r="A1668">
        <v>0.4327702809382182</v>
      </c>
      <c r="B1668">
        <v>0.1899431932988466</v>
      </c>
    </row>
    <row r="1669" spans="1:2">
      <c r="A1669">
        <v>0.3996457590231951</v>
      </c>
      <c r="B1669">
        <v>0.1913244167125228</v>
      </c>
    </row>
    <row r="1670" spans="1:2">
      <c r="A1670">
        <v>0.3740768512001775</v>
      </c>
      <c r="B1670">
        <v>0.2075427815500444</v>
      </c>
    </row>
    <row r="1671" spans="1:2">
      <c r="A1671">
        <v>0.3572448955138942</v>
      </c>
      <c r="B1671">
        <v>0.1742745948043365</v>
      </c>
    </row>
    <row r="1672" spans="1:2">
      <c r="A1672">
        <v>0.3675970494855563</v>
      </c>
      <c r="B1672">
        <v>0.1664077572004564</v>
      </c>
    </row>
    <row r="1674" spans="1:2">
      <c r="A1674">
        <v>0.1263355087769184</v>
      </c>
      <c r="B1674">
        <v>1.072745279557186</v>
      </c>
    </row>
    <row r="1675" spans="1:2">
      <c r="A1675">
        <v>0.1412404265968036</v>
      </c>
      <c r="B1675">
        <v>1.105461770796181</v>
      </c>
    </row>
    <row r="1676" spans="1:2">
      <c r="A1676">
        <v>0.130920315168916</v>
      </c>
      <c r="B1676">
        <v>1.128980806866365</v>
      </c>
    </row>
    <row r="1677" spans="1:2">
      <c r="A1677">
        <v>0.1747638332284004</v>
      </c>
      <c r="B1677">
        <v>1.186469580504875</v>
      </c>
    </row>
    <row r="1678" spans="1:2">
      <c r="A1678">
        <v>0.2126788451537002</v>
      </c>
      <c r="B1678">
        <v>1.198206985035843</v>
      </c>
    </row>
    <row r="1679" spans="1:2">
      <c r="A1679">
        <v>0.2455301727228814</v>
      </c>
      <c r="B1679">
        <v>1.185615763183345</v>
      </c>
    </row>
    <row r="1680" spans="1:2">
      <c r="A1680">
        <v>0.2544954568214083</v>
      </c>
      <c r="B1680">
        <v>1.163805904393241</v>
      </c>
    </row>
    <row r="1681" spans="1:2">
      <c r="A1681">
        <v>0.1966220179240875</v>
      </c>
      <c r="B1681">
        <v>1.12420490690889</v>
      </c>
    </row>
    <row r="1682" spans="1:2">
      <c r="A1682">
        <v>0.1913370865376932</v>
      </c>
      <c r="B1682">
        <v>1.106084211929348</v>
      </c>
    </row>
    <row r="1683" spans="1:2">
      <c r="A1683">
        <v>0.2126559857576518</v>
      </c>
      <c r="B1683">
        <v>1.08940126970342</v>
      </c>
    </row>
    <row r="1684" spans="1:2">
      <c r="A1684">
        <v>0.1867611893824435</v>
      </c>
      <c r="B1684">
        <v>1.033936089811861</v>
      </c>
    </row>
    <row r="1685" spans="1:2">
      <c r="A1685">
        <v>0.1532663973361204</v>
      </c>
      <c r="B1685">
        <v>1.023144211526251</v>
      </c>
    </row>
    <row r="1686" spans="1:2">
      <c r="A1686">
        <v>0.1263355087769184</v>
      </c>
      <c r="B1686">
        <v>1.072745279557186</v>
      </c>
    </row>
    <row r="1688" spans="1:2">
      <c r="A1688">
        <v>-0.2479508183214944</v>
      </c>
      <c r="B1688">
        <v>0.274052442287429</v>
      </c>
    </row>
    <row r="1689" spans="1:2">
      <c r="A1689">
        <v>-0.2608541639447712</v>
      </c>
      <c r="B1689">
        <v>0.2966672024976879</v>
      </c>
    </row>
    <row r="1690" spans="1:2">
      <c r="A1690">
        <v>-0.237646648600918</v>
      </c>
      <c r="B1690">
        <v>0.3309518818962967</v>
      </c>
    </row>
    <row r="1691" spans="1:2">
      <c r="A1691">
        <v>-0.214820550417526</v>
      </c>
      <c r="B1691">
        <v>0.3337772872421571</v>
      </c>
    </row>
    <row r="1692" spans="1:2">
      <c r="A1692">
        <v>-0.180173307680419</v>
      </c>
      <c r="B1692">
        <v>0.2944233975053334</v>
      </c>
    </row>
    <row r="1693" spans="1:2">
      <c r="A1693">
        <v>-0.1711871911809928</v>
      </c>
      <c r="B1693">
        <v>0.2510325890593706</v>
      </c>
    </row>
    <row r="1694" spans="1:2">
      <c r="A1694">
        <v>-0.2479835163390854</v>
      </c>
      <c r="B1694">
        <v>0.2498693865205288</v>
      </c>
    </row>
    <row r="1695" spans="1:2">
      <c r="A1695">
        <v>-0.2500641781994496</v>
      </c>
      <c r="B1695">
        <v>0.2651953765884217</v>
      </c>
    </row>
    <row r="1696" spans="1:2">
      <c r="A1696">
        <v>-0.2054289375068874</v>
      </c>
      <c r="B1696">
        <v>0.2722576846907563</v>
      </c>
    </row>
    <row r="1697" spans="1:2">
      <c r="A1697">
        <v>-0.2479508183214944</v>
      </c>
      <c r="B1697">
        <v>0.274052442287429</v>
      </c>
    </row>
    <row r="1699" spans="1:2">
      <c r="A1699">
        <v>0.6251797693161137</v>
      </c>
      <c r="B1699">
        <v>-0.03409685646849652</v>
      </c>
    </row>
    <row r="1700" spans="1:2">
      <c r="A1700">
        <v>0.6158776324279206</v>
      </c>
      <c r="B1700">
        <v>0.05639743790162003</v>
      </c>
    </row>
    <row r="1701" spans="1:2">
      <c r="A1701">
        <v>0.6326548100577308</v>
      </c>
      <c r="B1701">
        <v>0.08573456365364182</v>
      </c>
    </row>
    <row r="1702" spans="1:2">
      <c r="A1702">
        <v>0.6748800199235764</v>
      </c>
      <c r="B1702">
        <v>0.1012559819083056</v>
      </c>
    </row>
    <row r="1703" spans="1:2">
      <c r="A1703">
        <v>0.7310975272371796</v>
      </c>
      <c r="B1703">
        <v>0.1910198193680924</v>
      </c>
    </row>
    <row r="1704" spans="1:2">
      <c r="A1704">
        <v>0.7290663592902817</v>
      </c>
      <c r="B1704">
        <v>0.2303568061987997</v>
      </c>
    </row>
    <row r="1705" spans="1:2">
      <c r="A1705">
        <v>0.7604818909465457</v>
      </c>
      <c r="B1705">
        <v>0.2426591396264938</v>
      </c>
    </row>
    <row r="1706" spans="1:2">
      <c r="A1706">
        <v>0.7291932772000927</v>
      </c>
      <c r="B1706">
        <v>0.1080783230279655</v>
      </c>
    </row>
    <row r="1707" spans="1:2">
      <c r="A1707">
        <v>0.6251797693161137</v>
      </c>
      <c r="B1707">
        <v>-0.03409685646849652</v>
      </c>
    </row>
    <row r="1709" spans="1:2">
      <c r="A1709">
        <v>-0.8195608460026742</v>
      </c>
      <c r="B1709">
        <v>0.04682699108791057</v>
      </c>
    </row>
    <row r="1710" spans="1:2">
      <c r="A1710">
        <v>-0.8499501471618682</v>
      </c>
      <c r="B1710">
        <v>0.03847701291154618</v>
      </c>
    </row>
    <row r="1711" spans="1:2">
      <c r="A1711">
        <v>-0.8654445553602413</v>
      </c>
      <c r="B1711">
        <v>0.06753379375821873</v>
      </c>
    </row>
    <row r="1712" spans="1:2">
      <c r="A1712">
        <v>-0.8570869537282836</v>
      </c>
      <c r="B1712">
        <v>0.1208899952476402</v>
      </c>
    </row>
    <row r="1713" spans="1:2">
      <c r="A1713">
        <v>-0.8094028763517226</v>
      </c>
      <c r="B1713">
        <v>0.1165140774815362</v>
      </c>
    </row>
    <row r="1714" spans="1:2">
      <c r="A1714">
        <v>-0.8195608460026742</v>
      </c>
      <c r="B1714">
        <v>0.04682699108791057</v>
      </c>
    </row>
    <row r="1716" spans="1:2">
      <c r="A1716">
        <v>0.4632281697558193</v>
      </c>
      <c r="B1716">
        <v>0.07106587822420912</v>
      </c>
    </row>
    <row r="1717" spans="1:2">
      <c r="A1717">
        <v>0.4461465199665842</v>
      </c>
      <c r="B1717">
        <v>0.09315114990185855</v>
      </c>
    </row>
    <row r="1718" spans="1:2">
      <c r="A1718">
        <v>0.4201355236857427</v>
      </c>
      <c r="B1718">
        <v>0.08925995397624611</v>
      </c>
    </row>
    <row r="1719" spans="1:2">
      <c r="A1719">
        <v>0.3572448955138942</v>
      </c>
      <c r="B1719">
        <v>0.1742745948043365</v>
      </c>
    </row>
    <row r="1720" spans="1:2">
      <c r="A1720">
        <v>0.3847557920601903</v>
      </c>
      <c r="B1720">
        <v>0.2103012367385785</v>
      </c>
    </row>
    <row r="1721" spans="1:2">
      <c r="A1721">
        <v>0.3996457590231951</v>
      </c>
      <c r="B1721">
        <v>0.1913244167125228</v>
      </c>
    </row>
    <row r="1722" spans="1:2">
      <c r="A1722">
        <v>0.4327702809382182</v>
      </c>
      <c r="B1722">
        <v>0.1899431932988466</v>
      </c>
    </row>
    <row r="1723" spans="1:2">
      <c r="A1723">
        <v>0.4475842012217812</v>
      </c>
      <c r="B1723">
        <v>0.2078876155182536</v>
      </c>
    </row>
    <row r="1724" spans="1:2">
      <c r="A1724">
        <v>0.4681510871343336</v>
      </c>
      <c r="B1724">
        <v>0.1982284001135109</v>
      </c>
    </row>
    <row r="1725" spans="1:2">
      <c r="A1725">
        <v>0.4869948596926649</v>
      </c>
      <c r="B1725">
        <v>0.2471308331780199</v>
      </c>
    </row>
    <row r="1726" spans="1:2">
      <c r="A1726">
        <v>0.5073778365739868</v>
      </c>
      <c r="B1726">
        <v>0.1912719614645829</v>
      </c>
    </row>
    <row r="1727" spans="1:2">
      <c r="A1727">
        <v>0.493343377934391</v>
      </c>
      <c r="B1727">
        <v>0.1574547715938188</v>
      </c>
    </row>
    <row r="1728" spans="1:2">
      <c r="A1728">
        <v>0.5296000423902014</v>
      </c>
      <c r="B1728">
        <v>0.1114512768118051</v>
      </c>
    </row>
    <row r="1729" spans="1:2">
      <c r="A1729">
        <v>0.5015552607267386</v>
      </c>
      <c r="B1729">
        <v>0.07674888112616797</v>
      </c>
    </row>
    <row r="1730" spans="1:2">
      <c r="A1730">
        <v>0.4632281697558193</v>
      </c>
      <c r="B1730">
        <v>0.07106587822420912</v>
      </c>
    </row>
    <row r="1732" spans="1:2">
      <c r="A1732">
        <v>0.4959528543644829</v>
      </c>
      <c r="B1732">
        <v>0.6433552395713059</v>
      </c>
    </row>
    <row r="1733" spans="1:2">
      <c r="A1733">
        <v>0.4990358670210766</v>
      </c>
      <c r="B1733">
        <v>0.7181794916191498</v>
      </c>
    </row>
    <row r="1734" spans="1:2">
      <c r="A1734">
        <v>0.5738805221317372</v>
      </c>
      <c r="B1734">
        <v>0.7255712761729924</v>
      </c>
    </row>
    <row r="1735" spans="1:2">
      <c r="A1735">
        <v>0.5643692317625841</v>
      </c>
      <c r="B1735">
        <v>0.6747544886557477</v>
      </c>
    </row>
    <row r="1736" spans="1:2">
      <c r="A1736">
        <v>0.5124283705352871</v>
      </c>
      <c r="B1736">
        <v>0.6360312901451635</v>
      </c>
    </row>
    <row r="1737" spans="1:2">
      <c r="A1737">
        <v>0.4959528543644829</v>
      </c>
      <c r="B1737">
        <v>0.6433552395713059</v>
      </c>
    </row>
    <row r="1739" spans="1:2">
      <c r="A1739">
        <v>0.3484988063135816</v>
      </c>
      <c r="B1739">
        <v>0.3925950961176016</v>
      </c>
    </row>
    <row r="1740" spans="1:2">
      <c r="A1740">
        <v>0.3528365502587387</v>
      </c>
      <c r="B1740">
        <v>0.3141908527835173</v>
      </c>
    </row>
    <row r="1741" spans="1:2">
      <c r="A1741">
        <v>0.3400446998544074</v>
      </c>
      <c r="B1741">
        <v>0.3155786662759252</v>
      </c>
    </row>
    <row r="1742" spans="1:2">
      <c r="A1742">
        <v>0.3260656280900003</v>
      </c>
      <c r="B1742">
        <v>0.2539370338723694</v>
      </c>
    </row>
    <row r="1743" spans="1:2">
      <c r="A1743">
        <v>0.3407044983633038</v>
      </c>
      <c r="B1743">
        <v>0.2249783719981498</v>
      </c>
    </row>
    <row r="1744" spans="1:2">
      <c r="A1744">
        <v>0.2689129407164646</v>
      </c>
      <c r="B1744">
        <v>0.1595904808873051</v>
      </c>
    </row>
    <row r="1745" spans="1:2">
      <c r="A1745">
        <v>0.2288346026521642</v>
      </c>
      <c r="B1745">
        <v>0.1501340796403263</v>
      </c>
    </row>
    <row r="1746" spans="1:2">
      <c r="A1746">
        <v>0.2084368609835526</v>
      </c>
      <c r="B1746">
        <v>0.1929856995561778</v>
      </c>
    </row>
    <row r="1747" spans="1:2">
      <c r="A1747">
        <v>0.2309039385966984</v>
      </c>
      <c r="B1747">
        <v>0.2016874731432426</v>
      </c>
    </row>
    <row r="1748" spans="1:2">
      <c r="A1748">
        <v>0.2005558114700534</v>
      </c>
      <c r="B1748">
        <v>0.2894501353762369</v>
      </c>
    </row>
    <row r="1749" spans="1:2">
      <c r="A1749">
        <v>0.2246837465676334</v>
      </c>
      <c r="B1749">
        <v>0.3343525711083266</v>
      </c>
    </row>
    <row r="1750" spans="1:2">
      <c r="A1750">
        <v>0.2319454273145563</v>
      </c>
      <c r="B1750">
        <v>0.4084189358188999</v>
      </c>
    </row>
    <row r="1751" spans="1:2">
      <c r="A1751">
        <v>0.2148870256437779</v>
      </c>
      <c r="B1751">
        <v>0.4566632233982549</v>
      </c>
    </row>
    <row r="1752" spans="1:2">
      <c r="A1752">
        <v>0.2290622131285156</v>
      </c>
      <c r="B1752">
        <v>0.4672583336610561</v>
      </c>
    </row>
    <row r="1753" spans="1:2">
      <c r="A1753">
        <v>0.3484988063135816</v>
      </c>
      <c r="B1753">
        <v>0.3925950961176016</v>
      </c>
    </row>
    <row r="1755" spans="1:2">
      <c r="A1755">
        <v>1.558773371846297</v>
      </c>
      <c r="B1755">
        <v>0.2875787339654953</v>
      </c>
    </row>
    <row r="1756" spans="1:2">
      <c r="A1756">
        <v>1.525883189029776</v>
      </c>
      <c r="B1756">
        <v>0.2866323159458812</v>
      </c>
    </row>
    <row r="1757" spans="1:2">
      <c r="A1757">
        <v>1.525919629985647</v>
      </c>
      <c r="B1757">
        <v>0.2459015786682349</v>
      </c>
    </row>
    <row r="1758" spans="1:2">
      <c r="A1758">
        <v>1.485520029451803</v>
      </c>
      <c r="B1758">
        <v>0.2702974691338663</v>
      </c>
    </row>
    <row r="1759" spans="1:2">
      <c r="A1759">
        <v>1.482735403300138</v>
      </c>
      <c r="B1759">
        <v>0.1867451058533145</v>
      </c>
    </row>
    <row r="1760" spans="1:2">
      <c r="A1760">
        <v>1.531556869370397</v>
      </c>
      <c r="B1760">
        <v>0.1259089344332755</v>
      </c>
    </row>
    <row r="1761" spans="1:2">
      <c r="A1761">
        <v>1.517456131612137</v>
      </c>
      <c r="B1761">
        <v>0.1151974247381237</v>
      </c>
    </row>
    <row r="1762" spans="1:2">
      <c r="A1762">
        <v>1.47218637740813</v>
      </c>
      <c r="B1762">
        <v>0.1576471389991468</v>
      </c>
    </row>
    <row r="1763" spans="1:2">
      <c r="A1763">
        <v>1.482098270335867</v>
      </c>
      <c r="B1763">
        <v>0.2400181209968935</v>
      </c>
    </row>
    <row r="1764" spans="1:2">
      <c r="A1764">
        <v>1.452006261770882</v>
      </c>
      <c r="B1764">
        <v>0.3045094465130231</v>
      </c>
    </row>
    <row r="1765" spans="1:2">
      <c r="A1765">
        <v>1.458978793246567</v>
      </c>
      <c r="B1765">
        <v>0.3254438042902952</v>
      </c>
    </row>
    <row r="1766" spans="1:2">
      <c r="A1766">
        <v>1.428154189802136</v>
      </c>
      <c r="B1766">
        <v>0.3702720420979043</v>
      </c>
    </row>
    <row r="1767" spans="1:2">
      <c r="A1767">
        <v>1.460036590605074</v>
      </c>
      <c r="B1767">
        <v>0.4090107558277685</v>
      </c>
    </row>
    <row r="1768" spans="1:2">
      <c r="A1768">
        <v>1.48121441531121</v>
      </c>
      <c r="B1768">
        <v>0.3902804200527333</v>
      </c>
    </row>
    <row r="1769" spans="1:2">
      <c r="A1769">
        <v>1.485854853535949</v>
      </c>
      <c r="B1769">
        <v>0.3518645030678116</v>
      </c>
    </row>
    <row r="1770" spans="1:2">
      <c r="A1770">
        <v>1.514133793974749</v>
      </c>
      <c r="B1770">
        <v>0.3675957354806663</v>
      </c>
    </row>
    <row r="1771" spans="1:2">
      <c r="A1771">
        <v>1.539960623193726</v>
      </c>
      <c r="B1771">
        <v>0.3502117728365479</v>
      </c>
    </row>
    <row r="1772" spans="1:2">
      <c r="A1772">
        <v>1.558773371846297</v>
      </c>
      <c r="B1772">
        <v>0.2875787339654953</v>
      </c>
    </row>
    <row r="1774" spans="1:2">
      <c r="A1774">
        <v>0.9196157365011115</v>
      </c>
      <c r="B1774">
        <v>0.7240516007333955</v>
      </c>
    </row>
    <row r="1775" spans="1:2">
      <c r="A1775">
        <v>0.9046310300125462</v>
      </c>
      <c r="B1775">
        <v>0.7672628014081267</v>
      </c>
    </row>
    <row r="1776" spans="1:2">
      <c r="A1776">
        <v>0.9360714408610216</v>
      </c>
      <c r="B1776">
        <v>0.7913654375891721</v>
      </c>
    </row>
    <row r="1777" spans="1:2">
      <c r="A1777">
        <v>0.9449722992345331</v>
      </c>
      <c r="B1777">
        <v>0.7788954731510759</v>
      </c>
    </row>
    <row r="1778" spans="1:2">
      <c r="A1778">
        <v>0.928502998289338</v>
      </c>
      <c r="B1778">
        <v>0.7663173880373165</v>
      </c>
    </row>
    <row r="1779" spans="1:2">
      <c r="A1779">
        <v>0.9853621687313543</v>
      </c>
      <c r="B1779">
        <v>0.7646389548191316</v>
      </c>
    </row>
    <row r="1780" spans="1:2">
      <c r="A1780">
        <v>1.014939548957607</v>
      </c>
      <c r="B1780">
        <v>0.7289716241505749</v>
      </c>
    </row>
    <row r="1781" spans="1:2">
      <c r="A1781">
        <v>0.9763127699618889</v>
      </c>
      <c r="B1781">
        <v>0.7167545012626456</v>
      </c>
    </row>
    <row r="1782" spans="1:2">
      <c r="A1782">
        <v>0.9524461259990245</v>
      </c>
      <c r="B1782">
        <v>0.7479515365337165</v>
      </c>
    </row>
    <row r="1783" spans="1:2">
      <c r="A1783">
        <v>0.9381060043995625</v>
      </c>
      <c r="B1783">
        <v>0.7241617428831842</v>
      </c>
    </row>
    <row r="1784" spans="1:2">
      <c r="A1784">
        <v>0.9196157365011115</v>
      </c>
      <c r="B1784">
        <v>0.7240516007333955</v>
      </c>
    </row>
    <row r="1786" spans="1:2">
      <c r="A1786">
        <v>0.6917491907601963</v>
      </c>
      <c r="B1786">
        <v>0.8056077700821502</v>
      </c>
    </row>
    <row r="1787" spans="1:2">
      <c r="A1787">
        <v>0.7099761867235694</v>
      </c>
      <c r="B1787">
        <v>0.8149080819276073</v>
      </c>
    </row>
    <row r="1788" spans="1:2">
      <c r="A1788">
        <v>0.7545479116868153</v>
      </c>
      <c r="B1788">
        <v>0.7976436796229648</v>
      </c>
    </row>
    <row r="1789" spans="1:2">
      <c r="A1789">
        <v>0.7674975693723902</v>
      </c>
      <c r="B1789">
        <v>0.8222263614084326</v>
      </c>
    </row>
    <row r="1790" spans="1:2">
      <c r="A1790">
        <v>0.9007035057294243</v>
      </c>
      <c r="B1790">
        <v>0.7279489749378796</v>
      </c>
    </row>
    <row r="1791" spans="1:2">
      <c r="A1791">
        <v>0.8886932648598704</v>
      </c>
      <c r="B1791">
        <v>0.7332781297845038</v>
      </c>
    </row>
    <row r="1792" spans="1:2">
      <c r="A1792">
        <v>0.8525872119186485</v>
      </c>
      <c r="B1792">
        <v>0.6902527808653036</v>
      </c>
    </row>
    <row r="1793" spans="1:2">
      <c r="A1793">
        <v>0.7732699360373022</v>
      </c>
      <c r="B1793">
        <v>0.739835176022572</v>
      </c>
    </row>
    <row r="1794" spans="1:2">
      <c r="A1794">
        <v>0.7308235130060107</v>
      </c>
      <c r="B1794">
        <v>0.725017169006801</v>
      </c>
    </row>
    <row r="1795" spans="1:2">
      <c r="A1795">
        <v>0.7021175867555185</v>
      </c>
      <c r="B1795">
        <v>0.7752099325189202</v>
      </c>
    </row>
    <row r="1796" spans="1:2">
      <c r="A1796">
        <v>0.7013083240559803</v>
      </c>
      <c r="B1796">
        <v>0.7899115401550141</v>
      </c>
    </row>
    <row r="1797" spans="1:2">
      <c r="A1797">
        <v>0.7251036837744048</v>
      </c>
      <c r="B1797">
        <v>0.79120569793886</v>
      </c>
    </row>
    <row r="1798" spans="1:2">
      <c r="A1798">
        <v>0.7062246844644486</v>
      </c>
      <c r="B1798">
        <v>0.8114581413363516</v>
      </c>
    </row>
    <row r="1799" spans="1:2">
      <c r="A1799">
        <v>0.698809769223893</v>
      </c>
      <c r="B1799">
        <v>0.7944049190345516</v>
      </c>
    </row>
    <row r="1800" spans="1:2">
      <c r="A1800">
        <v>0.6917491907601963</v>
      </c>
      <c r="B1800">
        <v>0.8056077700821502</v>
      </c>
    </row>
    <row r="1802" spans="1:2">
      <c r="A1802">
        <v>0.1331790801664303</v>
      </c>
      <c r="B1802">
        <v>0.5986987814169941</v>
      </c>
    </row>
    <row r="1803" spans="1:2">
      <c r="A1803">
        <v>0.1037350912679091</v>
      </c>
      <c r="B1803">
        <v>0.6688691840046687</v>
      </c>
    </row>
    <row r="1804" spans="1:2">
      <c r="A1804">
        <v>0.1287807964537507</v>
      </c>
      <c r="B1804">
        <v>0.7277202727825445</v>
      </c>
    </row>
    <row r="1805" spans="1:2">
      <c r="A1805">
        <v>0.149571035296566</v>
      </c>
      <c r="B1805">
        <v>0.7231041515782206</v>
      </c>
    </row>
    <row r="1806" spans="1:2">
      <c r="A1806">
        <v>0.1397545080722349</v>
      </c>
      <c r="B1806">
        <v>0.6731363686099446</v>
      </c>
    </row>
    <row r="1807" spans="1:2">
      <c r="A1807">
        <v>0.1591731130181988</v>
      </c>
      <c r="B1807">
        <v>0.6512420942018824</v>
      </c>
    </row>
    <row r="1808" spans="1:2">
      <c r="A1808">
        <v>0.1331790801664303</v>
      </c>
      <c r="B1808">
        <v>0.5986987814169941</v>
      </c>
    </row>
    <row r="1810" spans="1:2">
      <c r="A1810">
        <v>0.6069236410545331</v>
      </c>
      <c r="B1810">
        <v>0.7245072340224755</v>
      </c>
    </row>
    <row r="1811" spans="1:2">
      <c r="A1811">
        <v>0.4990358670210766</v>
      </c>
      <c r="B1811">
        <v>0.7181794916191498</v>
      </c>
    </row>
    <row r="1812" spans="1:2">
      <c r="A1812">
        <v>0.4937761027334784</v>
      </c>
      <c r="B1812">
        <v>0.7002334011433494</v>
      </c>
    </row>
    <row r="1813" spans="1:2">
      <c r="A1813">
        <v>0.4715899409162411</v>
      </c>
      <c r="B1813">
        <v>0.717784703097041</v>
      </c>
    </row>
    <row r="1814" spans="1:2">
      <c r="A1814">
        <v>0.4049510720413378</v>
      </c>
      <c r="B1814">
        <v>0.7060642586076448</v>
      </c>
    </row>
    <row r="1815" spans="1:2">
      <c r="A1815">
        <v>0.3757914036736182</v>
      </c>
      <c r="B1815">
        <v>0.7153286800265327</v>
      </c>
    </row>
    <row r="1816" spans="1:2">
      <c r="A1816">
        <v>0.3499481161163454</v>
      </c>
      <c r="B1816">
        <v>0.7652084218009739</v>
      </c>
    </row>
    <row r="1817" spans="1:2">
      <c r="A1817">
        <v>0.386673024691053</v>
      </c>
      <c r="B1817">
        <v>0.7958716408137503</v>
      </c>
    </row>
    <row r="1818" spans="1:2">
      <c r="A1818">
        <v>0.4408697438615499</v>
      </c>
      <c r="B1818">
        <v>0.8096659017708334</v>
      </c>
    </row>
    <row r="1819" spans="1:2">
      <c r="A1819">
        <v>0.5080027428170029</v>
      </c>
      <c r="B1819">
        <v>0.7911635118903676</v>
      </c>
    </row>
    <row r="1820" spans="1:2">
      <c r="A1820">
        <v>0.5622743682922519</v>
      </c>
      <c r="B1820">
        <v>0.8021542368801482</v>
      </c>
    </row>
    <row r="1821" spans="1:2">
      <c r="A1821">
        <v>0.5980491394312775</v>
      </c>
      <c r="B1821">
        <v>0.7695900548538189</v>
      </c>
    </row>
    <row r="1822" spans="1:2">
      <c r="A1822">
        <v>0.6069236410545331</v>
      </c>
      <c r="B1822">
        <v>0.7245072340224755</v>
      </c>
    </row>
    <row r="1824" spans="1:2">
      <c r="A1824">
        <v>0.5097709744547638</v>
      </c>
      <c r="B1824">
        <v>-0.01924471850502389</v>
      </c>
    </row>
    <row r="1825" spans="1:2">
      <c r="A1825">
        <v>0.5885394842059102</v>
      </c>
      <c r="B1825">
        <v>-0.09468741865948523</v>
      </c>
    </row>
    <row r="1826" spans="1:2">
      <c r="A1826">
        <v>0.5861574180195034</v>
      </c>
      <c r="B1826">
        <v>-0.1715714204592814</v>
      </c>
    </row>
    <row r="1827" spans="1:2">
      <c r="A1827">
        <v>0.6015459674877774</v>
      </c>
      <c r="B1827">
        <v>-0.2084133342718666</v>
      </c>
    </row>
    <row r="1828" spans="1:2">
      <c r="A1828">
        <v>0.5435787842815277</v>
      </c>
      <c r="B1828">
        <v>-0.2365760790154828</v>
      </c>
    </row>
    <row r="1829" spans="1:2">
      <c r="A1829">
        <v>0.5146644232913042</v>
      </c>
      <c r="B1829">
        <v>-0.2325498106894875</v>
      </c>
    </row>
    <row r="1830" spans="1:2">
      <c r="A1830">
        <v>0.5040691628582525</v>
      </c>
      <c r="B1830">
        <v>-0.1903238894357747</v>
      </c>
    </row>
    <row r="1831" spans="1:2">
      <c r="A1831">
        <v>0.4598955159628722</v>
      </c>
      <c r="B1831">
        <v>-0.1686404284164844</v>
      </c>
    </row>
    <row r="1832" spans="1:2">
      <c r="A1832">
        <v>0.4412484556065444</v>
      </c>
      <c r="B1832">
        <v>-0.1202203176179941</v>
      </c>
    </row>
    <row r="1833" spans="1:2">
      <c r="A1833">
        <v>0.4405308554542084</v>
      </c>
      <c r="B1833">
        <v>-0.09111205656076705</v>
      </c>
    </row>
    <row r="1834" spans="1:2">
      <c r="A1834">
        <v>0.4620367014903195</v>
      </c>
      <c r="B1834">
        <v>-0.06803281150335548</v>
      </c>
    </row>
    <row r="1835" spans="1:2">
      <c r="A1835">
        <v>0.4573641652675868</v>
      </c>
      <c r="B1835">
        <v>-0.02298523171878265</v>
      </c>
    </row>
    <row r="1836" spans="1:2">
      <c r="A1836">
        <v>0.5097709744547638</v>
      </c>
      <c r="B1836">
        <v>-0.01924471850502389</v>
      </c>
    </row>
    <row r="1838" spans="1:2">
      <c r="A1838">
        <v>0.3874126404983141</v>
      </c>
      <c r="B1838">
        <v>0.9742665354436995</v>
      </c>
    </row>
    <row r="1839" spans="1:2">
      <c r="A1839">
        <v>0.4105623276792752</v>
      </c>
      <c r="B1839">
        <v>0.977843871239764</v>
      </c>
    </row>
    <row r="1840" spans="1:2">
      <c r="A1840">
        <v>0.4364723020413774</v>
      </c>
      <c r="B1840">
        <v>0.9506184782176345</v>
      </c>
    </row>
    <row r="1841" spans="1:2">
      <c r="A1841">
        <v>0.4986036581040845</v>
      </c>
      <c r="B1841">
        <v>0.9352264745462348</v>
      </c>
    </row>
    <row r="1842" spans="1:2">
      <c r="A1842">
        <v>0.5011740956060997</v>
      </c>
      <c r="B1842">
        <v>0.9079402105452695</v>
      </c>
    </row>
    <row r="1843" spans="1:2">
      <c r="A1843">
        <v>0.4488118658594415</v>
      </c>
      <c r="B1843">
        <v>0.8725142818618555</v>
      </c>
    </row>
    <row r="1844" spans="1:2">
      <c r="A1844">
        <v>0.3916978561019894</v>
      </c>
      <c r="B1844">
        <v>0.8864721684946838</v>
      </c>
    </row>
    <row r="1845" spans="1:2">
      <c r="A1845">
        <v>0.3807002856520433</v>
      </c>
      <c r="B1845">
        <v>0.8651260064998363</v>
      </c>
    </row>
    <row r="1846" spans="1:2">
      <c r="A1846">
        <v>0.3625724619174191</v>
      </c>
      <c r="B1846">
        <v>0.8683716389019739</v>
      </c>
    </row>
    <row r="1847" spans="1:2">
      <c r="A1847">
        <v>0.3829284062761353</v>
      </c>
      <c r="B1847">
        <v>0.8838539920368046</v>
      </c>
    </row>
    <row r="1848" spans="1:2">
      <c r="A1848">
        <v>0.3609799502427369</v>
      </c>
      <c r="B1848">
        <v>0.9114854574621649</v>
      </c>
    </row>
    <row r="1849" spans="1:2">
      <c r="A1849">
        <v>0.286459374132166</v>
      </c>
      <c r="B1849">
        <v>0.9076690598468758</v>
      </c>
    </row>
    <row r="1850" spans="1:2">
      <c r="A1850">
        <v>0.2880275299721159</v>
      </c>
      <c r="B1850">
        <v>0.9662048738249188</v>
      </c>
    </row>
    <row r="1851" spans="1:2">
      <c r="A1851">
        <v>0.3748831279366127</v>
      </c>
      <c r="B1851">
        <v>0.962193737641064</v>
      </c>
    </row>
    <row r="1852" spans="1:2">
      <c r="A1852">
        <v>0.3874126404983141</v>
      </c>
      <c r="B1852">
        <v>0.9742665354436995</v>
      </c>
    </row>
    <row r="1854" spans="1:2">
      <c r="A1854">
        <v>0.5097709744547638</v>
      </c>
      <c r="B1854">
        <v>-0.01924471850502389</v>
      </c>
    </row>
    <row r="1855" spans="1:2">
      <c r="A1855">
        <v>0.4447232792206177</v>
      </c>
      <c r="B1855">
        <v>-0.02717113401627273</v>
      </c>
    </row>
    <row r="1856" spans="1:2">
      <c r="A1856">
        <v>0.4632281697558193</v>
      </c>
      <c r="B1856">
        <v>0.07106587822420912</v>
      </c>
    </row>
    <row r="1857" spans="1:2">
      <c r="A1857">
        <v>0.5106557617656954</v>
      </c>
      <c r="B1857">
        <v>0.0860532725545792</v>
      </c>
    </row>
    <row r="1858" spans="1:2">
      <c r="A1858">
        <v>0.5266911240779697</v>
      </c>
      <c r="B1858">
        <v>0.03860494636320375</v>
      </c>
    </row>
    <row r="1859" spans="1:2">
      <c r="A1859">
        <v>0.5097709744547638</v>
      </c>
      <c r="B1859">
        <v>-0.01924471850502389</v>
      </c>
    </row>
    <row r="1861" spans="1:2">
      <c r="A1861">
        <v>-1.535938063091587</v>
      </c>
      <c r="B1861">
        <v>0.9256550313044891</v>
      </c>
    </row>
    <row r="1862" spans="1:2">
      <c r="A1862">
        <v>-1.181884629922268</v>
      </c>
      <c r="B1862">
        <v>0.9318585543424081</v>
      </c>
    </row>
    <row r="1863" spans="1:2">
      <c r="A1863">
        <v>-1.153594616534509</v>
      </c>
      <c r="B1863">
        <v>0.9118383503216388</v>
      </c>
    </row>
    <row r="1864" spans="1:2">
      <c r="A1864">
        <v>-1.111121982718934</v>
      </c>
      <c r="B1864">
        <v>0.9144666210819588</v>
      </c>
    </row>
    <row r="1865" spans="1:2">
      <c r="A1865">
        <v>-1.061194012727001</v>
      </c>
      <c r="B1865">
        <v>0.8660290542737799</v>
      </c>
    </row>
    <row r="1866" spans="1:2">
      <c r="A1866">
        <v>-1.09026300042649</v>
      </c>
      <c r="B1866">
        <v>0.8037413242848809</v>
      </c>
    </row>
    <row r="1867" spans="1:2">
      <c r="A1867">
        <v>-0.9648280847857433</v>
      </c>
      <c r="B1867">
        <v>0.8602391081915128</v>
      </c>
    </row>
    <row r="1868" spans="1:2">
      <c r="A1868">
        <v>-0.9214509349089613</v>
      </c>
      <c r="B1868">
        <v>0.8603681340225221</v>
      </c>
    </row>
    <row r="1869" spans="1:2">
      <c r="A1869">
        <v>-0.8762434942827342</v>
      </c>
      <c r="B1869">
        <v>0.9006154970231222</v>
      </c>
    </row>
    <row r="1870" spans="1:2">
      <c r="A1870">
        <v>-0.8604260080900578</v>
      </c>
      <c r="B1870">
        <v>0.8943935519583952</v>
      </c>
    </row>
    <row r="1871" spans="1:2">
      <c r="A1871">
        <v>-0.864168366104471</v>
      </c>
      <c r="B1871">
        <v>0.8570473196050495</v>
      </c>
    </row>
    <row r="1872" spans="1:2">
      <c r="A1872">
        <v>-0.9120331513869834</v>
      </c>
      <c r="B1872">
        <v>0.8380896545636607</v>
      </c>
    </row>
    <row r="1873" spans="1:2">
      <c r="A1873">
        <v>-0.9227135041153219</v>
      </c>
      <c r="B1873">
        <v>0.8030865838571877</v>
      </c>
    </row>
    <row r="1874" spans="1:2">
      <c r="A1874">
        <v>-0.9765676825875076</v>
      </c>
      <c r="B1874">
        <v>0.7908598293600222</v>
      </c>
    </row>
    <row r="1875" spans="1:2">
      <c r="A1875">
        <v>-0.9531903329338814</v>
      </c>
      <c r="B1875">
        <v>0.7908406869875155</v>
      </c>
    </row>
    <row r="1876" spans="1:2">
      <c r="A1876">
        <v>-0.9809114361857475</v>
      </c>
      <c r="B1876">
        <v>0.7877245709258661</v>
      </c>
    </row>
    <row r="1877" spans="1:2">
      <c r="A1877">
        <v>-1.004836811511104</v>
      </c>
      <c r="B1877">
        <v>0.7559716593668265</v>
      </c>
    </row>
    <row r="1878" spans="1:2">
      <c r="A1878">
        <v>-1.009721896520074</v>
      </c>
      <c r="B1878">
        <v>0.7658219223695295</v>
      </c>
    </row>
    <row r="1879" spans="1:2">
      <c r="A1879">
        <v>-1.029145271761396</v>
      </c>
      <c r="B1879">
        <v>0.7253388908036053</v>
      </c>
    </row>
    <row r="1880" spans="1:2">
      <c r="A1880">
        <v>-1.02289574208923</v>
      </c>
      <c r="B1880">
        <v>0.7596857348294477</v>
      </c>
    </row>
    <row r="1881" spans="1:2">
      <c r="A1881">
        <v>-1.037140972275959</v>
      </c>
      <c r="B1881">
        <v>0.7435815129150517</v>
      </c>
    </row>
    <row r="1882" spans="1:2">
      <c r="A1882">
        <v>-1.035916862990649</v>
      </c>
      <c r="B1882">
        <v>0.6953319736578162</v>
      </c>
    </row>
    <row r="1883" spans="1:2">
      <c r="A1883">
        <v>-1.136337252799097</v>
      </c>
      <c r="B1883">
        <v>0.6198436260806159</v>
      </c>
    </row>
    <row r="1884" spans="1:2">
      <c r="A1884">
        <v>-1.158152559793108</v>
      </c>
      <c r="B1884">
        <v>0.4994761551862255</v>
      </c>
    </row>
    <row r="1885" spans="1:2">
      <c r="A1885">
        <v>-1.182382798717595</v>
      </c>
      <c r="B1885">
        <v>0.594622759023507</v>
      </c>
    </row>
    <row r="1886" spans="1:2">
      <c r="A1886">
        <v>-1.252514288354567</v>
      </c>
      <c r="B1886">
        <v>0.5988565096801228</v>
      </c>
    </row>
    <row r="1887" spans="1:2">
      <c r="A1887">
        <v>-1.262266585067759</v>
      </c>
      <c r="B1887">
        <v>0.57713632943917</v>
      </c>
    </row>
    <row r="1888" spans="1:2">
      <c r="A1888">
        <v>-1.3349371878822</v>
      </c>
      <c r="B1888">
        <v>0.5831679490825562</v>
      </c>
    </row>
    <row r="1889" spans="1:2">
      <c r="A1889">
        <v>-1.379286093122406</v>
      </c>
      <c r="B1889">
        <v>0.5519965277804173</v>
      </c>
    </row>
    <row r="1890" spans="1:2">
      <c r="A1890">
        <v>-1.395980863501002</v>
      </c>
      <c r="B1890">
        <v>0.5140583700996952</v>
      </c>
    </row>
    <row r="1891" spans="1:2">
      <c r="A1891">
        <v>-1.414369401814569</v>
      </c>
      <c r="B1891">
        <v>0.5241976635937031</v>
      </c>
    </row>
    <row r="1892" spans="1:2">
      <c r="A1892">
        <v>-1.423926855741563</v>
      </c>
      <c r="B1892">
        <v>0.5812998390359685</v>
      </c>
    </row>
    <row r="1893" spans="1:2">
      <c r="A1893">
        <v>-1.466711097843682</v>
      </c>
      <c r="B1893">
        <v>0.5792156877316417</v>
      </c>
    </row>
    <row r="1894" spans="1:2">
      <c r="A1894">
        <v>-1.485756797612067</v>
      </c>
      <c r="B1894">
        <v>0.6256799795137749</v>
      </c>
    </row>
    <row r="1895" spans="1:2">
      <c r="A1895">
        <v>-1.551877676513812</v>
      </c>
      <c r="B1895">
        <v>0.6178754167396052</v>
      </c>
    </row>
    <row r="1896" spans="1:2">
      <c r="A1896">
        <v>-1.592755443739786</v>
      </c>
      <c r="B1896">
        <v>0.6435700732595081</v>
      </c>
    </row>
    <row r="1897" spans="1:2">
      <c r="A1897">
        <v>-1.62766751436015</v>
      </c>
      <c r="B1897">
        <v>0.6401441418759661</v>
      </c>
    </row>
    <row r="1898" spans="1:2">
      <c r="A1898">
        <v>-1.634549826114134</v>
      </c>
      <c r="B1898">
        <v>0.667595527367527</v>
      </c>
    </row>
    <row r="1899" spans="1:2">
      <c r="A1899">
        <v>-1.658473554108031</v>
      </c>
      <c r="B1899">
        <v>0.6782063175977239</v>
      </c>
    </row>
    <row r="1900" spans="1:2">
      <c r="A1900">
        <v>-1.654622636978413</v>
      </c>
      <c r="B1900">
        <v>0.7800978763311123</v>
      </c>
    </row>
    <row r="1901" spans="1:2">
      <c r="A1901">
        <v>-1.569061461838807</v>
      </c>
      <c r="B1901">
        <v>0.9125556632479139</v>
      </c>
    </row>
    <row r="1902" spans="1:2">
      <c r="A1902">
        <v>-1.551079076133161</v>
      </c>
      <c r="B1902">
        <v>0.9102226162580314</v>
      </c>
    </row>
    <row r="1903" spans="1:2">
      <c r="A1903">
        <v>-1.555582967019107</v>
      </c>
      <c r="B1903">
        <v>0.8948780134141723</v>
      </c>
    </row>
    <row r="1904" spans="1:2">
      <c r="A1904">
        <v>-1.535938063091587</v>
      </c>
      <c r="B1904">
        <v>0.9256550313044891</v>
      </c>
    </row>
    <row r="1906" spans="1:2">
      <c r="A1906">
        <v>-1.443043830814651</v>
      </c>
      <c r="B1906">
        <v>1.204526804799186</v>
      </c>
    </row>
    <row r="1907" spans="1:2">
      <c r="A1907">
        <v>-1.592367503825483</v>
      </c>
      <c r="B1907">
        <v>1.092407466439637</v>
      </c>
    </row>
    <row r="1908" spans="1:2">
      <c r="A1908">
        <v>-1.573979010545561</v>
      </c>
      <c r="B1908">
        <v>1.073416740226222</v>
      </c>
    </row>
    <row r="1909" spans="1:2">
      <c r="A1909">
        <v>-1.537922572004956</v>
      </c>
      <c r="B1909">
        <v>1.085441367946014</v>
      </c>
    </row>
    <row r="1910" spans="1:2">
      <c r="A1910">
        <v>-1.531687092938369</v>
      </c>
      <c r="B1910">
        <v>1.031209448216046</v>
      </c>
    </row>
    <row r="1911" spans="1:2">
      <c r="A1911">
        <v>-1.553654921670798</v>
      </c>
      <c r="B1911">
        <v>1.014934491041362</v>
      </c>
    </row>
    <row r="1912" spans="1:2">
      <c r="A1912">
        <v>-1.54703614474961</v>
      </c>
      <c r="B1912">
        <v>1.062594216746106</v>
      </c>
    </row>
    <row r="1913" spans="1:2">
      <c r="A1913">
        <v>-1.591712309453991</v>
      </c>
      <c r="B1913">
        <v>1.082056961630168</v>
      </c>
    </row>
    <row r="1914" spans="1:2">
      <c r="A1914">
        <v>-1.651832615827102</v>
      </c>
      <c r="B1914">
        <v>1.100087466333888</v>
      </c>
    </row>
    <row r="1915" spans="1:2">
      <c r="A1915">
        <v>-1.733054116227266</v>
      </c>
      <c r="B1915">
        <v>1.076854376286006</v>
      </c>
    </row>
    <row r="1916" spans="1:2">
      <c r="A1916">
        <v>-1.684388759396743</v>
      </c>
      <c r="B1916">
        <v>1.105342071185047</v>
      </c>
    </row>
    <row r="1917" spans="1:2">
      <c r="A1917">
        <v>-1.865229478593531</v>
      </c>
      <c r="B1917">
        <v>1.032343605416549</v>
      </c>
    </row>
    <row r="1918" spans="1:2">
      <c r="A1918">
        <v>-1.968351723362594</v>
      </c>
      <c r="B1918">
        <v>1.009036338368354</v>
      </c>
    </row>
    <row r="1919" spans="1:2">
      <c r="A1919">
        <v>-1.7980521307327</v>
      </c>
      <c r="B1919">
        <v>1.073607475949907</v>
      </c>
    </row>
    <row r="1920" spans="1:2">
      <c r="A1920">
        <v>-1.858943608069405</v>
      </c>
      <c r="B1920">
        <v>1.070203882519962</v>
      </c>
    </row>
    <row r="1921" spans="1:2">
      <c r="A1921">
        <v>-1.841210856387914</v>
      </c>
      <c r="B1921">
        <v>1.088162658246808</v>
      </c>
    </row>
    <row r="1922" spans="1:2">
      <c r="A1922">
        <v>-1.863595874278438</v>
      </c>
      <c r="B1922">
        <v>1.095088906545733</v>
      </c>
    </row>
    <row r="1923" spans="1:2">
      <c r="A1923">
        <v>-1.7339552534576</v>
      </c>
      <c r="B1923">
        <v>1.14938827460397</v>
      </c>
    </row>
    <row r="1924" spans="1:2">
      <c r="A1924">
        <v>-1.785468406899341</v>
      </c>
      <c r="B1924">
        <v>1.145259117808008</v>
      </c>
    </row>
    <row r="1925" spans="1:2">
      <c r="A1925">
        <v>-1.796247182102675</v>
      </c>
      <c r="B1925">
        <v>1.159867237808201</v>
      </c>
    </row>
    <row r="1926" spans="1:2">
      <c r="A1926">
        <v>-1.719364848313905</v>
      </c>
      <c r="B1926">
        <v>1.165074269914729</v>
      </c>
    </row>
    <row r="1927" spans="1:2">
      <c r="A1927">
        <v>-1.731629646582348</v>
      </c>
      <c r="B1927">
        <v>1.190222836386989</v>
      </c>
    </row>
    <row r="1928" spans="1:2">
      <c r="A1928">
        <v>-1.575112625540183</v>
      </c>
      <c r="B1928">
        <v>1.220988737904327</v>
      </c>
    </row>
    <row r="1929" spans="1:2">
      <c r="A1929">
        <v>-1.443043830814651</v>
      </c>
      <c r="B1929">
        <v>1.204526804799186</v>
      </c>
    </row>
    <row r="1931" spans="1:2">
      <c r="A1931">
        <v>0.7397040406254524</v>
      </c>
      <c r="B1931">
        <v>0.7974070594150524</v>
      </c>
    </row>
    <row r="1932" spans="1:2">
      <c r="A1932">
        <v>0.7207926042323464</v>
      </c>
      <c r="B1932">
        <v>0.8601618549257728</v>
      </c>
    </row>
    <row r="1933" spans="1:2">
      <c r="A1933">
        <v>0.7507527308485975</v>
      </c>
      <c r="B1933">
        <v>0.8700091409899134</v>
      </c>
    </row>
    <row r="1934" spans="1:2">
      <c r="A1934">
        <v>0.8076376034509355</v>
      </c>
      <c r="B1934">
        <v>0.8350458535492027</v>
      </c>
    </row>
    <row r="1935" spans="1:2">
      <c r="A1935">
        <v>0.8439370041926479</v>
      </c>
      <c r="B1935">
        <v>0.8388351787658525</v>
      </c>
    </row>
    <row r="1936" spans="1:2">
      <c r="A1936">
        <v>0.905917802030602</v>
      </c>
      <c r="B1936">
        <v>0.7861855920514013</v>
      </c>
    </row>
    <row r="1937" spans="1:2">
      <c r="A1937">
        <v>0.9319820450511361</v>
      </c>
      <c r="B1937">
        <v>0.8139135961890778</v>
      </c>
    </row>
    <row r="1938" spans="1:2">
      <c r="A1938">
        <v>0.9294263688100726</v>
      </c>
      <c r="B1938">
        <v>0.8010628450917833</v>
      </c>
    </row>
    <row r="1939" spans="1:2">
      <c r="A1939">
        <v>0.9682996665143994</v>
      </c>
      <c r="B1939">
        <v>0.7897292288597106</v>
      </c>
    </row>
    <row r="1940" spans="1:2">
      <c r="A1940">
        <v>0.9556868147836538</v>
      </c>
      <c r="B1940">
        <v>0.7771732554841</v>
      </c>
    </row>
    <row r="1941" spans="1:2">
      <c r="A1941">
        <v>0.9197284823057668</v>
      </c>
      <c r="B1941">
        <v>0.7873256718025697</v>
      </c>
    </row>
    <row r="1942" spans="1:2">
      <c r="A1942">
        <v>0.9046310300125462</v>
      </c>
      <c r="B1942">
        <v>0.7672628014081267</v>
      </c>
    </row>
    <row r="1943" spans="1:2">
      <c r="A1943">
        <v>0.9196157365011115</v>
      </c>
      <c r="B1943">
        <v>0.7240516007333955</v>
      </c>
    </row>
    <row r="1944" spans="1:2">
      <c r="A1944">
        <v>0.7674975693723902</v>
      </c>
      <c r="B1944">
        <v>0.8222263614084326</v>
      </c>
    </row>
    <row r="1945" spans="1:2">
      <c r="A1945">
        <v>0.7397040406254524</v>
      </c>
      <c r="B1945">
        <v>0.7974070594150524</v>
      </c>
    </row>
    <row r="1947" spans="1:2">
      <c r="A1947">
        <v>-0.9114444852422841</v>
      </c>
      <c r="B1947">
        <v>0.1052720525565971</v>
      </c>
    </row>
    <row r="1948" spans="1:2">
      <c r="A1948">
        <v>-0.9477407544370681</v>
      </c>
      <c r="B1948">
        <v>0.07635573452594811</v>
      </c>
    </row>
    <row r="1949" spans="1:2">
      <c r="A1949">
        <v>-0.9734618162443676</v>
      </c>
      <c r="B1949">
        <v>0.0821399305942614</v>
      </c>
    </row>
    <row r="1950" spans="1:2">
      <c r="A1950">
        <v>-0.9525301080259311</v>
      </c>
      <c r="B1950">
        <v>0.04458028770167174</v>
      </c>
    </row>
    <row r="1951" spans="1:2">
      <c r="A1951">
        <v>-0.9972913860654089</v>
      </c>
      <c r="B1951">
        <v>0.01467580467953755</v>
      </c>
    </row>
    <row r="1952" spans="1:2">
      <c r="A1952">
        <v>-1.019056574687036</v>
      </c>
      <c r="B1952">
        <v>0.0571290061934998</v>
      </c>
    </row>
    <row r="1953" spans="1:2">
      <c r="A1953">
        <v>-1.009866144300972</v>
      </c>
      <c r="B1953">
        <v>0.123360735593895</v>
      </c>
    </row>
    <row r="1954" spans="1:2">
      <c r="A1954">
        <v>-1.084971066359181</v>
      </c>
      <c r="B1954">
        <v>0.1501715941760575</v>
      </c>
    </row>
    <row r="1955" spans="1:2">
      <c r="A1955">
        <v>-1.095564991453089</v>
      </c>
      <c r="B1955">
        <v>0.1849894149241158</v>
      </c>
    </row>
    <row r="1956" spans="1:2">
      <c r="A1956">
        <v>-1.071668694556195</v>
      </c>
      <c r="B1956">
        <v>0.2343265283241701</v>
      </c>
    </row>
    <row r="1957" spans="1:2">
      <c r="A1957">
        <v>-1.071627104571354</v>
      </c>
      <c r="B1957">
        <v>0.1833847988503236</v>
      </c>
    </row>
    <row r="1958" spans="1:2">
      <c r="A1958">
        <v>-1.040429537831233</v>
      </c>
      <c r="B1958">
        <v>0.2454153839746259</v>
      </c>
    </row>
    <row r="1959" spans="1:2">
      <c r="A1959">
        <v>-1.017125563226396</v>
      </c>
      <c r="B1959">
        <v>0.2131838380901895</v>
      </c>
    </row>
    <row r="1960" spans="1:2">
      <c r="A1960">
        <v>-0.9685479670183308</v>
      </c>
      <c r="B1960">
        <v>0.2035940803075363</v>
      </c>
    </row>
    <row r="1961" spans="1:2">
      <c r="A1961">
        <v>-0.9227324679663272</v>
      </c>
      <c r="B1961">
        <v>0.2164153561460408</v>
      </c>
    </row>
    <row r="1962" spans="1:2">
      <c r="A1962">
        <v>-0.9313801166394607</v>
      </c>
      <c r="B1962">
        <v>0.2010014868500258</v>
      </c>
    </row>
    <row r="1963" spans="1:2">
      <c r="A1963">
        <v>-0.894003013139705</v>
      </c>
      <c r="B1963">
        <v>0.1691849366274653</v>
      </c>
    </row>
    <row r="1964" spans="1:2">
      <c r="A1964">
        <v>-0.9210319429670675</v>
      </c>
      <c r="B1964">
        <v>0.120605529780881</v>
      </c>
    </row>
    <row r="1965" spans="1:2">
      <c r="A1965">
        <v>-0.9114444852422841</v>
      </c>
      <c r="B1965">
        <v>0.1052720525565971</v>
      </c>
    </row>
    <row r="1967" spans="1:2">
      <c r="A1967">
        <v>1.556325220434702</v>
      </c>
      <c r="B1967">
        <v>0.2118162793332496</v>
      </c>
    </row>
    <row r="1968" spans="1:2">
      <c r="A1968">
        <v>1.583714637110281</v>
      </c>
      <c r="B1968">
        <v>0.2213558174807488</v>
      </c>
    </row>
    <row r="1969" spans="1:2">
      <c r="A1969">
        <v>1.575594618037596</v>
      </c>
      <c r="B1969">
        <v>0.2335037219047071</v>
      </c>
    </row>
    <row r="1970" spans="1:2">
      <c r="A1970">
        <v>1.598469376709051</v>
      </c>
      <c r="B1970">
        <v>0.2489159692665007</v>
      </c>
    </row>
    <row r="1971" spans="1:2">
      <c r="A1971">
        <v>1.596667708646238</v>
      </c>
      <c r="B1971">
        <v>0.2728662900706619</v>
      </c>
    </row>
    <row r="1972" spans="1:2">
      <c r="A1972">
        <v>1.58403694388755</v>
      </c>
      <c r="B1972">
        <v>0.320101369021948</v>
      </c>
    </row>
    <row r="1973" spans="1:2">
      <c r="A1973">
        <v>1.520310466963379</v>
      </c>
      <c r="B1973">
        <v>0.386402379435908</v>
      </c>
    </row>
    <row r="1974" spans="1:2">
      <c r="A1974">
        <v>1.521438486042784</v>
      </c>
      <c r="B1974">
        <v>0.4156797637246864</v>
      </c>
    </row>
    <row r="1975" spans="1:2">
      <c r="A1975">
        <v>1.503466654472954</v>
      </c>
      <c r="B1975">
        <v>0.4158328358151498</v>
      </c>
    </row>
    <row r="1976" spans="1:2">
      <c r="A1976">
        <v>1.480316185453609</v>
      </c>
      <c r="B1976">
        <v>0.4489326415528729</v>
      </c>
    </row>
    <row r="1977" spans="1:2">
      <c r="A1977">
        <v>1.521469003008534</v>
      </c>
      <c r="B1977">
        <v>0.4661421765562566</v>
      </c>
    </row>
    <row r="1978" spans="1:2">
      <c r="A1978">
        <v>1.570187046049545</v>
      </c>
      <c r="B1978">
        <v>0.4311752399517731</v>
      </c>
    </row>
    <row r="1979" spans="1:2">
      <c r="A1979">
        <v>1.54705197803578</v>
      </c>
      <c r="B1979">
        <v>0.3823328360694223</v>
      </c>
    </row>
    <row r="1980" spans="1:2">
      <c r="A1980">
        <v>1.622549248508432</v>
      </c>
      <c r="B1980">
        <v>0.2706802581219498</v>
      </c>
    </row>
    <row r="1981" spans="1:2">
      <c r="A1981">
        <v>1.625793940595875</v>
      </c>
      <c r="B1981">
        <v>0.2354925208345719</v>
      </c>
    </row>
    <row r="1982" spans="1:2">
      <c r="A1982">
        <v>1.572747834454057</v>
      </c>
      <c r="B1982">
        <v>0.1738724331299811</v>
      </c>
    </row>
    <row r="1983" spans="1:2">
      <c r="A1983">
        <v>1.556325220434702</v>
      </c>
      <c r="B1983">
        <v>0.2118162793332496</v>
      </c>
    </row>
    <row r="1985" spans="1:2">
      <c r="A1985">
        <v>0.7614836138026972</v>
      </c>
      <c r="B1985">
        <v>0.3811889927801597</v>
      </c>
    </row>
    <row r="1986" spans="1:2">
      <c r="A1986">
        <v>0.7825386358250942</v>
      </c>
      <c r="B1986">
        <v>0.3348228940729588</v>
      </c>
    </row>
    <row r="1987" spans="1:2">
      <c r="A1987">
        <v>0.7706069060734403</v>
      </c>
      <c r="B1987">
        <v>0.3139243035390067</v>
      </c>
    </row>
    <row r="1988" spans="1:2">
      <c r="A1988">
        <v>0.6462664447717442</v>
      </c>
      <c r="B1988">
        <v>0.2549094434689099</v>
      </c>
    </row>
    <row r="1989" spans="1:2">
      <c r="A1989">
        <v>0.6298897243390913</v>
      </c>
      <c r="B1989">
        <v>0.3062916963271507</v>
      </c>
    </row>
    <row r="1990" spans="1:2">
      <c r="A1990">
        <v>0.6377062323731468</v>
      </c>
      <c r="B1990">
        <v>0.3531978459362431</v>
      </c>
    </row>
    <row r="1991" spans="1:2">
      <c r="A1991">
        <v>0.6920183930110583</v>
      </c>
      <c r="B1991">
        <v>0.3407415709608956</v>
      </c>
    </row>
    <row r="1992" spans="1:2">
      <c r="A1992">
        <v>0.7200272708910971</v>
      </c>
      <c r="B1992">
        <v>0.373644838998378</v>
      </c>
    </row>
    <row r="1993" spans="1:2">
      <c r="A1993">
        <v>0.7614836138026972</v>
      </c>
      <c r="B1993">
        <v>0.3811889927801597</v>
      </c>
    </row>
    <row r="1995" spans="1:2">
      <c r="A1995">
        <v>0.2313458005250555</v>
      </c>
      <c r="B1995">
        <v>-0.5661362833600219</v>
      </c>
    </row>
    <row r="1996" spans="1:2">
      <c r="A1996">
        <v>0.2817289555124582</v>
      </c>
      <c r="B1996">
        <v>-0.5639507987888605</v>
      </c>
    </row>
    <row r="1997" spans="1:2">
      <c r="A1997">
        <v>0.2859342254734923</v>
      </c>
      <c r="B1997">
        <v>-0.4934714463695921</v>
      </c>
    </row>
    <row r="1998" spans="1:2">
      <c r="A1998">
        <v>0.3081732621632835</v>
      </c>
      <c r="B1998">
        <v>-0.5310042820512055</v>
      </c>
    </row>
    <row r="1999" spans="1:2">
      <c r="A1999">
        <v>0.3344047519967818</v>
      </c>
      <c r="B1999">
        <v>-0.5031012112593176</v>
      </c>
    </row>
    <row r="2000" spans="1:2">
      <c r="A2000">
        <v>0.3678465710363401</v>
      </c>
      <c r="B2000">
        <v>-0.5072879851384176</v>
      </c>
    </row>
    <row r="2001" spans="1:2">
      <c r="A2001">
        <v>0.4269620722666572</v>
      </c>
      <c r="B2001">
        <v>-0.4416718433242097</v>
      </c>
    </row>
    <row r="2002" spans="1:2">
      <c r="A2002">
        <v>0.4522434818709747</v>
      </c>
      <c r="B2002">
        <v>-0.4447878288521163</v>
      </c>
    </row>
    <row r="2003" spans="1:2">
      <c r="A2003">
        <v>0.4556993247886392</v>
      </c>
      <c r="B2003">
        <v>-0.5141221912722073</v>
      </c>
    </row>
    <row r="2004" spans="1:2">
      <c r="A2004">
        <v>0.4376553308819117</v>
      </c>
      <c r="B2004">
        <v>-0.531334474468269</v>
      </c>
    </row>
    <row r="2005" spans="1:2">
      <c r="A2005">
        <v>0.4682392701417955</v>
      </c>
      <c r="B2005">
        <v>-0.5313029460956722</v>
      </c>
    </row>
    <row r="2006" spans="1:2">
      <c r="A2006">
        <v>0.4600108179086287</v>
      </c>
      <c r="B2006">
        <v>-0.5609219743252117</v>
      </c>
    </row>
    <row r="2007" spans="1:2">
      <c r="A2007">
        <v>0.3803388849012743</v>
      </c>
      <c r="B2007">
        <v>-0.6528980119726155</v>
      </c>
    </row>
    <row r="2008" spans="1:2">
      <c r="A2008">
        <v>0.269408064803268</v>
      </c>
      <c r="B2008">
        <v>-0.6820441464674307</v>
      </c>
    </row>
    <row r="2009" spans="1:2">
      <c r="A2009">
        <v>0.2533054226450686</v>
      </c>
      <c r="B2009">
        <v>-0.6695853296654161</v>
      </c>
    </row>
    <row r="2010" spans="1:2">
      <c r="A2010">
        <v>0.2313458005250555</v>
      </c>
      <c r="B2010">
        <v>-0.5661362833600219</v>
      </c>
    </row>
    <row r="2012" spans="1:2">
      <c r="A2012">
        <v>0.4598955159628722</v>
      </c>
      <c r="B2012">
        <v>-0.1686404284164844</v>
      </c>
    </row>
    <row r="2013" spans="1:2">
      <c r="A2013">
        <v>0.4962949890587663</v>
      </c>
      <c r="B2013">
        <v>-0.1955440614732973</v>
      </c>
    </row>
    <row r="2014" spans="1:2">
      <c r="A2014">
        <v>0.492359811879643</v>
      </c>
      <c r="B2014">
        <v>-0.2815715092848874</v>
      </c>
    </row>
    <row r="2015" spans="1:2">
      <c r="A2015">
        <v>0.4465978753767315</v>
      </c>
      <c r="B2015">
        <v>-0.2979919716958161</v>
      </c>
    </row>
    <row r="2016" spans="1:2">
      <c r="A2016">
        <v>0.3971855419151834</v>
      </c>
      <c r="B2016">
        <v>-0.3602668757775379</v>
      </c>
    </row>
    <row r="2017" spans="1:2">
      <c r="A2017">
        <v>0.3413160444519337</v>
      </c>
      <c r="B2017">
        <v>-0.3520743111433338</v>
      </c>
    </row>
    <row r="2018" spans="1:2">
      <c r="A2018">
        <v>0.3229546238832859</v>
      </c>
      <c r="B2018">
        <v>-0.323509640479913</v>
      </c>
    </row>
    <row r="2019" spans="1:2">
      <c r="A2019">
        <v>0.3258332875118519</v>
      </c>
      <c r="B2019">
        <v>-0.2601405525030981</v>
      </c>
    </row>
    <row r="2020" spans="1:2">
      <c r="A2020">
        <v>0.3567571294887875</v>
      </c>
      <c r="B2020">
        <v>-0.2603925816028456</v>
      </c>
    </row>
    <row r="2021" spans="1:2">
      <c r="A2021">
        <v>0.3564457781594461</v>
      </c>
      <c r="B2021">
        <v>-0.2206538517484884</v>
      </c>
    </row>
    <row r="2022" spans="1:2">
      <c r="A2022">
        <v>0.4044694793739651</v>
      </c>
      <c r="B2022">
        <v>-0.2343280513498505</v>
      </c>
    </row>
    <row r="2023" spans="1:2">
      <c r="A2023">
        <v>0.4408916458756179</v>
      </c>
      <c r="B2023">
        <v>-0.2673094187300546</v>
      </c>
    </row>
    <row r="2024" spans="1:2">
      <c r="A2024">
        <v>0.4405350512489657</v>
      </c>
      <c r="B2024">
        <v>-0.2457474433919774</v>
      </c>
    </row>
    <row r="2025" spans="1:2">
      <c r="A2025">
        <v>0.4223199296757242</v>
      </c>
      <c r="B2025">
        <v>-0.2380327426509545</v>
      </c>
    </row>
    <row r="2026" spans="1:2">
      <c r="A2026">
        <v>0.4251847007600744</v>
      </c>
      <c r="B2026">
        <v>-0.1852493572031768</v>
      </c>
    </row>
    <row r="2027" spans="1:2">
      <c r="A2027">
        <v>0.4598955159628722</v>
      </c>
      <c r="B2027">
        <v>-0.1686404284164844</v>
      </c>
    </row>
    <row r="2029" spans="1:2">
      <c r="A2029">
        <v>0.4522434818709747</v>
      </c>
      <c r="B2029">
        <v>-0.4447878288521163</v>
      </c>
    </row>
    <row r="2030" spans="1:2">
      <c r="A2030">
        <v>0.4072934701874413</v>
      </c>
      <c r="B2030">
        <v>-0.4298804357817385</v>
      </c>
    </row>
    <row r="2031" spans="1:2">
      <c r="A2031">
        <v>0.3712376491018867</v>
      </c>
      <c r="B2031">
        <v>-0.3562897122029553</v>
      </c>
    </row>
    <row r="2032" spans="1:2">
      <c r="A2032">
        <v>0.3971855419151834</v>
      </c>
      <c r="B2032">
        <v>-0.3602668757775379</v>
      </c>
    </row>
    <row r="2033" spans="1:2">
      <c r="A2033">
        <v>0.4472906997924949</v>
      </c>
      <c r="B2033">
        <v>-0.3121437687777026</v>
      </c>
    </row>
    <row r="2034" spans="1:2">
      <c r="A2034">
        <v>0.483925787217727</v>
      </c>
      <c r="B2034">
        <v>-0.3360576690025457</v>
      </c>
    </row>
    <row r="2035" spans="1:2">
      <c r="A2035">
        <v>0.4764550239613056</v>
      </c>
      <c r="B2035">
        <v>-0.4067873172185335</v>
      </c>
    </row>
    <row r="2036" spans="1:2">
      <c r="A2036">
        <v>0.4522434818709747</v>
      </c>
      <c r="B2036">
        <v>-0.4447878288521163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92"/>
  <sheetViews>
    <sheetView showGridLines="0" workbookViewId="0"/>
  </sheetViews>
  <sheetFormatPr defaultRowHeight="15"/>
  <cols>
    <col min="1" max="1" width="10.7109375" customWidth="1"/>
    <col min="2" max="2" width="24.7109375" customWidth="1"/>
    <col min="3" max="9" width="11.7109375" customWidth="1"/>
  </cols>
  <sheetData>
    <row r="1" spans="1:9">
      <c r="A1" s="1" t="s">
        <v>39</v>
      </c>
    </row>
    <row r="2" spans="1:9">
      <c r="A2" s="2" t="s">
        <v>40</v>
      </c>
    </row>
    <row r="3" spans="1:9">
      <c r="A3" s="24" t="s">
        <v>41</v>
      </c>
    </row>
    <row r="4" spans="1:9" ht="24" customHeight="1">
      <c r="A4" s="14" t="s">
        <v>42</v>
      </c>
      <c r="B4" s="14" t="s">
        <v>43</v>
      </c>
      <c r="C4" s="15" t="s">
        <v>44</v>
      </c>
      <c r="D4" s="15" t="s">
        <v>45</v>
      </c>
      <c r="E4" s="15" t="s">
        <v>46</v>
      </c>
      <c r="F4" s="15" t="s">
        <v>47</v>
      </c>
      <c r="G4" s="15" t="s">
        <v>48</v>
      </c>
      <c r="H4" s="15" t="s">
        <v>49</v>
      </c>
      <c r="I4" s="15" t="s">
        <v>50</v>
      </c>
    </row>
    <row r="5" spans="1:9">
      <c r="A5" s="13" t="s">
        <v>51</v>
      </c>
      <c r="B5" s="17" t="s">
        <v>52</v>
      </c>
      <c r="C5" s="18">
        <v>-0.2665430612166696</v>
      </c>
      <c r="D5" s="18">
        <v>-0.1306563398150757</v>
      </c>
      <c r="E5" s="18">
        <f>IFERROR(INDEX('Geo Summary'!$J$7:$J$57,1),"")</f>
        <v>39.10865476907631</v>
      </c>
      <c r="F5" s="18">
        <f>IFERROR(INDEX('Geo Summary'!$K$7:$K$57,1),"")</f>
        <v>60.54213466861789</v>
      </c>
      <c r="G5" s="20">
        <f>IFERROR(INDEX('Geo Summary'!$M$7:$M$57,1),"")</f>
        <v>7790444.030000001</v>
      </c>
      <c r="H5" s="20">
        <f>IFERROR(INDEX('Geo Summary'!$E$7:$E$57,1),"")</f>
        <v>2</v>
      </c>
      <c r="I5" s="19">
        <f>IF($F5="","",MIN(5,INT($F5/20)+1))</f>
        <v>4</v>
      </c>
    </row>
    <row r="6" spans="1:9">
      <c r="A6" s="13" t="s">
        <v>53</v>
      </c>
      <c r="B6" s="17" t="s">
        <v>54</v>
      </c>
      <c r="C6" s="18">
        <v>0.1343222071321616</v>
      </c>
      <c r="D6" s="18">
        <v>-0.0700696205802922</v>
      </c>
      <c r="E6" s="18">
        <f>IFERROR(INDEX('Geo Summary'!$J$7:$J$57,2),"")</f>
        <v>35.220101768867934</v>
      </c>
      <c r="F6" s="18">
        <f>IFERROR(INDEX('Geo Summary'!$K$7:$K$57,2),"")</f>
        <v>51.185107779411446</v>
      </c>
      <c r="G6" s="20">
        <f>IFERROR(INDEX('Geo Summary'!$M$7:$M$57,2),"")</f>
        <v>26879981.670000006</v>
      </c>
      <c r="H6" s="20">
        <f>IFERROR(INDEX('Geo Summary'!$E$7:$E$57,2),"")</f>
        <v>6</v>
      </c>
      <c r="I6" s="19">
        <f>IF($F6="","",MIN(5,INT($F6/20)+1))</f>
        <v>3</v>
      </c>
    </row>
    <row r="7" spans="1:9">
      <c r="A7" s="13" t="s">
        <v>55</v>
      </c>
      <c r="B7" s="17" t="s">
        <v>56</v>
      </c>
      <c r="C7" s="18">
        <v>0.04575895017137332</v>
      </c>
      <c r="D7" s="18">
        <v>-0.04210651939500748</v>
      </c>
      <c r="E7" s="18">
        <f>IFERROR(INDEX('Geo Summary'!$J$7:$J$57,3),"")</f>
        <v>37.94164728499686</v>
      </c>
      <c r="F7" s="18">
        <f>IFERROR(INDEX('Geo Summary'!$K$7:$K$57,3),"")</f>
        <v>57.83541954205535</v>
      </c>
      <c r="G7" s="20">
        <f>IFERROR(INDEX('Geo Summary'!$M$7:$M$57,3),"")</f>
        <v>24176417.65</v>
      </c>
      <c r="H7" s="20">
        <f>IFERROR(INDEX('Geo Summary'!$E$7:$E$57,3),"")</f>
        <v>4</v>
      </c>
      <c r="I7" s="19">
        <f>IF($F7="","",MIN(5,INT($F7/20)+1))</f>
        <v>3</v>
      </c>
    </row>
    <row r="8" spans="1:9">
      <c r="A8" s="13" t="s">
        <v>57</v>
      </c>
      <c r="B8" s="17" t="s">
        <v>58</v>
      </c>
      <c r="C8" s="18">
        <v>-0.2245920447615593</v>
      </c>
      <c r="D8" s="18">
        <v>-0.04210651939500748</v>
      </c>
      <c r="E8" s="18">
        <f>IFERROR(INDEX('Geo Summary'!$J$7:$J$57,4),"")</f>
        <v>34.122861274885125</v>
      </c>
      <c r="F8" s="18">
        <f>IFERROR(INDEX('Geo Summary'!$K$7:$K$57,4),"")</f>
        <v>48.35732709596574</v>
      </c>
      <c r="G8" s="20">
        <f>IFERROR(INDEX('Geo Summary'!$M$7:$M$57,4),"")</f>
        <v>35651565.45999998</v>
      </c>
      <c r="H8" s="20">
        <f>IFERROR(INDEX('Geo Summary'!$E$7:$E$57,4),"")</f>
        <v>10</v>
      </c>
      <c r="I8" s="19">
        <f>IF($F8="","",MIN(5,INT($F8/20)+1))</f>
        <v>3</v>
      </c>
    </row>
    <row r="9" spans="1:9">
      <c r="A9" s="13" t="s">
        <v>59</v>
      </c>
      <c r="B9" s="17" t="s">
        <v>60</v>
      </c>
      <c r="C9" s="18">
        <v>-0.3178165257729154</v>
      </c>
      <c r="D9" s="18">
        <v>0.009159166111347788</v>
      </c>
      <c r="E9" s="18">
        <f>IFERROR(INDEX('Geo Summary'!$J$7:$J$57,5),"")</f>
        <v>34.857490977124435</v>
      </c>
      <c r="F9" s="18">
        <f>IFERROR(INDEX('Geo Summary'!$K$7:$K$57,5),"")</f>
        <v>50.26046183753729</v>
      </c>
      <c r="G9" s="20">
        <f>IFERROR(INDEX('Geo Summary'!$M$7:$M$57,5),"")</f>
        <v>156036072.6099998</v>
      </c>
      <c r="H9" s="20">
        <f>IFERROR(INDEX('Geo Summary'!$E$7:$E$57,5),"")</f>
        <v>41</v>
      </c>
      <c r="I9" s="19">
        <f>IF($F9="","",MIN(5,INT($F9/20)+1))</f>
        <v>3</v>
      </c>
    </row>
    <row r="10" spans="1:9">
      <c r="A10" s="13" t="s">
        <v>61</v>
      </c>
      <c r="B10" s="17" t="s">
        <v>62</v>
      </c>
      <c r="C10" s="18">
        <v>-0.136028787800771</v>
      </c>
      <c r="D10" s="18">
        <v>0.03246175043241839</v>
      </c>
      <c r="E10" s="18">
        <f>IFERROR(INDEX('Geo Summary'!$J$7:$J$57,6),"")</f>
        <v>49.98195235135135</v>
      </c>
      <c r="F10" s="18">
        <f>IFERROR(INDEX('Geo Summary'!$K$7:$K$57,6),"")</f>
        <v>82.46058304827828</v>
      </c>
      <c r="G10" s="20">
        <f>IFERROR(INDEX('Geo Summary'!$M$7:$M$57,6),"")</f>
        <v>36986644.74</v>
      </c>
      <c r="H10" s="20">
        <f>IFERROR(INDEX('Geo Summary'!$E$7:$E$57,6),"")</f>
        <v>8</v>
      </c>
      <c r="I10" s="19">
        <f>IF($F10="","",MIN(5,INT($F10/20)+1))</f>
        <v>5</v>
      </c>
    </row>
    <row r="11" spans="1:9">
      <c r="A11" s="13" t="s">
        <v>63</v>
      </c>
      <c r="B11" s="17" t="s">
        <v>64</v>
      </c>
      <c r="C11" s="18">
        <v>0.3021262729526026</v>
      </c>
      <c r="D11" s="18">
        <v>0.1116905371240584</v>
      </c>
      <c r="E11" s="18">
        <f>IFERROR(INDEX('Geo Summary'!$J$7:$J$57,7),"")</f>
        <v>32.567107987312575</v>
      </c>
      <c r="F11" s="18">
        <f>IFERROR(INDEX('Geo Summary'!$K$7:$K$57,7),"")</f>
        <v>44.18797039663791</v>
      </c>
      <c r="G11" s="20">
        <f>IFERROR(INDEX('Geo Summary'!$M$7:$M$57,7),"")</f>
        <v>11294273.05</v>
      </c>
      <c r="H11" s="20">
        <f>IFERROR(INDEX('Geo Summary'!$E$7:$E$57,7),"")</f>
        <v>4</v>
      </c>
      <c r="I11" s="19">
        <f>IF($F11="","",MIN(5,INT($F11/20)+1))</f>
        <v>3</v>
      </c>
    </row>
    <row r="12" spans="1:9">
      <c r="A12" s="13" t="s">
        <v>65</v>
      </c>
      <c r="B12" s="17" t="s">
        <v>66</v>
      </c>
      <c r="C12" s="18">
        <v>0.2536196979648893</v>
      </c>
      <c r="D12" s="18">
        <v>0.05005124236474326</v>
      </c>
      <c r="E12" s="18">
        <f>IFERROR(INDEX('Geo Summary'!$J$7:$J$57,8),"")</f>
        <v>53.10153572072072</v>
      </c>
      <c r="F12" s="18">
        <f>IFERROR(INDEX('Geo Summary'!$K$7:$K$57,8),"")</f>
        <v>87.86999635765349</v>
      </c>
      <c r="G12" s="20">
        <f>IFERROR(INDEX('Geo Summary'!$M$7:$M$57,8),"")</f>
        <v>11788540.93</v>
      </c>
      <c r="H12" s="20">
        <f>IFERROR(INDEX('Geo Summary'!$E$7:$E$57,8),"")</f>
        <v>2</v>
      </c>
      <c r="I12" s="19">
        <f>IF($F12="","",MIN(5,INT($F12/20)+1))</f>
        <v>5</v>
      </c>
    </row>
    <row r="13" spans="1:9">
      <c r="A13" s="13" t="s">
        <v>67</v>
      </c>
      <c r="B13" s="17" t="s">
        <v>68</v>
      </c>
      <c r="C13" s="18">
        <v>0.269497704598628</v>
      </c>
      <c r="D13" s="18">
        <v>0.06974588534613133</v>
      </c>
      <c r="E13" s="18">
        <f>IFERROR(INDEX('Geo Summary'!$J$7:$J$57,9),"")</f>
        <v>47.764310246781115</v>
      </c>
      <c r="F13" s="18">
        <f>IFERROR(INDEX('Geo Summary'!$K$7:$K$57,9),"")</f>
        <v>78.40572298053584</v>
      </c>
      <c r="G13" s="20">
        <f>IFERROR(INDEX('Geo Summary'!$M$7:$M$57,9),"")</f>
        <v>26709802.29</v>
      </c>
      <c r="H13" s="20">
        <f>IFERROR(INDEX('Geo Summary'!$E$7:$E$57,9),"")</f>
        <v>2</v>
      </c>
      <c r="I13" s="19">
        <f>IF($F13="","",MIN(5,INT($F13/20)+1))</f>
        <v>4</v>
      </c>
    </row>
    <row r="14" spans="1:9">
      <c r="A14" s="13" t="s">
        <v>69</v>
      </c>
      <c r="B14" s="17" t="s">
        <v>70</v>
      </c>
      <c r="C14" s="18">
        <v>0.22288546409295</v>
      </c>
      <c r="D14" s="18">
        <v>-0.1539589241361463</v>
      </c>
      <c r="E14" s="18">
        <f>IFERROR(INDEX('Geo Summary'!$J$7:$J$57,10),"")</f>
        <v>35.53723084277518</v>
      </c>
      <c r="F14" s="18">
        <f>IFERROR(INDEX('Geo Summary'!$K$7:$K$57,10),"")</f>
        <v>51.986006419647005</v>
      </c>
      <c r="G14" s="20">
        <f>IFERROR(INDEX('Geo Summary'!$M$7:$M$57,10),"")</f>
        <v>124518903.14999995</v>
      </c>
      <c r="H14" s="20">
        <f>IFERROR(INDEX('Geo Summary'!$E$7:$E$57,10),"")</f>
        <v>25</v>
      </c>
      <c r="I14" s="19">
        <f>IF($F14="","",MIN(5,INT($F14/20)+1))</f>
        <v>3</v>
      </c>
    </row>
    <row r="15" spans="1:9">
      <c r="A15" s="13" t="s">
        <v>71</v>
      </c>
      <c r="B15" s="17" t="s">
        <v>72</v>
      </c>
      <c r="C15" s="18">
        <v>0.1855956716884075</v>
      </c>
      <c r="D15" s="18">
        <v>-0.07939065430872044</v>
      </c>
      <c r="E15" s="18">
        <f>IFERROR(INDEX('Geo Summary'!$J$7:$J$57,11),"")</f>
        <v>35.19346806208842</v>
      </c>
      <c r="F15" s="18">
        <f>IFERROR(INDEX('Geo Summary'!$K$7:$K$57,11),"")</f>
        <v>51.11751733317028</v>
      </c>
      <c r="G15" s="20">
        <f>IFERROR(INDEX('Geo Summary'!$M$7:$M$57,11),"")</f>
        <v>44892787.85999999</v>
      </c>
      <c r="H15" s="20">
        <f>IFERROR(INDEX('Geo Summary'!$E$7:$E$57,11),"")</f>
        <v>12</v>
      </c>
      <c r="I15" s="19">
        <f>IF($F15="","",MIN(5,INT($F15/20)+1))</f>
        <v>3</v>
      </c>
    </row>
    <row r="16" spans="1:9">
      <c r="A16" s="13" t="s">
        <v>73</v>
      </c>
      <c r="B16" s="17" t="s">
        <v>74</v>
      </c>
      <c r="C16" s="18">
        <v>-0.0987389953962286</v>
      </c>
      <c r="D16" s="18">
        <v>-0.1912430590498593</v>
      </c>
      <c r="E16" s="18">
        <f>IFERROR(INDEX('Geo Summary'!$J$7:$J$57,12),"")</f>
        <v>35.96535046145494</v>
      </c>
      <c r="F16" s="18">
        <f>IFERROR(INDEX('Geo Summary'!$K$7:$K$57,12),"")</f>
        <v>53.05594449045262</v>
      </c>
      <c r="G16" s="20">
        <f>IFERROR(INDEX('Geo Summary'!$M$7:$M$57,12),"")</f>
        <v>13249635.11</v>
      </c>
      <c r="H16" s="20">
        <f>IFERROR(INDEX('Geo Summary'!$E$7:$E$57,12),"")</f>
        <v>3</v>
      </c>
      <c r="I16" s="19">
        <f>IF($F16="","",MIN(5,INT($F16/20)+1))</f>
        <v>3</v>
      </c>
    </row>
    <row r="17" spans="1:9">
      <c r="A17" s="13" t="s">
        <v>75</v>
      </c>
      <c r="B17" s="17" t="s">
        <v>76</v>
      </c>
      <c r="C17" s="18">
        <v>0.0271140539691021</v>
      </c>
      <c r="D17" s="18">
        <v>0.07906691907455957</v>
      </c>
      <c r="E17" s="18">
        <f>IFERROR(INDEX('Geo Summary'!$J$7:$J$57,13),"")</f>
        <v>30.084292857142852</v>
      </c>
      <c r="F17" s="18">
        <f>IFERROR(INDEX('Geo Summary'!$K$7:$K$57,13),"")</f>
        <v>37.10278626377914</v>
      </c>
      <c r="G17" s="20">
        <f>IFERROR(INDEX('Geo Summary'!$M$7:$M$57,13),"")</f>
        <v>13646235.239999998</v>
      </c>
      <c r="H17" s="20">
        <f>IFERROR(INDEX('Geo Summary'!$E$7:$E$57,13),"")</f>
        <v>4</v>
      </c>
      <c r="I17" s="19">
        <f>IF($F17="","",MIN(5,INT($F17/20)+1))</f>
        <v>2</v>
      </c>
    </row>
    <row r="18" spans="1:9">
      <c r="A18" s="13" t="s">
        <v>77</v>
      </c>
      <c r="B18" s="17" t="s">
        <v>78</v>
      </c>
      <c r="C18" s="18">
        <v>-0.2339144928626949</v>
      </c>
      <c r="D18" s="18">
        <v>0.1303326045809149</v>
      </c>
      <c r="E18" s="18">
        <f>IFERROR(INDEX('Geo Summary'!$J$7:$J$57,14),"")</f>
        <v>32.09580203533025</v>
      </c>
      <c r="F18" s="18">
        <f>IFERROR(INDEX('Geo Summary'!$K$7:$K$57,14),"")</f>
        <v>42.88550734662285</v>
      </c>
      <c r="G18" s="20">
        <f>IFERROR(INDEX('Geo Summary'!$M$7:$M$57,14),"")</f>
        <v>16715493.699999996</v>
      </c>
      <c r="H18" s="20">
        <f>IFERROR(INDEX('Geo Summary'!$E$7:$E$57,14),"")</f>
        <v>3</v>
      </c>
      <c r="I18" s="19">
        <f>IF($F18="","",MIN(5,INT($F18/20)+1))</f>
        <v>3</v>
      </c>
    </row>
    <row r="19" spans="1:9">
      <c r="A19" s="13" t="s">
        <v>79</v>
      </c>
      <c r="B19" s="17" t="s">
        <v>80</v>
      </c>
      <c r="C19" s="18">
        <v>0.08770996662648356</v>
      </c>
      <c r="D19" s="18">
        <v>0.05110381788927484</v>
      </c>
      <c r="E19" s="18">
        <f>IFERROR(INDEX('Geo Summary'!$J$7:$J$57,15),"")</f>
        <v>22.37724030780781</v>
      </c>
      <c r="F19" s="18">
        <f>IFERROR(INDEX('Geo Summary'!$K$7:$K$57,15),"")</f>
        <v>10.659749334899487</v>
      </c>
      <c r="G19" s="20">
        <f>IFERROR(INDEX('Geo Summary'!$M$7:$M$57,15),"")</f>
        <v>29806484.090000004</v>
      </c>
      <c r="H19" s="20">
        <f>IFERROR(INDEX('Geo Summary'!$E$7:$E$57,15),"")</f>
        <v>14</v>
      </c>
      <c r="I19" s="19">
        <f>IF($F19="","",MIN(5,INT($F19/20)+1))</f>
        <v>1</v>
      </c>
    </row>
    <row r="20" spans="1:9">
      <c r="A20" s="13" t="s">
        <v>81</v>
      </c>
      <c r="B20" s="17" t="s">
        <v>82</v>
      </c>
      <c r="C20" s="18">
        <v>0.1296609830815938</v>
      </c>
      <c r="D20" s="18">
        <v>0.06508536848191721</v>
      </c>
      <c r="E20" s="18">
        <f>IFERROR(INDEX('Geo Summary'!$J$7:$J$57,16),"")</f>
        <v>31.137382791977295</v>
      </c>
      <c r="F20" s="18">
        <f>IFERROR(INDEX('Geo Summary'!$K$7:$K$57,16),"")</f>
        <v>40.176851859368284</v>
      </c>
      <c r="G20" s="20">
        <f>IFERROR(INDEX('Geo Summary'!$M$7:$M$57,16),"")</f>
        <v>35085602.930000015</v>
      </c>
      <c r="H20" s="20">
        <f>IFERROR(INDEX('Geo Summary'!$E$7:$E$57,16),"")</f>
        <v>8</v>
      </c>
      <c r="I20" s="19">
        <f>IF($F20="","",MIN(5,INT($F20/20)+1))</f>
        <v>3</v>
      </c>
    </row>
    <row r="21" spans="1:9">
      <c r="A21" s="13" t="s">
        <v>83</v>
      </c>
      <c r="B21" s="17" t="s">
        <v>84</v>
      </c>
      <c r="C21" s="18">
        <v>-0.05678797894111837</v>
      </c>
      <c r="D21" s="18">
        <v>0.01848019983977603</v>
      </c>
      <c r="E21" s="18">
        <f>IFERROR(INDEX('Geo Summary'!$J$7:$J$57,17),"")</f>
        <v>27.829892121729227</v>
      </c>
      <c r="F21" s="18">
        <f>IFERROR(INDEX('Geo Summary'!$K$7:$K$57,17),"")</f>
        <v>30.1433235356232</v>
      </c>
      <c r="G21" s="20">
        <f>IFERROR(INDEX('Geo Summary'!$M$7:$M$57,17),"")</f>
        <v>9784990.069999997</v>
      </c>
      <c r="H21" s="20">
        <f>IFERROR(INDEX('Geo Summary'!$E$7:$E$57,17),"")</f>
        <v>4</v>
      </c>
      <c r="I21" s="19">
        <f>IF($F21="","",MIN(5,INT($F21/20)+1))</f>
        <v>2</v>
      </c>
    </row>
    <row r="22" spans="1:9">
      <c r="A22" s="13" t="s">
        <v>85</v>
      </c>
      <c r="B22" s="17" t="s">
        <v>86</v>
      </c>
      <c r="C22" s="18">
        <v>0.1576283273850007</v>
      </c>
      <c r="D22" s="18">
        <v>0.01381968297556191</v>
      </c>
      <c r="E22" s="18">
        <f>IFERROR(INDEX('Geo Summary'!$J$7:$J$57,18),"")</f>
        <v>33.36285826732673</v>
      </c>
      <c r="F22" s="18">
        <f>IFERROR(INDEX('Geo Summary'!$K$7:$K$57,18),"")</f>
        <v>46.34484590201646</v>
      </c>
      <c r="G22" s="20">
        <f>IFERROR(INDEX('Geo Summary'!$M$7:$M$57,18),"")</f>
        <v>20217892.109999996</v>
      </c>
      <c r="H22" s="20">
        <f>IFERROR(INDEX('Geo Summary'!$E$7:$E$57,18),"")</f>
        <v>5</v>
      </c>
      <c r="I22" s="19">
        <f>IF($F22="","",MIN(5,INT($F22/20)+1))</f>
        <v>3</v>
      </c>
    </row>
    <row r="23" spans="1:9">
      <c r="A23" s="13" t="s">
        <v>87</v>
      </c>
      <c r="B23" s="17" t="s">
        <v>88</v>
      </c>
      <c r="C23" s="18">
        <v>0.05042017422194112</v>
      </c>
      <c r="D23" s="18">
        <v>-0.09337220490136278</v>
      </c>
      <c r="E23" s="18">
        <f>IFERROR(INDEX('Geo Summary'!$J$7:$J$57,19),"")</f>
        <v>22.32995043196544</v>
      </c>
      <c r="F23" s="18">
        <f>IFERROR(INDEX('Geo Summary'!$K$7:$K$57,19),"")</f>
        <v>10.470732278119968</v>
      </c>
      <c r="G23" s="20">
        <f>IFERROR(INDEX('Geo Summary'!$M$7:$M$57,19),"")</f>
        <v>12406520.459999999</v>
      </c>
      <c r="H23" s="20">
        <f>IFERROR(INDEX('Geo Summary'!$E$7:$E$57,19),"")</f>
        <v>5</v>
      </c>
      <c r="I23" s="19">
        <f>IF($F23="","",MIN(5,INT($F23/20)+1))</f>
        <v>1</v>
      </c>
    </row>
    <row r="24" spans="1:9">
      <c r="A24" s="13" t="s">
        <v>89</v>
      </c>
      <c r="B24" s="17" t="s">
        <v>90</v>
      </c>
      <c r="C24" s="18">
        <v>0.3114487210537382</v>
      </c>
      <c r="D24" s="18">
        <v>0.1256720877167007</v>
      </c>
      <c r="E24" s="18">
        <f>IFERROR(INDEX('Geo Summary'!$J$7:$J$57,20),"")</f>
        <v>35.478993735011976</v>
      </c>
      <c r="F24" s="18">
        <f>IFERROR(INDEX('Geo Summary'!$K$7:$K$57,20),"")</f>
        <v>51.83946771197842</v>
      </c>
      <c r="G24" s="20">
        <f>IFERROR(INDEX('Geo Summary'!$M$7:$M$57,20),"")</f>
        <v>35507376.929999985</v>
      </c>
      <c r="H24" s="20">
        <f>IFERROR(INDEX('Geo Summary'!$E$7:$E$57,20),"")</f>
        <v>9</v>
      </c>
      <c r="I24" s="19">
        <f>IF($F24="","",MIN(5,INT($F24/20)+1))</f>
        <v>3</v>
      </c>
    </row>
    <row r="25" spans="1:9">
      <c r="A25" s="13" t="s">
        <v>91</v>
      </c>
      <c r="B25" s="17" t="s">
        <v>92</v>
      </c>
      <c r="C25" s="18">
        <v>0.2601752564974923</v>
      </c>
      <c r="D25" s="18">
        <v>0.05576433475348896</v>
      </c>
      <c r="E25" s="18">
        <f>IFERROR(INDEX('Geo Summary'!$J$7:$J$57,21),"")</f>
        <v>34.21157186204854</v>
      </c>
      <c r="F25" s="18">
        <f>IFERROR(INDEX('Geo Summary'!$K$7:$K$57,21),"")</f>
        <v>48.58930474527354</v>
      </c>
      <c r="G25" s="20">
        <f>IFERROR(INDEX('Geo Summary'!$M$7:$M$57,21),"")</f>
        <v>23113337.94999999</v>
      </c>
      <c r="H25" s="20">
        <f>IFERROR(INDEX('Geo Summary'!$E$7:$E$57,21),"")</f>
        <v>7</v>
      </c>
      <c r="I25" s="19">
        <f>IF($F25="","",MIN(5,INT($F25/20)+1))</f>
        <v>3</v>
      </c>
    </row>
    <row r="26" spans="1:9">
      <c r="A26" s="13" t="s">
        <v>93</v>
      </c>
      <c r="B26" s="17" t="s">
        <v>94</v>
      </c>
      <c r="C26" s="18">
        <v>0.3254323932054416</v>
      </c>
      <c r="D26" s="18">
        <v>0.1862588069514843</v>
      </c>
      <c r="E26" s="18">
        <f>IFERROR(INDEX('Geo Summary'!$J$7:$J$57,22),"")</f>
        <v>37.0385824894515</v>
      </c>
      <c r="F26" s="18">
        <f>IFERROR(INDEX('Geo Summary'!$K$7:$K$57,22),"")</f>
        <v>55.68311764838229</v>
      </c>
      <c r="G26" s="20">
        <f>IFERROR(INDEX('Geo Summary'!$M$7:$M$57,22),"")</f>
        <v>14045030.480000008</v>
      </c>
      <c r="H26" s="20">
        <f>IFERROR(INDEX('Geo Summary'!$E$7:$E$57,22),"")</f>
        <v>3</v>
      </c>
      <c r="I26" s="19">
        <f>IF($F26="","",MIN(5,INT($F26/20)+1))</f>
        <v>3</v>
      </c>
    </row>
    <row r="27" spans="1:9">
      <c r="A27" s="13" t="s">
        <v>95</v>
      </c>
      <c r="B27" s="17" t="s">
        <v>96</v>
      </c>
      <c r="C27" s="18">
        <v>0.1436446552332973</v>
      </c>
      <c r="D27" s="18">
        <v>0.1023695033956301</v>
      </c>
      <c r="E27" s="18">
        <f>IFERROR(INDEX('Geo Summary'!$J$7:$J$57,23),"")</f>
        <v>30.029343589743604</v>
      </c>
      <c r="F27" s="18">
        <f>IFERROR(INDEX('Geo Summary'!$K$7:$K$57,23),"")</f>
        <v>36.93944381249433</v>
      </c>
      <c r="G27" s="20">
        <f>IFERROR(INDEX('Geo Summary'!$M$7:$M$57,23),"")</f>
        <v>37945078.56000002</v>
      </c>
      <c r="H27" s="20">
        <f>IFERROR(INDEX('Geo Summary'!$E$7:$E$57,23),"")</f>
        <v>11</v>
      </c>
      <c r="I27" s="19">
        <f>IF($F27="","",MIN(5,INT($F27/20)+1))</f>
        <v>2</v>
      </c>
    </row>
    <row r="28" spans="1:9">
      <c r="A28" s="13" t="s">
        <v>97</v>
      </c>
      <c r="B28" s="17" t="s">
        <v>98</v>
      </c>
      <c r="C28" s="18">
        <v>0.01779160586796652</v>
      </c>
      <c r="D28" s="18">
        <v>0.1676167394946278</v>
      </c>
      <c r="E28" s="18">
        <f>IFERROR(INDEX('Geo Summary'!$J$7:$J$57,24),"")</f>
        <v>27.96653249534451</v>
      </c>
      <c r="F28" s="18">
        <f>IFERROR(INDEX('Geo Summary'!$K$7:$K$57,24),"")</f>
        <v>30.58092985006226</v>
      </c>
      <c r="G28" s="20">
        <f>IFERROR(INDEX('Geo Summary'!$M$7:$M$57,24),"")</f>
        <v>21025239.130000003</v>
      </c>
      <c r="H28" s="20">
        <f>IFERROR(INDEX('Geo Summary'!$E$7:$E$57,24),"")</f>
        <v>7</v>
      </c>
      <c r="I28" s="19">
        <f>IF($F28="","",MIN(5,INT($F28/20)+1))</f>
        <v>2</v>
      </c>
    </row>
    <row r="29" spans="1:9">
      <c r="A29" s="13" t="s">
        <v>99</v>
      </c>
      <c r="B29" s="17" t="s">
        <v>100</v>
      </c>
      <c r="C29" s="18">
        <v>0.04575895017137332</v>
      </c>
      <c r="D29" s="18">
        <v>0.01848019983977603</v>
      </c>
      <c r="E29" s="18">
        <f>IFERROR(INDEX('Geo Summary'!$J$7:$J$57,25),"")</f>
        <v>29.910485672268912</v>
      </c>
      <c r="F29" s="18">
        <f>IFERROR(INDEX('Geo Summary'!$K$7:$K$57,25),"")</f>
        <v>36.585101327934424</v>
      </c>
      <c r="G29" s="20">
        <f>IFERROR(INDEX('Geo Summary'!$M$7:$M$57,25),"")</f>
        <v>21356086.770000003</v>
      </c>
      <c r="H29" s="20">
        <f>IFERROR(INDEX('Geo Summary'!$E$7:$E$57,25),"")</f>
        <v>7</v>
      </c>
      <c r="I29" s="19">
        <f>IF($F29="","",MIN(5,INT($F29/20)+1))</f>
        <v>2</v>
      </c>
    </row>
    <row r="30" spans="1:9">
      <c r="A30" s="13" t="s">
        <v>101</v>
      </c>
      <c r="B30" s="17" t="s">
        <v>102</v>
      </c>
      <c r="C30" s="18">
        <v>0.09237119067705141</v>
      </c>
      <c r="D30" s="18">
        <v>-0.06540910371607811</v>
      </c>
      <c r="E30" s="18">
        <f>IFERROR(INDEX('Geo Summary'!$J$7:$J$57,26),"")</f>
        <v>25.748669799498742</v>
      </c>
      <c r="F30" s="18">
        <f>IFERROR(INDEX('Geo Summary'!$K$7:$K$57,26),"")</f>
        <v>23.198582753444633</v>
      </c>
      <c r="G30" s="20">
        <f>IFERROR(INDEX('Geo Summary'!$M$7:$M$57,26),"")</f>
        <v>12328463.099999998</v>
      </c>
      <c r="H30" s="20">
        <f>IFERROR(INDEX('Geo Summary'!$E$7:$E$57,26),"")</f>
        <v>3</v>
      </c>
      <c r="I30" s="19">
        <f>IF($F30="","",MIN(5,INT($F30/20)+1))</f>
        <v>2</v>
      </c>
    </row>
    <row r="31" spans="1:9">
      <c r="A31" s="13" t="s">
        <v>103</v>
      </c>
      <c r="B31" s="17" t="s">
        <v>104</v>
      </c>
      <c r="C31" s="18">
        <v>-0.1826410283064491</v>
      </c>
      <c r="D31" s="18">
        <v>0.1815982900872702</v>
      </c>
      <c r="E31" s="18">
        <f>IFERROR(INDEX('Geo Summary'!$J$7:$J$57,27),"")</f>
        <v>46.567593585271325</v>
      </c>
      <c r="F31" s="18">
        <f>IFERROR(INDEX('Geo Summary'!$K$7:$K$57,27),"")</f>
        <v>76.13864697810487</v>
      </c>
      <c r="G31" s="20">
        <f>IFERROR(INDEX('Geo Summary'!$M$7:$M$57,27),"")</f>
        <v>24028878.290000003</v>
      </c>
      <c r="H31" s="20">
        <f>IFERROR(INDEX('Geo Summary'!$E$7:$E$57,27),"")</f>
        <v>3</v>
      </c>
      <c r="I31" s="19">
        <f>IF($F31="","",MIN(5,INT($F31/20)+1))</f>
        <v>4</v>
      </c>
    </row>
    <row r="32" spans="1:9">
      <c r="A32" s="13" t="s">
        <v>105</v>
      </c>
      <c r="B32" s="17" t="s">
        <v>106</v>
      </c>
      <c r="C32" s="18">
        <v>0.2461915843457889</v>
      </c>
      <c r="D32" s="18">
        <v>-0.01414341820972281</v>
      </c>
      <c r="E32" s="18">
        <f>IFERROR(INDEX('Geo Summary'!$J$7:$J$57,28),"")</f>
        <v>34.53639207542196</v>
      </c>
      <c r="F32" s="18">
        <f>IFERROR(INDEX('Geo Summary'!$K$7:$K$57,28),"")</f>
        <v>49.43360414439169</v>
      </c>
      <c r="G32" s="20">
        <f>IFERROR(INDEX('Geo Summary'!$M$7:$M$57,28),"")</f>
        <v>52384799.50000002</v>
      </c>
      <c r="H32" s="20">
        <f>IFERROR(INDEX('Geo Summary'!$E$7:$E$57,28),"")</f>
        <v>12</v>
      </c>
      <c r="I32" s="19">
        <f>IF($F32="","",MIN(5,INT($F32/20)+1))</f>
        <v>3</v>
      </c>
    </row>
    <row r="33" spans="1:9">
      <c r="A33" s="13" t="s">
        <v>107</v>
      </c>
      <c r="B33" s="17" t="s">
        <v>108</v>
      </c>
      <c r="C33" s="18">
        <v>-0.0707716510928218</v>
      </c>
      <c r="D33" s="18">
        <v>0.176937773223056</v>
      </c>
      <c r="E33" s="18">
        <f>IFERROR(INDEX('Geo Summary'!$J$7:$J$57,29),"")</f>
        <v>22.414764967637538</v>
      </c>
      <c r="F33" s="18">
        <f>IFERROR(INDEX('Geo Summary'!$K$7:$K$57,29),"")</f>
        <v>10.809450920933394</v>
      </c>
      <c r="G33" s="20">
        <f>IFERROR(INDEX('Geo Summary'!$M$7:$M$57,29),"")</f>
        <v>2770464.9499999997</v>
      </c>
      <c r="H33" s="20">
        <f>IFERROR(INDEX('Geo Summary'!$E$7:$E$57,29),"")</f>
        <v>2</v>
      </c>
      <c r="I33" s="19">
        <f>IF($F33="","",MIN(5,INT($F33/20)+1))</f>
        <v>1</v>
      </c>
    </row>
    <row r="34" spans="1:9">
      <c r="A34" s="13" t="s">
        <v>109</v>
      </c>
      <c r="B34" s="17" t="s">
        <v>110</v>
      </c>
      <c r="C34" s="18">
        <v>-0.05212675489055058</v>
      </c>
      <c r="D34" s="18">
        <v>0.06974588534613133</v>
      </c>
      <c r="E34" s="18">
        <f>IFERROR(INDEX('Geo Summary'!$J$7:$J$57,30),"")</f>
        <v>34.33480826065892</v>
      </c>
      <c r="F34" s="18">
        <f>IFERROR(INDEX('Geo Summary'!$K$7:$K$57,30),"")</f>
        <v>48.91057090564645</v>
      </c>
      <c r="G34" s="20">
        <f>IFERROR(INDEX('Geo Summary'!$M$7:$M$57,30),"")</f>
        <v>14173408.850000001</v>
      </c>
      <c r="H34" s="20">
        <f>IFERROR(INDEX('Geo Summary'!$E$7:$E$57,30),"")</f>
        <v>3</v>
      </c>
      <c r="I34" s="19">
        <f>IF($F34="","",MIN(5,INT($F34/20)+1))</f>
        <v>3</v>
      </c>
    </row>
    <row r="35" spans="1:9">
      <c r="A35" s="13" t="s">
        <v>111</v>
      </c>
      <c r="B35" s="17" t="s">
        <v>112</v>
      </c>
      <c r="C35" s="18">
        <v>0.3021262729526026</v>
      </c>
      <c r="D35" s="18">
        <v>0.1536351889019855</v>
      </c>
      <c r="E35" s="18">
        <f>IFERROR(INDEX('Geo Summary'!$J$7:$J$57,31),"")</f>
        <v>32.427171180555554</v>
      </c>
      <c r="F35" s="18">
        <f>IFERROR(INDEX('Geo Summary'!$K$7:$K$57,31),"")</f>
        <v>43.80323021942094</v>
      </c>
      <c r="G35" s="20">
        <f>IFERROR(INDEX('Geo Summary'!$M$7:$M$57,31),"")</f>
        <v>8405122.77</v>
      </c>
      <c r="H35" s="20">
        <f>IFERROR(INDEX('Geo Summary'!$E$7:$E$57,31),"")</f>
        <v>3</v>
      </c>
      <c r="I35" s="19">
        <f>IF($F35="","",MIN(5,INT($F35/20)+1))</f>
        <v>3</v>
      </c>
    </row>
    <row r="36" spans="1:9">
      <c r="A36" s="13" t="s">
        <v>113</v>
      </c>
      <c r="B36" s="17" t="s">
        <v>114</v>
      </c>
      <c r="C36" s="18">
        <v>0.2788201526997636</v>
      </c>
      <c r="D36" s="18">
        <v>0.08838795280298781</v>
      </c>
      <c r="E36" s="18">
        <f>IFERROR(INDEX('Geo Summary'!$J$7:$J$57,32),"")</f>
        <v>34.50025620141022</v>
      </c>
      <c r="F36" s="18">
        <f>IFERROR(INDEX('Geo Summary'!$K$7:$K$57,32),"")</f>
        <v>49.34007026521394</v>
      </c>
      <c r="G36" s="20">
        <f>IFERROR(INDEX('Geo Summary'!$M$7:$M$57,32),"")</f>
        <v>38164183.40999998</v>
      </c>
      <c r="H36" s="20">
        <f>IFERROR(INDEX('Geo Summary'!$E$7:$E$57,32),"")</f>
        <v>10</v>
      </c>
      <c r="I36" s="19">
        <f>IF($F36="","",MIN(5,INT($F36/20)+1))</f>
        <v>3</v>
      </c>
    </row>
    <row r="37" spans="1:9">
      <c r="A37" s="13" t="s">
        <v>115</v>
      </c>
      <c r="B37" s="17" t="s">
        <v>116</v>
      </c>
      <c r="C37" s="18">
        <v>-0.1453512359019067</v>
      </c>
      <c r="D37" s="18">
        <v>-0.04210651939500748</v>
      </c>
      <c r="E37" s="18">
        <f>IFERROR(INDEX('Geo Summary'!$J$7:$J$57,33),"")</f>
        <v>21.97033176638177</v>
      </c>
      <c r="F37" s="18">
        <f>IFERROR(INDEX('Geo Summary'!$K$7:$K$57,33),"")</f>
        <v>9.020106756164957</v>
      </c>
      <c r="G37" s="20">
        <f>IFERROR(INDEX('Geo Summary'!$M$7:$M$57,33),"")</f>
        <v>6169269.16</v>
      </c>
      <c r="H37" s="20">
        <f>IFERROR(INDEX('Geo Summary'!$E$7:$E$57,33),"")</f>
        <v>3</v>
      </c>
      <c r="I37" s="19">
        <f>IF($F37="","",MIN(5,INT($F37/20)+1))</f>
        <v>1</v>
      </c>
    </row>
    <row r="38" spans="1:9">
      <c r="A38" s="13" t="s">
        <v>117</v>
      </c>
      <c r="B38" s="17" t="s">
        <v>118</v>
      </c>
      <c r="C38" s="18">
        <v>-0.2758655093178052</v>
      </c>
      <c r="D38" s="18">
        <v>0.06974588534613133</v>
      </c>
      <c r="E38" s="18">
        <f>IFERROR(INDEX('Geo Summary'!$J$7:$J$57,34),"")</f>
        <v>49.32081675695198</v>
      </c>
      <c r="F38" s="18">
        <f>IFERROR(INDEX('Geo Summary'!$K$7:$K$57,34),"")</f>
        <v>81.27086064729518</v>
      </c>
      <c r="G38" s="20">
        <f>IFERROR(INDEX('Geo Summary'!$M$7:$M$57,34),"")</f>
        <v>27313868.320000004</v>
      </c>
      <c r="H38" s="20">
        <f>IFERROR(INDEX('Geo Summary'!$E$7:$E$57,34),"")</f>
        <v>5</v>
      </c>
      <c r="I38" s="19">
        <f>IF($F38="","",MIN(5,INT($F38/20)+1))</f>
        <v>5</v>
      </c>
    </row>
    <row r="39" spans="1:9">
      <c r="A39" s="13" t="s">
        <v>119</v>
      </c>
      <c r="B39" s="17" t="s">
        <v>120</v>
      </c>
      <c r="C39" s="18">
        <v>0.2648364805480602</v>
      </c>
      <c r="D39" s="18">
        <v>0.1303326045809149</v>
      </c>
      <c r="E39" s="18">
        <f>IFERROR(INDEX('Geo Summary'!$J$7:$J$57,35),"")</f>
        <v>32.82052566213055</v>
      </c>
      <c r="F39" s="18">
        <f>IFERROR(INDEX('Geo Summary'!$K$7:$K$57,35),"")</f>
        <v>44.880524165761095</v>
      </c>
      <c r="G39" s="20">
        <f>IFERROR(INDEX('Geo Summary'!$M$7:$M$57,35),"")</f>
        <v>89718188.95000006</v>
      </c>
      <c r="H39" s="20">
        <f>IFERROR(INDEX('Geo Summary'!$E$7:$E$57,35),"")</f>
        <v>22</v>
      </c>
      <c r="I39" s="19">
        <f>IF($F39="","",MIN(5,INT($F39/20)+1))</f>
        <v>3</v>
      </c>
    </row>
    <row r="40" spans="1:9">
      <c r="A40" s="13" t="s">
        <v>121</v>
      </c>
      <c r="B40" s="17" t="s">
        <v>122</v>
      </c>
      <c r="C40" s="18">
        <v>0.1669507754861362</v>
      </c>
      <c r="D40" s="18">
        <v>0.06042485161770308</v>
      </c>
      <c r="E40" s="18">
        <f>IFERROR(INDEX('Geo Summary'!$J$7:$J$57,36),"")</f>
        <v>29.608448958333316</v>
      </c>
      <c r="F40" s="18">
        <f>IFERROR(INDEX('Geo Summary'!$K$7:$K$57,36),"")</f>
        <v>35.678287033565255</v>
      </c>
      <c r="G40" s="20">
        <f>IFERROR(INDEX('Geo Summary'!$M$7:$M$57,36),"")</f>
        <v>53721569.78999997</v>
      </c>
      <c r="H40" s="20">
        <f>IFERROR(INDEX('Geo Summary'!$E$7:$E$57,36),"")</f>
        <v>13</v>
      </c>
      <c r="I40" s="19">
        <f>IF($F40="","",MIN(5,INT($F40/20)+1))</f>
        <v>2</v>
      </c>
    </row>
    <row r="41" spans="1:9">
      <c r="A41" s="13" t="s">
        <v>123</v>
      </c>
      <c r="B41" s="17" t="s">
        <v>124</v>
      </c>
      <c r="C41" s="18">
        <v>-0.02882063463771156</v>
      </c>
      <c r="D41" s="18">
        <v>-0.03278548566657924</v>
      </c>
      <c r="E41" s="18">
        <f>IFERROR(INDEX('Geo Summary'!$J$7:$J$57,37),"")</f>
        <v>32.738674978973926</v>
      </c>
      <c r="F41" s="18">
        <f>IFERROR(INDEX('Geo Summary'!$K$7:$K$57,37),"")</f>
        <v>44.65742449660921</v>
      </c>
      <c r="G41" s="20">
        <f>IFERROR(INDEX('Geo Summary'!$M$7:$M$57,37),"")</f>
        <v>23355770.729999997</v>
      </c>
      <c r="H41" s="20">
        <f>IFERROR(INDEX('Geo Summary'!$E$7:$E$57,37),"")</f>
        <v>5</v>
      </c>
      <c r="I41" s="19">
        <f>IF($F41="","",MIN(5,INT($F41/20)+1))</f>
        <v>3</v>
      </c>
    </row>
    <row r="42" spans="1:9">
      <c r="A42" s="13" t="s">
        <v>125</v>
      </c>
      <c r="B42" s="17" t="s">
        <v>126</v>
      </c>
      <c r="C42" s="18">
        <v>-0.2945104055200764</v>
      </c>
      <c r="D42" s="18">
        <v>0.1489746720377713</v>
      </c>
      <c r="E42" s="18">
        <f>IFERROR(INDEX('Geo Summary'!$J$7:$J$57,38),"")</f>
        <v>35.960746572475145</v>
      </c>
      <c r="F42" s="18">
        <f>IFERROR(INDEX('Geo Summary'!$K$7:$K$57,38),"")</f>
        <v>53.04450653528408</v>
      </c>
      <c r="G42" s="20">
        <f>IFERROR(INDEX('Geo Summary'!$M$7:$M$57,38),"")</f>
        <v>27488394.680000003</v>
      </c>
      <c r="H42" s="20">
        <f>IFERROR(INDEX('Geo Summary'!$E$7:$E$57,38),"")</f>
        <v>6</v>
      </c>
      <c r="I42" s="19">
        <f>IF($F42="","",MIN(5,INT($F42/20)+1))</f>
        <v>3</v>
      </c>
    </row>
    <row r="43" spans="1:9">
      <c r="A43" s="13" t="s">
        <v>127</v>
      </c>
      <c r="B43" s="17" t="s">
        <v>128</v>
      </c>
      <c r="C43" s="18">
        <v>0.2415303602952211</v>
      </c>
      <c r="D43" s="18">
        <v>0.08372743593877369</v>
      </c>
      <c r="E43" s="18">
        <f>IFERROR(INDEX('Geo Summary'!$J$7:$J$57,39),"")</f>
        <v>36.23858672461902</v>
      </c>
      <c r="F43" s="18">
        <f>IFERROR(INDEX('Geo Summary'!$K$7:$K$57,39),"")</f>
        <v>53.73216692076894</v>
      </c>
      <c r="G43" s="20">
        <f>IFERROR(INDEX('Geo Summary'!$M$7:$M$57,39),"")</f>
        <v>67534230.22</v>
      </c>
      <c r="H43" s="20">
        <f>IFERROR(INDEX('Geo Summary'!$E$7:$E$57,39),"")</f>
        <v>14</v>
      </c>
      <c r="I43" s="19">
        <f>IF($F43="","",MIN(5,INT($F43/20)+1))</f>
        <v>3</v>
      </c>
    </row>
    <row r="44" spans="1:9">
      <c r="A44" s="13" t="s">
        <v>129</v>
      </c>
      <c r="B44" s="17" t="s">
        <v>130</v>
      </c>
      <c r="C44" s="18">
        <v>0.3114487210537382</v>
      </c>
      <c r="D44" s="18">
        <v>0.1163510539882725</v>
      </c>
      <c r="E44" s="18">
        <f>IFERROR(INDEX('Geo Summary'!$J$7:$J$57,40),"")</f>
        <v>37.17162922077922</v>
      </c>
      <c r="F44" s="18">
        <f>IFERROR(INDEX('Geo Summary'!$K$7:$K$57,40),"")</f>
        <v>56.00348706155994</v>
      </c>
      <c r="G44" s="20">
        <f>IFERROR(INDEX('Geo Summary'!$M$7:$M$57,40),"")</f>
        <v>10303975.62</v>
      </c>
      <c r="H44" s="20">
        <f>IFERROR(INDEX('Geo Summary'!$E$7:$E$57,40),"")</f>
        <v>2</v>
      </c>
      <c r="I44" s="19">
        <f>IF($F44="","",MIN(5,INT($F44/20)+1))</f>
        <v>3</v>
      </c>
    </row>
    <row r="45" spans="1:9">
      <c r="A45" s="13" t="s">
        <v>131</v>
      </c>
      <c r="B45" s="17" t="s">
        <v>132</v>
      </c>
      <c r="C45" s="18">
        <v>0.22288546409295</v>
      </c>
      <c r="D45" s="18">
        <v>-0.05142755312343572</v>
      </c>
      <c r="E45" s="18">
        <f>IFERROR(INDEX('Geo Summary'!$J$7:$J$57,41),"")</f>
        <v>36.70969145758662</v>
      </c>
      <c r="F45" s="18">
        <f>IFERROR(INDEX('Geo Summary'!$K$7:$K$57,41),"")</f>
        <v>54.886200647344644</v>
      </c>
      <c r="G45" s="20">
        <f>IFERROR(INDEX('Geo Summary'!$M$7:$M$57,41),"")</f>
        <v>36871214.1</v>
      </c>
      <c r="H45" s="20">
        <f>IFERROR(INDEX('Geo Summary'!$E$7:$E$57,41),"")</f>
        <v>7</v>
      </c>
      <c r="I45" s="19">
        <f>IF($F45="","",MIN(5,INT($F45/20)+1))</f>
        <v>3</v>
      </c>
    </row>
    <row r="46" spans="1:9">
      <c r="A46" s="13" t="s">
        <v>133</v>
      </c>
      <c r="B46" s="17" t="s">
        <v>134</v>
      </c>
      <c r="C46" s="18">
        <v>-0.0707716510928218</v>
      </c>
      <c r="D46" s="18">
        <v>0.1256720877167007</v>
      </c>
      <c r="E46" s="18">
        <f>IFERROR(INDEX('Geo Summary'!$J$7:$J$57,42),"")</f>
        <v>42.46175589990818</v>
      </c>
      <c r="F46" s="18">
        <f>IFERROR(INDEX('Geo Summary'!$K$7:$K$57,42),"")</f>
        <v>67.89182166076299</v>
      </c>
      <c r="G46" s="20">
        <f>IFERROR(INDEX('Geo Summary'!$M$7:$M$57,42),"")</f>
        <v>18496340.87</v>
      </c>
      <c r="H46" s="20">
        <f>IFERROR(INDEX('Geo Summary'!$E$7:$E$57,42),"")</f>
        <v>2</v>
      </c>
      <c r="I46" s="19">
        <f>IF($F46="","",MIN(5,INT($F46/20)+1))</f>
        <v>4</v>
      </c>
    </row>
    <row r="47" spans="1:9">
      <c r="A47" s="13" t="s">
        <v>135</v>
      </c>
      <c r="B47" s="17" t="s">
        <v>136</v>
      </c>
      <c r="C47" s="18">
        <v>0.124999759031026</v>
      </c>
      <c r="D47" s="18">
        <v>-0.02346445193815105</v>
      </c>
      <c r="E47" s="18">
        <f>IFERROR(INDEX('Geo Summary'!$J$7:$J$57,43),"")</f>
        <v>32.350204261974596</v>
      </c>
      <c r="F47" s="18">
        <f>IFERROR(INDEX('Geo Summary'!$K$7:$K$57,43),"")</f>
        <v>43.59091017432054</v>
      </c>
      <c r="G47" s="20">
        <f>IFERROR(INDEX('Geo Summary'!$M$7:$M$57,43),"")</f>
        <v>33094258.960000012</v>
      </c>
      <c r="H47" s="20">
        <f>IFERROR(INDEX('Geo Summary'!$E$7:$E$57,43),"")</f>
        <v>9</v>
      </c>
      <c r="I47" s="19">
        <f>IF($F47="","",MIN(5,INT($F47/20)+1))</f>
        <v>3</v>
      </c>
    </row>
    <row r="48" spans="1:9">
      <c r="A48" s="13" t="s">
        <v>137</v>
      </c>
      <c r="B48" s="17" t="s">
        <v>138</v>
      </c>
      <c r="C48" s="18">
        <v>-0.03348185868827935</v>
      </c>
      <c r="D48" s="18">
        <v>-0.1120142723582193</v>
      </c>
      <c r="E48" s="18">
        <f>IFERROR(INDEX('Geo Summary'!$J$7:$J$57,44),"")</f>
        <v>36.572513065421546</v>
      </c>
      <c r="F48" s="18">
        <f>IFERROR(INDEX('Geo Summary'!$K$7:$K$57,44),"")</f>
        <v>54.55169940766699</v>
      </c>
      <c r="G48" s="20">
        <f>IFERROR(INDEX('Geo Summary'!$M$7:$M$57,44),"")</f>
        <v>135508475.4099999</v>
      </c>
      <c r="H48" s="20">
        <f>IFERROR(INDEX('Geo Summary'!$E$7:$E$57,44),"")</f>
        <v>31</v>
      </c>
      <c r="I48" s="19">
        <f>IF($F48="","",MIN(5,INT($F48/20)+1))</f>
        <v>3</v>
      </c>
    </row>
    <row r="49" spans="1:9">
      <c r="A49" s="13" t="s">
        <v>139</v>
      </c>
      <c r="B49" s="17" t="s">
        <v>140</v>
      </c>
      <c r="C49" s="18">
        <v>-0.2106083726098559</v>
      </c>
      <c r="D49" s="18">
        <v>0.04644330102506075</v>
      </c>
      <c r="E49" s="18">
        <f>IFERROR(INDEX('Geo Summary'!$J$7:$J$57,45),"")</f>
        <v>59.563913785714284</v>
      </c>
      <c r="F49" s="18">
        <f>IFERROR(INDEX('Geo Summary'!$K$7:$K$57,45),"")</f>
        <v>98.1309709992059</v>
      </c>
      <c r="G49" s="20">
        <f>IFERROR(INDEX('Geo Summary'!$M$7:$M$57,45),"")</f>
        <v>50033687.58</v>
      </c>
      <c r="H49" s="20">
        <f>IFERROR(INDEX('Geo Summary'!$E$7:$E$57,45),"")</f>
        <v>5</v>
      </c>
      <c r="I49" s="19">
        <f>IF($F49="","",MIN(5,INT($F49/20)+1))</f>
        <v>5</v>
      </c>
    </row>
    <row r="50" spans="1:9">
      <c r="A50" s="13" t="s">
        <v>141</v>
      </c>
      <c r="B50" s="17" t="s">
        <v>142</v>
      </c>
      <c r="C50" s="18">
        <v>0.2415303602952211</v>
      </c>
      <c r="D50" s="18">
        <v>0.02780123356820427</v>
      </c>
      <c r="E50" s="18">
        <f>IFERROR(INDEX('Geo Summary'!$J$7:$J$57,46),"")</f>
        <v>36.28722640395963</v>
      </c>
      <c r="F50" s="18">
        <f>IFERROR(INDEX('Geo Summary'!$K$7:$K$57,46),"")</f>
        <v>53.85200868762222</v>
      </c>
      <c r="G50" s="20">
        <f>IFERROR(INDEX('Geo Summary'!$M$7:$M$57,46),"")</f>
        <v>38123360.05999999</v>
      </c>
      <c r="H50" s="20">
        <f>IFERROR(INDEX('Geo Summary'!$E$7:$E$57,46),"")</f>
        <v>10</v>
      </c>
      <c r="I50" s="19">
        <f>IF($F50="","",MIN(5,INT($F50/20)+1))</f>
        <v>3</v>
      </c>
    </row>
    <row r="51" spans="1:9">
      <c r="A51" s="13" t="s">
        <v>143</v>
      </c>
      <c r="B51" s="17" t="s">
        <v>144</v>
      </c>
      <c r="C51" s="18">
        <v>0.2881426008008992</v>
      </c>
      <c r="D51" s="18">
        <v>0.1582957057661996</v>
      </c>
      <c r="E51" s="18">
        <f>IFERROR(INDEX('Geo Summary'!$J$7:$J$57,47),"")</f>
        <v>37.72261907894737</v>
      </c>
      <c r="F51" s="18">
        <f>IFERROR(INDEX('Geo Summary'!$K$7:$K$57,47),"")</f>
        <v>57.31814574994357</v>
      </c>
      <c r="G51" s="20">
        <f>IFERROR(INDEX('Geo Summary'!$M$7:$M$57,47),"")</f>
        <v>8600757.15</v>
      </c>
      <c r="H51" s="20">
        <f>IFERROR(INDEX('Geo Summary'!$E$7:$E$57,47),"")</f>
        <v>2</v>
      </c>
      <c r="I51" s="19">
        <f>IF($F51="","",MIN(5,INT($F51/20)+1))</f>
        <v>3</v>
      </c>
    </row>
    <row r="52" spans="1:9">
      <c r="A52" s="13" t="s">
        <v>145</v>
      </c>
      <c r="B52" s="17" t="s">
        <v>146</v>
      </c>
      <c r="C52" s="18">
        <v>-0.280526733368373</v>
      </c>
      <c r="D52" s="18">
        <v>0.2095613912725549</v>
      </c>
      <c r="E52" s="18">
        <f>IFERROR(INDEX('Geo Summary'!$J$7:$J$57,48),"")</f>
        <v>36.45221548687271</v>
      </c>
      <c r="F52" s="18">
        <f>IFERROR(INDEX('Geo Summary'!$K$7:$K$57,48),"")</f>
        <v>54.257326817774036</v>
      </c>
      <c r="G52" s="20">
        <f>IFERROR(INDEX('Geo Summary'!$M$7:$M$57,48),"")</f>
        <v>43873886.559999995</v>
      </c>
      <c r="H52" s="20">
        <f>IFERROR(INDEX('Geo Summary'!$E$7:$E$57,48),"")</f>
        <v>10</v>
      </c>
      <c r="I52" s="19">
        <f>IF($F52="","",MIN(5,INT($F52/20)+1))</f>
        <v>3</v>
      </c>
    </row>
    <row r="53" spans="1:9">
      <c r="A53" s="13" t="s">
        <v>147</v>
      </c>
      <c r="B53" s="17" t="s">
        <v>148</v>
      </c>
      <c r="C53" s="18">
        <v>0.07372629447478019</v>
      </c>
      <c r="D53" s="18">
        <v>0.1303326045809149</v>
      </c>
      <c r="E53" s="18">
        <f>IFERROR(INDEX('Geo Summary'!$J$7:$J$57,49),"")</f>
        <v>27.94835</v>
      </c>
      <c r="F53" s="18">
        <f>IFERROR(INDEX('Geo Summary'!$K$7:$K$57,49),"")</f>
        <v>30.522821823626984</v>
      </c>
      <c r="G53" s="20">
        <f>IFERROR(INDEX('Geo Summary'!$M$7:$M$57,49),"")</f>
        <v>17205004.26</v>
      </c>
      <c r="H53" s="20">
        <f>IFERROR(INDEX('Geo Summary'!$E$7:$E$57,49),"")</f>
        <v>7</v>
      </c>
      <c r="I53" s="19">
        <f>IF($F53="","",MIN(5,INT($F53/20)+1))</f>
        <v>2</v>
      </c>
    </row>
    <row r="54" spans="1:9">
      <c r="A54" s="13" t="s">
        <v>149</v>
      </c>
      <c r="B54" s="17" t="s">
        <v>150</v>
      </c>
      <c r="C54" s="18">
        <v>0.2089017919412465</v>
      </c>
      <c r="D54" s="18">
        <v>0.04178278416084663</v>
      </c>
      <c r="E54" s="18">
        <f>IFERROR(INDEX('Geo Summary'!$J$7:$J$57,50),"")</f>
        <v>19.15851918604651</v>
      </c>
      <c r="F54" s="18">
        <f>IFERROR(INDEX('Geo Summary'!$K$7:$K$57,50),"")</f>
        <v>0.0</v>
      </c>
      <c r="G54" s="20">
        <f>IFERROR(INDEX('Geo Summary'!$M$7:$M$57,50),"")</f>
        <v>3954318.36</v>
      </c>
      <c r="H54" s="20">
        <f>IFERROR(INDEX('Geo Summary'!$E$7:$E$57,50),"")</f>
        <v>2</v>
      </c>
      <c r="I54" s="19">
        <f>IF($F54="","",MIN(5,INT($F54/20)+1))</f>
        <v>1</v>
      </c>
    </row>
    <row r="55" spans="1:9">
      <c r="A55" s="13" t="s">
        <v>151</v>
      </c>
      <c r="B55" s="17" t="s">
        <v>152</v>
      </c>
      <c r="C55" s="18">
        <v>-0.1546736840030423</v>
      </c>
      <c r="D55" s="18">
        <v>0.1070300202598443</v>
      </c>
      <c r="E55" s="18">
        <f>IFERROR(INDEX('Geo Summary'!$J$7:$J$57,51),"")</f>
        <v>34.537534854014595</v>
      </c>
      <c r="F55" s="18">
        <f>IFERROR(INDEX('Geo Summary'!$K$7:$K$57,51),"")</f>
        <v>49.436560508976704</v>
      </c>
      <c r="G55" s="20">
        <f>IFERROR(INDEX('Geo Summary'!$M$7:$M$57,51),"")</f>
        <v>5677970.7299999995</v>
      </c>
      <c r="H55" s="20">
        <f>IFERROR(INDEX('Geo Summary'!$E$7:$E$57,51),"")</f>
        <v>2</v>
      </c>
      <c r="I55" s="19">
        <f>IF($F55="","",MIN(5,INT($F55/20)+1))</f>
        <v>3</v>
      </c>
    </row>
    <row r="60" spans="1:9">
      <c r="A60" s="24" t="s">
        <v>153</v>
      </c>
    </row>
    <row r="61" spans="1:9" ht="24" customHeight="1">
      <c r="A61" s="14" t="s">
        <v>42</v>
      </c>
      <c r="B61" s="14" t="s">
        <v>43</v>
      </c>
      <c r="C61" s="15" t="s">
        <v>44</v>
      </c>
      <c r="D61" s="15" t="s">
        <v>45</v>
      </c>
      <c r="E61" s="15" t="s">
        <v>46</v>
      </c>
      <c r="F61" s="15" t="s">
        <v>47</v>
      </c>
      <c r="G61" s="15" t="s">
        <v>48</v>
      </c>
      <c r="H61" s="15" t="s">
        <v>49</v>
      </c>
      <c r="I61" s="15" t="s">
        <v>50</v>
      </c>
    </row>
    <row r="62" spans="1:9">
      <c r="A62" s="13" t="s">
        <v>154</v>
      </c>
      <c r="B62" s="17" t="s">
        <v>155</v>
      </c>
      <c r="C62" s="18">
        <v>0.76269825492539</v>
      </c>
      <c r="D62" s="18">
        <v>0.4815456935609308</v>
      </c>
      <c r="E62" s="18">
        <f>IFERROR(INDEX('Geo Summary'!$J$58:$J$88,1),"")</f>
        <v>61.061747525597276</v>
      </c>
      <c r="F62" s="18">
        <f>IFERROR(INDEX('Geo Summary'!$K$58:$K$88,1),"")</f>
        <v>94.35119988909646</v>
      </c>
      <c r="G62" s="20">
        <f>IFERROR(INDEX('Geo Summary'!$M$58:$M$88,1),"")</f>
        <v>21469310.430000003</v>
      </c>
      <c r="H62" s="20">
        <f>IFERROR(INDEX('Geo Summary'!$E$58:$E$88,1),"")</f>
        <v>3</v>
      </c>
      <c r="I62" s="19">
        <f>IF($F62="","",MIN(5,INT($F62/20)+1))</f>
        <v>5</v>
      </c>
    </row>
    <row r="63" spans="1:9">
      <c r="A63" s="13" t="s">
        <v>156</v>
      </c>
      <c r="B63" s="17" t="s">
        <v>157</v>
      </c>
      <c r="C63" s="18">
        <v>-0.8872204189948412</v>
      </c>
      <c r="D63" s="18">
        <v>-0.6085145873557285</v>
      </c>
      <c r="E63" s="18">
        <f>IFERROR(INDEX('Geo Summary'!$J$58:$J$88,2),"")</f>
        <v>29.243477533783775</v>
      </c>
      <c r="F63" s="18">
        <f>IFERROR(INDEX('Geo Summary'!$K$58:$K$88,2),"")</f>
        <v>28.57133233840764</v>
      </c>
      <c r="G63" s="20">
        <f>IFERROR(INDEX('Geo Summary'!$M$58:$M$88,2),"")</f>
        <v>10387283.219999997</v>
      </c>
      <c r="H63" s="20">
        <f>IFERROR(INDEX('Geo Summary'!$E$58:$E$88,2),"")</f>
        <v>4</v>
      </c>
      <c r="I63" s="19">
        <f>IF($F63="","",MIN(5,INT($F63/20)+1))</f>
        <v>2</v>
      </c>
    </row>
    <row r="64" spans="1:9">
      <c r="A64" s="13" t="s">
        <v>158</v>
      </c>
      <c r="B64" s="17" t="s">
        <v>159</v>
      </c>
      <c r="C64" s="18">
        <v>0.1712179755954959</v>
      </c>
      <c r="D64" s="18">
        <v>0.9124997581093776</v>
      </c>
      <c r="E64" s="18">
        <f>IFERROR(INDEX('Geo Summary'!$J$58:$J$88,3),"")</f>
        <v>47.380618913857674</v>
      </c>
      <c r="F64" s="18">
        <f>IFERROR(INDEX('Geo Summary'!$K$58:$K$88,3),"")</f>
        <v>71.68633313903395</v>
      </c>
      <c r="G64" s="20">
        <f>IFERROR(INDEX('Geo Summary'!$M$58:$M$88,3),"")</f>
        <v>25301250.499999996</v>
      </c>
      <c r="H64" s="20">
        <f>IFERROR(INDEX('Geo Summary'!$E$58:$E$88,3),"")</f>
        <v>3</v>
      </c>
      <c r="I64" s="19">
        <f>IF($F64="","",MIN(5,INT($F64/20)+1))</f>
        <v>4</v>
      </c>
    </row>
    <row r="65" spans="1:9">
      <c r="A65" s="13" t="s">
        <v>160</v>
      </c>
      <c r="B65" s="17" t="s">
        <v>161</v>
      </c>
      <c r="C65" s="18">
        <v>1.945658813585178</v>
      </c>
      <c r="D65" s="18">
        <v>-0.481763391900303</v>
      </c>
      <c r="E65" s="18">
        <f>IFERROR(INDEX('Geo Summary'!$J$58:$J$88,4),"")</f>
        <v>52.696767276814356</v>
      </c>
      <c r="F65" s="18">
        <f>IFERROR(INDEX('Geo Summary'!$K$58:$K$88,4),"")</f>
        <v>81.18757064439353</v>
      </c>
      <c r="G65" s="20">
        <f>IFERROR(INDEX('Geo Summary'!$M$58:$M$88,4),"")</f>
        <v>98458639.97999994</v>
      </c>
      <c r="H65" s="20">
        <f>IFERROR(INDEX('Geo Summary'!$E$58:$E$88,4),"")</f>
        <v>12</v>
      </c>
      <c r="I65" s="19">
        <f>IF($F65="","",MIN(5,INT($F65/20)+1))</f>
        <v>5</v>
      </c>
    </row>
    <row r="66" spans="1:9">
      <c r="A66" s="13" t="s">
        <v>162</v>
      </c>
      <c r="B66" s="17" t="s">
        <v>163</v>
      </c>
      <c r="C66" s="18">
        <v>-0.7626982549253898</v>
      </c>
      <c r="D66" s="18">
        <v>-0.1775605228072819</v>
      </c>
      <c r="E66" s="18">
        <f>IFERROR(INDEX('Geo Summary'!$J$58:$J$88,5),"")</f>
        <v>25.890202730061365</v>
      </c>
      <c r="F66" s="18">
        <f>IFERROR(INDEX('Geo Summary'!$K$58:$K$88,5),"")</f>
        <v>17.689586597142444</v>
      </c>
      <c r="G66" s="20">
        <f>IFERROR(INDEX('Geo Summary'!$M$58:$M$88,5),"")</f>
        <v>25320618.270000014</v>
      </c>
      <c r="H66" s="20">
        <f>IFERROR(INDEX('Geo Summary'!$E$58:$E$88,5),"")</f>
        <v>8</v>
      </c>
      <c r="I66" s="19">
        <f>IF($F66="","",MIN(5,INT($F66/20)+1))</f>
        <v>1</v>
      </c>
    </row>
    <row r="67" spans="1:9">
      <c r="A67" s="13" t="s">
        <v>164</v>
      </c>
      <c r="B67" s="17" t="s">
        <v>28</v>
      </c>
      <c r="C67" s="18">
        <v>-1.354178534255284</v>
      </c>
      <c r="D67" s="18">
        <v>1.064601192655888</v>
      </c>
      <c r="E67" s="18">
        <f>IFERROR(INDEX('Geo Summary'!$J$58:$J$88,6),"")</f>
        <v>34.8498363240304</v>
      </c>
      <c r="F67" s="18">
        <f>IFERROR(INDEX('Geo Summary'!$K$58:$K$88,6),"")</f>
        <v>44.24207339668244</v>
      </c>
      <c r="G67" s="20">
        <f>IFERROR(INDEX('Geo Summary'!$M$58:$M$88,6),"")</f>
        <v>106389580.33</v>
      </c>
      <c r="H67" s="20">
        <f>IFERROR(INDEX('Geo Summary'!$E$58:$E$88,6),"")</f>
        <v>26</v>
      </c>
      <c r="I67" s="19">
        <f>IF($F67="","",MIN(5,INT($F67/20)+1))</f>
        <v>3</v>
      </c>
    </row>
    <row r="68" spans="1:9">
      <c r="A68" s="13" t="s">
        <v>165</v>
      </c>
      <c r="B68" s="17" t="s">
        <v>166</v>
      </c>
      <c r="C68" s="18">
        <v>0.07782635254340731</v>
      </c>
      <c r="D68" s="18">
        <v>0.8871495190182924</v>
      </c>
      <c r="E68" s="18">
        <f>IFERROR(INDEX('Geo Summary'!$J$58:$J$88,7),"")</f>
        <v>38.82958208440999</v>
      </c>
      <c r="F68" s="18">
        <f>IFERROR(INDEX('Geo Summary'!$K$58:$K$88,7),"")</f>
        <v>53.90351815102869</v>
      </c>
      <c r="G68" s="20">
        <f>IFERROR(INDEX('Geo Summary'!$M$58:$M$88,7),"")</f>
        <v>18032457.92</v>
      </c>
      <c r="H68" s="20">
        <f>IFERROR(INDEX('Geo Summary'!$E$58:$E$88,7),"")</f>
        <v>4</v>
      </c>
      <c r="I68" s="19">
        <f>IF($F68="","",MIN(5,INT($F68/20)+1))</f>
        <v>3</v>
      </c>
    </row>
    <row r="69" spans="1:9">
      <c r="A69" s="13" t="s">
        <v>167</v>
      </c>
      <c r="B69" s="17" t="s">
        <v>168</v>
      </c>
      <c r="C69" s="18">
        <v>-1.011742583064293</v>
      </c>
      <c r="D69" s="18">
        <v>-0.3803624355359627</v>
      </c>
      <c r="E69" s="18">
        <f>IFERROR(INDEX('Geo Summary'!$J$58:$J$88,8),"")</f>
        <v>32.379269477317564</v>
      </c>
      <c r="F69" s="18">
        <f>IFERROR(INDEX('Geo Summary'!$K$58:$K$88,8),"")</f>
        <v>37.67238262632708</v>
      </c>
      <c r="G69" s="20">
        <f>IFERROR(INDEX('Geo Summary'!$M$58:$M$88,8),"")</f>
        <v>19699547.550000004</v>
      </c>
      <c r="H69" s="20">
        <f>IFERROR(INDEX('Geo Summary'!$E$58:$E$88,8),"")</f>
        <v>4</v>
      </c>
      <c r="I69" s="19">
        <f>IF($F69="","",MIN(5,INT($F69/20)+1))</f>
        <v>2</v>
      </c>
    </row>
    <row r="70" spans="1:9">
      <c r="A70" s="13" t="s">
        <v>169</v>
      </c>
      <c r="B70" s="17" t="s">
        <v>170</v>
      </c>
      <c r="C70" s="18">
        <v>1.447570157307373</v>
      </c>
      <c r="D70" s="18">
        <v>0.6843476062896117</v>
      </c>
      <c r="E70" s="18">
        <f>IFERROR(INDEX('Geo Summary'!$J$58:$J$88,9),"")</f>
        <v>55.214696393162384</v>
      </c>
      <c r="F70" s="18">
        <f>IFERROR(INDEX('Geo Summary'!$K$58:$K$88,9),"")</f>
        <v>85.35784659002132</v>
      </c>
      <c r="G70" s="20">
        <f>IFERROR(INDEX('Geo Summary'!$M$58:$M$88,9),"")</f>
        <v>64601194.779999994</v>
      </c>
      <c r="H70" s="20">
        <f>IFERROR(INDEX('Geo Summary'!$E$58:$E$88,9),"")</f>
        <v>9</v>
      </c>
      <c r="I70" s="19">
        <f>IF($F70="","",MIN(5,INT($F70/20)+1))</f>
        <v>5</v>
      </c>
    </row>
    <row r="71" spans="1:9">
      <c r="A71" s="13" t="s">
        <v>171</v>
      </c>
      <c r="B71" s="17" t="s">
        <v>172</v>
      </c>
      <c r="C71" s="18">
        <v>-1.105134206116381</v>
      </c>
      <c r="D71" s="18">
        <v>0.05059162901248415</v>
      </c>
      <c r="E71" s="18">
        <f>IFERROR(INDEX('Geo Summary'!$J$58:$J$88,10),"")</f>
        <v>46.63051507826885</v>
      </c>
      <c r="F71" s="18">
        <f>IFERROR(INDEX('Geo Summary'!$K$58:$K$88,10),"")</f>
        <v>70.2605241352762</v>
      </c>
      <c r="G71" s="20">
        <f>IFERROR(INDEX('Geo Summary'!$M$58:$M$88,10),"")</f>
        <v>20256295.74999999</v>
      </c>
      <c r="H71" s="20">
        <f>IFERROR(INDEX('Geo Summary'!$E$58:$E$88,10),"")</f>
        <v>3</v>
      </c>
      <c r="I71" s="19">
        <f>IF($F71="","",MIN(5,INT($F71/20)+1))</f>
        <v>4</v>
      </c>
    </row>
    <row r="72" spans="1:9">
      <c r="A72" s="13" t="s">
        <v>173</v>
      </c>
      <c r="B72" s="17" t="s">
        <v>174</v>
      </c>
      <c r="C72" s="18">
        <v>0.1089568935607699</v>
      </c>
      <c r="D72" s="18">
        <v>0.9632002362915477</v>
      </c>
      <c r="E72" s="18">
        <f>IFERROR(INDEX('Geo Summary'!$J$58:$J$88,11),"")</f>
        <v>33.391961609327794</v>
      </c>
      <c r="F72" s="18">
        <f>IFERROR(INDEX('Geo Summary'!$K$58:$K$88,11),"")</f>
        <v>40.42398597895777</v>
      </c>
      <c r="G72" s="20">
        <f>IFERROR(INDEX('Geo Summary'!$M$58:$M$88,11),"")</f>
        <v>46394791.46000004</v>
      </c>
      <c r="H72" s="20">
        <f>IFERROR(INDEX('Geo Summary'!$E$58:$E$88,11),"")</f>
        <v>14</v>
      </c>
      <c r="I72" s="19">
        <f>IF($F72="","",MIN(5,INT($F72/20)+1))</f>
        <v>3</v>
      </c>
    </row>
    <row r="73" spans="1:9">
      <c r="A73" s="13" t="s">
        <v>175</v>
      </c>
      <c r="B73" s="17" t="s">
        <v>176</v>
      </c>
      <c r="C73" s="18">
        <v>-0.0466958115260443</v>
      </c>
      <c r="D73" s="18">
        <v>0.785748562653952</v>
      </c>
      <c r="E73" s="18">
        <f>IFERROR(INDEX('Geo Summary'!$J$58:$J$88,12),"")</f>
        <v>35.37210782080486</v>
      </c>
      <c r="F73" s="18">
        <f>IFERROR(INDEX('Geo Summary'!$K$58:$K$88,12),"")</f>
        <v>45.57112402525405</v>
      </c>
      <c r="G73" s="20">
        <f>IFERROR(INDEX('Geo Summary'!$M$58:$M$88,12),"")</f>
        <v>23292533.0</v>
      </c>
      <c r="H73" s="20">
        <f>IFERROR(INDEX('Geo Summary'!$E$58:$E$88,12),"")</f>
        <v>7</v>
      </c>
      <c r="I73" s="19">
        <f>IF($F73="","",MIN(5,INT($F73/20)+1))</f>
        <v>3</v>
      </c>
    </row>
    <row r="74" spans="1:9">
      <c r="A74" s="13" t="s">
        <v>177</v>
      </c>
      <c r="B74" s="17" t="s">
        <v>178</v>
      </c>
      <c r="C74" s="18">
        <v>0.2957401396649471</v>
      </c>
      <c r="D74" s="18">
        <v>1.140651909929143</v>
      </c>
      <c r="E74" s="18">
        <f>IFERROR(INDEX('Geo Summary'!$J$58:$J$88,13),"")</f>
        <v>38.937816573383074</v>
      </c>
      <c r="F74" s="18">
        <f>IFERROR(INDEX('Geo Summary'!$K$58:$K$88,13),"")</f>
        <v>54.15221966045822</v>
      </c>
      <c r="G74" s="20">
        <f>IFERROR(INDEX('Geo Summary'!$M$58:$M$88,13),"")</f>
        <v>12522401.809999997</v>
      </c>
      <c r="H74" s="20">
        <f>IFERROR(INDEX('Geo Summary'!$E$58:$E$88,13),"")</f>
        <v>3</v>
      </c>
      <c r="I74" s="19">
        <f>IF($F74="","",MIN(5,INT($F74/20)+1))</f>
        <v>3</v>
      </c>
    </row>
    <row r="75" spans="1:9">
      <c r="A75" s="13" t="s">
        <v>179</v>
      </c>
      <c r="B75" s="17" t="s">
        <v>180</v>
      </c>
      <c r="C75" s="18">
        <v>0.01556527050868128</v>
      </c>
      <c r="D75" s="18">
        <v>0.8871495190182924</v>
      </c>
      <c r="E75" s="18">
        <f>IFERROR(INDEX('Geo Summary'!$J$58:$J$88,14),"")</f>
        <v>40.79450269759449</v>
      </c>
      <c r="F75" s="18">
        <f>IFERROR(INDEX('Geo Summary'!$K$58:$K$88,14),"")</f>
        <v>58.3141293779971</v>
      </c>
      <c r="G75" s="20">
        <f>IFERROR(INDEX('Geo Summary'!$M$58:$M$88,14),"")</f>
        <v>71227201.70999998</v>
      </c>
      <c r="H75" s="20">
        <f>IFERROR(INDEX('Geo Summary'!$E$58:$E$88,14),"")</f>
        <v>12</v>
      </c>
      <c r="I75" s="19">
        <f>IF($F75="","",MIN(5,INT($F75/20)+1))</f>
        <v>3</v>
      </c>
    </row>
    <row r="76" spans="1:9">
      <c r="A76" s="13" t="s">
        <v>181</v>
      </c>
      <c r="B76" s="17" t="s">
        <v>182</v>
      </c>
      <c r="C76" s="18">
        <v>-0.0466958115260443</v>
      </c>
      <c r="D76" s="18">
        <v>1.013900714473718</v>
      </c>
      <c r="E76" s="18">
        <f>IFERROR(INDEX('Geo Summary'!$J$58:$J$88,15),"")</f>
        <v>38.24687996029356</v>
      </c>
      <c r="F76" s="18">
        <f>IFERROR(INDEX('Geo Summary'!$K$58:$K$88,15),"")</f>
        <v>52.55255611306301</v>
      </c>
      <c r="G76" s="20">
        <f>IFERROR(INDEX('Geo Summary'!$M$58:$M$88,15),"")</f>
        <v>63573963.86999996</v>
      </c>
      <c r="H76" s="20">
        <f>IFERROR(INDEX('Geo Summary'!$E$58:$E$88,15),"")</f>
        <v>18</v>
      </c>
      <c r="I76" s="19">
        <f>IF($F76="","",MIN(5,INT($F76/20)+1))</f>
        <v>3</v>
      </c>
    </row>
    <row r="77" spans="1:9">
      <c r="A77" s="13" t="s">
        <v>183</v>
      </c>
      <c r="B77" s="17" t="s">
        <v>184</v>
      </c>
      <c r="C77" s="18">
        <v>-0.1089568935607699</v>
      </c>
      <c r="D77" s="18">
        <v>0.9885504753826329</v>
      </c>
      <c r="E77" s="18">
        <f>IFERROR(INDEX('Geo Summary'!$J$58:$J$88,16),"")</f>
        <v>40.165804960899315</v>
      </c>
      <c r="F77" s="18">
        <f>IFERROR(INDEX('Geo Summary'!$K$58:$K$88,16),"")</f>
        <v>56.92645196734466</v>
      </c>
      <c r="G77" s="20">
        <f>IFERROR(INDEX('Geo Summary'!$M$58:$M$88,16),"")</f>
        <v>16435847.39</v>
      </c>
      <c r="H77" s="20">
        <f>IFERROR(INDEX('Geo Summary'!$E$58:$E$88,16),"")</f>
        <v>4</v>
      </c>
      <c r="I77" s="19">
        <f>IF($F77="","",MIN(5,INT($F77/20)+1))</f>
        <v>3</v>
      </c>
    </row>
    <row r="78" spans="1:9">
      <c r="A78" s="13" t="s">
        <v>185</v>
      </c>
      <c r="B78" s="17" t="s">
        <v>186</v>
      </c>
      <c r="C78" s="18">
        <v>1.105134206116381</v>
      </c>
      <c r="D78" s="18">
        <v>0.4815456935609308</v>
      </c>
      <c r="E78" s="18">
        <f>IFERROR(INDEX('Geo Summary'!$J$58:$J$88,17),"")</f>
        <v>53.496917799688596</v>
      </c>
      <c r="F78" s="18">
        <f>IFERROR(INDEX('Geo Summary'!$K$58:$K$88,17),"")</f>
        <v>82.53402384287341</v>
      </c>
      <c r="G78" s="20">
        <f>IFERROR(INDEX('Geo Summary'!$M$58:$M$88,17),"")</f>
        <v>51544280.29999996</v>
      </c>
      <c r="H78" s="20">
        <f>IFERROR(INDEX('Geo Summary'!$E$58:$E$88,17),"")</f>
        <v>5</v>
      </c>
      <c r="I78" s="19">
        <f>IF($F78="","",MIN(5,INT($F78/20)+1))</f>
        <v>5</v>
      </c>
    </row>
    <row r="79" spans="1:9">
      <c r="A79" s="13" t="s">
        <v>187</v>
      </c>
      <c r="B79" s="17" t="s">
        <v>188</v>
      </c>
      <c r="C79" s="18">
        <v>0.1400874345781329</v>
      </c>
      <c r="D79" s="18">
        <v>0.8871495190182924</v>
      </c>
      <c r="E79" s="18">
        <f>IFERROR(INDEX('Geo Summary'!$J$58:$J$88,18),"")</f>
        <v>31.41395108244367</v>
      </c>
      <c r="F79" s="18">
        <f>IFERROR(INDEX('Geo Summary'!$K$58:$K$88,18),"")</f>
        <v>34.968179895215414</v>
      </c>
      <c r="G79" s="20">
        <f>IFERROR(INDEX('Geo Summary'!$M$58:$M$88,18),"")</f>
        <v>21185568.61000001</v>
      </c>
      <c r="H79" s="20">
        <f>IFERROR(INDEX('Geo Summary'!$E$58:$E$88,18),"")</f>
        <v>7</v>
      </c>
      <c r="I79" s="19">
        <f>IF($F79="","",MIN(5,INT($F79/20)+1))</f>
        <v>2</v>
      </c>
    </row>
    <row r="80" spans="1:9">
      <c r="A80" s="13" t="s">
        <v>189</v>
      </c>
      <c r="B80" s="17" t="s">
        <v>190</v>
      </c>
      <c r="C80" s="18">
        <v>1.85226719053309</v>
      </c>
      <c r="D80" s="18">
        <v>0.8364490408361223</v>
      </c>
      <c r="E80" s="18">
        <f>IFERROR(INDEX('Geo Summary'!$J$58:$J$88,19),"")</f>
        <v>62.705001655195005</v>
      </c>
      <c r="F80" s="18">
        <f>IFERROR(INDEX('Geo Summary'!$K$58:$K$88,19),"")</f>
        <v>96.7238642722219</v>
      </c>
      <c r="G80" s="20">
        <f>IFERROR(INDEX('Geo Summary'!$M$58:$M$88,19),"")</f>
        <v>76525184.01999998</v>
      </c>
      <c r="H80" s="20">
        <f>IFERROR(INDEX('Geo Summary'!$E$58:$E$88,19),"")</f>
        <v>11</v>
      </c>
      <c r="I80" s="19">
        <f>IF($F80="","",MIN(5,INT($F80/20)+1))</f>
        <v>5</v>
      </c>
    </row>
    <row r="81" spans="1:9">
      <c r="A81" s="13" t="s">
        <v>191</v>
      </c>
      <c r="B81" s="17" t="s">
        <v>192</v>
      </c>
      <c r="C81" s="18">
        <v>1.727745026463638</v>
      </c>
      <c r="D81" s="18">
        <v>0.7350480844717818</v>
      </c>
      <c r="E81" s="18">
        <f>IFERROR(INDEX('Geo Summary'!$J$58:$J$88,20),"")</f>
        <v>59.17775683038111</v>
      </c>
      <c r="F81" s="18">
        <f>IFERROR(INDEX('Geo Summary'!$K$58:$K$88,20),"")</f>
        <v>91.55107654435704</v>
      </c>
      <c r="G81" s="20">
        <f>IFERROR(INDEX('Geo Summary'!$M$58:$M$88,20),"")</f>
        <v>44099264.39</v>
      </c>
      <c r="H81" s="20">
        <f>IFERROR(INDEX('Geo Summary'!$E$58:$E$88,20),"")</f>
        <v>5</v>
      </c>
      <c r="I81" s="19">
        <f>IF($F81="","",MIN(5,INT($F81/20)+1))</f>
        <v>5</v>
      </c>
    </row>
    <row r="82" spans="1:9">
      <c r="A82" s="13" t="s">
        <v>193</v>
      </c>
      <c r="B82" s="17" t="s">
        <v>194</v>
      </c>
      <c r="C82" s="18">
        <v>-1.478700698324735</v>
      </c>
      <c r="D82" s="18">
        <v>0.5068959326520159</v>
      </c>
      <c r="E82" s="18">
        <f>IFERROR(INDEX('Geo Summary'!$J$58:$J$88,21),"")</f>
        <v>31.43402346852197</v>
      </c>
      <c r="F82" s="18">
        <f>IFERROR(INDEX('Geo Summary'!$K$58:$K$88,21),"")</f>
        <v>35.0252511961342</v>
      </c>
      <c r="G82" s="20">
        <f>IFERROR(INDEX('Geo Summary'!$M$58:$M$88,21),"")</f>
        <v>37048140.059999995</v>
      </c>
      <c r="H82" s="20">
        <f>IFERROR(INDEX('Geo Summary'!$E$58:$E$88,21),"")</f>
        <v>9</v>
      </c>
      <c r="I82" s="19">
        <f>IF($F82="","",MIN(5,INT($F82/20)+1))</f>
        <v>2</v>
      </c>
    </row>
    <row r="83" spans="1:9">
      <c r="A83" s="13" t="s">
        <v>195</v>
      </c>
      <c r="B83" s="17" t="s">
        <v>196</v>
      </c>
      <c r="C83" s="18">
        <v>1.509831239342099</v>
      </c>
      <c r="D83" s="18">
        <v>0.1266423462857393</v>
      </c>
      <c r="E83" s="18">
        <f>IFERROR(INDEX('Geo Summary'!$J$58:$J$88,22),"")</f>
        <v>49.94444496855348</v>
      </c>
      <c r="F83" s="18">
        <f>IFERROR(INDEX('Geo Summary'!$K$58:$K$88,22),"")</f>
        <v>76.39474440922832</v>
      </c>
      <c r="G83" s="20">
        <f>IFERROR(INDEX('Geo Summary'!$M$58:$M$88,22),"")</f>
        <v>12705866.800000006</v>
      </c>
      <c r="H83" s="20">
        <f>IFERROR(INDEX('Geo Summary'!$E$58:$E$88,22),"")</f>
        <v>3</v>
      </c>
      <c r="I83" s="19">
        <f>IF($F83="","",MIN(5,INT($F83/20)+1))</f>
        <v>4</v>
      </c>
    </row>
    <row r="84" spans="1:9">
      <c r="A84" s="13" t="s">
        <v>197</v>
      </c>
      <c r="B84" s="17" t="s">
        <v>198</v>
      </c>
      <c r="C84" s="18">
        <v>0.07782635254340731</v>
      </c>
      <c r="D84" s="18">
        <v>0.9885504753826329</v>
      </c>
      <c r="E84" s="18">
        <f>IFERROR(INDEX('Geo Summary'!$J$58:$J$88,23),"")</f>
        <v>40.994753295042315</v>
      </c>
      <c r="F84" s="18">
        <f>IFERROR(INDEX('Geo Summary'!$K$58:$K$88,23),"")</f>
        <v>58.75163986997315</v>
      </c>
      <c r="G84" s="20">
        <f>IFERROR(INDEX('Geo Summary'!$M$58:$M$88,23),"")</f>
        <v>40683193.169999994</v>
      </c>
      <c r="H84" s="20">
        <f>IFERROR(INDEX('Geo Summary'!$E$58:$E$88,23),"")</f>
        <v>6</v>
      </c>
      <c r="I84" s="19">
        <f>IF($F84="","",MIN(5,INT($F84/20)+1))</f>
        <v>3</v>
      </c>
    </row>
    <row r="85" spans="1:9">
      <c r="A85" s="13" t="s">
        <v>199</v>
      </c>
      <c r="B85" s="17" t="s">
        <v>200</v>
      </c>
      <c r="C85" s="18">
        <v>0.2646095986475845</v>
      </c>
      <c r="D85" s="18">
        <v>1.216702627202399</v>
      </c>
      <c r="E85" s="18">
        <f>IFERROR(INDEX('Geo Summary'!$J$58:$J$88,24),"")</f>
        <v>49.45141675047891</v>
      </c>
      <c r="F85" s="18">
        <f>IFERROR(INDEX('Geo Summary'!$K$58:$K$88,24),"")</f>
        <v>75.50837026972901</v>
      </c>
      <c r="G85" s="20">
        <f>IFERROR(INDEX('Geo Summary'!$M$58:$M$88,24),"")</f>
        <v>41301823.26999999</v>
      </c>
      <c r="H85" s="20">
        <f>IFERROR(INDEX('Geo Summary'!$E$58:$E$88,24),"")</f>
        <v>4</v>
      </c>
      <c r="I85" s="19">
        <f>IF($F85="","",MIN(5,INT($F85/20)+1))</f>
        <v>4</v>
      </c>
    </row>
    <row r="86" spans="1:9">
      <c r="A86" s="13" t="s">
        <v>201</v>
      </c>
      <c r="B86" s="17" t="s">
        <v>202</v>
      </c>
      <c r="C86" s="18">
        <v>2.381486387828259</v>
      </c>
      <c r="D86" s="18">
        <v>-0.7352657828111542</v>
      </c>
      <c r="E86" s="18">
        <f>IFERROR(INDEX('Geo Summary'!$J$58:$J$88,25),"")</f>
        <v>45.98711617886178</v>
      </c>
      <c r="F86" s="18">
        <f>IFERROR(INDEX('Geo Summary'!$K$58:$K$88,25),"")</f>
        <v>69.01914719961769</v>
      </c>
      <c r="G86" s="20">
        <f>IFERROR(INDEX('Geo Summary'!$M$58:$M$88,25),"")</f>
        <v>22625661.159999996</v>
      </c>
      <c r="H86" s="20">
        <f>IFERROR(INDEX('Geo Summary'!$E$58:$E$88,25),"")</f>
        <v>5</v>
      </c>
      <c r="I86" s="19">
        <f>IF($F86="","",MIN(5,INT($F86/20)+1))</f>
        <v>4</v>
      </c>
    </row>
    <row r="87" spans="1:9">
      <c r="A87" s="13" t="s">
        <v>203</v>
      </c>
      <c r="B87" s="17" t="s">
        <v>204</v>
      </c>
      <c r="C87" s="18">
        <v>0.2334790576302215</v>
      </c>
      <c r="D87" s="18">
        <v>0.9632002362915477</v>
      </c>
      <c r="E87" s="18">
        <f>IFERROR(INDEX('Geo Summary'!$J$58:$J$88,26),"")</f>
        <v>31.77253519362186</v>
      </c>
      <c r="F87" s="18">
        <f>IFERROR(INDEX('Geo Summary'!$K$58:$K$88,26),"")</f>
        <v>35.98228166501678</v>
      </c>
      <c r="G87" s="20">
        <f>IFERROR(INDEX('Geo Summary'!$M$58:$M$88,26),"")</f>
        <v>13948142.949999996</v>
      </c>
      <c r="H87" s="20">
        <f>IFERROR(INDEX('Geo Summary'!$E$58:$E$88,26),"")</f>
        <v>4</v>
      </c>
      <c r="I87" s="19">
        <f>IF($F87="","",MIN(5,INT($F87/20)+1))</f>
        <v>2</v>
      </c>
    </row>
    <row r="88" spans="1:9">
      <c r="A88" s="13" t="s">
        <v>205</v>
      </c>
      <c r="B88" s="17" t="s">
        <v>206</v>
      </c>
      <c r="C88" s="18">
        <v>-0.1089568935607699</v>
      </c>
      <c r="D88" s="18">
        <v>0.8110988017450371</v>
      </c>
      <c r="E88" s="18">
        <f>IFERROR(INDEX('Geo Summary'!$J$58:$J$88,27),"")</f>
        <v>34.727338765432094</v>
      </c>
      <c r="F88" s="18">
        <f>IFERROR(INDEX('Geo Summary'!$K$58:$K$88,27),"")</f>
        <v>43.927464404393795</v>
      </c>
      <c r="G88" s="20">
        <f>IFERROR(INDEX('Geo Summary'!$M$58:$M$88,27),"")</f>
        <v>11251657.759999998</v>
      </c>
      <c r="H88" s="20">
        <f>IFERROR(INDEX('Geo Summary'!$E$58:$E$88,27),"")</f>
        <v>3</v>
      </c>
      <c r="I88" s="19">
        <f>IF($F88="","",MIN(5,INT($F88/20)+1))</f>
        <v>3</v>
      </c>
    </row>
    <row r="89" spans="1:9">
      <c r="A89" s="13" t="s">
        <v>207</v>
      </c>
      <c r="B89" s="17" t="s">
        <v>208</v>
      </c>
      <c r="C89" s="18">
        <v>0.1712179755954959</v>
      </c>
      <c r="D89" s="18">
        <v>1.089951431746973</v>
      </c>
      <c r="E89" s="18">
        <f>IFERROR(INDEX('Geo Summary'!$J$58:$J$88,28),"")</f>
        <v>31.693440219092334</v>
      </c>
      <c r="F89" s="18">
        <f>IFERROR(INDEX('Geo Summary'!$K$58:$K$88,28),"")</f>
        <v>35.75958270040394</v>
      </c>
      <c r="G89" s="20">
        <f>IFERROR(INDEX('Geo Summary'!$M$58:$M$88,28),"")</f>
        <v>16201686.64</v>
      </c>
      <c r="H89" s="20">
        <f>IFERROR(INDEX('Geo Summary'!$E$58:$E$88,28),"")</f>
        <v>5</v>
      </c>
      <c r="I89" s="19">
        <f>IF($F89="","",MIN(5,INT($F89/20)+1))</f>
        <v>2</v>
      </c>
    </row>
    <row r="90" spans="1:9">
      <c r="A90" s="13" t="s">
        <v>209</v>
      </c>
      <c r="B90" s="17" t="s">
        <v>210</v>
      </c>
      <c r="C90" s="18">
        <v>1.478700698324735</v>
      </c>
      <c r="D90" s="18">
        <v>0.3547944981055053</v>
      </c>
      <c r="E90" s="18">
        <f>IFERROR(INDEX('Geo Summary'!$J$58:$J$88,29),"")</f>
        <v>43.86725860860861</v>
      </c>
      <c r="F90" s="18">
        <f>IFERROR(INDEX('Geo Summary'!$K$58:$K$88,29),"")</f>
        <v>64.80258907541668</v>
      </c>
      <c r="G90" s="20">
        <f>IFERROR(INDEX('Geo Summary'!$M$58:$M$88,29),"")</f>
        <v>17529356.54</v>
      </c>
      <c r="H90" s="20">
        <f>IFERROR(INDEX('Geo Summary'!$E$58:$E$88,29),"")</f>
        <v>3</v>
      </c>
      <c r="I90" s="19">
        <f>IF($F90="","",MIN(5,INT($F90/20)+1))</f>
        <v>4</v>
      </c>
    </row>
    <row r="91" spans="1:9">
      <c r="A91" s="13" t="s">
        <v>211</v>
      </c>
      <c r="B91" s="17" t="s">
        <v>212</v>
      </c>
      <c r="C91" s="18">
        <v>-1.354178534255284</v>
      </c>
      <c r="D91" s="18">
        <v>0.760398323562867</v>
      </c>
      <c r="E91" s="18">
        <f>IFERROR(INDEX('Geo Summary'!$J$58:$J$88,30),"")</f>
        <v>34.75602339534552</v>
      </c>
      <c r="F91" s="18">
        <f>IFERROR(INDEX('Geo Summary'!$K$58:$K$88,30),"")</f>
        <v>44.0012341850965</v>
      </c>
      <c r="G91" s="20">
        <f>IFERROR(INDEX('Geo Summary'!$M$58:$M$88,30),"")</f>
        <v>1659930299.3500044</v>
      </c>
      <c r="H91" s="20">
        <f>IFERROR(INDEX('Geo Summary'!$E$58:$E$88,30),"")</f>
        <v>399</v>
      </c>
      <c r="I91" s="19">
        <f>IF($F91="","",MIN(5,INT($F91/20)+1))</f>
        <v>3</v>
      </c>
    </row>
    <row r="92" spans="1:9">
      <c r="A92" s="13" t="s">
        <v>213</v>
      </c>
      <c r="B92" s="17" t="s">
        <v>214</v>
      </c>
      <c r="C92" s="18">
        <v>0.3268706806823101</v>
      </c>
      <c r="D92" s="18">
        <v>-0.6085145873557285</v>
      </c>
      <c r="E92" s="18">
        <f>IFERROR(INDEX('Geo Summary'!$J$58:$J$88,31),"")</f>
        <v>27.225973831336624</v>
      </c>
      <c r="F92" s="18">
        <f>IFERROR(INDEX('Geo Summary'!$K$58:$K$88,31),"")</f>
        <v>22.184350222320198</v>
      </c>
      <c r="G92" s="20">
        <f>IFERROR(INDEX('Geo Summary'!$M$58:$M$88,31),"")</f>
        <v>11590097.06</v>
      </c>
      <c r="H92" s="20">
        <f>IFERROR(INDEX('Geo Summary'!$E$58:$E$88,31),"")</f>
        <v>3</v>
      </c>
      <c r="I92" s="19">
        <f>IF($F92="","",MIN(5,INT($F92/20)+1))</f>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10109"/>
  <sheetViews>
    <sheetView showGridLines="0" workbookViewId="0"/>
  </sheetViews>
  <sheetFormatPr defaultRowHeight="15"/>
  <cols>
    <col min="1" max="2" width="12.7109375" customWidth="1"/>
    <col min="3" max="3" width="7.7109375" customWidth="1"/>
    <col min="4" max="9" width="9.7109375" customWidth="1"/>
  </cols>
  <sheetData>
    <row r="1" spans="1:9">
      <c r="A1" s="1" t="s">
        <v>215</v>
      </c>
    </row>
    <row r="2" spans="1:9">
      <c r="A2" s="2" t="s">
        <v>216</v>
      </c>
    </row>
    <row r="4" spans="1:9">
      <c r="A4" s="24" t="s">
        <v>217</v>
      </c>
    </row>
    <row r="5" spans="1:9" ht="24" customHeight="1">
      <c r="A5" s="15" t="s">
        <v>44</v>
      </c>
      <c r="B5" s="15" t="s">
        <v>45</v>
      </c>
      <c r="C5" s="15" t="s">
        <v>50</v>
      </c>
      <c r="D5" s="15" t="s">
        <v>218</v>
      </c>
      <c r="E5" s="15" t="s">
        <v>219</v>
      </c>
      <c r="F5" s="15" t="s">
        <v>220</v>
      </c>
      <c r="G5" s="15" t="s">
        <v>221</v>
      </c>
      <c r="H5" s="15" t="s">
        <v>222</v>
      </c>
      <c r="I5" s="15" t="s">
        <v>223</v>
      </c>
    </row>
    <row r="6" spans="1:9">
      <c r="A6">
        <v>-0.3021501</v>
      </c>
      <c r="B6">
        <v>-0.1891154</v>
      </c>
      <c r="C6">
        <f>'Map Data'!$I$5</f>
        <v>4</v>
      </c>
      <c r="D6" t="e">
        <f>IF($C6=1,$B6,NA())</f>
        <v>#N/A</v>
      </c>
      <c r="E6" t="e">
        <f>IF($C6=2,$B6,NA())</f>
        <v>#N/A</v>
      </c>
      <c r="F6" t="e">
        <f>IF($C6=3,$B6,NA())</f>
        <v>#N/A</v>
      </c>
      <c r="G6">
        <f>IF($C6=4,$B6,NA())</f>
        <v>-0.1891154</v>
      </c>
      <c r="H6" t="e">
        <f>IF($C6=5,$B6,NA())</f>
        <v>#N/A</v>
      </c>
      <c r="I6" t="e">
        <f>IF($C6="",$B6,NA())</f>
        <v>#N/A</v>
      </c>
    </row>
    <row r="7" spans="1:9">
      <c r="A7">
        <v>-0.3012023</v>
      </c>
      <c r="B7">
        <v>-0.1891154</v>
      </c>
      <c r="C7">
        <f>'Map Data'!$I$5</f>
        <v>4</v>
      </c>
      <c r="D7" t="e">
        <f>IF($C7=1,$B7,NA())</f>
        <v>#N/A</v>
      </c>
      <c r="E7" t="e">
        <f>IF($C7=2,$B7,NA())</f>
        <v>#N/A</v>
      </c>
      <c r="F7" t="e">
        <f>IF($C7=3,$B7,NA())</f>
        <v>#N/A</v>
      </c>
      <c r="G7">
        <f>IF($C7=4,$B7,NA())</f>
        <v>-0.1891154</v>
      </c>
      <c r="H7" t="e">
        <f>IF($C7=5,$B7,NA())</f>
        <v>#N/A</v>
      </c>
      <c r="I7" t="e">
        <f>IF($C7="",$B7,NA())</f>
        <v>#N/A</v>
      </c>
    </row>
    <row r="9" spans="1:9">
      <c r="A9">
        <v>-0.2945674</v>
      </c>
      <c r="B9">
        <v>-0.1862786</v>
      </c>
      <c r="C9">
        <f>'Map Data'!$I$5</f>
        <v>4</v>
      </c>
      <c r="D9" t="e">
        <f>IF($C9=1,$B9,NA())</f>
        <v>#N/A</v>
      </c>
      <c r="E9" t="e">
        <f>IF($C9=2,$B9,NA())</f>
        <v>#N/A</v>
      </c>
      <c r="F9" t="e">
        <f>IF($C9=3,$B9,NA())</f>
        <v>#N/A</v>
      </c>
      <c r="G9">
        <f>IF($C9=4,$B9,NA())</f>
        <v>-0.1862786</v>
      </c>
      <c r="H9" t="e">
        <f>IF($C9=5,$B9,NA())</f>
        <v>#N/A</v>
      </c>
      <c r="I9" t="e">
        <f>IF($C9="",$B9,NA())</f>
        <v>#N/A</v>
      </c>
    </row>
    <row r="10" spans="1:9">
      <c r="A10">
        <v>-0.2931456</v>
      </c>
      <c r="B10">
        <v>-0.1862786</v>
      </c>
      <c r="C10">
        <f>'Map Data'!$I$5</f>
        <v>4</v>
      </c>
      <c r="D10" t="e">
        <f>IF($C10=1,$B10,NA())</f>
        <v>#N/A</v>
      </c>
      <c r="E10" t="e">
        <f>IF($C10=2,$B10,NA())</f>
        <v>#N/A</v>
      </c>
      <c r="F10" t="e">
        <f>IF($C10=3,$B10,NA())</f>
        <v>#N/A</v>
      </c>
      <c r="G10">
        <f>IF($C10=4,$B10,NA())</f>
        <v>-0.1862786</v>
      </c>
      <c r="H10" t="e">
        <f>IF($C10=5,$B10,NA())</f>
        <v>#N/A</v>
      </c>
      <c r="I10" t="e">
        <f>IF($C10="",$B10,NA())</f>
        <v>#N/A</v>
      </c>
    </row>
    <row r="12" spans="1:9">
      <c r="A12">
        <v>-0.2898282</v>
      </c>
      <c r="B12">
        <v>-0.1862786</v>
      </c>
      <c r="C12">
        <f>'Map Data'!$I$5</f>
        <v>4</v>
      </c>
      <c r="D12" t="e">
        <f>IF($C12=1,$B12,NA())</f>
        <v>#N/A</v>
      </c>
      <c r="E12" t="e">
        <f>IF($C12=2,$B12,NA())</f>
        <v>#N/A</v>
      </c>
      <c r="F12" t="e">
        <f>IF($C12=3,$B12,NA())</f>
        <v>#N/A</v>
      </c>
      <c r="G12">
        <f>IF($C12=4,$B12,NA())</f>
        <v>-0.1862786</v>
      </c>
      <c r="H12" t="e">
        <f>IF($C12=5,$B12,NA())</f>
        <v>#N/A</v>
      </c>
      <c r="I12" t="e">
        <f>IF($C12="",$B12,NA())</f>
        <v>#N/A</v>
      </c>
    </row>
    <row r="13" spans="1:9">
      <c r="A13">
        <v>-0.2888803</v>
      </c>
      <c r="B13">
        <v>-0.1862786</v>
      </c>
      <c r="C13">
        <f>'Map Data'!$I$5</f>
        <v>4</v>
      </c>
      <c r="D13" t="e">
        <f>IF($C13=1,$B13,NA())</f>
        <v>#N/A</v>
      </c>
      <c r="E13" t="e">
        <f>IF($C13=2,$B13,NA())</f>
        <v>#N/A</v>
      </c>
      <c r="F13" t="e">
        <f>IF($C13=3,$B13,NA())</f>
        <v>#N/A</v>
      </c>
      <c r="G13">
        <f>IF($C13=4,$B13,NA())</f>
        <v>-0.1862786</v>
      </c>
      <c r="H13" t="e">
        <f>IF($C13=5,$B13,NA())</f>
        <v>#N/A</v>
      </c>
      <c r="I13" t="e">
        <f>IF($C13="",$B13,NA())</f>
        <v>#N/A</v>
      </c>
    </row>
    <row r="15" spans="1:9">
      <c r="A15">
        <v>-0.2926717</v>
      </c>
      <c r="B15">
        <v>-0.1834418</v>
      </c>
      <c r="C15">
        <f>'Map Data'!$I$5</f>
        <v>4</v>
      </c>
      <c r="D15" t="e">
        <f>IF($C15=1,$B15,NA())</f>
        <v>#N/A</v>
      </c>
      <c r="E15" t="e">
        <f>IF($C15=2,$B15,NA())</f>
        <v>#N/A</v>
      </c>
      <c r="F15" t="e">
        <f>IF($C15=3,$B15,NA())</f>
        <v>#N/A</v>
      </c>
      <c r="G15">
        <f>IF($C15=4,$B15,NA())</f>
        <v>-0.1834418</v>
      </c>
      <c r="H15" t="e">
        <f>IF($C15=5,$B15,NA())</f>
        <v>#N/A</v>
      </c>
      <c r="I15" t="e">
        <f>IF($C15="",$B15,NA())</f>
        <v>#N/A</v>
      </c>
    </row>
    <row r="16" spans="1:9">
      <c r="A16">
        <v>-0.2898282</v>
      </c>
      <c r="B16">
        <v>-0.1834418</v>
      </c>
      <c r="C16">
        <f>'Map Data'!$I$5</f>
        <v>4</v>
      </c>
      <c r="D16" t="e">
        <f>IF($C16=1,$B16,NA())</f>
        <v>#N/A</v>
      </c>
      <c r="E16" t="e">
        <f>IF($C16=2,$B16,NA())</f>
        <v>#N/A</v>
      </c>
      <c r="F16" t="e">
        <f>IF($C16=3,$B16,NA())</f>
        <v>#N/A</v>
      </c>
      <c r="G16">
        <f>IF($C16=4,$B16,NA())</f>
        <v>-0.1834418</v>
      </c>
      <c r="H16" t="e">
        <f>IF($C16=5,$B16,NA())</f>
        <v>#N/A</v>
      </c>
      <c r="I16" t="e">
        <f>IF($C16="",$B16,NA())</f>
        <v>#N/A</v>
      </c>
    </row>
    <row r="18" spans="1:9">
      <c r="A18">
        <v>-0.2879325</v>
      </c>
      <c r="B18">
        <v>-0.1834418</v>
      </c>
      <c r="C18">
        <f>'Map Data'!$I$5</f>
        <v>4</v>
      </c>
      <c r="D18" t="e">
        <f>IF($C18=1,$B18,NA())</f>
        <v>#N/A</v>
      </c>
      <c r="E18" t="e">
        <f>IF($C18=2,$B18,NA())</f>
        <v>#N/A</v>
      </c>
      <c r="F18" t="e">
        <f>IF($C18=3,$B18,NA())</f>
        <v>#N/A</v>
      </c>
      <c r="G18">
        <f>IF($C18=4,$B18,NA())</f>
        <v>-0.1834418</v>
      </c>
      <c r="H18" t="e">
        <f>IF($C18=5,$B18,NA())</f>
        <v>#N/A</v>
      </c>
      <c r="I18" t="e">
        <f>IF($C18="",$B18,NA())</f>
        <v>#N/A</v>
      </c>
    </row>
    <row r="19" spans="1:9">
      <c r="A19">
        <v>-0.2827194</v>
      </c>
      <c r="B19">
        <v>-0.1834418</v>
      </c>
      <c r="C19">
        <f>'Map Data'!$I$5</f>
        <v>4</v>
      </c>
      <c r="D19" t="e">
        <f>IF($C19=1,$B19,NA())</f>
        <v>#N/A</v>
      </c>
      <c r="E19" t="e">
        <f>IF($C19=2,$B19,NA())</f>
        <v>#N/A</v>
      </c>
      <c r="F19" t="e">
        <f>IF($C19=3,$B19,NA())</f>
        <v>#N/A</v>
      </c>
      <c r="G19">
        <f>IF($C19=4,$B19,NA())</f>
        <v>-0.1834418</v>
      </c>
      <c r="H19" t="e">
        <f>IF($C19=5,$B19,NA())</f>
        <v>#N/A</v>
      </c>
      <c r="I19" t="e">
        <f>IF($C19="",$B19,NA())</f>
        <v>#N/A</v>
      </c>
    </row>
    <row r="21" spans="1:9">
      <c r="A21">
        <v>-0.2865107</v>
      </c>
      <c r="B21">
        <v>-0.1806049</v>
      </c>
      <c r="C21">
        <f>'Map Data'!$I$5</f>
        <v>4</v>
      </c>
      <c r="D21" t="e">
        <f>IF($C21=1,$B21,NA())</f>
        <v>#N/A</v>
      </c>
      <c r="E21" t="e">
        <f>IF($C21=2,$B21,NA())</f>
        <v>#N/A</v>
      </c>
      <c r="F21" t="e">
        <f>IF($C21=3,$B21,NA())</f>
        <v>#N/A</v>
      </c>
      <c r="G21">
        <f>IF($C21=4,$B21,NA())</f>
        <v>-0.1806049</v>
      </c>
      <c r="H21" t="e">
        <f>IF($C21=5,$B21,NA())</f>
        <v>#N/A</v>
      </c>
      <c r="I21" t="e">
        <f>IF($C21="",$B21,NA())</f>
        <v>#N/A</v>
      </c>
    </row>
    <row r="22" spans="1:9">
      <c r="A22">
        <v>-0.2812976</v>
      </c>
      <c r="B22">
        <v>-0.1806049</v>
      </c>
      <c r="C22">
        <f>'Map Data'!$I$5</f>
        <v>4</v>
      </c>
      <c r="D22" t="e">
        <f>IF($C22=1,$B22,NA())</f>
        <v>#N/A</v>
      </c>
      <c r="E22" t="e">
        <f>IF($C22=2,$B22,NA())</f>
        <v>#N/A</v>
      </c>
      <c r="F22" t="e">
        <f>IF($C22=3,$B22,NA())</f>
        <v>#N/A</v>
      </c>
      <c r="G22">
        <f>IF($C22=4,$B22,NA())</f>
        <v>-0.1806049</v>
      </c>
      <c r="H22" t="e">
        <f>IF($C22=5,$B22,NA())</f>
        <v>#N/A</v>
      </c>
      <c r="I22" t="e">
        <f>IF($C22="",$B22,NA())</f>
        <v>#N/A</v>
      </c>
    </row>
    <row r="24" spans="1:9">
      <c r="A24">
        <v>-0.2822454</v>
      </c>
      <c r="B24">
        <v>-0.1777681</v>
      </c>
      <c r="C24">
        <f>'Map Data'!$I$5</f>
        <v>4</v>
      </c>
      <c r="D24" t="e">
        <f>IF($C24=1,$B24,NA())</f>
        <v>#N/A</v>
      </c>
      <c r="E24" t="e">
        <f>IF($C24=2,$B24,NA())</f>
        <v>#N/A</v>
      </c>
      <c r="F24" t="e">
        <f>IF($C24=3,$B24,NA())</f>
        <v>#N/A</v>
      </c>
      <c r="G24">
        <f>IF($C24=4,$B24,NA())</f>
        <v>-0.1777681</v>
      </c>
      <c r="H24" t="e">
        <f>IF($C24=5,$B24,NA())</f>
        <v>#N/A</v>
      </c>
      <c r="I24" t="e">
        <f>IF($C24="",$B24,NA())</f>
        <v>#N/A</v>
      </c>
    </row>
    <row r="25" spans="1:9">
      <c r="A25">
        <v>-0.2765584</v>
      </c>
      <c r="B25">
        <v>-0.1777681</v>
      </c>
      <c r="C25">
        <f>'Map Data'!$I$5</f>
        <v>4</v>
      </c>
      <c r="D25" t="e">
        <f>IF($C25=1,$B25,NA())</f>
        <v>#N/A</v>
      </c>
      <c r="E25" t="e">
        <f>IF($C25=2,$B25,NA())</f>
        <v>#N/A</v>
      </c>
      <c r="F25" t="e">
        <f>IF($C25=3,$B25,NA())</f>
        <v>#N/A</v>
      </c>
      <c r="G25">
        <f>IF($C25=4,$B25,NA())</f>
        <v>-0.1777681</v>
      </c>
      <c r="H25" t="e">
        <f>IF($C25=5,$B25,NA())</f>
        <v>#N/A</v>
      </c>
      <c r="I25" t="e">
        <f>IF($C25="",$B25,NA())</f>
        <v>#N/A</v>
      </c>
    </row>
    <row r="27" spans="1:9">
      <c r="A27">
        <v>-0.2708713</v>
      </c>
      <c r="B27">
        <v>-0.1777681</v>
      </c>
      <c r="C27">
        <f>'Map Data'!$I$5</f>
        <v>4</v>
      </c>
      <c r="D27" t="e">
        <f>IF($C27=1,$B27,NA())</f>
        <v>#N/A</v>
      </c>
      <c r="E27" t="e">
        <f>IF($C27=2,$B27,NA())</f>
        <v>#N/A</v>
      </c>
      <c r="F27" t="e">
        <f>IF($C27=3,$B27,NA())</f>
        <v>#N/A</v>
      </c>
      <c r="G27">
        <f>IF($C27=4,$B27,NA())</f>
        <v>-0.1777681</v>
      </c>
      <c r="H27" t="e">
        <f>IF($C27=5,$B27,NA())</f>
        <v>#N/A</v>
      </c>
      <c r="I27" t="e">
        <f>IF($C27="",$B27,NA())</f>
        <v>#N/A</v>
      </c>
    </row>
    <row r="28" spans="1:9">
      <c r="A28">
        <v>-0.2666061</v>
      </c>
      <c r="B28">
        <v>-0.1777681</v>
      </c>
      <c r="C28">
        <f>'Map Data'!$I$5</f>
        <v>4</v>
      </c>
      <c r="D28" t="e">
        <f>IF($C28=1,$B28,NA())</f>
        <v>#N/A</v>
      </c>
      <c r="E28" t="e">
        <f>IF($C28=2,$B28,NA())</f>
        <v>#N/A</v>
      </c>
      <c r="F28" t="e">
        <f>IF($C28=3,$B28,NA())</f>
        <v>#N/A</v>
      </c>
      <c r="G28">
        <f>IF($C28=4,$B28,NA())</f>
        <v>-0.1777681</v>
      </c>
      <c r="H28" t="e">
        <f>IF($C28=5,$B28,NA())</f>
        <v>#N/A</v>
      </c>
      <c r="I28" t="e">
        <f>IF($C28="",$B28,NA())</f>
        <v>#N/A</v>
      </c>
    </row>
    <row r="30" spans="1:9">
      <c r="A30">
        <v>-0.2083138</v>
      </c>
      <c r="B30">
        <v>-0.1777681</v>
      </c>
      <c r="C30">
        <f>'Map Data'!$I$5</f>
        <v>4</v>
      </c>
      <c r="D30" t="e">
        <f>IF($C30=1,$B30,NA())</f>
        <v>#N/A</v>
      </c>
      <c r="E30" t="e">
        <f>IF($C30=2,$B30,NA())</f>
        <v>#N/A</v>
      </c>
      <c r="F30" t="e">
        <f>IF($C30=3,$B30,NA())</f>
        <v>#N/A</v>
      </c>
      <c r="G30">
        <f>IF($C30=4,$B30,NA())</f>
        <v>-0.1777681</v>
      </c>
      <c r="H30" t="e">
        <f>IF($C30=5,$B30,NA())</f>
        <v>#N/A</v>
      </c>
      <c r="I30" t="e">
        <f>IF($C30="",$B30,NA())</f>
        <v>#N/A</v>
      </c>
    </row>
    <row r="31" spans="1:9">
      <c r="A31">
        <v>-0.2045224</v>
      </c>
      <c r="B31">
        <v>-0.1777681</v>
      </c>
      <c r="C31">
        <f>'Map Data'!$I$5</f>
        <v>4</v>
      </c>
      <c r="D31" t="e">
        <f>IF($C31=1,$B31,NA())</f>
        <v>#N/A</v>
      </c>
      <c r="E31" t="e">
        <f>IF($C31=2,$B31,NA())</f>
        <v>#N/A</v>
      </c>
      <c r="F31" t="e">
        <f>IF($C31=3,$B31,NA())</f>
        <v>#N/A</v>
      </c>
      <c r="G31">
        <f>IF($C31=4,$B31,NA())</f>
        <v>-0.1777681</v>
      </c>
      <c r="H31" t="e">
        <f>IF($C31=5,$B31,NA())</f>
        <v>#N/A</v>
      </c>
      <c r="I31" t="e">
        <f>IF($C31="",$B31,NA())</f>
        <v>#N/A</v>
      </c>
    </row>
    <row r="33" spans="1:9">
      <c r="A33">
        <v>-0.200731</v>
      </c>
      <c r="B33">
        <v>-0.1777681</v>
      </c>
      <c r="C33">
        <f>'Map Data'!$I$5</f>
        <v>4</v>
      </c>
      <c r="D33" t="e">
        <f>IF($C33=1,$B33,NA())</f>
        <v>#N/A</v>
      </c>
      <c r="E33" t="e">
        <f>IF($C33=2,$B33,NA())</f>
        <v>#N/A</v>
      </c>
      <c r="F33" t="e">
        <f>IF($C33=3,$B33,NA())</f>
        <v>#N/A</v>
      </c>
      <c r="G33">
        <f>IF($C33=4,$B33,NA())</f>
        <v>-0.1777681</v>
      </c>
      <c r="H33" t="e">
        <f>IF($C33=5,$B33,NA())</f>
        <v>#N/A</v>
      </c>
      <c r="I33" t="e">
        <f>IF($C33="",$B33,NA())</f>
        <v>#N/A</v>
      </c>
    </row>
    <row r="34" spans="1:9">
      <c r="A34">
        <v>-0.1997832</v>
      </c>
      <c r="B34">
        <v>-0.1777681</v>
      </c>
      <c r="C34">
        <f>'Map Data'!$I$5</f>
        <v>4</v>
      </c>
      <c r="D34" t="e">
        <f>IF($C34=1,$B34,NA())</f>
        <v>#N/A</v>
      </c>
      <c r="E34" t="e">
        <f>IF($C34=2,$B34,NA())</f>
        <v>#N/A</v>
      </c>
      <c r="F34" t="e">
        <f>IF($C34=3,$B34,NA())</f>
        <v>#N/A</v>
      </c>
      <c r="G34">
        <f>IF($C34=4,$B34,NA())</f>
        <v>-0.1777681</v>
      </c>
      <c r="H34" t="e">
        <f>IF($C34=5,$B34,NA())</f>
        <v>#N/A</v>
      </c>
      <c r="I34" t="e">
        <f>IF($C34="",$B34,NA())</f>
        <v>#N/A</v>
      </c>
    </row>
    <row r="36" spans="1:9">
      <c r="A36">
        <v>-0.2794019</v>
      </c>
      <c r="B36">
        <v>-0.1749313</v>
      </c>
      <c r="C36">
        <f>'Map Data'!$I$5</f>
        <v>4</v>
      </c>
      <c r="D36" t="e">
        <f>IF($C36=1,$B36,NA())</f>
        <v>#N/A</v>
      </c>
      <c r="E36" t="e">
        <f>IF($C36=2,$B36,NA())</f>
        <v>#N/A</v>
      </c>
      <c r="F36" t="e">
        <f>IF($C36=3,$B36,NA())</f>
        <v>#N/A</v>
      </c>
      <c r="G36">
        <f>IF($C36=4,$B36,NA())</f>
        <v>-0.1749313</v>
      </c>
      <c r="H36" t="e">
        <f>IF($C36=5,$B36,NA())</f>
        <v>#N/A</v>
      </c>
      <c r="I36" t="e">
        <f>IF($C36="",$B36,NA())</f>
        <v>#N/A</v>
      </c>
    </row>
    <row r="37" spans="1:9">
      <c r="A37">
        <v>-0.2741888</v>
      </c>
      <c r="B37">
        <v>-0.1749313</v>
      </c>
      <c r="C37">
        <f>'Map Data'!$I$5</f>
        <v>4</v>
      </c>
      <c r="D37" t="e">
        <f>IF($C37=1,$B37,NA())</f>
        <v>#N/A</v>
      </c>
      <c r="E37" t="e">
        <f>IF($C37=2,$B37,NA())</f>
        <v>#N/A</v>
      </c>
      <c r="F37" t="e">
        <f>IF($C37=3,$B37,NA())</f>
        <v>#N/A</v>
      </c>
      <c r="G37">
        <f>IF($C37=4,$B37,NA())</f>
        <v>-0.1749313</v>
      </c>
      <c r="H37" t="e">
        <f>IF($C37=5,$B37,NA())</f>
        <v>#N/A</v>
      </c>
      <c r="I37" t="e">
        <f>IF($C37="",$B37,NA())</f>
        <v>#N/A</v>
      </c>
    </row>
    <row r="39" spans="1:9">
      <c r="A39">
        <v>-0.2685017</v>
      </c>
      <c r="B39">
        <v>-0.1749313</v>
      </c>
      <c r="C39">
        <f>'Map Data'!$I$5</f>
        <v>4</v>
      </c>
      <c r="D39" t="e">
        <f>IF($C39=1,$B39,NA())</f>
        <v>#N/A</v>
      </c>
      <c r="E39" t="e">
        <f>IF($C39=2,$B39,NA())</f>
        <v>#N/A</v>
      </c>
      <c r="F39" t="e">
        <f>IF($C39=3,$B39,NA())</f>
        <v>#N/A</v>
      </c>
      <c r="G39">
        <f>IF($C39=4,$B39,NA())</f>
        <v>-0.1749313</v>
      </c>
      <c r="H39" t="e">
        <f>IF($C39=5,$B39,NA())</f>
        <v>#N/A</v>
      </c>
      <c r="I39" t="e">
        <f>IF($C39="",$B39,NA())</f>
        <v>#N/A</v>
      </c>
    </row>
    <row r="40" spans="1:9">
      <c r="A40">
        <v>-0.2651843</v>
      </c>
      <c r="B40">
        <v>-0.1749313</v>
      </c>
      <c r="C40">
        <f>'Map Data'!$I$5</f>
        <v>4</v>
      </c>
      <c r="D40" t="e">
        <f>IF($C40=1,$B40,NA())</f>
        <v>#N/A</v>
      </c>
      <c r="E40" t="e">
        <f>IF($C40=2,$B40,NA())</f>
        <v>#N/A</v>
      </c>
      <c r="F40" t="e">
        <f>IF($C40=3,$B40,NA())</f>
        <v>#N/A</v>
      </c>
      <c r="G40">
        <f>IF($C40=4,$B40,NA())</f>
        <v>-0.1749313</v>
      </c>
      <c r="H40" t="e">
        <f>IF($C40=5,$B40,NA())</f>
        <v>#N/A</v>
      </c>
      <c r="I40" t="e">
        <f>IF($C40="",$B40,NA())</f>
        <v>#N/A</v>
      </c>
    </row>
    <row r="42" spans="1:9">
      <c r="A42">
        <v>-0.2097355</v>
      </c>
      <c r="B42">
        <v>-0.1749313</v>
      </c>
      <c r="C42">
        <f>'Map Data'!$I$5</f>
        <v>4</v>
      </c>
      <c r="D42" t="e">
        <f>IF($C42=1,$B42,NA())</f>
        <v>#N/A</v>
      </c>
      <c r="E42" t="e">
        <f>IF($C42=2,$B42,NA())</f>
        <v>#N/A</v>
      </c>
      <c r="F42" t="e">
        <f>IF($C42=3,$B42,NA())</f>
        <v>#N/A</v>
      </c>
      <c r="G42">
        <f>IF($C42=4,$B42,NA())</f>
        <v>-0.1749313</v>
      </c>
      <c r="H42" t="e">
        <f>IF($C42=5,$B42,NA())</f>
        <v>#N/A</v>
      </c>
      <c r="I42" t="e">
        <f>IF($C42="",$B42,NA())</f>
        <v>#N/A</v>
      </c>
    </row>
    <row r="43" spans="1:9">
      <c r="A43">
        <v>-0.206892</v>
      </c>
      <c r="B43">
        <v>-0.1749313</v>
      </c>
      <c r="C43">
        <f>'Map Data'!$I$5</f>
        <v>4</v>
      </c>
      <c r="D43" t="e">
        <f>IF($C43=1,$B43,NA())</f>
        <v>#N/A</v>
      </c>
      <c r="E43" t="e">
        <f>IF($C43=2,$B43,NA())</f>
        <v>#N/A</v>
      </c>
      <c r="F43" t="e">
        <f>IF($C43=3,$B43,NA())</f>
        <v>#N/A</v>
      </c>
      <c r="G43">
        <f>IF($C43=4,$B43,NA())</f>
        <v>-0.1749313</v>
      </c>
      <c r="H43" t="e">
        <f>IF($C43=5,$B43,NA())</f>
        <v>#N/A</v>
      </c>
      <c r="I43" t="e">
        <f>IF($C43="",$B43,NA())</f>
        <v>#N/A</v>
      </c>
    </row>
    <row r="45" spans="1:9">
      <c r="A45">
        <v>-0.2059441</v>
      </c>
      <c r="B45">
        <v>-0.1749313</v>
      </c>
      <c r="C45">
        <f>'Map Data'!$I$5</f>
        <v>4</v>
      </c>
      <c r="D45" t="e">
        <f>IF($C45=1,$B45,NA())</f>
        <v>#N/A</v>
      </c>
      <c r="E45" t="e">
        <f>IF($C45=2,$B45,NA())</f>
        <v>#N/A</v>
      </c>
      <c r="F45" t="e">
        <f>IF($C45=3,$B45,NA())</f>
        <v>#N/A</v>
      </c>
      <c r="G45">
        <f>IF($C45=4,$B45,NA())</f>
        <v>-0.1749313</v>
      </c>
      <c r="H45" t="e">
        <f>IF($C45=5,$B45,NA())</f>
        <v>#N/A</v>
      </c>
      <c r="I45" t="e">
        <f>IF($C45="",$B45,NA())</f>
        <v>#N/A</v>
      </c>
    </row>
    <row r="46" spans="1:9">
      <c r="A46">
        <v>-0.2054702</v>
      </c>
      <c r="B46">
        <v>-0.1749313</v>
      </c>
      <c r="C46">
        <f>'Map Data'!$I$5</f>
        <v>4</v>
      </c>
      <c r="D46" t="e">
        <f>IF($C46=1,$B46,NA())</f>
        <v>#N/A</v>
      </c>
      <c r="E46" t="e">
        <f>IF($C46=2,$B46,NA())</f>
        <v>#N/A</v>
      </c>
      <c r="F46" t="e">
        <f>IF($C46=3,$B46,NA())</f>
        <v>#N/A</v>
      </c>
      <c r="G46">
        <f>IF($C46=4,$B46,NA())</f>
        <v>-0.1749313</v>
      </c>
      <c r="H46" t="e">
        <f>IF($C46=5,$B46,NA())</f>
        <v>#N/A</v>
      </c>
      <c r="I46" t="e">
        <f>IF($C46="",$B46,NA())</f>
        <v>#N/A</v>
      </c>
    </row>
    <row r="48" spans="1:9">
      <c r="A48">
        <v>-0.2040485</v>
      </c>
      <c r="B48">
        <v>-0.1749313</v>
      </c>
      <c r="C48">
        <f>'Map Data'!$I$5</f>
        <v>4</v>
      </c>
      <c r="D48" t="e">
        <f>IF($C48=1,$B48,NA())</f>
        <v>#N/A</v>
      </c>
      <c r="E48" t="e">
        <f>IF($C48=2,$B48,NA())</f>
        <v>#N/A</v>
      </c>
      <c r="F48" t="e">
        <f>IF($C48=3,$B48,NA())</f>
        <v>#N/A</v>
      </c>
      <c r="G48">
        <f>IF($C48=4,$B48,NA())</f>
        <v>-0.1749313</v>
      </c>
      <c r="H48" t="e">
        <f>IF($C48=5,$B48,NA())</f>
        <v>#N/A</v>
      </c>
      <c r="I48" t="e">
        <f>IF($C48="",$B48,NA())</f>
        <v>#N/A</v>
      </c>
    </row>
    <row r="49" spans="1:9">
      <c r="A49">
        <v>-0.1993093</v>
      </c>
      <c r="B49">
        <v>-0.1749313</v>
      </c>
      <c r="C49">
        <f>'Map Data'!$I$5</f>
        <v>4</v>
      </c>
      <c r="D49" t="e">
        <f>IF($C49=1,$B49,NA())</f>
        <v>#N/A</v>
      </c>
      <c r="E49" t="e">
        <f>IF($C49=2,$B49,NA())</f>
        <v>#N/A</v>
      </c>
      <c r="F49" t="e">
        <f>IF($C49=3,$B49,NA())</f>
        <v>#N/A</v>
      </c>
      <c r="G49">
        <f>IF($C49=4,$B49,NA())</f>
        <v>-0.1749313</v>
      </c>
      <c r="H49" t="e">
        <f>IF($C49=5,$B49,NA())</f>
        <v>#N/A</v>
      </c>
      <c r="I49" t="e">
        <f>IF($C49="",$B49,NA())</f>
        <v>#N/A</v>
      </c>
    </row>
    <row r="51" spans="1:9">
      <c r="A51">
        <v>-0.3756079</v>
      </c>
      <c r="B51">
        <v>-0.1720944</v>
      </c>
      <c r="C51">
        <f>'Map Data'!$I$5</f>
        <v>4</v>
      </c>
      <c r="D51" t="e">
        <f>IF($C51=1,$B51,NA())</f>
        <v>#N/A</v>
      </c>
      <c r="E51" t="e">
        <f>IF($C51=2,$B51,NA())</f>
        <v>#N/A</v>
      </c>
      <c r="F51" t="e">
        <f>IF($C51=3,$B51,NA())</f>
        <v>#N/A</v>
      </c>
      <c r="G51">
        <f>IF($C51=4,$B51,NA())</f>
        <v>-0.1720944</v>
      </c>
      <c r="H51" t="e">
        <f>IF($C51=5,$B51,NA())</f>
        <v>#N/A</v>
      </c>
      <c r="I51" t="e">
        <f>IF($C51="",$B51,NA())</f>
        <v>#N/A</v>
      </c>
    </row>
    <row r="52" spans="1:9">
      <c r="A52">
        <v>-0.3737122</v>
      </c>
      <c r="B52">
        <v>-0.1720944</v>
      </c>
      <c r="C52">
        <f>'Map Data'!$I$5</f>
        <v>4</v>
      </c>
      <c r="D52" t="e">
        <f>IF($C52=1,$B52,NA())</f>
        <v>#N/A</v>
      </c>
      <c r="E52" t="e">
        <f>IF($C52=2,$B52,NA())</f>
        <v>#N/A</v>
      </c>
      <c r="F52" t="e">
        <f>IF($C52=3,$B52,NA())</f>
        <v>#N/A</v>
      </c>
      <c r="G52">
        <f>IF($C52=4,$B52,NA())</f>
        <v>-0.1720944</v>
      </c>
      <c r="H52" t="e">
        <f>IF($C52=5,$B52,NA())</f>
        <v>#N/A</v>
      </c>
      <c r="I52" t="e">
        <f>IF($C52="",$B52,NA())</f>
        <v>#N/A</v>
      </c>
    </row>
    <row r="54" spans="1:9">
      <c r="A54">
        <v>-0.278928</v>
      </c>
      <c r="B54">
        <v>-0.1720944</v>
      </c>
      <c r="C54">
        <f>'Map Data'!$I$5</f>
        <v>4</v>
      </c>
      <c r="D54" t="e">
        <f>IF($C54=1,$B54,NA())</f>
        <v>#N/A</v>
      </c>
      <c r="E54" t="e">
        <f>IF($C54=2,$B54,NA())</f>
        <v>#N/A</v>
      </c>
      <c r="F54" t="e">
        <f>IF($C54=3,$B54,NA())</f>
        <v>#N/A</v>
      </c>
      <c r="G54">
        <f>IF($C54=4,$B54,NA())</f>
        <v>-0.1720944</v>
      </c>
      <c r="H54" t="e">
        <f>IF($C54=5,$B54,NA())</f>
        <v>#N/A</v>
      </c>
      <c r="I54" t="e">
        <f>IF($C54="",$B54,NA())</f>
        <v>#N/A</v>
      </c>
    </row>
    <row r="55" spans="1:9">
      <c r="A55">
        <v>-0.2699235</v>
      </c>
      <c r="B55">
        <v>-0.1720944</v>
      </c>
      <c r="C55">
        <f>'Map Data'!$I$5</f>
        <v>4</v>
      </c>
      <c r="D55" t="e">
        <f>IF($C55=1,$B55,NA())</f>
        <v>#N/A</v>
      </c>
      <c r="E55" t="e">
        <f>IF($C55=2,$B55,NA())</f>
        <v>#N/A</v>
      </c>
      <c r="F55" t="e">
        <f>IF($C55=3,$B55,NA())</f>
        <v>#N/A</v>
      </c>
      <c r="G55">
        <f>IF($C55=4,$B55,NA())</f>
        <v>-0.1720944</v>
      </c>
      <c r="H55" t="e">
        <f>IF($C55=5,$B55,NA())</f>
        <v>#N/A</v>
      </c>
      <c r="I55" t="e">
        <f>IF($C55="",$B55,NA())</f>
        <v>#N/A</v>
      </c>
    </row>
    <row r="57" spans="1:9">
      <c r="A57">
        <v>-0.2666061</v>
      </c>
      <c r="B57">
        <v>-0.1720944</v>
      </c>
      <c r="C57">
        <f>'Map Data'!$I$5</f>
        <v>4</v>
      </c>
      <c r="D57" t="e">
        <f>IF($C57=1,$B57,NA())</f>
        <v>#N/A</v>
      </c>
      <c r="E57" t="e">
        <f>IF($C57=2,$B57,NA())</f>
        <v>#N/A</v>
      </c>
      <c r="F57" t="e">
        <f>IF($C57=3,$B57,NA())</f>
        <v>#N/A</v>
      </c>
      <c r="G57">
        <f>IF($C57=4,$B57,NA())</f>
        <v>-0.1720944</v>
      </c>
      <c r="H57" t="e">
        <f>IF($C57=5,$B57,NA())</f>
        <v>#N/A</v>
      </c>
      <c r="I57" t="e">
        <f>IF($C57="",$B57,NA())</f>
        <v>#N/A</v>
      </c>
    </row>
    <row r="58" spans="1:9">
      <c r="A58">
        <v>-0.2642364</v>
      </c>
      <c r="B58">
        <v>-0.1720944</v>
      </c>
      <c r="C58">
        <f>'Map Data'!$I$5</f>
        <v>4</v>
      </c>
      <c r="D58" t="e">
        <f>IF($C58=1,$B58,NA())</f>
        <v>#N/A</v>
      </c>
      <c r="E58" t="e">
        <f>IF($C58=2,$B58,NA())</f>
        <v>#N/A</v>
      </c>
      <c r="F58" t="e">
        <f>IF($C58=3,$B58,NA())</f>
        <v>#N/A</v>
      </c>
      <c r="G58">
        <f>IF($C58=4,$B58,NA())</f>
        <v>-0.1720944</v>
      </c>
      <c r="H58" t="e">
        <f>IF($C58=5,$B58,NA())</f>
        <v>#N/A</v>
      </c>
      <c r="I58" t="e">
        <f>IF($C58="",$B58,NA())</f>
        <v>#N/A</v>
      </c>
    </row>
    <row r="60" spans="1:9">
      <c r="A60">
        <v>-0.2163704</v>
      </c>
      <c r="B60">
        <v>-0.1720944</v>
      </c>
      <c r="C60">
        <f>'Map Data'!$I$5</f>
        <v>4</v>
      </c>
      <c r="D60" t="e">
        <f>IF($C60=1,$B60,NA())</f>
        <v>#N/A</v>
      </c>
      <c r="E60" t="e">
        <f>IF($C60=2,$B60,NA())</f>
        <v>#N/A</v>
      </c>
      <c r="F60" t="e">
        <f>IF($C60=3,$B60,NA())</f>
        <v>#N/A</v>
      </c>
      <c r="G60">
        <f>IF($C60=4,$B60,NA())</f>
        <v>-0.1720944</v>
      </c>
      <c r="H60" t="e">
        <f>IF($C60=5,$B60,NA())</f>
        <v>#N/A</v>
      </c>
      <c r="I60" t="e">
        <f>IF($C60="",$B60,NA())</f>
        <v>#N/A</v>
      </c>
    </row>
    <row r="61" spans="1:9">
      <c r="A61">
        <v>-0.2144747</v>
      </c>
      <c r="B61">
        <v>-0.1720944</v>
      </c>
      <c r="C61">
        <f>'Map Data'!$I$5</f>
        <v>4</v>
      </c>
      <c r="D61" t="e">
        <f>IF($C61=1,$B61,NA())</f>
        <v>#N/A</v>
      </c>
      <c r="E61" t="e">
        <f>IF($C61=2,$B61,NA())</f>
        <v>#N/A</v>
      </c>
      <c r="F61" t="e">
        <f>IF($C61=3,$B61,NA())</f>
        <v>#N/A</v>
      </c>
      <c r="G61">
        <f>IF($C61=4,$B61,NA())</f>
        <v>-0.1720944</v>
      </c>
      <c r="H61" t="e">
        <f>IF($C61=5,$B61,NA())</f>
        <v>#N/A</v>
      </c>
      <c r="I61" t="e">
        <f>IF($C61="",$B61,NA())</f>
        <v>#N/A</v>
      </c>
    </row>
    <row r="63" spans="1:9">
      <c r="A63">
        <v>-0.213053</v>
      </c>
      <c r="B63">
        <v>-0.1720944</v>
      </c>
      <c r="C63">
        <f>'Map Data'!$I$5</f>
        <v>4</v>
      </c>
      <c r="D63" t="e">
        <f>IF($C63=1,$B63,NA())</f>
        <v>#N/A</v>
      </c>
      <c r="E63" t="e">
        <f>IF($C63=2,$B63,NA())</f>
        <v>#N/A</v>
      </c>
      <c r="F63" t="e">
        <f>IF($C63=3,$B63,NA())</f>
        <v>#N/A</v>
      </c>
      <c r="G63">
        <f>IF($C63=4,$B63,NA())</f>
        <v>-0.1720944</v>
      </c>
      <c r="H63" t="e">
        <f>IF($C63=5,$B63,NA())</f>
        <v>#N/A</v>
      </c>
      <c r="I63" t="e">
        <f>IF($C63="",$B63,NA())</f>
        <v>#N/A</v>
      </c>
    </row>
    <row r="64" spans="1:9">
      <c r="A64">
        <v>-0.2121051</v>
      </c>
      <c r="B64">
        <v>-0.1720944</v>
      </c>
      <c r="C64">
        <f>'Map Data'!$I$5</f>
        <v>4</v>
      </c>
      <c r="D64" t="e">
        <f>IF($C64=1,$B64,NA())</f>
        <v>#N/A</v>
      </c>
      <c r="E64" t="e">
        <f>IF($C64=2,$B64,NA())</f>
        <v>#N/A</v>
      </c>
      <c r="F64" t="e">
        <f>IF($C64=3,$B64,NA())</f>
        <v>#N/A</v>
      </c>
      <c r="G64">
        <f>IF($C64=4,$B64,NA())</f>
        <v>-0.1720944</v>
      </c>
      <c r="H64" t="e">
        <f>IF($C64=5,$B64,NA())</f>
        <v>#N/A</v>
      </c>
      <c r="I64" t="e">
        <f>IF($C64="",$B64,NA())</f>
        <v>#N/A</v>
      </c>
    </row>
    <row r="66" spans="1:9">
      <c r="A66">
        <v>-0.2092616</v>
      </c>
      <c r="B66">
        <v>-0.1720944</v>
      </c>
      <c r="C66">
        <f>'Map Data'!$I$5</f>
        <v>4</v>
      </c>
      <c r="D66" t="e">
        <f>IF($C66=1,$B66,NA())</f>
        <v>#N/A</v>
      </c>
      <c r="E66" t="e">
        <f>IF($C66=2,$B66,NA())</f>
        <v>#N/A</v>
      </c>
      <c r="F66" t="e">
        <f>IF($C66=3,$B66,NA())</f>
        <v>#N/A</v>
      </c>
      <c r="G66">
        <f>IF($C66=4,$B66,NA())</f>
        <v>-0.1720944</v>
      </c>
      <c r="H66" t="e">
        <f>IF($C66=5,$B66,NA())</f>
        <v>#N/A</v>
      </c>
      <c r="I66" t="e">
        <f>IF($C66="",$B66,NA())</f>
        <v>#N/A</v>
      </c>
    </row>
    <row r="67" spans="1:9">
      <c r="A67">
        <v>-0.200731</v>
      </c>
      <c r="B67">
        <v>-0.1720944</v>
      </c>
      <c r="C67">
        <f>'Map Data'!$I$5</f>
        <v>4</v>
      </c>
      <c r="D67" t="e">
        <f>IF($C67=1,$B67,NA())</f>
        <v>#N/A</v>
      </c>
      <c r="E67" t="e">
        <f>IF($C67=2,$B67,NA())</f>
        <v>#N/A</v>
      </c>
      <c r="F67" t="e">
        <f>IF($C67=3,$B67,NA())</f>
        <v>#N/A</v>
      </c>
      <c r="G67">
        <f>IF($C67=4,$B67,NA())</f>
        <v>-0.1720944</v>
      </c>
      <c r="H67" t="e">
        <f>IF($C67=5,$B67,NA())</f>
        <v>#N/A</v>
      </c>
      <c r="I67" t="e">
        <f>IF($C67="",$B67,NA())</f>
        <v>#N/A</v>
      </c>
    </row>
    <row r="69" spans="1:9">
      <c r="A69">
        <v>-0.2836672</v>
      </c>
      <c r="B69">
        <v>-0.1692576</v>
      </c>
      <c r="C69">
        <f>'Map Data'!$I$5</f>
        <v>4</v>
      </c>
      <c r="D69" t="e">
        <f>IF($C69=1,$B69,NA())</f>
        <v>#N/A</v>
      </c>
      <c r="E69" t="e">
        <f>IF($C69=2,$B69,NA())</f>
        <v>#N/A</v>
      </c>
      <c r="F69" t="e">
        <f>IF($C69=3,$B69,NA())</f>
        <v>#N/A</v>
      </c>
      <c r="G69">
        <f>IF($C69=4,$B69,NA())</f>
        <v>-0.1692576</v>
      </c>
      <c r="H69" t="e">
        <f>IF($C69=5,$B69,NA())</f>
        <v>#N/A</v>
      </c>
      <c r="I69" t="e">
        <f>IF($C69="",$B69,NA())</f>
        <v>#N/A</v>
      </c>
    </row>
    <row r="70" spans="1:9">
      <c r="A70">
        <v>-0.2827194</v>
      </c>
      <c r="B70">
        <v>-0.1692576</v>
      </c>
      <c r="C70">
        <f>'Map Data'!$I$5</f>
        <v>4</v>
      </c>
      <c r="D70" t="e">
        <f>IF($C70=1,$B70,NA())</f>
        <v>#N/A</v>
      </c>
      <c r="E70" t="e">
        <f>IF($C70=2,$B70,NA())</f>
        <v>#N/A</v>
      </c>
      <c r="F70" t="e">
        <f>IF($C70=3,$B70,NA())</f>
        <v>#N/A</v>
      </c>
      <c r="G70">
        <f>IF($C70=4,$B70,NA())</f>
        <v>-0.1692576</v>
      </c>
      <c r="H70" t="e">
        <f>IF($C70=5,$B70,NA())</f>
        <v>#N/A</v>
      </c>
      <c r="I70" t="e">
        <f>IF($C70="",$B70,NA())</f>
        <v>#N/A</v>
      </c>
    </row>
    <row r="72" spans="1:9">
      <c r="A72">
        <v>-0.2812976</v>
      </c>
      <c r="B72">
        <v>-0.1692576</v>
      </c>
      <c r="C72">
        <f>'Map Data'!$I$5</f>
        <v>4</v>
      </c>
      <c r="D72" t="e">
        <f>IF($C72=1,$B72,NA())</f>
        <v>#N/A</v>
      </c>
      <c r="E72" t="e">
        <f>IF($C72=2,$B72,NA())</f>
        <v>#N/A</v>
      </c>
      <c r="F72" t="e">
        <f>IF($C72=3,$B72,NA())</f>
        <v>#N/A</v>
      </c>
      <c r="G72">
        <f>IF($C72=4,$B72,NA())</f>
        <v>-0.1692576</v>
      </c>
      <c r="H72" t="e">
        <f>IF($C72=5,$B72,NA())</f>
        <v>#N/A</v>
      </c>
      <c r="I72" t="e">
        <f>IF($C72="",$B72,NA())</f>
        <v>#N/A</v>
      </c>
    </row>
    <row r="73" spans="1:9">
      <c r="A73">
        <v>-0.2798758</v>
      </c>
      <c r="B73">
        <v>-0.1692576</v>
      </c>
      <c r="C73">
        <f>'Map Data'!$I$5</f>
        <v>4</v>
      </c>
      <c r="D73" t="e">
        <f>IF($C73=1,$B73,NA())</f>
        <v>#N/A</v>
      </c>
      <c r="E73" t="e">
        <f>IF($C73=2,$B73,NA())</f>
        <v>#N/A</v>
      </c>
      <c r="F73" t="e">
        <f>IF($C73=3,$B73,NA())</f>
        <v>#N/A</v>
      </c>
      <c r="G73">
        <f>IF($C73=4,$B73,NA())</f>
        <v>-0.1692576</v>
      </c>
      <c r="H73" t="e">
        <f>IF($C73=5,$B73,NA())</f>
        <v>#N/A</v>
      </c>
      <c r="I73" t="e">
        <f>IF($C73="",$B73,NA())</f>
        <v>#N/A</v>
      </c>
    </row>
    <row r="75" spans="1:9">
      <c r="A75">
        <v>-0.2775062</v>
      </c>
      <c r="B75">
        <v>-0.1692576</v>
      </c>
      <c r="C75">
        <f>'Map Data'!$I$5</f>
        <v>4</v>
      </c>
      <c r="D75" t="e">
        <f>IF($C75=1,$B75,NA())</f>
        <v>#N/A</v>
      </c>
      <c r="E75" t="e">
        <f>IF($C75=2,$B75,NA())</f>
        <v>#N/A</v>
      </c>
      <c r="F75" t="e">
        <f>IF($C75=3,$B75,NA())</f>
        <v>#N/A</v>
      </c>
      <c r="G75">
        <f>IF($C75=4,$B75,NA())</f>
        <v>-0.1692576</v>
      </c>
      <c r="H75" t="e">
        <f>IF($C75=5,$B75,NA())</f>
        <v>#N/A</v>
      </c>
      <c r="I75" t="e">
        <f>IF($C75="",$B75,NA())</f>
        <v>#N/A</v>
      </c>
    </row>
    <row r="76" spans="1:9">
      <c r="A76">
        <v>-0.2680278</v>
      </c>
      <c r="B76">
        <v>-0.1692576</v>
      </c>
      <c r="C76">
        <f>'Map Data'!$I$5</f>
        <v>4</v>
      </c>
      <c r="D76" t="e">
        <f>IF($C76=1,$B76,NA())</f>
        <v>#N/A</v>
      </c>
      <c r="E76" t="e">
        <f>IF($C76=2,$B76,NA())</f>
        <v>#N/A</v>
      </c>
      <c r="F76" t="e">
        <f>IF($C76=3,$B76,NA())</f>
        <v>#N/A</v>
      </c>
      <c r="G76">
        <f>IF($C76=4,$B76,NA())</f>
        <v>-0.1692576</v>
      </c>
      <c r="H76" t="e">
        <f>IF($C76=5,$B76,NA())</f>
        <v>#N/A</v>
      </c>
      <c r="I76" t="e">
        <f>IF($C76="",$B76,NA())</f>
        <v>#N/A</v>
      </c>
    </row>
    <row r="78" spans="1:9">
      <c r="A78">
        <v>-0.21874</v>
      </c>
      <c r="B78">
        <v>-0.1692576</v>
      </c>
      <c r="C78">
        <f>'Map Data'!$I$5</f>
        <v>4</v>
      </c>
      <c r="D78" t="e">
        <f>IF($C78=1,$B78,NA())</f>
        <v>#N/A</v>
      </c>
      <c r="E78" t="e">
        <f>IF($C78=2,$B78,NA())</f>
        <v>#N/A</v>
      </c>
      <c r="F78" t="e">
        <f>IF($C78=3,$B78,NA())</f>
        <v>#N/A</v>
      </c>
      <c r="G78">
        <f>IF($C78=4,$B78,NA())</f>
        <v>-0.1692576</v>
      </c>
      <c r="H78" t="e">
        <f>IF($C78=5,$B78,NA())</f>
        <v>#N/A</v>
      </c>
      <c r="I78" t="e">
        <f>IF($C78="",$B78,NA())</f>
        <v>#N/A</v>
      </c>
    </row>
    <row r="79" spans="1:9">
      <c r="A79">
        <v>-0.2158965</v>
      </c>
      <c r="B79">
        <v>-0.1692576</v>
      </c>
      <c r="C79">
        <f>'Map Data'!$I$5</f>
        <v>4</v>
      </c>
      <c r="D79" t="e">
        <f>IF($C79=1,$B79,NA())</f>
        <v>#N/A</v>
      </c>
      <c r="E79" t="e">
        <f>IF($C79=2,$B79,NA())</f>
        <v>#N/A</v>
      </c>
      <c r="F79" t="e">
        <f>IF($C79=3,$B79,NA())</f>
        <v>#N/A</v>
      </c>
      <c r="G79">
        <f>IF($C79=4,$B79,NA())</f>
        <v>-0.1692576</v>
      </c>
      <c r="H79" t="e">
        <f>IF($C79=5,$B79,NA())</f>
        <v>#N/A</v>
      </c>
      <c r="I79" t="e">
        <f>IF($C79="",$B79,NA())</f>
        <v>#N/A</v>
      </c>
    </row>
    <row r="81" spans="1:9">
      <c r="A81">
        <v>-0.2149487</v>
      </c>
      <c r="B81">
        <v>-0.1692576</v>
      </c>
      <c r="C81">
        <f>'Map Data'!$I$5</f>
        <v>4</v>
      </c>
      <c r="D81" t="e">
        <f>IF($C81=1,$B81,NA())</f>
        <v>#N/A</v>
      </c>
      <c r="E81" t="e">
        <f>IF($C81=2,$B81,NA())</f>
        <v>#N/A</v>
      </c>
      <c r="F81" t="e">
        <f>IF($C81=3,$B81,NA())</f>
        <v>#N/A</v>
      </c>
      <c r="G81">
        <f>IF($C81=4,$B81,NA())</f>
        <v>-0.1692576</v>
      </c>
      <c r="H81" t="e">
        <f>IF($C81=5,$B81,NA())</f>
        <v>#N/A</v>
      </c>
      <c r="I81" t="e">
        <f>IF($C81="",$B81,NA())</f>
        <v>#N/A</v>
      </c>
    </row>
    <row r="82" spans="1:9">
      <c r="A82">
        <v>-0.2140008</v>
      </c>
      <c r="B82">
        <v>-0.1692576</v>
      </c>
      <c r="C82">
        <f>'Map Data'!$I$5</f>
        <v>4</v>
      </c>
      <c r="D82" t="e">
        <f>IF($C82=1,$B82,NA())</f>
        <v>#N/A</v>
      </c>
      <c r="E82" t="e">
        <f>IF($C82=2,$B82,NA())</f>
        <v>#N/A</v>
      </c>
      <c r="F82" t="e">
        <f>IF($C82=3,$B82,NA())</f>
        <v>#N/A</v>
      </c>
      <c r="G82">
        <f>IF($C82=4,$B82,NA())</f>
        <v>-0.1692576</v>
      </c>
      <c r="H82" t="e">
        <f>IF($C82=5,$B82,NA())</f>
        <v>#N/A</v>
      </c>
      <c r="I82" t="e">
        <f>IF($C82="",$B82,NA())</f>
        <v>#N/A</v>
      </c>
    </row>
    <row r="84" spans="1:9">
      <c r="A84">
        <v>-0.2097355</v>
      </c>
      <c r="B84">
        <v>-0.1692576</v>
      </c>
      <c r="C84">
        <f>'Map Data'!$I$5</f>
        <v>4</v>
      </c>
      <c r="D84" t="e">
        <f>IF($C84=1,$B84,NA())</f>
        <v>#N/A</v>
      </c>
      <c r="E84" t="e">
        <f>IF($C84=2,$B84,NA())</f>
        <v>#N/A</v>
      </c>
      <c r="F84" t="e">
        <f>IF($C84=3,$B84,NA())</f>
        <v>#N/A</v>
      </c>
      <c r="G84">
        <f>IF($C84=4,$B84,NA())</f>
        <v>-0.1692576</v>
      </c>
      <c r="H84" t="e">
        <f>IF($C84=5,$B84,NA())</f>
        <v>#N/A</v>
      </c>
      <c r="I84" t="e">
        <f>IF($C84="",$B84,NA())</f>
        <v>#N/A</v>
      </c>
    </row>
    <row r="85" spans="1:9">
      <c r="A85">
        <v>-0.206892</v>
      </c>
      <c r="B85">
        <v>-0.1692576</v>
      </c>
      <c r="C85">
        <f>'Map Data'!$I$5</f>
        <v>4</v>
      </c>
      <c r="D85" t="e">
        <f>IF($C85=1,$B85,NA())</f>
        <v>#N/A</v>
      </c>
      <c r="E85" t="e">
        <f>IF($C85=2,$B85,NA())</f>
        <v>#N/A</v>
      </c>
      <c r="F85" t="e">
        <f>IF($C85=3,$B85,NA())</f>
        <v>#N/A</v>
      </c>
      <c r="G85">
        <f>IF($C85=4,$B85,NA())</f>
        <v>-0.1692576</v>
      </c>
      <c r="H85" t="e">
        <f>IF($C85=5,$B85,NA())</f>
        <v>#N/A</v>
      </c>
      <c r="I85" t="e">
        <f>IF($C85="",$B85,NA())</f>
        <v>#N/A</v>
      </c>
    </row>
    <row r="87" spans="1:9">
      <c r="A87">
        <v>-0.2903021</v>
      </c>
      <c r="B87">
        <v>-0.1664207</v>
      </c>
      <c r="C87">
        <f>'Map Data'!$I$5</f>
        <v>4</v>
      </c>
      <c r="D87" t="e">
        <f>IF($C87=1,$B87,NA())</f>
        <v>#N/A</v>
      </c>
      <c r="E87" t="e">
        <f>IF($C87=2,$B87,NA())</f>
        <v>#N/A</v>
      </c>
      <c r="F87" t="e">
        <f>IF($C87=3,$B87,NA())</f>
        <v>#N/A</v>
      </c>
      <c r="G87">
        <f>IF($C87=4,$B87,NA())</f>
        <v>-0.1664207</v>
      </c>
      <c r="H87" t="e">
        <f>IF($C87=5,$B87,NA())</f>
        <v>#N/A</v>
      </c>
      <c r="I87" t="e">
        <f>IF($C87="",$B87,NA())</f>
        <v>#N/A</v>
      </c>
    </row>
    <row r="88" spans="1:9">
      <c r="A88">
        <v>-0.2699235</v>
      </c>
      <c r="B88">
        <v>-0.1664207</v>
      </c>
      <c r="C88">
        <f>'Map Data'!$I$5</f>
        <v>4</v>
      </c>
      <c r="D88" t="e">
        <f>IF($C88=1,$B88,NA())</f>
        <v>#N/A</v>
      </c>
      <c r="E88" t="e">
        <f>IF($C88=2,$B88,NA())</f>
        <v>#N/A</v>
      </c>
      <c r="F88" t="e">
        <f>IF($C88=3,$B88,NA())</f>
        <v>#N/A</v>
      </c>
      <c r="G88">
        <f>IF($C88=4,$B88,NA())</f>
        <v>-0.1664207</v>
      </c>
      <c r="H88" t="e">
        <f>IF($C88=5,$B88,NA())</f>
        <v>#N/A</v>
      </c>
      <c r="I88" t="e">
        <f>IF($C88="",$B88,NA())</f>
        <v>#N/A</v>
      </c>
    </row>
    <row r="90" spans="1:9">
      <c r="A90">
        <v>-0.2637625</v>
      </c>
      <c r="B90">
        <v>-0.1664207</v>
      </c>
      <c r="C90">
        <f>'Map Data'!$I$5</f>
        <v>4</v>
      </c>
      <c r="D90" t="e">
        <f>IF($C90=1,$B90,NA())</f>
        <v>#N/A</v>
      </c>
      <c r="E90" t="e">
        <f>IF($C90=2,$B90,NA())</f>
        <v>#N/A</v>
      </c>
      <c r="F90" t="e">
        <f>IF($C90=3,$B90,NA())</f>
        <v>#N/A</v>
      </c>
      <c r="G90">
        <f>IF($C90=4,$B90,NA())</f>
        <v>-0.1664207</v>
      </c>
      <c r="H90" t="e">
        <f>IF($C90=5,$B90,NA())</f>
        <v>#N/A</v>
      </c>
      <c r="I90" t="e">
        <f>IF($C90="",$B90,NA())</f>
        <v>#N/A</v>
      </c>
    </row>
    <row r="91" spans="1:9">
      <c r="A91">
        <v>-0.2613929</v>
      </c>
      <c r="B91">
        <v>-0.1664207</v>
      </c>
      <c r="C91">
        <f>'Map Data'!$I$5</f>
        <v>4</v>
      </c>
      <c r="D91" t="e">
        <f>IF($C91=1,$B91,NA())</f>
        <v>#N/A</v>
      </c>
      <c r="E91" t="e">
        <f>IF($C91=2,$B91,NA())</f>
        <v>#N/A</v>
      </c>
      <c r="F91" t="e">
        <f>IF($C91=3,$B91,NA())</f>
        <v>#N/A</v>
      </c>
      <c r="G91">
        <f>IF($C91=4,$B91,NA())</f>
        <v>-0.1664207</v>
      </c>
      <c r="H91" t="e">
        <f>IF($C91=5,$B91,NA())</f>
        <v>#N/A</v>
      </c>
      <c r="I91" t="e">
        <f>IF($C91="",$B91,NA())</f>
        <v>#N/A</v>
      </c>
    </row>
    <row r="93" spans="1:9">
      <c r="A93">
        <v>-0.2211096</v>
      </c>
      <c r="B93">
        <v>-0.1664207</v>
      </c>
      <c r="C93">
        <f>'Map Data'!$I$5</f>
        <v>4</v>
      </c>
      <c r="D93" t="e">
        <f>IF($C93=1,$B93,NA())</f>
        <v>#N/A</v>
      </c>
      <c r="E93" t="e">
        <f>IF($C93=2,$B93,NA())</f>
        <v>#N/A</v>
      </c>
      <c r="F93" t="e">
        <f>IF($C93=3,$B93,NA())</f>
        <v>#N/A</v>
      </c>
      <c r="G93">
        <f>IF($C93=4,$B93,NA())</f>
        <v>-0.1664207</v>
      </c>
      <c r="H93" t="e">
        <f>IF($C93=5,$B93,NA())</f>
        <v>#N/A</v>
      </c>
      <c r="I93" t="e">
        <f>IF($C93="",$B93,NA())</f>
        <v>#N/A</v>
      </c>
    </row>
    <row r="94" spans="1:9">
      <c r="A94">
        <v>-0.2173183</v>
      </c>
      <c r="B94">
        <v>-0.1664207</v>
      </c>
      <c r="C94">
        <f>'Map Data'!$I$5</f>
        <v>4</v>
      </c>
      <c r="D94" t="e">
        <f>IF($C94=1,$B94,NA())</f>
        <v>#N/A</v>
      </c>
      <c r="E94" t="e">
        <f>IF($C94=2,$B94,NA())</f>
        <v>#N/A</v>
      </c>
      <c r="F94" t="e">
        <f>IF($C94=3,$B94,NA())</f>
        <v>#N/A</v>
      </c>
      <c r="G94">
        <f>IF($C94=4,$B94,NA())</f>
        <v>-0.1664207</v>
      </c>
      <c r="H94" t="e">
        <f>IF($C94=5,$B94,NA())</f>
        <v>#N/A</v>
      </c>
      <c r="I94" t="e">
        <f>IF($C94="",$B94,NA())</f>
        <v>#N/A</v>
      </c>
    </row>
    <row r="96" spans="1:9">
      <c r="A96">
        <v>-0.2158965</v>
      </c>
      <c r="B96">
        <v>-0.1664207</v>
      </c>
      <c r="C96">
        <f>'Map Data'!$I$5</f>
        <v>4</v>
      </c>
      <c r="D96" t="e">
        <f>IF($C96=1,$B96,NA())</f>
        <v>#N/A</v>
      </c>
      <c r="E96" t="e">
        <f>IF($C96=2,$B96,NA())</f>
        <v>#N/A</v>
      </c>
      <c r="F96" t="e">
        <f>IF($C96=3,$B96,NA())</f>
        <v>#N/A</v>
      </c>
      <c r="G96">
        <f>IF($C96=4,$B96,NA())</f>
        <v>-0.1664207</v>
      </c>
      <c r="H96" t="e">
        <f>IF($C96=5,$B96,NA())</f>
        <v>#N/A</v>
      </c>
      <c r="I96" t="e">
        <f>IF($C96="",$B96,NA())</f>
        <v>#N/A</v>
      </c>
    </row>
    <row r="97" spans="1:9">
      <c r="A97">
        <v>-0.2144747</v>
      </c>
      <c r="B97">
        <v>-0.1664207</v>
      </c>
      <c r="C97">
        <f>'Map Data'!$I$5</f>
        <v>4</v>
      </c>
      <c r="D97" t="e">
        <f>IF($C97=1,$B97,NA())</f>
        <v>#N/A</v>
      </c>
      <c r="E97" t="e">
        <f>IF($C97=2,$B97,NA())</f>
        <v>#N/A</v>
      </c>
      <c r="F97" t="e">
        <f>IF($C97=3,$B97,NA())</f>
        <v>#N/A</v>
      </c>
      <c r="G97">
        <f>IF($C97=4,$B97,NA())</f>
        <v>-0.1664207</v>
      </c>
      <c r="H97" t="e">
        <f>IF($C97=5,$B97,NA())</f>
        <v>#N/A</v>
      </c>
      <c r="I97" t="e">
        <f>IF($C97="",$B97,NA())</f>
        <v>#N/A</v>
      </c>
    </row>
    <row r="99" spans="1:9">
      <c r="A99">
        <v>-0.213053</v>
      </c>
      <c r="B99">
        <v>-0.1664207</v>
      </c>
      <c r="C99">
        <f>'Map Data'!$I$5</f>
        <v>4</v>
      </c>
      <c r="D99" t="e">
        <f>IF($C99=1,$B99,NA())</f>
        <v>#N/A</v>
      </c>
      <c r="E99" t="e">
        <f>IF($C99=2,$B99,NA())</f>
        <v>#N/A</v>
      </c>
      <c r="F99" t="e">
        <f>IF($C99=3,$B99,NA())</f>
        <v>#N/A</v>
      </c>
      <c r="G99">
        <f>IF($C99=4,$B99,NA())</f>
        <v>-0.1664207</v>
      </c>
      <c r="H99" t="e">
        <f>IF($C99=5,$B99,NA())</f>
        <v>#N/A</v>
      </c>
      <c r="I99" t="e">
        <f>IF($C99="",$B99,NA())</f>
        <v>#N/A</v>
      </c>
    </row>
    <row r="100" spans="1:9">
      <c r="A100">
        <v>-0.2097355</v>
      </c>
      <c r="B100">
        <v>-0.1664207</v>
      </c>
      <c r="C100">
        <f>'Map Data'!$I$5</f>
        <v>4</v>
      </c>
      <c r="D100" t="e">
        <f>IF($C100=1,$B100,NA())</f>
        <v>#N/A</v>
      </c>
      <c r="E100" t="e">
        <f>IF($C100=2,$B100,NA())</f>
        <v>#N/A</v>
      </c>
      <c r="F100" t="e">
        <f>IF($C100=3,$B100,NA())</f>
        <v>#N/A</v>
      </c>
      <c r="G100">
        <f>IF($C100=4,$B100,NA())</f>
        <v>-0.1664207</v>
      </c>
      <c r="H100" t="e">
        <f>IF($C100=5,$B100,NA())</f>
        <v>#N/A</v>
      </c>
      <c r="I100" t="e">
        <f>IF($C100="",$B100,NA())</f>
        <v>#N/A</v>
      </c>
    </row>
    <row r="102" spans="1:9">
      <c r="A102">
        <v>-0.2898282</v>
      </c>
      <c r="B102">
        <v>-0.1635839</v>
      </c>
      <c r="C102">
        <f>'Map Data'!$I$5</f>
        <v>4</v>
      </c>
      <c r="D102" t="e">
        <f>IF($C102=1,$B102,NA())</f>
        <v>#N/A</v>
      </c>
      <c r="E102" t="e">
        <f>IF($C102=2,$B102,NA())</f>
        <v>#N/A</v>
      </c>
      <c r="F102" t="e">
        <f>IF($C102=3,$B102,NA())</f>
        <v>#N/A</v>
      </c>
      <c r="G102">
        <f>IF($C102=4,$B102,NA())</f>
        <v>-0.1635839</v>
      </c>
      <c r="H102" t="e">
        <f>IF($C102=5,$B102,NA())</f>
        <v>#N/A</v>
      </c>
      <c r="I102" t="e">
        <f>IF($C102="",$B102,NA())</f>
        <v>#N/A</v>
      </c>
    </row>
    <row r="103" spans="1:9">
      <c r="A103">
        <v>-0.26708</v>
      </c>
      <c r="B103">
        <v>-0.1635839</v>
      </c>
      <c r="C103">
        <f>'Map Data'!$I$5</f>
        <v>4</v>
      </c>
      <c r="D103" t="e">
        <f>IF($C103=1,$B103,NA())</f>
        <v>#N/A</v>
      </c>
      <c r="E103" t="e">
        <f>IF($C103=2,$B103,NA())</f>
        <v>#N/A</v>
      </c>
      <c r="F103" t="e">
        <f>IF($C103=3,$B103,NA())</f>
        <v>#N/A</v>
      </c>
      <c r="G103">
        <f>IF($C103=4,$B103,NA())</f>
        <v>-0.1635839</v>
      </c>
      <c r="H103" t="e">
        <f>IF($C103=5,$B103,NA())</f>
        <v>#N/A</v>
      </c>
      <c r="I103" t="e">
        <f>IF($C103="",$B103,NA())</f>
        <v>#N/A</v>
      </c>
    </row>
    <row r="105" spans="1:9">
      <c r="A105">
        <v>-0.2637625</v>
      </c>
      <c r="B105">
        <v>-0.1635839</v>
      </c>
      <c r="C105">
        <f>'Map Data'!$I$5</f>
        <v>4</v>
      </c>
      <c r="D105" t="e">
        <f>IF($C105=1,$B105,NA())</f>
        <v>#N/A</v>
      </c>
      <c r="E105" t="e">
        <f>IF($C105=2,$B105,NA())</f>
        <v>#N/A</v>
      </c>
      <c r="F105" t="e">
        <f>IF($C105=3,$B105,NA())</f>
        <v>#N/A</v>
      </c>
      <c r="G105">
        <f>IF($C105=4,$B105,NA())</f>
        <v>-0.1635839</v>
      </c>
      <c r="H105" t="e">
        <f>IF($C105=5,$B105,NA())</f>
        <v>#N/A</v>
      </c>
      <c r="I105" t="e">
        <f>IF($C105="",$B105,NA())</f>
        <v>#N/A</v>
      </c>
    </row>
    <row r="106" spans="1:9">
      <c r="A106">
        <v>-0.2580755</v>
      </c>
      <c r="B106">
        <v>-0.1635839</v>
      </c>
      <c r="C106">
        <f>'Map Data'!$I$5</f>
        <v>4</v>
      </c>
      <c r="D106" t="e">
        <f>IF($C106=1,$B106,NA())</f>
        <v>#N/A</v>
      </c>
      <c r="E106" t="e">
        <f>IF($C106=2,$B106,NA())</f>
        <v>#N/A</v>
      </c>
      <c r="F106" t="e">
        <f>IF($C106=3,$B106,NA())</f>
        <v>#N/A</v>
      </c>
      <c r="G106">
        <f>IF($C106=4,$B106,NA())</f>
        <v>-0.1635839</v>
      </c>
      <c r="H106" t="e">
        <f>IF($C106=5,$B106,NA())</f>
        <v>#N/A</v>
      </c>
      <c r="I106" t="e">
        <f>IF($C106="",$B106,NA())</f>
        <v>#N/A</v>
      </c>
    </row>
    <row r="108" spans="1:9">
      <c r="A108">
        <v>-0.2258488</v>
      </c>
      <c r="B108">
        <v>-0.1635839</v>
      </c>
      <c r="C108">
        <f>'Map Data'!$I$5</f>
        <v>4</v>
      </c>
      <c r="D108" t="e">
        <f>IF($C108=1,$B108,NA())</f>
        <v>#N/A</v>
      </c>
      <c r="E108" t="e">
        <f>IF($C108=2,$B108,NA())</f>
        <v>#N/A</v>
      </c>
      <c r="F108" t="e">
        <f>IF($C108=3,$B108,NA())</f>
        <v>#N/A</v>
      </c>
      <c r="G108">
        <f>IF($C108=4,$B108,NA())</f>
        <v>-0.1635839</v>
      </c>
      <c r="H108" t="e">
        <f>IF($C108=5,$B108,NA())</f>
        <v>#N/A</v>
      </c>
      <c r="I108" t="e">
        <f>IF($C108="",$B108,NA())</f>
        <v>#N/A</v>
      </c>
    </row>
    <row r="109" spans="1:9">
      <c r="A109">
        <v>-0.2215835</v>
      </c>
      <c r="B109">
        <v>-0.1635839</v>
      </c>
      <c r="C109">
        <f>'Map Data'!$I$5</f>
        <v>4</v>
      </c>
      <c r="D109" t="e">
        <f>IF($C109=1,$B109,NA())</f>
        <v>#N/A</v>
      </c>
      <c r="E109" t="e">
        <f>IF($C109=2,$B109,NA())</f>
        <v>#N/A</v>
      </c>
      <c r="F109" t="e">
        <f>IF($C109=3,$B109,NA())</f>
        <v>#N/A</v>
      </c>
      <c r="G109">
        <f>IF($C109=4,$B109,NA())</f>
        <v>-0.1635839</v>
      </c>
      <c r="H109" t="e">
        <f>IF($C109=5,$B109,NA())</f>
        <v>#N/A</v>
      </c>
      <c r="I109" t="e">
        <f>IF($C109="",$B109,NA())</f>
        <v>#N/A</v>
      </c>
    </row>
    <row r="111" spans="1:9">
      <c r="A111">
        <v>-0.2201618</v>
      </c>
      <c r="B111">
        <v>-0.1635839</v>
      </c>
      <c r="C111">
        <f>'Map Data'!$I$5</f>
        <v>4</v>
      </c>
      <c r="D111" t="e">
        <f>IF($C111=1,$B111,NA())</f>
        <v>#N/A</v>
      </c>
      <c r="E111" t="e">
        <f>IF($C111=2,$B111,NA())</f>
        <v>#N/A</v>
      </c>
      <c r="F111" t="e">
        <f>IF($C111=3,$B111,NA())</f>
        <v>#N/A</v>
      </c>
      <c r="G111">
        <f>IF($C111=4,$B111,NA())</f>
        <v>-0.1635839</v>
      </c>
      <c r="H111" t="e">
        <f>IF($C111=5,$B111,NA())</f>
        <v>#N/A</v>
      </c>
      <c r="I111" t="e">
        <f>IF($C111="",$B111,NA())</f>
        <v>#N/A</v>
      </c>
    </row>
    <row r="112" spans="1:9">
      <c r="A112">
        <v>-0.2182661</v>
      </c>
      <c r="B112">
        <v>-0.1635839</v>
      </c>
      <c r="C112">
        <f>'Map Data'!$I$5</f>
        <v>4</v>
      </c>
      <c r="D112" t="e">
        <f>IF($C112=1,$B112,NA())</f>
        <v>#N/A</v>
      </c>
      <c r="E112" t="e">
        <f>IF($C112=2,$B112,NA())</f>
        <v>#N/A</v>
      </c>
      <c r="F112" t="e">
        <f>IF($C112=3,$B112,NA())</f>
        <v>#N/A</v>
      </c>
      <c r="G112">
        <f>IF($C112=4,$B112,NA())</f>
        <v>-0.1635839</v>
      </c>
      <c r="H112" t="e">
        <f>IF($C112=5,$B112,NA())</f>
        <v>#N/A</v>
      </c>
      <c r="I112" t="e">
        <f>IF($C112="",$B112,NA())</f>
        <v>#N/A</v>
      </c>
    </row>
    <row r="114" spans="1:9">
      <c r="A114">
        <v>-0.2173183</v>
      </c>
      <c r="B114">
        <v>-0.1635839</v>
      </c>
      <c r="C114">
        <f>'Map Data'!$I$5</f>
        <v>4</v>
      </c>
      <c r="D114" t="e">
        <f>IF($C114=1,$B114,NA())</f>
        <v>#N/A</v>
      </c>
      <c r="E114" t="e">
        <f>IF($C114=2,$B114,NA())</f>
        <v>#N/A</v>
      </c>
      <c r="F114" t="e">
        <f>IF($C114=3,$B114,NA())</f>
        <v>#N/A</v>
      </c>
      <c r="G114">
        <f>IF($C114=4,$B114,NA())</f>
        <v>-0.1635839</v>
      </c>
      <c r="H114" t="e">
        <f>IF($C114=5,$B114,NA())</f>
        <v>#N/A</v>
      </c>
      <c r="I114" t="e">
        <f>IF($C114="",$B114,NA())</f>
        <v>#N/A</v>
      </c>
    </row>
    <row r="115" spans="1:9">
      <c r="A115">
        <v>-0.212579</v>
      </c>
      <c r="B115">
        <v>-0.1635839</v>
      </c>
      <c r="C115">
        <f>'Map Data'!$I$5</f>
        <v>4</v>
      </c>
      <c r="D115" t="e">
        <f>IF($C115=1,$B115,NA())</f>
        <v>#N/A</v>
      </c>
      <c r="E115" t="e">
        <f>IF($C115=2,$B115,NA())</f>
        <v>#N/A</v>
      </c>
      <c r="F115" t="e">
        <f>IF($C115=3,$B115,NA())</f>
        <v>#N/A</v>
      </c>
      <c r="G115">
        <f>IF($C115=4,$B115,NA())</f>
        <v>-0.1635839</v>
      </c>
      <c r="H115" t="e">
        <f>IF($C115=5,$B115,NA())</f>
        <v>#N/A</v>
      </c>
      <c r="I115" t="e">
        <f>IF($C115="",$B115,NA())</f>
        <v>#N/A</v>
      </c>
    </row>
    <row r="117" spans="1:9">
      <c r="A117">
        <v>-0.2959892</v>
      </c>
      <c r="B117">
        <v>-0.1607471</v>
      </c>
      <c r="C117">
        <f>'Map Data'!$I$5</f>
        <v>4</v>
      </c>
      <c r="D117" t="e">
        <f>IF($C117=1,$B117,NA())</f>
        <v>#N/A</v>
      </c>
      <c r="E117" t="e">
        <f>IF($C117=2,$B117,NA())</f>
        <v>#N/A</v>
      </c>
      <c r="F117" t="e">
        <f>IF($C117=3,$B117,NA())</f>
        <v>#N/A</v>
      </c>
      <c r="G117">
        <f>IF($C117=4,$B117,NA())</f>
        <v>-0.1607471</v>
      </c>
      <c r="H117" t="e">
        <f>IF($C117=5,$B117,NA())</f>
        <v>#N/A</v>
      </c>
      <c r="I117" t="e">
        <f>IF($C117="",$B117,NA())</f>
        <v>#N/A</v>
      </c>
    </row>
    <row r="118" spans="1:9">
      <c r="A118">
        <v>-0.2917239</v>
      </c>
      <c r="B118">
        <v>-0.1607471</v>
      </c>
      <c r="C118">
        <f>'Map Data'!$I$5</f>
        <v>4</v>
      </c>
      <c r="D118" t="e">
        <f>IF($C118=1,$B118,NA())</f>
        <v>#N/A</v>
      </c>
      <c r="E118" t="e">
        <f>IF($C118=2,$B118,NA())</f>
        <v>#N/A</v>
      </c>
      <c r="F118" t="e">
        <f>IF($C118=3,$B118,NA())</f>
        <v>#N/A</v>
      </c>
      <c r="G118">
        <f>IF($C118=4,$B118,NA())</f>
        <v>-0.1607471</v>
      </c>
      <c r="H118" t="e">
        <f>IF($C118=5,$B118,NA())</f>
        <v>#N/A</v>
      </c>
      <c r="I118" t="e">
        <f>IF($C118="",$B118,NA())</f>
        <v>#N/A</v>
      </c>
    </row>
    <row r="120" spans="1:9">
      <c r="A120">
        <v>-0.290776</v>
      </c>
      <c r="B120">
        <v>-0.1607471</v>
      </c>
      <c r="C120">
        <f>'Map Data'!$I$5</f>
        <v>4</v>
      </c>
      <c r="D120" t="e">
        <f>IF($C120=1,$B120,NA())</f>
        <v>#N/A</v>
      </c>
      <c r="E120" t="e">
        <f>IF($C120=2,$B120,NA())</f>
        <v>#N/A</v>
      </c>
      <c r="F120" t="e">
        <f>IF($C120=3,$B120,NA())</f>
        <v>#N/A</v>
      </c>
      <c r="G120">
        <f>IF($C120=4,$B120,NA())</f>
        <v>-0.1607471</v>
      </c>
      <c r="H120" t="e">
        <f>IF($C120=5,$B120,NA())</f>
        <v>#N/A</v>
      </c>
      <c r="I120" t="e">
        <f>IF($C120="",$B120,NA())</f>
        <v>#N/A</v>
      </c>
    </row>
    <row r="121" spans="1:9">
      <c r="A121">
        <v>-0.2656582</v>
      </c>
      <c r="B121">
        <v>-0.1607471</v>
      </c>
      <c r="C121">
        <f>'Map Data'!$I$5</f>
        <v>4</v>
      </c>
      <c r="D121" t="e">
        <f>IF($C121=1,$B121,NA())</f>
        <v>#N/A</v>
      </c>
      <c r="E121" t="e">
        <f>IF($C121=2,$B121,NA())</f>
        <v>#N/A</v>
      </c>
      <c r="F121" t="e">
        <f>IF($C121=3,$B121,NA())</f>
        <v>#N/A</v>
      </c>
      <c r="G121">
        <f>IF($C121=4,$B121,NA())</f>
        <v>-0.1607471</v>
      </c>
      <c r="H121" t="e">
        <f>IF($C121=5,$B121,NA())</f>
        <v>#N/A</v>
      </c>
      <c r="I121" t="e">
        <f>IF($C121="",$B121,NA())</f>
        <v>#N/A</v>
      </c>
    </row>
    <row r="123" spans="1:9">
      <c r="A123">
        <v>-0.2623408</v>
      </c>
      <c r="B123">
        <v>-0.1607471</v>
      </c>
      <c r="C123">
        <f>'Map Data'!$I$5</f>
        <v>4</v>
      </c>
      <c r="D123" t="e">
        <f>IF($C123=1,$B123,NA())</f>
        <v>#N/A</v>
      </c>
      <c r="E123" t="e">
        <f>IF($C123=2,$B123,NA())</f>
        <v>#N/A</v>
      </c>
      <c r="F123" t="e">
        <f>IF($C123=3,$B123,NA())</f>
        <v>#N/A</v>
      </c>
      <c r="G123">
        <f>IF($C123=4,$B123,NA())</f>
        <v>-0.1607471</v>
      </c>
      <c r="H123" t="e">
        <f>IF($C123=5,$B123,NA())</f>
        <v>#N/A</v>
      </c>
      <c r="I123" t="e">
        <f>IF($C123="",$B123,NA())</f>
        <v>#N/A</v>
      </c>
    </row>
    <row r="124" spans="1:9">
      <c r="A124">
        <v>-0.254758</v>
      </c>
      <c r="B124">
        <v>-0.1607471</v>
      </c>
      <c r="C124">
        <f>'Map Data'!$I$5</f>
        <v>4</v>
      </c>
      <c r="D124" t="e">
        <f>IF($C124=1,$B124,NA())</f>
        <v>#N/A</v>
      </c>
      <c r="E124" t="e">
        <f>IF($C124=2,$B124,NA())</f>
        <v>#N/A</v>
      </c>
      <c r="F124" t="e">
        <f>IF($C124=3,$B124,NA())</f>
        <v>#N/A</v>
      </c>
      <c r="G124">
        <f>IF($C124=4,$B124,NA())</f>
        <v>-0.1607471</v>
      </c>
      <c r="H124" t="e">
        <f>IF($C124=5,$B124,NA())</f>
        <v>#N/A</v>
      </c>
      <c r="I124" t="e">
        <f>IF($C124="",$B124,NA())</f>
        <v>#N/A</v>
      </c>
    </row>
    <row r="126" spans="1:9">
      <c r="A126">
        <v>-0.2315359</v>
      </c>
      <c r="B126">
        <v>-0.1607471</v>
      </c>
      <c r="C126">
        <f>'Map Data'!$I$5</f>
        <v>4</v>
      </c>
      <c r="D126" t="e">
        <f>IF($C126=1,$B126,NA())</f>
        <v>#N/A</v>
      </c>
      <c r="E126" t="e">
        <f>IF($C126=2,$B126,NA())</f>
        <v>#N/A</v>
      </c>
      <c r="F126" t="e">
        <f>IF($C126=3,$B126,NA())</f>
        <v>#N/A</v>
      </c>
      <c r="G126">
        <f>IF($C126=4,$B126,NA())</f>
        <v>-0.1607471</v>
      </c>
      <c r="H126" t="e">
        <f>IF($C126=5,$B126,NA())</f>
        <v>#N/A</v>
      </c>
      <c r="I126" t="e">
        <f>IF($C126="",$B126,NA())</f>
        <v>#N/A</v>
      </c>
    </row>
    <row r="127" spans="1:9">
      <c r="A127">
        <v>-0.2267967</v>
      </c>
      <c r="B127">
        <v>-0.1607471</v>
      </c>
      <c r="C127">
        <f>'Map Data'!$I$5</f>
        <v>4</v>
      </c>
      <c r="D127" t="e">
        <f>IF($C127=1,$B127,NA())</f>
        <v>#N/A</v>
      </c>
      <c r="E127" t="e">
        <f>IF($C127=2,$B127,NA())</f>
        <v>#N/A</v>
      </c>
      <c r="F127" t="e">
        <f>IF($C127=3,$B127,NA())</f>
        <v>#N/A</v>
      </c>
      <c r="G127">
        <f>IF($C127=4,$B127,NA())</f>
        <v>-0.1607471</v>
      </c>
      <c r="H127" t="e">
        <f>IF($C127=5,$B127,NA())</f>
        <v>#N/A</v>
      </c>
      <c r="I127" t="e">
        <f>IF($C127="",$B127,NA())</f>
        <v>#N/A</v>
      </c>
    </row>
    <row r="129" spans="1:9">
      <c r="A129">
        <v>-0.2230053</v>
      </c>
      <c r="B129">
        <v>-0.1607471</v>
      </c>
      <c r="C129">
        <f>'Map Data'!$I$5</f>
        <v>4</v>
      </c>
      <c r="D129" t="e">
        <f>IF($C129=1,$B129,NA())</f>
        <v>#N/A</v>
      </c>
      <c r="E129" t="e">
        <f>IF($C129=2,$B129,NA())</f>
        <v>#N/A</v>
      </c>
      <c r="F129" t="e">
        <f>IF($C129=3,$B129,NA())</f>
        <v>#N/A</v>
      </c>
      <c r="G129">
        <f>IF($C129=4,$B129,NA())</f>
        <v>-0.1607471</v>
      </c>
      <c r="H129" t="e">
        <f>IF($C129=5,$B129,NA())</f>
        <v>#N/A</v>
      </c>
      <c r="I129" t="e">
        <f>IF($C129="",$B129,NA())</f>
        <v>#N/A</v>
      </c>
    </row>
    <row r="130" spans="1:9">
      <c r="A130">
        <v>-0.2201618</v>
      </c>
      <c r="B130">
        <v>-0.1607471</v>
      </c>
      <c r="C130">
        <f>'Map Data'!$I$5</f>
        <v>4</v>
      </c>
      <c r="D130" t="e">
        <f>IF($C130=1,$B130,NA())</f>
        <v>#N/A</v>
      </c>
      <c r="E130" t="e">
        <f>IF($C130=2,$B130,NA())</f>
        <v>#N/A</v>
      </c>
      <c r="F130" t="e">
        <f>IF($C130=3,$B130,NA())</f>
        <v>#N/A</v>
      </c>
      <c r="G130">
        <f>IF($C130=4,$B130,NA())</f>
        <v>-0.1607471</v>
      </c>
      <c r="H130" t="e">
        <f>IF($C130=5,$B130,NA())</f>
        <v>#N/A</v>
      </c>
      <c r="I130" t="e">
        <f>IF($C130="",$B130,NA())</f>
        <v>#N/A</v>
      </c>
    </row>
    <row r="132" spans="1:9">
      <c r="A132">
        <v>-0.2192139</v>
      </c>
      <c r="B132">
        <v>-0.1607471</v>
      </c>
      <c r="C132">
        <f>'Map Data'!$I$5</f>
        <v>4</v>
      </c>
      <c r="D132" t="e">
        <f>IF($C132=1,$B132,NA())</f>
        <v>#N/A</v>
      </c>
      <c r="E132" t="e">
        <f>IF($C132=2,$B132,NA())</f>
        <v>#N/A</v>
      </c>
      <c r="F132" t="e">
        <f>IF($C132=3,$B132,NA())</f>
        <v>#N/A</v>
      </c>
      <c r="G132">
        <f>IF($C132=4,$B132,NA())</f>
        <v>-0.1607471</v>
      </c>
      <c r="H132" t="e">
        <f>IF($C132=5,$B132,NA())</f>
        <v>#N/A</v>
      </c>
      <c r="I132" t="e">
        <f>IF($C132="",$B132,NA())</f>
        <v>#N/A</v>
      </c>
    </row>
    <row r="133" spans="1:9">
      <c r="A133">
        <v>-0.2168443</v>
      </c>
      <c r="B133">
        <v>-0.1607471</v>
      </c>
      <c r="C133">
        <f>'Map Data'!$I$5</f>
        <v>4</v>
      </c>
      <c r="D133" t="e">
        <f>IF($C133=1,$B133,NA())</f>
        <v>#N/A</v>
      </c>
      <c r="E133" t="e">
        <f>IF($C133=2,$B133,NA())</f>
        <v>#N/A</v>
      </c>
      <c r="F133" t="e">
        <f>IF($C133=3,$B133,NA())</f>
        <v>#N/A</v>
      </c>
      <c r="G133">
        <f>IF($C133=4,$B133,NA())</f>
        <v>-0.1607471</v>
      </c>
      <c r="H133" t="e">
        <f>IF($C133=5,$B133,NA())</f>
        <v>#N/A</v>
      </c>
      <c r="I133" t="e">
        <f>IF($C133="",$B133,NA())</f>
        <v>#N/A</v>
      </c>
    </row>
    <row r="135" spans="1:9">
      <c r="A135">
        <v>-0.3021501</v>
      </c>
      <c r="B135">
        <v>-0.1579102</v>
      </c>
      <c r="C135">
        <f>'Map Data'!$I$5</f>
        <v>4</v>
      </c>
      <c r="D135" t="e">
        <f>IF($C135=1,$B135,NA())</f>
        <v>#N/A</v>
      </c>
      <c r="E135" t="e">
        <f>IF($C135=2,$B135,NA())</f>
        <v>#N/A</v>
      </c>
      <c r="F135" t="e">
        <f>IF($C135=3,$B135,NA())</f>
        <v>#N/A</v>
      </c>
      <c r="G135">
        <f>IF($C135=4,$B135,NA())</f>
        <v>-0.1579102</v>
      </c>
      <c r="H135" t="e">
        <f>IF($C135=5,$B135,NA())</f>
        <v>#N/A</v>
      </c>
      <c r="I135" t="e">
        <f>IF($C135="",$B135,NA())</f>
        <v>#N/A</v>
      </c>
    </row>
    <row r="136" spans="1:9">
      <c r="A136">
        <v>-0.3007284</v>
      </c>
      <c r="B136">
        <v>-0.1579102</v>
      </c>
      <c r="C136">
        <f>'Map Data'!$I$5</f>
        <v>4</v>
      </c>
      <c r="D136" t="e">
        <f>IF($C136=1,$B136,NA())</f>
        <v>#N/A</v>
      </c>
      <c r="E136" t="e">
        <f>IF($C136=2,$B136,NA())</f>
        <v>#N/A</v>
      </c>
      <c r="F136" t="e">
        <f>IF($C136=3,$B136,NA())</f>
        <v>#N/A</v>
      </c>
      <c r="G136">
        <f>IF($C136=4,$B136,NA())</f>
        <v>-0.1579102</v>
      </c>
      <c r="H136" t="e">
        <f>IF($C136=5,$B136,NA())</f>
        <v>#N/A</v>
      </c>
      <c r="I136" t="e">
        <f>IF($C136="",$B136,NA())</f>
        <v>#N/A</v>
      </c>
    </row>
    <row r="138" spans="1:9">
      <c r="A138">
        <v>-0.2978848</v>
      </c>
      <c r="B138">
        <v>-0.1579102</v>
      </c>
      <c r="C138">
        <f>'Map Data'!$I$5</f>
        <v>4</v>
      </c>
      <c r="D138" t="e">
        <f>IF($C138=1,$B138,NA())</f>
        <v>#N/A</v>
      </c>
      <c r="E138" t="e">
        <f>IF($C138=2,$B138,NA())</f>
        <v>#N/A</v>
      </c>
      <c r="F138" t="e">
        <f>IF($C138=3,$B138,NA())</f>
        <v>#N/A</v>
      </c>
      <c r="G138">
        <f>IF($C138=4,$B138,NA())</f>
        <v>-0.1579102</v>
      </c>
      <c r="H138" t="e">
        <f>IF($C138=5,$B138,NA())</f>
        <v>#N/A</v>
      </c>
      <c r="I138" t="e">
        <f>IF($C138="",$B138,NA())</f>
        <v>#N/A</v>
      </c>
    </row>
    <row r="139" spans="1:9">
      <c r="A139">
        <v>-0.2637625</v>
      </c>
      <c r="B139">
        <v>-0.1579102</v>
      </c>
      <c r="C139">
        <f>'Map Data'!$I$5</f>
        <v>4</v>
      </c>
      <c r="D139" t="e">
        <f>IF($C139=1,$B139,NA())</f>
        <v>#N/A</v>
      </c>
      <c r="E139" t="e">
        <f>IF($C139=2,$B139,NA())</f>
        <v>#N/A</v>
      </c>
      <c r="F139" t="e">
        <f>IF($C139=3,$B139,NA())</f>
        <v>#N/A</v>
      </c>
      <c r="G139">
        <f>IF($C139=4,$B139,NA())</f>
        <v>-0.1579102</v>
      </c>
      <c r="H139" t="e">
        <f>IF($C139=5,$B139,NA())</f>
        <v>#N/A</v>
      </c>
      <c r="I139" t="e">
        <f>IF($C139="",$B139,NA())</f>
        <v>#N/A</v>
      </c>
    </row>
    <row r="141" spans="1:9">
      <c r="A141">
        <v>-0.2613929</v>
      </c>
      <c r="B141">
        <v>-0.1579102</v>
      </c>
      <c r="C141">
        <f>'Map Data'!$I$5</f>
        <v>4</v>
      </c>
      <c r="D141" t="e">
        <f>IF($C141=1,$B141,NA())</f>
        <v>#N/A</v>
      </c>
      <c r="E141" t="e">
        <f>IF($C141=2,$B141,NA())</f>
        <v>#N/A</v>
      </c>
      <c r="F141" t="e">
        <f>IF($C141=3,$B141,NA())</f>
        <v>#N/A</v>
      </c>
      <c r="G141">
        <f>IF($C141=4,$B141,NA())</f>
        <v>-0.1579102</v>
      </c>
      <c r="H141" t="e">
        <f>IF($C141=5,$B141,NA())</f>
        <v>#N/A</v>
      </c>
      <c r="I141" t="e">
        <f>IF($C141="",$B141,NA())</f>
        <v>#N/A</v>
      </c>
    </row>
    <row r="142" spans="1:9">
      <c r="A142">
        <v>-0.2552319</v>
      </c>
      <c r="B142">
        <v>-0.1579102</v>
      </c>
      <c r="C142">
        <f>'Map Data'!$I$5</f>
        <v>4</v>
      </c>
      <c r="D142" t="e">
        <f>IF($C142=1,$B142,NA())</f>
        <v>#N/A</v>
      </c>
      <c r="E142" t="e">
        <f>IF($C142=2,$B142,NA())</f>
        <v>#N/A</v>
      </c>
      <c r="F142" t="e">
        <f>IF($C142=3,$B142,NA())</f>
        <v>#N/A</v>
      </c>
      <c r="G142">
        <f>IF($C142=4,$B142,NA())</f>
        <v>-0.1579102</v>
      </c>
      <c r="H142" t="e">
        <f>IF($C142=5,$B142,NA())</f>
        <v>#N/A</v>
      </c>
      <c r="I142" t="e">
        <f>IF($C142="",$B142,NA())</f>
        <v>#N/A</v>
      </c>
    </row>
    <row r="144" spans="1:9">
      <c r="A144">
        <v>-0.2495449</v>
      </c>
      <c r="B144">
        <v>-0.1579102</v>
      </c>
      <c r="C144">
        <f>'Map Data'!$I$5</f>
        <v>4</v>
      </c>
      <c r="D144" t="e">
        <f>IF($C144=1,$B144,NA())</f>
        <v>#N/A</v>
      </c>
      <c r="E144" t="e">
        <f>IF($C144=2,$B144,NA())</f>
        <v>#N/A</v>
      </c>
      <c r="F144" t="e">
        <f>IF($C144=3,$B144,NA())</f>
        <v>#N/A</v>
      </c>
      <c r="G144">
        <f>IF($C144=4,$B144,NA())</f>
        <v>-0.1579102</v>
      </c>
      <c r="H144" t="e">
        <f>IF($C144=5,$B144,NA())</f>
        <v>#N/A</v>
      </c>
      <c r="I144" t="e">
        <f>IF($C144="",$B144,NA())</f>
        <v>#N/A</v>
      </c>
    </row>
    <row r="145" spans="1:9">
      <c r="A145">
        <v>-0.2353273</v>
      </c>
      <c r="B145">
        <v>-0.1579102</v>
      </c>
      <c r="C145">
        <f>'Map Data'!$I$5</f>
        <v>4</v>
      </c>
      <c r="D145" t="e">
        <f>IF($C145=1,$B145,NA())</f>
        <v>#N/A</v>
      </c>
      <c r="E145" t="e">
        <f>IF($C145=2,$B145,NA())</f>
        <v>#N/A</v>
      </c>
      <c r="F145" t="e">
        <f>IF($C145=3,$B145,NA())</f>
        <v>#N/A</v>
      </c>
      <c r="G145">
        <f>IF($C145=4,$B145,NA())</f>
        <v>-0.1579102</v>
      </c>
      <c r="H145" t="e">
        <f>IF($C145=5,$B145,NA())</f>
        <v>#N/A</v>
      </c>
      <c r="I145" t="e">
        <f>IF($C145="",$B145,NA())</f>
        <v>#N/A</v>
      </c>
    </row>
    <row r="147" spans="1:9">
      <c r="A147">
        <v>-0.2343794</v>
      </c>
      <c r="B147">
        <v>-0.1579102</v>
      </c>
      <c r="C147">
        <f>'Map Data'!$I$5</f>
        <v>4</v>
      </c>
      <c r="D147" t="e">
        <f>IF($C147=1,$B147,NA())</f>
        <v>#N/A</v>
      </c>
      <c r="E147" t="e">
        <f>IF($C147=2,$B147,NA())</f>
        <v>#N/A</v>
      </c>
      <c r="F147" t="e">
        <f>IF($C147=3,$B147,NA())</f>
        <v>#N/A</v>
      </c>
      <c r="G147">
        <f>IF($C147=4,$B147,NA())</f>
        <v>-0.1579102</v>
      </c>
      <c r="H147" t="e">
        <f>IF($C147=5,$B147,NA())</f>
        <v>#N/A</v>
      </c>
      <c r="I147" t="e">
        <f>IF($C147="",$B147,NA())</f>
        <v>#N/A</v>
      </c>
    </row>
    <row r="148" spans="1:9">
      <c r="A148">
        <v>-0.231062</v>
      </c>
      <c r="B148">
        <v>-0.1579102</v>
      </c>
      <c r="C148">
        <f>'Map Data'!$I$5</f>
        <v>4</v>
      </c>
      <c r="D148" t="e">
        <f>IF($C148=1,$B148,NA())</f>
        <v>#N/A</v>
      </c>
      <c r="E148" t="e">
        <f>IF($C148=2,$B148,NA())</f>
        <v>#N/A</v>
      </c>
      <c r="F148" t="e">
        <f>IF($C148=3,$B148,NA())</f>
        <v>#N/A</v>
      </c>
      <c r="G148">
        <f>IF($C148=4,$B148,NA())</f>
        <v>-0.1579102</v>
      </c>
      <c r="H148" t="e">
        <f>IF($C148=5,$B148,NA())</f>
        <v>#N/A</v>
      </c>
      <c r="I148" t="e">
        <f>IF($C148="",$B148,NA())</f>
        <v>#N/A</v>
      </c>
    </row>
    <row r="150" spans="1:9">
      <c r="A150">
        <v>-0.2220575</v>
      </c>
      <c r="B150">
        <v>-0.1579102</v>
      </c>
      <c r="C150">
        <f>'Map Data'!$I$5</f>
        <v>4</v>
      </c>
      <c r="D150" t="e">
        <f>IF($C150=1,$B150,NA())</f>
        <v>#N/A</v>
      </c>
      <c r="E150" t="e">
        <f>IF($C150=2,$B150,NA())</f>
        <v>#N/A</v>
      </c>
      <c r="F150" t="e">
        <f>IF($C150=3,$B150,NA())</f>
        <v>#N/A</v>
      </c>
      <c r="G150">
        <f>IF($C150=4,$B150,NA())</f>
        <v>-0.1579102</v>
      </c>
      <c r="H150" t="e">
        <f>IF($C150=5,$B150,NA())</f>
        <v>#N/A</v>
      </c>
      <c r="I150" t="e">
        <f>IF($C150="",$B150,NA())</f>
        <v>#N/A</v>
      </c>
    </row>
    <row r="151" spans="1:9">
      <c r="A151">
        <v>-0.2196879</v>
      </c>
      <c r="B151">
        <v>-0.1579102</v>
      </c>
      <c r="C151">
        <f>'Map Data'!$I$5</f>
        <v>4</v>
      </c>
      <c r="D151" t="e">
        <f>IF($C151=1,$B151,NA())</f>
        <v>#N/A</v>
      </c>
      <c r="E151" t="e">
        <f>IF($C151=2,$B151,NA())</f>
        <v>#N/A</v>
      </c>
      <c r="F151" t="e">
        <f>IF($C151=3,$B151,NA())</f>
        <v>#N/A</v>
      </c>
      <c r="G151">
        <f>IF($C151=4,$B151,NA())</f>
        <v>-0.1579102</v>
      </c>
      <c r="H151" t="e">
        <f>IF($C151=5,$B151,NA())</f>
        <v>#N/A</v>
      </c>
      <c r="I151" t="e">
        <f>IF($C151="",$B151,NA())</f>
        <v>#N/A</v>
      </c>
    </row>
    <row r="153" spans="1:9">
      <c r="A153">
        <v>-0.2974109</v>
      </c>
      <c r="B153">
        <v>-0.1550734</v>
      </c>
      <c r="C153">
        <f>'Map Data'!$I$5</f>
        <v>4</v>
      </c>
      <c r="D153" t="e">
        <f>IF($C153=1,$B153,NA())</f>
        <v>#N/A</v>
      </c>
      <c r="E153" t="e">
        <f>IF($C153=2,$B153,NA())</f>
        <v>#N/A</v>
      </c>
      <c r="F153" t="e">
        <f>IF($C153=3,$B153,NA())</f>
        <v>#N/A</v>
      </c>
      <c r="G153">
        <f>IF($C153=4,$B153,NA())</f>
        <v>-0.1550734</v>
      </c>
      <c r="H153" t="e">
        <f>IF($C153=5,$B153,NA())</f>
        <v>#N/A</v>
      </c>
      <c r="I153" t="e">
        <f>IF($C153="",$B153,NA())</f>
        <v>#N/A</v>
      </c>
    </row>
    <row r="154" spans="1:9">
      <c r="A154">
        <v>-0.236749</v>
      </c>
      <c r="B154">
        <v>-0.1550734</v>
      </c>
      <c r="C154">
        <f>'Map Data'!$I$5</f>
        <v>4</v>
      </c>
      <c r="D154" t="e">
        <f>IF($C154=1,$B154,NA())</f>
        <v>#N/A</v>
      </c>
      <c r="E154" t="e">
        <f>IF($C154=2,$B154,NA())</f>
        <v>#N/A</v>
      </c>
      <c r="F154" t="e">
        <f>IF($C154=3,$B154,NA())</f>
        <v>#N/A</v>
      </c>
      <c r="G154">
        <f>IF($C154=4,$B154,NA())</f>
        <v>-0.1550734</v>
      </c>
      <c r="H154" t="e">
        <f>IF($C154=5,$B154,NA())</f>
        <v>#N/A</v>
      </c>
      <c r="I154" t="e">
        <f>IF($C154="",$B154,NA())</f>
        <v>#N/A</v>
      </c>
    </row>
    <row r="156" spans="1:9">
      <c r="A156">
        <v>-0.2988327</v>
      </c>
      <c r="B156">
        <v>-0.1522366</v>
      </c>
      <c r="C156">
        <f>'Map Data'!$I$5</f>
        <v>4</v>
      </c>
      <c r="D156" t="e">
        <f>IF($C156=1,$B156,NA())</f>
        <v>#N/A</v>
      </c>
      <c r="E156" t="e">
        <f>IF($C156=2,$B156,NA())</f>
        <v>#N/A</v>
      </c>
      <c r="F156" t="e">
        <f>IF($C156=3,$B156,NA())</f>
        <v>#N/A</v>
      </c>
      <c r="G156">
        <f>IF($C156=4,$B156,NA())</f>
        <v>-0.1522366</v>
      </c>
      <c r="H156" t="e">
        <f>IF($C156=5,$B156,NA())</f>
        <v>#N/A</v>
      </c>
      <c r="I156" t="e">
        <f>IF($C156="",$B156,NA())</f>
        <v>#N/A</v>
      </c>
    </row>
    <row r="157" spans="1:9">
      <c r="A157">
        <v>-0.2372229</v>
      </c>
      <c r="B157">
        <v>-0.1522366</v>
      </c>
      <c r="C157">
        <f>'Map Data'!$I$5</f>
        <v>4</v>
      </c>
      <c r="D157" t="e">
        <f>IF($C157=1,$B157,NA())</f>
        <v>#N/A</v>
      </c>
      <c r="E157" t="e">
        <f>IF($C157=2,$B157,NA())</f>
        <v>#N/A</v>
      </c>
      <c r="F157" t="e">
        <f>IF($C157=3,$B157,NA())</f>
        <v>#N/A</v>
      </c>
      <c r="G157">
        <f>IF($C157=4,$B157,NA())</f>
        <v>-0.1522366</v>
      </c>
      <c r="H157" t="e">
        <f>IF($C157=5,$B157,NA())</f>
        <v>#N/A</v>
      </c>
      <c r="I157" t="e">
        <f>IF($C157="",$B157,NA())</f>
        <v>#N/A</v>
      </c>
    </row>
    <row r="159" spans="1:9">
      <c r="A159">
        <v>-0.2978848</v>
      </c>
      <c r="B159">
        <v>-0.1493997</v>
      </c>
      <c r="C159">
        <f>'Map Data'!$I$5</f>
        <v>4</v>
      </c>
      <c r="D159" t="e">
        <f>IF($C159=1,$B159,NA())</f>
        <v>#N/A</v>
      </c>
      <c r="E159" t="e">
        <f>IF($C159=2,$B159,NA())</f>
        <v>#N/A</v>
      </c>
      <c r="F159" t="e">
        <f>IF($C159=3,$B159,NA())</f>
        <v>#N/A</v>
      </c>
      <c r="G159">
        <f>IF($C159=4,$B159,NA())</f>
        <v>-0.1493997</v>
      </c>
      <c r="H159" t="e">
        <f>IF($C159=5,$B159,NA())</f>
        <v>#N/A</v>
      </c>
      <c r="I159" t="e">
        <f>IF($C159="",$B159,NA())</f>
        <v>#N/A</v>
      </c>
    </row>
    <row r="160" spans="1:9">
      <c r="A160">
        <v>-0.2376969</v>
      </c>
      <c r="B160">
        <v>-0.1493997</v>
      </c>
      <c r="C160">
        <f>'Map Data'!$I$5</f>
        <v>4</v>
      </c>
      <c r="D160" t="e">
        <f>IF($C160=1,$B160,NA())</f>
        <v>#N/A</v>
      </c>
      <c r="E160" t="e">
        <f>IF($C160=2,$B160,NA())</f>
        <v>#N/A</v>
      </c>
      <c r="F160" t="e">
        <f>IF($C160=3,$B160,NA())</f>
        <v>#N/A</v>
      </c>
      <c r="G160">
        <f>IF($C160=4,$B160,NA())</f>
        <v>-0.1493997</v>
      </c>
      <c r="H160" t="e">
        <f>IF($C160=5,$B160,NA())</f>
        <v>#N/A</v>
      </c>
      <c r="I160" t="e">
        <f>IF($C160="",$B160,NA())</f>
        <v>#N/A</v>
      </c>
    </row>
    <row r="162" spans="1:9">
      <c r="A162">
        <v>-0.2950413</v>
      </c>
      <c r="B162">
        <v>-0.1465629</v>
      </c>
      <c r="C162">
        <f>'Map Data'!$I$5</f>
        <v>4</v>
      </c>
      <c r="D162" t="e">
        <f>IF($C162=1,$B162,NA())</f>
        <v>#N/A</v>
      </c>
      <c r="E162" t="e">
        <f>IF($C162=2,$B162,NA())</f>
        <v>#N/A</v>
      </c>
      <c r="F162" t="e">
        <f>IF($C162=3,$B162,NA())</f>
        <v>#N/A</v>
      </c>
      <c r="G162">
        <f>IF($C162=4,$B162,NA())</f>
        <v>-0.1465629</v>
      </c>
      <c r="H162" t="e">
        <f>IF($C162=5,$B162,NA())</f>
        <v>#N/A</v>
      </c>
      <c r="I162" t="e">
        <f>IF($C162="",$B162,NA())</f>
        <v>#N/A</v>
      </c>
    </row>
    <row r="163" spans="1:9">
      <c r="A163">
        <v>-0.2381708</v>
      </c>
      <c r="B163">
        <v>-0.1465629</v>
      </c>
      <c r="C163">
        <f>'Map Data'!$I$5</f>
        <v>4</v>
      </c>
      <c r="D163" t="e">
        <f>IF($C163=1,$B163,NA())</f>
        <v>#N/A</v>
      </c>
      <c r="E163" t="e">
        <f>IF($C163=2,$B163,NA())</f>
        <v>#N/A</v>
      </c>
      <c r="F163" t="e">
        <f>IF($C163=3,$B163,NA())</f>
        <v>#N/A</v>
      </c>
      <c r="G163">
        <f>IF($C163=4,$B163,NA())</f>
        <v>-0.1465629</v>
      </c>
      <c r="H163" t="e">
        <f>IF($C163=5,$B163,NA())</f>
        <v>#N/A</v>
      </c>
      <c r="I163" t="e">
        <f>IF($C163="",$B163,NA())</f>
        <v>#N/A</v>
      </c>
    </row>
    <row r="165" spans="1:9">
      <c r="A165">
        <v>-0.2936196</v>
      </c>
      <c r="B165">
        <v>-0.1437261</v>
      </c>
      <c r="C165">
        <f>'Map Data'!$I$5</f>
        <v>4</v>
      </c>
      <c r="D165" t="e">
        <f>IF($C165=1,$B165,NA())</f>
        <v>#N/A</v>
      </c>
      <c r="E165" t="e">
        <f>IF($C165=2,$B165,NA())</f>
        <v>#N/A</v>
      </c>
      <c r="F165" t="e">
        <f>IF($C165=3,$B165,NA())</f>
        <v>#N/A</v>
      </c>
      <c r="G165">
        <f>IF($C165=4,$B165,NA())</f>
        <v>-0.1437261</v>
      </c>
      <c r="H165" t="e">
        <f>IF($C165=5,$B165,NA())</f>
        <v>#N/A</v>
      </c>
      <c r="I165" t="e">
        <f>IF($C165="",$B165,NA())</f>
        <v>#N/A</v>
      </c>
    </row>
    <row r="166" spans="1:9">
      <c r="A166">
        <v>-0.2931456</v>
      </c>
      <c r="B166">
        <v>-0.1437261</v>
      </c>
      <c r="C166">
        <f>'Map Data'!$I$5</f>
        <v>4</v>
      </c>
      <c r="D166" t="e">
        <f>IF($C166=1,$B166,NA())</f>
        <v>#N/A</v>
      </c>
      <c r="E166" t="e">
        <f>IF($C166=2,$B166,NA())</f>
        <v>#N/A</v>
      </c>
      <c r="F166" t="e">
        <f>IF($C166=3,$B166,NA())</f>
        <v>#N/A</v>
      </c>
      <c r="G166">
        <f>IF($C166=4,$B166,NA())</f>
        <v>-0.1437261</v>
      </c>
      <c r="H166" t="e">
        <f>IF($C166=5,$B166,NA())</f>
        <v>#N/A</v>
      </c>
      <c r="I166" t="e">
        <f>IF($C166="",$B166,NA())</f>
        <v>#N/A</v>
      </c>
    </row>
    <row r="168" spans="1:9">
      <c r="A168">
        <v>-0.2893543</v>
      </c>
      <c r="B168">
        <v>-0.1437261</v>
      </c>
      <c r="C168">
        <f>'Map Data'!$I$5</f>
        <v>4</v>
      </c>
      <c r="D168" t="e">
        <f>IF($C168=1,$B168,NA())</f>
        <v>#N/A</v>
      </c>
      <c r="E168" t="e">
        <f>IF($C168=2,$B168,NA())</f>
        <v>#N/A</v>
      </c>
      <c r="F168" t="e">
        <f>IF($C168=3,$B168,NA())</f>
        <v>#N/A</v>
      </c>
      <c r="G168">
        <f>IF($C168=4,$B168,NA())</f>
        <v>-0.1437261</v>
      </c>
      <c r="H168" t="e">
        <f>IF($C168=5,$B168,NA())</f>
        <v>#N/A</v>
      </c>
      <c r="I168" t="e">
        <f>IF($C168="",$B168,NA())</f>
        <v>#N/A</v>
      </c>
    </row>
    <row r="169" spans="1:9">
      <c r="A169">
        <v>-0.2391186</v>
      </c>
      <c r="B169">
        <v>-0.1437261</v>
      </c>
      <c r="C169">
        <f>'Map Data'!$I$5</f>
        <v>4</v>
      </c>
      <c r="D169" t="e">
        <f>IF($C169=1,$B169,NA())</f>
        <v>#N/A</v>
      </c>
      <c r="E169" t="e">
        <f>IF($C169=2,$B169,NA())</f>
        <v>#N/A</v>
      </c>
      <c r="F169" t="e">
        <f>IF($C169=3,$B169,NA())</f>
        <v>#N/A</v>
      </c>
      <c r="G169">
        <f>IF($C169=4,$B169,NA())</f>
        <v>-0.1437261</v>
      </c>
      <c r="H169" t="e">
        <f>IF($C169=5,$B169,NA())</f>
        <v>#N/A</v>
      </c>
      <c r="I169" t="e">
        <f>IF($C169="",$B169,NA())</f>
        <v>#N/A</v>
      </c>
    </row>
    <row r="171" spans="1:9">
      <c r="A171">
        <v>-0.3073633</v>
      </c>
      <c r="B171">
        <v>-0.1408892</v>
      </c>
      <c r="C171">
        <f>'Map Data'!$I$5</f>
        <v>4</v>
      </c>
      <c r="D171" t="e">
        <f>IF($C171=1,$B171,NA())</f>
        <v>#N/A</v>
      </c>
      <c r="E171" t="e">
        <f>IF($C171=2,$B171,NA())</f>
        <v>#N/A</v>
      </c>
      <c r="F171" t="e">
        <f>IF($C171=3,$B171,NA())</f>
        <v>#N/A</v>
      </c>
      <c r="G171">
        <f>IF($C171=4,$B171,NA())</f>
        <v>-0.1408892</v>
      </c>
      <c r="H171" t="e">
        <f>IF($C171=5,$B171,NA())</f>
        <v>#N/A</v>
      </c>
      <c r="I171" t="e">
        <f>IF($C171="",$B171,NA())</f>
        <v>#N/A</v>
      </c>
    </row>
    <row r="172" spans="1:9">
      <c r="A172">
        <v>-0.3049937</v>
      </c>
      <c r="B172">
        <v>-0.1408892</v>
      </c>
      <c r="C172">
        <f>'Map Data'!$I$5</f>
        <v>4</v>
      </c>
      <c r="D172" t="e">
        <f>IF($C172=1,$B172,NA())</f>
        <v>#N/A</v>
      </c>
      <c r="E172" t="e">
        <f>IF($C172=2,$B172,NA())</f>
        <v>#N/A</v>
      </c>
      <c r="F172" t="e">
        <f>IF($C172=3,$B172,NA())</f>
        <v>#N/A</v>
      </c>
      <c r="G172">
        <f>IF($C172=4,$B172,NA())</f>
        <v>-0.1408892</v>
      </c>
      <c r="H172" t="e">
        <f>IF($C172=5,$B172,NA())</f>
        <v>#N/A</v>
      </c>
      <c r="I172" t="e">
        <f>IF($C172="",$B172,NA())</f>
        <v>#N/A</v>
      </c>
    </row>
    <row r="174" spans="1:9">
      <c r="A174">
        <v>-0.285089</v>
      </c>
      <c r="B174">
        <v>-0.1408892</v>
      </c>
      <c r="C174">
        <f>'Map Data'!$I$5</f>
        <v>4</v>
      </c>
      <c r="D174" t="e">
        <f>IF($C174=1,$B174,NA())</f>
        <v>#N/A</v>
      </c>
      <c r="E174" t="e">
        <f>IF($C174=2,$B174,NA())</f>
        <v>#N/A</v>
      </c>
      <c r="F174" t="e">
        <f>IF($C174=3,$B174,NA())</f>
        <v>#N/A</v>
      </c>
      <c r="G174">
        <f>IF($C174=4,$B174,NA())</f>
        <v>-0.1408892</v>
      </c>
      <c r="H174" t="e">
        <f>IF($C174=5,$B174,NA())</f>
        <v>#N/A</v>
      </c>
      <c r="I174" t="e">
        <f>IF($C174="",$B174,NA())</f>
        <v>#N/A</v>
      </c>
    </row>
    <row r="175" spans="1:9">
      <c r="A175">
        <v>-0.2395925</v>
      </c>
      <c r="B175">
        <v>-0.1408892</v>
      </c>
      <c r="C175">
        <f>'Map Data'!$I$5</f>
        <v>4</v>
      </c>
      <c r="D175" t="e">
        <f>IF($C175=1,$B175,NA())</f>
        <v>#N/A</v>
      </c>
      <c r="E175" t="e">
        <f>IF($C175=2,$B175,NA())</f>
        <v>#N/A</v>
      </c>
      <c r="F175" t="e">
        <f>IF($C175=3,$B175,NA())</f>
        <v>#N/A</v>
      </c>
      <c r="G175">
        <f>IF($C175=4,$B175,NA())</f>
        <v>-0.1408892</v>
      </c>
      <c r="H175" t="e">
        <f>IF($C175=5,$B175,NA())</f>
        <v>#N/A</v>
      </c>
      <c r="I175" t="e">
        <f>IF($C175="",$B175,NA())</f>
        <v>#N/A</v>
      </c>
    </row>
    <row r="177" spans="1:9">
      <c r="A177">
        <v>-0.3102068</v>
      </c>
      <c r="B177">
        <v>-0.1380524</v>
      </c>
      <c r="C177">
        <f>'Map Data'!$I$5</f>
        <v>4</v>
      </c>
      <c r="D177" t="e">
        <f>IF($C177=1,$B177,NA())</f>
        <v>#N/A</v>
      </c>
      <c r="E177" t="e">
        <f>IF($C177=2,$B177,NA())</f>
        <v>#N/A</v>
      </c>
      <c r="F177" t="e">
        <f>IF($C177=3,$B177,NA())</f>
        <v>#N/A</v>
      </c>
      <c r="G177">
        <f>IF($C177=4,$B177,NA())</f>
        <v>-0.1380524</v>
      </c>
      <c r="H177" t="e">
        <f>IF($C177=5,$B177,NA())</f>
        <v>#N/A</v>
      </c>
      <c r="I177" t="e">
        <f>IF($C177="",$B177,NA())</f>
        <v>#N/A</v>
      </c>
    </row>
    <row r="178" spans="1:9">
      <c r="A178">
        <v>-0.3097329</v>
      </c>
      <c r="B178">
        <v>-0.1380524</v>
      </c>
      <c r="C178">
        <f>'Map Data'!$I$5</f>
        <v>4</v>
      </c>
      <c r="D178" t="e">
        <f>IF($C178=1,$B178,NA())</f>
        <v>#N/A</v>
      </c>
      <c r="E178" t="e">
        <f>IF($C178=2,$B178,NA())</f>
        <v>#N/A</v>
      </c>
      <c r="F178" t="e">
        <f>IF($C178=3,$B178,NA())</f>
        <v>#N/A</v>
      </c>
      <c r="G178">
        <f>IF($C178=4,$B178,NA())</f>
        <v>-0.1380524</v>
      </c>
      <c r="H178" t="e">
        <f>IF($C178=5,$B178,NA())</f>
        <v>#N/A</v>
      </c>
      <c r="I178" t="e">
        <f>IF($C178="",$B178,NA())</f>
        <v>#N/A</v>
      </c>
    </row>
    <row r="180" spans="1:9">
      <c r="A180">
        <v>-0.2860368</v>
      </c>
      <c r="B180">
        <v>-0.1380524</v>
      </c>
      <c r="C180">
        <f>'Map Data'!$I$5</f>
        <v>4</v>
      </c>
      <c r="D180" t="e">
        <f>IF($C180=1,$B180,NA())</f>
        <v>#N/A</v>
      </c>
      <c r="E180" t="e">
        <f>IF($C180=2,$B180,NA())</f>
        <v>#N/A</v>
      </c>
      <c r="F180" t="e">
        <f>IF($C180=3,$B180,NA())</f>
        <v>#N/A</v>
      </c>
      <c r="G180">
        <f>IF($C180=4,$B180,NA())</f>
        <v>-0.1380524</v>
      </c>
      <c r="H180" t="e">
        <f>IF($C180=5,$B180,NA())</f>
        <v>#N/A</v>
      </c>
      <c r="I180" t="e">
        <f>IF($C180="",$B180,NA())</f>
        <v>#N/A</v>
      </c>
    </row>
    <row r="181" spans="1:9">
      <c r="A181">
        <v>-0.2400665</v>
      </c>
      <c r="B181">
        <v>-0.1380524</v>
      </c>
      <c r="C181">
        <f>'Map Data'!$I$5</f>
        <v>4</v>
      </c>
      <c r="D181" t="e">
        <f>IF($C181=1,$B181,NA())</f>
        <v>#N/A</v>
      </c>
      <c r="E181" t="e">
        <f>IF($C181=2,$B181,NA())</f>
        <v>#N/A</v>
      </c>
      <c r="F181" t="e">
        <f>IF($C181=3,$B181,NA())</f>
        <v>#N/A</v>
      </c>
      <c r="G181">
        <f>IF($C181=4,$B181,NA())</f>
        <v>-0.1380524</v>
      </c>
      <c r="H181" t="e">
        <f>IF($C181=5,$B181,NA())</f>
        <v>#N/A</v>
      </c>
      <c r="I181" t="e">
        <f>IF($C181="",$B181,NA())</f>
        <v>#N/A</v>
      </c>
    </row>
    <row r="183" spans="1:9">
      <c r="A183">
        <v>-0.296937</v>
      </c>
      <c r="B183">
        <v>-0.1352155</v>
      </c>
      <c r="C183">
        <f>'Map Data'!$I$5</f>
        <v>4</v>
      </c>
      <c r="D183" t="e">
        <f>IF($C183=1,$B183,NA())</f>
        <v>#N/A</v>
      </c>
      <c r="E183" t="e">
        <f>IF($C183=2,$B183,NA())</f>
        <v>#N/A</v>
      </c>
      <c r="F183" t="e">
        <f>IF($C183=3,$B183,NA())</f>
        <v>#N/A</v>
      </c>
      <c r="G183">
        <f>IF($C183=4,$B183,NA())</f>
        <v>-0.1352155</v>
      </c>
      <c r="H183" t="e">
        <f>IF($C183=5,$B183,NA())</f>
        <v>#N/A</v>
      </c>
      <c r="I183" t="e">
        <f>IF($C183="",$B183,NA())</f>
        <v>#N/A</v>
      </c>
    </row>
    <row r="184" spans="1:9">
      <c r="A184">
        <v>-0.2405404</v>
      </c>
      <c r="B184">
        <v>-0.1352155</v>
      </c>
      <c r="C184">
        <f>'Map Data'!$I$5</f>
        <v>4</v>
      </c>
      <c r="D184" t="e">
        <f>IF($C184=1,$B184,NA())</f>
        <v>#N/A</v>
      </c>
      <c r="E184" t="e">
        <f>IF($C184=2,$B184,NA())</f>
        <v>#N/A</v>
      </c>
      <c r="F184" t="e">
        <f>IF($C184=3,$B184,NA())</f>
        <v>#N/A</v>
      </c>
      <c r="G184">
        <f>IF($C184=4,$B184,NA())</f>
        <v>-0.1352155</v>
      </c>
      <c r="H184" t="e">
        <f>IF($C184=5,$B184,NA())</f>
        <v>#N/A</v>
      </c>
      <c r="I184" t="e">
        <f>IF($C184="",$B184,NA())</f>
        <v>#N/A</v>
      </c>
    </row>
    <row r="186" spans="1:9">
      <c r="A186">
        <v>-0.2964631</v>
      </c>
      <c r="B186">
        <v>-0.1323787</v>
      </c>
      <c r="C186">
        <f>'Map Data'!$I$5</f>
        <v>4</v>
      </c>
      <c r="D186" t="e">
        <f>IF($C186=1,$B186,NA())</f>
        <v>#N/A</v>
      </c>
      <c r="E186" t="e">
        <f>IF($C186=2,$B186,NA())</f>
        <v>#N/A</v>
      </c>
      <c r="F186" t="e">
        <f>IF($C186=3,$B186,NA())</f>
        <v>#N/A</v>
      </c>
      <c r="G186">
        <f>IF($C186=4,$B186,NA())</f>
        <v>-0.1323787</v>
      </c>
      <c r="H186" t="e">
        <f>IF($C186=5,$B186,NA())</f>
        <v>#N/A</v>
      </c>
      <c r="I186" t="e">
        <f>IF($C186="",$B186,NA())</f>
        <v>#N/A</v>
      </c>
    </row>
    <row r="187" spans="1:9">
      <c r="A187">
        <v>-0.2410143</v>
      </c>
      <c r="B187">
        <v>-0.1323787</v>
      </c>
      <c r="C187">
        <f>'Map Data'!$I$5</f>
        <v>4</v>
      </c>
      <c r="D187" t="e">
        <f>IF($C187=1,$B187,NA())</f>
        <v>#N/A</v>
      </c>
      <c r="E187" t="e">
        <f>IF($C187=2,$B187,NA())</f>
        <v>#N/A</v>
      </c>
      <c r="F187" t="e">
        <f>IF($C187=3,$B187,NA())</f>
        <v>#N/A</v>
      </c>
      <c r="G187">
        <f>IF($C187=4,$B187,NA())</f>
        <v>-0.1323787</v>
      </c>
      <c r="H187" t="e">
        <f>IF($C187=5,$B187,NA())</f>
        <v>#N/A</v>
      </c>
      <c r="I187" t="e">
        <f>IF($C187="",$B187,NA())</f>
        <v>#N/A</v>
      </c>
    </row>
    <row r="189" spans="1:9">
      <c r="A189">
        <v>-0.2997805</v>
      </c>
      <c r="B189">
        <v>-0.1295419</v>
      </c>
      <c r="C189">
        <f>'Map Data'!$I$5</f>
        <v>4</v>
      </c>
      <c r="D189" t="e">
        <f>IF($C189=1,$B189,NA())</f>
        <v>#N/A</v>
      </c>
      <c r="E189" t="e">
        <f>IF($C189=2,$B189,NA())</f>
        <v>#N/A</v>
      </c>
      <c r="F189" t="e">
        <f>IF($C189=3,$B189,NA())</f>
        <v>#N/A</v>
      </c>
      <c r="G189">
        <f>IF($C189=4,$B189,NA())</f>
        <v>-0.1295419</v>
      </c>
      <c r="H189" t="e">
        <f>IF($C189=5,$B189,NA())</f>
        <v>#N/A</v>
      </c>
      <c r="I189" t="e">
        <f>IF($C189="",$B189,NA())</f>
        <v>#N/A</v>
      </c>
    </row>
    <row r="190" spans="1:9">
      <c r="A190">
        <v>-0.2884064</v>
      </c>
      <c r="B190">
        <v>-0.1295419</v>
      </c>
      <c r="C190">
        <f>'Map Data'!$I$5</f>
        <v>4</v>
      </c>
      <c r="D190" t="e">
        <f>IF($C190=1,$B190,NA())</f>
        <v>#N/A</v>
      </c>
      <c r="E190" t="e">
        <f>IF($C190=2,$B190,NA())</f>
        <v>#N/A</v>
      </c>
      <c r="F190" t="e">
        <f>IF($C190=3,$B190,NA())</f>
        <v>#N/A</v>
      </c>
      <c r="G190">
        <f>IF($C190=4,$B190,NA())</f>
        <v>-0.1295419</v>
      </c>
      <c r="H190" t="e">
        <f>IF($C190=5,$B190,NA())</f>
        <v>#N/A</v>
      </c>
      <c r="I190" t="e">
        <f>IF($C190="",$B190,NA())</f>
        <v>#N/A</v>
      </c>
    </row>
    <row r="192" spans="1:9">
      <c r="A192">
        <v>-0.2855629</v>
      </c>
      <c r="B192">
        <v>-0.1295419</v>
      </c>
      <c r="C192">
        <f>'Map Data'!$I$5</f>
        <v>4</v>
      </c>
      <c r="D192" t="e">
        <f>IF($C192=1,$B192,NA())</f>
        <v>#N/A</v>
      </c>
      <c r="E192" t="e">
        <f>IF($C192=2,$B192,NA())</f>
        <v>#N/A</v>
      </c>
      <c r="F192" t="e">
        <f>IF($C192=3,$B192,NA())</f>
        <v>#N/A</v>
      </c>
      <c r="G192">
        <f>IF($C192=4,$B192,NA())</f>
        <v>-0.1295419</v>
      </c>
      <c r="H192" t="e">
        <f>IF($C192=5,$B192,NA())</f>
        <v>#N/A</v>
      </c>
      <c r="I192" t="e">
        <f>IF($C192="",$B192,NA())</f>
        <v>#N/A</v>
      </c>
    </row>
    <row r="193" spans="1:9">
      <c r="A193">
        <v>-0.2414882</v>
      </c>
      <c r="B193">
        <v>-0.1295419</v>
      </c>
      <c r="C193">
        <f>'Map Data'!$I$5</f>
        <v>4</v>
      </c>
      <c r="D193" t="e">
        <f>IF($C193=1,$B193,NA())</f>
        <v>#N/A</v>
      </c>
      <c r="E193" t="e">
        <f>IF($C193=2,$B193,NA())</f>
        <v>#N/A</v>
      </c>
      <c r="F193" t="e">
        <f>IF($C193=3,$B193,NA())</f>
        <v>#N/A</v>
      </c>
      <c r="G193">
        <f>IF($C193=4,$B193,NA())</f>
        <v>-0.1295419</v>
      </c>
      <c r="H193" t="e">
        <f>IF($C193=5,$B193,NA())</f>
        <v>#N/A</v>
      </c>
      <c r="I193" t="e">
        <f>IF($C193="",$B193,NA())</f>
        <v>#N/A</v>
      </c>
    </row>
    <row r="195" spans="1:9">
      <c r="A195">
        <v>-0.2931456</v>
      </c>
      <c r="B195">
        <v>-0.126705</v>
      </c>
      <c r="C195">
        <f>'Map Data'!$I$5</f>
        <v>4</v>
      </c>
      <c r="D195" t="e">
        <f>IF($C195=1,$B195,NA())</f>
        <v>#N/A</v>
      </c>
      <c r="E195" t="e">
        <f>IF($C195=2,$B195,NA())</f>
        <v>#N/A</v>
      </c>
      <c r="F195" t="e">
        <f>IF($C195=3,$B195,NA())</f>
        <v>#N/A</v>
      </c>
      <c r="G195">
        <f>IF($C195=4,$B195,NA())</f>
        <v>-0.126705</v>
      </c>
      <c r="H195" t="e">
        <f>IF($C195=5,$B195,NA())</f>
        <v>#N/A</v>
      </c>
      <c r="I195" t="e">
        <f>IF($C195="",$B195,NA())</f>
        <v>#N/A</v>
      </c>
    </row>
    <row r="196" spans="1:9">
      <c r="A196">
        <v>-0.2903021</v>
      </c>
      <c r="B196">
        <v>-0.126705</v>
      </c>
      <c r="C196">
        <f>'Map Data'!$I$5</f>
        <v>4</v>
      </c>
      <c r="D196" t="e">
        <f>IF($C196=1,$B196,NA())</f>
        <v>#N/A</v>
      </c>
      <c r="E196" t="e">
        <f>IF($C196=2,$B196,NA())</f>
        <v>#N/A</v>
      </c>
      <c r="F196" t="e">
        <f>IF($C196=3,$B196,NA())</f>
        <v>#N/A</v>
      </c>
      <c r="G196">
        <f>IF($C196=4,$B196,NA())</f>
        <v>-0.126705</v>
      </c>
      <c r="H196" t="e">
        <f>IF($C196=5,$B196,NA())</f>
        <v>#N/A</v>
      </c>
      <c r="I196" t="e">
        <f>IF($C196="",$B196,NA())</f>
        <v>#N/A</v>
      </c>
    </row>
    <row r="198" spans="1:9">
      <c r="A198">
        <v>-0.285089</v>
      </c>
      <c r="B198">
        <v>-0.126705</v>
      </c>
      <c r="C198">
        <f>'Map Data'!$I$5</f>
        <v>4</v>
      </c>
      <c r="D198" t="e">
        <f>IF($C198=1,$B198,NA())</f>
        <v>#N/A</v>
      </c>
      <c r="E198" t="e">
        <f>IF($C198=2,$B198,NA())</f>
        <v>#N/A</v>
      </c>
      <c r="F198" t="e">
        <f>IF($C198=3,$B198,NA())</f>
        <v>#N/A</v>
      </c>
      <c r="G198">
        <f>IF($C198=4,$B198,NA())</f>
        <v>-0.126705</v>
      </c>
      <c r="H198" t="e">
        <f>IF($C198=5,$B198,NA())</f>
        <v>#N/A</v>
      </c>
      <c r="I198" t="e">
        <f>IF($C198="",$B198,NA())</f>
        <v>#N/A</v>
      </c>
    </row>
    <row r="199" spans="1:9">
      <c r="A199">
        <v>-0.2424361</v>
      </c>
      <c r="B199">
        <v>-0.126705</v>
      </c>
      <c r="C199">
        <f>'Map Data'!$I$5</f>
        <v>4</v>
      </c>
      <c r="D199" t="e">
        <f>IF($C199=1,$B199,NA())</f>
        <v>#N/A</v>
      </c>
      <c r="E199" t="e">
        <f>IF($C199=2,$B199,NA())</f>
        <v>#N/A</v>
      </c>
      <c r="F199" t="e">
        <f>IF($C199=3,$B199,NA())</f>
        <v>#N/A</v>
      </c>
      <c r="G199">
        <f>IF($C199=4,$B199,NA())</f>
        <v>-0.126705</v>
      </c>
      <c r="H199" t="e">
        <f>IF($C199=5,$B199,NA())</f>
        <v>#N/A</v>
      </c>
      <c r="I199" t="e">
        <f>IF($C199="",$B199,NA())</f>
        <v>#N/A</v>
      </c>
    </row>
    <row r="201" spans="1:9">
      <c r="A201">
        <v>-0.2888803</v>
      </c>
      <c r="B201">
        <v>-0.1238682</v>
      </c>
      <c r="C201">
        <f>'Map Data'!$I$5</f>
        <v>4</v>
      </c>
      <c r="D201" t="e">
        <f>IF($C201=1,$B201,NA())</f>
        <v>#N/A</v>
      </c>
      <c r="E201" t="e">
        <f>IF($C201=2,$B201,NA())</f>
        <v>#N/A</v>
      </c>
      <c r="F201" t="e">
        <f>IF($C201=3,$B201,NA())</f>
        <v>#N/A</v>
      </c>
      <c r="G201">
        <f>IF($C201=4,$B201,NA())</f>
        <v>-0.1238682</v>
      </c>
      <c r="H201" t="e">
        <f>IF($C201=5,$B201,NA())</f>
        <v>#N/A</v>
      </c>
      <c r="I201" t="e">
        <f>IF($C201="",$B201,NA())</f>
        <v>#N/A</v>
      </c>
    </row>
    <row r="202" spans="1:9">
      <c r="A202">
        <v>-0.24291</v>
      </c>
      <c r="B202">
        <v>-0.1238682</v>
      </c>
      <c r="C202">
        <f>'Map Data'!$I$5</f>
        <v>4</v>
      </c>
      <c r="D202" t="e">
        <f>IF($C202=1,$B202,NA())</f>
        <v>#N/A</v>
      </c>
      <c r="E202" t="e">
        <f>IF($C202=2,$B202,NA())</f>
        <v>#N/A</v>
      </c>
      <c r="F202" t="e">
        <f>IF($C202=3,$B202,NA())</f>
        <v>#N/A</v>
      </c>
      <c r="G202">
        <f>IF($C202=4,$B202,NA())</f>
        <v>-0.1238682</v>
      </c>
      <c r="H202" t="e">
        <f>IF($C202=5,$B202,NA())</f>
        <v>#N/A</v>
      </c>
      <c r="I202" t="e">
        <f>IF($C202="",$B202,NA())</f>
        <v>#N/A</v>
      </c>
    </row>
    <row r="204" spans="1:9">
      <c r="A204">
        <v>-0.2898282</v>
      </c>
      <c r="B204">
        <v>-0.1210314</v>
      </c>
      <c r="C204">
        <f>'Map Data'!$I$5</f>
        <v>4</v>
      </c>
      <c r="D204" t="e">
        <f>IF($C204=1,$B204,NA())</f>
        <v>#N/A</v>
      </c>
      <c r="E204" t="e">
        <f>IF($C204=2,$B204,NA())</f>
        <v>#N/A</v>
      </c>
      <c r="F204" t="e">
        <f>IF($C204=3,$B204,NA())</f>
        <v>#N/A</v>
      </c>
      <c r="G204">
        <f>IF($C204=4,$B204,NA())</f>
        <v>-0.1210314</v>
      </c>
      <c r="H204" t="e">
        <f>IF($C204=5,$B204,NA())</f>
        <v>#N/A</v>
      </c>
      <c r="I204" t="e">
        <f>IF($C204="",$B204,NA())</f>
        <v>#N/A</v>
      </c>
    </row>
    <row r="205" spans="1:9">
      <c r="A205">
        <v>-0.2433839</v>
      </c>
      <c r="B205">
        <v>-0.1210314</v>
      </c>
      <c r="C205">
        <f>'Map Data'!$I$5</f>
        <v>4</v>
      </c>
      <c r="D205" t="e">
        <f>IF($C205=1,$B205,NA())</f>
        <v>#N/A</v>
      </c>
      <c r="E205" t="e">
        <f>IF($C205=2,$B205,NA())</f>
        <v>#N/A</v>
      </c>
      <c r="F205" t="e">
        <f>IF($C205=3,$B205,NA())</f>
        <v>#N/A</v>
      </c>
      <c r="G205">
        <f>IF($C205=4,$B205,NA())</f>
        <v>-0.1210314</v>
      </c>
      <c r="H205" t="e">
        <f>IF($C205=5,$B205,NA())</f>
        <v>#N/A</v>
      </c>
      <c r="I205" t="e">
        <f>IF($C205="",$B205,NA())</f>
        <v>#N/A</v>
      </c>
    </row>
    <row r="207" spans="1:9">
      <c r="A207">
        <v>-0.2921978</v>
      </c>
      <c r="B207">
        <v>-0.1181945</v>
      </c>
      <c r="C207">
        <f>'Map Data'!$I$5</f>
        <v>4</v>
      </c>
      <c r="D207" t="e">
        <f>IF($C207=1,$B207,NA())</f>
        <v>#N/A</v>
      </c>
      <c r="E207" t="e">
        <f>IF($C207=2,$B207,NA())</f>
        <v>#N/A</v>
      </c>
      <c r="F207" t="e">
        <f>IF($C207=3,$B207,NA())</f>
        <v>#N/A</v>
      </c>
      <c r="G207">
        <f>IF($C207=4,$B207,NA())</f>
        <v>-0.1181945</v>
      </c>
      <c r="H207" t="e">
        <f>IF($C207=5,$B207,NA())</f>
        <v>#N/A</v>
      </c>
      <c r="I207" t="e">
        <f>IF($C207="",$B207,NA())</f>
        <v>#N/A</v>
      </c>
    </row>
    <row r="208" spans="1:9">
      <c r="A208">
        <v>-0.2438578</v>
      </c>
      <c r="B208">
        <v>-0.1181945</v>
      </c>
      <c r="C208">
        <f>'Map Data'!$I$5</f>
        <v>4</v>
      </c>
      <c r="D208" t="e">
        <f>IF($C208=1,$B208,NA())</f>
        <v>#N/A</v>
      </c>
      <c r="E208" t="e">
        <f>IF($C208=2,$B208,NA())</f>
        <v>#N/A</v>
      </c>
      <c r="F208" t="e">
        <f>IF($C208=3,$B208,NA())</f>
        <v>#N/A</v>
      </c>
      <c r="G208">
        <f>IF($C208=4,$B208,NA())</f>
        <v>-0.1181945</v>
      </c>
      <c r="H208" t="e">
        <f>IF($C208=5,$B208,NA())</f>
        <v>#N/A</v>
      </c>
      <c r="I208" t="e">
        <f>IF($C208="",$B208,NA())</f>
        <v>#N/A</v>
      </c>
    </row>
    <row r="210" spans="1:9">
      <c r="A210">
        <v>-0.2926717</v>
      </c>
      <c r="B210">
        <v>-0.1153577</v>
      </c>
      <c r="C210">
        <f>'Map Data'!$I$5</f>
        <v>4</v>
      </c>
      <c r="D210" t="e">
        <f>IF($C210=1,$B210,NA())</f>
        <v>#N/A</v>
      </c>
      <c r="E210" t="e">
        <f>IF($C210=2,$B210,NA())</f>
        <v>#N/A</v>
      </c>
      <c r="F210" t="e">
        <f>IF($C210=3,$B210,NA())</f>
        <v>#N/A</v>
      </c>
      <c r="G210">
        <f>IF($C210=4,$B210,NA())</f>
        <v>-0.1153577</v>
      </c>
      <c r="H210" t="e">
        <f>IF($C210=5,$B210,NA())</f>
        <v>#N/A</v>
      </c>
      <c r="I210" t="e">
        <f>IF($C210="",$B210,NA())</f>
        <v>#N/A</v>
      </c>
    </row>
    <row r="211" spans="1:9">
      <c r="A211">
        <v>-0.2443318</v>
      </c>
      <c r="B211">
        <v>-0.1153577</v>
      </c>
      <c r="C211">
        <f>'Map Data'!$I$5</f>
        <v>4</v>
      </c>
      <c r="D211" t="e">
        <f>IF($C211=1,$B211,NA())</f>
        <v>#N/A</v>
      </c>
      <c r="E211" t="e">
        <f>IF($C211=2,$B211,NA())</f>
        <v>#N/A</v>
      </c>
      <c r="F211" t="e">
        <f>IF($C211=3,$B211,NA())</f>
        <v>#N/A</v>
      </c>
      <c r="G211">
        <f>IF($C211=4,$B211,NA())</f>
        <v>-0.1153577</v>
      </c>
      <c r="H211" t="e">
        <f>IF($C211=5,$B211,NA())</f>
        <v>#N/A</v>
      </c>
      <c r="I211" t="e">
        <f>IF($C211="",$B211,NA())</f>
        <v>#N/A</v>
      </c>
    </row>
    <row r="213" spans="1:9">
      <c r="A213">
        <v>-0.2865107</v>
      </c>
      <c r="B213">
        <v>-0.1125209</v>
      </c>
      <c r="C213">
        <f>'Map Data'!$I$5</f>
        <v>4</v>
      </c>
      <c r="D213" t="e">
        <f>IF($C213=1,$B213,NA())</f>
        <v>#N/A</v>
      </c>
      <c r="E213" t="e">
        <f>IF($C213=2,$B213,NA())</f>
        <v>#N/A</v>
      </c>
      <c r="F213" t="e">
        <f>IF($C213=3,$B213,NA())</f>
        <v>#N/A</v>
      </c>
      <c r="G213">
        <f>IF($C213=4,$B213,NA())</f>
        <v>-0.1125209</v>
      </c>
      <c r="H213" t="e">
        <f>IF($C213=5,$B213,NA())</f>
        <v>#N/A</v>
      </c>
      <c r="I213" t="e">
        <f>IF($C213="",$B213,NA())</f>
        <v>#N/A</v>
      </c>
    </row>
    <row r="214" spans="1:9">
      <c r="A214">
        <v>-0.2452796</v>
      </c>
      <c r="B214">
        <v>-0.1125209</v>
      </c>
      <c r="C214">
        <f>'Map Data'!$I$5</f>
        <v>4</v>
      </c>
      <c r="D214" t="e">
        <f>IF($C214=1,$B214,NA())</f>
        <v>#N/A</v>
      </c>
      <c r="E214" t="e">
        <f>IF($C214=2,$B214,NA())</f>
        <v>#N/A</v>
      </c>
      <c r="F214" t="e">
        <f>IF($C214=3,$B214,NA())</f>
        <v>#N/A</v>
      </c>
      <c r="G214">
        <f>IF($C214=4,$B214,NA())</f>
        <v>-0.1125209</v>
      </c>
      <c r="H214" t="e">
        <f>IF($C214=5,$B214,NA())</f>
        <v>#N/A</v>
      </c>
      <c r="I214" t="e">
        <f>IF($C214="",$B214,NA())</f>
        <v>#N/A</v>
      </c>
    </row>
    <row r="216" spans="1:9">
      <c r="A216">
        <v>-0.285089</v>
      </c>
      <c r="B216">
        <v>-0.109684</v>
      </c>
      <c r="C216">
        <f>'Map Data'!$I$5</f>
        <v>4</v>
      </c>
      <c r="D216" t="e">
        <f>IF($C216=1,$B216,NA())</f>
        <v>#N/A</v>
      </c>
      <c r="E216" t="e">
        <f>IF($C216=2,$B216,NA())</f>
        <v>#N/A</v>
      </c>
      <c r="F216" t="e">
        <f>IF($C216=3,$B216,NA())</f>
        <v>#N/A</v>
      </c>
      <c r="G216">
        <f>IF($C216=4,$B216,NA())</f>
        <v>-0.109684</v>
      </c>
      <c r="H216" t="e">
        <f>IF($C216=5,$B216,NA())</f>
        <v>#N/A</v>
      </c>
      <c r="I216" t="e">
        <f>IF($C216="",$B216,NA())</f>
        <v>#N/A</v>
      </c>
    </row>
    <row r="217" spans="1:9">
      <c r="A217">
        <v>-0.2457535</v>
      </c>
      <c r="B217">
        <v>-0.109684</v>
      </c>
      <c r="C217">
        <f>'Map Data'!$I$5</f>
        <v>4</v>
      </c>
      <c r="D217" t="e">
        <f>IF($C217=1,$B217,NA())</f>
        <v>#N/A</v>
      </c>
      <c r="E217" t="e">
        <f>IF($C217=2,$B217,NA())</f>
        <v>#N/A</v>
      </c>
      <c r="F217" t="e">
        <f>IF($C217=3,$B217,NA())</f>
        <v>#N/A</v>
      </c>
      <c r="G217">
        <f>IF($C217=4,$B217,NA())</f>
        <v>-0.109684</v>
      </c>
      <c r="H217" t="e">
        <f>IF($C217=5,$B217,NA())</f>
        <v>#N/A</v>
      </c>
      <c r="I217" t="e">
        <f>IF($C217="",$B217,NA())</f>
        <v>#N/A</v>
      </c>
    </row>
    <row r="219" spans="1:9">
      <c r="A219">
        <v>-0.2803498</v>
      </c>
      <c r="B219">
        <v>-0.1068472</v>
      </c>
      <c r="C219">
        <f>'Map Data'!$I$5</f>
        <v>4</v>
      </c>
      <c r="D219" t="e">
        <f>IF($C219=1,$B219,NA())</f>
        <v>#N/A</v>
      </c>
      <c r="E219" t="e">
        <f>IF($C219=2,$B219,NA())</f>
        <v>#N/A</v>
      </c>
      <c r="F219" t="e">
        <f>IF($C219=3,$B219,NA())</f>
        <v>#N/A</v>
      </c>
      <c r="G219">
        <f>IF($C219=4,$B219,NA())</f>
        <v>-0.1068472</v>
      </c>
      <c r="H219" t="e">
        <f>IF($C219=5,$B219,NA())</f>
        <v>#N/A</v>
      </c>
      <c r="I219" t="e">
        <f>IF($C219="",$B219,NA())</f>
        <v>#N/A</v>
      </c>
    </row>
    <row r="220" spans="1:9">
      <c r="A220">
        <v>-0.26708</v>
      </c>
      <c r="B220">
        <v>-0.1068472</v>
      </c>
      <c r="C220">
        <f>'Map Data'!$I$5</f>
        <v>4</v>
      </c>
      <c r="D220" t="e">
        <f>IF($C220=1,$B220,NA())</f>
        <v>#N/A</v>
      </c>
      <c r="E220" t="e">
        <f>IF($C220=2,$B220,NA())</f>
        <v>#N/A</v>
      </c>
      <c r="F220" t="e">
        <f>IF($C220=3,$B220,NA())</f>
        <v>#N/A</v>
      </c>
      <c r="G220">
        <f>IF($C220=4,$B220,NA())</f>
        <v>-0.1068472</v>
      </c>
      <c r="H220" t="e">
        <f>IF($C220=5,$B220,NA())</f>
        <v>#N/A</v>
      </c>
      <c r="I220" t="e">
        <f>IF($C220="",$B220,NA())</f>
        <v>#N/A</v>
      </c>
    </row>
    <row r="222" spans="1:9">
      <c r="A222">
        <v>-0.2746627</v>
      </c>
      <c r="B222">
        <v>-0.1040103</v>
      </c>
      <c r="C222">
        <f>'Map Data'!$I$5</f>
        <v>4</v>
      </c>
      <c r="D222" t="e">
        <f>IF($C222=1,$B222,NA())</f>
        <v>#N/A</v>
      </c>
      <c r="E222" t="e">
        <f>IF($C222=2,$B222,NA())</f>
        <v>#N/A</v>
      </c>
      <c r="F222" t="e">
        <f>IF($C222=3,$B222,NA())</f>
        <v>#N/A</v>
      </c>
      <c r="G222">
        <f>IF($C222=4,$B222,NA())</f>
        <v>-0.1040103</v>
      </c>
      <c r="H222" t="e">
        <f>IF($C222=5,$B222,NA())</f>
        <v>#N/A</v>
      </c>
      <c r="I222" t="e">
        <f>IF($C222="",$B222,NA())</f>
        <v>#N/A</v>
      </c>
    </row>
    <row r="223" spans="1:9">
      <c r="A223">
        <v>-0.2722931</v>
      </c>
      <c r="B223">
        <v>-0.1040103</v>
      </c>
      <c r="C223">
        <f>'Map Data'!$I$5</f>
        <v>4</v>
      </c>
      <c r="D223" t="e">
        <f>IF($C223=1,$B223,NA())</f>
        <v>#N/A</v>
      </c>
      <c r="E223" t="e">
        <f>IF($C223=2,$B223,NA())</f>
        <v>#N/A</v>
      </c>
      <c r="F223" t="e">
        <f>IF($C223=3,$B223,NA())</f>
        <v>#N/A</v>
      </c>
      <c r="G223">
        <f>IF($C223=4,$B223,NA())</f>
        <v>-0.1040103</v>
      </c>
      <c r="H223" t="e">
        <f>IF($C223=5,$B223,NA())</f>
        <v>#N/A</v>
      </c>
      <c r="I223" t="e">
        <f>IF($C223="",$B223,NA())</f>
        <v>#N/A</v>
      </c>
    </row>
    <row r="225" spans="1:9">
      <c r="A225">
        <v>0.1163222</v>
      </c>
      <c r="B225">
        <v>-0.1210314</v>
      </c>
      <c r="C225">
        <f>'Map Data'!$I$6</f>
        <v>3</v>
      </c>
      <c r="D225" t="e">
        <f>IF($C225=1,$B225,NA())</f>
        <v>#N/A</v>
      </c>
      <c r="E225" t="e">
        <f>IF($C225=2,$B225,NA())</f>
        <v>#N/A</v>
      </c>
      <c r="F225">
        <f>IF($C225=3,$B225,NA())</f>
        <v>-0.1210314</v>
      </c>
      <c r="G225" t="e">
        <f>IF($C225=4,$B225,NA())</f>
        <v>#N/A</v>
      </c>
      <c r="H225" t="e">
        <f>IF($C225=5,$B225,NA())</f>
        <v>#N/A</v>
      </c>
      <c r="I225" t="e">
        <f>IF($C225="",$B225,NA())</f>
        <v>#N/A</v>
      </c>
    </row>
    <row r="226" spans="1:9">
      <c r="A226">
        <v>0.117744</v>
      </c>
      <c r="B226">
        <v>-0.1210314</v>
      </c>
      <c r="C226">
        <f>'Map Data'!$I$6</f>
        <v>3</v>
      </c>
      <c r="D226" t="e">
        <f>IF($C226=1,$B226,NA())</f>
        <v>#N/A</v>
      </c>
      <c r="E226" t="e">
        <f>IF($C226=2,$B226,NA())</f>
        <v>#N/A</v>
      </c>
      <c r="F226">
        <f>IF($C226=3,$B226,NA())</f>
        <v>-0.1210314</v>
      </c>
      <c r="G226" t="e">
        <f>IF($C226=4,$B226,NA())</f>
        <v>#N/A</v>
      </c>
      <c r="H226" t="e">
        <f>IF($C226=5,$B226,NA())</f>
        <v>#N/A</v>
      </c>
      <c r="I226" t="e">
        <f>IF($C226="",$B226,NA())</f>
        <v>#N/A</v>
      </c>
    </row>
    <row r="228" spans="1:9">
      <c r="A228">
        <v>0.1243789</v>
      </c>
      <c r="B228">
        <v>-0.1210314</v>
      </c>
      <c r="C228">
        <f>'Map Data'!$I$6</f>
        <v>3</v>
      </c>
      <c r="D228" t="e">
        <f>IF($C228=1,$B228,NA())</f>
        <v>#N/A</v>
      </c>
      <c r="E228" t="e">
        <f>IF($C228=2,$B228,NA())</f>
        <v>#N/A</v>
      </c>
      <c r="F228">
        <f>IF($C228=3,$B228,NA())</f>
        <v>-0.1210314</v>
      </c>
      <c r="G228" t="e">
        <f>IF($C228=4,$B228,NA())</f>
        <v>#N/A</v>
      </c>
      <c r="H228" t="e">
        <f>IF($C228=5,$B228,NA())</f>
        <v>#N/A</v>
      </c>
      <c r="I228" t="e">
        <f>IF($C228="",$B228,NA())</f>
        <v>#N/A</v>
      </c>
    </row>
    <row r="229" spans="1:9">
      <c r="A229">
        <v>0.1272224</v>
      </c>
      <c r="B229">
        <v>-0.1210314</v>
      </c>
      <c r="C229">
        <f>'Map Data'!$I$6</f>
        <v>3</v>
      </c>
      <c r="D229" t="e">
        <f>IF($C229=1,$B229,NA())</f>
        <v>#N/A</v>
      </c>
      <c r="E229" t="e">
        <f>IF($C229=2,$B229,NA())</f>
        <v>#N/A</v>
      </c>
      <c r="F229">
        <f>IF($C229=3,$B229,NA())</f>
        <v>-0.1210314</v>
      </c>
      <c r="G229" t="e">
        <f>IF($C229=4,$B229,NA())</f>
        <v>#N/A</v>
      </c>
      <c r="H229" t="e">
        <f>IF($C229=5,$B229,NA())</f>
        <v>#N/A</v>
      </c>
      <c r="I229" t="e">
        <f>IF($C229="",$B229,NA())</f>
        <v>#N/A</v>
      </c>
    </row>
    <row r="231" spans="1:9">
      <c r="A231">
        <v>0.1139526</v>
      </c>
      <c r="B231">
        <v>-0.1181945</v>
      </c>
      <c r="C231">
        <f>'Map Data'!$I$6</f>
        <v>3</v>
      </c>
      <c r="D231" t="e">
        <f>IF($C231=1,$B231,NA())</f>
        <v>#N/A</v>
      </c>
      <c r="E231" t="e">
        <f>IF($C231=2,$B231,NA())</f>
        <v>#N/A</v>
      </c>
      <c r="F231">
        <f>IF($C231=3,$B231,NA())</f>
        <v>-0.1181945</v>
      </c>
      <c r="G231" t="e">
        <f>IF($C231=4,$B231,NA())</f>
        <v>#N/A</v>
      </c>
      <c r="H231" t="e">
        <f>IF($C231=5,$B231,NA())</f>
        <v>#N/A</v>
      </c>
      <c r="I231" t="e">
        <f>IF($C231="",$B231,NA())</f>
        <v>#N/A</v>
      </c>
    </row>
    <row r="232" spans="1:9">
      <c r="A232">
        <v>0.1182179</v>
      </c>
      <c r="B232">
        <v>-0.1181945</v>
      </c>
      <c r="C232">
        <f>'Map Data'!$I$6</f>
        <v>3</v>
      </c>
      <c r="D232" t="e">
        <f>IF($C232=1,$B232,NA())</f>
        <v>#N/A</v>
      </c>
      <c r="E232" t="e">
        <f>IF($C232=2,$B232,NA())</f>
        <v>#N/A</v>
      </c>
      <c r="F232">
        <f>IF($C232=3,$B232,NA())</f>
        <v>-0.1181945</v>
      </c>
      <c r="G232" t="e">
        <f>IF($C232=4,$B232,NA())</f>
        <v>#N/A</v>
      </c>
      <c r="H232" t="e">
        <f>IF($C232=5,$B232,NA())</f>
        <v>#N/A</v>
      </c>
      <c r="I232" t="e">
        <f>IF($C232="",$B232,NA())</f>
        <v>#N/A</v>
      </c>
    </row>
    <row r="234" spans="1:9">
      <c r="A234">
        <v>0.1215353</v>
      </c>
      <c r="B234">
        <v>-0.1181945</v>
      </c>
      <c r="C234">
        <f>'Map Data'!$I$6</f>
        <v>3</v>
      </c>
      <c r="D234" t="e">
        <f>IF($C234=1,$B234,NA())</f>
        <v>#N/A</v>
      </c>
      <c r="E234" t="e">
        <f>IF($C234=2,$B234,NA())</f>
        <v>#N/A</v>
      </c>
      <c r="F234">
        <f>IF($C234=3,$B234,NA())</f>
        <v>-0.1181945</v>
      </c>
      <c r="G234" t="e">
        <f>IF($C234=4,$B234,NA())</f>
        <v>#N/A</v>
      </c>
      <c r="H234" t="e">
        <f>IF($C234=5,$B234,NA())</f>
        <v>#N/A</v>
      </c>
      <c r="I234" t="e">
        <f>IF($C234="",$B234,NA())</f>
        <v>#N/A</v>
      </c>
    </row>
    <row r="235" spans="1:9">
      <c r="A235">
        <v>0.1291181</v>
      </c>
      <c r="B235">
        <v>-0.1181945</v>
      </c>
      <c r="C235">
        <f>'Map Data'!$I$6</f>
        <v>3</v>
      </c>
      <c r="D235" t="e">
        <f>IF($C235=1,$B235,NA())</f>
        <v>#N/A</v>
      </c>
      <c r="E235" t="e">
        <f>IF($C235=2,$B235,NA())</f>
        <v>#N/A</v>
      </c>
      <c r="F235">
        <f>IF($C235=3,$B235,NA())</f>
        <v>-0.1181945</v>
      </c>
      <c r="G235" t="e">
        <f>IF($C235=4,$B235,NA())</f>
        <v>#N/A</v>
      </c>
      <c r="H235" t="e">
        <f>IF($C235=5,$B235,NA())</f>
        <v>#N/A</v>
      </c>
      <c r="I235" t="e">
        <f>IF($C235="",$B235,NA())</f>
        <v>#N/A</v>
      </c>
    </row>
    <row r="237" spans="1:9">
      <c r="A237">
        <v>0.1139526</v>
      </c>
      <c r="B237">
        <v>-0.1153577</v>
      </c>
      <c r="C237">
        <f>'Map Data'!$I$6</f>
        <v>3</v>
      </c>
      <c r="D237" t="e">
        <f>IF($C237=1,$B237,NA())</f>
        <v>#N/A</v>
      </c>
      <c r="E237" t="e">
        <f>IF($C237=2,$B237,NA())</f>
        <v>#N/A</v>
      </c>
      <c r="F237">
        <f>IF($C237=3,$B237,NA())</f>
        <v>-0.1153577</v>
      </c>
      <c r="G237" t="e">
        <f>IF($C237=4,$B237,NA())</f>
        <v>#N/A</v>
      </c>
      <c r="H237" t="e">
        <f>IF($C237=5,$B237,NA())</f>
        <v>#N/A</v>
      </c>
      <c r="I237" t="e">
        <f>IF($C237="",$B237,NA())</f>
        <v>#N/A</v>
      </c>
    </row>
    <row r="238" spans="1:9">
      <c r="A238">
        <v>0.1191657</v>
      </c>
      <c r="B238">
        <v>-0.1153577</v>
      </c>
      <c r="C238">
        <f>'Map Data'!$I$6</f>
        <v>3</v>
      </c>
      <c r="D238" t="e">
        <f>IF($C238=1,$B238,NA())</f>
        <v>#N/A</v>
      </c>
      <c r="E238" t="e">
        <f>IF($C238=2,$B238,NA())</f>
        <v>#N/A</v>
      </c>
      <c r="F238">
        <f>IF($C238=3,$B238,NA())</f>
        <v>-0.1153577</v>
      </c>
      <c r="G238" t="e">
        <f>IF($C238=4,$B238,NA())</f>
        <v>#N/A</v>
      </c>
      <c r="H238" t="e">
        <f>IF($C238=5,$B238,NA())</f>
        <v>#N/A</v>
      </c>
      <c r="I238" t="e">
        <f>IF($C238="",$B238,NA())</f>
        <v>#N/A</v>
      </c>
    </row>
    <row r="240" spans="1:9">
      <c r="A240">
        <v>0.1210614</v>
      </c>
      <c r="B240">
        <v>-0.1153577</v>
      </c>
      <c r="C240">
        <f>'Map Data'!$I$6</f>
        <v>3</v>
      </c>
      <c r="D240" t="e">
        <f>IF($C240=1,$B240,NA())</f>
        <v>#N/A</v>
      </c>
      <c r="E240" t="e">
        <f>IF($C240=2,$B240,NA())</f>
        <v>#N/A</v>
      </c>
      <c r="F240">
        <f>IF($C240=3,$B240,NA())</f>
        <v>-0.1153577</v>
      </c>
      <c r="G240" t="e">
        <f>IF($C240=4,$B240,NA())</f>
        <v>#N/A</v>
      </c>
      <c r="H240" t="e">
        <f>IF($C240=5,$B240,NA())</f>
        <v>#N/A</v>
      </c>
      <c r="I240" t="e">
        <f>IF($C240="",$B240,NA())</f>
        <v>#N/A</v>
      </c>
    </row>
    <row r="241" spans="1:9">
      <c r="A241">
        <v>0.1281702</v>
      </c>
      <c r="B241">
        <v>-0.1153577</v>
      </c>
      <c r="C241">
        <f>'Map Data'!$I$6</f>
        <v>3</v>
      </c>
      <c r="D241" t="e">
        <f>IF($C241=1,$B241,NA())</f>
        <v>#N/A</v>
      </c>
      <c r="E241" t="e">
        <f>IF($C241=2,$B241,NA())</f>
        <v>#N/A</v>
      </c>
      <c r="F241">
        <f>IF($C241=3,$B241,NA())</f>
        <v>-0.1153577</v>
      </c>
      <c r="G241" t="e">
        <f>IF($C241=4,$B241,NA())</f>
        <v>#N/A</v>
      </c>
      <c r="H241" t="e">
        <f>IF($C241=5,$B241,NA())</f>
        <v>#N/A</v>
      </c>
      <c r="I241" t="e">
        <f>IF($C241="",$B241,NA())</f>
        <v>#N/A</v>
      </c>
    </row>
    <row r="243" spans="1:9">
      <c r="A243">
        <v>0.1134787</v>
      </c>
      <c r="B243">
        <v>-0.1125209</v>
      </c>
      <c r="C243">
        <f>'Map Data'!$I$6</f>
        <v>3</v>
      </c>
      <c r="D243" t="e">
        <f>IF($C243=1,$B243,NA())</f>
        <v>#N/A</v>
      </c>
      <c r="E243" t="e">
        <f>IF($C243=2,$B243,NA())</f>
        <v>#N/A</v>
      </c>
      <c r="F243">
        <f>IF($C243=3,$B243,NA())</f>
        <v>-0.1125209</v>
      </c>
      <c r="G243" t="e">
        <f>IF($C243=4,$B243,NA())</f>
        <v>#N/A</v>
      </c>
      <c r="H243" t="e">
        <f>IF($C243=5,$B243,NA())</f>
        <v>#N/A</v>
      </c>
      <c r="I243" t="e">
        <f>IF($C243="",$B243,NA())</f>
        <v>#N/A</v>
      </c>
    </row>
    <row r="244" spans="1:9">
      <c r="A244">
        <v>0.1262745</v>
      </c>
      <c r="B244">
        <v>-0.1125209</v>
      </c>
      <c r="C244">
        <f>'Map Data'!$I$6</f>
        <v>3</v>
      </c>
      <c r="D244" t="e">
        <f>IF($C244=1,$B244,NA())</f>
        <v>#N/A</v>
      </c>
      <c r="E244" t="e">
        <f>IF($C244=2,$B244,NA())</f>
        <v>#N/A</v>
      </c>
      <c r="F244">
        <f>IF($C244=3,$B244,NA())</f>
        <v>-0.1125209</v>
      </c>
      <c r="G244" t="e">
        <f>IF($C244=4,$B244,NA())</f>
        <v>#N/A</v>
      </c>
      <c r="H244" t="e">
        <f>IF($C244=5,$B244,NA())</f>
        <v>#N/A</v>
      </c>
      <c r="I244" t="e">
        <f>IF($C244="",$B244,NA())</f>
        <v>#N/A</v>
      </c>
    </row>
    <row r="246" spans="1:9">
      <c r="A246">
        <v>0.1130048</v>
      </c>
      <c r="B246">
        <v>-0.109684</v>
      </c>
      <c r="C246">
        <f>'Map Data'!$I$6</f>
        <v>3</v>
      </c>
      <c r="D246" t="e">
        <f>IF($C246=1,$B246,NA())</f>
        <v>#N/A</v>
      </c>
      <c r="E246" t="e">
        <f>IF($C246=2,$B246,NA())</f>
        <v>#N/A</v>
      </c>
      <c r="F246">
        <f>IF($C246=3,$B246,NA())</f>
        <v>-0.109684</v>
      </c>
      <c r="G246" t="e">
        <f>IF($C246=4,$B246,NA())</f>
        <v>#N/A</v>
      </c>
      <c r="H246" t="e">
        <f>IF($C246=5,$B246,NA())</f>
        <v>#N/A</v>
      </c>
      <c r="I246" t="e">
        <f>IF($C246="",$B246,NA())</f>
        <v>#N/A</v>
      </c>
    </row>
    <row r="247" spans="1:9">
      <c r="A247">
        <v>0.1248528</v>
      </c>
      <c r="B247">
        <v>-0.109684</v>
      </c>
      <c r="C247">
        <f>'Map Data'!$I$6</f>
        <v>3</v>
      </c>
      <c r="D247" t="e">
        <f>IF($C247=1,$B247,NA())</f>
        <v>#N/A</v>
      </c>
      <c r="E247" t="e">
        <f>IF($C247=2,$B247,NA())</f>
        <v>#N/A</v>
      </c>
      <c r="F247">
        <f>IF($C247=3,$B247,NA())</f>
        <v>-0.109684</v>
      </c>
      <c r="G247" t="e">
        <f>IF($C247=4,$B247,NA())</f>
        <v>#N/A</v>
      </c>
      <c r="H247" t="e">
        <f>IF($C247=5,$B247,NA())</f>
        <v>#N/A</v>
      </c>
      <c r="I247" t="e">
        <f>IF($C247="",$B247,NA())</f>
        <v>#N/A</v>
      </c>
    </row>
    <row r="249" spans="1:9">
      <c r="A249">
        <v>0.1125308</v>
      </c>
      <c r="B249">
        <v>-0.1068472</v>
      </c>
      <c r="C249">
        <f>'Map Data'!$I$6</f>
        <v>3</v>
      </c>
      <c r="D249" t="e">
        <f>IF($C249=1,$B249,NA())</f>
        <v>#N/A</v>
      </c>
      <c r="E249" t="e">
        <f>IF($C249=2,$B249,NA())</f>
        <v>#N/A</v>
      </c>
      <c r="F249">
        <f>IF($C249=3,$B249,NA())</f>
        <v>-0.1068472</v>
      </c>
      <c r="G249" t="e">
        <f>IF($C249=4,$B249,NA())</f>
        <v>#N/A</v>
      </c>
      <c r="H249" t="e">
        <f>IF($C249=5,$B249,NA())</f>
        <v>#N/A</v>
      </c>
      <c r="I249" t="e">
        <f>IF($C249="",$B249,NA())</f>
        <v>#N/A</v>
      </c>
    </row>
    <row r="250" spans="1:9">
      <c r="A250">
        <v>0.1442835</v>
      </c>
      <c r="B250">
        <v>-0.1068472</v>
      </c>
      <c r="C250">
        <f>'Map Data'!$I$6</f>
        <v>3</v>
      </c>
      <c r="D250" t="e">
        <f>IF($C250=1,$B250,NA())</f>
        <v>#N/A</v>
      </c>
      <c r="E250" t="e">
        <f>IF($C250=2,$B250,NA())</f>
        <v>#N/A</v>
      </c>
      <c r="F250">
        <f>IF($C250=3,$B250,NA())</f>
        <v>-0.1068472</v>
      </c>
      <c r="G250" t="e">
        <f>IF($C250=4,$B250,NA())</f>
        <v>#N/A</v>
      </c>
      <c r="H250" t="e">
        <f>IF($C250=5,$B250,NA())</f>
        <v>#N/A</v>
      </c>
      <c r="I250" t="e">
        <f>IF($C250="",$B250,NA())</f>
        <v>#N/A</v>
      </c>
    </row>
    <row r="252" spans="1:9">
      <c r="A252">
        <v>0.1125308</v>
      </c>
      <c r="B252">
        <v>-0.1040103</v>
      </c>
      <c r="C252">
        <f>'Map Data'!$I$6</f>
        <v>3</v>
      </c>
      <c r="D252" t="e">
        <f>IF($C252=1,$B252,NA())</f>
        <v>#N/A</v>
      </c>
      <c r="E252" t="e">
        <f>IF($C252=2,$B252,NA())</f>
        <v>#N/A</v>
      </c>
      <c r="F252">
        <f>IF($C252=3,$B252,NA())</f>
        <v>-0.1040103</v>
      </c>
      <c r="G252" t="e">
        <f>IF($C252=4,$B252,NA())</f>
        <v>#N/A</v>
      </c>
      <c r="H252" t="e">
        <f>IF($C252=5,$B252,NA())</f>
        <v>#N/A</v>
      </c>
      <c r="I252" t="e">
        <f>IF($C252="",$B252,NA())</f>
        <v>#N/A</v>
      </c>
    </row>
    <row r="253" spans="1:9">
      <c r="A253">
        <v>0.1632404</v>
      </c>
      <c r="B253">
        <v>-0.1040103</v>
      </c>
      <c r="C253">
        <f>'Map Data'!$I$6</f>
        <v>3</v>
      </c>
      <c r="D253" t="e">
        <f>IF($C253=1,$B253,NA())</f>
        <v>#N/A</v>
      </c>
      <c r="E253" t="e">
        <f>IF($C253=2,$B253,NA())</f>
        <v>#N/A</v>
      </c>
      <c r="F253">
        <f>IF($C253=3,$B253,NA())</f>
        <v>-0.1040103</v>
      </c>
      <c r="G253" t="e">
        <f>IF($C253=4,$B253,NA())</f>
        <v>#N/A</v>
      </c>
      <c r="H253" t="e">
        <f>IF($C253=5,$B253,NA())</f>
        <v>#N/A</v>
      </c>
      <c r="I253" t="e">
        <f>IF($C253="",$B253,NA())</f>
        <v>#N/A</v>
      </c>
    </row>
    <row r="255" spans="1:9">
      <c r="A255">
        <v>0.1120569</v>
      </c>
      <c r="B255">
        <v>-0.1011735</v>
      </c>
      <c r="C255">
        <f>'Map Data'!$I$6</f>
        <v>3</v>
      </c>
      <c r="D255" t="e">
        <f>IF($C255=1,$B255,NA())</f>
        <v>#N/A</v>
      </c>
      <c r="E255" t="e">
        <f>IF($C255=2,$B255,NA())</f>
        <v>#N/A</v>
      </c>
      <c r="F255">
        <f>IF($C255=3,$B255,NA())</f>
        <v>-0.1011735</v>
      </c>
      <c r="G255" t="e">
        <f>IF($C255=4,$B255,NA())</f>
        <v>#N/A</v>
      </c>
      <c r="H255" t="e">
        <f>IF($C255=5,$B255,NA())</f>
        <v>#N/A</v>
      </c>
      <c r="I255" t="e">
        <f>IF($C255="",$B255,NA())</f>
        <v>#N/A</v>
      </c>
    </row>
    <row r="256" spans="1:9">
      <c r="A256">
        <v>0.1618186</v>
      </c>
      <c r="B256">
        <v>-0.1011735</v>
      </c>
      <c r="C256">
        <f>'Map Data'!$I$6</f>
        <v>3</v>
      </c>
      <c r="D256" t="e">
        <f>IF($C256=1,$B256,NA())</f>
        <v>#N/A</v>
      </c>
      <c r="E256" t="e">
        <f>IF($C256=2,$B256,NA())</f>
        <v>#N/A</v>
      </c>
      <c r="F256">
        <f>IF($C256=3,$B256,NA())</f>
        <v>-0.1011735</v>
      </c>
      <c r="G256" t="e">
        <f>IF($C256=4,$B256,NA())</f>
        <v>#N/A</v>
      </c>
      <c r="H256" t="e">
        <f>IF($C256=5,$B256,NA())</f>
        <v>#N/A</v>
      </c>
      <c r="I256" t="e">
        <f>IF($C256="",$B256,NA())</f>
        <v>#N/A</v>
      </c>
    </row>
    <row r="258" spans="1:9">
      <c r="A258">
        <v>0.111583</v>
      </c>
      <c r="B258">
        <v>-0.0983367</v>
      </c>
      <c r="C258">
        <f>'Map Data'!$I$6</f>
        <v>3</v>
      </c>
      <c r="D258" t="e">
        <f>IF($C258=1,$B258,NA())</f>
        <v>#N/A</v>
      </c>
      <c r="E258" t="e">
        <f>IF($C258=2,$B258,NA())</f>
        <v>#N/A</v>
      </c>
      <c r="F258">
        <f>IF($C258=3,$B258,NA())</f>
        <v>-0.0983367</v>
      </c>
      <c r="G258" t="e">
        <f>IF($C258=4,$B258,NA())</f>
        <v>#N/A</v>
      </c>
      <c r="H258" t="e">
        <f>IF($C258=5,$B258,NA())</f>
        <v>#N/A</v>
      </c>
      <c r="I258" t="e">
        <f>IF($C258="",$B258,NA())</f>
        <v>#N/A</v>
      </c>
    </row>
    <row r="259" spans="1:9">
      <c r="A259">
        <v>0.1613447</v>
      </c>
      <c r="B259">
        <v>-0.0983367</v>
      </c>
      <c r="C259">
        <f>'Map Data'!$I$6</f>
        <v>3</v>
      </c>
      <c r="D259" t="e">
        <f>IF($C259=1,$B259,NA())</f>
        <v>#N/A</v>
      </c>
      <c r="E259" t="e">
        <f>IF($C259=2,$B259,NA())</f>
        <v>#N/A</v>
      </c>
      <c r="F259">
        <f>IF($C259=3,$B259,NA())</f>
        <v>-0.0983367</v>
      </c>
      <c r="G259" t="e">
        <f>IF($C259=4,$B259,NA())</f>
        <v>#N/A</v>
      </c>
      <c r="H259" t="e">
        <f>IF($C259=5,$B259,NA())</f>
        <v>#N/A</v>
      </c>
      <c r="I259" t="e">
        <f>IF($C259="",$B259,NA())</f>
        <v>#N/A</v>
      </c>
    </row>
    <row r="261" spans="1:9">
      <c r="A261">
        <v>0.1111091</v>
      </c>
      <c r="B261">
        <v>-0.0954998</v>
      </c>
      <c r="C261">
        <f>'Map Data'!$I$6</f>
        <v>3</v>
      </c>
      <c r="D261" t="e">
        <f>IF($C261=1,$B261,NA())</f>
        <v>#N/A</v>
      </c>
      <c r="E261" t="e">
        <f>IF($C261=2,$B261,NA())</f>
        <v>#N/A</v>
      </c>
      <c r="F261">
        <f>IF($C261=3,$B261,NA())</f>
        <v>-0.0954998</v>
      </c>
      <c r="G261" t="e">
        <f>IF($C261=4,$B261,NA())</f>
        <v>#N/A</v>
      </c>
      <c r="H261" t="e">
        <f>IF($C261=5,$B261,NA())</f>
        <v>#N/A</v>
      </c>
      <c r="I261" t="e">
        <f>IF($C261="",$B261,NA())</f>
        <v>#N/A</v>
      </c>
    </row>
    <row r="262" spans="1:9">
      <c r="A262">
        <v>0.1618186</v>
      </c>
      <c r="B262">
        <v>-0.0954998</v>
      </c>
      <c r="C262">
        <f>'Map Data'!$I$6</f>
        <v>3</v>
      </c>
      <c r="D262" t="e">
        <f>IF($C262=1,$B262,NA())</f>
        <v>#N/A</v>
      </c>
      <c r="E262" t="e">
        <f>IF($C262=2,$B262,NA())</f>
        <v>#N/A</v>
      </c>
      <c r="F262">
        <f>IF($C262=3,$B262,NA())</f>
        <v>-0.0954998</v>
      </c>
      <c r="G262" t="e">
        <f>IF($C262=4,$B262,NA())</f>
        <v>#N/A</v>
      </c>
      <c r="H262" t="e">
        <f>IF($C262=5,$B262,NA())</f>
        <v>#N/A</v>
      </c>
      <c r="I262" t="e">
        <f>IF($C262="",$B262,NA())</f>
        <v>#N/A</v>
      </c>
    </row>
    <row r="264" spans="1:9">
      <c r="A264">
        <v>0.1111091</v>
      </c>
      <c r="B264">
        <v>-0.092663</v>
      </c>
      <c r="C264">
        <f>'Map Data'!$I$6</f>
        <v>3</v>
      </c>
      <c r="D264" t="e">
        <f>IF($C264=1,$B264,NA())</f>
        <v>#N/A</v>
      </c>
      <c r="E264" t="e">
        <f>IF($C264=2,$B264,NA())</f>
        <v>#N/A</v>
      </c>
      <c r="F264">
        <f>IF($C264=3,$B264,NA())</f>
        <v>-0.092663</v>
      </c>
      <c r="G264" t="e">
        <f>IF($C264=4,$B264,NA())</f>
        <v>#N/A</v>
      </c>
      <c r="H264" t="e">
        <f>IF($C264=5,$B264,NA())</f>
        <v>#N/A</v>
      </c>
      <c r="I264" t="e">
        <f>IF($C264="",$B264,NA())</f>
        <v>#N/A</v>
      </c>
    </row>
    <row r="265" spans="1:9">
      <c r="A265">
        <v>0.1603969</v>
      </c>
      <c r="B265">
        <v>-0.092663</v>
      </c>
      <c r="C265">
        <f>'Map Data'!$I$6</f>
        <v>3</v>
      </c>
      <c r="D265" t="e">
        <f>IF($C265=1,$B265,NA())</f>
        <v>#N/A</v>
      </c>
      <c r="E265" t="e">
        <f>IF($C265=2,$B265,NA())</f>
        <v>#N/A</v>
      </c>
      <c r="F265">
        <f>IF($C265=3,$B265,NA())</f>
        <v>-0.092663</v>
      </c>
      <c r="G265" t="e">
        <f>IF($C265=4,$B265,NA())</f>
        <v>#N/A</v>
      </c>
      <c r="H265" t="e">
        <f>IF($C265=5,$B265,NA())</f>
        <v>#N/A</v>
      </c>
      <c r="I265" t="e">
        <f>IF($C265="",$B265,NA())</f>
        <v>#N/A</v>
      </c>
    </row>
    <row r="267" spans="1:9">
      <c r="A267">
        <v>0.1111091</v>
      </c>
      <c r="B267">
        <v>-0.08982619999999999</v>
      </c>
      <c r="C267">
        <f>'Map Data'!$I$6</f>
        <v>3</v>
      </c>
      <c r="D267" t="e">
        <f>IF($C267=1,$B267,NA())</f>
        <v>#N/A</v>
      </c>
      <c r="E267" t="e">
        <f>IF($C267=2,$B267,NA())</f>
        <v>#N/A</v>
      </c>
      <c r="F267">
        <f>IF($C267=3,$B267,NA())</f>
        <v>-0.0898262</v>
      </c>
      <c r="G267" t="e">
        <f>IF($C267=4,$B267,NA())</f>
        <v>#N/A</v>
      </c>
      <c r="H267" t="e">
        <f>IF($C267=5,$B267,NA())</f>
        <v>#N/A</v>
      </c>
      <c r="I267" t="e">
        <f>IF($C267="",$B267,NA())</f>
        <v>#N/A</v>
      </c>
    </row>
    <row r="268" spans="1:9">
      <c r="A268">
        <v>0.1599229</v>
      </c>
      <c r="B268">
        <v>-0.08982619999999999</v>
      </c>
      <c r="C268">
        <f>'Map Data'!$I$6</f>
        <v>3</v>
      </c>
      <c r="D268" t="e">
        <f>IF($C268=1,$B268,NA())</f>
        <v>#N/A</v>
      </c>
      <c r="E268" t="e">
        <f>IF($C268=2,$B268,NA())</f>
        <v>#N/A</v>
      </c>
      <c r="F268">
        <f>IF($C268=3,$B268,NA())</f>
        <v>-0.0898262</v>
      </c>
      <c r="G268" t="e">
        <f>IF($C268=4,$B268,NA())</f>
        <v>#N/A</v>
      </c>
      <c r="H268" t="e">
        <f>IF($C268=5,$B268,NA())</f>
        <v>#N/A</v>
      </c>
      <c r="I268" t="e">
        <f>IF($C268="",$B268,NA())</f>
        <v>#N/A</v>
      </c>
    </row>
    <row r="270" spans="1:9">
      <c r="A270">
        <v>0.1111091</v>
      </c>
      <c r="B270">
        <v>-0.08698930000000001</v>
      </c>
      <c r="C270">
        <f>'Map Data'!$I$6</f>
        <v>3</v>
      </c>
      <c r="D270" t="e">
        <f>IF($C270=1,$B270,NA())</f>
        <v>#N/A</v>
      </c>
      <c r="E270" t="e">
        <f>IF($C270=2,$B270,NA())</f>
        <v>#N/A</v>
      </c>
      <c r="F270">
        <f>IF($C270=3,$B270,NA())</f>
        <v>-0.0869893</v>
      </c>
      <c r="G270" t="e">
        <f>IF($C270=4,$B270,NA())</f>
        <v>#N/A</v>
      </c>
      <c r="H270" t="e">
        <f>IF($C270=5,$B270,NA())</f>
        <v>#N/A</v>
      </c>
      <c r="I270" t="e">
        <f>IF($C270="",$B270,NA())</f>
        <v>#N/A</v>
      </c>
    </row>
    <row r="271" spans="1:9">
      <c r="A271">
        <v>0.1603969</v>
      </c>
      <c r="B271">
        <v>-0.08698930000000001</v>
      </c>
      <c r="C271">
        <f>'Map Data'!$I$6</f>
        <v>3</v>
      </c>
      <c r="D271" t="e">
        <f>IF($C271=1,$B271,NA())</f>
        <v>#N/A</v>
      </c>
      <c r="E271" t="e">
        <f>IF($C271=2,$B271,NA())</f>
        <v>#N/A</v>
      </c>
      <c r="F271">
        <f>IF($C271=3,$B271,NA())</f>
        <v>-0.0869893</v>
      </c>
      <c r="G271" t="e">
        <f>IF($C271=4,$B271,NA())</f>
        <v>#N/A</v>
      </c>
      <c r="H271" t="e">
        <f>IF($C271=5,$B271,NA())</f>
        <v>#N/A</v>
      </c>
      <c r="I271" t="e">
        <f>IF($C271="",$B271,NA())</f>
        <v>#N/A</v>
      </c>
    </row>
    <row r="273" spans="1:9">
      <c r="A273">
        <v>0.111583</v>
      </c>
      <c r="B273">
        <v>-0.08415250000000001</v>
      </c>
      <c r="C273">
        <f>'Map Data'!$I$6</f>
        <v>3</v>
      </c>
      <c r="D273" t="e">
        <f>IF($C273=1,$B273,NA())</f>
        <v>#N/A</v>
      </c>
      <c r="E273" t="e">
        <f>IF($C273=2,$B273,NA())</f>
        <v>#N/A</v>
      </c>
      <c r="F273">
        <f>IF($C273=3,$B273,NA())</f>
        <v>-0.0841525</v>
      </c>
      <c r="G273" t="e">
        <f>IF($C273=4,$B273,NA())</f>
        <v>#N/A</v>
      </c>
      <c r="H273" t="e">
        <f>IF($C273=5,$B273,NA())</f>
        <v>#N/A</v>
      </c>
      <c r="I273" t="e">
        <f>IF($C273="",$B273,NA())</f>
        <v>#N/A</v>
      </c>
    </row>
    <row r="274" spans="1:9">
      <c r="A274">
        <v>0.1613447</v>
      </c>
      <c r="B274">
        <v>-0.08415250000000001</v>
      </c>
      <c r="C274">
        <f>'Map Data'!$I$6</f>
        <v>3</v>
      </c>
      <c r="D274" t="e">
        <f>IF($C274=1,$B274,NA())</f>
        <v>#N/A</v>
      </c>
      <c r="E274" t="e">
        <f>IF($C274=2,$B274,NA())</f>
        <v>#N/A</v>
      </c>
      <c r="F274">
        <f>IF($C274=3,$B274,NA())</f>
        <v>-0.0841525</v>
      </c>
      <c r="G274" t="e">
        <f>IF($C274=4,$B274,NA())</f>
        <v>#N/A</v>
      </c>
      <c r="H274" t="e">
        <f>IF($C274=5,$B274,NA())</f>
        <v>#N/A</v>
      </c>
      <c r="I274" t="e">
        <f>IF($C274="",$B274,NA())</f>
        <v>#N/A</v>
      </c>
    </row>
    <row r="276" spans="1:9">
      <c r="A276">
        <v>0.111583</v>
      </c>
      <c r="B276">
        <v>-0.0813157</v>
      </c>
      <c r="C276">
        <f>'Map Data'!$I$6</f>
        <v>3</v>
      </c>
      <c r="D276" t="e">
        <f>IF($C276=1,$B276,NA())</f>
        <v>#N/A</v>
      </c>
      <c r="E276" t="e">
        <f>IF($C276=2,$B276,NA())</f>
        <v>#N/A</v>
      </c>
      <c r="F276">
        <f>IF($C276=3,$B276,NA())</f>
        <v>-0.0813157</v>
      </c>
      <c r="G276" t="e">
        <f>IF($C276=4,$B276,NA())</f>
        <v>#N/A</v>
      </c>
      <c r="H276" t="e">
        <f>IF($C276=5,$B276,NA())</f>
        <v>#N/A</v>
      </c>
      <c r="I276" t="e">
        <f>IF($C276="",$B276,NA())</f>
        <v>#N/A</v>
      </c>
    </row>
    <row r="277" spans="1:9">
      <c r="A277">
        <v>0.1608708</v>
      </c>
      <c r="B277">
        <v>-0.0813157</v>
      </c>
      <c r="C277">
        <f>'Map Data'!$I$6</f>
        <v>3</v>
      </c>
      <c r="D277" t="e">
        <f>IF($C277=1,$B277,NA())</f>
        <v>#N/A</v>
      </c>
      <c r="E277" t="e">
        <f>IF($C277=2,$B277,NA())</f>
        <v>#N/A</v>
      </c>
      <c r="F277">
        <f>IF($C277=3,$B277,NA())</f>
        <v>-0.0813157</v>
      </c>
      <c r="G277" t="e">
        <f>IF($C277=4,$B277,NA())</f>
        <v>#N/A</v>
      </c>
      <c r="H277" t="e">
        <f>IF($C277=5,$B277,NA())</f>
        <v>#N/A</v>
      </c>
      <c r="I277" t="e">
        <f>IF($C277="",$B277,NA())</f>
        <v>#N/A</v>
      </c>
    </row>
    <row r="279" spans="1:9">
      <c r="A279">
        <v>0.111583</v>
      </c>
      <c r="B279">
        <v>-0.0784788</v>
      </c>
      <c r="C279">
        <f>'Map Data'!$I$6</f>
        <v>3</v>
      </c>
      <c r="D279" t="e">
        <f>IF($C279=1,$B279,NA())</f>
        <v>#N/A</v>
      </c>
      <c r="E279" t="e">
        <f>IF($C279=2,$B279,NA())</f>
        <v>#N/A</v>
      </c>
      <c r="F279">
        <f>IF($C279=3,$B279,NA())</f>
        <v>-0.0784788</v>
      </c>
      <c r="G279" t="e">
        <f>IF($C279=4,$B279,NA())</f>
        <v>#N/A</v>
      </c>
      <c r="H279" t="e">
        <f>IF($C279=5,$B279,NA())</f>
        <v>#N/A</v>
      </c>
      <c r="I279" t="e">
        <f>IF($C279="",$B279,NA())</f>
        <v>#N/A</v>
      </c>
    </row>
    <row r="280" spans="1:9">
      <c r="A280">
        <v>0.1599229</v>
      </c>
      <c r="B280">
        <v>-0.0784788</v>
      </c>
      <c r="C280">
        <f>'Map Data'!$I$6</f>
        <v>3</v>
      </c>
      <c r="D280" t="e">
        <f>IF($C280=1,$B280,NA())</f>
        <v>#N/A</v>
      </c>
      <c r="E280" t="e">
        <f>IF($C280=2,$B280,NA())</f>
        <v>#N/A</v>
      </c>
      <c r="F280">
        <f>IF($C280=3,$B280,NA())</f>
        <v>-0.0784788</v>
      </c>
      <c r="G280" t="e">
        <f>IF($C280=4,$B280,NA())</f>
        <v>#N/A</v>
      </c>
      <c r="H280" t="e">
        <f>IF($C280=5,$B280,NA())</f>
        <v>#N/A</v>
      </c>
      <c r="I280" t="e">
        <f>IF($C280="",$B280,NA())</f>
        <v>#N/A</v>
      </c>
    </row>
    <row r="282" spans="1:9">
      <c r="A282">
        <v>0.111583</v>
      </c>
      <c r="B282">
        <v>-0.075642</v>
      </c>
      <c r="C282">
        <f>'Map Data'!$I$6</f>
        <v>3</v>
      </c>
      <c r="D282" t="e">
        <f>IF($C282=1,$B282,NA())</f>
        <v>#N/A</v>
      </c>
      <c r="E282" t="e">
        <f>IF($C282=2,$B282,NA())</f>
        <v>#N/A</v>
      </c>
      <c r="F282">
        <f>IF($C282=3,$B282,NA())</f>
        <v>-0.075642</v>
      </c>
      <c r="G282" t="e">
        <f>IF($C282=4,$B282,NA())</f>
        <v>#N/A</v>
      </c>
      <c r="H282" t="e">
        <f>IF($C282=5,$B282,NA())</f>
        <v>#N/A</v>
      </c>
      <c r="I282" t="e">
        <f>IF($C282="",$B282,NA())</f>
        <v>#N/A</v>
      </c>
    </row>
    <row r="283" spans="1:9">
      <c r="A283">
        <v>0.1585012</v>
      </c>
      <c r="B283">
        <v>-0.075642</v>
      </c>
      <c r="C283">
        <f>'Map Data'!$I$6</f>
        <v>3</v>
      </c>
      <c r="D283" t="e">
        <f>IF($C283=1,$B283,NA())</f>
        <v>#N/A</v>
      </c>
      <c r="E283" t="e">
        <f>IF($C283=2,$B283,NA())</f>
        <v>#N/A</v>
      </c>
      <c r="F283">
        <f>IF($C283=3,$B283,NA())</f>
        <v>-0.075642</v>
      </c>
      <c r="G283" t="e">
        <f>IF($C283=4,$B283,NA())</f>
        <v>#N/A</v>
      </c>
      <c r="H283" t="e">
        <f>IF($C283=5,$B283,NA())</f>
        <v>#N/A</v>
      </c>
      <c r="I283" t="e">
        <f>IF($C283="",$B283,NA())</f>
        <v>#N/A</v>
      </c>
    </row>
    <row r="285" spans="1:9">
      <c r="A285">
        <v>0.111583</v>
      </c>
      <c r="B285">
        <v>-0.0728051</v>
      </c>
      <c r="C285">
        <f>'Map Data'!$I$6</f>
        <v>3</v>
      </c>
      <c r="D285" t="e">
        <f>IF($C285=1,$B285,NA())</f>
        <v>#N/A</v>
      </c>
      <c r="E285" t="e">
        <f>IF($C285=2,$B285,NA())</f>
        <v>#N/A</v>
      </c>
      <c r="F285">
        <f>IF($C285=3,$B285,NA())</f>
        <v>-0.0728051</v>
      </c>
      <c r="G285" t="e">
        <f>IF($C285=4,$B285,NA())</f>
        <v>#N/A</v>
      </c>
      <c r="H285" t="e">
        <f>IF($C285=5,$B285,NA())</f>
        <v>#N/A</v>
      </c>
      <c r="I285" t="e">
        <f>IF($C285="",$B285,NA())</f>
        <v>#N/A</v>
      </c>
    </row>
    <row r="286" spans="1:9">
      <c r="A286">
        <v>0.1570794</v>
      </c>
      <c r="B286">
        <v>-0.0728051</v>
      </c>
      <c r="C286">
        <f>'Map Data'!$I$6</f>
        <v>3</v>
      </c>
      <c r="D286" t="e">
        <f>IF($C286=1,$B286,NA())</f>
        <v>#N/A</v>
      </c>
      <c r="E286" t="e">
        <f>IF($C286=2,$B286,NA())</f>
        <v>#N/A</v>
      </c>
      <c r="F286">
        <f>IF($C286=3,$B286,NA())</f>
        <v>-0.0728051</v>
      </c>
      <c r="G286" t="e">
        <f>IF($C286=4,$B286,NA())</f>
        <v>#N/A</v>
      </c>
      <c r="H286" t="e">
        <f>IF($C286=5,$B286,NA())</f>
        <v>#N/A</v>
      </c>
      <c r="I286" t="e">
        <f>IF($C286="",$B286,NA())</f>
        <v>#N/A</v>
      </c>
    </row>
    <row r="288" spans="1:9">
      <c r="A288">
        <v>0.111583</v>
      </c>
      <c r="B288">
        <v>-0.0699683</v>
      </c>
      <c r="C288">
        <f>'Map Data'!$I$6</f>
        <v>3</v>
      </c>
      <c r="D288" t="e">
        <f>IF($C288=1,$B288,NA())</f>
        <v>#N/A</v>
      </c>
      <c r="E288" t="e">
        <f>IF($C288=2,$B288,NA())</f>
        <v>#N/A</v>
      </c>
      <c r="F288">
        <f>IF($C288=3,$B288,NA())</f>
        <v>-0.0699683</v>
      </c>
      <c r="G288" t="e">
        <f>IF($C288=4,$B288,NA())</f>
        <v>#N/A</v>
      </c>
      <c r="H288" t="e">
        <f>IF($C288=5,$B288,NA())</f>
        <v>#N/A</v>
      </c>
      <c r="I288" t="e">
        <f>IF($C288="",$B288,NA())</f>
        <v>#N/A</v>
      </c>
    </row>
    <row r="289" spans="1:9">
      <c r="A289">
        <v>0.1561316</v>
      </c>
      <c r="B289">
        <v>-0.0699683</v>
      </c>
      <c r="C289">
        <f>'Map Data'!$I$6</f>
        <v>3</v>
      </c>
      <c r="D289" t="e">
        <f>IF($C289=1,$B289,NA())</f>
        <v>#N/A</v>
      </c>
      <c r="E289" t="e">
        <f>IF($C289=2,$B289,NA())</f>
        <v>#N/A</v>
      </c>
      <c r="F289">
        <f>IF($C289=3,$B289,NA())</f>
        <v>-0.0699683</v>
      </c>
      <c r="G289" t="e">
        <f>IF($C289=4,$B289,NA())</f>
        <v>#N/A</v>
      </c>
      <c r="H289" t="e">
        <f>IF($C289=5,$B289,NA())</f>
        <v>#N/A</v>
      </c>
      <c r="I289" t="e">
        <f>IF($C289="",$B289,NA())</f>
        <v>#N/A</v>
      </c>
    </row>
    <row r="291" spans="1:9">
      <c r="A291">
        <v>0.111583</v>
      </c>
      <c r="B291">
        <v>-0.0671315</v>
      </c>
      <c r="C291">
        <f>'Map Data'!$I$6</f>
        <v>3</v>
      </c>
      <c r="D291" t="e">
        <f>IF($C291=1,$B291,NA())</f>
        <v>#N/A</v>
      </c>
      <c r="E291" t="e">
        <f>IF($C291=2,$B291,NA())</f>
        <v>#N/A</v>
      </c>
      <c r="F291">
        <f>IF($C291=3,$B291,NA())</f>
        <v>-0.0671315</v>
      </c>
      <c r="G291" t="e">
        <f>IF($C291=4,$B291,NA())</f>
        <v>#N/A</v>
      </c>
      <c r="H291" t="e">
        <f>IF($C291=5,$B291,NA())</f>
        <v>#N/A</v>
      </c>
      <c r="I291" t="e">
        <f>IF($C291="",$B291,NA())</f>
        <v>#N/A</v>
      </c>
    </row>
    <row r="292" spans="1:9">
      <c r="A292">
        <v>0.1556577</v>
      </c>
      <c r="B292">
        <v>-0.0671315</v>
      </c>
      <c r="C292">
        <f>'Map Data'!$I$6</f>
        <v>3</v>
      </c>
      <c r="D292" t="e">
        <f>IF($C292=1,$B292,NA())</f>
        <v>#N/A</v>
      </c>
      <c r="E292" t="e">
        <f>IF($C292=2,$B292,NA())</f>
        <v>#N/A</v>
      </c>
      <c r="F292">
        <f>IF($C292=3,$B292,NA())</f>
        <v>-0.0671315</v>
      </c>
      <c r="G292" t="e">
        <f>IF($C292=4,$B292,NA())</f>
        <v>#N/A</v>
      </c>
      <c r="H292" t="e">
        <f>IF($C292=5,$B292,NA())</f>
        <v>#N/A</v>
      </c>
      <c r="I292" t="e">
        <f>IF($C292="",$B292,NA())</f>
        <v>#N/A</v>
      </c>
    </row>
    <row r="294" spans="1:9">
      <c r="A294">
        <v>0.111583</v>
      </c>
      <c r="B294">
        <v>-0.06429459999999999</v>
      </c>
      <c r="C294">
        <f>'Map Data'!$I$6</f>
        <v>3</v>
      </c>
      <c r="D294" t="e">
        <f>IF($C294=1,$B294,NA())</f>
        <v>#N/A</v>
      </c>
      <c r="E294" t="e">
        <f>IF($C294=2,$B294,NA())</f>
        <v>#N/A</v>
      </c>
      <c r="F294">
        <f>IF($C294=3,$B294,NA())</f>
        <v>-0.0642946</v>
      </c>
      <c r="G294" t="e">
        <f>IF($C294=4,$B294,NA())</f>
        <v>#N/A</v>
      </c>
      <c r="H294" t="e">
        <f>IF($C294=5,$B294,NA())</f>
        <v>#N/A</v>
      </c>
      <c r="I294" t="e">
        <f>IF($C294="",$B294,NA())</f>
        <v>#N/A</v>
      </c>
    </row>
    <row r="295" spans="1:9">
      <c r="A295">
        <v>0.1547098</v>
      </c>
      <c r="B295">
        <v>-0.06429459999999999</v>
      </c>
      <c r="C295">
        <f>'Map Data'!$I$6</f>
        <v>3</v>
      </c>
      <c r="D295" t="e">
        <f>IF($C295=1,$B295,NA())</f>
        <v>#N/A</v>
      </c>
      <c r="E295" t="e">
        <f>IF($C295=2,$B295,NA())</f>
        <v>#N/A</v>
      </c>
      <c r="F295">
        <f>IF($C295=3,$B295,NA())</f>
        <v>-0.0642946</v>
      </c>
      <c r="G295" t="e">
        <f>IF($C295=4,$B295,NA())</f>
        <v>#N/A</v>
      </c>
      <c r="H295" t="e">
        <f>IF($C295=5,$B295,NA())</f>
        <v>#N/A</v>
      </c>
      <c r="I295" t="e">
        <f>IF($C295="",$B295,NA())</f>
        <v>#N/A</v>
      </c>
    </row>
    <row r="297" spans="1:9">
      <c r="A297">
        <v>0.111583</v>
      </c>
      <c r="B297">
        <v>-0.0614578</v>
      </c>
      <c r="C297">
        <f>'Map Data'!$I$6</f>
        <v>3</v>
      </c>
      <c r="D297" t="e">
        <f>IF($C297=1,$B297,NA())</f>
        <v>#N/A</v>
      </c>
      <c r="E297" t="e">
        <f>IF($C297=2,$B297,NA())</f>
        <v>#N/A</v>
      </c>
      <c r="F297">
        <f>IF($C297=3,$B297,NA())</f>
        <v>-0.0614578</v>
      </c>
      <c r="G297" t="e">
        <f>IF($C297=4,$B297,NA())</f>
        <v>#N/A</v>
      </c>
      <c r="H297" t="e">
        <f>IF($C297=5,$B297,NA())</f>
        <v>#N/A</v>
      </c>
      <c r="I297" t="e">
        <f>IF($C297="",$B297,NA())</f>
        <v>#N/A</v>
      </c>
    </row>
    <row r="298" spans="1:9">
      <c r="A298">
        <v>0.153762</v>
      </c>
      <c r="B298">
        <v>-0.0614578</v>
      </c>
      <c r="C298">
        <f>'Map Data'!$I$6</f>
        <v>3</v>
      </c>
      <c r="D298" t="e">
        <f>IF($C298=1,$B298,NA())</f>
        <v>#N/A</v>
      </c>
      <c r="E298" t="e">
        <f>IF($C298=2,$B298,NA())</f>
        <v>#N/A</v>
      </c>
      <c r="F298">
        <f>IF($C298=3,$B298,NA())</f>
        <v>-0.0614578</v>
      </c>
      <c r="G298" t="e">
        <f>IF($C298=4,$B298,NA())</f>
        <v>#N/A</v>
      </c>
      <c r="H298" t="e">
        <f>IF($C298=5,$B298,NA())</f>
        <v>#N/A</v>
      </c>
      <c r="I298" t="e">
        <f>IF($C298="",$B298,NA())</f>
        <v>#N/A</v>
      </c>
    </row>
    <row r="300" spans="1:9">
      <c r="A300">
        <v>0.1120569</v>
      </c>
      <c r="B300">
        <v>-0.058621</v>
      </c>
      <c r="C300">
        <f>'Map Data'!$I$6</f>
        <v>3</v>
      </c>
      <c r="D300" t="e">
        <f>IF($C300=1,$B300,NA())</f>
        <v>#N/A</v>
      </c>
      <c r="E300" t="e">
        <f>IF($C300=2,$B300,NA())</f>
        <v>#N/A</v>
      </c>
      <c r="F300">
        <f>IF($C300=3,$B300,NA())</f>
        <v>-0.058621</v>
      </c>
      <c r="G300" t="e">
        <f>IF($C300=4,$B300,NA())</f>
        <v>#N/A</v>
      </c>
      <c r="H300" t="e">
        <f>IF($C300=5,$B300,NA())</f>
        <v>#N/A</v>
      </c>
      <c r="I300" t="e">
        <f>IF($C300="",$B300,NA())</f>
        <v>#N/A</v>
      </c>
    </row>
    <row r="301" spans="1:9">
      <c r="A301">
        <v>0.153288</v>
      </c>
      <c r="B301">
        <v>-0.058621</v>
      </c>
      <c r="C301">
        <f>'Map Data'!$I$6</f>
        <v>3</v>
      </c>
      <c r="D301" t="e">
        <f>IF($C301=1,$B301,NA())</f>
        <v>#N/A</v>
      </c>
      <c r="E301" t="e">
        <f>IF($C301=2,$B301,NA())</f>
        <v>#N/A</v>
      </c>
      <c r="F301">
        <f>IF($C301=3,$B301,NA())</f>
        <v>-0.058621</v>
      </c>
      <c r="G301" t="e">
        <f>IF($C301=4,$B301,NA())</f>
        <v>#N/A</v>
      </c>
      <c r="H301" t="e">
        <f>IF($C301=5,$B301,NA())</f>
        <v>#N/A</v>
      </c>
      <c r="I301" t="e">
        <f>IF($C301="",$B301,NA())</f>
        <v>#N/A</v>
      </c>
    </row>
    <row r="303" spans="1:9">
      <c r="A303">
        <v>0.1120569</v>
      </c>
      <c r="B303">
        <v>-0.0557841</v>
      </c>
      <c r="C303">
        <f>'Map Data'!$I$6</f>
        <v>3</v>
      </c>
      <c r="D303" t="e">
        <f>IF($C303=1,$B303,NA())</f>
        <v>#N/A</v>
      </c>
      <c r="E303" t="e">
        <f>IF($C303=2,$B303,NA())</f>
        <v>#N/A</v>
      </c>
      <c r="F303">
        <f>IF($C303=3,$B303,NA())</f>
        <v>-0.0557841</v>
      </c>
      <c r="G303" t="e">
        <f>IF($C303=4,$B303,NA())</f>
        <v>#N/A</v>
      </c>
      <c r="H303" t="e">
        <f>IF($C303=5,$B303,NA())</f>
        <v>#N/A</v>
      </c>
      <c r="I303" t="e">
        <f>IF($C303="",$B303,NA())</f>
        <v>#N/A</v>
      </c>
    </row>
    <row r="304" spans="1:9">
      <c r="A304">
        <v>0.1523402</v>
      </c>
      <c r="B304">
        <v>-0.0557841</v>
      </c>
      <c r="C304">
        <f>'Map Data'!$I$6</f>
        <v>3</v>
      </c>
      <c r="D304" t="e">
        <f>IF($C304=1,$B304,NA())</f>
        <v>#N/A</v>
      </c>
      <c r="E304" t="e">
        <f>IF($C304=2,$B304,NA())</f>
        <v>#N/A</v>
      </c>
      <c r="F304">
        <f>IF($C304=3,$B304,NA())</f>
        <v>-0.0557841</v>
      </c>
      <c r="G304" t="e">
        <f>IF($C304=4,$B304,NA())</f>
        <v>#N/A</v>
      </c>
      <c r="H304" t="e">
        <f>IF($C304=5,$B304,NA())</f>
        <v>#N/A</v>
      </c>
      <c r="I304" t="e">
        <f>IF($C304="",$B304,NA())</f>
        <v>#N/A</v>
      </c>
    </row>
    <row r="306" spans="1:9">
      <c r="A306">
        <v>0.1120569</v>
      </c>
      <c r="B306">
        <v>-0.0529473</v>
      </c>
      <c r="C306">
        <f>'Map Data'!$I$6</f>
        <v>3</v>
      </c>
      <c r="D306" t="e">
        <f>IF($C306=1,$B306,NA())</f>
        <v>#N/A</v>
      </c>
      <c r="E306" t="e">
        <f>IF($C306=2,$B306,NA())</f>
        <v>#N/A</v>
      </c>
      <c r="F306">
        <f>IF($C306=3,$B306,NA())</f>
        <v>-0.0529473</v>
      </c>
      <c r="G306" t="e">
        <f>IF($C306=4,$B306,NA())</f>
        <v>#N/A</v>
      </c>
      <c r="H306" t="e">
        <f>IF($C306=5,$B306,NA())</f>
        <v>#N/A</v>
      </c>
      <c r="I306" t="e">
        <f>IF($C306="",$B306,NA())</f>
        <v>#N/A</v>
      </c>
    </row>
    <row r="307" spans="1:9">
      <c r="A307">
        <v>0.1513924</v>
      </c>
      <c r="B307">
        <v>-0.0529473</v>
      </c>
      <c r="C307">
        <f>'Map Data'!$I$6</f>
        <v>3</v>
      </c>
      <c r="D307" t="e">
        <f>IF($C307=1,$B307,NA())</f>
        <v>#N/A</v>
      </c>
      <c r="E307" t="e">
        <f>IF($C307=2,$B307,NA())</f>
        <v>#N/A</v>
      </c>
      <c r="F307">
        <f>IF($C307=3,$B307,NA())</f>
        <v>-0.0529473</v>
      </c>
      <c r="G307" t="e">
        <f>IF($C307=4,$B307,NA())</f>
        <v>#N/A</v>
      </c>
      <c r="H307" t="e">
        <f>IF($C307=5,$B307,NA())</f>
        <v>#N/A</v>
      </c>
      <c r="I307" t="e">
        <f>IF($C307="",$B307,NA())</f>
        <v>#N/A</v>
      </c>
    </row>
    <row r="309" spans="1:9">
      <c r="A309">
        <v>0.1120569</v>
      </c>
      <c r="B309">
        <v>-0.0501105</v>
      </c>
      <c r="C309">
        <f>'Map Data'!$I$6</f>
        <v>3</v>
      </c>
      <c r="D309" t="e">
        <f>IF($C309=1,$B309,NA())</f>
        <v>#N/A</v>
      </c>
      <c r="E309" t="e">
        <f>IF($C309=2,$B309,NA())</f>
        <v>#N/A</v>
      </c>
      <c r="F309">
        <f>IF($C309=3,$B309,NA())</f>
        <v>-0.0501105</v>
      </c>
      <c r="G309" t="e">
        <f>IF($C309=4,$B309,NA())</f>
        <v>#N/A</v>
      </c>
      <c r="H309" t="e">
        <f>IF($C309=5,$B309,NA())</f>
        <v>#N/A</v>
      </c>
      <c r="I309" t="e">
        <f>IF($C309="",$B309,NA())</f>
        <v>#N/A</v>
      </c>
    </row>
    <row r="310" spans="1:9">
      <c r="A310">
        <v>0.1509184</v>
      </c>
      <c r="B310">
        <v>-0.0501105</v>
      </c>
      <c r="C310">
        <f>'Map Data'!$I$6</f>
        <v>3</v>
      </c>
      <c r="D310" t="e">
        <f>IF($C310=1,$B310,NA())</f>
        <v>#N/A</v>
      </c>
      <c r="E310" t="e">
        <f>IF($C310=2,$B310,NA())</f>
        <v>#N/A</v>
      </c>
      <c r="F310">
        <f>IF($C310=3,$B310,NA())</f>
        <v>-0.0501105</v>
      </c>
      <c r="G310" t="e">
        <f>IF($C310=4,$B310,NA())</f>
        <v>#N/A</v>
      </c>
      <c r="H310" t="e">
        <f>IF($C310=5,$B310,NA())</f>
        <v>#N/A</v>
      </c>
      <c r="I310" t="e">
        <f>IF($C310="",$B310,NA())</f>
        <v>#N/A</v>
      </c>
    </row>
    <row r="312" spans="1:9">
      <c r="A312">
        <v>0.1120569</v>
      </c>
      <c r="B312">
        <v>-0.0472736</v>
      </c>
      <c r="C312">
        <f>'Map Data'!$I$6</f>
        <v>3</v>
      </c>
      <c r="D312" t="e">
        <f>IF($C312=1,$B312,NA())</f>
        <v>#N/A</v>
      </c>
      <c r="E312" t="e">
        <f>IF($C312=2,$B312,NA())</f>
        <v>#N/A</v>
      </c>
      <c r="F312">
        <f>IF($C312=3,$B312,NA())</f>
        <v>-0.0472736</v>
      </c>
      <c r="G312" t="e">
        <f>IF($C312=4,$B312,NA())</f>
        <v>#N/A</v>
      </c>
      <c r="H312" t="e">
        <f>IF($C312=5,$B312,NA())</f>
        <v>#N/A</v>
      </c>
      <c r="I312" t="e">
        <f>IF($C312="",$B312,NA())</f>
        <v>#N/A</v>
      </c>
    </row>
    <row r="313" spans="1:9">
      <c r="A313">
        <v>0.1499706</v>
      </c>
      <c r="B313">
        <v>-0.0472736</v>
      </c>
      <c r="C313">
        <f>'Map Data'!$I$6</f>
        <v>3</v>
      </c>
      <c r="D313" t="e">
        <f>IF($C313=1,$B313,NA())</f>
        <v>#N/A</v>
      </c>
      <c r="E313" t="e">
        <f>IF($C313=2,$B313,NA())</f>
        <v>#N/A</v>
      </c>
      <c r="F313">
        <f>IF($C313=3,$B313,NA())</f>
        <v>-0.0472736</v>
      </c>
      <c r="G313" t="e">
        <f>IF($C313=4,$B313,NA())</f>
        <v>#N/A</v>
      </c>
      <c r="H313" t="e">
        <f>IF($C313=5,$B313,NA())</f>
        <v>#N/A</v>
      </c>
      <c r="I313" t="e">
        <f>IF($C313="",$B313,NA())</f>
        <v>#N/A</v>
      </c>
    </row>
    <row r="315" spans="1:9">
      <c r="A315">
        <v>0.1120569</v>
      </c>
      <c r="B315">
        <v>-0.0444368</v>
      </c>
      <c r="C315">
        <f>'Map Data'!$I$6</f>
        <v>3</v>
      </c>
      <c r="D315" t="e">
        <f>IF($C315=1,$B315,NA())</f>
        <v>#N/A</v>
      </c>
      <c r="E315" t="e">
        <f>IF($C315=2,$B315,NA())</f>
        <v>#N/A</v>
      </c>
      <c r="F315">
        <f>IF($C315=3,$B315,NA())</f>
        <v>-0.0444368</v>
      </c>
      <c r="G315" t="e">
        <f>IF($C315=4,$B315,NA())</f>
        <v>#N/A</v>
      </c>
      <c r="H315" t="e">
        <f>IF($C315=5,$B315,NA())</f>
        <v>#N/A</v>
      </c>
      <c r="I315" t="e">
        <f>IF($C315="",$B315,NA())</f>
        <v>#N/A</v>
      </c>
    </row>
    <row r="316" spans="1:9">
      <c r="A316">
        <v>0.1490228</v>
      </c>
      <c r="B316">
        <v>-0.0444368</v>
      </c>
      <c r="C316">
        <f>'Map Data'!$I$6</f>
        <v>3</v>
      </c>
      <c r="D316" t="e">
        <f>IF($C316=1,$B316,NA())</f>
        <v>#N/A</v>
      </c>
      <c r="E316" t="e">
        <f>IF($C316=2,$B316,NA())</f>
        <v>#N/A</v>
      </c>
      <c r="F316">
        <f>IF($C316=3,$B316,NA())</f>
        <v>-0.0444368</v>
      </c>
      <c r="G316" t="e">
        <f>IF($C316=4,$B316,NA())</f>
        <v>#N/A</v>
      </c>
      <c r="H316" t="e">
        <f>IF($C316=5,$B316,NA())</f>
        <v>#N/A</v>
      </c>
      <c r="I316" t="e">
        <f>IF($C316="",$B316,NA())</f>
        <v>#N/A</v>
      </c>
    </row>
    <row r="318" spans="1:9">
      <c r="A318">
        <v>0.1120569</v>
      </c>
      <c r="B318">
        <v>-0.0415999</v>
      </c>
      <c r="C318">
        <f>'Map Data'!$I$6</f>
        <v>3</v>
      </c>
      <c r="D318" t="e">
        <f>IF($C318=1,$B318,NA())</f>
        <v>#N/A</v>
      </c>
      <c r="E318" t="e">
        <f>IF($C318=2,$B318,NA())</f>
        <v>#N/A</v>
      </c>
      <c r="F318">
        <f>IF($C318=3,$B318,NA())</f>
        <v>-0.0415999</v>
      </c>
      <c r="G318" t="e">
        <f>IF($C318=4,$B318,NA())</f>
        <v>#N/A</v>
      </c>
      <c r="H318" t="e">
        <f>IF($C318=5,$B318,NA())</f>
        <v>#N/A</v>
      </c>
      <c r="I318" t="e">
        <f>IF($C318="",$B318,NA())</f>
        <v>#N/A</v>
      </c>
    </row>
    <row r="319" spans="1:9">
      <c r="A319">
        <v>0.1485488</v>
      </c>
      <c r="B319">
        <v>-0.0415999</v>
      </c>
      <c r="C319">
        <f>'Map Data'!$I$6</f>
        <v>3</v>
      </c>
      <c r="D319" t="e">
        <f>IF($C319=1,$B319,NA())</f>
        <v>#N/A</v>
      </c>
      <c r="E319" t="e">
        <f>IF($C319=2,$B319,NA())</f>
        <v>#N/A</v>
      </c>
      <c r="F319">
        <f>IF($C319=3,$B319,NA())</f>
        <v>-0.0415999</v>
      </c>
      <c r="G319" t="e">
        <f>IF($C319=4,$B319,NA())</f>
        <v>#N/A</v>
      </c>
      <c r="H319" t="e">
        <f>IF($C319=5,$B319,NA())</f>
        <v>#N/A</v>
      </c>
      <c r="I319" t="e">
        <f>IF($C319="",$B319,NA())</f>
        <v>#N/A</v>
      </c>
    </row>
    <row r="321" spans="1:9">
      <c r="A321">
        <v>0.1191657</v>
      </c>
      <c r="B321">
        <v>-0.0387631</v>
      </c>
      <c r="C321">
        <f>'Map Data'!$I$6</f>
        <v>3</v>
      </c>
      <c r="D321" t="e">
        <f>IF($C321=1,$B321,NA())</f>
        <v>#N/A</v>
      </c>
      <c r="E321" t="e">
        <f>IF($C321=2,$B321,NA())</f>
        <v>#N/A</v>
      </c>
      <c r="F321">
        <f>IF($C321=3,$B321,NA())</f>
        <v>-0.0387631</v>
      </c>
      <c r="G321" t="e">
        <f>IF($C321=4,$B321,NA())</f>
        <v>#N/A</v>
      </c>
      <c r="H321" t="e">
        <f>IF($C321=5,$B321,NA())</f>
        <v>#N/A</v>
      </c>
      <c r="I321" t="e">
        <f>IF($C321="",$B321,NA())</f>
        <v>#N/A</v>
      </c>
    </row>
    <row r="322" spans="1:9">
      <c r="A322">
        <v>0.147601</v>
      </c>
      <c r="B322">
        <v>-0.0387631</v>
      </c>
      <c r="C322">
        <f>'Map Data'!$I$6</f>
        <v>3</v>
      </c>
      <c r="D322" t="e">
        <f>IF($C322=1,$B322,NA())</f>
        <v>#N/A</v>
      </c>
      <c r="E322" t="e">
        <f>IF($C322=2,$B322,NA())</f>
        <v>#N/A</v>
      </c>
      <c r="F322">
        <f>IF($C322=3,$B322,NA())</f>
        <v>-0.0387631</v>
      </c>
      <c r="G322" t="e">
        <f>IF($C322=4,$B322,NA())</f>
        <v>#N/A</v>
      </c>
      <c r="H322" t="e">
        <f>IF($C322=5,$B322,NA())</f>
        <v>#N/A</v>
      </c>
      <c r="I322" t="e">
        <f>IF($C322="",$B322,NA())</f>
        <v>#N/A</v>
      </c>
    </row>
    <row r="324" spans="1:9">
      <c r="A324">
        <v>0.0286468</v>
      </c>
      <c r="B324">
        <v>-0.0784788</v>
      </c>
      <c r="C324">
        <f>'Map Data'!$I$7</f>
        <v>3</v>
      </c>
      <c r="D324" t="e">
        <f>IF($C324=1,$B324,NA())</f>
        <v>#N/A</v>
      </c>
      <c r="E324" t="e">
        <f>IF($C324=2,$B324,NA())</f>
        <v>#N/A</v>
      </c>
      <c r="F324">
        <f>IF($C324=3,$B324,NA())</f>
        <v>-0.0784788</v>
      </c>
      <c r="G324" t="e">
        <f>IF($C324=4,$B324,NA())</f>
        <v>#N/A</v>
      </c>
      <c r="H324" t="e">
        <f>IF($C324=5,$B324,NA())</f>
        <v>#N/A</v>
      </c>
      <c r="I324" t="e">
        <f>IF($C324="",$B324,NA())</f>
        <v>#N/A</v>
      </c>
    </row>
    <row r="325" spans="1:9">
      <c r="A325">
        <v>0.0329121</v>
      </c>
      <c r="B325">
        <v>-0.0784788</v>
      </c>
      <c r="C325">
        <f>'Map Data'!$I$7</f>
        <v>3</v>
      </c>
      <c r="D325" t="e">
        <f>IF($C325=1,$B325,NA())</f>
        <v>#N/A</v>
      </c>
      <c r="E325" t="e">
        <f>IF($C325=2,$B325,NA())</f>
        <v>#N/A</v>
      </c>
      <c r="F325">
        <f>IF($C325=3,$B325,NA())</f>
        <v>-0.0784788</v>
      </c>
      <c r="G325" t="e">
        <f>IF($C325=4,$B325,NA())</f>
        <v>#N/A</v>
      </c>
      <c r="H325" t="e">
        <f>IF($C325=5,$B325,NA())</f>
        <v>#N/A</v>
      </c>
      <c r="I325" t="e">
        <f>IF($C325="",$B325,NA())</f>
        <v>#N/A</v>
      </c>
    </row>
    <row r="327" spans="1:9">
      <c r="A327">
        <v>0.0286468</v>
      </c>
      <c r="B327">
        <v>-0.075642</v>
      </c>
      <c r="C327">
        <f>'Map Data'!$I$7</f>
        <v>3</v>
      </c>
      <c r="D327" t="e">
        <f>IF($C327=1,$B327,NA())</f>
        <v>#N/A</v>
      </c>
      <c r="E327" t="e">
        <f>IF($C327=2,$B327,NA())</f>
        <v>#N/A</v>
      </c>
      <c r="F327">
        <f>IF($C327=3,$B327,NA())</f>
        <v>-0.075642</v>
      </c>
      <c r="G327" t="e">
        <f>IF($C327=4,$B327,NA())</f>
        <v>#N/A</v>
      </c>
      <c r="H327" t="e">
        <f>IF($C327=5,$B327,NA())</f>
        <v>#N/A</v>
      </c>
      <c r="I327" t="e">
        <f>IF($C327="",$B327,NA())</f>
        <v>#N/A</v>
      </c>
    </row>
    <row r="328" spans="1:9">
      <c r="A328">
        <v>0.07082579999999999</v>
      </c>
      <c r="B328">
        <v>-0.075642</v>
      </c>
      <c r="C328">
        <f>'Map Data'!$I$7</f>
        <v>3</v>
      </c>
      <c r="D328" t="e">
        <f>IF($C328=1,$B328,NA())</f>
        <v>#N/A</v>
      </c>
      <c r="E328" t="e">
        <f>IF($C328=2,$B328,NA())</f>
        <v>#N/A</v>
      </c>
      <c r="F328">
        <f>IF($C328=3,$B328,NA())</f>
        <v>-0.075642</v>
      </c>
      <c r="G328" t="e">
        <f>IF($C328=4,$B328,NA())</f>
        <v>#N/A</v>
      </c>
      <c r="H328" t="e">
        <f>IF($C328=5,$B328,NA())</f>
        <v>#N/A</v>
      </c>
      <c r="I328" t="e">
        <f>IF($C328="",$B328,NA())</f>
        <v>#N/A</v>
      </c>
    </row>
    <row r="330" spans="1:9">
      <c r="A330">
        <v>0.0286468</v>
      </c>
      <c r="B330">
        <v>-0.0728051</v>
      </c>
      <c r="C330">
        <f>'Map Data'!$I$7</f>
        <v>3</v>
      </c>
      <c r="D330" t="e">
        <f>IF($C330=1,$B330,NA())</f>
        <v>#N/A</v>
      </c>
      <c r="E330" t="e">
        <f>IF($C330=2,$B330,NA())</f>
        <v>#N/A</v>
      </c>
      <c r="F330">
        <f>IF($C330=3,$B330,NA())</f>
        <v>-0.0728051</v>
      </c>
      <c r="G330" t="e">
        <f>IF($C330=4,$B330,NA())</f>
        <v>#N/A</v>
      </c>
      <c r="H330" t="e">
        <f>IF($C330=5,$B330,NA())</f>
        <v>#N/A</v>
      </c>
      <c r="I330" t="e">
        <f>IF($C330="",$B330,NA())</f>
        <v>#N/A</v>
      </c>
    </row>
    <row r="331" spans="1:9">
      <c r="A331">
        <v>0.07035189999999999</v>
      </c>
      <c r="B331">
        <v>-0.0728051</v>
      </c>
      <c r="C331">
        <f>'Map Data'!$I$7</f>
        <v>3</v>
      </c>
      <c r="D331" t="e">
        <f>IF($C331=1,$B331,NA())</f>
        <v>#N/A</v>
      </c>
      <c r="E331" t="e">
        <f>IF($C331=2,$B331,NA())</f>
        <v>#N/A</v>
      </c>
      <c r="F331">
        <f>IF($C331=3,$B331,NA())</f>
        <v>-0.0728051</v>
      </c>
      <c r="G331" t="e">
        <f>IF($C331=4,$B331,NA())</f>
        <v>#N/A</v>
      </c>
      <c r="H331" t="e">
        <f>IF($C331=5,$B331,NA())</f>
        <v>#N/A</v>
      </c>
      <c r="I331" t="e">
        <f>IF($C331="",$B331,NA())</f>
        <v>#N/A</v>
      </c>
    </row>
    <row r="333" spans="1:9">
      <c r="A333">
        <v>0.0286468</v>
      </c>
      <c r="B333">
        <v>-0.0699683</v>
      </c>
      <c r="C333">
        <f>'Map Data'!$I$7</f>
        <v>3</v>
      </c>
      <c r="D333" t="e">
        <f>IF($C333=1,$B333,NA())</f>
        <v>#N/A</v>
      </c>
      <c r="E333" t="e">
        <f>IF($C333=2,$B333,NA())</f>
        <v>#N/A</v>
      </c>
      <c r="F333">
        <f>IF($C333=3,$B333,NA())</f>
        <v>-0.0699683</v>
      </c>
      <c r="G333" t="e">
        <f>IF($C333=4,$B333,NA())</f>
        <v>#N/A</v>
      </c>
      <c r="H333" t="e">
        <f>IF($C333=5,$B333,NA())</f>
        <v>#N/A</v>
      </c>
      <c r="I333" t="e">
        <f>IF($C333="",$B333,NA())</f>
        <v>#N/A</v>
      </c>
    </row>
    <row r="334" spans="1:9">
      <c r="A334">
        <v>0.07129969999999999</v>
      </c>
      <c r="B334">
        <v>-0.0699683</v>
      </c>
      <c r="C334">
        <f>'Map Data'!$I$7</f>
        <v>3</v>
      </c>
      <c r="D334" t="e">
        <f>IF($C334=1,$B334,NA())</f>
        <v>#N/A</v>
      </c>
      <c r="E334" t="e">
        <f>IF($C334=2,$B334,NA())</f>
        <v>#N/A</v>
      </c>
      <c r="F334">
        <f>IF($C334=3,$B334,NA())</f>
        <v>-0.0699683</v>
      </c>
      <c r="G334" t="e">
        <f>IF($C334=4,$B334,NA())</f>
        <v>#N/A</v>
      </c>
      <c r="H334" t="e">
        <f>IF($C334=5,$B334,NA())</f>
        <v>#N/A</v>
      </c>
      <c r="I334" t="e">
        <f>IF($C334="",$B334,NA())</f>
        <v>#N/A</v>
      </c>
    </row>
    <row r="336" spans="1:9">
      <c r="A336">
        <v>0.0220119</v>
      </c>
      <c r="B336">
        <v>-0.0671315</v>
      </c>
      <c r="C336">
        <f>'Map Data'!$I$7</f>
        <v>3</v>
      </c>
      <c r="D336" t="e">
        <f>IF($C336=1,$B336,NA())</f>
        <v>#N/A</v>
      </c>
      <c r="E336" t="e">
        <f>IF($C336=2,$B336,NA())</f>
        <v>#N/A</v>
      </c>
      <c r="F336">
        <f>IF($C336=3,$B336,NA())</f>
        <v>-0.0671315</v>
      </c>
      <c r="G336" t="e">
        <f>IF($C336=4,$B336,NA())</f>
        <v>#N/A</v>
      </c>
      <c r="H336" t="e">
        <f>IF($C336=5,$B336,NA())</f>
        <v>#N/A</v>
      </c>
      <c r="I336" t="e">
        <f>IF($C336="",$B336,NA())</f>
        <v>#N/A</v>
      </c>
    </row>
    <row r="337" spans="1:9">
      <c r="A337">
        <v>0.06893009999999999</v>
      </c>
      <c r="B337">
        <v>-0.0671315</v>
      </c>
      <c r="C337">
        <f>'Map Data'!$I$7</f>
        <v>3</v>
      </c>
      <c r="D337" t="e">
        <f>IF($C337=1,$B337,NA())</f>
        <v>#N/A</v>
      </c>
      <c r="E337" t="e">
        <f>IF($C337=2,$B337,NA())</f>
        <v>#N/A</v>
      </c>
      <c r="F337">
        <f>IF($C337=3,$B337,NA())</f>
        <v>-0.0671315</v>
      </c>
      <c r="G337" t="e">
        <f>IF($C337=4,$B337,NA())</f>
        <v>#N/A</v>
      </c>
      <c r="H337" t="e">
        <f>IF($C337=5,$B337,NA())</f>
        <v>#N/A</v>
      </c>
      <c r="I337" t="e">
        <f>IF($C337="",$B337,NA())</f>
        <v>#N/A</v>
      </c>
    </row>
    <row r="339" spans="1:9">
      <c r="A339">
        <v>0.0220119</v>
      </c>
      <c r="B339">
        <v>-0.06429459999999999</v>
      </c>
      <c r="C339">
        <f>'Map Data'!$I$7</f>
        <v>3</v>
      </c>
      <c r="D339" t="e">
        <f>IF($C339=1,$B339,NA())</f>
        <v>#N/A</v>
      </c>
      <c r="E339" t="e">
        <f>IF($C339=2,$B339,NA())</f>
        <v>#N/A</v>
      </c>
      <c r="F339">
        <f>IF($C339=3,$B339,NA())</f>
        <v>-0.0642946</v>
      </c>
      <c r="G339" t="e">
        <f>IF($C339=4,$B339,NA())</f>
        <v>#N/A</v>
      </c>
      <c r="H339" t="e">
        <f>IF($C339=5,$B339,NA())</f>
        <v>#N/A</v>
      </c>
      <c r="I339" t="e">
        <f>IF($C339="",$B339,NA())</f>
        <v>#N/A</v>
      </c>
    </row>
    <row r="340" spans="1:9">
      <c r="A340">
        <v>0.06987790000000001</v>
      </c>
      <c r="B340">
        <v>-0.06429459999999999</v>
      </c>
      <c r="C340">
        <f>'Map Data'!$I$7</f>
        <v>3</v>
      </c>
      <c r="D340" t="e">
        <f>IF($C340=1,$B340,NA())</f>
        <v>#N/A</v>
      </c>
      <c r="E340" t="e">
        <f>IF($C340=2,$B340,NA())</f>
        <v>#N/A</v>
      </c>
      <c r="F340">
        <f>IF($C340=3,$B340,NA())</f>
        <v>-0.0642946</v>
      </c>
      <c r="G340" t="e">
        <f>IF($C340=4,$B340,NA())</f>
        <v>#N/A</v>
      </c>
      <c r="H340" t="e">
        <f>IF($C340=5,$B340,NA())</f>
        <v>#N/A</v>
      </c>
      <c r="I340" t="e">
        <f>IF($C340="",$B340,NA())</f>
        <v>#N/A</v>
      </c>
    </row>
    <row r="342" spans="1:9">
      <c r="A342">
        <v>0.0220119</v>
      </c>
      <c r="B342">
        <v>-0.0614578</v>
      </c>
      <c r="C342">
        <f>'Map Data'!$I$7</f>
        <v>3</v>
      </c>
      <c r="D342" t="e">
        <f>IF($C342=1,$B342,NA())</f>
        <v>#N/A</v>
      </c>
      <c r="E342" t="e">
        <f>IF($C342=2,$B342,NA())</f>
        <v>#N/A</v>
      </c>
      <c r="F342">
        <f>IF($C342=3,$B342,NA())</f>
        <v>-0.0614578</v>
      </c>
      <c r="G342" t="e">
        <f>IF($C342=4,$B342,NA())</f>
        <v>#N/A</v>
      </c>
      <c r="H342" t="e">
        <f>IF($C342=5,$B342,NA())</f>
        <v>#N/A</v>
      </c>
      <c r="I342" t="e">
        <f>IF($C342="",$B342,NA())</f>
        <v>#N/A</v>
      </c>
    </row>
    <row r="343" spans="1:9">
      <c r="A343">
        <v>0.07129969999999999</v>
      </c>
      <c r="B343">
        <v>-0.0614578</v>
      </c>
      <c r="C343">
        <f>'Map Data'!$I$7</f>
        <v>3</v>
      </c>
      <c r="D343" t="e">
        <f>IF($C343=1,$B343,NA())</f>
        <v>#N/A</v>
      </c>
      <c r="E343" t="e">
        <f>IF($C343=2,$B343,NA())</f>
        <v>#N/A</v>
      </c>
      <c r="F343">
        <f>IF($C343=3,$B343,NA())</f>
        <v>-0.0614578</v>
      </c>
      <c r="G343" t="e">
        <f>IF($C343=4,$B343,NA())</f>
        <v>#N/A</v>
      </c>
      <c r="H343" t="e">
        <f>IF($C343=5,$B343,NA())</f>
        <v>#N/A</v>
      </c>
      <c r="I343" t="e">
        <f>IF($C343="",$B343,NA())</f>
        <v>#N/A</v>
      </c>
    </row>
    <row r="345" spans="1:9">
      <c r="A345">
        <v>0.0220119</v>
      </c>
      <c r="B345">
        <v>-0.058621</v>
      </c>
      <c r="C345">
        <f>'Map Data'!$I$7</f>
        <v>3</v>
      </c>
      <c r="D345" t="e">
        <f>IF($C345=1,$B345,NA())</f>
        <v>#N/A</v>
      </c>
      <c r="E345" t="e">
        <f>IF($C345=2,$B345,NA())</f>
        <v>#N/A</v>
      </c>
      <c r="F345">
        <f>IF($C345=3,$B345,NA())</f>
        <v>-0.058621</v>
      </c>
      <c r="G345" t="e">
        <f>IF($C345=4,$B345,NA())</f>
        <v>#N/A</v>
      </c>
      <c r="H345" t="e">
        <f>IF($C345=5,$B345,NA())</f>
        <v>#N/A</v>
      </c>
      <c r="I345" t="e">
        <f>IF($C345="",$B345,NA())</f>
        <v>#N/A</v>
      </c>
    </row>
    <row r="346" spans="1:9">
      <c r="A346">
        <v>0.07272149999999999</v>
      </c>
      <c r="B346">
        <v>-0.058621</v>
      </c>
      <c r="C346">
        <f>'Map Data'!$I$7</f>
        <v>3</v>
      </c>
      <c r="D346" t="e">
        <f>IF($C346=1,$B346,NA())</f>
        <v>#N/A</v>
      </c>
      <c r="E346" t="e">
        <f>IF($C346=2,$B346,NA())</f>
        <v>#N/A</v>
      </c>
      <c r="F346">
        <f>IF($C346=3,$B346,NA())</f>
        <v>-0.058621</v>
      </c>
      <c r="G346" t="e">
        <f>IF($C346=4,$B346,NA())</f>
        <v>#N/A</v>
      </c>
      <c r="H346" t="e">
        <f>IF($C346=5,$B346,NA())</f>
        <v>#N/A</v>
      </c>
      <c r="I346" t="e">
        <f>IF($C346="",$B346,NA())</f>
        <v>#N/A</v>
      </c>
    </row>
    <row r="348" spans="1:9">
      <c r="A348">
        <v>0.0220119</v>
      </c>
      <c r="B348">
        <v>-0.0557841</v>
      </c>
      <c r="C348">
        <f>'Map Data'!$I$7</f>
        <v>3</v>
      </c>
      <c r="D348" t="e">
        <f>IF($C348=1,$B348,NA())</f>
        <v>#N/A</v>
      </c>
      <c r="E348" t="e">
        <f>IF($C348=2,$B348,NA())</f>
        <v>#N/A</v>
      </c>
      <c r="F348">
        <f>IF($C348=3,$B348,NA())</f>
        <v>-0.0557841</v>
      </c>
      <c r="G348" t="e">
        <f>IF($C348=4,$B348,NA())</f>
        <v>#N/A</v>
      </c>
      <c r="H348" t="e">
        <f>IF($C348=5,$B348,NA())</f>
        <v>#N/A</v>
      </c>
      <c r="I348" t="e">
        <f>IF($C348="",$B348,NA())</f>
        <v>#N/A</v>
      </c>
    </row>
    <row r="349" spans="1:9">
      <c r="A349">
        <v>0.07366929999999999</v>
      </c>
      <c r="B349">
        <v>-0.0557841</v>
      </c>
      <c r="C349">
        <f>'Map Data'!$I$7</f>
        <v>3</v>
      </c>
      <c r="D349" t="e">
        <f>IF($C349=1,$B349,NA())</f>
        <v>#N/A</v>
      </c>
      <c r="E349" t="e">
        <f>IF($C349=2,$B349,NA())</f>
        <v>#N/A</v>
      </c>
      <c r="F349">
        <f>IF($C349=3,$B349,NA())</f>
        <v>-0.0557841</v>
      </c>
      <c r="G349" t="e">
        <f>IF($C349=4,$B349,NA())</f>
        <v>#N/A</v>
      </c>
      <c r="H349" t="e">
        <f>IF($C349=5,$B349,NA())</f>
        <v>#N/A</v>
      </c>
      <c r="I349" t="e">
        <f>IF($C349="",$B349,NA())</f>
        <v>#N/A</v>
      </c>
    </row>
    <row r="351" spans="1:9">
      <c r="A351">
        <v>0.0220119</v>
      </c>
      <c r="B351">
        <v>-0.0529473</v>
      </c>
      <c r="C351">
        <f>'Map Data'!$I$7</f>
        <v>3</v>
      </c>
      <c r="D351" t="e">
        <f>IF($C351=1,$B351,NA())</f>
        <v>#N/A</v>
      </c>
      <c r="E351" t="e">
        <f>IF($C351=2,$B351,NA())</f>
        <v>#N/A</v>
      </c>
      <c r="F351">
        <f>IF($C351=3,$B351,NA())</f>
        <v>-0.0529473</v>
      </c>
      <c r="G351" t="e">
        <f>IF($C351=4,$B351,NA())</f>
        <v>#N/A</v>
      </c>
      <c r="H351" t="e">
        <f>IF($C351=5,$B351,NA())</f>
        <v>#N/A</v>
      </c>
      <c r="I351" t="e">
        <f>IF($C351="",$B351,NA())</f>
        <v>#N/A</v>
      </c>
    </row>
    <row r="352" spans="1:9">
      <c r="A352">
        <v>0.07509109999999999</v>
      </c>
      <c r="B352">
        <v>-0.0529473</v>
      </c>
      <c r="C352">
        <f>'Map Data'!$I$7</f>
        <v>3</v>
      </c>
      <c r="D352" t="e">
        <f>IF($C352=1,$B352,NA())</f>
        <v>#N/A</v>
      </c>
      <c r="E352" t="e">
        <f>IF($C352=2,$B352,NA())</f>
        <v>#N/A</v>
      </c>
      <c r="F352">
        <f>IF($C352=3,$B352,NA())</f>
        <v>-0.0529473</v>
      </c>
      <c r="G352" t="e">
        <f>IF($C352=4,$B352,NA())</f>
        <v>#N/A</v>
      </c>
      <c r="H352" t="e">
        <f>IF($C352=5,$B352,NA())</f>
        <v>#N/A</v>
      </c>
      <c r="I352" t="e">
        <f>IF($C352="",$B352,NA())</f>
        <v>#N/A</v>
      </c>
    </row>
    <row r="354" spans="1:9">
      <c r="A354">
        <v>0.0224858</v>
      </c>
      <c r="B354">
        <v>-0.0501105</v>
      </c>
      <c r="C354">
        <f>'Map Data'!$I$7</f>
        <v>3</v>
      </c>
      <c r="D354" t="e">
        <f>IF($C354=1,$B354,NA())</f>
        <v>#N/A</v>
      </c>
      <c r="E354" t="e">
        <f>IF($C354=2,$B354,NA())</f>
        <v>#N/A</v>
      </c>
      <c r="F354">
        <f>IF($C354=3,$B354,NA())</f>
        <v>-0.0501105</v>
      </c>
      <c r="G354" t="e">
        <f>IF($C354=4,$B354,NA())</f>
        <v>#N/A</v>
      </c>
      <c r="H354" t="e">
        <f>IF($C354=5,$B354,NA())</f>
        <v>#N/A</v>
      </c>
      <c r="I354" t="e">
        <f>IF($C354="",$B354,NA())</f>
        <v>#N/A</v>
      </c>
    </row>
    <row r="355" spans="1:9">
      <c r="A355">
        <v>0.07698679999999999</v>
      </c>
      <c r="B355">
        <v>-0.0501105</v>
      </c>
      <c r="C355">
        <f>'Map Data'!$I$7</f>
        <v>3</v>
      </c>
      <c r="D355" t="e">
        <f>IF($C355=1,$B355,NA())</f>
        <v>#N/A</v>
      </c>
      <c r="E355" t="e">
        <f>IF($C355=2,$B355,NA())</f>
        <v>#N/A</v>
      </c>
      <c r="F355">
        <f>IF($C355=3,$B355,NA())</f>
        <v>-0.0501105</v>
      </c>
      <c r="G355" t="e">
        <f>IF($C355=4,$B355,NA())</f>
        <v>#N/A</v>
      </c>
      <c r="H355" t="e">
        <f>IF($C355=5,$B355,NA())</f>
        <v>#N/A</v>
      </c>
      <c r="I355" t="e">
        <f>IF($C355="",$B355,NA())</f>
        <v>#N/A</v>
      </c>
    </row>
    <row r="357" spans="1:9">
      <c r="A357">
        <v>0.0224858</v>
      </c>
      <c r="B357">
        <v>-0.0472736</v>
      </c>
      <c r="C357">
        <f>'Map Data'!$I$7</f>
        <v>3</v>
      </c>
      <c r="D357" t="e">
        <f>IF($C357=1,$B357,NA())</f>
        <v>#N/A</v>
      </c>
      <c r="E357" t="e">
        <f>IF($C357=2,$B357,NA())</f>
        <v>#N/A</v>
      </c>
      <c r="F357">
        <f>IF($C357=3,$B357,NA())</f>
        <v>-0.0472736</v>
      </c>
      <c r="G357" t="e">
        <f>IF($C357=4,$B357,NA())</f>
        <v>#N/A</v>
      </c>
      <c r="H357" t="e">
        <f>IF($C357=5,$B357,NA())</f>
        <v>#N/A</v>
      </c>
      <c r="I357" t="e">
        <f>IF($C357="",$B357,NA())</f>
        <v>#N/A</v>
      </c>
    </row>
    <row r="358" spans="1:9">
      <c r="A358">
        <v>0.07840850000000001</v>
      </c>
      <c r="B358">
        <v>-0.0472736</v>
      </c>
      <c r="C358">
        <f>'Map Data'!$I$7</f>
        <v>3</v>
      </c>
      <c r="D358" t="e">
        <f>IF($C358=1,$B358,NA())</f>
        <v>#N/A</v>
      </c>
      <c r="E358" t="e">
        <f>IF($C358=2,$B358,NA())</f>
        <v>#N/A</v>
      </c>
      <c r="F358">
        <f>IF($C358=3,$B358,NA())</f>
        <v>-0.0472736</v>
      </c>
      <c r="G358" t="e">
        <f>IF($C358=4,$B358,NA())</f>
        <v>#N/A</v>
      </c>
      <c r="H358" t="e">
        <f>IF($C358=5,$B358,NA())</f>
        <v>#N/A</v>
      </c>
      <c r="I358" t="e">
        <f>IF($C358="",$B358,NA())</f>
        <v>#N/A</v>
      </c>
    </row>
    <row r="360" spans="1:9">
      <c r="A360">
        <v>0.0224858</v>
      </c>
      <c r="B360">
        <v>-0.0444368</v>
      </c>
      <c r="C360">
        <f>'Map Data'!$I$7</f>
        <v>3</v>
      </c>
      <c r="D360" t="e">
        <f>IF($C360=1,$B360,NA())</f>
        <v>#N/A</v>
      </c>
      <c r="E360" t="e">
        <f>IF($C360=2,$B360,NA())</f>
        <v>#N/A</v>
      </c>
      <c r="F360">
        <f>IF($C360=3,$B360,NA())</f>
        <v>-0.0444368</v>
      </c>
      <c r="G360" t="e">
        <f>IF($C360=4,$B360,NA())</f>
        <v>#N/A</v>
      </c>
      <c r="H360" t="e">
        <f>IF($C360=5,$B360,NA())</f>
        <v>#N/A</v>
      </c>
      <c r="I360" t="e">
        <f>IF($C360="",$B360,NA())</f>
        <v>#N/A</v>
      </c>
    </row>
    <row r="361" spans="1:9">
      <c r="A361">
        <v>0.07935639999999999</v>
      </c>
      <c r="B361">
        <v>-0.0444368</v>
      </c>
      <c r="C361">
        <f>'Map Data'!$I$7</f>
        <v>3</v>
      </c>
      <c r="D361" t="e">
        <f>IF($C361=1,$B361,NA())</f>
        <v>#N/A</v>
      </c>
      <c r="E361" t="e">
        <f>IF($C361=2,$B361,NA())</f>
        <v>#N/A</v>
      </c>
      <c r="F361">
        <f>IF($C361=3,$B361,NA())</f>
        <v>-0.0444368</v>
      </c>
      <c r="G361" t="e">
        <f>IF($C361=4,$B361,NA())</f>
        <v>#N/A</v>
      </c>
      <c r="H361" t="e">
        <f>IF($C361=5,$B361,NA())</f>
        <v>#N/A</v>
      </c>
      <c r="I361" t="e">
        <f>IF($C361="",$B361,NA())</f>
        <v>#N/A</v>
      </c>
    </row>
    <row r="363" spans="1:9">
      <c r="A363">
        <v>0.0224858</v>
      </c>
      <c r="B363">
        <v>-0.0415999</v>
      </c>
      <c r="C363">
        <f>'Map Data'!$I$7</f>
        <v>3</v>
      </c>
      <c r="D363" t="e">
        <f>IF($C363=1,$B363,NA())</f>
        <v>#N/A</v>
      </c>
      <c r="E363" t="e">
        <f>IF($C363=2,$B363,NA())</f>
        <v>#N/A</v>
      </c>
      <c r="F363">
        <f>IF($C363=3,$B363,NA())</f>
        <v>-0.0415999</v>
      </c>
      <c r="G363" t="e">
        <f>IF($C363=4,$B363,NA())</f>
        <v>#N/A</v>
      </c>
      <c r="H363" t="e">
        <f>IF($C363=5,$B363,NA())</f>
        <v>#N/A</v>
      </c>
      <c r="I363" t="e">
        <f>IF($C363="",$B363,NA())</f>
        <v>#N/A</v>
      </c>
    </row>
    <row r="364" spans="1:9">
      <c r="A364">
        <v>0.08077810000000001</v>
      </c>
      <c r="B364">
        <v>-0.0415999</v>
      </c>
      <c r="C364">
        <f>'Map Data'!$I$7</f>
        <v>3</v>
      </c>
      <c r="D364" t="e">
        <f>IF($C364=1,$B364,NA())</f>
        <v>#N/A</v>
      </c>
      <c r="E364" t="e">
        <f>IF($C364=2,$B364,NA())</f>
        <v>#N/A</v>
      </c>
      <c r="F364">
        <f>IF($C364=3,$B364,NA())</f>
        <v>-0.0415999</v>
      </c>
      <c r="G364" t="e">
        <f>IF($C364=4,$B364,NA())</f>
        <v>#N/A</v>
      </c>
      <c r="H364" t="e">
        <f>IF($C364=5,$B364,NA())</f>
        <v>#N/A</v>
      </c>
      <c r="I364" t="e">
        <f>IF($C364="",$B364,NA())</f>
        <v>#N/A</v>
      </c>
    </row>
    <row r="366" spans="1:9">
      <c r="A366">
        <v>0.0224858</v>
      </c>
      <c r="B366">
        <v>-0.0387631</v>
      </c>
      <c r="C366">
        <f>'Map Data'!$I$7</f>
        <v>3</v>
      </c>
      <c r="D366" t="e">
        <f>IF($C366=1,$B366,NA())</f>
        <v>#N/A</v>
      </c>
      <c r="E366" t="e">
        <f>IF($C366=2,$B366,NA())</f>
        <v>#N/A</v>
      </c>
      <c r="F366">
        <f>IF($C366=3,$B366,NA())</f>
        <v>-0.0387631</v>
      </c>
      <c r="G366" t="e">
        <f>IF($C366=4,$B366,NA())</f>
        <v>#N/A</v>
      </c>
      <c r="H366" t="e">
        <f>IF($C366=5,$B366,NA())</f>
        <v>#N/A</v>
      </c>
      <c r="I366" t="e">
        <f>IF($C366="",$B366,NA())</f>
        <v>#N/A</v>
      </c>
    </row>
    <row r="367" spans="1:9">
      <c r="A367">
        <v>0.08267380000000001</v>
      </c>
      <c r="B367">
        <v>-0.0387631</v>
      </c>
      <c r="C367">
        <f>'Map Data'!$I$7</f>
        <v>3</v>
      </c>
      <c r="D367" t="e">
        <f>IF($C367=1,$B367,NA())</f>
        <v>#N/A</v>
      </c>
      <c r="E367" t="e">
        <f>IF($C367=2,$B367,NA())</f>
        <v>#N/A</v>
      </c>
      <c r="F367">
        <f>IF($C367=3,$B367,NA())</f>
        <v>-0.0387631</v>
      </c>
      <c r="G367" t="e">
        <f>IF($C367=4,$B367,NA())</f>
        <v>#N/A</v>
      </c>
      <c r="H367" t="e">
        <f>IF($C367=5,$B367,NA())</f>
        <v>#N/A</v>
      </c>
      <c r="I367" t="e">
        <f>IF($C367="",$B367,NA())</f>
        <v>#N/A</v>
      </c>
    </row>
    <row r="369" spans="1:9">
      <c r="A369">
        <v>0.0220119</v>
      </c>
      <c r="B369">
        <v>-0.0359263</v>
      </c>
      <c r="C369">
        <f>'Map Data'!$I$7</f>
        <v>3</v>
      </c>
      <c r="D369" t="e">
        <f>IF($C369=1,$B369,NA())</f>
        <v>#N/A</v>
      </c>
      <c r="E369" t="e">
        <f>IF($C369=2,$B369,NA())</f>
        <v>#N/A</v>
      </c>
      <c r="F369">
        <f>IF($C369=3,$B369,NA())</f>
        <v>-0.0359263</v>
      </c>
      <c r="G369" t="e">
        <f>IF($C369=4,$B369,NA())</f>
        <v>#N/A</v>
      </c>
      <c r="H369" t="e">
        <f>IF($C369=5,$B369,NA())</f>
        <v>#N/A</v>
      </c>
      <c r="I369" t="e">
        <f>IF($C369="",$B369,NA())</f>
        <v>#N/A</v>
      </c>
    </row>
    <row r="370" spans="1:9">
      <c r="A370">
        <v>0.08267380000000001</v>
      </c>
      <c r="B370">
        <v>-0.0359263</v>
      </c>
      <c r="C370">
        <f>'Map Data'!$I$7</f>
        <v>3</v>
      </c>
      <c r="D370" t="e">
        <f>IF($C370=1,$B370,NA())</f>
        <v>#N/A</v>
      </c>
      <c r="E370" t="e">
        <f>IF($C370=2,$B370,NA())</f>
        <v>#N/A</v>
      </c>
      <c r="F370">
        <f>IF($C370=3,$B370,NA())</f>
        <v>-0.0359263</v>
      </c>
      <c r="G370" t="e">
        <f>IF($C370=4,$B370,NA())</f>
        <v>#N/A</v>
      </c>
      <c r="H370" t="e">
        <f>IF($C370=5,$B370,NA())</f>
        <v>#N/A</v>
      </c>
      <c r="I370" t="e">
        <f>IF($C370="",$B370,NA())</f>
        <v>#N/A</v>
      </c>
    </row>
    <row r="372" spans="1:9">
      <c r="A372">
        <v>0.0220119</v>
      </c>
      <c r="B372">
        <v>-0.0330894</v>
      </c>
      <c r="C372">
        <f>'Map Data'!$I$7</f>
        <v>3</v>
      </c>
      <c r="D372" t="e">
        <f>IF($C372=1,$B372,NA())</f>
        <v>#N/A</v>
      </c>
      <c r="E372" t="e">
        <f>IF($C372=2,$B372,NA())</f>
        <v>#N/A</v>
      </c>
      <c r="F372">
        <f>IF($C372=3,$B372,NA())</f>
        <v>-0.0330894</v>
      </c>
      <c r="G372" t="e">
        <f>IF($C372=4,$B372,NA())</f>
        <v>#N/A</v>
      </c>
      <c r="H372" t="e">
        <f>IF($C372=5,$B372,NA())</f>
        <v>#N/A</v>
      </c>
      <c r="I372" t="e">
        <f>IF($C372="",$B372,NA())</f>
        <v>#N/A</v>
      </c>
    </row>
    <row r="373" spans="1:9">
      <c r="A373">
        <v>0.0831477</v>
      </c>
      <c r="B373">
        <v>-0.0330894</v>
      </c>
      <c r="C373">
        <f>'Map Data'!$I$7</f>
        <v>3</v>
      </c>
      <c r="D373" t="e">
        <f>IF($C373=1,$B373,NA())</f>
        <v>#N/A</v>
      </c>
      <c r="E373" t="e">
        <f>IF($C373=2,$B373,NA())</f>
        <v>#N/A</v>
      </c>
      <c r="F373">
        <f>IF($C373=3,$B373,NA())</f>
        <v>-0.0330894</v>
      </c>
      <c r="G373" t="e">
        <f>IF($C373=4,$B373,NA())</f>
        <v>#N/A</v>
      </c>
      <c r="H373" t="e">
        <f>IF($C373=5,$B373,NA())</f>
        <v>#N/A</v>
      </c>
      <c r="I373" t="e">
        <f>IF($C373="",$B373,NA())</f>
        <v>#N/A</v>
      </c>
    </row>
    <row r="375" spans="1:9">
      <c r="A375">
        <v>0.021538</v>
      </c>
      <c r="B375">
        <v>-0.0302526</v>
      </c>
      <c r="C375">
        <f>'Map Data'!$I$7</f>
        <v>3</v>
      </c>
      <c r="D375" t="e">
        <f>IF($C375=1,$B375,NA())</f>
        <v>#N/A</v>
      </c>
      <c r="E375" t="e">
        <f>IF($C375=2,$B375,NA())</f>
        <v>#N/A</v>
      </c>
      <c r="F375">
        <f>IF($C375=3,$B375,NA())</f>
        <v>-0.0302526</v>
      </c>
      <c r="G375" t="e">
        <f>IF($C375=4,$B375,NA())</f>
        <v>#N/A</v>
      </c>
      <c r="H375" t="e">
        <f>IF($C375=5,$B375,NA())</f>
        <v>#N/A</v>
      </c>
      <c r="I375" t="e">
        <f>IF($C375="",$B375,NA())</f>
        <v>#N/A</v>
      </c>
    </row>
    <row r="376" spans="1:9">
      <c r="A376">
        <v>0.08504340000000001</v>
      </c>
      <c r="B376">
        <v>-0.0302526</v>
      </c>
      <c r="C376">
        <f>'Map Data'!$I$7</f>
        <v>3</v>
      </c>
      <c r="D376" t="e">
        <f>IF($C376=1,$B376,NA())</f>
        <v>#N/A</v>
      </c>
      <c r="E376" t="e">
        <f>IF($C376=2,$B376,NA())</f>
        <v>#N/A</v>
      </c>
      <c r="F376">
        <f>IF($C376=3,$B376,NA())</f>
        <v>-0.0302526</v>
      </c>
      <c r="G376" t="e">
        <f>IF($C376=4,$B376,NA())</f>
        <v>#N/A</v>
      </c>
      <c r="H376" t="e">
        <f>IF($C376=5,$B376,NA())</f>
        <v>#N/A</v>
      </c>
      <c r="I376" t="e">
        <f>IF($C376="",$B376,NA())</f>
        <v>#N/A</v>
      </c>
    </row>
    <row r="378" spans="1:9">
      <c r="A378">
        <v>0.0210641</v>
      </c>
      <c r="B378">
        <v>-0.0274158</v>
      </c>
      <c r="C378">
        <f>'Map Data'!$I$7</f>
        <v>3</v>
      </c>
      <c r="D378" t="e">
        <f>IF($C378=1,$B378,NA())</f>
        <v>#N/A</v>
      </c>
      <c r="E378" t="e">
        <f>IF($C378=2,$B378,NA())</f>
        <v>#N/A</v>
      </c>
      <c r="F378">
        <f>IF($C378=3,$B378,NA())</f>
        <v>-0.0274158</v>
      </c>
      <c r="G378" t="e">
        <f>IF($C378=4,$B378,NA())</f>
        <v>#N/A</v>
      </c>
      <c r="H378" t="e">
        <f>IF($C378=5,$B378,NA())</f>
        <v>#N/A</v>
      </c>
      <c r="I378" t="e">
        <f>IF($C378="",$B378,NA())</f>
        <v>#N/A</v>
      </c>
    </row>
    <row r="379" spans="1:9">
      <c r="A379">
        <v>0.08599130000000001</v>
      </c>
      <c r="B379">
        <v>-0.0274158</v>
      </c>
      <c r="C379">
        <f>'Map Data'!$I$7</f>
        <v>3</v>
      </c>
      <c r="D379" t="e">
        <f>IF($C379=1,$B379,NA())</f>
        <v>#N/A</v>
      </c>
      <c r="E379" t="e">
        <f>IF($C379=2,$B379,NA())</f>
        <v>#N/A</v>
      </c>
      <c r="F379">
        <f>IF($C379=3,$B379,NA())</f>
        <v>-0.0274158</v>
      </c>
      <c r="G379" t="e">
        <f>IF($C379=4,$B379,NA())</f>
        <v>#N/A</v>
      </c>
      <c r="H379" t="e">
        <f>IF($C379=5,$B379,NA())</f>
        <v>#N/A</v>
      </c>
      <c r="I379" t="e">
        <f>IF($C379="",$B379,NA())</f>
        <v>#N/A</v>
      </c>
    </row>
    <row r="381" spans="1:9">
      <c r="A381">
        <v>0.0205901</v>
      </c>
      <c r="B381">
        <v>-0.0245789</v>
      </c>
      <c r="C381">
        <f>'Map Data'!$I$7</f>
        <v>3</v>
      </c>
      <c r="D381" t="e">
        <f>IF($C381=1,$B381,NA())</f>
        <v>#N/A</v>
      </c>
      <c r="E381" t="e">
        <f>IF($C381=2,$B381,NA())</f>
        <v>#N/A</v>
      </c>
      <c r="F381">
        <f>IF($C381=3,$B381,NA())</f>
        <v>-0.0245789</v>
      </c>
      <c r="G381" t="e">
        <f>IF($C381=4,$B381,NA())</f>
        <v>#N/A</v>
      </c>
      <c r="H381" t="e">
        <f>IF($C381=5,$B381,NA())</f>
        <v>#N/A</v>
      </c>
      <c r="I381" t="e">
        <f>IF($C381="",$B381,NA())</f>
        <v>#N/A</v>
      </c>
    </row>
    <row r="382" spans="1:9">
      <c r="A382">
        <v>0.087413</v>
      </c>
      <c r="B382">
        <v>-0.0245789</v>
      </c>
      <c r="C382">
        <f>'Map Data'!$I$7</f>
        <v>3</v>
      </c>
      <c r="D382" t="e">
        <f>IF($C382=1,$B382,NA())</f>
        <v>#N/A</v>
      </c>
      <c r="E382" t="e">
        <f>IF($C382=2,$B382,NA())</f>
        <v>#N/A</v>
      </c>
      <c r="F382">
        <f>IF($C382=3,$B382,NA())</f>
        <v>-0.0245789</v>
      </c>
      <c r="G382" t="e">
        <f>IF($C382=4,$B382,NA())</f>
        <v>#N/A</v>
      </c>
      <c r="H382" t="e">
        <f>IF($C382=5,$B382,NA())</f>
        <v>#N/A</v>
      </c>
      <c r="I382" t="e">
        <f>IF($C382="",$B382,NA())</f>
        <v>#N/A</v>
      </c>
    </row>
    <row r="384" spans="1:9">
      <c r="A384">
        <v>0.0201162</v>
      </c>
      <c r="B384">
        <v>-0.0217421</v>
      </c>
      <c r="C384">
        <f>'Map Data'!$I$7</f>
        <v>3</v>
      </c>
      <c r="D384" t="e">
        <f>IF($C384=1,$B384,NA())</f>
        <v>#N/A</v>
      </c>
      <c r="E384" t="e">
        <f>IF($C384=2,$B384,NA())</f>
        <v>#N/A</v>
      </c>
      <c r="F384">
        <f>IF($C384=3,$B384,NA())</f>
        <v>-0.0217421</v>
      </c>
      <c r="G384" t="e">
        <f>IF($C384=4,$B384,NA())</f>
        <v>#N/A</v>
      </c>
      <c r="H384" t="e">
        <f>IF($C384=5,$B384,NA())</f>
        <v>#N/A</v>
      </c>
      <c r="I384" t="e">
        <f>IF($C384="",$B384,NA())</f>
        <v>#N/A</v>
      </c>
    </row>
    <row r="385" spans="1:9">
      <c r="A385">
        <v>0.07983030000000001</v>
      </c>
      <c r="B385">
        <v>-0.0217421</v>
      </c>
      <c r="C385">
        <f>'Map Data'!$I$7</f>
        <v>3</v>
      </c>
      <c r="D385" t="e">
        <f>IF($C385=1,$B385,NA())</f>
        <v>#N/A</v>
      </c>
      <c r="E385" t="e">
        <f>IF($C385=2,$B385,NA())</f>
        <v>#N/A</v>
      </c>
      <c r="F385">
        <f>IF($C385=3,$B385,NA())</f>
        <v>-0.0217421</v>
      </c>
      <c r="G385" t="e">
        <f>IF($C385=4,$B385,NA())</f>
        <v>#N/A</v>
      </c>
      <c r="H385" t="e">
        <f>IF($C385=5,$B385,NA())</f>
        <v>#N/A</v>
      </c>
      <c r="I385" t="e">
        <f>IF($C385="",$B385,NA())</f>
        <v>#N/A</v>
      </c>
    </row>
    <row r="387" spans="1:9">
      <c r="A387">
        <v>0.0196423</v>
      </c>
      <c r="B387">
        <v>-0.0189053</v>
      </c>
      <c r="C387">
        <f>'Map Data'!$I$7</f>
        <v>3</v>
      </c>
      <c r="D387" t="e">
        <f>IF($C387=1,$B387,NA())</f>
        <v>#N/A</v>
      </c>
      <c r="E387" t="e">
        <f>IF($C387=2,$B387,NA())</f>
        <v>#N/A</v>
      </c>
      <c r="F387">
        <f>IF($C387=3,$B387,NA())</f>
        <v>-0.0189053</v>
      </c>
      <c r="G387" t="e">
        <f>IF($C387=4,$B387,NA())</f>
        <v>#N/A</v>
      </c>
      <c r="H387" t="e">
        <f>IF($C387=5,$B387,NA())</f>
        <v>#N/A</v>
      </c>
      <c r="I387" t="e">
        <f>IF($C387="",$B387,NA())</f>
        <v>#N/A</v>
      </c>
    </row>
    <row r="388" spans="1:9">
      <c r="A388">
        <v>0.08219990000000001</v>
      </c>
      <c r="B388">
        <v>-0.0189053</v>
      </c>
      <c r="C388">
        <f>'Map Data'!$I$7</f>
        <v>3</v>
      </c>
      <c r="D388" t="e">
        <f>IF($C388=1,$B388,NA())</f>
        <v>#N/A</v>
      </c>
      <c r="E388" t="e">
        <f>IF($C388=2,$B388,NA())</f>
        <v>#N/A</v>
      </c>
      <c r="F388">
        <f>IF($C388=3,$B388,NA())</f>
        <v>-0.0189053</v>
      </c>
      <c r="G388" t="e">
        <f>IF($C388=4,$B388,NA())</f>
        <v>#N/A</v>
      </c>
      <c r="H388" t="e">
        <f>IF($C388=5,$B388,NA())</f>
        <v>#N/A</v>
      </c>
      <c r="I388" t="e">
        <f>IF($C388="",$B388,NA())</f>
        <v>#N/A</v>
      </c>
    </row>
    <row r="390" spans="1:9">
      <c r="A390">
        <v>0.057556</v>
      </c>
      <c r="B390">
        <v>-0.0160684</v>
      </c>
      <c r="C390">
        <f>'Map Data'!$I$7</f>
        <v>3</v>
      </c>
      <c r="D390" t="e">
        <f>IF($C390=1,$B390,NA())</f>
        <v>#N/A</v>
      </c>
      <c r="E390" t="e">
        <f>IF($C390=2,$B390,NA())</f>
        <v>#N/A</v>
      </c>
      <c r="F390">
        <f>IF($C390=3,$B390,NA())</f>
        <v>-0.0160684</v>
      </c>
      <c r="G390" t="e">
        <f>IF($C390=4,$B390,NA())</f>
        <v>#N/A</v>
      </c>
      <c r="H390" t="e">
        <f>IF($C390=5,$B390,NA())</f>
        <v>#N/A</v>
      </c>
      <c r="I390" t="e">
        <f>IF($C390="",$B390,NA())</f>
        <v>#N/A</v>
      </c>
    </row>
    <row r="391" spans="1:9">
      <c r="A391">
        <v>0.081252</v>
      </c>
      <c r="B391">
        <v>-0.0160684</v>
      </c>
      <c r="C391">
        <f>'Map Data'!$I$7</f>
        <v>3</v>
      </c>
      <c r="D391" t="e">
        <f>IF($C391=1,$B391,NA())</f>
        <v>#N/A</v>
      </c>
      <c r="E391" t="e">
        <f>IF($C391=2,$B391,NA())</f>
        <v>#N/A</v>
      </c>
      <c r="F391">
        <f>IF($C391=3,$B391,NA())</f>
        <v>-0.0160684</v>
      </c>
      <c r="G391" t="e">
        <f>IF($C391=4,$B391,NA())</f>
        <v>#N/A</v>
      </c>
      <c r="H391" t="e">
        <f>IF($C391=5,$B391,NA())</f>
        <v>#N/A</v>
      </c>
      <c r="I391" t="e">
        <f>IF($C391="",$B391,NA())</f>
        <v>#N/A</v>
      </c>
    </row>
    <row r="393" spans="1:9">
      <c r="A393">
        <v>-0.2097355</v>
      </c>
      <c r="B393">
        <v>-0.092663</v>
      </c>
      <c r="C393">
        <f>'Map Data'!$I$8</f>
        <v>3</v>
      </c>
      <c r="D393" t="e">
        <f>IF($C393=1,$B393,NA())</f>
        <v>#N/A</v>
      </c>
      <c r="E393" t="e">
        <f>IF($C393=2,$B393,NA())</f>
        <v>#N/A</v>
      </c>
      <c r="F393">
        <f>IF($C393=3,$B393,NA())</f>
        <v>-0.092663</v>
      </c>
      <c r="G393" t="e">
        <f>IF($C393=4,$B393,NA())</f>
        <v>#N/A</v>
      </c>
      <c r="H393" t="e">
        <f>IF($C393=5,$B393,NA())</f>
        <v>#N/A</v>
      </c>
      <c r="I393" t="e">
        <f>IF($C393="",$B393,NA())</f>
        <v>#N/A</v>
      </c>
    </row>
    <row r="394" spans="1:9">
      <c r="A394">
        <v>-0.1931483</v>
      </c>
      <c r="B394">
        <v>-0.092663</v>
      </c>
      <c r="C394">
        <f>'Map Data'!$I$8</f>
        <v>3</v>
      </c>
      <c r="D394" t="e">
        <f>IF($C394=1,$B394,NA())</f>
        <v>#N/A</v>
      </c>
      <c r="E394" t="e">
        <f>IF($C394=2,$B394,NA())</f>
        <v>#N/A</v>
      </c>
      <c r="F394">
        <f>IF($C394=3,$B394,NA())</f>
        <v>-0.092663</v>
      </c>
      <c r="G394" t="e">
        <f>IF($C394=4,$B394,NA())</f>
        <v>#N/A</v>
      </c>
      <c r="H394" t="e">
        <f>IF($C394=5,$B394,NA())</f>
        <v>#N/A</v>
      </c>
      <c r="I394" t="e">
        <f>IF($C394="",$B394,NA())</f>
        <v>#N/A</v>
      </c>
    </row>
    <row r="396" spans="1:9">
      <c r="A396">
        <v>-0.2244271</v>
      </c>
      <c r="B396">
        <v>-0.08982619999999999</v>
      </c>
      <c r="C396">
        <f>'Map Data'!$I$8</f>
        <v>3</v>
      </c>
      <c r="D396" t="e">
        <f>IF($C396=1,$B396,NA())</f>
        <v>#N/A</v>
      </c>
      <c r="E396" t="e">
        <f>IF($C396=2,$B396,NA())</f>
        <v>#N/A</v>
      </c>
      <c r="F396">
        <f>IF($C396=3,$B396,NA())</f>
        <v>-0.0898262</v>
      </c>
      <c r="G396" t="e">
        <f>IF($C396=4,$B396,NA())</f>
        <v>#N/A</v>
      </c>
      <c r="H396" t="e">
        <f>IF($C396=5,$B396,NA())</f>
        <v>#N/A</v>
      </c>
      <c r="I396" t="e">
        <f>IF($C396="",$B396,NA())</f>
        <v>#N/A</v>
      </c>
    </row>
    <row r="397" spans="1:9">
      <c r="A397">
        <v>-0.1926744</v>
      </c>
      <c r="B397">
        <v>-0.08982619999999999</v>
      </c>
      <c r="C397">
        <f>'Map Data'!$I$8</f>
        <v>3</v>
      </c>
      <c r="D397" t="e">
        <f>IF($C397=1,$B397,NA())</f>
        <v>#N/A</v>
      </c>
      <c r="E397" t="e">
        <f>IF($C397=2,$B397,NA())</f>
        <v>#N/A</v>
      </c>
      <c r="F397">
        <f>IF($C397=3,$B397,NA())</f>
        <v>-0.0898262</v>
      </c>
      <c r="G397" t="e">
        <f>IF($C397=4,$B397,NA())</f>
        <v>#N/A</v>
      </c>
      <c r="H397" t="e">
        <f>IF($C397=5,$B397,NA())</f>
        <v>#N/A</v>
      </c>
      <c r="I397" t="e">
        <f>IF($C397="",$B397,NA())</f>
        <v>#N/A</v>
      </c>
    </row>
    <row r="399" spans="1:9">
      <c r="A399">
        <v>-0.2291663</v>
      </c>
      <c r="B399">
        <v>-0.08698930000000001</v>
      </c>
      <c r="C399">
        <f>'Map Data'!$I$8</f>
        <v>3</v>
      </c>
      <c r="D399" t="e">
        <f>IF($C399=1,$B399,NA())</f>
        <v>#N/A</v>
      </c>
      <c r="E399" t="e">
        <f>IF($C399=2,$B399,NA())</f>
        <v>#N/A</v>
      </c>
      <c r="F399">
        <f>IF($C399=3,$B399,NA())</f>
        <v>-0.0869893</v>
      </c>
      <c r="G399" t="e">
        <f>IF($C399=4,$B399,NA())</f>
        <v>#N/A</v>
      </c>
      <c r="H399" t="e">
        <f>IF($C399=5,$B399,NA())</f>
        <v>#N/A</v>
      </c>
      <c r="I399" t="e">
        <f>IF($C399="",$B399,NA())</f>
        <v>#N/A</v>
      </c>
    </row>
    <row r="400" spans="1:9">
      <c r="A400">
        <v>-0.1922004</v>
      </c>
      <c r="B400">
        <v>-0.08698930000000001</v>
      </c>
      <c r="C400">
        <f>'Map Data'!$I$8</f>
        <v>3</v>
      </c>
      <c r="D400" t="e">
        <f>IF($C400=1,$B400,NA())</f>
        <v>#N/A</v>
      </c>
      <c r="E400" t="e">
        <f>IF($C400=2,$B400,NA())</f>
        <v>#N/A</v>
      </c>
      <c r="F400">
        <f>IF($C400=3,$B400,NA())</f>
        <v>-0.0869893</v>
      </c>
      <c r="G400" t="e">
        <f>IF($C400=4,$B400,NA())</f>
        <v>#N/A</v>
      </c>
      <c r="H400" t="e">
        <f>IF($C400=5,$B400,NA())</f>
        <v>#N/A</v>
      </c>
      <c r="I400" t="e">
        <f>IF($C400="",$B400,NA())</f>
        <v>#N/A</v>
      </c>
    </row>
    <row r="402" spans="1:9">
      <c r="A402">
        <v>-0.2343794</v>
      </c>
      <c r="B402">
        <v>-0.08415250000000001</v>
      </c>
      <c r="C402">
        <f>'Map Data'!$I$8</f>
        <v>3</v>
      </c>
      <c r="D402" t="e">
        <f>IF($C402=1,$B402,NA())</f>
        <v>#N/A</v>
      </c>
      <c r="E402" t="e">
        <f>IF($C402=2,$B402,NA())</f>
        <v>#N/A</v>
      </c>
      <c r="F402">
        <f>IF($C402=3,$B402,NA())</f>
        <v>-0.0841525</v>
      </c>
      <c r="G402" t="e">
        <f>IF($C402=4,$B402,NA())</f>
        <v>#N/A</v>
      </c>
      <c r="H402" t="e">
        <f>IF($C402=5,$B402,NA())</f>
        <v>#N/A</v>
      </c>
      <c r="I402" t="e">
        <f>IF($C402="",$B402,NA())</f>
        <v>#N/A</v>
      </c>
    </row>
    <row r="403" spans="1:9">
      <c r="A403">
        <v>-0.1917265</v>
      </c>
      <c r="B403">
        <v>-0.08415250000000001</v>
      </c>
      <c r="C403">
        <f>'Map Data'!$I$8</f>
        <v>3</v>
      </c>
      <c r="D403" t="e">
        <f>IF($C403=1,$B403,NA())</f>
        <v>#N/A</v>
      </c>
      <c r="E403" t="e">
        <f>IF($C403=2,$B403,NA())</f>
        <v>#N/A</v>
      </c>
      <c r="F403">
        <f>IF($C403=3,$B403,NA())</f>
        <v>-0.0841525</v>
      </c>
      <c r="G403" t="e">
        <f>IF($C403=4,$B403,NA())</f>
        <v>#N/A</v>
      </c>
      <c r="H403" t="e">
        <f>IF($C403=5,$B403,NA())</f>
        <v>#N/A</v>
      </c>
      <c r="I403" t="e">
        <f>IF($C403="",$B403,NA())</f>
        <v>#N/A</v>
      </c>
    </row>
    <row r="405" spans="1:9">
      <c r="A405">
        <v>-0.2391186</v>
      </c>
      <c r="B405">
        <v>-0.0813157</v>
      </c>
      <c r="C405">
        <f>'Map Data'!$I$8</f>
        <v>3</v>
      </c>
      <c r="D405" t="e">
        <f>IF($C405=1,$B405,NA())</f>
        <v>#N/A</v>
      </c>
      <c r="E405" t="e">
        <f>IF($C405=2,$B405,NA())</f>
        <v>#N/A</v>
      </c>
      <c r="F405">
        <f>IF($C405=3,$B405,NA())</f>
        <v>-0.0813157</v>
      </c>
      <c r="G405" t="e">
        <f>IF($C405=4,$B405,NA())</f>
        <v>#N/A</v>
      </c>
      <c r="H405" t="e">
        <f>IF($C405=5,$B405,NA())</f>
        <v>#N/A</v>
      </c>
      <c r="I405" t="e">
        <f>IF($C405="",$B405,NA())</f>
        <v>#N/A</v>
      </c>
    </row>
    <row r="406" spans="1:9">
      <c r="A406">
        <v>-0.1917265</v>
      </c>
      <c r="B406">
        <v>-0.0813157</v>
      </c>
      <c r="C406">
        <f>'Map Data'!$I$8</f>
        <v>3</v>
      </c>
      <c r="D406" t="e">
        <f>IF($C406=1,$B406,NA())</f>
        <v>#N/A</v>
      </c>
      <c r="E406" t="e">
        <f>IF($C406=2,$B406,NA())</f>
        <v>#N/A</v>
      </c>
      <c r="F406">
        <f>IF($C406=3,$B406,NA())</f>
        <v>-0.0813157</v>
      </c>
      <c r="G406" t="e">
        <f>IF($C406=4,$B406,NA())</f>
        <v>#N/A</v>
      </c>
      <c r="H406" t="e">
        <f>IF($C406=5,$B406,NA())</f>
        <v>#N/A</v>
      </c>
      <c r="I406" t="e">
        <f>IF($C406="",$B406,NA())</f>
        <v>#N/A</v>
      </c>
    </row>
    <row r="408" spans="1:9">
      <c r="A408">
        <v>-0.2438578</v>
      </c>
      <c r="B408">
        <v>-0.0784788</v>
      </c>
      <c r="C408">
        <f>'Map Data'!$I$8</f>
        <v>3</v>
      </c>
      <c r="D408" t="e">
        <f>IF($C408=1,$B408,NA())</f>
        <v>#N/A</v>
      </c>
      <c r="E408" t="e">
        <f>IF($C408=2,$B408,NA())</f>
        <v>#N/A</v>
      </c>
      <c r="F408">
        <f>IF($C408=3,$B408,NA())</f>
        <v>-0.0784788</v>
      </c>
      <c r="G408" t="e">
        <f>IF($C408=4,$B408,NA())</f>
        <v>#N/A</v>
      </c>
      <c r="H408" t="e">
        <f>IF($C408=5,$B408,NA())</f>
        <v>#N/A</v>
      </c>
      <c r="I408" t="e">
        <f>IF($C408="",$B408,NA())</f>
        <v>#N/A</v>
      </c>
    </row>
    <row r="409" spans="1:9">
      <c r="A409">
        <v>-0.1912526</v>
      </c>
      <c r="B409">
        <v>-0.0784788</v>
      </c>
      <c r="C409">
        <f>'Map Data'!$I$8</f>
        <v>3</v>
      </c>
      <c r="D409" t="e">
        <f>IF($C409=1,$B409,NA())</f>
        <v>#N/A</v>
      </c>
      <c r="E409" t="e">
        <f>IF($C409=2,$B409,NA())</f>
        <v>#N/A</v>
      </c>
      <c r="F409">
        <f>IF($C409=3,$B409,NA())</f>
        <v>-0.0784788</v>
      </c>
      <c r="G409" t="e">
        <f>IF($C409=4,$B409,NA())</f>
        <v>#N/A</v>
      </c>
      <c r="H409" t="e">
        <f>IF($C409=5,$B409,NA())</f>
        <v>#N/A</v>
      </c>
      <c r="I409" t="e">
        <f>IF($C409="",$B409,NA())</f>
        <v>#N/A</v>
      </c>
    </row>
    <row r="411" spans="1:9">
      <c r="A411">
        <v>-0.248597</v>
      </c>
      <c r="B411">
        <v>-0.075642</v>
      </c>
      <c r="C411">
        <f>'Map Data'!$I$8</f>
        <v>3</v>
      </c>
      <c r="D411" t="e">
        <f>IF($C411=1,$B411,NA())</f>
        <v>#N/A</v>
      </c>
      <c r="E411" t="e">
        <f>IF($C411=2,$B411,NA())</f>
        <v>#N/A</v>
      </c>
      <c r="F411">
        <f>IF($C411=3,$B411,NA())</f>
        <v>-0.075642</v>
      </c>
      <c r="G411" t="e">
        <f>IF($C411=4,$B411,NA())</f>
        <v>#N/A</v>
      </c>
      <c r="H411" t="e">
        <f>IF($C411=5,$B411,NA())</f>
        <v>#N/A</v>
      </c>
      <c r="I411" t="e">
        <f>IF($C411="",$B411,NA())</f>
        <v>#N/A</v>
      </c>
    </row>
    <row r="412" spans="1:9">
      <c r="A412">
        <v>-0.1907787</v>
      </c>
      <c r="B412">
        <v>-0.075642</v>
      </c>
      <c r="C412">
        <f>'Map Data'!$I$8</f>
        <v>3</v>
      </c>
      <c r="D412" t="e">
        <f>IF($C412=1,$B412,NA())</f>
        <v>#N/A</v>
      </c>
      <c r="E412" t="e">
        <f>IF($C412=2,$B412,NA())</f>
        <v>#N/A</v>
      </c>
      <c r="F412">
        <f>IF($C412=3,$B412,NA())</f>
        <v>-0.075642</v>
      </c>
      <c r="G412" t="e">
        <f>IF($C412=4,$B412,NA())</f>
        <v>#N/A</v>
      </c>
      <c r="H412" t="e">
        <f>IF($C412=5,$B412,NA())</f>
        <v>#N/A</v>
      </c>
      <c r="I412" t="e">
        <f>IF($C412="",$B412,NA())</f>
        <v>#N/A</v>
      </c>
    </row>
    <row r="414" spans="1:9">
      <c r="A414">
        <v>-0.2533363</v>
      </c>
      <c r="B414">
        <v>-0.0728051</v>
      </c>
      <c r="C414">
        <f>'Map Data'!$I$8</f>
        <v>3</v>
      </c>
      <c r="D414" t="e">
        <f>IF($C414=1,$B414,NA())</f>
        <v>#N/A</v>
      </c>
      <c r="E414" t="e">
        <f>IF($C414=2,$B414,NA())</f>
        <v>#N/A</v>
      </c>
      <c r="F414">
        <f>IF($C414=3,$B414,NA())</f>
        <v>-0.0728051</v>
      </c>
      <c r="G414" t="e">
        <f>IF($C414=4,$B414,NA())</f>
        <v>#N/A</v>
      </c>
      <c r="H414" t="e">
        <f>IF($C414=5,$B414,NA())</f>
        <v>#N/A</v>
      </c>
      <c r="I414" t="e">
        <f>IF($C414="",$B414,NA())</f>
        <v>#N/A</v>
      </c>
    </row>
    <row r="415" spans="1:9">
      <c r="A415">
        <v>-0.1903048</v>
      </c>
      <c r="B415">
        <v>-0.0728051</v>
      </c>
      <c r="C415">
        <f>'Map Data'!$I$8</f>
        <v>3</v>
      </c>
      <c r="D415" t="e">
        <f>IF($C415=1,$B415,NA())</f>
        <v>#N/A</v>
      </c>
      <c r="E415" t="e">
        <f>IF($C415=2,$B415,NA())</f>
        <v>#N/A</v>
      </c>
      <c r="F415">
        <f>IF($C415=3,$B415,NA())</f>
        <v>-0.0728051</v>
      </c>
      <c r="G415" t="e">
        <f>IF($C415=4,$B415,NA())</f>
        <v>#N/A</v>
      </c>
      <c r="H415" t="e">
        <f>IF($C415=5,$B415,NA())</f>
        <v>#N/A</v>
      </c>
      <c r="I415" t="e">
        <f>IF($C415="",$B415,NA())</f>
        <v>#N/A</v>
      </c>
    </row>
    <row r="417" spans="1:9">
      <c r="A417">
        <v>-0.2580755</v>
      </c>
      <c r="B417">
        <v>-0.0699683</v>
      </c>
      <c r="C417">
        <f>'Map Data'!$I$8</f>
        <v>3</v>
      </c>
      <c r="D417" t="e">
        <f>IF($C417=1,$B417,NA())</f>
        <v>#N/A</v>
      </c>
      <c r="E417" t="e">
        <f>IF($C417=2,$B417,NA())</f>
        <v>#N/A</v>
      </c>
      <c r="F417">
        <f>IF($C417=3,$B417,NA())</f>
        <v>-0.0699683</v>
      </c>
      <c r="G417" t="e">
        <f>IF($C417=4,$B417,NA())</f>
        <v>#N/A</v>
      </c>
      <c r="H417" t="e">
        <f>IF($C417=5,$B417,NA())</f>
        <v>#N/A</v>
      </c>
      <c r="I417" t="e">
        <f>IF($C417="",$B417,NA())</f>
        <v>#N/A</v>
      </c>
    </row>
    <row r="418" spans="1:9">
      <c r="A418">
        <v>-0.1898308</v>
      </c>
      <c r="B418">
        <v>-0.0699683</v>
      </c>
      <c r="C418">
        <f>'Map Data'!$I$8</f>
        <v>3</v>
      </c>
      <c r="D418" t="e">
        <f>IF($C418=1,$B418,NA())</f>
        <v>#N/A</v>
      </c>
      <c r="E418" t="e">
        <f>IF($C418=2,$B418,NA())</f>
        <v>#N/A</v>
      </c>
      <c r="F418">
        <f>IF($C418=3,$B418,NA())</f>
        <v>-0.0699683</v>
      </c>
      <c r="G418" t="e">
        <f>IF($C418=4,$B418,NA())</f>
        <v>#N/A</v>
      </c>
      <c r="H418" t="e">
        <f>IF($C418=5,$B418,NA())</f>
        <v>#N/A</v>
      </c>
      <c r="I418" t="e">
        <f>IF($C418="",$B418,NA())</f>
        <v>#N/A</v>
      </c>
    </row>
    <row r="420" spans="1:9">
      <c r="A420">
        <v>-0.2628147</v>
      </c>
      <c r="B420">
        <v>-0.0671315</v>
      </c>
      <c r="C420">
        <f>'Map Data'!$I$8</f>
        <v>3</v>
      </c>
      <c r="D420" t="e">
        <f>IF($C420=1,$B420,NA())</f>
        <v>#N/A</v>
      </c>
      <c r="E420" t="e">
        <f>IF($C420=2,$B420,NA())</f>
        <v>#N/A</v>
      </c>
      <c r="F420">
        <f>IF($C420=3,$B420,NA())</f>
        <v>-0.0671315</v>
      </c>
      <c r="G420" t="e">
        <f>IF($C420=4,$B420,NA())</f>
        <v>#N/A</v>
      </c>
      <c r="H420" t="e">
        <f>IF($C420=5,$B420,NA())</f>
        <v>#N/A</v>
      </c>
      <c r="I420" t="e">
        <f>IF($C420="",$B420,NA())</f>
        <v>#N/A</v>
      </c>
    </row>
    <row r="421" spans="1:9">
      <c r="A421">
        <v>-0.1893569</v>
      </c>
      <c r="B421">
        <v>-0.0671315</v>
      </c>
      <c r="C421">
        <f>'Map Data'!$I$8</f>
        <v>3</v>
      </c>
      <c r="D421" t="e">
        <f>IF($C421=1,$B421,NA())</f>
        <v>#N/A</v>
      </c>
      <c r="E421" t="e">
        <f>IF($C421=2,$B421,NA())</f>
        <v>#N/A</v>
      </c>
      <c r="F421">
        <f>IF($C421=3,$B421,NA())</f>
        <v>-0.0671315</v>
      </c>
      <c r="G421" t="e">
        <f>IF($C421=4,$B421,NA())</f>
        <v>#N/A</v>
      </c>
      <c r="H421" t="e">
        <f>IF($C421=5,$B421,NA())</f>
        <v>#N/A</v>
      </c>
      <c r="I421" t="e">
        <f>IF($C421="",$B421,NA())</f>
        <v>#N/A</v>
      </c>
    </row>
    <row r="423" spans="1:9">
      <c r="A423">
        <v>-0.2675539</v>
      </c>
      <c r="B423">
        <v>-0.06429459999999999</v>
      </c>
      <c r="C423">
        <f>'Map Data'!$I$8</f>
        <v>3</v>
      </c>
      <c r="D423" t="e">
        <f>IF($C423=1,$B423,NA())</f>
        <v>#N/A</v>
      </c>
      <c r="E423" t="e">
        <f>IF($C423=2,$B423,NA())</f>
        <v>#N/A</v>
      </c>
      <c r="F423">
        <f>IF($C423=3,$B423,NA())</f>
        <v>-0.0642946</v>
      </c>
      <c r="G423" t="e">
        <f>IF($C423=4,$B423,NA())</f>
        <v>#N/A</v>
      </c>
      <c r="H423" t="e">
        <f>IF($C423=5,$B423,NA())</f>
        <v>#N/A</v>
      </c>
      <c r="I423" t="e">
        <f>IF($C423="",$B423,NA())</f>
        <v>#N/A</v>
      </c>
    </row>
    <row r="424" spans="1:9">
      <c r="A424">
        <v>-0.1893569</v>
      </c>
      <c r="B424">
        <v>-0.06429459999999999</v>
      </c>
      <c r="C424">
        <f>'Map Data'!$I$8</f>
        <v>3</v>
      </c>
      <c r="D424" t="e">
        <f>IF($C424=1,$B424,NA())</f>
        <v>#N/A</v>
      </c>
      <c r="E424" t="e">
        <f>IF($C424=2,$B424,NA())</f>
        <v>#N/A</v>
      </c>
      <c r="F424">
        <f>IF($C424=3,$B424,NA())</f>
        <v>-0.0642946</v>
      </c>
      <c r="G424" t="e">
        <f>IF($C424=4,$B424,NA())</f>
        <v>#N/A</v>
      </c>
      <c r="H424" t="e">
        <f>IF($C424=5,$B424,NA())</f>
        <v>#N/A</v>
      </c>
      <c r="I424" t="e">
        <f>IF($C424="",$B424,NA())</f>
        <v>#N/A</v>
      </c>
    </row>
    <row r="426" spans="1:9">
      <c r="A426">
        <v>-0.272767</v>
      </c>
      <c r="B426">
        <v>-0.0614578</v>
      </c>
      <c r="C426">
        <f>'Map Data'!$I$8</f>
        <v>3</v>
      </c>
      <c r="D426" t="e">
        <f>IF($C426=1,$B426,NA())</f>
        <v>#N/A</v>
      </c>
      <c r="E426" t="e">
        <f>IF($C426=2,$B426,NA())</f>
        <v>#N/A</v>
      </c>
      <c r="F426">
        <f>IF($C426=3,$B426,NA())</f>
        <v>-0.0614578</v>
      </c>
      <c r="G426" t="e">
        <f>IF($C426=4,$B426,NA())</f>
        <v>#N/A</v>
      </c>
      <c r="H426" t="e">
        <f>IF($C426=5,$B426,NA())</f>
        <v>#N/A</v>
      </c>
      <c r="I426" t="e">
        <f>IF($C426="",$B426,NA())</f>
        <v>#N/A</v>
      </c>
    </row>
    <row r="427" spans="1:9">
      <c r="A427">
        <v>-0.188883</v>
      </c>
      <c r="B427">
        <v>-0.0614578</v>
      </c>
      <c r="C427">
        <f>'Map Data'!$I$8</f>
        <v>3</v>
      </c>
      <c r="D427" t="e">
        <f>IF($C427=1,$B427,NA())</f>
        <v>#N/A</v>
      </c>
      <c r="E427" t="e">
        <f>IF($C427=2,$B427,NA())</f>
        <v>#N/A</v>
      </c>
      <c r="F427">
        <f>IF($C427=3,$B427,NA())</f>
        <v>-0.0614578</v>
      </c>
      <c r="G427" t="e">
        <f>IF($C427=4,$B427,NA())</f>
        <v>#N/A</v>
      </c>
      <c r="H427" t="e">
        <f>IF($C427=5,$B427,NA())</f>
        <v>#N/A</v>
      </c>
      <c r="I427" t="e">
        <f>IF($C427="",$B427,NA())</f>
        <v>#N/A</v>
      </c>
    </row>
    <row r="429" spans="1:9">
      <c r="A429">
        <v>-0.2718192</v>
      </c>
      <c r="B429">
        <v>-0.058621</v>
      </c>
      <c r="C429">
        <f>'Map Data'!$I$8</f>
        <v>3</v>
      </c>
      <c r="D429" t="e">
        <f>IF($C429=1,$B429,NA())</f>
        <v>#N/A</v>
      </c>
      <c r="E429" t="e">
        <f>IF($C429=2,$B429,NA())</f>
        <v>#N/A</v>
      </c>
      <c r="F429">
        <f>IF($C429=3,$B429,NA())</f>
        <v>-0.058621</v>
      </c>
      <c r="G429" t="e">
        <f>IF($C429=4,$B429,NA())</f>
        <v>#N/A</v>
      </c>
      <c r="H429" t="e">
        <f>IF($C429=5,$B429,NA())</f>
        <v>#N/A</v>
      </c>
      <c r="I429" t="e">
        <f>IF($C429="",$B429,NA())</f>
        <v>#N/A</v>
      </c>
    </row>
    <row r="430" spans="1:9">
      <c r="A430">
        <v>-0.1884091</v>
      </c>
      <c r="B430">
        <v>-0.058621</v>
      </c>
      <c r="C430">
        <f>'Map Data'!$I$8</f>
        <v>3</v>
      </c>
      <c r="D430" t="e">
        <f>IF($C430=1,$B430,NA())</f>
        <v>#N/A</v>
      </c>
      <c r="E430" t="e">
        <f>IF($C430=2,$B430,NA())</f>
        <v>#N/A</v>
      </c>
      <c r="F430">
        <f>IF($C430=3,$B430,NA())</f>
        <v>-0.058621</v>
      </c>
      <c r="G430" t="e">
        <f>IF($C430=4,$B430,NA())</f>
        <v>#N/A</v>
      </c>
      <c r="H430" t="e">
        <f>IF($C430=5,$B430,NA())</f>
        <v>#N/A</v>
      </c>
      <c r="I430" t="e">
        <f>IF($C430="",$B430,NA())</f>
        <v>#N/A</v>
      </c>
    </row>
    <row r="432" spans="1:9">
      <c r="A432">
        <v>-0.26708</v>
      </c>
      <c r="B432">
        <v>-0.0557841</v>
      </c>
      <c r="C432">
        <f>'Map Data'!$I$8</f>
        <v>3</v>
      </c>
      <c r="D432" t="e">
        <f>IF($C432=1,$B432,NA())</f>
        <v>#N/A</v>
      </c>
      <c r="E432" t="e">
        <f>IF($C432=2,$B432,NA())</f>
        <v>#N/A</v>
      </c>
      <c r="F432">
        <f>IF($C432=3,$B432,NA())</f>
        <v>-0.0557841</v>
      </c>
      <c r="G432" t="e">
        <f>IF($C432=4,$B432,NA())</f>
        <v>#N/A</v>
      </c>
      <c r="H432" t="e">
        <f>IF($C432=5,$B432,NA())</f>
        <v>#N/A</v>
      </c>
      <c r="I432" t="e">
        <f>IF($C432="",$B432,NA())</f>
        <v>#N/A</v>
      </c>
    </row>
    <row r="433" spans="1:9">
      <c r="A433">
        <v>-0.1879351</v>
      </c>
      <c r="B433">
        <v>-0.0557841</v>
      </c>
      <c r="C433">
        <f>'Map Data'!$I$8</f>
        <v>3</v>
      </c>
      <c r="D433" t="e">
        <f>IF($C433=1,$B433,NA())</f>
        <v>#N/A</v>
      </c>
      <c r="E433" t="e">
        <f>IF($C433=2,$B433,NA())</f>
        <v>#N/A</v>
      </c>
      <c r="F433">
        <f>IF($C433=3,$B433,NA())</f>
        <v>-0.0557841</v>
      </c>
      <c r="G433" t="e">
        <f>IF($C433=4,$B433,NA())</f>
        <v>#N/A</v>
      </c>
      <c r="H433" t="e">
        <f>IF($C433=5,$B433,NA())</f>
        <v>#N/A</v>
      </c>
      <c r="I433" t="e">
        <f>IF($C433="",$B433,NA())</f>
        <v>#N/A</v>
      </c>
    </row>
    <row r="435" spans="1:9">
      <c r="A435">
        <v>-0.2675539</v>
      </c>
      <c r="B435">
        <v>-0.0529473</v>
      </c>
      <c r="C435">
        <f>'Map Data'!$I$8</f>
        <v>3</v>
      </c>
      <c r="D435" t="e">
        <f>IF($C435=1,$B435,NA())</f>
        <v>#N/A</v>
      </c>
      <c r="E435" t="e">
        <f>IF($C435=2,$B435,NA())</f>
        <v>#N/A</v>
      </c>
      <c r="F435">
        <f>IF($C435=3,$B435,NA())</f>
        <v>-0.0529473</v>
      </c>
      <c r="G435" t="e">
        <f>IF($C435=4,$B435,NA())</f>
        <v>#N/A</v>
      </c>
      <c r="H435" t="e">
        <f>IF($C435=5,$B435,NA())</f>
        <v>#N/A</v>
      </c>
      <c r="I435" t="e">
        <f>IF($C435="",$B435,NA())</f>
        <v>#N/A</v>
      </c>
    </row>
    <row r="436" spans="1:9">
      <c r="A436">
        <v>-0.1874612</v>
      </c>
      <c r="B436">
        <v>-0.0529473</v>
      </c>
      <c r="C436">
        <f>'Map Data'!$I$8</f>
        <v>3</v>
      </c>
      <c r="D436" t="e">
        <f>IF($C436=1,$B436,NA())</f>
        <v>#N/A</v>
      </c>
      <c r="E436" t="e">
        <f>IF($C436=2,$B436,NA())</f>
        <v>#N/A</v>
      </c>
      <c r="F436">
        <f>IF($C436=3,$B436,NA())</f>
        <v>-0.0529473</v>
      </c>
      <c r="G436" t="e">
        <f>IF($C436=4,$B436,NA())</f>
        <v>#N/A</v>
      </c>
      <c r="H436" t="e">
        <f>IF($C436=5,$B436,NA())</f>
        <v>#N/A</v>
      </c>
      <c r="I436" t="e">
        <f>IF($C436="",$B436,NA())</f>
        <v>#N/A</v>
      </c>
    </row>
    <row r="438" spans="1:9">
      <c r="A438">
        <v>-0.2694496</v>
      </c>
      <c r="B438">
        <v>-0.0501105</v>
      </c>
      <c r="C438">
        <f>'Map Data'!$I$8</f>
        <v>3</v>
      </c>
      <c r="D438" t="e">
        <f>IF($C438=1,$B438,NA())</f>
        <v>#N/A</v>
      </c>
      <c r="E438" t="e">
        <f>IF($C438=2,$B438,NA())</f>
        <v>#N/A</v>
      </c>
      <c r="F438">
        <f>IF($C438=3,$B438,NA())</f>
        <v>-0.0501105</v>
      </c>
      <c r="G438" t="e">
        <f>IF($C438=4,$B438,NA())</f>
        <v>#N/A</v>
      </c>
      <c r="H438" t="e">
        <f>IF($C438=5,$B438,NA())</f>
        <v>#N/A</v>
      </c>
      <c r="I438" t="e">
        <f>IF($C438="",$B438,NA())</f>
        <v>#N/A</v>
      </c>
    </row>
    <row r="439" spans="1:9">
      <c r="A439">
        <v>-0.1869873</v>
      </c>
      <c r="B439">
        <v>-0.0501105</v>
      </c>
      <c r="C439">
        <f>'Map Data'!$I$8</f>
        <v>3</v>
      </c>
      <c r="D439" t="e">
        <f>IF($C439=1,$B439,NA())</f>
        <v>#N/A</v>
      </c>
      <c r="E439" t="e">
        <f>IF($C439=2,$B439,NA())</f>
        <v>#N/A</v>
      </c>
      <c r="F439">
        <f>IF($C439=3,$B439,NA())</f>
        <v>-0.0501105</v>
      </c>
      <c r="G439" t="e">
        <f>IF($C439=4,$B439,NA())</f>
        <v>#N/A</v>
      </c>
      <c r="H439" t="e">
        <f>IF($C439=5,$B439,NA())</f>
        <v>#N/A</v>
      </c>
      <c r="I439" t="e">
        <f>IF($C439="",$B439,NA())</f>
        <v>#N/A</v>
      </c>
    </row>
    <row r="441" spans="1:9">
      <c r="A441">
        <v>-0.2689757</v>
      </c>
      <c r="B441">
        <v>-0.0472736</v>
      </c>
      <c r="C441">
        <f>'Map Data'!$I$8</f>
        <v>3</v>
      </c>
      <c r="D441" t="e">
        <f>IF($C441=1,$B441,NA())</f>
        <v>#N/A</v>
      </c>
      <c r="E441" t="e">
        <f>IF($C441=2,$B441,NA())</f>
        <v>#N/A</v>
      </c>
      <c r="F441">
        <f>IF($C441=3,$B441,NA())</f>
        <v>-0.0472736</v>
      </c>
      <c r="G441" t="e">
        <f>IF($C441=4,$B441,NA())</f>
        <v>#N/A</v>
      </c>
      <c r="H441" t="e">
        <f>IF($C441=5,$B441,NA())</f>
        <v>#N/A</v>
      </c>
      <c r="I441" t="e">
        <f>IF($C441="",$B441,NA())</f>
        <v>#N/A</v>
      </c>
    </row>
    <row r="442" spans="1:9">
      <c r="A442">
        <v>-0.1869873</v>
      </c>
      <c r="B442">
        <v>-0.0472736</v>
      </c>
      <c r="C442">
        <f>'Map Data'!$I$8</f>
        <v>3</v>
      </c>
      <c r="D442" t="e">
        <f>IF($C442=1,$B442,NA())</f>
        <v>#N/A</v>
      </c>
      <c r="E442" t="e">
        <f>IF($C442=2,$B442,NA())</f>
        <v>#N/A</v>
      </c>
      <c r="F442">
        <f>IF($C442=3,$B442,NA())</f>
        <v>-0.0472736</v>
      </c>
      <c r="G442" t="e">
        <f>IF($C442=4,$B442,NA())</f>
        <v>#N/A</v>
      </c>
      <c r="H442" t="e">
        <f>IF($C442=5,$B442,NA())</f>
        <v>#N/A</v>
      </c>
      <c r="I442" t="e">
        <f>IF($C442="",$B442,NA())</f>
        <v>#N/A</v>
      </c>
    </row>
    <row r="444" spans="1:9">
      <c r="A444">
        <v>-0.26708</v>
      </c>
      <c r="B444">
        <v>-0.0444368</v>
      </c>
      <c r="C444">
        <f>'Map Data'!$I$8</f>
        <v>3</v>
      </c>
      <c r="D444" t="e">
        <f>IF($C444=1,$B444,NA())</f>
        <v>#N/A</v>
      </c>
      <c r="E444" t="e">
        <f>IF($C444=2,$B444,NA())</f>
        <v>#N/A</v>
      </c>
      <c r="F444">
        <f>IF($C444=3,$B444,NA())</f>
        <v>-0.0444368</v>
      </c>
      <c r="G444" t="e">
        <f>IF($C444=4,$B444,NA())</f>
        <v>#N/A</v>
      </c>
      <c r="H444" t="e">
        <f>IF($C444=5,$B444,NA())</f>
        <v>#N/A</v>
      </c>
      <c r="I444" t="e">
        <f>IF($C444="",$B444,NA())</f>
        <v>#N/A</v>
      </c>
    </row>
    <row r="445" spans="1:9">
      <c r="A445">
        <v>-0.1865134</v>
      </c>
      <c r="B445">
        <v>-0.0444368</v>
      </c>
      <c r="C445">
        <f>'Map Data'!$I$8</f>
        <v>3</v>
      </c>
      <c r="D445" t="e">
        <f>IF($C445=1,$B445,NA())</f>
        <v>#N/A</v>
      </c>
      <c r="E445" t="e">
        <f>IF($C445=2,$B445,NA())</f>
        <v>#N/A</v>
      </c>
      <c r="F445">
        <f>IF($C445=3,$B445,NA())</f>
        <v>-0.0444368</v>
      </c>
      <c r="G445" t="e">
        <f>IF($C445=4,$B445,NA())</f>
        <v>#N/A</v>
      </c>
      <c r="H445" t="e">
        <f>IF($C445=5,$B445,NA())</f>
        <v>#N/A</v>
      </c>
      <c r="I445" t="e">
        <f>IF($C445="",$B445,NA())</f>
        <v>#N/A</v>
      </c>
    </row>
    <row r="447" spans="1:9">
      <c r="A447">
        <v>-0.2647104</v>
      </c>
      <c r="B447">
        <v>-0.0415999</v>
      </c>
      <c r="C447">
        <f>'Map Data'!$I$8</f>
        <v>3</v>
      </c>
      <c r="D447" t="e">
        <f>IF($C447=1,$B447,NA())</f>
        <v>#N/A</v>
      </c>
      <c r="E447" t="e">
        <f>IF($C447=2,$B447,NA())</f>
        <v>#N/A</v>
      </c>
      <c r="F447">
        <f>IF($C447=3,$B447,NA())</f>
        <v>-0.0415999</v>
      </c>
      <c r="G447" t="e">
        <f>IF($C447=4,$B447,NA())</f>
        <v>#N/A</v>
      </c>
      <c r="H447" t="e">
        <f>IF($C447=5,$B447,NA())</f>
        <v>#N/A</v>
      </c>
      <c r="I447" t="e">
        <f>IF($C447="",$B447,NA())</f>
        <v>#N/A</v>
      </c>
    </row>
    <row r="448" spans="1:9">
      <c r="A448">
        <v>-0.1860395</v>
      </c>
      <c r="B448">
        <v>-0.0415999</v>
      </c>
      <c r="C448">
        <f>'Map Data'!$I$8</f>
        <v>3</v>
      </c>
      <c r="D448" t="e">
        <f>IF($C448=1,$B448,NA())</f>
        <v>#N/A</v>
      </c>
      <c r="E448" t="e">
        <f>IF($C448=2,$B448,NA())</f>
        <v>#N/A</v>
      </c>
      <c r="F448">
        <f>IF($C448=3,$B448,NA())</f>
        <v>-0.0415999</v>
      </c>
      <c r="G448" t="e">
        <f>IF($C448=4,$B448,NA())</f>
        <v>#N/A</v>
      </c>
      <c r="H448" t="e">
        <f>IF($C448=5,$B448,NA())</f>
        <v>#N/A</v>
      </c>
      <c r="I448" t="e">
        <f>IF($C448="",$B448,NA())</f>
        <v>#N/A</v>
      </c>
    </row>
    <row r="450" spans="1:9">
      <c r="A450">
        <v>-0.2647104</v>
      </c>
      <c r="B450">
        <v>-0.0387631</v>
      </c>
      <c r="C450">
        <f>'Map Data'!$I$8</f>
        <v>3</v>
      </c>
      <c r="D450" t="e">
        <f>IF($C450=1,$B450,NA())</f>
        <v>#N/A</v>
      </c>
      <c r="E450" t="e">
        <f>IF($C450=2,$B450,NA())</f>
        <v>#N/A</v>
      </c>
      <c r="F450">
        <f>IF($C450=3,$B450,NA())</f>
        <v>-0.0387631</v>
      </c>
      <c r="G450" t="e">
        <f>IF($C450=4,$B450,NA())</f>
        <v>#N/A</v>
      </c>
      <c r="H450" t="e">
        <f>IF($C450=5,$B450,NA())</f>
        <v>#N/A</v>
      </c>
      <c r="I450" t="e">
        <f>IF($C450="",$B450,NA())</f>
        <v>#N/A</v>
      </c>
    </row>
    <row r="451" spans="1:9">
      <c r="A451">
        <v>-0.1855655</v>
      </c>
      <c r="B451">
        <v>-0.0387631</v>
      </c>
      <c r="C451">
        <f>'Map Data'!$I$8</f>
        <v>3</v>
      </c>
      <c r="D451" t="e">
        <f>IF($C451=1,$B451,NA())</f>
        <v>#N/A</v>
      </c>
      <c r="E451" t="e">
        <f>IF($C451=2,$B451,NA())</f>
        <v>#N/A</v>
      </c>
      <c r="F451">
        <f>IF($C451=3,$B451,NA())</f>
        <v>-0.0387631</v>
      </c>
      <c r="G451" t="e">
        <f>IF($C451=4,$B451,NA())</f>
        <v>#N/A</v>
      </c>
      <c r="H451" t="e">
        <f>IF($C451=5,$B451,NA())</f>
        <v>#N/A</v>
      </c>
      <c r="I451" t="e">
        <f>IF($C451="",$B451,NA())</f>
        <v>#N/A</v>
      </c>
    </row>
    <row r="453" spans="1:9">
      <c r="A453">
        <v>-0.2637625</v>
      </c>
      <c r="B453">
        <v>-0.0359263</v>
      </c>
      <c r="C453">
        <f>'Map Data'!$I$8</f>
        <v>3</v>
      </c>
      <c r="D453" t="e">
        <f>IF($C453=1,$B453,NA())</f>
        <v>#N/A</v>
      </c>
      <c r="E453" t="e">
        <f>IF($C453=2,$B453,NA())</f>
        <v>#N/A</v>
      </c>
      <c r="F453">
        <f>IF($C453=3,$B453,NA())</f>
        <v>-0.0359263</v>
      </c>
      <c r="G453" t="e">
        <f>IF($C453=4,$B453,NA())</f>
        <v>#N/A</v>
      </c>
      <c r="H453" t="e">
        <f>IF($C453=5,$B453,NA())</f>
        <v>#N/A</v>
      </c>
      <c r="I453" t="e">
        <f>IF($C453="",$B453,NA())</f>
        <v>#N/A</v>
      </c>
    </row>
    <row r="454" spans="1:9">
      <c r="A454">
        <v>-0.1850916</v>
      </c>
      <c r="B454">
        <v>-0.0359263</v>
      </c>
      <c r="C454">
        <f>'Map Data'!$I$8</f>
        <v>3</v>
      </c>
      <c r="D454" t="e">
        <f>IF($C454=1,$B454,NA())</f>
        <v>#N/A</v>
      </c>
      <c r="E454" t="e">
        <f>IF($C454=2,$B454,NA())</f>
        <v>#N/A</v>
      </c>
      <c r="F454">
        <f>IF($C454=3,$B454,NA())</f>
        <v>-0.0359263</v>
      </c>
      <c r="G454" t="e">
        <f>IF($C454=4,$B454,NA())</f>
        <v>#N/A</v>
      </c>
      <c r="H454" t="e">
        <f>IF($C454=5,$B454,NA())</f>
        <v>#N/A</v>
      </c>
      <c r="I454" t="e">
        <f>IF($C454="",$B454,NA())</f>
        <v>#N/A</v>
      </c>
    </row>
    <row r="456" spans="1:9">
      <c r="A456">
        <v>-0.2594972</v>
      </c>
      <c r="B456">
        <v>-0.0330894</v>
      </c>
      <c r="C456">
        <f>'Map Data'!$I$8</f>
        <v>3</v>
      </c>
      <c r="D456" t="e">
        <f>IF($C456=1,$B456,NA())</f>
        <v>#N/A</v>
      </c>
      <c r="E456" t="e">
        <f>IF($C456=2,$B456,NA())</f>
        <v>#N/A</v>
      </c>
      <c r="F456">
        <f>IF($C456=3,$B456,NA())</f>
        <v>-0.0330894</v>
      </c>
      <c r="G456" t="e">
        <f>IF($C456=4,$B456,NA())</f>
        <v>#N/A</v>
      </c>
      <c r="H456" t="e">
        <f>IF($C456=5,$B456,NA())</f>
        <v>#N/A</v>
      </c>
      <c r="I456" t="e">
        <f>IF($C456="",$B456,NA())</f>
        <v>#N/A</v>
      </c>
    </row>
    <row r="457" spans="1:9">
      <c r="A457">
        <v>-0.1846177</v>
      </c>
      <c r="B457">
        <v>-0.0330894</v>
      </c>
      <c r="C457">
        <f>'Map Data'!$I$8</f>
        <v>3</v>
      </c>
      <c r="D457" t="e">
        <f>IF($C457=1,$B457,NA())</f>
        <v>#N/A</v>
      </c>
      <c r="E457" t="e">
        <f>IF($C457=2,$B457,NA())</f>
        <v>#N/A</v>
      </c>
      <c r="F457">
        <f>IF($C457=3,$B457,NA())</f>
        <v>-0.0330894</v>
      </c>
      <c r="G457" t="e">
        <f>IF($C457=4,$B457,NA())</f>
        <v>#N/A</v>
      </c>
      <c r="H457" t="e">
        <f>IF($C457=5,$B457,NA())</f>
        <v>#N/A</v>
      </c>
      <c r="I457" t="e">
        <f>IF($C457="",$B457,NA())</f>
        <v>#N/A</v>
      </c>
    </row>
    <row r="459" spans="1:9">
      <c r="A459">
        <v>-0.2585494</v>
      </c>
      <c r="B459">
        <v>-0.0302526</v>
      </c>
      <c r="C459">
        <f>'Map Data'!$I$8</f>
        <v>3</v>
      </c>
      <c r="D459" t="e">
        <f>IF($C459=1,$B459,NA())</f>
        <v>#N/A</v>
      </c>
      <c r="E459" t="e">
        <f>IF($C459=2,$B459,NA())</f>
        <v>#N/A</v>
      </c>
      <c r="F459">
        <f>IF($C459=3,$B459,NA())</f>
        <v>-0.0302526</v>
      </c>
      <c r="G459" t="e">
        <f>IF($C459=4,$B459,NA())</f>
        <v>#N/A</v>
      </c>
      <c r="H459" t="e">
        <f>IF($C459=5,$B459,NA())</f>
        <v>#N/A</v>
      </c>
      <c r="I459" t="e">
        <f>IF($C459="",$B459,NA())</f>
        <v>#N/A</v>
      </c>
    </row>
    <row r="460" spans="1:9">
      <c r="A460">
        <v>-0.1846177</v>
      </c>
      <c r="B460">
        <v>-0.0302526</v>
      </c>
      <c r="C460">
        <f>'Map Data'!$I$8</f>
        <v>3</v>
      </c>
      <c r="D460" t="e">
        <f>IF($C460=1,$B460,NA())</f>
        <v>#N/A</v>
      </c>
      <c r="E460" t="e">
        <f>IF($C460=2,$B460,NA())</f>
        <v>#N/A</v>
      </c>
      <c r="F460">
        <f>IF($C460=3,$B460,NA())</f>
        <v>-0.0302526</v>
      </c>
      <c r="G460" t="e">
        <f>IF($C460=4,$B460,NA())</f>
        <v>#N/A</v>
      </c>
      <c r="H460" t="e">
        <f>IF($C460=5,$B460,NA())</f>
        <v>#N/A</v>
      </c>
      <c r="I460" t="e">
        <f>IF($C460="",$B460,NA())</f>
        <v>#N/A</v>
      </c>
    </row>
    <row r="462" spans="1:9">
      <c r="A462">
        <v>-0.2599712</v>
      </c>
      <c r="B462">
        <v>-0.0274158</v>
      </c>
      <c r="C462">
        <f>'Map Data'!$I$8</f>
        <v>3</v>
      </c>
      <c r="D462" t="e">
        <f>IF($C462=1,$B462,NA())</f>
        <v>#N/A</v>
      </c>
      <c r="E462" t="e">
        <f>IF($C462=2,$B462,NA())</f>
        <v>#N/A</v>
      </c>
      <c r="F462">
        <f>IF($C462=3,$B462,NA())</f>
        <v>-0.0274158</v>
      </c>
      <c r="G462" t="e">
        <f>IF($C462=4,$B462,NA())</f>
        <v>#N/A</v>
      </c>
      <c r="H462" t="e">
        <f>IF($C462=5,$B462,NA())</f>
        <v>#N/A</v>
      </c>
      <c r="I462" t="e">
        <f>IF($C462="",$B462,NA())</f>
        <v>#N/A</v>
      </c>
    </row>
    <row r="463" spans="1:9">
      <c r="A463">
        <v>-0.1841438</v>
      </c>
      <c r="B463">
        <v>-0.0274158</v>
      </c>
      <c r="C463">
        <f>'Map Data'!$I$8</f>
        <v>3</v>
      </c>
      <c r="D463" t="e">
        <f>IF($C463=1,$B463,NA())</f>
        <v>#N/A</v>
      </c>
      <c r="E463" t="e">
        <f>IF($C463=2,$B463,NA())</f>
        <v>#N/A</v>
      </c>
      <c r="F463">
        <f>IF($C463=3,$B463,NA())</f>
        <v>-0.0274158</v>
      </c>
      <c r="G463" t="e">
        <f>IF($C463=4,$B463,NA())</f>
        <v>#N/A</v>
      </c>
      <c r="H463" t="e">
        <f>IF($C463=5,$B463,NA())</f>
        <v>#N/A</v>
      </c>
      <c r="I463" t="e">
        <f>IF($C463="",$B463,NA())</f>
        <v>#N/A</v>
      </c>
    </row>
    <row r="465" spans="1:9">
      <c r="A465">
        <v>-0.260919</v>
      </c>
      <c r="B465">
        <v>-0.0245789</v>
      </c>
      <c r="C465">
        <f>'Map Data'!$I$8</f>
        <v>3</v>
      </c>
      <c r="D465" t="e">
        <f>IF($C465=1,$B465,NA())</f>
        <v>#N/A</v>
      </c>
      <c r="E465" t="e">
        <f>IF($C465=2,$B465,NA())</f>
        <v>#N/A</v>
      </c>
      <c r="F465">
        <f>IF($C465=3,$B465,NA())</f>
        <v>-0.0245789</v>
      </c>
      <c r="G465" t="e">
        <f>IF($C465=4,$B465,NA())</f>
        <v>#N/A</v>
      </c>
      <c r="H465" t="e">
        <f>IF($C465=5,$B465,NA())</f>
        <v>#N/A</v>
      </c>
      <c r="I465" t="e">
        <f>IF($C465="",$B465,NA())</f>
        <v>#N/A</v>
      </c>
    </row>
    <row r="466" spans="1:9">
      <c r="A466">
        <v>-0.1836699</v>
      </c>
      <c r="B466">
        <v>-0.0245789</v>
      </c>
      <c r="C466">
        <f>'Map Data'!$I$8</f>
        <v>3</v>
      </c>
      <c r="D466" t="e">
        <f>IF($C466=1,$B466,NA())</f>
        <v>#N/A</v>
      </c>
      <c r="E466" t="e">
        <f>IF($C466=2,$B466,NA())</f>
        <v>#N/A</v>
      </c>
      <c r="F466">
        <f>IF($C466=3,$B466,NA())</f>
        <v>-0.0245789</v>
      </c>
      <c r="G466" t="e">
        <f>IF($C466=4,$B466,NA())</f>
        <v>#N/A</v>
      </c>
      <c r="H466" t="e">
        <f>IF($C466=5,$B466,NA())</f>
        <v>#N/A</v>
      </c>
      <c r="I466" t="e">
        <f>IF($C466="",$B466,NA())</f>
        <v>#N/A</v>
      </c>
    </row>
    <row r="468" spans="1:9">
      <c r="A468">
        <v>-0.2618668</v>
      </c>
      <c r="B468">
        <v>-0.0217421</v>
      </c>
      <c r="C468">
        <f>'Map Data'!$I$8</f>
        <v>3</v>
      </c>
      <c r="D468" t="e">
        <f>IF($C468=1,$B468,NA())</f>
        <v>#N/A</v>
      </c>
      <c r="E468" t="e">
        <f>IF($C468=2,$B468,NA())</f>
        <v>#N/A</v>
      </c>
      <c r="F468">
        <f>IF($C468=3,$B468,NA())</f>
        <v>-0.0217421</v>
      </c>
      <c r="G468" t="e">
        <f>IF($C468=4,$B468,NA())</f>
        <v>#N/A</v>
      </c>
      <c r="H468" t="e">
        <f>IF($C468=5,$B468,NA())</f>
        <v>#N/A</v>
      </c>
      <c r="I468" t="e">
        <f>IF($C468="",$B468,NA())</f>
        <v>#N/A</v>
      </c>
    </row>
    <row r="469" spans="1:9">
      <c r="A469">
        <v>-0.1831959</v>
      </c>
      <c r="B469">
        <v>-0.0217421</v>
      </c>
      <c r="C469">
        <f>'Map Data'!$I$8</f>
        <v>3</v>
      </c>
      <c r="D469" t="e">
        <f>IF($C469=1,$B469,NA())</f>
        <v>#N/A</v>
      </c>
      <c r="E469" t="e">
        <f>IF($C469=2,$B469,NA())</f>
        <v>#N/A</v>
      </c>
      <c r="F469">
        <f>IF($C469=3,$B469,NA())</f>
        <v>-0.0217421</v>
      </c>
      <c r="G469" t="e">
        <f>IF($C469=4,$B469,NA())</f>
        <v>#N/A</v>
      </c>
      <c r="H469" t="e">
        <f>IF($C469=5,$B469,NA())</f>
        <v>#N/A</v>
      </c>
      <c r="I469" t="e">
        <f>IF($C469="",$B469,NA())</f>
        <v>#N/A</v>
      </c>
    </row>
    <row r="471" spans="1:9">
      <c r="A471">
        <v>-0.2623408</v>
      </c>
      <c r="B471">
        <v>-0.0189053</v>
      </c>
      <c r="C471">
        <f>'Map Data'!$I$8</f>
        <v>3</v>
      </c>
      <c r="D471" t="e">
        <f>IF($C471=1,$B471,NA())</f>
        <v>#N/A</v>
      </c>
      <c r="E471" t="e">
        <f>IF($C471=2,$B471,NA())</f>
        <v>#N/A</v>
      </c>
      <c r="F471">
        <f>IF($C471=3,$B471,NA())</f>
        <v>-0.0189053</v>
      </c>
      <c r="G471" t="e">
        <f>IF($C471=4,$B471,NA())</f>
        <v>#N/A</v>
      </c>
      <c r="H471" t="e">
        <f>IF($C471=5,$B471,NA())</f>
        <v>#N/A</v>
      </c>
      <c r="I471" t="e">
        <f>IF($C471="",$B471,NA())</f>
        <v>#N/A</v>
      </c>
    </row>
    <row r="472" spans="1:9">
      <c r="A472">
        <v>-0.182722</v>
      </c>
      <c r="B472">
        <v>-0.0189053</v>
      </c>
      <c r="C472">
        <f>'Map Data'!$I$8</f>
        <v>3</v>
      </c>
      <c r="D472" t="e">
        <f>IF($C472=1,$B472,NA())</f>
        <v>#N/A</v>
      </c>
      <c r="E472" t="e">
        <f>IF($C472=2,$B472,NA())</f>
        <v>#N/A</v>
      </c>
      <c r="F472">
        <f>IF($C472=3,$B472,NA())</f>
        <v>-0.0189053</v>
      </c>
      <c r="G472" t="e">
        <f>IF($C472=4,$B472,NA())</f>
        <v>#N/A</v>
      </c>
      <c r="H472" t="e">
        <f>IF($C472=5,$B472,NA())</f>
        <v>#N/A</v>
      </c>
      <c r="I472" t="e">
        <f>IF($C472="",$B472,NA())</f>
        <v>#N/A</v>
      </c>
    </row>
    <row r="474" spans="1:9">
      <c r="A474">
        <v>-0.260919</v>
      </c>
      <c r="B474">
        <v>-0.0160684</v>
      </c>
      <c r="C474">
        <f>'Map Data'!$I$8</f>
        <v>3</v>
      </c>
      <c r="D474" t="e">
        <f>IF($C474=1,$B474,NA())</f>
        <v>#N/A</v>
      </c>
      <c r="E474" t="e">
        <f>IF($C474=2,$B474,NA())</f>
        <v>#N/A</v>
      </c>
      <c r="F474">
        <f>IF($C474=3,$B474,NA())</f>
        <v>-0.0160684</v>
      </c>
      <c r="G474" t="e">
        <f>IF($C474=4,$B474,NA())</f>
        <v>#N/A</v>
      </c>
      <c r="H474" t="e">
        <f>IF($C474=5,$B474,NA())</f>
        <v>#N/A</v>
      </c>
      <c r="I474" t="e">
        <f>IF($C474="",$B474,NA())</f>
        <v>#N/A</v>
      </c>
    </row>
    <row r="475" spans="1:9">
      <c r="A475">
        <v>-0.1822481</v>
      </c>
      <c r="B475">
        <v>-0.0160684</v>
      </c>
      <c r="C475">
        <f>'Map Data'!$I$8</f>
        <v>3</v>
      </c>
      <c r="D475" t="e">
        <f>IF($C475=1,$B475,NA())</f>
        <v>#N/A</v>
      </c>
      <c r="E475" t="e">
        <f>IF($C475=2,$B475,NA())</f>
        <v>#N/A</v>
      </c>
      <c r="F475">
        <f>IF($C475=3,$B475,NA())</f>
        <v>-0.0160684</v>
      </c>
      <c r="G475" t="e">
        <f>IF($C475=4,$B475,NA())</f>
        <v>#N/A</v>
      </c>
      <c r="H475" t="e">
        <f>IF($C475=5,$B475,NA())</f>
        <v>#N/A</v>
      </c>
      <c r="I475" t="e">
        <f>IF($C475="",$B475,NA())</f>
        <v>#N/A</v>
      </c>
    </row>
    <row r="477" spans="1:9">
      <c r="A477">
        <v>-0.2604451</v>
      </c>
      <c r="B477">
        <v>-0.0132316</v>
      </c>
      <c r="C477">
        <f>'Map Data'!$I$8</f>
        <v>3</v>
      </c>
      <c r="D477" t="e">
        <f>IF($C477=1,$B477,NA())</f>
        <v>#N/A</v>
      </c>
      <c r="E477" t="e">
        <f>IF($C477=2,$B477,NA())</f>
        <v>#N/A</v>
      </c>
      <c r="F477">
        <f>IF($C477=3,$B477,NA())</f>
        <v>-0.0132316</v>
      </c>
      <c r="G477" t="e">
        <f>IF($C477=4,$B477,NA())</f>
        <v>#N/A</v>
      </c>
      <c r="H477" t="e">
        <f>IF($C477=5,$B477,NA())</f>
        <v>#N/A</v>
      </c>
      <c r="I477" t="e">
        <f>IF($C477="",$B477,NA())</f>
        <v>#N/A</v>
      </c>
    </row>
    <row r="478" spans="1:9">
      <c r="A478">
        <v>-0.1822481</v>
      </c>
      <c r="B478">
        <v>-0.0132316</v>
      </c>
      <c r="C478">
        <f>'Map Data'!$I$8</f>
        <v>3</v>
      </c>
      <c r="D478" t="e">
        <f>IF($C478=1,$B478,NA())</f>
        <v>#N/A</v>
      </c>
      <c r="E478" t="e">
        <f>IF($C478=2,$B478,NA())</f>
        <v>#N/A</v>
      </c>
      <c r="F478">
        <f>IF($C478=3,$B478,NA())</f>
        <v>-0.0132316</v>
      </c>
      <c r="G478" t="e">
        <f>IF($C478=4,$B478,NA())</f>
        <v>#N/A</v>
      </c>
      <c r="H478" t="e">
        <f>IF($C478=5,$B478,NA())</f>
        <v>#N/A</v>
      </c>
      <c r="I478" t="e">
        <f>IF($C478="",$B478,NA())</f>
        <v>#N/A</v>
      </c>
    </row>
    <row r="480" spans="1:9">
      <c r="A480">
        <v>-0.260919</v>
      </c>
      <c r="B480">
        <v>-0.0103947</v>
      </c>
      <c r="C480">
        <f>'Map Data'!$I$8</f>
        <v>3</v>
      </c>
      <c r="D480" t="e">
        <f>IF($C480=1,$B480,NA())</f>
        <v>#N/A</v>
      </c>
      <c r="E480" t="e">
        <f>IF($C480=2,$B480,NA())</f>
        <v>#N/A</v>
      </c>
      <c r="F480">
        <f>IF($C480=3,$B480,NA())</f>
        <v>-0.0103947</v>
      </c>
      <c r="G480" t="e">
        <f>IF($C480=4,$B480,NA())</f>
        <v>#N/A</v>
      </c>
      <c r="H480" t="e">
        <f>IF($C480=5,$B480,NA())</f>
        <v>#N/A</v>
      </c>
      <c r="I480" t="e">
        <f>IF($C480="",$B480,NA())</f>
        <v>#N/A</v>
      </c>
    </row>
    <row r="481" spans="1:9">
      <c r="A481">
        <v>-0.1817742</v>
      </c>
      <c r="B481">
        <v>-0.0103947</v>
      </c>
      <c r="C481">
        <f>'Map Data'!$I$8</f>
        <v>3</v>
      </c>
      <c r="D481" t="e">
        <f>IF($C481=1,$B481,NA())</f>
        <v>#N/A</v>
      </c>
      <c r="E481" t="e">
        <f>IF($C481=2,$B481,NA())</f>
        <v>#N/A</v>
      </c>
      <c r="F481">
        <f>IF($C481=3,$B481,NA())</f>
        <v>-0.0103947</v>
      </c>
      <c r="G481" t="e">
        <f>IF($C481=4,$B481,NA())</f>
        <v>#N/A</v>
      </c>
      <c r="H481" t="e">
        <f>IF($C481=5,$B481,NA())</f>
        <v>#N/A</v>
      </c>
      <c r="I481" t="e">
        <f>IF($C481="",$B481,NA())</f>
        <v>#N/A</v>
      </c>
    </row>
    <row r="483" spans="1:9">
      <c r="A483">
        <v>-0.260919</v>
      </c>
      <c r="B483">
        <v>-0.0075579</v>
      </c>
      <c r="C483">
        <f>'Map Data'!$I$8</f>
        <v>3</v>
      </c>
      <c r="D483" t="e">
        <f>IF($C483=1,$B483,NA())</f>
        <v>#N/A</v>
      </c>
      <c r="E483" t="e">
        <f>IF($C483=2,$B483,NA())</f>
        <v>#N/A</v>
      </c>
      <c r="F483">
        <f>IF($C483=3,$B483,NA())</f>
        <v>-0.0075579</v>
      </c>
      <c r="G483" t="e">
        <f>IF($C483=4,$B483,NA())</f>
        <v>#N/A</v>
      </c>
      <c r="H483" t="e">
        <f>IF($C483=5,$B483,NA())</f>
        <v>#N/A</v>
      </c>
      <c r="I483" t="e">
        <f>IF($C483="",$B483,NA())</f>
        <v>#N/A</v>
      </c>
    </row>
    <row r="484" spans="1:9">
      <c r="A484">
        <v>-0.1813003</v>
      </c>
      <c r="B484">
        <v>-0.0075579</v>
      </c>
      <c r="C484">
        <f>'Map Data'!$I$8</f>
        <v>3</v>
      </c>
      <c r="D484" t="e">
        <f>IF($C484=1,$B484,NA())</f>
        <v>#N/A</v>
      </c>
      <c r="E484" t="e">
        <f>IF($C484=2,$B484,NA())</f>
        <v>#N/A</v>
      </c>
      <c r="F484">
        <f>IF($C484=3,$B484,NA())</f>
        <v>-0.0075579</v>
      </c>
      <c r="G484" t="e">
        <f>IF($C484=4,$B484,NA())</f>
        <v>#N/A</v>
      </c>
      <c r="H484" t="e">
        <f>IF($C484=5,$B484,NA())</f>
        <v>#N/A</v>
      </c>
      <c r="I484" t="e">
        <f>IF($C484="",$B484,NA())</f>
        <v>#N/A</v>
      </c>
    </row>
    <row r="486" spans="1:9">
      <c r="A486">
        <v>-0.2604451</v>
      </c>
      <c r="B486">
        <v>-0.0047211</v>
      </c>
      <c r="C486">
        <f>'Map Data'!$I$8</f>
        <v>3</v>
      </c>
      <c r="D486" t="e">
        <f>IF($C486=1,$B486,NA())</f>
        <v>#N/A</v>
      </c>
      <c r="E486" t="e">
        <f>IF($C486=2,$B486,NA())</f>
        <v>#N/A</v>
      </c>
      <c r="F486">
        <f>IF($C486=3,$B486,NA())</f>
        <v>-0.0047211</v>
      </c>
      <c r="G486" t="e">
        <f>IF($C486=4,$B486,NA())</f>
        <v>#N/A</v>
      </c>
      <c r="H486" t="e">
        <f>IF($C486=5,$B486,NA())</f>
        <v>#N/A</v>
      </c>
      <c r="I486" t="e">
        <f>IF($C486="",$B486,NA())</f>
        <v>#N/A</v>
      </c>
    </row>
    <row r="487" spans="1:9">
      <c r="A487">
        <v>-0.1808263</v>
      </c>
      <c r="B487">
        <v>-0.0047211</v>
      </c>
      <c r="C487">
        <f>'Map Data'!$I$8</f>
        <v>3</v>
      </c>
      <c r="D487" t="e">
        <f>IF($C487=1,$B487,NA())</f>
        <v>#N/A</v>
      </c>
      <c r="E487" t="e">
        <f>IF($C487=2,$B487,NA())</f>
        <v>#N/A</v>
      </c>
      <c r="F487">
        <f>IF($C487=3,$B487,NA())</f>
        <v>-0.0047211</v>
      </c>
      <c r="G487" t="e">
        <f>IF($C487=4,$B487,NA())</f>
        <v>#N/A</v>
      </c>
      <c r="H487" t="e">
        <f>IF($C487=5,$B487,NA())</f>
        <v>#N/A</v>
      </c>
      <c r="I487" t="e">
        <f>IF($C487="",$B487,NA())</f>
        <v>#N/A</v>
      </c>
    </row>
    <row r="489" spans="1:9">
      <c r="A489">
        <v>-0.2604451</v>
      </c>
      <c r="B489">
        <v>-0.0018842</v>
      </c>
      <c r="C489">
        <f>'Map Data'!$I$8</f>
        <v>3</v>
      </c>
      <c r="D489" t="e">
        <f>IF($C489=1,$B489,NA())</f>
        <v>#N/A</v>
      </c>
      <c r="E489" t="e">
        <f>IF($C489=2,$B489,NA())</f>
        <v>#N/A</v>
      </c>
      <c r="F489">
        <f>IF($C489=3,$B489,NA())</f>
        <v>-0.0018842</v>
      </c>
      <c r="G489" t="e">
        <f>IF($C489=4,$B489,NA())</f>
        <v>#N/A</v>
      </c>
      <c r="H489" t="e">
        <f>IF($C489=5,$B489,NA())</f>
        <v>#N/A</v>
      </c>
      <c r="I489" t="e">
        <f>IF($C489="",$B489,NA())</f>
        <v>#N/A</v>
      </c>
    </row>
    <row r="490" spans="1:9">
      <c r="A490">
        <v>-0.1803524</v>
      </c>
      <c r="B490">
        <v>-0.0018842</v>
      </c>
      <c r="C490">
        <f>'Map Data'!$I$8</f>
        <v>3</v>
      </c>
      <c r="D490" t="e">
        <f>IF($C490=1,$B490,NA())</f>
        <v>#N/A</v>
      </c>
      <c r="E490" t="e">
        <f>IF($C490=2,$B490,NA())</f>
        <v>#N/A</v>
      </c>
      <c r="F490">
        <f>IF($C490=3,$B490,NA())</f>
        <v>-0.0018842</v>
      </c>
      <c r="G490" t="e">
        <f>IF($C490=4,$B490,NA())</f>
        <v>#N/A</v>
      </c>
      <c r="H490" t="e">
        <f>IF($C490=5,$B490,NA())</f>
        <v>#N/A</v>
      </c>
      <c r="I490" t="e">
        <f>IF($C490="",$B490,NA())</f>
        <v>#N/A</v>
      </c>
    </row>
    <row r="492" spans="1:9">
      <c r="A492">
        <v>-0.2599712</v>
      </c>
      <c r="B492">
        <v>0.0009526</v>
      </c>
      <c r="C492">
        <f>'Map Data'!$I$8</f>
        <v>3</v>
      </c>
      <c r="D492" t="e">
        <f>IF($C492=1,$B492,NA())</f>
        <v>#N/A</v>
      </c>
      <c r="E492" t="e">
        <f>IF($C492=2,$B492,NA())</f>
        <v>#N/A</v>
      </c>
      <c r="F492">
        <f>IF($C492=3,$B492,NA())</f>
        <v>0.0009526</v>
      </c>
      <c r="G492" t="e">
        <f>IF($C492=4,$B492,NA())</f>
        <v>#N/A</v>
      </c>
      <c r="H492" t="e">
        <f>IF($C492=5,$B492,NA())</f>
        <v>#N/A</v>
      </c>
      <c r="I492" t="e">
        <f>IF($C492="",$B492,NA())</f>
        <v>#N/A</v>
      </c>
    </row>
    <row r="493" spans="1:9">
      <c r="A493">
        <v>-0.2580755</v>
      </c>
      <c r="B493">
        <v>0.0009526</v>
      </c>
      <c r="C493">
        <f>'Map Data'!$I$8</f>
        <v>3</v>
      </c>
      <c r="D493" t="e">
        <f>IF($C493=1,$B493,NA())</f>
        <v>#N/A</v>
      </c>
      <c r="E493" t="e">
        <f>IF($C493=2,$B493,NA())</f>
        <v>#N/A</v>
      </c>
      <c r="F493">
        <f>IF($C493=3,$B493,NA())</f>
        <v>0.0009526</v>
      </c>
      <c r="G493" t="e">
        <f>IF($C493=4,$B493,NA())</f>
        <v>#N/A</v>
      </c>
      <c r="H493" t="e">
        <f>IF($C493=5,$B493,NA())</f>
        <v>#N/A</v>
      </c>
      <c r="I493" t="e">
        <f>IF($C493="",$B493,NA())</f>
        <v>#N/A</v>
      </c>
    </row>
    <row r="495" spans="1:9">
      <c r="A495">
        <v>-0.2500188</v>
      </c>
      <c r="B495">
        <v>0.0009526</v>
      </c>
      <c r="C495">
        <f>'Map Data'!$I$8</f>
        <v>3</v>
      </c>
      <c r="D495" t="e">
        <f>IF($C495=1,$B495,NA())</f>
        <v>#N/A</v>
      </c>
      <c r="E495" t="e">
        <f>IF($C495=2,$B495,NA())</f>
        <v>#N/A</v>
      </c>
      <c r="F495">
        <f>IF($C495=3,$B495,NA())</f>
        <v>0.0009526</v>
      </c>
      <c r="G495" t="e">
        <f>IF($C495=4,$B495,NA())</f>
        <v>#N/A</v>
      </c>
      <c r="H495" t="e">
        <f>IF($C495=5,$B495,NA())</f>
        <v>#N/A</v>
      </c>
      <c r="I495" t="e">
        <f>IF($C495="",$B495,NA())</f>
        <v>#N/A</v>
      </c>
    </row>
    <row r="496" spans="1:9">
      <c r="A496">
        <v>-0.1798785</v>
      </c>
      <c r="B496">
        <v>0.0009526</v>
      </c>
      <c r="C496">
        <f>'Map Data'!$I$8</f>
        <v>3</v>
      </c>
      <c r="D496" t="e">
        <f>IF($C496=1,$B496,NA())</f>
        <v>#N/A</v>
      </c>
      <c r="E496" t="e">
        <f>IF($C496=2,$B496,NA())</f>
        <v>#N/A</v>
      </c>
      <c r="F496">
        <f>IF($C496=3,$B496,NA())</f>
        <v>0.0009526</v>
      </c>
      <c r="G496" t="e">
        <f>IF($C496=4,$B496,NA())</f>
        <v>#N/A</v>
      </c>
      <c r="H496" t="e">
        <f>IF($C496=5,$B496,NA())</f>
        <v>#N/A</v>
      </c>
      <c r="I496" t="e">
        <f>IF($C496="",$B496,NA())</f>
        <v>#N/A</v>
      </c>
    </row>
    <row r="498" spans="1:9">
      <c r="A498">
        <v>-0.2495449</v>
      </c>
      <c r="B498">
        <v>0.0037894</v>
      </c>
      <c r="C498">
        <f>'Map Data'!$I$8</f>
        <v>3</v>
      </c>
      <c r="D498" t="e">
        <f>IF($C498=1,$B498,NA())</f>
        <v>#N/A</v>
      </c>
      <c r="E498" t="e">
        <f>IF($C498=2,$B498,NA())</f>
        <v>#N/A</v>
      </c>
      <c r="F498">
        <f>IF($C498=3,$B498,NA())</f>
        <v>0.0037894</v>
      </c>
      <c r="G498" t="e">
        <f>IF($C498=4,$B498,NA())</f>
        <v>#N/A</v>
      </c>
      <c r="H498" t="e">
        <f>IF($C498=5,$B498,NA())</f>
        <v>#N/A</v>
      </c>
      <c r="I498" t="e">
        <f>IF($C498="",$B498,NA())</f>
        <v>#N/A</v>
      </c>
    </row>
    <row r="499" spans="1:9">
      <c r="A499">
        <v>-0.1813003</v>
      </c>
      <c r="B499">
        <v>0.0037894</v>
      </c>
      <c r="C499">
        <f>'Map Data'!$I$8</f>
        <v>3</v>
      </c>
      <c r="D499" t="e">
        <f>IF($C499=1,$B499,NA())</f>
        <v>#N/A</v>
      </c>
      <c r="E499" t="e">
        <f>IF($C499=2,$B499,NA())</f>
        <v>#N/A</v>
      </c>
      <c r="F499">
        <f>IF($C499=3,$B499,NA())</f>
        <v>0.0037894</v>
      </c>
      <c r="G499" t="e">
        <f>IF($C499=4,$B499,NA())</f>
        <v>#N/A</v>
      </c>
      <c r="H499" t="e">
        <f>IF($C499=5,$B499,NA())</f>
        <v>#N/A</v>
      </c>
      <c r="I499" t="e">
        <f>IF($C499="",$B499,NA())</f>
        <v>#N/A</v>
      </c>
    </row>
    <row r="501" spans="1:9">
      <c r="A501">
        <v>-0.249071</v>
      </c>
      <c r="B501">
        <v>0.0066263</v>
      </c>
      <c r="C501">
        <f>'Map Data'!$I$8</f>
        <v>3</v>
      </c>
      <c r="D501" t="e">
        <f>IF($C501=1,$B501,NA())</f>
        <v>#N/A</v>
      </c>
      <c r="E501" t="e">
        <f>IF($C501=2,$B501,NA())</f>
        <v>#N/A</v>
      </c>
      <c r="F501">
        <f>IF($C501=3,$B501,NA())</f>
        <v>0.0066263</v>
      </c>
      <c r="G501" t="e">
        <f>IF($C501=4,$B501,NA())</f>
        <v>#N/A</v>
      </c>
      <c r="H501" t="e">
        <f>IF($C501=5,$B501,NA())</f>
        <v>#N/A</v>
      </c>
      <c r="I501" t="e">
        <f>IF($C501="",$B501,NA())</f>
        <v>#N/A</v>
      </c>
    </row>
    <row r="502" spans="1:9">
      <c r="A502">
        <v>-0.2002571</v>
      </c>
      <c r="B502">
        <v>0.0066263</v>
      </c>
      <c r="C502">
        <f>'Map Data'!$I$8</f>
        <v>3</v>
      </c>
      <c r="D502" t="e">
        <f>IF($C502=1,$B502,NA())</f>
        <v>#N/A</v>
      </c>
      <c r="E502" t="e">
        <f>IF($C502=2,$B502,NA())</f>
        <v>#N/A</v>
      </c>
      <c r="F502">
        <f>IF($C502=3,$B502,NA())</f>
        <v>0.0066263</v>
      </c>
      <c r="G502" t="e">
        <f>IF($C502=4,$B502,NA())</f>
        <v>#N/A</v>
      </c>
      <c r="H502" t="e">
        <f>IF($C502=5,$B502,NA())</f>
        <v>#N/A</v>
      </c>
      <c r="I502" t="e">
        <f>IF($C502="",$B502,NA())</f>
        <v>#N/A</v>
      </c>
    </row>
    <row r="504" spans="1:9">
      <c r="A504">
        <v>-0.248597</v>
      </c>
      <c r="B504">
        <v>0.0094631</v>
      </c>
      <c r="C504">
        <f>'Map Data'!$I$8</f>
        <v>3</v>
      </c>
      <c r="D504" t="e">
        <f>IF($C504=1,$B504,NA())</f>
        <v>#N/A</v>
      </c>
      <c r="E504" t="e">
        <f>IF($C504=2,$B504,NA())</f>
        <v>#N/A</v>
      </c>
      <c r="F504">
        <f>IF($C504=3,$B504,NA())</f>
        <v>0.0094631</v>
      </c>
      <c r="G504" t="e">
        <f>IF($C504=4,$B504,NA())</f>
        <v>#N/A</v>
      </c>
      <c r="H504" t="e">
        <f>IF($C504=5,$B504,NA())</f>
        <v>#N/A</v>
      </c>
      <c r="I504" t="e">
        <f>IF($C504="",$B504,NA())</f>
        <v>#N/A</v>
      </c>
    </row>
    <row r="505" spans="1:9">
      <c r="A505">
        <v>-0.2168443</v>
      </c>
      <c r="B505">
        <v>0.0094631</v>
      </c>
      <c r="C505">
        <f>'Map Data'!$I$8</f>
        <v>3</v>
      </c>
      <c r="D505" t="e">
        <f>IF($C505=1,$B505,NA())</f>
        <v>#N/A</v>
      </c>
      <c r="E505" t="e">
        <f>IF($C505=2,$B505,NA())</f>
        <v>#N/A</v>
      </c>
      <c r="F505">
        <f>IF($C505=3,$B505,NA())</f>
        <v>0.0094631</v>
      </c>
      <c r="G505" t="e">
        <f>IF($C505=4,$B505,NA())</f>
        <v>#N/A</v>
      </c>
      <c r="H505" t="e">
        <f>IF($C505=5,$B505,NA())</f>
        <v>#N/A</v>
      </c>
      <c r="I505" t="e">
        <f>IF($C505="",$B505,NA())</f>
        <v>#N/A</v>
      </c>
    </row>
    <row r="507" spans="1:9">
      <c r="A507">
        <v>-0.2481231</v>
      </c>
      <c r="B507">
        <v>0.0122999</v>
      </c>
      <c r="C507">
        <f>'Map Data'!$I$8</f>
        <v>3</v>
      </c>
      <c r="D507" t="e">
        <f>IF($C507=1,$B507,NA())</f>
        <v>#N/A</v>
      </c>
      <c r="E507" t="e">
        <f>IF($C507=2,$B507,NA())</f>
        <v>#N/A</v>
      </c>
      <c r="F507">
        <f>IF($C507=3,$B507,NA())</f>
        <v>0.0122999</v>
      </c>
      <c r="G507" t="e">
        <f>IF($C507=4,$B507,NA())</f>
        <v>#N/A</v>
      </c>
      <c r="H507" t="e">
        <f>IF($C507=5,$B507,NA())</f>
        <v>#N/A</v>
      </c>
      <c r="I507" t="e">
        <f>IF($C507="",$B507,NA())</f>
        <v>#N/A</v>
      </c>
    </row>
    <row r="508" spans="1:9">
      <c r="A508">
        <v>-0.2334316</v>
      </c>
      <c r="B508">
        <v>0.0122999</v>
      </c>
      <c r="C508">
        <f>'Map Data'!$I$8</f>
        <v>3</v>
      </c>
      <c r="D508" t="e">
        <f>IF($C508=1,$B508,NA())</f>
        <v>#N/A</v>
      </c>
      <c r="E508" t="e">
        <f>IF($C508=2,$B508,NA())</f>
        <v>#N/A</v>
      </c>
      <c r="F508">
        <f>IF($C508=3,$B508,NA())</f>
        <v>0.0122999</v>
      </c>
      <c r="G508" t="e">
        <f>IF($C508=4,$B508,NA())</f>
        <v>#N/A</v>
      </c>
      <c r="H508" t="e">
        <f>IF($C508=5,$B508,NA())</f>
        <v>#N/A</v>
      </c>
      <c r="I508" t="e">
        <f>IF($C508="",$B508,NA())</f>
        <v>#N/A</v>
      </c>
    </row>
    <row r="510" spans="1:9">
      <c r="A510">
        <v>-0.2841411</v>
      </c>
      <c r="B510">
        <v>-0.0557841</v>
      </c>
      <c r="C510">
        <f>'Map Data'!$I$9</f>
        <v>3</v>
      </c>
      <c r="D510" t="e">
        <f>IF($C510=1,$B510,NA())</f>
        <v>#N/A</v>
      </c>
      <c r="E510" t="e">
        <f>IF($C510=2,$B510,NA())</f>
        <v>#N/A</v>
      </c>
      <c r="F510">
        <f>IF($C510=3,$B510,NA())</f>
        <v>-0.0557841</v>
      </c>
      <c r="G510" t="e">
        <f>IF($C510=4,$B510,NA())</f>
        <v>#N/A</v>
      </c>
      <c r="H510" t="e">
        <f>IF($C510=5,$B510,NA())</f>
        <v>#N/A</v>
      </c>
      <c r="I510" t="e">
        <f>IF($C510="",$B510,NA())</f>
        <v>#N/A</v>
      </c>
    </row>
    <row r="511" spans="1:9">
      <c r="A511">
        <v>-0.2675539</v>
      </c>
      <c r="B511">
        <v>-0.0557841</v>
      </c>
      <c r="C511">
        <f>'Map Data'!$I$9</f>
        <v>3</v>
      </c>
      <c r="D511" t="e">
        <f>IF($C511=1,$B511,NA())</f>
        <v>#N/A</v>
      </c>
      <c r="E511" t="e">
        <f>IF($C511=2,$B511,NA())</f>
        <v>#N/A</v>
      </c>
      <c r="F511">
        <f>IF($C511=3,$B511,NA())</f>
        <v>-0.0557841</v>
      </c>
      <c r="G511" t="e">
        <f>IF($C511=4,$B511,NA())</f>
        <v>#N/A</v>
      </c>
      <c r="H511" t="e">
        <f>IF($C511=5,$B511,NA())</f>
        <v>#N/A</v>
      </c>
      <c r="I511" t="e">
        <f>IF($C511="",$B511,NA())</f>
        <v>#N/A</v>
      </c>
    </row>
    <row r="513" spans="1:9">
      <c r="A513">
        <v>-0.3064154</v>
      </c>
      <c r="B513">
        <v>-0.0529473</v>
      </c>
      <c r="C513">
        <f>'Map Data'!$I$9</f>
        <v>3</v>
      </c>
      <c r="D513" t="e">
        <f>IF($C513=1,$B513,NA())</f>
        <v>#N/A</v>
      </c>
      <c r="E513" t="e">
        <f>IF($C513=2,$B513,NA())</f>
        <v>#N/A</v>
      </c>
      <c r="F513">
        <f>IF($C513=3,$B513,NA())</f>
        <v>-0.0529473</v>
      </c>
      <c r="G513" t="e">
        <f>IF($C513=4,$B513,NA())</f>
        <v>#N/A</v>
      </c>
      <c r="H513" t="e">
        <f>IF($C513=5,$B513,NA())</f>
        <v>#N/A</v>
      </c>
      <c r="I513" t="e">
        <f>IF($C513="",$B513,NA())</f>
        <v>#N/A</v>
      </c>
    </row>
    <row r="514" spans="1:9">
      <c r="A514">
        <v>-0.2680278</v>
      </c>
      <c r="B514">
        <v>-0.0529473</v>
      </c>
      <c r="C514">
        <f>'Map Data'!$I$9</f>
        <v>3</v>
      </c>
      <c r="D514" t="e">
        <f>IF($C514=1,$B514,NA())</f>
        <v>#N/A</v>
      </c>
      <c r="E514" t="e">
        <f>IF($C514=2,$B514,NA())</f>
        <v>#N/A</v>
      </c>
      <c r="F514">
        <f>IF($C514=3,$B514,NA())</f>
        <v>-0.0529473</v>
      </c>
      <c r="G514" t="e">
        <f>IF($C514=4,$B514,NA())</f>
        <v>#N/A</v>
      </c>
      <c r="H514" t="e">
        <f>IF($C514=5,$B514,NA())</f>
        <v>#N/A</v>
      </c>
      <c r="I514" t="e">
        <f>IF($C514="",$B514,NA())</f>
        <v>#N/A</v>
      </c>
    </row>
    <row r="516" spans="1:9">
      <c r="A516">
        <v>-0.3073633</v>
      </c>
      <c r="B516">
        <v>-0.0501105</v>
      </c>
      <c r="C516">
        <f>'Map Data'!$I$9</f>
        <v>3</v>
      </c>
      <c r="D516" t="e">
        <f>IF($C516=1,$B516,NA())</f>
        <v>#N/A</v>
      </c>
      <c r="E516" t="e">
        <f>IF($C516=2,$B516,NA())</f>
        <v>#N/A</v>
      </c>
      <c r="F516">
        <f>IF($C516=3,$B516,NA())</f>
        <v>-0.0501105</v>
      </c>
      <c r="G516" t="e">
        <f>IF($C516=4,$B516,NA())</f>
        <v>#N/A</v>
      </c>
      <c r="H516" t="e">
        <f>IF($C516=5,$B516,NA())</f>
        <v>#N/A</v>
      </c>
      <c r="I516" t="e">
        <f>IF($C516="",$B516,NA())</f>
        <v>#N/A</v>
      </c>
    </row>
    <row r="517" spans="1:9">
      <c r="A517">
        <v>-0.2699235</v>
      </c>
      <c r="B517">
        <v>-0.0501105</v>
      </c>
      <c r="C517">
        <f>'Map Data'!$I$9</f>
        <v>3</v>
      </c>
      <c r="D517" t="e">
        <f>IF($C517=1,$B517,NA())</f>
        <v>#N/A</v>
      </c>
      <c r="E517" t="e">
        <f>IF($C517=2,$B517,NA())</f>
        <v>#N/A</v>
      </c>
      <c r="F517">
        <f>IF($C517=3,$B517,NA())</f>
        <v>-0.0501105</v>
      </c>
      <c r="G517" t="e">
        <f>IF($C517=4,$B517,NA())</f>
        <v>#N/A</v>
      </c>
      <c r="H517" t="e">
        <f>IF($C517=5,$B517,NA())</f>
        <v>#N/A</v>
      </c>
      <c r="I517" t="e">
        <f>IF($C517="",$B517,NA())</f>
        <v>#N/A</v>
      </c>
    </row>
    <row r="519" spans="1:9">
      <c r="A519">
        <v>-0.3068893</v>
      </c>
      <c r="B519">
        <v>-0.0472736</v>
      </c>
      <c r="C519">
        <f>'Map Data'!$I$9</f>
        <v>3</v>
      </c>
      <c r="D519" t="e">
        <f>IF($C519=1,$B519,NA())</f>
        <v>#N/A</v>
      </c>
      <c r="E519" t="e">
        <f>IF($C519=2,$B519,NA())</f>
        <v>#N/A</v>
      </c>
      <c r="F519">
        <f>IF($C519=3,$B519,NA())</f>
        <v>-0.0472736</v>
      </c>
      <c r="G519" t="e">
        <f>IF($C519=4,$B519,NA())</f>
        <v>#N/A</v>
      </c>
      <c r="H519" t="e">
        <f>IF($C519=5,$B519,NA())</f>
        <v>#N/A</v>
      </c>
      <c r="I519" t="e">
        <f>IF($C519="",$B519,NA())</f>
        <v>#N/A</v>
      </c>
    </row>
    <row r="520" spans="1:9">
      <c r="A520">
        <v>-0.2694496</v>
      </c>
      <c r="B520">
        <v>-0.0472736</v>
      </c>
      <c r="C520">
        <f>'Map Data'!$I$9</f>
        <v>3</v>
      </c>
      <c r="D520" t="e">
        <f>IF($C520=1,$B520,NA())</f>
        <v>#N/A</v>
      </c>
      <c r="E520" t="e">
        <f>IF($C520=2,$B520,NA())</f>
        <v>#N/A</v>
      </c>
      <c r="F520">
        <f>IF($C520=3,$B520,NA())</f>
        <v>-0.0472736</v>
      </c>
      <c r="G520" t="e">
        <f>IF($C520=4,$B520,NA())</f>
        <v>#N/A</v>
      </c>
      <c r="H520" t="e">
        <f>IF($C520=5,$B520,NA())</f>
        <v>#N/A</v>
      </c>
      <c r="I520" t="e">
        <f>IF($C520="",$B520,NA())</f>
        <v>#N/A</v>
      </c>
    </row>
    <row r="522" spans="1:9">
      <c r="A522">
        <v>-0.3068893</v>
      </c>
      <c r="B522">
        <v>-0.0444368</v>
      </c>
      <c r="C522">
        <f>'Map Data'!$I$9</f>
        <v>3</v>
      </c>
      <c r="D522" t="e">
        <f>IF($C522=1,$B522,NA())</f>
        <v>#N/A</v>
      </c>
      <c r="E522" t="e">
        <f>IF($C522=2,$B522,NA())</f>
        <v>#N/A</v>
      </c>
      <c r="F522">
        <f>IF($C522=3,$B522,NA())</f>
        <v>-0.0444368</v>
      </c>
      <c r="G522" t="e">
        <f>IF($C522=4,$B522,NA())</f>
        <v>#N/A</v>
      </c>
      <c r="H522" t="e">
        <f>IF($C522=5,$B522,NA())</f>
        <v>#N/A</v>
      </c>
      <c r="I522" t="e">
        <f>IF($C522="",$B522,NA())</f>
        <v>#N/A</v>
      </c>
    </row>
    <row r="523" spans="1:9">
      <c r="A523">
        <v>-0.2675539</v>
      </c>
      <c r="B523">
        <v>-0.0444368</v>
      </c>
      <c r="C523">
        <f>'Map Data'!$I$9</f>
        <v>3</v>
      </c>
      <c r="D523" t="e">
        <f>IF($C523=1,$B523,NA())</f>
        <v>#N/A</v>
      </c>
      <c r="E523" t="e">
        <f>IF($C523=2,$B523,NA())</f>
        <v>#N/A</v>
      </c>
      <c r="F523">
        <f>IF($C523=3,$B523,NA())</f>
        <v>-0.0444368</v>
      </c>
      <c r="G523" t="e">
        <f>IF($C523=4,$B523,NA())</f>
        <v>#N/A</v>
      </c>
      <c r="H523" t="e">
        <f>IF($C523=5,$B523,NA())</f>
        <v>#N/A</v>
      </c>
      <c r="I523" t="e">
        <f>IF($C523="",$B523,NA())</f>
        <v>#N/A</v>
      </c>
    </row>
    <row r="525" spans="1:9">
      <c r="A525">
        <v>-0.3073633</v>
      </c>
      <c r="B525">
        <v>-0.0415999</v>
      </c>
      <c r="C525">
        <f>'Map Data'!$I$9</f>
        <v>3</v>
      </c>
      <c r="D525" t="e">
        <f>IF($C525=1,$B525,NA())</f>
        <v>#N/A</v>
      </c>
      <c r="E525" t="e">
        <f>IF($C525=2,$B525,NA())</f>
        <v>#N/A</v>
      </c>
      <c r="F525">
        <f>IF($C525=3,$B525,NA())</f>
        <v>-0.0415999</v>
      </c>
      <c r="G525" t="e">
        <f>IF($C525=4,$B525,NA())</f>
        <v>#N/A</v>
      </c>
      <c r="H525" t="e">
        <f>IF($C525=5,$B525,NA())</f>
        <v>#N/A</v>
      </c>
      <c r="I525" t="e">
        <f>IF($C525="",$B525,NA())</f>
        <v>#N/A</v>
      </c>
    </row>
    <row r="526" spans="1:9">
      <c r="A526">
        <v>-0.2651843</v>
      </c>
      <c r="B526">
        <v>-0.0415999</v>
      </c>
      <c r="C526">
        <f>'Map Data'!$I$9</f>
        <v>3</v>
      </c>
      <c r="D526" t="e">
        <f>IF($C526=1,$B526,NA())</f>
        <v>#N/A</v>
      </c>
      <c r="E526" t="e">
        <f>IF($C526=2,$B526,NA())</f>
        <v>#N/A</v>
      </c>
      <c r="F526">
        <f>IF($C526=3,$B526,NA())</f>
        <v>-0.0415999</v>
      </c>
      <c r="G526" t="e">
        <f>IF($C526=4,$B526,NA())</f>
        <v>#N/A</v>
      </c>
      <c r="H526" t="e">
        <f>IF($C526=5,$B526,NA())</f>
        <v>#N/A</v>
      </c>
      <c r="I526" t="e">
        <f>IF($C526="",$B526,NA())</f>
        <v>#N/A</v>
      </c>
    </row>
    <row r="528" spans="1:9">
      <c r="A528">
        <v>-0.3083111</v>
      </c>
      <c r="B528">
        <v>-0.0387631</v>
      </c>
      <c r="C528">
        <f>'Map Data'!$I$9</f>
        <v>3</v>
      </c>
      <c r="D528" t="e">
        <f>IF($C528=1,$B528,NA())</f>
        <v>#N/A</v>
      </c>
      <c r="E528" t="e">
        <f>IF($C528=2,$B528,NA())</f>
        <v>#N/A</v>
      </c>
      <c r="F528">
        <f>IF($C528=3,$B528,NA())</f>
        <v>-0.0387631</v>
      </c>
      <c r="G528" t="e">
        <f>IF($C528=4,$B528,NA())</f>
        <v>#N/A</v>
      </c>
      <c r="H528" t="e">
        <f>IF($C528=5,$B528,NA())</f>
        <v>#N/A</v>
      </c>
      <c r="I528" t="e">
        <f>IF($C528="",$B528,NA())</f>
        <v>#N/A</v>
      </c>
    </row>
    <row r="529" spans="1:9">
      <c r="A529">
        <v>-0.2651843</v>
      </c>
      <c r="B529">
        <v>-0.0387631</v>
      </c>
      <c r="C529">
        <f>'Map Data'!$I$9</f>
        <v>3</v>
      </c>
      <c r="D529" t="e">
        <f>IF($C529=1,$B529,NA())</f>
        <v>#N/A</v>
      </c>
      <c r="E529" t="e">
        <f>IF($C529=2,$B529,NA())</f>
        <v>#N/A</v>
      </c>
      <c r="F529">
        <f>IF($C529=3,$B529,NA())</f>
        <v>-0.0387631</v>
      </c>
      <c r="G529" t="e">
        <f>IF($C529=4,$B529,NA())</f>
        <v>#N/A</v>
      </c>
      <c r="H529" t="e">
        <f>IF($C529=5,$B529,NA())</f>
        <v>#N/A</v>
      </c>
      <c r="I529" t="e">
        <f>IF($C529="",$B529,NA())</f>
        <v>#N/A</v>
      </c>
    </row>
    <row r="531" spans="1:9">
      <c r="A531">
        <v>-0.3102068</v>
      </c>
      <c r="B531">
        <v>-0.0359263</v>
      </c>
      <c r="C531">
        <f>'Map Data'!$I$9</f>
        <v>3</v>
      </c>
      <c r="D531" t="e">
        <f>IF($C531=1,$B531,NA())</f>
        <v>#N/A</v>
      </c>
      <c r="E531" t="e">
        <f>IF($C531=2,$B531,NA())</f>
        <v>#N/A</v>
      </c>
      <c r="F531">
        <f>IF($C531=3,$B531,NA())</f>
        <v>-0.0359263</v>
      </c>
      <c r="G531" t="e">
        <f>IF($C531=4,$B531,NA())</f>
        <v>#N/A</v>
      </c>
      <c r="H531" t="e">
        <f>IF($C531=5,$B531,NA())</f>
        <v>#N/A</v>
      </c>
      <c r="I531" t="e">
        <f>IF($C531="",$B531,NA())</f>
        <v>#N/A</v>
      </c>
    </row>
    <row r="532" spans="1:9">
      <c r="A532">
        <v>-0.2642364</v>
      </c>
      <c r="B532">
        <v>-0.0359263</v>
      </c>
      <c r="C532">
        <f>'Map Data'!$I$9</f>
        <v>3</v>
      </c>
      <c r="D532" t="e">
        <f>IF($C532=1,$B532,NA())</f>
        <v>#N/A</v>
      </c>
      <c r="E532" t="e">
        <f>IF($C532=2,$B532,NA())</f>
        <v>#N/A</v>
      </c>
      <c r="F532">
        <f>IF($C532=3,$B532,NA())</f>
        <v>-0.0359263</v>
      </c>
      <c r="G532" t="e">
        <f>IF($C532=4,$B532,NA())</f>
        <v>#N/A</v>
      </c>
      <c r="H532" t="e">
        <f>IF($C532=5,$B532,NA())</f>
        <v>#N/A</v>
      </c>
      <c r="I532" t="e">
        <f>IF($C532="",$B532,NA())</f>
        <v>#N/A</v>
      </c>
    </row>
    <row r="534" spans="1:9">
      <c r="A534">
        <v>-0.3125764</v>
      </c>
      <c r="B534">
        <v>-0.0330894</v>
      </c>
      <c r="C534">
        <f>'Map Data'!$I$9</f>
        <v>3</v>
      </c>
      <c r="D534" t="e">
        <f>IF($C534=1,$B534,NA())</f>
        <v>#N/A</v>
      </c>
      <c r="E534" t="e">
        <f>IF($C534=2,$B534,NA())</f>
        <v>#N/A</v>
      </c>
      <c r="F534">
        <f>IF($C534=3,$B534,NA())</f>
        <v>-0.0330894</v>
      </c>
      <c r="G534" t="e">
        <f>IF($C534=4,$B534,NA())</f>
        <v>#N/A</v>
      </c>
      <c r="H534" t="e">
        <f>IF($C534=5,$B534,NA())</f>
        <v>#N/A</v>
      </c>
      <c r="I534" t="e">
        <f>IF($C534="",$B534,NA())</f>
        <v>#N/A</v>
      </c>
    </row>
    <row r="535" spans="1:9">
      <c r="A535">
        <v>-0.2599712</v>
      </c>
      <c r="B535">
        <v>-0.0330894</v>
      </c>
      <c r="C535">
        <f>'Map Data'!$I$9</f>
        <v>3</v>
      </c>
      <c r="D535" t="e">
        <f>IF($C535=1,$B535,NA())</f>
        <v>#N/A</v>
      </c>
      <c r="E535" t="e">
        <f>IF($C535=2,$B535,NA())</f>
        <v>#N/A</v>
      </c>
      <c r="F535">
        <f>IF($C535=3,$B535,NA())</f>
        <v>-0.0330894</v>
      </c>
      <c r="G535" t="e">
        <f>IF($C535=4,$B535,NA())</f>
        <v>#N/A</v>
      </c>
      <c r="H535" t="e">
        <f>IF($C535=5,$B535,NA())</f>
        <v>#N/A</v>
      </c>
      <c r="I535" t="e">
        <f>IF($C535="",$B535,NA())</f>
        <v>#N/A</v>
      </c>
    </row>
    <row r="537" spans="1:9">
      <c r="A537">
        <v>-0.314946</v>
      </c>
      <c r="B537">
        <v>-0.0302526</v>
      </c>
      <c r="C537">
        <f>'Map Data'!$I$9</f>
        <v>3</v>
      </c>
      <c r="D537" t="e">
        <f>IF($C537=1,$B537,NA())</f>
        <v>#N/A</v>
      </c>
      <c r="E537" t="e">
        <f>IF($C537=2,$B537,NA())</f>
        <v>#N/A</v>
      </c>
      <c r="F537">
        <f>IF($C537=3,$B537,NA())</f>
        <v>-0.0302526</v>
      </c>
      <c r="G537" t="e">
        <f>IF($C537=4,$B537,NA())</f>
        <v>#N/A</v>
      </c>
      <c r="H537" t="e">
        <f>IF($C537=5,$B537,NA())</f>
        <v>#N/A</v>
      </c>
      <c r="I537" t="e">
        <f>IF($C537="",$B537,NA())</f>
        <v>#N/A</v>
      </c>
    </row>
    <row r="538" spans="1:9">
      <c r="A538">
        <v>-0.2590233</v>
      </c>
      <c r="B538">
        <v>-0.0302526</v>
      </c>
      <c r="C538">
        <f>'Map Data'!$I$9</f>
        <v>3</v>
      </c>
      <c r="D538" t="e">
        <f>IF($C538=1,$B538,NA())</f>
        <v>#N/A</v>
      </c>
      <c r="E538" t="e">
        <f>IF($C538=2,$B538,NA())</f>
        <v>#N/A</v>
      </c>
      <c r="F538">
        <f>IF($C538=3,$B538,NA())</f>
        <v>-0.0302526</v>
      </c>
      <c r="G538" t="e">
        <f>IF($C538=4,$B538,NA())</f>
        <v>#N/A</v>
      </c>
      <c r="H538" t="e">
        <f>IF($C538=5,$B538,NA())</f>
        <v>#N/A</v>
      </c>
      <c r="I538" t="e">
        <f>IF($C538="",$B538,NA())</f>
        <v>#N/A</v>
      </c>
    </row>
    <row r="540" spans="1:9">
      <c r="A540">
        <v>-0.3192113</v>
      </c>
      <c r="B540">
        <v>-0.0274158</v>
      </c>
      <c r="C540">
        <f>'Map Data'!$I$9</f>
        <v>3</v>
      </c>
      <c r="D540" t="e">
        <f>IF($C540=1,$B540,NA())</f>
        <v>#N/A</v>
      </c>
      <c r="E540" t="e">
        <f>IF($C540=2,$B540,NA())</f>
        <v>#N/A</v>
      </c>
      <c r="F540">
        <f>IF($C540=3,$B540,NA())</f>
        <v>-0.0274158</v>
      </c>
      <c r="G540" t="e">
        <f>IF($C540=4,$B540,NA())</f>
        <v>#N/A</v>
      </c>
      <c r="H540" t="e">
        <f>IF($C540=5,$B540,NA())</f>
        <v>#N/A</v>
      </c>
      <c r="I540" t="e">
        <f>IF($C540="",$B540,NA())</f>
        <v>#N/A</v>
      </c>
    </row>
    <row r="541" spans="1:9">
      <c r="A541">
        <v>-0.2604451</v>
      </c>
      <c r="B541">
        <v>-0.0274158</v>
      </c>
      <c r="C541">
        <f>'Map Data'!$I$9</f>
        <v>3</v>
      </c>
      <c r="D541" t="e">
        <f>IF($C541=1,$B541,NA())</f>
        <v>#N/A</v>
      </c>
      <c r="E541" t="e">
        <f>IF($C541=2,$B541,NA())</f>
        <v>#N/A</v>
      </c>
      <c r="F541">
        <f>IF($C541=3,$B541,NA())</f>
        <v>-0.0274158</v>
      </c>
      <c r="G541" t="e">
        <f>IF($C541=4,$B541,NA())</f>
        <v>#N/A</v>
      </c>
      <c r="H541" t="e">
        <f>IF($C541=5,$B541,NA())</f>
        <v>#N/A</v>
      </c>
      <c r="I541" t="e">
        <f>IF($C541="",$B541,NA())</f>
        <v>#N/A</v>
      </c>
    </row>
    <row r="543" spans="1:9">
      <c r="A543">
        <v>-0.3196852</v>
      </c>
      <c r="B543">
        <v>-0.0245789</v>
      </c>
      <c r="C543">
        <f>'Map Data'!$I$9</f>
        <v>3</v>
      </c>
      <c r="D543" t="e">
        <f>IF($C543=1,$B543,NA())</f>
        <v>#N/A</v>
      </c>
      <c r="E543" t="e">
        <f>IF($C543=2,$B543,NA())</f>
        <v>#N/A</v>
      </c>
      <c r="F543">
        <f>IF($C543=3,$B543,NA())</f>
        <v>-0.0245789</v>
      </c>
      <c r="G543" t="e">
        <f>IF($C543=4,$B543,NA())</f>
        <v>#N/A</v>
      </c>
      <c r="H543" t="e">
        <f>IF($C543=5,$B543,NA())</f>
        <v>#N/A</v>
      </c>
      <c r="I543" t="e">
        <f>IF($C543="",$B543,NA())</f>
        <v>#N/A</v>
      </c>
    </row>
    <row r="544" spans="1:9">
      <c r="A544">
        <v>-0.2613929</v>
      </c>
      <c r="B544">
        <v>-0.0245789</v>
      </c>
      <c r="C544">
        <f>'Map Data'!$I$9</f>
        <v>3</v>
      </c>
      <c r="D544" t="e">
        <f>IF($C544=1,$B544,NA())</f>
        <v>#N/A</v>
      </c>
      <c r="E544" t="e">
        <f>IF($C544=2,$B544,NA())</f>
        <v>#N/A</v>
      </c>
      <c r="F544">
        <f>IF($C544=3,$B544,NA())</f>
        <v>-0.0245789</v>
      </c>
      <c r="G544" t="e">
        <f>IF($C544=4,$B544,NA())</f>
        <v>#N/A</v>
      </c>
      <c r="H544" t="e">
        <f>IF($C544=5,$B544,NA())</f>
        <v>#N/A</v>
      </c>
      <c r="I544" t="e">
        <f>IF($C544="",$B544,NA())</f>
        <v>#N/A</v>
      </c>
    </row>
    <row r="546" spans="1:9">
      <c r="A546">
        <v>-0.3253723</v>
      </c>
      <c r="B546">
        <v>-0.0217421</v>
      </c>
      <c r="C546">
        <f>'Map Data'!$I$9</f>
        <v>3</v>
      </c>
      <c r="D546" t="e">
        <f>IF($C546=1,$B546,NA())</f>
        <v>#N/A</v>
      </c>
      <c r="E546" t="e">
        <f>IF($C546=2,$B546,NA())</f>
        <v>#N/A</v>
      </c>
      <c r="F546">
        <f>IF($C546=3,$B546,NA())</f>
        <v>-0.0217421</v>
      </c>
      <c r="G546" t="e">
        <f>IF($C546=4,$B546,NA())</f>
        <v>#N/A</v>
      </c>
      <c r="H546" t="e">
        <f>IF($C546=5,$B546,NA())</f>
        <v>#N/A</v>
      </c>
      <c r="I546" t="e">
        <f>IF($C546="",$B546,NA())</f>
        <v>#N/A</v>
      </c>
    </row>
    <row r="547" spans="1:9">
      <c r="A547">
        <v>-0.2623408</v>
      </c>
      <c r="B547">
        <v>-0.0217421</v>
      </c>
      <c r="C547">
        <f>'Map Data'!$I$9</f>
        <v>3</v>
      </c>
      <c r="D547" t="e">
        <f>IF($C547=1,$B547,NA())</f>
        <v>#N/A</v>
      </c>
      <c r="E547" t="e">
        <f>IF($C547=2,$B547,NA())</f>
        <v>#N/A</v>
      </c>
      <c r="F547">
        <f>IF($C547=3,$B547,NA())</f>
        <v>-0.0217421</v>
      </c>
      <c r="G547" t="e">
        <f>IF($C547=4,$B547,NA())</f>
        <v>#N/A</v>
      </c>
      <c r="H547" t="e">
        <f>IF($C547=5,$B547,NA())</f>
        <v>#N/A</v>
      </c>
      <c r="I547" t="e">
        <f>IF($C547="",$B547,NA())</f>
        <v>#N/A</v>
      </c>
    </row>
    <row r="549" spans="1:9">
      <c r="A549">
        <v>-0.3286897</v>
      </c>
      <c r="B549">
        <v>-0.0189053</v>
      </c>
      <c r="C549">
        <f>'Map Data'!$I$9</f>
        <v>3</v>
      </c>
      <c r="D549" t="e">
        <f>IF($C549=1,$B549,NA())</f>
        <v>#N/A</v>
      </c>
      <c r="E549" t="e">
        <f>IF($C549=2,$B549,NA())</f>
        <v>#N/A</v>
      </c>
      <c r="F549">
        <f>IF($C549=3,$B549,NA())</f>
        <v>-0.0189053</v>
      </c>
      <c r="G549" t="e">
        <f>IF($C549=4,$B549,NA())</f>
        <v>#N/A</v>
      </c>
      <c r="H549" t="e">
        <f>IF($C549=5,$B549,NA())</f>
        <v>#N/A</v>
      </c>
      <c r="I549" t="e">
        <f>IF($C549="",$B549,NA())</f>
        <v>#N/A</v>
      </c>
    </row>
    <row r="550" spans="1:9">
      <c r="A550">
        <v>-0.2628147</v>
      </c>
      <c r="B550">
        <v>-0.0189053</v>
      </c>
      <c r="C550">
        <f>'Map Data'!$I$9</f>
        <v>3</v>
      </c>
      <c r="D550" t="e">
        <f>IF($C550=1,$B550,NA())</f>
        <v>#N/A</v>
      </c>
      <c r="E550" t="e">
        <f>IF($C550=2,$B550,NA())</f>
        <v>#N/A</v>
      </c>
      <c r="F550">
        <f>IF($C550=3,$B550,NA())</f>
        <v>-0.0189053</v>
      </c>
      <c r="G550" t="e">
        <f>IF($C550=4,$B550,NA())</f>
        <v>#N/A</v>
      </c>
      <c r="H550" t="e">
        <f>IF($C550=5,$B550,NA())</f>
        <v>#N/A</v>
      </c>
      <c r="I550" t="e">
        <f>IF($C550="",$B550,NA())</f>
        <v>#N/A</v>
      </c>
    </row>
    <row r="552" spans="1:9">
      <c r="A552">
        <v>-0.3296376</v>
      </c>
      <c r="B552">
        <v>-0.0160684</v>
      </c>
      <c r="C552">
        <f>'Map Data'!$I$9</f>
        <v>3</v>
      </c>
      <c r="D552" t="e">
        <f>IF($C552=1,$B552,NA())</f>
        <v>#N/A</v>
      </c>
      <c r="E552" t="e">
        <f>IF($C552=2,$B552,NA())</f>
        <v>#N/A</v>
      </c>
      <c r="F552">
        <f>IF($C552=3,$B552,NA())</f>
        <v>-0.0160684</v>
      </c>
      <c r="G552" t="e">
        <f>IF($C552=4,$B552,NA())</f>
        <v>#N/A</v>
      </c>
      <c r="H552" t="e">
        <f>IF($C552=5,$B552,NA())</f>
        <v>#N/A</v>
      </c>
      <c r="I552" t="e">
        <f>IF($C552="",$B552,NA())</f>
        <v>#N/A</v>
      </c>
    </row>
    <row r="553" spans="1:9">
      <c r="A553">
        <v>-0.2642364</v>
      </c>
      <c r="B553">
        <v>-0.0160684</v>
      </c>
      <c r="C553">
        <f>'Map Data'!$I$9</f>
        <v>3</v>
      </c>
      <c r="D553" t="e">
        <f>IF($C553=1,$B553,NA())</f>
        <v>#N/A</v>
      </c>
      <c r="E553" t="e">
        <f>IF($C553=2,$B553,NA())</f>
        <v>#N/A</v>
      </c>
      <c r="F553">
        <f>IF($C553=3,$B553,NA())</f>
        <v>-0.0160684</v>
      </c>
      <c r="G553" t="e">
        <f>IF($C553=4,$B553,NA())</f>
        <v>#N/A</v>
      </c>
      <c r="H553" t="e">
        <f>IF($C553=5,$B553,NA())</f>
        <v>#N/A</v>
      </c>
      <c r="I553" t="e">
        <f>IF($C553="",$B553,NA())</f>
        <v>#N/A</v>
      </c>
    </row>
    <row r="555" spans="1:9">
      <c r="A555">
        <v>-0.3324811</v>
      </c>
      <c r="B555">
        <v>-0.0132316</v>
      </c>
      <c r="C555">
        <f>'Map Data'!$I$9</f>
        <v>3</v>
      </c>
      <c r="D555" t="e">
        <f>IF($C555=1,$B555,NA())</f>
        <v>#N/A</v>
      </c>
      <c r="E555" t="e">
        <f>IF($C555=2,$B555,NA())</f>
        <v>#N/A</v>
      </c>
      <c r="F555">
        <f>IF($C555=3,$B555,NA())</f>
        <v>-0.0132316</v>
      </c>
      <c r="G555" t="e">
        <f>IF($C555=4,$B555,NA())</f>
        <v>#N/A</v>
      </c>
      <c r="H555" t="e">
        <f>IF($C555=5,$B555,NA())</f>
        <v>#N/A</v>
      </c>
      <c r="I555" t="e">
        <f>IF($C555="",$B555,NA())</f>
        <v>#N/A</v>
      </c>
    </row>
    <row r="556" spans="1:9">
      <c r="A556">
        <v>-0.2661321</v>
      </c>
      <c r="B556">
        <v>-0.0132316</v>
      </c>
      <c r="C556">
        <f>'Map Data'!$I$9</f>
        <v>3</v>
      </c>
      <c r="D556" t="e">
        <f>IF($C556=1,$B556,NA())</f>
        <v>#N/A</v>
      </c>
      <c r="E556" t="e">
        <f>IF($C556=2,$B556,NA())</f>
        <v>#N/A</v>
      </c>
      <c r="F556">
        <f>IF($C556=3,$B556,NA())</f>
        <v>-0.0132316</v>
      </c>
      <c r="G556" t="e">
        <f>IF($C556=4,$B556,NA())</f>
        <v>#N/A</v>
      </c>
      <c r="H556" t="e">
        <f>IF($C556=5,$B556,NA())</f>
        <v>#N/A</v>
      </c>
      <c r="I556" t="e">
        <f>IF($C556="",$B556,NA())</f>
        <v>#N/A</v>
      </c>
    </row>
    <row r="558" spans="1:9">
      <c r="A558">
        <v>-0.3395899</v>
      </c>
      <c r="B558">
        <v>-0.0103947</v>
      </c>
      <c r="C558">
        <f>'Map Data'!$I$9</f>
        <v>3</v>
      </c>
      <c r="D558" t="e">
        <f>IF($C558=1,$B558,NA())</f>
        <v>#N/A</v>
      </c>
      <c r="E558" t="e">
        <f>IF($C558=2,$B558,NA())</f>
        <v>#N/A</v>
      </c>
      <c r="F558">
        <f>IF($C558=3,$B558,NA())</f>
        <v>-0.0103947</v>
      </c>
      <c r="G558" t="e">
        <f>IF($C558=4,$B558,NA())</f>
        <v>#N/A</v>
      </c>
      <c r="H558" t="e">
        <f>IF($C558=5,$B558,NA())</f>
        <v>#N/A</v>
      </c>
      <c r="I558" t="e">
        <f>IF($C558="",$B558,NA())</f>
        <v>#N/A</v>
      </c>
    </row>
    <row r="559" spans="1:9">
      <c r="A559">
        <v>-0.2680278</v>
      </c>
      <c r="B559">
        <v>-0.0103947</v>
      </c>
      <c r="C559">
        <f>'Map Data'!$I$9</f>
        <v>3</v>
      </c>
      <c r="D559" t="e">
        <f>IF($C559=1,$B559,NA())</f>
        <v>#N/A</v>
      </c>
      <c r="E559" t="e">
        <f>IF($C559=2,$B559,NA())</f>
        <v>#N/A</v>
      </c>
      <c r="F559">
        <f>IF($C559=3,$B559,NA())</f>
        <v>-0.0103947</v>
      </c>
      <c r="G559" t="e">
        <f>IF($C559=4,$B559,NA())</f>
        <v>#N/A</v>
      </c>
      <c r="H559" t="e">
        <f>IF($C559=5,$B559,NA())</f>
        <v>#N/A</v>
      </c>
      <c r="I559" t="e">
        <f>IF($C559="",$B559,NA())</f>
        <v>#N/A</v>
      </c>
    </row>
    <row r="561" spans="1:9">
      <c r="A561">
        <v>-0.3462248</v>
      </c>
      <c r="B561">
        <v>-0.0075579</v>
      </c>
      <c r="C561">
        <f>'Map Data'!$I$9</f>
        <v>3</v>
      </c>
      <c r="D561" t="e">
        <f>IF($C561=1,$B561,NA())</f>
        <v>#N/A</v>
      </c>
      <c r="E561" t="e">
        <f>IF($C561=2,$B561,NA())</f>
        <v>#N/A</v>
      </c>
      <c r="F561">
        <f>IF($C561=3,$B561,NA())</f>
        <v>-0.0075579</v>
      </c>
      <c r="G561" t="e">
        <f>IF($C561=4,$B561,NA())</f>
        <v>#N/A</v>
      </c>
      <c r="H561" t="e">
        <f>IF($C561=5,$B561,NA())</f>
        <v>#N/A</v>
      </c>
      <c r="I561" t="e">
        <f>IF($C561="",$B561,NA())</f>
        <v>#N/A</v>
      </c>
    </row>
    <row r="562" spans="1:9">
      <c r="A562">
        <v>-0.2699235</v>
      </c>
      <c r="B562">
        <v>-0.0075579</v>
      </c>
      <c r="C562">
        <f>'Map Data'!$I$9</f>
        <v>3</v>
      </c>
      <c r="D562" t="e">
        <f>IF($C562=1,$B562,NA())</f>
        <v>#N/A</v>
      </c>
      <c r="E562" t="e">
        <f>IF($C562=2,$B562,NA())</f>
        <v>#N/A</v>
      </c>
      <c r="F562">
        <f>IF($C562=3,$B562,NA())</f>
        <v>-0.0075579</v>
      </c>
      <c r="G562" t="e">
        <f>IF($C562=4,$B562,NA())</f>
        <v>#N/A</v>
      </c>
      <c r="H562" t="e">
        <f>IF($C562=5,$B562,NA())</f>
        <v>#N/A</v>
      </c>
      <c r="I562" t="e">
        <f>IF($C562="",$B562,NA())</f>
        <v>#N/A</v>
      </c>
    </row>
    <row r="564" spans="1:9">
      <c r="A564">
        <v>-0.3466987</v>
      </c>
      <c r="B564">
        <v>-0.0047211</v>
      </c>
      <c r="C564">
        <f>'Map Data'!$I$9</f>
        <v>3</v>
      </c>
      <c r="D564" t="e">
        <f>IF($C564=1,$B564,NA())</f>
        <v>#N/A</v>
      </c>
      <c r="E564" t="e">
        <f>IF($C564=2,$B564,NA())</f>
        <v>#N/A</v>
      </c>
      <c r="F564">
        <f>IF($C564=3,$B564,NA())</f>
        <v>-0.0047211</v>
      </c>
      <c r="G564" t="e">
        <f>IF($C564=4,$B564,NA())</f>
        <v>#N/A</v>
      </c>
      <c r="H564" t="e">
        <f>IF($C564=5,$B564,NA())</f>
        <v>#N/A</v>
      </c>
      <c r="I564" t="e">
        <f>IF($C564="",$B564,NA())</f>
        <v>#N/A</v>
      </c>
    </row>
    <row r="565" spans="1:9">
      <c r="A565">
        <v>-0.2718192</v>
      </c>
      <c r="B565">
        <v>-0.0047211</v>
      </c>
      <c r="C565">
        <f>'Map Data'!$I$9</f>
        <v>3</v>
      </c>
      <c r="D565" t="e">
        <f>IF($C565=1,$B565,NA())</f>
        <v>#N/A</v>
      </c>
      <c r="E565" t="e">
        <f>IF($C565=2,$B565,NA())</f>
        <v>#N/A</v>
      </c>
      <c r="F565">
        <f>IF($C565=3,$B565,NA())</f>
        <v>-0.0047211</v>
      </c>
      <c r="G565" t="e">
        <f>IF($C565=4,$B565,NA())</f>
        <v>#N/A</v>
      </c>
      <c r="H565" t="e">
        <f>IF($C565=5,$B565,NA())</f>
        <v>#N/A</v>
      </c>
      <c r="I565" t="e">
        <f>IF($C565="",$B565,NA())</f>
        <v>#N/A</v>
      </c>
    </row>
    <row r="567" spans="1:9">
      <c r="A567">
        <v>-0.345277</v>
      </c>
      <c r="B567">
        <v>-0.0018842</v>
      </c>
      <c r="C567">
        <f>'Map Data'!$I$9</f>
        <v>3</v>
      </c>
      <c r="D567" t="e">
        <f>IF($C567=1,$B567,NA())</f>
        <v>#N/A</v>
      </c>
      <c r="E567" t="e">
        <f>IF($C567=2,$B567,NA())</f>
        <v>#N/A</v>
      </c>
      <c r="F567">
        <f>IF($C567=3,$B567,NA())</f>
        <v>-0.0018842</v>
      </c>
      <c r="G567" t="e">
        <f>IF($C567=4,$B567,NA())</f>
        <v>#N/A</v>
      </c>
      <c r="H567" t="e">
        <f>IF($C567=5,$B567,NA())</f>
        <v>#N/A</v>
      </c>
      <c r="I567" t="e">
        <f>IF($C567="",$B567,NA())</f>
        <v>#N/A</v>
      </c>
    </row>
    <row r="568" spans="1:9">
      <c r="A568">
        <v>-0.2737149</v>
      </c>
      <c r="B568">
        <v>-0.0018842</v>
      </c>
      <c r="C568">
        <f>'Map Data'!$I$9</f>
        <v>3</v>
      </c>
      <c r="D568" t="e">
        <f>IF($C568=1,$B568,NA())</f>
        <v>#N/A</v>
      </c>
      <c r="E568" t="e">
        <f>IF($C568=2,$B568,NA())</f>
        <v>#N/A</v>
      </c>
      <c r="F568">
        <f>IF($C568=3,$B568,NA())</f>
        <v>-0.0018842</v>
      </c>
      <c r="G568" t="e">
        <f>IF($C568=4,$B568,NA())</f>
        <v>#N/A</v>
      </c>
      <c r="H568" t="e">
        <f>IF($C568=5,$B568,NA())</f>
        <v>#N/A</v>
      </c>
      <c r="I568" t="e">
        <f>IF($C568="",$B568,NA())</f>
        <v>#N/A</v>
      </c>
    </row>
    <row r="570" spans="1:9">
      <c r="A570">
        <v>-0.345277</v>
      </c>
      <c r="B570">
        <v>0.0009526</v>
      </c>
      <c r="C570">
        <f>'Map Data'!$I$9</f>
        <v>3</v>
      </c>
      <c r="D570" t="e">
        <f>IF($C570=1,$B570,NA())</f>
        <v>#N/A</v>
      </c>
      <c r="E570" t="e">
        <f>IF($C570=2,$B570,NA())</f>
        <v>#N/A</v>
      </c>
      <c r="F570">
        <f>IF($C570=3,$B570,NA())</f>
        <v>0.0009526</v>
      </c>
      <c r="G570" t="e">
        <f>IF($C570=4,$B570,NA())</f>
        <v>#N/A</v>
      </c>
      <c r="H570" t="e">
        <f>IF($C570=5,$B570,NA())</f>
        <v>#N/A</v>
      </c>
      <c r="I570" t="e">
        <f>IF($C570="",$B570,NA())</f>
        <v>#N/A</v>
      </c>
    </row>
    <row r="571" spans="1:9">
      <c r="A571">
        <v>-0.2756106</v>
      </c>
      <c r="B571">
        <v>0.0009526</v>
      </c>
      <c r="C571">
        <f>'Map Data'!$I$9</f>
        <v>3</v>
      </c>
      <c r="D571" t="e">
        <f>IF($C571=1,$B571,NA())</f>
        <v>#N/A</v>
      </c>
      <c r="E571" t="e">
        <f>IF($C571=2,$B571,NA())</f>
        <v>#N/A</v>
      </c>
      <c r="F571">
        <f>IF($C571=3,$B571,NA())</f>
        <v>0.0009526</v>
      </c>
      <c r="G571" t="e">
        <f>IF($C571=4,$B571,NA())</f>
        <v>#N/A</v>
      </c>
      <c r="H571" t="e">
        <f>IF($C571=5,$B571,NA())</f>
        <v>#N/A</v>
      </c>
      <c r="I571" t="e">
        <f>IF($C571="",$B571,NA())</f>
        <v>#N/A</v>
      </c>
    </row>
    <row r="573" spans="1:9">
      <c r="A573">
        <v>-0.3457509</v>
      </c>
      <c r="B573">
        <v>0.0037894</v>
      </c>
      <c r="C573">
        <f>'Map Data'!$I$9</f>
        <v>3</v>
      </c>
      <c r="D573" t="e">
        <f>IF($C573=1,$B573,NA())</f>
        <v>#N/A</v>
      </c>
      <c r="E573" t="e">
        <f>IF($C573=2,$B573,NA())</f>
        <v>#N/A</v>
      </c>
      <c r="F573">
        <f>IF($C573=3,$B573,NA())</f>
        <v>0.0037894</v>
      </c>
      <c r="G573" t="e">
        <f>IF($C573=4,$B573,NA())</f>
        <v>#N/A</v>
      </c>
      <c r="H573" t="e">
        <f>IF($C573=5,$B573,NA())</f>
        <v>#N/A</v>
      </c>
      <c r="I573" t="e">
        <f>IF($C573="",$B573,NA())</f>
        <v>#N/A</v>
      </c>
    </row>
    <row r="574" spans="1:9">
      <c r="A574">
        <v>-0.2770323</v>
      </c>
      <c r="B574">
        <v>0.0037894</v>
      </c>
      <c r="C574">
        <f>'Map Data'!$I$9</f>
        <v>3</v>
      </c>
      <c r="D574" t="e">
        <f>IF($C574=1,$B574,NA())</f>
        <v>#N/A</v>
      </c>
      <c r="E574" t="e">
        <f>IF($C574=2,$B574,NA())</f>
        <v>#N/A</v>
      </c>
      <c r="F574">
        <f>IF($C574=3,$B574,NA())</f>
        <v>0.0037894</v>
      </c>
      <c r="G574" t="e">
        <f>IF($C574=4,$B574,NA())</f>
        <v>#N/A</v>
      </c>
      <c r="H574" t="e">
        <f>IF($C574=5,$B574,NA())</f>
        <v>#N/A</v>
      </c>
      <c r="I574" t="e">
        <f>IF($C574="",$B574,NA())</f>
        <v>#N/A</v>
      </c>
    </row>
    <row r="576" spans="1:9">
      <c r="A576">
        <v>-0.3471726</v>
      </c>
      <c r="B576">
        <v>0.0066263</v>
      </c>
      <c r="C576">
        <f>'Map Data'!$I$9</f>
        <v>3</v>
      </c>
      <c r="D576" t="e">
        <f>IF($C576=1,$B576,NA())</f>
        <v>#N/A</v>
      </c>
      <c r="E576" t="e">
        <f>IF($C576=2,$B576,NA())</f>
        <v>#N/A</v>
      </c>
      <c r="F576">
        <f>IF($C576=3,$B576,NA())</f>
        <v>0.0066263</v>
      </c>
      <c r="G576" t="e">
        <f>IF($C576=4,$B576,NA())</f>
        <v>#N/A</v>
      </c>
      <c r="H576" t="e">
        <f>IF($C576=5,$B576,NA())</f>
        <v>#N/A</v>
      </c>
      <c r="I576" t="e">
        <f>IF($C576="",$B576,NA())</f>
        <v>#N/A</v>
      </c>
    </row>
    <row r="577" spans="1:9">
      <c r="A577">
        <v>-0.278928</v>
      </c>
      <c r="B577">
        <v>0.0066263</v>
      </c>
      <c r="C577">
        <f>'Map Data'!$I$9</f>
        <v>3</v>
      </c>
      <c r="D577" t="e">
        <f>IF($C577=1,$B577,NA())</f>
        <v>#N/A</v>
      </c>
      <c r="E577" t="e">
        <f>IF($C577=2,$B577,NA())</f>
        <v>#N/A</v>
      </c>
      <c r="F577">
        <f>IF($C577=3,$B577,NA())</f>
        <v>0.0066263</v>
      </c>
      <c r="G577" t="e">
        <f>IF($C577=4,$B577,NA())</f>
        <v>#N/A</v>
      </c>
      <c r="H577" t="e">
        <f>IF($C577=5,$B577,NA())</f>
        <v>#N/A</v>
      </c>
      <c r="I577" t="e">
        <f>IF($C577="",$B577,NA())</f>
        <v>#N/A</v>
      </c>
    </row>
    <row r="579" spans="1:9">
      <c r="A579">
        <v>-0.3466987</v>
      </c>
      <c r="B579">
        <v>0.0094631</v>
      </c>
      <c r="C579">
        <f>'Map Data'!$I$9</f>
        <v>3</v>
      </c>
      <c r="D579" t="e">
        <f>IF($C579=1,$B579,NA())</f>
        <v>#N/A</v>
      </c>
      <c r="E579" t="e">
        <f>IF($C579=2,$B579,NA())</f>
        <v>#N/A</v>
      </c>
      <c r="F579">
        <f>IF($C579=3,$B579,NA())</f>
        <v>0.0094631</v>
      </c>
      <c r="G579" t="e">
        <f>IF($C579=4,$B579,NA())</f>
        <v>#N/A</v>
      </c>
      <c r="H579" t="e">
        <f>IF($C579=5,$B579,NA())</f>
        <v>#N/A</v>
      </c>
      <c r="I579" t="e">
        <f>IF($C579="",$B579,NA())</f>
        <v>#N/A</v>
      </c>
    </row>
    <row r="580" spans="1:9">
      <c r="A580">
        <v>-0.2808237</v>
      </c>
      <c r="B580">
        <v>0.0094631</v>
      </c>
      <c r="C580">
        <f>'Map Data'!$I$9</f>
        <v>3</v>
      </c>
      <c r="D580" t="e">
        <f>IF($C580=1,$B580,NA())</f>
        <v>#N/A</v>
      </c>
      <c r="E580" t="e">
        <f>IF($C580=2,$B580,NA())</f>
        <v>#N/A</v>
      </c>
      <c r="F580">
        <f>IF($C580=3,$B580,NA())</f>
        <v>0.0094631</v>
      </c>
      <c r="G580" t="e">
        <f>IF($C580=4,$B580,NA())</f>
        <v>#N/A</v>
      </c>
      <c r="H580" t="e">
        <f>IF($C580=5,$B580,NA())</f>
        <v>#N/A</v>
      </c>
      <c r="I580" t="e">
        <f>IF($C580="",$B580,NA())</f>
        <v>#N/A</v>
      </c>
    </row>
    <row r="582" spans="1:9">
      <c r="A582">
        <v>-0.3490683</v>
      </c>
      <c r="B582">
        <v>0.0122999</v>
      </c>
      <c r="C582">
        <f>'Map Data'!$I$9</f>
        <v>3</v>
      </c>
      <c r="D582" t="e">
        <f>IF($C582=1,$B582,NA())</f>
        <v>#N/A</v>
      </c>
      <c r="E582" t="e">
        <f>IF($C582=2,$B582,NA())</f>
        <v>#N/A</v>
      </c>
      <c r="F582">
        <f>IF($C582=3,$B582,NA())</f>
        <v>0.0122999</v>
      </c>
      <c r="G582" t="e">
        <f>IF($C582=4,$B582,NA())</f>
        <v>#N/A</v>
      </c>
      <c r="H582" t="e">
        <f>IF($C582=5,$B582,NA())</f>
        <v>#N/A</v>
      </c>
      <c r="I582" t="e">
        <f>IF($C582="",$B582,NA())</f>
        <v>#N/A</v>
      </c>
    </row>
    <row r="583" spans="1:9">
      <c r="A583">
        <v>-0.2827194</v>
      </c>
      <c r="B583">
        <v>0.0122999</v>
      </c>
      <c r="C583">
        <f>'Map Data'!$I$9</f>
        <v>3</v>
      </c>
      <c r="D583" t="e">
        <f>IF($C583=1,$B583,NA())</f>
        <v>#N/A</v>
      </c>
      <c r="E583" t="e">
        <f>IF($C583=2,$B583,NA())</f>
        <v>#N/A</v>
      </c>
      <c r="F583">
        <f>IF($C583=3,$B583,NA())</f>
        <v>0.0122999</v>
      </c>
      <c r="G583" t="e">
        <f>IF($C583=4,$B583,NA())</f>
        <v>#N/A</v>
      </c>
      <c r="H583" t="e">
        <f>IF($C583=5,$B583,NA())</f>
        <v>#N/A</v>
      </c>
      <c r="I583" t="e">
        <f>IF($C583="",$B583,NA())</f>
        <v>#N/A</v>
      </c>
    </row>
    <row r="585" spans="1:9">
      <c r="A585">
        <v>-0.350964</v>
      </c>
      <c r="B585">
        <v>0.0151368</v>
      </c>
      <c r="C585">
        <f>'Map Data'!$I$9</f>
        <v>3</v>
      </c>
      <c r="D585" t="e">
        <f>IF($C585=1,$B585,NA())</f>
        <v>#N/A</v>
      </c>
      <c r="E585" t="e">
        <f>IF($C585=2,$B585,NA())</f>
        <v>#N/A</v>
      </c>
      <c r="F585">
        <f>IF($C585=3,$B585,NA())</f>
        <v>0.0151368</v>
      </c>
      <c r="G585" t="e">
        <f>IF($C585=4,$B585,NA())</f>
        <v>#N/A</v>
      </c>
      <c r="H585" t="e">
        <f>IF($C585=5,$B585,NA())</f>
        <v>#N/A</v>
      </c>
      <c r="I585" t="e">
        <f>IF($C585="",$B585,NA())</f>
        <v>#N/A</v>
      </c>
    </row>
    <row r="586" spans="1:9">
      <c r="A586">
        <v>-0.2846151</v>
      </c>
      <c r="B586">
        <v>0.0151368</v>
      </c>
      <c r="C586">
        <f>'Map Data'!$I$9</f>
        <v>3</v>
      </c>
      <c r="D586" t="e">
        <f>IF($C586=1,$B586,NA())</f>
        <v>#N/A</v>
      </c>
      <c r="E586" t="e">
        <f>IF($C586=2,$B586,NA())</f>
        <v>#N/A</v>
      </c>
      <c r="F586">
        <f>IF($C586=3,$B586,NA())</f>
        <v>0.0151368</v>
      </c>
      <c r="G586" t="e">
        <f>IF($C586=4,$B586,NA())</f>
        <v>#N/A</v>
      </c>
      <c r="H586" t="e">
        <f>IF($C586=5,$B586,NA())</f>
        <v>#N/A</v>
      </c>
      <c r="I586" t="e">
        <f>IF($C586="",$B586,NA())</f>
        <v>#N/A</v>
      </c>
    </row>
    <row r="588" spans="1:9">
      <c r="A588">
        <v>-0.3514379</v>
      </c>
      <c r="B588">
        <v>0.0179736</v>
      </c>
      <c r="C588">
        <f>'Map Data'!$I$9</f>
        <v>3</v>
      </c>
      <c r="D588" t="e">
        <f>IF($C588=1,$B588,NA())</f>
        <v>#N/A</v>
      </c>
      <c r="E588" t="e">
        <f>IF($C588=2,$B588,NA())</f>
        <v>#N/A</v>
      </c>
      <c r="F588">
        <f>IF($C588=3,$B588,NA())</f>
        <v>0.0179736</v>
      </c>
      <c r="G588" t="e">
        <f>IF($C588=4,$B588,NA())</f>
        <v>#N/A</v>
      </c>
      <c r="H588" t="e">
        <f>IF($C588=5,$B588,NA())</f>
        <v>#N/A</v>
      </c>
      <c r="I588" t="e">
        <f>IF($C588="",$B588,NA())</f>
        <v>#N/A</v>
      </c>
    </row>
    <row r="589" spans="1:9">
      <c r="A589">
        <v>-0.2865107</v>
      </c>
      <c r="B589">
        <v>0.0179736</v>
      </c>
      <c r="C589">
        <f>'Map Data'!$I$9</f>
        <v>3</v>
      </c>
      <c r="D589" t="e">
        <f>IF($C589=1,$B589,NA())</f>
        <v>#N/A</v>
      </c>
      <c r="E589" t="e">
        <f>IF($C589=2,$B589,NA())</f>
        <v>#N/A</v>
      </c>
      <c r="F589">
        <f>IF($C589=3,$B589,NA())</f>
        <v>0.0179736</v>
      </c>
      <c r="G589" t="e">
        <f>IF($C589=4,$B589,NA())</f>
        <v>#N/A</v>
      </c>
      <c r="H589" t="e">
        <f>IF($C589=5,$B589,NA())</f>
        <v>#N/A</v>
      </c>
      <c r="I589" t="e">
        <f>IF($C589="",$B589,NA())</f>
        <v>#N/A</v>
      </c>
    </row>
    <row r="591" spans="1:9">
      <c r="A591">
        <v>-0.3523858</v>
      </c>
      <c r="B591">
        <v>0.0208105</v>
      </c>
      <c r="C591">
        <f>'Map Data'!$I$9</f>
        <v>3</v>
      </c>
      <c r="D591" t="e">
        <f>IF($C591=1,$B591,NA())</f>
        <v>#N/A</v>
      </c>
      <c r="E591" t="e">
        <f>IF($C591=2,$B591,NA())</f>
        <v>#N/A</v>
      </c>
      <c r="F591">
        <f>IF($C591=3,$B591,NA())</f>
        <v>0.0208105</v>
      </c>
      <c r="G591" t="e">
        <f>IF($C591=4,$B591,NA())</f>
        <v>#N/A</v>
      </c>
      <c r="H591" t="e">
        <f>IF($C591=5,$B591,NA())</f>
        <v>#N/A</v>
      </c>
      <c r="I591" t="e">
        <f>IF($C591="",$B591,NA())</f>
        <v>#N/A</v>
      </c>
    </row>
    <row r="592" spans="1:9">
      <c r="A592">
        <v>-0.2884064</v>
      </c>
      <c r="B592">
        <v>0.0208105</v>
      </c>
      <c r="C592">
        <f>'Map Data'!$I$9</f>
        <v>3</v>
      </c>
      <c r="D592" t="e">
        <f>IF($C592=1,$B592,NA())</f>
        <v>#N/A</v>
      </c>
      <c r="E592" t="e">
        <f>IF($C592=2,$B592,NA())</f>
        <v>#N/A</v>
      </c>
      <c r="F592">
        <f>IF($C592=3,$B592,NA())</f>
        <v>0.0208105</v>
      </c>
      <c r="G592" t="e">
        <f>IF($C592=4,$B592,NA())</f>
        <v>#N/A</v>
      </c>
      <c r="H592" t="e">
        <f>IF($C592=5,$B592,NA())</f>
        <v>#N/A</v>
      </c>
      <c r="I592" t="e">
        <f>IF($C592="",$B592,NA())</f>
        <v>#N/A</v>
      </c>
    </row>
    <row r="594" spans="1:9">
      <c r="A594">
        <v>-0.3538075</v>
      </c>
      <c r="B594">
        <v>0.0236473</v>
      </c>
      <c r="C594">
        <f>'Map Data'!$I$9</f>
        <v>3</v>
      </c>
      <c r="D594" t="e">
        <f>IF($C594=1,$B594,NA())</f>
        <v>#N/A</v>
      </c>
      <c r="E594" t="e">
        <f>IF($C594=2,$B594,NA())</f>
        <v>#N/A</v>
      </c>
      <c r="F594">
        <f>IF($C594=3,$B594,NA())</f>
        <v>0.0236473</v>
      </c>
      <c r="G594" t="e">
        <f>IF($C594=4,$B594,NA())</f>
        <v>#N/A</v>
      </c>
      <c r="H594" t="e">
        <f>IF($C594=5,$B594,NA())</f>
        <v>#N/A</v>
      </c>
      <c r="I594" t="e">
        <f>IF($C594="",$B594,NA())</f>
        <v>#N/A</v>
      </c>
    </row>
    <row r="595" spans="1:9">
      <c r="A595">
        <v>-0.2903021</v>
      </c>
      <c r="B595">
        <v>0.0236473</v>
      </c>
      <c r="C595">
        <f>'Map Data'!$I$9</f>
        <v>3</v>
      </c>
      <c r="D595" t="e">
        <f>IF($C595=1,$B595,NA())</f>
        <v>#N/A</v>
      </c>
      <c r="E595" t="e">
        <f>IF($C595=2,$B595,NA())</f>
        <v>#N/A</v>
      </c>
      <c r="F595">
        <f>IF($C595=3,$B595,NA())</f>
        <v>0.0236473</v>
      </c>
      <c r="G595" t="e">
        <f>IF($C595=4,$B595,NA())</f>
        <v>#N/A</v>
      </c>
      <c r="H595" t="e">
        <f>IF($C595=5,$B595,NA())</f>
        <v>#N/A</v>
      </c>
      <c r="I595" t="e">
        <f>IF($C595="",$B595,NA())</f>
        <v>#N/A</v>
      </c>
    </row>
    <row r="597" spans="1:9">
      <c r="A597">
        <v>-0.3552293</v>
      </c>
      <c r="B597">
        <v>0.0264841</v>
      </c>
      <c r="C597">
        <f>'Map Data'!$I$9</f>
        <v>3</v>
      </c>
      <c r="D597" t="e">
        <f>IF($C597=1,$B597,NA())</f>
        <v>#N/A</v>
      </c>
      <c r="E597" t="e">
        <f>IF($C597=2,$B597,NA())</f>
        <v>#N/A</v>
      </c>
      <c r="F597">
        <f>IF($C597=3,$B597,NA())</f>
        <v>0.0264841</v>
      </c>
      <c r="G597" t="e">
        <f>IF($C597=4,$B597,NA())</f>
        <v>#N/A</v>
      </c>
      <c r="H597" t="e">
        <f>IF($C597=5,$B597,NA())</f>
        <v>#N/A</v>
      </c>
      <c r="I597" t="e">
        <f>IF($C597="",$B597,NA())</f>
        <v>#N/A</v>
      </c>
    </row>
    <row r="598" spans="1:9">
      <c r="A598">
        <v>-0.2921978</v>
      </c>
      <c r="B598">
        <v>0.0264841</v>
      </c>
      <c r="C598">
        <f>'Map Data'!$I$9</f>
        <v>3</v>
      </c>
      <c r="D598" t="e">
        <f>IF($C598=1,$B598,NA())</f>
        <v>#N/A</v>
      </c>
      <c r="E598" t="e">
        <f>IF($C598=2,$B598,NA())</f>
        <v>#N/A</v>
      </c>
      <c r="F598">
        <f>IF($C598=3,$B598,NA())</f>
        <v>0.0264841</v>
      </c>
      <c r="G598" t="e">
        <f>IF($C598=4,$B598,NA())</f>
        <v>#N/A</v>
      </c>
      <c r="H598" t="e">
        <f>IF($C598=5,$B598,NA())</f>
        <v>#N/A</v>
      </c>
      <c r="I598" t="e">
        <f>IF($C598="",$B598,NA())</f>
        <v>#N/A</v>
      </c>
    </row>
    <row r="600" spans="1:9">
      <c r="A600">
        <v>-0.3557032</v>
      </c>
      <c r="B600">
        <v>0.029321</v>
      </c>
      <c r="C600">
        <f>'Map Data'!$I$9</f>
        <v>3</v>
      </c>
      <c r="D600" t="e">
        <f>IF($C600=1,$B600,NA())</f>
        <v>#N/A</v>
      </c>
      <c r="E600" t="e">
        <f>IF($C600=2,$B600,NA())</f>
        <v>#N/A</v>
      </c>
      <c r="F600">
        <f>IF($C600=3,$B600,NA())</f>
        <v>0.029321</v>
      </c>
      <c r="G600" t="e">
        <f>IF($C600=4,$B600,NA())</f>
        <v>#N/A</v>
      </c>
      <c r="H600" t="e">
        <f>IF($C600=5,$B600,NA())</f>
        <v>#N/A</v>
      </c>
      <c r="I600" t="e">
        <f>IF($C600="",$B600,NA())</f>
        <v>#N/A</v>
      </c>
    </row>
    <row r="601" spans="1:9">
      <c r="A601">
        <v>-0.2940935</v>
      </c>
      <c r="B601">
        <v>0.029321</v>
      </c>
      <c r="C601">
        <f>'Map Data'!$I$9</f>
        <v>3</v>
      </c>
      <c r="D601" t="e">
        <f>IF($C601=1,$B601,NA())</f>
        <v>#N/A</v>
      </c>
      <c r="E601" t="e">
        <f>IF($C601=2,$B601,NA())</f>
        <v>#N/A</v>
      </c>
      <c r="F601">
        <f>IF($C601=3,$B601,NA())</f>
        <v>0.029321</v>
      </c>
      <c r="G601" t="e">
        <f>IF($C601=4,$B601,NA())</f>
        <v>#N/A</v>
      </c>
      <c r="H601" t="e">
        <f>IF($C601=5,$B601,NA())</f>
        <v>#N/A</v>
      </c>
      <c r="I601" t="e">
        <f>IF($C601="",$B601,NA())</f>
        <v>#N/A</v>
      </c>
    </row>
    <row r="603" spans="1:9">
      <c r="A603">
        <v>-0.3552293</v>
      </c>
      <c r="B603">
        <v>0.0321578</v>
      </c>
      <c r="C603">
        <f>'Map Data'!$I$9</f>
        <v>3</v>
      </c>
      <c r="D603" t="e">
        <f>IF($C603=1,$B603,NA())</f>
        <v>#N/A</v>
      </c>
      <c r="E603" t="e">
        <f>IF($C603=2,$B603,NA())</f>
        <v>#N/A</v>
      </c>
      <c r="F603">
        <f>IF($C603=3,$B603,NA())</f>
        <v>0.0321578</v>
      </c>
      <c r="G603" t="e">
        <f>IF($C603=4,$B603,NA())</f>
        <v>#N/A</v>
      </c>
      <c r="H603" t="e">
        <f>IF($C603=5,$B603,NA())</f>
        <v>#N/A</v>
      </c>
      <c r="I603" t="e">
        <f>IF($C603="",$B603,NA())</f>
        <v>#N/A</v>
      </c>
    </row>
    <row r="604" spans="1:9">
      <c r="A604">
        <v>-0.2959892</v>
      </c>
      <c r="B604">
        <v>0.0321578</v>
      </c>
      <c r="C604">
        <f>'Map Data'!$I$9</f>
        <v>3</v>
      </c>
      <c r="D604" t="e">
        <f>IF($C604=1,$B604,NA())</f>
        <v>#N/A</v>
      </c>
      <c r="E604" t="e">
        <f>IF($C604=2,$B604,NA())</f>
        <v>#N/A</v>
      </c>
      <c r="F604">
        <f>IF($C604=3,$B604,NA())</f>
        <v>0.0321578</v>
      </c>
      <c r="G604" t="e">
        <f>IF($C604=4,$B604,NA())</f>
        <v>#N/A</v>
      </c>
      <c r="H604" t="e">
        <f>IF($C604=5,$B604,NA())</f>
        <v>#N/A</v>
      </c>
      <c r="I604" t="e">
        <f>IF($C604="",$B604,NA())</f>
        <v>#N/A</v>
      </c>
    </row>
    <row r="606" spans="1:9">
      <c r="A606">
        <v>-0.3528597</v>
      </c>
      <c r="B606">
        <v>0.0349946</v>
      </c>
      <c r="C606">
        <f>'Map Data'!$I$9</f>
        <v>3</v>
      </c>
      <c r="D606" t="e">
        <f>IF($C606=1,$B606,NA())</f>
        <v>#N/A</v>
      </c>
      <c r="E606" t="e">
        <f>IF($C606=2,$B606,NA())</f>
        <v>#N/A</v>
      </c>
      <c r="F606">
        <f>IF($C606=3,$B606,NA())</f>
        <v>0.0349946</v>
      </c>
      <c r="G606" t="e">
        <f>IF($C606=4,$B606,NA())</f>
        <v>#N/A</v>
      </c>
      <c r="H606" t="e">
        <f>IF($C606=5,$B606,NA())</f>
        <v>#N/A</v>
      </c>
      <c r="I606" t="e">
        <f>IF($C606="",$B606,NA())</f>
        <v>#N/A</v>
      </c>
    </row>
    <row r="607" spans="1:9">
      <c r="A607">
        <v>-0.2978848</v>
      </c>
      <c r="B607">
        <v>0.0349946</v>
      </c>
      <c r="C607">
        <f>'Map Data'!$I$9</f>
        <v>3</v>
      </c>
      <c r="D607" t="e">
        <f>IF($C607=1,$B607,NA())</f>
        <v>#N/A</v>
      </c>
      <c r="E607" t="e">
        <f>IF($C607=2,$B607,NA())</f>
        <v>#N/A</v>
      </c>
      <c r="F607">
        <f>IF($C607=3,$B607,NA())</f>
        <v>0.0349946</v>
      </c>
      <c r="G607" t="e">
        <f>IF($C607=4,$B607,NA())</f>
        <v>#N/A</v>
      </c>
      <c r="H607" t="e">
        <f>IF($C607=5,$B607,NA())</f>
        <v>#N/A</v>
      </c>
      <c r="I607" t="e">
        <f>IF($C607="",$B607,NA())</f>
        <v>#N/A</v>
      </c>
    </row>
    <row r="609" spans="1:9">
      <c r="A609">
        <v>-0.3528597</v>
      </c>
      <c r="B609">
        <v>0.0378315</v>
      </c>
      <c r="C609">
        <f>'Map Data'!$I$9</f>
        <v>3</v>
      </c>
      <c r="D609" t="e">
        <f>IF($C609=1,$B609,NA())</f>
        <v>#N/A</v>
      </c>
      <c r="E609" t="e">
        <f>IF($C609=2,$B609,NA())</f>
        <v>#N/A</v>
      </c>
      <c r="F609">
        <f>IF($C609=3,$B609,NA())</f>
        <v>0.0378315</v>
      </c>
      <c r="G609" t="e">
        <f>IF($C609=4,$B609,NA())</f>
        <v>#N/A</v>
      </c>
      <c r="H609" t="e">
        <f>IF($C609=5,$B609,NA())</f>
        <v>#N/A</v>
      </c>
      <c r="I609" t="e">
        <f>IF($C609="",$B609,NA())</f>
        <v>#N/A</v>
      </c>
    </row>
    <row r="610" spans="1:9">
      <c r="A610">
        <v>-0.2997805</v>
      </c>
      <c r="B610">
        <v>0.0378315</v>
      </c>
      <c r="C610">
        <f>'Map Data'!$I$9</f>
        <v>3</v>
      </c>
      <c r="D610" t="e">
        <f>IF($C610=1,$B610,NA())</f>
        <v>#N/A</v>
      </c>
      <c r="E610" t="e">
        <f>IF($C610=2,$B610,NA())</f>
        <v>#N/A</v>
      </c>
      <c r="F610">
        <f>IF($C610=3,$B610,NA())</f>
        <v>0.0378315</v>
      </c>
      <c r="G610" t="e">
        <f>IF($C610=4,$B610,NA())</f>
        <v>#N/A</v>
      </c>
      <c r="H610" t="e">
        <f>IF($C610=5,$B610,NA())</f>
        <v>#N/A</v>
      </c>
      <c r="I610" t="e">
        <f>IF($C610="",$B610,NA())</f>
        <v>#N/A</v>
      </c>
    </row>
    <row r="612" spans="1:9">
      <c r="A612">
        <v>-0.3566511</v>
      </c>
      <c r="B612">
        <v>0.0406683</v>
      </c>
      <c r="C612">
        <f>'Map Data'!$I$9</f>
        <v>3</v>
      </c>
      <c r="D612" t="e">
        <f>IF($C612=1,$B612,NA())</f>
        <v>#N/A</v>
      </c>
      <c r="E612" t="e">
        <f>IF($C612=2,$B612,NA())</f>
        <v>#N/A</v>
      </c>
      <c r="F612">
        <f>IF($C612=3,$B612,NA())</f>
        <v>0.0406683</v>
      </c>
      <c r="G612" t="e">
        <f>IF($C612=4,$B612,NA())</f>
        <v>#N/A</v>
      </c>
      <c r="H612" t="e">
        <f>IF($C612=5,$B612,NA())</f>
        <v>#N/A</v>
      </c>
      <c r="I612" t="e">
        <f>IF($C612="",$B612,NA())</f>
        <v>#N/A</v>
      </c>
    </row>
    <row r="613" spans="1:9">
      <c r="A613">
        <v>-0.3016762</v>
      </c>
      <c r="B613">
        <v>0.0406683</v>
      </c>
      <c r="C613">
        <f>'Map Data'!$I$9</f>
        <v>3</v>
      </c>
      <c r="D613" t="e">
        <f>IF($C613=1,$B613,NA())</f>
        <v>#N/A</v>
      </c>
      <c r="E613" t="e">
        <f>IF($C613=2,$B613,NA())</f>
        <v>#N/A</v>
      </c>
      <c r="F613">
        <f>IF($C613=3,$B613,NA())</f>
        <v>0.0406683</v>
      </c>
      <c r="G613" t="e">
        <f>IF($C613=4,$B613,NA())</f>
        <v>#N/A</v>
      </c>
      <c r="H613" t="e">
        <f>IF($C613=5,$B613,NA())</f>
        <v>#N/A</v>
      </c>
      <c r="I613" t="e">
        <f>IF($C613="",$B613,NA())</f>
        <v>#N/A</v>
      </c>
    </row>
    <row r="615" spans="1:9">
      <c r="A615">
        <v>-0.3580728</v>
      </c>
      <c r="B615">
        <v>0.0435051</v>
      </c>
      <c r="C615">
        <f>'Map Data'!$I$9</f>
        <v>3</v>
      </c>
      <c r="D615" t="e">
        <f>IF($C615=1,$B615,NA())</f>
        <v>#N/A</v>
      </c>
      <c r="E615" t="e">
        <f>IF($C615=2,$B615,NA())</f>
        <v>#N/A</v>
      </c>
      <c r="F615">
        <f>IF($C615=3,$B615,NA())</f>
        <v>0.0435051</v>
      </c>
      <c r="G615" t="e">
        <f>IF($C615=4,$B615,NA())</f>
        <v>#N/A</v>
      </c>
      <c r="H615" t="e">
        <f>IF($C615=5,$B615,NA())</f>
        <v>#N/A</v>
      </c>
      <c r="I615" t="e">
        <f>IF($C615="",$B615,NA())</f>
        <v>#N/A</v>
      </c>
    </row>
    <row r="616" spans="1:9">
      <c r="A616">
        <v>-0.3035719</v>
      </c>
      <c r="B616">
        <v>0.0435051</v>
      </c>
      <c r="C616">
        <f>'Map Data'!$I$9</f>
        <v>3</v>
      </c>
      <c r="D616" t="e">
        <f>IF($C616=1,$B616,NA())</f>
        <v>#N/A</v>
      </c>
      <c r="E616" t="e">
        <f>IF($C616=2,$B616,NA())</f>
        <v>#N/A</v>
      </c>
      <c r="F616">
        <f>IF($C616=3,$B616,NA())</f>
        <v>0.0435051</v>
      </c>
      <c r="G616" t="e">
        <f>IF($C616=4,$B616,NA())</f>
        <v>#N/A</v>
      </c>
      <c r="H616" t="e">
        <f>IF($C616=5,$B616,NA())</f>
        <v>#N/A</v>
      </c>
      <c r="I616" t="e">
        <f>IF($C616="",$B616,NA())</f>
        <v>#N/A</v>
      </c>
    </row>
    <row r="618" spans="1:9">
      <c r="A618">
        <v>-0.3585467</v>
      </c>
      <c r="B618">
        <v>0.046342</v>
      </c>
      <c r="C618">
        <f>'Map Data'!$I$9</f>
        <v>3</v>
      </c>
      <c r="D618" t="e">
        <f>IF($C618=1,$B618,NA())</f>
        <v>#N/A</v>
      </c>
      <c r="E618" t="e">
        <f>IF($C618=2,$B618,NA())</f>
        <v>#N/A</v>
      </c>
      <c r="F618">
        <f>IF($C618=3,$B618,NA())</f>
        <v>0.046342</v>
      </c>
      <c r="G618" t="e">
        <f>IF($C618=4,$B618,NA())</f>
        <v>#N/A</v>
      </c>
      <c r="H618" t="e">
        <f>IF($C618=5,$B618,NA())</f>
        <v>#N/A</v>
      </c>
      <c r="I618" t="e">
        <f>IF($C618="",$B618,NA())</f>
        <v>#N/A</v>
      </c>
    </row>
    <row r="619" spans="1:9">
      <c r="A619">
        <v>-0.3054676</v>
      </c>
      <c r="B619">
        <v>0.046342</v>
      </c>
      <c r="C619">
        <f>'Map Data'!$I$9</f>
        <v>3</v>
      </c>
      <c r="D619" t="e">
        <f>IF($C619=1,$B619,NA())</f>
        <v>#N/A</v>
      </c>
      <c r="E619" t="e">
        <f>IF($C619=2,$B619,NA())</f>
        <v>#N/A</v>
      </c>
      <c r="F619">
        <f>IF($C619=3,$B619,NA())</f>
        <v>0.046342</v>
      </c>
      <c r="G619" t="e">
        <f>IF($C619=4,$B619,NA())</f>
        <v>#N/A</v>
      </c>
      <c r="H619" t="e">
        <f>IF($C619=5,$B619,NA())</f>
        <v>#N/A</v>
      </c>
      <c r="I619" t="e">
        <f>IF($C619="",$B619,NA())</f>
        <v>#N/A</v>
      </c>
    </row>
    <row r="621" spans="1:9">
      <c r="A621">
        <v>-0.3580728</v>
      </c>
      <c r="B621">
        <v>0.0491788</v>
      </c>
      <c r="C621">
        <f>'Map Data'!$I$9</f>
        <v>3</v>
      </c>
      <c r="D621" t="e">
        <f>IF($C621=1,$B621,NA())</f>
        <v>#N/A</v>
      </c>
      <c r="E621" t="e">
        <f>IF($C621=2,$B621,NA())</f>
        <v>#N/A</v>
      </c>
      <c r="F621">
        <f>IF($C621=3,$B621,NA())</f>
        <v>0.0491788</v>
      </c>
      <c r="G621" t="e">
        <f>IF($C621=4,$B621,NA())</f>
        <v>#N/A</v>
      </c>
      <c r="H621" t="e">
        <f>IF($C621=5,$B621,NA())</f>
        <v>#N/A</v>
      </c>
      <c r="I621" t="e">
        <f>IF($C621="",$B621,NA())</f>
        <v>#N/A</v>
      </c>
    </row>
    <row r="622" spans="1:9">
      <c r="A622">
        <v>-0.3073633</v>
      </c>
      <c r="B622">
        <v>0.0491788</v>
      </c>
      <c r="C622">
        <f>'Map Data'!$I$9</f>
        <v>3</v>
      </c>
      <c r="D622" t="e">
        <f>IF($C622=1,$B622,NA())</f>
        <v>#N/A</v>
      </c>
      <c r="E622" t="e">
        <f>IF($C622=2,$B622,NA())</f>
        <v>#N/A</v>
      </c>
      <c r="F622">
        <f>IF($C622=3,$B622,NA())</f>
        <v>0.0491788</v>
      </c>
      <c r="G622" t="e">
        <f>IF($C622=4,$B622,NA())</f>
        <v>#N/A</v>
      </c>
      <c r="H622" t="e">
        <f>IF($C622=5,$B622,NA())</f>
        <v>#N/A</v>
      </c>
      <c r="I622" t="e">
        <f>IF($C622="",$B622,NA())</f>
        <v>#N/A</v>
      </c>
    </row>
    <row r="624" spans="1:9">
      <c r="A624">
        <v>-0.3580728</v>
      </c>
      <c r="B624">
        <v>0.0520157</v>
      </c>
      <c r="C624">
        <f>'Map Data'!$I$9</f>
        <v>3</v>
      </c>
      <c r="D624" t="e">
        <f>IF($C624=1,$B624,NA())</f>
        <v>#N/A</v>
      </c>
      <c r="E624" t="e">
        <f>IF($C624=2,$B624,NA())</f>
        <v>#N/A</v>
      </c>
      <c r="F624">
        <f>IF($C624=3,$B624,NA())</f>
        <v>0.0520157</v>
      </c>
      <c r="G624" t="e">
        <f>IF($C624=4,$B624,NA())</f>
        <v>#N/A</v>
      </c>
      <c r="H624" t="e">
        <f>IF($C624=5,$B624,NA())</f>
        <v>#N/A</v>
      </c>
      <c r="I624" t="e">
        <f>IF($C624="",$B624,NA())</f>
        <v>#N/A</v>
      </c>
    </row>
    <row r="625" spans="1:9">
      <c r="A625">
        <v>-0.309259</v>
      </c>
      <c r="B625">
        <v>0.0520157</v>
      </c>
      <c r="C625">
        <f>'Map Data'!$I$9</f>
        <v>3</v>
      </c>
      <c r="D625" t="e">
        <f>IF($C625=1,$B625,NA())</f>
        <v>#N/A</v>
      </c>
      <c r="E625" t="e">
        <f>IF($C625=2,$B625,NA())</f>
        <v>#N/A</v>
      </c>
      <c r="F625">
        <f>IF($C625=3,$B625,NA())</f>
        <v>0.0520157</v>
      </c>
      <c r="G625" t="e">
        <f>IF($C625=4,$B625,NA())</f>
        <v>#N/A</v>
      </c>
      <c r="H625" t="e">
        <f>IF($C625=5,$B625,NA())</f>
        <v>#N/A</v>
      </c>
      <c r="I625" t="e">
        <f>IF($C625="",$B625,NA())</f>
        <v>#N/A</v>
      </c>
    </row>
    <row r="627" spans="1:9">
      <c r="A627">
        <v>-0.3575989</v>
      </c>
      <c r="B627">
        <v>0.0548525</v>
      </c>
      <c r="C627">
        <f>'Map Data'!$I$9</f>
        <v>3</v>
      </c>
      <c r="D627" t="e">
        <f>IF($C627=1,$B627,NA())</f>
        <v>#N/A</v>
      </c>
      <c r="E627" t="e">
        <f>IF($C627=2,$B627,NA())</f>
        <v>#N/A</v>
      </c>
      <c r="F627">
        <f>IF($C627=3,$B627,NA())</f>
        <v>0.0548525</v>
      </c>
      <c r="G627" t="e">
        <f>IF($C627=4,$B627,NA())</f>
        <v>#N/A</v>
      </c>
      <c r="H627" t="e">
        <f>IF($C627=5,$B627,NA())</f>
        <v>#N/A</v>
      </c>
      <c r="I627" t="e">
        <f>IF($C627="",$B627,NA())</f>
        <v>#N/A</v>
      </c>
    </row>
    <row r="628" spans="1:9">
      <c r="A628">
        <v>-0.3566511</v>
      </c>
      <c r="B628">
        <v>0.0548525</v>
      </c>
      <c r="C628">
        <f>'Map Data'!$I$9</f>
        <v>3</v>
      </c>
      <c r="D628" t="e">
        <f>IF($C628=1,$B628,NA())</f>
        <v>#N/A</v>
      </c>
      <c r="E628" t="e">
        <f>IF($C628=2,$B628,NA())</f>
        <v>#N/A</v>
      </c>
      <c r="F628">
        <f>IF($C628=3,$B628,NA())</f>
        <v>0.0548525</v>
      </c>
      <c r="G628" t="e">
        <f>IF($C628=4,$B628,NA())</f>
        <v>#N/A</v>
      </c>
      <c r="H628" t="e">
        <f>IF($C628=5,$B628,NA())</f>
        <v>#N/A</v>
      </c>
      <c r="I628" t="e">
        <f>IF($C628="",$B628,NA())</f>
        <v>#N/A</v>
      </c>
    </row>
    <row r="630" spans="1:9">
      <c r="A630">
        <v>-0.3547554</v>
      </c>
      <c r="B630">
        <v>0.0548525</v>
      </c>
      <c r="C630">
        <f>'Map Data'!$I$9</f>
        <v>3</v>
      </c>
      <c r="D630" t="e">
        <f>IF($C630=1,$B630,NA())</f>
        <v>#N/A</v>
      </c>
      <c r="E630" t="e">
        <f>IF($C630=2,$B630,NA())</f>
        <v>#N/A</v>
      </c>
      <c r="F630">
        <f>IF($C630=3,$B630,NA())</f>
        <v>0.0548525</v>
      </c>
      <c r="G630" t="e">
        <f>IF($C630=4,$B630,NA())</f>
        <v>#N/A</v>
      </c>
      <c r="H630" t="e">
        <f>IF($C630=5,$B630,NA())</f>
        <v>#N/A</v>
      </c>
      <c r="I630" t="e">
        <f>IF($C630="",$B630,NA())</f>
        <v>#N/A</v>
      </c>
    </row>
    <row r="631" spans="1:9">
      <c r="A631">
        <v>-0.3111546</v>
      </c>
      <c r="B631">
        <v>0.0548525</v>
      </c>
      <c r="C631">
        <f>'Map Data'!$I$9</f>
        <v>3</v>
      </c>
      <c r="D631" t="e">
        <f>IF($C631=1,$B631,NA())</f>
        <v>#N/A</v>
      </c>
      <c r="E631" t="e">
        <f>IF($C631=2,$B631,NA())</f>
        <v>#N/A</v>
      </c>
      <c r="F631">
        <f>IF($C631=3,$B631,NA())</f>
        <v>0.0548525</v>
      </c>
      <c r="G631" t="e">
        <f>IF($C631=4,$B631,NA())</f>
        <v>#N/A</v>
      </c>
      <c r="H631" t="e">
        <f>IF($C631=5,$B631,NA())</f>
        <v>#N/A</v>
      </c>
      <c r="I631" t="e">
        <f>IF($C631="",$B631,NA())</f>
        <v>#N/A</v>
      </c>
    </row>
    <row r="633" spans="1:9">
      <c r="A633">
        <v>-0.3575989</v>
      </c>
      <c r="B633">
        <v>0.0576893</v>
      </c>
      <c r="C633">
        <f>'Map Data'!$I$9</f>
        <v>3</v>
      </c>
      <c r="D633" t="e">
        <f>IF($C633=1,$B633,NA())</f>
        <v>#N/A</v>
      </c>
      <c r="E633" t="e">
        <f>IF($C633=2,$B633,NA())</f>
        <v>#N/A</v>
      </c>
      <c r="F633">
        <f>IF($C633=3,$B633,NA())</f>
        <v>0.0576893</v>
      </c>
      <c r="G633" t="e">
        <f>IF($C633=4,$B633,NA())</f>
        <v>#N/A</v>
      </c>
      <c r="H633" t="e">
        <f>IF($C633=5,$B633,NA())</f>
        <v>#N/A</v>
      </c>
      <c r="I633" t="e">
        <f>IF($C633="",$B633,NA())</f>
        <v>#N/A</v>
      </c>
    </row>
    <row r="634" spans="1:9">
      <c r="A634">
        <v>-0.3566511</v>
      </c>
      <c r="B634">
        <v>0.0576893</v>
      </c>
      <c r="C634">
        <f>'Map Data'!$I$9</f>
        <v>3</v>
      </c>
      <c r="D634" t="e">
        <f>IF($C634=1,$B634,NA())</f>
        <v>#N/A</v>
      </c>
      <c r="E634" t="e">
        <f>IF($C634=2,$B634,NA())</f>
        <v>#N/A</v>
      </c>
      <c r="F634">
        <f>IF($C634=3,$B634,NA())</f>
        <v>0.0576893</v>
      </c>
      <c r="G634" t="e">
        <f>IF($C634=4,$B634,NA())</f>
        <v>#N/A</v>
      </c>
      <c r="H634" t="e">
        <f>IF($C634=5,$B634,NA())</f>
        <v>#N/A</v>
      </c>
      <c r="I634" t="e">
        <f>IF($C634="",$B634,NA())</f>
        <v>#N/A</v>
      </c>
    </row>
    <row r="636" spans="1:9">
      <c r="A636">
        <v>-0.3542815</v>
      </c>
      <c r="B636">
        <v>0.0576893</v>
      </c>
      <c r="C636">
        <f>'Map Data'!$I$9</f>
        <v>3</v>
      </c>
      <c r="D636" t="e">
        <f>IF($C636=1,$B636,NA())</f>
        <v>#N/A</v>
      </c>
      <c r="E636" t="e">
        <f>IF($C636=2,$B636,NA())</f>
        <v>#N/A</v>
      </c>
      <c r="F636">
        <f>IF($C636=3,$B636,NA())</f>
        <v>0.0576893</v>
      </c>
      <c r="G636" t="e">
        <f>IF($C636=4,$B636,NA())</f>
        <v>#N/A</v>
      </c>
      <c r="H636" t="e">
        <f>IF($C636=5,$B636,NA())</f>
        <v>#N/A</v>
      </c>
      <c r="I636" t="e">
        <f>IF($C636="",$B636,NA())</f>
        <v>#N/A</v>
      </c>
    </row>
    <row r="637" spans="1:9">
      <c r="A637">
        <v>-0.3130503</v>
      </c>
      <c r="B637">
        <v>0.0576893</v>
      </c>
      <c r="C637">
        <f>'Map Data'!$I$9</f>
        <v>3</v>
      </c>
      <c r="D637" t="e">
        <f>IF($C637=1,$B637,NA())</f>
        <v>#N/A</v>
      </c>
      <c r="E637" t="e">
        <f>IF($C637=2,$B637,NA())</f>
        <v>#N/A</v>
      </c>
      <c r="F637">
        <f>IF($C637=3,$B637,NA())</f>
        <v>0.0576893</v>
      </c>
      <c r="G637" t="e">
        <f>IF($C637=4,$B637,NA())</f>
        <v>#N/A</v>
      </c>
      <c r="H637" t="e">
        <f>IF($C637=5,$B637,NA())</f>
        <v>#N/A</v>
      </c>
      <c r="I637" t="e">
        <f>IF($C637="",$B637,NA())</f>
        <v>#N/A</v>
      </c>
    </row>
    <row r="639" spans="1:9">
      <c r="A639">
        <v>-0.3613903</v>
      </c>
      <c r="B639">
        <v>0.0605262</v>
      </c>
      <c r="C639">
        <f>'Map Data'!$I$9</f>
        <v>3</v>
      </c>
      <c r="D639" t="e">
        <f>IF($C639=1,$B639,NA())</f>
        <v>#N/A</v>
      </c>
      <c r="E639" t="e">
        <f>IF($C639=2,$B639,NA())</f>
        <v>#N/A</v>
      </c>
      <c r="F639">
        <f>IF($C639=3,$B639,NA())</f>
        <v>0.0605262</v>
      </c>
      <c r="G639" t="e">
        <f>IF($C639=4,$B639,NA())</f>
        <v>#N/A</v>
      </c>
      <c r="H639" t="e">
        <f>IF($C639=5,$B639,NA())</f>
        <v>#N/A</v>
      </c>
      <c r="I639" t="e">
        <f>IF($C639="",$B639,NA())</f>
        <v>#N/A</v>
      </c>
    </row>
    <row r="640" spans="1:9">
      <c r="A640">
        <v>-0.3557032</v>
      </c>
      <c r="B640">
        <v>0.0605262</v>
      </c>
      <c r="C640">
        <f>'Map Data'!$I$9</f>
        <v>3</v>
      </c>
      <c r="D640" t="e">
        <f>IF($C640=1,$B640,NA())</f>
        <v>#N/A</v>
      </c>
      <c r="E640" t="e">
        <f>IF($C640=2,$B640,NA())</f>
        <v>#N/A</v>
      </c>
      <c r="F640">
        <f>IF($C640=3,$B640,NA())</f>
        <v>0.0605262</v>
      </c>
      <c r="G640" t="e">
        <f>IF($C640=4,$B640,NA())</f>
        <v>#N/A</v>
      </c>
      <c r="H640" t="e">
        <f>IF($C640=5,$B640,NA())</f>
        <v>#N/A</v>
      </c>
      <c r="I640" t="e">
        <f>IF($C640="",$B640,NA())</f>
        <v>#N/A</v>
      </c>
    </row>
    <row r="642" spans="1:9">
      <c r="A642">
        <v>-0.3542815</v>
      </c>
      <c r="B642">
        <v>0.0605262</v>
      </c>
      <c r="C642">
        <f>'Map Data'!$I$9</f>
        <v>3</v>
      </c>
      <c r="D642" t="e">
        <f>IF($C642=1,$B642,NA())</f>
        <v>#N/A</v>
      </c>
      <c r="E642" t="e">
        <f>IF($C642=2,$B642,NA())</f>
        <v>#N/A</v>
      </c>
      <c r="F642">
        <f>IF($C642=3,$B642,NA())</f>
        <v>0.0605262</v>
      </c>
      <c r="G642" t="e">
        <f>IF($C642=4,$B642,NA())</f>
        <v>#N/A</v>
      </c>
      <c r="H642" t="e">
        <f>IF($C642=5,$B642,NA())</f>
        <v>#N/A</v>
      </c>
      <c r="I642" t="e">
        <f>IF($C642="",$B642,NA())</f>
        <v>#N/A</v>
      </c>
    </row>
    <row r="643" spans="1:9">
      <c r="A643">
        <v>-0.314946</v>
      </c>
      <c r="B643">
        <v>0.0605262</v>
      </c>
      <c r="C643">
        <f>'Map Data'!$I$9</f>
        <v>3</v>
      </c>
      <c r="D643" t="e">
        <f>IF($C643=1,$B643,NA())</f>
        <v>#N/A</v>
      </c>
      <c r="E643" t="e">
        <f>IF($C643=2,$B643,NA())</f>
        <v>#N/A</v>
      </c>
      <c r="F643">
        <f>IF($C643=3,$B643,NA())</f>
        <v>0.0605262</v>
      </c>
      <c r="G643" t="e">
        <f>IF($C643=4,$B643,NA())</f>
        <v>#N/A</v>
      </c>
      <c r="H643" t="e">
        <f>IF($C643=5,$B643,NA())</f>
        <v>#N/A</v>
      </c>
      <c r="I643" t="e">
        <f>IF($C643="",$B643,NA())</f>
        <v>#N/A</v>
      </c>
    </row>
    <row r="645" spans="1:9">
      <c r="A645">
        <v>-0.3613903</v>
      </c>
      <c r="B645">
        <v>0.063363</v>
      </c>
      <c r="C645">
        <f>'Map Data'!$I$9</f>
        <v>3</v>
      </c>
      <c r="D645" t="e">
        <f>IF($C645=1,$B645,NA())</f>
        <v>#N/A</v>
      </c>
      <c r="E645" t="e">
        <f>IF($C645=2,$B645,NA())</f>
        <v>#N/A</v>
      </c>
      <c r="F645">
        <f>IF($C645=3,$B645,NA())</f>
        <v>0.063363</v>
      </c>
      <c r="G645" t="e">
        <f>IF($C645=4,$B645,NA())</f>
        <v>#N/A</v>
      </c>
      <c r="H645" t="e">
        <f>IF($C645=5,$B645,NA())</f>
        <v>#N/A</v>
      </c>
      <c r="I645" t="e">
        <f>IF($C645="",$B645,NA())</f>
        <v>#N/A</v>
      </c>
    </row>
    <row r="646" spans="1:9">
      <c r="A646">
        <v>-0.3168417</v>
      </c>
      <c r="B646">
        <v>0.063363</v>
      </c>
      <c r="C646">
        <f>'Map Data'!$I$9</f>
        <v>3</v>
      </c>
      <c r="D646" t="e">
        <f>IF($C646=1,$B646,NA())</f>
        <v>#N/A</v>
      </c>
      <c r="E646" t="e">
        <f>IF($C646=2,$B646,NA())</f>
        <v>#N/A</v>
      </c>
      <c r="F646">
        <f>IF($C646=3,$B646,NA())</f>
        <v>0.063363</v>
      </c>
      <c r="G646" t="e">
        <f>IF($C646=4,$B646,NA())</f>
        <v>#N/A</v>
      </c>
      <c r="H646" t="e">
        <f>IF($C646=5,$B646,NA())</f>
        <v>#N/A</v>
      </c>
      <c r="I646" t="e">
        <f>IF($C646="",$B646,NA())</f>
        <v>#N/A</v>
      </c>
    </row>
    <row r="648" spans="1:9">
      <c r="A648">
        <v>-0.3613903</v>
      </c>
      <c r="B648">
        <v>0.0661998</v>
      </c>
      <c r="C648">
        <f>'Map Data'!$I$9</f>
        <v>3</v>
      </c>
      <c r="D648" t="e">
        <f>IF($C648=1,$B648,NA())</f>
        <v>#N/A</v>
      </c>
      <c r="E648" t="e">
        <f>IF($C648=2,$B648,NA())</f>
        <v>#N/A</v>
      </c>
      <c r="F648">
        <f>IF($C648=3,$B648,NA())</f>
        <v>0.0661998</v>
      </c>
      <c r="G648" t="e">
        <f>IF($C648=4,$B648,NA())</f>
        <v>#N/A</v>
      </c>
      <c r="H648" t="e">
        <f>IF($C648=5,$B648,NA())</f>
        <v>#N/A</v>
      </c>
      <c r="I648" t="e">
        <f>IF($C648="",$B648,NA())</f>
        <v>#N/A</v>
      </c>
    </row>
    <row r="649" spans="1:9">
      <c r="A649">
        <v>-0.3187374</v>
      </c>
      <c r="B649">
        <v>0.0661998</v>
      </c>
      <c r="C649">
        <f>'Map Data'!$I$9</f>
        <v>3</v>
      </c>
      <c r="D649" t="e">
        <f>IF($C649=1,$B649,NA())</f>
        <v>#N/A</v>
      </c>
      <c r="E649" t="e">
        <f>IF($C649=2,$B649,NA())</f>
        <v>#N/A</v>
      </c>
      <c r="F649">
        <f>IF($C649=3,$B649,NA())</f>
        <v>0.0661998</v>
      </c>
      <c r="G649" t="e">
        <f>IF($C649=4,$B649,NA())</f>
        <v>#N/A</v>
      </c>
      <c r="H649" t="e">
        <f>IF($C649=5,$B649,NA())</f>
        <v>#N/A</v>
      </c>
      <c r="I649" t="e">
        <f>IF($C649="",$B649,NA())</f>
        <v>#N/A</v>
      </c>
    </row>
    <row r="651" spans="1:9">
      <c r="A651">
        <v>-0.3623381</v>
      </c>
      <c r="B651">
        <v>0.06903670000000001</v>
      </c>
      <c r="C651">
        <f>'Map Data'!$I$9</f>
        <v>3</v>
      </c>
      <c r="D651" t="e">
        <f>IF($C651=1,$B651,NA())</f>
        <v>#N/A</v>
      </c>
      <c r="E651" t="e">
        <f>IF($C651=2,$B651,NA())</f>
        <v>#N/A</v>
      </c>
      <c r="F651">
        <f>IF($C651=3,$B651,NA())</f>
        <v>0.0690367</v>
      </c>
      <c r="G651" t="e">
        <f>IF($C651=4,$B651,NA())</f>
        <v>#N/A</v>
      </c>
      <c r="H651" t="e">
        <f>IF($C651=5,$B651,NA())</f>
        <v>#N/A</v>
      </c>
      <c r="I651" t="e">
        <f>IF($C651="",$B651,NA())</f>
        <v>#N/A</v>
      </c>
    </row>
    <row r="652" spans="1:9">
      <c r="A652">
        <v>-0.3187374</v>
      </c>
      <c r="B652">
        <v>0.06903670000000001</v>
      </c>
      <c r="C652">
        <f>'Map Data'!$I$9</f>
        <v>3</v>
      </c>
      <c r="D652" t="e">
        <f>IF($C652=1,$B652,NA())</f>
        <v>#N/A</v>
      </c>
      <c r="E652" t="e">
        <f>IF($C652=2,$B652,NA())</f>
        <v>#N/A</v>
      </c>
      <c r="F652">
        <f>IF($C652=3,$B652,NA())</f>
        <v>0.0690367</v>
      </c>
      <c r="G652" t="e">
        <f>IF($C652=4,$B652,NA())</f>
        <v>#N/A</v>
      </c>
      <c r="H652" t="e">
        <f>IF($C652=5,$B652,NA())</f>
        <v>#N/A</v>
      </c>
      <c r="I652" t="e">
        <f>IF($C652="",$B652,NA())</f>
        <v>#N/A</v>
      </c>
    </row>
    <row r="654" spans="1:9">
      <c r="A654">
        <v>-0.3642338</v>
      </c>
      <c r="B654">
        <v>0.07187350000000001</v>
      </c>
      <c r="C654">
        <f>'Map Data'!$I$9</f>
        <v>3</v>
      </c>
      <c r="D654" t="e">
        <f>IF($C654=1,$B654,NA())</f>
        <v>#N/A</v>
      </c>
      <c r="E654" t="e">
        <f>IF($C654=2,$B654,NA())</f>
        <v>#N/A</v>
      </c>
      <c r="F654">
        <f>IF($C654=3,$B654,NA())</f>
        <v>0.0718735</v>
      </c>
      <c r="G654" t="e">
        <f>IF($C654=4,$B654,NA())</f>
        <v>#N/A</v>
      </c>
      <c r="H654" t="e">
        <f>IF($C654=5,$B654,NA())</f>
        <v>#N/A</v>
      </c>
      <c r="I654" t="e">
        <f>IF($C654="",$B654,NA())</f>
        <v>#N/A</v>
      </c>
    </row>
    <row r="655" spans="1:9">
      <c r="A655">
        <v>-0.3177895</v>
      </c>
      <c r="B655">
        <v>0.07187350000000001</v>
      </c>
      <c r="C655">
        <f>'Map Data'!$I$9</f>
        <v>3</v>
      </c>
      <c r="D655" t="e">
        <f>IF($C655=1,$B655,NA())</f>
        <v>#N/A</v>
      </c>
      <c r="E655" t="e">
        <f>IF($C655=2,$B655,NA())</f>
        <v>#N/A</v>
      </c>
      <c r="F655">
        <f>IF($C655=3,$B655,NA())</f>
        <v>0.0718735</v>
      </c>
      <c r="G655" t="e">
        <f>IF($C655=4,$B655,NA())</f>
        <v>#N/A</v>
      </c>
      <c r="H655" t="e">
        <f>IF($C655=5,$B655,NA())</f>
        <v>#N/A</v>
      </c>
      <c r="I655" t="e">
        <f>IF($C655="",$B655,NA())</f>
        <v>#N/A</v>
      </c>
    </row>
    <row r="657" spans="1:9">
      <c r="A657">
        <v>-0.3651816</v>
      </c>
      <c r="B657">
        <v>0.07471029999999999</v>
      </c>
      <c r="C657">
        <f>'Map Data'!$I$9</f>
        <v>3</v>
      </c>
      <c r="D657" t="e">
        <f>IF($C657=1,$B657,NA())</f>
        <v>#N/A</v>
      </c>
      <c r="E657" t="e">
        <f>IF($C657=2,$B657,NA())</f>
        <v>#N/A</v>
      </c>
      <c r="F657">
        <f>IF($C657=3,$B657,NA())</f>
        <v>0.0747103</v>
      </c>
      <c r="G657" t="e">
        <f>IF($C657=4,$B657,NA())</f>
        <v>#N/A</v>
      </c>
      <c r="H657" t="e">
        <f>IF($C657=5,$B657,NA())</f>
        <v>#N/A</v>
      </c>
      <c r="I657" t="e">
        <f>IF($C657="",$B657,NA())</f>
        <v>#N/A</v>
      </c>
    </row>
    <row r="658" spans="1:9">
      <c r="A658">
        <v>-0.3173156</v>
      </c>
      <c r="B658">
        <v>0.07471029999999999</v>
      </c>
      <c r="C658">
        <f>'Map Data'!$I$9</f>
        <v>3</v>
      </c>
      <c r="D658" t="e">
        <f>IF($C658=1,$B658,NA())</f>
        <v>#N/A</v>
      </c>
      <c r="E658" t="e">
        <f>IF($C658=2,$B658,NA())</f>
        <v>#N/A</v>
      </c>
      <c r="F658">
        <f>IF($C658=3,$B658,NA())</f>
        <v>0.0747103</v>
      </c>
      <c r="G658" t="e">
        <f>IF($C658=4,$B658,NA())</f>
        <v>#N/A</v>
      </c>
      <c r="H658" t="e">
        <f>IF($C658=5,$B658,NA())</f>
        <v>#N/A</v>
      </c>
      <c r="I658" t="e">
        <f>IF($C658="",$B658,NA())</f>
        <v>#N/A</v>
      </c>
    </row>
    <row r="660" spans="1:9">
      <c r="A660">
        <v>-0.3666034</v>
      </c>
      <c r="B660">
        <v>0.0775472</v>
      </c>
      <c r="C660">
        <f>'Map Data'!$I$9</f>
        <v>3</v>
      </c>
      <c r="D660" t="e">
        <f>IF($C660=1,$B660,NA())</f>
        <v>#N/A</v>
      </c>
      <c r="E660" t="e">
        <f>IF($C660=2,$B660,NA())</f>
        <v>#N/A</v>
      </c>
      <c r="F660">
        <f>IF($C660=3,$B660,NA())</f>
        <v>0.0775472</v>
      </c>
      <c r="G660" t="e">
        <f>IF($C660=4,$B660,NA())</f>
        <v>#N/A</v>
      </c>
      <c r="H660" t="e">
        <f>IF($C660=5,$B660,NA())</f>
        <v>#N/A</v>
      </c>
      <c r="I660" t="e">
        <f>IF($C660="",$B660,NA())</f>
        <v>#N/A</v>
      </c>
    </row>
    <row r="661" spans="1:9">
      <c r="A661">
        <v>-0.3163678</v>
      </c>
      <c r="B661">
        <v>0.0775472</v>
      </c>
      <c r="C661">
        <f>'Map Data'!$I$9</f>
        <v>3</v>
      </c>
      <c r="D661" t="e">
        <f>IF($C661=1,$B661,NA())</f>
        <v>#N/A</v>
      </c>
      <c r="E661" t="e">
        <f>IF($C661=2,$B661,NA())</f>
        <v>#N/A</v>
      </c>
      <c r="F661">
        <f>IF($C661=3,$B661,NA())</f>
        <v>0.0775472</v>
      </c>
      <c r="G661" t="e">
        <f>IF($C661=4,$B661,NA())</f>
        <v>#N/A</v>
      </c>
      <c r="H661" t="e">
        <f>IF($C661=5,$B661,NA())</f>
        <v>#N/A</v>
      </c>
      <c r="I661" t="e">
        <f>IF($C661="",$B661,NA())</f>
        <v>#N/A</v>
      </c>
    </row>
    <row r="663" spans="1:9">
      <c r="A663">
        <v>-0.3666034</v>
      </c>
      <c r="B663">
        <v>0.080384</v>
      </c>
      <c r="C663">
        <f>'Map Data'!$I$9</f>
        <v>3</v>
      </c>
      <c r="D663" t="e">
        <f>IF($C663=1,$B663,NA())</f>
        <v>#N/A</v>
      </c>
      <c r="E663" t="e">
        <f>IF($C663=2,$B663,NA())</f>
        <v>#N/A</v>
      </c>
      <c r="F663">
        <f>IF($C663=3,$B663,NA())</f>
        <v>0.080384</v>
      </c>
      <c r="G663" t="e">
        <f>IF($C663=4,$B663,NA())</f>
        <v>#N/A</v>
      </c>
      <c r="H663" t="e">
        <f>IF($C663=5,$B663,NA())</f>
        <v>#N/A</v>
      </c>
      <c r="I663" t="e">
        <f>IF($C663="",$B663,NA())</f>
        <v>#N/A</v>
      </c>
    </row>
    <row r="664" spans="1:9">
      <c r="A664">
        <v>-0.3158938</v>
      </c>
      <c r="B664">
        <v>0.080384</v>
      </c>
      <c r="C664">
        <f>'Map Data'!$I$9</f>
        <v>3</v>
      </c>
      <c r="D664" t="e">
        <f>IF($C664=1,$B664,NA())</f>
        <v>#N/A</v>
      </c>
      <c r="E664" t="e">
        <f>IF($C664=2,$B664,NA())</f>
        <v>#N/A</v>
      </c>
      <c r="F664">
        <f>IF($C664=3,$B664,NA())</f>
        <v>0.080384</v>
      </c>
      <c r="G664" t="e">
        <f>IF($C664=4,$B664,NA())</f>
        <v>#N/A</v>
      </c>
      <c r="H664" t="e">
        <f>IF($C664=5,$B664,NA())</f>
        <v>#N/A</v>
      </c>
      <c r="I664" t="e">
        <f>IF($C664="",$B664,NA())</f>
        <v>#N/A</v>
      </c>
    </row>
    <row r="666" spans="1:9">
      <c r="A666">
        <v>-0.3661295</v>
      </c>
      <c r="B666">
        <v>0.0832209</v>
      </c>
      <c r="C666">
        <f>'Map Data'!$I$9</f>
        <v>3</v>
      </c>
      <c r="D666" t="e">
        <f>IF($C666=1,$B666,NA())</f>
        <v>#N/A</v>
      </c>
      <c r="E666" t="e">
        <f>IF($C666=2,$B666,NA())</f>
        <v>#N/A</v>
      </c>
      <c r="F666">
        <f>IF($C666=3,$B666,NA())</f>
        <v>0.0832209</v>
      </c>
      <c r="G666" t="e">
        <f>IF($C666=4,$B666,NA())</f>
        <v>#N/A</v>
      </c>
      <c r="H666" t="e">
        <f>IF($C666=5,$B666,NA())</f>
        <v>#N/A</v>
      </c>
      <c r="I666" t="e">
        <f>IF($C666="",$B666,NA())</f>
        <v>#N/A</v>
      </c>
    </row>
    <row r="667" spans="1:9">
      <c r="A667">
        <v>-0.314946</v>
      </c>
      <c r="B667">
        <v>0.0832209</v>
      </c>
      <c r="C667">
        <f>'Map Data'!$I$9</f>
        <v>3</v>
      </c>
      <c r="D667" t="e">
        <f>IF($C667=1,$B667,NA())</f>
        <v>#N/A</v>
      </c>
      <c r="E667" t="e">
        <f>IF($C667=2,$B667,NA())</f>
        <v>#N/A</v>
      </c>
      <c r="F667">
        <f>IF($C667=3,$B667,NA())</f>
        <v>0.0832209</v>
      </c>
      <c r="G667" t="e">
        <f>IF($C667=4,$B667,NA())</f>
        <v>#N/A</v>
      </c>
      <c r="H667" t="e">
        <f>IF($C667=5,$B667,NA())</f>
        <v>#N/A</v>
      </c>
      <c r="I667" t="e">
        <f>IF($C667="",$B667,NA())</f>
        <v>#N/A</v>
      </c>
    </row>
    <row r="669" spans="1:9">
      <c r="A669">
        <v>-0.3666034</v>
      </c>
      <c r="B669">
        <v>0.0860577</v>
      </c>
      <c r="C669">
        <f>'Map Data'!$I$9</f>
        <v>3</v>
      </c>
      <c r="D669" t="e">
        <f>IF($C669=1,$B669,NA())</f>
        <v>#N/A</v>
      </c>
      <c r="E669" t="e">
        <f>IF($C669=2,$B669,NA())</f>
        <v>#N/A</v>
      </c>
      <c r="F669">
        <f>IF($C669=3,$B669,NA())</f>
        <v>0.0860577</v>
      </c>
      <c r="G669" t="e">
        <f>IF($C669=4,$B669,NA())</f>
        <v>#N/A</v>
      </c>
      <c r="H669" t="e">
        <f>IF($C669=5,$B669,NA())</f>
        <v>#N/A</v>
      </c>
      <c r="I669" t="e">
        <f>IF($C669="",$B669,NA())</f>
        <v>#N/A</v>
      </c>
    </row>
    <row r="670" spans="1:9">
      <c r="A670">
        <v>-0.3144721</v>
      </c>
      <c r="B670">
        <v>0.0860577</v>
      </c>
      <c r="C670">
        <f>'Map Data'!$I$9</f>
        <v>3</v>
      </c>
      <c r="D670" t="e">
        <f>IF($C670=1,$B670,NA())</f>
        <v>#N/A</v>
      </c>
      <c r="E670" t="e">
        <f>IF($C670=2,$B670,NA())</f>
        <v>#N/A</v>
      </c>
      <c r="F670">
        <f>IF($C670=3,$B670,NA())</f>
        <v>0.0860577</v>
      </c>
      <c r="G670" t="e">
        <f>IF($C670=4,$B670,NA())</f>
        <v>#N/A</v>
      </c>
      <c r="H670" t="e">
        <f>IF($C670=5,$B670,NA())</f>
        <v>#N/A</v>
      </c>
      <c r="I670" t="e">
        <f>IF($C670="",$B670,NA())</f>
        <v>#N/A</v>
      </c>
    </row>
    <row r="672" spans="1:9">
      <c r="A672">
        <v>-0.3651816</v>
      </c>
      <c r="B672">
        <v>0.0888945</v>
      </c>
      <c r="C672">
        <f>'Map Data'!$I$9</f>
        <v>3</v>
      </c>
      <c r="D672" t="e">
        <f>IF($C672=1,$B672,NA())</f>
        <v>#N/A</v>
      </c>
      <c r="E672" t="e">
        <f>IF($C672=2,$B672,NA())</f>
        <v>#N/A</v>
      </c>
      <c r="F672">
        <f>IF($C672=3,$B672,NA())</f>
        <v>0.0888945</v>
      </c>
      <c r="G672" t="e">
        <f>IF($C672=4,$B672,NA())</f>
        <v>#N/A</v>
      </c>
      <c r="H672" t="e">
        <f>IF($C672=5,$B672,NA())</f>
        <v>#N/A</v>
      </c>
      <c r="I672" t="e">
        <f>IF($C672="",$B672,NA())</f>
        <v>#N/A</v>
      </c>
    </row>
    <row r="673" spans="1:9">
      <c r="A673">
        <v>-0.3135242</v>
      </c>
      <c r="B673">
        <v>0.0888945</v>
      </c>
      <c r="C673">
        <f>'Map Data'!$I$9</f>
        <v>3</v>
      </c>
      <c r="D673" t="e">
        <f>IF($C673=1,$B673,NA())</f>
        <v>#N/A</v>
      </c>
      <c r="E673" t="e">
        <f>IF($C673=2,$B673,NA())</f>
        <v>#N/A</v>
      </c>
      <c r="F673">
        <f>IF($C673=3,$B673,NA())</f>
        <v>0.0888945</v>
      </c>
      <c r="G673" t="e">
        <f>IF($C673=4,$B673,NA())</f>
        <v>#N/A</v>
      </c>
      <c r="H673" t="e">
        <f>IF($C673=5,$B673,NA())</f>
        <v>#N/A</v>
      </c>
      <c r="I673" t="e">
        <f>IF($C673="",$B673,NA())</f>
        <v>#N/A</v>
      </c>
    </row>
    <row r="675" spans="1:9">
      <c r="A675">
        <v>-0.3647077</v>
      </c>
      <c r="B675">
        <v>0.0917314</v>
      </c>
      <c r="C675">
        <f>'Map Data'!$I$9</f>
        <v>3</v>
      </c>
      <c r="D675" t="e">
        <f>IF($C675=1,$B675,NA())</f>
        <v>#N/A</v>
      </c>
      <c r="E675" t="e">
        <f>IF($C675=2,$B675,NA())</f>
        <v>#N/A</v>
      </c>
      <c r="F675">
        <f>IF($C675=3,$B675,NA())</f>
        <v>0.0917314</v>
      </c>
      <c r="G675" t="e">
        <f>IF($C675=4,$B675,NA())</f>
        <v>#N/A</v>
      </c>
      <c r="H675" t="e">
        <f>IF($C675=5,$B675,NA())</f>
        <v>#N/A</v>
      </c>
      <c r="I675" t="e">
        <f>IF($C675="",$B675,NA())</f>
        <v>#N/A</v>
      </c>
    </row>
    <row r="676" spans="1:9">
      <c r="A676">
        <v>-0.3125764</v>
      </c>
      <c r="B676">
        <v>0.0917314</v>
      </c>
      <c r="C676">
        <f>'Map Data'!$I$9</f>
        <v>3</v>
      </c>
      <c r="D676" t="e">
        <f>IF($C676=1,$B676,NA())</f>
        <v>#N/A</v>
      </c>
      <c r="E676" t="e">
        <f>IF($C676=2,$B676,NA())</f>
        <v>#N/A</v>
      </c>
      <c r="F676">
        <f>IF($C676=3,$B676,NA())</f>
        <v>0.0917314</v>
      </c>
      <c r="G676" t="e">
        <f>IF($C676=4,$B676,NA())</f>
        <v>#N/A</v>
      </c>
      <c r="H676" t="e">
        <f>IF($C676=5,$B676,NA())</f>
        <v>#N/A</v>
      </c>
      <c r="I676" t="e">
        <f>IF($C676="",$B676,NA())</f>
        <v>#N/A</v>
      </c>
    </row>
    <row r="678" spans="1:9">
      <c r="A678">
        <v>-0.3642338</v>
      </c>
      <c r="B678">
        <v>0.09456820000000001</v>
      </c>
      <c r="C678">
        <f>'Map Data'!$I$9</f>
        <v>3</v>
      </c>
      <c r="D678" t="e">
        <f>IF($C678=1,$B678,NA())</f>
        <v>#N/A</v>
      </c>
      <c r="E678" t="e">
        <f>IF($C678=2,$B678,NA())</f>
        <v>#N/A</v>
      </c>
      <c r="F678">
        <f>IF($C678=3,$B678,NA())</f>
        <v>0.0945682</v>
      </c>
      <c r="G678" t="e">
        <f>IF($C678=4,$B678,NA())</f>
        <v>#N/A</v>
      </c>
      <c r="H678" t="e">
        <f>IF($C678=5,$B678,NA())</f>
        <v>#N/A</v>
      </c>
      <c r="I678" t="e">
        <f>IF($C678="",$B678,NA())</f>
        <v>#N/A</v>
      </c>
    </row>
    <row r="679" spans="1:9">
      <c r="A679">
        <v>-0.3121025</v>
      </c>
      <c r="B679">
        <v>0.09456820000000001</v>
      </c>
      <c r="C679">
        <f>'Map Data'!$I$9</f>
        <v>3</v>
      </c>
      <c r="D679" t="e">
        <f>IF($C679=1,$B679,NA())</f>
        <v>#N/A</v>
      </c>
      <c r="E679" t="e">
        <f>IF($C679=2,$B679,NA())</f>
        <v>#N/A</v>
      </c>
      <c r="F679">
        <f>IF($C679=3,$B679,NA())</f>
        <v>0.0945682</v>
      </c>
      <c r="G679" t="e">
        <f>IF($C679=4,$B679,NA())</f>
        <v>#N/A</v>
      </c>
      <c r="H679" t="e">
        <f>IF($C679=5,$B679,NA())</f>
        <v>#N/A</v>
      </c>
      <c r="I679" t="e">
        <f>IF($C679="",$B679,NA())</f>
        <v>#N/A</v>
      </c>
    </row>
    <row r="681" spans="1:9">
      <c r="A681">
        <v>-0.3651816</v>
      </c>
      <c r="B681">
        <v>0.09740500000000001</v>
      </c>
      <c r="C681">
        <f>'Map Data'!$I$9</f>
        <v>3</v>
      </c>
      <c r="D681" t="e">
        <f>IF($C681=1,$B681,NA())</f>
        <v>#N/A</v>
      </c>
      <c r="E681" t="e">
        <f>IF($C681=2,$B681,NA())</f>
        <v>#N/A</v>
      </c>
      <c r="F681">
        <f>IF($C681=3,$B681,NA())</f>
        <v>0.097405</v>
      </c>
      <c r="G681" t="e">
        <f>IF($C681=4,$B681,NA())</f>
        <v>#N/A</v>
      </c>
      <c r="H681" t="e">
        <f>IF($C681=5,$B681,NA())</f>
        <v>#N/A</v>
      </c>
      <c r="I681" t="e">
        <f>IF($C681="",$B681,NA())</f>
        <v>#N/A</v>
      </c>
    </row>
    <row r="682" spans="1:9">
      <c r="A682">
        <v>-0.3111546</v>
      </c>
      <c r="B682">
        <v>0.09740500000000001</v>
      </c>
      <c r="C682">
        <f>'Map Data'!$I$9</f>
        <v>3</v>
      </c>
      <c r="D682" t="e">
        <f>IF($C682=1,$B682,NA())</f>
        <v>#N/A</v>
      </c>
      <c r="E682" t="e">
        <f>IF($C682=2,$B682,NA())</f>
        <v>#N/A</v>
      </c>
      <c r="F682">
        <f>IF($C682=3,$B682,NA())</f>
        <v>0.097405</v>
      </c>
      <c r="G682" t="e">
        <f>IF($C682=4,$B682,NA())</f>
        <v>#N/A</v>
      </c>
      <c r="H682" t="e">
        <f>IF($C682=5,$B682,NA())</f>
        <v>#N/A</v>
      </c>
      <c r="I682" t="e">
        <f>IF($C682="",$B682,NA())</f>
        <v>#N/A</v>
      </c>
    </row>
    <row r="684" spans="1:9">
      <c r="A684">
        <v>-0.3661295</v>
      </c>
      <c r="B684">
        <v>0.1002419</v>
      </c>
      <c r="C684">
        <f>'Map Data'!$I$9</f>
        <v>3</v>
      </c>
      <c r="D684" t="e">
        <f>IF($C684=1,$B684,NA())</f>
        <v>#N/A</v>
      </c>
      <c r="E684" t="e">
        <f>IF($C684=2,$B684,NA())</f>
        <v>#N/A</v>
      </c>
      <c r="F684">
        <f>IF($C684=3,$B684,NA())</f>
        <v>0.1002419</v>
      </c>
      <c r="G684" t="e">
        <f>IF($C684=4,$B684,NA())</f>
        <v>#N/A</v>
      </c>
      <c r="H684" t="e">
        <f>IF($C684=5,$B684,NA())</f>
        <v>#N/A</v>
      </c>
      <c r="I684" t="e">
        <f>IF($C684="",$B684,NA())</f>
        <v>#N/A</v>
      </c>
    </row>
    <row r="685" spans="1:9">
      <c r="A685">
        <v>-0.3106807</v>
      </c>
      <c r="B685">
        <v>0.1002419</v>
      </c>
      <c r="C685">
        <f>'Map Data'!$I$9</f>
        <v>3</v>
      </c>
      <c r="D685" t="e">
        <f>IF($C685=1,$B685,NA())</f>
        <v>#N/A</v>
      </c>
      <c r="E685" t="e">
        <f>IF($C685=2,$B685,NA())</f>
        <v>#N/A</v>
      </c>
      <c r="F685">
        <f>IF($C685=3,$B685,NA())</f>
        <v>0.1002419</v>
      </c>
      <c r="G685" t="e">
        <f>IF($C685=4,$B685,NA())</f>
        <v>#N/A</v>
      </c>
      <c r="H685" t="e">
        <f>IF($C685=5,$B685,NA())</f>
        <v>#N/A</v>
      </c>
      <c r="I685" t="e">
        <f>IF($C685="",$B685,NA())</f>
        <v>#N/A</v>
      </c>
    </row>
    <row r="687" spans="1:9">
      <c r="A687">
        <v>-0.3680252</v>
      </c>
      <c r="B687">
        <v>0.1030787</v>
      </c>
      <c r="C687">
        <f>'Map Data'!$I$9</f>
        <v>3</v>
      </c>
      <c r="D687" t="e">
        <f>IF($C687=1,$B687,NA())</f>
        <v>#N/A</v>
      </c>
      <c r="E687" t="e">
        <f>IF($C687=2,$B687,NA())</f>
        <v>#N/A</v>
      </c>
      <c r="F687">
        <f>IF($C687=3,$B687,NA())</f>
        <v>0.1030787</v>
      </c>
      <c r="G687" t="e">
        <f>IF($C687=4,$B687,NA())</f>
        <v>#N/A</v>
      </c>
      <c r="H687" t="e">
        <f>IF($C687=5,$B687,NA())</f>
        <v>#N/A</v>
      </c>
      <c r="I687" t="e">
        <f>IF($C687="",$B687,NA())</f>
        <v>#N/A</v>
      </c>
    </row>
    <row r="688" spans="1:9">
      <c r="A688">
        <v>-0.3097329</v>
      </c>
      <c r="B688">
        <v>0.1030787</v>
      </c>
      <c r="C688">
        <f>'Map Data'!$I$9</f>
        <v>3</v>
      </c>
      <c r="D688" t="e">
        <f>IF($C688=1,$B688,NA())</f>
        <v>#N/A</v>
      </c>
      <c r="E688" t="e">
        <f>IF($C688=2,$B688,NA())</f>
        <v>#N/A</v>
      </c>
      <c r="F688">
        <f>IF($C688=3,$B688,NA())</f>
        <v>0.1030787</v>
      </c>
      <c r="G688" t="e">
        <f>IF($C688=4,$B688,NA())</f>
        <v>#N/A</v>
      </c>
      <c r="H688" t="e">
        <f>IF($C688=5,$B688,NA())</f>
        <v>#N/A</v>
      </c>
      <c r="I688" t="e">
        <f>IF($C688="",$B688,NA())</f>
        <v>#N/A</v>
      </c>
    </row>
    <row r="690" spans="1:9">
      <c r="A690">
        <v>-0.3684991</v>
      </c>
      <c r="B690">
        <v>0.1059155</v>
      </c>
      <c r="C690">
        <f>'Map Data'!$I$9</f>
        <v>3</v>
      </c>
      <c r="D690" t="e">
        <f>IF($C690=1,$B690,NA())</f>
        <v>#N/A</v>
      </c>
      <c r="E690" t="e">
        <f>IF($C690=2,$B690,NA())</f>
        <v>#N/A</v>
      </c>
      <c r="F690">
        <f>IF($C690=3,$B690,NA())</f>
        <v>0.1059155</v>
      </c>
      <c r="G690" t="e">
        <f>IF($C690=4,$B690,NA())</f>
        <v>#N/A</v>
      </c>
      <c r="H690" t="e">
        <f>IF($C690=5,$B690,NA())</f>
        <v>#N/A</v>
      </c>
      <c r="I690" t="e">
        <f>IF($C690="",$B690,NA())</f>
        <v>#N/A</v>
      </c>
    </row>
    <row r="691" spans="1:9">
      <c r="A691">
        <v>-0.309259</v>
      </c>
      <c r="B691">
        <v>0.1059155</v>
      </c>
      <c r="C691">
        <f>'Map Data'!$I$9</f>
        <v>3</v>
      </c>
      <c r="D691" t="e">
        <f>IF($C691=1,$B691,NA())</f>
        <v>#N/A</v>
      </c>
      <c r="E691" t="e">
        <f>IF($C691=2,$B691,NA())</f>
        <v>#N/A</v>
      </c>
      <c r="F691">
        <f>IF($C691=3,$B691,NA())</f>
        <v>0.1059155</v>
      </c>
      <c r="G691" t="e">
        <f>IF($C691=4,$B691,NA())</f>
        <v>#N/A</v>
      </c>
      <c r="H691" t="e">
        <f>IF($C691=5,$B691,NA())</f>
        <v>#N/A</v>
      </c>
      <c r="I691" t="e">
        <f>IF($C691="",$B691,NA())</f>
        <v>#N/A</v>
      </c>
    </row>
    <row r="693" spans="1:9">
      <c r="A693">
        <v>-0.3670773</v>
      </c>
      <c r="B693">
        <v>0.1087524</v>
      </c>
      <c r="C693">
        <f>'Map Data'!$I$9</f>
        <v>3</v>
      </c>
      <c r="D693" t="e">
        <f>IF($C693=1,$B693,NA())</f>
        <v>#N/A</v>
      </c>
      <c r="E693" t="e">
        <f>IF($C693=2,$B693,NA())</f>
        <v>#N/A</v>
      </c>
      <c r="F693">
        <f>IF($C693=3,$B693,NA())</f>
        <v>0.1087524</v>
      </c>
      <c r="G693" t="e">
        <f>IF($C693=4,$B693,NA())</f>
        <v>#N/A</v>
      </c>
      <c r="H693" t="e">
        <f>IF($C693=5,$B693,NA())</f>
        <v>#N/A</v>
      </c>
      <c r="I693" t="e">
        <f>IF($C693="",$B693,NA())</f>
        <v>#N/A</v>
      </c>
    </row>
    <row r="694" spans="1:9">
      <c r="A694">
        <v>-0.3083111</v>
      </c>
      <c r="B694">
        <v>0.1087524</v>
      </c>
      <c r="C694">
        <f>'Map Data'!$I$9</f>
        <v>3</v>
      </c>
      <c r="D694" t="e">
        <f>IF($C694=1,$B694,NA())</f>
        <v>#N/A</v>
      </c>
      <c r="E694" t="e">
        <f>IF($C694=2,$B694,NA())</f>
        <v>#N/A</v>
      </c>
      <c r="F694">
        <f>IF($C694=3,$B694,NA())</f>
        <v>0.1087524</v>
      </c>
      <c r="G694" t="e">
        <f>IF($C694=4,$B694,NA())</f>
        <v>#N/A</v>
      </c>
      <c r="H694" t="e">
        <f>IF($C694=5,$B694,NA())</f>
        <v>#N/A</v>
      </c>
      <c r="I694" t="e">
        <f>IF($C694="",$B694,NA())</f>
        <v>#N/A</v>
      </c>
    </row>
    <row r="696" spans="1:9">
      <c r="A696">
        <v>-0.3647077</v>
      </c>
      <c r="B696">
        <v>0.1115892</v>
      </c>
      <c r="C696">
        <f>'Map Data'!$I$9</f>
        <v>3</v>
      </c>
      <c r="D696" t="e">
        <f>IF($C696=1,$B696,NA())</f>
        <v>#N/A</v>
      </c>
      <c r="E696" t="e">
        <f>IF($C696=2,$B696,NA())</f>
        <v>#N/A</v>
      </c>
      <c r="F696">
        <f>IF($C696=3,$B696,NA())</f>
        <v>0.1115892</v>
      </c>
      <c r="G696" t="e">
        <f>IF($C696=4,$B696,NA())</f>
        <v>#N/A</v>
      </c>
      <c r="H696" t="e">
        <f>IF($C696=5,$B696,NA())</f>
        <v>#N/A</v>
      </c>
      <c r="I696" t="e">
        <f>IF($C696="",$B696,NA())</f>
        <v>#N/A</v>
      </c>
    </row>
    <row r="697" spans="1:9">
      <c r="A697">
        <v>-0.3078372</v>
      </c>
      <c r="B697">
        <v>0.1115892</v>
      </c>
      <c r="C697">
        <f>'Map Data'!$I$9</f>
        <v>3</v>
      </c>
      <c r="D697" t="e">
        <f>IF($C697=1,$B697,NA())</f>
        <v>#N/A</v>
      </c>
      <c r="E697" t="e">
        <f>IF($C697=2,$B697,NA())</f>
        <v>#N/A</v>
      </c>
      <c r="F697">
        <f>IF($C697=3,$B697,NA())</f>
        <v>0.1115892</v>
      </c>
      <c r="G697" t="e">
        <f>IF($C697=4,$B697,NA())</f>
        <v>#N/A</v>
      </c>
      <c r="H697" t="e">
        <f>IF($C697=5,$B697,NA())</f>
        <v>#N/A</v>
      </c>
      <c r="I697" t="e">
        <f>IF($C697="",$B697,NA())</f>
        <v>#N/A</v>
      </c>
    </row>
    <row r="699" spans="1:9">
      <c r="A699">
        <v>-0.3623381</v>
      </c>
      <c r="B699">
        <v>0.1144261</v>
      </c>
      <c r="C699">
        <f>'Map Data'!$I$9</f>
        <v>3</v>
      </c>
      <c r="D699" t="e">
        <f>IF($C699=1,$B699,NA())</f>
        <v>#N/A</v>
      </c>
      <c r="E699" t="e">
        <f>IF($C699=2,$B699,NA())</f>
        <v>#N/A</v>
      </c>
      <c r="F699">
        <f>IF($C699=3,$B699,NA())</f>
        <v>0.1144261</v>
      </c>
      <c r="G699" t="e">
        <f>IF($C699=4,$B699,NA())</f>
        <v>#N/A</v>
      </c>
      <c r="H699" t="e">
        <f>IF($C699=5,$B699,NA())</f>
        <v>#N/A</v>
      </c>
      <c r="I699" t="e">
        <f>IF($C699="",$B699,NA())</f>
        <v>#N/A</v>
      </c>
    </row>
    <row r="700" spans="1:9">
      <c r="A700">
        <v>-0.3068893</v>
      </c>
      <c r="B700">
        <v>0.1144261</v>
      </c>
      <c r="C700">
        <f>'Map Data'!$I$9</f>
        <v>3</v>
      </c>
      <c r="D700" t="e">
        <f>IF($C700=1,$B700,NA())</f>
        <v>#N/A</v>
      </c>
      <c r="E700" t="e">
        <f>IF($C700=2,$B700,NA())</f>
        <v>#N/A</v>
      </c>
      <c r="F700">
        <f>IF($C700=3,$B700,NA())</f>
        <v>0.1144261</v>
      </c>
      <c r="G700" t="e">
        <f>IF($C700=4,$B700,NA())</f>
        <v>#N/A</v>
      </c>
      <c r="H700" t="e">
        <f>IF($C700=5,$B700,NA())</f>
        <v>#N/A</v>
      </c>
      <c r="I700" t="e">
        <f>IF($C700="",$B700,NA())</f>
        <v>#N/A</v>
      </c>
    </row>
    <row r="702" spans="1:9">
      <c r="A702">
        <v>-0.3613903</v>
      </c>
      <c r="B702">
        <v>0.1172629</v>
      </c>
      <c r="C702">
        <f>'Map Data'!$I$9</f>
        <v>3</v>
      </c>
      <c r="D702" t="e">
        <f>IF($C702=1,$B702,NA())</f>
        <v>#N/A</v>
      </c>
      <c r="E702" t="e">
        <f>IF($C702=2,$B702,NA())</f>
        <v>#N/A</v>
      </c>
      <c r="F702">
        <f>IF($C702=3,$B702,NA())</f>
        <v>0.1172629</v>
      </c>
      <c r="G702" t="e">
        <f>IF($C702=4,$B702,NA())</f>
        <v>#N/A</v>
      </c>
      <c r="H702" t="e">
        <f>IF($C702=5,$B702,NA())</f>
        <v>#N/A</v>
      </c>
      <c r="I702" t="e">
        <f>IF($C702="",$B702,NA())</f>
        <v>#N/A</v>
      </c>
    </row>
    <row r="703" spans="1:9">
      <c r="A703">
        <v>-0.3064154</v>
      </c>
      <c r="B703">
        <v>0.1172629</v>
      </c>
      <c r="C703">
        <f>'Map Data'!$I$9</f>
        <v>3</v>
      </c>
      <c r="D703" t="e">
        <f>IF($C703=1,$B703,NA())</f>
        <v>#N/A</v>
      </c>
      <c r="E703" t="e">
        <f>IF($C703=2,$B703,NA())</f>
        <v>#N/A</v>
      </c>
      <c r="F703">
        <f>IF($C703=3,$B703,NA())</f>
        <v>0.1172629</v>
      </c>
      <c r="G703" t="e">
        <f>IF($C703=4,$B703,NA())</f>
        <v>#N/A</v>
      </c>
      <c r="H703" t="e">
        <f>IF($C703=5,$B703,NA())</f>
        <v>#N/A</v>
      </c>
      <c r="I703" t="e">
        <f>IF($C703="",$B703,NA())</f>
        <v>#N/A</v>
      </c>
    </row>
    <row r="705" spans="1:9">
      <c r="A705">
        <v>-0.3604424</v>
      </c>
      <c r="B705">
        <v>0.1200997</v>
      </c>
      <c r="C705">
        <f>'Map Data'!$I$9</f>
        <v>3</v>
      </c>
      <c r="D705" t="e">
        <f>IF($C705=1,$B705,NA())</f>
        <v>#N/A</v>
      </c>
      <c r="E705" t="e">
        <f>IF($C705=2,$B705,NA())</f>
        <v>#N/A</v>
      </c>
      <c r="F705">
        <f>IF($C705=3,$B705,NA())</f>
        <v>0.1200997</v>
      </c>
      <c r="G705" t="e">
        <f>IF($C705=4,$B705,NA())</f>
        <v>#N/A</v>
      </c>
      <c r="H705" t="e">
        <f>IF($C705=5,$B705,NA())</f>
        <v>#N/A</v>
      </c>
      <c r="I705" t="e">
        <f>IF($C705="",$B705,NA())</f>
        <v>#N/A</v>
      </c>
    </row>
    <row r="706" spans="1:9">
      <c r="A706">
        <v>-0.3139982</v>
      </c>
      <c r="B706">
        <v>0.1200997</v>
      </c>
      <c r="C706">
        <f>'Map Data'!$I$9</f>
        <v>3</v>
      </c>
      <c r="D706" t="e">
        <f>IF($C706=1,$B706,NA())</f>
        <v>#N/A</v>
      </c>
      <c r="E706" t="e">
        <f>IF($C706=2,$B706,NA())</f>
        <v>#N/A</v>
      </c>
      <c r="F706">
        <f>IF($C706=3,$B706,NA())</f>
        <v>0.1200997</v>
      </c>
      <c r="G706" t="e">
        <f>IF($C706=4,$B706,NA())</f>
        <v>#N/A</v>
      </c>
      <c r="H706" t="e">
        <f>IF($C706=5,$B706,NA())</f>
        <v>#N/A</v>
      </c>
      <c r="I706" t="e">
        <f>IF($C706="",$B706,NA())</f>
        <v>#N/A</v>
      </c>
    </row>
    <row r="708" spans="1:9">
      <c r="A708">
        <v>-0.3590207</v>
      </c>
      <c r="B708">
        <v>0.1229366</v>
      </c>
      <c r="C708">
        <f>'Map Data'!$I$9</f>
        <v>3</v>
      </c>
      <c r="D708" t="e">
        <f>IF($C708=1,$B708,NA())</f>
        <v>#N/A</v>
      </c>
      <c r="E708" t="e">
        <f>IF($C708=2,$B708,NA())</f>
        <v>#N/A</v>
      </c>
      <c r="F708">
        <f>IF($C708=3,$B708,NA())</f>
        <v>0.1229366</v>
      </c>
      <c r="G708" t="e">
        <f>IF($C708=4,$B708,NA())</f>
        <v>#N/A</v>
      </c>
      <c r="H708" t="e">
        <f>IF($C708=5,$B708,NA())</f>
        <v>#N/A</v>
      </c>
      <c r="I708" t="e">
        <f>IF($C708="",$B708,NA())</f>
        <v>#N/A</v>
      </c>
    </row>
    <row r="709" spans="1:9">
      <c r="A709">
        <v>-0.3244244</v>
      </c>
      <c r="B709">
        <v>0.1229366</v>
      </c>
      <c r="C709">
        <f>'Map Data'!$I$9</f>
        <v>3</v>
      </c>
      <c r="D709" t="e">
        <f>IF($C709=1,$B709,NA())</f>
        <v>#N/A</v>
      </c>
      <c r="E709" t="e">
        <f>IF($C709=2,$B709,NA())</f>
        <v>#N/A</v>
      </c>
      <c r="F709">
        <f>IF($C709=3,$B709,NA())</f>
        <v>0.1229366</v>
      </c>
      <c r="G709" t="e">
        <f>IF($C709=4,$B709,NA())</f>
        <v>#N/A</v>
      </c>
      <c r="H709" t="e">
        <f>IF($C709=5,$B709,NA())</f>
        <v>#N/A</v>
      </c>
      <c r="I709" t="e">
        <f>IF($C709="",$B709,NA())</f>
        <v>#N/A</v>
      </c>
    </row>
    <row r="711" spans="1:9">
      <c r="A711">
        <v>-0.3585467</v>
      </c>
      <c r="B711">
        <v>0.1257734</v>
      </c>
      <c r="C711">
        <f>'Map Data'!$I$9</f>
        <v>3</v>
      </c>
      <c r="D711" t="e">
        <f>IF($C711=1,$B711,NA())</f>
        <v>#N/A</v>
      </c>
      <c r="E711" t="e">
        <f>IF($C711=2,$B711,NA())</f>
        <v>#N/A</v>
      </c>
      <c r="F711">
        <f>IF($C711=3,$B711,NA())</f>
        <v>0.1257734</v>
      </c>
      <c r="G711" t="e">
        <f>IF($C711=4,$B711,NA())</f>
        <v>#N/A</v>
      </c>
      <c r="H711" t="e">
        <f>IF($C711=5,$B711,NA())</f>
        <v>#N/A</v>
      </c>
      <c r="I711" t="e">
        <f>IF($C711="",$B711,NA())</f>
        <v>#N/A</v>
      </c>
    </row>
    <row r="712" spans="1:9">
      <c r="A712">
        <v>-0.3339028</v>
      </c>
      <c r="B712">
        <v>0.1257734</v>
      </c>
      <c r="C712">
        <f>'Map Data'!$I$9</f>
        <v>3</v>
      </c>
      <c r="D712" t="e">
        <f>IF($C712=1,$B712,NA())</f>
        <v>#N/A</v>
      </c>
      <c r="E712" t="e">
        <f>IF($C712=2,$B712,NA())</f>
        <v>#N/A</v>
      </c>
      <c r="F712">
        <f>IF($C712=3,$B712,NA())</f>
        <v>0.1257734</v>
      </c>
      <c r="G712" t="e">
        <f>IF($C712=4,$B712,NA())</f>
        <v>#N/A</v>
      </c>
      <c r="H712" t="e">
        <f>IF($C712=5,$B712,NA())</f>
        <v>#N/A</v>
      </c>
      <c r="I712" t="e">
        <f>IF($C712="",$B712,NA())</f>
        <v>#N/A</v>
      </c>
    </row>
    <row r="714" spans="1:9">
      <c r="A714">
        <v>-0.3590207</v>
      </c>
      <c r="B714">
        <v>0.1286102</v>
      </c>
      <c r="C714">
        <f>'Map Data'!$I$9</f>
        <v>3</v>
      </c>
      <c r="D714" t="e">
        <f>IF($C714=1,$B714,NA())</f>
        <v>#N/A</v>
      </c>
      <c r="E714" t="e">
        <f>IF($C714=2,$B714,NA())</f>
        <v>#N/A</v>
      </c>
      <c r="F714">
        <f>IF($C714=3,$B714,NA())</f>
        <v>0.1286102</v>
      </c>
      <c r="G714" t="e">
        <f>IF($C714=4,$B714,NA())</f>
        <v>#N/A</v>
      </c>
      <c r="H714" t="e">
        <f>IF($C714=5,$B714,NA())</f>
        <v>#N/A</v>
      </c>
      <c r="I714" t="e">
        <f>IF($C714="",$B714,NA())</f>
        <v>#N/A</v>
      </c>
    </row>
    <row r="715" spans="1:9">
      <c r="A715">
        <v>-0.3438552</v>
      </c>
      <c r="B715">
        <v>0.1286102</v>
      </c>
      <c r="C715">
        <f>'Map Data'!$I$9</f>
        <v>3</v>
      </c>
      <c r="D715" t="e">
        <f>IF($C715=1,$B715,NA())</f>
        <v>#N/A</v>
      </c>
      <c r="E715" t="e">
        <f>IF($C715=2,$B715,NA())</f>
        <v>#N/A</v>
      </c>
      <c r="F715">
        <f>IF($C715=3,$B715,NA())</f>
        <v>0.1286102</v>
      </c>
      <c r="G715" t="e">
        <f>IF($C715=4,$B715,NA())</f>
        <v>#N/A</v>
      </c>
      <c r="H715" t="e">
        <f>IF($C715=5,$B715,NA())</f>
        <v>#N/A</v>
      </c>
      <c r="I715" t="e">
        <f>IF($C715="",$B715,NA())</f>
        <v>#N/A</v>
      </c>
    </row>
    <row r="717" spans="1:9">
      <c r="A717">
        <v>-0.3585467</v>
      </c>
      <c r="B717">
        <v>0.1314471</v>
      </c>
      <c r="C717">
        <f>'Map Data'!$I$9</f>
        <v>3</v>
      </c>
      <c r="D717" t="e">
        <f>IF($C717=1,$B717,NA())</f>
        <v>#N/A</v>
      </c>
      <c r="E717" t="e">
        <f>IF($C717=2,$B717,NA())</f>
        <v>#N/A</v>
      </c>
      <c r="F717">
        <f>IF($C717=3,$B717,NA())</f>
        <v>0.1314471</v>
      </c>
      <c r="G717" t="e">
        <f>IF($C717=4,$B717,NA())</f>
        <v>#N/A</v>
      </c>
      <c r="H717" t="e">
        <f>IF($C717=5,$B717,NA())</f>
        <v>#N/A</v>
      </c>
      <c r="I717" t="e">
        <f>IF($C717="",$B717,NA())</f>
        <v>#N/A</v>
      </c>
    </row>
    <row r="718" spans="1:9">
      <c r="A718">
        <v>-0.3538075</v>
      </c>
      <c r="B718">
        <v>0.1314471</v>
      </c>
      <c r="C718">
        <f>'Map Data'!$I$9</f>
        <v>3</v>
      </c>
      <c r="D718" t="e">
        <f>IF($C718=1,$B718,NA())</f>
        <v>#N/A</v>
      </c>
      <c r="E718" t="e">
        <f>IF($C718=2,$B718,NA())</f>
        <v>#N/A</v>
      </c>
      <c r="F718">
        <f>IF($C718=3,$B718,NA())</f>
        <v>0.1314471</v>
      </c>
      <c r="G718" t="e">
        <f>IF($C718=4,$B718,NA())</f>
        <v>#N/A</v>
      </c>
      <c r="H718" t="e">
        <f>IF($C718=5,$B718,NA())</f>
        <v>#N/A</v>
      </c>
      <c r="I718" t="e">
        <f>IF($C718="",$B718,NA())</f>
        <v>#N/A</v>
      </c>
    </row>
    <row r="720" spans="1:9">
      <c r="A720">
        <v>-0.1031033</v>
      </c>
      <c r="B720">
        <v>-0.0047211</v>
      </c>
      <c r="C720">
        <f>'Map Data'!$I$10</f>
        <v>5</v>
      </c>
      <c r="D720" t="e">
        <f>IF($C720=1,$B720,NA())</f>
        <v>#N/A</v>
      </c>
      <c r="E720" t="e">
        <f>IF($C720=2,$B720,NA())</f>
        <v>#N/A</v>
      </c>
      <c r="F720" t="e">
        <f>IF($C720=3,$B720,NA())</f>
        <v>#N/A</v>
      </c>
      <c r="G720" t="e">
        <f>IF($C720=4,$B720,NA())</f>
        <v>#N/A</v>
      </c>
      <c r="H720">
        <f>IF($C720=5,$B720,NA())</f>
        <v>-0.0047211</v>
      </c>
      <c r="I720" t="e">
        <f>IF($C720="",$B720,NA())</f>
        <v>#N/A</v>
      </c>
    </row>
    <row r="721" spans="1:9">
      <c r="A721">
        <v>-0.0836725</v>
      </c>
      <c r="B721">
        <v>-0.0047211</v>
      </c>
      <c r="C721">
        <f>'Map Data'!$I$10</f>
        <v>5</v>
      </c>
      <c r="D721" t="e">
        <f>IF($C721=1,$B721,NA())</f>
        <v>#N/A</v>
      </c>
      <c r="E721" t="e">
        <f>IF($C721=2,$B721,NA())</f>
        <v>#N/A</v>
      </c>
      <c r="F721" t="e">
        <f>IF($C721=3,$B721,NA())</f>
        <v>#N/A</v>
      </c>
      <c r="G721" t="e">
        <f>IF($C721=4,$B721,NA())</f>
        <v>#N/A</v>
      </c>
      <c r="H721">
        <f>IF($C721=5,$B721,NA())</f>
        <v>-0.0047211</v>
      </c>
      <c r="I721" t="e">
        <f>IF($C721="",$B721,NA())</f>
        <v>#N/A</v>
      </c>
    </row>
    <row r="723" spans="1:9">
      <c r="A723">
        <v>-0.1343821</v>
      </c>
      <c r="B723">
        <v>-0.0018842</v>
      </c>
      <c r="C723">
        <f>'Map Data'!$I$10</f>
        <v>5</v>
      </c>
      <c r="D723" t="e">
        <f>IF($C723=1,$B723,NA())</f>
        <v>#N/A</v>
      </c>
      <c r="E723" t="e">
        <f>IF($C723=2,$B723,NA())</f>
        <v>#N/A</v>
      </c>
      <c r="F723" t="e">
        <f>IF($C723=3,$B723,NA())</f>
        <v>#N/A</v>
      </c>
      <c r="G723" t="e">
        <f>IF($C723=4,$B723,NA())</f>
        <v>#N/A</v>
      </c>
      <c r="H723">
        <f>IF($C723=5,$B723,NA())</f>
        <v>-0.0018842</v>
      </c>
      <c r="I723" t="e">
        <f>IF($C723="",$B723,NA())</f>
        <v>#N/A</v>
      </c>
    </row>
    <row r="724" spans="1:9">
      <c r="A724">
        <v>-0.0831986</v>
      </c>
      <c r="B724">
        <v>-0.0018842</v>
      </c>
      <c r="C724">
        <f>'Map Data'!$I$10</f>
        <v>5</v>
      </c>
      <c r="D724" t="e">
        <f>IF($C724=1,$B724,NA())</f>
        <v>#N/A</v>
      </c>
      <c r="E724" t="e">
        <f>IF($C724=2,$B724,NA())</f>
        <v>#N/A</v>
      </c>
      <c r="F724" t="e">
        <f>IF($C724=3,$B724,NA())</f>
        <v>#N/A</v>
      </c>
      <c r="G724" t="e">
        <f>IF($C724=4,$B724,NA())</f>
        <v>#N/A</v>
      </c>
      <c r="H724">
        <f>IF($C724=5,$B724,NA())</f>
        <v>-0.0018842</v>
      </c>
      <c r="I724" t="e">
        <f>IF($C724="",$B724,NA())</f>
        <v>#N/A</v>
      </c>
    </row>
    <row r="726" spans="1:9">
      <c r="A726">
        <v>-0.1594999</v>
      </c>
      <c r="B726">
        <v>0.0009526</v>
      </c>
      <c r="C726">
        <f>'Map Data'!$I$10</f>
        <v>5</v>
      </c>
      <c r="D726" t="e">
        <f>IF($C726=1,$B726,NA())</f>
        <v>#N/A</v>
      </c>
      <c r="E726" t="e">
        <f>IF($C726=2,$B726,NA())</f>
        <v>#N/A</v>
      </c>
      <c r="F726" t="e">
        <f>IF($C726=3,$B726,NA())</f>
        <v>#N/A</v>
      </c>
      <c r="G726" t="e">
        <f>IF($C726=4,$B726,NA())</f>
        <v>#N/A</v>
      </c>
      <c r="H726">
        <f>IF($C726=5,$B726,NA())</f>
        <v>0.0009526</v>
      </c>
      <c r="I726" t="e">
        <f>IF($C726="",$B726,NA())</f>
        <v>#N/A</v>
      </c>
    </row>
    <row r="727" spans="1:9">
      <c r="A727">
        <v>-0.0831986</v>
      </c>
      <c r="B727">
        <v>0.0009526</v>
      </c>
      <c r="C727">
        <f>'Map Data'!$I$10</f>
        <v>5</v>
      </c>
      <c r="D727" t="e">
        <f>IF($C727=1,$B727,NA())</f>
        <v>#N/A</v>
      </c>
      <c r="E727" t="e">
        <f>IF($C727=2,$B727,NA())</f>
        <v>#N/A</v>
      </c>
      <c r="F727" t="e">
        <f>IF($C727=3,$B727,NA())</f>
        <v>#N/A</v>
      </c>
      <c r="G727" t="e">
        <f>IF($C727=4,$B727,NA())</f>
        <v>#N/A</v>
      </c>
      <c r="H727">
        <f>IF($C727=5,$B727,NA())</f>
        <v>0.0009526</v>
      </c>
      <c r="I727" t="e">
        <f>IF($C727="",$B727,NA())</f>
        <v>#N/A</v>
      </c>
    </row>
    <row r="729" spans="1:9">
      <c r="A729">
        <v>-0.1794046</v>
      </c>
      <c r="B729">
        <v>0.0037894</v>
      </c>
      <c r="C729">
        <f>'Map Data'!$I$10</f>
        <v>5</v>
      </c>
      <c r="D729" t="e">
        <f>IF($C729=1,$B729,NA())</f>
        <v>#N/A</v>
      </c>
      <c r="E729" t="e">
        <f>IF($C729=2,$B729,NA())</f>
        <v>#N/A</v>
      </c>
      <c r="F729" t="e">
        <f>IF($C729=3,$B729,NA())</f>
        <v>#N/A</v>
      </c>
      <c r="G729" t="e">
        <f>IF($C729=4,$B729,NA())</f>
        <v>#N/A</v>
      </c>
      <c r="H729">
        <f>IF($C729=5,$B729,NA())</f>
        <v>0.0037894</v>
      </c>
      <c r="I729" t="e">
        <f>IF($C729="",$B729,NA())</f>
        <v>#N/A</v>
      </c>
    </row>
    <row r="730" spans="1:9">
      <c r="A730">
        <v>-0.0831986</v>
      </c>
      <c r="B730">
        <v>0.0037894</v>
      </c>
      <c r="C730">
        <f>'Map Data'!$I$10</f>
        <v>5</v>
      </c>
      <c r="D730" t="e">
        <f>IF($C730=1,$B730,NA())</f>
        <v>#N/A</v>
      </c>
      <c r="E730" t="e">
        <f>IF($C730=2,$B730,NA())</f>
        <v>#N/A</v>
      </c>
      <c r="F730" t="e">
        <f>IF($C730=3,$B730,NA())</f>
        <v>#N/A</v>
      </c>
      <c r="G730" t="e">
        <f>IF($C730=4,$B730,NA())</f>
        <v>#N/A</v>
      </c>
      <c r="H730">
        <f>IF($C730=5,$B730,NA())</f>
        <v>0.0037894</v>
      </c>
      <c r="I730" t="e">
        <f>IF($C730="",$B730,NA())</f>
        <v>#N/A</v>
      </c>
    </row>
    <row r="732" spans="1:9">
      <c r="A732">
        <v>-0.1789306</v>
      </c>
      <c r="B732">
        <v>0.0066263</v>
      </c>
      <c r="C732">
        <f>'Map Data'!$I$10</f>
        <v>5</v>
      </c>
      <c r="D732" t="e">
        <f>IF($C732=1,$B732,NA())</f>
        <v>#N/A</v>
      </c>
      <c r="E732" t="e">
        <f>IF($C732=2,$B732,NA())</f>
        <v>#N/A</v>
      </c>
      <c r="F732" t="e">
        <f>IF($C732=3,$B732,NA())</f>
        <v>#N/A</v>
      </c>
      <c r="G732" t="e">
        <f>IF($C732=4,$B732,NA())</f>
        <v>#N/A</v>
      </c>
      <c r="H732">
        <f>IF($C732=5,$B732,NA())</f>
        <v>0.0066263</v>
      </c>
      <c r="I732" t="e">
        <f>IF($C732="",$B732,NA())</f>
        <v>#N/A</v>
      </c>
    </row>
    <row r="733" spans="1:9">
      <c r="A733">
        <v>-0.0827247</v>
      </c>
      <c r="B733">
        <v>0.0066263</v>
      </c>
      <c r="C733">
        <f>'Map Data'!$I$10</f>
        <v>5</v>
      </c>
      <c r="D733" t="e">
        <f>IF($C733=1,$B733,NA())</f>
        <v>#N/A</v>
      </c>
      <c r="E733" t="e">
        <f>IF($C733=2,$B733,NA())</f>
        <v>#N/A</v>
      </c>
      <c r="F733" t="e">
        <f>IF($C733=3,$B733,NA())</f>
        <v>#N/A</v>
      </c>
      <c r="G733" t="e">
        <f>IF($C733=4,$B733,NA())</f>
        <v>#N/A</v>
      </c>
      <c r="H733">
        <f>IF($C733=5,$B733,NA())</f>
        <v>0.0066263</v>
      </c>
      <c r="I733" t="e">
        <f>IF($C733="",$B733,NA())</f>
        <v>#N/A</v>
      </c>
    </row>
    <row r="735" spans="1:9">
      <c r="A735">
        <v>-0.1784567</v>
      </c>
      <c r="B735">
        <v>0.0094631</v>
      </c>
      <c r="C735">
        <f>'Map Data'!$I$10</f>
        <v>5</v>
      </c>
      <c r="D735" t="e">
        <f>IF($C735=1,$B735,NA())</f>
        <v>#N/A</v>
      </c>
      <c r="E735" t="e">
        <f>IF($C735=2,$B735,NA())</f>
        <v>#N/A</v>
      </c>
      <c r="F735" t="e">
        <f>IF($C735=3,$B735,NA())</f>
        <v>#N/A</v>
      </c>
      <c r="G735" t="e">
        <f>IF($C735=4,$B735,NA())</f>
        <v>#N/A</v>
      </c>
      <c r="H735">
        <f>IF($C735=5,$B735,NA())</f>
        <v>0.0094631</v>
      </c>
      <c r="I735" t="e">
        <f>IF($C735="",$B735,NA())</f>
        <v>#N/A</v>
      </c>
    </row>
    <row r="736" spans="1:9">
      <c r="A736">
        <v>-0.0827247</v>
      </c>
      <c r="B736">
        <v>0.0094631</v>
      </c>
      <c r="C736">
        <f>'Map Data'!$I$10</f>
        <v>5</v>
      </c>
      <c r="D736" t="e">
        <f>IF($C736=1,$B736,NA())</f>
        <v>#N/A</v>
      </c>
      <c r="E736" t="e">
        <f>IF($C736=2,$B736,NA())</f>
        <v>#N/A</v>
      </c>
      <c r="F736" t="e">
        <f>IF($C736=3,$B736,NA())</f>
        <v>#N/A</v>
      </c>
      <c r="G736" t="e">
        <f>IF($C736=4,$B736,NA())</f>
        <v>#N/A</v>
      </c>
      <c r="H736">
        <f>IF($C736=5,$B736,NA())</f>
        <v>0.0094631</v>
      </c>
      <c r="I736" t="e">
        <f>IF($C736="",$B736,NA())</f>
        <v>#N/A</v>
      </c>
    </row>
    <row r="738" spans="1:9">
      <c r="A738">
        <v>-0.1779828</v>
      </c>
      <c r="B738">
        <v>0.0122999</v>
      </c>
      <c r="C738">
        <f>'Map Data'!$I$10</f>
        <v>5</v>
      </c>
      <c r="D738" t="e">
        <f>IF($C738=1,$B738,NA())</f>
        <v>#N/A</v>
      </c>
      <c r="E738" t="e">
        <f>IF($C738=2,$B738,NA())</f>
        <v>#N/A</v>
      </c>
      <c r="F738" t="e">
        <f>IF($C738=3,$B738,NA())</f>
        <v>#N/A</v>
      </c>
      <c r="G738" t="e">
        <f>IF($C738=4,$B738,NA())</f>
        <v>#N/A</v>
      </c>
      <c r="H738">
        <f>IF($C738=5,$B738,NA())</f>
        <v>0.0122999</v>
      </c>
      <c r="I738" t="e">
        <f>IF($C738="",$B738,NA())</f>
        <v>#N/A</v>
      </c>
    </row>
    <row r="739" spans="1:9">
      <c r="A739">
        <v>-0.0822507</v>
      </c>
      <c r="B739">
        <v>0.0122999</v>
      </c>
      <c r="C739">
        <f>'Map Data'!$I$10</f>
        <v>5</v>
      </c>
      <c r="D739" t="e">
        <f>IF($C739=1,$B739,NA())</f>
        <v>#N/A</v>
      </c>
      <c r="E739" t="e">
        <f>IF($C739=2,$B739,NA())</f>
        <v>#N/A</v>
      </c>
      <c r="F739" t="e">
        <f>IF($C739=3,$B739,NA())</f>
        <v>#N/A</v>
      </c>
      <c r="G739" t="e">
        <f>IF($C739=4,$B739,NA())</f>
        <v>#N/A</v>
      </c>
      <c r="H739">
        <f>IF($C739=5,$B739,NA())</f>
        <v>0.0122999</v>
      </c>
      <c r="I739" t="e">
        <f>IF($C739="",$B739,NA())</f>
        <v>#N/A</v>
      </c>
    </row>
    <row r="741" spans="1:9">
      <c r="A741">
        <v>-0.1775089</v>
      </c>
      <c r="B741">
        <v>0.0151368</v>
      </c>
      <c r="C741">
        <f>'Map Data'!$I$10</f>
        <v>5</v>
      </c>
      <c r="D741" t="e">
        <f>IF($C741=1,$B741,NA())</f>
        <v>#N/A</v>
      </c>
      <c r="E741" t="e">
        <f>IF($C741=2,$B741,NA())</f>
        <v>#N/A</v>
      </c>
      <c r="F741" t="e">
        <f>IF($C741=3,$B741,NA())</f>
        <v>#N/A</v>
      </c>
      <c r="G741" t="e">
        <f>IF($C741=4,$B741,NA())</f>
        <v>#N/A</v>
      </c>
      <c r="H741">
        <f>IF($C741=5,$B741,NA())</f>
        <v>0.0151368</v>
      </c>
      <c r="I741" t="e">
        <f>IF($C741="",$B741,NA())</f>
        <v>#N/A</v>
      </c>
    </row>
    <row r="742" spans="1:9">
      <c r="A742">
        <v>-0.0822507</v>
      </c>
      <c r="B742">
        <v>0.0151368</v>
      </c>
      <c r="C742">
        <f>'Map Data'!$I$10</f>
        <v>5</v>
      </c>
      <c r="D742" t="e">
        <f>IF($C742=1,$B742,NA())</f>
        <v>#N/A</v>
      </c>
      <c r="E742" t="e">
        <f>IF($C742=2,$B742,NA())</f>
        <v>#N/A</v>
      </c>
      <c r="F742" t="e">
        <f>IF($C742=3,$B742,NA())</f>
        <v>#N/A</v>
      </c>
      <c r="G742" t="e">
        <f>IF($C742=4,$B742,NA())</f>
        <v>#N/A</v>
      </c>
      <c r="H742">
        <f>IF($C742=5,$B742,NA())</f>
        <v>0.0151368</v>
      </c>
      <c r="I742" t="e">
        <f>IF($C742="",$B742,NA())</f>
        <v>#N/A</v>
      </c>
    </row>
    <row r="744" spans="1:9">
      <c r="A744">
        <v>-0.177035</v>
      </c>
      <c r="B744">
        <v>0.0179736</v>
      </c>
      <c r="C744">
        <f>'Map Data'!$I$10</f>
        <v>5</v>
      </c>
      <c r="D744" t="e">
        <f>IF($C744=1,$B744,NA())</f>
        <v>#N/A</v>
      </c>
      <c r="E744" t="e">
        <f>IF($C744=2,$B744,NA())</f>
        <v>#N/A</v>
      </c>
      <c r="F744" t="e">
        <f>IF($C744=3,$B744,NA())</f>
        <v>#N/A</v>
      </c>
      <c r="G744" t="e">
        <f>IF($C744=4,$B744,NA())</f>
        <v>#N/A</v>
      </c>
      <c r="H744">
        <f>IF($C744=5,$B744,NA())</f>
        <v>0.0179736</v>
      </c>
      <c r="I744" t="e">
        <f>IF($C744="",$B744,NA())</f>
        <v>#N/A</v>
      </c>
    </row>
    <row r="745" spans="1:9">
      <c r="A745">
        <v>-0.0822507</v>
      </c>
      <c r="B745">
        <v>0.0179736</v>
      </c>
      <c r="C745">
        <f>'Map Data'!$I$10</f>
        <v>5</v>
      </c>
      <c r="D745" t="e">
        <f>IF($C745=1,$B745,NA())</f>
        <v>#N/A</v>
      </c>
      <c r="E745" t="e">
        <f>IF($C745=2,$B745,NA())</f>
        <v>#N/A</v>
      </c>
      <c r="F745" t="e">
        <f>IF($C745=3,$B745,NA())</f>
        <v>#N/A</v>
      </c>
      <c r="G745" t="e">
        <f>IF($C745=4,$B745,NA())</f>
        <v>#N/A</v>
      </c>
      <c r="H745">
        <f>IF($C745=5,$B745,NA())</f>
        <v>0.0179736</v>
      </c>
      <c r="I745" t="e">
        <f>IF($C745="",$B745,NA())</f>
        <v>#N/A</v>
      </c>
    </row>
    <row r="747" spans="1:9">
      <c r="A747">
        <v>-0.177035</v>
      </c>
      <c r="B747">
        <v>0.0208105</v>
      </c>
      <c r="C747">
        <f>'Map Data'!$I$10</f>
        <v>5</v>
      </c>
      <c r="D747" t="e">
        <f>IF($C747=1,$B747,NA())</f>
        <v>#N/A</v>
      </c>
      <c r="E747" t="e">
        <f>IF($C747=2,$B747,NA())</f>
        <v>#N/A</v>
      </c>
      <c r="F747" t="e">
        <f>IF($C747=3,$B747,NA())</f>
        <v>#N/A</v>
      </c>
      <c r="G747" t="e">
        <f>IF($C747=4,$B747,NA())</f>
        <v>#N/A</v>
      </c>
      <c r="H747">
        <f>IF($C747=5,$B747,NA())</f>
        <v>0.0208105</v>
      </c>
      <c r="I747" t="e">
        <f>IF($C747="",$B747,NA())</f>
        <v>#N/A</v>
      </c>
    </row>
    <row r="748" spans="1:9">
      <c r="A748">
        <v>-0.0817768</v>
      </c>
      <c r="B748">
        <v>0.0208105</v>
      </c>
      <c r="C748">
        <f>'Map Data'!$I$10</f>
        <v>5</v>
      </c>
      <c r="D748" t="e">
        <f>IF($C748=1,$B748,NA())</f>
        <v>#N/A</v>
      </c>
      <c r="E748" t="e">
        <f>IF($C748=2,$B748,NA())</f>
        <v>#N/A</v>
      </c>
      <c r="F748" t="e">
        <f>IF($C748=3,$B748,NA())</f>
        <v>#N/A</v>
      </c>
      <c r="G748" t="e">
        <f>IF($C748=4,$B748,NA())</f>
        <v>#N/A</v>
      </c>
      <c r="H748">
        <f>IF($C748=5,$B748,NA())</f>
        <v>0.0208105</v>
      </c>
      <c r="I748" t="e">
        <f>IF($C748="",$B748,NA())</f>
        <v>#N/A</v>
      </c>
    </row>
    <row r="750" spans="1:9">
      <c r="A750">
        <v>-0.176561</v>
      </c>
      <c r="B750">
        <v>0.0236473</v>
      </c>
      <c r="C750">
        <f>'Map Data'!$I$10</f>
        <v>5</v>
      </c>
      <c r="D750" t="e">
        <f>IF($C750=1,$B750,NA())</f>
        <v>#N/A</v>
      </c>
      <c r="E750" t="e">
        <f>IF($C750=2,$B750,NA())</f>
        <v>#N/A</v>
      </c>
      <c r="F750" t="e">
        <f>IF($C750=3,$B750,NA())</f>
        <v>#N/A</v>
      </c>
      <c r="G750" t="e">
        <f>IF($C750=4,$B750,NA())</f>
        <v>#N/A</v>
      </c>
      <c r="H750">
        <f>IF($C750=5,$B750,NA())</f>
        <v>0.0236473</v>
      </c>
      <c r="I750" t="e">
        <f>IF($C750="",$B750,NA())</f>
        <v>#N/A</v>
      </c>
    </row>
    <row r="751" spans="1:9">
      <c r="A751">
        <v>-0.0817768</v>
      </c>
      <c r="B751">
        <v>0.0236473</v>
      </c>
      <c r="C751">
        <f>'Map Data'!$I$10</f>
        <v>5</v>
      </c>
      <c r="D751" t="e">
        <f>IF($C751=1,$B751,NA())</f>
        <v>#N/A</v>
      </c>
      <c r="E751" t="e">
        <f>IF($C751=2,$B751,NA())</f>
        <v>#N/A</v>
      </c>
      <c r="F751" t="e">
        <f>IF($C751=3,$B751,NA())</f>
        <v>#N/A</v>
      </c>
      <c r="G751" t="e">
        <f>IF($C751=4,$B751,NA())</f>
        <v>#N/A</v>
      </c>
      <c r="H751">
        <f>IF($C751=5,$B751,NA())</f>
        <v>0.0236473</v>
      </c>
      <c r="I751" t="e">
        <f>IF($C751="",$B751,NA())</f>
        <v>#N/A</v>
      </c>
    </row>
    <row r="753" spans="1:9">
      <c r="A753">
        <v>-0.1760871</v>
      </c>
      <c r="B753">
        <v>0.0264841</v>
      </c>
      <c r="C753">
        <f>'Map Data'!$I$10</f>
        <v>5</v>
      </c>
      <c r="D753" t="e">
        <f>IF($C753=1,$B753,NA())</f>
        <v>#N/A</v>
      </c>
      <c r="E753" t="e">
        <f>IF($C753=2,$B753,NA())</f>
        <v>#N/A</v>
      </c>
      <c r="F753" t="e">
        <f>IF($C753=3,$B753,NA())</f>
        <v>#N/A</v>
      </c>
      <c r="G753" t="e">
        <f>IF($C753=4,$B753,NA())</f>
        <v>#N/A</v>
      </c>
      <c r="H753">
        <f>IF($C753=5,$B753,NA())</f>
        <v>0.0264841</v>
      </c>
      <c r="I753" t="e">
        <f>IF($C753="",$B753,NA())</f>
        <v>#N/A</v>
      </c>
    </row>
    <row r="754" spans="1:9">
      <c r="A754">
        <v>-0.0817768</v>
      </c>
      <c r="B754">
        <v>0.0264841</v>
      </c>
      <c r="C754">
        <f>'Map Data'!$I$10</f>
        <v>5</v>
      </c>
      <c r="D754" t="e">
        <f>IF($C754=1,$B754,NA())</f>
        <v>#N/A</v>
      </c>
      <c r="E754" t="e">
        <f>IF($C754=2,$B754,NA())</f>
        <v>#N/A</v>
      </c>
      <c r="F754" t="e">
        <f>IF($C754=3,$B754,NA())</f>
        <v>#N/A</v>
      </c>
      <c r="G754" t="e">
        <f>IF($C754=4,$B754,NA())</f>
        <v>#N/A</v>
      </c>
      <c r="H754">
        <f>IF($C754=5,$B754,NA())</f>
        <v>0.0264841</v>
      </c>
      <c r="I754" t="e">
        <f>IF($C754="",$B754,NA())</f>
        <v>#N/A</v>
      </c>
    </row>
    <row r="756" spans="1:9">
      <c r="A756">
        <v>-0.1760871</v>
      </c>
      <c r="B756">
        <v>0.029321</v>
      </c>
      <c r="C756">
        <f>'Map Data'!$I$10</f>
        <v>5</v>
      </c>
      <c r="D756" t="e">
        <f>IF($C756=1,$B756,NA())</f>
        <v>#N/A</v>
      </c>
      <c r="E756" t="e">
        <f>IF($C756=2,$B756,NA())</f>
        <v>#N/A</v>
      </c>
      <c r="F756" t="e">
        <f>IF($C756=3,$B756,NA())</f>
        <v>#N/A</v>
      </c>
      <c r="G756" t="e">
        <f>IF($C756=4,$B756,NA())</f>
        <v>#N/A</v>
      </c>
      <c r="H756">
        <f>IF($C756=5,$B756,NA())</f>
        <v>0.029321</v>
      </c>
      <c r="I756" t="e">
        <f>IF($C756="",$B756,NA())</f>
        <v>#N/A</v>
      </c>
    </row>
    <row r="757" spans="1:9">
      <c r="A757">
        <v>-0.0813029</v>
      </c>
      <c r="B757">
        <v>0.029321</v>
      </c>
      <c r="C757">
        <f>'Map Data'!$I$10</f>
        <v>5</v>
      </c>
      <c r="D757" t="e">
        <f>IF($C757=1,$B757,NA())</f>
        <v>#N/A</v>
      </c>
      <c r="E757" t="e">
        <f>IF($C757=2,$B757,NA())</f>
        <v>#N/A</v>
      </c>
      <c r="F757" t="e">
        <f>IF($C757=3,$B757,NA())</f>
        <v>#N/A</v>
      </c>
      <c r="G757" t="e">
        <f>IF($C757=4,$B757,NA())</f>
        <v>#N/A</v>
      </c>
      <c r="H757">
        <f>IF($C757=5,$B757,NA())</f>
        <v>0.029321</v>
      </c>
      <c r="I757" t="e">
        <f>IF($C757="",$B757,NA())</f>
        <v>#N/A</v>
      </c>
    </row>
    <row r="759" spans="1:9">
      <c r="A759">
        <v>-0.1756132</v>
      </c>
      <c r="B759">
        <v>0.0321578</v>
      </c>
      <c r="C759">
        <f>'Map Data'!$I$10</f>
        <v>5</v>
      </c>
      <c r="D759" t="e">
        <f>IF($C759=1,$B759,NA())</f>
        <v>#N/A</v>
      </c>
      <c r="E759" t="e">
        <f>IF($C759=2,$B759,NA())</f>
        <v>#N/A</v>
      </c>
      <c r="F759" t="e">
        <f>IF($C759=3,$B759,NA())</f>
        <v>#N/A</v>
      </c>
      <c r="G759" t="e">
        <f>IF($C759=4,$B759,NA())</f>
        <v>#N/A</v>
      </c>
      <c r="H759">
        <f>IF($C759=5,$B759,NA())</f>
        <v>0.0321578</v>
      </c>
      <c r="I759" t="e">
        <f>IF($C759="",$B759,NA())</f>
        <v>#N/A</v>
      </c>
    </row>
    <row r="760" spans="1:9">
      <c r="A760">
        <v>-0.0813029</v>
      </c>
      <c r="B760">
        <v>0.0321578</v>
      </c>
      <c r="C760">
        <f>'Map Data'!$I$10</f>
        <v>5</v>
      </c>
      <c r="D760" t="e">
        <f>IF($C760=1,$B760,NA())</f>
        <v>#N/A</v>
      </c>
      <c r="E760" t="e">
        <f>IF($C760=2,$B760,NA())</f>
        <v>#N/A</v>
      </c>
      <c r="F760" t="e">
        <f>IF($C760=3,$B760,NA())</f>
        <v>#N/A</v>
      </c>
      <c r="G760" t="e">
        <f>IF($C760=4,$B760,NA())</f>
        <v>#N/A</v>
      </c>
      <c r="H760">
        <f>IF($C760=5,$B760,NA())</f>
        <v>0.0321578</v>
      </c>
      <c r="I760" t="e">
        <f>IF($C760="",$B760,NA())</f>
        <v>#N/A</v>
      </c>
    </row>
    <row r="762" spans="1:9">
      <c r="A762">
        <v>-0.1751393</v>
      </c>
      <c r="B762">
        <v>0.0349946</v>
      </c>
      <c r="C762">
        <f>'Map Data'!$I$10</f>
        <v>5</v>
      </c>
      <c r="D762" t="e">
        <f>IF($C762=1,$B762,NA())</f>
        <v>#N/A</v>
      </c>
      <c r="E762" t="e">
        <f>IF($C762=2,$B762,NA())</f>
        <v>#N/A</v>
      </c>
      <c r="F762" t="e">
        <f>IF($C762=3,$B762,NA())</f>
        <v>#N/A</v>
      </c>
      <c r="G762" t="e">
        <f>IF($C762=4,$B762,NA())</f>
        <v>#N/A</v>
      </c>
      <c r="H762">
        <f>IF($C762=5,$B762,NA())</f>
        <v>0.0349946</v>
      </c>
      <c r="I762" t="e">
        <f>IF($C762="",$B762,NA())</f>
        <v>#N/A</v>
      </c>
    </row>
    <row r="763" spans="1:9">
      <c r="A763">
        <v>-0.0813029</v>
      </c>
      <c r="B763">
        <v>0.0349946</v>
      </c>
      <c r="C763">
        <f>'Map Data'!$I$10</f>
        <v>5</v>
      </c>
      <c r="D763" t="e">
        <f>IF($C763=1,$B763,NA())</f>
        <v>#N/A</v>
      </c>
      <c r="E763" t="e">
        <f>IF($C763=2,$B763,NA())</f>
        <v>#N/A</v>
      </c>
      <c r="F763" t="e">
        <f>IF($C763=3,$B763,NA())</f>
        <v>#N/A</v>
      </c>
      <c r="G763" t="e">
        <f>IF($C763=4,$B763,NA())</f>
        <v>#N/A</v>
      </c>
      <c r="H763">
        <f>IF($C763=5,$B763,NA())</f>
        <v>0.0349946</v>
      </c>
      <c r="I763" t="e">
        <f>IF($C763="",$B763,NA())</f>
        <v>#N/A</v>
      </c>
    </row>
    <row r="765" spans="1:9">
      <c r="A765">
        <v>-0.1746654</v>
      </c>
      <c r="B765">
        <v>0.0378315</v>
      </c>
      <c r="C765">
        <f>'Map Data'!$I$10</f>
        <v>5</v>
      </c>
      <c r="D765" t="e">
        <f>IF($C765=1,$B765,NA())</f>
        <v>#N/A</v>
      </c>
      <c r="E765" t="e">
        <f>IF($C765=2,$B765,NA())</f>
        <v>#N/A</v>
      </c>
      <c r="F765" t="e">
        <f>IF($C765=3,$B765,NA())</f>
        <v>#N/A</v>
      </c>
      <c r="G765" t="e">
        <f>IF($C765=4,$B765,NA())</f>
        <v>#N/A</v>
      </c>
      <c r="H765">
        <f>IF($C765=5,$B765,NA())</f>
        <v>0.0378315</v>
      </c>
      <c r="I765" t="e">
        <f>IF($C765="",$B765,NA())</f>
        <v>#N/A</v>
      </c>
    </row>
    <row r="766" spans="1:9">
      <c r="A766">
        <v>-0.080829</v>
      </c>
      <c r="B766">
        <v>0.0378315</v>
      </c>
      <c r="C766">
        <f>'Map Data'!$I$10</f>
        <v>5</v>
      </c>
      <c r="D766" t="e">
        <f>IF($C766=1,$B766,NA())</f>
        <v>#N/A</v>
      </c>
      <c r="E766" t="e">
        <f>IF($C766=2,$B766,NA())</f>
        <v>#N/A</v>
      </c>
      <c r="F766" t="e">
        <f>IF($C766=3,$B766,NA())</f>
        <v>#N/A</v>
      </c>
      <c r="G766" t="e">
        <f>IF($C766=4,$B766,NA())</f>
        <v>#N/A</v>
      </c>
      <c r="H766">
        <f>IF($C766=5,$B766,NA())</f>
        <v>0.0378315</v>
      </c>
      <c r="I766" t="e">
        <f>IF($C766="",$B766,NA())</f>
        <v>#N/A</v>
      </c>
    </row>
    <row r="768" spans="1:9">
      <c r="A768">
        <v>-0.1741914</v>
      </c>
      <c r="B768">
        <v>0.0406683</v>
      </c>
      <c r="C768">
        <f>'Map Data'!$I$10</f>
        <v>5</v>
      </c>
      <c r="D768" t="e">
        <f>IF($C768=1,$B768,NA())</f>
        <v>#N/A</v>
      </c>
      <c r="E768" t="e">
        <f>IF($C768=2,$B768,NA())</f>
        <v>#N/A</v>
      </c>
      <c r="F768" t="e">
        <f>IF($C768=3,$B768,NA())</f>
        <v>#N/A</v>
      </c>
      <c r="G768" t="e">
        <f>IF($C768=4,$B768,NA())</f>
        <v>#N/A</v>
      </c>
      <c r="H768">
        <f>IF($C768=5,$B768,NA())</f>
        <v>0.0406683</v>
      </c>
      <c r="I768" t="e">
        <f>IF($C768="",$B768,NA())</f>
        <v>#N/A</v>
      </c>
    </row>
    <row r="769" spans="1:9">
      <c r="A769">
        <v>-0.080829</v>
      </c>
      <c r="B769">
        <v>0.0406683</v>
      </c>
      <c r="C769">
        <f>'Map Data'!$I$10</f>
        <v>5</v>
      </c>
      <c r="D769" t="e">
        <f>IF($C769=1,$B769,NA())</f>
        <v>#N/A</v>
      </c>
      <c r="E769" t="e">
        <f>IF($C769=2,$B769,NA())</f>
        <v>#N/A</v>
      </c>
      <c r="F769" t="e">
        <f>IF($C769=3,$B769,NA())</f>
        <v>#N/A</v>
      </c>
      <c r="G769" t="e">
        <f>IF($C769=4,$B769,NA())</f>
        <v>#N/A</v>
      </c>
      <c r="H769">
        <f>IF($C769=5,$B769,NA())</f>
        <v>0.0406683</v>
      </c>
      <c r="I769" t="e">
        <f>IF($C769="",$B769,NA())</f>
        <v>#N/A</v>
      </c>
    </row>
    <row r="771" spans="1:9">
      <c r="A771">
        <v>-0.1737175</v>
      </c>
      <c r="B771">
        <v>0.0435051</v>
      </c>
      <c r="C771">
        <f>'Map Data'!$I$10</f>
        <v>5</v>
      </c>
      <c r="D771" t="e">
        <f>IF($C771=1,$B771,NA())</f>
        <v>#N/A</v>
      </c>
      <c r="E771" t="e">
        <f>IF($C771=2,$B771,NA())</f>
        <v>#N/A</v>
      </c>
      <c r="F771" t="e">
        <f>IF($C771=3,$B771,NA())</f>
        <v>#N/A</v>
      </c>
      <c r="G771" t="e">
        <f>IF($C771=4,$B771,NA())</f>
        <v>#N/A</v>
      </c>
      <c r="H771">
        <f>IF($C771=5,$B771,NA())</f>
        <v>0.0435051</v>
      </c>
      <c r="I771" t="e">
        <f>IF($C771="",$B771,NA())</f>
        <v>#N/A</v>
      </c>
    </row>
    <row r="772" spans="1:9">
      <c r="A772">
        <v>-0.0803551</v>
      </c>
      <c r="B772">
        <v>0.0435051</v>
      </c>
      <c r="C772">
        <f>'Map Data'!$I$10</f>
        <v>5</v>
      </c>
      <c r="D772" t="e">
        <f>IF($C772=1,$B772,NA())</f>
        <v>#N/A</v>
      </c>
      <c r="E772" t="e">
        <f>IF($C772=2,$B772,NA())</f>
        <v>#N/A</v>
      </c>
      <c r="F772" t="e">
        <f>IF($C772=3,$B772,NA())</f>
        <v>#N/A</v>
      </c>
      <c r="G772" t="e">
        <f>IF($C772=4,$B772,NA())</f>
        <v>#N/A</v>
      </c>
      <c r="H772">
        <f>IF($C772=5,$B772,NA())</f>
        <v>0.0435051</v>
      </c>
      <c r="I772" t="e">
        <f>IF($C772="",$B772,NA())</f>
        <v>#N/A</v>
      </c>
    </row>
    <row r="774" spans="1:9">
      <c r="A774">
        <v>-0.1732436</v>
      </c>
      <c r="B774">
        <v>0.046342</v>
      </c>
      <c r="C774">
        <f>'Map Data'!$I$10</f>
        <v>5</v>
      </c>
      <c r="D774" t="e">
        <f>IF($C774=1,$B774,NA())</f>
        <v>#N/A</v>
      </c>
      <c r="E774" t="e">
        <f>IF($C774=2,$B774,NA())</f>
        <v>#N/A</v>
      </c>
      <c r="F774" t="e">
        <f>IF($C774=3,$B774,NA())</f>
        <v>#N/A</v>
      </c>
      <c r="G774" t="e">
        <f>IF($C774=4,$B774,NA())</f>
        <v>#N/A</v>
      </c>
      <c r="H774">
        <f>IF($C774=5,$B774,NA())</f>
        <v>0.046342</v>
      </c>
      <c r="I774" t="e">
        <f>IF($C774="",$B774,NA())</f>
        <v>#N/A</v>
      </c>
    </row>
    <row r="775" spans="1:9">
      <c r="A775">
        <v>-0.0803551</v>
      </c>
      <c r="B775">
        <v>0.046342</v>
      </c>
      <c r="C775">
        <f>'Map Data'!$I$10</f>
        <v>5</v>
      </c>
      <c r="D775" t="e">
        <f>IF($C775=1,$B775,NA())</f>
        <v>#N/A</v>
      </c>
      <c r="E775" t="e">
        <f>IF($C775=2,$B775,NA())</f>
        <v>#N/A</v>
      </c>
      <c r="F775" t="e">
        <f>IF($C775=3,$B775,NA())</f>
        <v>#N/A</v>
      </c>
      <c r="G775" t="e">
        <f>IF($C775=4,$B775,NA())</f>
        <v>#N/A</v>
      </c>
      <c r="H775">
        <f>IF($C775=5,$B775,NA())</f>
        <v>0.046342</v>
      </c>
      <c r="I775" t="e">
        <f>IF($C775="",$B775,NA())</f>
        <v>#N/A</v>
      </c>
    </row>
    <row r="777" spans="1:9">
      <c r="A777">
        <v>-0.1732436</v>
      </c>
      <c r="B777">
        <v>0.0491788</v>
      </c>
      <c r="C777">
        <f>'Map Data'!$I$10</f>
        <v>5</v>
      </c>
      <c r="D777" t="e">
        <f>IF($C777=1,$B777,NA())</f>
        <v>#N/A</v>
      </c>
      <c r="E777" t="e">
        <f>IF($C777=2,$B777,NA())</f>
        <v>#N/A</v>
      </c>
      <c r="F777" t="e">
        <f>IF($C777=3,$B777,NA())</f>
        <v>#N/A</v>
      </c>
      <c r="G777" t="e">
        <f>IF($C777=4,$B777,NA())</f>
        <v>#N/A</v>
      </c>
      <c r="H777">
        <f>IF($C777=5,$B777,NA())</f>
        <v>0.0491788</v>
      </c>
      <c r="I777" t="e">
        <f>IF($C777="",$B777,NA())</f>
        <v>#N/A</v>
      </c>
    </row>
    <row r="778" spans="1:9">
      <c r="A778">
        <v>-0.0803551</v>
      </c>
      <c r="B778">
        <v>0.0491788</v>
      </c>
      <c r="C778">
        <f>'Map Data'!$I$10</f>
        <v>5</v>
      </c>
      <c r="D778" t="e">
        <f>IF($C778=1,$B778,NA())</f>
        <v>#N/A</v>
      </c>
      <c r="E778" t="e">
        <f>IF($C778=2,$B778,NA())</f>
        <v>#N/A</v>
      </c>
      <c r="F778" t="e">
        <f>IF($C778=3,$B778,NA())</f>
        <v>#N/A</v>
      </c>
      <c r="G778" t="e">
        <f>IF($C778=4,$B778,NA())</f>
        <v>#N/A</v>
      </c>
      <c r="H778">
        <f>IF($C778=5,$B778,NA())</f>
        <v>0.0491788</v>
      </c>
      <c r="I778" t="e">
        <f>IF($C778="",$B778,NA())</f>
        <v>#N/A</v>
      </c>
    </row>
    <row r="780" spans="1:9">
      <c r="A780">
        <v>-0.1727697</v>
      </c>
      <c r="B780">
        <v>0.0520157</v>
      </c>
      <c r="C780">
        <f>'Map Data'!$I$10</f>
        <v>5</v>
      </c>
      <c r="D780" t="e">
        <f>IF($C780=1,$B780,NA())</f>
        <v>#N/A</v>
      </c>
      <c r="E780" t="e">
        <f>IF($C780=2,$B780,NA())</f>
        <v>#N/A</v>
      </c>
      <c r="F780" t="e">
        <f>IF($C780=3,$B780,NA())</f>
        <v>#N/A</v>
      </c>
      <c r="G780" t="e">
        <f>IF($C780=4,$B780,NA())</f>
        <v>#N/A</v>
      </c>
      <c r="H780">
        <f>IF($C780=5,$B780,NA())</f>
        <v>0.0520157</v>
      </c>
      <c r="I780" t="e">
        <f>IF($C780="",$B780,NA())</f>
        <v>#N/A</v>
      </c>
    </row>
    <row r="781" spans="1:9">
      <c r="A781">
        <v>-0.0798811</v>
      </c>
      <c r="B781">
        <v>0.0520157</v>
      </c>
      <c r="C781">
        <f>'Map Data'!$I$10</f>
        <v>5</v>
      </c>
      <c r="D781" t="e">
        <f>IF($C781=1,$B781,NA())</f>
        <v>#N/A</v>
      </c>
      <c r="E781" t="e">
        <f>IF($C781=2,$B781,NA())</f>
        <v>#N/A</v>
      </c>
      <c r="F781" t="e">
        <f>IF($C781=3,$B781,NA())</f>
        <v>#N/A</v>
      </c>
      <c r="G781" t="e">
        <f>IF($C781=4,$B781,NA())</f>
        <v>#N/A</v>
      </c>
      <c r="H781">
        <f>IF($C781=5,$B781,NA())</f>
        <v>0.0520157</v>
      </c>
      <c r="I781" t="e">
        <f>IF($C781="",$B781,NA())</f>
        <v>#N/A</v>
      </c>
    </row>
    <row r="783" spans="1:9">
      <c r="A783">
        <v>-0.1722958</v>
      </c>
      <c r="B783">
        <v>0.0548525</v>
      </c>
      <c r="C783">
        <f>'Map Data'!$I$10</f>
        <v>5</v>
      </c>
      <c r="D783" t="e">
        <f>IF($C783=1,$B783,NA())</f>
        <v>#N/A</v>
      </c>
      <c r="E783" t="e">
        <f>IF($C783=2,$B783,NA())</f>
        <v>#N/A</v>
      </c>
      <c r="F783" t="e">
        <f>IF($C783=3,$B783,NA())</f>
        <v>#N/A</v>
      </c>
      <c r="G783" t="e">
        <f>IF($C783=4,$B783,NA())</f>
        <v>#N/A</v>
      </c>
      <c r="H783">
        <f>IF($C783=5,$B783,NA())</f>
        <v>0.0548525</v>
      </c>
      <c r="I783" t="e">
        <f>IF($C783="",$B783,NA())</f>
        <v>#N/A</v>
      </c>
    </row>
    <row r="784" spans="1:9">
      <c r="A784">
        <v>-0.0798811</v>
      </c>
      <c r="B784">
        <v>0.0548525</v>
      </c>
      <c r="C784">
        <f>'Map Data'!$I$10</f>
        <v>5</v>
      </c>
      <c r="D784" t="e">
        <f>IF($C784=1,$B784,NA())</f>
        <v>#N/A</v>
      </c>
      <c r="E784" t="e">
        <f>IF($C784=2,$B784,NA())</f>
        <v>#N/A</v>
      </c>
      <c r="F784" t="e">
        <f>IF($C784=3,$B784,NA())</f>
        <v>#N/A</v>
      </c>
      <c r="G784" t="e">
        <f>IF($C784=4,$B784,NA())</f>
        <v>#N/A</v>
      </c>
      <c r="H784">
        <f>IF($C784=5,$B784,NA())</f>
        <v>0.0548525</v>
      </c>
      <c r="I784" t="e">
        <f>IF($C784="",$B784,NA())</f>
        <v>#N/A</v>
      </c>
    </row>
    <row r="786" spans="1:9">
      <c r="A786">
        <v>-0.1718218</v>
      </c>
      <c r="B786">
        <v>0.0576893</v>
      </c>
      <c r="C786">
        <f>'Map Data'!$I$10</f>
        <v>5</v>
      </c>
      <c r="D786" t="e">
        <f>IF($C786=1,$B786,NA())</f>
        <v>#N/A</v>
      </c>
      <c r="E786" t="e">
        <f>IF($C786=2,$B786,NA())</f>
        <v>#N/A</v>
      </c>
      <c r="F786" t="e">
        <f>IF($C786=3,$B786,NA())</f>
        <v>#N/A</v>
      </c>
      <c r="G786" t="e">
        <f>IF($C786=4,$B786,NA())</f>
        <v>#N/A</v>
      </c>
      <c r="H786">
        <f>IF($C786=5,$B786,NA())</f>
        <v>0.0576893</v>
      </c>
      <c r="I786" t="e">
        <f>IF($C786="",$B786,NA())</f>
        <v>#N/A</v>
      </c>
    </row>
    <row r="787" spans="1:9">
      <c r="A787">
        <v>-0.0798811</v>
      </c>
      <c r="B787">
        <v>0.0576893</v>
      </c>
      <c r="C787">
        <f>'Map Data'!$I$10</f>
        <v>5</v>
      </c>
      <c r="D787" t="e">
        <f>IF($C787=1,$B787,NA())</f>
        <v>#N/A</v>
      </c>
      <c r="E787" t="e">
        <f>IF($C787=2,$B787,NA())</f>
        <v>#N/A</v>
      </c>
      <c r="F787" t="e">
        <f>IF($C787=3,$B787,NA())</f>
        <v>#N/A</v>
      </c>
      <c r="G787" t="e">
        <f>IF($C787=4,$B787,NA())</f>
        <v>#N/A</v>
      </c>
      <c r="H787">
        <f>IF($C787=5,$B787,NA())</f>
        <v>0.0576893</v>
      </c>
      <c r="I787" t="e">
        <f>IF($C787="",$B787,NA())</f>
        <v>#N/A</v>
      </c>
    </row>
    <row r="789" spans="1:9">
      <c r="A789">
        <v>-0.1713479</v>
      </c>
      <c r="B789">
        <v>0.0605262</v>
      </c>
      <c r="C789">
        <f>'Map Data'!$I$10</f>
        <v>5</v>
      </c>
      <c r="D789" t="e">
        <f>IF($C789=1,$B789,NA())</f>
        <v>#N/A</v>
      </c>
      <c r="E789" t="e">
        <f>IF($C789=2,$B789,NA())</f>
        <v>#N/A</v>
      </c>
      <c r="F789" t="e">
        <f>IF($C789=3,$B789,NA())</f>
        <v>#N/A</v>
      </c>
      <c r="G789" t="e">
        <f>IF($C789=4,$B789,NA())</f>
        <v>#N/A</v>
      </c>
      <c r="H789">
        <f>IF($C789=5,$B789,NA())</f>
        <v>0.0605262</v>
      </c>
      <c r="I789" t="e">
        <f>IF($C789="",$B789,NA())</f>
        <v>#N/A</v>
      </c>
    </row>
    <row r="790" spans="1:9">
      <c r="A790">
        <v>-0.0794072</v>
      </c>
      <c r="B790">
        <v>0.0605262</v>
      </c>
      <c r="C790">
        <f>'Map Data'!$I$10</f>
        <v>5</v>
      </c>
      <c r="D790" t="e">
        <f>IF($C790=1,$B790,NA())</f>
        <v>#N/A</v>
      </c>
      <c r="E790" t="e">
        <f>IF($C790=2,$B790,NA())</f>
        <v>#N/A</v>
      </c>
      <c r="F790" t="e">
        <f>IF($C790=3,$B790,NA())</f>
        <v>#N/A</v>
      </c>
      <c r="G790" t="e">
        <f>IF($C790=4,$B790,NA())</f>
        <v>#N/A</v>
      </c>
      <c r="H790">
        <f>IF($C790=5,$B790,NA())</f>
        <v>0.0605262</v>
      </c>
      <c r="I790" t="e">
        <f>IF($C790="",$B790,NA())</f>
        <v>#N/A</v>
      </c>
    </row>
    <row r="792" spans="1:9">
      <c r="A792">
        <v>-0.170874</v>
      </c>
      <c r="B792">
        <v>0.063363</v>
      </c>
      <c r="C792">
        <f>'Map Data'!$I$10</f>
        <v>5</v>
      </c>
      <c r="D792" t="e">
        <f>IF($C792=1,$B792,NA())</f>
        <v>#N/A</v>
      </c>
      <c r="E792" t="e">
        <f>IF($C792=2,$B792,NA())</f>
        <v>#N/A</v>
      </c>
      <c r="F792" t="e">
        <f>IF($C792=3,$B792,NA())</f>
        <v>#N/A</v>
      </c>
      <c r="G792" t="e">
        <f>IF($C792=4,$B792,NA())</f>
        <v>#N/A</v>
      </c>
      <c r="H792">
        <f>IF($C792=5,$B792,NA())</f>
        <v>0.063363</v>
      </c>
      <c r="I792" t="e">
        <f>IF($C792="",$B792,NA())</f>
        <v>#N/A</v>
      </c>
    </row>
    <row r="793" spans="1:9">
      <c r="A793">
        <v>-0.0794072</v>
      </c>
      <c r="B793">
        <v>0.063363</v>
      </c>
      <c r="C793">
        <f>'Map Data'!$I$10</f>
        <v>5</v>
      </c>
      <c r="D793" t="e">
        <f>IF($C793=1,$B793,NA())</f>
        <v>#N/A</v>
      </c>
      <c r="E793" t="e">
        <f>IF($C793=2,$B793,NA())</f>
        <v>#N/A</v>
      </c>
      <c r="F793" t="e">
        <f>IF($C793=3,$B793,NA())</f>
        <v>#N/A</v>
      </c>
      <c r="G793" t="e">
        <f>IF($C793=4,$B793,NA())</f>
        <v>#N/A</v>
      </c>
      <c r="H793">
        <f>IF($C793=5,$B793,NA())</f>
        <v>0.063363</v>
      </c>
      <c r="I793" t="e">
        <f>IF($C793="",$B793,NA())</f>
        <v>#N/A</v>
      </c>
    </row>
    <row r="795" spans="1:9">
      <c r="A795">
        <v>-0.170874</v>
      </c>
      <c r="B795">
        <v>0.0661998</v>
      </c>
      <c r="C795">
        <f>'Map Data'!$I$10</f>
        <v>5</v>
      </c>
      <c r="D795" t="e">
        <f>IF($C795=1,$B795,NA())</f>
        <v>#N/A</v>
      </c>
      <c r="E795" t="e">
        <f>IF($C795=2,$B795,NA())</f>
        <v>#N/A</v>
      </c>
      <c r="F795" t="e">
        <f>IF($C795=3,$B795,NA())</f>
        <v>#N/A</v>
      </c>
      <c r="G795" t="e">
        <f>IF($C795=4,$B795,NA())</f>
        <v>#N/A</v>
      </c>
      <c r="H795">
        <f>IF($C795=5,$B795,NA())</f>
        <v>0.0661998</v>
      </c>
      <c r="I795" t="e">
        <f>IF($C795="",$B795,NA())</f>
        <v>#N/A</v>
      </c>
    </row>
    <row r="796" spans="1:9">
      <c r="A796">
        <v>-0.1054729</v>
      </c>
      <c r="B796">
        <v>0.0661998</v>
      </c>
      <c r="C796">
        <f>'Map Data'!$I$10</f>
        <v>5</v>
      </c>
      <c r="D796" t="e">
        <f>IF($C796=1,$B796,NA())</f>
        <v>#N/A</v>
      </c>
      <c r="E796" t="e">
        <f>IF($C796=2,$B796,NA())</f>
        <v>#N/A</v>
      </c>
      <c r="F796" t="e">
        <f>IF($C796=3,$B796,NA())</f>
        <v>#N/A</v>
      </c>
      <c r="G796" t="e">
        <f>IF($C796=4,$B796,NA())</f>
        <v>#N/A</v>
      </c>
      <c r="H796">
        <f>IF($C796=5,$B796,NA())</f>
        <v>0.0661998</v>
      </c>
      <c r="I796" t="e">
        <f>IF($C796="",$B796,NA())</f>
        <v>#N/A</v>
      </c>
    </row>
    <row r="798" spans="1:9">
      <c r="A798">
        <v>-0.1704001</v>
      </c>
      <c r="B798">
        <v>0.06903670000000001</v>
      </c>
      <c r="C798">
        <f>'Map Data'!$I$10</f>
        <v>5</v>
      </c>
      <c r="D798" t="e">
        <f>IF($C798=1,$B798,NA())</f>
        <v>#N/A</v>
      </c>
      <c r="E798" t="e">
        <f>IF($C798=2,$B798,NA())</f>
        <v>#N/A</v>
      </c>
      <c r="F798" t="e">
        <f>IF($C798=3,$B798,NA())</f>
        <v>#N/A</v>
      </c>
      <c r="G798" t="e">
        <f>IF($C798=4,$B798,NA())</f>
        <v>#N/A</v>
      </c>
      <c r="H798">
        <f>IF($C798=5,$B798,NA())</f>
        <v>0.0690367</v>
      </c>
      <c r="I798" t="e">
        <f>IF($C798="",$B798,NA())</f>
        <v>#N/A</v>
      </c>
    </row>
    <row r="799" spans="1:9">
      <c r="A799">
        <v>-0.134856</v>
      </c>
      <c r="B799">
        <v>0.06903670000000001</v>
      </c>
      <c r="C799">
        <f>'Map Data'!$I$10</f>
        <v>5</v>
      </c>
      <c r="D799" t="e">
        <f>IF($C799=1,$B799,NA())</f>
        <v>#N/A</v>
      </c>
      <c r="E799" t="e">
        <f>IF($C799=2,$B799,NA())</f>
        <v>#N/A</v>
      </c>
      <c r="F799" t="e">
        <f>IF($C799=3,$B799,NA())</f>
        <v>#N/A</v>
      </c>
      <c r="G799" t="e">
        <f>IF($C799=4,$B799,NA())</f>
        <v>#N/A</v>
      </c>
      <c r="H799">
        <f>IF($C799=5,$B799,NA())</f>
        <v>0.0690367</v>
      </c>
      <c r="I799" t="e">
        <f>IF($C799="",$B799,NA())</f>
        <v>#N/A</v>
      </c>
    </row>
    <row r="801" spans="1:9">
      <c r="A801">
        <v>-0.1699261</v>
      </c>
      <c r="B801">
        <v>0.07187350000000001</v>
      </c>
      <c r="C801">
        <f>'Map Data'!$I$10</f>
        <v>5</v>
      </c>
      <c r="D801" t="e">
        <f>IF($C801=1,$B801,NA())</f>
        <v>#N/A</v>
      </c>
      <c r="E801" t="e">
        <f>IF($C801=2,$B801,NA())</f>
        <v>#N/A</v>
      </c>
      <c r="F801" t="e">
        <f>IF($C801=3,$B801,NA())</f>
        <v>#N/A</v>
      </c>
      <c r="G801" t="e">
        <f>IF($C801=4,$B801,NA())</f>
        <v>#N/A</v>
      </c>
      <c r="H801">
        <f>IF($C801=5,$B801,NA())</f>
        <v>0.0718735</v>
      </c>
      <c r="I801" t="e">
        <f>IF($C801="",$B801,NA())</f>
        <v>#N/A</v>
      </c>
    </row>
    <row r="802" spans="1:9">
      <c r="A802">
        <v>-0.158552</v>
      </c>
      <c r="B802">
        <v>0.07187350000000001</v>
      </c>
      <c r="C802">
        <f>'Map Data'!$I$10</f>
        <v>5</v>
      </c>
      <c r="D802" t="e">
        <f>IF($C802=1,$B802,NA())</f>
        <v>#N/A</v>
      </c>
      <c r="E802" t="e">
        <f>IF($C802=2,$B802,NA())</f>
        <v>#N/A</v>
      </c>
      <c r="F802" t="e">
        <f>IF($C802=3,$B802,NA())</f>
        <v>#N/A</v>
      </c>
      <c r="G802" t="e">
        <f>IF($C802=4,$B802,NA())</f>
        <v>#N/A</v>
      </c>
      <c r="H802">
        <f>IF($C802=5,$B802,NA())</f>
        <v>0.0718735</v>
      </c>
      <c r="I802" t="e">
        <f>IF($C802="",$B802,NA())</f>
        <v>#N/A</v>
      </c>
    </row>
    <row r="804" spans="1:9">
      <c r="A804">
        <v>0.2883556</v>
      </c>
      <c r="B804">
        <v>0.09740500000000001</v>
      </c>
      <c r="C804">
        <f>'Map Data'!$I$11</f>
        <v>3</v>
      </c>
      <c r="D804" t="e">
        <f>IF($C804=1,$B804,NA())</f>
        <v>#N/A</v>
      </c>
      <c r="E804" t="e">
        <f>IF($C804=2,$B804,NA())</f>
        <v>#N/A</v>
      </c>
      <c r="F804">
        <f>IF($C804=3,$B804,NA())</f>
        <v>0.097405</v>
      </c>
      <c r="G804" t="e">
        <f>IF($C804=4,$B804,NA())</f>
        <v>#N/A</v>
      </c>
      <c r="H804" t="e">
        <f>IF($C804=5,$B804,NA())</f>
        <v>#N/A</v>
      </c>
      <c r="I804" t="e">
        <f>IF($C804="",$B804,NA())</f>
        <v>#N/A</v>
      </c>
    </row>
    <row r="805" spans="1:9">
      <c r="A805">
        <v>0.2911991</v>
      </c>
      <c r="B805">
        <v>0.09740500000000001</v>
      </c>
      <c r="C805">
        <f>'Map Data'!$I$11</f>
        <v>3</v>
      </c>
      <c r="D805" t="e">
        <f>IF($C805=1,$B805,NA())</f>
        <v>#N/A</v>
      </c>
      <c r="E805" t="e">
        <f>IF($C805=2,$B805,NA())</f>
        <v>#N/A</v>
      </c>
      <c r="F805">
        <f>IF($C805=3,$B805,NA())</f>
        <v>0.097405</v>
      </c>
      <c r="G805" t="e">
        <f>IF($C805=4,$B805,NA())</f>
        <v>#N/A</v>
      </c>
      <c r="H805" t="e">
        <f>IF($C805=5,$B805,NA())</f>
        <v>#N/A</v>
      </c>
      <c r="I805" t="e">
        <f>IF($C805="",$B805,NA())</f>
        <v>#N/A</v>
      </c>
    </row>
    <row r="807" spans="1:9">
      <c r="A807">
        <v>0.2907252</v>
      </c>
      <c r="B807">
        <v>0.1002419</v>
      </c>
      <c r="C807">
        <f>'Map Data'!$I$11</f>
        <v>3</v>
      </c>
      <c r="D807" t="e">
        <f>IF($C807=1,$B807,NA())</f>
        <v>#N/A</v>
      </c>
      <c r="E807" t="e">
        <f>IF($C807=2,$B807,NA())</f>
        <v>#N/A</v>
      </c>
      <c r="F807">
        <f>IF($C807=3,$B807,NA())</f>
        <v>0.1002419</v>
      </c>
      <c r="G807" t="e">
        <f>IF($C807=4,$B807,NA())</f>
        <v>#N/A</v>
      </c>
      <c r="H807" t="e">
        <f>IF($C807=5,$B807,NA())</f>
        <v>#N/A</v>
      </c>
      <c r="I807" t="e">
        <f>IF($C807="",$B807,NA())</f>
        <v>#N/A</v>
      </c>
    </row>
    <row r="808" spans="1:9">
      <c r="A808">
        <v>0.2954644</v>
      </c>
      <c r="B808">
        <v>0.1002419</v>
      </c>
      <c r="C808">
        <f>'Map Data'!$I$11</f>
        <v>3</v>
      </c>
      <c r="D808" t="e">
        <f>IF($C808=1,$B808,NA())</f>
        <v>#N/A</v>
      </c>
      <c r="E808" t="e">
        <f>IF($C808=2,$B808,NA())</f>
        <v>#N/A</v>
      </c>
      <c r="F808">
        <f>IF($C808=3,$B808,NA())</f>
        <v>0.1002419</v>
      </c>
      <c r="G808" t="e">
        <f>IF($C808=4,$B808,NA())</f>
        <v>#N/A</v>
      </c>
      <c r="H808" t="e">
        <f>IF($C808=5,$B808,NA())</f>
        <v>#N/A</v>
      </c>
      <c r="I808" t="e">
        <f>IF($C808="",$B808,NA())</f>
        <v>#N/A</v>
      </c>
    </row>
    <row r="810" spans="1:9">
      <c r="A810">
        <v>0.2893034</v>
      </c>
      <c r="B810">
        <v>0.1030787</v>
      </c>
      <c r="C810">
        <f>'Map Data'!$I$11</f>
        <v>3</v>
      </c>
      <c r="D810" t="e">
        <f>IF($C810=1,$B810,NA())</f>
        <v>#N/A</v>
      </c>
      <c r="E810" t="e">
        <f>IF($C810=2,$B810,NA())</f>
        <v>#N/A</v>
      </c>
      <c r="F810">
        <f>IF($C810=3,$B810,NA())</f>
        <v>0.1030787</v>
      </c>
      <c r="G810" t="e">
        <f>IF($C810=4,$B810,NA())</f>
        <v>#N/A</v>
      </c>
      <c r="H810" t="e">
        <f>IF($C810=5,$B810,NA())</f>
        <v>#N/A</v>
      </c>
      <c r="I810" t="e">
        <f>IF($C810="",$B810,NA())</f>
        <v>#N/A</v>
      </c>
    </row>
    <row r="811" spans="1:9">
      <c r="A811">
        <v>0.297834</v>
      </c>
      <c r="B811">
        <v>0.1030787</v>
      </c>
      <c r="C811">
        <f>'Map Data'!$I$11</f>
        <v>3</v>
      </c>
      <c r="D811" t="e">
        <f>IF($C811=1,$B811,NA())</f>
        <v>#N/A</v>
      </c>
      <c r="E811" t="e">
        <f>IF($C811=2,$B811,NA())</f>
        <v>#N/A</v>
      </c>
      <c r="F811">
        <f>IF($C811=3,$B811,NA())</f>
        <v>0.1030787</v>
      </c>
      <c r="G811" t="e">
        <f>IF($C811=4,$B811,NA())</f>
        <v>#N/A</v>
      </c>
      <c r="H811" t="e">
        <f>IF($C811=5,$B811,NA())</f>
        <v>#N/A</v>
      </c>
      <c r="I811" t="e">
        <f>IF($C811="",$B811,NA())</f>
        <v>#N/A</v>
      </c>
    </row>
    <row r="813" spans="1:9">
      <c r="A813">
        <v>0.2888295</v>
      </c>
      <c r="B813">
        <v>0.1059155</v>
      </c>
      <c r="C813">
        <f>'Map Data'!$I$11</f>
        <v>3</v>
      </c>
      <c r="D813" t="e">
        <f>IF($C813=1,$B813,NA())</f>
        <v>#N/A</v>
      </c>
      <c r="E813" t="e">
        <f>IF($C813=2,$B813,NA())</f>
        <v>#N/A</v>
      </c>
      <c r="F813">
        <f>IF($C813=3,$B813,NA())</f>
        <v>0.1059155</v>
      </c>
      <c r="G813" t="e">
        <f>IF($C813=4,$B813,NA())</f>
        <v>#N/A</v>
      </c>
      <c r="H813" t="e">
        <f>IF($C813=5,$B813,NA())</f>
        <v>#N/A</v>
      </c>
      <c r="I813" t="e">
        <f>IF($C813="",$B813,NA())</f>
        <v>#N/A</v>
      </c>
    </row>
    <row r="814" spans="1:9">
      <c r="A814">
        <v>0.3073124</v>
      </c>
      <c r="B814">
        <v>0.1059155</v>
      </c>
      <c r="C814">
        <f>'Map Data'!$I$11</f>
        <v>3</v>
      </c>
      <c r="D814" t="e">
        <f>IF($C814=1,$B814,NA())</f>
        <v>#N/A</v>
      </c>
      <c r="E814" t="e">
        <f>IF($C814=2,$B814,NA())</f>
        <v>#N/A</v>
      </c>
      <c r="F814">
        <f>IF($C814=3,$B814,NA())</f>
        <v>0.1059155</v>
      </c>
      <c r="G814" t="e">
        <f>IF($C814=4,$B814,NA())</f>
        <v>#N/A</v>
      </c>
      <c r="H814" t="e">
        <f>IF($C814=5,$B814,NA())</f>
        <v>#N/A</v>
      </c>
      <c r="I814" t="e">
        <f>IF($C814="",$B814,NA())</f>
        <v>#N/A</v>
      </c>
    </row>
    <row r="816" spans="1:9">
      <c r="A816">
        <v>0.2883556</v>
      </c>
      <c r="B816">
        <v>0.1087524</v>
      </c>
      <c r="C816">
        <f>'Map Data'!$I$11</f>
        <v>3</v>
      </c>
      <c r="D816" t="e">
        <f>IF($C816=1,$B816,NA())</f>
        <v>#N/A</v>
      </c>
      <c r="E816" t="e">
        <f>IF($C816=2,$B816,NA())</f>
        <v>#N/A</v>
      </c>
      <c r="F816">
        <f>IF($C816=3,$B816,NA())</f>
        <v>0.1087524</v>
      </c>
      <c r="G816" t="e">
        <f>IF($C816=4,$B816,NA())</f>
        <v>#N/A</v>
      </c>
      <c r="H816" t="e">
        <f>IF($C816=5,$B816,NA())</f>
        <v>#N/A</v>
      </c>
      <c r="I816" t="e">
        <f>IF($C816="",$B816,NA())</f>
        <v>#N/A</v>
      </c>
    </row>
    <row r="817" spans="1:9">
      <c r="A817">
        <v>0.3106299</v>
      </c>
      <c r="B817">
        <v>0.1087524</v>
      </c>
      <c r="C817">
        <f>'Map Data'!$I$11</f>
        <v>3</v>
      </c>
      <c r="D817" t="e">
        <f>IF($C817=1,$B817,NA())</f>
        <v>#N/A</v>
      </c>
      <c r="E817" t="e">
        <f>IF($C817=2,$B817,NA())</f>
        <v>#N/A</v>
      </c>
      <c r="F817">
        <f>IF($C817=3,$B817,NA())</f>
        <v>0.1087524</v>
      </c>
      <c r="G817" t="e">
        <f>IF($C817=4,$B817,NA())</f>
        <v>#N/A</v>
      </c>
      <c r="H817" t="e">
        <f>IF($C817=5,$B817,NA())</f>
        <v>#N/A</v>
      </c>
      <c r="I817" t="e">
        <f>IF($C817="",$B817,NA())</f>
        <v>#N/A</v>
      </c>
    </row>
    <row r="819" spans="1:9">
      <c r="A819">
        <v>0.2878816</v>
      </c>
      <c r="B819">
        <v>0.1115892</v>
      </c>
      <c r="C819">
        <f>'Map Data'!$I$11</f>
        <v>3</v>
      </c>
      <c r="D819" t="e">
        <f>IF($C819=1,$B819,NA())</f>
        <v>#N/A</v>
      </c>
      <c r="E819" t="e">
        <f>IF($C819=2,$B819,NA())</f>
        <v>#N/A</v>
      </c>
      <c r="F819">
        <f>IF($C819=3,$B819,NA())</f>
        <v>0.1115892</v>
      </c>
      <c r="G819" t="e">
        <f>IF($C819=4,$B819,NA())</f>
        <v>#N/A</v>
      </c>
      <c r="H819" t="e">
        <f>IF($C819=5,$B819,NA())</f>
        <v>#N/A</v>
      </c>
      <c r="I819" t="e">
        <f>IF($C819="",$B819,NA())</f>
        <v>#N/A</v>
      </c>
    </row>
    <row r="820" spans="1:9">
      <c r="A820">
        <v>0.3101559</v>
      </c>
      <c r="B820">
        <v>0.1115892</v>
      </c>
      <c r="C820">
        <f>'Map Data'!$I$11</f>
        <v>3</v>
      </c>
      <c r="D820" t="e">
        <f>IF($C820=1,$B820,NA())</f>
        <v>#N/A</v>
      </c>
      <c r="E820" t="e">
        <f>IF($C820=2,$B820,NA())</f>
        <v>#N/A</v>
      </c>
      <c r="F820">
        <f>IF($C820=3,$B820,NA())</f>
        <v>0.1115892</v>
      </c>
      <c r="G820" t="e">
        <f>IF($C820=4,$B820,NA())</f>
        <v>#N/A</v>
      </c>
      <c r="H820" t="e">
        <f>IF($C820=5,$B820,NA())</f>
        <v>#N/A</v>
      </c>
      <c r="I820" t="e">
        <f>IF($C820="",$B820,NA())</f>
        <v>#N/A</v>
      </c>
    </row>
    <row r="822" spans="1:9">
      <c r="A822">
        <v>0.2878816</v>
      </c>
      <c r="B822">
        <v>0.1144261</v>
      </c>
      <c r="C822">
        <f>'Map Data'!$I$11</f>
        <v>3</v>
      </c>
      <c r="D822" t="e">
        <f>IF($C822=1,$B822,NA())</f>
        <v>#N/A</v>
      </c>
      <c r="E822" t="e">
        <f>IF($C822=2,$B822,NA())</f>
        <v>#N/A</v>
      </c>
      <c r="F822">
        <f>IF($C822=3,$B822,NA())</f>
        <v>0.1144261</v>
      </c>
      <c r="G822" t="e">
        <f>IF($C822=4,$B822,NA())</f>
        <v>#N/A</v>
      </c>
      <c r="H822" t="e">
        <f>IF($C822=5,$B822,NA())</f>
        <v>#N/A</v>
      </c>
      <c r="I822" t="e">
        <f>IF($C822="",$B822,NA())</f>
        <v>#N/A</v>
      </c>
    </row>
    <row r="823" spans="1:9">
      <c r="A823">
        <v>0.3092081</v>
      </c>
      <c r="B823">
        <v>0.1144261</v>
      </c>
      <c r="C823">
        <f>'Map Data'!$I$11</f>
        <v>3</v>
      </c>
      <c r="D823" t="e">
        <f>IF($C823=1,$B823,NA())</f>
        <v>#N/A</v>
      </c>
      <c r="E823" t="e">
        <f>IF($C823=2,$B823,NA())</f>
        <v>#N/A</v>
      </c>
      <c r="F823">
        <f>IF($C823=3,$B823,NA())</f>
        <v>0.1144261</v>
      </c>
      <c r="G823" t="e">
        <f>IF($C823=4,$B823,NA())</f>
        <v>#N/A</v>
      </c>
      <c r="H823" t="e">
        <f>IF($C823=5,$B823,NA())</f>
        <v>#N/A</v>
      </c>
      <c r="I823" t="e">
        <f>IF($C823="",$B823,NA())</f>
        <v>#N/A</v>
      </c>
    </row>
    <row r="825" spans="1:9">
      <c r="A825">
        <v>0.3006775</v>
      </c>
      <c r="B825">
        <v>0.1172629</v>
      </c>
      <c r="C825">
        <f>'Map Data'!$I$11</f>
        <v>3</v>
      </c>
      <c r="D825" t="e">
        <f>IF($C825=1,$B825,NA())</f>
        <v>#N/A</v>
      </c>
      <c r="E825" t="e">
        <f>IF($C825=2,$B825,NA())</f>
        <v>#N/A</v>
      </c>
      <c r="F825">
        <f>IF($C825=3,$B825,NA())</f>
        <v>0.1172629</v>
      </c>
      <c r="G825" t="e">
        <f>IF($C825=4,$B825,NA())</f>
        <v>#N/A</v>
      </c>
      <c r="H825" t="e">
        <f>IF($C825=5,$B825,NA())</f>
        <v>#N/A</v>
      </c>
      <c r="I825" t="e">
        <f>IF($C825="",$B825,NA())</f>
        <v>#N/A</v>
      </c>
    </row>
    <row r="826" spans="1:9">
      <c r="A826">
        <v>0.3082603</v>
      </c>
      <c r="B826">
        <v>0.1172629</v>
      </c>
      <c r="C826">
        <f>'Map Data'!$I$11</f>
        <v>3</v>
      </c>
      <c r="D826" t="e">
        <f>IF($C826=1,$B826,NA())</f>
        <v>#N/A</v>
      </c>
      <c r="E826" t="e">
        <f>IF($C826=2,$B826,NA())</f>
        <v>#N/A</v>
      </c>
      <c r="F826">
        <f>IF($C826=3,$B826,NA())</f>
        <v>0.1172629</v>
      </c>
      <c r="G826" t="e">
        <f>IF($C826=4,$B826,NA())</f>
        <v>#N/A</v>
      </c>
      <c r="H826" t="e">
        <f>IF($C826=5,$B826,NA())</f>
        <v>#N/A</v>
      </c>
      <c r="I826" t="e">
        <f>IF($C826="",$B826,NA())</f>
        <v>#N/A</v>
      </c>
    </row>
    <row r="828" spans="1:9">
      <c r="A828">
        <v>0.2532854</v>
      </c>
      <c r="B828">
        <v>0.0491788</v>
      </c>
      <c r="C828">
        <f>'Map Data'!$I$12</f>
        <v>5</v>
      </c>
      <c r="D828" t="e">
        <f>IF($C828=1,$B828,NA())</f>
        <v>#N/A</v>
      </c>
      <c r="E828" t="e">
        <f>IF($C828=2,$B828,NA())</f>
        <v>#N/A</v>
      </c>
      <c r="F828" t="e">
        <f>IF($C828=3,$B828,NA())</f>
        <v>#N/A</v>
      </c>
      <c r="G828" t="e">
        <f>IF($C828=4,$B828,NA())</f>
        <v>#N/A</v>
      </c>
      <c r="H828">
        <f>IF($C828=5,$B828,NA())</f>
        <v>0.0491788</v>
      </c>
      <c r="I828" t="e">
        <f>IF($C828="",$B828,NA())</f>
        <v>#N/A</v>
      </c>
    </row>
    <row r="829" spans="1:9">
      <c r="A829">
        <v>0.2542332</v>
      </c>
      <c r="B829">
        <v>0.0491788</v>
      </c>
      <c r="C829">
        <f>'Map Data'!$I$12</f>
        <v>5</v>
      </c>
      <c r="D829" t="e">
        <f>IF($C829=1,$B829,NA())</f>
        <v>#N/A</v>
      </c>
      <c r="E829" t="e">
        <f>IF($C829=2,$B829,NA())</f>
        <v>#N/A</v>
      </c>
      <c r="F829" t="e">
        <f>IF($C829=3,$B829,NA())</f>
        <v>#N/A</v>
      </c>
      <c r="G829" t="e">
        <f>IF($C829=4,$B829,NA())</f>
        <v>#N/A</v>
      </c>
      <c r="H829">
        <f>IF($C829=5,$B829,NA())</f>
        <v>0.0491788</v>
      </c>
      <c r="I829" t="e">
        <f>IF($C829="",$B829,NA())</f>
        <v>#N/A</v>
      </c>
    </row>
    <row r="831" spans="1:9">
      <c r="A831">
        <v>0.2727162</v>
      </c>
      <c r="B831">
        <v>0.046342</v>
      </c>
      <c r="C831">
        <f>'Map Data'!$I$13</f>
        <v>4</v>
      </c>
      <c r="D831" t="e">
        <f>IF($C831=1,$B831,NA())</f>
        <v>#N/A</v>
      </c>
      <c r="E831" t="e">
        <f>IF($C831=2,$B831,NA())</f>
        <v>#N/A</v>
      </c>
      <c r="F831" t="e">
        <f>IF($C831=3,$B831,NA())</f>
        <v>#N/A</v>
      </c>
      <c r="G831">
        <f>IF($C831=4,$B831,NA())</f>
        <v>0.046342</v>
      </c>
      <c r="H831" t="e">
        <f>IF($C831=5,$B831,NA())</f>
        <v>#N/A</v>
      </c>
      <c r="I831" t="e">
        <f>IF($C831="",$B831,NA())</f>
        <v>#N/A</v>
      </c>
    </row>
    <row r="832" spans="1:9">
      <c r="A832">
        <v>0.2731901</v>
      </c>
      <c r="B832">
        <v>0.046342</v>
      </c>
      <c r="C832">
        <f>'Map Data'!$I$13</f>
        <v>4</v>
      </c>
      <c r="D832" t="e">
        <f>IF($C832=1,$B832,NA())</f>
        <v>#N/A</v>
      </c>
      <c r="E832" t="e">
        <f>IF($C832=2,$B832,NA())</f>
        <v>#N/A</v>
      </c>
      <c r="F832" t="e">
        <f>IF($C832=3,$B832,NA())</f>
        <v>#N/A</v>
      </c>
      <c r="G832">
        <f>IF($C832=4,$B832,NA())</f>
        <v>0.046342</v>
      </c>
      <c r="H832" t="e">
        <f>IF($C832=5,$B832,NA())</f>
        <v>#N/A</v>
      </c>
      <c r="I832" t="e">
        <f>IF($C832="",$B832,NA())</f>
        <v>#N/A</v>
      </c>
    </row>
    <row r="834" spans="1:9">
      <c r="A834">
        <v>0.2722422</v>
      </c>
      <c r="B834">
        <v>0.0491788</v>
      </c>
      <c r="C834">
        <f>'Map Data'!$I$13</f>
        <v>4</v>
      </c>
      <c r="D834" t="e">
        <f>IF($C834=1,$B834,NA())</f>
        <v>#N/A</v>
      </c>
      <c r="E834" t="e">
        <f>IF($C834=2,$B834,NA())</f>
        <v>#N/A</v>
      </c>
      <c r="F834" t="e">
        <f>IF($C834=3,$B834,NA())</f>
        <v>#N/A</v>
      </c>
      <c r="G834">
        <f>IF($C834=4,$B834,NA())</f>
        <v>0.0491788</v>
      </c>
      <c r="H834" t="e">
        <f>IF($C834=5,$B834,NA())</f>
        <v>#N/A</v>
      </c>
      <c r="I834" t="e">
        <f>IF($C834="",$B834,NA())</f>
        <v>#N/A</v>
      </c>
    </row>
    <row r="835" spans="1:9">
      <c r="A835">
        <v>0.2807728</v>
      </c>
      <c r="B835">
        <v>0.0491788</v>
      </c>
      <c r="C835">
        <f>'Map Data'!$I$13</f>
        <v>4</v>
      </c>
      <c r="D835" t="e">
        <f>IF($C835=1,$B835,NA())</f>
        <v>#N/A</v>
      </c>
      <c r="E835" t="e">
        <f>IF($C835=2,$B835,NA())</f>
        <v>#N/A</v>
      </c>
      <c r="F835" t="e">
        <f>IF($C835=3,$B835,NA())</f>
        <v>#N/A</v>
      </c>
      <c r="G835">
        <f>IF($C835=4,$B835,NA())</f>
        <v>0.0491788</v>
      </c>
      <c r="H835" t="e">
        <f>IF($C835=5,$B835,NA())</f>
        <v>#N/A</v>
      </c>
      <c r="I835" t="e">
        <f>IF($C835="",$B835,NA())</f>
        <v>#N/A</v>
      </c>
    </row>
    <row r="837" spans="1:9">
      <c r="A837">
        <v>0.2712944</v>
      </c>
      <c r="B837">
        <v>0.0520157</v>
      </c>
      <c r="C837">
        <f>'Map Data'!$I$13</f>
        <v>4</v>
      </c>
      <c r="D837" t="e">
        <f>IF($C837=1,$B837,NA())</f>
        <v>#N/A</v>
      </c>
      <c r="E837" t="e">
        <f>IF($C837=2,$B837,NA())</f>
        <v>#N/A</v>
      </c>
      <c r="F837" t="e">
        <f>IF($C837=3,$B837,NA())</f>
        <v>#N/A</v>
      </c>
      <c r="G837">
        <f>IF($C837=4,$B837,NA())</f>
        <v>0.0520157</v>
      </c>
      <c r="H837" t="e">
        <f>IF($C837=5,$B837,NA())</f>
        <v>#N/A</v>
      </c>
      <c r="I837" t="e">
        <f>IF($C837="",$B837,NA())</f>
        <v>#N/A</v>
      </c>
    </row>
    <row r="838" spans="1:9">
      <c r="A838">
        <v>0.279825</v>
      </c>
      <c r="B838">
        <v>0.0520157</v>
      </c>
      <c r="C838">
        <f>'Map Data'!$I$13</f>
        <v>4</v>
      </c>
      <c r="D838" t="e">
        <f>IF($C838=1,$B838,NA())</f>
        <v>#N/A</v>
      </c>
      <c r="E838" t="e">
        <f>IF($C838=2,$B838,NA())</f>
        <v>#N/A</v>
      </c>
      <c r="F838" t="e">
        <f>IF($C838=3,$B838,NA())</f>
        <v>#N/A</v>
      </c>
      <c r="G838">
        <f>IF($C838=4,$B838,NA())</f>
        <v>0.0520157</v>
      </c>
      <c r="H838" t="e">
        <f>IF($C838=5,$B838,NA())</f>
        <v>#N/A</v>
      </c>
      <c r="I838" t="e">
        <f>IF($C838="",$B838,NA())</f>
        <v>#N/A</v>
      </c>
    </row>
    <row r="840" spans="1:9">
      <c r="A840">
        <v>0.2708205</v>
      </c>
      <c r="B840">
        <v>0.0548525</v>
      </c>
      <c r="C840">
        <f>'Map Data'!$I$13</f>
        <v>4</v>
      </c>
      <c r="D840" t="e">
        <f>IF($C840=1,$B840,NA())</f>
        <v>#N/A</v>
      </c>
      <c r="E840" t="e">
        <f>IF($C840=2,$B840,NA())</f>
        <v>#N/A</v>
      </c>
      <c r="F840" t="e">
        <f>IF($C840=3,$B840,NA())</f>
        <v>#N/A</v>
      </c>
      <c r="G840">
        <f>IF($C840=4,$B840,NA())</f>
        <v>0.0548525</v>
      </c>
      <c r="H840" t="e">
        <f>IF($C840=5,$B840,NA())</f>
        <v>#N/A</v>
      </c>
      <c r="I840" t="e">
        <f>IF($C840="",$B840,NA())</f>
        <v>#N/A</v>
      </c>
    </row>
    <row r="841" spans="1:9">
      <c r="A841">
        <v>0.2765075</v>
      </c>
      <c r="B841">
        <v>0.0548525</v>
      </c>
      <c r="C841">
        <f>'Map Data'!$I$13</f>
        <v>4</v>
      </c>
      <c r="D841" t="e">
        <f>IF($C841=1,$B841,NA())</f>
        <v>#N/A</v>
      </c>
      <c r="E841" t="e">
        <f>IF($C841=2,$B841,NA())</f>
        <v>#N/A</v>
      </c>
      <c r="F841" t="e">
        <f>IF($C841=3,$B841,NA())</f>
        <v>#N/A</v>
      </c>
      <c r="G841">
        <f>IF($C841=4,$B841,NA())</f>
        <v>0.0548525</v>
      </c>
      <c r="H841" t="e">
        <f>IF($C841=5,$B841,NA())</f>
        <v>#N/A</v>
      </c>
      <c r="I841" t="e">
        <f>IF($C841="",$B841,NA())</f>
        <v>#N/A</v>
      </c>
    </row>
    <row r="843" spans="1:9">
      <c r="A843">
        <v>0.2698726</v>
      </c>
      <c r="B843">
        <v>0.0576893</v>
      </c>
      <c r="C843">
        <f>'Map Data'!$I$13</f>
        <v>4</v>
      </c>
      <c r="D843" t="e">
        <f>IF($C843=1,$B843,NA())</f>
        <v>#N/A</v>
      </c>
      <c r="E843" t="e">
        <f>IF($C843=2,$B843,NA())</f>
        <v>#N/A</v>
      </c>
      <c r="F843" t="e">
        <f>IF($C843=3,$B843,NA())</f>
        <v>#N/A</v>
      </c>
      <c r="G843">
        <f>IF($C843=4,$B843,NA())</f>
        <v>0.0576893</v>
      </c>
      <c r="H843" t="e">
        <f>IF($C843=5,$B843,NA())</f>
        <v>#N/A</v>
      </c>
      <c r="I843" t="e">
        <f>IF($C843="",$B843,NA())</f>
        <v>#N/A</v>
      </c>
    </row>
    <row r="844" spans="1:9">
      <c r="A844">
        <v>0.2741379</v>
      </c>
      <c r="B844">
        <v>0.0576893</v>
      </c>
      <c r="C844">
        <f>'Map Data'!$I$13</f>
        <v>4</v>
      </c>
      <c r="D844" t="e">
        <f>IF($C844=1,$B844,NA())</f>
        <v>#N/A</v>
      </c>
      <c r="E844" t="e">
        <f>IF($C844=2,$B844,NA())</f>
        <v>#N/A</v>
      </c>
      <c r="F844" t="e">
        <f>IF($C844=3,$B844,NA())</f>
        <v>#N/A</v>
      </c>
      <c r="G844">
        <f>IF($C844=4,$B844,NA())</f>
        <v>0.0576893</v>
      </c>
      <c r="H844" t="e">
        <f>IF($C844=5,$B844,NA())</f>
        <v>#N/A</v>
      </c>
      <c r="I844" t="e">
        <f>IF($C844="",$B844,NA())</f>
        <v>#N/A</v>
      </c>
    </row>
    <row r="846" spans="1:9">
      <c r="A846">
        <v>0.2689248</v>
      </c>
      <c r="B846">
        <v>0.0605262</v>
      </c>
      <c r="C846">
        <f>'Map Data'!$I$13</f>
        <v>4</v>
      </c>
      <c r="D846" t="e">
        <f>IF($C846=1,$B846,NA())</f>
        <v>#N/A</v>
      </c>
      <c r="E846" t="e">
        <f>IF($C846=2,$B846,NA())</f>
        <v>#N/A</v>
      </c>
      <c r="F846" t="e">
        <f>IF($C846=3,$B846,NA())</f>
        <v>#N/A</v>
      </c>
      <c r="G846">
        <f>IF($C846=4,$B846,NA())</f>
        <v>0.0605262</v>
      </c>
      <c r="H846" t="e">
        <f>IF($C846=5,$B846,NA())</f>
        <v>#N/A</v>
      </c>
      <c r="I846" t="e">
        <f>IF($C846="",$B846,NA())</f>
        <v>#N/A</v>
      </c>
    </row>
    <row r="847" spans="1:9">
      <c r="A847">
        <v>0.2731901</v>
      </c>
      <c r="B847">
        <v>0.0605262</v>
      </c>
      <c r="C847">
        <f>'Map Data'!$I$13</f>
        <v>4</v>
      </c>
      <c r="D847" t="e">
        <f>IF($C847=1,$B847,NA())</f>
        <v>#N/A</v>
      </c>
      <c r="E847" t="e">
        <f>IF($C847=2,$B847,NA())</f>
        <v>#N/A</v>
      </c>
      <c r="F847" t="e">
        <f>IF($C847=3,$B847,NA())</f>
        <v>#N/A</v>
      </c>
      <c r="G847">
        <f>IF($C847=4,$B847,NA())</f>
        <v>0.0605262</v>
      </c>
      <c r="H847" t="e">
        <f>IF($C847=5,$B847,NA())</f>
        <v>#N/A</v>
      </c>
      <c r="I847" t="e">
        <f>IF($C847="",$B847,NA())</f>
        <v>#N/A</v>
      </c>
    </row>
    <row r="849" spans="1:9">
      <c r="A849">
        <v>0.2684509</v>
      </c>
      <c r="B849">
        <v>0.063363</v>
      </c>
      <c r="C849">
        <f>'Map Data'!$I$13</f>
        <v>4</v>
      </c>
      <c r="D849" t="e">
        <f>IF($C849=1,$B849,NA())</f>
        <v>#N/A</v>
      </c>
      <c r="E849" t="e">
        <f>IF($C849=2,$B849,NA())</f>
        <v>#N/A</v>
      </c>
      <c r="F849" t="e">
        <f>IF($C849=3,$B849,NA())</f>
        <v>#N/A</v>
      </c>
      <c r="G849">
        <f>IF($C849=4,$B849,NA())</f>
        <v>0.063363</v>
      </c>
      <c r="H849" t="e">
        <f>IF($C849=5,$B849,NA())</f>
        <v>#N/A</v>
      </c>
      <c r="I849" t="e">
        <f>IF($C849="",$B849,NA())</f>
        <v>#N/A</v>
      </c>
    </row>
    <row r="850" spans="1:9">
      <c r="A850">
        <v>0.2703466</v>
      </c>
      <c r="B850">
        <v>0.063363</v>
      </c>
      <c r="C850">
        <f>'Map Data'!$I$13</f>
        <v>4</v>
      </c>
      <c r="D850" t="e">
        <f>IF($C850=1,$B850,NA())</f>
        <v>#N/A</v>
      </c>
      <c r="E850" t="e">
        <f>IF($C850=2,$B850,NA())</f>
        <v>#N/A</v>
      </c>
      <c r="F850" t="e">
        <f>IF($C850=3,$B850,NA())</f>
        <v>#N/A</v>
      </c>
      <c r="G850">
        <f>IF($C850=4,$B850,NA())</f>
        <v>0.063363</v>
      </c>
      <c r="H850" t="e">
        <f>IF($C850=5,$B850,NA())</f>
        <v>#N/A</v>
      </c>
      <c r="I850" t="e">
        <f>IF($C850="",$B850,NA())</f>
        <v>#N/A</v>
      </c>
    </row>
    <row r="852" spans="1:9">
      <c r="A852">
        <v>0.267503</v>
      </c>
      <c r="B852">
        <v>0.0661998</v>
      </c>
      <c r="C852">
        <f>'Map Data'!$I$13</f>
        <v>4</v>
      </c>
      <c r="D852" t="e">
        <f>IF($C852=1,$B852,NA())</f>
        <v>#N/A</v>
      </c>
      <c r="E852" t="e">
        <f>IF($C852=2,$B852,NA())</f>
        <v>#N/A</v>
      </c>
      <c r="F852" t="e">
        <f>IF($C852=3,$B852,NA())</f>
        <v>#N/A</v>
      </c>
      <c r="G852">
        <f>IF($C852=4,$B852,NA())</f>
        <v>0.0661998</v>
      </c>
      <c r="H852" t="e">
        <f>IF($C852=5,$B852,NA())</f>
        <v>#N/A</v>
      </c>
      <c r="I852" t="e">
        <f>IF($C852="",$B852,NA())</f>
        <v>#N/A</v>
      </c>
    </row>
    <row r="853" spans="1:9">
      <c r="A853">
        <v>0.2693987</v>
      </c>
      <c r="B853">
        <v>0.0661998</v>
      </c>
      <c r="C853">
        <f>'Map Data'!$I$13</f>
        <v>4</v>
      </c>
      <c r="D853" t="e">
        <f>IF($C853=1,$B853,NA())</f>
        <v>#N/A</v>
      </c>
      <c r="E853" t="e">
        <f>IF($C853=2,$B853,NA())</f>
        <v>#N/A</v>
      </c>
      <c r="F853" t="e">
        <f>IF($C853=3,$B853,NA())</f>
        <v>#N/A</v>
      </c>
      <c r="G853">
        <f>IF($C853=4,$B853,NA())</f>
        <v>0.0661998</v>
      </c>
      <c r="H853" t="e">
        <f>IF($C853=5,$B853,NA())</f>
        <v>#N/A</v>
      </c>
      <c r="I853" t="e">
        <f>IF($C853="",$B853,NA())</f>
        <v>#N/A</v>
      </c>
    </row>
    <row r="855" spans="1:9">
      <c r="A855">
        <v>0.267977</v>
      </c>
      <c r="B855">
        <v>0.06903670000000001</v>
      </c>
      <c r="C855">
        <f>'Map Data'!$I$13</f>
        <v>4</v>
      </c>
      <c r="D855" t="e">
        <f>IF($C855=1,$B855,NA())</f>
        <v>#N/A</v>
      </c>
      <c r="E855" t="e">
        <f>IF($C855=2,$B855,NA())</f>
        <v>#N/A</v>
      </c>
      <c r="F855" t="e">
        <f>IF($C855=3,$B855,NA())</f>
        <v>#N/A</v>
      </c>
      <c r="G855">
        <f>IF($C855=4,$B855,NA())</f>
        <v>0.0690367</v>
      </c>
      <c r="H855" t="e">
        <f>IF($C855=5,$B855,NA())</f>
        <v>#N/A</v>
      </c>
      <c r="I855" t="e">
        <f>IF($C855="",$B855,NA())</f>
        <v>#N/A</v>
      </c>
    </row>
    <row r="856" spans="1:9">
      <c r="A856">
        <v>0.2708205</v>
      </c>
      <c r="B856">
        <v>0.06903670000000001</v>
      </c>
      <c r="C856">
        <f>'Map Data'!$I$13</f>
        <v>4</v>
      </c>
      <c r="D856" t="e">
        <f>IF($C856=1,$B856,NA())</f>
        <v>#N/A</v>
      </c>
      <c r="E856" t="e">
        <f>IF($C856=2,$B856,NA())</f>
        <v>#N/A</v>
      </c>
      <c r="F856" t="e">
        <f>IF($C856=3,$B856,NA())</f>
        <v>#N/A</v>
      </c>
      <c r="G856">
        <f>IF($C856=4,$B856,NA())</f>
        <v>0.0690367</v>
      </c>
      <c r="H856" t="e">
        <f>IF($C856=5,$B856,NA())</f>
        <v>#N/A</v>
      </c>
      <c r="I856" t="e">
        <f>IF($C856="",$B856,NA())</f>
        <v>#N/A</v>
      </c>
    </row>
    <row r="858" spans="1:9">
      <c r="A858">
        <v>0.237646</v>
      </c>
      <c r="B858">
        <v>-0.1976259</v>
      </c>
      <c r="C858">
        <f>'Map Data'!$I$14</f>
        <v>3</v>
      </c>
      <c r="D858" t="e">
        <f>IF($C858=1,$B858,NA())</f>
        <v>#N/A</v>
      </c>
      <c r="E858" t="e">
        <f>IF($C858=2,$B858,NA())</f>
        <v>#N/A</v>
      </c>
      <c r="F858">
        <f>IF($C858=3,$B858,NA())</f>
        <v>-0.1976259</v>
      </c>
      <c r="G858" t="e">
        <f>IF($C858=4,$B858,NA())</f>
        <v>#N/A</v>
      </c>
      <c r="H858" t="e">
        <f>IF($C858=5,$B858,NA())</f>
        <v>#N/A</v>
      </c>
      <c r="I858" t="e">
        <f>IF($C858="",$B858,NA())</f>
        <v>#N/A</v>
      </c>
    </row>
    <row r="859" spans="1:9">
      <c r="A859">
        <v>0.2381199</v>
      </c>
      <c r="B859">
        <v>-0.1976259</v>
      </c>
      <c r="C859">
        <f>'Map Data'!$I$14</f>
        <v>3</v>
      </c>
      <c r="D859" t="e">
        <f>IF($C859=1,$B859,NA())</f>
        <v>#N/A</v>
      </c>
      <c r="E859" t="e">
        <f>IF($C859=2,$B859,NA())</f>
        <v>#N/A</v>
      </c>
      <c r="F859">
        <f>IF($C859=3,$B859,NA())</f>
        <v>-0.1976259</v>
      </c>
      <c r="G859" t="e">
        <f>IF($C859=4,$B859,NA())</f>
        <v>#N/A</v>
      </c>
      <c r="H859" t="e">
        <f>IF($C859=5,$B859,NA())</f>
        <v>#N/A</v>
      </c>
      <c r="I859" t="e">
        <f>IF($C859="",$B859,NA())</f>
        <v>#N/A</v>
      </c>
    </row>
    <row r="861" spans="1:9">
      <c r="A861">
        <v>0.2362242</v>
      </c>
      <c r="B861">
        <v>-0.1947891</v>
      </c>
      <c r="C861">
        <f>'Map Data'!$I$14</f>
        <v>3</v>
      </c>
      <c r="D861" t="e">
        <f>IF($C861=1,$B861,NA())</f>
        <v>#N/A</v>
      </c>
      <c r="E861" t="e">
        <f>IF($C861=2,$B861,NA())</f>
        <v>#N/A</v>
      </c>
      <c r="F861">
        <f>IF($C861=3,$B861,NA())</f>
        <v>-0.1947891</v>
      </c>
      <c r="G861" t="e">
        <f>IF($C861=4,$B861,NA())</f>
        <v>#N/A</v>
      </c>
      <c r="H861" t="e">
        <f>IF($C861=5,$B861,NA())</f>
        <v>#N/A</v>
      </c>
      <c r="I861" t="e">
        <f>IF($C861="",$B861,NA())</f>
        <v>#N/A</v>
      </c>
    </row>
    <row r="862" spans="1:9">
      <c r="A862">
        <v>0.2447548</v>
      </c>
      <c r="B862">
        <v>-0.1947891</v>
      </c>
      <c r="C862">
        <f>'Map Data'!$I$14</f>
        <v>3</v>
      </c>
      <c r="D862" t="e">
        <f>IF($C862=1,$B862,NA())</f>
        <v>#N/A</v>
      </c>
      <c r="E862" t="e">
        <f>IF($C862=2,$B862,NA())</f>
        <v>#N/A</v>
      </c>
      <c r="F862">
        <f>IF($C862=3,$B862,NA())</f>
        <v>-0.1947891</v>
      </c>
      <c r="G862" t="e">
        <f>IF($C862=4,$B862,NA())</f>
        <v>#N/A</v>
      </c>
      <c r="H862" t="e">
        <f>IF($C862=5,$B862,NA())</f>
        <v>#N/A</v>
      </c>
      <c r="I862" t="e">
        <f>IF($C862="",$B862,NA())</f>
        <v>#N/A</v>
      </c>
    </row>
    <row r="864" spans="1:9">
      <c r="A864">
        <v>0.2461766</v>
      </c>
      <c r="B864">
        <v>-0.1947891</v>
      </c>
      <c r="C864">
        <f>'Map Data'!$I$14</f>
        <v>3</v>
      </c>
      <c r="D864" t="e">
        <f>IF($C864=1,$B864,NA())</f>
        <v>#N/A</v>
      </c>
      <c r="E864" t="e">
        <f>IF($C864=2,$B864,NA())</f>
        <v>#N/A</v>
      </c>
      <c r="F864">
        <f>IF($C864=3,$B864,NA())</f>
        <v>-0.1947891</v>
      </c>
      <c r="G864" t="e">
        <f>IF($C864=4,$B864,NA())</f>
        <v>#N/A</v>
      </c>
      <c r="H864" t="e">
        <f>IF($C864=5,$B864,NA())</f>
        <v>#N/A</v>
      </c>
      <c r="I864" t="e">
        <f>IF($C864="",$B864,NA())</f>
        <v>#N/A</v>
      </c>
    </row>
    <row r="865" spans="1:9">
      <c r="A865">
        <v>0.2466505</v>
      </c>
      <c r="B865">
        <v>-0.1947891</v>
      </c>
      <c r="C865">
        <f>'Map Data'!$I$14</f>
        <v>3</v>
      </c>
      <c r="D865" t="e">
        <f>IF($C865=1,$B865,NA())</f>
        <v>#N/A</v>
      </c>
      <c r="E865" t="e">
        <f>IF($C865=2,$B865,NA())</f>
        <v>#N/A</v>
      </c>
      <c r="F865">
        <f>IF($C865=3,$B865,NA())</f>
        <v>-0.1947891</v>
      </c>
      <c r="G865" t="e">
        <f>IF($C865=4,$B865,NA())</f>
        <v>#N/A</v>
      </c>
      <c r="H865" t="e">
        <f>IF($C865=5,$B865,NA())</f>
        <v>#N/A</v>
      </c>
      <c r="I865" t="e">
        <f>IF($C865="",$B865,NA())</f>
        <v>#N/A</v>
      </c>
    </row>
    <row r="867" spans="1:9">
      <c r="A867">
        <v>0.2352764</v>
      </c>
      <c r="B867">
        <v>-0.1919523</v>
      </c>
      <c r="C867">
        <f>'Map Data'!$I$14</f>
        <v>3</v>
      </c>
      <c r="D867" t="e">
        <f>IF($C867=1,$B867,NA())</f>
        <v>#N/A</v>
      </c>
      <c r="E867" t="e">
        <f>IF($C867=2,$B867,NA())</f>
        <v>#N/A</v>
      </c>
      <c r="F867">
        <f>IF($C867=3,$B867,NA())</f>
        <v>-0.1919523</v>
      </c>
      <c r="G867" t="e">
        <f>IF($C867=4,$B867,NA())</f>
        <v>#N/A</v>
      </c>
      <c r="H867" t="e">
        <f>IF($C867=5,$B867,NA())</f>
        <v>#N/A</v>
      </c>
      <c r="I867" t="e">
        <f>IF($C867="",$B867,NA())</f>
        <v>#N/A</v>
      </c>
    </row>
    <row r="868" spans="1:9">
      <c r="A868">
        <v>0.2485462</v>
      </c>
      <c r="B868">
        <v>-0.1919523</v>
      </c>
      <c r="C868">
        <f>'Map Data'!$I$14</f>
        <v>3</v>
      </c>
      <c r="D868" t="e">
        <f>IF($C868=1,$B868,NA())</f>
        <v>#N/A</v>
      </c>
      <c r="E868" t="e">
        <f>IF($C868=2,$B868,NA())</f>
        <v>#N/A</v>
      </c>
      <c r="F868">
        <f>IF($C868=3,$B868,NA())</f>
        <v>-0.1919523</v>
      </c>
      <c r="G868" t="e">
        <f>IF($C868=4,$B868,NA())</f>
        <v>#N/A</v>
      </c>
      <c r="H868" t="e">
        <f>IF($C868=5,$B868,NA())</f>
        <v>#N/A</v>
      </c>
      <c r="I868" t="e">
        <f>IF($C868="",$B868,NA())</f>
        <v>#N/A</v>
      </c>
    </row>
    <row r="870" spans="1:9">
      <c r="A870">
        <v>0.2333807</v>
      </c>
      <c r="B870">
        <v>-0.1891154</v>
      </c>
      <c r="C870">
        <f>'Map Data'!$I$14</f>
        <v>3</v>
      </c>
      <c r="D870" t="e">
        <f>IF($C870=1,$B870,NA())</f>
        <v>#N/A</v>
      </c>
      <c r="E870" t="e">
        <f>IF($C870=2,$B870,NA())</f>
        <v>#N/A</v>
      </c>
      <c r="F870">
        <f>IF($C870=3,$B870,NA())</f>
        <v>-0.1891154</v>
      </c>
      <c r="G870" t="e">
        <f>IF($C870=4,$B870,NA())</f>
        <v>#N/A</v>
      </c>
      <c r="H870" t="e">
        <f>IF($C870=5,$B870,NA())</f>
        <v>#N/A</v>
      </c>
      <c r="I870" t="e">
        <f>IF($C870="",$B870,NA())</f>
        <v>#N/A</v>
      </c>
    </row>
    <row r="871" spans="1:9">
      <c r="A871">
        <v>0.2480723</v>
      </c>
      <c r="B871">
        <v>-0.1891154</v>
      </c>
      <c r="C871">
        <f>'Map Data'!$I$14</f>
        <v>3</v>
      </c>
      <c r="D871" t="e">
        <f>IF($C871=1,$B871,NA())</f>
        <v>#N/A</v>
      </c>
      <c r="E871" t="e">
        <f>IF($C871=2,$B871,NA())</f>
        <v>#N/A</v>
      </c>
      <c r="F871">
        <f>IF($C871=3,$B871,NA())</f>
        <v>-0.1891154</v>
      </c>
      <c r="G871" t="e">
        <f>IF($C871=4,$B871,NA())</f>
        <v>#N/A</v>
      </c>
      <c r="H871" t="e">
        <f>IF($C871=5,$B871,NA())</f>
        <v>#N/A</v>
      </c>
      <c r="I871" t="e">
        <f>IF($C871="",$B871,NA())</f>
        <v>#N/A</v>
      </c>
    </row>
    <row r="873" spans="1:9">
      <c r="A873">
        <v>0.2262719</v>
      </c>
      <c r="B873">
        <v>-0.1862786</v>
      </c>
      <c r="C873">
        <f>'Map Data'!$I$14</f>
        <v>3</v>
      </c>
      <c r="D873" t="e">
        <f>IF($C873=1,$B873,NA())</f>
        <v>#N/A</v>
      </c>
      <c r="E873" t="e">
        <f>IF($C873=2,$B873,NA())</f>
        <v>#N/A</v>
      </c>
      <c r="F873">
        <f>IF($C873=3,$B873,NA())</f>
        <v>-0.1862786</v>
      </c>
      <c r="G873" t="e">
        <f>IF($C873=4,$B873,NA())</f>
        <v>#N/A</v>
      </c>
      <c r="H873" t="e">
        <f>IF($C873=5,$B873,NA())</f>
        <v>#N/A</v>
      </c>
      <c r="I873" t="e">
        <f>IF($C873="",$B873,NA())</f>
        <v>#N/A</v>
      </c>
    </row>
    <row r="874" spans="1:9">
      <c r="A874">
        <v>0.2272197</v>
      </c>
      <c r="B874">
        <v>-0.1862786</v>
      </c>
      <c r="C874">
        <f>'Map Data'!$I$14</f>
        <v>3</v>
      </c>
      <c r="D874" t="e">
        <f>IF($C874=1,$B874,NA())</f>
        <v>#N/A</v>
      </c>
      <c r="E874" t="e">
        <f>IF($C874=2,$B874,NA())</f>
        <v>#N/A</v>
      </c>
      <c r="F874">
        <f>IF($C874=3,$B874,NA())</f>
        <v>-0.1862786</v>
      </c>
      <c r="G874" t="e">
        <f>IF($C874=4,$B874,NA())</f>
        <v>#N/A</v>
      </c>
      <c r="H874" t="e">
        <f>IF($C874=5,$B874,NA())</f>
        <v>#N/A</v>
      </c>
      <c r="I874" t="e">
        <f>IF($C874="",$B874,NA())</f>
        <v>#N/A</v>
      </c>
    </row>
    <row r="876" spans="1:9">
      <c r="A876">
        <v>0.2310111</v>
      </c>
      <c r="B876">
        <v>-0.1862786</v>
      </c>
      <c r="C876">
        <f>'Map Data'!$I$14</f>
        <v>3</v>
      </c>
      <c r="D876" t="e">
        <f>IF($C876=1,$B876,NA())</f>
        <v>#N/A</v>
      </c>
      <c r="E876" t="e">
        <f>IF($C876=2,$B876,NA())</f>
        <v>#N/A</v>
      </c>
      <c r="F876">
        <f>IF($C876=3,$B876,NA())</f>
        <v>-0.1862786</v>
      </c>
      <c r="G876" t="e">
        <f>IF($C876=4,$B876,NA())</f>
        <v>#N/A</v>
      </c>
      <c r="H876" t="e">
        <f>IF($C876=5,$B876,NA())</f>
        <v>#N/A</v>
      </c>
      <c r="I876" t="e">
        <f>IF($C876="",$B876,NA())</f>
        <v>#N/A</v>
      </c>
    </row>
    <row r="877" spans="1:9">
      <c r="A877">
        <v>0.2485462</v>
      </c>
      <c r="B877">
        <v>-0.1862786</v>
      </c>
      <c r="C877">
        <f>'Map Data'!$I$14</f>
        <v>3</v>
      </c>
      <c r="D877" t="e">
        <f>IF($C877=1,$B877,NA())</f>
        <v>#N/A</v>
      </c>
      <c r="E877" t="e">
        <f>IF($C877=2,$B877,NA())</f>
        <v>#N/A</v>
      </c>
      <c r="F877">
        <f>IF($C877=3,$B877,NA())</f>
        <v>-0.1862786</v>
      </c>
      <c r="G877" t="e">
        <f>IF($C877=4,$B877,NA())</f>
        <v>#N/A</v>
      </c>
      <c r="H877" t="e">
        <f>IF($C877=5,$B877,NA())</f>
        <v>#N/A</v>
      </c>
      <c r="I877" t="e">
        <f>IF($C877="",$B877,NA())</f>
        <v>#N/A</v>
      </c>
    </row>
    <row r="879" spans="1:9">
      <c r="A879">
        <v>0.2243762</v>
      </c>
      <c r="B879">
        <v>-0.1834418</v>
      </c>
      <c r="C879">
        <f>'Map Data'!$I$14</f>
        <v>3</v>
      </c>
      <c r="D879" t="e">
        <f>IF($C879=1,$B879,NA())</f>
        <v>#N/A</v>
      </c>
      <c r="E879" t="e">
        <f>IF($C879=2,$B879,NA())</f>
        <v>#N/A</v>
      </c>
      <c r="F879">
        <f>IF($C879=3,$B879,NA())</f>
        <v>-0.1834418</v>
      </c>
      <c r="G879" t="e">
        <f>IF($C879=4,$B879,NA())</f>
        <v>#N/A</v>
      </c>
      <c r="H879" t="e">
        <f>IF($C879=5,$B879,NA())</f>
        <v>#N/A</v>
      </c>
      <c r="I879" t="e">
        <f>IF($C879="",$B879,NA())</f>
        <v>#N/A</v>
      </c>
    </row>
    <row r="880" spans="1:9">
      <c r="A880">
        <v>0.2504419</v>
      </c>
      <c r="B880">
        <v>-0.1834418</v>
      </c>
      <c r="C880">
        <f>'Map Data'!$I$14</f>
        <v>3</v>
      </c>
      <c r="D880" t="e">
        <f>IF($C880=1,$B880,NA())</f>
        <v>#N/A</v>
      </c>
      <c r="E880" t="e">
        <f>IF($C880=2,$B880,NA())</f>
        <v>#N/A</v>
      </c>
      <c r="F880">
        <f>IF($C880=3,$B880,NA())</f>
        <v>-0.1834418</v>
      </c>
      <c r="G880" t="e">
        <f>IF($C880=4,$B880,NA())</f>
        <v>#N/A</v>
      </c>
      <c r="H880" t="e">
        <f>IF($C880=5,$B880,NA())</f>
        <v>#N/A</v>
      </c>
      <c r="I880" t="e">
        <f>IF($C880="",$B880,NA())</f>
        <v>#N/A</v>
      </c>
    </row>
    <row r="882" spans="1:9">
      <c r="A882">
        <v>0.2234284</v>
      </c>
      <c r="B882">
        <v>-0.1806049</v>
      </c>
      <c r="C882">
        <f>'Map Data'!$I$14</f>
        <v>3</v>
      </c>
      <c r="D882" t="e">
        <f>IF($C882=1,$B882,NA())</f>
        <v>#N/A</v>
      </c>
      <c r="E882" t="e">
        <f>IF($C882=2,$B882,NA())</f>
        <v>#N/A</v>
      </c>
      <c r="F882">
        <f>IF($C882=3,$B882,NA())</f>
        <v>-0.1806049</v>
      </c>
      <c r="G882" t="e">
        <f>IF($C882=4,$B882,NA())</f>
        <v>#N/A</v>
      </c>
      <c r="H882" t="e">
        <f>IF($C882=5,$B882,NA())</f>
        <v>#N/A</v>
      </c>
      <c r="I882" t="e">
        <f>IF($C882="",$B882,NA())</f>
        <v>#N/A</v>
      </c>
    </row>
    <row r="883" spans="1:9">
      <c r="A883">
        <v>0.249968</v>
      </c>
      <c r="B883">
        <v>-0.1806049</v>
      </c>
      <c r="C883">
        <f>'Map Data'!$I$14</f>
        <v>3</v>
      </c>
      <c r="D883" t="e">
        <f>IF($C883=1,$B883,NA())</f>
        <v>#N/A</v>
      </c>
      <c r="E883" t="e">
        <f>IF($C883=2,$B883,NA())</f>
        <v>#N/A</v>
      </c>
      <c r="F883">
        <f>IF($C883=3,$B883,NA())</f>
        <v>-0.1806049</v>
      </c>
      <c r="G883" t="e">
        <f>IF($C883=4,$B883,NA())</f>
        <v>#N/A</v>
      </c>
      <c r="H883" t="e">
        <f>IF($C883=5,$B883,NA())</f>
        <v>#N/A</v>
      </c>
      <c r="I883" t="e">
        <f>IF($C883="",$B883,NA())</f>
        <v>#N/A</v>
      </c>
    </row>
    <row r="885" spans="1:9">
      <c r="A885">
        <v>0.2205848</v>
      </c>
      <c r="B885">
        <v>-0.1777681</v>
      </c>
      <c r="C885">
        <f>'Map Data'!$I$14</f>
        <v>3</v>
      </c>
      <c r="D885" t="e">
        <f>IF($C885=1,$B885,NA())</f>
        <v>#N/A</v>
      </c>
      <c r="E885" t="e">
        <f>IF($C885=2,$B885,NA())</f>
        <v>#N/A</v>
      </c>
      <c r="F885">
        <f>IF($C885=3,$B885,NA())</f>
        <v>-0.1777681</v>
      </c>
      <c r="G885" t="e">
        <f>IF($C885=4,$B885,NA())</f>
        <v>#N/A</v>
      </c>
      <c r="H885" t="e">
        <f>IF($C885=5,$B885,NA())</f>
        <v>#N/A</v>
      </c>
      <c r="I885" t="e">
        <f>IF($C885="",$B885,NA())</f>
        <v>#N/A</v>
      </c>
    </row>
    <row r="886" spans="1:9">
      <c r="A886">
        <v>0.249968</v>
      </c>
      <c r="B886">
        <v>-0.1777681</v>
      </c>
      <c r="C886">
        <f>'Map Data'!$I$14</f>
        <v>3</v>
      </c>
      <c r="D886" t="e">
        <f>IF($C886=1,$B886,NA())</f>
        <v>#N/A</v>
      </c>
      <c r="E886" t="e">
        <f>IF($C886=2,$B886,NA())</f>
        <v>#N/A</v>
      </c>
      <c r="F886">
        <f>IF($C886=3,$B886,NA())</f>
        <v>-0.1777681</v>
      </c>
      <c r="G886" t="e">
        <f>IF($C886=4,$B886,NA())</f>
        <v>#N/A</v>
      </c>
      <c r="H886" t="e">
        <f>IF($C886=5,$B886,NA())</f>
        <v>#N/A</v>
      </c>
      <c r="I886" t="e">
        <f>IF($C886="",$B886,NA())</f>
        <v>#N/A</v>
      </c>
    </row>
    <row r="888" spans="1:9">
      <c r="A888">
        <v>0.2186892</v>
      </c>
      <c r="B888">
        <v>-0.1749313</v>
      </c>
      <c r="C888">
        <f>'Map Data'!$I$14</f>
        <v>3</v>
      </c>
      <c r="D888" t="e">
        <f>IF($C888=1,$B888,NA())</f>
        <v>#N/A</v>
      </c>
      <c r="E888" t="e">
        <f>IF($C888=2,$B888,NA())</f>
        <v>#N/A</v>
      </c>
      <c r="F888">
        <f>IF($C888=3,$B888,NA())</f>
        <v>-0.1749313</v>
      </c>
      <c r="G888" t="e">
        <f>IF($C888=4,$B888,NA())</f>
        <v>#N/A</v>
      </c>
      <c r="H888" t="e">
        <f>IF($C888=5,$B888,NA())</f>
        <v>#N/A</v>
      </c>
      <c r="I888" t="e">
        <f>IF($C888="",$B888,NA())</f>
        <v>#N/A</v>
      </c>
    </row>
    <row r="889" spans="1:9">
      <c r="A889">
        <v>0.249968</v>
      </c>
      <c r="B889">
        <v>-0.1749313</v>
      </c>
      <c r="C889">
        <f>'Map Data'!$I$14</f>
        <v>3</v>
      </c>
      <c r="D889" t="e">
        <f>IF($C889=1,$B889,NA())</f>
        <v>#N/A</v>
      </c>
      <c r="E889" t="e">
        <f>IF($C889=2,$B889,NA())</f>
        <v>#N/A</v>
      </c>
      <c r="F889">
        <f>IF($C889=3,$B889,NA())</f>
        <v>-0.1749313</v>
      </c>
      <c r="G889" t="e">
        <f>IF($C889=4,$B889,NA())</f>
        <v>#N/A</v>
      </c>
      <c r="H889" t="e">
        <f>IF($C889=5,$B889,NA())</f>
        <v>#N/A</v>
      </c>
      <c r="I889" t="e">
        <f>IF($C889="",$B889,NA())</f>
        <v>#N/A</v>
      </c>
    </row>
    <row r="891" spans="1:9">
      <c r="A891">
        <v>0.2148978</v>
      </c>
      <c r="B891">
        <v>-0.1720944</v>
      </c>
      <c r="C891">
        <f>'Map Data'!$I$14</f>
        <v>3</v>
      </c>
      <c r="D891" t="e">
        <f>IF($C891=1,$B891,NA())</f>
        <v>#N/A</v>
      </c>
      <c r="E891" t="e">
        <f>IF($C891=2,$B891,NA())</f>
        <v>#N/A</v>
      </c>
      <c r="F891">
        <f>IF($C891=3,$B891,NA())</f>
        <v>-0.1720944</v>
      </c>
      <c r="G891" t="e">
        <f>IF($C891=4,$B891,NA())</f>
        <v>#N/A</v>
      </c>
      <c r="H891" t="e">
        <f>IF($C891=5,$B891,NA())</f>
        <v>#N/A</v>
      </c>
      <c r="I891" t="e">
        <f>IF($C891="",$B891,NA())</f>
        <v>#N/A</v>
      </c>
    </row>
    <row r="892" spans="1:9">
      <c r="A892">
        <v>0.2158456</v>
      </c>
      <c r="B892">
        <v>-0.1720944</v>
      </c>
      <c r="C892">
        <f>'Map Data'!$I$14</f>
        <v>3</v>
      </c>
      <c r="D892" t="e">
        <f>IF($C892=1,$B892,NA())</f>
        <v>#N/A</v>
      </c>
      <c r="E892" t="e">
        <f>IF($C892=2,$B892,NA())</f>
        <v>#N/A</v>
      </c>
      <c r="F892">
        <f>IF($C892=3,$B892,NA())</f>
        <v>-0.1720944</v>
      </c>
      <c r="G892" t="e">
        <f>IF($C892=4,$B892,NA())</f>
        <v>#N/A</v>
      </c>
      <c r="H892" t="e">
        <f>IF($C892=5,$B892,NA())</f>
        <v>#N/A</v>
      </c>
      <c r="I892" t="e">
        <f>IF($C892="",$B892,NA())</f>
        <v>#N/A</v>
      </c>
    </row>
    <row r="894" spans="1:9">
      <c r="A894">
        <v>0.2177413</v>
      </c>
      <c r="B894">
        <v>-0.1720944</v>
      </c>
      <c r="C894">
        <f>'Map Data'!$I$14</f>
        <v>3</v>
      </c>
      <c r="D894" t="e">
        <f>IF($C894=1,$B894,NA())</f>
        <v>#N/A</v>
      </c>
      <c r="E894" t="e">
        <f>IF($C894=2,$B894,NA())</f>
        <v>#N/A</v>
      </c>
      <c r="F894">
        <f>IF($C894=3,$B894,NA())</f>
        <v>-0.1720944</v>
      </c>
      <c r="G894" t="e">
        <f>IF($C894=4,$B894,NA())</f>
        <v>#N/A</v>
      </c>
      <c r="H894" t="e">
        <f>IF($C894=5,$B894,NA())</f>
        <v>#N/A</v>
      </c>
      <c r="I894" t="e">
        <f>IF($C894="",$B894,NA())</f>
        <v>#N/A</v>
      </c>
    </row>
    <row r="895" spans="1:9">
      <c r="A895">
        <v>0.249494</v>
      </c>
      <c r="B895">
        <v>-0.1720944</v>
      </c>
      <c r="C895">
        <f>'Map Data'!$I$14</f>
        <v>3</v>
      </c>
      <c r="D895" t="e">
        <f>IF($C895=1,$B895,NA())</f>
        <v>#N/A</v>
      </c>
      <c r="E895" t="e">
        <f>IF($C895=2,$B895,NA())</f>
        <v>#N/A</v>
      </c>
      <c r="F895">
        <f>IF($C895=3,$B895,NA())</f>
        <v>-0.1720944</v>
      </c>
      <c r="G895" t="e">
        <f>IF($C895=4,$B895,NA())</f>
        <v>#N/A</v>
      </c>
      <c r="H895" t="e">
        <f>IF($C895=5,$B895,NA())</f>
        <v>#N/A</v>
      </c>
      <c r="I895" t="e">
        <f>IF($C895="",$B895,NA())</f>
        <v>#N/A</v>
      </c>
    </row>
    <row r="897" spans="1:9">
      <c r="A897">
        <v>0.2130021</v>
      </c>
      <c r="B897">
        <v>-0.1692576</v>
      </c>
      <c r="C897">
        <f>'Map Data'!$I$14</f>
        <v>3</v>
      </c>
      <c r="D897" t="e">
        <f>IF($C897=1,$B897,NA())</f>
        <v>#N/A</v>
      </c>
      <c r="E897" t="e">
        <f>IF($C897=2,$B897,NA())</f>
        <v>#N/A</v>
      </c>
      <c r="F897">
        <f>IF($C897=3,$B897,NA())</f>
        <v>-0.1692576</v>
      </c>
      <c r="G897" t="e">
        <f>IF($C897=4,$B897,NA())</f>
        <v>#N/A</v>
      </c>
      <c r="H897" t="e">
        <f>IF($C897=5,$B897,NA())</f>
        <v>#N/A</v>
      </c>
      <c r="I897" t="e">
        <f>IF($C897="",$B897,NA())</f>
        <v>#N/A</v>
      </c>
    </row>
    <row r="898" spans="1:9">
      <c r="A898">
        <v>0.249494</v>
      </c>
      <c r="B898">
        <v>-0.1692576</v>
      </c>
      <c r="C898">
        <f>'Map Data'!$I$14</f>
        <v>3</v>
      </c>
      <c r="D898" t="e">
        <f>IF($C898=1,$B898,NA())</f>
        <v>#N/A</v>
      </c>
      <c r="E898" t="e">
        <f>IF($C898=2,$B898,NA())</f>
        <v>#N/A</v>
      </c>
      <c r="F898">
        <f>IF($C898=3,$B898,NA())</f>
        <v>-0.1692576</v>
      </c>
      <c r="G898" t="e">
        <f>IF($C898=4,$B898,NA())</f>
        <v>#N/A</v>
      </c>
      <c r="H898" t="e">
        <f>IF($C898=5,$B898,NA())</f>
        <v>#N/A</v>
      </c>
      <c r="I898" t="e">
        <f>IF($C898="",$B898,NA())</f>
        <v>#N/A</v>
      </c>
    </row>
    <row r="900" spans="1:9">
      <c r="A900">
        <v>0.2106325</v>
      </c>
      <c r="B900">
        <v>-0.1664207</v>
      </c>
      <c r="C900">
        <f>'Map Data'!$I$14</f>
        <v>3</v>
      </c>
      <c r="D900" t="e">
        <f>IF($C900=1,$B900,NA())</f>
        <v>#N/A</v>
      </c>
      <c r="E900" t="e">
        <f>IF($C900=2,$B900,NA())</f>
        <v>#N/A</v>
      </c>
      <c r="F900">
        <f>IF($C900=3,$B900,NA())</f>
        <v>-0.1664207</v>
      </c>
      <c r="G900" t="e">
        <f>IF($C900=4,$B900,NA())</f>
        <v>#N/A</v>
      </c>
      <c r="H900" t="e">
        <f>IF($C900=5,$B900,NA())</f>
        <v>#N/A</v>
      </c>
      <c r="I900" t="e">
        <f>IF($C900="",$B900,NA())</f>
        <v>#N/A</v>
      </c>
    </row>
    <row r="901" spans="1:9">
      <c r="A901">
        <v>0.2490201</v>
      </c>
      <c r="B901">
        <v>-0.1664207</v>
      </c>
      <c r="C901">
        <f>'Map Data'!$I$14</f>
        <v>3</v>
      </c>
      <c r="D901" t="e">
        <f>IF($C901=1,$B901,NA())</f>
        <v>#N/A</v>
      </c>
      <c r="E901" t="e">
        <f>IF($C901=2,$B901,NA())</f>
        <v>#N/A</v>
      </c>
      <c r="F901">
        <f>IF($C901=3,$B901,NA())</f>
        <v>-0.1664207</v>
      </c>
      <c r="G901" t="e">
        <f>IF($C901=4,$B901,NA())</f>
        <v>#N/A</v>
      </c>
      <c r="H901" t="e">
        <f>IF($C901=5,$B901,NA())</f>
        <v>#N/A</v>
      </c>
      <c r="I901" t="e">
        <f>IF($C901="",$B901,NA())</f>
        <v>#N/A</v>
      </c>
    </row>
    <row r="903" spans="1:9">
      <c r="A903">
        <v>0.2087368</v>
      </c>
      <c r="B903">
        <v>-0.1635839</v>
      </c>
      <c r="C903">
        <f>'Map Data'!$I$14</f>
        <v>3</v>
      </c>
      <c r="D903" t="e">
        <f>IF($C903=1,$B903,NA())</f>
        <v>#N/A</v>
      </c>
      <c r="E903" t="e">
        <f>IF($C903=2,$B903,NA())</f>
        <v>#N/A</v>
      </c>
      <c r="F903">
        <f>IF($C903=3,$B903,NA())</f>
        <v>-0.1635839</v>
      </c>
      <c r="G903" t="e">
        <f>IF($C903=4,$B903,NA())</f>
        <v>#N/A</v>
      </c>
      <c r="H903" t="e">
        <f>IF($C903=5,$B903,NA())</f>
        <v>#N/A</v>
      </c>
      <c r="I903" t="e">
        <f>IF($C903="",$B903,NA())</f>
        <v>#N/A</v>
      </c>
    </row>
    <row r="904" spans="1:9">
      <c r="A904">
        <v>0.2475984</v>
      </c>
      <c r="B904">
        <v>-0.1635839</v>
      </c>
      <c r="C904">
        <f>'Map Data'!$I$14</f>
        <v>3</v>
      </c>
      <c r="D904" t="e">
        <f>IF($C904=1,$B904,NA())</f>
        <v>#N/A</v>
      </c>
      <c r="E904" t="e">
        <f>IF($C904=2,$B904,NA())</f>
        <v>#N/A</v>
      </c>
      <c r="F904">
        <f>IF($C904=3,$B904,NA())</f>
        <v>-0.1635839</v>
      </c>
      <c r="G904" t="e">
        <f>IF($C904=4,$B904,NA())</f>
        <v>#N/A</v>
      </c>
      <c r="H904" t="e">
        <f>IF($C904=5,$B904,NA())</f>
        <v>#N/A</v>
      </c>
      <c r="I904" t="e">
        <f>IF($C904="",$B904,NA())</f>
        <v>#N/A</v>
      </c>
    </row>
    <row r="906" spans="1:9">
      <c r="A906">
        <v>0.2073151</v>
      </c>
      <c r="B906">
        <v>-0.1607471</v>
      </c>
      <c r="C906">
        <f>'Map Data'!$I$14</f>
        <v>3</v>
      </c>
      <c r="D906" t="e">
        <f>IF($C906=1,$B906,NA())</f>
        <v>#N/A</v>
      </c>
      <c r="E906" t="e">
        <f>IF($C906=2,$B906,NA())</f>
        <v>#N/A</v>
      </c>
      <c r="F906">
        <f>IF($C906=3,$B906,NA())</f>
        <v>-0.1607471</v>
      </c>
      <c r="G906" t="e">
        <f>IF($C906=4,$B906,NA())</f>
        <v>#N/A</v>
      </c>
      <c r="H906" t="e">
        <f>IF($C906=5,$B906,NA())</f>
        <v>#N/A</v>
      </c>
      <c r="I906" t="e">
        <f>IF($C906="",$B906,NA())</f>
        <v>#N/A</v>
      </c>
    </row>
    <row r="907" spans="1:9">
      <c r="A907">
        <v>0.2461766</v>
      </c>
      <c r="B907">
        <v>-0.1607471</v>
      </c>
      <c r="C907">
        <f>'Map Data'!$I$14</f>
        <v>3</v>
      </c>
      <c r="D907" t="e">
        <f>IF($C907=1,$B907,NA())</f>
        <v>#N/A</v>
      </c>
      <c r="E907" t="e">
        <f>IF($C907=2,$B907,NA())</f>
        <v>#N/A</v>
      </c>
      <c r="F907">
        <f>IF($C907=3,$B907,NA())</f>
        <v>-0.1607471</v>
      </c>
      <c r="G907" t="e">
        <f>IF($C907=4,$B907,NA())</f>
        <v>#N/A</v>
      </c>
      <c r="H907" t="e">
        <f>IF($C907=5,$B907,NA())</f>
        <v>#N/A</v>
      </c>
      <c r="I907" t="e">
        <f>IF($C907="",$B907,NA())</f>
        <v>#N/A</v>
      </c>
    </row>
    <row r="909" spans="1:9">
      <c r="A909">
        <v>0.2087368</v>
      </c>
      <c r="B909">
        <v>-0.1579102</v>
      </c>
      <c r="C909">
        <f>'Map Data'!$I$14</f>
        <v>3</v>
      </c>
      <c r="D909" t="e">
        <f>IF($C909=1,$B909,NA())</f>
        <v>#N/A</v>
      </c>
      <c r="E909" t="e">
        <f>IF($C909=2,$B909,NA())</f>
        <v>#N/A</v>
      </c>
      <c r="F909">
        <f>IF($C909=3,$B909,NA())</f>
        <v>-0.1579102</v>
      </c>
      <c r="G909" t="e">
        <f>IF($C909=4,$B909,NA())</f>
        <v>#N/A</v>
      </c>
      <c r="H909" t="e">
        <f>IF($C909=5,$B909,NA())</f>
        <v>#N/A</v>
      </c>
      <c r="I909" t="e">
        <f>IF($C909="",$B909,NA())</f>
        <v>#N/A</v>
      </c>
    </row>
    <row r="910" spans="1:9">
      <c r="A910">
        <v>0.2447548</v>
      </c>
      <c r="B910">
        <v>-0.1579102</v>
      </c>
      <c r="C910">
        <f>'Map Data'!$I$14</f>
        <v>3</v>
      </c>
      <c r="D910" t="e">
        <f>IF($C910=1,$B910,NA())</f>
        <v>#N/A</v>
      </c>
      <c r="E910" t="e">
        <f>IF($C910=2,$B910,NA())</f>
        <v>#N/A</v>
      </c>
      <c r="F910">
        <f>IF($C910=3,$B910,NA())</f>
        <v>-0.1579102</v>
      </c>
      <c r="G910" t="e">
        <f>IF($C910=4,$B910,NA())</f>
        <v>#N/A</v>
      </c>
      <c r="H910" t="e">
        <f>IF($C910=5,$B910,NA())</f>
        <v>#N/A</v>
      </c>
      <c r="I910" t="e">
        <f>IF($C910="",$B910,NA())</f>
        <v>#N/A</v>
      </c>
    </row>
    <row r="912" spans="1:9">
      <c r="A912">
        <v>0.2035237</v>
      </c>
      <c r="B912">
        <v>-0.1550734</v>
      </c>
      <c r="C912">
        <f>'Map Data'!$I$14</f>
        <v>3</v>
      </c>
      <c r="D912" t="e">
        <f>IF($C912=1,$B912,NA())</f>
        <v>#N/A</v>
      </c>
      <c r="E912" t="e">
        <f>IF($C912=2,$B912,NA())</f>
        <v>#N/A</v>
      </c>
      <c r="F912">
        <f>IF($C912=3,$B912,NA())</f>
        <v>-0.1550734</v>
      </c>
      <c r="G912" t="e">
        <f>IF($C912=4,$B912,NA())</f>
        <v>#N/A</v>
      </c>
      <c r="H912" t="e">
        <f>IF($C912=5,$B912,NA())</f>
        <v>#N/A</v>
      </c>
      <c r="I912" t="e">
        <f>IF($C912="",$B912,NA())</f>
        <v>#N/A</v>
      </c>
    </row>
    <row r="913" spans="1:9">
      <c r="A913">
        <v>0.2073151</v>
      </c>
      <c r="B913">
        <v>-0.1550734</v>
      </c>
      <c r="C913">
        <f>'Map Data'!$I$14</f>
        <v>3</v>
      </c>
      <c r="D913" t="e">
        <f>IF($C913=1,$B913,NA())</f>
        <v>#N/A</v>
      </c>
      <c r="E913" t="e">
        <f>IF($C913=2,$B913,NA())</f>
        <v>#N/A</v>
      </c>
      <c r="F913">
        <f>IF($C913=3,$B913,NA())</f>
        <v>-0.1550734</v>
      </c>
      <c r="G913" t="e">
        <f>IF($C913=4,$B913,NA())</f>
        <v>#N/A</v>
      </c>
      <c r="H913" t="e">
        <f>IF($C913=5,$B913,NA())</f>
        <v>#N/A</v>
      </c>
      <c r="I913" t="e">
        <f>IF($C913="",$B913,NA())</f>
        <v>#N/A</v>
      </c>
    </row>
    <row r="915" spans="1:9">
      <c r="A915">
        <v>0.2101586</v>
      </c>
      <c r="B915">
        <v>-0.1550734</v>
      </c>
      <c r="C915">
        <f>'Map Data'!$I$14</f>
        <v>3</v>
      </c>
      <c r="D915" t="e">
        <f>IF($C915=1,$B915,NA())</f>
        <v>#N/A</v>
      </c>
      <c r="E915" t="e">
        <f>IF($C915=2,$B915,NA())</f>
        <v>#N/A</v>
      </c>
      <c r="F915">
        <f>IF($C915=3,$B915,NA())</f>
        <v>-0.1550734</v>
      </c>
      <c r="G915" t="e">
        <f>IF($C915=4,$B915,NA())</f>
        <v>#N/A</v>
      </c>
      <c r="H915" t="e">
        <f>IF($C915=5,$B915,NA())</f>
        <v>#N/A</v>
      </c>
      <c r="I915" t="e">
        <f>IF($C915="",$B915,NA())</f>
        <v>#N/A</v>
      </c>
    </row>
    <row r="916" spans="1:9">
      <c r="A916">
        <v>0.2428591</v>
      </c>
      <c r="B916">
        <v>-0.1550734</v>
      </c>
      <c r="C916">
        <f>'Map Data'!$I$14</f>
        <v>3</v>
      </c>
      <c r="D916" t="e">
        <f>IF($C916=1,$B916,NA())</f>
        <v>#N/A</v>
      </c>
      <c r="E916" t="e">
        <f>IF($C916=2,$B916,NA())</f>
        <v>#N/A</v>
      </c>
      <c r="F916">
        <f>IF($C916=3,$B916,NA())</f>
        <v>-0.1550734</v>
      </c>
      <c r="G916" t="e">
        <f>IF($C916=4,$B916,NA())</f>
        <v>#N/A</v>
      </c>
      <c r="H916" t="e">
        <f>IF($C916=5,$B916,NA())</f>
        <v>#N/A</v>
      </c>
      <c r="I916" t="e">
        <f>IF($C916="",$B916,NA())</f>
        <v>#N/A</v>
      </c>
    </row>
    <row r="918" spans="1:9">
      <c r="A918">
        <v>0.2035237</v>
      </c>
      <c r="B918">
        <v>-0.1522366</v>
      </c>
      <c r="C918">
        <f>'Map Data'!$I$14</f>
        <v>3</v>
      </c>
      <c r="D918" t="e">
        <f>IF($C918=1,$B918,NA())</f>
        <v>#N/A</v>
      </c>
      <c r="E918" t="e">
        <f>IF($C918=2,$B918,NA())</f>
        <v>#N/A</v>
      </c>
      <c r="F918">
        <f>IF($C918=3,$B918,NA())</f>
        <v>-0.1522366</v>
      </c>
      <c r="G918" t="e">
        <f>IF($C918=4,$B918,NA())</f>
        <v>#N/A</v>
      </c>
      <c r="H918" t="e">
        <f>IF($C918=5,$B918,NA())</f>
        <v>#N/A</v>
      </c>
      <c r="I918" t="e">
        <f>IF($C918="",$B918,NA())</f>
        <v>#N/A</v>
      </c>
    </row>
    <row r="919" spans="1:9">
      <c r="A919">
        <v>0.2414374</v>
      </c>
      <c r="B919">
        <v>-0.1522366</v>
      </c>
      <c r="C919">
        <f>'Map Data'!$I$14</f>
        <v>3</v>
      </c>
      <c r="D919" t="e">
        <f>IF($C919=1,$B919,NA())</f>
        <v>#N/A</v>
      </c>
      <c r="E919" t="e">
        <f>IF($C919=2,$B919,NA())</f>
        <v>#N/A</v>
      </c>
      <c r="F919">
        <f>IF($C919=3,$B919,NA())</f>
        <v>-0.1522366</v>
      </c>
      <c r="G919" t="e">
        <f>IF($C919=4,$B919,NA())</f>
        <v>#N/A</v>
      </c>
      <c r="H919" t="e">
        <f>IF($C919=5,$B919,NA())</f>
        <v>#N/A</v>
      </c>
      <c r="I919" t="e">
        <f>IF($C919="",$B919,NA())</f>
        <v>#N/A</v>
      </c>
    </row>
    <row r="921" spans="1:9">
      <c r="A921">
        <v>0.2039976</v>
      </c>
      <c r="B921">
        <v>-0.1493997</v>
      </c>
      <c r="C921">
        <f>'Map Data'!$I$14</f>
        <v>3</v>
      </c>
      <c r="D921" t="e">
        <f>IF($C921=1,$B921,NA())</f>
        <v>#N/A</v>
      </c>
      <c r="E921" t="e">
        <f>IF($C921=2,$B921,NA())</f>
        <v>#N/A</v>
      </c>
      <c r="F921">
        <f>IF($C921=3,$B921,NA())</f>
        <v>-0.1493997</v>
      </c>
      <c r="G921" t="e">
        <f>IF($C921=4,$B921,NA())</f>
        <v>#N/A</v>
      </c>
      <c r="H921" t="e">
        <f>IF($C921=5,$B921,NA())</f>
        <v>#N/A</v>
      </c>
      <c r="I921" t="e">
        <f>IF($C921="",$B921,NA())</f>
        <v>#N/A</v>
      </c>
    </row>
    <row r="922" spans="1:9">
      <c r="A922">
        <v>0.2395417</v>
      </c>
      <c r="B922">
        <v>-0.1493997</v>
      </c>
      <c r="C922">
        <f>'Map Data'!$I$14</f>
        <v>3</v>
      </c>
      <c r="D922" t="e">
        <f>IF($C922=1,$B922,NA())</f>
        <v>#N/A</v>
      </c>
      <c r="E922" t="e">
        <f>IF($C922=2,$B922,NA())</f>
        <v>#N/A</v>
      </c>
      <c r="F922">
        <f>IF($C922=3,$B922,NA())</f>
        <v>-0.1493997</v>
      </c>
      <c r="G922" t="e">
        <f>IF($C922=4,$B922,NA())</f>
        <v>#N/A</v>
      </c>
      <c r="H922" t="e">
        <f>IF($C922=5,$B922,NA())</f>
        <v>#N/A</v>
      </c>
      <c r="I922" t="e">
        <f>IF($C922="",$B922,NA())</f>
        <v>#N/A</v>
      </c>
    </row>
    <row r="924" spans="1:9">
      <c r="A924">
        <v>0.2044715</v>
      </c>
      <c r="B924">
        <v>-0.1465629</v>
      </c>
      <c r="C924">
        <f>'Map Data'!$I$14</f>
        <v>3</v>
      </c>
      <c r="D924" t="e">
        <f>IF($C924=1,$B924,NA())</f>
        <v>#N/A</v>
      </c>
      <c r="E924" t="e">
        <f>IF($C924=2,$B924,NA())</f>
        <v>#N/A</v>
      </c>
      <c r="F924">
        <f>IF($C924=3,$B924,NA())</f>
        <v>-0.1465629</v>
      </c>
      <c r="G924" t="e">
        <f>IF($C924=4,$B924,NA())</f>
        <v>#N/A</v>
      </c>
      <c r="H924" t="e">
        <f>IF($C924=5,$B924,NA())</f>
        <v>#N/A</v>
      </c>
      <c r="I924" t="e">
        <f>IF($C924="",$B924,NA())</f>
        <v>#N/A</v>
      </c>
    </row>
    <row r="925" spans="1:9">
      <c r="A925">
        <v>0.237646</v>
      </c>
      <c r="B925">
        <v>-0.1465629</v>
      </c>
      <c r="C925">
        <f>'Map Data'!$I$14</f>
        <v>3</v>
      </c>
      <c r="D925" t="e">
        <f>IF($C925=1,$B925,NA())</f>
        <v>#N/A</v>
      </c>
      <c r="E925" t="e">
        <f>IF($C925=2,$B925,NA())</f>
        <v>#N/A</v>
      </c>
      <c r="F925">
        <f>IF($C925=3,$B925,NA())</f>
        <v>-0.1465629</v>
      </c>
      <c r="G925" t="e">
        <f>IF($C925=4,$B925,NA())</f>
        <v>#N/A</v>
      </c>
      <c r="H925" t="e">
        <f>IF($C925=5,$B925,NA())</f>
        <v>#N/A</v>
      </c>
      <c r="I925" t="e">
        <f>IF($C925="",$B925,NA())</f>
        <v>#N/A</v>
      </c>
    </row>
    <row r="927" spans="1:9">
      <c r="A927">
        <v>0.2044715</v>
      </c>
      <c r="B927">
        <v>-0.1437261</v>
      </c>
      <c r="C927">
        <f>'Map Data'!$I$14</f>
        <v>3</v>
      </c>
      <c r="D927" t="e">
        <f>IF($C927=1,$B927,NA())</f>
        <v>#N/A</v>
      </c>
      <c r="E927" t="e">
        <f>IF($C927=2,$B927,NA())</f>
        <v>#N/A</v>
      </c>
      <c r="F927">
        <f>IF($C927=3,$B927,NA())</f>
        <v>-0.1437261</v>
      </c>
      <c r="G927" t="e">
        <f>IF($C927=4,$B927,NA())</f>
        <v>#N/A</v>
      </c>
      <c r="H927" t="e">
        <f>IF($C927=5,$B927,NA())</f>
        <v>#N/A</v>
      </c>
      <c r="I927" t="e">
        <f>IF($C927="",$B927,NA())</f>
        <v>#N/A</v>
      </c>
    </row>
    <row r="928" spans="1:9">
      <c r="A928">
        <v>0.2366982</v>
      </c>
      <c r="B928">
        <v>-0.1437261</v>
      </c>
      <c r="C928">
        <f>'Map Data'!$I$14</f>
        <v>3</v>
      </c>
      <c r="D928" t="e">
        <f>IF($C928=1,$B928,NA())</f>
        <v>#N/A</v>
      </c>
      <c r="E928" t="e">
        <f>IF($C928=2,$B928,NA())</f>
        <v>#N/A</v>
      </c>
      <c r="F928">
        <f>IF($C928=3,$B928,NA())</f>
        <v>-0.1437261</v>
      </c>
      <c r="G928" t="e">
        <f>IF($C928=4,$B928,NA())</f>
        <v>#N/A</v>
      </c>
      <c r="H928" t="e">
        <f>IF($C928=5,$B928,NA())</f>
        <v>#N/A</v>
      </c>
      <c r="I928" t="e">
        <f>IF($C928="",$B928,NA())</f>
        <v>#N/A</v>
      </c>
    </row>
    <row r="930" spans="1:9">
      <c r="A930">
        <v>0.2044715</v>
      </c>
      <c r="B930">
        <v>-0.1408892</v>
      </c>
      <c r="C930">
        <f>'Map Data'!$I$14</f>
        <v>3</v>
      </c>
      <c r="D930" t="e">
        <f>IF($C930=1,$B930,NA())</f>
        <v>#N/A</v>
      </c>
      <c r="E930" t="e">
        <f>IF($C930=2,$B930,NA())</f>
        <v>#N/A</v>
      </c>
      <c r="F930">
        <f>IF($C930=3,$B930,NA())</f>
        <v>-0.1408892</v>
      </c>
      <c r="G930" t="e">
        <f>IF($C930=4,$B930,NA())</f>
        <v>#N/A</v>
      </c>
      <c r="H930" t="e">
        <f>IF($C930=5,$B930,NA())</f>
        <v>#N/A</v>
      </c>
      <c r="I930" t="e">
        <f>IF($C930="",$B930,NA())</f>
        <v>#N/A</v>
      </c>
    </row>
    <row r="931" spans="1:9">
      <c r="A931">
        <v>0.2362242</v>
      </c>
      <c r="B931">
        <v>-0.1408892</v>
      </c>
      <c r="C931">
        <f>'Map Data'!$I$14</f>
        <v>3</v>
      </c>
      <c r="D931" t="e">
        <f>IF($C931=1,$B931,NA())</f>
        <v>#N/A</v>
      </c>
      <c r="E931" t="e">
        <f>IF($C931=2,$B931,NA())</f>
        <v>#N/A</v>
      </c>
      <c r="F931">
        <f>IF($C931=3,$B931,NA())</f>
        <v>-0.1408892</v>
      </c>
      <c r="G931" t="e">
        <f>IF($C931=4,$B931,NA())</f>
        <v>#N/A</v>
      </c>
      <c r="H931" t="e">
        <f>IF($C931=5,$B931,NA())</f>
        <v>#N/A</v>
      </c>
      <c r="I931" t="e">
        <f>IF($C931="",$B931,NA())</f>
        <v>#N/A</v>
      </c>
    </row>
    <row r="933" spans="1:9">
      <c r="A933">
        <v>0.2039976</v>
      </c>
      <c r="B933">
        <v>-0.1380524</v>
      </c>
      <c r="C933">
        <f>'Map Data'!$I$14</f>
        <v>3</v>
      </c>
      <c r="D933" t="e">
        <f>IF($C933=1,$B933,NA())</f>
        <v>#N/A</v>
      </c>
      <c r="E933" t="e">
        <f>IF($C933=2,$B933,NA())</f>
        <v>#N/A</v>
      </c>
      <c r="F933">
        <f>IF($C933=3,$B933,NA())</f>
        <v>-0.1380524</v>
      </c>
      <c r="G933" t="e">
        <f>IF($C933=4,$B933,NA())</f>
        <v>#N/A</v>
      </c>
      <c r="H933" t="e">
        <f>IF($C933=5,$B933,NA())</f>
        <v>#N/A</v>
      </c>
      <c r="I933" t="e">
        <f>IF($C933="",$B933,NA())</f>
        <v>#N/A</v>
      </c>
    </row>
    <row r="934" spans="1:9">
      <c r="A934">
        <v>0.2357503</v>
      </c>
      <c r="B934">
        <v>-0.1380524</v>
      </c>
      <c r="C934">
        <f>'Map Data'!$I$14</f>
        <v>3</v>
      </c>
      <c r="D934" t="e">
        <f>IF($C934=1,$B934,NA())</f>
        <v>#N/A</v>
      </c>
      <c r="E934" t="e">
        <f>IF($C934=2,$B934,NA())</f>
        <v>#N/A</v>
      </c>
      <c r="F934">
        <f>IF($C934=3,$B934,NA())</f>
        <v>-0.1380524</v>
      </c>
      <c r="G934" t="e">
        <f>IF($C934=4,$B934,NA())</f>
        <v>#N/A</v>
      </c>
      <c r="H934" t="e">
        <f>IF($C934=5,$B934,NA())</f>
        <v>#N/A</v>
      </c>
      <c r="I934" t="e">
        <f>IF($C934="",$B934,NA())</f>
        <v>#N/A</v>
      </c>
    </row>
    <row r="936" spans="1:9">
      <c r="A936">
        <v>0.2021019</v>
      </c>
      <c r="B936">
        <v>-0.1352155</v>
      </c>
      <c r="C936">
        <f>'Map Data'!$I$14</f>
        <v>3</v>
      </c>
      <c r="D936" t="e">
        <f>IF($C936=1,$B936,NA())</f>
        <v>#N/A</v>
      </c>
      <c r="E936" t="e">
        <f>IF($C936=2,$B936,NA())</f>
        <v>#N/A</v>
      </c>
      <c r="F936">
        <f>IF($C936=3,$B936,NA())</f>
        <v>-0.1352155</v>
      </c>
      <c r="G936" t="e">
        <f>IF($C936=4,$B936,NA())</f>
        <v>#N/A</v>
      </c>
      <c r="H936" t="e">
        <f>IF($C936=5,$B936,NA())</f>
        <v>#N/A</v>
      </c>
      <c r="I936" t="e">
        <f>IF($C936="",$B936,NA())</f>
        <v>#N/A</v>
      </c>
    </row>
    <row r="937" spans="1:9">
      <c r="A937">
        <v>0.2333807</v>
      </c>
      <c r="B937">
        <v>-0.1352155</v>
      </c>
      <c r="C937">
        <f>'Map Data'!$I$14</f>
        <v>3</v>
      </c>
      <c r="D937" t="e">
        <f>IF($C937=1,$B937,NA())</f>
        <v>#N/A</v>
      </c>
      <c r="E937" t="e">
        <f>IF($C937=2,$B937,NA())</f>
        <v>#N/A</v>
      </c>
      <c r="F937">
        <f>IF($C937=3,$B937,NA())</f>
        <v>-0.1352155</v>
      </c>
      <c r="G937" t="e">
        <f>IF($C937=4,$B937,NA())</f>
        <v>#N/A</v>
      </c>
      <c r="H937" t="e">
        <f>IF($C937=5,$B937,NA())</f>
        <v>#N/A</v>
      </c>
      <c r="I937" t="e">
        <f>IF($C937="",$B937,NA())</f>
        <v>#N/A</v>
      </c>
    </row>
    <row r="939" spans="1:9">
      <c r="A939">
        <v>0.1978366</v>
      </c>
      <c r="B939">
        <v>-0.1323787</v>
      </c>
      <c r="C939">
        <f>'Map Data'!$I$14</f>
        <v>3</v>
      </c>
      <c r="D939" t="e">
        <f>IF($C939=1,$B939,NA())</f>
        <v>#N/A</v>
      </c>
      <c r="E939" t="e">
        <f>IF($C939=2,$B939,NA())</f>
        <v>#N/A</v>
      </c>
      <c r="F939">
        <f>IF($C939=3,$B939,NA())</f>
        <v>-0.1323787</v>
      </c>
      <c r="G939" t="e">
        <f>IF($C939=4,$B939,NA())</f>
        <v>#N/A</v>
      </c>
      <c r="H939" t="e">
        <f>IF($C939=5,$B939,NA())</f>
        <v>#N/A</v>
      </c>
      <c r="I939" t="e">
        <f>IF($C939="",$B939,NA())</f>
        <v>#N/A</v>
      </c>
    </row>
    <row r="940" spans="1:9">
      <c r="A940">
        <v>0.2310111</v>
      </c>
      <c r="B940">
        <v>-0.1323787</v>
      </c>
      <c r="C940">
        <f>'Map Data'!$I$14</f>
        <v>3</v>
      </c>
      <c r="D940" t="e">
        <f>IF($C940=1,$B940,NA())</f>
        <v>#N/A</v>
      </c>
      <c r="E940" t="e">
        <f>IF($C940=2,$B940,NA())</f>
        <v>#N/A</v>
      </c>
      <c r="F940">
        <f>IF($C940=3,$B940,NA())</f>
        <v>-0.1323787</v>
      </c>
      <c r="G940" t="e">
        <f>IF($C940=4,$B940,NA())</f>
        <v>#N/A</v>
      </c>
      <c r="H940" t="e">
        <f>IF($C940=5,$B940,NA())</f>
        <v>#N/A</v>
      </c>
      <c r="I940" t="e">
        <f>IF($C940="",$B940,NA())</f>
        <v>#N/A</v>
      </c>
    </row>
    <row r="942" spans="1:9">
      <c r="A942">
        <v>0.1945192</v>
      </c>
      <c r="B942">
        <v>-0.1295419</v>
      </c>
      <c r="C942">
        <f>'Map Data'!$I$14</f>
        <v>3</v>
      </c>
      <c r="D942" t="e">
        <f>IF($C942=1,$B942,NA())</f>
        <v>#N/A</v>
      </c>
      <c r="E942" t="e">
        <f>IF($C942=2,$B942,NA())</f>
        <v>#N/A</v>
      </c>
      <c r="F942">
        <f>IF($C942=3,$B942,NA())</f>
        <v>-0.1295419</v>
      </c>
      <c r="G942" t="e">
        <f>IF($C942=4,$B942,NA())</f>
        <v>#N/A</v>
      </c>
      <c r="H942" t="e">
        <f>IF($C942=5,$B942,NA())</f>
        <v>#N/A</v>
      </c>
      <c r="I942" t="e">
        <f>IF($C942="",$B942,NA())</f>
        <v>#N/A</v>
      </c>
    </row>
    <row r="943" spans="1:9">
      <c r="A943">
        <v>0.2291154</v>
      </c>
      <c r="B943">
        <v>-0.1295419</v>
      </c>
      <c r="C943">
        <f>'Map Data'!$I$14</f>
        <v>3</v>
      </c>
      <c r="D943" t="e">
        <f>IF($C943=1,$B943,NA())</f>
        <v>#N/A</v>
      </c>
      <c r="E943" t="e">
        <f>IF($C943=2,$B943,NA())</f>
        <v>#N/A</v>
      </c>
      <c r="F943">
        <f>IF($C943=3,$B943,NA())</f>
        <v>-0.1295419</v>
      </c>
      <c r="G943" t="e">
        <f>IF($C943=4,$B943,NA())</f>
        <v>#N/A</v>
      </c>
      <c r="H943" t="e">
        <f>IF($C943=5,$B943,NA())</f>
        <v>#N/A</v>
      </c>
      <c r="I943" t="e">
        <f>IF($C943="",$B943,NA())</f>
        <v>#N/A</v>
      </c>
    </row>
    <row r="945" spans="1:9">
      <c r="A945">
        <v>0.1618186</v>
      </c>
      <c r="B945">
        <v>-0.126705</v>
      </c>
      <c r="C945">
        <f>'Map Data'!$I$14</f>
        <v>3</v>
      </c>
      <c r="D945" t="e">
        <f>IF($C945=1,$B945,NA())</f>
        <v>#N/A</v>
      </c>
      <c r="E945" t="e">
        <f>IF($C945=2,$B945,NA())</f>
        <v>#N/A</v>
      </c>
      <c r="F945">
        <f>IF($C945=3,$B945,NA())</f>
        <v>-0.126705</v>
      </c>
      <c r="G945" t="e">
        <f>IF($C945=4,$B945,NA())</f>
        <v>#N/A</v>
      </c>
      <c r="H945" t="e">
        <f>IF($C945=5,$B945,NA())</f>
        <v>#N/A</v>
      </c>
      <c r="I945" t="e">
        <f>IF($C945="",$B945,NA())</f>
        <v>#N/A</v>
      </c>
    </row>
    <row r="946" spans="1:9">
      <c r="A946">
        <v>0.1665578</v>
      </c>
      <c r="B946">
        <v>-0.126705</v>
      </c>
      <c r="C946">
        <f>'Map Data'!$I$14</f>
        <v>3</v>
      </c>
      <c r="D946" t="e">
        <f>IF($C946=1,$B946,NA())</f>
        <v>#N/A</v>
      </c>
      <c r="E946" t="e">
        <f>IF($C946=2,$B946,NA())</f>
        <v>#N/A</v>
      </c>
      <c r="F946">
        <f>IF($C946=3,$B946,NA())</f>
        <v>-0.126705</v>
      </c>
      <c r="G946" t="e">
        <f>IF($C946=4,$B946,NA())</f>
        <v>#N/A</v>
      </c>
      <c r="H946" t="e">
        <f>IF($C946=5,$B946,NA())</f>
        <v>#N/A</v>
      </c>
      <c r="I946" t="e">
        <f>IF($C946="",$B946,NA())</f>
        <v>#N/A</v>
      </c>
    </row>
    <row r="948" spans="1:9">
      <c r="A948">
        <v>0.1907278</v>
      </c>
      <c r="B948">
        <v>-0.126705</v>
      </c>
      <c r="C948">
        <f>'Map Data'!$I$14</f>
        <v>3</v>
      </c>
      <c r="D948" t="e">
        <f>IF($C948=1,$B948,NA())</f>
        <v>#N/A</v>
      </c>
      <c r="E948" t="e">
        <f>IF($C948=2,$B948,NA())</f>
        <v>#N/A</v>
      </c>
      <c r="F948">
        <f>IF($C948=3,$B948,NA())</f>
        <v>-0.126705</v>
      </c>
      <c r="G948" t="e">
        <f>IF($C948=4,$B948,NA())</f>
        <v>#N/A</v>
      </c>
      <c r="H948" t="e">
        <f>IF($C948=5,$B948,NA())</f>
        <v>#N/A</v>
      </c>
      <c r="I948" t="e">
        <f>IF($C948="",$B948,NA())</f>
        <v>#N/A</v>
      </c>
    </row>
    <row r="949" spans="1:9">
      <c r="A949">
        <v>0.2272197</v>
      </c>
      <c r="B949">
        <v>-0.126705</v>
      </c>
      <c r="C949">
        <f>'Map Data'!$I$14</f>
        <v>3</v>
      </c>
      <c r="D949" t="e">
        <f>IF($C949=1,$B949,NA())</f>
        <v>#N/A</v>
      </c>
      <c r="E949" t="e">
        <f>IF($C949=2,$B949,NA())</f>
        <v>#N/A</v>
      </c>
      <c r="F949">
        <f>IF($C949=3,$B949,NA())</f>
        <v>-0.126705</v>
      </c>
      <c r="G949" t="e">
        <f>IF($C949=4,$B949,NA())</f>
        <v>#N/A</v>
      </c>
      <c r="H949" t="e">
        <f>IF($C949=5,$B949,NA())</f>
        <v>#N/A</v>
      </c>
      <c r="I949" t="e">
        <f>IF($C949="",$B949,NA())</f>
        <v>#N/A</v>
      </c>
    </row>
    <row r="951" spans="1:9">
      <c r="A951">
        <v>0.1599229</v>
      </c>
      <c r="B951">
        <v>-0.1238682</v>
      </c>
      <c r="C951">
        <f>'Map Data'!$I$14</f>
        <v>3</v>
      </c>
      <c r="D951" t="e">
        <f>IF($C951=1,$B951,NA())</f>
        <v>#N/A</v>
      </c>
      <c r="E951" t="e">
        <f>IF($C951=2,$B951,NA())</f>
        <v>#N/A</v>
      </c>
      <c r="F951">
        <f>IF($C951=3,$B951,NA())</f>
        <v>-0.1238682</v>
      </c>
      <c r="G951" t="e">
        <f>IF($C951=4,$B951,NA())</f>
        <v>#N/A</v>
      </c>
      <c r="H951" t="e">
        <f>IF($C951=5,$B951,NA())</f>
        <v>#N/A</v>
      </c>
      <c r="I951" t="e">
        <f>IF($C951="",$B951,NA())</f>
        <v>#N/A</v>
      </c>
    </row>
    <row r="952" spans="1:9">
      <c r="A952">
        <v>0.171771</v>
      </c>
      <c r="B952">
        <v>-0.1238682</v>
      </c>
      <c r="C952">
        <f>'Map Data'!$I$14</f>
        <v>3</v>
      </c>
      <c r="D952" t="e">
        <f>IF($C952=1,$B952,NA())</f>
        <v>#N/A</v>
      </c>
      <c r="E952" t="e">
        <f>IF($C952=2,$B952,NA())</f>
        <v>#N/A</v>
      </c>
      <c r="F952">
        <f>IF($C952=3,$B952,NA())</f>
        <v>-0.1238682</v>
      </c>
      <c r="G952" t="e">
        <f>IF($C952=4,$B952,NA())</f>
        <v>#N/A</v>
      </c>
      <c r="H952" t="e">
        <f>IF($C952=5,$B952,NA())</f>
        <v>#N/A</v>
      </c>
      <c r="I952" t="e">
        <f>IF($C952="",$B952,NA())</f>
        <v>#N/A</v>
      </c>
    </row>
    <row r="954" spans="1:9">
      <c r="A954">
        <v>0.1883582</v>
      </c>
      <c r="B954">
        <v>-0.1238682</v>
      </c>
      <c r="C954">
        <f>'Map Data'!$I$14</f>
        <v>3</v>
      </c>
      <c r="D954" t="e">
        <f>IF($C954=1,$B954,NA())</f>
        <v>#N/A</v>
      </c>
      <c r="E954" t="e">
        <f>IF($C954=2,$B954,NA())</f>
        <v>#N/A</v>
      </c>
      <c r="F954">
        <f>IF($C954=3,$B954,NA())</f>
        <v>-0.1238682</v>
      </c>
      <c r="G954" t="e">
        <f>IF($C954=4,$B954,NA())</f>
        <v>#N/A</v>
      </c>
      <c r="H954" t="e">
        <f>IF($C954=5,$B954,NA())</f>
        <v>#N/A</v>
      </c>
      <c r="I954" t="e">
        <f>IF($C954="",$B954,NA())</f>
        <v>#N/A</v>
      </c>
    </row>
    <row r="955" spans="1:9">
      <c r="A955">
        <v>0.2253241</v>
      </c>
      <c r="B955">
        <v>-0.1238682</v>
      </c>
      <c r="C955">
        <f>'Map Data'!$I$14</f>
        <v>3</v>
      </c>
      <c r="D955" t="e">
        <f>IF($C955=1,$B955,NA())</f>
        <v>#N/A</v>
      </c>
      <c r="E955" t="e">
        <f>IF($C955=2,$B955,NA())</f>
        <v>#N/A</v>
      </c>
      <c r="F955">
        <f>IF($C955=3,$B955,NA())</f>
        <v>-0.1238682</v>
      </c>
      <c r="G955" t="e">
        <f>IF($C955=4,$B955,NA())</f>
        <v>#N/A</v>
      </c>
      <c r="H955" t="e">
        <f>IF($C955=5,$B955,NA())</f>
        <v>#N/A</v>
      </c>
      <c r="I955" t="e">
        <f>IF($C955="",$B955,NA())</f>
        <v>#N/A</v>
      </c>
    </row>
    <row r="957" spans="1:9">
      <c r="A957">
        <v>0.1542359</v>
      </c>
      <c r="B957">
        <v>-0.1210314</v>
      </c>
      <c r="C957">
        <f>'Map Data'!$I$14</f>
        <v>3</v>
      </c>
      <c r="D957" t="e">
        <f>IF($C957=1,$B957,NA())</f>
        <v>#N/A</v>
      </c>
      <c r="E957" t="e">
        <f>IF($C957=2,$B957,NA())</f>
        <v>#N/A</v>
      </c>
      <c r="F957">
        <f>IF($C957=3,$B957,NA())</f>
        <v>-0.1210314</v>
      </c>
      <c r="G957" t="e">
        <f>IF($C957=4,$B957,NA())</f>
        <v>#N/A</v>
      </c>
      <c r="H957" t="e">
        <f>IF($C957=5,$B957,NA())</f>
        <v>#N/A</v>
      </c>
      <c r="I957" t="e">
        <f>IF($C957="",$B957,NA())</f>
        <v>#N/A</v>
      </c>
    </row>
    <row r="958" spans="1:9">
      <c r="A958">
        <v>0.1750884</v>
      </c>
      <c r="B958">
        <v>-0.1210314</v>
      </c>
      <c r="C958">
        <f>'Map Data'!$I$14</f>
        <v>3</v>
      </c>
      <c r="D958" t="e">
        <f>IF($C958=1,$B958,NA())</f>
        <v>#N/A</v>
      </c>
      <c r="E958" t="e">
        <f>IF($C958=2,$B958,NA())</f>
        <v>#N/A</v>
      </c>
      <c r="F958">
        <f>IF($C958=3,$B958,NA())</f>
        <v>-0.1210314</v>
      </c>
      <c r="G958" t="e">
        <f>IF($C958=4,$B958,NA())</f>
        <v>#N/A</v>
      </c>
      <c r="H958" t="e">
        <f>IF($C958=5,$B958,NA())</f>
        <v>#N/A</v>
      </c>
      <c r="I958" t="e">
        <f>IF($C958="",$B958,NA())</f>
        <v>#N/A</v>
      </c>
    </row>
    <row r="960" spans="1:9">
      <c r="A960">
        <v>0.1855147</v>
      </c>
      <c r="B960">
        <v>-0.1210314</v>
      </c>
      <c r="C960">
        <f>'Map Data'!$I$14</f>
        <v>3</v>
      </c>
      <c r="D960" t="e">
        <f>IF($C960=1,$B960,NA())</f>
        <v>#N/A</v>
      </c>
      <c r="E960" t="e">
        <f>IF($C960=2,$B960,NA())</f>
        <v>#N/A</v>
      </c>
      <c r="F960">
        <f>IF($C960=3,$B960,NA())</f>
        <v>-0.1210314</v>
      </c>
      <c r="G960" t="e">
        <f>IF($C960=4,$B960,NA())</f>
        <v>#N/A</v>
      </c>
      <c r="H960" t="e">
        <f>IF($C960=5,$B960,NA())</f>
        <v>#N/A</v>
      </c>
      <c r="I960" t="e">
        <f>IF($C960="",$B960,NA())</f>
        <v>#N/A</v>
      </c>
    </row>
    <row r="961" spans="1:9">
      <c r="A961">
        <v>0.2239023</v>
      </c>
      <c r="B961">
        <v>-0.1210314</v>
      </c>
      <c r="C961">
        <f>'Map Data'!$I$14</f>
        <v>3</v>
      </c>
      <c r="D961" t="e">
        <f>IF($C961=1,$B961,NA())</f>
        <v>#N/A</v>
      </c>
      <c r="E961" t="e">
        <f>IF($C961=2,$B961,NA())</f>
        <v>#N/A</v>
      </c>
      <c r="F961">
        <f>IF($C961=3,$B961,NA())</f>
        <v>-0.1210314</v>
      </c>
      <c r="G961" t="e">
        <f>IF($C961=4,$B961,NA())</f>
        <v>#N/A</v>
      </c>
      <c r="H961" t="e">
        <f>IF($C961=5,$B961,NA())</f>
        <v>#N/A</v>
      </c>
      <c r="I961" t="e">
        <f>IF($C961="",$B961,NA())</f>
        <v>#N/A</v>
      </c>
    </row>
    <row r="963" spans="1:9">
      <c r="A963">
        <v>0.129592</v>
      </c>
      <c r="B963">
        <v>-0.1181945</v>
      </c>
      <c r="C963">
        <f>'Map Data'!$I$14</f>
        <v>3</v>
      </c>
      <c r="D963" t="e">
        <f>IF($C963=1,$B963,NA())</f>
        <v>#N/A</v>
      </c>
      <c r="E963" t="e">
        <f>IF($C963=2,$B963,NA())</f>
        <v>#N/A</v>
      </c>
      <c r="F963">
        <f>IF($C963=3,$B963,NA())</f>
        <v>-0.1181945</v>
      </c>
      <c r="G963" t="e">
        <f>IF($C963=4,$B963,NA())</f>
        <v>#N/A</v>
      </c>
      <c r="H963" t="e">
        <f>IF($C963=5,$B963,NA())</f>
        <v>#N/A</v>
      </c>
      <c r="I963" t="e">
        <f>IF($C963="",$B963,NA())</f>
        <v>#N/A</v>
      </c>
    </row>
    <row r="964" spans="1:9">
      <c r="A964">
        <v>0.1390704</v>
      </c>
      <c r="B964">
        <v>-0.1181945</v>
      </c>
      <c r="C964">
        <f>'Map Data'!$I$14</f>
        <v>3</v>
      </c>
      <c r="D964" t="e">
        <f>IF($C964=1,$B964,NA())</f>
        <v>#N/A</v>
      </c>
      <c r="E964" t="e">
        <f>IF($C964=2,$B964,NA())</f>
        <v>#N/A</v>
      </c>
      <c r="F964">
        <f>IF($C964=3,$B964,NA())</f>
        <v>-0.1181945</v>
      </c>
      <c r="G964" t="e">
        <f>IF($C964=4,$B964,NA())</f>
        <v>#N/A</v>
      </c>
      <c r="H964" t="e">
        <f>IF($C964=5,$B964,NA())</f>
        <v>#N/A</v>
      </c>
      <c r="I964" t="e">
        <f>IF($C964="",$B964,NA())</f>
        <v>#N/A</v>
      </c>
    </row>
    <row r="966" spans="1:9">
      <c r="A966">
        <v>0.1466532</v>
      </c>
      <c r="B966">
        <v>-0.1181945</v>
      </c>
      <c r="C966">
        <f>'Map Data'!$I$14</f>
        <v>3</v>
      </c>
      <c r="D966" t="e">
        <f>IF($C966=1,$B966,NA())</f>
        <v>#N/A</v>
      </c>
      <c r="E966" t="e">
        <f>IF($C966=2,$B966,NA())</f>
        <v>#N/A</v>
      </c>
      <c r="F966">
        <f>IF($C966=3,$B966,NA())</f>
        <v>-0.1181945</v>
      </c>
      <c r="G966" t="e">
        <f>IF($C966=4,$B966,NA())</f>
        <v>#N/A</v>
      </c>
      <c r="H966" t="e">
        <f>IF($C966=5,$B966,NA())</f>
        <v>#N/A</v>
      </c>
      <c r="I966" t="e">
        <f>IF($C966="",$B966,NA())</f>
        <v>#N/A</v>
      </c>
    </row>
    <row r="967" spans="1:9">
      <c r="A967">
        <v>0.2220066</v>
      </c>
      <c r="B967">
        <v>-0.1181945</v>
      </c>
      <c r="C967">
        <f>'Map Data'!$I$14</f>
        <v>3</v>
      </c>
      <c r="D967" t="e">
        <f>IF($C967=1,$B967,NA())</f>
        <v>#N/A</v>
      </c>
      <c r="E967" t="e">
        <f>IF($C967=2,$B967,NA())</f>
        <v>#N/A</v>
      </c>
      <c r="F967">
        <f>IF($C967=3,$B967,NA())</f>
        <v>-0.1181945</v>
      </c>
      <c r="G967" t="e">
        <f>IF($C967=4,$B967,NA())</f>
        <v>#N/A</v>
      </c>
      <c r="H967" t="e">
        <f>IF($C967=5,$B967,NA())</f>
        <v>#N/A</v>
      </c>
      <c r="I967" t="e">
        <f>IF($C967="",$B967,NA())</f>
        <v>#N/A</v>
      </c>
    </row>
    <row r="969" spans="1:9">
      <c r="A969">
        <v>0.1286442</v>
      </c>
      <c r="B969">
        <v>-0.1153577</v>
      </c>
      <c r="C969">
        <f>'Map Data'!$I$14</f>
        <v>3</v>
      </c>
      <c r="D969" t="e">
        <f>IF($C969=1,$B969,NA())</f>
        <v>#N/A</v>
      </c>
      <c r="E969" t="e">
        <f>IF($C969=2,$B969,NA())</f>
        <v>#N/A</v>
      </c>
      <c r="F969">
        <f>IF($C969=3,$B969,NA())</f>
        <v>-0.1153577</v>
      </c>
      <c r="G969" t="e">
        <f>IF($C969=4,$B969,NA())</f>
        <v>#N/A</v>
      </c>
      <c r="H969" t="e">
        <f>IF($C969=5,$B969,NA())</f>
        <v>#N/A</v>
      </c>
      <c r="I969" t="e">
        <f>IF($C969="",$B969,NA())</f>
        <v>#N/A</v>
      </c>
    </row>
    <row r="970" spans="1:9">
      <c r="A970">
        <v>0.2210588</v>
      </c>
      <c r="B970">
        <v>-0.1153577</v>
      </c>
      <c r="C970">
        <f>'Map Data'!$I$14</f>
        <v>3</v>
      </c>
      <c r="D970" t="e">
        <f>IF($C970=1,$B970,NA())</f>
        <v>#N/A</v>
      </c>
      <c r="E970" t="e">
        <f>IF($C970=2,$B970,NA())</f>
        <v>#N/A</v>
      </c>
      <c r="F970">
        <f>IF($C970=3,$B970,NA())</f>
        <v>-0.1153577</v>
      </c>
      <c r="G970" t="e">
        <f>IF($C970=4,$B970,NA())</f>
        <v>#N/A</v>
      </c>
      <c r="H970" t="e">
        <f>IF($C970=5,$B970,NA())</f>
        <v>#N/A</v>
      </c>
      <c r="I970" t="e">
        <f>IF($C970="",$B970,NA())</f>
        <v>#N/A</v>
      </c>
    </row>
    <row r="972" spans="1:9">
      <c r="A972">
        <v>0.1267485</v>
      </c>
      <c r="B972">
        <v>-0.1125209</v>
      </c>
      <c r="C972">
        <f>'Map Data'!$I$14</f>
        <v>3</v>
      </c>
      <c r="D972" t="e">
        <f>IF($C972=1,$B972,NA())</f>
        <v>#N/A</v>
      </c>
      <c r="E972" t="e">
        <f>IF($C972=2,$B972,NA())</f>
        <v>#N/A</v>
      </c>
      <c r="F972">
        <f>IF($C972=3,$B972,NA())</f>
        <v>-0.1125209</v>
      </c>
      <c r="G972" t="e">
        <f>IF($C972=4,$B972,NA())</f>
        <v>#N/A</v>
      </c>
      <c r="H972" t="e">
        <f>IF($C972=5,$B972,NA())</f>
        <v>#N/A</v>
      </c>
      <c r="I972" t="e">
        <f>IF($C972="",$B972,NA())</f>
        <v>#N/A</v>
      </c>
    </row>
    <row r="973" spans="1:9">
      <c r="A973">
        <v>0.219637</v>
      </c>
      <c r="B973">
        <v>-0.1125209</v>
      </c>
      <c r="C973">
        <f>'Map Data'!$I$14</f>
        <v>3</v>
      </c>
      <c r="D973" t="e">
        <f>IF($C973=1,$B973,NA())</f>
        <v>#N/A</v>
      </c>
      <c r="E973" t="e">
        <f>IF($C973=2,$B973,NA())</f>
        <v>#N/A</v>
      </c>
      <c r="F973">
        <f>IF($C973=3,$B973,NA())</f>
        <v>-0.1125209</v>
      </c>
      <c r="G973" t="e">
        <f>IF($C973=4,$B973,NA())</f>
        <v>#N/A</v>
      </c>
      <c r="H973" t="e">
        <f>IF($C973=5,$B973,NA())</f>
        <v>#N/A</v>
      </c>
      <c r="I973" t="e">
        <f>IF($C973="",$B973,NA())</f>
        <v>#N/A</v>
      </c>
    </row>
    <row r="975" spans="1:9">
      <c r="A975">
        <v>0.1253267</v>
      </c>
      <c r="B975">
        <v>-0.109684</v>
      </c>
      <c r="C975">
        <f>'Map Data'!$I$14</f>
        <v>3</v>
      </c>
      <c r="D975" t="e">
        <f>IF($C975=1,$B975,NA())</f>
        <v>#N/A</v>
      </c>
      <c r="E975" t="e">
        <f>IF($C975=2,$B975,NA())</f>
        <v>#N/A</v>
      </c>
      <c r="F975">
        <f>IF($C975=3,$B975,NA())</f>
        <v>-0.109684</v>
      </c>
      <c r="G975" t="e">
        <f>IF($C975=4,$B975,NA())</f>
        <v>#N/A</v>
      </c>
      <c r="H975" t="e">
        <f>IF($C975=5,$B975,NA())</f>
        <v>#N/A</v>
      </c>
      <c r="I975" t="e">
        <f>IF($C975="",$B975,NA())</f>
        <v>#N/A</v>
      </c>
    </row>
    <row r="976" spans="1:9">
      <c r="A976">
        <v>0.2068411</v>
      </c>
      <c r="B976">
        <v>-0.109684</v>
      </c>
      <c r="C976">
        <f>'Map Data'!$I$14</f>
        <v>3</v>
      </c>
      <c r="D976" t="e">
        <f>IF($C976=1,$B976,NA())</f>
        <v>#N/A</v>
      </c>
      <c r="E976" t="e">
        <f>IF($C976=2,$B976,NA())</f>
        <v>#N/A</v>
      </c>
      <c r="F976">
        <f>IF($C976=3,$B976,NA())</f>
        <v>-0.109684</v>
      </c>
      <c r="G976" t="e">
        <f>IF($C976=4,$B976,NA())</f>
        <v>#N/A</v>
      </c>
      <c r="H976" t="e">
        <f>IF($C976=5,$B976,NA())</f>
        <v>#N/A</v>
      </c>
      <c r="I976" t="e">
        <f>IF($C976="",$B976,NA())</f>
        <v>#N/A</v>
      </c>
    </row>
    <row r="978" spans="1:9">
      <c r="A978">
        <v>0.2092107</v>
      </c>
      <c r="B978">
        <v>-0.109684</v>
      </c>
      <c r="C978">
        <f>'Map Data'!$I$14</f>
        <v>3</v>
      </c>
      <c r="D978" t="e">
        <f>IF($C978=1,$B978,NA())</f>
        <v>#N/A</v>
      </c>
      <c r="E978" t="e">
        <f>IF($C978=2,$B978,NA())</f>
        <v>#N/A</v>
      </c>
      <c r="F978">
        <f>IF($C978=3,$B978,NA())</f>
        <v>-0.109684</v>
      </c>
      <c r="G978" t="e">
        <f>IF($C978=4,$B978,NA())</f>
        <v>#N/A</v>
      </c>
      <c r="H978" t="e">
        <f>IF($C978=5,$B978,NA())</f>
        <v>#N/A</v>
      </c>
      <c r="I978" t="e">
        <f>IF($C978="",$B978,NA())</f>
        <v>#N/A</v>
      </c>
    </row>
    <row r="979" spans="1:9">
      <c r="A979">
        <v>0.2186892</v>
      </c>
      <c r="B979">
        <v>-0.109684</v>
      </c>
      <c r="C979">
        <f>'Map Data'!$I$14</f>
        <v>3</v>
      </c>
      <c r="D979" t="e">
        <f>IF($C979=1,$B979,NA())</f>
        <v>#N/A</v>
      </c>
      <c r="E979" t="e">
        <f>IF($C979=2,$B979,NA())</f>
        <v>#N/A</v>
      </c>
      <c r="F979">
        <f>IF($C979=3,$B979,NA())</f>
        <v>-0.109684</v>
      </c>
      <c r="G979" t="e">
        <f>IF($C979=4,$B979,NA())</f>
        <v>#N/A</v>
      </c>
      <c r="H979" t="e">
        <f>IF($C979=5,$B979,NA())</f>
        <v>#N/A</v>
      </c>
      <c r="I979" t="e">
        <f>IF($C979="",$B979,NA())</f>
        <v>#N/A</v>
      </c>
    </row>
    <row r="981" spans="1:9">
      <c r="A981">
        <v>0.1447575</v>
      </c>
      <c r="B981">
        <v>-0.1068472</v>
      </c>
      <c r="C981">
        <f>'Map Data'!$I$14</f>
        <v>3</v>
      </c>
      <c r="D981" t="e">
        <f>IF($C981=1,$B981,NA())</f>
        <v>#N/A</v>
      </c>
      <c r="E981" t="e">
        <f>IF($C981=2,$B981,NA())</f>
        <v>#N/A</v>
      </c>
      <c r="F981">
        <f>IF($C981=3,$B981,NA())</f>
        <v>-0.1068472</v>
      </c>
      <c r="G981" t="e">
        <f>IF($C981=4,$B981,NA())</f>
        <v>#N/A</v>
      </c>
      <c r="H981" t="e">
        <f>IF($C981=5,$B981,NA())</f>
        <v>#N/A</v>
      </c>
      <c r="I981" t="e">
        <f>IF($C981="",$B981,NA())</f>
        <v>#N/A</v>
      </c>
    </row>
    <row r="982" spans="1:9">
      <c r="A982">
        <v>0.1646622</v>
      </c>
      <c r="B982">
        <v>-0.1068472</v>
      </c>
      <c r="C982">
        <f>'Map Data'!$I$14</f>
        <v>3</v>
      </c>
      <c r="D982" t="e">
        <f>IF($C982=1,$B982,NA())</f>
        <v>#N/A</v>
      </c>
      <c r="E982" t="e">
        <f>IF($C982=2,$B982,NA())</f>
        <v>#N/A</v>
      </c>
      <c r="F982">
        <f>IF($C982=3,$B982,NA())</f>
        <v>-0.1068472</v>
      </c>
      <c r="G982" t="e">
        <f>IF($C982=4,$B982,NA())</f>
        <v>#N/A</v>
      </c>
      <c r="H982" t="e">
        <f>IF($C982=5,$B982,NA())</f>
        <v>#N/A</v>
      </c>
      <c r="I982" t="e">
        <f>IF($C982="",$B982,NA())</f>
        <v>#N/A</v>
      </c>
    </row>
    <row r="984" spans="1:9">
      <c r="A984">
        <v>0.2092107</v>
      </c>
      <c r="B984">
        <v>-0.1068472</v>
      </c>
      <c r="C984">
        <f>'Map Data'!$I$14</f>
        <v>3</v>
      </c>
      <c r="D984" t="e">
        <f>IF($C984=1,$B984,NA())</f>
        <v>#N/A</v>
      </c>
      <c r="E984" t="e">
        <f>IF($C984=2,$B984,NA())</f>
        <v>#N/A</v>
      </c>
      <c r="F984">
        <f>IF($C984=3,$B984,NA())</f>
        <v>-0.1068472</v>
      </c>
      <c r="G984" t="e">
        <f>IF($C984=4,$B984,NA())</f>
        <v>#N/A</v>
      </c>
      <c r="H984" t="e">
        <f>IF($C984=5,$B984,NA())</f>
        <v>#N/A</v>
      </c>
      <c r="I984" t="e">
        <f>IF($C984="",$B984,NA())</f>
        <v>#N/A</v>
      </c>
    </row>
    <row r="985" spans="1:9">
      <c r="A985">
        <v>0.2177413</v>
      </c>
      <c r="B985">
        <v>-0.1068472</v>
      </c>
      <c r="C985">
        <f>'Map Data'!$I$14</f>
        <v>3</v>
      </c>
      <c r="D985" t="e">
        <f>IF($C985=1,$B985,NA())</f>
        <v>#N/A</v>
      </c>
      <c r="E985" t="e">
        <f>IF($C985=2,$B985,NA())</f>
        <v>#N/A</v>
      </c>
      <c r="F985">
        <f>IF($C985=3,$B985,NA())</f>
        <v>-0.1068472</v>
      </c>
      <c r="G985" t="e">
        <f>IF($C985=4,$B985,NA())</f>
        <v>#N/A</v>
      </c>
      <c r="H985" t="e">
        <f>IF($C985=5,$B985,NA())</f>
        <v>#N/A</v>
      </c>
      <c r="I985" t="e">
        <f>IF($C985="",$B985,NA())</f>
        <v>#N/A</v>
      </c>
    </row>
    <row r="987" spans="1:9">
      <c r="A987">
        <v>0.2087368</v>
      </c>
      <c r="B987">
        <v>-0.1040103</v>
      </c>
      <c r="C987">
        <f>'Map Data'!$I$14</f>
        <v>3</v>
      </c>
      <c r="D987" t="e">
        <f>IF($C987=1,$B987,NA())</f>
        <v>#N/A</v>
      </c>
      <c r="E987" t="e">
        <f>IF($C987=2,$B987,NA())</f>
        <v>#N/A</v>
      </c>
      <c r="F987">
        <f>IF($C987=3,$B987,NA())</f>
        <v>-0.1040103</v>
      </c>
      <c r="G987" t="e">
        <f>IF($C987=4,$B987,NA())</f>
        <v>#N/A</v>
      </c>
      <c r="H987" t="e">
        <f>IF($C987=5,$B987,NA())</f>
        <v>#N/A</v>
      </c>
      <c r="I987" t="e">
        <f>IF($C987="",$B987,NA())</f>
        <v>#N/A</v>
      </c>
    </row>
    <row r="988" spans="1:9">
      <c r="A988">
        <v>0.2172674</v>
      </c>
      <c r="B988">
        <v>-0.1040103</v>
      </c>
      <c r="C988">
        <f>'Map Data'!$I$14</f>
        <v>3</v>
      </c>
      <c r="D988" t="e">
        <f>IF($C988=1,$B988,NA())</f>
        <v>#N/A</v>
      </c>
      <c r="E988" t="e">
        <f>IF($C988=2,$B988,NA())</f>
        <v>#N/A</v>
      </c>
      <c r="F988">
        <f>IF($C988=3,$B988,NA())</f>
        <v>-0.1040103</v>
      </c>
      <c r="G988" t="e">
        <f>IF($C988=4,$B988,NA())</f>
        <v>#N/A</v>
      </c>
      <c r="H988" t="e">
        <f>IF($C988=5,$B988,NA())</f>
        <v>#N/A</v>
      </c>
      <c r="I988" t="e">
        <f>IF($C988="",$B988,NA())</f>
        <v>#N/A</v>
      </c>
    </row>
    <row r="990" spans="1:9">
      <c r="A990">
        <v>0.2073151</v>
      </c>
      <c r="B990">
        <v>-0.109684</v>
      </c>
      <c r="C990">
        <f>'Map Data'!$I$15</f>
        <v>3</v>
      </c>
      <c r="D990" t="e">
        <f>IF($C990=1,$B990,NA())</f>
        <v>#N/A</v>
      </c>
      <c r="E990" t="e">
        <f>IF($C990=2,$B990,NA())</f>
        <v>#N/A</v>
      </c>
      <c r="F990">
        <f>IF($C990=3,$B990,NA())</f>
        <v>-0.109684</v>
      </c>
      <c r="G990" t="e">
        <f>IF($C990=4,$B990,NA())</f>
        <v>#N/A</v>
      </c>
      <c r="H990" t="e">
        <f>IF($C990=5,$B990,NA())</f>
        <v>#N/A</v>
      </c>
      <c r="I990" t="e">
        <f>IF($C990="",$B990,NA())</f>
        <v>#N/A</v>
      </c>
    </row>
    <row r="991" spans="1:9">
      <c r="A991">
        <v>0.2087368</v>
      </c>
      <c r="B991">
        <v>-0.109684</v>
      </c>
      <c r="C991">
        <f>'Map Data'!$I$15</f>
        <v>3</v>
      </c>
      <c r="D991" t="e">
        <f>IF($C991=1,$B991,NA())</f>
        <v>#N/A</v>
      </c>
      <c r="E991" t="e">
        <f>IF($C991=2,$B991,NA())</f>
        <v>#N/A</v>
      </c>
      <c r="F991">
        <f>IF($C991=3,$B991,NA())</f>
        <v>-0.109684</v>
      </c>
      <c r="G991" t="e">
        <f>IF($C991=4,$B991,NA())</f>
        <v>#N/A</v>
      </c>
      <c r="H991" t="e">
        <f>IF($C991=5,$B991,NA())</f>
        <v>#N/A</v>
      </c>
      <c r="I991" t="e">
        <f>IF($C991="",$B991,NA())</f>
        <v>#N/A</v>
      </c>
    </row>
    <row r="993" spans="1:9">
      <c r="A993">
        <v>0.1651361</v>
      </c>
      <c r="B993">
        <v>-0.1068472</v>
      </c>
      <c r="C993">
        <f>'Map Data'!$I$15</f>
        <v>3</v>
      </c>
      <c r="D993" t="e">
        <f>IF($C993=1,$B993,NA())</f>
        <v>#N/A</v>
      </c>
      <c r="E993" t="e">
        <f>IF($C993=2,$B993,NA())</f>
        <v>#N/A</v>
      </c>
      <c r="F993">
        <f>IF($C993=3,$B993,NA())</f>
        <v>-0.1068472</v>
      </c>
      <c r="G993" t="e">
        <f>IF($C993=4,$B993,NA())</f>
        <v>#N/A</v>
      </c>
      <c r="H993" t="e">
        <f>IF($C993=5,$B993,NA())</f>
        <v>#N/A</v>
      </c>
      <c r="I993" t="e">
        <f>IF($C993="",$B993,NA())</f>
        <v>#N/A</v>
      </c>
    </row>
    <row r="994" spans="1:9">
      <c r="A994">
        <v>0.2054194</v>
      </c>
      <c r="B994">
        <v>-0.1068472</v>
      </c>
      <c r="C994">
        <f>'Map Data'!$I$15</f>
        <v>3</v>
      </c>
      <c r="D994" t="e">
        <f>IF($C994=1,$B994,NA())</f>
        <v>#N/A</v>
      </c>
      <c r="E994" t="e">
        <f>IF($C994=2,$B994,NA())</f>
        <v>#N/A</v>
      </c>
      <c r="F994">
        <f>IF($C994=3,$B994,NA())</f>
        <v>-0.1068472</v>
      </c>
      <c r="G994" t="e">
        <f>IF($C994=4,$B994,NA())</f>
        <v>#N/A</v>
      </c>
      <c r="H994" t="e">
        <f>IF($C994=5,$B994,NA())</f>
        <v>#N/A</v>
      </c>
      <c r="I994" t="e">
        <f>IF($C994="",$B994,NA())</f>
        <v>#N/A</v>
      </c>
    </row>
    <row r="996" spans="1:9">
      <c r="A996">
        <v>0.2063672</v>
      </c>
      <c r="B996">
        <v>-0.1068472</v>
      </c>
      <c r="C996">
        <f>'Map Data'!$I$15</f>
        <v>3</v>
      </c>
      <c r="D996" t="e">
        <f>IF($C996=1,$B996,NA())</f>
        <v>#N/A</v>
      </c>
      <c r="E996" t="e">
        <f>IF($C996=2,$B996,NA())</f>
        <v>#N/A</v>
      </c>
      <c r="F996">
        <f>IF($C996=3,$B996,NA())</f>
        <v>-0.1068472</v>
      </c>
      <c r="G996" t="e">
        <f>IF($C996=4,$B996,NA())</f>
        <v>#N/A</v>
      </c>
      <c r="H996" t="e">
        <f>IF($C996=5,$B996,NA())</f>
        <v>#N/A</v>
      </c>
      <c r="I996" t="e">
        <f>IF($C996="",$B996,NA())</f>
        <v>#N/A</v>
      </c>
    </row>
    <row r="997" spans="1:9">
      <c r="A997">
        <v>0.2087368</v>
      </c>
      <c r="B997">
        <v>-0.1068472</v>
      </c>
      <c r="C997">
        <f>'Map Data'!$I$15</f>
        <v>3</v>
      </c>
      <c r="D997" t="e">
        <f>IF($C997=1,$B997,NA())</f>
        <v>#N/A</v>
      </c>
      <c r="E997" t="e">
        <f>IF($C997=2,$B997,NA())</f>
        <v>#N/A</v>
      </c>
      <c r="F997">
        <f>IF($C997=3,$B997,NA())</f>
        <v>-0.1068472</v>
      </c>
      <c r="G997" t="e">
        <f>IF($C997=4,$B997,NA())</f>
        <v>#N/A</v>
      </c>
      <c r="H997" t="e">
        <f>IF($C997=5,$B997,NA())</f>
        <v>#N/A</v>
      </c>
      <c r="I997" t="e">
        <f>IF($C997="",$B997,NA())</f>
        <v>#N/A</v>
      </c>
    </row>
    <row r="999" spans="1:9">
      <c r="A999">
        <v>0.1637143</v>
      </c>
      <c r="B999">
        <v>-0.1040103</v>
      </c>
      <c r="C999">
        <f>'Map Data'!$I$15</f>
        <v>3</v>
      </c>
      <c r="D999" t="e">
        <f>IF($C999=1,$B999,NA())</f>
        <v>#N/A</v>
      </c>
      <c r="E999" t="e">
        <f>IF($C999=2,$B999,NA())</f>
        <v>#N/A</v>
      </c>
      <c r="F999">
        <f>IF($C999=3,$B999,NA())</f>
        <v>-0.1040103</v>
      </c>
      <c r="G999" t="e">
        <f>IF($C999=4,$B999,NA())</f>
        <v>#N/A</v>
      </c>
      <c r="H999" t="e">
        <f>IF($C999=5,$B999,NA())</f>
        <v>#N/A</v>
      </c>
      <c r="I999" t="e">
        <f>IF($C999="",$B999,NA())</f>
        <v>#N/A</v>
      </c>
    </row>
    <row r="1000" spans="1:9">
      <c r="A1000">
        <v>0.2082629</v>
      </c>
      <c r="B1000">
        <v>-0.1040103</v>
      </c>
      <c r="C1000">
        <f>'Map Data'!$I$15</f>
        <v>3</v>
      </c>
      <c r="D1000" t="e">
        <f>IF($C1000=1,$B1000,NA())</f>
        <v>#N/A</v>
      </c>
      <c r="E1000" t="e">
        <f>IF($C1000=2,$B1000,NA())</f>
        <v>#N/A</v>
      </c>
      <c r="F1000">
        <f>IF($C1000=3,$B1000,NA())</f>
        <v>-0.1040103</v>
      </c>
      <c r="G1000" t="e">
        <f>IF($C1000=4,$B1000,NA())</f>
        <v>#N/A</v>
      </c>
      <c r="H1000" t="e">
        <f>IF($C1000=5,$B1000,NA())</f>
        <v>#N/A</v>
      </c>
      <c r="I1000" t="e">
        <f>IF($C1000="",$B1000,NA())</f>
        <v>#N/A</v>
      </c>
    </row>
    <row r="1002" spans="1:9">
      <c r="A1002">
        <v>0.1622926</v>
      </c>
      <c r="B1002">
        <v>-0.1011735</v>
      </c>
      <c r="C1002">
        <f>'Map Data'!$I$15</f>
        <v>3</v>
      </c>
      <c r="D1002" t="e">
        <f>IF($C1002=1,$B1002,NA())</f>
        <v>#N/A</v>
      </c>
      <c r="E1002" t="e">
        <f>IF($C1002=2,$B1002,NA())</f>
        <v>#N/A</v>
      </c>
      <c r="F1002">
        <f>IF($C1002=3,$B1002,NA())</f>
        <v>-0.1011735</v>
      </c>
      <c r="G1002" t="e">
        <f>IF($C1002=4,$B1002,NA())</f>
        <v>#N/A</v>
      </c>
      <c r="H1002" t="e">
        <f>IF($C1002=5,$B1002,NA())</f>
        <v>#N/A</v>
      </c>
      <c r="I1002" t="e">
        <f>IF($C1002="",$B1002,NA())</f>
        <v>#N/A</v>
      </c>
    </row>
    <row r="1003" spans="1:9">
      <c r="A1003">
        <v>0.2167935</v>
      </c>
      <c r="B1003">
        <v>-0.1011735</v>
      </c>
      <c r="C1003">
        <f>'Map Data'!$I$15</f>
        <v>3</v>
      </c>
      <c r="D1003" t="e">
        <f>IF($C1003=1,$B1003,NA())</f>
        <v>#N/A</v>
      </c>
      <c r="E1003" t="e">
        <f>IF($C1003=2,$B1003,NA())</f>
        <v>#N/A</v>
      </c>
      <c r="F1003">
        <f>IF($C1003=3,$B1003,NA())</f>
        <v>-0.1011735</v>
      </c>
      <c r="G1003" t="e">
        <f>IF($C1003=4,$B1003,NA())</f>
        <v>#N/A</v>
      </c>
      <c r="H1003" t="e">
        <f>IF($C1003=5,$B1003,NA())</f>
        <v>#N/A</v>
      </c>
      <c r="I1003" t="e">
        <f>IF($C1003="",$B1003,NA())</f>
        <v>#N/A</v>
      </c>
    </row>
    <row r="1005" spans="1:9">
      <c r="A1005">
        <v>0.1618186</v>
      </c>
      <c r="B1005">
        <v>-0.0983367</v>
      </c>
      <c r="C1005">
        <f>'Map Data'!$I$15</f>
        <v>3</v>
      </c>
      <c r="D1005" t="e">
        <f>IF($C1005=1,$B1005,NA())</f>
        <v>#N/A</v>
      </c>
      <c r="E1005" t="e">
        <f>IF($C1005=2,$B1005,NA())</f>
        <v>#N/A</v>
      </c>
      <c r="F1005">
        <f>IF($C1005=3,$B1005,NA())</f>
        <v>-0.0983367</v>
      </c>
      <c r="G1005" t="e">
        <f>IF($C1005=4,$B1005,NA())</f>
        <v>#N/A</v>
      </c>
      <c r="H1005" t="e">
        <f>IF($C1005=5,$B1005,NA())</f>
        <v>#N/A</v>
      </c>
      <c r="I1005" t="e">
        <f>IF($C1005="",$B1005,NA())</f>
        <v>#N/A</v>
      </c>
    </row>
    <row r="1006" spans="1:9">
      <c r="A1006">
        <v>0.2163196</v>
      </c>
      <c r="B1006">
        <v>-0.0983367</v>
      </c>
      <c r="C1006">
        <f>'Map Data'!$I$15</f>
        <v>3</v>
      </c>
      <c r="D1006" t="e">
        <f>IF($C1006=1,$B1006,NA())</f>
        <v>#N/A</v>
      </c>
      <c r="E1006" t="e">
        <f>IF($C1006=2,$B1006,NA())</f>
        <v>#N/A</v>
      </c>
      <c r="F1006">
        <f>IF($C1006=3,$B1006,NA())</f>
        <v>-0.0983367</v>
      </c>
      <c r="G1006" t="e">
        <f>IF($C1006=4,$B1006,NA())</f>
        <v>#N/A</v>
      </c>
      <c r="H1006" t="e">
        <f>IF($C1006=5,$B1006,NA())</f>
        <v>#N/A</v>
      </c>
      <c r="I1006" t="e">
        <f>IF($C1006="",$B1006,NA())</f>
        <v>#N/A</v>
      </c>
    </row>
    <row r="1008" spans="1:9">
      <c r="A1008">
        <v>0.1622926</v>
      </c>
      <c r="B1008">
        <v>-0.0954998</v>
      </c>
      <c r="C1008">
        <f>'Map Data'!$I$15</f>
        <v>3</v>
      </c>
      <c r="D1008" t="e">
        <f>IF($C1008=1,$B1008,NA())</f>
        <v>#N/A</v>
      </c>
      <c r="E1008" t="e">
        <f>IF($C1008=2,$B1008,NA())</f>
        <v>#N/A</v>
      </c>
      <c r="F1008">
        <f>IF($C1008=3,$B1008,NA())</f>
        <v>-0.0954998</v>
      </c>
      <c r="G1008" t="e">
        <f>IF($C1008=4,$B1008,NA())</f>
        <v>#N/A</v>
      </c>
      <c r="H1008" t="e">
        <f>IF($C1008=5,$B1008,NA())</f>
        <v>#N/A</v>
      </c>
      <c r="I1008" t="e">
        <f>IF($C1008="",$B1008,NA())</f>
        <v>#N/A</v>
      </c>
    </row>
    <row r="1009" spans="1:9">
      <c r="A1009">
        <v>0.2163196</v>
      </c>
      <c r="B1009">
        <v>-0.0954998</v>
      </c>
      <c r="C1009">
        <f>'Map Data'!$I$15</f>
        <v>3</v>
      </c>
      <c r="D1009" t="e">
        <f>IF($C1009=1,$B1009,NA())</f>
        <v>#N/A</v>
      </c>
      <c r="E1009" t="e">
        <f>IF($C1009=2,$B1009,NA())</f>
        <v>#N/A</v>
      </c>
      <c r="F1009">
        <f>IF($C1009=3,$B1009,NA())</f>
        <v>-0.0954998</v>
      </c>
      <c r="G1009" t="e">
        <f>IF($C1009=4,$B1009,NA())</f>
        <v>#N/A</v>
      </c>
      <c r="H1009" t="e">
        <f>IF($C1009=5,$B1009,NA())</f>
        <v>#N/A</v>
      </c>
      <c r="I1009" t="e">
        <f>IF($C1009="",$B1009,NA())</f>
        <v>#N/A</v>
      </c>
    </row>
    <row r="1011" spans="1:9">
      <c r="A1011">
        <v>0.1608708</v>
      </c>
      <c r="B1011">
        <v>-0.092663</v>
      </c>
      <c r="C1011">
        <f>'Map Data'!$I$15</f>
        <v>3</v>
      </c>
      <c r="D1011" t="e">
        <f>IF($C1011=1,$B1011,NA())</f>
        <v>#N/A</v>
      </c>
      <c r="E1011" t="e">
        <f>IF($C1011=2,$B1011,NA())</f>
        <v>#N/A</v>
      </c>
      <c r="F1011">
        <f>IF($C1011=3,$B1011,NA())</f>
        <v>-0.092663</v>
      </c>
      <c r="G1011" t="e">
        <f>IF($C1011=4,$B1011,NA())</f>
        <v>#N/A</v>
      </c>
      <c r="H1011" t="e">
        <f>IF($C1011=5,$B1011,NA())</f>
        <v>#N/A</v>
      </c>
      <c r="I1011" t="e">
        <f>IF($C1011="",$B1011,NA())</f>
        <v>#N/A</v>
      </c>
    </row>
    <row r="1012" spans="1:9">
      <c r="A1012">
        <v>0.2177413</v>
      </c>
      <c r="B1012">
        <v>-0.092663</v>
      </c>
      <c r="C1012">
        <f>'Map Data'!$I$15</f>
        <v>3</v>
      </c>
      <c r="D1012" t="e">
        <f>IF($C1012=1,$B1012,NA())</f>
        <v>#N/A</v>
      </c>
      <c r="E1012" t="e">
        <f>IF($C1012=2,$B1012,NA())</f>
        <v>#N/A</v>
      </c>
      <c r="F1012">
        <f>IF($C1012=3,$B1012,NA())</f>
        <v>-0.092663</v>
      </c>
      <c r="G1012" t="e">
        <f>IF($C1012=4,$B1012,NA())</f>
        <v>#N/A</v>
      </c>
      <c r="H1012" t="e">
        <f>IF($C1012=5,$B1012,NA())</f>
        <v>#N/A</v>
      </c>
      <c r="I1012" t="e">
        <f>IF($C1012="",$B1012,NA())</f>
        <v>#N/A</v>
      </c>
    </row>
    <row r="1014" spans="1:9">
      <c r="A1014">
        <v>0.1603969</v>
      </c>
      <c r="B1014">
        <v>-0.08982619999999999</v>
      </c>
      <c r="C1014">
        <f>'Map Data'!$I$15</f>
        <v>3</v>
      </c>
      <c r="D1014" t="e">
        <f>IF($C1014=1,$B1014,NA())</f>
        <v>#N/A</v>
      </c>
      <c r="E1014" t="e">
        <f>IF($C1014=2,$B1014,NA())</f>
        <v>#N/A</v>
      </c>
      <c r="F1014">
        <f>IF($C1014=3,$B1014,NA())</f>
        <v>-0.0898262</v>
      </c>
      <c r="G1014" t="e">
        <f>IF($C1014=4,$B1014,NA())</f>
        <v>#N/A</v>
      </c>
      <c r="H1014" t="e">
        <f>IF($C1014=5,$B1014,NA())</f>
        <v>#N/A</v>
      </c>
      <c r="I1014" t="e">
        <f>IF($C1014="",$B1014,NA())</f>
        <v>#N/A</v>
      </c>
    </row>
    <row r="1015" spans="1:9">
      <c r="A1015">
        <v>0.2177413</v>
      </c>
      <c r="B1015">
        <v>-0.08982619999999999</v>
      </c>
      <c r="C1015">
        <f>'Map Data'!$I$15</f>
        <v>3</v>
      </c>
      <c r="D1015" t="e">
        <f>IF($C1015=1,$B1015,NA())</f>
        <v>#N/A</v>
      </c>
      <c r="E1015" t="e">
        <f>IF($C1015=2,$B1015,NA())</f>
        <v>#N/A</v>
      </c>
      <c r="F1015">
        <f>IF($C1015=3,$B1015,NA())</f>
        <v>-0.0898262</v>
      </c>
      <c r="G1015" t="e">
        <f>IF($C1015=4,$B1015,NA())</f>
        <v>#N/A</v>
      </c>
      <c r="H1015" t="e">
        <f>IF($C1015=5,$B1015,NA())</f>
        <v>#N/A</v>
      </c>
      <c r="I1015" t="e">
        <f>IF($C1015="",$B1015,NA())</f>
        <v>#N/A</v>
      </c>
    </row>
    <row r="1017" spans="1:9">
      <c r="A1017">
        <v>0.1608708</v>
      </c>
      <c r="B1017">
        <v>-0.08698930000000001</v>
      </c>
      <c r="C1017">
        <f>'Map Data'!$I$15</f>
        <v>3</v>
      </c>
      <c r="D1017" t="e">
        <f>IF($C1017=1,$B1017,NA())</f>
        <v>#N/A</v>
      </c>
      <c r="E1017" t="e">
        <f>IF($C1017=2,$B1017,NA())</f>
        <v>#N/A</v>
      </c>
      <c r="F1017">
        <f>IF($C1017=3,$B1017,NA())</f>
        <v>-0.0869893</v>
      </c>
      <c r="G1017" t="e">
        <f>IF($C1017=4,$B1017,NA())</f>
        <v>#N/A</v>
      </c>
      <c r="H1017" t="e">
        <f>IF($C1017=5,$B1017,NA())</f>
        <v>#N/A</v>
      </c>
      <c r="I1017" t="e">
        <f>IF($C1017="",$B1017,NA())</f>
        <v>#N/A</v>
      </c>
    </row>
    <row r="1018" spans="1:9">
      <c r="A1018">
        <v>0.2186892</v>
      </c>
      <c r="B1018">
        <v>-0.08698930000000001</v>
      </c>
      <c r="C1018">
        <f>'Map Data'!$I$15</f>
        <v>3</v>
      </c>
      <c r="D1018" t="e">
        <f>IF($C1018=1,$B1018,NA())</f>
        <v>#N/A</v>
      </c>
      <c r="E1018" t="e">
        <f>IF($C1018=2,$B1018,NA())</f>
        <v>#N/A</v>
      </c>
      <c r="F1018">
        <f>IF($C1018=3,$B1018,NA())</f>
        <v>-0.0869893</v>
      </c>
      <c r="G1018" t="e">
        <f>IF($C1018=4,$B1018,NA())</f>
        <v>#N/A</v>
      </c>
      <c r="H1018" t="e">
        <f>IF($C1018=5,$B1018,NA())</f>
        <v>#N/A</v>
      </c>
      <c r="I1018" t="e">
        <f>IF($C1018="",$B1018,NA())</f>
        <v>#N/A</v>
      </c>
    </row>
    <row r="1020" spans="1:9">
      <c r="A1020">
        <v>0.1618186</v>
      </c>
      <c r="B1020">
        <v>-0.08415250000000001</v>
      </c>
      <c r="C1020">
        <f>'Map Data'!$I$15</f>
        <v>3</v>
      </c>
      <c r="D1020" t="e">
        <f>IF($C1020=1,$B1020,NA())</f>
        <v>#N/A</v>
      </c>
      <c r="E1020" t="e">
        <f>IF($C1020=2,$B1020,NA())</f>
        <v>#N/A</v>
      </c>
      <c r="F1020">
        <f>IF($C1020=3,$B1020,NA())</f>
        <v>-0.0841525</v>
      </c>
      <c r="G1020" t="e">
        <f>IF($C1020=4,$B1020,NA())</f>
        <v>#N/A</v>
      </c>
      <c r="H1020" t="e">
        <f>IF($C1020=5,$B1020,NA())</f>
        <v>#N/A</v>
      </c>
      <c r="I1020" t="e">
        <f>IF($C1020="",$B1020,NA())</f>
        <v>#N/A</v>
      </c>
    </row>
    <row r="1021" spans="1:9">
      <c r="A1021">
        <v>0.2191631</v>
      </c>
      <c r="B1021">
        <v>-0.08415250000000001</v>
      </c>
      <c r="C1021">
        <f>'Map Data'!$I$15</f>
        <v>3</v>
      </c>
      <c r="D1021" t="e">
        <f>IF($C1021=1,$B1021,NA())</f>
        <v>#N/A</v>
      </c>
      <c r="E1021" t="e">
        <f>IF($C1021=2,$B1021,NA())</f>
        <v>#N/A</v>
      </c>
      <c r="F1021">
        <f>IF($C1021=3,$B1021,NA())</f>
        <v>-0.0841525</v>
      </c>
      <c r="G1021" t="e">
        <f>IF($C1021=4,$B1021,NA())</f>
        <v>#N/A</v>
      </c>
      <c r="H1021" t="e">
        <f>IF($C1021=5,$B1021,NA())</f>
        <v>#N/A</v>
      </c>
      <c r="I1021" t="e">
        <f>IF($C1021="",$B1021,NA())</f>
        <v>#N/A</v>
      </c>
    </row>
    <row r="1023" spans="1:9">
      <c r="A1023">
        <v>0.1613447</v>
      </c>
      <c r="B1023">
        <v>-0.0813157</v>
      </c>
      <c r="C1023">
        <f>'Map Data'!$I$15</f>
        <v>3</v>
      </c>
      <c r="D1023" t="e">
        <f>IF($C1023=1,$B1023,NA())</f>
        <v>#N/A</v>
      </c>
      <c r="E1023" t="e">
        <f>IF($C1023=2,$B1023,NA())</f>
        <v>#N/A</v>
      </c>
      <c r="F1023">
        <f>IF($C1023=3,$B1023,NA())</f>
        <v>-0.0813157</v>
      </c>
      <c r="G1023" t="e">
        <f>IF($C1023=4,$B1023,NA())</f>
        <v>#N/A</v>
      </c>
      <c r="H1023" t="e">
        <f>IF($C1023=5,$B1023,NA())</f>
        <v>#N/A</v>
      </c>
      <c r="I1023" t="e">
        <f>IF($C1023="",$B1023,NA())</f>
        <v>#N/A</v>
      </c>
    </row>
    <row r="1024" spans="1:9">
      <c r="A1024">
        <v>0.2201109</v>
      </c>
      <c r="B1024">
        <v>-0.0813157</v>
      </c>
      <c r="C1024">
        <f>'Map Data'!$I$15</f>
        <v>3</v>
      </c>
      <c r="D1024" t="e">
        <f>IF($C1024=1,$B1024,NA())</f>
        <v>#N/A</v>
      </c>
      <c r="E1024" t="e">
        <f>IF($C1024=2,$B1024,NA())</f>
        <v>#N/A</v>
      </c>
      <c r="F1024">
        <f>IF($C1024=3,$B1024,NA())</f>
        <v>-0.0813157</v>
      </c>
      <c r="G1024" t="e">
        <f>IF($C1024=4,$B1024,NA())</f>
        <v>#N/A</v>
      </c>
      <c r="H1024" t="e">
        <f>IF($C1024=5,$B1024,NA())</f>
        <v>#N/A</v>
      </c>
      <c r="I1024" t="e">
        <f>IF($C1024="",$B1024,NA())</f>
        <v>#N/A</v>
      </c>
    </row>
    <row r="1026" spans="1:9">
      <c r="A1026">
        <v>0.1603969</v>
      </c>
      <c r="B1026">
        <v>-0.0784788</v>
      </c>
      <c r="C1026">
        <f>'Map Data'!$I$15</f>
        <v>3</v>
      </c>
      <c r="D1026" t="e">
        <f>IF($C1026=1,$B1026,NA())</f>
        <v>#N/A</v>
      </c>
      <c r="E1026" t="e">
        <f>IF($C1026=2,$B1026,NA())</f>
        <v>#N/A</v>
      </c>
      <c r="F1026">
        <f>IF($C1026=3,$B1026,NA())</f>
        <v>-0.0784788</v>
      </c>
      <c r="G1026" t="e">
        <f>IF($C1026=4,$B1026,NA())</f>
        <v>#N/A</v>
      </c>
      <c r="H1026" t="e">
        <f>IF($C1026=5,$B1026,NA())</f>
        <v>#N/A</v>
      </c>
      <c r="I1026" t="e">
        <f>IF($C1026="",$B1026,NA())</f>
        <v>#N/A</v>
      </c>
    </row>
    <row r="1027" spans="1:9">
      <c r="A1027">
        <v>0.2210588</v>
      </c>
      <c r="B1027">
        <v>-0.0784788</v>
      </c>
      <c r="C1027">
        <f>'Map Data'!$I$15</f>
        <v>3</v>
      </c>
      <c r="D1027" t="e">
        <f>IF($C1027=1,$B1027,NA())</f>
        <v>#N/A</v>
      </c>
      <c r="E1027" t="e">
        <f>IF($C1027=2,$B1027,NA())</f>
        <v>#N/A</v>
      </c>
      <c r="F1027">
        <f>IF($C1027=3,$B1027,NA())</f>
        <v>-0.0784788</v>
      </c>
      <c r="G1027" t="e">
        <f>IF($C1027=4,$B1027,NA())</f>
        <v>#N/A</v>
      </c>
      <c r="H1027" t="e">
        <f>IF($C1027=5,$B1027,NA())</f>
        <v>#N/A</v>
      </c>
      <c r="I1027" t="e">
        <f>IF($C1027="",$B1027,NA())</f>
        <v>#N/A</v>
      </c>
    </row>
    <row r="1029" spans="1:9">
      <c r="A1029">
        <v>0.1589751</v>
      </c>
      <c r="B1029">
        <v>-0.075642</v>
      </c>
      <c r="C1029">
        <f>'Map Data'!$I$15</f>
        <v>3</v>
      </c>
      <c r="D1029" t="e">
        <f>IF($C1029=1,$B1029,NA())</f>
        <v>#N/A</v>
      </c>
      <c r="E1029" t="e">
        <f>IF($C1029=2,$B1029,NA())</f>
        <v>#N/A</v>
      </c>
      <c r="F1029">
        <f>IF($C1029=3,$B1029,NA())</f>
        <v>-0.075642</v>
      </c>
      <c r="G1029" t="e">
        <f>IF($C1029=4,$B1029,NA())</f>
        <v>#N/A</v>
      </c>
      <c r="H1029" t="e">
        <f>IF($C1029=5,$B1029,NA())</f>
        <v>#N/A</v>
      </c>
      <c r="I1029" t="e">
        <f>IF($C1029="",$B1029,NA())</f>
        <v>#N/A</v>
      </c>
    </row>
    <row r="1030" spans="1:9">
      <c r="A1030">
        <v>0.2172674</v>
      </c>
      <c r="B1030">
        <v>-0.075642</v>
      </c>
      <c r="C1030">
        <f>'Map Data'!$I$15</f>
        <v>3</v>
      </c>
      <c r="D1030" t="e">
        <f>IF($C1030=1,$B1030,NA())</f>
        <v>#N/A</v>
      </c>
      <c r="E1030" t="e">
        <f>IF($C1030=2,$B1030,NA())</f>
        <v>#N/A</v>
      </c>
      <c r="F1030">
        <f>IF($C1030=3,$B1030,NA())</f>
        <v>-0.075642</v>
      </c>
      <c r="G1030" t="e">
        <f>IF($C1030=4,$B1030,NA())</f>
        <v>#N/A</v>
      </c>
      <c r="H1030" t="e">
        <f>IF($C1030=5,$B1030,NA())</f>
        <v>#N/A</v>
      </c>
      <c r="I1030" t="e">
        <f>IF($C1030="",$B1030,NA())</f>
        <v>#N/A</v>
      </c>
    </row>
    <row r="1032" spans="1:9">
      <c r="A1032">
        <v>0.1575533</v>
      </c>
      <c r="B1032">
        <v>-0.0728051</v>
      </c>
      <c r="C1032">
        <f>'Map Data'!$I$15</f>
        <v>3</v>
      </c>
      <c r="D1032" t="e">
        <f>IF($C1032=1,$B1032,NA())</f>
        <v>#N/A</v>
      </c>
      <c r="E1032" t="e">
        <f>IF($C1032=2,$B1032,NA())</f>
        <v>#N/A</v>
      </c>
      <c r="F1032">
        <f>IF($C1032=3,$B1032,NA())</f>
        <v>-0.0728051</v>
      </c>
      <c r="G1032" t="e">
        <f>IF($C1032=4,$B1032,NA())</f>
        <v>#N/A</v>
      </c>
      <c r="H1032" t="e">
        <f>IF($C1032=5,$B1032,NA())</f>
        <v>#N/A</v>
      </c>
      <c r="I1032" t="e">
        <f>IF($C1032="",$B1032,NA())</f>
        <v>#N/A</v>
      </c>
    </row>
    <row r="1033" spans="1:9">
      <c r="A1033">
        <v>0.2158456</v>
      </c>
      <c r="B1033">
        <v>-0.0728051</v>
      </c>
      <c r="C1033">
        <f>'Map Data'!$I$15</f>
        <v>3</v>
      </c>
      <c r="D1033" t="e">
        <f>IF($C1033=1,$B1033,NA())</f>
        <v>#N/A</v>
      </c>
      <c r="E1033" t="e">
        <f>IF($C1033=2,$B1033,NA())</f>
        <v>#N/A</v>
      </c>
      <c r="F1033">
        <f>IF($C1033=3,$B1033,NA())</f>
        <v>-0.0728051</v>
      </c>
      <c r="G1033" t="e">
        <f>IF($C1033=4,$B1033,NA())</f>
        <v>#N/A</v>
      </c>
      <c r="H1033" t="e">
        <f>IF($C1033=5,$B1033,NA())</f>
        <v>#N/A</v>
      </c>
      <c r="I1033" t="e">
        <f>IF($C1033="",$B1033,NA())</f>
        <v>#N/A</v>
      </c>
    </row>
    <row r="1035" spans="1:9">
      <c r="A1035">
        <v>0.1566055</v>
      </c>
      <c r="B1035">
        <v>-0.0699683</v>
      </c>
      <c r="C1035">
        <f>'Map Data'!$I$15</f>
        <v>3</v>
      </c>
      <c r="D1035" t="e">
        <f>IF($C1035=1,$B1035,NA())</f>
        <v>#N/A</v>
      </c>
      <c r="E1035" t="e">
        <f>IF($C1035=2,$B1035,NA())</f>
        <v>#N/A</v>
      </c>
      <c r="F1035">
        <f>IF($C1035=3,$B1035,NA())</f>
        <v>-0.0699683</v>
      </c>
      <c r="G1035" t="e">
        <f>IF($C1035=4,$B1035,NA())</f>
        <v>#N/A</v>
      </c>
      <c r="H1035" t="e">
        <f>IF($C1035=5,$B1035,NA())</f>
        <v>#N/A</v>
      </c>
      <c r="I1035" t="e">
        <f>IF($C1035="",$B1035,NA())</f>
        <v>#N/A</v>
      </c>
    </row>
    <row r="1036" spans="1:9">
      <c r="A1036">
        <v>0.213476</v>
      </c>
      <c r="B1036">
        <v>-0.0699683</v>
      </c>
      <c r="C1036">
        <f>'Map Data'!$I$15</f>
        <v>3</v>
      </c>
      <c r="D1036" t="e">
        <f>IF($C1036=1,$B1036,NA())</f>
        <v>#N/A</v>
      </c>
      <c r="E1036" t="e">
        <f>IF($C1036=2,$B1036,NA())</f>
        <v>#N/A</v>
      </c>
      <c r="F1036">
        <f>IF($C1036=3,$B1036,NA())</f>
        <v>-0.0699683</v>
      </c>
      <c r="G1036" t="e">
        <f>IF($C1036=4,$B1036,NA())</f>
        <v>#N/A</v>
      </c>
      <c r="H1036" t="e">
        <f>IF($C1036=5,$B1036,NA())</f>
        <v>#N/A</v>
      </c>
      <c r="I1036" t="e">
        <f>IF($C1036="",$B1036,NA())</f>
        <v>#N/A</v>
      </c>
    </row>
    <row r="1038" spans="1:9">
      <c r="A1038">
        <v>0.1561316</v>
      </c>
      <c r="B1038">
        <v>-0.0671315</v>
      </c>
      <c r="C1038">
        <f>'Map Data'!$I$15</f>
        <v>3</v>
      </c>
      <c r="D1038" t="e">
        <f>IF($C1038=1,$B1038,NA())</f>
        <v>#N/A</v>
      </c>
      <c r="E1038" t="e">
        <f>IF($C1038=2,$B1038,NA())</f>
        <v>#N/A</v>
      </c>
      <c r="F1038">
        <f>IF($C1038=3,$B1038,NA())</f>
        <v>-0.0671315</v>
      </c>
      <c r="G1038" t="e">
        <f>IF($C1038=4,$B1038,NA())</f>
        <v>#N/A</v>
      </c>
      <c r="H1038" t="e">
        <f>IF($C1038=5,$B1038,NA())</f>
        <v>#N/A</v>
      </c>
      <c r="I1038" t="e">
        <f>IF($C1038="",$B1038,NA())</f>
        <v>#N/A</v>
      </c>
    </row>
    <row r="1039" spans="1:9">
      <c r="A1039">
        <v>0.2115803</v>
      </c>
      <c r="B1039">
        <v>-0.0671315</v>
      </c>
      <c r="C1039">
        <f>'Map Data'!$I$15</f>
        <v>3</v>
      </c>
      <c r="D1039" t="e">
        <f>IF($C1039=1,$B1039,NA())</f>
        <v>#N/A</v>
      </c>
      <c r="E1039" t="e">
        <f>IF($C1039=2,$B1039,NA())</f>
        <v>#N/A</v>
      </c>
      <c r="F1039">
        <f>IF($C1039=3,$B1039,NA())</f>
        <v>-0.0671315</v>
      </c>
      <c r="G1039" t="e">
        <f>IF($C1039=4,$B1039,NA())</f>
        <v>#N/A</v>
      </c>
      <c r="H1039" t="e">
        <f>IF($C1039=5,$B1039,NA())</f>
        <v>#N/A</v>
      </c>
      <c r="I1039" t="e">
        <f>IF($C1039="",$B1039,NA())</f>
        <v>#N/A</v>
      </c>
    </row>
    <row r="1041" spans="1:9">
      <c r="A1041">
        <v>0.1551837</v>
      </c>
      <c r="B1041">
        <v>-0.06429459999999999</v>
      </c>
      <c r="C1041">
        <f>'Map Data'!$I$15</f>
        <v>3</v>
      </c>
      <c r="D1041" t="e">
        <f>IF($C1041=1,$B1041,NA())</f>
        <v>#N/A</v>
      </c>
      <c r="E1041" t="e">
        <f>IF($C1041=2,$B1041,NA())</f>
        <v>#N/A</v>
      </c>
      <c r="F1041">
        <f>IF($C1041=3,$B1041,NA())</f>
        <v>-0.0642946</v>
      </c>
      <c r="G1041" t="e">
        <f>IF($C1041=4,$B1041,NA())</f>
        <v>#N/A</v>
      </c>
      <c r="H1041" t="e">
        <f>IF($C1041=5,$B1041,NA())</f>
        <v>#N/A</v>
      </c>
      <c r="I1041" t="e">
        <f>IF($C1041="",$B1041,NA())</f>
        <v>#N/A</v>
      </c>
    </row>
    <row r="1042" spans="1:9">
      <c r="A1042">
        <v>0.2106325</v>
      </c>
      <c r="B1042">
        <v>-0.06429459999999999</v>
      </c>
      <c r="C1042">
        <f>'Map Data'!$I$15</f>
        <v>3</v>
      </c>
      <c r="D1042" t="e">
        <f>IF($C1042=1,$B1042,NA())</f>
        <v>#N/A</v>
      </c>
      <c r="E1042" t="e">
        <f>IF($C1042=2,$B1042,NA())</f>
        <v>#N/A</v>
      </c>
      <c r="F1042">
        <f>IF($C1042=3,$B1042,NA())</f>
        <v>-0.0642946</v>
      </c>
      <c r="G1042" t="e">
        <f>IF($C1042=4,$B1042,NA())</f>
        <v>#N/A</v>
      </c>
      <c r="H1042" t="e">
        <f>IF($C1042=5,$B1042,NA())</f>
        <v>#N/A</v>
      </c>
      <c r="I1042" t="e">
        <f>IF($C1042="",$B1042,NA())</f>
        <v>#N/A</v>
      </c>
    </row>
    <row r="1044" spans="1:9">
      <c r="A1044">
        <v>0.1542359</v>
      </c>
      <c r="B1044">
        <v>-0.0614578</v>
      </c>
      <c r="C1044">
        <f>'Map Data'!$I$15</f>
        <v>3</v>
      </c>
      <c r="D1044" t="e">
        <f>IF($C1044=1,$B1044,NA())</f>
        <v>#N/A</v>
      </c>
      <c r="E1044" t="e">
        <f>IF($C1044=2,$B1044,NA())</f>
        <v>#N/A</v>
      </c>
      <c r="F1044">
        <f>IF($C1044=3,$B1044,NA())</f>
        <v>-0.0614578</v>
      </c>
      <c r="G1044" t="e">
        <f>IF($C1044=4,$B1044,NA())</f>
        <v>#N/A</v>
      </c>
      <c r="H1044" t="e">
        <f>IF($C1044=5,$B1044,NA())</f>
        <v>#N/A</v>
      </c>
      <c r="I1044" t="e">
        <f>IF($C1044="",$B1044,NA())</f>
        <v>#N/A</v>
      </c>
    </row>
    <row r="1045" spans="1:9">
      <c r="A1045">
        <v>0.2068411</v>
      </c>
      <c r="B1045">
        <v>-0.0614578</v>
      </c>
      <c r="C1045">
        <f>'Map Data'!$I$15</f>
        <v>3</v>
      </c>
      <c r="D1045" t="e">
        <f>IF($C1045=1,$B1045,NA())</f>
        <v>#N/A</v>
      </c>
      <c r="E1045" t="e">
        <f>IF($C1045=2,$B1045,NA())</f>
        <v>#N/A</v>
      </c>
      <c r="F1045">
        <f>IF($C1045=3,$B1045,NA())</f>
        <v>-0.0614578</v>
      </c>
      <c r="G1045" t="e">
        <f>IF($C1045=4,$B1045,NA())</f>
        <v>#N/A</v>
      </c>
      <c r="H1045" t="e">
        <f>IF($C1045=5,$B1045,NA())</f>
        <v>#N/A</v>
      </c>
      <c r="I1045" t="e">
        <f>IF($C1045="",$B1045,NA())</f>
        <v>#N/A</v>
      </c>
    </row>
    <row r="1047" spans="1:9">
      <c r="A1047">
        <v>0.153762</v>
      </c>
      <c r="B1047">
        <v>-0.058621</v>
      </c>
      <c r="C1047">
        <f>'Map Data'!$I$15</f>
        <v>3</v>
      </c>
      <c r="D1047" t="e">
        <f>IF($C1047=1,$B1047,NA())</f>
        <v>#N/A</v>
      </c>
      <c r="E1047" t="e">
        <f>IF($C1047=2,$B1047,NA())</f>
        <v>#N/A</v>
      </c>
      <c r="F1047">
        <f>IF($C1047=3,$B1047,NA())</f>
        <v>-0.058621</v>
      </c>
      <c r="G1047" t="e">
        <f>IF($C1047=4,$B1047,NA())</f>
        <v>#N/A</v>
      </c>
      <c r="H1047" t="e">
        <f>IF($C1047=5,$B1047,NA())</f>
        <v>#N/A</v>
      </c>
      <c r="I1047" t="e">
        <f>IF($C1047="",$B1047,NA())</f>
        <v>#N/A</v>
      </c>
    </row>
    <row r="1048" spans="1:9">
      <c r="A1048">
        <v>0.2030498</v>
      </c>
      <c r="B1048">
        <v>-0.058621</v>
      </c>
      <c r="C1048">
        <f>'Map Data'!$I$15</f>
        <v>3</v>
      </c>
      <c r="D1048" t="e">
        <f>IF($C1048=1,$B1048,NA())</f>
        <v>#N/A</v>
      </c>
      <c r="E1048" t="e">
        <f>IF($C1048=2,$B1048,NA())</f>
        <v>#N/A</v>
      </c>
      <c r="F1048">
        <f>IF($C1048=3,$B1048,NA())</f>
        <v>-0.058621</v>
      </c>
      <c r="G1048" t="e">
        <f>IF($C1048=4,$B1048,NA())</f>
        <v>#N/A</v>
      </c>
      <c r="H1048" t="e">
        <f>IF($C1048=5,$B1048,NA())</f>
        <v>#N/A</v>
      </c>
      <c r="I1048" t="e">
        <f>IF($C1048="",$B1048,NA())</f>
        <v>#N/A</v>
      </c>
    </row>
    <row r="1050" spans="1:9">
      <c r="A1050">
        <v>0.1528141</v>
      </c>
      <c r="B1050">
        <v>-0.0557841</v>
      </c>
      <c r="C1050">
        <f>'Map Data'!$I$15</f>
        <v>3</v>
      </c>
      <c r="D1050" t="e">
        <f>IF($C1050=1,$B1050,NA())</f>
        <v>#N/A</v>
      </c>
      <c r="E1050" t="e">
        <f>IF($C1050=2,$B1050,NA())</f>
        <v>#N/A</v>
      </c>
      <c r="F1050">
        <f>IF($C1050=3,$B1050,NA())</f>
        <v>-0.0557841</v>
      </c>
      <c r="G1050" t="e">
        <f>IF($C1050=4,$B1050,NA())</f>
        <v>#N/A</v>
      </c>
      <c r="H1050" t="e">
        <f>IF($C1050=5,$B1050,NA())</f>
        <v>#N/A</v>
      </c>
      <c r="I1050" t="e">
        <f>IF($C1050="",$B1050,NA())</f>
        <v>#N/A</v>
      </c>
    </row>
    <row r="1051" spans="1:9">
      <c r="A1051">
        <v>0.2021019</v>
      </c>
      <c r="B1051">
        <v>-0.0557841</v>
      </c>
      <c r="C1051">
        <f>'Map Data'!$I$15</f>
        <v>3</v>
      </c>
      <c r="D1051" t="e">
        <f>IF($C1051=1,$B1051,NA())</f>
        <v>#N/A</v>
      </c>
      <c r="E1051" t="e">
        <f>IF($C1051=2,$B1051,NA())</f>
        <v>#N/A</v>
      </c>
      <c r="F1051">
        <f>IF($C1051=3,$B1051,NA())</f>
        <v>-0.0557841</v>
      </c>
      <c r="G1051" t="e">
        <f>IF($C1051=4,$B1051,NA())</f>
        <v>#N/A</v>
      </c>
      <c r="H1051" t="e">
        <f>IF($C1051=5,$B1051,NA())</f>
        <v>#N/A</v>
      </c>
      <c r="I1051" t="e">
        <f>IF($C1051="",$B1051,NA())</f>
        <v>#N/A</v>
      </c>
    </row>
    <row r="1053" spans="1:9">
      <c r="A1053">
        <v>0.1518663</v>
      </c>
      <c r="B1053">
        <v>-0.0529473</v>
      </c>
      <c r="C1053">
        <f>'Map Data'!$I$15</f>
        <v>3</v>
      </c>
      <c r="D1053" t="e">
        <f>IF($C1053=1,$B1053,NA())</f>
        <v>#N/A</v>
      </c>
      <c r="E1053" t="e">
        <f>IF($C1053=2,$B1053,NA())</f>
        <v>#N/A</v>
      </c>
      <c r="F1053">
        <f>IF($C1053=3,$B1053,NA())</f>
        <v>-0.0529473</v>
      </c>
      <c r="G1053" t="e">
        <f>IF($C1053=4,$B1053,NA())</f>
        <v>#N/A</v>
      </c>
      <c r="H1053" t="e">
        <f>IF($C1053=5,$B1053,NA())</f>
        <v>#N/A</v>
      </c>
      <c r="I1053" t="e">
        <f>IF($C1053="",$B1053,NA())</f>
        <v>#N/A</v>
      </c>
    </row>
    <row r="1054" spans="1:9">
      <c r="A1054">
        <v>0.1978366</v>
      </c>
      <c r="B1054">
        <v>-0.0529473</v>
      </c>
      <c r="C1054">
        <f>'Map Data'!$I$15</f>
        <v>3</v>
      </c>
      <c r="D1054" t="e">
        <f>IF($C1054=1,$B1054,NA())</f>
        <v>#N/A</v>
      </c>
      <c r="E1054" t="e">
        <f>IF($C1054=2,$B1054,NA())</f>
        <v>#N/A</v>
      </c>
      <c r="F1054">
        <f>IF($C1054=3,$B1054,NA())</f>
        <v>-0.0529473</v>
      </c>
      <c r="G1054" t="e">
        <f>IF($C1054=4,$B1054,NA())</f>
        <v>#N/A</v>
      </c>
      <c r="H1054" t="e">
        <f>IF($C1054=5,$B1054,NA())</f>
        <v>#N/A</v>
      </c>
      <c r="I1054" t="e">
        <f>IF($C1054="",$B1054,NA())</f>
        <v>#N/A</v>
      </c>
    </row>
    <row r="1056" spans="1:9">
      <c r="A1056">
        <v>0.1513924</v>
      </c>
      <c r="B1056">
        <v>-0.0501105</v>
      </c>
      <c r="C1056">
        <f>'Map Data'!$I$15</f>
        <v>3</v>
      </c>
      <c r="D1056" t="e">
        <f>IF($C1056=1,$B1056,NA())</f>
        <v>#N/A</v>
      </c>
      <c r="E1056" t="e">
        <f>IF($C1056=2,$B1056,NA())</f>
        <v>#N/A</v>
      </c>
      <c r="F1056">
        <f>IF($C1056=3,$B1056,NA())</f>
        <v>-0.0501105</v>
      </c>
      <c r="G1056" t="e">
        <f>IF($C1056=4,$B1056,NA())</f>
        <v>#N/A</v>
      </c>
      <c r="H1056" t="e">
        <f>IF($C1056=5,$B1056,NA())</f>
        <v>#N/A</v>
      </c>
      <c r="I1056" t="e">
        <f>IF($C1056="",$B1056,NA())</f>
        <v>#N/A</v>
      </c>
    </row>
    <row r="1057" spans="1:9">
      <c r="A1057">
        <v>0.1945192</v>
      </c>
      <c r="B1057">
        <v>-0.0501105</v>
      </c>
      <c r="C1057">
        <f>'Map Data'!$I$15</f>
        <v>3</v>
      </c>
      <c r="D1057" t="e">
        <f>IF($C1057=1,$B1057,NA())</f>
        <v>#N/A</v>
      </c>
      <c r="E1057" t="e">
        <f>IF($C1057=2,$B1057,NA())</f>
        <v>#N/A</v>
      </c>
      <c r="F1057">
        <f>IF($C1057=3,$B1057,NA())</f>
        <v>-0.0501105</v>
      </c>
      <c r="G1057" t="e">
        <f>IF($C1057=4,$B1057,NA())</f>
        <v>#N/A</v>
      </c>
      <c r="H1057" t="e">
        <f>IF($C1057=5,$B1057,NA())</f>
        <v>#N/A</v>
      </c>
      <c r="I1057" t="e">
        <f>IF($C1057="",$B1057,NA())</f>
        <v>#N/A</v>
      </c>
    </row>
    <row r="1059" spans="1:9">
      <c r="A1059">
        <v>0.1504445</v>
      </c>
      <c r="B1059">
        <v>-0.0472736</v>
      </c>
      <c r="C1059">
        <f>'Map Data'!$I$15</f>
        <v>3</v>
      </c>
      <c r="D1059" t="e">
        <f>IF($C1059=1,$B1059,NA())</f>
        <v>#N/A</v>
      </c>
      <c r="E1059" t="e">
        <f>IF($C1059=2,$B1059,NA())</f>
        <v>#N/A</v>
      </c>
      <c r="F1059">
        <f>IF($C1059=3,$B1059,NA())</f>
        <v>-0.0472736</v>
      </c>
      <c r="G1059" t="e">
        <f>IF($C1059=4,$B1059,NA())</f>
        <v>#N/A</v>
      </c>
      <c r="H1059" t="e">
        <f>IF($C1059=5,$B1059,NA())</f>
        <v>#N/A</v>
      </c>
      <c r="I1059" t="e">
        <f>IF($C1059="",$B1059,NA())</f>
        <v>#N/A</v>
      </c>
    </row>
    <row r="1060" spans="1:9">
      <c r="A1060">
        <v>0.1907278</v>
      </c>
      <c r="B1060">
        <v>-0.0472736</v>
      </c>
      <c r="C1060">
        <f>'Map Data'!$I$15</f>
        <v>3</v>
      </c>
      <c r="D1060" t="e">
        <f>IF($C1060=1,$B1060,NA())</f>
        <v>#N/A</v>
      </c>
      <c r="E1060" t="e">
        <f>IF($C1060=2,$B1060,NA())</f>
        <v>#N/A</v>
      </c>
      <c r="F1060">
        <f>IF($C1060=3,$B1060,NA())</f>
        <v>-0.0472736</v>
      </c>
      <c r="G1060" t="e">
        <f>IF($C1060=4,$B1060,NA())</f>
        <v>#N/A</v>
      </c>
      <c r="H1060" t="e">
        <f>IF($C1060=5,$B1060,NA())</f>
        <v>#N/A</v>
      </c>
      <c r="I1060" t="e">
        <f>IF($C1060="",$B1060,NA())</f>
        <v>#N/A</v>
      </c>
    </row>
    <row r="1062" spans="1:9">
      <c r="A1062">
        <v>0.1494967</v>
      </c>
      <c r="B1062">
        <v>-0.0444368</v>
      </c>
      <c r="C1062">
        <f>'Map Data'!$I$15</f>
        <v>3</v>
      </c>
      <c r="D1062" t="e">
        <f>IF($C1062=1,$B1062,NA())</f>
        <v>#N/A</v>
      </c>
      <c r="E1062" t="e">
        <f>IF($C1062=2,$B1062,NA())</f>
        <v>#N/A</v>
      </c>
      <c r="F1062">
        <f>IF($C1062=3,$B1062,NA())</f>
        <v>-0.0444368</v>
      </c>
      <c r="G1062" t="e">
        <f>IF($C1062=4,$B1062,NA())</f>
        <v>#N/A</v>
      </c>
      <c r="H1062" t="e">
        <f>IF($C1062=5,$B1062,NA())</f>
        <v>#N/A</v>
      </c>
      <c r="I1062" t="e">
        <f>IF($C1062="",$B1062,NA())</f>
        <v>#N/A</v>
      </c>
    </row>
    <row r="1063" spans="1:9">
      <c r="A1063">
        <v>0.1893061</v>
      </c>
      <c r="B1063">
        <v>-0.0444368</v>
      </c>
      <c r="C1063">
        <f>'Map Data'!$I$15</f>
        <v>3</v>
      </c>
      <c r="D1063" t="e">
        <f>IF($C1063=1,$B1063,NA())</f>
        <v>#N/A</v>
      </c>
      <c r="E1063" t="e">
        <f>IF($C1063=2,$B1063,NA())</f>
        <v>#N/A</v>
      </c>
      <c r="F1063">
        <f>IF($C1063=3,$B1063,NA())</f>
        <v>-0.0444368</v>
      </c>
      <c r="G1063" t="e">
        <f>IF($C1063=4,$B1063,NA())</f>
        <v>#N/A</v>
      </c>
      <c r="H1063" t="e">
        <f>IF($C1063=5,$B1063,NA())</f>
        <v>#N/A</v>
      </c>
      <c r="I1063" t="e">
        <f>IF($C1063="",$B1063,NA())</f>
        <v>#N/A</v>
      </c>
    </row>
    <row r="1065" spans="1:9">
      <c r="A1065">
        <v>0.1490228</v>
      </c>
      <c r="B1065">
        <v>-0.0415999</v>
      </c>
      <c r="C1065">
        <f>'Map Data'!$I$15</f>
        <v>3</v>
      </c>
      <c r="D1065" t="e">
        <f>IF($C1065=1,$B1065,NA())</f>
        <v>#N/A</v>
      </c>
      <c r="E1065" t="e">
        <f>IF($C1065=2,$B1065,NA())</f>
        <v>#N/A</v>
      </c>
      <c r="F1065">
        <f>IF($C1065=3,$B1065,NA())</f>
        <v>-0.0415999</v>
      </c>
      <c r="G1065" t="e">
        <f>IF($C1065=4,$B1065,NA())</f>
        <v>#N/A</v>
      </c>
      <c r="H1065" t="e">
        <f>IF($C1065=5,$B1065,NA())</f>
        <v>#N/A</v>
      </c>
      <c r="I1065" t="e">
        <f>IF($C1065="",$B1065,NA())</f>
        <v>#N/A</v>
      </c>
    </row>
    <row r="1066" spans="1:9">
      <c r="A1066">
        <v>0.1869364</v>
      </c>
      <c r="B1066">
        <v>-0.0415999</v>
      </c>
      <c r="C1066">
        <f>'Map Data'!$I$15</f>
        <v>3</v>
      </c>
      <c r="D1066" t="e">
        <f>IF($C1066=1,$B1066,NA())</f>
        <v>#N/A</v>
      </c>
      <c r="E1066" t="e">
        <f>IF($C1066=2,$B1066,NA())</f>
        <v>#N/A</v>
      </c>
      <c r="F1066">
        <f>IF($C1066=3,$B1066,NA())</f>
        <v>-0.0415999</v>
      </c>
      <c r="G1066" t="e">
        <f>IF($C1066=4,$B1066,NA())</f>
        <v>#N/A</v>
      </c>
      <c r="H1066" t="e">
        <f>IF($C1066=5,$B1066,NA())</f>
        <v>#N/A</v>
      </c>
      <c r="I1066" t="e">
        <f>IF($C1066="",$B1066,NA())</f>
        <v>#N/A</v>
      </c>
    </row>
    <row r="1068" spans="1:9">
      <c r="A1068">
        <v>0.1480749</v>
      </c>
      <c r="B1068">
        <v>-0.0387631</v>
      </c>
      <c r="C1068">
        <f>'Map Data'!$I$15</f>
        <v>3</v>
      </c>
      <c r="D1068" t="e">
        <f>IF($C1068=1,$B1068,NA())</f>
        <v>#N/A</v>
      </c>
      <c r="E1068" t="e">
        <f>IF($C1068=2,$B1068,NA())</f>
        <v>#N/A</v>
      </c>
      <c r="F1068">
        <f>IF($C1068=3,$B1068,NA())</f>
        <v>-0.0387631</v>
      </c>
      <c r="G1068" t="e">
        <f>IF($C1068=4,$B1068,NA())</f>
        <v>#N/A</v>
      </c>
      <c r="H1068" t="e">
        <f>IF($C1068=5,$B1068,NA())</f>
        <v>#N/A</v>
      </c>
      <c r="I1068" t="e">
        <f>IF($C1068="",$B1068,NA())</f>
        <v>#N/A</v>
      </c>
    </row>
    <row r="1069" spans="1:9">
      <c r="A1069">
        <v>0.1812494</v>
      </c>
      <c r="B1069">
        <v>-0.0387631</v>
      </c>
      <c r="C1069">
        <f>'Map Data'!$I$15</f>
        <v>3</v>
      </c>
      <c r="D1069" t="e">
        <f>IF($C1069=1,$B1069,NA())</f>
        <v>#N/A</v>
      </c>
      <c r="E1069" t="e">
        <f>IF($C1069=2,$B1069,NA())</f>
        <v>#N/A</v>
      </c>
      <c r="F1069">
        <f>IF($C1069=3,$B1069,NA())</f>
        <v>-0.0387631</v>
      </c>
      <c r="G1069" t="e">
        <f>IF($C1069=4,$B1069,NA())</f>
        <v>#N/A</v>
      </c>
      <c r="H1069" t="e">
        <f>IF($C1069=5,$B1069,NA())</f>
        <v>#N/A</v>
      </c>
      <c r="I1069" t="e">
        <f>IF($C1069="",$B1069,NA())</f>
        <v>#N/A</v>
      </c>
    </row>
    <row r="1071" spans="1:9">
      <c r="A1071">
        <v>0.1499706</v>
      </c>
      <c r="B1071">
        <v>-0.0359263</v>
      </c>
      <c r="C1071">
        <f>'Map Data'!$I$15</f>
        <v>3</v>
      </c>
      <c r="D1071" t="e">
        <f>IF($C1071=1,$B1071,NA())</f>
        <v>#N/A</v>
      </c>
      <c r="E1071" t="e">
        <f>IF($C1071=2,$B1071,NA())</f>
        <v>#N/A</v>
      </c>
      <c r="F1071">
        <f>IF($C1071=3,$B1071,NA())</f>
        <v>-0.0359263</v>
      </c>
      <c r="G1071" t="e">
        <f>IF($C1071=4,$B1071,NA())</f>
        <v>#N/A</v>
      </c>
      <c r="H1071" t="e">
        <f>IF($C1071=5,$B1071,NA())</f>
        <v>#N/A</v>
      </c>
      <c r="I1071" t="e">
        <f>IF($C1071="",$B1071,NA())</f>
        <v>#N/A</v>
      </c>
    </row>
    <row r="1072" spans="1:9">
      <c r="A1072">
        <v>0.1793537</v>
      </c>
      <c r="B1072">
        <v>-0.0359263</v>
      </c>
      <c r="C1072">
        <f>'Map Data'!$I$15</f>
        <v>3</v>
      </c>
      <c r="D1072" t="e">
        <f>IF($C1072=1,$B1072,NA())</f>
        <v>#N/A</v>
      </c>
      <c r="E1072" t="e">
        <f>IF($C1072=2,$B1072,NA())</f>
        <v>#N/A</v>
      </c>
      <c r="F1072">
        <f>IF($C1072=3,$B1072,NA())</f>
        <v>-0.0359263</v>
      </c>
      <c r="G1072" t="e">
        <f>IF($C1072=4,$B1072,NA())</f>
        <v>#N/A</v>
      </c>
      <c r="H1072" t="e">
        <f>IF($C1072=5,$B1072,NA())</f>
        <v>#N/A</v>
      </c>
      <c r="I1072" t="e">
        <f>IF($C1072="",$B1072,NA())</f>
        <v>#N/A</v>
      </c>
    </row>
    <row r="1074" spans="1:9">
      <c r="A1074">
        <v>0.1736667</v>
      </c>
      <c r="B1074">
        <v>-0.0330894</v>
      </c>
      <c r="C1074">
        <f>'Map Data'!$I$15</f>
        <v>3</v>
      </c>
      <c r="D1074" t="e">
        <f>IF($C1074=1,$B1074,NA())</f>
        <v>#N/A</v>
      </c>
      <c r="E1074" t="e">
        <f>IF($C1074=2,$B1074,NA())</f>
        <v>#N/A</v>
      </c>
      <c r="F1074">
        <f>IF($C1074=3,$B1074,NA())</f>
        <v>-0.0330894</v>
      </c>
      <c r="G1074" t="e">
        <f>IF($C1074=4,$B1074,NA())</f>
        <v>#N/A</v>
      </c>
      <c r="H1074" t="e">
        <f>IF($C1074=5,$B1074,NA())</f>
        <v>#N/A</v>
      </c>
      <c r="I1074" t="e">
        <f>IF($C1074="",$B1074,NA())</f>
        <v>#N/A</v>
      </c>
    </row>
    <row r="1075" spans="1:9">
      <c r="A1075">
        <v>0.1812494</v>
      </c>
      <c r="B1075">
        <v>-0.0330894</v>
      </c>
      <c r="C1075">
        <f>'Map Data'!$I$15</f>
        <v>3</v>
      </c>
      <c r="D1075" t="e">
        <f>IF($C1075=1,$B1075,NA())</f>
        <v>#N/A</v>
      </c>
      <c r="E1075" t="e">
        <f>IF($C1075=2,$B1075,NA())</f>
        <v>#N/A</v>
      </c>
      <c r="F1075">
        <f>IF($C1075=3,$B1075,NA())</f>
        <v>-0.0330894</v>
      </c>
      <c r="G1075" t="e">
        <f>IF($C1075=4,$B1075,NA())</f>
        <v>#N/A</v>
      </c>
      <c r="H1075" t="e">
        <f>IF($C1075=5,$B1075,NA())</f>
        <v>#N/A</v>
      </c>
      <c r="I1075" t="e">
        <f>IF($C1075="",$B1075,NA())</f>
        <v>#N/A</v>
      </c>
    </row>
    <row r="1077" spans="1:9">
      <c r="A1077">
        <v>-0.1068946</v>
      </c>
      <c r="B1077">
        <v>-0.2004628</v>
      </c>
      <c r="C1077">
        <f>'Map Data'!$I$16</f>
        <v>3</v>
      </c>
      <c r="D1077" t="e">
        <f>IF($C1077=1,$B1077,NA())</f>
        <v>#N/A</v>
      </c>
      <c r="E1077" t="e">
        <f>IF($C1077=2,$B1077,NA())</f>
        <v>#N/A</v>
      </c>
      <c r="F1077">
        <f>IF($C1077=3,$B1077,NA())</f>
        <v>-0.2004628</v>
      </c>
      <c r="G1077" t="e">
        <f>IF($C1077=4,$B1077,NA())</f>
        <v>#N/A</v>
      </c>
      <c r="H1077" t="e">
        <f>IF($C1077=5,$B1077,NA())</f>
        <v>#N/A</v>
      </c>
      <c r="I1077" t="e">
        <f>IF($C1077="",$B1077,NA())</f>
        <v>#N/A</v>
      </c>
    </row>
    <row r="1078" spans="1:9">
      <c r="A1078">
        <v>-0.1012076</v>
      </c>
      <c r="B1078">
        <v>-0.2004628</v>
      </c>
      <c r="C1078">
        <f>'Map Data'!$I$16</f>
        <v>3</v>
      </c>
      <c r="D1078" t="e">
        <f>IF($C1078=1,$B1078,NA())</f>
        <v>#N/A</v>
      </c>
      <c r="E1078" t="e">
        <f>IF($C1078=2,$B1078,NA())</f>
        <v>#N/A</v>
      </c>
      <c r="F1078">
        <f>IF($C1078=3,$B1078,NA())</f>
        <v>-0.2004628</v>
      </c>
      <c r="G1078" t="e">
        <f>IF($C1078=4,$B1078,NA())</f>
        <v>#N/A</v>
      </c>
      <c r="H1078" t="e">
        <f>IF($C1078=5,$B1078,NA())</f>
        <v>#N/A</v>
      </c>
      <c r="I1078" t="e">
        <f>IF($C1078="",$B1078,NA())</f>
        <v>#N/A</v>
      </c>
    </row>
    <row r="1080" spans="1:9">
      <c r="A1080">
        <v>-0.1073686</v>
      </c>
      <c r="B1080">
        <v>-0.1976259</v>
      </c>
      <c r="C1080">
        <f>'Map Data'!$I$16</f>
        <v>3</v>
      </c>
      <c r="D1080" t="e">
        <f>IF($C1080=1,$B1080,NA())</f>
        <v>#N/A</v>
      </c>
      <c r="E1080" t="e">
        <f>IF($C1080=2,$B1080,NA())</f>
        <v>#N/A</v>
      </c>
      <c r="F1080">
        <f>IF($C1080=3,$B1080,NA())</f>
        <v>-0.1976259</v>
      </c>
      <c r="G1080" t="e">
        <f>IF($C1080=4,$B1080,NA())</f>
        <v>#N/A</v>
      </c>
      <c r="H1080" t="e">
        <f>IF($C1080=5,$B1080,NA())</f>
        <v>#N/A</v>
      </c>
      <c r="I1080" t="e">
        <f>IF($C1080="",$B1080,NA())</f>
        <v>#N/A</v>
      </c>
    </row>
    <row r="1081" spans="1:9">
      <c r="A1081">
        <v>-0.09789009999999999</v>
      </c>
      <c r="B1081">
        <v>-0.1976259</v>
      </c>
      <c r="C1081">
        <f>'Map Data'!$I$16</f>
        <v>3</v>
      </c>
      <c r="D1081" t="e">
        <f>IF($C1081=1,$B1081,NA())</f>
        <v>#N/A</v>
      </c>
      <c r="E1081" t="e">
        <f>IF($C1081=2,$B1081,NA())</f>
        <v>#N/A</v>
      </c>
      <c r="F1081">
        <f>IF($C1081=3,$B1081,NA())</f>
        <v>-0.1976259</v>
      </c>
      <c r="G1081" t="e">
        <f>IF($C1081=4,$B1081,NA())</f>
        <v>#N/A</v>
      </c>
      <c r="H1081" t="e">
        <f>IF($C1081=5,$B1081,NA())</f>
        <v>#N/A</v>
      </c>
      <c r="I1081" t="e">
        <f>IF($C1081="",$B1081,NA())</f>
        <v>#N/A</v>
      </c>
    </row>
    <row r="1083" spans="1:9">
      <c r="A1083">
        <v>-0.1073686</v>
      </c>
      <c r="B1083">
        <v>-0.1947891</v>
      </c>
      <c r="C1083">
        <f>'Map Data'!$I$16</f>
        <v>3</v>
      </c>
      <c r="D1083" t="e">
        <f>IF($C1083=1,$B1083,NA())</f>
        <v>#N/A</v>
      </c>
      <c r="E1083" t="e">
        <f>IF($C1083=2,$B1083,NA())</f>
        <v>#N/A</v>
      </c>
      <c r="F1083">
        <f>IF($C1083=3,$B1083,NA())</f>
        <v>-0.1947891</v>
      </c>
      <c r="G1083" t="e">
        <f>IF($C1083=4,$B1083,NA())</f>
        <v>#N/A</v>
      </c>
      <c r="H1083" t="e">
        <f>IF($C1083=5,$B1083,NA())</f>
        <v>#N/A</v>
      </c>
      <c r="I1083" t="e">
        <f>IF($C1083="",$B1083,NA())</f>
        <v>#N/A</v>
      </c>
    </row>
    <row r="1084" spans="1:9">
      <c r="A1084">
        <v>-0.0907813</v>
      </c>
      <c r="B1084">
        <v>-0.1947891</v>
      </c>
      <c r="C1084">
        <f>'Map Data'!$I$16</f>
        <v>3</v>
      </c>
      <c r="D1084" t="e">
        <f>IF($C1084=1,$B1084,NA())</f>
        <v>#N/A</v>
      </c>
      <c r="E1084" t="e">
        <f>IF($C1084=2,$B1084,NA())</f>
        <v>#N/A</v>
      </c>
      <c r="F1084">
        <f>IF($C1084=3,$B1084,NA())</f>
        <v>-0.1947891</v>
      </c>
      <c r="G1084" t="e">
        <f>IF($C1084=4,$B1084,NA())</f>
        <v>#N/A</v>
      </c>
      <c r="H1084" t="e">
        <f>IF($C1084=5,$B1084,NA())</f>
        <v>#N/A</v>
      </c>
      <c r="I1084" t="e">
        <f>IF($C1084="",$B1084,NA())</f>
        <v>#N/A</v>
      </c>
    </row>
    <row r="1086" spans="1:9">
      <c r="A1086">
        <v>-0.1083164</v>
      </c>
      <c r="B1086">
        <v>-0.1919523</v>
      </c>
      <c r="C1086">
        <f>'Map Data'!$I$16</f>
        <v>3</v>
      </c>
      <c r="D1086" t="e">
        <f>IF($C1086=1,$B1086,NA())</f>
        <v>#N/A</v>
      </c>
      <c r="E1086" t="e">
        <f>IF($C1086=2,$B1086,NA())</f>
        <v>#N/A</v>
      </c>
      <c r="F1086">
        <f>IF($C1086=3,$B1086,NA())</f>
        <v>-0.1919523</v>
      </c>
      <c r="G1086" t="e">
        <f>IF($C1086=4,$B1086,NA())</f>
        <v>#N/A</v>
      </c>
      <c r="H1086" t="e">
        <f>IF($C1086=5,$B1086,NA())</f>
        <v>#N/A</v>
      </c>
      <c r="I1086" t="e">
        <f>IF($C1086="",$B1086,NA())</f>
        <v>#N/A</v>
      </c>
    </row>
    <row r="1087" spans="1:9">
      <c r="A1087">
        <v>-0.0888856</v>
      </c>
      <c r="B1087">
        <v>-0.1919523</v>
      </c>
      <c r="C1087">
        <f>'Map Data'!$I$16</f>
        <v>3</v>
      </c>
      <c r="D1087" t="e">
        <f>IF($C1087=1,$B1087,NA())</f>
        <v>#N/A</v>
      </c>
      <c r="E1087" t="e">
        <f>IF($C1087=2,$B1087,NA())</f>
        <v>#N/A</v>
      </c>
      <c r="F1087">
        <f>IF($C1087=3,$B1087,NA())</f>
        <v>-0.1919523</v>
      </c>
      <c r="G1087" t="e">
        <f>IF($C1087=4,$B1087,NA())</f>
        <v>#N/A</v>
      </c>
      <c r="H1087" t="e">
        <f>IF($C1087=5,$B1087,NA())</f>
        <v>#N/A</v>
      </c>
      <c r="I1087" t="e">
        <f>IF($C1087="",$B1087,NA())</f>
        <v>#N/A</v>
      </c>
    </row>
    <row r="1089" spans="1:9">
      <c r="A1089">
        <v>-0.1097382</v>
      </c>
      <c r="B1089">
        <v>-0.1891154</v>
      </c>
      <c r="C1089">
        <f>'Map Data'!$I$16</f>
        <v>3</v>
      </c>
      <c r="D1089" t="e">
        <f>IF($C1089=1,$B1089,NA())</f>
        <v>#N/A</v>
      </c>
      <c r="E1089" t="e">
        <f>IF($C1089=2,$B1089,NA())</f>
        <v>#N/A</v>
      </c>
      <c r="F1089">
        <f>IF($C1089=3,$B1089,NA())</f>
        <v>-0.1891154</v>
      </c>
      <c r="G1089" t="e">
        <f>IF($C1089=4,$B1089,NA())</f>
        <v>#N/A</v>
      </c>
      <c r="H1089" t="e">
        <f>IF($C1089=5,$B1089,NA())</f>
        <v>#N/A</v>
      </c>
      <c r="I1089" t="e">
        <f>IF($C1089="",$B1089,NA())</f>
        <v>#N/A</v>
      </c>
    </row>
    <row r="1090" spans="1:9">
      <c r="A1090">
        <v>-0.0922031</v>
      </c>
      <c r="B1090">
        <v>-0.1891154</v>
      </c>
      <c r="C1090">
        <f>'Map Data'!$I$16</f>
        <v>3</v>
      </c>
      <c r="D1090" t="e">
        <f>IF($C1090=1,$B1090,NA())</f>
        <v>#N/A</v>
      </c>
      <c r="E1090" t="e">
        <f>IF($C1090=2,$B1090,NA())</f>
        <v>#N/A</v>
      </c>
      <c r="F1090">
        <f>IF($C1090=3,$B1090,NA())</f>
        <v>-0.1891154</v>
      </c>
      <c r="G1090" t="e">
        <f>IF($C1090=4,$B1090,NA())</f>
        <v>#N/A</v>
      </c>
      <c r="H1090" t="e">
        <f>IF($C1090=5,$B1090,NA())</f>
        <v>#N/A</v>
      </c>
      <c r="I1090" t="e">
        <f>IF($C1090="",$B1090,NA())</f>
        <v>#N/A</v>
      </c>
    </row>
    <row r="1092" spans="1:9">
      <c r="A1092">
        <v>-0.1078425</v>
      </c>
      <c r="B1092">
        <v>-0.1862786</v>
      </c>
      <c r="C1092">
        <f>'Map Data'!$I$16</f>
        <v>3</v>
      </c>
      <c r="D1092" t="e">
        <f>IF($C1092=1,$B1092,NA())</f>
        <v>#N/A</v>
      </c>
      <c r="E1092" t="e">
        <f>IF($C1092=2,$B1092,NA())</f>
        <v>#N/A</v>
      </c>
      <c r="F1092">
        <f>IF($C1092=3,$B1092,NA())</f>
        <v>-0.1862786</v>
      </c>
      <c r="G1092" t="e">
        <f>IF($C1092=4,$B1092,NA())</f>
        <v>#N/A</v>
      </c>
      <c r="H1092" t="e">
        <f>IF($C1092=5,$B1092,NA())</f>
        <v>#N/A</v>
      </c>
      <c r="I1092" t="e">
        <f>IF($C1092="",$B1092,NA())</f>
        <v>#N/A</v>
      </c>
    </row>
    <row r="1093" spans="1:9">
      <c r="A1093">
        <v>-0.09362479999999999</v>
      </c>
      <c r="B1093">
        <v>-0.1862786</v>
      </c>
      <c r="C1093">
        <f>'Map Data'!$I$16</f>
        <v>3</v>
      </c>
      <c r="D1093" t="e">
        <f>IF($C1093=1,$B1093,NA())</f>
        <v>#N/A</v>
      </c>
      <c r="E1093" t="e">
        <f>IF($C1093=2,$B1093,NA())</f>
        <v>#N/A</v>
      </c>
      <c r="F1093">
        <f>IF($C1093=3,$B1093,NA())</f>
        <v>-0.1862786</v>
      </c>
      <c r="G1093" t="e">
        <f>IF($C1093=4,$B1093,NA())</f>
        <v>#N/A</v>
      </c>
      <c r="H1093" t="e">
        <f>IF($C1093=5,$B1093,NA())</f>
        <v>#N/A</v>
      </c>
      <c r="I1093" t="e">
        <f>IF($C1093="",$B1093,NA())</f>
        <v>#N/A</v>
      </c>
    </row>
    <row r="1095" spans="1:9">
      <c r="A1095">
        <v>-0.1059468</v>
      </c>
      <c r="B1095">
        <v>-0.1834418</v>
      </c>
      <c r="C1095">
        <f>'Map Data'!$I$16</f>
        <v>3</v>
      </c>
      <c r="D1095" t="e">
        <f>IF($C1095=1,$B1095,NA())</f>
        <v>#N/A</v>
      </c>
      <c r="E1095" t="e">
        <f>IF($C1095=2,$B1095,NA())</f>
        <v>#N/A</v>
      </c>
      <c r="F1095">
        <f>IF($C1095=3,$B1095,NA())</f>
        <v>-0.1834418</v>
      </c>
      <c r="G1095" t="e">
        <f>IF($C1095=4,$B1095,NA())</f>
        <v>#N/A</v>
      </c>
      <c r="H1095" t="e">
        <f>IF($C1095=5,$B1095,NA())</f>
        <v>#N/A</v>
      </c>
      <c r="I1095" t="e">
        <f>IF($C1095="",$B1095,NA())</f>
        <v>#N/A</v>
      </c>
    </row>
    <row r="1096" spans="1:9">
      <c r="A1096">
        <v>-0.0964684</v>
      </c>
      <c r="B1096">
        <v>-0.1834418</v>
      </c>
      <c r="C1096">
        <f>'Map Data'!$I$16</f>
        <v>3</v>
      </c>
      <c r="D1096" t="e">
        <f>IF($C1096=1,$B1096,NA())</f>
        <v>#N/A</v>
      </c>
      <c r="E1096" t="e">
        <f>IF($C1096=2,$B1096,NA())</f>
        <v>#N/A</v>
      </c>
      <c r="F1096">
        <f>IF($C1096=3,$B1096,NA())</f>
        <v>-0.1834418</v>
      </c>
      <c r="G1096" t="e">
        <f>IF($C1096=4,$B1096,NA())</f>
        <v>#N/A</v>
      </c>
      <c r="H1096" t="e">
        <f>IF($C1096=5,$B1096,NA())</f>
        <v>#N/A</v>
      </c>
      <c r="I1096" t="e">
        <f>IF($C1096="",$B1096,NA())</f>
        <v>#N/A</v>
      </c>
    </row>
    <row r="1098" spans="1:9">
      <c r="A1098">
        <v>-0.1068946</v>
      </c>
      <c r="B1098">
        <v>-0.1806049</v>
      </c>
      <c r="C1098">
        <f>'Map Data'!$I$16</f>
        <v>3</v>
      </c>
      <c r="D1098" t="e">
        <f>IF($C1098=1,$B1098,NA())</f>
        <v>#N/A</v>
      </c>
      <c r="E1098" t="e">
        <f>IF($C1098=2,$B1098,NA())</f>
        <v>#N/A</v>
      </c>
      <c r="F1098">
        <f>IF($C1098=3,$B1098,NA())</f>
        <v>-0.1806049</v>
      </c>
      <c r="G1098" t="e">
        <f>IF($C1098=4,$B1098,NA())</f>
        <v>#N/A</v>
      </c>
      <c r="H1098" t="e">
        <f>IF($C1098=5,$B1098,NA())</f>
        <v>#N/A</v>
      </c>
      <c r="I1098" t="e">
        <f>IF($C1098="",$B1098,NA())</f>
        <v>#N/A</v>
      </c>
    </row>
    <row r="1099" spans="1:9">
      <c r="A1099">
        <v>-0.1035772</v>
      </c>
      <c r="B1099">
        <v>-0.1806049</v>
      </c>
      <c r="C1099">
        <f>'Map Data'!$I$16</f>
        <v>3</v>
      </c>
      <c r="D1099" t="e">
        <f>IF($C1099=1,$B1099,NA())</f>
        <v>#N/A</v>
      </c>
      <c r="E1099" t="e">
        <f>IF($C1099=2,$B1099,NA())</f>
        <v>#N/A</v>
      </c>
      <c r="F1099">
        <f>IF($C1099=3,$B1099,NA())</f>
        <v>-0.1806049</v>
      </c>
      <c r="G1099" t="e">
        <f>IF($C1099=4,$B1099,NA())</f>
        <v>#N/A</v>
      </c>
      <c r="H1099" t="e">
        <f>IF($C1099=5,$B1099,NA())</f>
        <v>#N/A</v>
      </c>
      <c r="I1099" t="e">
        <f>IF($C1099="",$B1099,NA())</f>
        <v>#N/A</v>
      </c>
    </row>
    <row r="1101" spans="1:9">
      <c r="A1101">
        <v>-0.116847</v>
      </c>
      <c r="B1101">
        <v>-0.1720944</v>
      </c>
      <c r="C1101">
        <f>'Map Data'!$I$16</f>
        <v>3</v>
      </c>
      <c r="D1101" t="e">
        <f>IF($C1101=1,$B1101,NA())</f>
        <v>#N/A</v>
      </c>
      <c r="E1101" t="e">
        <f>IF($C1101=2,$B1101,NA())</f>
        <v>#N/A</v>
      </c>
      <c r="F1101">
        <f>IF($C1101=3,$B1101,NA())</f>
        <v>-0.1720944</v>
      </c>
      <c r="G1101" t="e">
        <f>IF($C1101=4,$B1101,NA())</f>
        <v>#N/A</v>
      </c>
      <c r="H1101" t="e">
        <f>IF($C1101=5,$B1101,NA())</f>
        <v>#N/A</v>
      </c>
      <c r="I1101" t="e">
        <f>IF($C1101="",$B1101,NA())</f>
        <v>#N/A</v>
      </c>
    </row>
    <row r="1102" spans="1:9">
      <c r="A1102">
        <v>-0.1130556</v>
      </c>
      <c r="B1102">
        <v>-0.1720944</v>
      </c>
      <c r="C1102">
        <f>'Map Data'!$I$16</f>
        <v>3</v>
      </c>
      <c r="D1102" t="e">
        <f>IF($C1102=1,$B1102,NA())</f>
        <v>#N/A</v>
      </c>
      <c r="E1102" t="e">
        <f>IF($C1102=2,$B1102,NA())</f>
        <v>#N/A</v>
      </c>
      <c r="F1102">
        <f>IF($C1102=3,$B1102,NA())</f>
        <v>-0.1720944</v>
      </c>
      <c r="G1102" t="e">
        <f>IF($C1102=4,$B1102,NA())</f>
        <v>#N/A</v>
      </c>
      <c r="H1102" t="e">
        <f>IF($C1102=5,$B1102,NA())</f>
        <v>#N/A</v>
      </c>
      <c r="I1102" t="e">
        <f>IF($C1102="",$B1102,NA())</f>
        <v>#N/A</v>
      </c>
    </row>
    <row r="1104" spans="1:9">
      <c r="A1104">
        <v>-0.116847</v>
      </c>
      <c r="B1104">
        <v>-0.1692576</v>
      </c>
      <c r="C1104">
        <f>'Map Data'!$I$16</f>
        <v>3</v>
      </c>
      <c r="D1104" t="e">
        <f>IF($C1104=1,$B1104,NA())</f>
        <v>#N/A</v>
      </c>
      <c r="E1104" t="e">
        <f>IF($C1104=2,$B1104,NA())</f>
        <v>#N/A</v>
      </c>
      <c r="F1104">
        <f>IF($C1104=3,$B1104,NA())</f>
        <v>-0.1692576</v>
      </c>
      <c r="G1104" t="e">
        <f>IF($C1104=4,$B1104,NA())</f>
        <v>#N/A</v>
      </c>
      <c r="H1104" t="e">
        <f>IF($C1104=5,$B1104,NA())</f>
        <v>#N/A</v>
      </c>
      <c r="I1104" t="e">
        <f>IF($C1104="",$B1104,NA())</f>
        <v>#N/A</v>
      </c>
    </row>
    <row r="1105" spans="1:9">
      <c r="A1105">
        <v>-0.1097382</v>
      </c>
      <c r="B1105">
        <v>-0.1692576</v>
      </c>
      <c r="C1105">
        <f>'Map Data'!$I$16</f>
        <v>3</v>
      </c>
      <c r="D1105" t="e">
        <f>IF($C1105=1,$B1105,NA())</f>
        <v>#N/A</v>
      </c>
      <c r="E1105" t="e">
        <f>IF($C1105=2,$B1105,NA())</f>
        <v>#N/A</v>
      </c>
      <c r="F1105">
        <f>IF($C1105=3,$B1105,NA())</f>
        <v>-0.1692576</v>
      </c>
      <c r="G1105" t="e">
        <f>IF($C1105=4,$B1105,NA())</f>
        <v>#N/A</v>
      </c>
      <c r="H1105" t="e">
        <f>IF($C1105=5,$B1105,NA())</f>
        <v>#N/A</v>
      </c>
      <c r="I1105" t="e">
        <f>IF($C1105="",$B1105,NA())</f>
        <v>#N/A</v>
      </c>
    </row>
    <row r="1107" spans="1:9">
      <c r="A1107">
        <v>-0.1211123</v>
      </c>
      <c r="B1107">
        <v>-0.1664207</v>
      </c>
      <c r="C1107">
        <f>'Map Data'!$I$16</f>
        <v>3</v>
      </c>
      <c r="D1107" t="e">
        <f>IF($C1107=1,$B1107,NA())</f>
        <v>#N/A</v>
      </c>
      <c r="E1107" t="e">
        <f>IF($C1107=2,$B1107,NA())</f>
        <v>#N/A</v>
      </c>
      <c r="F1107">
        <f>IF($C1107=3,$B1107,NA())</f>
        <v>-0.1664207</v>
      </c>
      <c r="G1107" t="e">
        <f>IF($C1107=4,$B1107,NA())</f>
        <v>#N/A</v>
      </c>
      <c r="H1107" t="e">
        <f>IF($C1107=5,$B1107,NA())</f>
        <v>#N/A</v>
      </c>
      <c r="I1107" t="e">
        <f>IF($C1107="",$B1107,NA())</f>
        <v>#N/A</v>
      </c>
    </row>
    <row r="1108" spans="1:9">
      <c r="A1108">
        <v>-0.1182687</v>
      </c>
      <c r="B1108">
        <v>-0.1664207</v>
      </c>
      <c r="C1108">
        <f>'Map Data'!$I$16</f>
        <v>3</v>
      </c>
      <c r="D1108" t="e">
        <f>IF($C1108=1,$B1108,NA())</f>
        <v>#N/A</v>
      </c>
      <c r="E1108" t="e">
        <f>IF($C1108=2,$B1108,NA())</f>
        <v>#N/A</v>
      </c>
      <c r="F1108">
        <f>IF($C1108=3,$B1108,NA())</f>
        <v>-0.1664207</v>
      </c>
      <c r="G1108" t="e">
        <f>IF($C1108=4,$B1108,NA())</f>
        <v>#N/A</v>
      </c>
      <c r="H1108" t="e">
        <f>IF($C1108=5,$B1108,NA())</f>
        <v>#N/A</v>
      </c>
      <c r="I1108" t="e">
        <f>IF($C1108="",$B1108,NA())</f>
        <v>#N/A</v>
      </c>
    </row>
    <row r="1110" spans="1:9">
      <c r="A1110">
        <v>-0.1158991</v>
      </c>
      <c r="B1110">
        <v>-0.1664207</v>
      </c>
      <c r="C1110">
        <f>'Map Data'!$I$16</f>
        <v>3</v>
      </c>
      <c r="D1110" t="e">
        <f>IF($C1110=1,$B1110,NA())</f>
        <v>#N/A</v>
      </c>
      <c r="E1110" t="e">
        <f>IF($C1110=2,$B1110,NA())</f>
        <v>#N/A</v>
      </c>
      <c r="F1110">
        <f>IF($C1110=3,$B1110,NA())</f>
        <v>-0.1664207</v>
      </c>
      <c r="G1110" t="e">
        <f>IF($C1110=4,$B1110,NA())</f>
        <v>#N/A</v>
      </c>
      <c r="H1110" t="e">
        <f>IF($C1110=5,$B1110,NA())</f>
        <v>#N/A</v>
      </c>
      <c r="I1110" t="e">
        <f>IF($C1110="",$B1110,NA())</f>
        <v>#N/A</v>
      </c>
    </row>
    <row r="1111" spans="1:9">
      <c r="A1111">
        <v>-0.1140035</v>
      </c>
      <c r="B1111">
        <v>-0.1664207</v>
      </c>
      <c r="C1111">
        <f>'Map Data'!$I$16</f>
        <v>3</v>
      </c>
      <c r="D1111" t="e">
        <f>IF($C1111=1,$B1111,NA())</f>
        <v>#N/A</v>
      </c>
      <c r="E1111" t="e">
        <f>IF($C1111=2,$B1111,NA())</f>
        <v>#N/A</v>
      </c>
      <c r="F1111">
        <f>IF($C1111=3,$B1111,NA())</f>
        <v>-0.1664207</v>
      </c>
      <c r="G1111" t="e">
        <f>IF($C1111=4,$B1111,NA())</f>
        <v>#N/A</v>
      </c>
      <c r="H1111" t="e">
        <f>IF($C1111=5,$B1111,NA())</f>
        <v>#N/A</v>
      </c>
      <c r="I1111" t="e">
        <f>IF($C1111="",$B1111,NA())</f>
        <v>#N/A</v>
      </c>
    </row>
    <row r="1113" spans="1:9">
      <c r="A1113">
        <v>-0.1462301</v>
      </c>
      <c r="B1113">
        <v>-0.1579102</v>
      </c>
      <c r="C1113">
        <f>'Map Data'!$I$16</f>
        <v>3</v>
      </c>
      <c r="D1113" t="e">
        <f>IF($C1113=1,$B1113,NA())</f>
        <v>#N/A</v>
      </c>
      <c r="E1113" t="e">
        <f>IF($C1113=2,$B1113,NA())</f>
        <v>#N/A</v>
      </c>
      <c r="F1113">
        <f>IF($C1113=3,$B1113,NA())</f>
        <v>-0.1579102</v>
      </c>
      <c r="G1113" t="e">
        <f>IF($C1113=4,$B1113,NA())</f>
        <v>#N/A</v>
      </c>
      <c r="H1113" t="e">
        <f>IF($C1113=5,$B1113,NA())</f>
        <v>#N/A</v>
      </c>
      <c r="I1113" t="e">
        <f>IF($C1113="",$B1113,NA())</f>
        <v>#N/A</v>
      </c>
    </row>
    <row r="1114" spans="1:9">
      <c r="A1114">
        <v>-0.1419648</v>
      </c>
      <c r="B1114">
        <v>-0.1579102</v>
      </c>
      <c r="C1114">
        <f>'Map Data'!$I$16</f>
        <v>3</v>
      </c>
      <c r="D1114" t="e">
        <f>IF($C1114=1,$B1114,NA())</f>
        <v>#N/A</v>
      </c>
      <c r="E1114" t="e">
        <f>IF($C1114=2,$B1114,NA())</f>
        <v>#N/A</v>
      </c>
      <c r="F1114">
        <f>IF($C1114=3,$B1114,NA())</f>
        <v>-0.1579102</v>
      </c>
      <c r="G1114" t="e">
        <f>IF($C1114=4,$B1114,NA())</f>
        <v>#N/A</v>
      </c>
      <c r="H1114" t="e">
        <f>IF($C1114=5,$B1114,NA())</f>
        <v>#N/A</v>
      </c>
      <c r="I1114" t="e">
        <f>IF($C1114="",$B1114,NA())</f>
        <v>#N/A</v>
      </c>
    </row>
    <row r="1116" spans="1:9">
      <c r="A1116">
        <v>-0.1476519</v>
      </c>
      <c r="B1116">
        <v>-0.1550734</v>
      </c>
      <c r="C1116">
        <f>'Map Data'!$I$16</f>
        <v>3</v>
      </c>
      <c r="D1116" t="e">
        <f>IF($C1116=1,$B1116,NA())</f>
        <v>#N/A</v>
      </c>
      <c r="E1116" t="e">
        <f>IF($C1116=2,$B1116,NA())</f>
        <v>#N/A</v>
      </c>
      <c r="F1116">
        <f>IF($C1116=3,$B1116,NA())</f>
        <v>-0.1550734</v>
      </c>
      <c r="G1116" t="e">
        <f>IF($C1116=4,$B1116,NA())</f>
        <v>#N/A</v>
      </c>
      <c r="H1116" t="e">
        <f>IF($C1116=5,$B1116,NA())</f>
        <v>#N/A</v>
      </c>
      <c r="I1116" t="e">
        <f>IF($C1116="",$B1116,NA())</f>
        <v>#N/A</v>
      </c>
    </row>
    <row r="1117" spans="1:9">
      <c r="A1117">
        <v>-0.1419648</v>
      </c>
      <c r="B1117">
        <v>-0.1550734</v>
      </c>
      <c r="C1117">
        <f>'Map Data'!$I$16</f>
        <v>3</v>
      </c>
      <c r="D1117" t="e">
        <f>IF($C1117=1,$B1117,NA())</f>
        <v>#N/A</v>
      </c>
      <c r="E1117" t="e">
        <f>IF($C1117=2,$B1117,NA())</f>
        <v>#N/A</v>
      </c>
      <c r="F1117">
        <f>IF($C1117=3,$B1117,NA())</f>
        <v>-0.1550734</v>
      </c>
      <c r="G1117" t="e">
        <f>IF($C1117=4,$B1117,NA())</f>
        <v>#N/A</v>
      </c>
      <c r="H1117" t="e">
        <f>IF($C1117=5,$B1117,NA())</f>
        <v>#N/A</v>
      </c>
      <c r="I1117" t="e">
        <f>IF($C1117="",$B1117,NA())</f>
        <v>#N/A</v>
      </c>
    </row>
    <row r="1119" spans="1:9">
      <c r="A1119">
        <v>-0.1741914</v>
      </c>
      <c r="B1119">
        <v>-0.1465629</v>
      </c>
      <c r="C1119">
        <f>'Map Data'!$I$16</f>
        <v>3</v>
      </c>
      <c r="D1119" t="e">
        <f>IF($C1119=1,$B1119,NA())</f>
        <v>#N/A</v>
      </c>
      <c r="E1119" t="e">
        <f>IF($C1119=2,$B1119,NA())</f>
        <v>#N/A</v>
      </c>
      <c r="F1119">
        <f>IF($C1119=3,$B1119,NA())</f>
        <v>-0.1465629</v>
      </c>
      <c r="G1119" t="e">
        <f>IF($C1119=4,$B1119,NA())</f>
        <v>#N/A</v>
      </c>
      <c r="H1119" t="e">
        <f>IF($C1119=5,$B1119,NA())</f>
        <v>#N/A</v>
      </c>
      <c r="I1119" t="e">
        <f>IF($C1119="",$B1119,NA())</f>
        <v>#N/A</v>
      </c>
    </row>
    <row r="1120" spans="1:9">
      <c r="A1120">
        <v>-0.1670826</v>
      </c>
      <c r="B1120">
        <v>-0.1465629</v>
      </c>
      <c r="C1120">
        <f>'Map Data'!$I$16</f>
        <v>3</v>
      </c>
      <c r="D1120" t="e">
        <f>IF($C1120=1,$B1120,NA())</f>
        <v>#N/A</v>
      </c>
      <c r="E1120" t="e">
        <f>IF($C1120=2,$B1120,NA())</f>
        <v>#N/A</v>
      </c>
      <c r="F1120">
        <f>IF($C1120=3,$B1120,NA())</f>
        <v>-0.1465629</v>
      </c>
      <c r="G1120" t="e">
        <f>IF($C1120=4,$B1120,NA())</f>
        <v>#N/A</v>
      </c>
      <c r="H1120" t="e">
        <f>IF($C1120=5,$B1120,NA())</f>
        <v>#N/A</v>
      </c>
      <c r="I1120" t="e">
        <f>IF($C1120="",$B1120,NA())</f>
        <v>#N/A</v>
      </c>
    </row>
    <row r="1122" spans="1:9">
      <c r="A1122">
        <v>-0.1737175</v>
      </c>
      <c r="B1122">
        <v>-0.1437261</v>
      </c>
      <c r="C1122">
        <f>'Map Data'!$I$16</f>
        <v>3</v>
      </c>
      <c r="D1122" t="e">
        <f>IF($C1122=1,$B1122,NA())</f>
        <v>#N/A</v>
      </c>
      <c r="E1122" t="e">
        <f>IF($C1122=2,$B1122,NA())</f>
        <v>#N/A</v>
      </c>
      <c r="F1122">
        <f>IF($C1122=3,$B1122,NA())</f>
        <v>-0.1437261</v>
      </c>
      <c r="G1122" t="e">
        <f>IF($C1122=4,$B1122,NA())</f>
        <v>#N/A</v>
      </c>
      <c r="H1122" t="e">
        <f>IF($C1122=5,$B1122,NA())</f>
        <v>#N/A</v>
      </c>
      <c r="I1122" t="e">
        <f>IF($C1122="",$B1122,NA())</f>
        <v>#N/A</v>
      </c>
    </row>
    <row r="1123" spans="1:9">
      <c r="A1123">
        <v>-0.1670826</v>
      </c>
      <c r="B1123">
        <v>-0.1437261</v>
      </c>
      <c r="C1123">
        <f>'Map Data'!$I$16</f>
        <v>3</v>
      </c>
      <c r="D1123" t="e">
        <f>IF($C1123=1,$B1123,NA())</f>
        <v>#N/A</v>
      </c>
      <c r="E1123" t="e">
        <f>IF($C1123=2,$B1123,NA())</f>
        <v>#N/A</v>
      </c>
      <c r="F1123">
        <f>IF($C1123=3,$B1123,NA())</f>
        <v>-0.1437261</v>
      </c>
      <c r="G1123" t="e">
        <f>IF($C1123=4,$B1123,NA())</f>
        <v>#N/A</v>
      </c>
      <c r="H1123" t="e">
        <f>IF($C1123=5,$B1123,NA())</f>
        <v>#N/A</v>
      </c>
      <c r="I1123" t="e">
        <f>IF($C1123="",$B1123,NA())</f>
        <v>#N/A</v>
      </c>
    </row>
    <row r="1125" spans="1:9">
      <c r="A1125">
        <v>0.0030551</v>
      </c>
      <c r="B1125">
        <v>0.0548525</v>
      </c>
      <c r="C1125">
        <f>'Map Data'!$I$17</f>
        <v>2</v>
      </c>
      <c r="D1125" t="e">
        <f>IF($C1125=1,$B1125,NA())</f>
        <v>#N/A</v>
      </c>
      <c r="E1125">
        <f>IF($C1125=2,$B1125,NA())</f>
        <v>0.0548525</v>
      </c>
      <c r="F1125" t="e">
        <f>IF($C1125=3,$B1125,NA())</f>
        <v>#N/A</v>
      </c>
      <c r="G1125" t="e">
        <f>IF($C1125=4,$B1125,NA())</f>
        <v>#N/A</v>
      </c>
      <c r="H1125" t="e">
        <f>IF($C1125=5,$B1125,NA())</f>
        <v>#N/A</v>
      </c>
      <c r="I1125" t="e">
        <f>IF($C1125="",$B1125,NA())</f>
        <v>#N/A</v>
      </c>
    </row>
    <row r="1126" spans="1:9">
      <c r="A1126">
        <v>0.0362295</v>
      </c>
      <c r="B1126">
        <v>0.0548525</v>
      </c>
      <c r="C1126">
        <f>'Map Data'!$I$17</f>
        <v>2</v>
      </c>
      <c r="D1126" t="e">
        <f>IF($C1126=1,$B1126,NA())</f>
        <v>#N/A</v>
      </c>
      <c r="E1126">
        <f>IF($C1126=2,$B1126,NA())</f>
        <v>0.0548525</v>
      </c>
      <c r="F1126" t="e">
        <f>IF($C1126=3,$B1126,NA())</f>
        <v>#N/A</v>
      </c>
      <c r="G1126" t="e">
        <f>IF($C1126=4,$B1126,NA())</f>
        <v>#N/A</v>
      </c>
      <c r="H1126" t="e">
        <f>IF($C1126=5,$B1126,NA())</f>
        <v>#N/A</v>
      </c>
      <c r="I1126" t="e">
        <f>IF($C1126="",$B1126,NA())</f>
        <v>#N/A</v>
      </c>
    </row>
    <row r="1128" spans="1:9">
      <c r="A1128">
        <v>0.057556</v>
      </c>
      <c r="B1128">
        <v>0.0548525</v>
      </c>
      <c r="C1128">
        <f>'Map Data'!$I$17</f>
        <v>2</v>
      </c>
      <c r="D1128" t="e">
        <f>IF($C1128=1,$B1128,NA())</f>
        <v>#N/A</v>
      </c>
      <c r="E1128">
        <f>IF($C1128=2,$B1128,NA())</f>
        <v>0.0548525</v>
      </c>
      <c r="F1128" t="e">
        <f>IF($C1128=3,$B1128,NA())</f>
        <v>#N/A</v>
      </c>
      <c r="G1128" t="e">
        <f>IF($C1128=4,$B1128,NA())</f>
        <v>#N/A</v>
      </c>
      <c r="H1128" t="e">
        <f>IF($C1128=5,$B1128,NA())</f>
        <v>#N/A</v>
      </c>
      <c r="I1128" t="e">
        <f>IF($C1128="",$B1128,NA())</f>
        <v>#N/A</v>
      </c>
    </row>
    <row r="1129" spans="1:9">
      <c r="A1129">
        <v>0.0603995</v>
      </c>
      <c r="B1129">
        <v>0.0548525</v>
      </c>
      <c r="C1129">
        <f>'Map Data'!$I$17</f>
        <v>2</v>
      </c>
      <c r="D1129" t="e">
        <f>IF($C1129=1,$B1129,NA())</f>
        <v>#N/A</v>
      </c>
      <c r="E1129">
        <f>IF($C1129=2,$B1129,NA())</f>
        <v>0.0548525</v>
      </c>
      <c r="F1129" t="e">
        <f>IF($C1129=3,$B1129,NA())</f>
        <v>#N/A</v>
      </c>
      <c r="G1129" t="e">
        <f>IF($C1129=4,$B1129,NA())</f>
        <v>#N/A</v>
      </c>
      <c r="H1129" t="e">
        <f>IF($C1129=5,$B1129,NA())</f>
        <v>#N/A</v>
      </c>
      <c r="I1129" t="e">
        <f>IF($C1129="",$B1129,NA())</f>
        <v>#N/A</v>
      </c>
    </row>
    <row r="1131" spans="1:9">
      <c r="A1131">
        <v>0.0021072</v>
      </c>
      <c r="B1131">
        <v>0.0576893</v>
      </c>
      <c r="C1131">
        <f>'Map Data'!$I$17</f>
        <v>2</v>
      </c>
      <c r="D1131" t="e">
        <f>IF($C1131=1,$B1131,NA())</f>
        <v>#N/A</v>
      </c>
      <c r="E1131">
        <f>IF($C1131=2,$B1131,NA())</f>
        <v>0.0576893</v>
      </c>
      <c r="F1131" t="e">
        <f>IF($C1131=3,$B1131,NA())</f>
        <v>#N/A</v>
      </c>
      <c r="G1131" t="e">
        <f>IF($C1131=4,$B1131,NA())</f>
        <v>#N/A</v>
      </c>
      <c r="H1131" t="e">
        <f>IF($C1131=5,$B1131,NA())</f>
        <v>#N/A</v>
      </c>
      <c r="I1131" t="e">
        <f>IF($C1131="",$B1131,NA())</f>
        <v>#N/A</v>
      </c>
    </row>
    <row r="1132" spans="1:9">
      <c r="A1132">
        <v>0.063717</v>
      </c>
      <c r="B1132">
        <v>0.0576893</v>
      </c>
      <c r="C1132">
        <f>'Map Data'!$I$17</f>
        <v>2</v>
      </c>
      <c r="D1132" t="e">
        <f>IF($C1132=1,$B1132,NA())</f>
        <v>#N/A</v>
      </c>
      <c r="E1132">
        <f>IF($C1132=2,$B1132,NA())</f>
        <v>0.0576893</v>
      </c>
      <c r="F1132" t="e">
        <f>IF($C1132=3,$B1132,NA())</f>
        <v>#N/A</v>
      </c>
      <c r="G1132" t="e">
        <f>IF($C1132=4,$B1132,NA())</f>
        <v>#N/A</v>
      </c>
      <c r="H1132" t="e">
        <f>IF($C1132=5,$B1132,NA())</f>
        <v>#N/A</v>
      </c>
      <c r="I1132" t="e">
        <f>IF($C1132="",$B1132,NA())</f>
        <v>#N/A</v>
      </c>
    </row>
    <row r="1134" spans="1:9">
      <c r="A1134">
        <v>0.0025811</v>
      </c>
      <c r="B1134">
        <v>0.0605262</v>
      </c>
      <c r="C1134">
        <f>'Map Data'!$I$17</f>
        <v>2</v>
      </c>
      <c r="D1134" t="e">
        <f>IF($C1134=1,$B1134,NA())</f>
        <v>#N/A</v>
      </c>
      <c r="E1134">
        <f>IF($C1134=2,$B1134,NA())</f>
        <v>0.0605262</v>
      </c>
      <c r="F1134" t="e">
        <f>IF($C1134=3,$B1134,NA())</f>
        <v>#N/A</v>
      </c>
      <c r="G1134" t="e">
        <f>IF($C1134=4,$B1134,NA())</f>
        <v>#N/A</v>
      </c>
      <c r="H1134" t="e">
        <f>IF($C1134=5,$B1134,NA())</f>
        <v>#N/A</v>
      </c>
      <c r="I1134" t="e">
        <f>IF($C1134="",$B1134,NA())</f>
        <v>#N/A</v>
      </c>
    </row>
    <row r="1135" spans="1:9">
      <c r="A1135">
        <v>0.0641909</v>
      </c>
      <c r="B1135">
        <v>0.0605262</v>
      </c>
      <c r="C1135">
        <f>'Map Data'!$I$17</f>
        <v>2</v>
      </c>
      <c r="D1135" t="e">
        <f>IF($C1135=1,$B1135,NA())</f>
        <v>#N/A</v>
      </c>
      <c r="E1135">
        <f>IF($C1135=2,$B1135,NA())</f>
        <v>0.0605262</v>
      </c>
      <c r="F1135" t="e">
        <f>IF($C1135=3,$B1135,NA())</f>
        <v>#N/A</v>
      </c>
      <c r="G1135" t="e">
        <f>IF($C1135=4,$B1135,NA())</f>
        <v>#N/A</v>
      </c>
      <c r="H1135" t="e">
        <f>IF($C1135=5,$B1135,NA())</f>
        <v>#N/A</v>
      </c>
      <c r="I1135" t="e">
        <f>IF($C1135="",$B1135,NA())</f>
        <v>#N/A</v>
      </c>
    </row>
    <row r="1137" spans="1:9">
      <c r="A1137">
        <v>0.0016333</v>
      </c>
      <c r="B1137">
        <v>0.063363</v>
      </c>
      <c r="C1137">
        <f>'Map Data'!$I$17</f>
        <v>2</v>
      </c>
      <c r="D1137" t="e">
        <f>IF($C1137=1,$B1137,NA())</f>
        <v>#N/A</v>
      </c>
      <c r="E1137">
        <f>IF($C1137=2,$B1137,NA())</f>
        <v>0.063363</v>
      </c>
      <c r="F1137" t="e">
        <f>IF($C1137=3,$B1137,NA())</f>
        <v>#N/A</v>
      </c>
      <c r="G1137" t="e">
        <f>IF($C1137=4,$B1137,NA())</f>
        <v>#N/A</v>
      </c>
      <c r="H1137" t="e">
        <f>IF($C1137=5,$B1137,NA())</f>
        <v>#N/A</v>
      </c>
      <c r="I1137" t="e">
        <f>IF($C1137="",$B1137,NA())</f>
        <v>#N/A</v>
      </c>
    </row>
    <row r="1138" spans="1:9">
      <c r="A1138">
        <v>0.06561259999999999</v>
      </c>
      <c r="B1138">
        <v>0.063363</v>
      </c>
      <c r="C1138">
        <f>'Map Data'!$I$17</f>
        <v>2</v>
      </c>
      <c r="D1138" t="e">
        <f>IF($C1138=1,$B1138,NA())</f>
        <v>#N/A</v>
      </c>
      <c r="E1138">
        <f>IF($C1138=2,$B1138,NA())</f>
        <v>0.063363</v>
      </c>
      <c r="F1138" t="e">
        <f>IF($C1138=3,$B1138,NA())</f>
        <v>#N/A</v>
      </c>
      <c r="G1138" t="e">
        <f>IF($C1138=4,$B1138,NA())</f>
        <v>#N/A</v>
      </c>
      <c r="H1138" t="e">
        <f>IF($C1138=5,$B1138,NA())</f>
        <v>#N/A</v>
      </c>
      <c r="I1138" t="e">
        <f>IF($C1138="",$B1138,NA())</f>
        <v>#N/A</v>
      </c>
    </row>
    <row r="1140" spans="1:9">
      <c r="A1140">
        <v>0.0011594</v>
      </c>
      <c r="B1140">
        <v>0.0661998</v>
      </c>
      <c r="C1140">
        <f>'Map Data'!$I$17</f>
        <v>2</v>
      </c>
      <c r="D1140" t="e">
        <f>IF($C1140=1,$B1140,NA())</f>
        <v>#N/A</v>
      </c>
      <c r="E1140">
        <f>IF($C1140=2,$B1140,NA())</f>
        <v>0.0661998</v>
      </c>
      <c r="F1140" t="e">
        <f>IF($C1140=3,$B1140,NA())</f>
        <v>#N/A</v>
      </c>
      <c r="G1140" t="e">
        <f>IF($C1140=4,$B1140,NA())</f>
        <v>#N/A</v>
      </c>
      <c r="H1140" t="e">
        <f>IF($C1140=5,$B1140,NA())</f>
        <v>#N/A</v>
      </c>
      <c r="I1140" t="e">
        <f>IF($C1140="",$B1140,NA())</f>
        <v>#N/A</v>
      </c>
    </row>
    <row r="1141" spans="1:9">
      <c r="A1141">
        <v>0.06466479999999999</v>
      </c>
      <c r="B1141">
        <v>0.0661998</v>
      </c>
      <c r="C1141">
        <f>'Map Data'!$I$17</f>
        <v>2</v>
      </c>
      <c r="D1141" t="e">
        <f>IF($C1141=1,$B1141,NA())</f>
        <v>#N/A</v>
      </c>
      <c r="E1141">
        <f>IF($C1141=2,$B1141,NA())</f>
        <v>0.0661998</v>
      </c>
      <c r="F1141" t="e">
        <f>IF($C1141=3,$B1141,NA())</f>
        <v>#N/A</v>
      </c>
      <c r="G1141" t="e">
        <f>IF($C1141=4,$B1141,NA())</f>
        <v>#N/A</v>
      </c>
      <c r="H1141" t="e">
        <f>IF($C1141=5,$B1141,NA())</f>
        <v>#N/A</v>
      </c>
      <c r="I1141" t="e">
        <f>IF($C1141="",$B1141,NA())</f>
        <v>#N/A</v>
      </c>
    </row>
    <row r="1143" spans="1:9">
      <c r="A1143">
        <v>0.0011594</v>
      </c>
      <c r="B1143">
        <v>0.06903670000000001</v>
      </c>
      <c r="C1143">
        <f>'Map Data'!$I$17</f>
        <v>2</v>
      </c>
      <c r="D1143" t="e">
        <f>IF($C1143=1,$B1143,NA())</f>
        <v>#N/A</v>
      </c>
      <c r="E1143">
        <f>IF($C1143=2,$B1143,NA())</f>
        <v>0.0690367</v>
      </c>
      <c r="F1143" t="e">
        <f>IF($C1143=3,$B1143,NA())</f>
        <v>#N/A</v>
      </c>
      <c r="G1143" t="e">
        <f>IF($C1143=4,$B1143,NA())</f>
        <v>#N/A</v>
      </c>
      <c r="H1143" t="e">
        <f>IF($C1143=5,$B1143,NA())</f>
        <v>#N/A</v>
      </c>
      <c r="I1143" t="e">
        <f>IF($C1143="",$B1143,NA())</f>
        <v>#N/A</v>
      </c>
    </row>
    <row r="1144" spans="1:9">
      <c r="A1144">
        <v>0.063717</v>
      </c>
      <c r="B1144">
        <v>0.06903670000000001</v>
      </c>
      <c r="C1144">
        <f>'Map Data'!$I$17</f>
        <v>2</v>
      </c>
      <c r="D1144" t="e">
        <f>IF($C1144=1,$B1144,NA())</f>
        <v>#N/A</v>
      </c>
      <c r="E1144">
        <f>IF($C1144=2,$B1144,NA())</f>
        <v>0.0690367</v>
      </c>
      <c r="F1144" t="e">
        <f>IF($C1144=3,$B1144,NA())</f>
        <v>#N/A</v>
      </c>
      <c r="G1144" t="e">
        <f>IF($C1144=4,$B1144,NA())</f>
        <v>#N/A</v>
      </c>
      <c r="H1144" t="e">
        <f>IF($C1144=5,$B1144,NA())</f>
        <v>#N/A</v>
      </c>
      <c r="I1144" t="e">
        <f>IF($C1144="",$B1144,NA())</f>
        <v>#N/A</v>
      </c>
    </row>
    <row r="1146" spans="1:9">
      <c r="A1146">
        <v>-0.0012102</v>
      </c>
      <c r="B1146">
        <v>0.07187350000000001</v>
      </c>
      <c r="C1146">
        <f>'Map Data'!$I$17</f>
        <v>2</v>
      </c>
      <c r="D1146" t="e">
        <f>IF($C1146=1,$B1146,NA())</f>
        <v>#N/A</v>
      </c>
      <c r="E1146">
        <f>IF($C1146=2,$B1146,NA())</f>
        <v>0.0718735</v>
      </c>
      <c r="F1146" t="e">
        <f>IF($C1146=3,$B1146,NA())</f>
        <v>#N/A</v>
      </c>
      <c r="G1146" t="e">
        <f>IF($C1146=4,$B1146,NA())</f>
        <v>#N/A</v>
      </c>
      <c r="H1146" t="e">
        <f>IF($C1146=5,$B1146,NA())</f>
        <v>#N/A</v>
      </c>
      <c r="I1146" t="e">
        <f>IF($C1146="",$B1146,NA())</f>
        <v>#N/A</v>
      </c>
    </row>
    <row r="1147" spans="1:9">
      <c r="A1147">
        <v>0.06940399999999999</v>
      </c>
      <c r="B1147">
        <v>0.07187350000000001</v>
      </c>
      <c r="C1147">
        <f>'Map Data'!$I$17</f>
        <v>2</v>
      </c>
      <c r="D1147" t="e">
        <f>IF($C1147=1,$B1147,NA())</f>
        <v>#N/A</v>
      </c>
      <c r="E1147">
        <f>IF($C1147=2,$B1147,NA())</f>
        <v>0.0718735</v>
      </c>
      <c r="F1147" t="e">
        <f>IF($C1147=3,$B1147,NA())</f>
        <v>#N/A</v>
      </c>
      <c r="G1147" t="e">
        <f>IF($C1147=4,$B1147,NA())</f>
        <v>#N/A</v>
      </c>
      <c r="H1147" t="e">
        <f>IF($C1147=5,$B1147,NA())</f>
        <v>#N/A</v>
      </c>
      <c r="I1147" t="e">
        <f>IF($C1147="",$B1147,NA())</f>
        <v>#N/A</v>
      </c>
    </row>
    <row r="1149" spans="1:9">
      <c r="A1149">
        <v>-0.0007363</v>
      </c>
      <c r="B1149">
        <v>0.07471029999999999</v>
      </c>
      <c r="C1149">
        <f>'Map Data'!$I$17</f>
        <v>2</v>
      </c>
      <c r="D1149" t="e">
        <f>IF($C1149=1,$B1149,NA())</f>
        <v>#N/A</v>
      </c>
      <c r="E1149">
        <f>IF($C1149=2,$B1149,NA())</f>
        <v>0.0747103</v>
      </c>
      <c r="F1149" t="e">
        <f>IF($C1149=3,$B1149,NA())</f>
        <v>#N/A</v>
      </c>
      <c r="G1149" t="e">
        <f>IF($C1149=4,$B1149,NA())</f>
        <v>#N/A</v>
      </c>
      <c r="H1149" t="e">
        <f>IF($C1149=5,$B1149,NA())</f>
        <v>#N/A</v>
      </c>
      <c r="I1149" t="e">
        <f>IF($C1149="",$B1149,NA())</f>
        <v>#N/A</v>
      </c>
    </row>
    <row r="1150" spans="1:9">
      <c r="A1150">
        <v>0.07319539999999999</v>
      </c>
      <c r="B1150">
        <v>0.07471029999999999</v>
      </c>
      <c r="C1150">
        <f>'Map Data'!$I$17</f>
        <v>2</v>
      </c>
      <c r="D1150" t="e">
        <f>IF($C1150=1,$B1150,NA())</f>
        <v>#N/A</v>
      </c>
      <c r="E1150">
        <f>IF($C1150=2,$B1150,NA())</f>
        <v>0.0747103</v>
      </c>
      <c r="F1150" t="e">
        <f>IF($C1150=3,$B1150,NA())</f>
        <v>#N/A</v>
      </c>
      <c r="G1150" t="e">
        <f>IF($C1150=4,$B1150,NA())</f>
        <v>#N/A</v>
      </c>
      <c r="H1150" t="e">
        <f>IF($C1150=5,$B1150,NA())</f>
        <v>#N/A</v>
      </c>
      <c r="I1150" t="e">
        <f>IF($C1150="",$B1150,NA())</f>
        <v>#N/A</v>
      </c>
    </row>
    <row r="1152" spans="1:9">
      <c r="A1152">
        <v>-0.0012102</v>
      </c>
      <c r="B1152">
        <v>0.0775472</v>
      </c>
      <c r="C1152">
        <f>'Map Data'!$I$17</f>
        <v>2</v>
      </c>
      <c r="D1152" t="e">
        <f>IF($C1152=1,$B1152,NA())</f>
        <v>#N/A</v>
      </c>
      <c r="E1152">
        <f>IF($C1152=2,$B1152,NA())</f>
        <v>0.0775472</v>
      </c>
      <c r="F1152" t="e">
        <f>IF($C1152=3,$B1152,NA())</f>
        <v>#N/A</v>
      </c>
      <c r="G1152" t="e">
        <f>IF($C1152=4,$B1152,NA())</f>
        <v>#N/A</v>
      </c>
      <c r="H1152" t="e">
        <f>IF($C1152=5,$B1152,NA())</f>
        <v>#N/A</v>
      </c>
      <c r="I1152" t="e">
        <f>IF($C1152="",$B1152,NA())</f>
        <v>#N/A</v>
      </c>
    </row>
    <row r="1153" spans="1:9">
      <c r="A1153">
        <v>0.07414320000000001</v>
      </c>
      <c r="B1153">
        <v>0.0775472</v>
      </c>
      <c r="C1153">
        <f>'Map Data'!$I$17</f>
        <v>2</v>
      </c>
      <c r="D1153" t="e">
        <f>IF($C1153=1,$B1153,NA())</f>
        <v>#N/A</v>
      </c>
      <c r="E1153">
        <f>IF($C1153=2,$B1153,NA())</f>
        <v>0.0775472</v>
      </c>
      <c r="F1153" t="e">
        <f>IF($C1153=3,$B1153,NA())</f>
        <v>#N/A</v>
      </c>
      <c r="G1153" t="e">
        <f>IF($C1153=4,$B1153,NA())</f>
        <v>#N/A</v>
      </c>
      <c r="H1153" t="e">
        <f>IF($C1153=5,$B1153,NA())</f>
        <v>#N/A</v>
      </c>
      <c r="I1153" t="e">
        <f>IF($C1153="",$B1153,NA())</f>
        <v>#N/A</v>
      </c>
    </row>
    <row r="1155" spans="1:9">
      <c r="A1155">
        <v>-0.0031059</v>
      </c>
      <c r="B1155">
        <v>0.080384</v>
      </c>
      <c r="C1155">
        <f>'Map Data'!$I$17</f>
        <v>2</v>
      </c>
      <c r="D1155" t="e">
        <f>IF($C1155=1,$B1155,NA())</f>
        <v>#N/A</v>
      </c>
      <c r="E1155">
        <f>IF($C1155=2,$B1155,NA())</f>
        <v>0.080384</v>
      </c>
      <c r="F1155" t="e">
        <f>IF($C1155=3,$B1155,NA())</f>
        <v>#N/A</v>
      </c>
      <c r="G1155" t="e">
        <f>IF($C1155=4,$B1155,NA())</f>
        <v>#N/A</v>
      </c>
      <c r="H1155" t="e">
        <f>IF($C1155=5,$B1155,NA())</f>
        <v>#N/A</v>
      </c>
      <c r="I1155" t="e">
        <f>IF($C1155="",$B1155,NA())</f>
        <v>#N/A</v>
      </c>
    </row>
    <row r="1156" spans="1:9">
      <c r="A1156">
        <v>0.07509109999999999</v>
      </c>
      <c r="B1156">
        <v>0.080384</v>
      </c>
      <c r="C1156">
        <f>'Map Data'!$I$17</f>
        <v>2</v>
      </c>
      <c r="D1156" t="e">
        <f>IF($C1156=1,$B1156,NA())</f>
        <v>#N/A</v>
      </c>
      <c r="E1156">
        <f>IF($C1156=2,$B1156,NA())</f>
        <v>0.080384</v>
      </c>
      <c r="F1156" t="e">
        <f>IF($C1156=3,$B1156,NA())</f>
        <v>#N/A</v>
      </c>
      <c r="G1156" t="e">
        <f>IF($C1156=4,$B1156,NA())</f>
        <v>#N/A</v>
      </c>
      <c r="H1156" t="e">
        <f>IF($C1156=5,$B1156,NA())</f>
        <v>#N/A</v>
      </c>
      <c r="I1156" t="e">
        <f>IF($C1156="",$B1156,NA())</f>
        <v>#N/A</v>
      </c>
    </row>
    <row r="1158" spans="1:9">
      <c r="A1158">
        <v>-0.0040538</v>
      </c>
      <c r="B1158">
        <v>0.0832209</v>
      </c>
      <c r="C1158">
        <f>'Map Data'!$I$17</f>
        <v>2</v>
      </c>
      <c r="D1158" t="e">
        <f>IF($C1158=1,$B1158,NA())</f>
        <v>#N/A</v>
      </c>
      <c r="E1158">
        <f>IF($C1158=2,$B1158,NA())</f>
        <v>0.0832209</v>
      </c>
      <c r="F1158" t="e">
        <f>IF($C1158=3,$B1158,NA())</f>
        <v>#N/A</v>
      </c>
      <c r="G1158" t="e">
        <f>IF($C1158=4,$B1158,NA())</f>
        <v>#N/A</v>
      </c>
      <c r="H1158" t="e">
        <f>IF($C1158=5,$B1158,NA())</f>
        <v>#N/A</v>
      </c>
      <c r="I1158" t="e">
        <f>IF($C1158="",$B1158,NA())</f>
        <v>#N/A</v>
      </c>
    </row>
    <row r="1159" spans="1:9">
      <c r="A1159">
        <v>0.07461710000000001</v>
      </c>
      <c r="B1159">
        <v>0.0832209</v>
      </c>
      <c r="C1159">
        <f>'Map Data'!$I$17</f>
        <v>2</v>
      </c>
      <c r="D1159" t="e">
        <f>IF($C1159=1,$B1159,NA())</f>
        <v>#N/A</v>
      </c>
      <c r="E1159">
        <f>IF($C1159=2,$B1159,NA())</f>
        <v>0.0832209</v>
      </c>
      <c r="F1159" t="e">
        <f>IF($C1159=3,$B1159,NA())</f>
        <v>#N/A</v>
      </c>
      <c r="G1159" t="e">
        <f>IF($C1159=4,$B1159,NA())</f>
        <v>#N/A</v>
      </c>
      <c r="H1159" t="e">
        <f>IF($C1159=5,$B1159,NA())</f>
        <v>#N/A</v>
      </c>
      <c r="I1159" t="e">
        <f>IF($C1159="",$B1159,NA())</f>
        <v>#N/A</v>
      </c>
    </row>
    <row r="1161" spans="1:9">
      <c r="A1161">
        <v>-0.0050016</v>
      </c>
      <c r="B1161">
        <v>0.0860577</v>
      </c>
      <c r="C1161">
        <f>'Map Data'!$I$17</f>
        <v>2</v>
      </c>
      <c r="D1161" t="e">
        <f>IF($C1161=1,$B1161,NA())</f>
        <v>#N/A</v>
      </c>
      <c r="E1161">
        <f>IF($C1161=2,$B1161,NA())</f>
        <v>0.0860577</v>
      </c>
      <c r="F1161" t="e">
        <f>IF($C1161=3,$B1161,NA())</f>
        <v>#N/A</v>
      </c>
      <c r="G1161" t="e">
        <f>IF($C1161=4,$B1161,NA())</f>
        <v>#N/A</v>
      </c>
      <c r="H1161" t="e">
        <f>IF($C1161=5,$B1161,NA())</f>
        <v>#N/A</v>
      </c>
      <c r="I1161" t="e">
        <f>IF($C1161="",$B1161,NA())</f>
        <v>#N/A</v>
      </c>
    </row>
    <row r="1162" spans="1:9">
      <c r="A1162">
        <v>0.07129969999999999</v>
      </c>
      <c r="B1162">
        <v>0.0860577</v>
      </c>
      <c r="C1162">
        <f>'Map Data'!$I$17</f>
        <v>2</v>
      </c>
      <c r="D1162" t="e">
        <f>IF($C1162=1,$B1162,NA())</f>
        <v>#N/A</v>
      </c>
      <c r="E1162">
        <f>IF($C1162=2,$B1162,NA())</f>
        <v>0.0860577</v>
      </c>
      <c r="F1162" t="e">
        <f>IF($C1162=3,$B1162,NA())</f>
        <v>#N/A</v>
      </c>
      <c r="G1162" t="e">
        <f>IF($C1162=4,$B1162,NA())</f>
        <v>#N/A</v>
      </c>
      <c r="H1162" t="e">
        <f>IF($C1162=5,$B1162,NA())</f>
        <v>#N/A</v>
      </c>
      <c r="I1162" t="e">
        <f>IF($C1162="",$B1162,NA())</f>
        <v>#N/A</v>
      </c>
    </row>
    <row r="1164" spans="1:9">
      <c r="A1164">
        <v>-0.0059494</v>
      </c>
      <c r="B1164">
        <v>0.0888945</v>
      </c>
      <c r="C1164">
        <f>'Map Data'!$I$17</f>
        <v>2</v>
      </c>
      <c r="D1164" t="e">
        <f>IF($C1164=1,$B1164,NA())</f>
        <v>#N/A</v>
      </c>
      <c r="E1164">
        <f>IF($C1164=2,$B1164,NA())</f>
        <v>0.0888945</v>
      </c>
      <c r="F1164" t="e">
        <f>IF($C1164=3,$B1164,NA())</f>
        <v>#N/A</v>
      </c>
      <c r="G1164" t="e">
        <f>IF($C1164=4,$B1164,NA())</f>
        <v>#N/A</v>
      </c>
      <c r="H1164" t="e">
        <f>IF($C1164=5,$B1164,NA())</f>
        <v>#N/A</v>
      </c>
      <c r="I1164" t="e">
        <f>IF($C1164="",$B1164,NA())</f>
        <v>#N/A</v>
      </c>
    </row>
    <row r="1165" spans="1:9">
      <c r="A1165">
        <v>0.06940399999999999</v>
      </c>
      <c r="B1165">
        <v>0.0888945</v>
      </c>
      <c r="C1165">
        <f>'Map Data'!$I$17</f>
        <v>2</v>
      </c>
      <c r="D1165" t="e">
        <f>IF($C1165=1,$B1165,NA())</f>
        <v>#N/A</v>
      </c>
      <c r="E1165">
        <f>IF($C1165=2,$B1165,NA())</f>
        <v>0.0888945</v>
      </c>
      <c r="F1165" t="e">
        <f>IF($C1165=3,$B1165,NA())</f>
        <v>#N/A</v>
      </c>
      <c r="G1165" t="e">
        <f>IF($C1165=4,$B1165,NA())</f>
        <v>#N/A</v>
      </c>
      <c r="H1165" t="e">
        <f>IF($C1165=5,$B1165,NA())</f>
        <v>#N/A</v>
      </c>
      <c r="I1165" t="e">
        <f>IF($C1165="",$B1165,NA())</f>
        <v>#N/A</v>
      </c>
    </row>
    <row r="1167" spans="1:9">
      <c r="A1167">
        <v>-0.007845100000000001</v>
      </c>
      <c r="B1167">
        <v>0.0917314</v>
      </c>
      <c r="C1167">
        <f>'Map Data'!$I$17</f>
        <v>2</v>
      </c>
      <c r="D1167" t="e">
        <f>IF($C1167=1,$B1167,NA())</f>
        <v>#N/A</v>
      </c>
      <c r="E1167">
        <f>IF($C1167=2,$B1167,NA())</f>
        <v>0.0917314</v>
      </c>
      <c r="F1167" t="e">
        <f>IF($C1167=3,$B1167,NA())</f>
        <v>#N/A</v>
      </c>
      <c r="G1167" t="e">
        <f>IF($C1167=4,$B1167,NA())</f>
        <v>#N/A</v>
      </c>
      <c r="H1167" t="e">
        <f>IF($C1167=5,$B1167,NA())</f>
        <v>#N/A</v>
      </c>
      <c r="I1167" t="e">
        <f>IF($C1167="",$B1167,NA())</f>
        <v>#N/A</v>
      </c>
    </row>
    <row r="1168" spans="1:9">
      <c r="A1168">
        <v>0.06750829999999999</v>
      </c>
      <c r="B1168">
        <v>0.0917314</v>
      </c>
      <c r="C1168">
        <f>'Map Data'!$I$17</f>
        <v>2</v>
      </c>
      <c r="D1168" t="e">
        <f>IF($C1168=1,$B1168,NA())</f>
        <v>#N/A</v>
      </c>
      <c r="E1168">
        <f>IF($C1168=2,$B1168,NA())</f>
        <v>0.0917314</v>
      </c>
      <c r="F1168" t="e">
        <f>IF($C1168=3,$B1168,NA())</f>
        <v>#N/A</v>
      </c>
      <c r="G1168" t="e">
        <f>IF($C1168=4,$B1168,NA())</f>
        <v>#N/A</v>
      </c>
      <c r="H1168" t="e">
        <f>IF($C1168=5,$B1168,NA())</f>
        <v>#N/A</v>
      </c>
      <c r="I1168" t="e">
        <f>IF($C1168="",$B1168,NA())</f>
        <v>#N/A</v>
      </c>
    </row>
    <row r="1170" spans="1:9">
      <c r="A1170">
        <v>-0.0064234</v>
      </c>
      <c r="B1170">
        <v>0.09456820000000001</v>
      </c>
      <c r="C1170">
        <f>'Map Data'!$I$17</f>
        <v>2</v>
      </c>
      <c r="D1170" t="e">
        <f>IF($C1170=1,$B1170,NA())</f>
        <v>#N/A</v>
      </c>
      <c r="E1170">
        <f>IF($C1170=2,$B1170,NA())</f>
        <v>0.0945682</v>
      </c>
      <c r="F1170" t="e">
        <f>IF($C1170=3,$B1170,NA())</f>
        <v>#N/A</v>
      </c>
      <c r="G1170" t="e">
        <f>IF($C1170=4,$B1170,NA())</f>
        <v>#N/A</v>
      </c>
      <c r="H1170" t="e">
        <f>IF($C1170=5,$B1170,NA())</f>
        <v>#N/A</v>
      </c>
      <c r="I1170" t="e">
        <f>IF($C1170="",$B1170,NA())</f>
        <v>#N/A</v>
      </c>
    </row>
    <row r="1171" spans="1:9">
      <c r="A1171">
        <v>0.0622952</v>
      </c>
      <c r="B1171">
        <v>0.09456820000000001</v>
      </c>
      <c r="C1171">
        <f>'Map Data'!$I$17</f>
        <v>2</v>
      </c>
      <c r="D1171" t="e">
        <f>IF($C1171=1,$B1171,NA())</f>
        <v>#N/A</v>
      </c>
      <c r="E1171">
        <f>IF($C1171=2,$B1171,NA())</f>
        <v>0.0945682</v>
      </c>
      <c r="F1171" t="e">
        <f>IF($C1171=3,$B1171,NA())</f>
        <v>#N/A</v>
      </c>
      <c r="G1171" t="e">
        <f>IF($C1171=4,$B1171,NA())</f>
        <v>#N/A</v>
      </c>
      <c r="H1171" t="e">
        <f>IF($C1171=5,$B1171,NA())</f>
        <v>#N/A</v>
      </c>
      <c r="I1171" t="e">
        <f>IF($C1171="",$B1171,NA())</f>
        <v>#N/A</v>
      </c>
    </row>
    <row r="1173" spans="1:9">
      <c r="A1173">
        <v>-0.0064234</v>
      </c>
      <c r="B1173">
        <v>0.09740500000000001</v>
      </c>
      <c r="C1173">
        <f>'Map Data'!$I$17</f>
        <v>2</v>
      </c>
      <c r="D1173" t="e">
        <f>IF($C1173=1,$B1173,NA())</f>
        <v>#N/A</v>
      </c>
      <c r="E1173">
        <f>IF($C1173=2,$B1173,NA())</f>
        <v>0.097405</v>
      </c>
      <c r="F1173" t="e">
        <f>IF($C1173=3,$B1173,NA())</f>
        <v>#N/A</v>
      </c>
      <c r="G1173" t="e">
        <f>IF($C1173=4,$B1173,NA())</f>
        <v>#N/A</v>
      </c>
      <c r="H1173" t="e">
        <f>IF($C1173=5,$B1173,NA())</f>
        <v>#N/A</v>
      </c>
      <c r="I1173" t="e">
        <f>IF($C1173="",$B1173,NA())</f>
        <v>#N/A</v>
      </c>
    </row>
    <row r="1174" spans="1:9">
      <c r="A1174">
        <v>0.0613474</v>
      </c>
      <c r="B1174">
        <v>0.09740500000000001</v>
      </c>
      <c r="C1174">
        <f>'Map Data'!$I$17</f>
        <v>2</v>
      </c>
      <c r="D1174" t="e">
        <f>IF($C1174=1,$B1174,NA())</f>
        <v>#N/A</v>
      </c>
      <c r="E1174">
        <f>IF($C1174=2,$B1174,NA())</f>
        <v>0.097405</v>
      </c>
      <c r="F1174" t="e">
        <f>IF($C1174=3,$B1174,NA())</f>
        <v>#N/A</v>
      </c>
      <c r="G1174" t="e">
        <f>IF($C1174=4,$B1174,NA())</f>
        <v>#N/A</v>
      </c>
      <c r="H1174" t="e">
        <f>IF($C1174=5,$B1174,NA())</f>
        <v>#N/A</v>
      </c>
      <c r="I1174" t="e">
        <f>IF($C1174="",$B1174,NA())</f>
        <v>#N/A</v>
      </c>
    </row>
    <row r="1176" spans="1:9">
      <c r="A1176">
        <v>-0.0064234</v>
      </c>
      <c r="B1176">
        <v>0.1002419</v>
      </c>
      <c r="C1176">
        <f>'Map Data'!$I$17</f>
        <v>2</v>
      </c>
      <c r="D1176" t="e">
        <f>IF($C1176=1,$B1176,NA())</f>
        <v>#N/A</v>
      </c>
      <c r="E1176">
        <f>IF($C1176=2,$B1176,NA())</f>
        <v>0.1002419</v>
      </c>
      <c r="F1176" t="e">
        <f>IF($C1176=3,$B1176,NA())</f>
        <v>#N/A</v>
      </c>
      <c r="G1176" t="e">
        <f>IF($C1176=4,$B1176,NA())</f>
        <v>#N/A</v>
      </c>
      <c r="H1176" t="e">
        <f>IF($C1176=5,$B1176,NA())</f>
        <v>#N/A</v>
      </c>
      <c r="I1176" t="e">
        <f>IF($C1176="",$B1176,NA())</f>
        <v>#N/A</v>
      </c>
    </row>
    <row r="1177" spans="1:9">
      <c r="A1177">
        <v>0.0608734</v>
      </c>
      <c r="B1177">
        <v>0.1002419</v>
      </c>
      <c r="C1177">
        <f>'Map Data'!$I$17</f>
        <v>2</v>
      </c>
      <c r="D1177" t="e">
        <f>IF($C1177=1,$B1177,NA())</f>
        <v>#N/A</v>
      </c>
      <c r="E1177">
        <f>IF($C1177=2,$B1177,NA())</f>
        <v>0.1002419</v>
      </c>
      <c r="F1177" t="e">
        <f>IF($C1177=3,$B1177,NA())</f>
        <v>#N/A</v>
      </c>
      <c r="G1177" t="e">
        <f>IF($C1177=4,$B1177,NA())</f>
        <v>#N/A</v>
      </c>
      <c r="H1177" t="e">
        <f>IF($C1177=5,$B1177,NA())</f>
        <v>#N/A</v>
      </c>
      <c r="I1177" t="e">
        <f>IF($C1177="",$B1177,NA())</f>
        <v>#N/A</v>
      </c>
    </row>
    <row r="1179" spans="1:9">
      <c r="A1179">
        <v>-0.0064234</v>
      </c>
      <c r="B1179">
        <v>0.1030787</v>
      </c>
      <c r="C1179">
        <f>'Map Data'!$I$17</f>
        <v>2</v>
      </c>
      <c r="D1179" t="e">
        <f>IF($C1179=1,$B1179,NA())</f>
        <v>#N/A</v>
      </c>
      <c r="E1179">
        <f>IF($C1179=2,$B1179,NA())</f>
        <v>0.1030787</v>
      </c>
      <c r="F1179" t="e">
        <f>IF($C1179=3,$B1179,NA())</f>
        <v>#N/A</v>
      </c>
      <c r="G1179" t="e">
        <f>IF($C1179=4,$B1179,NA())</f>
        <v>#N/A</v>
      </c>
      <c r="H1179" t="e">
        <f>IF($C1179=5,$B1179,NA())</f>
        <v>#N/A</v>
      </c>
      <c r="I1179" t="e">
        <f>IF($C1179="",$B1179,NA())</f>
        <v>#N/A</v>
      </c>
    </row>
    <row r="1180" spans="1:9">
      <c r="A1180">
        <v>0.0618213</v>
      </c>
      <c r="B1180">
        <v>0.1030787</v>
      </c>
      <c r="C1180">
        <f>'Map Data'!$I$17</f>
        <v>2</v>
      </c>
      <c r="D1180" t="e">
        <f>IF($C1180=1,$B1180,NA())</f>
        <v>#N/A</v>
      </c>
      <c r="E1180">
        <f>IF($C1180=2,$B1180,NA())</f>
        <v>0.1030787</v>
      </c>
      <c r="F1180" t="e">
        <f>IF($C1180=3,$B1180,NA())</f>
        <v>#N/A</v>
      </c>
      <c r="G1180" t="e">
        <f>IF($C1180=4,$B1180,NA())</f>
        <v>#N/A</v>
      </c>
      <c r="H1180" t="e">
        <f>IF($C1180=5,$B1180,NA())</f>
        <v>#N/A</v>
      </c>
      <c r="I1180" t="e">
        <f>IF($C1180="",$B1180,NA())</f>
        <v>#N/A</v>
      </c>
    </row>
    <row r="1182" spans="1:9">
      <c r="A1182">
        <v>0.0077943</v>
      </c>
      <c r="B1182">
        <v>0.1059155</v>
      </c>
      <c r="C1182">
        <f>'Map Data'!$I$17</f>
        <v>2</v>
      </c>
      <c r="D1182" t="e">
        <f>IF($C1182=1,$B1182,NA())</f>
        <v>#N/A</v>
      </c>
      <c r="E1182">
        <f>IF($C1182=2,$B1182,NA())</f>
        <v>0.1059155</v>
      </c>
      <c r="F1182" t="e">
        <f>IF($C1182=3,$B1182,NA())</f>
        <v>#N/A</v>
      </c>
      <c r="G1182" t="e">
        <f>IF($C1182=4,$B1182,NA())</f>
        <v>#N/A</v>
      </c>
      <c r="H1182" t="e">
        <f>IF($C1182=5,$B1182,NA())</f>
        <v>#N/A</v>
      </c>
      <c r="I1182" t="e">
        <f>IF($C1182="",$B1182,NA())</f>
        <v>#N/A</v>
      </c>
    </row>
    <row r="1183" spans="1:9">
      <c r="A1183">
        <v>0.0599256</v>
      </c>
      <c r="B1183">
        <v>0.1059155</v>
      </c>
      <c r="C1183">
        <f>'Map Data'!$I$17</f>
        <v>2</v>
      </c>
      <c r="D1183" t="e">
        <f>IF($C1183=1,$B1183,NA())</f>
        <v>#N/A</v>
      </c>
      <c r="E1183">
        <f>IF($C1183=2,$B1183,NA())</f>
        <v>0.1059155</v>
      </c>
      <c r="F1183" t="e">
        <f>IF($C1183=3,$B1183,NA())</f>
        <v>#N/A</v>
      </c>
      <c r="G1183" t="e">
        <f>IF($C1183=4,$B1183,NA())</f>
        <v>#N/A</v>
      </c>
      <c r="H1183" t="e">
        <f>IF($C1183=5,$B1183,NA())</f>
        <v>#N/A</v>
      </c>
      <c r="I1183" t="e">
        <f>IF($C1183="",$B1183,NA())</f>
        <v>#N/A</v>
      </c>
    </row>
    <row r="1185" spans="1:9">
      <c r="A1185">
        <v>-0.2102094</v>
      </c>
      <c r="B1185">
        <v>0.09740500000000001</v>
      </c>
      <c r="C1185">
        <f>'Map Data'!$I$18</f>
        <v>3</v>
      </c>
      <c r="D1185" t="e">
        <f>IF($C1185=1,$B1185,NA())</f>
        <v>#N/A</v>
      </c>
      <c r="E1185" t="e">
        <f>IF($C1185=2,$B1185,NA())</f>
        <v>#N/A</v>
      </c>
      <c r="F1185">
        <f>IF($C1185=3,$B1185,NA())</f>
        <v>0.097405</v>
      </c>
      <c r="G1185" t="e">
        <f>IF($C1185=4,$B1185,NA())</f>
        <v>#N/A</v>
      </c>
      <c r="H1185" t="e">
        <f>IF($C1185=5,$B1185,NA())</f>
        <v>#N/A</v>
      </c>
      <c r="I1185" t="e">
        <f>IF($C1185="",$B1185,NA())</f>
        <v>#N/A</v>
      </c>
    </row>
    <row r="1186" spans="1:9">
      <c r="A1186">
        <v>-0.1926744</v>
      </c>
      <c r="B1186">
        <v>0.09740500000000001</v>
      </c>
      <c r="C1186">
        <f>'Map Data'!$I$18</f>
        <v>3</v>
      </c>
      <c r="D1186" t="e">
        <f>IF($C1186=1,$B1186,NA())</f>
        <v>#N/A</v>
      </c>
      <c r="E1186" t="e">
        <f>IF($C1186=2,$B1186,NA())</f>
        <v>#N/A</v>
      </c>
      <c r="F1186">
        <f>IF($C1186=3,$B1186,NA())</f>
        <v>0.097405</v>
      </c>
      <c r="G1186" t="e">
        <f>IF($C1186=4,$B1186,NA())</f>
        <v>#N/A</v>
      </c>
      <c r="H1186" t="e">
        <f>IF($C1186=5,$B1186,NA())</f>
        <v>#N/A</v>
      </c>
      <c r="I1186" t="e">
        <f>IF($C1186="",$B1186,NA())</f>
        <v>#N/A</v>
      </c>
    </row>
    <row r="1188" spans="1:9">
      <c r="A1188">
        <v>-0.2258488</v>
      </c>
      <c r="B1188">
        <v>0.1002419</v>
      </c>
      <c r="C1188">
        <f>'Map Data'!$I$18</f>
        <v>3</v>
      </c>
      <c r="D1188" t="e">
        <f>IF($C1188=1,$B1188,NA())</f>
        <v>#N/A</v>
      </c>
      <c r="E1188" t="e">
        <f>IF($C1188=2,$B1188,NA())</f>
        <v>#N/A</v>
      </c>
      <c r="F1188">
        <f>IF($C1188=3,$B1188,NA())</f>
        <v>0.1002419</v>
      </c>
      <c r="G1188" t="e">
        <f>IF($C1188=4,$B1188,NA())</f>
        <v>#N/A</v>
      </c>
      <c r="H1188" t="e">
        <f>IF($C1188=5,$B1188,NA())</f>
        <v>#N/A</v>
      </c>
      <c r="I1188" t="e">
        <f>IF($C1188="",$B1188,NA())</f>
        <v>#N/A</v>
      </c>
    </row>
    <row r="1189" spans="1:9">
      <c r="A1189">
        <v>-0.1922004</v>
      </c>
      <c r="B1189">
        <v>0.1002419</v>
      </c>
      <c r="C1189">
        <f>'Map Data'!$I$18</f>
        <v>3</v>
      </c>
      <c r="D1189" t="e">
        <f>IF($C1189=1,$B1189,NA())</f>
        <v>#N/A</v>
      </c>
      <c r="E1189" t="e">
        <f>IF($C1189=2,$B1189,NA())</f>
        <v>#N/A</v>
      </c>
      <c r="F1189">
        <f>IF($C1189=3,$B1189,NA())</f>
        <v>0.1002419</v>
      </c>
      <c r="G1189" t="e">
        <f>IF($C1189=4,$B1189,NA())</f>
        <v>#N/A</v>
      </c>
      <c r="H1189" t="e">
        <f>IF($C1189=5,$B1189,NA())</f>
        <v>#N/A</v>
      </c>
      <c r="I1189" t="e">
        <f>IF($C1189="",$B1189,NA())</f>
        <v>#N/A</v>
      </c>
    </row>
    <row r="1191" spans="1:9">
      <c r="A1191">
        <v>-0.2400665</v>
      </c>
      <c r="B1191">
        <v>0.1030787</v>
      </c>
      <c r="C1191">
        <f>'Map Data'!$I$18</f>
        <v>3</v>
      </c>
      <c r="D1191" t="e">
        <f>IF($C1191=1,$B1191,NA())</f>
        <v>#N/A</v>
      </c>
      <c r="E1191" t="e">
        <f>IF($C1191=2,$B1191,NA())</f>
        <v>#N/A</v>
      </c>
      <c r="F1191">
        <f>IF($C1191=3,$B1191,NA())</f>
        <v>0.1030787</v>
      </c>
      <c r="G1191" t="e">
        <f>IF($C1191=4,$B1191,NA())</f>
        <v>#N/A</v>
      </c>
      <c r="H1191" t="e">
        <f>IF($C1191=5,$B1191,NA())</f>
        <v>#N/A</v>
      </c>
      <c r="I1191" t="e">
        <f>IF($C1191="",$B1191,NA())</f>
        <v>#N/A</v>
      </c>
    </row>
    <row r="1192" spans="1:9">
      <c r="A1192">
        <v>-0.1917265</v>
      </c>
      <c r="B1192">
        <v>0.1030787</v>
      </c>
      <c r="C1192">
        <f>'Map Data'!$I$18</f>
        <v>3</v>
      </c>
      <c r="D1192" t="e">
        <f>IF($C1192=1,$B1192,NA())</f>
        <v>#N/A</v>
      </c>
      <c r="E1192" t="e">
        <f>IF($C1192=2,$B1192,NA())</f>
        <v>#N/A</v>
      </c>
      <c r="F1192">
        <f>IF($C1192=3,$B1192,NA())</f>
        <v>0.1030787</v>
      </c>
      <c r="G1192" t="e">
        <f>IF($C1192=4,$B1192,NA())</f>
        <v>#N/A</v>
      </c>
      <c r="H1192" t="e">
        <f>IF($C1192=5,$B1192,NA())</f>
        <v>#N/A</v>
      </c>
      <c r="I1192" t="e">
        <f>IF($C1192="",$B1192,NA())</f>
        <v>#N/A</v>
      </c>
    </row>
    <row r="1194" spans="1:9">
      <c r="A1194">
        <v>-0.2533363</v>
      </c>
      <c r="B1194">
        <v>0.1059155</v>
      </c>
      <c r="C1194">
        <f>'Map Data'!$I$18</f>
        <v>3</v>
      </c>
      <c r="D1194" t="e">
        <f>IF($C1194=1,$B1194,NA())</f>
        <v>#N/A</v>
      </c>
      <c r="E1194" t="e">
        <f>IF($C1194=2,$B1194,NA())</f>
        <v>#N/A</v>
      </c>
      <c r="F1194">
        <f>IF($C1194=3,$B1194,NA())</f>
        <v>0.1059155</v>
      </c>
      <c r="G1194" t="e">
        <f>IF($C1194=4,$B1194,NA())</f>
        <v>#N/A</v>
      </c>
      <c r="H1194" t="e">
        <f>IF($C1194=5,$B1194,NA())</f>
        <v>#N/A</v>
      </c>
      <c r="I1194" t="e">
        <f>IF($C1194="",$B1194,NA())</f>
        <v>#N/A</v>
      </c>
    </row>
    <row r="1195" spans="1:9">
      <c r="A1195">
        <v>-0.1912526</v>
      </c>
      <c r="B1195">
        <v>0.1059155</v>
      </c>
      <c r="C1195">
        <f>'Map Data'!$I$18</f>
        <v>3</v>
      </c>
      <c r="D1195" t="e">
        <f>IF($C1195=1,$B1195,NA())</f>
        <v>#N/A</v>
      </c>
      <c r="E1195" t="e">
        <f>IF($C1195=2,$B1195,NA())</f>
        <v>#N/A</v>
      </c>
      <c r="F1195">
        <f>IF($C1195=3,$B1195,NA())</f>
        <v>0.1059155</v>
      </c>
      <c r="G1195" t="e">
        <f>IF($C1195=4,$B1195,NA())</f>
        <v>#N/A</v>
      </c>
      <c r="H1195" t="e">
        <f>IF($C1195=5,$B1195,NA())</f>
        <v>#N/A</v>
      </c>
      <c r="I1195" t="e">
        <f>IF($C1195="",$B1195,NA())</f>
        <v>#N/A</v>
      </c>
    </row>
    <row r="1197" spans="1:9">
      <c r="A1197">
        <v>-0.2666061</v>
      </c>
      <c r="B1197">
        <v>0.1087524</v>
      </c>
      <c r="C1197">
        <f>'Map Data'!$I$18</f>
        <v>3</v>
      </c>
      <c r="D1197" t="e">
        <f>IF($C1197=1,$B1197,NA())</f>
        <v>#N/A</v>
      </c>
      <c r="E1197" t="e">
        <f>IF($C1197=2,$B1197,NA())</f>
        <v>#N/A</v>
      </c>
      <c r="F1197">
        <f>IF($C1197=3,$B1197,NA())</f>
        <v>0.1087524</v>
      </c>
      <c r="G1197" t="e">
        <f>IF($C1197=4,$B1197,NA())</f>
        <v>#N/A</v>
      </c>
      <c r="H1197" t="e">
        <f>IF($C1197=5,$B1197,NA())</f>
        <v>#N/A</v>
      </c>
      <c r="I1197" t="e">
        <f>IF($C1197="",$B1197,NA())</f>
        <v>#N/A</v>
      </c>
    </row>
    <row r="1198" spans="1:9">
      <c r="A1198">
        <v>-0.1907787</v>
      </c>
      <c r="B1198">
        <v>0.1087524</v>
      </c>
      <c r="C1198">
        <f>'Map Data'!$I$18</f>
        <v>3</v>
      </c>
      <c r="D1198" t="e">
        <f>IF($C1198=1,$B1198,NA())</f>
        <v>#N/A</v>
      </c>
      <c r="E1198" t="e">
        <f>IF($C1198=2,$B1198,NA())</f>
        <v>#N/A</v>
      </c>
      <c r="F1198">
        <f>IF($C1198=3,$B1198,NA())</f>
        <v>0.1087524</v>
      </c>
      <c r="G1198" t="e">
        <f>IF($C1198=4,$B1198,NA())</f>
        <v>#N/A</v>
      </c>
      <c r="H1198" t="e">
        <f>IF($C1198=5,$B1198,NA())</f>
        <v>#N/A</v>
      </c>
      <c r="I1198" t="e">
        <f>IF($C1198="",$B1198,NA())</f>
        <v>#N/A</v>
      </c>
    </row>
    <row r="1200" spans="1:9">
      <c r="A1200">
        <v>-0.2680278</v>
      </c>
      <c r="B1200">
        <v>0.1115892</v>
      </c>
      <c r="C1200">
        <f>'Map Data'!$I$18</f>
        <v>3</v>
      </c>
      <c r="D1200" t="e">
        <f>IF($C1200=1,$B1200,NA())</f>
        <v>#N/A</v>
      </c>
      <c r="E1200" t="e">
        <f>IF($C1200=2,$B1200,NA())</f>
        <v>#N/A</v>
      </c>
      <c r="F1200">
        <f>IF($C1200=3,$B1200,NA())</f>
        <v>0.1115892</v>
      </c>
      <c r="G1200" t="e">
        <f>IF($C1200=4,$B1200,NA())</f>
        <v>#N/A</v>
      </c>
      <c r="H1200" t="e">
        <f>IF($C1200=5,$B1200,NA())</f>
        <v>#N/A</v>
      </c>
      <c r="I1200" t="e">
        <f>IF($C1200="",$B1200,NA())</f>
        <v>#N/A</v>
      </c>
    </row>
    <row r="1201" spans="1:9">
      <c r="A1201">
        <v>-0.1903048</v>
      </c>
      <c r="B1201">
        <v>0.1115892</v>
      </c>
      <c r="C1201">
        <f>'Map Data'!$I$18</f>
        <v>3</v>
      </c>
      <c r="D1201" t="e">
        <f>IF($C1201=1,$B1201,NA())</f>
        <v>#N/A</v>
      </c>
      <c r="E1201" t="e">
        <f>IF($C1201=2,$B1201,NA())</f>
        <v>#N/A</v>
      </c>
      <c r="F1201">
        <f>IF($C1201=3,$B1201,NA())</f>
        <v>0.1115892</v>
      </c>
      <c r="G1201" t="e">
        <f>IF($C1201=4,$B1201,NA())</f>
        <v>#N/A</v>
      </c>
      <c r="H1201" t="e">
        <f>IF($C1201=5,$B1201,NA())</f>
        <v>#N/A</v>
      </c>
      <c r="I1201" t="e">
        <f>IF($C1201="",$B1201,NA())</f>
        <v>#N/A</v>
      </c>
    </row>
    <row r="1203" spans="1:9">
      <c r="A1203">
        <v>-0.26708</v>
      </c>
      <c r="B1203">
        <v>0.1144261</v>
      </c>
      <c r="C1203">
        <f>'Map Data'!$I$18</f>
        <v>3</v>
      </c>
      <c r="D1203" t="e">
        <f>IF($C1203=1,$B1203,NA())</f>
        <v>#N/A</v>
      </c>
      <c r="E1203" t="e">
        <f>IF($C1203=2,$B1203,NA())</f>
        <v>#N/A</v>
      </c>
      <c r="F1203">
        <f>IF($C1203=3,$B1203,NA())</f>
        <v>0.1144261</v>
      </c>
      <c r="G1203" t="e">
        <f>IF($C1203=4,$B1203,NA())</f>
        <v>#N/A</v>
      </c>
      <c r="H1203" t="e">
        <f>IF($C1203=5,$B1203,NA())</f>
        <v>#N/A</v>
      </c>
      <c r="I1203" t="e">
        <f>IF($C1203="",$B1203,NA())</f>
        <v>#N/A</v>
      </c>
    </row>
    <row r="1204" spans="1:9">
      <c r="A1204">
        <v>-0.1898308</v>
      </c>
      <c r="B1204">
        <v>0.1144261</v>
      </c>
      <c r="C1204">
        <f>'Map Data'!$I$18</f>
        <v>3</v>
      </c>
      <c r="D1204" t="e">
        <f>IF($C1204=1,$B1204,NA())</f>
        <v>#N/A</v>
      </c>
      <c r="E1204" t="e">
        <f>IF($C1204=2,$B1204,NA())</f>
        <v>#N/A</v>
      </c>
      <c r="F1204">
        <f>IF($C1204=3,$B1204,NA())</f>
        <v>0.1144261</v>
      </c>
      <c r="G1204" t="e">
        <f>IF($C1204=4,$B1204,NA())</f>
        <v>#N/A</v>
      </c>
      <c r="H1204" t="e">
        <f>IF($C1204=5,$B1204,NA())</f>
        <v>#N/A</v>
      </c>
      <c r="I1204" t="e">
        <f>IF($C1204="",$B1204,NA())</f>
        <v>#N/A</v>
      </c>
    </row>
    <row r="1206" spans="1:9">
      <c r="A1206">
        <v>-0.2666061</v>
      </c>
      <c r="B1206">
        <v>0.1172629</v>
      </c>
      <c r="C1206">
        <f>'Map Data'!$I$18</f>
        <v>3</v>
      </c>
      <c r="D1206" t="e">
        <f>IF($C1206=1,$B1206,NA())</f>
        <v>#N/A</v>
      </c>
      <c r="E1206" t="e">
        <f>IF($C1206=2,$B1206,NA())</f>
        <v>#N/A</v>
      </c>
      <c r="F1206">
        <f>IF($C1206=3,$B1206,NA())</f>
        <v>0.1172629</v>
      </c>
      <c r="G1206" t="e">
        <f>IF($C1206=4,$B1206,NA())</f>
        <v>#N/A</v>
      </c>
      <c r="H1206" t="e">
        <f>IF($C1206=5,$B1206,NA())</f>
        <v>#N/A</v>
      </c>
      <c r="I1206" t="e">
        <f>IF($C1206="",$B1206,NA())</f>
        <v>#N/A</v>
      </c>
    </row>
    <row r="1207" spans="1:9">
      <c r="A1207">
        <v>-0.1893569</v>
      </c>
      <c r="B1207">
        <v>0.1172629</v>
      </c>
      <c r="C1207">
        <f>'Map Data'!$I$18</f>
        <v>3</v>
      </c>
      <c r="D1207" t="e">
        <f>IF($C1207=1,$B1207,NA())</f>
        <v>#N/A</v>
      </c>
      <c r="E1207" t="e">
        <f>IF($C1207=2,$B1207,NA())</f>
        <v>#N/A</v>
      </c>
      <c r="F1207">
        <f>IF($C1207=3,$B1207,NA())</f>
        <v>0.1172629</v>
      </c>
      <c r="G1207" t="e">
        <f>IF($C1207=4,$B1207,NA())</f>
        <v>#N/A</v>
      </c>
      <c r="H1207" t="e">
        <f>IF($C1207=5,$B1207,NA())</f>
        <v>#N/A</v>
      </c>
      <c r="I1207" t="e">
        <f>IF($C1207="",$B1207,NA())</f>
        <v>#N/A</v>
      </c>
    </row>
    <row r="1209" spans="1:9">
      <c r="A1209">
        <v>-0.2656582</v>
      </c>
      <c r="B1209">
        <v>0.1200997</v>
      </c>
      <c r="C1209">
        <f>'Map Data'!$I$18</f>
        <v>3</v>
      </c>
      <c r="D1209" t="e">
        <f>IF($C1209=1,$B1209,NA())</f>
        <v>#N/A</v>
      </c>
      <c r="E1209" t="e">
        <f>IF($C1209=2,$B1209,NA())</f>
        <v>#N/A</v>
      </c>
      <c r="F1209">
        <f>IF($C1209=3,$B1209,NA())</f>
        <v>0.1200997</v>
      </c>
      <c r="G1209" t="e">
        <f>IF($C1209=4,$B1209,NA())</f>
        <v>#N/A</v>
      </c>
      <c r="H1209" t="e">
        <f>IF($C1209=5,$B1209,NA())</f>
        <v>#N/A</v>
      </c>
      <c r="I1209" t="e">
        <f>IF($C1209="",$B1209,NA())</f>
        <v>#N/A</v>
      </c>
    </row>
    <row r="1210" spans="1:9">
      <c r="A1210">
        <v>-0.1893569</v>
      </c>
      <c r="B1210">
        <v>0.1200997</v>
      </c>
      <c r="C1210">
        <f>'Map Data'!$I$18</f>
        <v>3</v>
      </c>
      <c r="D1210" t="e">
        <f>IF($C1210=1,$B1210,NA())</f>
        <v>#N/A</v>
      </c>
      <c r="E1210" t="e">
        <f>IF($C1210=2,$B1210,NA())</f>
        <v>#N/A</v>
      </c>
      <c r="F1210">
        <f>IF($C1210=3,$B1210,NA())</f>
        <v>0.1200997</v>
      </c>
      <c r="G1210" t="e">
        <f>IF($C1210=4,$B1210,NA())</f>
        <v>#N/A</v>
      </c>
      <c r="H1210" t="e">
        <f>IF($C1210=5,$B1210,NA())</f>
        <v>#N/A</v>
      </c>
      <c r="I1210" t="e">
        <f>IF($C1210="",$B1210,NA())</f>
        <v>#N/A</v>
      </c>
    </row>
    <row r="1212" spans="1:9">
      <c r="A1212">
        <v>-0.2651843</v>
      </c>
      <c r="B1212">
        <v>0.1229366</v>
      </c>
      <c r="C1212">
        <f>'Map Data'!$I$18</f>
        <v>3</v>
      </c>
      <c r="D1212" t="e">
        <f>IF($C1212=1,$B1212,NA())</f>
        <v>#N/A</v>
      </c>
      <c r="E1212" t="e">
        <f>IF($C1212=2,$B1212,NA())</f>
        <v>#N/A</v>
      </c>
      <c r="F1212">
        <f>IF($C1212=3,$B1212,NA())</f>
        <v>0.1229366</v>
      </c>
      <c r="G1212" t="e">
        <f>IF($C1212=4,$B1212,NA())</f>
        <v>#N/A</v>
      </c>
      <c r="H1212" t="e">
        <f>IF($C1212=5,$B1212,NA())</f>
        <v>#N/A</v>
      </c>
      <c r="I1212" t="e">
        <f>IF($C1212="",$B1212,NA())</f>
        <v>#N/A</v>
      </c>
    </row>
    <row r="1213" spans="1:9">
      <c r="A1213">
        <v>-0.188883</v>
      </c>
      <c r="B1213">
        <v>0.1229366</v>
      </c>
      <c r="C1213">
        <f>'Map Data'!$I$18</f>
        <v>3</v>
      </c>
      <c r="D1213" t="e">
        <f>IF($C1213=1,$B1213,NA())</f>
        <v>#N/A</v>
      </c>
      <c r="E1213" t="e">
        <f>IF($C1213=2,$B1213,NA())</f>
        <v>#N/A</v>
      </c>
      <c r="F1213">
        <f>IF($C1213=3,$B1213,NA())</f>
        <v>0.1229366</v>
      </c>
      <c r="G1213" t="e">
        <f>IF($C1213=4,$B1213,NA())</f>
        <v>#N/A</v>
      </c>
      <c r="H1213" t="e">
        <f>IF($C1213=5,$B1213,NA())</f>
        <v>#N/A</v>
      </c>
      <c r="I1213" t="e">
        <f>IF($C1213="",$B1213,NA())</f>
        <v>#N/A</v>
      </c>
    </row>
    <row r="1215" spans="1:9">
      <c r="A1215">
        <v>-0.2647104</v>
      </c>
      <c r="B1215">
        <v>0.1257734</v>
      </c>
      <c r="C1215">
        <f>'Map Data'!$I$18</f>
        <v>3</v>
      </c>
      <c r="D1215" t="e">
        <f>IF($C1215=1,$B1215,NA())</f>
        <v>#N/A</v>
      </c>
      <c r="E1215" t="e">
        <f>IF($C1215=2,$B1215,NA())</f>
        <v>#N/A</v>
      </c>
      <c r="F1215">
        <f>IF($C1215=3,$B1215,NA())</f>
        <v>0.1257734</v>
      </c>
      <c r="G1215" t="e">
        <f>IF($C1215=4,$B1215,NA())</f>
        <v>#N/A</v>
      </c>
      <c r="H1215" t="e">
        <f>IF($C1215=5,$B1215,NA())</f>
        <v>#N/A</v>
      </c>
      <c r="I1215" t="e">
        <f>IF($C1215="",$B1215,NA())</f>
        <v>#N/A</v>
      </c>
    </row>
    <row r="1216" spans="1:9">
      <c r="A1216">
        <v>-0.1884091</v>
      </c>
      <c r="B1216">
        <v>0.1257734</v>
      </c>
      <c r="C1216">
        <f>'Map Data'!$I$18</f>
        <v>3</v>
      </c>
      <c r="D1216" t="e">
        <f>IF($C1216=1,$B1216,NA())</f>
        <v>#N/A</v>
      </c>
      <c r="E1216" t="e">
        <f>IF($C1216=2,$B1216,NA())</f>
        <v>#N/A</v>
      </c>
      <c r="F1216">
        <f>IF($C1216=3,$B1216,NA())</f>
        <v>0.1257734</v>
      </c>
      <c r="G1216" t="e">
        <f>IF($C1216=4,$B1216,NA())</f>
        <v>#N/A</v>
      </c>
      <c r="H1216" t="e">
        <f>IF($C1216=5,$B1216,NA())</f>
        <v>#N/A</v>
      </c>
      <c r="I1216" t="e">
        <f>IF($C1216="",$B1216,NA())</f>
        <v>#N/A</v>
      </c>
    </row>
    <row r="1218" spans="1:9">
      <c r="A1218">
        <v>-0.2637625</v>
      </c>
      <c r="B1218">
        <v>0.1286102</v>
      </c>
      <c r="C1218">
        <f>'Map Data'!$I$18</f>
        <v>3</v>
      </c>
      <c r="D1218" t="e">
        <f>IF($C1218=1,$B1218,NA())</f>
        <v>#N/A</v>
      </c>
      <c r="E1218" t="e">
        <f>IF($C1218=2,$B1218,NA())</f>
        <v>#N/A</v>
      </c>
      <c r="F1218">
        <f>IF($C1218=3,$B1218,NA())</f>
        <v>0.1286102</v>
      </c>
      <c r="G1218" t="e">
        <f>IF($C1218=4,$B1218,NA())</f>
        <v>#N/A</v>
      </c>
      <c r="H1218" t="e">
        <f>IF($C1218=5,$B1218,NA())</f>
        <v>#N/A</v>
      </c>
      <c r="I1218" t="e">
        <f>IF($C1218="",$B1218,NA())</f>
        <v>#N/A</v>
      </c>
    </row>
    <row r="1219" spans="1:9">
      <c r="A1219">
        <v>-0.1879351</v>
      </c>
      <c r="B1219">
        <v>0.1286102</v>
      </c>
      <c r="C1219">
        <f>'Map Data'!$I$18</f>
        <v>3</v>
      </c>
      <c r="D1219" t="e">
        <f>IF($C1219=1,$B1219,NA())</f>
        <v>#N/A</v>
      </c>
      <c r="E1219" t="e">
        <f>IF($C1219=2,$B1219,NA())</f>
        <v>#N/A</v>
      </c>
      <c r="F1219">
        <f>IF($C1219=3,$B1219,NA())</f>
        <v>0.1286102</v>
      </c>
      <c r="G1219" t="e">
        <f>IF($C1219=4,$B1219,NA())</f>
        <v>#N/A</v>
      </c>
      <c r="H1219" t="e">
        <f>IF($C1219=5,$B1219,NA())</f>
        <v>#N/A</v>
      </c>
      <c r="I1219" t="e">
        <f>IF($C1219="",$B1219,NA())</f>
        <v>#N/A</v>
      </c>
    </row>
    <row r="1221" spans="1:9">
      <c r="A1221">
        <v>-0.2632886</v>
      </c>
      <c r="B1221">
        <v>0.1314471</v>
      </c>
      <c r="C1221">
        <f>'Map Data'!$I$18</f>
        <v>3</v>
      </c>
      <c r="D1221" t="e">
        <f>IF($C1221=1,$B1221,NA())</f>
        <v>#N/A</v>
      </c>
      <c r="E1221" t="e">
        <f>IF($C1221=2,$B1221,NA())</f>
        <v>#N/A</v>
      </c>
      <c r="F1221">
        <f>IF($C1221=3,$B1221,NA())</f>
        <v>0.1314471</v>
      </c>
      <c r="G1221" t="e">
        <f>IF($C1221=4,$B1221,NA())</f>
        <v>#N/A</v>
      </c>
      <c r="H1221" t="e">
        <f>IF($C1221=5,$B1221,NA())</f>
        <v>#N/A</v>
      </c>
      <c r="I1221" t="e">
        <f>IF($C1221="",$B1221,NA())</f>
        <v>#N/A</v>
      </c>
    </row>
    <row r="1222" spans="1:9">
      <c r="A1222">
        <v>-0.1874612</v>
      </c>
      <c r="B1222">
        <v>0.1314471</v>
      </c>
      <c r="C1222">
        <f>'Map Data'!$I$18</f>
        <v>3</v>
      </c>
      <c r="D1222" t="e">
        <f>IF($C1222=1,$B1222,NA())</f>
        <v>#N/A</v>
      </c>
      <c r="E1222" t="e">
        <f>IF($C1222=2,$B1222,NA())</f>
        <v>#N/A</v>
      </c>
      <c r="F1222">
        <f>IF($C1222=3,$B1222,NA())</f>
        <v>0.1314471</v>
      </c>
      <c r="G1222" t="e">
        <f>IF($C1222=4,$B1222,NA())</f>
        <v>#N/A</v>
      </c>
      <c r="H1222" t="e">
        <f>IF($C1222=5,$B1222,NA())</f>
        <v>#N/A</v>
      </c>
      <c r="I1222" t="e">
        <f>IF($C1222="",$B1222,NA())</f>
        <v>#N/A</v>
      </c>
    </row>
    <row r="1224" spans="1:9">
      <c r="A1224">
        <v>-0.2628147</v>
      </c>
      <c r="B1224">
        <v>0.1342839</v>
      </c>
      <c r="C1224">
        <f>'Map Data'!$I$18</f>
        <v>3</v>
      </c>
      <c r="D1224" t="e">
        <f>IF($C1224=1,$B1224,NA())</f>
        <v>#N/A</v>
      </c>
      <c r="E1224" t="e">
        <f>IF($C1224=2,$B1224,NA())</f>
        <v>#N/A</v>
      </c>
      <c r="F1224">
        <f>IF($C1224=3,$B1224,NA())</f>
        <v>0.1342839</v>
      </c>
      <c r="G1224" t="e">
        <f>IF($C1224=4,$B1224,NA())</f>
        <v>#N/A</v>
      </c>
      <c r="H1224" t="e">
        <f>IF($C1224=5,$B1224,NA())</f>
        <v>#N/A</v>
      </c>
      <c r="I1224" t="e">
        <f>IF($C1224="",$B1224,NA())</f>
        <v>#N/A</v>
      </c>
    </row>
    <row r="1225" spans="1:9">
      <c r="A1225">
        <v>-0.1869873</v>
      </c>
      <c r="B1225">
        <v>0.1342839</v>
      </c>
      <c r="C1225">
        <f>'Map Data'!$I$18</f>
        <v>3</v>
      </c>
      <c r="D1225" t="e">
        <f>IF($C1225=1,$B1225,NA())</f>
        <v>#N/A</v>
      </c>
      <c r="E1225" t="e">
        <f>IF($C1225=2,$B1225,NA())</f>
        <v>#N/A</v>
      </c>
      <c r="F1225">
        <f>IF($C1225=3,$B1225,NA())</f>
        <v>0.1342839</v>
      </c>
      <c r="G1225" t="e">
        <f>IF($C1225=4,$B1225,NA())</f>
        <v>#N/A</v>
      </c>
      <c r="H1225" t="e">
        <f>IF($C1225=5,$B1225,NA())</f>
        <v>#N/A</v>
      </c>
      <c r="I1225" t="e">
        <f>IF($C1225="",$B1225,NA())</f>
        <v>#N/A</v>
      </c>
    </row>
    <row r="1227" spans="1:9">
      <c r="A1227">
        <v>-0.2618668</v>
      </c>
      <c r="B1227">
        <v>0.1371207</v>
      </c>
      <c r="C1227">
        <f>'Map Data'!$I$18</f>
        <v>3</v>
      </c>
      <c r="D1227" t="e">
        <f>IF($C1227=1,$B1227,NA())</f>
        <v>#N/A</v>
      </c>
      <c r="E1227" t="e">
        <f>IF($C1227=2,$B1227,NA())</f>
        <v>#N/A</v>
      </c>
      <c r="F1227">
        <f>IF($C1227=3,$B1227,NA())</f>
        <v>0.1371207</v>
      </c>
      <c r="G1227" t="e">
        <f>IF($C1227=4,$B1227,NA())</f>
        <v>#N/A</v>
      </c>
      <c r="H1227" t="e">
        <f>IF($C1227=5,$B1227,NA())</f>
        <v>#N/A</v>
      </c>
      <c r="I1227" t="e">
        <f>IF($C1227="",$B1227,NA())</f>
        <v>#N/A</v>
      </c>
    </row>
    <row r="1228" spans="1:9">
      <c r="A1228">
        <v>-0.1865134</v>
      </c>
      <c r="B1228">
        <v>0.1371207</v>
      </c>
      <c r="C1228">
        <f>'Map Data'!$I$18</f>
        <v>3</v>
      </c>
      <c r="D1228" t="e">
        <f>IF($C1228=1,$B1228,NA())</f>
        <v>#N/A</v>
      </c>
      <c r="E1228" t="e">
        <f>IF($C1228=2,$B1228,NA())</f>
        <v>#N/A</v>
      </c>
      <c r="F1228">
        <f>IF($C1228=3,$B1228,NA())</f>
        <v>0.1371207</v>
      </c>
      <c r="G1228" t="e">
        <f>IF($C1228=4,$B1228,NA())</f>
        <v>#N/A</v>
      </c>
      <c r="H1228" t="e">
        <f>IF($C1228=5,$B1228,NA())</f>
        <v>#N/A</v>
      </c>
      <c r="I1228" t="e">
        <f>IF($C1228="",$B1228,NA())</f>
        <v>#N/A</v>
      </c>
    </row>
    <row r="1230" spans="1:9">
      <c r="A1230">
        <v>-0.2613929</v>
      </c>
      <c r="B1230">
        <v>0.1399576</v>
      </c>
      <c r="C1230">
        <f>'Map Data'!$I$18</f>
        <v>3</v>
      </c>
      <c r="D1230" t="e">
        <f>IF($C1230=1,$B1230,NA())</f>
        <v>#N/A</v>
      </c>
      <c r="E1230" t="e">
        <f>IF($C1230=2,$B1230,NA())</f>
        <v>#N/A</v>
      </c>
      <c r="F1230">
        <f>IF($C1230=3,$B1230,NA())</f>
        <v>0.1399576</v>
      </c>
      <c r="G1230" t="e">
        <f>IF($C1230=4,$B1230,NA())</f>
        <v>#N/A</v>
      </c>
      <c r="H1230" t="e">
        <f>IF($C1230=5,$B1230,NA())</f>
        <v>#N/A</v>
      </c>
      <c r="I1230" t="e">
        <f>IF($C1230="",$B1230,NA())</f>
        <v>#N/A</v>
      </c>
    </row>
    <row r="1231" spans="1:9">
      <c r="A1231">
        <v>-0.1959918</v>
      </c>
      <c r="B1231">
        <v>0.1399576</v>
      </c>
      <c r="C1231">
        <f>'Map Data'!$I$18</f>
        <v>3</v>
      </c>
      <c r="D1231" t="e">
        <f>IF($C1231=1,$B1231,NA())</f>
        <v>#N/A</v>
      </c>
      <c r="E1231" t="e">
        <f>IF($C1231=2,$B1231,NA())</f>
        <v>#N/A</v>
      </c>
      <c r="F1231">
        <f>IF($C1231=3,$B1231,NA())</f>
        <v>0.1399576</v>
      </c>
      <c r="G1231" t="e">
        <f>IF($C1231=4,$B1231,NA())</f>
        <v>#N/A</v>
      </c>
      <c r="H1231" t="e">
        <f>IF($C1231=5,$B1231,NA())</f>
        <v>#N/A</v>
      </c>
      <c r="I1231" t="e">
        <f>IF($C1231="",$B1231,NA())</f>
        <v>#N/A</v>
      </c>
    </row>
    <row r="1233" spans="1:9">
      <c r="A1233">
        <v>-0.1926744</v>
      </c>
      <c r="B1233">
        <v>0.1399576</v>
      </c>
      <c r="C1233">
        <f>'Map Data'!$I$18</f>
        <v>3</v>
      </c>
      <c r="D1233" t="e">
        <f>IF($C1233=1,$B1233,NA())</f>
        <v>#N/A</v>
      </c>
      <c r="E1233" t="e">
        <f>IF($C1233=2,$B1233,NA())</f>
        <v>#N/A</v>
      </c>
      <c r="F1233">
        <f>IF($C1233=3,$B1233,NA())</f>
        <v>0.1399576</v>
      </c>
      <c r="G1233" t="e">
        <f>IF($C1233=4,$B1233,NA())</f>
        <v>#N/A</v>
      </c>
      <c r="H1233" t="e">
        <f>IF($C1233=5,$B1233,NA())</f>
        <v>#N/A</v>
      </c>
      <c r="I1233" t="e">
        <f>IF($C1233="",$B1233,NA())</f>
        <v>#N/A</v>
      </c>
    </row>
    <row r="1234" spans="1:9">
      <c r="A1234">
        <v>-0.1884091</v>
      </c>
      <c r="B1234">
        <v>0.1399576</v>
      </c>
      <c r="C1234">
        <f>'Map Data'!$I$18</f>
        <v>3</v>
      </c>
      <c r="D1234" t="e">
        <f>IF($C1234=1,$B1234,NA())</f>
        <v>#N/A</v>
      </c>
      <c r="E1234" t="e">
        <f>IF($C1234=2,$B1234,NA())</f>
        <v>#N/A</v>
      </c>
      <c r="F1234">
        <f>IF($C1234=3,$B1234,NA())</f>
        <v>0.1399576</v>
      </c>
      <c r="G1234" t="e">
        <f>IF($C1234=4,$B1234,NA())</f>
        <v>#N/A</v>
      </c>
      <c r="H1234" t="e">
        <f>IF($C1234=5,$B1234,NA())</f>
        <v>#N/A</v>
      </c>
      <c r="I1234" t="e">
        <f>IF($C1234="",$B1234,NA())</f>
        <v>#N/A</v>
      </c>
    </row>
    <row r="1236" spans="1:9">
      <c r="A1236">
        <v>-0.2599712</v>
      </c>
      <c r="B1236">
        <v>0.1427944</v>
      </c>
      <c r="C1236">
        <f>'Map Data'!$I$18</f>
        <v>3</v>
      </c>
      <c r="D1236" t="e">
        <f>IF($C1236=1,$B1236,NA())</f>
        <v>#N/A</v>
      </c>
      <c r="E1236" t="e">
        <f>IF($C1236=2,$B1236,NA())</f>
        <v>#N/A</v>
      </c>
      <c r="F1236">
        <f>IF($C1236=3,$B1236,NA())</f>
        <v>0.1427944</v>
      </c>
      <c r="G1236" t="e">
        <f>IF($C1236=4,$B1236,NA())</f>
        <v>#N/A</v>
      </c>
      <c r="H1236" t="e">
        <f>IF($C1236=5,$B1236,NA())</f>
        <v>#N/A</v>
      </c>
      <c r="I1236" t="e">
        <f>IF($C1236="",$B1236,NA())</f>
        <v>#N/A</v>
      </c>
    </row>
    <row r="1237" spans="1:9">
      <c r="A1237">
        <v>-0.2106834</v>
      </c>
      <c r="B1237">
        <v>0.1427944</v>
      </c>
      <c r="C1237">
        <f>'Map Data'!$I$18</f>
        <v>3</v>
      </c>
      <c r="D1237" t="e">
        <f>IF($C1237=1,$B1237,NA())</f>
        <v>#N/A</v>
      </c>
      <c r="E1237" t="e">
        <f>IF($C1237=2,$B1237,NA())</f>
        <v>#N/A</v>
      </c>
      <c r="F1237">
        <f>IF($C1237=3,$B1237,NA())</f>
        <v>0.1427944</v>
      </c>
      <c r="G1237" t="e">
        <f>IF($C1237=4,$B1237,NA())</f>
        <v>#N/A</v>
      </c>
      <c r="H1237" t="e">
        <f>IF($C1237=5,$B1237,NA())</f>
        <v>#N/A</v>
      </c>
      <c r="I1237" t="e">
        <f>IF($C1237="",$B1237,NA())</f>
        <v>#N/A</v>
      </c>
    </row>
    <row r="1239" spans="1:9">
      <c r="A1239">
        <v>-0.2585494</v>
      </c>
      <c r="B1239">
        <v>0.1456313</v>
      </c>
      <c r="C1239">
        <f>'Map Data'!$I$18</f>
        <v>3</v>
      </c>
      <c r="D1239" t="e">
        <f>IF($C1239=1,$B1239,NA())</f>
        <v>#N/A</v>
      </c>
      <c r="E1239" t="e">
        <f>IF($C1239=2,$B1239,NA())</f>
        <v>#N/A</v>
      </c>
      <c r="F1239">
        <f>IF($C1239=3,$B1239,NA())</f>
        <v>0.1456313</v>
      </c>
      <c r="G1239" t="e">
        <f>IF($C1239=4,$B1239,NA())</f>
        <v>#N/A</v>
      </c>
      <c r="H1239" t="e">
        <f>IF($C1239=5,$B1239,NA())</f>
        <v>#N/A</v>
      </c>
      <c r="I1239" t="e">
        <f>IF($C1239="",$B1239,NA())</f>
        <v>#N/A</v>
      </c>
    </row>
    <row r="1240" spans="1:9">
      <c r="A1240">
        <v>-0.2106834</v>
      </c>
      <c r="B1240">
        <v>0.1456313</v>
      </c>
      <c r="C1240">
        <f>'Map Data'!$I$18</f>
        <v>3</v>
      </c>
      <c r="D1240" t="e">
        <f>IF($C1240=1,$B1240,NA())</f>
        <v>#N/A</v>
      </c>
      <c r="E1240" t="e">
        <f>IF($C1240=2,$B1240,NA())</f>
        <v>#N/A</v>
      </c>
      <c r="F1240">
        <f>IF($C1240=3,$B1240,NA())</f>
        <v>0.1456313</v>
      </c>
      <c r="G1240" t="e">
        <f>IF($C1240=4,$B1240,NA())</f>
        <v>#N/A</v>
      </c>
      <c r="H1240" t="e">
        <f>IF($C1240=5,$B1240,NA())</f>
        <v>#N/A</v>
      </c>
      <c r="I1240" t="e">
        <f>IF($C1240="",$B1240,NA())</f>
        <v>#N/A</v>
      </c>
    </row>
    <row r="1242" spans="1:9">
      <c r="A1242">
        <v>-0.2613929</v>
      </c>
      <c r="B1242">
        <v>0.1484681</v>
      </c>
      <c r="C1242">
        <f>'Map Data'!$I$18</f>
        <v>3</v>
      </c>
      <c r="D1242" t="e">
        <f>IF($C1242=1,$B1242,NA())</f>
        <v>#N/A</v>
      </c>
      <c r="E1242" t="e">
        <f>IF($C1242=2,$B1242,NA())</f>
        <v>#N/A</v>
      </c>
      <c r="F1242">
        <f>IF($C1242=3,$B1242,NA())</f>
        <v>0.1484681</v>
      </c>
      <c r="G1242" t="e">
        <f>IF($C1242=4,$B1242,NA())</f>
        <v>#N/A</v>
      </c>
      <c r="H1242" t="e">
        <f>IF($C1242=5,$B1242,NA())</f>
        <v>#N/A</v>
      </c>
      <c r="I1242" t="e">
        <f>IF($C1242="",$B1242,NA())</f>
        <v>#N/A</v>
      </c>
    </row>
    <row r="1243" spans="1:9">
      <c r="A1243">
        <v>-0.2140008</v>
      </c>
      <c r="B1243">
        <v>0.1484681</v>
      </c>
      <c r="C1243">
        <f>'Map Data'!$I$18</f>
        <v>3</v>
      </c>
      <c r="D1243" t="e">
        <f>IF($C1243=1,$B1243,NA())</f>
        <v>#N/A</v>
      </c>
      <c r="E1243" t="e">
        <f>IF($C1243=2,$B1243,NA())</f>
        <v>#N/A</v>
      </c>
      <c r="F1243">
        <f>IF($C1243=3,$B1243,NA())</f>
        <v>0.1484681</v>
      </c>
      <c r="G1243" t="e">
        <f>IF($C1243=4,$B1243,NA())</f>
        <v>#N/A</v>
      </c>
      <c r="H1243" t="e">
        <f>IF($C1243=5,$B1243,NA())</f>
        <v>#N/A</v>
      </c>
      <c r="I1243" t="e">
        <f>IF($C1243="",$B1243,NA())</f>
        <v>#N/A</v>
      </c>
    </row>
    <row r="1245" spans="1:9">
      <c r="A1245">
        <v>-0.2613929</v>
      </c>
      <c r="B1245">
        <v>0.1513049</v>
      </c>
      <c r="C1245">
        <f>'Map Data'!$I$18</f>
        <v>3</v>
      </c>
      <c r="D1245" t="e">
        <f>IF($C1245=1,$B1245,NA())</f>
        <v>#N/A</v>
      </c>
      <c r="E1245" t="e">
        <f>IF($C1245=2,$B1245,NA())</f>
        <v>#N/A</v>
      </c>
      <c r="F1245">
        <f>IF($C1245=3,$B1245,NA())</f>
        <v>0.1513049</v>
      </c>
      <c r="G1245" t="e">
        <f>IF($C1245=4,$B1245,NA())</f>
        <v>#N/A</v>
      </c>
      <c r="H1245" t="e">
        <f>IF($C1245=5,$B1245,NA())</f>
        <v>#N/A</v>
      </c>
      <c r="I1245" t="e">
        <f>IF($C1245="",$B1245,NA())</f>
        <v>#N/A</v>
      </c>
    </row>
    <row r="1246" spans="1:9">
      <c r="A1246">
        <v>-0.2140008</v>
      </c>
      <c r="B1246">
        <v>0.1513049</v>
      </c>
      <c r="C1246">
        <f>'Map Data'!$I$18</f>
        <v>3</v>
      </c>
      <c r="D1246" t="e">
        <f>IF($C1246=1,$B1246,NA())</f>
        <v>#N/A</v>
      </c>
      <c r="E1246" t="e">
        <f>IF($C1246=2,$B1246,NA())</f>
        <v>#N/A</v>
      </c>
      <c r="F1246">
        <f>IF($C1246=3,$B1246,NA())</f>
        <v>0.1513049</v>
      </c>
      <c r="G1246" t="e">
        <f>IF($C1246=4,$B1246,NA())</f>
        <v>#N/A</v>
      </c>
      <c r="H1246" t="e">
        <f>IF($C1246=5,$B1246,NA())</f>
        <v>#N/A</v>
      </c>
      <c r="I1246" t="e">
        <f>IF($C1246="",$B1246,NA())</f>
        <v>#N/A</v>
      </c>
    </row>
    <row r="1248" spans="1:9">
      <c r="A1248">
        <v>-0.2594972</v>
      </c>
      <c r="B1248">
        <v>0.1541418</v>
      </c>
      <c r="C1248">
        <f>'Map Data'!$I$18</f>
        <v>3</v>
      </c>
      <c r="D1248" t="e">
        <f>IF($C1248=1,$B1248,NA())</f>
        <v>#N/A</v>
      </c>
      <c r="E1248" t="e">
        <f>IF($C1248=2,$B1248,NA())</f>
        <v>#N/A</v>
      </c>
      <c r="F1248">
        <f>IF($C1248=3,$B1248,NA())</f>
        <v>0.1541418</v>
      </c>
      <c r="G1248" t="e">
        <f>IF($C1248=4,$B1248,NA())</f>
        <v>#N/A</v>
      </c>
      <c r="H1248" t="e">
        <f>IF($C1248=5,$B1248,NA())</f>
        <v>#N/A</v>
      </c>
      <c r="I1248" t="e">
        <f>IF($C1248="",$B1248,NA())</f>
        <v>#N/A</v>
      </c>
    </row>
    <row r="1249" spans="1:9">
      <c r="A1249">
        <v>-0.2154226</v>
      </c>
      <c r="B1249">
        <v>0.1541418</v>
      </c>
      <c r="C1249">
        <f>'Map Data'!$I$18</f>
        <v>3</v>
      </c>
      <c r="D1249" t="e">
        <f>IF($C1249=1,$B1249,NA())</f>
        <v>#N/A</v>
      </c>
      <c r="E1249" t="e">
        <f>IF($C1249=2,$B1249,NA())</f>
        <v>#N/A</v>
      </c>
      <c r="F1249">
        <f>IF($C1249=3,$B1249,NA())</f>
        <v>0.1541418</v>
      </c>
      <c r="G1249" t="e">
        <f>IF($C1249=4,$B1249,NA())</f>
        <v>#N/A</v>
      </c>
      <c r="H1249" t="e">
        <f>IF($C1249=5,$B1249,NA())</f>
        <v>#N/A</v>
      </c>
      <c r="I1249" t="e">
        <f>IF($C1249="",$B1249,NA())</f>
        <v>#N/A</v>
      </c>
    </row>
    <row r="1251" spans="1:9">
      <c r="A1251">
        <v>-0.2561798</v>
      </c>
      <c r="B1251">
        <v>0.1569786</v>
      </c>
      <c r="C1251">
        <f>'Map Data'!$I$18</f>
        <v>3</v>
      </c>
      <c r="D1251" t="e">
        <f>IF($C1251=1,$B1251,NA())</f>
        <v>#N/A</v>
      </c>
      <c r="E1251" t="e">
        <f>IF($C1251=2,$B1251,NA())</f>
        <v>#N/A</v>
      </c>
      <c r="F1251">
        <f>IF($C1251=3,$B1251,NA())</f>
        <v>0.1569786</v>
      </c>
      <c r="G1251" t="e">
        <f>IF($C1251=4,$B1251,NA())</f>
        <v>#N/A</v>
      </c>
      <c r="H1251" t="e">
        <f>IF($C1251=5,$B1251,NA())</f>
        <v>#N/A</v>
      </c>
      <c r="I1251" t="e">
        <f>IF($C1251="",$B1251,NA())</f>
        <v>#N/A</v>
      </c>
    </row>
    <row r="1252" spans="1:9">
      <c r="A1252">
        <v>-0.2163704</v>
      </c>
      <c r="B1252">
        <v>0.1569786</v>
      </c>
      <c r="C1252">
        <f>'Map Data'!$I$18</f>
        <v>3</v>
      </c>
      <c r="D1252" t="e">
        <f>IF($C1252=1,$B1252,NA())</f>
        <v>#N/A</v>
      </c>
      <c r="E1252" t="e">
        <f>IF($C1252=2,$B1252,NA())</f>
        <v>#N/A</v>
      </c>
      <c r="F1252">
        <f>IF($C1252=3,$B1252,NA())</f>
        <v>0.1569786</v>
      </c>
      <c r="G1252" t="e">
        <f>IF($C1252=4,$B1252,NA())</f>
        <v>#N/A</v>
      </c>
      <c r="H1252" t="e">
        <f>IF($C1252=5,$B1252,NA())</f>
        <v>#N/A</v>
      </c>
      <c r="I1252" t="e">
        <f>IF($C1252="",$B1252,NA())</f>
        <v>#N/A</v>
      </c>
    </row>
    <row r="1254" spans="1:9">
      <c r="A1254">
        <v>-0.254758</v>
      </c>
      <c r="B1254">
        <v>0.1598154</v>
      </c>
      <c r="C1254">
        <f>'Map Data'!$I$18</f>
        <v>3</v>
      </c>
      <c r="D1254" t="e">
        <f>IF($C1254=1,$B1254,NA())</f>
        <v>#N/A</v>
      </c>
      <c r="E1254" t="e">
        <f>IF($C1254=2,$B1254,NA())</f>
        <v>#N/A</v>
      </c>
      <c r="F1254">
        <f>IF($C1254=3,$B1254,NA())</f>
        <v>0.1598154</v>
      </c>
      <c r="G1254" t="e">
        <f>IF($C1254=4,$B1254,NA())</f>
        <v>#N/A</v>
      </c>
      <c r="H1254" t="e">
        <f>IF($C1254=5,$B1254,NA())</f>
        <v>#N/A</v>
      </c>
      <c r="I1254" t="e">
        <f>IF($C1254="",$B1254,NA())</f>
        <v>#N/A</v>
      </c>
    </row>
    <row r="1255" spans="1:9">
      <c r="A1255">
        <v>-0.2168443</v>
      </c>
      <c r="B1255">
        <v>0.1598154</v>
      </c>
      <c r="C1255">
        <f>'Map Data'!$I$18</f>
        <v>3</v>
      </c>
      <c r="D1255" t="e">
        <f>IF($C1255=1,$B1255,NA())</f>
        <v>#N/A</v>
      </c>
      <c r="E1255" t="e">
        <f>IF($C1255=2,$B1255,NA())</f>
        <v>#N/A</v>
      </c>
      <c r="F1255">
        <f>IF($C1255=3,$B1255,NA())</f>
        <v>0.1598154</v>
      </c>
      <c r="G1255" t="e">
        <f>IF($C1255=4,$B1255,NA())</f>
        <v>#N/A</v>
      </c>
      <c r="H1255" t="e">
        <f>IF($C1255=5,$B1255,NA())</f>
        <v>#N/A</v>
      </c>
      <c r="I1255" t="e">
        <f>IF($C1255="",$B1255,NA())</f>
        <v>#N/A</v>
      </c>
    </row>
    <row r="1257" spans="1:9">
      <c r="A1257">
        <v>-0.2523884</v>
      </c>
      <c r="B1257">
        <v>0.1626523</v>
      </c>
      <c r="C1257">
        <f>'Map Data'!$I$18</f>
        <v>3</v>
      </c>
      <c r="D1257" t="e">
        <f>IF($C1257=1,$B1257,NA())</f>
        <v>#N/A</v>
      </c>
      <c r="E1257" t="e">
        <f>IF($C1257=2,$B1257,NA())</f>
        <v>#N/A</v>
      </c>
      <c r="F1257">
        <f>IF($C1257=3,$B1257,NA())</f>
        <v>0.1626523</v>
      </c>
      <c r="G1257" t="e">
        <f>IF($C1257=4,$B1257,NA())</f>
        <v>#N/A</v>
      </c>
      <c r="H1257" t="e">
        <f>IF($C1257=5,$B1257,NA())</f>
        <v>#N/A</v>
      </c>
      <c r="I1257" t="e">
        <f>IF($C1257="",$B1257,NA())</f>
        <v>#N/A</v>
      </c>
    </row>
    <row r="1258" spans="1:9">
      <c r="A1258">
        <v>-0.2244271</v>
      </c>
      <c r="B1258">
        <v>0.1626523</v>
      </c>
      <c r="C1258">
        <f>'Map Data'!$I$18</f>
        <v>3</v>
      </c>
      <c r="D1258" t="e">
        <f>IF($C1258=1,$B1258,NA())</f>
        <v>#N/A</v>
      </c>
      <c r="E1258" t="e">
        <f>IF($C1258=2,$B1258,NA())</f>
        <v>#N/A</v>
      </c>
      <c r="F1258">
        <f>IF($C1258=3,$B1258,NA())</f>
        <v>0.1626523</v>
      </c>
      <c r="G1258" t="e">
        <f>IF($C1258=4,$B1258,NA())</f>
        <v>#N/A</v>
      </c>
      <c r="H1258" t="e">
        <f>IF($C1258=5,$B1258,NA())</f>
        <v>#N/A</v>
      </c>
      <c r="I1258" t="e">
        <f>IF($C1258="",$B1258,NA())</f>
        <v>#N/A</v>
      </c>
    </row>
    <row r="1260" spans="1:9">
      <c r="A1260">
        <v>-0.2201618</v>
      </c>
      <c r="B1260">
        <v>0.1626523</v>
      </c>
      <c r="C1260">
        <f>'Map Data'!$I$18</f>
        <v>3</v>
      </c>
      <c r="D1260" t="e">
        <f>IF($C1260=1,$B1260,NA())</f>
        <v>#N/A</v>
      </c>
      <c r="E1260" t="e">
        <f>IF($C1260=2,$B1260,NA())</f>
        <v>#N/A</v>
      </c>
      <c r="F1260">
        <f>IF($C1260=3,$B1260,NA())</f>
        <v>0.1626523</v>
      </c>
      <c r="G1260" t="e">
        <f>IF($C1260=4,$B1260,NA())</f>
        <v>#N/A</v>
      </c>
      <c r="H1260" t="e">
        <f>IF($C1260=5,$B1260,NA())</f>
        <v>#N/A</v>
      </c>
      <c r="I1260" t="e">
        <f>IF($C1260="",$B1260,NA())</f>
        <v>#N/A</v>
      </c>
    </row>
    <row r="1261" spans="1:9">
      <c r="A1261">
        <v>-0.2163704</v>
      </c>
      <c r="B1261">
        <v>0.1626523</v>
      </c>
      <c r="C1261">
        <f>'Map Data'!$I$18</f>
        <v>3</v>
      </c>
      <c r="D1261" t="e">
        <f>IF($C1261=1,$B1261,NA())</f>
        <v>#N/A</v>
      </c>
      <c r="E1261" t="e">
        <f>IF($C1261=2,$B1261,NA())</f>
        <v>#N/A</v>
      </c>
      <c r="F1261">
        <f>IF($C1261=3,$B1261,NA())</f>
        <v>0.1626523</v>
      </c>
      <c r="G1261" t="e">
        <f>IF($C1261=4,$B1261,NA())</f>
        <v>#N/A</v>
      </c>
      <c r="H1261" t="e">
        <f>IF($C1261=5,$B1261,NA())</f>
        <v>#N/A</v>
      </c>
      <c r="I1261" t="e">
        <f>IF($C1261="",$B1261,NA())</f>
        <v>#N/A</v>
      </c>
    </row>
    <row r="1263" spans="1:9">
      <c r="A1263">
        <v>-0.2509667</v>
      </c>
      <c r="B1263">
        <v>0.1654891</v>
      </c>
      <c r="C1263">
        <f>'Map Data'!$I$18</f>
        <v>3</v>
      </c>
      <c r="D1263" t="e">
        <f>IF($C1263=1,$B1263,NA())</f>
        <v>#N/A</v>
      </c>
      <c r="E1263" t="e">
        <f>IF($C1263=2,$B1263,NA())</f>
        <v>#N/A</v>
      </c>
      <c r="F1263">
        <f>IF($C1263=3,$B1263,NA())</f>
        <v>0.1654891</v>
      </c>
      <c r="G1263" t="e">
        <f>IF($C1263=4,$B1263,NA())</f>
        <v>#N/A</v>
      </c>
      <c r="H1263" t="e">
        <f>IF($C1263=5,$B1263,NA())</f>
        <v>#N/A</v>
      </c>
      <c r="I1263" t="e">
        <f>IF($C1263="",$B1263,NA())</f>
        <v>#N/A</v>
      </c>
    </row>
    <row r="1264" spans="1:9">
      <c r="A1264">
        <v>-0.2244271</v>
      </c>
      <c r="B1264">
        <v>0.1654891</v>
      </c>
      <c r="C1264">
        <f>'Map Data'!$I$18</f>
        <v>3</v>
      </c>
      <c r="D1264" t="e">
        <f>IF($C1264=1,$B1264,NA())</f>
        <v>#N/A</v>
      </c>
      <c r="E1264" t="e">
        <f>IF($C1264=2,$B1264,NA())</f>
        <v>#N/A</v>
      </c>
      <c r="F1264">
        <f>IF($C1264=3,$B1264,NA())</f>
        <v>0.1654891</v>
      </c>
      <c r="G1264" t="e">
        <f>IF($C1264=4,$B1264,NA())</f>
        <v>#N/A</v>
      </c>
      <c r="H1264" t="e">
        <f>IF($C1264=5,$B1264,NA())</f>
        <v>#N/A</v>
      </c>
      <c r="I1264" t="e">
        <f>IF($C1264="",$B1264,NA())</f>
        <v>#N/A</v>
      </c>
    </row>
    <row r="1266" spans="1:9">
      <c r="A1266">
        <v>-0.248597</v>
      </c>
      <c r="B1266">
        <v>0.1683259</v>
      </c>
      <c r="C1266">
        <f>'Map Data'!$I$18</f>
        <v>3</v>
      </c>
      <c r="D1266" t="e">
        <f>IF($C1266=1,$B1266,NA())</f>
        <v>#N/A</v>
      </c>
      <c r="E1266" t="e">
        <f>IF($C1266=2,$B1266,NA())</f>
        <v>#N/A</v>
      </c>
      <c r="F1266">
        <f>IF($C1266=3,$B1266,NA())</f>
        <v>0.1683259</v>
      </c>
      <c r="G1266" t="e">
        <f>IF($C1266=4,$B1266,NA())</f>
        <v>#N/A</v>
      </c>
      <c r="H1266" t="e">
        <f>IF($C1266=5,$B1266,NA())</f>
        <v>#N/A</v>
      </c>
      <c r="I1266" t="e">
        <f>IF($C1266="",$B1266,NA())</f>
        <v>#N/A</v>
      </c>
    </row>
    <row r="1267" spans="1:9">
      <c r="A1267">
        <v>-0.2234792</v>
      </c>
      <c r="B1267">
        <v>0.1683259</v>
      </c>
      <c r="C1267">
        <f>'Map Data'!$I$18</f>
        <v>3</v>
      </c>
      <c r="D1267" t="e">
        <f>IF($C1267=1,$B1267,NA())</f>
        <v>#N/A</v>
      </c>
      <c r="E1267" t="e">
        <f>IF($C1267=2,$B1267,NA())</f>
        <v>#N/A</v>
      </c>
      <c r="F1267">
        <f>IF($C1267=3,$B1267,NA())</f>
        <v>0.1683259</v>
      </c>
      <c r="G1267" t="e">
        <f>IF($C1267=4,$B1267,NA())</f>
        <v>#N/A</v>
      </c>
      <c r="H1267" t="e">
        <f>IF($C1267=5,$B1267,NA())</f>
        <v>#N/A</v>
      </c>
      <c r="I1267" t="e">
        <f>IF($C1267="",$B1267,NA())</f>
        <v>#N/A</v>
      </c>
    </row>
    <row r="1269" spans="1:9">
      <c r="A1269">
        <v>-0.2481231</v>
      </c>
      <c r="B1269">
        <v>0.1711628</v>
      </c>
      <c r="C1269">
        <f>'Map Data'!$I$18</f>
        <v>3</v>
      </c>
      <c r="D1269" t="e">
        <f>IF($C1269=1,$B1269,NA())</f>
        <v>#N/A</v>
      </c>
      <c r="E1269" t="e">
        <f>IF($C1269=2,$B1269,NA())</f>
        <v>#N/A</v>
      </c>
      <c r="F1269">
        <f>IF($C1269=3,$B1269,NA())</f>
        <v>0.1711628</v>
      </c>
      <c r="G1269" t="e">
        <f>IF($C1269=4,$B1269,NA())</f>
        <v>#N/A</v>
      </c>
      <c r="H1269" t="e">
        <f>IF($C1269=5,$B1269,NA())</f>
        <v>#N/A</v>
      </c>
      <c r="I1269" t="e">
        <f>IF($C1269="",$B1269,NA())</f>
        <v>#N/A</v>
      </c>
    </row>
    <row r="1270" spans="1:9">
      <c r="A1270">
        <v>-0.2230053</v>
      </c>
      <c r="B1270">
        <v>0.1711628</v>
      </c>
      <c r="C1270">
        <f>'Map Data'!$I$18</f>
        <v>3</v>
      </c>
      <c r="D1270" t="e">
        <f>IF($C1270=1,$B1270,NA())</f>
        <v>#N/A</v>
      </c>
      <c r="E1270" t="e">
        <f>IF($C1270=2,$B1270,NA())</f>
        <v>#N/A</v>
      </c>
      <c r="F1270">
        <f>IF($C1270=3,$B1270,NA())</f>
        <v>0.1711628</v>
      </c>
      <c r="G1270" t="e">
        <f>IF($C1270=4,$B1270,NA())</f>
        <v>#N/A</v>
      </c>
      <c r="H1270" t="e">
        <f>IF($C1270=5,$B1270,NA())</f>
        <v>#N/A</v>
      </c>
      <c r="I1270" t="e">
        <f>IF($C1270="",$B1270,NA())</f>
        <v>#N/A</v>
      </c>
    </row>
    <row r="1272" spans="1:9">
      <c r="A1272">
        <v>-0.2509667</v>
      </c>
      <c r="B1272">
        <v>0.1739996</v>
      </c>
      <c r="C1272">
        <f>'Map Data'!$I$18</f>
        <v>3</v>
      </c>
      <c r="D1272" t="e">
        <f>IF($C1272=1,$B1272,NA())</f>
        <v>#N/A</v>
      </c>
      <c r="E1272" t="e">
        <f>IF($C1272=2,$B1272,NA())</f>
        <v>#N/A</v>
      </c>
      <c r="F1272">
        <f>IF($C1272=3,$B1272,NA())</f>
        <v>0.1739996</v>
      </c>
      <c r="G1272" t="e">
        <f>IF($C1272=4,$B1272,NA())</f>
        <v>#N/A</v>
      </c>
      <c r="H1272" t="e">
        <f>IF($C1272=5,$B1272,NA())</f>
        <v>#N/A</v>
      </c>
      <c r="I1272" t="e">
        <f>IF($C1272="",$B1272,NA())</f>
        <v>#N/A</v>
      </c>
    </row>
    <row r="1273" spans="1:9">
      <c r="A1273">
        <v>-0.2225314</v>
      </c>
      <c r="B1273">
        <v>0.1739996</v>
      </c>
      <c r="C1273">
        <f>'Map Data'!$I$18</f>
        <v>3</v>
      </c>
      <c r="D1273" t="e">
        <f>IF($C1273=1,$B1273,NA())</f>
        <v>#N/A</v>
      </c>
      <c r="E1273" t="e">
        <f>IF($C1273=2,$B1273,NA())</f>
        <v>#N/A</v>
      </c>
      <c r="F1273">
        <f>IF($C1273=3,$B1273,NA())</f>
        <v>0.1739996</v>
      </c>
      <c r="G1273" t="e">
        <f>IF($C1273=4,$B1273,NA())</f>
        <v>#N/A</v>
      </c>
      <c r="H1273" t="e">
        <f>IF($C1273=5,$B1273,NA())</f>
        <v>#N/A</v>
      </c>
      <c r="I1273" t="e">
        <f>IF($C1273="",$B1273,NA())</f>
        <v>#N/A</v>
      </c>
    </row>
    <row r="1275" spans="1:9">
      <c r="A1275">
        <v>-0.2514406</v>
      </c>
      <c r="B1275">
        <v>0.1768365</v>
      </c>
      <c r="C1275">
        <f>'Map Data'!$I$18</f>
        <v>3</v>
      </c>
      <c r="D1275" t="e">
        <f>IF($C1275=1,$B1275,NA())</f>
        <v>#N/A</v>
      </c>
      <c r="E1275" t="e">
        <f>IF($C1275=2,$B1275,NA())</f>
        <v>#N/A</v>
      </c>
      <c r="F1275">
        <f>IF($C1275=3,$B1275,NA())</f>
        <v>0.1768365</v>
      </c>
      <c r="G1275" t="e">
        <f>IF($C1275=4,$B1275,NA())</f>
        <v>#N/A</v>
      </c>
      <c r="H1275" t="e">
        <f>IF($C1275=5,$B1275,NA())</f>
        <v>#N/A</v>
      </c>
      <c r="I1275" t="e">
        <f>IF($C1275="",$B1275,NA())</f>
        <v>#N/A</v>
      </c>
    </row>
    <row r="1276" spans="1:9">
      <c r="A1276">
        <v>-0.2215835</v>
      </c>
      <c r="B1276">
        <v>0.1768365</v>
      </c>
      <c r="C1276">
        <f>'Map Data'!$I$18</f>
        <v>3</v>
      </c>
      <c r="D1276" t="e">
        <f>IF($C1276=1,$B1276,NA())</f>
        <v>#N/A</v>
      </c>
      <c r="E1276" t="e">
        <f>IF($C1276=2,$B1276,NA())</f>
        <v>#N/A</v>
      </c>
      <c r="F1276">
        <f>IF($C1276=3,$B1276,NA())</f>
        <v>0.1768365</v>
      </c>
      <c r="G1276" t="e">
        <f>IF($C1276=4,$B1276,NA())</f>
        <v>#N/A</v>
      </c>
      <c r="H1276" t="e">
        <f>IF($C1276=5,$B1276,NA())</f>
        <v>#N/A</v>
      </c>
      <c r="I1276" t="e">
        <f>IF($C1276="",$B1276,NA())</f>
        <v>#N/A</v>
      </c>
    </row>
    <row r="1278" spans="1:9">
      <c r="A1278">
        <v>-0.2509667</v>
      </c>
      <c r="B1278">
        <v>0.1796733</v>
      </c>
      <c r="C1278">
        <f>'Map Data'!$I$18</f>
        <v>3</v>
      </c>
      <c r="D1278" t="e">
        <f>IF($C1278=1,$B1278,NA())</f>
        <v>#N/A</v>
      </c>
      <c r="E1278" t="e">
        <f>IF($C1278=2,$B1278,NA())</f>
        <v>#N/A</v>
      </c>
      <c r="F1278">
        <f>IF($C1278=3,$B1278,NA())</f>
        <v>0.1796733</v>
      </c>
      <c r="G1278" t="e">
        <f>IF($C1278=4,$B1278,NA())</f>
        <v>#N/A</v>
      </c>
      <c r="H1278" t="e">
        <f>IF($C1278=5,$B1278,NA())</f>
        <v>#N/A</v>
      </c>
      <c r="I1278" t="e">
        <f>IF($C1278="",$B1278,NA())</f>
        <v>#N/A</v>
      </c>
    </row>
    <row r="1279" spans="1:9">
      <c r="A1279">
        <v>-0.2201618</v>
      </c>
      <c r="B1279">
        <v>0.1796733</v>
      </c>
      <c r="C1279">
        <f>'Map Data'!$I$18</f>
        <v>3</v>
      </c>
      <c r="D1279" t="e">
        <f>IF($C1279=1,$B1279,NA())</f>
        <v>#N/A</v>
      </c>
      <c r="E1279" t="e">
        <f>IF($C1279=2,$B1279,NA())</f>
        <v>#N/A</v>
      </c>
      <c r="F1279">
        <f>IF($C1279=3,$B1279,NA())</f>
        <v>0.1796733</v>
      </c>
      <c r="G1279" t="e">
        <f>IF($C1279=4,$B1279,NA())</f>
        <v>#N/A</v>
      </c>
      <c r="H1279" t="e">
        <f>IF($C1279=5,$B1279,NA())</f>
        <v>#N/A</v>
      </c>
      <c r="I1279" t="e">
        <f>IF($C1279="",$B1279,NA())</f>
        <v>#N/A</v>
      </c>
    </row>
    <row r="1281" spans="1:9">
      <c r="A1281">
        <v>-0.2519145</v>
      </c>
      <c r="B1281">
        <v>0.1825101</v>
      </c>
      <c r="C1281">
        <f>'Map Data'!$I$18</f>
        <v>3</v>
      </c>
      <c r="D1281" t="e">
        <f>IF($C1281=1,$B1281,NA())</f>
        <v>#N/A</v>
      </c>
      <c r="E1281" t="e">
        <f>IF($C1281=2,$B1281,NA())</f>
        <v>#N/A</v>
      </c>
      <c r="F1281">
        <f>IF($C1281=3,$B1281,NA())</f>
        <v>0.1825101</v>
      </c>
      <c r="G1281" t="e">
        <f>IF($C1281=4,$B1281,NA())</f>
        <v>#N/A</v>
      </c>
      <c r="H1281" t="e">
        <f>IF($C1281=5,$B1281,NA())</f>
        <v>#N/A</v>
      </c>
      <c r="I1281" t="e">
        <f>IF($C1281="",$B1281,NA())</f>
        <v>#N/A</v>
      </c>
    </row>
    <row r="1282" spans="1:9">
      <c r="A1282">
        <v>-0.2225314</v>
      </c>
      <c r="B1282">
        <v>0.1825101</v>
      </c>
      <c r="C1282">
        <f>'Map Data'!$I$18</f>
        <v>3</v>
      </c>
      <c r="D1282" t="e">
        <f>IF($C1282=1,$B1282,NA())</f>
        <v>#N/A</v>
      </c>
      <c r="E1282" t="e">
        <f>IF($C1282=2,$B1282,NA())</f>
        <v>#N/A</v>
      </c>
      <c r="F1282">
        <f>IF($C1282=3,$B1282,NA())</f>
        <v>0.1825101</v>
      </c>
      <c r="G1282" t="e">
        <f>IF($C1282=4,$B1282,NA())</f>
        <v>#N/A</v>
      </c>
      <c r="H1282" t="e">
        <f>IF($C1282=5,$B1282,NA())</f>
        <v>#N/A</v>
      </c>
      <c r="I1282" t="e">
        <f>IF($C1282="",$B1282,NA())</f>
        <v>#N/A</v>
      </c>
    </row>
    <row r="1284" spans="1:9">
      <c r="A1284">
        <v>-0.2514406</v>
      </c>
      <c r="B1284">
        <v>0.185347</v>
      </c>
      <c r="C1284">
        <f>'Map Data'!$I$18</f>
        <v>3</v>
      </c>
      <c r="D1284" t="e">
        <f>IF($C1284=1,$B1284,NA())</f>
        <v>#N/A</v>
      </c>
      <c r="E1284" t="e">
        <f>IF($C1284=2,$B1284,NA())</f>
        <v>#N/A</v>
      </c>
      <c r="F1284">
        <f>IF($C1284=3,$B1284,NA())</f>
        <v>0.185347</v>
      </c>
      <c r="G1284" t="e">
        <f>IF($C1284=4,$B1284,NA())</f>
        <v>#N/A</v>
      </c>
      <c r="H1284" t="e">
        <f>IF($C1284=5,$B1284,NA())</f>
        <v>#N/A</v>
      </c>
      <c r="I1284" t="e">
        <f>IF($C1284="",$B1284,NA())</f>
        <v>#N/A</v>
      </c>
    </row>
    <row r="1285" spans="1:9">
      <c r="A1285">
        <v>-0.224901</v>
      </c>
      <c r="B1285">
        <v>0.185347</v>
      </c>
      <c r="C1285">
        <f>'Map Data'!$I$18</f>
        <v>3</v>
      </c>
      <c r="D1285" t="e">
        <f>IF($C1285=1,$B1285,NA())</f>
        <v>#N/A</v>
      </c>
      <c r="E1285" t="e">
        <f>IF($C1285=2,$B1285,NA())</f>
        <v>#N/A</v>
      </c>
      <c r="F1285">
        <f>IF($C1285=3,$B1285,NA())</f>
        <v>0.185347</v>
      </c>
      <c r="G1285" t="e">
        <f>IF($C1285=4,$B1285,NA())</f>
        <v>#N/A</v>
      </c>
      <c r="H1285" t="e">
        <f>IF($C1285=5,$B1285,NA())</f>
        <v>#N/A</v>
      </c>
      <c r="I1285" t="e">
        <f>IF($C1285="",$B1285,NA())</f>
        <v>#N/A</v>
      </c>
    </row>
    <row r="1287" spans="1:9">
      <c r="A1287">
        <v>-0.2504927</v>
      </c>
      <c r="B1287">
        <v>0.1881838</v>
      </c>
      <c r="C1287">
        <f>'Map Data'!$I$18</f>
        <v>3</v>
      </c>
      <c r="D1287" t="e">
        <f>IF($C1287=1,$B1287,NA())</f>
        <v>#N/A</v>
      </c>
      <c r="E1287" t="e">
        <f>IF($C1287=2,$B1287,NA())</f>
        <v>#N/A</v>
      </c>
      <c r="F1287">
        <f>IF($C1287=3,$B1287,NA())</f>
        <v>0.1881838</v>
      </c>
      <c r="G1287" t="e">
        <f>IF($C1287=4,$B1287,NA())</f>
        <v>#N/A</v>
      </c>
      <c r="H1287" t="e">
        <f>IF($C1287=5,$B1287,NA())</f>
        <v>#N/A</v>
      </c>
      <c r="I1287" t="e">
        <f>IF($C1287="",$B1287,NA())</f>
        <v>#N/A</v>
      </c>
    </row>
    <row r="1288" spans="1:9">
      <c r="A1288">
        <v>-0.2258488</v>
      </c>
      <c r="B1288">
        <v>0.1881838</v>
      </c>
      <c r="C1288">
        <f>'Map Data'!$I$18</f>
        <v>3</v>
      </c>
      <c r="D1288" t="e">
        <f>IF($C1288=1,$B1288,NA())</f>
        <v>#N/A</v>
      </c>
      <c r="E1288" t="e">
        <f>IF($C1288=2,$B1288,NA())</f>
        <v>#N/A</v>
      </c>
      <c r="F1288">
        <f>IF($C1288=3,$B1288,NA())</f>
        <v>0.1881838</v>
      </c>
      <c r="G1288" t="e">
        <f>IF($C1288=4,$B1288,NA())</f>
        <v>#N/A</v>
      </c>
      <c r="H1288" t="e">
        <f>IF($C1288=5,$B1288,NA())</f>
        <v>#N/A</v>
      </c>
      <c r="I1288" t="e">
        <f>IF($C1288="",$B1288,NA())</f>
        <v>#N/A</v>
      </c>
    </row>
    <row r="1290" spans="1:9">
      <c r="A1290">
        <v>-0.2500188</v>
      </c>
      <c r="B1290">
        <v>0.1910206</v>
      </c>
      <c r="C1290">
        <f>'Map Data'!$I$18</f>
        <v>3</v>
      </c>
      <c r="D1290" t="e">
        <f>IF($C1290=1,$B1290,NA())</f>
        <v>#N/A</v>
      </c>
      <c r="E1290" t="e">
        <f>IF($C1290=2,$B1290,NA())</f>
        <v>#N/A</v>
      </c>
      <c r="F1290">
        <f>IF($C1290=3,$B1290,NA())</f>
        <v>0.1910206</v>
      </c>
      <c r="G1290" t="e">
        <f>IF($C1290=4,$B1290,NA())</f>
        <v>#N/A</v>
      </c>
      <c r="H1290" t="e">
        <f>IF($C1290=5,$B1290,NA())</f>
        <v>#N/A</v>
      </c>
      <c r="I1290" t="e">
        <f>IF($C1290="",$B1290,NA())</f>
        <v>#N/A</v>
      </c>
    </row>
    <row r="1291" spans="1:9">
      <c r="A1291">
        <v>-0.2272706</v>
      </c>
      <c r="B1291">
        <v>0.1910206</v>
      </c>
      <c r="C1291">
        <f>'Map Data'!$I$18</f>
        <v>3</v>
      </c>
      <c r="D1291" t="e">
        <f>IF($C1291=1,$B1291,NA())</f>
        <v>#N/A</v>
      </c>
      <c r="E1291" t="e">
        <f>IF($C1291=2,$B1291,NA())</f>
        <v>#N/A</v>
      </c>
      <c r="F1291">
        <f>IF($C1291=3,$B1291,NA())</f>
        <v>0.1910206</v>
      </c>
      <c r="G1291" t="e">
        <f>IF($C1291=4,$B1291,NA())</f>
        <v>#N/A</v>
      </c>
      <c r="H1291" t="e">
        <f>IF($C1291=5,$B1291,NA())</f>
        <v>#N/A</v>
      </c>
      <c r="I1291" t="e">
        <f>IF($C1291="",$B1291,NA())</f>
        <v>#N/A</v>
      </c>
    </row>
    <row r="1293" spans="1:9">
      <c r="A1293">
        <v>-0.2495449</v>
      </c>
      <c r="B1293">
        <v>0.1938575</v>
      </c>
      <c r="C1293">
        <f>'Map Data'!$I$18</f>
        <v>3</v>
      </c>
      <c r="D1293" t="e">
        <f>IF($C1293=1,$B1293,NA())</f>
        <v>#N/A</v>
      </c>
      <c r="E1293" t="e">
        <f>IF($C1293=2,$B1293,NA())</f>
        <v>#N/A</v>
      </c>
      <c r="F1293">
        <f>IF($C1293=3,$B1293,NA())</f>
        <v>0.1938575</v>
      </c>
      <c r="G1293" t="e">
        <f>IF($C1293=4,$B1293,NA())</f>
        <v>#N/A</v>
      </c>
      <c r="H1293" t="e">
        <f>IF($C1293=5,$B1293,NA())</f>
        <v>#N/A</v>
      </c>
      <c r="I1293" t="e">
        <f>IF($C1293="",$B1293,NA())</f>
        <v>#N/A</v>
      </c>
    </row>
    <row r="1294" spans="1:9">
      <c r="A1294">
        <v>-0.2286924</v>
      </c>
      <c r="B1294">
        <v>0.1938575</v>
      </c>
      <c r="C1294">
        <f>'Map Data'!$I$18</f>
        <v>3</v>
      </c>
      <c r="D1294" t="e">
        <f>IF($C1294=1,$B1294,NA())</f>
        <v>#N/A</v>
      </c>
      <c r="E1294" t="e">
        <f>IF($C1294=2,$B1294,NA())</f>
        <v>#N/A</v>
      </c>
      <c r="F1294">
        <f>IF($C1294=3,$B1294,NA())</f>
        <v>0.1938575</v>
      </c>
      <c r="G1294" t="e">
        <f>IF($C1294=4,$B1294,NA())</f>
        <v>#N/A</v>
      </c>
      <c r="H1294" t="e">
        <f>IF($C1294=5,$B1294,NA())</f>
        <v>#N/A</v>
      </c>
      <c r="I1294" t="e">
        <f>IF($C1294="",$B1294,NA())</f>
        <v>#N/A</v>
      </c>
    </row>
    <row r="1296" spans="1:9">
      <c r="A1296">
        <v>-0.248597</v>
      </c>
      <c r="B1296">
        <v>0.1966943</v>
      </c>
      <c r="C1296">
        <f>'Map Data'!$I$18</f>
        <v>3</v>
      </c>
      <c r="D1296" t="e">
        <f>IF($C1296=1,$B1296,NA())</f>
        <v>#N/A</v>
      </c>
      <c r="E1296" t="e">
        <f>IF($C1296=2,$B1296,NA())</f>
        <v>#N/A</v>
      </c>
      <c r="F1296">
        <f>IF($C1296=3,$B1296,NA())</f>
        <v>0.1966943</v>
      </c>
      <c r="G1296" t="e">
        <f>IF($C1296=4,$B1296,NA())</f>
        <v>#N/A</v>
      </c>
      <c r="H1296" t="e">
        <f>IF($C1296=5,$B1296,NA())</f>
        <v>#N/A</v>
      </c>
      <c r="I1296" t="e">
        <f>IF($C1296="",$B1296,NA())</f>
        <v>#N/A</v>
      </c>
    </row>
    <row r="1297" spans="1:9">
      <c r="A1297">
        <v>-0.2315359</v>
      </c>
      <c r="B1297">
        <v>0.1966943</v>
      </c>
      <c r="C1297">
        <f>'Map Data'!$I$18</f>
        <v>3</v>
      </c>
      <c r="D1297" t="e">
        <f>IF($C1297=1,$B1297,NA())</f>
        <v>#N/A</v>
      </c>
      <c r="E1297" t="e">
        <f>IF($C1297=2,$B1297,NA())</f>
        <v>#N/A</v>
      </c>
      <c r="F1297">
        <f>IF($C1297=3,$B1297,NA())</f>
        <v>0.1966943</v>
      </c>
      <c r="G1297" t="e">
        <f>IF($C1297=4,$B1297,NA())</f>
        <v>#N/A</v>
      </c>
      <c r="H1297" t="e">
        <f>IF($C1297=5,$B1297,NA())</f>
        <v>#N/A</v>
      </c>
      <c r="I1297" t="e">
        <f>IF($C1297="",$B1297,NA())</f>
        <v>#N/A</v>
      </c>
    </row>
    <row r="1299" spans="1:9">
      <c r="A1299">
        <v>-0.2481231</v>
      </c>
      <c r="B1299">
        <v>0.1995311</v>
      </c>
      <c r="C1299">
        <f>'Map Data'!$I$18</f>
        <v>3</v>
      </c>
      <c r="D1299" t="e">
        <f>IF($C1299=1,$B1299,NA())</f>
        <v>#N/A</v>
      </c>
      <c r="E1299" t="e">
        <f>IF($C1299=2,$B1299,NA())</f>
        <v>#N/A</v>
      </c>
      <c r="F1299">
        <f>IF($C1299=3,$B1299,NA())</f>
        <v>0.1995311</v>
      </c>
      <c r="G1299" t="e">
        <f>IF($C1299=4,$B1299,NA())</f>
        <v>#N/A</v>
      </c>
      <c r="H1299" t="e">
        <f>IF($C1299=5,$B1299,NA())</f>
        <v>#N/A</v>
      </c>
      <c r="I1299" t="e">
        <f>IF($C1299="",$B1299,NA())</f>
        <v>#N/A</v>
      </c>
    </row>
    <row r="1300" spans="1:9">
      <c r="A1300">
        <v>-0.2324837</v>
      </c>
      <c r="B1300">
        <v>0.1995311</v>
      </c>
      <c r="C1300">
        <f>'Map Data'!$I$18</f>
        <v>3</v>
      </c>
      <c r="D1300" t="e">
        <f>IF($C1300=1,$B1300,NA())</f>
        <v>#N/A</v>
      </c>
      <c r="E1300" t="e">
        <f>IF($C1300=2,$B1300,NA())</f>
        <v>#N/A</v>
      </c>
      <c r="F1300">
        <f>IF($C1300=3,$B1300,NA())</f>
        <v>0.1995311</v>
      </c>
      <c r="G1300" t="e">
        <f>IF($C1300=4,$B1300,NA())</f>
        <v>#N/A</v>
      </c>
      <c r="H1300" t="e">
        <f>IF($C1300=5,$B1300,NA())</f>
        <v>#N/A</v>
      </c>
      <c r="I1300" t="e">
        <f>IF($C1300="",$B1300,NA())</f>
        <v>#N/A</v>
      </c>
    </row>
    <row r="1302" spans="1:9">
      <c r="A1302">
        <v>-0.2476492</v>
      </c>
      <c r="B1302">
        <v>0.202368</v>
      </c>
      <c r="C1302">
        <f>'Map Data'!$I$18</f>
        <v>3</v>
      </c>
      <c r="D1302" t="e">
        <f>IF($C1302=1,$B1302,NA())</f>
        <v>#N/A</v>
      </c>
      <c r="E1302" t="e">
        <f>IF($C1302=2,$B1302,NA())</f>
        <v>#N/A</v>
      </c>
      <c r="F1302">
        <f>IF($C1302=3,$B1302,NA())</f>
        <v>0.202368</v>
      </c>
      <c r="G1302" t="e">
        <f>IF($C1302=4,$B1302,NA())</f>
        <v>#N/A</v>
      </c>
      <c r="H1302" t="e">
        <f>IF($C1302=5,$B1302,NA())</f>
        <v>#N/A</v>
      </c>
      <c r="I1302" t="e">
        <f>IF($C1302="",$B1302,NA())</f>
        <v>#N/A</v>
      </c>
    </row>
    <row r="1303" spans="1:9">
      <c r="A1303">
        <v>-0.2320098</v>
      </c>
      <c r="B1303">
        <v>0.202368</v>
      </c>
      <c r="C1303">
        <f>'Map Data'!$I$18</f>
        <v>3</v>
      </c>
      <c r="D1303" t="e">
        <f>IF($C1303=1,$B1303,NA())</f>
        <v>#N/A</v>
      </c>
      <c r="E1303" t="e">
        <f>IF($C1303=2,$B1303,NA())</f>
        <v>#N/A</v>
      </c>
      <c r="F1303">
        <f>IF($C1303=3,$B1303,NA())</f>
        <v>0.202368</v>
      </c>
      <c r="G1303" t="e">
        <f>IF($C1303=4,$B1303,NA())</f>
        <v>#N/A</v>
      </c>
      <c r="H1303" t="e">
        <f>IF($C1303=5,$B1303,NA())</f>
        <v>#N/A</v>
      </c>
      <c r="I1303" t="e">
        <f>IF($C1303="",$B1303,NA())</f>
        <v>#N/A</v>
      </c>
    </row>
    <row r="1305" spans="1:9">
      <c r="A1305">
        <v>-0.2471753</v>
      </c>
      <c r="B1305">
        <v>0.2052048</v>
      </c>
      <c r="C1305">
        <f>'Map Data'!$I$18</f>
        <v>3</v>
      </c>
      <c r="D1305" t="e">
        <f>IF($C1305=1,$B1305,NA())</f>
        <v>#N/A</v>
      </c>
      <c r="E1305" t="e">
        <f>IF($C1305=2,$B1305,NA())</f>
        <v>#N/A</v>
      </c>
      <c r="F1305">
        <f>IF($C1305=3,$B1305,NA())</f>
        <v>0.2052048</v>
      </c>
      <c r="G1305" t="e">
        <f>IF($C1305=4,$B1305,NA())</f>
        <v>#N/A</v>
      </c>
      <c r="H1305" t="e">
        <f>IF($C1305=5,$B1305,NA())</f>
        <v>#N/A</v>
      </c>
      <c r="I1305" t="e">
        <f>IF($C1305="",$B1305,NA())</f>
        <v>#N/A</v>
      </c>
    </row>
    <row r="1306" spans="1:9">
      <c r="A1306">
        <v>-0.2329577</v>
      </c>
      <c r="B1306">
        <v>0.2052048</v>
      </c>
      <c r="C1306">
        <f>'Map Data'!$I$18</f>
        <v>3</v>
      </c>
      <c r="D1306" t="e">
        <f>IF($C1306=1,$B1306,NA())</f>
        <v>#N/A</v>
      </c>
      <c r="E1306" t="e">
        <f>IF($C1306=2,$B1306,NA())</f>
        <v>#N/A</v>
      </c>
      <c r="F1306">
        <f>IF($C1306=3,$B1306,NA())</f>
        <v>0.2052048</v>
      </c>
      <c r="G1306" t="e">
        <f>IF($C1306=4,$B1306,NA())</f>
        <v>#N/A</v>
      </c>
      <c r="H1306" t="e">
        <f>IF($C1306=5,$B1306,NA())</f>
        <v>#N/A</v>
      </c>
      <c r="I1306" t="e">
        <f>IF($C1306="",$B1306,NA())</f>
        <v>#N/A</v>
      </c>
    </row>
    <row r="1308" spans="1:9">
      <c r="A1308">
        <v>-0.2462274</v>
      </c>
      <c r="B1308">
        <v>0.2080417</v>
      </c>
      <c r="C1308">
        <f>'Map Data'!$I$18</f>
        <v>3</v>
      </c>
      <c r="D1308" t="e">
        <f>IF($C1308=1,$B1308,NA())</f>
        <v>#N/A</v>
      </c>
      <c r="E1308" t="e">
        <f>IF($C1308=2,$B1308,NA())</f>
        <v>#N/A</v>
      </c>
      <c r="F1308">
        <f>IF($C1308=3,$B1308,NA())</f>
        <v>0.2080417</v>
      </c>
      <c r="G1308" t="e">
        <f>IF($C1308=4,$B1308,NA())</f>
        <v>#N/A</v>
      </c>
      <c r="H1308" t="e">
        <f>IF($C1308=5,$B1308,NA())</f>
        <v>#N/A</v>
      </c>
      <c r="I1308" t="e">
        <f>IF($C1308="",$B1308,NA())</f>
        <v>#N/A</v>
      </c>
    </row>
    <row r="1309" spans="1:9">
      <c r="A1309">
        <v>-0.2343794</v>
      </c>
      <c r="B1309">
        <v>0.2080417</v>
      </c>
      <c r="C1309">
        <f>'Map Data'!$I$18</f>
        <v>3</v>
      </c>
      <c r="D1309" t="e">
        <f>IF($C1309=1,$B1309,NA())</f>
        <v>#N/A</v>
      </c>
      <c r="E1309" t="e">
        <f>IF($C1309=2,$B1309,NA())</f>
        <v>#N/A</v>
      </c>
      <c r="F1309">
        <f>IF($C1309=3,$B1309,NA())</f>
        <v>0.2080417</v>
      </c>
      <c r="G1309" t="e">
        <f>IF($C1309=4,$B1309,NA())</f>
        <v>#N/A</v>
      </c>
      <c r="H1309" t="e">
        <f>IF($C1309=5,$B1309,NA())</f>
        <v>#N/A</v>
      </c>
      <c r="I1309" t="e">
        <f>IF($C1309="",$B1309,NA())</f>
        <v>#N/A</v>
      </c>
    </row>
    <row r="1311" spans="1:9">
      <c r="A1311">
        <v>-0.2457535</v>
      </c>
      <c r="B1311">
        <v>0.2108785</v>
      </c>
      <c r="C1311">
        <f>'Map Data'!$I$18</f>
        <v>3</v>
      </c>
      <c r="D1311" t="e">
        <f>IF($C1311=1,$B1311,NA())</f>
        <v>#N/A</v>
      </c>
      <c r="E1311" t="e">
        <f>IF($C1311=2,$B1311,NA())</f>
        <v>#N/A</v>
      </c>
      <c r="F1311">
        <f>IF($C1311=3,$B1311,NA())</f>
        <v>0.2108785</v>
      </c>
      <c r="G1311" t="e">
        <f>IF($C1311=4,$B1311,NA())</f>
        <v>#N/A</v>
      </c>
      <c r="H1311" t="e">
        <f>IF($C1311=5,$B1311,NA())</f>
        <v>#N/A</v>
      </c>
      <c r="I1311" t="e">
        <f>IF($C1311="",$B1311,NA())</f>
        <v>#N/A</v>
      </c>
    </row>
    <row r="1312" spans="1:9">
      <c r="A1312">
        <v>-0.2339055</v>
      </c>
      <c r="B1312">
        <v>0.2108785</v>
      </c>
      <c r="C1312">
        <f>'Map Data'!$I$18</f>
        <v>3</v>
      </c>
      <c r="D1312" t="e">
        <f>IF($C1312=1,$B1312,NA())</f>
        <v>#N/A</v>
      </c>
      <c r="E1312" t="e">
        <f>IF($C1312=2,$B1312,NA())</f>
        <v>#N/A</v>
      </c>
      <c r="F1312">
        <f>IF($C1312=3,$B1312,NA())</f>
        <v>0.2108785</v>
      </c>
      <c r="G1312" t="e">
        <f>IF($C1312=4,$B1312,NA())</f>
        <v>#N/A</v>
      </c>
      <c r="H1312" t="e">
        <f>IF($C1312=5,$B1312,NA())</f>
        <v>#N/A</v>
      </c>
      <c r="I1312" t="e">
        <f>IF($C1312="",$B1312,NA())</f>
        <v>#N/A</v>
      </c>
    </row>
    <row r="1314" spans="1:9">
      <c r="A1314">
        <v>-0.2448057</v>
      </c>
      <c r="B1314">
        <v>0.2137153</v>
      </c>
      <c r="C1314">
        <f>'Map Data'!$I$18</f>
        <v>3</v>
      </c>
      <c r="D1314" t="e">
        <f>IF($C1314=1,$B1314,NA())</f>
        <v>#N/A</v>
      </c>
      <c r="E1314" t="e">
        <f>IF($C1314=2,$B1314,NA())</f>
        <v>#N/A</v>
      </c>
      <c r="F1314">
        <f>IF($C1314=3,$B1314,NA())</f>
        <v>0.2137153</v>
      </c>
      <c r="G1314" t="e">
        <f>IF($C1314=4,$B1314,NA())</f>
        <v>#N/A</v>
      </c>
      <c r="H1314" t="e">
        <f>IF($C1314=5,$B1314,NA())</f>
        <v>#N/A</v>
      </c>
      <c r="I1314" t="e">
        <f>IF($C1314="",$B1314,NA())</f>
        <v>#N/A</v>
      </c>
    </row>
    <row r="1315" spans="1:9">
      <c r="A1315">
        <v>-0.2334316</v>
      </c>
      <c r="B1315">
        <v>0.2137153</v>
      </c>
      <c r="C1315">
        <f>'Map Data'!$I$18</f>
        <v>3</v>
      </c>
      <c r="D1315" t="e">
        <f>IF($C1315=1,$B1315,NA())</f>
        <v>#N/A</v>
      </c>
      <c r="E1315" t="e">
        <f>IF($C1315=2,$B1315,NA())</f>
        <v>#N/A</v>
      </c>
      <c r="F1315">
        <f>IF($C1315=3,$B1315,NA())</f>
        <v>0.2137153</v>
      </c>
      <c r="G1315" t="e">
        <f>IF($C1315=4,$B1315,NA())</f>
        <v>#N/A</v>
      </c>
      <c r="H1315" t="e">
        <f>IF($C1315=5,$B1315,NA())</f>
        <v>#N/A</v>
      </c>
      <c r="I1315" t="e">
        <f>IF($C1315="",$B1315,NA())</f>
        <v>#N/A</v>
      </c>
    </row>
    <row r="1317" spans="1:9">
      <c r="A1317">
        <v>-0.2443318</v>
      </c>
      <c r="B1317">
        <v>0.2165522</v>
      </c>
      <c r="C1317">
        <f>'Map Data'!$I$18</f>
        <v>3</v>
      </c>
      <c r="D1317" t="e">
        <f>IF($C1317=1,$B1317,NA())</f>
        <v>#N/A</v>
      </c>
      <c r="E1317" t="e">
        <f>IF($C1317=2,$B1317,NA())</f>
        <v>#N/A</v>
      </c>
      <c r="F1317">
        <f>IF($C1317=3,$B1317,NA())</f>
        <v>0.2165522</v>
      </c>
      <c r="G1317" t="e">
        <f>IF($C1317=4,$B1317,NA())</f>
        <v>#N/A</v>
      </c>
      <c r="H1317" t="e">
        <f>IF($C1317=5,$B1317,NA())</f>
        <v>#N/A</v>
      </c>
      <c r="I1317" t="e">
        <f>IF($C1317="",$B1317,NA())</f>
        <v>#N/A</v>
      </c>
    </row>
    <row r="1318" spans="1:9">
      <c r="A1318">
        <v>-0.2329577</v>
      </c>
      <c r="B1318">
        <v>0.2165522</v>
      </c>
      <c r="C1318">
        <f>'Map Data'!$I$18</f>
        <v>3</v>
      </c>
      <c r="D1318" t="e">
        <f>IF($C1318=1,$B1318,NA())</f>
        <v>#N/A</v>
      </c>
      <c r="E1318" t="e">
        <f>IF($C1318=2,$B1318,NA())</f>
        <v>#N/A</v>
      </c>
      <c r="F1318">
        <f>IF($C1318=3,$B1318,NA())</f>
        <v>0.2165522</v>
      </c>
      <c r="G1318" t="e">
        <f>IF($C1318=4,$B1318,NA())</f>
        <v>#N/A</v>
      </c>
      <c r="H1318" t="e">
        <f>IF($C1318=5,$B1318,NA())</f>
        <v>#N/A</v>
      </c>
      <c r="I1318" t="e">
        <f>IF($C1318="",$B1318,NA())</f>
        <v>#N/A</v>
      </c>
    </row>
    <row r="1320" spans="1:9">
      <c r="A1320">
        <v>-0.2438578</v>
      </c>
      <c r="B1320">
        <v>0.219389</v>
      </c>
      <c r="C1320">
        <f>'Map Data'!$I$18</f>
        <v>3</v>
      </c>
      <c r="D1320" t="e">
        <f>IF($C1320=1,$B1320,NA())</f>
        <v>#N/A</v>
      </c>
      <c r="E1320" t="e">
        <f>IF($C1320=2,$B1320,NA())</f>
        <v>#N/A</v>
      </c>
      <c r="F1320">
        <f>IF($C1320=3,$B1320,NA())</f>
        <v>0.219389</v>
      </c>
      <c r="G1320" t="e">
        <f>IF($C1320=4,$B1320,NA())</f>
        <v>#N/A</v>
      </c>
      <c r="H1320" t="e">
        <f>IF($C1320=5,$B1320,NA())</f>
        <v>#N/A</v>
      </c>
      <c r="I1320" t="e">
        <f>IF($C1320="",$B1320,NA())</f>
        <v>#N/A</v>
      </c>
    </row>
    <row r="1321" spans="1:9">
      <c r="A1321">
        <v>-0.2324837</v>
      </c>
      <c r="B1321">
        <v>0.219389</v>
      </c>
      <c r="C1321">
        <f>'Map Data'!$I$18</f>
        <v>3</v>
      </c>
      <c r="D1321" t="e">
        <f>IF($C1321=1,$B1321,NA())</f>
        <v>#N/A</v>
      </c>
      <c r="E1321" t="e">
        <f>IF($C1321=2,$B1321,NA())</f>
        <v>#N/A</v>
      </c>
      <c r="F1321">
        <f>IF($C1321=3,$B1321,NA())</f>
        <v>0.219389</v>
      </c>
      <c r="G1321" t="e">
        <f>IF($C1321=4,$B1321,NA())</f>
        <v>#N/A</v>
      </c>
      <c r="H1321" t="e">
        <f>IF($C1321=5,$B1321,NA())</f>
        <v>#N/A</v>
      </c>
      <c r="I1321" t="e">
        <f>IF($C1321="",$B1321,NA())</f>
        <v>#N/A</v>
      </c>
    </row>
    <row r="1323" spans="1:9">
      <c r="A1323">
        <v>-0.24291</v>
      </c>
      <c r="B1323">
        <v>0.2222258</v>
      </c>
      <c r="C1323">
        <f>'Map Data'!$I$18</f>
        <v>3</v>
      </c>
      <c r="D1323" t="e">
        <f>IF($C1323=1,$B1323,NA())</f>
        <v>#N/A</v>
      </c>
      <c r="E1323" t="e">
        <f>IF($C1323=2,$B1323,NA())</f>
        <v>#N/A</v>
      </c>
      <c r="F1323">
        <f>IF($C1323=3,$B1323,NA())</f>
        <v>0.2222258</v>
      </c>
      <c r="G1323" t="e">
        <f>IF($C1323=4,$B1323,NA())</f>
        <v>#N/A</v>
      </c>
      <c r="H1323" t="e">
        <f>IF($C1323=5,$B1323,NA())</f>
        <v>#N/A</v>
      </c>
      <c r="I1323" t="e">
        <f>IF($C1323="",$B1323,NA())</f>
        <v>#N/A</v>
      </c>
    </row>
    <row r="1324" spans="1:9">
      <c r="A1324">
        <v>-0.2315359</v>
      </c>
      <c r="B1324">
        <v>0.2222258</v>
      </c>
      <c r="C1324">
        <f>'Map Data'!$I$18</f>
        <v>3</v>
      </c>
      <c r="D1324" t="e">
        <f>IF($C1324=1,$B1324,NA())</f>
        <v>#N/A</v>
      </c>
      <c r="E1324" t="e">
        <f>IF($C1324=2,$B1324,NA())</f>
        <v>#N/A</v>
      </c>
      <c r="F1324">
        <f>IF($C1324=3,$B1324,NA())</f>
        <v>0.2222258</v>
      </c>
      <c r="G1324" t="e">
        <f>IF($C1324=4,$B1324,NA())</f>
        <v>#N/A</v>
      </c>
      <c r="H1324" t="e">
        <f>IF($C1324=5,$B1324,NA())</f>
        <v>#N/A</v>
      </c>
      <c r="I1324" t="e">
        <f>IF($C1324="",$B1324,NA())</f>
        <v>#N/A</v>
      </c>
    </row>
    <row r="1326" spans="1:9">
      <c r="A1326">
        <v>-0.2424361</v>
      </c>
      <c r="B1326">
        <v>0.2250627</v>
      </c>
      <c r="C1326">
        <f>'Map Data'!$I$18</f>
        <v>3</v>
      </c>
      <c r="D1326" t="e">
        <f>IF($C1326=1,$B1326,NA())</f>
        <v>#N/A</v>
      </c>
      <c r="E1326" t="e">
        <f>IF($C1326=2,$B1326,NA())</f>
        <v>#N/A</v>
      </c>
      <c r="F1326">
        <f>IF($C1326=3,$B1326,NA())</f>
        <v>0.2250627</v>
      </c>
      <c r="G1326" t="e">
        <f>IF($C1326=4,$B1326,NA())</f>
        <v>#N/A</v>
      </c>
      <c r="H1326" t="e">
        <f>IF($C1326=5,$B1326,NA())</f>
        <v>#N/A</v>
      </c>
      <c r="I1326" t="e">
        <f>IF($C1326="",$B1326,NA())</f>
        <v>#N/A</v>
      </c>
    </row>
    <row r="1327" spans="1:9">
      <c r="A1327">
        <v>-0.231062</v>
      </c>
      <c r="B1327">
        <v>0.2250627</v>
      </c>
      <c r="C1327">
        <f>'Map Data'!$I$18</f>
        <v>3</v>
      </c>
      <c r="D1327" t="e">
        <f>IF($C1327=1,$B1327,NA())</f>
        <v>#N/A</v>
      </c>
      <c r="E1327" t="e">
        <f>IF($C1327=2,$B1327,NA())</f>
        <v>#N/A</v>
      </c>
      <c r="F1327">
        <f>IF($C1327=3,$B1327,NA())</f>
        <v>0.2250627</v>
      </c>
      <c r="G1327" t="e">
        <f>IF($C1327=4,$B1327,NA())</f>
        <v>#N/A</v>
      </c>
      <c r="H1327" t="e">
        <f>IF($C1327=5,$B1327,NA())</f>
        <v>#N/A</v>
      </c>
      <c r="I1327" t="e">
        <f>IF($C1327="",$B1327,NA())</f>
        <v>#N/A</v>
      </c>
    </row>
    <row r="1329" spans="1:9">
      <c r="A1329">
        <v>-0.2414882</v>
      </c>
      <c r="B1329">
        <v>0.2278995</v>
      </c>
      <c r="C1329">
        <f>'Map Data'!$I$18</f>
        <v>3</v>
      </c>
      <c r="D1329" t="e">
        <f>IF($C1329=1,$B1329,NA())</f>
        <v>#N/A</v>
      </c>
      <c r="E1329" t="e">
        <f>IF($C1329=2,$B1329,NA())</f>
        <v>#N/A</v>
      </c>
      <c r="F1329">
        <f>IF($C1329=3,$B1329,NA())</f>
        <v>0.2278995</v>
      </c>
      <c r="G1329" t="e">
        <f>IF($C1329=4,$B1329,NA())</f>
        <v>#N/A</v>
      </c>
      <c r="H1329" t="e">
        <f>IF($C1329=5,$B1329,NA())</f>
        <v>#N/A</v>
      </c>
      <c r="I1329" t="e">
        <f>IF($C1329="",$B1329,NA())</f>
        <v>#N/A</v>
      </c>
    </row>
    <row r="1330" spans="1:9">
      <c r="A1330">
        <v>-0.2410143</v>
      </c>
      <c r="B1330">
        <v>0.2278995</v>
      </c>
      <c r="C1330">
        <f>'Map Data'!$I$18</f>
        <v>3</v>
      </c>
      <c r="D1330" t="e">
        <f>IF($C1330=1,$B1330,NA())</f>
        <v>#N/A</v>
      </c>
      <c r="E1330" t="e">
        <f>IF($C1330=2,$B1330,NA())</f>
        <v>#N/A</v>
      </c>
      <c r="F1330">
        <f>IF($C1330=3,$B1330,NA())</f>
        <v>0.2278995</v>
      </c>
      <c r="G1330" t="e">
        <f>IF($C1330=4,$B1330,NA())</f>
        <v>#N/A</v>
      </c>
      <c r="H1330" t="e">
        <f>IF($C1330=5,$B1330,NA())</f>
        <v>#N/A</v>
      </c>
      <c r="I1330" t="e">
        <f>IF($C1330="",$B1330,NA())</f>
        <v>#N/A</v>
      </c>
    </row>
    <row r="1332" spans="1:9">
      <c r="A1332">
        <v>0.0921522</v>
      </c>
      <c r="B1332">
        <v>-0.0047211</v>
      </c>
      <c r="C1332">
        <f>'Map Data'!$I$19</f>
        <v>1</v>
      </c>
      <c r="D1332">
        <f>IF($C1332=1,$B1332,NA())</f>
        <v>-0.0047211</v>
      </c>
      <c r="E1332" t="e">
        <f>IF($C1332=2,$B1332,NA())</f>
        <v>#N/A</v>
      </c>
      <c r="F1332" t="e">
        <f>IF($C1332=3,$B1332,NA())</f>
        <v>#N/A</v>
      </c>
      <c r="G1332" t="e">
        <f>IF($C1332=4,$B1332,NA())</f>
        <v>#N/A</v>
      </c>
      <c r="H1332" t="e">
        <f>IF($C1332=5,$B1332,NA())</f>
        <v>#N/A</v>
      </c>
      <c r="I1332" t="e">
        <f>IF($C1332="",$B1332,NA())</f>
        <v>#N/A</v>
      </c>
    </row>
    <row r="1333" spans="1:9">
      <c r="A1333">
        <v>0.093574</v>
      </c>
      <c r="B1333">
        <v>-0.0047211</v>
      </c>
      <c r="C1333">
        <f>'Map Data'!$I$19</f>
        <v>1</v>
      </c>
      <c r="D1333">
        <f>IF($C1333=1,$B1333,NA())</f>
        <v>-0.0047211</v>
      </c>
      <c r="E1333" t="e">
        <f>IF($C1333=2,$B1333,NA())</f>
        <v>#N/A</v>
      </c>
      <c r="F1333" t="e">
        <f>IF($C1333=3,$B1333,NA())</f>
        <v>#N/A</v>
      </c>
      <c r="G1333" t="e">
        <f>IF($C1333=4,$B1333,NA())</f>
        <v>#N/A</v>
      </c>
      <c r="H1333" t="e">
        <f>IF($C1333=5,$B1333,NA())</f>
        <v>#N/A</v>
      </c>
      <c r="I1333" t="e">
        <f>IF($C1333="",$B1333,NA())</f>
        <v>#N/A</v>
      </c>
    </row>
    <row r="1335" spans="1:9">
      <c r="A1335">
        <v>0.0902565</v>
      </c>
      <c r="B1335">
        <v>-0.0018842</v>
      </c>
      <c r="C1335">
        <f>'Map Data'!$I$19</f>
        <v>1</v>
      </c>
      <c r="D1335">
        <f>IF($C1335=1,$B1335,NA())</f>
        <v>-0.0018842</v>
      </c>
      <c r="E1335" t="e">
        <f>IF($C1335=2,$B1335,NA())</f>
        <v>#N/A</v>
      </c>
      <c r="F1335" t="e">
        <f>IF($C1335=3,$B1335,NA())</f>
        <v>#N/A</v>
      </c>
      <c r="G1335" t="e">
        <f>IF($C1335=4,$B1335,NA())</f>
        <v>#N/A</v>
      </c>
      <c r="H1335" t="e">
        <f>IF($C1335=5,$B1335,NA())</f>
        <v>#N/A</v>
      </c>
      <c r="I1335" t="e">
        <f>IF($C1335="",$B1335,NA())</f>
        <v>#N/A</v>
      </c>
    </row>
    <row r="1336" spans="1:9">
      <c r="A1336">
        <v>0.0954697</v>
      </c>
      <c r="B1336">
        <v>-0.0018842</v>
      </c>
      <c r="C1336">
        <f>'Map Data'!$I$19</f>
        <v>1</v>
      </c>
      <c r="D1336">
        <f>IF($C1336=1,$B1336,NA())</f>
        <v>-0.0018842</v>
      </c>
      <c r="E1336" t="e">
        <f>IF($C1336=2,$B1336,NA())</f>
        <v>#N/A</v>
      </c>
      <c r="F1336" t="e">
        <f>IF($C1336=3,$B1336,NA())</f>
        <v>#N/A</v>
      </c>
      <c r="G1336" t="e">
        <f>IF($C1336=4,$B1336,NA())</f>
        <v>#N/A</v>
      </c>
      <c r="H1336" t="e">
        <f>IF($C1336=5,$B1336,NA())</f>
        <v>#N/A</v>
      </c>
      <c r="I1336" t="e">
        <f>IF($C1336="",$B1336,NA())</f>
        <v>#N/A</v>
      </c>
    </row>
    <row r="1338" spans="1:9">
      <c r="A1338">
        <v>0.099261</v>
      </c>
      <c r="B1338">
        <v>-0.0018842</v>
      </c>
      <c r="C1338">
        <f>'Map Data'!$I$19</f>
        <v>1</v>
      </c>
      <c r="D1338">
        <f>IF($C1338=1,$B1338,NA())</f>
        <v>-0.0018842</v>
      </c>
      <c r="E1338" t="e">
        <f>IF($C1338=2,$B1338,NA())</f>
        <v>#N/A</v>
      </c>
      <c r="F1338" t="e">
        <f>IF($C1338=3,$B1338,NA())</f>
        <v>#N/A</v>
      </c>
      <c r="G1338" t="e">
        <f>IF($C1338=4,$B1338,NA())</f>
        <v>#N/A</v>
      </c>
      <c r="H1338" t="e">
        <f>IF($C1338=5,$B1338,NA())</f>
        <v>#N/A</v>
      </c>
      <c r="I1338" t="e">
        <f>IF($C1338="",$B1338,NA())</f>
        <v>#N/A</v>
      </c>
    </row>
    <row r="1339" spans="1:9">
      <c r="A1339">
        <v>0.1040003</v>
      </c>
      <c r="B1339">
        <v>-0.0018842</v>
      </c>
      <c r="C1339">
        <f>'Map Data'!$I$19</f>
        <v>1</v>
      </c>
      <c r="D1339">
        <f>IF($C1339=1,$B1339,NA())</f>
        <v>-0.0018842</v>
      </c>
      <c r="E1339" t="e">
        <f>IF($C1339=2,$B1339,NA())</f>
        <v>#N/A</v>
      </c>
      <c r="F1339" t="e">
        <f>IF($C1339=3,$B1339,NA())</f>
        <v>#N/A</v>
      </c>
      <c r="G1339" t="e">
        <f>IF($C1339=4,$B1339,NA())</f>
        <v>#N/A</v>
      </c>
      <c r="H1339" t="e">
        <f>IF($C1339=5,$B1339,NA())</f>
        <v>#N/A</v>
      </c>
      <c r="I1339" t="e">
        <f>IF($C1339="",$B1339,NA())</f>
        <v>#N/A</v>
      </c>
    </row>
    <row r="1341" spans="1:9">
      <c r="A1341">
        <v>0.0902565</v>
      </c>
      <c r="B1341">
        <v>0.0009526</v>
      </c>
      <c r="C1341">
        <f>'Map Data'!$I$19</f>
        <v>1</v>
      </c>
      <c r="D1341">
        <f>IF($C1341=1,$B1341,NA())</f>
        <v>0.0009526</v>
      </c>
      <c r="E1341" t="e">
        <f>IF($C1341=2,$B1341,NA())</f>
        <v>#N/A</v>
      </c>
      <c r="F1341" t="e">
        <f>IF($C1341=3,$B1341,NA())</f>
        <v>#N/A</v>
      </c>
      <c r="G1341" t="e">
        <f>IF($C1341=4,$B1341,NA())</f>
        <v>#N/A</v>
      </c>
      <c r="H1341" t="e">
        <f>IF($C1341=5,$B1341,NA())</f>
        <v>#N/A</v>
      </c>
      <c r="I1341" t="e">
        <f>IF($C1341="",$B1341,NA())</f>
        <v>#N/A</v>
      </c>
    </row>
    <row r="1342" spans="1:9">
      <c r="A1342">
        <v>0.1025785</v>
      </c>
      <c r="B1342">
        <v>0.0009526</v>
      </c>
      <c r="C1342">
        <f>'Map Data'!$I$19</f>
        <v>1</v>
      </c>
      <c r="D1342">
        <f>IF($C1342=1,$B1342,NA())</f>
        <v>0.0009526</v>
      </c>
      <c r="E1342" t="e">
        <f>IF($C1342=2,$B1342,NA())</f>
        <v>#N/A</v>
      </c>
      <c r="F1342" t="e">
        <f>IF($C1342=3,$B1342,NA())</f>
        <v>#N/A</v>
      </c>
      <c r="G1342" t="e">
        <f>IF($C1342=4,$B1342,NA())</f>
        <v>#N/A</v>
      </c>
      <c r="H1342" t="e">
        <f>IF($C1342=5,$B1342,NA())</f>
        <v>#N/A</v>
      </c>
      <c r="I1342" t="e">
        <f>IF($C1342="",$B1342,NA())</f>
        <v>#N/A</v>
      </c>
    </row>
    <row r="1344" spans="1:9">
      <c r="A1344">
        <v>0.08883480000000001</v>
      </c>
      <c r="B1344">
        <v>0.0037894</v>
      </c>
      <c r="C1344">
        <f>'Map Data'!$I$19</f>
        <v>1</v>
      </c>
      <c r="D1344">
        <f>IF($C1344=1,$B1344,NA())</f>
        <v>0.0037894</v>
      </c>
      <c r="E1344" t="e">
        <f>IF($C1344=2,$B1344,NA())</f>
        <v>#N/A</v>
      </c>
      <c r="F1344" t="e">
        <f>IF($C1344=3,$B1344,NA())</f>
        <v>#N/A</v>
      </c>
      <c r="G1344" t="e">
        <f>IF($C1344=4,$B1344,NA())</f>
        <v>#N/A</v>
      </c>
      <c r="H1344" t="e">
        <f>IF($C1344=5,$B1344,NA())</f>
        <v>#N/A</v>
      </c>
      <c r="I1344" t="e">
        <f>IF($C1344="",$B1344,NA())</f>
        <v>#N/A</v>
      </c>
    </row>
    <row r="1345" spans="1:9">
      <c r="A1345">
        <v>0.1073177</v>
      </c>
      <c r="B1345">
        <v>0.0037894</v>
      </c>
      <c r="C1345">
        <f>'Map Data'!$I$19</f>
        <v>1</v>
      </c>
      <c r="D1345">
        <f>IF($C1345=1,$B1345,NA())</f>
        <v>0.0037894</v>
      </c>
      <c r="E1345" t="e">
        <f>IF($C1345=2,$B1345,NA())</f>
        <v>#N/A</v>
      </c>
      <c r="F1345" t="e">
        <f>IF($C1345=3,$B1345,NA())</f>
        <v>#N/A</v>
      </c>
      <c r="G1345" t="e">
        <f>IF($C1345=4,$B1345,NA())</f>
        <v>#N/A</v>
      </c>
      <c r="H1345" t="e">
        <f>IF($C1345=5,$B1345,NA())</f>
        <v>#N/A</v>
      </c>
      <c r="I1345" t="e">
        <f>IF($C1345="",$B1345,NA())</f>
        <v>#N/A</v>
      </c>
    </row>
    <row r="1347" spans="1:9">
      <c r="A1347">
        <v>0.08836090000000001</v>
      </c>
      <c r="B1347">
        <v>0.0066263</v>
      </c>
      <c r="C1347">
        <f>'Map Data'!$I$19</f>
        <v>1</v>
      </c>
      <c r="D1347">
        <f>IF($C1347=1,$B1347,NA())</f>
        <v>0.0066263</v>
      </c>
      <c r="E1347" t="e">
        <f>IF($C1347=2,$B1347,NA())</f>
        <v>#N/A</v>
      </c>
      <c r="F1347" t="e">
        <f>IF($C1347=3,$B1347,NA())</f>
        <v>#N/A</v>
      </c>
      <c r="G1347" t="e">
        <f>IF($C1347=4,$B1347,NA())</f>
        <v>#N/A</v>
      </c>
      <c r="H1347" t="e">
        <f>IF($C1347=5,$B1347,NA())</f>
        <v>#N/A</v>
      </c>
      <c r="I1347" t="e">
        <f>IF($C1347="",$B1347,NA())</f>
        <v>#N/A</v>
      </c>
    </row>
    <row r="1348" spans="1:9">
      <c r="A1348">
        <v>0.1073177</v>
      </c>
      <c r="B1348">
        <v>0.0066263</v>
      </c>
      <c r="C1348">
        <f>'Map Data'!$I$19</f>
        <v>1</v>
      </c>
      <c r="D1348">
        <f>IF($C1348=1,$B1348,NA())</f>
        <v>0.0066263</v>
      </c>
      <c r="E1348" t="e">
        <f>IF($C1348=2,$B1348,NA())</f>
        <v>#N/A</v>
      </c>
      <c r="F1348" t="e">
        <f>IF($C1348=3,$B1348,NA())</f>
        <v>#N/A</v>
      </c>
      <c r="G1348" t="e">
        <f>IF($C1348=4,$B1348,NA())</f>
        <v>#N/A</v>
      </c>
      <c r="H1348" t="e">
        <f>IF($C1348=5,$B1348,NA())</f>
        <v>#N/A</v>
      </c>
      <c r="I1348" t="e">
        <f>IF($C1348="",$B1348,NA())</f>
        <v>#N/A</v>
      </c>
    </row>
    <row r="1350" spans="1:9">
      <c r="A1350">
        <v>0.08456950000000001</v>
      </c>
      <c r="B1350">
        <v>0.0094631</v>
      </c>
      <c r="C1350">
        <f>'Map Data'!$I$19</f>
        <v>1</v>
      </c>
      <c r="D1350">
        <f>IF($C1350=1,$B1350,NA())</f>
        <v>0.0094631</v>
      </c>
      <c r="E1350" t="e">
        <f>IF($C1350=2,$B1350,NA())</f>
        <v>#N/A</v>
      </c>
      <c r="F1350" t="e">
        <f>IF($C1350=3,$B1350,NA())</f>
        <v>#N/A</v>
      </c>
      <c r="G1350" t="e">
        <f>IF($C1350=4,$B1350,NA())</f>
        <v>#N/A</v>
      </c>
      <c r="H1350" t="e">
        <f>IF($C1350=5,$B1350,NA())</f>
        <v>#N/A</v>
      </c>
      <c r="I1350" t="e">
        <f>IF($C1350="",$B1350,NA())</f>
        <v>#N/A</v>
      </c>
    </row>
    <row r="1351" spans="1:9">
      <c r="A1351">
        <v>0.1082655</v>
      </c>
      <c r="B1351">
        <v>0.0094631</v>
      </c>
      <c r="C1351">
        <f>'Map Data'!$I$19</f>
        <v>1</v>
      </c>
      <c r="D1351">
        <f>IF($C1351=1,$B1351,NA())</f>
        <v>0.0094631</v>
      </c>
      <c r="E1351" t="e">
        <f>IF($C1351=2,$B1351,NA())</f>
        <v>#N/A</v>
      </c>
      <c r="F1351" t="e">
        <f>IF($C1351=3,$B1351,NA())</f>
        <v>#N/A</v>
      </c>
      <c r="G1351" t="e">
        <f>IF($C1351=4,$B1351,NA())</f>
        <v>#N/A</v>
      </c>
      <c r="H1351" t="e">
        <f>IF($C1351=5,$B1351,NA())</f>
        <v>#N/A</v>
      </c>
      <c r="I1351" t="e">
        <f>IF($C1351="",$B1351,NA())</f>
        <v>#N/A</v>
      </c>
    </row>
    <row r="1353" spans="1:9">
      <c r="A1353">
        <v>0.08030420000000001</v>
      </c>
      <c r="B1353">
        <v>0.0122999</v>
      </c>
      <c r="C1353">
        <f>'Map Data'!$I$19</f>
        <v>1</v>
      </c>
      <c r="D1353">
        <f>IF($C1353=1,$B1353,NA())</f>
        <v>0.0122999</v>
      </c>
      <c r="E1353" t="e">
        <f>IF($C1353=2,$B1353,NA())</f>
        <v>#N/A</v>
      </c>
      <c r="F1353" t="e">
        <f>IF($C1353=3,$B1353,NA())</f>
        <v>#N/A</v>
      </c>
      <c r="G1353" t="e">
        <f>IF($C1353=4,$B1353,NA())</f>
        <v>#N/A</v>
      </c>
      <c r="H1353" t="e">
        <f>IF($C1353=5,$B1353,NA())</f>
        <v>#N/A</v>
      </c>
      <c r="I1353" t="e">
        <f>IF($C1353="",$B1353,NA())</f>
        <v>#N/A</v>
      </c>
    </row>
    <row r="1354" spans="1:9">
      <c r="A1354">
        <v>0.1082655</v>
      </c>
      <c r="B1354">
        <v>0.0122999</v>
      </c>
      <c r="C1354">
        <f>'Map Data'!$I$19</f>
        <v>1</v>
      </c>
      <c r="D1354">
        <f>IF($C1354=1,$B1354,NA())</f>
        <v>0.0122999</v>
      </c>
      <c r="E1354" t="e">
        <f>IF($C1354=2,$B1354,NA())</f>
        <v>#N/A</v>
      </c>
      <c r="F1354" t="e">
        <f>IF($C1354=3,$B1354,NA())</f>
        <v>#N/A</v>
      </c>
      <c r="G1354" t="e">
        <f>IF($C1354=4,$B1354,NA())</f>
        <v>#N/A</v>
      </c>
      <c r="H1354" t="e">
        <f>IF($C1354=5,$B1354,NA())</f>
        <v>#N/A</v>
      </c>
      <c r="I1354" t="e">
        <f>IF($C1354="",$B1354,NA())</f>
        <v>#N/A</v>
      </c>
    </row>
    <row r="1356" spans="1:9">
      <c r="A1356">
        <v>0.07698679999999999</v>
      </c>
      <c r="B1356">
        <v>0.0151368</v>
      </c>
      <c r="C1356">
        <f>'Map Data'!$I$19</f>
        <v>1</v>
      </c>
      <c r="D1356">
        <f>IF($C1356=1,$B1356,NA())</f>
        <v>0.0151368</v>
      </c>
      <c r="E1356" t="e">
        <f>IF($C1356=2,$B1356,NA())</f>
        <v>#N/A</v>
      </c>
      <c r="F1356" t="e">
        <f>IF($C1356=3,$B1356,NA())</f>
        <v>#N/A</v>
      </c>
      <c r="G1356" t="e">
        <f>IF($C1356=4,$B1356,NA())</f>
        <v>#N/A</v>
      </c>
      <c r="H1356" t="e">
        <f>IF($C1356=5,$B1356,NA())</f>
        <v>#N/A</v>
      </c>
      <c r="I1356" t="e">
        <f>IF($C1356="",$B1356,NA())</f>
        <v>#N/A</v>
      </c>
    </row>
    <row r="1357" spans="1:9">
      <c r="A1357">
        <v>0.1082655</v>
      </c>
      <c r="B1357">
        <v>0.0151368</v>
      </c>
      <c r="C1357">
        <f>'Map Data'!$I$19</f>
        <v>1</v>
      </c>
      <c r="D1357">
        <f>IF($C1357=1,$B1357,NA())</f>
        <v>0.0151368</v>
      </c>
      <c r="E1357" t="e">
        <f>IF($C1357=2,$B1357,NA())</f>
        <v>#N/A</v>
      </c>
      <c r="F1357" t="e">
        <f>IF($C1357=3,$B1357,NA())</f>
        <v>#N/A</v>
      </c>
      <c r="G1357" t="e">
        <f>IF($C1357=4,$B1357,NA())</f>
        <v>#N/A</v>
      </c>
      <c r="H1357" t="e">
        <f>IF($C1357=5,$B1357,NA())</f>
        <v>#N/A</v>
      </c>
      <c r="I1357" t="e">
        <f>IF($C1357="",$B1357,NA())</f>
        <v>#N/A</v>
      </c>
    </row>
    <row r="1359" spans="1:9">
      <c r="A1359">
        <v>0.07698679999999999</v>
      </c>
      <c r="B1359">
        <v>0.0179736</v>
      </c>
      <c r="C1359">
        <f>'Map Data'!$I$19</f>
        <v>1</v>
      </c>
      <c r="D1359">
        <f>IF($C1359=1,$B1359,NA())</f>
        <v>0.0179736</v>
      </c>
      <c r="E1359" t="e">
        <f>IF($C1359=2,$B1359,NA())</f>
        <v>#N/A</v>
      </c>
      <c r="F1359" t="e">
        <f>IF($C1359=3,$B1359,NA())</f>
        <v>#N/A</v>
      </c>
      <c r="G1359" t="e">
        <f>IF($C1359=4,$B1359,NA())</f>
        <v>#N/A</v>
      </c>
      <c r="H1359" t="e">
        <f>IF($C1359=5,$B1359,NA())</f>
        <v>#N/A</v>
      </c>
      <c r="I1359" t="e">
        <f>IF($C1359="",$B1359,NA())</f>
        <v>#N/A</v>
      </c>
    </row>
    <row r="1360" spans="1:9">
      <c r="A1360">
        <v>0.1087395</v>
      </c>
      <c r="B1360">
        <v>0.0179736</v>
      </c>
      <c r="C1360">
        <f>'Map Data'!$I$19</f>
        <v>1</v>
      </c>
      <c r="D1360">
        <f>IF($C1360=1,$B1360,NA())</f>
        <v>0.0179736</v>
      </c>
      <c r="E1360" t="e">
        <f>IF($C1360=2,$B1360,NA())</f>
        <v>#N/A</v>
      </c>
      <c r="F1360" t="e">
        <f>IF($C1360=3,$B1360,NA())</f>
        <v>#N/A</v>
      </c>
      <c r="G1360" t="e">
        <f>IF($C1360=4,$B1360,NA())</f>
        <v>#N/A</v>
      </c>
      <c r="H1360" t="e">
        <f>IF($C1360=5,$B1360,NA())</f>
        <v>#N/A</v>
      </c>
      <c r="I1360" t="e">
        <f>IF($C1360="",$B1360,NA())</f>
        <v>#N/A</v>
      </c>
    </row>
    <row r="1362" spans="1:9">
      <c r="A1362">
        <v>0.07793460000000001</v>
      </c>
      <c r="B1362">
        <v>0.0208105</v>
      </c>
      <c r="C1362">
        <f>'Map Data'!$I$19</f>
        <v>1</v>
      </c>
      <c r="D1362">
        <f>IF($C1362=1,$B1362,NA())</f>
        <v>0.0208105</v>
      </c>
      <c r="E1362" t="e">
        <f>IF($C1362=2,$B1362,NA())</f>
        <v>#N/A</v>
      </c>
      <c r="F1362" t="e">
        <f>IF($C1362=3,$B1362,NA())</f>
        <v>#N/A</v>
      </c>
      <c r="G1362" t="e">
        <f>IF($C1362=4,$B1362,NA())</f>
        <v>#N/A</v>
      </c>
      <c r="H1362" t="e">
        <f>IF($C1362=5,$B1362,NA())</f>
        <v>#N/A</v>
      </c>
      <c r="I1362" t="e">
        <f>IF($C1362="",$B1362,NA())</f>
        <v>#N/A</v>
      </c>
    </row>
    <row r="1363" spans="1:9">
      <c r="A1363">
        <v>0.111583</v>
      </c>
      <c r="B1363">
        <v>0.0208105</v>
      </c>
      <c r="C1363">
        <f>'Map Data'!$I$19</f>
        <v>1</v>
      </c>
      <c r="D1363">
        <f>IF($C1363=1,$B1363,NA())</f>
        <v>0.0208105</v>
      </c>
      <c r="E1363" t="e">
        <f>IF($C1363=2,$B1363,NA())</f>
        <v>#N/A</v>
      </c>
      <c r="F1363" t="e">
        <f>IF($C1363=3,$B1363,NA())</f>
        <v>#N/A</v>
      </c>
      <c r="G1363" t="e">
        <f>IF($C1363=4,$B1363,NA())</f>
        <v>#N/A</v>
      </c>
      <c r="H1363" t="e">
        <f>IF($C1363=5,$B1363,NA())</f>
        <v>#N/A</v>
      </c>
      <c r="I1363" t="e">
        <f>IF($C1363="",$B1363,NA())</f>
        <v>#N/A</v>
      </c>
    </row>
    <row r="1365" spans="1:9">
      <c r="A1365">
        <v>0.07840850000000001</v>
      </c>
      <c r="B1365">
        <v>0.0236473</v>
      </c>
      <c r="C1365">
        <f>'Map Data'!$I$19</f>
        <v>1</v>
      </c>
      <c r="D1365">
        <f>IF($C1365=1,$B1365,NA())</f>
        <v>0.0236473</v>
      </c>
      <c r="E1365" t="e">
        <f>IF($C1365=2,$B1365,NA())</f>
        <v>#N/A</v>
      </c>
      <c r="F1365" t="e">
        <f>IF($C1365=3,$B1365,NA())</f>
        <v>#N/A</v>
      </c>
      <c r="G1365" t="e">
        <f>IF($C1365=4,$B1365,NA())</f>
        <v>#N/A</v>
      </c>
      <c r="H1365" t="e">
        <f>IF($C1365=5,$B1365,NA())</f>
        <v>#N/A</v>
      </c>
      <c r="I1365" t="e">
        <f>IF($C1365="",$B1365,NA())</f>
        <v>#N/A</v>
      </c>
    </row>
    <row r="1366" spans="1:9">
      <c r="A1366">
        <v>0.1125308</v>
      </c>
      <c r="B1366">
        <v>0.0236473</v>
      </c>
      <c r="C1366">
        <f>'Map Data'!$I$19</f>
        <v>1</v>
      </c>
      <c r="D1366">
        <f>IF($C1366=1,$B1366,NA())</f>
        <v>0.0236473</v>
      </c>
      <c r="E1366" t="e">
        <f>IF($C1366=2,$B1366,NA())</f>
        <v>#N/A</v>
      </c>
      <c r="F1366" t="e">
        <f>IF($C1366=3,$B1366,NA())</f>
        <v>#N/A</v>
      </c>
      <c r="G1366" t="e">
        <f>IF($C1366=4,$B1366,NA())</f>
        <v>#N/A</v>
      </c>
      <c r="H1366" t="e">
        <f>IF($C1366=5,$B1366,NA())</f>
        <v>#N/A</v>
      </c>
      <c r="I1366" t="e">
        <f>IF($C1366="",$B1366,NA())</f>
        <v>#N/A</v>
      </c>
    </row>
    <row r="1368" spans="1:9">
      <c r="A1368">
        <v>0.07888240000000001</v>
      </c>
      <c r="B1368">
        <v>0.0264841</v>
      </c>
      <c r="C1368">
        <f>'Map Data'!$I$19</f>
        <v>1</v>
      </c>
      <c r="D1368">
        <f>IF($C1368=1,$B1368,NA())</f>
        <v>0.0264841</v>
      </c>
      <c r="E1368" t="e">
        <f>IF($C1368=2,$B1368,NA())</f>
        <v>#N/A</v>
      </c>
      <c r="F1368" t="e">
        <f>IF($C1368=3,$B1368,NA())</f>
        <v>#N/A</v>
      </c>
      <c r="G1368" t="e">
        <f>IF($C1368=4,$B1368,NA())</f>
        <v>#N/A</v>
      </c>
      <c r="H1368" t="e">
        <f>IF($C1368=5,$B1368,NA())</f>
        <v>#N/A</v>
      </c>
      <c r="I1368" t="e">
        <f>IF($C1368="",$B1368,NA())</f>
        <v>#N/A</v>
      </c>
    </row>
    <row r="1369" spans="1:9">
      <c r="A1369">
        <v>0.1134787</v>
      </c>
      <c r="B1369">
        <v>0.0264841</v>
      </c>
      <c r="C1369">
        <f>'Map Data'!$I$19</f>
        <v>1</v>
      </c>
      <c r="D1369">
        <f>IF($C1369=1,$B1369,NA())</f>
        <v>0.0264841</v>
      </c>
      <c r="E1369" t="e">
        <f>IF($C1369=2,$B1369,NA())</f>
        <v>#N/A</v>
      </c>
      <c r="F1369" t="e">
        <f>IF($C1369=3,$B1369,NA())</f>
        <v>#N/A</v>
      </c>
      <c r="G1369" t="e">
        <f>IF($C1369=4,$B1369,NA())</f>
        <v>#N/A</v>
      </c>
      <c r="H1369" t="e">
        <f>IF($C1369=5,$B1369,NA())</f>
        <v>#N/A</v>
      </c>
      <c r="I1369" t="e">
        <f>IF($C1369="",$B1369,NA())</f>
        <v>#N/A</v>
      </c>
    </row>
    <row r="1371" spans="1:9">
      <c r="A1371">
        <v>0.07129969999999999</v>
      </c>
      <c r="B1371">
        <v>0.029321</v>
      </c>
      <c r="C1371">
        <f>'Map Data'!$I$19</f>
        <v>1</v>
      </c>
      <c r="D1371">
        <f>IF($C1371=1,$B1371,NA())</f>
        <v>0.029321</v>
      </c>
      <c r="E1371" t="e">
        <f>IF($C1371=2,$B1371,NA())</f>
        <v>#N/A</v>
      </c>
      <c r="F1371" t="e">
        <f>IF($C1371=3,$B1371,NA())</f>
        <v>#N/A</v>
      </c>
      <c r="G1371" t="e">
        <f>IF($C1371=4,$B1371,NA())</f>
        <v>#N/A</v>
      </c>
      <c r="H1371" t="e">
        <f>IF($C1371=5,$B1371,NA())</f>
        <v>#N/A</v>
      </c>
      <c r="I1371" t="e">
        <f>IF($C1371="",$B1371,NA())</f>
        <v>#N/A</v>
      </c>
    </row>
    <row r="1372" spans="1:9">
      <c r="A1372">
        <v>0.1139526</v>
      </c>
      <c r="B1372">
        <v>0.029321</v>
      </c>
      <c r="C1372">
        <f>'Map Data'!$I$19</f>
        <v>1</v>
      </c>
      <c r="D1372">
        <f>IF($C1372=1,$B1372,NA())</f>
        <v>0.029321</v>
      </c>
      <c r="E1372" t="e">
        <f>IF($C1372=2,$B1372,NA())</f>
        <v>#N/A</v>
      </c>
      <c r="F1372" t="e">
        <f>IF($C1372=3,$B1372,NA())</f>
        <v>#N/A</v>
      </c>
      <c r="G1372" t="e">
        <f>IF($C1372=4,$B1372,NA())</f>
        <v>#N/A</v>
      </c>
      <c r="H1372" t="e">
        <f>IF($C1372=5,$B1372,NA())</f>
        <v>#N/A</v>
      </c>
      <c r="I1372" t="e">
        <f>IF($C1372="",$B1372,NA())</f>
        <v>#N/A</v>
      </c>
    </row>
    <row r="1374" spans="1:9">
      <c r="A1374">
        <v>0.07082579999999999</v>
      </c>
      <c r="B1374">
        <v>0.0321578</v>
      </c>
      <c r="C1374">
        <f>'Map Data'!$I$19</f>
        <v>1</v>
      </c>
      <c r="D1374">
        <f>IF($C1374=1,$B1374,NA())</f>
        <v>0.0321578</v>
      </c>
      <c r="E1374" t="e">
        <f>IF($C1374=2,$B1374,NA())</f>
        <v>#N/A</v>
      </c>
      <c r="F1374" t="e">
        <f>IF($C1374=3,$B1374,NA())</f>
        <v>#N/A</v>
      </c>
      <c r="G1374" t="e">
        <f>IF($C1374=4,$B1374,NA())</f>
        <v>#N/A</v>
      </c>
      <c r="H1374" t="e">
        <f>IF($C1374=5,$B1374,NA())</f>
        <v>#N/A</v>
      </c>
      <c r="I1374" t="e">
        <f>IF($C1374="",$B1374,NA())</f>
        <v>#N/A</v>
      </c>
    </row>
    <row r="1375" spans="1:9">
      <c r="A1375">
        <v>0.1130048</v>
      </c>
      <c r="B1375">
        <v>0.0321578</v>
      </c>
      <c r="C1375">
        <f>'Map Data'!$I$19</f>
        <v>1</v>
      </c>
      <c r="D1375">
        <f>IF($C1375=1,$B1375,NA())</f>
        <v>0.0321578</v>
      </c>
      <c r="E1375" t="e">
        <f>IF($C1375=2,$B1375,NA())</f>
        <v>#N/A</v>
      </c>
      <c r="F1375" t="e">
        <f>IF($C1375=3,$B1375,NA())</f>
        <v>#N/A</v>
      </c>
      <c r="G1375" t="e">
        <f>IF($C1375=4,$B1375,NA())</f>
        <v>#N/A</v>
      </c>
      <c r="H1375" t="e">
        <f>IF($C1375=5,$B1375,NA())</f>
        <v>#N/A</v>
      </c>
      <c r="I1375" t="e">
        <f>IF($C1375="",$B1375,NA())</f>
        <v>#N/A</v>
      </c>
    </row>
    <row r="1377" spans="1:9">
      <c r="A1377">
        <v>0.0679823</v>
      </c>
      <c r="B1377">
        <v>0.0349946</v>
      </c>
      <c r="C1377">
        <f>'Map Data'!$I$19</f>
        <v>1</v>
      </c>
      <c r="D1377">
        <f>IF($C1377=1,$B1377,NA())</f>
        <v>0.0349946</v>
      </c>
      <c r="E1377" t="e">
        <f>IF($C1377=2,$B1377,NA())</f>
        <v>#N/A</v>
      </c>
      <c r="F1377" t="e">
        <f>IF($C1377=3,$B1377,NA())</f>
        <v>#N/A</v>
      </c>
      <c r="G1377" t="e">
        <f>IF($C1377=4,$B1377,NA())</f>
        <v>#N/A</v>
      </c>
      <c r="H1377" t="e">
        <f>IF($C1377=5,$B1377,NA())</f>
        <v>#N/A</v>
      </c>
      <c r="I1377" t="e">
        <f>IF($C1377="",$B1377,NA())</f>
        <v>#N/A</v>
      </c>
    </row>
    <row r="1378" spans="1:9">
      <c r="A1378">
        <v>0.1120569</v>
      </c>
      <c r="B1378">
        <v>0.0349946</v>
      </c>
      <c r="C1378">
        <f>'Map Data'!$I$19</f>
        <v>1</v>
      </c>
      <c r="D1378">
        <f>IF($C1378=1,$B1378,NA())</f>
        <v>0.0349946</v>
      </c>
      <c r="E1378" t="e">
        <f>IF($C1378=2,$B1378,NA())</f>
        <v>#N/A</v>
      </c>
      <c r="F1378" t="e">
        <f>IF($C1378=3,$B1378,NA())</f>
        <v>#N/A</v>
      </c>
      <c r="G1378" t="e">
        <f>IF($C1378=4,$B1378,NA())</f>
        <v>#N/A</v>
      </c>
      <c r="H1378" t="e">
        <f>IF($C1378=5,$B1378,NA())</f>
        <v>#N/A</v>
      </c>
      <c r="I1378" t="e">
        <f>IF($C1378="",$B1378,NA())</f>
        <v>#N/A</v>
      </c>
    </row>
    <row r="1380" spans="1:9">
      <c r="A1380">
        <v>0.06466479999999999</v>
      </c>
      <c r="B1380">
        <v>0.0378315</v>
      </c>
      <c r="C1380">
        <f>'Map Data'!$I$19</f>
        <v>1</v>
      </c>
      <c r="D1380">
        <f>IF($C1380=1,$B1380,NA())</f>
        <v>0.0378315</v>
      </c>
      <c r="E1380" t="e">
        <f>IF($C1380=2,$B1380,NA())</f>
        <v>#N/A</v>
      </c>
      <c r="F1380" t="e">
        <f>IF($C1380=3,$B1380,NA())</f>
        <v>#N/A</v>
      </c>
      <c r="G1380" t="e">
        <f>IF($C1380=4,$B1380,NA())</f>
        <v>#N/A</v>
      </c>
      <c r="H1380" t="e">
        <f>IF($C1380=5,$B1380,NA())</f>
        <v>#N/A</v>
      </c>
      <c r="I1380" t="e">
        <f>IF($C1380="",$B1380,NA())</f>
        <v>#N/A</v>
      </c>
    </row>
    <row r="1381" spans="1:9">
      <c r="A1381">
        <v>0.1130048</v>
      </c>
      <c r="B1381">
        <v>0.0378315</v>
      </c>
      <c r="C1381">
        <f>'Map Data'!$I$19</f>
        <v>1</v>
      </c>
      <c r="D1381">
        <f>IF($C1381=1,$B1381,NA())</f>
        <v>0.0378315</v>
      </c>
      <c r="E1381" t="e">
        <f>IF($C1381=2,$B1381,NA())</f>
        <v>#N/A</v>
      </c>
      <c r="F1381" t="e">
        <f>IF($C1381=3,$B1381,NA())</f>
        <v>#N/A</v>
      </c>
      <c r="G1381" t="e">
        <f>IF($C1381=4,$B1381,NA())</f>
        <v>#N/A</v>
      </c>
      <c r="H1381" t="e">
        <f>IF($C1381=5,$B1381,NA())</f>
        <v>#N/A</v>
      </c>
      <c r="I1381" t="e">
        <f>IF($C1381="",$B1381,NA())</f>
        <v>#N/A</v>
      </c>
    </row>
    <row r="1383" spans="1:9">
      <c r="A1383">
        <v>0.0618213</v>
      </c>
      <c r="B1383">
        <v>0.0406683</v>
      </c>
      <c r="C1383">
        <f>'Map Data'!$I$19</f>
        <v>1</v>
      </c>
      <c r="D1383">
        <f>IF($C1383=1,$B1383,NA())</f>
        <v>0.0406683</v>
      </c>
      <c r="E1383" t="e">
        <f>IF($C1383=2,$B1383,NA())</f>
        <v>#N/A</v>
      </c>
      <c r="F1383" t="e">
        <f>IF($C1383=3,$B1383,NA())</f>
        <v>#N/A</v>
      </c>
      <c r="G1383" t="e">
        <f>IF($C1383=4,$B1383,NA())</f>
        <v>#N/A</v>
      </c>
      <c r="H1383" t="e">
        <f>IF($C1383=5,$B1383,NA())</f>
        <v>#N/A</v>
      </c>
      <c r="I1383" t="e">
        <f>IF($C1383="",$B1383,NA())</f>
        <v>#N/A</v>
      </c>
    </row>
    <row r="1384" spans="1:9">
      <c r="A1384">
        <v>0.1125308</v>
      </c>
      <c r="B1384">
        <v>0.0406683</v>
      </c>
      <c r="C1384">
        <f>'Map Data'!$I$19</f>
        <v>1</v>
      </c>
      <c r="D1384">
        <f>IF($C1384=1,$B1384,NA())</f>
        <v>0.0406683</v>
      </c>
      <c r="E1384" t="e">
        <f>IF($C1384=2,$B1384,NA())</f>
        <v>#N/A</v>
      </c>
      <c r="F1384" t="e">
        <f>IF($C1384=3,$B1384,NA())</f>
        <v>#N/A</v>
      </c>
      <c r="G1384" t="e">
        <f>IF($C1384=4,$B1384,NA())</f>
        <v>#N/A</v>
      </c>
      <c r="H1384" t="e">
        <f>IF($C1384=5,$B1384,NA())</f>
        <v>#N/A</v>
      </c>
      <c r="I1384" t="e">
        <f>IF($C1384="",$B1384,NA())</f>
        <v>#N/A</v>
      </c>
    </row>
    <row r="1386" spans="1:9">
      <c r="A1386">
        <v>0.0608734</v>
      </c>
      <c r="B1386">
        <v>0.0435051</v>
      </c>
      <c r="C1386">
        <f>'Map Data'!$I$19</f>
        <v>1</v>
      </c>
      <c r="D1386">
        <f>IF($C1386=1,$B1386,NA())</f>
        <v>0.0435051</v>
      </c>
      <c r="E1386" t="e">
        <f>IF($C1386=2,$B1386,NA())</f>
        <v>#N/A</v>
      </c>
      <c r="F1386" t="e">
        <f>IF($C1386=3,$B1386,NA())</f>
        <v>#N/A</v>
      </c>
      <c r="G1386" t="e">
        <f>IF($C1386=4,$B1386,NA())</f>
        <v>#N/A</v>
      </c>
      <c r="H1386" t="e">
        <f>IF($C1386=5,$B1386,NA())</f>
        <v>#N/A</v>
      </c>
      <c r="I1386" t="e">
        <f>IF($C1386="",$B1386,NA())</f>
        <v>#N/A</v>
      </c>
    </row>
    <row r="1387" spans="1:9">
      <c r="A1387">
        <v>0.1125308</v>
      </c>
      <c r="B1387">
        <v>0.0435051</v>
      </c>
      <c r="C1387">
        <f>'Map Data'!$I$19</f>
        <v>1</v>
      </c>
      <c r="D1387">
        <f>IF($C1387=1,$B1387,NA())</f>
        <v>0.0435051</v>
      </c>
      <c r="E1387" t="e">
        <f>IF($C1387=2,$B1387,NA())</f>
        <v>#N/A</v>
      </c>
      <c r="F1387" t="e">
        <f>IF($C1387=3,$B1387,NA())</f>
        <v>#N/A</v>
      </c>
      <c r="G1387" t="e">
        <f>IF($C1387=4,$B1387,NA())</f>
        <v>#N/A</v>
      </c>
      <c r="H1387" t="e">
        <f>IF($C1387=5,$B1387,NA())</f>
        <v>#N/A</v>
      </c>
      <c r="I1387" t="e">
        <f>IF($C1387="",$B1387,NA())</f>
        <v>#N/A</v>
      </c>
    </row>
    <row r="1389" spans="1:9">
      <c r="A1389">
        <v>0.0599256</v>
      </c>
      <c r="B1389">
        <v>0.046342</v>
      </c>
      <c r="C1389">
        <f>'Map Data'!$I$19</f>
        <v>1</v>
      </c>
      <c r="D1389">
        <f>IF($C1389=1,$B1389,NA())</f>
        <v>0.046342</v>
      </c>
      <c r="E1389" t="e">
        <f>IF($C1389=2,$B1389,NA())</f>
        <v>#N/A</v>
      </c>
      <c r="F1389" t="e">
        <f>IF($C1389=3,$B1389,NA())</f>
        <v>#N/A</v>
      </c>
      <c r="G1389" t="e">
        <f>IF($C1389=4,$B1389,NA())</f>
        <v>#N/A</v>
      </c>
      <c r="H1389" t="e">
        <f>IF($C1389=5,$B1389,NA())</f>
        <v>#N/A</v>
      </c>
      <c r="I1389" t="e">
        <f>IF($C1389="",$B1389,NA())</f>
        <v>#N/A</v>
      </c>
    </row>
    <row r="1390" spans="1:9">
      <c r="A1390">
        <v>0.1120569</v>
      </c>
      <c r="B1390">
        <v>0.046342</v>
      </c>
      <c r="C1390">
        <f>'Map Data'!$I$19</f>
        <v>1</v>
      </c>
      <c r="D1390">
        <f>IF($C1390=1,$B1390,NA())</f>
        <v>0.046342</v>
      </c>
      <c r="E1390" t="e">
        <f>IF($C1390=2,$B1390,NA())</f>
        <v>#N/A</v>
      </c>
      <c r="F1390" t="e">
        <f>IF($C1390=3,$B1390,NA())</f>
        <v>#N/A</v>
      </c>
      <c r="G1390" t="e">
        <f>IF($C1390=4,$B1390,NA())</f>
        <v>#N/A</v>
      </c>
      <c r="H1390" t="e">
        <f>IF($C1390=5,$B1390,NA())</f>
        <v>#N/A</v>
      </c>
      <c r="I1390" t="e">
        <f>IF($C1390="",$B1390,NA())</f>
        <v>#N/A</v>
      </c>
    </row>
    <row r="1392" spans="1:9">
      <c r="A1392">
        <v>0.0594517</v>
      </c>
      <c r="B1392">
        <v>0.0491788</v>
      </c>
      <c r="C1392">
        <f>'Map Data'!$I$19</f>
        <v>1</v>
      </c>
      <c r="D1392">
        <f>IF($C1392=1,$B1392,NA())</f>
        <v>0.0491788</v>
      </c>
      <c r="E1392" t="e">
        <f>IF($C1392=2,$B1392,NA())</f>
        <v>#N/A</v>
      </c>
      <c r="F1392" t="e">
        <f>IF($C1392=3,$B1392,NA())</f>
        <v>#N/A</v>
      </c>
      <c r="G1392" t="e">
        <f>IF($C1392=4,$B1392,NA())</f>
        <v>#N/A</v>
      </c>
      <c r="H1392" t="e">
        <f>IF($C1392=5,$B1392,NA())</f>
        <v>#N/A</v>
      </c>
      <c r="I1392" t="e">
        <f>IF($C1392="",$B1392,NA())</f>
        <v>#N/A</v>
      </c>
    </row>
    <row r="1393" spans="1:9">
      <c r="A1393">
        <v>0.1120569</v>
      </c>
      <c r="B1393">
        <v>0.0491788</v>
      </c>
      <c r="C1393">
        <f>'Map Data'!$I$19</f>
        <v>1</v>
      </c>
      <c r="D1393">
        <f>IF($C1393=1,$B1393,NA())</f>
        <v>0.0491788</v>
      </c>
      <c r="E1393" t="e">
        <f>IF($C1393=2,$B1393,NA())</f>
        <v>#N/A</v>
      </c>
      <c r="F1393" t="e">
        <f>IF($C1393=3,$B1393,NA())</f>
        <v>#N/A</v>
      </c>
      <c r="G1393" t="e">
        <f>IF($C1393=4,$B1393,NA())</f>
        <v>#N/A</v>
      </c>
      <c r="H1393" t="e">
        <f>IF($C1393=5,$B1393,NA())</f>
        <v>#N/A</v>
      </c>
      <c r="I1393" t="e">
        <f>IF($C1393="",$B1393,NA())</f>
        <v>#N/A</v>
      </c>
    </row>
    <row r="1395" spans="1:9">
      <c r="A1395">
        <v>0.0603995</v>
      </c>
      <c r="B1395">
        <v>0.0520157</v>
      </c>
      <c r="C1395">
        <f>'Map Data'!$I$19</f>
        <v>1</v>
      </c>
      <c r="D1395">
        <f>IF($C1395=1,$B1395,NA())</f>
        <v>0.0520157</v>
      </c>
      <c r="E1395" t="e">
        <f>IF($C1395=2,$B1395,NA())</f>
        <v>#N/A</v>
      </c>
      <c r="F1395" t="e">
        <f>IF($C1395=3,$B1395,NA())</f>
        <v>#N/A</v>
      </c>
      <c r="G1395" t="e">
        <f>IF($C1395=4,$B1395,NA())</f>
        <v>#N/A</v>
      </c>
      <c r="H1395" t="e">
        <f>IF($C1395=5,$B1395,NA())</f>
        <v>#N/A</v>
      </c>
      <c r="I1395" t="e">
        <f>IF($C1395="",$B1395,NA())</f>
        <v>#N/A</v>
      </c>
    </row>
    <row r="1396" spans="1:9">
      <c r="A1396">
        <v>0.111583</v>
      </c>
      <c r="B1396">
        <v>0.0520157</v>
      </c>
      <c r="C1396">
        <f>'Map Data'!$I$19</f>
        <v>1</v>
      </c>
      <c r="D1396">
        <f>IF($C1396=1,$B1396,NA())</f>
        <v>0.0520157</v>
      </c>
      <c r="E1396" t="e">
        <f>IF($C1396=2,$B1396,NA())</f>
        <v>#N/A</v>
      </c>
      <c r="F1396" t="e">
        <f>IF($C1396=3,$B1396,NA())</f>
        <v>#N/A</v>
      </c>
      <c r="G1396" t="e">
        <f>IF($C1396=4,$B1396,NA())</f>
        <v>#N/A</v>
      </c>
      <c r="H1396" t="e">
        <f>IF($C1396=5,$B1396,NA())</f>
        <v>#N/A</v>
      </c>
      <c r="I1396" t="e">
        <f>IF($C1396="",$B1396,NA())</f>
        <v>#N/A</v>
      </c>
    </row>
    <row r="1398" spans="1:9">
      <c r="A1398">
        <v>0.0608734</v>
      </c>
      <c r="B1398">
        <v>0.0548525</v>
      </c>
      <c r="C1398">
        <f>'Map Data'!$I$19</f>
        <v>1</v>
      </c>
      <c r="D1398">
        <f>IF($C1398=1,$B1398,NA())</f>
        <v>0.0548525</v>
      </c>
      <c r="E1398" t="e">
        <f>IF($C1398=2,$B1398,NA())</f>
        <v>#N/A</v>
      </c>
      <c r="F1398" t="e">
        <f>IF($C1398=3,$B1398,NA())</f>
        <v>#N/A</v>
      </c>
      <c r="G1398" t="e">
        <f>IF($C1398=4,$B1398,NA())</f>
        <v>#N/A</v>
      </c>
      <c r="H1398" t="e">
        <f>IF($C1398=5,$B1398,NA())</f>
        <v>#N/A</v>
      </c>
      <c r="I1398" t="e">
        <f>IF($C1398="",$B1398,NA())</f>
        <v>#N/A</v>
      </c>
    </row>
    <row r="1399" spans="1:9">
      <c r="A1399">
        <v>0.111583</v>
      </c>
      <c r="B1399">
        <v>0.0548525</v>
      </c>
      <c r="C1399">
        <f>'Map Data'!$I$19</f>
        <v>1</v>
      </c>
      <c r="D1399">
        <f>IF($C1399=1,$B1399,NA())</f>
        <v>0.0548525</v>
      </c>
      <c r="E1399" t="e">
        <f>IF($C1399=2,$B1399,NA())</f>
        <v>#N/A</v>
      </c>
      <c r="F1399" t="e">
        <f>IF($C1399=3,$B1399,NA())</f>
        <v>#N/A</v>
      </c>
      <c r="G1399" t="e">
        <f>IF($C1399=4,$B1399,NA())</f>
        <v>#N/A</v>
      </c>
      <c r="H1399" t="e">
        <f>IF($C1399=5,$B1399,NA())</f>
        <v>#N/A</v>
      </c>
      <c r="I1399" t="e">
        <f>IF($C1399="",$B1399,NA())</f>
        <v>#N/A</v>
      </c>
    </row>
    <row r="1401" spans="1:9">
      <c r="A1401">
        <v>0.0641909</v>
      </c>
      <c r="B1401">
        <v>0.0576893</v>
      </c>
      <c r="C1401">
        <f>'Map Data'!$I$19</f>
        <v>1</v>
      </c>
      <c r="D1401">
        <f>IF($C1401=1,$B1401,NA())</f>
        <v>0.0576893</v>
      </c>
      <c r="E1401" t="e">
        <f>IF($C1401=2,$B1401,NA())</f>
        <v>#N/A</v>
      </c>
      <c r="F1401" t="e">
        <f>IF($C1401=3,$B1401,NA())</f>
        <v>#N/A</v>
      </c>
      <c r="G1401" t="e">
        <f>IF($C1401=4,$B1401,NA())</f>
        <v>#N/A</v>
      </c>
      <c r="H1401" t="e">
        <f>IF($C1401=5,$B1401,NA())</f>
        <v>#N/A</v>
      </c>
      <c r="I1401" t="e">
        <f>IF($C1401="",$B1401,NA())</f>
        <v>#N/A</v>
      </c>
    </row>
    <row r="1402" spans="1:9">
      <c r="A1402">
        <v>0.1111091</v>
      </c>
      <c r="B1402">
        <v>0.0576893</v>
      </c>
      <c r="C1402">
        <f>'Map Data'!$I$19</f>
        <v>1</v>
      </c>
      <c r="D1402">
        <f>IF($C1402=1,$B1402,NA())</f>
        <v>0.0576893</v>
      </c>
      <c r="E1402" t="e">
        <f>IF($C1402=2,$B1402,NA())</f>
        <v>#N/A</v>
      </c>
      <c r="F1402" t="e">
        <f>IF($C1402=3,$B1402,NA())</f>
        <v>#N/A</v>
      </c>
      <c r="G1402" t="e">
        <f>IF($C1402=4,$B1402,NA())</f>
        <v>#N/A</v>
      </c>
      <c r="H1402" t="e">
        <f>IF($C1402=5,$B1402,NA())</f>
        <v>#N/A</v>
      </c>
      <c r="I1402" t="e">
        <f>IF($C1402="",$B1402,NA())</f>
        <v>#N/A</v>
      </c>
    </row>
    <row r="1404" spans="1:9">
      <c r="A1404">
        <v>0.06466479999999999</v>
      </c>
      <c r="B1404">
        <v>0.0605262</v>
      </c>
      <c r="C1404">
        <f>'Map Data'!$I$19</f>
        <v>1</v>
      </c>
      <c r="D1404">
        <f>IF($C1404=1,$B1404,NA())</f>
        <v>0.0605262</v>
      </c>
      <c r="E1404" t="e">
        <f>IF($C1404=2,$B1404,NA())</f>
        <v>#N/A</v>
      </c>
      <c r="F1404" t="e">
        <f>IF($C1404=3,$B1404,NA())</f>
        <v>#N/A</v>
      </c>
      <c r="G1404" t="e">
        <f>IF($C1404=4,$B1404,NA())</f>
        <v>#N/A</v>
      </c>
      <c r="H1404" t="e">
        <f>IF($C1404=5,$B1404,NA())</f>
        <v>#N/A</v>
      </c>
      <c r="I1404" t="e">
        <f>IF($C1404="",$B1404,NA())</f>
        <v>#N/A</v>
      </c>
    </row>
    <row r="1405" spans="1:9">
      <c r="A1405">
        <v>0.1106352</v>
      </c>
      <c r="B1405">
        <v>0.0605262</v>
      </c>
      <c r="C1405">
        <f>'Map Data'!$I$19</f>
        <v>1</v>
      </c>
      <c r="D1405">
        <f>IF($C1405=1,$B1405,NA())</f>
        <v>0.0605262</v>
      </c>
      <c r="E1405" t="e">
        <f>IF($C1405=2,$B1405,NA())</f>
        <v>#N/A</v>
      </c>
      <c r="F1405" t="e">
        <f>IF($C1405=3,$B1405,NA())</f>
        <v>#N/A</v>
      </c>
      <c r="G1405" t="e">
        <f>IF($C1405=4,$B1405,NA())</f>
        <v>#N/A</v>
      </c>
      <c r="H1405" t="e">
        <f>IF($C1405=5,$B1405,NA())</f>
        <v>#N/A</v>
      </c>
      <c r="I1405" t="e">
        <f>IF($C1405="",$B1405,NA())</f>
        <v>#N/A</v>
      </c>
    </row>
    <row r="1407" spans="1:9">
      <c r="A1407">
        <v>0.0660866</v>
      </c>
      <c r="B1407">
        <v>0.063363</v>
      </c>
      <c r="C1407">
        <f>'Map Data'!$I$19</f>
        <v>1</v>
      </c>
      <c r="D1407">
        <f>IF($C1407=1,$B1407,NA())</f>
        <v>0.063363</v>
      </c>
      <c r="E1407" t="e">
        <f>IF($C1407=2,$B1407,NA())</f>
        <v>#N/A</v>
      </c>
      <c r="F1407" t="e">
        <f>IF($C1407=3,$B1407,NA())</f>
        <v>#N/A</v>
      </c>
      <c r="G1407" t="e">
        <f>IF($C1407=4,$B1407,NA())</f>
        <v>#N/A</v>
      </c>
      <c r="H1407" t="e">
        <f>IF($C1407=5,$B1407,NA())</f>
        <v>#N/A</v>
      </c>
      <c r="I1407" t="e">
        <f>IF($C1407="",$B1407,NA())</f>
        <v>#N/A</v>
      </c>
    </row>
    <row r="1408" spans="1:9">
      <c r="A1408">
        <v>0.1106352</v>
      </c>
      <c r="B1408">
        <v>0.063363</v>
      </c>
      <c r="C1408">
        <f>'Map Data'!$I$19</f>
        <v>1</v>
      </c>
      <c r="D1408">
        <f>IF($C1408=1,$B1408,NA())</f>
        <v>0.063363</v>
      </c>
      <c r="E1408" t="e">
        <f>IF($C1408=2,$B1408,NA())</f>
        <v>#N/A</v>
      </c>
      <c r="F1408" t="e">
        <f>IF($C1408=3,$B1408,NA())</f>
        <v>#N/A</v>
      </c>
      <c r="G1408" t="e">
        <f>IF($C1408=4,$B1408,NA())</f>
        <v>#N/A</v>
      </c>
      <c r="H1408" t="e">
        <f>IF($C1408=5,$B1408,NA())</f>
        <v>#N/A</v>
      </c>
      <c r="I1408" t="e">
        <f>IF($C1408="",$B1408,NA())</f>
        <v>#N/A</v>
      </c>
    </row>
    <row r="1410" spans="1:9">
      <c r="A1410">
        <v>0.06513869999999999</v>
      </c>
      <c r="B1410">
        <v>0.0661998</v>
      </c>
      <c r="C1410">
        <f>'Map Data'!$I$19</f>
        <v>1</v>
      </c>
      <c r="D1410">
        <f>IF($C1410=1,$B1410,NA())</f>
        <v>0.0661998</v>
      </c>
      <c r="E1410" t="e">
        <f>IF($C1410=2,$B1410,NA())</f>
        <v>#N/A</v>
      </c>
      <c r="F1410" t="e">
        <f>IF($C1410=3,$B1410,NA())</f>
        <v>#N/A</v>
      </c>
      <c r="G1410" t="e">
        <f>IF($C1410=4,$B1410,NA())</f>
        <v>#N/A</v>
      </c>
      <c r="H1410" t="e">
        <f>IF($C1410=5,$B1410,NA())</f>
        <v>#N/A</v>
      </c>
      <c r="I1410" t="e">
        <f>IF($C1410="",$B1410,NA())</f>
        <v>#N/A</v>
      </c>
    </row>
    <row r="1411" spans="1:9">
      <c r="A1411">
        <v>0.1101612</v>
      </c>
      <c r="B1411">
        <v>0.0661998</v>
      </c>
      <c r="C1411">
        <f>'Map Data'!$I$19</f>
        <v>1</v>
      </c>
      <c r="D1411">
        <f>IF($C1411=1,$B1411,NA())</f>
        <v>0.0661998</v>
      </c>
      <c r="E1411" t="e">
        <f>IF($C1411=2,$B1411,NA())</f>
        <v>#N/A</v>
      </c>
      <c r="F1411" t="e">
        <f>IF($C1411=3,$B1411,NA())</f>
        <v>#N/A</v>
      </c>
      <c r="G1411" t="e">
        <f>IF($C1411=4,$B1411,NA())</f>
        <v>#N/A</v>
      </c>
      <c r="H1411" t="e">
        <f>IF($C1411=5,$B1411,NA())</f>
        <v>#N/A</v>
      </c>
      <c r="I1411" t="e">
        <f>IF($C1411="",$B1411,NA())</f>
        <v>#N/A</v>
      </c>
    </row>
    <row r="1413" spans="1:9">
      <c r="A1413">
        <v>0.0641909</v>
      </c>
      <c r="B1413">
        <v>0.06903670000000001</v>
      </c>
      <c r="C1413">
        <f>'Map Data'!$I$19</f>
        <v>1</v>
      </c>
      <c r="D1413">
        <f>IF($C1413=1,$B1413,NA())</f>
        <v>0.0690367</v>
      </c>
      <c r="E1413" t="e">
        <f>IF($C1413=2,$B1413,NA())</f>
        <v>#N/A</v>
      </c>
      <c r="F1413" t="e">
        <f>IF($C1413=3,$B1413,NA())</f>
        <v>#N/A</v>
      </c>
      <c r="G1413" t="e">
        <f>IF($C1413=4,$B1413,NA())</f>
        <v>#N/A</v>
      </c>
      <c r="H1413" t="e">
        <f>IF($C1413=5,$B1413,NA())</f>
        <v>#N/A</v>
      </c>
      <c r="I1413" t="e">
        <f>IF($C1413="",$B1413,NA())</f>
        <v>#N/A</v>
      </c>
    </row>
    <row r="1414" spans="1:9">
      <c r="A1414">
        <v>0.1101612</v>
      </c>
      <c r="B1414">
        <v>0.06903670000000001</v>
      </c>
      <c r="C1414">
        <f>'Map Data'!$I$19</f>
        <v>1</v>
      </c>
      <c r="D1414">
        <f>IF($C1414=1,$B1414,NA())</f>
        <v>0.0690367</v>
      </c>
      <c r="E1414" t="e">
        <f>IF($C1414=2,$B1414,NA())</f>
        <v>#N/A</v>
      </c>
      <c r="F1414" t="e">
        <f>IF($C1414=3,$B1414,NA())</f>
        <v>#N/A</v>
      </c>
      <c r="G1414" t="e">
        <f>IF($C1414=4,$B1414,NA())</f>
        <v>#N/A</v>
      </c>
      <c r="H1414" t="e">
        <f>IF($C1414=5,$B1414,NA())</f>
        <v>#N/A</v>
      </c>
      <c r="I1414" t="e">
        <f>IF($C1414="",$B1414,NA())</f>
        <v>#N/A</v>
      </c>
    </row>
    <row r="1416" spans="1:9">
      <c r="A1416">
        <v>0.06987790000000001</v>
      </c>
      <c r="B1416">
        <v>0.07187350000000001</v>
      </c>
      <c r="C1416">
        <f>'Map Data'!$I$19</f>
        <v>1</v>
      </c>
      <c r="D1416">
        <f>IF($C1416=1,$B1416,NA())</f>
        <v>0.0718735</v>
      </c>
      <c r="E1416" t="e">
        <f>IF($C1416=2,$B1416,NA())</f>
        <v>#N/A</v>
      </c>
      <c r="F1416" t="e">
        <f>IF($C1416=3,$B1416,NA())</f>
        <v>#N/A</v>
      </c>
      <c r="G1416" t="e">
        <f>IF($C1416=4,$B1416,NA())</f>
        <v>#N/A</v>
      </c>
      <c r="H1416" t="e">
        <f>IF($C1416=5,$B1416,NA())</f>
        <v>#N/A</v>
      </c>
      <c r="I1416" t="e">
        <f>IF($C1416="",$B1416,NA())</f>
        <v>#N/A</v>
      </c>
    </row>
    <row r="1417" spans="1:9">
      <c r="A1417">
        <v>0.1096873</v>
      </c>
      <c r="B1417">
        <v>0.07187350000000001</v>
      </c>
      <c r="C1417">
        <f>'Map Data'!$I$19</f>
        <v>1</v>
      </c>
      <c r="D1417">
        <f>IF($C1417=1,$B1417,NA())</f>
        <v>0.0718735</v>
      </c>
      <c r="E1417" t="e">
        <f>IF($C1417=2,$B1417,NA())</f>
        <v>#N/A</v>
      </c>
      <c r="F1417" t="e">
        <f>IF($C1417=3,$B1417,NA())</f>
        <v>#N/A</v>
      </c>
      <c r="G1417" t="e">
        <f>IF($C1417=4,$B1417,NA())</f>
        <v>#N/A</v>
      </c>
      <c r="H1417" t="e">
        <f>IF($C1417=5,$B1417,NA())</f>
        <v>#N/A</v>
      </c>
      <c r="I1417" t="e">
        <f>IF($C1417="",$B1417,NA())</f>
        <v>#N/A</v>
      </c>
    </row>
    <row r="1419" spans="1:9">
      <c r="A1419">
        <v>0.07366929999999999</v>
      </c>
      <c r="B1419">
        <v>0.07471029999999999</v>
      </c>
      <c r="C1419">
        <f>'Map Data'!$I$19</f>
        <v>1</v>
      </c>
      <c r="D1419">
        <f>IF($C1419=1,$B1419,NA())</f>
        <v>0.0747103</v>
      </c>
      <c r="E1419" t="e">
        <f>IF($C1419=2,$B1419,NA())</f>
        <v>#N/A</v>
      </c>
      <c r="F1419" t="e">
        <f>IF($C1419=3,$B1419,NA())</f>
        <v>#N/A</v>
      </c>
      <c r="G1419" t="e">
        <f>IF($C1419=4,$B1419,NA())</f>
        <v>#N/A</v>
      </c>
      <c r="H1419" t="e">
        <f>IF($C1419=5,$B1419,NA())</f>
        <v>#N/A</v>
      </c>
      <c r="I1419" t="e">
        <f>IF($C1419="",$B1419,NA())</f>
        <v>#N/A</v>
      </c>
    </row>
    <row r="1420" spans="1:9">
      <c r="A1420">
        <v>0.1096873</v>
      </c>
      <c r="B1420">
        <v>0.07471029999999999</v>
      </c>
      <c r="C1420">
        <f>'Map Data'!$I$19</f>
        <v>1</v>
      </c>
      <c r="D1420">
        <f>IF($C1420=1,$B1420,NA())</f>
        <v>0.0747103</v>
      </c>
      <c r="E1420" t="e">
        <f>IF($C1420=2,$B1420,NA())</f>
        <v>#N/A</v>
      </c>
      <c r="F1420" t="e">
        <f>IF($C1420=3,$B1420,NA())</f>
        <v>#N/A</v>
      </c>
      <c r="G1420" t="e">
        <f>IF($C1420=4,$B1420,NA())</f>
        <v>#N/A</v>
      </c>
      <c r="H1420" t="e">
        <f>IF($C1420=5,$B1420,NA())</f>
        <v>#N/A</v>
      </c>
      <c r="I1420" t="e">
        <f>IF($C1420="",$B1420,NA())</f>
        <v>#N/A</v>
      </c>
    </row>
    <row r="1422" spans="1:9">
      <c r="A1422">
        <v>0.07461710000000001</v>
      </c>
      <c r="B1422">
        <v>0.0775472</v>
      </c>
      <c r="C1422">
        <f>'Map Data'!$I$19</f>
        <v>1</v>
      </c>
      <c r="D1422">
        <f>IF($C1422=1,$B1422,NA())</f>
        <v>0.0775472</v>
      </c>
      <c r="E1422" t="e">
        <f>IF($C1422=2,$B1422,NA())</f>
        <v>#N/A</v>
      </c>
      <c r="F1422" t="e">
        <f>IF($C1422=3,$B1422,NA())</f>
        <v>#N/A</v>
      </c>
      <c r="G1422" t="e">
        <f>IF($C1422=4,$B1422,NA())</f>
        <v>#N/A</v>
      </c>
      <c r="H1422" t="e">
        <f>IF($C1422=5,$B1422,NA())</f>
        <v>#N/A</v>
      </c>
      <c r="I1422" t="e">
        <f>IF($C1422="",$B1422,NA())</f>
        <v>#N/A</v>
      </c>
    </row>
    <row r="1423" spans="1:9">
      <c r="A1423">
        <v>0.1092134</v>
      </c>
      <c r="B1423">
        <v>0.0775472</v>
      </c>
      <c r="C1423">
        <f>'Map Data'!$I$19</f>
        <v>1</v>
      </c>
      <c r="D1423">
        <f>IF($C1423=1,$B1423,NA())</f>
        <v>0.0775472</v>
      </c>
      <c r="E1423" t="e">
        <f>IF($C1423=2,$B1423,NA())</f>
        <v>#N/A</v>
      </c>
      <c r="F1423" t="e">
        <f>IF($C1423=3,$B1423,NA())</f>
        <v>#N/A</v>
      </c>
      <c r="G1423" t="e">
        <f>IF($C1423=4,$B1423,NA())</f>
        <v>#N/A</v>
      </c>
      <c r="H1423" t="e">
        <f>IF($C1423=5,$B1423,NA())</f>
        <v>#N/A</v>
      </c>
      <c r="I1423" t="e">
        <f>IF($C1423="",$B1423,NA())</f>
        <v>#N/A</v>
      </c>
    </row>
    <row r="1425" spans="1:9">
      <c r="A1425">
        <v>0.07556499999999999</v>
      </c>
      <c r="B1425">
        <v>0.080384</v>
      </c>
      <c r="C1425">
        <f>'Map Data'!$I$19</f>
        <v>1</v>
      </c>
      <c r="D1425">
        <f>IF($C1425=1,$B1425,NA())</f>
        <v>0.080384</v>
      </c>
      <c r="E1425" t="e">
        <f>IF($C1425=2,$B1425,NA())</f>
        <v>#N/A</v>
      </c>
      <c r="F1425" t="e">
        <f>IF($C1425=3,$B1425,NA())</f>
        <v>#N/A</v>
      </c>
      <c r="G1425" t="e">
        <f>IF($C1425=4,$B1425,NA())</f>
        <v>#N/A</v>
      </c>
      <c r="H1425" t="e">
        <f>IF($C1425=5,$B1425,NA())</f>
        <v>#N/A</v>
      </c>
      <c r="I1425" t="e">
        <f>IF($C1425="",$B1425,NA())</f>
        <v>#N/A</v>
      </c>
    </row>
    <row r="1426" spans="1:9">
      <c r="A1426">
        <v>0.1087395</v>
      </c>
      <c r="B1426">
        <v>0.080384</v>
      </c>
      <c r="C1426">
        <f>'Map Data'!$I$19</f>
        <v>1</v>
      </c>
      <c r="D1426">
        <f>IF($C1426=1,$B1426,NA())</f>
        <v>0.080384</v>
      </c>
      <c r="E1426" t="e">
        <f>IF($C1426=2,$B1426,NA())</f>
        <v>#N/A</v>
      </c>
      <c r="F1426" t="e">
        <f>IF($C1426=3,$B1426,NA())</f>
        <v>#N/A</v>
      </c>
      <c r="G1426" t="e">
        <f>IF($C1426=4,$B1426,NA())</f>
        <v>#N/A</v>
      </c>
      <c r="H1426" t="e">
        <f>IF($C1426=5,$B1426,NA())</f>
        <v>#N/A</v>
      </c>
      <c r="I1426" t="e">
        <f>IF($C1426="",$B1426,NA())</f>
        <v>#N/A</v>
      </c>
    </row>
    <row r="1428" spans="1:9">
      <c r="A1428">
        <v>0.07509109999999999</v>
      </c>
      <c r="B1428">
        <v>0.0832209</v>
      </c>
      <c r="C1428">
        <f>'Map Data'!$I$19</f>
        <v>1</v>
      </c>
      <c r="D1428">
        <f>IF($C1428=1,$B1428,NA())</f>
        <v>0.0832209</v>
      </c>
      <c r="E1428" t="e">
        <f>IF($C1428=2,$B1428,NA())</f>
        <v>#N/A</v>
      </c>
      <c r="F1428" t="e">
        <f>IF($C1428=3,$B1428,NA())</f>
        <v>#N/A</v>
      </c>
      <c r="G1428" t="e">
        <f>IF($C1428=4,$B1428,NA())</f>
        <v>#N/A</v>
      </c>
      <c r="H1428" t="e">
        <f>IF($C1428=5,$B1428,NA())</f>
        <v>#N/A</v>
      </c>
      <c r="I1428" t="e">
        <f>IF($C1428="",$B1428,NA())</f>
        <v>#N/A</v>
      </c>
    </row>
    <row r="1429" spans="1:9">
      <c r="A1429">
        <v>0.1073177</v>
      </c>
      <c r="B1429">
        <v>0.0832209</v>
      </c>
      <c r="C1429">
        <f>'Map Data'!$I$19</f>
        <v>1</v>
      </c>
      <c r="D1429">
        <f>IF($C1429=1,$B1429,NA())</f>
        <v>0.0832209</v>
      </c>
      <c r="E1429" t="e">
        <f>IF($C1429=2,$B1429,NA())</f>
        <v>#N/A</v>
      </c>
      <c r="F1429" t="e">
        <f>IF($C1429=3,$B1429,NA())</f>
        <v>#N/A</v>
      </c>
      <c r="G1429" t="e">
        <f>IF($C1429=4,$B1429,NA())</f>
        <v>#N/A</v>
      </c>
      <c r="H1429" t="e">
        <f>IF($C1429=5,$B1429,NA())</f>
        <v>#N/A</v>
      </c>
      <c r="I1429" t="e">
        <f>IF($C1429="",$B1429,NA())</f>
        <v>#N/A</v>
      </c>
    </row>
    <row r="1431" spans="1:9">
      <c r="A1431">
        <v>0.07177360000000001</v>
      </c>
      <c r="B1431">
        <v>0.0860577</v>
      </c>
      <c r="C1431">
        <f>'Map Data'!$I$19</f>
        <v>1</v>
      </c>
      <c r="D1431">
        <f>IF($C1431=1,$B1431,NA())</f>
        <v>0.0860577</v>
      </c>
      <c r="E1431" t="e">
        <f>IF($C1431=2,$B1431,NA())</f>
        <v>#N/A</v>
      </c>
      <c r="F1431" t="e">
        <f>IF($C1431=3,$B1431,NA())</f>
        <v>#N/A</v>
      </c>
      <c r="G1431" t="e">
        <f>IF($C1431=4,$B1431,NA())</f>
        <v>#N/A</v>
      </c>
      <c r="H1431" t="e">
        <f>IF($C1431=5,$B1431,NA())</f>
        <v>#N/A</v>
      </c>
      <c r="I1431" t="e">
        <f>IF($C1431="",$B1431,NA())</f>
        <v>#N/A</v>
      </c>
    </row>
    <row r="1432" spans="1:9">
      <c r="A1432">
        <v>0.1063699</v>
      </c>
      <c r="B1432">
        <v>0.0860577</v>
      </c>
      <c r="C1432">
        <f>'Map Data'!$I$19</f>
        <v>1</v>
      </c>
      <c r="D1432">
        <f>IF($C1432=1,$B1432,NA())</f>
        <v>0.0860577</v>
      </c>
      <c r="E1432" t="e">
        <f>IF($C1432=2,$B1432,NA())</f>
        <v>#N/A</v>
      </c>
      <c r="F1432" t="e">
        <f>IF($C1432=3,$B1432,NA())</f>
        <v>#N/A</v>
      </c>
      <c r="G1432" t="e">
        <f>IF($C1432=4,$B1432,NA())</f>
        <v>#N/A</v>
      </c>
      <c r="H1432" t="e">
        <f>IF($C1432=5,$B1432,NA())</f>
        <v>#N/A</v>
      </c>
      <c r="I1432" t="e">
        <f>IF($C1432="",$B1432,NA())</f>
        <v>#N/A</v>
      </c>
    </row>
    <row r="1434" spans="1:9">
      <c r="A1434">
        <v>0.06987790000000001</v>
      </c>
      <c r="B1434">
        <v>0.0888945</v>
      </c>
      <c r="C1434">
        <f>'Map Data'!$I$19</f>
        <v>1</v>
      </c>
      <c r="D1434">
        <f>IF($C1434=1,$B1434,NA())</f>
        <v>0.0888945</v>
      </c>
      <c r="E1434" t="e">
        <f>IF($C1434=2,$B1434,NA())</f>
        <v>#N/A</v>
      </c>
      <c r="F1434" t="e">
        <f>IF($C1434=3,$B1434,NA())</f>
        <v>#N/A</v>
      </c>
      <c r="G1434" t="e">
        <f>IF($C1434=4,$B1434,NA())</f>
        <v>#N/A</v>
      </c>
      <c r="H1434" t="e">
        <f>IF($C1434=5,$B1434,NA())</f>
        <v>#N/A</v>
      </c>
      <c r="I1434" t="e">
        <f>IF($C1434="",$B1434,NA())</f>
        <v>#N/A</v>
      </c>
    </row>
    <row r="1435" spans="1:9">
      <c r="A1435">
        <v>0.1044742</v>
      </c>
      <c r="B1435">
        <v>0.0888945</v>
      </c>
      <c r="C1435">
        <f>'Map Data'!$I$19</f>
        <v>1</v>
      </c>
      <c r="D1435">
        <f>IF($C1435=1,$B1435,NA())</f>
        <v>0.0888945</v>
      </c>
      <c r="E1435" t="e">
        <f>IF($C1435=2,$B1435,NA())</f>
        <v>#N/A</v>
      </c>
      <c r="F1435" t="e">
        <f>IF($C1435=3,$B1435,NA())</f>
        <v>#N/A</v>
      </c>
      <c r="G1435" t="e">
        <f>IF($C1435=4,$B1435,NA())</f>
        <v>#N/A</v>
      </c>
      <c r="H1435" t="e">
        <f>IF($C1435=5,$B1435,NA())</f>
        <v>#N/A</v>
      </c>
      <c r="I1435" t="e">
        <f>IF($C1435="",$B1435,NA())</f>
        <v>#N/A</v>
      </c>
    </row>
    <row r="1437" spans="1:9">
      <c r="A1437">
        <v>0.0964175</v>
      </c>
      <c r="B1437">
        <v>0.0917314</v>
      </c>
      <c r="C1437">
        <f>'Map Data'!$I$19</f>
        <v>1</v>
      </c>
      <c r="D1437">
        <f>IF($C1437=1,$B1437,NA())</f>
        <v>0.0917314</v>
      </c>
      <c r="E1437" t="e">
        <f>IF($C1437=2,$B1437,NA())</f>
        <v>#N/A</v>
      </c>
      <c r="F1437" t="e">
        <f>IF($C1437=3,$B1437,NA())</f>
        <v>#N/A</v>
      </c>
      <c r="G1437" t="e">
        <f>IF($C1437=4,$B1437,NA())</f>
        <v>#N/A</v>
      </c>
      <c r="H1437" t="e">
        <f>IF($C1437=5,$B1437,NA())</f>
        <v>#N/A</v>
      </c>
      <c r="I1437" t="e">
        <f>IF($C1437="",$B1437,NA())</f>
        <v>#N/A</v>
      </c>
    </row>
    <row r="1438" spans="1:9">
      <c r="A1438">
        <v>0.1044742</v>
      </c>
      <c r="B1438">
        <v>0.0917314</v>
      </c>
      <c r="C1438">
        <f>'Map Data'!$I$19</f>
        <v>1</v>
      </c>
      <c r="D1438">
        <f>IF($C1438=1,$B1438,NA())</f>
        <v>0.0917314</v>
      </c>
      <c r="E1438" t="e">
        <f>IF($C1438=2,$B1438,NA())</f>
        <v>#N/A</v>
      </c>
      <c r="F1438" t="e">
        <f>IF($C1438=3,$B1438,NA())</f>
        <v>#N/A</v>
      </c>
      <c r="G1438" t="e">
        <f>IF($C1438=4,$B1438,NA())</f>
        <v>#N/A</v>
      </c>
      <c r="H1438" t="e">
        <f>IF($C1438=5,$B1438,NA())</f>
        <v>#N/A</v>
      </c>
      <c r="I1438" t="e">
        <f>IF($C1438="",$B1438,NA())</f>
        <v>#N/A</v>
      </c>
    </row>
    <row r="1440" spans="1:9">
      <c r="A1440">
        <v>0.1087395</v>
      </c>
      <c r="B1440">
        <v>0.0122999</v>
      </c>
      <c r="C1440">
        <f>'Map Data'!$I$20</f>
        <v>3</v>
      </c>
      <c r="D1440" t="e">
        <f>IF($C1440=1,$B1440,NA())</f>
        <v>#N/A</v>
      </c>
      <c r="E1440" t="e">
        <f>IF($C1440=2,$B1440,NA())</f>
        <v>#N/A</v>
      </c>
      <c r="F1440">
        <f>IF($C1440=3,$B1440,NA())</f>
        <v>0.0122999</v>
      </c>
      <c r="G1440" t="e">
        <f>IF($C1440=4,$B1440,NA())</f>
        <v>#N/A</v>
      </c>
      <c r="H1440" t="e">
        <f>IF($C1440=5,$B1440,NA())</f>
        <v>#N/A</v>
      </c>
      <c r="I1440" t="e">
        <f>IF($C1440="",$B1440,NA())</f>
        <v>#N/A</v>
      </c>
    </row>
    <row r="1441" spans="1:9">
      <c r="A1441">
        <v>0.1130048</v>
      </c>
      <c r="B1441">
        <v>0.0122999</v>
      </c>
      <c r="C1441">
        <f>'Map Data'!$I$20</f>
        <v>3</v>
      </c>
      <c r="D1441" t="e">
        <f>IF($C1441=1,$B1441,NA())</f>
        <v>#N/A</v>
      </c>
      <c r="E1441" t="e">
        <f>IF($C1441=2,$B1441,NA())</f>
        <v>#N/A</v>
      </c>
      <c r="F1441">
        <f>IF($C1441=3,$B1441,NA())</f>
        <v>0.0122999</v>
      </c>
      <c r="G1441" t="e">
        <f>IF($C1441=4,$B1441,NA())</f>
        <v>#N/A</v>
      </c>
      <c r="H1441" t="e">
        <f>IF($C1441=5,$B1441,NA())</f>
        <v>#N/A</v>
      </c>
      <c r="I1441" t="e">
        <f>IF($C1441="",$B1441,NA())</f>
        <v>#N/A</v>
      </c>
    </row>
    <row r="1443" spans="1:9">
      <c r="A1443">
        <v>0.1186918</v>
      </c>
      <c r="B1443">
        <v>0.0122999</v>
      </c>
      <c r="C1443">
        <f>'Map Data'!$I$20</f>
        <v>3</v>
      </c>
      <c r="D1443" t="e">
        <f>IF($C1443=1,$B1443,NA())</f>
        <v>#N/A</v>
      </c>
      <c r="E1443" t="e">
        <f>IF($C1443=2,$B1443,NA())</f>
        <v>#N/A</v>
      </c>
      <c r="F1443">
        <f>IF($C1443=3,$B1443,NA())</f>
        <v>0.0122999</v>
      </c>
      <c r="G1443" t="e">
        <f>IF($C1443=4,$B1443,NA())</f>
        <v>#N/A</v>
      </c>
      <c r="H1443" t="e">
        <f>IF($C1443=5,$B1443,NA())</f>
        <v>#N/A</v>
      </c>
      <c r="I1443" t="e">
        <f>IF($C1443="",$B1443,NA())</f>
        <v>#N/A</v>
      </c>
    </row>
    <row r="1444" spans="1:9">
      <c r="A1444">
        <v>0.1215353</v>
      </c>
      <c r="B1444">
        <v>0.0122999</v>
      </c>
      <c r="C1444">
        <f>'Map Data'!$I$20</f>
        <v>3</v>
      </c>
      <c r="D1444" t="e">
        <f>IF($C1444=1,$B1444,NA())</f>
        <v>#N/A</v>
      </c>
      <c r="E1444" t="e">
        <f>IF($C1444=2,$B1444,NA())</f>
        <v>#N/A</v>
      </c>
      <c r="F1444">
        <f>IF($C1444=3,$B1444,NA())</f>
        <v>0.0122999</v>
      </c>
      <c r="G1444" t="e">
        <f>IF($C1444=4,$B1444,NA())</f>
        <v>#N/A</v>
      </c>
      <c r="H1444" t="e">
        <f>IF($C1444=5,$B1444,NA())</f>
        <v>#N/A</v>
      </c>
      <c r="I1444" t="e">
        <f>IF($C1444="",$B1444,NA())</f>
        <v>#N/A</v>
      </c>
    </row>
    <row r="1446" spans="1:9">
      <c r="A1446">
        <v>0.1087395</v>
      </c>
      <c r="B1446">
        <v>0.0151368</v>
      </c>
      <c r="C1446">
        <f>'Map Data'!$I$20</f>
        <v>3</v>
      </c>
      <c r="D1446" t="e">
        <f>IF($C1446=1,$B1446,NA())</f>
        <v>#N/A</v>
      </c>
      <c r="E1446" t="e">
        <f>IF($C1446=2,$B1446,NA())</f>
        <v>#N/A</v>
      </c>
      <c r="F1446">
        <f>IF($C1446=3,$B1446,NA())</f>
        <v>0.0151368</v>
      </c>
      <c r="G1446" t="e">
        <f>IF($C1446=4,$B1446,NA())</f>
        <v>#N/A</v>
      </c>
      <c r="H1446" t="e">
        <f>IF($C1446=5,$B1446,NA())</f>
        <v>#N/A</v>
      </c>
      <c r="I1446" t="e">
        <f>IF($C1446="",$B1446,NA())</f>
        <v>#N/A</v>
      </c>
    </row>
    <row r="1447" spans="1:9">
      <c r="A1447">
        <v>0.1286442</v>
      </c>
      <c r="B1447">
        <v>0.0151368</v>
      </c>
      <c r="C1447">
        <f>'Map Data'!$I$20</f>
        <v>3</v>
      </c>
      <c r="D1447" t="e">
        <f>IF($C1447=1,$B1447,NA())</f>
        <v>#N/A</v>
      </c>
      <c r="E1447" t="e">
        <f>IF($C1447=2,$B1447,NA())</f>
        <v>#N/A</v>
      </c>
      <c r="F1447">
        <f>IF($C1447=3,$B1447,NA())</f>
        <v>0.0151368</v>
      </c>
      <c r="G1447" t="e">
        <f>IF($C1447=4,$B1447,NA())</f>
        <v>#N/A</v>
      </c>
      <c r="H1447" t="e">
        <f>IF($C1447=5,$B1447,NA())</f>
        <v>#N/A</v>
      </c>
      <c r="I1447" t="e">
        <f>IF($C1447="",$B1447,NA())</f>
        <v>#N/A</v>
      </c>
    </row>
    <row r="1449" spans="1:9">
      <c r="A1449">
        <v>0.1092134</v>
      </c>
      <c r="B1449">
        <v>0.0179736</v>
      </c>
      <c r="C1449">
        <f>'Map Data'!$I$20</f>
        <v>3</v>
      </c>
      <c r="D1449" t="e">
        <f>IF($C1449=1,$B1449,NA())</f>
        <v>#N/A</v>
      </c>
      <c r="E1449" t="e">
        <f>IF($C1449=2,$B1449,NA())</f>
        <v>#N/A</v>
      </c>
      <c r="F1449">
        <f>IF($C1449=3,$B1449,NA())</f>
        <v>0.0179736</v>
      </c>
      <c r="G1449" t="e">
        <f>IF($C1449=4,$B1449,NA())</f>
        <v>#N/A</v>
      </c>
      <c r="H1449" t="e">
        <f>IF($C1449=5,$B1449,NA())</f>
        <v>#N/A</v>
      </c>
      <c r="I1449" t="e">
        <f>IF($C1449="",$B1449,NA())</f>
        <v>#N/A</v>
      </c>
    </row>
    <row r="1450" spans="1:9">
      <c r="A1450">
        <v>0.1305398</v>
      </c>
      <c r="B1450">
        <v>0.0179736</v>
      </c>
      <c r="C1450">
        <f>'Map Data'!$I$20</f>
        <v>3</v>
      </c>
      <c r="D1450" t="e">
        <f>IF($C1450=1,$B1450,NA())</f>
        <v>#N/A</v>
      </c>
      <c r="E1450" t="e">
        <f>IF($C1450=2,$B1450,NA())</f>
        <v>#N/A</v>
      </c>
      <c r="F1450">
        <f>IF($C1450=3,$B1450,NA())</f>
        <v>0.0179736</v>
      </c>
      <c r="G1450" t="e">
        <f>IF($C1450=4,$B1450,NA())</f>
        <v>#N/A</v>
      </c>
      <c r="H1450" t="e">
        <f>IF($C1450=5,$B1450,NA())</f>
        <v>#N/A</v>
      </c>
      <c r="I1450" t="e">
        <f>IF($C1450="",$B1450,NA())</f>
        <v>#N/A</v>
      </c>
    </row>
    <row r="1452" spans="1:9">
      <c r="A1452">
        <v>0.1319616</v>
      </c>
      <c r="B1452">
        <v>0.0179736</v>
      </c>
      <c r="C1452">
        <f>'Map Data'!$I$20</f>
        <v>3</v>
      </c>
      <c r="D1452" t="e">
        <f>IF($C1452=1,$B1452,NA())</f>
        <v>#N/A</v>
      </c>
      <c r="E1452" t="e">
        <f>IF($C1452=2,$B1452,NA())</f>
        <v>#N/A</v>
      </c>
      <c r="F1452">
        <f>IF($C1452=3,$B1452,NA())</f>
        <v>0.0179736</v>
      </c>
      <c r="G1452" t="e">
        <f>IF($C1452=4,$B1452,NA())</f>
        <v>#N/A</v>
      </c>
      <c r="H1452" t="e">
        <f>IF($C1452=5,$B1452,NA())</f>
        <v>#N/A</v>
      </c>
      <c r="I1452" t="e">
        <f>IF($C1452="",$B1452,NA())</f>
        <v>#N/A</v>
      </c>
    </row>
    <row r="1453" spans="1:9">
      <c r="A1453">
        <v>0.1371747</v>
      </c>
      <c r="B1453">
        <v>0.0179736</v>
      </c>
      <c r="C1453">
        <f>'Map Data'!$I$20</f>
        <v>3</v>
      </c>
      <c r="D1453" t="e">
        <f>IF($C1453=1,$B1453,NA())</f>
        <v>#N/A</v>
      </c>
      <c r="E1453" t="e">
        <f>IF($C1453=2,$B1453,NA())</f>
        <v>#N/A</v>
      </c>
      <c r="F1453">
        <f>IF($C1453=3,$B1453,NA())</f>
        <v>0.0179736</v>
      </c>
      <c r="G1453" t="e">
        <f>IF($C1453=4,$B1453,NA())</f>
        <v>#N/A</v>
      </c>
      <c r="H1453" t="e">
        <f>IF($C1453=5,$B1453,NA())</f>
        <v>#N/A</v>
      </c>
      <c r="I1453" t="e">
        <f>IF($C1453="",$B1453,NA())</f>
        <v>#N/A</v>
      </c>
    </row>
    <row r="1455" spans="1:9">
      <c r="A1455">
        <v>0.1120569</v>
      </c>
      <c r="B1455">
        <v>0.0208105</v>
      </c>
      <c r="C1455">
        <f>'Map Data'!$I$20</f>
        <v>3</v>
      </c>
      <c r="D1455" t="e">
        <f>IF($C1455=1,$B1455,NA())</f>
        <v>#N/A</v>
      </c>
      <c r="E1455" t="e">
        <f>IF($C1455=2,$B1455,NA())</f>
        <v>#N/A</v>
      </c>
      <c r="F1455">
        <f>IF($C1455=3,$B1455,NA())</f>
        <v>0.0208105</v>
      </c>
      <c r="G1455" t="e">
        <f>IF($C1455=4,$B1455,NA())</f>
        <v>#N/A</v>
      </c>
      <c r="H1455" t="e">
        <f>IF($C1455=5,$B1455,NA())</f>
        <v>#N/A</v>
      </c>
      <c r="I1455" t="e">
        <f>IF($C1455="",$B1455,NA())</f>
        <v>#N/A</v>
      </c>
    </row>
    <row r="1456" spans="1:9">
      <c r="A1456">
        <v>0.1376487</v>
      </c>
      <c r="B1456">
        <v>0.0208105</v>
      </c>
      <c r="C1456">
        <f>'Map Data'!$I$20</f>
        <v>3</v>
      </c>
      <c r="D1456" t="e">
        <f>IF($C1456=1,$B1456,NA())</f>
        <v>#N/A</v>
      </c>
      <c r="E1456" t="e">
        <f>IF($C1456=2,$B1456,NA())</f>
        <v>#N/A</v>
      </c>
      <c r="F1456">
        <f>IF($C1456=3,$B1456,NA())</f>
        <v>0.0208105</v>
      </c>
      <c r="G1456" t="e">
        <f>IF($C1456=4,$B1456,NA())</f>
        <v>#N/A</v>
      </c>
      <c r="H1456" t="e">
        <f>IF($C1456=5,$B1456,NA())</f>
        <v>#N/A</v>
      </c>
      <c r="I1456" t="e">
        <f>IF($C1456="",$B1456,NA())</f>
        <v>#N/A</v>
      </c>
    </row>
    <row r="1458" spans="1:9">
      <c r="A1458">
        <v>0.1130048</v>
      </c>
      <c r="B1458">
        <v>0.0236473</v>
      </c>
      <c r="C1458">
        <f>'Map Data'!$I$20</f>
        <v>3</v>
      </c>
      <c r="D1458" t="e">
        <f>IF($C1458=1,$B1458,NA())</f>
        <v>#N/A</v>
      </c>
      <c r="E1458" t="e">
        <f>IF($C1458=2,$B1458,NA())</f>
        <v>#N/A</v>
      </c>
      <c r="F1458">
        <f>IF($C1458=3,$B1458,NA())</f>
        <v>0.0236473</v>
      </c>
      <c r="G1458" t="e">
        <f>IF($C1458=4,$B1458,NA())</f>
        <v>#N/A</v>
      </c>
      <c r="H1458" t="e">
        <f>IF($C1458=5,$B1458,NA())</f>
        <v>#N/A</v>
      </c>
      <c r="I1458" t="e">
        <f>IF($C1458="",$B1458,NA())</f>
        <v>#N/A</v>
      </c>
    </row>
    <row r="1459" spans="1:9">
      <c r="A1459">
        <v>0.1400183</v>
      </c>
      <c r="B1459">
        <v>0.0236473</v>
      </c>
      <c r="C1459">
        <f>'Map Data'!$I$20</f>
        <v>3</v>
      </c>
      <c r="D1459" t="e">
        <f>IF($C1459=1,$B1459,NA())</f>
        <v>#N/A</v>
      </c>
      <c r="E1459" t="e">
        <f>IF($C1459=2,$B1459,NA())</f>
        <v>#N/A</v>
      </c>
      <c r="F1459">
        <f>IF($C1459=3,$B1459,NA())</f>
        <v>0.0236473</v>
      </c>
      <c r="G1459" t="e">
        <f>IF($C1459=4,$B1459,NA())</f>
        <v>#N/A</v>
      </c>
      <c r="H1459" t="e">
        <f>IF($C1459=5,$B1459,NA())</f>
        <v>#N/A</v>
      </c>
      <c r="I1459" t="e">
        <f>IF($C1459="",$B1459,NA())</f>
        <v>#N/A</v>
      </c>
    </row>
    <row r="1461" spans="1:9">
      <c r="A1461">
        <v>0.1139526</v>
      </c>
      <c r="B1461">
        <v>0.0264841</v>
      </c>
      <c r="C1461">
        <f>'Map Data'!$I$20</f>
        <v>3</v>
      </c>
      <c r="D1461" t="e">
        <f>IF($C1461=1,$B1461,NA())</f>
        <v>#N/A</v>
      </c>
      <c r="E1461" t="e">
        <f>IF($C1461=2,$B1461,NA())</f>
        <v>#N/A</v>
      </c>
      <c r="F1461">
        <f>IF($C1461=3,$B1461,NA())</f>
        <v>0.0264841</v>
      </c>
      <c r="G1461" t="e">
        <f>IF($C1461=4,$B1461,NA())</f>
        <v>#N/A</v>
      </c>
      <c r="H1461" t="e">
        <f>IF($C1461=5,$B1461,NA())</f>
        <v>#N/A</v>
      </c>
      <c r="I1461" t="e">
        <f>IF($C1461="",$B1461,NA())</f>
        <v>#N/A</v>
      </c>
    </row>
    <row r="1462" spans="1:9">
      <c r="A1462">
        <v>0.1423879</v>
      </c>
      <c r="B1462">
        <v>0.0264841</v>
      </c>
      <c r="C1462">
        <f>'Map Data'!$I$20</f>
        <v>3</v>
      </c>
      <c r="D1462" t="e">
        <f>IF($C1462=1,$B1462,NA())</f>
        <v>#N/A</v>
      </c>
      <c r="E1462" t="e">
        <f>IF($C1462=2,$B1462,NA())</f>
        <v>#N/A</v>
      </c>
      <c r="F1462">
        <f>IF($C1462=3,$B1462,NA())</f>
        <v>0.0264841</v>
      </c>
      <c r="G1462" t="e">
        <f>IF($C1462=4,$B1462,NA())</f>
        <v>#N/A</v>
      </c>
      <c r="H1462" t="e">
        <f>IF($C1462=5,$B1462,NA())</f>
        <v>#N/A</v>
      </c>
      <c r="I1462" t="e">
        <f>IF($C1462="",$B1462,NA())</f>
        <v>#N/A</v>
      </c>
    </row>
    <row r="1464" spans="1:9">
      <c r="A1464">
        <v>0.1144265</v>
      </c>
      <c r="B1464">
        <v>0.029321</v>
      </c>
      <c r="C1464">
        <f>'Map Data'!$I$20</f>
        <v>3</v>
      </c>
      <c r="D1464" t="e">
        <f>IF($C1464=1,$B1464,NA())</f>
        <v>#N/A</v>
      </c>
      <c r="E1464" t="e">
        <f>IF($C1464=2,$B1464,NA())</f>
        <v>#N/A</v>
      </c>
      <c r="F1464">
        <f>IF($C1464=3,$B1464,NA())</f>
        <v>0.029321</v>
      </c>
      <c r="G1464" t="e">
        <f>IF($C1464=4,$B1464,NA())</f>
        <v>#N/A</v>
      </c>
      <c r="H1464" t="e">
        <f>IF($C1464=5,$B1464,NA())</f>
        <v>#N/A</v>
      </c>
      <c r="I1464" t="e">
        <f>IF($C1464="",$B1464,NA())</f>
        <v>#N/A</v>
      </c>
    </row>
    <row r="1465" spans="1:9">
      <c r="A1465">
        <v>0.1419139</v>
      </c>
      <c r="B1465">
        <v>0.029321</v>
      </c>
      <c r="C1465">
        <f>'Map Data'!$I$20</f>
        <v>3</v>
      </c>
      <c r="D1465" t="e">
        <f>IF($C1465=1,$B1465,NA())</f>
        <v>#N/A</v>
      </c>
      <c r="E1465" t="e">
        <f>IF($C1465=2,$B1465,NA())</f>
        <v>#N/A</v>
      </c>
      <c r="F1465">
        <f>IF($C1465=3,$B1465,NA())</f>
        <v>0.029321</v>
      </c>
      <c r="G1465" t="e">
        <f>IF($C1465=4,$B1465,NA())</f>
        <v>#N/A</v>
      </c>
      <c r="H1465" t="e">
        <f>IF($C1465=5,$B1465,NA())</f>
        <v>#N/A</v>
      </c>
      <c r="I1465" t="e">
        <f>IF($C1465="",$B1465,NA())</f>
        <v>#N/A</v>
      </c>
    </row>
    <row r="1467" spans="1:9">
      <c r="A1467">
        <v>0.1452314</v>
      </c>
      <c r="B1467">
        <v>0.029321</v>
      </c>
      <c r="C1467">
        <f>'Map Data'!$I$20</f>
        <v>3</v>
      </c>
      <c r="D1467" t="e">
        <f>IF($C1467=1,$B1467,NA())</f>
        <v>#N/A</v>
      </c>
      <c r="E1467" t="e">
        <f>IF($C1467=2,$B1467,NA())</f>
        <v>#N/A</v>
      </c>
      <c r="F1467">
        <f>IF($C1467=3,$B1467,NA())</f>
        <v>0.029321</v>
      </c>
      <c r="G1467" t="e">
        <f>IF($C1467=4,$B1467,NA())</f>
        <v>#N/A</v>
      </c>
      <c r="H1467" t="e">
        <f>IF($C1467=5,$B1467,NA())</f>
        <v>#N/A</v>
      </c>
      <c r="I1467" t="e">
        <f>IF($C1467="",$B1467,NA())</f>
        <v>#N/A</v>
      </c>
    </row>
    <row r="1468" spans="1:9">
      <c r="A1468">
        <v>0.1457053</v>
      </c>
      <c r="B1468">
        <v>0.029321</v>
      </c>
      <c r="C1468">
        <f>'Map Data'!$I$20</f>
        <v>3</v>
      </c>
      <c r="D1468" t="e">
        <f>IF($C1468=1,$B1468,NA())</f>
        <v>#N/A</v>
      </c>
      <c r="E1468" t="e">
        <f>IF($C1468=2,$B1468,NA())</f>
        <v>#N/A</v>
      </c>
      <c r="F1468">
        <f>IF($C1468=3,$B1468,NA())</f>
        <v>0.029321</v>
      </c>
      <c r="G1468" t="e">
        <f>IF($C1468=4,$B1468,NA())</f>
        <v>#N/A</v>
      </c>
      <c r="H1468" t="e">
        <f>IF($C1468=5,$B1468,NA())</f>
        <v>#N/A</v>
      </c>
      <c r="I1468" t="e">
        <f>IF($C1468="",$B1468,NA())</f>
        <v>#N/A</v>
      </c>
    </row>
    <row r="1470" spans="1:9">
      <c r="A1470">
        <v>0.1134787</v>
      </c>
      <c r="B1470">
        <v>0.0321578</v>
      </c>
      <c r="C1470">
        <f>'Map Data'!$I$20</f>
        <v>3</v>
      </c>
      <c r="D1470" t="e">
        <f>IF($C1470=1,$B1470,NA())</f>
        <v>#N/A</v>
      </c>
      <c r="E1470" t="e">
        <f>IF($C1470=2,$B1470,NA())</f>
        <v>#N/A</v>
      </c>
      <c r="F1470">
        <f>IF($C1470=3,$B1470,NA())</f>
        <v>0.0321578</v>
      </c>
      <c r="G1470" t="e">
        <f>IF($C1470=4,$B1470,NA())</f>
        <v>#N/A</v>
      </c>
      <c r="H1470" t="e">
        <f>IF($C1470=5,$B1470,NA())</f>
        <v>#N/A</v>
      </c>
      <c r="I1470" t="e">
        <f>IF($C1470="",$B1470,NA())</f>
        <v>#N/A</v>
      </c>
    </row>
    <row r="1471" spans="1:9">
      <c r="A1471">
        <v>0.1499706</v>
      </c>
      <c r="B1471">
        <v>0.0321578</v>
      </c>
      <c r="C1471">
        <f>'Map Data'!$I$20</f>
        <v>3</v>
      </c>
      <c r="D1471" t="e">
        <f>IF($C1471=1,$B1471,NA())</f>
        <v>#N/A</v>
      </c>
      <c r="E1471" t="e">
        <f>IF($C1471=2,$B1471,NA())</f>
        <v>#N/A</v>
      </c>
      <c r="F1471">
        <f>IF($C1471=3,$B1471,NA())</f>
        <v>0.0321578</v>
      </c>
      <c r="G1471" t="e">
        <f>IF($C1471=4,$B1471,NA())</f>
        <v>#N/A</v>
      </c>
      <c r="H1471" t="e">
        <f>IF($C1471=5,$B1471,NA())</f>
        <v>#N/A</v>
      </c>
      <c r="I1471" t="e">
        <f>IF($C1471="",$B1471,NA())</f>
        <v>#N/A</v>
      </c>
    </row>
    <row r="1473" spans="1:9">
      <c r="A1473">
        <v>0.1125308</v>
      </c>
      <c r="B1473">
        <v>0.0349946</v>
      </c>
      <c r="C1473">
        <f>'Map Data'!$I$20</f>
        <v>3</v>
      </c>
      <c r="D1473" t="e">
        <f>IF($C1473=1,$B1473,NA())</f>
        <v>#N/A</v>
      </c>
      <c r="E1473" t="e">
        <f>IF($C1473=2,$B1473,NA())</f>
        <v>#N/A</v>
      </c>
      <c r="F1473">
        <f>IF($C1473=3,$B1473,NA())</f>
        <v>0.0349946</v>
      </c>
      <c r="G1473" t="e">
        <f>IF($C1473=4,$B1473,NA())</f>
        <v>#N/A</v>
      </c>
      <c r="H1473" t="e">
        <f>IF($C1473=5,$B1473,NA())</f>
        <v>#N/A</v>
      </c>
      <c r="I1473" t="e">
        <f>IF($C1473="",$B1473,NA())</f>
        <v>#N/A</v>
      </c>
    </row>
    <row r="1474" spans="1:9">
      <c r="A1474">
        <v>0.1490228</v>
      </c>
      <c r="B1474">
        <v>0.0349946</v>
      </c>
      <c r="C1474">
        <f>'Map Data'!$I$20</f>
        <v>3</v>
      </c>
      <c r="D1474" t="e">
        <f>IF($C1474=1,$B1474,NA())</f>
        <v>#N/A</v>
      </c>
      <c r="E1474" t="e">
        <f>IF($C1474=2,$B1474,NA())</f>
        <v>#N/A</v>
      </c>
      <c r="F1474">
        <f>IF($C1474=3,$B1474,NA())</f>
        <v>0.0349946</v>
      </c>
      <c r="G1474" t="e">
        <f>IF($C1474=4,$B1474,NA())</f>
        <v>#N/A</v>
      </c>
      <c r="H1474" t="e">
        <f>IF($C1474=5,$B1474,NA())</f>
        <v>#N/A</v>
      </c>
      <c r="I1474" t="e">
        <f>IF($C1474="",$B1474,NA())</f>
        <v>#N/A</v>
      </c>
    </row>
    <row r="1476" spans="1:9">
      <c r="A1476">
        <v>0.1134787</v>
      </c>
      <c r="B1476">
        <v>0.0378315</v>
      </c>
      <c r="C1476">
        <f>'Map Data'!$I$20</f>
        <v>3</v>
      </c>
      <c r="D1476" t="e">
        <f>IF($C1476=1,$B1476,NA())</f>
        <v>#N/A</v>
      </c>
      <c r="E1476" t="e">
        <f>IF($C1476=2,$B1476,NA())</f>
        <v>#N/A</v>
      </c>
      <c r="F1476">
        <f>IF($C1476=3,$B1476,NA())</f>
        <v>0.0378315</v>
      </c>
      <c r="G1476" t="e">
        <f>IF($C1476=4,$B1476,NA())</f>
        <v>#N/A</v>
      </c>
      <c r="H1476" t="e">
        <f>IF($C1476=5,$B1476,NA())</f>
        <v>#N/A</v>
      </c>
      <c r="I1476" t="e">
        <f>IF($C1476="",$B1476,NA())</f>
        <v>#N/A</v>
      </c>
    </row>
    <row r="1477" spans="1:9">
      <c r="A1477">
        <v>0.1494967</v>
      </c>
      <c r="B1477">
        <v>0.0378315</v>
      </c>
      <c r="C1477">
        <f>'Map Data'!$I$20</f>
        <v>3</v>
      </c>
      <c r="D1477" t="e">
        <f>IF($C1477=1,$B1477,NA())</f>
        <v>#N/A</v>
      </c>
      <c r="E1477" t="e">
        <f>IF($C1477=2,$B1477,NA())</f>
        <v>#N/A</v>
      </c>
      <c r="F1477">
        <f>IF($C1477=3,$B1477,NA())</f>
        <v>0.0378315</v>
      </c>
      <c r="G1477" t="e">
        <f>IF($C1477=4,$B1477,NA())</f>
        <v>#N/A</v>
      </c>
      <c r="H1477" t="e">
        <f>IF($C1477=5,$B1477,NA())</f>
        <v>#N/A</v>
      </c>
      <c r="I1477" t="e">
        <f>IF($C1477="",$B1477,NA())</f>
        <v>#N/A</v>
      </c>
    </row>
    <row r="1479" spans="1:9">
      <c r="A1479">
        <v>0.1130048</v>
      </c>
      <c r="B1479">
        <v>0.0406683</v>
      </c>
      <c r="C1479">
        <f>'Map Data'!$I$20</f>
        <v>3</v>
      </c>
      <c r="D1479" t="e">
        <f>IF($C1479=1,$B1479,NA())</f>
        <v>#N/A</v>
      </c>
      <c r="E1479" t="e">
        <f>IF($C1479=2,$B1479,NA())</f>
        <v>#N/A</v>
      </c>
      <c r="F1479">
        <f>IF($C1479=3,$B1479,NA())</f>
        <v>0.0406683</v>
      </c>
      <c r="G1479" t="e">
        <f>IF($C1479=4,$B1479,NA())</f>
        <v>#N/A</v>
      </c>
      <c r="H1479" t="e">
        <f>IF($C1479=5,$B1479,NA())</f>
        <v>#N/A</v>
      </c>
      <c r="I1479" t="e">
        <f>IF($C1479="",$B1479,NA())</f>
        <v>#N/A</v>
      </c>
    </row>
    <row r="1480" spans="1:9">
      <c r="A1480">
        <v>0.1490228</v>
      </c>
      <c r="B1480">
        <v>0.0406683</v>
      </c>
      <c r="C1480">
        <f>'Map Data'!$I$20</f>
        <v>3</v>
      </c>
      <c r="D1480" t="e">
        <f>IF($C1480=1,$B1480,NA())</f>
        <v>#N/A</v>
      </c>
      <c r="E1480" t="e">
        <f>IF($C1480=2,$B1480,NA())</f>
        <v>#N/A</v>
      </c>
      <c r="F1480">
        <f>IF($C1480=3,$B1480,NA())</f>
        <v>0.0406683</v>
      </c>
      <c r="G1480" t="e">
        <f>IF($C1480=4,$B1480,NA())</f>
        <v>#N/A</v>
      </c>
      <c r="H1480" t="e">
        <f>IF($C1480=5,$B1480,NA())</f>
        <v>#N/A</v>
      </c>
      <c r="I1480" t="e">
        <f>IF($C1480="",$B1480,NA())</f>
        <v>#N/A</v>
      </c>
    </row>
    <row r="1482" spans="1:9">
      <c r="A1482">
        <v>0.1130048</v>
      </c>
      <c r="B1482">
        <v>0.0435051</v>
      </c>
      <c r="C1482">
        <f>'Map Data'!$I$20</f>
        <v>3</v>
      </c>
      <c r="D1482" t="e">
        <f>IF($C1482=1,$B1482,NA())</f>
        <v>#N/A</v>
      </c>
      <c r="E1482" t="e">
        <f>IF($C1482=2,$B1482,NA())</f>
        <v>#N/A</v>
      </c>
      <c r="F1482">
        <f>IF($C1482=3,$B1482,NA())</f>
        <v>0.0435051</v>
      </c>
      <c r="G1482" t="e">
        <f>IF($C1482=4,$B1482,NA())</f>
        <v>#N/A</v>
      </c>
      <c r="H1482" t="e">
        <f>IF($C1482=5,$B1482,NA())</f>
        <v>#N/A</v>
      </c>
      <c r="I1482" t="e">
        <f>IF($C1482="",$B1482,NA())</f>
        <v>#N/A</v>
      </c>
    </row>
    <row r="1483" spans="1:9">
      <c r="A1483">
        <v>0.1485488</v>
      </c>
      <c r="B1483">
        <v>0.0435051</v>
      </c>
      <c r="C1483">
        <f>'Map Data'!$I$20</f>
        <v>3</v>
      </c>
      <c r="D1483" t="e">
        <f>IF($C1483=1,$B1483,NA())</f>
        <v>#N/A</v>
      </c>
      <c r="E1483" t="e">
        <f>IF($C1483=2,$B1483,NA())</f>
        <v>#N/A</v>
      </c>
      <c r="F1483">
        <f>IF($C1483=3,$B1483,NA())</f>
        <v>0.0435051</v>
      </c>
      <c r="G1483" t="e">
        <f>IF($C1483=4,$B1483,NA())</f>
        <v>#N/A</v>
      </c>
      <c r="H1483" t="e">
        <f>IF($C1483=5,$B1483,NA())</f>
        <v>#N/A</v>
      </c>
      <c r="I1483" t="e">
        <f>IF($C1483="",$B1483,NA())</f>
        <v>#N/A</v>
      </c>
    </row>
    <row r="1485" spans="1:9">
      <c r="A1485">
        <v>0.1125308</v>
      </c>
      <c r="B1485">
        <v>0.046342</v>
      </c>
      <c r="C1485">
        <f>'Map Data'!$I$20</f>
        <v>3</v>
      </c>
      <c r="D1485" t="e">
        <f>IF($C1485=1,$B1485,NA())</f>
        <v>#N/A</v>
      </c>
      <c r="E1485" t="e">
        <f>IF($C1485=2,$B1485,NA())</f>
        <v>#N/A</v>
      </c>
      <c r="F1485">
        <f>IF($C1485=3,$B1485,NA())</f>
        <v>0.046342</v>
      </c>
      <c r="G1485" t="e">
        <f>IF($C1485=4,$B1485,NA())</f>
        <v>#N/A</v>
      </c>
      <c r="H1485" t="e">
        <f>IF($C1485=5,$B1485,NA())</f>
        <v>#N/A</v>
      </c>
      <c r="I1485" t="e">
        <f>IF($C1485="",$B1485,NA())</f>
        <v>#N/A</v>
      </c>
    </row>
    <row r="1486" spans="1:9">
      <c r="A1486">
        <v>0.1485488</v>
      </c>
      <c r="B1486">
        <v>0.046342</v>
      </c>
      <c r="C1486">
        <f>'Map Data'!$I$20</f>
        <v>3</v>
      </c>
      <c r="D1486" t="e">
        <f>IF($C1486=1,$B1486,NA())</f>
        <v>#N/A</v>
      </c>
      <c r="E1486" t="e">
        <f>IF($C1486=2,$B1486,NA())</f>
        <v>#N/A</v>
      </c>
      <c r="F1486">
        <f>IF($C1486=3,$B1486,NA())</f>
        <v>0.046342</v>
      </c>
      <c r="G1486" t="e">
        <f>IF($C1486=4,$B1486,NA())</f>
        <v>#N/A</v>
      </c>
      <c r="H1486" t="e">
        <f>IF($C1486=5,$B1486,NA())</f>
        <v>#N/A</v>
      </c>
      <c r="I1486" t="e">
        <f>IF($C1486="",$B1486,NA())</f>
        <v>#N/A</v>
      </c>
    </row>
    <row r="1488" spans="1:9">
      <c r="A1488">
        <v>0.1125308</v>
      </c>
      <c r="B1488">
        <v>0.0491788</v>
      </c>
      <c r="C1488">
        <f>'Map Data'!$I$20</f>
        <v>3</v>
      </c>
      <c r="D1488" t="e">
        <f>IF($C1488=1,$B1488,NA())</f>
        <v>#N/A</v>
      </c>
      <c r="E1488" t="e">
        <f>IF($C1488=2,$B1488,NA())</f>
        <v>#N/A</v>
      </c>
      <c r="F1488">
        <f>IF($C1488=3,$B1488,NA())</f>
        <v>0.0491788</v>
      </c>
      <c r="G1488" t="e">
        <f>IF($C1488=4,$B1488,NA())</f>
        <v>#N/A</v>
      </c>
      <c r="H1488" t="e">
        <f>IF($C1488=5,$B1488,NA())</f>
        <v>#N/A</v>
      </c>
      <c r="I1488" t="e">
        <f>IF($C1488="",$B1488,NA())</f>
        <v>#N/A</v>
      </c>
    </row>
    <row r="1489" spans="1:9">
      <c r="A1489">
        <v>0.1480749</v>
      </c>
      <c r="B1489">
        <v>0.0491788</v>
      </c>
      <c r="C1489">
        <f>'Map Data'!$I$20</f>
        <v>3</v>
      </c>
      <c r="D1489" t="e">
        <f>IF($C1489=1,$B1489,NA())</f>
        <v>#N/A</v>
      </c>
      <c r="E1489" t="e">
        <f>IF($C1489=2,$B1489,NA())</f>
        <v>#N/A</v>
      </c>
      <c r="F1489">
        <f>IF($C1489=3,$B1489,NA())</f>
        <v>0.0491788</v>
      </c>
      <c r="G1489" t="e">
        <f>IF($C1489=4,$B1489,NA())</f>
        <v>#N/A</v>
      </c>
      <c r="H1489" t="e">
        <f>IF($C1489=5,$B1489,NA())</f>
        <v>#N/A</v>
      </c>
      <c r="I1489" t="e">
        <f>IF($C1489="",$B1489,NA())</f>
        <v>#N/A</v>
      </c>
    </row>
    <row r="1491" spans="1:9">
      <c r="A1491">
        <v>0.1120569</v>
      </c>
      <c r="B1491">
        <v>0.0520157</v>
      </c>
      <c r="C1491">
        <f>'Map Data'!$I$20</f>
        <v>3</v>
      </c>
      <c r="D1491" t="e">
        <f>IF($C1491=1,$B1491,NA())</f>
        <v>#N/A</v>
      </c>
      <c r="E1491" t="e">
        <f>IF($C1491=2,$B1491,NA())</f>
        <v>#N/A</v>
      </c>
      <c r="F1491">
        <f>IF($C1491=3,$B1491,NA())</f>
        <v>0.0520157</v>
      </c>
      <c r="G1491" t="e">
        <f>IF($C1491=4,$B1491,NA())</f>
        <v>#N/A</v>
      </c>
      <c r="H1491" t="e">
        <f>IF($C1491=5,$B1491,NA())</f>
        <v>#N/A</v>
      </c>
      <c r="I1491" t="e">
        <f>IF($C1491="",$B1491,NA())</f>
        <v>#N/A</v>
      </c>
    </row>
    <row r="1492" spans="1:9">
      <c r="A1492">
        <v>0.147601</v>
      </c>
      <c r="B1492">
        <v>0.0520157</v>
      </c>
      <c r="C1492">
        <f>'Map Data'!$I$20</f>
        <v>3</v>
      </c>
      <c r="D1492" t="e">
        <f>IF($C1492=1,$B1492,NA())</f>
        <v>#N/A</v>
      </c>
      <c r="E1492" t="e">
        <f>IF($C1492=2,$B1492,NA())</f>
        <v>#N/A</v>
      </c>
      <c r="F1492">
        <f>IF($C1492=3,$B1492,NA())</f>
        <v>0.0520157</v>
      </c>
      <c r="G1492" t="e">
        <f>IF($C1492=4,$B1492,NA())</f>
        <v>#N/A</v>
      </c>
      <c r="H1492" t="e">
        <f>IF($C1492=5,$B1492,NA())</f>
        <v>#N/A</v>
      </c>
      <c r="I1492" t="e">
        <f>IF($C1492="",$B1492,NA())</f>
        <v>#N/A</v>
      </c>
    </row>
    <row r="1494" spans="1:9">
      <c r="A1494">
        <v>0.1120569</v>
      </c>
      <c r="B1494">
        <v>0.0548525</v>
      </c>
      <c r="C1494">
        <f>'Map Data'!$I$20</f>
        <v>3</v>
      </c>
      <c r="D1494" t="e">
        <f>IF($C1494=1,$B1494,NA())</f>
        <v>#N/A</v>
      </c>
      <c r="E1494" t="e">
        <f>IF($C1494=2,$B1494,NA())</f>
        <v>#N/A</v>
      </c>
      <c r="F1494">
        <f>IF($C1494=3,$B1494,NA())</f>
        <v>0.0548525</v>
      </c>
      <c r="G1494" t="e">
        <f>IF($C1494=4,$B1494,NA())</f>
        <v>#N/A</v>
      </c>
      <c r="H1494" t="e">
        <f>IF($C1494=5,$B1494,NA())</f>
        <v>#N/A</v>
      </c>
      <c r="I1494" t="e">
        <f>IF($C1494="",$B1494,NA())</f>
        <v>#N/A</v>
      </c>
    </row>
    <row r="1495" spans="1:9">
      <c r="A1495">
        <v>0.147601</v>
      </c>
      <c r="B1495">
        <v>0.0548525</v>
      </c>
      <c r="C1495">
        <f>'Map Data'!$I$20</f>
        <v>3</v>
      </c>
      <c r="D1495" t="e">
        <f>IF($C1495=1,$B1495,NA())</f>
        <v>#N/A</v>
      </c>
      <c r="E1495" t="e">
        <f>IF($C1495=2,$B1495,NA())</f>
        <v>#N/A</v>
      </c>
      <c r="F1495">
        <f>IF($C1495=3,$B1495,NA())</f>
        <v>0.0548525</v>
      </c>
      <c r="G1495" t="e">
        <f>IF($C1495=4,$B1495,NA())</f>
        <v>#N/A</v>
      </c>
      <c r="H1495" t="e">
        <f>IF($C1495=5,$B1495,NA())</f>
        <v>#N/A</v>
      </c>
      <c r="I1495" t="e">
        <f>IF($C1495="",$B1495,NA())</f>
        <v>#N/A</v>
      </c>
    </row>
    <row r="1497" spans="1:9">
      <c r="A1497">
        <v>0.111583</v>
      </c>
      <c r="B1497">
        <v>0.0576893</v>
      </c>
      <c r="C1497">
        <f>'Map Data'!$I$20</f>
        <v>3</v>
      </c>
      <c r="D1497" t="e">
        <f>IF($C1497=1,$B1497,NA())</f>
        <v>#N/A</v>
      </c>
      <c r="E1497" t="e">
        <f>IF($C1497=2,$B1497,NA())</f>
        <v>#N/A</v>
      </c>
      <c r="F1497">
        <f>IF($C1497=3,$B1497,NA())</f>
        <v>0.0576893</v>
      </c>
      <c r="G1497" t="e">
        <f>IF($C1497=4,$B1497,NA())</f>
        <v>#N/A</v>
      </c>
      <c r="H1497" t="e">
        <f>IF($C1497=5,$B1497,NA())</f>
        <v>#N/A</v>
      </c>
      <c r="I1497" t="e">
        <f>IF($C1497="",$B1497,NA())</f>
        <v>#N/A</v>
      </c>
    </row>
    <row r="1498" spans="1:9">
      <c r="A1498">
        <v>0.1471271</v>
      </c>
      <c r="B1498">
        <v>0.0576893</v>
      </c>
      <c r="C1498">
        <f>'Map Data'!$I$20</f>
        <v>3</v>
      </c>
      <c r="D1498" t="e">
        <f>IF($C1498=1,$B1498,NA())</f>
        <v>#N/A</v>
      </c>
      <c r="E1498" t="e">
        <f>IF($C1498=2,$B1498,NA())</f>
        <v>#N/A</v>
      </c>
      <c r="F1498">
        <f>IF($C1498=3,$B1498,NA())</f>
        <v>0.0576893</v>
      </c>
      <c r="G1498" t="e">
        <f>IF($C1498=4,$B1498,NA())</f>
        <v>#N/A</v>
      </c>
      <c r="H1498" t="e">
        <f>IF($C1498=5,$B1498,NA())</f>
        <v>#N/A</v>
      </c>
      <c r="I1498" t="e">
        <f>IF($C1498="",$B1498,NA())</f>
        <v>#N/A</v>
      </c>
    </row>
    <row r="1500" spans="1:9">
      <c r="A1500">
        <v>0.1111091</v>
      </c>
      <c r="B1500">
        <v>0.0605262</v>
      </c>
      <c r="C1500">
        <f>'Map Data'!$I$20</f>
        <v>3</v>
      </c>
      <c r="D1500" t="e">
        <f>IF($C1500=1,$B1500,NA())</f>
        <v>#N/A</v>
      </c>
      <c r="E1500" t="e">
        <f>IF($C1500=2,$B1500,NA())</f>
        <v>#N/A</v>
      </c>
      <c r="F1500">
        <f>IF($C1500=3,$B1500,NA())</f>
        <v>0.0605262</v>
      </c>
      <c r="G1500" t="e">
        <f>IF($C1500=4,$B1500,NA())</f>
        <v>#N/A</v>
      </c>
      <c r="H1500" t="e">
        <f>IF($C1500=5,$B1500,NA())</f>
        <v>#N/A</v>
      </c>
      <c r="I1500" t="e">
        <f>IF($C1500="",$B1500,NA())</f>
        <v>#N/A</v>
      </c>
    </row>
    <row r="1501" spans="1:9">
      <c r="A1501">
        <v>0.1466532</v>
      </c>
      <c r="B1501">
        <v>0.0605262</v>
      </c>
      <c r="C1501">
        <f>'Map Data'!$I$20</f>
        <v>3</v>
      </c>
      <c r="D1501" t="e">
        <f>IF($C1501=1,$B1501,NA())</f>
        <v>#N/A</v>
      </c>
      <c r="E1501" t="e">
        <f>IF($C1501=2,$B1501,NA())</f>
        <v>#N/A</v>
      </c>
      <c r="F1501">
        <f>IF($C1501=3,$B1501,NA())</f>
        <v>0.0605262</v>
      </c>
      <c r="G1501" t="e">
        <f>IF($C1501=4,$B1501,NA())</f>
        <v>#N/A</v>
      </c>
      <c r="H1501" t="e">
        <f>IF($C1501=5,$B1501,NA())</f>
        <v>#N/A</v>
      </c>
      <c r="I1501" t="e">
        <f>IF($C1501="",$B1501,NA())</f>
        <v>#N/A</v>
      </c>
    </row>
    <row r="1503" spans="1:9">
      <c r="A1503">
        <v>0.1111091</v>
      </c>
      <c r="B1503">
        <v>0.063363</v>
      </c>
      <c r="C1503">
        <f>'Map Data'!$I$20</f>
        <v>3</v>
      </c>
      <c r="D1503" t="e">
        <f>IF($C1503=1,$B1503,NA())</f>
        <v>#N/A</v>
      </c>
      <c r="E1503" t="e">
        <f>IF($C1503=2,$B1503,NA())</f>
        <v>#N/A</v>
      </c>
      <c r="F1503">
        <f>IF($C1503=3,$B1503,NA())</f>
        <v>0.063363</v>
      </c>
      <c r="G1503" t="e">
        <f>IF($C1503=4,$B1503,NA())</f>
        <v>#N/A</v>
      </c>
      <c r="H1503" t="e">
        <f>IF($C1503=5,$B1503,NA())</f>
        <v>#N/A</v>
      </c>
      <c r="I1503" t="e">
        <f>IF($C1503="",$B1503,NA())</f>
        <v>#N/A</v>
      </c>
    </row>
    <row r="1504" spans="1:9">
      <c r="A1504">
        <v>0.1466532</v>
      </c>
      <c r="B1504">
        <v>0.063363</v>
      </c>
      <c r="C1504">
        <f>'Map Data'!$I$20</f>
        <v>3</v>
      </c>
      <c r="D1504" t="e">
        <f>IF($C1504=1,$B1504,NA())</f>
        <v>#N/A</v>
      </c>
      <c r="E1504" t="e">
        <f>IF($C1504=2,$B1504,NA())</f>
        <v>#N/A</v>
      </c>
      <c r="F1504">
        <f>IF($C1504=3,$B1504,NA())</f>
        <v>0.063363</v>
      </c>
      <c r="G1504" t="e">
        <f>IF($C1504=4,$B1504,NA())</f>
        <v>#N/A</v>
      </c>
      <c r="H1504" t="e">
        <f>IF($C1504=5,$B1504,NA())</f>
        <v>#N/A</v>
      </c>
      <c r="I1504" t="e">
        <f>IF($C1504="",$B1504,NA())</f>
        <v>#N/A</v>
      </c>
    </row>
    <row r="1506" spans="1:9">
      <c r="A1506">
        <v>0.1106352</v>
      </c>
      <c r="B1506">
        <v>0.0661998</v>
      </c>
      <c r="C1506">
        <f>'Map Data'!$I$20</f>
        <v>3</v>
      </c>
      <c r="D1506" t="e">
        <f>IF($C1506=1,$B1506,NA())</f>
        <v>#N/A</v>
      </c>
      <c r="E1506" t="e">
        <f>IF($C1506=2,$B1506,NA())</f>
        <v>#N/A</v>
      </c>
      <c r="F1506">
        <f>IF($C1506=3,$B1506,NA())</f>
        <v>0.0661998</v>
      </c>
      <c r="G1506" t="e">
        <f>IF($C1506=4,$B1506,NA())</f>
        <v>#N/A</v>
      </c>
      <c r="H1506" t="e">
        <f>IF($C1506=5,$B1506,NA())</f>
        <v>#N/A</v>
      </c>
      <c r="I1506" t="e">
        <f>IF($C1506="",$B1506,NA())</f>
        <v>#N/A</v>
      </c>
    </row>
    <row r="1507" spans="1:9">
      <c r="A1507">
        <v>0.1461792</v>
      </c>
      <c r="B1507">
        <v>0.0661998</v>
      </c>
      <c r="C1507">
        <f>'Map Data'!$I$20</f>
        <v>3</v>
      </c>
      <c r="D1507" t="e">
        <f>IF($C1507=1,$B1507,NA())</f>
        <v>#N/A</v>
      </c>
      <c r="E1507" t="e">
        <f>IF($C1507=2,$B1507,NA())</f>
        <v>#N/A</v>
      </c>
      <c r="F1507">
        <f>IF($C1507=3,$B1507,NA())</f>
        <v>0.0661998</v>
      </c>
      <c r="G1507" t="e">
        <f>IF($C1507=4,$B1507,NA())</f>
        <v>#N/A</v>
      </c>
      <c r="H1507" t="e">
        <f>IF($C1507=5,$B1507,NA())</f>
        <v>#N/A</v>
      </c>
      <c r="I1507" t="e">
        <f>IF($C1507="",$B1507,NA())</f>
        <v>#N/A</v>
      </c>
    </row>
    <row r="1509" spans="1:9">
      <c r="A1509">
        <v>0.1106352</v>
      </c>
      <c r="B1509">
        <v>0.06903670000000001</v>
      </c>
      <c r="C1509">
        <f>'Map Data'!$I$20</f>
        <v>3</v>
      </c>
      <c r="D1509" t="e">
        <f>IF($C1509=1,$B1509,NA())</f>
        <v>#N/A</v>
      </c>
      <c r="E1509" t="e">
        <f>IF($C1509=2,$B1509,NA())</f>
        <v>#N/A</v>
      </c>
      <c r="F1509">
        <f>IF($C1509=3,$B1509,NA())</f>
        <v>0.0690367</v>
      </c>
      <c r="G1509" t="e">
        <f>IF($C1509=4,$B1509,NA())</f>
        <v>#N/A</v>
      </c>
      <c r="H1509" t="e">
        <f>IF($C1509=5,$B1509,NA())</f>
        <v>#N/A</v>
      </c>
      <c r="I1509" t="e">
        <f>IF($C1509="",$B1509,NA())</f>
        <v>#N/A</v>
      </c>
    </row>
    <row r="1510" spans="1:9">
      <c r="A1510">
        <v>0.1457053</v>
      </c>
      <c r="B1510">
        <v>0.06903670000000001</v>
      </c>
      <c r="C1510">
        <f>'Map Data'!$I$20</f>
        <v>3</v>
      </c>
      <c r="D1510" t="e">
        <f>IF($C1510=1,$B1510,NA())</f>
        <v>#N/A</v>
      </c>
      <c r="E1510" t="e">
        <f>IF($C1510=2,$B1510,NA())</f>
        <v>#N/A</v>
      </c>
      <c r="F1510">
        <f>IF($C1510=3,$B1510,NA())</f>
        <v>0.0690367</v>
      </c>
      <c r="G1510" t="e">
        <f>IF($C1510=4,$B1510,NA())</f>
        <v>#N/A</v>
      </c>
      <c r="H1510" t="e">
        <f>IF($C1510=5,$B1510,NA())</f>
        <v>#N/A</v>
      </c>
      <c r="I1510" t="e">
        <f>IF($C1510="",$B1510,NA())</f>
        <v>#N/A</v>
      </c>
    </row>
    <row r="1512" spans="1:9">
      <c r="A1512">
        <v>0.1101612</v>
      </c>
      <c r="B1512">
        <v>0.07187350000000001</v>
      </c>
      <c r="C1512">
        <f>'Map Data'!$I$20</f>
        <v>3</v>
      </c>
      <c r="D1512" t="e">
        <f>IF($C1512=1,$B1512,NA())</f>
        <v>#N/A</v>
      </c>
      <c r="E1512" t="e">
        <f>IF($C1512=2,$B1512,NA())</f>
        <v>#N/A</v>
      </c>
      <c r="F1512">
        <f>IF($C1512=3,$B1512,NA())</f>
        <v>0.0718735</v>
      </c>
      <c r="G1512" t="e">
        <f>IF($C1512=4,$B1512,NA())</f>
        <v>#N/A</v>
      </c>
      <c r="H1512" t="e">
        <f>IF($C1512=5,$B1512,NA())</f>
        <v>#N/A</v>
      </c>
      <c r="I1512" t="e">
        <f>IF($C1512="",$B1512,NA())</f>
        <v>#N/A</v>
      </c>
    </row>
    <row r="1513" spans="1:9">
      <c r="A1513">
        <v>0.1457053</v>
      </c>
      <c r="B1513">
        <v>0.07187350000000001</v>
      </c>
      <c r="C1513">
        <f>'Map Data'!$I$20</f>
        <v>3</v>
      </c>
      <c r="D1513" t="e">
        <f>IF($C1513=1,$B1513,NA())</f>
        <v>#N/A</v>
      </c>
      <c r="E1513" t="e">
        <f>IF($C1513=2,$B1513,NA())</f>
        <v>#N/A</v>
      </c>
      <c r="F1513">
        <f>IF($C1513=3,$B1513,NA())</f>
        <v>0.0718735</v>
      </c>
      <c r="G1513" t="e">
        <f>IF($C1513=4,$B1513,NA())</f>
        <v>#N/A</v>
      </c>
      <c r="H1513" t="e">
        <f>IF($C1513=5,$B1513,NA())</f>
        <v>#N/A</v>
      </c>
      <c r="I1513" t="e">
        <f>IF($C1513="",$B1513,NA())</f>
        <v>#N/A</v>
      </c>
    </row>
    <row r="1515" spans="1:9">
      <c r="A1515">
        <v>0.1101612</v>
      </c>
      <c r="B1515">
        <v>0.07471029999999999</v>
      </c>
      <c r="C1515">
        <f>'Map Data'!$I$20</f>
        <v>3</v>
      </c>
      <c r="D1515" t="e">
        <f>IF($C1515=1,$B1515,NA())</f>
        <v>#N/A</v>
      </c>
      <c r="E1515" t="e">
        <f>IF($C1515=2,$B1515,NA())</f>
        <v>#N/A</v>
      </c>
      <c r="F1515">
        <f>IF($C1515=3,$B1515,NA())</f>
        <v>0.0747103</v>
      </c>
      <c r="G1515" t="e">
        <f>IF($C1515=4,$B1515,NA())</f>
        <v>#N/A</v>
      </c>
      <c r="H1515" t="e">
        <f>IF($C1515=5,$B1515,NA())</f>
        <v>#N/A</v>
      </c>
      <c r="I1515" t="e">
        <f>IF($C1515="",$B1515,NA())</f>
        <v>#N/A</v>
      </c>
    </row>
    <row r="1516" spans="1:9">
      <c r="A1516">
        <v>0.1452314</v>
      </c>
      <c r="B1516">
        <v>0.07471029999999999</v>
      </c>
      <c r="C1516">
        <f>'Map Data'!$I$20</f>
        <v>3</v>
      </c>
      <c r="D1516" t="e">
        <f>IF($C1516=1,$B1516,NA())</f>
        <v>#N/A</v>
      </c>
      <c r="E1516" t="e">
        <f>IF($C1516=2,$B1516,NA())</f>
        <v>#N/A</v>
      </c>
      <c r="F1516">
        <f>IF($C1516=3,$B1516,NA())</f>
        <v>0.0747103</v>
      </c>
      <c r="G1516" t="e">
        <f>IF($C1516=4,$B1516,NA())</f>
        <v>#N/A</v>
      </c>
      <c r="H1516" t="e">
        <f>IF($C1516=5,$B1516,NA())</f>
        <v>#N/A</v>
      </c>
      <c r="I1516" t="e">
        <f>IF($C1516="",$B1516,NA())</f>
        <v>#N/A</v>
      </c>
    </row>
    <row r="1518" spans="1:9">
      <c r="A1518">
        <v>0.1096873</v>
      </c>
      <c r="B1518">
        <v>0.0775472</v>
      </c>
      <c r="C1518">
        <f>'Map Data'!$I$20</f>
        <v>3</v>
      </c>
      <c r="D1518" t="e">
        <f>IF($C1518=1,$B1518,NA())</f>
        <v>#N/A</v>
      </c>
      <c r="E1518" t="e">
        <f>IF($C1518=2,$B1518,NA())</f>
        <v>#N/A</v>
      </c>
      <c r="F1518">
        <f>IF($C1518=3,$B1518,NA())</f>
        <v>0.0775472</v>
      </c>
      <c r="G1518" t="e">
        <f>IF($C1518=4,$B1518,NA())</f>
        <v>#N/A</v>
      </c>
      <c r="H1518" t="e">
        <f>IF($C1518=5,$B1518,NA())</f>
        <v>#N/A</v>
      </c>
      <c r="I1518" t="e">
        <f>IF($C1518="",$B1518,NA())</f>
        <v>#N/A</v>
      </c>
    </row>
    <row r="1519" spans="1:9">
      <c r="A1519">
        <v>0.1447575</v>
      </c>
      <c r="B1519">
        <v>0.0775472</v>
      </c>
      <c r="C1519">
        <f>'Map Data'!$I$20</f>
        <v>3</v>
      </c>
      <c r="D1519" t="e">
        <f>IF($C1519=1,$B1519,NA())</f>
        <v>#N/A</v>
      </c>
      <c r="E1519" t="e">
        <f>IF($C1519=2,$B1519,NA())</f>
        <v>#N/A</v>
      </c>
      <c r="F1519">
        <f>IF($C1519=3,$B1519,NA())</f>
        <v>0.0775472</v>
      </c>
      <c r="G1519" t="e">
        <f>IF($C1519=4,$B1519,NA())</f>
        <v>#N/A</v>
      </c>
      <c r="H1519" t="e">
        <f>IF($C1519=5,$B1519,NA())</f>
        <v>#N/A</v>
      </c>
      <c r="I1519" t="e">
        <f>IF($C1519="",$B1519,NA())</f>
        <v>#N/A</v>
      </c>
    </row>
    <row r="1521" spans="1:9">
      <c r="A1521">
        <v>0.1182179</v>
      </c>
      <c r="B1521">
        <v>0.080384</v>
      </c>
      <c r="C1521">
        <f>'Map Data'!$I$20</f>
        <v>3</v>
      </c>
      <c r="D1521" t="e">
        <f>IF($C1521=1,$B1521,NA())</f>
        <v>#N/A</v>
      </c>
      <c r="E1521" t="e">
        <f>IF($C1521=2,$B1521,NA())</f>
        <v>#N/A</v>
      </c>
      <c r="F1521">
        <f>IF($C1521=3,$B1521,NA())</f>
        <v>0.080384</v>
      </c>
      <c r="G1521" t="e">
        <f>IF($C1521=4,$B1521,NA())</f>
        <v>#N/A</v>
      </c>
      <c r="H1521" t="e">
        <f>IF($C1521=5,$B1521,NA())</f>
        <v>#N/A</v>
      </c>
      <c r="I1521" t="e">
        <f>IF($C1521="",$B1521,NA())</f>
        <v>#N/A</v>
      </c>
    </row>
    <row r="1522" spans="1:9">
      <c r="A1522">
        <v>0.1442835</v>
      </c>
      <c r="B1522">
        <v>0.080384</v>
      </c>
      <c r="C1522">
        <f>'Map Data'!$I$20</f>
        <v>3</v>
      </c>
      <c r="D1522" t="e">
        <f>IF($C1522=1,$B1522,NA())</f>
        <v>#N/A</v>
      </c>
      <c r="E1522" t="e">
        <f>IF($C1522=2,$B1522,NA())</f>
        <v>#N/A</v>
      </c>
      <c r="F1522">
        <f>IF($C1522=3,$B1522,NA())</f>
        <v>0.080384</v>
      </c>
      <c r="G1522" t="e">
        <f>IF($C1522=4,$B1522,NA())</f>
        <v>#N/A</v>
      </c>
      <c r="H1522" t="e">
        <f>IF($C1522=5,$B1522,NA())</f>
        <v>#N/A</v>
      </c>
      <c r="I1522" t="e">
        <f>IF($C1522="",$B1522,NA())</f>
        <v>#N/A</v>
      </c>
    </row>
    <row r="1524" spans="1:9">
      <c r="A1524">
        <v>0.1419139</v>
      </c>
      <c r="B1524">
        <v>0.0832209</v>
      </c>
      <c r="C1524">
        <f>'Map Data'!$I$20</f>
        <v>3</v>
      </c>
      <c r="D1524" t="e">
        <f>IF($C1524=1,$B1524,NA())</f>
        <v>#N/A</v>
      </c>
      <c r="E1524" t="e">
        <f>IF($C1524=2,$B1524,NA())</f>
        <v>#N/A</v>
      </c>
      <c r="F1524">
        <f>IF($C1524=3,$B1524,NA())</f>
        <v>0.0832209</v>
      </c>
      <c r="G1524" t="e">
        <f>IF($C1524=4,$B1524,NA())</f>
        <v>#N/A</v>
      </c>
      <c r="H1524" t="e">
        <f>IF($C1524=5,$B1524,NA())</f>
        <v>#N/A</v>
      </c>
      <c r="I1524" t="e">
        <f>IF($C1524="",$B1524,NA())</f>
        <v>#N/A</v>
      </c>
    </row>
    <row r="1525" spans="1:9">
      <c r="A1525">
        <v>0.1442835</v>
      </c>
      <c r="B1525">
        <v>0.0832209</v>
      </c>
      <c r="C1525">
        <f>'Map Data'!$I$20</f>
        <v>3</v>
      </c>
      <c r="D1525" t="e">
        <f>IF($C1525=1,$B1525,NA())</f>
        <v>#N/A</v>
      </c>
      <c r="E1525" t="e">
        <f>IF($C1525=2,$B1525,NA())</f>
        <v>#N/A</v>
      </c>
      <c r="F1525">
        <f>IF($C1525=3,$B1525,NA())</f>
        <v>0.0832209</v>
      </c>
      <c r="G1525" t="e">
        <f>IF($C1525=4,$B1525,NA())</f>
        <v>#N/A</v>
      </c>
      <c r="H1525" t="e">
        <f>IF($C1525=5,$B1525,NA())</f>
        <v>#N/A</v>
      </c>
      <c r="I1525" t="e">
        <f>IF($C1525="",$B1525,NA())</f>
        <v>#N/A</v>
      </c>
    </row>
    <row r="1527" spans="1:9">
      <c r="A1527">
        <v>-0.0571329</v>
      </c>
      <c r="B1527">
        <v>-0.0075579</v>
      </c>
      <c r="C1527">
        <f>'Map Data'!$I$21</f>
        <v>2</v>
      </c>
      <c r="D1527" t="e">
        <f>IF($C1527=1,$B1527,NA())</f>
        <v>#N/A</v>
      </c>
      <c r="E1527">
        <f>IF($C1527=2,$B1527,NA())</f>
        <v>-0.0075579</v>
      </c>
      <c r="F1527" t="e">
        <f>IF($C1527=3,$B1527,NA())</f>
        <v>#N/A</v>
      </c>
      <c r="G1527" t="e">
        <f>IF($C1527=4,$B1527,NA())</f>
        <v>#N/A</v>
      </c>
      <c r="H1527" t="e">
        <f>IF($C1527=5,$B1527,NA())</f>
        <v>#N/A</v>
      </c>
      <c r="I1527" t="e">
        <f>IF($C1527="",$B1527,NA())</f>
        <v>#N/A</v>
      </c>
    </row>
    <row r="1528" spans="1:9">
      <c r="A1528">
        <v>0.0186945</v>
      </c>
      <c r="B1528">
        <v>-0.0075579</v>
      </c>
      <c r="C1528">
        <f>'Map Data'!$I$21</f>
        <v>2</v>
      </c>
      <c r="D1528" t="e">
        <f>IF($C1528=1,$B1528,NA())</f>
        <v>#N/A</v>
      </c>
      <c r="E1528">
        <f>IF($C1528=2,$B1528,NA())</f>
        <v>-0.0075579</v>
      </c>
      <c r="F1528" t="e">
        <f>IF($C1528=3,$B1528,NA())</f>
        <v>#N/A</v>
      </c>
      <c r="G1528" t="e">
        <f>IF($C1528=4,$B1528,NA())</f>
        <v>#N/A</v>
      </c>
      <c r="H1528" t="e">
        <f>IF($C1528=5,$B1528,NA())</f>
        <v>#N/A</v>
      </c>
      <c r="I1528" t="e">
        <f>IF($C1528="",$B1528,NA())</f>
        <v>#N/A</v>
      </c>
    </row>
    <row r="1530" spans="1:9">
      <c r="A1530">
        <v>-0.0831986</v>
      </c>
      <c r="B1530">
        <v>-0.0047211</v>
      </c>
      <c r="C1530">
        <f>'Map Data'!$I$21</f>
        <v>2</v>
      </c>
      <c r="D1530" t="e">
        <f>IF($C1530=1,$B1530,NA())</f>
        <v>#N/A</v>
      </c>
      <c r="E1530">
        <f>IF($C1530=2,$B1530,NA())</f>
        <v>-0.0047211</v>
      </c>
      <c r="F1530" t="e">
        <f>IF($C1530=3,$B1530,NA())</f>
        <v>#N/A</v>
      </c>
      <c r="G1530" t="e">
        <f>IF($C1530=4,$B1530,NA())</f>
        <v>#N/A</v>
      </c>
      <c r="H1530" t="e">
        <f>IF($C1530=5,$B1530,NA())</f>
        <v>#N/A</v>
      </c>
      <c r="I1530" t="e">
        <f>IF($C1530="",$B1530,NA())</f>
        <v>#N/A</v>
      </c>
    </row>
    <row r="1531" spans="1:9">
      <c r="A1531">
        <v>0.0186945</v>
      </c>
      <c r="B1531">
        <v>-0.0047211</v>
      </c>
      <c r="C1531">
        <f>'Map Data'!$I$21</f>
        <v>2</v>
      </c>
      <c r="D1531" t="e">
        <f>IF($C1531=1,$B1531,NA())</f>
        <v>#N/A</v>
      </c>
      <c r="E1531">
        <f>IF($C1531=2,$B1531,NA())</f>
        <v>-0.0047211</v>
      </c>
      <c r="F1531" t="e">
        <f>IF($C1531=3,$B1531,NA())</f>
        <v>#N/A</v>
      </c>
      <c r="G1531" t="e">
        <f>IF($C1531=4,$B1531,NA())</f>
        <v>#N/A</v>
      </c>
      <c r="H1531" t="e">
        <f>IF($C1531=5,$B1531,NA())</f>
        <v>#N/A</v>
      </c>
      <c r="I1531" t="e">
        <f>IF($C1531="",$B1531,NA())</f>
        <v>#N/A</v>
      </c>
    </row>
    <row r="1533" spans="1:9">
      <c r="A1533">
        <v>-0.0827247</v>
      </c>
      <c r="B1533">
        <v>-0.0018842</v>
      </c>
      <c r="C1533">
        <f>'Map Data'!$I$21</f>
        <v>2</v>
      </c>
      <c r="D1533" t="e">
        <f>IF($C1533=1,$B1533,NA())</f>
        <v>#N/A</v>
      </c>
      <c r="E1533">
        <f>IF($C1533=2,$B1533,NA())</f>
        <v>-0.0018842</v>
      </c>
      <c r="F1533" t="e">
        <f>IF($C1533=3,$B1533,NA())</f>
        <v>#N/A</v>
      </c>
      <c r="G1533" t="e">
        <f>IF($C1533=4,$B1533,NA())</f>
        <v>#N/A</v>
      </c>
      <c r="H1533" t="e">
        <f>IF($C1533=5,$B1533,NA())</f>
        <v>#N/A</v>
      </c>
      <c r="I1533" t="e">
        <f>IF($C1533="",$B1533,NA())</f>
        <v>#N/A</v>
      </c>
    </row>
    <row r="1534" spans="1:9">
      <c r="A1534">
        <v>0.0186945</v>
      </c>
      <c r="B1534">
        <v>-0.0018842</v>
      </c>
      <c r="C1534">
        <f>'Map Data'!$I$21</f>
        <v>2</v>
      </c>
      <c r="D1534" t="e">
        <f>IF($C1534=1,$B1534,NA())</f>
        <v>#N/A</v>
      </c>
      <c r="E1534">
        <f>IF($C1534=2,$B1534,NA())</f>
        <v>-0.0018842</v>
      </c>
      <c r="F1534" t="e">
        <f>IF($C1534=3,$B1534,NA())</f>
        <v>#N/A</v>
      </c>
      <c r="G1534" t="e">
        <f>IF($C1534=4,$B1534,NA())</f>
        <v>#N/A</v>
      </c>
      <c r="H1534" t="e">
        <f>IF($C1534=5,$B1534,NA())</f>
        <v>#N/A</v>
      </c>
      <c r="I1534" t="e">
        <f>IF($C1534="",$B1534,NA())</f>
        <v>#N/A</v>
      </c>
    </row>
    <row r="1536" spans="1:9">
      <c r="A1536">
        <v>-0.0827247</v>
      </c>
      <c r="B1536">
        <v>0.0009526</v>
      </c>
      <c r="C1536">
        <f>'Map Data'!$I$21</f>
        <v>2</v>
      </c>
      <c r="D1536" t="e">
        <f>IF($C1536=1,$B1536,NA())</f>
        <v>#N/A</v>
      </c>
      <c r="E1536">
        <f>IF($C1536=2,$B1536,NA())</f>
        <v>0.0009526</v>
      </c>
      <c r="F1536" t="e">
        <f>IF($C1536=3,$B1536,NA())</f>
        <v>#N/A</v>
      </c>
      <c r="G1536" t="e">
        <f>IF($C1536=4,$B1536,NA())</f>
        <v>#N/A</v>
      </c>
      <c r="H1536" t="e">
        <f>IF($C1536=5,$B1536,NA())</f>
        <v>#N/A</v>
      </c>
      <c r="I1536" t="e">
        <f>IF($C1536="",$B1536,NA())</f>
        <v>#N/A</v>
      </c>
    </row>
    <row r="1537" spans="1:9">
      <c r="A1537">
        <v>0.0186945</v>
      </c>
      <c r="B1537">
        <v>0.0009526</v>
      </c>
      <c r="C1537">
        <f>'Map Data'!$I$21</f>
        <v>2</v>
      </c>
      <c r="D1537" t="e">
        <f>IF($C1537=1,$B1537,NA())</f>
        <v>#N/A</v>
      </c>
      <c r="E1537">
        <f>IF($C1537=2,$B1537,NA())</f>
        <v>0.0009526</v>
      </c>
      <c r="F1537" t="e">
        <f>IF($C1537=3,$B1537,NA())</f>
        <v>#N/A</v>
      </c>
      <c r="G1537" t="e">
        <f>IF($C1537=4,$B1537,NA())</f>
        <v>#N/A</v>
      </c>
      <c r="H1537" t="e">
        <f>IF($C1537=5,$B1537,NA())</f>
        <v>#N/A</v>
      </c>
      <c r="I1537" t="e">
        <f>IF($C1537="",$B1537,NA())</f>
        <v>#N/A</v>
      </c>
    </row>
    <row r="1539" spans="1:9">
      <c r="A1539">
        <v>-0.0827247</v>
      </c>
      <c r="B1539">
        <v>0.0037894</v>
      </c>
      <c r="C1539">
        <f>'Map Data'!$I$21</f>
        <v>2</v>
      </c>
      <c r="D1539" t="e">
        <f>IF($C1539=1,$B1539,NA())</f>
        <v>#N/A</v>
      </c>
      <c r="E1539">
        <f>IF($C1539=2,$B1539,NA())</f>
        <v>0.0037894</v>
      </c>
      <c r="F1539" t="e">
        <f>IF($C1539=3,$B1539,NA())</f>
        <v>#N/A</v>
      </c>
      <c r="G1539" t="e">
        <f>IF($C1539=4,$B1539,NA())</f>
        <v>#N/A</v>
      </c>
      <c r="H1539" t="e">
        <f>IF($C1539=5,$B1539,NA())</f>
        <v>#N/A</v>
      </c>
      <c r="I1539" t="e">
        <f>IF($C1539="",$B1539,NA())</f>
        <v>#N/A</v>
      </c>
    </row>
    <row r="1540" spans="1:9">
      <c r="A1540">
        <v>0.0186945</v>
      </c>
      <c r="B1540">
        <v>0.0037894</v>
      </c>
      <c r="C1540">
        <f>'Map Data'!$I$21</f>
        <v>2</v>
      </c>
      <c r="D1540" t="e">
        <f>IF($C1540=1,$B1540,NA())</f>
        <v>#N/A</v>
      </c>
      <c r="E1540">
        <f>IF($C1540=2,$B1540,NA())</f>
        <v>0.0037894</v>
      </c>
      <c r="F1540" t="e">
        <f>IF($C1540=3,$B1540,NA())</f>
        <v>#N/A</v>
      </c>
      <c r="G1540" t="e">
        <f>IF($C1540=4,$B1540,NA())</f>
        <v>#N/A</v>
      </c>
      <c r="H1540" t="e">
        <f>IF($C1540=5,$B1540,NA())</f>
        <v>#N/A</v>
      </c>
      <c r="I1540" t="e">
        <f>IF($C1540="",$B1540,NA())</f>
        <v>#N/A</v>
      </c>
    </row>
    <row r="1542" spans="1:9">
      <c r="A1542">
        <v>-0.0822507</v>
      </c>
      <c r="B1542">
        <v>0.0066263</v>
      </c>
      <c r="C1542">
        <f>'Map Data'!$I$21</f>
        <v>2</v>
      </c>
      <c r="D1542" t="e">
        <f>IF($C1542=1,$B1542,NA())</f>
        <v>#N/A</v>
      </c>
      <c r="E1542">
        <f>IF($C1542=2,$B1542,NA())</f>
        <v>0.0066263</v>
      </c>
      <c r="F1542" t="e">
        <f>IF($C1542=3,$B1542,NA())</f>
        <v>#N/A</v>
      </c>
      <c r="G1542" t="e">
        <f>IF($C1542=4,$B1542,NA())</f>
        <v>#N/A</v>
      </c>
      <c r="H1542" t="e">
        <f>IF($C1542=5,$B1542,NA())</f>
        <v>#N/A</v>
      </c>
      <c r="I1542" t="e">
        <f>IF($C1542="",$B1542,NA())</f>
        <v>#N/A</v>
      </c>
    </row>
    <row r="1543" spans="1:9">
      <c r="A1543">
        <v>0.0186945</v>
      </c>
      <c r="B1543">
        <v>0.0066263</v>
      </c>
      <c r="C1543">
        <f>'Map Data'!$I$21</f>
        <v>2</v>
      </c>
      <c r="D1543" t="e">
        <f>IF($C1543=1,$B1543,NA())</f>
        <v>#N/A</v>
      </c>
      <c r="E1543">
        <f>IF($C1543=2,$B1543,NA())</f>
        <v>0.0066263</v>
      </c>
      <c r="F1543" t="e">
        <f>IF($C1543=3,$B1543,NA())</f>
        <v>#N/A</v>
      </c>
      <c r="G1543" t="e">
        <f>IF($C1543=4,$B1543,NA())</f>
        <v>#N/A</v>
      </c>
      <c r="H1543" t="e">
        <f>IF($C1543=5,$B1543,NA())</f>
        <v>#N/A</v>
      </c>
      <c r="I1543" t="e">
        <f>IF($C1543="",$B1543,NA())</f>
        <v>#N/A</v>
      </c>
    </row>
    <row r="1545" spans="1:9">
      <c r="A1545">
        <v>-0.0822507</v>
      </c>
      <c r="B1545">
        <v>0.0094631</v>
      </c>
      <c r="C1545">
        <f>'Map Data'!$I$21</f>
        <v>2</v>
      </c>
      <c r="D1545" t="e">
        <f>IF($C1545=1,$B1545,NA())</f>
        <v>#N/A</v>
      </c>
      <c r="E1545">
        <f>IF($C1545=2,$B1545,NA())</f>
        <v>0.0094631</v>
      </c>
      <c r="F1545" t="e">
        <f>IF($C1545=3,$B1545,NA())</f>
        <v>#N/A</v>
      </c>
      <c r="G1545" t="e">
        <f>IF($C1545=4,$B1545,NA())</f>
        <v>#N/A</v>
      </c>
      <c r="H1545" t="e">
        <f>IF($C1545=5,$B1545,NA())</f>
        <v>#N/A</v>
      </c>
      <c r="I1545" t="e">
        <f>IF($C1545="",$B1545,NA())</f>
        <v>#N/A</v>
      </c>
    </row>
    <row r="1546" spans="1:9">
      <c r="A1546">
        <v>0.0186945</v>
      </c>
      <c r="B1546">
        <v>0.0094631</v>
      </c>
      <c r="C1546">
        <f>'Map Data'!$I$21</f>
        <v>2</v>
      </c>
      <c r="D1546" t="e">
        <f>IF($C1546=1,$B1546,NA())</f>
        <v>#N/A</v>
      </c>
      <c r="E1546">
        <f>IF($C1546=2,$B1546,NA())</f>
        <v>0.0094631</v>
      </c>
      <c r="F1546" t="e">
        <f>IF($C1546=3,$B1546,NA())</f>
        <v>#N/A</v>
      </c>
      <c r="G1546" t="e">
        <f>IF($C1546=4,$B1546,NA())</f>
        <v>#N/A</v>
      </c>
      <c r="H1546" t="e">
        <f>IF($C1546=5,$B1546,NA())</f>
        <v>#N/A</v>
      </c>
      <c r="I1546" t="e">
        <f>IF($C1546="",$B1546,NA())</f>
        <v>#N/A</v>
      </c>
    </row>
    <row r="1548" spans="1:9">
      <c r="A1548">
        <v>-0.0817768</v>
      </c>
      <c r="B1548">
        <v>0.0122999</v>
      </c>
      <c r="C1548">
        <f>'Map Data'!$I$21</f>
        <v>2</v>
      </c>
      <c r="D1548" t="e">
        <f>IF($C1548=1,$B1548,NA())</f>
        <v>#N/A</v>
      </c>
      <c r="E1548">
        <f>IF($C1548=2,$B1548,NA())</f>
        <v>0.0122999</v>
      </c>
      <c r="F1548" t="e">
        <f>IF($C1548=3,$B1548,NA())</f>
        <v>#N/A</v>
      </c>
      <c r="G1548" t="e">
        <f>IF($C1548=4,$B1548,NA())</f>
        <v>#N/A</v>
      </c>
      <c r="H1548" t="e">
        <f>IF($C1548=5,$B1548,NA())</f>
        <v>#N/A</v>
      </c>
      <c r="I1548" t="e">
        <f>IF($C1548="",$B1548,NA())</f>
        <v>#N/A</v>
      </c>
    </row>
    <row r="1549" spans="1:9">
      <c r="A1549">
        <v>0.0186945</v>
      </c>
      <c r="B1549">
        <v>0.0122999</v>
      </c>
      <c r="C1549">
        <f>'Map Data'!$I$21</f>
        <v>2</v>
      </c>
      <c r="D1549" t="e">
        <f>IF($C1549=1,$B1549,NA())</f>
        <v>#N/A</v>
      </c>
      <c r="E1549">
        <f>IF($C1549=2,$B1549,NA())</f>
        <v>0.0122999</v>
      </c>
      <c r="F1549" t="e">
        <f>IF($C1549=3,$B1549,NA())</f>
        <v>#N/A</v>
      </c>
      <c r="G1549" t="e">
        <f>IF($C1549=4,$B1549,NA())</f>
        <v>#N/A</v>
      </c>
      <c r="H1549" t="e">
        <f>IF($C1549=5,$B1549,NA())</f>
        <v>#N/A</v>
      </c>
      <c r="I1549" t="e">
        <f>IF($C1549="",$B1549,NA())</f>
        <v>#N/A</v>
      </c>
    </row>
    <row r="1551" spans="1:9">
      <c r="A1551">
        <v>-0.0817768</v>
      </c>
      <c r="B1551">
        <v>0.0151368</v>
      </c>
      <c r="C1551">
        <f>'Map Data'!$I$21</f>
        <v>2</v>
      </c>
      <c r="D1551" t="e">
        <f>IF($C1551=1,$B1551,NA())</f>
        <v>#N/A</v>
      </c>
      <c r="E1551">
        <f>IF($C1551=2,$B1551,NA())</f>
        <v>0.0151368</v>
      </c>
      <c r="F1551" t="e">
        <f>IF($C1551=3,$B1551,NA())</f>
        <v>#N/A</v>
      </c>
      <c r="G1551" t="e">
        <f>IF($C1551=4,$B1551,NA())</f>
        <v>#N/A</v>
      </c>
      <c r="H1551" t="e">
        <f>IF($C1551=5,$B1551,NA())</f>
        <v>#N/A</v>
      </c>
      <c r="I1551" t="e">
        <f>IF($C1551="",$B1551,NA())</f>
        <v>#N/A</v>
      </c>
    </row>
    <row r="1552" spans="1:9">
      <c r="A1552">
        <v>0.0186945</v>
      </c>
      <c r="B1552">
        <v>0.0151368</v>
      </c>
      <c r="C1552">
        <f>'Map Data'!$I$21</f>
        <v>2</v>
      </c>
      <c r="D1552" t="e">
        <f>IF($C1552=1,$B1552,NA())</f>
        <v>#N/A</v>
      </c>
      <c r="E1552">
        <f>IF($C1552=2,$B1552,NA())</f>
        <v>0.0151368</v>
      </c>
      <c r="F1552" t="e">
        <f>IF($C1552=3,$B1552,NA())</f>
        <v>#N/A</v>
      </c>
      <c r="G1552" t="e">
        <f>IF($C1552=4,$B1552,NA())</f>
        <v>#N/A</v>
      </c>
      <c r="H1552" t="e">
        <f>IF($C1552=5,$B1552,NA())</f>
        <v>#N/A</v>
      </c>
      <c r="I1552" t="e">
        <f>IF($C1552="",$B1552,NA())</f>
        <v>#N/A</v>
      </c>
    </row>
    <row r="1554" spans="1:9">
      <c r="A1554">
        <v>-0.0817768</v>
      </c>
      <c r="B1554">
        <v>0.0179736</v>
      </c>
      <c r="C1554">
        <f>'Map Data'!$I$21</f>
        <v>2</v>
      </c>
      <c r="D1554" t="e">
        <f>IF($C1554=1,$B1554,NA())</f>
        <v>#N/A</v>
      </c>
      <c r="E1554">
        <f>IF($C1554=2,$B1554,NA())</f>
        <v>0.0179736</v>
      </c>
      <c r="F1554" t="e">
        <f>IF($C1554=3,$B1554,NA())</f>
        <v>#N/A</v>
      </c>
      <c r="G1554" t="e">
        <f>IF($C1554=4,$B1554,NA())</f>
        <v>#N/A</v>
      </c>
      <c r="H1554" t="e">
        <f>IF($C1554=5,$B1554,NA())</f>
        <v>#N/A</v>
      </c>
      <c r="I1554" t="e">
        <f>IF($C1554="",$B1554,NA())</f>
        <v>#N/A</v>
      </c>
    </row>
    <row r="1555" spans="1:9">
      <c r="A1555">
        <v>0.0186945</v>
      </c>
      <c r="B1555">
        <v>0.0179736</v>
      </c>
      <c r="C1555">
        <f>'Map Data'!$I$21</f>
        <v>2</v>
      </c>
      <c r="D1555" t="e">
        <f>IF($C1555=1,$B1555,NA())</f>
        <v>#N/A</v>
      </c>
      <c r="E1555">
        <f>IF($C1555=2,$B1555,NA())</f>
        <v>0.0179736</v>
      </c>
      <c r="F1555" t="e">
        <f>IF($C1555=3,$B1555,NA())</f>
        <v>#N/A</v>
      </c>
      <c r="G1555" t="e">
        <f>IF($C1555=4,$B1555,NA())</f>
        <v>#N/A</v>
      </c>
      <c r="H1555" t="e">
        <f>IF($C1555=5,$B1555,NA())</f>
        <v>#N/A</v>
      </c>
      <c r="I1555" t="e">
        <f>IF($C1555="",$B1555,NA())</f>
        <v>#N/A</v>
      </c>
    </row>
    <row r="1557" spans="1:9">
      <c r="A1557">
        <v>-0.0813029</v>
      </c>
      <c r="B1557">
        <v>0.0208105</v>
      </c>
      <c r="C1557">
        <f>'Map Data'!$I$21</f>
        <v>2</v>
      </c>
      <c r="D1557" t="e">
        <f>IF($C1557=1,$B1557,NA())</f>
        <v>#N/A</v>
      </c>
      <c r="E1557">
        <f>IF($C1557=2,$B1557,NA())</f>
        <v>0.0208105</v>
      </c>
      <c r="F1557" t="e">
        <f>IF($C1557=3,$B1557,NA())</f>
        <v>#N/A</v>
      </c>
      <c r="G1557" t="e">
        <f>IF($C1557=4,$B1557,NA())</f>
        <v>#N/A</v>
      </c>
      <c r="H1557" t="e">
        <f>IF($C1557=5,$B1557,NA())</f>
        <v>#N/A</v>
      </c>
      <c r="I1557" t="e">
        <f>IF($C1557="",$B1557,NA())</f>
        <v>#N/A</v>
      </c>
    </row>
    <row r="1558" spans="1:9">
      <c r="A1558">
        <v>0.0186945</v>
      </c>
      <c r="B1558">
        <v>0.0208105</v>
      </c>
      <c r="C1558">
        <f>'Map Data'!$I$21</f>
        <v>2</v>
      </c>
      <c r="D1558" t="e">
        <f>IF($C1558=1,$B1558,NA())</f>
        <v>#N/A</v>
      </c>
      <c r="E1558">
        <f>IF($C1558=2,$B1558,NA())</f>
        <v>0.0208105</v>
      </c>
      <c r="F1558" t="e">
        <f>IF($C1558=3,$B1558,NA())</f>
        <v>#N/A</v>
      </c>
      <c r="G1558" t="e">
        <f>IF($C1558=4,$B1558,NA())</f>
        <v>#N/A</v>
      </c>
      <c r="H1558" t="e">
        <f>IF($C1558=5,$B1558,NA())</f>
        <v>#N/A</v>
      </c>
      <c r="I1558" t="e">
        <f>IF($C1558="",$B1558,NA())</f>
        <v>#N/A</v>
      </c>
    </row>
    <row r="1560" spans="1:9">
      <c r="A1560">
        <v>-0.0813029</v>
      </c>
      <c r="B1560">
        <v>0.0236473</v>
      </c>
      <c r="C1560">
        <f>'Map Data'!$I$21</f>
        <v>2</v>
      </c>
      <c r="D1560" t="e">
        <f>IF($C1560=1,$B1560,NA())</f>
        <v>#N/A</v>
      </c>
      <c r="E1560">
        <f>IF($C1560=2,$B1560,NA())</f>
        <v>0.0236473</v>
      </c>
      <c r="F1560" t="e">
        <f>IF($C1560=3,$B1560,NA())</f>
        <v>#N/A</v>
      </c>
      <c r="G1560" t="e">
        <f>IF($C1560=4,$B1560,NA())</f>
        <v>#N/A</v>
      </c>
      <c r="H1560" t="e">
        <f>IF($C1560=5,$B1560,NA())</f>
        <v>#N/A</v>
      </c>
      <c r="I1560" t="e">
        <f>IF($C1560="",$B1560,NA())</f>
        <v>#N/A</v>
      </c>
    </row>
    <row r="1561" spans="1:9">
      <c r="A1561">
        <v>0.0182205</v>
      </c>
      <c r="B1561">
        <v>0.0236473</v>
      </c>
      <c r="C1561">
        <f>'Map Data'!$I$21</f>
        <v>2</v>
      </c>
      <c r="D1561" t="e">
        <f>IF($C1561=1,$B1561,NA())</f>
        <v>#N/A</v>
      </c>
      <c r="E1561">
        <f>IF($C1561=2,$B1561,NA())</f>
        <v>0.0236473</v>
      </c>
      <c r="F1561" t="e">
        <f>IF($C1561=3,$B1561,NA())</f>
        <v>#N/A</v>
      </c>
      <c r="G1561" t="e">
        <f>IF($C1561=4,$B1561,NA())</f>
        <v>#N/A</v>
      </c>
      <c r="H1561" t="e">
        <f>IF($C1561=5,$B1561,NA())</f>
        <v>#N/A</v>
      </c>
      <c r="I1561" t="e">
        <f>IF($C1561="",$B1561,NA())</f>
        <v>#N/A</v>
      </c>
    </row>
    <row r="1563" spans="1:9">
      <c r="A1563">
        <v>-0.0813029</v>
      </c>
      <c r="B1563">
        <v>0.0264841</v>
      </c>
      <c r="C1563">
        <f>'Map Data'!$I$21</f>
        <v>2</v>
      </c>
      <c r="D1563" t="e">
        <f>IF($C1563=1,$B1563,NA())</f>
        <v>#N/A</v>
      </c>
      <c r="E1563">
        <f>IF($C1563=2,$B1563,NA())</f>
        <v>0.0264841</v>
      </c>
      <c r="F1563" t="e">
        <f>IF($C1563=3,$B1563,NA())</f>
        <v>#N/A</v>
      </c>
      <c r="G1563" t="e">
        <f>IF($C1563=4,$B1563,NA())</f>
        <v>#N/A</v>
      </c>
      <c r="H1563" t="e">
        <f>IF($C1563=5,$B1563,NA())</f>
        <v>#N/A</v>
      </c>
      <c r="I1563" t="e">
        <f>IF($C1563="",$B1563,NA())</f>
        <v>#N/A</v>
      </c>
    </row>
    <row r="1564" spans="1:9">
      <c r="A1564">
        <v>0.0182205</v>
      </c>
      <c r="B1564">
        <v>0.0264841</v>
      </c>
      <c r="C1564">
        <f>'Map Data'!$I$21</f>
        <v>2</v>
      </c>
      <c r="D1564" t="e">
        <f>IF($C1564=1,$B1564,NA())</f>
        <v>#N/A</v>
      </c>
      <c r="E1564">
        <f>IF($C1564=2,$B1564,NA())</f>
        <v>0.0264841</v>
      </c>
      <c r="F1564" t="e">
        <f>IF($C1564=3,$B1564,NA())</f>
        <v>#N/A</v>
      </c>
      <c r="G1564" t="e">
        <f>IF($C1564=4,$B1564,NA())</f>
        <v>#N/A</v>
      </c>
      <c r="H1564" t="e">
        <f>IF($C1564=5,$B1564,NA())</f>
        <v>#N/A</v>
      </c>
      <c r="I1564" t="e">
        <f>IF($C1564="",$B1564,NA())</f>
        <v>#N/A</v>
      </c>
    </row>
    <row r="1566" spans="1:9">
      <c r="A1566">
        <v>-0.080829</v>
      </c>
      <c r="B1566">
        <v>0.029321</v>
      </c>
      <c r="C1566">
        <f>'Map Data'!$I$21</f>
        <v>2</v>
      </c>
      <c r="D1566" t="e">
        <f>IF($C1566=1,$B1566,NA())</f>
        <v>#N/A</v>
      </c>
      <c r="E1566">
        <f>IF($C1566=2,$B1566,NA())</f>
        <v>0.029321</v>
      </c>
      <c r="F1566" t="e">
        <f>IF($C1566=3,$B1566,NA())</f>
        <v>#N/A</v>
      </c>
      <c r="G1566" t="e">
        <f>IF($C1566=4,$B1566,NA())</f>
        <v>#N/A</v>
      </c>
      <c r="H1566" t="e">
        <f>IF($C1566=5,$B1566,NA())</f>
        <v>#N/A</v>
      </c>
      <c r="I1566" t="e">
        <f>IF($C1566="",$B1566,NA())</f>
        <v>#N/A</v>
      </c>
    </row>
    <row r="1567" spans="1:9">
      <c r="A1567">
        <v>0.0182205</v>
      </c>
      <c r="B1567">
        <v>0.029321</v>
      </c>
      <c r="C1567">
        <f>'Map Data'!$I$21</f>
        <v>2</v>
      </c>
      <c r="D1567" t="e">
        <f>IF($C1567=1,$B1567,NA())</f>
        <v>#N/A</v>
      </c>
      <c r="E1567">
        <f>IF($C1567=2,$B1567,NA())</f>
        <v>0.029321</v>
      </c>
      <c r="F1567" t="e">
        <f>IF($C1567=3,$B1567,NA())</f>
        <v>#N/A</v>
      </c>
      <c r="G1567" t="e">
        <f>IF($C1567=4,$B1567,NA())</f>
        <v>#N/A</v>
      </c>
      <c r="H1567" t="e">
        <f>IF($C1567=5,$B1567,NA())</f>
        <v>#N/A</v>
      </c>
      <c r="I1567" t="e">
        <f>IF($C1567="",$B1567,NA())</f>
        <v>#N/A</v>
      </c>
    </row>
    <row r="1569" spans="1:9">
      <c r="A1569">
        <v>-0.080829</v>
      </c>
      <c r="B1569">
        <v>0.0321578</v>
      </c>
      <c r="C1569">
        <f>'Map Data'!$I$21</f>
        <v>2</v>
      </c>
      <c r="D1569" t="e">
        <f>IF($C1569=1,$B1569,NA())</f>
        <v>#N/A</v>
      </c>
      <c r="E1569">
        <f>IF($C1569=2,$B1569,NA())</f>
        <v>0.0321578</v>
      </c>
      <c r="F1569" t="e">
        <f>IF($C1569=3,$B1569,NA())</f>
        <v>#N/A</v>
      </c>
      <c r="G1569" t="e">
        <f>IF($C1569=4,$B1569,NA())</f>
        <v>#N/A</v>
      </c>
      <c r="H1569" t="e">
        <f>IF($C1569=5,$B1569,NA())</f>
        <v>#N/A</v>
      </c>
      <c r="I1569" t="e">
        <f>IF($C1569="",$B1569,NA())</f>
        <v>#N/A</v>
      </c>
    </row>
    <row r="1570" spans="1:9">
      <c r="A1570">
        <v>0.0144292</v>
      </c>
      <c r="B1570">
        <v>0.0321578</v>
      </c>
      <c r="C1570">
        <f>'Map Data'!$I$21</f>
        <v>2</v>
      </c>
      <c r="D1570" t="e">
        <f>IF($C1570=1,$B1570,NA())</f>
        <v>#N/A</v>
      </c>
      <c r="E1570">
        <f>IF($C1570=2,$B1570,NA())</f>
        <v>0.0321578</v>
      </c>
      <c r="F1570" t="e">
        <f>IF($C1570=3,$B1570,NA())</f>
        <v>#N/A</v>
      </c>
      <c r="G1570" t="e">
        <f>IF($C1570=4,$B1570,NA())</f>
        <v>#N/A</v>
      </c>
      <c r="H1570" t="e">
        <f>IF($C1570=5,$B1570,NA())</f>
        <v>#N/A</v>
      </c>
      <c r="I1570" t="e">
        <f>IF($C1570="",$B1570,NA())</f>
        <v>#N/A</v>
      </c>
    </row>
    <row r="1572" spans="1:9">
      <c r="A1572">
        <v>-0.080829</v>
      </c>
      <c r="B1572">
        <v>0.0349946</v>
      </c>
      <c r="C1572">
        <f>'Map Data'!$I$21</f>
        <v>2</v>
      </c>
      <c r="D1572" t="e">
        <f>IF($C1572=1,$B1572,NA())</f>
        <v>#N/A</v>
      </c>
      <c r="E1572">
        <f>IF($C1572=2,$B1572,NA())</f>
        <v>0.0349946</v>
      </c>
      <c r="F1572" t="e">
        <f>IF($C1572=3,$B1572,NA())</f>
        <v>#N/A</v>
      </c>
      <c r="G1572" t="e">
        <f>IF($C1572=4,$B1572,NA())</f>
        <v>#N/A</v>
      </c>
      <c r="H1572" t="e">
        <f>IF($C1572=5,$B1572,NA())</f>
        <v>#N/A</v>
      </c>
      <c r="I1572" t="e">
        <f>IF($C1572="",$B1572,NA())</f>
        <v>#N/A</v>
      </c>
    </row>
    <row r="1573" spans="1:9">
      <c r="A1573">
        <v>0.0125335</v>
      </c>
      <c r="B1573">
        <v>0.0349946</v>
      </c>
      <c r="C1573">
        <f>'Map Data'!$I$21</f>
        <v>2</v>
      </c>
      <c r="D1573" t="e">
        <f>IF($C1573=1,$B1573,NA())</f>
        <v>#N/A</v>
      </c>
      <c r="E1573">
        <f>IF($C1573=2,$B1573,NA())</f>
        <v>0.0349946</v>
      </c>
      <c r="F1573" t="e">
        <f>IF($C1573=3,$B1573,NA())</f>
        <v>#N/A</v>
      </c>
      <c r="G1573" t="e">
        <f>IF($C1573=4,$B1573,NA())</f>
        <v>#N/A</v>
      </c>
      <c r="H1573" t="e">
        <f>IF($C1573=5,$B1573,NA())</f>
        <v>#N/A</v>
      </c>
      <c r="I1573" t="e">
        <f>IF($C1573="",$B1573,NA())</f>
        <v>#N/A</v>
      </c>
    </row>
    <row r="1575" spans="1:9">
      <c r="A1575">
        <v>-0.0803551</v>
      </c>
      <c r="B1575">
        <v>0.0378315</v>
      </c>
      <c r="C1575">
        <f>'Map Data'!$I$21</f>
        <v>2</v>
      </c>
      <c r="D1575" t="e">
        <f>IF($C1575=1,$B1575,NA())</f>
        <v>#N/A</v>
      </c>
      <c r="E1575">
        <f>IF($C1575=2,$B1575,NA())</f>
        <v>0.0378315</v>
      </c>
      <c r="F1575" t="e">
        <f>IF($C1575=3,$B1575,NA())</f>
        <v>#N/A</v>
      </c>
      <c r="G1575" t="e">
        <f>IF($C1575=4,$B1575,NA())</f>
        <v>#N/A</v>
      </c>
      <c r="H1575" t="e">
        <f>IF($C1575=5,$B1575,NA())</f>
        <v>#N/A</v>
      </c>
      <c r="I1575" t="e">
        <f>IF($C1575="",$B1575,NA())</f>
        <v>#N/A</v>
      </c>
    </row>
    <row r="1576" spans="1:9">
      <c r="A1576">
        <v>0.0125335</v>
      </c>
      <c r="B1576">
        <v>0.0378315</v>
      </c>
      <c r="C1576">
        <f>'Map Data'!$I$21</f>
        <v>2</v>
      </c>
      <c r="D1576" t="e">
        <f>IF($C1576=1,$B1576,NA())</f>
        <v>#N/A</v>
      </c>
      <c r="E1576">
        <f>IF($C1576=2,$B1576,NA())</f>
        <v>0.0378315</v>
      </c>
      <c r="F1576" t="e">
        <f>IF($C1576=3,$B1576,NA())</f>
        <v>#N/A</v>
      </c>
      <c r="G1576" t="e">
        <f>IF($C1576=4,$B1576,NA())</f>
        <v>#N/A</v>
      </c>
      <c r="H1576" t="e">
        <f>IF($C1576=5,$B1576,NA())</f>
        <v>#N/A</v>
      </c>
      <c r="I1576" t="e">
        <f>IF($C1576="",$B1576,NA())</f>
        <v>#N/A</v>
      </c>
    </row>
    <row r="1578" spans="1:9">
      <c r="A1578">
        <v>-0.0803551</v>
      </c>
      <c r="B1578">
        <v>0.0406683</v>
      </c>
      <c r="C1578">
        <f>'Map Data'!$I$21</f>
        <v>2</v>
      </c>
      <c r="D1578" t="e">
        <f>IF($C1578=1,$B1578,NA())</f>
        <v>#N/A</v>
      </c>
      <c r="E1578">
        <f>IF($C1578=2,$B1578,NA())</f>
        <v>0.0406683</v>
      </c>
      <c r="F1578" t="e">
        <f>IF($C1578=3,$B1578,NA())</f>
        <v>#N/A</v>
      </c>
      <c r="G1578" t="e">
        <f>IF($C1578=4,$B1578,NA())</f>
        <v>#N/A</v>
      </c>
      <c r="H1578" t="e">
        <f>IF($C1578=5,$B1578,NA())</f>
        <v>#N/A</v>
      </c>
      <c r="I1578" t="e">
        <f>IF($C1578="",$B1578,NA())</f>
        <v>#N/A</v>
      </c>
    </row>
    <row r="1579" spans="1:9">
      <c r="A1579">
        <v>0.0144292</v>
      </c>
      <c r="B1579">
        <v>0.0406683</v>
      </c>
      <c r="C1579">
        <f>'Map Data'!$I$21</f>
        <v>2</v>
      </c>
      <c r="D1579" t="e">
        <f>IF($C1579=1,$B1579,NA())</f>
        <v>#N/A</v>
      </c>
      <c r="E1579">
        <f>IF($C1579=2,$B1579,NA())</f>
        <v>0.0406683</v>
      </c>
      <c r="F1579" t="e">
        <f>IF($C1579=3,$B1579,NA())</f>
        <v>#N/A</v>
      </c>
      <c r="G1579" t="e">
        <f>IF($C1579=4,$B1579,NA())</f>
        <v>#N/A</v>
      </c>
      <c r="H1579" t="e">
        <f>IF($C1579=5,$B1579,NA())</f>
        <v>#N/A</v>
      </c>
      <c r="I1579" t="e">
        <f>IF($C1579="",$B1579,NA())</f>
        <v>#N/A</v>
      </c>
    </row>
    <row r="1581" spans="1:9">
      <c r="A1581">
        <v>-0.0798811</v>
      </c>
      <c r="B1581">
        <v>0.0435051</v>
      </c>
      <c r="C1581">
        <f>'Map Data'!$I$21</f>
        <v>2</v>
      </c>
      <c r="D1581" t="e">
        <f>IF($C1581=1,$B1581,NA())</f>
        <v>#N/A</v>
      </c>
      <c r="E1581">
        <f>IF($C1581=2,$B1581,NA())</f>
        <v>0.0435051</v>
      </c>
      <c r="F1581" t="e">
        <f>IF($C1581=3,$B1581,NA())</f>
        <v>#N/A</v>
      </c>
      <c r="G1581" t="e">
        <f>IF($C1581=4,$B1581,NA())</f>
        <v>#N/A</v>
      </c>
      <c r="H1581" t="e">
        <f>IF($C1581=5,$B1581,NA())</f>
        <v>#N/A</v>
      </c>
      <c r="I1581" t="e">
        <f>IF($C1581="",$B1581,NA())</f>
        <v>#N/A</v>
      </c>
    </row>
    <row r="1582" spans="1:9">
      <c r="A1582">
        <v>0.009216</v>
      </c>
      <c r="B1582">
        <v>0.0435051</v>
      </c>
      <c r="C1582">
        <f>'Map Data'!$I$21</f>
        <v>2</v>
      </c>
      <c r="D1582" t="e">
        <f>IF($C1582=1,$B1582,NA())</f>
        <v>#N/A</v>
      </c>
      <c r="E1582">
        <f>IF($C1582=2,$B1582,NA())</f>
        <v>0.0435051</v>
      </c>
      <c r="F1582" t="e">
        <f>IF($C1582=3,$B1582,NA())</f>
        <v>#N/A</v>
      </c>
      <c r="G1582" t="e">
        <f>IF($C1582=4,$B1582,NA())</f>
        <v>#N/A</v>
      </c>
      <c r="H1582" t="e">
        <f>IF($C1582=5,$B1582,NA())</f>
        <v>#N/A</v>
      </c>
      <c r="I1582" t="e">
        <f>IF($C1582="",$B1582,NA())</f>
        <v>#N/A</v>
      </c>
    </row>
    <row r="1584" spans="1:9">
      <c r="A1584">
        <v>-0.0798811</v>
      </c>
      <c r="B1584">
        <v>0.046342</v>
      </c>
      <c r="C1584">
        <f>'Map Data'!$I$21</f>
        <v>2</v>
      </c>
      <c r="D1584" t="e">
        <f>IF($C1584=1,$B1584,NA())</f>
        <v>#N/A</v>
      </c>
      <c r="E1584">
        <f>IF($C1584=2,$B1584,NA())</f>
        <v>0.046342</v>
      </c>
      <c r="F1584" t="e">
        <f>IF($C1584=3,$B1584,NA())</f>
        <v>#N/A</v>
      </c>
      <c r="G1584" t="e">
        <f>IF($C1584=4,$B1584,NA())</f>
        <v>#N/A</v>
      </c>
      <c r="H1584" t="e">
        <f>IF($C1584=5,$B1584,NA())</f>
        <v>#N/A</v>
      </c>
      <c r="I1584" t="e">
        <f>IF($C1584="",$B1584,NA())</f>
        <v>#N/A</v>
      </c>
    </row>
    <row r="1585" spans="1:9">
      <c r="A1585">
        <v>-0.0722984</v>
      </c>
      <c r="B1585">
        <v>0.046342</v>
      </c>
      <c r="C1585">
        <f>'Map Data'!$I$21</f>
        <v>2</v>
      </c>
      <c r="D1585" t="e">
        <f>IF($C1585=1,$B1585,NA())</f>
        <v>#N/A</v>
      </c>
      <c r="E1585">
        <f>IF($C1585=2,$B1585,NA())</f>
        <v>0.046342</v>
      </c>
      <c r="F1585" t="e">
        <f>IF($C1585=3,$B1585,NA())</f>
        <v>#N/A</v>
      </c>
      <c r="G1585" t="e">
        <f>IF($C1585=4,$B1585,NA())</f>
        <v>#N/A</v>
      </c>
      <c r="H1585" t="e">
        <f>IF($C1585=5,$B1585,NA())</f>
        <v>#N/A</v>
      </c>
      <c r="I1585" t="e">
        <f>IF($C1585="",$B1585,NA())</f>
        <v>#N/A</v>
      </c>
    </row>
    <row r="1587" spans="1:9">
      <c r="A1587">
        <v>0.0921522</v>
      </c>
      <c r="B1587">
        <v>-0.0132316</v>
      </c>
      <c r="C1587">
        <f>'Map Data'!$I$22</f>
        <v>3</v>
      </c>
      <c r="D1587" t="e">
        <f>IF($C1587=1,$B1587,NA())</f>
        <v>#N/A</v>
      </c>
      <c r="E1587" t="e">
        <f>IF($C1587=2,$B1587,NA())</f>
        <v>#N/A</v>
      </c>
      <c r="F1587">
        <f>IF($C1587=3,$B1587,NA())</f>
        <v>-0.0132316</v>
      </c>
      <c r="G1587" t="e">
        <f>IF($C1587=4,$B1587,NA())</f>
        <v>#N/A</v>
      </c>
      <c r="H1587" t="e">
        <f>IF($C1587=5,$B1587,NA())</f>
        <v>#N/A</v>
      </c>
      <c r="I1587" t="e">
        <f>IF($C1587="",$B1587,NA())</f>
        <v>#N/A</v>
      </c>
    </row>
    <row r="1588" spans="1:9">
      <c r="A1588">
        <v>0.1077916</v>
      </c>
      <c r="B1588">
        <v>-0.0132316</v>
      </c>
      <c r="C1588">
        <f>'Map Data'!$I$22</f>
        <v>3</v>
      </c>
      <c r="D1588" t="e">
        <f>IF($C1588=1,$B1588,NA())</f>
        <v>#N/A</v>
      </c>
      <c r="E1588" t="e">
        <f>IF($C1588=2,$B1588,NA())</f>
        <v>#N/A</v>
      </c>
      <c r="F1588">
        <f>IF($C1588=3,$B1588,NA())</f>
        <v>-0.0132316</v>
      </c>
      <c r="G1588" t="e">
        <f>IF($C1588=4,$B1588,NA())</f>
        <v>#N/A</v>
      </c>
      <c r="H1588" t="e">
        <f>IF($C1588=5,$B1588,NA())</f>
        <v>#N/A</v>
      </c>
      <c r="I1588" t="e">
        <f>IF($C1588="",$B1588,NA())</f>
        <v>#N/A</v>
      </c>
    </row>
    <row r="1590" spans="1:9">
      <c r="A1590">
        <v>0.0945218</v>
      </c>
      <c r="B1590">
        <v>-0.0103947</v>
      </c>
      <c r="C1590">
        <f>'Map Data'!$I$22</f>
        <v>3</v>
      </c>
      <c r="D1590" t="e">
        <f>IF($C1590=1,$B1590,NA())</f>
        <v>#N/A</v>
      </c>
      <c r="E1590" t="e">
        <f>IF($C1590=2,$B1590,NA())</f>
        <v>#N/A</v>
      </c>
      <c r="F1590">
        <f>IF($C1590=3,$B1590,NA())</f>
        <v>-0.0103947</v>
      </c>
      <c r="G1590" t="e">
        <f>IF($C1590=4,$B1590,NA())</f>
        <v>#N/A</v>
      </c>
      <c r="H1590" t="e">
        <f>IF($C1590=5,$B1590,NA())</f>
        <v>#N/A</v>
      </c>
      <c r="I1590" t="e">
        <f>IF($C1590="",$B1590,NA())</f>
        <v>#N/A</v>
      </c>
    </row>
    <row r="1591" spans="1:9">
      <c r="A1591">
        <v>0.1096873</v>
      </c>
      <c r="B1591">
        <v>-0.0103947</v>
      </c>
      <c r="C1591">
        <f>'Map Data'!$I$22</f>
        <v>3</v>
      </c>
      <c r="D1591" t="e">
        <f>IF($C1591=1,$B1591,NA())</f>
        <v>#N/A</v>
      </c>
      <c r="E1591" t="e">
        <f>IF($C1591=2,$B1591,NA())</f>
        <v>#N/A</v>
      </c>
      <c r="F1591">
        <f>IF($C1591=3,$B1591,NA())</f>
        <v>-0.0103947</v>
      </c>
      <c r="G1591" t="e">
        <f>IF($C1591=4,$B1591,NA())</f>
        <v>#N/A</v>
      </c>
      <c r="H1591" t="e">
        <f>IF($C1591=5,$B1591,NA())</f>
        <v>#N/A</v>
      </c>
      <c r="I1591" t="e">
        <f>IF($C1591="",$B1591,NA())</f>
        <v>#N/A</v>
      </c>
    </row>
    <row r="1593" spans="1:9">
      <c r="A1593">
        <v>0.09499580000000001</v>
      </c>
      <c r="B1593">
        <v>-0.0075579</v>
      </c>
      <c r="C1593">
        <f>'Map Data'!$I$22</f>
        <v>3</v>
      </c>
      <c r="D1593" t="e">
        <f>IF($C1593=1,$B1593,NA())</f>
        <v>#N/A</v>
      </c>
      <c r="E1593" t="e">
        <f>IF($C1593=2,$B1593,NA())</f>
        <v>#N/A</v>
      </c>
      <c r="F1593">
        <f>IF($C1593=3,$B1593,NA())</f>
        <v>-0.0075579</v>
      </c>
      <c r="G1593" t="e">
        <f>IF($C1593=4,$B1593,NA())</f>
        <v>#N/A</v>
      </c>
      <c r="H1593" t="e">
        <f>IF($C1593=5,$B1593,NA())</f>
        <v>#N/A</v>
      </c>
      <c r="I1593" t="e">
        <f>IF($C1593="",$B1593,NA())</f>
        <v>#N/A</v>
      </c>
    </row>
    <row r="1594" spans="1:9">
      <c r="A1594">
        <v>0.1442835</v>
      </c>
      <c r="B1594">
        <v>-0.0075579</v>
      </c>
      <c r="C1594">
        <f>'Map Data'!$I$22</f>
        <v>3</v>
      </c>
      <c r="D1594" t="e">
        <f>IF($C1594=1,$B1594,NA())</f>
        <v>#N/A</v>
      </c>
      <c r="E1594" t="e">
        <f>IF($C1594=2,$B1594,NA())</f>
        <v>#N/A</v>
      </c>
      <c r="F1594">
        <f>IF($C1594=3,$B1594,NA())</f>
        <v>-0.0075579</v>
      </c>
      <c r="G1594" t="e">
        <f>IF($C1594=4,$B1594,NA())</f>
        <v>#N/A</v>
      </c>
      <c r="H1594" t="e">
        <f>IF($C1594=5,$B1594,NA())</f>
        <v>#N/A</v>
      </c>
      <c r="I1594" t="e">
        <f>IF($C1594="",$B1594,NA())</f>
        <v>#N/A</v>
      </c>
    </row>
    <row r="1596" spans="1:9">
      <c r="A1596">
        <v>0.0940479</v>
      </c>
      <c r="B1596">
        <v>-0.0047211</v>
      </c>
      <c r="C1596">
        <f>'Map Data'!$I$22</f>
        <v>3</v>
      </c>
      <c r="D1596" t="e">
        <f>IF($C1596=1,$B1596,NA())</f>
        <v>#N/A</v>
      </c>
      <c r="E1596" t="e">
        <f>IF($C1596=2,$B1596,NA())</f>
        <v>#N/A</v>
      </c>
      <c r="F1596">
        <f>IF($C1596=3,$B1596,NA())</f>
        <v>-0.0047211</v>
      </c>
      <c r="G1596" t="e">
        <f>IF($C1596=4,$B1596,NA())</f>
        <v>#N/A</v>
      </c>
      <c r="H1596" t="e">
        <f>IF($C1596=5,$B1596,NA())</f>
        <v>#N/A</v>
      </c>
      <c r="I1596" t="e">
        <f>IF($C1596="",$B1596,NA())</f>
        <v>#N/A</v>
      </c>
    </row>
    <row r="1597" spans="1:9">
      <c r="A1597">
        <v>0.1703492</v>
      </c>
      <c r="B1597">
        <v>-0.0047211</v>
      </c>
      <c r="C1597">
        <f>'Map Data'!$I$22</f>
        <v>3</v>
      </c>
      <c r="D1597" t="e">
        <f>IF($C1597=1,$B1597,NA())</f>
        <v>#N/A</v>
      </c>
      <c r="E1597" t="e">
        <f>IF($C1597=2,$B1597,NA())</f>
        <v>#N/A</v>
      </c>
      <c r="F1597">
        <f>IF($C1597=3,$B1597,NA())</f>
        <v>-0.0047211</v>
      </c>
      <c r="G1597" t="e">
        <f>IF($C1597=4,$B1597,NA())</f>
        <v>#N/A</v>
      </c>
      <c r="H1597" t="e">
        <f>IF($C1597=5,$B1597,NA())</f>
        <v>#N/A</v>
      </c>
      <c r="I1597" t="e">
        <f>IF($C1597="",$B1597,NA())</f>
        <v>#N/A</v>
      </c>
    </row>
    <row r="1599" spans="1:9">
      <c r="A1599">
        <v>0.0959436</v>
      </c>
      <c r="B1599">
        <v>-0.0018842</v>
      </c>
      <c r="C1599">
        <f>'Map Data'!$I$22</f>
        <v>3</v>
      </c>
      <c r="D1599" t="e">
        <f>IF($C1599=1,$B1599,NA())</f>
        <v>#N/A</v>
      </c>
      <c r="E1599" t="e">
        <f>IF($C1599=2,$B1599,NA())</f>
        <v>#N/A</v>
      </c>
      <c r="F1599">
        <f>IF($C1599=3,$B1599,NA())</f>
        <v>-0.0018842</v>
      </c>
      <c r="G1599" t="e">
        <f>IF($C1599=4,$B1599,NA())</f>
        <v>#N/A</v>
      </c>
      <c r="H1599" t="e">
        <f>IF($C1599=5,$B1599,NA())</f>
        <v>#N/A</v>
      </c>
      <c r="I1599" t="e">
        <f>IF($C1599="",$B1599,NA())</f>
        <v>#N/A</v>
      </c>
    </row>
    <row r="1600" spans="1:9">
      <c r="A1600">
        <v>0.0987871</v>
      </c>
      <c r="B1600">
        <v>-0.0018842</v>
      </c>
      <c r="C1600">
        <f>'Map Data'!$I$22</f>
        <v>3</v>
      </c>
      <c r="D1600" t="e">
        <f>IF($C1600=1,$B1600,NA())</f>
        <v>#N/A</v>
      </c>
      <c r="E1600" t="e">
        <f>IF($C1600=2,$B1600,NA())</f>
        <v>#N/A</v>
      </c>
      <c r="F1600">
        <f>IF($C1600=3,$B1600,NA())</f>
        <v>-0.0018842</v>
      </c>
      <c r="G1600" t="e">
        <f>IF($C1600=4,$B1600,NA())</f>
        <v>#N/A</v>
      </c>
      <c r="H1600" t="e">
        <f>IF($C1600=5,$B1600,NA())</f>
        <v>#N/A</v>
      </c>
      <c r="I1600" t="e">
        <f>IF($C1600="",$B1600,NA())</f>
        <v>#N/A</v>
      </c>
    </row>
    <row r="1602" spans="1:9">
      <c r="A1602">
        <v>0.1044742</v>
      </c>
      <c r="B1602">
        <v>-0.0018842</v>
      </c>
      <c r="C1602">
        <f>'Map Data'!$I$22</f>
        <v>3</v>
      </c>
      <c r="D1602" t="e">
        <f>IF($C1602=1,$B1602,NA())</f>
        <v>#N/A</v>
      </c>
      <c r="E1602" t="e">
        <f>IF($C1602=2,$B1602,NA())</f>
        <v>#N/A</v>
      </c>
      <c r="F1602">
        <f>IF($C1602=3,$B1602,NA())</f>
        <v>-0.0018842</v>
      </c>
      <c r="G1602" t="e">
        <f>IF($C1602=4,$B1602,NA())</f>
        <v>#N/A</v>
      </c>
      <c r="H1602" t="e">
        <f>IF($C1602=5,$B1602,NA())</f>
        <v>#N/A</v>
      </c>
      <c r="I1602" t="e">
        <f>IF($C1602="",$B1602,NA())</f>
        <v>#N/A</v>
      </c>
    </row>
    <row r="1603" spans="1:9">
      <c r="A1603">
        <v>0.1760363</v>
      </c>
      <c r="B1603">
        <v>-0.0018842</v>
      </c>
      <c r="C1603">
        <f>'Map Data'!$I$22</f>
        <v>3</v>
      </c>
      <c r="D1603" t="e">
        <f>IF($C1603=1,$B1603,NA())</f>
        <v>#N/A</v>
      </c>
      <c r="E1603" t="e">
        <f>IF($C1603=2,$B1603,NA())</f>
        <v>#N/A</v>
      </c>
      <c r="F1603">
        <f>IF($C1603=3,$B1603,NA())</f>
        <v>-0.0018842</v>
      </c>
      <c r="G1603" t="e">
        <f>IF($C1603=4,$B1603,NA())</f>
        <v>#N/A</v>
      </c>
      <c r="H1603" t="e">
        <f>IF($C1603=5,$B1603,NA())</f>
        <v>#N/A</v>
      </c>
      <c r="I1603" t="e">
        <f>IF($C1603="",$B1603,NA())</f>
        <v>#N/A</v>
      </c>
    </row>
    <row r="1605" spans="1:9">
      <c r="A1605">
        <v>0.1030524</v>
      </c>
      <c r="B1605">
        <v>0.0009526</v>
      </c>
      <c r="C1605">
        <f>'Map Data'!$I$22</f>
        <v>3</v>
      </c>
      <c r="D1605" t="e">
        <f>IF($C1605=1,$B1605,NA())</f>
        <v>#N/A</v>
      </c>
      <c r="E1605" t="e">
        <f>IF($C1605=2,$B1605,NA())</f>
        <v>#N/A</v>
      </c>
      <c r="F1605">
        <f>IF($C1605=3,$B1605,NA())</f>
        <v>0.0009526</v>
      </c>
      <c r="G1605" t="e">
        <f>IF($C1605=4,$B1605,NA())</f>
        <v>#N/A</v>
      </c>
      <c r="H1605" t="e">
        <f>IF($C1605=5,$B1605,NA())</f>
        <v>#N/A</v>
      </c>
      <c r="I1605" t="e">
        <f>IF($C1605="",$B1605,NA())</f>
        <v>#N/A</v>
      </c>
    </row>
    <row r="1606" spans="1:9">
      <c r="A1606">
        <v>0.1784059</v>
      </c>
      <c r="B1606">
        <v>0.0009526</v>
      </c>
      <c r="C1606">
        <f>'Map Data'!$I$22</f>
        <v>3</v>
      </c>
      <c r="D1606" t="e">
        <f>IF($C1606=1,$B1606,NA())</f>
        <v>#N/A</v>
      </c>
      <c r="E1606" t="e">
        <f>IF($C1606=2,$B1606,NA())</f>
        <v>#N/A</v>
      </c>
      <c r="F1606">
        <f>IF($C1606=3,$B1606,NA())</f>
        <v>0.0009526</v>
      </c>
      <c r="G1606" t="e">
        <f>IF($C1606=4,$B1606,NA())</f>
        <v>#N/A</v>
      </c>
      <c r="H1606" t="e">
        <f>IF($C1606=5,$B1606,NA())</f>
        <v>#N/A</v>
      </c>
      <c r="I1606" t="e">
        <f>IF($C1606="",$B1606,NA())</f>
        <v>#N/A</v>
      </c>
    </row>
    <row r="1608" spans="1:9">
      <c r="A1608">
        <v>0.1077916</v>
      </c>
      <c r="B1608">
        <v>0.0037894</v>
      </c>
      <c r="C1608">
        <f>'Map Data'!$I$22</f>
        <v>3</v>
      </c>
      <c r="D1608" t="e">
        <f>IF($C1608=1,$B1608,NA())</f>
        <v>#N/A</v>
      </c>
      <c r="E1608" t="e">
        <f>IF($C1608=2,$B1608,NA())</f>
        <v>#N/A</v>
      </c>
      <c r="F1608">
        <f>IF($C1608=3,$B1608,NA())</f>
        <v>0.0037894</v>
      </c>
      <c r="G1608" t="e">
        <f>IF($C1608=4,$B1608,NA())</f>
        <v>#N/A</v>
      </c>
      <c r="H1608" t="e">
        <f>IF($C1608=5,$B1608,NA())</f>
        <v>#N/A</v>
      </c>
      <c r="I1608" t="e">
        <f>IF($C1608="",$B1608,NA())</f>
        <v>#N/A</v>
      </c>
    </row>
    <row r="1609" spans="1:9">
      <c r="A1609">
        <v>0.1812494</v>
      </c>
      <c r="B1609">
        <v>0.0037894</v>
      </c>
      <c r="C1609">
        <f>'Map Data'!$I$22</f>
        <v>3</v>
      </c>
      <c r="D1609" t="e">
        <f>IF($C1609=1,$B1609,NA())</f>
        <v>#N/A</v>
      </c>
      <c r="E1609" t="e">
        <f>IF($C1609=2,$B1609,NA())</f>
        <v>#N/A</v>
      </c>
      <c r="F1609">
        <f>IF($C1609=3,$B1609,NA())</f>
        <v>0.0037894</v>
      </c>
      <c r="G1609" t="e">
        <f>IF($C1609=4,$B1609,NA())</f>
        <v>#N/A</v>
      </c>
      <c r="H1609" t="e">
        <f>IF($C1609=5,$B1609,NA())</f>
        <v>#N/A</v>
      </c>
      <c r="I1609" t="e">
        <f>IF($C1609="",$B1609,NA())</f>
        <v>#N/A</v>
      </c>
    </row>
    <row r="1611" spans="1:9">
      <c r="A1611">
        <v>0.1077916</v>
      </c>
      <c r="B1611">
        <v>0.0066263</v>
      </c>
      <c r="C1611">
        <f>'Map Data'!$I$22</f>
        <v>3</v>
      </c>
      <c r="D1611" t="e">
        <f>IF($C1611=1,$B1611,NA())</f>
        <v>#N/A</v>
      </c>
      <c r="E1611" t="e">
        <f>IF($C1611=2,$B1611,NA())</f>
        <v>#N/A</v>
      </c>
      <c r="F1611">
        <f>IF($C1611=3,$B1611,NA())</f>
        <v>0.0066263</v>
      </c>
      <c r="G1611" t="e">
        <f>IF($C1611=4,$B1611,NA())</f>
        <v>#N/A</v>
      </c>
      <c r="H1611" t="e">
        <f>IF($C1611=5,$B1611,NA())</f>
        <v>#N/A</v>
      </c>
      <c r="I1611" t="e">
        <f>IF($C1611="",$B1611,NA())</f>
        <v>#N/A</v>
      </c>
    </row>
    <row r="1612" spans="1:9">
      <c r="A1612">
        <v>0.1831451</v>
      </c>
      <c r="B1612">
        <v>0.0066263</v>
      </c>
      <c r="C1612">
        <f>'Map Data'!$I$22</f>
        <v>3</v>
      </c>
      <c r="D1612" t="e">
        <f>IF($C1612=1,$B1612,NA())</f>
        <v>#N/A</v>
      </c>
      <c r="E1612" t="e">
        <f>IF($C1612=2,$B1612,NA())</f>
        <v>#N/A</v>
      </c>
      <c r="F1612">
        <f>IF($C1612=3,$B1612,NA())</f>
        <v>0.0066263</v>
      </c>
      <c r="G1612" t="e">
        <f>IF($C1612=4,$B1612,NA())</f>
        <v>#N/A</v>
      </c>
      <c r="H1612" t="e">
        <f>IF($C1612=5,$B1612,NA())</f>
        <v>#N/A</v>
      </c>
      <c r="I1612" t="e">
        <f>IF($C1612="",$B1612,NA())</f>
        <v>#N/A</v>
      </c>
    </row>
    <row r="1614" spans="1:9">
      <c r="A1614">
        <v>0.1087395</v>
      </c>
      <c r="B1614">
        <v>0.0094631</v>
      </c>
      <c r="C1614">
        <f>'Map Data'!$I$22</f>
        <v>3</v>
      </c>
      <c r="D1614" t="e">
        <f>IF($C1614=1,$B1614,NA())</f>
        <v>#N/A</v>
      </c>
      <c r="E1614" t="e">
        <f>IF($C1614=2,$B1614,NA())</f>
        <v>#N/A</v>
      </c>
      <c r="F1614">
        <f>IF($C1614=3,$B1614,NA())</f>
        <v>0.0094631</v>
      </c>
      <c r="G1614" t="e">
        <f>IF($C1614=4,$B1614,NA())</f>
        <v>#N/A</v>
      </c>
      <c r="H1614" t="e">
        <f>IF($C1614=5,$B1614,NA())</f>
        <v>#N/A</v>
      </c>
      <c r="I1614" t="e">
        <f>IF($C1614="",$B1614,NA())</f>
        <v>#N/A</v>
      </c>
    </row>
    <row r="1615" spans="1:9">
      <c r="A1615">
        <v>0.1869364</v>
      </c>
      <c r="B1615">
        <v>0.0094631</v>
      </c>
      <c r="C1615">
        <f>'Map Data'!$I$22</f>
        <v>3</v>
      </c>
      <c r="D1615" t="e">
        <f>IF($C1615=1,$B1615,NA())</f>
        <v>#N/A</v>
      </c>
      <c r="E1615" t="e">
        <f>IF($C1615=2,$B1615,NA())</f>
        <v>#N/A</v>
      </c>
      <c r="F1615">
        <f>IF($C1615=3,$B1615,NA())</f>
        <v>0.0094631</v>
      </c>
      <c r="G1615" t="e">
        <f>IF($C1615=4,$B1615,NA())</f>
        <v>#N/A</v>
      </c>
      <c r="H1615" t="e">
        <f>IF($C1615=5,$B1615,NA())</f>
        <v>#N/A</v>
      </c>
      <c r="I1615" t="e">
        <f>IF($C1615="",$B1615,NA())</f>
        <v>#N/A</v>
      </c>
    </row>
    <row r="1617" spans="1:9">
      <c r="A1617">
        <v>0.1134787</v>
      </c>
      <c r="B1617">
        <v>0.0122999</v>
      </c>
      <c r="C1617">
        <f>'Map Data'!$I$22</f>
        <v>3</v>
      </c>
      <c r="D1617" t="e">
        <f>IF($C1617=1,$B1617,NA())</f>
        <v>#N/A</v>
      </c>
      <c r="E1617" t="e">
        <f>IF($C1617=2,$B1617,NA())</f>
        <v>#N/A</v>
      </c>
      <c r="F1617">
        <f>IF($C1617=3,$B1617,NA())</f>
        <v>0.0122999</v>
      </c>
      <c r="G1617" t="e">
        <f>IF($C1617=4,$B1617,NA())</f>
        <v>#N/A</v>
      </c>
      <c r="H1617" t="e">
        <f>IF($C1617=5,$B1617,NA())</f>
        <v>#N/A</v>
      </c>
      <c r="I1617" t="e">
        <f>IF($C1617="",$B1617,NA())</f>
        <v>#N/A</v>
      </c>
    </row>
    <row r="1618" spans="1:9">
      <c r="A1618">
        <v>0.1182179</v>
      </c>
      <c r="B1618">
        <v>0.0122999</v>
      </c>
      <c r="C1618">
        <f>'Map Data'!$I$22</f>
        <v>3</v>
      </c>
      <c r="D1618" t="e">
        <f>IF($C1618=1,$B1618,NA())</f>
        <v>#N/A</v>
      </c>
      <c r="E1618" t="e">
        <f>IF($C1618=2,$B1618,NA())</f>
        <v>#N/A</v>
      </c>
      <c r="F1618">
        <f>IF($C1618=3,$B1618,NA())</f>
        <v>0.0122999</v>
      </c>
      <c r="G1618" t="e">
        <f>IF($C1618=4,$B1618,NA())</f>
        <v>#N/A</v>
      </c>
      <c r="H1618" t="e">
        <f>IF($C1618=5,$B1618,NA())</f>
        <v>#N/A</v>
      </c>
      <c r="I1618" t="e">
        <f>IF($C1618="",$B1618,NA())</f>
        <v>#N/A</v>
      </c>
    </row>
    <row r="1620" spans="1:9">
      <c r="A1620">
        <v>0.1220093</v>
      </c>
      <c r="B1620">
        <v>0.0122999</v>
      </c>
      <c r="C1620">
        <f>'Map Data'!$I$22</f>
        <v>3</v>
      </c>
      <c r="D1620" t="e">
        <f>IF($C1620=1,$B1620,NA())</f>
        <v>#N/A</v>
      </c>
      <c r="E1620" t="e">
        <f>IF($C1620=2,$B1620,NA())</f>
        <v>#N/A</v>
      </c>
      <c r="F1620">
        <f>IF($C1620=3,$B1620,NA())</f>
        <v>0.0122999</v>
      </c>
      <c r="G1620" t="e">
        <f>IF($C1620=4,$B1620,NA())</f>
        <v>#N/A</v>
      </c>
      <c r="H1620" t="e">
        <f>IF($C1620=5,$B1620,NA())</f>
        <v>#N/A</v>
      </c>
      <c r="I1620" t="e">
        <f>IF($C1620="",$B1620,NA())</f>
        <v>#N/A</v>
      </c>
    </row>
    <row r="1621" spans="1:9">
      <c r="A1621">
        <v>0.1893061</v>
      </c>
      <c r="B1621">
        <v>0.0122999</v>
      </c>
      <c r="C1621">
        <f>'Map Data'!$I$22</f>
        <v>3</v>
      </c>
      <c r="D1621" t="e">
        <f>IF($C1621=1,$B1621,NA())</f>
        <v>#N/A</v>
      </c>
      <c r="E1621" t="e">
        <f>IF($C1621=2,$B1621,NA())</f>
        <v>#N/A</v>
      </c>
      <c r="F1621">
        <f>IF($C1621=3,$B1621,NA())</f>
        <v>0.0122999</v>
      </c>
      <c r="G1621" t="e">
        <f>IF($C1621=4,$B1621,NA())</f>
        <v>#N/A</v>
      </c>
      <c r="H1621" t="e">
        <f>IF($C1621=5,$B1621,NA())</f>
        <v>#N/A</v>
      </c>
      <c r="I1621" t="e">
        <f>IF($C1621="",$B1621,NA())</f>
        <v>#N/A</v>
      </c>
    </row>
    <row r="1623" spans="1:9">
      <c r="A1623">
        <v>0.1291181</v>
      </c>
      <c r="B1623">
        <v>0.0151368</v>
      </c>
      <c r="C1623">
        <f>'Map Data'!$I$22</f>
        <v>3</v>
      </c>
      <c r="D1623" t="e">
        <f>IF($C1623=1,$B1623,NA())</f>
        <v>#N/A</v>
      </c>
      <c r="E1623" t="e">
        <f>IF($C1623=2,$B1623,NA())</f>
        <v>#N/A</v>
      </c>
      <c r="F1623">
        <f>IF($C1623=3,$B1623,NA())</f>
        <v>0.0151368</v>
      </c>
      <c r="G1623" t="e">
        <f>IF($C1623=4,$B1623,NA())</f>
        <v>#N/A</v>
      </c>
      <c r="H1623" t="e">
        <f>IF($C1623=5,$B1623,NA())</f>
        <v>#N/A</v>
      </c>
      <c r="I1623" t="e">
        <f>IF($C1623="",$B1623,NA())</f>
        <v>#N/A</v>
      </c>
    </row>
    <row r="1624" spans="1:9">
      <c r="A1624">
        <v>0.1888321</v>
      </c>
      <c r="B1624">
        <v>0.0151368</v>
      </c>
      <c r="C1624">
        <f>'Map Data'!$I$22</f>
        <v>3</v>
      </c>
      <c r="D1624" t="e">
        <f>IF($C1624=1,$B1624,NA())</f>
        <v>#N/A</v>
      </c>
      <c r="E1624" t="e">
        <f>IF($C1624=2,$B1624,NA())</f>
        <v>#N/A</v>
      </c>
      <c r="F1624">
        <f>IF($C1624=3,$B1624,NA())</f>
        <v>0.0151368</v>
      </c>
      <c r="G1624" t="e">
        <f>IF($C1624=4,$B1624,NA())</f>
        <v>#N/A</v>
      </c>
      <c r="H1624" t="e">
        <f>IF($C1624=5,$B1624,NA())</f>
        <v>#N/A</v>
      </c>
      <c r="I1624" t="e">
        <f>IF($C1624="",$B1624,NA())</f>
        <v>#N/A</v>
      </c>
    </row>
    <row r="1626" spans="1:9">
      <c r="A1626">
        <v>0.1310138</v>
      </c>
      <c r="B1626">
        <v>0.0179736</v>
      </c>
      <c r="C1626">
        <f>'Map Data'!$I$22</f>
        <v>3</v>
      </c>
      <c r="D1626" t="e">
        <f>IF($C1626=1,$B1626,NA())</f>
        <v>#N/A</v>
      </c>
      <c r="E1626" t="e">
        <f>IF($C1626=2,$B1626,NA())</f>
        <v>#N/A</v>
      </c>
      <c r="F1626">
        <f>IF($C1626=3,$B1626,NA())</f>
        <v>0.0179736</v>
      </c>
      <c r="G1626" t="e">
        <f>IF($C1626=4,$B1626,NA())</f>
        <v>#N/A</v>
      </c>
      <c r="H1626" t="e">
        <f>IF($C1626=5,$B1626,NA())</f>
        <v>#N/A</v>
      </c>
      <c r="I1626" t="e">
        <f>IF($C1626="",$B1626,NA())</f>
        <v>#N/A</v>
      </c>
    </row>
    <row r="1627" spans="1:9">
      <c r="A1627">
        <v>0.1314877</v>
      </c>
      <c r="B1627">
        <v>0.0179736</v>
      </c>
      <c r="C1627">
        <f>'Map Data'!$I$22</f>
        <v>3</v>
      </c>
      <c r="D1627" t="e">
        <f>IF($C1627=1,$B1627,NA())</f>
        <v>#N/A</v>
      </c>
      <c r="E1627" t="e">
        <f>IF($C1627=2,$B1627,NA())</f>
        <v>#N/A</v>
      </c>
      <c r="F1627">
        <f>IF($C1627=3,$B1627,NA())</f>
        <v>0.0179736</v>
      </c>
      <c r="G1627" t="e">
        <f>IF($C1627=4,$B1627,NA())</f>
        <v>#N/A</v>
      </c>
      <c r="H1627" t="e">
        <f>IF($C1627=5,$B1627,NA())</f>
        <v>#N/A</v>
      </c>
      <c r="I1627" t="e">
        <f>IF($C1627="",$B1627,NA())</f>
        <v>#N/A</v>
      </c>
    </row>
    <row r="1629" spans="1:9">
      <c r="A1629">
        <v>0.1376487</v>
      </c>
      <c r="B1629">
        <v>0.0179736</v>
      </c>
      <c r="C1629">
        <f>'Map Data'!$I$22</f>
        <v>3</v>
      </c>
      <c r="D1629" t="e">
        <f>IF($C1629=1,$B1629,NA())</f>
        <v>#N/A</v>
      </c>
      <c r="E1629" t="e">
        <f>IF($C1629=2,$B1629,NA())</f>
        <v>#N/A</v>
      </c>
      <c r="F1629">
        <f>IF($C1629=3,$B1629,NA())</f>
        <v>0.0179736</v>
      </c>
      <c r="G1629" t="e">
        <f>IF($C1629=4,$B1629,NA())</f>
        <v>#N/A</v>
      </c>
      <c r="H1629" t="e">
        <f>IF($C1629=5,$B1629,NA())</f>
        <v>#N/A</v>
      </c>
      <c r="I1629" t="e">
        <f>IF($C1629="",$B1629,NA())</f>
        <v>#N/A</v>
      </c>
    </row>
    <row r="1630" spans="1:9">
      <c r="A1630">
        <v>0.1859886</v>
      </c>
      <c r="B1630">
        <v>0.0179736</v>
      </c>
      <c r="C1630">
        <f>'Map Data'!$I$22</f>
        <v>3</v>
      </c>
      <c r="D1630" t="e">
        <f>IF($C1630=1,$B1630,NA())</f>
        <v>#N/A</v>
      </c>
      <c r="E1630" t="e">
        <f>IF($C1630=2,$B1630,NA())</f>
        <v>#N/A</v>
      </c>
      <c r="F1630">
        <f>IF($C1630=3,$B1630,NA())</f>
        <v>0.0179736</v>
      </c>
      <c r="G1630" t="e">
        <f>IF($C1630=4,$B1630,NA())</f>
        <v>#N/A</v>
      </c>
      <c r="H1630" t="e">
        <f>IF($C1630=5,$B1630,NA())</f>
        <v>#N/A</v>
      </c>
      <c r="I1630" t="e">
        <f>IF($C1630="",$B1630,NA())</f>
        <v>#N/A</v>
      </c>
    </row>
    <row r="1632" spans="1:9">
      <c r="A1632">
        <v>0.1381226</v>
      </c>
      <c r="B1632">
        <v>0.0208105</v>
      </c>
      <c r="C1632">
        <f>'Map Data'!$I$22</f>
        <v>3</v>
      </c>
      <c r="D1632" t="e">
        <f>IF($C1632=1,$B1632,NA())</f>
        <v>#N/A</v>
      </c>
      <c r="E1632" t="e">
        <f>IF($C1632=2,$B1632,NA())</f>
        <v>#N/A</v>
      </c>
      <c r="F1632">
        <f>IF($C1632=3,$B1632,NA())</f>
        <v>0.0208105</v>
      </c>
      <c r="G1632" t="e">
        <f>IF($C1632=4,$B1632,NA())</f>
        <v>#N/A</v>
      </c>
      <c r="H1632" t="e">
        <f>IF($C1632=5,$B1632,NA())</f>
        <v>#N/A</v>
      </c>
      <c r="I1632" t="e">
        <f>IF($C1632="",$B1632,NA())</f>
        <v>#N/A</v>
      </c>
    </row>
    <row r="1633" spans="1:9">
      <c r="A1633">
        <v>0.1831451</v>
      </c>
      <c r="B1633">
        <v>0.0208105</v>
      </c>
      <c r="C1633">
        <f>'Map Data'!$I$22</f>
        <v>3</v>
      </c>
      <c r="D1633" t="e">
        <f>IF($C1633=1,$B1633,NA())</f>
        <v>#N/A</v>
      </c>
      <c r="E1633" t="e">
        <f>IF($C1633=2,$B1633,NA())</f>
        <v>#N/A</v>
      </c>
      <c r="F1633">
        <f>IF($C1633=3,$B1633,NA())</f>
        <v>0.0208105</v>
      </c>
      <c r="G1633" t="e">
        <f>IF($C1633=4,$B1633,NA())</f>
        <v>#N/A</v>
      </c>
      <c r="H1633" t="e">
        <f>IF($C1633=5,$B1633,NA())</f>
        <v>#N/A</v>
      </c>
      <c r="I1633" t="e">
        <f>IF($C1633="",$B1633,NA())</f>
        <v>#N/A</v>
      </c>
    </row>
    <row r="1635" spans="1:9">
      <c r="A1635">
        <v>0.1404922</v>
      </c>
      <c r="B1635">
        <v>0.0236473</v>
      </c>
      <c r="C1635">
        <f>'Map Data'!$I$22</f>
        <v>3</v>
      </c>
      <c r="D1635" t="e">
        <f>IF($C1635=1,$B1635,NA())</f>
        <v>#N/A</v>
      </c>
      <c r="E1635" t="e">
        <f>IF($C1635=2,$B1635,NA())</f>
        <v>#N/A</v>
      </c>
      <c r="F1635">
        <f>IF($C1635=3,$B1635,NA())</f>
        <v>0.0236473</v>
      </c>
      <c r="G1635" t="e">
        <f>IF($C1635=4,$B1635,NA())</f>
        <v>#N/A</v>
      </c>
      <c r="H1635" t="e">
        <f>IF($C1635=5,$B1635,NA())</f>
        <v>#N/A</v>
      </c>
      <c r="I1635" t="e">
        <f>IF($C1635="",$B1635,NA())</f>
        <v>#N/A</v>
      </c>
    </row>
    <row r="1636" spans="1:9">
      <c r="A1636">
        <v>0.1812494</v>
      </c>
      <c r="B1636">
        <v>0.0236473</v>
      </c>
      <c r="C1636">
        <f>'Map Data'!$I$22</f>
        <v>3</v>
      </c>
      <c r="D1636" t="e">
        <f>IF($C1636=1,$B1636,NA())</f>
        <v>#N/A</v>
      </c>
      <c r="E1636" t="e">
        <f>IF($C1636=2,$B1636,NA())</f>
        <v>#N/A</v>
      </c>
      <c r="F1636">
        <f>IF($C1636=3,$B1636,NA())</f>
        <v>0.0236473</v>
      </c>
      <c r="G1636" t="e">
        <f>IF($C1636=4,$B1636,NA())</f>
        <v>#N/A</v>
      </c>
      <c r="H1636" t="e">
        <f>IF($C1636=5,$B1636,NA())</f>
        <v>#N/A</v>
      </c>
      <c r="I1636" t="e">
        <f>IF($C1636="",$B1636,NA())</f>
        <v>#N/A</v>
      </c>
    </row>
    <row r="1638" spans="1:9">
      <c r="A1638">
        <v>0.1428618</v>
      </c>
      <c r="B1638">
        <v>0.0264841</v>
      </c>
      <c r="C1638">
        <f>'Map Data'!$I$22</f>
        <v>3</v>
      </c>
      <c r="D1638" t="e">
        <f>IF($C1638=1,$B1638,NA())</f>
        <v>#N/A</v>
      </c>
      <c r="E1638" t="e">
        <f>IF($C1638=2,$B1638,NA())</f>
        <v>#N/A</v>
      </c>
      <c r="F1638">
        <f>IF($C1638=3,$B1638,NA())</f>
        <v>0.0264841</v>
      </c>
      <c r="G1638" t="e">
        <f>IF($C1638=4,$B1638,NA())</f>
        <v>#N/A</v>
      </c>
      <c r="H1638" t="e">
        <f>IF($C1638=5,$B1638,NA())</f>
        <v>#N/A</v>
      </c>
      <c r="I1638" t="e">
        <f>IF($C1638="",$B1638,NA())</f>
        <v>#N/A</v>
      </c>
    </row>
    <row r="1639" spans="1:9">
      <c r="A1639">
        <v>0.1807755</v>
      </c>
      <c r="B1639">
        <v>0.0264841</v>
      </c>
      <c r="C1639">
        <f>'Map Data'!$I$22</f>
        <v>3</v>
      </c>
      <c r="D1639" t="e">
        <f>IF($C1639=1,$B1639,NA())</f>
        <v>#N/A</v>
      </c>
      <c r="E1639" t="e">
        <f>IF($C1639=2,$B1639,NA())</f>
        <v>#N/A</v>
      </c>
      <c r="F1639">
        <f>IF($C1639=3,$B1639,NA())</f>
        <v>0.0264841</v>
      </c>
      <c r="G1639" t="e">
        <f>IF($C1639=4,$B1639,NA())</f>
        <v>#N/A</v>
      </c>
      <c r="H1639" t="e">
        <f>IF($C1639=5,$B1639,NA())</f>
        <v>#N/A</v>
      </c>
      <c r="I1639" t="e">
        <f>IF($C1639="",$B1639,NA())</f>
        <v>#N/A</v>
      </c>
    </row>
    <row r="1641" spans="1:9">
      <c r="A1641">
        <v>0.1423879</v>
      </c>
      <c r="B1641">
        <v>0.029321</v>
      </c>
      <c r="C1641">
        <f>'Map Data'!$I$22</f>
        <v>3</v>
      </c>
      <c r="D1641" t="e">
        <f>IF($C1641=1,$B1641,NA())</f>
        <v>#N/A</v>
      </c>
      <c r="E1641" t="e">
        <f>IF($C1641=2,$B1641,NA())</f>
        <v>#N/A</v>
      </c>
      <c r="F1641">
        <f>IF($C1641=3,$B1641,NA())</f>
        <v>0.029321</v>
      </c>
      <c r="G1641" t="e">
        <f>IF($C1641=4,$B1641,NA())</f>
        <v>#N/A</v>
      </c>
      <c r="H1641" t="e">
        <f>IF($C1641=5,$B1641,NA())</f>
        <v>#N/A</v>
      </c>
      <c r="I1641" t="e">
        <f>IF($C1641="",$B1641,NA())</f>
        <v>#N/A</v>
      </c>
    </row>
    <row r="1642" spans="1:9">
      <c r="A1642">
        <v>0.1447575</v>
      </c>
      <c r="B1642">
        <v>0.029321</v>
      </c>
      <c r="C1642">
        <f>'Map Data'!$I$22</f>
        <v>3</v>
      </c>
      <c r="D1642" t="e">
        <f>IF($C1642=1,$B1642,NA())</f>
        <v>#N/A</v>
      </c>
      <c r="E1642" t="e">
        <f>IF($C1642=2,$B1642,NA())</f>
        <v>#N/A</v>
      </c>
      <c r="F1642">
        <f>IF($C1642=3,$B1642,NA())</f>
        <v>0.029321</v>
      </c>
      <c r="G1642" t="e">
        <f>IF($C1642=4,$B1642,NA())</f>
        <v>#N/A</v>
      </c>
      <c r="H1642" t="e">
        <f>IF($C1642=5,$B1642,NA())</f>
        <v>#N/A</v>
      </c>
      <c r="I1642" t="e">
        <f>IF($C1642="",$B1642,NA())</f>
        <v>#N/A</v>
      </c>
    </row>
    <row r="1644" spans="1:9">
      <c r="A1644">
        <v>0.1461792</v>
      </c>
      <c r="B1644">
        <v>0.029321</v>
      </c>
      <c r="C1644">
        <f>'Map Data'!$I$22</f>
        <v>3</v>
      </c>
      <c r="D1644" t="e">
        <f>IF($C1644=1,$B1644,NA())</f>
        <v>#N/A</v>
      </c>
      <c r="E1644" t="e">
        <f>IF($C1644=2,$B1644,NA())</f>
        <v>#N/A</v>
      </c>
      <c r="F1644">
        <f>IF($C1644=3,$B1644,NA())</f>
        <v>0.029321</v>
      </c>
      <c r="G1644" t="e">
        <f>IF($C1644=4,$B1644,NA())</f>
        <v>#N/A</v>
      </c>
      <c r="H1644" t="e">
        <f>IF($C1644=5,$B1644,NA())</f>
        <v>#N/A</v>
      </c>
      <c r="I1644" t="e">
        <f>IF($C1644="",$B1644,NA())</f>
        <v>#N/A</v>
      </c>
    </row>
    <row r="1645" spans="1:9">
      <c r="A1645">
        <v>0.1803016</v>
      </c>
      <c r="B1645">
        <v>0.029321</v>
      </c>
      <c r="C1645">
        <f>'Map Data'!$I$22</f>
        <v>3</v>
      </c>
      <c r="D1645" t="e">
        <f>IF($C1645=1,$B1645,NA())</f>
        <v>#N/A</v>
      </c>
      <c r="E1645" t="e">
        <f>IF($C1645=2,$B1645,NA())</f>
        <v>#N/A</v>
      </c>
      <c r="F1645">
        <f>IF($C1645=3,$B1645,NA())</f>
        <v>0.029321</v>
      </c>
      <c r="G1645" t="e">
        <f>IF($C1645=4,$B1645,NA())</f>
        <v>#N/A</v>
      </c>
      <c r="H1645" t="e">
        <f>IF($C1645=5,$B1645,NA())</f>
        <v>#N/A</v>
      </c>
      <c r="I1645" t="e">
        <f>IF($C1645="",$B1645,NA())</f>
        <v>#N/A</v>
      </c>
    </row>
    <row r="1647" spans="1:9">
      <c r="A1647">
        <v>0.1504445</v>
      </c>
      <c r="B1647">
        <v>0.0321578</v>
      </c>
      <c r="C1647">
        <f>'Map Data'!$I$22</f>
        <v>3</v>
      </c>
      <c r="D1647" t="e">
        <f>IF($C1647=1,$B1647,NA())</f>
        <v>#N/A</v>
      </c>
      <c r="E1647" t="e">
        <f>IF($C1647=2,$B1647,NA())</f>
        <v>#N/A</v>
      </c>
      <c r="F1647">
        <f>IF($C1647=3,$B1647,NA())</f>
        <v>0.0321578</v>
      </c>
      <c r="G1647" t="e">
        <f>IF($C1647=4,$B1647,NA())</f>
        <v>#N/A</v>
      </c>
      <c r="H1647" t="e">
        <f>IF($C1647=5,$B1647,NA())</f>
        <v>#N/A</v>
      </c>
      <c r="I1647" t="e">
        <f>IF($C1647="",$B1647,NA())</f>
        <v>#N/A</v>
      </c>
    </row>
    <row r="1648" spans="1:9">
      <c r="A1648">
        <v>0.1632404</v>
      </c>
      <c r="B1648">
        <v>0.0321578</v>
      </c>
      <c r="C1648">
        <f>'Map Data'!$I$22</f>
        <v>3</v>
      </c>
      <c r="D1648" t="e">
        <f>IF($C1648=1,$B1648,NA())</f>
        <v>#N/A</v>
      </c>
      <c r="E1648" t="e">
        <f>IF($C1648=2,$B1648,NA())</f>
        <v>#N/A</v>
      </c>
      <c r="F1648">
        <f>IF($C1648=3,$B1648,NA())</f>
        <v>0.0321578</v>
      </c>
      <c r="G1648" t="e">
        <f>IF($C1648=4,$B1648,NA())</f>
        <v>#N/A</v>
      </c>
      <c r="H1648" t="e">
        <f>IF($C1648=5,$B1648,NA())</f>
        <v>#N/A</v>
      </c>
      <c r="I1648" t="e">
        <f>IF($C1648="",$B1648,NA())</f>
        <v>#N/A</v>
      </c>
    </row>
    <row r="1650" spans="1:9">
      <c r="A1650">
        <v>0.1679796</v>
      </c>
      <c r="B1650">
        <v>0.0321578</v>
      </c>
      <c r="C1650">
        <f>'Map Data'!$I$22</f>
        <v>3</v>
      </c>
      <c r="D1650" t="e">
        <f>IF($C1650=1,$B1650,NA())</f>
        <v>#N/A</v>
      </c>
      <c r="E1650" t="e">
        <f>IF($C1650=2,$B1650,NA())</f>
        <v>#N/A</v>
      </c>
      <c r="F1650">
        <f>IF($C1650=3,$B1650,NA())</f>
        <v>0.0321578</v>
      </c>
      <c r="G1650" t="e">
        <f>IF($C1650=4,$B1650,NA())</f>
        <v>#N/A</v>
      </c>
      <c r="H1650" t="e">
        <f>IF($C1650=5,$B1650,NA())</f>
        <v>#N/A</v>
      </c>
      <c r="I1650" t="e">
        <f>IF($C1650="",$B1650,NA())</f>
        <v>#N/A</v>
      </c>
    </row>
    <row r="1651" spans="1:9">
      <c r="A1651">
        <v>0.1684535</v>
      </c>
      <c r="B1651">
        <v>0.0321578</v>
      </c>
      <c r="C1651">
        <f>'Map Data'!$I$22</f>
        <v>3</v>
      </c>
      <c r="D1651" t="e">
        <f>IF($C1651=1,$B1651,NA())</f>
        <v>#N/A</v>
      </c>
      <c r="E1651" t="e">
        <f>IF($C1651=2,$B1651,NA())</f>
        <v>#N/A</v>
      </c>
      <c r="F1651">
        <f>IF($C1651=3,$B1651,NA())</f>
        <v>0.0321578</v>
      </c>
      <c r="G1651" t="e">
        <f>IF($C1651=4,$B1651,NA())</f>
        <v>#N/A</v>
      </c>
      <c r="H1651" t="e">
        <f>IF($C1651=5,$B1651,NA())</f>
        <v>#N/A</v>
      </c>
      <c r="I1651" t="e">
        <f>IF($C1651="",$B1651,NA())</f>
        <v>#N/A</v>
      </c>
    </row>
    <row r="1653" spans="1:9">
      <c r="A1653">
        <v>0.1736667</v>
      </c>
      <c r="B1653">
        <v>0.0321578</v>
      </c>
      <c r="C1653">
        <f>'Map Data'!$I$22</f>
        <v>3</v>
      </c>
      <c r="D1653" t="e">
        <f>IF($C1653=1,$B1653,NA())</f>
        <v>#N/A</v>
      </c>
      <c r="E1653" t="e">
        <f>IF($C1653=2,$B1653,NA())</f>
        <v>#N/A</v>
      </c>
      <c r="F1653">
        <f>IF($C1653=3,$B1653,NA())</f>
        <v>0.0321578</v>
      </c>
      <c r="G1653" t="e">
        <f>IF($C1653=4,$B1653,NA())</f>
        <v>#N/A</v>
      </c>
      <c r="H1653" t="e">
        <f>IF($C1653=5,$B1653,NA())</f>
        <v>#N/A</v>
      </c>
      <c r="I1653" t="e">
        <f>IF($C1653="",$B1653,NA())</f>
        <v>#N/A</v>
      </c>
    </row>
    <row r="1654" spans="1:9">
      <c r="A1654">
        <v>0.1765102</v>
      </c>
      <c r="B1654">
        <v>0.0321578</v>
      </c>
      <c r="C1654">
        <f>'Map Data'!$I$22</f>
        <v>3</v>
      </c>
      <c r="D1654" t="e">
        <f>IF($C1654=1,$B1654,NA())</f>
        <v>#N/A</v>
      </c>
      <c r="E1654" t="e">
        <f>IF($C1654=2,$B1654,NA())</f>
        <v>#N/A</v>
      </c>
      <c r="F1654">
        <f>IF($C1654=3,$B1654,NA())</f>
        <v>0.0321578</v>
      </c>
      <c r="G1654" t="e">
        <f>IF($C1654=4,$B1654,NA())</f>
        <v>#N/A</v>
      </c>
      <c r="H1654" t="e">
        <f>IF($C1654=5,$B1654,NA())</f>
        <v>#N/A</v>
      </c>
      <c r="I1654" t="e">
        <f>IF($C1654="",$B1654,NA())</f>
        <v>#N/A</v>
      </c>
    </row>
    <row r="1656" spans="1:9">
      <c r="A1656">
        <v>0.1494967</v>
      </c>
      <c r="B1656">
        <v>0.0349946</v>
      </c>
      <c r="C1656">
        <f>'Map Data'!$I$22</f>
        <v>3</v>
      </c>
      <c r="D1656" t="e">
        <f>IF($C1656=1,$B1656,NA())</f>
        <v>#N/A</v>
      </c>
      <c r="E1656" t="e">
        <f>IF($C1656=2,$B1656,NA())</f>
        <v>#N/A</v>
      </c>
      <c r="F1656">
        <f>IF($C1656=3,$B1656,NA())</f>
        <v>0.0349946</v>
      </c>
      <c r="G1656" t="e">
        <f>IF($C1656=4,$B1656,NA())</f>
        <v>#N/A</v>
      </c>
      <c r="H1656" t="e">
        <f>IF($C1656=5,$B1656,NA())</f>
        <v>#N/A</v>
      </c>
      <c r="I1656" t="e">
        <f>IF($C1656="",$B1656,NA())</f>
        <v>#N/A</v>
      </c>
    </row>
    <row r="1657" spans="1:9">
      <c r="A1657">
        <v>0.1570794</v>
      </c>
      <c r="B1657">
        <v>0.0349946</v>
      </c>
      <c r="C1657">
        <f>'Map Data'!$I$22</f>
        <v>3</v>
      </c>
      <c r="D1657" t="e">
        <f>IF($C1657=1,$B1657,NA())</f>
        <v>#N/A</v>
      </c>
      <c r="E1657" t="e">
        <f>IF($C1657=2,$B1657,NA())</f>
        <v>#N/A</v>
      </c>
      <c r="F1657">
        <f>IF($C1657=3,$B1657,NA())</f>
        <v>0.0349946</v>
      </c>
      <c r="G1657" t="e">
        <f>IF($C1657=4,$B1657,NA())</f>
        <v>#N/A</v>
      </c>
      <c r="H1657" t="e">
        <f>IF($C1657=5,$B1657,NA())</f>
        <v>#N/A</v>
      </c>
      <c r="I1657" t="e">
        <f>IF($C1657="",$B1657,NA())</f>
        <v>#N/A</v>
      </c>
    </row>
    <row r="1659" spans="1:9">
      <c r="A1659">
        <v>0.07509109999999999</v>
      </c>
      <c r="B1659">
        <v>-0.1437261</v>
      </c>
      <c r="C1659">
        <f>'Map Data'!$I$23</f>
        <v>1</v>
      </c>
      <c r="D1659">
        <f>IF($C1659=1,$B1659,NA())</f>
        <v>-0.1437261</v>
      </c>
      <c r="E1659" t="e">
        <f>IF($C1659=2,$B1659,NA())</f>
        <v>#N/A</v>
      </c>
      <c r="F1659" t="e">
        <f>IF($C1659=3,$B1659,NA())</f>
        <v>#N/A</v>
      </c>
      <c r="G1659" t="e">
        <f>IF($C1659=4,$B1659,NA())</f>
        <v>#N/A</v>
      </c>
      <c r="H1659" t="e">
        <f>IF($C1659=5,$B1659,NA())</f>
        <v>#N/A</v>
      </c>
      <c r="I1659" t="e">
        <f>IF($C1659="",$B1659,NA())</f>
        <v>#N/A</v>
      </c>
    </row>
    <row r="1660" spans="1:9">
      <c r="A1660">
        <v>0.08172599999999999</v>
      </c>
      <c r="B1660">
        <v>-0.1437261</v>
      </c>
      <c r="C1660">
        <f>'Map Data'!$I$23</f>
        <v>1</v>
      </c>
      <c r="D1660">
        <f>IF($C1660=1,$B1660,NA())</f>
        <v>-0.1437261</v>
      </c>
      <c r="E1660" t="e">
        <f>IF($C1660=2,$B1660,NA())</f>
        <v>#N/A</v>
      </c>
      <c r="F1660" t="e">
        <f>IF($C1660=3,$B1660,NA())</f>
        <v>#N/A</v>
      </c>
      <c r="G1660" t="e">
        <f>IF($C1660=4,$B1660,NA())</f>
        <v>#N/A</v>
      </c>
      <c r="H1660" t="e">
        <f>IF($C1660=5,$B1660,NA())</f>
        <v>#N/A</v>
      </c>
      <c r="I1660" t="e">
        <f>IF($C1660="",$B1660,NA())</f>
        <v>#N/A</v>
      </c>
    </row>
    <row r="1662" spans="1:9">
      <c r="A1662">
        <v>0.0878869</v>
      </c>
      <c r="B1662">
        <v>-0.1437261</v>
      </c>
      <c r="C1662">
        <f>'Map Data'!$I$23</f>
        <v>1</v>
      </c>
      <c r="D1662">
        <f>IF($C1662=1,$B1662,NA())</f>
        <v>-0.1437261</v>
      </c>
      <c r="E1662" t="e">
        <f>IF($C1662=2,$B1662,NA())</f>
        <v>#N/A</v>
      </c>
      <c r="F1662" t="e">
        <f>IF($C1662=3,$B1662,NA())</f>
        <v>#N/A</v>
      </c>
      <c r="G1662" t="e">
        <f>IF($C1662=4,$B1662,NA())</f>
        <v>#N/A</v>
      </c>
      <c r="H1662" t="e">
        <f>IF($C1662=5,$B1662,NA())</f>
        <v>#N/A</v>
      </c>
      <c r="I1662" t="e">
        <f>IF($C1662="",$B1662,NA())</f>
        <v>#N/A</v>
      </c>
    </row>
    <row r="1663" spans="1:9">
      <c r="A1663">
        <v>0.0897826</v>
      </c>
      <c r="B1663">
        <v>-0.1437261</v>
      </c>
      <c r="C1663">
        <f>'Map Data'!$I$23</f>
        <v>1</v>
      </c>
      <c r="D1663">
        <f>IF($C1663=1,$B1663,NA())</f>
        <v>-0.1437261</v>
      </c>
      <c r="E1663" t="e">
        <f>IF($C1663=2,$B1663,NA())</f>
        <v>#N/A</v>
      </c>
      <c r="F1663" t="e">
        <f>IF($C1663=3,$B1663,NA())</f>
        <v>#N/A</v>
      </c>
      <c r="G1663" t="e">
        <f>IF($C1663=4,$B1663,NA())</f>
        <v>#N/A</v>
      </c>
      <c r="H1663" t="e">
        <f>IF($C1663=5,$B1663,NA())</f>
        <v>#N/A</v>
      </c>
      <c r="I1663" t="e">
        <f>IF($C1663="",$B1663,NA())</f>
        <v>#N/A</v>
      </c>
    </row>
    <row r="1665" spans="1:9">
      <c r="A1665">
        <v>0.1006828</v>
      </c>
      <c r="B1665">
        <v>-0.1437261</v>
      </c>
      <c r="C1665">
        <f>'Map Data'!$I$23</f>
        <v>1</v>
      </c>
      <c r="D1665">
        <f>IF($C1665=1,$B1665,NA())</f>
        <v>-0.1437261</v>
      </c>
      <c r="E1665" t="e">
        <f>IF($C1665=2,$B1665,NA())</f>
        <v>#N/A</v>
      </c>
      <c r="F1665" t="e">
        <f>IF($C1665=3,$B1665,NA())</f>
        <v>#N/A</v>
      </c>
      <c r="G1665" t="e">
        <f>IF($C1665=4,$B1665,NA())</f>
        <v>#N/A</v>
      </c>
      <c r="H1665" t="e">
        <f>IF($C1665=5,$B1665,NA())</f>
        <v>#N/A</v>
      </c>
      <c r="I1665" t="e">
        <f>IF($C1665="",$B1665,NA())</f>
        <v>#N/A</v>
      </c>
    </row>
    <row r="1666" spans="1:9">
      <c r="A1666">
        <v>0.105422</v>
      </c>
      <c r="B1666">
        <v>-0.1437261</v>
      </c>
      <c r="C1666">
        <f>'Map Data'!$I$23</f>
        <v>1</v>
      </c>
      <c r="D1666">
        <f>IF($C1666=1,$B1666,NA())</f>
        <v>-0.1437261</v>
      </c>
      <c r="E1666" t="e">
        <f>IF($C1666=2,$B1666,NA())</f>
        <v>#N/A</v>
      </c>
      <c r="F1666" t="e">
        <f>IF($C1666=3,$B1666,NA())</f>
        <v>#N/A</v>
      </c>
      <c r="G1666" t="e">
        <f>IF($C1666=4,$B1666,NA())</f>
        <v>#N/A</v>
      </c>
      <c r="H1666" t="e">
        <f>IF($C1666=5,$B1666,NA())</f>
        <v>#N/A</v>
      </c>
      <c r="I1666" t="e">
        <f>IF($C1666="",$B1666,NA())</f>
        <v>#N/A</v>
      </c>
    </row>
    <row r="1668" spans="1:9">
      <c r="A1668">
        <v>0.07319539999999999</v>
      </c>
      <c r="B1668">
        <v>-0.1408892</v>
      </c>
      <c r="C1668">
        <f>'Map Data'!$I$23</f>
        <v>1</v>
      </c>
      <c r="D1668">
        <f>IF($C1668=1,$B1668,NA())</f>
        <v>-0.1408892</v>
      </c>
      <c r="E1668" t="e">
        <f>IF($C1668=2,$B1668,NA())</f>
        <v>#N/A</v>
      </c>
      <c r="F1668" t="e">
        <f>IF($C1668=3,$B1668,NA())</f>
        <v>#N/A</v>
      </c>
      <c r="G1668" t="e">
        <f>IF($C1668=4,$B1668,NA())</f>
        <v>#N/A</v>
      </c>
      <c r="H1668" t="e">
        <f>IF($C1668=5,$B1668,NA())</f>
        <v>#N/A</v>
      </c>
      <c r="I1668" t="e">
        <f>IF($C1668="",$B1668,NA())</f>
        <v>#N/A</v>
      </c>
    </row>
    <row r="1669" spans="1:9">
      <c r="A1669">
        <v>0.09073050000000001</v>
      </c>
      <c r="B1669">
        <v>-0.1408892</v>
      </c>
      <c r="C1669">
        <f>'Map Data'!$I$23</f>
        <v>1</v>
      </c>
      <c r="D1669">
        <f>IF($C1669=1,$B1669,NA())</f>
        <v>-0.1408892</v>
      </c>
      <c r="E1669" t="e">
        <f>IF($C1669=2,$B1669,NA())</f>
        <v>#N/A</v>
      </c>
      <c r="F1669" t="e">
        <f>IF($C1669=3,$B1669,NA())</f>
        <v>#N/A</v>
      </c>
      <c r="G1669" t="e">
        <f>IF($C1669=4,$B1669,NA())</f>
        <v>#N/A</v>
      </c>
      <c r="H1669" t="e">
        <f>IF($C1669=5,$B1669,NA())</f>
        <v>#N/A</v>
      </c>
      <c r="I1669" t="e">
        <f>IF($C1669="",$B1669,NA())</f>
        <v>#N/A</v>
      </c>
    </row>
    <row r="1671" spans="1:9">
      <c r="A1671">
        <v>0.0940479</v>
      </c>
      <c r="B1671">
        <v>-0.1408892</v>
      </c>
      <c r="C1671">
        <f>'Map Data'!$I$23</f>
        <v>1</v>
      </c>
      <c r="D1671">
        <f>IF($C1671=1,$B1671,NA())</f>
        <v>-0.1408892</v>
      </c>
      <c r="E1671" t="e">
        <f>IF($C1671=2,$B1671,NA())</f>
        <v>#N/A</v>
      </c>
      <c r="F1671" t="e">
        <f>IF($C1671=3,$B1671,NA())</f>
        <v>#N/A</v>
      </c>
      <c r="G1671" t="e">
        <f>IF($C1671=4,$B1671,NA())</f>
        <v>#N/A</v>
      </c>
      <c r="H1671" t="e">
        <f>IF($C1671=5,$B1671,NA())</f>
        <v>#N/A</v>
      </c>
      <c r="I1671" t="e">
        <f>IF($C1671="",$B1671,NA())</f>
        <v>#N/A</v>
      </c>
    </row>
    <row r="1672" spans="1:9">
      <c r="A1672">
        <v>0.1044742</v>
      </c>
      <c r="B1672">
        <v>-0.1408892</v>
      </c>
      <c r="C1672">
        <f>'Map Data'!$I$23</f>
        <v>1</v>
      </c>
      <c r="D1672">
        <f>IF($C1672=1,$B1672,NA())</f>
        <v>-0.1408892</v>
      </c>
      <c r="E1672" t="e">
        <f>IF($C1672=2,$B1672,NA())</f>
        <v>#N/A</v>
      </c>
      <c r="F1672" t="e">
        <f>IF($C1672=3,$B1672,NA())</f>
        <v>#N/A</v>
      </c>
      <c r="G1672" t="e">
        <f>IF($C1672=4,$B1672,NA())</f>
        <v>#N/A</v>
      </c>
      <c r="H1672" t="e">
        <f>IF($C1672=5,$B1672,NA())</f>
        <v>#N/A</v>
      </c>
      <c r="I1672" t="e">
        <f>IF($C1672="",$B1672,NA())</f>
        <v>#N/A</v>
      </c>
    </row>
    <row r="1674" spans="1:9">
      <c r="A1674">
        <v>0.051395</v>
      </c>
      <c r="B1674">
        <v>-0.1380524</v>
      </c>
      <c r="C1674">
        <f>'Map Data'!$I$23</f>
        <v>1</v>
      </c>
      <c r="D1674">
        <f>IF($C1674=1,$B1674,NA())</f>
        <v>-0.1380524</v>
      </c>
      <c r="E1674" t="e">
        <f>IF($C1674=2,$B1674,NA())</f>
        <v>#N/A</v>
      </c>
      <c r="F1674" t="e">
        <f>IF($C1674=3,$B1674,NA())</f>
        <v>#N/A</v>
      </c>
      <c r="G1674" t="e">
        <f>IF($C1674=4,$B1674,NA())</f>
        <v>#N/A</v>
      </c>
      <c r="H1674" t="e">
        <f>IF($C1674=5,$B1674,NA())</f>
        <v>#N/A</v>
      </c>
      <c r="I1674" t="e">
        <f>IF($C1674="",$B1674,NA())</f>
        <v>#N/A</v>
      </c>
    </row>
    <row r="1675" spans="1:9">
      <c r="A1675">
        <v>0.0570821</v>
      </c>
      <c r="B1675">
        <v>-0.1380524</v>
      </c>
      <c r="C1675">
        <f>'Map Data'!$I$23</f>
        <v>1</v>
      </c>
      <c r="D1675">
        <f>IF($C1675=1,$B1675,NA())</f>
        <v>-0.1380524</v>
      </c>
      <c r="E1675" t="e">
        <f>IF($C1675=2,$B1675,NA())</f>
        <v>#N/A</v>
      </c>
      <c r="F1675" t="e">
        <f>IF($C1675=3,$B1675,NA())</f>
        <v>#N/A</v>
      </c>
      <c r="G1675" t="e">
        <f>IF($C1675=4,$B1675,NA())</f>
        <v>#N/A</v>
      </c>
      <c r="H1675" t="e">
        <f>IF($C1675=5,$B1675,NA())</f>
        <v>#N/A</v>
      </c>
      <c r="I1675" t="e">
        <f>IF($C1675="",$B1675,NA())</f>
        <v>#N/A</v>
      </c>
    </row>
    <row r="1677" spans="1:9">
      <c r="A1677">
        <v>0.0679823</v>
      </c>
      <c r="B1677">
        <v>-0.1380524</v>
      </c>
      <c r="C1677">
        <f>'Map Data'!$I$23</f>
        <v>1</v>
      </c>
      <c r="D1677">
        <f>IF($C1677=1,$B1677,NA())</f>
        <v>-0.1380524</v>
      </c>
      <c r="E1677" t="e">
        <f>IF($C1677=2,$B1677,NA())</f>
        <v>#N/A</v>
      </c>
      <c r="F1677" t="e">
        <f>IF($C1677=3,$B1677,NA())</f>
        <v>#N/A</v>
      </c>
      <c r="G1677" t="e">
        <f>IF($C1677=4,$B1677,NA())</f>
        <v>#N/A</v>
      </c>
      <c r="H1677" t="e">
        <f>IF($C1677=5,$B1677,NA())</f>
        <v>#N/A</v>
      </c>
      <c r="I1677" t="e">
        <f>IF($C1677="",$B1677,NA())</f>
        <v>#N/A</v>
      </c>
    </row>
    <row r="1678" spans="1:9">
      <c r="A1678">
        <v>0.0926261</v>
      </c>
      <c r="B1678">
        <v>-0.1380524</v>
      </c>
      <c r="C1678">
        <f>'Map Data'!$I$23</f>
        <v>1</v>
      </c>
      <c r="D1678">
        <f>IF($C1678=1,$B1678,NA())</f>
        <v>-0.1380524</v>
      </c>
      <c r="E1678" t="e">
        <f>IF($C1678=2,$B1678,NA())</f>
        <v>#N/A</v>
      </c>
      <c r="F1678" t="e">
        <f>IF($C1678=3,$B1678,NA())</f>
        <v>#N/A</v>
      </c>
      <c r="G1678" t="e">
        <f>IF($C1678=4,$B1678,NA())</f>
        <v>#N/A</v>
      </c>
      <c r="H1678" t="e">
        <f>IF($C1678=5,$B1678,NA())</f>
        <v>#N/A</v>
      </c>
      <c r="I1678" t="e">
        <f>IF($C1678="",$B1678,NA())</f>
        <v>#N/A</v>
      </c>
    </row>
    <row r="1680" spans="1:9">
      <c r="A1680">
        <v>0.093574</v>
      </c>
      <c r="B1680">
        <v>-0.1380524</v>
      </c>
      <c r="C1680">
        <f>'Map Data'!$I$23</f>
        <v>1</v>
      </c>
      <c r="D1680">
        <f>IF($C1680=1,$B1680,NA())</f>
        <v>-0.1380524</v>
      </c>
      <c r="E1680" t="e">
        <f>IF($C1680=2,$B1680,NA())</f>
        <v>#N/A</v>
      </c>
      <c r="F1680" t="e">
        <f>IF($C1680=3,$B1680,NA())</f>
        <v>#N/A</v>
      </c>
      <c r="G1680" t="e">
        <f>IF($C1680=4,$B1680,NA())</f>
        <v>#N/A</v>
      </c>
      <c r="H1680" t="e">
        <f>IF($C1680=5,$B1680,NA())</f>
        <v>#N/A</v>
      </c>
      <c r="I1680" t="e">
        <f>IF($C1680="",$B1680,NA())</f>
        <v>#N/A</v>
      </c>
    </row>
    <row r="1681" spans="1:9">
      <c r="A1681">
        <v>0.0968914</v>
      </c>
      <c r="B1681">
        <v>-0.1380524</v>
      </c>
      <c r="C1681">
        <f>'Map Data'!$I$23</f>
        <v>1</v>
      </c>
      <c r="D1681">
        <f>IF($C1681=1,$B1681,NA())</f>
        <v>-0.1380524</v>
      </c>
      <c r="E1681" t="e">
        <f>IF($C1681=2,$B1681,NA())</f>
        <v>#N/A</v>
      </c>
      <c r="F1681" t="e">
        <f>IF($C1681=3,$B1681,NA())</f>
        <v>#N/A</v>
      </c>
      <c r="G1681" t="e">
        <f>IF($C1681=4,$B1681,NA())</f>
        <v>#N/A</v>
      </c>
      <c r="H1681" t="e">
        <f>IF($C1681=5,$B1681,NA())</f>
        <v>#N/A</v>
      </c>
      <c r="I1681" t="e">
        <f>IF($C1681="",$B1681,NA())</f>
        <v>#N/A</v>
      </c>
    </row>
    <row r="1683" spans="1:9">
      <c r="A1683">
        <v>0.0314903</v>
      </c>
      <c r="B1683">
        <v>-0.1352155</v>
      </c>
      <c r="C1683">
        <f>'Map Data'!$I$23</f>
        <v>1</v>
      </c>
      <c r="D1683">
        <f>IF($C1683=1,$B1683,NA())</f>
        <v>-0.1352155</v>
      </c>
      <c r="E1683" t="e">
        <f>IF($C1683=2,$B1683,NA())</f>
        <v>#N/A</v>
      </c>
      <c r="F1683" t="e">
        <f>IF($C1683=3,$B1683,NA())</f>
        <v>#N/A</v>
      </c>
      <c r="G1683" t="e">
        <f>IF($C1683=4,$B1683,NA())</f>
        <v>#N/A</v>
      </c>
      <c r="H1683" t="e">
        <f>IF($C1683=5,$B1683,NA())</f>
        <v>#N/A</v>
      </c>
      <c r="I1683" t="e">
        <f>IF($C1683="",$B1683,NA())</f>
        <v>#N/A</v>
      </c>
    </row>
    <row r="1684" spans="1:9">
      <c r="A1684">
        <v>0.0404948</v>
      </c>
      <c r="B1684">
        <v>-0.1352155</v>
      </c>
      <c r="C1684">
        <f>'Map Data'!$I$23</f>
        <v>1</v>
      </c>
      <c r="D1684">
        <f>IF($C1684=1,$B1684,NA())</f>
        <v>-0.1352155</v>
      </c>
      <c r="E1684" t="e">
        <f>IF($C1684=2,$B1684,NA())</f>
        <v>#N/A</v>
      </c>
      <c r="F1684" t="e">
        <f>IF($C1684=3,$B1684,NA())</f>
        <v>#N/A</v>
      </c>
      <c r="G1684" t="e">
        <f>IF($C1684=4,$B1684,NA())</f>
        <v>#N/A</v>
      </c>
      <c r="H1684" t="e">
        <f>IF($C1684=5,$B1684,NA())</f>
        <v>#N/A</v>
      </c>
      <c r="I1684" t="e">
        <f>IF($C1684="",$B1684,NA())</f>
        <v>#N/A</v>
      </c>
    </row>
    <row r="1686" spans="1:9">
      <c r="A1686">
        <v>0.0428644</v>
      </c>
      <c r="B1686">
        <v>-0.1352155</v>
      </c>
      <c r="C1686">
        <f>'Map Data'!$I$23</f>
        <v>1</v>
      </c>
      <c r="D1686">
        <f>IF($C1686=1,$B1686,NA())</f>
        <v>-0.1352155</v>
      </c>
      <c r="E1686" t="e">
        <f>IF($C1686=2,$B1686,NA())</f>
        <v>#N/A</v>
      </c>
      <c r="F1686" t="e">
        <f>IF($C1686=3,$B1686,NA())</f>
        <v>#N/A</v>
      </c>
      <c r="G1686" t="e">
        <f>IF($C1686=4,$B1686,NA())</f>
        <v>#N/A</v>
      </c>
      <c r="H1686" t="e">
        <f>IF($C1686=5,$B1686,NA())</f>
        <v>#N/A</v>
      </c>
      <c r="I1686" t="e">
        <f>IF($C1686="",$B1686,NA())</f>
        <v>#N/A</v>
      </c>
    </row>
    <row r="1687" spans="1:9">
      <c r="A1687">
        <v>0.0585038</v>
      </c>
      <c r="B1687">
        <v>-0.1352155</v>
      </c>
      <c r="C1687">
        <f>'Map Data'!$I$23</f>
        <v>1</v>
      </c>
      <c r="D1687">
        <f>IF($C1687=1,$B1687,NA())</f>
        <v>-0.1352155</v>
      </c>
      <c r="E1687" t="e">
        <f>IF($C1687=2,$B1687,NA())</f>
        <v>#N/A</v>
      </c>
      <c r="F1687" t="e">
        <f>IF($C1687=3,$B1687,NA())</f>
        <v>#N/A</v>
      </c>
      <c r="G1687" t="e">
        <f>IF($C1687=4,$B1687,NA())</f>
        <v>#N/A</v>
      </c>
      <c r="H1687" t="e">
        <f>IF($C1687=5,$B1687,NA())</f>
        <v>#N/A</v>
      </c>
      <c r="I1687" t="e">
        <f>IF($C1687="",$B1687,NA())</f>
        <v>#N/A</v>
      </c>
    </row>
    <row r="1689" spans="1:9">
      <c r="A1689">
        <v>0.06276909999999999</v>
      </c>
      <c r="B1689">
        <v>-0.1352155</v>
      </c>
      <c r="C1689">
        <f>'Map Data'!$I$23</f>
        <v>1</v>
      </c>
      <c r="D1689">
        <f>IF($C1689=1,$B1689,NA())</f>
        <v>-0.1352155</v>
      </c>
      <c r="E1689" t="e">
        <f>IF($C1689=2,$B1689,NA())</f>
        <v>#N/A</v>
      </c>
      <c r="F1689" t="e">
        <f>IF($C1689=3,$B1689,NA())</f>
        <v>#N/A</v>
      </c>
      <c r="G1689" t="e">
        <f>IF($C1689=4,$B1689,NA())</f>
        <v>#N/A</v>
      </c>
      <c r="H1689" t="e">
        <f>IF($C1689=5,$B1689,NA())</f>
        <v>#N/A</v>
      </c>
      <c r="I1689" t="e">
        <f>IF($C1689="",$B1689,NA())</f>
        <v>#N/A</v>
      </c>
    </row>
    <row r="1690" spans="1:9">
      <c r="A1690">
        <v>0.063717</v>
      </c>
      <c r="B1690">
        <v>-0.1352155</v>
      </c>
      <c r="C1690">
        <f>'Map Data'!$I$23</f>
        <v>1</v>
      </c>
      <c r="D1690">
        <f>IF($C1690=1,$B1690,NA())</f>
        <v>-0.1352155</v>
      </c>
      <c r="E1690" t="e">
        <f>IF($C1690=2,$B1690,NA())</f>
        <v>#N/A</v>
      </c>
      <c r="F1690" t="e">
        <f>IF($C1690=3,$B1690,NA())</f>
        <v>#N/A</v>
      </c>
      <c r="G1690" t="e">
        <f>IF($C1690=4,$B1690,NA())</f>
        <v>#N/A</v>
      </c>
      <c r="H1690" t="e">
        <f>IF($C1690=5,$B1690,NA())</f>
        <v>#N/A</v>
      </c>
      <c r="I1690" t="e">
        <f>IF($C1690="",$B1690,NA())</f>
        <v>#N/A</v>
      </c>
    </row>
    <row r="1692" spans="1:9">
      <c r="A1692">
        <v>0.06656049999999999</v>
      </c>
      <c r="B1692">
        <v>-0.1352155</v>
      </c>
      <c r="C1692">
        <f>'Map Data'!$I$23</f>
        <v>1</v>
      </c>
      <c r="D1692">
        <f>IF($C1692=1,$B1692,NA())</f>
        <v>-0.1352155</v>
      </c>
      <c r="E1692" t="e">
        <f>IF($C1692=2,$B1692,NA())</f>
        <v>#N/A</v>
      </c>
      <c r="F1692" t="e">
        <f>IF($C1692=3,$B1692,NA())</f>
        <v>#N/A</v>
      </c>
      <c r="G1692" t="e">
        <f>IF($C1692=4,$B1692,NA())</f>
        <v>#N/A</v>
      </c>
      <c r="H1692" t="e">
        <f>IF($C1692=5,$B1692,NA())</f>
        <v>#N/A</v>
      </c>
      <c r="I1692" t="e">
        <f>IF($C1692="",$B1692,NA())</f>
        <v>#N/A</v>
      </c>
    </row>
    <row r="1693" spans="1:9">
      <c r="A1693">
        <v>0.0959436</v>
      </c>
      <c r="B1693">
        <v>-0.1352155</v>
      </c>
      <c r="C1693">
        <f>'Map Data'!$I$23</f>
        <v>1</v>
      </c>
      <c r="D1693">
        <f>IF($C1693=1,$B1693,NA())</f>
        <v>-0.1352155</v>
      </c>
      <c r="E1693" t="e">
        <f>IF($C1693=2,$B1693,NA())</f>
        <v>#N/A</v>
      </c>
      <c r="F1693" t="e">
        <f>IF($C1693=3,$B1693,NA())</f>
        <v>#N/A</v>
      </c>
      <c r="G1693" t="e">
        <f>IF($C1693=4,$B1693,NA())</f>
        <v>#N/A</v>
      </c>
      <c r="H1693" t="e">
        <f>IF($C1693=5,$B1693,NA())</f>
        <v>#N/A</v>
      </c>
      <c r="I1693" t="e">
        <f>IF($C1693="",$B1693,NA())</f>
        <v>#N/A</v>
      </c>
    </row>
    <row r="1695" spans="1:9">
      <c r="A1695">
        <v>0.0329121</v>
      </c>
      <c r="B1695">
        <v>-0.1323787</v>
      </c>
      <c r="C1695">
        <f>'Map Data'!$I$23</f>
        <v>1</v>
      </c>
      <c r="D1695">
        <f>IF($C1695=1,$B1695,NA())</f>
        <v>-0.1323787</v>
      </c>
      <c r="E1695" t="e">
        <f>IF($C1695=2,$B1695,NA())</f>
        <v>#N/A</v>
      </c>
      <c r="F1695" t="e">
        <f>IF($C1695=3,$B1695,NA())</f>
        <v>#N/A</v>
      </c>
      <c r="G1695" t="e">
        <f>IF($C1695=4,$B1695,NA())</f>
        <v>#N/A</v>
      </c>
      <c r="H1695" t="e">
        <f>IF($C1695=5,$B1695,NA())</f>
        <v>#N/A</v>
      </c>
      <c r="I1695" t="e">
        <f>IF($C1695="",$B1695,NA())</f>
        <v>#N/A</v>
      </c>
    </row>
    <row r="1696" spans="1:9">
      <c r="A1696">
        <v>0.1011567</v>
      </c>
      <c r="B1696">
        <v>-0.1323787</v>
      </c>
      <c r="C1696">
        <f>'Map Data'!$I$23</f>
        <v>1</v>
      </c>
      <c r="D1696">
        <f>IF($C1696=1,$B1696,NA())</f>
        <v>-0.1323787</v>
      </c>
      <c r="E1696" t="e">
        <f>IF($C1696=2,$B1696,NA())</f>
        <v>#N/A</v>
      </c>
      <c r="F1696" t="e">
        <f>IF($C1696=3,$B1696,NA())</f>
        <v>#N/A</v>
      </c>
      <c r="G1696" t="e">
        <f>IF($C1696=4,$B1696,NA())</f>
        <v>#N/A</v>
      </c>
      <c r="H1696" t="e">
        <f>IF($C1696=5,$B1696,NA())</f>
        <v>#N/A</v>
      </c>
      <c r="I1696" t="e">
        <f>IF($C1696="",$B1696,NA())</f>
        <v>#N/A</v>
      </c>
    </row>
    <row r="1698" spans="1:9">
      <c r="A1698">
        <v>0.0348078</v>
      </c>
      <c r="B1698">
        <v>-0.1295419</v>
      </c>
      <c r="C1698">
        <f>'Map Data'!$I$23</f>
        <v>1</v>
      </c>
      <c r="D1698">
        <f>IF($C1698=1,$B1698,NA())</f>
        <v>-0.1295419</v>
      </c>
      <c r="E1698" t="e">
        <f>IF($C1698=2,$B1698,NA())</f>
        <v>#N/A</v>
      </c>
      <c r="F1698" t="e">
        <f>IF($C1698=3,$B1698,NA())</f>
        <v>#N/A</v>
      </c>
      <c r="G1698" t="e">
        <f>IF($C1698=4,$B1698,NA())</f>
        <v>#N/A</v>
      </c>
      <c r="H1698" t="e">
        <f>IF($C1698=5,$B1698,NA())</f>
        <v>#N/A</v>
      </c>
      <c r="I1698" t="e">
        <f>IF($C1698="",$B1698,NA())</f>
        <v>#N/A</v>
      </c>
    </row>
    <row r="1699" spans="1:9">
      <c r="A1699">
        <v>0.0926261</v>
      </c>
      <c r="B1699">
        <v>-0.1295419</v>
      </c>
      <c r="C1699">
        <f>'Map Data'!$I$23</f>
        <v>1</v>
      </c>
      <c r="D1699">
        <f>IF($C1699=1,$B1699,NA())</f>
        <v>-0.1295419</v>
      </c>
      <c r="E1699" t="e">
        <f>IF($C1699=2,$B1699,NA())</f>
        <v>#N/A</v>
      </c>
      <c r="F1699" t="e">
        <f>IF($C1699=3,$B1699,NA())</f>
        <v>#N/A</v>
      </c>
      <c r="G1699" t="e">
        <f>IF($C1699=4,$B1699,NA())</f>
        <v>#N/A</v>
      </c>
      <c r="H1699" t="e">
        <f>IF($C1699=5,$B1699,NA())</f>
        <v>#N/A</v>
      </c>
      <c r="I1699" t="e">
        <f>IF($C1699="",$B1699,NA())</f>
        <v>#N/A</v>
      </c>
    </row>
    <row r="1701" spans="1:9">
      <c r="A1701">
        <v>0.0973654</v>
      </c>
      <c r="B1701">
        <v>-0.1295419</v>
      </c>
      <c r="C1701">
        <f>'Map Data'!$I$23</f>
        <v>1</v>
      </c>
      <c r="D1701">
        <f>IF($C1701=1,$B1701,NA())</f>
        <v>-0.1295419</v>
      </c>
      <c r="E1701" t="e">
        <f>IF($C1701=2,$B1701,NA())</f>
        <v>#N/A</v>
      </c>
      <c r="F1701" t="e">
        <f>IF($C1701=3,$B1701,NA())</f>
        <v>#N/A</v>
      </c>
      <c r="G1701" t="e">
        <f>IF($C1701=4,$B1701,NA())</f>
        <v>#N/A</v>
      </c>
      <c r="H1701" t="e">
        <f>IF($C1701=5,$B1701,NA())</f>
        <v>#N/A</v>
      </c>
      <c r="I1701" t="e">
        <f>IF($C1701="",$B1701,NA())</f>
        <v>#N/A</v>
      </c>
    </row>
    <row r="1702" spans="1:9">
      <c r="A1702">
        <v>0.1002089</v>
      </c>
      <c r="B1702">
        <v>-0.1295419</v>
      </c>
      <c r="C1702">
        <f>'Map Data'!$I$23</f>
        <v>1</v>
      </c>
      <c r="D1702">
        <f>IF($C1702=1,$B1702,NA())</f>
        <v>-0.1295419</v>
      </c>
      <c r="E1702" t="e">
        <f>IF($C1702=2,$B1702,NA())</f>
        <v>#N/A</v>
      </c>
      <c r="F1702" t="e">
        <f>IF($C1702=3,$B1702,NA())</f>
        <v>#N/A</v>
      </c>
      <c r="G1702" t="e">
        <f>IF($C1702=4,$B1702,NA())</f>
        <v>#N/A</v>
      </c>
      <c r="H1702" t="e">
        <f>IF($C1702=5,$B1702,NA())</f>
        <v>#N/A</v>
      </c>
      <c r="I1702" t="e">
        <f>IF($C1702="",$B1702,NA())</f>
        <v>#N/A</v>
      </c>
    </row>
    <row r="1704" spans="1:9">
      <c r="A1704">
        <v>0.0343339</v>
      </c>
      <c r="B1704">
        <v>-0.126705</v>
      </c>
      <c r="C1704">
        <f>'Map Data'!$I$23</f>
        <v>1</v>
      </c>
      <c r="D1704">
        <f>IF($C1704=1,$B1704,NA())</f>
        <v>-0.126705</v>
      </c>
      <c r="E1704" t="e">
        <f>IF($C1704=2,$B1704,NA())</f>
        <v>#N/A</v>
      </c>
      <c r="F1704" t="e">
        <f>IF($C1704=3,$B1704,NA())</f>
        <v>#N/A</v>
      </c>
      <c r="G1704" t="e">
        <f>IF($C1704=4,$B1704,NA())</f>
        <v>#N/A</v>
      </c>
      <c r="H1704" t="e">
        <f>IF($C1704=5,$B1704,NA())</f>
        <v>#N/A</v>
      </c>
      <c r="I1704" t="e">
        <f>IF($C1704="",$B1704,NA())</f>
        <v>#N/A</v>
      </c>
    </row>
    <row r="1705" spans="1:9">
      <c r="A1705">
        <v>0.09499580000000001</v>
      </c>
      <c r="B1705">
        <v>-0.126705</v>
      </c>
      <c r="C1705">
        <f>'Map Data'!$I$23</f>
        <v>1</v>
      </c>
      <c r="D1705">
        <f>IF($C1705=1,$B1705,NA())</f>
        <v>-0.126705</v>
      </c>
      <c r="E1705" t="e">
        <f>IF($C1705=2,$B1705,NA())</f>
        <v>#N/A</v>
      </c>
      <c r="F1705" t="e">
        <f>IF($C1705=3,$B1705,NA())</f>
        <v>#N/A</v>
      </c>
      <c r="G1705" t="e">
        <f>IF($C1705=4,$B1705,NA())</f>
        <v>#N/A</v>
      </c>
      <c r="H1705" t="e">
        <f>IF($C1705=5,$B1705,NA())</f>
        <v>#N/A</v>
      </c>
      <c r="I1705" t="e">
        <f>IF($C1705="",$B1705,NA())</f>
        <v>#N/A</v>
      </c>
    </row>
    <row r="1707" spans="1:9">
      <c r="A1707">
        <v>0.0348078</v>
      </c>
      <c r="B1707">
        <v>-0.1238682</v>
      </c>
      <c r="C1707">
        <f>'Map Data'!$I$23</f>
        <v>1</v>
      </c>
      <c r="D1707">
        <f>IF($C1707=1,$B1707,NA())</f>
        <v>-0.1238682</v>
      </c>
      <c r="E1707" t="e">
        <f>IF($C1707=2,$B1707,NA())</f>
        <v>#N/A</v>
      </c>
      <c r="F1707" t="e">
        <f>IF($C1707=3,$B1707,NA())</f>
        <v>#N/A</v>
      </c>
      <c r="G1707" t="e">
        <f>IF($C1707=4,$B1707,NA())</f>
        <v>#N/A</v>
      </c>
      <c r="H1707" t="e">
        <f>IF($C1707=5,$B1707,NA())</f>
        <v>#N/A</v>
      </c>
      <c r="I1707" t="e">
        <f>IF($C1707="",$B1707,NA())</f>
        <v>#N/A</v>
      </c>
    </row>
    <row r="1708" spans="1:9">
      <c r="A1708">
        <v>0.0954697</v>
      </c>
      <c r="B1708">
        <v>-0.1238682</v>
      </c>
      <c r="C1708">
        <f>'Map Data'!$I$23</f>
        <v>1</v>
      </c>
      <c r="D1708">
        <f>IF($C1708=1,$B1708,NA())</f>
        <v>-0.1238682</v>
      </c>
      <c r="E1708" t="e">
        <f>IF($C1708=2,$B1708,NA())</f>
        <v>#N/A</v>
      </c>
      <c r="F1708" t="e">
        <f>IF($C1708=3,$B1708,NA())</f>
        <v>#N/A</v>
      </c>
      <c r="G1708" t="e">
        <f>IF($C1708=4,$B1708,NA())</f>
        <v>#N/A</v>
      </c>
      <c r="H1708" t="e">
        <f>IF($C1708=5,$B1708,NA())</f>
        <v>#N/A</v>
      </c>
      <c r="I1708" t="e">
        <f>IF($C1708="",$B1708,NA())</f>
        <v>#N/A</v>
      </c>
    </row>
    <row r="1710" spans="1:9">
      <c r="A1710">
        <v>0.0343339</v>
      </c>
      <c r="B1710">
        <v>-0.1210314</v>
      </c>
      <c r="C1710">
        <f>'Map Data'!$I$23</f>
        <v>1</v>
      </c>
      <c r="D1710">
        <f>IF($C1710=1,$B1710,NA())</f>
        <v>-0.1210314</v>
      </c>
      <c r="E1710" t="e">
        <f>IF($C1710=2,$B1710,NA())</f>
        <v>#N/A</v>
      </c>
      <c r="F1710" t="e">
        <f>IF($C1710=3,$B1710,NA())</f>
        <v>#N/A</v>
      </c>
      <c r="G1710" t="e">
        <f>IF($C1710=4,$B1710,NA())</f>
        <v>#N/A</v>
      </c>
      <c r="H1710" t="e">
        <f>IF($C1710=5,$B1710,NA())</f>
        <v>#N/A</v>
      </c>
      <c r="I1710" t="e">
        <f>IF($C1710="",$B1710,NA())</f>
        <v>#N/A</v>
      </c>
    </row>
    <row r="1711" spans="1:9">
      <c r="A1711">
        <v>0.0945218</v>
      </c>
      <c r="B1711">
        <v>-0.1210314</v>
      </c>
      <c r="C1711">
        <f>'Map Data'!$I$23</f>
        <v>1</v>
      </c>
      <c r="D1711">
        <f>IF($C1711=1,$B1711,NA())</f>
        <v>-0.1210314</v>
      </c>
      <c r="E1711" t="e">
        <f>IF($C1711=2,$B1711,NA())</f>
        <v>#N/A</v>
      </c>
      <c r="F1711" t="e">
        <f>IF($C1711=3,$B1711,NA())</f>
        <v>#N/A</v>
      </c>
      <c r="G1711" t="e">
        <f>IF($C1711=4,$B1711,NA())</f>
        <v>#N/A</v>
      </c>
      <c r="H1711" t="e">
        <f>IF($C1711=5,$B1711,NA())</f>
        <v>#N/A</v>
      </c>
      <c r="I1711" t="e">
        <f>IF($C1711="",$B1711,NA())</f>
        <v>#N/A</v>
      </c>
    </row>
    <row r="1713" spans="1:9">
      <c r="A1713">
        <v>0.0362295</v>
      </c>
      <c r="B1713">
        <v>-0.1181945</v>
      </c>
      <c r="C1713">
        <f>'Map Data'!$I$23</f>
        <v>1</v>
      </c>
      <c r="D1713">
        <f>IF($C1713=1,$B1713,NA())</f>
        <v>-0.1181945</v>
      </c>
      <c r="E1713" t="e">
        <f>IF($C1713=2,$B1713,NA())</f>
        <v>#N/A</v>
      </c>
      <c r="F1713" t="e">
        <f>IF($C1713=3,$B1713,NA())</f>
        <v>#N/A</v>
      </c>
      <c r="G1713" t="e">
        <f>IF($C1713=4,$B1713,NA())</f>
        <v>#N/A</v>
      </c>
      <c r="H1713" t="e">
        <f>IF($C1713=5,$B1713,NA())</f>
        <v>#N/A</v>
      </c>
      <c r="I1713" t="e">
        <f>IF($C1713="",$B1713,NA())</f>
        <v>#N/A</v>
      </c>
    </row>
    <row r="1714" spans="1:9">
      <c r="A1714">
        <v>0.0926261</v>
      </c>
      <c r="B1714">
        <v>-0.1181945</v>
      </c>
      <c r="C1714">
        <f>'Map Data'!$I$23</f>
        <v>1</v>
      </c>
      <c r="D1714">
        <f>IF($C1714=1,$B1714,NA())</f>
        <v>-0.1181945</v>
      </c>
      <c r="E1714" t="e">
        <f>IF($C1714=2,$B1714,NA())</f>
        <v>#N/A</v>
      </c>
      <c r="F1714" t="e">
        <f>IF($C1714=3,$B1714,NA())</f>
        <v>#N/A</v>
      </c>
      <c r="G1714" t="e">
        <f>IF($C1714=4,$B1714,NA())</f>
        <v>#N/A</v>
      </c>
      <c r="H1714" t="e">
        <f>IF($C1714=5,$B1714,NA())</f>
        <v>#N/A</v>
      </c>
      <c r="I1714" t="e">
        <f>IF($C1714="",$B1714,NA())</f>
        <v>#N/A</v>
      </c>
    </row>
    <row r="1716" spans="1:9">
      <c r="A1716">
        <v>0.0371774</v>
      </c>
      <c r="B1716">
        <v>-0.1153577</v>
      </c>
      <c r="C1716">
        <f>'Map Data'!$I$23</f>
        <v>1</v>
      </c>
      <c r="D1716">
        <f>IF($C1716=1,$B1716,NA())</f>
        <v>-0.1153577</v>
      </c>
      <c r="E1716" t="e">
        <f>IF($C1716=2,$B1716,NA())</f>
        <v>#N/A</v>
      </c>
      <c r="F1716" t="e">
        <f>IF($C1716=3,$B1716,NA())</f>
        <v>#N/A</v>
      </c>
      <c r="G1716" t="e">
        <f>IF($C1716=4,$B1716,NA())</f>
        <v>#N/A</v>
      </c>
      <c r="H1716" t="e">
        <f>IF($C1716=5,$B1716,NA())</f>
        <v>#N/A</v>
      </c>
      <c r="I1716" t="e">
        <f>IF($C1716="",$B1716,NA())</f>
        <v>#N/A</v>
      </c>
    </row>
    <row r="1717" spans="1:9">
      <c r="A1717">
        <v>0.0921522</v>
      </c>
      <c r="B1717">
        <v>-0.1153577</v>
      </c>
      <c r="C1717">
        <f>'Map Data'!$I$23</f>
        <v>1</v>
      </c>
      <c r="D1717">
        <f>IF($C1717=1,$B1717,NA())</f>
        <v>-0.1153577</v>
      </c>
      <c r="E1717" t="e">
        <f>IF($C1717=2,$B1717,NA())</f>
        <v>#N/A</v>
      </c>
      <c r="F1717" t="e">
        <f>IF($C1717=3,$B1717,NA())</f>
        <v>#N/A</v>
      </c>
      <c r="G1717" t="e">
        <f>IF($C1717=4,$B1717,NA())</f>
        <v>#N/A</v>
      </c>
      <c r="H1717" t="e">
        <f>IF($C1717=5,$B1717,NA())</f>
        <v>#N/A</v>
      </c>
      <c r="I1717" t="e">
        <f>IF($C1717="",$B1717,NA())</f>
        <v>#N/A</v>
      </c>
    </row>
    <row r="1719" spans="1:9">
      <c r="A1719">
        <v>0.0367035</v>
      </c>
      <c r="B1719">
        <v>-0.1125209</v>
      </c>
      <c r="C1719">
        <f>'Map Data'!$I$23</f>
        <v>1</v>
      </c>
      <c r="D1719">
        <f>IF($C1719=1,$B1719,NA())</f>
        <v>-0.1125209</v>
      </c>
      <c r="E1719" t="e">
        <f>IF($C1719=2,$B1719,NA())</f>
        <v>#N/A</v>
      </c>
      <c r="F1719" t="e">
        <f>IF($C1719=3,$B1719,NA())</f>
        <v>#N/A</v>
      </c>
      <c r="G1719" t="e">
        <f>IF($C1719=4,$B1719,NA())</f>
        <v>#N/A</v>
      </c>
      <c r="H1719" t="e">
        <f>IF($C1719=5,$B1719,NA())</f>
        <v>#N/A</v>
      </c>
      <c r="I1719" t="e">
        <f>IF($C1719="",$B1719,NA())</f>
        <v>#N/A</v>
      </c>
    </row>
    <row r="1720" spans="1:9">
      <c r="A1720">
        <v>0.06513869999999999</v>
      </c>
      <c r="B1720">
        <v>-0.1125209</v>
      </c>
      <c r="C1720">
        <f>'Map Data'!$I$23</f>
        <v>1</v>
      </c>
      <c r="D1720">
        <f>IF($C1720=1,$B1720,NA())</f>
        <v>-0.1125209</v>
      </c>
      <c r="E1720" t="e">
        <f>IF($C1720=2,$B1720,NA())</f>
        <v>#N/A</v>
      </c>
      <c r="F1720" t="e">
        <f>IF($C1720=3,$B1720,NA())</f>
        <v>#N/A</v>
      </c>
      <c r="G1720" t="e">
        <f>IF($C1720=4,$B1720,NA())</f>
        <v>#N/A</v>
      </c>
      <c r="H1720" t="e">
        <f>IF($C1720=5,$B1720,NA())</f>
        <v>#N/A</v>
      </c>
      <c r="I1720" t="e">
        <f>IF($C1720="",$B1720,NA())</f>
        <v>#N/A</v>
      </c>
    </row>
    <row r="1722" spans="1:9">
      <c r="A1722">
        <v>0.07082579999999999</v>
      </c>
      <c r="B1722">
        <v>-0.1125209</v>
      </c>
      <c r="C1722">
        <f>'Map Data'!$I$23</f>
        <v>1</v>
      </c>
      <c r="D1722">
        <f>IF($C1722=1,$B1722,NA())</f>
        <v>-0.1125209</v>
      </c>
      <c r="E1722" t="e">
        <f>IF($C1722=2,$B1722,NA())</f>
        <v>#N/A</v>
      </c>
      <c r="F1722" t="e">
        <f>IF($C1722=3,$B1722,NA())</f>
        <v>#N/A</v>
      </c>
      <c r="G1722" t="e">
        <f>IF($C1722=4,$B1722,NA())</f>
        <v>#N/A</v>
      </c>
      <c r="H1722" t="e">
        <f>IF($C1722=5,$B1722,NA())</f>
        <v>#N/A</v>
      </c>
      <c r="I1722" t="e">
        <f>IF($C1722="",$B1722,NA())</f>
        <v>#N/A</v>
      </c>
    </row>
    <row r="1723" spans="1:9">
      <c r="A1723">
        <v>0.0926261</v>
      </c>
      <c r="B1723">
        <v>-0.1125209</v>
      </c>
      <c r="C1723">
        <f>'Map Data'!$I$23</f>
        <v>1</v>
      </c>
      <c r="D1723">
        <f>IF($C1723=1,$B1723,NA())</f>
        <v>-0.1125209</v>
      </c>
      <c r="E1723" t="e">
        <f>IF($C1723=2,$B1723,NA())</f>
        <v>#N/A</v>
      </c>
      <c r="F1723" t="e">
        <f>IF($C1723=3,$B1723,NA())</f>
        <v>#N/A</v>
      </c>
      <c r="G1723" t="e">
        <f>IF($C1723=4,$B1723,NA())</f>
        <v>#N/A</v>
      </c>
      <c r="H1723" t="e">
        <f>IF($C1723=5,$B1723,NA())</f>
        <v>#N/A</v>
      </c>
      <c r="I1723" t="e">
        <f>IF($C1723="",$B1723,NA())</f>
        <v>#N/A</v>
      </c>
    </row>
    <row r="1725" spans="1:9">
      <c r="A1725">
        <v>0.0357556</v>
      </c>
      <c r="B1725">
        <v>-0.109684</v>
      </c>
      <c r="C1725">
        <f>'Map Data'!$I$23</f>
        <v>1</v>
      </c>
      <c r="D1725">
        <f>IF($C1725=1,$B1725,NA())</f>
        <v>-0.109684</v>
      </c>
      <c r="E1725" t="e">
        <f>IF($C1725=2,$B1725,NA())</f>
        <v>#N/A</v>
      </c>
      <c r="F1725" t="e">
        <f>IF($C1725=3,$B1725,NA())</f>
        <v>#N/A</v>
      </c>
      <c r="G1725" t="e">
        <f>IF($C1725=4,$B1725,NA())</f>
        <v>#N/A</v>
      </c>
      <c r="H1725" t="e">
        <f>IF($C1725=5,$B1725,NA())</f>
        <v>#N/A</v>
      </c>
      <c r="I1725" t="e">
        <f>IF($C1725="",$B1725,NA())</f>
        <v>#N/A</v>
      </c>
    </row>
    <row r="1726" spans="1:9">
      <c r="A1726">
        <v>0.06513869999999999</v>
      </c>
      <c r="B1726">
        <v>-0.109684</v>
      </c>
      <c r="C1726">
        <f>'Map Data'!$I$23</f>
        <v>1</v>
      </c>
      <c r="D1726">
        <f>IF($C1726=1,$B1726,NA())</f>
        <v>-0.109684</v>
      </c>
      <c r="E1726" t="e">
        <f>IF($C1726=2,$B1726,NA())</f>
        <v>#N/A</v>
      </c>
      <c r="F1726" t="e">
        <f>IF($C1726=3,$B1726,NA())</f>
        <v>#N/A</v>
      </c>
      <c r="G1726" t="e">
        <f>IF($C1726=4,$B1726,NA())</f>
        <v>#N/A</v>
      </c>
      <c r="H1726" t="e">
        <f>IF($C1726=5,$B1726,NA())</f>
        <v>#N/A</v>
      </c>
      <c r="I1726" t="e">
        <f>IF($C1726="",$B1726,NA())</f>
        <v>#N/A</v>
      </c>
    </row>
    <row r="1728" spans="1:9">
      <c r="A1728">
        <v>0.0343339</v>
      </c>
      <c r="B1728">
        <v>-0.1068472</v>
      </c>
      <c r="C1728">
        <f>'Map Data'!$I$23</f>
        <v>1</v>
      </c>
      <c r="D1728">
        <f>IF($C1728=1,$B1728,NA())</f>
        <v>-0.1068472</v>
      </c>
      <c r="E1728" t="e">
        <f>IF($C1728=2,$B1728,NA())</f>
        <v>#N/A</v>
      </c>
      <c r="F1728" t="e">
        <f>IF($C1728=3,$B1728,NA())</f>
        <v>#N/A</v>
      </c>
      <c r="G1728" t="e">
        <f>IF($C1728=4,$B1728,NA())</f>
        <v>#N/A</v>
      </c>
      <c r="H1728" t="e">
        <f>IF($C1728=5,$B1728,NA())</f>
        <v>#N/A</v>
      </c>
      <c r="I1728" t="e">
        <f>IF($C1728="",$B1728,NA())</f>
        <v>#N/A</v>
      </c>
    </row>
    <row r="1729" spans="1:9">
      <c r="A1729">
        <v>0.06656049999999999</v>
      </c>
      <c r="B1729">
        <v>-0.1068472</v>
      </c>
      <c r="C1729">
        <f>'Map Data'!$I$23</f>
        <v>1</v>
      </c>
      <c r="D1729">
        <f>IF($C1729=1,$B1729,NA())</f>
        <v>-0.1068472</v>
      </c>
      <c r="E1729" t="e">
        <f>IF($C1729=2,$B1729,NA())</f>
        <v>#N/A</v>
      </c>
      <c r="F1729" t="e">
        <f>IF($C1729=3,$B1729,NA())</f>
        <v>#N/A</v>
      </c>
      <c r="G1729" t="e">
        <f>IF($C1729=4,$B1729,NA())</f>
        <v>#N/A</v>
      </c>
      <c r="H1729" t="e">
        <f>IF($C1729=5,$B1729,NA())</f>
        <v>#N/A</v>
      </c>
      <c r="I1729" t="e">
        <f>IF($C1729="",$B1729,NA())</f>
        <v>#N/A</v>
      </c>
    </row>
    <row r="1731" spans="1:9">
      <c r="A1731">
        <v>0.0324382</v>
      </c>
      <c r="B1731">
        <v>-0.1040103</v>
      </c>
      <c r="C1731">
        <f>'Map Data'!$I$23</f>
        <v>1</v>
      </c>
      <c r="D1731">
        <f>IF($C1731=1,$B1731,NA())</f>
        <v>-0.1040103</v>
      </c>
      <c r="E1731" t="e">
        <f>IF($C1731=2,$B1731,NA())</f>
        <v>#N/A</v>
      </c>
      <c r="F1731" t="e">
        <f>IF($C1731=3,$B1731,NA())</f>
        <v>#N/A</v>
      </c>
      <c r="G1731" t="e">
        <f>IF($C1731=4,$B1731,NA())</f>
        <v>#N/A</v>
      </c>
      <c r="H1731" t="e">
        <f>IF($C1731=5,$B1731,NA())</f>
        <v>#N/A</v>
      </c>
      <c r="I1731" t="e">
        <f>IF($C1731="",$B1731,NA())</f>
        <v>#N/A</v>
      </c>
    </row>
    <row r="1732" spans="1:9">
      <c r="A1732">
        <v>0.06656049999999999</v>
      </c>
      <c r="B1732">
        <v>-0.1040103</v>
      </c>
      <c r="C1732">
        <f>'Map Data'!$I$23</f>
        <v>1</v>
      </c>
      <c r="D1732">
        <f>IF($C1732=1,$B1732,NA())</f>
        <v>-0.1040103</v>
      </c>
      <c r="E1732" t="e">
        <f>IF($C1732=2,$B1732,NA())</f>
        <v>#N/A</v>
      </c>
      <c r="F1732" t="e">
        <f>IF($C1732=3,$B1732,NA())</f>
        <v>#N/A</v>
      </c>
      <c r="G1732" t="e">
        <f>IF($C1732=4,$B1732,NA())</f>
        <v>#N/A</v>
      </c>
      <c r="H1732" t="e">
        <f>IF($C1732=5,$B1732,NA())</f>
        <v>#N/A</v>
      </c>
      <c r="I1732" t="e">
        <f>IF($C1732="",$B1732,NA())</f>
        <v>#N/A</v>
      </c>
    </row>
    <row r="1734" spans="1:9">
      <c r="A1734">
        <v>0.0324382</v>
      </c>
      <c r="B1734">
        <v>-0.1011735</v>
      </c>
      <c r="C1734">
        <f>'Map Data'!$I$23</f>
        <v>1</v>
      </c>
      <c r="D1734">
        <f>IF($C1734=1,$B1734,NA())</f>
        <v>-0.1011735</v>
      </c>
      <c r="E1734" t="e">
        <f>IF($C1734=2,$B1734,NA())</f>
        <v>#N/A</v>
      </c>
      <c r="F1734" t="e">
        <f>IF($C1734=3,$B1734,NA())</f>
        <v>#N/A</v>
      </c>
      <c r="G1734" t="e">
        <f>IF($C1734=4,$B1734,NA())</f>
        <v>#N/A</v>
      </c>
      <c r="H1734" t="e">
        <f>IF($C1734=5,$B1734,NA())</f>
        <v>#N/A</v>
      </c>
      <c r="I1734" t="e">
        <f>IF($C1734="",$B1734,NA())</f>
        <v>#N/A</v>
      </c>
    </row>
    <row r="1735" spans="1:9">
      <c r="A1735">
        <v>0.0679823</v>
      </c>
      <c r="B1735">
        <v>-0.1011735</v>
      </c>
      <c r="C1735">
        <f>'Map Data'!$I$23</f>
        <v>1</v>
      </c>
      <c r="D1735">
        <f>IF($C1735=1,$B1735,NA())</f>
        <v>-0.1011735</v>
      </c>
      <c r="E1735" t="e">
        <f>IF($C1735=2,$B1735,NA())</f>
        <v>#N/A</v>
      </c>
      <c r="F1735" t="e">
        <f>IF($C1735=3,$B1735,NA())</f>
        <v>#N/A</v>
      </c>
      <c r="G1735" t="e">
        <f>IF($C1735=4,$B1735,NA())</f>
        <v>#N/A</v>
      </c>
      <c r="H1735" t="e">
        <f>IF($C1735=5,$B1735,NA())</f>
        <v>#N/A</v>
      </c>
      <c r="I1735" t="e">
        <f>IF($C1735="",$B1735,NA())</f>
        <v>#N/A</v>
      </c>
    </row>
    <row r="1737" spans="1:9">
      <c r="A1737">
        <v>0.0305425</v>
      </c>
      <c r="B1737">
        <v>-0.0983367</v>
      </c>
      <c r="C1737">
        <f>'Map Data'!$I$23</f>
        <v>1</v>
      </c>
      <c r="D1737">
        <f>IF($C1737=1,$B1737,NA())</f>
        <v>-0.0983367</v>
      </c>
      <c r="E1737" t="e">
        <f>IF($C1737=2,$B1737,NA())</f>
        <v>#N/A</v>
      </c>
      <c r="F1737" t="e">
        <f>IF($C1737=3,$B1737,NA())</f>
        <v>#N/A</v>
      </c>
      <c r="G1737" t="e">
        <f>IF($C1737=4,$B1737,NA())</f>
        <v>#N/A</v>
      </c>
      <c r="H1737" t="e">
        <f>IF($C1737=5,$B1737,NA())</f>
        <v>#N/A</v>
      </c>
      <c r="I1737" t="e">
        <f>IF($C1737="",$B1737,NA())</f>
        <v>#N/A</v>
      </c>
    </row>
    <row r="1738" spans="1:9">
      <c r="A1738">
        <v>0.06845619999999999</v>
      </c>
      <c r="B1738">
        <v>-0.0983367</v>
      </c>
      <c r="C1738">
        <f>'Map Data'!$I$23</f>
        <v>1</v>
      </c>
      <c r="D1738">
        <f>IF($C1738=1,$B1738,NA())</f>
        <v>-0.0983367</v>
      </c>
      <c r="E1738" t="e">
        <f>IF($C1738=2,$B1738,NA())</f>
        <v>#N/A</v>
      </c>
      <c r="F1738" t="e">
        <f>IF($C1738=3,$B1738,NA())</f>
        <v>#N/A</v>
      </c>
      <c r="G1738" t="e">
        <f>IF($C1738=4,$B1738,NA())</f>
        <v>#N/A</v>
      </c>
      <c r="H1738" t="e">
        <f>IF($C1738=5,$B1738,NA())</f>
        <v>#N/A</v>
      </c>
      <c r="I1738" t="e">
        <f>IF($C1738="",$B1738,NA())</f>
        <v>#N/A</v>
      </c>
    </row>
    <row r="1740" spans="1:9">
      <c r="A1740">
        <v>0.0291207</v>
      </c>
      <c r="B1740">
        <v>-0.0954998</v>
      </c>
      <c r="C1740">
        <f>'Map Data'!$I$23</f>
        <v>1</v>
      </c>
      <c r="D1740">
        <f>IF($C1740=1,$B1740,NA())</f>
        <v>-0.0954998</v>
      </c>
      <c r="E1740" t="e">
        <f>IF($C1740=2,$B1740,NA())</f>
        <v>#N/A</v>
      </c>
      <c r="F1740" t="e">
        <f>IF($C1740=3,$B1740,NA())</f>
        <v>#N/A</v>
      </c>
      <c r="G1740" t="e">
        <f>IF($C1740=4,$B1740,NA())</f>
        <v>#N/A</v>
      </c>
      <c r="H1740" t="e">
        <f>IF($C1740=5,$B1740,NA())</f>
        <v>#N/A</v>
      </c>
      <c r="I1740" t="e">
        <f>IF($C1740="",$B1740,NA())</f>
        <v>#N/A</v>
      </c>
    </row>
    <row r="1741" spans="1:9">
      <c r="A1741">
        <v>0.07129969999999999</v>
      </c>
      <c r="B1741">
        <v>-0.0954998</v>
      </c>
      <c r="C1741">
        <f>'Map Data'!$I$23</f>
        <v>1</v>
      </c>
      <c r="D1741">
        <f>IF($C1741=1,$B1741,NA())</f>
        <v>-0.0954998</v>
      </c>
      <c r="E1741" t="e">
        <f>IF($C1741=2,$B1741,NA())</f>
        <v>#N/A</v>
      </c>
      <c r="F1741" t="e">
        <f>IF($C1741=3,$B1741,NA())</f>
        <v>#N/A</v>
      </c>
      <c r="G1741" t="e">
        <f>IF($C1741=4,$B1741,NA())</f>
        <v>#N/A</v>
      </c>
      <c r="H1741" t="e">
        <f>IF($C1741=5,$B1741,NA())</f>
        <v>#N/A</v>
      </c>
      <c r="I1741" t="e">
        <f>IF($C1741="",$B1741,NA())</f>
        <v>#N/A</v>
      </c>
    </row>
    <row r="1743" spans="1:9">
      <c r="A1743">
        <v>0.0291207</v>
      </c>
      <c r="B1743">
        <v>-0.092663</v>
      </c>
      <c r="C1743">
        <f>'Map Data'!$I$23</f>
        <v>1</v>
      </c>
      <c r="D1743">
        <f>IF($C1743=1,$B1743,NA())</f>
        <v>-0.092663</v>
      </c>
      <c r="E1743" t="e">
        <f>IF($C1743=2,$B1743,NA())</f>
        <v>#N/A</v>
      </c>
      <c r="F1743" t="e">
        <f>IF($C1743=3,$B1743,NA())</f>
        <v>#N/A</v>
      </c>
      <c r="G1743" t="e">
        <f>IF($C1743=4,$B1743,NA())</f>
        <v>#N/A</v>
      </c>
      <c r="H1743" t="e">
        <f>IF($C1743=5,$B1743,NA())</f>
        <v>#N/A</v>
      </c>
      <c r="I1743" t="e">
        <f>IF($C1743="",$B1743,NA())</f>
        <v>#N/A</v>
      </c>
    </row>
    <row r="1744" spans="1:9">
      <c r="A1744">
        <v>0.07272149999999999</v>
      </c>
      <c r="B1744">
        <v>-0.092663</v>
      </c>
      <c r="C1744">
        <f>'Map Data'!$I$23</f>
        <v>1</v>
      </c>
      <c r="D1744">
        <f>IF($C1744=1,$B1744,NA())</f>
        <v>-0.092663</v>
      </c>
      <c r="E1744" t="e">
        <f>IF($C1744=2,$B1744,NA())</f>
        <v>#N/A</v>
      </c>
      <c r="F1744" t="e">
        <f>IF($C1744=3,$B1744,NA())</f>
        <v>#N/A</v>
      </c>
      <c r="G1744" t="e">
        <f>IF($C1744=4,$B1744,NA())</f>
        <v>#N/A</v>
      </c>
      <c r="H1744" t="e">
        <f>IF($C1744=5,$B1744,NA())</f>
        <v>#N/A</v>
      </c>
      <c r="I1744" t="e">
        <f>IF($C1744="",$B1744,NA())</f>
        <v>#N/A</v>
      </c>
    </row>
    <row r="1746" spans="1:9">
      <c r="A1746">
        <v>0.0291207</v>
      </c>
      <c r="B1746">
        <v>-0.08982619999999999</v>
      </c>
      <c r="C1746">
        <f>'Map Data'!$I$23</f>
        <v>1</v>
      </c>
      <c r="D1746">
        <f>IF($C1746=1,$B1746,NA())</f>
        <v>-0.0898262</v>
      </c>
      <c r="E1746" t="e">
        <f>IF($C1746=2,$B1746,NA())</f>
        <v>#N/A</v>
      </c>
      <c r="F1746" t="e">
        <f>IF($C1746=3,$B1746,NA())</f>
        <v>#N/A</v>
      </c>
      <c r="G1746" t="e">
        <f>IF($C1746=4,$B1746,NA())</f>
        <v>#N/A</v>
      </c>
      <c r="H1746" t="e">
        <f>IF($C1746=5,$B1746,NA())</f>
        <v>#N/A</v>
      </c>
      <c r="I1746" t="e">
        <f>IF($C1746="",$B1746,NA())</f>
        <v>#N/A</v>
      </c>
    </row>
    <row r="1747" spans="1:9">
      <c r="A1747">
        <v>0.07319539999999999</v>
      </c>
      <c r="B1747">
        <v>-0.08982619999999999</v>
      </c>
      <c r="C1747">
        <f>'Map Data'!$I$23</f>
        <v>1</v>
      </c>
      <c r="D1747">
        <f>IF($C1747=1,$B1747,NA())</f>
        <v>-0.0898262</v>
      </c>
      <c r="E1747" t="e">
        <f>IF($C1747=2,$B1747,NA())</f>
        <v>#N/A</v>
      </c>
      <c r="F1747" t="e">
        <f>IF($C1747=3,$B1747,NA())</f>
        <v>#N/A</v>
      </c>
      <c r="G1747" t="e">
        <f>IF($C1747=4,$B1747,NA())</f>
        <v>#N/A</v>
      </c>
      <c r="H1747" t="e">
        <f>IF($C1747=5,$B1747,NA())</f>
        <v>#N/A</v>
      </c>
      <c r="I1747" t="e">
        <f>IF($C1747="",$B1747,NA())</f>
        <v>#N/A</v>
      </c>
    </row>
    <row r="1749" spans="1:9">
      <c r="A1749">
        <v>0.0291207</v>
      </c>
      <c r="B1749">
        <v>-0.08698930000000001</v>
      </c>
      <c r="C1749">
        <f>'Map Data'!$I$23</f>
        <v>1</v>
      </c>
      <c r="D1749">
        <f>IF($C1749=1,$B1749,NA())</f>
        <v>-0.0869893</v>
      </c>
      <c r="E1749" t="e">
        <f>IF($C1749=2,$B1749,NA())</f>
        <v>#N/A</v>
      </c>
      <c r="F1749" t="e">
        <f>IF($C1749=3,$B1749,NA())</f>
        <v>#N/A</v>
      </c>
      <c r="G1749" t="e">
        <f>IF($C1749=4,$B1749,NA())</f>
        <v>#N/A</v>
      </c>
      <c r="H1749" t="e">
        <f>IF($C1749=5,$B1749,NA())</f>
        <v>#N/A</v>
      </c>
      <c r="I1749" t="e">
        <f>IF($C1749="",$B1749,NA())</f>
        <v>#N/A</v>
      </c>
    </row>
    <row r="1750" spans="1:9">
      <c r="A1750">
        <v>0.07272149999999999</v>
      </c>
      <c r="B1750">
        <v>-0.08698930000000001</v>
      </c>
      <c r="C1750">
        <f>'Map Data'!$I$23</f>
        <v>1</v>
      </c>
      <c r="D1750">
        <f>IF($C1750=1,$B1750,NA())</f>
        <v>-0.0869893</v>
      </c>
      <c r="E1750" t="e">
        <f>IF($C1750=2,$B1750,NA())</f>
        <v>#N/A</v>
      </c>
      <c r="F1750" t="e">
        <f>IF($C1750=3,$B1750,NA())</f>
        <v>#N/A</v>
      </c>
      <c r="G1750" t="e">
        <f>IF($C1750=4,$B1750,NA())</f>
        <v>#N/A</v>
      </c>
      <c r="H1750" t="e">
        <f>IF($C1750=5,$B1750,NA())</f>
        <v>#N/A</v>
      </c>
      <c r="I1750" t="e">
        <f>IF($C1750="",$B1750,NA())</f>
        <v>#N/A</v>
      </c>
    </row>
    <row r="1752" spans="1:9">
      <c r="A1752">
        <v>0.0286468</v>
      </c>
      <c r="B1752">
        <v>-0.08415250000000001</v>
      </c>
      <c r="C1752">
        <f>'Map Data'!$I$23</f>
        <v>1</v>
      </c>
      <c r="D1752">
        <f>IF($C1752=1,$B1752,NA())</f>
        <v>-0.0841525</v>
      </c>
      <c r="E1752" t="e">
        <f>IF($C1752=2,$B1752,NA())</f>
        <v>#N/A</v>
      </c>
      <c r="F1752" t="e">
        <f>IF($C1752=3,$B1752,NA())</f>
        <v>#N/A</v>
      </c>
      <c r="G1752" t="e">
        <f>IF($C1752=4,$B1752,NA())</f>
        <v>#N/A</v>
      </c>
      <c r="H1752" t="e">
        <f>IF($C1752=5,$B1752,NA())</f>
        <v>#N/A</v>
      </c>
      <c r="I1752" t="e">
        <f>IF($C1752="",$B1752,NA())</f>
        <v>#N/A</v>
      </c>
    </row>
    <row r="1753" spans="1:9">
      <c r="A1753">
        <v>0.07082579999999999</v>
      </c>
      <c r="B1753">
        <v>-0.08415250000000001</v>
      </c>
      <c r="C1753">
        <f>'Map Data'!$I$23</f>
        <v>1</v>
      </c>
      <c r="D1753">
        <f>IF($C1753=1,$B1753,NA())</f>
        <v>-0.0841525</v>
      </c>
      <c r="E1753" t="e">
        <f>IF($C1753=2,$B1753,NA())</f>
        <v>#N/A</v>
      </c>
      <c r="F1753" t="e">
        <f>IF($C1753=3,$B1753,NA())</f>
        <v>#N/A</v>
      </c>
      <c r="G1753" t="e">
        <f>IF($C1753=4,$B1753,NA())</f>
        <v>#N/A</v>
      </c>
      <c r="H1753" t="e">
        <f>IF($C1753=5,$B1753,NA())</f>
        <v>#N/A</v>
      </c>
      <c r="I1753" t="e">
        <f>IF($C1753="",$B1753,NA())</f>
        <v>#N/A</v>
      </c>
    </row>
    <row r="1755" spans="1:9">
      <c r="A1755">
        <v>0.0286468</v>
      </c>
      <c r="B1755">
        <v>-0.0813157</v>
      </c>
      <c r="C1755">
        <f>'Map Data'!$I$23</f>
        <v>1</v>
      </c>
      <c r="D1755">
        <f>IF($C1755=1,$B1755,NA())</f>
        <v>-0.0813157</v>
      </c>
      <c r="E1755" t="e">
        <f>IF($C1755=2,$B1755,NA())</f>
        <v>#N/A</v>
      </c>
      <c r="F1755" t="e">
        <f>IF($C1755=3,$B1755,NA())</f>
        <v>#N/A</v>
      </c>
      <c r="G1755" t="e">
        <f>IF($C1755=4,$B1755,NA())</f>
        <v>#N/A</v>
      </c>
      <c r="H1755" t="e">
        <f>IF($C1755=5,$B1755,NA())</f>
        <v>#N/A</v>
      </c>
      <c r="I1755" t="e">
        <f>IF($C1755="",$B1755,NA())</f>
        <v>#N/A</v>
      </c>
    </row>
    <row r="1756" spans="1:9">
      <c r="A1756">
        <v>0.07035189999999999</v>
      </c>
      <c r="B1756">
        <v>-0.0813157</v>
      </c>
      <c r="C1756">
        <f>'Map Data'!$I$23</f>
        <v>1</v>
      </c>
      <c r="D1756">
        <f>IF($C1756=1,$B1756,NA())</f>
        <v>-0.0813157</v>
      </c>
      <c r="E1756" t="e">
        <f>IF($C1756=2,$B1756,NA())</f>
        <v>#N/A</v>
      </c>
      <c r="F1756" t="e">
        <f>IF($C1756=3,$B1756,NA())</f>
        <v>#N/A</v>
      </c>
      <c r="G1756" t="e">
        <f>IF($C1756=4,$B1756,NA())</f>
        <v>#N/A</v>
      </c>
      <c r="H1756" t="e">
        <f>IF($C1756=5,$B1756,NA())</f>
        <v>#N/A</v>
      </c>
      <c r="I1756" t="e">
        <f>IF($C1756="",$B1756,NA())</f>
        <v>#N/A</v>
      </c>
    </row>
    <row r="1758" spans="1:9">
      <c r="A1758">
        <v>0.033386</v>
      </c>
      <c r="B1758">
        <v>-0.0784788</v>
      </c>
      <c r="C1758">
        <f>'Map Data'!$I$23</f>
        <v>1</v>
      </c>
      <c r="D1758">
        <f>IF($C1758=1,$B1758,NA())</f>
        <v>-0.0784788</v>
      </c>
      <c r="E1758" t="e">
        <f>IF($C1758=2,$B1758,NA())</f>
        <v>#N/A</v>
      </c>
      <c r="F1758" t="e">
        <f>IF($C1758=3,$B1758,NA())</f>
        <v>#N/A</v>
      </c>
      <c r="G1758" t="e">
        <f>IF($C1758=4,$B1758,NA())</f>
        <v>#N/A</v>
      </c>
      <c r="H1758" t="e">
        <f>IF($C1758=5,$B1758,NA())</f>
        <v>#N/A</v>
      </c>
      <c r="I1758" t="e">
        <f>IF($C1758="",$B1758,NA())</f>
        <v>#N/A</v>
      </c>
    </row>
    <row r="1759" spans="1:9">
      <c r="A1759">
        <v>0.07082579999999999</v>
      </c>
      <c r="B1759">
        <v>-0.0784788</v>
      </c>
      <c r="C1759">
        <f>'Map Data'!$I$23</f>
        <v>1</v>
      </c>
      <c r="D1759">
        <f>IF($C1759=1,$B1759,NA())</f>
        <v>-0.0784788</v>
      </c>
      <c r="E1759" t="e">
        <f>IF($C1759=2,$B1759,NA())</f>
        <v>#N/A</v>
      </c>
      <c r="F1759" t="e">
        <f>IF($C1759=3,$B1759,NA())</f>
        <v>#N/A</v>
      </c>
      <c r="G1759" t="e">
        <f>IF($C1759=4,$B1759,NA())</f>
        <v>#N/A</v>
      </c>
      <c r="H1759" t="e">
        <f>IF($C1759=5,$B1759,NA())</f>
        <v>#N/A</v>
      </c>
      <c r="I1759" t="e">
        <f>IF($C1759="",$B1759,NA())</f>
        <v>#N/A</v>
      </c>
    </row>
    <row r="1761" spans="1:9">
      <c r="A1761">
        <v>0.2869338</v>
      </c>
      <c r="B1761">
        <v>0.1144261</v>
      </c>
      <c r="C1761">
        <f>'Map Data'!$I$24</f>
        <v>3</v>
      </c>
      <c r="D1761" t="e">
        <f>IF($C1761=1,$B1761,NA())</f>
        <v>#N/A</v>
      </c>
      <c r="E1761" t="e">
        <f>IF($C1761=2,$B1761,NA())</f>
        <v>#N/A</v>
      </c>
      <c r="F1761">
        <f>IF($C1761=3,$B1761,NA())</f>
        <v>0.1144261</v>
      </c>
      <c r="G1761" t="e">
        <f>IF($C1761=4,$B1761,NA())</f>
        <v>#N/A</v>
      </c>
      <c r="H1761" t="e">
        <f>IF($C1761=5,$B1761,NA())</f>
        <v>#N/A</v>
      </c>
      <c r="I1761" t="e">
        <f>IF($C1761="",$B1761,NA())</f>
        <v>#N/A</v>
      </c>
    </row>
    <row r="1762" spans="1:9">
      <c r="A1762">
        <v>0.2874077</v>
      </c>
      <c r="B1762">
        <v>0.1144261</v>
      </c>
      <c r="C1762">
        <f>'Map Data'!$I$24</f>
        <v>3</v>
      </c>
      <c r="D1762" t="e">
        <f>IF($C1762=1,$B1762,NA())</f>
        <v>#N/A</v>
      </c>
      <c r="E1762" t="e">
        <f>IF($C1762=2,$B1762,NA())</f>
        <v>#N/A</v>
      </c>
      <c r="F1762">
        <f>IF($C1762=3,$B1762,NA())</f>
        <v>0.1144261</v>
      </c>
      <c r="G1762" t="e">
        <f>IF($C1762=4,$B1762,NA())</f>
        <v>#N/A</v>
      </c>
      <c r="H1762" t="e">
        <f>IF($C1762=5,$B1762,NA())</f>
        <v>#N/A</v>
      </c>
      <c r="I1762" t="e">
        <f>IF($C1762="",$B1762,NA())</f>
        <v>#N/A</v>
      </c>
    </row>
    <row r="1764" spans="1:9">
      <c r="A1764">
        <v>0.3182126</v>
      </c>
      <c r="B1764">
        <v>0.1144261</v>
      </c>
      <c r="C1764">
        <f>'Map Data'!$I$24</f>
        <v>3</v>
      </c>
      <c r="D1764" t="e">
        <f>IF($C1764=1,$B1764,NA())</f>
        <v>#N/A</v>
      </c>
      <c r="E1764" t="e">
        <f>IF($C1764=2,$B1764,NA())</f>
        <v>#N/A</v>
      </c>
      <c r="F1764">
        <f>IF($C1764=3,$B1764,NA())</f>
        <v>0.1144261</v>
      </c>
      <c r="G1764" t="e">
        <f>IF($C1764=4,$B1764,NA())</f>
        <v>#N/A</v>
      </c>
      <c r="H1764" t="e">
        <f>IF($C1764=5,$B1764,NA())</f>
        <v>#N/A</v>
      </c>
      <c r="I1764" t="e">
        <f>IF($C1764="",$B1764,NA())</f>
        <v>#N/A</v>
      </c>
    </row>
    <row r="1765" spans="1:9">
      <c r="A1765">
        <v>0.3205822</v>
      </c>
      <c r="B1765">
        <v>0.1144261</v>
      </c>
      <c r="C1765">
        <f>'Map Data'!$I$24</f>
        <v>3</v>
      </c>
      <c r="D1765" t="e">
        <f>IF($C1765=1,$B1765,NA())</f>
        <v>#N/A</v>
      </c>
      <c r="E1765" t="e">
        <f>IF($C1765=2,$B1765,NA())</f>
        <v>#N/A</v>
      </c>
      <c r="F1765">
        <f>IF($C1765=3,$B1765,NA())</f>
        <v>0.1144261</v>
      </c>
      <c r="G1765" t="e">
        <f>IF($C1765=4,$B1765,NA())</f>
        <v>#N/A</v>
      </c>
      <c r="H1765" t="e">
        <f>IF($C1765=5,$B1765,NA())</f>
        <v>#N/A</v>
      </c>
      <c r="I1765" t="e">
        <f>IF($C1765="",$B1765,NA())</f>
        <v>#N/A</v>
      </c>
    </row>
    <row r="1767" spans="1:9">
      <c r="A1767">
        <v>0.2869338</v>
      </c>
      <c r="B1767">
        <v>0.1172629</v>
      </c>
      <c r="C1767">
        <f>'Map Data'!$I$24</f>
        <v>3</v>
      </c>
      <c r="D1767" t="e">
        <f>IF($C1767=1,$B1767,NA())</f>
        <v>#N/A</v>
      </c>
      <c r="E1767" t="e">
        <f>IF($C1767=2,$B1767,NA())</f>
        <v>#N/A</v>
      </c>
      <c r="F1767">
        <f>IF($C1767=3,$B1767,NA())</f>
        <v>0.1172629</v>
      </c>
      <c r="G1767" t="e">
        <f>IF($C1767=4,$B1767,NA())</f>
        <v>#N/A</v>
      </c>
      <c r="H1767" t="e">
        <f>IF($C1767=5,$B1767,NA())</f>
        <v>#N/A</v>
      </c>
      <c r="I1767" t="e">
        <f>IF($C1767="",$B1767,NA())</f>
        <v>#N/A</v>
      </c>
    </row>
    <row r="1768" spans="1:9">
      <c r="A1768">
        <v>0.3002036</v>
      </c>
      <c r="B1768">
        <v>0.1172629</v>
      </c>
      <c r="C1768">
        <f>'Map Data'!$I$24</f>
        <v>3</v>
      </c>
      <c r="D1768" t="e">
        <f>IF($C1768=1,$B1768,NA())</f>
        <v>#N/A</v>
      </c>
      <c r="E1768" t="e">
        <f>IF($C1768=2,$B1768,NA())</f>
        <v>#N/A</v>
      </c>
      <c r="F1768">
        <f>IF($C1768=3,$B1768,NA())</f>
        <v>0.1172629</v>
      </c>
      <c r="G1768" t="e">
        <f>IF($C1768=4,$B1768,NA())</f>
        <v>#N/A</v>
      </c>
      <c r="H1768" t="e">
        <f>IF($C1768=5,$B1768,NA())</f>
        <v>#N/A</v>
      </c>
      <c r="I1768" t="e">
        <f>IF($C1768="",$B1768,NA())</f>
        <v>#N/A</v>
      </c>
    </row>
    <row r="1770" spans="1:9">
      <c r="A1770">
        <v>0.3148951</v>
      </c>
      <c r="B1770">
        <v>0.1172629</v>
      </c>
      <c r="C1770">
        <f>'Map Data'!$I$24</f>
        <v>3</v>
      </c>
      <c r="D1770" t="e">
        <f>IF($C1770=1,$B1770,NA())</f>
        <v>#N/A</v>
      </c>
      <c r="E1770" t="e">
        <f>IF($C1770=2,$B1770,NA())</f>
        <v>#N/A</v>
      </c>
      <c r="F1770">
        <f>IF($C1770=3,$B1770,NA())</f>
        <v>0.1172629</v>
      </c>
      <c r="G1770" t="e">
        <f>IF($C1770=4,$B1770,NA())</f>
        <v>#N/A</v>
      </c>
      <c r="H1770" t="e">
        <f>IF($C1770=5,$B1770,NA())</f>
        <v>#N/A</v>
      </c>
      <c r="I1770" t="e">
        <f>IF($C1770="",$B1770,NA())</f>
        <v>#N/A</v>
      </c>
    </row>
    <row r="1771" spans="1:9">
      <c r="A1771">
        <v>0.3291128</v>
      </c>
      <c r="B1771">
        <v>0.1172629</v>
      </c>
      <c r="C1771">
        <f>'Map Data'!$I$24</f>
        <v>3</v>
      </c>
      <c r="D1771" t="e">
        <f>IF($C1771=1,$B1771,NA())</f>
        <v>#N/A</v>
      </c>
      <c r="E1771" t="e">
        <f>IF($C1771=2,$B1771,NA())</f>
        <v>#N/A</v>
      </c>
      <c r="F1771">
        <f>IF($C1771=3,$B1771,NA())</f>
        <v>0.1172629</v>
      </c>
      <c r="G1771" t="e">
        <f>IF($C1771=4,$B1771,NA())</f>
        <v>#N/A</v>
      </c>
      <c r="H1771" t="e">
        <f>IF($C1771=5,$B1771,NA())</f>
        <v>#N/A</v>
      </c>
      <c r="I1771" t="e">
        <f>IF($C1771="",$B1771,NA())</f>
        <v>#N/A</v>
      </c>
    </row>
    <row r="1773" spans="1:9">
      <c r="A1773">
        <v>0.2869338</v>
      </c>
      <c r="B1773">
        <v>0.1200997</v>
      </c>
      <c r="C1773">
        <f>'Map Data'!$I$24</f>
        <v>3</v>
      </c>
      <c r="D1773" t="e">
        <f>IF($C1773=1,$B1773,NA())</f>
        <v>#N/A</v>
      </c>
      <c r="E1773" t="e">
        <f>IF($C1773=2,$B1773,NA())</f>
        <v>#N/A</v>
      </c>
      <c r="F1773">
        <f>IF($C1773=3,$B1773,NA())</f>
        <v>0.1200997</v>
      </c>
      <c r="G1773" t="e">
        <f>IF($C1773=4,$B1773,NA())</f>
        <v>#N/A</v>
      </c>
      <c r="H1773" t="e">
        <f>IF($C1773=5,$B1773,NA())</f>
        <v>#N/A</v>
      </c>
      <c r="I1773" t="e">
        <f>IF($C1773="",$B1773,NA())</f>
        <v>#N/A</v>
      </c>
    </row>
    <row r="1774" spans="1:9">
      <c r="A1774">
        <v>0.3120516</v>
      </c>
      <c r="B1774">
        <v>0.1200997</v>
      </c>
      <c r="C1774">
        <f>'Map Data'!$I$24</f>
        <v>3</v>
      </c>
      <c r="D1774" t="e">
        <f>IF($C1774=1,$B1774,NA())</f>
        <v>#N/A</v>
      </c>
      <c r="E1774" t="e">
        <f>IF($C1774=2,$B1774,NA())</f>
        <v>#N/A</v>
      </c>
      <c r="F1774">
        <f>IF($C1774=3,$B1774,NA())</f>
        <v>0.1200997</v>
      </c>
      <c r="G1774" t="e">
        <f>IF($C1774=4,$B1774,NA())</f>
        <v>#N/A</v>
      </c>
      <c r="H1774" t="e">
        <f>IF($C1774=5,$B1774,NA())</f>
        <v>#N/A</v>
      </c>
      <c r="I1774" t="e">
        <f>IF($C1774="",$B1774,NA())</f>
        <v>#N/A</v>
      </c>
    </row>
    <row r="1776" spans="1:9">
      <c r="A1776">
        <v>0.3139473</v>
      </c>
      <c r="B1776">
        <v>0.1200997</v>
      </c>
      <c r="C1776">
        <f>'Map Data'!$I$24</f>
        <v>3</v>
      </c>
      <c r="D1776" t="e">
        <f>IF($C1776=1,$B1776,NA())</f>
        <v>#N/A</v>
      </c>
      <c r="E1776" t="e">
        <f>IF($C1776=2,$B1776,NA())</f>
        <v>#N/A</v>
      </c>
      <c r="F1776">
        <f>IF($C1776=3,$B1776,NA())</f>
        <v>0.1200997</v>
      </c>
      <c r="G1776" t="e">
        <f>IF($C1776=4,$B1776,NA())</f>
        <v>#N/A</v>
      </c>
      <c r="H1776" t="e">
        <f>IF($C1776=5,$B1776,NA())</f>
        <v>#N/A</v>
      </c>
      <c r="I1776" t="e">
        <f>IF($C1776="",$B1776,NA())</f>
        <v>#N/A</v>
      </c>
    </row>
    <row r="1777" spans="1:9">
      <c r="A1777">
        <v>0.3243736</v>
      </c>
      <c r="B1777">
        <v>0.1200997</v>
      </c>
      <c r="C1777">
        <f>'Map Data'!$I$24</f>
        <v>3</v>
      </c>
      <c r="D1777" t="e">
        <f>IF($C1777=1,$B1777,NA())</f>
        <v>#N/A</v>
      </c>
      <c r="E1777" t="e">
        <f>IF($C1777=2,$B1777,NA())</f>
        <v>#N/A</v>
      </c>
      <c r="F1777">
        <f>IF($C1777=3,$B1777,NA())</f>
        <v>0.1200997</v>
      </c>
      <c r="G1777" t="e">
        <f>IF($C1777=4,$B1777,NA())</f>
        <v>#N/A</v>
      </c>
      <c r="H1777" t="e">
        <f>IF($C1777=5,$B1777,NA())</f>
        <v>#N/A</v>
      </c>
      <c r="I1777" t="e">
        <f>IF($C1777="",$B1777,NA())</f>
        <v>#N/A</v>
      </c>
    </row>
    <row r="1779" spans="1:9">
      <c r="A1779">
        <v>0.3305345</v>
      </c>
      <c r="B1779">
        <v>0.1200997</v>
      </c>
      <c r="C1779">
        <f>'Map Data'!$I$24</f>
        <v>3</v>
      </c>
      <c r="D1779" t="e">
        <f>IF($C1779=1,$B1779,NA())</f>
        <v>#N/A</v>
      </c>
      <c r="E1779" t="e">
        <f>IF($C1779=2,$B1779,NA())</f>
        <v>#N/A</v>
      </c>
      <c r="F1779">
        <f>IF($C1779=3,$B1779,NA())</f>
        <v>0.1200997</v>
      </c>
      <c r="G1779" t="e">
        <f>IF($C1779=4,$B1779,NA())</f>
        <v>#N/A</v>
      </c>
      <c r="H1779" t="e">
        <f>IF($C1779=5,$B1779,NA())</f>
        <v>#N/A</v>
      </c>
      <c r="I1779" t="e">
        <f>IF($C1779="",$B1779,NA())</f>
        <v>#N/A</v>
      </c>
    </row>
    <row r="1780" spans="1:9">
      <c r="A1780">
        <v>0.3319563</v>
      </c>
      <c r="B1780">
        <v>0.1200997</v>
      </c>
      <c r="C1780">
        <f>'Map Data'!$I$24</f>
        <v>3</v>
      </c>
      <c r="D1780" t="e">
        <f>IF($C1780=1,$B1780,NA())</f>
        <v>#N/A</v>
      </c>
      <c r="E1780" t="e">
        <f>IF($C1780=2,$B1780,NA())</f>
        <v>#N/A</v>
      </c>
      <c r="F1780">
        <f>IF($C1780=3,$B1780,NA())</f>
        <v>0.1200997</v>
      </c>
      <c r="G1780" t="e">
        <f>IF($C1780=4,$B1780,NA())</f>
        <v>#N/A</v>
      </c>
      <c r="H1780" t="e">
        <f>IF($C1780=5,$B1780,NA())</f>
        <v>#N/A</v>
      </c>
      <c r="I1780" t="e">
        <f>IF($C1780="",$B1780,NA())</f>
        <v>#N/A</v>
      </c>
    </row>
    <row r="1782" spans="1:9">
      <c r="A1782">
        <v>0.2869338</v>
      </c>
      <c r="B1782">
        <v>0.1229366</v>
      </c>
      <c r="C1782">
        <f>'Map Data'!$I$24</f>
        <v>3</v>
      </c>
      <c r="D1782" t="e">
        <f>IF($C1782=1,$B1782,NA())</f>
        <v>#N/A</v>
      </c>
      <c r="E1782" t="e">
        <f>IF($C1782=2,$B1782,NA())</f>
        <v>#N/A</v>
      </c>
      <c r="F1782">
        <f>IF($C1782=3,$B1782,NA())</f>
        <v>0.1229366</v>
      </c>
      <c r="G1782" t="e">
        <f>IF($C1782=4,$B1782,NA())</f>
        <v>#N/A</v>
      </c>
      <c r="H1782" t="e">
        <f>IF($C1782=5,$B1782,NA())</f>
        <v>#N/A</v>
      </c>
      <c r="I1782" t="e">
        <f>IF($C1782="",$B1782,NA())</f>
        <v>#N/A</v>
      </c>
    </row>
    <row r="1783" spans="1:9">
      <c r="A1783">
        <v>0.3224779</v>
      </c>
      <c r="B1783">
        <v>0.1229366</v>
      </c>
      <c r="C1783">
        <f>'Map Data'!$I$24</f>
        <v>3</v>
      </c>
      <c r="D1783" t="e">
        <f>IF($C1783=1,$B1783,NA())</f>
        <v>#N/A</v>
      </c>
      <c r="E1783" t="e">
        <f>IF($C1783=2,$B1783,NA())</f>
        <v>#N/A</v>
      </c>
      <c r="F1783">
        <f>IF($C1783=3,$B1783,NA())</f>
        <v>0.1229366</v>
      </c>
      <c r="G1783" t="e">
        <f>IF($C1783=4,$B1783,NA())</f>
        <v>#N/A</v>
      </c>
      <c r="H1783" t="e">
        <f>IF($C1783=5,$B1783,NA())</f>
        <v>#N/A</v>
      </c>
      <c r="I1783" t="e">
        <f>IF($C1783="",$B1783,NA())</f>
        <v>#N/A</v>
      </c>
    </row>
    <row r="1785" spans="1:9">
      <c r="A1785">
        <v>0.2869338</v>
      </c>
      <c r="B1785">
        <v>0.1257734</v>
      </c>
      <c r="C1785">
        <f>'Map Data'!$I$24</f>
        <v>3</v>
      </c>
      <c r="D1785" t="e">
        <f>IF($C1785=1,$B1785,NA())</f>
        <v>#N/A</v>
      </c>
      <c r="E1785" t="e">
        <f>IF($C1785=2,$B1785,NA())</f>
        <v>#N/A</v>
      </c>
      <c r="F1785">
        <f>IF($C1785=3,$B1785,NA())</f>
        <v>0.1257734</v>
      </c>
      <c r="G1785" t="e">
        <f>IF($C1785=4,$B1785,NA())</f>
        <v>#N/A</v>
      </c>
      <c r="H1785" t="e">
        <f>IF($C1785=5,$B1785,NA())</f>
        <v>#N/A</v>
      </c>
      <c r="I1785" t="e">
        <f>IF($C1785="",$B1785,NA())</f>
        <v>#N/A</v>
      </c>
    </row>
    <row r="1786" spans="1:9">
      <c r="A1786">
        <v>0.3201083</v>
      </c>
      <c r="B1786">
        <v>0.1257734</v>
      </c>
      <c r="C1786">
        <f>'Map Data'!$I$24</f>
        <v>3</v>
      </c>
      <c r="D1786" t="e">
        <f>IF($C1786=1,$B1786,NA())</f>
        <v>#N/A</v>
      </c>
      <c r="E1786" t="e">
        <f>IF($C1786=2,$B1786,NA())</f>
        <v>#N/A</v>
      </c>
      <c r="F1786">
        <f>IF($C1786=3,$B1786,NA())</f>
        <v>0.1257734</v>
      </c>
      <c r="G1786" t="e">
        <f>IF($C1786=4,$B1786,NA())</f>
        <v>#N/A</v>
      </c>
      <c r="H1786" t="e">
        <f>IF($C1786=5,$B1786,NA())</f>
        <v>#N/A</v>
      </c>
      <c r="I1786" t="e">
        <f>IF($C1786="",$B1786,NA())</f>
        <v>#N/A</v>
      </c>
    </row>
    <row r="1788" spans="1:9">
      <c r="A1788">
        <v>0.2954644</v>
      </c>
      <c r="B1788">
        <v>0.1286102</v>
      </c>
      <c r="C1788">
        <f>'Map Data'!$I$24</f>
        <v>3</v>
      </c>
      <c r="D1788" t="e">
        <f>IF($C1788=1,$B1788,NA())</f>
        <v>#N/A</v>
      </c>
      <c r="E1788" t="e">
        <f>IF($C1788=2,$B1788,NA())</f>
        <v>#N/A</v>
      </c>
      <c r="F1788">
        <f>IF($C1788=3,$B1788,NA())</f>
        <v>0.1286102</v>
      </c>
      <c r="G1788" t="e">
        <f>IF($C1788=4,$B1788,NA())</f>
        <v>#N/A</v>
      </c>
      <c r="H1788" t="e">
        <f>IF($C1788=5,$B1788,NA())</f>
        <v>#N/A</v>
      </c>
      <c r="I1788" t="e">
        <f>IF($C1788="",$B1788,NA())</f>
        <v>#N/A</v>
      </c>
    </row>
    <row r="1789" spans="1:9">
      <c r="A1789">
        <v>0.3163169</v>
      </c>
      <c r="B1789">
        <v>0.1286102</v>
      </c>
      <c r="C1789">
        <f>'Map Data'!$I$24</f>
        <v>3</v>
      </c>
      <c r="D1789" t="e">
        <f>IF($C1789=1,$B1789,NA())</f>
        <v>#N/A</v>
      </c>
      <c r="E1789" t="e">
        <f>IF($C1789=2,$B1789,NA())</f>
        <v>#N/A</v>
      </c>
      <c r="F1789">
        <f>IF($C1789=3,$B1789,NA())</f>
        <v>0.1286102</v>
      </c>
      <c r="G1789" t="e">
        <f>IF($C1789=4,$B1789,NA())</f>
        <v>#N/A</v>
      </c>
      <c r="H1789" t="e">
        <f>IF($C1789=5,$B1789,NA())</f>
        <v>#N/A</v>
      </c>
      <c r="I1789" t="e">
        <f>IF($C1789="",$B1789,NA())</f>
        <v>#N/A</v>
      </c>
    </row>
    <row r="1791" spans="1:9">
      <c r="A1791">
        <v>0.3082603</v>
      </c>
      <c r="B1791">
        <v>0.1314471</v>
      </c>
      <c r="C1791">
        <f>'Map Data'!$I$24</f>
        <v>3</v>
      </c>
      <c r="D1791" t="e">
        <f>IF($C1791=1,$B1791,NA())</f>
        <v>#N/A</v>
      </c>
      <c r="E1791" t="e">
        <f>IF($C1791=2,$B1791,NA())</f>
        <v>#N/A</v>
      </c>
      <c r="F1791">
        <f>IF($C1791=3,$B1791,NA())</f>
        <v>0.1314471</v>
      </c>
      <c r="G1791" t="e">
        <f>IF($C1791=4,$B1791,NA())</f>
        <v>#N/A</v>
      </c>
      <c r="H1791" t="e">
        <f>IF($C1791=5,$B1791,NA())</f>
        <v>#N/A</v>
      </c>
      <c r="I1791" t="e">
        <f>IF($C1791="",$B1791,NA())</f>
        <v>#N/A</v>
      </c>
    </row>
    <row r="1792" spans="1:9">
      <c r="A1792">
        <v>0.3177387</v>
      </c>
      <c r="B1792">
        <v>0.1314471</v>
      </c>
      <c r="C1792">
        <f>'Map Data'!$I$24</f>
        <v>3</v>
      </c>
      <c r="D1792" t="e">
        <f>IF($C1792=1,$B1792,NA())</f>
        <v>#N/A</v>
      </c>
      <c r="E1792" t="e">
        <f>IF($C1792=2,$B1792,NA())</f>
        <v>#N/A</v>
      </c>
      <c r="F1792">
        <f>IF($C1792=3,$B1792,NA())</f>
        <v>0.1314471</v>
      </c>
      <c r="G1792" t="e">
        <f>IF($C1792=4,$B1792,NA())</f>
        <v>#N/A</v>
      </c>
      <c r="H1792" t="e">
        <f>IF($C1792=5,$B1792,NA())</f>
        <v>#N/A</v>
      </c>
      <c r="I1792" t="e">
        <f>IF($C1792="",$B1792,NA())</f>
        <v>#N/A</v>
      </c>
    </row>
    <row r="1794" spans="1:9">
      <c r="A1794">
        <v>0.3129995</v>
      </c>
      <c r="B1794">
        <v>0.1342839</v>
      </c>
      <c r="C1794">
        <f>'Map Data'!$I$24</f>
        <v>3</v>
      </c>
      <c r="D1794" t="e">
        <f>IF($C1794=1,$B1794,NA())</f>
        <v>#N/A</v>
      </c>
      <c r="E1794" t="e">
        <f>IF($C1794=2,$B1794,NA())</f>
        <v>#N/A</v>
      </c>
      <c r="F1794">
        <f>IF($C1794=3,$B1794,NA())</f>
        <v>0.1342839</v>
      </c>
      <c r="G1794" t="e">
        <f>IF($C1794=4,$B1794,NA())</f>
        <v>#N/A</v>
      </c>
      <c r="H1794" t="e">
        <f>IF($C1794=5,$B1794,NA())</f>
        <v>#N/A</v>
      </c>
      <c r="I1794" t="e">
        <f>IF($C1794="",$B1794,NA())</f>
        <v>#N/A</v>
      </c>
    </row>
    <row r="1795" spans="1:9">
      <c r="A1795">
        <v>0.3172648</v>
      </c>
      <c r="B1795">
        <v>0.1342839</v>
      </c>
      <c r="C1795">
        <f>'Map Data'!$I$24</f>
        <v>3</v>
      </c>
      <c r="D1795" t="e">
        <f>IF($C1795=1,$B1795,NA())</f>
        <v>#N/A</v>
      </c>
      <c r="E1795" t="e">
        <f>IF($C1795=2,$B1795,NA())</f>
        <v>#N/A</v>
      </c>
      <c r="F1795">
        <f>IF($C1795=3,$B1795,NA())</f>
        <v>0.1342839</v>
      </c>
      <c r="G1795" t="e">
        <f>IF($C1795=4,$B1795,NA())</f>
        <v>#N/A</v>
      </c>
      <c r="H1795" t="e">
        <f>IF($C1795=5,$B1795,NA())</f>
        <v>#N/A</v>
      </c>
      <c r="I1795" t="e">
        <f>IF($C1795="",$B1795,NA())</f>
        <v>#N/A</v>
      </c>
    </row>
    <row r="1797" spans="1:9">
      <c r="A1797">
        <v>0.2646595</v>
      </c>
      <c r="B1797">
        <v>0.0378315</v>
      </c>
      <c r="C1797">
        <f>'Map Data'!$I$25</f>
        <v>3</v>
      </c>
      <c r="D1797" t="e">
        <f>IF($C1797=1,$B1797,NA())</f>
        <v>#N/A</v>
      </c>
      <c r="E1797" t="e">
        <f>IF($C1797=2,$B1797,NA())</f>
        <v>#N/A</v>
      </c>
      <c r="F1797">
        <f>IF($C1797=3,$B1797,NA())</f>
        <v>0.0378315</v>
      </c>
      <c r="G1797" t="e">
        <f>IF($C1797=4,$B1797,NA())</f>
        <v>#N/A</v>
      </c>
      <c r="H1797" t="e">
        <f>IF($C1797=5,$B1797,NA())</f>
        <v>#N/A</v>
      </c>
      <c r="I1797" t="e">
        <f>IF($C1797="",$B1797,NA())</f>
        <v>#N/A</v>
      </c>
    </row>
    <row r="1798" spans="1:9">
      <c r="A1798">
        <v>0.2651334</v>
      </c>
      <c r="B1798">
        <v>0.0378315</v>
      </c>
      <c r="C1798">
        <f>'Map Data'!$I$25</f>
        <v>3</v>
      </c>
      <c r="D1798" t="e">
        <f>IF($C1798=1,$B1798,NA())</f>
        <v>#N/A</v>
      </c>
      <c r="E1798" t="e">
        <f>IF($C1798=2,$B1798,NA())</f>
        <v>#N/A</v>
      </c>
      <c r="F1798">
        <f>IF($C1798=3,$B1798,NA())</f>
        <v>0.0378315</v>
      </c>
      <c r="G1798" t="e">
        <f>IF($C1798=4,$B1798,NA())</f>
        <v>#N/A</v>
      </c>
      <c r="H1798" t="e">
        <f>IF($C1798=5,$B1798,NA())</f>
        <v>#N/A</v>
      </c>
      <c r="I1798" t="e">
        <f>IF($C1798="",$B1798,NA())</f>
        <v>#N/A</v>
      </c>
    </row>
    <row r="1800" spans="1:9">
      <c r="A1800">
        <v>0.2722422</v>
      </c>
      <c r="B1800">
        <v>0.0378315</v>
      </c>
      <c r="C1800">
        <f>'Map Data'!$I$25</f>
        <v>3</v>
      </c>
      <c r="D1800" t="e">
        <f>IF($C1800=1,$B1800,NA())</f>
        <v>#N/A</v>
      </c>
      <c r="E1800" t="e">
        <f>IF($C1800=2,$B1800,NA())</f>
        <v>#N/A</v>
      </c>
      <c r="F1800">
        <f>IF($C1800=3,$B1800,NA())</f>
        <v>0.0378315</v>
      </c>
      <c r="G1800" t="e">
        <f>IF($C1800=4,$B1800,NA())</f>
        <v>#N/A</v>
      </c>
      <c r="H1800" t="e">
        <f>IF($C1800=5,$B1800,NA())</f>
        <v>#N/A</v>
      </c>
      <c r="I1800" t="e">
        <f>IF($C1800="",$B1800,NA())</f>
        <v>#N/A</v>
      </c>
    </row>
    <row r="1801" spans="1:9">
      <c r="A1801">
        <v>0.2750858</v>
      </c>
      <c r="B1801">
        <v>0.0378315</v>
      </c>
      <c r="C1801">
        <f>'Map Data'!$I$25</f>
        <v>3</v>
      </c>
      <c r="D1801" t="e">
        <f>IF($C1801=1,$B1801,NA())</f>
        <v>#N/A</v>
      </c>
      <c r="E1801" t="e">
        <f>IF($C1801=2,$B1801,NA())</f>
        <v>#N/A</v>
      </c>
      <c r="F1801">
        <f>IF($C1801=3,$B1801,NA())</f>
        <v>0.0378315</v>
      </c>
      <c r="G1801" t="e">
        <f>IF($C1801=4,$B1801,NA())</f>
        <v>#N/A</v>
      </c>
      <c r="H1801" t="e">
        <f>IF($C1801=5,$B1801,NA())</f>
        <v>#N/A</v>
      </c>
      <c r="I1801" t="e">
        <f>IF($C1801="",$B1801,NA())</f>
        <v>#N/A</v>
      </c>
    </row>
    <row r="1803" spans="1:9">
      <c r="A1803">
        <v>0.2528115</v>
      </c>
      <c r="B1803">
        <v>0.0406683</v>
      </c>
      <c r="C1803">
        <f>'Map Data'!$I$25</f>
        <v>3</v>
      </c>
      <c r="D1803" t="e">
        <f>IF($C1803=1,$B1803,NA())</f>
        <v>#N/A</v>
      </c>
      <c r="E1803" t="e">
        <f>IF($C1803=2,$B1803,NA())</f>
        <v>#N/A</v>
      </c>
      <c r="F1803">
        <f>IF($C1803=3,$B1803,NA())</f>
        <v>0.0406683</v>
      </c>
      <c r="G1803" t="e">
        <f>IF($C1803=4,$B1803,NA())</f>
        <v>#N/A</v>
      </c>
      <c r="H1803" t="e">
        <f>IF($C1803=5,$B1803,NA())</f>
        <v>#N/A</v>
      </c>
      <c r="I1803" t="e">
        <f>IF($C1803="",$B1803,NA())</f>
        <v>#N/A</v>
      </c>
    </row>
    <row r="1804" spans="1:9">
      <c r="A1804">
        <v>0.2532854</v>
      </c>
      <c r="B1804">
        <v>0.0406683</v>
      </c>
      <c r="C1804">
        <f>'Map Data'!$I$25</f>
        <v>3</v>
      </c>
      <c r="D1804" t="e">
        <f>IF($C1804=1,$B1804,NA())</f>
        <v>#N/A</v>
      </c>
      <c r="E1804" t="e">
        <f>IF($C1804=2,$B1804,NA())</f>
        <v>#N/A</v>
      </c>
      <c r="F1804">
        <f>IF($C1804=3,$B1804,NA())</f>
        <v>0.0406683</v>
      </c>
      <c r="G1804" t="e">
        <f>IF($C1804=4,$B1804,NA())</f>
        <v>#N/A</v>
      </c>
      <c r="H1804" t="e">
        <f>IF($C1804=5,$B1804,NA())</f>
        <v>#N/A</v>
      </c>
      <c r="I1804" t="e">
        <f>IF($C1804="",$B1804,NA())</f>
        <v>#N/A</v>
      </c>
    </row>
    <row r="1806" spans="1:9">
      <c r="A1806">
        <v>0.2566029</v>
      </c>
      <c r="B1806">
        <v>0.0406683</v>
      </c>
      <c r="C1806">
        <f>'Map Data'!$I$25</f>
        <v>3</v>
      </c>
      <c r="D1806" t="e">
        <f>IF($C1806=1,$B1806,NA())</f>
        <v>#N/A</v>
      </c>
      <c r="E1806" t="e">
        <f>IF($C1806=2,$B1806,NA())</f>
        <v>#N/A</v>
      </c>
      <c r="F1806">
        <f>IF($C1806=3,$B1806,NA())</f>
        <v>0.0406683</v>
      </c>
      <c r="G1806" t="e">
        <f>IF($C1806=4,$B1806,NA())</f>
        <v>#N/A</v>
      </c>
      <c r="H1806" t="e">
        <f>IF($C1806=5,$B1806,NA())</f>
        <v>#N/A</v>
      </c>
      <c r="I1806" t="e">
        <f>IF($C1806="",$B1806,NA())</f>
        <v>#N/A</v>
      </c>
    </row>
    <row r="1807" spans="1:9">
      <c r="A1807">
        <v>0.2637117</v>
      </c>
      <c r="B1807">
        <v>0.0406683</v>
      </c>
      <c r="C1807">
        <f>'Map Data'!$I$25</f>
        <v>3</v>
      </c>
      <c r="D1807" t="e">
        <f>IF($C1807=1,$B1807,NA())</f>
        <v>#N/A</v>
      </c>
      <c r="E1807" t="e">
        <f>IF($C1807=2,$B1807,NA())</f>
        <v>#N/A</v>
      </c>
      <c r="F1807">
        <f>IF($C1807=3,$B1807,NA())</f>
        <v>0.0406683</v>
      </c>
      <c r="G1807" t="e">
        <f>IF($C1807=4,$B1807,NA())</f>
        <v>#N/A</v>
      </c>
      <c r="H1807" t="e">
        <f>IF($C1807=5,$B1807,NA())</f>
        <v>#N/A</v>
      </c>
      <c r="I1807" t="e">
        <f>IF($C1807="",$B1807,NA())</f>
        <v>#N/A</v>
      </c>
    </row>
    <row r="1809" spans="1:9">
      <c r="A1809">
        <v>0.2712944</v>
      </c>
      <c r="B1809">
        <v>0.0406683</v>
      </c>
      <c r="C1809">
        <f>'Map Data'!$I$25</f>
        <v>3</v>
      </c>
      <c r="D1809" t="e">
        <f>IF($C1809=1,$B1809,NA())</f>
        <v>#N/A</v>
      </c>
      <c r="E1809" t="e">
        <f>IF($C1809=2,$B1809,NA())</f>
        <v>#N/A</v>
      </c>
      <c r="F1809">
        <f>IF($C1809=3,$B1809,NA())</f>
        <v>0.0406683</v>
      </c>
      <c r="G1809" t="e">
        <f>IF($C1809=4,$B1809,NA())</f>
        <v>#N/A</v>
      </c>
      <c r="H1809" t="e">
        <f>IF($C1809=5,$B1809,NA())</f>
        <v>#N/A</v>
      </c>
      <c r="I1809" t="e">
        <f>IF($C1809="",$B1809,NA())</f>
        <v>#N/A</v>
      </c>
    </row>
    <row r="1810" spans="1:9">
      <c r="A1810">
        <v>0.2802989</v>
      </c>
      <c r="B1810">
        <v>0.0406683</v>
      </c>
      <c r="C1810">
        <f>'Map Data'!$I$25</f>
        <v>3</v>
      </c>
      <c r="D1810" t="e">
        <f>IF($C1810=1,$B1810,NA())</f>
        <v>#N/A</v>
      </c>
      <c r="E1810" t="e">
        <f>IF($C1810=2,$B1810,NA())</f>
        <v>#N/A</v>
      </c>
      <c r="F1810">
        <f>IF($C1810=3,$B1810,NA())</f>
        <v>0.0406683</v>
      </c>
      <c r="G1810" t="e">
        <f>IF($C1810=4,$B1810,NA())</f>
        <v>#N/A</v>
      </c>
      <c r="H1810" t="e">
        <f>IF($C1810=5,$B1810,NA())</f>
        <v>#N/A</v>
      </c>
      <c r="I1810" t="e">
        <f>IF($C1810="",$B1810,NA())</f>
        <v>#N/A</v>
      </c>
    </row>
    <row r="1812" spans="1:9">
      <c r="A1812">
        <v>0.2528115</v>
      </c>
      <c r="B1812">
        <v>0.0435051</v>
      </c>
      <c r="C1812">
        <f>'Map Data'!$I$25</f>
        <v>3</v>
      </c>
      <c r="D1812" t="e">
        <f>IF($C1812=1,$B1812,NA())</f>
        <v>#N/A</v>
      </c>
      <c r="E1812" t="e">
        <f>IF($C1812=2,$B1812,NA())</f>
        <v>#N/A</v>
      </c>
      <c r="F1812">
        <f>IF($C1812=3,$B1812,NA())</f>
        <v>0.0435051</v>
      </c>
      <c r="G1812" t="e">
        <f>IF($C1812=4,$B1812,NA())</f>
        <v>#N/A</v>
      </c>
      <c r="H1812" t="e">
        <f>IF($C1812=5,$B1812,NA())</f>
        <v>#N/A</v>
      </c>
      <c r="I1812" t="e">
        <f>IF($C1812="",$B1812,NA())</f>
        <v>#N/A</v>
      </c>
    </row>
    <row r="1813" spans="1:9">
      <c r="A1813">
        <v>0.2632377</v>
      </c>
      <c r="B1813">
        <v>0.0435051</v>
      </c>
      <c r="C1813">
        <f>'Map Data'!$I$25</f>
        <v>3</v>
      </c>
      <c r="D1813" t="e">
        <f>IF($C1813=1,$B1813,NA())</f>
        <v>#N/A</v>
      </c>
      <c r="E1813" t="e">
        <f>IF($C1813=2,$B1813,NA())</f>
        <v>#N/A</v>
      </c>
      <c r="F1813">
        <f>IF($C1813=3,$B1813,NA())</f>
        <v>0.0435051</v>
      </c>
      <c r="G1813" t="e">
        <f>IF($C1813=4,$B1813,NA())</f>
        <v>#N/A</v>
      </c>
      <c r="H1813" t="e">
        <f>IF($C1813=5,$B1813,NA())</f>
        <v>#N/A</v>
      </c>
      <c r="I1813" t="e">
        <f>IF($C1813="",$B1813,NA())</f>
        <v>#N/A</v>
      </c>
    </row>
    <row r="1815" spans="1:9">
      <c r="A1815">
        <v>0.2651334</v>
      </c>
      <c r="B1815">
        <v>0.0435051</v>
      </c>
      <c r="C1815">
        <f>'Map Data'!$I$25</f>
        <v>3</v>
      </c>
      <c r="D1815" t="e">
        <f>IF($C1815=1,$B1815,NA())</f>
        <v>#N/A</v>
      </c>
      <c r="E1815" t="e">
        <f>IF($C1815=2,$B1815,NA())</f>
        <v>#N/A</v>
      </c>
      <c r="F1815">
        <f>IF($C1815=3,$B1815,NA())</f>
        <v>0.0435051</v>
      </c>
      <c r="G1815" t="e">
        <f>IF($C1815=4,$B1815,NA())</f>
        <v>#N/A</v>
      </c>
      <c r="H1815" t="e">
        <f>IF($C1815=5,$B1815,NA())</f>
        <v>#N/A</v>
      </c>
      <c r="I1815" t="e">
        <f>IF($C1815="",$B1815,NA())</f>
        <v>#N/A</v>
      </c>
    </row>
    <row r="1816" spans="1:9">
      <c r="A1816">
        <v>0.2684509</v>
      </c>
      <c r="B1816">
        <v>0.0435051</v>
      </c>
      <c r="C1816">
        <f>'Map Data'!$I$25</f>
        <v>3</v>
      </c>
      <c r="D1816" t="e">
        <f>IF($C1816=1,$B1816,NA())</f>
        <v>#N/A</v>
      </c>
      <c r="E1816" t="e">
        <f>IF($C1816=2,$B1816,NA())</f>
        <v>#N/A</v>
      </c>
      <c r="F1816">
        <f>IF($C1816=3,$B1816,NA())</f>
        <v>0.0435051</v>
      </c>
      <c r="G1816" t="e">
        <f>IF($C1816=4,$B1816,NA())</f>
        <v>#N/A</v>
      </c>
      <c r="H1816" t="e">
        <f>IF($C1816=5,$B1816,NA())</f>
        <v>#N/A</v>
      </c>
      <c r="I1816" t="e">
        <f>IF($C1816="",$B1816,NA())</f>
        <v>#N/A</v>
      </c>
    </row>
    <row r="1818" spans="1:9">
      <c r="A1818">
        <v>0.2693987</v>
      </c>
      <c r="B1818">
        <v>0.0435051</v>
      </c>
      <c r="C1818">
        <f>'Map Data'!$I$25</f>
        <v>3</v>
      </c>
      <c r="D1818" t="e">
        <f>IF($C1818=1,$B1818,NA())</f>
        <v>#N/A</v>
      </c>
      <c r="E1818" t="e">
        <f>IF($C1818=2,$B1818,NA())</f>
        <v>#N/A</v>
      </c>
      <c r="F1818">
        <f>IF($C1818=3,$B1818,NA())</f>
        <v>0.0435051</v>
      </c>
      <c r="G1818" t="e">
        <f>IF($C1818=4,$B1818,NA())</f>
        <v>#N/A</v>
      </c>
      <c r="H1818" t="e">
        <f>IF($C1818=5,$B1818,NA())</f>
        <v>#N/A</v>
      </c>
      <c r="I1818" t="e">
        <f>IF($C1818="",$B1818,NA())</f>
        <v>#N/A</v>
      </c>
    </row>
    <row r="1819" spans="1:9">
      <c r="A1819">
        <v>0.2802989</v>
      </c>
      <c r="B1819">
        <v>0.0435051</v>
      </c>
      <c r="C1819">
        <f>'Map Data'!$I$25</f>
        <v>3</v>
      </c>
      <c r="D1819" t="e">
        <f>IF($C1819=1,$B1819,NA())</f>
        <v>#N/A</v>
      </c>
      <c r="E1819" t="e">
        <f>IF($C1819=2,$B1819,NA())</f>
        <v>#N/A</v>
      </c>
      <c r="F1819">
        <f>IF($C1819=3,$B1819,NA())</f>
        <v>0.0435051</v>
      </c>
      <c r="G1819" t="e">
        <f>IF($C1819=4,$B1819,NA())</f>
        <v>#N/A</v>
      </c>
      <c r="H1819" t="e">
        <f>IF($C1819=5,$B1819,NA())</f>
        <v>#N/A</v>
      </c>
      <c r="I1819" t="e">
        <f>IF($C1819="",$B1819,NA())</f>
        <v>#N/A</v>
      </c>
    </row>
    <row r="1821" spans="1:9">
      <c r="A1821">
        <v>0.2537593</v>
      </c>
      <c r="B1821">
        <v>0.046342</v>
      </c>
      <c r="C1821">
        <f>'Map Data'!$I$25</f>
        <v>3</v>
      </c>
      <c r="D1821" t="e">
        <f>IF($C1821=1,$B1821,NA())</f>
        <v>#N/A</v>
      </c>
      <c r="E1821" t="e">
        <f>IF($C1821=2,$B1821,NA())</f>
        <v>#N/A</v>
      </c>
      <c r="F1821">
        <f>IF($C1821=3,$B1821,NA())</f>
        <v>0.046342</v>
      </c>
      <c r="G1821" t="e">
        <f>IF($C1821=4,$B1821,NA())</f>
        <v>#N/A</v>
      </c>
      <c r="H1821" t="e">
        <f>IF($C1821=5,$B1821,NA())</f>
        <v>#N/A</v>
      </c>
      <c r="I1821" t="e">
        <f>IF($C1821="",$B1821,NA())</f>
        <v>#N/A</v>
      </c>
    </row>
    <row r="1822" spans="1:9">
      <c r="A1822">
        <v>0.2608681</v>
      </c>
      <c r="B1822">
        <v>0.046342</v>
      </c>
      <c r="C1822">
        <f>'Map Data'!$I$25</f>
        <v>3</v>
      </c>
      <c r="D1822" t="e">
        <f>IF($C1822=1,$B1822,NA())</f>
        <v>#N/A</v>
      </c>
      <c r="E1822" t="e">
        <f>IF($C1822=2,$B1822,NA())</f>
        <v>#N/A</v>
      </c>
      <c r="F1822">
        <f>IF($C1822=3,$B1822,NA())</f>
        <v>0.046342</v>
      </c>
      <c r="G1822" t="e">
        <f>IF($C1822=4,$B1822,NA())</f>
        <v>#N/A</v>
      </c>
      <c r="H1822" t="e">
        <f>IF($C1822=5,$B1822,NA())</f>
        <v>#N/A</v>
      </c>
      <c r="I1822" t="e">
        <f>IF($C1822="",$B1822,NA())</f>
        <v>#N/A</v>
      </c>
    </row>
    <row r="1824" spans="1:9">
      <c r="A1824">
        <v>0.2651334</v>
      </c>
      <c r="B1824">
        <v>0.046342</v>
      </c>
      <c r="C1824">
        <f>'Map Data'!$I$25</f>
        <v>3</v>
      </c>
      <c r="D1824" t="e">
        <f>IF($C1824=1,$B1824,NA())</f>
        <v>#N/A</v>
      </c>
      <c r="E1824" t="e">
        <f>IF($C1824=2,$B1824,NA())</f>
        <v>#N/A</v>
      </c>
      <c r="F1824">
        <f>IF($C1824=3,$B1824,NA())</f>
        <v>0.046342</v>
      </c>
      <c r="G1824" t="e">
        <f>IF($C1824=4,$B1824,NA())</f>
        <v>#N/A</v>
      </c>
      <c r="H1824" t="e">
        <f>IF($C1824=5,$B1824,NA())</f>
        <v>#N/A</v>
      </c>
      <c r="I1824" t="e">
        <f>IF($C1824="",$B1824,NA())</f>
        <v>#N/A</v>
      </c>
    </row>
    <row r="1825" spans="1:9">
      <c r="A1825">
        <v>0.2722422</v>
      </c>
      <c r="B1825">
        <v>0.046342</v>
      </c>
      <c r="C1825">
        <f>'Map Data'!$I$25</f>
        <v>3</v>
      </c>
      <c r="D1825" t="e">
        <f>IF($C1825=1,$B1825,NA())</f>
        <v>#N/A</v>
      </c>
      <c r="E1825" t="e">
        <f>IF($C1825=2,$B1825,NA())</f>
        <v>#N/A</v>
      </c>
      <c r="F1825">
        <f>IF($C1825=3,$B1825,NA())</f>
        <v>0.046342</v>
      </c>
      <c r="G1825" t="e">
        <f>IF($C1825=4,$B1825,NA())</f>
        <v>#N/A</v>
      </c>
      <c r="H1825" t="e">
        <f>IF($C1825=5,$B1825,NA())</f>
        <v>#N/A</v>
      </c>
      <c r="I1825" t="e">
        <f>IF($C1825="",$B1825,NA())</f>
        <v>#N/A</v>
      </c>
    </row>
    <row r="1827" spans="1:9">
      <c r="A1827">
        <v>0.273664</v>
      </c>
      <c r="B1827">
        <v>0.046342</v>
      </c>
      <c r="C1827">
        <f>'Map Data'!$I$25</f>
        <v>3</v>
      </c>
      <c r="D1827" t="e">
        <f>IF($C1827=1,$B1827,NA())</f>
        <v>#N/A</v>
      </c>
      <c r="E1827" t="e">
        <f>IF($C1827=2,$B1827,NA())</f>
        <v>#N/A</v>
      </c>
      <c r="F1827">
        <f>IF($C1827=3,$B1827,NA())</f>
        <v>0.046342</v>
      </c>
      <c r="G1827" t="e">
        <f>IF($C1827=4,$B1827,NA())</f>
        <v>#N/A</v>
      </c>
      <c r="H1827" t="e">
        <f>IF($C1827=5,$B1827,NA())</f>
        <v>#N/A</v>
      </c>
      <c r="I1827" t="e">
        <f>IF($C1827="",$B1827,NA())</f>
        <v>#N/A</v>
      </c>
    </row>
    <row r="1828" spans="1:9">
      <c r="A1828">
        <v>0.2807728</v>
      </c>
      <c r="B1828">
        <v>0.046342</v>
      </c>
      <c r="C1828">
        <f>'Map Data'!$I$25</f>
        <v>3</v>
      </c>
      <c r="D1828" t="e">
        <f>IF($C1828=1,$B1828,NA())</f>
        <v>#N/A</v>
      </c>
      <c r="E1828" t="e">
        <f>IF($C1828=2,$B1828,NA())</f>
        <v>#N/A</v>
      </c>
      <c r="F1828">
        <f>IF($C1828=3,$B1828,NA())</f>
        <v>0.046342</v>
      </c>
      <c r="G1828" t="e">
        <f>IF($C1828=4,$B1828,NA())</f>
        <v>#N/A</v>
      </c>
      <c r="H1828" t="e">
        <f>IF($C1828=5,$B1828,NA())</f>
        <v>#N/A</v>
      </c>
      <c r="I1828" t="e">
        <f>IF($C1828="",$B1828,NA())</f>
        <v>#N/A</v>
      </c>
    </row>
    <row r="1830" spans="1:9">
      <c r="A1830">
        <v>0.2547072</v>
      </c>
      <c r="B1830">
        <v>0.0491788</v>
      </c>
      <c r="C1830">
        <f>'Map Data'!$I$25</f>
        <v>3</v>
      </c>
      <c r="D1830" t="e">
        <f>IF($C1830=1,$B1830,NA())</f>
        <v>#N/A</v>
      </c>
      <c r="E1830" t="e">
        <f>IF($C1830=2,$B1830,NA())</f>
        <v>#N/A</v>
      </c>
      <c r="F1830">
        <f>IF($C1830=3,$B1830,NA())</f>
        <v>0.0491788</v>
      </c>
      <c r="G1830" t="e">
        <f>IF($C1830=4,$B1830,NA())</f>
        <v>#N/A</v>
      </c>
      <c r="H1830" t="e">
        <f>IF($C1830=5,$B1830,NA())</f>
        <v>#N/A</v>
      </c>
      <c r="I1830" t="e">
        <f>IF($C1830="",$B1830,NA())</f>
        <v>#N/A</v>
      </c>
    </row>
    <row r="1831" spans="1:9">
      <c r="A1831">
        <v>0.2599203</v>
      </c>
      <c r="B1831">
        <v>0.0491788</v>
      </c>
      <c r="C1831">
        <f>'Map Data'!$I$25</f>
        <v>3</v>
      </c>
      <c r="D1831" t="e">
        <f>IF($C1831=1,$B1831,NA())</f>
        <v>#N/A</v>
      </c>
      <c r="E1831" t="e">
        <f>IF($C1831=2,$B1831,NA())</f>
        <v>#N/A</v>
      </c>
      <c r="F1831">
        <f>IF($C1831=3,$B1831,NA())</f>
        <v>0.0491788</v>
      </c>
      <c r="G1831" t="e">
        <f>IF($C1831=4,$B1831,NA())</f>
        <v>#N/A</v>
      </c>
      <c r="H1831" t="e">
        <f>IF($C1831=5,$B1831,NA())</f>
        <v>#N/A</v>
      </c>
      <c r="I1831" t="e">
        <f>IF($C1831="",$B1831,NA())</f>
        <v>#N/A</v>
      </c>
    </row>
    <row r="1833" spans="1:9">
      <c r="A1833">
        <v>0.2646595</v>
      </c>
      <c r="B1833">
        <v>0.0491788</v>
      </c>
      <c r="C1833">
        <f>'Map Data'!$I$25</f>
        <v>3</v>
      </c>
      <c r="D1833" t="e">
        <f>IF($C1833=1,$B1833,NA())</f>
        <v>#N/A</v>
      </c>
      <c r="E1833" t="e">
        <f>IF($C1833=2,$B1833,NA())</f>
        <v>#N/A</v>
      </c>
      <c r="F1833">
        <f>IF($C1833=3,$B1833,NA())</f>
        <v>0.0491788</v>
      </c>
      <c r="G1833" t="e">
        <f>IF($C1833=4,$B1833,NA())</f>
        <v>#N/A</v>
      </c>
      <c r="H1833" t="e">
        <f>IF($C1833=5,$B1833,NA())</f>
        <v>#N/A</v>
      </c>
      <c r="I1833" t="e">
        <f>IF($C1833="",$B1833,NA())</f>
        <v>#N/A</v>
      </c>
    </row>
    <row r="1834" spans="1:9">
      <c r="A1834">
        <v>0.2717683</v>
      </c>
      <c r="B1834">
        <v>0.0491788</v>
      </c>
      <c r="C1834">
        <f>'Map Data'!$I$25</f>
        <v>3</v>
      </c>
      <c r="D1834" t="e">
        <f>IF($C1834=1,$B1834,NA())</f>
        <v>#N/A</v>
      </c>
      <c r="E1834" t="e">
        <f>IF($C1834=2,$B1834,NA())</f>
        <v>#N/A</v>
      </c>
      <c r="F1834">
        <f>IF($C1834=3,$B1834,NA())</f>
        <v>0.0491788</v>
      </c>
      <c r="G1834" t="e">
        <f>IF($C1834=4,$B1834,NA())</f>
        <v>#N/A</v>
      </c>
      <c r="H1834" t="e">
        <f>IF($C1834=5,$B1834,NA())</f>
        <v>#N/A</v>
      </c>
      <c r="I1834" t="e">
        <f>IF($C1834="",$B1834,NA())</f>
        <v>#N/A</v>
      </c>
    </row>
    <row r="1836" spans="1:9">
      <c r="A1836">
        <v>0.219637</v>
      </c>
      <c r="B1836">
        <v>0.0520157</v>
      </c>
      <c r="C1836">
        <f>'Map Data'!$I$25</f>
        <v>3</v>
      </c>
      <c r="D1836" t="e">
        <f>IF($C1836=1,$B1836,NA())</f>
        <v>#N/A</v>
      </c>
      <c r="E1836" t="e">
        <f>IF($C1836=2,$B1836,NA())</f>
        <v>#N/A</v>
      </c>
      <c r="F1836">
        <f>IF($C1836=3,$B1836,NA())</f>
        <v>0.0520157</v>
      </c>
      <c r="G1836" t="e">
        <f>IF($C1836=4,$B1836,NA())</f>
        <v>#N/A</v>
      </c>
      <c r="H1836" t="e">
        <f>IF($C1836=5,$B1836,NA())</f>
        <v>#N/A</v>
      </c>
      <c r="I1836" t="e">
        <f>IF($C1836="",$B1836,NA())</f>
        <v>#N/A</v>
      </c>
    </row>
    <row r="1837" spans="1:9">
      <c r="A1837">
        <v>0.2224805</v>
      </c>
      <c r="B1837">
        <v>0.0520157</v>
      </c>
      <c r="C1837">
        <f>'Map Data'!$I$25</f>
        <v>3</v>
      </c>
      <c r="D1837" t="e">
        <f>IF($C1837=1,$B1837,NA())</f>
        <v>#N/A</v>
      </c>
      <c r="E1837" t="e">
        <f>IF($C1837=2,$B1837,NA())</f>
        <v>#N/A</v>
      </c>
      <c r="F1837">
        <f>IF($C1837=3,$B1837,NA())</f>
        <v>0.0520157</v>
      </c>
      <c r="G1837" t="e">
        <f>IF($C1837=4,$B1837,NA())</f>
        <v>#N/A</v>
      </c>
      <c r="H1837" t="e">
        <f>IF($C1837=5,$B1837,NA())</f>
        <v>#N/A</v>
      </c>
      <c r="I1837" t="e">
        <f>IF($C1837="",$B1837,NA())</f>
        <v>#N/A</v>
      </c>
    </row>
    <row r="1839" spans="1:9">
      <c r="A1839">
        <v>0.2475984</v>
      </c>
      <c r="B1839">
        <v>0.0520157</v>
      </c>
      <c r="C1839">
        <f>'Map Data'!$I$25</f>
        <v>3</v>
      </c>
      <c r="D1839" t="e">
        <f>IF($C1839=1,$B1839,NA())</f>
        <v>#N/A</v>
      </c>
      <c r="E1839" t="e">
        <f>IF($C1839=2,$B1839,NA())</f>
        <v>#N/A</v>
      </c>
      <c r="F1839">
        <f>IF($C1839=3,$B1839,NA())</f>
        <v>0.0520157</v>
      </c>
      <c r="G1839" t="e">
        <f>IF($C1839=4,$B1839,NA())</f>
        <v>#N/A</v>
      </c>
      <c r="H1839" t="e">
        <f>IF($C1839=5,$B1839,NA())</f>
        <v>#N/A</v>
      </c>
      <c r="I1839" t="e">
        <f>IF($C1839="",$B1839,NA())</f>
        <v>#N/A</v>
      </c>
    </row>
    <row r="1840" spans="1:9">
      <c r="A1840">
        <v>0.2608681</v>
      </c>
      <c r="B1840">
        <v>0.0520157</v>
      </c>
      <c r="C1840">
        <f>'Map Data'!$I$25</f>
        <v>3</v>
      </c>
      <c r="D1840" t="e">
        <f>IF($C1840=1,$B1840,NA())</f>
        <v>#N/A</v>
      </c>
      <c r="E1840" t="e">
        <f>IF($C1840=2,$B1840,NA())</f>
        <v>#N/A</v>
      </c>
      <c r="F1840">
        <f>IF($C1840=3,$B1840,NA())</f>
        <v>0.0520157</v>
      </c>
      <c r="G1840" t="e">
        <f>IF($C1840=4,$B1840,NA())</f>
        <v>#N/A</v>
      </c>
      <c r="H1840" t="e">
        <f>IF($C1840=5,$B1840,NA())</f>
        <v>#N/A</v>
      </c>
      <c r="I1840" t="e">
        <f>IF($C1840="",$B1840,NA())</f>
        <v>#N/A</v>
      </c>
    </row>
    <row r="1842" spans="1:9">
      <c r="A1842">
        <v>0.2646595</v>
      </c>
      <c r="B1842">
        <v>0.0520157</v>
      </c>
      <c r="C1842">
        <f>'Map Data'!$I$25</f>
        <v>3</v>
      </c>
      <c r="D1842" t="e">
        <f>IF($C1842=1,$B1842,NA())</f>
        <v>#N/A</v>
      </c>
      <c r="E1842" t="e">
        <f>IF($C1842=2,$B1842,NA())</f>
        <v>#N/A</v>
      </c>
      <c r="F1842">
        <f>IF($C1842=3,$B1842,NA())</f>
        <v>0.0520157</v>
      </c>
      <c r="G1842" t="e">
        <f>IF($C1842=4,$B1842,NA())</f>
        <v>#N/A</v>
      </c>
      <c r="H1842" t="e">
        <f>IF($C1842=5,$B1842,NA())</f>
        <v>#N/A</v>
      </c>
      <c r="I1842" t="e">
        <f>IF($C1842="",$B1842,NA())</f>
        <v>#N/A</v>
      </c>
    </row>
    <row r="1843" spans="1:9">
      <c r="A1843">
        <v>0.2708205</v>
      </c>
      <c r="B1843">
        <v>0.0520157</v>
      </c>
      <c r="C1843">
        <f>'Map Data'!$I$25</f>
        <v>3</v>
      </c>
      <c r="D1843" t="e">
        <f>IF($C1843=1,$B1843,NA())</f>
        <v>#N/A</v>
      </c>
      <c r="E1843" t="e">
        <f>IF($C1843=2,$B1843,NA())</f>
        <v>#N/A</v>
      </c>
      <c r="F1843">
        <f>IF($C1843=3,$B1843,NA())</f>
        <v>0.0520157</v>
      </c>
      <c r="G1843" t="e">
        <f>IF($C1843=4,$B1843,NA())</f>
        <v>#N/A</v>
      </c>
      <c r="H1843" t="e">
        <f>IF($C1843=5,$B1843,NA())</f>
        <v>#N/A</v>
      </c>
      <c r="I1843" t="e">
        <f>IF($C1843="",$B1843,NA())</f>
        <v>#N/A</v>
      </c>
    </row>
    <row r="1845" spans="1:9">
      <c r="A1845">
        <v>0.219637</v>
      </c>
      <c r="B1845">
        <v>0.0548525</v>
      </c>
      <c r="C1845">
        <f>'Map Data'!$I$25</f>
        <v>3</v>
      </c>
      <c r="D1845" t="e">
        <f>IF($C1845=1,$B1845,NA())</f>
        <v>#N/A</v>
      </c>
      <c r="E1845" t="e">
        <f>IF($C1845=2,$B1845,NA())</f>
        <v>#N/A</v>
      </c>
      <c r="F1845">
        <f>IF($C1845=3,$B1845,NA())</f>
        <v>0.0548525</v>
      </c>
      <c r="G1845" t="e">
        <f>IF($C1845=4,$B1845,NA())</f>
        <v>#N/A</v>
      </c>
      <c r="H1845" t="e">
        <f>IF($C1845=5,$B1845,NA())</f>
        <v>#N/A</v>
      </c>
      <c r="I1845" t="e">
        <f>IF($C1845="",$B1845,NA())</f>
        <v>#N/A</v>
      </c>
    </row>
    <row r="1846" spans="1:9">
      <c r="A1846">
        <v>0.2262719</v>
      </c>
      <c r="B1846">
        <v>0.0548525</v>
      </c>
      <c r="C1846">
        <f>'Map Data'!$I$25</f>
        <v>3</v>
      </c>
      <c r="D1846" t="e">
        <f>IF($C1846=1,$B1846,NA())</f>
        <v>#N/A</v>
      </c>
      <c r="E1846" t="e">
        <f>IF($C1846=2,$B1846,NA())</f>
        <v>#N/A</v>
      </c>
      <c r="F1846">
        <f>IF($C1846=3,$B1846,NA())</f>
        <v>0.0548525</v>
      </c>
      <c r="G1846" t="e">
        <f>IF($C1846=4,$B1846,NA())</f>
        <v>#N/A</v>
      </c>
      <c r="H1846" t="e">
        <f>IF($C1846=5,$B1846,NA())</f>
        <v>#N/A</v>
      </c>
      <c r="I1846" t="e">
        <f>IF($C1846="",$B1846,NA())</f>
        <v>#N/A</v>
      </c>
    </row>
    <row r="1848" spans="1:9">
      <c r="A1848">
        <v>0.2466505</v>
      </c>
      <c r="B1848">
        <v>0.0548525</v>
      </c>
      <c r="C1848">
        <f>'Map Data'!$I$25</f>
        <v>3</v>
      </c>
      <c r="D1848" t="e">
        <f>IF($C1848=1,$B1848,NA())</f>
        <v>#N/A</v>
      </c>
      <c r="E1848" t="e">
        <f>IF($C1848=2,$B1848,NA())</f>
        <v>#N/A</v>
      </c>
      <c r="F1848">
        <f>IF($C1848=3,$B1848,NA())</f>
        <v>0.0548525</v>
      </c>
      <c r="G1848" t="e">
        <f>IF($C1848=4,$B1848,NA())</f>
        <v>#N/A</v>
      </c>
      <c r="H1848" t="e">
        <f>IF($C1848=5,$B1848,NA())</f>
        <v>#N/A</v>
      </c>
      <c r="I1848" t="e">
        <f>IF($C1848="",$B1848,NA())</f>
        <v>#N/A</v>
      </c>
    </row>
    <row r="1849" spans="1:9">
      <c r="A1849">
        <v>0.2603942</v>
      </c>
      <c r="B1849">
        <v>0.0548525</v>
      </c>
      <c r="C1849">
        <f>'Map Data'!$I$25</f>
        <v>3</v>
      </c>
      <c r="D1849" t="e">
        <f>IF($C1849=1,$B1849,NA())</f>
        <v>#N/A</v>
      </c>
      <c r="E1849" t="e">
        <f>IF($C1849=2,$B1849,NA())</f>
        <v>#N/A</v>
      </c>
      <c r="F1849">
        <f>IF($C1849=3,$B1849,NA())</f>
        <v>0.0548525</v>
      </c>
      <c r="G1849" t="e">
        <f>IF($C1849=4,$B1849,NA())</f>
        <v>#N/A</v>
      </c>
      <c r="H1849" t="e">
        <f>IF($C1849=5,$B1849,NA())</f>
        <v>#N/A</v>
      </c>
      <c r="I1849" t="e">
        <f>IF($C1849="",$B1849,NA())</f>
        <v>#N/A</v>
      </c>
    </row>
    <row r="1851" spans="1:9">
      <c r="A1851">
        <v>0.2632377</v>
      </c>
      <c r="B1851">
        <v>0.0548525</v>
      </c>
      <c r="C1851">
        <f>'Map Data'!$I$25</f>
        <v>3</v>
      </c>
      <c r="D1851" t="e">
        <f>IF($C1851=1,$B1851,NA())</f>
        <v>#N/A</v>
      </c>
      <c r="E1851" t="e">
        <f>IF($C1851=2,$B1851,NA())</f>
        <v>#N/A</v>
      </c>
      <c r="F1851">
        <f>IF($C1851=3,$B1851,NA())</f>
        <v>0.0548525</v>
      </c>
      <c r="G1851" t="e">
        <f>IF($C1851=4,$B1851,NA())</f>
        <v>#N/A</v>
      </c>
      <c r="H1851" t="e">
        <f>IF($C1851=5,$B1851,NA())</f>
        <v>#N/A</v>
      </c>
      <c r="I1851" t="e">
        <f>IF($C1851="",$B1851,NA())</f>
        <v>#N/A</v>
      </c>
    </row>
    <row r="1852" spans="1:9">
      <c r="A1852">
        <v>0.2703466</v>
      </c>
      <c r="B1852">
        <v>0.0548525</v>
      </c>
      <c r="C1852">
        <f>'Map Data'!$I$25</f>
        <v>3</v>
      </c>
      <c r="D1852" t="e">
        <f>IF($C1852=1,$B1852,NA())</f>
        <v>#N/A</v>
      </c>
      <c r="E1852" t="e">
        <f>IF($C1852=2,$B1852,NA())</f>
        <v>#N/A</v>
      </c>
      <c r="F1852">
        <f>IF($C1852=3,$B1852,NA())</f>
        <v>0.0548525</v>
      </c>
      <c r="G1852" t="e">
        <f>IF($C1852=4,$B1852,NA())</f>
        <v>#N/A</v>
      </c>
      <c r="H1852" t="e">
        <f>IF($C1852=5,$B1852,NA())</f>
        <v>#N/A</v>
      </c>
      <c r="I1852" t="e">
        <f>IF($C1852="",$B1852,NA())</f>
        <v>#N/A</v>
      </c>
    </row>
    <row r="1854" spans="1:9">
      <c r="A1854">
        <v>0.2191631</v>
      </c>
      <c r="B1854">
        <v>0.0576893</v>
      </c>
      <c r="C1854">
        <f>'Map Data'!$I$25</f>
        <v>3</v>
      </c>
      <c r="D1854" t="e">
        <f>IF($C1854=1,$B1854,NA())</f>
        <v>#N/A</v>
      </c>
      <c r="E1854" t="e">
        <f>IF($C1854=2,$B1854,NA())</f>
        <v>#N/A</v>
      </c>
      <c r="F1854">
        <f>IF($C1854=3,$B1854,NA())</f>
        <v>0.0576893</v>
      </c>
      <c r="G1854" t="e">
        <f>IF($C1854=4,$B1854,NA())</f>
        <v>#N/A</v>
      </c>
      <c r="H1854" t="e">
        <f>IF($C1854=5,$B1854,NA())</f>
        <v>#N/A</v>
      </c>
      <c r="I1854" t="e">
        <f>IF($C1854="",$B1854,NA())</f>
        <v>#N/A</v>
      </c>
    </row>
    <row r="1855" spans="1:9">
      <c r="A1855">
        <v>0.2324329</v>
      </c>
      <c r="B1855">
        <v>0.0576893</v>
      </c>
      <c r="C1855">
        <f>'Map Data'!$I$25</f>
        <v>3</v>
      </c>
      <c r="D1855" t="e">
        <f>IF($C1855=1,$B1855,NA())</f>
        <v>#N/A</v>
      </c>
      <c r="E1855" t="e">
        <f>IF($C1855=2,$B1855,NA())</f>
        <v>#N/A</v>
      </c>
      <c r="F1855">
        <f>IF($C1855=3,$B1855,NA())</f>
        <v>0.0576893</v>
      </c>
      <c r="G1855" t="e">
        <f>IF($C1855=4,$B1855,NA())</f>
        <v>#N/A</v>
      </c>
      <c r="H1855" t="e">
        <f>IF($C1855=5,$B1855,NA())</f>
        <v>#N/A</v>
      </c>
      <c r="I1855" t="e">
        <f>IF($C1855="",$B1855,NA())</f>
        <v>#N/A</v>
      </c>
    </row>
    <row r="1857" spans="1:9">
      <c r="A1857">
        <v>0.2419113</v>
      </c>
      <c r="B1857">
        <v>0.0576893</v>
      </c>
      <c r="C1857">
        <f>'Map Data'!$I$25</f>
        <v>3</v>
      </c>
      <c r="D1857" t="e">
        <f>IF($C1857=1,$B1857,NA())</f>
        <v>#N/A</v>
      </c>
      <c r="E1857" t="e">
        <f>IF($C1857=2,$B1857,NA())</f>
        <v>#N/A</v>
      </c>
      <c r="F1857">
        <f>IF($C1857=3,$B1857,NA())</f>
        <v>0.0576893</v>
      </c>
      <c r="G1857" t="e">
        <f>IF($C1857=4,$B1857,NA())</f>
        <v>#N/A</v>
      </c>
      <c r="H1857" t="e">
        <f>IF($C1857=5,$B1857,NA())</f>
        <v>#N/A</v>
      </c>
      <c r="I1857" t="e">
        <f>IF($C1857="",$B1857,NA())</f>
        <v>#N/A</v>
      </c>
    </row>
    <row r="1858" spans="1:9">
      <c r="A1858">
        <v>0.2603942</v>
      </c>
      <c r="B1858">
        <v>0.0576893</v>
      </c>
      <c r="C1858">
        <f>'Map Data'!$I$25</f>
        <v>3</v>
      </c>
      <c r="D1858" t="e">
        <f>IF($C1858=1,$B1858,NA())</f>
        <v>#N/A</v>
      </c>
      <c r="E1858" t="e">
        <f>IF($C1858=2,$B1858,NA())</f>
        <v>#N/A</v>
      </c>
      <c r="F1858">
        <f>IF($C1858=3,$B1858,NA())</f>
        <v>0.0576893</v>
      </c>
      <c r="G1858" t="e">
        <f>IF($C1858=4,$B1858,NA())</f>
        <v>#N/A</v>
      </c>
      <c r="H1858" t="e">
        <f>IF($C1858=5,$B1858,NA())</f>
        <v>#N/A</v>
      </c>
      <c r="I1858" t="e">
        <f>IF($C1858="",$B1858,NA())</f>
        <v>#N/A</v>
      </c>
    </row>
    <row r="1860" spans="1:9">
      <c r="A1860">
        <v>0.2632377</v>
      </c>
      <c r="B1860">
        <v>0.0576893</v>
      </c>
      <c r="C1860">
        <f>'Map Data'!$I$25</f>
        <v>3</v>
      </c>
      <c r="D1860" t="e">
        <f>IF($C1860=1,$B1860,NA())</f>
        <v>#N/A</v>
      </c>
      <c r="E1860" t="e">
        <f>IF($C1860=2,$B1860,NA())</f>
        <v>#N/A</v>
      </c>
      <c r="F1860">
        <f>IF($C1860=3,$B1860,NA())</f>
        <v>0.0576893</v>
      </c>
      <c r="G1860" t="e">
        <f>IF($C1860=4,$B1860,NA())</f>
        <v>#N/A</v>
      </c>
      <c r="H1860" t="e">
        <f>IF($C1860=5,$B1860,NA())</f>
        <v>#N/A</v>
      </c>
      <c r="I1860" t="e">
        <f>IF($C1860="",$B1860,NA())</f>
        <v>#N/A</v>
      </c>
    </row>
    <row r="1861" spans="1:9">
      <c r="A1861">
        <v>0.2693987</v>
      </c>
      <c r="B1861">
        <v>0.0576893</v>
      </c>
      <c r="C1861">
        <f>'Map Data'!$I$25</f>
        <v>3</v>
      </c>
      <c r="D1861" t="e">
        <f>IF($C1861=1,$B1861,NA())</f>
        <v>#N/A</v>
      </c>
      <c r="E1861" t="e">
        <f>IF($C1861=2,$B1861,NA())</f>
        <v>#N/A</v>
      </c>
      <c r="F1861">
        <f>IF($C1861=3,$B1861,NA())</f>
        <v>0.0576893</v>
      </c>
      <c r="G1861" t="e">
        <f>IF($C1861=4,$B1861,NA())</f>
        <v>#N/A</v>
      </c>
      <c r="H1861" t="e">
        <f>IF($C1861=5,$B1861,NA())</f>
        <v>#N/A</v>
      </c>
      <c r="I1861" t="e">
        <f>IF($C1861="",$B1861,NA())</f>
        <v>#N/A</v>
      </c>
    </row>
    <row r="1863" spans="1:9">
      <c r="A1863">
        <v>0.2305372</v>
      </c>
      <c r="B1863">
        <v>0.0605262</v>
      </c>
      <c r="C1863">
        <f>'Map Data'!$I$25</f>
        <v>3</v>
      </c>
      <c r="D1863" t="e">
        <f>IF($C1863=1,$B1863,NA())</f>
        <v>#N/A</v>
      </c>
      <c r="E1863" t="e">
        <f>IF($C1863=2,$B1863,NA())</f>
        <v>#N/A</v>
      </c>
      <c r="F1863">
        <f>IF($C1863=3,$B1863,NA())</f>
        <v>0.0605262</v>
      </c>
      <c r="G1863" t="e">
        <f>IF($C1863=4,$B1863,NA())</f>
        <v>#N/A</v>
      </c>
      <c r="H1863" t="e">
        <f>IF($C1863=5,$B1863,NA())</f>
        <v>#N/A</v>
      </c>
      <c r="I1863" t="e">
        <f>IF($C1863="",$B1863,NA())</f>
        <v>#N/A</v>
      </c>
    </row>
    <row r="1864" spans="1:9">
      <c r="A1864">
        <v>0.2352764</v>
      </c>
      <c r="B1864">
        <v>0.0605262</v>
      </c>
      <c r="C1864">
        <f>'Map Data'!$I$25</f>
        <v>3</v>
      </c>
      <c r="D1864" t="e">
        <f>IF($C1864=1,$B1864,NA())</f>
        <v>#N/A</v>
      </c>
      <c r="E1864" t="e">
        <f>IF($C1864=2,$B1864,NA())</f>
        <v>#N/A</v>
      </c>
      <c r="F1864">
        <f>IF($C1864=3,$B1864,NA())</f>
        <v>0.0605262</v>
      </c>
      <c r="G1864" t="e">
        <f>IF($C1864=4,$B1864,NA())</f>
        <v>#N/A</v>
      </c>
      <c r="H1864" t="e">
        <f>IF($C1864=5,$B1864,NA())</f>
        <v>#N/A</v>
      </c>
      <c r="I1864" t="e">
        <f>IF($C1864="",$B1864,NA())</f>
        <v>#N/A</v>
      </c>
    </row>
    <row r="1866" spans="1:9">
      <c r="A1866">
        <v>0.2366982</v>
      </c>
      <c r="B1866">
        <v>0.0605262</v>
      </c>
      <c r="C1866">
        <f>'Map Data'!$I$25</f>
        <v>3</v>
      </c>
      <c r="D1866" t="e">
        <f>IF($C1866=1,$B1866,NA())</f>
        <v>#N/A</v>
      </c>
      <c r="E1866" t="e">
        <f>IF($C1866=2,$B1866,NA())</f>
        <v>#N/A</v>
      </c>
      <c r="F1866">
        <f>IF($C1866=3,$B1866,NA())</f>
        <v>0.0605262</v>
      </c>
      <c r="G1866" t="e">
        <f>IF($C1866=4,$B1866,NA())</f>
        <v>#N/A</v>
      </c>
      <c r="H1866" t="e">
        <f>IF($C1866=5,$B1866,NA())</f>
        <v>#N/A</v>
      </c>
      <c r="I1866" t="e">
        <f>IF($C1866="",$B1866,NA())</f>
        <v>#N/A</v>
      </c>
    </row>
    <row r="1867" spans="1:9">
      <c r="A1867">
        <v>0.2622899</v>
      </c>
      <c r="B1867">
        <v>0.0605262</v>
      </c>
      <c r="C1867">
        <f>'Map Data'!$I$25</f>
        <v>3</v>
      </c>
      <c r="D1867" t="e">
        <f>IF($C1867=1,$B1867,NA())</f>
        <v>#N/A</v>
      </c>
      <c r="E1867" t="e">
        <f>IF($C1867=2,$B1867,NA())</f>
        <v>#N/A</v>
      </c>
      <c r="F1867">
        <f>IF($C1867=3,$B1867,NA())</f>
        <v>0.0605262</v>
      </c>
      <c r="G1867" t="e">
        <f>IF($C1867=4,$B1867,NA())</f>
        <v>#N/A</v>
      </c>
      <c r="H1867" t="e">
        <f>IF($C1867=5,$B1867,NA())</f>
        <v>#N/A</v>
      </c>
      <c r="I1867" t="e">
        <f>IF($C1867="",$B1867,NA())</f>
        <v>#N/A</v>
      </c>
    </row>
    <row r="1869" spans="1:9">
      <c r="A1869">
        <v>0.2646595</v>
      </c>
      <c r="B1869">
        <v>0.0605262</v>
      </c>
      <c r="C1869">
        <f>'Map Data'!$I$25</f>
        <v>3</v>
      </c>
      <c r="D1869" t="e">
        <f>IF($C1869=1,$B1869,NA())</f>
        <v>#N/A</v>
      </c>
      <c r="E1869" t="e">
        <f>IF($C1869=2,$B1869,NA())</f>
        <v>#N/A</v>
      </c>
      <c r="F1869">
        <f>IF($C1869=3,$B1869,NA())</f>
        <v>0.0605262</v>
      </c>
      <c r="G1869" t="e">
        <f>IF($C1869=4,$B1869,NA())</f>
        <v>#N/A</v>
      </c>
      <c r="H1869" t="e">
        <f>IF($C1869=5,$B1869,NA())</f>
        <v>#N/A</v>
      </c>
      <c r="I1869" t="e">
        <f>IF($C1869="",$B1869,NA())</f>
        <v>#N/A</v>
      </c>
    </row>
    <row r="1870" spans="1:9">
      <c r="A1870">
        <v>0.2684509</v>
      </c>
      <c r="B1870">
        <v>0.0605262</v>
      </c>
      <c r="C1870">
        <f>'Map Data'!$I$25</f>
        <v>3</v>
      </c>
      <c r="D1870" t="e">
        <f>IF($C1870=1,$B1870,NA())</f>
        <v>#N/A</v>
      </c>
      <c r="E1870" t="e">
        <f>IF($C1870=2,$B1870,NA())</f>
        <v>#N/A</v>
      </c>
      <c r="F1870">
        <f>IF($C1870=3,$B1870,NA())</f>
        <v>0.0605262</v>
      </c>
      <c r="G1870" t="e">
        <f>IF($C1870=4,$B1870,NA())</f>
        <v>#N/A</v>
      </c>
      <c r="H1870" t="e">
        <f>IF($C1870=5,$B1870,NA())</f>
        <v>#N/A</v>
      </c>
      <c r="I1870" t="e">
        <f>IF($C1870="",$B1870,NA())</f>
        <v>#N/A</v>
      </c>
    </row>
    <row r="1872" spans="1:9">
      <c r="A1872">
        <v>0.2452287</v>
      </c>
      <c r="B1872">
        <v>0.063363</v>
      </c>
      <c r="C1872">
        <f>'Map Data'!$I$25</f>
        <v>3</v>
      </c>
      <c r="D1872" t="e">
        <f>IF($C1872=1,$B1872,NA())</f>
        <v>#N/A</v>
      </c>
      <c r="E1872" t="e">
        <f>IF($C1872=2,$B1872,NA())</f>
        <v>#N/A</v>
      </c>
      <c r="F1872">
        <f>IF($C1872=3,$B1872,NA())</f>
        <v>0.063363</v>
      </c>
      <c r="G1872" t="e">
        <f>IF($C1872=4,$B1872,NA())</f>
        <v>#N/A</v>
      </c>
      <c r="H1872" t="e">
        <f>IF($C1872=5,$B1872,NA())</f>
        <v>#N/A</v>
      </c>
      <c r="I1872" t="e">
        <f>IF($C1872="",$B1872,NA())</f>
        <v>#N/A</v>
      </c>
    </row>
    <row r="1873" spans="1:9">
      <c r="A1873">
        <v>0.2632377</v>
      </c>
      <c r="B1873">
        <v>0.063363</v>
      </c>
      <c r="C1873">
        <f>'Map Data'!$I$25</f>
        <v>3</v>
      </c>
      <c r="D1873" t="e">
        <f>IF($C1873=1,$B1873,NA())</f>
        <v>#N/A</v>
      </c>
      <c r="E1873" t="e">
        <f>IF($C1873=2,$B1873,NA())</f>
        <v>#N/A</v>
      </c>
      <c r="F1873">
        <f>IF($C1873=3,$B1873,NA())</f>
        <v>0.063363</v>
      </c>
      <c r="G1873" t="e">
        <f>IF($C1873=4,$B1873,NA())</f>
        <v>#N/A</v>
      </c>
      <c r="H1873" t="e">
        <f>IF($C1873=5,$B1873,NA())</f>
        <v>#N/A</v>
      </c>
      <c r="I1873" t="e">
        <f>IF($C1873="",$B1873,NA())</f>
        <v>#N/A</v>
      </c>
    </row>
    <row r="1875" spans="1:9">
      <c r="A1875">
        <v>0.2651334</v>
      </c>
      <c r="B1875">
        <v>0.063363</v>
      </c>
      <c r="C1875">
        <f>'Map Data'!$I$25</f>
        <v>3</v>
      </c>
      <c r="D1875" t="e">
        <f>IF($C1875=1,$B1875,NA())</f>
        <v>#N/A</v>
      </c>
      <c r="E1875" t="e">
        <f>IF($C1875=2,$B1875,NA())</f>
        <v>#N/A</v>
      </c>
      <c r="F1875">
        <f>IF($C1875=3,$B1875,NA())</f>
        <v>0.063363</v>
      </c>
      <c r="G1875" t="e">
        <f>IF($C1875=4,$B1875,NA())</f>
        <v>#N/A</v>
      </c>
      <c r="H1875" t="e">
        <f>IF($C1875=5,$B1875,NA())</f>
        <v>#N/A</v>
      </c>
      <c r="I1875" t="e">
        <f>IF($C1875="",$B1875,NA())</f>
        <v>#N/A</v>
      </c>
    </row>
    <row r="1876" spans="1:9">
      <c r="A1876">
        <v>0.267977</v>
      </c>
      <c r="B1876">
        <v>0.063363</v>
      </c>
      <c r="C1876">
        <f>'Map Data'!$I$25</f>
        <v>3</v>
      </c>
      <c r="D1876" t="e">
        <f>IF($C1876=1,$B1876,NA())</f>
        <v>#N/A</v>
      </c>
      <c r="E1876" t="e">
        <f>IF($C1876=2,$B1876,NA())</f>
        <v>#N/A</v>
      </c>
      <c r="F1876">
        <f>IF($C1876=3,$B1876,NA())</f>
        <v>0.063363</v>
      </c>
      <c r="G1876" t="e">
        <f>IF($C1876=4,$B1876,NA())</f>
        <v>#N/A</v>
      </c>
      <c r="H1876" t="e">
        <f>IF($C1876=5,$B1876,NA())</f>
        <v>#N/A</v>
      </c>
      <c r="I1876" t="e">
        <f>IF($C1876="",$B1876,NA())</f>
        <v>#N/A</v>
      </c>
    </row>
    <row r="1878" spans="1:9">
      <c r="A1878">
        <v>0.2599203</v>
      </c>
      <c r="B1878">
        <v>0.0661998</v>
      </c>
      <c r="C1878">
        <f>'Map Data'!$I$25</f>
        <v>3</v>
      </c>
      <c r="D1878" t="e">
        <f>IF($C1878=1,$B1878,NA())</f>
        <v>#N/A</v>
      </c>
      <c r="E1878" t="e">
        <f>IF($C1878=2,$B1878,NA())</f>
        <v>#N/A</v>
      </c>
      <c r="F1878">
        <f>IF($C1878=3,$B1878,NA())</f>
        <v>0.0661998</v>
      </c>
      <c r="G1878" t="e">
        <f>IF($C1878=4,$B1878,NA())</f>
        <v>#N/A</v>
      </c>
      <c r="H1878" t="e">
        <f>IF($C1878=5,$B1878,NA())</f>
        <v>#N/A</v>
      </c>
      <c r="I1878" t="e">
        <f>IF($C1878="",$B1878,NA())</f>
        <v>#N/A</v>
      </c>
    </row>
    <row r="1879" spans="1:9">
      <c r="A1879">
        <v>0.2670291</v>
      </c>
      <c r="B1879">
        <v>0.0661998</v>
      </c>
      <c r="C1879">
        <f>'Map Data'!$I$25</f>
        <v>3</v>
      </c>
      <c r="D1879" t="e">
        <f>IF($C1879=1,$B1879,NA())</f>
        <v>#N/A</v>
      </c>
      <c r="E1879" t="e">
        <f>IF($C1879=2,$B1879,NA())</f>
        <v>#N/A</v>
      </c>
      <c r="F1879">
        <f>IF($C1879=3,$B1879,NA())</f>
        <v>0.0661998</v>
      </c>
      <c r="G1879" t="e">
        <f>IF($C1879=4,$B1879,NA())</f>
        <v>#N/A</v>
      </c>
      <c r="H1879" t="e">
        <f>IF($C1879=5,$B1879,NA())</f>
        <v>#N/A</v>
      </c>
      <c r="I1879" t="e">
        <f>IF($C1879="",$B1879,NA())</f>
        <v>#N/A</v>
      </c>
    </row>
    <row r="1881" spans="1:9">
      <c r="A1881">
        <v>0.3153691</v>
      </c>
      <c r="B1881">
        <v>0.1427944</v>
      </c>
      <c r="C1881">
        <f>'Map Data'!$I$26</f>
        <v>3</v>
      </c>
      <c r="D1881" t="e">
        <f>IF($C1881=1,$B1881,NA())</f>
        <v>#N/A</v>
      </c>
      <c r="E1881" t="e">
        <f>IF($C1881=2,$B1881,NA())</f>
        <v>#N/A</v>
      </c>
      <c r="F1881">
        <f>IF($C1881=3,$B1881,NA())</f>
        <v>0.1427944</v>
      </c>
      <c r="G1881" t="e">
        <f>IF($C1881=4,$B1881,NA())</f>
        <v>#N/A</v>
      </c>
      <c r="H1881" t="e">
        <f>IF($C1881=5,$B1881,NA())</f>
        <v>#N/A</v>
      </c>
      <c r="I1881" t="e">
        <f>IF($C1881="",$B1881,NA())</f>
        <v>#N/A</v>
      </c>
    </row>
    <row r="1882" spans="1:9">
      <c r="A1882">
        <v>0.3172648</v>
      </c>
      <c r="B1882">
        <v>0.1427944</v>
      </c>
      <c r="C1882">
        <f>'Map Data'!$I$26</f>
        <v>3</v>
      </c>
      <c r="D1882" t="e">
        <f>IF($C1882=1,$B1882,NA())</f>
        <v>#N/A</v>
      </c>
      <c r="E1882" t="e">
        <f>IF($C1882=2,$B1882,NA())</f>
        <v>#N/A</v>
      </c>
      <c r="F1882">
        <f>IF($C1882=3,$B1882,NA())</f>
        <v>0.1427944</v>
      </c>
      <c r="G1882" t="e">
        <f>IF($C1882=4,$B1882,NA())</f>
        <v>#N/A</v>
      </c>
      <c r="H1882" t="e">
        <f>IF($C1882=5,$B1882,NA())</f>
        <v>#N/A</v>
      </c>
      <c r="I1882" t="e">
        <f>IF($C1882="",$B1882,NA())</f>
        <v>#N/A</v>
      </c>
    </row>
    <row r="1884" spans="1:9">
      <c r="A1884">
        <v>0.3125255</v>
      </c>
      <c r="B1884">
        <v>0.1456313</v>
      </c>
      <c r="C1884">
        <f>'Map Data'!$I$26</f>
        <v>3</v>
      </c>
      <c r="D1884" t="e">
        <f>IF($C1884=1,$B1884,NA())</f>
        <v>#N/A</v>
      </c>
      <c r="E1884" t="e">
        <f>IF($C1884=2,$B1884,NA())</f>
        <v>#N/A</v>
      </c>
      <c r="F1884">
        <f>IF($C1884=3,$B1884,NA())</f>
        <v>0.1456313</v>
      </c>
      <c r="G1884" t="e">
        <f>IF($C1884=4,$B1884,NA())</f>
        <v>#N/A</v>
      </c>
      <c r="H1884" t="e">
        <f>IF($C1884=5,$B1884,NA())</f>
        <v>#N/A</v>
      </c>
      <c r="I1884" t="e">
        <f>IF($C1884="",$B1884,NA())</f>
        <v>#N/A</v>
      </c>
    </row>
    <row r="1885" spans="1:9">
      <c r="A1885">
        <v>0.3177387</v>
      </c>
      <c r="B1885">
        <v>0.1456313</v>
      </c>
      <c r="C1885">
        <f>'Map Data'!$I$26</f>
        <v>3</v>
      </c>
      <c r="D1885" t="e">
        <f>IF($C1885=1,$B1885,NA())</f>
        <v>#N/A</v>
      </c>
      <c r="E1885" t="e">
        <f>IF($C1885=2,$B1885,NA())</f>
        <v>#N/A</v>
      </c>
      <c r="F1885">
        <f>IF($C1885=3,$B1885,NA())</f>
        <v>0.1456313</v>
      </c>
      <c r="G1885" t="e">
        <f>IF($C1885=4,$B1885,NA())</f>
        <v>#N/A</v>
      </c>
      <c r="H1885" t="e">
        <f>IF($C1885=5,$B1885,NA())</f>
        <v>#N/A</v>
      </c>
      <c r="I1885" t="e">
        <f>IF($C1885="",$B1885,NA())</f>
        <v>#N/A</v>
      </c>
    </row>
    <row r="1887" spans="1:9">
      <c r="A1887">
        <v>0.3115777</v>
      </c>
      <c r="B1887">
        <v>0.1484681</v>
      </c>
      <c r="C1887">
        <f>'Map Data'!$I$26</f>
        <v>3</v>
      </c>
      <c r="D1887" t="e">
        <f>IF($C1887=1,$B1887,NA())</f>
        <v>#N/A</v>
      </c>
      <c r="E1887" t="e">
        <f>IF($C1887=2,$B1887,NA())</f>
        <v>#N/A</v>
      </c>
      <c r="F1887">
        <f>IF($C1887=3,$B1887,NA())</f>
        <v>0.1484681</v>
      </c>
      <c r="G1887" t="e">
        <f>IF($C1887=4,$B1887,NA())</f>
        <v>#N/A</v>
      </c>
      <c r="H1887" t="e">
        <f>IF($C1887=5,$B1887,NA())</f>
        <v>#N/A</v>
      </c>
      <c r="I1887" t="e">
        <f>IF($C1887="",$B1887,NA())</f>
        <v>#N/A</v>
      </c>
    </row>
    <row r="1888" spans="1:9">
      <c r="A1888">
        <v>0.3191604</v>
      </c>
      <c r="B1888">
        <v>0.1484681</v>
      </c>
      <c r="C1888">
        <f>'Map Data'!$I$26</f>
        <v>3</v>
      </c>
      <c r="D1888" t="e">
        <f>IF($C1888=1,$B1888,NA())</f>
        <v>#N/A</v>
      </c>
      <c r="E1888" t="e">
        <f>IF($C1888=2,$B1888,NA())</f>
        <v>#N/A</v>
      </c>
      <c r="F1888">
        <f>IF($C1888=3,$B1888,NA())</f>
        <v>0.1484681</v>
      </c>
      <c r="G1888" t="e">
        <f>IF($C1888=4,$B1888,NA())</f>
        <v>#N/A</v>
      </c>
      <c r="H1888" t="e">
        <f>IF($C1888=5,$B1888,NA())</f>
        <v>#N/A</v>
      </c>
      <c r="I1888" t="e">
        <f>IF($C1888="",$B1888,NA())</f>
        <v>#N/A</v>
      </c>
    </row>
    <row r="1890" spans="1:9">
      <c r="A1890">
        <v>0.3106299</v>
      </c>
      <c r="B1890">
        <v>0.1513049</v>
      </c>
      <c r="C1890">
        <f>'Map Data'!$I$26</f>
        <v>3</v>
      </c>
      <c r="D1890" t="e">
        <f>IF($C1890=1,$B1890,NA())</f>
        <v>#N/A</v>
      </c>
      <c r="E1890" t="e">
        <f>IF($C1890=2,$B1890,NA())</f>
        <v>#N/A</v>
      </c>
      <c r="F1890">
        <f>IF($C1890=3,$B1890,NA())</f>
        <v>0.1513049</v>
      </c>
      <c r="G1890" t="e">
        <f>IF($C1890=4,$B1890,NA())</f>
        <v>#N/A</v>
      </c>
      <c r="H1890" t="e">
        <f>IF($C1890=5,$B1890,NA())</f>
        <v>#N/A</v>
      </c>
      <c r="I1890" t="e">
        <f>IF($C1890="",$B1890,NA())</f>
        <v>#N/A</v>
      </c>
    </row>
    <row r="1891" spans="1:9">
      <c r="A1891">
        <v>0.3201083</v>
      </c>
      <c r="B1891">
        <v>0.1513049</v>
      </c>
      <c r="C1891">
        <f>'Map Data'!$I$26</f>
        <v>3</v>
      </c>
      <c r="D1891" t="e">
        <f>IF($C1891=1,$B1891,NA())</f>
        <v>#N/A</v>
      </c>
      <c r="E1891" t="e">
        <f>IF($C1891=2,$B1891,NA())</f>
        <v>#N/A</v>
      </c>
      <c r="F1891">
        <f>IF($C1891=3,$B1891,NA())</f>
        <v>0.1513049</v>
      </c>
      <c r="G1891" t="e">
        <f>IF($C1891=4,$B1891,NA())</f>
        <v>#N/A</v>
      </c>
      <c r="H1891" t="e">
        <f>IF($C1891=5,$B1891,NA())</f>
        <v>#N/A</v>
      </c>
      <c r="I1891" t="e">
        <f>IF($C1891="",$B1891,NA())</f>
        <v>#N/A</v>
      </c>
    </row>
    <row r="1893" spans="1:9">
      <c r="A1893">
        <v>0.309682</v>
      </c>
      <c r="B1893">
        <v>0.1541418</v>
      </c>
      <c r="C1893">
        <f>'Map Data'!$I$26</f>
        <v>3</v>
      </c>
      <c r="D1893" t="e">
        <f>IF($C1893=1,$B1893,NA())</f>
        <v>#N/A</v>
      </c>
      <c r="E1893" t="e">
        <f>IF($C1893=2,$B1893,NA())</f>
        <v>#N/A</v>
      </c>
      <c r="F1893">
        <f>IF($C1893=3,$B1893,NA())</f>
        <v>0.1541418</v>
      </c>
      <c r="G1893" t="e">
        <f>IF($C1893=4,$B1893,NA())</f>
        <v>#N/A</v>
      </c>
      <c r="H1893" t="e">
        <f>IF($C1893=5,$B1893,NA())</f>
        <v>#N/A</v>
      </c>
      <c r="I1893" t="e">
        <f>IF($C1893="",$B1893,NA())</f>
        <v>#N/A</v>
      </c>
    </row>
    <row r="1894" spans="1:9">
      <c r="A1894">
        <v>0.3205822</v>
      </c>
      <c r="B1894">
        <v>0.1541418</v>
      </c>
      <c r="C1894">
        <f>'Map Data'!$I$26</f>
        <v>3</v>
      </c>
      <c r="D1894" t="e">
        <f>IF($C1894=1,$B1894,NA())</f>
        <v>#N/A</v>
      </c>
      <c r="E1894" t="e">
        <f>IF($C1894=2,$B1894,NA())</f>
        <v>#N/A</v>
      </c>
      <c r="F1894">
        <f>IF($C1894=3,$B1894,NA())</f>
        <v>0.1541418</v>
      </c>
      <c r="G1894" t="e">
        <f>IF($C1894=4,$B1894,NA())</f>
        <v>#N/A</v>
      </c>
      <c r="H1894" t="e">
        <f>IF($C1894=5,$B1894,NA())</f>
        <v>#N/A</v>
      </c>
      <c r="I1894" t="e">
        <f>IF($C1894="",$B1894,NA())</f>
        <v>#N/A</v>
      </c>
    </row>
    <row r="1896" spans="1:9">
      <c r="A1896">
        <v>0.3087342</v>
      </c>
      <c r="B1896">
        <v>0.1569786</v>
      </c>
      <c r="C1896">
        <f>'Map Data'!$I$26</f>
        <v>3</v>
      </c>
      <c r="D1896" t="e">
        <f>IF($C1896=1,$B1896,NA())</f>
        <v>#N/A</v>
      </c>
      <c r="E1896" t="e">
        <f>IF($C1896=2,$B1896,NA())</f>
        <v>#N/A</v>
      </c>
      <c r="F1896">
        <f>IF($C1896=3,$B1896,NA())</f>
        <v>0.1569786</v>
      </c>
      <c r="G1896" t="e">
        <f>IF($C1896=4,$B1896,NA())</f>
        <v>#N/A</v>
      </c>
      <c r="H1896" t="e">
        <f>IF($C1896=5,$B1896,NA())</f>
        <v>#N/A</v>
      </c>
      <c r="I1896" t="e">
        <f>IF($C1896="",$B1896,NA())</f>
        <v>#N/A</v>
      </c>
    </row>
    <row r="1897" spans="1:9">
      <c r="A1897">
        <v>0.3262693</v>
      </c>
      <c r="B1897">
        <v>0.1569786</v>
      </c>
      <c r="C1897">
        <f>'Map Data'!$I$26</f>
        <v>3</v>
      </c>
      <c r="D1897" t="e">
        <f>IF($C1897=1,$B1897,NA())</f>
        <v>#N/A</v>
      </c>
      <c r="E1897" t="e">
        <f>IF($C1897=2,$B1897,NA())</f>
        <v>#N/A</v>
      </c>
      <c r="F1897">
        <f>IF($C1897=3,$B1897,NA())</f>
        <v>0.1569786</v>
      </c>
      <c r="G1897" t="e">
        <f>IF($C1897=4,$B1897,NA())</f>
        <v>#N/A</v>
      </c>
      <c r="H1897" t="e">
        <f>IF($C1897=5,$B1897,NA())</f>
        <v>#N/A</v>
      </c>
      <c r="I1897" t="e">
        <f>IF($C1897="",$B1897,NA())</f>
        <v>#N/A</v>
      </c>
    </row>
    <row r="1899" spans="1:9">
      <c r="A1899">
        <v>0.3077863</v>
      </c>
      <c r="B1899">
        <v>0.1598154</v>
      </c>
      <c r="C1899">
        <f>'Map Data'!$I$26</f>
        <v>3</v>
      </c>
      <c r="D1899" t="e">
        <f>IF($C1899=1,$B1899,NA())</f>
        <v>#N/A</v>
      </c>
      <c r="E1899" t="e">
        <f>IF($C1899=2,$B1899,NA())</f>
        <v>#N/A</v>
      </c>
      <c r="F1899">
        <f>IF($C1899=3,$B1899,NA())</f>
        <v>0.1598154</v>
      </c>
      <c r="G1899" t="e">
        <f>IF($C1899=4,$B1899,NA())</f>
        <v>#N/A</v>
      </c>
      <c r="H1899" t="e">
        <f>IF($C1899=5,$B1899,NA())</f>
        <v>#N/A</v>
      </c>
      <c r="I1899" t="e">
        <f>IF($C1899="",$B1899,NA())</f>
        <v>#N/A</v>
      </c>
    </row>
    <row r="1900" spans="1:9">
      <c r="A1900">
        <v>0.327691</v>
      </c>
      <c r="B1900">
        <v>0.1598154</v>
      </c>
      <c r="C1900">
        <f>'Map Data'!$I$26</f>
        <v>3</v>
      </c>
      <c r="D1900" t="e">
        <f>IF($C1900=1,$B1900,NA())</f>
        <v>#N/A</v>
      </c>
      <c r="E1900" t="e">
        <f>IF($C1900=2,$B1900,NA())</f>
        <v>#N/A</v>
      </c>
      <c r="F1900">
        <f>IF($C1900=3,$B1900,NA())</f>
        <v>0.1598154</v>
      </c>
      <c r="G1900" t="e">
        <f>IF($C1900=4,$B1900,NA())</f>
        <v>#N/A</v>
      </c>
      <c r="H1900" t="e">
        <f>IF($C1900=5,$B1900,NA())</f>
        <v>#N/A</v>
      </c>
      <c r="I1900" t="e">
        <f>IF($C1900="",$B1900,NA())</f>
        <v>#N/A</v>
      </c>
    </row>
    <row r="1902" spans="1:9">
      <c r="A1902">
        <v>0.3073124</v>
      </c>
      <c r="B1902">
        <v>0.1626523</v>
      </c>
      <c r="C1902">
        <f>'Map Data'!$I$26</f>
        <v>3</v>
      </c>
      <c r="D1902" t="e">
        <f>IF($C1902=1,$B1902,NA())</f>
        <v>#N/A</v>
      </c>
      <c r="E1902" t="e">
        <f>IF($C1902=2,$B1902,NA())</f>
        <v>#N/A</v>
      </c>
      <c r="F1902">
        <f>IF($C1902=3,$B1902,NA())</f>
        <v>0.1626523</v>
      </c>
      <c r="G1902" t="e">
        <f>IF($C1902=4,$B1902,NA())</f>
        <v>#N/A</v>
      </c>
      <c r="H1902" t="e">
        <f>IF($C1902=5,$B1902,NA())</f>
        <v>#N/A</v>
      </c>
      <c r="I1902" t="e">
        <f>IF($C1902="",$B1902,NA())</f>
        <v>#N/A</v>
      </c>
    </row>
    <row r="1903" spans="1:9">
      <c r="A1903">
        <v>0.3319563</v>
      </c>
      <c r="B1903">
        <v>0.1626523</v>
      </c>
      <c r="C1903">
        <f>'Map Data'!$I$26</f>
        <v>3</v>
      </c>
      <c r="D1903" t="e">
        <f>IF($C1903=1,$B1903,NA())</f>
        <v>#N/A</v>
      </c>
      <c r="E1903" t="e">
        <f>IF($C1903=2,$B1903,NA())</f>
        <v>#N/A</v>
      </c>
      <c r="F1903">
        <f>IF($C1903=3,$B1903,NA())</f>
        <v>0.1626523</v>
      </c>
      <c r="G1903" t="e">
        <f>IF($C1903=4,$B1903,NA())</f>
        <v>#N/A</v>
      </c>
      <c r="H1903" t="e">
        <f>IF($C1903=5,$B1903,NA())</f>
        <v>#N/A</v>
      </c>
      <c r="I1903" t="e">
        <f>IF($C1903="",$B1903,NA())</f>
        <v>#N/A</v>
      </c>
    </row>
    <row r="1905" spans="1:9">
      <c r="A1905">
        <v>0.3063646</v>
      </c>
      <c r="B1905">
        <v>0.1654891</v>
      </c>
      <c r="C1905">
        <f>'Map Data'!$I$26</f>
        <v>3</v>
      </c>
      <c r="D1905" t="e">
        <f>IF($C1905=1,$B1905,NA())</f>
        <v>#N/A</v>
      </c>
      <c r="E1905" t="e">
        <f>IF($C1905=2,$B1905,NA())</f>
        <v>#N/A</v>
      </c>
      <c r="F1905">
        <f>IF($C1905=3,$B1905,NA())</f>
        <v>0.1654891</v>
      </c>
      <c r="G1905" t="e">
        <f>IF($C1905=4,$B1905,NA())</f>
        <v>#N/A</v>
      </c>
      <c r="H1905" t="e">
        <f>IF($C1905=5,$B1905,NA())</f>
        <v>#N/A</v>
      </c>
      <c r="I1905" t="e">
        <f>IF($C1905="",$B1905,NA())</f>
        <v>#N/A</v>
      </c>
    </row>
    <row r="1906" spans="1:9">
      <c r="A1906">
        <v>0.3314824</v>
      </c>
      <c r="B1906">
        <v>0.1654891</v>
      </c>
      <c r="C1906">
        <f>'Map Data'!$I$26</f>
        <v>3</v>
      </c>
      <c r="D1906" t="e">
        <f>IF($C1906=1,$B1906,NA())</f>
        <v>#N/A</v>
      </c>
      <c r="E1906" t="e">
        <f>IF($C1906=2,$B1906,NA())</f>
        <v>#N/A</v>
      </c>
      <c r="F1906">
        <f>IF($C1906=3,$B1906,NA())</f>
        <v>0.1654891</v>
      </c>
      <c r="G1906" t="e">
        <f>IF($C1906=4,$B1906,NA())</f>
        <v>#N/A</v>
      </c>
      <c r="H1906" t="e">
        <f>IF($C1906=5,$B1906,NA())</f>
        <v>#N/A</v>
      </c>
      <c r="I1906" t="e">
        <f>IF($C1906="",$B1906,NA())</f>
        <v>#N/A</v>
      </c>
    </row>
    <row r="1908" spans="1:9">
      <c r="A1908">
        <v>0.3054167</v>
      </c>
      <c r="B1908">
        <v>0.1683259</v>
      </c>
      <c r="C1908">
        <f>'Map Data'!$I$26</f>
        <v>3</v>
      </c>
      <c r="D1908" t="e">
        <f>IF($C1908=1,$B1908,NA())</f>
        <v>#N/A</v>
      </c>
      <c r="E1908" t="e">
        <f>IF($C1908=2,$B1908,NA())</f>
        <v>#N/A</v>
      </c>
      <c r="F1908">
        <f>IF($C1908=3,$B1908,NA())</f>
        <v>0.1683259</v>
      </c>
      <c r="G1908" t="e">
        <f>IF($C1908=4,$B1908,NA())</f>
        <v>#N/A</v>
      </c>
      <c r="H1908" t="e">
        <f>IF($C1908=5,$B1908,NA())</f>
        <v>#N/A</v>
      </c>
      <c r="I1908" t="e">
        <f>IF($C1908="",$B1908,NA())</f>
        <v>#N/A</v>
      </c>
    </row>
    <row r="1909" spans="1:9">
      <c r="A1909">
        <v>0.3314824</v>
      </c>
      <c r="B1909">
        <v>0.1683259</v>
      </c>
      <c r="C1909">
        <f>'Map Data'!$I$26</f>
        <v>3</v>
      </c>
      <c r="D1909" t="e">
        <f>IF($C1909=1,$B1909,NA())</f>
        <v>#N/A</v>
      </c>
      <c r="E1909" t="e">
        <f>IF($C1909=2,$B1909,NA())</f>
        <v>#N/A</v>
      </c>
      <c r="F1909">
        <f>IF($C1909=3,$B1909,NA())</f>
        <v>0.1683259</v>
      </c>
      <c r="G1909" t="e">
        <f>IF($C1909=4,$B1909,NA())</f>
        <v>#N/A</v>
      </c>
      <c r="H1909" t="e">
        <f>IF($C1909=5,$B1909,NA())</f>
        <v>#N/A</v>
      </c>
      <c r="I1909" t="e">
        <f>IF($C1909="",$B1909,NA())</f>
        <v>#N/A</v>
      </c>
    </row>
    <row r="1911" spans="1:9">
      <c r="A1911">
        <v>0.333852</v>
      </c>
      <c r="B1911">
        <v>0.1683259</v>
      </c>
      <c r="C1911">
        <f>'Map Data'!$I$26</f>
        <v>3</v>
      </c>
      <c r="D1911" t="e">
        <f>IF($C1911=1,$B1911,NA())</f>
        <v>#N/A</v>
      </c>
      <c r="E1911" t="e">
        <f>IF($C1911=2,$B1911,NA())</f>
        <v>#N/A</v>
      </c>
      <c r="F1911">
        <f>IF($C1911=3,$B1911,NA())</f>
        <v>0.1683259</v>
      </c>
      <c r="G1911" t="e">
        <f>IF($C1911=4,$B1911,NA())</f>
        <v>#N/A</v>
      </c>
      <c r="H1911" t="e">
        <f>IF($C1911=5,$B1911,NA())</f>
        <v>#N/A</v>
      </c>
      <c r="I1911" t="e">
        <f>IF($C1911="",$B1911,NA())</f>
        <v>#N/A</v>
      </c>
    </row>
    <row r="1912" spans="1:9">
      <c r="A1912">
        <v>0.3352738</v>
      </c>
      <c r="B1912">
        <v>0.1683259</v>
      </c>
      <c r="C1912">
        <f>'Map Data'!$I$26</f>
        <v>3</v>
      </c>
      <c r="D1912" t="e">
        <f>IF($C1912=1,$B1912,NA())</f>
        <v>#N/A</v>
      </c>
      <c r="E1912" t="e">
        <f>IF($C1912=2,$B1912,NA())</f>
        <v>#N/A</v>
      </c>
      <c r="F1912">
        <f>IF($C1912=3,$B1912,NA())</f>
        <v>0.1683259</v>
      </c>
      <c r="G1912" t="e">
        <f>IF($C1912=4,$B1912,NA())</f>
        <v>#N/A</v>
      </c>
      <c r="H1912" t="e">
        <f>IF($C1912=5,$B1912,NA())</f>
        <v>#N/A</v>
      </c>
      <c r="I1912" t="e">
        <f>IF($C1912="",$B1912,NA())</f>
        <v>#N/A</v>
      </c>
    </row>
    <row r="1914" spans="1:9">
      <c r="A1914">
        <v>0.3044689</v>
      </c>
      <c r="B1914">
        <v>0.1711628</v>
      </c>
      <c r="C1914">
        <f>'Map Data'!$I$26</f>
        <v>3</v>
      </c>
      <c r="D1914" t="e">
        <f>IF($C1914=1,$B1914,NA())</f>
        <v>#N/A</v>
      </c>
      <c r="E1914" t="e">
        <f>IF($C1914=2,$B1914,NA())</f>
        <v>#N/A</v>
      </c>
      <c r="F1914">
        <f>IF($C1914=3,$B1914,NA())</f>
        <v>0.1711628</v>
      </c>
      <c r="G1914" t="e">
        <f>IF($C1914=4,$B1914,NA())</f>
        <v>#N/A</v>
      </c>
      <c r="H1914" t="e">
        <f>IF($C1914=5,$B1914,NA())</f>
        <v>#N/A</v>
      </c>
      <c r="I1914" t="e">
        <f>IF($C1914="",$B1914,NA())</f>
        <v>#N/A</v>
      </c>
    </row>
    <row r="1915" spans="1:9">
      <c r="A1915">
        <v>0.3409608</v>
      </c>
      <c r="B1915">
        <v>0.1711628</v>
      </c>
      <c r="C1915">
        <f>'Map Data'!$I$26</f>
        <v>3</v>
      </c>
      <c r="D1915" t="e">
        <f>IF($C1915=1,$B1915,NA())</f>
        <v>#N/A</v>
      </c>
      <c r="E1915" t="e">
        <f>IF($C1915=2,$B1915,NA())</f>
        <v>#N/A</v>
      </c>
      <c r="F1915">
        <f>IF($C1915=3,$B1915,NA())</f>
        <v>0.1711628</v>
      </c>
      <c r="G1915" t="e">
        <f>IF($C1915=4,$B1915,NA())</f>
        <v>#N/A</v>
      </c>
      <c r="H1915" t="e">
        <f>IF($C1915=5,$B1915,NA())</f>
        <v>#N/A</v>
      </c>
      <c r="I1915" t="e">
        <f>IF($C1915="",$B1915,NA())</f>
        <v>#N/A</v>
      </c>
    </row>
    <row r="1917" spans="1:9">
      <c r="A1917">
        <v>0.303521</v>
      </c>
      <c r="B1917">
        <v>0.1739996</v>
      </c>
      <c r="C1917">
        <f>'Map Data'!$I$26</f>
        <v>3</v>
      </c>
      <c r="D1917" t="e">
        <f>IF($C1917=1,$B1917,NA())</f>
        <v>#N/A</v>
      </c>
      <c r="E1917" t="e">
        <f>IF($C1917=2,$B1917,NA())</f>
        <v>#N/A</v>
      </c>
      <c r="F1917">
        <f>IF($C1917=3,$B1917,NA())</f>
        <v>0.1739996</v>
      </c>
      <c r="G1917" t="e">
        <f>IF($C1917=4,$B1917,NA())</f>
        <v>#N/A</v>
      </c>
      <c r="H1917" t="e">
        <f>IF($C1917=5,$B1917,NA())</f>
        <v>#N/A</v>
      </c>
      <c r="I1917" t="e">
        <f>IF($C1917="",$B1917,NA())</f>
        <v>#N/A</v>
      </c>
    </row>
    <row r="1918" spans="1:9">
      <c r="A1918">
        <v>0.3442783</v>
      </c>
      <c r="B1918">
        <v>0.1739996</v>
      </c>
      <c r="C1918">
        <f>'Map Data'!$I$26</f>
        <v>3</v>
      </c>
      <c r="D1918" t="e">
        <f>IF($C1918=1,$B1918,NA())</f>
        <v>#N/A</v>
      </c>
      <c r="E1918" t="e">
        <f>IF($C1918=2,$B1918,NA())</f>
        <v>#N/A</v>
      </c>
      <c r="F1918">
        <f>IF($C1918=3,$B1918,NA())</f>
        <v>0.1739996</v>
      </c>
      <c r="G1918" t="e">
        <f>IF($C1918=4,$B1918,NA())</f>
        <v>#N/A</v>
      </c>
      <c r="H1918" t="e">
        <f>IF($C1918=5,$B1918,NA())</f>
        <v>#N/A</v>
      </c>
      <c r="I1918" t="e">
        <f>IF($C1918="",$B1918,NA())</f>
        <v>#N/A</v>
      </c>
    </row>
    <row r="1920" spans="1:9">
      <c r="A1920">
        <v>0.3025732</v>
      </c>
      <c r="B1920">
        <v>0.1768365</v>
      </c>
      <c r="C1920">
        <f>'Map Data'!$I$26</f>
        <v>3</v>
      </c>
      <c r="D1920" t="e">
        <f>IF($C1920=1,$B1920,NA())</f>
        <v>#N/A</v>
      </c>
      <c r="E1920" t="e">
        <f>IF($C1920=2,$B1920,NA())</f>
        <v>#N/A</v>
      </c>
      <c r="F1920">
        <f>IF($C1920=3,$B1920,NA())</f>
        <v>0.1768365</v>
      </c>
      <c r="G1920" t="e">
        <f>IF($C1920=4,$B1920,NA())</f>
        <v>#N/A</v>
      </c>
      <c r="H1920" t="e">
        <f>IF($C1920=5,$B1920,NA())</f>
        <v>#N/A</v>
      </c>
      <c r="I1920" t="e">
        <f>IF($C1920="",$B1920,NA())</f>
        <v>#N/A</v>
      </c>
    </row>
    <row r="1921" spans="1:9">
      <c r="A1921">
        <v>0.3471218</v>
      </c>
      <c r="B1921">
        <v>0.1768365</v>
      </c>
      <c r="C1921">
        <f>'Map Data'!$I$26</f>
        <v>3</v>
      </c>
      <c r="D1921" t="e">
        <f>IF($C1921=1,$B1921,NA())</f>
        <v>#N/A</v>
      </c>
      <c r="E1921" t="e">
        <f>IF($C1921=2,$B1921,NA())</f>
        <v>#N/A</v>
      </c>
      <c r="F1921">
        <f>IF($C1921=3,$B1921,NA())</f>
        <v>0.1768365</v>
      </c>
      <c r="G1921" t="e">
        <f>IF($C1921=4,$B1921,NA())</f>
        <v>#N/A</v>
      </c>
      <c r="H1921" t="e">
        <f>IF($C1921=5,$B1921,NA())</f>
        <v>#N/A</v>
      </c>
      <c r="I1921" t="e">
        <f>IF($C1921="",$B1921,NA())</f>
        <v>#N/A</v>
      </c>
    </row>
    <row r="1923" spans="1:9">
      <c r="A1923">
        <v>0.3058906</v>
      </c>
      <c r="B1923">
        <v>0.1796733</v>
      </c>
      <c r="C1923">
        <f>'Map Data'!$I$26</f>
        <v>3</v>
      </c>
      <c r="D1923" t="e">
        <f>IF($C1923=1,$B1923,NA())</f>
        <v>#N/A</v>
      </c>
      <c r="E1923" t="e">
        <f>IF($C1923=2,$B1923,NA())</f>
        <v>#N/A</v>
      </c>
      <c r="F1923">
        <f>IF($C1923=3,$B1923,NA())</f>
        <v>0.1796733</v>
      </c>
      <c r="G1923" t="e">
        <f>IF($C1923=4,$B1923,NA())</f>
        <v>#N/A</v>
      </c>
      <c r="H1923" t="e">
        <f>IF($C1923=5,$B1923,NA())</f>
        <v>#N/A</v>
      </c>
      <c r="I1923" t="e">
        <f>IF($C1923="",$B1923,NA())</f>
        <v>#N/A</v>
      </c>
    </row>
    <row r="1924" spans="1:9">
      <c r="A1924">
        <v>0.3494914</v>
      </c>
      <c r="B1924">
        <v>0.1796733</v>
      </c>
      <c r="C1924">
        <f>'Map Data'!$I$26</f>
        <v>3</v>
      </c>
      <c r="D1924" t="e">
        <f>IF($C1924=1,$B1924,NA())</f>
        <v>#N/A</v>
      </c>
      <c r="E1924" t="e">
        <f>IF($C1924=2,$B1924,NA())</f>
        <v>#N/A</v>
      </c>
      <c r="F1924">
        <f>IF($C1924=3,$B1924,NA())</f>
        <v>0.1796733</v>
      </c>
      <c r="G1924" t="e">
        <f>IF($C1924=4,$B1924,NA())</f>
        <v>#N/A</v>
      </c>
      <c r="H1924" t="e">
        <f>IF($C1924=5,$B1924,NA())</f>
        <v>#N/A</v>
      </c>
      <c r="I1924" t="e">
        <f>IF($C1924="",$B1924,NA())</f>
        <v>#N/A</v>
      </c>
    </row>
    <row r="1926" spans="1:9">
      <c r="A1926">
        <v>0.3509132</v>
      </c>
      <c r="B1926">
        <v>0.1796733</v>
      </c>
      <c r="C1926">
        <f>'Map Data'!$I$26</f>
        <v>3</v>
      </c>
      <c r="D1926" t="e">
        <f>IF($C1926=1,$B1926,NA())</f>
        <v>#N/A</v>
      </c>
      <c r="E1926" t="e">
        <f>IF($C1926=2,$B1926,NA())</f>
        <v>#N/A</v>
      </c>
      <c r="F1926">
        <f>IF($C1926=3,$B1926,NA())</f>
        <v>0.1796733</v>
      </c>
      <c r="G1926" t="e">
        <f>IF($C1926=4,$B1926,NA())</f>
        <v>#N/A</v>
      </c>
      <c r="H1926" t="e">
        <f>IF($C1926=5,$B1926,NA())</f>
        <v>#N/A</v>
      </c>
      <c r="I1926" t="e">
        <f>IF($C1926="",$B1926,NA())</f>
        <v>#N/A</v>
      </c>
    </row>
    <row r="1927" spans="1:9">
      <c r="A1927">
        <v>0.3513871</v>
      </c>
      <c r="B1927">
        <v>0.1796733</v>
      </c>
      <c r="C1927">
        <f>'Map Data'!$I$26</f>
        <v>3</v>
      </c>
      <c r="D1927" t="e">
        <f>IF($C1927=1,$B1927,NA())</f>
        <v>#N/A</v>
      </c>
      <c r="E1927" t="e">
        <f>IF($C1927=2,$B1927,NA())</f>
        <v>#N/A</v>
      </c>
      <c r="F1927">
        <f>IF($C1927=3,$B1927,NA())</f>
        <v>0.1796733</v>
      </c>
      <c r="G1927" t="e">
        <f>IF($C1927=4,$B1927,NA())</f>
        <v>#N/A</v>
      </c>
      <c r="H1927" t="e">
        <f>IF($C1927=5,$B1927,NA())</f>
        <v>#N/A</v>
      </c>
      <c r="I1927" t="e">
        <f>IF($C1927="",$B1927,NA())</f>
        <v>#N/A</v>
      </c>
    </row>
    <row r="1929" spans="1:9">
      <c r="A1929">
        <v>0.3063646</v>
      </c>
      <c r="B1929">
        <v>0.1825101</v>
      </c>
      <c r="C1929">
        <f>'Map Data'!$I$26</f>
        <v>3</v>
      </c>
      <c r="D1929" t="e">
        <f>IF($C1929=1,$B1929,NA())</f>
        <v>#N/A</v>
      </c>
      <c r="E1929" t="e">
        <f>IF($C1929=2,$B1929,NA())</f>
        <v>#N/A</v>
      </c>
      <c r="F1929">
        <f>IF($C1929=3,$B1929,NA())</f>
        <v>0.1825101</v>
      </c>
      <c r="G1929" t="e">
        <f>IF($C1929=4,$B1929,NA())</f>
        <v>#N/A</v>
      </c>
      <c r="H1929" t="e">
        <f>IF($C1929=5,$B1929,NA())</f>
        <v>#N/A</v>
      </c>
      <c r="I1929" t="e">
        <f>IF($C1929="",$B1929,NA())</f>
        <v>#N/A</v>
      </c>
    </row>
    <row r="1930" spans="1:9">
      <c r="A1930">
        <v>0.3528088</v>
      </c>
      <c r="B1930">
        <v>0.1825101</v>
      </c>
      <c r="C1930">
        <f>'Map Data'!$I$26</f>
        <v>3</v>
      </c>
      <c r="D1930" t="e">
        <f>IF($C1930=1,$B1930,NA())</f>
        <v>#N/A</v>
      </c>
      <c r="E1930" t="e">
        <f>IF($C1930=2,$B1930,NA())</f>
        <v>#N/A</v>
      </c>
      <c r="F1930">
        <f>IF($C1930=3,$B1930,NA())</f>
        <v>0.1825101</v>
      </c>
      <c r="G1930" t="e">
        <f>IF($C1930=4,$B1930,NA())</f>
        <v>#N/A</v>
      </c>
      <c r="H1930" t="e">
        <f>IF($C1930=5,$B1930,NA())</f>
        <v>#N/A</v>
      </c>
      <c r="I1930" t="e">
        <f>IF($C1930="",$B1930,NA())</f>
        <v>#N/A</v>
      </c>
    </row>
    <row r="1932" spans="1:9">
      <c r="A1932">
        <v>0.3077863</v>
      </c>
      <c r="B1932">
        <v>0.185347</v>
      </c>
      <c r="C1932">
        <f>'Map Data'!$I$26</f>
        <v>3</v>
      </c>
      <c r="D1932" t="e">
        <f>IF($C1932=1,$B1932,NA())</f>
        <v>#N/A</v>
      </c>
      <c r="E1932" t="e">
        <f>IF($C1932=2,$B1932,NA())</f>
        <v>#N/A</v>
      </c>
      <c r="F1932">
        <f>IF($C1932=3,$B1932,NA())</f>
        <v>0.185347</v>
      </c>
      <c r="G1932" t="e">
        <f>IF($C1932=4,$B1932,NA())</f>
        <v>#N/A</v>
      </c>
      <c r="H1932" t="e">
        <f>IF($C1932=5,$B1932,NA())</f>
        <v>#N/A</v>
      </c>
      <c r="I1932" t="e">
        <f>IF($C1932="",$B1932,NA())</f>
        <v>#N/A</v>
      </c>
    </row>
    <row r="1933" spans="1:9">
      <c r="A1933">
        <v>0.3509132</v>
      </c>
      <c r="B1933">
        <v>0.185347</v>
      </c>
      <c r="C1933">
        <f>'Map Data'!$I$26</f>
        <v>3</v>
      </c>
      <c r="D1933" t="e">
        <f>IF($C1933=1,$B1933,NA())</f>
        <v>#N/A</v>
      </c>
      <c r="E1933" t="e">
        <f>IF($C1933=2,$B1933,NA())</f>
        <v>#N/A</v>
      </c>
      <c r="F1933">
        <f>IF($C1933=3,$B1933,NA())</f>
        <v>0.185347</v>
      </c>
      <c r="G1933" t="e">
        <f>IF($C1933=4,$B1933,NA())</f>
        <v>#N/A</v>
      </c>
      <c r="H1933" t="e">
        <f>IF($C1933=5,$B1933,NA())</f>
        <v>#N/A</v>
      </c>
      <c r="I1933" t="e">
        <f>IF($C1933="",$B1933,NA())</f>
        <v>#N/A</v>
      </c>
    </row>
    <row r="1935" spans="1:9">
      <c r="A1935">
        <v>0.3087342</v>
      </c>
      <c r="B1935">
        <v>0.1881838</v>
      </c>
      <c r="C1935">
        <f>'Map Data'!$I$26</f>
        <v>3</v>
      </c>
      <c r="D1935" t="e">
        <f>IF($C1935=1,$B1935,NA())</f>
        <v>#N/A</v>
      </c>
      <c r="E1935" t="e">
        <f>IF($C1935=2,$B1935,NA())</f>
        <v>#N/A</v>
      </c>
      <c r="F1935">
        <f>IF($C1935=3,$B1935,NA())</f>
        <v>0.1881838</v>
      </c>
      <c r="G1935" t="e">
        <f>IF($C1935=4,$B1935,NA())</f>
        <v>#N/A</v>
      </c>
      <c r="H1935" t="e">
        <f>IF($C1935=5,$B1935,NA())</f>
        <v>#N/A</v>
      </c>
      <c r="I1935" t="e">
        <f>IF($C1935="",$B1935,NA())</f>
        <v>#N/A</v>
      </c>
    </row>
    <row r="1936" spans="1:9">
      <c r="A1936">
        <v>0.3452261</v>
      </c>
      <c r="B1936">
        <v>0.1881838</v>
      </c>
      <c r="C1936">
        <f>'Map Data'!$I$26</f>
        <v>3</v>
      </c>
      <c r="D1936" t="e">
        <f>IF($C1936=1,$B1936,NA())</f>
        <v>#N/A</v>
      </c>
      <c r="E1936" t="e">
        <f>IF($C1936=2,$B1936,NA())</f>
        <v>#N/A</v>
      </c>
      <c r="F1936">
        <f>IF($C1936=3,$B1936,NA())</f>
        <v>0.1881838</v>
      </c>
      <c r="G1936" t="e">
        <f>IF($C1936=4,$B1936,NA())</f>
        <v>#N/A</v>
      </c>
      <c r="H1936" t="e">
        <f>IF($C1936=5,$B1936,NA())</f>
        <v>#N/A</v>
      </c>
      <c r="I1936" t="e">
        <f>IF($C1936="",$B1936,NA())</f>
        <v>#N/A</v>
      </c>
    </row>
    <row r="1938" spans="1:9">
      <c r="A1938">
        <v>0.3087342</v>
      </c>
      <c r="B1938">
        <v>0.1910206</v>
      </c>
      <c r="C1938">
        <f>'Map Data'!$I$26</f>
        <v>3</v>
      </c>
      <c r="D1938" t="e">
        <f>IF($C1938=1,$B1938,NA())</f>
        <v>#N/A</v>
      </c>
      <c r="E1938" t="e">
        <f>IF($C1938=2,$B1938,NA())</f>
        <v>#N/A</v>
      </c>
      <c r="F1938">
        <f>IF($C1938=3,$B1938,NA())</f>
        <v>0.1910206</v>
      </c>
      <c r="G1938" t="e">
        <f>IF($C1938=4,$B1938,NA())</f>
        <v>#N/A</v>
      </c>
      <c r="H1938" t="e">
        <f>IF($C1938=5,$B1938,NA())</f>
        <v>#N/A</v>
      </c>
      <c r="I1938" t="e">
        <f>IF($C1938="",$B1938,NA())</f>
        <v>#N/A</v>
      </c>
    </row>
    <row r="1939" spans="1:9">
      <c r="A1939">
        <v>0.3442783</v>
      </c>
      <c r="B1939">
        <v>0.1910206</v>
      </c>
      <c r="C1939">
        <f>'Map Data'!$I$26</f>
        <v>3</v>
      </c>
      <c r="D1939" t="e">
        <f>IF($C1939=1,$B1939,NA())</f>
        <v>#N/A</v>
      </c>
      <c r="E1939" t="e">
        <f>IF($C1939=2,$B1939,NA())</f>
        <v>#N/A</v>
      </c>
      <c r="F1939">
        <f>IF($C1939=3,$B1939,NA())</f>
        <v>0.1910206</v>
      </c>
      <c r="G1939" t="e">
        <f>IF($C1939=4,$B1939,NA())</f>
        <v>#N/A</v>
      </c>
      <c r="H1939" t="e">
        <f>IF($C1939=5,$B1939,NA())</f>
        <v>#N/A</v>
      </c>
      <c r="I1939" t="e">
        <f>IF($C1939="",$B1939,NA())</f>
        <v>#N/A</v>
      </c>
    </row>
    <row r="1941" spans="1:9">
      <c r="A1941">
        <v>0.3082603</v>
      </c>
      <c r="B1941">
        <v>0.1938575</v>
      </c>
      <c r="C1941">
        <f>'Map Data'!$I$26</f>
        <v>3</v>
      </c>
      <c r="D1941" t="e">
        <f>IF($C1941=1,$B1941,NA())</f>
        <v>#N/A</v>
      </c>
      <c r="E1941" t="e">
        <f>IF($C1941=2,$B1941,NA())</f>
        <v>#N/A</v>
      </c>
      <c r="F1941">
        <f>IF($C1941=3,$B1941,NA())</f>
        <v>0.1938575</v>
      </c>
      <c r="G1941" t="e">
        <f>IF($C1941=4,$B1941,NA())</f>
        <v>#N/A</v>
      </c>
      <c r="H1941" t="e">
        <f>IF($C1941=5,$B1941,NA())</f>
        <v>#N/A</v>
      </c>
      <c r="I1941" t="e">
        <f>IF($C1941="",$B1941,NA())</f>
        <v>#N/A</v>
      </c>
    </row>
    <row r="1942" spans="1:9">
      <c r="A1942">
        <v>0.3433304</v>
      </c>
      <c r="B1942">
        <v>0.1938575</v>
      </c>
      <c r="C1942">
        <f>'Map Data'!$I$26</f>
        <v>3</v>
      </c>
      <c r="D1942" t="e">
        <f>IF($C1942=1,$B1942,NA())</f>
        <v>#N/A</v>
      </c>
      <c r="E1942" t="e">
        <f>IF($C1942=2,$B1942,NA())</f>
        <v>#N/A</v>
      </c>
      <c r="F1942">
        <f>IF($C1942=3,$B1942,NA())</f>
        <v>0.1938575</v>
      </c>
      <c r="G1942" t="e">
        <f>IF($C1942=4,$B1942,NA())</f>
        <v>#N/A</v>
      </c>
      <c r="H1942" t="e">
        <f>IF($C1942=5,$B1942,NA())</f>
        <v>#N/A</v>
      </c>
      <c r="I1942" t="e">
        <f>IF($C1942="",$B1942,NA())</f>
        <v>#N/A</v>
      </c>
    </row>
    <row r="1944" spans="1:9">
      <c r="A1944">
        <v>0.3077863</v>
      </c>
      <c r="B1944">
        <v>0.1966943</v>
      </c>
      <c r="C1944">
        <f>'Map Data'!$I$26</f>
        <v>3</v>
      </c>
      <c r="D1944" t="e">
        <f>IF($C1944=1,$B1944,NA())</f>
        <v>#N/A</v>
      </c>
      <c r="E1944" t="e">
        <f>IF($C1944=2,$B1944,NA())</f>
        <v>#N/A</v>
      </c>
      <c r="F1944">
        <f>IF($C1944=3,$B1944,NA())</f>
        <v>0.1966943</v>
      </c>
      <c r="G1944" t="e">
        <f>IF($C1944=4,$B1944,NA())</f>
        <v>#N/A</v>
      </c>
      <c r="H1944" t="e">
        <f>IF($C1944=5,$B1944,NA())</f>
        <v>#N/A</v>
      </c>
      <c r="I1944" t="e">
        <f>IF($C1944="",$B1944,NA())</f>
        <v>#N/A</v>
      </c>
    </row>
    <row r="1945" spans="1:9">
      <c r="A1945">
        <v>0.3381173</v>
      </c>
      <c r="B1945">
        <v>0.1966943</v>
      </c>
      <c r="C1945">
        <f>'Map Data'!$I$26</f>
        <v>3</v>
      </c>
      <c r="D1945" t="e">
        <f>IF($C1945=1,$B1945,NA())</f>
        <v>#N/A</v>
      </c>
      <c r="E1945" t="e">
        <f>IF($C1945=2,$B1945,NA())</f>
        <v>#N/A</v>
      </c>
      <c r="F1945">
        <f>IF($C1945=3,$B1945,NA())</f>
        <v>0.1966943</v>
      </c>
      <c r="G1945" t="e">
        <f>IF($C1945=4,$B1945,NA())</f>
        <v>#N/A</v>
      </c>
      <c r="H1945" t="e">
        <f>IF($C1945=5,$B1945,NA())</f>
        <v>#N/A</v>
      </c>
      <c r="I1945" t="e">
        <f>IF($C1945="",$B1945,NA())</f>
        <v>#N/A</v>
      </c>
    </row>
    <row r="1947" spans="1:9">
      <c r="A1947">
        <v>0.3092081</v>
      </c>
      <c r="B1947">
        <v>0.1995311</v>
      </c>
      <c r="C1947">
        <f>'Map Data'!$I$26</f>
        <v>3</v>
      </c>
      <c r="D1947" t="e">
        <f>IF($C1947=1,$B1947,NA())</f>
        <v>#N/A</v>
      </c>
      <c r="E1947" t="e">
        <f>IF($C1947=2,$B1947,NA())</f>
        <v>#N/A</v>
      </c>
      <c r="F1947">
        <f>IF($C1947=3,$B1947,NA())</f>
        <v>0.1995311</v>
      </c>
      <c r="G1947" t="e">
        <f>IF($C1947=4,$B1947,NA())</f>
        <v>#N/A</v>
      </c>
      <c r="H1947" t="e">
        <f>IF($C1947=5,$B1947,NA())</f>
        <v>#N/A</v>
      </c>
      <c r="I1947" t="e">
        <f>IF($C1947="",$B1947,NA())</f>
        <v>#N/A</v>
      </c>
    </row>
    <row r="1948" spans="1:9">
      <c r="A1948">
        <v>0.3376434</v>
      </c>
      <c r="B1948">
        <v>0.1995311</v>
      </c>
      <c r="C1948">
        <f>'Map Data'!$I$26</f>
        <v>3</v>
      </c>
      <c r="D1948" t="e">
        <f>IF($C1948=1,$B1948,NA())</f>
        <v>#N/A</v>
      </c>
      <c r="E1948" t="e">
        <f>IF($C1948=2,$B1948,NA())</f>
        <v>#N/A</v>
      </c>
      <c r="F1948">
        <f>IF($C1948=3,$B1948,NA())</f>
        <v>0.1995311</v>
      </c>
      <c r="G1948" t="e">
        <f>IF($C1948=4,$B1948,NA())</f>
        <v>#N/A</v>
      </c>
      <c r="H1948" t="e">
        <f>IF($C1948=5,$B1948,NA())</f>
        <v>#N/A</v>
      </c>
      <c r="I1948" t="e">
        <f>IF($C1948="",$B1948,NA())</f>
        <v>#N/A</v>
      </c>
    </row>
    <row r="1950" spans="1:9">
      <c r="A1950">
        <v>0.3087342</v>
      </c>
      <c r="B1950">
        <v>0.202368</v>
      </c>
      <c r="C1950">
        <f>'Map Data'!$I$26</f>
        <v>3</v>
      </c>
      <c r="D1950" t="e">
        <f>IF($C1950=1,$B1950,NA())</f>
        <v>#N/A</v>
      </c>
      <c r="E1950" t="e">
        <f>IF($C1950=2,$B1950,NA())</f>
        <v>#N/A</v>
      </c>
      <c r="F1950">
        <f>IF($C1950=3,$B1950,NA())</f>
        <v>0.202368</v>
      </c>
      <c r="G1950" t="e">
        <f>IF($C1950=4,$B1950,NA())</f>
        <v>#N/A</v>
      </c>
      <c r="H1950" t="e">
        <f>IF($C1950=5,$B1950,NA())</f>
        <v>#N/A</v>
      </c>
      <c r="I1950" t="e">
        <f>IF($C1950="",$B1950,NA())</f>
        <v>#N/A</v>
      </c>
    </row>
    <row r="1951" spans="1:9">
      <c r="A1951">
        <v>0.3366955</v>
      </c>
      <c r="B1951">
        <v>0.202368</v>
      </c>
      <c r="C1951">
        <f>'Map Data'!$I$26</f>
        <v>3</v>
      </c>
      <c r="D1951" t="e">
        <f>IF($C1951=1,$B1951,NA())</f>
        <v>#N/A</v>
      </c>
      <c r="E1951" t="e">
        <f>IF($C1951=2,$B1951,NA())</f>
        <v>#N/A</v>
      </c>
      <c r="F1951">
        <f>IF($C1951=3,$B1951,NA())</f>
        <v>0.202368</v>
      </c>
      <c r="G1951" t="e">
        <f>IF($C1951=4,$B1951,NA())</f>
        <v>#N/A</v>
      </c>
      <c r="H1951" t="e">
        <f>IF($C1951=5,$B1951,NA())</f>
        <v>#N/A</v>
      </c>
      <c r="I1951" t="e">
        <f>IF($C1951="",$B1951,NA())</f>
        <v>#N/A</v>
      </c>
    </row>
    <row r="1953" spans="1:9">
      <c r="A1953">
        <v>0.3092081</v>
      </c>
      <c r="B1953">
        <v>0.2052048</v>
      </c>
      <c r="C1953">
        <f>'Map Data'!$I$26</f>
        <v>3</v>
      </c>
      <c r="D1953" t="e">
        <f>IF($C1953=1,$B1953,NA())</f>
        <v>#N/A</v>
      </c>
      <c r="E1953" t="e">
        <f>IF($C1953=2,$B1953,NA())</f>
        <v>#N/A</v>
      </c>
      <c r="F1953">
        <f>IF($C1953=3,$B1953,NA())</f>
        <v>0.2052048</v>
      </c>
      <c r="G1953" t="e">
        <f>IF($C1953=4,$B1953,NA())</f>
        <v>#N/A</v>
      </c>
      <c r="H1953" t="e">
        <f>IF($C1953=5,$B1953,NA())</f>
        <v>#N/A</v>
      </c>
      <c r="I1953" t="e">
        <f>IF($C1953="",$B1953,NA())</f>
        <v>#N/A</v>
      </c>
    </row>
    <row r="1954" spans="1:9">
      <c r="A1954">
        <v>0.3357477</v>
      </c>
      <c r="B1954">
        <v>0.2052048</v>
      </c>
      <c r="C1954">
        <f>'Map Data'!$I$26</f>
        <v>3</v>
      </c>
      <c r="D1954" t="e">
        <f>IF($C1954=1,$B1954,NA())</f>
        <v>#N/A</v>
      </c>
      <c r="E1954" t="e">
        <f>IF($C1954=2,$B1954,NA())</f>
        <v>#N/A</v>
      </c>
      <c r="F1954">
        <f>IF($C1954=3,$B1954,NA())</f>
        <v>0.2052048</v>
      </c>
      <c r="G1954" t="e">
        <f>IF($C1954=4,$B1954,NA())</f>
        <v>#N/A</v>
      </c>
      <c r="H1954" t="e">
        <f>IF($C1954=5,$B1954,NA())</f>
        <v>#N/A</v>
      </c>
      <c r="I1954" t="e">
        <f>IF($C1954="",$B1954,NA())</f>
        <v>#N/A</v>
      </c>
    </row>
    <row r="1956" spans="1:9">
      <c r="A1956">
        <v>0.3101559</v>
      </c>
      <c r="B1956">
        <v>0.2080417</v>
      </c>
      <c r="C1956">
        <f>'Map Data'!$I$26</f>
        <v>3</v>
      </c>
      <c r="D1956" t="e">
        <f>IF($C1956=1,$B1956,NA())</f>
        <v>#N/A</v>
      </c>
      <c r="E1956" t="e">
        <f>IF($C1956=2,$B1956,NA())</f>
        <v>#N/A</v>
      </c>
      <c r="F1956">
        <f>IF($C1956=3,$B1956,NA())</f>
        <v>0.2080417</v>
      </c>
      <c r="G1956" t="e">
        <f>IF($C1956=4,$B1956,NA())</f>
        <v>#N/A</v>
      </c>
      <c r="H1956" t="e">
        <f>IF($C1956=5,$B1956,NA())</f>
        <v>#N/A</v>
      </c>
      <c r="I1956" t="e">
        <f>IF($C1956="",$B1956,NA())</f>
        <v>#N/A</v>
      </c>
    </row>
    <row r="1957" spans="1:9">
      <c r="A1957">
        <v>0.3347998</v>
      </c>
      <c r="B1957">
        <v>0.2080417</v>
      </c>
      <c r="C1957">
        <f>'Map Data'!$I$26</f>
        <v>3</v>
      </c>
      <c r="D1957" t="e">
        <f>IF($C1957=1,$B1957,NA())</f>
        <v>#N/A</v>
      </c>
      <c r="E1957" t="e">
        <f>IF($C1957=2,$B1957,NA())</f>
        <v>#N/A</v>
      </c>
      <c r="F1957">
        <f>IF($C1957=3,$B1957,NA())</f>
        <v>0.2080417</v>
      </c>
      <c r="G1957" t="e">
        <f>IF($C1957=4,$B1957,NA())</f>
        <v>#N/A</v>
      </c>
      <c r="H1957" t="e">
        <f>IF($C1957=5,$B1957,NA())</f>
        <v>#N/A</v>
      </c>
      <c r="I1957" t="e">
        <f>IF($C1957="",$B1957,NA())</f>
        <v>#N/A</v>
      </c>
    </row>
    <row r="1959" spans="1:9">
      <c r="A1959">
        <v>0.3111038</v>
      </c>
      <c r="B1959">
        <v>0.2108785</v>
      </c>
      <c r="C1959">
        <f>'Map Data'!$I$26</f>
        <v>3</v>
      </c>
      <c r="D1959" t="e">
        <f>IF($C1959=1,$B1959,NA())</f>
        <v>#N/A</v>
      </c>
      <c r="E1959" t="e">
        <f>IF($C1959=2,$B1959,NA())</f>
        <v>#N/A</v>
      </c>
      <c r="F1959">
        <f>IF($C1959=3,$B1959,NA())</f>
        <v>0.2108785</v>
      </c>
      <c r="G1959" t="e">
        <f>IF($C1959=4,$B1959,NA())</f>
        <v>#N/A</v>
      </c>
      <c r="H1959" t="e">
        <f>IF($C1959=5,$B1959,NA())</f>
        <v>#N/A</v>
      </c>
      <c r="I1959" t="e">
        <f>IF($C1959="",$B1959,NA())</f>
        <v>#N/A</v>
      </c>
    </row>
    <row r="1960" spans="1:9">
      <c r="A1960">
        <v>0.333852</v>
      </c>
      <c r="B1960">
        <v>0.2108785</v>
      </c>
      <c r="C1960">
        <f>'Map Data'!$I$26</f>
        <v>3</v>
      </c>
      <c r="D1960" t="e">
        <f>IF($C1960=1,$B1960,NA())</f>
        <v>#N/A</v>
      </c>
      <c r="E1960" t="e">
        <f>IF($C1960=2,$B1960,NA())</f>
        <v>#N/A</v>
      </c>
      <c r="F1960">
        <f>IF($C1960=3,$B1960,NA())</f>
        <v>0.2108785</v>
      </c>
      <c r="G1960" t="e">
        <f>IF($C1960=4,$B1960,NA())</f>
        <v>#N/A</v>
      </c>
      <c r="H1960" t="e">
        <f>IF($C1960=5,$B1960,NA())</f>
        <v>#N/A</v>
      </c>
      <c r="I1960" t="e">
        <f>IF($C1960="",$B1960,NA())</f>
        <v>#N/A</v>
      </c>
    </row>
    <row r="1962" spans="1:9">
      <c r="A1962">
        <v>0.3120516</v>
      </c>
      <c r="B1962">
        <v>0.2137153</v>
      </c>
      <c r="C1962">
        <f>'Map Data'!$I$26</f>
        <v>3</v>
      </c>
      <c r="D1962" t="e">
        <f>IF($C1962=1,$B1962,NA())</f>
        <v>#N/A</v>
      </c>
      <c r="E1962" t="e">
        <f>IF($C1962=2,$B1962,NA())</f>
        <v>#N/A</v>
      </c>
      <c r="F1962">
        <f>IF($C1962=3,$B1962,NA())</f>
        <v>0.2137153</v>
      </c>
      <c r="G1962" t="e">
        <f>IF($C1962=4,$B1962,NA())</f>
        <v>#N/A</v>
      </c>
      <c r="H1962" t="e">
        <f>IF($C1962=5,$B1962,NA())</f>
        <v>#N/A</v>
      </c>
      <c r="I1962" t="e">
        <f>IF($C1962="",$B1962,NA())</f>
        <v>#N/A</v>
      </c>
    </row>
    <row r="1963" spans="1:9">
      <c r="A1963">
        <v>0.3329041</v>
      </c>
      <c r="B1963">
        <v>0.2137153</v>
      </c>
      <c r="C1963">
        <f>'Map Data'!$I$26</f>
        <v>3</v>
      </c>
      <c r="D1963" t="e">
        <f>IF($C1963=1,$B1963,NA())</f>
        <v>#N/A</v>
      </c>
      <c r="E1963" t="e">
        <f>IF($C1963=2,$B1963,NA())</f>
        <v>#N/A</v>
      </c>
      <c r="F1963">
        <f>IF($C1963=3,$B1963,NA())</f>
        <v>0.2137153</v>
      </c>
      <c r="G1963" t="e">
        <f>IF($C1963=4,$B1963,NA())</f>
        <v>#N/A</v>
      </c>
      <c r="H1963" t="e">
        <f>IF($C1963=5,$B1963,NA())</f>
        <v>#N/A</v>
      </c>
      <c r="I1963" t="e">
        <f>IF($C1963="",$B1963,NA())</f>
        <v>#N/A</v>
      </c>
    </row>
    <row r="1965" spans="1:9">
      <c r="A1965">
        <v>0.3129995</v>
      </c>
      <c r="B1965">
        <v>0.2165522</v>
      </c>
      <c r="C1965">
        <f>'Map Data'!$I$26</f>
        <v>3</v>
      </c>
      <c r="D1965" t="e">
        <f>IF($C1965=1,$B1965,NA())</f>
        <v>#N/A</v>
      </c>
      <c r="E1965" t="e">
        <f>IF($C1965=2,$B1965,NA())</f>
        <v>#N/A</v>
      </c>
      <c r="F1965">
        <f>IF($C1965=3,$B1965,NA())</f>
        <v>0.2165522</v>
      </c>
      <c r="G1965" t="e">
        <f>IF($C1965=4,$B1965,NA())</f>
        <v>#N/A</v>
      </c>
      <c r="H1965" t="e">
        <f>IF($C1965=5,$B1965,NA())</f>
        <v>#N/A</v>
      </c>
      <c r="I1965" t="e">
        <f>IF($C1965="",$B1965,NA())</f>
        <v>#N/A</v>
      </c>
    </row>
    <row r="1966" spans="1:9">
      <c r="A1966">
        <v>0.3167908</v>
      </c>
      <c r="B1966">
        <v>0.2165522</v>
      </c>
      <c r="C1966">
        <f>'Map Data'!$I$26</f>
        <v>3</v>
      </c>
      <c r="D1966" t="e">
        <f>IF($C1966=1,$B1966,NA())</f>
        <v>#N/A</v>
      </c>
      <c r="E1966" t="e">
        <f>IF($C1966=2,$B1966,NA())</f>
        <v>#N/A</v>
      </c>
      <c r="F1966">
        <f>IF($C1966=3,$B1966,NA())</f>
        <v>0.2165522</v>
      </c>
      <c r="G1966" t="e">
        <f>IF($C1966=4,$B1966,NA())</f>
        <v>#N/A</v>
      </c>
      <c r="H1966" t="e">
        <f>IF($C1966=5,$B1966,NA())</f>
        <v>#N/A</v>
      </c>
      <c r="I1966" t="e">
        <f>IF($C1966="",$B1966,NA())</f>
        <v>#N/A</v>
      </c>
    </row>
    <row r="1968" spans="1:9">
      <c r="A1968">
        <v>0.3201083</v>
      </c>
      <c r="B1968">
        <v>0.2165522</v>
      </c>
      <c r="C1968">
        <f>'Map Data'!$I$26</f>
        <v>3</v>
      </c>
      <c r="D1968" t="e">
        <f>IF($C1968=1,$B1968,NA())</f>
        <v>#N/A</v>
      </c>
      <c r="E1968" t="e">
        <f>IF($C1968=2,$B1968,NA())</f>
        <v>#N/A</v>
      </c>
      <c r="F1968">
        <f>IF($C1968=3,$B1968,NA())</f>
        <v>0.2165522</v>
      </c>
      <c r="G1968" t="e">
        <f>IF($C1968=4,$B1968,NA())</f>
        <v>#N/A</v>
      </c>
      <c r="H1968" t="e">
        <f>IF($C1968=5,$B1968,NA())</f>
        <v>#N/A</v>
      </c>
      <c r="I1968" t="e">
        <f>IF($C1968="",$B1968,NA())</f>
        <v>#N/A</v>
      </c>
    </row>
    <row r="1969" spans="1:9">
      <c r="A1969">
        <v>0.3319563</v>
      </c>
      <c r="B1969">
        <v>0.2165522</v>
      </c>
      <c r="C1969">
        <f>'Map Data'!$I$26</f>
        <v>3</v>
      </c>
      <c r="D1969" t="e">
        <f>IF($C1969=1,$B1969,NA())</f>
        <v>#N/A</v>
      </c>
      <c r="E1969" t="e">
        <f>IF($C1969=2,$B1969,NA())</f>
        <v>#N/A</v>
      </c>
      <c r="F1969">
        <f>IF($C1969=3,$B1969,NA())</f>
        <v>0.2165522</v>
      </c>
      <c r="G1969" t="e">
        <f>IF($C1969=4,$B1969,NA())</f>
        <v>#N/A</v>
      </c>
      <c r="H1969" t="e">
        <f>IF($C1969=5,$B1969,NA())</f>
        <v>#N/A</v>
      </c>
      <c r="I1969" t="e">
        <f>IF($C1969="",$B1969,NA())</f>
        <v>#N/A</v>
      </c>
    </row>
    <row r="1971" spans="1:9">
      <c r="A1971">
        <v>0.3248475</v>
      </c>
      <c r="B1971">
        <v>0.219389</v>
      </c>
      <c r="C1971">
        <f>'Map Data'!$I$26</f>
        <v>3</v>
      </c>
      <c r="D1971" t="e">
        <f>IF($C1971=1,$B1971,NA())</f>
        <v>#N/A</v>
      </c>
      <c r="E1971" t="e">
        <f>IF($C1971=2,$B1971,NA())</f>
        <v>#N/A</v>
      </c>
      <c r="F1971">
        <f>IF($C1971=3,$B1971,NA())</f>
        <v>0.219389</v>
      </c>
      <c r="G1971" t="e">
        <f>IF($C1971=4,$B1971,NA())</f>
        <v>#N/A</v>
      </c>
      <c r="H1971" t="e">
        <f>IF($C1971=5,$B1971,NA())</f>
        <v>#N/A</v>
      </c>
      <c r="I1971" t="e">
        <f>IF($C1971="",$B1971,NA())</f>
        <v>#N/A</v>
      </c>
    </row>
    <row r="1972" spans="1:9">
      <c r="A1972">
        <v>0.3286389</v>
      </c>
      <c r="B1972">
        <v>0.219389</v>
      </c>
      <c r="C1972">
        <f>'Map Data'!$I$26</f>
        <v>3</v>
      </c>
      <c r="D1972" t="e">
        <f>IF($C1972=1,$B1972,NA())</f>
        <v>#N/A</v>
      </c>
      <c r="E1972" t="e">
        <f>IF($C1972=2,$B1972,NA())</f>
        <v>#N/A</v>
      </c>
      <c r="F1972">
        <f>IF($C1972=3,$B1972,NA())</f>
        <v>0.219389</v>
      </c>
      <c r="G1972" t="e">
        <f>IF($C1972=4,$B1972,NA())</f>
        <v>#N/A</v>
      </c>
      <c r="H1972" t="e">
        <f>IF($C1972=5,$B1972,NA())</f>
        <v>#N/A</v>
      </c>
      <c r="I1972" t="e">
        <f>IF($C1972="",$B1972,NA())</f>
        <v>#N/A</v>
      </c>
    </row>
    <row r="1974" spans="1:9">
      <c r="A1974">
        <v>0.1210614</v>
      </c>
      <c r="B1974">
        <v>0.0832209</v>
      </c>
      <c r="C1974">
        <f>'Map Data'!$I$27</f>
        <v>2</v>
      </c>
      <c r="D1974" t="e">
        <f>IF($C1974=1,$B1974,NA())</f>
        <v>#N/A</v>
      </c>
      <c r="E1974">
        <f>IF($C1974=2,$B1974,NA())</f>
        <v>0.0832209</v>
      </c>
      <c r="F1974" t="e">
        <f>IF($C1974=3,$B1974,NA())</f>
        <v>#N/A</v>
      </c>
      <c r="G1974" t="e">
        <f>IF($C1974=4,$B1974,NA())</f>
        <v>#N/A</v>
      </c>
      <c r="H1974" t="e">
        <f>IF($C1974=5,$B1974,NA())</f>
        <v>#N/A</v>
      </c>
      <c r="I1974" t="e">
        <f>IF($C1974="",$B1974,NA())</f>
        <v>#N/A</v>
      </c>
    </row>
    <row r="1975" spans="1:9">
      <c r="A1975">
        <v>0.14144</v>
      </c>
      <c r="B1975">
        <v>0.0832209</v>
      </c>
      <c r="C1975">
        <f>'Map Data'!$I$27</f>
        <v>2</v>
      </c>
      <c r="D1975" t="e">
        <f>IF($C1975=1,$B1975,NA())</f>
        <v>#N/A</v>
      </c>
      <c r="E1975">
        <f>IF($C1975=2,$B1975,NA())</f>
        <v>0.0832209</v>
      </c>
      <c r="F1975" t="e">
        <f>IF($C1975=3,$B1975,NA())</f>
        <v>#N/A</v>
      </c>
      <c r="G1975" t="e">
        <f>IF($C1975=4,$B1975,NA())</f>
        <v>#N/A</v>
      </c>
      <c r="H1975" t="e">
        <f>IF($C1975=5,$B1975,NA())</f>
        <v>#N/A</v>
      </c>
      <c r="I1975" t="e">
        <f>IF($C1975="",$B1975,NA())</f>
        <v>#N/A</v>
      </c>
    </row>
    <row r="1977" spans="1:9">
      <c r="A1977">
        <v>0.1447575</v>
      </c>
      <c r="B1977">
        <v>0.0832209</v>
      </c>
      <c r="C1977">
        <f>'Map Data'!$I$27</f>
        <v>2</v>
      </c>
      <c r="D1977" t="e">
        <f>IF($C1977=1,$B1977,NA())</f>
        <v>#N/A</v>
      </c>
      <c r="E1977">
        <f>IF($C1977=2,$B1977,NA())</f>
        <v>0.0832209</v>
      </c>
      <c r="F1977" t="e">
        <f>IF($C1977=3,$B1977,NA())</f>
        <v>#N/A</v>
      </c>
      <c r="G1977" t="e">
        <f>IF($C1977=4,$B1977,NA())</f>
        <v>#N/A</v>
      </c>
      <c r="H1977" t="e">
        <f>IF($C1977=5,$B1977,NA())</f>
        <v>#N/A</v>
      </c>
      <c r="I1977" t="e">
        <f>IF($C1977="",$B1977,NA())</f>
        <v>#N/A</v>
      </c>
    </row>
    <row r="1978" spans="1:9">
      <c r="A1978">
        <v>0.1494967</v>
      </c>
      <c r="B1978">
        <v>0.0832209</v>
      </c>
      <c r="C1978">
        <f>'Map Data'!$I$27</f>
        <v>2</v>
      </c>
      <c r="D1978" t="e">
        <f>IF($C1978=1,$B1978,NA())</f>
        <v>#N/A</v>
      </c>
      <c r="E1978">
        <f>IF($C1978=2,$B1978,NA())</f>
        <v>0.0832209</v>
      </c>
      <c r="F1978" t="e">
        <f>IF($C1978=3,$B1978,NA())</f>
        <v>#N/A</v>
      </c>
      <c r="G1978" t="e">
        <f>IF($C1978=4,$B1978,NA())</f>
        <v>#N/A</v>
      </c>
      <c r="H1978" t="e">
        <f>IF($C1978=5,$B1978,NA())</f>
        <v>#N/A</v>
      </c>
      <c r="I1978" t="e">
        <f>IF($C1978="",$B1978,NA())</f>
        <v>#N/A</v>
      </c>
    </row>
    <row r="1980" spans="1:9">
      <c r="A1980">
        <v>0.1220093</v>
      </c>
      <c r="B1980">
        <v>0.0860577</v>
      </c>
      <c r="C1980">
        <f>'Map Data'!$I$27</f>
        <v>2</v>
      </c>
      <c r="D1980" t="e">
        <f>IF($C1980=1,$B1980,NA())</f>
        <v>#N/A</v>
      </c>
      <c r="E1980">
        <f>IF($C1980=2,$B1980,NA())</f>
        <v>0.0860577</v>
      </c>
      <c r="F1980" t="e">
        <f>IF($C1980=3,$B1980,NA())</f>
        <v>#N/A</v>
      </c>
      <c r="G1980" t="e">
        <f>IF($C1980=4,$B1980,NA())</f>
        <v>#N/A</v>
      </c>
      <c r="H1980" t="e">
        <f>IF($C1980=5,$B1980,NA())</f>
        <v>#N/A</v>
      </c>
      <c r="I1980" t="e">
        <f>IF($C1980="",$B1980,NA())</f>
        <v>#N/A</v>
      </c>
    </row>
    <row r="1981" spans="1:9">
      <c r="A1981">
        <v>0.1613447</v>
      </c>
      <c r="B1981">
        <v>0.0860577</v>
      </c>
      <c r="C1981">
        <f>'Map Data'!$I$27</f>
        <v>2</v>
      </c>
      <c r="D1981" t="e">
        <f>IF($C1981=1,$B1981,NA())</f>
        <v>#N/A</v>
      </c>
      <c r="E1981">
        <f>IF($C1981=2,$B1981,NA())</f>
        <v>0.0860577</v>
      </c>
      <c r="F1981" t="e">
        <f>IF($C1981=3,$B1981,NA())</f>
        <v>#N/A</v>
      </c>
      <c r="G1981" t="e">
        <f>IF($C1981=4,$B1981,NA())</f>
        <v>#N/A</v>
      </c>
      <c r="H1981" t="e">
        <f>IF($C1981=5,$B1981,NA())</f>
        <v>#N/A</v>
      </c>
      <c r="I1981" t="e">
        <f>IF($C1981="",$B1981,NA())</f>
        <v>#N/A</v>
      </c>
    </row>
    <row r="1983" spans="1:9">
      <c r="A1983">
        <v>0.1229571</v>
      </c>
      <c r="B1983">
        <v>0.0888945</v>
      </c>
      <c r="C1983">
        <f>'Map Data'!$I$27</f>
        <v>2</v>
      </c>
      <c r="D1983" t="e">
        <f>IF($C1983=1,$B1983,NA())</f>
        <v>#N/A</v>
      </c>
      <c r="E1983">
        <f>IF($C1983=2,$B1983,NA())</f>
        <v>0.0888945</v>
      </c>
      <c r="F1983" t="e">
        <f>IF($C1983=3,$B1983,NA())</f>
        <v>#N/A</v>
      </c>
      <c r="G1983" t="e">
        <f>IF($C1983=4,$B1983,NA())</f>
        <v>#N/A</v>
      </c>
      <c r="H1983" t="e">
        <f>IF($C1983=5,$B1983,NA())</f>
        <v>#N/A</v>
      </c>
      <c r="I1983" t="e">
        <f>IF($C1983="",$B1983,NA())</f>
        <v>#N/A</v>
      </c>
    </row>
    <row r="1984" spans="1:9">
      <c r="A1984">
        <v>0.1632404</v>
      </c>
      <c r="B1984">
        <v>0.0888945</v>
      </c>
      <c r="C1984">
        <f>'Map Data'!$I$27</f>
        <v>2</v>
      </c>
      <c r="D1984" t="e">
        <f>IF($C1984=1,$B1984,NA())</f>
        <v>#N/A</v>
      </c>
      <c r="E1984">
        <f>IF($C1984=2,$B1984,NA())</f>
        <v>0.0888945</v>
      </c>
      <c r="F1984" t="e">
        <f>IF($C1984=3,$B1984,NA())</f>
        <v>#N/A</v>
      </c>
      <c r="G1984" t="e">
        <f>IF($C1984=4,$B1984,NA())</f>
        <v>#N/A</v>
      </c>
      <c r="H1984" t="e">
        <f>IF($C1984=5,$B1984,NA())</f>
        <v>#N/A</v>
      </c>
      <c r="I1984" t="e">
        <f>IF($C1984="",$B1984,NA())</f>
        <v>#N/A</v>
      </c>
    </row>
    <row r="1986" spans="1:9">
      <c r="A1986">
        <v>0.1243789</v>
      </c>
      <c r="B1986">
        <v>0.0917314</v>
      </c>
      <c r="C1986">
        <f>'Map Data'!$I$27</f>
        <v>2</v>
      </c>
      <c r="D1986" t="e">
        <f>IF($C1986=1,$B1986,NA())</f>
        <v>#N/A</v>
      </c>
      <c r="E1986">
        <f>IF($C1986=2,$B1986,NA())</f>
        <v>0.0917314</v>
      </c>
      <c r="F1986" t="e">
        <f>IF($C1986=3,$B1986,NA())</f>
        <v>#N/A</v>
      </c>
      <c r="G1986" t="e">
        <f>IF($C1986=4,$B1986,NA())</f>
        <v>#N/A</v>
      </c>
      <c r="H1986" t="e">
        <f>IF($C1986=5,$B1986,NA())</f>
        <v>#N/A</v>
      </c>
      <c r="I1986" t="e">
        <f>IF($C1986="",$B1986,NA())</f>
        <v>#N/A</v>
      </c>
    </row>
    <row r="1987" spans="1:9">
      <c r="A1987">
        <v>0.1641882</v>
      </c>
      <c r="B1987">
        <v>0.0917314</v>
      </c>
      <c r="C1987">
        <f>'Map Data'!$I$27</f>
        <v>2</v>
      </c>
      <c r="D1987" t="e">
        <f>IF($C1987=1,$B1987,NA())</f>
        <v>#N/A</v>
      </c>
      <c r="E1987">
        <f>IF($C1987=2,$B1987,NA())</f>
        <v>0.0917314</v>
      </c>
      <c r="F1987" t="e">
        <f>IF($C1987=3,$B1987,NA())</f>
        <v>#N/A</v>
      </c>
      <c r="G1987" t="e">
        <f>IF($C1987=4,$B1987,NA())</f>
        <v>#N/A</v>
      </c>
      <c r="H1987" t="e">
        <f>IF($C1987=5,$B1987,NA())</f>
        <v>#N/A</v>
      </c>
      <c r="I1987" t="e">
        <f>IF($C1987="",$B1987,NA())</f>
        <v>#N/A</v>
      </c>
    </row>
    <row r="1989" spans="1:9">
      <c r="A1989">
        <v>0.1248528</v>
      </c>
      <c r="B1989">
        <v>0.09456820000000001</v>
      </c>
      <c r="C1989">
        <f>'Map Data'!$I$27</f>
        <v>2</v>
      </c>
      <c r="D1989" t="e">
        <f>IF($C1989=1,$B1989,NA())</f>
        <v>#N/A</v>
      </c>
      <c r="E1989">
        <f>IF($C1989=2,$B1989,NA())</f>
        <v>0.0945682</v>
      </c>
      <c r="F1989" t="e">
        <f>IF($C1989=3,$B1989,NA())</f>
        <v>#N/A</v>
      </c>
      <c r="G1989" t="e">
        <f>IF($C1989=4,$B1989,NA())</f>
        <v>#N/A</v>
      </c>
      <c r="H1989" t="e">
        <f>IF($C1989=5,$B1989,NA())</f>
        <v>#N/A</v>
      </c>
      <c r="I1989" t="e">
        <f>IF($C1989="",$B1989,NA())</f>
        <v>#N/A</v>
      </c>
    </row>
    <row r="1990" spans="1:9">
      <c r="A1990">
        <v>0.1646622</v>
      </c>
      <c r="B1990">
        <v>0.09456820000000001</v>
      </c>
      <c r="C1990">
        <f>'Map Data'!$I$27</f>
        <v>2</v>
      </c>
      <c r="D1990" t="e">
        <f>IF($C1990=1,$B1990,NA())</f>
        <v>#N/A</v>
      </c>
      <c r="E1990">
        <f>IF($C1990=2,$B1990,NA())</f>
        <v>0.0945682</v>
      </c>
      <c r="F1990" t="e">
        <f>IF($C1990=3,$B1990,NA())</f>
        <v>#N/A</v>
      </c>
      <c r="G1990" t="e">
        <f>IF($C1990=4,$B1990,NA())</f>
        <v>#N/A</v>
      </c>
      <c r="H1990" t="e">
        <f>IF($C1990=5,$B1990,NA())</f>
        <v>#N/A</v>
      </c>
      <c r="I1990" t="e">
        <f>IF($C1990="",$B1990,NA())</f>
        <v>#N/A</v>
      </c>
    </row>
    <row r="1992" spans="1:9">
      <c r="A1992">
        <v>0.1248528</v>
      </c>
      <c r="B1992">
        <v>0.09740500000000001</v>
      </c>
      <c r="C1992">
        <f>'Map Data'!$I$27</f>
        <v>2</v>
      </c>
      <c r="D1992" t="e">
        <f>IF($C1992=1,$B1992,NA())</f>
        <v>#N/A</v>
      </c>
      <c r="E1992">
        <f>IF($C1992=2,$B1992,NA())</f>
        <v>0.097405</v>
      </c>
      <c r="F1992" t="e">
        <f>IF($C1992=3,$B1992,NA())</f>
        <v>#N/A</v>
      </c>
      <c r="G1992" t="e">
        <f>IF($C1992=4,$B1992,NA())</f>
        <v>#N/A</v>
      </c>
      <c r="H1992" t="e">
        <f>IF($C1992=5,$B1992,NA())</f>
        <v>#N/A</v>
      </c>
      <c r="I1992" t="e">
        <f>IF($C1992="",$B1992,NA())</f>
        <v>#N/A</v>
      </c>
    </row>
    <row r="1993" spans="1:9">
      <c r="A1993">
        <v>0.1670318</v>
      </c>
      <c r="B1993">
        <v>0.09740500000000001</v>
      </c>
      <c r="C1993">
        <f>'Map Data'!$I$27</f>
        <v>2</v>
      </c>
      <c r="D1993" t="e">
        <f>IF($C1993=1,$B1993,NA())</f>
        <v>#N/A</v>
      </c>
      <c r="E1993">
        <f>IF($C1993=2,$B1993,NA())</f>
        <v>0.097405</v>
      </c>
      <c r="F1993" t="e">
        <f>IF($C1993=3,$B1993,NA())</f>
        <v>#N/A</v>
      </c>
      <c r="G1993" t="e">
        <f>IF($C1993=4,$B1993,NA())</f>
        <v>#N/A</v>
      </c>
      <c r="H1993" t="e">
        <f>IF($C1993=5,$B1993,NA())</f>
        <v>#N/A</v>
      </c>
      <c r="I1993" t="e">
        <f>IF($C1993="",$B1993,NA())</f>
        <v>#N/A</v>
      </c>
    </row>
    <row r="1995" spans="1:9">
      <c r="A1995">
        <v>0.1243789</v>
      </c>
      <c r="B1995">
        <v>0.1002419</v>
      </c>
      <c r="C1995">
        <f>'Map Data'!$I$27</f>
        <v>2</v>
      </c>
      <c r="D1995" t="e">
        <f>IF($C1995=1,$B1995,NA())</f>
        <v>#N/A</v>
      </c>
      <c r="E1995">
        <f>IF($C1995=2,$B1995,NA())</f>
        <v>0.1002419</v>
      </c>
      <c r="F1995" t="e">
        <f>IF($C1995=3,$B1995,NA())</f>
        <v>#N/A</v>
      </c>
      <c r="G1995" t="e">
        <f>IF($C1995=4,$B1995,NA())</f>
        <v>#N/A</v>
      </c>
      <c r="H1995" t="e">
        <f>IF($C1995=5,$B1995,NA())</f>
        <v>#N/A</v>
      </c>
      <c r="I1995" t="e">
        <f>IF($C1995="",$B1995,NA())</f>
        <v>#N/A</v>
      </c>
    </row>
    <row r="1996" spans="1:9">
      <c r="A1996">
        <v>0.1675057</v>
      </c>
      <c r="B1996">
        <v>0.1002419</v>
      </c>
      <c r="C1996">
        <f>'Map Data'!$I$27</f>
        <v>2</v>
      </c>
      <c r="D1996" t="e">
        <f>IF($C1996=1,$B1996,NA())</f>
        <v>#N/A</v>
      </c>
      <c r="E1996">
        <f>IF($C1996=2,$B1996,NA())</f>
        <v>0.1002419</v>
      </c>
      <c r="F1996" t="e">
        <f>IF($C1996=3,$B1996,NA())</f>
        <v>#N/A</v>
      </c>
      <c r="G1996" t="e">
        <f>IF($C1996=4,$B1996,NA())</f>
        <v>#N/A</v>
      </c>
      <c r="H1996" t="e">
        <f>IF($C1996=5,$B1996,NA())</f>
        <v>#N/A</v>
      </c>
      <c r="I1996" t="e">
        <f>IF($C1996="",$B1996,NA())</f>
        <v>#N/A</v>
      </c>
    </row>
    <row r="1998" spans="1:9">
      <c r="A1998">
        <v>0.1239049</v>
      </c>
      <c r="B1998">
        <v>0.1030787</v>
      </c>
      <c r="C1998">
        <f>'Map Data'!$I$27</f>
        <v>2</v>
      </c>
      <c r="D1998" t="e">
        <f>IF($C1998=1,$B1998,NA())</f>
        <v>#N/A</v>
      </c>
      <c r="E1998">
        <f>IF($C1998=2,$B1998,NA())</f>
        <v>0.1030787</v>
      </c>
      <c r="F1998" t="e">
        <f>IF($C1998=3,$B1998,NA())</f>
        <v>#N/A</v>
      </c>
      <c r="G1998" t="e">
        <f>IF($C1998=4,$B1998,NA())</f>
        <v>#N/A</v>
      </c>
      <c r="H1998" t="e">
        <f>IF($C1998=5,$B1998,NA())</f>
        <v>#N/A</v>
      </c>
      <c r="I1998" t="e">
        <f>IF($C1998="",$B1998,NA())</f>
        <v>#N/A</v>
      </c>
    </row>
    <row r="1999" spans="1:9">
      <c r="A1999">
        <v>0.1712971</v>
      </c>
      <c r="B1999">
        <v>0.1030787</v>
      </c>
      <c r="C1999">
        <f>'Map Data'!$I$27</f>
        <v>2</v>
      </c>
      <c r="D1999" t="e">
        <f>IF($C1999=1,$B1999,NA())</f>
        <v>#N/A</v>
      </c>
      <c r="E1999">
        <f>IF($C1999=2,$B1999,NA())</f>
        <v>0.1030787</v>
      </c>
      <c r="F1999" t="e">
        <f>IF($C1999=3,$B1999,NA())</f>
        <v>#N/A</v>
      </c>
      <c r="G1999" t="e">
        <f>IF($C1999=4,$B1999,NA())</f>
        <v>#N/A</v>
      </c>
      <c r="H1999" t="e">
        <f>IF($C1999=5,$B1999,NA())</f>
        <v>#N/A</v>
      </c>
      <c r="I1999" t="e">
        <f>IF($C1999="",$B1999,NA())</f>
        <v>#N/A</v>
      </c>
    </row>
    <row r="2001" spans="1:9">
      <c r="A2001">
        <v>0.1229571</v>
      </c>
      <c r="B2001">
        <v>0.1059155</v>
      </c>
      <c r="C2001">
        <f>'Map Data'!$I$27</f>
        <v>2</v>
      </c>
      <c r="D2001" t="e">
        <f>IF($C2001=1,$B2001,NA())</f>
        <v>#N/A</v>
      </c>
      <c r="E2001">
        <f>IF($C2001=2,$B2001,NA())</f>
        <v>0.1059155</v>
      </c>
      <c r="F2001" t="e">
        <f>IF($C2001=3,$B2001,NA())</f>
        <v>#N/A</v>
      </c>
      <c r="G2001" t="e">
        <f>IF($C2001=4,$B2001,NA())</f>
        <v>#N/A</v>
      </c>
      <c r="H2001" t="e">
        <f>IF($C2001=5,$B2001,NA())</f>
        <v>#N/A</v>
      </c>
      <c r="I2001" t="e">
        <f>IF($C2001="",$B2001,NA())</f>
        <v>#N/A</v>
      </c>
    </row>
    <row r="2002" spans="1:9">
      <c r="A2002">
        <v>0.1712971</v>
      </c>
      <c r="B2002">
        <v>0.1059155</v>
      </c>
      <c r="C2002">
        <f>'Map Data'!$I$27</f>
        <v>2</v>
      </c>
      <c r="D2002" t="e">
        <f>IF($C2002=1,$B2002,NA())</f>
        <v>#N/A</v>
      </c>
      <c r="E2002">
        <f>IF($C2002=2,$B2002,NA())</f>
        <v>0.1059155</v>
      </c>
      <c r="F2002" t="e">
        <f>IF($C2002=3,$B2002,NA())</f>
        <v>#N/A</v>
      </c>
      <c r="G2002" t="e">
        <f>IF($C2002=4,$B2002,NA())</f>
        <v>#N/A</v>
      </c>
      <c r="H2002" t="e">
        <f>IF($C2002=5,$B2002,NA())</f>
        <v>#N/A</v>
      </c>
      <c r="I2002" t="e">
        <f>IF($C2002="",$B2002,NA())</f>
        <v>#N/A</v>
      </c>
    </row>
    <row r="2004" spans="1:9">
      <c r="A2004">
        <v>0.1215353</v>
      </c>
      <c r="B2004">
        <v>0.1087524</v>
      </c>
      <c r="C2004">
        <f>'Map Data'!$I$27</f>
        <v>2</v>
      </c>
      <c r="D2004" t="e">
        <f>IF($C2004=1,$B2004,NA())</f>
        <v>#N/A</v>
      </c>
      <c r="E2004">
        <f>IF($C2004=2,$B2004,NA())</f>
        <v>0.1087524</v>
      </c>
      <c r="F2004" t="e">
        <f>IF($C2004=3,$B2004,NA())</f>
        <v>#N/A</v>
      </c>
      <c r="G2004" t="e">
        <f>IF($C2004=4,$B2004,NA())</f>
        <v>#N/A</v>
      </c>
      <c r="H2004" t="e">
        <f>IF($C2004=5,$B2004,NA())</f>
        <v>#N/A</v>
      </c>
      <c r="I2004" t="e">
        <f>IF($C2004="",$B2004,NA())</f>
        <v>#N/A</v>
      </c>
    </row>
    <row r="2005" spans="1:9">
      <c r="A2005">
        <v>0.171771</v>
      </c>
      <c r="B2005">
        <v>0.1087524</v>
      </c>
      <c r="C2005">
        <f>'Map Data'!$I$27</f>
        <v>2</v>
      </c>
      <c r="D2005" t="e">
        <f>IF($C2005=1,$B2005,NA())</f>
        <v>#N/A</v>
      </c>
      <c r="E2005">
        <f>IF($C2005=2,$B2005,NA())</f>
        <v>0.1087524</v>
      </c>
      <c r="F2005" t="e">
        <f>IF($C2005=3,$B2005,NA())</f>
        <v>#N/A</v>
      </c>
      <c r="G2005" t="e">
        <f>IF($C2005=4,$B2005,NA())</f>
        <v>#N/A</v>
      </c>
      <c r="H2005" t="e">
        <f>IF($C2005=5,$B2005,NA())</f>
        <v>#N/A</v>
      </c>
      <c r="I2005" t="e">
        <f>IF($C2005="",$B2005,NA())</f>
        <v>#N/A</v>
      </c>
    </row>
    <row r="2007" spans="1:9">
      <c r="A2007">
        <v>0.1201136</v>
      </c>
      <c r="B2007">
        <v>0.1115892</v>
      </c>
      <c r="C2007">
        <f>'Map Data'!$I$27</f>
        <v>2</v>
      </c>
      <c r="D2007" t="e">
        <f>IF($C2007=1,$B2007,NA())</f>
        <v>#N/A</v>
      </c>
      <c r="E2007">
        <f>IF($C2007=2,$B2007,NA())</f>
        <v>0.1115892</v>
      </c>
      <c r="F2007" t="e">
        <f>IF($C2007=3,$B2007,NA())</f>
        <v>#N/A</v>
      </c>
      <c r="G2007" t="e">
        <f>IF($C2007=4,$B2007,NA())</f>
        <v>#N/A</v>
      </c>
      <c r="H2007" t="e">
        <f>IF($C2007=5,$B2007,NA())</f>
        <v>#N/A</v>
      </c>
      <c r="I2007" t="e">
        <f>IF($C2007="",$B2007,NA())</f>
        <v>#N/A</v>
      </c>
    </row>
    <row r="2008" spans="1:9">
      <c r="A2008">
        <v>0.1703492</v>
      </c>
      <c r="B2008">
        <v>0.1115892</v>
      </c>
      <c r="C2008">
        <f>'Map Data'!$I$27</f>
        <v>2</v>
      </c>
      <c r="D2008" t="e">
        <f>IF($C2008=1,$B2008,NA())</f>
        <v>#N/A</v>
      </c>
      <c r="E2008">
        <f>IF($C2008=2,$B2008,NA())</f>
        <v>0.1115892</v>
      </c>
      <c r="F2008" t="e">
        <f>IF($C2008=3,$B2008,NA())</f>
        <v>#N/A</v>
      </c>
      <c r="G2008" t="e">
        <f>IF($C2008=4,$B2008,NA())</f>
        <v>#N/A</v>
      </c>
      <c r="H2008" t="e">
        <f>IF($C2008=5,$B2008,NA())</f>
        <v>#N/A</v>
      </c>
      <c r="I2008" t="e">
        <f>IF($C2008="",$B2008,NA())</f>
        <v>#N/A</v>
      </c>
    </row>
    <row r="2010" spans="1:9">
      <c r="A2010">
        <v>0.1196397</v>
      </c>
      <c r="B2010">
        <v>0.1144261</v>
      </c>
      <c r="C2010">
        <f>'Map Data'!$I$27</f>
        <v>2</v>
      </c>
      <c r="D2010" t="e">
        <f>IF($C2010=1,$B2010,NA())</f>
        <v>#N/A</v>
      </c>
      <c r="E2010">
        <f>IF($C2010=2,$B2010,NA())</f>
        <v>0.1144261</v>
      </c>
      <c r="F2010" t="e">
        <f>IF($C2010=3,$B2010,NA())</f>
        <v>#N/A</v>
      </c>
      <c r="G2010" t="e">
        <f>IF($C2010=4,$B2010,NA())</f>
        <v>#N/A</v>
      </c>
      <c r="H2010" t="e">
        <f>IF($C2010=5,$B2010,NA())</f>
        <v>#N/A</v>
      </c>
      <c r="I2010" t="e">
        <f>IF($C2010="",$B2010,NA())</f>
        <v>#N/A</v>
      </c>
    </row>
    <row r="2011" spans="1:9">
      <c r="A2011">
        <v>0.1694014</v>
      </c>
      <c r="B2011">
        <v>0.1144261</v>
      </c>
      <c r="C2011">
        <f>'Map Data'!$I$27</f>
        <v>2</v>
      </c>
      <c r="D2011" t="e">
        <f>IF($C2011=1,$B2011,NA())</f>
        <v>#N/A</v>
      </c>
      <c r="E2011">
        <f>IF($C2011=2,$B2011,NA())</f>
        <v>0.1144261</v>
      </c>
      <c r="F2011" t="e">
        <f>IF($C2011=3,$B2011,NA())</f>
        <v>#N/A</v>
      </c>
      <c r="G2011" t="e">
        <f>IF($C2011=4,$B2011,NA())</f>
        <v>#N/A</v>
      </c>
      <c r="H2011" t="e">
        <f>IF($C2011=5,$B2011,NA())</f>
        <v>#N/A</v>
      </c>
      <c r="I2011" t="e">
        <f>IF($C2011="",$B2011,NA())</f>
        <v>#N/A</v>
      </c>
    </row>
    <row r="2013" spans="1:9">
      <c r="A2013">
        <v>0.1201136</v>
      </c>
      <c r="B2013">
        <v>0.1172629</v>
      </c>
      <c r="C2013">
        <f>'Map Data'!$I$27</f>
        <v>2</v>
      </c>
      <c r="D2013" t="e">
        <f>IF($C2013=1,$B2013,NA())</f>
        <v>#N/A</v>
      </c>
      <c r="E2013">
        <f>IF($C2013=2,$B2013,NA())</f>
        <v>0.1172629</v>
      </c>
      <c r="F2013" t="e">
        <f>IF($C2013=3,$B2013,NA())</f>
        <v>#N/A</v>
      </c>
      <c r="G2013" t="e">
        <f>IF($C2013=4,$B2013,NA())</f>
        <v>#N/A</v>
      </c>
      <c r="H2013" t="e">
        <f>IF($C2013=5,$B2013,NA())</f>
        <v>#N/A</v>
      </c>
      <c r="I2013" t="e">
        <f>IF($C2013="",$B2013,NA())</f>
        <v>#N/A</v>
      </c>
    </row>
    <row r="2014" spans="1:9">
      <c r="A2014">
        <v>0.1542359</v>
      </c>
      <c r="B2014">
        <v>0.1172629</v>
      </c>
      <c r="C2014">
        <f>'Map Data'!$I$27</f>
        <v>2</v>
      </c>
      <c r="D2014" t="e">
        <f>IF($C2014=1,$B2014,NA())</f>
        <v>#N/A</v>
      </c>
      <c r="E2014">
        <f>IF($C2014=2,$B2014,NA())</f>
        <v>0.1172629</v>
      </c>
      <c r="F2014" t="e">
        <f>IF($C2014=3,$B2014,NA())</f>
        <v>#N/A</v>
      </c>
      <c r="G2014" t="e">
        <f>IF($C2014=4,$B2014,NA())</f>
        <v>#N/A</v>
      </c>
      <c r="H2014" t="e">
        <f>IF($C2014=5,$B2014,NA())</f>
        <v>#N/A</v>
      </c>
      <c r="I2014" t="e">
        <f>IF($C2014="",$B2014,NA())</f>
        <v>#N/A</v>
      </c>
    </row>
    <row r="2016" spans="1:9">
      <c r="A2016">
        <v>0.1551837</v>
      </c>
      <c r="B2016">
        <v>0.1172629</v>
      </c>
      <c r="C2016">
        <f>'Map Data'!$I$27</f>
        <v>2</v>
      </c>
      <c r="D2016" t="e">
        <f>IF($C2016=1,$B2016,NA())</f>
        <v>#N/A</v>
      </c>
      <c r="E2016">
        <f>IF($C2016=2,$B2016,NA())</f>
        <v>0.1172629</v>
      </c>
      <c r="F2016" t="e">
        <f>IF($C2016=3,$B2016,NA())</f>
        <v>#N/A</v>
      </c>
      <c r="G2016" t="e">
        <f>IF($C2016=4,$B2016,NA())</f>
        <v>#N/A</v>
      </c>
      <c r="H2016" t="e">
        <f>IF($C2016=5,$B2016,NA())</f>
        <v>#N/A</v>
      </c>
      <c r="I2016" t="e">
        <f>IF($C2016="",$B2016,NA())</f>
        <v>#N/A</v>
      </c>
    </row>
    <row r="2017" spans="1:9">
      <c r="A2017">
        <v>0.1689274</v>
      </c>
      <c r="B2017">
        <v>0.1172629</v>
      </c>
      <c r="C2017">
        <f>'Map Data'!$I$27</f>
        <v>2</v>
      </c>
      <c r="D2017" t="e">
        <f>IF($C2017=1,$B2017,NA())</f>
        <v>#N/A</v>
      </c>
      <c r="E2017">
        <f>IF($C2017=2,$B2017,NA())</f>
        <v>0.1172629</v>
      </c>
      <c r="F2017" t="e">
        <f>IF($C2017=3,$B2017,NA())</f>
        <v>#N/A</v>
      </c>
      <c r="G2017" t="e">
        <f>IF($C2017=4,$B2017,NA())</f>
        <v>#N/A</v>
      </c>
      <c r="H2017" t="e">
        <f>IF($C2017=5,$B2017,NA())</f>
        <v>#N/A</v>
      </c>
      <c r="I2017" t="e">
        <f>IF($C2017="",$B2017,NA())</f>
        <v>#N/A</v>
      </c>
    </row>
    <row r="2019" spans="1:9">
      <c r="A2019">
        <v>0.1191657</v>
      </c>
      <c r="B2019">
        <v>0.1200997</v>
      </c>
      <c r="C2019">
        <f>'Map Data'!$I$27</f>
        <v>2</v>
      </c>
      <c r="D2019" t="e">
        <f>IF($C2019=1,$B2019,NA())</f>
        <v>#N/A</v>
      </c>
      <c r="E2019">
        <f>IF($C2019=2,$B2019,NA())</f>
        <v>0.1200997</v>
      </c>
      <c r="F2019" t="e">
        <f>IF($C2019=3,$B2019,NA())</f>
        <v>#N/A</v>
      </c>
      <c r="G2019" t="e">
        <f>IF($C2019=4,$B2019,NA())</f>
        <v>#N/A</v>
      </c>
      <c r="H2019" t="e">
        <f>IF($C2019=5,$B2019,NA())</f>
        <v>#N/A</v>
      </c>
      <c r="I2019" t="e">
        <f>IF($C2019="",$B2019,NA())</f>
        <v>#N/A</v>
      </c>
    </row>
    <row r="2020" spans="1:9">
      <c r="A2020">
        <v>0.1504445</v>
      </c>
      <c r="B2020">
        <v>0.1200997</v>
      </c>
      <c r="C2020">
        <f>'Map Data'!$I$27</f>
        <v>2</v>
      </c>
      <c r="D2020" t="e">
        <f>IF($C2020=1,$B2020,NA())</f>
        <v>#N/A</v>
      </c>
      <c r="E2020">
        <f>IF($C2020=2,$B2020,NA())</f>
        <v>0.1200997</v>
      </c>
      <c r="F2020" t="e">
        <f>IF($C2020=3,$B2020,NA())</f>
        <v>#N/A</v>
      </c>
      <c r="G2020" t="e">
        <f>IF($C2020=4,$B2020,NA())</f>
        <v>#N/A</v>
      </c>
      <c r="H2020" t="e">
        <f>IF($C2020=5,$B2020,NA())</f>
        <v>#N/A</v>
      </c>
      <c r="I2020" t="e">
        <f>IF($C2020="",$B2020,NA())</f>
        <v>#N/A</v>
      </c>
    </row>
    <row r="2022" spans="1:9">
      <c r="A2022">
        <v>0.1570794</v>
      </c>
      <c r="B2022">
        <v>0.1200997</v>
      </c>
      <c r="C2022">
        <f>'Map Data'!$I$27</f>
        <v>2</v>
      </c>
      <c r="D2022" t="e">
        <f>IF($C2022=1,$B2022,NA())</f>
        <v>#N/A</v>
      </c>
      <c r="E2022">
        <f>IF($C2022=2,$B2022,NA())</f>
        <v>0.1200997</v>
      </c>
      <c r="F2022" t="e">
        <f>IF($C2022=3,$B2022,NA())</f>
        <v>#N/A</v>
      </c>
      <c r="G2022" t="e">
        <f>IF($C2022=4,$B2022,NA())</f>
        <v>#N/A</v>
      </c>
      <c r="H2022" t="e">
        <f>IF($C2022=5,$B2022,NA())</f>
        <v>#N/A</v>
      </c>
      <c r="I2022" t="e">
        <f>IF($C2022="",$B2022,NA())</f>
        <v>#N/A</v>
      </c>
    </row>
    <row r="2023" spans="1:9">
      <c r="A2023">
        <v>0.1679796</v>
      </c>
      <c r="B2023">
        <v>0.1200997</v>
      </c>
      <c r="C2023">
        <f>'Map Data'!$I$27</f>
        <v>2</v>
      </c>
      <c r="D2023" t="e">
        <f>IF($C2023=1,$B2023,NA())</f>
        <v>#N/A</v>
      </c>
      <c r="E2023">
        <f>IF($C2023=2,$B2023,NA())</f>
        <v>0.1200997</v>
      </c>
      <c r="F2023" t="e">
        <f>IF($C2023=3,$B2023,NA())</f>
        <v>#N/A</v>
      </c>
      <c r="G2023" t="e">
        <f>IF($C2023=4,$B2023,NA())</f>
        <v>#N/A</v>
      </c>
      <c r="H2023" t="e">
        <f>IF($C2023=5,$B2023,NA())</f>
        <v>#N/A</v>
      </c>
      <c r="I2023" t="e">
        <f>IF($C2023="",$B2023,NA())</f>
        <v>#N/A</v>
      </c>
    </row>
    <row r="2025" spans="1:9">
      <c r="A2025">
        <v>0.1191657</v>
      </c>
      <c r="B2025">
        <v>0.1229366</v>
      </c>
      <c r="C2025">
        <f>'Map Data'!$I$27</f>
        <v>2</v>
      </c>
      <c r="D2025" t="e">
        <f>IF($C2025=1,$B2025,NA())</f>
        <v>#N/A</v>
      </c>
      <c r="E2025">
        <f>IF($C2025=2,$B2025,NA())</f>
        <v>0.1229366</v>
      </c>
      <c r="F2025" t="e">
        <f>IF($C2025=3,$B2025,NA())</f>
        <v>#N/A</v>
      </c>
      <c r="G2025" t="e">
        <f>IF($C2025=4,$B2025,NA())</f>
        <v>#N/A</v>
      </c>
      <c r="H2025" t="e">
        <f>IF($C2025=5,$B2025,NA())</f>
        <v>#N/A</v>
      </c>
      <c r="I2025" t="e">
        <f>IF($C2025="",$B2025,NA())</f>
        <v>#N/A</v>
      </c>
    </row>
    <row r="2026" spans="1:9">
      <c r="A2026">
        <v>0.1513924</v>
      </c>
      <c r="B2026">
        <v>0.1229366</v>
      </c>
      <c r="C2026">
        <f>'Map Data'!$I$27</f>
        <v>2</v>
      </c>
      <c r="D2026" t="e">
        <f>IF($C2026=1,$B2026,NA())</f>
        <v>#N/A</v>
      </c>
      <c r="E2026">
        <f>IF($C2026=2,$B2026,NA())</f>
        <v>0.1229366</v>
      </c>
      <c r="F2026" t="e">
        <f>IF($C2026=3,$B2026,NA())</f>
        <v>#N/A</v>
      </c>
      <c r="G2026" t="e">
        <f>IF($C2026=4,$B2026,NA())</f>
        <v>#N/A</v>
      </c>
      <c r="H2026" t="e">
        <f>IF($C2026=5,$B2026,NA())</f>
        <v>#N/A</v>
      </c>
      <c r="I2026" t="e">
        <f>IF($C2026="",$B2026,NA())</f>
        <v>#N/A</v>
      </c>
    </row>
    <row r="2028" spans="1:9">
      <c r="A2028">
        <v>0.1585012</v>
      </c>
      <c r="B2028">
        <v>0.1229366</v>
      </c>
      <c r="C2028">
        <f>'Map Data'!$I$27</f>
        <v>2</v>
      </c>
      <c r="D2028" t="e">
        <f>IF($C2028=1,$B2028,NA())</f>
        <v>#N/A</v>
      </c>
      <c r="E2028">
        <f>IF($C2028=2,$B2028,NA())</f>
        <v>0.1229366</v>
      </c>
      <c r="F2028" t="e">
        <f>IF($C2028=3,$B2028,NA())</f>
        <v>#N/A</v>
      </c>
      <c r="G2028" t="e">
        <f>IF($C2028=4,$B2028,NA())</f>
        <v>#N/A</v>
      </c>
      <c r="H2028" t="e">
        <f>IF($C2028=5,$B2028,NA())</f>
        <v>#N/A</v>
      </c>
      <c r="I2028" t="e">
        <f>IF($C2028="",$B2028,NA())</f>
        <v>#N/A</v>
      </c>
    </row>
    <row r="2029" spans="1:9">
      <c r="A2029">
        <v>0.1670318</v>
      </c>
      <c r="B2029">
        <v>0.1229366</v>
      </c>
      <c r="C2029">
        <f>'Map Data'!$I$27</f>
        <v>2</v>
      </c>
      <c r="D2029" t="e">
        <f>IF($C2029=1,$B2029,NA())</f>
        <v>#N/A</v>
      </c>
      <c r="E2029">
        <f>IF($C2029=2,$B2029,NA())</f>
        <v>0.1229366</v>
      </c>
      <c r="F2029" t="e">
        <f>IF($C2029=3,$B2029,NA())</f>
        <v>#N/A</v>
      </c>
      <c r="G2029" t="e">
        <f>IF($C2029=4,$B2029,NA())</f>
        <v>#N/A</v>
      </c>
      <c r="H2029" t="e">
        <f>IF($C2029=5,$B2029,NA())</f>
        <v>#N/A</v>
      </c>
      <c r="I2029" t="e">
        <f>IF($C2029="",$B2029,NA())</f>
        <v>#N/A</v>
      </c>
    </row>
    <row r="2031" spans="1:9">
      <c r="A2031">
        <v>0.1205875</v>
      </c>
      <c r="B2031">
        <v>0.1257734</v>
      </c>
      <c r="C2031">
        <f>'Map Data'!$I$27</f>
        <v>2</v>
      </c>
      <c r="D2031" t="e">
        <f>IF($C2031=1,$B2031,NA())</f>
        <v>#N/A</v>
      </c>
      <c r="E2031">
        <f>IF($C2031=2,$B2031,NA())</f>
        <v>0.1257734</v>
      </c>
      <c r="F2031" t="e">
        <f>IF($C2031=3,$B2031,NA())</f>
        <v>#N/A</v>
      </c>
      <c r="G2031" t="e">
        <f>IF($C2031=4,$B2031,NA())</f>
        <v>#N/A</v>
      </c>
      <c r="H2031" t="e">
        <f>IF($C2031=5,$B2031,NA())</f>
        <v>#N/A</v>
      </c>
      <c r="I2031" t="e">
        <f>IF($C2031="",$B2031,NA())</f>
        <v>#N/A</v>
      </c>
    </row>
    <row r="2032" spans="1:9">
      <c r="A2032">
        <v>0.1547098</v>
      </c>
      <c r="B2032">
        <v>0.1257734</v>
      </c>
      <c r="C2032">
        <f>'Map Data'!$I$27</f>
        <v>2</v>
      </c>
      <c r="D2032" t="e">
        <f>IF($C2032=1,$B2032,NA())</f>
        <v>#N/A</v>
      </c>
      <c r="E2032">
        <f>IF($C2032=2,$B2032,NA())</f>
        <v>0.1257734</v>
      </c>
      <c r="F2032" t="e">
        <f>IF($C2032=3,$B2032,NA())</f>
        <v>#N/A</v>
      </c>
      <c r="G2032" t="e">
        <f>IF($C2032=4,$B2032,NA())</f>
        <v>#N/A</v>
      </c>
      <c r="H2032" t="e">
        <f>IF($C2032=5,$B2032,NA())</f>
        <v>#N/A</v>
      </c>
      <c r="I2032" t="e">
        <f>IF($C2032="",$B2032,NA())</f>
        <v>#N/A</v>
      </c>
    </row>
    <row r="2034" spans="1:9">
      <c r="A2034">
        <v>0.1613447</v>
      </c>
      <c r="B2034">
        <v>0.1257734</v>
      </c>
      <c r="C2034">
        <f>'Map Data'!$I$27</f>
        <v>2</v>
      </c>
      <c r="D2034" t="e">
        <f>IF($C2034=1,$B2034,NA())</f>
        <v>#N/A</v>
      </c>
      <c r="E2034">
        <f>IF($C2034=2,$B2034,NA())</f>
        <v>0.1257734</v>
      </c>
      <c r="F2034" t="e">
        <f>IF($C2034=3,$B2034,NA())</f>
        <v>#N/A</v>
      </c>
      <c r="G2034" t="e">
        <f>IF($C2034=4,$B2034,NA())</f>
        <v>#N/A</v>
      </c>
      <c r="H2034" t="e">
        <f>IF($C2034=5,$B2034,NA())</f>
        <v>#N/A</v>
      </c>
      <c r="I2034" t="e">
        <f>IF($C2034="",$B2034,NA())</f>
        <v>#N/A</v>
      </c>
    </row>
    <row r="2035" spans="1:9">
      <c r="A2035">
        <v>0.1651361</v>
      </c>
      <c r="B2035">
        <v>0.1257734</v>
      </c>
      <c r="C2035">
        <f>'Map Data'!$I$27</f>
        <v>2</v>
      </c>
      <c r="D2035" t="e">
        <f>IF($C2035=1,$B2035,NA())</f>
        <v>#N/A</v>
      </c>
      <c r="E2035">
        <f>IF($C2035=2,$B2035,NA())</f>
        <v>0.1257734</v>
      </c>
      <c r="F2035" t="e">
        <f>IF($C2035=3,$B2035,NA())</f>
        <v>#N/A</v>
      </c>
      <c r="G2035" t="e">
        <f>IF($C2035=4,$B2035,NA())</f>
        <v>#N/A</v>
      </c>
      <c r="H2035" t="e">
        <f>IF($C2035=5,$B2035,NA())</f>
        <v>#N/A</v>
      </c>
      <c r="I2035" t="e">
        <f>IF($C2035="",$B2035,NA())</f>
        <v>#N/A</v>
      </c>
    </row>
    <row r="2037" spans="1:9">
      <c r="A2037">
        <v>0.1210614</v>
      </c>
      <c r="B2037">
        <v>0.1286102</v>
      </c>
      <c r="C2037">
        <f>'Map Data'!$I$27</f>
        <v>2</v>
      </c>
      <c r="D2037" t="e">
        <f>IF($C2037=1,$B2037,NA())</f>
        <v>#N/A</v>
      </c>
      <c r="E2037">
        <f>IF($C2037=2,$B2037,NA())</f>
        <v>0.1286102</v>
      </c>
      <c r="F2037" t="e">
        <f>IF($C2037=3,$B2037,NA())</f>
        <v>#N/A</v>
      </c>
      <c r="G2037" t="e">
        <f>IF($C2037=4,$B2037,NA())</f>
        <v>#N/A</v>
      </c>
      <c r="H2037" t="e">
        <f>IF($C2037=5,$B2037,NA())</f>
        <v>#N/A</v>
      </c>
      <c r="I2037" t="e">
        <f>IF($C2037="",$B2037,NA())</f>
        <v>#N/A</v>
      </c>
    </row>
    <row r="2038" spans="1:9">
      <c r="A2038">
        <v>0.1547098</v>
      </c>
      <c r="B2038">
        <v>0.1286102</v>
      </c>
      <c r="C2038">
        <f>'Map Data'!$I$27</f>
        <v>2</v>
      </c>
      <c r="D2038" t="e">
        <f>IF($C2038=1,$B2038,NA())</f>
        <v>#N/A</v>
      </c>
      <c r="E2038">
        <f>IF($C2038=2,$B2038,NA())</f>
        <v>0.1286102</v>
      </c>
      <c r="F2038" t="e">
        <f>IF($C2038=3,$B2038,NA())</f>
        <v>#N/A</v>
      </c>
      <c r="G2038" t="e">
        <f>IF($C2038=4,$B2038,NA())</f>
        <v>#N/A</v>
      </c>
      <c r="H2038" t="e">
        <f>IF($C2038=5,$B2038,NA())</f>
        <v>#N/A</v>
      </c>
      <c r="I2038" t="e">
        <f>IF($C2038="",$B2038,NA())</f>
        <v>#N/A</v>
      </c>
    </row>
    <row r="2040" spans="1:9">
      <c r="A2040">
        <v>0.1210614</v>
      </c>
      <c r="B2040">
        <v>0.1314471</v>
      </c>
      <c r="C2040">
        <f>'Map Data'!$I$27</f>
        <v>2</v>
      </c>
      <c r="D2040" t="e">
        <f>IF($C2040=1,$B2040,NA())</f>
        <v>#N/A</v>
      </c>
      <c r="E2040">
        <f>IF($C2040=2,$B2040,NA())</f>
        <v>0.1314471</v>
      </c>
      <c r="F2040" t="e">
        <f>IF($C2040=3,$B2040,NA())</f>
        <v>#N/A</v>
      </c>
      <c r="G2040" t="e">
        <f>IF($C2040=4,$B2040,NA())</f>
        <v>#N/A</v>
      </c>
      <c r="H2040" t="e">
        <f>IF($C2040=5,$B2040,NA())</f>
        <v>#N/A</v>
      </c>
      <c r="I2040" t="e">
        <f>IF($C2040="",$B2040,NA())</f>
        <v>#N/A</v>
      </c>
    </row>
    <row r="2041" spans="1:9">
      <c r="A2041">
        <v>0.1570794</v>
      </c>
      <c r="B2041">
        <v>0.1314471</v>
      </c>
      <c r="C2041">
        <f>'Map Data'!$I$27</f>
        <v>2</v>
      </c>
      <c r="D2041" t="e">
        <f>IF($C2041=1,$B2041,NA())</f>
        <v>#N/A</v>
      </c>
      <c r="E2041">
        <f>IF($C2041=2,$B2041,NA())</f>
        <v>0.1314471</v>
      </c>
      <c r="F2041" t="e">
        <f>IF($C2041=3,$B2041,NA())</f>
        <v>#N/A</v>
      </c>
      <c r="G2041" t="e">
        <f>IF($C2041=4,$B2041,NA())</f>
        <v>#N/A</v>
      </c>
      <c r="H2041" t="e">
        <f>IF($C2041=5,$B2041,NA())</f>
        <v>#N/A</v>
      </c>
      <c r="I2041" t="e">
        <f>IF($C2041="",$B2041,NA())</f>
        <v>#N/A</v>
      </c>
    </row>
    <row r="2043" spans="1:9">
      <c r="A2043">
        <v>0.1224832</v>
      </c>
      <c r="B2043">
        <v>0.1342839</v>
      </c>
      <c r="C2043">
        <f>'Map Data'!$I$27</f>
        <v>2</v>
      </c>
      <c r="D2043" t="e">
        <f>IF($C2043=1,$B2043,NA())</f>
        <v>#N/A</v>
      </c>
      <c r="E2043">
        <f>IF($C2043=2,$B2043,NA())</f>
        <v>0.1342839</v>
      </c>
      <c r="F2043" t="e">
        <f>IF($C2043=3,$B2043,NA())</f>
        <v>#N/A</v>
      </c>
      <c r="G2043" t="e">
        <f>IF($C2043=4,$B2043,NA())</f>
        <v>#N/A</v>
      </c>
      <c r="H2043" t="e">
        <f>IF($C2043=5,$B2043,NA())</f>
        <v>#N/A</v>
      </c>
      <c r="I2043" t="e">
        <f>IF($C2043="",$B2043,NA())</f>
        <v>#N/A</v>
      </c>
    </row>
    <row r="2044" spans="1:9">
      <c r="A2044">
        <v>0.1570794</v>
      </c>
      <c r="B2044">
        <v>0.1342839</v>
      </c>
      <c r="C2044">
        <f>'Map Data'!$I$27</f>
        <v>2</v>
      </c>
      <c r="D2044" t="e">
        <f>IF($C2044=1,$B2044,NA())</f>
        <v>#N/A</v>
      </c>
      <c r="E2044">
        <f>IF($C2044=2,$B2044,NA())</f>
        <v>0.1342839</v>
      </c>
      <c r="F2044" t="e">
        <f>IF($C2044=3,$B2044,NA())</f>
        <v>#N/A</v>
      </c>
      <c r="G2044" t="e">
        <f>IF($C2044=4,$B2044,NA())</f>
        <v>#N/A</v>
      </c>
      <c r="H2044" t="e">
        <f>IF($C2044=5,$B2044,NA())</f>
        <v>#N/A</v>
      </c>
      <c r="I2044" t="e">
        <f>IF($C2044="",$B2044,NA())</f>
        <v>#N/A</v>
      </c>
    </row>
    <row r="2046" spans="1:9">
      <c r="A2046">
        <v>0.1243789</v>
      </c>
      <c r="B2046">
        <v>0.1371207</v>
      </c>
      <c r="C2046">
        <f>'Map Data'!$I$27</f>
        <v>2</v>
      </c>
      <c r="D2046" t="e">
        <f>IF($C2046=1,$B2046,NA())</f>
        <v>#N/A</v>
      </c>
      <c r="E2046">
        <f>IF($C2046=2,$B2046,NA())</f>
        <v>0.1371207</v>
      </c>
      <c r="F2046" t="e">
        <f>IF($C2046=3,$B2046,NA())</f>
        <v>#N/A</v>
      </c>
      <c r="G2046" t="e">
        <f>IF($C2046=4,$B2046,NA())</f>
        <v>#N/A</v>
      </c>
      <c r="H2046" t="e">
        <f>IF($C2046=5,$B2046,NA())</f>
        <v>#N/A</v>
      </c>
      <c r="I2046" t="e">
        <f>IF($C2046="",$B2046,NA())</f>
        <v>#N/A</v>
      </c>
    </row>
    <row r="2047" spans="1:9">
      <c r="A2047">
        <v>0.1276963</v>
      </c>
      <c r="B2047">
        <v>0.1371207</v>
      </c>
      <c r="C2047">
        <f>'Map Data'!$I$27</f>
        <v>2</v>
      </c>
      <c r="D2047" t="e">
        <f>IF($C2047=1,$B2047,NA())</f>
        <v>#N/A</v>
      </c>
      <c r="E2047">
        <f>IF($C2047=2,$B2047,NA())</f>
        <v>0.1371207</v>
      </c>
      <c r="F2047" t="e">
        <f>IF($C2047=3,$B2047,NA())</f>
        <v>#N/A</v>
      </c>
      <c r="G2047" t="e">
        <f>IF($C2047=4,$B2047,NA())</f>
        <v>#N/A</v>
      </c>
      <c r="H2047" t="e">
        <f>IF($C2047=5,$B2047,NA())</f>
        <v>#N/A</v>
      </c>
      <c r="I2047" t="e">
        <f>IF($C2047="",$B2047,NA())</f>
        <v>#N/A</v>
      </c>
    </row>
    <row r="2049" spans="1:9">
      <c r="A2049">
        <v>0.1305398</v>
      </c>
      <c r="B2049">
        <v>0.1371207</v>
      </c>
      <c r="C2049">
        <f>'Map Data'!$I$27</f>
        <v>2</v>
      </c>
      <c r="D2049" t="e">
        <f>IF($C2049=1,$B2049,NA())</f>
        <v>#N/A</v>
      </c>
      <c r="E2049">
        <f>IF($C2049=2,$B2049,NA())</f>
        <v>0.1371207</v>
      </c>
      <c r="F2049" t="e">
        <f>IF($C2049=3,$B2049,NA())</f>
        <v>#N/A</v>
      </c>
      <c r="G2049" t="e">
        <f>IF($C2049=4,$B2049,NA())</f>
        <v>#N/A</v>
      </c>
      <c r="H2049" t="e">
        <f>IF($C2049=5,$B2049,NA())</f>
        <v>#N/A</v>
      </c>
      <c r="I2049" t="e">
        <f>IF($C2049="",$B2049,NA())</f>
        <v>#N/A</v>
      </c>
    </row>
    <row r="2050" spans="1:9">
      <c r="A2050">
        <v>0.1566055</v>
      </c>
      <c r="B2050">
        <v>0.1371207</v>
      </c>
      <c r="C2050">
        <f>'Map Data'!$I$27</f>
        <v>2</v>
      </c>
      <c r="D2050" t="e">
        <f>IF($C2050=1,$B2050,NA())</f>
        <v>#N/A</v>
      </c>
      <c r="E2050">
        <f>IF($C2050=2,$B2050,NA())</f>
        <v>0.1371207</v>
      </c>
      <c r="F2050" t="e">
        <f>IF($C2050=3,$B2050,NA())</f>
        <v>#N/A</v>
      </c>
      <c r="G2050" t="e">
        <f>IF($C2050=4,$B2050,NA())</f>
        <v>#N/A</v>
      </c>
      <c r="H2050" t="e">
        <f>IF($C2050=5,$B2050,NA())</f>
        <v>#N/A</v>
      </c>
      <c r="I2050" t="e">
        <f>IF($C2050="",$B2050,NA())</f>
        <v>#N/A</v>
      </c>
    </row>
    <row r="2052" spans="1:9">
      <c r="A2052">
        <v>0.1016306</v>
      </c>
      <c r="B2052">
        <v>0.1399576</v>
      </c>
      <c r="C2052">
        <f>'Map Data'!$I$27</f>
        <v>2</v>
      </c>
      <c r="D2052" t="e">
        <f>IF($C2052=1,$B2052,NA())</f>
        <v>#N/A</v>
      </c>
      <c r="E2052">
        <f>IF($C2052=2,$B2052,NA())</f>
        <v>0.1399576</v>
      </c>
      <c r="F2052" t="e">
        <f>IF($C2052=3,$B2052,NA())</f>
        <v>#N/A</v>
      </c>
      <c r="G2052" t="e">
        <f>IF($C2052=4,$B2052,NA())</f>
        <v>#N/A</v>
      </c>
      <c r="H2052" t="e">
        <f>IF($C2052=5,$B2052,NA())</f>
        <v>#N/A</v>
      </c>
      <c r="I2052" t="e">
        <f>IF($C2052="",$B2052,NA())</f>
        <v>#N/A</v>
      </c>
    </row>
    <row r="2053" spans="1:9">
      <c r="A2053">
        <v>0.1035263</v>
      </c>
      <c r="B2053">
        <v>0.1399576</v>
      </c>
      <c r="C2053">
        <f>'Map Data'!$I$27</f>
        <v>2</v>
      </c>
      <c r="D2053" t="e">
        <f>IF($C2053=1,$B2053,NA())</f>
        <v>#N/A</v>
      </c>
      <c r="E2053">
        <f>IF($C2053=2,$B2053,NA())</f>
        <v>0.1399576</v>
      </c>
      <c r="F2053" t="e">
        <f>IF($C2053=3,$B2053,NA())</f>
        <v>#N/A</v>
      </c>
      <c r="G2053" t="e">
        <f>IF($C2053=4,$B2053,NA())</f>
        <v>#N/A</v>
      </c>
      <c r="H2053" t="e">
        <f>IF($C2053=5,$B2053,NA())</f>
        <v>#N/A</v>
      </c>
      <c r="I2053" t="e">
        <f>IF($C2053="",$B2053,NA())</f>
        <v>#N/A</v>
      </c>
    </row>
    <row r="2055" spans="1:9">
      <c r="A2055">
        <v>0.1305398</v>
      </c>
      <c r="B2055">
        <v>0.1399576</v>
      </c>
      <c r="C2055">
        <f>'Map Data'!$I$27</f>
        <v>2</v>
      </c>
      <c r="D2055" t="e">
        <f>IF($C2055=1,$B2055,NA())</f>
        <v>#N/A</v>
      </c>
      <c r="E2055">
        <f>IF($C2055=2,$B2055,NA())</f>
        <v>0.1399576</v>
      </c>
      <c r="F2055" t="e">
        <f>IF($C2055=3,$B2055,NA())</f>
        <v>#N/A</v>
      </c>
      <c r="G2055" t="e">
        <f>IF($C2055=4,$B2055,NA())</f>
        <v>#N/A</v>
      </c>
      <c r="H2055" t="e">
        <f>IF($C2055=5,$B2055,NA())</f>
        <v>#N/A</v>
      </c>
      <c r="I2055" t="e">
        <f>IF($C2055="",$B2055,NA())</f>
        <v>#N/A</v>
      </c>
    </row>
    <row r="2056" spans="1:9">
      <c r="A2056">
        <v>0.1561316</v>
      </c>
      <c r="B2056">
        <v>0.1399576</v>
      </c>
      <c r="C2056">
        <f>'Map Data'!$I$27</f>
        <v>2</v>
      </c>
      <c r="D2056" t="e">
        <f>IF($C2056=1,$B2056,NA())</f>
        <v>#N/A</v>
      </c>
      <c r="E2056">
        <f>IF($C2056=2,$B2056,NA())</f>
        <v>0.1399576</v>
      </c>
      <c r="F2056" t="e">
        <f>IF($C2056=3,$B2056,NA())</f>
        <v>#N/A</v>
      </c>
      <c r="G2056" t="e">
        <f>IF($C2056=4,$B2056,NA())</f>
        <v>#N/A</v>
      </c>
      <c r="H2056" t="e">
        <f>IF($C2056=5,$B2056,NA())</f>
        <v>#N/A</v>
      </c>
      <c r="I2056" t="e">
        <f>IF($C2056="",$B2056,NA())</f>
        <v>#N/A</v>
      </c>
    </row>
    <row r="2058" spans="1:9">
      <c r="A2058">
        <v>0.099735</v>
      </c>
      <c r="B2058">
        <v>0.1427944</v>
      </c>
      <c r="C2058">
        <f>'Map Data'!$I$27</f>
        <v>2</v>
      </c>
      <c r="D2058" t="e">
        <f>IF($C2058=1,$B2058,NA())</f>
        <v>#N/A</v>
      </c>
      <c r="E2058">
        <f>IF($C2058=2,$B2058,NA())</f>
        <v>0.1427944</v>
      </c>
      <c r="F2058" t="e">
        <f>IF($C2058=3,$B2058,NA())</f>
        <v>#N/A</v>
      </c>
      <c r="G2058" t="e">
        <f>IF($C2058=4,$B2058,NA())</f>
        <v>#N/A</v>
      </c>
      <c r="H2058" t="e">
        <f>IF($C2058=5,$B2058,NA())</f>
        <v>#N/A</v>
      </c>
      <c r="I2058" t="e">
        <f>IF($C2058="",$B2058,NA())</f>
        <v>#N/A</v>
      </c>
    </row>
    <row r="2059" spans="1:9">
      <c r="A2059">
        <v>0.1049481</v>
      </c>
      <c r="B2059">
        <v>0.1427944</v>
      </c>
      <c r="C2059">
        <f>'Map Data'!$I$27</f>
        <v>2</v>
      </c>
      <c r="D2059" t="e">
        <f>IF($C2059=1,$B2059,NA())</f>
        <v>#N/A</v>
      </c>
      <c r="E2059">
        <f>IF($C2059=2,$B2059,NA())</f>
        <v>0.1427944</v>
      </c>
      <c r="F2059" t="e">
        <f>IF($C2059=3,$B2059,NA())</f>
        <v>#N/A</v>
      </c>
      <c r="G2059" t="e">
        <f>IF($C2059=4,$B2059,NA())</f>
        <v>#N/A</v>
      </c>
      <c r="H2059" t="e">
        <f>IF($C2059=5,$B2059,NA())</f>
        <v>#N/A</v>
      </c>
      <c r="I2059" t="e">
        <f>IF($C2059="",$B2059,NA())</f>
        <v>#N/A</v>
      </c>
    </row>
    <row r="2061" spans="1:9">
      <c r="A2061">
        <v>0.1305398</v>
      </c>
      <c r="B2061">
        <v>0.1427944</v>
      </c>
      <c r="C2061">
        <f>'Map Data'!$I$27</f>
        <v>2</v>
      </c>
      <c r="D2061" t="e">
        <f>IF($C2061=1,$B2061,NA())</f>
        <v>#N/A</v>
      </c>
      <c r="E2061">
        <f>IF($C2061=2,$B2061,NA())</f>
        <v>0.1427944</v>
      </c>
      <c r="F2061" t="e">
        <f>IF($C2061=3,$B2061,NA())</f>
        <v>#N/A</v>
      </c>
      <c r="G2061" t="e">
        <f>IF($C2061=4,$B2061,NA())</f>
        <v>#N/A</v>
      </c>
      <c r="H2061" t="e">
        <f>IF($C2061=5,$B2061,NA())</f>
        <v>#N/A</v>
      </c>
      <c r="I2061" t="e">
        <f>IF($C2061="",$B2061,NA())</f>
        <v>#N/A</v>
      </c>
    </row>
    <row r="2062" spans="1:9">
      <c r="A2062">
        <v>0.1542359</v>
      </c>
      <c r="B2062">
        <v>0.1427944</v>
      </c>
      <c r="C2062">
        <f>'Map Data'!$I$27</f>
        <v>2</v>
      </c>
      <c r="D2062" t="e">
        <f>IF($C2062=1,$B2062,NA())</f>
        <v>#N/A</v>
      </c>
      <c r="E2062">
        <f>IF($C2062=2,$B2062,NA())</f>
        <v>0.1427944</v>
      </c>
      <c r="F2062" t="e">
        <f>IF($C2062=3,$B2062,NA())</f>
        <v>#N/A</v>
      </c>
      <c r="G2062" t="e">
        <f>IF($C2062=4,$B2062,NA())</f>
        <v>#N/A</v>
      </c>
      <c r="H2062" t="e">
        <f>IF($C2062=5,$B2062,NA())</f>
        <v>#N/A</v>
      </c>
      <c r="I2062" t="e">
        <f>IF($C2062="",$B2062,NA())</f>
        <v>#N/A</v>
      </c>
    </row>
    <row r="2064" spans="1:9">
      <c r="A2064">
        <v>0.1006828</v>
      </c>
      <c r="B2064">
        <v>0.1456313</v>
      </c>
      <c r="C2064">
        <f>'Map Data'!$I$27</f>
        <v>2</v>
      </c>
      <c r="D2064" t="e">
        <f>IF($C2064=1,$B2064,NA())</f>
        <v>#N/A</v>
      </c>
      <c r="E2064">
        <f>IF($C2064=2,$B2064,NA())</f>
        <v>0.1456313</v>
      </c>
      <c r="F2064" t="e">
        <f>IF($C2064=3,$B2064,NA())</f>
        <v>#N/A</v>
      </c>
      <c r="G2064" t="e">
        <f>IF($C2064=4,$B2064,NA())</f>
        <v>#N/A</v>
      </c>
      <c r="H2064" t="e">
        <f>IF($C2064=5,$B2064,NA())</f>
        <v>#N/A</v>
      </c>
      <c r="I2064" t="e">
        <f>IF($C2064="",$B2064,NA())</f>
        <v>#N/A</v>
      </c>
    </row>
    <row r="2065" spans="1:9">
      <c r="A2065">
        <v>0.1063699</v>
      </c>
      <c r="B2065">
        <v>0.1456313</v>
      </c>
      <c r="C2065">
        <f>'Map Data'!$I$27</f>
        <v>2</v>
      </c>
      <c r="D2065" t="e">
        <f>IF($C2065=1,$B2065,NA())</f>
        <v>#N/A</v>
      </c>
      <c r="E2065">
        <f>IF($C2065=2,$B2065,NA())</f>
        <v>0.1456313</v>
      </c>
      <c r="F2065" t="e">
        <f>IF($C2065=3,$B2065,NA())</f>
        <v>#N/A</v>
      </c>
      <c r="G2065" t="e">
        <f>IF($C2065=4,$B2065,NA())</f>
        <v>#N/A</v>
      </c>
      <c r="H2065" t="e">
        <f>IF($C2065=5,$B2065,NA())</f>
        <v>#N/A</v>
      </c>
      <c r="I2065" t="e">
        <f>IF($C2065="",$B2065,NA())</f>
        <v>#N/A</v>
      </c>
    </row>
    <row r="2067" spans="1:9">
      <c r="A2067">
        <v>0.1333834</v>
      </c>
      <c r="B2067">
        <v>0.1456313</v>
      </c>
      <c r="C2067">
        <f>'Map Data'!$I$27</f>
        <v>2</v>
      </c>
      <c r="D2067" t="e">
        <f>IF($C2067=1,$B2067,NA())</f>
        <v>#N/A</v>
      </c>
      <c r="E2067">
        <f>IF($C2067=2,$B2067,NA())</f>
        <v>0.1456313</v>
      </c>
      <c r="F2067" t="e">
        <f>IF($C2067=3,$B2067,NA())</f>
        <v>#N/A</v>
      </c>
      <c r="G2067" t="e">
        <f>IF($C2067=4,$B2067,NA())</f>
        <v>#N/A</v>
      </c>
      <c r="H2067" t="e">
        <f>IF($C2067=5,$B2067,NA())</f>
        <v>#N/A</v>
      </c>
      <c r="I2067" t="e">
        <f>IF($C2067="",$B2067,NA())</f>
        <v>#N/A</v>
      </c>
    </row>
    <row r="2068" spans="1:9">
      <c r="A2068">
        <v>0.1547098</v>
      </c>
      <c r="B2068">
        <v>0.1456313</v>
      </c>
      <c r="C2068">
        <f>'Map Data'!$I$27</f>
        <v>2</v>
      </c>
      <c r="D2068" t="e">
        <f>IF($C2068=1,$B2068,NA())</f>
        <v>#N/A</v>
      </c>
      <c r="E2068">
        <f>IF($C2068=2,$B2068,NA())</f>
        <v>0.1456313</v>
      </c>
      <c r="F2068" t="e">
        <f>IF($C2068=3,$B2068,NA())</f>
        <v>#N/A</v>
      </c>
      <c r="G2068" t="e">
        <f>IF($C2068=4,$B2068,NA())</f>
        <v>#N/A</v>
      </c>
      <c r="H2068" t="e">
        <f>IF($C2068=5,$B2068,NA())</f>
        <v>#N/A</v>
      </c>
      <c r="I2068" t="e">
        <f>IF($C2068="",$B2068,NA())</f>
        <v>#N/A</v>
      </c>
    </row>
    <row r="2070" spans="1:9">
      <c r="A2070">
        <v>0.099735</v>
      </c>
      <c r="B2070">
        <v>0.1484681</v>
      </c>
      <c r="C2070">
        <f>'Map Data'!$I$27</f>
        <v>2</v>
      </c>
      <c r="D2070" t="e">
        <f>IF($C2070=1,$B2070,NA())</f>
        <v>#N/A</v>
      </c>
      <c r="E2070">
        <f>IF($C2070=2,$B2070,NA())</f>
        <v>0.1484681</v>
      </c>
      <c r="F2070" t="e">
        <f>IF($C2070=3,$B2070,NA())</f>
        <v>#N/A</v>
      </c>
      <c r="G2070" t="e">
        <f>IF($C2070=4,$B2070,NA())</f>
        <v>#N/A</v>
      </c>
      <c r="H2070" t="e">
        <f>IF($C2070=5,$B2070,NA())</f>
        <v>#N/A</v>
      </c>
      <c r="I2070" t="e">
        <f>IF($C2070="",$B2070,NA())</f>
        <v>#N/A</v>
      </c>
    </row>
    <row r="2071" spans="1:9">
      <c r="A2071">
        <v>0.1073177</v>
      </c>
      <c r="B2071">
        <v>0.1484681</v>
      </c>
      <c r="C2071">
        <f>'Map Data'!$I$27</f>
        <v>2</v>
      </c>
      <c r="D2071" t="e">
        <f>IF($C2071=1,$B2071,NA())</f>
        <v>#N/A</v>
      </c>
      <c r="E2071">
        <f>IF($C2071=2,$B2071,NA())</f>
        <v>0.1484681</v>
      </c>
      <c r="F2071" t="e">
        <f>IF($C2071=3,$B2071,NA())</f>
        <v>#N/A</v>
      </c>
      <c r="G2071" t="e">
        <f>IF($C2071=4,$B2071,NA())</f>
        <v>#N/A</v>
      </c>
      <c r="H2071" t="e">
        <f>IF($C2071=5,$B2071,NA())</f>
        <v>#N/A</v>
      </c>
      <c r="I2071" t="e">
        <f>IF($C2071="",$B2071,NA())</f>
        <v>#N/A</v>
      </c>
    </row>
    <row r="2073" spans="1:9">
      <c r="A2073">
        <v>0.1333834</v>
      </c>
      <c r="B2073">
        <v>0.1484681</v>
      </c>
      <c r="C2073">
        <f>'Map Data'!$I$27</f>
        <v>2</v>
      </c>
      <c r="D2073" t="e">
        <f>IF($C2073=1,$B2073,NA())</f>
        <v>#N/A</v>
      </c>
      <c r="E2073">
        <f>IF($C2073=2,$B2073,NA())</f>
        <v>0.1484681</v>
      </c>
      <c r="F2073" t="e">
        <f>IF($C2073=3,$B2073,NA())</f>
        <v>#N/A</v>
      </c>
      <c r="G2073" t="e">
        <f>IF($C2073=4,$B2073,NA())</f>
        <v>#N/A</v>
      </c>
      <c r="H2073" t="e">
        <f>IF($C2073=5,$B2073,NA())</f>
        <v>#N/A</v>
      </c>
      <c r="I2073" t="e">
        <f>IF($C2073="",$B2073,NA())</f>
        <v>#N/A</v>
      </c>
    </row>
    <row r="2074" spans="1:9">
      <c r="A2074">
        <v>0.1499706</v>
      </c>
      <c r="B2074">
        <v>0.1484681</v>
      </c>
      <c r="C2074">
        <f>'Map Data'!$I$27</f>
        <v>2</v>
      </c>
      <c r="D2074" t="e">
        <f>IF($C2074=1,$B2074,NA())</f>
        <v>#N/A</v>
      </c>
      <c r="E2074">
        <f>IF($C2074=2,$B2074,NA())</f>
        <v>0.1484681</v>
      </c>
      <c r="F2074" t="e">
        <f>IF($C2074=3,$B2074,NA())</f>
        <v>#N/A</v>
      </c>
      <c r="G2074" t="e">
        <f>IF($C2074=4,$B2074,NA())</f>
        <v>#N/A</v>
      </c>
      <c r="H2074" t="e">
        <f>IF($C2074=5,$B2074,NA())</f>
        <v>#N/A</v>
      </c>
      <c r="I2074" t="e">
        <f>IF($C2074="",$B2074,NA())</f>
        <v>#N/A</v>
      </c>
    </row>
    <row r="2076" spans="1:9">
      <c r="A2076">
        <v>0.0964175</v>
      </c>
      <c r="B2076">
        <v>0.1513049</v>
      </c>
      <c r="C2076">
        <f>'Map Data'!$I$27</f>
        <v>2</v>
      </c>
      <c r="D2076" t="e">
        <f>IF($C2076=1,$B2076,NA())</f>
        <v>#N/A</v>
      </c>
      <c r="E2076">
        <f>IF($C2076=2,$B2076,NA())</f>
        <v>0.1513049</v>
      </c>
      <c r="F2076" t="e">
        <f>IF($C2076=3,$B2076,NA())</f>
        <v>#N/A</v>
      </c>
      <c r="G2076" t="e">
        <f>IF($C2076=4,$B2076,NA())</f>
        <v>#N/A</v>
      </c>
      <c r="H2076" t="e">
        <f>IF($C2076=5,$B2076,NA())</f>
        <v>#N/A</v>
      </c>
      <c r="I2076" t="e">
        <f>IF($C2076="",$B2076,NA())</f>
        <v>#N/A</v>
      </c>
    </row>
    <row r="2077" spans="1:9">
      <c r="A2077">
        <v>0.111583</v>
      </c>
      <c r="B2077">
        <v>0.1513049</v>
      </c>
      <c r="C2077">
        <f>'Map Data'!$I$27</f>
        <v>2</v>
      </c>
      <c r="D2077" t="e">
        <f>IF($C2077=1,$B2077,NA())</f>
        <v>#N/A</v>
      </c>
      <c r="E2077">
        <f>IF($C2077=2,$B2077,NA())</f>
        <v>0.1513049</v>
      </c>
      <c r="F2077" t="e">
        <f>IF($C2077=3,$B2077,NA())</f>
        <v>#N/A</v>
      </c>
      <c r="G2077" t="e">
        <f>IF($C2077=4,$B2077,NA())</f>
        <v>#N/A</v>
      </c>
      <c r="H2077" t="e">
        <f>IF($C2077=5,$B2077,NA())</f>
        <v>#N/A</v>
      </c>
      <c r="I2077" t="e">
        <f>IF($C2077="",$B2077,NA())</f>
        <v>#N/A</v>
      </c>
    </row>
    <row r="2079" spans="1:9">
      <c r="A2079">
        <v>0.1139526</v>
      </c>
      <c r="B2079">
        <v>0.1513049</v>
      </c>
      <c r="C2079">
        <f>'Map Data'!$I$27</f>
        <v>2</v>
      </c>
      <c r="D2079" t="e">
        <f>IF($C2079=1,$B2079,NA())</f>
        <v>#N/A</v>
      </c>
      <c r="E2079">
        <f>IF($C2079=2,$B2079,NA())</f>
        <v>0.1513049</v>
      </c>
      <c r="F2079" t="e">
        <f>IF($C2079=3,$B2079,NA())</f>
        <v>#N/A</v>
      </c>
      <c r="G2079" t="e">
        <f>IF($C2079=4,$B2079,NA())</f>
        <v>#N/A</v>
      </c>
      <c r="H2079" t="e">
        <f>IF($C2079=5,$B2079,NA())</f>
        <v>#N/A</v>
      </c>
      <c r="I2079" t="e">
        <f>IF($C2079="",$B2079,NA())</f>
        <v>#N/A</v>
      </c>
    </row>
    <row r="2080" spans="1:9">
      <c r="A2080">
        <v>0.1163222</v>
      </c>
      <c r="B2080">
        <v>0.1513049</v>
      </c>
      <c r="C2080">
        <f>'Map Data'!$I$27</f>
        <v>2</v>
      </c>
      <c r="D2080" t="e">
        <f>IF($C2080=1,$B2080,NA())</f>
        <v>#N/A</v>
      </c>
      <c r="E2080">
        <f>IF($C2080=2,$B2080,NA())</f>
        <v>0.1513049</v>
      </c>
      <c r="F2080" t="e">
        <f>IF($C2080=3,$B2080,NA())</f>
        <v>#N/A</v>
      </c>
      <c r="G2080" t="e">
        <f>IF($C2080=4,$B2080,NA())</f>
        <v>#N/A</v>
      </c>
      <c r="H2080" t="e">
        <f>IF($C2080=5,$B2080,NA())</f>
        <v>#N/A</v>
      </c>
      <c r="I2080" t="e">
        <f>IF($C2080="",$B2080,NA())</f>
        <v>#N/A</v>
      </c>
    </row>
    <row r="2082" spans="1:9">
      <c r="A2082">
        <v>0.1272224</v>
      </c>
      <c r="B2082">
        <v>0.1513049</v>
      </c>
      <c r="C2082">
        <f>'Map Data'!$I$27</f>
        <v>2</v>
      </c>
      <c r="D2082" t="e">
        <f>IF($C2082=1,$B2082,NA())</f>
        <v>#N/A</v>
      </c>
      <c r="E2082">
        <f>IF($C2082=2,$B2082,NA())</f>
        <v>0.1513049</v>
      </c>
      <c r="F2082" t="e">
        <f>IF($C2082=3,$B2082,NA())</f>
        <v>#N/A</v>
      </c>
      <c r="G2082" t="e">
        <f>IF($C2082=4,$B2082,NA())</f>
        <v>#N/A</v>
      </c>
      <c r="H2082" t="e">
        <f>IF($C2082=5,$B2082,NA())</f>
        <v>#N/A</v>
      </c>
      <c r="I2082" t="e">
        <f>IF($C2082="",$B2082,NA())</f>
        <v>#N/A</v>
      </c>
    </row>
    <row r="2083" spans="1:9">
      <c r="A2083">
        <v>0.1276963</v>
      </c>
      <c r="B2083">
        <v>0.1513049</v>
      </c>
      <c r="C2083">
        <f>'Map Data'!$I$27</f>
        <v>2</v>
      </c>
      <c r="D2083" t="e">
        <f>IF($C2083=1,$B2083,NA())</f>
        <v>#N/A</v>
      </c>
      <c r="E2083">
        <f>IF($C2083=2,$B2083,NA())</f>
        <v>0.1513049</v>
      </c>
      <c r="F2083" t="e">
        <f>IF($C2083=3,$B2083,NA())</f>
        <v>#N/A</v>
      </c>
      <c r="G2083" t="e">
        <f>IF($C2083=4,$B2083,NA())</f>
        <v>#N/A</v>
      </c>
      <c r="H2083" t="e">
        <f>IF($C2083=5,$B2083,NA())</f>
        <v>#N/A</v>
      </c>
      <c r="I2083" t="e">
        <f>IF($C2083="",$B2083,NA())</f>
        <v>#N/A</v>
      </c>
    </row>
    <row r="2085" spans="1:9">
      <c r="A2085">
        <v>0.1338573</v>
      </c>
      <c r="B2085">
        <v>0.1513049</v>
      </c>
      <c r="C2085">
        <f>'Map Data'!$I$27</f>
        <v>2</v>
      </c>
      <c r="D2085" t="e">
        <f>IF($C2085=1,$B2085,NA())</f>
        <v>#N/A</v>
      </c>
      <c r="E2085">
        <f>IF($C2085=2,$B2085,NA())</f>
        <v>0.1513049</v>
      </c>
      <c r="F2085" t="e">
        <f>IF($C2085=3,$B2085,NA())</f>
        <v>#N/A</v>
      </c>
      <c r="G2085" t="e">
        <f>IF($C2085=4,$B2085,NA())</f>
        <v>#N/A</v>
      </c>
      <c r="H2085" t="e">
        <f>IF($C2085=5,$B2085,NA())</f>
        <v>#N/A</v>
      </c>
      <c r="I2085" t="e">
        <f>IF($C2085="",$B2085,NA())</f>
        <v>#N/A</v>
      </c>
    </row>
    <row r="2086" spans="1:9">
      <c r="A2086">
        <v>0.1438096</v>
      </c>
      <c r="B2086">
        <v>0.1513049</v>
      </c>
      <c r="C2086">
        <f>'Map Data'!$I$27</f>
        <v>2</v>
      </c>
      <c r="D2086" t="e">
        <f>IF($C2086=1,$B2086,NA())</f>
        <v>#N/A</v>
      </c>
      <c r="E2086">
        <f>IF($C2086=2,$B2086,NA())</f>
        <v>0.1513049</v>
      </c>
      <c r="F2086" t="e">
        <f>IF($C2086=3,$B2086,NA())</f>
        <v>#N/A</v>
      </c>
      <c r="G2086" t="e">
        <f>IF($C2086=4,$B2086,NA())</f>
        <v>#N/A</v>
      </c>
      <c r="H2086" t="e">
        <f>IF($C2086=5,$B2086,NA())</f>
        <v>#N/A</v>
      </c>
      <c r="I2086" t="e">
        <f>IF($C2086="",$B2086,NA())</f>
        <v>#N/A</v>
      </c>
    </row>
    <row r="2088" spans="1:9">
      <c r="A2088">
        <v>0.08504340000000001</v>
      </c>
      <c r="B2088">
        <v>0.1541418</v>
      </c>
      <c r="C2088">
        <f>'Map Data'!$I$27</f>
        <v>2</v>
      </c>
      <c r="D2088" t="e">
        <f>IF($C2088=1,$B2088,NA())</f>
        <v>#N/A</v>
      </c>
      <c r="E2088">
        <f>IF($C2088=2,$B2088,NA())</f>
        <v>0.1541418</v>
      </c>
      <c r="F2088" t="e">
        <f>IF($C2088=3,$B2088,NA())</f>
        <v>#N/A</v>
      </c>
      <c r="G2088" t="e">
        <f>IF($C2088=4,$B2088,NA())</f>
        <v>#N/A</v>
      </c>
      <c r="H2088" t="e">
        <f>IF($C2088=5,$B2088,NA())</f>
        <v>#N/A</v>
      </c>
      <c r="I2088" t="e">
        <f>IF($C2088="",$B2088,NA())</f>
        <v>#N/A</v>
      </c>
    </row>
    <row r="2089" spans="1:9">
      <c r="A2089">
        <v>0.117744</v>
      </c>
      <c r="B2089">
        <v>0.1541418</v>
      </c>
      <c r="C2089">
        <f>'Map Data'!$I$27</f>
        <v>2</v>
      </c>
      <c r="D2089" t="e">
        <f>IF($C2089=1,$B2089,NA())</f>
        <v>#N/A</v>
      </c>
      <c r="E2089">
        <f>IF($C2089=2,$B2089,NA())</f>
        <v>0.1541418</v>
      </c>
      <c r="F2089" t="e">
        <f>IF($C2089=3,$B2089,NA())</f>
        <v>#N/A</v>
      </c>
      <c r="G2089" t="e">
        <f>IF($C2089=4,$B2089,NA())</f>
        <v>#N/A</v>
      </c>
      <c r="H2089" t="e">
        <f>IF($C2089=5,$B2089,NA())</f>
        <v>#N/A</v>
      </c>
      <c r="I2089" t="e">
        <f>IF($C2089="",$B2089,NA())</f>
        <v>#N/A</v>
      </c>
    </row>
    <row r="2091" spans="1:9">
      <c r="A2091">
        <v>0.07319539999999999</v>
      </c>
      <c r="B2091">
        <v>0.1569786</v>
      </c>
      <c r="C2091">
        <f>'Map Data'!$I$27</f>
        <v>2</v>
      </c>
      <c r="D2091" t="e">
        <f>IF($C2091=1,$B2091,NA())</f>
        <v>#N/A</v>
      </c>
      <c r="E2091">
        <f>IF($C2091=2,$B2091,NA())</f>
        <v>0.1569786</v>
      </c>
      <c r="F2091" t="e">
        <f>IF($C2091=3,$B2091,NA())</f>
        <v>#N/A</v>
      </c>
      <c r="G2091" t="e">
        <f>IF($C2091=4,$B2091,NA())</f>
        <v>#N/A</v>
      </c>
      <c r="H2091" t="e">
        <f>IF($C2091=5,$B2091,NA())</f>
        <v>#N/A</v>
      </c>
      <c r="I2091" t="e">
        <f>IF($C2091="",$B2091,NA())</f>
        <v>#N/A</v>
      </c>
    </row>
    <row r="2092" spans="1:9">
      <c r="A2092">
        <v>0.1262745</v>
      </c>
      <c r="B2092">
        <v>0.1569786</v>
      </c>
      <c r="C2092">
        <f>'Map Data'!$I$27</f>
        <v>2</v>
      </c>
      <c r="D2092" t="e">
        <f>IF($C2092=1,$B2092,NA())</f>
        <v>#N/A</v>
      </c>
      <c r="E2092">
        <f>IF($C2092=2,$B2092,NA())</f>
        <v>0.1569786</v>
      </c>
      <c r="F2092" t="e">
        <f>IF($C2092=3,$B2092,NA())</f>
        <v>#N/A</v>
      </c>
      <c r="G2092" t="e">
        <f>IF($C2092=4,$B2092,NA())</f>
        <v>#N/A</v>
      </c>
      <c r="H2092" t="e">
        <f>IF($C2092=5,$B2092,NA())</f>
        <v>#N/A</v>
      </c>
      <c r="I2092" t="e">
        <f>IF($C2092="",$B2092,NA())</f>
        <v>#N/A</v>
      </c>
    </row>
    <row r="2094" spans="1:9">
      <c r="A2094">
        <v>0.1333834</v>
      </c>
      <c r="B2094">
        <v>0.1569786</v>
      </c>
      <c r="C2094">
        <f>'Map Data'!$I$27</f>
        <v>2</v>
      </c>
      <c r="D2094" t="e">
        <f>IF($C2094=1,$B2094,NA())</f>
        <v>#N/A</v>
      </c>
      <c r="E2094">
        <f>IF($C2094=2,$B2094,NA())</f>
        <v>0.1569786</v>
      </c>
      <c r="F2094" t="e">
        <f>IF($C2094=3,$B2094,NA())</f>
        <v>#N/A</v>
      </c>
      <c r="G2094" t="e">
        <f>IF($C2094=4,$B2094,NA())</f>
        <v>#N/A</v>
      </c>
      <c r="H2094" t="e">
        <f>IF($C2094=5,$B2094,NA())</f>
        <v>#N/A</v>
      </c>
      <c r="I2094" t="e">
        <f>IF($C2094="",$B2094,NA())</f>
        <v>#N/A</v>
      </c>
    </row>
    <row r="2095" spans="1:9">
      <c r="A2095">
        <v>0.1367008</v>
      </c>
      <c r="B2095">
        <v>0.1569786</v>
      </c>
      <c r="C2095">
        <f>'Map Data'!$I$27</f>
        <v>2</v>
      </c>
      <c r="D2095" t="e">
        <f>IF($C2095=1,$B2095,NA())</f>
        <v>#N/A</v>
      </c>
      <c r="E2095">
        <f>IF($C2095=2,$B2095,NA())</f>
        <v>0.1569786</v>
      </c>
      <c r="F2095" t="e">
        <f>IF($C2095=3,$B2095,NA())</f>
        <v>#N/A</v>
      </c>
      <c r="G2095" t="e">
        <f>IF($C2095=4,$B2095,NA())</f>
        <v>#N/A</v>
      </c>
      <c r="H2095" t="e">
        <f>IF($C2095=5,$B2095,NA())</f>
        <v>#N/A</v>
      </c>
      <c r="I2095" t="e">
        <f>IF($C2095="",$B2095,NA())</f>
        <v>#N/A</v>
      </c>
    </row>
    <row r="2097" spans="1:9">
      <c r="A2097">
        <v>0.1404922</v>
      </c>
      <c r="B2097">
        <v>0.1569786</v>
      </c>
      <c r="C2097">
        <f>'Map Data'!$I$27</f>
        <v>2</v>
      </c>
      <c r="D2097" t="e">
        <f>IF($C2097=1,$B2097,NA())</f>
        <v>#N/A</v>
      </c>
      <c r="E2097">
        <f>IF($C2097=2,$B2097,NA())</f>
        <v>0.1569786</v>
      </c>
      <c r="F2097" t="e">
        <f>IF($C2097=3,$B2097,NA())</f>
        <v>#N/A</v>
      </c>
      <c r="G2097" t="e">
        <f>IF($C2097=4,$B2097,NA())</f>
        <v>#N/A</v>
      </c>
      <c r="H2097" t="e">
        <f>IF($C2097=5,$B2097,NA())</f>
        <v>#N/A</v>
      </c>
      <c r="I2097" t="e">
        <f>IF($C2097="",$B2097,NA())</f>
        <v>#N/A</v>
      </c>
    </row>
    <row r="2098" spans="1:9">
      <c r="A2098">
        <v>0.14144</v>
      </c>
      <c r="B2098">
        <v>0.1569786</v>
      </c>
      <c r="C2098">
        <f>'Map Data'!$I$27</f>
        <v>2</v>
      </c>
      <c r="D2098" t="e">
        <f>IF($C2098=1,$B2098,NA())</f>
        <v>#N/A</v>
      </c>
      <c r="E2098">
        <f>IF($C2098=2,$B2098,NA())</f>
        <v>0.1569786</v>
      </c>
      <c r="F2098" t="e">
        <f>IF($C2098=3,$B2098,NA())</f>
        <v>#N/A</v>
      </c>
      <c r="G2098" t="e">
        <f>IF($C2098=4,$B2098,NA())</f>
        <v>#N/A</v>
      </c>
      <c r="H2098" t="e">
        <f>IF($C2098=5,$B2098,NA())</f>
        <v>#N/A</v>
      </c>
      <c r="I2098" t="e">
        <f>IF($C2098="",$B2098,NA())</f>
        <v>#N/A</v>
      </c>
    </row>
    <row r="2100" spans="1:9">
      <c r="A2100">
        <v>0.06987790000000001</v>
      </c>
      <c r="B2100">
        <v>0.1598154</v>
      </c>
      <c r="C2100">
        <f>'Map Data'!$I$27</f>
        <v>2</v>
      </c>
      <c r="D2100" t="e">
        <f>IF($C2100=1,$B2100,NA())</f>
        <v>#N/A</v>
      </c>
      <c r="E2100">
        <f>IF($C2100=2,$B2100,NA())</f>
        <v>0.1598154</v>
      </c>
      <c r="F2100" t="e">
        <f>IF($C2100=3,$B2100,NA())</f>
        <v>#N/A</v>
      </c>
      <c r="G2100" t="e">
        <f>IF($C2100=4,$B2100,NA())</f>
        <v>#N/A</v>
      </c>
      <c r="H2100" t="e">
        <f>IF($C2100=5,$B2100,NA())</f>
        <v>#N/A</v>
      </c>
      <c r="I2100" t="e">
        <f>IF($C2100="",$B2100,NA())</f>
        <v>#N/A</v>
      </c>
    </row>
    <row r="2101" spans="1:9">
      <c r="A2101">
        <v>0.1442835</v>
      </c>
      <c r="B2101">
        <v>0.1598154</v>
      </c>
      <c r="C2101">
        <f>'Map Data'!$I$27</f>
        <v>2</v>
      </c>
      <c r="D2101" t="e">
        <f>IF($C2101=1,$B2101,NA())</f>
        <v>#N/A</v>
      </c>
      <c r="E2101">
        <f>IF($C2101=2,$B2101,NA())</f>
        <v>0.1598154</v>
      </c>
      <c r="F2101" t="e">
        <f>IF($C2101=3,$B2101,NA())</f>
        <v>#N/A</v>
      </c>
      <c r="G2101" t="e">
        <f>IF($C2101=4,$B2101,NA())</f>
        <v>#N/A</v>
      </c>
      <c r="H2101" t="e">
        <f>IF($C2101=5,$B2101,NA())</f>
        <v>#N/A</v>
      </c>
      <c r="I2101" t="e">
        <f>IF($C2101="",$B2101,NA())</f>
        <v>#N/A</v>
      </c>
    </row>
    <row r="2103" spans="1:9">
      <c r="A2103">
        <v>0.1480749</v>
      </c>
      <c r="B2103">
        <v>0.1598154</v>
      </c>
      <c r="C2103">
        <f>'Map Data'!$I$27</f>
        <v>2</v>
      </c>
      <c r="D2103" t="e">
        <f>IF($C2103=1,$B2103,NA())</f>
        <v>#N/A</v>
      </c>
      <c r="E2103">
        <f>IF($C2103=2,$B2103,NA())</f>
        <v>0.1598154</v>
      </c>
      <c r="F2103" t="e">
        <f>IF($C2103=3,$B2103,NA())</f>
        <v>#N/A</v>
      </c>
      <c r="G2103" t="e">
        <f>IF($C2103=4,$B2103,NA())</f>
        <v>#N/A</v>
      </c>
      <c r="H2103" t="e">
        <f>IF($C2103=5,$B2103,NA())</f>
        <v>#N/A</v>
      </c>
      <c r="I2103" t="e">
        <f>IF($C2103="",$B2103,NA())</f>
        <v>#N/A</v>
      </c>
    </row>
    <row r="2104" spans="1:9">
      <c r="A2104">
        <v>0.1509184</v>
      </c>
      <c r="B2104">
        <v>0.1598154</v>
      </c>
      <c r="C2104">
        <f>'Map Data'!$I$27</f>
        <v>2</v>
      </c>
      <c r="D2104" t="e">
        <f>IF($C2104=1,$B2104,NA())</f>
        <v>#N/A</v>
      </c>
      <c r="E2104">
        <f>IF($C2104=2,$B2104,NA())</f>
        <v>0.1598154</v>
      </c>
      <c r="F2104" t="e">
        <f>IF($C2104=3,$B2104,NA())</f>
        <v>#N/A</v>
      </c>
      <c r="G2104" t="e">
        <f>IF($C2104=4,$B2104,NA())</f>
        <v>#N/A</v>
      </c>
      <c r="H2104" t="e">
        <f>IF($C2104=5,$B2104,NA())</f>
        <v>#N/A</v>
      </c>
      <c r="I2104" t="e">
        <f>IF($C2104="",$B2104,NA())</f>
        <v>#N/A</v>
      </c>
    </row>
    <row r="2106" spans="1:9">
      <c r="A2106">
        <v>0.07082579999999999</v>
      </c>
      <c r="B2106">
        <v>0.1626523</v>
      </c>
      <c r="C2106">
        <f>'Map Data'!$I$27</f>
        <v>2</v>
      </c>
      <c r="D2106" t="e">
        <f>IF($C2106=1,$B2106,NA())</f>
        <v>#N/A</v>
      </c>
      <c r="E2106">
        <f>IF($C2106=2,$B2106,NA())</f>
        <v>0.1626523</v>
      </c>
      <c r="F2106" t="e">
        <f>IF($C2106=3,$B2106,NA())</f>
        <v>#N/A</v>
      </c>
      <c r="G2106" t="e">
        <f>IF($C2106=4,$B2106,NA())</f>
        <v>#N/A</v>
      </c>
      <c r="H2106" t="e">
        <f>IF($C2106=5,$B2106,NA())</f>
        <v>#N/A</v>
      </c>
      <c r="I2106" t="e">
        <f>IF($C2106="",$B2106,NA())</f>
        <v>#N/A</v>
      </c>
    </row>
    <row r="2107" spans="1:9">
      <c r="A2107">
        <v>0.1087395</v>
      </c>
      <c r="B2107">
        <v>0.1626523</v>
      </c>
      <c r="C2107">
        <f>'Map Data'!$I$27</f>
        <v>2</v>
      </c>
      <c r="D2107" t="e">
        <f>IF($C2107=1,$B2107,NA())</f>
        <v>#N/A</v>
      </c>
      <c r="E2107">
        <f>IF($C2107=2,$B2107,NA())</f>
        <v>0.1626523</v>
      </c>
      <c r="F2107" t="e">
        <f>IF($C2107=3,$B2107,NA())</f>
        <v>#N/A</v>
      </c>
      <c r="G2107" t="e">
        <f>IF($C2107=4,$B2107,NA())</f>
        <v>#N/A</v>
      </c>
      <c r="H2107" t="e">
        <f>IF($C2107=5,$B2107,NA())</f>
        <v>#N/A</v>
      </c>
      <c r="I2107" t="e">
        <f>IF($C2107="",$B2107,NA())</f>
        <v>#N/A</v>
      </c>
    </row>
    <row r="2109" spans="1:9">
      <c r="A2109">
        <v>0.1125308</v>
      </c>
      <c r="B2109">
        <v>0.1626523</v>
      </c>
      <c r="C2109">
        <f>'Map Data'!$I$27</f>
        <v>2</v>
      </c>
      <c r="D2109" t="e">
        <f>IF($C2109=1,$B2109,NA())</f>
        <v>#N/A</v>
      </c>
      <c r="E2109">
        <f>IF($C2109=2,$B2109,NA())</f>
        <v>0.1626523</v>
      </c>
      <c r="F2109" t="e">
        <f>IF($C2109=3,$B2109,NA())</f>
        <v>#N/A</v>
      </c>
      <c r="G2109" t="e">
        <f>IF($C2109=4,$B2109,NA())</f>
        <v>#N/A</v>
      </c>
      <c r="H2109" t="e">
        <f>IF($C2109=5,$B2109,NA())</f>
        <v>#N/A</v>
      </c>
      <c r="I2109" t="e">
        <f>IF($C2109="",$B2109,NA())</f>
        <v>#N/A</v>
      </c>
    </row>
    <row r="2110" spans="1:9">
      <c r="A2110">
        <v>0.1428618</v>
      </c>
      <c r="B2110">
        <v>0.1626523</v>
      </c>
      <c r="C2110">
        <f>'Map Data'!$I$27</f>
        <v>2</v>
      </c>
      <c r="D2110" t="e">
        <f>IF($C2110=1,$B2110,NA())</f>
        <v>#N/A</v>
      </c>
      <c r="E2110">
        <f>IF($C2110=2,$B2110,NA())</f>
        <v>0.1626523</v>
      </c>
      <c r="F2110" t="e">
        <f>IF($C2110=3,$B2110,NA())</f>
        <v>#N/A</v>
      </c>
      <c r="G2110" t="e">
        <f>IF($C2110=4,$B2110,NA())</f>
        <v>#N/A</v>
      </c>
      <c r="H2110" t="e">
        <f>IF($C2110=5,$B2110,NA())</f>
        <v>#N/A</v>
      </c>
      <c r="I2110" t="e">
        <f>IF($C2110="",$B2110,NA())</f>
        <v>#N/A</v>
      </c>
    </row>
    <row r="2112" spans="1:9">
      <c r="A2112">
        <v>0.07414320000000001</v>
      </c>
      <c r="B2112">
        <v>0.1654891</v>
      </c>
      <c r="C2112">
        <f>'Map Data'!$I$27</f>
        <v>2</v>
      </c>
      <c r="D2112" t="e">
        <f>IF($C2112=1,$B2112,NA())</f>
        <v>#N/A</v>
      </c>
      <c r="E2112">
        <f>IF($C2112=2,$B2112,NA())</f>
        <v>0.1654891</v>
      </c>
      <c r="F2112" t="e">
        <f>IF($C2112=3,$B2112,NA())</f>
        <v>#N/A</v>
      </c>
      <c r="G2112" t="e">
        <f>IF($C2112=4,$B2112,NA())</f>
        <v>#N/A</v>
      </c>
      <c r="H2112" t="e">
        <f>IF($C2112=5,$B2112,NA())</f>
        <v>#N/A</v>
      </c>
      <c r="I2112" t="e">
        <f>IF($C2112="",$B2112,NA())</f>
        <v>#N/A</v>
      </c>
    </row>
    <row r="2113" spans="1:9">
      <c r="A2113">
        <v>0.1016306</v>
      </c>
      <c r="B2113">
        <v>0.1654891</v>
      </c>
      <c r="C2113">
        <f>'Map Data'!$I$27</f>
        <v>2</v>
      </c>
      <c r="D2113" t="e">
        <f>IF($C2113=1,$B2113,NA())</f>
        <v>#N/A</v>
      </c>
      <c r="E2113">
        <f>IF($C2113=2,$B2113,NA())</f>
        <v>0.1654891</v>
      </c>
      <c r="F2113" t="e">
        <f>IF($C2113=3,$B2113,NA())</f>
        <v>#N/A</v>
      </c>
      <c r="G2113" t="e">
        <f>IF($C2113=4,$B2113,NA())</f>
        <v>#N/A</v>
      </c>
      <c r="H2113" t="e">
        <f>IF($C2113=5,$B2113,NA())</f>
        <v>#N/A</v>
      </c>
      <c r="I2113" t="e">
        <f>IF($C2113="",$B2113,NA())</f>
        <v>#N/A</v>
      </c>
    </row>
    <row r="2115" spans="1:9">
      <c r="A2115">
        <v>0.1163222</v>
      </c>
      <c r="B2115">
        <v>0.1654891</v>
      </c>
      <c r="C2115">
        <f>'Map Data'!$I$27</f>
        <v>2</v>
      </c>
      <c r="D2115" t="e">
        <f>IF($C2115=1,$B2115,NA())</f>
        <v>#N/A</v>
      </c>
      <c r="E2115">
        <f>IF($C2115=2,$B2115,NA())</f>
        <v>0.1654891</v>
      </c>
      <c r="F2115" t="e">
        <f>IF($C2115=3,$B2115,NA())</f>
        <v>#N/A</v>
      </c>
      <c r="G2115" t="e">
        <f>IF($C2115=4,$B2115,NA())</f>
        <v>#N/A</v>
      </c>
      <c r="H2115" t="e">
        <f>IF($C2115=5,$B2115,NA())</f>
        <v>#N/A</v>
      </c>
      <c r="I2115" t="e">
        <f>IF($C2115="",$B2115,NA())</f>
        <v>#N/A</v>
      </c>
    </row>
    <row r="2116" spans="1:9">
      <c r="A2116">
        <v>0.1314877</v>
      </c>
      <c r="B2116">
        <v>0.1654891</v>
      </c>
      <c r="C2116">
        <f>'Map Data'!$I$27</f>
        <v>2</v>
      </c>
      <c r="D2116" t="e">
        <f>IF($C2116=1,$B2116,NA())</f>
        <v>#N/A</v>
      </c>
      <c r="E2116">
        <f>IF($C2116=2,$B2116,NA())</f>
        <v>0.1654891</v>
      </c>
      <c r="F2116" t="e">
        <f>IF($C2116=3,$B2116,NA())</f>
        <v>#N/A</v>
      </c>
      <c r="G2116" t="e">
        <f>IF($C2116=4,$B2116,NA())</f>
        <v>#N/A</v>
      </c>
      <c r="H2116" t="e">
        <f>IF($C2116=5,$B2116,NA())</f>
        <v>#N/A</v>
      </c>
      <c r="I2116" t="e">
        <f>IF($C2116="",$B2116,NA())</f>
        <v>#N/A</v>
      </c>
    </row>
    <row r="2118" spans="1:9">
      <c r="A2118">
        <v>0.135753</v>
      </c>
      <c r="B2118">
        <v>0.1654891</v>
      </c>
      <c r="C2118">
        <f>'Map Data'!$I$27</f>
        <v>2</v>
      </c>
      <c r="D2118" t="e">
        <f>IF($C2118=1,$B2118,NA())</f>
        <v>#N/A</v>
      </c>
      <c r="E2118">
        <f>IF($C2118=2,$B2118,NA())</f>
        <v>0.1654891</v>
      </c>
      <c r="F2118" t="e">
        <f>IF($C2118=3,$B2118,NA())</f>
        <v>#N/A</v>
      </c>
      <c r="G2118" t="e">
        <f>IF($C2118=4,$B2118,NA())</f>
        <v>#N/A</v>
      </c>
      <c r="H2118" t="e">
        <f>IF($C2118=5,$B2118,NA())</f>
        <v>#N/A</v>
      </c>
      <c r="I2118" t="e">
        <f>IF($C2118="",$B2118,NA())</f>
        <v>#N/A</v>
      </c>
    </row>
    <row r="2119" spans="1:9">
      <c r="A2119">
        <v>0.1371747</v>
      </c>
      <c r="B2119">
        <v>0.1654891</v>
      </c>
      <c r="C2119">
        <f>'Map Data'!$I$27</f>
        <v>2</v>
      </c>
      <c r="D2119" t="e">
        <f>IF($C2119=1,$B2119,NA())</f>
        <v>#N/A</v>
      </c>
      <c r="E2119">
        <f>IF($C2119=2,$B2119,NA())</f>
        <v>0.1654891</v>
      </c>
      <c r="F2119" t="e">
        <f>IF($C2119=3,$B2119,NA())</f>
        <v>#N/A</v>
      </c>
      <c r="G2119" t="e">
        <f>IF($C2119=4,$B2119,NA())</f>
        <v>#N/A</v>
      </c>
      <c r="H2119" t="e">
        <f>IF($C2119=5,$B2119,NA())</f>
        <v>#N/A</v>
      </c>
      <c r="I2119" t="e">
        <f>IF($C2119="",$B2119,NA())</f>
        <v>#N/A</v>
      </c>
    </row>
    <row r="2121" spans="1:9">
      <c r="A2121">
        <v>0.1385965</v>
      </c>
      <c r="B2121">
        <v>0.1654891</v>
      </c>
      <c r="C2121">
        <f>'Map Data'!$I$27</f>
        <v>2</v>
      </c>
      <c r="D2121" t="e">
        <f>IF($C2121=1,$B2121,NA())</f>
        <v>#N/A</v>
      </c>
      <c r="E2121">
        <f>IF($C2121=2,$B2121,NA())</f>
        <v>0.1654891</v>
      </c>
      <c r="F2121" t="e">
        <f>IF($C2121=3,$B2121,NA())</f>
        <v>#N/A</v>
      </c>
      <c r="G2121" t="e">
        <f>IF($C2121=4,$B2121,NA())</f>
        <v>#N/A</v>
      </c>
      <c r="H2121" t="e">
        <f>IF($C2121=5,$B2121,NA())</f>
        <v>#N/A</v>
      </c>
      <c r="I2121" t="e">
        <f>IF($C2121="",$B2121,NA())</f>
        <v>#N/A</v>
      </c>
    </row>
    <row r="2122" spans="1:9">
      <c r="A2122">
        <v>0.1428618</v>
      </c>
      <c r="B2122">
        <v>0.1654891</v>
      </c>
      <c r="C2122">
        <f>'Map Data'!$I$27</f>
        <v>2</v>
      </c>
      <c r="D2122" t="e">
        <f>IF($C2122=1,$B2122,NA())</f>
        <v>#N/A</v>
      </c>
      <c r="E2122">
        <f>IF($C2122=2,$B2122,NA())</f>
        <v>0.1654891</v>
      </c>
      <c r="F2122" t="e">
        <f>IF($C2122=3,$B2122,NA())</f>
        <v>#N/A</v>
      </c>
      <c r="G2122" t="e">
        <f>IF($C2122=4,$B2122,NA())</f>
        <v>#N/A</v>
      </c>
      <c r="H2122" t="e">
        <f>IF($C2122=5,$B2122,NA())</f>
        <v>#N/A</v>
      </c>
      <c r="I2122" t="e">
        <f>IF($C2122="",$B2122,NA())</f>
        <v>#N/A</v>
      </c>
    </row>
    <row r="2124" spans="1:9">
      <c r="A2124">
        <v>0.08077810000000001</v>
      </c>
      <c r="B2124">
        <v>0.1683259</v>
      </c>
      <c r="C2124">
        <f>'Map Data'!$I$27</f>
        <v>2</v>
      </c>
      <c r="D2124" t="e">
        <f>IF($C2124=1,$B2124,NA())</f>
        <v>#N/A</v>
      </c>
      <c r="E2124">
        <f>IF($C2124=2,$B2124,NA())</f>
        <v>0.1683259</v>
      </c>
      <c r="F2124" t="e">
        <f>IF($C2124=3,$B2124,NA())</f>
        <v>#N/A</v>
      </c>
      <c r="G2124" t="e">
        <f>IF($C2124=4,$B2124,NA())</f>
        <v>#N/A</v>
      </c>
      <c r="H2124" t="e">
        <f>IF($C2124=5,$B2124,NA())</f>
        <v>#N/A</v>
      </c>
      <c r="I2124" t="e">
        <f>IF($C2124="",$B2124,NA())</f>
        <v>#N/A</v>
      </c>
    </row>
    <row r="2125" spans="1:9">
      <c r="A2125">
        <v>0.0902565</v>
      </c>
      <c r="B2125">
        <v>0.1683259</v>
      </c>
      <c r="C2125">
        <f>'Map Data'!$I$27</f>
        <v>2</v>
      </c>
      <c r="D2125" t="e">
        <f>IF($C2125=1,$B2125,NA())</f>
        <v>#N/A</v>
      </c>
      <c r="E2125">
        <f>IF($C2125=2,$B2125,NA())</f>
        <v>0.1683259</v>
      </c>
      <c r="F2125" t="e">
        <f>IF($C2125=3,$B2125,NA())</f>
        <v>#N/A</v>
      </c>
      <c r="G2125" t="e">
        <f>IF($C2125=4,$B2125,NA())</f>
        <v>#N/A</v>
      </c>
      <c r="H2125" t="e">
        <f>IF($C2125=5,$B2125,NA())</f>
        <v>#N/A</v>
      </c>
      <c r="I2125" t="e">
        <f>IF($C2125="",$B2125,NA())</f>
        <v>#N/A</v>
      </c>
    </row>
    <row r="2127" spans="1:9">
      <c r="A2127">
        <v>0.0921522</v>
      </c>
      <c r="B2127">
        <v>0.1683259</v>
      </c>
      <c r="C2127">
        <f>'Map Data'!$I$27</f>
        <v>2</v>
      </c>
      <c r="D2127" t="e">
        <f>IF($C2127=1,$B2127,NA())</f>
        <v>#N/A</v>
      </c>
      <c r="E2127">
        <f>IF($C2127=2,$B2127,NA())</f>
        <v>0.1683259</v>
      </c>
      <c r="F2127" t="e">
        <f>IF($C2127=3,$B2127,NA())</f>
        <v>#N/A</v>
      </c>
      <c r="G2127" t="e">
        <f>IF($C2127=4,$B2127,NA())</f>
        <v>#N/A</v>
      </c>
      <c r="H2127" t="e">
        <f>IF($C2127=5,$B2127,NA())</f>
        <v>#N/A</v>
      </c>
      <c r="I2127" t="e">
        <f>IF($C2127="",$B2127,NA())</f>
        <v>#N/A</v>
      </c>
    </row>
    <row r="2128" spans="1:9">
      <c r="A2128">
        <v>0.0987871</v>
      </c>
      <c r="B2128">
        <v>0.1683259</v>
      </c>
      <c r="C2128">
        <f>'Map Data'!$I$27</f>
        <v>2</v>
      </c>
      <c r="D2128" t="e">
        <f>IF($C2128=1,$B2128,NA())</f>
        <v>#N/A</v>
      </c>
      <c r="E2128">
        <f>IF($C2128=2,$B2128,NA())</f>
        <v>0.1683259</v>
      </c>
      <c r="F2128" t="e">
        <f>IF($C2128=3,$B2128,NA())</f>
        <v>#N/A</v>
      </c>
      <c r="G2128" t="e">
        <f>IF($C2128=4,$B2128,NA())</f>
        <v>#N/A</v>
      </c>
      <c r="H2128" t="e">
        <f>IF($C2128=5,$B2128,NA())</f>
        <v>#N/A</v>
      </c>
      <c r="I2128" t="e">
        <f>IF($C2128="",$B2128,NA())</f>
        <v>#N/A</v>
      </c>
    </row>
    <row r="2130" spans="1:9">
      <c r="A2130">
        <v>0.1267485</v>
      </c>
      <c r="B2130">
        <v>0.1683259</v>
      </c>
      <c r="C2130">
        <f>'Map Data'!$I$27</f>
        <v>2</v>
      </c>
      <c r="D2130" t="e">
        <f>IF($C2130=1,$B2130,NA())</f>
        <v>#N/A</v>
      </c>
      <c r="E2130">
        <f>IF($C2130=2,$B2130,NA())</f>
        <v>0.1683259</v>
      </c>
      <c r="F2130" t="e">
        <f>IF($C2130=3,$B2130,NA())</f>
        <v>#N/A</v>
      </c>
      <c r="G2130" t="e">
        <f>IF($C2130=4,$B2130,NA())</f>
        <v>#N/A</v>
      </c>
      <c r="H2130" t="e">
        <f>IF($C2130=5,$B2130,NA())</f>
        <v>#N/A</v>
      </c>
      <c r="I2130" t="e">
        <f>IF($C2130="",$B2130,NA())</f>
        <v>#N/A</v>
      </c>
    </row>
    <row r="2131" spans="1:9">
      <c r="A2131">
        <v>0.1310138</v>
      </c>
      <c r="B2131">
        <v>0.1683259</v>
      </c>
      <c r="C2131">
        <f>'Map Data'!$I$27</f>
        <v>2</v>
      </c>
      <c r="D2131" t="e">
        <f>IF($C2131=1,$B2131,NA())</f>
        <v>#N/A</v>
      </c>
      <c r="E2131">
        <f>IF($C2131=2,$B2131,NA())</f>
        <v>0.1683259</v>
      </c>
      <c r="F2131" t="e">
        <f>IF($C2131=3,$B2131,NA())</f>
        <v>#N/A</v>
      </c>
      <c r="G2131" t="e">
        <f>IF($C2131=4,$B2131,NA())</f>
        <v>#N/A</v>
      </c>
      <c r="H2131" t="e">
        <f>IF($C2131=5,$B2131,NA())</f>
        <v>#N/A</v>
      </c>
      <c r="I2131" t="e">
        <f>IF($C2131="",$B2131,NA())</f>
        <v>#N/A</v>
      </c>
    </row>
    <row r="2133" spans="1:9">
      <c r="A2133">
        <v>0.08504340000000001</v>
      </c>
      <c r="B2133">
        <v>0.1711628</v>
      </c>
      <c r="C2133">
        <f>'Map Data'!$I$27</f>
        <v>2</v>
      </c>
      <c r="D2133" t="e">
        <f>IF($C2133=1,$B2133,NA())</f>
        <v>#N/A</v>
      </c>
      <c r="E2133">
        <f>IF($C2133=2,$B2133,NA())</f>
        <v>0.1711628</v>
      </c>
      <c r="F2133" t="e">
        <f>IF($C2133=3,$B2133,NA())</f>
        <v>#N/A</v>
      </c>
      <c r="G2133" t="e">
        <f>IF($C2133=4,$B2133,NA())</f>
        <v>#N/A</v>
      </c>
      <c r="H2133" t="e">
        <f>IF($C2133=5,$B2133,NA())</f>
        <v>#N/A</v>
      </c>
      <c r="I2133" t="e">
        <f>IF($C2133="",$B2133,NA())</f>
        <v>#N/A</v>
      </c>
    </row>
    <row r="2134" spans="1:9">
      <c r="A2134">
        <v>0.09073050000000001</v>
      </c>
      <c r="B2134">
        <v>0.1711628</v>
      </c>
      <c r="C2134">
        <f>'Map Data'!$I$27</f>
        <v>2</v>
      </c>
      <c r="D2134" t="e">
        <f>IF($C2134=1,$B2134,NA())</f>
        <v>#N/A</v>
      </c>
      <c r="E2134">
        <f>IF($C2134=2,$B2134,NA())</f>
        <v>0.1711628</v>
      </c>
      <c r="F2134" t="e">
        <f>IF($C2134=3,$B2134,NA())</f>
        <v>#N/A</v>
      </c>
      <c r="G2134" t="e">
        <f>IF($C2134=4,$B2134,NA())</f>
        <v>#N/A</v>
      </c>
      <c r="H2134" t="e">
        <f>IF($C2134=5,$B2134,NA())</f>
        <v>#N/A</v>
      </c>
      <c r="I2134" t="e">
        <f>IF($C2134="",$B2134,NA())</f>
        <v>#N/A</v>
      </c>
    </row>
    <row r="2136" spans="1:9">
      <c r="A2136">
        <v>0.0878869</v>
      </c>
      <c r="B2136">
        <v>0.1739996</v>
      </c>
      <c r="C2136">
        <f>'Map Data'!$I$27</f>
        <v>2</v>
      </c>
      <c r="D2136" t="e">
        <f>IF($C2136=1,$B2136,NA())</f>
        <v>#N/A</v>
      </c>
      <c r="E2136">
        <f>IF($C2136=2,$B2136,NA())</f>
        <v>0.1739996</v>
      </c>
      <c r="F2136" t="e">
        <f>IF($C2136=3,$B2136,NA())</f>
        <v>#N/A</v>
      </c>
      <c r="G2136" t="e">
        <f>IF($C2136=4,$B2136,NA())</f>
        <v>#N/A</v>
      </c>
      <c r="H2136" t="e">
        <f>IF($C2136=5,$B2136,NA())</f>
        <v>#N/A</v>
      </c>
      <c r="I2136" t="e">
        <f>IF($C2136="",$B2136,NA())</f>
        <v>#N/A</v>
      </c>
    </row>
    <row r="2137" spans="1:9">
      <c r="A2137">
        <v>0.0926261</v>
      </c>
      <c r="B2137">
        <v>0.1739996</v>
      </c>
      <c r="C2137">
        <f>'Map Data'!$I$27</f>
        <v>2</v>
      </c>
      <c r="D2137" t="e">
        <f>IF($C2137=1,$B2137,NA())</f>
        <v>#N/A</v>
      </c>
      <c r="E2137">
        <f>IF($C2137=2,$B2137,NA())</f>
        <v>0.1739996</v>
      </c>
      <c r="F2137" t="e">
        <f>IF($C2137=3,$B2137,NA())</f>
        <v>#N/A</v>
      </c>
      <c r="G2137" t="e">
        <f>IF($C2137=4,$B2137,NA())</f>
        <v>#N/A</v>
      </c>
      <c r="H2137" t="e">
        <f>IF($C2137=5,$B2137,NA())</f>
        <v>#N/A</v>
      </c>
      <c r="I2137" t="e">
        <f>IF($C2137="",$B2137,NA())</f>
        <v>#N/A</v>
      </c>
    </row>
    <row r="2139" spans="1:9">
      <c r="A2139">
        <v>0.0902565</v>
      </c>
      <c r="B2139">
        <v>0.1768365</v>
      </c>
      <c r="C2139">
        <f>'Map Data'!$I$27</f>
        <v>2</v>
      </c>
      <c r="D2139" t="e">
        <f>IF($C2139=1,$B2139,NA())</f>
        <v>#N/A</v>
      </c>
      <c r="E2139">
        <f>IF($C2139=2,$B2139,NA())</f>
        <v>0.1768365</v>
      </c>
      <c r="F2139" t="e">
        <f>IF($C2139=3,$B2139,NA())</f>
        <v>#N/A</v>
      </c>
      <c r="G2139" t="e">
        <f>IF($C2139=4,$B2139,NA())</f>
        <v>#N/A</v>
      </c>
      <c r="H2139" t="e">
        <f>IF($C2139=5,$B2139,NA())</f>
        <v>#N/A</v>
      </c>
      <c r="I2139" t="e">
        <f>IF($C2139="",$B2139,NA())</f>
        <v>#N/A</v>
      </c>
    </row>
    <row r="2140" spans="1:9">
      <c r="A2140">
        <v>0.09499580000000001</v>
      </c>
      <c r="B2140">
        <v>0.1768365</v>
      </c>
      <c r="C2140">
        <f>'Map Data'!$I$27</f>
        <v>2</v>
      </c>
      <c r="D2140" t="e">
        <f>IF($C2140=1,$B2140,NA())</f>
        <v>#N/A</v>
      </c>
      <c r="E2140">
        <f>IF($C2140=2,$B2140,NA())</f>
        <v>0.1768365</v>
      </c>
      <c r="F2140" t="e">
        <f>IF($C2140=3,$B2140,NA())</f>
        <v>#N/A</v>
      </c>
      <c r="G2140" t="e">
        <f>IF($C2140=4,$B2140,NA())</f>
        <v>#N/A</v>
      </c>
      <c r="H2140" t="e">
        <f>IF($C2140=5,$B2140,NA())</f>
        <v>#N/A</v>
      </c>
      <c r="I2140" t="e">
        <f>IF($C2140="",$B2140,NA())</f>
        <v>#N/A</v>
      </c>
    </row>
    <row r="2142" spans="1:9">
      <c r="A2142">
        <v>0.08077810000000001</v>
      </c>
      <c r="B2142">
        <v>0.185347</v>
      </c>
      <c r="C2142">
        <f>'Map Data'!$I$27</f>
        <v>2</v>
      </c>
      <c r="D2142" t="e">
        <f>IF($C2142=1,$B2142,NA())</f>
        <v>#N/A</v>
      </c>
      <c r="E2142">
        <f>IF($C2142=2,$B2142,NA())</f>
        <v>0.185347</v>
      </c>
      <c r="F2142" t="e">
        <f>IF($C2142=3,$B2142,NA())</f>
        <v>#N/A</v>
      </c>
      <c r="G2142" t="e">
        <f>IF($C2142=4,$B2142,NA())</f>
        <v>#N/A</v>
      </c>
      <c r="H2142" t="e">
        <f>IF($C2142=5,$B2142,NA())</f>
        <v>#N/A</v>
      </c>
      <c r="I2142" t="e">
        <f>IF($C2142="",$B2142,NA())</f>
        <v>#N/A</v>
      </c>
    </row>
    <row r="2143" spans="1:9">
      <c r="A2143">
        <v>0.08267380000000001</v>
      </c>
      <c r="B2143">
        <v>0.185347</v>
      </c>
      <c r="C2143">
        <f>'Map Data'!$I$27</f>
        <v>2</v>
      </c>
      <c r="D2143" t="e">
        <f>IF($C2143=1,$B2143,NA())</f>
        <v>#N/A</v>
      </c>
      <c r="E2143">
        <f>IF($C2143=2,$B2143,NA())</f>
        <v>0.185347</v>
      </c>
      <c r="F2143" t="e">
        <f>IF($C2143=3,$B2143,NA())</f>
        <v>#N/A</v>
      </c>
      <c r="G2143" t="e">
        <f>IF($C2143=4,$B2143,NA())</f>
        <v>#N/A</v>
      </c>
      <c r="H2143" t="e">
        <f>IF($C2143=5,$B2143,NA())</f>
        <v>#N/A</v>
      </c>
      <c r="I2143" t="e">
        <f>IF($C2143="",$B2143,NA())</f>
        <v>#N/A</v>
      </c>
    </row>
    <row r="2145" spans="1:9">
      <c r="A2145">
        <v>0.08409560000000001</v>
      </c>
      <c r="B2145">
        <v>0.1881838</v>
      </c>
      <c r="C2145">
        <f>'Map Data'!$I$27</f>
        <v>2</v>
      </c>
      <c r="D2145" t="e">
        <f>IF($C2145=1,$B2145,NA())</f>
        <v>#N/A</v>
      </c>
      <c r="E2145">
        <f>IF($C2145=2,$B2145,NA())</f>
        <v>0.1881838</v>
      </c>
      <c r="F2145" t="e">
        <f>IF($C2145=3,$B2145,NA())</f>
        <v>#N/A</v>
      </c>
      <c r="G2145" t="e">
        <f>IF($C2145=4,$B2145,NA())</f>
        <v>#N/A</v>
      </c>
      <c r="H2145" t="e">
        <f>IF($C2145=5,$B2145,NA())</f>
        <v>#N/A</v>
      </c>
      <c r="I2145" t="e">
        <f>IF($C2145="",$B2145,NA())</f>
        <v>#N/A</v>
      </c>
    </row>
    <row r="2146" spans="1:9">
      <c r="A2146">
        <v>0.08646520000000001</v>
      </c>
      <c r="B2146">
        <v>0.1881838</v>
      </c>
      <c r="C2146">
        <f>'Map Data'!$I$27</f>
        <v>2</v>
      </c>
      <c r="D2146" t="e">
        <f>IF($C2146=1,$B2146,NA())</f>
        <v>#N/A</v>
      </c>
      <c r="E2146">
        <f>IF($C2146=2,$B2146,NA())</f>
        <v>0.1881838</v>
      </c>
      <c r="F2146" t="e">
        <f>IF($C2146=3,$B2146,NA())</f>
        <v>#N/A</v>
      </c>
      <c r="G2146" t="e">
        <f>IF($C2146=4,$B2146,NA())</f>
        <v>#N/A</v>
      </c>
      <c r="H2146" t="e">
        <f>IF($C2146=5,$B2146,NA())</f>
        <v>#N/A</v>
      </c>
      <c r="I2146" t="e">
        <f>IF($C2146="",$B2146,NA())</f>
        <v>#N/A</v>
      </c>
    </row>
    <row r="2148" spans="1:9">
      <c r="A2148">
        <v>-0.0054755</v>
      </c>
      <c r="B2148">
        <v>0.1059155</v>
      </c>
      <c r="C2148">
        <f>'Map Data'!$I$28</f>
        <v>2</v>
      </c>
      <c r="D2148" t="e">
        <f>IF($C2148=1,$B2148,NA())</f>
        <v>#N/A</v>
      </c>
      <c r="E2148">
        <f>IF($C2148=2,$B2148,NA())</f>
        <v>0.1059155</v>
      </c>
      <c r="F2148" t="e">
        <f>IF($C2148=3,$B2148,NA())</f>
        <v>#N/A</v>
      </c>
      <c r="G2148" t="e">
        <f>IF($C2148=4,$B2148,NA())</f>
        <v>#N/A</v>
      </c>
      <c r="H2148" t="e">
        <f>IF($C2148=5,$B2148,NA())</f>
        <v>#N/A</v>
      </c>
      <c r="I2148" t="e">
        <f>IF($C2148="",$B2148,NA())</f>
        <v>#N/A</v>
      </c>
    </row>
    <row r="2149" spans="1:9">
      <c r="A2149">
        <v>0.0073203</v>
      </c>
      <c r="B2149">
        <v>0.1059155</v>
      </c>
      <c r="C2149">
        <f>'Map Data'!$I$28</f>
        <v>2</v>
      </c>
      <c r="D2149" t="e">
        <f>IF($C2149=1,$B2149,NA())</f>
        <v>#N/A</v>
      </c>
      <c r="E2149">
        <f>IF($C2149=2,$B2149,NA())</f>
        <v>0.1059155</v>
      </c>
      <c r="F2149" t="e">
        <f>IF($C2149=3,$B2149,NA())</f>
        <v>#N/A</v>
      </c>
      <c r="G2149" t="e">
        <f>IF($C2149=4,$B2149,NA())</f>
        <v>#N/A</v>
      </c>
      <c r="H2149" t="e">
        <f>IF($C2149=5,$B2149,NA())</f>
        <v>#N/A</v>
      </c>
      <c r="I2149" t="e">
        <f>IF($C2149="",$B2149,NA())</f>
        <v>#N/A</v>
      </c>
    </row>
    <row r="2151" spans="1:9">
      <c r="A2151">
        <v>-0.0054755</v>
      </c>
      <c r="B2151">
        <v>0.1087524</v>
      </c>
      <c r="C2151">
        <f>'Map Data'!$I$28</f>
        <v>2</v>
      </c>
      <c r="D2151" t="e">
        <f>IF($C2151=1,$B2151,NA())</f>
        <v>#N/A</v>
      </c>
      <c r="E2151">
        <f>IF($C2151=2,$B2151,NA())</f>
        <v>0.1087524</v>
      </c>
      <c r="F2151" t="e">
        <f>IF($C2151=3,$B2151,NA())</f>
        <v>#N/A</v>
      </c>
      <c r="G2151" t="e">
        <f>IF($C2151=4,$B2151,NA())</f>
        <v>#N/A</v>
      </c>
      <c r="H2151" t="e">
        <f>IF($C2151=5,$B2151,NA())</f>
        <v>#N/A</v>
      </c>
      <c r="I2151" t="e">
        <f>IF($C2151="",$B2151,NA())</f>
        <v>#N/A</v>
      </c>
    </row>
    <row r="2152" spans="1:9">
      <c r="A2152">
        <v>0.0594517</v>
      </c>
      <c r="B2152">
        <v>0.1087524</v>
      </c>
      <c r="C2152">
        <f>'Map Data'!$I$28</f>
        <v>2</v>
      </c>
      <c r="D2152" t="e">
        <f>IF($C2152=1,$B2152,NA())</f>
        <v>#N/A</v>
      </c>
      <c r="E2152">
        <f>IF($C2152=2,$B2152,NA())</f>
        <v>0.1087524</v>
      </c>
      <c r="F2152" t="e">
        <f>IF($C2152=3,$B2152,NA())</f>
        <v>#N/A</v>
      </c>
      <c r="G2152" t="e">
        <f>IF($C2152=4,$B2152,NA())</f>
        <v>#N/A</v>
      </c>
      <c r="H2152" t="e">
        <f>IF($C2152=5,$B2152,NA())</f>
        <v>#N/A</v>
      </c>
      <c r="I2152" t="e">
        <f>IF($C2152="",$B2152,NA())</f>
        <v>#N/A</v>
      </c>
    </row>
    <row r="2154" spans="1:9">
      <c r="A2154">
        <v>-0.0054755</v>
      </c>
      <c r="B2154">
        <v>0.1115892</v>
      </c>
      <c r="C2154">
        <f>'Map Data'!$I$28</f>
        <v>2</v>
      </c>
      <c r="D2154" t="e">
        <f>IF($C2154=1,$B2154,NA())</f>
        <v>#N/A</v>
      </c>
      <c r="E2154">
        <f>IF($C2154=2,$B2154,NA())</f>
        <v>0.1115892</v>
      </c>
      <c r="F2154" t="e">
        <f>IF($C2154=3,$B2154,NA())</f>
        <v>#N/A</v>
      </c>
      <c r="G2154" t="e">
        <f>IF($C2154=4,$B2154,NA())</f>
        <v>#N/A</v>
      </c>
      <c r="H2154" t="e">
        <f>IF($C2154=5,$B2154,NA())</f>
        <v>#N/A</v>
      </c>
      <c r="I2154" t="e">
        <f>IF($C2154="",$B2154,NA())</f>
        <v>#N/A</v>
      </c>
    </row>
    <row r="2155" spans="1:9">
      <c r="A2155">
        <v>0.0594517</v>
      </c>
      <c r="B2155">
        <v>0.1115892</v>
      </c>
      <c r="C2155">
        <f>'Map Data'!$I$28</f>
        <v>2</v>
      </c>
      <c r="D2155" t="e">
        <f>IF($C2155=1,$B2155,NA())</f>
        <v>#N/A</v>
      </c>
      <c r="E2155">
        <f>IF($C2155=2,$B2155,NA())</f>
        <v>0.1115892</v>
      </c>
      <c r="F2155" t="e">
        <f>IF($C2155=3,$B2155,NA())</f>
        <v>#N/A</v>
      </c>
      <c r="G2155" t="e">
        <f>IF($C2155=4,$B2155,NA())</f>
        <v>#N/A</v>
      </c>
      <c r="H2155" t="e">
        <f>IF($C2155=5,$B2155,NA())</f>
        <v>#N/A</v>
      </c>
      <c r="I2155" t="e">
        <f>IF($C2155="",$B2155,NA())</f>
        <v>#N/A</v>
      </c>
    </row>
    <row r="2157" spans="1:9">
      <c r="A2157">
        <v>-0.0054755</v>
      </c>
      <c r="B2157">
        <v>0.1144261</v>
      </c>
      <c r="C2157">
        <f>'Map Data'!$I$28</f>
        <v>2</v>
      </c>
      <c r="D2157" t="e">
        <f>IF($C2157=1,$B2157,NA())</f>
        <v>#N/A</v>
      </c>
      <c r="E2157">
        <f>IF($C2157=2,$B2157,NA())</f>
        <v>0.1144261</v>
      </c>
      <c r="F2157" t="e">
        <f>IF($C2157=3,$B2157,NA())</f>
        <v>#N/A</v>
      </c>
      <c r="G2157" t="e">
        <f>IF($C2157=4,$B2157,NA())</f>
        <v>#N/A</v>
      </c>
      <c r="H2157" t="e">
        <f>IF($C2157=5,$B2157,NA())</f>
        <v>#N/A</v>
      </c>
      <c r="I2157" t="e">
        <f>IF($C2157="",$B2157,NA())</f>
        <v>#N/A</v>
      </c>
    </row>
    <row r="2158" spans="1:9">
      <c r="A2158">
        <v>0.057556</v>
      </c>
      <c r="B2158">
        <v>0.1144261</v>
      </c>
      <c r="C2158">
        <f>'Map Data'!$I$28</f>
        <v>2</v>
      </c>
      <c r="D2158" t="e">
        <f>IF($C2158=1,$B2158,NA())</f>
        <v>#N/A</v>
      </c>
      <c r="E2158">
        <f>IF($C2158=2,$B2158,NA())</f>
        <v>0.1144261</v>
      </c>
      <c r="F2158" t="e">
        <f>IF($C2158=3,$B2158,NA())</f>
        <v>#N/A</v>
      </c>
      <c r="G2158" t="e">
        <f>IF($C2158=4,$B2158,NA())</f>
        <v>#N/A</v>
      </c>
      <c r="H2158" t="e">
        <f>IF($C2158=5,$B2158,NA())</f>
        <v>#N/A</v>
      </c>
      <c r="I2158" t="e">
        <f>IF($C2158="",$B2158,NA())</f>
        <v>#N/A</v>
      </c>
    </row>
    <row r="2160" spans="1:9">
      <c r="A2160">
        <v>-0.0054755</v>
      </c>
      <c r="B2160">
        <v>0.1172629</v>
      </c>
      <c r="C2160">
        <f>'Map Data'!$I$28</f>
        <v>2</v>
      </c>
      <c r="D2160" t="e">
        <f>IF($C2160=1,$B2160,NA())</f>
        <v>#N/A</v>
      </c>
      <c r="E2160">
        <f>IF($C2160=2,$B2160,NA())</f>
        <v>0.1172629</v>
      </c>
      <c r="F2160" t="e">
        <f>IF($C2160=3,$B2160,NA())</f>
        <v>#N/A</v>
      </c>
      <c r="G2160" t="e">
        <f>IF($C2160=4,$B2160,NA())</f>
        <v>#N/A</v>
      </c>
      <c r="H2160" t="e">
        <f>IF($C2160=5,$B2160,NA())</f>
        <v>#N/A</v>
      </c>
      <c r="I2160" t="e">
        <f>IF($C2160="",$B2160,NA())</f>
        <v>#N/A</v>
      </c>
    </row>
    <row r="2161" spans="1:9">
      <c r="A2161">
        <v>0.0532907</v>
      </c>
      <c r="B2161">
        <v>0.1172629</v>
      </c>
      <c r="C2161">
        <f>'Map Data'!$I$28</f>
        <v>2</v>
      </c>
      <c r="D2161" t="e">
        <f>IF($C2161=1,$B2161,NA())</f>
        <v>#N/A</v>
      </c>
      <c r="E2161">
        <f>IF($C2161=2,$B2161,NA())</f>
        <v>0.1172629</v>
      </c>
      <c r="F2161" t="e">
        <f>IF($C2161=3,$B2161,NA())</f>
        <v>#N/A</v>
      </c>
      <c r="G2161" t="e">
        <f>IF($C2161=4,$B2161,NA())</f>
        <v>#N/A</v>
      </c>
      <c r="H2161" t="e">
        <f>IF($C2161=5,$B2161,NA())</f>
        <v>#N/A</v>
      </c>
      <c r="I2161" t="e">
        <f>IF($C2161="",$B2161,NA())</f>
        <v>#N/A</v>
      </c>
    </row>
    <row r="2163" spans="1:9">
      <c r="A2163">
        <v>-0.0054755</v>
      </c>
      <c r="B2163">
        <v>0.1200997</v>
      </c>
      <c r="C2163">
        <f>'Map Data'!$I$28</f>
        <v>2</v>
      </c>
      <c r="D2163" t="e">
        <f>IF($C2163=1,$B2163,NA())</f>
        <v>#N/A</v>
      </c>
      <c r="E2163">
        <f>IF($C2163=2,$B2163,NA())</f>
        <v>0.1200997</v>
      </c>
      <c r="F2163" t="e">
        <f>IF($C2163=3,$B2163,NA())</f>
        <v>#N/A</v>
      </c>
      <c r="G2163" t="e">
        <f>IF($C2163=4,$B2163,NA())</f>
        <v>#N/A</v>
      </c>
      <c r="H2163" t="e">
        <f>IF($C2163=5,$B2163,NA())</f>
        <v>#N/A</v>
      </c>
      <c r="I2163" t="e">
        <f>IF($C2163="",$B2163,NA())</f>
        <v>#N/A</v>
      </c>
    </row>
    <row r="2164" spans="1:9">
      <c r="A2164">
        <v>0.0509211</v>
      </c>
      <c r="B2164">
        <v>0.1200997</v>
      </c>
      <c r="C2164">
        <f>'Map Data'!$I$28</f>
        <v>2</v>
      </c>
      <c r="D2164" t="e">
        <f>IF($C2164=1,$B2164,NA())</f>
        <v>#N/A</v>
      </c>
      <c r="E2164">
        <f>IF($C2164=2,$B2164,NA())</f>
        <v>0.1200997</v>
      </c>
      <c r="F2164" t="e">
        <f>IF($C2164=3,$B2164,NA())</f>
        <v>#N/A</v>
      </c>
      <c r="G2164" t="e">
        <f>IF($C2164=4,$B2164,NA())</f>
        <v>#N/A</v>
      </c>
      <c r="H2164" t="e">
        <f>IF($C2164=5,$B2164,NA())</f>
        <v>#N/A</v>
      </c>
      <c r="I2164" t="e">
        <f>IF($C2164="",$B2164,NA())</f>
        <v>#N/A</v>
      </c>
    </row>
    <row r="2166" spans="1:9">
      <c r="A2166">
        <v>-0.0054755</v>
      </c>
      <c r="B2166">
        <v>0.1229366</v>
      </c>
      <c r="C2166">
        <f>'Map Data'!$I$28</f>
        <v>2</v>
      </c>
      <c r="D2166" t="e">
        <f>IF($C2166=1,$B2166,NA())</f>
        <v>#N/A</v>
      </c>
      <c r="E2166">
        <f>IF($C2166=2,$B2166,NA())</f>
        <v>0.1229366</v>
      </c>
      <c r="F2166" t="e">
        <f>IF($C2166=3,$B2166,NA())</f>
        <v>#N/A</v>
      </c>
      <c r="G2166" t="e">
        <f>IF($C2166=4,$B2166,NA())</f>
        <v>#N/A</v>
      </c>
      <c r="H2166" t="e">
        <f>IF($C2166=5,$B2166,NA())</f>
        <v>#N/A</v>
      </c>
      <c r="I2166" t="e">
        <f>IF($C2166="",$B2166,NA())</f>
        <v>#N/A</v>
      </c>
    </row>
    <row r="2167" spans="1:9">
      <c r="A2167">
        <v>0.0466558</v>
      </c>
      <c r="B2167">
        <v>0.1229366</v>
      </c>
      <c r="C2167">
        <f>'Map Data'!$I$28</f>
        <v>2</v>
      </c>
      <c r="D2167" t="e">
        <f>IF($C2167=1,$B2167,NA())</f>
        <v>#N/A</v>
      </c>
      <c r="E2167">
        <f>IF($C2167=2,$B2167,NA())</f>
        <v>0.1229366</v>
      </c>
      <c r="F2167" t="e">
        <f>IF($C2167=3,$B2167,NA())</f>
        <v>#N/A</v>
      </c>
      <c r="G2167" t="e">
        <f>IF($C2167=4,$B2167,NA())</f>
        <v>#N/A</v>
      </c>
      <c r="H2167" t="e">
        <f>IF($C2167=5,$B2167,NA())</f>
        <v>#N/A</v>
      </c>
      <c r="I2167" t="e">
        <f>IF($C2167="",$B2167,NA())</f>
        <v>#N/A</v>
      </c>
    </row>
    <row r="2169" spans="1:9">
      <c r="A2169">
        <v>-0.0054755</v>
      </c>
      <c r="B2169">
        <v>0.1257734</v>
      </c>
      <c r="C2169">
        <f>'Map Data'!$I$28</f>
        <v>2</v>
      </c>
      <c r="D2169" t="e">
        <f>IF($C2169=1,$B2169,NA())</f>
        <v>#N/A</v>
      </c>
      <c r="E2169">
        <f>IF($C2169=2,$B2169,NA())</f>
        <v>0.1257734</v>
      </c>
      <c r="F2169" t="e">
        <f>IF($C2169=3,$B2169,NA())</f>
        <v>#N/A</v>
      </c>
      <c r="G2169" t="e">
        <f>IF($C2169=4,$B2169,NA())</f>
        <v>#N/A</v>
      </c>
      <c r="H2169" t="e">
        <f>IF($C2169=5,$B2169,NA())</f>
        <v>#N/A</v>
      </c>
      <c r="I2169" t="e">
        <f>IF($C2169="",$B2169,NA())</f>
        <v>#N/A</v>
      </c>
    </row>
    <row r="2170" spans="1:9">
      <c r="A2170">
        <v>0.0419166</v>
      </c>
      <c r="B2170">
        <v>0.1257734</v>
      </c>
      <c r="C2170">
        <f>'Map Data'!$I$28</f>
        <v>2</v>
      </c>
      <c r="D2170" t="e">
        <f>IF($C2170=1,$B2170,NA())</f>
        <v>#N/A</v>
      </c>
      <c r="E2170">
        <f>IF($C2170=2,$B2170,NA())</f>
        <v>0.1257734</v>
      </c>
      <c r="F2170" t="e">
        <f>IF($C2170=3,$B2170,NA())</f>
        <v>#N/A</v>
      </c>
      <c r="G2170" t="e">
        <f>IF($C2170=4,$B2170,NA())</f>
        <v>#N/A</v>
      </c>
      <c r="H2170" t="e">
        <f>IF($C2170=5,$B2170,NA())</f>
        <v>#N/A</v>
      </c>
      <c r="I2170" t="e">
        <f>IF($C2170="",$B2170,NA())</f>
        <v>#N/A</v>
      </c>
    </row>
    <row r="2172" spans="1:9">
      <c r="A2172">
        <v>-0.0054755</v>
      </c>
      <c r="B2172">
        <v>0.1286102</v>
      </c>
      <c r="C2172">
        <f>'Map Data'!$I$28</f>
        <v>2</v>
      </c>
      <c r="D2172" t="e">
        <f>IF($C2172=1,$B2172,NA())</f>
        <v>#N/A</v>
      </c>
      <c r="E2172">
        <f>IF($C2172=2,$B2172,NA())</f>
        <v>0.1286102</v>
      </c>
      <c r="F2172" t="e">
        <f>IF($C2172=3,$B2172,NA())</f>
        <v>#N/A</v>
      </c>
      <c r="G2172" t="e">
        <f>IF($C2172=4,$B2172,NA())</f>
        <v>#N/A</v>
      </c>
      <c r="H2172" t="e">
        <f>IF($C2172=5,$B2172,NA())</f>
        <v>#N/A</v>
      </c>
      <c r="I2172" t="e">
        <f>IF($C2172="",$B2172,NA())</f>
        <v>#N/A</v>
      </c>
    </row>
    <row r="2173" spans="1:9">
      <c r="A2173">
        <v>0.0390731</v>
      </c>
      <c r="B2173">
        <v>0.1286102</v>
      </c>
      <c r="C2173">
        <f>'Map Data'!$I$28</f>
        <v>2</v>
      </c>
      <c r="D2173" t="e">
        <f>IF($C2173=1,$B2173,NA())</f>
        <v>#N/A</v>
      </c>
      <c r="E2173">
        <f>IF($C2173=2,$B2173,NA())</f>
        <v>0.1286102</v>
      </c>
      <c r="F2173" t="e">
        <f>IF($C2173=3,$B2173,NA())</f>
        <v>#N/A</v>
      </c>
      <c r="G2173" t="e">
        <f>IF($C2173=4,$B2173,NA())</f>
        <v>#N/A</v>
      </c>
      <c r="H2173" t="e">
        <f>IF($C2173=5,$B2173,NA())</f>
        <v>#N/A</v>
      </c>
      <c r="I2173" t="e">
        <f>IF($C2173="",$B2173,NA())</f>
        <v>#N/A</v>
      </c>
    </row>
    <row r="2175" spans="1:9">
      <c r="A2175">
        <v>-0.0054755</v>
      </c>
      <c r="B2175">
        <v>0.1314471</v>
      </c>
      <c r="C2175">
        <f>'Map Data'!$I$28</f>
        <v>2</v>
      </c>
      <c r="D2175" t="e">
        <f>IF($C2175=1,$B2175,NA())</f>
        <v>#N/A</v>
      </c>
      <c r="E2175">
        <f>IF($C2175=2,$B2175,NA())</f>
        <v>0.1314471</v>
      </c>
      <c r="F2175" t="e">
        <f>IF($C2175=3,$B2175,NA())</f>
        <v>#N/A</v>
      </c>
      <c r="G2175" t="e">
        <f>IF($C2175=4,$B2175,NA())</f>
        <v>#N/A</v>
      </c>
      <c r="H2175" t="e">
        <f>IF($C2175=5,$B2175,NA())</f>
        <v>#N/A</v>
      </c>
      <c r="I2175" t="e">
        <f>IF($C2175="",$B2175,NA())</f>
        <v>#N/A</v>
      </c>
    </row>
    <row r="2176" spans="1:9">
      <c r="A2176">
        <v>0.039547</v>
      </c>
      <c r="B2176">
        <v>0.1314471</v>
      </c>
      <c r="C2176">
        <f>'Map Data'!$I$28</f>
        <v>2</v>
      </c>
      <c r="D2176" t="e">
        <f>IF($C2176=1,$B2176,NA())</f>
        <v>#N/A</v>
      </c>
      <c r="E2176">
        <f>IF($C2176=2,$B2176,NA())</f>
        <v>0.1314471</v>
      </c>
      <c r="F2176" t="e">
        <f>IF($C2176=3,$B2176,NA())</f>
        <v>#N/A</v>
      </c>
      <c r="G2176" t="e">
        <f>IF($C2176=4,$B2176,NA())</f>
        <v>#N/A</v>
      </c>
      <c r="H2176" t="e">
        <f>IF($C2176=5,$B2176,NA())</f>
        <v>#N/A</v>
      </c>
      <c r="I2176" t="e">
        <f>IF($C2176="",$B2176,NA())</f>
        <v>#N/A</v>
      </c>
    </row>
    <row r="2178" spans="1:9">
      <c r="A2178">
        <v>-0.0054755</v>
      </c>
      <c r="B2178">
        <v>0.1342839</v>
      </c>
      <c r="C2178">
        <f>'Map Data'!$I$28</f>
        <v>2</v>
      </c>
      <c r="D2178" t="e">
        <f>IF($C2178=1,$B2178,NA())</f>
        <v>#N/A</v>
      </c>
      <c r="E2178">
        <f>IF($C2178=2,$B2178,NA())</f>
        <v>0.1342839</v>
      </c>
      <c r="F2178" t="e">
        <f>IF($C2178=3,$B2178,NA())</f>
        <v>#N/A</v>
      </c>
      <c r="G2178" t="e">
        <f>IF($C2178=4,$B2178,NA())</f>
        <v>#N/A</v>
      </c>
      <c r="H2178" t="e">
        <f>IF($C2178=5,$B2178,NA())</f>
        <v>#N/A</v>
      </c>
      <c r="I2178" t="e">
        <f>IF($C2178="",$B2178,NA())</f>
        <v>#N/A</v>
      </c>
    </row>
    <row r="2179" spans="1:9">
      <c r="A2179">
        <v>0.0400209</v>
      </c>
      <c r="B2179">
        <v>0.1342839</v>
      </c>
      <c r="C2179">
        <f>'Map Data'!$I$28</f>
        <v>2</v>
      </c>
      <c r="D2179" t="e">
        <f>IF($C2179=1,$B2179,NA())</f>
        <v>#N/A</v>
      </c>
      <c r="E2179">
        <f>IF($C2179=2,$B2179,NA())</f>
        <v>0.1342839</v>
      </c>
      <c r="F2179" t="e">
        <f>IF($C2179=3,$B2179,NA())</f>
        <v>#N/A</v>
      </c>
      <c r="G2179" t="e">
        <f>IF($C2179=4,$B2179,NA())</f>
        <v>#N/A</v>
      </c>
      <c r="H2179" t="e">
        <f>IF($C2179=5,$B2179,NA())</f>
        <v>#N/A</v>
      </c>
      <c r="I2179" t="e">
        <f>IF($C2179="",$B2179,NA())</f>
        <v>#N/A</v>
      </c>
    </row>
    <row r="2181" spans="1:9">
      <c r="A2181">
        <v>-0.0054755</v>
      </c>
      <c r="B2181">
        <v>0.1371207</v>
      </c>
      <c r="C2181">
        <f>'Map Data'!$I$28</f>
        <v>2</v>
      </c>
      <c r="D2181" t="e">
        <f>IF($C2181=1,$B2181,NA())</f>
        <v>#N/A</v>
      </c>
      <c r="E2181">
        <f>IF($C2181=2,$B2181,NA())</f>
        <v>0.1371207</v>
      </c>
      <c r="F2181" t="e">
        <f>IF($C2181=3,$B2181,NA())</f>
        <v>#N/A</v>
      </c>
      <c r="G2181" t="e">
        <f>IF($C2181=4,$B2181,NA())</f>
        <v>#N/A</v>
      </c>
      <c r="H2181" t="e">
        <f>IF($C2181=5,$B2181,NA())</f>
        <v>#N/A</v>
      </c>
      <c r="I2181" t="e">
        <f>IF($C2181="",$B2181,NA())</f>
        <v>#N/A</v>
      </c>
    </row>
    <row r="2182" spans="1:9">
      <c r="A2182">
        <v>0.039547</v>
      </c>
      <c r="B2182">
        <v>0.1371207</v>
      </c>
      <c r="C2182">
        <f>'Map Data'!$I$28</f>
        <v>2</v>
      </c>
      <c r="D2182" t="e">
        <f>IF($C2182=1,$B2182,NA())</f>
        <v>#N/A</v>
      </c>
      <c r="E2182">
        <f>IF($C2182=2,$B2182,NA())</f>
        <v>0.1371207</v>
      </c>
      <c r="F2182" t="e">
        <f>IF($C2182=3,$B2182,NA())</f>
        <v>#N/A</v>
      </c>
      <c r="G2182" t="e">
        <f>IF($C2182=4,$B2182,NA())</f>
        <v>#N/A</v>
      </c>
      <c r="H2182" t="e">
        <f>IF($C2182=5,$B2182,NA())</f>
        <v>#N/A</v>
      </c>
      <c r="I2182" t="e">
        <f>IF($C2182="",$B2182,NA())</f>
        <v>#N/A</v>
      </c>
    </row>
    <row r="2184" spans="1:9">
      <c r="A2184">
        <v>-0.008793</v>
      </c>
      <c r="B2184">
        <v>0.1399576</v>
      </c>
      <c r="C2184">
        <f>'Map Data'!$I$28</f>
        <v>2</v>
      </c>
      <c r="D2184" t="e">
        <f>IF($C2184=1,$B2184,NA())</f>
        <v>#N/A</v>
      </c>
      <c r="E2184">
        <f>IF($C2184=2,$B2184,NA())</f>
        <v>0.1399576</v>
      </c>
      <c r="F2184" t="e">
        <f>IF($C2184=3,$B2184,NA())</f>
        <v>#N/A</v>
      </c>
      <c r="G2184" t="e">
        <f>IF($C2184=4,$B2184,NA())</f>
        <v>#N/A</v>
      </c>
      <c r="H2184" t="e">
        <f>IF($C2184=5,$B2184,NA())</f>
        <v>#N/A</v>
      </c>
      <c r="I2184" t="e">
        <f>IF($C2184="",$B2184,NA())</f>
        <v>#N/A</v>
      </c>
    </row>
    <row r="2185" spans="1:9">
      <c r="A2185">
        <v>0.0404948</v>
      </c>
      <c r="B2185">
        <v>0.1399576</v>
      </c>
      <c r="C2185">
        <f>'Map Data'!$I$28</f>
        <v>2</v>
      </c>
      <c r="D2185" t="e">
        <f>IF($C2185=1,$B2185,NA())</f>
        <v>#N/A</v>
      </c>
      <c r="E2185">
        <f>IF($C2185=2,$B2185,NA())</f>
        <v>0.1399576</v>
      </c>
      <c r="F2185" t="e">
        <f>IF($C2185=3,$B2185,NA())</f>
        <v>#N/A</v>
      </c>
      <c r="G2185" t="e">
        <f>IF($C2185=4,$B2185,NA())</f>
        <v>#N/A</v>
      </c>
      <c r="H2185" t="e">
        <f>IF($C2185=5,$B2185,NA())</f>
        <v>#N/A</v>
      </c>
      <c r="I2185" t="e">
        <f>IF($C2185="",$B2185,NA())</f>
        <v>#N/A</v>
      </c>
    </row>
    <row r="2187" spans="1:9">
      <c r="A2187">
        <v>-0.009740800000000001</v>
      </c>
      <c r="B2187">
        <v>0.1427944</v>
      </c>
      <c r="C2187">
        <f>'Map Data'!$I$28</f>
        <v>2</v>
      </c>
      <c r="D2187" t="e">
        <f>IF($C2187=1,$B2187,NA())</f>
        <v>#N/A</v>
      </c>
      <c r="E2187">
        <f>IF($C2187=2,$B2187,NA())</f>
        <v>0.1427944</v>
      </c>
      <c r="F2187" t="e">
        <f>IF($C2187=3,$B2187,NA())</f>
        <v>#N/A</v>
      </c>
      <c r="G2187" t="e">
        <f>IF($C2187=4,$B2187,NA())</f>
        <v>#N/A</v>
      </c>
      <c r="H2187" t="e">
        <f>IF($C2187=5,$B2187,NA())</f>
        <v>#N/A</v>
      </c>
      <c r="I2187" t="e">
        <f>IF($C2187="",$B2187,NA())</f>
        <v>#N/A</v>
      </c>
    </row>
    <row r="2188" spans="1:9">
      <c r="A2188">
        <v>0.0376513</v>
      </c>
      <c r="B2188">
        <v>0.1427944</v>
      </c>
      <c r="C2188">
        <f>'Map Data'!$I$28</f>
        <v>2</v>
      </c>
      <c r="D2188" t="e">
        <f>IF($C2188=1,$B2188,NA())</f>
        <v>#N/A</v>
      </c>
      <c r="E2188">
        <f>IF($C2188=2,$B2188,NA())</f>
        <v>0.1427944</v>
      </c>
      <c r="F2188" t="e">
        <f>IF($C2188=3,$B2188,NA())</f>
        <v>#N/A</v>
      </c>
      <c r="G2188" t="e">
        <f>IF($C2188=4,$B2188,NA())</f>
        <v>#N/A</v>
      </c>
      <c r="H2188" t="e">
        <f>IF($C2188=5,$B2188,NA())</f>
        <v>#N/A</v>
      </c>
      <c r="I2188" t="e">
        <f>IF($C2188="",$B2188,NA())</f>
        <v>#N/A</v>
      </c>
    </row>
    <row r="2190" spans="1:9">
      <c r="A2190">
        <v>-0.0073712</v>
      </c>
      <c r="B2190">
        <v>0.1456313</v>
      </c>
      <c r="C2190">
        <f>'Map Data'!$I$28</f>
        <v>2</v>
      </c>
      <c r="D2190" t="e">
        <f>IF($C2190=1,$B2190,NA())</f>
        <v>#N/A</v>
      </c>
      <c r="E2190">
        <f>IF($C2190=2,$B2190,NA())</f>
        <v>0.1456313</v>
      </c>
      <c r="F2190" t="e">
        <f>IF($C2190=3,$B2190,NA())</f>
        <v>#N/A</v>
      </c>
      <c r="G2190" t="e">
        <f>IF($C2190=4,$B2190,NA())</f>
        <v>#N/A</v>
      </c>
      <c r="H2190" t="e">
        <f>IF($C2190=5,$B2190,NA())</f>
        <v>#N/A</v>
      </c>
      <c r="I2190" t="e">
        <f>IF($C2190="",$B2190,NA())</f>
        <v>#N/A</v>
      </c>
    </row>
    <row r="2191" spans="1:9">
      <c r="A2191">
        <v>0.0381252</v>
      </c>
      <c r="B2191">
        <v>0.1456313</v>
      </c>
      <c r="C2191">
        <f>'Map Data'!$I$28</f>
        <v>2</v>
      </c>
      <c r="D2191" t="e">
        <f>IF($C2191=1,$B2191,NA())</f>
        <v>#N/A</v>
      </c>
      <c r="E2191">
        <f>IF($C2191=2,$B2191,NA())</f>
        <v>0.1456313</v>
      </c>
      <c r="F2191" t="e">
        <f>IF($C2191=3,$B2191,NA())</f>
        <v>#N/A</v>
      </c>
      <c r="G2191" t="e">
        <f>IF($C2191=4,$B2191,NA())</f>
        <v>#N/A</v>
      </c>
      <c r="H2191" t="e">
        <f>IF($C2191=5,$B2191,NA())</f>
        <v>#N/A</v>
      </c>
      <c r="I2191" t="e">
        <f>IF($C2191="",$B2191,NA())</f>
        <v>#N/A</v>
      </c>
    </row>
    <row r="2193" spans="1:9">
      <c r="A2193">
        <v>-0.0064234</v>
      </c>
      <c r="B2193">
        <v>0.1484681</v>
      </c>
      <c r="C2193">
        <f>'Map Data'!$I$28</f>
        <v>2</v>
      </c>
      <c r="D2193" t="e">
        <f>IF($C2193=1,$B2193,NA())</f>
        <v>#N/A</v>
      </c>
      <c r="E2193">
        <f>IF($C2193=2,$B2193,NA())</f>
        <v>0.1484681</v>
      </c>
      <c r="F2193" t="e">
        <f>IF($C2193=3,$B2193,NA())</f>
        <v>#N/A</v>
      </c>
      <c r="G2193" t="e">
        <f>IF($C2193=4,$B2193,NA())</f>
        <v>#N/A</v>
      </c>
      <c r="H2193" t="e">
        <f>IF($C2193=5,$B2193,NA())</f>
        <v>#N/A</v>
      </c>
      <c r="I2193" t="e">
        <f>IF($C2193="",$B2193,NA())</f>
        <v>#N/A</v>
      </c>
    </row>
    <row r="2194" spans="1:9">
      <c r="A2194">
        <v>0.0404948</v>
      </c>
      <c r="B2194">
        <v>0.1484681</v>
      </c>
      <c r="C2194">
        <f>'Map Data'!$I$28</f>
        <v>2</v>
      </c>
      <c r="D2194" t="e">
        <f>IF($C2194=1,$B2194,NA())</f>
        <v>#N/A</v>
      </c>
      <c r="E2194">
        <f>IF($C2194=2,$B2194,NA())</f>
        <v>0.1484681</v>
      </c>
      <c r="F2194" t="e">
        <f>IF($C2194=3,$B2194,NA())</f>
        <v>#N/A</v>
      </c>
      <c r="G2194" t="e">
        <f>IF($C2194=4,$B2194,NA())</f>
        <v>#N/A</v>
      </c>
      <c r="H2194" t="e">
        <f>IF($C2194=5,$B2194,NA())</f>
        <v>#N/A</v>
      </c>
      <c r="I2194" t="e">
        <f>IF($C2194="",$B2194,NA())</f>
        <v>#N/A</v>
      </c>
    </row>
    <row r="2196" spans="1:9">
      <c r="A2196">
        <v>-0.0068973</v>
      </c>
      <c r="B2196">
        <v>0.1513049</v>
      </c>
      <c r="C2196">
        <f>'Map Data'!$I$28</f>
        <v>2</v>
      </c>
      <c r="D2196" t="e">
        <f>IF($C2196=1,$B2196,NA())</f>
        <v>#N/A</v>
      </c>
      <c r="E2196">
        <f>IF($C2196=2,$B2196,NA())</f>
        <v>0.1513049</v>
      </c>
      <c r="F2196" t="e">
        <f>IF($C2196=3,$B2196,NA())</f>
        <v>#N/A</v>
      </c>
      <c r="G2196" t="e">
        <f>IF($C2196=4,$B2196,NA())</f>
        <v>#N/A</v>
      </c>
      <c r="H2196" t="e">
        <f>IF($C2196=5,$B2196,NA())</f>
        <v>#N/A</v>
      </c>
      <c r="I2196" t="e">
        <f>IF($C2196="",$B2196,NA())</f>
        <v>#N/A</v>
      </c>
    </row>
    <row r="2197" spans="1:9">
      <c r="A2197">
        <v>0.0447601</v>
      </c>
      <c r="B2197">
        <v>0.1513049</v>
      </c>
      <c r="C2197">
        <f>'Map Data'!$I$28</f>
        <v>2</v>
      </c>
      <c r="D2197" t="e">
        <f>IF($C2197=1,$B2197,NA())</f>
        <v>#N/A</v>
      </c>
      <c r="E2197">
        <f>IF($C2197=2,$B2197,NA())</f>
        <v>0.1513049</v>
      </c>
      <c r="F2197" t="e">
        <f>IF($C2197=3,$B2197,NA())</f>
        <v>#N/A</v>
      </c>
      <c r="G2197" t="e">
        <f>IF($C2197=4,$B2197,NA())</f>
        <v>#N/A</v>
      </c>
      <c r="H2197" t="e">
        <f>IF($C2197=5,$B2197,NA())</f>
        <v>#N/A</v>
      </c>
      <c r="I2197" t="e">
        <f>IF($C2197="",$B2197,NA())</f>
        <v>#N/A</v>
      </c>
    </row>
    <row r="2199" spans="1:9">
      <c r="A2199">
        <v>-0.0068973</v>
      </c>
      <c r="B2199">
        <v>0.1541418</v>
      </c>
      <c r="C2199">
        <f>'Map Data'!$I$28</f>
        <v>2</v>
      </c>
      <c r="D2199" t="e">
        <f>IF($C2199=1,$B2199,NA())</f>
        <v>#N/A</v>
      </c>
      <c r="E2199">
        <f>IF($C2199=2,$B2199,NA())</f>
        <v>0.1541418</v>
      </c>
      <c r="F2199" t="e">
        <f>IF($C2199=3,$B2199,NA())</f>
        <v>#N/A</v>
      </c>
      <c r="G2199" t="e">
        <f>IF($C2199=4,$B2199,NA())</f>
        <v>#N/A</v>
      </c>
      <c r="H2199" t="e">
        <f>IF($C2199=5,$B2199,NA())</f>
        <v>#N/A</v>
      </c>
      <c r="I2199" t="e">
        <f>IF($C2199="",$B2199,NA())</f>
        <v>#N/A</v>
      </c>
    </row>
    <row r="2200" spans="1:9">
      <c r="A2200">
        <v>0.0447601</v>
      </c>
      <c r="B2200">
        <v>0.1541418</v>
      </c>
      <c r="C2200">
        <f>'Map Data'!$I$28</f>
        <v>2</v>
      </c>
      <c r="D2200" t="e">
        <f>IF($C2200=1,$B2200,NA())</f>
        <v>#N/A</v>
      </c>
      <c r="E2200">
        <f>IF($C2200=2,$B2200,NA())</f>
        <v>0.1541418</v>
      </c>
      <c r="F2200" t="e">
        <f>IF($C2200=3,$B2200,NA())</f>
        <v>#N/A</v>
      </c>
      <c r="G2200" t="e">
        <f>IF($C2200=4,$B2200,NA())</f>
        <v>#N/A</v>
      </c>
      <c r="H2200" t="e">
        <f>IF($C2200=5,$B2200,NA())</f>
        <v>#N/A</v>
      </c>
      <c r="I2200" t="e">
        <f>IF($C2200="",$B2200,NA())</f>
        <v>#N/A</v>
      </c>
    </row>
    <row r="2202" spans="1:9">
      <c r="A2202">
        <v>-0.008319</v>
      </c>
      <c r="B2202">
        <v>0.1569786</v>
      </c>
      <c r="C2202">
        <f>'Map Data'!$I$28</f>
        <v>2</v>
      </c>
      <c r="D2202" t="e">
        <f>IF($C2202=1,$B2202,NA())</f>
        <v>#N/A</v>
      </c>
      <c r="E2202">
        <f>IF($C2202=2,$B2202,NA())</f>
        <v>0.1569786</v>
      </c>
      <c r="F2202" t="e">
        <f>IF($C2202=3,$B2202,NA())</f>
        <v>#N/A</v>
      </c>
      <c r="G2202" t="e">
        <f>IF($C2202=4,$B2202,NA())</f>
        <v>#N/A</v>
      </c>
      <c r="H2202" t="e">
        <f>IF($C2202=5,$B2202,NA())</f>
        <v>#N/A</v>
      </c>
      <c r="I2202" t="e">
        <f>IF($C2202="",$B2202,NA())</f>
        <v>#N/A</v>
      </c>
    </row>
    <row r="2203" spans="1:9">
      <c r="A2203">
        <v>0.0442862</v>
      </c>
      <c r="B2203">
        <v>0.1569786</v>
      </c>
      <c r="C2203">
        <f>'Map Data'!$I$28</f>
        <v>2</v>
      </c>
      <c r="D2203" t="e">
        <f>IF($C2203=1,$B2203,NA())</f>
        <v>#N/A</v>
      </c>
      <c r="E2203">
        <f>IF($C2203=2,$B2203,NA())</f>
        <v>0.1569786</v>
      </c>
      <c r="F2203" t="e">
        <f>IF($C2203=3,$B2203,NA())</f>
        <v>#N/A</v>
      </c>
      <c r="G2203" t="e">
        <f>IF($C2203=4,$B2203,NA())</f>
        <v>#N/A</v>
      </c>
      <c r="H2203" t="e">
        <f>IF($C2203=5,$B2203,NA())</f>
        <v>#N/A</v>
      </c>
      <c r="I2203" t="e">
        <f>IF($C2203="",$B2203,NA())</f>
        <v>#N/A</v>
      </c>
    </row>
    <row r="2205" spans="1:9">
      <c r="A2205">
        <v>-0.0092669</v>
      </c>
      <c r="B2205">
        <v>0.1598154</v>
      </c>
      <c r="C2205">
        <f>'Map Data'!$I$28</f>
        <v>2</v>
      </c>
      <c r="D2205" t="e">
        <f>IF($C2205=1,$B2205,NA())</f>
        <v>#N/A</v>
      </c>
      <c r="E2205">
        <f>IF($C2205=2,$B2205,NA())</f>
        <v>0.1598154</v>
      </c>
      <c r="F2205" t="e">
        <f>IF($C2205=3,$B2205,NA())</f>
        <v>#N/A</v>
      </c>
      <c r="G2205" t="e">
        <f>IF($C2205=4,$B2205,NA())</f>
        <v>#N/A</v>
      </c>
      <c r="H2205" t="e">
        <f>IF($C2205=5,$B2205,NA())</f>
        <v>#N/A</v>
      </c>
      <c r="I2205" t="e">
        <f>IF($C2205="",$B2205,NA())</f>
        <v>#N/A</v>
      </c>
    </row>
    <row r="2206" spans="1:9">
      <c r="A2206">
        <v>0.0442862</v>
      </c>
      <c r="B2206">
        <v>0.1598154</v>
      </c>
      <c r="C2206">
        <f>'Map Data'!$I$28</f>
        <v>2</v>
      </c>
      <c r="D2206" t="e">
        <f>IF($C2206=1,$B2206,NA())</f>
        <v>#N/A</v>
      </c>
      <c r="E2206">
        <f>IF($C2206=2,$B2206,NA())</f>
        <v>0.1598154</v>
      </c>
      <c r="F2206" t="e">
        <f>IF($C2206=3,$B2206,NA())</f>
        <v>#N/A</v>
      </c>
      <c r="G2206" t="e">
        <f>IF($C2206=4,$B2206,NA())</f>
        <v>#N/A</v>
      </c>
      <c r="H2206" t="e">
        <f>IF($C2206=5,$B2206,NA())</f>
        <v>#N/A</v>
      </c>
      <c r="I2206" t="e">
        <f>IF($C2206="",$B2206,NA())</f>
        <v>#N/A</v>
      </c>
    </row>
    <row r="2208" spans="1:9">
      <c r="A2208">
        <v>-0.0092669</v>
      </c>
      <c r="B2208">
        <v>0.1626523</v>
      </c>
      <c r="C2208">
        <f>'Map Data'!$I$28</f>
        <v>2</v>
      </c>
      <c r="D2208" t="e">
        <f>IF($C2208=1,$B2208,NA())</f>
        <v>#N/A</v>
      </c>
      <c r="E2208">
        <f>IF($C2208=2,$B2208,NA())</f>
        <v>0.1626523</v>
      </c>
      <c r="F2208" t="e">
        <f>IF($C2208=3,$B2208,NA())</f>
        <v>#N/A</v>
      </c>
      <c r="G2208" t="e">
        <f>IF($C2208=4,$B2208,NA())</f>
        <v>#N/A</v>
      </c>
      <c r="H2208" t="e">
        <f>IF($C2208=5,$B2208,NA())</f>
        <v>#N/A</v>
      </c>
      <c r="I2208" t="e">
        <f>IF($C2208="",$B2208,NA())</f>
        <v>#N/A</v>
      </c>
    </row>
    <row r="2209" spans="1:9">
      <c r="A2209">
        <v>0.045708</v>
      </c>
      <c r="B2209">
        <v>0.1626523</v>
      </c>
      <c r="C2209">
        <f>'Map Data'!$I$28</f>
        <v>2</v>
      </c>
      <c r="D2209" t="e">
        <f>IF($C2209=1,$B2209,NA())</f>
        <v>#N/A</v>
      </c>
      <c r="E2209">
        <f>IF($C2209=2,$B2209,NA())</f>
        <v>0.1626523</v>
      </c>
      <c r="F2209" t="e">
        <f>IF($C2209=3,$B2209,NA())</f>
        <v>#N/A</v>
      </c>
      <c r="G2209" t="e">
        <f>IF($C2209=4,$B2209,NA())</f>
        <v>#N/A</v>
      </c>
      <c r="H2209" t="e">
        <f>IF($C2209=5,$B2209,NA())</f>
        <v>#N/A</v>
      </c>
      <c r="I2209" t="e">
        <f>IF($C2209="",$B2209,NA())</f>
        <v>#N/A</v>
      </c>
    </row>
    <row r="2211" spans="1:9">
      <c r="A2211">
        <v>-0.0092669</v>
      </c>
      <c r="B2211">
        <v>0.1654891</v>
      </c>
      <c r="C2211">
        <f>'Map Data'!$I$28</f>
        <v>2</v>
      </c>
      <c r="D2211" t="e">
        <f>IF($C2211=1,$B2211,NA())</f>
        <v>#N/A</v>
      </c>
      <c r="E2211">
        <f>IF($C2211=2,$B2211,NA())</f>
        <v>0.1654891</v>
      </c>
      <c r="F2211" t="e">
        <f>IF($C2211=3,$B2211,NA())</f>
        <v>#N/A</v>
      </c>
      <c r="G2211" t="e">
        <f>IF($C2211=4,$B2211,NA())</f>
        <v>#N/A</v>
      </c>
      <c r="H2211" t="e">
        <f>IF($C2211=5,$B2211,NA())</f>
        <v>#N/A</v>
      </c>
      <c r="I2211" t="e">
        <f>IF($C2211="",$B2211,NA())</f>
        <v>#N/A</v>
      </c>
    </row>
    <row r="2212" spans="1:9">
      <c r="A2212">
        <v>0.0485515</v>
      </c>
      <c r="B2212">
        <v>0.1654891</v>
      </c>
      <c r="C2212">
        <f>'Map Data'!$I$28</f>
        <v>2</v>
      </c>
      <c r="D2212" t="e">
        <f>IF($C2212=1,$B2212,NA())</f>
        <v>#N/A</v>
      </c>
      <c r="E2212">
        <f>IF($C2212=2,$B2212,NA())</f>
        <v>0.1654891</v>
      </c>
      <c r="F2212" t="e">
        <f>IF($C2212=3,$B2212,NA())</f>
        <v>#N/A</v>
      </c>
      <c r="G2212" t="e">
        <f>IF($C2212=4,$B2212,NA())</f>
        <v>#N/A</v>
      </c>
      <c r="H2212" t="e">
        <f>IF($C2212=5,$B2212,NA())</f>
        <v>#N/A</v>
      </c>
      <c r="I2212" t="e">
        <f>IF($C2212="",$B2212,NA())</f>
        <v>#N/A</v>
      </c>
    </row>
    <row r="2214" spans="1:9">
      <c r="A2214">
        <v>-0.009740800000000001</v>
      </c>
      <c r="B2214">
        <v>0.1683259</v>
      </c>
      <c r="C2214">
        <f>'Map Data'!$I$28</f>
        <v>2</v>
      </c>
      <c r="D2214" t="e">
        <f>IF($C2214=1,$B2214,NA())</f>
        <v>#N/A</v>
      </c>
      <c r="E2214">
        <f>IF($C2214=2,$B2214,NA())</f>
        <v>0.1683259</v>
      </c>
      <c r="F2214" t="e">
        <f>IF($C2214=3,$B2214,NA())</f>
        <v>#N/A</v>
      </c>
      <c r="G2214" t="e">
        <f>IF($C2214=4,$B2214,NA())</f>
        <v>#N/A</v>
      </c>
      <c r="H2214" t="e">
        <f>IF($C2214=5,$B2214,NA())</f>
        <v>#N/A</v>
      </c>
      <c r="I2214" t="e">
        <f>IF($C2214="",$B2214,NA())</f>
        <v>#N/A</v>
      </c>
    </row>
    <row r="2215" spans="1:9">
      <c r="A2215">
        <v>0.0518689</v>
      </c>
      <c r="B2215">
        <v>0.1683259</v>
      </c>
      <c r="C2215">
        <f>'Map Data'!$I$28</f>
        <v>2</v>
      </c>
      <c r="D2215" t="e">
        <f>IF($C2215=1,$B2215,NA())</f>
        <v>#N/A</v>
      </c>
      <c r="E2215">
        <f>IF($C2215=2,$B2215,NA())</f>
        <v>0.1683259</v>
      </c>
      <c r="F2215" t="e">
        <f>IF($C2215=3,$B2215,NA())</f>
        <v>#N/A</v>
      </c>
      <c r="G2215" t="e">
        <f>IF($C2215=4,$B2215,NA())</f>
        <v>#N/A</v>
      </c>
      <c r="H2215" t="e">
        <f>IF($C2215=5,$B2215,NA())</f>
        <v>#N/A</v>
      </c>
      <c r="I2215" t="e">
        <f>IF($C2215="",$B2215,NA())</f>
        <v>#N/A</v>
      </c>
    </row>
    <row r="2217" spans="1:9">
      <c r="A2217">
        <v>-0.009740800000000001</v>
      </c>
      <c r="B2217">
        <v>0.1711628</v>
      </c>
      <c r="C2217">
        <f>'Map Data'!$I$28</f>
        <v>2</v>
      </c>
      <c r="D2217" t="e">
        <f>IF($C2217=1,$B2217,NA())</f>
        <v>#N/A</v>
      </c>
      <c r="E2217">
        <f>IF($C2217=2,$B2217,NA())</f>
        <v>0.1711628</v>
      </c>
      <c r="F2217" t="e">
        <f>IF($C2217=3,$B2217,NA())</f>
        <v>#N/A</v>
      </c>
      <c r="G2217" t="e">
        <f>IF($C2217=4,$B2217,NA())</f>
        <v>#N/A</v>
      </c>
      <c r="H2217" t="e">
        <f>IF($C2217=5,$B2217,NA())</f>
        <v>#N/A</v>
      </c>
      <c r="I2217" t="e">
        <f>IF($C2217="",$B2217,NA())</f>
        <v>#N/A</v>
      </c>
    </row>
    <row r="2218" spans="1:9">
      <c r="A2218">
        <v>0.0547125</v>
      </c>
      <c r="B2218">
        <v>0.1711628</v>
      </c>
      <c r="C2218">
        <f>'Map Data'!$I$28</f>
        <v>2</v>
      </c>
      <c r="D2218" t="e">
        <f>IF($C2218=1,$B2218,NA())</f>
        <v>#N/A</v>
      </c>
      <c r="E2218">
        <f>IF($C2218=2,$B2218,NA())</f>
        <v>0.1711628</v>
      </c>
      <c r="F2218" t="e">
        <f>IF($C2218=3,$B2218,NA())</f>
        <v>#N/A</v>
      </c>
      <c r="G2218" t="e">
        <f>IF($C2218=4,$B2218,NA())</f>
        <v>#N/A</v>
      </c>
      <c r="H2218" t="e">
        <f>IF($C2218=5,$B2218,NA())</f>
        <v>#N/A</v>
      </c>
      <c r="I2218" t="e">
        <f>IF($C2218="",$B2218,NA())</f>
        <v>#N/A</v>
      </c>
    </row>
    <row r="2220" spans="1:9">
      <c r="A2220">
        <v>-0.009740800000000001</v>
      </c>
      <c r="B2220">
        <v>0.1739996</v>
      </c>
      <c r="C2220">
        <f>'Map Data'!$I$28</f>
        <v>2</v>
      </c>
      <c r="D2220" t="e">
        <f>IF($C2220=1,$B2220,NA())</f>
        <v>#N/A</v>
      </c>
      <c r="E2220">
        <f>IF($C2220=2,$B2220,NA())</f>
        <v>0.1739996</v>
      </c>
      <c r="F2220" t="e">
        <f>IF($C2220=3,$B2220,NA())</f>
        <v>#N/A</v>
      </c>
      <c r="G2220" t="e">
        <f>IF($C2220=4,$B2220,NA())</f>
        <v>#N/A</v>
      </c>
      <c r="H2220" t="e">
        <f>IF($C2220=5,$B2220,NA())</f>
        <v>#N/A</v>
      </c>
      <c r="I2220" t="e">
        <f>IF($C2220="",$B2220,NA())</f>
        <v>#N/A</v>
      </c>
    </row>
    <row r="2221" spans="1:9">
      <c r="A2221">
        <v>0.0566081</v>
      </c>
      <c r="B2221">
        <v>0.1739996</v>
      </c>
      <c r="C2221">
        <f>'Map Data'!$I$28</f>
        <v>2</v>
      </c>
      <c r="D2221" t="e">
        <f>IF($C2221=1,$B2221,NA())</f>
        <v>#N/A</v>
      </c>
      <c r="E2221">
        <f>IF($C2221=2,$B2221,NA())</f>
        <v>0.1739996</v>
      </c>
      <c r="F2221" t="e">
        <f>IF($C2221=3,$B2221,NA())</f>
        <v>#N/A</v>
      </c>
      <c r="G2221" t="e">
        <f>IF($C2221=4,$B2221,NA())</f>
        <v>#N/A</v>
      </c>
      <c r="H2221" t="e">
        <f>IF($C2221=5,$B2221,NA())</f>
        <v>#N/A</v>
      </c>
      <c r="I2221" t="e">
        <f>IF($C2221="",$B2221,NA())</f>
        <v>#N/A</v>
      </c>
    </row>
    <row r="2223" spans="1:9">
      <c r="A2223">
        <v>-0.009740800000000001</v>
      </c>
      <c r="B2223">
        <v>0.1768365</v>
      </c>
      <c r="C2223">
        <f>'Map Data'!$I$28</f>
        <v>2</v>
      </c>
      <c r="D2223" t="e">
        <f>IF($C2223=1,$B2223,NA())</f>
        <v>#N/A</v>
      </c>
      <c r="E2223">
        <f>IF($C2223=2,$B2223,NA())</f>
        <v>0.1768365</v>
      </c>
      <c r="F2223" t="e">
        <f>IF($C2223=3,$B2223,NA())</f>
        <v>#N/A</v>
      </c>
      <c r="G2223" t="e">
        <f>IF($C2223=4,$B2223,NA())</f>
        <v>#N/A</v>
      </c>
      <c r="H2223" t="e">
        <f>IF($C2223=5,$B2223,NA())</f>
        <v>#N/A</v>
      </c>
      <c r="I2223" t="e">
        <f>IF($C2223="",$B2223,NA())</f>
        <v>#N/A</v>
      </c>
    </row>
    <row r="2224" spans="1:9">
      <c r="A2224">
        <v>0.0594517</v>
      </c>
      <c r="B2224">
        <v>0.1768365</v>
      </c>
      <c r="C2224">
        <f>'Map Data'!$I$28</f>
        <v>2</v>
      </c>
      <c r="D2224" t="e">
        <f>IF($C2224=1,$B2224,NA())</f>
        <v>#N/A</v>
      </c>
      <c r="E2224">
        <f>IF($C2224=2,$B2224,NA())</f>
        <v>0.1768365</v>
      </c>
      <c r="F2224" t="e">
        <f>IF($C2224=3,$B2224,NA())</f>
        <v>#N/A</v>
      </c>
      <c r="G2224" t="e">
        <f>IF($C2224=4,$B2224,NA())</f>
        <v>#N/A</v>
      </c>
      <c r="H2224" t="e">
        <f>IF($C2224=5,$B2224,NA())</f>
        <v>#N/A</v>
      </c>
      <c r="I2224" t="e">
        <f>IF($C2224="",$B2224,NA())</f>
        <v>#N/A</v>
      </c>
    </row>
    <row r="2226" spans="1:9">
      <c r="A2226">
        <v>-0.0106887</v>
      </c>
      <c r="B2226">
        <v>0.1796733</v>
      </c>
      <c r="C2226">
        <f>'Map Data'!$I$28</f>
        <v>2</v>
      </c>
      <c r="D2226" t="e">
        <f>IF($C2226=1,$B2226,NA())</f>
        <v>#N/A</v>
      </c>
      <c r="E2226">
        <f>IF($C2226=2,$B2226,NA())</f>
        <v>0.1796733</v>
      </c>
      <c r="F2226" t="e">
        <f>IF($C2226=3,$B2226,NA())</f>
        <v>#N/A</v>
      </c>
      <c r="G2226" t="e">
        <f>IF($C2226=4,$B2226,NA())</f>
        <v>#N/A</v>
      </c>
      <c r="H2226" t="e">
        <f>IF($C2226=5,$B2226,NA())</f>
        <v>#N/A</v>
      </c>
      <c r="I2226" t="e">
        <f>IF($C2226="",$B2226,NA())</f>
        <v>#N/A</v>
      </c>
    </row>
    <row r="2227" spans="1:9">
      <c r="A2227">
        <v>0.06276909999999999</v>
      </c>
      <c r="B2227">
        <v>0.1796733</v>
      </c>
      <c r="C2227">
        <f>'Map Data'!$I$28</f>
        <v>2</v>
      </c>
      <c r="D2227" t="e">
        <f>IF($C2227=1,$B2227,NA())</f>
        <v>#N/A</v>
      </c>
      <c r="E2227">
        <f>IF($C2227=2,$B2227,NA())</f>
        <v>0.1796733</v>
      </c>
      <c r="F2227" t="e">
        <f>IF($C2227=3,$B2227,NA())</f>
        <v>#N/A</v>
      </c>
      <c r="G2227" t="e">
        <f>IF($C2227=4,$B2227,NA())</f>
        <v>#N/A</v>
      </c>
      <c r="H2227" t="e">
        <f>IF($C2227=5,$B2227,NA())</f>
        <v>#N/A</v>
      </c>
      <c r="I2227" t="e">
        <f>IF($C2227="",$B2227,NA())</f>
        <v>#N/A</v>
      </c>
    </row>
    <row r="2229" spans="1:9">
      <c r="A2229">
        <v>-0.0121104</v>
      </c>
      <c r="B2229">
        <v>0.1825101</v>
      </c>
      <c r="C2229">
        <f>'Map Data'!$I$28</f>
        <v>2</v>
      </c>
      <c r="D2229" t="e">
        <f>IF($C2229=1,$B2229,NA())</f>
        <v>#N/A</v>
      </c>
      <c r="E2229">
        <f>IF($C2229=2,$B2229,NA())</f>
        <v>0.1825101</v>
      </c>
      <c r="F2229" t="e">
        <f>IF($C2229=3,$B2229,NA())</f>
        <v>#N/A</v>
      </c>
      <c r="G2229" t="e">
        <f>IF($C2229=4,$B2229,NA())</f>
        <v>#N/A</v>
      </c>
      <c r="H2229" t="e">
        <f>IF($C2229=5,$B2229,NA())</f>
        <v>#N/A</v>
      </c>
      <c r="I2229" t="e">
        <f>IF($C2229="",$B2229,NA())</f>
        <v>#N/A</v>
      </c>
    </row>
    <row r="2230" spans="1:9">
      <c r="A2230">
        <v>0.06893009999999999</v>
      </c>
      <c r="B2230">
        <v>0.1825101</v>
      </c>
      <c r="C2230">
        <f>'Map Data'!$I$28</f>
        <v>2</v>
      </c>
      <c r="D2230" t="e">
        <f>IF($C2230=1,$B2230,NA())</f>
        <v>#N/A</v>
      </c>
      <c r="E2230">
        <f>IF($C2230=2,$B2230,NA())</f>
        <v>0.1825101</v>
      </c>
      <c r="F2230" t="e">
        <f>IF($C2230=3,$B2230,NA())</f>
        <v>#N/A</v>
      </c>
      <c r="G2230" t="e">
        <f>IF($C2230=4,$B2230,NA())</f>
        <v>#N/A</v>
      </c>
      <c r="H2230" t="e">
        <f>IF($C2230=5,$B2230,NA())</f>
        <v>#N/A</v>
      </c>
      <c r="I2230" t="e">
        <f>IF($C2230="",$B2230,NA())</f>
        <v>#N/A</v>
      </c>
    </row>
    <row r="2232" spans="1:9">
      <c r="A2232">
        <v>-0.0125843</v>
      </c>
      <c r="B2232">
        <v>0.185347</v>
      </c>
      <c r="C2232">
        <f>'Map Data'!$I$28</f>
        <v>2</v>
      </c>
      <c r="D2232" t="e">
        <f>IF($C2232=1,$B2232,NA())</f>
        <v>#N/A</v>
      </c>
      <c r="E2232">
        <f>IF($C2232=2,$B2232,NA())</f>
        <v>0.185347</v>
      </c>
      <c r="F2232" t="e">
        <f>IF($C2232=3,$B2232,NA())</f>
        <v>#N/A</v>
      </c>
      <c r="G2232" t="e">
        <f>IF($C2232=4,$B2232,NA())</f>
        <v>#N/A</v>
      </c>
      <c r="H2232" t="e">
        <f>IF($C2232=5,$B2232,NA())</f>
        <v>#N/A</v>
      </c>
      <c r="I2232" t="e">
        <f>IF($C2232="",$B2232,NA())</f>
        <v>#N/A</v>
      </c>
    </row>
    <row r="2233" spans="1:9">
      <c r="A2233">
        <v>0.07414320000000001</v>
      </c>
      <c r="B2233">
        <v>0.185347</v>
      </c>
      <c r="C2233">
        <f>'Map Data'!$I$28</f>
        <v>2</v>
      </c>
      <c r="D2233" t="e">
        <f>IF($C2233=1,$B2233,NA())</f>
        <v>#N/A</v>
      </c>
      <c r="E2233">
        <f>IF($C2233=2,$B2233,NA())</f>
        <v>0.185347</v>
      </c>
      <c r="F2233" t="e">
        <f>IF($C2233=3,$B2233,NA())</f>
        <v>#N/A</v>
      </c>
      <c r="G2233" t="e">
        <f>IF($C2233=4,$B2233,NA())</f>
        <v>#N/A</v>
      </c>
      <c r="H2233" t="e">
        <f>IF($C2233=5,$B2233,NA())</f>
        <v>#N/A</v>
      </c>
      <c r="I2233" t="e">
        <f>IF($C2233="",$B2233,NA())</f>
        <v>#N/A</v>
      </c>
    </row>
    <row r="2235" spans="1:9">
      <c r="A2235">
        <v>-0.0130583</v>
      </c>
      <c r="B2235">
        <v>0.1881838</v>
      </c>
      <c r="C2235">
        <f>'Map Data'!$I$28</f>
        <v>2</v>
      </c>
      <c r="D2235" t="e">
        <f>IF($C2235=1,$B2235,NA())</f>
        <v>#N/A</v>
      </c>
      <c r="E2235">
        <f>IF($C2235=2,$B2235,NA())</f>
        <v>0.1881838</v>
      </c>
      <c r="F2235" t="e">
        <f>IF($C2235=3,$B2235,NA())</f>
        <v>#N/A</v>
      </c>
      <c r="G2235" t="e">
        <f>IF($C2235=4,$B2235,NA())</f>
        <v>#N/A</v>
      </c>
      <c r="H2235" t="e">
        <f>IF($C2235=5,$B2235,NA())</f>
        <v>#N/A</v>
      </c>
      <c r="I2235" t="e">
        <f>IF($C2235="",$B2235,NA())</f>
        <v>#N/A</v>
      </c>
    </row>
    <row r="2236" spans="1:9">
      <c r="A2236">
        <v>0.0499732</v>
      </c>
      <c r="B2236">
        <v>0.1881838</v>
      </c>
      <c r="C2236">
        <f>'Map Data'!$I$28</f>
        <v>2</v>
      </c>
      <c r="D2236" t="e">
        <f>IF($C2236=1,$B2236,NA())</f>
        <v>#N/A</v>
      </c>
      <c r="E2236">
        <f>IF($C2236=2,$B2236,NA())</f>
        <v>0.1881838</v>
      </c>
      <c r="F2236" t="e">
        <f>IF($C2236=3,$B2236,NA())</f>
        <v>#N/A</v>
      </c>
      <c r="G2236" t="e">
        <f>IF($C2236=4,$B2236,NA())</f>
        <v>#N/A</v>
      </c>
      <c r="H2236" t="e">
        <f>IF($C2236=5,$B2236,NA())</f>
        <v>#N/A</v>
      </c>
      <c r="I2236" t="e">
        <f>IF($C2236="",$B2236,NA())</f>
        <v>#N/A</v>
      </c>
    </row>
    <row r="2238" spans="1:9">
      <c r="A2238">
        <v>0.057556</v>
      </c>
      <c r="B2238">
        <v>0.1881838</v>
      </c>
      <c r="C2238">
        <f>'Map Data'!$I$28</f>
        <v>2</v>
      </c>
      <c r="D2238" t="e">
        <f>IF($C2238=1,$B2238,NA())</f>
        <v>#N/A</v>
      </c>
      <c r="E2238">
        <f>IF($C2238=2,$B2238,NA())</f>
        <v>0.1881838</v>
      </c>
      <c r="F2238" t="e">
        <f>IF($C2238=3,$B2238,NA())</f>
        <v>#N/A</v>
      </c>
      <c r="G2238" t="e">
        <f>IF($C2238=4,$B2238,NA())</f>
        <v>#N/A</v>
      </c>
      <c r="H2238" t="e">
        <f>IF($C2238=5,$B2238,NA())</f>
        <v>#N/A</v>
      </c>
      <c r="I2238" t="e">
        <f>IF($C2238="",$B2238,NA())</f>
        <v>#N/A</v>
      </c>
    </row>
    <row r="2239" spans="1:9">
      <c r="A2239">
        <v>0.0608734</v>
      </c>
      <c r="B2239">
        <v>0.1881838</v>
      </c>
      <c r="C2239">
        <f>'Map Data'!$I$28</f>
        <v>2</v>
      </c>
      <c r="D2239" t="e">
        <f>IF($C2239=1,$B2239,NA())</f>
        <v>#N/A</v>
      </c>
      <c r="E2239">
        <f>IF($C2239=2,$B2239,NA())</f>
        <v>0.1881838</v>
      </c>
      <c r="F2239" t="e">
        <f>IF($C2239=3,$B2239,NA())</f>
        <v>#N/A</v>
      </c>
      <c r="G2239" t="e">
        <f>IF($C2239=4,$B2239,NA())</f>
        <v>#N/A</v>
      </c>
      <c r="H2239" t="e">
        <f>IF($C2239=5,$B2239,NA())</f>
        <v>#N/A</v>
      </c>
      <c r="I2239" t="e">
        <f>IF($C2239="",$B2239,NA())</f>
        <v>#N/A</v>
      </c>
    </row>
    <row r="2241" spans="1:9">
      <c r="A2241">
        <v>-0.0130583</v>
      </c>
      <c r="B2241">
        <v>0.1910206</v>
      </c>
      <c r="C2241">
        <f>'Map Data'!$I$28</f>
        <v>2</v>
      </c>
      <c r="D2241" t="e">
        <f>IF($C2241=1,$B2241,NA())</f>
        <v>#N/A</v>
      </c>
      <c r="E2241">
        <f>IF($C2241=2,$B2241,NA())</f>
        <v>0.1910206</v>
      </c>
      <c r="F2241" t="e">
        <f>IF($C2241=3,$B2241,NA())</f>
        <v>#N/A</v>
      </c>
      <c r="G2241" t="e">
        <f>IF($C2241=4,$B2241,NA())</f>
        <v>#N/A</v>
      </c>
      <c r="H2241" t="e">
        <f>IF($C2241=5,$B2241,NA())</f>
        <v>#N/A</v>
      </c>
      <c r="I2241" t="e">
        <f>IF($C2241="",$B2241,NA())</f>
        <v>#N/A</v>
      </c>
    </row>
    <row r="2242" spans="1:9">
      <c r="A2242">
        <v>0.0414427</v>
      </c>
      <c r="B2242">
        <v>0.1910206</v>
      </c>
      <c r="C2242">
        <f>'Map Data'!$I$28</f>
        <v>2</v>
      </c>
      <c r="D2242" t="e">
        <f>IF($C2242=1,$B2242,NA())</f>
        <v>#N/A</v>
      </c>
      <c r="E2242">
        <f>IF($C2242=2,$B2242,NA())</f>
        <v>0.1910206</v>
      </c>
      <c r="F2242" t="e">
        <f>IF($C2242=3,$B2242,NA())</f>
        <v>#N/A</v>
      </c>
      <c r="G2242" t="e">
        <f>IF($C2242=4,$B2242,NA())</f>
        <v>#N/A</v>
      </c>
      <c r="H2242" t="e">
        <f>IF($C2242=5,$B2242,NA())</f>
        <v>#N/A</v>
      </c>
      <c r="I2242" t="e">
        <f>IF($C2242="",$B2242,NA())</f>
        <v>#N/A</v>
      </c>
    </row>
    <row r="2244" spans="1:9">
      <c r="A2244">
        <v>0.045708</v>
      </c>
      <c r="B2244">
        <v>0.1910206</v>
      </c>
      <c r="C2244">
        <f>'Map Data'!$I$28</f>
        <v>2</v>
      </c>
      <c r="D2244" t="e">
        <f>IF($C2244=1,$B2244,NA())</f>
        <v>#N/A</v>
      </c>
      <c r="E2244">
        <f>IF($C2244=2,$B2244,NA())</f>
        <v>0.1910206</v>
      </c>
      <c r="F2244" t="e">
        <f>IF($C2244=3,$B2244,NA())</f>
        <v>#N/A</v>
      </c>
      <c r="G2244" t="e">
        <f>IF($C2244=4,$B2244,NA())</f>
        <v>#N/A</v>
      </c>
      <c r="H2244" t="e">
        <f>IF($C2244=5,$B2244,NA())</f>
        <v>#N/A</v>
      </c>
      <c r="I2244" t="e">
        <f>IF($C2244="",$B2244,NA())</f>
        <v>#N/A</v>
      </c>
    </row>
    <row r="2245" spans="1:9">
      <c r="A2245">
        <v>0.0461819</v>
      </c>
      <c r="B2245">
        <v>0.1910206</v>
      </c>
      <c r="C2245">
        <f>'Map Data'!$I$28</f>
        <v>2</v>
      </c>
      <c r="D2245" t="e">
        <f>IF($C2245=1,$B2245,NA())</f>
        <v>#N/A</v>
      </c>
      <c r="E2245">
        <f>IF($C2245=2,$B2245,NA())</f>
        <v>0.1910206</v>
      </c>
      <c r="F2245" t="e">
        <f>IF($C2245=3,$B2245,NA())</f>
        <v>#N/A</v>
      </c>
      <c r="G2245" t="e">
        <f>IF($C2245=4,$B2245,NA())</f>
        <v>#N/A</v>
      </c>
      <c r="H2245" t="e">
        <f>IF($C2245=5,$B2245,NA())</f>
        <v>#N/A</v>
      </c>
      <c r="I2245" t="e">
        <f>IF($C2245="",$B2245,NA())</f>
        <v>#N/A</v>
      </c>
    </row>
    <row r="2247" spans="1:9">
      <c r="A2247">
        <v>-0.0130583</v>
      </c>
      <c r="B2247">
        <v>0.1938575</v>
      </c>
      <c r="C2247">
        <f>'Map Data'!$I$28</f>
        <v>2</v>
      </c>
      <c r="D2247" t="e">
        <f>IF($C2247=1,$B2247,NA())</f>
        <v>#N/A</v>
      </c>
      <c r="E2247">
        <f>IF($C2247=2,$B2247,NA())</f>
        <v>0.1938575</v>
      </c>
      <c r="F2247" t="e">
        <f>IF($C2247=3,$B2247,NA())</f>
        <v>#N/A</v>
      </c>
      <c r="G2247" t="e">
        <f>IF($C2247=4,$B2247,NA())</f>
        <v>#N/A</v>
      </c>
      <c r="H2247" t="e">
        <f>IF($C2247=5,$B2247,NA())</f>
        <v>#N/A</v>
      </c>
      <c r="I2247" t="e">
        <f>IF($C2247="",$B2247,NA())</f>
        <v>#N/A</v>
      </c>
    </row>
    <row r="2248" spans="1:9">
      <c r="A2248">
        <v>0.0253294</v>
      </c>
      <c r="B2248">
        <v>0.1938575</v>
      </c>
      <c r="C2248">
        <f>'Map Data'!$I$28</f>
        <v>2</v>
      </c>
      <c r="D2248" t="e">
        <f>IF($C2248=1,$B2248,NA())</f>
        <v>#N/A</v>
      </c>
      <c r="E2248">
        <f>IF($C2248=2,$B2248,NA())</f>
        <v>0.1938575</v>
      </c>
      <c r="F2248" t="e">
        <f>IF($C2248=3,$B2248,NA())</f>
        <v>#N/A</v>
      </c>
      <c r="G2248" t="e">
        <f>IF($C2248=4,$B2248,NA())</f>
        <v>#N/A</v>
      </c>
      <c r="H2248" t="e">
        <f>IF($C2248=5,$B2248,NA())</f>
        <v>#N/A</v>
      </c>
      <c r="I2248" t="e">
        <f>IF($C2248="",$B2248,NA())</f>
        <v>#N/A</v>
      </c>
    </row>
    <row r="2250" spans="1:9">
      <c r="A2250">
        <v>0.0295946</v>
      </c>
      <c r="B2250">
        <v>0.1938575</v>
      </c>
      <c r="C2250">
        <f>'Map Data'!$I$28</f>
        <v>2</v>
      </c>
      <c r="D2250" t="e">
        <f>IF($C2250=1,$B2250,NA())</f>
        <v>#N/A</v>
      </c>
      <c r="E2250">
        <f>IF($C2250=2,$B2250,NA())</f>
        <v>0.1938575</v>
      </c>
      <c r="F2250" t="e">
        <f>IF($C2250=3,$B2250,NA())</f>
        <v>#N/A</v>
      </c>
      <c r="G2250" t="e">
        <f>IF($C2250=4,$B2250,NA())</f>
        <v>#N/A</v>
      </c>
      <c r="H2250" t="e">
        <f>IF($C2250=5,$B2250,NA())</f>
        <v>#N/A</v>
      </c>
      <c r="I2250" t="e">
        <f>IF($C2250="",$B2250,NA())</f>
        <v>#N/A</v>
      </c>
    </row>
    <row r="2251" spans="1:9">
      <c r="A2251">
        <v>0.0381252</v>
      </c>
      <c r="B2251">
        <v>0.1938575</v>
      </c>
      <c r="C2251">
        <f>'Map Data'!$I$28</f>
        <v>2</v>
      </c>
      <c r="D2251" t="e">
        <f>IF($C2251=1,$B2251,NA())</f>
        <v>#N/A</v>
      </c>
      <c r="E2251">
        <f>IF($C2251=2,$B2251,NA())</f>
        <v>0.1938575</v>
      </c>
      <c r="F2251" t="e">
        <f>IF($C2251=3,$B2251,NA())</f>
        <v>#N/A</v>
      </c>
      <c r="G2251" t="e">
        <f>IF($C2251=4,$B2251,NA())</f>
        <v>#N/A</v>
      </c>
      <c r="H2251" t="e">
        <f>IF($C2251=5,$B2251,NA())</f>
        <v>#N/A</v>
      </c>
      <c r="I2251" t="e">
        <f>IF($C2251="",$B2251,NA())</f>
        <v>#N/A</v>
      </c>
    </row>
    <row r="2253" spans="1:9">
      <c r="A2253">
        <v>-0.0125843</v>
      </c>
      <c r="B2253">
        <v>0.1966943</v>
      </c>
      <c r="C2253">
        <f>'Map Data'!$I$28</f>
        <v>2</v>
      </c>
      <c r="D2253" t="e">
        <f>IF($C2253=1,$B2253,NA())</f>
        <v>#N/A</v>
      </c>
      <c r="E2253">
        <f>IF($C2253=2,$B2253,NA())</f>
        <v>0.1966943</v>
      </c>
      <c r="F2253" t="e">
        <f>IF($C2253=3,$B2253,NA())</f>
        <v>#N/A</v>
      </c>
      <c r="G2253" t="e">
        <f>IF($C2253=4,$B2253,NA())</f>
        <v>#N/A</v>
      </c>
      <c r="H2253" t="e">
        <f>IF($C2253=5,$B2253,NA())</f>
        <v>#N/A</v>
      </c>
      <c r="I2253" t="e">
        <f>IF($C2253="",$B2253,NA())</f>
        <v>#N/A</v>
      </c>
    </row>
    <row r="2254" spans="1:9">
      <c r="A2254">
        <v>0.0158509</v>
      </c>
      <c r="B2254">
        <v>0.1966943</v>
      </c>
      <c r="C2254">
        <f>'Map Data'!$I$28</f>
        <v>2</v>
      </c>
      <c r="D2254" t="e">
        <f>IF($C2254=1,$B2254,NA())</f>
        <v>#N/A</v>
      </c>
      <c r="E2254">
        <f>IF($C2254=2,$B2254,NA())</f>
        <v>0.1966943</v>
      </c>
      <c r="F2254" t="e">
        <f>IF($C2254=3,$B2254,NA())</f>
        <v>#N/A</v>
      </c>
      <c r="G2254" t="e">
        <f>IF($C2254=4,$B2254,NA())</f>
        <v>#N/A</v>
      </c>
      <c r="H2254" t="e">
        <f>IF($C2254=5,$B2254,NA())</f>
        <v>#N/A</v>
      </c>
      <c r="I2254" t="e">
        <f>IF($C2254="",$B2254,NA())</f>
        <v>#N/A</v>
      </c>
    </row>
    <row r="2256" spans="1:9">
      <c r="A2256">
        <v>-0.0135322</v>
      </c>
      <c r="B2256">
        <v>0.1995311</v>
      </c>
      <c r="C2256">
        <f>'Map Data'!$I$28</f>
        <v>2</v>
      </c>
      <c r="D2256" t="e">
        <f>IF($C2256=1,$B2256,NA())</f>
        <v>#N/A</v>
      </c>
      <c r="E2256">
        <f>IF($C2256=2,$B2256,NA())</f>
        <v>0.1995311</v>
      </c>
      <c r="F2256" t="e">
        <f>IF($C2256=3,$B2256,NA())</f>
        <v>#N/A</v>
      </c>
      <c r="G2256" t="e">
        <f>IF($C2256=4,$B2256,NA())</f>
        <v>#N/A</v>
      </c>
      <c r="H2256" t="e">
        <f>IF($C2256=5,$B2256,NA())</f>
        <v>#N/A</v>
      </c>
      <c r="I2256" t="e">
        <f>IF($C2256="",$B2256,NA())</f>
        <v>#N/A</v>
      </c>
    </row>
    <row r="2257" spans="1:9">
      <c r="A2257">
        <v>0.0144292</v>
      </c>
      <c r="B2257">
        <v>0.1995311</v>
      </c>
      <c r="C2257">
        <f>'Map Data'!$I$28</f>
        <v>2</v>
      </c>
      <c r="D2257" t="e">
        <f>IF($C2257=1,$B2257,NA())</f>
        <v>#N/A</v>
      </c>
      <c r="E2257">
        <f>IF($C2257=2,$B2257,NA())</f>
        <v>0.1995311</v>
      </c>
      <c r="F2257" t="e">
        <f>IF($C2257=3,$B2257,NA())</f>
        <v>#N/A</v>
      </c>
      <c r="G2257" t="e">
        <f>IF($C2257=4,$B2257,NA())</f>
        <v>#N/A</v>
      </c>
      <c r="H2257" t="e">
        <f>IF($C2257=5,$B2257,NA())</f>
        <v>#N/A</v>
      </c>
      <c r="I2257" t="e">
        <f>IF($C2257="",$B2257,NA())</f>
        <v>#N/A</v>
      </c>
    </row>
    <row r="2259" spans="1:9">
      <c r="A2259">
        <v>0.0101639</v>
      </c>
      <c r="B2259">
        <v>0.202368</v>
      </c>
      <c r="C2259">
        <f>'Map Data'!$I$28</f>
        <v>2</v>
      </c>
      <c r="D2259" t="e">
        <f>IF($C2259=1,$B2259,NA())</f>
        <v>#N/A</v>
      </c>
      <c r="E2259">
        <f>IF($C2259=2,$B2259,NA())</f>
        <v>0.202368</v>
      </c>
      <c r="F2259" t="e">
        <f>IF($C2259=3,$B2259,NA())</f>
        <v>#N/A</v>
      </c>
      <c r="G2259" t="e">
        <f>IF($C2259=4,$B2259,NA())</f>
        <v>#N/A</v>
      </c>
      <c r="H2259" t="e">
        <f>IF($C2259=5,$B2259,NA())</f>
        <v>#N/A</v>
      </c>
      <c r="I2259" t="e">
        <f>IF($C2259="",$B2259,NA())</f>
        <v>#N/A</v>
      </c>
    </row>
    <row r="2260" spans="1:9">
      <c r="A2260">
        <v>0.0139552</v>
      </c>
      <c r="B2260">
        <v>0.202368</v>
      </c>
      <c r="C2260">
        <f>'Map Data'!$I$28</f>
        <v>2</v>
      </c>
      <c r="D2260" t="e">
        <f>IF($C2260=1,$B2260,NA())</f>
        <v>#N/A</v>
      </c>
      <c r="E2260">
        <f>IF($C2260=2,$B2260,NA())</f>
        <v>0.202368</v>
      </c>
      <c r="F2260" t="e">
        <f>IF($C2260=3,$B2260,NA())</f>
        <v>#N/A</v>
      </c>
      <c r="G2260" t="e">
        <f>IF($C2260=4,$B2260,NA())</f>
        <v>#N/A</v>
      </c>
      <c r="H2260" t="e">
        <f>IF($C2260=5,$B2260,NA())</f>
        <v>#N/A</v>
      </c>
      <c r="I2260" t="e">
        <f>IF($C2260="",$B2260,NA())</f>
        <v>#N/A</v>
      </c>
    </row>
    <row r="2262" spans="1:9">
      <c r="A2262">
        <v>0.0101639</v>
      </c>
      <c r="B2262">
        <v>0.2052048</v>
      </c>
      <c r="C2262">
        <f>'Map Data'!$I$28</f>
        <v>2</v>
      </c>
      <c r="D2262" t="e">
        <f>IF($C2262=1,$B2262,NA())</f>
        <v>#N/A</v>
      </c>
      <c r="E2262">
        <f>IF($C2262=2,$B2262,NA())</f>
        <v>0.2052048</v>
      </c>
      <c r="F2262" t="e">
        <f>IF($C2262=3,$B2262,NA())</f>
        <v>#N/A</v>
      </c>
      <c r="G2262" t="e">
        <f>IF($C2262=4,$B2262,NA())</f>
        <v>#N/A</v>
      </c>
      <c r="H2262" t="e">
        <f>IF($C2262=5,$B2262,NA())</f>
        <v>#N/A</v>
      </c>
      <c r="I2262" t="e">
        <f>IF($C2262="",$B2262,NA())</f>
        <v>#N/A</v>
      </c>
    </row>
    <row r="2263" spans="1:9">
      <c r="A2263">
        <v>0.0134813</v>
      </c>
      <c r="B2263">
        <v>0.2052048</v>
      </c>
      <c r="C2263">
        <f>'Map Data'!$I$28</f>
        <v>2</v>
      </c>
      <c r="D2263" t="e">
        <f>IF($C2263=1,$B2263,NA())</f>
        <v>#N/A</v>
      </c>
      <c r="E2263">
        <f>IF($C2263=2,$B2263,NA())</f>
        <v>0.2052048</v>
      </c>
      <c r="F2263" t="e">
        <f>IF($C2263=3,$B2263,NA())</f>
        <v>#N/A</v>
      </c>
      <c r="G2263" t="e">
        <f>IF($C2263=4,$B2263,NA())</f>
        <v>#N/A</v>
      </c>
      <c r="H2263" t="e">
        <f>IF($C2263=5,$B2263,NA())</f>
        <v>#N/A</v>
      </c>
      <c r="I2263" t="e">
        <f>IF($C2263="",$B2263,NA())</f>
        <v>#N/A</v>
      </c>
    </row>
    <row r="2265" spans="1:9">
      <c r="A2265">
        <v>0.08030420000000001</v>
      </c>
      <c r="B2265">
        <v>-0.0217421</v>
      </c>
      <c r="C2265">
        <f>'Map Data'!$I$29</f>
        <v>2</v>
      </c>
      <c r="D2265" t="e">
        <f>IF($C2265=1,$B2265,NA())</f>
        <v>#N/A</v>
      </c>
      <c r="E2265">
        <f>IF($C2265=2,$B2265,NA())</f>
        <v>-0.0217421</v>
      </c>
      <c r="F2265" t="e">
        <f>IF($C2265=3,$B2265,NA())</f>
        <v>#N/A</v>
      </c>
      <c r="G2265" t="e">
        <f>IF($C2265=4,$B2265,NA())</f>
        <v>#N/A</v>
      </c>
      <c r="H2265" t="e">
        <f>IF($C2265=5,$B2265,NA())</f>
        <v>#N/A</v>
      </c>
      <c r="I2265" t="e">
        <f>IF($C2265="",$B2265,NA())</f>
        <v>#N/A</v>
      </c>
    </row>
    <row r="2266" spans="1:9">
      <c r="A2266">
        <v>0.08836090000000001</v>
      </c>
      <c r="B2266">
        <v>-0.0217421</v>
      </c>
      <c r="C2266">
        <f>'Map Data'!$I$29</f>
        <v>2</v>
      </c>
      <c r="D2266" t="e">
        <f>IF($C2266=1,$B2266,NA())</f>
        <v>#N/A</v>
      </c>
      <c r="E2266">
        <f>IF($C2266=2,$B2266,NA())</f>
        <v>-0.0217421</v>
      </c>
      <c r="F2266" t="e">
        <f>IF($C2266=3,$B2266,NA())</f>
        <v>#N/A</v>
      </c>
      <c r="G2266" t="e">
        <f>IF($C2266=4,$B2266,NA())</f>
        <v>#N/A</v>
      </c>
      <c r="H2266" t="e">
        <f>IF($C2266=5,$B2266,NA())</f>
        <v>#N/A</v>
      </c>
      <c r="I2266" t="e">
        <f>IF($C2266="",$B2266,NA())</f>
        <v>#N/A</v>
      </c>
    </row>
    <row r="2268" spans="1:9">
      <c r="A2268">
        <v>0.08267380000000001</v>
      </c>
      <c r="B2268">
        <v>-0.0189053</v>
      </c>
      <c r="C2268">
        <f>'Map Data'!$I$29</f>
        <v>2</v>
      </c>
      <c r="D2268" t="e">
        <f>IF($C2268=1,$B2268,NA())</f>
        <v>#N/A</v>
      </c>
      <c r="E2268">
        <f>IF($C2268=2,$B2268,NA())</f>
        <v>-0.0189053</v>
      </c>
      <c r="F2268" t="e">
        <f>IF($C2268=3,$B2268,NA())</f>
        <v>#N/A</v>
      </c>
      <c r="G2268" t="e">
        <f>IF($C2268=4,$B2268,NA())</f>
        <v>#N/A</v>
      </c>
      <c r="H2268" t="e">
        <f>IF($C2268=5,$B2268,NA())</f>
        <v>#N/A</v>
      </c>
      <c r="I2268" t="e">
        <f>IF($C2268="",$B2268,NA())</f>
        <v>#N/A</v>
      </c>
    </row>
    <row r="2269" spans="1:9">
      <c r="A2269">
        <v>0.0897826</v>
      </c>
      <c r="B2269">
        <v>-0.0189053</v>
      </c>
      <c r="C2269">
        <f>'Map Data'!$I$29</f>
        <v>2</v>
      </c>
      <c r="D2269" t="e">
        <f>IF($C2269=1,$B2269,NA())</f>
        <v>#N/A</v>
      </c>
      <c r="E2269">
        <f>IF($C2269=2,$B2269,NA())</f>
        <v>-0.0189053</v>
      </c>
      <c r="F2269" t="e">
        <f>IF($C2269=3,$B2269,NA())</f>
        <v>#N/A</v>
      </c>
      <c r="G2269" t="e">
        <f>IF($C2269=4,$B2269,NA())</f>
        <v>#N/A</v>
      </c>
      <c r="H2269" t="e">
        <f>IF($C2269=5,$B2269,NA())</f>
        <v>#N/A</v>
      </c>
      <c r="I2269" t="e">
        <f>IF($C2269="",$B2269,NA())</f>
        <v>#N/A</v>
      </c>
    </row>
    <row r="2271" spans="1:9">
      <c r="A2271">
        <v>0.0196423</v>
      </c>
      <c r="B2271">
        <v>-0.0160684</v>
      </c>
      <c r="C2271">
        <f>'Map Data'!$I$29</f>
        <v>2</v>
      </c>
      <c r="D2271" t="e">
        <f>IF($C2271=1,$B2271,NA())</f>
        <v>#N/A</v>
      </c>
      <c r="E2271">
        <f>IF($C2271=2,$B2271,NA())</f>
        <v>-0.0160684</v>
      </c>
      <c r="F2271" t="e">
        <f>IF($C2271=3,$B2271,NA())</f>
        <v>#N/A</v>
      </c>
      <c r="G2271" t="e">
        <f>IF($C2271=4,$B2271,NA())</f>
        <v>#N/A</v>
      </c>
      <c r="H2271" t="e">
        <f>IF($C2271=5,$B2271,NA())</f>
        <v>#N/A</v>
      </c>
      <c r="I2271" t="e">
        <f>IF($C2271="",$B2271,NA())</f>
        <v>#N/A</v>
      </c>
    </row>
    <row r="2272" spans="1:9">
      <c r="A2272">
        <v>0.0570821</v>
      </c>
      <c r="B2272">
        <v>-0.0160684</v>
      </c>
      <c r="C2272">
        <f>'Map Data'!$I$29</f>
        <v>2</v>
      </c>
      <c r="D2272" t="e">
        <f>IF($C2272=1,$B2272,NA())</f>
        <v>#N/A</v>
      </c>
      <c r="E2272">
        <f>IF($C2272=2,$B2272,NA())</f>
        <v>-0.0160684</v>
      </c>
      <c r="F2272" t="e">
        <f>IF($C2272=3,$B2272,NA())</f>
        <v>#N/A</v>
      </c>
      <c r="G2272" t="e">
        <f>IF($C2272=4,$B2272,NA())</f>
        <v>#N/A</v>
      </c>
      <c r="H2272" t="e">
        <f>IF($C2272=5,$B2272,NA())</f>
        <v>#N/A</v>
      </c>
      <c r="I2272" t="e">
        <f>IF($C2272="",$B2272,NA())</f>
        <v>#N/A</v>
      </c>
    </row>
    <row r="2274" spans="1:9">
      <c r="A2274">
        <v>0.08172599999999999</v>
      </c>
      <c r="B2274">
        <v>-0.0160684</v>
      </c>
      <c r="C2274">
        <f>'Map Data'!$I$29</f>
        <v>2</v>
      </c>
      <c r="D2274" t="e">
        <f>IF($C2274=1,$B2274,NA())</f>
        <v>#N/A</v>
      </c>
      <c r="E2274">
        <f>IF($C2274=2,$B2274,NA())</f>
        <v>-0.0160684</v>
      </c>
      <c r="F2274" t="e">
        <f>IF($C2274=3,$B2274,NA())</f>
        <v>#N/A</v>
      </c>
      <c r="G2274" t="e">
        <f>IF($C2274=4,$B2274,NA())</f>
        <v>#N/A</v>
      </c>
      <c r="H2274" t="e">
        <f>IF($C2274=5,$B2274,NA())</f>
        <v>#N/A</v>
      </c>
      <c r="I2274" t="e">
        <f>IF($C2274="",$B2274,NA())</f>
        <v>#N/A</v>
      </c>
    </row>
    <row r="2275" spans="1:9">
      <c r="A2275">
        <v>0.0897826</v>
      </c>
      <c r="B2275">
        <v>-0.0160684</v>
      </c>
      <c r="C2275">
        <f>'Map Data'!$I$29</f>
        <v>2</v>
      </c>
      <c r="D2275" t="e">
        <f>IF($C2275=1,$B2275,NA())</f>
        <v>#N/A</v>
      </c>
      <c r="E2275">
        <f>IF($C2275=2,$B2275,NA())</f>
        <v>-0.0160684</v>
      </c>
      <c r="F2275" t="e">
        <f>IF($C2275=3,$B2275,NA())</f>
        <v>#N/A</v>
      </c>
      <c r="G2275" t="e">
        <f>IF($C2275=4,$B2275,NA())</f>
        <v>#N/A</v>
      </c>
      <c r="H2275" t="e">
        <f>IF($C2275=5,$B2275,NA())</f>
        <v>#N/A</v>
      </c>
      <c r="I2275" t="e">
        <f>IF($C2275="",$B2275,NA())</f>
        <v>#N/A</v>
      </c>
    </row>
    <row r="2277" spans="1:9">
      <c r="A2277">
        <v>0.0196423</v>
      </c>
      <c r="B2277">
        <v>-0.0132316</v>
      </c>
      <c r="C2277">
        <f>'Map Data'!$I$29</f>
        <v>2</v>
      </c>
      <c r="D2277" t="e">
        <f>IF($C2277=1,$B2277,NA())</f>
        <v>#N/A</v>
      </c>
      <c r="E2277">
        <f>IF($C2277=2,$B2277,NA())</f>
        <v>-0.0132316</v>
      </c>
      <c r="F2277" t="e">
        <f>IF($C2277=3,$B2277,NA())</f>
        <v>#N/A</v>
      </c>
      <c r="G2277" t="e">
        <f>IF($C2277=4,$B2277,NA())</f>
        <v>#N/A</v>
      </c>
      <c r="H2277" t="e">
        <f>IF($C2277=5,$B2277,NA())</f>
        <v>#N/A</v>
      </c>
      <c r="I2277" t="e">
        <f>IF($C2277="",$B2277,NA())</f>
        <v>#N/A</v>
      </c>
    </row>
    <row r="2278" spans="1:9">
      <c r="A2278">
        <v>0.0916783</v>
      </c>
      <c r="B2278">
        <v>-0.0132316</v>
      </c>
      <c r="C2278">
        <f>'Map Data'!$I$29</f>
        <v>2</v>
      </c>
      <c r="D2278" t="e">
        <f>IF($C2278=1,$B2278,NA())</f>
        <v>#N/A</v>
      </c>
      <c r="E2278">
        <f>IF($C2278=2,$B2278,NA())</f>
        <v>-0.0132316</v>
      </c>
      <c r="F2278" t="e">
        <f>IF($C2278=3,$B2278,NA())</f>
        <v>#N/A</v>
      </c>
      <c r="G2278" t="e">
        <f>IF($C2278=4,$B2278,NA())</f>
        <v>#N/A</v>
      </c>
      <c r="H2278" t="e">
        <f>IF($C2278=5,$B2278,NA())</f>
        <v>#N/A</v>
      </c>
      <c r="I2278" t="e">
        <f>IF($C2278="",$B2278,NA())</f>
        <v>#N/A</v>
      </c>
    </row>
    <row r="2280" spans="1:9">
      <c r="A2280">
        <v>0.0191684</v>
      </c>
      <c r="B2280">
        <v>-0.0103947</v>
      </c>
      <c r="C2280">
        <f>'Map Data'!$I$29</f>
        <v>2</v>
      </c>
      <c r="D2280" t="e">
        <f>IF($C2280=1,$B2280,NA())</f>
        <v>#N/A</v>
      </c>
      <c r="E2280">
        <f>IF($C2280=2,$B2280,NA())</f>
        <v>-0.0103947</v>
      </c>
      <c r="F2280" t="e">
        <f>IF($C2280=3,$B2280,NA())</f>
        <v>#N/A</v>
      </c>
      <c r="G2280" t="e">
        <f>IF($C2280=4,$B2280,NA())</f>
        <v>#N/A</v>
      </c>
      <c r="H2280" t="e">
        <f>IF($C2280=5,$B2280,NA())</f>
        <v>#N/A</v>
      </c>
      <c r="I2280" t="e">
        <f>IF($C2280="",$B2280,NA())</f>
        <v>#N/A</v>
      </c>
    </row>
    <row r="2281" spans="1:9">
      <c r="A2281">
        <v>0.0940479</v>
      </c>
      <c r="B2281">
        <v>-0.0103947</v>
      </c>
      <c r="C2281">
        <f>'Map Data'!$I$29</f>
        <v>2</v>
      </c>
      <c r="D2281" t="e">
        <f>IF($C2281=1,$B2281,NA())</f>
        <v>#N/A</v>
      </c>
      <c r="E2281">
        <f>IF($C2281=2,$B2281,NA())</f>
        <v>-0.0103947</v>
      </c>
      <c r="F2281" t="e">
        <f>IF($C2281=3,$B2281,NA())</f>
        <v>#N/A</v>
      </c>
      <c r="G2281" t="e">
        <f>IF($C2281=4,$B2281,NA())</f>
        <v>#N/A</v>
      </c>
      <c r="H2281" t="e">
        <f>IF($C2281=5,$B2281,NA())</f>
        <v>#N/A</v>
      </c>
      <c r="I2281" t="e">
        <f>IF($C2281="",$B2281,NA())</f>
        <v>#N/A</v>
      </c>
    </row>
    <row r="2283" spans="1:9">
      <c r="A2283">
        <v>0.0191684</v>
      </c>
      <c r="B2283">
        <v>-0.0075579</v>
      </c>
      <c r="C2283">
        <f>'Map Data'!$I$29</f>
        <v>2</v>
      </c>
      <c r="D2283" t="e">
        <f>IF($C2283=1,$B2283,NA())</f>
        <v>#N/A</v>
      </c>
      <c r="E2283">
        <f>IF($C2283=2,$B2283,NA())</f>
        <v>-0.0075579</v>
      </c>
      <c r="F2283" t="e">
        <f>IF($C2283=3,$B2283,NA())</f>
        <v>#N/A</v>
      </c>
      <c r="G2283" t="e">
        <f>IF($C2283=4,$B2283,NA())</f>
        <v>#N/A</v>
      </c>
      <c r="H2283" t="e">
        <f>IF($C2283=5,$B2283,NA())</f>
        <v>#N/A</v>
      </c>
      <c r="I2283" t="e">
        <f>IF($C2283="",$B2283,NA())</f>
        <v>#N/A</v>
      </c>
    </row>
    <row r="2284" spans="1:9">
      <c r="A2284">
        <v>0.0945218</v>
      </c>
      <c r="B2284">
        <v>-0.0075579</v>
      </c>
      <c r="C2284">
        <f>'Map Data'!$I$29</f>
        <v>2</v>
      </c>
      <c r="D2284" t="e">
        <f>IF($C2284=1,$B2284,NA())</f>
        <v>#N/A</v>
      </c>
      <c r="E2284">
        <f>IF($C2284=2,$B2284,NA())</f>
        <v>-0.0075579</v>
      </c>
      <c r="F2284" t="e">
        <f>IF($C2284=3,$B2284,NA())</f>
        <v>#N/A</v>
      </c>
      <c r="G2284" t="e">
        <f>IF($C2284=4,$B2284,NA())</f>
        <v>#N/A</v>
      </c>
      <c r="H2284" t="e">
        <f>IF($C2284=5,$B2284,NA())</f>
        <v>#N/A</v>
      </c>
      <c r="I2284" t="e">
        <f>IF($C2284="",$B2284,NA())</f>
        <v>#N/A</v>
      </c>
    </row>
    <row r="2286" spans="1:9">
      <c r="A2286">
        <v>0.0191684</v>
      </c>
      <c r="B2286">
        <v>-0.0047211</v>
      </c>
      <c r="C2286">
        <f>'Map Data'!$I$29</f>
        <v>2</v>
      </c>
      <c r="D2286" t="e">
        <f>IF($C2286=1,$B2286,NA())</f>
        <v>#N/A</v>
      </c>
      <c r="E2286">
        <f>IF($C2286=2,$B2286,NA())</f>
        <v>-0.0047211</v>
      </c>
      <c r="F2286" t="e">
        <f>IF($C2286=3,$B2286,NA())</f>
        <v>#N/A</v>
      </c>
      <c r="G2286" t="e">
        <f>IF($C2286=4,$B2286,NA())</f>
        <v>#N/A</v>
      </c>
      <c r="H2286" t="e">
        <f>IF($C2286=5,$B2286,NA())</f>
        <v>#N/A</v>
      </c>
      <c r="I2286" t="e">
        <f>IF($C2286="",$B2286,NA())</f>
        <v>#N/A</v>
      </c>
    </row>
    <row r="2287" spans="1:9">
      <c r="A2287">
        <v>0.0916783</v>
      </c>
      <c r="B2287">
        <v>-0.0047211</v>
      </c>
      <c r="C2287">
        <f>'Map Data'!$I$29</f>
        <v>2</v>
      </c>
      <c r="D2287" t="e">
        <f>IF($C2287=1,$B2287,NA())</f>
        <v>#N/A</v>
      </c>
      <c r="E2287">
        <f>IF($C2287=2,$B2287,NA())</f>
        <v>-0.0047211</v>
      </c>
      <c r="F2287" t="e">
        <f>IF($C2287=3,$B2287,NA())</f>
        <v>#N/A</v>
      </c>
      <c r="G2287" t="e">
        <f>IF($C2287=4,$B2287,NA())</f>
        <v>#N/A</v>
      </c>
      <c r="H2287" t="e">
        <f>IF($C2287=5,$B2287,NA())</f>
        <v>#N/A</v>
      </c>
      <c r="I2287" t="e">
        <f>IF($C2287="",$B2287,NA())</f>
        <v>#N/A</v>
      </c>
    </row>
    <row r="2289" spans="1:9">
      <c r="A2289">
        <v>0.0191684</v>
      </c>
      <c r="B2289">
        <v>-0.0018842</v>
      </c>
      <c r="C2289">
        <f>'Map Data'!$I$29</f>
        <v>2</v>
      </c>
      <c r="D2289" t="e">
        <f>IF($C2289=1,$B2289,NA())</f>
        <v>#N/A</v>
      </c>
      <c r="E2289">
        <f>IF($C2289=2,$B2289,NA())</f>
        <v>-0.0018842</v>
      </c>
      <c r="F2289" t="e">
        <f>IF($C2289=3,$B2289,NA())</f>
        <v>#N/A</v>
      </c>
      <c r="G2289" t="e">
        <f>IF($C2289=4,$B2289,NA())</f>
        <v>#N/A</v>
      </c>
      <c r="H2289" t="e">
        <f>IF($C2289=5,$B2289,NA())</f>
        <v>#N/A</v>
      </c>
      <c r="I2289" t="e">
        <f>IF($C2289="",$B2289,NA())</f>
        <v>#N/A</v>
      </c>
    </row>
    <row r="2290" spans="1:9">
      <c r="A2290">
        <v>0.0897826</v>
      </c>
      <c r="B2290">
        <v>-0.0018842</v>
      </c>
      <c r="C2290">
        <f>'Map Data'!$I$29</f>
        <v>2</v>
      </c>
      <c r="D2290" t="e">
        <f>IF($C2290=1,$B2290,NA())</f>
        <v>#N/A</v>
      </c>
      <c r="E2290">
        <f>IF($C2290=2,$B2290,NA())</f>
        <v>-0.0018842</v>
      </c>
      <c r="F2290" t="e">
        <f>IF($C2290=3,$B2290,NA())</f>
        <v>#N/A</v>
      </c>
      <c r="G2290" t="e">
        <f>IF($C2290=4,$B2290,NA())</f>
        <v>#N/A</v>
      </c>
      <c r="H2290" t="e">
        <f>IF($C2290=5,$B2290,NA())</f>
        <v>#N/A</v>
      </c>
      <c r="I2290" t="e">
        <f>IF($C2290="",$B2290,NA())</f>
        <v>#N/A</v>
      </c>
    </row>
    <row r="2292" spans="1:9">
      <c r="A2292">
        <v>0.0191684</v>
      </c>
      <c r="B2292">
        <v>0.0009526</v>
      </c>
      <c r="C2292">
        <f>'Map Data'!$I$29</f>
        <v>2</v>
      </c>
      <c r="D2292" t="e">
        <f>IF($C2292=1,$B2292,NA())</f>
        <v>#N/A</v>
      </c>
      <c r="E2292">
        <f>IF($C2292=2,$B2292,NA())</f>
        <v>0.0009526</v>
      </c>
      <c r="F2292" t="e">
        <f>IF($C2292=3,$B2292,NA())</f>
        <v>#N/A</v>
      </c>
      <c r="G2292" t="e">
        <f>IF($C2292=4,$B2292,NA())</f>
        <v>#N/A</v>
      </c>
      <c r="H2292" t="e">
        <f>IF($C2292=5,$B2292,NA())</f>
        <v>#N/A</v>
      </c>
      <c r="I2292" t="e">
        <f>IF($C2292="",$B2292,NA())</f>
        <v>#N/A</v>
      </c>
    </row>
    <row r="2293" spans="1:9">
      <c r="A2293">
        <v>0.0897826</v>
      </c>
      <c r="B2293">
        <v>0.0009526</v>
      </c>
      <c r="C2293">
        <f>'Map Data'!$I$29</f>
        <v>2</v>
      </c>
      <c r="D2293" t="e">
        <f>IF($C2293=1,$B2293,NA())</f>
        <v>#N/A</v>
      </c>
      <c r="E2293">
        <f>IF($C2293=2,$B2293,NA())</f>
        <v>0.0009526</v>
      </c>
      <c r="F2293" t="e">
        <f>IF($C2293=3,$B2293,NA())</f>
        <v>#N/A</v>
      </c>
      <c r="G2293" t="e">
        <f>IF($C2293=4,$B2293,NA())</f>
        <v>#N/A</v>
      </c>
      <c r="H2293" t="e">
        <f>IF($C2293=5,$B2293,NA())</f>
        <v>#N/A</v>
      </c>
      <c r="I2293" t="e">
        <f>IF($C2293="",$B2293,NA())</f>
        <v>#N/A</v>
      </c>
    </row>
    <row r="2295" spans="1:9">
      <c r="A2295">
        <v>0.0191684</v>
      </c>
      <c r="B2295">
        <v>0.0037894</v>
      </c>
      <c r="C2295">
        <f>'Map Data'!$I$29</f>
        <v>2</v>
      </c>
      <c r="D2295" t="e">
        <f>IF($C2295=1,$B2295,NA())</f>
        <v>#N/A</v>
      </c>
      <c r="E2295">
        <f>IF($C2295=2,$B2295,NA())</f>
        <v>0.0037894</v>
      </c>
      <c r="F2295" t="e">
        <f>IF($C2295=3,$B2295,NA())</f>
        <v>#N/A</v>
      </c>
      <c r="G2295" t="e">
        <f>IF($C2295=4,$B2295,NA())</f>
        <v>#N/A</v>
      </c>
      <c r="H2295" t="e">
        <f>IF($C2295=5,$B2295,NA())</f>
        <v>#N/A</v>
      </c>
      <c r="I2295" t="e">
        <f>IF($C2295="",$B2295,NA())</f>
        <v>#N/A</v>
      </c>
    </row>
    <row r="2296" spans="1:9">
      <c r="A2296">
        <v>0.08836090000000001</v>
      </c>
      <c r="B2296">
        <v>0.0037894</v>
      </c>
      <c r="C2296">
        <f>'Map Data'!$I$29</f>
        <v>2</v>
      </c>
      <c r="D2296" t="e">
        <f>IF($C2296=1,$B2296,NA())</f>
        <v>#N/A</v>
      </c>
      <c r="E2296">
        <f>IF($C2296=2,$B2296,NA())</f>
        <v>0.0037894</v>
      </c>
      <c r="F2296" t="e">
        <f>IF($C2296=3,$B2296,NA())</f>
        <v>#N/A</v>
      </c>
      <c r="G2296" t="e">
        <f>IF($C2296=4,$B2296,NA())</f>
        <v>#N/A</v>
      </c>
      <c r="H2296" t="e">
        <f>IF($C2296=5,$B2296,NA())</f>
        <v>#N/A</v>
      </c>
      <c r="I2296" t="e">
        <f>IF($C2296="",$B2296,NA())</f>
        <v>#N/A</v>
      </c>
    </row>
    <row r="2298" spans="1:9">
      <c r="A2298">
        <v>0.0191684</v>
      </c>
      <c r="B2298">
        <v>0.0066263</v>
      </c>
      <c r="C2298">
        <f>'Map Data'!$I$29</f>
        <v>2</v>
      </c>
      <c r="D2298" t="e">
        <f>IF($C2298=1,$B2298,NA())</f>
        <v>#N/A</v>
      </c>
      <c r="E2298">
        <f>IF($C2298=2,$B2298,NA())</f>
        <v>0.0066263</v>
      </c>
      <c r="F2298" t="e">
        <f>IF($C2298=3,$B2298,NA())</f>
        <v>#N/A</v>
      </c>
      <c r="G2298" t="e">
        <f>IF($C2298=4,$B2298,NA())</f>
        <v>#N/A</v>
      </c>
      <c r="H2298" t="e">
        <f>IF($C2298=5,$B2298,NA())</f>
        <v>#N/A</v>
      </c>
      <c r="I2298" t="e">
        <f>IF($C2298="",$B2298,NA())</f>
        <v>#N/A</v>
      </c>
    </row>
    <row r="2299" spans="1:9">
      <c r="A2299">
        <v>0.0878869</v>
      </c>
      <c r="B2299">
        <v>0.0066263</v>
      </c>
      <c r="C2299">
        <f>'Map Data'!$I$29</f>
        <v>2</v>
      </c>
      <c r="D2299" t="e">
        <f>IF($C2299=1,$B2299,NA())</f>
        <v>#N/A</v>
      </c>
      <c r="E2299">
        <f>IF($C2299=2,$B2299,NA())</f>
        <v>0.0066263</v>
      </c>
      <c r="F2299" t="e">
        <f>IF($C2299=3,$B2299,NA())</f>
        <v>#N/A</v>
      </c>
      <c r="G2299" t="e">
        <f>IF($C2299=4,$B2299,NA())</f>
        <v>#N/A</v>
      </c>
      <c r="H2299" t="e">
        <f>IF($C2299=5,$B2299,NA())</f>
        <v>#N/A</v>
      </c>
      <c r="I2299" t="e">
        <f>IF($C2299="",$B2299,NA())</f>
        <v>#N/A</v>
      </c>
    </row>
    <row r="2301" spans="1:9">
      <c r="A2301">
        <v>0.0191684</v>
      </c>
      <c r="B2301">
        <v>0.0094631</v>
      </c>
      <c r="C2301">
        <f>'Map Data'!$I$29</f>
        <v>2</v>
      </c>
      <c r="D2301" t="e">
        <f>IF($C2301=1,$B2301,NA())</f>
        <v>#N/A</v>
      </c>
      <c r="E2301">
        <f>IF($C2301=2,$B2301,NA())</f>
        <v>0.0094631</v>
      </c>
      <c r="F2301" t="e">
        <f>IF($C2301=3,$B2301,NA())</f>
        <v>#N/A</v>
      </c>
      <c r="G2301" t="e">
        <f>IF($C2301=4,$B2301,NA())</f>
        <v>#N/A</v>
      </c>
      <c r="H2301" t="e">
        <f>IF($C2301=5,$B2301,NA())</f>
        <v>#N/A</v>
      </c>
      <c r="I2301" t="e">
        <f>IF($C2301="",$B2301,NA())</f>
        <v>#N/A</v>
      </c>
    </row>
    <row r="2302" spans="1:9">
      <c r="A2302">
        <v>0.08219990000000001</v>
      </c>
      <c r="B2302">
        <v>0.0094631</v>
      </c>
      <c r="C2302">
        <f>'Map Data'!$I$29</f>
        <v>2</v>
      </c>
      <c r="D2302" t="e">
        <f>IF($C2302=1,$B2302,NA())</f>
        <v>#N/A</v>
      </c>
      <c r="E2302">
        <f>IF($C2302=2,$B2302,NA())</f>
        <v>0.0094631</v>
      </c>
      <c r="F2302" t="e">
        <f>IF($C2302=3,$B2302,NA())</f>
        <v>#N/A</v>
      </c>
      <c r="G2302" t="e">
        <f>IF($C2302=4,$B2302,NA())</f>
        <v>#N/A</v>
      </c>
      <c r="H2302" t="e">
        <f>IF($C2302=5,$B2302,NA())</f>
        <v>#N/A</v>
      </c>
      <c r="I2302" t="e">
        <f>IF($C2302="",$B2302,NA())</f>
        <v>#N/A</v>
      </c>
    </row>
    <row r="2304" spans="1:9">
      <c r="A2304">
        <v>0.0831477</v>
      </c>
      <c r="B2304">
        <v>0.0094631</v>
      </c>
      <c r="C2304">
        <f>'Map Data'!$I$29</f>
        <v>2</v>
      </c>
      <c r="D2304" t="e">
        <f>IF($C2304=1,$B2304,NA())</f>
        <v>#N/A</v>
      </c>
      <c r="E2304">
        <f>IF($C2304=2,$B2304,NA())</f>
        <v>0.0094631</v>
      </c>
      <c r="F2304" t="e">
        <f>IF($C2304=3,$B2304,NA())</f>
        <v>#N/A</v>
      </c>
      <c r="G2304" t="e">
        <f>IF($C2304=4,$B2304,NA())</f>
        <v>#N/A</v>
      </c>
      <c r="H2304" t="e">
        <f>IF($C2304=5,$B2304,NA())</f>
        <v>#N/A</v>
      </c>
      <c r="I2304" t="e">
        <f>IF($C2304="",$B2304,NA())</f>
        <v>#N/A</v>
      </c>
    </row>
    <row r="2305" spans="1:9">
      <c r="A2305">
        <v>0.08409560000000001</v>
      </c>
      <c r="B2305">
        <v>0.0094631</v>
      </c>
      <c r="C2305">
        <f>'Map Data'!$I$29</f>
        <v>2</v>
      </c>
      <c r="D2305" t="e">
        <f>IF($C2305=1,$B2305,NA())</f>
        <v>#N/A</v>
      </c>
      <c r="E2305">
        <f>IF($C2305=2,$B2305,NA())</f>
        <v>0.0094631</v>
      </c>
      <c r="F2305" t="e">
        <f>IF($C2305=3,$B2305,NA())</f>
        <v>#N/A</v>
      </c>
      <c r="G2305" t="e">
        <f>IF($C2305=4,$B2305,NA())</f>
        <v>#N/A</v>
      </c>
      <c r="H2305" t="e">
        <f>IF($C2305=5,$B2305,NA())</f>
        <v>#N/A</v>
      </c>
      <c r="I2305" t="e">
        <f>IF($C2305="",$B2305,NA())</f>
        <v>#N/A</v>
      </c>
    </row>
    <row r="2307" spans="1:9">
      <c r="A2307">
        <v>0.0191684</v>
      </c>
      <c r="B2307">
        <v>0.0122999</v>
      </c>
      <c r="C2307">
        <f>'Map Data'!$I$29</f>
        <v>2</v>
      </c>
      <c r="D2307" t="e">
        <f>IF($C2307=1,$B2307,NA())</f>
        <v>#N/A</v>
      </c>
      <c r="E2307">
        <f>IF($C2307=2,$B2307,NA())</f>
        <v>0.0122999</v>
      </c>
      <c r="F2307" t="e">
        <f>IF($C2307=3,$B2307,NA())</f>
        <v>#N/A</v>
      </c>
      <c r="G2307" t="e">
        <f>IF($C2307=4,$B2307,NA())</f>
        <v>#N/A</v>
      </c>
      <c r="H2307" t="e">
        <f>IF($C2307=5,$B2307,NA())</f>
        <v>#N/A</v>
      </c>
      <c r="I2307" t="e">
        <f>IF($C2307="",$B2307,NA())</f>
        <v>#N/A</v>
      </c>
    </row>
    <row r="2308" spans="1:9">
      <c r="A2308">
        <v>0.07983030000000001</v>
      </c>
      <c r="B2308">
        <v>0.0122999</v>
      </c>
      <c r="C2308">
        <f>'Map Data'!$I$29</f>
        <v>2</v>
      </c>
      <c r="D2308" t="e">
        <f>IF($C2308=1,$B2308,NA())</f>
        <v>#N/A</v>
      </c>
      <c r="E2308">
        <f>IF($C2308=2,$B2308,NA())</f>
        <v>0.0122999</v>
      </c>
      <c r="F2308" t="e">
        <f>IF($C2308=3,$B2308,NA())</f>
        <v>#N/A</v>
      </c>
      <c r="G2308" t="e">
        <f>IF($C2308=4,$B2308,NA())</f>
        <v>#N/A</v>
      </c>
      <c r="H2308" t="e">
        <f>IF($C2308=5,$B2308,NA())</f>
        <v>#N/A</v>
      </c>
      <c r="I2308" t="e">
        <f>IF($C2308="",$B2308,NA())</f>
        <v>#N/A</v>
      </c>
    </row>
    <row r="2310" spans="1:9">
      <c r="A2310">
        <v>0.0191684</v>
      </c>
      <c r="B2310">
        <v>0.0151368</v>
      </c>
      <c r="C2310">
        <f>'Map Data'!$I$29</f>
        <v>2</v>
      </c>
      <c r="D2310" t="e">
        <f>IF($C2310=1,$B2310,NA())</f>
        <v>#N/A</v>
      </c>
      <c r="E2310">
        <f>IF($C2310=2,$B2310,NA())</f>
        <v>0.0151368</v>
      </c>
      <c r="F2310" t="e">
        <f>IF($C2310=3,$B2310,NA())</f>
        <v>#N/A</v>
      </c>
      <c r="G2310" t="e">
        <f>IF($C2310=4,$B2310,NA())</f>
        <v>#N/A</v>
      </c>
      <c r="H2310" t="e">
        <f>IF($C2310=5,$B2310,NA())</f>
        <v>#N/A</v>
      </c>
      <c r="I2310" t="e">
        <f>IF($C2310="",$B2310,NA())</f>
        <v>#N/A</v>
      </c>
    </row>
    <row r="2311" spans="1:9">
      <c r="A2311">
        <v>0.07651280000000001</v>
      </c>
      <c r="B2311">
        <v>0.0151368</v>
      </c>
      <c r="C2311">
        <f>'Map Data'!$I$29</f>
        <v>2</v>
      </c>
      <c r="D2311" t="e">
        <f>IF($C2311=1,$B2311,NA())</f>
        <v>#N/A</v>
      </c>
      <c r="E2311">
        <f>IF($C2311=2,$B2311,NA())</f>
        <v>0.0151368</v>
      </c>
      <c r="F2311" t="e">
        <f>IF($C2311=3,$B2311,NA())</f>
        <v>#N/A</v>
      </c>
      <c r="G2311" t="e">
        <f>IF($C2311=4,$B2311,NA())</f>
        <v>#N/A</v>
      </c>
      <c r="H2311" t="e">
        <f>IF($C2311=5,$B2311,NA())</f>
        <v>#N/A</v>
      </c>
      <c r="I2311" t="e">
        <f>IF($C2311="",$B2311,NA())</f>
        <v>#N/A</v>
      </c>
    </row>
    <row r="2313" spans="1:9">
      <c r="A2313">
        <v>0.0191684</v>
      </c>
      <c r="B2313">
        <v>0.0179736</v>
      </c>
      <c r="C2313">
        <f>'Map Data'!$I$29</f>
        <v>2</v>
      </c>
      <c r="D2313" t="e">
        <f>IF($C2313=1,$B2313,NA())</f>
        <v>#N/A</v>
      </c>
      <c r="E2313">
        <f>IF($C2313=2,$B2313,NA())</f>
        <v>0.0179736</v>
      </c>
      <c r="F2313" t="e">
        <f>IF($C2313=3,$B2313,NA())</f>
        <v>#N/A</v>
      </c>
      <c r="G2313" t="e">
        <f>IF($C2313=4,$B2313,NA())</f>
        <v>#N/A</v>
      </c>
      <c r="H2313" t="e">
        <f>IF($C2313=5,$B2313,NA())</f>
        <v>#N/A</v>
      </c>
      <c r="I2313" t="e">
        <f>IF($C2313="",$B2313,NA())</f>
        <v>#N/A</v>
      </c>
    </row>
    <row r="2314" spans="1:9">
      <c r="A2314">
        <v>0.07651280000000001</v>
      </c>
      <c r="B2314">
        <v>0.0179736</v>
      </c>
      <c r="C2314">
        <f>'Map Data'!$I$29</f>
        <v>2</v>
      </c>
      <c r="D2314" t="e">
        <f>IF($C2314=1,$B2314,NA())</f>
        <v>#N/A</v>
      </c>
      <c r="E2314">
        <f>IF($C2314=2,$B2314,NA())</f>
        <v>0.0179736</v>
      </c>
      <c r="F2314" t="e">
        <f>IF($C2314=3,$B2314,NA())</f>
        <v>#N/A</v>
      </c>
      <c r="G2314" t="e">
        <f>IF($C2314=4,$B2314,NA())</f>
        <v>#N/A</v>
      </c>
      <c r="H2314" t="e">
        <f>IF($C2314=5,$B2314,NA())</f>
        <v>#N/A</v>
      </c>
      <c r="I2314" t="e">
        <f>IF($C2314="",$B2314,NA())</f>
        <v>#N/A</v>
      </c>
    </row>
    <row r="2316" spans="1:9">
      <c r="A2316">
        <v>0.0191684</v>
      </c>
      <c r="B2316">
        <v>0.0208105</v>
      </c>
      <c r="C2316">
        <f>'Map Data'!$I$29</f>
        <v>2</v>
      </c>
      <c r="D2316" t="e">
        <f>IF($C2316=1,$B2316,NA())</f>
        <v>#N/A</v>
      </c>
      <c r="E2316">
        <f>IF($C2316=2,$B2316,NA())</f>
        <v>0.0208105</v>
      </c>
      <c r="F2316" t="e">
        <f>IF($C2316=3,$B2316,NA())</f>
        <v>#N/A</v>
      </c>
      <c r="G2316" t="e">
        <f>IF($C2316=4,$B2316,NA())</f>
        <v>#N/A</v>
      </c>
      <c r="H2316" t="e">
        <f>IF($C2316=5,$B2316,NA())</f>
        <v>#N/A</v>
      </c>
      <c r="I2316" t="e">
        <f>IF($C2316="",$B2316,NA())</f>
        <v>#N/A</v>
      </c>
    </row>
    <row r="2317" spans="1:9">
      <c r="A2317">
        <v>0.07746069999999999</v>
      </c>
      <c r="B2317">
        <v>0.0208105</v>
      </c>
      <c r="C2317">
        <f>'Map Data'!$I$29</f>
        <v>2</v>
      </c>
      <c r="D2317" t="e">
        <f>IF($C2317=1,$B2317,NA())</f>
        <v>#N/A</v>
      </c>
      <c r="E2317">
        <f>IF($C2317=2,$B2317,NA())</f>
        <v>0.0208105</v>
      </c>
      <c r="F2317" t="e">
        <f>IF($C2317=3,$B2317,NA())</f>
        <v>#N/A</v>
      </c>
      <c r="G2317" t="e">
        <f>IF($C2317=4,$B2317,NA())</f>
        <v>#N/A</v>
      </c>
      <c r="H2317" t="e">
        <f>IF($C2317=5,$B2317,NA())</f>
        <v>#N/A</v>
      </c>
      <c r="I2317" t="e">
        <f>IF($C2317="",$B2317,NA())</f>
        <v>#N/A</v>
      </c>
    </row>
    <row r="2319" spans="1:9">
      <c r="A2319">
        <v>0.0186945</v>
      </c>
      <c r="B2319">
        <v>0.0236473</v>
      </c>
      <c r="C2319">
        <f>'Map Data'!$I$29</f>
        <v>2</v>
      </c>
      <c r="D2319" t="e">
        <f>IF($C2319=1,$B2319,NA())</f>
        <v>#N/A</v>
      </c>
      <c r="E2319">
        <f>IF($C2319=2,$B2319,NA())</f>
        <v>0.0236473</v>
      </c>
      <c r="F2319" t="e">
        <f>IF($C2319=3,$B2319,NA())</f>
        <v>#N/A</v>
      </c>
      <c r="G2319" t="e">
        <f>IF($C2319=4,$B2319,NA())</f>
        <v>#N/A</v>
      </c>
      <c r="H2319" t="e">
        <f>IF($C2319=5,$B2319,NA())</f>
        <v>#N/A</v>
      </c>
      <c r="I2319" t="e">
        <f>IF($C2319="",$B2319,NA())</f>
        <v>#N/A</v>
      </c>
    </row>
    <row r="2320" spans="1:9">
      <c r="A2320">
        <v>0.07793460000000001</v>
      </c>
      <c r="B2320">
        <v>0.0236473</v>
      </c>
      <c r="C2320">
        <f>'Map Data'!$I$29</f>
        <v>2</v>
      </c>
      <c r="D2320" t="e">
        <f>IF($C2320=1,$B2320,NA())</f>
        <v>#N/A</v>
      </c>
      <c r="E2320">
        <f>IF($C2320=2,$B2320,NA())</f>
        <v>0.0236473</v>
      </c>
      <c r="F2320" t="e">
        <f>IF($C2320=3,$B2320,NA())</f>
        <v>#N/A</v>
      </c>
      <c r="G2320" t="e">
        <f>IF($C2320=4,$B2320,NA())</f>
        <v>#N/A</v>
      </c>
      <c r="H2320" t="e">
        <f>IF($C2320=5,$B2320,NA())</f>
        <v>#N/A</v>
      </c>
      <c r="I2320" t="e">
        <f>IF($C2320="",$B2320,NA())</f>
        <v>#N/A</v>
      </c>
    </row>
    <row r="2322" spans="1:9">
      <c r="A2322">
        <v>0.0186945</v>
      </c>
      <c r="B2322">
        <v>0.0264841</v>
      </c>
      <c r="C2322">
        <f>'Map Data'!$I$29</f>
        <v>2</v>
      </c>
      <c r="D2322" t="e">
        <f>IF($C2322=1,$B2322,NA())</f>
        <v>#N/A</v>
      </c>
      <c r="E2322">
        <f>IF($C2322=2,$B2322,NA())</f>
        <v>0.0264841</v>
      </c>
      <c r="F2322" t="e">
        <f>IF($C2322=3,$B2322,NA())</f>
        <v>#N/A</v>
      </c>
      <c r="G2322" t="e">
        <f>IF($C2322=4,$B2322,NA())</f>
        <v>#N/A</v>
      </c>
      <c r="H2322" t="e">
        <f>IF($C2322=5,$B2322,NA())</f>
        <v>#N/A</v>
      </c>
      <c r="I2322" t="e">
        <f>IF($C2322="",$B2322,NA())</f>
        <v>#N/A</v>
      </c>
    </row>
    <row r="2323" spans="1:9">
      <c r="A2323">
        <v>0.07224750000000001</v>
      </c>
      <c r="B2323">
        <v>0.0264841</v>
      </c>
      <c r="C2323">
        <f>'Map Data'!$I$29</f>
        <v>2</v>
      </c>
      <c r="D2323" t="e">
        <f>IF($C2323=1,$B2323,NA())</f>
        <v>#N/A</v>
      </c>
      <c r="E2323">
        <f>IF($C2323=2,$B2323,NA())</f>
        <v>0.0264841</v>
      </c>
      <c r="F2323" t="e">
        <f>IF($C2323=3,$B2323,NA())</f>
        <v>#N/A</v>
      </c>
      <c r="G2323" t="e">
        <f>IF($C2323=4,$B2323,NA())</f>
        <v>#N/A</v>
      </c>
      <c r="H2323" t="e">
        <f>IF($C2323=5,$B2323,NA())</f>
        <v>#N/A</v>
      </c>
      <c r="I2323" t="e">
        <f>IF($C2323="",$B2323,NA())</f>
        <v>#N/A</v>
      </c>
    </row>
    <row r="2325" spans="1:9">
      <c r="A2325">
        <v>0.07319539999999999</v>
      </c>
      <c r="B2325">
        <v>0.0264841</v>
      </c>
      <c r="C2325">
        <f>'Map Data'!$I$29</f>
        <v>2</v>
      </c>
      <c r="D2325" t="e">
        <f>IF($C2325=1,$B2325,NA())</f>
        <v>#N/A</v>
      </c>
      <c r="E2325">
        <f>IF($C2325=2,$B2325,NA())</f>
        <v>0.0264841</v>
      </c>
      <c r="F2325" t="e">
        <f>IF($C2325=3,$B2325,NA())</f>
        <v>#N/A</v>
      </c>
      <c r="G2325" t="e">
        <f>IF($C2325=4,$B2325,NA())</f>
        <v>#N/A</v>
      </c>
      <c r="H2325" t="e">
        <f>IF($C2325=5,$B2325,NA())</f>
        <v>#N/A</v>
      </c>
      <c r="I2325" t="e">
        <f>IF($C2325="",$B2325,NA())</f>
        <v>#N/A</v>
      </c>
    </row>
    <row r="2326" spans="1:9">
      <c r="A2326">
        <v>0.07840850000000001</v>
      </c>
      <c r="B2326">
        <v>0.0264841</v>
      </c>
      <c r="C2326">
        <f>'Map Data'!$I$29</f>
        <v>2</v>
      </c>
      <c r="D2326" t="e">
        <f>IF($C2326=1,$B2326,NA())</f>
        <v>#N/A</v>
      </c>
      <c r="E2326">
        <f>IF($C2326=2,$B2326,NA())</f>
        <v>0.0264841</v>
      </c>
      <c r="F2326" t="e">
        <f>IF($C2326=3,$B2326,NA())</f>
        <v>#N/A</v>
      </c>
      <c r="G2326" t="e">
        <f>IF($C2326=4,$B2326,NA())</f>
        <v>#N/A</v>
      </c>
      <c r="H2326" t="e">
        <f>IF($C2326=5,$B2326,NA())</f>
        <v>#N/A</v>
      </c>
      <c r="I2326" t="e">
        <f>IF($C2326="",$B2326,NA())</f>
        <v>#N/A</v>
      </c>
    </row>
    <row r="2328" spans="1:9">
      <c r="A2328">
        <v>0.0186945</v>
      </c>
      <c r="B2328">
        <v>0.029321</v>
      </c>
      <c r="C2328">
        <f>'Map Data'!$I$29</f>
        <v>2</v>
      </c>
      <c r="D2328" t="e">
        <f>IF($C2328=1,$B2328,NA())</f>
        <v>#N/A</v>
      </c>
      <c r="E2328">
        <f>IF($C2328=2,$B2328,NA())</f>
        <v>0.029321</v>
      </c>
      <c r="F2328" t="e">
        <f>IF($C2328=3,$B2328,NA())</f>
        <v>#N/A</v>
      </c>
      <c r="G2328" t="e">
        <f>IF($C2328=4,$B2328,NA())</f>
        <v>#N/A</v>
      </c>
      <c r="H2328" t="e">
        <f>IF($C2328=5,$B2328,NA())</f>
        <v>#N/A</v>
      </c>
      <c r="I2328" t="e">
        <f>IF($C2328="",$B2328,NA())</f>
        <v>#N/A</v>
      </c>
    </row>
    <row r="2329" spans="1:9">
      <c r="A2329">
        <v>0.07082579999999999</v>
      </c>
      <c r="B2329">
        <v>0.029321</v>
      </c>
      <c r="C2329">
        <f>'Map Data'!$I$29</f>
        <v>2</v>
      </c>
      <c r="D2329" t="e">
        <f>IF($C2329=1,$B2329,NA())</f>
        <v>#N/A</v>
      </c>
      <c r="E2329">
        <f>IF($C2329=2,$B2329,NA())</f>
        <v>0.029321</v>
      </c>
      <c r="F2329" t="e">
        <f>IF($C2329=3,$B2329,NA())</f>
        <v>#N/A</v>
      </c>
      <c r="G2329" t="e">
        <f>IF($C2329=4,$B2329,NA())</f>
        <v>#N/A</v>
      </c>
      <c r="H2329" t="e">
        <f>IF($C2329=5,$B2329,NA())</f>
        <v>#N/A</v>
      </c>
      <c r="I2329" t="e">
        <f>IF($C2329="",$B2329,NA())</f>
        <v>#N/A</v>
      </c>
    </row>
    <row r="2331" spans="1:9">
      <c r="A2331">
        <v>0.0149031</v>
      </c>
      <c r="B2331">
        <v>0.0321578</v>
      </c>
      <c r="C2331">
        <f>'Map Data'!$I$29</f>
        <v>2</v>
      </c>
      <c r="D2331" t="e">
        <f>IF($C2331=1,$B2331,NA())</f>
        <v>#N/A</v>
      </c>
      <c r="E2331">
        <f>IF($C2331=2,$B2331,NA())</f>
        <v>0.0321578</v>
      </c>
      <c r="F2331" t="e">
        <f>IF($C2331=3,$B2331,NA())</f>
        <v>#N/A</v>
      </c>
      <c r="G2331" t="e">
        <f>IF($C2331=4,$B2331,NA())</f>
        <v>#N/A</v>
      </c>
      <c r="H2331" t="e">
        <f>IF($C2331=5,$B2331,NA())</f>
        <v>#N/A</v>
      </c>
      <c r="I2331" t="e">
        <f>IF($C2331="",$B2331,NA())</f>
        <v>#N/A</v>
      </c>
    </row>
    <row r="2332" spans="1:9">
      <c r="A2332">
        <v>0.07035189999999999</v>
      </c>
      <c r="B2332">
        <v>0.0321578</v>
      </c>
      <c r="C2332">
        <f>'Map Data'!$I$29</f>
        <v>2</v>
      </c>
      <c r="D2332" t="e">
        <f>IF($C2332=1,$B2332,NA())</f>
        <v>#N/A</v>
      </c>
      <c r="E2332">
        <f>IF($C2332=2,$B2332,NA())</f>
        <v>0.0321578</v>
      </c>
      <c r="F2332" t="e">
        <f>IF($C2332=3,$B2332,NA())</f>
        <v>#N/A</v>
      </c>
      <c r="G2332" t="e">
        <f>IF($C2332=4,$B2332,NA())</f>
        <v>#N/A</v>
      </c>
      <c r="H2332" t="e">
        <f>IF($C2332=5,$B2332,NA())</f>
        <v>#N/A</v>
      </c>
      <c r="I2332" t="e">
        <f>IF($C2332="",$B2332,NA())</f>
        <v>#N/A</v>
      </c>
    </row>
    <row r="2334" spans="1:9">
      <c r="A2334">
        <v>0.0130074</v>
      </c>
      <c r="B2334">
        <v>0.0349946</v>
      </c>
      <c r="C2334">
        <f>'Map Data'!$I$29</f>
        <v>2</v>
      </c>
      <c r="D2334" t="e">
        <f>IF($C2334=1,$B2334,NA())</f>
        <v>#N/A</v>
      </c>
      <c r="E2334">
        <f>IF($C2334=2,$B2334,NA())</f>
        <v>0.0349946</v>
      </c>
      <c r="F2334" t="e">
        <f>IF($C2334=3,$B2334,NA())</f>
        <v>#N/A</v>
      </c>
      <c r="G2334" t="e">
        <f>IF($C2334=4,$B2334,NA())</f>
        <v>#N/A</v>
      </c>
      <c r="H2334" t="e">
        <f>IF($C2334=5,$B2334,NA())</f>
        <v>#N/A</v>
      </c>
      <c r="I2334" t="e">
        <f>IF($C2334="",$B2334,NA())</f>
        <v>#N/A</v>
      </c>
    </row>
    <row r="2335" spans="1:9">
      <c r="A2335">
        <v>0.06750829999999999</v>
      </c>
      <c r="B2335">
        <v>0.0349946</v>
      </c>
      <c r="C2335">
        <f>'Map Data'!$I$29</f>
        <v>2</v>
      </c>
      <c r="D2335" t="e">
        <f>IF($C2335=1,$B2335,NA())</f>
        <v>#N/A</v>
      </c>
      <c r="E2335">
        <f>IF($C2335=2,$B2335,NA())</f>
        <v>0.0349946</v>
      </c>
      <c r="F2335" t="e">
        <f>IF($C2335=3,$B2335,NA())</f>
        <v>#N/A</v>
      </c>
      <c r="G2335" t="e">
        <f>IF($C2335=4,$B2335,NA())</f>
        <v>#N/A</v>
      </c>
      <c r="H2335" t="e">
        <f>IF($C2335=5,$B2335,NA())</f>
        <v>#N/A</v>
      </c>
      <c r="I2335" t="e">
        <f>IF($C2335="",$B2335,NA())</f>
        <v>#N/A</v>
      </c>
    </row>
    <row r="2337" spans="1:9">
      <c r="A2337">
        <v>0.0130074</v>
      </c>
      <c r="B2337">
        <v>0.0378315</v>
      </c>
      <c r="C2337">
        <f>'Map Data'!$I$29</f>
        <v>2</v>
      </c>
      <c r="D2337" t="e">
        <f>IF($C2337=1,$B2337,NA())</f>
        <v>#N/A</v>
      </c>
      <c r="E2337">
        <f>IF($C2337=2,$B2337,NA())</f>
        <v>0.0378315</v>
      </c>
      <c r="F2337" t="e">
        <f>IF($C2337=3,$B2337,NA())</f>
        <v>#N/A</v>
      </c>
      <c r="G2337" t="e">
        <f>IF($C2337=4,$B2337,NA())</f>
        <v>#N/A</v>
      </c>
      <c r="H2337" t="e">
        <f>IF($C2337=5,$B2337,NA())</f>
        <v>#N/A</v>
      </c>
      <c r="I2337" t="e">
        <f>IF($C2337="",$B2337,NA())</f>
        <v>#N/A</v>
      </c>
    </row>
    <row r="2338" spans="1:9">
      <c r="A2338">
        <v>0.0641909</v>
      </c>
      <c r="B2338">
        <v>0.0378315</v>
      </c>
      <c r="C2338">
        <f>'Map Data'!$I$29</f>
        <v>2</v>
      </c>
      <c r="D2338" t="e">
        <f>IF($C2338=1,$B2338,NA())</f>
        <v>#N/A</v>
      </c>
      <c r="E2338">
        <f>IF($C2338=2,$B2338,NA())</f>
        <v>0.0378315</v>
      </c>
      <c r="F2338" t="e">
        <f>IF($C2338=3,$B2338,NA())</f>
        <v>#N/A</v>
      </c>
      <c r="G2338" t="e">
        <f>IF($C2338=4,$B2338,NA())</f>
        <v>#N/A</v>
      </c>
      <c r="H2338" t="e">
        <f>IF($C2338=5,$B2338,NA())</f>
        <v>#N/A</v>
      </c>
      <c r="I2338" t="e">
        <f>IF($C2338="",$B2338,NA())</f>
        <v>#N/A</v>
      </c>
    </row>
    <row r="2340" spans="1:9">
      <c r="A2340">
        <v>0.0149031</v>
      </c>
      <c r="B2340">
        <v>0.0406683</v>
      </c>
      <c r="C2340">
        <f>'Map Data'!$I$29</f>
        <v>2</v>
      </c>
      <c r="D2340" t="e">
        <f>IF($C2340=1,$B2340,NA())</f>
        <v>#N/A</v>
      </c>
      <c r="E2340">
        <f>IF($C2340=2,$B2340,NA())</f>
        <v>0.0406683</v>
      </c>
      <c r="F2340" t="e">
        <f>IF($C2340=3,$B2340,NA())</f>
        <v>#N/A</v>
      </c>
      <c r="G2340" t="e">
        <f>IF($C2340=4,$B2340,NA())</f>
        <v>#N/A</v>
      </c>
      <c r="H2340" t="e">
        <f>IF($C2340=5,$B2340,NA())</f>
        <v>#N/A</v>
      </c>
      <c r="I2340" t="e">
        <f>IF($C2340="",$B2340,NA())</f>
        <v>#N/A</v>
      </c>
    </row>
    <row r="2341" spans="1:9">
      <c r="A2341">
        <v>0.0613474</v>
      </c>
      <c r="B2341">
        <v>0.0406683</v>
      </c>
      <c r="C2341">
        <f>'Map Data'!$I$29</f>
        <v>2</v>
      </c>
      <c r="D2341" t="e">
        <f>IF($C2341=1,$B2341,NA())</f>
        <v>#N/A</v>
      </c>
      <c r="E2341">
        <f>IF($C2341=2,$B2341,NA())</f>
        <v>0.0406683</v>
      </c>
      <c r="F2341" t="e">
        <f>IF($C2341=3,$B2341,NA())</f>
        <v>#N/A</v>
      </c>
      <c r="G2341" t="e">
        <f>IF($C2341=4,$B2341,NA())</f>
        <v>#N/A</v>
      </c>
      <c r="H2341" t="e">
        <f>IF($C2341=5,$B2341,NA())</f>
        <v>#N/A</v>
      </c>
      <c r="I2341" t="e">
        <f>IF($C2341="",$B2341,NA())</f>
        <v>#N/A</v>
      </c>
    </row>
    <row r="2343" spans="1:9">
      <c r="A2343">
        <v>0.009690000000000001</v>
      </c>
      <c r="B2343">
        <v>0.0435051</v>
      </c>
      <c r="C2343">
        <f>'Map Data'!$I$29</f>
        <v>2</v>
      </c>
      <c r="D2343" t="e">
        <f>IF($C2343=1,$B2343,NA())</f>
        <v>#N/A</v>
      </c>
      <c r="E2343">
        <f>IF($C2343=2,$B2343,NA())</f>
        <v>0.0435051</v>
      </c>
      <c r="F2343" t="e">
        <f>IF($C2343=3,$B2343,NA())</f>
        <v>#N/A</v>
      </c>
      <c r="G2343" t="e">
        <f>IF($C2343=4,$B2343,NA())</f>
        <v>#N/A</v>
      </c>
      <c r="H2343" t="e">
        <f>IF($C2343=5,$B2343,NA())</f>
        <v>#N/A</v>
      </c>
      <c r="I2343" t="e">
        <f>IF($C2343="",$B2343,NA())</f>
        <v>#N/A</v>
      </c>
    </row>
    <row r="2344" spans="1:9">
      <c r="A2344">
        <v>0.0603995</v>
      </c>
      <c r="B2344">
        <v>0.0435051</v>
      </c>
      <c r="C2344">
        <f>'Map Data'!$I$29</f>
        <v>2</v>
      </c>
      <c r="D2344" t="e">
        <f>IF($C2344=1,$B2344,NA())</f>
        <v>#N/A</v>
      </c>
      <c r="E2344">
        <f>IF($C2344=2,$B2344,NA())</f>
        <v>0.0435051</v>
      </c>
      <c r="F2344" t="e">
        <f>IF($C2344=3,$B2344,NA())</f>
        <v>#N/A</v>
      </c>
      <c r="G2344" t="e">
        <f>IF($C2344=4,$B2344,NA())</f>
        <v>#N/A</v>
      </c>
      <c r="H2344" t="e">
        <f>IF($C2344=5,$B2344,NA())</f>
        <v>#N/A</v>
      </c>
      <c r="I2344" t="e">
        <f>IF($C2344="",$B2344,NA())</f>
        <v>#N/A</v>
      </c>
    </row>
    <row r="2346" spans="1:9">
      <c r="A2346">
        <v>0.0077943</v>
      </c>
      <c r="B2346">
        <v>0.046342</v>
      </c>
      <c r="C2346">
        <f>'Map Data'!$I$29</f>
        <v>2</v>
      </c>
      <c r="D2346" t="e">
        <f>IF($C2346=1,$B2346,NA())</f>
        <v>#N/A</v>
      </c>
      <c r="E2346">
        <f>IF($C2346=2,$B2346,NA())</f>
        <v>0.046342</v>
      </c>
      <c r="F2346" t="e">
        <f>IF($C2346=3,$B2346,NA())</f>
        <v>#N/A</v>
      </c>
      <c r="G2346" t="e">
        <f>IF($C2346=4,$B2346,NA())</f>
        <v>#N/A</v>
      </c>
      <c r="H2346" t="e">
        <f>IF($C2346=5,$B2346,NA())</f>
        <v>#N/A</v>
      </c>
      <c r="I2346" t="e">
        <f>IF($C2346="",$B2346,NA())</f>
        <v>#N/A</v>
      </c>
    </row>
    <row r="2347" spans="1:9">
      <c r="A2347">
        <v>0.0594517</v>
      </c>
      <c r="B2347">
        <v>0.046342</v>
      </c>
      <c r="C2347">
        <f>'Map Data'!$I$29</f>
        <v>2</v>
      </c>
      <c r="D2347" t="e">
        <f>IF($C2347=1,$B2347,NA())</f>
        <v>#N/A</v>
      </c>
      <c r="E2347">
        <f>IF($C2347=2,$B2347,NA())</f>
        <v>0.046342</v>
      </c>
      <c r="F2347" t="e">
        <f>IF($C2347=3,$B2347,NA())</f>
        <v>#N/A</v>
      </c>
      <c r="G2347" t="e">
        <f>IF($C2347=4,$B2347,NA())</f>
        <v>#N/A</v>
      </c>
      <c r="H2347" t="e">
        <f>IF($C2347=5,$B2347,NA())</f>
        <v>#N/A</v>
      </c>
      <c r="I2347" t="e">
        <f>IF($C2347="",$B2347,NA())</f>
        <v>#N/A</v>
      </c>
    </row>
    <row r="2349" spans="1:9">
      <c r="A2349">
        <v>0.0058986</v>
      </c>
      <c r="B2349">
        <v>0.0491788</v>
      </c>
      <c r="C2349">
        <f>'Map Data'!$I$29</f>
        <v>2</v>
      </c>
      <c r="D2349" t="e">
        <f>IF($C2349=1,$B2349,NA())</f>
        <v>#N/A</v>
      </c>
      <c r="E2349">
        <f>IF($C2349=2,$B2349,NA())</f>
        <v>0.0491788</v>
      </c>
      <c r="F2349" t="e">
        <f>IF($C2349=3,$B2349,NA())</f>
        <v>#N/A</v>
      </c>
      <c r="G2349" t="e">
        <f>IF($C2349=4,$B2349,NA())</f>
        <v>#N/A</v>
      </c>
      <c r="H2349" t="e">
        <f>IF($C2349=5,$B2349,NA())</f>
        <v>#N/A</v>
      </c>
      <c r="I2349" t="e">
        <f>IF($C2349="",$B2349,NA())</f>
        <v>#N/A</v>
      </c>
    </row>
    <row r="2350" spans="1:9">
      <c r="A2350">
        <v>0.0589777</v>
      </c>
      <c r="B2350">
        <v>0.0491788</v>
      </c>
      <c r="C2350">
        <f>'Map Data'!$I$29</f>
        <v>2</v>
      </c>
      <c r="D2350" t="e">
        <f>IF($C2350=1,$B2350,NA())</f>
        <v>#N/A</v>
      </c>
      <c r="E2350">
        <f>IF($C2350=2,$B2350,NA())</f>
        <v>0.0491788</v>
      </c>
      <c r="F2350" t="e">
        <f>IF($C2350=3,$B2350,NA())</f>
        <v>#N/A</v>
      </c>
      <c r="G2350" t="e">
        <f>IF($C2350=4,$B2350,NA())</f>
        <v>#N/A</v>
      </c>
      <c r="H2350" t="e">
        <f>IF($C2350=5,$B2350,NA())</f>
        <v>#N/A</v>
      </c>
      <c r="I2350" t="e">
        <f>IF($C2350="",$B2350,NA())</f>
        <v>#N/A</v>
      </c>
    </row>
    <row r="2352" spans="1:9">
      <c r="A2352">
        <v>0.0044768</v>
      </c>
      <c r="B2352">
        <v>0.0520157</v>
      </c>
      <c r="C2352">
        <f>'Map Data'!$I$29</f>
        <v>2</v>
      </c>
      <c r="D2352" t="e">
        <f>IF($C2352=1,$B2352,NA())</f>
        <v>#N/A</v>
      </c>
      <c r="E2352">
        <f>IF($C2352=2,$B2352,NA())</f>
        <v>0.0520157</v>
      </c>
      <c r="F2352" t="e">
        <f>IF($C2352=3,$B2352,NA())</f>
        <v>#N/A</v>
      </c>
      <c r="G2352" t="e">
        <f>IF($C2352=4,$B2352,NA())</f>
        <v>#N/A</v>
      </c>
      <c r="H2352" t="e">
        <f>IF($C2352=5,$B2352,NA())</f>
        <v>#N/A</v>
      </c>
      <c r="I2352" t="e">
        <f>IF($C2352="",$B2352,NA())</f>
        <v>#N/A</v>
      </c>
    </row>
    <row r="2353" spans="1:9">
      <c r="A2353">
        <v>0.0599256</v>
      </c>
      <c r="B2353">
        <v>0.0520157</v>
      </c>
      <c r="C2353">
        <f>'Map Data'!$I$29</f>
        <v>2</v>
      </c>
      <c r="D2353" t="e">
        <f>IF($C2353=1,$B2353,NA())</f>
        <v>#N/A</v>
      </c>
      <c r="E2353">
        <f>IF($C2353=2,$B2353,NA())</f>
        <v>0.0520157</v>
      </c>
      <c r="F2353" t="e">
        <f>IF($C2353=3,$B2353,NA())</f>
        <v>#N/A</v>
      </c>
      <c r="G2353" t="e">
        <f>IF($C2353=4,$B2353,NA())</f>
        <v>#N/A</v>
      </c>
      <c r="H2353" t="e">
        <f>IF($C2353=5,$B2353,NA())</f>
        <v>#N/A</v>
      </c>
      <c r="I2353" t="e">
        <f>IF($C2353="",$B2353,NA())</f>
        <v>#N/A</v>
      </c>
    </row>
    <row r="2355" spans="1:9">
      <c r="A2355">
        <v>0.0367035</v>
      </c>
      <c r="B2355">
        <v>0.0548525</v>
      </c>
      <c r="C2355">
        <f>'Map Data'!$I$29</f>
        <v>2</v>
      </c>
      <c r="D2355" t="e">
        <f>IF($C2355=1,$B2355,NA())</f>
        <v>#N/A</v>
      </c>
      <c r="E2355">
        <f>IF($C2355=2,$B2355,NA())</f>
        <v>0.0548525</v>
      </c>
      <c r="F2355" t="e">
        <f>IF($C2355=3,$B2355,NA())</f>
        <v>#N/A</v>
      </c>
      <c r="G2355" t="e">
        <f>IF($C2355=4,$B2355,NA())</f>
        <v>#N/A</v>
      </c>
      <c r="H2355" t="e">
        <f>IF($C2355=5,$B2355,NA())</f>
        <v>#N/A</v>
      </c>
      <c r="I2355" t="e">
        <f>IF($C2355="",$B2355,NA())</f>
        <v>#N/A</v>
      </c>
    </row>
    <row r="2356" spans="1:9">
      <c r="A2356">
        <v>0.0570821</v>
      </c>
      <c r="B2356">
        <v>0.0548525</v>
      </c>
      <c r="C2356">
        <f>'Map Data'!$I$29</f>
        <v>2</v>
      </c>
      <c r="D2356" t="e">
        <f>IF($C2356=1,$B2356,NA())</f>
        <v>#N/A</v>
      </c>
      <c r="E2356">
        <f>IF($C2356=2,$B2356,NA())</f>
        <v>0.0548525</v>
      </c>
      <c r="F2356" t="e">
        <f>IF($C2356=3,$B2356,NA())</f>
        <v>#N/A</v>
      </c>
      <c r="G2356" t="e">
        <f>IF($C2356=4,$B2356,NA())</f>
        <v>#N/A</v>
      </c>
      <c r="H2356" t="e">
        <f>IF($C2356=5,$B2356,NA())</f>
        <v>#N/A</v>
      </c>
      <c r="I2356" t="e">
        <f>IF($C2356="",$B2356,NA())</f>
        <v>#N/A</v>
      </c>
    </row>
    <row r="2358" spans="1:9">
      <c r="A2358">
        <v>0.0959436</v>
      </c>
      <c r="B2358">
        <v>-0.1238682</v>
      </c>
      <c r="C2358">
        <f>'Map Data'!$I$30</f>
        <v>2</v>
      </c>
      <c r="D2358" t="e">
        <f>IF($C2358=1,$B2358,NA())</f>
        <v>#N/A</v>
      </c>
      <c r="E2358">
        <f>IF($C2358=2,$B2358,NA())</f>
        <v>-0.1238682</v>
      </c>
      <c r="F2358" t="e">
        <f>IF($C2358=3,$B2358,NA())</f>
        <v>#N/A</v>
      </c>
      <c r="G2358" t="e">
        <f>IF($C2358=4,$B2358,NA())</f>
        <v>#N/A</v>
      </c>
      <c r="H2358" t="e">
        <f>IF($C2358=5,$B2358,NA())</f>
        <v>#N/A</v>
      </c>
      <c r="I2358" t="e">
        <f>IF($C2358="",$B2358,NA())</f>
        <v>#N/A</v>
      </c>
    </row>
    <row r="2359" spans="1:9">
      <c r="A2359">
        <v>0.0987871</v>
      </c>
      <c r="B2359">
        <v>-0.1238682</v>
      </c>
      <c r="C2359">
        <f>'Map Data'!$I$30</f>
        <v>2</v>
      </c>
      <c r="D2359" t="e">
        <f>IF($C2359=1,$B2359,NA())</f>
        <v>#N/A</v>
      </c>
      <c r="E2359">
        <f>IF($C2359=2,$B2359,NA())</f>
        <v>-0.1238682</v>
      </c>
      <c r="F2359" t="e">
        <f>IF($C2359=3,$B2359,NA())</f>
        <v>#N/A</v>
      </c>
      <c r="G2359" t="e">
        <f>IF($C2359=4,$B2359,NA())</f>
        <v>#N/A</v>
      </c>
      <c r="H2359" t="e">
        <f>IF($C2359=5,$B2359,NA())</f>
        <v>#N/A</v>
      </c>
      <c r="I2359" t="e">
        <f>IF($C2359="",$B2359,NA())</f>
        <v>#N/A</v>
      </c>
    </row>
    <row r="2361" spans="1:9">
      <c r="A2361">
        <v>0.09499580000000001</v>
      </c>
      <c r="B2361">
        <v>-0.1210314</v>
      </c>
      <c r="C2361">
        <f>'Map Data'!$I$30</f>
        <v>2</v>
      </c>
      <c r="D2361" t="e">
        <f>IF($C2361=1,$B2361,NA())</f>
        <v>#N/A</v>
      </c>
      <c r="E2361">
        <f>IF($C2361=2,$B2361,NA())</f>
        <v>-0.1210314</v>
      </c>
      <c r="F2361" t="e">
        <f>IF($C2361=3,$B2361,NA())</f>
        <v>#N/A</v>
      </c>
      <c r="G2361" t="e">
        <f>IF($C2361=4,$B2361,NA())</f>
        <v>#N/A</v>
      </c>
      <c r="H2361" t="e">
        <f>IF($C2361=5,$B2361,NA())</f>
        <v>#N/A</v>
      </c>
      <c r="I2361" t="e">
        <f>IF($C2361="",$B2361,NA())</f>
        <v>#N/A</v>
      </c>
    </row>
    <row r="2362" spans="1:9">
      <c r="A2362">
        <v>0.105422</v>
      </c>
      <c r="B2362">
        <v>-0.1210314</v>
      </c>
      <c r="C2362">
        <f>'Map Data'!$I$30</f>
        <v>2</v>
      </c>
      <c r="D2362" t="e">
        <f>IF($C2362=1,$B2362,NA())</f>
        <v>#N/A</v>
      </c>
      <c r="E2362">
        <f>IF($C2362=2,$B2362,NA())</f>
        <v>-0.1210314</v>
      </c>
      <c r="F2362" t="e">
        <f>IF($C2362=3,$B2362,NA())</f>
        <v>#N/A</v>
      </c>
      <c r="G2362" t="e">
        <f>IF($C2362=4,$B2362,NA())</f>
        <v>#N/A</v>
      </c>
      <c r="H2362" t="e">
        <f>IF($C2362=5,$B2362,NA())</f>
        <v>#N/A</v>
      </c>
      <c r="I2362" t="e">
        <f>IF($C2362="",$B2362,NA())</f>
        <v>#N/A</v>
      </c>
    </row>
    <row r="2364" spans="1:9">
      <c r="A2364">
        <v>0.1082655</v>
      </c>
      <c r="B2364">
        <v>-0.1210314</v>
      </c>
      <c r="C2364">
        <f>'Map Data'!$I$30</f>
        <v>2</v>
      </c>
      <c r="D2364" t="e">
        <f>IF($C2364=1,$B2364,NA())</f>
        <v>#N/A</v>
      </c>
      <c r="E2364">
        <f>IF($C2364=2,$B2364,NA())</f>
        <v>-0.1210314</v>
      </c>
      <c r="F2364" t="e">
        <f>IF($C2364=3,$B2364,NA())</f>
        <v>#N/A</v>
      </c>
      <c r="G2364" t="e">
        <f>IF($C2364=4,$B2364,NA())</f>
        <v>#N/A</v>
      </c>
      <c r="H2364" t="e">
        <f>IF($C2364=5,$B2364,NA())</f>
        <v>#N/A</v>
      </c>
      <c r="I2364" t="e">
        <f>IF($C2364="",$B2364,NA())</f>
        <v>#N/A</v>
      </c>
    </row>
    <row r="2365" spans="1:9">
      <c r="A2365">
        <v>0.1134787</v>
      </c>
      <c r="B2365">
        <v>-0.1210314</v>
      </c>
      <c r="C2365">
        <f>'Map Data'!$I$30</f>
        <v>2</v>
      </c>
      <c r="D2365" t="e">
        <f>IF($C2365=1,$B2365,NA())</f>
        <v>#N/A</v>
      </c>
      <c r="E2365">
        <f>IF($C2365=2,$B2365,NA())</f>
        <v>-0.1210314</v>
      </c>
      <c r="F2365" t="e">
        <f>IF($C2365=3,$B2365,NA())</f>
        <v>#N/A</v>
      </c>
      <c r="G2365" t="e">
        <f>IF($C2365=4,$B2365,NA())</f>
        <v>#N/A</v>
      </c>
      <c r="H2365" t="e">
        <f>IF($C2365=5,$B2365,NA())</f>
        <v>#N/A</v>
      </c>
      <c r="I2365" t="e">
        <f>IF($C2365="",$B2365,NA())</f>
        <v>#N/A</v>
      </c>
    </row>
    <row r="2367" spans="1:9">
      <c r="A2367">
        <v>0.09310010000000001</v>
      </c>
      <c r="B2367">
        <v>-0.1181945</v>
      </c>
      <c r="C2367">
        <f>'Map Data'!$I$30</f>
        <v>2</v>
      </c>
      <c r="D2367" t="e">
        <f>IF($C2367=1,$B2367,NA())</f>
        <v>#N/A</v>
      </c>
      <c r="E2367">
        <f>IF($C2367=2,$B2367,NA())</f>
        <v>-0.1181945</v>
      </c>
      <c r="F2367" t="e">
        <f>IF($C2367=3,$B2367,NA())</f>
        <v>#N/A</v>
      </c>
      <c r="G2367" t="e">
        <f>IF($C2367=4,$B2367,NA())</f>
        <v>#N/A</v>
      </c>
      <c r="H2367" t="e">
        <f>IF($C2367=5,$B2367,NA())</f>
        <v>#N/A</v>
      </c>
      <c r="I2367" t="e">
        <f>IF($C2367="",$B2367,NA())</f>
        <v>#N/A</v>
      </c>
    </row>
    <row r="2368" spans="1:9">
      <c r="A2368">
        <v>0.1134787</v>
      </c>
      <c r="B2368">
        <v>-0.1181945</v>
      </c>
      <c r="C2368">
        <f>'Map Data'!$I$30</f>
        <v>2</v>
      </c>
      <c r="D2368" t="e">
        <f>IF($C2368=1,$B2368,NA())</f>
        <v>#N/A</v>
      </c>
      <c r="E2368">
        <f>IF($C2368=2,$B2368,NA())</f>
        <v>-0.1181945</v>
      </c>
      <c r="F2368" t="e">
        <f>IF($C2368=3,$B2368,NA())</f>
        <v>#N/A</v>
      </c>
      <c r="G2368" t="e">
        <f>IF($C2368=4,$B2368,NA())</f>
        <v>#N/A</v>
      </c>
      <c r="H2368" t="e">
        <f>IF($C2368=5,$B2368,NA())</f>
        <v>#N/A</v>
      </c>
      <c r="I2368" t="e">
        <f>IF($C2368="",$B2368,NA())</f>
        <v>#N/A</v>
      </c>
    </row>
    <row r="2370" spans="1:9">
      <c r="A2370">
        <v>0.0926261</v>
      </c>
      <c r="B2370">
        <v>-0.1153577</v>
      </c>
      <c r="C2370">
        <f>'Map Data'!$I$30</f>
        <v>2</v>
      </c>
      <c r="D2370" t="e">
        <f>IF($C2370=1,$B2370,NA())</f>
        <v>#N/A</v>
      </c>
      <c r="E2370">
        <f>IF($C2370=2,$B2370,NA())</f>
        <v>-0.1153577</v>
      </c>
      <c r="F2370" t="e">
        <f>IF($C2370=3,$B2370,NA())</f>
        <v>#N/A</v>
      </c>
      <c r="G2370" t="e">
        <f>IF($C2370=4,$B2370,NA())</f>
        <v>#N/A</v>
      </c>
      <c r="H2370" t="e">
        <f>IF($C2370=5,$B2370,NA())</f>
        <v>#N/A</v>
      </c>
      <c r="I2370" t="e">
        <f>IF($C2370="",$B2370,NA())</f>
        <v>#N/A</v>
      </c>
    </row>
    <row r="2371" spans="1:9">
      <c r="A2371">
        <v>0.1134787</v>
      </c>
      <c r="B2371">
        <v>-0.1153577</v>
      </c>
      <c r="C2371">
        <f>'Map Data'!$I$30</f>
        <v>2</v>
      </c>
      <c r="D2371" t="e">
        <f>IF($C2371=1,$B2371,NA())</f>
        <v>#N/A</v>
      </c>
      <c r="E2371">
        <f>IF($C2371=2,$B2371,NA())</f>
        <v>-0.1153577</v>
      </c>
      <c r="F2371" t="e">
        <f>IF($C2371=3,$B2371,NA())</f>
        <v>#N/A</v>
      </c>
      <c r="G2371" t="e">
        <f>IF($C2371=4,$B2371,NA())</f>
        <v>#N/A</v>
      </c>
      <c r="H2371" t="e">
        <f>IF($C2371=5,$B2371,NA())</f>
        <v>#N/A</v>
      </c>
      <c r="I2371" t="e">
        <f>IF($C2371="",$B2371,NA())</f>
        <v>#N/A</v>
      </c>
    </row>
    <row r="2373" spans="1:9">
      <c r="A2373">
        <v>0.06561259999999999</v>
      </c>
      <c r="B2373">
        <v>-0.1125209</v>
      </c>
      <c r="C2373">
        <f>'Map Data'!$I$30</f>
        <v>2</v>
      </c>
      <c r="D2373" t="e">
        <f>IF($C2373=1,$B2373,NA())</f>
        <v>#N/A</v>
      </c>
      <c r="E2373">
        <f>IF($C2373=2,$B2373,NA())</f>
        <v>-0.1125209</v>
      </c>
      <c r="F2373" t="e">
        <f>IF($C2373=3,$B2373,NA())</f>
        <v>#N/A</v>
      </c>
      <c r="G2373" t="e">
        <f>IF($C2373=4,$B2373,NA())</f>
        <v>#N/A</v>
      </c>
      <c r="H2373" t="e">
        <f>IF($C2373=5,$B2373,NA())</f>
        <v>#N/A</v>
      </c>
      <c r="I2373" t="e">
        <f>IF($C2373="",$B2373,NA())</f>
        <v>#N/A</v>
      </c>
    </row>
    <row r="2374" spans="1:9">
      <c r="A2374">
        <v>0.07035189999999999</v>
      </c>
      <c r="B2374">
        <v>-0.1125209</v>
      </c>
      <c r="C2374">
        <f>'Map Data'!$I$30</f>
        <v>2</v>
      </c>
      <c r="D2374" t="e">
        <f>IF($C2374=1,$B2374,NA())</f>
        <v>#N/A</v>
      </c>
      <c r="E2374">
        <f>IF($C2374=2,$B2374,NA())</f>
        <v>-0.1125209</v>
      </c>
      <c r="F2374" t="e">
        <f>IF($C2374=3,$B2374,NA())</f>
        <v>#N/A</v>
      </c>
      <c r="G2374" t="e">
        <f>IF($C2374=4,$B2374,NA())</f>
        <v>#N/A</v>
      </c>
      <c r="H2374" t="e">
        <f>IF($C2374=5,$B2374,NA())</f>
        <v>#N/A</v>
      </c>
      <c r="I2374" t="e">
        <f>IF($C2374="",$B2374,NA())</f>
        <v>#N/A</v>
      </c>
    </row>
    <row r="2376" spans="1:9">
      <c r="A2376">
        <v>0.09310010000000001</v>
      </c>
      <c r="B2376">
        <v>-0.1125209</v>
      </c>
      <c r="C2376">
        <f>'Map Data'!$I$30</f>
        <v>2</v>
      </c>
      <c r="D2376" t="e">
        <f>IF($C2376=1,$B2376,NA())</f>
        <v>#N/A</v>
      </c>
      <c r="E2376">
        <f>IF($C2376=2,$B2376,NA())</f>
        <v>-0.1125209</v>
      </c>
      <c r="F2376" t="e">
        <f>IF($C2376=3,$B2376,NA())</f>
        <v>#N/A</v>
      </c>
      <c r="G2376" t="e">
        <f>IF($C2376=4,$B2376,NA())</f>
        <v>#N/A</v>
      </c>
      <c r="H2376" t="e">
        <f>IF($C2376=5,$B2376,NA())</f>
        <v>#N/A</v>
      </c>
      <c r="I2376" t="e">
        <f>IF($C2376="",$B2376,NA())</f>
        <v>#N/A</v>
      </c>
    </row>
    <row r="2377" spans="1:9">
      <c r="A2377">
        <v>0.1130048</v>
      </c>
      <c r="B2377">
        <v>-0.1125209</v>
      </c>
      <c r="C2377">
        <f>'Map Data'!$I$30</f>
        <v>2</v>
      </c>
      <c r="D2377" t="e">
        <f>IF($C2377=1,$B2377,NA())</f>
        <v>#N/A</v>
      </c>
      <c r="E2377">
        <f>IF($C2377=2,$B2377,NA())</f>
        <v>-0.1125209</v>
      </c>
      <c r="F2377" t="e">
        <f>IF($C2377=3,$B2377,NA())</f>
        <v>#N/A</v>
      </c>
      <c r="G2377" t="e">
        <f>IF($C2377=4,$B2377,NA())</f>
        <v>#N/A</v>
      </c>
      <c r="H2377" t="e">
        <f>IF($C2377=5,$B2377,NA())</f>
        <v>#N/A</v>
      </c>
      <c r="I2377" t="e">
        <f>IF($C2377="",$B2377,NA())</f>
        <v>#N/A</v>
      </c>
    </row>
    <row r="2379" spans="1:9">
      <c r="A2379">
        <v>0.06561259999999999</v>
      </c>
      <c r="B2379">
        <v>-0.109684</v>
      </c>
      <c r="C2379">
        <f>'Map Data'!$I$30</f>
        <v>2</v>
      </c>
      <c r="D2379" t="e">
        <f>IF($C2379=1,$B2379,NA())</f>
        <v>#N/A</v>
      </c>
      <c r="E2379">
        <f>IF($C2379=2,$B2379,NA())</f>
        <v>-0.109684</v>
      </c>
      <c r="F2379" t="e">
        <f>IF($C2379=3,$B2379,NA())</f>
        <v>#N/A</v>
      </c>
      <c r="G2379" t="e">
        <f>IF($C2379=4,$B2379,NA())</f>
        <v>#N/A</v>
      </c>
      <c r="H2379" t="e">
        <f>IF($C2379=5,$B2379,NA())</f>
        <v>#N/A</v>
      </c>
      <c r="I2379" t="e">
        <f>IF($C2379="",$B2379,NA())</f>
        <v>#N/A</v>
      </c>
    </row>
    <row r="2380" spans="1:9">
      <c r="A2380">
        <v>0.1125308</v>
      </c>
      <c r="B2380">
        <v>-0.109684</v>
      </c>
      <c r="C2380">
        <f>'Map Data'!$I$30</f>
        <v>2</v>
      </c>
      <c r="D2380" t="e">
        <f>IF($C2380=1,$B2380,NA())</f>
        <v>#N/A</v>
      </c>
      <c r="E2380">
        <f>IF($C2380=2,$B2380,NA())</f>
        <v>-0.109684</v>
      </c>
      <c r="F2380" t="e">
        <f>IF($C2380=3,$B2380,NA())</f>
        <v>#N/A</v>
      </c>
      <c r="G2380" t="e">
        <f>IF($C2380=4,$B2380,NA())</f>
        <v>#N/A</v>
      </c>
      <c r="H2380" t="e">
        <f>IF($C2380=5,$B2380,NA())</f>
        <v>#N/A</v>
      </c>
      <c r="I2380" t="e">
        <f>IF($C2380="",$B2380,NA())</f>
        <v>#N/A</v>
      </c>
    </row>
    <row r="2382" spans="1:9">
      <c r="A2382">
        <v>0.06703439999999999</v>
      </c>
      <c r="B2382">
        <v>-0.1068472</v>
      </c>
      <c r="C2382">
        <f>'Map Data'!$I$30</f>
        <v>2</v>
      </c>
      <c r="D2382" t="e">
        <f>IF($C2382=1,$B2382,NA())</f>
        <v>#N/A</v>
      </c>
      <c r="E2382">
        <f>IF($C2382=2,$B2382,NA())</f>
        <v>-0.1068472</v>
      </c>
      <c r="F2382" t="e">
        <f>IF($C2382=3,$B2382,NA())</f>
        <v>#N/A</v>
      </c>
      <c r="G2382" t="e">
        <f>IF($C2382=4,$B2382,NA())</f>
        <v>#N/A</v>
      </c>
      <c r="H2382" t="e">
        <f>IF($C2382=5,$B2382,NA())</f>
        <v>#N/A</v>
      </c>
      <c r="I2382" t="e">
        <f>IF($C2382="",$B2382,NA())</f>
        <v>#N/A</v>
      </c>
    </row>
    <row r="2383" spans="1:9">
      <c r="A2383">
        <v>0.1120569</v>
      </c>
      <c r="B2383">
        <v>-0.1068472</v>
      </c>
      <c r="C2383">
        <f>'Map Data'!$I$30</f>
        <v>2</v>
      </c>
      <c r="D2383" t="e">
        <f>IF($C2383=1,$B2383,NA())</f>
        <v>#N/A</v>
      </c>
      <c r="E2383">
        <f>IF($C2383=2,$B2383,NA())</f>
        <v>-0.1068472</v>
      </c>
      <c r="F2383" t="e">
        <f>IF($C2383=3,$B2383,NA())</f>
        <v>#N/A</v>
      </c>
      <c r="G2383" t="e">
        <f>IF($C2383=4,$B2383,NA())</f>
        <v>#N/A</v>
      </c>
      <c r="H2383" t="e">
        <f>IF($C2383=5,$B2383,NA())</f>
        <v>#N/A</v>
      </c>
      <c r="I2383" t="e">
        <f>IF($C2383="",$B2383,NA())</f>
        <v>#N/A</v>
      </c>
    </row>
    <row r="2385" spans="1:9">
      <c r="A2385">
        <v>0.06703439999999999</v>
      </c>
      <c r="B2385">
        <v>-0.1040103</v>
      </c>
      <c r="C2385">
        <f>'Map Data'!$I$30</f>
        <v>2</v>
      </c>
      <c r="D2385" t="e">
        <f>IF($C2385=1,$B2385,NA())</f>
        <v>#N/A</v>
      </c>
      <c r="E2385">
        <f>IF($C2385=2,$B2385,NA())</f>
        <v>-0.1040103</v>
      </c>
      <c r="F2385" t="e">
        <f>IF($C2385=3,$B2385,NA())</f>
        <v>#N/A</v>
      </c>
      <c r="G2385" t="e">
        <f>IF($C2385=4,$B2385,NA())</f>
        <v>#N/A</v>
      </c>
      <c r="H2385" t="e">
        <f>IF($C2385=5,$B2385,NA())</f>
        <v>#N/A</v>
      </c>
      <c r="I2385" t="e">
        <f>IF($C2385="",$B2385,NA())</f>
        <v>#N/A</v>
      </c>
    </row>
    <row r="2386" spans="1:9">
      <c r="A2386">
        <v>0.1120569</v>
      </c>
      <c r="B2386">
        <v>-0.1040103</v>
      </c>
      <c r="C2386">
        <f>'Map Data'!$I$30</f>
        <v>2</v>
      </c>
      <c r="D2386" t="e">
        <f>IF($C2386=1,$B2386,NA())</f>
        <v>#N/A</v>
      </c>
      <c r="E2386">
        <f>IF($C2386=2,$B2386,NA())</f>
        <v>-0.1040103</v>
      </c>
      <c r="F2386" t="e">
        <f>IF($C2386=3,$B2386,NA())</f>
        <v>#N/A</v>
      </c>
      <c r="G2386" t="e">
        <f>IF($C2386=4,$B2386,NA())</f>
        <v>#N/A</v>
      </c>
      <c r="H2386" t="e">
        <f>IF($C2386=5,$B2386,NA())</f>
        <v>#N/A</v>
      </c>
      <c r="I2386" t="e">
        <f>IF($C2386="",$B2386,NA())</f>
        <v>#N/A</v>
      </c>
    </row>
    <row r="2388" spans="1:9">
      <c r="A2388">
        <v>0.06845619999999999</v>
      </c>
      <c r="B2388">
        <v>-0.1011735</v>
      </c>
      <c r="C2388">
        <f>'Map Data'!$I$30</f>
        <v>2</v>
      </c>
      <c r="D2388" t="e">
        <f>IF($C2388=1,$B2388,NA())</f>
        <v>#N/A</v>
      </c>
      <c r="E2388">
        <f>IF($C2388=2,$B2388,NA())</f>
        <v>-0.1011735</v>
      </c>
      <c r="F2388" t="e">
        <f>IF($C2388=3,$B2388,NA())</f>
        <v>#N/A</v>
      </c>
      <c r="G2388" t="e">
        <f>IF($C2388=4,$B2388,NA())</f>
        <v>#N/A</v>
      </c>
      <c r="H2388" t="e">
        <f>IF($C2388=5,$B2388,NA())</f>
        <v>#N/A</v>
      </c>
      <c r="I2388" t="e">
        <f>IF($C2388="",$B2388,NA())</f>
        <v>#N/A</v>
      </c>
    </row>
    <row r="2389" spans="1:9">
      <c r="A2389">
        <v>0.111583</v>
      </c>
      <c r="B2389">
        <v>-0.1011735</v>
      </c>
      <c r="C2389">
        <f>'Map Data'!$I$30</f>
        <v>2</v>
      </c>
      <c r="D2389" t="e">
        <f>IF($C2389=1,$B2389,NA())</f>
        <v>#N/A</v>
      </c>
      <c r="E2389">
        <f>IF($C2389=2,$B2389,NA())</f>
        <v>-0.1011735</v>
      </c>
      <c r="F2389" t="e">
        <f>IF($C2389=3,$B2389,NA())</f>
        <v>#N/A</v>
      </c>
      <c r="G2389" t="e">
        <f>IF($C2389=4,$B2389,NA())</f>
        <v>#N/A</v>
      </c>
      <c r="H2389" t="e">
        <f>IF($C2389=5,$B2389,NA())</f>
        <v>#N/A</v>
      </c>
      <c r="I2389" t="e">
        <f>IF($C2389="",$B2389,NA())</f>
        <v>#N/A</v>
      </c>
    </row>
    <row r="2391" spans="1:9">
      <c r="A2391">
        <v>0.06893009999999999</v>
      </c>
      <c r="B2391">
        <v>-0.0983367</v>
      </c>
      <c r="C2391">
        <f>'Map Data'!$I$30</f>
        <v>2</v>
      </c>
      <c r="D2391" t="e">
        <f>IF($C2391=1,$B2391,NA())</f>
        <v>#N/A</v>
      </c>
      <c r="E2391">
        <f>IF($C2391=2,$B2391,NA())</f>
        <v>-0.0983367</v>
      </c>
      <c r="F2391" t="e">
        <f>IF($C2391=3,$B2391,NA())</f>
        <v>#N/A</v>
      </c>
      <c r="G2391" t="e">
        <f>IF($C2391=4,$B2391,NA())</f>
        <v>#N/A</v>
      </c>
      <c r="H2391" t="e">
        <f>IF($C2391=5,$B2391,NA())</f>
        <v>#N/A</v>
      </c>
      <c r="I2391" t="e">
        <f>IF($C2391="",$B2391,NA())</f>
        <v>#N/A</v>
      </c>
    </row>
    <row r="2392" spans="1:9">
      <c r="A2392">
        <v>0.1111091</v>
      </c>
      <c r="B2392">
        <v>-0.0983367</v>
      </c>
      <c r="C2392">
        <f>'Map Data'!$I$30</f>
        <v>2</v>
      </c>
      <c r="D2392" t="e">
        <f>IF($C2392=1,$B2392,NA())</f>
        <v>#N/A</v>
      </c>
      <c r="E2392">
        <f>IF($C2392=2,$B2392,NA())</f>
        <v>-0.0983367</v>
      </c>
      <c r="F2392" t="e">
        <f>IF($C2392=3,$B2392,NA())</f>
        <v>#N/A</v>
      </c>
      <c r="G2392" t="e">
        <f>IF($C2392=4,$B2392,NA())</f>
        <v>#N/A</v>
      </c>
      <c r="H2392" t="e">
        <f>IF($C2392=5,$B2392,NA())</f>
        <v>#N/A</v>
      </c>
      <c r="I2392" t="e">
        <f>IF($C2392="",$B2392,NA())</f>
        <v>#N/A</v>
      </c>
    </row>
    <row r="2394" spans="1:9">
      <c r="A2394">
        <v>0.07177360000000001</v>
      </c>
      <c r="B2394">
        <v>-0.0954998</v>
      </c>
      <c r="C2394">
        <f>'Map Data'!$I$30</f>
        <v>2</v>
      </c>
      <c r="D2394" t="e">
        <f>IF($C2394=1,$B2394,NA())</f>
        <v>#N/A</v>
      </c>
      <c r="E2394">
        <f>IF($C2394=2,$B2394,NA())</f>
        <v>-0.0954998</v>
      </c>
      <c r="F2394" t="e">
        <f>IF($C2394=3,$B2394,NA())</f>
        <v>#N/A</v>
      </c>
      <c r="G2394" t="e">
        <f>IF($C2394=4,$B2394,NA())</f>
        <v>#N/A</v>
      </c>
      <c r="H2394" t="e">
        <f>IF($C2394=5,$B2394,NA())</f>
        <v>#N/A</v>
      </c>
      <c r="I2394" t="e">
        <f>IF($C2394="",$B2394,NA())</f>
        <v>#N/A</v>
      </c>
    </row>
    <row r="2395" spans="1:9">
      <c r="A2395">
        <v>0.1106352</v>
      </c>
      <c r="B2395">
        <v>-0.0954998</v>
      </c>
      <c r="C2395">
        <f>'Map Data'!$I$30</f>
        <v>2</v>
      </c>
      <c r="D2395" t="e">
        <f>IF($C2395=1,$B2395,NA())</f>
        <v>#N/A</v>
      </c>
      <c r="E2395">
        <f>IF($C2395=2,$B2395,NA())</f>
        <v>-0.0954998</v>
      </c>
      <c r="F2395" t="e">
        <f>IF($C2395=3,$B2395,NA())</f>
        <v>#N/A</v>
      </c>
      <c r="G2395" t="e">
        <f>IF($C2395=4,$B2395,NA())</f>
        <v>#N/A</v>
      </c>
      <c r="H2395" t="e">
        <f>IF($C2395=5,$B2395,NA())</f>
        <v>#N/A</v>
      </c>
      <c r="I2395" t="e">
        <f>IF($C2395="",$B2395,NA())</f>
        <v>#N/A</v>
      </c>
    </row>
    <row r="2397" spans="1:9">
      <c r="A2397">
        <v>0.07319539999999999</v>
      </c>
      <c r="B2397">
        <v>-0.092663</v>
      </c>
      <c r="C2397">
        <f>'Map Data'!$I$30</f>
        <v>2</v>
      </c>
      <c r="D2397" t="e">
        <f>IF($C2397=1,$B2397,NA())</f>
        <v>#N/A</v>
      </c>
      <c r="E2397">
        <f>IF($C2397=2,$B2397,NA())</f>
        <v>-0.092663</v>
      </c>
      <c r="F2397" t="e">
        <f>IF($C2397=3,$B2397,NA())</f>
        <v>#N/A</v>
      </c>
      <c r="G2397" t="e">
        <f>IF($C2397=4,$B2397,NA())</f>
        <v>#N/A</v>
      </c>
      <c r="H2397" t="e">
        <f>IF($C2397=5,$B2397,NA())</f>
        <v>#N/A</v>
      </c>
      <c r="I2397" t="e">
        <f>IF($C2397="",$B2397,NA())</f>
        <v>#N/A</v>
      </c>
    </row>
    <row r="2398" spans="1:9">
      <c r="A2398">
        <v>0.1106352</v>
      </c>
      <c r="B2398">
        <v>-0.092663</v>
      </c>
      <c r="C2398">
        <f>'Map Data'!$I$30</f>
        <v>2</v>
      </c>
      <c r="D2398" t="e">
        <f>IF($C2398=1,$B2398,NA())</f>
        <v>#N/A</v>
      </c>
      <c r="E2398">
        <f>IF($C2398=2,$B2398,NA())</f>
        <v>-0.092663</v>
      </c>
      <c r="F2398" t="e">
        <f>IF($C2398=3,$B2398,NA())</f>
        <v>#N/A</v>
      </c>
      <c r="G2398" t="e">
        <f>IF($C2398=4,$B2398,NA())</f>
        <v>#N/A</v>
      </c>
      <c r="H2398" t="e">
        <f>IF($C2398=5,$B2398,NA())</f>
        <v>#N/A</v>
      </c>
      <c r="I2398" t="e">
        <f>IF($C2398="",$B2398,NA())</f>
        <v>#N/A</v>
      </c>
    </row>
    <row r="2400" spans="1:9">
      <c r="A2400">
        <v>0.07366929999999999</v>
      </c>
      <c r="B2400">
        <v>-0.08982619999999999</v>
      </c>
      <c r="C2400">
        <f>'Map Data'!$I$30</f>
        <v>2</v>
      </c>
      <c r="D2400" t="e">
        <f>IF($C2400=1,$B2400,NA())</f>
        <v>#N/A</v>
      </c>
      <c r="E2400">
        <f>IF($C2400=2,$B2400,NA())</f>
        <v>-0.0898262</v>
      </c>
      <c r="F2400" t="e">
        <f>IF($C2400=3,$B2400,NA())</f>
        <v>#N/A</v>
      </c>
      <c r="G2400" t="e">
        <f>IF($C2400=4,$B2400,NA())</f>
        <v>#N/A</v>
      </c>
      <c r="H2400" t="e">
        <f>IF($C2400=5,$B2400,NA())</f>
        <v>#N/A</v>
      </c>
      <c r="I2400" t="e">
        <f>IF($C2400="",$B2400,NA())</f>
        <v>#N/A</v>
      </c>
    </row>
    <row r="2401" spans="1:9">
      <c r="A2401">
        <v>0.1106352</v>
      </c>
      <c r="B2401">
        <v>-0.08982619999999999</v>
      </c>
      <c r="C2401">
        <f>'Map Data'!$I$30</f>
        <v>2</v>
      </c>
      <c r="D2401" t="e">
        <f>IF($C2401=1,$B2401,NA())</f>
        <v>#N/A</v>
      </c>
      <c r="E2401">
        <f>IF($C2401=2,$B2401,NA())</f>
        <v>-0.0898262</v>
      </c>
      <c r="F2401" t="e">
        <f>IF($C2401=3,$B2401,NA())</f>
        <v>#N/A</v>
      </c>
      <c r="G2401" t="e">
        <f>IF($C2401=4,$B2401,NA())</f>
        <v>#N/A</v>
      </c>
      <c r="H2401" t="e">
        <f>IF($C2401=5,$B2401,NA())</f>
        <v>#N/A</v>
      </c>
      <c r="I2401" t="e">
        <f>IF($C2401="",$B2401,NA())</f>
        <v>#N/A</v>
      </c>
    </row>
    <row r="2403" spans="1:9">
      <c r="A2403">
        <v>0.07319539999999999</v>
      </c>
      <c r="B2403">
        <v>-0.08698930000000001</v>
      </c>
      <c r="C2403">
        <f>'Map Data'!$I$30</f>
        <v>2</v>
      </c>
      <c r="D2403" t="e">
        <f>IF($C2403=1,$B2403,NA())</f>
        <v>#N/A</v>
      </c>
      <c r="E2403">
        <f>IF($C2403=2,$B2403,NA())</f>
        <v>-0.0869893</v>
      </c>
      <c r="F2403" t="e">
        <f>IF($C2403=3,$B2403,NA())</f>
        <v>#N/A</v>
      </c>
      <c r="G2403" t="e">
        <f>IF($C2403=4,$B2403,NA())</f>
        <v>#N/A</v>
      </c>
      <c r="H2403" t="e">
        <f>IF($C2403=5,$B2403,NA())</f>
        <v>#N/A</v>
      </c>
      <c r="I2403" t="e">
        <f>IF($C2403="",$B2403,NA())</f>
        <v>#N/A</v>
      </c>
    </row>
    <row r="2404" spans="1:9">
      <c r="A2404">
        <v>0.1106352</v>
      </c>
      <c r="B2404">
        <v>-0.08698930000000001</v>
      </c>
      <c r="C2404">
        <f>'Map Data'!$I$30</f>
        <v>2</v>
      </c>
      <c r="D2404" t="e">
        <f>IF($C2404=1,$B2404,NA())</f>
        <v>#N/A</v>
      </c>
      <c r="E2404">
        <f>IF($C2404=2,$B2404,NA())</f>
        <v>-0.0869893</v>
      </c>
      <c r="F2404" t="e">
        <f>IF($C2404=3,$B2404,NA())</f>
        <v>#N/A</v>
      </c>
      <c r="G2404" t="e">
        <f>IF($C2404=4,$B2404,NA())</f>
        <v>#N/A</v>
      </c>
      <c r="H2404" t="e">
        <f>IF($C2404=5,$B2404,NA())</f>
        <v>#N/A</v>
      </c>
      <c r="I2404" t="e">
        <f>IF($C2404="",$B2404,NA())</f>
        <v>#N/A</v>
      </c>
    </row>
    <row r="2406" spans="1:9">
      <c r="A2406">
        <v>0.07129969999999999</v>
      </c>
      <c r="B2406">
        <v>-0.08415250000000001</v>
      </c>
      <c r="C2406">
        <f>'Map Data'!$I$30</f>
        <v>2</v>
      </c>
      <c r="D2406" t="e">
        <f>IF($C2406=1,$B2406,NA())</f>
        <v>#N/A</v>
      </c>
      <c r="E2406">
        <f>IF($C2406=2,$B2406,NA())</f>
        <v>-0.0841525</v>
      </c>
      <c r="F2406" t="e">
        <f>IF($C2406=3,$B2406,NA())</f>
        <v>#N/A</v>
      </c>
      <c r="G2406" t="e">
        <f>IF($C2406=4,$B2406,NA())</f>
        <v>#N/A</v>
      </c>
      <c r="H2406" t="e">
        <f>IF($C2406=5,$B2406,NA())</f>
        <v>#N/A</v>
      </c>
      <c r="I2406" t="e">
        <f>IF($C2406="",$B2406,NA())</f>
        <v>#N/A</v>
      </c>
    </row>
    <row r="2407" spans="1:9">
      <c r="A2407">
        <v>0.1111091</v>
      </c>
      <c r="B2407">
        <v>-0.08415250000000001</v>
      </c>
      <c r="C2407">
        <f>'Map Data'!$I$30</f>
        <v>2</v>
      </c>
      <c r="D2407" t="e">
        <f>IF($C2407=1,$B2407,NA())</f>
        <v>#N/A</v>
      </c>
      <c r="E2407">
        <f>IF($C2407=2,$B2407,NA())</f>
        <v>-0.0841525</v>
      </c>
      <c r="F2407" t="e">
        <f>IF($C2407=3,$B2407,NA())</f>
        <v>#N/A</v>
      </c>
      <c r="G2407" t="e">
        <f>IF($C2407=4,$B2407,NA())</f>
        <v>#N/A</v>
      </c>
      <c r="H2407" t="e">
        <f>IF($C2407=5,$B2407,NA())</f>
        <v>#N/A</v>
      </c>
      <c r="I2407" t="e">
        <f>IF($C2407="",$B2407,NA())</f>
        <v>#N/A</v>
      </c>
    </row>
    <row r="2409" spans="1:9">
      <c r="A2409">
        <v>0.07082579999999999</v>
      </c>
      <c r="B2409">
        <v>-0.0813157</v>
      </c>
      <c r="C2409">
        <f>'Map Data'!$I$30</f>
        <v>2</v>
      </c>
      <c r="D2409" t="e">
        <f>IF($C2409=1,$B2409,NA())</f>
        <v>#N/A</v>
      </c>
      <c r="E2409">
        <f>IF($C2409=2,$B2409,NA())</f>
        <v>-0.0813157</v>
      </c>
      <c r="F2409" t="e">
        <f>IF($C2409=3,$B2409,NA())</f>
        <v>#N/A</v>
      </c>
      <c r="G2409" t="e">
        <f>IF($C2409=4,$B2409,NA())</f>
        <v>#N/A</v>
      </c>
      <c r="H2409" t="e">
        <f>IF($C2409=5,$B2409,NA())</f>
        <v>#N/A</v>
      </c>
      <c r="I2409" t="e">
        <f>IF($C2409="",$B2409,NA())</f>
        <v>#N/A</v>
      </c>
    </row>
    <row r="2410" spans="1:9">
      <c r="A2410">
        <v>0.1111091</v>
      </c>
      <c r="B2410">
        <v>-0.0813157</v>
      </c>
      <c r="C2410">
        <f>'Map Data'!$I$30</f>
        <v>2</v>
      </c>
      <c r="D2410" t="e">
        <f>IF($C2410=1,$B2410,NA())</f>
        <v>#N/A</v>
      </c>
      <c r="E2410">
        <f>IF($C2410=2,$B2410,NA())</f>
        <v>-0.0813157</v>
      </c>
      <c r="F2410" t="e">
        <f>IF($C2410=3,$B2410,NA())</f>
        <v>#N/A</v>
      </c>
      <c r="G2410" t="e">
        <f>IF($C2410=4,$B2410,NA())</f>
        <v>#N/A</v>
      </c>
      <c r="H2410" t="e">
        <f>IF($C2410=5,$B2410,NA())</f>
        <v>#N/A</v>
      </c>
      <c r="I2410" t="e">
        <f>IF($C2410="",$B2410,NA())</f>
        <v>#N/A</v>
      </c>
    </row>
    <row r="2412" spans="1:9">
      <c r="A2412">
        <v>0.07129969999999999</v>
      </c>
      <c r="B2412">
        <v>-0.0784788</v>
      </c>
      <c r="C2412">
        <f>'Map Data'!$I$30</f>
        <v>2</v>
      </c>
      <c r="D2412" t="e">
        <f>IF($C2412=1,$B2412,NA())</f>
        <v>#N/A</v>
      </c>
      <c r="E2412">
        <f>IF($C2412=2,$B2412,NA())</f>
        <v>-0.0784788</v>
      </c>
      <c r="F2412" t="e">
        <f>IF($C2412=3,$B2412,NA())</f>
        <v>#N/A</v>
      </c>
      <c r="G2412" t="e">
        <f>IF($C2412=4,$B2412,NA())</f>
        <v>#N/A</v>
      </c>
      <c r="H2412" t="e">
        <f>IF($C2412=5,$B2412,NA())</f>
        <v>#N/A</v>
      </c>
      <c r="I2412" t="e">
        <f>IF($C2412="",$B2412,NA())</f>
        <v>#N/A</v>
      </c>
    </row>
    <row r="2413" spans="1:9">
      <c r="A2413">
        <v>0.1111091</v>
      </c>
      <c r="B2413">
        <v>-0.0784788</v>
      </c>
      <c r="C2413">
        <f>'Map Data'!$I$30</f>
        <v>2</v>
      </c>
      <c r="D2413" t="e">
        <f>IF($C2413=1,$B2413,NA())</f>
        <v>#N/A</v>
      </c>
      <c r="E2413">
        <f>IF($C2413=2,$B2413,NA())</f>
        <v>-0.0784788</v>
      </c>
      <c r="F2413" t="e">
        <f>IF($C2413=3,$B2413,NA())</f>
        <v>#N/A</v>
      </c>
      <c r="G2413" t="e">
        <f>IF($C2413=4,$B2413,NA())</f>
        <v>#N/A</v>
      </c>
      <c r="H2413" t="e">
        <f>IF($C2413=5,$B2413,NA())</f>
        <v>#N/A</v>
      </c>
      <c r="I2413" t="e">
        <f>IF($C2413="",$B2413,NA())</f>
        <v>#N/A</v>
      </c>
    </row>
    <row r="2415" spans="1:9">
      <c r="A2415">
        <v>0.07129969999999999</v>
      </c>
      <c r="B2415">
        <v>-0.075642</v>
      </c>
      <c r="C2415">
        <f>'Map Data'!$I$30</f>
        <v>2</v>
      </c>
      <c r="D2415" t="e">
        <f>IF($C2415=1,$B2415,NA())</f>
        <v>#N/A</v>
      </c>
      <c r="E2415">
        <f>IF($C2415=2,$B2415,NA())</f>
        <v>-0.075642</v>
      </c>
      <c r="F2415" t="e">
        <f>IF($C2415=3,$B2415,NA())</f>
        <v>#N/A</v>
      </c>
      <c r="G2415" t="e">
        <f>IF($C2415=4,$B2415,NA())</f>
        <v>#N/A</v>
      </c>
      <c r="H2415" t="e">
        <f>IF($C2415=5,$B2415,NA())</f>
        <v>#N/A</v>
      </c>
      <c r="I2415" t="e">
        <f>IF($C2415="",$B2415,NA())</f>
        <v>#N/A</v>
      </c>
    </row>
    <row r="2416" spans="1:9">
      <c r="A2416">
        <v>0.1111091</v>
      </c>
      <c r="B2416">
        <v>-0.075642</v>
      </c>
      <c r="C2416">
        <f>'Map Data'!$I$30</f>
        <v>2</v>
      </c>
      <c r="D2416" t="e">
        <f>IF($C2416=1,$B2416,NA())</f>
        <v>#N/A</v>
      </c>
      <c r="E2416">
        <f>IF($C2416=2,$B2416,NA())</f>
        <v>-0.075642</v>
      </c>
      <c r="F2416" t="e">
        <f>IF($C2416=3,$B2416,NA())</f>
        <v>#N/A</v>
      </c>
      <c r="G2416" t="e">
        <f>IF($C2416=4,$B2416,NA())</f>
        <v>#N/A</v>
      </c>
      <c r="H2416" t="e">
        <f>IF($C2416=5,$B2416,NA())</f>
        <v>#N/A</v>
      </c>
      <c r="I2416" t="e">
        <f>IF($C2416="",$B2416,NA())</f>
        <v>#N/A</v>
      </c>
    </row>
    <row r="2418" spans="1:9">
      <c r="A2418">
        <v>0.07082579999999999</v>
      </c>
      <c r="B2418">
        <v>-0.0728051</v>
      </c>
      <c r="C2418">
        <f>'Map Data'!$I$30</f>
        <v>2</v>
      </c>
      <c r="D2418" t="e">
        <f>IF($C2418=1,$B2418,NA())</f>
        <v>#N/A</v>
      </c>
      <c r="E2418">
        <f>IF($C2418=2,$B2418,NA())</f>
        <v>-0.0728051</v>
      </c>
      <c r="F2418" t="e">
        <f>IF($C2418=3,$B2418,NA())</f>
        <v>#N/A</v>
      </c>
      <c r="G2418" t="e">
        <f>IF($C2418=4,$B2418,NA())</f>
        <v>#N/A</v>
      </c>
      <c r="H2418" t="e">
        <f>IF($C2418=5,$B2418,NA())</f>
        <v>#N/A</v>
      </c>
      <c r="I2418" t="e">
        <f>IF($C2418="",$B2418,NA())</f>
        <v>#N/A</v>
      </c>
    </row>
    <row r="2419" spans="1:9">
      <c r="A2419">
        <v>0.1111091</v>
      </c>
      <c r="B2419">
        <v>-0.0728051</v>
      </c>
      <c r="C2419">
        <f>'Map Data'!$I$30</f>
        <v>2</v>
      </c>
      <c r="D2419" t="e">
        <f>IF($C2419=1,$B2419,NA())</f>
        <v>#N/A</v>
      </c>
      <c r="E2419">
        <f>IF($C2419=2,$B2419,NA())</f>
        <v>-0.0728051</v>
      </c>
      <c r="F2419" t="e">
        <f>IF($C2419=3,$B2419,NA())</f>
        <v>#N/A</v>
      </c>
      <c r="G2419" t="e">
        <f>IF($C2419=4,$B2419,NA())</f>
        <v>#N/A</v>
      </c>
      <c r="H2419" t="e">
        <f>IF($C2419=5,$B2419,NA())</f>
        <v>#N/A</v>
      </c>
      <c r="I2419" t="e">
        <f>IF($C2419="",$B2419,NA())</f>
        <v>#N/A</v>
      </c>
    </row>
    <row r="2421" spans="1:9">
      <c r="A2421">
        <v>0.07177360000000001</v>
      </c>
      <c r="B2421">
        <v>-0.0699683</v>
      </c>
      <c r="C2421">
        <f>'Map Data'!$I$30</f>
        <v>2</v>
      </c>
      <c r="D2421" t="e">
        <f>IF($C2421=1,$B2421,NA())</f>
        <v>#N/A</v>
      </c>
      <c r="E2421">
        <f>IF($C2421=2,$B2421,NA())</f>
        <v>-0.0699683</v>
      </c>
      <c r="F2421" t="e">
        <f>IF($C2421=3,$B2421,NA())</f>
        <v>#N/A</v>
      </c>
      <c r="G2421" t="e">
        <f>IF($C2421=4,$B2421,NA())</f>
        <v>#N/A</v>
      </c>
      <c r="H2421" t="e">
        <f>IF($C2421=5,$B2421,NA())</f>
        <v>#N/A</v>
      </c>
      <c r="I2421" t="e">
        <f>IF($C2421="",$B2421,NA())</f>
        <v>#N/A</v>
      </c>
    </row>
    <row r="2422" spans="1:9">
      <c r="A2422">
        <v>0.1111091</v>
      </c>
      <c r="B2422">
        <v>-0.0699683</v>
      </c>
      <c r="C2422">
        <f>'Map Data'!$I$30</f>
        <v>2</v>
      </c>
      <c r="D2422" t="e">
        <f>IF($C2422=1,$B2422,NA())</f>
        <v>#N/A</v>
      </c>
      <c r="E2422">
        <f>IF($C2422=2,$B2422,NA())</f>
        <v>-0.0699683</v>
      </c>
      <c r="F2422" t="e">
        <f>IF($C2422=3,$B2422,NA())</f>
        <v>#N/A</v>
      </c>
      <c r="G2422" t="e">
        <f>IF($C2422=4,$B2422,NA())</f>
        <v>#N/A</v>
      </c>
      <c r="H2422" t="e">
        <f>IF($C2422=5,$B2422,NA())</f>
        <v>#N/A</v>
      </c>
      <c r="I2422" t="e">
        <f>IF($C2422="",$B2422,NA())</f>
        <v>#N/A</v>
      </c>
    </row>
    <row r="2424" spans="1:9">
      <c r="A2424">
        <v>0.06940399999999999</v>
      </c>
      <c r="B2424">
        <v>-0.0671315</v>
      </c>
      <c r="C2424">
        <f>'Map Data'!$I$30</f>
        <v>2</v>
      </c>
      <c r="D2424" t="e">
        <f>IF($C2424=1,$B2424,NA())</f>
        <v>#N/A</v>
      </c>
      <c r="E2424">
        <f>IF($C2424=2,$B2424,NA())</f>
        <v>-0.0671315</v>
      </c>
      <c r="F2424" t="e">
        <f>IF($C2424=3,$B2424,NA())</f>
        <v>#N/A</v>
      </c>
      <c r="G2424" t="e">
        <f>IF($C2424=4,$B2424,NA())</f>
        <v>#N/A</v>
      </c>
      <c r="H2424" t="e">
        <f>IF($C2424=5,$B2424,NA())</f>
        <v>#N/A</v>
      </c>
      <c r="I2424" t="e">
        <f>IF($C2424="",$B2424,NA())</f>
        <v>#N/A</v>
      </c>
    </row>
    <row r="2425" spans="1:9">
      <c r="A2425">
        <v>0.1111091</v>
      </c>
      <c r="B2425">
        <v>-0.0671315</v>
      </c>
      <c r="C2425">
        <f>'Map Data'!$I$30</f>
        <v>2</v>
      </c>
      <c r="D2425" t="e">
        <f>IF($C2425=1,$B2425,NA())</f>
        <v>#N/A</v>
      </c>
      <c r="E2425">
        <f>IF($C2425=2,$B2425,NA())</f>
        <v>-0.0671315</v>
      </c>
      <c r="F2425" t="e">
        <f>IF($C2425=3,$B2425,NA())</f>
        <v>#N/A</v>
      </c>
      <c r="G2425" t="e">
        <f>IF($C2425=4,$B2425,NA())</f>
        <v>#N/A</v>
      </c>
      <c r="H2425" t="e">
        <f>IF($C2425=5,$B2425,NA())</f>
        <v>#N/A</v>
      </c>
      <c r="I2425" t="e">
        <f>IF($C2425="",$B2425,NA())</f>
        <v>#N/A</v>
      </c>
    </row>
    <row r="2427" spans="1:9">
      <c r="A2427">
        <v>0.07035189999999999</v>
      </c>
      <c r="B2427">
        <v>-0.06429459999999999</v>
      </c>
      <c r="C2427">
        <f>'Map Data'!$I$30</f>
        <v>2</v>
      </c>
      <c r="D2427" t="e">
        <f>IF($C2427=1,$B2427,NA())</f>
        <v>#N/A</v>
      </c>
      <c r="E2427">
        <f>IF($C2427=2,$B2427,NA())</f>
        <v>-0.0642946</v>
      </c>
      <c r="F2427" t="e">
        <f>IF($C2427=3,$B2427,NA())</f>
        <v>#N/A</v>
      </c>
      <c r="G2427" t="e">
        <f>IF($C2427=4,$B2427,NA())</f>
        <v>#N/A</v>
      </c>
      <c r="H2427" t="e">
        <f>IF($C2427=5,$B2427,NA())</f>
        <v>#N/A</v>
      </c>
      <c r="I2427" t="e">
        <f>IF($C2427="",$B2427,NA())</f>
        <v>#N/A</v>
      </c>
    </row>
    <row r="2428" spans="1:9">
      <c r="A2428">
        <v>0.1111091</v>
      </c>
      <c r="B2428">
        <v>-0.06429459999999999</v>
      </c>
      <c r="C2428">
        <f>'Map Data'!$I$30</f>
        <v>2</v>
      </c>
      <c r="D2428" t="e">
        <f>IF($C2428=1,$B2428,NA())</f>
        <v>#N/A</v>
      </c>
      <c r="E2428">
        <f>IF($C2428=2,$B2428,NA())</f>
        <v>-0.0642946</v>
      </c>
      <c r="F2428" t="e">
        <f>IF($C2428=3,$B2428,NA())</f>
        <v>#N/A</v>
      </c>
      <c r="G2428" t="e">
        <f>IF($C2428=4,$B2428,NA())</f>
        <v>#N/A</v>
      </c>
      <c r="H2428" t="e">
        <f>IF($C2428=5,$B2428,NA())</f>
        <v>#N/A</v>
      </c>
      <c r="I2428" t="e">
        <f>IF($C2428="",$B2428,NA())</f>
        <v>#N/A</v>
      </c>
    </row>
    <row r="2430" spans="1:9">
      <c r="A2430">
        <v>0.07177360000000001</v>
      </c>
      <c r="B2430">
        <v>-0.0614578</v>
      </c>
      <c r="C2430">
        <f>'Map Data'!$I$30</f>
        <v>2</v>
      </c>
      <c r="D2430" t="e">
        <f>IF($C2430=1,$B2430,NA())</f>
        <v>#N/A</v>
      </c>
      <c r="E2430">
        <f>IF($C2430=2,$B2430,NA())</f>
        <v>-0.0614578</v>
      </c>
      <c r="F2430" t="e">
        <f>IF($C2430=3,$B2430,NA())</f>
        <v>#N/A</v>
      </c>
      <c r="G2430" t="e">
        <f>IF($C2430=4,$B2430,NA())</f>
        <v>#N/A</v>
      </c>
      <c r="H2430" t="e">
        <f>IF($C2430=5,$B2430,NA())</f>
        <v>#N/A</v>
      </c>
      <c r="I2430" t="e">
        <f>IF($C2430="",$B2430,NA())</f>
        <v>#N/A</v>
      </c>
    </row>
    <row r="2431" spans="1:9">
      <c r="A2431">
        <v>0.1111091</v>
      </c>
      <c r="B2431">
        <v>-0.0614578</v>
      </c>
      <c r="C2431">
        <f>'Map Data'!$I$30</f>
        <v>2</v>
      </c>
      <c r="D2431" t="e">
        <f>IF($C2431=1,$B2431,NA())</f>
        <v>#N/A</v>
      </c>
      <c r="E2431">
        <f>IF($C2431=2,$B2431,NA())</f>
        <v>-0.0614578</v>
      </c>
      <c r="F2431" t="e">
        <f>IF($C2431=3,$B2431,NA())</f>
        <v>#N/A</v>
      </c>
      <c r="G2431" t="e">
        <f>IF($C2431=4,$B2431,NA())</f>
        <v>#N/A</v>
      </c>
      <c r="H2431" t="e">
        <f>IF($C2431=5,$B2431,NA())</f>
        <v>#N/A</v>
      </c>
      <c r="I2431" t="e">
        <f>IF($C2431="",$B2431,NA())</f>
        <v>#N/A</v>
      </c>
    </row>
    <row r="2433" spans="1:9">
      <c r="A2433">
        <v>0.07319539999999999</v>
      </c>
      <c r="B2433">
        <v>-0.058621</v>
      </c>
      <c r="C2433">
        <f>'Map Data'!$I$30</f>
        <v>2</v>
      </c>
      <c r="D2433" t="e">
        <f>IF($C2433=1,$B2433,NA())</f>
        <v>#N/A</v>
      </c>
      <c r="E2433">
        <f>IF($C2433=2,$B2433,NA())</f>
        <v>-0.058621</v>
      </c>
      <c r="F2433" t="e">
        <f>IF($C2433=3,$B2433,NA())</f>
        <v>#N/A</v>
      </c>
      <c r="G2433" t="e">
        <f>IF($C2433=4,$B2433,NA())</f>
        <v>#N/A</v>
      </c>
      <c r="H2433" t="e">
        <f>IF($C2433=5,$B2433,NA())</f>
        <v>#N/A</v>
      </c>
      <c r="I2433" t="e">
        <f>IF($C2433="",$B2433,NA())</f>
        <v>#N/A</v>
      </c>
    </row>
    <row r="2434" spans="1:9">
      <c r="A2434">
        <v>0.111583</v>
      </c>
      <c r="B2434">
        <v>-0.058621</v>
      </c>
      <c r="C2434">
        <f>'Map Data'!$I$30</f>
        <v>2</v>
      </c>
      <c r="D2434" t="e">
        <f>IF($C2434=1,$B2434,NA())</f>
        <v>#N/A</v>
      </c>
      <c r="E2434">
        <f>IF($C2434=2,$B2434,NA())</f>
        <v>-0.058621</v>
      </c>
      <c r="F2434" t="e">
        <f>IF($C2434=3,$B2434,NA())</f>
        <v>#N/A</v>
      </c>
      <c r="G2434" t="e">
        <f>IF($C2434=4,$B2434,NA())</f>
        <v>#N/A</v>
      </c>
      <c r="H2434" t="e">
        <f>IF($C2434=5,$B2434,NA())</f>
        <v>#N/A</v>
      </c>
      <c r="I2434" t="e">
        <f>IF($C2434="",$B2434,NA())</f>
        <v>#N/A</v>
      </c>
    </row>
    <row r="2436" spans="1:9">
      <c r="A2436">
        <v>0.07414320000000001</v>
      </c>
      <c r="B2436">
        <v>-0.0557841</v>
      </c>
      <c r="C2436">
        <f>'Map Data'!$I$30</f>
        <v>2</v>
      </c>
      <c r="D2436" t="e">
        <f>IF($C2436=1,$B2436,NA())</f>
        <v>#N/A</v>
      </c>
      <c r="E2436">
        <f>IF($C2436=2,$B2436,NA())</f>
        <v>-0.0557841</v>
      </c>
      <c r="F2436" t="e">
        <f>IF($C2436=3,$B2436,NA())</f>
        <v>#N/A</v>
      </c>
      <c r="G2436" t="e">
        <f>IF($C2436=4,$B2436,NA())</f>
        <v>#N/A</v>
      </c>
      <c r="H2436" t="e">
        <f>IF($C2436=5,$B2436,NA())</f>
        <v>#N/A</v>
      </c>
      <c r="I2436" t="e">
        <f>IF($C2436="",$B2436,NA())</f>
        <v>#N/A</v>
      </c>
    </row>
    <row r="2437" spans="1:9">
      <c r="A2437">
        <v>0.111583</v>
      </c>
      <c r="B2437">
        <v>-0.0557841</v>
      </c>
      <c r="C2437">
        <f>'Map Data'!$I$30</f>
        <v>2</v>
      </c>
      <c r="D2437" t="e">
        <f>IF($C2437=1,$B2437,NA())</f>
        <v>#N/A</v>
      </c>
      <c r="E2437">
        <f>IF($C2437=2,$B2437,NA())</f>
        <v>-0.0557841</v>
      </c>
      <c r="F2437" t="e">
        <f>IF($C2437=3,$B2437,NA())</f>
        <v>#N/A</v>
      </c>
      <c r="G2437" t="e">
        <f>IF($C2437=4,$B2437,NA())</f>
        <v>#N/A</v>
      </c>
      <c r="H2437" t="e">
        <f>IF($C2437=5,$B2437,NA())</f>
        <v>#N/A</v>
      </c>
      <c r="I2437" t="e">
        <f>IF($C2437="",$B2437,NA())</f>
        <v>#N/A</v>
      </c>
    </row>
    <row r="2439" spans="1:9">
      <c r="A2439">
        <v>0.07556499999999999</v>
      </c>
      <c r="B2439">
        <v>-0.0529473</v>
      </c>
      <c r="C2439">
        <f>'Map Data'!$I$30</f>
        <v>2</v>
      </c>
      <c r="D2439" t="e">
        <f>IF($C2439=1,$B2439,NA())</f>
        <v>#N/A</v>
      </c>
      <c r="E2439">
        <f>IF($C2439=2,$B2439,NA())</f>
        <v>-0.0529473</v>
      </c>
      <c r="F2439" t="e">
        <f>IF($C2439=3,$B2439,NA())</f>
        <v>#N/A</v>
      </c>
      <c r="G2439" t="e">
        <f>IF($C2439=4,$B2439,NA())</f>
        <v>#N/A</v>
      </c>
      <c r="H2439" t="e">
        <f>IF($C2439=5,$B2439,NA())</f>
        <v>#N/A</v>
      </c>
      <c r="I2439" t="e">
        <f>IF($C2439="",$B2439,NA())</f>
        <v>#N/A</v>
      </c>
    </row>
    <row r="2440" spans="1:9">
      <c r="A2440">
        <v>0.111583</v>
      </c>
      <c r="B2440">
        <v>-0.0529473</v>
      </c>
      <c r="C2440">
        <f>'Map Data'!$I$30</f>
        <v>2</v>
      </c>
      <c r="D2440" t="e">
        <f>IF($C2440=1,$B2440,NA())</f>
        <v>#N/A</v>
      </c>
      <c r="E2440">
        <f>IF($C2440=2,$B2440,NA())</f>
        <v>-0.0529473</v>
      </c>
      <c r="F2440" t="e">
        <f>IF($C2440=3,$B2440,NA())</f>
        <v>#N/A</v>
      </c>
      <c r="G2440" t="e">
        <f>IF($C2440=4,$B2440,NA())</f>
        <v>#N/A</v>
      </c>
      <c r="H2440" t="e">
        <f>IF($C2440=5,$B2440,NA())</f>
        <v>#N/A</v>
      </c>
      <c r="I2440" t="e">
        <f>IF($C2440="",$B2440,NA())</f>
        <v>#N/A</v>
      </c>
    </row>
    <row r="2442" spans="1:9">
      <c r="A2442">
        <v>0.07746069999999999</v>
      </c>
      <c r="B2442">
        <v>-0.0501105</v>
      </c>
      <c r="C2442">
        <f>'Map Data'!$I$30</f>
        <v>2</v>
      </c>
      <c r="D2442" t="e">
        <f>IF($C2442=1,$B2442,NA())</f>
        <v>#N/A</v>
      </c>
      <c r="E2442">
        <f>IF($C2442=2,$B2442,NA())</f>
        <v>-0.0501105</v>
      </c>
      <c r="F2442" t="e">
        <f>IF($C2442=3,$B2442,NA())</f>
        <v>#N/A</v>
      </c>
      <c r="G2442" t="e">
        <f>IF($C2442=4,$B2442,NA())</f>
        <v>#N/A</v>
      </c>
      <c r="H2442" t="e">
        <f>IF($C2442=5,$B2442,NA())</f>
        <v>#N/A</v>
      </c>
      <c r="I2442" t="e">
        <f>IF($C2442="",$B2442,NA())</f>
        <v>#N/A</v>
      </c>
    </row>
    <row r="2443" spans="1:9">
      <c r="A2443">
        <v>0.111583</v>
      </c>
      <c r="B2443">
        <v>-0.0501105</v>
      </c>
      <c r="C2443">
        <f>'Map Data'!$I$30</f>
        <v>2</v>
      </c>
      <c r="D2443" t="e">
        <f>IF($C2443=1,$B2443,NA())</f>
        <v>#N/A</v>
      </c>
      <c r="E2443">
        <f>IF($C2443=2,$B2443,NA())</f>
        <v>-0.0501105</v>
      </c>
      <c r="F2443" t="e">
        <f>IF($C2443=3,$B2443,NA())</f>
        <v>#N/A</v>
      </c>
      <c r="G2443" t="e">
        <f>IF($C2443=4,$B2443,NA())</f>
        <v>#N/A</v>
      </c>
      <c r="H2443" t="e">
        <f>IF($C2443=5,$B2443,NA())</f>
        <v>#N/A</v>
      </c>
      <c r="I2443" t="e">
        <f>IF($C2443="",$B2443,NA())</f>
        <v>#N/A</v>
      </c>
    </row>
    <row r="2445" spans="1:9">
      <c r="A2445">
        <v>0.07888240000000001</v>
      </c>
      <c r="B2445">
        <v>-0.0472736</v>
      </c>
      <c r="C2445">
        <f>'Map Data'!$I$30</f>
        <v>2</v>
      </c>
      <c r="D2445" t="e">
        <f>IF($C2445=1,$B2445,NA())</f>
        <v>#N/A</v>
      </c>
      <c r="E2445">
        <f>IF($C2445=2,$B2445,NA())</f>
        <v>-0.0472736</v>
      </c>
      <c r="F2445" t="e">
        <f>IF($C2445=3,$B2445,NA())</f>
        <v>#N/A</v>
      </c>
      <c r="G2445" t="e">
        <f>IF($C2445=4,$B2445,NA())</f>
        <v>#N/A</v>
      </c>
      <c r="H2445" t="e">
        <f>IF($C2445=5,$B2445,NA())</f>
        <v>#N/A</v>
      </c>
      <c r="I2445" t="e">
        <f>IF($C2445="",$B2445,NA())</f>
        <v>#N/A</v>
      </c>
    </row>
    <row r="2446" spans="1:9">
      <c r="A2446">
        <v>0.111583</v>
      </c>
      <c r="B2446">
        <v>-0.0472736</v>
      </c>
      <c r="C2446">
        <f>'Map Data'!$I$30</f>
        <v>2</v>
      </c>
      <c r="D2446" t="e">
        <f>IF($C2446=1,$B2446,NA())</f>
        <v>#N/A</v>
      </c>
      <c r="E2446">
        <f>IF($C2446=2,$B2446,NA())</f>
        <v>-0.0472736</v>
      </c>
      <c r="F2446" t="e">
        <f>IF($C2446=3,$B2446,NA())</f>
        <v>#N/A</v>
      </c>
      <c r="G2446" t="e">
        <f>IF($C2446=4,$B2446,NA())</f>
        <v>#N/A</v>
      </c>
      <c r="H2446" t="e">
        <f>IF($C2446=5,$B2446,NA())</f>
        <v>#N/A</v>
      </c>
      <c r="I2446" t="e">
        <f>IF($C2446="",$B2446,NA())</f>
        <v>#N/A</v>
      </c>
    </row>
    <row r="2448" spans="1:9">
      <c r="A2448">
        <v>0.07983030000000001</v>
      </c>
      <c r="B2448">
        <v>-0.0444368</v>
      </c>
      <c r="C2448">
        <f>'Map Data'!$I$30</f>
        <v>2</v>
      </c>
      <c r="D2448" t="e">
        <f>IF($C2448=1,$B2448,NA())</f>
        <v>#N/A</v>
      </c>
      <c r="E2448">
        <f>IF($C2448=2,$B2448,NA())</f>
        <v>-0.0444368</v>
      </c>
      <c r="F2448" t="e">
        <f>IF($C2448=3,$B2448,NA())</f>
        <v>#N/A</v>
      </c>
      <c r="G2448" t="e">
        <f>IF($C2448=4,$B2448,NA())</f>
        <v>#N/A</v>
      </c>
      <c r="H2448" t="e">
        <f>IF($C2448=5,$B2448,NA())</f>
        <v>#N/A</v>
      </c>
      <c r="I2448" t="e">
        <f>IF($C2448="",$B2448,NA())</f>
        <v>#N/A</v>
      </c>
    </row>
    <row r="2449" spans="1:9">
      <c r="A2449">
        <v>0.111583</v>
      </c>
      <c r="B2449">
        <v>-0.0444368</v>
      </c>
      <c r="C2449">
        <f>'Map Data'!$I$30</f>
        <v>2</v>
      </c>
      <c r="D2449" t="e">
        <f>IF($C2449=1,$B2449,NA())</f>
        <v>#N/A</v>
      </c>
      <c r="E2449">
        <f>IF($C2449=2,$B2449,NA())</f>
        <v>-0.0444368</v>
      </c>
      <c r="F2449" t="e">
        <f>IF($C2449=3,$B2449,NA())</f>
        <v>#N/A</v>
      </c>
      <c r="G2449" t="e">
        <f>IF($C2449=4,$B2449,NA())</f>
        <v>#N/A</v>
      </c>
      <c r="H2449" t="e">
        <f>IF($C2449=5,$B2449,NA())</f>
        <v>#N/A</v>
      </c>
      <c r="I2449" t="e">
        <f>IF($C2449="",$B2449,NA())</f>
        <v>#N/A</v>
      </c>
    </row>
    <row r="2451" spans="1:9">
      <c r="A2451">
        <v>0.08219990000000001</v>
      </c>
      <c r="B2451">
        <v>-0.0415999</v>
      </c>
      <c r="C2451">
        <f>'Map Data'!$I$30</f>
        <v>2</v>
      </c>
      <c r="D2451" t="e">
        <f>IF($C2451=1,$B2451,NA())</f>
        <v>#N/A</v>
      </c>
      <c r="E2451">
        <f>IF($C2451=2,$B2451,NA())</f>
        <v>-0.0415999</v>
      </c>
      <c r="F2451" t="e">
        <f>IF($C2451=3,$B2451,NA())</f>
        <v>#N/A</v>
      </c>
      <c r="G2451" t="e">
        <f>IF($C2451=4,$B2451,NA())</f>
        <v>#N/A</v>
      </c>
      <c r="H2451" t="e">
        <f>IF($C2451=5,$B2451,NA())</f>
        <v>#N/A</v>
      </c>
      <c r="I2451" t="e">
        <f>IF($C2451="",$B2451,NA())</f>
        <v>#N/A</v>
      </c>
    </row>
    <row r="2452" spans="1:9">
      <c r="A2452">
        <v>0.111583</v>
      </c>
      <c r="B2452">
        <v>-0.0415999</v>
      </c>
      <c r="C2452">
        <f>'Map Data'!$I$30</f>
        <v>2</v>
      </c>
      <c r="D2452" t="e">
        <f>IF($C2452=1,$B2452,NA())</f>
        <v>#N/A</v>
      </c>
      <c r="E2452">
        <f>IF($C2452=2,$B2452,NA())</f>
        <v>-0.0415999</v>
      </c>
      <c r="F2452" t="e">
        <f>IF($C2452=3,$B2452,NA())</f>
        <v>#N/A</v>
      </c>
      <c r="G2452" t="e">
        <f>IF($C2452=4,$B2452,NA())</f>
        <v>#N/A</v>
      </c>
      <c r="H2452" t="e">
        <f>IF($C2452=5,$B2452,NA())</f>
        <v>#N/A</v>
      </c>
      <c r="I2452" t="e">
        <f>IF($C2452="",$B2452,NA())</f>
        <v>#N/A</v>
      </c>
    </row>
    <row r="2454" spans="1:9">
      <c r="A2454">
        <v>-0.1102121</v>
      </c>
      <c r="B2454">
        <v>0.1371207</v>
      </c>
      <c r="C2454">
        <f>'Map Data'!$I$31</f>
        <v>4</v>
      </c>
      <c r="D2454" t="e">
        <f>IF($C2454=1,$B2454,NA())</f>
        <v>#N/A</v>
      </c>
      <c r="E2454" t="e">
        <f>IF($C2454=2,$B2454,NA())</f>
        <v>#N/A</v>
      </c>
      <c r="F2454" t="e">
        <f>IF($C2454=3,$B2454,NA())</f>
        <v>#N/A</v>
      </c>
      <c r="G2454">
        <f>IF($C2454=4,$B2454,NA())</f>
        <v>0.1371207</v>
      </c>
      <c r="H2454" t="e">
        <f>IF($C2454=5,$B2454,NA())</f>
        <v>#N/A</v>
      </c>
      <c r="I2454" t="e">
        <f>IF($C2454="",$B2454,NA())</f>
        <v>#N/A</v>
      </c>
    </row>
    <row r="2455" spans="1:9">
      <c r="A2455">
        <v>-0.09931189999999999</v>
      </c>
      <c r="B2455">
        <v>0.1371207</v>
      </c>
      <c r="C2455">
        <f>'Map Data'!$I$31</f>
        <v>4</v>
      </c>
      <c r="D2455" t="e">
        <f>IF($C2455=1,$B2455,NA())</f>
        <v>#N/A</v>
      </c>
      <c r="E2455" t="e">
        <f>IF($C2455=2,$B2455,NA())</f>
        <v>#N/A</v>
      </c>
      <c r="F2455" t="e">
        <f>IF($C2455=3,$B2455,NA())</f>
        <v>#N/A</v>
      </c>
      <c r="G2455">
        <f>IF($C2455=4,$B2455,NA())</f>
        <v>0.1371207</v>
      </c>
      <c r="H2455" t="e">
        <f>IF($C2455=5,$B2455,NA())</f>
        <v>#N/A</v>
      </c>
      <c r="I2455" t="e">
        <f>IF($C2455="",$B2455,NA())</f>
        <v>#N/A</v>
      </c>
    </row>
    <row r="2457" spans="1:9">
      <c r="A2457">
        <v>-0.1955179</v>
      </c>
      <c r="B2457">
        <v>0.1399576</v>
      </c>
      <c r="C2457">
        <f>'Map Data'!$I$31</f>
        <v>4</v>
      </c>
      <c r="D2457" t="e">
        <f>IF($C2457=1,$B2457,NA())</f>
        <v>#N/A</v>
      </c>
      <c r="E2457" t="e">
        <f>IF($C2457=2,$B2457,NA())</f>
        <v>#N/A</v>
      </c>
      <c r="F2457" t="e">
        <f>IF($C2457=3,$B2457,NA())</f>
        <v>#N/A</v>
      </c>
      <c r="G2457">
        <f>IF($C2457=4,$B2457,NA())</f>
        <v>0.1399576</v>
      </c>
      <c r="H2457" t="e">
        <f>IF($C2457=5,$B2457,NA())</f>
        <v>#N/A</v>
      </c>
      <c r="I2457" t="e">
        <f>IF($C2457="",$B2457,NA())</f>
        <v>#N/A</v>
      </c>
    </row>
    <row r="2458" spans="1:9">
      <c r="A2458">
        <v>-0.1931483</v>
      </c>
      <c r="B2458">
        <v>0.1399576</v>
      </c>
      <c r="C2458">
        <f>'Map Data'!$I$31</f>
        <v>4</v>
      </c>
      <c r="D2458" t="e">
        <f>IF($C2458=1,$B2458,NA())</f>
        <v>#N/A</v>
      </c>
      <c r="E2458" t="e">
        <f>IF($C2458=2,$B2458,NA())</f>
        <v>#N/A</v>
      </c>
      <c r="F2458" t="e">
        <f>IF($C2458=3,$B2458,NA())</f>
        <v>#N/A</v>
      </c>
      <c r="G2458">
        <f>IF($C2458=4,$B2458,NA())</f>
        <v>0.1399576</v>
      </c>
      <c r="H2458" t="e">
        <f>IF($C2458=5,$B2458,NA())</f>
        <v>#N/A</v>
      </c>
      <c r="I2458" t="e">
        <f>IF($C2458="",$B2458,NA())</f>
        <v>#N/A</v>
      </c>
    </row>
    <row r="2460" spans="1:9">
      <c r="A2460">
        <v>-0.1879351</v>
      </c>
      <c r="B2460">
        <v>0.1399576</v>
      </c>
      <c r="C2460">
        <f>'Map Data'!$I$31</f>
        <v>4</v>
      </c>
      <c r="D2460" t="e">
        <f>IF($C2460=1,$B2460,NA())</f>
        <v>#N/A</v>
      </c>
      <c r="E2460" t="e">
        <f>IF($C2460=2,$B2460,NA())</f>
        <v>#N/A</v>
      </c>
      <c r="F2460" t="e">
        <f>IF($C2460=3,$B2460,NA())</f>
        <v>#N/A</v>
      </c>
      <c r="G2460">
        <f>IF($C2460=4,$B2460,NA())</f>
        <v>0.1399576</v>
      </c>
      <c r="H2460" t="e">
        <f>IF($C2460=5,$B2460,NA())</f>
        <v>#N/A</v>
      </c>
      <c r="I2460" t="e">
        <f>IF($C2460="",$B2460,NA())</f>
        <v>#N/A</v>
      </c>
    </row>
    <row r="2461" spans="1:9">
      <c r="A2461">
        <v>-0.1860395</v>
      </c>
      <c r="B2461">
        <v>0.1399576</v>
      </c>
      <c r="C2461">
        <f>'Map Data'!$I$31</f>
        <v>4</v>
      </c>
      <c r="D2461" t="e">
        <f>IF($C2461=1,$B2461,NA())</f>
        <v>#N/A</v>
      </c>
      <c r="E2461" t="e">
        <f>IF($C2461=2,$B2461,NA())</f>
        <v>#N/A</v>
      </c>
      <c r="F2461" t="e">
        <f>IF($C2461=3,$B2461,NA())</f>
        <v>#N/A</v>
      </c>
      <c r="G2461">
        <f>IF($C2461=4,$B2461,NA())</f>
        <v>0.1399576</v>
      </c>
      <c r="H2461" t="e">
        <f>IF($C2461=5,$B2461,NA())</f>
        <v>#N/A</v>
      </c>
      <c r="I2461" t="e">
        <f>IF($C2461="",$B2461,NA())</f>
        <v>#N/A</v>
      </c>
    </row>
    <row r="2463" spans="1:9">
      <c r="A2463">
        <v>-0.1358038</v>
      </c>
      <c r="B2463">
        <v>0.1399576</v>
      </c>
      <c r="C2463">
        <f>'Map Data'!$I$31</f>
        <v>4</v>
      </c>
      <c r="D2463" t="e">
        <f>IF($C2463=1,$B2463,NA())</f>
        <v>#N/A</v>
      </c>
      <c r="E2463" t="e">
        <f>IF($C2463=2,$B2463,NA())</f>
        <v>#N/A</v>
      </c>
      <c r="F2463" t="e">
        <f>IF($C2463=3,$B2463,NA())</f>
        <v>#N/A</v>
      </c>
      <c r="G2463">
        <f>IF($C2463=4,$B2463,NA())</f>
        <v>0.1399576</v>
      </c>
      <c r="H2463" t="e">
        <f>IF($C2463=5,$B2463,NA())</f>
        <v>#N/A</v>
      </c>
      <c r="I2463" t="e">
        <f>IF($C2463="",$B2463,NA())</f>
        <v>#N/A</v>
      </c>
    </row>
    <row r="2464" spans="1:9">
      <c r="A2464">
        <v>-0.098838</v>
      </c>
      <c r="B2464">
        <v>0.1399576</v>
      </c>
      <c r="C2464">
        <f>'Map Data'!$I$31</f>
        <v>4</v>
      </c>
      <c r="D2464" t="e">
        <f>IF($C2464=1,$B2464,NA())</f>
        <v>#N/A</v>
      </c>
      <c r="E2464" t="e">
        <f>IF($C2464=2,$B2464,NA())</f>
        <v>#N/A</v>
      </c>
      <c r="F2464" t="e">
        <f>IF($C2464=3,$B2464,NA())</f>
        <v>#N/A</v>
      </c>
      <c r="G2464">
        <f>IF($C2464=4,$B2464,NA())</f>
        <v>0.1399576</v>
      </c>
      <c r="H2464" t="e">
        <f>IF($C2464=5,$B2464,NA())</f>
        <v>#N/A</v>
      </c>
      <c r="I2464" t="e">
        <f>IF($C2464="",$B2464,NA())</f>
        <v>#N/A</v>
      </c>
    </row>
    <row r="2466" spans="1:9">
      <c r="A2466">
        <v>-0.2102094</v>
      </c>
      <c r="B2466">
        <v>0.1427944</v>
      </c>
      <c r="C2466">
        <f>'Map Data'!$I$31</f>
        <v>4</v>
      </c>
      <c r="D2466" t="e">
        <f>IF($C2466=1,$B2466,NA())</f>
        <v>#N/A</v>
      </c>
      <c r="E2466" t="e">
        <f>IF($C2466=2,$B2466,NA())</f>
        <v>#N/A</v>
      </c>
      <c r="F2466" t="e">
        <f>IF($C2466=3,$B2466,NA())</f>
        <v>#N/A</v>
      </c>
      <c r="G2466">
        <f>IF($C2466=4,$B2466,NA())</f>
        <v>0.1427944</v>
      </c>
      <c r="H2466" t="e">
        <f>IF($C2466=5,$B2466,NA())</f>
        <v>#N/A</v>
      </c>
      <c r="I2466" t="e">
        <f>IF($C2466="",$B2466,NA())</f>
        <v>#N/A</v>
      </c>
    </row>
    <row r="2467" spans="1:9">
      <c r="A2467">
        <v>-0.1855655</v>
      </c>
      <c r="B2467">
        <v>0.1427944</v>
      </c>
      <c r="C2467">
        <f>'Map Data'!$I$31</f>
        <v>4</v>
      </c>
      <c r="D2467" t="e">
        <f>IF($C2467=1,$B2467,NA())</f>
        <v>#N/A</v>
      </c>
      <c r="E2467" t="e">
        <f>IF($C2467=2,$B2467,NA())</f>
        <v>#N/A</v>
      </c>
      <c r="F2467" t="e">
        <f>IF($C2467=3,$B2467,NA())</f>
        <v>#N/A</v>
      </c>
      <c r="G2467">
        <f>IF($C2467=4,$B2467,NA())</f>
        <v>0.1427944</v>
      </c>
      <c r="H2467" t="e">
        <f>IF($C2467=5,$B2467,NA())</f>
        <v>#N/A</v>
      </c>
      <c r="I2467" t="e">
        <f>IF($C2467="",$B2467,NA())</f>
        <v>#N/A</v>
      </c>
    </row>
    <row r="2469" spans="1:9">
      <c r="A2469">
        <v>-0.159026</v>
      </c>
      <c r="B2469">
        <v>0.1427944</v>
      </c>
      <c r="C2469">
        <f>'Map Data'!$I$31</f>
        <v>4</v>
      </c>
      <c r="D2469" t="e">
        <f>IF($C2469=1,$B2469,NA())</f>
        <v>#N/A</v>
      </c>
      <c r="E2469" t="e">
        <f>IF($C2469=2,$B2469,NA())</f>
        <v>#N/A</v>
      </c>
      <c r="F2469" t="e">
        <f>IF($C2469=3,$B2469,NA())</f>
        <v>#N/A</v>
      </c>
      <c r="G2469">
        <f>IF($C2469=4,$B2469,NA())</f>
        <v>0.1427944</v>
      </c>
      <c r="H2469" t="e">
        <f>IF($C2469=5,$B2469,NA())</f>
        <v>#N/A</v>
      </c>
      <c r="I2469" t="e">
        <f>IF($C2469="",$B2469,NA())</f>
        <v>#N/A</v>
      </c>
    </row>
    <row r="2470" spans="1:9">
      <c r="A2470">
        <v>-0.098838</v>
      </c>
      <c r="B2470">
        <v>0.1427944</v>
      </c>
      <c r="C2470">
        <f>'Map Data'!$I$31</f>
        <v>4</v>
      </c>
      <c r="D2470" t="e">
        <f>IF($C2470=1,$B2470,NA())</f>
        <v>#N/A</v>
      </c>
      <c r="E2470" t="e">
        <f>IF($C2470=2,$B2470,NA())</f>
        <v>#N/A</v>
      </c>
      <c r="F2470" t="e">
        <f>IF($C2470=3,$B2470,NA())</f>
        <v>#N/A</v>
      </c>
      <c r="G2470">
        <f>IF($C2470=4,$B2470,NA())</f>
        <v>0.1427944</v>
      </c>
      <c r="H2470" t="e">
        <f>IF($C2470=5,$B2470,NA())</f>
        <v>#N/A</v>
      </c>
      <c r="I2470" t="e">
        <f>IF($C2470="",$B2470,NA())</f>
        <v>#N/A</v>
      </c>
    </row>
    <row r="2472" spans="1:9">
      <c r="A2472">
        <v>-0.2102094</v>
      </c>
      <c r="B2472">
        <v>0.1456313</v>
      </c>
      <c r="C2472">
        <f>'Map Data'!$I$31</f>
        <v>4</v>
      </c>
      <c r="D2472" t="e">
        <f>IF($C2472=1,$B2472,NA())</f>
        <v>#N/A</v>
      </c>
      <c r="E2472" t="e">
        <f>IF($C2472=2,$B2472,NA())</f>
        <v>#N/A</v>
      </c>
      <c r="F2472" t="e">
        <f>IF($C2472=3,$B2472,NA())</f>
        <v>#N/A</v>
      </c>
      <c r="G2472">
        <f>IF($C2472=4,$B2472,NA())</f>
        <v>0.1456313</v>
      </c>
      <c r="H2472" t="e">
        <f>IF($C2472=5,$B2472,NA())</f>
        <v>#N/A</v>
      </c>
      <c r="I2472" t="e">
        <f>IF($C2472="",$B2472,NA())</f>
        <v>#N/A</v>
      </c>
    </row>
    <row r="2473" spans="1:9">
      <c r="A2473">
        <v>-0.1850916</v>
      </c>
      <c r="B2473">
        <v>0.1456313</v>
      </c>
      <c r="C2473">
        <f>'Map Data'!$I$31</f>
        <v>4</v>
      </c>
      <c r="D2473" t="e">
        <f>IF($C2473=1,$B2473,NA())</f>
        <v>#N/A</v>
      </c>
      <c r="E2473" t="e">
        <f>IF($C2473=2,$B2473,NA())</f>
        <v>#N/A</v>
      </c>
      <c r="F2473" t="e">
        <f>IF($C2473=3,$B2473,NA())</f>
        <v>#N/A</v>
      </c>
      <c r="G2473">
        <f>IF($C2473=4,$B2473,NA())</f>
        <v>0.1456313</v>
      </c>
      <c r="H2473" t="e">
        <f>IF($C2473=5,$B2473,NA())</f>
        <v>#N/A</v>
      </c>
      <c r="I2473" t="e">
        <f>IF($C2473="",$B2473,NA())</f>
        <v>#N/A</v>
      </c>
    </row>
    <row r="2475" spans="1:9">
      <c r="A2475">
        <v>-0.1784567</v>
      </c>
      <c r="B2475">
        <v>0.1456313</v>
      </c>
      <c r="C2475">
        <f>'Map Data'!$I$31</f>
        <v>4</v>
      </c>
      <c r="D2475" t="e">
        <f>IF($C2475=1,$B2475,NA())</f>
        <v>#N/A</v>
      </c>
      <c r="E2475" t="e">
        <f>IF($C2475=2,$B2475,NA())</f>
        <v>#N/A</v>
      </c>
      <c r="F2475" t="e">
        <f>IF($C2475=3,$B2475,NA())</f>
        <v>#N/A</v>
      </c>
      <c r="G2475">
        <f>IF($C2475=4,$B2475,NA())</f>
        <v>0.1456313</v>
      </c>
      <c r="H2475" t="e">
        <f>IF($C2475=5,$B2475,NA())</f>
        <v>#N/A</v>
      </c>
      <c r="I2475" t="e">
        <f>IF($C2475="",$B2475,NA())</f>
        <v>#N/A</v>
      </c>
    </row>
    <row r="2476" spans="1:9">
      <c r="A2476">
        <v>-0.0983641</v>
      </c>
      <c r="B2476">
        <v>0.1456313</v>
      </c>
      <c r="C2476">
        <f>'Map Data'!$I$31</f>
        <v>4</v>
      </c>
      <c r="D2476" t="e">
        <f>IF($C2476=1,$B2476,NA())</f>
        <v>#N/A</v>
      </c>
      <c r="E2476" t="e">
        <f>IF($C2476=2,$B2476,NA())</f>
        <v>#N/A</v>
      </c>
      <c r="F2476" t="e">
        <f>IF($C2476=3,$B2476,NA())</f>
        <v>#N/A</v>
      </c>
      <c r="G2476">
        <f>IF($C2476=4,$B2476,NA())</f>
        <v>0.1456313</v>
      </c>
      <c r="H2476" t="e">
        <f>IF($C2476=5,$B2476,NA())</f>
        <v>#N/A</v>
      </c>
      <c r="I2476" t="e">
        <f>IF($C2476="",$B2476,NA())</f>
        <v>#N/A</v>
      </c>
    </row>
    <row r="2478" spans="1:9">
      <c r="A2478">
        <v>-0.2135269</v>
      </c>
      <c r="B2478">
        <v>0.1484681</v>
      </c>
      <c r="C2478">
        <f>'Map Data'!$I$31</f>
        <v>4</v>
      </c>
      <c r="D2478" t="e">
        <f>IF($C2478=1,$B2478,NA())</f>
        <v>#N/A</v>
      </c>
      <c r="E2478" t="e">
        <f>IF($C2478=2,$B2478,NA())</f>
        <v>#N/A</v>
      </c>
      <c r="F2478" t="e">
        <f>IF($C2478=3,$B2478,NA())</f>
        <v>#N/A</v>
      </c>
      <c r="G2478">
        <f>IF($C2478=4,$B2478,NA())</f>
        <v>0.1484681</v>
      </c>
      <c r="H2478" t="e">
        <f>IF($C2478=5,$B2478,NA())</f>
        <v>#N/A</v>
      </c>
      <c r="I2478" t="e">
        <f>IF($C2478="",$B2478,NA())</f>
        <v>#N/A</v>
      </c>
    </row>
    <row r="2479" spans="1:9">
      <c r="A2479">
        <v>-0.0983641</v>
      </c>
      <c r="B2479">
        <v>0.1484681</v>
      </c>
      <c r="C2479">
        <f>'Map Data'!$I$31</f>
        <v>4</v>
      </c>
      <c r="D2479" t="e">
        <f>IF($C2479=1,$B2479,NA())</f>
        <v>#N/A</v>
      </c>
      <c r="E2479" t="e">
        <f>IF($C2479=2,$B2479,NA())</f>
        <v>#N/A</v>
      </c>
      <c r="F2479" t="e">
        <f>IF($C2479=3,$B2479,NA())</f>
        <v>#N/A</v>
      </c>
      <c r="G2479">
        <f>IF($C2479=4,$B2479,NA())</f>
        <v>0.1484681</v>
      </c>
      <c r="H2479" t="e">
        <f>IF($C2479=5,$B2479,NA())</f>
        <v>#N/A</v>
      </c>
      <c r="I2479" t="e">
        <f>IF($C2479="",$B2479,NA())</f>
        <v>#N/A</v>
      </c>
    </row>
    <row r="2481" spans="1:9">
      <c r="A2481">
        <v>-0.2135269</v>
      </c>
      <c r="B2481">
        <v>0.1513049</v>
      </c>
      <c r="C2481">
        <f>'Map Data'!$I$31</f>
        <v>4</v>
      </c>
      <c r="D2481" t="e">
        <f>IF($C2481=1,$B2481,NA())</f>
        <v>#N/A</v>
      </c>
      <c r="E2481" t="e">
        <f>IF($C2481=2,$B2481,NA())</f>
        <v>#N/A</v>
      </c>
      <c r="F2481" t="e">
        <f>IF($C2481=3,$B2481,NA())</f>
        <v>#N/A</v>
      </c>
      <c r="G2481">
        <f>IF($C2481=4,$B2481,NA())</f>
        <v>0.1513049</v>
      </c>
      <c r="H2481" t="e">
        <f>IF($C2481=5,$B2481,NA())</f>
        <v>#N/A</v>
      </c>
      <c r="I2481" t="e">
        <f>IF($C2481="",$B2481,NA())</f>
        <v>#N/A</v>
      </c>
    </row>
    <row r="2482" spans="1:9">
      <c r="A2482">
        <v>-0.09789009999999999</v>
      </c>
      <c r="B2482">
        <v>0.1513049</v>
      </c>
      <c r="C2482">
        <f>'Map Data'!$I$31</f>
        <v>4</v>
      </c>
      <c r="D2482" t="e">
        <f>IF($C2482=1,$B2482,NA())</f>
        <v>#N/A</v>
      </c>
      <c r="E2482" t="e">
        <f>IF($C2482=2,$B2482,NA())</f>
        <v>#N/A</v>
      </c>
      <c r="F2482" t="e">
        <f>IF($C2482=3,$B2482,NA())</f>
        <v>#N/A</v>
      </c>
      <c r="G2482">
        <f>IF($C2482=4,$B2482,NA())</f>
        <v>0.1513049</v>
      </c>
      <c r="H2482" t="e">
        <f>IF($C2482=5,$B2482,NA())</f>
        <v>#N/A</v>
      </c>
      <c r="I2482" t="e">
        <f>IF($C2482="",$B2482,NA())</f>
        <v>#N/A</v>
      </c>
    </row>
    <row r="2484" spans="1:9">
      <c r="A2484">
        <v>-0.2149487</v>
      </c>
      <c r="B2484">
        <v>0.1541418</v>
      </c>
      <c r="C2484">
        <f>'Map Data'!$I$31</f>
        <v>4</v>
      </c>
      <c r="D2484" t="e">
        <f>IF($C2484=1,$B2484,NA())</f>
        <v>#N/A</v>
      </c>
      <c r="E2484" t="e">
        <f>IF($C2484=2,$B2484,NA())</f>
        <v>#N/A</v>
      </c>
      <c r="F2484" t="e">
        <f>IF($C2484=3,$B2484,NA())</f>
        <v>#N/A</v>
      </c>
      <c r="G2484">
        <f>IF($C2484=4,$B2484,NA())</f>
        <v>0.1541418</v>
      </c>
      <c r="H2484" t="e">
        <f>IF($C2484=5,$B2484,NA())</f>
        <v>#N/A</v>
      </c>
      <c r="I2484" t="e">
        <f>IF($C2484="",$B2484,NA())</f>
        <v>#N/A</v>
      </c>
    </row>
    <row r="2485" spans="1:9">
      <c r="A2485">
        <v>-0.09789009999999999</v>
      </c>
      <c r="B2485">
        <v>0.1541418</v>
      </c>
      <c r="C2485">
        <f>'Map Data'!$I$31</f>
        <v>4</v>
      </c>
      <c r="D2485" t="e">
        <f>IF($C2485=1,$B2485,NA())</f>
        <v>#N/A</v>
      </c>
      <c r="E2485" t="e">
        <f>IF($C2485=2,$B2485,NA())</f>
        <v>#N/A</v>
      </c>
      <c r="F2485" t="e">
        <f>IF($C2485=3,$B2485,NA())</f>
        <v>#N/A</v>
      </c>
      <c r="G2485">
        <f>IF($C2485=4,$B2485,NA())</f>
        <v>0.1541418</v>
      </c>
      <c r="H2485" t="e">
        <f>IF($C2485=5,$B2485,NA())</f>
        <v>#N/A</v>
      </c>
      <c r="I2485" t="e">
        <f>IF($C2485="",$B2485,NA())</f>
        <v>#N/A</v>
      </c>
    </row>
    <row r="2487" spans="1:9">
      <c r="A2487">
        <v>-0.2158965</v>
      </c>
      <c r="B2487">
        <v>0.1569786</v>
      </c>
      <c r="C2487">
        <f>'Map Data'!$I$31</f>
        <v>4</v>
      </c>
      <c r="D2487" t="e">
        <f>IF($C2487=1,$B2487,NA())</f>
        <v>#N/A</v>
      </c>
      <c r="E2487" t="e">
        <f>IF($C2487=2,$B2487,NA())</f>
        <v>#N/A</v>
      </c>
      <c r="F2487" t="e">
        <f>IF($C2487=3,$B2487,NA())</f>
        <v>#N/A</v>
      </c>
      <c r="G2487">
        <f>IF($C2487=4,$B2487,NA())</f>
        <v>0.1569786</v>
      </c>
      <c r="H2487" t="e">
        <f>IF($C2487=5,$B2487,NA())</f>
        <v>#N/A</v>
      </c>
      <c r="I2487" t="e">
        <f>IF($C2487="",$B2487,NA())</f>
        <v>#N/A</v>
      </c>
    </row>
    <row r="2488" spans="1:9">
      <c r="A2488">
        <v>-0.09741619999999999</v>
      </c>
      <c r="B2488">
        <v>0.1569786</v>
      </c>
      <c r="C2488">
        <f>'Map Data'!$I$31</f>
        <v>4</v>
      </c>
      <c r="D2488" t="e">
        <f>IF($C2488=1,$B2488,NA())</f>
        <v>#N/A</v>
      </c>
      <c r="E2488" t="e">
        <f>IF($C2488=2,$B2488,NA())</f>
        <v>#N/A</v>
      </c>
      <c r="F2488" t="e">
        <f>IF($C2488=3,$B2488,NA())</f>
        <v>#N/A</v>
      </c>
      <c r="G2488">
        <f>IF($C2488=4,$B2488,NA())</f>
        <v>0.1569786</v>
      </c>
      <c r="H2488" t="e">
        <f>IF($C2488=5,$B2488,NA())</f>
        <v>#N/A</v>
      </c>
      <c r="I2488" t="e">
        <f>IF($C2488="",$B2488,NA())</f>
        <v>#N/A</v>
      </c>
    </row>
    <row r="2490" spans="1:9">
      <c r="A2490">
        <v>-0.2163704</v>
      </c>
      <c r="B2490">
        <v>0.1598154</v>
      </c>
      <c r="C2490">
        <f>'Map Data'!$I$31</f>
        <v>4</v>
      </c>
      <c r="D2490" t="e">
        <f>IF($C2490=1,$B2490,NA())</f>
        <v>#N/A</v>
      </c>
      <c r="E2490" t="e">
        <f>IF($C2490=2,$B2490,NA())</f>
        <v>#N/A</v>
      </c>
      <c r="F2490" t="e">
        <f>IF($C2490=3,$B2490,NA())</f>
        <v>#N/A</v>
      </c>
      <c r="G2490">
        <f>IF($C2490=4,$B2490,NA())</f>
        <v>0.1598154</v>
      </c>
      <c r="H2490" t="e">
        <f>IF($C2490=5,$B2490,NA())</f>
        <v>#N/A</v>
      </c>
      <c r="I2490" t="e">
        <f>IF($C2490="",$B2490,NA())</f>
        <v>#N/A</v>
      </c>
    </row>
    <row r="2491" spans="1:9">
      <c r="A2491">
        <v>-0.09741619999999999</v>
      </c>
      <c r="B2491">
        <v>0.1598154</v>
      </c>
      <c r="C2491">
        <f>'Map Data'!$I$31</f>
        <v>4</v>
      </c>
      <c r="D2491" t="e">
        <f>IF($C2491=1,$B2491,NA())</f>
        <v>#N/A</v>
      </c>
      <c r="E2491" t="e">
        <f>IF($C2491=2,$B2491,NA())</f>
        <v>#N/A</v>
      </c>
      <c r="F2491" t="e">
        <f>IF($C2491=3,$B2491,NA())</f>
        <v>#N/A</v>
      </c>
      <c r="G2491">
        <f>IF($C2491=4,$B2491,NA())</f>
        <v>0.1598154</v>
      </c>
      <c r="H2491" t="e">
        <f>IF($C2491=5,$B2491,NA())</f>
        <v>#N/A</v>
      </c>
      <c r="I2491" t="e">
        <f>IF($C2491="",$B2491,NA())</f>
        <v>#N/A</v>
      </c>
    </row>
    <row r="2493" spans="1:9">
      <c r="A2493">
        <v>-0.2239532</v>
      </c>
      <c r="B2493">
        <v>0.1626523</v>
      </c>
      <c r="C2493">
        <f>'Map Data'!$I$31</f>
        <v>4</v>
      </c>
      <c r="D2493" t="e">
        <f>IF($C2493=1,$B2493,NA())</f>
        <v>#N/A</v>
      </c>
      <c r="E2493" t="e">
        <f>IF($C2493=2,$B2493,NA())</f>
        <v>#N/A</v>
      </c>
      <c r="F2493" t="e">
        <f>IF($C2493=3,$B2493,NA())</f>
        <v>#N/A</v>
      </c>
      <c r="G2493">
        <f>IF($C2493=4,$B2493,NA())</f>
        <v>0.1626523</v>
      </c>
      <c r="H2493" t="e">
        <f>IF($C2493=5,$B2493,NA())</f>
        <v>#N/A</v>
      </c>
      <c r="I2493" t="e">
        <f>IF($C2493="",$B2493,NA())</f>
        <v>#N/A</v>
      </c>
    </row>
    <row r="2494" spans="1:9">
      <c r="A2494">
        <v>-0.2206357</v>
      </c>
      <c r="B2494">
        <v>0.1626523</v>
      </c>
      <c r="C2494">
        <f>'Map Data'!$I$31</f>
        <v>4</v>
      </c>
      <c r="D2494" t="e">
        <f>IF($C2494=1,$B2494,NA())</f>
        <v>#N/A</v>
      </c>
      <c r="E2494" t="e">
        <f>IF($C2494=2,$B2494,NA())</f>
        <v>#N/A</v>
      </c>
      <c r="F2494" t="e">
        <f>IF($C2494=3,$B2494,NA())</f>
        <v>#N/A</v>
      </c>
      <c r="G2494">
        <f>IF($C2494=4,$B2494,NA())</f>
        <v>0.1626523</v>
      </c>
      <c r="H2494" t="e">
        <f>IF($C2494=5,$B2494,NA())</f>
        <v>#N/A</v>
      </c>
      <c r="I2494" t="e">
        <f>IF($C2494="",$B2494,NA())</f>
        <v>#N/A</v>
      </c>
    </row>
    <row r="2496" spans="1:9">
      <c r="A2496">
        <v>-0.2158965</v>
      </c>
      <c r="B2496">
        <v>0.1626523</v>
      </c>
      <c r="C2496">
        <f>'Map Data'!$I$31</f>
        <v>4</v>
      </c>
      <c r="D2496" t="e">
        <f>IF($C2496=1,$B2496,NA())</f>
        <v>#N/A</v>
      </c>
      <c r="E2496" t="e">
        <f>IF($C2496=2,$B2496,NA())</f>
        <v>#N/A</v>
      </c>
      <c r="F2496" t="e">
        <f>IF($C2496=3,$B2496,NA())</f>
        <v>#N/A</v>
      </c>
      <c r="G2496">
        <f>IF($C2496=4,$B2496,NA())</f>
        <v>0.1626523</v>
      </c>
      <c r="H2496" t="e">
        <f>IF($C2496=5,$B2496,NA())</f>
        <v>#N/A</v>
      </c>
      <c r="I2496" t="e">
        <f>IF($C2496="",$B2496,NA())</f>
        <v>#N/A</v>
      </c>
    </row>
    <row r="2497" spans="1:9">
      <c r="A2497">
        <v>-0.0969423</v>
      </c>
      <c r="B2497">
        <v>0.1626523</v>
      </c>
      <c r="C2497">
        <f>'Map Data'!$I$31</f>
        <v>4</v>
      </c>
      <c r="D2497" t="e">
        <f>IF($C2497=1,$B2497,NA())</f>
        <v>#N/A</v>
      </c>
      <c r="E2497" t="e">
        <f>IF($C2497=2,$B2497,NA())</f>
        <v>#N/A</v>
      </c>
      <c r="F2497" t="e">
        <f>IF($C2497=3,$B2497,NA())</f>
        <v>#N/A</v>
      </c>
      <c r="G2497">
        <f>IF($C2497=4,$B2497,NA())</f>
        <v>0.1626523</v>
      </c>
      <c r="H2497" t="e">
        <f>IF($C2497=5,$B2497,NA())</f>
        <v>#N/A</v>
      </c>
      <c r="I2497" t="e">
        <f>IF($C2497="",$B2497,NA())</f>
        <v>#N/A</v>
      </c>
    </row>
    <row r="2499" spans="1:9">
      <c r="A2499">
        <v>-0.2239532</v>
      </c>
      <c r="B2499">
        <v>0.1654891</v>
      </c>
      <c r="C2499">
        <f>'Map Data'!$I$31</f>
        <v>4</v>
      </c>
      <c r="D2499" t="e">
        <f>IF($C2499=1,$B2499,NA())</f>
        <v>#N/A</v>
      </c>
      <c r="E2499" t="e">
        <f>IF($C2499=2,$B2499,NA())</f>
        <v>#N/A</v>
      </c>
      <c r="F2499" t="e">
        <f>IF($C2499=3,$B2499,NA())</f>
        <v>#N/A</v>
      </c>
      <c r="G2499">
        <f>IF($C2499=4,$B2499,NA())</f>
        <v>0.1654891</v>
      </c>
      <c r="H2499" t="e">
        <f>IF($C2499=5,$B2499,NA())</f>
        <v>#N/A</v>
      </c>
      <c r="I2499" t="e">
        <f>IF($C2499="",$B2499,NA())</f>
        <v>#N/A</v>
      </c>
    </row>
    <row r="2500" spans="1:9">
      <c r="A2500">
        <v>-0.0969423</v>
      </c>
      <c r="B2500">
        <v>0.1654891</v>
      </c>
      <c r="C2500">
        <f>'Map Data'!$I$31</f>
        <v>4</v>
      </c>
      <c r="D2500" t="e">
        <f>IF($C2500=1,$B2500,NA())</f>
        <v>#N/A</v>
      </c>
      <c r="E2500" t="e">
        <f>IF($C2500=2,$B2500,NA())</f>
        <v>#N/A</v>
      </c>
      <c r="F2500" t="e">
        <f>IF($C2500=3,$B2500,NA())</f>
        <v>#N/A</v>
      </c>
      <c r="G2500">
        <f>IF($C2500=4,$B2500,NA())</f>
        <v>0.1654891</v>
      </c>
      <c r="H2500" t="e">
        <f>IF($C2500=5,$B2500,NA())</f>
        <v>#N/A</v>
      </c>
      <c r="I2500" t="e">
        <f>IF($C2500="",$B2500,NA())</f>
        <v>#N/A</v>
      </c>
    </row>
    <row r="2502" spans="1:9">
      <c r="A2502">
        <v>-0.2230053</v>
      </c>
      <c r="B2502">
        <v>0.1683259</v>
      </c>
      <c r="C2502">
        <f>'Map Data'!$I$31</f>
        <v>4</v>
      </c>
      <c r="D2502" t="e">
        <f>IF($C2502=1,$B2502,NA())</f>
        <v>#N/A</v>
      </c>
      <c r="E2502" t="e">
        <f>IF($C2502=2,$B2502,NA())</f>
        <v>#N/A</v>
      </c>
      <c r="F2502" t="e">
        <f>IF($C2502=3,$B2502,NA())</f>
        <v>#N/A</v>
      </c>
      <c r="G2502">
        <f>IF($C2502=4,$B2502,NA())</f>
        <v>0.1683259</v>
      </c>
      <c r="H2502" t="e">
        <f>IF($C2502=5,$B2502,NA())</f>
        <v>#N/A</v>
      </c>
      <c r="I2502" t="e">
        <f>IF($C2502="",$B2502,NA())</f>
        <v>#N/A</v>
      </c>
    </row>
    <row r="2503" spans="1:9">
      <c r="A2503">
        <v>-0.0964684</v>
      </c>
      <c r="B2503">
        <v>0.1683259</v>
      </c>
      <c r="C2503">
        <f>'Map Data'!$I$31</f>
        <v>4</v>
      </c>
      <c r="D2503" t="e">
        <f>IF($C2503=1,$B2503,NA())</f>
        <v>#N/A</v>
      </c>
      <c r="E2503" t="e">
        <f>IF($C2503=2,$B2503,NA())</f>
        <v>#N/A</v>
      </c>
      <c r="F2503" t="e">
        <f>IF($C2503=3,$B2503,NA())</f>
        <v>#N/A</v>
      </c>
      <c r="G2503">
        <f>IF($C2503=4,$B2503,NA())</f>
        <v>0.1683259</v>
      </c>
      <c r="H2503" t="e">
        <f>IF($C2503=5,$B2503,NA())</f>
        <v>#N/A</v>
      </c>
      <c r="I2503" t="e">
        <f>IF($C2503="",$B2503,NA())</f>
        <v>#N/A</v>
      </c>
    </row>
    <row r="2505" spans="1:9">
      <c r="A2505">
        <v>-0.2225314</v>
      </c>
      <c r="B2505">
        <v>0.1711628</v>
      </c>
      <c r="C2505">
        <f>'Map Data'!$I$31</f>
        <v>4</v>
      </c>
      <c r="D2505" t="e">
        <f>IF($C2505=1,$B2505,NA())</f>
        <v>#N/A</v>
      </c>
      <c r="E2505" t="e">
        <f>IF($C2505=2,$B2505,NA())</f>
        <v>#N/A</v>
      </c>
      <c r="F2505" t="e">
        <f>IF($C2505=3,$B2505,NA())</f>
        <v>#N/A</v>
      </c>
      <c r="G2505">
        <f>IF($C2505=4,$B2505,NA())</f>
        <v>0.1711628</v>
      </c>
      <c r="H2505" t="e">
        <f>IF($C2505=5,$B2505,NA())</f>
        <v>#N/A</v>
      </c>
      <c r="I2505" t="e">
        <f>IF($C2505="",$B2505,NA())</f>
        <v>#N/A</v>
      </c>
    </row>
    <row r="2506" spans="1:9">
      <c r="A2506">
        <v>-0.0964684</v>
      </c>
      <c r="B2506">
        <v>0.1711628</v>
      </c>
      <c r="C2506">
        <f>'Map Data'!$I$31</f>
        <v>4</v>
      </c>
      <c r="D2506" t="e">
        <f>IF($C2506=1,$B2506,NA())</f>
        <v>#N/A</v>
      </c>
      <c r="E2506" t="e">
        <f>IF($C2506=2,$B2506,NA())</f>
        <v>#N/A</v>
      </c>
      <c r="F2506" t="e">
        <f>IF($C2506=3,$B2506,NA())</f>
        <v>#N/A</v>
      </c>
      <c r="G2506">
        <f>IF($C2506=4,$B2506,NA())</f>
        <v>0.1711628</v>
      </c>
      <c r="H2506" t="e">
        <f>IF($C2506=5,$B2506,NA())</f>
        <v>#N/A</v>
      </c>
      <c r="I2506" t="e">
        <f>IF($C2506="",$B2506,NA())</f>
        <v>#N/A</v>
      </c>
    </row>
    <row r="2508" spans="1:9">
      <c r="A2508">
        <v>-0.2220575</v>
      </c>
      <c r="B2508">
        <v>0.1739996</v>
      </c>
      <c r="C2508">
        <f>'Map Data'!$I$31</f>
        <v>4</v>
      </c>
      <c r="D2508" t="e">
        <f>IF($C2508=1,$B2508,NA())</f>
        <v>#N/A</v>
      </c>
      <c r="E2508" t="e">
        <f>IF($C2508=2,$B2508,NA())</f>
        <v>#N/A</v>
      </c>
      <c r="F2508" t="e">
        <f>IF($C2508=3,$B2508,NA())</f>
        <v>#N/A</v>
      </c>
      <c r="G2508">
        <f>IF($C2508=4,$B2508,NA())</f>
        <v>0.1739996</v>
      </c>
      <c r="H2508" t="e">
        <f>IF($C2508=5,$B2508,NA())</f>
        <v>#N/A</v>
      </c>
      <c r="I2508" t="e">
        <f>IF($C2508="",$B2508,NA())</f>
        <v>#N/A</v>
      </c>
    </row>
    <row r="2509" spans="1:9">
      <c r="A2509">
        <v>-0.0959945</v>
      </c>
      <c r="B2509">
        <v>0.1739996</v>
      </c>
      <c r="C2509">
        <f>'Map Data'!$I$31</f>
        <v>4</v>
      </c>
      <c r="D2509" t="e">
        <f>IF($C2509=1,$B2509,NA())</f>
        <v>#N/A</v>
      </c>
      <c r="E2509" t="e">
        <f>IF($C2509=2,$B2509,NA())</f>
        <v>#N/A</v>
      </c>
      <c r="F2509" t="e">
        <f>IF($C2509=3,$B2509,NA())</f>
        <v>#N/A</v>
      </c>
      <c r="G2509">
        <f>IF($C2509=4,$B2509,NA())</f>
        <v>0.1739996</v>
      </c>
      <c r="H2509" t="e">
        <f>IF($C2509=5,$B2509,NA())</f>
        <v>#N/A</v>
      </c>
      <c r="I2509" t="e">
        <f>IF($C2509="",$B2509,NA())</f>
        <v>#N/A</v>
      </c>
    </row>
    <row r="2511" spans="1:9">
      <c r="A2511">
        <v>-0.2211096</v>
      </c>
      <c r="B2511">
        <v>0.1768365</v>
      </c>
      <c r="C2511">
        <f>'Map Data'!$I$31</f>
        <v>4</v>
      </c>
      <c r="D2511" t="e">
        <f>IF($C2511=1,$B2511,NA())</f>
        <v>#N/A</v>
      </c>
      <c r="E2511" t="e">
        <f>IF($C2511=2,$B2511,NA())</f>
        <v>#N/A</v>
      </c>
      <c r="F2511" t="e">
        <f>IF($C2511=3,$B2511,NA())</f>
        <v>#N/A</v>
      </c>
      <c r="G2511">
        <f>IF($C2511=4,$B2511,NA())</f>
        <v>0.1768365</v>
      </c>
      <c r="H2511" t="e">
        <f>IF($C2511=5,$B2511,NA())</f>
        <v>#N/A</v>
      </c>
      <c r="I2511" t="e">
        <f>IF($C2511="",$B2511,NA())</f>
        <v>#N/A</v>
      </c>
    </row>
    <row r="2512" spans="1:9">
      <c r="A2512">
        <v>-0.0959945</v>
      </c>
      <c r="B2512">
        <v>0.1768365</v>
      </c>
      <c r="C2512">
        <f>'Map Data'!$I$31</f>
        <v>4</v>
      </c>
      <c r="D2512" t="e">
        <f>IF($C2512=1,$B2512,NA())</f>
        <v>#N/A</v>
      </c>
      <c r="E2512" t="e">
        <f>IF($C2512=2,$B2512,NA())</f>
        <v>#N/A</v>
      </c>
      <c r="F2512" t="e">
        <f>IF($C2512=3,$B2512,NA())</f>
        <v>#N/A</v>
      </c>
      <c r="G2512">
        <f>IF($C2512=4,$B2512,NA())</f>
        <v>0.1768365</v>
      </c>
      <c r="H2512" t="e">
        <f>IF($C2512=5,$B2512,NA())</f>
        <v>#N/A</v>
      </c>
      <c r="I2512" t="e">
        <f>IF($C2512="",$B2512,NA())</f>
        <v>#N/A</v>
      </c>
    </row>
    <row r="2514" spans="1:9">
      <c r="A2514">
        <v>-0.2196879</v>
      </c>
      <c r="B2514">
        <v>0.1796733</v>
      </c>
      <c r="C2514">
        <f>'Map Data'!$I$31</f>
        <v>4</v>
      </c>
      <c r="D2514" t="e">
        <f>IF($C2514=1,$B2514,NA())</f>
        <v>#N/A</v>
      </c>
      <c r="E2514" t="e">
        <f>IF($C2514=2,$B2514,NA())</f>
        <v>#N/A</v>
      </c>
      <c r="F2514" t="e">
        <f>IF($C2514=3,$B2514,NA())</f>
        <v>#N/A</v>
      </c>
      <c r="G2514">
        <f>IF($C2514=4,$B2514,NA())</f>
        <v>0.1796733</v>
      </c>
      <c r="H2514" t="e">
        <f>IF($C2514=5,$B2514,NA())</f>
        <v>#N/A</v>
      </c>
      <c r="I2514" t="e">
        <f>IF($C2514="",$B2514,NA())</f>
        <v>#N/A</v>
      </c>
    </row>
    <row r="2515" spans="1:9">
      <c r="A2515">
        <v>-0.09552049999999999</v>
      </c>
      <c r="B2515">
        <v>0.1796733</v>
      </c>
      <c r="C2515">
        <f>'Map Data'!$I$31</f>
        <v>4</v>
      </c>
      <c r="D2515" t="e">
        <f>IF($C2515=1,$B2515,NA())</f>
        <v>#N/A</v>
      </c>
      <c r="E2515" t="e">
        <f>IF($C2515=2,$B2515,NA())</f>
        <v>#N/A</v>
      </c>
      <c r="F2515" t="e">
        <f>IF($C2515=3,$B2515,NA())</f>
        <v>#N/A</v>
      </c>
      <c r="G2515">
        <f>IF($C2515=4,$B2515,NA())</f>
        <v>0.1796733</v>
      </c>
      <c r="H2515" t="e">
        <f>IF($C2515=5,$B2515,NA())</f>
        <v>#N/A</v>
      </c>
      <c r="I2515" t="e">
        <f>IF($C2515="",$B2515,NA())</f>
        <v>#N/A</v>
      </c>
    </row>
    <row r="2517" spans="1:9">
      <c r="A2517">
        <v>-0.2220575</v>
      </c>
      <c r="B2517">
        <v>0.1825101</v>
      </c>
      <c r="C2517">
        <f>'Map Data'!$I$31</f>
        <v>4</v>
      </c>
      <c r="D2517" t="e">
        <f>IF($C2517=1,$B2517,NA())</f>
        <v>#N/A</v>
      </c>
      <c r="E2517" t="e">
        <f>IF($C2517=2,$B2517,NA())</f>
        <v>#N/A</v>
      </c>
      <c r="F2517" t="e">
        <f>IF($C2517=3,$B2517,NA())</f>
        <v>#N/A</v>
      </c>
      <c r="G2517">
        <f>IF($C2517=4,$B2517,NA())</f>
        <v>0.1825101</v>
      </c>
      <c r="H2517" t="e">
        <f>IF($C2517=5,$B2517,NA())</f>
        <v>#N/A</v>
      </c>
      <c r="I2517" t="e">
        <f>IF($C2517="",$B2517,NA())</f>
        <v>#N/A</v>
      </c>
    </row>
    <row r="2518" spans="1:9">
      <c r="A2518">
        <v>-0.09552049999999999</v>
      </c>
      <c r="B2518">
        <v>0.1825101</v>
      </c>
      <c r="C2518">
        <f>'Map Data'!$I$31</f>
        <v>4</v>
      </c>
      <c r="D2518" t="e">
        <f>IF($C2518=1,$B2518,NA())</f>
        <v>#N/A</v>
      </c>
      <c r="E2518" t="e">
        <f>IF($C2518=2,$B2518,NA())</f>
        <v>#N/A</v>
      </c>
      <c r="F2518" t="e">
        <f>IF($C2518=3,$B2518,NA())</f>
        <v>#N/A</v>
      </c>
      <c r="G2518">
        <f>IF($C2518=4,$B2518,NA())</f>
        <v>0.1825101</v>
      </c>
      <c r="H2518" t="e">
        <f>IF($C2518=5,$B2518,NA())</f>
        <v>#N/A</v>
      </c>
      <c r="I2518" t="e">
        <f>IF($C2518="",$B2518,NA())</f>
        <v>#N/A</v>
      </c>
    </row>
    <row r="2520" spans="1:9">
      <c r="A2520">
        <v>-0.2244271</v>
      </c>
      <c r="B2520">
        <v>0.185347</v>
      </c>
      <c r="C2520">
        <f>'Map Data'!$I$31</f>
        <v>4</v>
      </c>
      <c r="D2520" t="e">
        <f>IF($C2520=1,$B2520,NA())</f>
        <v>#N/A</v>
      </c>
      <c r="E2520" t="e">
        <f>IF($C2520=2,$B2520,NA())</f>
        <v>#N/A</v>
      </c>
      <c r="F2520" t="e">
        <f>IF($C2520=3,$B2520,NA())</f>
        <v>#N/A</v>
      </c>
      <c r="G2520">
        <f>IF($C2520=4,$B2520,NA())</f>
        <v>0.185347</v>
      </c>
      <c r="H2520" t="e">
        <f>IF($C2520=5,$B2520,NA())</f>
        <v>#N/A</v>
      </c>
      <c r="I2520" t="e">
        <f>IF($C2520="",$B2520,NA())</f>
        <v>#N/A</v>
      </c>
    </row>
    <row r="2521" spans="1:9">
      <c r="A2521">
        <v>-0.09504659999999999</v>
      </c>
      <c r="B2521">
        <v>0.185347</v>
      </c>
      <c r="C2521">
        <f>'Map Data'!$I$31</f>
        <v>4</v>
      </c>
      <c r="D2521" t="e">
        <f>IF($C2521=1,$B2521,NA())</f>
        <v>#N/A</v>
      </c>
      <c r="E2521" t="e">
        <f>IF($C2521=2,$B2521,NA())</f>
        <v>#N/A</v>
      </c>
      <c r="F2521" t="e">
        <f>IF($C2521=3,$B2521,NA())</f>
        <v>#N/A</v>
      </c>
      <c r="G2521">
        <f>IF($C2521=4,$B2521,NA())</f>
        <v>0.185347</v>
      </c>
      <c r="H2521" t="e">
        <f>IF($C2521=5,$B2521,NA())</f>
        <v>#N/A</v>
      </c>
      <c r="I2521" t="e">
        <f>IF($C2521="",$B2521,NA())</f>
        <v>#N/A</v>
      </c>
    </row>
    <row r="2523" spans="1:9">
      <c r="A2523">
        <v>-0.2253749</v>
      </c>
      <c r="B2523">
        <v>0.1881838</v>
      </c>
      <c r="C2523">
        <f>'Map Data'!$I$31</f>
        <v>4</v>
      </c>
      <c r="D2523" t="e">
        <f>IF($C2523=1,$B2523,NA())</f>
        <v>#N/A</v>
      </c>
      <c r="E2523" t="e">
        <f>IF($C2523=2,$B2523,NA())</f>
        <v>#N/A</v>
      </c>
      <c r="F2523" t="e">
        <f>IF($C2523=3,$B2523,NA())</f>
        <v>#N/A</v>
      </c>
      <c r="G2523">
        <f>IF($C2523=4,$B2523,NA())</f>
        <v>0.1881838</v>
      </c>
      <c r="H2523" t="e">
        <f>IF($C2523=5,$B2523,NA())</f>
        <v>#N/A</v>
      </c>
      <c r="I2523" t="e">
        <f>IF($C2523="",$B2523,NA())</f>
        <v>#N/A</v>
      </c>
    </row>
    <row r="2524" spans="1:9">
      <c r="A2524">
        <v>-0.09504659999999999</v>
      </c>
      <c r="B2524">
        <v>0.1881838</v>
      </c>
      <c r="C2524">
        <f>'Map Data'!$I$31</f>
        <v>4</v>
      </c>
      <c r="D2524" t="e">
        <f>IF($C2524=1,$B2524,NA())</f>
        <v>#N/A</v>
      </c>
      <c r="E2524" t="e">
        <f>IF($C2524=2,$B2524,NA())</f>
        <v>#N/A</v>
      </c>
      <c r="F2524" t="e">
        <f>IF($C2524=3,$B2524,NA())</f>
        <v>#N/A</v>
      </c>
      <c r="G2524">
        <f>IF($C2524=4,$B2524,NA())</f>
        <v>0.1881838</v>
      </c>
      <c r="H2524" t="e">
        <f>IF($C2524=5,$B2524,NA())</f>
        <v>#N/A</v>
      </c>
      <c r="I2524" t="e">
        <f>IF($C2524="",$B2524,NA())</f>
        <v>#N/A</v>
      </c>
    </row>
    <row r="2526" spans="1:9">
      <c r="A2526">
        <v>-0.2267967</v>
      </c>
      <c r="B2526">
        <v>0.1910206</v>
      </c>
      <c r="C2526">
        <f>'Map Data'!$I$31</f>
        <v>4</v>
      </c>
      <c r="D2526" t="e">
        <f>IF($C2526=1,$B2526,NA())</f>
        <v>#N/A</v>
      </c>
      <c r="E2526" t="e">
        <f>IF($C2526=2,$B2526,NA())</f>
        <v>#N/A</v>
      </c>
      <c r="F2526" t="e">
        <f>IF($C2526=3,$B2526,NA())</f>
        <v>#N/A</v>
      </c>
      <c r="G2526">
        <f>IF($C2526=4,$B2526,NA())</f>
        <v>0.1910206</v>
      </c>
      <c r="H2526" t="e">
        <f>IF($C2526=5,$B2526,NA())</f>
        <v>#N/A</v>
      </c>
      <c r="I2526" t="e">
        <f>IF($C2526="",$B2526,NA())</f>
        <v>#N/A</v>
      </c>
    </row>
    <row r="2527" spans="1:9">
      <c r="A2527">
        <v>-0.0945727</v>
      </c>
      <c r="B2527">
        <v>0.1910206</v>
      </c>
      <c r="C2527">
        <f>'Map Data'!$I$31</f>
        <v>4</v>
      </c>
      <c r="D2527" t="e">
        <f>IF($C2527=1,$B2527,NA())</f>
        <v>#N/A</v>
      </c>
      <c r="E2527" t="e">
        <f>IF($C2527=2,$B2527,NA())</f>
        <v>#N/A</v>
      </c>
      <c r="F2527" t="e">
        <f>IF($C2527=3,$B2527,NA())</f>
        <v>#N/A</v>
      </c>
      <c r="G2527">
        <f>IF($C2527=4,$B2527,NA())</f>
        <v>0.1910206</v>
      </c>
      <c r="H2527" t="e">
        <f>IF($C2527=5,$B2527,NA())</f>
        <v>#N/A</v>
      </c>
      <c r="I2527" t="e">
        <f>IF($C2527="",$B2527,NA())</f>
        <v>#N/A</v>
      </c>
    </row>
    <row r="2529" spans="1:9">
      <c r="A2529">
        <v>-0.2282184</v>
      </c>
      <c r="B2529">
        <v>0.1938575</v>
      </c>
      <c r="C2529">
        <f>'Map Data'!$I$31</f>
        <v>4</v>
      </c>
      <c r="D2529" t="e">
        <f>IF($C2529=1,$B2529,NA())</f>
        <v>#N/A</v>
      </c>
      <c r="E2529" t="e">
        <f>IF($C2529=2,$B2529,NA())</f>
        <v>#N/A</v>
      </c>
      <c r="F2529" t="e">
        <f>IF($C2529=3,$B2529,NA())</f>
        <v>#N/A</v>
      </c>
      <c r="G2529">
        <f>IF($C2529=4,$B2529,NA())</f>
        <v>0.1938575</v>
      </c>
      <c r="H2529" t="e">
        <f>IF($C2529=5,$B2529,NA())</f>
        <v>#N/A</v>
      </c>
      <c r="I2529" t="e">
        <f>IF($C2529="",$B2529,NA())</f>
        <v>#N/A</v>
      </c>
    </row>
    <row r="2530" spans="1:9">
      <c r="A2530">
        <v>-0.0945727</v>
      </c>
      <c r="B2530">
        <v>0.1938575</v>
      </c>
      <c r="C2530">
        <f>'Map Data'!$I$31</f>
        <v>4</v>
      </c>
      <c r="D2530" t="e">
        <f>IF($C2530=1,$B2530,NA())</f>
        <v>#N/A</v>
      </c>
      <c r="E2530" t="e">
        <f>IF($C2530=2,$B2530,NA())</f>
        <v>#N/A</v>
      </c>
      <c r="F2530" t="e">
        <f>IF($C2530=3,$B2530,NA())</f>
        <v>#N/A</v>
      </c>
      <c r="G2530">
        <f>IF($C2530=4,$B2530,NA())</f>
        <v>0.1938575</v>
      </c>
      <c r="H2530" t="e">
        <f>IF($C2530=5,$B2530,NA())</f>
        <v>#N/A</v>
      </c>
      <c r="I2530" t="e">
        <f>IF($C2530="",$B2530,NA())</f>
        <v>#N/A</v>
      </c>
    </row>
    <row r="2532" spans="1:9">
      <c r="A2532">
        <v>-0.231062</v>
      </c>
      <c r="B2532">
        <v>0.1966943</v>
      </c>
      <c r="C2532">
        <f>'Map Data'!$I$31</f>
        <v>4</v>
      </c>
      <c r="D2532" t="e">
        <f>IF($C2532=1,$B2532,NA())</f>
        <v>#N/A</v>
      </c>
      <c r="E2532" t="e">
        <f>IF($C2532=2,$B2532,NA())</f>
        <v>#N/A</v>
      </c>
      <c r="F2532" t="e">
        <f>IF($C2532=3,$B2532,NA())</f>
        <v>#N/A</v>
      </c>
      <c r="G2532">
        <f>IF($C2532=4,$B2532,NA())</f>
        <v>0.1966943</v>
      </c>
      <c r="H2532" t="e">
        <f>IF($C2532=5,$B2532,NA())</f>
        <v>#N/A</v>
      </c>
      <c r="I2532" t="e">
        <f>IF($C2532="",$B2532,NA())</f>
        <v>#N/A</v>
      </c>
    </row>
    <row r="2533" spans="1:9">
      <c r="A2533">
        <v>-0.0940988</v>
      </c>
      <c r="B2533">
        <v>0.1966943</v>
      </c>
      <c r="C2533">
        <f>'Map Data'!$I$31</f>
        <v>4</v>
      </c>
      <c r="D2533" t="e">
        <f>IF($C2533=1,$B2533,NA())</f>
        <v>#N/A</v>
      </c>
      <c r="E2533" t="e">
        <f>IF($C2533=2,$B2533,NA())</f>
        <v>#N/A</v>
      </c>
      <c r="F2533" t="e">
        <f>IF($C2533=3,$B2533,NA())</f>
        <v>#N/A</v>
      </c>
      <c r="G2533">
        <f>IF($C2533=4,$B2533,NA())</f>
        <v>0.1966943</v>
      </c>
      <c r="H2533" t="e">
        <f>IF($C2533=5,$B2533,NA())</f>
        <v>#N/A</v>
      </c>
      <c r="I2533" t="e">
        <f>IF($C2533="",$B2533,NA())</f>
        <v>#N/A</v>
      </c>
    </row>
    <row r="2535" spans="1:9">
      <c r="A2535">
        <v>-0.2320098</v>
      </c>
      <c r="B2535">
        <v>0.1995311</v>
      </c>
      <c r="C2535">
        <f>'Map Data'!$I$31</f>
        <v>4</v>
      </c>
      <c r="D2535" t="e">
        <f>IF($C2535=1,$B2535,NA())</f>
        <v>#N/A</v>
      </c>
      <c r="E2535" t="e">
        <f>IF($C2535=2,$B2535,NA())</f>
        <v>#N/A</v>
      </c>
      <c r="F2535" t="e">
        <f>IF($C2535=3,$B2535,NA())</f>
        <v>#N/A</v>
      </c>
      <c r="G2535">
        <f>IF($C2535=4,$B2535,NA())</f>
        <v>0.1995311</v>
      </c>
      <c r="H2535" t="e">
        <f>IF($C2535=5,$B2535,NA())</f>
        <v>#N/A</v>
      </c>
      <c r="I2535" t="e">
        <f>IF($C2535="",$B2535,NA())</f>
        <v>#N/A</v>
      </c>
    </row>
    <row r="2536" spans="1:9">
      <c r="A2536">
        <v>-0.0940988</v>
      </c>
      <c r="B2536">
        <v>0.1995311</v>
      </c>
      <c r="C2536">
        <f>'Map Data'!$I$31</f>
        <v>4</v>
      </c>
      <c r="D2536" t="e">
        <f>IF($C2536=1,$B2536,NA())</f>
        <v>#N/A</v>
      </c>
      <c r="E2536" t="e">
        <f>IF($C2536=2,$B2536,NA())</f>
        <v>#N/A</v>
      </c>
      <c r="F2536" t="e">
        <f>IF($C2536=3,$B2536,NA())</f>
        <v>#N/A</v>
      </c>
      <c r="G2536">
        <f>IF($C2536=4,$B2536,NA())</f>
        <v>0.1995311</v>
      </c>
      <c r="H2536" t="e">
        <f>IF($C2536=5,$B2536,NA())</f>
        <v>#N/A</v>
      </c>
      <c r="I2536" t="e">
        <f>IF($C2536="",$B2536,NA())</f>
        <v>#N/A</v>
      </c>
    </row>
    <row r="2538" spans="1:9">
      <c r="A2538">
        <v>-0.2315359</v>
      </c>
      <c r="B2538">
        <v>0.202368</v>
      </c>
      <c r="C2538">
        <f>'Map Data'!$I$31</f>
        <v>4</v>
      </c>
      <c r="D2538" t="e">
        <f>IF($C2538=1,$B2538,NA())</f>
        <v>#N/A</v>
      </c>
      <c r="E2538" t="e">
        <f>IF($C2538=2,$B2538,NA())</f>
        <v>#N/A</v>
      </c>
      <c r="F2538" t="e">
        <f>IF($C2538=3,$B2538,NA())</f>
        <v>#N/A</v>
      </c>
      <c r="G2538">
        <f>IF($C2538=4,$B2538,NA())</f>
        <v>0.202368</v>
      </c>
      <c r="H2538" t="e">
        <f>IF($C2538=5,$B2538,NA())</f>
        <v>#N/A</v>
      </c>
      <c r="I2538" t="e">
        <f>IF($C2538="",$B2538,NA())</f>
        <v>#N/A</v>
      </c>
    </row>
    <row r="2539" spans="1:9">
      <c r="A2539">
        <v>-0.09362479999999999</v>
      </c>
      <c r="B2539">
        <v>0.202368</v>
      </c>
      <c r="C2539">
        <f>'Map Data'!$I$31</f>
        <v>4</v>
      </c>
      <c r="D2539" t="e">
        <f>IF($C2539=1,$B2539,NA())</f>
        <v>#N/A</v>
      </c>
      <c r="E2539" t="e">
        <f>IF($C2539=2,$B2539,NA())</f>
        <v>#N/A</v>
      </c>
      <c r="F2539" t="e">
        <f>IF($C2539=3,$B2539,NA())</f>
        <v>#N/A</v>
      </c>
      <c r="G2539">
        <f>IF($C2539=4,$B2539,NA())</f>
        <v>0.202368</v>
      </c>
      <c r="H2539" t="e">
        <f>IF($C2539=5,$B2539,NA())</f>
        <v>#N/A</v>
      </c>
      <c r="I2539" t="e">
        <f>IF($C2539="",$B2539,NA())</f>
        <v>#N/A</v>
      </c>
    </row>
    <row r="2541" spans="1:9">
      <c r="A2541">
        <v>-0.2324837</v>
      </c>
      <c r="B2541">
        <v>0.2052048</v>
      </c>
      <c r="C2541">
        <f>'Map Data'!$I$31</f>
        <v>4</v>
      </c>
      <c r="D2541" t="e">
        <f>IF($C2541=1,$B2541,NA())</f>
        <v>#N/A</v>
      </c>
      <c r="E2541" t="e">
        <f>IF($C2541=2,$B2541,NA())</f>
        <v>#N/A</v>
      </c>
      <c r="F2541" t="e">
        <f>IF($C2541=3,$B2541,NA())</f>
        <v>#N/A</v>
      </c>
      <c r="G2541">
        <f>IF($C2541=4,$B2541,NA())</f>
        <v>0.2052048</v>
      </c>
      <c r="H2541" t="e">
        <f>IF($C2541=5,$B2541,NA())</f>
        <v>#N/A</v>
      </c>
      <c r="I2541" t="e">
        <f>IF($C2541="",$B2541,NA())</f>
        <v>#N/A</v>
      </c>
    </row>
    <row r="2542" spans="1:9">
      <c r="A2542">
        <v>-0.09362479999999999</v>
      </c>
      <c r="B2542">
        <v>0.2052048</v>
      </c>
      <c r="C2542">
        <f>'Map Data'!$I$31</f>
        <v>4</v>
      </c>
      <c r="D2542" t="e">
        <f>IF($C2542=1,$B2542,NA())</f>
        <v>#N/A</v>
      </c>
      <c r="E2542" t="e">
        <f>IF($C2542=2,$B2542,NA())</f>
        <v>#N/A</v>
      </c>
      <c r="F2542" t="e">
        <f>IF($C2542=3,$B2542,NA())</f>
        <v>#N/A</v>
      </c>
      <c r="G2542">
        <f>IF($C2542=4,$B2542,NA())</f>
        <v>0.2052048</v>
      </c>
      <c r="H2542" t="e">
        <f>IF($C2542=5,$B2542,NA())</f>
        <v>#N/A</v>
      </c>
      <c r="I2542" t="e">
        <f>IF($C2542="",$B2542,NA())</f>
        <v>#N/A</v>
      </c>
    </row>
    <row r="2544" spans="1:9">
      <c r="A2544">
        <v>-0.2339055</v>
      </c>
      <c r="B2544">
        <v>0.2080417</v>
      </c>
      <c r="C2544">
        <f>'Map Data'!$I$31</f>
        <v>4</v>
      </c>
      <c r="D2544" t="e">
        <f>IF($C2544=1,$B2544,NA())</f>
        <v>#N/A</v>
      </c>
      <c r="E2544" t="e">
        <f>IF($C2544=2,$B2544,NA())</f>
        <v>#N/A</v>
      </c>
      <c r="F2544" t="e">
        <f>IF($C2544=3,$B2544,NA())</f>
        <v>#N/A</v>
      </c>
      <c r="G2544">
        <f>IF($C2544=4,$B2544,NA())</f>
        <v>0.2080417</v>
      </c>
      <c r="H2544" t="e">
        <f>IF($C2544=5,$B2544,NA())</f>
        <v>#N/A</v>
      </c>
      <c r="I2544" t="e">
        <f>IF($C2544="",$B2544,NA())</f>
        <v>#N/A</v>
      </c>
    </row>
    <row r="2545" spans="1:9">
      <c r="A2545">
        <v>-0.1177948</v>
      </c>
      <c r="B2545">
        <v>0.2080417</v>
      </c>
      <c r="C2545">
        <f>'Map Data'!$I$31</f>
        <v>4</v>
      </c>
      <c r="D2545" t="e">
        <f>IF($C2545=1,$B2545,NA())</f>
        <v>#N/A</v>
      </c>
      <c r="E2545" t="e">
        <f>IF($C2545=2,$B2545,NA())</f>
        <v>#N/A</v>
      </c>
      <c r="F2545" t="e">
        <f>IF($C2545=3,$B2545,NA())</f>
        <v>#N/A</v>
      </c>
      <c r="G2545">
        <f>IF($C2545=4,$B2545,NA())</f>
        <v>0.2080417</v>
      </c>
      <c r="H2545" t="e">
        <f>IF($C2545=5,$B2545,NA())</f>
        <v>#N/A</v>
      </c>
      <c r="I2545" t="e">
        <f>IF($C2545="",$B2545,NA())</f>
        <v>#N/A</v>
      </c>
    </row>
    <row r="2547" spans="1:9">
      <c r="A2547">
        <v>-0.2334316</v>
      </c>
      <c r="B2547">
        <v>0.2108785</v>
      </c>
      <c r="C2547">
        <f>'Map Data'!$I$31</f>
        <v>4</v>
      </c>
      <c r="D2547" t="e">
        <f>IF($C2547=1,$B2547,NA())</f>
        <v>#N/A</v>
      </c>
      <c r="E2547" t="e">
        <f>IF($C2547=2,$B2547,NA())</f>
        <v>#N/A</v>
      </c>
      <c r="F2547" t="e">
        <f>IF($C2547=3,$B2547,NA())</f>
        <v>#N/A</v>
      </c>
      <c r="G2547">
        <f>IF($C2547=4,$B2547,NA())</f>
        <v>0.2108785</v>
      </c>
      <c r="H2547" t="e">
        <f>IF($C2547=5,$B2547,NA())</f>
        <v>#N/A</v>
      </c>
      <c r="I2547" t="e">
        <f>IF($C2547="",$B2547,NA())</f>
        <v>#N/A</v>
      </c>
    </row>
    <row r="2548" spans="1:9">
      <c r="A2548">
        <v>-0.1429126</v>
      </c>
      <c r="B2548">
        <v>0.2108785</v>
      </c>
      <c r="C2548">
        <f>'Map Data'!$I$31</f>
        <v>4</v>
      </c>
      <c r="D2548" t="e">
        <f>IF($C2548=1,$B2548,NA())</f>
        <v>#N/A</v>
      </c>
      <c r="E2548" t="e">
        <f>IF($C2548=2,$B2548,NA())</f>
        <v>#N/A</v>
      </c>
      <c r="F2548" t="e">
        <f>IF($C2548=3,$B2548,NA())</f>
        <v>#N/A</v>
      </c>
      <c r="G2548">
        <f>IF($C2548=4,$B2548,NA())</f>
        <v>0.2108785</v>
      </c>
      <c r="H2548" t="e">
        <f>IF($C2548=5,$B2548,NA())</f>
        <v>#N/A</v>
      </c>
      <c r="I2548" t="e">
        <f>IF($C2548="",$B2548,NA())</f>
        <v>#N/A</v>
      </c>
    </row>
    <row r="2550" spans="1:9">
      <c r="A2550">
        <v>-0.2329577</v>
      </c>
      <c r="B2550">
        <v>0.2137153</v>
      </c>
      <c r="C2550">
        <f>'Map Data'!$I$31</f>
        <v>4</v>
      </c>
      <c r="D2550" t="e">
        <f>IF($C2550=1,$B2550,NA())</f>
        <v>#N/A</v>
      </c>
      <c r="E2550" t="e">
        <f>IF($C2550=2,$B2550,NA())</f>
        <v>#N/A</v>
      </c>
      <c r="F2550" t="e">
        <f>IF($C2550=3,$B2550,NA())</f>
        <v>#N/A</v>
      </c>
      <c r="G2550">
        <f>IF($C2550=4,$B2550,NA())</f>
        <v>0.2137153</v>
      </c>
      <c r="H2550" t="e">
        <f>IF($C2550=5,$B2550,NA())</f>
        <v>#N/A</v>
      </c>
      <c r="I2550" t="e">
        <f>IF($C2550="",$B2550,NA())</f>
        <v>#N/A</v>
      </c>
    </row>
    <row r="2551" spans="1:9">
      <c r="A2551">
        <v>-0.164713</v>
      </c>
      <c r="B2551">
        <v>0.2137153</v>
      </c>
      <c r="C2551">
        <f>'Map Data'!$I$31</f>
        <v>4</v>
      </c>
      <c r="D2551" t="e">
        <f>IF($C2551=1,$B2551,NA())</f>
        <v>#N/A</v>
      </c>
      <c r="E2551" t="e">
        <f>IF($C2551=2,$B2551,NA())</f>
        <v>#N/A</v>
      </c>
      <c r="F2551" t="e">
        <f>IF($C2551=3,$B2551,NA())</f>
        <v>#N/A</v>
      </c>
      <c r="G2551">
        <f>IF($C2551=4,$B2551,NA())</f>
        <v>0.2137153</v>
      </c>
      <c r="H2551" t="e">
        <f>IF($C2551=5,$B2551,NA())</f>
        <v>#N/A</v>
      </c>
      <c r="I2551" t="e">
        <f>IF($C2551="",$B2551,NA())</f>
        <v>#N/A</v>
      </c>
    </row>
    <row r="2553" spans="1:9">
      <c r="A2553">
        <v>-0.2324837</v>
      </c>
      <c r="B2553">
        <v>0.2165522</v>
      </c>
      <c r="C2553">
        <f>'Map Data'!$I$31</f>
        <v>4</v>
      </c>
      <c r="D2553" t="e">
        <f>IF($C2553=1,$B2553,NA())</f>
        <v>#N/A</v>
      </c>
      <c r="E2553" t="e">
        <f>IF($C2553=2,$B2553,NA())</f>
        <v>#N/A</v>
      </c>
      <c r="F2553" t="e">
        <f>IF($C2553=3,$B2553,NA())</f>
        <v>#N/A</v>
      </c>
      <c r="G2553">
        <f>IF($C2553=4,$B2553,NA())</f>
        <v>0.2165522</v>
      </c>
      <c r="H2553" t="e">
        <f>IF($C2553=5,$B2553,NA())</f>
        <v>#N/A</v>
      </c>
      <c r="I2553" t="e">
        <f>IF($C2553="",$B2553,NA())</f>
        <v>#N/A</v>
      </c>
    </row>
    <row r="2554" spans="1:9">
      <c r="A2554">
        <v>-0.182722</v>
      </c>
      <c r="B2554">
        <v>0.2165522</v>
      </c>
      <c r="C2554">
        <f>'Map Data'!$I$31</f>
        <v>4</v>
      </c>
      <c r="D2554" t="e">
        <f>IF($C2554=1,$B2554,NA())</f>
        <v>#N/A</v>
      </c>
      <c r="E2554" t="e">
        <f>IF($C2554=2,$B2554,NA())</f>
        <v>#N/A</v>
      </c>
      <c r="F2554" t="e">
        <f>IF($C2554=3,$B2554,NA())</f>
        <v>#N/A</v>
      </c>
      <c r="G2554">
        <f>IF($C2554=4,$B2554,NA())</f>
        <v>0.2165522</v>
      </c>
      <c r="H2554" t="e">
        <f>IF($C2554=5,$B2554,NA())</f>
        <v>#N/A</v>
      </c>
      <c r="I2554" t="e">
        <f>IF($C2554="",$B2554,NA())</f>
        <v>#N/A</v>
      </c>
    </row>
    <row r="2556" spans="1:9">
      <c r="A2556">
        <v>-0.2320098</v>
      </c>
      <c r="B2556">
        <v>0.219389</v>
      </c>
      <c r="C2556">
        <f>'Map Data'!$I$31</f>
        <v>4</v>
      </c>
      <c r="D2556" t="e">
        <f>IF($C2556=1,$B2556,NA())</f>
        <v>#N/A</v>
      </c>
      <c r="E2556" t="e">
        <f>IF($C2556=2,$B2556,NA())</f>
        <v>#N/A</v>
      </c>
      <c r="F2556" t="e">
        <f>IF($C2556=3,$B2556,NA())</f>
        <v>#N/A</v>
      </c>
      <c r="G2556">
        <f>IF($C2556=4,$B2556,NA())</f>
        <v>0.219389</v>
      </c>
      <c r="H2556" t="e">
        <f>IF($C2556=5,$B2556,NA())</f>
        <v>#N/A</v>
      </c>
      <c r="I2556" t="e">
        <f>IF($C2556="",$B2556,NA())</f>
        <v>#N/A</v>
      </c>
    </row>
    <row r="2557" spans="1:9">
      <c r="A2557">
        <v>-0.1978875</v>
      </c>
      <c r="B2557">
        <v>0.219389</v>
      </c>
      <c r="C2557">
        <f>'Map Data'!$I$31</f>
        <v>4</v>
      </c>
      <c r="D2557" t="e">
        <f>IF($C2557=1,$B2557,NA())</f>
        <v>#N/A</v>
      </c>
      <c r="E2557" t="e">
        <f>IF($C2557=2,$B2557,NA())</f>
        <v>#N/A</v>
      </c>
      <c r="F2557" t="e">
        <f>IF($C2557=3,$B2557,NA())</f>
        <v>#N/A</v>
      </c>
      <c r="G2557">
        <f>IF($C2557=4,$B2557,NA())</f>
        <v>0.219389</v>
      </c>
      <c r="H2557" t="e">
        <f>IF($C2557=5,$B2557,NA())</f>
        <v>#N/A</v>
      </c>
      <c r="I2557" t="e">
        <f>IF($C2557="",$B2557,NA())</f>
        <v>#N/A</v>
      </c>
    </row>
    <row r="2559" spans="1:9">
      <c r="A2559">
        <v>-0.231062</v>
      </c>
      <c r="B2559">
        <v>0.2222258</v>
      </c>
      <c r="C2559">
        <f>'Map Data'!$I$31</f>
        <v>4</v>
      </c>
      <c r="D2559" t="e">
        <f>IF($C2559=1,$B2559,NA())</f>
        <v>#N/A</v>
      </c>
      <c r="E2559" t="e">
        <f>IF($C2559=2,$B2559,NA())</f>
        <v>#N/A</v>
      </c>
      <c r="F2559" t="e">
        <f>IF($C2559=3,$B2559,NA())</f>
        <v>#N/A</v>
      </c>
      <c r="G2559">
        <f>IF($C2559=4,$B2559,NA())</f>
        <v>0.2222258</v>
      </c>
      <c r="H2559" t="e">
        <f>IF($C2559=5,$B2559,NA())</f>
        <v>#N/A</v>
      </c>
      <c r="I2559" t="e">
        <f>IF($C2559="",$B2559,NA())</f>
        <v>#N/A</v>
      </c>
    </row>
    <row r="2560" spans="1:9">
      <c r="A2560">
        <v>-0.212579</v>
      </c>
      <c r="B2560">
        <v>0.2222258</v>
      </c>
      <c r="C2560">
        <f>'Map Data'!$I$31</f>
        <v>4</v>
      </c>
      <c r="D2560" t="e">
        <f>IF($C2560=1,$B2560,NA())</f>
        <v>#N/A</v>
      </c>
      <c r="E2560" t="e">
        <f>IF($C2560=2,$B2560,NA())</f>
        <v>#N/A</v>
      </c>
      <c r="F2560" t="e">
        <f>IF($C2560=3,$B2560,NA())</f>
        <v>#N/A</v>
      </c>
      <c r="G2560">
        <f>IF($C2560=4,$B2560,NA())</f>
        <v>0.2222258</v>
      </c>
      <c r="H2560" t="e">
        <f>IF($C2560=5,$B2560,NA())</f>
        <v>#N/A</v>
      </c>
      <c r="I2560" t="e">
        <f>IF($C2560="",$B2560,NA())</f>
        <v>#N/A</v>
      </c>
    </row>
    <row r="2562" spans="1:9">
      <c r="A2562">
        <v>-0.230588</v>
      </c>
      <c r="B2562">
        <v>0.2250627</v>
      </c>
      <c r="C2562">
        <f>'Map Data'!$I$31</f>
        <v>4</v>
      </c>
      <c r="D2562" t="e">
        <f>IF($C2562=1,$B2562,NA())</f>
        <v>#N/A</v>
      </c>
      <c r="E2562" t="e">
        <f>IF($C2562=2,$B2562,NA())</f>
        <v>#N/A</v>
      </c>
      <c r="F2562" t="e">
        <f>IF($C2562=3,$B2562,NA())</f>
        <v>#N/A</v>
      </c>
      <c r="G2562">
        <f>IF($C2562=4,$B2562,NA())</f>
        <v>0.2250627</v>
      </c>
      <c r="H2562" t="e">
        <f>IF($C2562=5,$B2562,NA())</f>
        <v>#N/A</v>
      </c>
      <c r="I2562" t="e">
        <f>IF($C2562="",$B2562,NA())</f>
        <v>#N/A</v>
      </c>
    </row>
    <row r="2563" spans="1:9">
      <c r="A2563">
        <v>-0.2272706</v>
      </c>
      <c r="B2563">
        <v>0.2250627</v>
      </c>
      <c r="C2563">
        <f>'Map Data'!$I$31</f>
        <v>4</v>
      </c>
      <c r="D2563" t="e">
        <f>IF($C2563=1,$B2563,NA())</f>
        <v>#N/A</v>
      </c>
      <c r="E2563" t="e">
        <f>IF($C2563=2,$B2563,NA())</f>
        <v>#N/A</v>
      </c>
      <c r="F2563" t="e">
        <f>IF($C2563=3,$B2563,NA())</f>
        <v>#N/A</v>
      </c>
      <c r="G2563">
        <f>IF($C2563=4,$B2563,NA())</f>
        <v>0.2250627</v>
      </c>
      <c r="H2563" t="e">
        <f>IF($C2563=5,$B2563,NA())</f>
        <v>#N/A</v>
      </c>
      <c r="I2563" t="e">
        <f>IF($C2563="",$B2563,NA())</f>
        <v>#N/A</v>
      </c>
    </row>
    <row r="2565" spans="1:9">
      <c r="A2565">
        <v>0.2466505</v>
      </c>
      <c r="B2565">
        <v>-0.0387631</v>
      </c>
      <c r="C2565">
        <f>'Map Data'!$I$32</f>
        <v>3</v>
      </c>
      <c r="D2565" t="e">
        <f>IF($C2565=1,$B2565,NA())</f>
        <v>#N/A</v>
      </c>
      <c r="E2565" t="e">
        <f>IF($C2565=2,$B2565,NA())</f>
        <v>#N/A</v>
      </c>
      <c r="F2565">
        <f>IF($C2565=3,$B2565,NA())</f>
        <v>-0.0387631</v>
      </c>
      <c r="G2565" t="e">
        <f>IF($C2565=4,$B2565,NA())</f>
        <v>#N/A</v>
      </c>
      <c r="H2565" t="e">
        <f>IF($C2565=5,$B2565,NA())</f>
        <v>#N/A</v>
      </c>
      <c r="I2565" t="e">
        <f>IF($C2565="",$B2565,NA())</f>
        <v>#N/A</v>
      </c>
    </row>
    <row r="2566" spans="1:9">
      <c r="A2566">
        <v>0.2580246</v>
      </c>
      <c r="B2566">
        <v>-0.0387631</v>
      </c>
      <c r="C2566">
        <f>'Map Data'!$I$32</f>
        <v>3</v>
      </c>
      <c r="D2566" t="e">
        <f>IF($C2566=1,$B2566,NA())</f>
        <v>#N/A</v>
      </c>
      <c r="E2566" t="e">
        <f>IF($C2566=2,$B2566,NA())</f>
        <v>#N/A</v>
      </c>
      <c r="F2566">
        <f>IF($C2566=3,$B2566,NA())</f>
        <v>-0.0387631</v>
      </c>
      <c r="G2566" t="e">
        <f>IF($C2566=4,$B2566,NA())</f>
        <v>#N/A</v>
      </c>
      <c r="H2566" t="e">
        <f>IF($C2566=5,$B2566,NA())</f>
        <v>#N/A</v>
      </c>
      <c r="I2566" t="e">
        <f>IF($C2566="",$B2566,NA())</f>
        <v>#N/A</v>
      </c>
    </row>
    <row r="2568" spans="1:9">
      <c r="A2568">
        <v>0.2428591</v>
      </c>
      <c r="B2568">
        <v>-0.0359263</v>
      </c>
      <c r="C2568">
        <f>'Map Data'!$I$32</f>
        <v>3</v>
      </c>
      <c r="D2568" t="e">
        <f>IF($C2568=1,$B2568,NA())</f>
        <v>#N/A</v>
      </c>
      <c r="E2568" t="e">
        <f>IF($C2568=2,$B2568,NA())</f>
        <v>#N/A</v>
      </c>
      <c r="F2568">
        <f>IF($C2568=3,$B2568,NA())</f>
        <v>-0.0359263</v>
      </c>
      <c r="G2568" t="e">
        <f>IF($C2568=4,$B2568,NA())</f>
        <v>#N/A</v>
      </c>
      <c r="H2568" t="e">
        <f>IF($C2568=5,$B2568,NA())</f>
        <v>#N/A</v>
      </c>
      <c r="I2568" t="e">
        <f>IF($C2568="",$B2568,NA())</f>
        <v>#N/A</v>
      </c>
    </row>
    <row r="2569" spans="1:9">
      <c r="A2569">
        <v>0.2580246</v>
      </c>
      <c r="B2569">
        <v>-0.0359263</v>
      </c>
      <c r="C2569">
        <f>'Map Data'!$I$32</f>
        <v>3</v>
      </c>
      <c r="D2569" t="e">
        <f>IF($C2569=1,$B2569,NA())</f>
        <v>#N/A</v>
      </c>
      <c r="E2569" t="e">
        <f>IF($C2569=2,$B2569,NA())</f>
        <v>#N/A</v>
      </c>
      <c r="F2569">
        <f>IF($C2569=3,$B2569,NA())</f>
        <v>-0.0359263</v>
      </c>
      <c r="G2569" t="e">
        <f>IF($C2569=4,$B2569,NA())</f>
        <v>#N/A</v>
      </c>
      <c r="H2569" t="e">
        <f>IF($C2569=5,$B2569,NA())</f>
        <v>#N/A</v>
      </c>
      <c r="I2569" t="e">
        <f>IF($C2569="",$B2569,NA())</f>
        <v>#N/A</v>
      </c>
    </row>
    <row r="2571" spans="1:9">
      <c r="A2571">
        <v>0.16561</v>
      </c>
      <c r="B2571">
        <v>-0.0330894</v>
      </c>
      <c r="C2571">
        <f>'Map Data'!$I$32</f>
        <v>3</v>
      </c>
      <c r="D2571" t="e">
        <f>IF($C2571=1,$B2571,NA())</f>
        <v>#N/A</v>
      </c>
      <c r="E2571" t="e">
        <f>IF($C2571=2,$B2571,NA())</f>
        <v>#N/A</v>
      </c>
      <c r="F2571">
        <f>IF($C2571=3,$B2571,NA())</f>
        <v>-0.0330894</v>
      </c>
      <c r="G2571" t="e">
        <f>IF($C2571=4,$B2571,NA())</f>
        <v>#N/A</v>
      </c>
      <c r="H2571" t="e">
        <f>IF($C2571=5,$B2571,NA())</f>
        <v>#N/A</v>
      </c>
      <c r="I2571" t="e">
        <f>IF($C2571="",$B2571,NA())</f>
        <v>#N/A</v>
      </c>
    </row>
    <row r="2572" spans="1:9">
      <c r="A2572">
        <v>0.1731927</v>
      </c>
      <c r="B2572">
        <v>-0.0330894</v>
      </c>
      <c r="C2572">
        <f>'Map Data'!$I$32</f>
        <v>3</v>
      </c>
      <c r="D2572" t="e">
        <f>IF($C2572=1,$B2572,NA())</f>
        <v>#N/A</v>
      </c>
      <c r="E2572" t="e">
        <f>IF($C2572=2,$B2572,NA())</f>
        <v>#N/A</v>
      </c>
      <c r="F2572">
        <f>IF($C2572=3,$B2572,NA())</f>
        <v>-0.0330894</v>
      </c>
      <c r="G2572" t="e">
        <f>IF($C2572=4,$B2572,NA())</f>
        <v>#N/A</v>
      </c>
      <c r="H2572" t="e">
        <f>IF($C2572=5,$B2572,NA())</f>
        <v>#N/A</v>
      </c>
      <c r="I2572" t="e">
        <f>IF($C2572="",$B2572,NA())</f>
        <v>#N/A</v>
      </c>
    </row>
    <row r="2574" spans="1:9">
      <c r="A2574">
        <v>0.2385938</v>
      </c>
      <c r="B2574">
        <v>-0.0330894</v>
      </c>
      <c r="C2574">
        <f>'Map Data'!$I$32</f>
        <v>3</v>
      </c>
      <c r="D2574" t="e">
        <f>IF($C2574=1,$B2574,NA())</f>
        <v>#N/A</v>
      </c>
      <c r="E2574" t="e">
        <f>IF($C2574=2,$B2574,NA())</f>
        <v>#N/A</v>
      </c>
      <c r="F2574">
        <f>IF($C2574=3,$B2574,NA())</f>
        <v>-0.0330894</v>
      </c>
      <c r="G2574" t="e">
        <f>IF($C2574=4,$B2574,NA())</f>
        <v>#N/A</v>
      </c>
      <c r="H2574" t="e">
        <f>IF($C2574=5,$B2574,NA())</f>
        <v>#N/A</v>
      </c>
      <c r="I2574" t="e">
        <f>IF($C2574="",$B2574,NA())</f>
        <v>#N/A</v>
      </c>
    </row>
    <row r="2575" spans="1:9">
      <c r="A2575">
        <v>0.2589725</v>
      </c>
      <c r="B2575">
        <v>-0.0330894</v>
      </c>
      <c r="C2575">
        <f>'Map Data'!$I$32</f>
        <v>3</v>
      </c>
      <c r="D2575" t="e">
        <f>IF($C2575=1,$B2575,NA())</f>
        <v>#N/A</v>
      </c>
      <c r="E2575" t="e">
        <f>IF($C2575=2,$B2575,NA())</f>
        <v>#N/A</v>
      </c>
      <c r="F2575">
        <f>IF($C2575=3,$B2575,NA())</f>
        <v>-0.0330894</v>
      </c>
      <c r="G2575" t="e">
        <f>IF($C2575=4,$B2575,NA())</f>
        <v>#N/A</v>
      </c>
      <c r="H2575" t="e">
        <f>IF($C2575=5,$B2575,NA())</f>
        <v>#N/A</v>
      </c>
      <c r="I2575" t="e">
        <f>IF($C2575="",$B2575,NA())</f>
        <v>#N/A</v>
      </c>
    </row>
    <row r="2577" spans="1:9">
      <c r="A2577">
        <v>0.1651361</v>
      </c>
      <c r="B2577">
        <v>-0.0302526</v>
      </c>
      <c r="C2577">
        <f>'Map Data'!$I$32</f>
        <v>3</v>
      </c>
      <c r="D2577" t="e">
        <f>IF($C2577=1,$B2577,NA())</f>
        <v>#N/A</v>
      </c>
      <c r="E2577" t="e">
        <f>IF($C2577=2,$B2577,NA())</f>
        <v>#N/A</v>
      </c>
      <c r="F2577">
        <f>IF($C2577=3,$B2577,NA())</f>
        <v>-0.0302526</v>
      </c>
      <c r="G2577" t="e">
        <f>IF($C2577=4,$B2577,NA())</f>
        <v>#N/A</v>
      </c>
      <c r="H2577" t="e">
        <f>IF($C2577=5,$B2577,NA())</f>
        <v>#N/A</v>
      </c>
      <c r="I2577" t="e">
        <f>IF($C2577="",$B2577,NA())</f>
        <v>#N/A</v>
      </c>
    </row>
    <row r="2578" spans="1:9">
      <c r="A2578">
        <v>0.1855147</v>
      </c>
      <c r="B2578">
        <v>-0.0302526</v>
      </c>
      <c r="C2578">
        <f>'Map Data'!$I$32</f>
        <v>3</v>
      </c>
      <c r="D2578" t="e">
        <f>IF($C2578=1,$B2578,NA())</f>
        <v>#N/A</v>
      </c>
      <c r="E2578" t="e">
        <f>IF($C2578=2,$B2578,NA())</f>
        <v>#N/A</v>
      </c>
      <c r="F2578">
        <f>IF($C2578=3,$B2578,NA())</f>
        <v>-0.0302526</v>
      </c>
      <c r="G2578" t="e">
        <f>IF($C2578=4,$B2578,NA())</f>
        <v>#N/A</v>
      </c>
      <c r="H2578" t="e">
        <f>IF($C2578=5,$B2578,NA())</f>
        <v>#N/A</v>
      </c>
      <c r="I2578" t="e">
        <f>IF($C2578="",$B2578,NA())</f>
        <v>#N/A</v>
      </c>
    </row>
    <row r="2580" spans="1:9">
      <c r="A2580">
        <v>0.2348025</v>
      </c>
      <c r="B2580">
        <v>-0.0302526</v>
      </c>
      <c r="C2580">
        <f>'Map Data'!$I$32</f>
        <v>3</v>
      </c>
      <c r="D2580" t="e">
        <f>IF($C2580=1,$B2580,NA())</f>
        <v>#N/A</v>
      </c>
      <c r="E2580" t="e">
        <f>IF($C2580=2,$B2580,NA())</f>
        <v>#N/A</v>
      </c>
      <c r="F2580">
        <f>IF($C2580=3,$B2580,NA())</f>
        <v>-0.0302526</v>
      </c>
      <c r="G2580" t="e">
        <f>IF($C2580=4,$B2580,NA())</f>
        <v>#N/A</v>
      </c>
      <c r="H2580" t="e">
        <f>IF($C2580=5,$B2580,NA())</f>
        <v>#N/A</v>
      </c>
      <c r="I2580" t="e">
        <f>IF($C2580="",$B2580,NA())</f>
        <v>#N/A</v>
      </c>
    </row>
    <row r="2581" spans="1:9">
      <c r="A2581">
        <v>0.2608681</v>
      </c>
      <c r="B2581">
        <v>-0.0302526</v>
      </c>
      <c r="C2581">
        <f>'Map Data'!$I$32</f>
        <v>3</v>
      </c>
      <c r="D2581" t="e">
        <f>IF($C2581=1,$B2581,NA())</f>
        <v>#N/A</v>
      </c>
      <c r="E2581" t="e">
        <f>IF($C2581=2,$B2581,NA())</f>
        <v>#N/A</v>
      </c>
      <c r="F2581">
        <f>IF($C2581=3,$B2581,NA())</f>
        <v>-0.0302526</v>
      </c>
      <c r="G2581" t="e">
        <f>IF($C2581=4,$B2581,NA())</f>
        <v>#N/A</v>
      </c>
      <c r="H2581" t="e">
        <f>IF($C2581=5,$B2581,NA())</f>
        <v>#N/A</v>
      </c>
      <c r="I2581" t="e">
        <f>IF($C2581="",$B2581,NA())</f>
        <v>#N/A</v>
      </c>
    </row>
    <row r="2583" spans="1:9">
      <c r="A2583">
        <v>0.1684535</v>
      </c>
      <c r="B2583">
        <v>-0.0274158</v>
      </c>
      <c r="C2583">
        <f>'Map Data'!$I$32</f>
        <v>3</v>
      </c>
      <c r="D2583" t="e">
        <f>IF($C2583=1,$B2583,NA())</f>
        <v>#N/A</v>
      </c>
      <c r="E2583" t="e">
        <f>IF($C2583=2,$B2583,NA())</f>
        <v>#N/A</v>
      </c>
      <c r="F2583">
        <f>IF($C2583=3,$B2583,NA())</f>
        <v>-0.0274158</v>
      </c>
      <c r="G2583" t="e">
        <f>IF($C2583=4,$B2583,NA())</f>
        <v>#N/A</v>
      </c>
      <c r="H2583" t="e">
        <f>IF($C2583=5,$B2583,NA())</f>
        <v>#N/A</v>
      </c>
      <c r="I2583" t="e">
        <f>IF($C2583="",$B2583,NA())</f>
        <v>#N/A</v>
      </c>
    </row>
    <row r="2584" spans="1:9">
      <c r="A2584">
        <v>0.1907278</v>
      </c>
      <c r="B2584">
        <v>-0.0274158</v>
      </c>
      <c r="C2584">
        <f>'Map Data'!$I$32</f>
        <v>3</v>
      </c>
      <c r="D2584" t="e">
        <f>IF($C2584=1,$B2584,NA())</f>
        <v>#N/A</v>
      </c>
      <c r="E2584" t="e">
        <f>IF($C2584=2,$B2584,NA())</f>
        <v>#N/A</v>
      </c>
      <c r="F2584">
        <f>IF($C2584=3,$B2584,NA())</f>
        <v>-0.0274158</v>
      </c>
      <c r="G2584" t="e">
        <f>IF($C2584=4,$B2584,NA())</f>
        <v>#N/A</v>
      </c>
      <c r="H2584" t="e">
        <f>IF($C2584=5,$B2584,NA())</f>
        <v>#N/A</v>
      </c>
      <c r="I2584" t="e">
        <f>IF($C2584="",$B2584,NA())</f>
        <v>#N/A</v>
      </c>
    </row>
    <row r="2586" spans="1:9">
      <c r="A2586">
        <v>0.2148978</v>
      </c>
      <c r="B2586">
        <v>-0.0274158</v>
      </c>
      <c r="C2586">
        <f>'Map Data'!$I$32</f>
        <v>3</v>
      </c>
      <c r="D2586" t="e">
        <f>IF($C2586=1,$B2586,NA())</f>
        <v>#N/A</v>
      </c>
      <c r="E2586" t="e">
        <f>IF($C2586=2,$B2586,NA())</f>
        <v>#N/A</v>
      </c>
      <c r="F2586">
        <f>IF($C2586=3,$B2586,NA())</f>
        <v>-0.0274158</v>
      </c>
      <c r="G2586" t="e">
        <f>IF($C2586=4,$B2586,NA())</f>
        <v>#N/A</v>
      </c>
      <c r="H2586" t="e">
        <f>IF($C2586=5,$B2586,NA())</f>
        <v>#N/A</v>
      </c>
      <c r="I2586" t="e">
        <f>IF($C2586="",$B2586,NA())</f>
        <v>#N/A</v>
      </c>
    </row>
    <row r="2587" spans="1:9">
      <c r="A2587">
        <v>0.2627638</v>
      </c>
      <c r="B2587">
        <v>-0.0274158</v>
      </c>
      <c r="C2587">
        <f>'Map Data'!$I$32</f>
        <v>3</v>
      </c>
      <c r="D2587" t="e">
        <f>IF($C2587=1,$B2587,NA())</f>
        <v>#N/A</v>
      </c>
      <c r="E2587" t="e">
        <f>IF($C2587=2,$B2587,NA())</f>
        <v>#N/A</v>
      </c>
      <c r="F2587">
        <f>IF($C2587=3,$B2587,NA())</f>
        <v>-0.0274158</v>
      </c>
      <c r="G2587" t="e">
        <f>IF($C2587=4,$B2587,NA())</f>
        <v>#N/A</v>
      </c>
      <c r="H2587" t="e">
        <f>IF($C2587=5,$B2587,NA())</f>
        <v>#N/A</v>
      </c>
      <c r="I2587" t="e">
        <f>IF($C2587="",$B2587,NA())</f>
        <v>#N/A</v>
      </c>
    </row>
    <row r="2589" spans="1:9">
      <c r="A2589">
        <v>0.1703492</v>
      </c>
      <c r="B2589">
        <v>-0.0245789</v>
      </c>
      <c r="C2589">
        <f>'Map Data'!$I$32</f>
        <v>3</v>
      </c>
      <c r="D2589" t="e">
        <f>IF($C2589=1,$B2589,NA())</f>
        <v>#N/A</v>
      </c>
      <c r="E2589" t="e">
        <f>IF($C2589=2,$B2589,NA())</f>
        <v>#N/A</v>
      </c>
      <c r="F2589">
        <f>IF($C2589=3,$B2589,NA())</f>
        <v>-0.0245789</v>
      </c>
      <c r="G2589" t="e">
        <f>IF($C2589=4,$B2589,NA())</f>
        <v>#N/A</v>
      </c>
      <c r="H2589" t="e">
        <f>IF($C2589=5,$B2589,NA())</f>
        <v>#N/A</v>
      </c>
      <c r="I2589" t="e">
        <f>IF($C2589="",$B2589,NA())</f>
        <v>#N/A</v>
      </c>
    </row>
    <row r="2590" spans="1:9">
      <c r="A2590">
        <v>0.2656074</v>
      </c>
      <c r="B2590">
        <v>-0.0245789</v>
      </c>
      <c r="C2590">
        <f>'Map Data'!$I$32</f>
        <v>3</v>
      </c>
      <c r="D2590" t="e">
        <f>IF($C2590=1,$B2590,NA())</f>
        <v>#N/A</v>
      </c>
      <c r="E2590" t="e">
        <f>IF($C2590=2,$B2590,NA())</f>
        <v>#N/A</v>
      </c>
      <c r="F2590">
        <f>IF($C2590=3,$B2590,NA())</f>
        <v>-0.0245789</v>
      </c>
      <c r="G2590" t="e">
        <f>IF($C2590=4,$B2590,NA())</f>
        <v>#N/A</v>
      </c>
      <c r="H2590" t="e">
        <f>IF($C2590=5,$B2590,NA())</f>
        <v>#N/A</v>
      </c>
      <c r="I2590" t="e">
        <f>IF($C2590="",$B2590,NA())</f>
        <v>#N/A</v>
      </c>
    </row>
    <row r="2592" spans="1:9">
      <c r="A2592">
        <v>0.1765102</v>
      </c>
      <c r="B2592">
        <v>-0.0217421</v>
      </c>
      <c r="C2592">
        <f>'Map Data'!$I$32</f>
        <v>3</v>
      </c>
      <c r="D2592" t="e">
        <f>IF($C2592=1,$B2592,NA())</f>
        <v>#N/A</v>
      </c>
      <c r="E2592" t="e">
        <f>IF($C2592=2,$B2592,NA())</f>
        <v>#N/A</v>
      </c>
      <c r="F2592">
        <f>IF($C2592=3,$B2592,NA())</f>
        <v>-0.0217421</v>
      </c>
      <c r="G2592" t="e">
        <f>IF($C2592=4,$B2592,NA())</f>
        <v>#N/A</v>
      </c>
      <c r="H2592" t="e">
        <f>IF($C2592=5,$B2592,NA())</f>
        <v>#N/A</v>
      </c>
      <c r="I2592" t="e">
        <f>IF($C2592="",$B2592,NA())</f>
        <v>#N/A</v>
      </c>
    </row>
    <row r="2593" spans="1:9">
      <c r="A2593">
        <v>0.2722422</v>
      </c>
      <c r="B2593">
        <v>-0.0217421</v>
      </c>
      <c r="C2593">
        <f>'Map Data'!$I$32</f>
        <v>3</v>
      </c>
      <c r="D2593" t="e">
        <f>IF($C2593=1,$B2593,NA())</f>
        <v>#N/A</v>
      </c>
      <c r="E2593" t="e">
        <f>IF($C2593=2,$B2593,NA())</f>
        <v>#N/A</v>
      </c>
      <c r="F2593">
        <f>IF($C2593=3,$B2593,NA())</f>
        <v>-0.0217421</v>
      </c>
      <c r="G2593" t="e">
        <f>IF($C2593=4,$B2593,NA())</f>
        <v>#N/A</v>
      </c>
      <c r="H2593" t="e">
        <f>IF($C2593=5,$B2593,NA())</f>
        <v>#N/A</v>
      </c>
      <c r="I2593" t="e">
        <f>IF($C2593="",$B2593,NA())</f>
        <v>#N/A</v>
      </c>
    </row>
    <row r="2595" spans="1:9">
      <c r="A2595">
        <v>0.1798276</v>
      </c>
      <c r="B2595">
        <v>-0.0189053</v>
      </c>
      <c r="C2595">
        <f>'Map Data'!$I$32</f>
        <v>3</v>
      </c>
      <c r="D2595" t="e">
        <f>IF($C2595=1,$B2595,NA())</f>
        <v>#N/A</v>
      </c>
      <c r="E2595" t="e">
        <f>IF($C2595=2,$B2595,NA())</f>
        <v>#N/A</v>
      </c>
      <c r="F2595">
        <f>IF($C2595=3,$B2595,NA())</f>
        <v>-0.0189053</v>
      </c>
      <c r="G2595" t="e">
        <f>IF($C2595=4,$B2595,NA())</f>
        <v>#N/A</v>
      </c>
      <c r="H2595" t="e">
        <f>IF($C2595=5,$B2595,NA())</f>
        <v>#N/A</v>
      </c>
      <c r="I2595" t="e">
        <f>IF($C2595="",$B2595,NA())</f>
        <v>#N/A</v>
      </c>
    </row>
    <row r="2596" spans="1:9">
      <c r="A2596">
        <v>0.2765075</v>
      </c>
      <c r="B2596">
        <v>-0.0189053</v>
      </c>
      <c r="C2596">
        <f>'Map Data'!$I$32</f>
        <v>3</v>
      </c>
      <c r="D2596" t="e">
        <f>IF($C2596=1,$B2596,NA())</f>
        <v>#N/A</v>
      </c>
      <c r="E2596" t="e">
        <f>IF($C2596=2,$B2596,NA())</f>
        <v>#N/A</v>
      </c>
      <c r="F2596">
        <f>IF($C2596=3,$B2596,NA())</f>
        <v>-0.0189053</v>
      </c>
      <c r="G2596" t="e">
        <f>IF($C2596=4,$B2596,NA())</f>
        <v>#N/A</v>
      </c>
      <c r="H2596" t="e">
        <f>IF($C2596=5,$B2596,NA())</f>
        <v>#N/A</v>
      </c>
      <c r="I2596" t="e">
        <f>IF($C2596="",$B2596,NA())</f>
        <v>#N/A</v>
      </c>
    </row>
    <row r="2598" spans="1:9">
      <c r="A2598">
        <v>0.1831451</v>
      </c>
      <c r="B2598">
        <v>-0.0160684</v>
      </c>
      <c r="C2598">
        <f>'Map Data'!$I$32</f>
        <v>3</v>
      </c>
      <c r="D2598" t="e">
        <f>IF($C2598=1,$B2598,NA())</f>
        <v>#N/A</v>
      </c>
      <c r="E2598" t="e">
        <f>IF($C2598=2,$B2598,NA())</f>
        <v>#N/A</v>
      </c>
      <c r="F2598">
        <f>IF($C2598=3,$B2598,NA())</f>
        <v>-0.0160684</v>
      </c>
      <c r="G2598" t="e">
        <f>IF($C2598=4,$B2598,NA())</f>
        <v>#N/A</v>
      </c>
      <c r="H2598" t="e">
        <f>IF($C2598=5,$B2598,NA())</f>
        <v>#N/A</v>
      </c>
      <c r="I2598" t="e">
        <f>IF($C2598="",$B2598,NA())</f>
        <v>#N/A</v>
      </c>
    </row>
    <row r="2599" spans="1:9">
      <c r="A2599">
        <v>0.2769815</v>
      </c>
      <c r="B2599">
        <v>-0.0160684</v>
      </c>
      <c r="C2599">
        <f>'Map Data'!$I$32</f>
        <v>3</v>
      </c>
      <c r="D2599" t="e">
        <f>IF($C2599=1,$B2599,NA())</f>
        <v>#N/A</v>
      </c>
      <c r="E2599" t="e">
        <f>IF($C2599=2,$B2599,NA())</f>
        <v>#N/A</v>
      </c>
      <c r="F2599">
        <f>IF($C2599=3,$B2599,NA())</f>
        <v>-0.0160684</v>
      </c>
      <c r="G2599" t="e">
        <f>IF($C2599=4,$B2599,NA())</f>
        <v>#N/A</v>
      </c>
      <c r="H2599" t="e">
        <f>IF($C2599=5,$B2599,NA())</f>
        <v>#N/A</v>
      </c>
      <c r="I2599" t="e">
        <f>IF($C2599="",$B2599,NA())</f>
        <v>#N/A</v>
      </c>
    </row>
    <row r="2601" spans="1:9">
      <c r="A2601">
        <v>0.1850408</v>
      </c>
      <c r="B2601">
        <v>-0.0132316</v>
      </c>
      <c r="C2601">
        <f>'Map Data'!$I$32</f>
        <v>3</v>
      </c>
      <c r="D2601" t="e">
        <f>IF($C2601=1,$B2601,NA())</f>
        <v>#N/A</v>
      </c>
      <c r="E2601" t="e">
        <f>IF($C2601=2,$B2601,NA())</f>
        <v>#N/A</v>
      </c>
      <c r="F2601">
        <f>IF($C2601=3,$B2601,NA())</f>
        <v>-0.0132316</v>
      </c>
      <c r="G2601" t="e">
        <f>IF($C2601=4,$B2601,NA())</f>
        <v>#N/A</v>
      </c>
      <c r="H2601" t="e">
        <f>IF($C2601=5,$B2601,NA())</f>
        <v>#N/A</v>
      </c>
      <c r="I2601" t="e">
        <f>IF($C2601="",$B2601,NA())</f>
        <v>#N/A</v>
      </c>
    </row>
    <row r="2602" spans="1:9">
      <c r="A2602">
        <v>0.1864625</v>
      </c>
      <c r="B2602">
        <v>-0.0132316</v>
      </c>
      <c r="C2602">
        <f>'Map Data'!$I$32</f>
        <v>3</v>
      </c>
      <c r="D2602" t="e">
        <f>IF($C2602=1,$B2602,NA())</f>
        <v>#N/A</v>
      </c>
      <c r="E2602" t="e">
        <f>IF($C2602=2,$B2602,NA())</f>
        <v>#N/A</v>
      </c>
      <c r="F2602">
        <f>IF($C2602=3,$B2602,NA())</f>
        <v>-0.0132316</v>
      </c>
      <c r="G2602" t="e">
        <f>IF($C2602=4,$B2602,NA())</f>
        <v>#N/A</v>
      </c>
      <c r="H2602" t="e">
        <f>IF($C2602=5,$B2602,NA())</f>
        <v>#N/A</v>
      </c>
      <c r="I2602" t="e">
        <f>IF($C2602="",$B2602,NA())</f>
        <v>#N/A</v>
      </c>
    </row>
    <row r="2604" spans="1:9">
      <c r="A2604">
        <v>0.1878843</v>
      </c>
      <c r="B2604">
        <v>-0.0132316</v>
      </c>
      <c r="C2604">
        <f>'Map Data'!$I$32</f>
        <v>3</v>
      </c>
      <c r="D2604" t="e">
        <f>IF($C2604=1,$B2604,NA())</f>
        <v>#N/A</v>
      </c>
      <c r="E2604" t="e">
        <f>IF($C2604=2,$B2604,NA())</f>
        <v>#N/A</v>
      </c>
      <c r="F2604">
        <f>IF($C2604=3,$B2604,NA())</f>
        <v>-0.0132316</v>
      </c>
      <c r="G2604" t="e">
        <f>IF($C2604=4,$B2604,NA())</f>
        <v>#N/A</v>
      </c>
      <c r="H2604" t="e">
        <f>IF($C2604=5,$B2604,NA())</f>
        <v>#N/A</v>
      </c>
      <c r="I2604" t="e">
        <f>IF($C2604="",$B2604,NA())</f>
        <v>#N/A</v>
      </c>
    </row>
    <row r="2605" spans="1:9">
      <c r="A2605">
        <v>0.2731901</v>
      </c>
      <c r="B2605">
        <v>-0.0132316</v>
      </c>
      <c r="C2605">
        <f>'Map Data'!$I$32</f>
        <v>3</v>
      </c>
      <c r="D2605" t="e">
        <f>IF($C2605=1,$B2605,NA())</f>
        <v>#N/A</v>
      </c>
      <c r="E2605" t="e">
        <f>IF($C2605=2,$B2605,NA())</f>
        <v>#N/A</v>
      </c>
      <c r="F2605">
        <f>IF($C2605=3,$B2605,NA())</f>
        <v>-0.0132316</v>
      </c>
      <c r="G2605" t="e">
        <f>IF($C2605=4,$B2605,NA())</f>
        <v>#N/A</v>
      </c>
      <c r="H2605" t="e">
        <f>IF($C2605=5,$B2605,NA())</f>
        <v>#N/A</v>
      </c>
      <c r="I2605" t="e">
        <f>IF($C2605="",$B2605,NA())</f>
        <v>#N/A</v>
      </c>
    </row>
    <row r="2607" spans="1:9">
      <c r="A2607">
        <v>0.1912017</v>
      </c>
      <c r="B2607">
        <v>-0.0103947</v>
      </c>
      <c r="C2607">
        <f>'Map Data'!$I$32</f>
        <v>3</v>
      </c>
      <c r="D2607" t="e">
        <f>IF($C2607=1,$B2607,NA())</f>
        <v>#N/A</v>
      </c>
      <c r="E2607" t="e">
        <f>IF($C2607=2,$B2607,NA())</f>
        <v>#N/A</v>
      </c>
      <c r="F2607">
        <f>IF($C2607=3,$B2607,NA())</f>
        <v>-0.0103947</v>
      </c>
      <c r="G2607" t="e">
        <f>IF($C2607=4,$B2607,NA())</f>
        <v>#N/A</v>
      </c>
      <c r="H2607" t="e">
        <f>IF($C2607=5,$B2607,NA())</f>
        <v>#N/A</v>
      </c>
      <c r="I2607" t="e">
        <f>IF($C2607="",$B2607,NA())</f>
        <v>#N/A</v>
      </c>
    </row>
    <row r="2608" spans="1:9">
      <c r="A2608">
        <v>0.2731901</v>
      </c>
      <c r="B2608">
        <v>-0.0103947</v>
      </c>
      <c r="C2608">
        <f>'Map Data'!$I$32</f>
        <v>3</v>
      </c>
      <c r="D2608" t="e">
        <f>IF($C2608=1,$B2608,NA())</f>
        <v>#N/A</v>
      </c>
      <c r="E2608" t="e">
        <f>IF($C2608=2,$B2608,NA())</f>
        <v>#N/A</v>
      </c>
      <c r="F2608">
        <f>IF($C2608=3,$B2608,NA())</f>
        <v>-0.0103947</v>
      </c>
      <c r="G2608" t="e">
        <f>IF($C2608=4,$B2608,NA())</f>
        <v>#N/A</v>
      </c>
      <c r="H2608" t="e">
        <f>IF($C2608=5,$B2608,NA())</f>
        <v>#N/A</v>
      </c>
      <c r="I2608" t="e">
        <f>IF($C2608="",$B2608,NA())</f>
        <v>#N/A</v>
      </c>
    </row>
    <row r="2610" spans="1:9">
      <c r="A2610">
        <v>0.195467</v>
      </c>
      <c r="B2610">
        <v>-0.0075579</v>
      </c>
      <c r="C2610">
        <f>'Map Data'!$I$32</f>
        <v>3</v>
      </c>
      <c r="D2610" t="e">
        <f>IF($C2610=1,$B2610,NA())</f>
        <v>#N/A</v>
      </c>
      <c r="E2610" t="e">
        <f>IF($C2610=2,$B2610,NA())</f>
        <v>#N/A</v>
      </c>
      <c r="F2610">
        <f>IF($C2610=3,$B2610,NA())</f>
        <v>-0.0075579</v>
      </c>
      <c r="G2610" t="e">
        <f>IF($C2610=4,$B2610,NA())</f>
        <v>#N/A</v>
      </c>
      <c r="H2610" t="e">
        <f>IF($C2610=5,$B2610,NA())</f>
        <v>#N/A</v>
      </c>
      <c r="I2610" t="e">
        <f>IF($C2610="",$B2610,NA())</f>
        <v>#N/A</v>
      </c>
    </row>
    <row r="2611" spans="1:9">
      <c r="A2611">
        <v>0.2788771</v>
      </c>
      <c r="B2611">
        <v>-0.0075579</v>
      </c>
      <c r="C2611">
        <f>'Map Data'!$I$32</f>
        <v>3</v>
      </c>
      <c r="D2611" t="e">
        <f>IF($C2611=1,$B2611,NA())</f>
        <v>#N/A</v>
      </c>
      <c r="E2611" t="e">
        <f>IF($C2611=2,$B2611,NA())</f>
        <v>#N/A</v>
      </c>
      <c r="F2611">
        <f>IF($C2611=3,$B2611,NA())</f>
        <v>-0.0075579</v>
      </c>
      <c r="G2611" t="e">
        <f>IF($C2611=4,$B2611,NA())</f>
        <v>#N/A</v>
      </c>
      <c r="H2611" t="e">
        <f>IF($C2611=5,$B2611,NA())</f>
        <v>#N/A</v>
      </c>
      <c r="I2611" t="e">
        <f>IF($C2611="",$B2611,NA())</f>
        <v>#N/A</v>
      </c>
    </row>
    <row r="2613" spans="1:9">
      <c r="A2613">
        <v>0.1983106</v>
      </c>
      <c r="B2613">
        <v>-0.0047211</v>
      </c>
      <c r="C2613">
        <f>'Map Data'!$I$32</f>
        <v>3</v>
      </c>
      <c r="D2613" t="e">
        <f>IF($C2613=1,$B2613,NA())</f>
        <v>#N/A</v>
      </c>
      <c r="E2613" t="e">
        <f>IF($C2613=2,$B2613,NA())</f>
        <v>#N/A</v>
      </c>
      <c r="F2613">
        <f>IF($C2613=3,$B2613,NA())</f>
        <v>-0.0047211</v>
      </c>
      <c r="G2613" t="e">
        <f>IF($C2613=4,$B2613,NA())</f>
        <v>#N/A</v>
      </c>
      <c r="H2613" t="e">
        <f>IF($C2613=5,$B2613,NA())</f>
        <v>#N/A</v>
      </c>
      <c r="I2613" t="e">
        <f>IF($C2613="",$B2613,NA())</f>
        <v>#N/A</v>
      </c>
    </row>
    <row r="2614" spans="1:9">
      <c r="A2614">
        <v>0.2802989</v>
      </c>
      <c r="B2614">
        <v>-0.0047211</v>
      </c>
      <c r="C2614">
        <f>'Map Data'!$I$32</f>
        <v>3</v>
      </c>
      <c r="D2614" t="e">
        <f>IF($C2614=1,$B2614,NA())</f>
        <v>#N/A</v>
      </c>
      <c r="E2614" t="e">
        <f>IF($C2614=2,$B2614,NA())</f>
        <v>#N/A</v>
      </c>
      <c r="F2614">
        <f>IF($C2614=3,$B2614,NA())</f>
        <v>-0.0047211</v>
      </c>
      <c r="G2614" t="e">
        <f>IF($C2614=4,$B2614,NA())</f>
        <v>#N/A</v>
      </c>
      <c r="H2614" t="e">
        <f>IF($C2614=5,$B2614,NA())</f>
        <v>#N/A</v>
      </c>
      <c r="I2614" t="e">
        <f>IF($C2614="",$B2614,NA())</f>
        <v>#N/A</v>
      </c>
    </row>
    <row r="2616" spans="1:9">
      <c r="A2616">
        <v>0.1983106</v>
      </c>
      <c r="B2616">
        <v>-0.0018842</v>
      </c>
      <c r="C2616">
        <f>'Map Data'!$I$32</f>
        <v>3</v>
      </c>
      <c r="D2616" t="e">
        <f>IF($C2616=1,$B2616,NA())</f>
        <v>#N/A</v>
      </c>
      <c r="E2616" t="e">
        <f>IF($C2616=2,$B2616,NA())</f>
        <v>#N/A</v>
      </c>
      <c r="F2616">
        <f>IF($C2616=3,$B2616,NA())</f>
        <v>-0.0018842</v>
      </c>
      <c r="G2616" t="e">
        <f>IF($C2616=4,$B2616,NA())</f>
        <v>#N/A</v>
      </c>
      <c r="H2616" t="e">
        <f>IF($C2616=5,$B2616,NA())</f>
        <v>#N/A</v>
      </c>
      <c r="I2616" t="e">
        <f>IF($C2616="",$B2616,NA())</f>
        <v>#N/A</v>
      </c>
    </row>
    <row r="2617" spans="1:9">
      <c r="A2617">
        <v>0.2826685</v>
      </c>
      <c r="B2617">
        <v>-0.0018842</v>
      </c>
      <c r="C2617">
        <f>'Map Data'!$I$32</f>
        <v>3</v>
      </c>
      <c r="D2617" t="e">
        <f>IF($C2617=1,$B2617,NA())</f>
        <v>#N/A</v>
      </c>
      <c r="E2617" t="e">
        <f>IF($C2617=2,$B2617,NA())</f>
        <v>#N/A</v>
      </c>
      <c r="F2617">
        <f>IF($C2617=3,$B2617,NA())</f>
        <v>-0.0018842</v>
      </c>
      <c r="G2617" t="e">
        <f>IF($C2617=4,$B2617,NA())</f>
        <v>#N/A</v>
      </c>
      <c r="H2617" t="e">
        <f>IF($C2617=5,$B2617,NA())</f>
        <v>#N/A</v>
      </c>
      <c r="I2617" t="e">
        <f>IF($C2617="",$B2617,NA())</f>
        <v>#N/A</v>
      </c>
    </row>
    <row r="2619" spans="1:9">
      <c r="A2619">
        <v>0.2158456</v>
      </c>
      <c r="B2619">
        <v>0.0009526</v>
      </c>
      <c r="C2619">
        <f>'Map Data'!$I$32</f>
        <v>3</v>
      </c>
      <c r="D2619" t="e">
        <f>IF($C2619=1,$B2619,NA())</f>
        <v>#N/A</v>
      </c>
      <c r="E2619" t="e">
        <f>IF($C2619=2,$B2619,NA())</f>
        <v>#N/A</v>
      </c>
      <c r="F2619">
        <f>IF($C2619=3,$B2619,NA())</f>
        <v>0.0009526</v>
      </c>
      <c r="G2619" t="e">
        <f>IF($C2619=4,$B2619,NA())</f>
        <v>#N/A</v>
      </c>
      <c r="H2619" t="e">
        <f>IF($C2619=5,$B2619,NA())</f>
        <v>#N/A</v>
      </c>
      <c r="I2619" t="e">
        <f>IF($C2619="",$B2619,NA())</f>
        <v>#N/A</v>
      </c>
    </row>
    <row r="2620" spans="1:9">
      <c r="A2620">
        <v>0.267977</v>
      </c>
      <c r="B2620">
        <v>0.0009526</v>
      </c>
      <c r="C2620">
        <f>'Map Data'!$I$32</f>
        <v>3</v>
      </c>
      <c r="D2620" t="e">
        <f>IF($C2620=1,$B2620,NA())</f>
        <v>#N/A</v>
      </c>
      <c r="E2620" t="e">
        <f>IF($C2620=2,$B2620,NA())</f>
        <v>#N/A</v>
      </c>
      <c r="F2620">
        <f>IF($C2620=3,$B2620,NA())</f>
        <v>0.0009526</v>
      </c>
      <c r="G2620" t="e">
        <f>IF($C2620=4,$B2620,NA())</f>
        <v>#N/A</v>
      </c>
      <c r="H2620" t="e">
        <f>IF($C2620=5,$B2620,NA())</f>
        <v>#N/A</v>
      </c>
      <c r="I2620" t="e">
        <f>IF($C2620="",$B2620,NA())</f>
        <v>#N/A</v>
      </c>
    </row>
    <row r="2622" spans="1:9">
      <c r="A2622">
        <v>0.2712944</v>
      </c>
      <c r="B2622">
        <v>0.0009526</v>
      </c>
      <c r="C2622">
        <f>'Map Data'!$I$32</f>
        <v>3</v>
      </c>
      <c r="D2622" t="e">
        <f>IF($C2622=1,$B2622,NA())</f>
        <v>#N/A</v>
      </c>
      <c r="E2622" t="e">
        <f>IF($C2622=2,$B2622,NA())</f>
        <v>#N/A</v>
      </c>
      <c r="F2622">
        <f>IF($C2622=3,$B2622,NA())</f>
        <v>0.0009526</v>
      </c>
      <c r="G2622" t="e">
        <f>IF($C2622=4,$B2622,NA())</f>
        <v>#N/A</v>
      </c>
      <c r="H2622" t="e">
        <f>IF($C2622=5,$B2622,NA())</f>
        <v>#N/A</v>
      </c>
      <c r="I2622" t="e">
        <f>IF($C2622="",$B2622,NA())</f>
        <v>#N/A</v>
      </c>
    </row>
    <row r="2623" spans="1:9">
      <c r="A2623">
        <v>0.2812467</v>
      </c>
      <c r="B2623">
        <v>0.0009526</v>
      </c>
      <c r="C2623">
        <f>'Map Data'!$I$32</f>
        <v>3</v>
      </c>
      <c r="D2623" t="e">
        <f>IF($C2623=1,$B2623,NA())</f>
        <v>#N/A</v>
      </c>
      <c r="E2623" t="e">
        <f>IF($C2623=2,$B2623,NA())</f>
        <v>#N/A</v>
      </c>
      <c r="F2623">
        <f>IF($C2623=3,$B2623,NA())</f>
        <v>0.0009526</v>
      </c>
      <c r="G2623" t="e">
        <f>IF($C2623=4,$B2623,NA())</f>
        <v>#N/A</v>
      </c>
      <c r="H2623" t="e">
        <f>IF($C2623=5,$B2623,NA())</f>
        <v>#N/A</v>
      </c>
      <c r="I2623" t="e">
        <f>IF($C2623="",$B2623,NA())</f>
        <v>#N/A</v>
      </c>
    </row>
    <row r="2625" spans="1:9">
      <c r="A2625">
        <v>0.2324329</v>
      </c>
      <c r="B2625">
        <v>0.0037894</v>
      </c>
      <c r="C2625">
        <f>'Map Data'!$I$32</f>
        <v>3</v>
      </c>
      <c r="D2625" t="e">
        <f>IF($C2625=1,$B2625,NA())</f>
        <v>#N/A</v>
      </c>
      <c r="E2625" t="e">
        <f>IF($C2625=2,$B2625,NA())</f>
        <v>#N/A</v>
      </c>
      <c r="F2625">
        <f>IF($C2625=3,$B2625,NA())</f>
        <v>0.0037894</v>
      </c>
      <c r="G2625" t="e">
        <f>IF($C2625=4,$B2625,NA())</f>
        <v>#N/A</v>
      </c>
      <c r="H2625" t="e">
        <f>IF($C2625=5,$B2625,NA())</f>
        <v>#N/A</v>
      </c>
      <c r="I2625" t="e">
        <f>IF($C2625="",$B2625,NA())</f>
        <v>#N/A</v>
      </c>
    </row>
    <row r="2626" spans="1:9">
      <c r="A2626">
        <v>0.2731901</v>
      </c>
      <c r="B2626">
        <v>0.0037894</v>
      </c>
      <c r="C2626">
        <f>'Map Data'!$I$32</f>
        <v>3</v>
      </c>
      <c r="D2626" t="e">
        <f>IF($C2626=1,$B2626,NA())</f>
        <v>#N/A</v>
      </c>
      <c r="E2626" t="e">
        <f>IF($C2626=2,$B2626,NA())</f>
        <v>#N/A</v>
      </c>
      <c r="F2626">
        <f>IF($C2626=3,$B2626,NA())</f>
        <v>0.0037894</v>
      </c>
      <c r="G2626" t="e">
        <f>IF($C2626=4,$B2626,NA())</f>
        <v>#N/A</v>
      </c>
      <c r="H2626" t="e">
        <f>IF($C2626=5,$B2626,NA())</f>
        <v>#N/A</v>
      </c>
      <c r="I2626" t="e">
        <f>IF($C2626="",$B2626,NA())</f>
        <v>#N/A</v>
      </c>
    </row>
    <row r="2628" spans="1:9">
      <c r="A2628">
        <v>0.2466505</v>
      </c>
      <c r="B2628">
        <v>0.0066263</v>
      </c>
      <c r="C2628">
        <f>'Map Data'!$I$32</f>
        <v>3</v>
      </c>
      <c r="D2628" t="e">
        <f>IF($C2628=1,$B2628,NA())</f>
        <v>#N/A</v>
      </c>
      <c r="E2628" t="e">
        <f>IF($C2628=2,$B2628,NA())</f>
        <v>#N/A</v>
      </c>
      <c r="F2628">
        <f>IF($C2628=3,$B2628,NA())</f>
        <v>0.0066263</v>
      </c>
      <c r="G2628" t="e">
        <f>IF($C2628=4,$B2628,NA())</f>
        <v>#N/A</v>
      </c>
      <c r="H2628" t="e">
        <f>IF($C2628=5,$B2628,NA())</f>
        <v>#N/A</v>
      </c>
      <c r="I2628" t="e">
        <f>IF($C2628="",$B2628,NA())</f>
        <v>#N/A</v>
      </c>
    </row>
    <row r="2629" spans="1:9">
      <c r="A2629">
        <v>0.2802989</v>
      </c>
      <c r="B2629">
        <v>0.0066263</v>
      </c>
      <c r="C2629">
        <f>'Map Data'!$I$32</f>
        <v>3</v>
      </c>
      <c r="D2629" t="e">
        <f>IF($C2629=1,$B2629,NA())</f>
        <v>#N/A</v>
      </c>
      <c r="E2629" t="e">
        <f>IF($C2629=2,$B2629,NA())</f>
        <v>#N/A</v>
      </c>
      <c r="F2629">
        <f>IF($C2629=3,$B2629,NA())</f>
        <v>0.0066263</v>
      </c>
      <c r="G2629" t="e">
        <f>IF($C2629=4,$B2629,NA())</f>
        <v>#N/A</v>
      </c>
      <c r="H2629" t="e">
        <f>IF($C2629=5,$B2629,NA())</f>
        <v>#N/A</v>
      </c>
      <c r="I2629" t="e">
        <f>IF($C2629="",$B2629,NA())</f>
        <v>#N/A</v>
      </c>
    </row>
    <row r="2631" spans="1:9">
      <c r="A2631">
        <v>0.2608681</v>
      </c>
      <c r="B2631">
        <v>0.0094631</v>
      </c>
      <c r="C2631">
        <f>'Map Data'!$I$32</f>
        <v>3</v>
      </c>
      <c r="D2631" t="e">
        <f>IF($C2631=1,$B2631,NA())</f>
        <v>#N/A</v>
      </c>
      <c r="E2631" t="e">
        <f>IF($C2631=2,$B2631,NA())</f>
        <v>#N/A</v>
      </c>
      <c r="F2631">
        <f>IF($C2631=3,$B2631,NA())</f>
        <v>0.0094631</v>
      </c>
      <c r="G2631" t="e">
        <f>IF($C2631=4,$B2631,NA())</f>
        <v>#N/A</v>
      </c>
      <c r="H2631" t="e">
        <f>IF($C2631=5,$B2631,NA())</f>
        <v>#N/A</v>
      </c>
      <c r="I2631" t="e">
        <f>IF($C2631="",$B2631,NA())</f>
        <v>#N/A</v>
      </c>
    </row>
    <row r="2632" spans="1:9">
      <c r="A2632">
        <v>0.2788771</v>
      </c>
      <c r="B2632">
        <v>0.0094631</v>
      </c>
      <c r="C2632">
        <f>'Map Data'!$I$32</f>
        <v>3</v>
      </c>
      <c r="D2632" t="e">
        <f>IF($C2632=1,$B2632,NA())</f>
        <v>#N/A</v>
      </c>
      <c r="E2632" t="e">
        <f>IF($C2632=2,$B2632,NA())</f>
        <v>#N/A</v>
      </c>
      <c r="F2632">
        <f>IF($C2632=3,$B2632,NA())</f>
        <v>0.0094631</v>
      </c>
      <c r="G2632" t="e">
        <f>IF($C2632=4,$B2632,NA())</f>
        <v>#N/A</v>
      </c>
      <c r="H2632" t="e">
        <f>IF($C2632=5,$B2632,NA())</f>
        <v>#N/A</v>
      </c>
      <c r="I2632" t="e">
        <f>IF($C2632="",$B2632,NA())</f>
        <v>#N/A</v>
      </c>
    </row>
    <row r="2634" spans="1:9">
      <c r="A2634">
        <v>0.2755597</v>
      </c>
      <c r="B2634">
        <v>0.0122999</v>
      </c>
      <c r="C2634">
        <f>'Map Data'!$I$32</f>
        <v>3</v>
      </c>
      <c r="D2634" t="e">
        <f>IF($C2634=1,$B2634,NA())</f>
        <v>#N/A</v>
      </c>
      <c r="E2634" t="e">
        <f>IF($C2634=2,$B2634,NA())</f>
        <v>#N/A</v>
      </c>
      <c r="F2634">
        <f>IF($C2634=3,$B2634,NA())</f>
        <v>0.0122999</v>
      </c>
      <c r="G2634" t="e">
        <f>IF($C2634=4,$B2634,NA())</f>
        <v>#N/A</v>
      </c>
      <c r="H2634" t="e">
        <f>IF($C2634=5,$B2634,NA())</f>
        <v>#N/A</v>
      </c>
      <c r="I2634" t="e">
        <f>IF($C2634="",$B2634,NA())</f>
        <v>#N/A</v>
      </c>
    </row>
    <row r="2635" spans="1:9">
      <c r="A2635">
        <v>0.2774554</v>
      </c>
      <c r="B2635">
        <v>0.0122999</v>
      </c>
      <c r="C2635">
        <f>'Map Data'!$I$32</f>
        <v>3</v>
      </c>
      <c r="D2635" t="e">
        <f>IF($C2635=1,$B2635,NA())</f>
        <v>#N/A</v>
      </c>
      <c r="E2635" t="e">
        <f>IF($C2635=2,$B2635,NA())</f>
        <v>#N/A</v>
      </c>
      <c r="F2635">
        <f>IF($C2635=3,$B2635,NA())</f>
        <v>0.0122999</v>
      </c>
      <c r="G2635" t="e">
        <f>IF($C2635=4,$B2635,NA())</f>
        <v>#N/A</v>
      </c>
      <c r="H2635" t="e">
        <f>IF($C2635=5,$B2635,NA())</f>
        <v>#N/A</v>
      </c>
      <c r="I2635" t="e">
        <f>IF($C2635="",$B2635,NA())</f>
        <v>#N/A</v>
      </c>
    </row>
    <row r="2637" spans="1:9">
      <c r="A2637">
        <v>-0.0130583</v>
      </c>
      <c r="B2637">
        <v>0.1484681</v>
      </c>
      <c r="C2637">
        <f>'Map Data'!$I$33</f>
        <v>1</v>
      </c>
      <c r="D2637">
        <f>IF($C2637=1,$B2637,NA())</f>
        <v>0.1484681</v>
      </c>
      <c r="E2637" t="e">
        <f>IF($C2637=2,$B2637,NA())</f>
        <v>#N/A</v>
      </c>
      <c r="F2637" t="e">
        <f>IF($C2637=3,$B2637,NA())</f>
        <v>#N/A</v>
      </c>
      <c r="G2637" t="e">
        <f>IF($C2637=4,$B2637,NA())</f>
        <v>#N/A</v>
      </c>
      <c r="H2637" t="e">
        <f>IF($C2637=5,$B2637,NA())</f>
        <v>#N/A</v>
      </c>
      <c r="I2637" t="e">
        <f>IF($C2637="",$B2637,NA())</f>
        <v>#N/A</v>
      </c>
    </row>
    <row r="2638" spans="1:9">
      <c r="A2638">
        <v>-0.0068973</v>
      </c>
      <c r="B2638">
        <v>0.1484681</v>
      </c>
      <c r="C2638">
        <f>'Map Data'!$I$33</f>
        <v>1</v>
      </c>
      <c r="D2638">
        <f>IF($C2638=1,$B2638,NA())</f>
        <v>0.1484681</v>
      </c>
      <c r="E2638" t="e">
        <f>IF($C2638=2,$B2638,NA())</f>
        <v>#N/A</v>
      </c>
      <c r="F2638" t="e">
        <f>IF($C2638=3,$B2638,NA())</f>
        <v>#N/A</v>
      </c>
      <c r="G2638" t="e">
        <f>IF($C2638=4,$B2638,NA())</f>
        <v>#N/A</v>
      </c>
      <c r="H2638" t="e">
        <f>IF($C2638=5,$B2638,NA())</f>
        <v>#N/A</v>
      </c>
      <c r="I2638" t="e">
        <f>IF($C2638="",$B2638,NA())</f>
        <v>#N/A</v>
      </c>
    </row>
    <row r="2640" spans="1:9">
      <c r="A2640">
        <v>-0.0732462</v>
      </c>
      <c r="B2640">
        <v>0.1513049</v>
      </c>
      <c r="C2640">
        <f>'Map Data'!$I$33</f>
        <v>1</v>
      </c>
      <c r="D2640">
        <f>IF($C2640=1,$B2640,NA())</f>
        <v>0.1513049</v>
      </c>
      <c r="E2640" t="e">
        <f>IF($C2640=2,$B2640,NA())</f>
        <v>#N/A</v>
      </c>
      <c r="F2640" t="e">
        <f>IF($C2640=3,$B2640,NA())</f>
        <v>#N/A</v>
      </c>
      <c r="G2640" t="e">
        <f>IF($C2640=4,$B2640,NA())</f>
        <v>#N/A</v>
      </c>
      <c r="H2640" t="e">
        <f>IF($C2640=5,$B2640,NA())</f>
        <v>#N/A</v>
      </c>
      <c r="I2640" t="e">
        <f>IF($C2640="",$B2640,NA())</f>
        <v>#N/A</v>
      </c>
    </row>
    <row r="2641" spans="1:9">
      <c r="A2641">
        <v>-0.0073712</v>
      </c>
      <c r="B2641">
        <v>0.1513049</v>
      </c>
      <c r="C2641">
        <f>'Map Data'!$I$33</f>
        <v>1</v>
      </c>
      <c r="D2641">
        <f>IF($C2641=1,$B2641,NA())</f>
        <v>0.1513049</v>
      </c>
      <c r="E2641" t="e">
        <f>IF($C2641=2,$B2641,NA())</f>
        <v>#N/A</v>
      </c>
      <c r="F2641" t="e">
        <f>IF($C2641=3,$B2641,NA())</f>
        <v>#N/A</v>
      </c>
      <c r="G2641" t="e">
        <f>IF($C2641=4,$B2641,NA())</f>
        <v>#N/A</v>
      </c>
      <c r="H2641" t="e">
        <f>IF($C2641=5,$B2641,NA())</f>
        <v>#N/A</v>
      </c>
      <c r="I2641" t="e">
        <f>IF($C2641="",$B2641,NA())</f>
        <v>#N/A</v>
      </c>
    </row>
    <row r="2643" spans="1:9">
      <c r="A2643">
        <v>-0.09741619999999999</v>
      </c>
      <c r="B2643">
        <v>0.1541418</v>
      </c>
      <c r="C2643">
        <f>'Map Data'!$I$33</f>
        <v>1</v>
      </c>
      <c r="D2643">
        <f>IF($C2643=1,$B2643,NA())</f>
        <v>0.1541418</v>
      </c>
      <c r="E2643" t="e">
        <f>IF($C2643=2,$B2643,NA())</f>
        <v>#N/A</v>
      </c>
      <c r="F2643" t="e">
        <f>IF($C2643=3,$B2643,NA())</f>
        <v>#N/A</v>
      </c>
      <c r="G2643" t="e">
        <f>IF($C2643=4,$B2643,NA())</f>
        <v>#N/A</v>
      </c>
      <c r="H2643" t="e">
        <f>IF($C2643=5,$B2643,NA())</f>
        <v>#N/A</v>
      </c>
      <c r="I2643" t="e">
        <f>IF($C2643="",$B2643,NA())</f>
        <v>#N/A</v>
      </c>
    </row>
    <row r="2644" spans="1:9">
      <c r="A2644">
        <v>-0.0073712</v>
      </c>
      <c r="B2644">
        <v>0.1541418</v>
      </c>
      <c r="C2644">
        <f>'Map Data'!$I$33</f>
        <v>1</v>
      </c>
      <c r="D2644">
        <f>IF($C2644=1,$B2644,NA())</f>
        <v>0.1541418</v>
      </c>
      <c r="E2644" t="e">
        <f>IF($C2644=2,$B2644,NA())</f>
        <v>#N/A</v>
      </c>
      <c r="F2644" t="e">
        <f>IF($C2644=3,$B2644,NA())</f>
        <v>#N/A</v>
      </c>
      <c r="G2644" t="e">
        <f>IF($C2644=4,$B2644,NA())</f>
        <v>#N/A</v>
      </c>
      <c r="H2644" t="e">
        <f>IF($C2644=5,$B2644,NA())</f>
        <v>#N/A</v>
      </c>
      <c r="I2644" t="e">
        <f>IF($C2644="",$B2644,NA())</f>
        <v>#N/A</v>
      </c>
    </row>
    <row r="2646" spans="1:9">
      <c r="A2646">
        <v>-0.0969423</v>
      </c>
      <c r="B2646">
        <v>0.1569786</v>
      </c>
      <c r="C2646">
        <f>'Map Data'!$I$33</f>
        <v>1</v>
      </c>
      <c r="D2646">
        <f>IF($C2646=1,$B2646,NA())</f>
        <v>0.1569786</v>
      </c>
      <c r="E2646" t="e">
        <f>IF($C2646=2,$B2646,NA())</f>
        <v>#N/A</v>
      </c>
      <c r="F2646" t="e">
        <f>IF($C2646=3,$B2646,NA())</f>
        <v>#N/A</v>
      </c>
      <c r="G2646" t="e">
        <f>IF($C2646=4,$B2646,NA())</f>
        <v>#N/A</v>
      </c>
      <c r="H2646" t="e">
        <f>IF($C2646=5,$B2646,NA())</f>
        <v>#N/A</v>
      </c>
      <c r="I2646" t="e">
        <f>IF($C2646="",$B2646,NA())</f>
        <v>#N/A</v>
      </c>
    </row>
    <row r="2647" spans="1:9">
      <c r="A2647">
        <v>-0.008793</v>
      </c>
      <c r="B2647">
        <v>0.1569786</v>
      </c>
      <c r="C2647">
        <f>'Map Data'!$I$33</f>
        <v>1</v>
      </c>
      <c r="D2647">
        <f>IF($C2647=1,$B2647,NA())</f>
        <v>0.1569786</v>
      </c>
      <c r="E2647" t="e">
        <f>IF($C2647=2,$B2647,NA())</f>
        <v>#N/A</v>
      </c>
      <c r="F2647" t="e">
        <f>IF($C2647=3,$B2647,NA())</f>
        <v>#N/A</v>
      </c>
      <c r="G2647" t="e">
        <f>IF($C2647=4,$B2647,NA())</f>
        <v>#N/A</v>
      </c>
      <c r="H2647" t="e">
        <f>IF($C2647=5,$B2647,NA())</f>
        <v>#N/A</v>
      </c>
      <c r="I2647" t="e">
        <f>IF($C2647="",$B2647,NA())</f>
        <v>#N/A</v>
      </c>
    </row>
    <row r="2649" spans="1:9">
      <c r="A2649">
        <v>-0.0969423</v>
      </c>
      <c r="B2649">
        <v>0.1598154</v>
      </c>
      <c r="C2649">
        <f>'Map Data'!$I$33</f>
        <v>1</v>
      </c>
      <c r="D2649">
        <f>IF($C2649=1,$B2649,NA())</f>
        <v>0.1598154</v>
      </c>
      <c r="E2649" t="e">
        <f>IF($C2649=2,$B2649,NA())</f>
        <v>#N/A</v>
      </c>
      <c r="F2649" t="e">
        <f>IF($C2649=3,$B2649,NA())</f>
        <v>#N/A</v>
      </c>
      <c r="G2649" t="e">
        <f>IF($C2649=4,$B2649,NA())</f>
        <v>#N/A</v>
      </c>
      <c r="H2649" t="e">
        <f>IF($C2649=5,$B2649,NA())</f>
        <v>#N/A</v>
      </c>
      <c r="I2649" t="e">
        <f>IF($C2649="",$B2649,NA())</f>
        <v>#N/A</v>
      </c>
    </row>
    <row r="2650" spans="1:9">
      <c r="A2650">
        <v>-0.009740800000000001</v>
      </c>
      <c r="B2650">
        <v>0.1598154</v>
      </c>
      <c r="C2650">
        <f>'Map Data'!$I$33</f>
        <v>1</v>
      </c>
      <c r="D2650">
        <f>IF($C2650=1,$B2650,NA())</f>
        <v>0.1598154</v>
      </c>
      <c r="E2650" t="e">
        <f>IF($C2650=2,$B2650,NA())</f>
        <v>#N/A</v>
      </c>
      <c r="F2650" t="e">
        <f>IF($C2650=3,$B2650,NA())</f>
        <v>#N/A</v>
      </c>
      <c r="G2650" t="e">
        <f>IF($C2650=4,$B2650,NA())</f>
        <v>#N/A</v>
      </c>
      <c r="H2650" t="e">
        <f>IF($C2650=5,$B2650,NA())</f>
        <v>#N/A</v>
      </c>
      <c r="I2650" t="e">
        <f>IF($C2650="",$B2650,NA())</f>
        <v>#N/A</v>
      </c>
    </row>
    <row r="2652" spans="1:9">
      <c r="A2652">
        <v>-0.0964684</v>
      </c>
      <c r="B2652">
        <v>0.1626523</v>
      </c>
      <c r="C2652">
        <f>'Map Data'!$I$33</f>
        <v>1</v>
      </c>
      <c r="D2652">
        <f>IF($C2652=1,$B2652,NA())</f>
        <v>0.1626523</v>
      </c>
      <c r="E2652" t="e">
        <f>IF($C2652=2,$B2652,NA())</f>
        <v>#N/A</v>
      </c>
      <c r="F2652" t="e">
        <f>IF($C2652=3,$B2652,NA())</f>
        <v>#N/A</v>
      </c>
      <c r="G2652" t="e">
        <f>IF($C2652=4,$B2652,NA())</f>
        <v>#N/A</v>
      </c>
      <c r="H2652" t="e">
        <f>IF($C2652=5,$B2652,NA())</f>
        <v>#N/A</v>
      </c>
      <c r="I2652" t="e">
        <f>IF($C2652="",$B2652,NA())</f>
        <v>#N/A</v>
      </c>
    </row>
    <row r="2653" spans="1:9">
      <c r="A2653">
        <v>-0.009740800000000001</v>
      </c>
      <c r="B2653">
        <v>0.1626523</v>
      </c>
      <c r="C2653">
        <f>'Map Data'!$I$33</f>
        <v>1</v>
      </c>
      <c r="D2653">
        <f>IF($C2653=1,$B2653,NA())</f>
        <v>0.1626523</v>
      </c>
      <c r="E2653" t="e">
        <f>IF($C2653=2,$B2653,NA())</f>
        <v>#N/A</v>
      </c>
      <c r="F2653" t="e">
        <f>IF($C2653=3,$B2653,NA())</f>
        <v>#N/A</v>
      </c>
      <c r="G2653" t="e">
        <f>IF($C2653=4,$B2653,NA())</f>
        <v>#N/A</v>
      </c>
      <c r="H2653" t="e">
        <f>IF($C2653=5,$B2653,NA())</f>
        <v>#N/A</v>
      </c>
      <c r="I2653" t="e">
        <f>IF($C2653="",$B2653,NA())</f>
        <v>#N/A</v>
      </c>
    </row>
    <row r="2655" spans="1:9">
      <c r="A2655">
        <v>-0.0964684</v>
      </c>
      <c r="B2655">
        <v>0.1654891</v>
      </c>
      <c r="C2655">
        <f>'Map Data'!$I$33</f>
        <v>1</v>
      </c>
      <c r="D2655">
        <f>IF($C2655=1,$B2655,NA())</f>
        <v>0.1654891</v>
      </c>
      <c r="E2655" t="e">
        <f>IF($C2655=2,$B2655,NA())</f>
        <v>#N/A</v>
      </c>
      <c r="F2655" t="e">
        <f>IF($C2655=3,$B2655,NA())</f>
        <v>#N/A</v>
      </c>
      <c r="G2655" t="e">
        <f>IF($C2655=4,$B2655,NA())</f>
        <v>#N/A</v>
      </c>
      <c r="H2655" t="e">
        <f>IF($C2655=5,$B2655,NA())</f>
        <v>#N/A</v>
      </c>
      <c r="I2655" t="e">
        <f>IF($C2655="",$B2655,NA())</f>
        <v>#N/A</v>
      </c>
    </row>
    <row r="2656" spans="1:9">
      <c r="A2656">
        <v>-0.009740800000000001</v>
      </c>
      <c r="B2656">
        <v>0.1654891</v>
      </c>
      <c r="C2656">
        <f>'Map Data'!$I$33</f>
        <v>1</v>
      </c>
      <c r="D2656">
        <f>IF($C2656=1,$B2656,NA())</f>
        <v>0.1654891</v>
      </c>
      <c r="E2656" t="e">
        <f>IF($C2656=2,$B2656,NA())</f>
        <v>#N/A</v>
      </c>
      <c r="F2656" t="e">
        <f>IF($C2656=3,$B2656,NA())</f>
        <v>#N/A</v>
      </c>
      <c r="G2656" t="e">
        <f>IF($C2656=4,$B2656,NA())</f>
        <v>#N/A</v>
      </c>
      <c r="H2656" t="e">
        <f>IF($C2656=5,$B2656,NA())</f>
        <v>#N/A</v>
      </c>
      <c r="I2656" t="e">
        <f>IF($C2656="",$B2656,NA())</f>
        <v>#N/A</v>
      </c>
    </row>
    <row r="2658" spans="1:9">
      <c r="A2658">
        <v>-0.0959945</v>
      </c>
      <c r="B2658">
        <v>0.1683259</v>
      </c>
      <c r="C2658">
        <f>'Map Data'!$I$33</f>
        <v>1</v>
      </c>
      <c r="D2658">
        <f>IF($C2658=1,$B2658,NA())</f>
        <v>0.1683259</v>
      </c>
      <c r="E2658" t="e">
        <f>IF($C2658=2,$B2658,NA())</f>
        <v>#N/A</v>
      </c>
      <c r="F2658" t="e">
        <f>IF($C2658=3,$B2658,NA())</f>
        <v>#N/A</v>
      </c>
      <c r="G2658" t="e">
        <f>IF($C2658=4,$B2658,NA())</f>
        <v>#N/A</v>
      </c>
      <c r="H2658" t="e">
        <f>IF($C2658=5,$B2658,NA())</f>
        <v>#N/A</v>
      </c>
      <c r="I2658" t="e">
        <f>IF($C2658="",$B2658,NA())</f>
        <v>#N/A</v>
      </c>
    </row>
    <row r="2659" spans="1:9">
      <c r="A2659">
        <v>-0.0102147</v>
      </c>
      <c r="B2659">
        <v>0.1683259</v>
      </c>
      <c r="C2659">
        <f>'Map Data'!$I$33</f>
        <v>1</v>
      </c>
      <c r="D2659">
        <f>IF($C2659=1,$B2659,NA())</f>
        <v>0.1683259</v>
      </c>
      <c r="E2659" t="e">
        <f>IF($C2659=2,$B2659,NA())</f>
        <v>#N/A</v>
      </c>
      <c r="F2659" t="e">
        <f>IF($C2659=3,$B2659,NA())</f>
        <v>#N/A</v>
      </c>
      <c r="G2659" t="e">
        <f>IF($C2659=4,$B2659,NA())</f>
        <v>#N/A</v>
      </c>
      <c r="H2659" t="e">
        <f>IF($C2659=5,$B2659,NA())</f>
        <v>#N/A</v>
      </c>
      <c r="I2659" t="e">
        <f>IF($C2659="",$B2659,NA())</f>
        <v>#N/A</v>
      </c>
    </row>
    <row r="2661" spans="1:9">
      <c r="A2661">
        <v>-0.0959945</v>
      </c>
      <c r="B2661">
        <v>0.1711628</v>
      </c>
      <c r="C2661">
        <f>'Map Data'!$I$33</f>
        <v>1</v>
      </c>
      <c r="D2661">
        <f>IF($C2661=1,$B2661,NA())</f>
        <v>0.1711628</v>
      </c>
      <c r="E2661" t="e">
        <f>IF($C2661=2,$B2661,NA())</f>
        <v>#N/A</v>
      </c>
      <c r="F2661" t="e">
        <f>IF($C2661=3,$B2661,NA())</f>
        <v>#N/A</v>
      </c>
      <c r="G2661" t="e">
        <f>IF($C2661=4,$B2661,NA())</f>
        <v>#N/A</v>
      </c>
      <c r="H2661" t="e">
        <f>IF($C2661=5,$B2661,NA())</f>
        <v>#N/A</v>
      </c>
      <c r="I2661" t="e">
        <f>IF($C2661="",$B2661,NA())</f>
        <v>#N/A</v>
      </c>
    </row>
    <row r="2662" spans="1:9">
      <c r="A2662">
        <v>-0.0102147</v>
      </c>
      <c r="B2662">
        <v>0.1711628</v>
      </c>
      <c r="C2662">
        <f>'Map Data'!$I$33</f>
        <v>1</v>
      </c>
      <c r="D2662">
        <f>IF($C2662=1,$B2662,NA())</f>
        <v>0.1711628</v>
      </c>
      <c r="E2662" t="e">
        <f>IF($C2662=2,$B2662,NA())</f>
        <v>#N/A</v>
      </c>
      <c r="F2662" t="e">
        <f>IF($C2662=3,$B2662,NA())</f>
        <v>#N/A</v>
      </c>
      <c r="G2662" t="e">
        <f>IF($C2662=4,$B2662,NA())</f>
        <v>#N/A</v>
      </c>
      <c r="H2662" t="e">
        <f>IF($C2662=5,$B2662,NA())</f>
        <v>#N/A</v>
      </c>
      <c r="I2662" t="e">
        <f>IF($C2662="",$B2662,NA())</f>
        <v>#N/A</v>
      </c>
    </row>
    <row r="2664" spans="1:9">
      <c r="A2664">
        <v>-0.09552049999999999</v>
      </c>
      <c r="B2664">
        <v>0.1739996</v>
      </c>
      <c r="C2664">
        <f>'Map Data'!$I$33</f>
        <v>1</v>
      </c>
      <c r="D2664">
        <f>IF($C2664=1,$B2664,NA())</f>
        <v>0.1739996</v>
      </c>
      <c r="E2664" t="e">
        <f>IF($C2664=2,$B2664,NA())</f>
        <v>#N/A</v>
      </c>
      <c r="F2664" t="e">
        <f>IF($C2664=3,$B2664,NA())</f>
        <v>#N/A</v>
      </c>
      <c r="G2664" t="e">
        <f>IF($C2664=4,$B2664,NA())</f>
        <v>#N/A</v>
      </c>
      <c r="H2664" t="e">
        <f>IF($C2664=5,$B2664,NA())</f>
        <v>#N/A</v>
      </c>
      <c r="I2664" t="e">
        <f>IF($C2664="",$B2664,NA())</f>
        <v>#N/A</v>
      </c>
    </row>
    <row r="2665" spans="1:9">
      <c r="A2665">
        <v>-0.0102147</v>
      </c>
      <c r="B2665">
        <v>0.1739996</v>
      </c>
      <c r="C2665">
        <f>'Map Data'!$I$33</f>
        <v>1</v>
      </c>
      <c r="D2665">
        <f>IF($C2665=1,$B2665,NA())</f>
        <v>0.1739996</v>
      </c>
      <c r="E2665" t="e">
        <f>IF($C2665=2,$B2665,NA())</f>
        <v>#N/A</v>
      </c>
      <c r="F2665" t="e">
        <f>IF($C2665=3,$B2665,NA())</f>
        <v>#N/A</v>
      </c>
      <c r="G2665" t="e">
        <f>IF($C2665=4,$B2665,NA())</f>
        <v>#N/A</v>
      </c>
      <c r="H2665" t="e">
        <f>IF($C2665=5,$B2665,NA())</f>
        <v>#N/A</v>
      </c>
      <c r="I2665" t="e">
        <f>IF($C2665="",$B2665,NA())</f>
        <v>#N/A</v>
      </c>
    </row>
    <row r="2667" spans="1:9">
      <c r="A2667">
        <v>-0.09552049999999999</v>
      </c>
      <c r="B2667">
        <v>0.1768365</v>
      </c>
      <c r="C2667">
        <f>'Map Data'!$I$33</f>
        <v>1</v>
      </c>
      <c r="D2667">
        <f>IF($C2667=1,$B2667,NA())</f>
        <v>0.1768365</v>
      </c>
      <c r="E2667" t="e">
        <f>IF($C2667=2,$B2667,NA())</f>
        <v>#N/A</v>
      </c>
      <c r="F2667" t="e">
        <f>IF($C2667=3,$B2667,NA())</f>
        <v>#N/A</v>
      </c>
      <c r="G2667" t="e">
        <f>IF($C2667=4,$B2667,NA())</f>
        <v>#N/A</v>
      </c>
      <c r="H2667" t="e">
        <f>IF($C2667=5,$B2667,NA())</f>
        <v>#N/A</v>
      </c>
      <c r="I2667" t="e">
        <f>IF($C2667="",$B2667,NA())</f>
        <v>#N/A</v>
      </c>
    </row>
    <row r="2668" spans="1:9">
      <c r="A2668">
        <v>-0.0102147</v>
      </c>
      <c r="B2668">
        <v>0.1768365</v>
      </c>
      <c r="C2668">
        <f>'Map Data'!$I$33</f>
        <v>1</v>
      </c>
      <c r="D2668">
        <f>IF($C2668=1,$B2668,NA())</f>
        <v>0.1768365</v>
      </c>
      <c r="E2668" t="e">
        <f>IF($C2668=2,$B2668,NA())</f>
        <v>#N/A</v>
      </c>
      <c r="F2668" t="e">
        <f>IF($C2668=3,$B2668,NA())</f>
        <v>#N/A</v>
      </c>
      <c r="G2668" t="e">
        <f>IF($C2668=4,$B2668,NA())</f>
        <v>#N/A</v>
      </c>
      <c r="H2668" t="e">
        <f>IF($C2668=5,$B2668,NA())</f>
        <v>#N/A</v>
      </c>
      <c r="I2668" t="e">
        <f>IF($C2668="",$B2668,NA())</f>
        <v>#N/A</v>
      </c>
    </row>
    <row r="2670" spans="1:9">
      <c r="A2670">
        <v>-0.09504659999999999</v>
      </c>
      <c r="B2670">
        <v>0.1796733</v>
      </c>
      <c r="C2670">
        <f>'Map Data'!$I$33</f>
        <v>1</v>
      </c>
      <c r="D2670">
        <f>IF($C2670=1,$B2670,NA())</f>
        <v>0.1796733</v>
      </c>
      <c r="E2670" t="e">
        <f>IF($C2670=2,$B2670,NA())</f>
        <v>#N/A</v>
      </c>
      <c r="F2670" t="e">
        <f>IF($C2670=3,$B2670,NA())</f>
        <v>#N/A</v>
      </c>
      <c r="G2670" t="e">
        <f>IF($C2670=4,$B2670,NA())</f>
        <v>#N/A</v>
      </c>
      <c r="H2670" t="e">
        <f>IF($C2670=5,$B2670,NA())</f>
        <v>#N/A</v>
      </c>
      <c r="I2670" t="e">
        <f>IF($C2670="",$B2670,NA())</f>
        <v>#N/A</v>
      </c>
    </row>
    <row r="2671" spans="1:9">
      <c r="A2671">
        <v>-0.0111626</v>
      </c>
      <c r="B2671">
        <v>0.1796733</v>
      </c>
      <c r="C2671">
        <f>'Map Data'!$I$33</f>
        <v>1</v>
      </c>
      <c r="D2671">
        <f>IF($C2671=1,$B2671,NA())</f>
        <v>0.1796733</v>
      </c>
      <c r="E2671" t="e">
        <f>IF($C2671=2,$B2671,NA())</f>
        <v>#N/A</v>
      </c>
      <c r="F2671" t="e">
        <f>IF($C2671=3,$B2671,NA())</f>
        <v>#N/A</v>
      </c>
      <c r="G2671" t="e">
        <f>IF($C2671=4,$B2671,NA())</f>
        <v>#N/A</v>
      </c>
      <c r="H2671" t="e">
        <f>IF($C2671=5,$B2671,NA())</f>
        <v>#N/A</v>
      </c>
      <c r="I2671" t="e">
        <f>IF($C2671="",$B2671,NA())</f>
        <v>#N/A</v>
      </c>
    </row>
    <row r="2673" spans="1:9">
      <c r="A2673">
        <v>-0.09504659999999999</v>
      </c>
      <c r="B2673">
        <v>0.1825101</v>
      </c>
      <c r="C2673">
        <f>'Map Data'!$I$33</f>
        <v>1</v>
      </c>
      <c r="D2673">
        <f>IF($C2673=1,$B2673,NA())</f>
        <v>0.1825101</v>
      </c>
      <c r="E2673" t="e">
        <f>IF($C2673=2,$B2673,NA())</f>
        <v>#N/A</v>
      </c>
      <c r="F2673" t="e">
        <f>IF($C2673=3,$B2673,NA())</f>
        <v>#N/A</v>
      </c>
      <c r="G2673" t="e">
        <f>IF($C2673=4,$B2673,NA())</f>
        <v>#N/A</v>
      </c>
      <c r="H2673" t="e">
        <f>IF($C2673=5,$B2673,NA())</f>
        <v>#N/A</v>
      </c>
      <c r="I2673" t="e">
        <f>IF($C2673="",$B2673,NA())</f>
        <v>#N/A</v>
      </c>
    </row>
    <row r="2674" spans="1:9">
      <c r="A2674">
        <v>-0.0125843</v>
      </c>
      <c r="B2674">
        <v>0.1825101</v>
      </c>
      <c r="C2674">
        <f>'Map Data'!$I$33</f>
        <v>1</v>
      </c>
      <c r="D2674">
        <f>IF($C2674=1,$B2674,NA())</f>
        <v>0.1825101</v>
      </c>
      <c r="E2674" t="e">
        <f>IF($C2674=2,$B2674,NA())</f>
        <v>#N/A</v>
      </c>
      <c r="F2674" t="e">
        <f>IF($C2674=3,$B2674,NA())</f>
        <v>#N/A</v>
      </c>
      <c r="G2674" t="e">
        <f>IF($C2674=4,$B2674,NA())</f>
        <v>#N/A</v>
      </c>
      <c r="H2674" t="e">
        <f>IF($C2674=5,$B2674,NA())</f>
        <v>#N/A</v>
      </c>
      <c r="I2674" t="e">
        <f>IF($C2674="",$B2674,NA())</f>
        <v>#N/A</v>
      </c>
    </row>
    <row r="2676" spans="1:9">
      <c r="A2676">
        <v>-0.0945727</v>
      </c>
      <c r="B2676">
        <v>0.185347</v>
      </c>
      <c r="C2676">
        <f>'Map Data'!$I$33</f>
        <v>1</v>
      </c>
      <c r="D2676">
        <f>IF($C2676=1,$B2676,NA())</f>
        <v>0.185347</v>
      </c>
      <c r="E2676" t="e">
        <f>IF($C2676=2,$B2676,NA())</f>
        <v>#N/A</v>
      </c>
      <c r="F2676" t="e">
        <f>IF($C2676=3,$B2676,NA())</f>
        <v>#N/A</v>
      </c>
      <c r="G2676" t="e">
        <f>IF($C2676=4,$B2676,NA())</f>
        <v>#N/A</v>
      </c>
      <c r="H2676" t="e">
        <f>IF($C2676=5,$B2676,NA())</f>
        <v>#N/A</v>
      </c>
      <c r="I2676" t="e">
        <f>IF($C2676="",$B2676,NA())</f>
        <v>#N/A</v>
      </c>
    </row>
    <row r="2677" spans="1:9">
      <c r="A2677">
        <v>-0.0130583</v>
      </c>
      <c r="B2677">
        <v>0.185347</v>
      </c>
      <c r="C2677">
        <f>'Map Data'!$I$33</f>
        <v>1</v>
      </c>
      <c r="D2677">
        <f>IF($C2677=1,$B2677,NA())</f>
        <v>0.185347</v>
      </c>
      <c r="E2677" t="e">
        <f>IF($C2677=2,$B2677,NA())</f>
        <v>#N/A</v>
      </c>
      <c r="F2677" t="e">
        <f>IF($C2677=3,$B2677,NA())</f>
        <v>#N/A</v>
      </c>
      <c r="G2677" t="e">
        <f>IF($C2677=4,$B2677,NA())</f>
        <v>#N/A</v>
      </c>
      <c r="H2677" t="e">
        <f>IF($C2677=5,$B2677,NA())</f>
        <v>#N/A</v>
      </c>
      <c r="I2677" t="e">
        <f>IF($C2677="",$B2677,NA())</f>
        <v>#N/A</v>
      </c>
    </row>
    <row r="2679" spans="1:9">
      <c r="A2679">
        <v>-0.0945727</v>
      </c>
      <c r="B2679">
        <v>0.1881838</v>
      </c>
      <c r="C2679">
        <f>'Map Data'!$I$33</f>
        <v>1</v>
      </c>
      <c r="D2679">
        <f>IF($C2679=1,$B2679,NA())</f>
        <v>0.1881838</v>
      </c>
      <c r="E2679" t="e">
        <f>IF($C2679=2,$B2679,NA())</f>
        <v>#N/A</v>
      </c>
      <c r="F2679" t="e">
        <f>IF($C2679=3,$B2679,NA())</f>
        <v>#N/A</v>
      </c>
      <c r="G2679" t="e">
        <f>IF($C2679=4,$B2679,NA())</f>
        <v>#N/A</v>
      </c>
      <c r="H2679" t="e">
        <f>IF($C2679=5,$B2679,NA())</f>
        <v>#N/A</v>
      </c>
      <c r="I2679" t="e">
        <f>IF($C2679="",$B2679,NA())</f>
        <v>#N/A</v>
      </c>
    </row>
    <row r="2680" spans="1:9">
      <c r="A2680">
        <v>-0.0135322</v>
      </c>
      <c r="B2680">
        <v>0.1881838</v>
      </c>
      <c r="C2680">
        <f>'Map Data'!$I$33</f>
        <v>1</v>
      </c>
      <c r="D2680">
        <f>IF($C2680=1,$B2680,NA())</f>
        <v>0.1881838</v>
      </c>
      <c r="E2680" t="e">
        <f>IF($C2680=2,$B2680,NA())</f>
        <v>#N/A</v>
      </c>
      <c r="F2680" t="e">
        <f>IF($C2680=3,$B2680,NA())</f>
        <v>#N/A</v>
      </c>
      <c r="G2680" t="e">
        <f>IF($C2680=4,$B2680,NA())</f>
        <v>#N/A</v>
      </c>
      <c r="H2680" t="e">
        <f>IF($C2680=5,$B2680,NA())</f>
        <v>#N/A</v>
      </c>
      <c r="I2680" t="e">
        <f>IF($C2680="",$B2680,NA())</f>
        <v>#N/A</v>
      </c>
    </row>
    <row r="2682" spans="1:9">
      <c r="A2682">
        <v>-0.0940988</v>
      </c>
      <c r="B2682">
        <v>0.1910206</v>
      </c>
      <c r="C2682">
        <f>'Map Data'!$I$33</f>
        <v>1</v>
      </c>
      <c r="D2682">
        <f>IF($C2682=1,$B2682,NA())</f>
        <v>0.1910206</v>
      </c>
      <c r="E2682" t="e">
        <f>IF($C2682=2,$B2682,NA())</f>
        <v>#N/A</v>
      </c>
      <c r="F2682" t="e">
        <f>IF($C2682=3,$B2682,NA())</f>
        <v>#N/A</v>
      </c>
      <c r="G2682" t="e">
        <f>IF($C2682=4,$B2682,NA())</f>
        <v>#N/A</v>
      </c>
      <c r="H2682" t="e">
        <f>IF($C2682=5,$B2682,NA())</f>
        <v>#N/A</v>
      </c>
      <c r="I2682" t="e">
        <f>IF($C2682="",$B2682,NA())</f>
        <v>#N/A</v>
      </c>
    </row>
    <row r="2683" spans="1:9">
      <c r="A2683">
        <v>-0.0135322</v>
      </c>
      <c r="B2683">
        <v>0.1910206</v>
      </c>
      <c r="C2683">
        <f>'Map Data'!$I$33</f>
        <v>1</v>
      </c>
      <c r="D2683">
        <f>IF($C2683=1,$B2683,NA())</f>
        <v>0.1910206</v>
      </c>
      <c r="E2683" t="e">
        <f>IF($C2683=2,$B2683,NA())</f>
        <v>#N/A</v>
      </c>
      <c r="F2683" t="e">
        <f>IF($C2683=3,$B2683,NA())</f>
        <v>#N/A</v>
      </c>
      <c r="G2683" t="e">
        <f>IF($C2683=4,$B2683,NA())</f>
        <v>#N/A</v>
      </c>
      <c r="H2683" t="e">
        <f>IF($C2683=5,$B2683,NA())</f>
        <v>#N/A</v>
      </c>
      <c r="I2683" t="e">
        <f>IF($C2683="",$B2683,NA())</f>
        <v>#N/A</v>
      </c>
    </row>
    <row r="2685" spans="1:9">
      <c r="A2685">
        <v>-0.0940988</v>
      </c>
      <c r="B2685">
        <v>0.1938575</v>
      </c>
      <c r="C2685">
        <f>'Map Data'!$I$33</f>
        <v>1</v>
      </c>
      <c r="D2685">
        <f>IF($C2685=1,$B2685,NA())</f>
        <v>0.1938575</v>
      </c>
      <c r="E2685" t="e">
        <f>IF($C2685=2,$B2685,NA())</f>
        <v>#N/A</v>
      </c>
      <c r="F2685" t="e">
        <f>IF($C2685=3,$B2685,NA())</f>
        <v>#N/A</v>
      </c>
      <c r="G2685" t="e">
        <f>IF($C2685=4,$B2685,NA())</f>
        <v>#N/A</v>
      </c>
      <c r="H2685" t="e">
        <f>IF($C2685=5,$B2685,NA())</f>
        <v>#N/A</v>
      </c>
      <c r="I2685" t="e">
        <f>IF($C2685="",$B2685,NA())</f>
        <v>#N/A</v>
      </c>
    </row>
    <row r="2686" spans="1:9">
      <c r="A2686">
        <v>-0.0135322</v>
      </c>
      <c r="B2686">
        <v>0.1938575</v>
      </c>
      <c r="C2686">
        <f>'Map Data'!$I$33</f>
        <v>1</v>
      </c>
      <c r="D2686">
        <f>IF($C2686=1,$B2686,NA())</f>
        <v>0.1938575</v>
      </c>
      <c r="E2686" t="e">
        <f>IF($C2686=2,$B2686,NA())</f>
        <v>#N/A</v>
      </c>
      <c r="F2686" t="e">
        <f>IF($C2686=3,$B2686,NA())</f>
        <v>#N/A</v>
      </c>
      <c r="G2686" t="e">
        <f>IF($C2686=4,$B2686,NA())</f>
        <v>#N/A</v>
      </c>
      <c r="H2686" t="e">
        <f>IF($C2686=5,$B2686,NA())</f>
        <v>#N/A</v>
      </c>
      <c r="I2686" t="e">
        <f>IF($C2686="",$B2686,NA())</f>
        <v>#N/A</v>
      </c>
    </row>
    <row r="2688" spans="1:9">
      <c r="A2688">
        <v>-0.09362479999999999</v>
      </c>
      <c r="B2688">
        <v>0.1966943</v>
      </c>
      <c r="C2688">
        <f>'Map Data'!$I$33</f>
        <v>1</v>
      </c>
      <c r="D2688">
        <f>IF($C2688=1,$B2688,NA())</f>
        <v>0.1966943</v>
      </c>
      <c r="E2688" t="e">
        <f>IF($C2688=2,$B2688,NA())</f>
        <v>#N/A</v>
      </c>
      <c r="F2688" t="e">
        <f>IF($C2688=3,$B2688,NA())</f>
        <v>#N/A</v>
      </c>
      <c r="G2688" t="e">
        <f>IF($C2688=4,$B2688,NA())</f>
        <v>#N/A</v>
      </c>
      <c r="H2688" t="e">
        <f>IF($C2688=5,$B2688,NA())</f>
        <v>#N/A</v>
      </c>
      <c r="I2688" t="e">
        <f>IF($C2688="",$B2688,NA())</f>
        <v>#N/A</v>
      </c>
    </row>
    <row r="2689" spans="1:9">
      <c r="A2689">
        <v>-0.0130583</v>
      </c>
      <c r="B2689">
        <v>0.1966943</v>
      </c>
      <c r="C2689">
        <f>'Map Data'!$I$33</f>
        <v>1</v>
      </c>
      <c r="D2689">
        <f>IF($C2689=1,$B2689,NA())</f>
        <v>0.1966943</v>
      </c>
      <c r="E2689" t="e">
        <f>IF($C2689=2,$B2689,NA())</f>
        <v>#N/A</v>
      </c>
      <c r="F2689" t="e">
        <f>IF($C2689=3,$B2689,NA())</f>
        <v>#N/A</v>
      </c>
      <c r="G2689" t="e">
        <f>IF($C2689=4,$B2689,NA())</f>
        <v>#N/A</v>
      </c>
      <c r="H2689" t="e">
        <f>IF($C2689=5,$B2689,NA())</f>
        <v>#N/A</v>
      </c>
      <c r="I2689" t="e">
        <f>IF($C2689="",$B2689,NA())</f>
        <v>#N/A</v>
      </c>
    </row>
    <row r="2691" spans="1:9">
      <c r="A2691">
        <v>-0.09362479999999999</v>
      </c>
      <c r="B2691">
        <v>0.1995311</v>
      </c>
      <c r="C2691">
        <f>'Map Data'!$I$33</f>
        <v>1</v>
      </c>
      <c r="D2691">
        <f>IF($C2691=1,$B2691,NA())</f>
        <v>0.1995311</v>
      </c>
      <c r="E2691" t="e">
        <f>IF($C2691=2,$B2691,NA())</f>
        <v>#N/A</v>
      </c>
      <c r="F2691" t="e">
        <f>IF($C2691=3,$B2691,NA())</f>
        <v>#N/A</v>
      </c>
      <c r="G2691" t="e">
        <f>IF($C2691=4,$B2691,NA())</f>
        <v>#N/A</v>
      </c>
      <c r="H2691" t="e">
        <f>IF($C2691=5,$B2691,NA())</f>
        <v>#N/A</v>
      </c>
      <c r="I2691" t="e">
        <f>IF($C2691="",$B2691,NA())</f>
        <v>#N/A</v>
      </c>
    </row>
    <row r="2692" spans="1:9">
      <c r="A2692">
        <v>-0.0140061</v>
      </c>
      <c r="B2692">
        <v>0.1995311</v>
      </c>
      <c r="C2692">
        <f>'Map Data'!$I$33</f>
        <v>1</v>
      </c>
      <c r="D2692">
        <f>IF($C2692=1,$B2692,NA())</f>
        <v>0.1995311</v>
      </c>
      <c r="E2692" t="e">
        <f>IF($C2692=2,$B2692,NA())</f>
        <v>#N/A</v>
      </c>
      <c r="F2692" t="e">
        <f>IF($C2692=3,$B2692,NA())</f>
        <v>#N/A</v>
      </c>
      <c r="G2692" t="e">
        <f>IF($C2692=4,$B2692,NA())</f>
        <v>#N/A</v>
      </c>
      <c r="H2692" t="e">
        <f>IF($C2692=5,$B2692,NA())</f>
        <v>#N/A</v>
      </c>
      <c r="I2692" t="e">
        <f>IF($C2692="",$B2692,NA())</f>
        <v>#N/A</v>
      </c>
    </row>
    <row r="2694" spans="1:9">
      <c r="A2694">
        <v>-0.09315089999999999</v>
      </c>
      <c r="B2694">
        <v>0.202368</v>
      </c>
      <c r="C2694">
        <f>'Map Data'!$I$33</f>
        <v>1</v>
      </c>
      <c r="D2694">
        <f>IF($C2694=1,$B2694,NA())</f>
        <v>0.202368</v>
      </c>
      <c r="E2694" t="e">
        <f>IF($C2694=2,$B2694,NA())</f>
        <v>#N/A</v>
      </c>
      <c r="F2694" t="e">
        <f>IF($C2694=3,$B2694,NA())</f>
        <v>#N/A</v>
      </c>
      <c r="G2694" t="e">
        <f>IF($C2694=4,$B2694,NA())</f>
        <v>#N/A</v>
      </c>
      <c r="H2694" t="e">
        <f>IF($C2694=5,$B2694,NA())</f>
        <v>#N/A</v>
      </c>
      <c r="I2694" t="e">
        <f>IF($C2694="",$B2694,NA())</f>
        <v>#N/A</v>
      </c>
    </row>
    <row r="2695" spans="1:9">
      <c r="A2695">
        <v>-0.0339108</v>
      </c>
      <c r="B2695">
        <v>0.202368</v>
      </c>
      <c r="C2695">
        <f>'Map Data'!$I$33</f>
        <v>1</v>
      </c>
      <c r="D2695">
        <f>IF($C2695=1,$B2695,NA())</f>
        <v>0.202368</v>
      </c>
      <c r="E2695" t="e">
        <f>IF($C2695=2,$B2695,NA())</f>
        <v>#N/A</v>
      </c>
      <c r="F2695" t="e">
        <f>IF($C2695=3,$B2695,NA())</f>
        <v>#N/A</v>
      </c>
      <c r="G2695" t="e">
        <f>IF($C2695=4,$B2695,NA())</f>
        <v>#N/A</v>
      </c>
      <c r="H2695" t="e">
        <f>IF($C2695=5,$B2695,NA())</f>
        <v>#N/A</v>
      </c>
      <c r="I2695" t="e">
        <f>IF($C2695="",$B2695,NA())</f>
        <v>#N/A</v>
      </c>
    </row>
    <row r="2697" spans="1:9">
      <c r="A2697">
        <v>-0.09315089999999999</v>
      </c>
      <c r="B2697">
        <v>0.2052048</v>
      </c>
      <c r="C2697">
        <f>'Map Data'!$I$33</f>
        <v>1</v>
      </c>
      <c r="D2697">
        <f>IF($C2697=1,$B2697,NA())</f>
        <v>0.2052048</v>
      </c>
      <c r="E2697" t="e">
        <f>IF($C2697=2,$B2697,NA())</f>
        <v>#N/A</v>
      </c>
      <c r="F2697" t="e">
        <f>IF($C2697=3,$B2697,NA())</f>
        <v>#N/A</v>
      </c>
      <c r="G2697" t="e">
        <f>IF($C2697=4,$B2697,NA())</f>
        <v>#N/A</v>
      </c>
      <c r="H2697" t="e">
        <f>IF($C2697=5,$B2697,NA())</f>
        <v>#N/A</v>
      </c>
      <c r="I2697" t="e">
        <f>IF($C2697="",$B2697,NA())</f>
        <v>#N/A</v>
      </c>
    </row>
    <row r="2698" spans="1:9">
      <c r="A2698">
        <v>-0.0922031</v>
      </c>
      <c r="B2698">
        <v>0.2052048</v>
      </c>
      <c r="C2698">
        <f>'Map Data'!$I$33</f>
        <v>1</v>
      </c>
      <c r="D2698">
        <f>IF($C2698=1,$B2698,NA())</f>
        <v>0.2052048</v>
      </c>
      <c r="E2698" t="e">
        <f>IF($C2698=2,$B2698,NA())</f>
        <v>#N/A</v>
      </c>
      <c r="F2698" t="e">
        <f>IF($C2698=3,$B2698,NA())</f>
        <v>#N/A</v>
      </c>
      <c r="G2698" t="e">
        <f>IF($C2698=4,$B2698,NA())</f>
        <v>#N/A</v>
      </c>
      <c r="H2698" t="e">
        <f>IF($C2698=5,$B2698,NA())</f>
        <v>#N/A</v>
      </c>
      <c r="I2698" t="e">
        <f>IF($C2698="",$B2698,NA())</f>
        <v>#N/A</v>
      </c>
    </row>
    <row r="2700" spans="1:9">
      <c r="A2700">
        <v>-0.0718245</v>
      </c>
      <c r="B2700">
        <v>0.046342</v>
      </c>
      <c r="C2700">
        <f>'Map Data'!$I$34</f>
        <v>3</v>
      </c>
      <c r="D2700" t="e">
        <f>IF($C2700=1,$B2700,NA())</f>
        <v>#N/A</v>
      </c>
      <c r="E2700" t="e">
        <f>IF($C2700=2,$B2700,NA())</f>
        <v>#N/A</v>
      </c>
      <c r="F2700">
        <f>IF($C2700=3,$B2700,NA())</f>
        <v>0.046342</v>
      </c>
      <c r="G2700" t="e">
        <f>IF($C2700=4,$B2700,NA())</f>
        <v>#N/A</v>
      </c>
      <c r="H2700" t="e">
        <f>IF($C2700=5,$B2700,NA())</f>
        <v>#N/A</v>
      </c>
      <c r="I2700" t="e">
        <f>IF($C2700="",$B2700,NA())</f>
        <v>#N/A</v>
      </c>
    </row>
    <row r="2701" spans="1:9">
      <c r="A2701">
        <v>0.0073203</v>
      </c>
      <c r="B2701">
        <v>0.046342</v>
      </c>
      <c r="C2701">
        <f>'Map Data'!$I$34</f>
        <v>3</v>
      </c>
      <c r="D2701" t="e">
        <f>IF($C2701=1,$B2701,NA())</f>
        <v>#N/A</v>
      </c>
      <c r="E2701" t="e">
        <f>IF($C2701=2,$B2701,NA())</f>
        <v>#N/A</v>
      </c>
      <c r="F2701">
        <f>IF($C2701=3,$B2701,NA())</f>
        <v>0.046342</v>
      </c>
      <c r="G2701" t="e">
        <f>IF($C2701=4,$B2701,NA())</f>
        <v>#N/A</v>
      </c>
      <c r="H2701" t="e">
        <f>IF($C2701=5,$B2701,NA())</f>
        <v>#N/A</v>
      </c>
      <c r="I2701" t="e">
        <f>IF($C2701="",$B2701,NA())</f>
        <v>#N/A</v>
      </c>
    </row>
    <row r="2703" spans="1:9">
      <c r="A2703">
        <v>-0.0798811</v>
      </c>
      <c r="B2703">
        <v>0.0491788</v>
      </c>
      <c r="C2703">
        <f>'Map Data'!$I$34</f>
        <v>3</v>
      </c>
      <c r="D2703" t="e">
        <f>IF($C2703=1,$B2703,NA())</f>
        <v>#N/A</v>
      </c>
      <c r="E2703" t="e">
        <f>IF($C2703=2,$B2703,NA())</f>
        <v>#N/A</v>
      </c>
      <c r="F2703">
        <f>IF($C2703=3,$B2703,NA())</f>
        <v>0.0491788</v>
      </c>
      <c r="G2703" t="e">
        <f>IF($C2703=4,$B2703,NA())</f>
        <v>#N/A</v>
      </c>
      <c r="H2703" t="e">
        <f>IF($C2703=5,$B2703,NA())</f>
        <v>#N/A</v>
      </c>
      <c r="I2703" t="e">
        <f>IF($C2703="",$B2703,NA())</f>
        <v>#N/A</v>
      </c>
    </row>
    <row r="2704" spans="1:9">
      <c r="A2704">
        <v>0.0054247</v>
      </c>
      <c r="B2704">
        <v>0.0491788</v>
      </c>
      <c r="C2704">
        <f>'Map Data'!$I$34</f>
        <v>3</v>
      </c>
      <c r="D2704" t="e">
        <f>IF($C2704=1,$B2704,NA())</f>
        <v>#N/A</v>
      </c>
      <c r="E2704" t="e">
        <f>IF($C2704=2,$B2704,NA())</f>
        <v>#N/A</v>
      </c>
      <c r="F2704">
        <f>IF($C2704=3,$B2704,NA())</f>
        <v>0.0491788</v>
      </c>
      <c r="G2704" t="e">
        <f>IF($C2704=4,$B2704,NA())</f>
        <v>#N/A</v>
      </c>
      <c r="H2704" t="e">
        <f>IF($C2704=5,$B2704,NA())</f>
        <v>#N/A</v>
      </c>
      <c r="I2704" t="e">
        <f>IF($C2704="",$B2704,NA())</f>
        <v>#N/A</v>
      </c>
    </row>
    <row r="2706" spans="1:9">
      <c r="A2706">
        <v>-0.0794072</v>
      </c>
      <c r="B2706">
        <v>0.0520157</v>
      </c>
      <c r="C2706">
        <f>'Map Data'!$I$34</f>
        <v>3</v>
      </c>
      <c r="D2706" t="e">
        <f>IF($C2706=1,$B2706,NA())</f>
        <v>#N/A</v>
      </c>
      <c r="E2706" t="e">
        <f>IF($C2706=2,$B2706,NA())</f>
        <v>#N/A</v>
      </c>
      <c r="F2706">
        <f>IF($C2706=3,$B2706,NA())</f>
        <v>0.0520157</v>
      </c>
      <c r="G2706" t="e">
        <f>IF($C2706=4,$B2706,NA())</f>
        <v>#N/A</v>
      </c>
      <c r="H2706" t="e">
        <f>IF($C2706=5,$B2706,NA())</f>
        <v>#N/A</v>
      </c>
      <c r="I2706" t="e">
        <f>IF($C2706="",$B2706,NA())</f>
        <v>#N/A</v>
      </c>
    </row>
    <row r="2707" spans="1:9">
      <c r="A2707">
        <v>0.0040029</v>
      </c>
      <c r="B2707">
        <v>0.0520157</v>
      </c>
      <c r="C2707">
        <f>'Map Data'!$I$34</f>
        <v>3</v>
      </c>
      <c r="D2707" t="e">
        <f>IF($C2707=1,$B2707,NA())</f>
        <v>#N/A</v>
      </c>
      <c r="E2707" t="e">
        <f>IF($C2707=2,$B2707,NA())</f>
        <v>#N/A</v>
      </c>
      <c r="F2707">
        <f>IF($C2707=3,$B2707,NA())</f>
        <v>0.0520157</v>
      </c>
      <c r="G2707" t="e">
        <f>IF($C2707=4,$B2707,NA())</f>
        <v>#N/A</v>
      </c>
      <c r="H2707" t="e">
        <f>IF($C2707=5,$B2707,NA())</f>
        <v>#N/A</v>
      </c>
      <c r="I2707" t="e">
        <f>IF($C2707="",$B2707,NA())</f>
        <v>#N/A</v>
      </c>
    </row>
    <row r="2709" spans="1:9">
      <c r="A2709">
        <v>-0.0794072</v>
      </c>
      <c r="B2709">
        <v>0.0548525</v>
      </c>
      <c r="C2709">
        <f>'Map Data'!$I$34</f>
        <v>3</v>
      </c>
      <c r="D2709" t="e">
        <f>IF($C2709=1,$B2709,NA())</f>
        <v>#N/A</v>
      </c>
      <c r="E2709" t="e">
        <f>IF($C2709=2,$B2709,NA())</f>
        <v>#N/A</v>
      </c>
      <c r="F2709">
        <f>IF($C2709=3,$B2709,NA())</f>
        <v>0.0548525</v>
      </c>
      <c r="G2709" t="e">
        <f>IF($C2709=4,$B2709,NA())</f>
        <v>#N/A</v>
      </c>
      <c r="H2709" t="e">
        <f>IF($C2709=5,$B2709,NA())</f>
        <v>#N/A</v>
      </c>
      <c r="I2709" t="e">
        <f>IF($C2709="",$B2709,NA())</f>
        <v>#N/A</v>
      </c>
    </row>
    <row r="2710" spans="1:9">
      <c r="A2710">
        <v>0.0025811</v>
      </c>
      <c r="B2710">
        <v>0.0548525</v>
      </c>
      <c r="C2710">
        <f>'Map Data'!$I$34</f>
        <v>3</v>
      </c>
      <c r="D2710" t="e">
        <f>IF($C2710=1,$B2710,NA())</f>
        <v>#N/A</v>
      </c>
      <c r="E2710" t="e">
        <f>IF($C2710=2,$B2710,NA())</f>
        <v>#N/A</v>
      </c>
      <c r="F2710">
        <f>IF($C2710=3,$B2710,NA())</f>
        <v>0.0548525</v>
      </c>
      <c r="G2710" t="e">
        <f>IF($C2710=4,$B2710,NA())</f>
        <v>#N/A</v>
      </c>
      <c r="H2710" t="e">
        <f>IF($C2710=5,$B2710,NA())</f>
        <v>#N/A</v>
      </c>
      <c r="I2710" t="e">
        <f>IF($C2710="",$B2710,NA())</f>
        <v>#N/A</v>
      </c>
    </row>
    <row r="2712" spans="1:9">
      <c r="A2712">
        <v>-0.0794072</v>
      </c>
      <c r="B2712">
        <v>0.0576893</v>
      </c>
      <c r="C2712">
        <f>'Map Data'!$I$34</f>
        <v>3</v>
      </c>
      <c r="D2712" t="e">
        <f>IF($C2712=1,$B2712,NA())</f>
        <v>#N/A</v>
      </c>
      <c r="E2712" t="e">
        <f>IF($C2712=2,$B2712,NA())</f>
        <v>#N/A</v>
      </c>
      <c r="F2712">
        <f>IF($C2712=3,$B2712,NA())</f>
        <v>0.0576893</v>
      </c>
      <c r="G2712" t="e">
        <f>IF($C2712=4,$B2712,NA())</f>
        <v>#N/A</v>
      </c>
      <c r="H2712" t="e">
        <f>IF($C2712=5,$B2712,NA())</f>
        <v>#N/A</v>
      </c>
      <c r="I2712" t="e">
        <f>IF($C2712="",$B2712,NA())</f>
        <v>#N/A</v>
      </c>
    </row>
    <row r="2713" spans="1:9">
      <c r="A2713">
        <v>0.0016333</v>
      </c>
      <c r="B2713">
        <v>0.0576893</v>
      </c>
      <c r="C2713">
        <f>'Map Data'!$I$34</f>
        <v>3</v>
      </c>
      <c r="D2713" t="e">
        <f>IF($C2713=1,$B2713,NA())</f>
        <v>#N/A</v>
      </c>
      <c r="E2713" t="e">
        <f>IF($C2713=2,$B2713,NA())</f>
        <v>#N/A</v>
      </c>
      <c r="F2713">
        <f>IF($C2713=3,$B2713,NA())</f>
        <v>0.0576893</v>
      </c>
      <c r="G2713" t="e">
        <f>IF($C2713=4,$B2713,NA())</f>
        <v>#N/A</v>
      </c>
      <c r="H2713" t="e">
        <f>IF($C2713=5,$B2713,NA())</f>
        <v>#N/A</v>
      </c>
      <c r="I2713" t="e">
        <f>IF($C2713="",$B2713,NA())</f>
        <v>#N/A</v>
      </c>
    </row>
    <row r="2715" spans="1:9">
      <c r="A2715">
        <v>-0.0789333</v>
      </c>
      <c r="B2715">
        <v>0.0605262</v>
      </c>
      <c r="C2715">
        <f>'Map Data'!$I$34</f>
        <v>3</v>
      </c>
      <c r="D2715" t="e">
        <f>IF($C2715=1,$B2715,NA())</f>
        <v>#N/A</v>
      </c>
      <c r="E2715" t="e">
        <f>IF($C2715=2,$B2715,NA())</f>
        <v>#N/A</v>
      </c>
      <c r="F2715">
        <f>IF($C2715=3,$B2715,NA())</f>
        <v>0.0605262</v>
      </c>
      <c r="G2715" t="e">
        <f>IF($C2715=4,$B2715,NA())</f>
        <v>#N/A</v>
      </c>
      <c r="H2715" t="e">
        <f>IF($C2715=5,$B2715,NA())</f>
        <v>#N/A</v>
      </c>
      <c r="I2715" t="e">
        <f>IF($C2715="",$B2715,NA())</f>
        <v>#N/A</v>
      </c>
    </row>
    <row r="2716" spans="1:9">
      <c r="A2716">
        <v>0.0021072</v>
      </c>
      <c r="B2716">
        <v>0.0605262</v>
      </c>
      <c r="C2716">
        <f>'Map Data'!$I$34</f>
        <v>3</v>
      </c>
      <c r="D2716" t="e">
        <f>IF($C2716=1,$B2716,NA())</f>
        <v>#N/A</v>
      </c>
      <c r="E2716" t="e">
        <f>IF($C2716=2,$B2716,NA())</f>
        <v>#N/A</v>
      </c>
      <c r="F2716">
        <f>IF($C2716=3,$B2716,NA())</f>
        <v>0.0605262</v>
      </c>
      <c r="G2716" t="e">
        <f>IF($C2716=4,$B2716,NA())</f>
        <v>#N/A</v>
      </c>
      <c r="H2716" t="e">
        <f>IF($C2716=5,$B2716,NA())</f>
        <v>#N/A</v>
      </c>
      <c r="I2716" t="e">
        <f>IF($C2716="",$B2716,NA())</f>
        <v>#N/A</v>
      </c>
    </row>
    <row r="2718" spans="1:9">
      <c r="A2718">
        <v>-0.0789333</v>
      </c>
      <c r="B2718">
        <v>0.063363</v>
      </c>
      <c r="C2718">
        <f>'Map Data'!$I$34</f>
        <v>3</v>
      </c>
      <c r="D2718" t="e">
        <f>IF($C2718=1,$B2718,NA())</f>
        <v>#N/A</v>
      </c>
      <c r="E2718" t="e">
        <f>IF($C2718=2,$B2718,NA())</f>
        <v>#N/A</v>
      </c>
      <c r="F2718">
        <f>IF($C2718=3,$B2718,NA())</f>
        <v>0.063363</v>
      </c>
      <c r="G2718" t="e">
        <f>IF($C2718=4,$B2718,NA())</f>
        <v>#N/A</v>
      </c>
      <c r="H2718" t="e">
        <f>IF($C2718=5,$B2718,NA())</f>
        <v>#N/A</v>
      </c>
      <c r="I2718" t="e">
        <f>IF($C2718="",$B2718,NA())</f>
        <v>#N/A</v>
      </c>
    </row>
    <row r="2719" spans="1:9">
      <c r="A2719">
        <v>0.0011594</v>
      </c>
      <c r="B2719">
        <v>0.063363</v>
      </c>
      <c r="C2719">
        <f>'Map Data'!$I$34</f>
        <v>3</v>
      </c>
      <c r="D2719" t="e">
        <f>IF($C2719=1,$B2719,NA())</f>
        <v>#N/A</v>
      </c>
      <c r="E2719" t="e">
        <f>IF($C2719=2,$B2719,NA())</f>
        <v>#N/A</v>
      </c>
      <c r="F2719">
        <f>IF($C2719=3,$B2719,NA())</f>
        <v>0.063363</v>
      </c>
      <c r="G2719" t="e">
        <f>IF($C2719=4,$B2719,NA())</f>
        <v>#N/A</v>
      </c>
      <c r="H2719" t="e">
        <f>IF($C2719=5,$B2719,NA())</f>
        <v>#N/A</v>
      </c>
      <c r="I2719" t="e">
        <f>IF($C2719="",$B2719,NA())</f>
        <v>#N/A</v>
      </c>
    </row>
    <row r="2721" spans="1:9">
      <c r="A2721">
        <v>-0.104999</v>
      </c>
      <c r="B2721">
        <v>0.0661998</v>
      </c>
      <c r="C2721">
        <f>'Map Data'!$I$34</f>
        <v>3</v>
      </c>
      <c r="D2721" t="e">
        <f>IF($C2721=1,$B2721,NA())</f>
        <v>#N/A</v>
      </c>
      <c r="E2721" t="e">
        <f>IF($C2721=2,$B2721,NA())</f>
        <v>#N/A</v>
      </c>
      <c r="F2721">
        <f>IF($C2721=3,$B2721,NA())</f>
        <v>0.0661998</v>
      </c>
      <c r="G2721" t="e">
        <f>IF($C2721=4,$B2721,NA())</f>
        <v>#N/A</v>
      </c>
      <c r="H2721" t="e">
        <f>IF($C2721=5,$B2721,NA())</f>
        <v>#N/A</v>
      </c>
      <c r="I2721" t="e">
        <f>IF($C2721="",$B2721,NA())</f>
        <v>#N/A</v>
      </c>
    </row>
    <row r="2722" spans="1:9">
      <c r="A2722">
        <v>0.0006855</v>
      </c>
      <c r="B2722">
        <v>0.0661998</v>
      </c>
      <c r="C2722">
        <f>'Map Data'!$I$34</f>
        <v>3</v>
      </c>
      <c r="D2722" t="e">
        <f>IF($C2722=1,$B2722,NA())</f>
        <v>#N/A</v>
      </c>
      <c r="E2722" t="e">
        <f>IF($C2722=2,$B2722,NA())</f>
        <v>#N/A</v>
      </c>
      <c r="F2722">
        <f>IF($C2722=3,$B2722,NA())</f>
        <v>0.0661998</v>
      </c>
      <c r="G2722" t="e">
        <f>IF($C2722=4,$B2722,NA())</f>
        <v>#N/A</v>
      </c>
      <c r="H2722" t="e">
        <f>IF($C2722=5,$B2722,NA())</f>
        <v>#N/A</v>
      </c>
      <c r="I2722" t="e">
        <f>IF($C2722="",$B2722,NA())</f>
        <v>#N/A</v>
      </c>
    </row>
    <row r="2724" spans="1:9">
      <c r="A2724">
        <v>-0.104525</v>
      </c>
      <c r="B2724">
        <v>0.06903670000000001</v>
      </c>
      <c r="C2724">
        <f>'Map Data'!$I$34</f>
        <v>3</v>
      </c>
      <c r="D2724" t="e">
        <f>IF($C2724=1,$B2724,NA())</f>
        <v>#N/A</v>
      </c>
      <c r="E2724" t="e">
        <f>IF($C2724=2,$B2724,NA())</f>
        <v>#N/A</v>
      </c>
      <c r="F2724">
        <f>IF($C2724=3,$B2724,NA())</f>
        <v>0.0690367</v>
      </c>
      <c r="G2724" t="e">
        <f>IF($C2724=4,$B2724,NA())</f>
        <v>#N/A</v>
      </c>
      <c r="H2724" t="e">
        <f>IF($C2724=5,$B2724,NA())</f>
        <v>#N/A</v>
      </c>
      <c r="I2724" t="e">
        <f>IF($C2724="",$B2724,NA())</f>
        <v>#N/A</v>
      </c>
    </row>
    <row r="2725" spans="1:9">
      <c r="A2725">
        <v>0.0006855</v>
      </c>
      <c r="B2725">
        <v>0.06903670000000001</v>
      </c>
      <c r="C2725">
        <f>'Map Data'!$I$34</f>
        <v>3</v>
      </c>
      <c r="D2725" t="e">
        <f>IF($C2725=1,$B2725,NA())</f>
        <v>#N/A</v>
      </c>
      <c r="E2725" t="e">
        <f>IF($C2725=2,$B2725,NA())</f>
        <v>#N/A</v>
      </c>
      <c r="F2725">
        <f>IF($C2725=3,$B2725,NA())</f>
        <v>0.0690367</v>
      </c>
      <c r="G2725" t="e">
        <f>IF($C2725=4,$B2725,NA())</f>
        <v>#N/A</v>
      </c>
      <c r="H2725" t="e">
        <f>IF($C2725=5,$B2725,NA())</f>
        <v>#N/A</v>
      </c>
      <c r="I2725" t="e">
        <f>IF($C2725="",$B2725,NA())</f>
        <v>#N/A</v>
      </c>
    </row>
    <row r="2727" spans="1:9">
      <c r="A2727">
        <v>-0.104525</v>
      </c>
      <c r="B2727">
        <v>0.07187350000000001</v>
      </c>
      <c r="C2727">
        <f>'Map Data'!$I$34</f>
        <v>3</v>
      </c>
      <c r="D2727" t="e">
        <f>IF($C2727=1,$B2727,NA())</f>
        <v>#N/A</v>
      </c>
      <c r="E2727" t="e">
        <f>IF($C2727=2,$B2727,NA())</f>
        <v>#N/A</v>
      </c>
      <c r="F2727">
        <f>IF($C2727=3,$B2727,NA())</f>
        <v>0.0718735</v>
      </c>
      <c r="G2727" t="e">
        <f>IF($C2727=4,$B2727,NA())</f>
        <v>#N/A</v>
      </c>
      <c r="H2727" t="e">
        <f>IF($C2727=5,$B2727,NA())</f>
        <v>#N/A</v>
      </c>
      <c r="I2727" t="e">
        <f>IF($C2727="",$B2727,NA())</f>
        <v>#N/A</v>
      </c>
    </row>
    <row r="2728" spans="1:9">
      <c r="A2728">
        <v>-0.0016842</v>
      </c>
      <c r="B2728">
        <v>0.07187350000000001</v>
      </c>
      <c r="C2728">
        <f>'Map Data'!$I$34</f>
        <v>3</v>
      </c>
      <c r="D2728" t="e">
        <f>IF($C2728=1,$B2728,NA())</f>
        <v>#N/A</v>
      </c>
      <c r="E2728" t="e">
        <f>IF($C2728=2,$B2728,NA())</f>
        <v>#N/A</v>
      </c>
      <c r="F2728">
        <f>IF($C2728=3,$B2728,NA())</f>
        <v>0.0718735</v>
      </c>
      <c r="G2728" t="e">
        <f>IF($C2728=4,$B2728,NA())</f>
        <v>#N/A</v>
      </c>
      <c r="H2728" t="e">
        <f>IF($C2728=5,$B2728,NA())</f>
        <v>#N/A</v>
      </c>
      <c r="I2728" t="e">
        <f>IF($C2728="",$B2728,NA())</f>
        <v>#N/A</v>
      </c>
    </row>
    <row r="2730" spans="1:9">
      <c r="A2730">
        <v>-0.1040511</v>
      </c>
      <c r="B2730">
        <v>0.07471029999999999</v>
      </c>
      <c r="C2730">
        <f>'Map Data'!$I$34</f>
        <v>3</v>
      </c>
      <c r="D2730" t="e">
        <f>IF($C2730=1,$B2730,NA())</f>
        <v>#N/A</v>
      </c>
      <c r="E2730" t="e">
        <f>IF($C2730=2,$B2730,NA())</f>
        <v>#N/A</v>
      </c>
      <c r="F2730">
        <f>IF($C2730=3,$B2730,NA())</f>
        <v>0.0747103</v>
      </c>
      <c r="G2730" t="e">
        <f>IF($C2730=4,$B2730,NA())</f>
        <v>#N/A</v>
      </c>
      <c r="H2730" t="e">
        <f>IF($C2730=5,$B2730,NA())</f>
        <v>#N/A</v>
      </c>
      <c r="I2730" t="e">
        <f>IF($C2730="",$B2730,NA())</f>
        <v>#N/A</v>
      </c>
    </row>
    <row r="2731" spans="1:9">
      <c r="A2731">
        <v>-0.0012102</v>
      </c>
      <c r="B2731">
        <v>0.07471029999999999</v>
      </c>
      <c r="C2731">
        <f>'Map Data'!$I$34</f>
        <v>3</v>
      </c>
      <c r="D2731" t="e">
        <f>IF($C2731=1,$B2731,NA())</f>
        <v>#N/A</v>
      </c>
      <c r="E2731" t="e">
        <f>IF($C2731=2,$B2731,NA())</f>
        <v>#N/A</v>
      </c>
      <c r="F2731">
        <f>IF($C2731=3,$B2731,NA())</f>
        <v>0.0747103</v>
      </c>
      <c r="G2731" t="e">
        <f>IF($C2731=4,$B2731,NA())</f>
        <v>#N/A</v>
      </c>
      <c r="H2731" t="e">
        <f>IF($C2731=5,$B2731,NA())</f>
        <v>#N/A</v>
      </c>
      <c r="I2731" t="e">
        <f>IF($C2731="",$B2731,NA())</f>
        <v>#N/A</v>
      </c>
    </row>
    <row r="2733" spans="1:9">
      <c r="A2733">
        <v>-0.1040511</v>
      </c>
      <c r="B2733">
        <v>0.0775472</v>
      </c>
      <c r="C2733">
        <f>'Map Data'!$I$34</f>
        <v>3</v>
      </c>
      <c r="D2733" t="e">
        <f>IF($C2733=1,$B2733,NA())</f>
        <v>#N/A</v>
      </c>
      <c r="E2733" t="e">
        <f>IF($C2733=2,$B2733,NA())</f>
        <v>#N/A</v>
      </c>
      <c r="F2733">
        <f>IF($C2733=3,$B2733,NA())</f>
        <v>0.0775472</v>
      </c>
      <c r="G2733" t="e">
        <f>IF($C2733=4,$B2733,NA())</f>
        <v>#N/A</v>
      </c>
      <c r="H2733" t="e">
        <f>IF($C2733=5,$B2733,NA())</f>
        <v>#N/A</v>
      </c>
      <c r="I2733" t="e">
        <f>IF($C2733="",$B2733,NA())</f>
        <v>#N/A</v>
      </c>
    </row>
    <row r="2734" spans="1:9">
      <c r="A2734">
        <v>-0.0016842</v>
      </c>
      <c r="B2734">
        <v>0.0775472</v>
      </c>
      <c r="C2734">
        <f>'Map Data'!$I$34</f>
        <v>3</v>
      </c>
      <c r="D2734" t="e">
        <f>IF($C2734=1,$B2734,NA())</f>
        <v>#N/A</v>
      </c>
      <c r="E2734" t="e">
        <f>IF($C2734=2,$B2734,NA())</f>
        <v>#N/A</v>
      </c>
      <c r="F2734">
        <f>IF($C2734=3,$B2734,NA())</f>
        <v>0.0775472</v>
      </c>
      <c r="G2734" t="e">
        <f>IF($C2734=4,$B2734,NA())</f>
        <v>#N/A</v>
      </c>
      <c r="H2734" t="e">
        <f>IF($C2734=5,$B2734,NA())</f>
        <v>#N/A</v>
      </c>
      <c r="I2734" t="e">
        <f>IF($C2734="",$B2734,NA())</f>
        <v>#N/A</v>
      </c>
    </row>
    <row r="2736" spans="1:9">
      <c r="A2736">
        <v>-0.1035772</v>
      </c>
      <c r="B2736">
        <v>0.080384</v>
      </c>
      <c r="C2736">
        <f>'Map Data'!$I$34</f>
        <v>3</v>
      </c>
      <c r="D2736" t="e">
        <f>IF($C2736=1,$B2736,NA())</f>
        <v>#N/A</v>
      </c>
      <c r="E2736" t="e">
        <f>IF($C2736=2,$B2736,NA())</f>
        <v>#N/A</v>
      </c>
      <c r="F2736">
        <f>IF($C2736=3,$B2736,NA())</f>
        <v>0.080384</v>
      </c>
      <c r="G2736" t="e">
        <f>IF($C2736=4,$B2736,NA())</f>
        <v>#N/A</v>
      </c>
      <c r="H2736" t="e">
        <f>IF($C2736=5,$B2736,NA())</f>
        <v>#N/A</v>
      </c>
      <c r="I2736" t="e">
        <f>IF($C2736="",$B2736,NA())</f>
        <v>#N/A</v>
      </c>
    </row>
    <row r="2737" spans="1:9">
      <c r="A2737">
        <v>-0.0035798</v>
      </c>
      <c r="B2737">
        <v>0.080384</v>
      </c>
      <c r="C2737">
        <f>'Map Data'!$I$34</f>
        <v>3</v>
      </c>
      <c r="D2737" t="e">
        <f>IF($C2737=1,$B2737,NA())</f>
        <v>#N/A</v>
      </c>
      <c r="E2737" t="e">
        <f>IF($C2737=2,$B2737,NA())</f>
        <v>#N/A</v>
      </c>
      <c r="F2737">
        <f>IF($C2737=3,$B2737,NA())</f>
        <v>0.080384</v>
      </c>
      <c r="G2737" t="e">
        <f>IF($C2737=4,$B2737,NA())</f>
        <v>#N/A</v>
      </c>
      <c r="H2737" t="e">
        <f>IF($C2737=5,$B2737,NA())</f>
        <v>#N/A</v>
      </c>
      <c r="I2737" t="e">
        <f>IF($C2737="",$B2737,NA())</f>
        <v>#N/A</v>
      </c>
    </row>
    <row r="2739" spans="1:9">
      <c r="A2739">
        <v>-0.1035772</v>
      </c>
      <c r="B2739">
        <v>0.0832209</v>
      </c>
      <c r="C2739">
        <f>'Map Data'!$I$34</f>
        <v>3</v>
      </c>
      <c r="D2739" t="e">
        <f>IF($C2739=1,$B2739,NA())</f>
        <v>#N/A</v>
      </c>
      <c r="E2739" t="e">
        <f>IF($C2739=2,$B2739,NA())</f>
        <v>#N/A</v>
      </c>
      <c r="F2739">
        <f>IF($C2739=3,$B2739,NA())</f>
        <v>0.0832209</v>
      </c>
      <c r="G2739" t="e">
        <f>IF($C2739=4,$B2739,NA())</f>
        <v>#N/A</v>
      </c>
      <c r="H2739" t="e">
        <f>IF($C2739=5,$B2739,NA())</f>
        <v>#N/A</v>
      </c>
      <c r="I2739" t="e">
        <f>IF($C2739="",$B2739,NA())</f>
        <v>#N/A</v>
      </c>
    </row>
    <row r="2740" spans="1:9">
      <c r="A2740">
        <v>-0.0045277</v>
      </c>
      <c r="B2740">
        <v>0.0832209</v>
      </c>
      <c r="C2740">
        <f>'Map Data'!$I$34</f>
        <v>3</v>
      </c>
      <c r="D2740" t="e">
        <f>IF($C2740=1,$B2740,NA())</f>
        <v>#N/A</v>
      </c>
      <c r="E2740" t="e">
        <f>IF($C2740=2,$B2740,NA())</f>
        <v>#N/A</v>
      </c>
      <c r="F2740">
        <f>IF($C2740=3,$B2740,NA())</f>
        <v>0.0832209</v>
      </c>
      <c r="G2740" t="e">
        <f>IF($C2740=4,$B2740,NA())</f>
        <v>#N/A</v>
      </c>
      <c r="H2740" t="e">
        <f>IF($C2740=5,$B2740,NA())</f>
        <v>#N/A</v>
      </c>
      <c r="I2740" t="e">
        <f>IF($C2740="",$B2740,NA())</f>
        <v>#N/A</v>
      </c>
    </row>
    <row r="2742" spans="1:9">
      <c r="A2742">
        <v>-0.1031033</v>
      </c>
      <c r="B2742">
        <v>0.0860577</v>
      </c>
      <c r="C2742">
        <f>'Map Data'!$I$34</f>
        <v>3</v>
      </c>
      <c r="D2742" t="e">
        <f>IF($C2742=1,$B2742,NA())</f>
        <v>#N/A</v>
      </c>
      <c r="E2742" t="e">
        <f>IF($C2742=2,$B2742,NA())</f>
        <v>#N/A</v>
      </c>
      <c r="F2742">
        <f>IF($C2742=3,$B2742,NA())</f>
        <v>0.0860577</v>
      </c>
      <c r="G2742" t="e">
        <f>IF($C2742=4,$B2742,NA())</f>
        <v>#N/A</v>
      </c>
      <c r="H2742" t="e">
        <f>IF($C2742=5,$B2742,NA())</f>
        <v>#N/A</v>
      </c>
      <c r="I2742" t="e">
        <f>IF($C2742="",$B2742,NA())</f>
        <v>#N/A</v>
      </c>
    </row>
    <row r="2743" spans="1:9">
      <c r="A2743">
        <v>-0.0054755</v>
      </c>
      <c r="B2743">
        <v>0.0860577</v>
      </c>
      <c r="C2743">
        <f>'Map Data'!$I$34</f>
        <v>3</v>
      </c>
      <c r="D2743" t="e">
        <f>IF($C2743=1,$B2743,NA())</f>
        <v>#N/A</v>
      </c>
      <c r="E2743" t="e">
        <f>IF($C2743=2,$B2743,NA())</f>
        <v>#N/A</v>
      </c>
      <c r="F2743">
        <f>IF($C2743=3,$B2743,NA())</f>
        <v>0.0860577</v>
      </c>
      <c r="G2743" t="e">
        <f>IF($C2743=4,$B2743,NA())</f>
        <v>#N/A</v>
      </c>
      <c r="H2743" t="e">
        <f>IF($C2743=5,$B2743,NA())</f>
        <v>#N/A</v>
      </c>
      <c r="I2743" t="e">
        <f>IF($C2743="",$B2743,NA())</f>
        <v>#N/A</v>
      </c>
    </row>
    <row r="2745" spans="1:9">
      <c r="A2745">
        <v>-0.1031033</v>
      </c>
      <c r="B2745">
        <v>0.0888945</v>
      </c>
      <c r="C2745">
        <f>'Map Data'!$I$34</f>
        <v>3</v>
      </c>
      <c r="D2745" t="e">
        <f>IF($C2745=1,$B2745,NA())</f>
        <v>#N/A</v>
      </c>
      <c r="E2745" t="e">
        <f>IF($C2745=2,$B2745,NA())</f>
        <v>#N/A</v>
      </c>
      <c r="F2745">
        <f>IF($C2745=3,$B2745,NA())</f>
        <v>0.0888945</v>
      </c>
      <c r="G2745" t="e">
        <f>IF($C2745=4,$B2745,NA())</f>
        <v>#N/A</v>
      </c>
      <c r="H2745" t="e">
        <f>IF($C2745=5,$B2745,NA())</f>
        <v>#N/A</v>
      </c>
      <c r="I2745" t="e">
        <f>IF($C2745="",$B2745,NA())</f>
        <v>#N/A</v>
      </c>
    </row>
    <row r="2746" spans="1:9">
      <c r="A2746">
        <v>-0.008319</v>
      </c>
      <c r="B2746">
        <v>0.0888945</v>
      </c>
      <c r="C2746">
        <f>'Map Data'!$I$34</f>
        <v>3</v>
      </c>
      <c r="D2746" t="e">
        <f>IF($C2746=1,$B2746,NA())</f>
        <v>#N/A</v>
      </c>
      <c r="E2746" t="e">
        <f>IF($C2746=2,$B2746,NA())</f>
        <v>#N/A</v>
      </c>
      <c r="F2746">
        <f>IF($C2746=3,$B2746,NA())</f>
        <v>0.0888945</v>
      </c>
      <c r="G2746" t="e">
        <f>IF($C2746=4,$B2746,NA())</f>
        <v>#N/A</v>
      </c>
      <c r="H2746" t="e">
        <f>IF($C2746=5,$B2746,NA())</f>
        <v>#N/A</v>
      </c>
      <c r="I2746" t="e">
        <f>IF($C2746="",$B2746,NA())</f>
        <v>#N/A</v>
      </c>
    </row>
    <row r="2748" spans="1:9">
      <c r="A2748">
        <v>-0.1026293</v>
      </c>
      <c r="B2748">
        <v>0.0917314</v>
      </c>
      <c r="C2748">
        <f>'Map Data'!$I$34</f>
        <v>3</v>
      </c>
      <c r="D2748" t="e">
        <f>IF($C2748=1,$B2748,NA())</f>
        <v>#N/A</v>
      </c>
      <c r="E2748" t="e">
        <f>IF($C2748=2,$B2748,NA())</f>
        <v>#N/A</v>
      </c>
      <c r="F2748">
        <f>IF($C2748=3,$B2748,NA())</f>
        <v>0.0917314</v>
      </c>
      <c r="G2748" t="e">
        <f>IF($C2748=4,$B2748,NA())</f>
        <v>#N/A</v>
      </c>
      <c r="H2748" t="e">
        <f>IF($C2748=5,$B2748,NA())</f>
        <v>#N/A</v>
      </c>
      <c r="I2748" t="e">
        <f>IF($C2748="",$B2748,NA())</f>
        <v>#N/A</v>
      </c>
    </row>
    <row r="2749" spans="1:9">
      <c r="A2749">
        <v>-0.0106887</v>
      </c>
      <c r="B2749">
        <v>0.0917314</v>
      </c>
      <c r="C2749">
        <f>'Map Data'!$I$34</f>
        <v>3</v>
      </c>
      <c r="D2749" t="e">
        <f>IF($C2749=1,$B2749,NA())</f>
        <v>#N/A</v>
      </c>
      <c r="E2749" t="e">
        <f>IF($C2749=2,$B2749,NA())</f>
        <v>#N/A</v>
      </c>
      <c r="F2749">
        <f>IF($C2749=3,$B2749,NA())</f>
        <v>0.0917314</v>
      </c>
      <c r="G2749" t="e">
        <f>IF($C2749=4,$B2749,NA())</f>
        <v>#N/A</v>
      </c>
      <c r="H2749" t="e">
        <f>IF($C2749=5,$B2749,NA())</f>
        <v>#N/A</v>
      </c>
      <c r="I2749" t="e">
        <f>IF($C2749="",$B2749,NA())</f>
        <v>#N/A</v>
      </c>
    </row>
    <row r="2751" spans="1:9">
      <c r="A2751">
        <v>-0.1026293</v>
      </c>
      <c r="B2751">
        <v>0.09456820000000001</v>
      </c>
      <c r="C2751">
        <f>'Map Data'!$I$34</f>
        <v>3</v>
      </c>
      <c r="D2751" t="e">
        <f>IF($C2751=1,$B2751,NA())</f>
        <v>#N/A</v>
      </c>
      <c r="E2751" t="e">
        <f>IF($C2751=2,$B2751,NA())</f>
        <v>#N/A</v>
      </c>
      <c r="F2751">
        <f>IF($C2751=3,$B2751,NA())</f>
        <v>0.0945682</v>
      </c>
      <c r="G2751" t="e">
        <f>IF($C2751=4,$B2751,NA())</f>
        <v>#N/A</v>
      </c>
      <c r="H2751" t="e">
        <f>IF($C2751=5,$B2751,NA())</f>
        <v>#N/A</v>
      </c>
      <c r="I2751" t="e">
        <f>IF($C2751="",$B2751,NA())</f>
        <v>#N/A</v>
      </c>
    </row>
    <row r="2752" spans="1:9">
      <c r="A2752">
        <v>-0.0282237</v>
      </c>
      <c r="B2752">
        <v>0.09456820000000001</v>
      </c>
      <c r="C2752">
        <f>'Map Data'!$I$34</f>
        <v>3</v>
      </c>
      <c r="D2752" t="e">
        <f>IF($C2752=1,$B2752,NA())</f>
        <v>#N/A</v>
      </c>
      <c r="E2752" t="e">
        <f>IF($C2752=2,$B2752,NA())</f>
        <v>#N/A</v>
      </c>
      <c r="F2752">
        <f>IF($C2752=3,$B2752,NA())</f>
        <v>0.0945682</v>
      </c>
      <c r="G2752" t="e">
        <f>IF($C2752=4,$B2752,NA())</f>
        <v>#N/A</v>
      </c>
      <c r="H2752" t="e">
        <f>IF($C2752=5,$B2752,NA())</f>
        <v>#N/A</v>
      </c>
      <c r="I2752" t="e">
        <f>IF($C2752="",$B2752,NA())</f>
        <v>#N/A</v>
      </c>
    </row>
    <row r="2754" spans="1:9">
      <c r="A2754">
        <v>-0.1021554</v>
      </c>
      <c r="B2754">
        <v>0.09740500000000001</v>
      </c>
      <c r="C2754">
        <f>'Map Data'!$I$34</f>
        <v>3</v>
      </c>
      <c r="D2754" t="e">
        <f>IF($C2754=1,$B2754,NA())</f>
        <v>#N/A</v>
      </c>
      <c r="E2754" t="e">
        <f>IF($C2754=2,$B2754,NA())</f>
        <v>#N/A</v>
      </c>
      <c r="F2754">
        <f>IF($C2754=3,$B2754,NA())</f>
        <v>0.097405</v>
      </c>
      <c r="G2754" t="e">
        <f>IF($C2754=4,$B2754,NA())</f>
        <v>#N/A</v>
      </c>
      <c r="H2754" t="e">
        <f>IF($C2754=5,$B2754,NA())</f>
        <v>#N/A</v>
      </c>
      <c r="I2754" t="e">
        <f>IF($C2754="",$B2754,NA())</f>
        <v>#N/A</v>
      </c>
    </row>
    <row r="2755" spans="1:9">
      <c r="A2755">
        <v>-0.0372282</v>
      </c>
      <c r="B2755">
        <v>0.09740500000000001</v>
      </c>
      <c r="C2755">
        <f>'Map Data'!$I$34</f>
        <v>3</v>
      </c>
      <c r="D2755" t="e">
        <f>IF($C2755=1,$B2755,NA())</f>
        <v>#N/A</v>
      </c>
      <c r="E2755" t="e">
        <f>IF($C2755=2,$B2755,NA())</f>
        <v>#N/A</v>
      </c>
      <c r="F2755">
        <f>IF($C2755=3,$B2755,NA())</f>
        <v>0.097405</v>
      </c>
      <c r="G2755" t="e">
        <f>IF($C2755=4,$B2755,NA())</f>
        <v>#N/A</v>
      </c>
      <c r="H2755" t="e">
        <f>IF($C2755=5,$B2755,NA())</f>
        <v>#N/A</v>
      </c>
      <c r="I2755" t="e">
        <f>IF($C2755="",$B2755,NA())</f>
        <v>#N/A</v>
      </c>
    </row>
    <row r="2757" spans="1:9">
      <c r="A2757">
        <v>-0.1021554</v>
      </c>
      <c r="B2757">
        <v>0.1002419</v>
      </c>
      <c r="C2757">
        <f>'Map Data'!$I$34</f>
        <v>3</v>
      </c>
      <c r="D2757" t="e">
        <f>IF($C2757=1,$B2757,NA())</f>
        <v>#N/A</v>
      </c>
      <c r="E2757" t="e">
        <f>IF($C2757=2,$B2757,NA())</f>
        <v>#N/A</v>
      </c>
      <c r="F2757">
        <f>IF($C2757=3,$B2757,NA())</f>
        <v>0.1002419</v>
      </c>
      <c r="G2757" t="e">
        <f>IF($C2757=4,$B2757,NA())</f>
        <v>#N/A</v>
      </c>
      <c r="H2757" t="e">
        <f>IF($C2757=5,$B2757,NA())</f>
        <v>#N/A</v>
      </c>
      <c r="I2757" t="e">
        <f>IF($C2757="",$B2757,NA())</f>
        <v>#N/A</v>
      </c>
    </row>
    <row r="2758" spans="1:9">
      <c r="A2758">
        <v>-0.0903074</v>
      </c>
      <c r="B2758">
        <v>0.1002419</v>
      </c>
      <c r="C2758">
        <f>'Map Data'!$I$34</f>
        <v>3</v>
      </c>
      <c r="D2758" t="e">
        <f>IF($C2758=1,$B2758,NA())</f>
        <v>#N/A</v>
      </c>
      <c r="E2758" t="e">
        <f>IF($C2758=2,$B2758,NA())</f>
        <v>#N/A</v>
      </c>
      <c r="F2758">
        <f>IF($C2758=3,$B2758,NA())</f>
        <v>0.1002419</v>
      </c>
      <c r="G2758" t="e">
        <f>IF($C2758=4,$B2758,NA())</f>
        <v>#N/A</v>
      </c>
      <c r="H2758" t="e">
        <f>IF($C2758=5,$B2758,NA())</f>
        <v>#N/A</v>
      </c>
      <c r="I2758" t="e">
        <f>IF($C2758="",$B2758,NA())</f>
        <v>#N/A</v>
      </c>
    </row>
    <row r="2760" spans="1:9">
      <c r="A2760">
        <v>0.2954644</v>
      </c>
      <c r="B2760">
        <v>0.1314471</v>
      </c>
      <c r="C2760">
        <f>'Map Data'!$I$35</f>
        <v>3</v>
      </c>
      <c r="D2760" t="e">
        <f>IF($C2760=1,$B2760,NA())</f>
        <v>#N/A</v>
      </c>
      <c r="E2760" t="e">
        <f>IF($C2760=2,$B2760,NA())</f>
        <v>#N/A</v>
      </c>
      <c r="F2760">
        <f>IF($C2760=3,$B2760,NA())</f>
        <v>0.1314471</v>
      </c>
      <c r="G2760" t="e">
        <f>IF($C2760=4,$B2760,NA())</f>
        <v>#N/A</v>
      </c>
      <c r="H2760" t="e">
        <f>IF($C2760=5,$B2760,NA())</f>
        <v>#N/A</v>
      </c>
      <c r="I2760" t="e">
        <f>IF($C2760="",$B2760,NA())</f>
        <v>#N/A</v>
      </c>
    </row>
    <row r="2761" spans="1:9">
      <c r="A2761">
        <v>0.3077863</v>
      </c>
      <c r="B2761">
        <v>0.1314471</v>
      </c>
      <c r="C2761">
        <f>'Map Data'!$I$35</f>
        <v>3</v>
      </c>
      <c r="D2761" t="e">
        <f>IF($C2761=1,$B2761,NA())</f>
        <v>#N/A</v>
      </c>
      <c r="E2761" t="e">
        <f>IF($C2761=2,$B2761,NA())</f>
        <v>#N/A</v>
      </c>
      <c r="F2761">
        <f>IF($C2761=3,$B2761,NA())</f>
        <v>0.1314471</v>
      </c>
      <c r="G2761" t="e">
        <f>IF($C2761=4,$B2761,NA())</f>
        <v>#N/A</v>
      </c>
      <c r="H2761" t="e">
        <f>IF($C2761=5,$B2761,NA())</f>
        <v>#N/A</v>
      </c>
      <c r="I2761" t="e">
        <f>IF($C2761="",$B2761,NA())</f>
        <v>#N/A</v>
      </c>
    </row>
    <row r="2763" spans="1:9">
      <c r="A2763">
        <v>0.2959383</v>
      </c>
      <c r="B2763">
        <v>0.1342839</v>
      </c>
      <c r="C2763">
        <f>'Map Data'!$I$35</f>
        <v>3</v>
      </c>
      <c r="D2763" t="e">
        <f>IF($C2763=1,$B2763,NA())</f>
        <v>#N/A</v>
      </c>
      <c r="E2763" t="e">
        <f>IF($C2763=2,$B2763,NA())</f>
        <v>#N/A</v>
      </c>
      <c r="F2763">
        <f>IF($C2763=3,$B2763,NA())</f>
        <v>0.1342839</v>
      </c>
      <c r="G2763" t="e">
        <f>IF($C2763=4,$B2763,NA())</f>
        <v>#N/A</v>
      </c>
      <c r="H2763" t="e">
        <f>IF($C2763=5,$B2763,NA())</f>
        <v>#N/A</v>
      </c>
      <c r="I2763" t="e">
        <f>IF($C2763="",$B2763,NA())</f>
        <v>#N/A</v>
      </c>
    </row>
    <row r="2764" spans="1:9">
      <c r="A2764">
        <v>0.3125255</v>
      </c>
      <c r="B2764">
        <v>0.1342839</v>
      </c>
      <c r="C2764">
        <f>'Map Data'!$I$35</f>
        <v>3</v>
      </c>
      <c r="D2764" t="e">
        <f>IF($C2764=1,$B2764,NA())</f>
        <v>#N/A</v>
      </c>
      <c r="E2764" t="e">
        <f>IF($C2764=2,$B2764,NA())</f>
        <v>#N/A</v>
      </c>
      <c r="F2764">
        <f>IF($C2764=3,$B2764,NA())</f>
        <v>0.1342839</v>
      </c>
      <c r="G2764" t="e">
        <f>IF($C2764=4,$B2764,NA())</f>
        <v>#N/A</v>
      </c>
      <c r="H2764" t="e">
        <f>IF($C2764=5,$B2764,NA())</f>
        <v>#N/A</v>
      </c>
      <c r="I2764" t="e">
        <f>IF($C2764="",$B2764,NA())</f>
        <v>#N/A</v>
      </c>
    </row>
    <row r="2766" spans="1:9">
      <c r="A2766">
        <v>0.2954644</v>
      </c>
      <c r="B2766">
        <v>0.1371207</v>
      </c>
      <c r="C2766">
        <f>'Map Data'!$I$35</f>
        <v>3</v>
      </c>
      <c r="D2766" t="e">
        <f>IF($C2766=1,$B2766,NA())</f>
        <v>#N/A</v>
      </c>
      <c r="E2766" t="e">
        <f>IF($C2766=2,$B2766,NA())</f>
        <v>#N/A</v>
      </c>
      <c r="F2766">
        <f>IF($C2766=3,$B2766,NA())</f>
        <v>0.1371207</v>
      </c>
      <c r="G2766" t="e">
        <f>IF($C2766=4,$B2766,NA())</f>
        <v>#N/A</v>
      </c>
      <c r="H2766" t="e">
        <f>IF($C2766=5,$B2766,NA())</f>
        <v>#N/A</v>
      </c>
      <c r="I2766" t="e">
        <f>IF($C2766="",$B2766,NA())</f>
        <v>#N/A</v>
      </c>
    </row>
    <row r="2767" spans="1:9">
      <c r="A2767">
        <v>0.3163169</v>
      </c>
      <c r="B2767">
        <v>0.1371207</v>
      </c>
      <c r="C2767">
        <f>'Map Data'!$I$35</f>
        <v>3</v>
      </c>
      <c r="D2767" t="e">
        <f>IF($C2767=1,$B2767,NA())</f>
        <v>#N/A</v>
      </c>
      <c r="E2767" t="e">
        <f>IF($C2767=2,$B2767,NA())</f>
        <v>#N/A</v>
      </c>
      <c r="F2767">
        <f>IF($C2767=3,$B2767,NA())</f>
        <v>0.1371207</v>
      </c>
      <c r="G2767" t="e">
        <f>IF($C2767=4,$B2767,NA())</f>
        <v>#N/A</v>
      </c>
      <c r="H2767" t="e">
        <f>IF($C2767=5,$B2767,NA())</f>
        <v>#N/A</v>
      </c>
      <c r="I2767" t="e">
        <f>IF($C2767="",$B2767,NA())</f>
        <v>#N/A</v>
      </c>
    </row>
    <row r="2769" spans="1:9">
      <c r="A2769">
        <v>0.2949905</v>
      </c>
      <c r="B2769">
        <v>0.1399576</v>
      </c>
      <c r="C2769">
        <f>'Map Data'!$I$35</f>
        <v>3</v>
      </c>
      <c r="D2769" t="e">
        <f>IF($C2769=1,$B2769,NA())</f>
        <v>#N/A</v>
      </c>
      <c r="E2769" t="e">
        <f>IF($C2769=2,$B2769,NA())</f>
        <v>#N/A</v>
      </c>
      <c r="F2769">
        <f>IF($C2769=3,$B2769,NA())</f>
        <v>0.1399576</v>
      </c>
      <c r="G2769" t="e">
        <f>IF($C2769=4,$B2769,NA())</f>
        <v>#N/A</v>
      </c>
      <c r="H2769" t="e">
        <f>IF($C2769=5,$B2769,NA())</f>
        <v>#N/A</v>
      </c>
      <c r="I2769" t="e">
        <f>IF($C2769="",$B2769,NA())</f>
        <v>#N/A</v>
      </c>
    </row>
    <row r="2770" spans="1:9">
      <c r="A2770">
        <v>0.3167908</v>
      </c>
      <c r="B2770">
        <v>0.1399576</v>
      </c>
      <c r="C2770">
        <f>'Map Data'!$I$35</f>
        <v>3</v>
      </c>
      <c r="D2770" t="e">
        <f>IF($C2770=1,$B2770,NA())</f>
        <v>#N/A</v>
      </c>
      <c r="E2770" t="e">
        <f>IF($C2770=2,$B2770,NA())</f>
        <v>#N/A</v>
      </c>
      <c r="F2770">
        <f>IF($C2770=3,$B2770,NA())</f>
        <v>0.1399576</v>
      </c>
      <c r="G2770" t="e">
        <f>IF($C2770=4,$B2770,NA())</f>
        <v>#N/A</v>
      </c>
      <c r="H2770" t="e">
        <f>IF($C2770=5,$B2770,NA())</f>
        <v>#N/A</v>
      </c>
      <c r="I2770" t="e">
        <f>IF($C2770="",$B2770,NA())</f>
        <v>#N/A</v>
      </c>
    </row>
    <row r="2772" spans="1:9">
      <c r="A2772">
        <v>0.2945165</v>
      </c>
      <c r="B2772">
        <v>0.1427944</v>
      </c>
      <c r="C2772">
        <f>'Map Data'!$I$35</f>
        <v>3</v>
      </c>
      <c r="D2772" t="e">
        <f>IF($C2772=1,$B2772,NA())</f>
        <v>#N/A</v>
      </c>
      <c r="E2772" t="e">
        <f>IF($C2772=2,$B2772,NA())</f>
        <v>#N/A</v>
      </c>
      <c r="F2772">
        <f>IF($C2772=3,$B2772,NA())</f>
        <v>0.1427944</v>
      </c>
      <c r="G2772" t="e">
        <f>IF($C2772=4,$B2772,NA())</f>
        <v>#N/A</v>
      </c>
      <c r="H2772" t="e">
        <f>IF($C2772=5,$B2772,NA())</f>
        <v>#N/A</v>
      </c>
      <c r="I2772" t="e">
        <f>IF($C2772="",$B2772,NA())</f>
        <v>#N/A</v>
      </c>
    </row>
    <row r="2773" spans="1:9">
      <c r="A2773">
        <v>0.3148951</v>
      </c>
      <c r="B2773">
        <v>0.1427944</v>
      </c>
      <c r="C2773">
        <f>'Map Data'!$I$35</f>
        <v>3</v>
      </c>
      <c r="D2773" t="e">
        <f>IF($C2773=1,$B2773,NA())</f>
        <v>#N/A</v>
      </c>
      <c r="E2773" t="e">
        <f>IF($C2773=2,$B2773,NA())</f>
        <v>#N/A</v>
      </c>
      <c r="F2773">
        <f>IF($C2773=3,$B2773,NA())</f>
        <v>0.1427944</v>
      </c>
      <c r="G2773" t="e">
        <f>IF($C2773=4,$B2773,NA())</f>
        <v>#N/A</v>
      </c>
      <c r="H2773" t="e">
        <f>IF($C2773=5,$B2773,NA())</f>
        <v>#N/A</v>
      </c>
      <c r="I2773" t="e">
        <f>IF($C2773="",$B2773,NA())</f>
        <v>#N/A</v>
      </c>
    </row>
    <row r="2775" spans="1:9">
      <c r="A2775">
        <v>0.2949905</v>
      </c>
      <c r="B2775">
        <v>0.1456313</v>
      </c>
      <c r="C2775">
        <f>'Map Data'!$I$35</f>
        <v>3</v>
      </c>
      <c r="D2775" t="e">
        <f>IF($C2775=1,$B2775,NA())</f>
        <v>#N/A</v>
      </c>
      <c r="E2775" t="e">
        <f>IF($C2775=2,$B2775,NA())</f>
        <v>#N/A</v>
      </c>
      <c r="F2775">
        <f>IF($C2775=3,$B2775,NA())</f>
        <v>0.1456313</v>
      </c>
      <c r="G2775" t="e">
        <f>IF($C2775=4,$B2775,NA())</f>
        <v>#N/A</v>
      </c>
      <c r="H2775" t="e">
        <f>IF($C2775=5,$B2775,NA())</f>
        <v>#N/A</v>
      </c>
      <c r="I2775" t="e">
        <f>IF($C2775="",$B2775,NA())</f>
        <v>#N/A</v>
      </c>
    </row>
    <row r="2776" spans="1:9">
      <c r="A2776">
        <v>0.3120516</v>
      </c>
      <c r="B2776">
        <v>0.1456313</v>
      </c>
      <c r="C2776">
        <f>'Map Data'!$I$35</f>
        <v>3</v>
      </c>
      <c r="D2776" t="e">
        <f>IF($C2776=1,$B2776,NA())</f>
        <v>#N/A</v>
      </c>
      <c r="E2776" t="e">
        <f>IF($C2776=2,$B2776,NA())</f>
        <v>#N/A</v>
      </c>
      <c r="F2776">
        <f>IF($C2776=3,$B2776,NA())</f>
        <v>0.1456313</v>
      </c>
      <c r="G2776" t="e">
        <f>IF($C2776=4,$B2776,NA())</f>
        <v>#N/A</v>
      </c>
      <c r="H2776" t="e">
        <f>IF($C2776=5,$B2776,NA())</f>
        <v>#N/A</v>
      </c>
      <c r="I2776" t="e">
        <f>IF($C2776="",$B2776,NA())</f>
        <v>#N/A</v>
      </c>
    </row>
    <row r="2778" spans="1:9">
      <c r="A2778">
        <v>0.2959383</v>
      </c>
      <c r="B2778">
        <v>0.1484681</v>
      </c>
      <c r="C2778">
        <f>'Map Data'!$I$35</f>
        <v>3</v>
      </c>
      <c r="D2778" t="e">
        <f>IF($C2778=1,$B2778,NA())</f>
        <v>#N/A</v>
      </c>
      <c r="E2778" t="e">
        <f>IF($C2778=2,$B2778,NA())</f>
        <v>#N/A</v>
      </c>
      <c r="F2778">
        <f>IF($C2778=3,$B2778,NA())</f>
        <v>0.1484681</v>
      </c>
      <c r="G2778" t="e">
        <f>IF($C2778=4,$B2778,NA())</f>
        <v>#N/A</v>
      </c>
      <c r="H2778" t="e">
        <f>IF($C2778=5,$B2778,NA())</f>
        <v>#N/A</v>
      </c>
      <c r="I2778" t="e">
        <f>IF($C2778="",$B2778,NA())</f>
        <v>#N/A</v>
      </c>
    </row>
    <row r="2779" spans="1:9">
      <c r="A2779">
        <v>0.3111038</v>
      </c>
      <c r="B2779">
        <v>0.1484681</v>
      </c>
      <c r="C2779">
        <f>'Map Data'!$I$35</f>
        <v>3</v>
      </c>
      <c r="D2779" t="e">
        <f>IF($C2779=1,$B2779,NA())</f>
        <v>#N/A</v>
      </c>
      <c r="E2779" t="e">
        <f>IF($C2779=2,$B2779,NA())</f>
        <v>#N/A</v>
      </c>
      <c r="F2779">
        <f>IF($C2779=3,$B2779,NA())</f>
        <v>0.1484681</v>
      </c>
      <c r="G2779" t="e">
        <f>IF($C2779=4,$B2779,NA())</f>
        <v>#N/A</v>
      </c>
      <c r="H2779" t="e">
        <f>IF($C2779=5,$B2779,NA())</f>
        <v>#N/A</v>
      </c>
      <c r="I2779" t="e">
        <f>IF($C2779="",$B2779,NA())</f>
        <v>#N/A</v>
      </c>
    </row>
    <row r="2781" spans="1:9">
      <c r="A2781">
        <v>0.2959383</v>
      </c>
      <c r="B2781">
        <v>0.1513049</v>
      </c>
      <c r="C2781">
        <f>'Map Data'!$I$35</f>
        <v>3</v>
      </c>
      <c r="D2781" t="e">
        <f>IF($C2781=1,$B2781,NA())</f>
        <v>#N/A</v>
      </c>
      <c r="E2781" t="e">
        <f>IF($C2781=2,$B2781,NA())</f>
        <v>#N/A</v>
      </c>
      <c r="F2781">
        <f>IF($C2781=3,$B2781,NA())</f>
        <v>0.1513049</v>
      </c>
      <c r="G2781" t="e">
        <f>IF($C2781=4,$B2781,NA())</f>
        <v>#N/A</v>
      </c>
      <c r="H2781" t="e">
        <f>IF($C2781=5,$B2781,NA())</f>
        <v>#N/A</v>
      </c>
      <c r="I2781" t="e">
        <f>IF($C2781="",$B2781,NA())</f>
        <v>#N/A</v>
      </c>
    </row>
    <row r="2782" spans="1:9">
      <c r="A2782">
        <v>0.3101559</v>
      </c>
      <c r="B2782">
        <v>0.1513049</v>
      </c>
      <c r="C2782">
        <f>'Map Data'!$I$35</f>
        <v>3</v>
      </c>
      <c r="D2782" t="e">
        <f>IF($C2782=1,$B2782,NA())</f>
        <v>#N/A</v>
      </c>
      <c r="E2782" t="e">
        <f>IF($C2782=2,$B2782,NA())</f>
        <v>#N/A</v>
      </c>
      <c r="F2782">
        <f>IF($C2782=3,$B2782,NA())</f>
        <v>0.1513049</v>
      </c>
      <c r="G2782" t="e">
        <f>IF($C2782=4,$B2782,NA())</f>
        <v>#N/A</v>
      </c>
      <c r="H2782" t="e">
        <f>IF($C2782=5,$B2782,NA())</f>
        <v>#N/A</v>
      </c>
      <c r="I2782" t="e">
        <f>IF($C2782="",$B2782,NA())</f>
        <v>#N/A</v>
      </c>
    </row>
    <row r="2784" spans="1:9">
      <c r="A2784">
        <v>0.2964122</v>
      </c>
      <c r="B2784">
        <v>0.1541418</v>
      </c>
      <c r="C2784">
        <f>'Map Data'!$I$35</f>
        <v>3</v>
      </c>
      <c r="D2784" t="e">
        <f>IF($C2784=1,$B2784,NA())</f>
        <v>#N/A</v>
      </c>
      <c r="E2784" t="e">
        <f>IF($C2784=2,$B2784,NA())</f>
        <v>#N/A</v>
      </c>
      <c r="F2784">
        <f>IF($C2784=3,$B2784,NA())</f>
        <v>0.1541418</v>
      </c>
      <c r="G2784" t="e">
        <f>IF($C2784=4,$B2784,NA())</f>
        <v>#N/A</v>
      </c>
      <c r="H2784" t="e">
        <f>IF($C2784=5,$B2784,NA())</f>
        <v>#N/A</v>
      </c>
      <c r="I2784" t="e">
        <f>IF($C2784="",$B2784,NA())</f>
        <v>#N/A</v>
      </c>
    </row>
    <row r="2785" spans="1:9">
      <c r="A2785">
        <v>0.3092081</v>
      </c>
      <c r="B2785">
        <v>0.1541418</v>
      </c>
      <c r="C2785">
        <f>'Map Data'!$I$35</f>
        <v>3</v>
      </c>
      <c r="D2785" t="e">
        <f>IF($C2785=1,$B2785,NA())</f>
        <v>#N/A</v>
      </c>
      <c r="E2785" t="e">
        <f>IF($C2785=2,$B2785,NA())</f>
        <v>#N/A</v>
      </c>
      <c r="F2785">
        <f>IF($C2785=3,$B2785,NA())</f>
        <v>0.1541418</v>
      </c>
      <c r="G2785" t="e">
        <f>IF($C2785=4,$B2785,NA())</f>
        <v>#N/A</v>
      </c>
      <c r="H2785" t="e">
        <f>IF($C2785=5,$B2785,NA())</f>
        <v>#N/A</v>
      </c>
      <c r="I2785" t="e">
        <f>IF($C2785="",$B2785,NA())</f>
        <v>#N/A</v>
      </c>
    </row>
    <row r="2787" spans="1:9">
      <c r="A2787">
        <v>0.2954644</v>
      </c>
      <c r="B2787">
        <v>0.1569786</v>
      </c>
      <c r="C2787">
        <f>'Map Data'!$I$35</f>
        <v>3</v>
      </c>
      <c r="D2787" t="e">
        <f>IF($C2787=1,$B2787,NA())</f>
        <v>#N/A</v>
      </c>
      <c r="E2787" t="e">
        <f>IF($C2787=2,$B2787,NA())</f>
        <v>#N/A</v>
      </c>
      <c r="F2787">
        <f>IF($C2787=3,$B2787,NA())</f>
        <v>0.1569786</v>
      </c>
      <c r="G2787" t="e">
        <f>IF($C2787=4,$B2787,NA())</f>
        <v>#N/A</v>
      </c>
      <c r="H2787" t="e">
        <f>IF($C2787=5,$B2787,NA())</f>
        <v>#N/A</v>
      </c>
      <c r="I2787" t="e">
        <f>IF($C2787="",$B2787,NA())</f>
        <v>#N/A</v>
      </c>
    </row>
    <row r="2788" spans="1:9">
      <c r="A2788">
        <v>0.3082603</v>
      </c>
      <c r="B2788">
        <v>0.1569786</v>
      </c>
      <c r="C2788">
        <f>'Map Data'!$I$35</f>
        <v>3</v>
      </c>
      <c r="D2788" t="e">
        <f>IF($C2788=1,$B2788,NA())</f>
        <v>#N/A</v>
      </c>
      <c r="E2788" t="e">
        <f>IF($C2788=2,$B2788,NA())</f>
        <v>#N/A</v>
      </c>
      <c r="F2788">
        <f>IF($C2788=3,$B2788,NA())</f>
        <v>0.1569786</v>
      </c>
      <c r="G2788" t="e">
        <f>IF($C2788=4,$B2788,NA())</f>
        <v>#N/A</v>
      </c>
      <c r="H2788" t="e">
        <f>IF($C2788=5,$B2788,NA())</f>
        <v>#N/A</v>
      </c>
      <c r="I2788" t="e">
        <f>IF($C2788="",$B2788,NA())</f>
        <v>#N/A</v>
      </c>
    </row>
    <row r="2790" spans="1:9">
      <c r="A2790">
        <v>0.2987818</v>
      </c>
      <c r="B2790">
        <v>0.1598154</v>
      </c>
      <c r="C2790">
        <f>'Map Data'!$I$35</f>
        <v>3</v>
      </c>
      <c r="D2790" t="e">
        <f>IF($C2790=1,$B2790,NA())</f>
        <v>#N/A</v>
      </c>
      <c r="E2790" t="e">
        <f>IF($C2790=2,$B2790,NA())</f>
        <v>#N/A</v>
      </c>
      <c r="F2790">
        <f>IF($C2790=3,$B2790,NA())</f>
        <v>0.1598154</v>
      </c>
      <c r="G2790" t="e">
        <f>IF($C2790=4,$B2790,NA())</f>
        <v>#N/A</v>
      </c>
      <c r="H2790" t="e">
        <f>IF($C2790=5,$B2790,NA())</f>
        <v>#N/A</v>
      </c>
      <c r="I2790" t="e">
        <f>IF($C2790="",$B2790,NA())</f>
        <v>#N/A</v>
      </c>
    </row>
    <row r="2791" spans="1:9">
      <c r="A2791">
        <v>0.3073124</v>
      </c>
      <c r="B2791">
        <v>0.1598154</v>
      </c>
      <c r="C2791">
        <f>'Map Data'!$I$35</f>
        <v>3</v>
      </c>
      <c r="D2791" t="e">
        <f>IF($C2791=1,$B2791,NA())</f>
        <v>#N/A</v>
      </c>
      <c r="E2791" t="e">
        <f>IF($C2791=2,$B2791,NA())</f>
        <v>#N/A</v>
      </c>
      <c r="F2791">
        <f>IF($C2791=3,$B2791,NA())</f>
        <v>0.1598154</v>
      </c>
      <c r="G2791" t="e">
        <f>IF($C2791=4,$B2791,NA())</f>
        <v>#N/A</v>
      </c>
      <c r="H2791" t="e">
        <f>IF($C2791=5,$B2791,NA())</f>
        <v>#N/A</v>
      </c>
      <c r="I2791" t="e">
        <f>IF($C2791="",$B2791,NA())</f>
        <v>#N/A</v>
      </c>
    </row>
    <row r="2793" spans="1:9">
      <c r="A2793">
        <v>0.3002036</v>
      </c>
      <c r="B2793">
        <v>0.1626523</v>
      </c>
      <c r="C2793">
        <f>'Map Data'!$I$35</f>
        <v>3</v>
      </c>
      <c r="D2793" t="e">
        <f>IF($C2793=1,$B2793,NA())</f>
        <v>#N/A</v>
      </c>
      <c r="E2793" t="e">
        <f>IF($C2793=2,$B2793,NA())</f>
        <v>#N/A</v>
      </c>
      <c r="F2793">
        <f>IF($C2793=3,$B2793,NA())</f>
        <v>0.1626523</v>
      </c>
      <c r="G2793" t="e">
        <f>IF($C2793=4,$B2793,NA())</f>
        <v>#N/A</v>
      </c>
      <c r="H2793" t="e">
        <f>IF($C2793=5,$B2793,NA())</f>
        <v>#N/A</v>
      </c>
      <c r="I2793" t="e">
        <f>IF($C2793="",$B2793,NA())</f>
        <v>#N/A</v>
      </c>
    </row>
    <row r="2794" spans="1:9">
      <c r="A2794">
        <v>0.3068385</v>
      </c>
      <c r="B2794">
        <v>0.1626523</v>
      </c>
      <c r="C2794">
        <f>'Map Data'!$I$35</f>
        <v>3</v>
      </c>
      <c r="D2794" t="e">
        <f>IF($C2794=1,$B2794,NA())</f>
        <v>#N/A</v>
      </c>
      <c r="E2794" t="e">
        <f>IF($C2794=2,$B2794,NA())</f>
        <v>#N/A</v>
      </c>
      <c r="F2794">
        <f>IF($C2794=3,$B2794,NA())</f>
        <v>0.1626523</v>
      </c>
      <c r="G2794" t="e">
        <f>IF($C2794=4,$B2794,NA())</f>
        <v>#N/A</v>
      </c>
      <c r="H2794" t="e">
        <f>IF($C2794=5,$B2794,NA())</f>
        <v>#N/A</v>
      </c>
      <c r="I2794" t="e">
        <f>IF($C2794="",$B2794,NA())</f>
        <v>#N/A</v>
      </c>
    </row>
    <row r="2796" spans="1:9">
      <c r="A2796">
        <v>0.2987818</v>
      </c>
      <c r="B2796">
        <v>0.1654891</v>
      </c>
      <c r="C2796">
        <f>'Map Data'!$I$35</f>
        <v>3</v>
      </c>
      <c r="D2796" t="e">
        <f>IF($C2796=1,$B2796,NA())</f>
        <v>#N/A</v>
      </c>
      <c r="E2796" t="e">
        <f>IF($C2796=2,$B2796,NA())</f>
        <v>#N/A</v>
      </c>
      <c r="F2796">
        <f>IF($C2796=3,$B2796,NA())</f>
        <v>0.1654891</v>
      </c>
      <c r="G2796" t="e">
        <f>IF($C2796=4,$B2796,NA())</f>
        <v>#N/A</v>
      </c>
      <c r="H2796" t="e">
        <f>IF($C2796=5,$B2796,NA())</f>
        <v>#N/A</v>
      </c>
      <c r="I2796" t="e">
        <f>IF($C2796="",$B2796,NA())</f>
        <v>#N/A</v>
      </c>
    </row>
    <row r="2797" spans="1:9">
      <c r="A2797">
        <v>0.3058906</v>
      </c>
      <c r="B2797">
        <v>0.1654891</v>
      </c>
      <c r="C2797">
        <f>'Map Data'!$I$35</f>
        <v>3</v>
      </c>
      <c r="D2797" t="e">
        <f>IF($C2797=1,$B2797,NA())</f>
        <v>#N/A</v>
      </c>
      <c r="E2797" t="e">
        <f>IF($C2797=2,$B2797,NA())</f>
        <v>#N/A</v>
      </c>
      <c r="F2797">
        <f>IF($C2797=3,$B2797,NA())</f>
        <v>0.1654891</v>
      </c>
      <c r="G2797" t="e">
        <f>IF($C2797=4,$B2797,NA())</f>
        <v>#N/A</v>
      </c>
      <c r="H2797" t="e">
        <f>IF($C2797=5,$B2797,NA())</f>
        <v>#N/A</v>
      </c>
      <c r="I2797" t="e">
        <f>IF($C2797="",$B2797,NA())</f>
        <v>#N/A</v>
      </c>
    </row>
    <row r="2799" spans="1:9">
      <c r="A2799">
        <v>0.2992558</v>
      </c>
      <c r="B2799">
        <v>0.1683259</v>
      </c>
      <c r="C2799">
        <f>'Map Data'!$I$35</f>
        <v>3</v>
      </c>
      <c r="D2799" t="e">
        <f>IF($C2799=1,$B2799,NA())</f>
        <v>#N/A</v>
      </c>
      <c r="E2799" t="e">
        <f>IF($C2799=2,$B2799,NA())</f>
        <v>#N/A</v>
      </c>
      <c r="F2799">
        <f>IF($C2799=3,$B2799,NA())</f>
        <v>0.1683259</v>
      </c>
      <c r="G2799" t="e">
        <f>IF($C2799=4,$B2799,NA())</f>
        <v>#N/A</v>
      </c>
      <c r="H2799" t="e">
        <f>IF($C2799=5,$B2799,NA())</f>
        <v>#N/A</v>
      </c>
      <c r="I2799" t="e">
        <f>IF($C2799="",$B2799,NA())</f>
        <v>#N/A</v>
      </c>
    </row>
    <row r="2800" spans="1:9">
      <c r="A2800">
        <v>0.3049428</v>
      </c>
      <c r="B2800">
        <v>0.1683259</v>
      </c>
      <c r="C2800">
        <f>'Map Data'!$I$35</f>
        <v>3</v>
      </c>
      <c r="D2800" t="e">
        <f>IF($C2800=1,$B2800,NA())</f>
        <v>#N/A</v>
      </c>
      <c r="E2800" t="e">
        <f>IF($C2800=2,$B2800,NA())</f>
        <v>#N/A</v>
      </c>
      <c r="F2800">
        <f>IF($C2800=3,$B2800,NA())</f>
        <v>0.1683259</v>
      </c>
      <c r="G2800" t="e">
        <f>IF($C2800=4,$B2800,NA())</f>
        <v>#N/A</v>
      </c>
      <c r="H2800" t="e">
        <f>IF($C2800=5,$B2800,NA())</f>
        <v>#N/A</v>
      </c>
      <c r="I2800" t="e">
        <f>IF($C2800="",$B2800,NA())</f>
        <v>#N/A</v>
      </c>
    </row>
    <row r="2802" spans="1:9">
      <c r="A2802">
        <v>0.2987818</v>
      </c>
      <c r="B2802">
        <v>0.1711628</v>
      </c>
      <c r="C2802">
        <f>'Map Data'!$I$35</f>
        <v>3</v>
      </c>
      <c r="D2802" t="e">
        <f>IF($C2802=1,$B2802,NA())</f>
        <v>#N/A</v>
      </c>
      <c r="E2802" t="e">
        <f>IF($C2802=2,$B2802,NA())</f>
        <v>#N/A</v>
      </c>
      <c r="F2802">
        <f>IF($C2802=3,$B2802,NA())</f>
        <v>0.1711628</v>
      </c>
      <c r="G2802" t="e">
        <f>IF($C2802=4,$B2802,NA())</f>
        <v>#N/A</v>
      </c>
      <c r="H2802" t="e">
        <f>IF($C2802=5,$B2802,NA())</f>
        <v>#N/A</v>
      </c>
      <c r="I2802" t="e">
        <f>IF($C2802="",$B2802,NA())</f>
        <v>#N/A</v>
      </c>
    </row>
    <row r="2803" spans="1:9">
      <c r="A2803">
        <v>0.303995</v>
      </c>
      <c r="B2803">
        <v>0.1711628</v>
      </c>
      <c r="C2803">
        <f>'Map Data'!$I$35</f>
        <v>3</v>
      </c>
      <c r="D2803" t="e">
        <f>IF($C2803=1,$B2803,NA())</f>
        <v>#N/A</v>
      </c>
      <c r="E2803" t="e">
        <f>IF($C2803=2,$B2803,NA())</f>
        <v>#N/A</v>
      </c>
      <c r="F2803">
        <f>IF($C2803=3,$B2803,NA())</f>
        <v>0.1711628</v>
      </c>
      <c r="G2803" t="e">
        <f>IF($C2803=4,$B2803,NA())</f>
        <v>#N/A</v>
      </c>
      <c r="H2803" t="e">
        <f>IF($C2803=5,$B2803,NA())</f>
        <v>#N/A</v>
      </c>
      <c r="I2803" t="e">
        <f>IF($C2803="",$B2803,NA())</f>
        <v>#N/A</v>
      </c>
    </row>
    <row r="2805" spans="1:9">
      <c r="A2805">
        <v>0.2992558</v>
      </c>
      <c r="B2805">
        <v>0.1739996</v>
      </c>
      <c r="C2805">
        <f>'Map Data'!$I$35</f>
        <v>3</v>
      </c>
      <c r="D2805" t="e">
        <f>IF($C2805=1,$B2805,NA())</f>
        <v>#N/A</v>
      </c>
      <c r="E2805" t="e">
        <f>IF($C2805=2,$B2805,NA())</f>
        <v>#N/A</v>
      </c>
      <c r="F2805">
        <f>IF($C2805=3,$B2805,NA())</f>
        <v>0.1739996</v>
      </c>
      <c r="G2805" t="e">
        <f>IF($C2805=4,$B2805,NA())</f>
        <v>#N/A</v>
      </c>
      <c r="H2805" t="e">
        <f>IF($C2805=5,$B2805,NA())</f>
        <v>#N/A</v>
      </c>
      <c r="I2805" t="e">
        <f>IF($C2805="",$B2805,NA())</f>
        <v>#N/A</v>
      </c>
    </row>
    <row r="2806" spans="1:9">
      <c r="A2806">
        <v>0.3030471</v>
      </c>
      <c r="B2806">
        <v>0.1739996</v>
      </c>
      <c r="C2806">
        <f>'Map Data'!$I$35</f>
        <v>3</v>
      </c>
      <c r="D2806" t="e">
        <f>IF($C2806=1,$B2806,NA())</f>
        <v>#N/A</v>
      </c>
      <c r="E2806" t="e">
        <f>IF($C2806=2,$B2806,NA())</f>
        <v>#N/A</v>
      </c>
      <c r="F2806">
        <f>IF($C2806=3,$B2806,NA())</f>
        <v>0.1739996</v>
      </c>
      <c r="G2806" t="e">
        <f>IF($C2806=4,$B2806,NA())</f>
        <v>#N/A</v>
      </c>
      <c r="H2806" t="e">
        <f>IF($C2806=5,$B2806,NA())</f>
        <v>#N/A</v>
      </c>
      <c r="I2806" t="e">
        <f>IF($C2806="",$B2806,NA())</f>
        <v>#N/A</v>
      </c>
    </row>
    <row r="2808" spans="1:9">
      <c r="A2808">
        <v>0.2807728</v>
      </c>
      <c r="B2808">
        <v>0.0605262</v>
      </c>
      <c r="C2808">
        <f>'Map Data'!$I$36</f>
        <v>3</v>
      </c>
      <c r="D2808" t="e">
        <f>IF($C2808=1,$B2808,NA())</f>
        <v>#N/A</v>
      </c>
      <c r="E2808" t="e">
        <f>IF($C2808=2,$B2808,NA())</f>
        <v>#N/A</v>
      </c>
      <c r="F2808">
        <f>IF($C2808=3,$B2808,NA())</f>
        <v>0.0605262</v>
      </c>
      <c r="G2808" t="e">
        <f>IF($C2808=4,$B2808,NA())</f>
        <v>#N/A</v>
      </c>
      <c r="H2808" t="e">
        <f>IF($C2808=5,$B2808,NA())</f>
        <v>#N/A</v>
      </c>
      <c r="I2808" t="e">
        <f>IF($C2808="",$B2808,NA())</f>
        <v>#N/A</v>
      </c>
    </row>
    <row r="2809" spans="1:9">
      <c r="A2809">
        <v>0.2831424</v>
      </c>
      <c r="B2809">
        <v>0.0605262</v>
      </c>
      <c r="C2809">
        <f>'Map Data'!$I$36</f>
        <v>3</v>
      </c>
      <c r="D2809" t="e">
        <f>IF($C2809=1,$B2809,NA())</f>
        <v>#N/A</v>
      </c>
      <c r="E2809" t="e">
        <f>IF($C2809=2,$B2809,NA())</f>
        <v>#N/A</v>
      </c>
      <c r="F2809">
        <f>IF($C2809=3,$B2809,NA())</f>
        <v>0.0605262</v>
      </c>
      <c r="G2809" t="e">
        <f>IF($C2809=4,$B2809,NA())</f>
        <v>#N/A</v>
      </c>
      <c r="H2809" t="e">
        <f>IF($C2809=5,$B2809,NA())</f>
        <v>#N/A</v>
      </c>
      <c r="I2809" t="e">
        <f>IF($C2809="",$B2809,NA())</f>
        <v>#N/A</v>
      </c>
    </row>
    <row r="2811" spans="1:9">
      <c r="A2811">
        <v>0.2722422</v>
      </c>
      <c r="B2811">
        <v>0.063363</v>
      </c>
      <c r="C2811">
        <f>'Map Data'!$I$36</f>
        <v>3</v>
      </c>
      <c r="D2811" t="e">
        <f>IF($C2811=1,$B2811,NA())</f>
        <v>#N/A</v>
      </c>
      <c r="E2811" t="e">
        <f>IF($C2811=2,$B2811,NA())</f>
        <v>#N/A</v>
      </c>
      <c r="F2811">
        <f>IF($C2811=3,$B2811,NA())</f>
        <v>0.063363</v>
      </c>
      <c r="G2811" t="e">
        <f>IF($C2811=4,$B2811,NA())</f>
        <v>#N/A</v>
      </c>
      <c r="H2811" t="e">
        <f>IF($C2811=5,$B2811,NA())</f>
        <v>#N/A</v>
      </c>
      <c r="I2811" t="e">
        <f>IF($C2811="",$B2811,NA())</f>
        <v>#N/A</v>
      </c>
    </row>
    <row r="2812" spans="1:9">
      <c r="A2812">
        <v>0.2840903</v>
      </c>
      <c r="B2812">
        <v>0.063363</v>
      </c>
      <c r="C2812">
        <f>'Map Data'!$I$36</f>
        <v>3</v>
      </c>
      <c r="D2812" t="e">
        <f>IF($C2812=1,$B2812,NA())</f>
        <v>#N/A</v>
      </c>
      <c r="E2812" t="e">
        <f>IF($C2812=2,$B2812,NA())</f>
        <v>#N/A</v>
      </c>
      <c r="F2812">
        <f>IF($C2812=3,$B2812,NA())</f>
        <v>0.063363</v>
      </c>
      <c r="G2812" t="e">
        <f>IF($C2812=4,$B2812,NA())</f>
        <v>#N/A</v>
      </c>
      <c r="H2812" t="e">
        <f>IF($C2812=5,$B2812,NA())</f>
        <v>#N/A</v>
      </c>
      <c r="I2812" t="e">
        <f>IF($C2812="",$B2812,NA())</f>
        <v>#N/A</v>
      </c>
    </row>
    <row r="2814" spans="1:9">
      <c r="A2814">
        <v>0.2703466</v>
      </c>
      <c r="B2814">
        <v>0.0661998</v>
      </c>
      <c r="C2814">
        <f>'Map Data'!$I$36</f>
        <v>3</v>
      </c>
      <c r="D2814" t="e">
        <f>IF($C2814=1,$B2814,NA())</f>
        <v>#N/A</v>
      </c>
      <c r="E2814" t="e">
        <f>IF($C2814=2,$B2814,NA())</f>
        <v>#N/A</v>
      </c>
      <c r="F2814">
        <f>IF($C2814=3,$B2814,NA())</f>
        <v>0.0661998</v>
      </c>
      <c r="G2814" t="e">
        <f>IF($C2814=4,$B2814,NA())</f>
        <v>#N/A</v>
      </c>
      <c r="H2814" t="e">
        <f>IF($C2814=5,$B2814,NA())</f>
        <v>#N/A</v>
      </c>
      <c r="I2814" t="e">
        <f>IF($C2814="",$B2814,NA())</f>
        <v>#N/A</v>
      </c>
    </row>
    <row r="2815" spans="1:9">
      <c r="A2815">
        <v>0.285986</v>
      </c>
      <c r="B2815">
        <v>0.0661998</v>
      </c>
      <c r="C2815">
        <f>'Map Data'!$I$36</f>
        <v>3</v>
      </c>
      <c r="D2815" t="e">
        <f>IF($C2815=1,$B2815,NA())</f>
        <v>#N/A</v>
      </c>
      <c r="E2815" t="e">
        <f>IF($C2815=2,$B2815,NA())</f>
        <v>#N/A</v>
      </c>
      <c r="F2815">
        <f>IF($C2815=3,$B2815,NA())</f>
        <v>0.0661998</v>
      </c>
      <c r="G2815" t="e">
        <f>IF($C2815=4,$B2815,NA())</f>
        <v>#N/A</v>
      </c>
      <c r="H2815" t="e">
        <f>IF($C2815=5,$B2815,NA())</f>
        <v>#N/A</v>
      </c>
      <c r="I2815" t="e">
        <f>IF($C2815="",$B2815,NA())</f>
        <v>#N/A</v>
      </c>
    </row>
    <row r="2817" spans="1:9">
      <c r="A2817">
        <v>0.2712944</v>
      </c>
      <c r="B2817">
        <v>0.06903670000000001</v>
      </c>
      <c r="C2817">
        <f>'Map Data'!$I$36</f>
        <v>3</v>
      </c>
      <c r="D2817" t="e">
        <f>IF($C2817=1,$B2817,NA())</f>
        <v>#N/A</v>
      </c>
      <c r="E2817" t="e">
        <f>IF($C2817=2,$B2817,NA())</f>
        <v>#N/A</v>
      </c>
      <c r="F2817">
        <f>IF($C2817=3,$B2817,NA())</f>
        <v>0.0690367</v>
      </c>
      <c r="G2817" t="e">
        <f>IF($C2817=4,$B2817,NA())</f>
        <v>#N/A</v>
      </c>
      <c r="H2817" t="e">
        <f>IF($C2817=5,$B2817,NA())</f>
        <v>#N/A</v>
      </c>
      <c r="I2817" t="e">
        <f>IF($C2817="",$B2817,NA())</f>
        <v>#N/A</v>
      </c>
    </row>
    <row r="2818" spans="1:9">
      <c r="A2818">
        <v>0.2869338</v>
      </c>
      <c r="B2818">
        <v>0.06903670000000001</v>
      </c>
      <c r="C2818">
        <f>'Map Data'!$I$36</f>
        <v>3</v>
      </c>
      <c r="D2818" t="e">
        <f>IF($C2818=1,$B2818,NA())</f>
        <v>#N/A</v>
      </c>
      <c r="E2818" t="e">
        <f>IF($C2818=2,$B2818,NA())</f>
        <v>#N/A</v>
      </c>
      <c r="F2818">
        <f>IF($C2818=3,$B2818,NA())</f>
        <v>0.0690367</v>
      </c>
      <c r="G2818" t="e">
        <f>IF($C2818=4,$B2818,NA())</f>
        <v>#N/A</v>
      </c>
      <c r="H2818" t="e">
        <f>IF($C2818=5,$B2818,NA())</f>
        <v>#N/A</v>
      </c>
      <c r="I2818" t="e">
        <f>IF($C2818="",$B2818,NA())</f>
        <v>#N/A</v>
      </c>
    </row>
    <row r="2820" spans="1:9">
      <c r="A2820">
        <v>0.2741379</v>
      </c>
      <c r="B2820">
        <v>0.07187350000000001</v>
      </c>
      <c r="C2820">
        <f>'Map Data'!$I$36</f>
        <v>3</v>
      </c>
      <c r="D2820" t="e">
        <f>IF($C2820=1,$B2820,NA())</f>
        <v>#N/A</v>
      </c>
      <c r="E2820" t="e">
        <f>IF($C2820=2,$B2820,NA())</f>
        <v>#N/A</v>
      </c>
      <c r="F2820">
        <f>IF($C2820=3,$B2820,NA())</f>
        <v>0.0718735</v>
      </c>
      <c r="G2820" t="e">
        <f>IF($C2820=4,$B2820,NA())</f>
        <v>#N/A</v>
      </c>
      <c r="H2820" t="e">
        <f>IF($C2820=5,$B2820,NA())</f>
        <v>#N/A</v>
      </c>
      <c r="I2820" t="e">
        <f>IF($C2820="",$B2820,NA())</f>
        <v>#N/A</v>
      </c>
    </row>
    <row r="2821" spans="1:9">
      <c r="A2821">
        <v>0.2878816</v>
      </c>
      <c r="B2821">
        <v>0.07187350000000001</v>
      </c>
      <c r="C2821">
        <f>'Map Data'!$I$36</f>
        <v>3</v>
      </c>
      <c r="D2821" t="e">
        <f>IF($C2821=1,$B2821,NA())</f>
        <v>#N/A</v>
      </c>
      <c r="E2821" t="e">
        <f>IF($C2821=2,$B2821,NA())</f>
        <v>#N/A</v>
      </c>
      <c r="F2821">
        <f>IF($C2821=3,$B2821,NA())</f>
        <v>0.0718735</v>
      </c>
      <c r="G2821" t="e">
        <f>IF($C2821=4,$B2821,NA())</f>
        <v>#N/A</v>
      </c>
      <c r="H2821" t="e">
        <f>IF($C2821=5,$B2821,NA())</f>
        <v>#N/A</v>
      </c>
      <c r="I2821" t="e">
        <f>IF($C2821="",$B2821,NA())</f>
        <v>#N/A</v>
      </c>
    </row>
    <row r="2823" spans="1:9">
      <c r="A2823">
        <v>0.2755597</v>
      </c>
      <c r="B2823">
        <v>0.07471029999999999</v>
      </c>
      <c r="C2823">
        <f>'Map Data'!$I$36</f>
        <v>3</v>
      </c>
      <c r="D2823" t="e">
        <f>IF($C2823=1,$B2823,NA())</f>
        <v>#N/A</v>
      </c>
      <c r="E2823" t="e">
        <f>IF($C2823=2,$B2823,NA())</f>
        <v>#N/A</v>
      </c>
      <c r="F2823">
        <f>IF($C2823=3,$B2823,NA())</f>
        <v>0.0747103</v>
      </c>
      <c r="G2823" t="e">
        <f>IF($C2823=4,$B2823,NA())</f>
        <v>#N/A</v>
      </c>
      <c r="H2823" t="e">
        <f>IF($C2823=5,$B2823,NA())</f>
        <v>#N/A</v>
      </c>
      <c r="I2823" t="e">
        <f>IF($C2823="",$B2823,NA())</f>
        <v>#N/A</v>
      </c>
    </row>
    <row r="2824" spans="1:9">
      <c r="A2824">
        <v>0.2883556</v>
      </c>
      <c r="B2824">
        <v>0.07471029999999999</v>
      </c>
      <c r="C2824">
        <f>'Map Data'!$I$36</f>
        <v>3</v>
      </c>
      <c r="D2824" t="e">
        <f>IF($C2824=1,$B2824,NA())</f>
        <v>#N/A</v>
      </c>
      <c r="E2824" t="e">
        <f>IF($C2824=2,$B2824,NA())</f>
        <v>#N/A</v>
      </c>
      <c r="F2824">
        <f>IF($C2824=3,$B2824,NA())</f>
        <v>0.0747103</v>
      </c>
      <c r="G2824" t="e">
        <f>IF($C2824=4,$B2824,NA())</f>
        <v>#N/A</v>
      </c>
      <c r="H2824" t="e">
        <f>IF($C2824=5,$B2824,NA())</f>
        <v>#N/A</v>
      </c>
      <c r="I2824" t="e">
        <f>IF($C2824="",$B2824,NA())</f>
        <v>#N/A</v>
      </c>
    </row>
    <row r="2826" spans="1:9">
      <c r="A2826">
        <v>0.2779293</v>
      </c>
      <c r="B2826">
        <v>0.0775472</v>
      </c>
      <c r="C2826">
        <f>'Map Data'!$I$36</f>
        <v>3</v>
      </c>
      <c r="D2826" t="e">
        <f>IF($C2826=1,$B2826,NA())</f>
        <v>#N/A</v>
      </c>
      <c r="E2826" t="e">
        <f>IF($C2826=2,$B2826,NA())</f>
        <v>#N/A</v>
      </c>
      <c r="F2826">
        <f>IF($C2826=3,$B2826,NA())</f>
        <v>0.0775472</v>
      </c>
      <c r="G2826" t="e">
        <f>IF($C2826=4,$B2826,NA())</f>
        <v>#N/A</v>
      </c>
      <c r="H2826" t="e">
        <f>IF($C2826=5,$B2826,NA())</f>
        <v>#N/A</v>
      </c>
      <c r="I2826" t="e">
        <f>IF($C2826="",$B2826,NA())</f>
        <v>#N/A</v>
      </c>
    </row>
    <row r="2827" spans="1:9">
      <c r="A2827">
        <v>0.2878816</v>
      </c>
      <c r="B2827">
        <v>0.0775472</v>
      </c>
      <c r="C2827">
        <f>'Map Data'!$I$36</f>
        <v>3</v>
      </c>
      <c r="D2827" t="e">
        <f>IF($C2827=1,$B2827,NA())</f>
        <v>#N/A</v>
      </c>
      <c r="E2827" t="e">
        <f>IF($C2827=2,$B2827,NA())</f>
        <v>#N/A</v>
      </c>
      <c r="F2827">
        <f>IF($C2827=3,$B2827,NA())</f>
        <v>0.0775472</v>
      </c>
      <c r="G2827" t="e">
        <f>IF($C2827=4,$B2827,NA())</f>
        <v>#N/A</v>
      </c>
      <c r="H2827" t="e">
        <f>IF($C2827=5,$B2827,NA())</f>
        <v>#N/A</v>
      </c>
      <c r="I2827" t="e">
        <f>IF($C2827="",$B2827,NA())</f>
        <v>#N/A</v>
      </c>
    </row>
    <row r="2829" spans="1:9">
      <c r="A2829">
        <v>0.2760336</v>
      </c>
      <c r="B2829">
        <v>0.080384</v>
      </c>
      <c r="C2829">
        <f>'Map Data'!$I$36</f>
        <v>3</v>
      </c>
      <c r="D2829" t="e">
        <f>IF($C2829=1,$B2829,NA())</f>
        <v>#N/A</v>
      </c>
      <c r="E2829" t="e">
        <f>IF($C2829=2,$B2829,NA())</f>
        <v>#N/A</v>
      </c>
      <c r="F2829">
        <f>IF($C2829=3,$B2829,NA())</f>
        <v>0.080384</v>
      </c>
      <c r="G2829" t="e">
        <f>IF($C2829=4,$B2829,NA())</f>
        <v>#N/A</v>
      </c>
      <c r="H2829" t="e">
        <f>IF($C2829=5,$B2829,NA())</f>
        <v>#N/A</v>
      </c>
      <c r="I2829" t="e">
        <f>IF($C2829="",$B2829,NA())</f>
        <v>#N/A</v>
      </c>
    </row>
    <row r="2830" spans="1:9">
      <c r="A2830">
        <v>0.2878816</v>
      </c>
      <c r="B2830">
        <v>0.080384</v>
      </c>
      <c r="C2830">
        <f>'Map Data'!$I$36</f>
        <v>3</v>
      </c>
      <c r="D2830" t="e">
        <f>IF($C2830=1,$B2830,NA())</f>
        <v>#N/A</v>
      </c>
      <c r="E2830" t="e">
        <f>IF($C2830=2,$B2830,NA())</f>
        <v>#N/A</v>
      </c>
      <c r="F2830">
        <f>IF($C2830=3,$B2830,NA())</f>
        <v>0.080384</v>
      </c>
      <c r="G2830" t="e">
        <f>IF($C2830=4,$B2830,NA())</f>
        <v>#N/A</v>
      </c>
      <c r="H2830" t="e">
        <f>IF($C2830=5,$B2830,NA())</f>
        <v>#N/A</v>
      </c>
      <c r="I2830" t="e">
        <f>IF($C2830="",$B2830,NA())</f>
        <v>#N/A</v>
      </c>
    </row>
    <row r="2832" spans="1:9">
      <c r="A2832">
        <v>0.2731901</v>
      </c>
      <c r="B2832">
        <v>0.0832209</v>
      </c>
      <c r="C2832">
        <f>'Map Data'!$I$36</f>
        <v>3</v>
      </c>
      <c r="D2832" t="e">
        <f>IF($C2832=1,$B2832,NA())</f>
        <v>#N/A</v>
      </c>
      <c r="E2832" t="e">
        <f>IF($C2832=2,$B2832,NA())</f>
        <v>#N/A</v>
      </c>
      <c r="F2832">
        <f>IF($C2832=3,$B2832,NA())</f>
        <v>0.0832209</v>
      </c>
      <c r="G2832" t="e">
        <f>IF($C2832=4,$B2832,NA())</f>
        <v>#N/A</v>
      </c>
      <c r="H2832" t="e">
        <f>IF($C2832=5,$B2832,NA())</f>
        <v>#N/A</v>
      </c>
      <c r="I2832" t="e">
        <f>IF($C2832="",$B2832,NA())</f>
        <v>#N/A</v>
      </c>
    </row>
    <row r="2833" spans="1:9">
      <c r="A2833">
        <v>0.2874077</v>
      </c>
      <c r="B2833">
        <v>0.0832209</v>
      </c>
      <c r="C2833">
        <f>'Map Data'!$I$36</f>
        <v>3</v>
      </c>
      <c r="D2833" t="e">
        <f>IF($C2833=1,$B2833,NA())</f>
        <v>#N/A</v>
      </c>
      <c r="E2833" t="e">
        <f>IF($C2833=2,$B2833,NA())</f>
        <v>#N/A</v>
      </c>
      <c r="F2833">
        <f>IF($C2833=3,$B2833,NA())</f>
        <v>0.0832209</v>
      </c>
      <c r="G2833" t="e">
        <f>IF($C2833=4,$B2833,NA())</f>
        <v>#N/A</v>
      </c>
      <c r="H2833" t="e">
        <f>IF($C2833=5,$B2833,NA())</f>
        <v>#N/A</v>
      </c>
      <c r="I2833" t="e">
        <f>IF($C2833="",$B2833,NA())</f>
        <v>#N/A</v>
      </c>
    </row>
    <row r="2835" spans="1:9">
      <c r="A2835">
        <v>0.2708205</v>
      </c>
      <c r="B2835">
        <v>0.0860577</v>
      </c>
      <c r="C2835">
        <f>'Map Data'!$I$36</f>
        <v>3</v>
      </c>
      <c r="D2835" t="e">
        <f>IF($C2835=1,$B2835,NA())</f>
        <v>#N/A</v>
      </c>
      <c r="E2835" t="e">
        <f>IF($C2835=2,$B2835,NA())</f>
        <v>#N/A</v>
      </c>
      <c r="F2835">
        <f>IF($C2835=3,$B2835,NA())</f>
        <v>0.0860577</v>
      </c>
      <c r="G2835" t="e">
        <f>IF($C2835=4,$B2835,NA())</f>
        <v>#N/A</v>
      </c>
      <c r="H2835" t="e">
        <f>IF($C2835=5,$B2835,NA())</f>
        <v>#N/A</v>
      </c>
      <c r="I2835" t="e">
        <f>IF($C2835="",$B2835,NA())</f>
        <v>#N/A</v>
      </c>
    </row>
    <row r="2836" spans="1:9">
      <c r="A2836">
        <v>0.2831424</v>
      </c>
      <c r="B2836">
        <v>0.0860577</v>
      </c>
      <c r="C2836">
        <f>'Map Data'!$I$36</f>
        <v>3</v>
      </c>
      <c r="D2836" t="e">
        <f>IF($C2836=1,$B2836,NA())</f>
        <v>#N/A</v>
      </c>
      <c r="E2836" t="e">
        <f>IF($C2836=2,$B2836,NA())</f>
        <v>#N/A</v>
      </c>
      <c r="F2836">
        <f>IF($C2836=3,$B2836,NA())</f>
        <v>0.0860577</v>
      </c>
      <c r="G2836" t="e">
        <f>IF($C2836=4,$B2836,NA())</f>
        <v>#N/A</v>
      </c>
      <c r="H2836" t="e">
        <f>IF($C2836=5,$B2836,NA())</f>
        <v>#N/A</v>
      </c>
      <c r="I2836" t="e">
        <f>IF($C2836="",$B2836,NA())</f>
        <v>#N/A</v>
      </c>
    </row>
    <row r="2838" spans="1:9">
      <c r="A2838">
        <v>0.2717683</v>
      </c>
      <c r="B2838">
        <v>0.0888945</v>
      </c>
      <c r="C2838">
        <f>'Map Data'!$I$36</f>
        <v>3</v>
      </c>
      <c r="D2838" t="e">
        <f>IF($C2838=1,$B2838,NA())</f>
        <v>#N/A</v>
      </c>
      <c r="E2838" t="e">
        <f>IF($C2838=2,$B2838,NA())</f>
        <v>#N/A</v>
      </c>
      <c r="F2838">
        <f>IF($C2838=3,$B2838,NA())</f>
        <v>0.0888945</v>
      </c>
      <c r="G2838" t="e">
        <f>IF($C2838=4,$B2838,NA())</f>
        <v>#N/A</v>
      </c>
      <c r="H2838" t="e">
        <f>IF($C2838=5,$B2838,NA())</f>
        <v>#N/A</v>
      </c>
      <c r="I2838" t="e">
        <f>IF($C2838="",$B2838,NA())</f>
        <v>#N/A</v>
      </c>
    </row>
    <row r="2839" spans="1:9">
      <c r="A2839">
        <v>0.2845642</v>
      </c>
      <c r="B2839">
        <v>0.0888945</v>
      </c>
      <c r="C2839">
        <f>'Map Data'!$I$36</f>
        <v>3</v>
      </c>
      <c r="D2839" t="e">
        <f>IF($C2839=1,$B2839,NA())</f>
        <v>#N/A</v>
      </c>
      <c r="E2839" t="e">
        <f>IF($C2839=2,$B2839,NA())</f>
        <v>#N/A</v>
      </c>
      <c r="F2839">
        <f>IF($C2839=3,$B2839,NA())</f>
        <v>0.0888945</v>
      </c>
      <c r="G2839" t="e">
        <f>IF($C2839=4,$B2839,NA())</f>
        <v>#N/A</v>
      </c>
      <c r="H2839" t="e">
        <f>IF($C2839=5,$B2839,NA())</f>
        <v>#N/A</v>
      </c>
      <c r="I2839" t="e">
        <f>IF($C2839="",$B2839,NA())</f>
        <v>#N/A</v>
      </c>
    </row>
    <row r="2841" spans="1:9">
      <c r="A2841">
        <v>0.2712944</v>
      </c>
      <c r="B2841">
        <v>0.0917314</v>
      </c>
      <c r="C2841">
        <f>'Map Data'!$I$36</f>
        <v>3</v>
      </c>
      <c r="D2841" t="e">
        <f>IF($C2841=1,$B2841,NA())</f>
        <v>#N/A</v>
      </c>
      <c r="E2841" t="e">
        <f>IF($C2841=2,$B2841,NA())</f>
        <v>#N/A</v>
      </c>
      <c r="F2841">
        <f>IF($C2841=3,$B2841,NA())</f>
        <v>0.0917314</v>
      </c>
      <c r="G2841" t="e">
        <f>IF($C2841=4,$B2841,NA())</f>
        <v>#N/A</v>
      </c>
      <c r="H2841" t="e">
        <f>IF($C2841=5,$B2841,NA())</f>
        <v>#N/A</v>
      </c>
      <c r="I2841" t="e">
        <f>IF($C2841="",$B2841,NA())</f>
        <v>#N/A</v>
      </c>
    </row>
    <row r="2842" spans="1:9">
      <c r="A2842">
        <v>0.285512</v>
      </c>
      <c r="B2842">
        <v>0.0917314</v>
      </c>
      <c r="C2842">
        <f>'Map Data'!$I$36</f>
        <v>3</v>
      </c>
      <c r="D2842" t="e">
        <f>IF($C2842=1,$B2842,NA())</f>
        <v>#N/A</v>
      </c>
      <c r="E2842" t="e">
        <f>IF($C2842=2,$B2842,NA())</f>
        <v>#N/A</v>
      </c>
      <c r="F2842">
        <f>IF($C2842=3,$B2842,NA())</f>
        <v>0.0917314</v>
      </c>
      <c r="G2842" t="e">
        <f>IF($C2842=4,$B2842,NA())</f>
        <v>#N/A</v>
      </c>
      <c r="H2842" t="e">
        <f>IF($C2842=5,$B2842,NA())</f>
        <v>#N/A</v>
      </c>
      <c r="I2842" t="e">
        <f>IF($C2842="",$B2842,NA())</f>
        <v>#N/A</v>
      </c>
    </row>
    <row r="2844" spans="1:9">
      <c r="A2844">
        <v>0.2727162</v>
      </c>
      <c r="B2844">
        <v>0.09456820000000001</v>
      </c>
      <c r="C2844">
        <f>'Map Data'!$I$36</f>
        <v>3</v>
      </c>
      <c r="D2844" t="e">
        <f>IF($C2844=1,$B2844,NA())</f>
        <v>#N/A</v>
      </c>
      <c r="E2844" t="e">
        <f>IF($C2844=2,$B2844,NA())</f>
        <v>#N/A</v>
      </c>
      <c r="F2844">
        <f>IF($C2844=3,$B2844,NA())</f>
        <v>0.0945682</v>
      </c>
      <c r="G2844" t="e">
        <f>IF($C2844=4,$B2844,NA())</f>
        <v>#N/A</v>
      </c>
      <c r="H2844" t="e">
        <f>IF($C2844=5,$B2844,NA())</f>
        <v>#N/A</v>
      </c>
      <c r="I2844" t="e">
        <f>IF($C2844="",$B2844,NA())</f>
        <v>#N/A</v>
      </c>
    </row>
    <row r="2845" spans="1:9">
      <c r="A2845">
        <v>0.285986</v>
      </c>
      <c r="B2845">
        <v>0.09456820000000001</v>
      </c>
      <c r="C2845">
        <f>'Map Data'!$I$36</f>
        <v>3</v>
      </c>
      <c r="D2845" t="e">
        <f>IF($C2845=1,$B2845,NA())</f>
        <v>#N/A</v>
      </c>
      <c r="E2845" t="e">
        <f>IF($C2845=2,$B2845,NA())</f>
        <v>#N/A</v>
      </c>
      <c r="F2845">
        <f>IF($C2845=3,$B2845,NA())</f>
        <v>0.0945682</v>
      </c>
      <c r="G2845" t="e">
        <f>IF($C2845=4,$B2845,NA())</f>
        <v>#N/A</v>
      </c>
      <c r="H2845" t="e">
        <f>IF($C2845=5,$B2845,NA())</f>
        <v>#N/A</v>
      </c>
      <c r="I2845" t="e">
        <f>IF($C2845="",$B2845,NA())</f>
        <v>#N/A</v>
      </c>
    </row>
    <row r="2847" spans="1:9">
      <c r="A2847">
        <v>0.273664</v>
      </c>
      <c r="B2847">
        <v>0.09740500000000001</v>
      </c>
      <c r="C2847">
        <f>'Map Data'!$I$36</f>
        <v>3</v>
      </c>
      <c r="D2847" t="e">
        <f>IF($C2847=1,$B2847,NA())</f>
        <v>#N/A</v>
      </c>
      <c r="E2847" t="e">
        <f>IF($C2847=2,$B2847,NA())</f>
        <v>#N/A</v>
      </c>
      <c r="F2847">
        <f>IF($C2847=3,$B2847,NA())</f>
        <v>0.097405</v>
      </c>
      <c r="G2847" t="e">
        <f>IF($C2847=4,$B2847,NA())</f>
        <v>#N/A</v>
      </c>
      <c r="H2847" t="e">
        <f>IF($C2847=5,$B2847,NA())</f>
        <v>#N/A</v>
      </c>
      <c r="I2847" t="e">
        <f>IF($C2847="",$B2847,NA())</f>
        <v>#N/A</v>
      </c>
    </row>
    <row r="2848" spans="1:9">
      <c r="A2848">
        <v>0.2784032</v>
      </c>
      <c r="B2848">
        <v>0.09740500000000001</v>
      </c>
      <c r="C2848">
        <f>'Map Data'!$I$36</f>
        <v>3</v>
      </c>
      <c r="D2848" t="e">
        <f>IF($C2848=1,$B2848,NA())</f>
        <v>#N/A</v>
      </c>
      <c r="E2848" t="e">
        <f>IF($C2848=2,$B2848,NA())</f>
        <v>#N/A</v>
      </c>
      <c r="F2848">
        <f>IF($C2848=3,$B2848,NA())</f>
        <v>0.097405</v>
      </c>
      <c r="G2848" t="e">
        <f>IF($C2848=4,$B2848,NA())</f>
        <v>#N/A</v>
      </c>
      <c r="H2848" t="e">
        <f>IF($C2848=5,$B2848,NA())</f>
        <v>#N/A</v>
      </c>
      <c r="I2848" t="e">
        <f>IF($C2848="",$B2848,NA())</f>
        <v>#N/A</v>
      </c>
    </row>
    <row r="2850" spans="1:9">
      <c r="A2850">
        <v>-0.1907787</v>
      </c>
      <c r="B2850">
        <v>-0.0954998</v>
      </c>
      <c r="C2850">
        <f>'Map Data'!$I$37</f>
        <v>1</v>
      </c>
      <c r="D2850">
        <f>IF($C2850=1,$B2850,NA())</f>
        <v>-0.0954998</v>
      </c>
      <c r="E2850" t="e">
        <f>IF($C2850=2,$B2850,NA())</f>
        <v>#N/A</v>
      </c>
      <c r="F2850" t="e">
        <f>IF($C2850=3,$B2850,NA())</f>
        <v>#N/A</v>
      </c>
      <c r="G2850" t="e">
        <f>IF($C2850=4,$B2850,NA())</f>
        <v>#N/A</v>
      </c>
      <c r="H2850" t="e">
        <f>IF($C2850=5,$B2850,NA())</f>
        <v>#N/A</v>
      </c>
      <c r="I2850" t="e">
        <f>IF($C2850="",$B2850,NA())</f>
        <v>#N/A</v>
      </c>
    </row>
    <row r="2851" spans="1:9">
      <c r="A2851">
        <v>-0.1808263</v>
      </c>
      <c r="B2851">
        <v>-0.0954998</v>
      </c>
      <c r="C2851">
        <f>'Map Data'!$I$37</f>
        <v>1</v>
      </c>
      <c r="D2851">
        <f>IF($C2851=1,$B2851,NA())</f>
        <v>-0.0954998</v>
      </c>
      <c r="E2851" t="e">
        <f>IF($C2851=2,$B2851,NA())</f>
        <v>#N/A</v>
      </c>
      <c r="F2851" t="e">
        <f>IF($C2851=3,$B2851,NA())</f>
        <v>#N/A</v>
      </c>
      <c r="G2851" t="e">
        <f>IF($C2851=4,$B2851,NA())</f>
        <v>#N/A</v>
      </c>
      <c r="H2851" t="e">
        <f>IF($C2851=5,$B2851,NA())</f>
        <v>#N/A</v>
      </c>
      <c r="I2851" t="e">
        <f>IF($C2851="",$B2851,NA())</f>
        <v>#N/A</v>
      </c>
    </row>
    <row r="2853" spans="1:9">
      <c r="A2853">
        <v>-0.1926744</v>
      </c>
      <c r="B2853">
        <v>-0.092663</v>
      </c>
      <c r="C2853">
        <f>'Map Data'!$I$37</f>
        <v>1</v>
      </c>
      <c r="D2853">
        <f>IF($C2853=1,$B2853,NA())</f>
        <v>-0.092663</v>
      </c>
      <c r="E2853" t="e">
        <f>IF($C2853=2,$B2853,NA())</f>
        <v>#N/A</v>
      </c>
      <c r="F2853" t="e">
        <f>IF($C2853=3,$B2853,NA())</f>
        <v>#N/A</v>
      </c>
      <c r="G2853" t="e">
        <f>IF($C2853=4,$B2853,NA())</f>
        <v>#N/A</v>
      </c>
      <c r="H2853" t="e">
        <f>IF($C2853=5,$B2853,NA())</f>
        <v>#N/A</v>
      </c>
      <c r="I2853" t="e">
        <f>IF($C2853="",$B2853,NA())</f>
        <v>#N/A</v>
      </c>
    </row>
    <row r="2854" spans="1:9">
      <c r="A2854">
        <v>-0.1803524</v>
      </c>
      <c r="B2854">
        <v>-0.092663</v>
      </c>
      <c r="C2854">
        <f>'Map Data'!$I$37</f>
        <v>1</v>
      </c>
      <c r="D2854">
        <f>IF($C2854=1,$B2854,NA())</f>
        <v>-0.092663</v>
      </c>
      <c r="E2854" t="e">
        <f>IF($C2854=2,$B2854,NA())</f>
        <v>#N/A</v>
      </c>
      <c r="F2854" t="e">
        <f>IF($C2854=3,$B2854,NA())</f>
        <v>#N/A</v>
      </c>
      <c r="G2854" t="e">
        <f>IF($C2854=4,$B2854,NA())</f>
        <v>#N/A</v>
      </c>
      <c r="H2854" t="e">
        <f>IF($C2854=5,$B2854,NA())</f>
        <v>#N/A</v>
      </c>
      <c r="I2854" t="e">
        <f>IF($C2854="",$B2854,NA())</f>
        <v>#N/A</v>
      </c>
    </row>
    <row r="2856" spans="1:9">
      <c r="A2856">
        <v>-0.1064207</v>
      </c>
      <c r="B2856">
        <v>-0.092663</v>
      </c>
      <c r="C2856">
        <f>'Map Data'!$I$37</f>
        <v>1</v>
      </c>
      <c r="D2856">
        <f>IF($C2856=1,$B2856,NA())</f>
        <v>-0.092663</v>
      </c>
      <c r="E2856" t="e">
        <f>IF($C2856=2,$B2856,NA())</f>
        <v>#N/A</v>
      </c>
      <c r="F2856" t="e">
        <f>IF($C2856=3,$B2856,NA())</f>
        <v>#N/A</v>
      </c>
      <c r="G2856" t="e">
        <f>IF($C2856=4,$B2856,NA())</f>
        <v>#N/A</v>
      </c>
      <c r="H2856" t="e">
        <f>IF($C2856=5,$B2856,NA())</f>
        <v>#N/A</v>
      </c>
      <c r="I2856" t="e">
        <f>IF($C2856="",$B2856,NA())</f>
        <v>#N/A</v>
      </c>
    </row>
    <row r="2857" spans="1:9">
      <c r="A2857">
        <v>-0.1040511</v>
      </c>
      <c r="B2857">
        <v>-0.092663</v>
      </c>
      <c r="C2857">
        <f>'Map Data'!$I$37</f>
        <v>1</v>
      </c>
      <c r="D2857">
        <f>IF($C2857=1,$B2857,NA())</f>
        <v>-0.092663</v>
      </c>
      <c r="E2857" t="e">
        <f>IF($C2857=2,$B2857,NA())</f>
        <v>#N/A</v>
      </c>
      <c r="F2857" t="e">
        <f>IF($C2857=3,$B2857,NA())</f>
        <v>#N/A</v>
      </c>
      <c r="G2857" t="e">
        <f>IF($C2857=4,$B2857,NA())</f>
        <v>#N/A</v>
      </c>
      <c r="H2857" t="e">
        <f>IF($C2857=5,$B2857,NA())</f>
        <v>#N/A</v>
      </c>
      <c r="I2857" t="e">
        <f>IF($C2857="",$B2857,NA())</f>
        <v>#N/A</v>
      </c>
    </row>
    <row r="2859" spans="1:9">
      <c r="A2859">
        <v>-0.1922004</v>
      </c>
      <c r="B2859">
        <v>-0.08982619999999999</v>
      </c>
      <c r="C2859">
        <f>'Map Data'!$I$37</f>
        <v>1</v>
      </c>
      <c r="D2859">
        <f>IF($C2859=1,$B2859,NA())</f>
        <v>-0.0898262</v>
      </c>
      <c r="E2859" t="e">
        <f>IF($C2859=2,$B2859,NA())</f>
        <v>#N/A</v>
      </c>
      <c r="F2859" t="e">
        <f>IF($C2859=3,$B2859,NA())</f>
        <v>#N/A</v>
      </c>
      <c r="G2859" t="e">
        <f>IF($C2859=4,$B2859,NA())</f>
        <v>#N/A</v>
      </c>
      <c r="H2859" t="e">
        <f>IF($C2859=5,$B2859,NA())</f>
        <v>#N/A</v>
      </c>
      <c r="I2859" t="e">
        <f>IF($C2859="",$B2859,NA())</f>
        <v>#N/A</v>
      </c>
    </row>
    <row r="2860" spans="1:9">
      <c r="A2860">
        <v>-0.1803524</v>
      </c>
      <c r="B2860">
        <v>-0.08982619999999999</v>
      </c>
      <c r="C2860">
        <f>'Map Data'!$I$37</f>
        <v>1</v>
      </c>
      <c r="D2860">
        <f>IF($C2860=1,$B2860,NA())</f>
        <v>-0.0898262</v>
      </c>
      <c r="E2860" t="e">
        <f>IF($C2860=2,$B2860,NA())</f>
        <v>#N/A</v>
      </c>
      <c r="F2860" t="e">
        <f>IF($C2860=3,$B2860,NA())</f>
        <v>#N/A</v>
      </c>
      <c r="G2860" t="e">
        <f>IF($C2860=4,$B2860,NA())</f>
        <v>#N/A</v>
      </c>
      <c r="H2860" t="e">
        <f>IF($C2860=5,$B2860,NA())</f>
        <v>#N/A</v>
      </c>
      <c r="I2860" t="e">
        <f>IF($C2860="",$B2860,NA())</f>
        <v>#N/A</v>
      </c>
    </row>
    <row r="2862" spans="1:9">
      <c r="A2862">
        <v>-0.1722958</v>
      </c>
      <c r="B2862">
        <v>-0.08982619999999999</v>
      </c>
      <c r="C2862">
        <f>'Map Data'!$I$37</f>
        <v>1</v>
      </c>
      <c r="D2862">
        <f>IF($C2862=1,$B2862,NA())</f>
        <v>-0.0898262</v>
      </c>
      <c r="E2862" t="e">
        <f>IF($C2862=2,$B2862,NA())</f>
        <v>#N/A</v>
      </c>
      <c r="F2862" t="e">
        <f>IF($C2862=3,$B2862,NA())</f>
        <v>#N/A</v>
      </c>
      <c r="G2862" t="e">
        <f>IF($C2862=4,$B2862,NA())</f>
        <v>#N/A</v>
      </c>
      <c r="H2862" t="e">
        <f>IF($C2862=5,$B2862,NA())</f>
        <v>#N/A</v>
      </c>
      <c r="I2862" t="e">
        <f>IF($C2862="",$B2862,NA())</f>
        <v>#N/A</v>
      </c>
    </row>
    <row r="2863" spans="1:9">
      <c r="A2863">
        <v>-0.1566564</v>
      </c>
      <c r="B2863">
        <v>-0.08982619999999999</v>
      </c>
      <c r="C2863">
        <f>'Map Data'!$I$37</f>
        <v>1</v>
      </c>
      <c r="D2863">
        <f>IF($C2863=1,$B2863,NA())</f>
        <v>-0.0898262</v>
      </c>
      <c r="E2863" t="e">
        <f>IF($C2863=2,$B2863,NA())</f>
        <v>#N/A</v>
      </c>
      <c r="F2863" t="e">
        <f>IF($C2863=3,$B2863,NA())</f>
        <v>#N/A</v>
      </c>
      <c r="G2863" t="e">
        <f>IF($C2863=4,$B2863,NA())</f>
        <v>#N/A</v>
      </c>
      <c r="H2863" t="e">
        <f>IF($C2863=5,$B2863,NA())</f>
        <v>#N/A</v>
      </c>
      <c r="I2863" t="e">
        <f>IF($C2863="",$B2863,NA())</f>
        <v>#N/A</v>
      </c>
    </row>
    <row r="2865" spans="1:9">
      <c r="A2865">
        <v>-0.1367517</v>
      </c>
      <c r="B2865">
        <v>-0.08982619999999999</v>
      </c>
      <c r="C2865">
        <f>'Map Data'!$I$37</f>
        <v>1</v>
      </c>
      <c r="D2865">
        <f>IF($C2865=1,$B2865,NA())</f>
        <v>-0.0898262</v>
      </c>
      <c r="E2865" t="e">
        <f>IF($C2865=2,$B2865,NA())</f>
        <v>#N/A</v>
      </c>
      <c r="F2865" t="e">
        <f>IF($C2865=3,$B2865,NA())</f>
        <v>#N/A</v>
      </c>
      <c r="G2865" t="e">
        <f>IF($C2865=4,$B2865,NA())</f>
        <v>#N/A</v>
      </c>
      <c r="H2865" t="e">
        <f>IF($C2865=5,$B2865,NA())</f>
        <v>#N/A</v>
      </c>
      <c r="I2865" t="e">
        <f>IF($C2865="",$B2865,NA())</f>
        <v>#N/A</v>
      </c>
    </row>
    <row r="2866" spans="1:9">
      <c r="A2866">
        <v>-0.1040511</v>
      </c>
      <c r="B2866">
        <v>-0.08982619999999999</v>
      </c>
      <c r="C2866">
        <f>'Map Data'!$I$37</f>
        <v>1</v>
      </c>
      <c r="D2866">
        <f>IF($C2866=1,$B2866,NA())</f>
        <v>-0.0898262</v>
      </c>
      <c r="E2866" t="e">
        <f>IF($C2866=2,$B2866,NA())</f>
        <v>#N/A</v>
      </c>
      <c r="F2866" t="e">
        <f>IF($C2866=3,$B2866,NA())</f>
        <v>#N/A</v>
      </c>
      <c r="G2866" t="e">
        <f>IF($C2866=4,$B2866,NA())</f>
        <v>#N/A</v>
      </c>
      <c r="H2866" t="e">
        <f>IF($C2866=5,$B2866,NA())</f>
        <v>#N/A</v>
      </c>
      <c r="I2866" t="e">
        <f>IF($C2866="",$B2866,NA())</f>
        <v>#N/A</v>
      </c>
    </row>
    <row r="2868" spans="1:9">
      <c r="A2868">
        <v>-0.1917265</v>
      </c>
      <c r="B2868">
        <v>-0.08698930000000001</v>
      </c>
      <c r="C2868">
        <f>'Map Data'!$I$37</f>
        <v>1</v>
      </c>
      <c r="D2868">
        <f>IF($C2868=1,$B2868,NA())</f>
        <v>-0.0869893</v>
      </c>
      <c r="E2868" t="e">
        <f>IF($C2868=2,$B2868,NA())</f>
        <v>#N/A</v>
      </c>
      <c r="F2868" t="e">
        <f>IF($C2868=3,$B2868,NA())</f>
        <v>#N/A</v>
      </c>
      <c r="G2868" t="e">
        <f>IF($C2868=4,$B2868,NA())</f>
        <v>#N/A</v>
      </c>
      <c r="H2868" t="e">
        <f>IF($C2868=5,$B2868,NA())</f>
        <v>#N/A</v>
      </c>
      <c r="I2868" t="e">
        <f>IF($C2868="",$B2868,NA())</f>
        <v>#N/A</v>
      </c>
    </row>
    <row r="2869" spans="1:9">
      <c r="A2869">
        <v>-0.1035772</v>
      </c>
      <c r="B2869">
        <v>-0.08698930000000001</v>
      </c>
      <c r="C2869">
        <f>'Map Data'!$I$37</f>
        <v>1</v>
      </c>
      <c r="D2869">
        <f>IF($C2869=1,$B2869,NA())</f>
        <v>-0.0869893</v>
      </c>
      <c r="E2869" t="e">
        <f>IF($C2869=2,$B2869,NA())</f>
        <v>#N/A</v>
      </c>
      <c r="F2869" t="e">
        <f>IF($C2869=3,$B2869,NA())</f>
        <v>#N/A</v>
      </c>
      <c r="G2869" t="e">
        <f>IF($C2869=4,$B2869,NA())</f>
        <v>#N/A</v>
      </c>
      <c r="H2869" t="e">
        <f>IF($C2869=5,$B2869,NA())</f>
        <v>#N/A</v>
      </c>
      <c r="I2869" t="e">
        <f>IF($C2869="",$B2869,NA())</f>
        <v>#N/A</v>
      </c>
    </row>
    <row r="2871" spans="1:9">
      <c r="A2871">
        <v>-0.1912526</v>
      </c>
      <c r="B2871">
        <v>-0.08415250000000001</v>
      </c>
      <c r="C2871">
        <f>'Map Data'!$I$37</f>
        <v>1</v>
      </c>
      <c r="D2871">
        <f>IF($C2871=1,$B2871,NA())</f>
        <v>-0.0841525</v>
      </c>
      <c r="E2871" t="e">
        <f>IF($C2871=2,$B2871,NA())</f>
        <v>#N/A</v>
      </c>
      <c r="F2871" t="e">
        <f>IF($C2871=3,$B2871,NA())</f>
        <v>#N/A</v>
      </c>
      <c r="G2871" t="e">
        <f>IF($C2871=4,$B2871,NA())</f>
        <v>#N/A</v>
      </c>
      <c r="H2871" t="e">
        <f>IF($C2871=5,$B2871,NA())</f>
        <v>#N/A</v>
      </c>
      <c r="I2871" t="e">
        <f>IF($C2871="",$B2871,NA())</f>
        <v>#N/A</v>
      </c>
    </row>
    <row r="2872" spans="1:9">
      <c r="A2872">
        <v>-0.1035772</v>
      </c>
      <c r="B2872">
        <v>-0.08415250000000001</v>
      </c>
      <c r="C2872">
        <f>'Map Data'!$I$37</f>
        <v>1</v>
      </c>
      <c r="D2872">
        <f>IF($C2872=1,$B2872,NA())</f>
        <v>-0.0841525</v>
      </c>
      <c r="E2872" t="e">
        <f>IF($C2872=2,$B2872,NA())</f>
        <v>#N/A</v>
      </c>
      <c r="F2872" t="e">
        <f>IF($C2872=3,$B2872,NA())</f>
        <v>#N/A</v>
      </c>
      <c r="G2872" t="e">
        <f>IF($C2872=4,$B2872,NA())</f>
        <v>#N/A</v>
      </c>
      <c r="H2872" t="e">
        <f>IF($C2872=5,$B2872,NA())</f>
        <v>#N/A</v>
      </c>
      <c r="I2872" t="e">
        <f>IF($C2872="",$B2872,NA())</f>
        <v>#N/A</v>
      </c>
    </row>
    <row r="2874" spans="1:9">
      <c r="A2874">
        <v>-0.1912526</v>
      </c>
      <c r="B2874">
        <v>-0.0813157</v>
      </c>
      <c r="C2874">
        <f>'Map Data'!$I$37</f>
        <v>1</v>
      </c>
      <c r="D2874">
        <f>IF($C2874=1,$B2874,NA())</f>
        <v>-0.0813157</v>
      </c>
      <c r="E2874" t="e">
        <f>IF($C2874=2,$B2874,NA())</f>
        <v>#N/A</v>
      </c>
      <c r="F2874" t="e">
        <f>IF($C2874=3,$B2874,NA())</f>
        <v>#N/A</v>
      </c>
      <c r="G2874" t="e">
        <f>IF($C2874=4,$B2874,NA())</f>
        <v>#N/A</v>
      </c>
      <c r="H2874" t="e">
        <f>IF($C2874=5,$B2874,NA())</f>
        <v>#N/A</v>
      </c>
      <c r="I2874" t="e">
        <f>IF($C2874="",$B2874,NA())</f>
        <v>#N/A</v>
      </c>
    </row>
    <row r="2875" spans="1:9">
      <c r="A2875">
        <v>-0.1035772</v>
      </c>
      <c r="B2875">
        <v>-0.0813157</v>
      </c>
      <c r="C2875">
        <f>'Map Data'!$I$37</f>
        <v>1</v>
      </c>
      <c r="D2875">
        <f>IF($C2875=1,$B2875,NA())</f>
        <v>-0.0813157</v>
      </c>
      <c r="E2875" t="e">
        <f>IF($C2875=2,$B2875,NA())</f>
        <v>#N/A</v>
      </c>
      <c r="F2875" t="e">
        <f>IF($C2875=3,$B2875,NA())</f>
        <v>#N/A</v>
      </c>
      <c r="G2875" t="e">
        <f>IF($C2875=4,$B2875,NA())</f>
        <v>#N/A</v>
      </c>
      <c r="H2875" t="e">
        <f>IF($C2875=5,$B2875,NA())</f>
        <v>#N/A</v>
      </c>
      <c r="I2875" t="e">
        <f>IF($C2875="",$B2875,NA())</f>
        <v>#N/A</v>
      </c>
    </row>
    <row r="2877" spans="1:9">
      <c r="A2877">
        <v>-0.1907787</v>
      </c>
      <c r="B2877">
        <v>-0.0784788</v>
      </c>
      <c r="C2877">
        <f>'Map Data'!$I$37</f>
        <v>1</v>
      </c>
      <c r="D2877">
        <f>IF($C2877=1,$B2877,NA())</f>
        <v>-0.0784788</v>
      </c>
      <c r="E2877" t="e">
        <f>IF($C2877=2,$B2877,NA())</f>
        <v>#N/A</v>
      </c>
      <c r="F2877" t="e">
        <f>IF($C2877=3,$B2877,NA())</f>
        <v>#N/A</v>
      </c>
      <c r="G2877" t="e">
        <f>IF($C2877=4,$B2877,NA())</f>
        <v>#N/A</v>
      </c>
      <c r="H2877" t="e">
        <f>IF($C2877=5,$B2877,NA())</f>
        <v>#N/A</v>
      </c>
      <c r="I2877" t="e">
        <f>IF($C2877="",$B2877,NA())</f>
        <v>#N/A</v>
      </c>
    </row>
    <row r="2878" spans="1:9">
      <c r="A2878">
        <v>-0.1031033</v>
      </c>
      <c r="B2878">
        <v>-0.0784788</v>
      </c>
      <c r="C2878">
        <f>'Map Data'!$I$37</f>
        <v>1</v>
      </c>
      <c r="D2878">
        <f>IF($C2878=1,$B2878,NA())</f>
        <v>-0.0784788</v>
      </c>
      <c r="E2878" t="e">
        <f>IF($C2878=2,$B2878,NA())</f>
        <v>#N/A</v>
      </c>
      <c r="F2878" t="e">
        <f>IF($C2878=3,$B2878,NA())</f>
        <v>#N/A</v>
      </c>
      <c r="G2878" t="e">
        <f>IF($C2878=4,$B2878,NA())</f>
        <v>#N/A</v>
      </c>
      <c r="H2878" t="e">
        <f>IF($C2878=5,$B2878,NA())</f>
        <v>#N/A</v>
      </c>
      <c r="I2878" t="e">
        <f>IF($C2878="",$B2878,NA())</f>
        <v>#N/A</v>
      </c>
    </row>
    <row r="2880" spans="1:9">
      <c r="A2880">
        <v>-0.1903048</v>
      </c>
      <c r="B2880">
        <v>-0.075642</v>
      </c>
      <c r="C2880">
        <f>'Map Data'!$I$37</f>
        <v>1</v>
      </c>
      <c r="D2880">
        <f>IF($C2880=1,$B2880,NA())</f>
        <v>-0.075642</v>
      </c>
      <c r="E2880" t="e">
        <f>IF($C2880=2,$B2880,NA())</f>
        <v>#N/A</v>
      </c>
      <c r="F2880" t="e">
        <f>IF($C2880=3,$B2880,NA())</f>
        <v>#N/A</v>
      </c>
      <c r="G2880" t="e">
        <f>IF($C2880=4,$B2880,NA())</f>
        <v>#N/A</v>
      </c>
      <c r="H2880" t="e">
        <f>IF($C2880=5,$B2880,NA())</f>
        <v>#N/A</v>
      </c>
      <c r="I2880" t="e">
        <f>IF($C2880="",$B2880,NA())</f>
        <v>#N/A</v>
      </c>
    </row>
    <row r="2881" spans="1:9">
      <c r="A2881">
        <v>-0.1031033</v>
      </c>
      <c r="B2881">
        <v>-0.075642</v>
      </c>
      <c r="C2881">
        <f>'Map Data'!$I$37</f>
        <v>1</v>
      </c>
      <c r="D2881">
        <f>IF($C2881=1,$B2881,NA())</f>
        <v>-0.075642</v>
      </c>
      <c r="E2881" t="e">
        <f>IF($C2881=2,$B2881,NA())</f>
        <v>#N/A</v>
      </c>
      <c r="F2881" t="e">
        <f>IF($C2881=3,$B2881,NA())</f>
        <v>#N/A</v>
      </c>
      <c r="G2881" t="e">
        <f>IF($C2881=4,$B2881,NA())</f>
        <v>#N/A</v>
      </c>
      <c r="H2881" t="e">
        <f>IF($C2881=5,$B2881,NA())</f>
        <v>#N/A</v>
      </c>
      <c r="I2881" t="e">
        <f>IF($C2881="",$B2881,NA())</f>
        <v>#N/A</v>
      </c>
    </row>
    <row r="2883" spans="1:9">
      <c r="A2883">
        <v>-0.1898308</v>
      </c>
      <c r="B2883">
        <v>-0.0728051</v>
      </c>
      <c r="C2883">
        <f>'Map Data'!$I$37</f>
        <v>1</v>
      </c>
      <c r="D2883">
        <f>IF($C2883=1,$B2883,NA())</f>
        <v>-0.0728051</v>
      </c>
      <c r="E2883" t="e">
        <f>IF($C2883=2,$B2883,NA())</f>
        <v>#N/A</v>
      </c>
      <c r="F2883" t="e">
        <f>IF($C2883=3,$B2883,NA())</f>
        <v>#N/A</v>
      </c>
      <c r="G2883" t="e">
        <f>IF($C2883=4,$B2883,NA())</f>
        <v>#N/A</v>
      </c>
      <c r="H2883" t="e">
        <f>IF($C2883=5,$B2883,NA())</f>
        <v>#N/A</v>
      </c>
      <c r="I2883" t="e">
        <f>IF($C2883="",$B2883,NA())</f>
        <v>#N/A</v>
      </c>
    </row>
    <row r="2884" spans="1:9">
      <c r="A2884">
        <v>-0.1026293</v>
      </c>
      <c r="B2884">
        <v>-0.0728051</v>
      </c>
      <c r="C2884">
        <f>'Map Data'!$I$37</f>
        <v>1</v>
      </c>
      <c r="D2884">
        <f>IF($C2884=1,$B2884,NA())</f>
        <v>-0.0728051</v>
      </c>
      <c r="E2884" t="e">
        <f>IF($C2884=2,$B2884,NA())</f>
        <v>#N/A</v>
      </c>
      <c r="F2884" t="e">
        <f>IF($C2884=3,$B2884,NA())</f>
        <v>#N/A</v>
      </c>
      <c r="G2884" t="e">
        <f>IF($C2884=4,$B2884,NA())</f>
        <v>#N/A</v>
      </c>
      <c r="H2884" t="e">
        <f>IF($C2884=5,$B2884,NA())</f>
        <v>#N/A</v>
      </c>
      <c r="I2884" t="e">
        <f>IF($C2884="",$B2884,NA())</f>
        <v>#N/A</v>
      </c>
    </row>
    <row r="2886" spans="1:9">
      <c r="A2886">
        <v>-0.1893569</v>
      </c>
      <c r="B2886">
        <v>-0.0699683</v>
      </c>
      <c r="C2886">
        <f>'Map Data'!$I$37</f>
        <v>1</v>
      </c>
      <c r="D2886">
        <f>IF($C2886=1,$B2886,NA())</f>
        <v>-0.0699683</v>
      </c>
      <c r="E2886" t="e">
        <f>IF($C2886=2,$B2886,NA())</f>
        <v>#N/A</v>
      </c>
      <c r="F2886" t="e">
        <f>IF($C2886=3,$B2886,NA())</f>
        <v>#N/A</v>
      </c>
      <c r="G2886" t="e">
        <f>IF($C2886=4,$B2886,NA())</f>
        <v>#N/A</v>
      </c>
      <c r="H2886" t="e">
        <f>IF($C2886=5,$B2886,NA())</f>
        <v>#N/A</v>
      </c>
      <c r="I2886" t="e">
        <f>IF($C2886="",$B2886,NA())</f>
        <v>#N/A</v>
      </c>
    </row>
    <row r="2887" spans="1:9">
      <c r="A2887">
        <v>-0.1026293</v>
      </c>
      <c r="B2887">
        <v>-0.0699683</v>
      </c>
      <c r="C2887">
        <f>'Map Data'!$I$37</f>
        <v>1</v>
      </c>
      <c r="D2887">
        <f>IF($C2887=1,$B2887,NA())</f>
        <v>-0.0699683</v>
      </c>
      <c r="E2887" t="e">
        <f>IF($C2887=2,$B2887,NA())</f>
        <v>#N/A</v>
      </c>
      <c r="F2887" t="e">
        <f>IF($C2887=3,$B2887,NA())</f>
        <v>#N/A</v>
      </c>
      <c r="G2887" t="e">
        <f>IF($C2887=4,$B2887,NA())</f>
        <v>#N/A</v>
      </c>
      <c r="H2887" t="e">
        <f>IF($C2887=5,$B2887,NA())</f>
        <v>#N/A</v>
      </c>
      <c r="I2887" t="e">
        <f>IF($C2887="",$B2887,NA())</f>
        <v>#N/A</v>
      </c>
    </row>
    <row r="2889" spans="1:9">
      <c r="A2889">
        <v>-0.188883</v>
      </c>
      <c r="B2889">
        <v>-0.0671315</v>
      </c>
      <c r="C2889">
        <f>'Map Data'!$I$37</f>
        <v>1</v>
      </c>
      <c r="D2889">
        <f>IF($C2889=1,$B2889,NA())</f>
        <v>-0.0671315</v>
      </c>
      <c r="E2889" t="e">
        <f>IF($C2889=2,$B2889,NA())</f>
        <v>#N/A</v>
      </c>
      <c r="F2889" t="e">
        <f>IF($C2889=3,$B2889,NA())</f>
        <v>#N/A</v>
      </c>
      <c r="G2889" t="e">
        <f>IF($C2889=4,$B2889,NA())</f>
        <v>#N/A</v>
      </c>
      <c r="H2889" t="e">
        <f>IF($C2889=5,$B2889,NA())</f>
        <v>#N/A</v>
      </c>
      <c r="I2889" t="e">
        <f>IF($C2889="",$B2889,NA())</f>
        <v>#N/A</v>
      </c>
    </row>
    <row r="2890" spans="1:9">
      <c r="A2890">
        <v>-0.1021554</v>
      </c>
      <c r="B2890">
        <v>-0.0671315</v>
      </c>
      <c r="C2890">
        <f>'Map Data'!$I$37</f>
        <v>1</v>
      </c>
      <c r="D2890">
        <f>IF($C2890=1,$B2890,NA())</f>
        <v>-0.0671315</v>
      </c>
      <c r="E2890" t="e">
        <f>IF($C2890=2,$B2890,NA())</f>
        <v>#N/A</v>
      </c>
      <c r="F2890" t="e">
        <f>IF($C2890=3,$B2890,NA())</f>
        <v>#N/A</v>
      </c>
      <c r="G2890" t="e">
        <f>IF($C2890=4,$B2890,NA())</f>
        <v>#N/A</v>
      </c>
      <c r="H2890" t="e">
        <f>IF($C2890=5,$B2890,NA())</f>
        <v>#N/A</v>
      </c>
      <c r="I2890" t="e">
        <f>IF($C2890="",$B2890,NA())</f>
        <v>#N/A</v>
      </c>
    </row>
    <row r="2892" spans="1:9">
      <c r="A2892">
        <v>-0.188883</v>
      </c>
      <c r="B2892">
        <v>-0.06429459999999999</v>
      </c>
      <c r="C2892">
        <f>'Map Data'!$I$37</f>
        <v>1</v>
      </c>
      <c r="D2892">
        <f>IF($C2892=1,$B2892,NA())</f>
        <v>-0.0642946</v>
      </c>
      <c r="E2892" t="e">
        <f>IF($C2892=2,$B2892,NA())</f>
        <v>#N/A</v>
      </c>
      <c r="F2892" t="e">
        <f>IF($C2892=3,$B2892,NA())</f>
        <v>#N/A</v>
      </c>
      <c r="G2892" t="e">
        <f>IF($C2892=4,$B2892,NA())</f>
        <v>#N/A</v>
      </c>
      <c r="H2892" t="e">
        <f>IF($C2892=5,$B2892,NA())</f>
        <v>#N/A</v>
      </c>
      <c r="I2892" t="e">
        <f>IF($C2892="",$B2892,NA())</f>
        <v>#N/A</v>
      </c>
    </row>
    <row r="2893" spans="1:9">
      <c r="A2893">
        <v>-0.1016815</v>
      </c>
      <c r="B2893">
        <v>-0.06429459999999999</v>
      </c>
      <c r="C2893">
        <f>'Map Data'!$I$37</f>
        <v>1</v>
      </c>
      <c r="D2893">
        <f>IF($C2893=1,$B2893,NA())</f>
        <v>-0.0642946</v>
      </c>
      <c r="E2893" t="e">
        <f>IF($C2893=2,$B2893,NA())</f>
        <v>#N/A</v>
      </c>
      <c r="F2893" t="e">
        <f>IF($C2893=3,$B2893,NA())</f>
        <v>#N/A</v>
      </c>
      <c r="G2893" t="e">
        <f>IF($C2893=4,$B2893,NA())</f>
        <v>#N/A</v>
      </c>
      <c r="H2893" t="e">
        <f>IF($C2893=5,$B2893,NA())</f>
        <v>#N/A</v>
      </c>
      <c r="I2893" t="e">
        <f>IF($C2893="",$B2893,NA())</f>
        <v>#N/A</v>
      </c>
    </row>
    <row r="2895" spans="1:9">
      <c r="A2895">
        <v>-0.1884091</v>
      </c>
      <c r="B2895">
        <v>-0.0614578</v>
      </c>
      <c r="C2895">
        <f>'Map Data'!$I$37</f>
        <v>1</v>
      </c>
      <c r="D2895">
        <f>IF($C2895=1,$B2895,NA())</f>
        <v>-0.0614578</v>
      </c>
      <c r="E2895" t="e">
        <f>IF($C2895=2,$B2895,NA())</f>
        <v>#N/A</v>
      </c>
      <c r="F2895" t="e">
        <f>IF($C2895=3,$B2895,NA())</f>
        <v>#N/A</v>
      </c>
      <c r="G2895" t="e">
        <f>IF($C2895=4,$B2895,NA())</f>
        <v>#N/A</v>
      </c>
      <c r="H2895" t="e">
        <f>IF($C2895=5,$B2895,NA())</f>
        <v>#N/A</v>
      </c>
      <c r="I2895" t="e">
        <f>IF($C2895="",$B2895,NA())</f>
        <v>#N/A</v>
      </c>
    </row>
    <row r="2896" spans="1:9">
      <c r="A2896">
        <v>-0.1016815</v>
      </c>
      <c r="B2896">
        <v>-0.0614578</v>
      </c>
      <c r="C2896">
        <f>'Map Data'!$I$37</f>
        <v>1</v>
      </c>
      <c r="D2896">
        <f>IF($C2896=1,$B2896,NA())</f>
        <v>-0.0614578</v>
      </c>
      <c r="E2896" t="e">
        <f>IF($C2896=2,$B2896,NA())</f>
        <v>#N/A</v>
      </c>
      <c r="F2896" t="e">
        <f>IF($C2896=3,$B2896,NA())</f>
        <v>#N/A</v>
      </c>
      <c r="G2896" t="e">
        <f>IF($C2896=4,$B2896,NA())</f>
        <v>#N/A</v>
      </c>
      <c r="H2896" t="e">
        <f>IF($C2896=5,$B2896,NA())</f>
        <v>#N/A</v>
      </c>
      <c r="I2896" t="e">
        <f>IF($C2896="",$B2896,NA())</f>
        <v>#N/A</v>
      </c>
    </row>
    <row r="2898" spans="1:9">
      <c r="A2898">
        <v>-0.1879351</v>
      </c>
      <c r="B2898">
        <v>-0.058621</v>
      </c>
      <c r="C2898">
        <f>'Map Data'!$I$37</f>
        <v>1</v>
      </c>
      <c r="D2898">
        <f>IF($C2898=1,$B2898,NA())</f>
        <v>-0.058621</v>
      </c>
      <c r="E2898" t="e">
        <f>IF($C2898=2,$B2898,NA())</f>
        <v>#N/A</v>
      </c>
      <c r="F2898" t="e">
        <f>IF($C2898=3,$B2898,NA())</f>
        <v>#N/A</v>
      </c>
      <c r="G2898" t="e">
        <f>IF($C2898=4,$B2898,NA())</f>
        <v>#N/A</v>
      </c>
      <c r="H2898" t="e">
        <f>IF($C2898=5,$B2898,NA())</f>
        <v>#N/A</v>
      </c>
      <c r="I2898" t="e">
        <f>IF($C2898="",$B2898,NA())</f>
        <v>#N/A</v>
      </c>
    </row>
    <row r="2899" spans="1:9">
      <c r="A2899">
        <v>-0.1012076</v>
      </c>
      <c r="B2899">
        <v>-0.058621</v>
      </c>
      <c r="C2899">
        <f>'Map Data'!$I$37</f>
        <v>1</v>
      </c>
      <c r="D2899">
        <f>IF($C2899=1,$B2899,NA())</f>
        <v>-0.058621</v>
      </c>
      <c r="E2899" t="e">
        <f>IF($C2899=2,$B2899,NA())</f>
        <v>#N/A</v>
      </c>
      <c r="F2899" t="e">
        <f>IF($C2899=3,$B2899,NA())</f>
        <v>#N/A</v>
      </c>
      <c r="G2899" t="e">
        <f>IF($C2899=4,$B2899,NA())</f>
        <v>#N/A</v>
      </c>
      <c r="H2899" t="e">
        <f>IF($C2899=5,$B2899,NA())</f>
        <v>#N/A</v>
      </c>
      <c r="I2899" t="e">
        <f>IF($C2899="",$B2899,NA())</f>
        <v>#N/A</v>
      </c>
    </row>
    <row r="2901" spans="1:9">
      <c r="A2901">
        <v>-0.1874612</v>
      </c>
      <c r="B2901">
        <v>-0.0557841</v>
      </c>
      <c r="C2901">
        <f>'Map Data'!$I$37</f>
        <v>1</v>
      </c>
      <c r="D2901">
        <f>IF($C2901=1,$B2901,NA())</f>
        <v>-0.0557841</v>
      </c>
      <c r="E2901" t="e">
        <f>IF($C2901=2,$B2901,NA())</f>
        <v>#N/A</v>
      </c>
      <c r="F2901" t="e">
        <f>IF($C2901=3,$B2901,NA())</f>
        <v>#N/A</v>
      </c>
      <c r="G2901" t="e">
        <f>IF($C2901=4,$B2901,NA())</f>
        <v>#N/A</v>
      </c>
      <c r="H2901" t="e">
        <f>IF($C2901=5,$B2901,NA())</f>
        <v>#N/A</v>
      </c>
      <c r="I2901" t="e">
        <f>IF($C2901="",$B2901,NA())</f>
        <v>#N/A</v>
      </c>
    </row>
    <row r="2902" spans="1:9">
      <c r="A2902">
        <v>-0.1012076</v>
      </c>
      <c r="B2902">
        <v>-0.0557841</v>
      </c>
      <c r="C2902">
        <f>'Map Data'!$I$37</f>
        <v>1</v>
      </c>
      <c r="D2902">
        <f>IF($C2902=1,$B2902,NA())</f>
        <v>-0.0557841</v>
      </c>
      <c r="E2902" t="e">
        <f>IF($C2902=2,$B2902,NA())</f>
        <v>#N/A</v>
      </c>
      <c r="F2902" t="e">
        <f>IF($C2902=3,$B2902,NA())</f>
        <v>#N/A</v>
      </c>
      <c r="G2902" t="e">
        <f>IF($C2902=4,$B2902,NA())</f>
        <v>#N/A</v>
      </c>
      <c r="H2902" t="e">
        <f>IF($C2902=5,$B2902,NA())</f>
        <v>#N/A</v>
      </c>
      <c r="I2902" t="e">
        <f>IF($C2902="",$B2902,NA())</f>
        <v>#N/A</v>
      </c>
    </row>
    <row r="2904" spans="1:9">
      <c r="A2904">
        <v>-0.1869873</v>
      </c>
      <c r="B2904">
        <v>-0.0529473</v>
      </c>
      <c r="C2904">
        <f>'Map Data'!$I$37</f>
        <v>1</v>
      </c>
      <c r="D2904">
        <f>IF($C2904=1,$B2904,NA())</f>
        <v>-0.0529473</v>
      </c>
      <c r="E2904" t="e">
        <f>IF($C2904=2,$B2904,NA())</f>
        <v>#N/A</v>
      </c>
      <c r="F2904" t="e">
        <f>IF($C2904=3,$B2904,NA())</f>
        <v>#N/A</v>
      </c>
      <c r="G2904" t="e">
        <f>IF($C2904=4,$B2904,NA())</f>
        <v>#N/A</v>
      </c>
      <c r="H2904" t="e">
        <f>IF($C2904=5,$B2904,NA())</f>
        <v>#N/A</v>
      </c>
      <c r="I2904" t="e">
        <f>IF($C2904="",$B2904,NA())</f>
        <v>#N/A</v>
      </c>
    </row>
    <row r="2905" spans="1:9">
      <c r="A2905">
        <v>-0.1007337</v>
      </c>
      <c r="B2905">
        <v>-0.0529473</v>
      </c>
      <c r="C2905">
        <f>'Map Data'!$I$37</f>
        <v>1</v>
      </c>
      <c r="D2905">
        <f>IF($C2905=1,$B2905,NA())</f>
        <v>-0.0529473</v>
      </c>
      <c r="E2905" t="e">
        <f>IF($C2905=2,$B2905,NA())</f>
        <v>#N/A</v>
      </c>
      <c r="F2905" t="e">
        <f>IF($C2905=3,$B2905,NA())</f>
        <v>#N/A</v>
      </c>
      <c r="G2905" t="e">
        <f>IF($C2905=4,$B2905,NA())</f>
        <v>#N/A</v>
      </c>
      <c r="H2905" t="e">
        <f>IF($C2905=5,$B2905,NA())</f>
        <v>#N/A</v>
      </c>
      <c r="I2905" t="e">
        <f>IF($C2905="",$B2905,NA())</f>
        <v>#N/A</v>
      </c>
    </row>
    <row r="2907" spans="1:9">
      <c r="A2907">
        <v>-0.1865134</v>
      </c>
      <c r="B2907">
        <v>-0.0501105</v>
      </c>
      <c r="C2907">
        <f>'Map Data'!$I$37</f>
        <v>1</v>
      </c>
      <c r="D2907">
        <f>IF($C2907=1,$B2907,NA())</f>
        <v>-0.0501105</v>
      </c>
      <c r="E2907" t="e">
        <f>IF($C2907=2,$B2907,NA())</f>
        <v>#N/A</v>
      </c>
      <c r="F2907" t="e">
        <f>IF($C2907=3,$B2907,NA())</f>
        <v>#N/A</v>
      </c>
      <c r="G2907" t="e">
        <f>IF($C2907=4,$B2907,NA())</f>
        <v>#N/A</v>
      </c>
      <c r="H2907" t="e">
        <f>IF($C2907=5,$B2907,NA())</f>
        <v>#N/A</v>
      </c>
      <c r="I2907" t="e">
        <f>IF($C2907="",$B2907,NA())</f>
        <v>#N/A</v>
      </c>
    </row>
    <row r="2908" spans="1:9">
      <c r="A2908">
        <v>-0.1007337</v>
      </c>
      <c r="B2908">
        <v>-0.0501105</v>
      </c>
      <c r="C2908">
        <f>'Map Data'!$I$37</f>
        <v>1</v>
      </c>
      <c r="D2908">
        <f>IF($C2908=1,$B2908,NA())</f>
        <v>-0.0501105</v>
      </c>
      <c r="E2908" t="e">
        <f>IF($C2908=2,$B2908,NA())</f>
        <v>#N/A</v>
      </c>
      <c r="F2908" t="e">
        <f>IF($C2908=3,$B2908,NA())</f>
        <v>#N/A</v>
      </c>
      <c r="G2908" t="e">
        <f>IF($C2908=4,$B2908,NA())</f>
        <v>#N/A</v>
      </c>
      <c r="H2908" t="e">
        <f>IF($C2908=5,$B2908,NA())</f>
        <v>#N/A</v>
      </c>
      <c r="I2908" t="e">
        <f>IF($C2908="",$B2908,NA())</f>
        <v>#N/A</v>
      </c>
    </row>
    <row r="2910" spans="1:9">
      <c r="A2910">
        <v>-0.1865134</v>
      </c>
      <c r="B2910">
        <v>-0.0472736</v>
      </c>
      <c r="C2910">
        <f>'Map Data'!$I$37</f>
        <v>1</v>
      </c>
      <c r="D2910">
        <f>IF($C2910=1,$B2910,NA())</f>
        <v>-0.0472736</v>
      </c>
      <c r="E2910" t="e">
        <f>IF($C2910=2,$B2910,NA())</f>
        <v>#N/A</v>
      </c>
      <c r="F2910" t="e">
        <f>IF($C2910=3,$B2910,NA())</f>
        <v>#N/A</v>
      </c>
      <c r="G2910" t="e">
        <f>IF($C2910=4,$B2910,NA())</f>
        <v>#N/A</v>
      </c>
      <c r="H2910" t="e">
        <f>IF($C2910=5,$B2910,NA())</f>
        <v>#N/A</v>
      </c>
      <c r="I2910" t="e">
        <f>IF($C2910="",$B2910,NA())</f>
        <v>#N/A</v>
      </c>
    </row>
    <row r="2911" spans="1:9">
      <c r="A2911">
        <v>-0.1007337</v>
      </c>
      <c r="B2911">
        <v>-0.0472736</v>
      </c>
      <c r="C2911">
        <f>'Map Data'!$I$37</f>
        <v>1</v>
      </c>
      <c r="D2911">
        <f>IF($C2911=1,$B2911,NA())</f>
        <v>-0.0472736</v>
      </c>
      <c r="E2911" t="e">
        <f>IF($C2911=2,$B2911,NA())</f>
        <v>#N/A</v>
      </c>
      <c r="F2911" t="e">
        <f>IF($C2911=3,$B2911,NA())</f>
        <v>#N/A</v>
      </c>
      <c r="G2911" t="e">
        <f>IF($C2911=4,$B2911,NA())</f>
        <v>#N/A</v>
      </c>
      <c r="H2911" t="e">
        <f>IF($C2911=5,$B2911,NA())</f>
        <v>#N/A</v>
      </c>
      <c r="I2911" t="e">
        <f>IF($C2911="",$B2911,NA())</f>
        <v>#N/A</v>
      </c>
    </row>
    <row r="2913" spans="1:9">
      <c r="A2913">
        <v>-0.1860395</v>
      </c>
      <c r="B2913">
        <v>-0.0444368</v>
      </c>
      <c r="C2913">
        <f>'Map Data'!$I$37</f>
        <v>1</v>
      </c>
      <c r="D2913">
        <f>IF($C2913=1,$B2913,NA())</f>
        <v>-0.0444368</v>
      </c>
      <c r="E2913" t="e">
        <f>IF($C2913=2,$B2913,NA())</f>
        <v>#N/A</v>
      </c>
      <c r="F2913" t="e">
        <f>IF($C2913=3,$B2913,NA())</f>
        <v>#N/A</v>
      </c>
      <c r="G2913" t="e">
        <f>IF($C2913=4,$B2913,NA())</f>
        <v>#N/A</v>
      </c>
      <c r="H2913" t="e">
        <f>IF($C2913=5,$B2913,NA())</f>
        <v>#N/A</v>
      </c>
      <c r="I2913" t="e">
        <f>IF($C2913="",$B2913,NA())</f>
        <v>#N/A</v>
      </c>
    </row>
    <row r="2914" spans="1:9">
      <c r="A2914">
        <v>-0.1002597</v>
      </c>
      <c r="B2914">
        <v>-0.0444368</v>
      </c>
      <c r="C2914">
        <f>'Map Data'!$I$37</f>
        <v>1</v>
      </c>
      <c r="D2914">
        <f>IF($C2914=1,$B2914,NA())</f>
        <v>-0.0444368</v>
      </c>
      <c r="E2914" t="e">
        <f>IF($C2914=2,$B2914,NA())</f>
        <v>#N/A</v>
      </c>
      <c r="F2914" t="e">
        <f>IF($C2914=3,$B2914,NA())</f>
        <v>#N/A</v>
      </c>
      <c r="G2914" t="e">
        <f>IF($C2914=4,$B2914,NA())</f>
        <v>#N/A</v>
      </c>
      <c r="H2914" t="e">
        <f>IF($C2914=5,$B2914,NA())</f>
        <v>#N/A</v>
      </c>
      <c r="I2914" t="e">
        <f>IF($C2914="",$B2914,NA())</f>
        <v>#N/A</v>
      </c>
    </row>
    <row r="2916" spans="1:9">
      <c r="A2916">
        <v>-0.1855655</v>
      </c>
      <c r="B2916">
        <v>-0.0415999</v>
      </c>
      <c r="C2916">
        <f>'Map Data'!$I$37</f>
        <v>1</v>
      </c>
      <c r="D2916">
        <f>IF($C2916=1,$B2916,NA())</f>
        <v>-0.0415999</v>
      </c>
      <c r="E2916" t="e">
        <f>IF($C2916=2,$B2916,NA())</f>
        <v>#N/A</v>
      </c>
      <c r="F2916" t="e">
        <f>IF($C2916=3,$B2916,NA())</f>
        <v>#N/A</v>
      </c>
      <c r="G2916" t="e">
        <f>IF($C2916=4,$B2916,NA())</f>
        <v>#N/A</v>
      </c>
      <c r="H2916" t="e">
        <f>IF($C2916=5,$B2916,NA())</f>
        <v>#N/A</v>
      </c>
      <c r="I2916" t="e">
        <f>IF($C2916="",$B2916,NA())</f>
        <v>#N/A</v>
      </c>
    </row>
    <row r="2917" spans="1:9">
      <c r="A2917">
        <v>-0.1002597</v>
      </c>
      <c r="B2917">
        <v>-0.0415999</v>
      </c>
      <c r="C2917">
        <f>'Map Data'!$I$37</f>
        <v>1</v>
      </c>
      <c r="D2917">
        <f>IF($C2917=1,$B2917,NA())</f>
        <v>-0.0415999</v>
      </c>
      <c r="E2917" t="e">
        <f>IF($C2917=2,$B2917,NA())</f>
        <v>#N/A</v>
      </c>
      <c r="F2917" t="e">
        <f>IF($C2917=3,$B2917,NA())</f>
        <v>#N/A</v>
      </c>
      <c r="G2917" t="e">
        <f>IF($C2917=4,$B2917,NA())</f>
        <v>#N/A</v>
      </c>
      <c r="H2917" t="e">
        <f>IF($C2917=5,$B2917,NA())</f>
        <v>#N/A</v>
      </c>
      <c r="I2917" t="e">
        <f>IF($C2917="",$B2917,NA())</f>
        <v>#N/A</v>
      </c>
    </row>
    <row r="2919" spans="1:9">
      <c r="A2919">
        <v>-0.1850916</v>
      </c>
      <c r="B2919">
        <v>-0.0387631</v>
      </c>
      <c r="C2919">
        <f>'Map Data'!$I$37</f>
        <v>1</v>
      </c>
      <c r="D2919">
        <f>IF($C2919=1,$B2919,NA())</f>
        <v>-0.0387631</v>
      </c>
      <c r="E2919" t="e">
        <f>IF($C2919=2,$B2919,NA())</f>
        <v>#N/A</v>
      </c>
      <c r="F2919" t="e">
        <f>IF($C2919=3,$B2919,NA())</f>
        <v>#N/A</v>
      </c>
      <c r="G2919" t="e">
        <f>IF($C2919=4,$B2919,NA())</f>
        <v>#N/A</v>
      </c>
      <c r="H2919" t="e">
        <f>IF($C2919=5,$B2919,NA())</f>
        <v>#N/A</v>
      </c>
      <c r="I2919" t="e">
        <f>IF($C2919="",$B2919,NA())</f>
        <v>#N/A</v>
      </c>
    </row>
    <row r="2920" spans="1:9">
      <c r="A2920">
        <v>-0.09978579999999999</v>
      </c>
      <c r="B2920">
        <v>-0.0387631</v>
      </c>
      <c r="C2920">
        <f>'Map Data'!$I$37</f>
        <v>1</v>
      </c>
      <c r="D2920">
        <f>IF($C2920=1,$B2920,NA())</f>
        <v>-0.0387631</v>
      </c>
      <c r="E2920" t="e">
        <f>IF($C2920=2,$B2920,NA())</f>
        <v>#N/A</v>
      </c>
      <c r="F2920" t="e">
        <f>IF($C2920=3,$B2920,NA())</f>
        <v>#N/A</v>
      </c>
      <c r="G2920" t="e">
        <f>IF($C2920=4,$B2920,NA())</f>
        <v>#N/A</v>
      </c>
      <c r="H2920" t="e">
        <f>IF($C2920=5,$B2920,NA())</f>
        <v>#N/A</v>
      </c>
      <c r="I2920" t="e">
        <f>IF($C2920="",$B2920,NA())</f>
        <v>#N/A</v>
      </c>
    </row>
    <row r="2922" spans="1:9">
      <c r="A2922">
        <v>-0.1846177</v>
      </c>
      <c r="B2922">
        <v>-0.0359263</v>
      </c>
      <c r="C2922">
        <f>'Map Data'!$I$37</f>
        <v>1</v>
      </c>
      <c r="D2922">
        <f>IF($C2922=1,$B2922,NA())</f>
        <v>-0.0359263</v>
      </c>
      <c r="E2922" t="e">
        <f>IF($C2922=2,$B2922,NA())</f>
        <v>#N/A</v>
      </c>
      <c r="F2922" t="e">
        <f>IF($C2922=3,$B2922,NA())</f>
        <v>#N/A</v>
      </c>
      <c r="G2922" t="e">
        <f>IF($C2922=4,$B2922,NA())</f>
        <v>#N/A</v>
      </c>
      <c r="H2922" t="e">
        <f>IF($C2922=5,$B2922,NA())</f>
        <v>#N/A</v>
      </c>
      <c r="I2922" t="e">
        <f>IF($C2922="",$B2922,NA())</f>
        <v>#N/A</v>
      </c>
    </row>
    <row r="2923" spans="1:9">
      <c r="A2923">
        <v>-0.09978579999999999</v>
      </c>
      <c r="B2923">
        <v>-0.0359263</v>
      </c>
      <c r="C2923">
        <f>'Map Data'!$I$37</f>
        <v>1</v>
      </c>
      <c r="D2923">
        <f>IF($C2923=1,$B2923,NA())</f>
        <v>-0.0359263</v>
      </c>
      <c r="E2923" t="e">
        <f>IF($C2923=2,$B2923,NA())</f>
        <v>#N/A</v>
      </c>
      <c r="F2923" t="e">
        <f>IF($C2923=3,$B2923,NA())</f>
        <v>#N/A</v>
      </c>
      <c r="G2923" t="e">
        <f>IF($C2923=4,$B2923,NA())</f>
        <v>#N/A</v>
      </c>
      <c r="H2923" t="e">
        <f>IF($C2923=5,$B2923,NA())</f>
        <v>#N/A</v>
      </c>
      <c r="I2923" t="e">
        <f>IF($C2923="",$B2923,NA())</f>
        <v>#N/A</v>
      </c>
    </row>
    <row r="2925" spans="1:9">
      <c r="A2925">
        <v>-0.1841438</v>
      </c>
      <c r="B2925">
        <v>-0.0330894</v>
      </c>
      <c r="C2925">
        <f>'Map Data'!$I$37</f>
        <v>1</v>
      </c>
      <c r="D2925">
        <f>IF($C2925=1,$B2925,NA())</f>
        <v>-0.0330894</v>
      </c>
      <c r="E2925" t="e">
        <f>IF($C2925=2,$B2925,NA())</f>
        <v>#N/A</v>
      </c>
      <c r="F2925" t="e">
        <f>IF($C2925=3,$B2925,NA())</f>
        <v>#N/A</v>
      </c>
      <c r="G2925" t="e">
        <f>IF($C2925=4,$B2925,NA())</f>
        <v>#N/A</v>
      </c>
      <c r="H2925" t="e">
        <f>IF($C2925=5,$B2925,NA())</f>
        <v>#N/A</v>
      </c>
      <c r="I2925" t="e">
        <f>IF($C2925="",$B2925,NA())</f>
        <v>#N/A</v>
      </c>
    </row>
    <row r="2926" spans="1:9">
      <c r="A2926">
        <v>-0.09931189999999999</v>
      </c>
      <c r="B2926">
        <v>-0.0330894</v>
      </c>
      <c r="C2926">
        <f>'Map Data'!$I$37</f>
        <v>1</v>
      </c>
      <c r="D2926">
        <f>IF($C2926=1,$B2926,NA())</f>
        <v>-0.0330894</v>
      </c>
      <c r="E2926" t="e">
        <f>IF($C2926=2,$B2926,NA())</f>
        <v>#N/A</v>
      </c>
      <c r="F2926" t="e">
        <f>IF($C2926=3,$B2926,NA())</f>
        <v>#N/A</v>
      </c>
      <c r="G2926" t="e">
        <f>IF($C2926=4,$B2926,NA())</f>
        <v>#N/A</v>
      </c>
      <c r="H2926" t="e">
        <f>IF($C2926=5,$B2926,NA())</f>
        <v>#N/A</v>
      </c>
      <c r="I2926" t="e">
        <f>IF($C2926="",$B2926,NA())</f>
        <v>#N/A</v>
      </c>
    </row>
    <row r="2928" spans="1:9">
      <c r="A2928">
        <v>-0.1841438</v>
      </c>
      <c r="B2928">
        <v>-0.0302526</v>
      </c>
      <c r="C2928">
        <f>'Map Data'!$I$37</f>
        <v>1</v>
      </c>
      <c r="D2928">
        <f>IF($C2928=1,$B2928,NA())</f>
        <v>-0.0302526</v>
      </c>
      <c r="E2928" t="e">
        <f>IF($C2928=2,$B2928,NA())</f>
        <v>#N/A</v>
      </c>
      <c r="F2928" t="e">
        <f>IF($C2928=3,$B2928,NA())</f>
        <v>#N/A</v>
      </c>
      <c r="G2928" t="e">
        <f>IF($C2928=4,$B2928,NA())</f>
        <v>#N/A</v>
      </c>
      <c r="H2928" t="e">
        <f>IF($C2928=5,$B2928,NA())</f>
        <v>#N/A</v>
      </c>
      <c r="I2928" t="e">
        <f>IF($C2928="",$B2928,NA())</f>
        <v>#N/A</v>
      </c>
    </row>
    <row r="2929" spans="1:9">
      <c r="A2929">
        <v>-0.09931189999999999</v>
      </c>
      <c r="B2929">
        <v>-0.0302526</v>
      </c>
      <c r="C2929">
        <f>'Map Data'!$I$37</f>
        <v>1</v>
      </c>
      <c r="D2929">
        <f>IF($C2929=1,$B2929,NA())</f>
        <v>-0.0302526</v>
      </c>
      <c r="E2929" t="e">
        <f>IF($C2929=2,$B2929,NA())</f>
        <v>#N/A</v>
      </c>
      <c r="F2929" t="e">
        <f>IF($C2929=3,$B2929,NA())</f>
        <v>#N/A</v>
      </c>
      <c r="G2929" t="e">
        <f>IF($C2929=4,$B2929,NA())</f>
        <v>#N/A</v>
      </c>
      <c r="H2929" t="e">
        <f>IF($C2929=5,$B2929,NA())</f>
        <v>#N/A</v>
      </c>
      <c r="I2929" t="e">
        <f>IF($C2929="",$B2929,NA())</f>
        <v>#N/A</v>
      </c>
    </row>
    <row r="2931" spans="1:9">
      <c r="A2931">
        <v>-0.1836699</v>
      </c>
      <c r="B2931">
        <v>-0.0274158</v>
      </c>
      <c r="C2931">
        <f>'Map Data'!$I$37</f>
        <v>1</v>
      </c>
      <c r="D2931">
        <f>IF($C2931=1,$B2931,NA())</f>
        <v>-0.0274158</v>
      </c>
      <c r="E2931" t="e">
        <f>IF($C2931=2,$B2931,NA())</f>
        <v>#N/A</v>
      </c>
      <c r="F2931" t="e">
        <f>IF($C2931=3,$B2931,NA())</f>
        <v>#N/A</v>
      </c>
      <c r="G2931" t="e">
        <f>IF($C2931=4,$B2931,NA())</f>
        <v>#N/A</v>
      </c>
      <c r="H2931" t="e">
        <f>IF($C2931=5,$B2931,NA())</f>
        <v>#N/A</v>
      </c>
      <c r="I2931" t="e">
        <f>IF($C2931="",$B2931,NA())</f>
        <v>#N/A</v>
      </c>
    </row>
    <row r="2932" spans="1:9">
      <c r="A2932">
        <v>-0.098838</v>
      </c>
      <c r="B2932">
        <v>-0.0274158</v>
      </c>
      <c r="C2932">
        <f>'Map Data'!$I$37</f>
        <v>1</v>
      </c>
      <c r="D2932">
        <f>IF($C2932=1,$B2932,NA())</f>
        <v>-0.0274158</v>
      </c>
      <c r="E2932" t="e">
        <f>IF($C2932=2,$B2932,NA())</f>
        <v>#N/A</v>
      </c>
      <c r="F2932" t="e">
        <f>IF($C2932=3,$B2932,NA())</f>
        <v>#N/A</v>
      </c>
      <c r="G2932" t="e">
        <f>IF($C2932=4,$B2932,NA())</f>
        <v>#N/A</v>
      </c>
      <c r="H2932" t="e">
        <f>IF($C2932=5,$B2932,NA())</f>
        <v>#N/A</v>
      </c>
      <c r="I2932" t="e">
        <f>IF($C2932="",$B2932,NA())</f>
        <v>#N/A</v>
      </c>
    </row>
    <row r="2934" spans="1:9">
      <c r="A2934">
        <v>-0.1831959</v>
      </c>
      <c r="B2934">
        <v>-0.0245789</v>
      </c>
      <c r="C2934">
        <f>'Map Data'!$I$37</f>
        <v>1</v>
      </c>
      <c r="D2934">
        <f>IF($C2934=1,$B2934,NA())</f>
        <v>-0.0245789</v>
      </c>
      <c r="E2934" t="e">
        <f>IF($C2934=2,$B2934,NA())</f>
        <v>#N/A</v>
      </c>
      <c r="F2934" t="e">
        <f>IF($C2934=3,$B2934,NA())</f>
        <v>#N/A</v>
      </c>
      <c r="G2934" t="e">
        <f>IF($C2934=4,$B2934,NA())</f>
        <v>#N/A</v>
      </c>
      <c r="H2934" t="e">
        <f>IF($C2934=5,$B2934,NA())</f>
        <v>#N/A</v>
      </c>
      <c r="I2934" t="e">
        <f>IF($C2934="",$B2934,NA())</f>
        <v>#N/A</v>
      </c>
    </row>
    <row r="2935" spans="1:9">
      <c r="A2935">
        <v>-0.098838</v>
      </c>
      <c r="B2935">
        <v>-0.0245789</v>
      </c>
      <c r="C2935">
        <f>'Map Data'!$I$37</f>
        <v>1</v>
      </c>
      <c r="D2935">
        <f>IF($C2935=1,$B2935,NA())</f>
        <v>-0.0245789</v>
      </c>
      <c r="E2935" t="e">
        <f>IF($C2935=2,$B2935,NA())</f>
        <v>#N/A</v>
      </c>
      <c r="F2935" t="e">
        <f>IF($C2935=3,$B2935,NA())</f>
        <v>#N/A</v>
      </c>
      <c r="G2935" t="e">
        <f>IF($C2935=4,$B2935,NA())</f>
        <v>#N/A</v>
      </c>
      <c r="H2935" t="e">
        <f>IF($C2935=5,$B2935,NA())</f>
        <v>#N/A</v>
      </c>
      <c r="I2935" t="e">
        <f>IF($C2935="",$B2935,NA())</f>
        <v>#N/A</v>
      </c>
    </row>
    <row r="2937" spans="1:9">
      <c r="A2937">
        <v>-0.182722</v>
      </c>
      <c r="B2937">
        <v>-0.0217421</v>
      </c>
      <c r="C2937">
        <f>'Map Data'!$I$37</f>
        <v>1</v>
      </c>
      <c r="D2937">
        <f>IF($C2937=1,$B2937,NA())</f>
        <v>-0.0217421</v>
      </c>
      <c r="E2937" t="e">
        <f>IF($C2937=2,$B2937,NA())</f>
        <v>#N/A</v>
      </c>
      <c r="F2937" t="e">
        <f>IF($C2937=3,$B2937,NA())</f>
        <v>#N/A</v>
      </c>
      <c r="G2937" t="e">
        <f>IF($C2937=4,$B2937,NA())</f>
        <v>#N/A</v>
      </c>
      <c r="H2937" t="e">
        <f>IF($C2937=5,$B2937,NA())</f>
        <v>#N/A</v>
      </c>
      <c r="I2937" t="e">
        <f>IF($C2937="",$B2937,NA())</f>
        <v>#N/A</v>
      </c>
    </row>
    <row r="2938" spans="1:9">
      <c r="A2938">
        <v>-0.0983641</v>
      </c>
      <c r="B2938">
        <v>-0.0217421</v>
      </c>
      <c r="C2938">
        <f>'Map Data'!$I$37</f>
        <v>1</v>
      </c>
      <c r="D2938">
        <f>IF($C2938=1,$B2938,NA())</f>
        <v>-0.0217421</v>
      </c>
      <c r="E2938" t="e">
        <f>IF($C2938=2,$B2938,NA())</f>
        <v>#N/A</v>
      </c>
      <c r="F2938" t="e">
        <f>IF($C2938=3,$B2938,NA())</f>
        <v>#N/A</v>
      </c>
      <c r="G2938" t="e">
        <f>IF($C2938=4,$B2938,NA())</f>
        <v>#N/A</v>
      </c>
      <c r="H2938" t="e">
        <f>IF($C2938=5,$B2938,NA())</f>
        <v>#N/A</v>
      </c>
      <c r="I2938" t="e">
        <f>IF($C2938="",$B2938,NA())</f>
        <v>#N/A</v>
      </c>
    </row>
    <row r="2940" spans="1:9">
      <c r="A2940">
        <v>-0.1822481</v>
      </c>
      <c r="B2940">
        <v>-0.0189053</v>
      </c>
      <c r="C2940">
        <f>'Map Data'!$I$37</f>
        <v>1</v>
      </c>
      <c r="D2940">
        <f>IF($C2940=1,$B2940,NA())</f>
        <v>-0.0189053</v>
      </c>
      <c r="E2940" t="e">
        <f>IF($C2940=2,$B2940,NA())</f>
        <v>#N/A</v>
      </c>
      <c r="F2940" t="e">
        <f>IF($C2940=3,$B2940,NA())</f>
        <v>#N/A</v>
      </c>
      <c r="G2940" t="e">
        <f>IF($C2940=4,$B2940,NA())</f>
        <v>#N/A</v>
      </c>
      <c r="H2940" t="e">
        <f>IF($C2940=5,$B2940,NA())</f>
        <v>#N/A</v>
      </c>
      <c r="I2940" t="e">
        <f>IF($C2940="",$B2940,NA())</f>
        <v>#N/A</v>
      </c>
    </row>
    <row r="2941" spans="1:9">
      <c r="A2941">
        <v>-0.0983641</v>
      </c>
      <c r="B2941">
        <v>-0.0189053</v>
      </c>
      <c r="C2941">
        <f>'Map Data'!$I$37</f>
        <v>1</v>
      </c>
      <c r="D2941">
        <f>IF($C2941=1,$B2941,NA())</f>
        <v>-0.0189053</v>
      </c>
      <c r="E2941" t="e">
        <f>IF($C2941=2,$B2941,NA())</f>
        <v>#N/A</v>
      </c>
      <c r="F2941" t="e">
        <f>IF($C2941=3,$B2941,NA())</f>
        <v>#N/A</v>
      </c>
      <c r="G2941" t="e">
        <f>IF($C2941=4,$B2941,NA())</f>
        <v>#N/A</v>
      </c>
      <c r="H2941" t="e">
        <f>IF($C2941=5,$B2941,NA())</f>
        <v>#N/A</v>
      </c>
      <c r="I2941" t="e">
        <f>IF($C2941="",$B2941,NA())</f>
        <v>#N/A</v>
      </c>
    </row>
    <row r="2943" spans="1:9">
      <c r="A2943">
        <v>-0.1817742</v>
      </c>
      <c r="B2943">
        <v>-0.0160684</v>
      </c>
      <c r="C2943">
        <f>'Map Data'!$I$37</f>
        <v>1</v>
      </c>
      <c r="D2943">
        <f>IF($C2943=1,$B2943,NA())</f>
        <v>-0.0160684</v>
      </c>
      <c r="E2943" t="e">
        <f>IF($C2943=2,$B2943,NA())</f>
        <v>#N/A</v>
      </c>
      <c r="F2943" t="e">
        <f>IF($C2943=3,$B2943,NA())</f>
        <v>#N/A</v>
      </c>
      <c r="G2943" t="e">
        <f>IF($C2943=4,$B2943,NA())</f>
        <v>#N/A</v>
      </c>
      <c r="H2943" t="e">
        <f>IF($C2943=5,$B2943,NA())</f>
        <v>#N/A</v>
      </c>
      <c r="I2943" t="e">
        <f>IF($C2943="",$B2943,NA())</f>
        <v>#N/A</v>
      </c>
    </row>
    <row r="2944" spans="1:9">
      <c r="A2944">
        <v>-0.0983641</v>
      </c>
      <c r="B2944">
        <v>-0.0160684</v>
      </c>
      <c r="C2944">
        <f>'Map Data'!$I$37</f>
        <v>1</v>
      </c>
      <c r="D2944">
        <f>IF($C2944=1,$B2944,NA())</f>
        <v>-0.0160684</v>
      </c>
      <c r="E2944" t="e">
        <f>IF($C2944=2,$B2944,NA())</f>
        <v>#N/A</v>
      </c>
      <c r="F2944" t="e">
        <f>IF($C2944=3,$B2944,NA())</f>
        <v>#N/A</v>
      </c>
      <c r="G2944" t="e">
        <f>IF($C2944=4,$B2944,NA())</f>
        <v>#N/A</v>
      </c>
      <c r="H2944" t="e">
        <f>IF($C2944=5,$B2944,NA())</f>
        <v>#N/A</v>
      </c>
      <c r="I2944" t="e">
        <f>IF($C2944="",$B2944,NA())</f>
        <v>#N/A</v>
      </c>
    </row>
    <row r="2946" spans="1:9">
      <c r="A2946">
        <v>-0.1817742</v>
      </c>
      <c r="B2946">
        <v>-0.0132316</v>
      </c>
      <c r="C2946">
        <f>'Map Data'!$I$37</f>
        <v>1</v>
      </c>
      <c r="D2946">
        <f>IF($C2946=1,$B2946,NA())</f>
        <v>-0.0132316</v>
      </c>
      <c r="E2946" t="e">
        <f>IF($C2946=2,$B2946,NA())</f>
        <v>#N/A</v>
      </c>
      <c r="F2946" t="e">
        <f>IF($C2946=3,$B2946,NA())</f>
        <v>#N/A</v>
      </c>
      <c r="G2946" t="e">
        <f>IF($C2946=4,$B2946,NA())</f>
        <v>#N/A</v>
      </c>
      <c r="H2946" t="e">
        <f>IF($C2946=5,$B2946,NA())</f>
        <v>#N/A</v>
      </c>
      <c r="I2946" t="e">
        <f>IF($C2946="",$B2946,NA())</f>
        <v>#N/A</v>
      </c>
    </row>
    <row r="2947" spans="1:9">
      <c r="A2947">
        <v>-0.09741619999999999</v>
      </c>
      <c r="B2947">
        <v>-0.0132316</v>
      </c>
      <c r="C2947">
        <f>'Map Data'!$I$37</f>
        <v>1</v>
      </c>
      <c r="D2947">
        <f>IF($C2947=1,$B2947,NA())</f>
        <v>-0.0132316</v>
      </c>
      <c r="E2947" t="e">
        <f>IF($C2947=2,$B2947,NA())</f>
        <v>#N/A</v>
      </c>
      <c r="F2947" t="e">
        <f>IF($C2947=3,$B2947,NA())</f>
        <v>#N/A</v>
      </c>
      <c r="G2947" t="e">
        <f>IF($C2947=4,$B2947,NA())</f>
        <v>#N/A</v>
      </c>
      <c r="H2947" t="e">
        <f>IF($C2947=5,$B2947,NA())</f>
        <v>#N/A</v>
      </c>
      <c r="I2947" t="e">
        <f>IF($C2947="",$B2947,NA())</f>
        <v>#N/A</v>
      </c>
    </row>
    <row r="2949" spans="1:9">
      <c r="A2949">
        <v>-0.1813003</v>
      </c>
      <c r="B2949">
        <v>-0.0103947</v>
      </c>
      <c r="C2949">
        <f>'Map Data'!$I$37</f>
        <v>1</v>
      </c>
      <c r="D2949">
        <f>IF($C2949=1,$B2949,NA())</f>
        <v>-0.0103947</v>
      </c>
      <c r="E2949" t="e">
        <f>IF($C2949=2,$B2949,NA())</f>
        <v>#N/A</v>
      </c>
      <c r="F2949" t="e">
        <f>IF($C2949=3,$B2949,NA())</f>
        <v>#N/A</v>
      </c>
      <c r="G2949" t="e">
        <f>IF($C2949=4,$B2949,NA())</f>
        <v>#N/A</v>
      </c>
      <c r="H2949" t="e">
        <f>IF($C2949=5,$B2949,NA())</f>
        <v>#N/A</v>
      </c>
      <c r="I2949" t="e">
        <f>IF($C2949="",$B2949,NA())</f>
        <v>#N/A</v>
      </c>
    </row>
    <row r="2950" spans="1:9">
      <c r="A2950">
        <v>-0.09741619999999999</v>
      </c>
      <c r="B2950">
        <v>-0.0103947</v>
      </c>
      <c r="C2950">
        <f>'Map Data'!$I$37</f>
        <v>1</v>
      </c>
      <c r="D2950">
        <f>IF($C2950=1,$B2950,NA())</f>
        <v>-0.0103947</v>
      </c>
      <c r="E2950" t="e">
        <f>IF($C2950=2,$B2950,NA())</f>
        <v>#N/A</v>
      </c>
      <c r="F2950" t="e">
        <f>IF($C2950=3,$B2950,NA())</f>
        <v>#N/A</v>
      </c>
      <c r="G2950" t="e">
        <f>IF($C2950=4,$B2950,NA())</f>
        <v>#N/A</v>
      </c>
      <c r="H2950" t="e">
        <f>IF($C2950=5,$B2950,NA())</f>
        <v>#N/A</v>
      </c>
      <c r="I2950" t="e">
        <f>IF($C2950="",$B2950,NA())</f>
        <v>#N/A</v>
      </c>
    </row>
    <row r="2952" spans="1:9">
      <c r="A2952">
        <v>-0.1808263</v>
      </c>
      <c r="B2952">
        <v>-0.0075579</v>
      </c>
      <c r="C2952">
        <f>'Map Data'!$I$37</f>
        <v>1</v>
      </c>
      <c r="D2952">
        <f>IF($C2952=1,$B2952,NA())</f>
        <v>-0.0075579</v>
      </c>
      <c r="E2952" t="e">
        <f>IF($C2952=2,$B2952,NA())</f>
        <v>#N/A</v>
      </c>
      <c r="F2952" t="e">
        <f>IF($C2952=3,$B2952,NA())</f>
        <v>#N/A</v>
      </c>
      <c r="G2952" t="e">
        <f>IF($C2952=4,$B2952,NA())</f>
        <v>#N/A</v>
      </c>
      <c r="H2952" t="e">
        <f>IF($C2952=5,$B2952,NA())</f>
        <v>#N/A</v>
      </c>
      <c r="I2952" t="e">
        <f>IF($C2952="",$B2952,NA())</f>
        <v>#N/A</v>
      </c>
    </row>
    <row r="2953" spans="1:9">
      <c r="A2953">
        <v>-0.0969423</v>
      </c>
      <c r="B2953">
        <v>-0.0075579</v>
      </c>
      <c r="C2953">
        <f>'Map Data'!$I$37</f>
        <v>1</v>
      </c>
      <c r="D2953">
        <f>IF($C2953=1,$B2953,NA())</f>
        <v>-0.0075579</v>
      </c>
      <c r="E2953" t="e">
        <f>IF($C2953=2,$B2953,NA())</f>
        <v>#N/A</v>
      </c>
      <c r="F2953" t="e">
        <f>IF($C2953=3,$B2953,NA())</f>
        <v>#N/A</v>
      </c>
      <c r="G2953" t="e">
        <f>IF($C2953=4,$B2953,NA())</f>
        <v>#N/A</v>
      </c>
      <c r="H2953" t="e">
        <f>IF($C2953=5,$B2953,NA())</f>
        <v>#N/A</v>
      </c>
      <c r="I2953" t="e">
        <f>IF($C2953="",$B2953,NA())</f>
        <v>#N/A</v>
      </c>
    </row>
    <row r="2955" spans="1:9">
      <c r="A2955">
        <v>-0.1803524</v>
      </c>
      <c r="B2955">
        <v>-0.0047211</v>
      </c>
      <c r="C2955">
        <f>'Map Data'!$I$37</f>
        <v>1</v>
      </c>
      <c r="D2955">
        <f>IF($C2955=1,$B2955,NA())</f>
        <v>-0.0047211</v>
      </c>
      <c r="E2955" t="e">
        <f>IF($C2955=2,$B2955,NA())</f>
        <v>#N/A</v>
      </c>
      <c r="F2955" t="e">
        <f>IF($C2955=3,$B2955,NA())</f>
        <v>#N/A</v>
      </c>
      <c r="G2955" t="e">
        <f>IF($C2955=4,$B2955,NA())</f>
        <v>#N/A</v>
      </c>
      <c r="H2955" t="e">
        <f>IF($C2955=5,$B2955,NA())</f>
        <v>#N/A</v>
      </c>
      <c r="I2955" t="e">
        <f>IF($C2955="",$B2955,NA())</f>
        <v>#N/A</v>
      </c>
    </row>
    <row r="2956" spans="1:9">
      <c r="A2956">
        <v>-0.1035772</v>
      </c>
      <c r="B2956">
        <v>-0.0047211</v>
      </c>
      <c r="C2956">
        <f>'Map Data'!$I$37</f>
        <v>1</v>
      </c>
      <c r="D2956">
        <f>IF($C2956=1,$B2956,NA())</f>
        <v>-0.0047211</v>
      </c>
      <c r="E2956" t="e">
        <f>IF($C2956=2,$B2956,NA())</f>
        <v>#N/A</v>
      </c>
      <c r="F2956" t="e">
        <f>IF($C2956=3,$B2956,NA())</f>
        <v>#N/A</v>
      </c>
      <c r="G2956" t="e">
        <f>IF($C2956=4,$B2956,NA())</f>
        <v>#N/A</v>
      </c>
      <c r="H2956" t="e">
        <f>IF($C2956=5,$B2956,NA())</f>
        <v>#N/A</v>
      </c>
      <c r="I2956" t="e">
        <f>IF($C2956="",$B2956,NA())</f>
        <v>#N/A</v>
      </c>
    </row>
    <row r="2958" spans="1:9">
      <c r="A2958">
        <v>-0.1798785</v>
      </c>
      <c r="B2958">
        <v>-0.0018842</v>
      </c>
      <c r="C2958">
        <f>'Map Data'!$I$37</f>
        <v>1</v>
      </c>
      <c r="D2958">
        <f>IF($C2958=1,$B2958,NA())</f>
        <v>-0.0018842</v>
      </c>
      <c r="E2958" t="e">
        <f>IF($C2958=2,$B2958,NA())</f>
        <v>#N/A</v>
      </c>
      <c r="F2958" t="e">
        <f>IF($C2958=3,$B2958,NA())</f>
        <v>#N/A</v>
      </c>
      <c r="G2958" t="e">
        <f>IF($C2958=4,$B2958,NA())</f>
        <v>#N/A</v>
      </c>
      <c r="H2958" t="e">
        <f>IF($C2958=5,$B2958,NA())</f>
        <v>#N/A</v>
      </c>
      <c r="I2958" t="e">
        <f>IF($C2958="",$B2958,NA())</f>
        <v>#N/A</v>
      </c>
    </row>
    <row r="2959" spans="1:9">
      <c r="A2959">
        <v>-0.134856</v>
      </c>
      <c r="B2959">
        <v>-0.0018842</v>
      </c>
      <c r="C2959">
        <f>'Map Data'!$I$37</f>
        <v>1</v>
      </c>
      <c r="D2959">
        <f>IF($C2959=1,$B2959,NA())</f>
        <v>-0.0018842</v>
      </c>
      <c r="E2959" t="e">
        <f>IF($C2959=2,$B2959,NA())</f>
        <v>#N/A</v>
      </c>
      <c r="F2959" t="e">
        <f>IF($C2959=3,$B2959,NA())</f>
        <v>#N/A</v>
      </c>
      <c r="G2959" t="e">
        <f>IF($C2959=4,$B2959,NA())</f>
        <v>#N/A</v>
      </c>
      <c r="H2959" t="e">
        <f>IF($C2959=5,$B2959,NA())</f>
        <v>#N/A</v>
      </c>
      <c r="I2959" t="e">
        <f>IF($C2959="",$B2959,NA())</f>
        <v>#N/A</v>
      </c>
    </row>
    <row r="2961" spans="1:9">
      <c r="A2961">
        <v>-0.1794046</v>
      </c>
      <c r="B2961">
        <v>0.0009526</v>
      </c>
      <c r="C2961">
        <f>'Map Data'!$I$37</f>
        <v>1</v>
      </c>
      <c r="D2961">
        <f>IF($C2961=1,$B2961,NA())</f>
        <v>0.0009526</v>
      </c>
      <c r="E2961" t="e">
        <f>IF($C2961=2,$B2961,NA())</f>
        <v>#N/A</v>
      </c>
      <c r="F2961" t="e">
        <f>IF($C2961=3,$B2961,NA())</f>
        <v>#N/A</v>
      </c>
      <c r="G2961" t="e">
        <f>IF($C2961=4,$B2961,NA())</f>
        <v>#N/A</v>
      </c>
      <c r="H2961" t="e">
        <f>IF($C2961=5,$B2961,NA())</f>
        <v>#N/A</v>
      </c>
      <c r="I2961" t="e">
        <f>IF($C2961="",$B2961,NA())</f>
        <v>#N/A</v>
      </c>
    </row>
    <row r="2962" spans="1:9">
      <c r="A2962">
        <v>-0.1599738</v>
      </c>
      <c r="B2962">
        <v>0.0009526</v>
      </c>
      <c r="C2962">
        <f>'Map Data'!$I$37</f>
        <v>1</v>
      </c>
      <c r="D2962">
        <f>IF($C2962=1,$B2962,NA())</f>
        <v>0.0009526</v>
      </c>
      <c r="E2962" t="e">
        <f>IF($C2962=2,$B2962,NA())</f>
        <v>#N/A</v>
      </c>
      <c r="F2962" t="e">
        <f>IF($C2962=3,$B2962,NA())</f>
        <v>#N/A</v>
      </c>
      <c r="G2962" t="e">
        <f>IF($C2962=4,$B2962,NA())</f>
        <v>#N/A</v>
      </c>
      <c r="H2962" t="e">
        <f>IF($C2962=5,$B2962,NA())</f>
        <v>#N/A</v>
      </c>
      <c r="I2962" t="e">
        <f>IF($C2962="",$B2962,NA())</f>
        <v>#N/A</v>
      </c>
    </row>
    <row r="2964" spans="1:9">
      <c r="A2964">
        <v>-0.2637625</v>
      </c>
      <c r="B2964">
        <v>-0.0160684</v>
      </c>
      <c r="C2964">
        <f>'Map Data'!$I$38</f>
        <v>5</v>
      </c>
      <c r="D2964" t="e">
        <f>IF($C2964=1,$B2964,NA())</f>
        <v>#N/A</v>
      </c>
      <c r="E2964" t="e">
        <f>IF($C2964=2,$B2964,NA())</f>
        <v>#N/A</v>
      </c>
      <c r="F2964" t="e">
        <f>IF($C2964=3,$B2964,NA())</f>
        <v>#N/A</v>
      </c>
      <c r="G2964" t="e">
        <f>IF($C2964=4,$B2964,NA())</f>
        <v>#N/A</v>
      </c>
      <c r="H2964">
        <f>IF($C2964=5,$B2964,NA())</f>
        <v>-0.0160684</v>
      </c>
      <c r="I2964" t="e">
        <f>IF($C2964="",$B2964,NA())</f>
        <v>#N/A</v>
      </c>
    </row>
    <row r="2965" spans="1:9">
      <c r="A2965">
        <v>-0.2613929</v>
      </c>
      <c r="B2965">
        <v>-0.0160684</v>
      </c>
      <c r="C2965">
        <f>'Map Data'!$I$38</f>
        <v>5</v>
      </c>
      <c r="D2965" t="e">
        <f>IF($C2965=1,$B2965,NA())</f>
        <v>#N/A</v>
      </c>
      <c r="E2965" t="e">
        <f>IF($C2965=2,$B2965,NA())</f>
        <v>#N/A</v>
      </c>
      <c r="F2965" t="e">
        <f>IF($C2965=3,$B2965,NA())</f>
        <v>#N/A</v>
      </c>
      <c r="G2965" t="e">
        <f>IF($C2965=4,$B2965,NA())</f>
        <v>#N/A</v>
      </c>
      <c r="H2965">
        <f>IF($C2965=5,$B2965,NA())</f>
        <v>-0.0160684</v>
      </c>
      <c r="I2965" t="e">
        <f>IF($C2965="",$B2965,NA())</f>
        <v>#N/A</v>
      </c>
    </row>
    <row r="2967" spans="1:9">
      <c r="A2967">
        <v>-0.2656582</v>
      </c>
      <c r="B2967">
        <v>-0.0132316</v>
      </c>
      <c r="C2967">
        <f>'Map Data'!$I$38</f>
        <v>5</v>
      </c>
      <c r="D2967" t="e">
        <f>IF($C2967=1,$B2967,NA())</f>
        <v>#N/A</v>
      </c>
      <c r="E2967" t="e">
        <f>IF($C2967=2,$B2967,NA())</f>
        <v>#N/A</v>
      </c>
      <c r="F2967" t="e">
        <f>IF($C2967=3,$B2967,NA())</f>
        <v>#N/A</v>
      </c>
      <c r="G2967" t="e">
        <f>IF($C2967=4,$B2967,NA())</f>
        <v>#N/A</v>
      </c>
      <c r="H2967">
        <f>IF($C2967=5,$B2967,NA())</f>
        <v>-0.0132316</v>
      </c>
      <c r="I2967" t="e">
        <f>IF($C2967="",$B2967,NA())</f>
        <v>#N/A</v>
      </c>
    </row>
    <row r="2968" spans="1:9">
      <c r="A2968">
        <v>-0.260919</v>
      </c>
      <c r="B2968">
        <v>-0.0132316</v>
      </c>
      <c r="C2968">
        <f>'Map Data'!$I$38</f>
        <v>5</v>
      </c>
      <c r="D2968" t="e">
        <f>IF($C2968=1,$B2968,NA())</f>
        <v>#N/A</v>
      </c>
      <c r="E2968" t="e">
        <f>IF($C2968=2,$B2968,NA())</f>
        <v>#N/A</v>
      </c>
      <c r="F2968" t="e">
        <f>IF($C2968=3,$B2968,NA())</f>
        <v>#N/A</v>
      </c>
      <c r="G2968" t="e">
        <f>IF($C2968=4,$B2968,NA())</f>
        <v>#N/A</v>
      </c>
      <c r="H2968">
        <f>IF($C2968=5,$B2968,NA())</f>
        <v>-0.0132316</v>
      </c>
      <c r="I2968" t="e">
        <f>IF($C2968="",$B2968,NA())</f>
        <v>#N/A</v>
      </c>
    </row>
    <row r="2970" spans="1:9">
      <c r="A2970">
        <v>-0.2675539</v>
      </c>
      <c r="B2970">
        <v>-0.0103947</v>
      </c>
      <c r="C2970">
        <f>'Map Data'!$I$38</f>
        <v>5</v>
      </c>
      <c r="D2970" t="e">
        <f>IF($C2970=1,$B2970,NA())</f>
        <v>#N/A</v>
      </c>
      <c r="E2970" t="e">
        <f>IF($C2970=2,$B2970,NA())</f>
        <v>#N/A</v>
      </c>
      <c r="F2970" t="e">
        <f>IF($C2970=3,$B2970,NA())</f>
        <v>#N/A</v>
      </c>
      <c r="G2970" t="e">
        <f>IF($C2970=4,$B2970,NA())</f>
        <v>#N/A</v>
      </c>
      <c r="H2970">
        <f>IF($C2970=5,$B2970,NA())</f>
        <v>-0.0103947</v>
      </c>
      <c r="I2970" t="e">
        <f>IF($C2970="",$B2970,NA())</f>
        <v>#N/A</v>
      </c>
    </row>
    <row r="2971" spans="1:9">
      <c r="A2971">
        <v>-0.2613929</v>
      </c>
      <c r="B2971">
        <v>-0.0103947</v>
      </c>
      <c r="C2971">
        <f>'Map Data'!$I$38</f>
        <v>5</v>
      </c>
      <c r="D2971" t="e">
        <f>IF($C2971=1,$B2971,NA())</f>
        <v>#N/A</v>
      </c>
      <c r="E2971" t="e">
        <f>IF($C2971=2,$B2971,NA())</f>
        <v>#N/A</v>
      </c>
      <c r="F2971" t="e">
        <f>IF($C2971=3,$B2971,NA())</f>
        <v>#N/A</v>
      </c>
      <c r="G2971" t="e">
        <f>IF($C2971=4,$B2971,NA())</f>
        <v>#N/A</v>
      </c>
      <c r="H2971">
        <f>IF($C2971=5,$B2971,NA())</f>
        <v>-0.0103947</v>
      </c>
      <c r="I2971" t="e">
        <f>IF($C2971="",$B2971,NA())</f>
        <v>#N/A</v>
      </c>
    </row>
    <row r="2973" spans="1:9">
      <c r="A2973">
        <v>-0.2694496</v>
      </c>
      <c r="B2973">
        <v>-0.0075579</v>
      </c>
      <c r="C2973">
        <f>'Map Data'!$I$38</f>
        <v>5</v>
      </c>
      <c r="D2973" t="e">
        <f>IF($C2973=1,$B2973,NA())</f>
        <v>#N/A</v>
      </c>
      <c r="E2973" t="e">
        <f>IF($C2973=2,$B2973,NA())</f>
        <v>#N/A</v>
      </c>
      <c r="F2973" t="e">
        <f>IF($C2973=3,$B2973,NA())</f>
        <v>#N/A</v>
      </c>
      <c r="G2973" t="e">
        <f>IF($C2973=4,$B2973,NA())</f>
        <v>#N/A</v>
      </c>
      <c r="H2973">
        <f>IF($C2973=5,$B2973,NA())</f>
        <v>-0.0075579</v>
      </c>
      <c r="I2973" t="e">
        <f>IF($C2973="",$B2973,NA())</f>
        <v>#N/A</v>
      </c>
    </row>
    <row r="2974" spans="1:9">
      <c r="A2974">
        <v>-0.2613929</v>
      </c>
      <c r="B2974">
        <v>-0.0075579</v>
      </c>
      <c r="C2974">
        <f>'Map Data'!$I$38</f>
        <v>5</v>
      </c>
      <c r="D2974" t="e">
        <f>IF($C2974=1,$B2974,NA())</f>
        <v>#N/A</v>
      </c>
      <c r="E2974" t="e">
        <f>IF($C2974=2,$B2974,NA())</f>
        <v>#N/A</v>
      </c>
      <c r="F2974" t="e">
        <f>IF($C2974=3,$B2974,NA())</f>
        <v>#N/A</v>
      </c>
      <c r="G2974" t="e">
        <f>IF($C2974=4,$B2974,NA())</f>
        <v>#N/A</v>
      </c>
      <c r="H2974">
        <f>IF($C2974=5,$B2974,NA())</f>
        <v>-0.0075579</v>
      </c>
      <c r="I2974" t="e">
        <f>IF($C2974="",$B2974,NA())</f>
        <v>#N/A</v>
      </c>
    </row>
    <row r="2976" spans="1:9">
      <c r="A2976">
        <v>-0.2713453</v>
      </c>
      <c r="B2976">
        <v>-0.0047211</v>
      </c>
      <c r="C2976">
        <f>'Map Data'!$I$38</f>
        <v>5</v>
      </c>
      <c r="D2976" t="e">
        <f>IF($C2976=1,$B2976,NA())</f>
        <v>#N/A</v>
      </c>
      <c r="E2976" t="e">
        <f>IF($C2976=2,$B2976,NA())</f>
        <v>#N/A</v>
      </c>
      <c r="F2976" t="e">
        <f>IF($C2976=3,$B2976,NA())</f>
        <v>#N/A</v>
      </c>
      <c r="G2976" t="e">
        <f>IF($C2976=4,$B2976,NA())</f>
        <v>#N/A</v>
      </c>
      <c r="H2976">
        <f>IF($C2976=5,$B2976,NA())</f>
        <v>-0.0047211</v>
      </c>
      <c r="I2976" t="e">
        <f>IF($C2976="",$B2976,NA())</f>
        <v>#N/A</v>
      </c>
    </row>
    <row r="2977" spans="1:9">
      <c r="A2977">
        <v>-0.260919</v>
      </c>
      <c r="B2977">
        <v>-0.0047211</v>
      </c>
      <c r="C2977">
        <f>'Map Data'!$I$38</f>
        <v>5</v>
      </c>
      <c r="D2977" t="e">
        <f>IF($C2977=1,$B2977,NA())</f>
        <v>#N/A</v>
      </c>
      <c r="E2977" t="e">
        <f>IF($C2977=2,$B2977,NA())</f>
        <v>#N/A</v>
      </c>
      <c r="F2977" t="e">
        <f>IF($C2977=3,$B2977,NA())</f>
        <v>#N/A</v>
      </c>
      <c r="G2977" t="e">
        <f>IF($C2977=4,$B2977,NA())</f>
        <v>#N/A</v>
      </c>
      <c r="H2977">
        <f>IF($C2977=5,$B2977,NA())</f>
        <v>-0.0047211</v>
      </c>
      <c r="I2977" t="e">
        <f>IF($C2977="",$B2977,NA())</f>
        <v>#N/A</v>
      </c>
    </row>
    <row r="2979" spans="1:9">
      <c r="A2979">
        <v>-0.2732409</v>
      </c>
      <c r="B2979">
        <v>-0.0018842</v>
      </c>
      <c r="C2979">
        <f>'Map Data'!$I$38</f>
        <v>5</v>
      </c>
      <c r="D2979" t="e">
        <f>IF($C2979=1,$B2979,NA())</f>
        <v>#N/A</v>
      </c>
      <c r="E2979" t="e">
        <f>IF($C2979=2,$B2979,NA())</f>
        <v>#N/A</v>
      </c>
      <c r="F2979" t="e">
        <f>IF($C2979=3,$B2979,NA())</f>
        <v>#N/A</v>
      </c>
      <c r="G2979" t="e">
        <f>IF($C2979=4,$B2979,NA())</f>
        <v>#N/A</v>
      </c>
      <c r="H2979">
        <f>IF($C2979=5,$B2979,NA())</f>
        <v>-0.0018842</v>
      </c>
      <c r="I2979" t="e">
        <f>IF($C2979="",$B2979,NA())</f>
        <v>#N/A</v>
      </c>
    </row>
    <row r="2980" spans="1:9">
      <c r="A2980">
        <v>-0.260919</v>
      </c>
      <c r="B2980">
        <v>-0.0018842</v>
      </c>
      <c r="C2980">
        <f>'Map Data'!$I$38</f>
        <v>5</v>
      </c>
      <c r="D2980" t="e">
        <f>IF($C2980=1,$B2980,NA())</f>
        <v>#N/A</v>
      </c>
      <c r="E2980" t="e">
        <f>IF($C2980=2,$B2980,NA())</f>
        <v>#N/A</v>
      </c>
      <c r="F2980" t="e">
        <f>IF($C2980=3,$B2980,NA())</f>
        <v>#N/A</v>
      </c>
      <c r="G2980" t="e">
        <f>IF($C2980=4,$B2980,NA())</f>
        <v>#N/A</v>
      </c>
      <c r="H2980">
        <f>IF($C2980=5,$B2980,NA())</f>
        <v>-0.0018842</v>
      </c>
      <c r="I2980" t="e">
        <f>IF($C2980="",$B2980,NA())</f>
        <v>#N/A</v>
      </c>
    </row>
    <row r="2982" spans="1:9">
      <c r="A2982">
        <v>-0.2751366</v>
      </c>
      <c r="B2982">
        <v>0.0009526</v>
      </c>
      <c r="C2982">
        <f>'Map Data'!$I$38</f>
        <v>5</v>
      </c>
      <c r="D2982" t="e">
        <f>IF($C2982=1,$B2982,NA())</f>
        <v>#N/A</v>
      </c>
      <c r="E2982" t="e">
        <f>IF($C2982=2,$B2982,NA())</f>
        <v>#N/A</v>
      </c>
      <c r="F2982" t="e">
        <f>IF($C2982=3,$B2982,NA())</f>
        <v>#N/A</v>
      </c>
      <c r="G2982" t="e">
        <f>IF($C2982=4,$B2982,NA())</f>
        <v>#N/A</v>
      </c>
      <c r="H2982">
        <f>IF($C2982=5,$B2982,NA())</f>
        <v>0.0009526</v>
      </c>
      <c r="I2982" t="e">
        <f>IF($C2982="",$B2982,NA())</f>
        <v>#N/A</v>
      </c>
    </row>
    <row r="2983" spans="1:9">
      <c r="A2983">
        <v>-0.2604451</v>
      </c>
      <c r="B2983">
        <v>0.0009526</v>
      </c>
      <c r="C2983">
        <f>'Map Data'!$I$38</f>
        <v>5</v>
      </c>
      <c r="D2983" t="e">
        <f>IF($C2983=1,$B2983,NA())</f>
        <v>#N/A</v>
      </c>
      <c r="E2983" t="e">
        <f>IF($C2983=2,$B2983,NA())</f>
        <v>#N/A</v>
      </c>
      <c r="F2983" t="e">
        <f>IF($C2983=3,$B2983,NA())</f>
        <v>#N/A</v>
      </c>
      <c r="G2983" t="e">
        <f>IF($C2983=4,$B2983,NA())</f>
        <v>#N/A</v>
      </c>
      <c r="H2983">
        <f>IF($C2983=5,$B2983,NA())</f>
        <v>0.0009526</v>
      </c>
      <c r="I2983" t="e">
        <f>IF($C2983="",$B2983,NA())</f>
        <v>#N/A</v>
      </c>
    </row>
    <row r="2985" spans="1:9">
      <c r="A2985">
        <v>-0.2576015</v>
      </c>
      <c r="B2985">
        <v>0.0009526</v>
      </c>
      <c r="C2985">
        <f>'Map Data'!$I$38</f>
        <v>5</v>
      </c>
      <c r="D2985" t="e">
        <f>IF($C2985=1,$B2985,NA())</f>
        <v>#N/A</v>
      </c>
      <c r="E2985" t="e">
        <f>IF($C2985=2,$B2985,NA())</f>
        <v>#N/A</v>
      </c>
      <c r="F2985" t="e">
        <f>IF($C2985=3,$B2985,NA())</f>
        <v>#N/A</v>
      </c>
      <c r="G2985" t="e">
        <f>IF($C2985=4,$B2985,NA())</f>
        <v>#N/A</v>
      </c>
      <c r="H2985">
        <f>IF($C2985=5,$B2985,NA())</f>
        <v>0.0009526</v>
      </c>
      <c r="I2985" t="e">
        <f>IF($C2985="",$B2985,NA())</f>
        <v>#N/A</v>
      </c>
    </row>
    <row r="2986" spans="1:9">
      <c r="A2986">
        <v>-0.2504927</v>
      </c>
      <c r="B2986">
        <v>0.0009526</v>
      </c>
      <c r="C2986">
        <f>'Map Data'!$I$38</f>
        <v>5</v>
      </c>
      <c r="D2986" t="e">
        <f>IF($C2986=1,$B2986,NA())</f>
        <v>#N/A</v>
      </c>
      <c r="E2986" t="e">
        <f>IF($C2986=2,$B2986,NA())</f>
        <v>#N/A</v>
      </c>
      <c r="F2986" t="e">
        <f>IF($C2986=3,$B2986,NA())</f>
        <v>#N/A</v>
      </c>
      <c r="G2986" t="e">
        <f>IF($C2986=4,$B2986,NA())</f>
        <v>#N/A</v>
      </c>
      <c r="H2986">
        <f>IF($C2986=5,$B2986,NA())</f>
        <v>0.0009526</v>
      </c>
      <c r="I2986" t="e">
        <f>IF($C2986="",$B2986,NA())</f>
        <v>#N/A</v>
      </c>
    </row>
    <row r="2988" spans="1:9">
      <c r="A2988">
        <v>-0.2765584</v>
      </c>
      <c r="B2988">
        <v>0.0037894</v>
      </c>
      <c r="C2988">
        <f>'Map Data'!$I$38</f>
        <v>5</v>
      </c>
      <c r="D2988" t="e">
        <f>IF($C2988=1,$B2988,NA())</f>
        <v>#N/A</v>
      </c>
      <c r="E2988" t="e">
        <f>IF($C2988=2,$B2988,NA())</f>
        <v>#N/A</v>
      </c>
      <c r="F2988" t="e">
        <f>IF($C2988=3,$B2988,NA())</f>
        <v>#N/A</v>
      </c>
      <c r="G2988" t="e">
        <f>IF($C2988=4,$B2988,NA())</f>
        <v>#N/A</v>
      </c>
      <c r="H2988">
        <f>IF($C2988=5,$B2988,NA())</f>
        <v>0.0037894</v>
      </c>
      <c r="I2988" t="e">
        <f>IF($C2988="",$B2988,NA())</f>
        <v>#N/A</v>
      </c>
    </row>
    <row r="2989" spans="1:9">
      <c r="A2989">
        <v>-0.2500188</v>
      </c>
      <c r="B2989">
        <v>0.0037894</v>
      </c>
      <c r="C2989">
        <f>'Map Data'!$I$38</f>
        <v>5</v>
      </c>
      <c r="D2989" t="e">
        <f>IF($C2989=1,$B2989,NA())</f>
        <v>#N/A</v>
      </c>
      <c r="E2989" t="e">
        <f>IF($C2989=2,$B2989,NA())</f>
        <v>#N/A</v>
      </c>
      <c r="F2989" t="e">
        <f>IF($C2989=3,$B2989,NA())</f>
        <v>#N/A</v>
      </c>
      <c r="G2989" t="e">
        <f>IF($C2989=4,$B2989,NA())</f>
        <v>#N/A</v>
      </c>
      <c r="H2989">
        <f>IF($C2989=5,$B2989,NA())</f>
        <v>0.0037894</v>
      </c>
      <c r="I2989" t="e">
        <f>IF($C2989="",$B2989,NA())</f>
        <v>#N/A</v>
      </c>
    </row>
    <row r="2991" spans="1:9">
      <c r="A2991">
        <v>-0.2784541</v>
      </c>
      <c r="B2991">
        <v>0.0066263</v>
      </c>
      <c r="C2991">
        <f>'Map Data'!$I$38</f>
        <v>5</v>
      </c>
      <c r="D2991" t="e">
        <f>IF($C2991=1,$B2991,NA())</f>
        <v>#N/A</v>
      </c>
      <c r="E2991" t="e">
        <f>IF($C2991=2,$B2991,NA())</f>
        <v>#N/A</v>
      </c>
      <c r="F2991" t="e">
        <f>IF($C2991=3,$B2991,NA())</f>
        <v>#N/A</v>
      </c>
      <c r="G2991" t="e">
        <f>IF($C2991=4,$B2991,NA())</f>
        <v>#N/A</v>
      </c>
      <c r="H2991">
        <f>IF($C2991=5,$B2991,NA())</f>
        <v>0.0066263</v>
      </c>
      <c r="I2991" t="e">
        <f>IF($C2991="",$B2991,NA())</f>
        <v>#N/A</v>
      </c>
    </row>
    <row r="2992" spans="1:9">
      <c r="A2992">
        <v>-0.2495449</v>
      </c>
      <c r="B2992">
        <v>0.0066263</v>
      </c>
      <c r="C2992">
        <f>'Map Data'!$I$38</f>
        <v>5</v>
      </c>
      <c r="D2992" t="e">
        <f>IF($C2992=1,$B2992,NA())</f>
        <v>#N/A</v>
      </c>
      <c r="E2992" t="e">
        <f>IF($C2992=2,$B2992,NA())</f>
        <v>#N/A</v>
      </c>
      <c r="F2992" t="e">
        <f>IF($C2992=3,$B2992,NA())</f>
        <v>#N/A</v>
      </c>
      <c r="G2992" t="e">
        <f>IF($C2992=4,$B2992,NA())</f>
        <v>#N/A</v>
      </c>
      <c r="H2992">
        <f>IF($C2992=5,$B2992,NA())</f>
        <v>0.0066263</v>
      </c>
      <c r="I2992" t="e">
        <f>IF($C2992="",$B2992,NA())</f>
        <v>#N/A</v>
      </c>
    </row>
    <row r="2994" spans="1:9">
      <c r="A2994">
        <v>-0.2803498</v>
      </c>
      <c r="B2994">
        <v>0.0094631</v>
      </c>
      <c r="C2994">
        <f>'Map Data'!$I$38</f>
        <v>5</v>
      </c>
      <c r="D2994" t="e">
        <f>IF($C2994=1,$B2994,NA())</f>
        <v>#N/A</v>
      </c>
      <c r="E2994" t="e">
        <f>IF($C2994=2,$B2994,NA())</f>
        <v>#N/A</v>
      </c>
      <c r="F2994" t="e">
        <f>IF($C2994=3,$B2994,NA())</f>
        <v>#N/A</v>
      </c>
      <c r="G2994" t="e">
        <f>IF($C2994=4,$B2994,NA())</f>
        <v>#N/A</v>
      </c>
      <c r="H2994">
        <f>IF($C2994=5,$B2994,NA())</f>
        <v>0.0094631</v>
      </c>
      <c r="I2994" t="e">
        <f>IF($C2994="",$B2994,NA())</f>
        <v>#N/A</v>
      </c>
    </row>
    <row r="2995" spans="1:9">
      <c r="A2995">
        <v>-0.249071</v>
      </c>
      <c r="B2995">
        <v>0.0094631</v>
      </c>
      <c r="C2995">
        <f>'Map Data'!$I$38</f>
        <v>5</v>
      </c>
      <c r="D2995" t="e">
        <f>IF($C2995=1,$B2995,NA())</f>
        <v>#N/A</v>
      </c>
      <c r="E2995" t="e">
        <f>IF($C2995=2,$B2995,NA())</f>
        <v>#N/A</v>
      </c>
      <c r="F2995" t="e">
        <f>IF($C2995=3,$B2995,NA())</f>
        <v>#N/A</v>
      </c>
      <c r="G2995" t="e">
        <f>IF($C2995=4,$B2995,NA())</f>
        <v>#N/A</v>
      </c>
      <c r="H2995">
        <f>IF($C2995=5,$B2995,NA())</f>
        <v>0.0094631</v>
      </c>
      <c r="I2995" t="e">
        <f>IF($C2995="",$B2995,NA())</f>
        <v>#N/A</v>
      </c>
    </row>
    <row r="2997" spans="1:9">
      <c r="A2997">
        <v>-0.2822454</v>
      </c>
      <c r="B2997">
        <v>0.0122999</v>
      </c>
      <c r="C2997">
        <f>'Map Data'!$I$38</f>
        <v>5</v>
      </c>
      <c r="D2997" t="e">
        <f>IF($C2997=1,$B2997,NA())</f>
        <v>#N/A</v>
      </c>
      <c r="E2997" t="e">
        <f>IF($C2997=2,$B2997,NA())</f>
        <v>#N/A</v>
      </c>
      <c r="F2997" t="e">
        <f>IF($C2997=3,$B2997,NA())</f>
        <v>#N/A</v>
      </c>
      <c r="G2997" t="e">
        <f>IF($C2997=4,$B2997,NA())</f>
        <v>#N/A</v>
      </c>
      <c r="H2997">
        <f>IF($C2997=5,$B2997,NA())</f>
        <v>0.0122999</v>
      </c>
      <c r="I2997" t="e">
        <f>IF($C2997="",$B2997,NA())</f>
        <v>#N/A</v>
      </c>
    </row>
    <row r="2998" spans="1:9">
      <c r="A2998">
        <v>-0.248597</v>
      </c>
      <c r="B2998">
        <v>0.0122999</v>
      </c>
      <c r="C2998">
        <f>'Map Data'!$I$38</f>
        <v>5</v>
      </c>
      <c r="D2998" t="e">
        <f>IF($C2998=1,$B2998,NA())</f>
        <v>#N/A</v>
      </c>
      <c r="E2998" t="e">
        <f>IF($C2998=2,$B2998,NA())</f>
        <v>#N/A</v>
      </c>
      <c r="F2998" t="e">
        <f>IF($C2998=3,$B2998,NA())</f>
        <v>#N/A</v>
      </c>
      <c r="G2998" t="e">
        <f>IF($C2998=4,$B2998,NA())</f>
        <v>#N/A</v>
      </c>
      <c r="H2998">
        <f>IF($C2998=5,$B2998,NA())</f>
        <v>0.0122999</v>
      </c>
      <c r="I2998" t="e">
        <f>IF($C2998="",$B2998,NA())</f>
        <v>#N/A</v>
      </c>
    </row>
    <row r="3000" spans="1:9">
      <c r="A3000">
        <v>-0.2841411</v>
      </c>
      <c r="B3000">
        <v>0.0151368</v>
      </c>
      <c r="C3000">
        <f>'Map Data'!$I$38</f>
        <v>5</v>
      </c>
      <c r="D3000" t="e">
        <f>IF($C3000=1,$B3000,NA())</f>
        <v>#N/A</v>
      </c>
      <c r="E3000" t="e">
        <f>IF($C3000=2,$B3000,NA())</f>
        <v>#N/A</v>
      </c>
      <c r="F3000" t="e">
        <f>IF($C3000=3,$B3000,NA())</f>
        <v>#N/A</v>
      </c>
      <c r="G3000" t="e">
        <f>IF($C3000=4,$B3000,NA())</f>
        <v>#N/A</v>
      </c>
      <c r="H3000">
        <f>IF($C3000=5,$B3000,NA())</f>
        <v>0.0151368</v>
      </c>
      <c r="I3000" t="e">
        <f>IF($C3000="",$B3000,NA())</f>
        <v>#N/A</v>
      </c>
    </row>
    <row r="3001" spans="1:9">
      <c r="A3001">
        <v>-0.2476492</v>
      </c>
      <c r="B3001">
        <v>0.0151368</v>
      </c>
      <c r="C3001">
        <f>'Map Data'!$I$38</f>
        <v>5</v>
      </c>
      <c r="D3001" t="e">
        <f>IF($C3001=1,$B3001,NA())</f>
        <v>#N/A</v>
      </c>
      <c r="E3001" t="e">
        <f>IF($C3001=2,$B3001,NA())</f>
        <v>#N/A</v>
      </c>
      <c r="F3001" t="e">
        <f>IF($C3001=3,$B3001,NA())</f>
        <v>#N/A</v>
      </c>
      <c r="G3001" t="e">
        <f>IF($C3001=4,$B3001,NA())</f>
        <v>#N/A</v>
      </c>
      <c r="H3001">
        <f>IF($C3001=5,$B3001,NA())</f>
        <v>0.0151368</v>
      </c>
      <c r="I3001" t="e">
        <f>IF($C3001="",$B3001,NA())</f>
        <v>#N/A</v>
      </c>
    </row>
    <row r="3003" spans="1:9">
      <c r="A3003">
        <v>-0.2860368</v>
      </c>
      <c r="B3003">
        <v>0.0179736</v>
      </c>
      <c r="C3003">
        <f>'Map Data'!$I$38</f>
        <v>5</v>
      </c>
      <c r="D3003" t="e">
        <f>IF($C3003=1,$B3003,NA())</f>
        <v>#N/A</v>
      </c>
      <c r="E3003" t="e">
        <f>IF($C3003=2,$B3003,NA())</f>
        <v>#N/A</v>
      </c>
      <c r="F3003" t="e">
        <f>IF($C3003=3,$B3003,NA())</f>
        <v>#N/A</v>
      </c>
      <c r="G3003" t="e">
        <f>IF($C3003=4,$B3003,NA())</f>
        <v>#N/A</v>
      </c>
      <c r="H3003">
        <f>IF($C3003=5,$B3003,NA())</f>
        <v>0.0179736</v>
      </c>
      <c r="I3003" t="e">
        <f>IF($C3003="",$B3003,NA())</f>
        <v>#N/A</v>
      </c>
    </row>
    <row r="3004" spans="1:9">
      <c r="A3004">
        <v>-0.2471753</v>
      </c>
      <c r="B3004">
        <v>0.0179736</v>
      </c>
      <c r="C3004">
        <f>'Map Data'!$I$38</f>
        <v>5</v>
      </c>
      <c r="D3004" t="e">
        <f>IF($C3004=1,$B3004,NA())</f>
        <v>#N/A</v>
      </c>
      <c r="E3004" t="e">
        <f>IF($C3004=2,$B3004,NA())</f>
        <v>#N/A</v>
      </c>
      <c r="F3004" t="e">
        <f>IF($C3004=3,$B3004,NA())</f>
        <v>#N/A</v>
      </c>
      <c r="G3004" t="e">
        <f>IF($C3004=4,$B3004,NA())</f>
        <v>#N/A</v>
      </c>
      <c r="H3004">
        <f>IF($C3004=5,$B3004,NA())</f>
        <v>0.0179736</v>
      </c>
      <c r="I3004" t="e">
        <f>IF($C3004="",$B3004,NA())</f>
        <v>#N/A</v>
      </c>
    </row>
    <row r="3006" spans="1:9">
      <c r="A3006">
        <v>-0.2879325</v>
      </c>
      <c r="B3006">
        <v>0.0208105</v>
      </c>
      <c r="C3006">
        <f>'Map Data'!$I$38</f>
        <v>5</v>
      </c>
      <c r="D3006" t="e">
        <f>IF($C3006=1,$B3006,NA())</f>
        <v>#N/A</v>
      </c>
      <c r="E3006" t="e">
        <f>IF($C3006=2,$B3006,NA())</f>
        <v>#N/A</v>
      </c>
      <c r="F3006" t="e">
        <f>IF($C3006=3,$B3006,NA())</f>
        <v>#N/A</v>
      </c>
      <c r="G3006" t="e">
        <f>IF($C3006=4,$B3006,NA())</f>
        <v>#N/A</v>
      </c>
      <c r="H3006">
        <f>IF($C3006=5,$B3006,NA())</f>
        <v>0.0208105</v>
      </c>
      <c r="I3006" t="e">
        <f>IF($C3006="",$B3006,NA())</f>
        <v>#N/A</v>
      </c>
    </row>
    <row r="3007" spans="1:9">
      <c r="A3007">
        <v>-0.2467014</v>
      </c>
      <c r="B3007">
        <v>0.0208105</v>
      </c>
      <c r="C3007">
        <f>'Map Data'!$I$38</f>
        <v>5</v>
      </c>
      <c r="D3007" t="e">
        <f>IF($C3007=1,$B3007,NA())</f>
        <v>#N/A</v>
      </c>
      <c r="E3007" t="e">
        <f>IF($C3007=2,$B3007,NA())</f>
        <v>#N/A</v>
      </c>
      <c r="F3007" t="e">
        <f>IF($C3007=3,$B3007,NA())</f>
        <v>#N/A</v>
      </c>
      <c r="G3007" t="e">
        <f>IF($C3007=4,$B3007,NA())</f>
        <v>#N/A</v>
      </c>
      <c r="H3007">
        <f>IF($C3007=5,$B3007,NA())</f>
        <v>0.0208105</v>
      </c>
      <c r="I3007" t="e">
        <f>IF($C3007="",$B3007,NA())</f>
        <v>#N/A</v>
      </c>
    </row>
    <row r="3009" spans="1:9">
      <c r="A3009">
        <v>-0.2898282</v>
      </c>
      <c r="B3009">
        <v>0.0236473</v>
      </c>
      <c r="C3009">
        <f>'Map Data'!$I$38</f>
        <v>5</v>
      </c>
      <c r="D3009" t="e">
        <f>IF($C3009=1,$B3009,NA())</f>
        <v>#N/A</v>
      </c>
      <c r="E3009" t="e">
        <f>IF($C3009=2,$B3009,NA())</f>
        <v>#N/A</v>
      </c>
      <c r="F3009" t="e">
        <f>IF($C3009=3,$B3009,NA())</f>
        <v>#N/A</v>
      </c>
      <c r="G3009" t="e">
        <f>IF($C3009=4,$B3009,NA())</f>
        <v>#N/A</v>
      </c>
      <c r="H3009">
        <f>IF($C3009=5,$B3009,NA())</f>
        <v>0.0236473</v>
      </c>
      <c r="I3009" t="e">
        <f>IF($C3009="",$B3009,NA())</f>
        <v>#N/A</v>
      </c>
    </row>
    <row r="3010" spans="1:9">
      <c r="A3010">
        <v>-0.2462274</v>
      </c>
      <c r="B3010">
        <v>0.0236473</v>
      </c>
      <c r="C3010">
        <f>'Map Data'!$I$38</f>
        <v>5</v>
      </c>
      <c r="D3010" t="e">
        <f>IF($C3010=1,$B3010,NA())</f>
        <v>#N/A</v>
      </c>
      <c r="E3010" t="e">
        <f>IF($C3010=2,$B3010,NA())</f>
        <v>#N/A</v>
      </c>
      <c r="F3010" t="e">
        <f>IF($C3010=3,$B3010,NA())</f>
        <v>#N/A</v>
      </c>
      <c r="G3010" t="e">
        <f>IF($C3010=4,$B3010,NA())</f>
        <v>#N/A</v>
      </c>
      <c r="H3010">
        <f>IF($C3010=5,$B3010,NA())</f>
        <v>0.0236473</v>
      </c>
      <c r="I3010" t="e">
        <f>IF($C3010="",$B3010,NA())</f>
        <v>#N/A</v>
      </c>
    </row>
    <row r="3012" spans="1:9">
      <c r="A3012">
        <v>-0.2917239</v>
      </c>
      <c r="B3012">
        <v>0.0264841</v>
      </c>
      <c r="C3012">
        <f>'Map Data'!$I$38</f>
        <v>5</v>
      </c>
      <c r="D3012" t="e">
        <f>IF($C3012=1,$B3012,NA())</f>
        <v>#N/A</v>
      </c>
      <c r="E3012" t="e">
        <f>IF($C3012=2,$B3012,NA())</f>
        <v>#N/A</v>
      </c>
      <c r="F3012" t="e">
        <f>IF($C3012=3,$B3012,NA())</f>
        <v>#N/A</v>
      </c>
      <c r="G3012" t="e">
        <f>IF($C3012=4,$B3012,NA())</f>
        <v>#N/A</v>
      </c>
      <c r="H3012">
        <f>IF($C3012=5,$B3012,NA())</f>
        <v>0.0264841</v>
      </c>
      <c r="I3012" t="e">
        <f>IF($C3012="",$B3012,NA())</f>
        <v>#N/A</v>
      </c>
    </row>
    <row r="3013" spans="1:9">
      <c r="A3013">
        <v>-0.2457535</v>
      </c>
      <c r="B3013">
        <v>0.0264841</v>
      </c>
      <c r="C3013">
        <f>'Map Data'!$I$38</f>
        <v>5</v>
      </c>
      <c r="D3013" t="e">
        <f>IF($C3013=1,$B3013,NA())</f>
        <v>#N/A</v>
      </c>
      <c r="E3013" t="e">
        <f>IF($C3013=2,$B3013,NA())</f>
        <v>#N/A</v>
      </c>
      <c r="F3013" t="e">
        <f>IF($C3013=3,$B3013,NA())</f>
        <v>#N/A</v>
      </c>
      <c r="G3013" t="e">
        <f>IF($C3013=4,$B3013,NA())</f>
        <v>#N/A</v>
      </c>
      <c r="H3013">
        <f>IF($C3013=5,$B3013,NA())</f>
        <v>0.0264841</v>
      </c>
      <c r="I3013" t="e">
        <f>IF($C3013="",$B3013,NA())</f>
        <v>#N/A</v>
      </c>
    </row>
    <row r="3015" spans="1:9">
      <c r="A3015">
        <v>-0.2936196</v>
      </c>
      <c r="B3015">
        <v>0.029321</v>
      </c>
      <c r="C3015">
        <f>'Map Data'!$I$38</f>
        <v>5</v>
      </c>
      <c r="D3015" t="e">
        <f>IF($C3015=1,$B3015,NA())</f>
        <v>#N/A</v>
      </c>
      <c r="E3015" t="e">
        <f>IF($C3015=2,$B3015,NA())</f>
        <v>#N/A</v>
      </c>
      <c r="F3015" t="e">
        <f>IF($C3015=3,$B3015,NA())</f>
        <v>#N/A</v>
      </c>
      <c r="G3015" t="e">
        <f>IF($C3015=4,$B3015,NA())</f>
        <v>#N/A</v>
      </c>
      <c r="H3015">
        <f>IF($C3015=5,$B3015,NA())</f>
        <v>0.029321</v>
      </c>
      <c r="I3015" t="e">
        <f>IF($C3015="",$B3015,NA())</f>
        <v>#N/A</v>
      </c>
    </row>
    <row r="3016" spans="1:9">
      <c r="A3016">
        <v>-0.2452796</v>
      </c>
      <c r="B3016">
        <v>0.029321</v>
      </c>
      <c r="C3016">
        <f>'Map Data'!$I$38</f>
        <v>5</v>
      </c>
      <c r="D3016" t="e">
        <f>IF($C3016=1,$B3016,NA())</f>
        <v>#N/A</v>
      </c>
      <c r="E3016" t="e">
        <f>IF($C3016=2,$B3016,NA())</f>
        <v>#N/A</v>
      </c>
      <c r="F3016" t="e">
        <f>IF($C3016=3,$B3016,NA())</f>
        <v>#N/A</v>
      </c>
      <c r="G3016" t="e">
        <f>IF($C3016=4,$B3016,NA())</f>
        <v>#N/A</v>
      </c>
      <c r="H3016">
        <f>IF($C3016=5,$B3016,NA())</f>
        <v>0.029321</v>
      </c>
      <c r="I3016" t="e">
        <f>IF($C3016="",$B3016,NA())</f>
        <v>#N/A</v>
      </c>
    </row>
    <row r="3018" spans="1:9">
      <c r="A3018">
        <v>-0.2955152</v>
      </c>
      <c r="B3018">
        <v>0.0321578</v>
      </c>
      <c r="C3018">
        <f>'Map Data'!$I$38</f>
        <v>5</v>
      </c>
      <c r="D3018" t="e">
        <f>IF($C3018=1,$B3018,NA())</f>
        <v>#N/A</v>
      </c>
      <c r="E3018" t="e">
        <f>IF($C3018=2,$B3018,NA())</f>
        <v>#N/A</v>
      </c>
      <c r="F3018" t="e">
        <f>IF($C3018=3,$B3018,NA())</f>
        <v>#N/A</v>
      </c>
      <c r="G3018" t="e">
        <f>IF($C3018=4,$B3018,NA())</f>
        <v>#N/A</v>
      </c>
      <c r="H3018">
        <f>IF($C3018=5,$B3018,NA())</f>
        <v>0.0321578</v>
      </c>
      <c r="I3018" t="e">
        <f>IF($C3018="",$B3018,NA())</f>
        <v>#N/A</v>
      </c>
    </row>
    <row r="3019" spans="1:9">
      <c r="A3019">
        <v>-0.2443318</v>
      </c>
      <c r="B3019">
        <v>0.0321578</v>
      </c>
      <c r="C3019">
        <f>'Map Data'!$I$38</f>
        <v>5</v>
      </c>
      <c r="D3019" t="e">
        <f>IF($C3019=1,$B3019,NA())</f>
        <v>#N/A</v>
      </c>
      <c r="E3019" t="e">
        <f>IF($C3019=2,$B3019,NA())</f>
        <v>#N/A</v>
      </c>
      <c r="F3019" t="e">
        <f>IF($C3019=3,$B3019,NA())</f>
        <v>#N/A</v>
      </c>
      <c r="G3019" t="e">
        <f>IF($C3019=4,$B3019,NA())</f>
        <v>#N/A</v>
      </c>
      <c r="H3019">
        <f>IF($C3019=5,$B3019,NA())</f>
        <v>0.0321578</v>
      </c>
      <c r="I3019" t="e">
        <f>IF($C3019="",$B3019,NA())</f>
        <v>#N/A</v>
      </c>
    </row>
    <row r="3021" spans="1:9">
      <c r="A3021">
        <v>-0.2974109</v>
      </c>
      <c r="B3021">
        <v>0.0349946</v>
      </c>
      <c r="C3021">
        <f>'Map Data'!$I$38</f>
        <v>5</v>
      </c>
      <c r="D3021" t="e">
        <f>IF($C3021=1,$B3021,NA())</f>
        <v>#N/A</v>
      </c>
      <c r="E3021" t="e">
        <f>IF($C3021=2,$B3021,NA())</f>
        <v>#N/A</v>
      </c>
      <c r="F3021" t="e">
        <f>IF($C3021=3,$B3021,NA())</f>
        <v>#N/A</v>
      </c>
      <c r="G3021" t="e">
        <f>IF($C3021=4,$B3021,NA())</f>
        <v>#N/A</v>
      </c>
      <c r="H3021">
        <f>IF($C3021=5,$B3021,NA())</f>
        <v>0.0349946</v>
      </c>
      <c r="I3021" t="e">
        <f>IF($C3021="",$B3021,NA())</f>
        <v>#N/A</v>
      </c>
    </row>
    <row r="3022" spans="1:9">
      <c r="A3022">
        <v>-0.2438578</v>
      </c>
      <c r="B3022">
        <v>0.0349946</v>
      </c>
      <c r="C3022">
        <f>'Map Data'!$I$38</f>
        <v>5</v>
      </c>
      <c r="D3022" t="e">
        <f>IF($C3022=1,$B3022,NA())</f>
        <v>#N/A</v>
      </c>
      <c r="E3022" t="e">
        <f>IF($C3022=2,$B3022,NA())</f>
        <v>#N/A</v>
      </c>
      <c r="F3022" t="e">
        <f>IF($C3022=3,$B3022,NA())</f>
        <v>#N/A</v>
      </c>
      <c r="G3022" t="e">
        <f>IF($C3022=4,$B3022,NA())</f>
        <v>#N/A</v>
      </c>
      <c r="H3022">
        <f>IF($C3022=5,$B3022,NA())</f>
        <v>0.0349946</v>
      </c>
      <c r="I3022" t="e">
        <f>IF($C3022="",$B3022,NA())</f>
        <v>#N/A</v>
      </c>
    </row>
    <row r="3024" spans="1:9">
      <c r="A3024">
        <v>-0.2993066</v>
      </c>
      <c r="B3024">
        <v>0.0378315</v>
      </c>
      <c r="C3024">
        <f>'Map Data'!$I$38</f>
        <v>5</v>
      </c>
      <c r="D3024" t="e">
        <f>IF($C3024=1,$B3024,NA())</f>
        <v>#N/A</v>
      </c>
      <c r="E3024" t="e">
        <f>IF($C3024=2,$B3024,NA())</f>
        <v>#N/A</v>
      </c>
      <c r="F3024" t="e">
        <f>IF($C3024=3,$B3024,NA())</f>
        <v>#N/A</v>
      </c>
      <c r="G3024" t="e">
        <f>IF($C3024=4,$B3024,NA())</f>
        <v>#N/A</v>
      </c>
      <c r="H3024">
        <f>IF($C3024=5,$B3024,NA())</f>
        <v>0.0378315</v>
      </c>
      <c r="I3024" t="e">
        <f>IF($C3024="",$B3024,NA())</f>
        <v>#N/A</v>
      </c>
    </row>
    <row r="3025" spans="1:9">
      <c r="A3025">
        <v>-0.2433839</v>
      </c>
      <c r="B3025">
        <v>0.0378315</v>
      </c>
      <c r="C3025">
        <f>'Map Data'!$I$38</f>
        <v>5</v>
      </c>
      <c r="D3025" t="e">
        <f>IF($C3025=1,$B3025,NA())</f>
        <v>#N/A</v>
      </c>
      <c r="E3025" t="e">
        <f>IF($C3025=2,$B3025,NA())</f>
        <v>#N/A</v>
      </c>
      <c r="F3025" t="e">
        <f>IF($C3025=3,$B3025,NA())</f>
        <v>#N/A</v>
      </c>
      <c r="G3025" t="e">
        <f>IF($C3025=4,$B3025,NA())</f>
        <v>#N/A</v>
      </c>
      <c r="H3025">
        <f>IF($C3025=5,$B3025,NA())</f>
        <v>0.0378315</v>
      </c>
      <c r="I3025" t="e">
        <f>IF($C3025="",$B3025,NA())</f>
        <v>#N/A</v>
      </c>
    </row>
    <row r="3027" spans="1:9">
      <c r="A3027">
        <v>-0.3012023</v>
      </c>
      <c r="B3027">
        <v>0.0406683</v>
      </c>
      <c r="C3027">
        <f>'Map Data'!$I$38</f>
        <v>5</v>
      </c>
      <c r="D3027" t="e">
        <f>IF($C3027=1,$B3027,NA())</f>
        <v>#N/A</v>
      </c>
      <c r="E3027" t="e">
        <f>IF($C3027=2,$B3027,NA())</f>
        <v>#N/A</v>
      </c>
      <c r="F3027" t="e">
        <f>IF($C3027=3,$B3027,NA())</f>
        <v>#N/A</v>
      </c>
      <c r="G3027" t="e">
        <f>IF($C3027=4,$B3027,NA())</f>
        <v>#N/A</v>
      </c>
      <c r="H3027">
        <f>IF($C3027=5,$B3027,NA())</f>
        <v>0.0406683</v>
      </c>
      <c r="I3027" t="e">
        <f>IF($C3027="",$B3027,NA())</f>
        <v>#N/A</v>
      </c>
    </row>
    <row r="3028" spans="1:9">
      <c r="A3028">
        <v>-0.24291</v>
      </c>
      <c r="B3028">
        <v>0.0406683</v>
      </c>
      <c r="C3028">
        <f>'Map Data'!$I$38</f>
        <v>5</v>
      </c>
      <c r="D3028" t="e">
        <f>IF($C3028=1,$B3028,NA())</f>
        <v>#N/A</v>
      </c>
      <c r="E3028" t="e">
        <f>IF($C3028=2,$B3028,NA())</f>
        <v>#N/A</v>
      </c>
      <c r="F3028" t="e">
        <f>IF($C3028=3,$B3028,NA())</f>
        <v>#N/A</v>
      </c>
      <c r="G3028" t="e">
        <f>IF($C3028=4,$B3028,NA())</f>
        <v>#N/A</v>
      </c>
      <c r="H3028">
        <f>IF($C3028=5,$B3028,NA())</f>
        <v>0.0406683</v>
      </c>
      <c r="I3028" t="e">
        <f>IF($C3028="",$B3028,NA())</f>
        <v>#N/A</v>
      </c>
    </row>
    <row r="3030" spans="1:9">
      <c r="A3030">
        <v>-0.303098</v>
      </c>
      <c r="B3030">
        <v>0.0435051</v>
      </c>
      <c r="C3030">
        <f>'Map Data'!$I$38</f>
        <v>5</v>
      </c>
      <c r="D3030" t="e">
        <f>IF($C3030=1,$B3030,NA())</f>
        <v>#N/A</v>
      </c>
      <c r="E3030" t="e">
        <f>IF($C3030=2,$B3030,NA())</f>
        <v>#N/A</v>
      </c>
      <c r="F3030" t="e">
        <f>IF($C3030=3,$B3030,NA())</f>
        <v>#N/A</v>
      </c>
      <c r="G3030" t="e">
        <f>IF($C3030=4,$B3030,NA())</f>
        <v>#N/A</v>
      </c>
      <c r="H3030">
        <f>IF($C3030=5,$B3030,NA())</f>
        <v>0.0435051</v>
      </c>
      <c r="I3030" t="e">
        <f>IF($C3030="",$B3030,NA())</f>
        <v>#N/A</v>
      </c>
    </row>
    <row r="3031" spans="1:9">
      <c r="A3031">
        <v>-0.2424361</v>
      </c>
      <c r="B3031">
        <v>0.0435051</v>
      </c>
      <c r="C3031">
        <f>'Map Data'!$I$38</f>
        <v>5</v>
      </c>
      <c r="D3031" t="e">
        <f>IF($C3031=1,$B3031,NA())</f>
        <v>#N/A</v>
      </c>
      <c r="E3031" t="e">
        <f>IF($C3031=2,$B3031,NA())</f>
        <v>#N/A</v>
      </c>
      <c r="F3031" t="e">
        <f>IF($C3031=3,$B3031,NA())</f>
        <v>#N/A</v>
      </c>
      <c r="G3031" t="e">
        <f>IF($C3031=4,$B3031,NA())</f>
        <v>#N/A</v>
      </c>
      <c r="H3031">
        <f>IF($C3031=5,$B3031,NA())</f>
        <v>0.0435051</v>
      </c>
      <c r="I3031" t="e">
        <f>IF($C3031="",$B3031,NA())</f>
        <v>#N/A</v>
      </c>
    </row>
    <row r="3033" spans="1:9">
      <c r="A3033">
        <v>-0.3049937</v>
      </c>
      <c r="B3033">
        <v>0.046342</v>
      </c>
      <c r="C3033">
        <f>'Map Data'!$I$38</f>
        <v>5</v>
      </c>
      <c r="D3033" t="e">
        <f>IF($C3033=1,$B3033,NA())</f>
        <v>#N/A</v>
      </c>
      <c r="E3033" t="e">
        <f>IF($C3033=2,$B3033,NA())</f>
        <v>#N/A</v>
      </c>
      <c r="F3033" t="e">
        <f>IF($C3033=3,$B3033,NA())</f>
        <v>#N/A</v>
      </c>
      <c r="G3033" t="e">
        <f>IF($C3033=4,$B3033,NA())</f>
        <v>#N/A</v>
      </c>
      <c r="H3033">
        <f>IF($C3033=5,$B3033,NA())</f>
        <v>0.046342</v>
      </c>
      <c r="I3033" t="e">
        <f>IF($C3033="",$B3033,NA())</f>
        <v>#N/A</v>
      </c>
    </row>
    <row r="3034" spans="1:9">
      <c r="A3034">
        <v>-0.2419622</v>
      </c>
      <c r="B3034">
        <v>0.046342</v>
      </c>
      <c r="C3034">
        <f>'Map Data'!$I$38</f>
        <v>5</v>
      </c>
      <c r="D3034" t="e">
        <f>IF($C3034=1,$B3034,NA())</f>
        <v>#N/A</v>
      </c>
      <c r="E3034" t="e">
        <f>IF($C3034=2,$B3034,NA())</f>
        <v>#N/A</v>
      </c>
      <c r="F3034" t="e">
        <f>IF($C3034=3,$B3034,NA())</f>
        <v>#N/A</v>
      </c>
      <c r="G3034" t="e">
        <f>IF($C3034=4,$B3034,NA())</f>
        <v>#N/A</v>
      </c>
      <c r="H3034">
        <f>IF($C3034=5,$B3034,NA())</f>
        <v>0.046342</v>
      </c>
      <c r="I3034" t="e">
        <f>IF($C3034="",$B3034,NA())</f>
        <v>#N/A</v>
      </c>
    </row>
    <row r="3036" spans="1:9">
      <c r="A3036">
        <v>-0.3068893</v>
      </c>
      <c r="B3036">
        <v>0.0491788</v>
      </c>
      <c r="C3036">
        <f>'Map Data'!$I$38</f>
        <v>5</v>
      </c>
      <c r="D3036" t="e">
        <f>IF($C3036=1,$B3036,NA())</f>
        <v>#N/A</v>
      </c>
      <c r="E3036" t="e">
        <f>IF($C3036=2,$B3036,NA())</f>
        <v>#N/A</v>
      </c>
      <c r="F3036" t="e">
        <f>IF($C3036=3,$B3036,NA())</f>
        <v>#N/A</v>
      </c>
      <c r="G3036" t="e">
        <f>IF($C3036=4,$B3036,NA())</f>
        <v>#N/A</v>
      </c>
      <c r="H3036">
        <f>IF($C3036=5,$B3036,NA())</f>
        <v>0.0491788</v>
      </c>
      <c r="I3036" t="e">
        <f>IF($C3036="",$B3036,NA())</f>
        <v>#N/A</v>
      </c>
    </row>
    <row r="3037" spans="1:9">
      <c r="A3037">
        <v>-0.2414882</v>
      </c>
      <c r="B3037">
        <v>0.0491788</v>
      </c>
      <c r="C3037">
        <f>'Map Data'!$I$38</f>
        <v>5</v>
      </c>
      <c r="D3037" t="e">
        <f>IF($C3037=1,$B3037,NA())</f>
        <v>#N/A</v>
      </c>
      <c r="E3037" t="e">
        <f>IF($C3037=2,$B3037,NA())</f>
        <v>#N/A</v>
      </c>
      <c r="F3037" t="e">
        <f>IF($C3037=3,$B3037,NA())</f>
        <v>#N/A</v>
      </c>
      <c r="G3037" t="e">
        <f>IF($C3037=4,$B3037,NA())</f>
        <v>#N/A</v>
      </c>
      <c r="H3037">
        <f>IF($C3037=5,$B3037,NA())</f>
        <v>0.0491788</v>
      </c>
      <c r="I3037" t="e">
        <f>IF($C3037="",$B3037,NA())</f>
        <v>#N/A</v>
      </c>
    </row>
    <row r="3039" spans="1:9">
      <c r="A3039">
        <v>-0.308785</v>
      </c>
      <c r="B3039">
        <v>0.0520157</v>
      </c>
      <c r="C3039">
        <f>'Map Data'!$I$38</f>
        <v>5</v>
      </c>
      <c r="D3039" t="e">
        <f>IF($C3039=1,$B3039,NA())</f>
        <v>#N/A</v>
      </c>
      <c r="E3039" t="e">
        <f>IF($C3039=2,$B3039,NA())</f>
        <v>#N/A</v>
      </c>
      <c r="F3039" t="e">
        <f>IF($C3039=3,$B3039,NA())</f>
        <v>#N/A</v>
      </c>
      <c r="G3039" t="e">
        <f>IF($C3039=4,$B3039,NA())</f>
        <v>#N/A</v>
      </c>
      <c r="H3039">
        <f>IF($C3039=5,$B3039,NA())</f>
        <v>0.0520157</v>
      </c>
      <c r="I3039" t="e">
        <f>IF($C3039="",$B3039,NA())</f>
        <v>#N/A</v>
      </c>
    </row>
    <row r="3040" spans="1:9">
      <c r="A3040">
        <v>-0.2405404</v>
      </c>
      <c r="B3040">
        <v>0.0520157</v>
      </c>
      <c r="C3040">
        <f>'Map Data'!$I$38</f>
        <v>5</v>
      </c>
      <c r="D3040" t="e">
        <f>IF($C3040=1,$B3040,NA())</f>
        <v>#N/A</v>
      </c>
      <c r="E3040" t="e">
        <f>IF($C3040=2,$B3040,NA())</f>
        <v>#N/A</v>
      </c>
      <c r="F3040" t="e">
        <f>IF($C3040=3,$B3040,NA())</f>
        <v>#N/A</v>
      </c>
      <c r="G3040" t="e">
        <f>IF($C3040=4,$B3040,NA())</f>
        <v>#N/A</v>
      </c>
      <c r="H3040">
        <f>IF($C3040=5,$B3040,NA())</f>
        <v>0.0520157</v>
      </c>
      <c r="I3040" t="e">
        <f>IF($C3040="",$B3040,NA())</f>
        <v>#N/A</v>
      </c>
    </row>
    <row r="3042" spans="1:9">
      <c r="A3042">
        <v>-0.3106807</v>
      </c>
      <c r="B3042">
        <v>0.0548525</v>
      </c>
      <c r="C3042">
        <f>'Map Data'!$I$38</f>
        <v>5</v>
      </c>
      <c r="D3042" t="e">
        <f>IF($C3042=1,$B3042,NA())</f>
        <v>#N/A</v>
      </c>
      <c r="E3042" t="e">
        <f>IF($C3042=2,$B3042,NA())</f>
        <v>#N/A</v>
      </c>
      <c r="F3042" t="e">
        <f>IF($C3042=3,$B3042,NA())</f>
        <v>#N/A</v>
      </c>
      <c r="G3042" t="e">
        <f>IF($C3042=4,$B3042,NA())</f>
        <v>#N/A</v>
      </c>
      <c r="H3042">
        <f>IF($C3042=5,$B3042,NA())</f>
        <v>0.0548525</v>
      </c>
      <c r="I3042" t="e">
        <f>IF($C3042="",$B3042,NA())</f>
        <v>#N/A</v>
      </c>
    </row>
    <row r="3043" spans="1:9">
      <c r="A3043">
        <v>-0.2400665</v>
      </c>
      <c r="B3043">
        <v>0.0548525</v>
      </c>
      <c r="C3043">
        <f>'Map Data'!$I$38</f>
        <v>5</v>
      </c>
      <c r="D3043" t="e">
        <f>IF($C3043=1,$B3043,NA())</f>
        <v>#N/A</v>
      </c>
      <c r="E3043" t="e">
        <f>IF($C3043=2,$B3043,NA())</f>
        <v>#N/A</v>
      </c>
      <c r="F3043" t="e">
        <f>IF($C3043=3,$B3043,NA())</f>
        <v>#N/A</v>
      </c>
      <c r="G3043" t="e">
        <f>IF($C3043=4,$B3043,NA())</f>
        <v>#N/A</v>
      </c>
      <c r="H3043">
        <f>IF($C3043=5,$B3043,NA())</f>
        <v>0.0548525</v>
      </c>
      <c r="I3043" t="e">
        <f>IF($C3043="",$B3043,NA())</f>
        <v>#N/A</v>
      </c>
    </row>
    <row r="3045" spans="1:9">
      <c r="A3045">
        <v>-0.3125764</v>
      </c>
      <c r="B3045">
        <v>0.0576893</v>
      </c>
      <c r="C3045">
        <f>'Map Data'!$I$38</f>
        <v>5</v>
      </c>
      <c r="D3045" t="e">
        <f>IF($C3045=1,$B3045,NA())</f>
        <v>#N/A</v>
      </c>
      <c r="E3045" t="e">
        <f>IF($C3045=2,$B3045,NA())</f>
        <v>#N/A</v>
      </c>
      <c r="F3045" t="e">
        <f>IF($C3045=3,$B3045,NA())</f>
        <v>#N/A</v>
      </c>
      <c r="G3045" t="e">
        <f>IF($C3045=4,$B3045,NA())</f>
        <v>#N/A</v>
      </c>
      <c r="H3045">
        <f>IF($C3045=5,$B3045,NA())</f>
        <v>0.0576893</v>
      </c>
      <c r="I3045" t="e">
        <f>IF($C3045="",$B3045,NA())</f>
        <v>#N/A</v>
      </c>
    </row>
    <row r="3046" spans="1:9">
      <c r="A3046">
        <v>-0.2395925</v>
      </c>
      <c r="B3046">
        <v>0.0576893</v>
      </c>
      <c r="C3046">
        <f>'Map Data'!$I$38</f>
        <v>5</v>
      </c>
      <c r="D3046" t="e">
        <f>IF($C3046=1,$B3046,NA())</f>
        <v>#N/A</v>
      </c>
      <c r="E3046" t="e">
        <f>IF($C3046=2,$B3046,NA())</f>
        <v>#N/A</v>
      </c>
      <c r="F3046" t="e">
        <f>IF($C3046=3,$B3046,NA())</f>
        <v>#N/A</v>
      </c>
      <c r="G3046" t="e">
        <f>IF($C3046=4,$B3046,NA())</f>
        <v>#N/A</v>
      </c>
      <c r="H3046">
        <f>IF($C3046=5,$B3046,NA())</f>
        <v>0.0576893</v>
      </c>
      <c r="I3046" t="e">
        <f>IF($C3046="",$B3046,NA())</f>
        <v>#N/A</v>
      </c>
    </row>
    <row r="3048" spans="1:9">
      <c r="A3048">
        <v>-0.3144721</v>
      </c>
      <c r="B3048">
        <v>0.0605262</v>
      </c>
      <c r="C3048">
        <f>'Map Data'!$I$38</f>
        <v>5</v>
      </c>
      <c r="D3048" t="e">
        <f>IF($C3048=1,$B3048,NA())</f>
        <v>#N/A</v>
      </c>
      <c r="E3048" t="e">
        <f>IF($C3048=2,$B3048,NA())</f>
        <v>#N/A</v>
      </c>
      <c r="F3048" t="e">
        <f>IF($C3048=3,$B3048,NA())</f>
        <v>#N/A</v>
      </c>
      <c r="G3048" t="e">
        <f>IF($C3048=4,$B3048,NA())</f>
        <v>#N/A</v>
      </c>
      <c r="H3048">
        <f>IF($C3048=5,$B3048,NA())</f>
        <v>0.0605262</v>
      </c>
      <c r="I3048" t="e">
        <f>IF($C3048="",$B3048,NA())</f>
        <v>#N/A</v>
      </c>
    </row>
    <row r="3049" spans="1:9">
      <c r="A3049">
        <v>-0.2391186</v>
      </c>
      <c r="B3049">
        <v>0.0605262</v>
      </c>
      <c r="C3049">
        <f>'Map Data'!$I$38</f>
        <v>5</v>
      </c>
      <c r="D3049" t="e">
        <f>IF($C3049=1,$B3049,NA())</f>
        <v>#N/A</v>
      </c>
      <c r="E3049" t="e">
        <f>IF($C3049=2,$B3049,NA())</f>
        <v>#N/A</v>
      </c>
      <c r="F3049" t="e">
        <f>IF($C3049=3,$B3049,NA())</f>
        <v>#N/A</v>
      </c>
      <c r="G3049" t="e">
        <f>IF($C3049=4,$B3049,NA())</f>
        <v>#N/A</v>
      </c>
      <c r="H3049">
        <f>IF($C3049=5,$B3049,NA())</f>
        <v>0.0605262</v>
      </c>
      <c r="I3049" t="e">
        <f>IF($C3049="",$B3049,NA())</f>
        <v>#N/A</v>
      </c>
    </row>
    <row r="3051" spans="1:9">
      <c r="A3051">
        <v>-0.3163678</v>
      </c>
      <c r="B3051">
        <v>0.063363</v>
      </c>
      <c r="C3051">
        <f>'Map Data'!$I$38</f>
        <v>5</v>
      </c>
      <c r="D3051" t="e">
        <f>IF($C3051=1,$B3051,NA())</f>
        <v>#N/A</v>
      </c>
      <c r="E3051" t="e">
        <f>IF($C3051=2,$B3051,NA())</f>
        <v>#N/A</v>
      </c>
      <c r="F3051" t="e">
        <f>IF($C3051=3,$B3051,NA())</f>
        <v>#N/A</v>
      </c>
      <c r="G3051" t="e">
        <f>IF($C3051=4,$B3051,NA())</f>
        <v>#N/A</v>
      </c>
      <c r="H3051">
        <f>IF($C3051=5,$B3051,NA())</f>
        <v>0.063363</v>
      </c>
      <c r="I3051" t="e">
        <f>IF($C3051="",$B3051,NA())</f>
        <v>#N/A</v>
      </c>
    </row>
    <row r="3052" spans="1:9">
      <c r="A3052">
        <v>-0.2386447</v>
      </c>
      <c r="B3052">
        <v>0.063363</v>
      </c>
      <c r="C3052">
        <f>'Map Data'!$I$38</f>
        <v>5</v>
      </c>
      <c r="D3052" t="e">
        <f>IF($C3052=1,$B3052,NA())</f>
        <v>#N/A</v>
      </c>
      <c r="E3052" t="e">
        <f>IF($C3052=2,$B3052,NA())</f>
        <v>#N/A</v>
      </c>
      <c r="F3052" t="e">
        <f>IF($C3052=3,$B3052,NA())</f>
        <v>#N/A</v>
      </c>
      <c r="G3052" t="e">
        <f>IF($C3052=4,$B3052,NA())</f>
        <v>#N/A</v>
      </c>
      <c r="H3052">
        <f>IF($C3052=5,$B3052,NA())</f>
        <v>0.063363</v>
      </c>
      <c r="I3052" t="e">
        <f>IF($C3052="",$B3052,NA())</f>
        <v>#N/A</v>
      </c>
    </row>
    <row r="3054" spans="1:9">
      <c r="A3054">
        <v>-0.3182635</v>
      </c>
      <c r="B3054">
        <v>0.0661998</v>
      </c>
      <c r="C3054">
        <f>'Map Data'!$I$38</f>
        <v>5</v>
      </c>
      <c r="D3054" t="e">
        <f>IF($C3054=1,$B3054,NA())</f>
        <v>#N/A</v>
      </c>
      <c r="E3054" t="e">
        <f>IF($C3054=2,$B3054,NA())</f>
        <v>#N/A</v>
      </c>
      <c r="F3054" t="e">
        <f>IF($C3054=3,$B3054,NA())</f>
        <v>#N/A</v>
      </c>
      <c r="G3054" t="e">
        <f>IF($C3054=4,$B3054,NA())</f>
        <v>#N/A</v>
      </c>
      <c r="H3054">
        <f>IF($C3054=5,$B3054,NA())</f>
        <v>0.0661998</v>
      </c>
      <c r="I3054" t="e">
        <f>IF($C3054="",$B3054,NA())</f>
        <v>#N/A</v>
      </c>
    </row>
    <row r="3055" spans="1:9">
      <c r="A3055">
        <v>-0.2381708</v>
      </c>
      <c r="B3055">
        <v>0.0661998</v>
      </c>
      <c r="C3055">
        <f>'Map Data'!$I$38</f>
        <v>5</v>
      </c>
      <c r="D3055" t="e">
        <f>IF($C3055=1,$B3055,NA())</f>
        <v>#N/A</v>
      </c>
      <c r="E3055" t="e">
        <f>IF($C3055=2,$B3055,NA())</f>
        <v>#N/A</v>
      </c>
      <c r="F3055" t="e">
        <f>IF($C3055=3,$B3055,NA())</f>
        <v>#N/A</v>
      </c>
      <c r="G3055" t="e">
        <f>IF($C3055=4,$B3055,NA())</f>
        <v>#N/A</v>
      </c>
      <c r="H3055">
        <f>IF($C3055=5,$B3055,NA())</f>
        <v>0.0661998</v>
      </c>
      <c r="I3055" t="e">
        <f>IF($C3055="",$B3055,NA())</f>
        <v>#N/A</v>
      </c>
    </row>
    <row r="3057" spans="1:9">
      <c r="A3057">
        <v>-0.3182635</v>
      </c>
      <c r="B3057">
        <v>0.06903670000000001</v>
      </c>
      <c r="C3057">
        <f>'Map Data'!$I$38</f>
        <v>5</v>
      </c>
      <c r="D3057" t="e">
        <f>IF($C3057=1,$B3057,NA())</f>
        <v>#N/A</v>
      </c>
      <c r="E3057" t="e">
        <f>IF($C3057=2,$B3057,NA())</f>
        <v>#N/A</v>
      </c>
      <c r="F3057" t="e">
        <f>IF($C3057=3,$B3057,NA())</f>
        <v>#N/A</v>
      </c>
      <c r="G3057" t="e">
        <f>IF($C3057=4,$B3057,NA())</f>
        <v>#N/A</v>
      </c>
      <c r="H3057">
        <f>IF($C3057=5,$B3057,NA())</f>
        <v>0.0690367</v>
      </c>
      <c r="I3057" t="e">
        <f>IF($C3057="",$B3057,NA())</f>
        <v>#N/A</v>
      </c>
    </row>
    <row r="3058" spans="1:9">
      <c r="A3058">
        <v>-0.2372229</v>
      </c>
      <c r="B3058">
        <v>0.06903670000000001</v>
      </c>
      <c r="C3058">
        <f>'Map Data'!$I$38</f>
        <v>5</v>
      </c>
      <c r="D3058" t="e">
        <f>IF($C3058=1,$B3058,NA())</f>
        <v>#N/A</v>
      </c>
      <c r="E3058" t="e">
        <f>IF($C3058=2,$B3058,NA())</f>
        <v>#N/A</v>
      </c>
      <c r="F3058" t="e">
        <f>IF($C3058=3,$B3058,NA())</f>
        <v>#N/A</v>
      </c>
      <c r="G3058" t="e">
        <f>IF($C3058=4,$B3058,NA())</f>
        <v>#N/A</v>
      </c>
      <c r="H3058">
        <f>IF($C3058=5,$B3058,NA())</f>
        <v>0.0690367</v>
      </c>
      <c r="I3058" t="e">
        <f>IF($C3058="",$B3058,NA())</f>
        <v>#N/A</v>
      </c>
    </row>
    <row r="3060" spans="1:9">
      <c r="A3060">
        <v>-0.3173156</v>
      </c>
      <c r="B3060">
        <v>0.07187350000000001</v>
      </c>
      <c r="C3060">
        <f>'Map Data'!$I$38</f>
        <v>5</v>
      </c>
      <c r="D3060" t="e">
        <f>IF($C3060=1,$B3060,NA())</f>
        <v>#N/A</v>
      </c>
      <c r="E3060" t="e">
        <f>IF($C3060=2,$B3060,NA())</f>
        <v>#N/A</v>
      </c>
      <c r="F3060" t="e">
        <f>IF($C3060=3,$B3060,NA())</f>
        <v>#N/A</v>
      </c>
      <c r="G3060" t="e">
        <f>IF($C3060=4,$B3060,NA())</f>
        <v>#N/A</v>
      </c>
      <c r="H3060">
        <f>IF($C3060=5,$B3060,NA())</f>
        <v>0.0718735</v>
      </c>
      <c r="I3060" t="e">
        <f>IF($C3060="",$B3060,NA())</f>
        <v>#N/A</v>
      </c>
    </row>
    <row r="3061" spans="1:9">
      <c r="A3061">
        <v>-0.236749</v>
      </c>
      <c r="B3061">
        <v>0.07187350000000001</v>
      </c>
      <c r="C3061">
        <f>'Map Data'!$I$38</f>
        <v>5</v>
      </c>
      <c r="D3061" t="e">
        <f>IF($C3061=1,$B3061,NA())</f>
        <v>#N/A</v>
      </c>
      <c r="E3061" t="e">
        <f>IF($C3061=2,$B3061,NA())</f>
        <v>#N/A</v>
      </c>
      <c r="F3061" t="e">
        <f>IF($C3061=3,$B3061,NA())</f>
        <v>#N/A</v>
      </c>
      <c r="G3061" t="e">
        <f>IF($C3061=4,$B3061,NA())</f>
        <v>#N/A</v>
      </c>
      <c r="H3061">
        <f>IF($C3061=5,$B3061,NA())</f>
        <v>0.0718735</v>
      </c>
      <c r="I3061" t="e">
        <f>IF($C3061="",$B3061,NA())</f>
        <v>#N/A</v>
      </c>
    </row>
    <row r="3063" spans="1:9">
      <c r="A3063">
        <v>-0.3168417</v>
      </c>
      <c r="B3063">
        <v>0.07471029999999999</v>
      </c>
      <c r="C3063">
        <f>'Map Data'!$I$38</f>
        <v>5</v>
      </c>
      <c r="D3063" t="e">
        <f>IF($C3063=1,$B3063,NA())</f>
        <v>#N/A</v>
      </c>
      <c r="E3063" t="e">
        <f>IF($C3063=2,$B3063,NA())</f>
        <v>#N/A</v>
      </c>
      <c r="F3063" t="e">
        <f>IF($C3063=3,$B3063,NA())</f>
        <v>#N/A</v>
      </c>
      <c r="G3063" t="e">
        <f>IF($C3063=4,$B3063,NA())</f>
        <v>#N/A</v>
      </c>
      <c r="H3063">
        <f>IF($C3063=5,$B3063,NA())</f>
        <v>0.0747103</v>
      </c>
      <c r="I3063" t="e">
        <f>IF($C3063="",$B3063,NA())</f>
        <v>#N/A</v>
      </c>
    </row>
    <row r="3064" spans="1:9">
      <c r="A3064">
        <v>-0.2362751</v>
      </c>
      <c r="B3064">
        <v>0.07471029999999999</v>
      </c>
      <c r="C3064">
        <f>'Map Data'!$I$38</f>
        <v>5</v>
      </c>
      <c r="D3064" t="e">
        <f>IF($C3064=1,$B3064,NA())</f>
        <v>#N/A</v>
      </c>
      <c r="E3064" t="e">
        <f>IF($C3064=2,$B3064,NA())</f>
        <v>#N/A</v>
      </c>
      <c r="F3064" t="e">
        <f>IF($C3064=3,$B3064,NA())</f>
        <v>#N/A</v>
      </c>
      <c r="G3064" t="e">
        <f>IF($C3064=4,$B3064,NA())</f>
        <v>#N/A</v>
      </c>
      <c r="H3064">
        <f>IF($C3064=5,$B3064,NA())</f>
        <v>0.0747103</v>
      </c>
      <c r="I3064" t="e">
        <f>IF($C3064="",$B3064,NA())</f>
        <v>#N/A</v>
      </c>
    </row>
    <row r="3066" spans="1:9">
      <c r="A3066">
        <v>-0.3158938</v>
      </c>
      <c r="B3066">
        <v>0.0775472</v>
      </c>
      <c r="C3066">
        <f>'Map Data'!$I$38</f>
        <v>5</v>
      </c>
      <c r="D3066" t="e">
        <f>IF($C3066=1,$B3066,NA())</f>
        <v>#N/A</v>
      </c>
      <c r="E3066" t="e">
        <f>IF($C3066=2,$B3066,NA())</f>
        <v>#N/A</v>
      </c>
      <c r="F3066" t="e">
        <f>IF($C3066=3,$B3066,NA())</f>
        <v>#N/A</v>
      </c>
      <c r="G3066" t="e">
        <f>IF($C3066=4,$B3066,NA())</f>
        <v>#N/A</v>
      </c>
      <c r="H3066">
        <f>IF($C3066=5,$B3066,NA())</f>
        <v>0.0775472</v>
      </c>
      <c r="I3066" t="e">
        <f>IF($C3066="",$B3066,NA())</f>
        <v>#N/A</v>
      </c>
    </row>
    <row r="3067" spans="1:9">
      <c r="A3067">
        <v>-0.2358012</v>
      </c>
      <c r="B3067">
        <v>0.0775472</v>
      </c>
      <c r="C3067">
        <f>'Map Data'!$I$38</f>
        <v>5</v>
      </c>
      <c r="D3067" t="e">
        <f>IF($C3067=1,$B3067,NA())</f>
        <v>#N/A</v>
      </c>
      <c r="E3067" t="e">
        <f>IF($C3067=2,$B3067,NA())</f>
        <v>#N/A</v>
      </c>
      <c r="F3067" t="e">
        <f>IF($C3067=3,$B3067,NA())</f>
        <v>#N/A</v>
      </c>
      <c r="G3067" t="e">
        <f>IF($C3067=4,$B3067,NA())</f>
        <v>#N/A</v>
      </c>
      <c r="H3067">
        <f>IF($C3067=5,$B3067,NA())</f>
        <v>0.0775472</v>
      </c>
      <c r="I3067" t="e">
        <f>IF($C3067="",$B3067,NA())</f>
        <v>#N/A</v>
      </c>
    </row>
    <row r="3069" spans="1:9">
      <c r="A3069">
        <v>-0.3154199</v>
      </c>
      <c r="B3069">
        <v>0.080384</v>
      </c>
      <c r="C3069">
        <f>'Map Data'!$I$38</f>
        <v>5</v>
      </c>
      <c r="D3069" t="e">
        <f>IF($C3069=1,$B3069,NA())</f>
        <v>#N/A</v>
      </c>
      <c r="E3069" t="e">
        <f>IF($C3069=2,$B3069,NA())</f>
        <v>#N/A</v>
      </c>
      <c r="F3069" t="e">
        <f>IF($C3069=3,$B3069,NA())</f>
        <v>#N/A</v>
      </c>
      <c r="G3069" t="e">
        <f>IF($C3069=4,$B3069,NA())</f>
        <v>#N/A</v>
      </c>
      <c r="H3069">
        <f>IF($C3069=5,$B3069,NA())</f>
        <v>0.080384</v>
      </c>
      <c r="I3069" t="e">
        <f>IF($C3069="",$B3069,NA())</f>
        <v>#N/A</v>
      </c>
    </row>
    <row r="3070" spans="1:9">
      <c r="A3070">
        <v>-0.2353273</v>
      </c>
      <c r="B3070">
        <v>0.080384</v>
      </c>
      <c r="C3070">
        <f>'Map Data'!$I$38</f>
        <v>5</v>
      </c>
      <c r="D3070" t="e">
        <f>IF($C3070=1,$B3070,NA())</f>
        <v>#N/A</v>
      </c>
      <c r="E3070" t="e">
        <f>IF($C3070=2,$B3070,NA())</f>
        <v>#N/A</v>
      </c>
      <c r="F3070" t="e">
        <f>IF($C3070=3,$B3070,NA())</f>
        <v>#N/A</v>
      </c>
      <c r="G3070" t="e">
        <f>IF($C3070=4,$B3070,NA())</f>
        <v>#N/A</v>
      </c>
      <c r="H3070">
        <f>IF($C3070=5,$B3070,NA())</f>
        <v>0.080384</v>
      </c>
      <c r="I3070" t="e">
        <f>IF($C3070="",$B3070,NA())</f>
        <v>#N/A</v>
      </c>
    </row>
    <row r="3072" spans="1:9">
      <c r="A3072">
        <v>-0.3144721</v>
      </c>
      <c r="B3072">
        <v>0.0832209</v>
      </c>
      <c r="C3072">
        <f>'Map Data'!$I$38</f>
        <v>5</v>
      </c>
      <c r="D3072" t="e">
        <f>IF($C3072=1,$B3072,NA())</f>
        <v>#N/A</v>
      </c>
      <c r="E3072" t="e">
        <f>IF($C3072=2,$B3072,NA())</f>
        <v>#N/A</v>
      </c>
      <c r="F3072" t="e">
        <f>IF($C3072=3,$B3072,NA())</f>
        <v>#N/A</v>
      </c>
      <c r="G3072" t="e">
        <f>IF($C3072=4,$B3072,NA())</f>
        <v>#N/A</v>
      </c>
      <c r="H3072">
        <f>IF($C3072=5,$B3072,NA())</f>
        <v>0.0832209</v>
      </c>
      <c r="I3072" t="e">
        <f>IF($C3072="",$B3072,NA())</f>
        <v>#N/A</v>
      </c>
    </row>
    <row r="3073" spans="1:9">
      <c r="A3073">
        <v>-0.2348533</v>
      </c>
      <c r="B3073">
        <v>0.0832209</v>
      </c>
      <c r="C3073">
        <f>'Map Data'!$I$38</f>
        <v>5</v>
      </c>
      <c r="D3073" t="e">
        <f>IF($C3073=1,$B3073,NA())</f>
        <v>#N/A</v>
      </c>
      <c r="E3073" t="e">
        <f>IF($C3073=2,$B3073,NA())</f>
        <v>#N/A</v>
      </c>
      <c r="F3073" t="e">
        <f>IF($C3073=3,$B3073,NA())</f>
        <v>#N/A</v>
      </c>
      <c r="G3073" t="e">
        <f>IF($C3073=4,$B3073,NA())</f>
        <v>#N/A</v>
      </c>
      <c r="H3073">
        <f>IF($C3073=5,$B3073,NA())</f>
        <v>0.0832209</v>
      </c>
      <c r="I3073" t="e">
        <f>IF($C3073="",$B3073,NA())</f>
        <v>#N/A</v>
      </c>
    </row>
    <row r="3075" spans="1:9">
      <c r="A3075">
        <v>-0.3139982</v>
      </c>
      <c r="B3075">
        <v>0.0860577</v>
      </c>
      <c r="C3075">
        <f>'Map Data'!$I$38</f>
        <v>5</v>
      </c>
      <c r="D3075" t="e">
        <f>IF($C3075=1,$B3075,NA())</f>
        <v>#N/A</v>
      </c>
      <c r="E3075" t="e">
        <f>IF($C3075=2,$B3075,NA())</f>
        <v>#N/A</v>
      </c>
      <c r="F3075" t="e">
        <f>IF($C3075=3,$B3075,NA())</f>
        <v>#N/A</v>
      </c>
      <c r="G3075" t="e">
        <f>IF($C3075=4,$B3075,NA())</f>
        <v>#N/A</v>
      </c>
      <c r="H3075">
        <f>IF($C3075=5,$B3075,NA())</f>
        <v>0.0860577</v>
      </c>
      <c r="I3075" t="e">
        <f>IF($C3075="",$B3075,NA())</f>
        <v>#N/A</v>
      </c>
    </row>
    <row r="3076" spans="1:9">
      <c r="A3076">
        <v>-0.2339055</v>
      </c>
      <c r="B3076">
        <v>0.0860577</v>
      </c>
      <c r="C3076">
        <f>'Map Data'!$I$38</f>
        <v>5</v>
      </c>
      <c r="D3076" t="e">
        <f>IF($C3076=1,$B3076,NA())</f>
        <v>#N/A</v>
      </c>
      <c r="E3076" t="e">
        <f>IF($C3076=2,$B3076,NA())</f>
        <v>#N/A</v>
      </c>
      <c r="F3076" t="e">
        <f>IF($C3076=3,$B3076,NA())</f>
        <v>#N/A</v>
      </c>
      <c r="G3076" t="e">
        <f>IF($C3076=4,$B3076,NA())</f>
        <v>#N/A</v>
      </c>
      <c r="H3076">
        <f>IF($C3076=5,$B3076,NA())</f>
        <v>0.0860577</v>
      </c>
      <c r="I3076" t="e">
        <f>IF($C3076="",$B3076,NA())</f>
        <v>#N/A</v>
      </c>
    </row>
    <row r="3078" spans="1:9">
      <c r="A3078">
        <v>-0.3130503</v>
      </c>
      <c r="B3078">
        <v>0.0888945</v>
      </c>
      <c r="C3078">
        <f>'Map Data'!$I$38</f>
        <v>5</v>
      </c>
      <c r="D3078" t="e">
        <f>IF($C3078=1,$B3078,NA())</f>
        <v>#N/A</v>
      </c>
      <c r="E3078" t="e">
        <f>IF($C3078=2,$B3078,NA())</f>
        <v>#N/A</v>
      </c>
      <c r="F3078" t="e">
        <f>IF($C3078=3,$B3078,NA())</f>
        <v>#N/A</v>
      </c>
      <c r="G3078" t="e">
        <f>IF($C3078=4,$B3078,NA())</f>
        <v>#N/A</v>
      </c>
      <c r="H3078">
        <f>IF($C3078=5,$B3078,NA())</f>
        <v>0.0888945</v>
      </c>
      <c r="I3078" t="e">
        <f>IF($C3078="",$B3078,NA())</f>
        <v>#N/A</v>
      </c>
    </row>
    <row r="3079" spans="1:9">
      <c r="A3079">
        <v>-0.2334316</v>
      </c>
      <c r="B3079">
        <v>0.0888945</v>
      </c>
      <c r="C3079">
        <f>'Map Data'!$I$38</f>
        <v>5</v>
      </c>
      <c r="D3079" t="e">
        <f>IF($C3079=1,$B3079,NA())</f>
        <v>#N/A</v>
      </c>
      <c r="E3079" t="e">
        <f>IF($C3079=2,$B3079,NA())</f>
        <v>#N/A</v>
      </c>
      <c r="F3079" t="e">
        <f>IF($C3079=3,$B3079,NA())</f>
        <v>#N/A</v>
      </c>
      <c r="G3079" t="e">
        <f>IF($C3079=4,$B3079,NA())</f>
        <v>#N/A</v>
      </c>
      <c r="H3079">
        <f>IF($C3079=5,$B3079,NA())</f>
        <v>0.0888945</v>
      </c>
      <c r="I3079" t="e">
        <f>IF($C3079="",$B3079,NA())</f>
        <v>#N/A</v>
      </c>
    </row>
    <row r="3081" spans="1:9">
      <c r="A3081">
        <v>-0.3121025</v>
      </c>
      <c r="B3081">
        <v>0.0917314</v>
      </c>
      <c r="C3081">
        <f>'Map Data'!$I$38</f>
        <v>5</v>
      </c>
      <c r="D3081" t="e">
        <f>IF($C3081=1,$B3081,NA())</f>
        <v>#N/A</v>
      </c>
      <c r="E3081" t="e">
        <f>IF($C3081=2,$B3081,NA())</f>
        <v>#N/A</v>
      </c>
      <c r="F3081" t="e">
        <f>IF($C3081=3,$B3081,NA())</f>
        <v>#N/A</v>
      </c>
      <c r="G3081" t="e">
        <f>IF($C3081=4,$B3081,NA())</f>
        <v>#N/A</v>
      </c>
      <c r="H3081">
        <f>IF($C3081=5,$B3081,NA())</f>
        <v>0.0917314</v>
      </c>
      <c r="I3081" t="e">
        <f>IF($C3081="",$B3081,NA())</f>
        <v>#N/A</v>
      </c>
    </row>
    <row r="3082" spans="1:9">
      <c r="A3082">
        <v>-0.2329577</v>
      </c>
      <c r="B3082">
        <v>0.0917314</v>
      </c>
      <c r="C3082">
        <f>'Map Data'!$I$38</f>
        <v>5</v>
      </c>
      <c r="D3082" t="e">
        <f>IF($C3082=1,$B3082,NA())</f>
        <v>#N/A</v>
      </c>
      <c r="E3082" t="e">
        <f>IF($C3082=2,$B3082,NA())</f>
        <v>#N/A</v>
      </c>
      <c r="F3082" t="e">
        <f>IF($C3082=3,$B3082,NA())</f>
        <v>#N/A</v>
      </c>
      <c r="G3082" t="e">
        <f>IF($C3082=4,$B3082,NA())</f>
        <v>#N/A</v>
      </c>
      <c r="H3082">
        <f>IF($C3082=5,$B3082,NA())</f>
        <v>0.0917314</v>
      </c>
      <c r="I3082" t="e">
        <f>IF($C3082="",$B3082,NA())</f>
        <v>#N/A</v>
      </c>
    </row>
    <row r="3084" spans="1:9">
      <c r="A3084">
        <v>-0.3116286</v>
      </c>
      <c r="B3084">
        <v>0.09456820000000001</v>
      </c>
      <c r="C3084">
        <f>'Map Data'!$I$38</f>
        <v>5</v>
      </c>
      <c r="D3084" t="e">
        <f>IF($C3084=1,$B3084,NA())</f>
        <v>#N/A</v>
      </c>
      <c r="E3084" t="e">
        <f>IF($C3084=2,$B3084,NA())</f>
        <v>#N/A</v>
      </c>
      <c r="F3084" t="e">
        <f>IF($C3084=3,$B3084,NA())</f>
        <v>#N/A</v>
      </c>
      <c r="G3084" t="e">
        <f>IF($C3084=4,$B3084,NA())</f>
        <v>#N/A</v>
      </c>
      <c r="H3084">
        <f>IF($C3084=5,$B3084,NA())</f>
        <v>0.0945682</v>
      </c>
      <c r="I3084" t="e">
        <f>IF($C3084="",$B3084,NA())</f>
        <v>#N/A</v>
      </c>
    </row>
    <row r="3085" spans="1:9">
      <c r="A3085">
        <v>-0.2324837</v>
      </c>
      <c r="B3085">
        <v>0.09456820000000001</v>
      </c>
      <c r="C3085">
        <f>'Map Data'!$I$38</f>
        <v>5</v>
      </c>
      <c r="D3085" t="e">
        <f>IF($C3085=1,$B3085,NA())</f>
        <v>#N/A</v>
      </c>
      <c r="E3085" t="e">
        <f>IF($C3085=2,$B3085,NA())</f>
        <v>#N/A</v>
      </c>
      <c r="F3085" t="e">
        <f>IF($C3085=3,$B3085,NA())</f>
        <v>#N/A</v>
      </c>
      <c r="G3085" t="e">
        <f>IF($C3085=4,$B3085,NA())</f>
        <v>#N/A</v>
      </c>
      <c r="H3085">
        <f>IF($C3085=5,$B3085,NA())</f>
        <v>0.0945682</v>
      </c>
      <c r="I3085" t="e">
        <f>IF($C3085="",$B3085,NA())</f>
        <v>#N/A</v>
      </c>
    </row>
    <row r="3087" spans="1:9">
      <c r="A3087">
        <v>-0.3106807</v>
      </c>
      <c r="B3087">
        <v>0.09740500000000001</v>
      </c>
      <c r="C3087">
        <f>'Map Data'!$I$38</f>
        <v>5</v>
      </c>
      <c r="D3087" t="e">
        <f>IF($C3087=1,$B3087,NA())</f>
        <v>#N/A</v>
      </c>
      <c r="E3087" t="e">
        <f>IF($C3087=2,$B3087,NA())</f>
        <v>#N/A</v>
      </c>
      <c r="F3087" t="e">
        <f>IF($C3087=3,$B3087,NA())</f>
        <v>#N/A</v>
      </c>
      <c r="G3087" t="e">
        <f>IF($C3087=4,$B3087,NA())</f>
        <v>#N/A</v>
      </c>
      <c r="H3087">
        <f>IF($C3087=5,$B3087,NA())</f>
        <v>0.097405</v>
      </c>
      <c r="I3087" t="e">
        <f>IF($C3087="",$B3087,NA())</f>
        <v>#N/A</v>
      </c>
    </row>
    <row r="3088" spans="1:9">
      <c r="A3088">
        <v>-0.2320098</v>
      </c>
      <c r="B3088">
        <v>0.09740500000000001</v>
      </c>
      <c r="C3088">
        <f>'Map Data'!$I$38</f>
        <v>5</v>
      </c>
      <c r="D3088" t="e">
        <f>IF($C3088=1,$B3088,NA())</f>
        <v>#N/A</v>
      </c>
      <c r="E3088" t="e">
        <f>IF($C3088=2,$B3088,NA())</f>
        <v>#N/A</v>
      </c>
      <c r="F3088" t="e">
        <f>IF($C3088=3,$B3088,NA())</f>
        <v>#N/A</v>
      </c>
      <c r="G3088" t="e">
        <f>IF($C3088=4,$B3088,NA())</f>
        <v>#N/A</v>
      </c>
      <c r="H3088">
        <f>IF($C3088=5,$B3088,NA())</f>
        <v>0.097405</v>
      </c>
      <c r="I3088" t="e">
        <f>IF($C3088="",$B3088,NA())</f>
        <v>#N/A</v>
      </c>
    </row>
    <row r="3090" spans="1:9">
      <c r="A3090">
        <v>-0.3102068</v>
      </c>
      <c r="B3090">
        <v>0.1002419</v>
      </c>
      <c r="C3090">
        <f>'Map Data'!$I$38</f>
        <v>5</v>
      </c>
      <c r="D3090" t="e">
        <f>IF($C3090=1,$B3090,NA())</f>
        <v>#N/A</v>
      </c>
      <c r="E3090" t="e">
        <f>IF($C3090=2,$B3090,NA())</f>
        <v>#N/A</v>
      </c>
      <c r="F3090" t="e">
        <f>IF($C3090=3,$B3090,NA())</f>
        <v>#N/A</v>
      </c>
      <c r="G3090" t="e">
        <f>IF($C3090=4,$B3090,NA())</f>
        <v>#N/A</v>
      </c>
      <c r="H3090">
        <f>IF($C3090=5,$B3090,NA())</f>
        <v>0.1002419</v>
      </c>
      <c r="I3090" t="e">
        <f>IF($C3090="",$B3090,NA())</f>
        <v>#N/A</v>
      </c>
    </row>
    <row r="3091" spans="1:9">
      <c r="A3091">
        <v>-0.2315359</v>
      </c>
      <c r="B3091">
        <v>0.1002419</v>
      </c>
      <c r="C3091">
        <f>'Map Data'!$I$38</f>
        <v>5</v>
      </c>
      <c r="D3091" t="e">
        <f>IF($C3091=1,$B3091,NA())</f>
        <v>#N/A</v>
      </c>
      <c r="E3091" t="e">
        <f>IF($C3091=2,$B3091,NA())</f>
        <v>#N/A</v>
      </c>
      <c r="F3091" t="e">
        <f>IF($C3091=3,$B3091,NA())</f>
        <v>#N/A</v>
      </c>
      <c r="G3091" t="e">
        <f>IF($C3091=4,$B3091,NA())</f>
        <v>#N/A</v>
      </c>
      <c r="H3091">
        <f>IF($C3091=5,$B3091,NA())</f>
        <v>0.1002419</v>
      </c>
      <c r="I3091" t="e">
        <f>IF($C3091="",$B3091,NA())</f>
        <v>#N/A</v>
      </c>
    </row>
    <row r="3093" spans="1:9">
      <c r="A3093">
        <v>-0.309259</v>
      </c>
      <c r="B3093">
        <v>0.1030787</v>
      </c>
      <c r="C3093">
        <f>'Map Data'!$I$38</f>
        <v>5</v>
      </c>
      <c r="D3093" t="e">
        <f>IF($C3093=1,$B3093,NA())</f>
        <v>#N/A</v>
      </c>
      <c r="E3093" t="e">
        <f>IF($C3093=2,$B3093,NA())</f>
        <v>#N/A</v>
      </c>
      <c r="F3093" t="e">
        <f>IF($C3093=3,$B3093,NA())</f>
        <v>#N/A</v>
      </c>
      <c r="G3093" t="e">
        <f>IF($C3093=4,$B3093,NA())</f>
        <v>#N/A</v>
      </c>
      <c r="H3093">
        <f>IF($C3093=5,$B3093,NA())</f>
        <v>0.1030787</v>
      </c>
      <c r="I3093" t="e">
        <f>IF($C3093="",$B3093,NA())</f>
        <v>#N/A</v>
      </c>
    </row>
    <row r="3094" spans="1:9">
      <c r="A3094">
        <v>-0.2405404</v>
      </c>
      <c r="B3094">
        <v>0.1030787</v>
      </c>
      <c r="C3094">
        <f>'Map Data'!$I$38</f>
        <v>5</v>
      </c>
      <c r="D3094" t="e">
        <f>IF($C3094=1,$B3094,NA())</f>
        <v>#N/A</v>
      </c>
      <c r="E3094" t="e">
        <f>IF($C3094=2,$B3094,NA())</f>
        <v>#N/A</v>
      </c>
      <c r="F3094" t="e">
        <f>IF($C3094=3,$B3094,NA())</f>
        <v>#N/A</v>
      </c>
      <c r="G3094" t="e">
        <f>IF($C3094=4,$B3094,NA())</f>
        <v>#N/A</v>
      </c>
      <c r="H3094">
        <f>IF($C3094=5,$B3094,NA())</f>
        <v>0.1030787</v>
      </c>
      <c r="I3094" t="e">
        <f>IF($C3094="",$B3094,NA())</f>
        <v>#N/A</v>
      </c>
    </row>
    <row r="3096" spans="1:9">
      <c r="A3096">
        <v>-0.308785</v>
      </c>
      <c r="B3096">
        <v>0.1059155</v>
      </c>
      <c r="C3096">
        <f>'Map Data'!$I$38</f>
        <v>5</v>
      </c>
      <c r="D3096" t="e">
        <f>IF($C3096=1,$B3096,NA())</f>
        <v>#N/A</v>
      </c>
      <c r="E3096" t="e">
        <f>IF($C3096=2,$B3096,NA())</f>
        <v>#N/A</v>
      </c>
      <c r="F3096" t="e">
        <f>IF($C3096=3,$B3096,NA())</f>
        <v>#N/A</v>
      </c>
      <c r="G3096" t="e">
        <f>IF($C3096=4,$B3096,NA())</f>
        <v>#N/A</v>
      </c>
      <c r="H3096">
        <f>IF($C3096=5,$B3096,NA())</f>
        <v>0.1059155</v>
      </c>
      <c r="I3096" t="e">
        <f>IF($C3096="",$B3096,NA())</f>
        <v>#N/A</v>
      </c>
    </row>
    <row r="3097" spans="1:9">
      <c r="A3097">
        <v>-0.2538102</v>
      </c>
      <c r="B3097">
        <v>0.1059155</v>
      </c>
      <c r="C3097">
        <f>'Map Data'!$I$38</f>
        <v>5</v>
      </c>
      <c r="D3097" t="e">
        <f>IF($C3097=1,$B3097,NA())</f>
        <v>#N/A</v>
      </c>
      <c r="E3097" t="e">
        <f>IF($C3097=2,$B3097,NA())</f>
        <v>#N/A</v>
      </c>
      <c r="F3097" t="e">
        <f>IF($C3097=3,$B3097,NA())</f>
        <v>#N/A</v>
      </c>
      <c r="G3097" t="e">
        <f>IF($C3097=4,$B3097,NA())</f>
        <v>#N/A</v>
      </c>
      <c r="H3097">
        <f>IF($C3097=5,$B3097,NA())</f>
        <v>0.1059155</v>
      </c>
      <c r="I3097" t="e">
        <f>IF($C3097="",$B3097,NA())</f>
        <v>#N/A</v>
      </c>
    </row>
    <row r="3099" spans="1:9">
      <c r="A3099">
        <v>-0.3078372</v>
      </c>
      <c r="B3099">
        <v>0.1087524</v>
      </c>
      <c r="C3099">
        <f>'Map Data'!$I$38</f>
        <v>5</v>
      </c>
      <c r="D3099" t="e">
        <f>IF($C3099=1,$B3099,NA())</f>
        <v>#N/A</v>
      </c>
      <c r="E3099" t="e">
        <f>IF($C3099=2,$B3099,NA())</f>
        <v>#N/A</v>
      </c>
      <c r="F3099" t="e">
        <f>IF($C3099=3,$B3099,NA())</f>
        <v>#N/A</v>
      </c>
      <c r="G3099" t="e">
        <f>IF($C3099=4,$B3099,NA())</f>
        <v>#N/A</v>
      </c>
      <c r="H3099">
        <f>IF($C3099=5,$B3099,NA())</f>
        <v>0.1087524</v>
      </c>
      <c r="I3099" t="e">
        <f>IF($C3099="",$B3099,NA())</f>
        <v>#N/A</v>
      </c>
    </row>
    <row r="3100" spans="1:9">
      <c r="A3100">
        <v>-0.26708</v>
      </c>
      <c r="B3100">
        <v>0.1087524</v>
      </c>
      <c r="C3100">
        <f>'Map Data'!$I$38</f>
        <v>5</v>
      </c>
      <c r="D3100" t="e">
        <f>IF($C3100=1,$B3100,NA())</f>
        <v>#N/A</v>
      </c>
      <c r="E3100" t="e">
        <f>IF($C3100=2,$B3100,NA())</f>
        <v>#N/A</v>
      </c>
      <c r="F3100" t="e">
        <f>IF($C3100=3,$B3100,NA())</f>
        <v>#N/A</v>
      </c>
      <c r="G3100" t="e">
        <f>IF($C3100=4,$B3100,NA())</f>
        <v>#N/A</v>
      </c>
      <c r="H3100">
        <f>IF($C3100=5,$B3100,NA())</f>
        <v>0.1087524</v>
      </c>
      <c r="I3100" t="e">
        <f>IF($C3100="",$B3100,NA())</f>
        <v>#N/A</v>
      </c>
    </row>
    <row r="3102" spans="1:9">
      <c r="A3102">
        <v>-0.3073633</v>
      </c>
      <c r="B3102">
        <v>0.1115892</v>
      </c>
      <c r="C3102">
        <f>'Map Data'!$I$38</f>
        <v>5</v>
      </c>
      <c r="D3102" t="e">
        <f>IF($C3102=1,$B3102,NA())</f>
        <v>#N/A</v>
      </c>
      <c r="E3102" t="e">
        <f>IF($C3102=2,$B3102,NA())</f>
        <v>#N/A</v>
      </c>
      <c r="F3102" t="e">
        <f>IF($C3102=3,$B3102,NA())</f>
        <v>#N/A</v>
      </c>
      <c r="G3102" t="e">
        <f>IF($C3102=4,$B3102,NA())</f>
        <v>#N/A</v>
      </c>
      <c r="H3102">
        <f>IF($C3102=5,$B3102,NA())</f>
        <v>0.1115892</v>
      </c>
      <c r="I3102" t="e">
        <f>IF($C3102="",$B3102,NA())</f>
        <v>#N/A</v>
      </c>
    </row>
    <row r="3103" spans="1:9">
      <c r="A3103">
        <v>-0.2798758</v>
      </c>
      <c r="B3103">
        <v>0.1115892</v>
      </c>
      <c r="C3103">
        <f>'Map Data'!$I$38</f>
        <v>5</v>
      </c>
      <c r="D3103" t="e">
        <f>IF($C3103=1,$B3103,NA())</f>
        <v>#N/A</v>
      </c>
      <c r="E3103" t="e">
        <f>IF($C3103=2,$B3103,NA())</f>
        <v>#N/A</v>
      </c>
      <c r="F3103" t="e">
        <f>IF($C3103=3,$B3103,NA())</f>
        <v>#N/A</v>
      </c>
      <c r="G3103" t="e">
        <f>IF($C3103=4,$B3103,NA())</f>
        <v>#N/A</v>
      </c>
      <c r="H3103">
        <f>IF($C3103=5,$B3103,NA())</f>
        <v>0.1115892</v>
      </c>
      <c r="I3103" t="e">
        <f>IF($C3103="",$B3103,NA())</f>
        <v>#N/A</v>
      </c>
    </row>
    <row r="3105" spans="1:9">
      <c r="A3105">
        <v>-0.3064154</v>
      </c>
      <c r="B3105">
        <v>0.1144261</v>
      </c>
      <c r="C3105">
        <f>'Map Data'!$I$38</f>
        <v>5</v>
      </c>
      <c r="D3105" t="e">
        <f>IF($C3105=1,$B3105,NA())</f>
        <v>#N/A</v>
      </c>
      <c r="E3105" t="e">
        <f>IF($C3105=2,$B3105,NA())</f>
        <v>#N/A</v>
      </c>
      <c r="F3105" t="e">
        <f>IF($C3105=3,$B3105,NA())</f>
        <v>#N/A</v>
      </c>
      <c r="G3105" t="e">
        <f>IF($C3105=4,$B3105,NA())</f>
        <v>#N/A</v>
      </c>
      <c r="H3105">
        <f>IF($C3105=5,$B3105,NA())</f>
        <v>0.1144261</v>
      </c>
      <c r="I3105" t="e">
        <f>IF($C3105="",$B3105,NA())</f>
        <v>#N/A</v>
      </c>
    </row>
    <row r="3106" spans="1:9">
      <c r="A3106">
        <v>-0.2921978</v>
      </c>
      <c r="B3106">
        <v>0.1144261</v>
      </c>
      <c r="C3106">
        <f>'Map Data'!$I$38</f>
        <v>5</v>
      </c>
      <c r="D3106" t="e">
        <f>IF($C3106=1,$B3106,NA())</f>
        <v>#N/A</v>
      </c>
      <c r="E3106" t="e">
        <f>IF($C3106=2,$B3106,NA())</f>
        <v>#N/A</v>
      </c>
      <c r="F3106" t="e">
        <f>IF($C3106=3,$B3106,NA())</f>
        <v>#N/A</v>
      </c>
      <c r="G3106" t="e">
        <f>IF($C3106=4,$B3106,NA())</f>
        <v>#N/A</v>
      </c>
      <c r="H3106">
        <f>IF($C3106=5,$B3106,NA())</f>
        <v>0.1144261</v>
      </c>
      <c r="I3106" t="e">
        <f>IF($C3106="",$B3106,NA())</f>
        <v>#N/A</v>
      </c>
    </row>
    <row r="3108" spans="1:9">
      <c r="A3108">
        <v>-0.3059415</v>
      </c>
      <c r="B3108">
        <v>0.1172629</v>
      </c>
      <c r="C3108">
        <f>'Map Data'!$I$38</f>
        <v>5</v>
      </c>
      <c r="D3108" t="e">
        <f>IF($C3108=1,$B3108,NA())</f>
        <v>#N/A</v>
      </c>
      <c r="E3108" t="e">
        <f>IF($C3108=2,$B3108,NA())</f>
        <v>#N/A</v>
      </c>
      <c r="F3108" t="e">
        <f>IF($C3108=3,$B3108,NA())</f>
        <v>#N/A</v>
      </c>
      <c r="G3108" t="e">
        <f>IF($C3108=4,$B3108,NA())</f>
        <v>#N/A</v>
      </c>
      <c r="H3108">
        <f>IF($C3108=5,$B3108,NA())</f>
        <v>0.1172629</v>
      </c>
      <c r="I3108" t="e">
        <f>IF($C3108="",$B3108,NA())</f>
        <v>#N/A</v>
      </c>
    </row>
    <row r="3109" spans="1:9">
      <c r="A3109">
        <v>-0.303098</v>
      </c>
      <c r="B3109">
        <v>0.1172629</v>
      </c>
      <c r="C3109">
        <f>'Map Data'!$I$38</f>
        <v>5</v>
      </c>
      <c r="D3109" t="e">
        <f>IF($C3109=1,$B3109,NA())</f>
        <v>#N/A</v>
      </c>
      <c r="E3109" t="e">
        <f>IF($C3109=2,$B3109,NA())</f>
        <v>#N/A</v>
      </c>
      <c r="F3109" t="e">
        <f>IF($C3109=3,$B3109,NA())</f>
        <v>#N/A</v>
      </c>
      <c r="G3109" t="e">
        <f>IF($C3109=4,$B3109,NA())</f>
        <v>#N/A</v>
      </c>
      <c r="H3109">
        <f>IF($C3109=5,$B3109,NA())</f>
        <v>0.1172629</v>
      </c>
      <c r="I3109" t="e">
        <f>IF($C3109="",$B3109,NA())</f>
        <v>#N/A</v>
      </c>
    </row>
    <row r="3111" spans="1:9">
      <c r="A3111">
        <v>0.2864599</v>
      </c>
      <c r="B3111">
        <v>0.0888945</v>
      </c>
      <c r="C3111">
        <f>'Map Data'!$I$39</f>
        <v>3</v>
      </c>
      <c r="D3111" t="e">
        <f>IF($C3111=1,$B3111,NA())</f>
        <v>#N/A</v>
      </c>
      <c r="E3111" t="e">
        <f>IF($C3111=2,$B3111,NA())</f>
        <v>#N/A</v>
      </c>
      <c r="F3111">
        <f>IF($C3111=3,$B3111,NA())</f>
        <v>0.0888945</v>
      </c>
      <c r="G3111" t="e">
        <f>IF($C3111=4,$B3111,NA())</f>
        <v>#N/A</v>
      </c>
      <c r="H3111" t="e">
        <f>IF($C3111=5,$B3111,NA())</f>
        <v>#N/A</v>
      </c>
      <c r="I3111" t="e">
        <f>IF($C3111="",$B3111,NA())</f>
        <v>#N/A</v>
      </c>
    </row>
    <row r="3112" spans="1:9">
      <c r="A3112">
        <v>0.291673</v>
      </c>
      <c r="B3112">
        <v>0.0888945</v>
      </c>
      <c r="C3112">
        <f>'Map Data'!$I$39</f>
        <v>3</v>
      </c>
      <c r="D3112" t="e">
        <f>IF($C3112=1,$B3112,NA())</f>
        <v>#N/A</v>
      </c>
      <c r="E3112" t="e">
        <f>IF($C3112=2,$B3112,NA())</f>
        <v>#N/A</v>
      </c>
      <c r="F3112">
        <f>IF($C3112=3,$B3112,NA())</f>
        <v>0.0888945</v>
      </c>
      <c r="G3112" t="e">
        <f>IF($C3112=4,$B3112,NA())</f>
        <v>#N/A</v>
      </c>
      <c r="H3112" t="e">
        <f>IF($C3112=5,$B3112,NA())</f>
        <v>#N/A</v>
      </c>
      <c r="I3112" t="e">
        <f>IF($C3112="",$B3112,NA())</f>
        <v>#N/A</v>
      </c>
    </row>
    <row r="3114" spans="1:9">
      <c r="A3114">
        <v>0.285986</v>
      </c>
      <c r="B3114">
        <v>0.0917314</v>
      </c>
      <c r="C3114">
        <f>'Map Data'!$I$39</f>
        <v>3</v>
      </c>
      <c r="D3114" t="e">
        <f>IF($C3114=1,$B3114,NA())</f>
        <v>#N/A</v>
      </c>
      <c r="E3114" t="e">
        <f>IF($C3114=2,$B3114,NA())</f>
        <v>#N/A</v>
      </c>
      <c r="F3114">
        <f>IF($C3114=3,$B3114,NA())</f>
        <v>0.0917314</v>
      </c>
      <c r="G3114" t="e">
        <f>IF($C3114=4,$B3114,NA())</f>
        <v>#N/A</v>
      </c>
      <c r="H3114" t="e">
        <f>IF($C3114=5,$B3114,NA())</f>
        <v>#N/A</v>
      </c>
      <c r="I3114" t="e">
        <f>IF($C3114="",$B3114,NA())</f>
        <v>#N/A</v>
      </c>
    </row>
    <row r="3115" spans="1:9">
      <c r="A3115">
        <v>0.2973601</v>
      </c>
      <c r="B3115">
        <v>0.0917314</v>
      </c>
      <c r="C3115">
        <f>'Map Data'!$I$39</f>
        <v>3</v>
      </c>
      <c r="D3115" t="e">
        <f>IF($C3115=1,$B3115,NA())</f>
        <v>#N/A</v>
      </c>
      <c r="E3115" t="e">
        <f>IF($C3115=2,$B3115,NA())</f>
        <v>#N/A</v>
      </c>
      <c r="F3115">
        <f>IF($C3115=3,$B3115,NA())</f>
        <v>0.0917314</v>
      </c>
      <c r="G3115" t="e">
        <f>IF($C3115=4,$B3115,NA())</f>
        <v>#N/A</v>
      </c>
      <c r="H3115" t="e">
        <f>IF($C3115=5,$B3115,NA())</f>
        <v>#N/A</v>
      </c>
      <c r="I3115" t="e">
        <f>IF($C3115="",$B3115,NA())</f>
        <v>#N/A</v>
      </c>
    </row>
    <row r="3117" spans="1:9">
      <c r="A3117">
        <v>0.2864599</v>
      </c>
      <c r="B3117">
        <v>0.09456820000000001</v>
      </c>
      <c r="C3117">
        <f>'Map Data'!$I$39</f>
        <v>3</v>
      </c>
      <c r="D3117" t="e">
        <f>IF($C3117=1,$B3117,NA())</f>
        <v>#N/A</v>
      </c>
      <c r="E3117" t="e">
        <f>IF($C3117=2,$B3117,NA())</f>
        <v>#N/A</v>
      </c>
      <c r="F3117">
        <f>IF($C3117=3,$B3117,NA())</f>
        <v>0.0945682</v>
      </c>
      <c r="G3117" t="e">
        <f>IF($C3117=4,$B3117,NA())</f>
        <v>#N/A</v>
      </c>
      <c r="H3117" t="e">
        <f>IF($C3117=5,$B3117,NA())</f>
        <v>#N/A</v>
      </c>
      <c r="I3117" t="e">
        <f>IF($C3117="",$B3117,NA())</f>
        <v>#N/A</v>
      </c>
    </row>
    <row r="3118" spans="1:9">
      <c r="A3118">
        <v>0.3016254</v>
      </c>
      <c r="B3118">
        <v>0.09456820000000001</v>
      </c>
      <c r="C3118">
        <f>'Map Data'!$I$39</f>
        <v>3</v>
      </c>
      <c r="D3118" t="e">
        <f>IF($C3118=1,$B3118,NA())</f>
        <v>#N/A</v>
      </c>
      <c r="E3118" t="e">
        <f>IF($C3118=2,$B3118,NA())</f>
        <v>#N/A</v>
      </c>
      <c r="F3118">
        <f>IF($C3118=3,$B3118,NA())</f>
        <v>0.0945682</v>
      </c>
      <c r="G3118" t="e">
        <f>IF($C3118=4,$B3118,NA())</f>
        <v>#N/A</v>
      </c>
      <c r="H3118" t="e">
        <f>IF($C3118=5,$B3118,NA())</f>
        <v>#N/A</v>
      </c>
      <c r="I3118" t="e">
        <f>IF($C3118="",$B3118,NA())</f>
        <v>#N/A</v>
      </c>
    </row>
    <row r="3120" spans="1:9">
      <c r="A3120">
        <v>0.2082629</v>
      </c>
      <c r="B3120">
        <v>0.09740500000000001</v>
      </c>
      <c r="C3120">
        <f>'Map Data'!$I$39</f>
        <v>3</v>
      </c>
      <c r="D3120" t="e">
        <f>IF($C3120=1,$B3120,NA())</f>
        <v>#N/A</v>
      </c>
      <c r="E3120" t="e">
        <f>IF($C3120=2,$B3120,NA())</f>
        <v>#N/A</v>
      </c>
      <c r="F3120">
        <f>IF($C3120=3,$B3120,NA())</f>
        <v>0.097405</v>
      </c>
      <c r="G3120" t="e">
        <f>IF($C3120=4,$B3120,NA())</f>
        <v>#N/A</v>
      </c>
      <c r="H3120" t="e">
        <f>IF($C3120=5,$B3120,NA())</f>
        <v>#N/A</v>
      </c>
      <c r="I3120" t="e">
        <f>IF($C3120="",$B3120,NA())</f>
        <v>#N/A</v>
      </c>
    </row>
    <row r="3121" spans="1:9">
      <c r="A3121">
        <v>0.2096847</v>
      </c>
      <c r="B3121">
        <v>0.09740500000000001</v>
      </c>
      <c r="C3121">
        <f>'Map Data'!$I$39</f>
        <v>3</v>
      </c>
      <c r="D3121" t="e">
        <f>IF($C3121=1,$B3121,NA())</f>
        <v>#N/A</v>
      </c>
      <c r="E3121" t="e">
        <f>IF($C3121=2,$B3121,NA())</f>
        <v>#N/A</v>
      </c>
      <c r="F3121">
        <f>IF($C3121=3,$B3121,NA())</f>
        <v>0.097405</v>
      </c>
      <c r="G3121" t="e">
        <f>IF($C3121=4,$B3121,NA())</f>
        <v>#N/A</v>
      </c>
      <c r="H3121" t="e">
        <f>IF($C3121=5,$B3121,NA())</f>
        <v>#N/A</v>
      </c>
      <c r="I3121" t="e">
        <f>IF($C3121="",$B3121,NA())</f>
        <v>#N/A</v>
      </c>
    </row>
    <row r="3123" spans="1:9">
      <c r="A3123">
        <v>0.2788771</v>
      </c>
      <c r="B3123">
        <v>0.09740500000000001</v>
      </c>
      <c r="C3123">
        <f>'Map Data'!$I$39</f>
        <v>3</v>
      </c>
      <c r="D3123" t="e">
        <f>IF($C3123=1,$B3123,NA())</f>
        <v>#N/A</v>
      </c>
      <c r="E3123" t="e">
        <f>IF($C3123=2,$B3123,NA())</f>
        <v>#N/A</v>
      </c>
      <c r="F3123">
        <f>IF($C3123=3,$B3123,NA())</f>
        <v>0.097405</v>
      </c>
      <c r="G3123" t="e">
        <f>IF($C3123=4,$B3123,NA())</f>
        <v>#N/A</v>
      </c>
      <c r="H3123" t="e">
        <f>IF($C3123=5,$B3123,NA())</f>
        <v>#N/A</v>
      </c>
      <c r="I3123" t="e">
        <f>IF($C3123="",$B3123,NA())</f>
        <v>#N/A</v>
      </c>
    </row>
    <row r="3124" spans="1:9">
      <c r="A3124">
        <v>0.2878816</v>
      </c>
      <c r="B3124">
        <v>0.09740500000000001</v>
      </c>
      <c r="C3124">
        <f>'Map Data'!$I$39</f>
        <v>3</v>
      </c>
      <c r="D3124" t="e">
        <f>IF($C3124=1,$B3124,NA())</f>
        <v>#N/A</v>
      </c>
      <c r="E3124" t="e">
        <f>IF($C3124=2,$B3124,NA())</f>
        <v>#N/A</v>
      </c>
      <c r="F3124">
        <f>IF($C3124=3,$B3124,NA())</f>
        <v>0.097405</v>
      </c>
      <c r="G3124" t="e">
        <f>IF($C3124=4,$B3124,NA())</f>
        <v>#N/A</v>
      </c>
      <c r="H3124" t="e">
        <f>IF($C3124=5,$B3124,NA())</f>
        <v>#N/A</v>
      </c>
      <c r="I3124" t="e">
        <f>IF($C3124="",$B3124,NA())</f>
        <v>#N/A</v>
      </c>
    </row>
    <row r="3126" spans="1:9">
      <c r="A3126">
        <v>0.2983079</v>
      </c>
      <c r="B3126">
        <v>0.09740500000000001</v>
      </c>
      <c r="C3126">
        <f>'Map Data'!$I$39</f>
        <v>3</v>
      </c>
      <c r="D3126" t="e">
        <f>IF($C3126=1,$B3126,NA())</f>
        <v>#N/A</v>
      </c>
      <c r="E3126" t="e">
        <f>IF($C3126=2,$B3126,NA())</f>
        <v>#N/A</v>
      </c>
      <c r="F3126">
        <f>IF($C3126=3,$B3126,NA())</f>
        <v>0.097405</v>
      </c>
      <c r="G3126" t="e">
        <f>IF($C3126=4,$B3126,NA())</f>
        <v>#N/A</v>
      </c>
      <c r="H3126" t="e">
        <f>IF($C3126=5,$B3126,NA())</f>
        <v>#N/A</v>
      </c>
      <c r="I3126" t="e">
        <f>IF($C3126="",$B3126,NA())</f>
        <v>#N/A</v>
      </c>
    </row>
    <row r="3127" spans="1:9">
      <c r="A3127">
        <v>0.3054167</v>
      </c>
      <c r="B3127">
        <v>0.09740500000000001</v>
      </c>
      <c r="C3127">
        <f>'Map Data'!$I$39</f>
        <v>3</v>
      </c>
      <c r="D3127" t="e">
        <f>IF($C3127=1,$B3127,NA())</f>
        <v>#N/A</v>
      </c>
      <c r="E3127" t="e">
        <f>IF($C3127=2,$B3127,NA())</f>
        <v>#N/A</v>
      </c>
      <c r="F3127">
        <f>IF($C3127=3,$B3127,NA())</f>
        <v>0.097405</v>
      </c>
      <c r="G3127" t="e">
        <f>IF($C3127=4,$B3127,NA())</f>
        <v>#N/A</v>
      </c>
      <c r="H3127" t="e">
        <f>IF($C3127=5,$B3127,NA())</f>
        <v>#N/A</v>
      </c>
      <c r="I3127" t="e">
        <f>IF($C3127="",$B3127,NA())</f>
        <v>#N/A</v>
      </c>
    </row>
    <row r="3129" spans="1:9">
      <c r="A3129">
        <v>0.207789</v>
      </c>
      <c r="B3129">
        <v>0.1002419</v>
      </c>
      <c r="C3129">
        <f>'Map Data'!$I$39</f>
        <v>3</v>
      </c>
      <c r="D3129" t="e">
        <f>IF($C3129=1,$B3129,NA())</f>
        <v>#N/A</v>
      </c>
      <c r="E3129" t="e">
        <f>IF($C3129=2,$B3129,NA())</f>
        <v>#N/A</v>
      </c>
      <c r="F3129">
        <f>IF($C3129=3,$B3129,NA())</f>
        <v>0.1002419</v>
      </c>
      <c r="G3129" t="e">
        <f>IF($C3129=4,$B3129,NA())</f>
        <v>#N/A</v>
      </c>
      <c r="H3129" t="e">
        <f>IF($C3129=5,$B3129,NA())</f>
        <v>#N/A</v>
      </c>
      <c r="I3129" t="e">
        <f>IF($C3129="",$B3129,NA())</f>
        <v>#N/A</v>
      </c>
    </row>
    <row r="3130" spans="1:9">
      <c r="A3130">
        <v>0.2239023</v>
      </c>
      <c r="B3130">
        <v>0.1002419</v>
      </c>
      <c r="C3130">
        <f>'Map Data'!$I$39</f>
        <v>3</v>
      </c>
      <c r="D3130" t="e">
        <f>IF($C3130=1,$B3130,NA())</f>
        <v>#N/A</v>
      </c>
      <c r="E3130" t="e">
        <f>IF($C3130=2,$B3130,NA())</f>
        <v>#N/A</v>
      </c>
      <c r="F3130">
        <f>IF($C3130=3,$B3130,NA())</f>
        <v>0.1002419</v>
      </c>
      <c r="G3130" t="e">
        <f>IF($C3130=4,$B3130,NA())</f>
        <v>#N/A</v>
      </c>
      <c r="H3130" t="e">
        <f>IF($C3130=5,$B3130,NA())</f>
        <v>#N/A</v>
      </c>
      <c r="I3130" t="e">
        <f>IF($C3130="",$B3130,NA())</f>
        <v>#N/A</v>
      </c>
    </row>
    <row r="3132" spans="1:9">
      <c r="A3132">
        <v>0.2712944</v>
      </c>
      <c r="B3132">
        <v>0.1002419</v>
      </c>
      <c r="C3132">
        <f>'Map Data'!$I$39</f>
        <v>3</v>
      </c>
      <c r="D3132" t="e">
        <f>IF($C3132=1,$B3132,NA())</f>
        <v>#N/A</v>
      </c>
      <c r="E3132" t="e">
        <f>IF($C3132=2,$B3132,NA())</f>
        <v>#N/A</v>
      </c>
      <c r="F3132">
        <f>IF($C3132=3,$B3132,NA())</f>
        <v>0.1002419</v>
      </c>
      <c r="G3132" t="e">
        <f>IF($C3132=4,$B3132,NA())</f>
        <v>#N/A</v>
      </c>
      <c r="H3132" t="e">
        <f>IF($C3132=5,$B3132,NA())</f>
        <v>#N/A</v>
      </c>
      <c r="I3132" t="e">
        <f>IF($C3132="",$B3132,NA())</f>
        <v>#N/A</v>
      </c>
    </row>
    <row r="3133" spans="1:9">
      <c r="A3133">
        <v>0.2902512</v>
      </c>
      <c r="B3133">
        <v>0.1002419</v>
      </c>
      <c r="C3133">
        <f>'Map Data'!$I$39</f>
        <v>3</v>
      </c>
      <c r="D3133" t="e">
        <f>IF($C3133=1,$B3133,NA())</f>
        <v>#N/A</v>
      </c>
      <c r="E3133" t="e">
        <f>IF($C3133=2,$B3133,NA())</f>
        <v>#N/A</v>
      </c>
      <c r="F3133">
        <f>IF($C3133=3,$B3133,NA())</f>
        <v>0.1002419</v>
      </c>
      <c r="G3133" t="e">
        <f>IF($C3133=4,$B3133,NA())</f>
        <v>#N/A</v>
      </c>
      <c r="H3133" t="e">
        <f>IF($C3133=5,$B3133,NA())</f>
        <v>#N/A</v>
      </c>
      <c r="I3133" t="e">
        <f>IF($C3133="",$B3133,NA())</f>
        <v>#N/A</v>
      </c>
    </row>
    <row r="3135" spans="1:9">
      <c r="A3135">
        <v>0.303995</v>
      </c>
      <c r="B3135">
        <v>0.1002419</v>
      </c>
      <c r="C3135">
        <f>'Map Data'!$I$39</f>
        <v>3</v>
      </c>
      <c r="D3135" t="e">
        <f>IF($C3135=1,$B3135,NA())</f>
        <v>#N/A</v>
      </c>
      <c r="E3135" t="e">
        <f>IF($C3135=2,$B3135,NA())</f>
        <v>#N/A</v>
      </c>
      <c r="F3135">
        <f>IF($C3135=3,$B3135,NA())</f>
        <v>0.1002419</v>
      </c>
      <c r="G3135" t="e">
        <f>IF($C3135=4,$B3135,NA())</f>
        <v>#N/A</v>
      </c>
      <c r="H3135" t="e">
        <f>IF($C3135=5,$B3135,NA())</f>
        <v>#N/A</v>
      </c>
      <c r="I3135" t="e">
        <f>IF($C3135="",$B3135,NA())</f>
        <v>#N/A</v>
      </c>
    </row>
    <row r="3136" spans="1:9">
      <c r="A3136">
        <v>0.3082603</v>
      </c>
      <c r="B3136">
        <v>0.1002419</v>
      </c>
      <c r="C3136">
        <f>'Map Data'!$I$39</f>
        <v>3</v>
      </c>
      <c r="D3136" t="e">
        <f>IF($C3136=1,$B3136,NA())</f>
        <v>#N/A</v>
      </c>
      <c r="E3136" t="e">
        <f>IF($C3136=2,$B3136,NA())</f>
        <v>#N/A</v>
      </c>
      <c r="F3136">
        <f>IF($C3136=3,$B3136,NA())</f>
        <v>0.1002419</v>
      </c>
      <c r="G3136" t="e">
        <f>IF($C3136=4,$B3136,NA())</f>
        <v>#N/A</v>
      </c>
      <c r="H3136" t="e">
        <f>IF($C3136=5,$B3136,NA())</f>
        <v>#N/A</v>
      </c>
      <c r="I3136" t="e">
        <f>IF($C3136="",$B3136,NA())</f>
        <v>#N/A</v>
      </c>
    </row>
    <row r="3138" spans="1:9">
      <c r="A3138">
        <v>0.2092107</v>
      </c>
      <c r="B3138">
        <v>0.1030787</v>
      </c>
      <c r="C3138">
        <f>'Map Data'!$I$39</f>
        <v>3</v>
      </c>
      <c r="D3138" t="e">
        <f>IF($C3138=1,$B3138,NA())</f>
        <v>#N/A</v>
      </c>
      <c r="E3138" t="e">
        <f>IF($C3138=2,$B3138,NA())</f>
        <v>#N/A</v>
      </c>
      <c r="F3138">
        <f>IF($C3138=3,$B3138,NA())</f>
        <v>0.1030787</v>
      </c>
      <c r="G3138" t="e">
        <f>IF($C3138=4,$B3138,NA())</f>
        <v>#N/A</v>
      </c>
      <c r="H3138" t="e">
        <f>IF($C3138=5,$B3138,NA())</f>
        <v>#N/A</v>
      </c>
      <c r="I3138" t="e">
        <f>IF($C3138="",$B3138,NA())</f>
        <v>#N/A</v>
      </c>
    </row>
    <row r="3139" spans="1:9">
      <c r="A3139">
        <v>0.2385938</v>
      </c>
      <c r="B3139">
        <v>0.1030787</v>
      </c>
      <c r="C3139">
        <f>'Map Data'!$I$39</f>
        <v>3</v>
      </c>
      <c r="D3139" t="e">
        <f>IF($C3139=1,$B3139,NA())</f>
        <v>#N/A</v>
      </c>
      <c r="E3139" t="e">
        <f>IF($C3139=2,$B3139,NA())</f>
        <v>#N/A</v>
      </c>
      <c r="F3139">
        <f>IF($C3139=3,$B3139,NA())</f>
        <v>0.1030787</v>
      </c>
      <c r="G3139" t="e">
        <f>IF($C3139=4,$B3139,NA())</f>
        <v>#N/A</v>
      </c>
      <c r="H3139" t="e">
        <f>IF($C3139=5,$B3139,NA())</f>
        <v>#N/A</v>
      </c>
      <c r="I3139" t="e">
        <f>IF($C3139="",$B3139,NA())</f>
        <v>#N/A</v>
      </c>
    </row>
    <row r="3141" spans="1:9">
      <c r="A3141">
        <v>0.2689248</v>
      </c>
      <c r="B3141">
        <v>0.1030787</v>
      </c>
      <c r="C3141">
        <f>'Map Data'!$I$39</f>
        <v>3</v>
      </c>
      <c r="D3141" t="e">
        <f>IF($C3141=1,$B3141,NA())</f>
        <v>#N/A</v>
      </c>
      <c r="E3141" t="e">
        <f>IF($C3141=2,$B3141,NA())</f>
        <v>#N/A</v>
      </c>
      <c r="F3141">
        <f>IF($C3141=3,$B3141,NA())</f>
        <v>0.1030787</v>
      </c>
      <c r="G3141" t="e">
        <f>IF($C3141=4,$B3141,NA())</f>
        <v>#N/A</v>
      </c>
      <c r="H3141" t="e">
        <f>IF($C3141=5,$B3141,NA())</f>
        <v>#N/A</v>
      </c>
      <c r="I3141" t="e">
        <f>IF($C3141="",$B3141,NA())</f>
        <v>#N/A</v>
      </c>
    </row>
    <row r="3142" spans="1:9">
      <c r="A3142">
        <v>0.2888295</v>
      </c>
      <c r="B3142">
        <v>0.1030787</v>
      </c>
      <c r="C3142">
        <f>'Map Data'!$I$39</f>
        <v>3</v>
      </c>
      <c r="D3142" t="e">
        <f>IF($C3142=1,$B3142,NA())</f>
        <v>#N/A</v>
      </c>
      <c r="E3142" t="e">
        <f>IF($C3142=2,$B3142,NA())</f>
        <v>#N/A</v>
      </c>
      <c r="F3142">
        <f>IF($C3142=3,$B3142,NA())</f>
        <v>0.1030787</v>
      </c>
      <c r="G3142" t="e">
        <f>IF($C3142=4,$B3142,NA())</f>
        <v>#N/A</v>
      </c>
      <c r="H3142" t="e">
        <f>IF($C3142=5,$B3142,NA())</f>
        <v>#N/A</v>
      </c>
      <c r="I3142" t="e">
        <f>IF($C3142="",$B3142,NA())</f>
        <v>#N/A</v>
      </c>
    </row>
    <row r="3144" spans="1:9">
      <c r="A3144">
        <v>0.2120543</v>
      </c>
      <c r="B3144">
        <v>0.1059155</v>
      </c>
      <c r="C3144">
        <f>'Map Data'!$I$39</f>
        <v>3</v>
      </c>
      <c r="D3144" t="e">
        <f>IF($C3144=1,$B3144,NA())</f>
        <v>#N/A</v>
      </c>
      <c r="E3144" t="e">
        <f>IF($C3144=2,$B3144,NA())</f>
        <v>#N/A</v>
      </c>
      <c r="F3144">
        <f>IF($C3144=3,$B3144,NA())</f>
        <v>0.1059155</v>
      </c>
      <c r="G3144" t="e">
        <f>IF($C3144=4,$B3144,NA())</f>
        <v>#N/A</v>
      </c>
      <c r="H3144" t="e">
        <f>IF($C3144=5,$B3144,NA())</f>
        <v>#N/A</v>
      </c>
      <c r="I3144" t="e">
        <f>IF($C3144="",$B3144,NA())</f>
        <v>#N/A</v>
      </c>
    </row>
    <row r="3145" spans="1:9">
      <c r="A3145">
        <v>0.2528115</v>
      </c>
      <c r="B3145">
        <v>0.1059155</v>
      </c>
      <c r="C3145">
        <f>'Map Data'!$I$39</f>
        <v>3</v>
      </c>
      <c r="D3145" t="e">
        <f>IF($C3145=1,$B3145,NA())</f>
        <v>#N/A</v>
      </c>
      <c r="E3145" t="e">
        <f>IF($C3145=2,$B3145,NA())</f>
        <v>#N/A</v>
      </c>
      <c r="F3145">
        <f>IF($C3145=3,$B3145,NA())</f>
        <v>0.1059155</v>
      </c>
      <c r="G3145" t="e">
        <f>IF($C3145=4,$B3145,NA())</f>
        <v>#N/A</v>
      </c>
      <c r="H3145" t="e">
        <f>IF($C3145=5,$B3145,NA())</f>
        <v>#N/A</v>
      </c>
      <c r="I3145" t="e">
        <f>IF($C3145="",$B3145,NA())</f>
        <v>#N/A</v>
      </c>
    </row>
    <row r="3147" spans="1:9">
      <c r="A3147">
        <v>0.2670291</v>
      </c>
      <c r="B3147">
        <v>0.1059155</v>
      </c>
      <c r="C3147">
        <f>'Map Data'!$I$39</f>
        <v>3</v>
      </c>
      <c r="D3147" t="e">
        <f>IF($C3147=1,$B3147,NA())</f>
        <v>#N/A</v>
      </c>
      <c r="E3147" t="e">
        <f>IF($C3147=2,$B3147,NA())</f>
        <v>#N/A</v>
      </c>
      <c r="F3147">
        <f>IF($C3147=3,$B3147,NA())</f>
        <v>0.1059155</v>
      </c>
      <c r="G3147" t="e">
        <f>IF($C3147=4,$B3147,NA())</f>
        <v>#N/A</v>
      </c>
      <c r="H3147" t="e">
        <f>IF($C3147=5,$B3147,NA())</f>
        <v>#N/A</v>
      </c>
      <c r="I3147" t="e">
        <f>IF($C3147="",$B3147,NA())</f>
        <v>#N/A</v>
      </c>
    </row>
    <row r="3148" spans="1:9">
      <c r="A3148">
        <v>0.2883556</v>
      </c>
      <c r="B3148">
        <v>0.1059155</v>
      </c>
      <c r="C3148">
        <f>'Map Data'!$I$39</f>
        <v>3</v>
      </c>
      <c r="D3148" t="e">
        <f>IF($C3148=1,$B3148,NA())</f>
        <v>#N/A</v>
      </c>
      <c r="E3148" t="e">
        <f>IF($C3148=2,$B3148,NA())</f>
        <v>#N/A</v>
      </c>
      <c r="F3148">
        <f>IF($C3148=3,$B3148,NA())</f>
        <v>0.1059155</v>
      </c>
      <c r="G3148" t="e">
        <f>IF($C3148=4,$B3148,NA())</f>
        <v>#N/A</v>
      </c>
      <c r="H3148" t="e">
        <f>IF($C3148=5,$B3148,NA())</f>
        <v>#N/A</v>
      </c>
      <c r="I3148" t="e">
        <f>IF($C3148="",$B3148,NA())</f>
        <v>#N/A</v>
      </c>
    </row>
    <row r="3150" spans="1:9">
      <c r="A3150">
        <v>0.2144239</v>
      </c>
      <c r="B3150">
        <v>0.1087524</v>
      </c>
      <c r="C3150">
        <f>'Map Data'!$I$39</f>
        <v>3</v>
      </c>
      <c r="D3150" t="e">
        <f>IF($C3150=1,$B3150,NA())</f>
        <v>#N/A</v>
      </c>
      <c r="E3150" t="e">
        <f>IF($C3150=2,$B3150,NA())</f>
        <v>#N/A</v>
      </c>
      <c r="F3150">
        <f>IF($C3150=3,$B3150,NA())</f>
        <v>0.1087524</v>
      </c>
      <c r="G3150" t="e">
        <f>IF($C3150=4,$B3150,NA())</f>
        <v>#N/A</v>
      </c>
      <c r="H3150" t="e">
        <f>IF($C3150=5,$B3150,NA())</f>
        <v>#N/A</v>
      </c>
      <c r="I3150" t="e">
        <f>IF($C3150="",$B3150,NA())</f>
        <v>#N/A</v>
      </c>
    </row>
    <row r="3151" spans="1:9">
      <c r="A3151">
        <v>0.2878816</v>
      </c>
      <c r="B3151">
        <v>0.1087524</v>
      </c>
      <c r="C3151">
        <f>'Map Data'!$I$39</f>
        <v>3</v>
      </c>
      <c r="D3151" t="e">
        <f>IF($C3151=1,$B3151,NA())</f>
        <v>#N/A</v>
      </c>
      <c r="E3151" t="e">
        <f>IF($C3151=2,$B3151,NA())</f>
        <v>#N/A</v>
      </c>
      <c r="F3151">
        <f>IF($C3151=3,$B3151,NA())</f>
        <v>0.1087524</v>
      </c>
      <c r="G3151" t="e">
        <f>IF($C3151=4,$B3151,NA())</f>
        <v>#N/A</v>
      </c>
      <c r="H3151" t="e">
        <f>IF($C3151=5,$B3151,NA())</f>
        <v>#N/A</v>
      </c>
      <c r="I3151" t="e">
        <f>IF($C3151="",$B3151,NA())</f>
        <v>#N/A</v>
      </c>
    </row>
    <row r="3153" spans="1:9">
      <c r="A3153">
        <v>0.2163196</v>
      </c>
      <c r="B3153">
        <v>0.1115892</v>
      </c>
      <c r="C3153">
        <f>'Map Data'!$I$39</f>
        <v>3</v>
      </c>
      <c r="D3153" t="e">
        <f>IF($C3153=1,$B3153,NA())</f>
        <v>#N/A</v>
      </c>
      <c r="E3153" t="e">
        <f>IF($C3153=2,$B3153,NA())</f>
        <v>#N/A</v>
      </c>
      <c r="F3153">
        <f>IF($C3153=3,$B3153,NA())</f>
        <v>0.1115892</v>
      </c>
      <c r="G3153" t="e">
        <f>IF($C3153=4,$B3153,NA())</f>
        <v>#N/A</v>
      </c>
      <c r="H3153" t="e">
        <f>IF($C3153=5,$B3153,NA())</f>
        <v>#N/A</v>
      </c>
      <c r="I3153" t="e">
        <f>IF($C3153="",$B3153,NA())</f>
        <v>#N/A</v>
      </c>
    </row>
    <row r="3154" spans="1:9">
      <c r="A3154">
        <v>0.2874077</v>
      </c>
      <c r="B3154">
        <v>0.1115892</v>
      </c>
      <c r="C3154">
        <f>'Map Data'!$I$39</f>
        <v>3</v>
      </c>
      <c r="D3154" t="e">
        <f>IF($C3154=1,$B3154,NA())</f>
        <v>#N/A</v>
      </c>
      <c r="E3154" t="e">
        <f>IF($C3154=2,$B3154,NA())</f>
        <v>#N/A</v>
      </c>
      <c r="F3154">
        <f>IF($C3154=3,$B3154,NA())</f>
        <v>0.1115892</v>
      </c>
      <c r="G3154" t="e">
        <f>IF($C3154=4,$B3154,NA())</f>
        <v>#N/A</v>
      </c>
      <c r="H3154" t="e">
        <f>IF($C3154=5,$B3154,NA())</f>
        <v>#N/A</v>
      </c>
      <c r="I3154" t="e">
        <f>IF($C3154="",$B3154,NA())</f>
        <v>#N/A</v>
      </c>
    </row>
    <row r="3156" spans="1:9">
      <c r="A3156">
        <v>0.2163196</v>
      </c>
      <c r="B3156">
        <v>0.1144261</v>
      </c>
      <c r="C3156">
        <f>'Map Data'!$I$39</f>
        <v>3</v>
      </c>
      <c r="D3156" t="e">
        <f>IF($C3156=1,$B3156,NA())</f>
        <v>#N/A</v>
      </c>
      <c r="E3156" t="e">
        <f>IF($C3156=2,$B3156,NA())</f>
        <v>#N/A</v>
      </c>
      <c r="F3156">
        <f>IF($C3156=3,$B3156,NA())</f>
        <v>0.1144261</v>
      </c>
      <c r="G3156" t="e">
        <f>IF($C3156=4,$B3156,NA())</f>
        <v>#N/A</v>
      </c>
      <c r="H3156" t="e">
        <f>IF($C3156=5,$B3156,NA())</f>
        <v>#N/A</v>
      </c>
      <c r="I3156" t="e">
        <f>IF($C3156="",$B3156,NA())</f>
        <v>#N/A</v>
      </c>
    </row>
    <row r="3157" spans="1:9">
      <c r="A3157">
        <v>0.2864599</v>
      </c>
      <c r="B3157">
        <v>0.1144261</v>
      </c>
      <c r="C3157">
        <f>'Map Data'!$I$39</f>
        <v>3</v>
      </c>
      <c r="D3157" t="e">
        <f>IF($C3157=1,$B3157,NA())</f>
        <v>#N/A</v>
      </c>
      <c r="E3157" t="e">
        <f>IF($C3157=2,$B3157,NA())</f>
        <v>#N/A</v>
      </c>
      <c r="F3157">
        <f>IF($C3157=3,$B3157,NA())</f>
        <v>0.1144261</v>
      </c>
      <c r="G3157" t="e">
        <f>IF($C3157=4,$B3157,NA())</f>
        <v>#N/A</v>
      </c>
      <c r="H3157" t="e">
        <f>IF($C3157=5,$B3157,NA())</f>
        <v>#N/A</v>
      </c>
      <c r="I3157" t="e">
        <f>IF($C3157="",$B3157,NA())</f>
        <v>#N/A</v>
      </c>
    </row>
    <row r="3159" spans="1:9">
      <c r="A3159">
        <v>0.2144239</v>
      </c>
      <c r="B3159">
        <v>0.1172629</v>
      </c>
      <c r="C3159">
        <f>'Map Data'!$I$39</f>
        <v>3</v>
      </c>
      <c r="D3159" t="e">
        <f>IF($C3159=1,$B3159,NA())</f>
        <v>#N/A</v>
      </c>
      <c r="E3159" t="e">
        <f>IF($C3159=2,$B3159,NA())</f>
        <v>#N/A</v>
      </c>
      <c r="F3159">
        <f>IF($C3159=3,$B3159,NA())</f>
        <v>0.1172629</v>
      </c>
      <c r="G3159" t="e">
        <f>IF($C3159=4,$B3159,NA())</f>
        <v>#N/A</v>
      </c>
      <c r="H3159" t="e">
        <f>IF($C3159=5,$B3159,NA())</f>
        <v>#N/A</v>
      </c>
      <c r="I3159" t="e">
        <f>IF($C3159="",$B3159,NA())</f>
        <v>#N/A</v>
      </c>
    </row>
    <row r="3160" spans="1:9">
      <c r="A3160">
        <v>0.2864599</v>
      </c>
      <c r="B3160">
        <v>0.1172629</v>
      </c>
      <c r="C3160">
        <f>'Map Data'!$I$39</f>
        <v>3</v>
      </c>
      <c r="D3160" t="e">
        <f>IF($C3160=1,$B3160,NA())</f>
        <v>#N/A</v>
      </c>
      <c r="E3160" t="e">
        <f>IF($C3160=2,$B3160,NA())</f>
        <v>#N/A</v>
      </c>
      <c r="F3160">
        <f>IF($C3160=3,$B3160,NA())</f>
        <v>0.1172629</v>
      </c>
      <c r="G3160" t="e">
        <f>IF($C3160=4,$B3160,NA())</f>
        <v>#N/A</v>
      </c>
      <c r="H3160" t="e">
        <f>IF($C3160=5,$B3160,NA())</f>
        <v>#N/A</v>
      </c>
      <c r="I3160" t="e">
        <f>IF($C3160="",$B3160,NA())</f>
        <v>#N/A</v>
      </c>
    </row>
    <row r="3162" spans="1:9">
      <c r="A3162">
        <v>0.213476</v>
      </c>
      <c r="B3162">
        <v>0.1200997</v>
      </c>
      <c r="C3162">
        <f>'Map Data'!$I$39</f>
        <v>3</v>
      </c>
      <c r="D3162" t="e">
        <f>IF($C3162=1,$B3162,NA())</f>
        <v>#N/A</v>
      </c>
      <c r="E3162" t="e">
        <f>IF($C3162=2,$B3162,NA())</f>
        <v>#N/A</v>
      </c>
      <c r="F3162">
        <f>IF($C3162=3,$B3162,NA())</f>
        <v>0.1200997</v>
      </c>
      <c r="G3162" t="e">
        <f>IF($C3162=4,$B3162,NA())</f>
        <v>#N/A</v>
      </c>
      <c r="H3162" t="e">
        <f>IF($C3162=5,$B3162,NA())</f>
        <v>#N/A</v>
      </c>
      <c r="I3162" t="e">
        <f>IF($C3162="",$B3162,NA())</f>
        <v>#N/A</v>
      </c>
    </row>
    <row r="3163" spans="1:9">
      <c r="A3163">
        <v>0.2864599</v>
      </c>
      <c r="B3163">
        <v>0.1200997</v>
      </c>
      <c r="C3163">
        <f>'Map Data'!$I$39</f>
        <v>3</v>
      </c>
      <c r="D3163" t="e">
        <f>IF($C3163=1,$B3163,NA())</f>
        <v>#N/A</v>
      </c>
      <c r="E3163" t="e">
        <f>IF($C3163=2,$B3163,NA())</f>
        <v>#N/A</v>
      </c>
      <c r="F3163">
        <f>IF($C3163=3,$B3163,NA())</f>
        <v>0.1200997</v>
      </c>
      <c r="G3163" t="e">
        <f>IF($C3163=4,$B3163,NA())</f>
        <v>#N/A</v>
      </c>
      <c r="H3163" t="e">
        <f>IF($C3163=5,$B3163,NA())</f>
        <v>#N/A</v>
      </c>
      <c r="I3163" t="e">
        <f>IF($C3163="",$B3163,NA())</f>
        <v>#N/A</v>
      </c>
    </row>
    <row r="3165" spans="1:9">
      <c r="A3165">
        <v>0.2186892</v>
      </c>
      <c r="B3165">
        <v>0.1229366</v>
      </c>
      <c r="C3165">
        <f>'Map Data'!$I$39</f>
        <v>3</v>
      </c>
      <c r="D3165" t="e">
        <f>IF($C3165=1,$B3165,NA())</f>
        <v>#N/A</v>
      </c>
      <c r="E3165" t="e">
        <f>IF($C3165=2,$B3165,NA())</f>
        <v>#N/A</v>
      </c>
      <c r="F3165">
        <f>IF($C3165=3,$B3165,NA())</f>
        <v>0.1229366</v>
      </c>
      <c r="G3165" t="e">
        <f>IF($C3165=4,$B3165,NA())</f>
        <v>#N/A</v>
      </c>
      <c r="H3165" t="e">
        <f>IF($C3165=5,$B3165,NA())</f>
        <v>#N/A</v>
      </c>
      <c r="I3165" t="e">
        <f>IF($C3165="",$B3165,NA())</f>
        <v>#N/A</v>
      </c>
    </row>
    <row r="3166" spans="1:9">
      <c r="A3166">
        <v>0.2864599</v>
      </c>
      <c r="B3166">
        <v>0.1229366</v>
      </c>
      <c r="C3166">
        <f>'Map Data'!$I$39</f>
        <v>3</v>
      </c>
      <c r="D3166" t="e">
        <f>IF($C3166=1,$B3166,NA())</f>
        <v>#N/A</v>
      </c>
      <c r="E3166" t="e">
        <f>IF($C3166=2,$B3166,NA())</f>
        <v>#N/A</v>
      </c>
      <c r="F3166">
        <f>IF($C3166=3,$B3166,NA())</f>
        <v>0.1229366</v>
      </c>
      <c r="G3166" t="e">
        <f>IF($C3166=4,$B3166,NA())</f>
        <v>#N/A</v>
      </c>
      <c r="H3166" t="e">
        <f>IF($C3166=5,$B3166,NA())</f>
        <v>#N/A</v>
      </c>
      <c r="I3166" t="e">
        <f>IF($C3166="",$B3166,NA())</f>
        <v>#N/A</v>
      </c>
    </row>
    <row r="3168" spans="1:9">
      <c r="A3168">
        <v>0.2395417</v>
      </c>
      <c r="B3168">
        <v>0.1257734</v>
      </c>
      <c r="C3168">
        <f>'Map Data'!$I$39</f>
        <v>3</v>
      </c>
      <c r="D3168" t="e">
        <f>IF($C3168=1,$B3168,NA())</f>
        <v>#N/A</v>
      </c>
      <c r="E3168" t="e">
        <f>IF($C3168=2,$B3168,NA())</f>
        <v>#N/A</v>
      </c>
      <c r="F3168">
        <f>IF($C3168=3,$B3168,NA())</f>
        <v>0.1257734</v>
      </c>
      <c r="G3168" t="e">
        <f>IF($C3168=4,$B3168,NA())</f>
        <v>#N/A</v>
      </c>
      <c r="H3168" t="e">
        <f>IF($C3168=5,$B3168,NA())</f>
        <v>#N/A</v>
      </c>
      <c r="I3168" t="e">
        <f>IF($C3168="",$B3168,NA())</f>
        <v>#N/A</v>
      </c>
    </row>
    <row r="3169" spans="1:9">
      <c r="A3169">
        <v>0.2864599</v>
      </c>
      <c r="B3169">
        <v>0.1257734</v>
      </c>
      <c r="C3169">
        <f>'Map Data'!$I$39</f>
        <v>3</v>
      </c>
      <c r="D3169" t="e">
        <f>IF($C3169=1,$B3169,NA())</f>
        <v>#N/A</v>
      </c>
      <c r="E3169" t="e">
        <f>IF($C3169=2,$B3169,NA())</f>
        <v>#N/A</v>
      </c>
      <c r="F3169">
        <f>IF($C3169=3,$B3169,NA())</f>
        <v>0.1257734</v>
      </c>
      <c r="G3169" t="e">
        <f>IF($C3169=4,$B3169,NA())</f>
        <v>#N/A</v>
      </c>
      <c r="H3169" t="e">
        <f>IF($C3169=5,$B3169,NA())</f>
        <v>#N/A</v>
      </c>
      <c r="I3169" t="e">
        <f>IF($C3169="",$B3169,NA())</f>
        <v>#N/A</v>
      </c>
    </row>
    <row r="3171" spans="1:9">
      <c r="A3171">
        <v>0.2433331</v>
      </c>
      <c r="B3171">
        <v>0.1286102</v>
      </c>
      <c r="C3171">
        <f>'Map Data'!$I$39</f>
        <v>3</v>
      </c>
      <c r="D3171" t="e">
        <f>IF($C3171=1,$B3171,NA())</f>
        <v>#N/A</v>
      </c>
      <c r="E3171" t="e">
        <f>IF($C3171=2,$B3171,NA())</f>
        <v>#N/A</v>
      </c>
      <c r="F3171">
        <f>IF($C3171=3,$B3171,NA())</f>
        <v>0.1286102</v>
      </c>
      <c r="G3171" t="e">
        <f>IF($C3171=4,$B3171,NA())</f>
        <v>#N/A</v>
      </c>
      <c r="H3171" t="e">
        <f>IF($C3171=5,$B3171,NA())</f>
        <v>#N/A</v>
      </c>
      <c r="I3171" t="e">
        <f>IF($C3171="",$B3171,NA())</f>
        <v>#N/A</v>
      </c>
    </row>
    <row r="3172" spans="1:9">
      <c r="A3172">
        <v>0.285986</v>
      </c>
      <c r="B3172">
        <v>0.1286102</v>
      </c>
      <c r="C3172">
        <f>'Map Data'!$I$39</f>
        <v>3</v>
      </c>
      <c r="D3172" t="e">
        <f>IF($C3172=1,$B3172,NA())</f>
        <v>#N/A</v>
      </c>
      <c r="E3172" t="e">
        <f>IF($C3172=2,$B3172,NA())</f>
        <v>#N/A</v>
      </c>
      <c r="F3172">
        <f>IF($C3172=3,$B3172,NA())</f>
        <v>0.1286102</v>
      </c>
      <c r="G3172" t="e">
        <f>IF($C3172=4,$B3172,NA())</f>
        <v>#N/A</v>
      </c>
      <c r="H3172" t="e">
        <f>IF($C3172=5,$B3172,NA())</f>
        <v>#N/A</v>
      </c>
      <c r="I3172" t="e">
        <f>IF($C3172="",$B3172,NA())</f>
        <v>#N/A</v>
      </c>
    </row>
    <row r="3174" spans="1:9">
      <c r="A3174">
        <v>0.2457027</v>
      </c>
      <c r="B3174">
        <v>0.1314471</v>
      </c>
      <c r="C3174">
        <f>'Map Data'!$I$39</f>
        <v>3</v>
      </c>
      <c r="D3174" t="e">
        <f>IF($C3174=1,$B3174,NA())</f>
        <v>#N/A</v>
      </c>
      <c r="E3174" t="e">
        <f>IF($C3174=2,$B3174,NA())</f>
        <v>#N/A</v>
      </c>
      <c r="F3174">
        <f>IF($C3174=3,$B3174,NA())</f>
        <v>0.1314471</v>
      </c>
      <c r="G3174" t="e">
        <f>IF($C3174=4,$B3174,NA())</f>
        <v>#N/A</v>
      </c>
      <c r="H3174" t="e">
        <f>IF($C3174=5,$B3174,NA())</f>
        <v>#N/A</v>
      </c>
      <c r="I3174" t="e">
        <f>IF($C3174="",$B3174,NA())</f>
        <v>#N/A</v>
      </c>
    </row>
    <row r="3175" spans="1:9">
      <c r="A3175">
        <v>0.285512</v>
      </c>
      <c r="B3175">
        <v>0.1314471</v>
      </c>
      <c r="C3175">
        <f>'Map Data'!$I$39</f>
        <v>3</v>
      </c>
      <c r="D3175" t="e">
        <f>IF($C3175=1,$B3175,NA())</f>
        <v>#N/A</v>
      </c>
      <c r="E3175" t="e">
        <f>IF($C3175=2,$B3175,NA())</f>
        <v>#N/A</v>
      </c>
      <c r="F3175">
        <f>IF($C3175=3,$B3175,NA())</f>
        <v>0.1314471</v>
      </c>
      <c r="G3175" t="e">
        <f>IF($C3175=4,$B3175,NA())</f>
        <v>#N/A</v>
      </c>
      <c r="H3175" t="e">
        <f>IF($C3175=5,$B3175,NA())</f>
        <v>#N/A</v>
      </c>
      <c r="I3175" t="e">
        <f>IF($C3175="",$B3175,NA())</f>
        <v>#N/A</v>
      </c>
    </row>
    <row r="3177" spans="1:9">
      <c r="A3177">
        <v>0.2471244</v>
      </c>
      <c r="B3177">
        <v>0.1342839</v>
      </c>
      <c r="C3177">
        <f>'Map Data'!$I$39</f>
        <v>3</v>
      </c>
      <c r="D3177" t="e">
        <f>IF($C3177=1,$B3177,NA())</f>
        <v>#N/A</v>
      </c>
      <c r="E3177" t="e">
        <f>IF($C3177=2,$B3177,NA())</f>
        <v>#N/A</v>
      </c>
      <c r="F3177">
        <f>IF($C3177=3,$B3177,NA())</f>
        <v>0.1342839</v>
      </c>
      <c r="G3177" t="e">
        <f>IF($C3177=4,$B3177,NA())</f>
        <v>#N/A</v>
      </c>
      <c r="H3177" t="e">
        <f>IF($C3177=5,$B3177,NA())</f>
        <v>#N/A</v>
      </c>
      <c r="I3177" t="e">
        <f>IF($C3177="",$B3177,NA())</f>
        <v>#N/A</v>
      </c>
    </row>
    <row r="3178" spans="1:9">
      <c r="A3178">
        <v>0.2850381</v>
      </c>
      <c r="B3178">
        <v>0.1342839</v>
      </c>
      <c r="C3178">
        <f>'Map Data'!$I$39</f>
        <v>3</v>
      </c>
      <c r="D3178" t="e">
        <f>IF($C3178=1,$B3178,NA())</f>
        <v>#N/A</v>
      </c>
      <c r="E3178" t="e">
        <f>IF($C3178=2,$B3178,NA())</f>
        <v>#N/A</v>
      </c>
      <c r="F3178">
        <f>IF($C3178=3,$B3178,NA())</f>
        <v>0.1342839</v>
      </c>
      <c r="G3178" t="e">
        <f>IF($C3178=4,$B3178,NA())</f>
        <v>#N/A</v>
      </c>
      <c r="H3178" t="e">
        <f>IF($C3178=5,$B3178,NA())</f>
        <v>#N/A</v>
      </c>
      <c r="I3178" t="e">
        <f>IF($C3178="",$B3178,NA())</f>
        <v>#N/A</v>
      </c>
    </row>
    <row r="3180" spans="1:9">
      <c r="A3180">
        <v>0.2466505</v>
      </c>
      <c r="B3180">
        <v>0.1371207</v>
      </c>
      <c r="C3180">
        <f>'Map Data'!$I$39</f>
        <v>3</v>
      </c>
      <c r="D3180" t="e">
        <f>IF($C3180=1,$B3180,NA())</f>
        <v>#N/A</v>
      </c>
      <c r="E3180" t="e">
        <f>IF($C3180=2,$B3180,NA())</f>
        <v>#N/A</v>
      </c>
      <c r="F3180">
        <f>IF($C3180=3,$B3180,NA())</f>
        <v>0.1371207</v>
      </c>
      <c r="G3180" t="e">
        <f>IF($C3180=4,$B3180,NA())</f>
        <v>#N/A</v>
      </c>
      <c r="H3180" t="e">
        <f>IF($C3180=5,$B3180,NA())</f>
        <v>#N/A</v>
      </c>
      <c r="I3180" t="e">
        <f>IF($C3180="",$B3180,NA())</f>
        <v>#N/A</v>
      </c>
    </row>
    <row r="3181" spans="1:9">
      <c r="A3181">
        <v>0.2840903</v>
      </c>
      <c r="B3181">
        <v>0.1371207</v>
      </c>
      <c r="C3181">
        <f>'Map Data'!$I$39</f>
        <v>3</v>
      </c>
      <c r="D3181" t="e">
        <f>IF($C3181=1,$B3181,NA())</f>
        <v>#N/A</v>
      </c>
      <c r="E3181" t="e">
        <f>IF($C3181=2,$B3181,NA())</f>
        <v>#N/A</v>
      </c>
      <c r="F3181">
        <f>IF($C3181=3,$B3181,NA())</f>
        <v>0.1371207</v>
      </c>
      <c r="G3181" t="e">
        <f>IF($C3181=4,$B3181,NA())</f>
        <v>#N/A</v>
      </c>
      <c r="H3181" t="e">
        <f>IF($C3181=5,$B3181,NA())</f>
        <v>#N/A</v>
      </c>
      <c r="I3181" t="e">
        <f>IF($C3181="",$B3181,NA())</f>
        <v>#N/A</v>
      </c>
    </row>
    <row r="3183" spans="1:9">
      <c r="A3183">
        <v>0.2461766</v>
      </c>
      <c r="B3183">
        <v>0.1399576</v>
      </c>
      <c r="C3183">
        <f>'Map Data'!$I$39</f>
        <v>3</v>
      </c>
      <c r="D3183" t="e">
        <f>IF($C3183=1,$B3183,NA())</f>
        <v>#N/A</v>
      </c>
      <c r="E3183" t="e">
        <f>IF($C3183=2,$B3183,NA())</f>
        <v>#N/A</v>
      </c>
      <c r="F3183">
        <f>IF($C3183=3,$B3183,NA())</f>
        <v>0.1399576</v>
      </c>
      <c r="G3183" t="e">
        <f>IF($C3183=4,$B3183,NA())</f>
        <v>#N/A</v>
      </c>
      <c r="H3183" t="e">
        <f>IF($C3183=5,$B3183,NA())</f>
        <v>#N/A</v>
      </c>
      <c r="I3183" t="e">
        <f>IF($C3183="",$B3183,NA())</f>
        <v>#N/A</v>
      </c>
    </row>
    <row r="3184" spans="1:9">
      <c r="A3184">
        <v>0.2836164</v>
      </c>
      <c r="B3184">
        <v>0.1399576</v>
      </c>
      <c r="C3184">
        <f>'Map Data'!$I$39</f>
        <v>3</v>
      </c>
      <c r="D3184" t="e">
        <f>IF($C3184=1,$B3184,NA())</f>
        <v>#N/A</v>
      </c>
      <c r="E3184" t="e">
        <f>IF($C3184=2,$B3184,NA())</f>
        <v>#N/A</v>
      </c>
      <c r="F3184">
        <f>IF($C3184=3,$B3184,NA())</f>
        <v>0.1399576</v>
      </c>
      <c r="G3184" t="e">
        <f>IF($C3184=4,$B3184,NA())</f>
        <v>#N/A</v>
      </c>
      <c r="H3184" t="e">
        <f>IF($C3184=5,$B3184,NA())</f>
        <v>#N/A</v>
      </c>
      <c r="I3184" t="e">
        <f>IF($C3184="",$B3184,NA())</f>
        <v>#N/A</v>
      </c>
    </row>
    <row r="3186" spans="1:9">
      <c r="A3186">
        <v>0.243807</v>
      </c>
      <c r="B3186">
        <v>0.1427944</v>
      </c>
      <c r="C3186">
        <f>'Map Data'!$I$39</f>
        <v>3</v>
      </c>
      <c r="D3186" t="e">
        <f>IF($C3186=1,$B3186,NA())</f>
        <v>#N/A</v>
      </c>
      <c r="E3186" t="e">
        <f>IF($C3186=2,$B3186,NA())</f>
        <v>#N/A</v>
      </c>
      <c r="F3186">
        <f>IF($C3186=3,$B3186,NA())</f>
        <v>0.1427944</v>
      </c>
      <c r="G3186" t="e">
        <f>IF($C3186=4,$B3186,NA())</f>
        <v>#N/A</v>
      </c>
      <c r="H3186" t="e">
        <f>IF($C3186=5,$B3186,NA())</f>
        <v>#N/A</v>
      </c>
      <c r="I3186" t="e">
        <f>IF($C3186="",$B3186,NA())</f>
        <v>#N/A</v>
      </c>
    </row>
    <row r="3187" spans="1:9">
      <c r="A3187">
        <v>0.2812467</v>
      </c>
      <c r="B3187">
        <v>0.1427944</v>
      </c>
      <c r="C3187">
        <f>'Map Data'!$I$39</f>
        <v>3</v>
      </c>
      <c r="D3187" t="e">
        <f>IF($C3187=1,$B3187,NA())</f>
        <v>#N/A</v>
      </c>
      <c r="E3187" t="e">
        <f>IF($C3187=2,$B3187,NA())</f>
        <v>#N/A</v>
      </c>
      <c r="F3187">
        <f>IF($C3187=3,$B3187,NA())</f>
        <v>0.1427944</v>
      </c>
      <c r="G3187" t="e">
        <f>IF($C3187=4,$B3187,NA())</f>
        <v>#N/A</v>
      </c>
      <c r="H3187" t="e">
        <f>IF($C3187=5,$B3187,NA())</f>
        <v>#N/A</v>
      </c>
      <c r="I3187" t="e">
        <f>IF($C3187="",$B3187,NA())</f>
        <v>#N/A</v>
      </c>
    </row>
    <row r="3189" spans="1:9">
      <c r="A3189">
        <v>0.2466505</v>
      </c>
      <c r="B3189">
        <v>0.1456313</v>
      </c>
      <c r="C3189">
        <f>'Map Data'!$I$39</f>
        <v>3</v>
      </c>
      <c r="D3189" t="e">
        <f>IF($C3189=1,$B3189,NA())</f>
        <v>#N/A</v>
      </c>
      <c r="E3189" t="e">
        <f>IF($C3189=2,$B3189,NA())</f>
        <v>#N/A</v>
      </c>
      <c r="F3189">
        <f>IF($C3189=3,$B3189,NA())</f>
        <v>0.1456313</v>
      </c>
      <c r="G3189" t="e">
        <f>IF($C3189=4,$B3189,NA())</f>
        <v>#N/A</v>
      </c>
      <c r="H3189" t="e">
        <f>IF($C3189=5,$B3189,NA())</f>
        <v>#N/A</v>
      </c>
      <c r="I3189" t="e">
        <f>IF($C3189="",$B3189,NA())</f>
        <v>#N/A</v>
      </c>
    </row>
    <row r="3190" spans="1:9">
      <c r="A3190">
        <v>0.2807728</v>
      </c>
      <c r="B3190">
        <v>0.1456313</v>
      </c>
      <c r="C3190">
        <f>'Map Data'!$I$39</f>
        <v>3</v>
      </c>
      <c r="D3190" t="e">
        <f>IF($C3190=1,$B3190,NA())</f>
        <v>#N/A</v>
      </c>
      <c r="E3190" t="e">
        <f>IF($C3190=2,$B3190,NA())</f>
        <v>#N/A</v>
      </c>
      <c r="F3190">
        <f>IF($C3190=3,$B3190,NA())</f>
        <v>0.1456313</v>
      </c>
      <c r="G3190" t="e">
        <f>IF($C3190=4,$B3190,NA())</f>
        <v>#N/A</v>
      </c>
      <c r="H3190" t="e">
        <f>IF($C3190=5,$B3190,NA())</f>
        <v>#N/A</v>
      </c>
      <c r="I3190" t="e">
        <f>IF($C3190="",$B3190,NA())</f>
        <v>#N/A</v>
      </c>
    </row>
    <row r="3192" spans="1:9">
      <c r="A3192">
        <v>0.2490201</v>
      </c>
      <c r="B3192">
        <v>0.1484681</v>
      </c>
      <c r="C3192">
        <f>'Map Data'!$I$39</f>
        <v>3</v>
      </c>
      <c r="D3192" t="e">
        <f>IF($C3192=1,$B3192,NA())</f>
        <v>#N/A</v>
      </c>
      <c r="E3192" t="e">
        <f>IF($C3192=2,$B3192,NA())</f>
        <v>#N/A</v>
      </c>
      <c r="F3192">
        <f>IF($C3192=3,$B3192,NA())</f>
        <v>0.1484681</v>
      </c>
      <c r="G3192" t="e">
        <f>IF($C3192=4,$B3192,NA())</f>
        <v>#N/A</v>
      </c>
      <c r="H3192" t="e">
        <f>IF($C3192=5,$B3192,NA())</f>
        <v>#N/A</v>
      </c>
      <c r="I3192" t="e">
        <f>IF($C3192="",$B3192,NA())</f>
        <v>#N/A</v>
      </c>
    </row>
    <row r="3193" spans="1:9">
      <c r="A3193">
        <v>0.2793511</v>
      </c>
      <c r="B3193">
        <v>0.1484681</v>
      </c>
      <c r="C3193">
        <f>'Map Data'!$I$39</f>
        <v>3</v>
      </c>
      <c r="D3193" t="e">
        <f>IF($C3193=1,$B3193,NA())</f>
        <v>#N/A</v>
      </c>
      <c r="E3193" t="e">
        <f>IF($C3193=2,$B3193,NA())</f>
        <v>#N/A</v>
      </c>
      <c r="F3193">
        <f>IF($C3193=3,$B3193,NA())</f>
        <v>0.1484681</v>
      </c>
      <c r="G3193" t="e">
        <f>IF($C3193=4,$B3193,NA())</f>
        <v>#N/A</v>
      </c>
      <c r="H3193" t="e">
        <f>IF($C3193=5,$B3193,NA())</f>
        <v>#N/A</v>
      </c>
      <c r="I3193" t="e">
        <f>IF($C3193="",$B3193,NA())</f>
        <v>#N/A</v>
      </c>
    </row>
    <row r="3195" spans="1:9">
      <c r="A3195">
        <v>0.2504419</v>
      </c>
      <c r="B3195">
        <v>0.1513049</v>
      </c>
      <c r="C3195">
        <f>'Map Data'!$I$39</f>
        <v>3</v>
      </c>
      <c r="D3195" t="e">
        <f>IF($C3195=1,$B3195,NA())</f>
        <v>#N/A</v>
      </c>
      <c r="E3195" t="e">
        <f>IF($C3195=2,$B3195,NA())</f>
        <v>#N/A</v>
      </c>
      <c r="F3195">
        <f>IF($C3195=3,$B3195,NA())</f>
        <v>0.1513049</v>
      </c>
      <c r="G3195" t="e">
        <f>IF($C3195=4,$B3195,NA())</f>
        <v>#N/A</v>
      </c>
      <c r="H3195" t="e">
        <f>IF($C3195=5,$B3195,NA())</f>
        <v>#N/A</v>
      </c>
      <c r="I3195" t="e">
        <f>IF($C3195="",$B3195,NA())</f>
        <v>#N/A</v>
      </c>
    </row>
    <row r="3196" spans="1:9">
      <c r="A3196">
        <v>0.279825</v>
      </c>
      <c r="B3196">
        <v>0.1513049</v>
      </c>
      <c r="C3196">
        <f>'Map Data'!$I$39</f>
        <v>3</v>
      </c>
      <c r="D3196" t="e">
        <f>IF($C3196=1,$B3196,NA())</f>
        <v>#N/A</v>
      </c>
      <c r="E3196" t="e">
        <f>IF($C3196=2,$B3196,NA())</f>
        <v>#N/A</v>
      </c>
      <c r="F3196">
        <f>IF($C3196=3,$B3196,NA())</f>
        <v>0.1513049</v>
      </c>
      <c r="G3196" t="e">
        <f>IF($C3196=4,$B3196,NA())</f>
        <v>#N/A</v>
      </c>
      <c r="H3196" t="e">
        <f>IF($C3196=5,$B3196,NA())</f>
        <v>#N/A</v>
      </c>
      <c r="I3196" t="e">
        <f>IF($C3196="",$B3196,NA())</f>
        <v>#N/A</v>
      </c>
    </row>
    <row r="3198" spans="1:9">
      <c r="A3198">
        <v>0.2523376</v>
      </c>
      <c r="B3198">
        <v>0.1541418</v>
      </c>
      <c r="C3198">
        <f>'Map Data'!$I$39</f>
        <v>3</v>
      </c>
      <c r="D3198" t="e">
        <f>IF($C3198=1,$B3198,NA())</f>
        <v>#N/A</v>
      </c>
      <c r="E3198" t="e">
        <f>IF($C3198=2,$B3198,NA())</f>
        <v>#N/A</v>
      </c>
      <c r="F3198">
        <f>IF($C3198=3,$B3198,NA())</f>
        <v>0.1541418</v>
      </c>
      <c r="G3198" t="e">
        <f>IF($C3198=4,$B3198,NA())</f>
        <v>#N/A</v>
      </c>
      <c r="H3198" t="e">
        <f>IF($C3198=5,$B3198,NA())</f>
        <v>#N/A</v>
      </c>
      <c r="I3198" t="e">
        <f>IF($C3198="",$B3198,NA())</f>
        <v>#N/A</v>
      </c>
    </row>
    <row r="3199" spans="1:9">
      <c r="A3199">
        <v>0.2793511</v>
      </c>
      <c r="B3199">
        <v>0.1541418</v>
      </c>
      <c r="C3199">
        <f>'Map Data'!$I$39</f>
        <v>3</v>
      </c>
      <c r="D3199" t="e">
        <f>IF($C3199=1,$B3199,NA())</f>
        <v>#N/A</v>
      </c>
      <c r="E3199" t="e">
        <f>IF($C3199=2,$B3199,NA())</f>
        <v>#N/A</v>
      </c>
      <c r="F3199">
        <f>IF($C3199=3,$B3199,NA())</f>
        <v>0.1541418</v>
      </c>
      <c r="G3199" t="e">
        <f>IF($C3199=4,$B3199,NA())</f>
        <v>#N/A</v>
      </c>
      <c r="H3199" t="e">
        <f>IF($C3199=5,$B3199,NA())</f>
        <v>#N/A</v>
      </c>
      <c r="I3199" t="e">
        <f>IF($C3199="",$B3199,NA())</f>
        <v>#N/A</v>
      </c>
    </row>
    <row r="3201" spans="1:9">
      <c r="A3201">
        <v>0.2542332</v>
      </c>
      <c r="B3201">
        <v>0.1569786</v>
      </c>
      <c r="C3201">
        <f>'Map Data'!$I$39</f>
        <v>3</v>
      </c>
      <c r="D3201" t="e">
        <f>IF($C3201=1,$B3201,NA())</f>
        <v>#N/A</v>
      </c>
      <c r="E3201" t="e">
        <f>IF($C3201=2,$B3201,NA())</f>
        <v>#N/A</v>
      </c>
      <c r="F3201">
        <f>IF($C3201=3,$B3201,NA())</f>
        <v>0.1569786</v>
      </c>
      <c r="G3201" t="e">
        <f>IF($C3201=4,$B3201,NA())</f>
        <v>#N/A</v>
      </c>
      <c r="H3201" t="e">
        <f>IF($C3201=5,$B3201,NA())</f>
        <v>#N/A</v>
      </c>
      <c r="I3201" t="e">
        <f>IF($C3201="",$B3201,NA())</f>
        <v>#N/A</v>
      </c>
    </row>
    <row r="3202" spans="1:9">
      <c r="A3202">
        <v>0.2784032</v>
      </c>
      <c r="B3202">
        <v>0.1569786</v>
      </c>
      <c r="C3202">
        <f>'Map Data'!$I$39</f>
        <v>3</v>
      </c>
      <c r="D3202" t="e">
        <f>IF($C3202=1,$B3202,NA())</f>
        <v>#N/A</v>
      </c>
      <c r="E3202" t="e">
        <f>IF($C3202=2,$B3202,NA())</f>
        <v>#N/A</v>
      </c>
      <c r="F3202">
        <f>IF($C3202=3,$B3202,NA())</f>
        <v>0.1569786</v>
      </c>
      <c r="G3202" t="e">
        <f>IF($C3202=4,$B3202,NA())</f>
        <v>#N/A</v>
      </c>
      <c r="H3202" t="e">
        <f>IF($C3202=5,$B3202,NA())</f>
        <v>#N/A</v>
      </c>
      <c r="I3202" t="e">
        <f>IF($C3202="",$B3202,NA())</f>
        <v>#N/A</v>
      </c>
    </row>
    <row r="3204" spans="1:9">
      <c r="A3204">
        <v>0.2575507</v>
      </c>
      <c r="B3204">
        <v>0.1598154</v>
      </c>
      <c r="C3204">
        <f>'Map Data'!$I$39</f>
        <v>3</v>
      </c>
      <c r="D3204" t="e">
        <f>IF($C3204=1,$B3204,NA())</f>
        <v>#N/A</v>
      </c>
      <c r="E3204" t="e">
        <f>IF($C3204=2,$B3204,NA())</f>
        <v>#N/A</v>
      </c>
      <c r="F3204">
        <f>IF($C3204=3,$B3204,NA())</f>
        <v>0.1598154</v>
      </c>
      <c r="G3204" t="e">
        <f>IF($C3204=4,$B3204,NA())</f>
        <v>#N/A</v>
      </c>
      <c r="H3204" t="e">
        <f>IF($C3204=5,$B3204,NA())</f>
        <v>#N/A</v>
      </c>
      <c r="I3204" t="e">
        <f>IF($C3204="",$B3204,NA())</f>
        <v>#N/A</v>
      </c>
    </row>
    <row r="3205" spans="1:9">
      <c r="A3205">
        <v>0.2774554</v>
      </c>
      <c r="B3205">
        <v>0.1598154</v>
      </c>
      <c r="C3205">
        <f>'Map Data'!$I$39</f>
        <v>3</v>
      </c>
      <c r="D3205" t="e">
        <f>IF($C3205=1,$B3205,NA())</f>
        <v>#N/A</v>
      </c>
      <c r="E3205" t="e">
        <f>IF($C3205=2,$B3205,NA())</f>
        <v>#N/A</v>
      </c>
      <c r="F3205">
        <f>IF($C3205=3,$B3205,NA())</f>
        <v>0.1598154</v>
      </c>
      <c r="G3205" t="e">
        <f>IF($C3205=4,$B3205,NA())</f>
        <v>#N/A</v>
      </c>
      <c r="H3205" t="e">
        <f>IF($C3205=5,$B3205,NA())</f>
        <v>#N/A</v>
      </c>
      <c r="I3205" t="e">
        <f>IF($C3205="",$B3205,NA())</f>
        <v>#N/A</v>
      </c>
    </row>
    <row r="3207" spans="1:9">
      <c r="A3207">
        <v>0.267503</v>
      </c>
      <c r="B3207">
        <v>0.1626523</v>
      </c>
      <c r="C3207">
        <f>'Map Data'!$I$39</f>
        <v>3</v>
      </c>
      <c r="D3207" t="e">
        <f>IF($C3207=1,$B3207,NA())</f>
        <v>#N/A</v>
      </c>
      <c r="E3207" t="e">
        <f>IF($C3207=2,$B3207,NA())</f>
        <v>#N/A</v>
      </c>
      <c r="F3207">
        <f>IF($C3207=3,$B3207,NA())</f>
        <v>0.1626523</v>
      </c>
      <c r="G3207" t="e">
        <f>IF($C3207=4,$B3207,NA())</f>
        <v>#N/A</v>
      </c>
      <c r="H3207" t="e">
        <f>IF($C3207=5,$B3207,NA())</f>
        <v>#N/A</v>
      </c>
      <c r="I3207" t="e">
        <f>IF($C3207="",$B3207,NA())</f>
        <v>#N/A</v>
      </c>
    </row>
    <row r="3208" spans="1:9">
      <c r="A3208">
        <v>0.2769815</v>
      </c>
      <c r="B3208">
        <v>0.1626523</v>
      </c>
      <c r="C3208">
        <f>'Map Data'!$I$39</f>
        <v>3</v>
      </c>
      <c r="D3208" t="e">
        <f>IF($C3208=1,$B3208,NA())</f>
        <v>#N/A</v>
      </c>
      <c r="E3208" t="e">
        <f>IF($C3208=2,$B3208,NA())</f>
        <v>#N/A</v>
      </c>
      <c r="F3208">
        <f>IF($C3208=3,$B3208,NA())</f>
        <v>0.1626523</v>
      </c>
      <c r="G3208" t="e">
        <f>IF($C3208=4,$B3208,NA())</f>
        <v>#N/A</v>
      </c>
      <c r="H3208" t="e">
        <f>IF($C3208=5,$B3208,NA())</f>
        <v>#N/A</v>
      </c>
      <c r="I3208" t="e">
        <f>IF($C3208="",$B3208,NA())</f>
        <v>#N/A</v>
      </c>
    </row>
    <row r="3210" spans="1:9">
      <c r="A3210">
        <v>0.1807755</v>
      </c>
      <c r="B3210">
        <v>0.029321</v>
      </c>
      <c r="C3210">
        <f>'Map Data'!$I$40</f>
        <v>2</v>
      </c>
      <c r="D3210" t="e">
        <f>IF($C3210=1,$B3210,NA())</f>
        <v>#N/A</v>
      </c>
      <c r="E3210">
        <f>IF($C3210=2,$B3210,NA())</f>
        <v>0.029321</v>
      </c>
      <c r="F3210" t="e">
        <f>IF($C3210=3,$B3210,NA())</f>
        <v>#N/A</v>
      </c>
      <c r="G3210" t="e">
        <f>IF($C3210=4,$B3210,NA())</f>
        <v>#N/A</v>
      </c>
      <c r="H3210" t="e">
        <f>IF($C3210=5,$B3210,NA())</f>
        <v>#N/A</v>
      </c>
      <c r="I3210" t="e">
        <f>IF($C3210="",$B3210,NA())</f>
        <v>#N/A</v>
      </c>
    </row>
    <row r="3211" spans="1:9">
      <c r="A3211">
        <v>0.1817233</v>
      </c>
      <c r="B3211">
        <v>0.029321</v>
      </c>
      <c r="C3211">
        <f>'Map Data'!$I$40</f>
        <v>2</v>
      </c>
      <c r="D3211" t="e">
        <f>IF($C3211=1,$B3211,NA())</f>
        <v>#N/A</v>
      </c>
      <c r="E3211">
        <f>IF($C3211=2,$B3211,NA())</f>
        <v>0.029321</v>
      </c>
      <c r="F3211" t="e">
        <f>IF($C3211=3,$B3211,NA())</f>
        <v>#N/A</v>
      </c>
      <c r="G3211" t="e">
        <f>IF($C3211=4,$B3211,NA())</f>
        <v>#N/A</v>
      </c>
      <c r="H3211" t="e">
        <f>IF($C3211=5,$B3211,NA())</f>
        <v>#N/A</v>
      </c>
      <c r="I3211" t="e">
        <f>IF($C3211="",$B3211,NA())</f>
        <v>#N/A</v>
      </c>
    </row>
    <row r="3213" spans="1:9">
      <c r="A3213">
        <v>0.1637143</v>
      </c>
      <c r="B3213">
        <v>0.0321578</v>
      </c>
      <c r="C3213">
        <f>'Map Data'!$I$40</f>
        <v>2</v>
      </c>
      <c r="D3213" t="e">
        <f>IF($C3213=1,$B3213,NA())</f>
        <v>#N/A</v>
      </c>
      <c r="E3213">
        <f>IF($C3213=2,$B3213,NA())</f>
        <v>0.0321578</v>
      </c>
      <c r="F3213" t="e">
        <f>IF($C3213=3,$B3213,NA())</f>
        <v>#N/A</v>
      </c>
      <c r="G3213" t="e">
        <f>IF($C3213=4,$B3213,NA())</f>
        <v>#N/A</v>
      </c>
      <c r="H3213" t="e">
        <f>IF($C3213=5,$B3213,NA())</f>
        <v>#N/A</v>
      </c>
      <c r="I3213" t="e">
        <f>IF($C3213="",$B3213,NA())</f>
        <v>#N/A</v>
      </c>
    </row>
    <row r="3214" spans="1:9">
      <c r="A3214">
        <v>0.1675057</v>
      </c>
      <c r="B3214">
        <v>0.0321578</v>
      </c>
      <c r="C3214">
        <f>'Map Data'!$I$40</f>
        <v>2</v>
      </c>
      <c r="D3214" t="e">
        <f>IF($C3214=1,$B3214,NA())</f>
        <v>#N/A</v>
      </c>
      <c r="E3214">
        <f>IF($C3214=2,$B3214,NA())</f>
        <v>0.0321578</v>
      </c>
      <c r="F3214" t="e">
        <f>IF($C3214=3,$B3214,NA())</f>
        <v>#N/A</v>
      </c>
      <c r="G3214" t="e">
        <f>IF($C3214=4,$B3214,NA())</f>
        <v>#N/A</v>
      </c>
      <c r="H3214" t="e">
        <f>IF($C3214=5,$B3214,NA())</f>
        <v>#N/A</v>
      </c>
      <c r="I3214" t="e">
        <f>IF($C3214="",$B3214,NA())</f>
        <v>#N/A</v>
      </c>
    </row>
    <row r="3216" spans="1:9">
      <c r="A3216">
        <v>0.1689274</v>
      </c>
      <c r="B3216">
        <v>0.0321578</v>
      </c>
      <c r="C3216">
        <f>'Map Data'!$I$40</f>
        <v>2</v>
      </c>
      <c r="D3216" t="e">
        <f>IF($C3216=1,$B3216,NA())</f>
        <v>#N/A</v>
      </c>
      <c r="E3216">
        <f>IF($C3216=2,$B3216,NA())</f>
        <v>0.0321578</v>
      </c>
      <c r="F3216" t="e">
        <f>IF($C3216=3,$B3216,NA())</f>
        <v>#N/A</v>
      </c>
      <c r="G3216" t="e">
        <f>IF($C3216=4,$B3216,NA())</f>
        <v>#N/A</v>
      </c>
      <c r="H3216" t="e">
        <f>IF($C3216=5,$B3216,NA())</f>
        <v>#N/A</v>
      </c>
      <c r="I3216" t="e">
        <f>IF($C3216="",$B3216,NA())</f>
        <v>#N/A</v>
      </c>
    </row>
    <row r="3217" spans="1:9">
      <c r="A3217">
        <v>0.1731927</v>
      </c>
      <c r="B3217">
        <v>0.0321578</v>
      </c>
      <c r="C3217">
        <f>'Map Data'!$I$40</f>
        <v>2</v>
      </c>
      <c r="D3217" t="e">
        <f>IF($C3217=1,$B3217,NA())</f>
        <v>#N/A</v>
      </c>
      <c r="E3217">
        <f>IF($C3217=2,$B3217,NA())</f>
        <v>0.0321578</v>
      </c>
      <c r="F3217" t="e">
        <f>IF($C3217=3,$B3217,NA())</f>
        <v>#N/A</v>
      </c>
      <c r="G3217" t="e">
        <f>IF($C3217=4,$B3217,NA())</f>
        <v>#N/A</v>
      </c>
      <c r="H3217" t="e">
        <f>IF($C3217=5,$B3217,NA())</f>
        <v>#N/A</v>
      </c>
      <c r="I3217" t="e">
        <f>IF($C3217="",$B3217,NA())</f>
        <v>#N/A</v>
      </c>
    </row>
    <row r="3219" spans="1:9">
      <c r="A3219">
        <v>0.1769841</v>
      </c>
      <c r="B3219">
        <v>0.0321578</v>
      </c>
      <c r="C3219">
        <f>'Map Data'!$I$40</f>
        <v>2</v>
      </c>
      <c r="D3219" t="e">
        <f>IF($C3219=1,$B3219,NA())</f>
        <v>#N/A</v>
      </c>
      <c r="E3219">
        <f>IF($C3219=2,$B3219,NA())</f>
        <v>0.0321578</v>
      </c>
      <c r="F3219" t="e">
        <f>IF($C3219=3,$B3219,NA())</f>
        <v>#N/A</v>
      </c>
      <c r="G3219" t="e">
        <f>IF($C3219=4,$B3219,NA())</f>
        <v>#N/A</v>
      </c>
      <c r="H3219" t="e">
        <f>IF($C3219=5,$B3219,NA())</f>
        <v>#N/A</v>
      </c>
      <c r="I3219" t="e">
        <f>IF($C3219="",$B3219,NA())</f>
        <v>#N/A</v>
      </c>
    </row>
    <row r="3220" spans="1:9">
      <c r="A3220">
        <v>0.1840929</v>
      </c>
      <c r="B3220">
        <v>0.0321578</v>
      </c>
      <c r="C3220">
        <f>'Map Data'!$I$40</f>
        <v>2</v>
      </c>
      <c r="D3220" t="e">
        <f>IF($C3220=1,$B3220,NA())</f>
        <v>#N/A</v>
      </c>
      <c r="E3220">
        <f>IF($C3220=2,$B3220,NA())</f>
        <v>0.0321578</v>
      </c>
      <c r="F3220" t="e">
        <f>IF($C3220=3,$B3220,NA())</f>
        <v>#N/A</v>
      </c>
      <c r="G3220" t="e">
        <f>IF($C3220=4,$B3220,NA())</f>
        <v>#N/A</v>
      </c>
      <c r="H3220" t="e">
        <f>IF($C3220=5,$B3220,NA())</f>
        <v>#N/A</v>
      </c>
      <c r="I3220" t="e">
        <f>IF($C3220="",$B3220,NA())</f>
        <v>#N/A</v>
      </c>
    </row>
    <row r="3222" spans="1:9">
      <c r="A3222">
        <v>0.1575533</v>
      </c>
      <c r="B3222">
        <v>0.0349946</v>
      </c>
      <c r="C3222">
        <f>'Map Data'!$I$40</f>
        <v>2</v>
      </c>
      <c r="D3222" t="e">
        <f>IF($C3222=1,$B3222,NA())</f>
        <v>#N/A</v>
      </c>
      <c r="E3222">
        <f>IF($C3222=2,$B3222,NA())</f>
        <v>0.0349946</v>
      </c>
      <c r="F3222" t="e">
        <f>IF($C3222=3,$B3222,NA())</f>
        <v>#N/A</v>
      </c>
      <c r="G3222" t="e">
        <f>IF($C3222=4,$B3222,NA())</f>
        <v>#N/A</v>
      </c>
      <c r="H3222" t="e">
        <f>IF($C3222=5,$B3222,NA())</f>
        <v>#N/A</v>
      </c>
      <c r="I3222" t="e">
        <f>IF($C3222="",$B3222,NA())</f>
        <v>#N/A</v>
      </c>
    </row>
    <row r="3223" spans="1:9">
      <c r="A3223">
        <v>0.1850408</v>
      </c>
      <c r="B3223">
        <v>0.0349946</v>
      </c>
      <c r="C3223">
        <f>'Map Data'!$I$40</f>
        <v>2</v>
      </c>
      <c r="D3223" t="e">
        <f>IF($C3223=1,$B3223,NA())</f>
        <v>#N/A</v>
      </c>
      <c r="E3223">
        <f>IF($C3223=2,$B3223,NA())</f>
        <v>0.0349946</v>
      </c>
      <c r="F3223" t="e">
        <f>IF($C3223=3,$B3223,NA())</f>
        <v>#N/A</v>
      </c>
      <c r="G3223" t="e">
        <f>IF($C3223=4,$B3223,NA())</f>
        <v>#N/A</v>
      </c>
      <c r="H3223" t="e">
        <f>IF($C3223=5,$B3223,NA())</f>
        <v>#N/A</v>
      </c>
      <c r="I3223" t="e">
        <f>IF($C3223="",$B3223,NA())</f>
        <v>#N/A</v>
      </c>
    </row>
    <row r="3225" spans="1:9">
      <c r="A3225">
        <v>0.1499706</v>
      </c>
      <c r="B3225">
        <v>0.0378315</v>
      </c>
      <c r="C3225">
        <f>'Map Data'!$I$40</f>
        <v>2</v>
      </c>
      <c r="D3225" t="e">
        <f>IF($C3225=1,$B3225,NA())</f>
        <v>#N/A</v>
      </c>
      <c r="E3225">
        <f>IF($C3225=2,$B3225,NA())</f>
        <v>0.0378315</v>
      </c>
      <c r="F3225" t="e">
        <f>IF($C3225=3,$B3225,NA())</f>
        <v>#N/A</v>
      </c>
      <c r="G3225" t="e">
        <f>IF($C3225=4,$B3225,NA())</f>
        <v>#N/A</v>
      </c>
      <c r="H3225" t="e">
        <f>IF($C3225=5,$B3225,NA())</f>
        <v>#N/A</v>
      </c>
      <c r="I3225" t="e">
        <f>IF($C3225="",$B3225,NA())</f>
        <v>#N/A</v>
      </c>
    </row>
    <row r="3226" spans="1:9">
      <c r="A3226">
        <v>0.1855147</v>
      </c>
      <c r="B3226">
        <v>0.0378315</v>
      </c>
      <c r="C3226">
        <f>'Map Data'!$I$40</f>
        <v>2</v>
      </c>
      <c r="D3226" t="e">
        <f>IF($C3226=1,$B3226,NA())</f>
        <v>#N/A</v>
      </c>
      <c r="E3226">
        <f>IF($C3226=2,$B3226,NA())</f>
        <v>0.0378315</v>
      </c>
      <c r="F3226" t="e">
        <f>IF($C3226=3,$B3226,NA())</f>
        <v>#N/A</v>
      </c>
      <c r="G3226" t="e">
        <f>IF($C3226=4,$B3226,NA())</f>
        <v>#N/A</v>
      </c>
      <c r="H3226" t="e">
        <f>IF($C3226=5,$B3226,NA())</f>
        <v>#N/A</v>
      </c>
      <c r="I3226" t="e">
        <f>IF($C3226="",$B3226,NA())</f>
        <v>#N/A</v>
      </c>
    </row>
    <row r="3228" spans="1:9">
      <c r="A3228">
        <v>0.1494967</v>
      </c>
      <c r="B3228">
        <v>0.0406683</v>
      </c>
      <c r="C3228">
        <f>'Map Data'!$I$40</f>
        <v>2</v>
      </c>
      <c r="D3228" t="e">
        <f>IF($C3228=1,$B3228,NA())</f>
        <v>#N/A</v>
      </c>
      <c r="E3228">
        <f>IF($C3228=2,$B3228,NA())</f>
        <v>0.0406683</v>
      </c>
      <c r="F3228" t="e">
        <f>IF($C3228=3,$B3228,NA())</f>
        <v>#N/A</v>
      </c>
      <c r="G3228" t="e">
        <f>IF($C3228=4,$B3228,NA())</f>
        <v>#N/A</v>
      </c>
      <c r="H3228" t="e">
        <f>IF($C3228=5,$B3228,NA())</f>
        <v>#N/A</v>
      </c>
      <c r="I3228" t="e">
        <f>IF($C3228="",$B3228,NA())</f>
        <v>#N/A</v>
      </c>
    </row>
    <row r="3229" spans="1:9">
      <c r="A3229">
        <v>0.18978</v>
      </c>
      <c r="B3229">
        <v>0.0406683</v>
      </c>
      <c r="C3229">
        <f>'Map Data'!$I$40</f>
        <v>2</v>
      </c>
      <c r="D3229" t="e">
        <f>IF($C3229=1,$B3229,NA())</f>
        <v>#N/A</v>
      </c>
      <c r="E3229">
        <f>IF($C3229=2,$B3229,NA())</f>
        <v>0.0406683</v>
      </c>
      <c r="F3229" t="e">
        <f>IF($C3229=3,$B3229,NA())</f>
        <v>#N/A</v>
      </c>
      <c r="G3229" t="e">
        <f>IF($C3229=4,$B3229,NA())</f>
        <v>#N/A</v>
      </c>
      <c r="H3229" t="e">
        <f>IF($C3229=5,$B3229,NA())</f>
        <v>#N/A</v>
      </c>
      <c r="I3229" t="e">
        <f>IF($C3229="",$B3229,NA())</f>
        <v>#N/A</v>
      </c>
    </row>
    <row r="3231" spans="1:9">
      <c r="A3231">
        <v>0.1490228</v>
      </c>
      <c r="B3231">
        <v>0.0435051</v>
      </c>
      <c r="C3231">
        <f>'Map Data'!$I$40</f>
        <v>2</v>
      </c>
      <c r="D3231" t="e">
        <f>IF($C3231=1,$B3231,NA())</f>
        <v>#N/A</v>
      </c>
      <c r="E3231">
        <f>IF($C3231=2,$B3231,NA())</f>
        <v>0.0435051</v>
      </c>
      <c r="F3231" t="e">
        <f>IF($C3231=3,$B3231,NA())</f>
        <v>#N/A</v>
      </c>
      <c r="G3231" t="e">
        <f>IF($C3231=4,$B3231,NA())</f>
        <v>#N/A</v>
      </c>
      <c r="H3231" t="e">
        <f>IF($C3231=5,$B3231,NA())</f>
        <v>#N/A</v>
      </c>
      <c r="I3231" t="e">
        <f>IF($C3231="",$B3231,NA())</f>
        <v>#N/A</v>
      </c>
    </row>
    <row r="3232" spans="1:9">
      <c r="A3232">
        <v>0.18978</v>
      </c>
      <c r="B3232">
        <v>0.0435051</v>
      </c>
      <c r="C3232">
        <f>'Map Data'!$I$40</f>
        <v>2</v>
      </c>
      <c r="D3232" t="e">
        <f>IF($C3232=1,$B3232,NA())</f>
        <v>#N/A</v>
      </c>
      <c r="E3232">
        <f>IF($C3232=2,$B3232,NA())</f>
        <v>0.0435051</v>
      </c>
      <c r="F3232" t="e">
        <f>IF($C3232=3,$B3232,NA())</f>
        <v>#N/A</v>
      </c>
      <c r="G3232" t="e">
        <f>IF($C3232=4,$B3232,NA())</f>
        <v>#N/A</v>
      </c>
      <c r="H3232" t="e">
        <f>IF($C3232=5,$B3232,NA())</f>
        <v>#N/A</v>
      </c>
      <c r="I3232" t="e">
        <f>IF($C3232="",$B3232,NA())</f>
        <v>#N/A</v>
      </c>
    </row>
    <row r="3234" spans="1:9">
      <c r="A3234">
        <v>0.1490228</v>
      </c>
      <c r="B3234">
        <v>0.046342</v>
      </c>
      <c r="C3234">
        <f>'Map Data'!$I$40</f>
        <v>2</v>
      </c>
      <c r="D3234" t="e">
        <f>IF($C3234=1,$B3234,NA())</f>
        <v>#N/A</v>
      </c>
      <c r="E3234">
        <f>IF($C3234=2,$B3234,NA())</f>
        <v>0.046342</v>
      </c>
      <c r="F3234" t="e">
        <f>IF($C3234=3,$B3234,NA())</f>
        <v>#N/A</v>
      </c>
      <c r="G3234" t="e">
        <f>IF($C3234=4,$B3234,NA())</f>
        <v>#N/A</v>
      </c>
      <c r="H3234" t="e">
        <f>IF($C3234=5,$B3234,NA())</f>
        <v>#N/A</v>
      </c>
      <c r="I3234" t="e">
        <f>IF($C3234="",$B3234,NA())</f>
        <v>#N/A</v>
      </c>
    </row>
    <row r="3235" spans="1:9">
      <c r="A3235">
        <v>0.1926235</v>
      </c>
      <c r="B3235">
        <v>0.046342</v>
      </c>
      <c r="C3235">
        <f>'Map Data'!$I$40</f>
        <v>2</v>
      </c>
      <c r="D3235" t="e">
        <f>IF($C3235=1,$B3235,NA())</f>
        <v>#N/A</v>
      </c>
      <c r="E3235">
        <f>IF($C3235=2,$B3235,NA())</f>
        <v>0.046342</v>
      </c>
      <c r="F3235" t="e">
        <f>IF($C3235=3,$B3235,NA())</f>
        <v>#N/A</v>
      </c>
      <c r="G3235" t="e">
        <f>IF($C3235=4,$B3235,NA())</f>
        <v>#N/A</v>
      </c>
      <c r="H3235" t="e">
        <f>IF($C3235=5,$B3235,NA())</f>
        <v>#N/A</v>
      </c>
      <c r="I3235" t="e">
        <f>IF($C3235="",$B3235,NA())</f>
        <v>#N/A</v>
      </c>
    </row>
    <row r="3237" spans="1:9">
      <c r="A3237">
        <v>0.1485488</v>
      </c>
      <c r="B3237">
        <v>0.0491788</v>
      </c>
      <c r="C3237">
        <f>'Map Data'!$I$40</f>
        <v>2</v>
      </c>
      <c r="D3237" t="e">
        <f>IF($C3237=1,$B3237,NA())</f>
        <v>#N/A</v>
      </c>
      <c r="E3237">
        <f>IF($C3237=2,$B3237,NA())</f>
        <v>0.0491788</v>
      </c>
      <c r="F3237" t="e">
        <f>IF($C3237=3,$B3237,NA())</f>
        <v>#N/A</v>
      </c>
      <c r="G3237" t="e">
        <f>IF($C3237=4,$B3237,NA())</f>
        <v>#N/A</v>
      </c>
      <c r="H3237" t="e">
        <f>IF($C3237=5,$B3237,NA())</f>
        <v>#N/A</v>
      </c>
      <c r="I3237" t="e">
        <f>IF($C3237="",$B3237,NA())</f>
        <v>#N/A</v>
      </c>
    </row>
    <row r="3238" spans="1:9">
      <c r="A3238">
        <v>0.1968888</v>
      </c>
      <c r="B3238">
        <v>0.0491788</v>
      </c>
      <c r="C3238">
        <f>'Map Data'!$I$40</f>
        <v>2</v>
      </c>
      <c r="D3238" t="e">
        <f>IF($C3238=1,$B3238,NA())</f>
        <v>#N/A</v>
      </c>
      <c r="E3238">
        <f>IF($C3238=2,$B3238,NA())</f>
        <v>0.0491788</v>
      </c>
      <c r="F3238" t="e">
        <f>IF($C3238=3,$B3238,NA())</f>
        <v>#N/A</v>
      </c>
      <c r="G3238" t="e">
        <f>IF($C3238=4,$B3238,NA())</f>
        <v>#N/A</v>
      </c>
      <c r="H3238" t="e">
        <f>IF($C3238=5,$B3238,NA())</f>
        <v>#N/A</v>
      </c>
      <c r="I3238" t="e">
        <f>IF($C3238="",$B3238,NA())</f>
        <v>#N/A</v>
      </c>
    </row>
    <row r="3240" spans="1:9">
      <c r="A3240">
        <v>0.1480749</v>
      </c>
      <c r="B3240">
        <v>0.0520157</v>
      </c>
      <c r="C3240">
        <f>'Map Data'!$I$40</f>
        <v>2</v>
      </c>
      <c r="D3240" t="e">
        <f>IF($C3240=1,$B3240,NA())</f>
        <v>#N/A</v>
      </c>
      <c r="E3240">
        <f>IF($C3240=2,$B3240,NA())</f>
        <v>0.0520157</v>
      </c>
      <c r="F3240" t="e">
        <f>IF($C3240=3,$B3240,NA())</f>
        <v>#N/A</v>
      </c>
      <c r="G3240" t="e">
        <f>IF($C3240=4,$B3240,NA())</f>
        <v>#N/A</v>
      </c>
      <c r="H3240" t="e">
        <f>IF($C3240=5,$B3240,NA())</f>
        <v>#N/A</v>
      </c>
      <c r="I3240" t="e">
        <f>IF($C3240="",$B3240,NA())</f>
        <v>#N/A</v>
      </c>
    </row>
    <row r="3241" spans="1:9">
      <c r="A3241">
        <v>0.1987845</v>
      </c>
      <c r="B3241">
        <v>0.0520157</v>
      </c>
      <c r="C3241">
        <f>'Map Data'!$I$40</f>
        <v>2</v>
      </c>
      <c r="D3241" t="e">
        <f>IF($C3241=1,$B3241,NA())</f>
        <v>#N/A</v>
      </c>
      <c r="E3241">
        <f>IF($C3241=2,$B3241,NA())</f>
        <v>0.0520157</v>
      </c>
      <c r="F3241" t="e">
        <f>IF($C3241=3,$B3241,NA())</f>
        <v>#N/A</v>
      </c>
      <c r="G3241" t="e">
        <f>IF($C3241=4,$B3241,NA())</f>
        <v>#N/A</v>
      </c>
      <c r="H3241" t="e">
        <f>IF($C3241=5,$B3241,NA())</f>
        <v>#N/A</v>
      </c>
      <c r="I3241" t="e">
        <f>IF($C3241="",$B3241,NA())</f>
        <v>#N/A</v>
      </c>
    </row>
    <row r="3243" spans="1:9">
      <c r="A3243">
        <v>0.1480749</v>
      </c>
      <c r="B3243">
        <v>0.0548525</v>
      </c>
      <c r="C3243">
        <f>'Map Data'!$I$40</f>
        <v>2</v>
      </c>
      <c r="D3243" t="e">
        <f>IF($C3243=1,$B3243,NA())</f>
        <v>#N/A</v>
      </c>
      <c r="E3243">
        <f>IF($C3243=2,$B3243,NA())</f>
        <v>0.0548525</v>
      </c>
      <c r="F3243" t="e">
        <f>IF($C3243=3,$B3243,NA())</f>
        <v>#N/A</v>
      </c>
      <c r="G3243" t="e">
        <f>IF($C3243=4,$B3243,NA())</f>
        <v>#N/A</v>
      </c>
      <c r="H3243" t="e">
        <f>IF($C3243=5,$B3243,NA())</f>
        <v>#N/A</v>
      </c>
      <c r="I3243" t="e">
        <f>IF($C3243="",$B3243,NA())</f>
        <v>#N/A</v>
      </c>
    </row>
    <row r="3244" spans="1:9">
      <c r="A3244">
        <v>0.2006802</v>
      </c>
      <c r="B3244">
        <v>0.0548525</v>
      </c>
      <c r="C3244">
        <f>'Map Data'!$I$40</f>
        <v>2</v>
      </c>
      <c r="D3244" t="e">
        <f>IF($C3244=1,$B3244,NA())</f>
        <v>#N/A</v>
      </c>
      <c r="E3244">
        <f>IF($C3244=2,$B3244,NA())</f>
        <v>0.0548525</v>
      </c>
      <c r="F3244" t="e">
        <f>IF($C3244=3,$B3244,NA())</f>
        <v>#N/A</v>
      </c>
      <c r="G3244" t="e">
        <f>IF($C3244=4,$B3244,NA())</f>
        <v>#N/A</v>
      </c>
      <c r="H3244" t="e">
        <f>IF($C3244=5,$B3244,NA())</f>
        <v>#N/A</v>
      </c>
      <c r="I3244" t="e">
        <f>IF($C3244="",$B3244,NA())</f>
        <v>#N/A</v>
      </c>
    </row>
    <row r="3246" spans="1:9">
      <c r="A3246">
        <v>0.147601</v>
      </c>
      <c r="B3246">
        <v>0.0576893</v>
      </c>
      <c r="C3246">
        <f>'Map Data'!$I$40</f>
        <v>2</v>
      </c>
      <c r="D3246" t="e">
        <f>IF($C3246=1,$B3246,NA())</f>
        <v>#N/A</v>
      </c>
      <c r="E3246">
        <f>IF($C3246=2,$B3246,NA())</f>
        <v>0.0576893</v>
      </c>
      <c r="F3246" t="e">
        <f>IF($C3246=3,$B3246,NA())</f>
        <v>#N/A</v>
      </c>
      <c r="G3246" t="e">
        <f>IF($C3246=4,$B3246,NA())</f>
        <v>#N/A</v>
      </c>
      <c r="H3246" t="e">
        <f>IF($C3246=5,$B3246,NA())</f>
        <v>#N/A</v>
      </c>
      <c r="I3246" t="e">
        <f>IF($C3246="",$B3246,NA())</f>
        <v>#N/A</v>
      </c>
    </row>
    <row r="3247" spans="1:9">
      <c r="A3247">
        <v>0.2006802</v>
      </c>
      <c r="B3247">
        <v>0.0576893</v>
      </c>
      <c r="C3247">
        <f>'Map Data'!$I$40</f>
        <v>2</v>
      </c>
      <c r="D3247" t="e">
        <f>IF($C3247=1,$B3247,NA())</f>
        <v>#N/A</v>
      </c>
      <c r="E3247">
        <f>IF($C3247=2,$B3247,NA())</f>
        <v>0.0576893</v>
      </c>
      <c r="F3247" t="e">
        <f>IF($C3247=3,$B3247,NA())</f>
        <v>#N/A</v>
      </c>
      <c r="G3247" t="e">
        <f>IF($C3247=4,$B3247,NA())</f>
        <v>#N/A</v>
      </c>
      <c r="H3247" t="e">
        <f>IF($C3247=5,$B3247,NA())</f>
        <v>#N/A</v>
      </c>
      <c r="I3247" t="e">
        <f>IF($C3247="",$B3247,NA())</f>
        <v>#N/A</v>
      </c>
    </row>
    <row r="3249" spans="1:9">
      <c r="A3249">
        <v>0.1471271</v>
      </c>
      <c r="B3249">
        <v>0.0605262</v>
      </c>
      <c r="C3249">
        <f>'Map Data'!$I$40</f>
        <v>2</v>
      </c>
      <c r="D3249" t="e">
        <f>IF($C3249=1,$B3249,NA())</f>
        <v>#N/A</v>
      </c>
      <c r="E3249">
        <f>IF($C3249=2,$B3249,NA())</f>
        <v>0.0605262</v>
      </c>
      <c r="F3249" t="e">
        <f>IF($C3249=3,$B3249,NA())</f>
        <v>#N/A</v>
      </c>
      <c r="G3249" t="e">
        <f>IF($C3249=4,$B3249,NA())</f>
        <v>#N/A</v>
      </c>
      <c r="H3249" t="e">
        <f>IF($C3249=5,$B3249,NA())</f>
        <v>#N/A</v>
      </c>
      <c r="I3249" t="e">
        <f>IF($C3249="",$B3249,NA())</f>
        <v>#N/A</v>
      </c>
    </row>
    <row r="3250" spans="1:9">
      <c r="A3250">
        <v>0.2006802</v>
      </c>
      <c r="B3250">
        <v>0.0605262</v>
      </c>
      <c r="C3250">
        <f>'Map Data'!$I$40</f>
        <v>2</v>
      </c>
      <c r="D3250" t="e">
        <f>IF($C3250=1,$B3250,NA())</f>
        <v>#N/A</v>
      </c>
      <c r="E3250">
        <f>IF($C3250=2,$B3250,NA())</f>
        <v>0.0605262</v>
      </c>
      <c r="F3250" t="e">
        <f>IF($C3250=3,$B3250,NA())</f>
        <v>#N/A</v>
      </c>
      <c r="G3250" t="e">
        <f>IF($C3250=4,$B3250,NA())</f>
        <v>#N/A</v>
      </c>
      <c r="H3250" t="e">
        <f>IF($C3250=5,$B3250,NA())</f>
        <v>#N/A</v>
      </c>
      <c r="I3250" t="e">
        <f>IF($C3250="",$B3250,NA())</f>
        <v>#N/A</v>
      </c>
    </row>
    <row r="3252" spans="1:9">
      <c r="A3252">
        <v>0.1471271</v>
      </c>
      <c r="B3252">
        <v>0.063363</v>
      </c>
      <c r="C3252">
        <f>'Map Data'!$I$40</f>
        <v>2</v>
      </c>
      <c r="D3252" t="e">
        <f>IF($C3252=1,$B3252,NA())</f>
        <v>#N/A</v>
      </c>
      <c r="E3252">
        <f>IF($C3252=2,$B3252,NA())</f>
        <v>0.063363</v>
      </c>
      <c r="F3252" t="e">
        <f>IF($C3252=3,$B3252,NA())</f>
        <v>#N/A</v>
      </c>
      <c r="G3252" t="e">
        <f>IF($C3252=4,$B3252,NA())</f>
        <v>#N/A</v>
      </c>
      <c r="H3252" t="e">
        <f>IF($C3252=5,$B3252,NA())</f>
        <v>#N/A</v>
      </c>
      <c r="I3252" t="e">
        <f>IF($C3252="",$B3252,NA())</f>
        <v>#N/A</v>
      </c>
    </row>
    <row r="3253" spans="1:9">
      <c r="A3253">
        <v>0.2011541</v>
      </c>
      <c r="B3253">
        <v>0.063363</v>
      </c>
      <c r="C3253">
        <f>'Map Data'!$I$40</f>
        <v>2</v>
      </c>
      <c r="D3253" t="e">
        <f>IF($C3253=1,$B3253,NA())</f>
        <v>#N/A</v>
      </c>
      <c r="E3253">
        <f>IF($C3253=2,$B3253,NA())</f>
        <v>0.063363</v>
      </c>
      <c r="F3253" t="e">
        <f>IF($C3253=3,$B3253,NA())</f>
        <v>#N/A</v>
      </c>
      <c r="G3253" t="e">
        <f>IF($C3253=4,$B3253,NA())</f>
        <v>#N/A</v>
      </c>
      <c r="H3253" t="e">
        <f>IF($C3253=5,$B3253,NA())</f>
        <v>#N/A</v>
      </c>
      <c r="I3253" t="e">
        <f>IF($C3253="",$B3253,NA())</f>
        <v>#N/A</v>
      </c>
    </row>
    <row r="3255" spans="1:9">
      <c r="A3255">
        <v>0.1466532</v>
      </c>
      <c r="B3255">
        <v>0.0661998</v>
      </c>
      <c r="C3255">
        <f>'Map Data'!$I$40</f>
        <v>2</v>
      </c>
      <c r="D3255" t="e">
        <f>IF($C3255=1,$B3255,NA())</f>
        <v>#N/A</v>
      </c>
      <c r="E3255">
        <f>IF($C3255=2,$B3255,NA())</f>
        <v>0.0661998</v>
      </c>
      <c r="F3255" t="e">
        <f>IF($C3255=3,$B3255,NA())</f>
        <v>#N/A</v>
      </c>
      <c r="G3255" t="e">
        <f>IF($C3255=4,$B3255,NA())</f>
        <v>#N/A</v>
      </c>
      <c r="H3255" t="e">
        <f>IF($C3255=5,$B3255,NA())</f>
        <v>#N/A</v>
      </c>
      <c r="I3255" t="e">
        <f>IF($C3255="",$B3255,NA())</f>
        <v>#N/A</v>
      </c>
    </row>
    <row r="3256" spans="1:9">
      <c r="A3256">
        <v>0.2021019</v>
      </c>
      <c r="B3256">
        <v>0.0661998</v>
      </c>
      <c r="C3256">
        <f>'Map Data'!$I$40</f>
        <v>2</v>
      </c>
      <c r="D3256" t="e">
        <f>IF($C3256=1,$B3256,NA())</f>
        <v>#N/A</v>
      </c>
      <c r="E3256">
        <f>IF($C3256=2,$B3256,NA())</f>
        <v>0.0661998</v>
      </c>
      <c r="F3256" t="e">
        <f>IF($C3256=3,$B3256,NA())</f>
        <v>#N/A</v>
      </c>
      <c r="G3256" t="e">
        <f>IF($C3256=4,$B3256,NA())</f>
        <v>#N/A</v>
      </c>
      <c r="H3256" t="e">
        <f>IF($C3256=5,$B3256,NA())</f>
        <v>#N/A</v>
      </c>
      <c r="I3256" t="e">
        <f>IF($C3256="",$B3256,NA())</f>
        <v>#N/A</v>
      </c>
    </row>
    <row r="3258" spans="1:9">
      <c r="A3258">
        <v>0.1461792</v>
      </c>
      <c r="B3258">
        <v>0.06903670000000001</v>
      </c>
      <c r="C3258">
        <f>'Map Data'!$I$40</f>
        <v>2</v>
      </c>
      <c r="D3258" t="e">
        <f>IF($C3258=1,$B3258,NA())</f>
        <v>#N/A</v>
      </c>
      <c r="E3258">
        <f>IF($C3258=2,$B3258,NA())</f>
        <v>0.0690367</v>
      </c>
      <c r="F3258" t="e">
        <f>IF($C3258=3,$B3258,NA())</f>
        <v>#N/A</v>
      </c>
      <c r="G3258" t="e">
        <f>IF($C3258=4,$B3258,NA())</f>
        <v>#N/A</v>
      </c>
      <c r="H3258" t="e">
        <f>IF($C3258=5,$B3258,NA())</f>
        <v>#N/A</v>
      </c>
      <c r="I3258" t="e">
        <f>IF($C3258="",$B3258,NA())</f>
        <v>#N/A</v>
      </c>
    </row>
    <row r="3259" spans="1:9">
      <c r="A3259">
        <v>0.201628</v>
      </c>
      <c r="B3259">
        <v>0.06903670000000001</v>
      </c>
      <c r="C3259">
        <f>'Map Data'!$I$40</f>
        <v>2</v>
      </c>
      <c r="D3259" t="e">
        <f>IF($C3259=1,$B3259,NA())</f>
        <v>#N/A</v>
      </c>
      <c r="E3259">
        <f>IF($C3259=2,$B3259,NA())</f>
        <v>0.0690367</v>
      </c>
      <c r="F3259" t="e">
        <f>IF($C3259=3,$B3259,NA())</f>
        <v>#N/A</v>
      </c>
      <c r="G3259" t="e">
        <f>IF($C3259=4,$B3259,NA())</f>
        <v>#N/A</v>
      </c>
      <c r="H3259" t="e">
        <f>IF($C3259=5,$B3259,NA())</f>
        <v>#N/A</v>
      </c>
      <c r="I3259" t="e">
        <f>IF($C3259="",$B3259,NA())</f>
        <v>#N/A</v>
      </c>
    </row>
    <row r="3261" spans="1:9">
      <c r="A3261">
        <v>0.1461792</v>
      </c>
      <c r="B3261">
        <v>0.07187350000000001</v>
      </c>
      <c r="C3261">
        <f>'Map Data'!$I$40</f>
        <v>2</v>
      </c>
      <c r="D3261" t="e">
        <f>IF($C3261=1,$B3261,NA())</f>
        <v>#N/A</v>
      </c>
      <c r="E3261">
        <f>IF($C3261=2,$B3261,NA())</f>
        <v>0.0718735</v>
      </c>
      <c r="F3261" t="e">
        <f>IF($C3261=3,$B3261,NA())</f>
        <v>#N/A</v>
      </c>
      <c r="G3261" t="e">
        <f>IF($C3261=4,$B3261,NA())</f>
        <v>#N/A</v>
      </c>
      <c r="H3261" t="e">
        <f>IF($C3261=5,$B3261,NA())</f>
        <v>#N/A</v>
      </c>
      <c r="I3261" t="e">
        <f>IF($C3261="",$B3261,NA())</f>
        <v>#N/A</v>
      </c>
    </row>
    <row r="3262" spans="1:9">
      <c r="A3262">
        <v>0.2021019</v>
      </c>
      <c r="B3262">
        <v>0.07187350000000001</v>
      </c>
      <c r="C3262">
        <f>'Map Data'!$I$40</f>
        <v>2</v>
      </c>
      <c r="D3262" t="e">
        <f>IF($C3262=1,$B3262,NA())</f>
        <v>#N/A</v>
      </c>
      <c r="E3262">
        <f>IF($C3262=2,$B3262,NA())</f>
        <v>0.0718735</v>
      </c>
      <c r="F3262" t="e">
        <f>IF($C3262=3,$B3262,NA())</f>
        <v>#N/A</v>
      </c>
      <c r="G3262" t="e">
        <f>IF($C3262=4,$B3262,NA())</f>
        <v>#N/A</v>
      </c>
      <c r="H3262" t="e">
        <f>IF($C3262=5,$B3262,NA())</f>
        <v>#N/A</v>
      </c>
      <c r="I3262" t="e">
        <f>IF($C3262="",$B3262,NA())</f>
        <v>#N/A</v>
      </c>
    </row>
    <row r="3264" spans="1:9">
      <c r="A3264">
        <v>0.1457053</v>
      </c>
      <c r="B3264">
        <v>0.07471029999999999</v>
      </c>
      <c r="C3264">
        <f>'Map Data'!$I$40</f>
        <v>2</v>
      </c>
      <c r="D3264" t="e">
        <f>IF($C3264=1,$B3264,NA())</f>
        <v>#N/A</v>
      </c>
      <c r="E3264">
        <f>IF($C3264=2,$B3264,NA())</f>
        <v>0.0747103</v>
      </c>
      <c r="F3264" t="e">
        <f>IF($C3264=3,$B3264,NA())</f>
        <v>#N/A</v>
      </c>
      <c r="G3264" t="e">
        <f>IF($C3264=4,$B3264,NA())</f>
        <v>#N/A</v>
      </c>
      <c r="H3264" t="e">
        <f>IF($C3264=5,$B3264,NA())</f>
        <v>#N/A</v>
      </c>
      <c r="I3264" t="e">
        <f>IF($C3264="",$B3264,NA())</f>
        <v>#N/A</v>
      </c>
    </row>
    <row r="3265" spans="1:9">
      <c r="A3265">
        <v>0.201628</v>
      </c>
      <c r="B3265">
        <v>0.07471029999999999</v>
      </c>
      <c r="C3265">
        <f>'Map Data'!$I$40</f>
        <v>2</v>
      </c>
      <c r="D3265" t="e">
        <f>IF($C3265=1,$B3265,NA())</f>
        <v>#N/A</v>
      </c>
      <c r="E3265">
        <f>IF($C3265=2,$B3265,NA())</f>
        <v>0.0747103</v>
      </c>
      <c r="F3265" t="e">
        <f>IF($C3265=3,$B3265,NA())</f>
        <v>#N/A</v>
      </c>
      <c r="G3265" t="e">
        <f>IF($C3265=4,$B3265,NA())</f>
        <v>#N/A</v>
      </c>
      <c r="H3265" t="e">
        <f>IF($C3265=5,$B3265,NA())</f>
        <v>#N/A</v>
      </c>
      <c r="I3265" t="e">
        <f>IF($C3265="",$B3265,NA())</f>
        <v>#N/A</v>
      </c>
    </row>
    <row r="3267" spans="1:9">
      <c r="A3267">
        <v>0.1452314</v>
      </c>
      <c r="B3267">
        <v>0.0775472</v>
      </c>
      <c r="C3267">
        <f>'Map Data'!$I$40</f>
        <v>2</v>
      </c>
      <c r="D3267" t="e">
        <f>IF($C3267=1,$B3267,NA())</f>
        <v>#N/A</v>
      </c>
      <c r="E3267">
        <f>IF($C3267=2,$B3267,NA())</f>
        <v>0.0775472</v>
      </c>
      <c r="F3267" t="e">
        <f>IF($C3267=3,$B3267,NA())</f>
        <v>#N/A</v>
      </c>
      <c r="G3267" t="e">
        <f>IF($C3267=4,$B3267,NA())</f>
        <v>#N/A</v>
      </c>
      <c r="H3267" t="e">
        <f>IF($C3267=5,$B3267,NA())</f>
        <v>#N/A</v>
      </c>
      <c r="I3267" t="e">
        <f>IF($C3267="",$B3267,NA())</f>
        <v>#N/A</v>
      </c>
    </row>
    <row r="3268" spans="1:9">
      <c r="A3268">
        <v>0.2011541</v>
      </c>
      <c r="B3268">
        <v>0.0775472</v>
      </c>
      <c r="C3268">
        <f>'Map Data'!$I$40</f>
        <v>2</v>
      </c>
      <c r="D3268" t="e">
        <f>IF($C3268=1,$B3268,NA())</f>
        <v>#N/A</v>
      </c>
      <c r="E3268">
        <f>IF($C3268=2,$B3268,NA())</f>
        <v>0.0775472</v>
      </c>
      <c r="F3268" t="e">
        <f>IF($C3268=3,$B3268,NA())</f>
        <v>#N/A</v>
      </c>
      <c r="G3268" t="e">
        <f>IF($C3268=4,$B3268,NA())</f>
        <v>#N/A</v>
      </c>
      <c r="H3268" t="e">
        <f>IF($C3268=5,$B3268,NA())</f>
        <v>#N/A</v>
      </c>
      <c r="I3268" t="e">
        <f>IF($C3268="",$B3268,NA())</f>
        <v>#N/A</v>
      </c>
    </row>
    <row r="3270" spans="1:9">
      <c r="A3270">
        <v>0.1447575</v>
      </c>
      <c r="B3270">
        <v>0.080384</v>
      </c>
      <c r="C3270">
        <f>'Map Data'!$I$40</f>
        <v>2</v>
      </c>
      <c r="D3270" t="e">
        <f>IF($C3270=1,$B3270,NA())</f>
        <v>#N/A</v>
      </c>
      <c r="E3270">
        <f>IF($C3270=2,$B3270,NA())</f>
        <v>0.080384</v>
      </c>
      <c r="F3270" t="e">
        <f>IF($C3270=3,$B3270,NA())</f>
        <v>#N/A</v>
      </c>
      <c r="G3270" t="e">
        <f>IF($C3270=4,$B3270,NA())</f>
        <v>#N/A</v>
      </c>
      <c r="H3270" t="e">
        <f>IF($C3270=5,$B3270,NA())</f>
        <v>#N/A</v>
      </c>
      <c r="I3270" t="e">
        <f>IF($C3270="",$B3270,NA())</f>
        <v>#N/A</v>
      </c>
    </row>
    <row r="3271" spans="1:9">
      <c r="A3271">
        <v>0.2006802</v>
      </c>
      <c r="B3271">
        <v>0.080384</v>
      </c>
      <c r="C3271">
        <f>'Map Data'!$I$40</f>
        <v>2</v>
      </c>
      <c r="D3271" t="e">
        <f>IF($C3271=1,$B3271,NA())</f>
        <v>#N/A</v>
      </c>
      <c r="E3271">
        <f>IF($C3271=2,$B3271,NA())</f>
        <v>0.080384</v>
      </c>
      <c r="F3271" t="e">
        <f>IF($C3271=3,$B3271,NA())</f>
        <v>#N/A</v>
      </c>
      <c r="G3271" t="e">
        <f>IF($C3271=4,$B3271,NA())</f>
        <v>#N/A</v>
      </c>
      <c r="H3271" t="e">
        <f>IF($C3271=5,$B3271,NA())</f>
        <v>#N/A</v>
      </c>
      <c r="I3271" t="e">
        <f>IF($C3271="",$B3271,NA())</f>
        <v>#N/A</v>
      </c>
    </row>
    <row r="3273" spans="1:9">
      <c r="A3273">
        <v>0.1499706</v>
      </c>
      <c r="B3273">
        <v>0.0832209</v>
      </c>
      <c r="C3273">
        <f>'Map Data'!$I$40</f>
        <v>2</v>
      </c>
      <c r="D3273" t="e">
        <f>IF($C3273=1,$B3273,NA())</f>
        <v>#N/A</v>
      </c>
      <c r="E3273">
        <f>IF($C3273=2,$B3273,NA())</f>
        <v>0.0832209</v>
      </c>
      <c r="F3273" t="e">
        <f>IF($C3273=3,$B3273,NA())</f>
        <v>#N/A</v>
      </c>
      <c r="G3273" t="e">
        <f>IF($C3273=4,$B3273,NA())</f>
        <v>#N/A</v>
      </c>
      <c r="H3273" t="e">
        <f>IF($C3273=5,$B3273,NA())</f>
        <v>#N/A</v>
      </c>
      <c r="I3273" t="e">
        <f>IF($C3273="",$B3273,NA())</f>
        <v>#N/A</v>
      </c>
    </row>
    <row r="3274" spans="1:9">
      <c r="A3274">
        <v>0.1670318</v>
      </c>
      <c r="B3274">
        <v>0.0832209</v>
      </c>
      <c r="C3274">
        <f>'Map Data'!$I$40</f>
        <v>2</v>
      </c>
      <c r="D3274" t="e">
        <f>IF($C3274=1,$B3274,NA())</f>
        <v>#N/A</v>
      </c>
      <c r="E3274">
        <f>IF($C3274=2,$B3274,NA())</f>
        <v>0.0832209</v>
      </c>
      <c r="F3274" t="e">
        <f>IF($C3274=3,$B3274,NA())</f>
        <v>#N/A</v>
      </c>
      <c r="G3274" t="e">
        <f>IF($C3274=4,$B3274,NA())</f>
        <v>#N/A</v>
      </c>
      <c r="H3274" t="e">
        <f>IF($C3274=5,$B3274,NA())</f>
        <v>#N/A</v>
      </c>
      <c r="I3274" t="e">
        <f>IF($C3274="",$B3274,NA())</f>
        <v>#N/A</v>
      </c>
    </row>
    <row r="3276" spans="1:9">
      <c r="A3276">
        <v>0.1698753</v>
      </c>
      <c r="B3276">
        <v>0.0832209</v>
      </c>
      <c r="C3276">
        <f>'Map Data'!$I$40</f>
        <v>2</v>
      </c>
      <c r="D3276" t="e">
        <f>IF($C3276=1,$B3276,NA())</f>
        <v>#N/A</v>
      </c>
      <c r="E3276">
        <f>IF($C3276=2,$B3276,NA())</f>
        <v>0.0832209</v>
      </c>
      <c r="F3276" t="e">
        <f>IF($C3276=3,$B3276,NA())</f>
        <v>#N/A</v>
      </c>
      <c r="G3276" t="e">
        <f>IF($C3276=4,$B3276,NA())</f>
        <v>#N/A</v>
      </c>
      <c r="H3276" t="e">
        <f>IF($C3276=5,$B3276,NA())</f>
        <v>#N/A</v>
      </c>
      <c r="I3276" t="e">
        <f>IF($C3276="",$B3276,NA())</f>
        <v>#N/A</v>
      </c>
    </row>
    <row r="3277" spans="1:9">
      <c r="A3277">
        <v>0.1703492</v>
      </c>
      <c r="B3277">
        <v>0.0832209</v>
      </c>
      <c r="C3277">
        <f>'Map Data'!$I$40</f>
        <v>2</v>
      </c>
      <c r="D3277" t="e">
        <f>IF($C3277=1,$B3277,NA())</f>
        <v>#N/A</v>
      </c>
      <c r="E3277">
        <f>IF($C3277=2,$B3277,NA())</f>
        <v>0.0832209</v>
      </c>
      <c r="F3277" t="e">
        <f>IF($C3277=3,$B3277,NA())</f>
        <v>#N/A</v>
      </c>
      <c r="G3277" t="e">
        <f>IF($C3277=4,$B3277,NA())</f>
        <v>#N/A</v>
      </c>
      <c r="H3277" t="e">
        <f>IF($C3277=5,$B3277,NA())</f>
        <v>#N/A</v>
      </c>
      <c r="I3277" t="e">
        <f>IF($C3277="",$B3277,NA())</f>
        <v>#N/A</v>
      </c>
    </row>
    <row r="3279" spans="1:9">
      <c r="A3279">
        <v>0.1793537</v>
      </c>
      <c r="B3279">
        <v>0.0832209</v>
      </c>
      <c r="C3279">
        <f>'Map Data'!$I$40</f>
        <v>2</v>
      </c>
      <c r="D3279" t="e">
        <f>IF($C3279=1,$B3279,NA())</f>
        <v>#N/A</v>
      </c>
      <c r="E3279">
        <f>IF($C3279=2,$B3279,NA())</f>
        <v>0.0832209</v>
      </c>
      <c r="F3279" t="e">
        <f>IF($C3279=3,$B3279,NA())</f>
        <v>#N/A</v>
      </c>
      <c r="G3279" t="e">
        <f>IF($C3279=4,$B3279,NA())</f>
        <v>#N/A</v>
      </c>
      <c r="H3279" t="e">
        <f>IF($C3279=5,$B3279,NA())</f>
        <v>#N/A</v>
      </c>
      <c r="I3279" t="e">
        <f>IF($C3279="",$B3279,NA())</f>
        <v>#N/A</v>
      </c>
    </row>
    <row r="3280" spans="1:9">
      <c r="A3280">
        <v>0.2002062</v>
      </c>
      <c r="B3280">
        <v>0.0832209</v>
      </c>
      <c r="C3280">
        <f>'Map Data'!$I$40</f>
        <v>2</v>
      </c>
      <c r="D3280" t="e">
        <f>IF($C3280=1,$B3280,NA())</f>
        <v>#N/A</v>
      </c>
      <c r="E3280">
        <f>IF($C3280=2,$B3280,NA())</f>
        <v>0.0832209</v>
      </c>
      <c r="F3280" t="e">
        <f>IF($C3280=3,$B3280,NA())</f>
        <v>#N/A</v>
      </c>
      <c r="G3280" t="e">
        <f>IF($C3280=4,$B3280,NA())</f>
        <v>#N/A</v>
      </c>
      <c r="H3280" t="e">
        <f>IF($C3280=5,$B3280,NA())</f>
        <v>#N/A</v>
      </c>
      <c r="I3280" t="e">
        <f>IF($C3280="",$B3280,NA())</f>
        <v>#N/A</v>
      </c>
    </row>
    <row r="3282" spans="1:9">
      <c r="A3282">
        <v>0.1864625</v>
      </c>
      <c r="B3282">
        <v>0.0860577</v>
      </c>
      <c r="C3282">
        <f>'Map Data'!$I$40</f>
        <v>2</v>
      </c>
      <c r="D3282" t="e">
        <f>IF($C3282=1,$B3282,NA())</f>
        <v>#N/A</v>
      </c>
      <c r="E3282">
        <f>IF($C3282=2,$B3282,NA())</f>
        <v>0.0860577</v>
      </c>
      <c r="F3282" t="e">
        <f>IF($C3282=3,$B3282,NA())</f>
        <v>#N/A</v>
      </c>
      <c r="G3282" t="e">
        <f>IF($C3282=4,$B3282,NA())</f>
        <v>#N/A</v>
      </c>
      <c r="H3282" t="e">
        <f>IF($C3282=5,$B3282,NA())</f>
        <v>#N/A</v>
      </c>
      <c r="I3282" t="e">
        <f>IF($C3282="",$B3282,NA())</f>
        <v>#N/A</v>
      </c>
    </row>
    <row r="3283" spans="1:9">
      <c r="A3283">
        <v>0.1997323</v>
      </c>
      <c r="B3283">
        <v>0.0860577</v>
      </c>
      <c r="C3283">
        <f>'Map Data'!$I$40</f>
        <v>2</v>
      </c>
      <c r="D3283" t="e">
        <f>IF($C3283=1,$B3283,NA())</f>
        <v>#N/A</v>
      </c>
      <c r="E3283">
        <f>IF($C3283=2,$B3283,NA())</f>
        <v>0.0860577</v>
      </c>
      <c r="F3283" t="e">
        <f>IF($C3283=3,$B3283,NA())</f>
        <v>#N/A</v>
      </c>
      <c r="G3283" t="e">
        <f>IF($C3283=4,$B3283,NA())</f>
        <v>#N/A</v>
      </c>
      <c r="H3283" t="e">
        <f>IF($C3283=5,$B3283,NA())</f>
        <v>#N/A</v>
      </c>
      <c r="I3283" t="e">
        <f>IF($C3283="",$B3283,NA())</f>
        <v>#N/A</v>
      </c>
    </row>
    <row r="3285" spans="1:9">
      <c r="A3285">
        <v>0.1893061</v>
      </c>
      <c r="B3285">
        <v>0.0888945</v>
      </c>
      <c r="C3285">
        <f>'Map Data'!$I$40</f>
        <v>2</v>
      </c>
      <c r="D3285" t="e">
        <f>IF($C3285=1,$B3285,NA())</f>
        <v>#N/A</v>
      </c>
      <c r="E3285">
        <f>IF($C3285=2,$B3285,NA())</f>
        <v>0.0888945</v>
      </c>
      <c r="F3285" t="e">
        <f>IF($C3285=3,$B3285,NA())</f>
        <v>#N/A</v>
      </c>
      <c r="G3285" t="e">
        <f>IF($C3285=4,$B3285,NA())</f>
        <v>#N/A</v>
      </c>
      <c r="H3285" t="e">
        <f>IF($C3285=5,$B3285,NA())</f>
        <v>#N/A</v>
      </c>
      <c r="I3285" t="e">
        <f>IF($C3285="",$B3285,NA())</f>
        <v>#N/A</v>
      </c>
    </row>
    <row r="3286" spans="1:9">
      <c r="A3286">
        <v>0.1992584</v>
      </c>
      <c r="B3286">
        <v>0.0888945</v>
      </c>
      <c r="C3286">
        <f>'Map Data'!$I$40</f>
        <v>2</v>
      </c>
      <c r="D3286" t="e">
        <f>IF($C3286=1,$B3286,NA())</f>
        <v>#N/A</v>
      </c>
      <c r="E3286">
        <f>IF($C3286=2,$B3286,NA())</f>
        <v>0.0888945</v>
      </c>
      <c r="F3286" t="e">
        <f>IF($C3286=3,$B3286,NA())</f>
        <v>#N/A</v>
      </c>
      <c r="G3286" t="e">
        <f>IF($C3286=4,$B3286,NA())</f>
        <v>#N/A</v>
      </c>
      <c r="H3286" t="e">
        <f>IF($C3286=5,$B3286,NA())</f>
        <v>#N/A</v>
      </c>
      <c r="I3286" t="e">
        <f>IF($C3286="",$B3286,NA())</f>
        <v>#N/A</v>
      </c>
    </row>
    <row r="3288" spans="1:9">
      <c r="A3288">
        <v>0.1926235</v>
      </c>
      <c r="B3288">
        <v>0.0917314</v>
      </c>
      <c r="C3288">
        <f>'Map Data'!$I$40</f>
        <v>2</v>
      </c>
      <c r="D3288" t="e">
        <f>IF($C3288=1,$B3288,NA())</f>
        <v>#N/A</v>
      </c>
      <c r="E3288">
        <f>IF($C3288=2,$B3288,NA())</f>
        <v>0.0917314</v>
      </c>
      <c r="F3288" t="e">
        <f>IF($C3288=3,$B3288,NA())</f>
        <v>#N/A</v>
      </c>
      <c r="G3288" t="e">
        <f>IF($C3288=4,$B3288,NA())</f>
        <v>#N/A</v>
      </c>
      <c r="H3288" t="e">
        <f>IF($C3288=5,$B3288,NA())</f>
        <v>#N/A</v>
      </c>
      <c r="I3288" t="e">
        <f>IF($C3288="",$B3288,NA())</f>
        <v>#N/A</v>
      </c>
    </row>
    <row r="3289" spans="1:9">
      <c r="A3289">
        <v>0.1987845</v>
      </c>
      <c r="B3289">
        <v>0.0917314</v>
      </c>
      <c r="C3289">
        <f>'Map Data'!$I$40</f>
        <v>2</v>
      </c>
      <c r="D3289" t="e">
        <f>IF($C3289=1,$B3289,NA())</f>
        <v>#N/A</v>
      </c>
      <c r="E3289">
        <f>IF($C3289=2,$B3289,NA())</f>
        <v>0.0917314</v>
      </c>
      <c r="F3289" t="e">
        <f>IF($C3289=3,$B3289,NA())</f>
        <v>#N/A</v>
      </c>
      <c r="G3289" t="e">
        <f>IF($C3289=4,$B3289,NA())</f>
        <v>#N/A</v>
      </c>
      <c r="H3289" t="e">
        <f>IF($C3289=5,$B3289,NA())</f>
        <v>#N/A</v>
      </c>
      <c r="I3289" t="e">
        <f>IF($C3289="",$B3289,NA())</f>
        <v>#N/A</v>
      </c>
    </row>
    <row r="3291" spans="1:9">
      <c r="A3291">
        <v>0.1978366</v>
      </c>
      <c r="B3291">
        <v>0.09456820000000001</v>
      </c>
      <c r="C3291">
        <f>'Map Data'!$I$40</f>
        <v>2</v>
      </c>
      <c r="D3291" t="e">
        <f>IF($C3291=1,$B3291,NA())</f>
        <v>#N/A</v>
      </c>
      <c r="E3291">
        <f>IF($C3291=2,$B3291,NA())</f>
        <v>0.0945682</v>
      </c>
      <c r="F3291" t="e">
        <f>IF($C3291=3,$B3291,NA())</f>
        <v>#N/A</v>
      </c>
      <c r="G3291" t="e">
        <f>IF($C3291=4,$B3291,NA())</f>
        <v>#N/A</v>
      </c>
      <c r="H3291" t="e">
        <f>IF($C3291=5,$B3291,NA())</f>
        <v>#N/A</v>
      </c>
      <c r="I3291" t="e">
        <f>IF($C3291="",$B3291,NA())</f>
        <v>#N/A</v>
      </c>
    </row>
    <row r="3292" spans="1:9">
      <c r="A3292">
        <v>0.1983106</v>
      </c>
      <c r="B3292">
        <v>0.09456820000000001</v>
      </c>
      <c r="C3292">
        <f>'Map Data'!$I$40</f>
        <v>2</v>
      </c>
      <c r="D3292" t="e">
        <f>IF($C3292=1,$B3292,NA())</f>
        <v>#N/A</v>
      </c>
      <c r="E3292">
        <f>IF($C3292=2,$B3292,NA())</f>
        <v>0.0945682</v>
      </c>
      <c r="F3292" t="e">
        <f>IF($C3292=3,$B3292,NA())</f>
        <v>#N/A</v>
      </c>
      <c r="G3292" t="e">
        <f>IF($C3292=4,$B3292,NA())</f>
        <v>#N/A</v>
      </c>
      <c r="H3292" t="e">
        <f>IF($C3292=5,$B3292,NA())</f>
        <v>#N/A</v>
      </c>
      <c r="I3292" t="e">
        <f>IF($C3292="",$B3292,NA())</f>
        <v>#N/A</v>
      </c>
    </row>
    <row r="3294" spans="1:9">
      <c r="A3294">
        <v>0.0201162</v>
      </c>
      <c r="B3294">
        <v>-0.0671315</v>
      </c>
      <c r="C3294">
        <f>'Map Data'!$I$41</f>
        <v>3</v>
      </c>
      <c r="D3294" t="e">
        <f>IF($C3294=1,$B3294,NA())</f>
        <v>#N/A</v>
      </c>
      <c r="E3294" t="e">
        <f>IF($C3294=2,$B3294,NA())</f>
        <v>#N/A</v>
      </c>
      <c r="F3294">
        <f>IF($C3294=3,$B3294,NA())</f>
        <v>-0.0671315</v>
      </c>
      <c r="G3294" t="e">
        <f>IF($C3294=4,$B3294,NA())</f>
        <v>#N/A</v>
      </c>
      <c r="H3294" t="e">
        <f>IF($C3294=5,$B3294,NA())</f>
        <v>#N/A</v>
      </c>
      <c r="I3294" t="e">
        <f>IF($C3294="",$B3294,NA())</f>
        <v>#N/A</v>
      </c>
    </row>
    <row r="3295" spans="1:9">
      <c r="A3295">
        <v>0.021538</v>
      </c>
      <c r="B3295">
        <v>-0.0671315</v>
      </c>
      <c r="C3295">
        <f>'Map Data'!$I$41</f>
        <v>3</v>
      </c>
      <c r="D3295" t="e">
        <f>IF($C3295=1,$B3295,NA())</f>
        <v>#N/A</v>
      </c>
      <c r="E3295" t="e">
        <f>IF($C3295=2,$B3295,NA())</f>
        <v>#N/A</v>
      </c>
      <c r="F3295">
        <f>IF($C3295=3,$B3295,NA())</f>
        <v>-0.0671315</v>
      </c>
      <c r="G3295" t="e">
        <f>IF($C3295=4,$B3295,NA())</f>
        <v>#N/A</v>
      </c>
      <c r="H3295" t="e">
        <f>IF($C3295=5,$B3295,NA())</f>
        <v>#N/A</v>
      </c>
      <c r="I3295" t="e">
        <f>IF($C3295="",$B3295,NA())</f>
        <v>#N/A</v>
      </c>
    </row>
    <row r="3297" spans="1:9">
      <c r="A3297">
        <v>-0.0196932</v>
      </c>
      <c r="B3297">
        <v>-0.06429459999999999</v>
      </c>
      <c r="C3297">
        <f>'Map Data'!$I$41</f>
        <v>3</v>
      </c>
      <c r="D3297" t="e">
        <f>IF($C3297=1,$B3297,NA())</f>
        <v>#N/A</v>
      </c>
      <c r="E3297" t="e">
        <f>IF($C3297=2,$B3297,NA())</f>
        <v>#N/A</v>
      </c>
      <c r="F3297">
        <f>IF($C3297=3,$B3297,NA())</f>
        <v>-0.0642946</v>
      </c>
      <c r="G3297" t="e">
        <f>IF($C3297=4,$B3297,NA())</f>
        <v>#N/A</v>
      </c>
      <c r="H3297" t="e">
        <f>IF($C3297=5,$B3297,NA())</f>
        <v>#N/A</v>
      </c>
      <c r="I3297" t="e">
        <f>IF($C3297="",$B3297,NA())</f>
        <v>#N/A</v>
      </c>
    </row>
    <row r="3298" spans="1:9">
      <c r="A3298">
        <v>-0.0192192</v>
      </c>
      <c r="B3298">
        <v>-0.06429459999999999</v>
      </c>
      <c r="C3298">
        <f>'Map Data'!$I$41</f>
        <v>3</v>
      </c>
      <c r="D3298" t="e">
        <f>IF($C3298=1,$B3298,NA())</f>
        <v>#N/A</v>
      </c>
      <c r="E3298" t="e">
        <f>IF($C3298=2,$B3298,NA())</f>
        <v>#N/A</v>
      </c>
      <c r="F3298">
        <f>IF($C3298=3,$B3298,NA())</f>
        <v>-0.0642946</v>
      </c>
      <c r="G3298" t="e">
        <f>IF($C3298=4,$B3298,NA())</f>
        <v>#N/A</v>
      </c>
      <c r="H3298" t="e">
        <f>IF($C3298=5,$B3298,NA())</f>
        <v>#N/A</v>
      </c>
      <c r="I3298" t="e">
        <f>IF($C3298="",$B3298,NA())</f>
        <v>#N/A</v>
      </c>
    </row>
    <row r="3300" spans="1:9">
      <c r="A3300">
        <v>-0.0177975</v>
      </c>
      <c r="B3300">
        <v>-0.06429459999999999</v>
      </c>
      <c r="C3300">
        <f>'Map Data'!$I$41</f>
        <v>3</v>
      </c>
      <c r="D3300" t="e">
        <f>IF($C3300=1,$B3300,NA())</f>
        <v>#N/A</v>
      </c>
      <c r="E3300" t="e">
        <f>IF($C3300=2,$B3300,NA())</f>
        <v>#N/A</v>
      </c>
      <c r="F3300">
        <f>IF($C3300=3,$B3300,NA())</f>
        <v>-0.0642946</v>
      </c>
      <c r="G3300" t="e">
        <f>IF($C3300=4,$B3300,NA())</f>
        <v>#N/A</v>
      </c>
      <c r="H3300" t="e">
        <f>IF($C3300=5,$B3300,NA())</f>
        <v>#N/A</v>
      </c>
      <c r="I3300" t="e">
        <f>IF($C3300="",$B3300,NA())</f>
        <v>#N/A</v>
      </c>
    </row>
    <row r="3301" spans="1:9">
      <c r="A3301">
        <v>-0.0154279</v>
      </c>
      <c r="B3301">
        <v>-0.06429459999999999</v>
      </c>
      <c r="C3301">
        <f>'Map Data'!$I$41</f>
        <v>3</v>
      </c>
      <c r="D3301" t="e">
        <f>IF($C3301=1,$B3301,NA())</f>
        <v>#N/A</v>
      </c>
      <c r="E3301" t="e">
        <f>IF($C3301=2,$B3301,NA())</f>
        <v>#N/A</v>
      </c>
      <c r="F3301">
        <f>IF($C3301=3,$B3301,NA())</f>
        <v>-0.0642946</v>
      </c>
      <c r="G3301" t="e">
        <f>IF($C3301=4,$B3301,NA())</f>
        <v>#N/A</v>
      </c>
      <c r="H3301" t="e">
        <f>IF($C3301=5,$B3301,NA())</f>
        <v>#N/A</v>
      </c>
      <c r="I3301" t="e">
        <f>IF($C3301="",$B3301,NA())</f>
        <v>#N/A</v>
      </c>
    </row>
    <row r="3303" spans="1:9">
      <c r="A3303">
        <v>-0.0121104</v>
      </c>
      <c r="B3303">
        <v>-0.06429459999999999</v>
      </c>
      <c r="C3303">
        <f>'Map Data'!$I$41</f>
        <v>3</v>
      </c>
      <c r="D3303" t="e">
        <f>IF($C3303=1,$B3303,NA())</f>
        <v>#N/A</v>
      </c>
      <c r="E3303" t="e">
        <f>IF($C3303=2,$B3303,NA())</f>
        <v>#N/A</v>
      </c>
      <c r="F3303">
        <f>IF($C3303=3,$B3303,NA())</f>
        <v>-0.0642946</v>
      </c>
      <c r="G3303" t="e">
        <f>IF($C3303=4,$B3303,NA())</f>
        <v>#N/A</v>
      </c>
      <c r="H3303" t="e">
        <f>IF($C3303=5,$B3303,NA())</f>
        <v>#N/A</v>
      </c>
      <c r="I3303" t="e">
        <f>IF($C3303="",$B3303,NA())</f>
        <v>#N/A</v>
      </c>
    </row>
    <row r="3304" spans="1:9">
      <c r="A3304">
        <v>-0.0016842</v>
      </c>
      <c r="B3304">
        <v>-0.06429459999999999</v>
      </c>
      <c r="C3304">
        <f>'Map Data'!$I$41</f>
        <v>3</v>
      </c>
      <c r="D3304" t="e">
        <f>IF($C3304=1,$B3304,NA())</f>
        <v>#N/A</v>
      </c>
      <c r="E3304" t="e">
        <f>IF($C3304=2,$B3304,NA())</f>
        <v>#N/A</v>
      </c>
      <c r="F3304">
        <f>IF($C3304=3,$B3304,NA())</f>
        <v>-0.0642946</v>
      </c>
      <c r="G3304" t="e">
        <f>IF($C3304=4,$B3304,NA())</f>
        <v>#N/A</v>
      </c>
      <c r="H3304" t="e">
        <f>IF($C3304=5,$B3304,NA())</f>
        <v>#N/A</v>
      </c>
      <c r="I3304" t="e">
        <f>IF($C3304="",$B3304,NA())</f>
        <v>#N/A</v>
      </c>
    </row>
    <row r="3306" spans="1:9">
      <c r="A3306">
        <v>0.0021072</v>
      </c>
      <c r="B3306">
        <v>-0.06429459999999999</v>
      </c>
      <c r="C3306">
        <f>'Map Data'!$I$41</f>
        <v>3</v>
      </c>
      <c r="D3306" t="e">
        <f>IF($C3306=1,$B3306,NA())</f>
        <v>#N/A</v>
      </c>
      <c r="E3306" t="e">
        <f>IF($C3306=2,$B3306,NA())</f>
        <v>#N/A</v>
      </c>
      <c r="F3306">
        <f>IF($C3306=3,$B3306,NA())</f>
        <v>-0.0642946</v>
      </c>
      <c r="G3306" t="e">
        <f>IF($C3306=4,$B3306,NA())</f>
        <v>#N/A</v>
      </c>
      <c r="H3306" t="e">
        <f>IF($C3306=5,$B3306,NA())</f>
        <v>#N/A</v>
      </c>
      <c r="I3306" t="e">
        <f>IF($C3306="",$B3306,NA())</f>
        <v>#N/A</v>
      </c>
    </row>
    <row r="3307" spans="1:9">
      <c r="A3307">
        <v>0.0025811</v>
      </c>
      <c r="B3307">
        <v>-0.06429459999999999</v>
      </c>
      <c r="C3307">
        <f>'Map Data'!$I$41</f>
        <v>3</v>
      </c>
      <c r="D3307" t="e">
        <f>IF($C3307=1,$B3307,NA())</f>
        <v>#N/A</v>
      </c>
      <c r="E3307" t="e">
        <f>IF($C3307=2,$B3307,NA())</f>
        <v>#N/A</v>
      </c>
      <c r="F3307">
        <f>IF($C3307=3,$B3307,NA())</f>
        <v>-0.0642946</v>
      </c>
      <c r="G3307" t="e">
        <f>IF($C3307=4,$B3307,NA())</f>
        <v>#N/A</v>
      </c>
      <c r="H3307" t="e">
        <f>IF($C3307=5,$B3307,NA())</f>
        <v>#N/A</v>
      </c>
      <c r="I3307" t="e">
        <f>IF($C3307="",$B3307,NA())</f>
        <v>#N/A</v>
      </c>
    </row>
    <row r="3309" spans="1:9">
      <c r="A3309">
        <v>0.015377</v>
      </c>
      <c r="B3309">
        <v>-0.06429459999999999</v>
      </c>
      <c r="C3309">
        <f>'Map Data'!$I$41</f>
        <v>3</v>
      </c>
      <c r="D3309" t="e">
        <f>IF($C3309=1,$B3309,NA())</f>
        <v>#N/A</v>
      </c>
      <c r="E3309" t="e">
        <f>IF($C3309=2,$B3309,NA())</f>
        <v>#N/A</v>
      </c>
      <c r="F3309">
        <f>IF($C3309=3,$B3309,NA())</f>
        <v>-0.0642946</v>
      </c>
      <c r="G3309" t="e">
        <f>IF($C3309=4,$B3309,NA())</f>
        <v>#N/A</v>
      </c>
      <c r="H3309" t="e">
        <f>IF($C3309=5,$B3309,NA())</f>
        <v>#N/A</v>
      </c>
      <c r="I3309" t="e">
        <f>IF($C3309="",$B3309,NA())</f>
        <v>#N/A</v>
      </c>
    </row>
    <row r="3310" spans="1:9">
      <c r="A3310">
        <v>0.021538</v>
      </c>
      <c r="B3310">
        <v>-0.06429459999999999</v>
      </c>
      <c r="C3310">
        <f>'Map Data'!$I$41</f>
        <v>3</v>
      </c>
      <c r="D3310" t="e">
        <f>IF($C3310=1,$B3310,NA())</f>
        <v>#N/A</v>
      </c>
      <c r="E3310" t="e">
        <f>IF($C3310=2,$B3310,NA())</f>
        <v>#N/A</v>
      </c>
      <c r="F3310">
        <f>IF($C3310=3,$B3310,NA())</f>
        <v>-0.0642946</v>
      </c>
      <c r="G3310" t="e">
        <f>IF($C3310=4,$B3310,NA())</f>
        <v>#N/A</v>
      </c>
      <c r="H3310" t="e">
        <f>IF($C3310=5,$B3310,NA())</f>
        <v>#N/A</v>
      </c>
      <c r="I3310" t="e">
        <f>IF($C3310="",$B3310,NA())</f>
        <v>#N/A</v>
      </c>
    </row>
    <row r="3312" spans="1:9">
      <c r="A3312">
        <v>-0.0282237</v>
      </c>
      <c r="B3312">
        <v>-0.0614578</v>
      </c>
      <c r="C3312">
        <f>'Map Data'!$I$41</f>
        <v>3</v>
      </c>
      <c r="D3312" t="e">
        <f>IF($C3312=1,$B3312,NA())</f>
        <v>#N/A</v>
      </c>
      <c r="E3312" t="e">
        <f>IF($C3312=2,$B3312,NA())</f>
        <v>#N/A</v>
      </c>
      <c r="F3312">
        <f>IF($C3312=3,$B3312,NA())</f>
        <v>-0.0614578</v>
      </c>
      <c r="G3312" t="e">
        <f>IF($C3312=4,$B3312,NA())</f>
        <v>#N/A</v>
      </c>
      <c r="H3312" t="e">
        <f>IF($C3312=5,$B3312,NA())</f>
        <v>#N/A</v>
      </c>
      <c r="I3312" t="e">
        <f>IF($C3312="",$B3312,NA())</f>
        <v>#N/A</v>
      </c>
    </row>
    <row r="3313" spans="1:9">
      <c r="A3313">
        <v>0.021538</v>
      </c>
      <c r="B3313">
        <v>-0.0614578</v>
      </c>
      <c r="C3313">
        <f>'Map Data'!$I$41</f>
        <v>3</v>
      </c>
      <c r="D3313" t="e">
        <f>IF($C3313=1,$B3313,NA())</f>
        <v>#N/A</v>
      </c>
      <c r="E3313" t="e">
        <f>IF($C3313=2,$B3313,NA())</f>
        <v>#N/A</v>
      </c>
      <c r="F3313">
        <f>IF($C3313=3,$B3313,NA())</f>
        <v>-0.0614578</v>
      </c>
      <c r="G3313" t="e">
        <f>IF($C3313=4,$B3313,NA())</f>
        <v>#N/A</v>
      </c>
      <c r="H3313" t="e">
        <f>IF($C3313=5,$B3313,NA())</f>
        <v>#N/A</v>
      </c>
      <c r="I3313" t="e">
        <f>IF($C3313="",$B3313,NA())</f>
        <v>#N/A</v>
      </c>
    </row>
    <row r="3315" spans="1:9">
      <c r="A3315">
        <v>-0.0395978</v>
      </c>
      <c r="B3315">
        <v>-0.058621</v>
      </c>
      <c r="C3315">
        <f>'Map Data'!$I$41</f>
        <v>3</v>
      </c>
      <c r="D3315" t="e">
        <f>IF($C3315=1,$B3315,NA())</f>
        <v>#N/A</v>
      </c>
      <c r="E3315" t="e">
        <f>IF($C3315=2,$B3315,NA())</f>
        <v>#N/A</v>
      </c>
      <c r="F3315">
        <f>IF($C3315=3,$B3315,NA())</f>
        <v>-0.058621</v>
      </c>
      <c r="G3315" t="e">
        <f>IF($C3315=4,$B3315,NA())</f>
        <v>#N/A</v>
      </c>
      <c r="H3315" t="e">
        <f>IF($C3315=5,$B3315,NA())</f>
        <v>#N/A</v>
      </c>
      <c r="I3315" t="e">
        <f>IF($C3315="",$B3315,NA())</f>
        <v>#N/A</v>
      </c>
    </row>
    <row r="3316" spans="1:9">
      <c r="A3316">
        <v>-0.03865</v>
      </c>
      <c r="B3316">
        <v>-0.058621</v>
      </c>
      <c r="C3316">
        <f>'Map Data'!$I$41</f>
        <v>3</v>
      </c>
      <c r="D3316" t="e">
        <f>IF($C3316=1,$B3316,NA())</f>
        <v>#N/A</v>
      </c>
      <c r="E3316" t="e">
        <f>IF($C3316=2,$B3316,NA())</f>
        <v>#N/A</v>
      </c>
      <c r="F3316">
        <f>IF($C3316=3,$B3316,NA())</f>
        <v>-0.058621</v>
      </c>
      <c r="G3316" t="e">
        <f>IF($C3316=4,$B3316,NA())</f>
        <v>#N/A</v>
      </c>
      <c r="H3316" t="e">
        <f>IF($C3316=5,$B3316,NA())</f>
        <v>#N/A</v>
      </c>
      <c r="I3316" t="e">
        <f>IF($C3316="",$B3316,NA())</f>
        <v>#N/A</v>
      </c>
    </row>
    <row r="3318" spans="1:9">
      <c r="A3318">
        <v>-0.0367543</v>
      </c>
      <c r="B3318">
        <v>-0.058621</v>
      </c>
      <c r="C3318">
        <f>'Map Data'!$I$41</f>
        <v>3</v>
      </c>
      <c r="D3318" t="e">
        <f>IF($C3318=1,$B3318,NA())</f>
        <v>#N/A</v>
      </c>
      <c r="E3318" t="e">
        <f>IF($C3318=2,$B3318,NA())</f>
        <v>#N/A</v>
      </c>
      <c r="F3318">
        <f>IF($C3318=3,$B3318,NA())</f>
        <v>-0.058621</v>
      </c>
      <c r="G3318" t="e">
        <f>IF($C3318=4,$B3318,NA())</f>
        <v>#N/A</v>
      </c>
      <c r="H3318" t="e">
        <f>IF($C3318=5,$B3318,NA())</f>
        <v>#N/A</v>
      </c>
      <c r="I3318" t="e">
        <f>IF($C3318="",$B3318,NA())</f>
        <v>#N/A</v>
      </c>
    </row>
    <row r="3319" spans="1:9">
      <c r="A3319">
        <v>-0.0343847</v>
      </c>
      <c r="B3319">
        <v>-0.058621</v>
      </c>
      <c r="C3319">
        <f>'Map Data'!$I$41</f>
        <v>3</v>
      </c>
      <c r="D3319" t="e">
        <f>IF($C3319=1,$B3319,NA())</f>
        <v>#N/A</v>
      </c>
      <c r="E3319" t="e">
        <f>IF($C3319=2,$B3319,NA())</f>
        <v>#N/A</v>
      </c>
      <c r="F3319">
        <f>IF($C3319=3,$B3319,NA())</f>
        <v>-0.058621</v>
      </c>
      <c r="G3319" t="e">
        <f>IF($C3319=4,$B3319,NA())</f>
        <v>#N/A</v>
      </c>
      <c r="H3319" t="e">
        <f>IF($C3319=5,$B3319,NA())</f>
        <v>#N/A</v>
      </c>
      <c r="I3319" t="e">
        <f>IF($C3319="",$B3319,NA())</f>
        <v>#N/A</v>
      </c>
    </row>
    <row r="3321" spans="1:9">
      <c r="A3321">
        <v>-0.0329629</v>
      </c>
      <c r="B3321">
        <v>-0.058621</v>
      </c>
      <c r="C3321">
        <f>'Map Data'!$I$41</f>
        <v>3</v>
      </c>
      <c r="D3321" t="e">
        <f>IF($C3321=1,$B3321,NA())</f>
        <v>#N/A</v>
      </c>
      <c r="E3321" t="e">
        <f>IF($C3321=2,$B3321,NA())</f>
        <v>#N/A</v>
      </c>
      <c r="F3321">
        <f>IF($C3321=3,$B3321,NA())</f>
        <v>-0.058621</v>
      </c>
      <c r="G3321" t="e">
        <f>IF($C3321=4,$B3321,NA())</f>
        <v>#N/A</v>
      </c>
      <c r="H3321" t="e">
        <f>IF($C3321=5,$B3321,NA())</f>
        <v>#N/A</v>
      </c>
      <c r="I3321" t="e">
        <f>IF($C3321="",$B3321,NA())</f>
        <v>#N/A</v>
      </c>
    </row>
    <row r="3322" spans="1:9">
      <c r="A3322">
        <v>0.021538</v>
      </c>
      <c r="B3322">
        <v>-0.058621</v>
      </c>
      <c r="C3322">
        <f>'Map Data'!$I$41</f>
        <v>3</v>
      </c>
      <c r="D3322" t="e">
        <f>IF($C3322=1,$B3322,NA())</f>
        <v>#N/A</v>
      </c>
      <c r="E3322" t="e">
        <f>IF($C3322=2,$B3322,NA())</f>
        <v>#N/A</v>
      </c>
      <c r="F3322">
        <f>IF($C3322=3,$B3322,NA())</f>
        <v>-0.058621</v>
      </c>
      <c r="G3322" t="e">
        <f>IF($C3322=4,$B3322,NA())</f>
        <v>#N/A</v>
      </c>
      <c r="H3322" t="e">
        <f>IF($C3322=5,$B3322,NA())</f>
        <v>#N/A</v>
      </c>
      <c r="I3322" t="e">
        <f>IF($C3322="",$B3322,NA())</f>
        <v>#N/A</v>
      </c>
    </row>
    <row r="3324" spans="1:9">
      <c r="A3324">
        <v>-0.0457588</v>
      </c>
      <c r="B3324">
        <v>-0.0557841</v>
      </c>
      <c r="C3324">
        <f>'Map Data'!$I$41</f>
        <v>3</v>
      </c>
      <c r="D3324" t="e">
        <f>IF($C3324=1,$B3324,NA())</f>
        <v>#N/A</v>
      </c>
      <c r="E3324" t="e">
        <f>IF($C3324=2,$B3324,NA())</f>
        <v>#N/A</v>
      </c>
      <c r="F3324">
        <f>IF($C3324=3,$B3324,NA())</f>
        <v>-0.0557841</v>
      </c>
      <c r="G3324" t="e">
        <f>IF($C3324=4,$B3324,NA())</f>
        <v>#N/A</v>
      </c>
      <c r="H3324" t="e">
        <f>IF($C3324=5,$B3324,NA())</f>
        <v>#N/A</v>
      </c>
      <c r="I3324" t="e">
        <f>IF($C3324="",$B3324,NA())</f>
        <v>#N/A</v>
      </c>
    </row>
    <row r="3325" spans="1:9">
      <c r="A3325">
        <v>0.021538</v>
      </c>
      <c r="B3325">
        <v>-0.0557841</v>
      </c>
      <c r="C3325">
        <f>'Map Data'!$I$41</f>
        <v>3</v>
      </c>
      <c r="D3325" t="e">
        <f>IF($C3325=1,$B3325,NA())</f>
        <v>#N/A</v>
      </c>
      <c r="E3325" t="e">
        <f>IF($C3325=2,$B3325,NA())</f>
        <v>#N/A</v>
      </c>
      <c r="F3325">
        <f>IF($C3325=3,$B3325,NA())</f>
        <v>-0.0557841</v>
      </c>
      <c r="G3325" t="e">
        <f>IF($C3325=4,$B3325,NA())</f>
        <v>#N/A</v>
      </c>
      <c r="H3325" t="e">
        <f>IF($C3325=5,$B3325,NA())</f>
        <v>#N/A</v>
      </c>
      <c r="I3325" t="e">
        <f>IF($C3325="",$B3325,NA())</f>
        <v>#N/A</v>
      </c>
    </row>
    <row r="3327" spans="1:9">
      <c r="A3327">
        <v>-0.0533416</v>
      </c>
      <c r="B3327">
        <v>-0.0529473</v>
      </c>
      <c r="C3327">
        <f>'Map Data'!$I$41</f>
        <v>3</v>
      </c>
      <c r="D3327" t="e">
        <f>IF($C3327=1,$B3327,NA())</f>
        <v>#N/A</v>
      </c>
      <c r="E3327" t="e">
        <f>IF($C3327=2,$B3327,NA())</f>
        <v>#N/A</v>
      </c>
      <c r="F3327">
        <f>IF($C3327=3,$B3327,NA())</f>
        <v>-0.0529473</v>
      </c>
      <c r="G3327" t="e">
        <f>IF($C3327=4,$B3327,NA())</f>
        <v>#N/A</v>
      </c>
      <c r="H3327" t="e">
        <f>IF($C3327=5,$B3327,NA())</f>
        <v>#N/A</v>
      </c>
      <c r="I3327" t="e">
        <f>IF($C3327="",$B3327,NA())</f>
        <v>#N/A</v>
      </c>
    </row>
    <row r="3328" spans="1:9">
      <c r="A3328">
        <v>0.021538</v>
      </c>
      <c r="B3328">
        <v>-0.0529473</v>
      </c>
      <c r="C3328">
        <f>'Map Data'!$I$41</f>
        <v>3</v>
      </c>
      <c r="D3328" t="e">
        <f>IF($C3328=1,$B3328,NA())</f>
        <v>#N/A</v>
      </c>
      <c r="E3328" t="e">
        <f>IF($C3328=2,$B3328,NA())</f>
        <v>#N/A</v>
      </c>
      <c r="F3328">
        <f>IF($C3328=3,$B3328,NA())</f>
        <v>-0.0529473</v>
      </c>
      <c r="G3328" t="e">
        <f>IF($C3328=4,$B3328,NA())</f>
        <v>#N/A</v>
      </c>
      <c r="H3328" t="e">
        <f>IF($C3328=5,$B3328,NA())</f>
        <v>#N/A</v>
      </c>
      <c r="I3328" t="e">
        <f>IF($C3328="",$B3328,NA())</f>
        <v>#N/A</v>
      </c>
    </row>
    <row r="3330" spans="1:9">
      <c r="A3330">
        <v>-0.056659</v>
      </c>
      <c r="B3330">
        <v>-0.0501105</v>
      </c>
      <c r="C3330">
        <f>'Map Data'!$I$41</f>
        <v>3</v>
      </c>
      <c r="D3330" t="e">
        <f>IF($C3330=1,$B3330,NA())</f>
        <v>#N/A</v>
      </c>
      <c r="E3330" t="e">
        <f>IF($C3330=2,$B3330,NA())</f>
        <v>#N/A</v>
      </c>
      <c r="F3330">
        <f>IF($C3330=3,$B3330,NA())</f>
        <v>-0.0501105</v>
      </c>
      <c r="G3330" t="e">
        <f>IF($C3330=4,$B3330,NA())</f>
        <v>#N/A</v>
      </c>
      <c r="H3330" t="e">
        <f>IF($C3330=5,$B3330,NA())</f>
        <v>#N/A</v>
      </c>
      <c r="I3330" t="e">
        <f>IF($C3330="",$B3330,NA())</f>
        <v>#N/A</v>
      </c>
    </row>
    <row r="3331" spans="1:9">
      <c r="A3331">
        <v>0.0220119</v>
      </c>
      <c r="B3331">
        <v>-0.0501105</v>
      </c>
      <c r="C3331">
        <f>'Map Data'!$I$41</f>
        <v>3</v>
      </c>
      <c r="D3331" t="e">
        <f>IF($C3331=1,$B3331,NA())</f>
        <v>#N/A</v>
      </c>
      <c r="E3331" t="e">
        <f>IF($C3331=2,$B3331,NA())</f>
        <v>#N/A</v>
      </c>
      <c r="F3331">
        <f>IF($C3331=3,$B3331,NA())</f>
        <v>-0.0501105</v>
      </c>
      <c r="G3331" t="e">
        <f>IF($C3331=4,$B3331,NA())</f>
        <v>#N/A</v>
      </c>
      <c r="H3331" t="e">
        <f>IF($C3331=5,$B3331,NA())</f>
        <v>#N/A</v>
      </c>
      <c r="I3331" t="e">
        <f>IF($C3331="",$B3331,NA())</f>
        <v>#N/A</v>
      </c>
    </row>
    <row r="3333" spans="1:9">
      <c r="A3333">
        <v>-0.056659</v>
      </c>
      <c r="B3333">
        <v>-0.0472736</v>
      </c>
      <c r="C3333">
        <f>'Map Data'!$I$41</f>
        <v>3</v>
      </c>
      <c r="D3333" t="e">
        <f>IF($C3333=1,$B3333,NA())</f>
        <v>#N/A</v>
      </c>
      <c r="E3333" t="e">
        <f>IF($C3333=2,$B3333,NA())</f>
        <v>#N/A</v>
      </c>
      <c r="F3333">
        <f>IF($C3333=3,$B3333,NA())</f>
        <v>-0.0472736</v>
      </c>
      <c r="G3333" t="e">
        <f>IF($C3333=4,$B3333,NA())</f>
        <v>#N/A</v>
      </c>
      <c r="H3333" t="e">
        <f>IF($C3333=5,$B3333,NA())</f>
        <v>#N/A</v>
      </c>
      <c r="I3333" t="e">
        <f>IF($C3333="",$B3333,NA())</f>
        <v>#N/A</v>
      </c>
    </row>
    <row r="3334" spans="1:9">
      <c r="A3334">
        <v>0.0220119</v>
      </c>
      <c r="B3334">
        <v>-0.0472736</v>
      </c>
      <c r="C3334">
        <f>'Map Data'!$I$41</f>
        <v>3</v>
      </c>
      <c r="D3334" t="e">
        <f>IF($C3334=1,$B3334,NA())</f>
        <v>#N/A</v>
      </c>
      <c r="E3334" t="e">
        <f>IF($C3334=2,$B3334,NA())</f>
        <v>#N/A</v>
      </c>
      <c r="F3334">
        <f>IF($C3334=3,$B3334,NA())</f>
        <v>-0.0472736</v>
      </c>
      <c r="G3334" t="e">
        <f>IF($C3334=4,$B3334,NA())</f>
        <v>#N/A</v>
      </c>
      <c r="H3334" t="e">
        <f>IF($C3334=5,$B3334,NA())</f>
        <v>#N/A</v>
      </c>
      <c r="I3334" t="e">
        <f>IF($C3334="",$B3334,NA())</f>
        <v>#N/A</v>
      </c>
    </row>
    <row r="3336" spans="1:9">
      <c r="A3336">
        <v>-0.056659</v>
      </c>
      <c r="B3336">
        <v>-0.0444368</v>
      </c>
      <c r="C3336">
        <f>'Map Data'!$I$41</f>
        <v>3</v>
      </c>
      <c r="D3336" t="e">
        <f>IF($C3336=1,$B3336,NA())</f>
        <v>#N/A</v>
      </c>
      <c r="E3336" t="e">
        <f>IF($C3336=2,$B3336,NA())</f>
        <v>#N/A</v>
      </c>
      <c r="F3336">
        <f>IF($C3336=3,$B3336,NA())</f>
        <v>-0.0444368</v>
      </c>
      <c r="G3336" t="e">
        <f>IF($C3336=4,$B3336,NA())</f>
        <v>#N/A</v>
      </c>
      <c r="H3336" t="e">
        <f>IF($C3336=5,$B3336,NA())</f>
        <v>#N/A</v>
      </c>
      <c r="I3336" t="e">
        <f>IF($C3336="",$B3336,NA())</f>
        <v>#N/A</v>
      </c>
    </row>
    <row r="3337" spans="1:9">
      <c r="A3337">
        <v>0.0220119</v>
      </c>
      <c r="B3337">
        <v>-0.0444368</v>
      </c>
      <c r="C3337">
        <f>'Map Data'!$I$41</f>
        <v>3</v>
      </c>
      <c r="D3337" t="e">
        <f>IF($C3337=1,$B3337,NA())</f>
        <v>#N/A</v>
      </c>
      <c r="E3337" t="e">
        <f>IF($C3337=2,$B3337,NA())</f>
        <v>#N/A</v>
      </c>
      <c r="F3337">
        <f>IF($C3337=3,$B3337,NA())</f>
        <v>-0.0444368</v>
      </c>
      <c r="G3337" t="e">
        <f>IF($C3337=4,$B3337,NA())</f>
        <v>#N/A</v>
      </c>
      <c r="H3337" t="e">
        <f>IF($C3337=5,$B3337,NA())</f>
        <v>#N/A</v>
      </c>
      <c r="I3337" t="e">
        <f>IF($C3337="",$B3337,NA())</f>
        <v>#N/A</v>
      </c>
    </row>
    <row r="3339" spans="1:9">
      <c r="A3339">
        <v>-0.0561851</v>
      </c>
      <c r="B3339">
        <v>-0.0415999</v>
      </c>
      <c r="C3339">
        <f>'Map Data'!$I$41</f>
        <v>3</v>
      </c>
      <c r="D3339" t="e">
        <f>IF($C3339=1,$B3339,NA())</f>
        <v>#N/A</v>
      </c>
      <c r="E3339" t="e">
        <f>IF($C3339=2,$B3339,NA())</f>
        <v>#N/A</v>
      </c>
      <c r="F3339">
        <f>IF($C3339=3,$B3339,NA())</f>
        <v>-0.0415999</v>
      </c>
      <c r="G3339" t="e">
        <f>IF($C3339=4,$B3339,NA())</f>
        <v>#N/A</v>
      </c>
      <c r="H3339" t="e">
        <f>IF($C3339=5,$B3339,NA())</f>
        <v>#N/A</v>
      </c>
      <c r="I3339" t="e">
        <f>IF($C3339="",$B3339,NA())</f>
        <v>#N/A</v>
      </c>
    </row>
    <row r="3340" spans="1:9">
      <c r="A3340">
        <v>0.0220119</v>
      </c>
      <c r="B3340">
        <v>-0.0415999</v>
      </c>
      <c r="C3340">
        <f>'Map Data'!$I$41</f>
        <v>3</v>
      </c>
      <c r="D3340" t="e">
        <f>IF($C3340=1,$B3340,NA())</f>
        <v>#N/A</v>
      </c>
      <c r="E3340" t="e">
        <f>IF($C3340=2,$B3340,NA())</f>
        <v>#N/A</v>
      </c>
      <c r="F3340">
        <f>IF($C3340=3,$B3340,NA())</f>
        <v>-0.0415999</v>
      </c>
      <c r="G3340" t="e">
        <f>IF($C3340=4,$B3340,NA())</f>
        <v>#N/A</v>
      </c>
      <c r="H3340" t="e">
        <f>IF($C3340=5,$B3340,NA())</f>
        <v>#N/A</v>
      </c>
      <c r="I3340" t="e">
        <f>IF($C3340="",$B3340,NA())</f>
        <v>#N/A</v>
      </c>
    </row>
    <row r="3342" spans="1:9">
      <c r="A3342">
        <v>-0.0561851</v>
      </c>
      <c r="B3342">
        <v>-0.0387631</v>
      </c>
      <c r="C3342">
        <f>'Map Data'!$I$41</f>
        <v>3</v>
      </c>
      <c r="D3342" t="e">
        <f>IF($C3342=1,$B3342,NA())</f>
        <v>#N/A</v>
      </c>
      <c r="E3342" t="e">
        <f>IF($C3342=2,$B3342,NA())</f>
        <v>#N/A</v>
      </c>
      <c r="F3342">
        <f>IF($C3342=3,$B3342,NA())</f>
        <v>-0.0387631</v>
      </c>
      <c r="G3342" t="e">
        <f>IF($C3342=4,$B3342,NA())</f>
        <v>#N/A</v>
      </c>
      <c r="H3342" t="e">
        <f>IF($C3342=5,$B3342,NA())</f>
        <v>#N/A</v>
      </c>
      <c r="I3342" t="e">
        <f>IF($C3342="",$B3342,NA())</f>
        <v>#N/A</v>
      </c>
    </row>
    <row r="3343" spans="1:9">
      <c r="A3343">
        <v>0.0220119</v>
      </c>
      <c r="B3343">
        <v>-0.0387631</v>
      </c>
      <c r="C3343">
        <f>'Map Data'!$I$41</f>
        <v>3</v>
      </c>
      <c r="D3343" t="e">
        <f>IF($C3343=1,$B3343,NA())</f>
        <v>#N/A</v>
      </c>
      <c r="E3343" t="e">
        <f>IF($C3343=2,$B3343,NA())</f>
        <v>#N/A</v>
      </c>
      <c r="F3343">
        <f>IF($C3343=3,$B3343,NA())</f>
        <v>-0.0387631</v>
      </c>
      <c r="G3343" t="e">
        <f>IF($C3343=4,$B3343,NA())</f>
        <v>#N/A</v>
      </c>
      <c r="H3343" t="e">
        <f>IF($C3343=5,$B3343,NA())</f>
        <v>#N/A</v>
      </c>
      <c r="I3343" t="e">
        <f>IF($C3343="",$B3343,NA())</f>
        <v>#N/A</v>
      </c>
    </row>
    <row r="3345" spans="1:9">
      <c r="A3345">
        <v>-0.0561851</v>
      </c>
      <c r="B3345">
        <v>-0.0359263</v>
      </c>
      <c r="C3345">
        <f>'Map Data'!$I$41</f>
        <v>3</v>
      </c>
      <c r="D3345" t="e">
        <f>IF($C3345=1,$B3345,NA())</f>
        <v>#N/A</v>
      </c>
      <c r="E3345" t="e">
        <f>IF($C3345=2,$B3345,NA())</f>
        <v>#N/A</v>
      </c>
      <c r="F3345">
        <f>IF($C3345=3,$B3345,NA())</f>
        <v>-0.0359263</v>
      </c>
      <c r="G3345" t="e">
        <f>IF($C3345=4,$B3345,NA())</f>
        <v>#N/A</v>
      </c>
      <c r="H3345" t="e">
        <f>IF($C3345=5,$B3345,NA())</f>
        <v>#N/A</v>
      </c>
      <c r="I3345" t="e">
        <f>IF($C3345="",$B3345,NA())</f>
        <v>#N/A</v>
      </c>
    </row>
    <row r="3346" spans="1:9">
      <c r="A3346">
        <v>0.021538</v>
      </c>
      <c r="B3346">
        <v>-0.0359263</v>
      </c>
      <c r="C3346">
        <f>'Map Data'!$I$41</f>
        <v>3</v>
      </c>
      <c r="D3346" t="e">
        <f>IF($C3346=1,$B3346,NA())</f>
        <v>#N/A</v>
      </c>
      <c r="E3346" t="e">
        <f>IF($C3346=2,$B3346,NA())</f>
        <v>#N/A</v>
      </c>
      <c r="F3346">
        <f>IF($C3346=3,$B3346,NA())</f>
        <v>-0.0359263</v>
      </c>
      <c r="G3346" t="e">
        <f>IF($C3346=4,$B3346,NA())</f>
        <v>#N/A</v>
      </c>
      <c r="H3346" t="e">
        <f>IF($C3346=5,$B3346,NA())</f>
        <v>#N/A</v>
      </c>
      <c r="I3346" t="e">
        <f>IF($C3346="",$B3346,NA())</f>
        <v>#N/A</v>
      </c>
    </row>
    <row r="3348" spans="1:9">
      <c r="A3348">
        <v>-0.0561851</v>
      </c>
      <c r="B3348">
        <v>-0.0330894</v>
      </c>
      <c r="C3348">
        <f>'Map Data'!$I$41</f>
        <v>3</v>
      </c>
      <c r="D3348" t="e">
        <f>IF($C3348=1,$B3348,NA())</f>
        <v>#N/A</v>
      </c>
      <c r="E3348" t="e">
        <f>IF($C3348=2,$B3348,NA())</f>
        <v>#N/A</v>
      </c>
      <c r="F3348">
        <f>IF($C3348=3,$B3348,NA())</f>
        <v>-0.0330894</v>
      </c>
      <c r="G3348" t="e">
        <f>IF($C3348=4,$B3348,NA())</f>
        <v>#N/A</v>
      </c>
      <c r="H3348" t="e">
        <f>IF($C3348=5,$B3348,NA())</f>
        <v>#N/A</v>
      </c>
      <c r="I3348" t="e">
        <f>IF($C3348="",$B3348,NA())</f>
        <v>#N/A</v>
      </c>
    </row>
    <row r="3349" spans="1:9">
      <c r="A3349">
        <v>0.021538</v>
      </c>
      <c r="B3349">
        <v>-0.0330894</v>
      </c>
      <c r="C3349">
        <f>'Map Data'!$I$41</f>
        <v>3</v>
      </c>
      <c r="D3349" t="e">
        <f>IF($C3349=1,$B3349,NA())</f>
        <v>#N/A</v>
      </c>
      <c r="E3349" t="e">
        <f>IF($C3349=2,$B3349,NA())</f>
        <v>#N/A</v>
      </c>
      <c r="F3349">
        <f>IF($C3349=3,$B3349,NA())</f>
        <v>-0.0330894</v>
      </c>
      <c r="G3349" t="e">
        <f>IF($C3349=4,$B3349,NA())</f>
        <v>#N/A</v>
      </c>
      <c r="H3349" t="e">
        <f>IF($C3349=5,$B3349,NA())</f>
        <v>#N/A</v>
      </c>
      <c r="I3349" t="e">
        <f>IF($C3349="",$B3349,NA())</f>
        <v>#N/A</v>
      </c>
    </row>
    <row r="3351" spans="1:9">
      <c r="A3351">
        <v>-0.0557112</v>
      </c>
      <c r="B3351">
        <v>-0.0302526</v>
      </c>
      <c r="C3351">
        <f>'Map Data'!$I$41</f>
        <v>3</v>
      </c>
      <c r="D3351" t="e">
        <f>IF($C3351=1,$B3351,NA())</f>
        <v>#N/A</v>
      </c>
      <c r="E3351" t="e">
        <f>IF($C3351=2,$B3351,NA())</f>
        <v>#N/A</v>
      </c>
      <c r="F3351">
        <f>IF($C3351=3,$B3351,NA())</f>
        <v>-0.0302526</v>
      </c>
      <c r="G3351" t="e">
        <f>IF($C3351=4,$B3351,NA())</f>
        <v>#N/A</v>
      </c>
      <c r="H3351" t="e">
        <f>IF($C3351=5,$B3351,NA())</f>
        <v>#N/A</v>
      </c>
      <c r="I3351" t="e">
        <f>IF($C3351="",$B3351,NA())</f>
        <v>#N/A</v>
      </c>
    </row>
    <row r="3352" spans="1:9">
      <c r="A3352">
        <v>0.0210641</v>
      </c>
      <c r="B3352">
        <v>-0.0302526</v>
      </c>
      <c r="C3352">
        <f>'Map Data'!$I$41</f>
        <v>3</v>
      </c>
      <c r="D3352" t="e">
        <f>IF($C3352=1,$B3352,NA())</f>
        <v>#N/A</v>
      </c>
      <c r="E3352" t="e">
        <f>IF($C3352=2,$B3352,NA())</f>
        <v>#N/A</v>
      </c>
      <c r="F3352">
        <f>IF($C3352=3,$B3352,NA())</f>
        <v>-0.0302526</v>
      </c>
      <c r="G3352" t="e">
        <f>IF($C3352=4,$B3352,NA())</f>
        <v>#N/A</v>
      </c>
      <c r="H3352" t="e">
        <f>IF($C3352=5,$B3352,NA())</f>
        <v>#N/A</v>
      </c>
      <c r="I3352" t="e">
        <f>IF($C3352="",$B3352,NA())</f>
        <v>#N/A</v>
      </c>
    </row>
    <row r="3354" spans="1:9">
      <c r="A3354">
        <v>-0.0557112</v>
      </c>
      <c r="B3354">
        <v>-0.0274158</v>
      </c>
      <c r="C3354">
        <f>'Map Data'!$I$41</f>
        <v>3</v>
      </c>
      <c r="D3354" t="e">
        <f>IF($C3354=1,$B3354,NA())</f>
        <v>#N/A</v>
      </c>
      <c r="E3354" t="e">
        <f>IF($C3354=2,$B3354,NA())</f>
        <v>#N/A</v>
      </c>
      <c r="F3354">
        <f>IF($C3354=3,$B3354,NA())</f>
        <v>-0.0274158</v>
      </c>
      <c r="G3354" t="e">
        <f>IF($C3354=4,$B3354,NA())</f>
        <v>#N/A</v>
      </c>
      <c r="H3354" t="e">
        <f>IF($C3354=5,$B3354,NA())</f>
        <v>#N/A</v>
      </c>
      <c r="I3354" t="e">
        <f>IF($C3354="",$B3354,NA())</f>
        <v>#N/A</v>
      </c>
    </row>
    <row r="3355" spans="1:9">
      <c r="A3355">
        <v>0.0205901</v>
      </c>
      <c r="B3355">
        <v>-0.0274158</v>
      </c>
      <c r="C3355">
        <f>'Map Data'!$I$41</f>
        <v>3</v>
      </c>
      <c r="D3355" t="e">
        <f>IF($C3355=1,$B3355,NA())</f>
        <v>#N/A</v>
      </c>
      <c r="E3355" t="e">
        <f>IF($C3355=2,$B3355,NA())</f>
        <v>#N/A</v>
      </c>
      <c r="F3355">
        <f>IF($C3355=3,$B3355,NA())</f>
        <v>-0.0274158</v>
      </c>
      <c r="G3355" t="e">
        <f>IF($C3355=4,$B3355,NA())</f>
        <v>#N/A</v>
      </c>
      <c r="H3355" t="e">
        <f>IF($C3355=5,$B3355,NA())</f>
        <v>#N/A</v>
      </c>
      <c r="I3355" t="e">
        <f>IF($C3355="",$B3355,NA())</f>
        <v>#N/A</v>
      </c>
    </row>
    <row r="3357" spans="1:9">
      <c r="A3357">
        <v>-0.0557112</v>
      </c>
      <c r="B3357">
        <v>-0.0245789</v>
      </c>
      <c r="C3357">
        <f>'Map Data'!$I$41</f>
        <v>3</v>
      </c>
      <c r="D3357" t="e">
        <f>IF($C3357=1,$B3357,NA())</f>
        <v>#N/A</v>
      </c>
      <c r="E3357" t="e">
        <f>IF($C3357=2,$B3357,NA())</f>
        <v>#N/A</v>
      </c>
      <c r="F3357">
        <f>IF($C3357=3,$B3357,NA())</f>
        <v>-0.0245789</v>
      </c>
      <c r="G3357" t="e">
        <f>IF($C3357=4,$B3357,NA())</f>
        <v>#N/A</v>
      </c>
      <c r="H3357" t="e">
        <f>IF($C3357=5,$B3357,NA())</f>
        <v>#N/A</v>
      </c>
      <c r="I3357" t="e">
        <f>IF($C3357="",$B3357,NA())</f>
        <v>#N/A</v>
      </c>
    </row>
    <row r="3358" spans="1:9">
      <c r="A3358">
        <v>0.0201162</v>
      </c>
      <c r="B3358">
        <v>-0.0245789</v>
      </c>
      <c r="C3358">
        <f>'Map Data'!$I$41</f>
        <v>3</v>
      </c>
      <c r="D3358" t="e">
        <f>IF($C3358=1,$B3358,NA())</f>
        <v>#N/A</v>
      </c>
      <c r="E3358" t="e">
        <f>IF($C3358=2,$B3358,NA())</f>
        <v>#N/A</v>
      </c>
      <c r="F3358">
        <f>IF($C3358=3,$B3358,NA())</f>
        <v>-0.0245789</v>
      </c>
      <c r="G3358" t="e">
        <f>IF($C3358=4,$B3358,NA())</f>
        <v>#N/A</v>
      </c>
      <c r="H3358" t="e">
        <f>IF($C3358=5,$B3358,NA())</f>
        <v>#N/A</v>
      </c>
      <c r="I3358" t="e">
        <f>IF($C3358="",$B3358,NA())</f>
        <v>#N/A</v>
      </c>
    </row>
    <row r="3360" spans="1:9">
      <c r="A3360">
        <v>-0.0557112</v>
      </c>
      <c r="B3360">
        <v>-0.0217421</v>
      </c>
      <c r="C3360">
        <f>'Map Data'!$I$41</f>
        <v>3</v>
      </c>
      <c r="D3360" t="e">
        <f>IF($C3360=1,$B3360,NA())</f>
        <v>#N/A</v>
      </c>
      <c r="E3360" t="e">
        <f>IF($C3360=2,$B3360,NA())</f>
        <v>#N/A</v>
      </c>
      <c r="F3360">
        <f>IF($C3360=3,$B3360,NA())</f>
        <v>-0.0217421</v>
      </c>
      <c r="G3360" t="e">
        <f>IF($C3360=4,$B3360,NA())</f>
        <v>#N/A</v>
      </c>
      <c r="H3360" t="e">
        <f>IF($C3360=5,$B3360,NA())</f>
        <v>#N/A</v>
      </c>
      <c r="I3360" t="e">
        <f>IF($C3360="",$B3360,NA())</f>
        <v>#N/A</v>
      </c>
    </row>
    <row r="3361" spans="1:9">
      <c r="A3361">
        <v>0.0196423</v>
      </c>
      <c r="B3361">
        <v>-0.0217421</v>
      </c>
      <c r="C3361">
        <f>'Map Data'!$I$41</f>
        <v>3</v>
      </c>
      <c r="D3361" t="e">
        <f>IF($C3361=1,$B3361,NA())</f>
        <v>#N/A</v>
      </c>
      <c r="E3361" t="e">
        <f>IF($C3361=2,$B3361,NA())</f>
        <v>#N/A</v>
      </c>
      <c r="F3361">
        <f>IF($C3361=3,$B3361,NA())</f>
        <v>-0.0217421</v>
      </c>
      <c r="G3361" t="e">
        <f>IF($C3361=4,$B3361,NA())</f>
        <v>#N/A</v>
      </c>
      <c r="H3361" t="e">
        <f>IF($C3361=5,$B3361,NA())</f>
        <v>#N/A</v>
      </c>
      <c r="I3361" t="e">
        <f>IF($C3361="",$B3361,NA())</f>
        <v>#N/A</v>
      </c>
    </row>
    <row r="3363" spans="1:9">
      <c r="A3363">
        <v>-0.0552372</v>
      </c>
      <c r="B3363">
        <v>-0.0189053</v>
      </c>
      <c r="C3363">
        <f>'Map Data'!$I$41</f>
        <v>3</v>
      </c>
      <c r="D3363" t="e">
        <f>IF($C3363=1,$B3363,NA())</f>
        <v>#N/A</v>
      </c>
      <c r="E3363" t="e">
        <f>IF($C3363=2,$B3363,NA())</f>
        <v>#N/A</v>
      </c>
      <c r="F3363">
        <f>IF($C3363=3,$B3363,NA())</f>
        <v>-0.0189053</v>
      </c>
      <c r="G3363" t="e">
        <f>IF($C3363=4,$B3363,NA())</f>
        <v>#N/A</v>
      </c>
      <c r="H3363" t="e">
        <f>IF($C3363=5,$B3363,NA())</f>
        <v>#N/A</v>
      </c>
      <c r="I3363" t="e">
        <f>IF($C3363="",$B3363,NA())</f>
        <v>#N/A</v>
      </c>
    </row>
    <row r="3364" spans="1:9">
      <c r="A3364">
        <v>0.0191684</v>
      </c>
      <c r="B3364">
        <v>-0.0189053</v>
      </c>
      <c r="C3364">
        <f>'Map Data'!$I$41</f>
        <v>3</v>
      </c>
      <c r="D3364" t="e">
        <f>IF($C3364=1,$B3364,NA())</f>
        <v>#N/A</v>
      </c>
      <c r="E3364" t="e">
        <f>IF($C3364=2,$B3364,NA())</f>
        <v>#N/A</v>
      </c>
      <c r="F3364">
        <f>IF($C3364=3,$B3364,NA())</f>
        <v>-0.0189053</v>
      </c>
      <c r="G3364" t="e">
        <f>IF($C3364=4,$B3364,NA())</f>
        <v>#N/A</v>
      </c>
      <c r="H3364" t="e">
        <f>IF($C3364=5,$B3364,NA())</f>
        <v>#N/A</v>
      </c>
      <c r="I3364" t="e">
        <f>IF($C3364="",$B3364,NA())</f>
        <v>#N/A</v>
      </c>
    </row>
    <row r="3366" spans="1:9">
      <c r="A3366">
        <v>-0.0623461</v>
      </c>
      <c r="B3366">
        <v>-0.0160684</v>
      </c>
      <c r="C3366">
        <f>'Map Data'!$I$41</f>
        <v>3</v>
      </c>
      <c r="D3366" t="e">
        <f>IF($C3366=1,$B3366,NA())</f>
        <v>#N/A</v>
      </c>
      <c r="E3366" t="e">
        <f>IF($C3366=2,$B3366,NA())</f>
        <v>#N/A</v>
      </c>
      <c r="F3366">
        <f>IF($C3366=3,$B3366,NA())</f>
        <v>-0.0160684</v>
      </c>
      <c r="G3366" t="e">
        <f>IF($C3366=4,$B3366,NA())</f>
        <v>#N/A</v>
      </c>
      <c r="H3366" t="e">
        <f>IF($C3366=5,$B3366,NA())</f>
        <v>#N/A</v>
      </c>
      <c r="I3366" t="e">
        <f>IF($C3366="",$B3366,NA())</f>
        <v>#N/A</v>
      </c>
    </row>
    <row r="3367" spans="1:9">
      <c r="A3367">
        <v>0.0191684</v>
      </c>
      <c r="B3367">
        <v>-0.0160684</v>
      </c>
      <c r="C3367">
        <f>'Map Data'!$I$41</f>
        <v>3</v>
      </c>
      <c r="D3367" t="e">
        <f>IF($C3367=1,$B3367,NA())</f>
        <v>#N/A</v>
      </c>
      <c r="E3367" t="e">
        <f>IF($C3367=2,$B3367,NA())</f>
        <v>#N/A</v>
      </c>
      <c r="F3367">
        <f>IF($C3367=3,$B3367,NA())</f>
        <v>-0.0160684</v>
      </c>
      <c r="G3367" t="e">
        <f>IF($C3367=4,$B3367,NA())</f>
        <v>#N/A</v>
      </c>
      <c r="H3367" t="e">
        <f>IF($C3367=5,$B3367,NA())</f>
        <v>#N/A</v>
      </c>
      <c r="I3367" t="e">
        <f>IF($C3367="",$B3367,NA())</f>
        <v>#N/A</v>
      </c>
    </row>
    <row r="3369" spans="1:9">
      <c r="A3369">
        <v>-0.0969423</v>
      </c>
      <c r="B3369">
        <v>-0.0132316</v>
      </c>
      <c r="C3369">
        <f>'Map Data'!$I$41</f>
        <v>3</v>
      </c>
      <c r="D3369" t="e">
        <f>IF($C3369=1,$B3369,NA())</f>
        <v>#N/A</v>
      </c>
      <c r="E3369" t="e">
        <f>IF($C3369=2,$B3369,NA())</f>
        <v>#N/A</v>
      </c>
      <c r="F3369">
        <f>IF($C3369=3,$B3369,NA())</f>
        <v>-0.0132316</v>
      </c>
      <c r="G3369" t="e">
        <f>IF($C3369=4,$B3369,NA())</f>
        <v>#N/A</v>
      </c>
      <c r="H3369" t="e">
        <f>IF($C3369=5,$B3369,NA())</f>
        <v>#N/A</v>
      </c>
      <c r="I3369" t="e">
        <f>IF($C3369="",$B3369,NA())</f>
        <v>#N/A</v>
      </c>
    </row>
    <row r="3370" spans="1:9">
      <c r="A3370">
        <v>0.0191684</v>
      </c>
      <c r="B3370">
        <v>-0.0132316</v>
      </c>
      <c r="C3370">
        <f>'Map Data'!$I$41</f>
        <v>3</v>
      </c>
      <c r="D3370" t="e">
        <f>IF($C3370=1,$B3370,NA())</f>
        <v>#N/A</v>
      </c>
      <c r="E3370" t="e">
        <f>IF($C3370=2,$B3370,NA())</f>
        <v>#N/A</v>
      </c>
      <c r="F3370">
        <f>IF($C3370=3,$B3370,NA())</f>
        <v>-0.0132316</v>
      </c>
      <c r="G3370" t="e">
        <f>IF($C3370=4,$B3370,NA())</f>
        <v>#N/A</v>
      </c>
      <c r="H3370" t="e">
        <f>IF($C3370=5,$B3370,NA())</f>
        <v>#N/A</v>
      </c>
      <c r="I3370" t="e">
        <f>IF($C3370="",$B3370,NA())</f>
        <v>#N/A</v>
      </c>
    </row>
    <row r="3372" spans="1:9">
      <c r="A3372">
        <v>-0.0969423</v>
      </c>
      <c r="B3372">
        <v>-0.0103947</v>
      </c>
      <c r="C3372">
        <f>'Map Data'!$I$41</f>
        <v>3</v>
      </c>
      <c r="D3372" t="e">
        <f>IF($C3372=1,$B3372,NA())</f>
        <v>#N/A</v>
      </c>
      <c r="E3372" t="e">
        <f>IF($C3372=2,$B3372,NA())</f>
        <v>#N/A</v>
      </c>
      <c r="F3372">
        <f>IF($C3372=3,$B3372,NA())</f>
        <v>-0.0103947</v>
      </c>
      <c r="G3372" t="e">
        <f>IF($C3372=4,$B3372,NA())</f>
        <v>#N/A</v>
      </c>
      <c r="H3372" t="e">
        <f>IF($C3372=5,$B3372,NA())</f>
        <v>#N/A</v>
      </c>
      <c r="I3372" t="e">
        <f>IF($C3372="",$B3372,NA())</f>
        <v>#N/A</v>
      </c>
    </row>
    <row r="3373" spans="1:9">
      <c r="A3373">
        <v>0.0186945</v>
      </c>
      <c r="B3373">
        <v>-0.0103947</v>
      </c>
      <c r="C3373">
        <f>'Map Data'!$I$41</f>
        <v>3</v>
      </c>
      <c r="D3373" t="e">
        <f>IF($C3373=1,$B3373,NA())</f>
        <v>#N/A</v>
      </c>
      <c r="E3373" t="e">
        <f>IF($C3373=2,$B3373,NA())</f>
        <v>#N/A</v>
      </c>
      <c r="F3373">
        <f>IF($C3373=3,$B3373,NA())</f>
        <v>-0.0103947</v>
      </c>
      <c r="G3373" t="e">
        <f>IF($C3373=4,$B3373,NA())</f>
        <v>#N/A</v>
      </c>
      <c r="H3373" t="e">
        <f>IF($C3373=5,$B3373,NA())</f>
        <v>#N/A</v>
      </c>
      <c r="I3373" t="e">
        <f>IF($C3373="",$B3373,NA())</f>
        <v>#N/A</v>
      </c>
    </row>
    <row r="3375" spans="1:9">
      <c r="A3375">
        <v>-0.0964684</v>
      </c>
      <c r="B3375">
        <v>-0.0075579</v>
      </c>
      <c r="C3375">
        <f>'Map Data'!$I$41</f>
        <v>3</v>
      </c>
      <c r="D3375" t="e">
        <f>IF($C3375=1,$B3375,NA())</f>
        <v>#N/A</v>
      </c>
      <c r="E3375" t="e">
        <f>IF($C3375=2,$B3375,NA())</f>
        <v>#N/A</v>
      </c>
      <c r="F3375">
        <f>IF($C3375=3,$B3375,NA())</f>
        <v>-0.0075579</v>
      </c>
      <c r="G3375" t="e">
        <f>IF($C3375=4,$B3375,NA())</f>
        <v>#N/A</v>
      </c>
      <c r="H3375" t="e">
        <f>IF($C3375=5,$B3375,NA())</f>
        <v>#N/A</v>
      </c>
      <c r="I3375" t="e">
        <f>IF($C3375="",$B3375,NA())</f>
        <v>#N/A</v>
      </c>
    </row>
    <row r="3376" spans="1:9">
      <c r="A3376">
        <v>-0.0576068</v>
      </c>
      <c r="B3376">
        <v>-0.0075579</v>
      </c>
      <c r="C3376">
        <f>'Map Data'!$I$41</f>
        <v>3</v>
      </c>
      <c r="D3376" t="e">
        <f>IF($C3376=1,$B3376,NA())</f>
        <v>#N/A</v>
      </c>
      <c r="E3376" t="e">
        <f>IF($C3376=2,$B3376,NA())</f>
        <v>#N/A</v>
      </c>
      <c r="F3376">
        <f>IF($C3376=3,$B3376,NA())</f>
        <v>-0.0075579</v>
      </c>
      <c r="G3376" t="e">
        <f>IF($C3376=4,$B3376,NA())</f>
        <v>#N/A</v>
      </c>
      <c r="H3376" t="e">
        <f>IF($C3376=5,$B3376,NA())</f>
        <v>#N/A</v>
      </c>
      <c r="I3376" t="e">
        <f>IF($C3376="",$B3376,NA())</f>
        <v>#N/A</v>
      </c>
    </row>
    <row r="3378" spans="1:9">
      <c r="A3378">
        <v>-0.2794019</v>
      </c>
      <c r="B3378">
        <v>0.1115892</v>
      </c>
      <c r="C3378">
        <f>'Map Data'!$I$42</f>
        <v>3</v>
      </c>
      <c r="D3378" t="e">
        <f>IF($C3378=1,$B3378,NA())</f>
        <v>#N/A</v>
      </c>
      <c r="E3378" t="e">
        <f>IF($C3378=2,$B3378,NA())</f>
        <v>#N/A</v>
      </c>
      <c r="F3378">
        <f>IF($C3378=3,$B3378,NA())</f>
        <v>0.1115892</v>
      </c>
      <c r="G3378" t="e">
        <f>IF($C3378=4,$B3378,NA())</f>
        <v>#N/A</v>
      </c>
      <c r="H3378" t="e">
        <f>IF($C3378=5,$B3378,NA())</f>
        <v>#N/A</v>
      </c>
      <c r="I3378" t="e">
        <f>IF($C3378="",$B3378,NA())</f>
        <v>#N/A</v>
      </c>
    </row>
    <row r="3379" spans="1:9">
      <c r="A3379">
        <v>-0.2685017</v>
      </c>
      <c r="B3379">
        <v>0.1115892</v>
      </c>
      <c r="C3379">
        <f>'Map Data'!$I$42</f>
        <v>3</v>
      </c>
      <c r="D3379" t="e">
        <f>IF($C3379=1,$B3379,NA())</f>
        <v>#N/A</v>
      </c>
      <c r="E3379" t="e">
        <f>IF($C3379=2,$B3379,NA())</f>
        <v>#N/A</v>
      </c>
      <c r="F3379">
        <f>IF($C3379=3,$B3379,NA())</f>
        <v>0.1115892</v>
      </c>
      <c r="G3379" t="e">
        <f>IF($C3379=4,$B3379,NA())</f>
        <v>#N/A</v>
      </c>
      <c r="H3379" t="e">
        <f>IF($C3379=5,$B3379,NA())</f>
        <v>#N/A</v>
      </c>
      <c r="I3379" t="e">
        <f>IF($C3379="",$B3379,NA())</f>
        <v>#N/A</v>
      </c>
    </row>
    <row r="3381" spans="1:9">
      <c r="A3381">
        <v>-0.2917239</v>
      </c>
      <c r="B3381">
        <v>0.1144261</v>
      </c>
      <c r="C3381">
        <f>'Map Data'!$I$42</f>
        <v>3</v>
      </c>
      <c r="D3381" t="e">
        <f>IF($C3381=1,$B3381,NA())</f>
        <v>#N/A</v>
      </c>
      <c r="E3381" t="e">
        <f>IF($C3381=2,$B3381,NA())</f>
        <v>#N/A</v>
      </c>
      <c r="F3381">
        <f>IF($C3381=3,$B3381,NA())</f>
        <v>0.1144261</v>
      </c>
      <c r="G3381" t="e">
        <f>IF($C3381=4,$B3381,NA())</f>
        <v>#N/A</v>
      </c>
      <c r="H3381" t="e">
        <f>IF($C3381=5,$B3381,NA())</f>
        <v>#N/A</v>
      </c>
      <c r="I3381" t="e">
        <f>IF($C3381="",$B3381,NA())</f>
        <v>#N/A</v>
      </c>
    </row>
    <row r="3382" spans="1:9">
      <c r="A3382">
        <v>-0.2675539</v>
      </c>
      <c r="B3382">
        <v>0.1144261</v>
      </c>
      <c r="C3382">
        <f>'Map Data'!$I$42</f>
        <v>3</v>
      </c>
      <c r="D3382" t="e">
        <f>IF($C3382=1,$B3382,NA())</f>
        <v>#N/A</v>
      </c>
      <c r="E3382" t="e">
        <f>IF($C3382=2,$B3382,NA())</f>
        <v>#N/A</v>
      </c>
      <c r="F3382">
        <f>IF($C3382=3,$B3382,NA())</f>
        <v>0.1144261</v>
      </c>
      <c r="G3382" t="e">
        <f>IF($C3382=4,$B3382,NA())</f>
        <v>#N/A</v>
      </c>
      <c r="H3382" t="e">
        <f>IF($C3382=5,$B3382,NA())</f>
        <v>#N/A</v>
      </c>
      <c r="I3382" t="e">
        <f>IF($C3382="",$B3382,NA())</f>
        <v>#N/A</v>
      </c>
    </row>
    <row r="3384" spans="1:9">
      <c r="A3384">
        <v>-0.3026241</v>
      </c>
      <c r="B3384">
        <v>0.1172629</v>
      </c>
      <c r="C3384">
        <f>'Map Data'!$I$42</f>
        <v>3</v>
      </c>
      <c r="D3384" t="e">
        <f>IF($C3384=1,$B3384,NA())</f>
        <v>#N/A</v>
      </c>
      <c r="E3384" t="e">
        <f>IF($C3384=2,$B3384,NA())</f>
        <v>#N/A</v>
      </c>
      <c r="F3384">
        <f>IF($C3384=3,$B3384,NA())</f>
        <v>0.1172629</v>
      </c>
      <c r="G3384" t="e">
        <f>IF($C3384=4,$B3384,NA())</f>
        <v>#N/A</v>
      </c>
      <c r="H3384" t="e">
        <f>IF($C3384=5,$B3384,NA())</f>
        <v>#N/A</v>
      </c>
      <c r="I3384" t="e">
        <f>IF($C3384="",$B3384,NA())</f>
        <v>#N/A</v>
      </c>
    </row>
    <row r="3385" spans="1:9">
      <c r="A3385">
        <v>-0.26708</v>
      </c>
      <c r="B3385">
        <v>0.1172629</v>
      </c>
      <c r="C3385">
        <f>'Map Data'!$I$42</f>
        <v>3</v>
      </c>
      <c r="D3385" t="e">
        <f>IF($C3385=1,$B3385,NA())</f>
        <v>#N/A</v>
      </c>
      <c r="E3385" t="e">
        <f>IF($C3385=2,$B3385,NA())</f>
        <v>#N/A</v>
      </c>
      <c r="F3385">
        <f>IF($C3385=3,$B3385,NA())</f>
        <v>0.1172629</v>
      </c>
      <c r="G3385" t="e">
        <f>IF($C3385=4,$B3385,NA())</f>
        <v>#N/A</v>
      </c>
      <c r="H3385" t="e">
        <f>IF($C3385=5,$B3385,NA())</f>
        <v>#N/A</v>
      </c>
      <c r="I3385" t="e">
        <f>IF($C3385="",$B3385,NA())</f>
        <v>#N/A</v>
      </c>
    </row>
    <row r="3387" spans="1:9">
      <c r="A3387">
        <v>-0.3135242</v>
      </c>
      <c r="B3387">
        <v>0.1200997</v>
      </c>
      <c r="C3387">
        <f>'Map Data'!$I$42</f>
        <v>3</v>
      </c>
      <c r="D3387" t="e">
        <f>IF($C3387=1,$B3387,NA())</f>
        <v>#N/A</v>
      </c>
      <c r="E3387" t="e">
        <f>IF($C3387=2,$B3387,NA())</f>
        <v>#N/A</v>
      </c>
      <c r="F3387">
        <f>IF($C3387=3,$B3387,NA())</f>
        <v>0.1200997</v>
      </c>
      <c r="G3387" t="e">
        <f>IF($C3387=4,$B3387,NA())</f>
        <v>#N/A</v>
      </c>
      <c r="H3387" t="e">
        <f>IF($C3387=5,$B3387,NA())</f>
        <v>#N/A</v>
      </c>
      <c r="I3387" t="e">
        <f>IF($C3387="",$B3387,NA())</f>
        <v>#N/A</v>
      </c>
    </row>
    <row r="3388" spans="1:9">
      <c r="A3388">
        <v>-0.2661321</v>
      </c>
      <c r="B3388">
        <v>0.1200997</v>
      </c>
      <c r="C3388">
        <f>'Map Data'!$I$42</f>
        <v>3</v>
      </c>
      <c r="D3388" t="e">
        <f>IF($C3388=1,$B3388,NA())</f>
        <v>#N/A</v>
      </c>
      <c r="E3388" t="e">
        <f>IF($C3388=2,$B3388,NA())</f>
        <v>#N/A</v>
      </c>
      <c r="F3388">
        <f>IF($C3388=3,$B3388,NA())</f>
        <v>0.1200997</v>
      </c>
      <c r="G3388" t="e">
        <f>IF($C3388=4,$B3388,NA())</f>
        <v>#N/A</v>
      </c>
      <c r="H3388" t="e">
        <f>IF($C3388=5,$B3388,NA())</f>
        <v>#N/A</v>
      </c>
      <c r="I3388" t="e">
        <f>IF($C3388="",$B3388,NA())</f>
        <v>#N/A</v>
      </c>
    </row>
    <row r="3390" spans="1:9">
      <c r="A3390">
        <v>-0.3239505</v>
      </c>
      <c r="B3390">
        <v>0.1229366</v>
      </c>
      <c r="C3390">
        <f>'Map Data'!$I$42</f>
        <v>3</v>
      </c>
      <c r="D3390" t="e">
        <f>IF($C3390=1,$B3390,NA())</f>
        <v>#N/A</v>
      </c>
      <c r="E3390" t="e">
        <f>IF($C3390=2,$B3390,NA())</f>
        <v>#N/A</v>
      </c>
      <c r="F3390">
        <f>IF($C3390=3,$B3390,NA())</f>
        <v>0.1229366</v>
      </c>
      <c r="G3390" t="e">
        <f>IF($C3390=4,$B3390,NA())</f>
        <v>#N/A</v>
      </c>
      <c r="H3390" t="e">
        <f>IF($C3390=5,$B3390,NA())</f>
        <v>#N/A</v>
      </c>
      <c r="I3390" t="e">
        <f>IF($C3390="",$B3390,NA())</f>
        <v>#N/A</v>
      </c>
    </row>
    <row r="3391" spans="1:9">
      <c r="A3391">
        <v>-0.2656582</v>
      </c>
      <c r="B3391">
        <v>0.1229366</v>
      </c>
      <c r="C3391">
        <f>'Map Data'!$I$42</f>
        <v>3</v>
      </c>
      <c r="D3391" t="e">
        <f>IF($C3391=1,$B3391,NA())</f>
        <v>#N/A</v>
      </c>
      <c r="E3391" t="e">
        <f>IF($C3391=2,$B3391,NA())</f>
        <v>#N/A</v>
      </c>
      <c r="F3391">
        <f>IF($C3391=3,$B3391,NA())</f>
        <v>0.1229366</v>
      </c>
      <c r="G3391" t="e">
        <f>IF($C3391=4,$B3391,NA())</f>
        <v>#N/A</v>
      </c>
      <c r="H3391" t="e">
        <f>IF($C3391=5,$B3391,NA())</f>
        <v>#N/A</v>
      </c>
      <c r="I3391" t="e">
        <f>IF($C3391="",$B3391,NA())</f>
        <v>#N/A</v>
      </c>
    </row>
    <row r="3393" spans="1:9">
      <c r="A3393">
        <v>-0.3334289</v>
      </c>
      <c r="B3393">
        <v>0.1257734</v>
      </c>
      <c r="C3393">
        <f>'Map Data'!$I$42</f>
        <v>3</v>
      </c>
      <c r="D3393" t="e">
        <f>IF($C3393=1,$B3393,NA())</f>
        <v>#N/A</v>
      </c>
      <c r="E3393" t="e">
        <f>IF($C3393=2,$B3393,NA())</f>
        <v>#N/A</v>
      </c>
      <c r="F3393">
        <f>IF($C3393=3,$B3393,NA())</f>
        <v>0.1257734</v>
      </c>
      <c r="G3393" t="e">
        <f>IF($C3393=4,$B3393,NA())</f>
        <v>#N/A</v>
      </c>
      <c r="H3393" t="e">
        <f>IF($C3393=5,$B3393,NA())</f>
        <v>#N/A</v>
      </c>
      <c r="I3393" t="e">
        <f>IF($C3393="",$B3393,NA())</f>
        <v>#N/A</v>
      </c>
    </row>
    <row r="3394" spans="1:9">
      <c r="A3394">
        <v>-0.2651843</v>
      </c>
      <c r="B3394">
        <v>0.1257734</v>
      </c>
      <c r="C3394">
        <f>'Map Data'!$I$42</f>
        <v>3</v>
      </c>
      <c r="D3394" t="e">
        <f>IF($C3394=1,$B3394,NA())</f>
        <v>#N/A</v>
      </c>
      <c r="E3394" t="e">
        <f>IF($C3394=2,$B3394,NA())</f>
        <v>#N/A</v>
      </c>
      <c r="F3394">
        <f>IF($C3394=3,$B3394,NA())</f>
        <v>0.1257734</v>
      </c>
      <c r="G3394" t="e">
        <f>IF($C3394=4,$B3394,NA())</f>
        <v>#N/A</v>
      </c>
      <c r="H3394" t="e">
        <f>IF($C3394=5,$B3394,NA())</f>
        <v>#N/A</v>
      </c>
      <c r="I3394" t="e">
        <f>IF($C3394="",$B3394,NA())</f>
        <v>#N/A</v>
      </c>
    </row>
    <row r="3396" spans="1:9">
      <c r="A3396">
        <v>-0.3433813</v>
      </c>
      <c r="B3396">
        <v>0.1286102</v>
      </c>
      <c r="C3396">
        <f>'Map Data'!$I$42</f>
        <v>3</v>
      </c>
      <c r="D3396" t="e">
        <f>IF($C3396=1,$B3396,NA())</f>
        <v>#N/A</v>
      </c>
      <c r="E3396" t="e">
        <f>IF($C3396=2,$B3396,NA())</f>
        <v>#N/A</v>
      </c>
      <c r="F3396">
        <f>IF($C3396=3,$B3396,NA())</f>
        <v>0.1286102</v>
      </c>
      <c r="G3396" t="e">
        <f>IF($C3396=4,$B3396,NA())</f>
        <v>#N/A</v>
      </c>
      <c r="H3396" t="e">
        <f>IF($C3396=5,$B3396,NA())</f>
        <v>#N/A</v>
      </c>
      <c r="I3396" t="e">
        <f>IF($C3396="",$B3396,NA())</f>
        <v>#N/A</v>
      </c>
    </row>
    <row r="3397" spans="1:9">
      <c r="A3397">
        <v>-0.2642364</v>
      </c>
      <c r="B3397">
        <v>0.1286102</v>
      </c>
      <c r="C3397">
        <f>'Map Data'!$I$42</f>
        <v>3</v>
      </c>
      <c r="D3397" t="e">
        <f>IF($C3397=1,$B3397,NA())</f>
        <v>#N/A</v>
      </c>
      <c r="E3397" t="e">
        <f>IF($C3397=2,$B3397,NA())</f>
        <v>#N/A</v>
      </c>
      <c r="F3397">
        <f>IF($C3397=3,$B3397,NA())</f>
        <v>0.1286102</v>
      </c>
      <c r="G3397" t="e">
        <f>IF($C3397=4,$B3397,NA())</f>
        <v>#N/A</v>
      </c>
      <c r="H3397" t="e">
        <f>IF($C3397=5,$B3397,NA())</f>
        <v>#N/A</v>
      </c>
      <c r="I3397" t="e">
        <f>IF($C3397="",$B3397,NA())</f>
        <v>#N/A</v>
      </c>
    </row>
    <row r="3399" spans="1:9">
      <c r="A3399">
        <v>-0.3533336</v>
      </c>
      <c r="B3399">
        <v>0.1314471</v>
      </c>
      <c r="C3399">
        <f>'Map Data'!$I$42</f>
        <v>3</v>
      </c>
      <c r="D3399" t="e">
        <f>IF($C3399=1,$B3399,NA())</f>
        <v>#N/A</v>
      </c>
      <c r="E3399" t="e">
        <f>IF($C3399=2,$B3399,NA())</f>
        <v>#N/A</v>
      </c>
      <c r="F3399">
        <f>IF($C3399=3,$B3399,NA())</f>
        <v>0.1314471</v>
      </c>
      <c r="G3399" t="e">
        <f>IF($C3399=4,$B3399,NA())</f>
        <v>#N/A</v>
      </c>
      <c r="H3399" t="e">
        <f>IF($C3399=5,$B3399,NA())</f>
        <v>#N/A</v>
      </c>
      <c r="I3399" t="e">
        <f>IF($C3399="",$B3399,NA())</f>
        <v>#N/A</v>
      </c>
    </row>
    <row r="3400" spans="1:9">
      <c r="A3400">
        <v>-0.2637625</v>
      </c>
      <c r="B3400">
        <v>0.1314471</v>
      </c>
      <c r="C3400">
        <f>'Map Data'!$I$42</f>
        <v>3</v>
      </c>
      <c r="D3400" t="e">
        <f>IF($C3400=1,$B3400,NA())</f>
        <v>#N/A</v>
      </c>
      <c r="E3400" t="e">
        <f>IF($C3400=2,$B3400,NA())</f>
        <v>#N/A</v>
      </c>
      <c r="F3400">
        <f>IF($C3400=3,$B3400,NA())</f>
        <v>0.1314471</v>
      </c>
      <c r="G3400" t="e">
        <f>IF($C3400=4,$B3400,NA())</f>
        <v>#N/A</v>
      </c>
      <c r="H3400" t="e">
        <f>IF($C3400=5,$B3400,NA())</f>
        <v>#N/A</v>
      </c>
      <c r="I3400" t="e">
        <f>IF($C3400="",$B3400,NA())</f>
        <v>#N/A</v>
      </c>
    </row>
    <row r="3402" spans="1:9">
      <c r="A3402">
        <v>-0.3585467</v>
      </c>
      <c r="B3402">
        <v>0.1342839</v>
      </c>
      <c r="C3402">
        <f>'Map Data'!$I$42</f>
        <v>3</v>
      </c>
      <c r="D3402" t="e">
        <f>IF($C3402=1,$B3402,NA())</f>
        <v>#N/A</v>
      </c>
      <c r="E3402" t="e">
        <f>IF($C3402=2,$B3402,NA())</f>
        <v>#N/A</v>
      </c>
      <c r="F3402">
        <f>IF($C3402=3,$B3402,NA())</f>
        <v>0.1342839</v>
      </c>
      <c r="G3402" t="e">
        <f>IF($C3402=4,$B3402,NA())</f>
        <v>#N/A</v>
      </c>
      <c r="H3402" t="e">
        <f>IF($C3402=5,$B3402,NA())</f>
        <v>#N/A</v>
      </c>
      <c r="I3402" t="e">
        <f>IF($C3402="",$B3402,NA())</f>
        <v>#N/A</v>
      </c>
    </row>
    <row r="3403" spans="1:9">
      <c r="A3403">
        <v>-0.2632886</v>
      </c>
      <c r="B3403">
        <v>0.1342839</v>
      </c>
      <c r="C3403">
        <f>'Map Data'!$I$42</f>
        <v>3</v>
      </c>
      <c r="D3403" t="e">
        <f>IF($C3403=1,$B3403,NA())</f>
        <v>#N/A</v>
      </c>
      <c r="E3403" t="e">
        <f>IF($C3403=2,$B3403,NA())</f>
        <v>#N/A</v>
      </c>
      <c r="F3403">
        <f>IF($C3403=3,$B3403,NA())</f>
        <v>0.1342839</v>
      </c>
      <c r="G3403" t="e">
        <f>IF($C3403=4,$B3403,NA())</f>
        <v>#N/A</v>
      </c>
      <c r="H3403" t="e">
        <f>IF($C3403=5,$B3403,NA())</f>
        <v>#N/A</v>
      </c>
      <c r="I3403" t="e">
        <f>IF($C3403="",$B3403,NA())</f>
        <v>#N/A</v>
      </c>
    </row>
    <row r="3405" spans="1:9">
      <c r="A3405">
        <v>-0.3585467</v>
      </c>
      <c r="B3405">
        <v>0.1371207</v>
      </c>
      <c r="C3405">
        <f>'Map Data'!$I$42</f>
        <v>3</v>
      </c>
      <c r="D3405" t="e">
        <f>IF($C3405=1,$B3405,NA())</f>
        <v>#N/A</v>
      </c>
      <c r="E3405" t="e">
        <f>IF($C3405=2,$B3405,NA())</f>
        <v>#N/A</v>
      </c>
      <c r="F3405">
        <f>IF($C3405=3,$B3405,NA())</f>
        <v>0.1371207</v>
      </c>
      <c r="G3405" t="e">
        <f>IF($C3405=4,$B3405,NA())</f>
        <v>#N/A</v>
      </c>
      <c r="H3405" t="e">
        <f>IF($C3405=5,$B3405,NA())</f>
        <v>#N/A</v>
      </c>
      <c r="I3405" t="e">
        <f>IF($C3405="",$B3405,NA())</f>
        <v>#N/A</v>
      </c>
    </row>
    <row r="3406" spans="1:9">
      <c r="A3406">
        <v>-0.2623408</v>
      </c>
      <c r="B3406">
        <v>0.1371207</v>
      </c>
      <c r="C3406">
        <f>'Map Data'!$I$42</f>
        <v>3</v>
      </c>
      <c r="D3406" t="e">
        <f>IF($C3406=1,$B3406,NA())</f>
        <v>#N/A</v>
      </c>
      <c r="E3406" t="e">
        <f>IF($C3406=2,$B3406,NA())</f>
        <v>#N/A</v>
      </c>
      <c r="F3406">
        <f>IF($C3406=3,$B3406,NA())</f>
        <v>0.1371207</v>
      </c>
      <c r="G3406" t="e">
        <f>IF($C3406=4,$B3406,NA())</f>
        <v>#N/A</v>
      </c>
      <c r="H3406" t="e">
        <f>IF($C3406=5,$B3406,NA())</f>
        <v>#N/A</v>
      </c>
      <c r="I3406" t="e">
        <f>IF($C3406="",$B3406,NA())</f>
        <v>#N/A</v>
      </c>
    </row>
    <row r="3408" spans="1:9">
      <c r="A3408">
        <v>-0.3585467</v>
      </c>
      <c r="B3408">
        <v>0.1399576</v>
      </c>
      <c r="C3408">
        <f>'Map Data'!$I$42</f>
        <v>3</v>
      </c>
      <c r="D3408" t="e">
        <f>IF($C3408=1,$B3408,NA())</f>
        <v>#N/A</v>
      </c>
      <c r="E3408" t="e">
        <f>IF($C3408=2,$B3408,NA())</f>
        <v>#N/A</v>
      </c>
      <c r="F3408">
        <f>IF($C3408=3,$B3408,NA())</f>
        <v>0.1399576</v>
      </c>
      <c r="G3408" t="e">
        <f>IF($C3408=4,$B3408,NA())</f>
        <v>#N/A</v>
      </c>
      <c r="H3408" t="e">
        <f>IF($C3408=5,$B3408,NA())</f>
        <v>#N/A</v>
      </c>
      <c r="I3408" t="e">
        <f>IF($C3408="",$B3408,NA())</f>
        <v>#N/A</v>
      </c>
    </row>
    <row r="3409" spans="1:9">
      <c r="A3409">
        <v>-0.2618668</v>
      </c>
      <c r="B3409">
        <v>0.1399576</v>
      </c>
      <c r="C3409">
        <f>'Map Data'!$I$42</f>
        <v>3</v>
      </c>
      <c r="D3409" t="e">
        <f>IF($C3409=1,$B3409,NA())</f>
        <v>#N/A</v>
      </c>
      <c r="E3409" t="e">
        <f>IF($C3409=2,$B3409,NA())</f>
        <v>#N/A</v>
      </c>
      <c r="F3409">
        <f>IF($C3409=3,$B3409,NA())</f>
        <v>0.1399576</v>
      </c>
      <c r="G3409" t="e">
        <f>IF($C3409=4,$B3409,NA())</f>
        <v>#N/A</v>
      </c>
      <c r="H3409" t="e">
        <f>IF($C3409=5,$B3409,NA())</f>
        <v>#N/A</v>
      </c>
      <c r="I3409" t="e">
        <f>IF($C3409="",$B3409,NA())</f>
        <v>#N/A</v>
      </c>
    </row>
    <row r="3411" spans="1:9">
      <c r="A3411">
        <v>-0.3575989</v>
      </c>
      <c r="B3411">
        <v>0.1427944</v>
      </c>
      <c r="C3411">
        <f>'Map Data'!$I$42</f>
        <v>3</v>
      </c>
      <c r="D3411" t="e">
        <f>IF($C3411=1,$B3411,NA())</f>
        <v>#N/A</v>
      </c>
      <c r="E3411" t="e">
        <f>IF($C3411=2,$B3411,NA())</f>
        <v>#N/A</v>
      </c>
      <c r="F3411">
        <f>IF($C3411=3,$B3411,NA())</f>
        <v>0.1427944</v>
      </c>
      <c r="G3411" t="e">
        <f>IF($C3411=4,$B3411,NA())</f>
        <v>#N/A</v>
      </c>
      <c r="H3411" t="e">
        <f>IF($C3411=5,$B3411,NA())</f>
        <v>#N/A</v>
      </c>
      <c r="I3411" t="e">
        <f>IF($C3411="",$B3411,NA())</f>
        <v>#N/A</v>
      </c>
    </row>
    <row r="3412" spans="1:9">
      <c r="A3412">
        <v>-0.2604451</v>
      </c>
      <c r="B3412">
        <v>0.1427944</v>
      </c>
      <c r="C3412">
        <f>'Map Data'!$I$42</f>
        <v>3</v>
      </c>
      <c r="D3412" t="e">
        <f>IF($C3412=1,$B3412,NA())</f>
        <v>#N/A</v>
      </c>
      <c r="E3412" t="e">
        <f>IF($C3412=2,$B3412,NA())</f>
        <v>#N/A</v>
      </c>
      <c r="F3412">
        <f>IF($C3412=3,$B3412,NA())</f>
        <v>0.1427944</v>
      </c>
      <c r="G3412" t="e">
        <f>IF($C3412=4,$B3412,NA())</f>
        <v>#N/A</v>
      </c>
      <c r="H3412" t="e">
        <f>IF($C3412=5,$B3412,NA())</f>
        <v>#N/A</v>
      </c>
      <c r="I3412" t="e">
        <f>IF($C3412="",$B3412,NA())</f>
        <v>#N/A</v>
      </c>
    </row>
    <row r="3414" spans="1:9">
      <c r="A3414">
        <v>-0.357125</v>
      </c>
      <c r="B3414">
        <v>0.1456313</v>
      </c>
      <c r="C3414">
        <f>'Map Data'!$I$42</f>
        <v>3</v>
      </c>
      <c r="D3414" t="e">
        <f>IF($C3414=1,$B3414,NA())</f>
        <v>#N/A</v>
      </c>
      <c r="E3414" t="e">
        <f>IF($C3414=2,$B3414,NA())</f>
        <v>#N/A</v>
      </c>
      <c r="F3414">
        <f>IF($C3414=3,$B3414,NA())</f>
        <v>0.1456313</v>
      </c>
      <c r="G3414" t="e">
        <f>IF($C3414=4,$B3414,NA())</f>
        <v>#N/A</v>
      </c>
      <c r="H3414" t="e">
        <f>IF($C3414=5,$B3414,NA())</f>
        <v>#N/A</v>
      </c>
      <c r="I3414" t="e">
        <f>IF($C3414="",$B3414,NA())</f>
        <v>#N/A</v>
      </c>
    </row>
    <row r="3415" spans="1:9">
      <c r="A3415">
        <v>-0.2590233</v>
      </c>
      <c r="B3415">
        <v>0.1456313</v>
      </c>
      <c r="C3415">
        <f>'Map Data'!$I$42</f>
        <v>3</v>
      </c>
      <c r="D3415" t="e">
        <f>IF($C3415=1,$B3415,NA())</f>
        <v>#N/A</v>
      </c>
      <c r="E3415" t="e">
        <f>IF($C3415=2,$B3415,NA())</f>
        <v>#N/A</v>
      </c>
      <c r="F3415">
        <f>IF($C3415=3,$B3415,NA())</f>
        <v>0.1456313</v>
      </c>
      <c r="G3415" t="e">
        <f>IF($C3415=4,$B3415,NA())</f>
        <v>#N/A</v>
      </c>
      <c r="H3415" t="e">
        <f>IF($C3415=5,$B3415,NA())</f>
        <v>#N/A</v>
      </c>
      <c r="I3415" t="e">
        <f>IF($C3415="",$B3415,NA())</f>
        <v>#N/A</v>
      </c>
    </row>
    <row r="3417" spans="1:9">
      <c r="A3417">
        <v>-0.357125</v>
      </c>
      <c r="B3417">
        <v>0.1484681</v>
      </c>
      <c r="C3417">
        <f>'Map Data'!$I$42</f>
        <v>3</v>
      </c>
      <c r="D3417" t="e">
        <f>IF($C3417=1,$B3417,NA())</f>
        <v>#N/A</v>
      </c>
      <c r="E3417" t="e">
        <f>IF($C3417=2,$B3417,NA())</f>
        <v>#N/A</v>
      </c>
      <c r="F3417">
        <f>IF($C3417=3,$B3417,NA())</f>
        <v>0.1484681</v>
      </c>
      <c r="G3417" t="e">
        <f>IF($C3417=4,$B3417,NA())</f>
        <v>#N/A</v>
      </c>
      <c r="H3417" t="e">
        <f>IF($C3417=5,$B3417,NA())</f>
        <v>#N/A</v>
      </c>
      <c r="I3417" t="e">
        <f>IF($C3417="",$B3417,NA())</f>
        <v>#N/A</v>
      </c>
    </row>
    <row r="3418" spans="1:9">
      <c r="A3418">
        <v>-0.2618668</v>
      </c>
      <c r="B3418">
        <v>0.1484681</v>
      </c>
      <c r="C3418">
        <f>'Map Data'!$I$42</f>
        <v>3</v>
      </c>
      <c r="D3418" t="e">
        <f>IF($C3418=1,$B3418,NA())</f>
        <v>#N/A</v>
      </c>
      <c r="E3418" t="e">
        <f>IF($C3418=2,$B3418,NA())</f>
        <v>#N/A</v>
      </c>
      <c r="F3418">
        <f>IF($C3418=3,$B3418,NA())</f>
        <v>0.1484681</v>
      </c>
      <c r="G3418" t="e">
        <f>IF($C3418=4,$B3418,NA())</f>
        <v>#N/A</v>
      </c>
      <c r="H3418" t="e">
        <f>IF($C3418=5,$B3418,NA())</f>
        <v>#N/A</v>
      </c>
      <c r="I3418" t="e">
        <f>IF($C3418="",$B3418,NA())</f>
        <v>#N/A</v>
      </c>
    </row>
    <row r="3420" spans="1:9">
      <c r="A3420">
        <v>-0.3552293</v>
      </c>
      <c r="B3420">
        <v>0.1513049</v>
      </c>
      <c r="C3420">
        <f>'Map Data'!$I$42</f>
        <v>3</v>
      </c>
      <c r="D3420" t="e">
        <f>IF($C3420=1,$B3420,NA())</f>
        <v>#N/A</v>
      </c>
      <c r="E3420" t="e">
        <f>IF($C3420=2,$B3420,NA())</f>
        <v>#N/A</v>
      </c>
      <c r="F3420">
        <f>IF($C3420=3,$B3420,NA())</f>
        <v>0.1513049</v>
      </c>
      <c r="G3420" t="e">
        <f>IF($C3420=4,$B3420,NA())</f>
        <v>#N/A</v>
      </c>
      <c r="H3420" t="e">
        <f>IF($C3420=5,$B3420,NA())</f>
        <v>#N/A</v>
      </c>
      <c r="I3420" t="e">
        <f>IF($C3420="",$B3420,NA())</f>
        <v>#N/A</v>
      </c>
    </row>
    <row r="3421" spans="1:9">
      <c r="A3421">
        <v>-0.2618668</v>
      </c>
      <c r="B3421">
        <v>0.1513049</v>
      </c>
      <c r="C3421">
        <f>'Map Data'!$I$42</f>
        <v>3</v>
      </c>
      <c r="D3421" t="e">
        <f>IF($C3421=1,$B3421,NA())</f>
        <v>#N/A</v>
      </c>
      <c r="E3421" t="e">
        <f>IF($C3421=2,$B3421,NA())</f>
        <v>#N/A</v>
      </c>
      <c r="F3421">
        <f>IF($C3421=3,$B3421,NA())</f>
        <v>0.1513049</v>
      </c>
      <c r="G3421" t="e">
        <f>IF($C3421=4,$B3421,NA())</f>
        <v>#N/A</v>
      </c>
      <c r="H3421" t="e">
        <f>IF($C3421=5,$B3421,NA())</f>
        <v>#N/A</v>
      </c>
      <c r="I3421" t="e">
        <f>IF($C3421="",$B3421,NA())</f>
        <v>#N/A</v>
      </c>
    </row>
    <row r="3423" spans="1:9">
      <c r="A3423">
        <v>-0.3538075</v>
      </c>
      <c r="B3423">
        <v>0.1541418</v>
      </c>
      <c r="C3423">
        <f>'Map Data'!$I$42</f>
        <v>3</v>
      </c>
      <c r="D3423" t="e">
        <f>IF($C3423=1,$B3423,NA())</f>
        <v>#N/A</v>
      </c>
      <c r="E3423" t="e">
        <f>IF($C3423=2,$B3423,NA())</f>
        <v>#N/A</v>
      </c>
      <c r="F3423">
        <f>IF($C3423=3,$B3423,NA())</f>
        <v>0.1541418</v>
      </c>
      <c r="G3423" t="e">
        <f>IF($C3423=4,$B3423,NA())</f>
        <v>#N/A</v>
      </c>
      <c r="H3423" t="e">
        <f>IF($C3423=5,$B3423,NA())</f>
        <v>#N/A</v>
      </c>
      <c r="I3423" t="e">
        <f>IF($C3423="",$B3423,NA())</f>
        <v>#N/A</v>
      </c>
    </row>
    <row r="3424" spans="1:9">
      <c r="A3424">
        <v>-0.2599712</v>
      </c>
      <c r="B3424">
        <v>0.1541418</v>
      </c>
      <c r="C3424">
        <f>'Map Data'!$I$42</f>
        <v>3</v>
      </c>
      <c r="D3424" t="e">
        <f>IF($C3424=1,$B3424,NA())</f>
        <v>#N/A</v>
      </c>
      <c r="E3424" t="e">
        <f>IF($C3424=2,$B3424,NA())</f>
        <v>#N/A</v>
      </c>
      <c r="F3424">
        <f>IF($C3424=3,$B3424,NA())</f>
        <v>0.1541418</v>
      </c>
      <c r="G3424" t="e">
        <f>IF($C3424=4,$B3424,NA())</f>
        <v>#N/A</v>
      </c>
      <c r="H3424" t="e">
        <f>IF($C3424=5,$B3424,NA())</f>
        <v>#N/A</v>
      </c>
      <c r="I3424" t="e">
        <f>IF($C3424="",$B3424,NA())</f>
        <v>#N/A</v>
      </c>
    </row>
    <row r="3426" spans="1:9">
      <c r="A3426">
        <v>-0.3514379</v>
      </c>
      <c r="B3426">
        <v>0.1569786</v>
      </c>
      <c r="C3426">
        <f>'Map Data'!$I$42</f>
        <v>3</v>
      </c>
      <c r="D3426" t="e">
        <f>IF($C3426=1,$B3426,NA())</f>
        <v>#N/A</v>
      </c>
      <c r="E3426" t="e">
        <f>IF($C3426=2,$B3426,NA())</f>
        <v>#N/A</v>
      </c>
      <c r="F3426">
        <f>IF($C3426=3,$B3426,NA())</f>
        <v>0.1569786</v>
      </c>
      <c r="G3426" t="e">
        <f>IF($C3426=4,$B3426,NA())</f>
        <v>#N/A</v>
      </c>
      <c r="H3426" t="e">
        <f>IF($C3426=5,$B3426,NA())</f>
        <v>#N/A</v>
      </c>
      <c r="I3426" t="e">
        <f>IF($C3426="",$B3426,NA())</f>
        <v>#N/A</v>
      </c>
    </row>
    <row r="3427" spans="1:9">
      <c r="A3427">
        <v>-0.2566537</v>
      </c>
      <c r="B3427">
        <v>0.1569786</v>
      </c>
      <c r="C3427">
        <f>'Map Data'!$I$42</f>
        <v>3</v>
      </c>
      <c r="D3427" t="e">
        <f>IF($C3427=1,$B3427,NA())</f>
        <v>#N/A</v>
      </c>
      <c r="E3427" t="e">
        <f>IF($C3427=2,$B3427,NA())</f>
        <v>#N/A</v>
      </c>
      <c r="F3427">
        <f>IF($C3427=3,$B3427,NA())</f>
        <v>0.1569786</v>
      </c>
      <c r="G3427" t="e">
        <f>IF($C3427=4,$B3427,NA())</f>
        <v>#N/A</v>
      </c>
      <c r="H3427" t="e">
        <f>IF($C3427=5,$B3427,NA())</f>
        <v>#N/A</v>
      </c>
      <c r="I3427" t="e">
        <f>IF($C3427="",$B3427,NA())</f>
        <v>#N/A</v>
      </c>
    </row>
    <row r="3429" spans="1:9">
      <c r="A3429">
        <v>-0.3495422</v>
      </c>
      <c r="B3429">
        <v>0.1598154</v>
      </c>
      <c r="C3429">
        <f>'Map Data'!$I$42</f>
        <v>3</v>
      </c>
      <c r="D3429" t="e">
        <f>IF($C3429=1,$B3429,NA())</f>
        <v>#N/A</v>
      </c>
      <c r="E3429" t="e">
        <f>IF($C3429=2,$B3429,NA())</f>
        <v>#N/A</v>
      </c>
      <c r="F3429">
        <f>IF($C3429=3,$B3429,NA())</f>
        <v>0.1598154</v>
      </c>
      <c r="G3429" t="e">
        <f>IF($C3429=4,$B3429,NA())</f>
        <v>#N/A</v>
      </c>
      <c r="H3429" t="e">
        <f>IF($C3429=5,$B3429,NA())</f>
        <v>#N/A</v>
      </c>
      <c r="I3429" t="e">
        <f>IF($C3429="",$B3429,NA())</f>
        <v>#N/A</v>
      </c>
    </row>
    <row r="3430" spans="1:9">
      <c r="A3430">
        <v>-0.2552319</v>
      </c>
      <c r="B3430">
        <v>0.1598154</v>
      </c>
      <c r="C3430">
        <f>'Map Data'!$I$42</f>
        <v>3</v>
      </c>
      <c r="D3430" t="e">
        <f>IF($C3430=1,$B3430,NA())</f>
        <v>#N/A</v>
      </c>
      <c r="E3430" t="e">
        <f>IF($C3430=2,$B3430,NA())</f>
        <v>#N/A</v>
      </c>
      <c r="F3430">
        <f>IF($C3430=3,$B3430,NA())</f>
        <v>0.1598154</v>
      </c>
      <c r="G3430" t="e">
        <f>IF($C3430=4,$B3430,NA())</f>
        <v>#N/A</v>
      </c>
      <c r="H3430" t="e">
        <f>IF($C3430=5,$B3430,NA())</f>
        <v>#N/A</v>
      </c>
      <c r="I3430" t="e">
        <f>IF($C3430="",$B3430,NA())</f>
        <v>#N/A</v>
      </c>
    </row>
    <row r="3432" spans="1:9">
      <c r="A3432">
        <v>-0.3481205</v>
      </c>
      <c r="B3432">
        <v>0.1626523</v>
      </c>
      <c r="C3432">
        <f>'Map Data'!$I$42</f>
        <v>3</v>
      </c>
      <c r="D3432" t="e">
        <f>IF($C3432=1,$B3432,NA())</f>
        <v>#N/A</v>
      </c>
      <c r="E3432" t="e">
        <f>IF($C3432=2,$B3432,NA())</f>
        <v>#N/A</v>
      </c>
      <c r="F3432">
        <f>IF($C3432=3,$B3432,NA())</f>
        <v>0.1626523</v>
      </c>
      <c r="G3432" t="e">
        <f>IF($C3432=4,$B3432,NA())</f>
        <v>#N/A</v>
      </c>
      <c r="H3432" t="e">
        <f>IF($C3432=5,$B3432,NA())</f>
        <v>#N/A</v>
      </c>
      <c r="I3432" t="e">
        <f>IF($C3432="",$B3432,NA())</f>
        <v>#N/A</v>
      </c>
    </row>
    <row r="3433" spans="1:9">
      <c r="A3433">
        <v>-0.2528623</v>
      </c>
      <c r="B3433">
        <v>0.1626523</v>
      </c>
      <c r="C3433">
        <f>'Map Data'!$I$42</f>
        <v>3</v>
      </c>
      <c r="D3433" t="e">
        <f>IF($C3433=1,$B3433,NA())</f>
        <v>#N/A</v>
      </c>
      <c r="E3433" t="e">
        <f>IF($C3433=2,$B3433,NA())</f>
        <v>#N/A</v>
      </c>
      <c r="F3433">
        <f>IF($C3433=3,$B3433,NA())</f>
        <v>0.1626523</v>
      </c>
      <c r="G3433" t="e">
        <f>IF($C3433=4,$B3433,NA())</f>
        <v>#N/A</v>
      </c>
      <c r="H3433" t="e">
        <f>IF($C3433=5,$B3433,NA())</f>
        <v>#N/A</v>
      </c>
      <c r="I3433" t="e">
        <f>IF($C3433="",$B3433,NA())</f>
        <v>#N/A</v>
      </c>
    </row>
    <row r="3435" spans="1:9">
      <c r="A3435">
        <v>-0.3471726</v>
      </c>
      <c r="B3435">
        <v>0.1654891</v>
      </c>
      <c r="C3435">
        <f>'Map Data'!$I$42</f>
        <v>3</v>
      </c>
      <c r="D3435" t="e">
        <f>IF($C3435=1,$B3435,NA())</f>
        <v>#N/A</v>
      </c>
      <c r="E3435" t="e">
        <f>IF($C3435=2,$B3435,NA())</f>
        <v>#N/A</v>
      </c>
      <c r="F3435">
        <f>IF($C3435=3,$B3435,NA())</f>
        <v>0.1654891</v>
      </c>
      <c r="G3435" t="e">
        <f>IF($C3435=4,$B3435,NA())</f>
        <v>#N/A</v>
      </c>
      <c r="H3435" t="e">
        <f>IF($C3435=5,$B3435,NA())</f>
        <v>#N/A</v>
      </c>
      <c r="I3435" t="e">
        <f>IF($C3435="",$B3435,NA())</f>
        <v>#N/A</v>
      </c>
    </row>
    <row r="3436" spans="1:9">
      <c r="A3436">
        <v>-0.2514406</v>
      </c>
      <c r="B3436">
        <v>0.1654891</v>
      </c>
      <c r="C3436">
        <f>'Map Data'!$I$42</f>
        <v>3</v>
      </c>
      <c r="D3436" t="e">
        <f>IF($C3436=1,$B3436,NA())</f>
        <v>#N/A</v>
      </c>
      <c r="E3436" t="e">
        <f>IF($C3436=2,$B3436,NA())</f>
        <v>#N/A</v>
      </c>
      <c r="F3436">
        <f>IF($C3436=3,$B3436,NA())</f>
        <v>0.1654891</v>
      </c>
      <c r="G3436" t="e">
        <f>IF($C3436=4,$B3436,NA())</f>
        <v>#N/A</v>
      </c>
      <c r="H3436" t="e">
        <f>IF($C3436=5,$B3436,NA())</f>
        <v>#N/A</v>
      </c>
      <c r="I3436" t="e">
        <f>IF($C3436="",$B3436,NA())</f>
        <v>#N/A</v>
      </c>
    </row>
    <row r="3438" spans="1:9">
      <c r="A3438">
        <v>-0.3457509</v>
      </c>
      <c r="B3438">
        <v>0.1683259</v>
      </c>
      <c r="C3438">
        <f>'Map Data'!$I$42</f>
        <v>3</v>
      </c>
      <c r="D3438" t="e">
        <f>IF($C3438=1,$B3438,NA())</f>
        <v>#N/A</v>
      </c>
      <c r="E3438" t="e">
        <f>IF($C3438=2,$B3438,NA())</f>
        <v>#N/A</v>
      </c>
      <c r="F3438">
        <f>IF($C3438=3,$B3438,NA())</f>
        <v>0.1683259</v>
      </c>
      <c r="G3438" t="e">
        <f>IF($C3438=4,$B3438,NA())</f>
        <v>#N/A</v>
      </c>
      <c r="H3438" t="e">
        <f>IF($C3438=5,$B3438,NA())</f>
        <v>#N/A</v>
      </c>
      <c r="I3438" t="e">
        <f>IF($C3438="",$B3438,NA())</f>
        <v>#N/A</v>
      </c>
    </row>
    <row r="3439" spans="1:9">
      <c r="A3439">
        <v>-0.249071</v>
      </c>
      <c r="B3439">
        <v>0.1683259</v>
      </c>
      <c r="C3439">
        <f>'Map Data'!$I$42</f>
        <v>3</v>
      </c>
      <c r="D3439" t="e">
        <f>IF($C3439=1,$B3439,NA())</f>
        <v>#N/A</v>
      </c>
      <c r="E3439" t="e">
        <f>IF($C3439=2,$B3439,NA())</f>
        <v>#N/A</v>
      </c>
      <c r="F3439">
        <f>IF($C3439=3,$B3439,NA())</f>
        <v>0.1683259</v>
      </c>
      <c r="G3439" t="e">
        <f>IF($C3439=4,$B3439,NA())</f>
        <v>#N/A</v>
      </c>
      <c r="H3439" t="e">
        <f>IF($C3439=5,$B3439,NA())</f>
        <v>#N/A</v>
      </c>
      <c r="I3439" t="e">
        <f>IF($C3439="",$B3439,NA())</f>
        <v>#N/A</v>
      </c>
    </row>
    <row r="3441" spans="1:9">
      <c r="A3441">
        <v>-0.344803</v>
      </c>
      <c r="B3441">
        <v>0.1711628</v>
      </c>
      <c r="C3441">
        <f>'Map Data'!$I$42</f>
        <v>3</v>
      </c>
      <c r="D3441" t="e">
        <f>IF($C3441=1,$B3441,NA())</f>
        <v>#N/A</v>
      </c>
      <c r="E3441" t="e">
        <f>IF($C3441=2,$B3441,NA())</f>
        <v>#N/A</v>
      </c>
      <c r="F3441">
        <f>IF($C3441=3,$B3441,NA())</f>
        <v>0.1711628</v>
      </c>
      <c r="G3441" t="e">
        <f>IF($C3441=4,$B3441,NA())</f>
        <v>#N/A</v>
      </c>
      <c r="H3441" t="e">
        <f>IF($C3441=5,$B3441,NA())</f>
        <v>#N/A</v>
      </c>
      <c r="I3441" t="e">
        <f>IF($C3441="",$B3441,NA())</f>
        <v>#N/A</v>
      </c>
    </row>
    <row r="3442" spans="1:9">
      <c r="A3442">
        <v>-0.248597</v>
      </c>
      <c r="B3442">
        <v>0.1711628</v>
      </c>
      <c r="C3442">
        <f>'Map Data'!$I$42</f>
        <v>3</v>
      </c>
      <c r="D3442" t="e">
        <f>IF($C3442=1,$B3442,NA())</f>
        <v>#N/A</v>
      </c>
      <c r="E3442" t="e">
        <f>IF($C3442=2,$B3442,NA())</f>
        <v>#N/A</v>
      </c>
      <c r="F3442">
        <f>IF($C3442=3,$B3442,NA())</f>
        <v>0.1711628</v>
      </c>
      <c r="G3442" t="e">
        <f>IF($C3442=4,$B3442,NA())</f>
        <v>#N/A</v>
      </c>
      <c r="H3442" t="e">
        <f>IF($C3442=5,$B3442,NA())</f>
        <v>#N/A</v>
      </c>
      <c r="I3442" t="e">
        <f>IF($C3442="",$B3442,NA())</f>
        <v>#N/A</v>
      </c>
    </row>
    <row r="3444" spans="1:9">
      <c r="A3444">
        <v>-0.3433813</v>
      </c>
      <c r="B3444">
        <v>0.1739996</v>
      </c>
      <c r="C3444">
        <f>'Map Data'!$I$42</f>
        <v>3</v>
      </c>
      <c r="D3444" t="e">
        <f>IF($C3444=1,$B3444,NA())</f>
        <v>#N/A</v>
      </c>
      <c r="E3444" t="e">
        <f>IF($C3444=2,$B3444,NA())</f>
        <v>#N/A</v>
      </c>
      <c r="F3444">
        <f>IF($C3444=3,$B3444,NA())</f>
        <v>0.1739996</v>
      </c>
      <c r="G3444" t="e">
        <f>IF($C3444=4,$B3444,NA())</f>
        <v>#N/A</v>
      </c>
      <c r="H3444" t="e">
        <f>IF($C3444=5,$B3444,NA())</f>
        <v>#N/A</v>
      </c>
      <c r="I3444" t="e">
        <f>IF($C3444="",$B3444,NA())</f>
        <v>#N/A</v>
      </c>
    </row>
    <row r="3445" spans="1:9">
      <c r="A3445">
        <v>-0.2514406</v>
      </c>
      <c r="B3445">
        <v>0.1739996</v>
      </c>
      <c r="C3445">
        <f>'Map Data'!$I$42</f>
        <v>3</v>
      </c>
      <c r="D3445" t="e">
        <f>IF($C3445=1,$B3445,NA())</f>
        <v>#N/A</v>
      </c>
      <c r="E3445" t="e">
        <f>IF($C3445=2,$B3445,NA())</f>
        <v>#N/A</v>
      </c>
      <c r="F3445">
        <f>IF($C3445=3,$B3445,NA())</f>
        <v>0.1739996</v>
      </c>
      <c r="G3445" t="e">
        <f>IF($C3445=4,$B3445,NA())</f>
        <v>#N/A</v>
      </c>
      <c r="H3445" t="e">
        <f>IF($C3445=5,$B3445,NA())</f>
        <v>#N/A</v>
      </c>
      <c r="I3445" t="e">
        <f>IF($C3445="",$B3445,NA())</f>
        <v>#N/A</v>
      </c>
    </row>
    <row r="3447" spans="1:9">
      <c r="A3447">
        <v>-0.3424334</v>
      </c>
      <c r="B3447">
        <v>0.1768365</v>
      </c>
      <c r="C3447">
        <f>'Map Data'!$I$42</f>
        <v>3</v>
      </c>
      <c r="D3447" t="e">
        <f>IF($C3447=1,$B3447,NA())</f>
        <v>#N/A</v>
      </c>
      <c r="E3447" t="e">
        <f>IF($C3447=2,$B3447,NA())</f>
        <v>#N/A</v>
      </c>
      <c r="F3447">
        <f>IF($C3447=3,$B3447,NA())</f>
        <v>0.1768365</v>
      </c>
      <c r="G3447" t="e">
        <f>IF($C3447=4,$B3447,NA())</f>
        <v>#N/A</v>
      </c>
      <c r="H3447" t="e">
        <f>IF($C3447=5,$B3447,NA())</f>
        <v>#N/A</v>
      </c>
      <c r="I3447" t="e">
        <f>IF($C3447="",$B3447,NA())</f>
        <v>#N/A</v>
      </c>
    </row>
    <row r="3448" spans="1:9">
      <c r="A3448">
        <v>-0.2519145</v>
      </c>
      <c r="B3448">
        <v>0.1768365</v>
      </c>
      <c r="C3448">
        <f>'Map Data'!$I$42</f>
        <v>3</v>
      </c>
      <c r="D3448" t="e">
        <f>IF($C3448=1,$B3448,NA())</f>
        <v>#N/A</v>
      </c>
      <c r="E3448" t="e">
        <f>IF($C3448=2,$B3448,NA())</f>
        <v>#N/A</v>
      </c>
      <c r="F3448">
        <f>IF($C3448=3,$B3448,NA())</f>
        <v>0.1768365</v>
      </c>
      <c r="G3448" t="e">
        <f>IF($C3448=4,$B3448,NA())</f>
        <v>#N/A</v>
      </c>
      <c r="H3448" t="e">
        <f>IF($C3448=5,$B3448,NA())</f>
        <v>#N/A</v>
      </c>
      <c r="I3448" t="e">
        <f>IF($C3448="",$B3448,NA())</f>
        <v>#N/A</v>
      </c>
    </row>
    <row r="3450" spans="1:9">
      <c r="A3450">
        <v>-0.3414856</v>
      </c>
      <c r="B3450">
        <v>0.1796733</v>
      </c>
      <c r="C3450">
        <f>'Map Data'!$I$42</f>
        <v>3</v>
      </c>
      <c r="D3450" t="e">
        <f>IF($C3450=1,$B3450,NA())</f>
        <v>#N/A</v>
      </c>
      <c r="E3450" t="e">
        <f>IF($C3450=2,$B3450,NA())</f>
        <v>#N/A</v>
      </c>
      <c r="F3450">
        <f>IF($C3450=3,$B3450,NA())</f>
        <v>0.1796733</v>
      </c>
      <c r="G3450" t="e">
        <f>IF($C3450=4,$B3450,NA())</f>
        <v>#N/A</v>
      </c>
      <c r="H3450" t="e">
        <f>IF($C3450=5,$B3450,NA())</f>
        <v>#N/A</v>
      </c>
      <c r="I3450" t="e">
        <f>IF($C3450="",$B3450,NA())</f>
        <v>#N/A</v>
      </c>
    </row>
    <row r="3451" spans="1:9">
      <c r="A3451">
        <v>-0.2632886</v>
      </c>
      <c r="B3451">
        <v>0.1796733</v>
      </c>
      <c r="C3451">
        <f>'Map Data'!$I$42</f>
        <v>3</v>
      </c>
      <c r="D3451" t="e">
        <f>IF($C3451=1,$B3451,NA())</f>
        <v>#N/A</v>
      </c>
      <c r="E3451" t="e">
        <f>IF($C3451=2,$B3451,NA())</f>
        <v>#N/A</v>
      </c>
      <c r="F3451">
        <f>IF($C3451=3,$B3451,NA())</f>
        <v>0.1796733</v>
      </c>
      <c r="G3451" t="e">
        <f>IF($C3451=4,$B3451,NA())</f>
        <v>#N/A</v>
      </c>
      <c r="H3451" t="e">
        <f>IF($C3451=5,$B3451,NA())</f>
        <v>#N/A</v>
      </c>
      <c r="I3451" t="e">
        <f>IF($C3451="",$B3451,NA())</f>
        <v>#N/A</v>
      </c>
    </row>
    <row r="3453" spans="1:9">
      <c r="A3453">
        <v>-0.3400638</v>
      </c>
      <c r="B3453">
        <v>0.1825101</v>
      </c>
      <c r="C3453">
        <f>'Map Data'!$I$42</f>
        <v>3</v>
      </c>
      <c r="D3453" t="e">
        <f>IF($C3453=1,$B3453,NA())</f>
        <v>#N/A</v>
      </c>
      <c r="E3453" t="e">
        <f>IF($C3453=2,$B3453,NA())</f>
        <v>#N/A</v>
      </c>
      <c r="F3453">
        <f>IF($C3453=3,$B3453,NA())</f>
        <v>0.1825101</v>
      </c>
      <c r="G3453" t="e">
        <f>IF($C3453=4,$B3453,NA())</f>
        <v>#N/A</v>
      </c>
      <c r="H3453" t="e">
        <f>IF($C3453=5,$B3453,NA())</f>
        <v>#N/A</v>
      </c>
      <c r="I3453" t="e">
        <f>IF($C3453="",$B3453,NA())</f>
        <v>#N/A</v>
      </c>
    </row>
    <row r="3454" spans="1:9">
      <c r="A3454">
        <v>-0.2959892</v>
      </c>
      <c r="B3454">
        <v>0.1825101</v>
      </c>
      <c r="C3454">
        <f>'Map Data'!$I$42</f>
        <v>3</v>
      </c>
      <c r="D3454" t="e">
        <f>IF($C3454=1,$B3454,NA())</f>
        <v>#N/A</v>
      </c>
      <c r="E3454" t="e">
        <f>IF($C3454=2,$B3454,NA())</f>
        <v>#N/A</v>
      </c>
      <c r="F3454">
        <f>IF($C3454=3,$B3454,NA())</f>
        <v>0.1825101</v>
      </c>
      <c r="G3454" t="e">
        <f>IF($C3454=4,$B3454,NA())</f>
        <v>#N/A</v>
      </c>
      <c r="H3454" t="e">
        <f>IF($C3454=5,$B3454,NA())</f>
        <v>#N/A</v>
      </c>
      <c r="I3454" t="e">
        <f>IF($C3454="",$B3454,NA())</f>
        <v>#N/A</v>
      </c>
    </row>
    <row r="3456" spans="1:9">
      <c r="A3456">
        <v>-0.2893543</v>
      </c>
      <c r="B3456">
        <v>0.1825101</v>
      </c>
      <c r="C3456">
        <f>'Map Data'!$I$42</f>
        <v>3</v>
      </c>
      <c r="D3456" t="e">
        <f>IF($C3456=1,$B3456,NA())</f>
        <v>#N/A</v>
      </c>
      <c r="E3456" t="e">
        <f>IF($C3456=2,$B3456,NA())</f>
        <v>#N/A</v>
      </c>
      <c r="F3456">
        <f>IF($C3456=3,$B3456,NA())</f>
        <v>0.1825101</v>
      </c>
      <c r="G3456" t="e">
        <f>IF($C3456=4,$B3456,NA())</f>
        <v>#N/A</v>
      </c>
      <c r="H3456" t="e">
        <f>IF($C3456=5,$B3456,NA())</f>
        <v>#N/A</v>
      </c>
      <c r="I3456" t="e">
        <f>IF($C3456="",$B3456,NA())</f>
        <v>#N/A</v>
      </c>
    </row>
    <row r="3457" spans="1:9">
      <c r="A3457">
        <v>-0.2808237</v>
      </c>
      <c r="B3457">
        <v>0.1825101</v>
      </c>
      <c r="C3457">
        <f>'Map Data'!$I$42</f>
        <v>3</v>
      </c>
      <c r="D3457" t="e">
        <f>IF($C3457=1,$B3457,NA())</f>
        <v>#N/A</v>
      </c>
      <c r="E3457" t="e">
        <f>IF($C3457=2,$B3457,NA())</f>
        <v>#N/A</v>
      </c>
      <c r="F3457">
        <f>IF($C3457=3,$B3457,NA())</f>
        <v>0.1825101</v>
      </c>
      <c r="G3457" t="e">
        <f>IF($C3457=4,$B3457,NA())</f>
        <v>#N/A</v>
      </c>
      <c r="H3457" t="e">
        <f>IF($C3457=5,$B3457,NA())</f>
        <v>#N/A</v>
      </c>
      <c r="I3457" t="e">
        <f>IF($C3457="",$B3457,NA())</f>
        <v>#N/A</v>
      </c>
    </row>
    <row r="3459" spans="1:9">
      <c r="A3459">
        <v>-0.2770323</v>
      </c>
      <c r="B3459">
        <v>0.1825101</v>
      </c>
      <c r="C3459">
        <f>'Map Data'!$I$42</f>
        <v>3</v>
      </c>
      <c r="D3459" t="e">
        <f>IF($C3459=1,$B3459,NA())</f>
        <v>#N/A</v>
      </c>
      <c r="E3459" t="e">
        <f>IF($C3459=2,$B3459,NA())</f>
        <v>#N/A</v>
      </c>
      <c r="F3459">
        <f>IF($C3459=3,$B3459,NA())</f>
        <v>0.1825101</v>
      </c>
      <c r="G3459" t="e">
        <f>IF($C3459=4,$B3459,NA())</f>
        <v>#N/A</v>
      </c>
      <c r="H3459" t="e">
        <f>IF($C3459=5,$B3459,NA())</f>
        <v>#N/A</v>
      </c>
      <c r="I3459" t="e">
        <f>IF($C3459="",$B3459,NA())</f>
        <v>#N/A</v>
      </c>
    </row>
    <row r="3460" spans="1:9">
      <c r="A3460">
        <v>-0.2751366</v>
      </c>
      <c r="B3460">
        <v>0.1825101</v>
      </c>
      <c r="C3460">
        <f>'Map Data'!$I$42</f>
        <v>3</v>
      </c>
      <c r="D3460" t="e">
        <f>IF($C3460=1,$B3460,NA())</f>
        <v>#N/A</v>
      </c>
      <c r="E3460" t="e">
        <f>IF($C3460=2,$B3460,NA())</f>
        <v>#N/A</v>
      </c>
      <c r="F3460">
        <f>IF($C3460=3,$B3460,NA())</f>
        <v>0.1825101</v>
      </c>
      <c r="G3460" t="e">
        <f>IF($C3460=4,$B3460,NA())</f>
        <v>#N/A</v>
      </c>
      <c r="H3460" t="e">
        <f>IF($C3460=5,$B3460,NA())</f>
        <v>#N/A</v>
      </c>
      <c r="I3460" t="e">
        <f>IF($C3460="",$B3460,NA())</f>
        <v>#N/A</v>
      </c>
    </row>
    <row r="3462" spans="1:9">
      <c r="A3462">
        <v>-0.3386421</v>
      </c>
      <c r="B3462">
        <v>0.185347</v>
      </c>
      <c r="C3462">
        <f>'Map Data'!$I$42</f>
        <v>3</v>
      </c>
      <c r="D3462" t="e">
        <f>IF($C3462=1,$B3462,NA())</f>
        <v>#N/A</v>
      </c>
      <c r="E3462" t="e">
        <f>IF($C3462=2,$B3462,NA())</f>
        <v>#N/A</v>
      </c>
      <c r="F3462">
        <f>IF($C3462=3,$B3462,NA())</f>
        <v>0.185347</v>
      </c>
      <c r="G3462" t="e">
        <f>IF($C3462=4,$B3462,NA())</f>
        <v>#N/A</v>
      </c>
      <c r="H3462" t="e">
        <f>IF($C3462=5,$B3462,NA())</f>
        <v>#N/A</v>
      </c>
      <c r="I3462" t="e">
        <f>IF($C3462="",$B3462,NA())</f>
        <v>#N/A</v>
      </c>
    </row>
    <row r="3463" spans="1:9">
      <c r="A3463">
        <v>-0.3064154</v>
      </c>
      <c r="B3463">
        <v>0.185347</v>
      </c>
      <c r="C3463">
        <f>'Map Data'!$I$42</f>
        <v>3</v>
      </c>
      <c r="D3463" t="e">
        <f>IF($C3463=1,$B3463,NA())</f>
        <v>#N/A</v>
      </c>
      <c r="E3463" t="e">
        <f>IF($C3463=2,$B3463,NA())</f>
        <v>#N/A</v>
      </c>
      <c r="F3463">
        <f>IF($C3463=3,$B3463,NA())</f>
        <v>0.185347</v>
      </c>
      <c r="G3463" t="e">
        <f>IF($C3463=4,$B3463,NA())</f>
        <v>#N/A</v>
      </c>
      <c r="H3463" t="e">
        <f>IF($C3463=5,$B3463,NA())</f>
        <v>#N/A</v>
      </c>
      <c r="I3463" t="e">
        <f>IF($C3463="",$B3463,NA())</f>
        <v>#N/A</v>
      </c>
    </row>
    <row r="3465" spans="1:9">
      <c r="A3465">
        <v>-0.3376942</v>
      </c>
      <c r="B3465">
        <v>0.1881838</v>
      </c>
      <c r="C3465">
        <f>'Map Data'!$I$42</f>
        <v>3</v>
      </c>
      <c r="D3465" t="e">
        <f>IF($C3465=1,$B3465,NA())</f>
        <v>#N/A</v>
      </c>
      <c r="E3465" t="e">
        <f>IF($C3465=2,$B3465,NA())</f>
        <v>#N/A</v>
      </c>
      <c r="F3465">
        <f>IF($C3465=3,$B3465,NA())</f>
        <v>0.1881838</v>
      </c>
      <c r="G3465" t="e">
        <f>IF($C3465=4,$B3465,NA())</f>
        <v>#N/A</v>
      </c>
      <c r="H3465" t="e">
        <f>IF($C3465=5,$B3465,NA())</f>
        <v>#N/A</v>
      </c>
      <c r="I3465" t="e">
        <f>IF($C3465="",$B3465,NA())</f>
        <v>#N/A</v>
      </c>
    </row>
    <row r="3466" spans="1:9">
      <c r="A3466">
        <v>-0.321107</v>
      </c>
      <c r="B3466">
        <v>0.1881838</v>
      </c>
      <c r="C3466">
        <f>'Map Data'!$I$42</f>
        <v>3</v>
      </c>
      <c r="D3466" t="e">
        <f>IF($C3466=1,$B3466,NA())</f>
        <v>#N/A</v>
      </c>
      <c r="E3466" t="e">
        <f>IF($C3466=2,$B3466,NA())</f>
        <v>#N/A</v>
      </c>
      <c r="F3466">
        <f>IF($C3466=3,$B3466,NA())</f>
        <v>0.1881838</v>
      </c>
      <c r="G3466" t="e">
        <f>IF($C3466=4,$B3466,NA())</f>
        <v>#N/A</v>
      </c>
      <c r="H3466" t="e">
        <f>IF($C3466=5,$B3466,NA())</f>
        <v>#N/A</v>
      </c>
      <c r="I3466" t="e">
        <f>IF($C3466="",$B3466,NA())</f>
        <v>#N/A</v>
      </c>
    </row>
    <row r="3468" spans="1:9">
      <c r="A3468">
        <v>-0.3367464</v>
      </c>
      <c r="B3468">
        <v>0.1910206</v>
      </c>
      <c r="C3468">
        <f>'Map Data'!$I$42</f>
        <v>3</v>
      </c>
      <c r="D3468" t="e">
        <f>IF($C3468=1,$B3468,NA())</f>
        <v>#N/A</v>
      </c>
      <c r="E3468" t="e">
        <f>IF($C3468=2,$B3468,NA())</f>
        <v>#N/A</v>
      </c>
      <c r="F3468">
        <f>IF($C3468=3,$B3468,NA())</f>
        <v>0.1910206</v>
      </c>
      <c r="G3468" t="e">
        <f>IF($C3468=4,$B3468,NA())</f>
        <v>#N/A</v>
      </c>
      <c r="H3468" t="e">
        <f>IF($C3468=5,$B3468,NA())</f>
        <v>#N/A</v>
      </c>
      <c r="I3468" t="e">
        <f>IF($C3468="",$B3468,NA())</f>
        <v>#N/A</v>
      </c>
    </row>
    <row r="3469" spans="1:9">
      <c r="A3469">
        <v>-0.3220548</v>
      </c>
      <c r="B3469">
        <v>0.1910206</v>
      </c>
      <c r="C3469">
        <f>'Map Data'!$I$42</f>
        <v>3</v>
      </c>
      <c r="D3469" t="e">
        <f>IF($C3469=1,$B3469,NA())</f>
        <v>#N/A</v>
      </c>
      <c r="E3469" t="e">
        <f>IF($C3469=2,$B3469,NA())</f>
        <v>#N/A</v>
      </c>
      <c r="F3469">
        <f>IF($C3469=3,$B3469,NA())</f>
        <v>0.1910206</v>
      </c>
      <c r="G3469" t="e">
        <f>IF($C3469=4,$B3469,NA())</f>
        <v>#N/A</v>
      </c>
      <c r="H3469" t="e">
        <f>IF($C3469=5,$B3469,NA())</f>
        <v>#N/A</v>
      </c>
      <c r="I3469" t="e">
        <f>IF($C3469="",$B3469,NA())</f>
        <v>#N/A</v>
      </c>
    </row>
    <row r="3471" spans="1:9">
      <c r="A3471">
        <v>-0.3357985</v>
      </c>
      <c r="B3471">
        <v>0.1938575</v>
      </c>
      <c r="C3471">
        <f>'Map Data'!$I$42</f>
        <v>3</v>
      </c>
      <c r="D3471" t="e">
        <f>IF($C3471=1,$B3471,NA())</f>
        <v>#N/A</v>
      </c>
      <c r="E3471" t="e">
        <f>IF($C3471=2,$B3471,NA())</f>
        <v>#N/A</v>
      </c>
      <c r="F3471">
        <f>IF($C3471=3,$B3471,NA())</f>
        <v>0.1938575</v>
      </c>
      <c r="G3471" t="e">
        <f>IF($C3471=4,$B3471,NA())</f>
        <v>#N/A</v>
      </c>
      <c r="H3471" t="e">
        <f>IF($C3471=5,$B3471,NA())</f>
        <v>#N/A</v>
      </c>
      <c r="I3471" t="e">
        <f>IF($C3471="",$B3471,NA())</f>
        <v>#N/A</v>
      </c>
    </row>
    <row r="3472" spans="1:9">
      <c r="A3472">
        <v>-0.3215809</v>
      </c>
      <c r="B3472">
        <v>0.1938575</v>
      </c>
      <c r="C3472">
        <f>'Map Data'!$I$42</f>
        <v>3</v>
      </c>
      <c r="D3472" t="e">
        <f>IF($C3472=1,$B3472,NA())</f>
        <v>#N/A</v>
      </c>
      <c r="E3472" t="e">
        <f>IF($C3472=2,$B3472,NA())</f>
        <v>#N/A</v>
      </c>
      <c r="F3472">
        <f>IF($C3472=3,$B3472,NA())</f>
        <v>0.1938575</v>
      </c>
      <c r="G3472" t="e">
        <f>IF($C3472=4,$B3472,NA())</f>
        <v>#N/A</v>
      </c>
      <c r="H3472" t="e">
        <f>IF($C3472=5,$B3472,NA())</f>
        <v>#N/A</v>
      </c>
      <c r="I3472" t="e">
        <f>IF($C3472="",$B3472,NA())</f>
        <v>#N/A</v>
      </c>
    </row>
    <row r="3474" spans="1:9">
      <c r="A3474">
        <v>-0.3353246</v>
      </c>
      <c r="B3474">
        <v>0.1966943</v>
      </c>
      <c r="C3474">
        <f>'Map Data'!$I$42</f>
        <v>3</v>
      </c>
      <c r="D3474" t="e">
        <f>IF($C3474=1,$B3474,NA())</f>
        <v>#N/A</v>
      </c>
      <c r="E3474" t="e">
        <f>IF($C3474=2,$B3474,NA())</f>
        <v>#N/A</v>
      </c>
      <c r="F3474">
        <f>IF($C3474=3,$B3474,NA())</f>
        <v>0.1966943</v>
      </c>
      <c r="G3474" t="e">
        <f>IF($C3474=4,$B3474,NA())</f>
        <v>#N/A</v>
      </c>
      <c r="H3474" t="e">
        <f>IF($C3474=5,$B3474,NA())</f>
        <v>#N/A</v>
      </c>
      <c r="I3474" t="e">
        <f>IF($C3474="",$B3474,NA())</f>
        <v>#N/A</v>
      </c>
    </row>
    <row r="3475" spans="1:9">
      <c r="A3475">
        <v>-0.3220548</v>
      </c>
      <c r="B3475">
        <v>0.1966943</v>
      </c>
      <c r="C3475">
        <f>'Map Data'!$I$42</f>
        <v>3</v>
      </c>
      <c r="D3475" t="e">
        <f>IF($C3475=1,$B3475,NA())</f>
        <v>#N/A</v>
      </c>
      <c r="E3475" t="e">
        <f>IF($C3475=2,$B3475,NA())</f>
        <v>#N/A</v>
      </c>
      <c r="F3475">
        <f>IF($C3475=3,$B3475,NA())</f>
        <v>0.1966943</v>
      </c>
      <c r="G3475" t="e">
        <f>IF($C3475=4,$B3475,NA())</f>
        <v>#N/A</v>
      </c>
      <c r="H3475" t="e">
        <f>IF($C3475=5,$B3475,NA())</f>
        <v>#N/A</v>
      </c>
      <c r="I3475" t="e">
        <f>IF($C3475="",$B3475,NA())</f>
        <v>#N/A</v>
      </c>
    </row>
    <row r="3477" spans="1:9">
      <c r="A3477">
        <v>-0.3343768</v>
      </c>
      <c r="B3477">
        <v>0.1995311</v>
      </c>
      <c r="C3477">
        <f>'Map Data'!$I$42</f>
        <v>3</v>
      </c>
      <c r="D3477" t="e">
        <f>IF($C3477=1,$B3477,NA())</f>
        <v>#N/A</v>
      </c>
      <c r="E3477" t="e">
        <f>IF($C3477=2,$B3477,NA())</f>
        <v>#N/A</v>
      </c>
      <c r="F3477">
        <f>IF($C3477=3,$B3477,NA())</f>
        <v>0.1995311</v>
      </c>
      <c r="G3477" t="e">
        <f>IF($C3477=4,$B3477,NA())</f>
        <v>#N/A</v>
      </c>
      <c r="H3477" t="e">
        <f>IF($C3477=5,$B3477,NA())</f>
        <v>#N/A</v>
      </c>
      <c r="I3477" t="e">
        <f>IF($C3477="",$B3477,NA())</f>
        <v>#N/A</v>
      </c>
    </row>
    <row r="3478" spans="1:9">
      <c r="A3478">
        <v>-0.327268</v>
      </c>
      <c r="B3478">
        <v>0.1995311</v>
      </c>
      <c r="C3478">
        <f>'Map Data'!$I$42</f>
        <v>3</v>
      </c>
      <c r="D3478" t="e">
        <f>IF($C3478=1,$B3478,NA())</f>
        <v>#N/A</v>
      </c>
      <c r="E3478" t="e">
        <f>IF($C3478=2,$B3478,NA())</f>
        <v>#N/A</v>
      </c>
      <c r="F3478">
        <f>IF($C3478=3,$B3478,NA())</f>
        <v>0.1995311</v>
      </c>
      <c r="G3478" t="e">
        <f>IF($C3478=4,$B3478,NA())</f>
        <v>#N/A</v>
      </c>
      <c r="H3478" t="e">
        <f>IF($C3478=5,$B3478,NA())</f>
        <v>#N/A</v>
      </c>
      <c r="I3478" t="e">
        <f>IF($C3478="",$B3478,NA())</f>
        <v>#N/A</v>
      </c>
    </row>
    <row r="3480" spans="1:9">
      <c r="A3480">
        <v>0.2049455</v>
      </c>
      <c r="B3480">
        <v>0.0576893</v>
      </c>
      <c r="C3480">
        <f>'Map Data'!$I$43</f>
        <v>3</v>
      </c>
      <c r="D3480" t="e">
        <f>IF($C3480=1,$B3480,NA())</f>
        <v>#N/A</v>
      </c>
      <c r="E3480" t="e">
        <f>IF($C3480=2,$B3480,NA())</f>
        <v>#N/A</v>
      </c>
      <c r="F3480">
        <f>IF($C3480=3,$B3480,NA())</f>
        <v>0.0576893</v>
      </c>
      <c r="G3480" t="e">
        <f>IF($C3480=4,$B3480,NA())</f>
        <v>#N/A</v>
      </c>
      <c r="H3480" t="e">
        <f>IF($C3480=5,$B3480,NA())</f>
        <v>#N/A</v>
      </c>
      <c r="I3480" t="e">
        <f>IF($C3480="",$B3480,NA())</f>
        <v>#N/A</v>
      </c>
    </row>
    <row r="3481" spans="1:9">
      <c r="A3481">
        <v>0.2153717</v>
      </c>
      <c r="B3481">
        <v>0.0576893</v>
      </c>
      <c r="C3481">
        <f>'Map Data'!$I$43</f>
        <v>3</v>
      </c>
      <c r="D3481" t="e">
        <f>IF($C3481=1,$B3481,NA())</f>
        <v>#N/A</v>
      </c>
      <c r="E3481" t="e">
        <f>IF($C3481=2,$B3481,NA())</f>
        <v>#N/A</v>
      </c>
      <c r="F3481">
        <f>IF($C3481=3,$B3481,NA())</f>
        <v>0.0576893</v>
      </c>
      <c r="G3481" t="e">
        <f>IF($C3481=4,$B3481,NA())</f>
        <v>#N/A</v>
      </c>
      <c r="H3481" t="e">
        <f>IF($C3481=5,$B3481,NA())</f>
        <v>#N/A</v>
      </c>
      <c r="I3481" t="e">
        <f>IF($C3481="",$B3481,NA())</f>
        <v>#N/A</v>
      </c>
    </row>
    <row r="3483" spans="1:9">
      <c r="A3483">
        <v>0.2044715</v>
      </c>
      <c r="B3483">
        <v>0.0605262</v>
      </c>
      <c r="C3483">
        <f>'Map Data'!$I$43</f>
        <v>3</v>
      </c>
      <c r="D3483" t="e">
        <f>IF($C3483=1,$B3483,NA())</f>
        <v>#N/A</v>
      </c>
      <c r="E3483" t="e">
        <f>IF($C3483=2,$B3483,NA())</f>
        <v>#N/A</v>
      </c>
      <c r="F3483">
        <f>IF($C3483=3,$B3483,NA())</f>
        <v>0.0605262</v>
      </c>
      <c r="G3483" t="e">
        <f>IF($C3483=4,$B3483,NA())</f>
        <v>#N/A</v>
      </c>
      <c r="H3483" t="e">
        <f>IF($C3483=5,$B3483,NA())</f>
        <v>#N/A</v>
      </c>
      <c r="I3483" t="e">
        <f>IF($C3483="",$B3483,NA())</f>
        <v>#N/A</v>
      </c>
    </row>
    <row r="3484" spans="1:9">
      <c r="A3484">
        <v>0.2300633</v>
      </c>
      <c r="B3484">
        <v>0.0605262</v>
      </c>
      <c r="C3484">
        <f>'Map Data'!$I$43</f>
        <v>3</v>
      </c>
      <c r="D3484" t="e">
        <f>IF($C3484=1,$B3484,NA())</f>
        <v>#N/A</v>
      </c>
      <c r="E3484" t="e">
        <f>IF($C3484=2,$B3484,NA())</f>
        <v>#N/A</v>
      </c>
      <c r="F3484">
        <f>IF($C3484=3,$B3484,NA())</f>
        <v>0.0605262</v>
      </c>
      <c r="G3484" t="e">
        <f>IF($C3484=4,$B3484,NA())</f>
        <v>#N/A</v>
      </c>
      <c r="H3484" t="e">
        <f>IF($C3484=5,$B3484,NA())</f>
        <v>#N/A</v>
      </c>
      <c r="I3484" t="e">
        <f>IF($C3484="",$B3484,NA())</f>
        <v>#N/A</v>
      </c>
    </row>
    <row r="3486" spans="1:9">
      <c r="A3486">
        <v>0.2039976</v>
      </c>
      <c r="B3486">
        <v>0.063363</v>
      </c>
      <c r="C3486">
        <f>'Map Data'!$I$43</f>
        <v>3</v>
      </c>
      <c r="D3486" t="e">
        <f>IF($C3486=1,$B3486,NA())</f>
        <v>#N/A</v>
      </c>
      <c r="E3486" t="e">
        <f>IF($C3486=2,$B3486,NA())</f>
        <v>#N/A</v>
      </c>
      <c r="F3486">
        <f>IF($C3486=3,$B3486,NA())</f>
        <v>0.063363</v>
      </c>
      <c r="G3486" t="e">
        <f>IF($C3486=4,$B3486,NA())</f>
        <v>#N/A</v>
      </c>
      <c r="H3486" t="e">
        <f>IF($C3486=5,$B3486,NA())</f>
        <v>#N/A</v>
      </c>
      <c r="I3486" t="e">
        <f>IF($C3486="",$B3486,NA())</f>
        <v>#N/A</v>
      </c>
    </row>
    <row r="3487" spans="1:9">
      <c r="A3487">
        <v>0.2447548</v>
      </c>
      <c r="B3487">
        <v>0.063363</v>
      </c>
      <c r="C3487">
        <f>'Map Data'!$I$43</f>
        <v>3</v>
      </c>
      <c r="D3487" t="e">
        <f>IF($C3487=1,$B3487,NA())</f>
        <v>#N/A</v>
      </c>
      <c r="E3487" t="e">
        <f>IF($C3487=2,$B3487,NA())</f>
        <v>#N/A</v>
      </c>
      <c r="F3487">
        <f>IF($C3487=3,$B3487,NA())</f>
        <v>0.063363</v>
      </c>
      <c r="G3487" t="e">
        <f>IF($C3487=4,$B3487,NA())</f>
        <v>#N/A</v>
      </c>
      <c r="H3487" t="e">
        <f>IF($C3487=5,$B3487,NA())</f>
        <v>#N/A</v>
      </c>
      <c r="I3487" t="e">
        <f>IF($C3487="",$B3487,NA())</f>
        <v>#N/A</v>
      </c>
    </row>
    <row r="3489" spans="1:9">
      <c r="A3489">
        <v>0.2035237</v>
      </c>
      <c r="B3489">
        <v>0.0661998</v>
      </c>
      <c r="C3489">
        <f>'Map Data'!$I$43</f>
        <v>3</v>
      </c>
      <c r="D3489" t="e">
        <f>IF($C3489=1,$B3489,NA())</f>
        <v>#N/A</v>
      </c>
      <c r="E3489" t="e">
        <f>IF($C3489=2,$B3489,NA())</f>
        <v>#N/A</v>
      </c>
      <c r="F3489">
        <f>IF($C3489=3,$B3489,NA())</f>
        <v>0.0661998</v>
      </c>
      <c r="G3489" t="e">
        <f>IF($C3489=4,$B3489,NA())</f>
        <v>#N/A</v>
      </c>
      <c r="H3489" t="e">
        <f>IF($C3489=5,$B3489,NA())</f>
        <v>#N/A</v>
      </c>
      <c r="I3489" t="e">
        <f>IF($C3489="",$B3489,NA())</f>
        <v>#N/A</v>
      </c>
    </row>
    <row r="3490" spans="1:9">
      <c r="A3490">
        <v>0.2594464</v>
      </c>
      <c r="B3490">
        <v>0.0661998</v>
      </c>
      <c r="C3490">
        <f>'Map Data'!$I$43</f>
        <v>3</v>
      </c>
      <c r="D3490" t="e">
        <f>IF($C3490=1,$B3490,NA())</f>
        <v>#N/A</v>
      </c>
      <c r="E3490" t="e">
        <f>IF($C3490=2,$B3490,NA())</f>
        <v>#N/A</v>
      </c>
      <c r="F3490">
        <f>IF($C3490=3,$B3490,NA())</f>
        <v>0.0661998</v>
      </c>
      <c r="G3490" t="e">
        <f>IF($C3490=4,$B3490,NA())</f>
        <v>#N/A</v>
      </c>
      <c r="H3490" t="e">
        <f>IF($C3490=5,$B3490,NA())</f>
        <v>#N/A</v>
      </c>
      <c r="I3490" t="e">
        <f>IF($C3490="",$B3490,NA())</f>
        <v>#N/A</v>
      </c>
    </row>
    <row r="3492" spans="1:9">
      <c r="A3492">
        <v>0.2030498</v>
      </c>
      <c r="B3492">
        <v>0.06903670000000001</v>
      </c>
      <c r="C3492">
        <f>'Map Data'!$I$43</f>
        <v>3</v>
      </c>
      <c r="D3492" t="e">
        <f>IF($C3492=1,$B3492,NA())</f>
        <v>#N/A</v>
      </c>
      <c r="E3492" t="e">
        <f>IF($C3492=2,$B3492,NA())</f>
        <v>#N/A</v>
      </c>
      <c r="F3492">
        <f>IF($C3492=3,$B3492,NA())</f>
        <v>0.0690367</v>
      </c>
      <c r="G3492" t="e">
        <f>IF($C3492=4,$B3492,NA())</f>
        <v>#N/A</v>
      </c>
      <c r="H3492" t="e">
        <f>IF($C3492=5,$B3492,NA())</f>
        <v>#N/A</v>
      </c>
      <c r="I3492" t="e">
        <f>IF($C3492="",$B3492,NA())</f>
        <v>#N/A</v>
      </c>
    </row>
    <row r="3493" spans="1:9">
      <c r="A3493">
        <v>0.267503</v>
      </c>
      <c r="B3493">
        <v>0.06903670000000001</v>
      </c>
      <c r="C3493">
        <f>'Map Data'!$I$43</f>
        <v>3</v>
      </c>
      <c r="D3493" t="e">
        <f>IF($C3493=1,$B3493,NA())</f>
        <v>#N/A</v>
      </c>
      <c r="E3493" t="e">
        <f>IF($C3493=2,$B3493,NA())</f>
        <v>#N/A</v>
      </c>
      <c r="F3493">
        <f>IF($C3493=3,$B3493,NA())</f>
        <v>0.0690367</v>
      </c>
      <c r="G3493" t="e">
        <f>IF($C3493=4,$B3493,NA())</f>
        <v>#N/A</v>
      </c>
      <c r="H3493" t="e">
        <f>IF($C3493=5,$B3493,NA())</f>
        <v>#N/A</v>
      </c>
      <c r="I3493" t="e">
        <f>IF($C3493="",$B3493,NA())</f>
        <v>#N/A</v>
      </c>
    </row>
    <row r="3495" spans="1:9">
      <c r="A3495">
        <v>0.2025758</v>
      </c>
      <c r="B3495">
        <v>0.07187350000000001</v>
      </c>
      <c r="C3495">
        <f>'Map Data'!$I$43</f>
        <v>3</v>
      </c>
      <c r="D3495" t="e">
        <f>IF($C3495=1,$B3495,NA())</f>
        <v>#N/A</v>
      </c>
      <c r="E3495" t="e">
        <f>IF($C3495=2,$B3495,NA())</f>
        <v>#N/A</v>
      </c>
      <c r="F3495">
        <f>IF($C3495=3,$B3495,NA())</f>
        <v>0.0718735</v>
      </c>
      <c r="G3495" t="e">
        <f>IF($C3495=4,$B3495,NA())</f>
        <v>#N/A</v>
      </c>
      <c r="H3495" t="e">
        <f>IF($C3495=5,$B3495,NA())</f>
        <v>#N/A</v>
      </c>
      <c r="I3495" t="e">
        <f>IF($C3495="",$B3495,NA())</f>
        <v>#N/A</v>
      </c>
    </row>
    <row r="3496" spans="1:9">
      <c r="A3496">
        <v>0.273664</v>
      </c>
      <c r="B3496">
        <v>0.07187350000000001</v>
      </c>
      <c r="C3496">
        <f>'Map Data'!$I$43</f>
        <v>3</v>
      </c>
      <c r="D3496" t="e">
        <f>IF($C3496=1,$B3496,NA())</f>
        <v>#N/A</v>
      </c>
      <c r="E3496" t="e">
        <f>IF($C3496=2,$B3496,NA())</f>
        <v>#N/A</v>
      </c>
      <c r="F3496">
        <f>IF($C3496=3,$B3496,NA())</f>
        <v>0.0718735</v>
      </c>
      <c r="G3496" t="e">
        <f>IF($C3496=4,$B3496,NA())</f>
        <v>#N/A</v>
      </c>
      <c r="H3496" t="e">
        <f>IF($C3496=5,$B3496,NA())</f>
        <v>#N/A</v>
      </c>
      <c r="I3496" t="e">
        <f>IF($C3496="",$B3496,NA())</f>
        <v>#N/A</v>
      </c>
    </row>
    <row r="3498" spans="1:9">
      <c r="A3498">
        <v>0.2021019</v>
      </c>
      <c r="B3498">
        <v>0.07471029999999999</v>
      </c>
      <c r="C3498">
        <f>'Map Data'!$I$43</f>
        <v>3</v>
      </c>
      <c r="D3498" t="e">
        <f>IF($C3498=1,$B3498,NA())</f>
        <v>#N/A</v>
      </c>
      <c r="E3498" t="e">
        <f>IF($C3498=2,$B3498,NA())</f>
        <v>#N/A</v>
      </c>
      <c r="F3498">
        <f>IF($C3498=3,$B3498,NA())</f>
        <v>0.0747103</v>
      </c>
      <c r="G3498" t="e">
        <f>IF($C3498=4,$B3498,NA())</f>
        <v>#N/A</v>
      </c>
      <c r="H3498" t="e">
        <f>IF($C3498=5,$B3498,NA())</f>
        <v>#N/A</v>
      </c>
      <c r="I3498" t="e">
        <f>IF($C3498="",$B3498,NA())</f>
        <v>#N/A</v>
      </c>
    </row>
    <row r="3499" spans="1:9">
      <c r="A3499">
        <v>0.2750858</v>
      </c>
      <c r="B3499">
        <v>0.07471029999999999</v>
      </c>
      <c r="C3499">
        <f>'Map Data'!$I$43</f>
        <v>3</v>
      </c>
      <c r="D3499" t="e">
        <f>IF($C3499=1,$B3499,NA())</f>
        <v>#N/A</v>
      </c>
      <c r="E3499" t="e">
        <f>IF($C3499=2,$B3499,NA())</f>
        <v>#N/A</v>
      </c>
      <c r="F3499">
        <f>IF($C3499=3,$B3499,NA())</f>
        <v>0.0747103</v>
      </c>
      <c r="G3499" t="e">
        <f>IF($C3499=4,$B3499,NA())</f>
        <v>#N/A</v>
      </c>
      <c r="H3499" t="e">
        <f>IF($C3499=5,$B3499,NA())</f>
        <v>#N/A</v>
      </c>
      <c r="I3499" t="e">
        <f>IF($C3499="",$B3499,NA())</f>
        <v>#N/A</v>
      </c>
    </row>
    <row r="3501" spans="1:9">
      <c r="A3501">
        <v>0.201628</v>
      </c>
      <c r="B3501">
        <v>0.0775472</v>
      </c>
      <c r="C3501">
        <f>'Map Data'!$I$43</f>
        <v>3</v>
      </c>
      <c r="D3501" t="e">
        <f>IF($C3501=1,$B3501,NA())</f>
        <v>#N/A</v>
      </c>
      <c r="E3501" t="e">
        <f>IF($C3501=2,$B3501,NA())</f>
        <v>#N/A</v>
      </c>
      <c r="F3501">
        <f>IF($C3501=3,$B3501,NA())</f>
        <v>0.0775472</v>
      </c>
      <c r="G3501" t="e">
        <f>IF($C3501=4,$B3501,NA())</f>
        <v>#N/A</v>
      </c>
      <c r="H3501" t="e">
        <f>IF($C3501=5,$B3501,NA())</f>
        <v>#N/A</v>
      </c>
      <c r="I3501" t="e">
        <f>IF($C3501="",$B3501,NA())</f>
        <v>#N/A</v>
      </c>
    </row>
    <row r="3502" spans="1:9">
      <c r="A3502">
        <v>0.2774554</v>
      </c>
      <c r="B3502">
        <v>0.0775472</v>
      </c>
      <c r="C3502">
        <f>'Map Data'!$I$43</f>
        <v>3</v>
      </c>
      <c r="D3502" t="e">
        <f>IF($C3502=1,$B3502,NA())</f>
        <v>#N/A</v>
      </c>
      <c r="E3502" t="e">
        <f>IF($C3502=2,$B3502,NA())</f>
        <v>#N/A</v>
      </c>
      <c r="F3502">
        <f>IF($C3502=3,$B3502,NA())</f>
        <v>0.0775472</v>
      </c>
      <c r="G3502" t="e">
        <f>IF($C3502=4,$B3502,NA())</f>
        <v>#N/A</v>
      </c>
      <c r="H3502" t="e">
        <f>IF($C3502=5,$B3502,NA())</f>
        <v>#N/A</v>
      </c>
      <c r="I3502" t="e">
        <f>IF($C3502="",$B3502,NA())</f>
        <v>#N/A</v>
      </c>
    </row>
    <row r="3504" spans="1:9">
      <c r="A3504">
        <v>0.2011541</v>
      </c>
      <c r="B3504">
        <v>0.080384</v>
      </c>
      <c r="C3504">
        <f>'Map Data'!$I$43</f>
        <v>3</v>
      </c>
      <c r="D3504" t="e">
        <f>IF($C3504=1,$B3504,NA())</f>
        <v>#N/A</v>
      </c>
      <c r="E3504" t="e">
        <f>IF($C3504=2,$B3504,NA())</f>
        <v>#N/A</v>
      </c>
      <c r="F3504">
        <f>IF($C3504=3,$B3504,NA())</f>
        <v>0.080384</v>
      </c>
      <c r="G3504" t="e">
        <f>IF($C3504=4,$B3504,NA())</f>
        <v>#N/A</v>
      </c>
      <c r="H3504" t="e">
        <f>IF($C3504=5,$B3504,NA())</f>
        <v>#N/A</v>
      </c>
      <c r="I3504" t="e">
        <f>IF($C3504="",$B3504,NA())</f>
        <v>#N/A</v>
      </c>
    </row>
    <row r="3505" spans="1:9">
      <c r="A3505">
        <v>0.2755597</v>
      </c>
      <c r="B3505">
        <v>0.080384</v>
      </c>
      <c r="C3505">
        <f>'Map Data'!$I$43</f>
        <v>3</v>
      </c>
      <c r="D3505" t="e">
        <f>IF($C3505=1,$B3505,NA())</f>
        <v>#N/A</v>
      </c>
      <c r="E3505" t="e">
        <f>IF($C3505=2,$B3505,NA())</f>
        <v>#N/A</v>
      </c>
      <c r="F3505">
        <f>IF($C3505=3,$B3505,NA())</f>
        <v>0.080384</v>
      </c>
      <c r="G3505" t="e">
        <f>IF($C3505=4,$B3505,NA())</f>
        <v>#N/A</v>
      </c>
      <c r="H3505" t="e">
        <f>IF($C3505=5,$B3505,NA())</f>
        <v>#N/A</v>
      </c>
      <c r="I3505" t="e">
        <f>IF($C3505="",$B3505,NA())</f>
        <v>#N/A</v>
      </c>
    </row>
    <row r="3507" spans="1:9">
      <c r="A3507">
        <v>0.2006802</v>
      </c>
      <c r="B3507">
        <v>0.0832209</v>
      </c>
      <c r="C3507">
        <f>'Map Data'!$I$43</f>
        <v>3</v>
      </c>
      <c r="D3507" t="e">
        <f>IF($C3507=1,$B3507,NA())</f>
        <v>#N/A</v>
      </c>
      <c r="E3507" t="e">
        <f>IF($C3507=2,$B3507,NA())</f>
        <v>#N/A</v>
      </c>
      <c r="F3507">
        <f>IF($C3507=3,$B3507,NA())</f>
        <v>0.0832209</v>
      </c>
      <c r="G3507" t="e">
        <f>IF($C3507=4,$B3507,NA())</f>
        <v>#N/A</v>
      </c>
      <c r="H3507" t="e">
        <f>IF($C3507=5,$B3507,NA())</f>
        <v>#N/A</v>
      </c>
      <c r="I3507" t="e">
        <f>IF($C3507="",$B3507,NA())</f>
        <v>#N/A</v>
      </c>
    </row>
    <row r="3508" spans="1:9">
      <c r="A3508">
        <v>0.2727162</v>
      </c>
      <c r="B3508">
        <v>0.0832209</v>
      </c>
      <c r="C3508">
        <f>'Map Data'!$I$43</f>
        <v>3</v>
      </c>
      <c r="D3508" t="e">
        <f>IF($C3508=1,$B3508,NA())</f>
        <v>#N/A</v>
      </c>
      <c r="E3508" t="e">
        <f>IF($C3508=2,$B3508,NA())</f>
        <v>#N/A</v>
      </c>
      <c r="F3508">
        <f>IF($C3508=3,$B3508,NA())</f>
        <v>0.0832209</v>
      </c>
      <c r="G3508" t="e">
        <f>IF($C3508=4,$B3508,NA())</f>
        <v>#N/A</v>
      </c>
      <c r="H3508" t="e">
        <f>IF($C3508=5,$B3508,NA())</f>
        <v>#N/A</v>
      </c>
      <c r="I3508" t="e">
        <f>IF($C3508="",$B3508,NA())</f>
        <v>#N/A</v>
      </c>
    </row>
    <row r="3510" spans="1:9">
      <c r="A3510">
        <v>0.2002062</v>
      </c>
      <c r="B3510">
        <v>0.0860577</v>
      </c>
      <c r="C3510">
        <f>'Map Data'!$I$43</f>
        <v>3</v>
      </c>
      <c r="D3510" t="e">
        <f>IF($C3510=1,$B3510,NA())</f>
        <v>#N/A</v>
      </c>
      <c r="E3510" t="e">
        <f>IF($C3510=2,$B3510,NA())</f>
        <v>#N/A</v>
      </c>
      <c r="F3510">
        <f>IF($C3510=3,$B3510,NA())</f>
        <v>0.0860577</v>
      </c>
      <c r="G3510" t="e">
        <f>IF($C3510=4,$B3510,NA())</f>
        <v>#N/A</v>
      </c>
      <c r="H3510" t="e">
        <f>IF($C3510=5,$B3510,NA())</f>
        <v>#N/A</v>
      </c>
      <c r="I3510" t="e">
        <f>IF($C3510="",$B3510,NA())</f>
        <v>#N/A</v>
      </c>
    </row>
    <row r="3511" spans="1:9">
      <c r="A3511">
        <v>0.2703466</v>
      </c>
      <c r="B3511">
        <v>0.0860577</v>
      </c>
      <c r="C3511">
        <f>'Map Data'!$I$43</f>
        <v>3</v>
      </c>
      <c r="D3511" t="e">
        <f>IF($C3511=1,$B3511,NA())</f>
        <v>#N/A</v>
      </c>
      <c r="E3511" t="e">
        <f>IF($C3511=2,$B3511,NA())</f>
        <v>#N/A</v>
      </c>
      <c r="F3511">
        <f>IF($C3511=3,$B3511,NA())</f>
        <v>0.0860577</v>
      </c>
      <c r="G3511" t="e">
        <f>IF($C3511=4,$B3511,NA())</f>
        <v>#N/A</v>
      </c>
      <c r="H3511" t="e">
        <f>IF($C3511=5,$B3511,NA())</f>
        <v>#N/A</v>
      </c>
      <c r="I3511" t="e">
        <f>IF($C3511="",$B3511,NA())</f>
        <v>#N/A</v>
      </c>
    </row>
    <row r="3513" spans="1:9">
      <c r="A3513">
        <v>0.1997323</v>
      </c>
      <c r="B3513">
        <v>0.0888945</v>
      </c>
      <c r="C3513">
        <f>'Map Data'!$I$43</f>
        <v>3</v>
      </c>
      <c r="D3513" t="e">
        <f>IF($C3513=1,$B3513,NA())</f>
        <v>#N/A</v>
      </c>
      <c r="E3513" t="e">
        <f>IF($C3513=2,$B3513,NA())</f>
        <v>#N/A</v>
      </c>
      <c r="F3513">
        <f>IF($C3513=3,$B3513,NA())</f>
        <v>0.0888945</v>
      </c>
      <c r="G3513" t="e">
        <f>IF($C3513=4,$B3513,NA())</f>
        <v>#N/A</v>
      </c>
      <c r="H3513" t="e">
        <f>IF($C3513=5,$B3513,NA())</f>
        <v>#N/A</v>
      </c>
      <c r="I3513" t="e">
        <f>IF($C3513="",$B3513,NA())</f>
        <v>#N/A</v>
      </c>
    </row>
    <row r="3514" spans="1:9">
      <c r="A3514">
        <v>0.2712944</v>
      </c>
      <c r="B3514">
        <v>0.0888945</v>
      </c>
      <c r="C3514">
        <f>'Map Data'!$I$43</f>
        <v>3</v>
      </c>
      <c r="D3514" t="e">
        <f>IF($C3514=1,$B3514,NA())</f>
        <v>#N/A</v>
      </c>
      <c r="E3514" t="e">
        <f>IF($C3514=2,$B3514,NA())</f>
        <v>#N/A</v>
      </c>
      <c r="F3514">
        <f>IF($C3514=3,$B3514,NA())</f>
        <v>0.0888945</v>
      </c>
      <c r="G3514" t="e">
        <f>IF($C3514=4,$B3514,NA())</f>
        <v>#N/A</v>
      </c>
      <c r="H3514" t="e">
        <f>IF($C3514=5,$B3514,NA())</f>
        <v>#N/A</v>
      </c>
      <c r="I3514" t="e">
        <f>IF($C3514="",$B3514,NA())</f>
        <v>#N/A</v>
      </c>
    </row>
    <row r="3516" spans="1:9">
      <c r="A3516">
        <v>0.1992584</v>
      </c>
      <c r="B3516">
        <v>0.0917314</v>
      </c>
      <c r="C3516">
        <f>'Map Data'!$I$43</f>
        <v>3</v>
      </c>
      <c r="D3516" t="e">
        <f>IF($C3516=1,$B3516,NA())</f>
        <v>#N/A</v>
      </c>
      <c r="E3516" t="e">
        <f>IF($C3516=2,$B3516,NA())</f>
        <v>#N/A</v>
      </c>
      <c r="F3516">
        <f>IF($C3516=3,$B3516,NA())</f>
        <v>0.0917314</v>
      </c>
      <c r="G3516" t="e">
        <f>IF($C3516=4,$B3516,NA())</f>
        <v>#N/A</v>
      </c>
      <c r="H3516" t="e">
        <f>IF($C3516=5,$B3516,NA())</f>
        <v>#N/A</v>
      </c>
      <c r="I3516" t="e">
        <f>IF($C3516="",$B3516,NA())</f>
        <v>#N/A</v>
      </c>
    </row>
    <row r="3517" spans="1:9">
      <c r="A3517">
        <v>0.2708205</v>
      </c>
      <c r="B3517">
        <v>0.0917314</v>
      </c>
      <c r="C3517">
        <f>'Map Data'!$I$43</f>
        <v>3</v>
      </c>
      <c r="D3517" t="e">
        <f>IF($C3517=1,$B3517,NA())</f>
        <v>#N/A</v>
      </c>
      <c r="E3517" t="e">
        <f>IF($C3517=2,$B3517,NA())</f>
        <v>#N/A</v>
      </c>
      <c r="F3517">
        <f>IF($C3517=3,$B3517,NA())</f>
        <v>0.0917314</v>
      </c>
      <c r="G3517" t="e">
        <f>IF($C3517=4,$B3517,NA())</f>
        <v>#N/A</v>
      </c>
      <c r="H3517" t="e">
        <f>IF($C3517=5,$B3517,NA())</f>
        <v>#N/A</v>
      </c>
      <c r="I3517" t="e">
        <f>IF($C3517="",$B3517,NA())</f>
        <v>#N/A</v>
      </c>
    </row>
    <row r="3519" spans="1:9">
      <c r="A3519">
        <v>0.1987845</v>
      </c>
      <c r="B3519">
        <v>0.09456820000000001</v>
      </c>
      <c r="C3519">
        <f>'Map Data'!$I$43</f>
        <v>3</v>
      </c>
      <c r="D3519" t="e">
        <f>IF($C3519=1,$B3519,NA())</f>
        <v>#N/A</v>
      </c>
      <c r="E3519" t="e">
        <f>IF($C3519=2,$B3519,NA())</f>
        <v>#N/A</v>
      </c>
      <c r="F3519">
        <f>IF($C3519=3,$B3519,NA())</f>
        <v>0.0945682</v>
      </c>
      <c r="G3519" t="e">
        <f>IF($C3519=4,$B3519,NA())</f>
        <v>#N/A</v>
      </c>
      <c r="H3519" t="e">
        <f>IF($C3519=5,$B3519,NA())</f>
        <v>#N/A</v>
      </c>
      <c r="I3519" t="e">
        <f>IF($C3519="",$B3519,NA())</f>
        <v>#N/A</v>
      </c>
    </row>
    <row r="3520" spans="1:9">
      <c r="A3520">
        <v>0.2722422</v>
      </c>
      <c r="B3520">
        <v>0.09456820000000001</v>
      </c>
      <c r="C3520">
        <f>'Map Data'!$I$43</f>
        <v>3</v>
      </c>
      <c r="D3520" t="e">
        <f>IF($C3520=1,$B3520,NA())</f>
        <v>#N/A</v>
      </c>
      <c r="E3520" t="e">
        <f>IF($C3520=2,$B3520,NA())</f>
        <v>#N/A</v>
      </c>
      <c r="F3520">
        <f>IF($C3520=3,$B3520,NA())</f>
        <v>0.0945682</v>
      </c>
      <c r="G3520" t="e">
        <f>IF($C3520=4,$B3520,NA())</f>
        <v>#N/A</v>
      </c>
      <c r="H3520" t="e">
        <f>IF($C3520=5,$B3520,NA())</f>
        <v>#N/A</v>
      </c>
      <c r="I3520" t="e">
        <f>IF($C3520="",$B3520,NA())</f>
        <v>#N/A</v>
      </c>
    </row>
    <row r="3522" spans="1:9">
      <c r="A3522">
        <v>0.2021019</v>
      </c>
      <c r="B3522">
        <v>0.09740500000000001</v>
      </c>
      <c r="C3522">
        <f>'Map Data'!$I$43</f>
        <v>3</v>
      </c>
      <c r="D3522" t="e">
        <f>IF($C3522=1,$B3522,NA())</f>
        <v>#N/A</v>
      </c>
      <c r="E3522" t="e">
        <f>IF($C3522=2,$B3522,NA())</f>
        <v>#N/A</v>
      </c>
      <c r="F3522">
        <f>IF($C3522=3,$B3522,NA())</f>
        <v>0.097405</v>
      </c>
      <c r="G3522" t="e">
        <f>IF($C3522=4,$B3522,NA())</f>
        <v>#N/A</v>
      </c>
      <c r="H3522" t="e">
        <f>IF($C3522=5,$B3522,NA())</f>
        <v>#N/A</v>
      </c>
      <c r="I3522" t="e">
        <f>IF($C3522="",$B3522,NA())</f>
        <v>#N/A</v>
      </c>
    </row>
    <row r="3523" spans="1:9">
      <c r="A3523">
        <v>0.207789</v>
      </c>
      <c r="B3523">
        <v>0.09740500000000001</v>
      </c>
      <c r="C3523">
        <f>'Map Data'!$I$43</f>
        <v>3</v>
      </c>
      <c r="D3523" t="e">
        <f>IF($C3523=1,$B3523,NA())</f>
        <v>#N/A</v>
      </c>
      <c r="E3523" t="e">
        <f>IF($C3523=2,$B3523,NA())</f>
        <v>#N/A</v>
      </c>
      <c r="F3523">
        <f>IF($C3523=3,$B3523,NA())</f>
        <v>0.097405</v>
      </c>
      <c r="G3523" t="e">
        <f>IF($C3523=4,$B3523,NA())</f>
        <v>#N/A</v>
      </c>
      <c r="H3523" t="e">
        <f>IF($C3523=5,$B3523,NA())</f>
        <v>#N/A</v>
      </c>
      <c r="I3523" t="e">
        <f>IF($C3523="",$B3523,NA())</f>
        <v>#N/A</v>
      </c>
    </row>
    <row r="3525" spans="1:9">
      <c r="A3525">
        <v>0.2101586</v>
      </c>
      <c r="B3525">
        <v>0.09740500000000001</v>
      </c>
      <c r="C3525">
        <f>'Map Data'!$I$43</f>
        <v>3</v>
      </c>
      <c r="D3525" t="e">
        <f>IF($C3525=1,$B3525,NA())</f>
        <v>#N/A</v>
      </c>
      <c r="E3525" t="e">
        <f>IF($C3525=2,$B3525,NA())</f>
        <v>#N/A</v>
      </c>
      <c r="F3525">
        <f>IF($C3525=3,$B3525,NA())</f>
        <v>0.097405</v>
      </c>
      <c r="G3525" t="e">
        <f>IF($C3525=4,$B3525,NA())</f>
        <v>#N/A</v>
      </c>
      <c r="H3525" t="e">
        <f>IF($C3525=5,$B3525,NA())</f>
        <v>#N/A</v>
      </c>
      <c r="I3525" t="e">
        <f>IF($C3525="",$B3525,NA())</f>
        <v>#N/A</v>
      </c>
    </row>
    <row r="3526" spans="1:9">
      <c r="A3526">
        <v>0.2731901</v>
      </c>
      <c r="B3526">
        <v>0.09740500000000001</v>
      </c>
      <c r="C3526">
        <f>'Map Data'!$I$43</f>
        <v>3</v>
      </c>
      <c r="D3526" t="e">
        <f>IF($C3526=1,$B3526,NA())</f>
        <v>#N/A</v>
      </c>
      <c r="E3526" t="e">
        <f>IF($C3526=2,$B3526,NA())</f>
        <v>#N/A</v>
      </c>
      <c r="F3526">
        <f>IF($C3526=3,$B3526,NA())</f>
        <v>0.097405</v>
      </c>
      <c r="G3526" t="e">
        <f>IF($C3526=4,$B3526,NA())</f>
        <v>#N/A</v>
      </c>
      <c r="H3526" t="e">
        <f>IF($C3526=5,$B3526,NA())</f>
        <v>#N/A</v>
      </c>
      <c r="I3526" t="e">
        <f>IF($C3526="",$B3526,NA())</f>
        <v>#N/A</v>
      </c>
    </row>
    <row r="3528" spans="1:9">
      <c r="A3528">
        <v>0.2058933</v>
      </c>
      <c r="B3528">
        <v>0.1002419</v>
      </c>
      <c r="C3528">
        <f>'Map Data'!$I$43</f>
        <v>3</v>
      </c>
      <c r="D3528" t="e">
        <f>IF($C3528=1,$B3528,NA())</f>
        <v>#N/A</v>
      </c>
      <c r="E3528" t="e">
        <f>IF($C3528=2,$B3528,NA())</f>
        <v>#N/A</v>
      </c>
      <c r="F3528">
        <f>IF($C3528=3,$B3528,NA())</f>
        <v>0.1002419</v>
      </c>
      <c r="G3528" t="e">
        <f>IF($C3528=4,$B3528,NA())</f>
        <v>#N/A</v>
      </c>
      <c r="H3528" t="e">
        <f>IF($C3528=5,$B3528,NA())</f>
        <v>#N/A</v>
      </c>
      <c r="I3528" t="e">
        <f>IF($C3528="",$B3528,NA())</f>
        <v>#N/A</v>
      </c>
    </row>
    <row r="3529" spans="1:9">
      <c r="A3529">
        <v>0.2073151</v>
      </c>
      <c r="B3529">
        <v>0.1002419</v>
      </c>
      <c r="C3529">
        <f>'Map Data'!$I$43</f>
        <v>3</v>
      </c>
      <c r="D3529" t="e">
        <f>IF($C3529=1,$B3529,NA())</f>
        <v>#N/A</v>
      </c>
      <c r="E3529" t="e">
        <f>IF($C3529=2,$B3529,NA())</f>
        <v>#N/A</v>
      </c>
      <c r="F3529">
        <f>IF($C3529=3,$B3529,NA())</f>
        <v>0.1002419</v>
      </c>
      <c r="G3529" t="e">
        <f>IF($C3529=4,$B3529,NA())</f>
        <v>#N/A</v>
      </c>
      <c r="H3529" t="e">
        <f>IF($C3529=5,$B3529,NA())</f>
        <v>#N/A</v>
      </c>
      <c r="I3529" t="e">
        <f>IF($C3529="",$B3529,NA())</f>
        <v>#N/A</v>
      </c>
    </row>
    <row r="3531" spans="1:9">
      <c r="A3531">
        <v>0.2243762</v>
      </c>
      <c r="B3531">
        <v>0.1002419</v>
      </c>
      <c r="C3531">
        <f>'Map Data'!$I$43</f>
        <v>3</v>
      </c>
      <c r="D3531" t="e">
        <f>IF($C3531=1,$B3531,NA())</f>
        <v>#N/A</v>
      </c>
      <c r="E3531" t="e">
        <f>IF($C3531=2,$B3531,NA())</f>
        <v>#N/A</v>
      </c>
      <c r="F3531">
        <f>IF($C3531=3,$B3531,NA())</f>
        <v>0.1002419</v>
      </c>
      <c r="G3531" t="e">
        <f>IF($C3531=4,$B3531,NA())</f>
        <v>#N/A</v>
      </c>
      <c r="H3531" t="e">
        <f>IF($C3531=5,$B3531,NA())</f>
        <v>#N/A</v>
      </c>
      <c r="I3531" t="e">
        <f>IF($C3531="",$B3531,NA())</f>
        <v>#N/A</v>
      </c>
    </row>
    <row r="3532" spans="1:9">
      <c r="A3532">
        <v>0.2708205</v>
      </c>
      <c r="B3532">
        <v>0.1002419</v>
      </c>
      <c r="C3532">
        <f>'Map Data'!$I$43</f>
        <v>3</v>
      </c>
      <c r="D3532" t="e">
        <f>IF($C3532=1,$B3532,NA())</f>
        <v>#N/A</v>
      </c>
      <c r="E3532" t="e">
        <f>IF($C3532=2,$B3532,NA())</f>
        <v>#N/A</v>
      </c>
      <c r="F3532">
        <f>IF($C3532=3,$B3532,NA())</f>
        <v>0.1002419</v>
      </c>
      <c r="G3532" t="e">
        <f>IF($C3532=4,$B3532,NA())</f>
        <v>#N/A</v>
      </c>
      <c r="H3532" t="e">
        <f>IF($C3532=5,$B3532,NA())</f>
        <v>#N/A</v>
      </c>
      <c r="I3532" t="e">
        <f>IF($C3532="",$B3532,NA())</f>
        <v>#N/A</v>
      </c>
    </row>
    <row r="3534" spans="1:9">
      <c r="A3534">
        <v>0.2390678</v>
      </c>
      <c r="B3534">
        <v>0.1030787</v>
      </c>
      <c r="C3534">
        <f>'Map Data'!$I$43</f>
        <v>3</v>
      </c>
      <c r="D3534" t="e">
        <f>IF($C3534=1,$B3534,NA())</f>
        <v>#N/A</v>
      </c>
      <c r="E3534" t="e">
        <f>IF($C3534=2,$B3534,NA())</f>
        <v>#N/A</v>
      </c>
      <c r="F3534">
        <f>IF($C3534=3,$B3534,NA())</f>
        <v>0.1030787</v>
      </c>
      <c r="G3534" t="e">
        <f>IF($C3534=4,$B3534,NA())</f>
        <v>#N/A</v>
      </c>
      <c r="H3534" t="e">
        <f>IF($C3534=5,$B3534,NA())</f>
        <v>#N/A</v>
      </c>
      <c r="I3534" t="e">
        <f>IF($C3534="",$B3534,NA())</f>
        <v>#N/A</v>
      </c>
    </row>
    <row r="3535" spans="1:9">
      <c r="A3535">
        <v>0.2684509</v>
      </c>
      <c r="B3535">
        <v>0.1030787</v>
      </c>
      <c r="C3535">
        <f>'Map Data'!$I$43</f>
        <v>3</v>
      </c>
      <c r="D3535" t="e">
        <f>IF($C3535=1,$B3535,NA())</f>
        <v>#N/A</v>
      </c>
      <c r="E3535" t="e">
        <f>IF($C3535=2,$B3535,NA())</f>
        <v>#N/A</v>
      </c>
      <c r="F3535">
        <f>IF($C3535=3,$B3535,NA())</f>
        <v>0.1030787</v>
      </c>
      <c r="G3535" t="e">
        <f>IF($C3535=4,$B3535,NA())</f>
        <v>#N/A</v>
      </c>
      <c r="H3535" t="e">
        <f>IF($C3535=5,$B3535,NA())</f>
        <v>#N/A</v>
      </c>
      <c r="I3535" t="e">
        <f>IF($C3535="",$B3535,NA())</f>
        <v>#N/A</v>
      </c>
    </row>
    <row r="3537" spans="1:9">
      <c r="A3537">
        <v>0.2532854</v>
      </c>
      <c r="B3537">
        <v>0.1059155</v>
      </c>
      <c r="C3537">
        <f>'Map Data'!$I$43</f>
        <v>3</v>
      </c>
      <c r="D3537" t="e">
        <f>IF($C3537=1,$B3537,NA())</f>
        <v>#N/A</v>
      </c>
      <c r="E3537" t="e">
        <f>IF($C3537=2,$B3537,NA())</f>
        <v>#N/A</v>
      </c>
      <c r="F3537">
        <f>IF($C3537=3,$B3537,NA())</f>
        <v>0.1059155</v>
      </c>
      <c r="G3537" t="e">
        <f>IF($C3537=4,$B3537,NA())</f>
        <v>#N/A</v>
      </c>
      <c r="H3537" t="e">
        <f>IF($C3537=5,$B3537,NA())</f>
        <v>#N/A</v>
      </c>
      <c r="I3537" t="e">
        <f>IF($C3537="",$B3537,NA())</f>
        <v>#N/A</v>
      </c>
    </row>
    <row r="3538" spans="1:9">
      <c r="A3538">
        <v>0.2665552</v>
      </c>
      <c r="B3538">
        <v>0.1059155</v>
      </c>
      <c r="C3538">
        <f>'Map Data'!$I$43</f>
        <v>3</v>
      </c>
      <c r="D3538" t="e">
        <f>IF($C3538=1,$B3538,NA())</f>
        <v>#N/A</v>
      </c>
      <c r="E3538" t="e">
        <f>IF($C3538=2,$B3538,NA())</f>
        <v>#N/A</v>
      </c>
      <c r="F3538">
        <f>IF($C3538=3,$B3538,NA())</f>
        <v>0.1059155</v>
      </c>
      <c r="G3538" t="e">
        <f>IF($C3538=4,$B3538,NA())</f>
        <v>#N/A</v>
      </c>
      <c r="H3538" t="e">
        <f>IF($C3538=5,$B3538,NA())</f>
        <v>#N/A</v>
      </c>
      <c r="I3538" t="e">
        <f>IF($C3538="",$B3538,NA())</f>
        <v>#N/A</v>
      </c>
    </row>
    <row r="3540" spans="1:9">
      <c r="A3540">
        <v>0.3111038</v>
      </c>
      <c r="B3540">
        <v>0.1087524</v>
      </c>
      <c r="C3540">
        <f>'Map Data'!$I$44</f>
        <v>3</v>
      </c>
      <c r="D3540" t="e">
        <f>IF($C3540=1,$B3540,NA())</f>
        <v>#N/A</v>
      </c>
      <c r="E3540" t="e">
        <f>IF($C3540=2,$B3540,NA())</f>
        <v>#N/A</v>
      </c>
      <c r="F3540">
        <f>IF($C3540=3,$B3540,NA())</f>
        <v>0.1087524</v>
      </c>
      <c r="G3540" t="e">
        <f>IF($C3540=4,$B3540,NA())</f>
        <v>#N/A</v>
      </c>
      <c r="H3540" t="e">
        <f>IF($C3540=5,$B3540,NA())</f>
        <v>#N/A</v>
      </c>
      <c r="I3540" t="e">
        <f>IF($C3540="",$B3540,NA())</f>
        <v>#N/A</v>
      </c>
    </row>
    <row r="3541" spans="1:9">
      <c r="A3541">
        <v>0.3144212</v>
      </c>
      <c r="B3541">
        <v>0.1087524</v>
      </c>
      <c r="C3541">
        <f>'Map Data'!$I$44</f>
        <v>3</v>
      </c>
      <c r="D3541" t="e">
        <f>IF($C3541=1,$B3541,NA())</f>
        <v>#N/A</v>
      </c>
      <c r="E3541" t="e">
        <f>IF($C3541=2,$B3541,NA())</f>
        <v>#N/A</v>
      </c>
      <c r="F3541">
        <f>IF($C3541=3,$B3541,NA())</f>
        <v>0.1087524</v>
      </c>
      <c r="G3541" t="e">
        <f>IF($C3541=4,$B3541,NA())</f>
        <v>#N/A</v>
      </c>
      <c r="H3541" t="e">
        <f>IF($C3541=5,$B3541,NA())</f>
        <v>#N/A</v>
      </c>
      <c r="I3541" t="e">
        <f>IF($C3541="",$B3541,NA())</f>
        <v>#N/A</v>
      </c>
    </row>
    <row r="3543" spans="1:9">
      <c r="A3543">
        <v>0.3106299</v>
      </c>
      <c r="B3543">
        <v>0.1115892</v>
      </c>
      <c r="C3543">
        <f>'Map Data'!$I$44</f>
        <v>3</v>
      </c>
      <c r="D3543" t="e">
        <f>IF($C3543=1,$B3543,NA())</f>
        <v>#N/A</v>
      </c>
      <c r="E3543" t="e">
        <f>IF($C3543=2,$B3543,NA())</f>
        <v>#N/A</v>
      </c>
      <c r="F3543">
        <f>IF($C3543=3,$B3543,NA())</f>
        <v>0.1115892</v>
      </c>
      <c r="G3543" t="e">
        <f>IF($C3543=4,$B3543,NA())</f>
        <v>#N/A</v>
      </c>
      <c r="H3543" t="e">
        <f>IF($C3543=5,$B3543,NA())</f>
        <v>#N/A</v>
      </c>
      <c r="I3543" t="e">
        <f>IF($C3543="",$B3543,NA())</f>
        <v>#N/A</v>
      </c>
    </row>
    <row r="3544" spans="1:9">
      <c r="A3544">
        <v>0.3144212</v>
      </c>
      <c r="B3544">
        <v>0.1115892</v>
      </c>
      <c r="C3544">
        <f>'Map Data'!$I$44</f>
        <v>3</v>
      </c>
      <c r="D3544" t="e">
        <f>IF($C3544=1,$B3544,NA())</f>
        <v>#N/A</v>
      </c>
      <c r="E3544" t="e">
        <f>IF($C3544=2,$B3544,NA())</f>
        <v>#N/A</v>
      </c>
      <c r="F3544">
        <f>IF($C3544=3,$B3544,NA())</f>
        <v>0.1115892</v>
      </c>
      <c r="G3544" t="e">
        <f>IF($C3544=4,$B3544,NA())</f>
        <v>#N/A</v>
      </c>
      <c r="H3544" t="e">
        <f>IF($C3544=5,$B3544,NA())</f>
        <v>#N/A</v>
      </c>
      <c r="I3544" t="e">
        <f>IF($C3544="",$B3544,NA())</f>
        <v>#N/A</v>
      </c>
    </row>
    <row r="3546" spans="1:9">
      <c r="A3546">
        <v>0.309682</v>
      </c>
      <c r="B3546">
        <v>0.1144261</v>
      </c>
      <c r="C3546">
        <f>'Map Data'!$I$44</f>
        <v>3</v>
      </c>
      <c r="D3546" t="e">
        <f>IF($C3546=1,$B3546,NA())</f>
        <v>#N/A</v>
      </c>
      <c r="E3546" t="e">
        <f>IF($C3546=2,$B3546,NA())</f>
        <v>#N/A</v>
      </c>
      <c r="F3546">
        <f>IF($C3546=3,$B3546,NA())</f>
        <v>0.1144261</v>
      </c>
      <c r="G3546" t="e">
        <f>IF($C3546=4,$B3546,NA())</f>
        <v>#N/A</v>
      </c>
      <c r="H3546" t="e">
        <f>IF($C3546=5,$B3546,NA())</f>
        <v>#N/A</v>
      </c>
      <c r="I3546" t="e">
        <f>IF($C3546="",$B3546,NA())</f>
        <v>#N/A</v>
      </c>
    </row>
    <row r="3547" spans="1:9">
      <c r="A3547">
        <v>0.3148951</v>
      </c>
      <c r="B3547">
        <v>0.1144261</v>
      </c>
      <c r="C3547">
        <f>'Map Data'!$I$44</f>
        <v>3</v>
      </c>
      <c r="D3547" t="e">
        <f>IF($C3547=1,$B3547,NA())</f>
        <v>#N/A</v>
      </c>
      <c r="E3547" t="e">
        <f>IF($C3547=2,$B3547,NA())</f>
        <v>#N/A</v>
      </c>
      <c r="F3547">
        <f>IF($C3547=3,$B3547,NA())</f>
        <v>0.1144261</v>
      </c>
      <c r="G3547" t="e">
        <f>IF($C3547=4,$B3547,NA())</f>
        <v>#N/A</v>
      </c>
      <c r="H3547" t="e">
        <f>IF($C3547=5,$B3547,NA())</f>
        <v>#N/A</v>
      </c>
      <c r="I3547" t="e">
        <f>IF($C3547="",$B3547,NA())</f>
        <v>#N/A</v>
      </c>
    </row>
    <row r="3549" spans="1:9">
      <c r="A3549">
        <v>0.3172648</v>
      </c>
      <c r="B3549">
        <v>0.1144261</v>
      </c>
      <c r="C3549">
        <f>'Map Data'!$I$44</f>
        <v>3</v>
      </c>
      <c r="D3549" t="e">
        <f>IF($C3549=1,$B3549,NA())</f>
        <v>#N/A</v>
      </c>
      <c r="E3549" t="e">
        <f>IF($C3549=2,$B3549,NA())</f>
        <v>#N/A</v>
      </c>
      <c r="F3549">
        <f>IF($C3549=3,$B3549,NA())</f>
        <v>0.1144261</v>
      </c>
      <c r="G3549" t="e">
        <f>IF($C3549=4,$B3549,NA())</f>
        <v>#N/A</v>
      </c>
      <c r="H3549" t="e">
        <f>IF($C3549=5,$B3549,NA())</f>
        <v>#N/A</v>
      </c>
      <c r="I3549" t="e">
        <f>IF($C3549="",$B3549,NA())</f>
        <v>#N/A</v>
      </c>
    </row>
    <row r="3550" spans="1:9">
      <c r="A3550">
        <v>0.3177387</v>
      </c>
      <c r="B3550">
        <v>0.1144261</v>
      </c>
      <c r="C3550">
        <f>'Map Data'!$I$44</f>
        <v>3</v>
      </c>
      <c r="D3550" t="e">
        <f>IF($C3550=1,$B3550,NA())</f>
        <v>#N/A</v>
      </c>
      <c r="E3550" t="e">
        <f>IF($C3550=2,$B3550,NA())</f>
        <v>#N/A</v>
      </c>
      <c r="F3550">
        <f>IF($C3550=3,$B3550,NA())</f>
        <v>0.1144261</v>
      </c>
      <c r="G3550" t="e">
        <f>IF($C3550=4,$B3550,NA())</f>
        <v>#N/A</v>
      </c>
      <c r="H3550" t="e">
        <f>IF($C3550=5,$B3550,NA())</f>
        <v>#N/A</v>
      </c>
      <c r="I3550" t="e">
        <f>IF($C3550="",$B3550,NA())</f>
        <v>#N/A</v>
      </c>
    </row>
    <row r="3552" spans="1:9">
      <c r="A3552">
        <v>0.3087342</v>
      </c>
      <c r="B3552">
        <v>0.1172629</v>
      </c>
      <c r="C3552">
        <f>'Map Data'!$I$44</f>
        <v>3</v>
      </c>
      <c r="D3552" t="e">
        <f>IF($C3552=1,$B3552,NA())</f>
        <v>#N/A</v>
      </c>
      <c r="E3552" t="e">
        <f>IF($C3552=2,$B3552,NA())</f>
        <v>#N/A</v>
      </c>
      <c r="F3552">
        <f>IF($C3552=3,$B3552,NA())</f>
        <v>0.1172629</v>
      </c>
      <c r="G3552" t="e">
        <f>IF($C3552=4,$B3552,NA())</f>
        <v>#N/A</v>
      </c>
      <c r="H3552" t="e">
        <f>IF($C3552=5,$B3552,NA())</f>
        <v>#N/A</v>
      </c>
      <c r="I3552" t="e">
        <f>IF($C3552="",$B3552,NA())</f>
        <v>#N/A</v>
      </c>
    </row>
    <row r="3553" spans="1:9">
      <c r="A3553">
        <v>0.3144212</v>
      </c>
      <c r="B3553">
        <v>0.1172629</v>
      </c>
      <c r="C3553">
        <f>'Map Data'!$I$44</f>
        <v>3</v>
      </c>
      <c r="D3553" t="e">
        <f>IF($C3553=1,$B3553,NA())</f>
        <v>#N/A</v>
      </c>
      <c r="E3553" t="e">
        <f>IF($C3553=2,$B3553,NA())</f>
        <v>#N/A</v>
      </c>
      <c r="F3553">
        <f>IF($C3553=3,$B3553,NA())</f>
        <v>0.1172629</v>
      </c>
      <c r="G3553" t="e">
        <f>IF($C3553=4,$B3553,NA())</f>
        <v>#N/A</v>
      </c>
      <c r="H3553" t="e">
        <f>IF($C3553=5,$B3553,NA())</f>
        <v>#N/A</v>
      </c>
      <c r="I3553" t="e">
        <f>IF($C3553="",$B3553,NA())</f>
        <v>#N/A</v>
      </c>
    </row>
    <row r="3555" spans="1:9">
      <c r="A3555">
        <v>0.3125255</v>
      </c>
      <c r="B3555">
        <v>0.1200997</v>
      </c>
      <c r="C3555">
        <f>'Map Data'!$I$44</f>
        <v>3</v>
      </c>
      <c r="D3555" t="e">
        <f>IF($C3555=1,$B3555,NA())</f>
        <v>#N/A</v>
      </c>
      <c r="E3555" t="e">
        <f>IF($C3555=2,$B3555,NA())</f>
        <v>#N/A</v>
      </c>
      <c r="F3555">
        <f>IF($C3555=3,$B3555,NA())</f>
        <v>0.1200997</v>
      </c>
      <c r="G3555" t="e">
        <f>IF($C3555=4,$B3555,NA())</f>
        <v>#N/A</v>
      </c>
      <c r="H3555" t="e">
        <f>IF($C3555=5,$B3555,NA())</f>
        <v>#N/A</v>
      </c>
      <c r="I3555" t="e">
        <f>IF($C3555="",$B3555,NA())</f>
        <v>#N/A</v>
      </c>
    </row>
    <row r="3556" spans="1:9">
      <c r="A3556">
        <v>0.3134734</v>
      </c>
      <c r="B3556">
        <v>0.1200997</v>
      </c>
      <c r="C3556">
        <f>'Map Data'!$I$44</f>
        <v>3</v>
      </c>
      <c r="D3556" t="e">
        <f>IF($C3556=1,$B3556,NA())</f>
        <v>#N/A</v>
      </c>
      <c r="E3556" t="e">
        <f>IF($C3556=2,$B3556,NA())</f>
        <v>#N/A</v>
      </c>
      <c r="F3556">
        <f>IF($C3556=3,$B3556,NA())</f>
        <v>0.1200997</v>
      </c>
      <c r="G3556" t="e">
        <f>IF($C3556=4,$B3556,NA())</f>
        <v>#N/A</v>
      </c>
      <c r="H3556" t="e">
        <f>IF($C3556=5,$B3556,NA())</f>
        <v>#N/A</v>
      </c>
      <c r="I3556" t="e">
        <f>IF($C3556="",$B3556,NA())</f>
        <v>#N/A</v>
      </c>
    </row>
    <row r="3558" spans="1:9">
      <c r="A3558">
        <v>0.2177413</v>
      </c>
      <c r="B3558">
        <v>-0.075642</v>
      </c>
      <c r="C3558">
        <f>'Map Data'!$I$45</f>
        <v>3</v>
      </c>
      <c r="D3558" t="e">
        <f>IF($C3558=1,$B3558,NA())</f>
        <v>#N/A</v>
      </c>
      <c r="E3558" t="e">
        <f>IF($C3558=2,$B3558,NA())</f>
        <v>#N/A</v>
      </c>
      <c r="F3558">
        <f>IF($C3558=3,$B3558,NA())</f>
        <v>-0.075642</v>
      </c>
      <c r="G3558" t="e">
        <f>IF($C3558=4,$B3558,NA())</f>
        <v>#N/A</v>
      </c>
      <c r="H3558" t="e">
        <f>IF($C3558=5,$B3558,NA())</f>
        <v>#N/A</v>
      </c>
      <c r="I3558" t="e">
        <f>IF($C3558="",$B3558,NA())</f>
        <v>#N/A</v>
      </c>
    </row>
    <row r="3559" spans="1:9">
      <c r="A3559">
        <v>0.2234284</v>
      </c>
      <c r="B3559">
        <v>-0.075642</v>
      </c>
      <c r="C3559">
        <f>'Map Data'!$I$45</f>
        <v>3</v>
      </c>
      <c r="D3559" t="e">
        <f>IF($C3559=1,$B3559,NA())</f>
        <v>#N/A</v>
      </c>
      <c r="E3559" t="e">
        <f>IF($C3559=2,$B3559,NA())</f>
        <v>#N/A</v>
      </c>
      <c r="F3559">
        <f>IF($C3559=3,$B3559,NA())</f>
        <v>-0.075642</v>
      </c>
      <c r="G3559" t="e">
        <f>IF($C3559=4,$B3559,NA())</f>
        <v>#N/A</v>
      </c>
      <c r="H3559" t="e">
        <f>IF($C3559=5,$B3559,NA())</f>
        <v>#N/A</v>
      </c>
      <c r="I3559" t="e">
        <f>IF($C3559="",$B3559,NA())</f>
        <v>#N/A</v>
      </c>
    </row>
    <row r="3561" spans="1:9">
      <c r="A3561">
        <v>0.2163196</v>
      </c>
      <c r="B3561">
        <v>-0.0728051</v>
      </c>
      <c r="C3561">
        <f>'Map Data'!$I$45</f>
        <v>3</v>
      </c>
      <c r="D3561" t="e">
        <f>IF($C3561=1,$B3561,NA())</f>
        <v>#N/A</v>
      </c>
      <c r="E3561" t="e">
        <f>IF($C3561=2,$B3561,NA())</f>
        <v>#N/A</v>
      </c>
      <c r="F3561">
        <f>IF($C3561=3,$B3561,NA())</f>
        <v>-0.0728051</v>
      </c>
      <c r="G3561" t="e">
        <f>IF($C3561=4,$B3561,NA())</f>
        <v>#N/A</v>
      </c>
      <c r="H3561" t="e">
        <f>IF($C3561=5,$B3561,NA())</f>
        <v>#N/A</v>
      </c>
      <c r="I3561" t="e">
        <f>IF($C3561="",$B3561,NA())</f>
        <v>#N/A</v>
      </c>
    </row>
    <row r="3562" spans="1:9">
      <c r="A3562">
        <v>0.2262719</v>
      </c>
      <c r="B3562">
        <v>-0.0728051</v>
      </c>
      <c r="C3562">
        <f>'Map Data'!$I$45</f>
        <v>3</v>
      </c>
      <c r="D3562" t="e">
        <f>IF($C3562=1,$B3562,NA())</f>
        <v>#N/A</v>
      </c>
      <c r="E3562" t="e">
        <f>IF($C3562=2,$B3562,NA())</f>
        <v>#N/A</v>
      </c>
      <c r="F3562">
        <f>IF($C3562=3,$B3562,NA())</f>
        <v>-0.0728051</v>
      </c>
      <c r="G3562" t="e">
        <f>IF($C3562=4,$B3562,NA())</f>
        <v>#N/A</v>
      </c>
      <c r="H3562" t="e">
        <f>IF($C3562=5,$B3562,NA())</f>
        <v>#N/A</v>
      </c>
      <c r="I3562" t="e">
        <f>IF($C3562="",$B3562,NA())</f>
        <v>#N/A</v>
      </c>
    </row>
    <row r="3564" spans="1:9">
      <c r="A3564">
        <v>0.21395</v>
      </c>
      <c r="B3564">
        <v>-0.0699683</v>
      </c>
      <c r="C3564">
        <f>'Map Data'!$I$45</f>
        <v>3</v>
      </c>
      <c r="D3564" t="e">
        <f>IF($C3564=1,$B3564,NA())</f>
        <v>#N/A</v>
      </c>
      <c r="E3564" t="e">
        <f>IF($C3564=2,$B3564,NA())</f>
        <v>#N/A</v>
      </c>
      <c r="F3564">
        <f>IF($C3564=3,$B3564,NA())</f>
        <v>-0.0699683</v>
      </c>
      <c r="G3564" t="e">
        <f>IF($C3564=4,$B3564,NA())</f>
        <v>#N/A</v>
      </c>
      <c r="H3564" t="e">
        <f>IF($C3564=5,$B3564,NA())</f>
        <v>#N/A</v>
      </c>
      <c r="I3564" t="e">
        <f>IF($C3564="",$B3564,NA())</f>
        <v>#N/A</v>
      </c>
    </row>
    <row r="3565" spans="1:9">
      <c r="A3565">
        <v>0.2276937</v>
      </c>
      <c r="B3565">
        <v>-0.0699683</v>
      </c>
      <c r="C3565">
        <f>'Map Data'!$I$45</f>
        <v>3</v>
      </c>
      <c r="D3565" t="e">
        <f>IF($C3565=1,$B3565,NA())</f>
        <v>#N/A</v>
      </c>
      <c r="E3565" t="e">
        <f>IF($C3565=2,$B3565,NA())</f>
        <v>#N/A</v>
      </c>
      <c r="F3565">
        <f>IF($C3565=3,$B3565,NA())</f>
        <v>-0.0699683</v>
      </c>
      <c r="G3565" t="e">
        <f>IF($C3565=4,$B3565,NA())</f>
        <v>#N/A</v>
      </c>
      <c r="H3565" t="e">
        <f>IF($C3565=5,$B3565,NA())</f>
        <v>#N/A</v>
      </c>
      <c r="I3565" t="e">
        <f>IF($C3565="",$B3565,NA())</f>
        <v>#N/A</v>
      </c>
    </row>
    <row r="3567" spans="1:9">
      <c r="A3567">
        <v>0.2120543</v>
      </c>
      <c r="B3567">
        <v>-0.0671315</v>
      </c>
      <c r="C3567">
        <f>'Map Data'!$I$45</f>
        <v>3</v>
      </c>
      <c r="D3567" t="e">
        <f>IF($C3567=1,$B3567,NA())</f>
        <v>#N/A</v>
      </c>
      <c r="E3567" t="e">
        <f>IF($C3567=2,$B3567,NA())</f>
        <v>#N/A</v>
      </c>
      <c r="F3567">
        <f>IF($C3567=3,$B3567,NA())</f>
        <v>-0.0671315</v>
      </c>
      <c r="G3567" t="e">
        <f>IF($C3567=4,$B3567,NA())</f>
        <v>#N/A</v>
      </c>
      <c r="H3567" t="e">
        <f>IF($C3567=5,$B3567,NA())</f>
        <v>#N/A</v>
      </c>
      <c r="I3567" t="e">
        <f>IF($C3567="",$B3567,NA())</f>
        <v>#N/A</v>
      </c>
    </row>
    <row r="3568" spans="1:9">
      <c r="A3568">
        <v>0.2310111</v>
      </c>
      <c r="B3568">
        <v>-0.0671315</v>
      </c>
      <c r="C3568">
        <f>'Map Data'!$I$45</f>
        <v>3</v>
      </c>
      <c r="D3568" t="e">
        <f>IF($C3568=1,$B3568,NA())</f>
        <v>#N/A</v>
      </c>
      <c r="E3568" t="e">
        <f>IF($C3568=2,$B3568,NA())</f>
        <v>#N/A</v>
      </c>
      <c r="F3568">
        <f>IF($C3568=3,$B3568,NA())</f>
        <v>-0.0671315</v>
      </c>
      <c r="G3568" t="e">
        <f>IF($C3568=4,$B3568,NA())</f>
        <v>#N/A</v>
      </c>
      <c r="H3568" t="e">
        <f>IF($C3568=5,$B3568,NA())</f>
        <v>#N/A</v>
      </c>
      <c r="I3568" t="e">
        <f>IF($C3568="",$B3568,NA())</f>
        <v>#N/A</v>
      </c>
    </row>
    <row r="3570" spans="1:9">
      <c r="A3570">
        <v>0.2111064</v>
      </c>
      <c r="B3570">
        <v>-0.06429459999999999</v>
      </c>
      <c r="C3570">
        <f>'Map Data'!$I$45</f>
        <v>3</v>
      </c>
      <c r="D3570" t="e">
        <f>IF($C3570=1,$B3570,NA())</f>
        <v>#N/A</v>
      </c>
      <c r="E3570" t="e">
        <f>IF($C3570=2,$B3570,NA())</f>
        <v>#N/A</v>
      </c>
      <c r="F3570">
        <f>IF($C3570=3,$B3570,NA())</f>
        <v>-0.0642946</v>
      </c>
      <c r="G3570" t="e">
        <f>IF($C3570=4,$B3570,NA())</f>
        <v>#N/A</v>
      </c>
      <c r="H3570" t="e">
        <f>IF($C3570=5,$B3570,NA())</f>
        <v>#N/A</v>
      </c>
      <c r="I3570" t="e">
        <f>IF($C3570="",$B3570,NA())</f>
        <v>#N/A</v>
      </c>
    </row>
    <row r="3571" spans="1:9">
      <c r="A3571">
        <v>0.2338546</v>
      </c>
      <c r="B3571">
        <v>-0.06429459999999999</v>
      </c>
      <c r="C3571">
        <f>'Map Data'!$I$45</f>
        <v>3</v>
      </c>
      <c r="D3571" t="e">
        <f>IF($C3571=1,$B3571,NA())</f>
        <v>#N/A</v>
      </c>
      <c r="E3571" t="e">
        <f>IF($C3571=2,$B3571,NA())</f>
        <v>#N/A</v>
      </c>
      <c r="F3571">
        <f>IF($C3571=3,$B3571,NA())</f>
        <v>-0.0642946</v>
      </c>
      <c r="G3571" t="e">
        <f>IF($C3571=4,$B3571,NA())</f>
        <v>#N/A</v>
      </c>
      <c r="H3571" t="e">
        <f>IF($C3571=5,$B3571,NA())</f>
        <v>#N/A</v>
      </c>
      <c r="I3571" t="e">
        <f>IF($C3571="",$B3571,NA())</f>
        <v>#N/A</v>
      </c>
    </row>
    <row r="3573" spans="1:9">
      <c r="A3573">
        <v>0.2073151</v>
      </c>
      <c r="B3573">
        <v>-0.0614578</v>
      </c>
      <c r="C3573">
        <f>'Map Data'!$I$45</f>
        <v>3</v>
      </c>
      <c r="D3573" t="e">
        <f>IF($C3573=1,$B3573,NA())</f>
        <v>#N/A</v>
      </c>
      <c r="E3573" t="e">
        <f>IF($C3573=2,$B3573,NA())</f>
        <v>#N/A</v>
      </c>
      <c r="F3573">
        <f>IF($C3573=3,$B3573,NA())</f>
        <v>-0.0614578</v>
      </c>
      <c r="G3573" t="e">
        <f>IF($C3573=4,$B3573,NA())</f>
        <v>#N/A</v>
      </c>
      <c r="H3573" t="e">
        <f>IF($C3573=5,$B3573,NA())</f>
        <v>#N/A</v>
      </c>
      <c r="I3573" t="e">
        <f>IF($C3573="",$B3573,NA())</f>
        <v>#N/A</v>
      </c>
    </row>
    <row r="3574" spans="1:9">
      <c r="A3574">
        <v>0.2362242</v>
      </c>
      <c r="B3574">
        <v>-0.0614578</v>
      </c>
      <c r="C3574">
        <f>'Map Data'!$I$45</f>
        <v>3</v>
      </c>
      <c r="D3574" t="e">
        <f>IF($C3574=1,$B3574,NA())</f>
        <v>#N/A</v>
      </c>
      <c r="E3574" t="e">
        <f>IF($C3574=2,$B3574,NA())</f>
        <v>#N/A</v>
      </c>
      <c r="F3574">
        <f>IF($C3574=3,$B3574,NA())</f>
        <v>-0.0614578</v>
      </c>
      <c r="G3574" t="e">
        <f>IF($C3574=4,$B3574,NA())</f>
        <v>#N/A</v>
      </c>
      <c r="H3574" t="e">
        <f>IF($C3574=5,$B3574,NA())</f>
        <v>#N/A</v>
      </c>
      <c r="I3574" t="e">
        <f>IF($C3574="",$B3574,NA())</f>
        <v>#N/A</v>
      </c>
    </row>
    <row r="3576" spans="1:9">
      <c r="A3576">
        <v>0.2035237</v>
      </c>
      <c r="B3576">
        <v>-0.058621</v>
      </c>
      <c r="C3576">
        <f>'Map Data'!$I$45</f>
        <v>3</v>
      </c>
      <c r="D3576" t="e">
        <f>IF($C3576=1,$B3576,NA())</f>
        <v>#N/A</v>
      </c>
      <c r="E3576" t="e">
        <f>IF($C3576=2,$B3576,NA())</f>
        <v>#N/A</v>
      </c>
      <c r="F3576">
        <f>IF($C3576=3,$B3576,NA())</f>
        <v>-0.058621</v>
      </c>
      <c r="G3576" t="e">
        <f>IF($C3576=4,$B3576,NA())</f>
        <v>#N/A</v>
      </c>
      <c r="H3576" t="e">
        <f>IF($C3576=5,$B3576,NA())</f>
        <v>#N/A</v>
      </c>
      <c r="I3576" t="e">
        <f>IF($C3576="",$B3576,NA())</f>
        <v>#N/A</v>
      </c>
    </row>
    <row r="3577" spans="1:9">
      <c r="A3577">
        <v>0.2371721</v>
      </c>
      <c r="B3577">
        <v>-0.058621</v>
      </c>
      <c r="C3577">
        <f>'Map Data'!$I$45</f>
        <v>3</v>
      </c>
      <c r="D3577" t="e">
        <f>IF($C3577=1,$B3577,NA())</f>
        <v>#N/A</v>
      </c>
      <c r="E3577" t="e">
        <f>IF($C3577=2,$B3577,NA())</f>
        <v>#N/A</v>
      </c>
      <c r="F3577">
        <f>IF($C3577=3,$B3577,NA())</f>
        <v>-0.058621</v>
      </c>
      <c r="G3577" t="e">
        <f>IF($C3577=4,$B3577,NA())</f>
        <v>#N/A</v>
      </c>
      <c r="H3577" t="e">
        <f>IF($C3577=5,$B3577,NA())</f>
        <v>#N/A</v>
      </c>
      <c r="I3577" t="e">
        <f>IF($C3577="",$B3577,NA())</f>
        <v>#N/A</v>
      </c>
    </row>
    <row r="3579" spans="1:9">
      <c r="A3579">
        <v>0.2025758</v>
      </c>
      <c r="B3579">
        <v>-0.0557841</v>
      </c>
      <c r="C3579">
        <f>'Map Data'!$I$45</f>
        <v>3</v>
      </c>
      <c r="D3579" t="e">
        <f>IF($C3579=1,$B3579,NA())</f>
        <v>#N/A</v>
      </c>
      <c r="E3579" t="e">
        <f>IF($C3579=2,$B3579,NA())</f>
        <v>#N/A</v>
      </c>
      <c r="F3579">
        <f>IF($C3579=3,$B3579,NA())</f>
        <v>-0.0557841</v>
      </c>
      <c r="G3579" t="e">
        <f>IF($C3579=4,$B3579,NA())</f>
        <v>#N/A</v>
      </c>
      <c r="H3579" t="e">
        <f>IF($C3579=5,$B3579,NA())</f>
        <v>#N/A</v>
      </c>
      <c r="I3579" t="e">
        <f>IF($C3579="",$B3579,NA())</f>
        <v>#N/A</v>
      </c>
    </row>
    <row r="3580" spans="1:9">
      <c r="A3580">
        <v>0.2419113</v>
      </c>
      <c r="B3580">
        <v>-0.0557841</v>
      </c>
      <c r="C3580">
        <f>'Map Data'!$I$45</f>
        <v>3</v>
      </c>
      <c r="D3580" t="e">
        <f>IF($C3580=1,$B3580,NA())</f>
        <v>#N/A</v>
      </c>
      <c r="E3580" t="e">
        <f>IF($C3580=2,$B3580,NA())</f>
        <v>#N/A</v>
      </c>
      <c r="F3580">
        <f>IF($C3580=3,$B3580,NA())</f>
        <v>-0.0557841</v>
      </c>
      <c r="G3580" t="e">
        <f>IF($C3580=4,$B3580,NA())</f>
        <v>#N/A</v>
      </c>
      <c r="H3580" t="e">
        <f>IF($C3580=5,$B3580,NA())</f>
        <v>#N/A</v>
      </c>
      <c r="I3580" t="e">
        <f>IF($C3580="",$B3580,NA())</f>
        <v>#N/A</v>
      </c>
    </row>
    <row r="3582" spans="1:9">
      <c r="A3582">
        <v>0.1983106</v>
      </c>
      <c r="B3582">
        <v>-0.0529473</v>
      </c>
      <c r="C3582">
        <f>'Map Data'!$I$45</f>
        <v>3</v>
      </c>
      <c r="D3582" t="e">
        <f>IF($C3582=1,$B3582,NA())</f>
        <v>#N/A</v>
      </c>
      <c r="E3582" t="e">
        <f>IF($C3582=2,$B3582,NA())</f>
        <v>#N/A</v>
      </c>
      <c r="F3582">
        <f>IF($C3582=3,$B3582,NA())</f>
        <v>-0.0529473</v>
      </c>
      <c r="G3582" t="e">
        <f>IF($C3582=4,$B3582,NA())</f>
        <v>#N/A</v>
      </c>
      <c r="H3582" t="e">
        <f>IF($C3582=5,$B3582,NA())</f>
        <v>#N/A</v>
      </c>
      <c r="I3582" t="e">
        <f>IF($C3582="",$B3582,NA())</f>
        <v>#N/A</v>
      </c>
    </row>
    <row r="3583" spans="1:9">
      <c r="A3583">
        <v>0.2423852</v>
      </c>
      <c r="B3583">
        <v>-0.0529473</v>
      </c>
      <c r="C3583">
        <f>'Map Data'!$I$45</f>
        <v>3</v>
      </c>
      <c r="D3583" t="e">
        <f>IF($C3583=1,$B3583,NA())</f>
        <v>#N/A</v>
      </c>
      <c r="E3583" t="e">
        <f>IF($C3583=2,$B3583,NA())</f>
        <v>#N/A</v>
      </c>
      <c r="F3583">
        <f>IF($C3583=3,$B3583,NA())</f>
        <v>-0.0529473</v>
      </c>
      <c r="G3583" t="e">
        <f>IF($C3583=4,$B3583,NA())</f>
        <v>#N/A</v>
      </c>
      <c r="H3583" t="e">
        <f>IF($C3583=5,$B3583,NA())</f>
        <v>#N/A</v>
      </c>
      <c r="I3583" t="e">
        <f>IF($C3583="",$B3583,NA())</f>
        <v>#N/A</v>
      </c>
    </row>
    <row r="3585" spans="1:9">
      <c r="A3585">
        <v>0.1949931</v>
      </c>
      <c r="B3585">
        <v>-0.0501105</v>
      </c>
      <c r="C3585">
        <f>'Map Data'!$I$45</f>
        <v>3</v>
      </c>
      <c r="D3585" t="e">
        <f>IF($C3585=1,$B3585,NA())</f>
        <v>#N/A</v>
      </c>
      <c r="E3585" t="e">
        <f>IF($C3585=2,$B3585,NA())</f>
        <v>#N/A</v>
      </c>
      <c r="F3585">
        <f>IF($C3585=3,$B3585,NA())</f>
        <v>-0.0501105</v>
      </c>
      <c r="G3585" t="e">
        <f>IF($C3585=4,$B3585,NA())</f>
        <v>#N/A</v>
      </c>
      <c r="H3585" t="e">
        <f>IF($C3585=5,$B3585,NA())</f>
        <v>#N/A</v>
      </c>
      <c r="I3585" t="e">
        <f>IF($C3585="",$B3585,NA())</f>
        <v>#N/A</v>
      </c>
    </row>
    <row r="3586" spans="1:9">
      <c r="A3586">
        <v>0.2428591</v>
      </c>
      <c r="B3586">
        <v>-0.0501105</v>
      </c>
      <c r="C3586">
        <f>'Map Data'!$I$45</f>
        <v>3</v>
      </c>
      <c r="D3586" t="e">
        <f>IF($C3586=1,$B3586,NA())</f>
        <v>#N/A</v>
      </c>
      <c r="E3586" t="e">
        <f>IF($C3586=2,$B3586,NA())</f>
        <v>#N/A</v>
      </c>
      <c r="F3586">
        <f>IF($C3586=3,$B3586,NA())</f>
        <v>-0.0501105</v>
      </c>
      <c r="G3586" t="e">
        <f>IF($C3586=4,$B3586,NA())</f>
        <v>#N/A</v>
      </c>
      <c r="H3586" t="e">
        <f>IF($C3586=5,$B3586,NA())</f>
        <v>#N/A</v>
      </c>
      <c r="I3586" t="e">
        <f>IF($C3586="",$B3586,NA())</f>
        <v>#N/A</v>
      </c>
    </row>
    <row r="3588" spans="1:9">
      <c r="A3588">
        <v>0.1912017</v>
      </c>
      <c r="B3588">
        <v>-0.0472736</v>
      </c>
      <c r="C3588">
        <f>'Map Data'!$I$45</f>
        <v>3</v>
      </c>
      <c r="D3588" t="e">
        <f>IF($C3588=1,$B3588,NA())</f>
        <v>#N/A</v>
      </c>
      <c r="E3588" t="e">
        <f>IF($C3588=2,$B3588,NA())</f>
        <v>#N/A</v>
      </c>
      <c r="F3588">
        <f>IF($C3588=3,$B3588,NA())</f>
        <v>-0.0472736</v>
      </c>
      <c r="G3588" t="e">
        <f>IF($C3588=4,$B3588,NA())</f>
        <v>#N/A</v>
      </c>
      <c r="H3588" t="e">
        <f>IF($C3588=5,$B3588,NA())</f>
        <v>#N/A</v>
      </c>
      <c r="I3588" t="e">
        <f>IF($C3588="",$B3588,NA())</f>
        <v>#N/A</v>
      </c>
    </row>
    <row r="3589" spans="1:9">
      <c r="A3589">
        <v>0.2442809</v>
      </c>
      <c r="B3589">
        <v>-0.0472736</v>
      </c>
      <c r="C3589">
        <f>'Map Data'!$I$45</f>
        <v>3</v>
      </c>
      <c r="D3589" t="e">
        <f>IF($C3589=1,$B3589,NA())</f>
        <v>#N/A</v>
      </c>
      <c r="E3589" t="e">
        <f>IF($C3589=2,$B3589,NA())</f>
        <v>#N/A</v>
      </c>
      <c r="F3589">
        <f>IF($C3589=3,$B3589,NA())</f>
        <v>-0.0472736</v>
      </c>
      <c r="G3589" t="e">
        <f>IF($C3589=4,$B3589,NA())</f>
        <v>#N/A</v>
      </c>
      <c r="H3589" t="e">
        <f>IF($C3589=5,$B3589,NA())</f>
        <v>#N/A</v>
      </c>
      <c r="I3589" t="e">
        <f>IF($C3589="",$B3589,NA())</f>
        <v>#N/A</v>
      </c>
    </row>
    <row r="3591" spans="1:9">
      <c r="A3591">
        <v>0.18978</v>
      </c>
      <c r="B3591">
        <v>-0.0444368</v>
      </c>
      <c r="C3591">
        <f>'Map Data'!$I$45</f>
        <v>3</v>
      </c>
      <c r="D3591" t="e">
        <f>IF($C3591=1,$B3591,NA())</f>
        <v>#N/A</v>
      </c>
      <c r="E3591" t="e">
        <f>IF($C3591=2,$B3591,NA())</f>
        <v>#N/A</v>
      </c>
      <c r="F3591">
        <f>IF($C3591=3,$B3591,NA())</f>
        <v>-0.0444368</v>
      </c>
      <c r="G3591" t="e">
        <f>IF($C3591=4,$B3591,NA())</f>
        <v>#N/A</v>
      </c>
      <c r="H3591" t="e">
        <f>IF($C3591=5,$B3591,NA())</f>
        <v>#N/A</v>
      </c>
      <c r="I3591" t="e">
        <f>IF($C3591="",$B3591,NA())</f>
        <v>#N/A</v>
      </c>
    </row>
    <row r="3592" spans="1:9">
      <c r="A3592">
        <v>0.2457027</v>
      </c>
      <c r="B3592">
        <v>-0.0444368</v>
      </c>
      <c r="C3592">
        <f>'Map Data'!$I$45</f>
        <v>3</v>
      </c>
      <c r="D3592" t="e">
        <f>IF($C3592=1,$B3592,NA())</f>
        <v>#N/A</v>
      </c>
      <c r="E3592" t="e">
        <f>IF($C3592=2,$B3592,NA())</f>
        <v>#N/A</v>
      </c>
      <c r="F3592">
        <f>IF($C3592=3,$B3592,NA())</f>
        <v>-0.0444368</v>
      </c>
      <c r="G3592" t="e">
        <f>IF($C3592=4,$B3592,NA())</f>
        <v>#N/A</v>
      </c>
      <c r="H3592" t="e">
        <f>IF($C3592=5,$B3592,NA())</f>
        <v>#N/A</v>
      </c>
      <c r="I3592" t="e">
        <f>IF($C3592="",$B3592,NA())</f>
        <v>#N/A</v>
      </c>
    </row>
    <row r="3594" spans="1:9">
      <c r="A3594">
        <v>0.1874104</v>
      </c>
      <c r="B3594">
        <v>-0.0415999</v>
      </c>
      <c r="C3594">
        <f>'Map Data'!$I$45</f>
        <v>3</v>
      </c>
      <c r="D3594" t="e">
        <f>IF($C3594=1,$B3594,NA())</f>
        <v>#N/A</v>
      </c>
      <c r="E3594" t="e">
        <f>IF($C3594=2,$B3594,NA())</f>
        <v>#N/A</v>
      </c>
      <c r="F3594">
        <f>IF($C3594=3,$B3594,NA())</f>
        <v>-0.0415999</v>
      </c>
      <c r="G3594" t="e">
        <f>IF($C3594=4,$B3594,NA())</f>
        <v>#N/A</v>
      </c>
      <c r="H3594" t="e">
        <f>IF($C3594=5,$B3594,NA())</f>
        <v>#N/A</v>
      </c>
      <c r="I3594" t="e">
        <f>IF($C3594="",$B3594,NA())</f>
        <v>#N/A</v>
      </c>
    </row>
    <row r="3595" spans="1:9">
      <c r="A3595">
        <v>0.2490201</v>
      </c>
      <c r="B3595">
        <v>-0.0415999</v>
      </c>
      <c r="C3595">
        <f>'Map Data'!$I$45</f>
        <v>3</v>
      </c>
      <c r="D3595" t="e">
        <f>IF($C3595=1,$B3595,NA())</f>
        <v>#N/A</v>
      </c>
      <c r="E3595" t="e">
        <f>IF($C3595=2,$B3595,NA())</f>
        <v>#N/A</v>
      </c>
      <c r="F3595">
        <f>IF($C3595=3,$B3595,NA())</f>
        <v>-0.0415999</v>
      </c>
      <c r="G3595" t="e">
        <f>IF($C3595=4,$B3595,NA())</f>
        <v>#N/A</v>
      </c>
      <c r="H3595" t="e">
        <f>IF($C3595=5,$B3595,NA())</f>
        <v>#N/A</v>
      </c>
      <c r="I3595" t="e">
        <f>IF($C3595="",$B3595,NA())</f>
        <v>#N/A</v>
      </c>
    </row>
    <row r="3597" spans="1:9">
      <c r="A3597">
        <v>0.1817233</v>
      </c>
      <c r="B3597">
        <v>-0.0387631</v>
      </c>
      <c r="C3597">
        <f>'Map Data'!$I$45</f>
        <v>3</v>
      </c>
      <c r="D3597" t="e">
        <f>IF($C3597=1,$B3597,NA())</f>
        <v>#N/A</v>
      </c>
      <c r="E3597" t="e">
        <f>IF($C3597=2,$B3597,NA())</f>
        <v>#N/A</v>
      </c>
      <c r="F3597">
        <f>IF($C3597=3,$B3597,NA())</f>
        <v>-0.0387631</v>
      </c>
      <c r="G3597" t="e">
        <f>IF($C3597=4,$B3597,NA())</f>
        <v>#N/A</v>
      </c>
      <c r="H3597" t="e">
        <f>IF($C3597=5,$B3597,NA())</f>
        <v>#N/A</v>
      </c>
      <c r="I3597" t="e">
        <f>IF($C3597="",$B3597,NA())</f>
        <v>#N/A</v>
      </c>
    </row>
    <row r="3598" spans="1:9">
      <c r="A3598">
        <v>0.2461766</v>
      </c>
      <c r="B3598">
        <v>-0.0387631</v>
      </c>
      <c r="C3598">
        <f>'Map Data'!$I$45</f>
        <v>3</v>
      </c>
      <c r="D3598" t="e">
        <f>IF($C3598=1,$B3598,NA())</f>
        <v>#N/A</v>
      </c>
      <c r="E3598" t="e">
        <f>IF($C3598=2,$B3598,NA())</f>
        <v>#N/A</v>
      </c>
      <c r="F3598">
        <f>IF($C3598=3,$B3598,NA())</f>
        <v>-0.0387631</v>
      </c>
      <c r="G3598" t="e">
        <f>IF($C3598=4,$B3598,NA())</f>
        <v>#N/A</v>
      </c>
      <c r="H3598" t="e">
        <f>IF($C3598=5,$B3598,NA())</f>
        <v>#N/A</v>
      </c>
      <c r="I3598" t="e">
        <f>IF($C3598="",$B3598,NA())</f>
        <v>#N/A</v>
      </c>
    </row>
    <row r="3600" spans="1:9">
      <c r="A3600">
        <v>0.1798276</v>
      </c>
      <c r="B3600">
        <v>-0.0359263</v>
      </c>
      <c r="C3600">
        <f>'Map Data'!$I$45</f>
        <v>3</v>
      </c>
      <c r="D3600" t="e">
        <f>IF($C3600=1,$B3600,NA())</f>
        <v>#N/A</v>
      </c>
      <c r="E3600" t="e">
        <f>IF($C3600=2,$B3600,NA())</f>
        <v>#N/A</v>
      </c>
      <c r="F3600">
        <f>IF($C3600=3,$B3600,NA())</f>
        <v>-0.0359263</v>
      </c>
      <c r="G3600" t="e">
        <f>IF($C3600=4,$B3600,NA())</f>
        <v>#N/A</v>
      </c>
      <c r="H3600" t="e">
        <f>IF($C3600=5,$B3600,NA())</f>
        <v>#N/A</v>
      </c>
      <c r="I3600" t="e">
        <f>IF($C3600="",$B3600,NA())</f>
        <v>#N/A</v>
      </c>
    </row>
    <row r="3601" spans="1:9">
      <c r="A3601">
        <v>0.2423852</v>
      </c>
      <c r="B3601">
        <v>-0.0359263</v>
      </c>
      <c r="C3601">
        <f>'Map Data'!$I$45</f>
        <v>3</v>
      </c>
      <c r="D3601" t="e">
        <f>IF($C3601=1,$B3601,NA())</f>
        <v>#N/A</v>
      </c>
      <c r="E3601" t="e">
        <f>IF($C3601=2,$B3601,NA())</f>
        <v>#N/A</v>
      </c>
      <c r="F3601">
        <f>IF($C3601=3,$B3601,NA())</f>
        <v>-0.0359263</v>
      </c>
      <c r="G3601" t="e">
        <f>IF($C3601=4,$B3601,NA())</f>
        <v>#N/A</v>
      </c>
      <c r="H3601" t="e">
        <f>IF($C3601=5,$B3601,NA())</f>
        <v>#N/A</v>
      </c>
      <c r="I3601" t="e">
        <f>IF($C3601="",$B3601,NA())</f>
        <v>#N/A</v>
      </c>
    </row>
    <row r="3603" spans="1:9">
      <c r="A3603">
        <v>0.1817233</v>
      </c>
      <c r="B3603">
        <v>-0.0330894</v>
      </c>
      <c r="C3603">
        <f>'Map Data'!$I$45</f>
        <v>3</v>
      </c>
      <c r="D3603" t="e">
        <f>IF($C3603=1,$B3603,NA())</f>
        <v>#N/A</v>
      </c>
      <c r="E3603" t="e">
        <f>IF($C3603=2,$B3603,NA())</f>
        <v>#N/A</v>
      </c>
      <c r="F3603">
        <f>IF($C3603=3,$B3603,NA())</f>
        <v>-0.0330894</v>
      </c>
      <c r="G3603" t="e">
        <f>IF($C3603=4,$B3603,NA())</f>
        <v>#N/A</v>
      </c>
      <c r="H3603" t="e">
        <f>IF($C3603=5,$B3603,NA())</f>
        <v>#N/A</v>
      </c>
      <c r="I3603" t="e">
        <f>IF($C3603="",$B3603,NA())</f>
        <v>#N/A</v>
      </c>
    </row>
    <row r="3604" spans="1:9">
      <c r="A3604">
        <v>0.2381199</v>
      </c>
      <c r="B3604">
        <v>-0.0330894</v>
      </c>
      <c r="C3604">
        <f>'Map Data'!$I$45</f>
        <v>3</v>
      </c>
      <c r="D3604" t="e">
        <f>IF($C3604=1,$B3604,NA())</f>
        <v>#N/A</v>
      </c>
      <c r="E3604" t="e">
        <f>IF($C3604=2,$B3604,NA())</f>
        <v>#N/A</v>
      </c>
      <c r="F3604">
        <f>IF($C3604=3,$B3604,NA())</f>
        <v>-0.0330894</v>
      </c>
      <c r="G3604" t="e">
        <f>IF($C3604=4,$B3604,NA())</f>
        <v>#N/A</v>
      </c>
      <c r="H3604" t="e">
        <f>IF($C3604=5,$B3604,NA())</f>
        <v>#N/A</v>
      </c>
      <c r="I3604" t="e">
        <f>IF($C3604="",$B3604,NA())</f>
        <v>#N/A</v>
      </c>
    </row>
    <row r="3606" spans="1:9">
      <c r="A3606">
        <v>0.1859886</v>
      </c>
      <c r="B3606">
        <v>-0.0302526</v>
      </c>
      <c r="C3606">
        <f>'Map Data'!$I$45</f>
        <v>3</v>
      </c>
      <c r="D3606" t="e">
        <f>IF($C3606=1,$B3606,NA())</f>
        <v>#N/A</v>
      </c>
      <c r="E3606" t="e">
        <f>IF($C3606=2,$B3606,NA())</f>
        <v>#N/A</v>
      </c>
      <c r="F3606">
        <f>IF($C3606=3,$B3606,NA())</f>
        <v>-0.0302526</v>
      </c>
      <c r="G3606" t="e">
        <f>IF($C3606=4,$B3606,NA())</f>
        <v>#N/A</v>
      </c>
      <c r="H3606" t="e">
        <f>IF($C3606=5,$B3606,NA())</f>
        <v>#N/A</v>
      </c>
      <c r="I3606" t="e">
        <f>IF($C3606="",$B3606,NA())</f>
        <v>#N/A</v>
      </c>
    </row>
    <row r="3607" spans="1:9">
      <c r="A3607">
        <v>0.2343286</v>
      </c>
      <c r="B3607">
        <v>-0.0302526</v>
      </c>
      <c r="C3607">
        <f>'Map Data'!$I$45</f>
        <v>3</v>
      </c>
      <c r="D3607" t="e">
        <f>IF($C3607=1,$B3607,NA())</f>
        <v>#N/A</v>
      </c>
      <c r="E3607" t="e">
        <f>IF($C3607=2,$B3607,NA())</f>
        <v>#N/A</v>
      </c>
      <c r="F3607">
        <f>IF($C3607=3,$B3607,NA())</f>
        <v>-0.0302526</v>
      </c>
      <c r="G3607" t="e">
        <f>IF($C3607=4,$B3607,NA())</f>
        <v>#N/A</v>
      </c>
      <c r="H3607" t="e">
        <f>IF($C3607=5,$B3607,NA())</f>
        <v>#N/A</v>
      </c>
      <c r="I3607" t="e">
        <f>IF($C3607="",$B3607,NA())</f>
        <v>#N/A</v>
      </c>
    </row>
    <row r="3609" spans="1:9">
      <c r="A3609">
        <v>0.1912017</v>
      </c>
      <c r="B3609">
        <v>-0.0274158</v>
      </c>
      <c r="C3609">
        <f>'Map Data'!$I$45</f>
        <v>3</v>
      </c>
      <c r="D3609" t="e">
        <f>IF($C3609=1,$B3609,NA())</f>
        <v>#N/A</v>
      </c>
      <c r="E3609" t="e">
        <f>IF($C3609=2,$B3609,NA())</f>
        <v>#N/A</v>
      </c>
      <c r="F3609">
        <f>IF($C3609=3,$B3609,NA())</f>
        <v>-0.0274158</v>
      </c>
      <c r="G3609" t="e">
        <f>IF($C3609=4,$B3609,NA())</f>
        <v>#N/A</v>
      </c>
      <c r="H3609" t="e">
        <f>IF($C3609=5,$B3609,NA())</f>
        <v>#N/A</v>
      </c>
      <c r="I3609" t="e">
        <f>IF($C3609="",$B3609,NA())</f>
        <v>#N/A</v>
      </c>
    </row>
    <row r="3610" spans="1:9">
      <c r="A3610">
        <v>0.2144239</v>
      </c>
      <c r="B3610">
        <v>-0.0274158</v>
      </c>
      <c r="C3610">
        <f>'Map Data'!$I$45</f>
        <v>3</v>
      </c>
      <c r="D3610" t="e">
        <f>IF($C3610=1,$B3610,NA())</f>
        <v>#N/A</v>
      </c>
      <c r="E3610" t="e">
        <f>IF($C3610=2,$B3610,NA())</f>
        <v>#N/A</v>
      </c>
      <c r="F3610">
        <f>IF($C3610=3,$B3610,NA())</f>
        <v>-0.0274158</v>
      </c>
      <c r="G3610" t="e">
        <f>IF($C3610=4,$B3610,NA())</f>
        <v>#N/A</v>
      </c>
      <c r="H3610" t="e">
        <f>IF($C3610=5,$B3610,NA())</f>
        <v>#N/A</v>
      </c>
      <c r="I3610" t="e">
        <f>IF($C3610="",$B3610,NA())</f>
        <v>#N/A</v>
      </c>
    </row>
    <row r="3612" spans="1:9">
      <c r="A3612">
        <v>-0.007845100000000001</v>
      </c>
      <c r="B3612">
        <v>0.0888945</v>
      </c>
      <c r="C3612">
        <f>'Map Data'!$I$46</f>
        <v>4</v>
      </c>
      <c r="D3612" t="e">
        <f>IF($C3612=1,$B3612,NA())</f>
        <v>#N/A</v>
      </c>
      <c r="E3612" t="e">
        <f>IF($C3612=2,$B3612,NA())</f>
        <v>#N/A</v>
      </c>
      <c r="F3612" t="e">
        <f>IF($C3612=3,$B3612,NA())</f>
        <v>#N/A</v>
      </c>
      <c r="G3612">
        <f>IF($C3612=4,$B3612,NA())</f>
        <v>0.0888945</v>
      </c>
      <c r="H3612" t="e">
        <f>IF($C3612=5,$B3612,NA())</f>
        <v>#N/A</v>
      </c>
      <c r="I3612" t="e">
        <f>IF($C3612="",$B3612,NA())</f>
        <v>#N/A</v>
      </c>
    </row>
    <row r="3613" spans="1:9">
      <c r="A3613">
        <v>-0.0064234</v>
      </c>
      <c r="B3613">
        <v>0.0888945</v>
      </c>
      <c r="C3613">
        <f>'Map Data'!$I$46</f>
        <v>4</v>
      </c>
      <c r="D3613" t="e">
        <f>IF($C3613=1,$B3613,NA())</f>
        <v>#N/A</v>
      </c>
      <c r="E3613" t="e">
        <f>IF($C3613=2,$B3613,NA())</f>
        <v>#N/A</v>
      </c>
      <c r="F3613" t="e">
        <f>IF($C3613=3,$B3613,NA())</f>
        <v>#N/A</v>
      </c>
      <c r="G3613">
        <f>IF($C3613=4,$B3613,NA())</f>
        <v>0.0888945</v>
      </c>
      <c r="H3613" t="e">
        <f>IF($C3613=5,$B3613,NA())</f>
        <v>#N/A</v>
      </c>
      <c r="I3613" t="e">
        <f>IF($C3613="",$B3613,NA())</f>
        <v>#N/A</v>
      </c>
    </row>
    <row r="3615" spans="1:9">
      <c r="A3615">
        <v>-0.0102147</v>
      </c>
      <c r="B3615">
        <v>0.0917314</v>
      </c>
      <c r="C3615">
        <f>'Map Data'!$I$46</f>
        <v>4</v>
      </c>
      <c r="D3615" t="e">
        <f>IF($C3615=1,$B3615,NA())</f>
        <v>#N/A</v>
      </c>
      <c r="E3615" t="e">
        <f>IF($C3615=2,$B3615,NA())</f>
        <v>#N/A</v>
      </c>
      <c r="F3615" t="e">
        <f>IF($C3615=3,$B3615,NA())</f>
        <v>#N/A</v>
      </c>
      <c r="G3615">
        <f>IF($C3615=4,$B3615,NA())</f>
        <v>0.0917314</v>
      </c>
      <c r="H3615" t="e">
        <f>IF($C3615=5,$B3615,NA())</f>
        <v>#N/A</v>
      </c>
      <c r="I3615" t="e">
        <f>IF($C3615="",$B3615,NA())</f>
        <v>#N/A</v>
      </c>
    </row>
    <row r="3616" spans="1:9">
      <c r="A3616">
        <v>-0.008319</v>
      </c>
      <c r="B3616">
        <v>0.0917314</v>
      </c>
      <c r="C3616">
        <f>'Map Data'!$I$46</f>
        <v>4</v>
      </c>
      <c r="D3616" t="e">
        <f>IF($C3616=1,$B3616,NA())</f>
        <v>#N/A</v>
      </c>
      <c r="E3616" t="e">
        <f>IF($C3616=2,$B3616,NA())</f>
        <v>#N/A</v>
      </c>
      <c r="F3616" t="e">
        <f>IF($C3616=3,$B3616,NA())</f>
        <v>#N/A</v>
      </c>
      <c r="G3616">
        <f>IF($C3616=4,$B3616,NA())</f>
        <v>0.0917314</v>
      </c>
      <c r="H3616" t="e">
        <f>IF($C3616=5,$B3616,NA())</f>
        <v>#N/A</v>
      </c>
      <c r="I3616" t="e">
        <f>IF($C3616="",$B3616,NA())</f>
        <v>#N/A</v>
      </c>
    </row>
    <row r="3618" spans="1:9">
      <c r="A3618">
        <v>-0.0277498</v>
      </c>
      <c r="B3618">
        <v>0.09456820000000001</v>
      </c>
      <c r="C3618">
        <f>'Map Data'!$I$46</f>
        <v>4</v>
      </c>
      <c r="D3618" t="e">
        <f>IF($C3618=1,$B3618,NA())</f>
        <v>#N/A</v>
      </c>
      <c r="E3618" t="e">
        <f>IF($C3618=2,$B3618,NA())</f>
        <v>#N/A</v>
      </c>
      <c r="F3618" t="e">
        <f>IF($C3618=3,$B3618,NA())</f>
        <v>#N/A</v>
      </c>
      <c r="G3618">
        <f>IF($C3618=4,$B3618,NA())</f>
        <v>0.0945682</v>
      </c>
      <c r="H3618" t="e">
        <f>IF($C3618=5,$B3618,NA())</f>
        <v>#N/A</v>
      </c>
      <c r="I3618" t="e">
        <f>IF($C3618="",$B3618,NA())</f>
        <v>#N/A</v>
      </c>
    </row>
    <row r="3619" spans="1:9">
      <c r="A3619">
        <v>-0.0234845</v>
      </c>
      <c r="B3619">
        <v>0.09456820000000001</v>
      </c>
      <c r="C3619">
        <f>'Map Data'!$I$46</f>
        <v>4</v>
      </c>
      <c r="D3619" t="e">
        <f>IF($C3619=1,$B3619,NA())</f>
        <v>#N/A</v>
      </c>
      <c r="E3619" t="e">
        <f>IF($C3619=2,$B3619,NA())</f>
        <v>#N/A</v>
      </c>
      <c r="F3619" t="e">
        <f>IF($C3619=3,$B3619,NA())</f>
        <v>#N/A</v>
      </c>
      <c r="G3619">
        <f>IF($C3619=4,$B3619,NA())</f>
        <v>0.0945682</v>
      </c>
      <c r="H3619" t="e">
        <f>IF($C3619=5,$B3619,NA())</f>
        <v>#N/A</v>
      </c>
      <c r="I3619" t="e">
        <f>IF($C3619="",$B3619,NA())</f>
        <v>#N/A</v>
      </c>
    </row>
    <row r="3621" spans="1:9">
      <c r="A3621">
        <v>-0.0225367</v>
      </c>
      <c r="B3621">
        <v>0.09456820000000001</v>
      </c>
      <c r="C3621">
        <f>'Map Data'!$I$46</f>
        <v>4</v>
      </c>
      <c r="D3621" t="e">
        <f>IF($C3621=1,$B3621,NA())</f>
        <v>#N/A</v>
      </c>
      <c r="E3621" t="e">
        <f>IF($C3621=2,$B3621,NA())</f>
        <v>#N/A</v>
      </c>
      <c r="F3621" t="e">
        <f>IF($C3621=3,$B3621,NA())</f>
        <v>#N/A</v>
      </c>
      <c r="G3621">
        <f>IF($C3621=4,$B3621,NA())</f>
        <v>0.0945682</v>
      </c>
      <c r="H3621" t="e">
        <f>IF($C3621=5,$B3621,NA())</f>
        <v>#N/A</v>
      </c>
      <c r="I3621" t="e">
        <f>IF($C3621="",$B3621,NA())</f>
        <v>#N/A</v>
      </c>
    </row>
    <row r="3622" spans="1:9">
      <c r="A3622">
        <v>-0.0068973</v>
      </c>
      <c r="B3622">
        <v>0.09456820000000001</v>
      </c>
      <c r="C3622">
        <f>'Map Data'!$I$46</f>
        <v>4</v>
      </c>
      <c r="D3622" t="e">
        <f>IF($C3622=1,$B3622,NA())</f>
        <v>#N/A</v>
      </c>
      <c r="E3622" t="e">
        <f>IF($C3622=2,$B3622,NA())</f>
        <v>#N/A</v>
      </c>
      <c r="F3622" t="e">
        <f>IF($C3622=3,$B3622,NA())</f>
        <v>#N/A</v>
      </c>
      <c r="G3622">
        <f>IF($C3622=4,$B3622,NA())</f>
        <v>0.0945682</v>
      </c>
      <c r="H3622" t="e">
        <f>IF($C3622=5,$B3622,NA())</f>
        <v>#N/A</v>
      </c>
      <c r="I3622" t="e">
        <f>IF($C3622="",$B3622,NA())</f>
        <v>#N/A</v>
      </c>
    </row>
    <row r="3624" spans="1:9">
      <c r="A3624">
        <v>-0.0367543</v>
      </c>
      <c r="B3624">
        <v>0.09740500000000001</v>
      </c>
      <c r="C3624">
        <f>'Map Data'!$I$46</f>
        <v>4</v>
      </c>
      <c r="D3624" t="e">
        <f>IF($C3624=1,$B3624,NA())</f>
        <v>#N/A</v>
      </c>
      <c r="E3624" t="e">
        <f>IF($C3624=2,$B3624,NA())</f>
        <v>#N/A</v>
      </c>
      <c r="F3624" t="e">
        <f>IF($C3624=3,$B3624,NA())</f>
        <v>#N/A</v>
      </c>
      <c r="G3624">
        <f>IF($C3624=4,$B3624,NA())</f>
        <v>0.097405</v>
      </c>
      <c r="H3624" t="e">
        <f>IF($C3624=5,$B3624,NA())</f>
        <v>#N/A</v>
      </c>
      <c r="I3624" t="e">
        <f>IF($C3624="",$B3624,NA())</f>
        <v>#N/A</v>
      </c>
    </row>
    <row r="3625" spans="1:9">
      <c r="A3625">
        <v>-0.0068973</v>
      </c>
      <c r="B3625">
        <v>0.09740500000000001</v>
      </c>
      <c r="C3625">
        <f>'Map Data'!$I$46</f>
        <v>4</v>
      </c>
      <c r="D3625" t="e">
        <f>IF($C3625=1,$B3625,NA())</f>
        <v>#N/A</v>
      </c>
      <c r="E3625" t="e">
        <f>IF($C3625=2,$B3625,NA())</f>
        <v>#N/A</v>
      </c>
      <c r="F3625" t="e">
        <f>IF($C3625=3,$B3625,NA())</f>
        <v>#N/A</v>
      </c>
      <c r="G3625">
        <f>IF($C3625=4,$B3625,NA())</f>
        <v>0.097405</v>
      </c>
      <c r="H3625" t="e">
        <f>IF($C3625=5,$B3625,NA())</f>
        <v>#N/A</v>
      </c>
      <c r="I3625" t="e">
        <f>IF($C3625="",$B3625,NA())</f>
        <v>#N/A</v>
      </c>
    </row>
    <row r="3627" spans="1:9">
      <c r="A3627">
        <v>-0.0898335</v>
      </c>
      <c r="B3627">
        <v>0.1002419</v>
      </c>
      <c r="C3627">
        <f>'Map Data'!$I$46</f>
        <v>4</v>
      </c>
      <c r="D3627" t="e">
        <f>IF($C3627=1,$B3627,NA())</f>
        <v>#N/A</v>
      </c>
      <c r="E3627" t="e">
        <f>IF($C3627=2,$B3627,NA())</f>
        <v>#N/A</v>
      </c>
      <c r="F3627" t="e">
        <f>IF($C3627=3,$B3627,NA())</f>
        <v>#N/A</v>
      </c>
      <c r="G3627">
        <f>IF($C3627=4,$B3627,NA())</f>
        <v>0.1002419</v>
      </c>
      <c r="H3627" t="e">
        <f>IF($C3627=5,$B3627,NA())</f>
        <v>#N/A</v>
      </c>
      <c r="I3627" t="e">
        <f>IF($C3627="",$B3627,NA())</f>
        <v>#N/A</v>
      </c>
    </row>
    <row r="3628" spans="1:9">
      <c r="A3628">
        <v>-0.0068973</v>
      </c>
      <c r="B3628">
        <v>0.1002419</v>
      </c>
      <c r="C3628">
        <f>'Map Data'!$I$46</f>
        <v>4</v>
      </c>
      <c r="D3628" t="e">
        <f>IF($C3628=1,$B3628,NA())</f>
        <v>#N/A</v>
      </c>
      <c r="E3628" t="e">
        <f>IF($C3628=2,$B3628,NA())</f>
        <v>#N/A</v>
      </c>
      <c r="F3628" t="e">
        <f>IF($C3628=3,$B3628,NA())</f>
        <v>#N/A</v>
      </c>
      <c r="G3628">
        <f>IF($C3628=4,$B3628,NA())</f>
        <v>0.1002419</v>
      </c>
      <c r="H3628" t="e">
        <f>IF($C3628=5,$B3628,NA())</f>
        <v>#N/A</v>
      </c>
      <c r="I3628" t="e">
        <f>IF($C3628="",$B3628,NA())</f>
        <v>#N/A</v>
      </c>
    </row>
    <row r="3630" spans="1:9">
      <c r="A3630">
        <v>-0.1016815</v>
      </c>
      <c r="B3630">
        <v>0.1030787</v>
      </c>
      <c r="C3630">
        <f>'Map Data'!$I$46</f>
        <v>4</v>
      </c>
      <c r="D3630" t="e">
        <f>IF($C3630=1,$B3630,NA())</f>
        <v>#N/A</v>
      </c>
      <c r="E3630" t="e">
        <f>IF($C3630=2,$B3630,NA())</f>
        <v>#N/A</v>
      </c>
      <c r="F3630" t="e">
        <f>IF($C3630=3,$B3630,NA())</f>
        <v>#N/A</v>
      </c>
      <c r="G3630">
        <f>IF($C3630=4,$B3630,NA())</f>
        <v>0.1030787</v>
      </c>
      <c r="H3630" t="e">
        <f>IF($C3630=5,$B3630,NA())</f>
        <v>#N/A</v>
      </c>
      <c r="I3630" t="e">
        <f>IF($C3630="",$B3630,NA())</f>
        <v>#N/A</v>
      </c>
    </row>
    <row r="3631" spans="1:9">
      <c r="A3631">
        <v>-0.0068973</v>
      </c>
      <c r="B3631">
        <v>0.1030787</v>
      </c>
      <c r="C3631">
        <f>'Map Data'!$I$46</f>
        <v>4</v>
      </c>
      <c r="D3631" t="e">
        <f>IF($C3631=1,$B3631,NA())</f>
        <v>#N/A</v>
      </c>
      <c r="E3631" t="e">
        <f>IF($C3631=2,$B3631,NA())</f>
        <v>#N/A</v>
      </c>
      <c r="F3631" t="e">
        <f>IF($C3631=3,$B3631,NA())</f>
        <v>#N/A</v>
      </c>
      <c r="G3631">
        <f>IF($C3631=4,$B3631,NA())</f>
        <v>0.1030787</v>
      </c>
      <c r="H3631" t="e">
        <f>IF($C3631=5,$B3631,NA())</f>
        <v>#N/A</v>
      </c>
      <c r="I3631" t="e">
        <f>IF($C3631="",$B3631,NA())</f>
        <v>#N/A</v>
      </c>
    </row>
    <row r="3633" spans="1:9">
      <c r="A3633">
        <v>-0.1016815</v>
      </c>
      <c r="B3633">
        <v>0.1059155</v>
      </c>
      <c r="C3633">
        <f>'Map Data'!$I$46</f>
        <v>4</v>
      </c>
      <c r="D3633" t="e">
        <f>IF($C3633=1,$B3633,NA())</f>
        <v>#N/A</v>
      </c>
      <c r="E3633" t="e">
        <f>IF($C3633=2,$B3633,NA())</f>
        <v>#N/A</v>
      </c>
      <c r="F3633" t="e">
        <f>IF($C3633=3,$B3633,NA())</f>
        <v>#N/A</v>
      </c>
      <c r="G3633">
        <f>IF($C3633=4,$B3633,NA())</f>
        <v>0.1059155</v>
      </c>
      <c r="H3633" t="e">
        <f>IF($C3633=5,$B3633,NA())</f>
        <v>#N/A</v>
      </c>
      <c r="I3633" t="e">
        <f>IF($C3633="",$B3633,NA())</f>
        <v>#N/A</v>
      </c>
    </row>
    <row r="3634" spans="1:9">
      <c r="A3634">
        <v>-0.0059494</v>
      </c>
      <c r="B3634">
        <v>0.1059155</v>
      </c>
      <c r="C3634">
        <f>'Map Data'!$I$46</f>
        <v>4</v>
      </c>
      <c r="D3634" t="e">
        <f>IF($C3634=1,$B3634,NA())</f>
        <v>#N/A</v>
      </c>
      <c r="E3634" t="e">
        <f>IF($C3634=2,$B3634,NA())</f>
        <v>#N/A</v>
      </c>
      <c r="F3634" t="e">
        <f>IF($C3634=3,$B3634,NA())</f>
        <v>#N/A</v>
      </c>
      <c r="G3634">
        <f>IF($C3634=4,$B3634,NA())</f>
        <v>0.1059155</v>
      </c>
      <c r="H3634" t="e">
        <f>IF($C3634=5,$B3634,NA())</f>
        <v>#N/A</v>
      </c>
      <c r="I3634" t="e">
        <f>IF($C3634="",$B3634,NA())</f>
        <v>#N/A</v>
      </c>
    </row>
    <row r="3636" spans="1:9">
      <c r="A3636">
        <v>-0.1012076</v>
      </c>
      <c r="B3636">
        <v>0.1087524</v>
      </c>
      <c r="C3636">
        <f>'Map Data'!$I$46</f>
        <v>4</v>
      </c>
      <c r="D3636" t="e">
        <f>IF($C3636=1,$B3636,NA())</f>
        <v>#N/A</v>
      </c>
      <c r="E3636" t="e">
        <f>IF($C3636=2,$B3636,NA())</f>
        <v>#N/A</v>
      </c>
      <c r="F3636" t="e">
        <f>IF($C3636=3,$B3636,NA())</f>
        <v>#N/A</v>
      </c>
      <c r="G3636">
        <f>IF($C3636=4,$B3636,NA())</f>
        <v>0.1087524</v>
      </c>
      <c r="H3636" t="e">
        <f>IF($C3636=5,$B3636,NA())</f>
        <v>#N/A</v>
      </c>
      <c r="I3636" t="e">
        <f>IF($C3636="",$B3636,NA())</f>
        <v>#N/A</v>
      </c>
    </row>
    <row r="3637" spans="1:9">
      <c r="A3637">
        <v>-0.0059494</v>
      </c>
      <c r="B3637">
        <v>0.1087524</v>
      </c>
      <c r="C3637">
        <f>'Map Data'!$I$46</f>
        <v>4</v>
      </c>
      <c r="D3637" t="e">
        <f>IF($C3637=1,$B3637,NA())</f>
        <v>#N/A</v>
      </c>
      <c r="E3637" t="e">
        <f>IF($C3637=2,$B3637,NA())</f>
        <v>#N/A</v>
      </c>
      <c r="F3637" t="e">
        <f>IF($C3637=3,$B3637,NA())</f>
        <v>#N/A</v>
      </c>
      <c r="G3637">
        <f>IF($C3637=4,$B3637,NA())</f>
        <v>0.1087524</v>
      </c>
      <c r="H3637" t="e">
        <f>IF($C3637=5,$B3637,NA())</f>
        <v>#N/A</v>
      </c>
      <c r="I3637" t="e">
        <f>IF($C3637="",$B3637,NA())</f>
        <v>#N/A</v>
      </c>
    </row>
    <row r="3639" spans="1:9">
      <c r="A3639">
        <v>-0.1012076</v>
      </c>
      <c r="B3639">
        <v>0.1115892</v>
      </c>
      <c r="C3639">
        <f>'Map Data'!$I$46</f>
        <v>4</v>
      </c>
      <c r="D3639" t="e">
        <f>IF($C3639=1,$B3639,NA())</f>
        <v>#N/A</v>
      </c>
      <c r="E3639" t="e">
        <f>IF($C3639=2,$B3639,NA())</f>
        <v>#N/A</v>
      </c>
      <c r="F3639" t="e">
        <f>IF($C3639=3,$B3639,NA())</f>
        <v>#N/A</v>
      </c>
      <c r="G3639">
        <f>IF($C3639=4,$B3639,NA())</f>
        <v>0.1115892</v>
      </c>
      <c r="H3639" t="e">
        <f>IF($C3639=5,$B3639,NA())</f>
        <v>#N/A</v>
      </c>
      <c r="I3639" t="e">
        <f>IF($C3639="",$B3639,NA())</f>
        <v>#N/A</v>
      </c>
    </row>
    <row r="3640" spans="1:9">
      <c r="A3640">
        <v>-0.0059494</v>
      </c>
      <c r="B3640">
        <v>0.1115892</v>
      </c>
      <c r="C3640">
        <f>'Map Data'!$I$46</f>
        <v>4</v>
      </c>
      <c r="D3640" t="e">
        <f>IF($C3640=1,$B3640,NA())</f>
        <v>#N/A</v>
      </c>
      <c r="E3640" t="e">
        <f>IF($C3640=2,$B3640,NA())</f>
        <v>#N/A</v>
      </c>
      <c r="F3640" t="e">
        <f>IF($C3640=3,$B3640,NA())</f>
        <v>#N/A</v>
      </c>
      <c r="G3640">
        <f>IF($C3640=4,$B3640,NA())</f>
        <v>0.1115892</v>
      </c>
      <c r="H3640" t="e">
        <f>IF($C3640=5,$B3640,NA())</f>
        <v>#N/A</v>
      </c>
      <c r="I3640" t="e">
        <f>IF($C3640="",$B3640,NA())</f>
        <v>#N/A</v>
      </c>
    </row>
    <row r="3642" spans="1:9">
      <c r="A3642">
        <v>-0.1007337</v>
      </c>
      <c r="B3642">
        <v>0.1144261</v>
      </c>
      <c r="C3642">
        <f>'Map Data'!$I$46</f>
        <v>4</v>
      </c>
      <c r="D3642" t="e">
        <f>IF($C3642=1,$B3642,NA())</f>
        <v>#N/A</v>
      </c>
      <c r="E3642" t="e">
        <f>IF($C3642=2,$B3642,NA())</f>
        <v>#N/A</v>
      </c>
      <c r="F3642" t="e">
        <f>IF($C3642=3,$B3642,NA())</f>
        <v>#N/A</v>
      </c>
      <c r="G3642">
        <f>IF($C3642=4,$B3642,NA())</f>
        <v>0.1144261</v>
      </c>
      <c r="H3642" t="e">
        <f>IF($C3642=5,$B3642,NA())</f>
        <v>#N/A</v>
      </c>
      <c r="I3642" t="e">
        <f>IF($C3642="",$B3642,NA())</f>
        <v>#N/A</v>
      </c>
    </row>
    <row r="3643" spans="1:9">
      <c r="A3643">
        <v>-0.0059494</v>
      </c>
      <c r="B3643">
        <v>0.1144261</v>
      </c>
      <c r="C3643">
        <f>'Map Data'!$I$46</f>
        <v>4</v>
      </c>
      <c r="D3643" t="e">
        <f>IF($C3643=1,$B3643,NA())</f>
        <v>#N/A</v>
      </c>
      <c r="E3643" t="e">
        <f>IF($C3643=2,$B3643,NA())</f>
        <v>#N/A</v>
      </c>
      <c r="F3643" t="e">
        <f>IF($C3643=3,$B3643,NA())</f>
        <v>#N/A</v>
      </c>
      <c r="G3643">
        <f>IF($C3643=4,$B3643,NA())</f>
        <v>0.1144261</v>
      </c>
      <c r="H3643" t="e">
        <f>IF($C3643=5,$B3643,NA())</f>
        <v>#N/A</v>
      </c>
      <c r="I3643" t="e">
        <f>IF($C3643="",$B3643,NA())</f>
        <v>#N/A</v>
      </c>
    </row>
    <row r="3645" spans="1:9">
      <c r="A3645">
        <v>-0.1007337</v>
      </c>
      <c r="B3645">
        <v>0.1172629</v>
      </c>
      <c r="C3645">
        <f>'Map Data'!$I$46</f>
        <v>4</v>
      </c>
      <c r="D3645" t="e">
        <f>IF($C3645=1,$B3645,NA())</f>
        <v>#N/A</v>
      </c>
      <c r="E3645" t="e">
        <f>IF($C3645=2,$B3645,NA())</f>
        <v>#N/A</v>
      </c>
      <c r="F3645" t="e">
        <f>IF($C3645=3,$B3645,NA())</f>
        <v>#N/A</v>
      </c>
      <c r="G3645">
        <f>IF($C3645=4,$B3645,NA())</f>
        <v>0.1172629</v>
      </c>
      <c r="H3645" t="e">
        <f>IF($C3645=5,$B3645,NA())</f>
        <v>#N/A</v>
      </c>
      <c r="I3645" t="e">
        <f>IF($C3645="",$B3645,NA())</f>
        <v>#N/A</v>
      </c>
    </row>
    <row r="3646" spans="1:9">
      <c r="A3646">
        <v>-0.0059494</v>
      </c>
      <c r="B3646">
        <v>0.1172629</v>
      </c>
      <c r="C3646">
        <f>'Map Data'!$I$46</f>
        <v>4</v>
      </c>
      <c r="D3646" t="e">
        <f>IF($C3646=1,$B3646,NA())</f>
        <v>#N/A</v>
      </c>
      <c r="E3646" t="e">
        <f>IF($C3646=2,$B3646,NA())</f>
        <v>#N/A</v>
      </c>
      <c r="F3646" t="e">
        <f>IF($C3646=3,$B3646,NA())</f>
        <v>#N/A</v>
      </c>
      <c r="G3646">
        <f>IF($C3646=4,$B3646,NA())</f>
        <v>0.1172629</v>
      </c>
      <c r="H3646" t="e">
        <f>IF($C3646=5,$B3646,NA())</f>
        <v>#N/A</v>
      </c>
      <c r="I3646" t="e">
        <f>IF($C3646="",$B3646,NA())</f>
        <v>#N/A</v>
      </c>
    </row>
    <row r="3648" spans="1:9">
      <c r="A3648">
        <v>-0.1002597</v>
      </c>
      <c r="B3648">
        <v>0.1200997</v>
      </c>
      <c r="C3648">
        <f>'Map Data'!$I$46</f>
        <v>4</v>
      </c>
      <c r="D3648" t="e">
        <f>IF($C3648=1,$B3648,NA())</f>
        <v>#N/A</v>
      </c>
      <c r="E3648" t="e">
        <f>IF($C3648=2,$B3648,NA())</f>
        <v>#N/A</v>
      </c>
      <c r="F3648" t="e">
        <f>IF($C3648=3,$B3648,NA())</f>
        <v>#N/A</v>
      </c>
      <c r="G3648">
        <f>IF($C3648=4,$B3648,NA())</f>
        <v>0.1200997</v>
      </c>
      <c r="H3648" t="e">
        <f>IF($C3648=5,$B3648,NA())</f>
        <v>#N/A</v>
      </c>
      <c r="I3648" t="e">
        <f>IF($C3648="",$B3648,NA())</f>
        <v>#N/A</v>
      </c>
    </row>
    <row r="3649" spans="1:9">
      <c r="A3649">
        <v>-0.0059494</v>
      </c>
      <c r="B3649">
        <v>0.1200997</v>
      </c>
      <c r="C3649">
        <f>'Map Data'!$I$46</f>
        <v>4</v>
      </c>
      <c r="D3649" t="e">
        <f>IF($C3649=1,$B3649,NA())</f>
        <v>#N/A</v>
      </c>
      <c r="E3649" t="e">
        <f>IF($C3649=2,$B3649,NA())</f>
        <v>#N/A</v>
      </c>
      <c r="F3649" t="e">
        <f>IF($C3649=3,$B3649,NA())</f>
        <v>#N/A</v>
      </c>
      <c r="G3649">
        <f>IF($C3649=4,$B3649,NA())</f>
        <v>0.1200997</v>
      </c>
      <c r="H3649" t="e">
        <f>IF($C3649=5,$B3649,NA())</f>
        <v>#N/A</v>
      </c>
      <c r="I3649" t="e">
        <f>IF($C3649="",$B3649,NA())</f>
        <v>#N/A</v>
      </c>
    </row>
    <row r="3651" spans="1:9">
      <c r="A3651">
        <v>-0.1002597</v>
      </c>
      <c r="B3651">
        <v>0.1229366</v>
      </c>
      <c r="C3651">
        <f>'Map Data'!$I$46</f>
        <v>4</v>
      </c>
      <c r="D3651" t="e">
        <f>IF($C3651=1,$B3651,NA())</f>
        <v>#N/A</v>
      </c>
      <c r="E3651" t="e">
        <f>IF($C3651=2,$B3651,NA())</f>
        <v>#N/A</v>
      </c>
      <c r="F3651" t="e">
        <f>IF($C3651=3,$B3651,NA())</f>
        <v>#N/A</v>
      </c>
      <c r="G3651">
        <f>IF($C3651=4,$B3651,NA())</f>
        <v>0.1229366</v>
      </c>
      <c r="H3651" t="e">
        <f>IF($C3651=5,$B3651,NA())</f>
        <v>#N/A</v>
      </c>
      <c r="I3651" t="e">
        <f>IF($C3651="",$B3651,NA())</f>
        <v>#N/A</v>
      </c>
    </row>
    <row r="3652" spans="1:9">
      <c r="A3652">
        <v>-0.0059494</v>
      </c>
      <c r="B3652">
        <v>0.1229366</v>
      </c>
      <c r="C3652">
        <f>'Map Data'!$I$46</f>
        <v>4</v>
      </c>
      <c r="D3652" t="e">
        <f>IF($C3652=1,$B3652,NA())</f>
        <v>#N/A</v>
      </c>
      <c r="E3652" t="e">
        <f>IF($C3652=2,$B3652,NA())</f>
        <v>#N/A</v>
      </c>
      <c r="F3652" t="e">
        <f>IF($C3652=3,$B3652,NA())</f>
        <v>#N/A</v>
      </c>
      <c r="G3652">
        <f>IF($C3652=4,$B3652,NA())</f>
        <v>0.1229366</v>
      </c>
      <c r="H3652" t="e">
        <f>IF($C3652=5,$B3652,NA())</f>
        <v>#N/A</v>
      </c>
      <c r="I3652" t="e">
        <f>IF($C3652="",$B3652,NA())</f>
        <v>#N/A</v>
      </c>
    </row>
    <row r="3654" spans="1:9">
      <c r="A3654">
        <v>-0.09978579999999999</v>
      </c>
      <c r="B3654">
        <v>0.1257734</v>
      </c>
      <c r="C3654">
        <f>'Map Data'!$I$46</f>
        <v>4</v>
      </c>
      <c r="D3654" t="e">
        <f>IF($C3654=1,$B3654,NA())</f>
        <v>#N/A</v>
      </c>
      <c r="E3654" t="e">
        <f>IF($C3654=2,$B3654,NA())</f>
        <v>#N/A</v>
      </c>
      <c r="F3654" t="e">
        <f>IF($C3654=3,$B3654,NA())</f>
        <v>#N/A</v>
      </c>
      <c r="G3654">
        <f>IF($C3654=4,$B3654,NA())</f>
        <v>0.1257734</v>
      </c>
      <c r="H3654" t="e">
        <f>IF($C3654=5,$B3654,NA())</f>
        <v>#N/A</v>
      </c>
      <c r="I3654" t="e">
        <f>IF($C3654="",$B3654,NA())</f>
        <v>#N/A</v>
      </c>
    </row>
    <row r="3655" spans="1:9">
      <c r="A3655">
        <v>-0.0059494</v>
      </c>
      <c r="B3655">
        <v>0.1257734</v>
      </c>
      <c r="C3655">
        <f>'Map Data'!$I$46</f>
        <v>4</v>
      </c>
      <c r="D3655" t="e">
        <f>IF($C3655=1,$B3655,NA())</f>
        <v>#N/A</v>
      </c>
      <c r="E3655" t="e">
        <f>IF($C3655=2,$B3655,NA())</f>
        <v>#N/A</v>
      </c>
      <c r="F3655" t="e">
        <f>IF($C3655=3,$B3655,NA())</f>
        <v>#N/A</v>
      </c>
      <c r="G3655">
        <f>IF($C3655=4,$B3655,NA())</f>
        <v>0.1257734</v>
      </c>
      <c r="H3655" t="e">
        <f>IF($C3655=5,$B3655,NA())</f>
        <v>#N/A</v>
      </c>
      <c r="I3655" t="e">
        <f>IF($C3655="",$B3655,NA())</f>
        <v>#N/A</v>
      </c>
    </row>
    <row r="3657" spans="1:9">
      <c r="A3657">
        <v>-0.09978579999999999</v>
      </c>
      <c r="B3657">
        <v>0.1286102</v>
      </c>
      <c r="C3657">
        <f>'Map Data'!$I$46</f>
        <v>4</v>
      </c>
      <c r="D3657" t="e">
        <f>IF($C3657=1,$B3657,NA())</f>
        <v>#N/A</v>
      </c>
      <c r="E3657" t="e">
        <f>IF($C3657=2,$B3657,NA())</f>
        <v>#N/A</v>
      </c>
      <c r="F3657" t="e">
        <f>IF($C3657=3,$B3657,NA())</f>
        <v>#N/A</v>
      </c>
      <c r="G3657">
        <f>IF($C3657=4,$B3657,NA())</f>
        <v>0.1286102</v>
      </c>
      <c r="H3657" t="e">
        <f>IF($C3657=5,$B3657,NA())</f>
        <v>#N/A</v>
      </c>
      <c r="I3657" t="e">
        <f>IF($C3657="",$B3657,NA())</f>
        <v>#N/A</v>
      </c>
    </row>
    <row r="3658" spans="1:9">
      <c r="A3658">
        <v>-0.0059494</v>
      </c>
      <c r="B3658">
        <v>0.1286102</v>
      </c>
      <c r="C3658">
        <f>'Map Data'!$I$46</f>
        <v>4</v>
      </c>
      <c r="D3658" t="e">
        <f>IF($C3658=1,$B3658,NA())</f>
        <v>#N/A</v>
      </c>
      <c r="E3658" t="e">
        <f>IF($C3658=2,$B3658,NA())</f>
        <v>#N/A</v>
      </c>
      <c r="F3658" t="e">
        <f>IF($C3658=3,$B3658,NA())</f>
        <v>#N/A</v>
      </c>
      <c r="G3658">
        <f>IF($C3658=4,$B3658,NA())</f>
        <v>0.1286102</v>
      </c>
      <c r="H3658" t="e">
        <f>IF($C3658=5,$B3658,NA())</f>
        <v>#N/A</v>
      </c>
      <c r="I3658" t="e">
        <f>IF($C3658="",$B3658,NA())</f>
        <v>#N/A</v>
      </c>
    </row>
    <row r="3660" spans="1:9">
      <c r="A3660">
        <v>-0.09931189999999999</v>
      </c>
      <c r="B3660">
        <v>0.1314471</v>
      </c>
      <c r="C3660">
        <f>'Map Data'!$I$46</f>
        <v>4</v>
      </c>
      <c r="D3660" t="e">
        <f>IF($C3660=1,$B3660,NA())</f>
        <v>#N/A</v>
      </c>
      <c r="E3660" t="e">
        <f>IF($C3660=2,$B3660,NA())</f>
        <v>#N/A</v>
      </c>
      <c r="F3660" t="e">
        <f>IF($C3660=3,$B3660,NA())</f>
        <v>#N/A</v>
      </c>
      <c r="G3660">
        <f>IF($C3660=4,$B3660,NA())</f>
        <v>0.1314471</v>
      </c>
      <c r="H3660" t="e">
        <f>IF($C3660=5,$B3660,NA())</f>
        <v>#N/A</v>
      </c>
      <c r="I3660" t="e">
        <f>IF($C3660="",$B3660,NA())</f>
        <v>#N/A</v>
      </c>
    </row>
    <row r="3661" spans="1:9">
      <c r="A3661">
        <v>-0.0059494</v>
      </c>
      <c r="B3661">
        <v>0.1314471</v>
      </c>
      <c r="C3661">
        <f>'Map Data'!$I$46</f>
        <v>4</v>
      </c>
      <c r="D3661" t="e">
        <f>IF($C3661=1,$B3661,NA())</f>
        <v>#N/A</v>
      </c>
      <c r="E3661" t="e">
        <f>IF($C3661=2,$B3661,NA())</f>
        <v>#N/A</v>
      </c>
      <c r="F3661" t="e">
        <f>IF($C3661=3,$B3661,NA())</f>
        <v>#N/A</v>
      </c>
      <c r="G3661">
        <f>IF($C3661=4,$B3661,NA())</f>
        <v>0.1314471</v>
      </c>
      <c r="H3661" t="e">
        <f>IF($C3661=5,$B3661,NA())</f>
        <v>#N/A</v>
      </c>
      <c r="I3661" t="e">
        <f>IF($C3661="",$B3661,NA())</f>
        <v>#N/A</v>
      </c>
    </row>
    <row r="3663" spans="1:9">
      <c r="A3663">
        <v>-0.09931189999999999</v>
      </c>
      <c r="B3663">
        <v>0.1342839</v>
      </c>
      <c r="C3663">
        <f>'Map Data'!$I$46</f>
        <v>4</v>
      </c>
      <c r="D3663" t="e">
        <f>IF($C3663=1,$B3663,NA())</f>
        <v>#N/A</v>
      </c>
      <c r="E3663" t="e">
        <f>IF($C3663=2,$B3663,NA())</f>
        <v>#N/A</v>
      </c>
      <c r="F3663" t="e">
        <f>IF($C3663=3,$B3663,NA())</f>
        <v>#N/A</v>
      </c>
      <c r="G3663">
        <f>IF($C3663=4,$B3663,NA())</f>
        <v>0.1342839</v>
      </c>
      <c r="H3663" t="e">
        <f>IF($C3663=5,$B3663,NA())</f>
        <v>#N/A</v>
      </c>
      <c r="I3663" t="e">
        <f>IF($C3663="",$B3663,NA())</f>
        <v>#N/A</v>
      </c>
    </row>
    <row r="3664" spans="1:9">
      <c r="A3664">
        <v>-0.0059494</v>
      </c>
      <c r="B3664">
        <v>0.1342839</v>
      </c>
      <c r="C3664">
        <f>'Map Data'!$I$46</f>
        <v>4</v>
      </c>
      <c r="D3664" t="e">
        <f>IF($C3664=1,$B3664,NA())</f>
        <v>#N/A</v>
      </c>
      <c r="E3664" t="e">
        <f>IF($C3664=2,$B3664,NA())</f>
        <v>#N/A</v>
      </c>
      <c r="F3664" t="e">
        <f>IF($C3664=3,$B3664,NA())</f>
        <v>#N/A</v>
      </c>
      <c r="G3664">
        <f>IF($C3664=4,$B3664,NA())</f>
        <v>0.1342839</v>
      </c>
      <c r="H3664" t="e">
        <f>IF($C3664=5,$B3664,NA())</f>
        <v>#N/A</v>
      </c>
      <c r="I3664" t="e">
        <f>IF($C3664="",$B3664,NA())</f>
        <v>#N/A</v>
      </c>
    </row>
    <row r="3666" spans="1:9">
      <c r="A3666">
        <v>-0.098838</v>
      </c>
      <c r="B3666">
        <v>0.1371207</v>
      </c>
      <c r="C3666">
        <f>'Map Data'!$I$46</f>
        <v>4</v>
      </c>
      <c r="D3666" t="e">
        <f>IF($C3666=1,$B3666,NA())</f>
        <v>#N/A</v>
      </c>
      <c r="E3666" t="e">
        <f>IF($C3666=2,$B3666,NA())</f>
        <v>#N/A</v>
      </c>
      <c r="F3666" t="e">
        <f>IF($C3666=3,$B3666,NA())</f>
        <v>#N/A</v>
      </c>
      <c r="G3666">
        <f>IF($C3666=4,$B3666,NA())</f>
        <v>0.1371207</v>
      </c>
      <c r="H3666" t="e">
        <f>IF($C3666=5,$B3666,NA())</f>
        <v>#N/A</v>
      </c>
      <c r="I3666" t="e">
        <f>IF($C3666="",$B3666,NA())</f>
        <v>#N/A</v>
      </c>
    </row>
    <row r="3667" spans="1:9">
      <c r="A3667">
        <v>-0.0059494</v>
      </c>
      <c r="B3667">
        <v>0.1371207</v>
      </c>
      <c r="C3667">
        <f>'Map Data'!$I$46</f>
        <v>4</v>
      </c>
      <c r="D3667" t="e">
        <f>IF($C3667=1,$B3667,NA())</f>
        <v>#N/A</v>
      </c>
      <c r="E3667" t="e">
        <f>IF($C3667=2,$B3667,NA())</f>
        <v>#N/A</v>
      </c>
      <c r="F3667" t="e">
        <f>IF($C3667=3,$B3667,NA())</f>
        <v>#N/A</v>
      </c>
      <c r="G3667">
        <f>IF($C3667=4,$B3667,NA())</f>
        <v>0.1371207</v>
      </c>
      <c r="H3667" t="e">
        <f>IF($C3667=5,$B3667,NA())</f>
        <v>#N/A</v>
      </c>
      <c r="I3667" t="e">
        <f>IF($C3667="",$B3667,NA())</f>
        <v>#N/A</v>
      </c>
    </row>
    <row r="3669" spans="1:9">
      <c r="A3669">
        <v>-0.0983641</v>
      </c>
      <c r="B3669">
        <v>0.1399576</v>
      </c>
      <c r="C3669">
        <f>'Map Data'!$I$46</f>
        <v>4</v>
      </c>
      <c r="D3669" t="e">
        <f>IF($C3669=1,$B3669,NA())</f>
        <v>#N/A</v>
      </c>
      <c r="E3669" t="e">
        <f>IF($C3669=2,$B3669,NA())</f>
        <v>#N/A</v>
      </c>
      <c r="F3669" t="e">
        <f>IF($C3669=3,$B3669,NA())</f>
        <v>#N/A</v>
      </c>
      <c r="G3669">
        <f>IF($C3669=4,$B3669,NA())</f>
        <v>0.1399576</v>
      </c>
      <c r="H3669" t="e">
        <f>IF($C3669=5,$B3669,NA())</f>
        <v>#N/A</v>
      </c>
      <c r="I3669" t="e">
        <f>IF($C3669="",$B3669,NA())</f>
        <v>#N/A</v>
      </c>
    </row>
    <row r="3670" spans="1:9">
      <c r="A3670">
        <v>-0.0092669</v>
      </c>
      <c r="B3670">
        <v>0.1399576</v>
      </c>
      <c r="C3670">
        <f>'Map Data'!$I$46</f>
        <v>4</v>
      </c>
      <c r="D3670" t="e">
        <f>IF($C3670=1,$B3670,NA())</f>
        <v>#N/A</v>
      </c>
      <c r="E3670" t="e">
        <f>IF($C3670=2,$B3670,NA())</f>
        <v>#N/A</v>
      </c>
      <c r="F3670" t="e">
        <f>IF($C3670=3,$B3670,NA())</f>
        <v>#N/A</v>
      </c>
      <c r="G3670">
        <f>IF($C3670=4,$B3670,NA())</f>
        <v>0.1399576</v>
      </c>
      <c r="H3670" t="e">
        <f>IF($C3670=5,$B3670,NA())</f>
        <v>#N/A</v>
      </c>
      <c r="I3670" t="e">
        <f>IF($C3670="",$B3670,NA())</f>
        <v>#N/A</v>
      </c>
    </row>
    <row r="3672" spans="1:9">
      <c r="A3672">
        <v>-0.0983641</v>
      </c>
      <c r="B3672">
        <v>0.1427944</v>
      </c>
      <c r="C3672">
        <f>'Map Data'!$I$46</f>
        <v>4</v>
      </c>
      <c r="D3672" t="e">
        <f>IF($C3672=1,$B3672,NA())</f>
        <v>#N/A</v>
      </c>
      <c r="E3672" t="e">
        <f>IF($C3672=2,$B3672,NA())</f>
        <v>#N/A</v>
      </c>
      <c r="F3672" t="e">
        <f>IF($C3672=3,$B3672,NA())</f>
        <v>#N/A</v>
      </c>
      <c r="G3672">
        <f>IF($C3672=4,$B3672,NA())</f>
        <v>0.1427944</v>
      </c>
      <c r="H3672" t="e">
        <f>IF($C3672=5,$B3672,NA())</f>
        <v>#N/A</v>
      </c>
      <c r="I3672" t="e">
        <f>IF($C3672="",$B3672,NA())</f>
        <v>#N/A</v>
      </c>
    </row>
    <row r="3673" spans="1:9">
      <c r="A3673">
        <v>-0.0102147</v>
      </c>
      <c r="B3673">
        <v>0.1427944</v>
      </c>
      <c r="C3673">
        <f>'Map Data'!$I$46</f>
        <v>4</v>
      </c>
      <c r="D3673" t="e">
        <f>IF($C3673=1,$B3673,NA())</f>
        <v>#N/A</v>
      </c>
      <c r="E3673" t="e">
        <f>IF($C3673=2,$B3673,NA())</f>
        <v>#N/A</v>
      </c>
      <c r="F3673" t="e">
        <f>IF($C3673=3,$B3673,NA())</f>
        <v>#N/A</v>
      </c>
      <c r="G3673">
        <f>IF($C3673=4,$B3673,NA())</f>
        <v>0.1427944</v>
      </c>
      <c r="H3673" t="e">
        <f>IF($C3673=5,$B3673,NA())</f>
        <v>#N/A</v>
      </c>
      <c r="I3673" t="e">
        <f>IF($C3673="",$B3673,NA())</f>
        <v>#N/A</v>
      </c>
    </row>
    <row r="3675" spans="1:9">
      <c r="A3675">
        <v>-0.09789009999999999</v>
      </c>
      <c r="B3675">
        <v>0.1456313</v>
      </c>
      <c r="C3675">
        <f>'Map Data'!$I$46</f>
        <v>4</v>
      </c>
      <c r="D3675" t="e">
        <f>IF($C3675=1,$B3675,NA())</f>
        <v>#N/A</v>
      </c>
      <c r="E3675" t="e">
        <f>IF($C3675=2,$B3675,NA())</f>
        <v>#N/A</v>
      </c>
      <c r="F3675" t="e">
        <f>IF($C3675=3,$B3675,NA())</f>
        <v>#N/A</v>
      </c>
      <c r="G3675">
        <f>IF($C3675=4,$B3675,NA())</f>
        <v>0.1456313</v>
      </c>
      <c r="H3675" t="e">
        <f>IF($C3675=5,$B3675,NA())</f>
        <v>#N/A</v>
      </c>
      <c r="I3675" t="e">
        <f>IF($C3675="",$B3675,NA())</f>
        <v>#N/A</v>
      </c>
    </row>
    <row r="3676" spans="1:9">
      <c r="A3676">
        <v>-0.007845100000000001</v>
      </c>
      <c r="B3676">
        <v>0.1456313</v>
      </c>
      <c r="C3676">
        <f>'Map Data'!$I$46</f>
        <v>4</v>
      </c>
      <c r="D3676" t="e">
        <f>IF($C3676=1,$B3676,NA())</f>
        <v>#N/A</v>
      </c>
      <c r="E3676" t="e">
        <f>IF($C3676=2,$B3676,NA())</f>
        <v>#N/A</v>
      </c>
      <c r="F3676" t="e">
        <f>IF($C3676=3,$B3676,NA())</f>
        <v>#N/A</v>
      </c>
      <c r="G3676">
        <f>IF($C3676=4,$B3676,NA())</f>
        <v>0.1456313</v>
      </c>
      <c r="H3676" t="e">
        <f>IF($C3676=5,$B3676,NA())</f>
        <v>#N/A</v>
      </c>
      <c r="I3676" t="e">
        <f>IF($C3676="",$B3676,NA())</f>
        <v>#N/A</v>
      </c>
    </row>
    <row r="3678" spans="1:9">
      <c r="A3678">
        <v>-0.09789009999999999</v>
      </c>
      <c r="B3678">
        <v>0.1484681</v>
      </c>
      <c r="C3678">
        <f>'Map Data'!$I$46</f>
        <v>4</v>
      </c>
      <c r="D3678" t="e">
        <f>IF($C3678=1,$B3678,NA())</f>
        <v>#N/A</v>
      </c>
      <c r="E3678" t="e">
        <f>IF($C3678=2,$B3678,NA())</f>
        <v>#N/A</v>
      </c>
      <c r="F3678" t="e">
        <f>IF($C3678=3,$B3678,NA())</f>
        <v>#N/A</v>
      </c>
      <c r="G3678">
        <f>IF($C3678=4,$B3678,NA())</f>
        <v>0.1484681</v>
      </c>
      <c r="H3678" t="e">
        <f>IF($C3678=5,$B3678,NA())</f>
        <v>#N/A</v>
      </c>
      <c r="I3678" t="e">
        <f>IF($C3678="",$B3678,NA())</f>
        <v>#N/A</v>
      </c>
    </row>
    <row r="3679" spans="1:9">
      <c r="A3679">
        <v>-0.0135322</v>
      </c>
      <c r="B3679">
        <v>0.1484681</v>
      </c>
      <c r="C3679">
        <f>'Map Data'!$I$46</f>
        <v>4</v>
      </c>
      <c r="D3679" t="e">
        <f>IF($C3679=1,$B3679,NA())</f>
        <v>#N/A</v>
      </c>
      <c r="E3679" t="e">
        <f>IF($C3679=2,$B3679,NA())</f>
        <v>#N/A</v>
      </c>
      <c r="F3679" t="e">
        <f>IF($C3679=3,$B3679,NA())</f>
        <v>#N/A</v>
      </c>
      <c r="G3679">
        <f>IF($C3679=4,$B3679,NA())</f>
        <v>0.1484681</v>
      </c>
      <c r="H3679" t="e">
        <f>IF($C3679=5,$B3679,NA())</f>
        <v>#N/A</v>
      </c>
      <c r="I3679" t="e">
        <f>IF($C3679="",$B3679,NA())</f>
        <v>#N/A</v>
      </c>
    </row>
    <row r="3681" spans="1:9">
      <c r="A3681">
        <v>-0.09741619999999999</v>
      </c>
      <c r="B3681">
        <v>0.1513049</v>
      </c>
      <c r="C3681">
        <f>'Map Data'!$I$46</f>
        <v>4</v>
      </c>
      <c r="D3681" t="e">
        <f>IF($C3681=1,$B3681,NA())</f>
        <v>#N/A</v>
      </c>
      <c r="E3681" t="e">
        <f>IF($C3681=2,$B3681,NA())</f>
        <v>#N/A</v>
      </c>
      <c r="F3681" t="e">
        <f>IF($C3681=3,$B3681,NA())</f>
        <v>#N/A</v>
      </c>
      <c r="G3681">
        <f>IF($C3681=4,$B3681,NA())</f>
        <v>0.1513049</v>
      </c>
      <c r="H3681" t="e">
        <f>IF($C3681=5,$B3681,NA())</f>
        <v>#N/A</v>
      </c>
      <c r="I3681" t="e">
        <f>IF($C3681="",$B3681,NA())</f>
        <v>#N/A</v>
      </c>
    </row>
    <row r="3682" spans="1:9">
      <c r="A3682">
        <v>-0.0737202</v>
      </c>
      <c r="B3682">
        <v>0.1513049</v>
      </c>
      <c r="C3682">
        <f>'Map Data'!$I$46</f>
        <v>4</v>
      </c>
      <c r="D3682" t="e">
        <f>IF($C3682=1,$B3682,NA())</f>
        <v>#N/A</v>
      </c>
      <c r="E3682" t="e">
        <f>IF($C3682=2,$B3682,NA())</f>
        <v>#N/A</v>
      </c>
      <c r="F3682" t="e">
        <f>IF($C3682=3,$B3682,NA())</f>
        <v>#N/A</v>
      </c>
      <c r="G3682">
        <f>IF($C3682=4,$B3682,NA())</f>
        <v>0.1513049</v>
      </c>
      <c r="H3682" t="e">
        <f>IF($C3682=5,$B3682,NA())</f>
        <v>#N/A</v>
      </c>
      <c r="I3682" t="e">
        <f>IF($C3682="",$B3682,NA())</f>
        <v>#N/A</v>
      </c>
    </row>
    <row r="3684" spans="1:9">
      <c r="A3684">
        <v>0.081252</v>
      </c>
      <c r="B3684">
        <v>-0.0415999</v>
      </c>
      <c r="C3684">
        <f>'Map Data'!$I$47</f>
        <v>3</v>
      </c>
      <c r="D3684" t="e">
        <f>IF($C3684=1,$B3684,NA())</f>
        <v>#N/A</v>
      </c>
      <c r="E3684" t="e">
        <f>IF($C3684=2,$B3684,NA())</f>
        <v>#N/A</v>
      </c>
      <c r="F3684">
        <f>IF($C3684=3,$B3684,NA())</f>
        <v>-0.0415999</v>
      </c>
      <c r="G3684" t="e">
        <f>IF($C3684=4,$B3684,NA())</f>
        <v>#N/A</v>
      </c>
      <c r="H3684" t="e">
        <f>IF($C3684=5,$B3684,NA())</f>
        <v>#N/A</v>
      </c>
      <c r="I3684" t="e">
        <f>IF($C3684="",$B3684,NA())</f>
        <v>#N/A</v>
      </c>
    </row>
    <row r="3685" spans="1:9">
      <c r="A3685">
        <v>0.08172599999999999</v>
      </c>
      <c r="B3685">
        <v>-0.0415999</v>
      </c>
      <c r="C3685">
        <f>'Map Data'!$I$47</f>
        <v>3</v>
      </c>
      <c r="D3685" t="e">
        <f>IF($C3685=1,$B3685,NA())</f>
        <v>#N/A</v>
      </c>
      <c r="E3685" t="e">
        <f>IF($C3685=2,$B3685,NA())</f>
        <v>#N/A</v>
      </c>
      <c r="F3685">
        <f>IF($C3685=3,$B3685,NA())</f>
        <v>-0.0415999</v>
      </c>
      <c r="G3685" t="e">
        <f>IF($C3685=4,$B3685,NA())</f>
        <v>#N/A</v>
      </c>
      <c r="H3685" t="e">
        <f>IF($C3685=5,$B3685,NA())</f>
        <v>#N/A</v>
      </c>
      <c r="I3685" t="e">
        <f>IF($C3685="",$B3685,NA())</f>
        <v>#N/A</v>
      </c>
    </row>
    <row r="3687" spans="1:9">
      <c r="A3687">
        <v>0.0831477</v>
      </c>
      <c r="B3687">
        <v>-0.0387631</v>
      </c>
      <c r="C3687">
        <f>'Map Data'!$I$47</f>
        <v>3</v>
      </c>
      <c r="D3687" t="e">
        <f>IF($C3687=1,$B3687,NA())</f>
        <v>#N/A</v>
      </c>
      <c r="E3687" t="e">
        <f>IF($C3687=2,$B3687,NA())</f>
        <v>#N/A</v>
      </c>
      <c r="F3687">
        <f>IF($C3687=3,$B3687,NA())</f>
        <v>-0.0387631</v>
      </c>
      <c r="G3687" t="e">
        <f>IF($C3687=4,$B3687,NA())</f>
        <v>#N/A</v>
      </c>
      <c r="H3687" t="e">
        <f>IF($C3687=5,$B3687,NA())</f>
        <v>#N/A</v>
      </c>
      <c r="I3687" t="e">
        <f>IF($C3687="",$B3687,NA())</f>
        <v>#N/A</v>
      </c>
    </row>
    <row r="3688" spans="1:9">
      <c r="A3688">
        <v>0.1186918</v>
      </c>
      <c r="B3688">
        <v>-0.0387631</v>
      </c>
      <c r="C3688">
        <f>'Map Data'!$I$47</f>
        <v>3</v>
      </c>
      <c r="D3688" t="e">
        <f>IF($C3688=1,$B3688,NA())</f>
        <v>#N/A</v>
      </c>
      <c r="E3688" t="e">
        <f>IF($C3688=2,$B3688,NA())</f>
        <v>#N/A</v>
      </c>
      <c r="F3688">
        <f>IF($C3688=3,$B3688,NA())</f>
        <v>-0.0387631</v>
      </c>
      <c r="G3688" t="e">
        <f>IF($C3688=4,$B3688,NA())</f>
        <v>#N/A</v>
      </c>
      <c r="H3688" t="e">
        <f>IF($C3688=5,$B3688,NA())</f>
        <v>#N/A</v>
      </c>
      <c r="I3688" t="e">
        <f>IF($C3688="",$B3688,NA())</f>
        <v>#N/A</v>
      </c>
    </row>
    <row r="3690" spans="1:9">
      <c r="A3690">
        <v>0.0831477</v>
      </c>
      <c r="B3690">
        <v>-0.0359263</v>
      </c>
      <c r="C3690">
        <f>'Map Data'!$I$47</f>
        <v>3</v>
      </c>
      <c r="D3690" t="e">
        <f>IF($C3690=1,$B3690,NA())</f>
        <v>#N/A</v>
      </c>
      <c r="E3690" t="e">
        <f>IF($C3690=2,$B3690,NA())</f>
        <v>#N/A</v>
      </c>
      <c r="F3690">
        <f>IF($C3690=3,$B3690,NA())</f>
        <v>-0.0359263</v>
      </c>
      <c r="G3690" t="e">
        <f>IF($C3690=4,$B3690,NA())</f>
        <v>#N/A</v>
      </c>
      <c r="H3690" t="e">
        <f>IF($C3690=5,$B3690,NA())</f>
        <v>#N/A</v>
      </c>
      <c r="I3690" t="e">
        <f>IF($C3690="",$B3690,NA())</f>
        <v>#N/A</v>
      </c>
    </row>
    <row r="3691" spans="1:9">
      <c r="A3691">
        <v>0.1494967</v>
      </c>
      <c r="B3691">
        <v>-0.0359263</v>
      </c>
      <c r="C3691">
        <f>'Map Data'!$I$47</f>
        <v>3</v>
      </c>
      <c r="D3691" t="e">
        <f>IF($C3691=1,$B3691,NA())</f>
        <v>#N/A</v>
      </c>
      <c r="E3691" t="e">
        <f>IF($C3691=2,$B3691,NA())</f>
        <v>#N/A</v>
      </c>
      <c r="F3691">
        <f>IF($C3691=3,$B3691,NA())</f>
        <v>-0.0359263</v>
      </c>
      <c r="G3691" t="e">
        <f>IF($C3691=4,$B3691,NA())</f>
        <v>#N/A</v>
      </c>
      <c r="H3691" t="e">
        <f>IF($C3691=5,$B3691,NA())</f>
        <v>#N/A</v>
      </c>
      <c r="I3691" t="e">
        <f>IF($C3691="",$B3691,NA())</f>
        <v>#N/A</v>
      </c>
    </row>
    <row r="3693" spans="1:9">
      <c r="A3693">
        <v>0.0836216</v>
      </c>
      <c r="B3693">
        <v>-0.0330894</v>
      </c>
      <c r="C3693">
        <f>'Map Data'!$I$47</f>
        <v>3</v>
      </c>
      <c r="D3693" t="e">
        <f>IF($C3693=1,$B3693,NA())</f>
        <v>#N/A</v>
      </c>
      <c r="E3693" t="e">
        <f>IF($C3693=2,$B3693,NA())</f>
        <v>#N/A</v>
      </c>
      <c r="F3693">
        <f>IF($C3693=3,$B3693,NA())</f>
        <v>-0.0330894</v>
      </c>
      <c r="G3693" t="e">
        <f>IF($C3693=4,$B3693,NA())</f>
        <v>#N/A</v>
      </c>
      <c r="H3693" t="e">
        <f>IF($C3693=5,$B3693,NA())</f>
        <v>#N/A</v>
      </c>
      <c r="I3693" t="e">
        <f>IF($C3693="",$B3693,NA())</f>
        <v>#N/A</v>
      </c>
    </row>
    <row r="3694" spans="1:9">
      <c r="A3694">
        <v>0.1651361</v>
      </c>
      <c r="B3694">
        <v>-0.0330894</v>
      </c>
      <c r="C3694">
        <f>'Map Data'!$I$47</f>
        <v>3</v>
      </c>
      <c r="D3694" t="e">
        <f>IF($C3694=1,$B3694,NA())</f>
        <v>#N/A</v>
      </c>
      <c r="E3694" t="e">
        <f>IF($C3694=2,$B3694,NA())</f>
        <v>#N/A</v>
      </c>
      <c r="F3694">
        <f>IF($C3694=3,$B3694,NA())</f>
        <v>-0.0330894</v>
      </c>
      <c r="G3694" t="e">
        <f>IF($C3694=4,$B3694,NA())</f>
        <v>#N/A</v>
      </c>
      <c r="H3694" t="e">
        <f>IF($C3694=5,$B3694,NA())</f>
        <v>#N/A</v>
      </c>
      <c r="I3694" t="e">
        <f>IF($C3694="",$B3694,NA())</f>
        <v>#N/A</v>
      </c>
    </row>
    <row r="3696" spans="1:9">
      <c r="A3696">
        <v>0.0855173</v>
      </c>
      <c r="B3696">
        <v>-0.0302526</v>
      </c>
      <c r="C3696">
        <f>'Map Data'!$I$47</f>
        <v>3</v>
      </c>
      <c r="D3696" t="e">
        <f>IF($C3696=1,$B3696,NA())</f>
        <v>#N/A</v>
      </c>
      <c r="E3696" t="e">
        <f>IF($C3696=2,$B3696,NA())</f>
        <v>#N/A</v>
      </c>
      <c r="F3696">
        <f>IF($C3696=3,$B3696,NA())</f>
        <v>-0.0302526</v>
      </c>
      <c r="G3696" t="e">
        <f>IF($C3696=4,$B3696,NA())</f>
        <v>#N/A</v>
      </c>
      <c r="H3696" t="e">
        <f>IF($C3696=5,$B3696,NA())</f>
        <v>#N/A</v>
      </c>
      <c r="I3696" t="e">
        <f>IF($C3696="",$B3696,NA())</f>
        <v>#N/A</v>
      </c>
    </row>
    <row r="3697" spans="1:9">
      <c r="A3697">
        <v>0.1646622</v>
      </c>
      <c r="B3697">
        <v>-0.0302526</v>
      </c>
      <c r="C3697">
        <f>'Map Data'!$I$47</f>
        <v>3</v>
      </c>
      <c r="D3697" t="e">
        <f>IF($C3697=1,$B3697,NA())</f>
        <v>#N/A</v>
      </c>
      <c r="E3697" t="e">
        <f>IF($C3697=2,$B3697,NA())</f>
        <v>#N/A</v>
      </c>
      <c r="F3697">
        <f>IF($C3697=3,$B3697,NA())</f>
        <v>-0.0302526</v>
      </c>
      <c r="G3697" t="e">
        <f>IF($C3697=4,$B3697,NA())</f>
        <v>#N/A</v>
      </c>
      <c r="H3697" t="e">
        <f>IF($C3697=5,$B3697,NA())</f>
        <v>#N/A</v>
      </c>
      <c r="I3697" t="e">
        <f>IF($C3697="",$B3697,NA())</f>
        <v>#N/A</v>
      </c>
    </row>
    <row r="3699" spans="1:9">
      <c r="A3699">
        <v>0.08646520000000001</v>
      </c>
      <c r="B3699">
        <v>-0.0274158</v>
      </c>
      <c r="C3699">
        <f>'Map Data'!$I$47</f>
        <v>3</v>
      </c>
      <c r="D3699" t="e">
        <f>IF($C3699=1,$B3699,NA())</f>
        <v>#N/A</v>
      </c>
      <c r="E3699" t="e">
        <f>IF($C3699=2,$B3699,NA())</f>
        <v>#N/A</v>
      </c>
      <c r="F3699">
        <f>IF($C3699=3,$B3699,NA())</f>
        <v>-0.0274158</v>
      </c>
      <c r="G3699" t="e">
        <f>IF($C3699=4,$B3699,NA())</f>
        <v>#N/A</v>
      </c>
      <c r="H3699" t="e">
        <f>IF($C3699=5,$B3699,NA())</f>
        <v>#N/A</v>
      </c>
      <c r="I3699" t="e">
        <f>IF($C3699="",$B3699,NA())</f>
        <v>#N/A</v>
      </c>
    </row>
    <row r="3700" spans="1:9">
      <c r="A3700">
        <v>0.1679796</v>
      </c>
      <c r="B3700">
        <v>-0.0274158</v>
      </c>
      <c r="C3700">
        <f>'Map Data'!$I$47</f>
        <v>3</v>
      </c>
      <c r="D3700" t="e">
        <f>IF($C3700=1,$B3700,NA())</f>
        <v>#N/A</v>
      </c>
      <c r="E3700" t="e">
        <f>IF($C3700=2,$B3700,NA())</f>
        <v>#N/A</v>
      </c>
      <c r="F3700">
        <f>IF($C3700=3,$B3700,NA())</f>
        <v>-0.0274158</v>
      </c>
      <c r="G3700" t="e">
        <f>IF($C3700=4,$B3700,NA())</f>
        <v>#N/A</v>
      </c>
      <c r="H3700" t="e">
        <f>IF($C3700=5,$B3700,NA())</f>
        <v>#N/A</v>
      </c>
      <c r="I3700" t="e">
        <f>IF($C3700="",$B3700,NA())</f>
        <v>#N/A</v>
      </c>
    </row>
    <row r="3702" spans="1:9">
      <c r="A3702">
        <v>0.0878869</v>
      </c>
      <c r="B3702">
        <v>-0.0245789</v>
      </c>
      <c r="C3702">
        <f>'Map Data'!$I$47</f>
        <v>3</v>
      </c>
      <c r="D3702" t="e">
        <f>IF($C3702=1,$B3702,NA())</f>
        <v>#N/A</v>
      </c>
      <c r="E3702" t="e">
        <f>IF($C3702=2,$B3702,NA())</f>
        <v>#N/A</v>
      </c>
      <c r="F3702">
        <f>IF($C3702=3,$B3702,NA())</f>
        <v>-0.0245789</v>
      </c>
      <c r="G3702" t="e">
        <f>IF($C3702=4,$B3702,NA())</f>
        <v>#N/A</v>
      </c>
      <c r="H3702" t="e">
        <f>IF($C3702=5,$B3702,NA())</f>
        <v>#N/A</v>
      </c>
      <c r="I3702" t="e">
        <f>IF($C3702="",$B3702,NA())</f>
        <v>#N/A</v>
      </c>
    </row>
    <row r="3703" spans="1:9">
      <c r="A3703">
        <v>0.1698753</v>
      </c>
      <c r="B3703">
        <v>-0.0245789</v>
      </c>
      <c r="C3703">
        <f>'Map Data'!$I$47</f>
        <v>3</v>
      </c>
      <c r="D3703" t="e">
        <f>IF($C3703=1,$B3703,NA())</f>
        <v>#N/A</v>
      </c>
      <c r="E3703" t="e">
        <f>IF($C3703=2,$B3703,NA())</f>
        <v>#N/A</v>
      </c>
      <c r="F3703">
        <f>IF($C3703=3,$B3703,NA())</f>
        <v>-0.0245789</v>
      </c>
      <c r="G3703" t="e">
        <f>IF($C3703=4,$B3703,NA())</f>
        <v>#N/A</v>
      </c>
      <c r="H3703" t="e">
        <f>IF($C3703=5,$B3703,NA())</f>
        <v>#N/A</v>
      </c>
      <c r="I3703" t="e">
        <f>IF($C3703="",$B3703,NA())</f>
        <v>#N/A</v>
      </c>
    </row>
    <row r="3705" spans="1:9">
      <c r="A3705">
        <v>0.08883480000000001</v>
      </c>
      <c r="B3705">
        <v>-0.0217421</v>
      </c>
      <c r="C3705">
        <f>'Map Data'!$I$47</f>
        <v>3</v>
      </c>
      <c r="D3705" t="e">
        <f>IF($C3705=1,$B3705,NA())</f>
        <v>#N/A</v>
      </c>
      <c r="E3705" t="e">
        <f>IF($C3705=2,$B3705,NA())</f>
        <v>#N/A</v>
      </c>
      <c r="F3705">
        <f>IF($C3705=3,$B3705,NA())</f>
        <v>-0.0217421</v>
      </c>
      <c r="G3705" t="e">
        <f>IF($C3705=4,$B3705,NA())</f>
        <v>#N/A</v>
      </c>
      <c r="H3705" t="e">
        <f>IF($C3705=5,$B3705,NA())</f>
        <v>#N/A</v>
      </c>
      <c r="I3705" t="e">
        <f>IF($C3705="",$B3705,NA())</f>
        <v>#N/A</v>
      </c>
    </row>
    <row r="3706" spans="1:9">
      <c r="A3706">
        <v>0.1760363</v>
      </c>
      <c r="B3706">
        <v>-0.0217421</v>
      </c>
      <c r="C3706">
        <f>'Map Data'!$I$47</f>
        <v>3</v>
      </c>
      <c r="D3706" t="e">
        <f>IF($C3706=1,$B3706,NA())</f>
        <v>#N/A</v>
      </c>
      <c r="E3706" t="e">
        <f>IF($C3706=2,$B3706,NA())</f>
        <v>#N/A</v>
      </c>
      <c r="F3706">
        <f>IF($C3706=3,$B3706,NA())</f>
        <v>-0.0217421</v>
      </c>
      <c r="G3706" t="e">
        <f>IF($C3706=4,$B3706,NA())</f>
        <v>#N/A</v>
      </c>
      <c r="H3706" t="e">
        <f>IF($C3706=5,$B3706,NA())</f>
        <v>#N/A</v>
      </c>
      <c r="I3706" t="e">
        <f>IF($C3706="",$B3706,NA())</f>
        <v>#N/A</v>
      </c>
    </row>
    <row r="3708" spans="1:9">
      <c r="A3708">
        <v>0.0902565</v>
      </c>
      <c r="B3708">
        <v>-0.0189053</v>
      </c>
      <c r="C3708">
        <f>'Map Data'!$I$47</f>
        <v>3</v>
      </c>
      <c r="D3708" t="e">
        <f>IF($C3708=1,$B3708,NA())</f>
        <v>#N/A</v>
      </c>
      <c r="E3708" t="e">
        <f>IF($C3708=2,$B3708,NA())</f>
        <v>#N/A</v>
      </c>
      <c r="F3708">
        <f>IF($C3708=3,$B3708,NA())</f>
        <v>-0.0189053</v>
      </c>
      <c r="G3708" t="e">
        <f>IF($C3708=4,$B3708,NA())</f>
        <v>#N/A</v>
      </c>
      <c r="H3708" t="e">
        <f>IF($C3708=5,$B3708,NA())</f>
        <v>#N/A</v>
      </c>
      <c r="I3708" t="e">
        <f>IF($C3708="",$B3708,NA())</f>
        <v>#N/A</v>
      </c>
    </row>
    <row r="3709" spans="1:9">
      <c r="A3709">
        <v>0.1793537</v>
      </c>
      <c r="B3709">
        <v>-0.0189053</v>
      </c>
      <c r="C3709">
        <f>'Map Data'!$I$47</f>
        <v>3</v>
      </c>
      <c r="D3709" t="e">
        <f>IF($C3709=1,$B3709,NA())</f>
        <v>#N/A</v>
      </c>
      <c r="E3709" t="e">
        <f>IF($C3709=2,$B3709,NA())</f>
        <v>#N/A</v>
      </c>
      <c r="F3709">
        <f>IF($C3709=3,$B3709,NA())</f>
        <v>-0.0189053</v>
      </c>
      <c r="G3709" t="e">
        <f>IF($C3709=4,$B3709,NA())</f>
        <v>#N/A</v>
      </c>
      <c r="H3709" t="e">
        <f>IF($C3709=5,$B3709,NA())</f>
        <v>#N/A</v>
      </c>
      <c r="I3709" t="e">
        <f>IF($C3709="",$B3709,NA())</f>
        <v>#N/A</v>
      </c>
    </row>
    <row r="3711" spans="1:9">
      <c r="A3711">
        <v>0.0902565</v>
      </c>
      <c r="B3711">
        <v>-0.0160684</v>
      </c>
      <c r="C3711">
        <f>'Map Data'!$I$47</f>
        <v>3</v>
      </c>
      <c r="D3711" t="e">
        <f>IF($C3711=1,$B3711,NA())</f>
        <v>#N/A</v>
      </c>
      <c r="E3711" t="e">
        <f>IF($C3711=2,$B3711,NA())</f>
        <v>#N/A</v>
      </c>
      <c r="F3711">
        <f>IF($C3711=3,$B3711,NA())</f>
        <v>-0.0160684</v>
      </c>
      <c r="G3711" t="e">
        <f>IF($C3711=4,$B3711,NA())</f>
        <v>#N/A</v>
      </c>
      <c r="H3711" t="e">
        <f>IF($C3711=5,$B3711,NA())</f>
        <v>#N/A</v>
      </c>
      <c r="I3711" t="e">
        <f>IF($C3711="",$B3711,NA())</f>
        <v>#N/A</v>
      </c>
    </row>
    <row r="3712" spans="1:9">
      <c r="A3712">
        <v>0.1826712</v>
      </c>
      <c r="B3712">
        <v>-0.0160684</v>
      </c>
      <c r="C3712">
        <f>'Map Data'!$I$47</f>
        <v>3</v>
      </c>
      <c r="D3712" t="e">
        <f>IF($C3712=1,$B3712,NA())</f>
        <v>#N/A</v>
      </c>
      <c r="E3712" t="e">
        <f>IF($C3712=2,$B3712,NA())</f>
        <v>#N/A</v>
      </c>
      <c r="F3712">
        <f>IF($C3712=3,$B3712,NA())</f>
        <v>-0.0160684</v>
      </c>
      <c r="G3712" t="e">
        <f>IF($C3712=4,$B3712,NA())</f>
        <v>#N/A</v>
      </c>
      <c r="H3712" t="e">
        <f>IF($C3712=5,$B3712,NA())</f>
        <v>#N/A</v>
      </c>
      <c r="I3712" t="e">
        <f>IF($C3712="",$B3712,NA())</f>
        <v>#N/A</v>
      </c>
    </row>
    <row r="3714" spans="1:9">
      <c r="A3714">
        <v>0.1082655</v>
      </c>
      <c r="B3714">
        <v>-0.0132316</v>
      </c>
      <c r="C3714">
        <f>'Map Data'!$I$47</f>
        <v>3</v>
      </c>
      <c r="D3714" t="e">
        <f>IF($C3714=1,$B3714,NA())</f>
        <v>#N/A</v>
      </c>
      <c r="E3714" t="e">
        <f>IF($C3714=2,$B3714,NA())</f>
        <v>#N/A</v>
      </c>
      <c r="F3714">
        <f>IF($C3714=3,$B3714,NA())</f>
        <v>-0.0132316</v>
      </c>
      <c r="G3714" t="e">
        <f>IF($C3714=4,$B3714,NA())</f>
        <v>#N/A</v>
      </c>
      <c r="H3714" t="e">
        <f>IF($C3714=5,$B3714,NA())</f>
        <v>#N/A</v>
      </c>
      <c r="I3714" t="e">
        <f>IF($C3714="",$B3714,NA())</f>
        <v>#N/A</v>
      </c>
    </row>
    <row r="3715" spans="1:9">
      <c r="A3715">
        <v>0.1845668</v>
      </c>
      <c r="B3715">
        <v>-0.0132316</v>
      </c>
      <c r="C3715">
        <f>'Map Data'!$I$47</f>
        <v>3</v>
      </c>
      <c r="D3715" t="e">
        <f>IF($C3715=1,$B3715,NA())</f>
        <v>#N/A</v>
      </c>
      <c r="E3715" t="e">
        <f>IF($C3715=2,$B3715,NA())</f>
        <v>#N/A</v>
      </c>
      <c r="F3715">
        <f>IF($C3715=3,$B3715,NA())</f>
        <v>-0.0132316</v>
      </c>
      <c r="G3715" t="e">
        <f>IF($C3715=4,$B3715,NA())</f>
        <v>#N/A</v>
      </c>
      <c r="H3715" t="e">
        <f>IF($C3715=5,$B3715,NA())</f>
        <v>#N/A</v>
      </c>
      <c r="I3715" t="e">
        <f>IF($C3715="",$B3715,NA())</f>
        <v>#N/A</v>
      </c>
    </row>
    <row r="3717" spans="1:9">
      <c r="A3717">
        <v>0.1869364</v>
      </c>
      <c r="B3717">
        <v>-0.0132316</v>
      </c>
      <c r="C3717">
        <f>'Map Data'!$I$47</f>
        <v>3</v>
      </c>
      <c r="D3717" t="e">
        <f>IF($C3717=1,$B3717,NA())</f>
        <v>#N/A</v>
      </c>
      <c r="E3717" t="e">
        <f>IF($C3717=2,$B3717,NA())</f>
        <v>#N/A</v>
      </c>
      <c r="F3717">
        <f>IF($C3717=3,$B3717,NA())</f>
        <v>-0.0132316</v>
      </c>
      <c r="G3717" t="e">
        <f>IF($C3717=4,$B3717,NA())</f>
        <v>#N/A</v>
      </c>
      <c r="H3717" t="e">
        <f>IF($C3717=5,$B3717,NA())</f>
        <v>#N/A</v>
      </c>
      <c r="I3717" t="e">
        <f>IF($C3717="",$B3717,NA())</f>
        <v>#N/A</v>
      </c>
    </row>
    <row r="3718" spans="1:9">
      <c r="A3718">
        <v>0.1874104</v>
      </c>
      <c r="B3718">
        <v>-0.0132316</v>
      </c>
      <c r="C3718">
        <f>'Map Data'!$I$47</f>
        <v>3</v>
      </c>
      <c r="D3718" t="e">
        <f>IF($C3718=1,$B3718,NA())</f>
        <v>#N/A</v>
      </c>
      <c r="E3718" t="e">
        <f>IF($C3718=2,$B3718,NA())</f>
        <v>#N/A</v>
      </c>
      <c r="F3718">
        <f>IF($C3718=3,$B3718,NA())</f>
        <v>-0.0132316</v>
      </c>
      <c r="G3718" t="e">
        <f>IF($C3718=4,$B3718,NA())</f>
        <v>#N/A</v>
      </c>
      <c r="H3718" t="e">
        <f>IF($C3718=5,$B3718,NA())</f>
        <v>#N/A</v>
      </c>
      <c r="I3718" t="e">
        <f>IF($C3718="",$B3718,NA())</f>
        <v>#N/A</v>
      </c>
    </row>
    <row r="3720" spans="1:9">
      <c r="A3720">
        <v>0.1101612</v>
      </c>
      <c r="B3720">
        <v>-0.0103947</v>
      </c>
      <c r="C3720">
        <f>'Map Data'!$I$47</f>
        <v>3</v>
      </c>
      <c r="D3720" t="e">
        <f>IF($C3720=1,$B3720,NA())</f>
        <v>#N/A</v>
      </c>
      <c r="E3720" t="e">
        <f>IF($C3720=2,$B3720,NA())</f>
        <v>#N/A</v>
      </c>
      <c r="F3720">
        <f>IF($C3720=3,$B3720,NA())</f>
        <v>-0.0103947</v>
      </c>
      <c r="G3720" t="e">
        <f>IF($C3720=4,$B3720,NA())</f>
        <v>#N/A</v>
      </c>
      <c r="H3720" t="e">
        <f>IF($C3720=5,$B3720,NA())</f>
        <v>#N/A</v>
      </c>
      <c r="I3720" t="e">
        <f>IF($C3720="",$B3720,NA())</f>
        <v>#N/A</v>
      </c>
    </row>
    <row r="3721" spans="1:9">
      <c r="A3721">
        <v>0.1125308</v>
      </c>
      <c r="B3721">
        <v>-0.0103947</v>
      </c>
      <c r="C3721">
        <f>'Map Data'!$I$47</f>
        <v>3</v>
      </c>
      <c r="D3721" t="e">
        <f>IF($C3721=1,$B3721,NA())</f>
        <v>#N/A</v>
      </c>
      <c r="E3721" t="e">
        <f>IF($C3721=2,$B3721,NA())</f>
        <v>#N/A</v>
      </c>
      <c r="F3721">
        <f>IF($C3721=3,$B3721,NA())</f>
        <v>-0.0103947</v>
      </c>
      <c r="G3721" t="e">
        <f>IF($C3721=4,$B3721,NA())</f>
        <v>#N/A</v>
      </c>
      <c r="H3721" t="e">
        <f>IF($C3721=5,$B3721,NA())</f>
        <v>#N/A</v>
      </c>
      <c r="I3721" t="e">
        <f>IF($C3721="",$B3721,NA())</f>
        <v>#N/A</v>
      </c>
    </row>
    <row r="3723" spans="1:9">
      <c r="A3723">
        <v>0.1134787</v>
      </c>
      <c r="B3723">
        <v>-0.0103947</v>
      </c>
      <c r="C3723">
        <f>'Map Data'!$I$47</f>
        <v>3</v>
      </c>
      <c r="D3723" t="e">
        <f>IF($C3723=1,$B3723,NA())</f>
        <v>#N/A</v>
      </c>
      <c r="E3723" t="e">
        <f>IF($C3723=2,$B3723,NA())</f>
        <v>#N/A</v>
      </c>
      <c r="F3723">
        <f>IF($C3723=3,$B3723,NA())</f>
        <v>-0.0103947</v>
      </c>
      <c r="G3723" t="e">
        <f>IF($C3723=4,$B3723,NA())</f>
        <v>#N/A</v>
      </c>
      <c r="H3723" t="e">
        <f>IF($C3723=5,$B3723,NA())</f>
        <v>#N/A</v>
      </c>
      <c r="I3723" t="e">
        <f>IF($C3723="",$B3723,NA())</f>
        <v>#N/A</v>
      </c>
    </row>
    <row r="3724" spans="1:9">
      <c r="A3724">
        <v>0.1907278</v>
      </c>
      <c r="B3724">
        <v>-0.0103947</v>
      </c>
      <c r="C3724">
        <f>'Map Data'!$I$47</f>
        <v>3</v>
      </c>
      <c r="D3724" t="e">
        <f>IF($C3724=1,$B3724,NA())</f>
        <v>#N/A</v>
      </c>
      <c r="E3724" t="e">
        <f>IF($C3724=2,$B3724,NA())</f>
        <v>#N/A</v>
      </c>
      <c r="F3724">
        <f>IF($C3724=3,$B3724,NA())</f>
        <v>-0.0103947</v>
      </c>
      <c r="G3724" t="e">
        <f>IF($C3724=4,$B3724,NA())</f>
        <v>#N/A</v>
      </c>
      <c r="H3724" t="e">
        <f>IF($C3724=5,$B3724,NA())</f>
        <v>#N/A</v>
      </c>
      <c r="I3724" t="e">
        <f>IF($C3724="",$B3724,NA())</f>
        <v>#N/A</v>
      </c>
    </row>
    <row r="3726" spans="1:9">
      <c r="A3726">
        <v>0.1447575</v>
      </c>
      <c r="B3726">
        <v>-0.0075579</v>
      </c>
      <c r="C3726">
        <f>'Map Data'!$I$47</f>
        <v>3</v>
      </c>
      <c r="D3726" t="e">
        <f>IF($C3726=1,$B3726,NA())</f>
        <v>#N/A</v>
      </c>
      <c r="E3726" t="e">
        <f>IF($C3726=2,$B3726,NA())</f>
        <v>#N/A</v>
      </c>
      <c r="F3726">
        <f>IF($C3726=3,$B3726,NA())</f>
        <v>-0.0075579</v>
      </c>
      <c r="G3726" t="e">
        <f>IF($C3726=4,$B3726,NA())</f>
        <v>#N/A</v>
      </c>
      <c r="H3726" t="e">
        <f>IF($C3726=5,$B3726,NA())</f>
        <v>#N/A</v>
      </c>
      <c r="I3726" t="e">
        <f>IF($C3726="",$B3726,NA())</f>
        <v>#N/A</v>
      </c>
    </row>
    <row r="3727" spans="1:9">
      <c r="A3727">
        <v>0.1949931</v>
      </c>
      <c r="B3727">
        <v>-0.0075579</v>
      </c>
      <c r="C3727">
        <f>'Map Data'!$I$47</f>
        <v>3</v>
      </c>
      <c r="D3727" t="e">
        <f>IF($C3727=1,$B3727,NA())</f>
        <v>#N/A</v>
      </c>
      <c r="E3727" t="e">
        <f>IF($C3727=2,$B3727,NA())</f>
        <v>#N/A</v>
      </c>
      <c r="F3727">
        <f>IF($C3727=3,$B3727,NA())</f>
        <v>-0.0075579</v>
      </c>
      <c r="G3727" t="e">
        <f>IF($C3727=4,$B3727,NA())</f>
        <v>#N/A</v>
      </c>
      <c r="H3727" t="e">
        <f>IF($C3727=5,$B3727,NA())</f>
        <v>#N/A</v>
      </c>
      <c r="I3727" t="e">
        <f>IF($C3727="",$B3727,NA())</f>
        <v>#N/A</v>
      </c>
    </row>
    <row r="3729" spans="1:9">
      <c r="A3729">
        <v>0.1712971</v>
      </c>
      <c r="B3729">
        <v>-0.0047211</v>
      </c>
      <c r="C3729">
        <f>'Map Data'!$I$47</f>
        <v>3</v>
      </c>
      <c r="D3729" t="e">
        <f>IF($C3729=1,$B3729,NA())</f>
        <v>#N/A</v>
      </c>
      <c r="E3729" t="e">
        <f>IF($C3729=2,$B3729,NA())</f>
        <v>#N/A</v>
      </c>
      <c r="F3729">
        <f>IF($C3729=3,$B3729,NA())</f>
        <v>-0.0047211</v>
      </c>
      <c r="G3729" t="e">
        <f>IF($C3729=4,$B3729,NA())</f>
        <v>#N/A</v>
      </c>
      <c r="H3729" t="e">
        <f>IF($C3729=5,$B3729,NA())</f>
        <v>#N/A</v>
      </c>
      <c r="I3729" t="e">
        <f>IF($C3729="",$B3729,NA())</f>
        <v>#N/A</v>
      </c>
    </row>
    <row r="3730" spans="1:9">
      <c r="A3730">
        <v>0.1978366</v>
      </c>
      <c r="B3730">
        <v>-0.0047211</v>
      </c>
      <c r="C3730">
        <f>'Map Data'!$I$47</f>
        <v>3</v>
      </c>
      <c r="D3730" t="e">
        <f>IF($C3730=1,$B3730,NA())</f>
        <v>#N/A</v>
      </c>
      <c r="E3730" t="e">
        <f>IF($C3730=2,$B3730,NA())</f>
        <v>#N/A</v>
      </c>
      <c r="F3730">
        <f>IF($C3730=3,$B3730,NA())</f>
        <v>-0.0047211</v>
      </c>
      <c r="G3730" t="e">
        <f>IF($C3730=4,$B3730,NA())</f>
        <v>#N/A</v>
      </c>
      <c r="H3730" t="e">
        <f>IF($C3730=5,$B3730,NA())</f>
        <v>#N/A</v>
      </c>
      <c r="I3730" t="e">
        <f>IF($C3730="",$B3730,NA())</f>
        <v>#N/A</v>
      </c>
    </row>
    <row r="3732" spans="1:9">
      <c r="A3732">
        <v>0.1926235</v>
      </c>
      <c r="B3732">
        <v>-0.0018842</v>
      </c>
      <c r="C3732">
        <f>'Map Data'!$I$47</f>
        <v>3</v>
      </c>
      <c r="D3732" t="e">
        <f>IF($C3732=1,$B3732,NA())</f>
        <v>#N/A</v>
      </c>
      <c r="E3732" t="e">
        <f>IF($C3732=2,$B3732,NA())</f>
        <v>#N/A</v>
      </c>
      <c r="F3732">
        <f>IF($C3732=3,$B3732,NA())</f>
        <v>-0.0018842</v>
      </c>
      <c r="G3732" t="e">
        <f>IF($C3732=4,$B3732,NA())</f>
        <v>#N/A</v>
      </c>
      <c r="H3732" t="e">
        <f>IF($C3732=5,$B3732,NA())</f>
        <v>#N/A</v>
      </c>
      <c r="I3732" t="e">
        <f>IF($C3732="",$B3732,NA())</f>
        <v>#N/A</v>
      </c>
    </row>
    <row r="3733" spans="1:9">
      <c r="A3733">
        <v>0.1978366</v>
      </c>
      <c r="B3733">
        <v>-0.0018842</v>
      </c>
      <c r="C3733">
        <f>'Map Data'!$I$47</f>
        <v>3</v>
      </c>
      <c r="D3733" t="e">
        <f>IF($C3733=1,$B3733,NA())</f>
        <v>#N/A</v>
      </c>
      <c r="E3733" t="e">
        <f>IF($C3733=2,$B3733,NA())</f>
        <v>#N/A</v>
      </c>
      <c r="F3733">
        <f>IF($C3733=3,$B3733,NA())</f>
        <v>-0.0018842</v>
      </c>
      <c r="G3733" t="e">
        <f>IF($C3733=4,$B3733,NA())</f>
        <v>#N/A</v>
      </c>
      <c r="H3733" t="e">
        <f>IF($C3733=5,$B3733,NA())</f>
        <v>#N/A</v>
      </c>
      <c r="I3733" t="e">
        <f>IF($C3733="",$B3733,NA())</f>
        <v>#N/A</v>
      </c>
    </row>
    <row r="3735" spans="1:9">
      <c r="A3735">
        <v>-0.0272759</v>
      </c>
      <c r="B3735">
        <v>-0.2004628</v>
      </c>
      <c r="C3735">
        <f>'Map Data'!$I$48</f>
        <v>3</v>
      </c>
      <c r="D3735" t="e">
        <f>IF($C3735=1,$B3735,NA())</f>
        <v>#N/A</v>
      </c>
      <c r="E3735" t="e">
        <f>IF($C3735=2,$B3735,NA())</f>
        <v>#N/A</v>
      </c>
      <c r="F3735">
        <f>IF($C3735=3,$B3735,NA())</f>
        <v>-0.2004628</v>
      </c>
      <c r="G3735" t="e">
        <f>IF($C3735=4,$B3735,NA())</f>
        <v>#N/A</v>
      </c>
      <c r="H3735" t="e">
        <f>IF($C3735=5,$B3735,NA())</f>
        <v>#N/A</v>
      </c>
      <c r="I3735" t="e">
        <f>IF($C3735="",$B3735,NA())</f>
        <v>#N/A</v>
      </c>
    </row>
    <row r="3736" spans="1:9">
      <c r="A3736">
        <v>-0.0196932</v>
      </c>
      <c r="B3736">
        <v>-0.2004628</v>
      </c>
      <c r="C3736">
        <f>'Map Data'!$I$48</f>
        <v>3</v>
      </c>
      <c r="D3736" t="e">
        <f>IF($C3736=1,$B3736,NA())</f>
        <v>#N/A</v>
      </c>
      <c r="E3736" t="e">
        <f>IF($C3736=2,$B3736,NA())</f>
        <v>#N/A</v>
      </c>
      <c r="F3736">
        <f>IF($C3736=3,$B3736,NA())</f>
        <v>-0.2004628</v>
      </c>
      <c r="G3736" t="e">
        <f>IF($C3736=4,$B3736,NA())</f>
        <v>#N/A</v>
      </c>
      <c r="H3736" t="e">
        <f>IF($C3736=5,$B3736,NA())</f>
        <v>#N/A</v>
      </c>
      <c r="I3736" t="e">
        <f>IF($C3736="",$B3736,NA())</f>
        <v>#N/A</v>
      </c>
    </row>
    <row r="3738" spans="1:9">
      <c r="A3738">
        <v>-0.0377022</v>
      </c>
      <c r="B3738">
        <v>-0.1976259</v>
      </c>
      <c r="C3738">
        <f>'Map Data'!$I$48</f>
        <v>3</v>
      </c>
      <c r="D3738" t="e">
        <f>IF($C3738=1,$B3738,NA())</f>
        <v>#N/A</v>
      </c>
      <c r="E3738" t="e">
        <f>IF($C3738=2,$B3738,NA())</f>
        <v>#N/A</v>
      </c>
      <c r="F3738">
        <f>IF($C3738=3,$B3738,NA())</f>
        <v>-0.1976259</v>
      </c>
      <c r="G3738" t="e">
        <f>IF($C3738=4,$B3738,NA())</f>
        <v>#N/A</v>
      </c>
      <c r="H3738" t="e">
        <f>IF($C3738=5,$B3738,NA())</f>
        <v>#N/A</v>
      </c>
      <c r="I3738" t="e">
        <f>IF($C3738="",$B3738,NA())</f>
        <v>#N/A</v>
      </c>
    </row>
    <row r="3739" spans="1:9">
      <c r="A3739">
        <v>-0.0211149</v>
      </c>
      <c r="B3739">
        <v>-0.1976259</v>
      </c>
      <c r="C3739">
        <f>'Map Data'!$I$48</f>
        <v>3</v>
      </c>
      <c r="D3739" t="e">
        <f>IF($C3739=1,$B3739,NA())</f>
        <v>#N/A</v>
      </c>
      <c r="E3739" t="e">
        <f>IF($C3739=2,$B3739,NA())</f>
        <v>#N/A</v>
      </c>
      <c r="F3739">
        <f>IF($C3739=3,$B3739,NA())</f>
        <v>-0.1976259</v>
      </c>
      <c r="G3739" t="e">
        <f>IF($C3739=4,$B3739,NA())</f>
        <v>#N/A</v>
      </c>
      <c r="H3739" t="e">
        <f>IF($C3739=5,$B3739,NA())</f>
        <v>#N/A</v>
      </c>
      <c r="I3739" t="e">
        <f>IF($C3739="",$B3739,NA())</f>
        <v>#N/A</v>
      </c>
    </row>
    <row r="3741" spans="1:9">
      <c r="A3741">
        <v>-0.0438631</v>
      </c>
      <c r="B3741">
        <v>-0.1947891</v>
      </c>
      <c r="C3741">
        <f>'Map Data'!$I$48</f>
        <v>3</v>
      </c>
      <c r="D3741" t="e">
        <f>IF($C3741=1,$B3741,NA())</f>
        <v>#N/A</v>
      </c>
      <c r="E3741" t="e">
        <f>IF($C3741=2,$B3741,NA())</f>
        <v>#N/A</v>
      </c>
      <c r="F3741">
        <f>IF($C3741=3,$B3741,NA())</f>
        <v>-0.1947891</v>
      </c>
      <c r="G3741" t="e">
        <f>IF($C3741=4,$B3741,NA())</f>
        <v>#N/A</v>
      </c>
      <c r="H3741" t="e">
        <f>IF($C3741=5,$B3741,NA())</f>
        <v>#N/A</v>
      </c>
      <c r="I3741" t="e">
        <f>IF($C3741="",$B3741,NA())</f>
        <v>#N/A</v>
      </c>
    </row>
    <row r="3742" spans="1:9">
      <c r="A3742">
        <v>-0.0215888</v>
      </c>
      <c r="B3742">
        <v>-0.1947891</v>
      </c>
      <c r="C3742">
        <f>'Map Data'!$I$48</f>
        <v>3</v>
      </c>
      <c r="D3742" t="e">
        <f>IF($C3742=1,$B3742,NA())</f>
        <v>#N/A</v>
      </c>
      <c r="E3742" t="e">
        <f>IF($C3742=2,$B3742,NA())</f>
        <v>#N/A</v>
      </c>
      <c r="F3742">
        <f>IF($C3742=3,$B3742,NA())</f>
        <v>-0.1947891</v>
      </c>
      <c r="G3742" t="e">
        <f>IF($C3742=4,$B3742,NA())</f>
        <v>#N/A</v>
      </c>
      <c r="H3742" t="e">
        <f>IF($C3742=5,$B3742,NA())</f>
        <v>#N/A</v>
      </c>
      <c r="I3742" t="e">
        <f>IF($C3742="",$B3742,NA())</f>
        <v>#N/A</v>
      </c>
    </row>
    <row r="3744" spans="1:9">
      <c r="A3744">
        <v>-0.0490763</v>
      </c>
      <c r="B3744">
        <v>-0.1919523</v>
      </c>
      <c r="C3744">
        <f>'Map Data'!$I$48</f>
        <v>3</v>
      </c>
      <c r="D3744" t="e">
        <f>IF($C3744=1,$B3744,NA())</f>
        <v>#N/A</v>
      </c>
      <c r="E3744" t="e">
        <f>IF($C3744=2,$B3744,NA())</f>
        <v>#N/A</v>
      </c>
      <c r="F3744">
        <f>IF($C3744=3,$B3744,NA())</f>
        <v>-0.1919523</v>
      </c>
      <c r="G3744" t="e">
        <f>IF($C3744=4,$B3744,NA())</f>
        <v>#N/A</v>
      </c>
      <c r="H3744" t="e">
        <f>IF($C3744=5,$B3744,NA())</f>
        <v>#N/A</v>
      </c>
      <c r="I3744" t="e">
        <f>IF($C3744="",$B3744,NA())</f>
        <v>#N/A</v>
      </c>
    </row>
    <row r="3745" spans="1:9">
      <c r="A3745">
        <v>-0.0230106</v>
      </c>
      <c r="B3745">
        <v>-0.1919523</v>
      </c>
      <c r="C3745">
        <f>'Map Data'!$I$48</f>
        <v>3</v>
      </c>
      <c r="D3745" t="e">
        <f>IF($C3745=1,$B3745,NA())</f>
        <v>#N/A</v>
      </c>
      <c r="E3745" t="e">
        <f>IF($C3745=2,$B3745,NA())</f>
        <v>#N/A</v>
      </c>
      <c r="F3745">
        <f>IF($C3745=3,$B3745,NA())</f>
        <v>-0.1919523</v>
      </c>
      <c r="G3745" t="e">
        <f>IF($C3745=4,$B3745,NA())</f>
        <v>#N/A</v>
      </c>
      <c r="H3745" t="e">
        <f>IF($C3745=5,$B3745,NA())</f>
        <v>#N/A</v>
      </c>
      <c r="I3745" t="e">
        <f>IF($C3745="",$B3745,NA())</f>
        <v>#N/A</v>
      </c>
    </row>
    <row r="3747" spans="1:9">
      <c r="A3747">
        <v>-0.0500241</v>
      </c>
      <c r="B3747">
        <v>-0.1891154</v>
      </c>
      <c r="C3747">
        <f>'Map Data'!$I$48</f>
        <v>3</v>
      </c>
      <c r="D3747" t="e">
        <f>IF($C3747=1,$B3747,NA())</f>
        <v>#N/A</v>
      </c>
      <c r="E3747" t="e">
        <f>IF($C3747=2,$B3747,NA())</f>
        <v>#N/A</v>
      </c>
      <c r="F3747">
        <f>IF($C3747=3,$B3747,NA())</f>
        <v>-0.1891154</v>
      </c>
      <c r="G3747" t="e">
        <f>IF($C3747=4,$B3747,NA())</f>
        <v>#N/A</v>
      </c>
      <c r="H3747" t="e">
        <f>IF($C3747=5,$B3747,NA())</f>
        <v>#N/A</v>
      </c>
      <c r="I3747" t="e">
        <f>IF($C3747="",$B3747,NA())</f>
        <v>#N/A</v>
      </c>
    </row>
    <row r="3748" spans="1:9">
      <c r="A3748">
        <v>-0.0230106</v>
      </c>
      <c r="B3748">
        <v>-0.1891154</v>
      </c>
      <c r="C3748">
        <f>'Map Data'!$I$48</f>
        <v>3</v>
      </c>
      <c r="D3748" t="e">
        <f>IF($C3748=1,$B3748,NA())</f>
        <v>#N/A</v>
      </c>
      <c r="E3748" t="e">
        <f>IF($C3748=2,$B3748,NA())</f>
        <v>#N/A</v>
      </c>
      <c r="F3748">
        <f>IF($C3748=3,$B3748,NA())</f>
        <v>-0.1891154</v>
      </c>
      <c r="G3748" t="e">
        <f>IF($C3748=4,$B3748,NA())</f>
        <v>#N/A</v>
      </c>
      <c r="H3748" t="e">
        <f>IF($C3748=5,$B3748,NA())</f>
        <v>#N/A</v>
      </c>
      <c r="I3748" t="e">
        <f>IF($C3748="",$B3748,NA())</f>
        <v>#N/A</v>
      </c>
    </row>
    <row r="3750" spans="1:9">
      <c r="A3750">
        <v>-0.0509719</v>
      </c>
      <c r="B3750">
        <v>-0.1862786</v>
      </c>
      <c r="C3750">
        <f>'Map Data'!$I$48</f>
        <v>3</v>
      </c>
      <c r="D3750" t="e">
        <f>IF($C3750=1,$B3750,NA())</f>
        <v>#N/A</v>
      </c>
      <c r="E3750" t="e">
        <f>IF($C3750=2,$B3750,NA())</f>
        <v>#N/A</v>
      </c>
      <c r="F3750">
        <f>IF($C3750=3,$B3750,NA())</f>
        <v>-0.1862786</v>
      </c>
      <c r="G3750" t="e">
        <f>IF($C3750=4,$B3750,NA())</f>
        <v>#N/A</v>
      </c>
      <c r="H3750" t="e">
        <f>IF($C3750=5,$B3750,NA())</f>
        <v>#N/A</v>
      </c>
      <c r="I3750" t="e">
        <f>IF($C3750="",$B3750,NA())</f>
        <v>#N/A</v>
      </c>
    </row>
    <row r="3751" spans="1:9">
      <c r="A3751">
        <v>-0.0249063</v>
      </c>
      <c r="B3751">
        <v>-0.1862786</v>
      </c>
      <c r="C3751">
        <f>'Map Data'!$I$48</f>
        <v>3</v>
      </c>
      <c r="D3751" t="e">
        <f>IF($C3751=1,$B3751,NA())</f>
        <v>#N/A</v>
      </c>
      <c r="E3751" t="e">
        <f>IF($C3751=2,$B3751,NA())</f>
        <v>#N/A</v>
      </c>
      <c r="F3751">
        <f>IF($C3751=3,$B3751,NA())</f>
        <v>-0.1862786</v>
      </c>
      <c r="G3751" t="e">
        <f>IF($C3751=4,$B3751,NA())</f>
        <v>#N/A</v>
      </c>
      <c r="H3751" t="e">
        <f>IF($C3751=5,$B3751,NA())</f>
        <v>#N/A</v>
      </c>
      <c r="I3751" t="e">
        <f>IF($C3751="",$B3751,NA())</f>
        <v>#N/A</v>
      </c>
    </row>
    <row r="3753" spans="1:9">
      <c r="A3753">
        <v>-0.0528676</v>
      </c>
      <c r="B3753">
        <v>-0.1834418</v>
      </c>
      <c r="C3753">
        <f>'Map Data'!$I$48</f>
        <v>3</v>
      </c>
      <c r="D3753" t="e">
        <f>IF($C3753=1,$B3753,NA())</f>
        <v>#N/A</v>
      </c>
      <c r="E3753" t="e">
        <f>IF($C3753=2,$B3753,NA())</f>
        <v>#N/A</v>
      </c>
      <c r="F3753">
        <f>IF($C3753=3,$B3753,NA())</f>
        <v>-0.1834418</v>
      </c>
      <c r="G3753" t="e">
        <f>IF($C3753=4,$B3753,NA())</f>
        <v>#N/A</v>
      </c>
      <c r="H3753" t="e">
        <f>IF($C3753=5,$B3753,NA())</f>
        <v>#N/A</v>
      </c>
      <c r="I3753" t="e">
        <f>IF($C3753="",$B3753,NA())</f>
        <v>#N/A</v>
      </c>
    </row>
    <row r="3754" spans="1:9">
      <c r="A3754">
        <v>-0.0234845</v>
      </c>
      <c r="B3754">
        <v>-0.1834418</v>
      </c>
      <c r="C3754">
        <f>'Map Data'!$I$48</f>
        <v>3</v>
      </c>
      <c r="D3754" t="e">
        <f>IF($C3754=1,$B3754,NA())</f>
        <v>#N/A</v>
      </c>
      <c r="E3754" t="e">
        <f>IF($C3754=2,$B3754,NA())</f>
        <v>#N/A</v>
      </c>
      <c r="F3754">
        <f>IF($C3754=3,$B3754,NA())</f>
        <v>-0.1834418</v>
      </c>
      <c r="G3754" t="e">
        <f>IF($C3754=4,$B3754,NA())</f>
        <v>#N/A</v>
      </c>
      <c r="H3754" t="e">
        <f>IF($C3754=5,$B3754,NA())</f>
        <v>#N/A</v>
      </c>
      <c r="I3754" t="e">
        <f>IF($C3754="",$B3754,NA())</f>
        <v>#N/A</v>
      </c>
    </row>
    <row r="3756" spans="1:9">
      <c r="A3756">
        <v>-0.0533416</v>
      </c>
      <c r="B3756">
        <v>-0.1806049</v>
      </c>
      <c r="C3756">
        <f>'Map Data'!$I$48</f>
        <v>3</v>
      </c>
      <c r="D3756" t="e">
        <f>IF($C3756=1,$B3756,NA())</f>
        <v>#N/A</v>
      </c>
      <c r="E3756" t="e">
        <f>IF($C3756=2,$B3756,NA())</f>
        <v>#N/A</v>
      </c>
      <c r="F3756">
        <f>IF($C3756=3,$B3756,NA())</f>
        <v>-0.1806049</v>
      </c>
      <c r="G3756" t="e">
        <f>IF($C3756=4,$B3756,NA())</f>
        <v>#N/A</v>
      </c>
      <c r="H3756" t="e">
        <f>IF($C3756=5,$B3756,NA())</f>
        <v>#N/A</v>
      </c>
      <c r="I3756" t="e">
        <f>IF($C3756="",$B3756,NA())</f>
        <v>#N/A</v>
      </c>
    </row>
    <row r="3757" spans="1:9">
      <c r="A3757">
        <v>-0.0225367</v>
      </c>
      <c r="B3757">
        <v>-0.1806049</v>
      </c>
      <c r="C3757">
        <f>'Map Data'!$I$48</f>
        <v>3</v>
      </c>
      <c r="D3757" t="e">
        <f>IF($C3757=1,$B3757,NA())</f>
        <v>#N/A</v>
      </c>
      <c r="E3757" t="e">
        <f>IF($C3757=2,$B3757,NA())</f>
        <v>#N/A</v>
      </c>
      <c r="F3757">
        <f>IF($C3757=3,$B3757,NA())</f>
        <v>-0.1806049</v>
      </c>
      <c r="G3757" t="e">
        <f>IF($C3757=4,$B3757,NA())</f>
        <v>#N/A</v>
      </c>
      <c r="H3757" t="e">
        <f>IF($C3757=5,$B3757,NA())</f>
        <v>#N/A</v>
      </c>
      <c r="I3757" t="e">
        <f>IF($C3757="",$B3757,NA())</f>
        <v>#N/A</v>
      </c>
    </row>
    <row r="3759" spans="1:9">
      <c r="A3759">
        <v>-0.0542894</v>
      </c>
      <c r="B3759">
        <v>-0.1777681</v>
      </c>
      <c r="C3759">
        <f>'Map Data'!$I$48</f>
        <v>3</v>
      </c>
      <c r="D3759" t="e">
        <f>IF($C3759=1,$B3759,NA())</f>
        <v>#N/A</v>
      </c>
      <c r="E3759" t="e">
        <f>IF($C3759=2,$B3759,NA())</f>
        <v>#N/A</v>
      </c>
      <c r="F3759">
        <f>IF($C3759=3,$B3759,NA())</f>
        <v>-0.1777681</v>
      </c>
      <c r="G3759" t="e">
        <f>IF($C3759=4,$B3759,NA())</f>
        <v>#N/A</v>
      </c>
      <c r="H3759" t="e">
        <f>IF($C3759=5,$B3759,NA())</f>
        <v>#N/A</v>
      </c>
      <c r="I3759" t="e">
        <f>IF($C3759="",$B3759,NA())</f>
        <v>#N/A</v>
      </c>
    </row>
    <row r="3760" spans="1:9">
      <c r="A3760">
        <v>-0.0239584</v>
      </c>
      <c r="B3760">
        <v>-0.1777681</v>
      </c>
      <c r="C3760">
        <f>'Map Data'!$I$48</f>
        <v>3</v>
      </c>
      <c r="D3760" t="e">
        <f>IF($C3760=1,$B3760,NA())</f>
        <v>#N/A</v>
      </c>
      <c r="E3760" t="e">
        <f>IF($C3760=2,$B3760,NA())</f>
        <v>#N/A</v>
      </c>
      <c r="F3760">
        <f>IF($C3760=3,$B3760,NA())</f>
        <v>-0.1777681</v>
      </c>
      <c r="G3760" t="e">
        <f>IF($C3760=4,$B3760,NA())</f>
        <v>#N/A</v>
      </c>
      <c r="H3760" t="e">
        <f>IF($C3760=5,$B3760,NA())</f>
        <v>#N/A</v>
      </c>
      <c r="I3760" t="e">
        <f>IF($C3760="",$B3760,NA())</f>
        <v>#N/A</v>
      </c>
    </row>
    <row r="3762" spans="1:9">
      <c r="A3762">
        <v>-0.0225367</v>
      </c>
      <c r="B3762">
        <v>-0.1777681</v>
      </c>
      <c r="C3762">
        <f>'Map Data'!$I$48</f>
        <v>3</v>
      </c>
      <c r="D3762" t="e">
        <f>IF($C3762=1,$B3762,NA())</f>
        <v>#N/A</v>
      </c>
      <c r="E3762" t="e">
        <f>IF($C3762=2,$B3762,NA())</f>
        <v>#N/A</v>
      </c>
      <c r="F3762">
        <f>IF($C3762=3,$B3762,NA())</f>
        <v>-0.1777681</v>
      </c>
      <c r="G3762" t="e">
        <f>IF($C3762=4,$B3762,NA())</f>
        <v>#N/A</v>
      </c>
      <c r="H3762" t="e">
        <f>IF($C3762=5,$B3762,NA())</f>
        <v>#N/A</v>
      </c>
      <c r="I3762" t="e">
        <f>IF($C3762="",$B3762,NA())</f>
        <v>#N/A</v>
      </c>
    </row>
    <row r="3763" spans="1:9">
      <c r="A3763">
        <v>-0.0220628</v>
      </c>
      <c r="B3763">
        <v>-0.1777681</v>
      </c>
      <c r="C3763">
        <f>'Map Data'!$I$48</f>
        <v>3</v>
      </c>
      <c r="D3763" t="e">
        <f>IF($C3763=1,$B3763,NA())</f>
        <v>#N/A</v>
      </c>
      <c r="E3763" t="e">
        <f>IF($C3763=2,$B3763,NA())</f>
        <v>#N/A</v>
      </c>
      <c r="F3763">
        <f>IF($C3763=3,$B3763,NA())</f>
        <v>-0.1777681</v>
      </c>
      <c r="G3763" t="e">
        <f>IF($C3763=4,$B3763,NA())</f>
        <v>#N/A</v>
      </c>
      <c r="H3763" t="e">
        <f>IF($C3763=5,$B3763,NA())</f>
        <v>#N/A</v>
      </c>
      <c r="I3763" t="e">
        <f>IF($C3763="",$B3763,NA())</f>
        <v>#N/A</v>
      </c>
    </row>
    <row r="3765" spans="1:9">
      <c r="A3765">
        <v>-0.0538155</v>
      </c>
      <c r="B3765">
        <v>-0.1749313</v>
      </c>
      <c r="C3765">
        <f>'Map Data'!$I$48</f>
        <v>3</v>
      </c>
      <c r="D3765" t="e">
        <f>IF($C3765=1,$B3765,NA())</f>
        <v>#N/A</v>
      </c>
      <c r="E3765" t="e">
        <f>IF($C3765=2,$B3765,NA())</f>
        <v>#N/A</v>
      </c>
      <c r="F3765">
        <f>IF($C3765=3,$B3765,NA())</f>
        <v>-0.1749313</v>
      </c>
      <c r="G3765" t="e">
        <f>IF($C3765=4,$B3765,NA())</f>
        <v>#N/A</v>
      </c>
      <c r="H3765" t="e">
        <f>IF($C3765=5,$B3765,NA())</f>
        <v>#N/A</v>
      </c>
      <c r="I3765" t="e">
        <f>IF($C3765="",$B3765,NA())</f>
        <v>#N/A</v>
      </c>
    </row>
    <row r="3766" spans="1:9">
      <c r="A3766">
        <v>-0.0211149</v>
      </c>
      <c r="B3766">
        <v>-0.1749313</v>
      </c>
      <c r="C3766">
        <f>'Map Data'!$I$48</f>
        <v>3</v>
      </c>
      <c r="D3766" t="e">
        <f>IF($C3766=1,$B3766,NA())</f>
        <v>#N/A</v>
      </c>
      <c r="E3766" t="e">
        <f>IF($C3766=2,$B3766,NA())</f>
        <v>#N/A</v>
      </c>
      <c r="F3766">
        <f>IF($C3766=3,$B3766,NA())</f>
        <v>-0.1749313</v>
      </c>
      <c r="G3766" t="e">
        <f>IF($C3766=4,$B3766,NA())</f>
        <v>#N/A</v>
      </c>
      <c r="H3766" t="e">
        <f>IF($C3766=5,$B3766,NA())</f>
        <v>#N/A</v>
      </c>
      <c r="I3766" t="e">
        <f>IF($C3766="",$B3766,NA())</f>
        <v>#N/A</v>
      </c>
    </row>
    <row r="3768" spans="1:9">
      <c r="A3768">
        <v>-0.0557112</v>
      </c>
      <c r="B3768">
        <v>-0.1720944</v>
      </c>
      <c r="C3768">
        <f>'Map Data'!$I$48</f>
        <v>3</v>
      </c>
      <c r="D3768" t="e">
        <f>IF($C3768=1,$B3768,NA())</f>
        <v>#N/A</v>
      </c>
      <c r="E3768" t="e">
        <f>IF($C3768=2,$B3768,NA())</f>
        <v>#N/A</v>
      </c>
      <c r="F3768">
        <f>IF($C3768=3,$B3768,NA())</f>
        <v>-0.1720944</v>
      </c>
      <c r="G3768" t="e">
        <f>IF($C3768=4,$B3768,NA())</f>
        <v>#N/A</v>
      </c>
      <c r="H3768" t="e">
        <f>IF($C3768=5,$B3768,NA())</f>
        <v>#N/A</v>
      </c>
      <c r="I3768" t="e">
        <f>IF($C3768="",$B3768,NA())</f>
        <v>#N/A</v>
      </c>
    </row>
    <row r="3769" spans="1:9">
      <c r="A3769">
        <v>-0.0196932</v>
      </c>
      <c r="B3769">
        <v>-0.1720944</v>
      </c>
      <c r="C3769">
        <f>'Map Data'!$I$48</f>
        <v>3</v>
      </c>
      <c r="D3769" t="e">
        <f>IF($C3769=1,$B3769,NA())</f>
        <v>#N/A</v>
      </c>
      <c r="E3769" t="e">
        <f>IF($C3769=2,$B3769,NA())</f>
        <v>#N/A</v>
      </c>
      <c r="F3769">
        <f>IF($C3769=3,$B3769,NA())</f>
        <v>-0.1720944</v>
      </c>
      <c r="G3769" t="e">
        <f>IF($C3769=4,$B3769,NA())</f>
        <v>#N/A</v>
      </c>
      <c r="H3769" t="e">
        <f>IF($C3769=5,$B3769,NA())</f>
        <v>#N/A</v>
      </c>
      <c r="I3769" t="e">
        <f>IF($C3769="",$B3769,NA())</f>
        <v>#N/A</v>
      </c>
    </row>
    <row r="3771" spans="1:9">
      <c r="A3771">
        <v>-0.0595025</v>
      </c>
      <c r="B3771">
        <v>-0.1692576</v>
      </c>
      <c r="C3771">
        <f>'Map Data'!$I$48</f>
        <v>3</v>
      </c>
      <c r="D3771" t="e">
        <f>IF($C3771=1,$B3771,NA())</f>
        <v>#N/A</v>
      </c>
      <c r="E3771" t="e">
        <f>IF($C3771=2,$B3771,NA())</f>
        <v>#N/A</v>
      </c>
      <c r="F3771">
        <f>IF($C3771=3,$B3771,NA())</f>
        <v>-0.1692576</v>
      </c>
      <c r="G3771" t="e">
        <f>IF($C3771=4,$B3771,NA())</f>
        <v>#N/A</v>
      </c>
      <c r="H3771" t="e">
        <f>IF($C3771=5,$B3771,NA())</f>
        <v>#N/A</v>
      </c>
      <c r="I3771" t="e">
        <f>IF($C3771="",$B3771,NA())</f>
        <v>#N/A</v>
      </c>
    </row>
    <row r="3772" spans="1:9">
      <c r="A3772">
        <v>-0.0182714</v>
      </c>
      <c r="B3772">
        <v>-0.1692576</v>
      </c>
      <c r="C3772">
        <f>'Map Data'!$I$48</f>
        <v>3</v>
      </c>
      <c r="D3772" t="e">
        <f>IF($C3772=1,$B3772,NA())</f>
        <v>#N/A</v>
      </c>
      <c r="E3772" t="e">
        <f>IF($C3772=2,$B3772,NA())</f>
        <v>#N/A</v>
      </c>
      <c r="F3772">
        <f>IF($C3772=3,$B3772,NA())</f>
        <v>-0.1692576</v>
      </c>
      <c r="G3772" t="e">
        <f>IF($C3772=4,$B3772,NA())</f>
        <v>#N/A</v>
      </c>
      <c r="H3772" t="e">
        <f>IF($C3772=5,$B3772,NA())</f>
        <v>#N/A</v>
      </c>
      <c r="I3772" t="e">
        <f>IF($C3772="",$B3772,NA())</f>
        <v>#N/A</v>
      </c>
    </row>
    <row r="3774" spans="1:9">
      <c r="A3774">
        <v>-0.0604504</v>
      </c>
      <c r="B3774">
        <v>-0.1664207</v>
      </c>
      <c r="C3774">
        <f>'Map Data'!$I$48</f>
        <v>3</v>
      </c>
      <c r="D3774" t="e">
        <f>IF($C3774=1,$B3774,NA())</f>
        <v>#N/A</v>
      </c>
      <c r="E3774" t="e">
        <f>IF($C3774=2,$B3774,NA())</f>
        <v>#N/A</v>
      </c>
      <c r="F3774">
        <f>IF($C3774=3,$B3774,NA())</f>
        <v>-0.1664207</v>
      </c>
      <c r="G3774" t="e">
        <f>IF($C3774=4,$B3774,NA())</f>
        <v>#N/A</v>
      </c>
      <c r="H3774" t="e">
        <f>IF($C3774=5,$B3774,NA())</f>
        <v>#N/A</v>
      </c>
      <c r="I3774" t="e">
        <f>IF($C3774="",$B3774,NA())</f>
        <v>#N/A</v>
      </c>
    </row>
    <row r="3775" spans="1:9">
      <c r="A3775">
        <v>-0.0163757</v>
      </c>
      <c r="B3775">
        <v>-0.1664207</v>
      </c>
      <c r="C3775">
        <f>'Map Data'!$I$48</f>
        <v>3</v>
      </c>
      <c r="D3775" t="e">
        <f>IF($C3775=1,$B3775,NA())</f>
        <v>#N/A</v>
      </c>
      <c r="E3775" t="e">
        <f>IF($C3775=2,$B3775,NA())</f>
        <v>#N/A</v>
      </c>
      <c r="F3775">
        <f>IF($C3775=3,$B3775,NA())</f>
        <v>-0.1664207</v>
      </c>
      <c r="G3775" t="e">
        <f>IF($C3775=4,$B3775,NA())</f>
        <v>#N/A</v>
      </c>
      <c r="H3775" t="e">
        <f>IF($C3775=5,$B3775,NA())</f>
        <v>#N/A</v>
      </c>
      <c r="I3775" t="e">
        <f>IF($C3775="",$B3775,NA())</f>
        <v>#N/A</v>
      </c>
    </row>
    <row r="3777" spans="1:9">
      <c r="A3777">
        <v>-0.0623461</v>
      </c>
      <c r="B3777">
        <v>-0.1635839</v>
      </c>
      <c r="C3777">
        <f>'Map Data'!$I$48</f>
        <v>3</v>
      </c>
      <c r="D3777" t="e">
        <f>IF($C3777=1,$B3777,NA())</f>
        <v>#N/A</v>
      </c>
      <c r="E3777" t="e">
        <f>IF($C3777=2,$B3777,NA())</f>
        <v>#N/A</v>
      </c>
      <c r="F3777">
        <f>IF($C3777=3,$B3777,NA())</f>
        <v>-0.1635839</v>
      </c>
      <c r="G3777" t="e">
        <f>IF($C3777=4,$B3777,NA())</f>
        <v>#N/A</v>
      </c>
      <c r="H3777" t="e">
        <f>IF($C3777=5,$B3777,NA())</f>
        <v>#N/A</v>
      </c>
      <c r="I3777" t="e">
        <f>IF($C3777="",$B3777,NA())</f>
        <v>#N/A</v>
      </c>
    </row>
    <row r="3778" spans="1:9">
      <c r="A3778">
        <v>-0.0135322</v>
      </c>
      <c r="B3778">
        <v>-0.1635839</v>
      </c>
      <c r="C3778">
        <f>'Map Data'!$I$48</f>
        <v>3</v>
      </c>
      <c r="D3778" t="e">
        <f>IF($C3778=1,$B3778,NA())</f>
        <v>#N/A</v>
      </c>
      <c r="E3778" t="e">
        <f>IF($C3778=2,$B3778,NA())</f>
        <v>#N/A</v>
      </c>
      <c r="F3778">
        <f>IF($C3778=3,$B3778,NA())</f>
        <v>-0.1635839</v>
      </c>
      <c r="G3778" t="e">
        <f>IF($C3778=4,$B3778,NA())</f>
        <v>#N/A</v>
      </c>
      <c r="H3778" t="e">
        <f>IF($C3778=5,$B3778,NA())</f>
        <v>#N/A</v>
      </c>
      <c r="I3778" t="e">
        <f>IF($C3778="",$B3778,NA())</f>
        <v>#N/A</v>
      </c>
    </row>
    <row r="3780" spans="1:9">
      <c r="A3780">
        <v>-0.0651896</v>
      </c>
      <c r="B3780">
        <v>-0.1607471</v>
      </c>
      <c r="C3780">
        <f>'Map Data'!$I$48</f>
        <v>3</v>
      </c>
      <c r="D3780" t="e">
        <f>IF($C3780=1,$B3780,NA())</f>
        <v>#N/A</v>
      </c>
      <c r="E3780" t="e">
        <f>IF($C3780=2,$B3780,NA())</f>
        <v>#N/A</v>
      </c>
      <c r="F3780">
        <f>IF($C3780=3,$B3780,NA())</f>
        <v>-0.1607471</v>
      </c>
      <c r="G3780" t="e">
        <f>IF($C3780=4,$B3780,NA())</f>
        <v>#N/A</v>
      </c>
      <c r="H3780" t="e">
        <f>IF($C3780=5,$B3780,NA())</f>
        <v>#N/A</v>
      </c>
      <c r="I3780" t="e">
        <f>IF($C3780="",$B3780,NA())</f>
        <v>#N/A</v>
      </c>
    </row>
    <row r="3781" spans="1:9">
      <c r="A3781">
        <v>-0.0121104</v>
      </c>
      <c r="B3781">
        <v>-0.1607471</v>
      </c>
      <c r="C3781">
        <f>'Map Data'!$I$48</f>
        <v>3</v>
      </c>
      <c r="D3781" t="e">
        <f>IF($C3781=1,$B3781,NA())</f>
        <v>#N/A</v>
      </c>
      <c r="E3781" t="e">
        <f>IF($C3781=2,$B3781,NA())</f>
        <v>#N/A</v>
      </c>
      <c r="F3781">
        <f>IF($C3781=3,$B3781,NA())</f>
        <v>-0.1607471</v>
      </c>
      <c r="G3781" t="e">
        <f>IF($C3781=4,$B3781,NA())</f>
        <v>#N/A</v>
      </c>
      <c r="H3781" t="e">
        <f>IF($C3781=5,$B3781,NA())</f>
        <v>#N/A</v>
      </c>
      <c r="I3781" t="e">
        <f>IF($C3781="",$B3781,NA())</f>
        <v>#N/A</v>
      </c>
    </row>
    <row r="3783" spans="1:9">
      <c r="A3783">
        <v>-0.0666113</v>
      </c>
      <c r="B3783">
        <v>-0.1579102</v>
      </c>
      <c r="C3783">
        <f>'Map Data'!$I$48</f>
        <v>3</v>
      </c>
      <c r="D3783" t="e">
        <f>IF($C3783=1,$B3783,NA())</f>
        <v>#N/A</v>
      </c>
      <c r="E3783" t="e">
        <f>IF($C3783=2,$B3783,NA())</f>
        <v>#N/A</v>
      </c>
      <c r="F3783">
        <f>IF($C3783=3,$B3783,NA())</f>
        <v>-0.1579102</v>
      </c>
      <c r="G3783" t="e">
        <f>IF($C3783=4,$B3783,NA())</f>
        <v>#N/A</v>
      </c>
      <c r="H3783" t="e">
        <f>IF($C3783=5,$B3783,NA())</f>
        <v>#N/A</v>
      </c>
      <c r="I3783" t="e">
        <f>IF($C3783="",$B3783,NA())</f>
        <v>#N/A</v>
      </c>
    </row>
    <row r="3784" spans="1:9">
      <c r="A3784">
        <v>-0.0073712</v>
      </c>
      <c r="B3784">
        <v>-0.1579102</v>
      </c>
      <c r="C3784">
        <f>'Map Data'!$I$48</f>
        <v>3</v>
      </c>
      <c r="D3784" t="e">
        <f>IF($C3784=1,$B3784,NA())</f>
        <v>#N/A</v>
      </c>
      <c r="E3784" t="e">
        <f>IF($C3784=2,$B3784,NA())</f>
        <v>#N/A</v>
      </c>
      <c r="F3784">
        <f>IF($C3784=3,$B3784,NA())</f>
        <v>-0.1579102</v>
      </c>
      <c r="G3784" t="e">
        <f>IF($C3784=4,$B3784,NA())</f>
        <v>#N/A</v>
      </c>
      <c r="H3784" t="e">
        <f>IF($C3784=5,$B3784,NA())</f>
        <v>#N/A</v>
      </c>
      <c r="I3784" t="e">
        <f>IF($C3784="",$B3784,NA())</f>
        <v>#N/A</v>
      </c>
    </row>
    <row r="3786" spans="1:9">
      <c r="A3786">
        <v>-0.0670853</v>
      </c>
      <c r="B3786">
        <v>-0.1550734</v>
      </c>
      <c r="C3786">
        <f>'Map Data'!$I$48</f>
        <v>3</v>
      </c>
      <c r="D3786" t="e">
        <f>IF($C3786=1,$B3786,NA())</f>
        <v>#N/A</v>
      </c>
      <c r="E3786" t="e">
        <f>IF($C3786=2,$B3786,NA())</f>
        <v>#N/A</v>
      </c>
      <c r="F3786">
        <f>IF($C3786=3,$B3786,NA())</f>
        <v>-0.1550734</v>
      </c>
      <c r="G3786" t="e">
        <f>IF($C3786=4,$B3786,NA())</f>
        <v>#N/A</v>
      </c>
      <c r="H3786" t="e">
        <f>IF($C3786=5,$B3786,NA())</f>
        <v>#N/A</v>
      </c>
      <c r="I3786" t="e">
        <f>IF($C3786="",$B3786,NA())</f>
        <v>#N/A</v>
      </c>
    </row>
    <row r="3787" spans="1:9">
      <c r="A3787">
        <v>-0.009740800000000001</v>
      </c>
      <c r="B3787">
        <v>-0.1550734</v>
      </c>
      <c r="C3787">
        <f>'Map Data'!$I$48</f>
        <v>3</v>
      </c>
      <c r="D3787" t="e">
        <f>IF($C3787=1,$B3787,NA())</f>
        <v>#N/A</v>
      </c>
      <c r="E3787" t="e">
        <f>IF($C3787=2,$B3787,NA())</f>
        <v>#N/A</v>
      </c>
      <c r="F3787">
        <f>IF($C3787=3,$B3787,NA())</f>
        <v>-0.1550734</v>
      </c>
      <c r="G3787" t="e">
        <f>IF($C3787=4,$B3787,NA())</f>
        <v>#N/A</v>
      </c>
      <c r="H3787" t="e">
        <f>IF($C3787=5,$B3787,NA())</f>
        <v>#N/A</v>
      </c>
      <c r="I3787" t="e">
        <f>IF($C3787="",$B3787,NA())</f>
        <v>#N/A</v>
      </c>
    </row>
    <row r="3789" spans="1:9">
      <c r="A3789">
        <v>-0.007845100000000001</v>
      </c>
      <c r="B3789">
        <v>-0.1550734</v>
      </c>
      <c r="C3789">
        <f>'Map Data'!$I$48</f>
        <v>3</v>
      </c>
      <c r="D3789" t="e">
        <f>IF($C3789=1,$B3789,NA())</f>
        <v>#N/A</v>
      </c>
      <c r="E3789" t="e">
        <f>IF($C3789=2,$B3789,NA())</f>
        <v>#N/A</v>
      </c>
      <c r="F3789">
        <f>IF($C3789=3,$B3789,NA())</f>
        <v>-0.1550734</v>
      </c>
      <c r="G3789" t="e">
        <f>IF($C3789=4,$B3789,NA())</f>
        <v>#N/A</v>
      </c>
      <c r="H3789" t="e">
        <f>IF($C3789=5,$B3789,NA())</f>
        <v>#N/A</v>
      </c>
      <c r="I3789" t="e">
        <f>IF($C3789="",$B3789,NA())</f>
        <v>#N/A</v>
      </c>
    </row>
    <row r="3790" spans="1:9">
      <c r="A3790">
        <v>0.0021072</v>
      </c>
      <c r="B3790">
        <v>-0.1550734</v>
      </c>
      <c r="C3790">
        <f>'Map Data'!$I$48</f>
        <v>3</v>
      </c>
      <c r="D3790" t="e">
        <f>IF($C3790=1,$B3790,NA())</f>
        <v>#N/A</v>
      </c>
      <c r="E3790" t="e">
        <f>IF($C3790=2,$B3790,NA())</f>
        <v>#N/A</v>
      </c>
      <c r="F3790">
        <f>IF($C3790=3,$B3790,NA())</f>
        <v>-0.1550734</v>
      </c>
      <c r="G3790" t="e">
        <f>IF($C3790=4,$B3790,NA())</f>
        <v>#N/A</v>
      </c>
      <c r="H3790" t="e">
        <f>IF($C3790=5,$B3790,NA())</f>
        <v>#N/A</v>
      </c>
      <c r="I3790" t="e">
        <f>IF($C3790="",$B3790,NA())</f>
        <v>#N/A</v>
      </c>
    </row>
    <row r="3792" spans="1:9">
      <c r="A3792">
        <v>-0.0694549</v>
      </c>
      <c r="B3792">
        <v>-0.1522366</v>
      </c>
      <c r="C3792">
        <f>'Map Data'!$I$48</f>
        <v>3</v>
      </c>
      <c r="D3792" t="e">
        <f>IF($C3792=1,$B3792,NA())</f>
        <v>#N/A</v>
      </c>
      <c r="E3792" t="e">
        <f>IF($C3792=2,$B3792,NA())</f>
        <v>#N/A</v>
      </c>
      <c r="F3792">
        <f>IF($C3792=3,$B3792,NA())</f>
        <v>-0.1522366</v>
      </c>
      <c r="G3792" t="e">
        <f>IF($C3792=4,$B3792,NA())</f>
        <v>#N/A</v>
      </c>
      <c r="H3792" t="e">
        <f>IF($C3792=5,$B3792,NA())</f>
        <v>#N/A</v>
      </c>
      <c r="I3792" t="e">
        <f>IF($C3792="",$B3792,NA())</f>
        <v>#N/A</v>
      </c>
    </row>
    <row r="3793" spans="1:9">
      <c r="A3793">
        <v>0.0077943</v>
      </c>
      <c r="B3793">
        <v>-0.1522366</v>
      </c>
      <c r="C3793">
        <f>'Map Data'!$I$48</f>
        <v>3</v>
      </c>
      <c r="D3793" t="e">
        <f>IF($C3793=1,$B3793,NA())</f>
        <v>#N/A</v>
      </c>
      <c r="E3793" t="e">
        <f>IF($C3793=2,$B3793,NA())</f>
        <v>#N/A</v>
      </c>
      <c r="F3793">
        <f>IF($C3793=3,$B3793,NA())</f>
        <v>-0.1522366</v>
      </c>
      <c r="G3793" t="e">
        <f>IF($C3793=4,$B3793,NA())</f>
        <v>#N/A</v>
      </c>
      <c r="H3793" t="e">
        <f>IF($C3793=5,$B3793,NA())</f>
        <v>#N/A</v>
      </c>
      <c r="I3793" t="e">
        <f>IF($C3793="",$B3793,NA())</f>
        <v>#N/A</v>
      </c>
    </row>
    <row r="3795" spans="1:9">
      <c r="A3795">
        <v>-0.0704027</v>
      </c>
      <c r="B3795">
        <v>-0.1493997</v>
      </c>
      <c r="C3795">
        <f>'Map Data'!$I$48</f>
        <v>3</v>
      </c>
      <c r="D3795" t="e">
        <f>IF($C3795=1,$B3795,NA())</f>
        <v>#N/A</v>
      </c>
      <c r="E3795" t="e">
        <f>IF($C3795=2,$B3795,NA())</f>
        <v>#N/A</v>
      </c>
      <c r="F3795">
        <f>IF($C3795=3,$B3795,NA())</f>
        <v>-0.1493997</v>
      </c>
      <c r="G3795" t="e">
        <f>IF($C3795=4,$B3795,NA())</f>
        <v>#N/A</v>
      </c>
      <c r="H3795" t="e">
        <f>IF($C3795=5,$B3795,NA())</f>
        <v>#N/A</v>
      </c>
      <c r="I3795" t="e">
        <f>IF($C3795="",$B3795,NA())</f>
        <v>#N/A</v>
      </c>
    </row>
    <row r="3796" spans="1:9">
      <c r="A3796">
        <v>0.0115856</v>
      </c>
      <c r="B3796">
        <v>-0.1493997</v>
      </c>
      <c r="C3796">
        <f>'Map Data'!$I$48</f>
        <v>3</v>
      </c>
      <c r="D3796" t="e">
        <f>IF($C3796=1,$B3796,NA())</f>
        <v>#N/A</v>
      </c>
      <c r="E3796" t="e">
        <f>IF($C3796=2,$B3796,NA())</f>
        <v>#N/A</v>
      </c>
      <c r="F3796">
        <f>IF($C3796=3,$B3796,NA())</f>
        <v>-0.1493997</v>
      </c>
      <c r="G3796" t="e">
        <f>IF($C3796=4,$B3796,NA())</f>
        <v>#N/A</v>
      </c>
      <c r="H3796" t="e">
        <f>IF($C3796=5,$B3796,NA())</f>
        <v>#N/A</v>
      </c>
      <c r="I3796" t="e">
        <f>IF($C3796="",$B3796,NA())</f>
        <v>#N/A</v>
      </c>
    </row>
    <row r="3798" spans="1:9">
      <c r="A3798">
        <v>-0.0708766</v>
      </c>
      <c r="B3798">
        <v>-0.1465629</v>
      </c>
      <c r="C3798">
        <f>'Map Data'!$I$48</f>
        <v>3</v>
      </c>
      <c r="D3798" t="e">
        <f>IF($C3798=1,$B3798,NA())</f>
        <v>#N/A</v>
      </c>
      <c r="E3798" t="e">
        <f>IF($C3798=2,$B3798,NA())</f>
        <v>#N/A</v>
      </c>
      <c r="F3798">
        <f>IF($C3798=3,$B3798,NA())</f>
        <v>-0.1465629</v>
      </c>
      <c r="G3798" t="e">
        <f>IF($C3798=4,$B3798,NA())</f>
        <v>#N/A</v>
      </c>
      <c r="H3798" t="e">
        <f>IF($C3798=5,$B3798,NA())</f>
        <v>#N/A</v>
      </c>
      <c r="I3798" t="e">
        <f>IF($C3798="",$B3798,NA())</f>
        <v>#N/A</v>
      </c>
    </row>
    <row r="3799" spans="1:9">
      <c r="A3799">
        <v>0.0144292</v>
      </c>
      <c r="B3799">
        <v>-0.1465629</v>
      </c>
      <c r="C3799">
        <f>'Map Data'!$I$48</f>
        <v>3</v>
      </c>
      <c r="D3799" t="e">
        <f>IF($C3799=1,$B3799,NA())</f>
        <v>#N/A</v>
      </c>
      <c r="E3799" t="e">
        <f>IF($C3799=2,$B3799,NA())</f>
        <v>#N/A</v>
      </c>
      <c r="F3799">
        <f>IF($C3799=3,$B3799,NA())</f>
        <v>-0.1465629</v>
      </c>
      <c r="G3799" t="e">
        <f>IF($C3799=4,$B3799,NA())</f>
        <v>#N/A</v>
      </c>
      <c r="H3799" t="e">
        <f>IF($C3799=5,$B3799,NA())</f>
        <v>#N/A</v>
      </c>
      <c r="I3799" t="e">
        <f>IF($C3799="",$B3799,NA())</f>
        <v>#N/A</v>
      </c>
    </row>
    <row r="3801" spans="1:9">
      <c r="A3801">
        <v>-0.1125817</v>
      </c>
      <c r="B3801">
        <v>-0.1437261</v>
      </c>
      <c r="C3801">
        <f>'Map Data'!$I$48</f>
        <v>3</v>
      </c>
      <c r="D3801" t="e">
        <f>IF($C3801=1,$B3801,NA())</f>
        <v>#N/A</v>
      </c>
      <c r="E3801" t="e">
        <f>IF($C3801=2,$B3801,NA())</f>
        <v>#N/A</v>
      </c>
      <c r="F3801">
        <f>IF($C3801=3,$B3801,NA())</f>
        <v>-0.1437261</v>
      </c>
      <c r="G3801" t="e">
        <f>IF($C3801=4,$B3801,NA())</f>
        <v>#N/A</v>
      </c>
      <c r="H3801" t="e">
        <f>IF($C3801=5,$B3801,NA())</f>
        <v>#N/A</v>
      </c>
      <c r="I3801" t="e">
        <f>IF($C3801="",$B3801,NA())</f>
        <v>#N/A</v>
      </c>
    </row>
    <row r="3802" spans="1:9">
      <c r="A3802">
        <v>-0.1078425</v>
      </c>
      <c r="B3802">
        <v>-0.1437261</v>
      </c>
      <c r="C3802">
        <f>'Map Data'!$I$48</f>
        <v>3</v>
      </c>
      <c r="D3802" t="e">
        <f>IF($C3802=1,$B3802,NA())</f>
        <v>#N/A</v>
      </c>
      <c r="E3802" t="e">
        <f>IF($C3802=2,$B3802,NA())</f>
        <v>#N/A</v>
      </c>
      <c r="F3802">
        <f>IF($C3802=3,$B3802,NA())</f>
        <v>-0.1437261</v>
      </c>
      <c r="G3802" t="e">
        <f>IF($C3802=4,$B3802,NA())</f>
        <v>#N/A</v>
      </c>
      <c r="H3802" t="e">
        <f>IF($C3802=5,$B3802,NA())</f>
        <v>#N/A</v>
      </c>
      <c r="I3802" t="e">
        <f>IF($C3802="",$B3802,NA())</f>
        <v>#N/A</v>
      </c>
    </row>
    <row r="3804" spans="1:9">
      <c r="A3804">
        <v>-0.0722984</v>
      </c>
      <c r="B3804">
        <v>-0.1437261</v>
      </c>
      <c r="C3804">
        <f>'Map Data'!$I$48</f>
        <v>3</v>
      </c>
      <c r="D3804" t="e">
        <f>IF($C3804=1,$B3804,NA())</f>
        <v>#N/A</v>
      </c>
      <c r="E3804" t="e">
        <f>IF($C3804=2,$B3804,NA())</f>
        <v>#N/A</v>
      </c>
      <c r="F3804">
        <f>IF($C3804=3,$B3804,NA())</f>
        <v>-0.1437261</v>
      </c>
      <c r="G3804" t="e">
        <f>IF($C3804=4,$B3804,NA())</f>
        <v>#N/A</v>
      </c>
      <c r="H3804" t="e">
        <f>IF($C3804=5,$B3804,NA())</f>
        <v>#N/A</v>
      </c>
      <c r="I3804" t="e">
        <f>IF($C3804="",$B3804,NA())</f>
        <v>#N/A</v>
      </c>
    </row>
    <row r="3805" spans="1:9">
      <c r="A3805">
        <v>0.0167988</v>
      </c>
      <c r="B3805">
        <v>-0.1437261</v>
      </c>
      <c r="C3805">
        <f>'Map Data'!$I$48</f>
        <v>3</v>
      </c>
      <c r="D3805" t="e">
        <f>IF($C3805=1,$B3805,NA())</f>
        <v>#N/A</v>
      </c>
      <c r="E3805" t="e">
        <f>IF($C3805=2,$B3805,NA())</f>
        <v>#N/A</v>
      </c>
      <c r="F3805">
        <f>IF($C3805=3,$B3805,NA())</f>
        <v>-0.1437261</v>
      </c>
      <c r="G3805" t="e">
        <f>IF($C3805=4,$B3805,NA())</f>
        <v>#N/A</v>
      </c>
      <c r="H3805" t="e">
        <f>IF($C3805=5,$B3805,NA())</f>
        <v>#N/A</v>
      </c>
      <c r="I3805" t="e">
        <f>IF($C3805="",$B3805,NA())</f>
        <v>#N/A</v>
      </c>
    </row>
    <row r="3807" spans="1:9">
      <c r="A3807">
        <v>-0.116847</v>
      </c>
      <c r="B3807">
        <v>-0.1408892</v>
      </c>
      <c r="C3807">
        <f>'Map Data'!$I$48</f>
        <v>3</v>
      </c>
      <c r="D3807" t="e">
        <f>IF($C3807=1,$B3807,NA())</f>
        <v>#N/A</v>
      </c>
      <c r="E3807" t="e">
        <f>IF($C3807=2,$B3807,NA())</f>
        <v>#N/A</v>
      </c>
      <c r="F3807">
        <f>IF($C3807=3,$B3807,NA())</f>
        <v>-0.1408892</v>
      </c>
      <c r="G3807" t="e">
        <f>IF($C3807=4,$B3807,NA())</f>
        <v>#N/A</v>
      </c>
      <c r="H3807" t="e">
        <f>IF($C3807=5,$B3807,NA())</f>
        <v>#N/A</v>
      </c>
      <c r="I3807" t="e">
        <f>IF($C3807="",$B3807,NA())</f>
        <v>#N/A</v>
      </c>
    </row>
    <row r="3808" spans="1:9">
      <c r="A3808">
        <v>-0.104999</v>
      </c>
      <c r="B3808">
        <v>-0.1408892</v>
      </c>
      <c r="C3808">
        <f>'Map Data'!$I$48</f>
        <v>3</v>
      </c>
      <c r="D3808" t="e">
        <f>IF($C3808=1,$B3808,NA())</f>
        <v>#N/A</v>
      </c>
      <c r="E3808" t="e">
        <f>IF($C3808=2,$B3808,NA())</f>
        <v>#N/A</v>
      </c>
      <c r="F3808">
        <f>IF($C3808=3,$B3808,NA())</f>
        <v>-0.1408892</v>
      </c>
      <c r="G3808" t="e">
        <f>IF($C3808=4,$B3808,NA())</f>
        <v>#N/A</v>
      </c>
      <c r="H3808" t="e">
        <f>IF($C3808=5,$B3808,NA())</f>
        <v>#N/A</v>
      </c>
      <c r="I3808" t="e">
        <f>IF($C3808="",$B3808,NA())</f>
        <v>#N/A</v>
      </c>
    </row>
    <row r="3810" spans="1:9">
      <c r="A3810">
        <v>-0.0756158</v>
      </c>
      <c r="B3810">
        <v>-0.1408892</v>
      </c>
      <c r="C3810">
        <f>'Map Data'!$I$48</f>
        <v>3</v>
      </c>
      <c r="D3810" t="e">
        <f>IF($C3810=1,$B3810,NA())</f>
        <v>#N/A</v>
      </c>
      <c r="E3810" t="e">
        <f>IF($C3810=2,$B3810,NA())</f>
        <v>#N/A</v>
      </c>
      <c r="F3810">
        <f>IF($C3810=3,$B3810,NA())</f>
        <v>-0.1408892</v>
      </c>
      <c r="G3810" t="e">
        <f>IF($C3810=4,$B3810,NA())</f>
        <v>#N/A</v>
      </c>
      <c r="H3810" t="e">
        <f>IF($C3810=5,$B3810,NA())</f>
        <v>#N/A</v>
      </c>
      <c r="I3810" t="e">
        <f>IF($C3810="",$B3810,NA())</f>
        <v>#N/A</v>
      </c>
    </row>
    <row r="3811" spans="1:9">
      <c r="A3811">
        <v>0.0163249</v>
      </c>
      <c r="B3811">
        <v>-0.1408892</v>
      </c>
      <c r="C3811">
        <f>'Map Data'!$I$48</f>
        <v>3</v>
      </c>
      <c r="D3811" t="e">
        <f>IF($C3811=1,$B3811,NA())</f>
        <v>#N/A</v>
      </c>
      <c r="E3811" t="e">
        <f>IF($C3811=2,$B3811,NA())</f>
        <v>#N/A</v>
      </c>
      <c r="F3811">
        <f>IF($C3811=3,$B3811,NA())</f>
        <v>-0.1408892</v>
      </c>
      <c r="G3811" t="e">
        <f>IF($C3811=4,$B3811,NA())</f>
        <v>#N/A</v>
      </c>
      <c r="H3811" t="e">
        <f>IF($C3811=5,$B3811,NA())</f>
        <v>#N/A</v>
      </c>
      <c r="I3811" t="e">
        <f>IF($C3811="",$B3811,NA())</f>
        <v>#N/A</v>
      </c>
    </row>
    <row r="3813" spans="1:9">
      <c r="A3813">
        <v>-0.1220601</v>
      </c>
      <c r="B3813">
        <v>-0.1380524</v>
      </c>
      <c r="C3813">
        <f>'Map Data'!$I$48</f>
        <v>3</v>
      </c>
      <c r="D3813" t="e">
        <f>IF($C3813=1,$B3813,NA())</f>
        <v>#N/A</v>
      </c>
      <c r="E3813" t="e">
        <f>IF($C3813=2,$B3813,NA())</f>
        <v>#N/A</v>
      </c>
      <c r="F3813">
        <f>IF($C3813=3,$B3813,NA())</f>
        <v>-0.1380524</v>
      </c>
      <c r="G3813" t="e">
        <f>IF($C3813=4,$B3813,NA())</f>
        <v>#N/A</v>
      </c>
      <c r="H3813" t="e">
        <f>IF($C3813=5,$B3813,NA())</f>
        <v>#N/A</v>
      </c>
      <c r="I3813" t="e">
        <f>IF($C3813="",$B3813,NA())</f>
        <v>#N/A</v>
      </c>
    </row>
    <row r="3814" spans="1:9">
      <c r="A3814">
        <v>-0.1040511</v>
      </c>
      <c r="B3814">
        <v>-0.1380524</v>
      </c>
      <c r="C3814">
        <f>'Map Data'!$I$48</f>
        <v>3</v>
      </c>
      <c r="D3814" t="e">
        <f>IF($C3814=1,$B3814,NA())</f>
        <v>#N/A</v>
      </c>
      <c r="E3814" t="e">
        <f>IF($C3814=2,$B3814,NA())</f>
        <v>#N/A</v>
      </c>
      <c r="F3814">
        <f>IF($C3814=3,$B3814,NA())</f>
        <v>-0.1380524</v>
      </c>
      <c r="G3814" t="e">
        <f>IF($C3814=4,$B3814,NA())</f>
        <v>#N/A</v>
      </c>
      <c r="H3814" t="e">
        <f>IF($C3814=5,$B3814,NA())</f>
        <v>#N/A</v>
      </c>
      <c r="I3814" t="e">
        <f>IF($C3814="",$B3814,NA())</f>
        <v>#N/A</v>
      </c>
    </row>
    <row r="3816" spans="1:9">
      <c r="A3816">
        <v>-0.0789333</v>
      </c>
      <c r="B3816">
        <v>-0.1380524</v>
      </c>
      <c r="C3816">
        <f>'Map Data'!$I$48</f>
        <v>3</v>
      </c>
      <c r="D3816" t="e">
        <f>IF($C3816=1,$B3816,NA())</f>
        <v>#N/A</v>
      </c>
      <c r="E3816" t="e">
        <f>IF($C3816=2,$B3816,NA())</f>
        <v>#N/A</v>
      </c>
      <c r="F3816">
        <f>IF($C3816=3,$B3816,NA())</f>
        <v>-0.1380524</v>
      </c>
      <c r="G3816" t="e">
        <f>IF($C3816=4,$B3816,NA())</f>
        <v>#N/A</v>
      </c>
      <c r="H3816" t="e">
        <f>IF($C3816=5,$B3816,NA())</f>
        <v>#N/A</v>
      </c>
      <c r="I3816" t="e">
        <f>IF($C3816="",$B3816,NA())</f>
        <v>#N/A</v>
      </c>
    </row>
    <row r="3817" spans="1:9">
      <c r="A3817">
        <v>0.0149031</v>
      </c>
      <c r="B3817">
        <v>-0.1380524</v>
      </c>
      <c r="C3817">
        <f>'Map Data'!$I$48</f>
        <v>3</v>
      </c>
      <c r="D3817" t="e">
        <f>IF($C3817=1,$B3817,NA())</f>
        <v>#N/A</v>
      </c>
      <c r="E3817" t="e">
        <f>IF($C3817=2,$B3817,NA())</f>
        <v>#N/A</v>
      </c>
      <c r="F3817">
        <f>IF($C3817=3,$B3817,NA())</f>
        <v>-0.1380524</v>
      </c>
      <c r="G3817" t="e">
        <f>IF($C3817=4,$B3817,NA())</f>
        <v>#N/A</v>
      </c>
      <c r="H3817" t="e">
        <f>IF($C3817=5,$B3817,NA())</f>
        <v>#N/A</v>
      </c>
      <c r="I3817" t="e">
        <f>IF($C3817="",$B3817,NA())</f>
        <v>#N/A</v>
      </c>
    </row>
    <row r="3819" spans="1:9">
      <c r="A3819">
        <v>0.0196423</v>
      </c>
      <c r="B3819">
        <v>-0.1380524</v>
      </c>
      <c r="C3819">
        <f>'Map Data'!$I$48</f>
        <v>3</v>
      </c>
      <c r="D3819" t="e">
        <f>IF($C3819=1,$B3819,NA())</f>
        <v>#N/A</v>
      </c>
      <c r="E3819" t="e">
        <f>IF($C3819=2,$B3819,NA())</f>
        <v>#N/A</v>
      </c>
      <c r="F3819">
        <f>IF($C3819=3,$B3819,NA())</f>
        <v>-0.1380524</v>
      </c>
      <c r="G3819" t="e">
        <f>IF($C3819=4,$B3819,NA())</f>
        <v>#N/A</v>
      </c>
      <c r="H3819" t="e">
        <f>IF($C3819=5,$B3819,NA())</f>
        <v>#N/A</v>
      </c>
      <c r="I3819" t="e">
        <f>IF($C3819="",$B3819,NA())</f>
        <v>#N/A</v>
      </c>
    </row>
    <row r="3820" spans="1:9">
      <c r="A3820">
        <v>0.0267511</v>
      </c>
      <c r="B3820">
        <v>-0.1380524</v>
      </c>
      <c r="C3820">
        <f>'Map Data'!$I$48</f>
        <v>3</v>
      </c>
      <c r="D3820" t="e">
        <f>IF($C3820=1,$B3820,NA())</f>
        <v>#N/A</v>
      </c>
      <c r="E3820" t="e">
        <f>IF($C3820=2,$B3820,NA())</f>
        <v>#N/A</v>
      </c>
      <c r="F3820">
        <f>IF($C3820=3,$B3820,NA())</f>
        <v>-0.1380524</v>
      </c>
      <c r="G3820" t="e">
        <f>IF($C3820=4,$B3820,NA())</f>
        <v>#N/A</v>
      </c>
      <c r="H3820" t="e">
        <f>IF($C3820=5,$B3820,NA())</f>
        <v>#N/A</v>
      </c>
      <c r="I3820" t="e">
        <f>IF($C3820="",$B3820,NA())</f>
        <v>#N/A</v>
      </c>
    </row>
    <row r="3822" spans="1:9">
      <c r="A3822">
        <v>-0.1249036</v>
      </c>
      <c r="B3822">
        <v>-0.1352155</v>
      </c>
      <c r="C3822">
        <f>'Map Data'!$I$48</f>
        <v>3</v>
      </c>
      <c r="D3822" t="e">
        <f>IF($C3822=1,$B3822,NA())</f>
        <v>#N/A</v>
      </c>
      <c r="E3822" t="e">
        <f>IF($C3822=2,$B3822,NA())</f>
        <v>#N/A</v>
      </c>
      <c r="F3822">
        <f>IF($C3822=3,$B3822,NA())</f>
        <v>-0.1352155</v>
      </c>
      <c r="G3822" t="e">
        <f>IF($C3822=4,$B3822,NA())</f>
        <v>#N/A</v>
      </c>
      <c r="H3822" t="e">
        <f>IF($C3822=5,$B3822,NA())</f>
        <v>#N/A</v>
      </c>
      <c r="I3822" t="e">
        <f>IF($C3822="",$B3822,NA())</f>
        <v>#N/A</v>
      </c>
    </row>
    <row r="3823" spans="1:9">
      <c r="A3823">
        <v>-0.1026293</v>
      </c>
      <c r="B3823">
        <v>-0.1352155</v>
      </c>
      <c r="C3823">
        <f>'Map Data'!$I$48</f>
        <v>3</v>
      </c>
      <c r="D3823" t="e">
        <f>IF($C3823=1,$B3823,NA())</f>
        <v>#N/A</v>
      </c>
      <c r="E3823" t="e">
        <f>IF($C3823=2,$B3823,NA())</f>
        <v>#N/A</v>
      </c>
      <c r="F3823">
        <f>IF($C3823=3,$B3823,NA())</f>
        <v>-0.1352155</v>
      </c>
      <c r="G3823" t="e">
        <f>IF($C3823=4,$B3823,NA())</f>
        <v>#N/A</v>
      </c>
      <c r="H3823" t="e">
        <f>IF($C3823=5,$B3823,NA())</f>
        <v>#N/A</v>
      </c>
      <c r="I3823" t="e">
        <f>IF($C3823="",$B3823,NA())</f>
        <v>#N/A</v>
      </c>
    </row>
    <row r="3825" spans="1:9">
      <c r="A3825">
        <v>-0.080829</v>
      </c>
      <c r="B3825">
        <v>-0.1352155</v>
      </c>
      <c r="C3825">
        <f>'Map Data'!$I$48</f>
        <v>3</v>
      </c>
      <c r="D3825" t="e">
        <f>IF($C3825=1,$B3825,NA())</f>
        <v>#N/A</v>
      </c>
      <c r="E3825" t="e">
        <f>IF($C3825=2,$B3825,NA())</f>
        <v>#N/A</v>
      </c>
      <c r="F3825">
        <f>IF($C3825=3,$B3825,NA())</f>
        <v>-0.1352155</v>
      </c>
      <c r="G3825" t="e">
        <f>IF($C3825=4,$B3825,NA())</f>
        <v>#N/A</v>
      </c>
      <c r="H3825" t="e">
        <f>IF($C3825=5,$B3825,NA())</f>
        <v>#N/A</v>
      </c>
      <c r="I3825" t="e">
        <f>IF($C3825="",$B3825,NA())</f>
        <v>#N/A</v>
      </c>
    </row>
    <row r="3826" spans="1:9">
      <c r="A3826">
        <v>0.0310164</v>
      </c>
      <c r="B3826">
        <v>-0.1352155</v>
      </c>
      <c r="C3826">
        <f>'Map Data'!$I$48</f>
        <v>3</v>
      </c>
      <c r="D3826" t="e">
        <f>IF($C3826=1,$B3826,NA())</f>
        <v>#N/A</v>
      </c>
      <c r="E3826" t="e">
        <f>IF($C3826=2,$B3826,NA())</f>
        <v>#N/A</v>
      </c>
      <c r="F3826">
        <f>IF($C3826=3,$B3826,NA())</f>
        <v>-0.1352155</v>
      </c>
      <c r="G3826" t="e">
        <f>IF($C3826=4,$B3826,NA())</f>
        <v>#N/A</v>
      </c>
      <c r="H3826" t="e">
        <f>IF($C3826=5,$B3826,NA())</f>
        <v>#N/A</v>
      </c>
      <c r="I3826" t="e">
        <f>IF($C3826="",$B3826,NA())</f>
        <v>#N/A</v>
      </c>
    </row>
    <row r="3828" spans="1:9">
      <c r="A3828">
        <v>-0.128695</v>
      </c>
      <c r="B3828">
        <v>-0.1323787</v>
      </c>
      <c r="C3828">
        <f>'Map Data'!$I$48</f>
        <v>3</v>
      </c>
      <c r="D3828" t="e">
        <f>IF($C3828=1,$B3828,NA())</f>
        <v>#N/A</v>
      </c>
      <c r="E3828" t="e">
        <f>IF($C3828=2,$B3828,NA())</f>
        <v>#N/A</v>
      </c>
      <c r="F3828">
        <f>IF($C3828=3,$B3828,NA())</f>
        <v>-0.1323787</v>
      </c>
      <c r="G3828" t="e">
        <f>IF($C3828=4,$B3828,NA())</f>
        <v>#N/A</v>
      </c>
      <c r="H3828" t="e">
        <f>IF($C3828=5,$B3828,NA())</f>
        <v>#N/A</v>
      </c>
      <c r="I3828" t="e">
        <f>IF($C3828="",$B3828,NA())</f>
        <v>#N/A</v>
      </c>
    </row>
    <row r="3829" spans="1:9">
      <c r="A3829">
        <v>-0.0969423</v>
      </c>
      <c r="B3829">
        <v>-0.1323787</v>
      </c>
      <c r="C3829">
        <f>'Map Data'!$I$48</f>
        <v>3</v>
      </c>
      <c r="D3829" t="e">
        <f>IF($C3829=1,$B3829,NA())</f>
        <v>#N/A</v>
      </c>
      <c r="E3829" t="e">
        <f>IF($C3829=2,$B3829,NA())</f>
        <v>#N/A</v>
      </c>
      <c r="F3829">
        <f>IF($C3829=3,$B3829,NA())</f>
        <v>-0.1323787</v>
      </c>
      <c r="G3829" t="e">
        <f>IF($C3829=4,$B3829,NA())</f>
        <v>#N/A</v>
      </c>
      <c r="H3829" t="e">
        <f>IF($C3829=5,$B3829,NA())</f>
        <v>#N/A</v>
      </c>
      <c r="I3829" t="e">
        <f>IF($C3829="",$B3829,NA())</f>
        <v>#N/A</v>
      </c>
    </row>
    <row r="3831" spans="1:9">
      <c r="A3831">
        <v>-0.0922031</v>
      </c>
      <c r="B3831">
        <v>-0.1323787</v>
      </c>
      <c r="C3831">
        <f>'Map Data'!$I$48</f>
        <v>3</v>
      </c>
      <c r="D3831" t="e">
        <f>IF($C3831=1,$B3831,NA())</f>
        <v>#N/A</v>
      </c>
      <c r="E3831" t="e">
        <f>IF($C3831=2,$B3831,NA())</f>
        <v>#N/A</v>
      </c>
      <c r="F3831">
        <f>IF($C3831=3,$B3831,NA())</f>
        <v>-0.1323787</v>
      </c>
      <c r="G3831" t="e">
        <f>IF($C3831=4,$B3831,NA())</f>
        <v>#N/A</v>
      </c>
      <c r="H3831" t="e">
        <f>IF($C3831=5,$B3831,NA())</f>
        <v>#N/A</v>
      </c>
      <c r="I3831" t="e">
        <f>IF($C3831="",$B3831,NA())</f>
        <v>#N/A</v>
      </c>
    </row>
    <row r="3832" spans="1:9">
      <c r="A3832">
        <v>0.0324382</v>
      </c>
      <c r="B3832">
        <v>-0.1323787</v>
      </c>
      <c r="C3832">
        <f>'Map Data'!$I$48</f>
        <v>3</v>
      </c>
      <c r="D3832" t="e">
        <f>IF($C3832=1,$B3832,NA())</f>
        <v>#N/A</v>
      </c>
      <c r="E3832" t="e">
        <f>IF($C3832=2,$B3832,NA())</f>
        <v>#N/A</v>
      </c>
      <c r="F3832">
        <f>IF($C3832=3,$B3832,NA())</f>
        <v>-0.1323787</v>
      </c>
      <c r="G3832" t="e">
        <f>IF($C3832=4,$B3832,NA())</f>
        <v>#N/A</v>
      </c>
      <c r="H3832" t="e">
        <f>IF($C3832=5,$B3832,NA())</f>
        <v>#N/A</v>
      </c>
      <c r="I3832" t="e">
        <f>IF($C3832="",$B3832,NA())</f>
        <v>#N/A</v>
      </c>
    </row>
    <row r="3834" spans="1:9">
      <c r="A3834">
        <v>-0.1296429</v>
      </c>
      <c r="B3834">
        <v>-0.1295419</v>
      </c>
      <c r="C3834">
        <f>'Map Data'!$I$48</f>
        <v>3</v>
      </c>
      <c r="D3834" t="e">
        <f>IF($C3834=1,$B3834,NA())</f>
        <v>#N/A</v>
      </c>
      <c r="E3834" t="e">
        <f>IF($C3834=2,$B3834,NA())</f>
        <v>#N/A</v>
      </c>
      <c r="F3834">
        <f>IF($C3834=3,$B3834,NA())</f>
        <v>-0.1295419</v>
      </c>
      <c r="G3834" t="e">
        <f>IF($C3834=4,$B3834,NA())</f>
        <v>#N/A</v>
      </c>
      <c r="H3834" t="e">
        <f>IF($C3834=5,$B3834,NA())</f>
        <v>#N/A</v>
      </c>
      <c r="I3834" t="e">
        <f>IF($C3834="",$B3834,NA())</f>
        <v>#N/A</v>
      </c>
    </row>
    <row r="3835" spans="1:9">
      <c r="A3835">
        <v>0.0343339</v>
      </c>
      <c r="B3835">
        <v>-0.1295419</v>
      </c>
      <c r="C3835">
        <f>'Map Data'!$I$48</f>
        <v>3</v>
      </c>
      <c r="D3835" t="e">
        <f>IF($C3835=1,$B3835,NA())</f>
        <v>#N/A</v>
      </c>
      <c r="E3835" t="e">
        <f>IF($C3835=2,$B3835,NA())</f>
        <v>#N/A</v>
      </c>
      <c r="F3835">
        <f>IF($C3835=3,$B3835,NA())</f>
        <v>-0.1295419</v>
      </c>
      <c r="G3835" t="e">
        <f>IF($C3835=4,$B3835,NA())</f>
        <v>#N/A</v>
      </c>
      <c r="H3835" t="e">
        <f>IF($C3835=5,$B3835,NA())</f>
        <v>#N/A</v>
      </c>
      <c r="I3835" t="e">
        <f>IF($C3835="",$B3835,NA())</f>
        <v>#N/A</v>
      </c>
    </row>
    <row r="3837" spans="1:9">
      <c r="A3837">
        <v>-0.1305907</v>
      </c>
      <c r="B3837">
        <v>-0.126705</v>
      </c>
      <c r="C3837">
        <f>'Map Data'!$I$48</f>
        <v>3</v>
      </c>
      <c r="D3837" t="e">
        <f>IF($C3837=1,$B3837,NA())</f>
        <v>#N/A</v>
      </c>
      <c r="E3837" t="e">
        <f>IF($C3837=2,$B3837,NA())</f>
        <v>#N/A</v>
      </c>
      <c r="F3837">
        <f>IF($C3837=3,$B3837,NA())</f>
        <v>-0.126705</v>
      </c>
      <c r="G3837" t="e">
        <f>IF($C3837=4,$B3837,NA())</f>
        <v>#N/A</v>
      </c>
      <c r="H3837" t="e">
        <f>IF($C3837=5,$B3837,NA())</f>
        <v>#N/A</v>
      </c>
      <c r="I3837" t="e">
        <f>IF($C3837="",$B3837,NA())</f>
        <v>#N/A</v>
      </c>
    </row>
    <row r="3838" spans="1:9">
      <c r="A3838">
        <v>0.0338599</v>
      </c>
      <c r="B3838">
        <v>-0.126705</v>
      </c>
      <c r="C3838">
        <f>'Map Data'!$I$48</f>
        <v>3</v>
      </c>
      <c r="D3838" t="e">
        <f>IF($C3838=1,$B3838,NA())</f>
        <v>#N/A</v>
      </c>
      <c r="E3838" t="e">
        <f>IF($C3838=2,$B3838,NA())</f>
        <v>#N/A</v>
      </c>
      <c r="F3838">
        <f>IF($C3838=3,$B3838,NA())</f>
        <v>-0.126705</v>
      </c>
      <c r="G3838" t="e">
        <f>IF($C3838=4,$B3838,NA())</f>
        <v>#N/A</v>
      </c>
      <c r="H3838" t="e">
        <f>IF($C3838=5,$B3838,NA())</f>
        <v>#N/A</v>
      </c>
      <c r="I3838" t="e">
        <f>IF($C3838="",$B3838,NA())</f>
        <v>#N/A</v>
      </c>
    </row>
    <row r="3840" spans="1:9">
      <c r="A3840">
        <v>-0.1305907</v>
      </c>
      <c r="B3840">
        <v>-0.1238682</v>
      </c>
      <c r="C3840">
        <f>'Map Data'!$I$48</f>
        <v>3</v>
      </c>
      <c r="D3840" t="e">
        <f>IF($C3840=1,$B3840,NA())</f>
        <v>#N/A</v>
      </c>
      <c r="E3840" t="e">
        <f>IF($C3840=2,$B3840,NA())</f>
        <v>#N/A</v>
      </c>
      <c r="F3840">
        <f>IF($C3840=3,$B3840,NA())</f>
        <v>-0.1238682</v>
      </c>
      <c r="G3840" t="e">
        <f>IF($C3840=4,$B3840,NA())</f>
        <v>#N/A</v>
      </c>
      <c r="H3840" t="e">
        <f>IF($C3840=5,$B3840,NA())</f>
        <v>#N/A</v>
      </c>
      <c r="I3840" t="e">
        <f>IF($C3840="",$B3840,NA())</f>
        <v>#N/A</v>
      </c>
    </row>
    <row r="3841" spans="1:9">
      <c r="A3841">
        <v>0.0343339</v>
      </c>
      <c r="B3841">
        <v>-0.1238682</v>
      </c>
      <c r="C3841">
        <f>'Map Data'!$I$48</f>
        <v>3</v>
      </c>
      <c r="D3841" t="e">
        <f>IF($C3841=1,$B3841,NA())</f>
        <v>#N/A</v>
      </c>
      <c r="E3841" t="e">
        <f>IF($C3841=2,$B3841,NA())</f>
        <v>#N/A</v>
      </c>
      <c r="F3841">
        <f>IF($C3841=3,$B3841,NA())</f>
        <v>-0.1238682</v>
      </c>
      <c r="G3841" t="e">
        <f>IF($C3841=4,$B3841,NA())</f>
        <v>#N/A</v>
      </c>
      <c r="H3841" t="e">
        <f>IF($C3841=5,$B3841,NA())</f>
        <v>#N/A</v>
      </c>
      <c r="I3841" t="e">
        <f>IF($C3841="",$B3841,NA())</f>
        <v>#N/A</v>
      </c>
    </row>
    <row r="3843" spans="1:9">
      <c r="A3843">
        <v>-0.1315385</v>
      </c>
      <c r="B3843">
        <v>-0.1210314</v>
      </c>
      <c r="C3843">
        <f>'Map Data'!$I$48</f>
        <v>3</v>
      </c>
      <c r="D3843" t="e">
        <f>IF($C3843=1,$B3843,NA())</f>
        <v>#N/A</v>
      </c>
      <c r="E3843" t="e">
        <f>IF($C3843=2,$B3843,NA())</f>
        <v>#N/A</v>
      </c>
      <c r="F3843">
        <f>IF($C3843=3,$B3843,NA())</f>
        <v>-0.1210314</v>
      </c>
      <c r="G3843" t="e">
        <f>IF($C3843=4,$B3843,NA())</f>
        <v>#N/A</v>
      </c>
      <c r="H3843" t="e">
        <f>IF($C3843=5,$B3843,NA())</f>
        <v>#N/A</v>
      </c>
      <c r="I3843" t="e">
        <f>IF($C3843="",$B3843,NA())</f>
        <v>#N/A</v>
      </c>
    </row>
    <row r="3844" spans="1:9">
      <c r="A3844">
        <v>0.0338599</v>
      </c>
      <c r="B3844">
        <v>-0.1210314</v>
      </c>
      <c r="C3844">
        <f>'Map Data'!$I$48</f>
        <v>3</v>
      </c>
      <c r="D3844" t="e">
        <f>IF($C3844=1,$B3844,NA())</f>
        <v>#N/A</v>
      </c>
      <c r="E3844" t="e">
        <f>IF($C3844=2,$B3844,NA())</f>
        <v>#N/A</v>
      </c>
      <c r="F3844">
        <f>IF($C3844=3,$B3844,NA())</f>
        <v>-0.1210314</v>
      </c>
      <c r="G3844" t="e">
        <f>IF($C3844=4,$B3844,NA())</f>
        <v>#N/A</v>
      </c>
      <c r="H3844" t="e">
        <f>IF($C3844=5,$B3844,NA())</f>
        <v>#N/A</v>
      </c>
      <c r="I3844" t="e">
        <f>IF($C3844="",$B3844,NA())</f>
        <v>#N/A</v>
      </c>
    </row>
    <row r="3846" spans="1:9">
      <c r="A3846">
        <v>-0.1329603</v>
      </c>
      <c r="B3846">
        <v>-0.1181945</v>
      </c>
      <c r="C3846">
        <f>'Map Data'!$I$48</f>
        <v>3</v>
      </c>
      <c r="D3846" t="e">
        <f>IF($C3846=1,$B3846,NA())</f>
        <v>#N/A</v>
      </c>
      <c r="E3846" t="e">
        <f>IF($C3846=2,$B3846,NA())</f>
        <v>#N/A</v>
      </c>
      <c r="F3846">
        <f>IF($C3846=3,$B3846,NA())</f>
        <v>-0.1181945</v>
      </c>
      <c r="G3846" t="e">
        <f>IF($C3846=4,$B3846,NA())</f>
        <v>#N/A</v>
      </c>
      <c r="H3846" t="e">
        <f>IF($C3846=5,$B3846,NA())</f>
        <v>#N/A</v>
      </c>
      <c r="I3846" t="e">
        <f>IF($C3846="",$B3846,NA())</f>
        <v>#N/A</v>
      </c>
    </row>
    <row r="3847" spans="1:9">
      <c r="A3847">
        <v>0.0357556</v>
      </c>
      <c r="B3847">
        <v>-0.1181945</v>
      </c>
      <c r="C3847">
        <f>'Map Data'!$I$48</f>
        <v>3</v>
      </c>
      <c r="D3847" t="e">
        <f>IF($C3847=1,$B3847,NA())</f>
        <v>#N/A</v>
      </c>
      <c r="E3847" t="e">
        <f>IF($C3847=2,$B3847,NA())</f>
        <v>#N/A</v>
      </c>
      <c r="F3847">
        <f>IF($C3847=3,$B3847,NA())</f>
        <v>-0.1181945</v>
      </c>
      <c r="G3847" t="e">
        <f>IF($C3847=4,$B3847,NA())</f>
        <v>#N/A</v>
      </c>
      <c r="H3847" t="e">
        <f>IF($C3847=5,$B3847,NA())</f>
        <v>#N/A</v>
      </c>
      <c r="I3847" t="e">
        <f>IF($C3847="",$B3847,NA())</f>
        <v>#N/A</v>
      </c>
    </row>
    <row r="3849" spans="1:9">
      <c r="A3849">
        <v>-0.1329603</v>
      </c>
      <c r="B3849">
        <v>-0.1153577</v>
      </c>
      <c r="C3849">
        <f>'Map Data'!$I$48</f>
        <v>3</v>
      </c>
      <c r="D3849" t="e">
        <f>IF($C3849=1,$B3849,NA())</f>
        <v>#N/A</v>
      </c>
      <c r="E3849" t="e">
        <f>IF($C3849=2,$B3849,NA())</f>
        <v>#N/A</v>
      </c>
      <c r="F3849">
        <f>IF($C3849=3,$B3849,NA())</f>
        <v>-0.1153577</v>
      </c>
      <c r="G3849" t="e">
        <f>IF($C3849=4,$B3849,NA())</f>
        <v>#N/A</v>
      </c>
      <c r="H3849" t="e">
        <f>IF($C3849=5,$B3849,NA())</f>
        <v>#N/A</v>
      </c>
      <c r="I3849" t="e">
        <f>IF($C3849="",$B3849,NA())</f>
        <v>#N/A</v>
      </c>
    </row>
    <row r="3850" spans="1:9">
      <c r="A3850">
        <v>0.0367035</v>
      </c>
      <c r="B3850">
        <v>-0.1153577</v>
      </c>
      <c r="C3850">
        <f>'Map Data'!$I$48</f>
        <v>3</v>
      </c>
      <c r="D3850" t="e">
        <f>IF($C3850=1,$B3850,NA())</f>
        <v>#N/A</v>
      </c>
      <c r="E3850" t="e">
        <f>IF($C3850=2,$B3850,NA())</f>
        <v>#N/A</v>
      </c>
      <c r="F3850">
        <f>IF($C3850=3,$B3850,NA())</f>
        <v>-0.1153577</v>
      </c>
      <c r="G3850" t="e">
        <f>IF($C3850=4,$B3850,NA())</f>
        <v>#N/A</v>
      </c>
      <c r="H3850" t="e">
        <f>IF($C3850=5,$B3850,NA())</f>
        <v>#N/A</v>
      </c>
      <c r="I3850" t="e">
        <f>IF($C3850="",$B3850,NA())</f>
        <v>#N/A</v>
      </c>
    </row>
    <row r="3852" spans="1:9">
      <c r="A3852">
        <v>-0.1358038</v>
      </c>
      <c r="B3852">
        <v>-0.1125209</v>
      </c>
      <c r="C3852">
        <f>'Map Data'!$I$48</f>
        <v>3</v>
      </c>
      <c r="D3852" t="e">
        <f>IF($C3852=1,$B3852,NA())</f>
        <v>#N/A</v>
      </c>
      <c r="E3852" t="e">
        <f>IF($C3852=2,$B3852,NA())</f>
        <v>#N/A</v>
      </c>
      <c r="F3852">
        <f>IF($C3852=3,$B3852,NA())</f>
        <v>-0.1125209</v>
      </c>
      <c r="G3852" t="e">
        <f>IF($C3852=4,$B3852,NA())</f>
        <v>#N/A</v>
      </c>
      <c r="H3852" t="e">
        <f>IF($C3852=5,$B3852,NA())</f>
        <v>#N/A</v>
      </c>
      <c r="I3852" t="e">
        <f>IF($C3852="",$B3852,NA())</f>
        <v>#N/A</v>
      </c>
    </row>
    <row r="3853" spans="1:9">
      <c r="A3853">
        <v>0.0362295</v>
      </c>
      <c r="B3853">
        <v>-0.1125209</v>
      </c>
      <c r="C3853">
        <f>'Map Data'!$I$48</f>
        <v>3</v>
      </c>
      <c r="D3853" t="e">
        <f>IF($C3853=1,$B3853,NA())</f>
        <v>#N/A</v>
      </c>
      <c r="E3853" t="e">
        <f>IF($C3853=2,$B3853,NA())</f>
        <v>#N/A</v>
      </c>
      <c r="F3853">
        <f>IF($C3853=3,$B3853,NA())</f>
        <v>-0.1125209</v>
      </c>
      <c r="G3853" t="e">
        <f>IF($C3853=4,$B3853,NA())</f>
        <v>#N/A</v>
      </c>
      <c r="H3853" t="e">
        <f>IF($C3853=5,$B3853,NA())</f>
        <v>#N/A</v>
      </c>
      <c r="I3853" t="e">
        <f>IF($C3853="",$B3853,NA())</f>
        <v>#N/A</v>
      </c>
    </row>
    <row r="3855" spans="1:9">
      <c r="A3855">
        <v>-0.1400691</v>
      </c>
      <c r="B3855">
        <v>-0.109684</v>
      </c>
      <c r="C3855">
        <f>'Map Data'!$I$48</f>
        <v>3</v>
      </c>
      <c r="D3855" t="e">
        <f>IF($C3855=1,$B3855,NA())</f>
        <v>#N/A</v>
      </c>
      <c r="E3855" t="e">
        <f>IF($C3855=2,$B3855,NA())</f>
        <v>#N/A</v>
      </c>
      <c r="F3855">
        <f>IF($C3855=3,$B3855,NA())</f>
        <v>-0.109684</v>
      </c>
      <c r="G3855" t="e">
        <f>IF($C3855=4,$B3855,NA())</f>
        <v>#N/A</v>
      </c>
      <c r="H3855" t="e">
        <f>IF($C3855=5,$B3855,NA())</f>
        <v>#N/A</v>
      </c>
      <c r="I3855" t="e">
        <f>IF($C3855="",$B3855,NA())</f>
        <v>#N/A</v>
      </c>
    </row>
    <row r="3856" spans="1:9">
      <c r="A3856">
        <v>0.0352817</v>
      </c>
      <c r="B3856">
        <v>-0.109684</v>
      </c>
      <c r="C3856">
        <f>'Map Data'!$I$48</f>
        <v>3</v>
      </c>
      <c r="D3856" t="e">
        <f>IF($C3856=1,$B3856,NA())</f>
        <v>#N/A</v>
      </c>
      <c r="E3856" t="e">
        <f>IF($C3856=2,$B3856,NA())</f>
        <v>#N/A</v>
      </c>
      <c r="F3856">
        <f>IF($C3856=3,$B3856,NA())</f>
        <v>-0.109684</v>
      </c>
      <c r="G3856" t="e">
        <f>IF($C3856=4,$B3856,NA())</f>
        <v>#N/A</v>
      </c>
      <c r="H3856" t="e">
        <f>IF($C3856=5,$B3856,NA())</f>
        <v>#N/A</v>
      </c>
      <c r="I3856" t="e">
        <f>IF($C3856="",$B3856,NA())</f>
        <v>#N/A</v>
      </c>
    </row>
    <row r="3858" spans="1:9">
      <c r="A3858">
        <v>-0.1419648</v>
      </c>
      <c r="B3858">
        <v>-0.1068472</v>
      </c>
      <c r="C3858">
        <f>'Map Data'!$I$48</f>
        <v>3</v>
      </c>
      <c r="D3858" t="e">
        <f>IF($C3858=1,$B3858,NA())</f>
        <v>#N/A</v>
      </c>
      <c r="E3858" t="e">
        <f>IF($C3858=2,$B3858,NA())</f>
        <v>#N/A</v>
      </c>
      <c r="F3858">
        <f>IF($C3858=3,$B3858,NA())</f>
        <v>-0.1068472</v>
      </c>
      <c r="G3858" t="e">
        <f>IF($C3858=4,$B3858,NA())</f>
        <v>#N/A</v>
      </c>
      <c r="H3858" t="e">
        <f>IF($C3858=5,$B3858,NA())</f>
        <v>#N/A</v>
      </c>
      <c r="I3858" t="e">
        <f>IF($C3858="",$B3858,NA())</f>
        <v>#N/A</v>
      </c>
    </row>
    <row r="3859" spans="1:9">
      <c r="A3859">
        <v>0.0338599</v>
      </c>
      <c r="B3859">
        <v>-0.1068472</v>
      </c>
      <c r="C3859">
        <f>'Map Data'!$I$48</f>
        <v>3</v>
      </c>
      <c r="D3859" t="e">
        <f>IF($C3859=1,$B3859,NA())</f>
        <v>#N/A</v>
      </c>
      <c r="E3859" t="e">
        <f>IF($C3859=2,$B3859,NA())</f>
        <v>#N/A</v>
      </c>
      <c r="F3859">
        <f>IF($C3859=3,$B3859,NA())</f>
        <v>-0.1068472</v>
      </c>
      <c r="G3859" t="e">
        <f>IF($C3859=4,$B3859,NA())</f>
        <v>#N/A</v>
      </c>
      <c r="H3859" t="e">
        <f>IF($C3859=5,$B3859,NA())</f>
        <v>#N/A</v>
      </c>
      <c r="I3859" t="e">
        <f>IF($C3859="",$B3859,NA())</f>
        <v>#N/A</v>
      </c>
    </row>
    <row r="3861" spans="1:9">
      <c r="A3861">
        <v>-0.1448083</v>
      </c>
      <c r="B3861">
        <v>-0.1040103</v>
      </c>
      <c r="C3861">
        <f>'Map Data'!$I$48</f>
        <v>3</v>
      </c>
      <c r="D3861" t="e">
        <f>IF($C3861=1,$B3861,NA())</f>
        <v>#N/A</v>
      </c>
      <c r="E3861" t="e">
        <f>IF($C3861=2,$B3861,NA())</f>
        <v>#N/A</v>
      </c>
      <c r="F3861">
        <f>IF($C3861=3,$B3861,NA())</f>
        <v>-0.1040103</v>
      </c>
      <c r="G3861" t="e">
        <f>IF($C3861=4,$B3861,NA())</f>
        <v>#N/A</v>
      </c>
      <c r="H3861" t="e">
        <f>IF($C3861=5,$B3861,NA())</f>
        <v>#N/A</v>
      </c>
      <c r="I3861" t="e">
        <f>IF($C3861="",$B3861,NA())</f>
        <v>#N/A</v>
      </c>
    </row>
    <row r="3862" spans="1:9">
      <c r="A3862">
        <v>0.0319642</v>
      </c>
      <c r="B3862">
        <v>-0.1040103</v>
      </c>
      <c r="C3862">
        <f>'Map Data'!$I$48</f>
        <v>3</v>
      </c>
      <c r="D3862" t="e">
        <f>IF($C3862=1,$B3862,NA())</f>
        <v>#N/A</v>
      </c>
      <c r="E3862" t="e">
        <f>IF($C3862=2,$B3862,NA())</f>
        <v>#N/A</v>
      </c>
      <c r="F3862">
        <f>IF($C3862=3,$B3862,NA())</f>
        <v>-0.1040103</v>
      </c>
      <c r="G3862" t="e">
        <f>IF($C3862=4,$B3862,NA())</f>
        <v>#N/A</v>
      </c>
      <c r="H3862" t="e">
        <f>IF($C3862=5,$B3862,NA())</f>
        <v>#N/A</v>
      </c>
      <c r="I3862" t="e">
        <f>IF($C3862="",$B3862,NA())</f>
        <v>#N/A</v>
      </c>
    </row>
    <row r="3864" spans="1:9">
      <c r="A3864">
        <v>-0.146704</v>
      </c>
      <c r="B3864">
        <v>-0.1011735</v>
      </c>
      <c r="C3864">
        <f>'Map Data'!$I$48</f>
        <v>3</v>
      </c>
      <c r="D3864" t="e">
        <f>IF($C3864=1,$B3864,NA())</f>
        <v>#N/A</v>
      </c>
      <c r="E3864" t="e">
        <f>IF($C3864=2,$B3864,NA())</f>
        <v>#N/A</v>
      </c>
      <c r="F3864">
        <f>IF($C3864=3,$B3864,NA())</f>
        <v>-0.1011735</v>
      </c>
      <c r="G3864" t="e">
        <f>IF($C3864=4,$B3864,NA())</f>
        <v>#N/A</v>
      </c>
      <c r="H3864" t="e">
        <f>IF($C3864=5,$B3864,NA())</f>
        <v>#N/A</v>
      </c>
      <c r="I3864" t="e">
        <f>IF($C3864="",$B3864,NA())</f>
        <v>#N/A</v>
      </c>
    </row>
    <row r="3865" spans="1:9">
      <c r="A3865">
        <v>0.0319642</v>
      </c>
      <c r="B3865">
        <v>-0.1011735</v>
      </c>
      <c r="C3865">
        <f>'Map Data'!$I$48</f>
        <v>3</v>
      </c>
      <c r="D3865" t="e">
        <f>IF($C3865=1,$B3865,NA())</f>
        <v>#N/A</v>
      </c>
      <c r="E3865" t="e">
        <f>IF($C3865=2,$B3865,NA())</f>
        <v>#N/A</v>
      </c>
      <c r="F3865">
        <f>IF($C3865=3,$B3865,NA())</f>
        <v>-0.1011735</v>
      </c>
      <c r="G3865" t="e">
        <f>IF($C3865=4,$B3865,NA())</f>
        <v>#N/A</v>
      </c>
      <c r="H3865" t="e">
        <f>IF($C3865=5,$B3865,NA())</f>
        <v>#N/A</v>
      </c>
      <c r="I3865" t="e">
        <f>IF($C3865="",$B3865,NA())</f>
        <v>#N/A</v>
      </c>
    </row>
    <row r="3867" spans="1:9">
      <c r="A3867">
        <v>-0.1500215</v>
      </c>
      <c r="B3867">
        <v>-0.0983367</v>
      </c>
      <c r="C3867">
        <f>'Map Data'!$I$48</f>
        <v>3</v>
      </c>
      <c r="D3867" t="e">
        <f>IF($C3867=1,$B3867,NA())</f>
        <v>#N/A</v>
      </c>
      <c r="E3867" t="e">
        <f>IF($C3867=2,$B3867,NA())</f>
        <v>#N/A</v>
      </c>
      <c r="F3867">
        <f>IF($C3867=3,$B3867,NA())</f>
        <v>-0.0983367</v>
      </c>
      <c r="G3867" t="e">
        <f>IF($C3867=4,$B3867,NA())</f>
        <v>#N/A</v>
      </c>
      <c r="H3867" t="e">
        <f>IF($C3867=5,$B3867,NA())</f>
        <v>#N/A</v>
      </c>
      <c r="I3867" t="e">
        <f>IF($C3867="",$B3867,NA())</f>
        <v>#N/A</v>
      </c>
    </row>
    <row r="3868" spans="1:9">
      <c r="A3868">
        <v>0.0300686</v>
      </c>
      <c r="B3868">
        <v>-0.0983367</v>
      </c>
      <c r="C3868">
        <f>'Map Data'!$I$48</f>
        <v>3</v>
      </c>
      <c r="D3868" t="e">
        <f>IF($C3868=1,$B3868,NA())</f>
        <v>#N/A</v>
      </c>
      <c r="E3868" t="e">
        <f>IF($C3868=2,$B3868,NA())</f>
        <v>#N/A</v>
      </c>
      <c r="F3868">
        <f>IF($C3868=3,$B3868,NA())</f>
        <v>-0.0983367</v>
      </c>
      <c r="G3868" t="e">
        <f>IF($C3868=4,$B3868,NA())</f>
        <v>#N/A</v>
      </c>
      <c r="H3868" t="e">
        <f>IF($C3868=5,$B3868,NA())</f>
        <v>#N/A</v>
      </c>
      <c r="I3868" t="e">
        <f>IF($C3868="",$B3868,NA())</f>
        <v>#N/A</v>
      </c>
    </row>
    <row r="3870" spans="1:9">
      <c r="A3870">
        <v>-0.1519171</v>
      </c>
      <c r="B3870">
        <v>-0.0954998</v>
      </c>
      <c r="C3870">
        <f>'Map Data'!$I$48</f>
        <v>3</v>
      </c>
      <c r="D3870" t="e">
        <f>IF($C3870=1,$B3870,NA())</f>
        <v>#N/A</v>
      </c>
      <c r="E3870" t="e">
        <f>IF($C3870=2,$B3870,NA())</f>
        <v>#N/A</v>
      </c>
      <c r="F3870">
        <f>IF($C3870=3,$B3870,NA())</f>
        <v>-0.0954998</v>
      </c>
      <c r="G3870" t="e">
        <f>IF($C3870=4,$B3870,NA())</f>
        <v>#N/A</v>
      </c>
      <c r="H3870" t="e">
        <f>IF($C3870=5,$B3870,NA())</f>
        <v>#N/A</v>
      </c>
      <c r="I3870" t="e">
        <f>IF($C3870="",$B3870,NA())</f>
        <v>#N/A</v>
      </c>
    </row>
    <row r="3871" spans="1:9">
      <c r="A3871">
        <v>0.0286468</v>
      </c>
      <c r="B3871">
        <v>-0.0954998</v>
      </c>
      <c r="C3871">
        <f>'Map Data'!$I$48</f>
        <v>3</v>
      </c>
      <c r="D3871" t="e">
        <f>IF($C3871=1,$B3871,NA())</f>
        <v>#N/A</v>
      </c>
      <c r="E3871" t="e">
        <f>IF($C3871=2,$B3871,NA())</f>
        <v>#N/A</v>
      </c>
      <c r="F3871">
        <f>IF($C3871=3,$B3871,NA())</f>
        <v>-0.0954998</v>
      </c>
      <c r="G3871" t="e">
        <f>IF($C3871=4,$B3871,NA())</f>
        <v>#N/A</v>
      </c>
      <c r="H3871" t="e">
        <f>IF($C3871=5,$B3871,NA())</f>
        <v>#N/A</v>
      </c>
      <c r="I3871" t="e">
        <f>IF($C3871="",$B3871,NA())</f>
        <v>#N/A</v>
      </c>
    </row>
    <row r="3873" spans="1:9">
      <c r="A3873">
        <v>-0.1538128</v>
      </c>
      <c r="B3873">
        <v>-0.092663</v>
      </c>
      <c r="C3873">
        <f>'Map Data'!$I$48</f>
        <v>3</v>
      </c>
      <c r="D3873" t="e">
        <f>IF($C3873=1,$B3873,NA())</f>
        <v>#N/A</v>
      </c>
      <c r="E3873" t="e">
        <f>IF($C3873=2,$B3873,NA())</f>
        <v>#N/A</v>
      </c>
      <c r="F3873">
        <f>IF($C3873=3,$B3873,NA())</f>
        <v>-0.092663</v>
      </c>
      <c r="G3873" t="e">
        <f>IF($C3873=4,$B3873,NA())</f>
        <v>#N/A</v>
      </c>
      <c r="H3873" t="e">
        <f>IF($C3873=5,$B3873,NA())</f>
        <v>#N/A</v>
      </c>
      <c r="I3873" t="e">
        <f>IF($C3873="",$B3873,NA())</f>
        <v>#N/A</v>
      </c>
    </row>
    <row r="3874" spans="1:9">
      <c r="A3874">
        <v>-0.1068946</v>
      </c>
      <c r="B3874">
        <v>-0.092663</v>
      </c>
      <c r="C3874">
        <f>'Map Data'!$I$48</f>
        <v>3</v>
      </c>
      <c r="D3874" t="e">
        <f>IF($C3874=1,$B3874,NA())</f>
        <v>#N/A</v>
      </c>
      <c r="E3874" t="e">
        <f>IF($C3874=2,$B3874,NA())</f>
        <v>#N/A</v>
      </c>
      <c r="F3874">
        <f>IF($C3874=3,$B3874,NA())</f>
        <v>-0.092663</v>
      </c>
      <c r="G3874" t="e">
        <f>IF($C3874=4,$B3874,NA())</f>
        <v>#N/A</v>
      </c>
      <c r="H3874" t="e">
        <f>IF($C3874=5,$B3874,NA())</f>
        <v>#N/A</v>
      </c>
      <c r="I3874" t="e">
        <f>IF($C3874="",$B3874,NA())</f>
        <v>#N/A</v>
      </c>
    </row>
    <row r="3876" spans="1:9">
      <c r="A3876">
        <v>-0.1035772</v>
      </c>
      <c r="B3876">
        <v>-0.092663</v>
      </c>
      <c r="C3876">
        <f>'Map Data'!$I$48</f>
        <v>3</v>
      </c>
      <c r="D3876" t="e">
        <f>IF($C3876=1,$B3876,NA())</f>
        <v>#N/A</v>
      </c>
      <c r="E3876" t="e">
        <f>IF($C3876=2,$B3876,NA())</f>
        <v>#N/A</v>
      </c>
      <c r="F3876">
        <f>IF($C3876=3,$B3876,NA())</f>
        <v>-0.092663</v>
      </c>
      <c r="G3876" t="e">
        <f>IF($C3876=4,$B3876,NA())</f>
        <v>#N/A</v>
      </c>
      <c r="H3876" t="e">
        <f>IF($C3876=5,$B3876,NA())</f>
        <v>#N/A</v>
      </c>
      <c r="I3876" t="e">
        <f>IF($C3876="",$B3876,NA())</f>
        <v>#N/A</v>
      </c>
    </row>
    <row r="3877" spans="1:9">
      <c r="A3877">
        <v>0.0286468</v>
      </c>
      <c r="B3877">
        <v>-0.092663</v>
      </c>
      <c r="C3877">
        <f>'Map Data'!$I$48</f>
        <v>3</v>
      </c>
      <c r="D3877" t="e">
        <f>IF($C3877=1,$B3877,NA())</f>
        <v>#N/A</v>
      </c>
      <c r="E3877" t="e">
        <f>IF($C3877=2,$B3877,NA())</f>
        <v>#N/A</v>
      </c>
      <c r="F3877">
        <f>IF($C3877=3,$B3877,NA())</f>
        <v>-0.092663</v>
      </c>
      <c r="G3877" t="e">
        <f>IF($C3877=4,$B3877,NA())</f>
        <v>#N/A</v>
      </c>
      <c r="H3877" t="e">
        <f>IF($C3877=5,$B3877,NA())</f>
        <v>#N/A</v>
      </c>
      <c r="I3877" t="e">
        <f>IF($C3877="",$B3877,NA())</f>
        <v>#N/A</v>
      </c>
    </row>
    <row r="3879" spans="1:9">
      <c r="A3879">
        <v>-0.1561824</v>
      </c>
      <c r="B3879">
        <v>-0.08982619999999999</v>
      </c>
      <c r="C3879">
        <f>'Map Data'!$I$48</f>
        <v>3</v>
      </c>
      <c r="D3879" t="e">
        <f>IF($C3879=1,$B3879,NA())</f>
        <v>#N/A</v>
      </c>
      <c r="E3879" t="e">
        <f>IF($C3879=2,$B3879,NA())</f>
        <v>#N/A</v>
      </c>
      <c r="F3879">
        <f>IF($C3879=3,$B3879,NA())</f>
        <v>-0.0898262</v>
      </c>
      <c r="G3879" t="e">
        <f>IF($C3879=4,$B3879,NA())</f>
        <v>#N/A</v>
      </c>
      <c r="H3879" t="e">
        <f>IF($C3879=5,$B3879,NA())</f>
        <v>#N/A</v>
      </c>
      <c r="I3879" t="e">
        <f>IF($C3879="",$B3879,NA())</f>
        <v>#N/A</v>
      </c>
    </row>
    <row r="3880" spans="1:9">
      <c r="A3880">
        <v>-0.1372256</v>
      </c>
      <c r="B3880">
        <v>-0.08982619999999999</v>
      </c>
      <c r="C3880">
        <f>'Map Data'!$I$48</f>
        <v>3</v>
      </c>
      <c r="D3880" t="e">
        <f>IF($C3880=1,$B3880,NA())</f>
        <v>#N/A</v>
      </c>
      <c r="E3880" t="e">
        <f>IF($C3880=2,$B3880,NA())</f>
        <v>#N/A</v>
      </c>
      <c r="F3880">
        <f>IF($C3880=3,$B3880,NA())</f>
        <v>-0.0898262</v>
      </c>
      <c r="G3880" t="e">
        <f>IF($C3880=4,$B3880,NA())</f>
        <v>#N/A</v>
      </c>
      <c r="H3880" t="e">
        <f>IF($C3880=5,$B3880,NA())</f>
        <v>#N/A</v>
      </c>
      <c r="I3880" t="e">
        <f>IF($C3880="",$B3880,NA())</f>
        <v>#N/A</v>
      </c>
    </row>
    <row r="3882" spans="1:9">
      <c r="A3882">
        <v>-0.1035772</v>
      </c>
      <c r="B3882">
        <v>-0.08982619999999999</v>
      </c>
      <c r="C3882">
        <f>'Map Data'!$I$48</f>
        <v>3</v>
      </c>
      <c r="D3882" t="e">
        <f>IF($C3882=1,$B3882,NA())</f>
        <v>#N/A</v>
      </c>
      <c r="E3882" t="e">
        <f>IF($C3882=2,$B3882,NA())</f>
        <v>#N/A</v>
      </c>
      <c r="F3882">
        <f>IF($C3882=3,$B3882,NA())</f>
        <v>-0.0898262</v>
      </c>
      <c r="G3882" t="e">
        <f>IF($C3882=4,$B3882,NA())</f>
        <v>#N/A</v>
      </c>
      <c r="H3882" t="e">
        <f>IF($C3882=5,$B3882,NA())</f>
        <v>#N/A</v>
      </c>
      <c r="I3882" t="e">
        <f>IF($C3882="",$B3882,NA())</f>
        <v>#N/A</v>
      </c>
    </row>
    <row r="3883" spans="1:9">
      <c r="A3883">
        <v>0.0286468</v>
      </c>
      <c r="B3883">
        <v>-0.08982619999999999</v>
      </c>
      <c r="C3883">
        <f>'Map Data'!$I$48</f>
        <v>3</v>
      </c>
      <c r="D3883" t="e">
        <f>IF($C3883=1,$B3883,NA())</f>
        <v>#N/A</v>
      </c>
      <c r="E3883" t="e">
        <f>IF($C3883=2,$B3883,NA())</f>
        <v>#N/A</v>
      </c>
      <c r="F3883">
        <f>IF($C3883=3,$B3883,NA())</f>
        <v>-0.0898262</v>
      </c>
      <c r="G3883" t="e">
        <f>IF($C3883=4,$B3883,NA())</f>
        <v>#N/A</v>
      </c>
      <c r="H3883" t="e">
        <f>IF($C3883=5,$B3883,NA())</f>
        <v>#N/A</v>
      </c>
      <c r="I3883" t="e">
        <f>IF($C3883="",$B3883,NA())</f>
        <v>#N/A</v>
      </c>
    </row>
    <row r="3885" spans="1:9">
      <c r="A3885">
        <v>-0.1031033</v>
      </c>
      <c r="B3885">
        <v>-0.08698930000000001</v>
      </c>
      <c r="C3885">
        <f>'Map Data'!$I$48</f>
        <v>3</v>
      </c>
      <c r="D3885" t="e">
        <f>IF($C3885=1,$B3885,NA())</f>
        <v>#N/A</v>
      </c>
      <c r="E3885" t="e">
        <f>IF($C3885=2,$B3885,NA())</f>
        <v>#N/A</v>
      </c>
      <c r="F3885">
        <f>IF($C3885=3,$B3885,NA())</f>
        <v>-0.0869893</v>
      </c>
      <c r="G3885" t="e">
        <f>IF($C3885=4,$B3885,NA())</f>
        <v>#N/A</v>
      </c>
      <c r="H3885" t="e">
        <f>IF($C3885=5,$B3885,NA())</f>
        <v>#N/A</v>
      </c>
      <c r="I3885" t="e">
        <f>IF($C3885="",$B3885,NA())</f>
        <v>#N/A</v>
      </c>
    </row>
    <row r="3886" spans="1:9">
      <c r="A3886">
        <v>0.0286468</v>
      </c>
      <c r="B3886">
        <v>-0.08698930000000001</v>
      </c>
      <c r="C3886">
        <f>'Map Data'!$I$48</f>
        <v>3</v>
      </c>
      <c r="D3886" t="e">
        <f>IF($C3886=1,$B3886,NA())</f>
        <v>#N/A</v>
      </c>
      <c r="E3886" t="e">
        <f>IF($C3886=2,$B3886,NA())</f>
        <v>#N/A</v>
      </c>
      <c r="F3886">
        <f>IF($C3886=3,$B3886,NA())</f>
        <v>-0.0869893</v>
      </c>
      <c r="G3886" t="e">
        <f>IF($C3886=4,$B3886,NA())</f>
        <v>#N/A</v>
      </c>
      <c r="H3886" t="e">
        <f>IF($C3886=5,$B3886,NA())</f>
        <v>#N/A</v>
      </c>
      <c r="I3886" t="e">
        <f>IF($C3886="",$B3886,NA())</f>
        <v>#N/A</v>
      </c>
    </row>
    <row r="3888" spans="1:9">
      <c r="A3888">
        <v>-0.1031033</v>
      </c>
      <c r="B3888">
        <v>-0.08415250000000001</v>
      </c>
      <c r="C3888">
        <f>'Map Data'!$I$48</f>
        <v>3</v>
      </c>
      <c r="D3888" t="e">
        <f>IF($C3888=1,$B3888,NA())</f>
        <v>#N/A</v>
      </c>
      <c r="E3888" t="e">
        <f>IF($C3888=2,$B3888,NA())</f>
        <v>#N/A</v>
      </c>
      <c r="F3888">
        <f>IF($C3888=3,$B3888,NA())</f>
        <v>-0.0841525</v>
      </c>
      <c r="G3888" t="e">
        <f>IF($C3888=4,$B3888,NA())</f>
        <v>#N/A</v>
      </c>
      <c r="H3888" t="e">
        <f>IF($C3888=5,$B3888,NA())</f>
        <v>#N/A</v>
      </c>
      <c r="I3888" t="e">
        <f>IF($C3888="",$B3888,NA())</f>
        <v>#N/A</v>
      </c>
    </row>
    <row r="3889" spans="1:9">
      <c r="A3889">
        <v>0.0281729</v>
      </c>
      <c r="B3889">
        <v>-0.08415250000000001</v>
      </c>
      <c r="C3889">
        <f>'Map Data'!$I$48</f>
        <v>3</v>
      </c>
      <c r="D3889" t="e">
        <f>IF($C3889=1,$B3889,NA())</f>
        <v>#N/A</v>
      </c>
      <c r="E3889" t="e">
        <f>IF($C3889=2,$B3889,NA())</f>
        <v>#N/A</v>
      </c>
      <c r="F3889">
        <f>IF($C3889=3,$B3889,NA())</f>
        <v>-0.0841525</v>
      </c>
      <c r="G3889" t="e">
        <f>IF($C3889=4,$B3889,NA())</f>
        <v>#N/A</v>
      </c>
      <c r="H3889" t="e">
        <f>IF($C3889=5,$B3889,NA())</f>
        <v>#N/A</v>
      </c>
      <c r="I3889" t="e">
        <f>IF($C3889="",$B3889,NA())</f>
        <v>#N/A</v>
      </c>
    </row>
    <row r="3891" spans="1:9">
      <c r="A3891">
        <v>-0.1031033</v>
      </c>
      <c r="B3891">
        <v>-0.0813157</v>
      </c>
      <c r="C3891">
        <f>'Map Data'!$I$48</f>
        <v>3</v>
      </c>
      <c r="D3891" t="e">
        <f>IF($C3891=1,$B3891,NA())</f>
        <v>#N/A</v>
      </c>
      <c r="E3891" t="e">
        <f>IF($C3891=2,$B3891,NA())</f>
        <v>#N/A</v>
      </c>
      <c r="F3891">
        <f>IF($C3891=3,$B3891,NA())</f>
        <v>-0.0813157</v>
      </c>
      <c r="G3891" t="e">
        <f>IF($C3891=4,$B3891,NA())</f>
        <v>#N/A</v>
      </c>
      <c r="H3891" t="e">
        <f>IF($C3891=5,$B3891,NA())</f>
        <v>#N/A</v>
      </c>
      <c r="I3891" t="e">
        <f>IF($C3891="",$B3891,NA())</f>
        <v>#N/A</v>
      </c>
    </row>
    <row r="3892" spans="1:9">
      <c r="A3892">
        <v>0.0281729</v>
      </c>
      <c r="B3892">
        <v>-0.0813157</v>
      </c>
      <c r="C3892">
        <f>'Map Data'!$I$48</f>
        <v>3</v>
      </c>
      <c r="D3892" t="e">
        <f>IF($C3892=1,$B3892,NA())</f>
        <v>#N/A</v>
      </c>
      <c r="E3892" t="e">
        <f>IF($C3892=2,$B3892,NA())</f>
        <v>#N/A</v>
      </c>
      <c r="F3892">
        <f>IF($C3892=3,$B3892,NA())</f>
        <v>-0.0813157</v>
      </c>
      <c r="G3892" t="e">
        <f>IF($C3892=4,$B3892,NA())</f>
        <v>#N/A</v>
      </c>
      <c r="H3892" t="e">
        <f>IF($C3892=5,$B3892,NA())</f>
        <v>#N/A</v>
      </c>
      <c r="I3892" t="e">
        <f>IF($C3892="",$B3892,NA())</f>
        <v>#N/A</v>
      </c>
    </row>
    <row r="3894" spans="1:9">
      <c r="A3894">
        <v>-0.1026293</v>
      </c>
      <c r="B3894">
        <v>-0.0784788</v>
      </c>
      <c r="C3894">
        <f>'Map Data'!$I$48</f>
        <v>3</v>
      </c>
      <c r="D3894" t="e">
        <f>IF($C3894=1,$B3894,NA())</f>
        <v>#N/A</v>
      </c>
      <c r="E3894" t="e">
        <f>IF($C3894=2,$B3894,NA())</f>
        <v>#N/A</v>
      </c>
      <c r="F3894">
        <f>IF($C3894=3,$B3894,NA())</f>
        <v>-0.0784788</v>
      </c>
      <c r="G3894" t="e">
        <f>IF($C3894=4,$B3894,NA())</f>
        <v>#N/A</v>
      </c>
      <c r="H3894" t="e">
        <f>IF($C3894=5,$B3894,NA())</f>
        <v>#N/A</v>
      </c>
      <c r="I3894" t="e">
        <f>IF($C3894="",$B3894,NA())</f>
        <v>#N/A</v>
      </c>
    </row>
    <row r="3895" spans="1:9">
      <c r="A3895">
        <v>0.0281729</v>
      </c>
      <c r="B3895">
        <v>-0.0784788</v>
      </c>
      <c r="C3895">
        <f>'Map Data'!$I$48</f>
        <v>3</v>
      </c>
      <c r="D3895" t="e">
        <f>IF($C3895=1,$B3895,NA())</f>
        <v>#N/A</v>
      </c>
      <c r="E3895" t="e">
        <f>IF($C3895=2,$B3895,NA())</f>
        <v>#N/A</v>
      </c>
      <c r="F3895">
        <f>IF($C3895=3,$B3895,NA())</f>
        <v>-0.0784788</v>
      </c>
      <c r="G3895" t="e">
        <f>IF($C3895=4,$B3895,NA())</f>
        <v>#N/A</v>
      </c>
      <c r="H3895" t="e">
        <f>IF($C3895=5,$B3895,NA())</f>
        <v>#N/A</v>
      </c>
      <c r="I3895" t="e">
        <f>IF($C3895="",$B3895,NA())</f>
        <v>#N/A</v>
      </c>
    </row>
    <row r="3897" spans="1:9">
      <c r="A3897">
        <v>-0.1026293</v>
      </c>
      <c r="B3897">
        <v>-0.075642</v>
      </c>
      <c r="C3897">
        <f>'Map Data'!$I$48</f>
        <v>3</v>
      </c>
      <c r="D3897" t="e">
        <f>IF($C3897=1,$B3897,NA())</f>
        <v>#N/A</v>
      </c>
      <c r="E3897" t="e">
        <f>IF($C3897=2,$B3897,NA())</f>
        <v>#N/A</v>
      </c>
      <c r="F3897">
        <f>IF($C3897=3,$B3897,NA())</f>
        <v>-0.075642</v>
      </c>
      <c r="G3897" t="e">
        <f>IF($C3897=4,$B3897,NA())</f>
        <v>#N/A</v>
      </c>
      <c r="H3897" t="e">
        <f>IF($C3897=5,$B3897,NA())</f>
        <v>#N/A</v>
      </c>
      <c r="I3897" t="e">
        <f>IF($C3897="",$B3897,NA())</f>
        <v>#N/A</v>
      </c>
    </row>
    <row r="3898" spans="1:9">
      <c r="A3898">
        <v>0.0281729</v>
      </c>
      <c r="B3898">
        <v>-0.075642</v>
      </c>
      <c r="C3898">
        <f>'Map Data'!$I$48</f>
        <v>3</v>
      </c>
      <c r="D3898" t="e">
        <f>IF($C3898=1,$B3898,NA())</f>
        <v>#N/A</v>
      </c>
      <c r="E3898" t="e">
        <f>IF($C3898=2,$B3898,NA())</f>
        <v>#N/A</v>
      </c>
      <c r="F3898">
        <f>IF($C3898=3,$B3898,NA())</f>
        <v>-0.075642</v>
      </c>
      <c r="G3898" t="e">
        <f>IF($C3898=4,$B3898,NA())</f>
        <v>#N/A</v>
      </c>
      <c r="H3898" t="e">
        <f>IF($C3898=5,$B3898,NA())</f>
        <v>#N/A</v>
      </c>
      <c r="I3898" t="e">
        <f>IF($C3898="",$B3898,NA())</f>
        <v>#N/A</v>
      </c>
    </row>
    <row r="3900" spans="1:9">
      <c r="A3900">
        <v>-0.1021554</v>
      </c>
      <c r="B3900">
        <v>-0.0728051</v>
      </c>
      <c r="C3900">
        <f>'Map Data'!$I$48</f>
        <v>3</v>
      </c>
      <c r="D3900" t="e">
        <f>IF($C3900=1,$B3900,NA())</f>
        <v>#N/A</v>
      </c>
      <c r="E3900" t="e">
        <f>IF($C3900=2,$B3900,NA())</f>
        <v>#N/A</v>
      </c>
      <c r="F3900">
        <f>IF($C3900=3,$B3900,NA())</f>
        <v>-0.0728051</v>
      </c>
      <c r="G3900" t="e">
        <f>IF($C3900=4,$B3900,NA())</f>
        <v>#N/A</v>
      </c>
      <c r="H3900" t="e">
        <f>IF($C3900=5,$B3900,NA())</f>
        <v>#N/A</v>
      </c>
      <c r="I3900" t="e">
        <f>IF($C3900="",$B3900,NA())</f>
        <v>#N/A</v>
      </c>
    </row>
    <row r="3901" spans="1:9">
      <c r="A3901">
        <v>0.0281729</v>
      </c>
      <c r="B3901">
        <v>-0.0728051</v>
      </c>
      <c r="C3901">
        <f>'Map Data'!$I$48</f>
        <v>3</v>
      </c>
      <c r="D3901" t="e">
        <f>IF($C3901=1,$B3901,NA())</f>
        <v>#N/A</v>
      </c>
      <c r="E3901" t="e">
        <f>IF($C3901=2,$B3901,NA())</f>
        <v>#N/A</v>
      </c>
      <c r="F3901">
        <f>IF($C3901=3,$B3901,NA())</f>
        <v>-0.0728051</v>
      </c>
      <c r="G3901" t="e">
        <f>IF($C3901=4,$B3901,NA())</f>
        <v>#N/A</v>
      </c>
      <c r="H3901" t="e">
        <f>IF($C3901=5,$B3901,NA())</f>
        <v>#N/A</v>
      </c>
      <c r="I3901" t="e">
        <f>IF($C3901="",$B3901,NA())</f>
        <v>#N/A</v>
      </c>
    </row>
    <row r="3903" spans="1:9">
      <c r="A3903">
        <v>-0.1021554</v>
      </c>
      <c r="B3903">
        <v>-0.0699683</v>
      </c>
      <c r="C3903">
        <f>'Map Data'!$I$48</f>
        <v>3</v>
      </c>
      <c r="D3903" t="e">
        <f>IF($C3903=1,$B3903,NA())</f>
        <v>#N/A</v>
      </c>
      <c r="E3903" t="e">
        <f>IF($C3903=2,$B3903,NA())</f>
        <v>#N/A</v>
      </c>
      <c r="F3903">
        <f>IF($C3903=3,$B3903,NA())</f>
        <v>-0.0699683</v>
      </c>
      <c r="G3903" t="e">
        <f>IF($C3903=4,$B3903,NA())</f>
        <v>#N/A</v>
      </c>
      <c r="H3903" t="e">
        <f>IF($C3903=5,$B3903,NA())</f>
        <v>#N/A</v>
      </c>
      <c r="I3903" t="e">
        <f>IF($C3903="",$B3903,NA())</f>
        <v>#N/A</v>
      </c>
    </row>
    <row r="3904" spans="1:9">
      <c r="A3904">
        <v>0.0281729</v>
      </c>
      <c r="B3904">
        <v>-0.0699683</v>
      </c>
      <c r="C3904">
        <f>'Map Data'!$I$48</f>
        <v>3</v>
      </c>
      <c r="D3904" t="e">
        <f>IF($C3904=1,$B3904,NA())</f>
        <v>#N/A</v>
      </c>
      <c r="E3904" t="e">
        <f>IF($C3904=2,$B3904,NA())</f>
        <v>#N/A</v>
      </c>
      <c r="F3904">
        <f>IF($C3904=3,$B3904,NA())</f>
        <v>-0.0699683</v>
      </c>
      <c r="G3904" t="e">
        <f>IF($C3904=4,$B3904,NA())</f>
        <v>#N/A</v>
      </c>
      <c r="H3904" t="e">
        <f>IF($C3904=5,$B3904,NA())</f>
        <v>#N/A</v>
      </c>
      <c r="I3904" t="e">
        <f>IF($C3904="",$B3904,NA())</f>
        <v>#N/A</v>
      </c>
    </row>
    <row r="3906" spans="1:9">
      <c r="A3906">
        <v>-0.1016815</v>
      </c>
      <c r="B3906">
        <v>-0.0671315</v>
      </c>
      <c r="C3906">
        <f>'Map Data'!$I$48</f>
        <v>3</v>
      </c>
      <c r="D3906" t="e">
        <f>IF($C3906=1,$B3906,NA())</f>
        <v>#N/A</v>
      </c>
      <c r="E3906" t="e">
        <f>IF($C3906=2,$B3906,NA())</f>
        <v>#N/A</v>
      </c>
      <c r="F3906">
        <f>IF($C3906=3,$B3906,NA())</f>
        <v>-0.0671315</v>
      </c>
      <c r="G3906" t="e">
        <f>IF($C3906=4,$B3906,NA())</f>
        <v>#N/A</v>
      </c>
      <c r="H3906" t="e">
        <f>IF($C3906=5,$B3906,NA())</f>
        <v>#N/A</v>
      </c>
      <c r="I3906" t="e">
        <f>IF($C3906="",$B3906,NA())</f>
        <v>#N/A</v>
      </c>
    </row>
    <row r="3907" spans="1:9">
      <c r="A3907">
        <v>-0.0054755</v>
      </c>
      <c r="B3907">
        <v>-0.0671315</v>
      </c>
      <c r="C3907">
        <f>'Map Data'!$I$48</f>
        <v>3</v>
      </c>
      <c r="D3907" t="e">
        <f>IF($C3907=1,$B3907,NA())</f>
        <v>#N/A</v>
      </c>
      <c r="E3907" t="e">
        <f>IF($C3907=2,$B3907,NA())</f>
        <v>#N/A</v>
      </c>
      <c r="F3907">
        <f>IF($C3907=3,$B3907,NA())</f>
        <v>-0.0671315</v>
      </c>
      <c r="G3907" t="e">
        <f>IF($C3907=4,$B3907,NA())</f>
        <v>#N/A</v>
      </c>
      <c r="H3907" t="e">
        <f>IF($C3907=5,$B3907,NA())</f>
        <v>#N/A</v>
      </c>
      <c r="I3907" t="e">
        <f>IF($C3907="",$B3907,NA())</f>
        <v>#N/A</v>
      </c>
    </row>
    <row r="3909" spans="1:9">
      <c r="A3909">
        <v>-0.0045277</v>
      </c>
      <c r="B3909">
        <v>-0.0671315</v>
      </c>
      <c r="C3909">
        <f>'Map Data'!$I$48</f>
        <v>3</v>
      </c>
      <c r="D3909" t="e">
        <f>IF($C3909=1,$B3909,NA())</f>
        <v>#N/A</v>
      </c>
      <c r="E3909" t="e">
        <f>IF($C3909=2,$B3909,NA())</f>
        <v>#N/A</v>
      </c>
      <c r="F3909">
        <f>IF($C3909=3,$B3909,NA())</f>
        <v>-0.0671315</v>
      </c>
      <c r="G3909" t="e">
        <f>IF($C3909=4,$B3909,NA())</f>
        <v>#N/A</v>
      </c>
      <c r="H3909" t="e">
        <f>IF($C3909=5,$B3909,NA())</f>
        <v>#N/A</v>
      </c>
      <c r="I3909" t="e">
        <f>IF($C3909="",$B3909,NA())</f>
        <v>#N/A</v>
      </c>
    </row>
    <row r="3910" spans="1:9">
      <c r="A3910">
        <v>0.0196423</v>
      </c>
      <c r="B3910">
        <v>-0.0671315</v>
      </c>
      <c r="C3910">
        <f>'Map Data'!$I$48</f>
        <v>3</v>
      </c>
      <c r="D3910" t="e">
        <f>IF($C3910=1,$B3910,NA())</f>
        <v>#N/A</v>
      </c>
      <c r="E3910" t="e">
        <f>IF($C3910=2,$B3910,NA())</f>
        <v>#N/A</v>
      </c>
      <c r="F3910">
        <f>IF($C3910=3,$B3910,NA())</f>
        <v>-0.0671315</v>
      </c>
      <c r="G3910" t="e">
        <f>IF($C3910=4,$B3910,NA())</f>
        <v>#N/A</v>
      </c>
      <c r="H3910" t="e">
        <f>IF($C3910=5,$B3910,NA())</f>
        <v>#N/A</v>
      </c>
      <c r="I3910" t="e">
        <f>IF($C3910="",$B3910,NA())</f>
        <v>#N/A</v>
      </c>
    </row>
    <row r="3912" spans="1:9">
      <c r="A3912">
        <v>-0.1012076</v>
      </c>
      <c r="B3912">
        <v>-0.06429459999999999</v>
      </c>
      <c r="C3912">
        <f>'Map Data'!$I$48</f>
        <v>3</v>
      </c>
      <c r="D3912" t="e">
        <f>IF($C3912=1,$B3912,NA())</f>
        <v>#N/A</v>
      </c>
      <c r="E3912" t="e">
        <f>IF($C3912=2,$B3912,NA())</f>
        <v>#N/A</v>
      </c>
      <c r="F3912">
        <f>IF($C3912=3,$B3912,NA())</f>
        <v>-0.0642946</v>
      </c>
      <c r="G3912" t="e">
        <f>IF($C3912=4,$B3912,NA())</f>
        <v>#N/A</v>
      </c>
      <c r="H3912" t="e">
        <f>IF($C3912=5,$B3912,NA())</f>
        <v>#N/A</v>
      </c>
      <c r="I3912" t="e">
        <f>IF($C3912="",$B3912,NA())</f>
        <v>#N/A</v>
      </c>
    </row>
    <row r="3913" spans="1:9">
      <c r="A3913">
        <v>-0.0201671</v>
      </c>
      <c r="B3913">
        <v>-0.06429459999999999</v>
      </c>
      <c r="C3913">
        <f>'Map Data'!$I$48</f>
        <v>3</v>
      </c>
      <c r="D3913" t="e">
        <f>IF($C3913=1,$B3913,NA())</f>
        <v>#N/A</v>
      </c>
      <c r="E3913" t="e">
        <f>IF($C3913=2,$B3913,NA())</f>
        <v>#N/A</v>
      </c>
      <c r="F3913">
        <f>IF($C3913=3,$B3913,NA())</f>
        <v>-0.0642946</v>
      </c>
      <c r="G3913" t="e">
        <f>IF($C3913=4,$B3913,NA())</f>
        <v>#N/A</v>
      </c>
      <c r="H3913" t="e">
        <f>IF($C3913=5,$B3913,NA())</f>
        <v>#N/A</v>
      </c>
      <c r="I3913" t="e">
        <f>IF($C3913="",$B3913,NA())</f>
        <v>#N/A</v>
      </c>
    </row>
    <row r="3915" spans="1:9">
      <c r="A3915">
        <v>-0.0187453</v>
      </c>
      <c r="B3915">
        <v>-0.06429459999999999</v>
      </c>
      <c r="C3915">
        <f>'Map Data'!$I$48</f>
        <v>3</v>
      </c>
      <c r="D3915" t="e">
        <f>IF($C3915=1,$B3915,NA())</f>
        <v>#N/A</v>
      </c>
      <c r="E3915" t="e">
        <f>IF($C3915=2,$B3915,NA())</f>
        <v>#N/A</v>
      </c>
      <c r="F3915">
        <f>IF($C3915=3,$B3915,NA())</f>
        <v>-0.0642946</v>
      </c>
      <c r="G3915" t="e">
        <f>IF($C3915=4,$B3915,NA())</f>
        <v>#N/A</v>
      </c>
      <c r="H3915" t="e">
        <f>IF($C3915=5,$B3915,NA())</f>
        <v>#N/A</v>
      </c>
      <c r="I3915" t="e">
        <f>IF($C3915="",$B3915,NA())</f>
        <v>#N/A</v>
      </c>
    </row>
    <row r="3916" spans="1:9">
      <c r="A3916">
        <v>-0.0182714</v>
      </c>
      <c r="B3916">
        <v>-0.06429459999999999</v>
      </c>
      <c r="C3916">
        <f>'Map Data'!$I$48</f>
        <v>3</v>
      </c>
      <c r="D3916" t="e">
        <f>IF($C3916=1,$B3916,NA())</f>
        <v>#N/A</v>
      </c>
      <c r="E3916" t="e">
        <f>IF($C3916=2,$B3916,NA())</f>
        <v>#N/A</v>
      </c>
      <c r="F3916">
        <f>IF($C3916=3,$B3916,NA())</f>
        <v>-0.0642946</v>
      </c>
      <c r="G3916" t="e">
        <f>IF($C3916=4,$B3916,NA())</f>
        <v>#N/A</v>
      </c>
      <c r="H3916" t="e">
        <f>IF($C3916=5,$B3916,NA())</f>
        <v>#N/A</v>
      </c>
      <c r="I3916" t="e">
        <f>IF($C3916="",$B3916,NA())</f>
        <v>#N/A</v>
      </c>
    </row>
    <row r="3918" spans="1:9">
      <c r="A3918">
        <v>-0.0149539</v>
      </c>
      <c r="B3918">
        <v>-0.06429459999999999</v>
      </c>
      <c r="C3918">
        <f>'Map Data'!$I$48</f>
        <v>3</v>
      </c>
      <c r="D3918" t="e">
        <f>IF($C3918=1,$B3918,NA())</f>
        <v>#N/A</v>
      </c>
      <c r="E3918" t="e">
        <f>IF($C3918=2,$B3918,NA())</f>
        <v>#N/A</v>
      </c>
      <c r="F3918">
        <f>IF($C3918=3,$B3918,NA())</f>
        <v>-0.0642946</v>
      </c>
      <c r="G3918" t="e">
        <f>IF($C3918=4,$B3918,NA())</f>
        <v>#N/A</v>
      </c>
      <c r="H3918" t="e">
        <f>IF($C3918=5,$B3918,NA())</f>
        <v>#N/A</v>
      </c>
      <c r="I3918" t="e">
        <f>IF($C3918="",$B3918,NA())</f>
        <v>#N/A</v>
      </c>
    </row>
    <row r="3919" spans="1:9">
      <c r="A3919">
        <v>-0.0125843</v>
      </c>
      <c r="B3919">
        <v>-0.06429459999999999</v>
      </c>
      <c r="C3919">
        <f>'Map Data'!$I$48</f>
        <v>3</v>
      </c>
      <c r="D3919" t="e">
        <f>IF($C3919=1,$B3919,NA())</f>
        <v>#N/A</v>
      </c>
      <c r="E3919" t="e">
        <f>IF($C3919=2,$B3919,NA())</f>
        <v>#N/A</v>
      </c>
      <c r="F3919">
        <f>IF($C3919=3,$B3919,NA())</f>
        <v>-0.0642946</v>
      </c>
      <c r="G3919" t="e">
        <f>IF($C3919=4,$B3919,NA())</f>
        <v>#N/A</v>
      </c>
      <c r="H3919" t="e">
        <f>IF($C3919=5,$B3919,NA())</f>
        <v>#N/A</v>
      </c>
      <c r="I3919" t="e">
        <f>IF($C3919="",$B3919,NA())</f>
        <v>#N/A</v>
      </c>
    </row>
    <row r="3921" spans="1:9">
      <c r="A3921">
        <v>-0.0012102</v>
      </c>
      <c r="B3921">
        <v>-0.06429459999999999</v>
      </c>
      <c r="C3921">
        <f>'Map Data'!$I$48</f>
        <v>3</v>
      </c>
      <c r="D3921" t="e">
        <f>IF($C3921=1,$B3921,NA())</f>
        <v>#N/A</v>
      </c>
      <c r="E3921" t="e">
        <f>IF($C3921=2,$B3921,NA())</f>
        <v>#N/A</v>
      </c>
      <c r="F3921">
        <f>IF($C3921=3,$B3921,NA())</f>
        <v>-0.0642946</v>
      </c>
      <c r="G3921" t="e">
        <f>IF($C3921=4,$B3921,NA())</f>
        <v>#N/A</v>
      </c>
      <c r="H3921" t="e">
        <f>IF($C3921=5,$B3921,NA())</f>
        <v>#N/A</v>
      </c>
      <c r="I3921" t="e">
        <f>IF($C3921="",$B3921,NA())</f>
        <v>#N/A</v>
      </c>
    </row>
    <row r="3922" spans="1:9">
      <c r="A3922">
        <v>0.0016333</v>
      </c>
      <c r="B3922">
        <v>-0.06429459999999999</v>
      </c>
      <c r="C3922">
        <f>'Map Data'!$I$48</f>
        <v>3</v>
      </c>
      <c r="D3922" t="e">
        <f>IF($C3922=1,$B3922,NA())</f>
        <v>#N/A</v>
      </c>
      <c r="E3922" t="e">
        <f>IF($C3922=2,$B3922,NA())</f>
        <v>#N/A</v>
      </c>
      <c r="F3922">
        <f>IF($C3922=3,$B3922,NA())</f>
        <v>-0.0642946</v>
      </c>
      <c r="G3922" t="e">
        <f>IF($C3922=4,$B3922,NA())</f>
        <v>#N/A</v>
      </c>
      <c r="H3922" t="e">
        <f>IF($C3922=5,$B3922,NA())</f>
        <v>#N/A</v>
      </c>
      <c r="I3922" t="e">
        <f>IF($C3922="",$B3922,NA())</f>
        <v>#N/A</v>
      </c>
    </row>
    <row r="3924" spans="1:9">
      <c r="A3924">
        <v>0.0030551</v>
      </c>
      <c r="B3924">
        <v>-0.06429459999999999</v>
      </c>
      <c r="C3924">
        <f>'Map Data'!$I$48</f>
        <v>3</v>
      </c>
      <c r="D3924" t="e">
        <f>IF($C3924=1,$B3924,NA())</f>
        <v>#N/A</v>
      </c>
      <c r="E3924" t="e">
        <f>IF($C3924=2,$B3924,NA())</f>
        <v>#N/A</v>
      </c>
      <c r="F3924">
        <f>IF($C3924=3,$B3924,NA())</f>
        <v>-0.0642946</v>
      </c>
      <c r="G3924" t="e">
        <f>IF($C3924=4,$B3924,NA())</f>
        <v>#N/A</v>
      </c>
      <c r="H3924" t="e">
        <f>IF($C3924=5,$B3924,NA())</f>
        <v>#N/A</v>
      </c>
      <c r="I3924" t="e">
        <f>IF($C3924="",$B3924,NA())</f>
        <v>#N/A</v>
      </c>
    </row>
    <row r="3925" spans="1:9">
      <c r="A3925">
        <v>0.0149031</v>
      </c>
      <c r="B3925">
        <v>-0.06429459999999999</v>
      </c>
      <c r="C3925">
        <f>'Map Data'!$I$48</f>
        <v>3</v>
      </c>
      <c r="D3925" t="e">
        <f>IF($C3925=1,$B3925,NA())</f>
        <v>#N/A</v>
      </c>
      <c r="E3925" t="e">
        <f>IF($C3925=2,$B3925,NA())</f>
        <v>#N/A</v>
      </c>
      <c r="F3925">
        <f>IF($C3925=3,$B3925,NA())</f>
        <v>-0.0642946</v>
      </c>
      <c r="G3925" t="e">
        <f>IF($C3925=4,$B3925,NA())</f>
        <v>#N/A</v>
      </c>
      <c r="H3925" t="e">
        <f>IF($C3925=5,$B3925,NA())</f>
        <v>#N/A</v>
      </c>
      <c r="I3925" t="e">
        <f>IF($C3925="",$B3925,NA())</f>
        <v>#N/A</v>
      </c>
    </row>
    <row r="3927" spans="1:9">
      <c r="A3927">
        <v>-0.1012076</v>
      </c>
      <c r="B3927">
        <v>-0.0614578</v>
      </c>
      <c r="C3927">
        <f>'Map Data'!$I$48</f>
        <v>3</v>
      </c>
      <c r="D3927" t="e">
        <f>IF($C3927=1,$B3927,NA())</f>
        <v>#N/A</v>
      </c>
      <c r="E3927" t="e">
        <f>IF($C3927=2,$B3927,NA())</f>
        <v>#N/A</v>
      </c>
      <c r="F3927">
        <f>IF($C3927=3,$B3927,NA())</f>
        <v>-0.0614578</v>
      </c>
      <c r="G3927" t="e">
        <f>IF($C3927=4,$B3927,NA())</f>
        <v>#N/A</v>
      </c>
      <c r="H3927" t="e">
        <f>IF($C3927=5,$B3927,NA())</f>
        <v>#N/A</v>
      </c>
      <c r="I3927" t="e">
        <f>IF($C3927="",$B3927,NA())</f>
        <v>#N/A</v>
      </c>
    </row>
    <row r="3928" spans="1:9">
      <c r="A3928">
        <v>-0.0286977</v>
      </c>
      <c r="B3928">
        <v>-0.0614578</v>
      </c>
      <c r="C3928">
        <f>'Map Data'!$I$48</f>
        <v>3</v>
      </c>
      <c r="D3928" t="e">
        <f>IF($C3928=1,$B3928,NA())</f>
        <v>#N/A</v>
      </c>
      <c r="E3928" t="e">
        <f>IF($C3928=2,$B3928,NA())</f>
        <v>#N/A</v>
      </c>
      <c r="F3928">
        <f>IF($C3928=3,$B3928,NA())</f>
        <v>-0.0614578</v>
      </c>
      <c r="G3928" t="e">
        <f>IF($C3928=4,$B3928,NA())</f>
        <v>#N/A</v>
      </c>
      <c r="H3928" t="e">
        <f>IF($C3928=5,$B3928,NA())</f>
        <v>#N/A</v>
      </c>
      <c r="I3928" t="e">
        <f>IF($C3928="",$B3928,NA())</f>
        <v>#N/A</v>
      </c>
    </row>
    <row r="3930" spans="1:9">
      <c r="A3930">
        <v>-0.1007337</v>
      </c>
      <c r="B3930">
        <v>-0.058621</v>
      </c>
      <c r="C3930">
        <f>'Map Data'!$I$48</f>
        <v>3</v>
      </c>
      <c r="D3930" t="e">
        <f>IF($C3930=1,$B3930,NA())</f>
        <v>#N/A</v>
      </c>
      <c r="E3930" t="e">
        <f>IF($C3930=2,$B3930,NA())</f>
        <v>#N/A</v>
      </c>
      <c r="F3930">
        <f>IF($C3930=3,$B3930,NA())</f>
        <v>-0.058621</v>
      </c>
      <c r="G3930" t="e">
        <f>IF($C3930=4,$B3930,NA())</f>
        <v>#N/A</v>
      </c>
      <c r="H3930" t="e">
        <f>IF($C3930=5,$B3930,NA())</f>
        <v>#N/A</v>
      </c>
      <c r="I3930" t="e">
        <f>IF($C3930="",$B3930,NA())</f>
        <v>#N/A</v>
      </c>
    </row>
    <row r="3931" spans="1:9">
      <c r="A3931">
        <v>-0.0400718</v>
      </c>
      <c r="B3931">
        <v>-0.058621</v>
      </c>
      <c r="C3931">
        <f>'Map Data'!$I$48</f>
        <v>3</v>
      </c>
      <c r="D3931" t="e">
        <f>IF($C3931=1,$B3931,NA())</f>
        <v>#N/A</v>
      </c>
      <c r="E3931" t="e">
        <f>IF($C3931=2,$B3931,NA())</f>
        <v>#N/A</v>
      </c>
      <c r="F3931">
        <f>IF($C3931=3,$B3931,NA())</f>
        <v>-0.058621</v>
      </c>
      <c r="G3931" t="e">
        <f>IF($C3931=4,$B3931,NA())</f>
        <v>#N/A</v>
      </c>
      <c r="H3931" t="e">
        <f>IF($C3931=5,$B3931,NA())</f>
        <v>#N/A</v>
      </c>
      <c r="I3931" t="e">
        <f>IF($C3931="",$B3931,NA())</f>
        <v>#N/A</v>
      </c>
    </row>
    <row r="3933" spans="1:9">
      <c r="A3933">
        <v>-0.0381761</v>
      </c>
      <c r="B3933">
        <v>-0.058621</v>
      </c>
      <c r="C3933">
        <f>'Map Data'!$I$48</f>
        <v>3</v>
      </c>
      <c r="D3933" t="e">
        <f>IF($C3933=1,$B3933,NA())</f>
        <v>#N/A</v>
      </c>
      <c r="E3933" t="e">
        <f>IF($C3933=2,$B3933,NA())</f>
        <v>#N/A</v>
      </c>
      <c r="F3933">
        <f>IF($C3933=3,$B3933,NA())</f>
        <v>-0.058621</v>
      </c>
      <c r="G3933" t="e">
        <f>IF($C3933=4,$B3933,NA())</f>
        <v>#N/A</v>
      </c>
      <c r="H3933" t="e">
        <f>IF($C3933=5,$B3933,NA())</f>
        <v>#N/A</v>
      </c>
      <c r="I3933" t="e">
        <f>IF($C3933="",$B3933,NA())</f>
        <v>#N/A</v>
      </c>
    </row>
    <row r="3934" spans="1:9">
      <c r="A3934">
        <v>-0.0372282</v>
      </c>
      <c r="B3934">
        <v>-0.058621</v>
      </c>
      <c r="C3934">
        <f>'Map Data'!$I$48</f>
        <v>3</v>
      </c>
      <c r="D3934" t="e">
        <f>IF($C3934=1,$B3934,NA())</f>
        <v>#N/A</v>
      </c>
      <c r="E3934" t="e">
        <f>IF($C3934=2,$B3934,NA())</f>
        <v>#N/A</v>
      </c>
      <c r="F3934">
        <f>IF($C3934=3,$B3934,NA())</f>
        <v>-0.058621</v>
      </c>
      <c r="G3934" t="e">
        <f>IF($C3934=4,$B3934,NA())</f>
        <v>#N/A</v>
      </c>
      <c r="H3934" t="e">
        <f>IF($C3934=5,$B3934,NA())</f>
        <v>#N/A</v>
      </c>
      <c r="I3934" t="e">
        <f>IF($C3934="",$B3934,NA())</f>
        <v>#N/A</v>
      </c>
    </row>
    <row r="3936" spans="1:9">
      <c r="A3936">
        <v>-0.0339108</v>
      </c>
      <c r="B3936">
        <v>-0.058621</v>
      </c>
      <c r="C3936">
        <f>'Map Data'!$I$48</f>
        <v>3</v>
      </c>
      <c r="D3936" t="e">
        <f>IF($C3936=1,$B3936,NA())</f>
        <v>#N/A</v>
      </c>
      <c r="E3936" t="e">
        <f>IF($C3936=2,$B3936,NA())</f>
        <v>#N/A</v>
      </c>
      <c r="F3936">
        <f>IF($C3936=3,$B3936,NA())</f>
        <v>-0.058621</v>
      </c>
      <c r="G3936" t="e">
        <f>IF($C3936=4,$B3936,NA())</f>
        <v>#N/A</v>
      </c>
      <c r="H3936" t="e">
        <f>IF($C3936=5,$B3936,NA())</f>
        <v>#N/A</v>
      </c>
      <c r="I3936" t="e">
        <f>IF($C3936="",$B3936,NA())</f>
        <v>#N/A</v>
      </c>
    </row>
    <row r="3937" spans="1:9">
      <c r="A3937">
        <v>-0.0334369</v>
      </c>
      <c r="B3937">
        <v>-0.058621</v>
      </c>
      <c r="C3937">
        <f>'Map Data'!$I$48</f>
        <v>3</v>
      </c>
      <c r="D3937" t="e">
        <f>IF($C3937=1,$B3937,NA())</f>
        <v>#N/A</v>
      </c>
      <c r="E3937" t="e">
        <f>IF($C3937=2,$B3937,NA())</f>
        <v>#N/A</v>
      </c>
      <c r="F3937">
        <f>IF($C3937=3,$B3937,NA())</f>
        <v>-0.058621</v>
      </c>
      <c r="G3937" t="e">
        <f>IF($C3937=4,$B3937,NA())</f>
        <v>#N/A</v>
      </c>
      <c r="H3937" t="e">
        <f>IF($C3937=5,$B3937,NA())</f>
        <v>#N/A</v>
      </c>
      <c r="I3937" t="e">
        <f>IF($C3937="",$B3937,NA())</f>
        <v>#N/A</v>
      </c>
    </row>
    <row r="3939" spans="1:9">
      <c r="A3939">
        <v>-0.1007337</v>
      </c>
      <c r="B3939">
        <v>-0.0557841</v>
      </c>
      <c r="C3939">
        <f>'Map Data'!$I$48</f>
        <v>3</v>
      </c>
      <c r="D3939" t="e">
        <f>IF($C3939=1,$B3939,NA())</f>
        <v>#N/A</v>
      </c>
      <c r="E3939" t="e">
        <f>IF($C3939=2,$B3939,NA())</f>
        <v>#N/A</v>
      </c>
      <c r="F3939">
        <f>IF($C3939=3,$B3939,NA())</f>
        <v>-0.0557841</v>
      </c>
      <c r="G3939" t="e">
        <f>IF($C3939=4,$B3939,NA())</f>
        <v>#N/A</v>
      </c>
      <c r="H3939" t="e">
        <f>IF($C3939=5,$B3939,NA())</f>
        <v>#N/A</v>
      </c>
      <c r="I3939" t="e">
        <f>IF($C3939="",$B3939,NA())</f>
        <v>#N/A</v>
      </c>
    </row>
    <row r="3940" spans="1:9">
      <c r="A3940">
        <v>-0.0462327</v>
      </c>
      <c r="B3940">
        <v>-0.0557841</v>
      </c>
      <c r="C3940">
        <f>'Map Data'!$I$48</f>
        <v>3</v>
      </c>
      <c r="D3940" t="e">
        <f>IF($C3940=1,$B3940,NA())</f>
        <v>#N/A</v>
      </c>
      <c r="E3940" t="e">
        <f>IF($C3940=2,$B3940,NA())</f>
        <v>#N/A</v>
      </c>
      <c r="F3940">
        <f>IF($C3940=3,$B3940,NA())</f>
        <v>-0.0557841</v>
      </c>
      <c r="G3940" t="e">
        <f>IF($C3940=4,$B3940,NA())</f>
        <v>#N/A</v>
      </c>
      <c r="H3940" t="e">
        <f>IF($C3940=5,$B3940,NA())</f>
        <v>#N/A</v>
      </c>
      <c r="I3940" t="e">
        <f>IF($C3940="",$B3940,NA())</f>
        <v>#N/A</v>
      </c>
    </row>
    <row r="3942" spans="1:9">
      <c r="A3942">
        <v>-0.1002597</v>
      </c>
      <c r="B3942">
        <v>-0.0529473</v>
      </c>
      <c r="C3942">
        <f>'Map Data'!$I$48</f>
        <v>3</v>
      </c>
      <c r="D3942" t="e">
        <f>IF($C3942=1,$B3942,NA())</f>
        <v>#N/A</v>
      </c>
      <c r="E3942" t="e">
        <f>IF($C3942=2,$B3942,NA())</f>
        <v>#N/A</v>
      </c>
      <c r="F3942">
        <f>IF($C3942=3,$B3942,NA())</f>
        <v>-0.0529473</v>
      </c>
      <c r="G3942" t="e">
        <f>IF($C3942=4,$B3942,NA())</f>
        <v>#N/A</v>
      </c>
      <c r="H3942" t="e">
        <f>IF($C3942=5,$B3942,NA())</f>
        <v>#N/A</v>
      </c>
      <c r="I3942" t="e">
        <f>IF($C3942="",$B3942,NA())</f>
        <v>#N/A</v>
      </c>
    </row>
    <row r="3943" spans="1:9">
      <c r="A3943">
        <v>-0.0538155</v>
      </c>
      <c r="B3943">
        <v>-0.0529473</v>
      </c>
      <c r="C3943">
        <f>'Map Data'!$I$48</f>
        <v>3</v>
      </c>
      <c r="D3943" t="e">
        <f>IF($C3943=1,$B3943,NA())</f>
        <v>#N/A</v>
      </c>
      <c r="E3943" t="e">
        <f>IF($C3943=2,$B3943,NA())</f>
        <v>#N/A</v>
      </c>
      <c r="F3943">
        <f>IF($C3943=3,$B3943,NA())</f>
        <v>-0.0529473</v>
      </c>
      <c r="G3943" t="e">
        <f>IF($C3943=4,$B3943,NA())</f>
        <v>#N/A</v>
      </c>
      <c r="H3943" t="e">
        <f>IF($C3943=5,$B3943,NA())</f>
        <v>#N/A</v>
      </c>
      <c r="I3943" t="e">
        <f>IF($C3943="",$B3943,NA())</f>
        <v>#N/A</v>
      </c>
    </row>
    <row r="3945" spans="1:9">
      <c r="A3945">
        <v>-0.1002597</v>
      </c>
      <c r="B3945">
        <v>-0.0501105</v>
      </c>
      <c r="C3945">
        <f>'Map Data'!$I$48</f>
        <v>3</v>
      </c>
      <c r="D3945" t="e">
        <f>IF($C3945=1,$B3945,NA())</f>
        <v>#N/A</v>
      </c>
      <c r="E3945" t="e">
        <f>IF($C3945=2,$B3945,NA())</f>
        <v>#N/A</v>
      </c>
      <c r="F3945">
        <f>IF($C3945=3,$B3945,NA())</f>
        <v>-0.0501105</v>
      </c>
      <c r="G3945" t="e">
        <f>IF($C3945=4,$B3945,NA())</f>
        <v>#N/A</v>
      </c>
      <c r="H3945" t="e">
        <f>IF($C3945=5,$B3945,NA())</f>
        <v>#N/A</v>
      </c>
      <c r="I3945" t="e">
        <f>IF($C3945="",$B3945,NA())</f>
        <v>#N/A</v>
      </c>
    </row>
    <row r="3946" spans="1:9">
      <c r="A3946">
        <v>-0.0571329</v>
      </c>
      <c r="B3946">
        <v>-0.0501105</v>
      </c>
      <c r="C3946">
        <f>'Map Data'!$I$48</f>
        <v>3</v>
      </c>
      <c r="D3946" t="e">
        <f>IF($C3946=1,$B3946,NA())</f>
        <v>#N/A</v>
      </c>
      <c r="E3946" t="e">
        <f>IF($C3946=2,$B3946,NA())</f>
        <v>#N/A</v>
      </c>
      <c r="F3946">
        <f>IF($C3946=3,$B3946,NA())</f>
        <v>-0.0501105</v>
      </c>
      <c r="G3946" t="e">
        <f>IF($C3946=4,$B3946,NA())</f>
        <v>#N/A</v>
      </c>
      <c r="H3946" t="e">
        <f>IF($C3946=5,$B3946,NA())</f>
        <v>#N/A</v>
      </c>
      <c r="I3946" t="e">
        <f>IF($C3946="",$B3946,NA())</f>
        <v>#N/A</v>
      </c>
    </row>
    <row r="3948" spans="1:9">
      <c r="A3948">
        <v>-0.1002597</v>
      </c>
      <c r="B3948">
        <v>-0.0472736</v>
      </c>
      <c r="C3948">
        <f>'Map Data'!$I$48</f>
        <v>3</v>
      </c>
      <c r="D3948" t="e">
        <f>IF($C3948=1,$B3948,NA())</f>
        <v>#N/A</v>
      </c>
      <c r="E3948" t="e">
        <f>IF($C3948=2,$B3948,NA())</f>
        <v>#N/A</v>
      </c>
      <c r="F3948">
        <f>IF($C3948=3,$B3948,NA())</f>
        <v>-0.0472736</v>
      </c>
      <c r="G3948" t="e">
        <f>IF($C3948=4,$B3948,NA())</f>
        <v>#N/A</v>
      </c>
      <c r="H3948" t="e">
        <f>IF($C3948=5,$B3948,NA())</f>
        <v>#N/A</v>
      </c>
      <c r="I3948" t="e">
        <f>IF($C3948="",$B3948,NA())</f>
        <v>#N/A</v>
      </c>
    </row>
    <row r="3949" spans="1:9">
      <c r="A3949">
        <v>-0.0571329</v>
      </c>
      <c r="B3949">
        <v>-0.0472736</v>
      </c>
      <c r="C3949">
        <f>'Map Data'!$I$48</f>
        <v>3</v>
      </c>
      <c r="D3949" t="e">
        <f>IF($C3949=1,$B3949,NA())</f>
        <v>#N/A</v>
      </c>
      <c r="E3949" t="e">
        <f>IF($C3949=2,$B3949,NA())</f>
        <v>#N/A</v>
      </c>
      <c r="F3949">
        <f>IF($C3949=3,$B3949,NA())</f>
        <v>-0.0472736</v>
      </c>
      <c r="G3949" t="e">
        <f>IF($C3949=4,$B3949,NA())</f>
        <v>#N/A</v>
      </c>
      <c r="H3949" t="e">
        <f>IF($C3949=5,$B3949,NA())</f>
        <v>#N/A</v>
      </c>
      <c r="I3949" t="e">
        <f>IF($C3949="",$B3949,NA())</f>
        <v>#N/A</v>
      </c>
    </row>
    <row r="3951" spans="1:9">
      <c r="A3951">
        <v>-0.09978579999999999</v>
      </c>
      <c r="B3951">
        <v>-0.0444368</v>
      </c>
      <c r="C3951">
        <f>'Map Data'!$I$48</f>
        <v>3</v>
      </c>
      <c r="D3951" t="e">
        <f>IF($C3951=1,$B3951,NA())</f>
        <v>#N/A</v>
      </c>
      <c r="E3951" t="e">
        <f>IF($C3951=2,$B3951,NA())</f>
        <v>#N/A</v>
      </c>
      <c r="F3951">
        <f>IF($C3951=3,$B3951,NA())</f>
        <v>-0.0444368</v>
      </c>
      <c r="G3951" t="e">
        <f>IF($C3951=4,$B3951,NA())</f>
        <v>#N/A</v>
      </c>
      <c r="H3951" t="e">
        <f>IF($C3951=5,$B3951,NA())</f>
        <v>#N/A</v>
      </c>
      <c r="I3951" t="e">
        <f>IF($C3951="",$B3951,NA())</f>
        <v>#N/A</v>
      </c>
    </row>
    <row r="3952" spans="1:9">
      <c r="A3952">
        <v>-0.0571329</v>
      </c>
      <c r="B3952">
        <v>-0.0444368</v>
      </c>
      <c r="C3952">
        <f>'Map Data'!$I$48</f>
        <v>3</v>
      </c>
      <c r="D3952" t="e">
        <f>IF($C3952=1,$B3952,NA())</f>
        <v>#N/A</v>
      </c>
      <c r="E3952" t="e">
        <f>IF($C3952=2,$B3952,NA())</f>
        <v>#N/A</v>
      </c>
      <c r="F3952">
        <f>IF($C3952=3,$B3952,NA())</f>
        <v>-0.0444368</v>
      </c>
      <c r="G3952" t="e">
        <f>IF($C3952=4,$B3952,NA())</f>
        <v>#N/A</v>
      </c>
      <c r="H3952" t="e">
        <f>IF($C3952=5,$B3952,NA())</f>
        <v>#N/A</v>
      </c>
      <c r="I3952" t="e">
        <f>IF($C3952="",$B3952,NA())</f>
        <v>#N/A</v>
      </c>
    </row>
    <row r="3954" spans="1:9">
      <c r="A3954">
        <v>-0.09978579999999999</v>
      </c>
      <c r="B3954">
        <v>-0.0415999</v>
      </c>
      <c r="C3954">
        <f>'Map Data'!$I$48</f>
        <v>3</v>
      </c>
      <c r="D3954" t="e">
        <f>IF($C3954=1,$B3954,NA())</f>
        <v>#N/A</v>
      </c>
      <c r="E3954" t="e">
        <f>IF($C3954=2,$B3954,NA())</f>
        <v>#N/A</v>
      </c>
      <c r="F3954">
        <f>IF($C3954=3,$B3954,NA())</f>
        <v>-0.0415999</v>
      </c>
      <c r="G3954" t="e">
        <f>IF($C3954=4,$B3954,NA())</f>
        <v>#N/A</v>
      </c>
      <c r="H3954" t="e">
        <f>IF($C3954=5,$B3954,NA())</f>
        <v>#N/A</v>
      </c>
      <c r="I3954" t="e">
        <f>IF($C3954="",$B3954,NA())</f>
        <v>#N/A</v>
      </c>
    </row>
    <row r="3955" spans="1:9">
      <c r="A3955">
        <v>-0.056659</v>
      </c>
      <c r="B3955">
        <v>-0.0415999</v>
      </c>
      <c r="C3955">
        <f>'Map Data'!$I$48</f>
        <v>3</v>
      </c>
      <c r="D3955" t="e">
        <f>IF($C3955=1,$B3955,NA())</f>
        <v>#N/A</v>
      </c>
      <c r="E3955" t="e">
        <f>IF($C3955=2,$B3955,NA())</f>
        <v>#N/A</v>
      </c>
      <c r="F3955">
        <f>IF($C3955=3,$B3955,NA())</f>
        <v>-0.0415999</v>
      </c>
      <c r="G3955" t="e">
        <f>IF($C3955=4,$B3955,NA())</f>
        <v>#N/A</v>
      </c>
      <c r="H3955" t="e">
        <f>IF($C3955=5,$B3955,NA())</f>
        <v>#N/A</v>
      </c>
      <c r="I3955" t="e">
        <f>IF($C3955="",$B3955,NA())</f>
        <v>#N/A</v>
      </c>
    </row>
    <row r="3957" spans="1:9">
      <c r="A3957">
        <v>-0.09931189999999999</v>
      </c>
      <c r="B3957">
        <v>-0.0387631</v>
      </c>
      <c r="C3957">
        <f>'Map Data'!$I$48</f>
        <v>3</v>
      </c>
      <c r="D3957" t="e">
        <f>IF($C3957=1,$B3957,NA())</f>
        <v>#N/A</v>
      </c>
      <c r="E3957" t="e">
        <f>IF($C3957=2,$B3957,NA())</f>
        <v>#N/A</v>
      </c>
      <c r="F3957">
        <f>IF($C3957=3,$B3957,NA())</f>
        <v>-0.0387631</v>
      </c>
      <c r="G3957" t="e">
        <f>IF($C3957=4,$B3957,NA())</f>
        <v>#N/A</v>
      </c>
      <c r="H3957" t="e">
        <f>IF($C3957=5,$B3957,NA())</f>
        <v>#N/A</v>
      </c>
      <c r="I3957" t="e">
        <f>IF($C3957="",$B3957,NA())</f>
        <v>#N/A</v>
      </c>
    </row>
    <row r="3958" spans="1:9">
      <c r="A3958">
        <v>-0.056659</v>
      </c>
      <c r="B3958">
        <v>-0.0387631</v>
      </c>
      <c r="C3958">
        <f>'Map Data'!$I$48</f>
        <v>3</v>
      </c>
      <c r="D3958" t="e">
        <f>IF($C3958=1,$B3958,NA())</f>
        <v>#N/A</v>
      </c>
      <c r="E3958" t="e">
        <f>IF($C3958=2,$B3958,NA())</f>
        <v>#N/A</v>
      </c>
      <c r="F3958">
        <f>IF($C3958=3,$B3958,NA())</f>
        <v>-0.0387631</v>
      </c>
      <c r="G3958" t="e">
        <f>IF($C3958=4,$B3958,NA())</f>
        <v>#N/A</v>
      </c>
      <c r="H3958" t="e">
        <f>IF($C3958=5,$B3958,NA())</f>
        <v>#N/A</v>
      </c>
      <c r="I3958" t="e">
        <f>IF($C3958="",$B3958,NA())</f>
        <v>#N/A</v>
      </c>
    </row>
    <row r="3960" spans="1:9">
      <c r="A3960">
        <v>-0.09931189999999999</v>
      </c>
      <c r="B3960">
        <v>-0.0359263</v>
      </c>
      <c r="C3960">
        <f>'Map Data'!$I$48</f>
        <v>3</v>
      </c>
      <c r="D3960" t="e">
        <f>IF($C3960=1,$B3960,NA())</f>
        <v>#N/A</v>
      </c>
      <c r="E3960" t="e">
        <f>IF($C3960=2,$B3960,NA())</f>
        <v>#N/A</v>
      </c>
      <c r="F3960">
        <f>IF($C3960=3,$B3960,NA())</f>
        <v>-0.0359263</v>
      </c>
      <c r="G3960" t="e">
        <f>IF($C3960=4,$B3960,NA())</f>
        <v>#N/A</v>
      </c>
      <c r="H3960" t="e">
        <f>IF($C3960=5,$B3960,NA())</f>
        <v>#N/A</v>
      </c>
      <c r="I3960" t="e">
        <f>IF($C3960="",$B3960,NA())</f>
        <v>#N/A</v>
      </c>
    </row>
    <row r="3961" spans="1:9">
      <c r="A3961">
        <v>-0.056659</v>
      </c>
      <c r="B3961">
        <v>-0.0359263</v>
      </c>
      <c r="C3961">
        <f>'Map Data'!$I$48</f>
        <v>3</v>
      </c>
      <c r="D3961" t="e">
        <f>IF($C3961=1,$B3961,NA())</f>
        <v>#N/A</v>
      </c>
      <c r="E3961" t="e">
        <f>IF($C3961=2,$B3961,NA())</f>
        <v>#N/A</v>
      </c>
      <c r="F3961">
        <f>IF($C3961=3,$B3961,NA())</f>
        <v>-0.0359263</v>
      </c>
      <c r="G3961" t="e">
        <f>IF($C3961=4,$B3961,NA())</f>
        <v>#N/A</v>
      </c>
      <c r="H3961" t="e">
        <f>IF($C3961=5,$B3961,NA())</f>
        <v>#N/A</v>
      </c>
      <c r="I3961" t="e">
        <f>IF($C3961="",$B3961,NA())</f>
        <v>#N/A</v>
      </c>
    </row>
    <row r="3963" spans="1:9">
      <c r="A3963">
        <v>-0.098838</v>
      </c>
      <c r="B3963">
        <v>-0.0330894</v>
      </c>
      <c r="C3963">
        <f>'Map Data'!$I$48</f>
        <v>3</v>
      </c>
      <c r="D3963" t="e">
        <f>IF($C3963=1,$B3963,NA())</f>
        <v>#N/A</v>
      </c>
      <c r="E3963" t="e">
        <f>IF($C3963=2,$B3963,NA())</f>
        <v>#N/A</v>
      </c>
      <c r="F3963">
        <f>IF($C3963=3,$B3963,NA())</f>
        <v>-0.0330894</v>
      </c>
      <c r="G3963" t="e">
        <f>IF($C3963=4,$B3963,NA())</f>
        <v>#N/A</v>
      </c>
      <c r="H3963" t="e">
        <f>IF($C3963=5,$B3963,NA())</f>
        <v>#N/A</v>
      </c>
      <c r="I3963" t="e">
        <f>IF($C3963="",$B3963,NA())</f>
        <v>#N/A</v>
      </c>
    </row>
    <row r="3964" spans="1:9">
      <c r="A3964">
        <v>-0.056659</v>
      </c>
      <c r="B3964">
        <v>-0.0330894</v>
      </c>
      <c r="C3964">
        <f>'Map Data'!$I$48</f>
        <v>3</v>
      </c>
      <c r="D3964" t="e">
        <f>IF($C3964=1,$B3964,NA())</f>
        <v>#N/A</v>
      </c>
      <c r="E3964" t="e">
        <f>IF($C3964=2,$B3964,NA())</f>
        <v>#N/A</v>
      </c>
      <c r="F3964">
        <f>IF($C3964=3,$B3964,NA())</f>
        <v>-0.0330894</v>
      </c>
      <c r="G3964" t="e">
        <f>IF($C3964=4,$B3964,NA())</f>
        <v>#N/A</v>
      </c>
      <c r="H3964" t="e">
        <f>IF($C3964=5,$B3964,NA())</f>
        <v>#N/A</v>
      </c>
      <c r="I3964" t="e">
        <f>IF($C3964="",$B3964,NA())</f>
        <v>#N/A</v>
      </c>
    </row>
    <row r="3966" spans="1:9">
      <c r="A3966">
        <v>-0.098838</v>
      </c>
      <c r="B3966">
        <v>-0.0302526</v>
      </c>
      <c r="C3966">
        <f>'Map Data'!$I$48</f>
        <v>3</v>
      </c>
      <c r="D3966" t="e">
        <f>IF($C3966=1,$B3966,NA())</f>
        <v>#N/A</v>
      </c>
      <c r="E3966" t="e">
        <f>IF($C3966=2,$B3966,NA())</f>
        <v>#N/A</v>
      </c>
      <c r="F3966">
        <f>IF($C3966=3,$B3966,NA())</f>
        <v>-0.0302526</v>
      </c>
      <c r="G3966" t="e">
        <f>IF($C3966=4,$B3966,NA())</f>
        <v>#N/A</v>
      </c>
      <c r="H3966" t="e">
        <f>IF($C3966=5,$B3966,NA())</f>
        <v>#N/A</v>
      </c>
      <c r="I3966" t="e">
        <f>IF($C3966="",$B3966,NA())</f>
        <v>#N/A</v>
      </c>
    </row>
    <row r="3967" spans="1:9">
      <c r="A3967">
        <v>-0.0561851</v>
      </c>
      <c r="B3967">
        <v>-0.0302526</v>
      </c>
      <c r="C3967">
        <f>'Map Data'!$I$48</f>
        <v>3</v>
      </c>
      <c r="D3967" t="e">
        <f>IF($C3967=1,$B3967,NA())</f>
        <v>#N/A</v>
      </c>
      <c r="E3967" t="e">
        <f>IF($C3967=2,$B3967,NA())</f>
        <v>#N/A</v>
      </c>
      <c r="F3967">
        <f>IF($C3967=3,$B3967,NA())</f>
        <v>-0.0302526</v>
      </c>
      <c r="G3967" t="e">
        <f>IF($C3967=4,$B3967,NA())</f>
        <v>#N/A</v>
      </c>
      <c r="H3967" t="e">
        <f>IF($C3967=5,$B3967,NA())</f>
        <v>#N/A</v>
      </c>
      <c r="I3967" t="e">
        <f>IF($C3967="",$B3967,NA())</f>
        <v>#N/A</v>
      </c>
    </row>
    <row r="3969" spans="1:9">
      <c r="A3969">
        <v>-0.0983641</v>
      </c>
      <c r="B3969">
        <v>-0.0274158</v>
      </c>
      <c r="C3969">
        <f>'Map Data'!$I$48</f>
        <v>3</v>
      </c>
      <c r="D3969" t="e">
        <f>IF($C3969=1,$B3969,NA())</f>
        <v>#N/A</v>
      </c>
      <c r="E3969" t="e">
        <f>IF($C3969=2,$B3969,NA())</f>
        <v>#N/A</v>
      </c>
      <c r="F3969">
        <f>IF($C3969=3,$B3969,NA())</f>
        <v>-0.0274158</v>
      </c>
      <c r="G3969" t="e">
        <f>IF($C3969=4,$B3969,NA())</f>
        <v>#N/A</v>
      </c>
      <c r="H3969" t="e">
        <f>IF($C3969=5,$B3969,NA())</f>
        <v>#N/A</v>
      </c>
      <c r="I3969" t="e">
        <f>IF($C3969="",$B3969,NA())</f>
        <v>#N/A</v>
      </c>
    </row>
    <row r="3970" spans="1:9">
      <c r="A3970">
        <v>-0.0561851</v>
      </c>
      <c r="B3970">
        <v>-0.0274158</v>
      </c>
      <c r="C3970">
        <f>'Map Data'!$I$48</f>
        <v>3</v>
      </c>
      <c r="D3970" t="e">
        <f>IF($C3970=1,$B3970,NA())</f>
        <v>#N/A</v>
      </c>
      <c r="E3970" t="e">
        <f>IF($C3970=2,$B3970,NA())</f>
        <v>#N/A</v>
      </c>
      <c r="F3970">
        <f>IF($C3970=3,$B3970,NA())</f>
        <v>-0.0274158</v>
      </c>
      <c r="G3970" t="e">
        <f>IF($C3970=4,$B3970,NA())</f>
        <v>#N/A</v>
      </c>
      <c r="H3970" t="e">
        <f>IF($C3970=5,$B3970,NA())</f>
        <v>#N/A</v>
      </c>
      <c r="I3970" t="e">
        <f>IF($C3970="",$B3970,NA())</f>
        <v>#N/A</v>
      </c>
    </row>
    <row r="3972" spans="1:9">
      <c r="A3972">
        <v>-0.0983641</v>
      </c>
      <c r="B3972">
        <v>-0.0245789</v>
      </c>
      <c r="C3972">
        <f>'Map Data'!$I$48</f>
        <v>3</v>
      </c>
      <c r="D3972" t="e">
        <f>IF($C3972=1,$B3972,NA())</f>
        <v>#N/A</v>
      </c>
      <c r="E3972" t="e">
        <f>IF($C3972=2,$B3972,NA())</f>
        <v>#N/A</v>
      </c>
      <c r="F3972">
        <f>IF($C3972=3,$B3972,NA())</f>
        <v>-0.0245789</v>
      </c>
      <c r="G3972" t="e">
        <f>IF($C3972=4,$B3972,NA())</f>
        <v>#N/A</v>
      </c>
      <c r="H3972" t="e">
        <f>IF($C3972=5,$B3972,NA())</f>
        <v>#N/A</v>
      </c>
      <c r="I3972" t="e">
        <f>IF($C3972="",$B3972,NA())</f>
        <v>#N/A</v>
      </c>
    </row>
    <row r="3973" spans="1:9">
      <c r="A3973">
        <v>-0.0561851</v>
      </c>
      <c r="B3973">
        <v>-0.0245789</v>
      </c>
      <c r="C3973">
        <f>'Map Data'!$I$48</f>
        <v>3</v>
      </c>
      <c r="D3973" t="e">
        <f>IF($C3973=1,$B3973,NA())</f>
        <v>#N/A</v>
      </c>
      <c r="E3973" t="e">
        <f>IF($C3973=2,$B3973,NA())</f>
        <v>#N/A</v>
      </c>
      <c r="F3973">
        <f>IF($C3973=3,$B3973,NA())</f>
        <v>-0.0245789</v>
      </c>
      <c r="G3973" t="e">
        <f>IF($C3973=4,$B3973,NA())</f>
        <v>#N/A</v>
      </c>
      <c r="H3973" t="e">
        <f>IF($C3973=5,$B3973,NA())</f>
        <v>#N/A</v>
      </c>
      <c r="I3973" t="e">
        <f>IF($C3973="",$B3973,NA())</f>
        <v>#N/A</v>
      </c>
    </row>
    <row r="3975" spans="1:9">
      <c r="A3975">
        <v>-0.09789009999999999</v>
      </c>
      <c r="B3975">
        <v>-0.0217421</v>
      </c>
      <c r="C3975">
        <f>'Map Data'!$I$48</f>
        <v>3</v>
      </c>
      <c r="D3975" t="e">
        <f>IF($C3975=1,$B3975,NA())</f>
        <v>#N/A</v>
      </c>
      <c r="E3975" t="e">
        <f>IF($C3975=2,$B3975,NA())</f>
        <v>#N/A</v>
      </c>
      <c r="F3975">
        <f>IF($C3975=3,$B3975,NA())</f>
        <v>-0.0217421</v>
      </c>
      <c r="G3975" t="e">
        <f>IF($C3975=4,$B3975,NA())</f>
        <v>#N/A</v>
      </c>
      <c r="H3975" t="e">
        <f>IF($C3975=5,$B3975,NA())</f>
        <v>#N/A</v>
      </c>
      <c r="I3975" t="e">
        <f>IF($C3975="",$B3975,NA())</f>
        <v>#N/A</v>
      </c>
    </row>
    <row r="3976" spans="1:9">
      <c r="A3976">
        <v>-0.0561851</v>
      </c>
      <c r="B3976">
        <v>-0.0217421</v>
      </c>
      <c r="C3976">
        <f>'Map Data'!$I$48</f>
        <v>3</v>
      </c>
      <c r="D3976" t="e">
        <f>IF($C3976=1,$B3976,NA())</f>
        <v>#N/A</v>
      </c>
      <c r="E3976" t="e">
        <f>IF($C3976=2,$B3976,NA())</f>
        <v>#N/A</v>
      </c>
      <c r="F3976">
        <f>IF($C3976=3,$B3976,NA())</f>
        <v>-0.0217421</v>
      </c>
      <c r="G3976" t="e">
        <f>IF($C3976=4,$B3976,NA())</f>
        <v>#N/A</v>
      </c>
      <c r="H3976" t="e">
        <f>IF($C3976=5,$B3976,NA())</f>
        <v>#N/A</v>
      </c>
      <c r="I3976" t="e">
        <f>IF($C3976="",$B3976,NA())</f>
        <v>#N/A</v>
      </c>
    </row>
    <row r="3978" spans="1:9">
      <c r="A3978">
        <v>-0.09789009999999999</v>
      </c>
      <c r="B3978">
        <v>-0.0189053</v>
      </c>
      <c r="C3978">
        <f>'Map Data'!$I$48</f>
        <v>3</v>
      </c>
      <c r="D3978" t="e">
        <f>IF($C3978=1,$B3978,NA())</f>
        <v>#N/A</v>
      </c>
      <c r="E3978" t="e">
        <f>IF($C3978=2,$B3978,NA())</f>
        <v>#N/A</v>
      </c>
      <c r="F3978">
        <f>IF($C3978=3,$B3978,NA())</f>
        <v>-0.0189053</v>
      </c>
      <c r="G3978" t="e">
        <f>IF($C3978=4,$B3978,NA())</f>
        <v>#N/A</v>
      </c>
      <c r="H3978" t="e">
        <f>IF($C3978=5,$B3978,NA())</f>
        <v>#N/A</v>
      </c>
      <c r="I3978" t="e">
        <f>IF($C3978="",$B3978,NA())</f>
        <v>#N/A</v>
      </c>
    </row>
    <row r="3979" spans="1:9">
      <c r="A3979">
        <v>-0.0557112</v>
      </c>
      <c r="B3979">
        <v>-0.0189053</v>
      </c>
      <c r="C3979">
        <f>'Map Data'!$I$48</f>
        <v>3</v>
      </c>
      <c r="D3979" t="e">
        <f>IF($C3979=1,$B3979,NA())</f>
        <v>#N/A</v>
      </c>
      <c r="E3979" t="e">
        <f>IF($C3979=2,$B3979,NA())</f>
        <v>#N/A</v>
      </c>
      <c r="F3979">
        <f>IF($C3979=3,$B3979,NA())</f>
        <v>-0.0189053</v>
      </c>
      <c r="G3979" t="e">
        <f>IF($C3979=4,$B3979,NA())</f>
        <v>#N/A</v>
      </c>
      <c r="H3979" t="e">
        <f>IF($C3979=5,$B3979,NA())</f>
        <v>#N/A</v>
      </c>
      <c r="I3979" t="e">
        <f>IF($C3979="",$B3979,NA())</f>
        <v>#N/A</v>
      </c>
    </row>
    <row r="3981" spans="1:9">
      <c r="A3981">
        <v>-0.09789009999999999</v>
      </c>
      <c r="B3981">
        <v>-0.0160684</v>
      </c>
      <c r="C3981">
        <f>'Map Data'!$I$48</f>
        <v>3</v>
      </c>
      <c r="D3981" t="e">
        <f>IF($C3981=1,$B3981,NA())</f>
        <v>#N/A</v>
      </c>
      <c r="E3981" t="e">
        <f>IF($C3981=2,$B3981,NA())</f>
        <v>#N/A</v>
      </c>
      <c r="F3981">
        <f>IF($C3981=3,$B3981,NA())</f>
        <v>-0.0160684</v>
      </c>
      <c r="G3981" t="e">
        <f>IF($C3981=4,$B3981,NA())</f>
        <v>#N/A</v>
      </c>
      <c r="H3981" t="e">
        <f>IF($C3981=5,$B3981,NA())</f>
        <v>#N/A</v>
      </c>
      <c r="I3981" t="e">
        <f>IF($C3981="",$B3981,NA())</f>
        <v>#N/A</v>
      </c>
    </row>
    <row r="3982" spans="1:9">
      <c r="A3982">
        <v>-0.06282</v>
      </c>
      <c r="B3982">
        <v>-0.0160684</v>
      </c>
      <c r="C3982">
        <f>'Map Data'!$I$48</f>
        <v>3</v>
      </c>
      <c r="D3982" t="e">
        <f>IF($C3982=1,$B3982,NA())</f>
        <v>#N/A</v>
      </c>
      <c r="E3982" t="e">
        <f>IF($C3982=2,$B3982,NA())</f>
        <v>#N/A</v>
      </c>
      <c r="F3982">
        <f>IF($C3982=3,$B3982,NA())</f>
        <v>-0.0160684</v>
      </c>
      <c r="G3982" t="e">
        <f>IF($C3982=4,$B3982,NA())</f>
        <v>#N/A</v>
      </c>
      <c r="H3982" t="e">
        <f>IF($C3982=5,$B3982,NA())</f>
        <v>#N/A</v>
      </c>
      <c r="I3982" t="e">
        <f>IF($C3982="",$B3982,NA())</f>
        <v>#N/A</v>
      </c>
    </row>
    <row r="3984" spans="1:9">
      <c r="A3984">
        <v>-0.1808263</v>
      </c>
      <c r="B3984">
        <v>0.0037894</v>
      </c>
      <c r="C3984">
        <f>'Map Data'!$I$49</f>
        <v>5</v>
      </c>
      <c r="D3984" t="e">
        <f>IF($C3984=1,$B3984,NA())</f>
        <v>#N/A</v>
      </c>
      <c r="E3984" t="e">
        <f>IF($C3984=2,$B3984,NA())</f>
        <v>#N/A</v>
      </c>
      <c r="F3984" t="e">
        <f>IF($C3984=3,$B3984,NA())</f>
        <v>#N/A</v>
      </c>
      <c r="G3984" t="e">
        <f>IF($C3984=4,$B3984,NA())</f>
        <v>#N/A</v>
      </c>
      <c r="H3984">
        <f>IF($C3984=5,$B3984,NA())</f>
        <v>0.0037894</v>
      </c>
      <c r="I3984" t="e">
        <f>IF($C3984="",$B3984,NA())</f>
        <v>#N/A</v>
      </c>
    </row>
    <row r="3985" spans="1:9">
      <c r="A3985">
        <v>-0.1798785</v>
      </c>
      <c r="B3985">
        <v>0.0037894</v>
      </c>
      <c r="C3985">
        <f>'Map Data'!$I$49</f>
        <v>5</v>
      </c>
      <c r="D3985" t="e">
        <f>IF($C3985=1,$B3985,NA())</f>
        <v>#N/A</v>
      </c>
      <c r="E3985" t="e">
        <f>IF($C3985=2,$B3985,NA())</f>
        <v>#N/A</v>
      </c>
      <c r="F3985" t="e">
        <f>IF($C3985=3,$B3985,NA())</f>
        <v>#N/A</v>
      </c>
      <c r="G3985" t="e">
        <f>IF($C3985=4,$B3985,NA())</f>
        <v>#N/A</v>
      </c>
      <c r="H3985">
        <f>IF($C3985=5,$B3985,NA())</f>
        <v>0.0037894</v>
      </c>
      <c r="I3985" t="e">
        <f>IF($C3985="",$B3985,NA())</f>
        <v>#N/A</v>
      </c>
    </row>
    <row r="3987" spans="1:9">
      <c r="A3987">
        <v>-0.1997832</v>
      </c>
      <c r="B3987">
        <v>0.0066263</v>
      </c>
      <c r="C3987">
        <f>'Map Data'!$I$49</f>
        <v>5</v>
      </c>
      <c r="D3987" t="e">
        <f>IF($C3987=1,$B3987,NA())</f>
        <v>#N/A</v>
      </c>
      <c r="E3987" t="e">
        <f>IF($C3987=2,$B3987,NA())</f>
        <v>#N/A</v>
      </c>
      <c r="F3987" t="e">
        <f>IF($C3987=3,$B3987,NA())</f>
        <v>#N/A</v>
      </c>
      <c r="G3987" t="e">
        <f>IF($C3987=4,$B3987,NA())</f>
        <v>#N/A</v>
      </c>
      <c r="H3987">
        <f>IF($C3987=5,$B3987,NA())</f>
        <v>0.0066263</v>
      </c>
      <c r="I3987" t="e">
        <f>IF($C3987="",$B3987,NA())</f>
        <v>#N/A</v>
      </c>
    </row>
    <row r="3988" spans="1:9">
      <c r="A3988">
        <v>-0.1794046</v>
      </c>
      <c r="B3988">
        <v>0.0066263</v>
      </c>
      <c r="C3988">
        <f>'Map Data'!$I$49</f>
        <v>5</v>
      </c>
      <c r="D3988" t="e">
        <f>IF($C3988=1,$B3988,NA())</f>
        <v>#N/A</v>
      </c>
      <c r="E3988" t="e">
        <f>IF($C3988=2,$B3988,NA())</f>
        <v>#N/A</v>
      </c>
      <c r="F3988" t="e">
        <f>IF($C3988=3,$B3988,NA())</f>
        <v>#N/A</v>
      </c>
      <c r="G3988" t="e">
        <f>IF($C3988=4,$B3988,NA())</f>
        <v>#N/A</v>
      </c>
      <c r="H3988">
        <f>IF($C3988=5,$B3988,NA())</f>
        <v>0.0066263</v>
      </c>
      <c r="I3988" t="e">
        <f>IF($C3988="",$B3988,NA())</f>
        <v>#N/A</v>
      </c>
    </row>
    <row r="3990" spans="1:9">
      <c r="A3990">
        <v>-0.2163704</v>
      </c>
      <c r="B3990">
        <v>0.0094631</v>
      </c>
      <c r="C3990">
        <f>'Map Data'!$I$49</f>
        <v>5</v>
      </c>
      <c r="D3990" t="e">
        <f>IF($C3990=1,$B3990,NA())</f>
        <v>#N/A</v>
      </c>
      <c r="E3990" t="e">
        <f>IF($C3990=2,$B3990,NA())</f>
        <v>#N/A</v>
      </c>
      <c r="F3990" t="e">
        <f>IF($C3990=3,$B3990,NA())</f>
        <v>#N/A</v>
      </c>
      <c r="G3990" t="e">
        <f>IF($C3990=4,$B3990,NA())</f>
        <v>#N/A</v>
      </c>
      <c r="H3990">
        <f>IF($C3990=5,$B3990,NA())</f>
        <v>0.0094631</v>
      </c>
      <c r="I3990" t="e">
        <f>IF($C3990="",$B3990,NA())</f>
        <v>#N/A</v>
      </c>
    </row>
    <row r="3991" spans="1:9">
      <c r="A3991">
        <v>-0.1789306</v>
      </c>
      <c r="B3991">
        <v>0.0094631</v>
      </c>
      <c r="C3991">
        <f>'Map Data'!$I$49</f>
        <v>5</v>
      </c>
      <c r="D3991" t="e">
        <f>IF($C3991=1,$B3991,NA())</f>
        <v>#N/A</v>
      </c>
      <c r="E3991" t="e">
        <f>IF($C3991=2,$B3991,NA())</f>
        <v>#N/A</v>
      </c>
      <c r="F3991" t="e">
        <f>IF($C3991=3,$B3991,NA())</f>
        <v>#N/A</v>
      </c>
      <c r="G3991" t="e">
        <f>IF($C3991=4,$B3991,NA())</f>
        <v>#N/A</v>
      </c>
      <c r="H3991">
        <f>IF($C3991=5,$B3991,NA())</f>
        <v>0.0094631</v>
      </c>
      <c r="I3991" t="e">
        <f>IF($C3991="",$B3991,NA())</f>
        <v>#N/A</v>
      </c>
    </row>
    <row r="3993" spans="1:9">
      <c r="A3993">
        <v>-0.2329577</v>
      </c>
      <c r="B3993">
        <v>0.0122999</v>
      </c>
      <c r="C3993">
        <f>'Map Data'!$I$49</f>
        <v>5</v>
      </c>
      <c r="D3993" t="e">
        <f>IF($C3993=1,$B3993,NA())</f>
        <v>#N/A</v>
      </c>
      <c r="E3993" t="e">
        <f>IF($C3993=2,$B3993,NA())</f>
        <v>#N/A</v>
      </c>
      <c r="F3993" t="e">
        <f>IF($C3993=3,$B3993,NA())</f>
        <v>#N/A</v>
      </c>
      <c r="G3993" t="e">
        <f>IF($C3993=4,$B3993,NA())</f>
        <v>#N/A</v>
      </c>
      <c r="H3993">
        <f>IF($C3993=5,$B3993,NA())</f>
        <v>0.0122999</v>
      </c>
      <c r="I3993" t="e">
        <f>IF($C3993="",$B3993,NA())</f>
        <v>#N/A</v>
      </c>
    </row>
    <row r="3994" spans="1:9">
      <c r="A3994">
        <v>-0.1784567</v>
      </c>
      <c r="B3994">
        <v>0.0122999</v>
      </c>
      <c r="C3994">
        <f>'Map Data'!$I$49</f>
        <v>5</v>
      </c>
      <c r="D3994" t="e">
        <f>IF($C3994=1,$B3994,NA())</f>
        <v>#N/A</v>
      </c>
      <c r="E3994" t="e">
        <f>IF($C3994=2,$B3994,NA())</f>
        <v>#N/A</v>
      </c>
      <c r="F3994" t="e">
        <f>IF($C3994=3,$B3994,NA())</f>
        <v>#N/A</v>
      </c>
      <c r="G3994" t="e">
        <f>IF($C3994=4,$B3994,NA())</f>
        <v>#N/A</v>
      </c>
      <c r="H3994">
        <f>IF($C3994=5,$B3994,NA())</f>
        <v>0.0122999</v>
      </c>
      <c r="I3994" t="e">
        <f>IF($C3994="",$B3994,NA())</f>
        <v>#N/A</v>
      </c>
    </row>
    <row r="3996" spans="1:9">
      <c r="A3996">
        <v>-0.2471753</v>
      </c>
      <c r="B3996">
        <v>0.0151368</v>
      </c>
      <c r="C3996">
        <f>'Map Data'!$I$49</f>
        <v>5</v>
      </c>
      <c r="D3996" t="e">
        <f>IF($C3996=1,$B3996,NA())</f>
        <v>#N/A</v>
      </c>
      <c r="E3996" t="e">
        <f>IF($C3996=2,$B3996,NA())</f>
        <v>#N/A</v>
      </c>
      <c r="F3996" t="e">
        <f>IF($C3996=3,$B3996,NA())</f>
        <v>#N/A</v>
      </c>
      <c r="G3996" t="e">
        <f>IF($C3996=4,$B3996,NA())</f>
        <v>#N/A</v>
      </c>
      <c r="H3996">
        <f>IF($C3996=5,$B3996,NA())</f>
        <v>0.0151368</v>
      </c>
      <c r="I3996" t="e">
        <f>IF($C3996="",$B3996,NA())</f>
        <v>#N/A</v>
      </c>
    </row>
    <row r="3997" spans="1:9">
      <c r="A3997">
        <v>-0.1779828</v>
      </c>
      <c r="B3997">
        <v>0.0151368</v>
      </c>
      <c r="C3997">
        <f>'Map Data'!$I$49</f>
        <v>5</v>
      </c>
      <c r="D3997" t="e">
        <f>IF($C3997=1,$B3997,NA())</f>
        <v>#N/A</v>
      </c>
      <c r="E3997" t="e">
        <f>IF($C3997=2,$B3997,NA())</f>
        <v>#N/A</v>
      </c>
      <c r="F3997" t="e">
        <f>IF($C3997=3,$B3997,NA())</f>
        <v>#N/A</v>
      </c>
      <c r="G3997" t="e">
        <f>IF($C3997=4,$B3997,NA())</f>
        <v>#N/A</v>
      </c>
      <c r="H3997">
        <f>IF($C3997=5,$B3997,NA())</f>
        <v>0.0151368</v>
      </c>
      <c r="I3997" t="e">
        <f>IF($C3997="",$B3997,NA())</f>
        <v>#N/A</v>
      </c>
    </row>
    <row r="3999" spans="1:9">
      <c r="A3999">
        <v>-0.2467014</v>
      </c>
      <c r="B3999">
        <v>0.0179736</v>
      </c>
      <c r="C3999">
        <f>'Map Data'!$I$49</f>
        <v>5</v>
      </c>
      <c r="D3999" t="e">
        <f>IF($C3999=1,$B3999,NA())</f>
        <v>#N/A</v>
      </c>
      <c r="E3999" t="e">
        <f>IF($C3999=2,$B3999,NA())</f>
        <v>#N/A</v>
      </c>
      <c r="F3999" t="e">
        <f>IF($C3999=3,$B3999,NA())</f>
        <v>#N/A</v>
      </c>
      <c r="G3999" t="e">
        <f>IF($C3999=4,$B3999,NA())</f>
        <v>#N/A</v>
      </c>
      <c r="H3999">
        <f>IF($C3999=5,$B3999,NA())</f>
        <v>0.0179736</v>
      </c>
      <c r="I3999" t="e">
        <f>IF($C3999="",$B3999,NA())</f>
        <v>#N/A</v>
      </c>
    </row>
    <row r="4000" spans="1:9">
      <c r="A4000">
        <v>-0.1775089</v>
      </c>
      <c r="B4000">
        <v>0.0179736</v>
      </c>
      <c r="C4000">
        <f>'Map Data'!$I$49</f>
        <v>5</v>
      </c>
      <c r="D4000" t="e">
        <f>IF($C4000=1,$B4000,NA())</f>
        <v>#N/A</v>
      </c>
      <c r="E4000" t="e">
        <f>IF($C4000=2,$B4000,NA())</f>
        <v>#N/A</v>
      </c>
      <c r="F4000" t="e">
        <f>IF($C4000=3,$B4000,NA())</f>
        <v>#N/A</v>
      </c>
      <c r="G4000" t="e">
        <f>IF($C4000=4,$B4000,NA())</f>
        <v>#N/A</v>
      </c>
      <c r="H4000">
        <f>IF($C4000=5,$B4000,NA())</f>
        <v>0.0179736</v>
      </c>
      <c r="I4000" t="e">
        <f>IF($C4000="",$B4000,NA())</f>
        <v>#N/A</v>
      </c>
    </row>
    <row r="4002" spans="1:9">
      <c r="A4002">
        <v>-0.2462274</v>
      </c>
      <c r="B4002">
        <v>0.0208105</v>
      </c>
      <c r="C4002">
        <f>'Map Data'!$I$49</f>
        <v>5</v>
      </c>
      <c r="D4002" t="e">
        <f>IF($C4002=1,$B4002,NA())</f>
        <v>#N/A</v>
      </c>
      <c r="E4002" t="e">
        <f>IF($C4002=2,$B4002,NA())</f>
        <v>#N/A</v>
      </c>
      <c r="F4002" t="e">
        <f>IF($C4002=3,$B4002,NA())</f>
        <v>#N/A</v>
      </c>
      <c r="G4002" t="e">
        <f>IF($C4002=4,$B4002,NA())</f>
        <v>#N/A</v>
      </c>
      <c r="H4002">
        <f>IF($C4002=5,$B4002,NA())</f>
        <v>0.0208105</v>
      </c>
      <c r="I4002" t="e">
        <f>IF($C4002="",$B4002,NA())</f>
        <v>#N/A</v>
      </c>
    </row>
    <row r="4003" spans="1:9">
      <c r="A4003">
        <v>-0.1775089</v>
      </c>
      <c r="B4003">
        <v>0.0208105</v>
      </c>
      <c r="C4003">
        <f>'Map Data'!$I$49</f>
        <v>5</v>
      </c>
      <c r="D4003" t="e">
        <f>IF($C4003=1,$B4003,NA())</f>
        <v>#N/A</v>
      </c>
      <c r="E4003" t="e">
        <f>IF($C4003=2,$B4003,NA())</f>
        <v>#N/A</v>
      </c>
      <c r="F4003" t="e">
        <f>IF($C4003=3,$B4003,NA())</f>
        <v>#N/A</v>
      </c>
      <c r="G4003" t="e">
        <f>IF($C4003=4,$B4003,NA())</f>
        <v>#N/A</v>
      </c>
      <c r="H4003">
        <f>IF($C4003=5,$B4003,NA())</f>
        <v>0.0208105</v>
      </c>
      <c r="I4003" t="e">
        <f>IF($C4003="",$B4003,NA())</f>
        <v>#N/A</v>
      </c>
    </row>
    <row r="4005" spans="1:9">
      <c r="A4005">
        <v>-0.2457535</v>
      </c>
      <c r="B4005">
        <v>0.0236473</v>
      </c>
      <c r="C4005">
        <f>'Map Data'!$I$49</f>
        <v>5</v>
      </c>
      <c r="D4005" t="e">
        <f>IF($C4005=1,$B4005,NA())</f>
        <v>#N/A</v>
      </c>
      <c r="E4005" t="e">
        <f>IF($C4005=2,$B4005,NA())</f>
        <v>#N/A</v>
      </c>
      <c r="F4005" t="e">
        <f>IF($C4005=3,$B4005,NA())</f>
        <v>#N/A</v>
      </c>
      <c r="G4005" t="e">
        <f>IF($C4005=4,$B4005,NA())</f>
        <v>#N/A</v>
      </c>
      <c r="H4005">
        <f>IF($C4005=5,$B4005,NA())</f>
        <v>0.0236473</v>
      </c>
      <c r="I4005" t="e">
        <f>IF($C4005="",$B4005,NA())</f>
        <v>#N/A</v>
      </c>
    </row>
    <row r="4006" spans="1:9">
      <c r="A4006">
        <v>-0.177035</v>
      </c>
      <c r="B4006">
        <v>0.0236473</v>
      </c>
      <c r="C4006">
        <f>'Map Data'!$I$49</f>
        <v>5</v>
      </c>
      <c r="D4006" t="e">
        <f>IF($C4006=1,$B4006,NA())</f>
        <v>#N/A</v>
      </c>
      <c r="E4006" t="e">
        <f>IF($C4006=2,$B4006,NA())</f>
        <v>#N/A</v>
      </c>
      <c r="F4006" t="e">
        <f>IF($C4006=3,$B4006,NA())</f>
        <v>#N/A</v>
      </c>
      <c r="G4006" t="e">
        <f>IF($C4006=4,$B4006,NA())</f>
        <v>#N/A</v>
      </c>
      <c r="H4006">
        <f>IF($C4006=5,$B4006,NA())</f>
        <v>0.0236473</v>
      </c>
      <c r="I4006" t="e">
        <f>IF($C4006="",$B4006,NA())</f>
        <v>#N/A</v>
      </c>
    </row>
    <row r="4008" spans="1:9">
      <c r="A4008">
        <v>-0.2452796</v>
      </c>
      <c r="B4008">
        <v>0.0264841</v>
      </c>
      <c r="C4008">
        <f>'Map Data'!$I$49</f>
        <v>5</v>
      </c>
      <c r="D4008" t="e">
        <f>IF($C4008=1,$B4008,NA())</f>
        <v>#N/A</v>
      </c>
      <c r="E4008" t="e">
        <f>IF($C4008=2,$B4008,NA())</f>
        <v>#N/A</v>
      </c>
      <c r="F4008" t="e">
        <f>IF($C4008=3,$B4008,NA())</f>
        <v>#N/A</v>
      </c>
      <c r="G4008" t="e">
        <f>IF($C4008=4,$B4008,NA())</f>
        <v>#N/A</v>
      </c>
      <c r="H4008">
        <f>IF($C4008=5,$B4008,NA())</f>
        <v>0.0264841</v>
      </c>
      <c r="I4008" t="e">
        <f>IF($C4008="",$B4008,NA())</f>
        <v>#N/A</v>
      </c>
    </row>
    <row r="4009" spans="1:9">
      <c r="A4009">
        <v>-0.176561</v>
      </c>
      <c r="B4009">
        <v>0.0264841</v>
      </c>
      <c r="C4009">
        <f>'Map Data'!$I$49</f>
        <v>5</v>
      </c>
      <c r="D4009" t="e">
        <f>IF($C4009=1,$B4009,NA())</f>
        <v>#N/A</v>
      </c>
      <c r="E4009" t="e">
        <f>IF($C4009=2,$B4009,NA())</f>
        <v>#N/A</v>
      </c>
      <c r="F4009" t="e">
        <f>IF($C4009=3,$B4009,NA())</f>
        <v>#N/A</v>
      </c>
      <c r="G4009" t="e">
        <f>IF($C4009=4,$B4009,NA())</f>
        <v>#N/A</v>
      </c>
      <c r="H4009">
        <f>IF($C4009=5,$B4009,NA())</f>
        <v>0.0264841</v>
      </c>
      <c r="I4009" t="e">
        <f>IF($C4009="",$B4009,NA())</f>
        <v>#N/A</v>
      </c>
    </row>
    <row r="4011" spans="1:9">
      <c r="A4011">
        <v>-0.2448057</v>
      </c>
      <c r="B4011">
        <v>0.029321</v>
      </c>
      <c r="C4011">
        <f>'Map Data'!$I$49</f>
        <v>5</v>
      </c>
      <c r="D4011" t="e">
        <f>IF($C4011=1,$B4011,NA())</f>
        <v>#N/A</v>
      </c>
      <c r="E4011" t="e">
        <f>IF($C4011=2,$B4011,NA())</f>
        <v>#N/A</v>
      </c>
      <c r="F4011" t="e">
        <f>IF($C4011=3,$B4011,NA())</f>
        <v>#N/A</v>
      </c>
      <c r="G4011" t="e">
        <f>IF($C4011=4,$B4011,NA())</f>
        <v>#N/A</v>
      </c>
      <c r="H4011">
        <f>IF($C4011=5,$B4011,NA())</f>
        <v>0.029321</v>
      </c>
      <c r="I4011" t="e">
        <f>IF($C4011="",$B4011,NA())</f>
        <v>#N/A</v>
      </c>
    </row>
    <row r="4012" spans="1:9">
      <c r="A4012">
        <v>-0.176561</v>
      </c>
      <c r="B4012">
        <v>0.029321</v>
      </c>
      <c r="C4012">
        <f>'Map Data'!$I$49</f>
        <v>5</v>
      </c>
      <c r="D4012" t="e">
        <f>IF($C4012=1,$B4012,NA())</f>
        <v>#N/A</v>
      </c>
      <c r="E4012" t="e">
        <f>IF($C4012=2,$B4012,NA())</f>
        <v>#N/A</v>
      </c>
      <c r="F4012" t="e">
        <f>IF($C4012=3,$B4012,NA())</f>
        <v>#N/A</v>
      </c>
      <c r="G4012" t="e">
        <f>IF($C4012=4,$B4012,NA())</f>
        <v>#N/A</v>
      </c>
      <c r="H4012">
        <f>IF($C4012=5,$B4012,NA())</f>
        <v>0.029321</v>
      </c>
      <c r="I4012" t="e">
        <f>IF($C4012="",$B4012,NA())</f>
        <v>#N/A</v>
      </c>
    </row>
    <row r="4014" spans="1:9">
      <c r="A4014">
        <v>-0.2438578</v>
      </c>
      <c r="B4014">
        <v>0.0321578</v>
      </c>
      <c r="C4014">
        <f>'Map Data'!$I$49</f>
        <v>5</v>
      </c>
      <c r="D4014" t="e">
        <f>IF($C4014=1,$B4014,NA())</f>
        <v>#N/A</v>
      </c>
      <c r="E4014" t="e">
        <f>IF($C4014=2,$B4014,NA())</f>
        <v>#N/A</v>
      </c>
      <c r="F4014" t="e">
        <f>IF($C4014=3,$B4014,NA())</f>
        <v>#N/A</v>
      </c>
      <c r="G4014" t="e">
        <f>IF($C4014=4,$B4014,NA())</f>
        <v>#N/A</v>
      </c>
      <c r="H4014">
        <f>IF($C4014=5,$B4014,NA())</f>
        <v>0.0321578</v>
      </c>
      <c r="I4014" t="e">
        <f>IF($C4014="",$B4014,NA())</f>
        <v>#N/A</v>
      </c>
    </row>
    <row r="4015" spans="1:9">
      <c r="A4015">
        <v>-0.1760871</v>
      </c>
      <c r="B4015">
        <v>0.0321578</v>
      </c>
      <c r="C4015">
        <f>'Map Data'!$I$49</f>
        <v>5</v>
      </c>
      <c r="D4015" t="e">
        <f>IF($C4015=1,$B4015,NA())</f>
        <v>#N/A</v>
      </c>
      <c r="E4015" t="e">
        <f>IF($C4015=2,$B4015,NA())</f>
        <v>#N/A</v>
      </c>
      <c r="F4015" t="e">
        <f>IF($C4015=3,$B4015,NA())</f>
        <v>#N/A</v>
      </c>
      <c r="G4015" t="e">
        <f>IF($C4015=4,$B4015,NA())</f>
        <v>#N/A</v>
      </c>
      <c r="H4015">
        <f>IF($C4015=5,$B4015,NA())</f>
        <v>0.0321578</v>
      </c>
      <c r="I4015" t="e">
        <f>IF($C4015="",$B4015,NA())</f>
        <v>#N/A</v>
      </c>
    </row>
    <row r="4017" spans="1:9">
      <c r="A4017">
        <v>-0.2433839</v>
      </c>
      <c r="B4017">
        <v>0.0349946</v>
      </c>
      <c r="C4017">
        <f>'Map Data'!$I$49</f>
        <v>5</v>
      </c>
      <c r="D4017" t="e">
        <f>IF($C4017=1,$B4017,NA())</f>
        <v>#N/A</v>
      </c>
      <c r="E4017" t="e">
        <f>IF($C4017=2,$B4017,NA())</f>
        <v>#N/A</v>
      </c>
      <c r="F4017" t="e">
        <f>IF($C4017=3,$B4017,NA())</f>
        <v>#N/A</v>
      </c>
      <c r="G4017" t="e">
        <f>IF($C4017=4,$B4017,NA())</f>
        <v>#N/A</v>
      </c>
      <c r="H4017">
        <f>IF($C4017=5,$B4017,NA())</f>
        <v>0.0349946</v>
      </c>
      <c r="I4017" t="e">
        <f>IF($C4017="",$B4017,NA())</f>
        <v>#N/A</v>
      </c>
    </row>
    <row r="4018" spans="1:9">
      <c r="A4018">
        <v>-0.1756132</v>
      </c>
      <c r="B4018">
        <v>0.0349946</v>
      </c>
      <c r="C4018">
        <f>'Map Data'!$I$49</f>
        <v>5</v>
      </c>
      <c r="D4018" t="e">
        <f>IF($C4018=1,$B4018,NA())</f>
        <v>#N/A</v>
      </c>
      <c r="E4018" t="e">
        <f>IF($C4018=2,$B4018,NA())</f>
        <v>#N/A</v>
      </c>
      <c r="F4018" t="e">
        <f>IF($C4018=3,$B4018,NA())</f>
        <v>#N/A</v>
      </c>
      <c r="G4018" t="e">
        <f>IF($C4018=4,$B4018,NA())</f>
        <v>#N/A</v>
      </c>
      <c r="H4018">
        <f>IF($C4018=5,$B4018,NA())</f>
        <v>0.0349946</v>
      </c>
      <c r="I4018" t="e">
        <f>IF($C4018="",$B4018,NA())</f>
        <v>#N/A</v>
      </c>
    </row>
    <row r="4020" spans="1:9">
      <c r="A4020">
        <v>-0.24291</v>
      </c>
      <c r="B4020">
        <v>0.0378315</v>
      </c>
      <c r="C4020">
        <f>'Map Data'!$I$49</f>
        <v>5</v>
      </c>
      <c r="D4020" t="e">
        <f>IF($C4020=1,$B4020,NA())</f>
        <v>#N/A</v>
      </c>
      <c r="E4020" t="e">
        <f>IF($C4020=2,$B4020,NA())</f>
        <v>#N/A</v>
      </c>
      <c r="F4020" t="e">
        <f>IF($C4020=3,$B4020,NA())</f>
        <v>#N/A</v>
      </c>
      <c r="G4020" t="e">
        <f>IF($C4020=4,$B4020,NA())</f>
        <v>#N/A</v>
      </c>
      <c r="H4020">
        <f>IF($C4020=5,$B4020,NA())</f>
        <v>0.0378315</v>
      </c>
      <c r="I4020" t="e">
        <f>IF($C4020="",$B4020,NA())</f>
        <v>#N/A</v>
      </c>
    </row>
    <row r="4021" spans="1:9">
      <c r="A4021">
        <v>-0.1751393</v>
      </c>
      <c r="B4021">
        <v>0.0378315</v>
      </c>
      <c r="C4021">
        <f>'Map Data'!$I$49</f>
        <v>5</v>
      </c>
      <c r="D4021" t="e">
        <f>IF($C4021=1,$B4021,NA())</f>
        <v>#N/A</v>
      </c>
      <c r="E4021" t="e">
        <f>IF($C4021=2,$B4021,NA())</f>
        <v>#N/A</v>
      </c>
      <c r="F4021" t="e">
        <f>IF($C4021=3,$B4021,NA())</f>
        <v>#N/A</v>
      </c>
      <c r="G4021" t="e">
        <f>IF($C4021=4,$B4021,NA())</f>
        <v>#N/A</v>
      </c>
      <c r="H4021">
        <f>IF($C4021=5,$B4021,NA())</f>
        <v>0.0378315</v>
      </c>
      <c r="I4021" t="e">
        <f>IF($C4021="",$B4021,NA())</f>
        <v>#N/A</v>
      </c>
    </row>
    <row r="4023" spans="1:9">
      <c r="A4023">
        <v>-0.2424361</v>
      </c>
      <c r="B4023">
        <v>0.0406683</v>
      </c>
      <c r="C4023">
        <f>'Map Data'!$I$49</f>
        <v>5</v>
      </c>
      <c r="D4023" t="e">
        <f>IF($C4023=1,$B4023,NA())</f>
        <v>#N/A</v>
      </c>
      <c r="E4023" t="e">
        <f>IF($C4023=2,$B4023,NA())</f>
        <v>#N/A</v>
      </c>
      <c r="F4023" t="e">
        <f>IF($C4023=3,$B4023,NA())</f>
        <v>#N/A</v>
      </c>
      <c r="G4023" t="e">
        <f>IF($C4023=4,$B4023,NA())</f>
        <v>#N/A</v>
      </c>
      <c r="H4023">
        <f>IF($C4023=5,$B4023,NA())</f>
        <v>0.0406683</v>
      </c>
      <c r="I4023" t="e">
        <f>IF($C4023="",$B4023,NA())</f>
        <v>#N/A</v>
      </c>
    </row>
    <row r="4024" spans="1:9">
      <c r="A4024">
        <v>-0.1746654</v>
      </c>
      <c r="B4024">
        <v>0.0406683</v>
      </c>
      <c r="C4024">
        <f>'Map Data'!$I$49</f>
        <v>5</v>
      </c>
      <c r="D4024" t="e">
        <f>IF($C4024=1,$B4024,NA())</f>
        <v>#N/A</v>
      </c>
      <c r="E4024" t="e">
        <f>IF($C4024=2,$B4024,NA())</f>
        <v>#N/A</v>
      </c>
      <c r="F4024" t="e">
        <f>IF($C4024=3,$B4024,NA())</f>
        <v>#N/A</v>
      </c>
      <c r="G4024" t="e">
        <f>IF($C4024=4,$B4024,NA())</f>
        <v>#N/A</v>
      </c>
      <c r="H4024">
        <f>IF($C4024=5,$B4024,NA())</f>
        <v>0.0406683</v>
      </c>
      <c r="I4024" t="e">
        <f>IF($C4024="",$B4024,NA())</f>
        <v>#N/A</v>
      </c>
    </row>
    <row r="4026" spans="1:9">
      <c r="A4026">
        <v>-0.2419622</v>
      </c>
      <c r="B4026">
        <v>0.0435051</v>
      </c>
      <c r="C4026">
        <f>'Map Data'!$I$49</f>
        <v>5</v>
      </c>
      <c r="D4026" t="e">
        <f>IF($C4026=1,$B4026,NA())</f>
        <v>#N/A</v>
      </c>
      <c r="E4026" t="e">
        <f>IF($C4026=2,$B4026,NA())</f>
        <v>#N/A</v>
      </c>
      <c r="F4026" t="e">
        <f>IF($C4026=3,$B4026,NA())</f>
        <v>#N/A</v>
      </c>
      <c r="G4026" t="e">
        <f>IF($C4026=4,$B4026,NA())</f>
        <v>#N/A</v>
      </c>
      <c r="H4026">
        <f>IF($C4026=5,$B4026,NA())</f>
        <v>0.0435051</v>
      </c>
      <c r="I4026" t="e">
        <f>IF($C4026="",$B4026,NA())</f>
        <v>#N/A</v>
      </c>
    </row>
    <row r="4027" spans="1:9">
      <c r="A4027">
        <v>-0.1741914</v>
      </c>
      <c r="B4027">
        <v>0.0435051</v>
      </c>
      <c r="C4027">
        <f>'Map Data'!$I$49</f>
        <v>5</v>
      </c>
      <c r="D4027" t="e">
        <f>IF($C4027=1,$B4027,NA())</f>
        <v>#N/A</v>
      </c>
      <c r="E4027" t="e">
        <f>IF($C4027=2,$B4027,NA())</f>
        <v>#N/A</v>
      </c>
      <c r="F4027" t="e">
        <f>IF($C4027=3,$B4027,NA())</f>
        <v>#N/A</v>
      </c>
      <c r="G4027" t="e">
        <f>IF($C4027=4,$B4027,NA())</f>
        <v>#N/A</v>
      </c>
      <c r="H4027">
        <f>IF($C4027=5,$B4027,NA())</f>
        <v>0.0435051</v>
      </c>
      <c r="I4027" t="e">
        <f>IF($C4027="",$B4027,NA())</f>
        <v>#N/A</v>
      </c>
    </row>
    <row r="4029" spans="1:9">
      <c r="A4029">
        <v>-0.2414882</v>
      </c>
      <c r="B4029">
        <v>0.046342</v>
      </c>
      <c r="C4029">
        <f>'Map Data'!$I$49</f>
        <v>5</v>
      </c>
      <c r="D4029" t="e">
        <f>IF($C4029=1,$B4029,NA())</f>
        <v>#N/A</v>
      </c>
      <c r="E4029" t="e">
        <f>IF($C4029=2,$B4029,NA())</f>
        <v>#N/A</v>
      </c>
      <c r="F4029" t="e">
        <f>IF($C4029=3,$B4029,NA())</f>
        <v>#N/A</v>
      </c>
      <c r="G4029" t="e">
        <f>IF($C4029=4,$B4029,NA())</f>
        <v>#N/A</v>
      </c>
      <c r="H4029">
        <f>IF($C4029=5,$B4029,NA())</f>
        <v>0.046342</v>
      </c>
      <c r="I4029" t="e">
        <f>IF($C4029="",$B4029,NA())</f>
        <v>#N/A</v>
      </c>
    </row>
    <row r="4030" spans="1:9">
      <c r="A4030">
        <v>-0.1737175</v>
      </c>
      <c r="B4030">
        <v>0.046342</v>
      </c>
      <c r="C4030">
        <f>'Map Data'!$I$49</f>
        <v>5</v>
      </c>
      <c r="D4030" t="e">
        <f>IF($C4030=1,$B4030,NA())</f>
        <v>#N/A</v>
      </c>
      <c r="E4030" t="e">
        <f>IF($C4030=2,$B4030,NA())</f>
        <v>#N/A</v>
      </c>
      <c r="F4030" t="e">
        <f>IF($C4030=3,$B4030,NA())</f>
        <v>#N/A</v>
      </c>
      <c r="G4030" t="e">
        <f>IF($C4030=4,$B4030,NA())</f>
        <v>#N/A</v>
      </c>
      <c r="H4030">
        <f>IF($C4030=5,$B4030,NA())</f>
        <v>0.046342</v>
      </c>
      <c r="I4030" t="e">
        <f>IF($C4030="",$B4030,NA())</f>
        <v>#N/A</v>
      </c>
    </row>
    <row r="4032" spans="1:9">
      <c r="A4032">
        <v>-0.2410143</v>
      </c>
      <c r="B4032">
        <v>0.0491788</v>
      </c>
      <c r="C4032">
        <f>'Map Data'!$I$49</f>
        <v>5</v>
      </c>
      <c r="D4032" t="e">
        <f>IF($C4032=1,$B4032,NA())</f>
        <v>#N/A</v>
      </c>
      <c r="E4032" t="e">
        <f>IF($C4032=2,$B4032,NA())</f>
        <v>#N/A</v>
      </c>
      <c r="F4032" t="e">
        <f>IF($C4032=3,$B4032,NA())</f>
        <v>#N/A</v>
      </c>
      <c r="G4032" t="e">
        <f>IF($C4032=4,$B4032,NA())</f>
        <v>#N/A</v>
      </c>
      <c r="H4032">
        <f>IF($C4032=5,$B4032,NA())</f>
        <v>0.0491788</v>
      </c>
      <c r="I4032" t="e">
        <f>IF($C4032="",$B4032,NA())</f>
        <v>#N/A</v>
      </c>
    </row>
    <row r="4033" spans="1:9">
      <c r="A4033">
        <v>-0.1737175</v>
      </c>
      <c r="B4033">
        <v>0.0491788</v>
      </c>
      <c r="C4033">
        <f>'Map Data'!$I$49</f>
        <v>5</v>
      </c>
      <c r="D4033" t="e">
        <f>IF($C4033=1,$B4033,NA())</f>
        <v>#N/A</v>
      </c>
      <c r="E4033" t="e">
        <f>IF($C4033=2,$B4033,NA())</f>
        <v>#N/A</v>
      </c>
      <c r="F4033" t="e">
        <f>IF($C4033=3,$B4033,NA())</f>
        <v>#N/A</v>
      </c>
      <c r="G4033" t="e">
        <f>IF($C4033=4,$B4033,NA())</f>
        <v>#N/A</v>
      </c>
      <c r="H4033">
        <f>IF($C4033=5,$B4033,NA())</f>
        <v>0.0491788</v>
      </c>
      <c r="I4033" t="e">
        <f>IF($C4033="",$B4033,NA())</f>
        <v>#N/A</v>
      </c>
    </row>
    <row r="4035" spans="1:9">
      <c r="A4035">
        <v>-0.2400665</v>
      </c>
      <c r="B4035">
        <v>0.0520157</v>
      </c>
      <c r="C4035">
        <f>'Map Data'!$I$49</f>
        <v>5</v>
      </c>
      <c r="D4035" t="e">
        <f>IF($C4035=1,$B4035,NA())</f>
        <v>#N/A</v>
      </c>
      <c r="E4035" t="e">
        <f>IF($C4035=2,$B4035,NA())</f>
        <v>#N/A</v>
      </c>
      <c r="F4035" t="e">
        <f>IF($C4035=3,$B4035,NA())</f>
        <v>#N/A</v>
      </c>
      <c r="G4035" t="e">
        <f>IF($C4035=4,$B4035,NA())</f>
        <v>#N/A</v>
      </c>
      <c r="H4035">
        <f>IF($C4035=5,$B4035,NA())</f>
        <v>0.0520157</v>
      </c>
      <c r="I4035" t="e">
        <f>IF($C4035="",$B4035,NA())</f>
        <v>#N/A</v>
      </c>
    </row>
    <row r="4036" spans="1:9">
      <c r="A4036">
        <v>-0.1732436</v>
      </c>
      <c r="B4036">
        <v>0.0520157</v>
      </c>
      <c r="C4036">
        <f>'Map Data'!$I$49</f>
        <v>5</v>
      </c>
      <c r="D4036" t="e">
        <f>IF($C4036=1,$B4036,NA())</f>
        <v>#N/A</v>
      </c>
      <c r="E4036" t="e">
        <f>IF($C4036=2,$B4036,NA())</f>
        <v>#N/A</v>
      </c>
      <c r="F4036" t="e">
        <f>IF($C4036=3,$B4036,NA())</f>
        <v>#N/A</v>
      </c>
      <c r="G4036" t="e">
        <f>IF($C4036=4,$B4036,NA())</f>
        <v>#N/A</v>
      </c>
      <c r="H4036">
        <f>IF($C4036=5,$B4036,NA())</f>
        <v>0.0520157</v>
      </c>
      <c r="I4036" t="e">
        <f>IF($C4036="",$B4036,NA())</f>
        <v>#N/A</v>
      </c>
    </row>
    <row r="4038" spans="1:9">
      <c r="A4038">
        <v>-0.2395925</v>
      </c>
      <c r="B4038">
        <v>0.0548525</v>
      </c>
      <c r="C4038">
        <f>'Map Data'!$I$49</f>
        <v>5</v>
      </c>
      <c r="D4038" t="e">
        <f>IF($C4038=1,$B4038,NA())</f>
        <v>#N/A</v>
      </c>
      <c r="E4038" t="e">
        <f>IF($C4038=2,$B4038,NA())</f>
        <v>#N/A</v>
      </c>
      <c r="F4038" t="e">
        <f>IF($C4038=3,$B4038,NA())</f>
        <v>#N/A</v>
      </c>
      <c r="G4038" t="e">
        <f>IF($C4038=4,$B4038,NA())</f>
        <v>#N/A</v>
      </c>
      <c r="H4038">
        <f>IF($C4038=5,$B4038,NA())</f>
        <v>0.0548525</v>
      </c>
      <c r="I4038" t="e">
        <f>IF($C4038="",$B4038,NA())</f>
        <v>#N/A</v>
      </c>
    </row>
    <row r="4039" spans="1:9">
      <c r="A4039">
        <v>-0.1727697</v>
      </c>
      <c r="B4039">
        <v>0.0548525</v>
      </c>
      <c r="C4039">
        <f>'Map Data'!$I$49</f>
        <v>5</v>
      </c>
      <c r="D4039" t="e">
        <f>IF($C4039=1,$B4039,NA())</f>
        <v>#N/A</v>
      </c>
      <c r="E4039" t="e">
        <f>IF($C4039=2,$B4039,NA())</f>
        <v>#N/A</v>
      </c>
      <c r="F4039" t="e">
        <f>IF($C4039=3,$B4039,NA())</f>
        <v>#N/A</v>
      </c>
      <c r="G4039" t="e">
        <f>IF($C4039=4,$B4039,NA())</f>
        <v>#N/A</v>
      </c>
      <c r="H4039">
        <f>IF($C4039=5,$B4039,NA())</f>
        <v>0.0548525</v>
      </c>
      <c r="I4039" t="e">
        <f>IF($C4039="",$B4039,NA())</f>
        <v>#N/A</v>
      </c>
    </row>
    <row r="4041" spans="1:9">
      <c r="A4041">
        <v>-0.2391186</v>
      </c>
      <c r="B4041">
        <v>0.0576893</v>
      </c>
      <c r="C4041">
        <f>'Map Data'!$I$49</f>
        <v>5</v>
      </c>
      <c r="D4041" t="e">
        <f>IF($C4041=1,$B4041,NA())</f>
        <v>#N/A</v>
      </c>
      <c r="E4041" t="e">
        <f>IF($C4041=2,$B4041,NA())</f>
        <v>#N/A</v>
      </c>
      <c r="F4041" t="e">
        <f>IF($C4041=3,$B4041,NA())</f>
        <v>#N/A</v>
      </c>
      <c r="G4041" t="e">
        <f>IF($C4041=4,$B4041,NA())</f>
        <v>#N/A</v>
      </c>
      <c r="H4041">
        <f>IF($C4041=5,$B4041,NA())</f>
        <v>0.0576893</v>
      </c>
      <c r="I4041" t="e">
        <f>IF($C4041="",$B4041,NA())</f>
        <v>#N/A</v>
      </c>
    </row>
    <row r="4042" spans="1:9">
      <c r="A4042">
        <v>-0.1722958</v>
      </c>
      <c r="B4042">
        <v>0.0576893</v>
      </c>
      <c r="C4042">
        <f>'Map Data'!$I$49</f>
        <v>5</v>
      </c>
      <c r="D4042" t="e">
        <f>IF($C4042=1,$B4042,NA())</f>
        <v>#N/A</v>
      </c>
      <c r="E4042" t="e">
        <f>IF($C4042=2,$B4042,NA())</f>
        <v>#N/A</v>
      </c>
      <c r="F4042" t="e">
        <f>IF($C4042=3,$B4042,NA())</f>
        <v>#N/A</v>
      </c>
      <c r="G4042" t="e">
        <f>IF($C4042=4,$B4042,NA())</f>
        <v>#N/A</v>
      </c>
      <c r="H4042">
        <f>IF($C4042=5,$B4042,NA())</f>
        <v>0.0576893</v>
      </c>
      <c r="I4042" t="e">
        <f>IF($C4042="",$B4042,NA())</f>
        <v>#N/A</v>
      </c>
    </row>
    <row r="4044" spans="1:9">
      <c r="A4044">
        <v>-0.2386447</v>
      </c>
      <c r="B4044">
        <v>0.0605262</v>
      </c>
      <c r="C4044">
        <f>'Map Data'!$I$49</f>
        <v>5</v>
      </c>
      <c r="D4044" t="e">
        <f>IF($C4044=1,$B4044,NA())</f>
        <v>#N/A</v>
      </c>
      <c r="E4044" t="e">
        <f>IF($C4044=2,$B4044,NA())</f>
        <v>#N/A</v>
      </c>
      <c r="F4044" t="e">
        <f>IF($C4044=3,$B4044,NA())</f>
        <v>#N/A</v>
      </c>
      <c r="G4044" t="e">
        <f>IF($C4044=4,$B4044,NA())</f>
        <v>#N/A</v>
      </c>
      <c r="H4044">
        <f>IF($C4044=5,$B4044,NA())</f>
        <v>0.0605262</v>
      </c>
      <c r="I4044" t="e">
        <f>IF($C4044="",$B4044,NA())</f>
        <v>#N/A</v>
      </c>
    </row>
    <row r="4045" spans="1:9">
      <c r="A4045">
        <v>-0.1718218</v>
      </c>
      <c r="B4045">
        <v>0.0605262</v>
      </c>
      <c r="C4045">
        <f>'Map Data'!$I$49</f>
        <v>5</v>
      </c>
      <c r="D4045" t="e">
        <f>IF($C4045=1,$B4045,NA())</f>
        <v>#N/A</v>
      </c>
      <c r="E4045" t="e">
        <f>IF($C4045=2,$B4045,NA())</f>
        <v>#N/A</v>
      </c>
      <c r="F4045" t="e">
        <f>IF($C4045=3,$B4045,NA())</f>
        <v>#N/A</v>
      </c>
      <c r="G4045" t="e">
        <f>IF($C4045=4,$B4045,NA())</f>
        <v>#N/A</v>
      </c>
      <c r="H4045">
        <f>IF($C4045=5,$B4045,NA())</f>
        <v>0.0605262</v>
      </c>
      <c r="I4045" t="e">
        <f>IF($C4045="",$B4045,NA())</f>
        <v>#N/A</v>
      </c>
    </row>
    <row r="4047" spans="1:9">
      <c r="A4047">
        <v>-0.2381708</v>
      </c>
      <c r="B4047">
        <v>0.063363</v>
      </c>
      <c r="C4047">
        <f>'Map Data'!$I$49</f>
        <v>5</v>
      </c>
      <c r="D4047" t="e">
        <f>IF($C4047=1,$B4047,NA())</f>
        <v>#N/A</v>
      </c>
      <c r="E4047" t="e">
        <f>IF($C4047=2,$B4047,NA())</f>
        <v>#N/A</v>
      </c>
      <c r="F4047" t="e">
        <f>IF($C4047=3,$B4047,NA())</f>
        <v>#N/A</v>
      </c>
      <c r="G4047" t="e">
        <f>IF($C4047=4,$B4047,NA())</f>
        <v>#N/A</v>
      </c>
      <c r="H4047">
        <f>IF($C4047=5,$B4047,NA())</f>
        <v>0.063363</v>
      </c>
      <c r="I4047" t="e">
        <f>IF($C4047="",$B4047,NA())</f>
        <v>#N/A</v>
      </c>
    </row>
    <row r="4048" spans="1:9">
      <c r="A4048">
        <v>-0.1713479</v>
      </c>
      <c r="B4048">
        <v>0.063363</v>
      </c>
      <c r="C4048">
        <f>'Map Data'!$I$49</f>
        <v>5</v>
      </c>
      <c r="D4048" t="e">
        <f>IF($C4048=1,$B4048,NA())</f>
        <v>#N/A</v>
      </c>
      <c r="E4048" t="e">
        <f>IF($C4048=2,$B4048,NA())</f>
        <v>#N/A</v>
      </c>
      <c r="F4048" t="e">
        <f>IF($C4048=3,$B4048,NA())</f>
        <v>#N/A</v>
      </c>
      <c r="G4048" t="e">
        <f>IF($C4048=4,$B4048,NA())</f>
        <v>#N/A</v>
      </c>
      <c r="H4048">
        <f>IF($C4048=5,$B4048,NA())</f>
        <v>0.063363</v>
      </c>
      <c r="I4048" t="e">
        <f>IF($C4048="",$B4048,NA())</f>
        <v>#N/A</v>
      </c>
    </row>
    <row r="4050" spans="1:9">
      <c r="A4050">
        <v>-0.2376969</v>
      </c>
      <c r="B4050">
        <v>0.0661998</v>
      </c>
      <c r="C4050">
        <f>'Map Data'!$I$49</f>
        <v>5</v>
      </c>
      <c r="D4050" t="e">
        <f>IF($C4050=1,$B4050,NA())</f>
        <v>#N/A</v>
      </c>
      <c r="E4050" t="e">
        <f>IF($C4050=2,$B4050,NA())</f>
        <v>#N/A</v>
      </c>
      <c r="F4050" t="e">
        <f>IF($C4050=3,$B4050,NA())</f>
        <v>#N/A</v>
      </c>
      <c r="G4050" t="e">
        <f>IF($C4050=4,$B4050,NA())</f>
        <v>#N/A</v>
      </c>
      <c r="H4050">
        <f>IF($C4050=5,$B4050,NA())</f>
        <v>0.0661998</v>
      </c>
      <c r="I4050" t="e">
        <f>IF($C4050="",$B4050,NA())</f>
        <v>#N/A</v>
      </c>
    </row>
    <row r="4051" spans="1:9">
      <c r="A4051">
        <v>-0.1713479</v>
      </c>
      <c r="B4051">
        <v>0.0661998</v>
      </c>
      <c r="C4051">
        <f>'Map Data'!$I$49</f>
        <v>5</v>
      </c>
      <c r="D4051" t="e">
        <f>IF($C4051=1,$B4051,NA())</f>
        <v>#N/A</v>
      </c>
      <c r="E4051" t="e">
        <f>IF($C4051=2,$B4051,NA())</f>
        <v>#N/A</v>
      </c>
      <c r="F4051" t="e">
        <f>IF($C4051=3,$B4051,NA())</f>
        <v>#N/A</v>
      </c>
      <c r="G4051" t="e">
        <f>IF($C4051=4,$B4051,NA())</f>
        <v>#N/A</v>
      </c>
      <c r="H4051">
        <f>IF($C4051=5,$B4051,NA())</f>
        <v>0.0661998</v>
      </c>
      <c r="I4051" t="e">
        <f>IF($C4051="",$B4051,NA())</f>
        <v>#N/A</v>
      </c>
    </row>
    <row r="4053" spans="1:9">
      <c r="A4053">
        <v>-0.236749</v>
      </c>
      <c r="B4053">
        <v>0.06903670000000001</v>
      </c>
      <c r="C4053">
        <f>'Map Data'!$I$49</f>
        <v>5</v>
      </c>
      <c r="D4053" t="e">
        <f>IF($C4053=1,$B4053,NA())</f>
        <v>#N/A</v>
      </c>
      <c r="E4053" t="e">
        <f>IF($C4053=2,$B4053,NA())</f>
        <v>#N/A</v>
      </c>
      <c r="F4053" t="e">
        <f>IF($C4053=3,$B4053,NA())</f>
        <v>#N/A</v>
      </c>
      <c r="G4053" t="e">
        <f>IF($C4053=4,$B4053,NA())</f>
        <v>#N/A</v>
      </c>
      <c r="H4053">
        <f>IF($C4053=5,$B4053,NA())</f>
        <v>0.0690367</v>
      </c>
      <c r="I4053" t="e">
        <f>IF($C4053="",$B4053,NA())</f>
        <v>#N/A</v>
      </c>
    </row>
    <row r="4054" spans="1:9">
      <c r="A4054">
        <v>-0.170874</v>
      </c>
      <c r="B4054">
        <v>0.06903670000000001</v>
      </c>
      <c r="C4054">
        <f>'Map Data'!$I$49</f>
        <v>5</v>
      </c>
      <c r="D4054" t="e">
        <f>IF($C4054=1,$B4054,NA())</f>
        <v>#N/A</v>
      </c>
      <c r="E4054" t="e">
        <f>IF($C4054=2,$B4054,NA())</f>
        <v>#N/A</v>
      </c>
      <c r="F4054" t="e">
        <f>IF($C4054=3,$B4054,NA())</f>
        <v>#N/A</v>
      </c>
      <c r="G4054" t="e">
        <f>IF($C4054=4,$B4054,NA())</f>
        <v>#N/A</v>
      </c>
      <c r="H4054">
        <f>IF($C4054=5,$B4054,NA())</f>
        <v>0.0690367</v>
      </c>
      <c r="I4054" t="e">
        <f>IF($C4054="",$B4054,NA())</f>
        <v>#N/A</v>
      </c>
    </row>
    <row r="4056" spans="1:9">
      <c r="A4056">
        <v>-0.2362751</v>
      </c>
      <c r="B4056">
        <v>0.07187350000000001</v>
      </c>
      <c r="C4056">
        <f>'Map Data'!$I$49</f>
        <v>5</v>
      </c>
      <c r="D4056" t="e">
        <f>IF($C4056=1,$B4056,NA())</f>
        <v>#N/A</v>
      </c>
      <c r="E4056" t="e">
        <f>IF($C4056=2,$B4056,NA())</f>
        <v>#N/A</v>
      </c>
      <c r="F4056" t="e">
        <f>IF($C4056=3,$B4056,NA())</f>
        <v>#N/A</v>
      </c>
      <c r="G4056" t="e">
        <f>IF($C4056=4,$B4056,NA())</f>
        <v>#N/A</v>
      </c>
      <c r="H4056">
        <f>IF($C4056=5,$B4056,NA())</f>
        <v>0.0718735</v>
      </c>
      <c r="I4056" t="e">
        <f>IF($C4056="",$B4056,NA())</f>
        <v>#N/A</v>
      </c>
    </row>
    <row r="4057" spans="1:9">
      <c r="A4057">
        <v>-0.1704001</v>
      </c>
      <c r="B4057">
        <v>0.07187350000000001</v>
      </c>
      <c r="C4057">
        <f>'Map Data'!$I$49</f>
        <v>5</v>
      </c>
      <c r="D4057" t="e">
        <f>IF($C4057=1,$B4057,NA())</f>
        <v>#N/A</v>
      </c>
      <c r="E4057" t="e">
        <f>IF($C4057=2,$B4057,NA())</f>
        <v>#N/A</v>
      </c>
      <c r="F4057" t="e">
        <f>IF($C4057=3,$B4057,NA())</f>
        <v>#N/A</v>
      </c>
      <c r="G4057" t="e">
        <f>IF($C4057=4,$B4057,NA())</f>
        <v>#N/A</v>
      </c>
      <c r="H4057">
        <f>IF($C4057=5,$B4057,NA())</f>
        <v>0.0718735</v>
      </c>
      <c r="I4057" t="e">
        <f>IF($C4057="",$B4057,NA())</f>
        <v>#N/A</v>
      </c>
    </row>
    <row r="4059" spans="1:9">
      <c r="A4059">
        <v>-0.2358012</v>
      </c>
      <c r="B4059">
        <v>0.07471029999999999</v>
      </c>
      <c r="C4059">
        <f>'Map Data'!$I$49</f>
        <v>5</v>
      </c>
      <c r="D4059" t="e">
        <f>IF($C4059=1,$B4059,NA())</f>
        <v>#N/A</v>
      </c>
      <c r="E4059" t="e">
        <f>IF($C4059=2,$B4059,NA())</f>
        <v>#N/A</v>
      </c>
      <c r="F4059" t="e">
        <f>IF($C4059=3,$B4059,NA())</f>
        <v>#N/A</v>
      </c>
      <c r="G4059" t="e">
        <f>IF($C4059=4,$B4059,NA())</f>
        <v>#N/A</v>
      </c>
      <c r="H4059">
        <f>IF($C4059=5,$B4059,NA())</f>
        <v>0.0747103</v>
      </c>
      <c r="I4059" t="e">
        <f>IF($C4059="",$B4059,NA())</f>
        <v>#N/A</v>
      </c>
    </row>
    <row r="4060" spans="1:9">
      <c r="A4060">
        <v>-0.1794046</v>
      </c>
      <c r="B4060">
        <v>0.07471029999999999</v>
      </c>
      <c r="C4060">
        <f>'Map Data'!$I$49</f>
        <v>5</v>
      </c>
      <c r="D4060" t="e">
        <f>IF($C4060=1,$B4060,NA())</f>
        <v>#N/A</v>
      </c>
      <c r="E4060" t="e">
        <f>IF($C4060=2,$B4060,NA())</f>
        <v>#N/A</v>
      </c>
      <c r="F4060" t="e">
        <f>IF($C4060=3,$B4060,NA())</f>
        <v>#N/A</v>
      </c>
      <c r="G4060" t="e">
        <f>IF($C4060=4,$B4060,NA())</f>
        <v>#N/A</v>
      </c>
      <c r="H4060">
        <f>IF($C4060=5,$B4060,NA())</f>
        <v>0.0747103</v>
      </c>
      <c r="I4060" t="e">
        <f>IF($C4060="",$B4060,NA())</f>
        <v>#N/A</v>
      </c>
    </row>
    <row r="4062" spans="1:9">
      <c r="A4062">
        <v>-0.2353273</v>
      </c>
      <c r="B4062">
        <v>0.0775472</v>
      </c>
      <c r="C4062">
        <f>'Map Data'!$I$49</f>
        <v>5</v>
      </c>
      <c r="D4062" t="e">
        <f>IF($C4062=1,$B4062,NA())</f>
        <v>#N/A</v>
      </c>
      <c r="E4062" t="e">
        <f>IF($C4062=2,$B4062,NA())</f>
        <v>#N/A</v>
      </c>
      <c r="F4062" t="e">
        <f>IF($C4062=3,$B4062,NA())</f>
        <v>#N/A</v>
      </c>
      <c r="G4062" t="e">
        <f>IF($C4062=4,$B4062,NA())</f>
        <v>#N/A</v>
      </c>
      <c r="H4062">
        <f>IF($C4062=5,$B4062,NA())</f>
        <v>0.0775472</v>
      </c>
      <c r="I4062" t="e">
        <f>IF($C4062="",$B4062,NA())</f>
        <v>#N/A</v>
      </c>
    </row>
    <row r="4063" spans="1:9">
      <c r="A4063">
        <v>-0.1959918</v>
      </c>
      <c r="B4063">
        <v>0.0775472</v>
      </c>
      <c r="C4063">
        <f>'Map Data'!$I$49</f>
        <v>5</v>
      </c>
      <c r="D4063" t="e">
        <f>IF($C4063=1,$B4063,NA())</f>
        <v>#N/A</v>
      </c>
      <c r="E4063" t="e">
        <f>IF($C4063=2,$B4063,NA())</f>
        <v>#N/A</v>
      </c>
      <c r="F4063" t="e">
        <f>IF($C4063=3,$B4063,NA())</f>
        <v>#N/A</v>
      </c>
      <c r="G4063" t="e">
        <f>IF($C4063=4,$B4063,NA())</f>
        <v>#N/A</v>
      </c>
      <c r="H4063">
        <f>IF($C4063=5,$B4063,NA())</f>
        <v>0.0775472</v>
      </c>
      <c r="I4063" t="e">
        <f>IF($C4063="",$B4063,NA())</f>
        <v>#N/A</v>
      </c>
    </row>
    <row r="4065" spans="1:9">
      <c r="A4065">
        <v>-0.2348533</v>
      </c>
      <c r="B4065">
        <v>0.080384</v>
      </c>
      <c r="C4065">
        <f>'Map Data'!$I$49</f>
        <v>5</v>
      </c>
      <c r="D4065" t="e">
        <f>IF($C4065=1,$B4065,NA())</f>
        <v>#N/A</v>
      </c>
      <c r="E4065" t="e">
        <f>IF($C4065=2,$B4065,NA())</f>
        <v>#N/A</v>
      </c>
      <c r="F4065" t="e">
        <f>IF($C4065=3,$B4065,NA())</f>
        <v>#N/A</v>
      </c>
      <c r="G4065" t="e">
        <f>IF($C4065=4,$B4065,NA())</f>
        <v>#N/A</v>
      </c>
      <c r="H4065">
        <f>IF($C4065=5,$B4065,NA())</f>
        <v>0.080384</v>
      </c>
      <c r="I4065" t="e">
        <f>IF($C4065="",$B4065,NA())</f>
        <v>#N/A</v>
      </c>
    </row>
    <row r="4066" spans="1:9">
      <c r="A4066">
        <v>-0.1955179</v>
      </c>
      <c r="B4066">
        <v>0.080384</v>
      </c>
      <c r="C4066">
        <f>'Map Data'!$I$49</f>
        <v>5</v>
      </c>
      <c r="D4066" t="e">
        <f>IF($C4066=1,$B4066,NA())</f>
        <v>#N/A</v>
      </c>
      <c r="E4066" t="e">
        <f>IF($C4066=2,$B4066,NA())</f>
        <v>#N/A</v>
      </c>
      <c r="F4066" t="e">
        <f>IF($C4066=3,$B4066,NA())</f>
        <v>#N/A</v>
      </c>
      <c r="G4066" t="e">
        <f>IF($C4066=4,$B4066,NA())</f>
        <v>#N/A</v>
      </c>
      <c r="H4066">
        <f>IF($C4066=5,$B4066,NA())</f>
        <v>0.080384</v>
      </c>
      <c r="I4066" t="e">
        <f>IF($C4066="",$B4066,NA())</f>
        <v>#N/A</v>
      </c>
    </row>
    <row r="4068" spans="1:9">
      <c r="A4068">
        <v>-0.2343794</v>
      </c>
      <c r="B4068">
        <v>0.0832209</v>
      </c>
      <c r="C4068">
        <f>'Map Data'!$I$49</f>
        <v>5</v>
      </c>
      <c r="D4068" t="e">
        <f>IF($C4068=1,$B4068,NA())</f>
        <v>#N/A</v>
      </c>
      <c r="E4068" t="e">
        <f>IF($C4068=2,$B4068,NA())</f>
        <v>#N/A</v>
      </c>
      <c r="F4068" t="e">
        <f>IF($C4068=3,$B4068,NA())</f>
        <v>#N/A</v>
      </c>
      <c r="G4068" t="e">
        <f>IF($C4068=4,$B4068,NA())</f>
        <v>#N/A</v>
      </c>
      <c r="H4068">
        <f>IF($C4068=5,$B4068,NA())</f>
        <v>0.0832209</v>
      </c>
      <c r="I4068" t="e">
        <f>IF($C4068="",$B4068,NA())</f>
        <v>#N/A</v>
      </c>
    </row>
    <row r="4069" spans="1:9">
      <c r="A4069">
        <v>-0.195044</v>
      </c>
      <c r="B4069">
        <v>0.0832209</v>
      </c>
      <c r="C4069">
        <f>'Map Data'!$I$49</f>
        <v>5</v>
      </c>
      <c r="D4069" t="e">
        <f>IF($C4069=1,$B4069,NA())</f>
        <v>#N/A</v>
      </c>
      <c r="E4069" t="e">
        <f>IF($C4069=2,$B4069,NA())</f>
        <v>#N/A</v>
      </c>
      <c r="F4069" t="e">
        <f>IF($C4069=3,$B4069,NA())</f>
        <v>#N/A</v>
      </c>
      <c r="G4069" t="e">
        <f>IF($C4069=4,$B4069,NA())</f>
        <v>#N/A</v>
      </c>
      <c r="H4069">
        <f>IF($C4069=5,$B4069,NA())</f>
        <v>0.0832209</v>
      </c>
      <c r="I4069" t="e">
        <f>IF($C4069="",$B4069,NA())</f>
        <v>#N/A</v>
      </c>
    </row>
    <row r="4071" spans="1:9">
      <c r="A4071">
        <v>-0.2334316</v>
      </c>
      <c r="B4071">
        <v>0.0860577</v>
      </c>
      <c r="C4071">
        <f>'Map Data'!$I$49</f>
        <v>5</v>
      </c>
      <c r="D4071" t="e">
        <f>IF($C4071=1,$B4071,NA())</f>
        <v>#N/A</v>
      </c>
      <c r="E4071" t="e">
        <f>IF($C4071=2,$B4071,NA())</f>
        <v>#N/A</v>
      </c>
      <c r="F4071" t="e">
        <f>IF($C4071=3,$B4071,NA())</f>
        <v>#N/A</v>
      </c>
      <c r="G4071" t="e">
        <f>IF($C4071=4,$B4071,NA())</f>
        <v>#N/A</v>
      </c>
      <c r="H4071">
        <f>IF($C4071=5,$B4071,NA())</f>
        <v>0.0860577</v>
      </c>
      <c r="I4071" t="e">
        <f>IF($C4071="",$B4071,NA())</f>
        <v>#N/A</v>
      </c>
    </row>
    <row r="4072" spans="1:9">
      <c r="A4072">
        <v>-0.19457</v>
      </c>
      <c r="B4072">
        <v>0.0860577</v>
      </c>
      <c r="C4072">
        <f>'Map Data'!$I$49</f>
        <v>5</v>
      </c>
      <c r="D4072" t="e">
        <f>IF($C4072=1,$B4072,NA())</f>
        <v>#N/A</v>
      </c>
      <c r="E4072" t="e">
        <f>IF($C4072=2,$B4072,NA())</f>
        <v>#N/A</v>
      </c>
      <c r="F4072" t="e">
        <f>IF($C4072=3,$B4072,NA())</f>
        <v>#N/A</v>
      </c>
      <c r="G4072" t="e">
        <f>IF($C4072=4,$B4072,NA())</f>
        <v>#N/A</v>
      </c>
      <c r="H4072">
        <f>IF($C4072=5,$B4072,NA())</f>
        <v>0.0860577</v>
      </c>
      <c r="I4072" t="e">
        <f>IF($C4072="",$B4072,NA())</f>
        <v>#N/A</v>
      </c>
    </row>
    <row r="4074" spans="1:9">
      <c r="A4074">
        <v>-0.2329577</v>
      </c>
      <c r="B4074">
        <v>0.0888945</v>
      </c>
      <c r="C4074">
        <f>'Map Data'!$I$49</f>
        <v>5</v>
      </c>
      <c r="D4074" t="e">
        <f>IF($C4074=1,$B4074,NA())</f>
        <v>#N/A</v>
      </c>
      <c r="E4074" t="e">
        <f>IF($C4074=2,$B4074,NA())</f>
        <v>#N/A</v>
      </c>
      <c r="F4074" t="e">
        <f>IF($C4074=3,$B4074,NA())</f>
        <v>#N/A</v>
      </c>
      <c r="G4074" t="e">
        <f>IF($C4074=4,$B4074,NA())</f>
        <v>#N/A</v>
      </c>
      <c r="H4074">
        <f>IF($C4074=5,$B4074,NA())</f>
        <v>0.0888945</v>
      </c>
      <c r="I4074" t="e">
        <f>IF($C4074="",$B4074,NA())</f>
        <v>#N/A</v>
      </c>
    </row>
    <row r="4075" spans="1:9">
      <c r="A4075">
        <v>-0.1940961</v>
      </c>
      <c r="B4075">
        <v>0.0888945</v>
      </c>
      <c r="C4075">
        <f>'Map Data'!$I$49</f>
        <v>5</v>
      </c>
      <c r="D4075" t="e">
        <f>IF($C4075=1,$B4075,NA())</f>
        <v>#N/A</v>
      </c>
      <c r="E4075" t="e">
        <f>IF($C4075=2,$B4075,NA())</f>
        <v>#N/A</v>
      </c>
      <c r="F4075" t="e">
        <f>IF($C4075=3,$B4075,NA())</f>
        <v>#N/A</v>
      </c>
      <c r="G4075" t="e">
        <f>IF($C4075=4,$B4075,NA())</f>
        <v>#N/A</v>
      </c>
      <c r="H4075">
        <f>IF($C4075=5,$B4075,NA())</f>
        <v>0.0888945</v>
      </c>
      <c r="I4075" t="e">
        <f>IF($C4075="",$B4075,NA())</f>
        <v>#N/A</v>
      </c>
    </row>
    <row r="4077" spans="1:9">
      <c r="A4077">
        <v>-0.2324837</v>
      </c>
      <c r="B4077">
        <v>0.0917314</v>
      </c>
      <c r="C4077">
        <f>'Map Data'!$I$49</f>
        <v>5</v>
      </c>
      <c r="D4077" t="e">
        <f>IF($C4077=1,$B4077,NA())</f>
        <v>#N/A</v>
      </c>
      <c r="E4077" t="e">
        <f>IF($C4077=2,$B4077,NA())</f>
        <v>#N/A</v>
      </c>
      <c r="F4077" t="e">
        <f>IF($C4077=3,$B4077,NA())</f>
        <v>#N/A</v>
      </c>
      <c r="G4077" t="e">
        <f>IF($C4077=4,$B4077,NA())</f>
        <v>#N/A</v>
      </c>
      <c r="H4077">
        <f>IF($C4077=5,$B4077,NA())</f>
        <v>0.0917314</v>
      </c>
      <c r="I4077" t="e">
        <f>IF($C4077="",$B4077,NA())</f>
        <v>#N/A</v>
      </c>
    </row>
    <row r="4078" spans="1:9">
      <c r="A4078">
        <v>-0.1936222</v>
      </c>
      <c r="B4078">
        <v>0.0917314</v>
      </c>
      <c r="C4078">
        <f>'Map Data'!$I$49</f>
        <v>5</v>
      </c>
      <c r="D4078" t="e">
        <f>IF($C4078=1,$B4078,NA())</f>
        <v>#N/A</v>
      </c>
      <c r="E4078" t="e">
        <f>IF($C4078=2,$B4078,NA())</f>
        <v>#N/A</v>
      </c>
      <c r="F4078" t="e">
        <f>IF($C4078=3,$B4078,NA())</f>
        <v>#N/A</v>
      </c>
      <c r="G4078" t="e">
        <f>IF($C4078=4,$B4078,NA())</f>
        <v>#N/A</v>
      </c>
      <c r="H4078">
        <f>IF($C4078=5,$B4078,NA())</f>
        <v>0.0917314</v>
      </c>
      <c r="I4078" t="e">
        <f>IF($C4078="",$B4078,NA())</f>
        <v>#N/A</v>
      </c>
    </row>
    <row r="4080" spans="1:9">
      <c r="A4080">
        <v>-0.2320098</v>
      </c>
      <c r="B4080">
        <v>0.09456820000000001</v>
      </c>
      <c r="C4080">
        <f>'Map Data'!$I$49</f>
        <v>5</v>
      </c>
      <c r="D4080" t="e">
        <f>IF($C4080=1,$B4080,NA())</f>
        <v>#N/A</v>
      </c>
      <c r="E4080" t="e">
        <f>IF($C4080=2,$B4080,NA())</f>
        <v>#N/A</v>
      </c>
      <c r="F4080" t="e">
        <f>IF($C4080=3,$B4080,NA())</f>
        <v>#N/A</v>
      </c>
      <c r="G4080" t="e">
        <f>IF($C4080=4,$B4080,NA())</f>
        <v>#N/A</v>
      </c>
      <c r="H4080">
        <f>IF($C4080=5,$B4080,NA())</f>
        <v>0.0945682</v>
      </c>
      <c r="I4080" t="e">
        <f>IF($C4080="",$B4080,NA())</f>
        <v>#N/A</v>
      </c>
    </row>
    <row r="4081" spans="1:9">
      <c r="A4081">
        <v>-0.1931483</v>
      </c>
      <c r="B4081">
        <v>0.09456820000000001</v>
      </c>
      <c r="C4081">
        <f>'Map Data'!$I$49</f>
        <v>5</v>
      </c>
      <c r="D4081" t="e">
        <f>IF($C4081=1,$B4081,NA())</f>
        <v>#N/A</v>
      </c>
      <c r="E4081" t="e">
        <f>IF($C4081=2,$B4081,NA())</f>
        <v>#N/A</v>
      </c>
      <c r="F4081" t="e">
        <f>IF($C4081=3,$B4081,NA())</f>
        <v>#N/A</v>
      </c>
      <c r="G4081" t="e">
        <f>IF($C4081=4,$B4081,NA())</f>
        <v>#N/A</v>
      </c>
      <c r="H4081">
        <f>IF($C4081=5,$B4081,NA())</f>
        <v>0.0945682</v>
      </c>
      <c r="I4081" t="e">
        <f>IF($C4081="",$B4081,NA())</f>
        <v>#N/A</v>
      </c>
    </row>
    <row r="4083" spans="1:9">
      <c r="A4083">
        <v>-0.2315359</v>
      </c>
      <c r="B4083">
        <v>0.09740500000000001</v>
      </c>
      <c r="C4083">
        <f>'Map Data'!$I$49</f>
        <v>5</v>
      </c>
      <c r="D4083" t="e">
        <f>IF($C4083=1,$B4083,NA())</f>
        <v>#N/A</v>
      </c>
      <c r="E4083" t="e">
        <f>IF($C4083=2,$B4083,NA())</f>
        <v>#N/A</v>
      </c>
      <c r="F4083" t="e">
        <f>IF($C4083=3,$B4083,NA())</f>
        <v>#N/A</v>
      </c>
      <c r="G4083" t="e">
        <f>IF($C4083=4,$B4083,NA())</f>
        <v>#N/A</v>
      </c>
      <c r="H4083">
        <f>IF($C4083=5,$B4083,NA())</f>
        <v>0.097405</v>
      </c>
      <c r="I4083" t="e">
        <f>IF($C4083="",$B4083,NA())</f>
        <v>#N/A</v>
      </c>
    </row>
    <row r="4084" spans="1:9">
      <c r="A4084">
        <v>-0.2106834</v>
      </c>
      <c r="B4084">
        <v>0.09740500000000001</v>
      </c>
      <c r="C4084">
        <f>'Map Data'!$I$49</f>
        <v>5</v>
      </c>
      <c r="D4084" t="e">
        <f>IF($C4084=1,$B4084,NA())</f>
        <v>#N/A</v>
      </c>
      <c r="E4084" t="e">
        <f>IF($C4084=2,$B4084,NA())</f>
        <v>#N/A</v>
      </c>
      <c r="F4084" t="e">
        <f>IF($C4084=3,$B4084,NA())</f>
        <v>#N/A</v>
      </c>
      <c r="G4084" t="e">
        <f>IF($C4084=4,$B4084,NA())</f>
        <v>#N/A</v>
      </c>
      <c r="H4084">
        <f>IF($C4084=5,$B4084,NA())</f>
        <v>0.097405</v>
      </c>
      <c r="I4084" t="e">
        <f>IF($C4084="",$B4084,NA())</f>
        <v>#N/A</v>
      </c>
    </row>
    <row r="4086" spans="1:9">
      <c r="A4086">
        <v>-0.231062</v>
      </c>
      <c r="B4086">
        <v>0.1002419</v>
      </c>
      <c r="C4086">
        <f>'Map Data'!$I$49</f>
        <v>5</v>
      </c>
      <c r="D4086" t="e">
        <f>IF($C4086=1,$B4086,NA())</f>
        <v>#N/A</v>
      </c>
      <c r="E4086" t="e">
        <f>IF($C4086=2,$B4086,NA())</f>
        <v>#N/A</v>
      </c>
      <c r="F4086" t="e">
        <f>IF($C4086=3,$B4086,NA())</f>
        <v>#N/A</v>
      </c>
      <c r="G4086" t="e">
        <f>IF($C4086=4,$B4086,NA())</f>
        <v>#N/A</v>
      </c>
      <c r="H4086">
        <f>IF($C4086=5,$B4086,NA())</f>
        <v>0.1002419</v>
      </c>
      <c r="I4086" t="e">
        <f>IF($C4086="",$B4086,NA())</f>
        <v>#N/A</v>
      </c>
    </row>
    <row r="4087" spans="1:9">
      <c r="A4087">
        <v>-0.2263228</v>
      </c>
      <c r="B4087">
        <v>0.1002419</v>
      </c>
      <c r="C4087">
        <f>'Map Data'!$I$49</f>
        <v>5</v>
      </c>
      <c r="D4087" t="e">
        <f>IF($C4087=1,$B4087,NA())</f>
        <v>#N/A</v>
      </c>
      <c r="E4087" t="e">
        <f>IF($C4087=2,$B4087,NA())</f>
        <v>#N/A</v>
      </c>
      <c r="F4087" t="e">
        <f>IF($C4087=3,$B4087,NA())</f>
        <v>#N/A</v>
      </c>
      <c r="G4087" t="e">
        <f>IF($C4087=4,$B4087,NA())</f>
        <v>#N/A</v>
      </c>
      <c r="H4087">
        <f>IF($C4087=5,$B4087,NA())</f>
        <v>0.1002419</v>
      </c>
      <c r="I4087" t="e">
        <f>IF($C4087="",$B4087,NA())</f>
        <v>#N/A</v>
      </c>
    </row>
    <row r="4089" spans="1:9">
      <c r="A4089">
        <v>0.1765102</v>
      </c>
      <c r="B4089">
        <v>-0.0018842</v>
      </c>
      <c r="C4089">
        <f>'Map Data'!$I$50</f>
        <v>3</v>
      </c>
      <c r="D4089" t="e">
        <f>IF($C4089=1,$B4089,NA())</f>
        <v>#N/A</v>
      </c>
      <c r="E4089" t="e">
        <f>IF($C4089=2,$B4089,NA())</f>
        <v>#N/A</v>
      </c>
      <c r="F4089">
        <f>IF($C4089=3,$B4089,NA())</f>
        <v>-0.0018842</v>
      </c>
      <c r="G4089" t="e">
        <f>IF($C4089=4,$B4089,NA())</f>
        <v>#N/A</v>
      </c>
      <c r="H4089" t="e">
        <f>IF($C4089=5,$B4089,NA())</f>
        <v>#N/A</v>
      </c>
      <c r="I4089" t="e">
        <f>IF($C4089="",$B4089,NA())</f>
        <v>#N/A</v>
      </c>
    </row>
    <row r="4090" spans="1:9">
      <c r="A4090">
        <v>0.1921496</v>
      </c>
      <c r="B4090">
        <v>-0.0018842</v>
      </c>
      <c r="C4090">
        <f>'Map Data'!$I$50</f>
        <v>3</v>
      </c>
      <c r="D4090" t="e">
        <f>IF($C4090=1,$B4090,NA())</f>
        <v>#N/A</v>
      </c>
      <c r="E4090" t="e">
        <f>IF($C4090=2,$B4090,NA())</f>
        <v>#N/A</v>
      </c>
      <c r="F4090">
        <f>IF($C4090=3,$B4090,NA())</f>
        <v>-0.0018842</v>
      </c>
      <c r="G4090" t="e">
        <f>IF($C4090=4,$B4090,NA())</f>
        <v>#N/A</v>
      </c>
      <c r="H4090" t="e">
        <f>IF($C4090=5,$B4090,NA())</f>
        <v>#N/A</v>
      </c>
      <c r="I4090" t="e">
        <f>IF($C4090="",$B4090,NA())</f>
        <v>#N/A</v>
      </c>
    </row>
    <row r="4092" spans="1:9">
      <c r="A4092">
        <v>0.1788798</v>
      </c>
      <c r="B4092">
        <v>0.0009526</v>
      </c>
      <c r="C4092">
        <f>'Map Data'!$I$50</f>
        <v>3</v>
      </c>
      <c r="D4092" t="e">
        <f>IF($C4092=1,$B4092,NA())</f>
        <v>#N/A</v>
      </c>
      <c r="E4092" t="e">
        <f>IF($C4092=2,$B4092,NA())</f>
        <v>#N/A</v>
      </c>
      <c r="F4092">
        <f>IF($C4092=3,$B4092,NA())</f>
        <v>0.0009526</v>
      </c>
      <c r="G4092" t="e">
        <f>IF($C4092=4,$B4092,NA())</f>
        <v>#N/A</v>
      </c>
      <c r="H4092" t="e">
        <f>IF($C4092=5,$B4092,NA())</f>
        <v>#N/A</v>
      </c>
      <c r="I4092" t="e">
        <f>IF($C4092="",$B4092,NA())</f>
        <v>#N/A</v>
      </c>
    </row>
    <row r="4093" spans="1:9">
      <c r="A4093">
        <v>0.2153717</v>
      </c>
      <c r="B4093">
        <v>0.0009526</v>
      </c>
      <c r="C4093">
        <f>'Map Data'!$I$50</f>
        <v>3</v>
      </c>
      <c r="D4093" t="e">
        <f>IF($C4093=1,$B4093,NA())</f>
        <v>#N/A</v>
      </c>
      <c r="E4093" t="e">
        <f>IF($C4093=2,$B4093,NA())</f>
        <v>#N/A</v>
      </c>
      <c r="F4093">
        <f>IF($C4093=3,$B4093,NA())</f>
        <v>0.0009526</v>
      </c>
      <c r="G4093" t="e">
        <f>IF($C4093=4,$B4093,NA())</f>
        <v>#N/A</v>
      </c>
      <c r="H4093" t="e">
        <f>IF($C4093=5,$B4093,NA())</f>
        <v>#N/A</v>
      </c>
      <c r="I4093" t="e">
        <f>IF($C4093="",$B4093,NA())</f>
        <v>#N/A</v>
      </c>
    </row>
    <row r="4095" spans="1:9">
      <c r="A4095">
        <v>0.1817233</v>
      </c>
      <c r="B4095">
        <v>0.0037894</v>
      </c>
      <c r="C4095">
        <f>'Map Data'!$I$50</f>
        <v>3</v>
      </c>
      <c r="D4095" t="e">
        <f>IF($C4095=1,$B4095,NA())</f>
        <v>#N/A</v>
      </c>
      <c r="E4095" t="e">
        <f>IF($C4095=2,$B4095,NA())</f>
        <v>#N/A</v>
      </c>
      <c r="F4095">
        <f>IF($C4095=3,$B4095,NA())</f>
        <v>0.0037894</v>
      </c>
      <c r="G4095" t="e">
        <f>IF($C4095=4,$B4095,NA())</f>
        <v>#N/A</v>
      </c>
      <c r="H4095" t="e">
        <f>IF($C4095=5,$B4095,NA())</f>
        <v>#N/A</v>
      </c>
      <c r="I4095" t="e">
        <f>IF($C4095="",$B4095,NA())</f>
        <v>#N/A</v>
      </c>
    </row>
    <row r="4096" spans="1:9">
      <c r="A4096">
        <v>0.231959</v>
      </c>
      <c r="B4096">
        <v>0.0037894</v>
      </c>
      <c r="C4096">
        <f>'Map Data'!$I$50</f>
        <v>3</v>
      </c>
      <c r="D4096" t="e">
        <f>IF($C4096=1,$B4096,NA())</f>
        <v>#N/A</v>
      </c>
      <c r="E4096" t="e">
        <f>IF($C4096=2,$B4096,NA())</f>
        <v>#N/A</v>
      </c>
      <c r="F4096">
        <f>IF($C4096=3,$B4096,NA())</f>
        <v>0.0037894</v>
      </c>
      <c r="G4096" t="e">
        <f>IF($C4096=4,$B4096,NA())</f>
        <v>#N/A</v>
      </c>
      <c r="H4096" t="e">
        <f>IF($C4096=5,$B4096,NA())</f>
        <v>#N/A</v>
      </c>
      <c r="I4096" t="e">
        <f>IF($C4096="",$B4096,NA())</f>
        <v>#N/A</v>
      </c>
    </row>
    <row r="4098" spans="1:9">
      <c r="A4098">
        <v>0.183619</v>
      </c>
      <c r="B4098">
        <v>0.0066263</v>
      </c>
      <c r="C4098">
        <f>'Map Data'!$I$50</f>
        <v>3</v>
      </c>
      <c r="D4098" t="e">
        <f>IF($C4098=1,$B4098,NA())</f>
        <v>#N/A</v>
      </c>
      <c r="E4098" t="e">
        <f>IF($C4098=2,$B4098,NA())</f>
        <v>#N/A</v>
      </c>
      <c r="F4098">
        <f>IF($C4098=3,$B4098,NA())</f>
        <v>0.0066263</v>
      </c>
      <c r="G4098" t="e">
        <f>IF($C4098=4,$B4098,NA())</f>
        <v>#N/A</v>
      </c>
      <c r="H4098" t="e">
        <f>IF($C4098=5,$B4098,NA())</f>
        <v>#N/A</v>
      </c>
      <c r="I4098" t="e">
        <f>IF($C4098="",$B4098,NA())</f>
        <v>#N/A</v>
      </c>
    </row>
    <row r="4099" spans="1:9">
      <c r="A4099">
        <v>0.2461766</v>
      </c>
      <c r="B4099">
        <v>0.0066263</v>
      </c>
      <c r="C4099">
        <f>'Map Data'!$I$50</f>
        <v>3</v>
      </c>
      <c r="D4099" t="e">
        <f>IF($C4099=1,$B4099,NA())</f>
        <v>#N/A</v>
      </c>
      <c r="E4099" t="e">
        <f>IF($C4099=2,$B4099,NA())</f>
        <v>#N/A</v>
      </c>
      <c r="F4099">
        <f>IF($C4099=3,$B4099,NA())</f>
        <v>0.0066263</v>
      </c>
      <c r="G4099" t="e">
        <f>IF($C4099=4,$B4099,NA())</f>
        <v>#N/A</v>
      </c>
      <c r="H4099" t="e">
        <f>IF($C4099=5,$B4099,NA())</f>
        <v>#N/A</v>
      </c>
      <c r="I4099" t="e">
        <f>IF($C4099="",$B4099,NA())</f>
        <v>#N/A</v>
      </c>
    </row>
    <row r="4101" spans="1:9">
      <c r="A4101">
        <v>0.1874104</v>
      </c>
      <c r="B4101">
        <v>0.0094631</v>
      </c>
      <c r="C4101">
        <f>'Map Data'!$I$50</f>
        <v>3</v>
      </c>
      <c r="D4101" t="e">
        <f>IF($C4101=1,$B4101,NA())</f>
        <v>#N/A</v>
      </c>
      <c r="E4101" t="e">
        <f>IF($C4101=2,$B4101,NA())</f>
        <v>#N/A</v>
      </c>
      <c r="F4101">
        <f>IF($C4101=3,$B4101,NA())</f>
        <v>0.0094631</v>
      </c>
      <c r="G4101" t="e">
        <f>IF($C4101=4,$B4101,NA())</f>
        <v>#N/A</v>
      </c>
      <c r="H4101" t="e">
        <f>IF($C4101=5,$B4101,NA())</f>
        <v>#N/A</v>
      </c>
      <c r="I4101" t="e">
        <f>IF($C4101="",$B4101,NA())</f>
        <v>#N/A</v>
      </c>
    </row>
    <row r="4102" spans="1:9">
      <c r="A4102">
        <v>0.2603942</v>
      </c>
      <c r="B4102">
        <v>0.0094631</v>
      </c>
      <c r="C4102">
        <f>'Map Data'!$I$50</f>
        <v>3</v>
      </c>
      <c r="D4102" t="e">
        <f>IF($C4102=1,$B4102,NA())</f>
        <v>#N/A</v>
      </c>
      <c r="E4102" t="e">
        <f>IF($C4102=2,$B4102,NA())</f>
        <v>#N/A</v>
      </c>
      <c r="F4102">
        <f>IF($C4102=3,$B4102,NA())</f>
        <v>0.0094631</v>
      </c>
      <c r="G4102" t="e">
        <f>IF($C4102=4,$B4102,NA())</f>
        <v>#N/A</v>
      </c>
      <c r="H4102" t="e">
        <f>IF($C4102=5,$B4102,NA())</f>
        <v>#N/A</v>
      </c>
      <c r="I4102" t="e">
        <f>IF($C4102="",$B4102,NA())</f>
        <v>#N/A</v>
      </c>
    </row>
    <row r="4104" spans="1:9">
      <c r="A4104">
        <v>0.18978</v>
      </c>
      <c r="B4104">
        <v>0.0122999</v>
      </c>
      <c r="C4104">
        <f>'Map Data'!$I$50</f>
        <v>3</v>
      </c>
      <c r="D4104" t="e">
        <f>IF($C4104=1,$B4104,NA())</f>
        <v>#N/A</v>
      </c>
      <c r="E4104" t="e">
        <f>IF($C4104=2,$B4104,NA())</f>
        <v>#N/A</v>
      </c>
      <c r="F4104">
        <f>IF($C4104=3,$B4104,NA())</f>
        <v>0.0122999</v>
      </c>
      <c r="G4104" t="e">
        <f>IF($C4104=4,$B4104,NA())</f>
        <v>#N/A</v>
      </c>
      <c r="H4104" t="e">
        <f>IF($C4104=5,$B4104,NA())</f>
        <v>#N/A</v>
      </c>
      <c r="I4104" t="e">
        <f>IF($C4104="",$B4104,NA())</f>
        <v>#N/A</v>
      </c>
    </row>
    <row r="4105" spans="1:9">
      <c r="A4105">
        <v>0.1921496</v>
      </c>
      <c r="B4105">
        <v>0.0122999</v>
      </c>
      <c r="C4105">
        <f>'Map Data'!$I$50</f>
        <v>3</v>
      </c>
      <c r="D4105" t="e">
        <f>IF($C4105=1,$B4105,NA())</f>
        <v>#N/A</v>
      </c>
      <c r="E4105" t="e">
        <f>IF($C4105=2,$B4105,NA())</f>
        <v>#N/A</v>
      </c>
      <c r="F4105">
        <f>IF($C4105=3,$B4105,NA())</f>
        <v>0.0122999</v>
      </c>
      <c r="G4105" t="e">
        <f>IF($C4105=4,$B4105,NA())</f>
        <v>#N/A</v>
      </c>
      <c r="H4105" t="e">
        <f>IF($C4105=5,$B4105,NA())</f>
        <v>#N/A</v>
      </c>
      <c r="I4105" t="e">
        <f>IF($C4105="",$B4105,NA())</f>
        <v>#N/A</v>
      </c>
    </row>
    <row r="4107" spans="1:9">
      <c r="A4107">
        <v>0.2002062</v>
      </c>
      <c r="B4107">
        <v>0.0122999</v>
      </c>
      <c r="C4107">
        <f>'Map Data'!$I$50</f>
        <v>3</v>
      </c>
      <c r="D4107" t="e">
        <f>IF($C4107=1,$B4107,NA())</f>
        <v>#N/A</v>
      </c>
      <c r="E4107" t="e">
        <f>IF($C4107=2,$B4107,NA())</f>
        <v>#N/A</v>
      </c>
      <c r="F4107">
        <f>IF($C4107=3,$B4107,NA())</f>
        <v>0.0122999</v>
      </c>
      <c r="G4107" t="e">
        <f>IF($C4107=4,$B4107,NA())</f>
        <v>#N/A</v>
      </c>
      <c r="H4107" t="e">
        <f>IF($C4107=5,$B4107,NA())</f>
        <v>#N/A</v>
      </c>
      <c r="I4107" t="e">
        <f>IF($C4107="",$B4107,NA())</f>
        <v>#N/A</v>
      </c>
    </row>
    <row r="4108" spans="1:9">
      <c r="A4108">
        <v>0.2006802</v>
      </c>
      <c r="B4108">
        <v>0.0122999</v>
      </c>
      <c r="C4108">
        <f>'Map Data'!$I$50</f>
        <v>3</v>
      </c>
      <c r="D4108" t="e">
        <f>IF($C4108=1,$B4108,NA())</f>
        <v>#N/A</v>
      </c>
      <c r="E4108" t="e">
        <f>IF($C4108=2,$B4108,NA())</f>
        <v>#N/A</v>
      </c>
      <c r="F4108">
        <f>IF($C4108=3,$B4108,NA())</f>
        <v>0.0122999</v>
      </c>
      <c r="G4108" t="e">
        <f>IF($C4108=4,$B4108,NA())</f>
        <v>#N/A</v>
      </c>
      <c r="H4108" t="e">
        <f>IF($C4108=5,$B4108,NA())</f>
        <v>#N/A</v>
      </c>
      <c r="I4108" t="e">
        <f>IF($C4108="",$B4108,NA())</f>
        <v>#N/A</v>
      </c>
    </row>
    <row r="4110" spans="1:9">
      <c r="A4110">
        <v>0.2054194</v>
      </c>
      <c r="B4110">
        <v>0.0122999</v>
      </c>
      <c r="C4110">
        <f>'Map Data'!$I$50</f>
        <v>3</v>
      </c>
      <c r="D4110" t="e">
        <f>IF($C4110=1,$B4110,NA())</f>
        <v>#N/A</v>
      </c>
      <c r="E4110" t="e">
        <f>IF($C4110=2,$B4110,NA())</f>
        <v>#N/A</v>
      </c>
      <c r="F4110">
        <f>IF($C4110=3,$B4110,NA())</f>
        <v>0.0122999</v>
      </c>
      <c r="G4110" t="e">
        <f>IF($C4110=4,$B4110,NA())</f>
        <v>#N/A</v>
      </c>
      <c r="H4110" t="e">
        <f>IF($C4110=5,$B4110,NA())</f>
        <v>#N/A</v>
      </c>
      <c r="I4110" t="e">
        <f>IF($C4110="",$B4110,NA())</f>
        <v>#N/A</v>
      </c>
    </row>
    <row r="4111" spans="1:9">
      <c r="A4111">
        <v>0.2750858</v>
      </c>
      <c r="B4111">
        <v>0.0122999</v>
      </c>
      <c r="C4111">
        <f>'Map Data'!$I$50</f>
        <v>3</v>
      </c>
      <c r="D4111" t="e">
        <f>IF($C4111=1,$B4111,NA())</f>
        <v>#N/A</v>
      </c>
      <c r="E4111" t="e">
        <f>IF($C4111=2,$B4111,NA())</f>
        <v>#N/A</v>
      </c>
      <c r="F4111">
        <f>IF($C4111=3,$B4111,NA())</f>
        <v>0.0122999</v>
      </c>
      <c r="G4111" t="e">
        <f>IF($C4111=4,$B4111,NA())</f>
        <v>#N/A</v>
      </c>
      <c r="H4111" t="e">
        <f>IF($C4111=5,$B4111,NA())</f>
        <v>#N/A</v>
      </c>
      <c r="I4111" t="e">
        <f>IF($C4111="",$B4111,NA())</f>
        <v>#N/A</v>
      </c>
    </row>
    <row r="4113" spans="1:9">
      <c r="A4113">
        <v>0.2092107</v>
      </c>
      <c r="B4113">
        <v>0.0151368</v>
      </c>
      <c r="C4113">
        <f>'Map Data'!$I$50</f>
        <v>3</v>
      </c>
      <c r="D4113" t="e">
        <f>IF($C4113=1,$B4113,NA())</f>
        <v>#N/A</v>
      </c>
      <c r="E4113" t="e">
        <f>IF($C4113=2,$B4113,NA())</f>
        <v>#N/A</v>
      </c>
      <c r="F4113">
        <f>IF($C4113=3,$B4113,NA())</f>
        <v>0.0151368</v>
      </c>
      <c r="G4113" t="e">
        <f>IF($C4113=4,$B4113,NA())</f>
        <v>#N/A</v>
      </c>
      <c r="H4113" t="e">
        <f>IF($C4113=5,$B4113,NA())</f>
        <v>#N/A</v>
      </c>
      <c r="I4113" t="e">
        <f>IF($C4113="",$B4113,NA())</f>
        <v>#N/A</v>
      </c>
    </row>
    <row r="4114" spans="1:9">
      <c r="A4114">
        <v>0.2760336</v>
      </c>
      <c r="B4114">
        <v>0.0151368</v>
      </c>
      <c r="C4114">
        <f>'Map Data'!$I$50</f>
        <v>3</v>
      </c>
      <c r="D4114" t="e">
        <f>IF($C4114=1,$B4114,NA())</f>
        <v>#N/A</v>
      </c>
      <c r="E4114" t="e">
        <f>IF($C4114=2,$B4114,NA())</f>
        <v>#N/A</v>
      </c>
      <c r="F4114">
        <f>IF($C4114=3,$B4114,NA())</f>
        <v>0.0151368</v>
      </c>
      <c r="G4114" t="e">
        <f>IF($C4114=4,$B4114,NA())</f>
        <v>#N/A</v>
      </c>
      <c r="H4114" t="e">
        <f>IF($C4114=5,$B4114,NA())</f>
        <v>#N/A</v>
      </c>
      <c r="I4114" t="e">
        <f>IF($C4114="",$B4114,NA())</f>
        <v>#N/A</v>
      </c>
    </row>
    <row r="4116" spans="1:9">
      <c r="A4116">
        <v>0.2144239</v>
      </c>
      <c r="B4116">
        <v>0.0179736</v>
      </c>
      <c r="C4116">
        <f>'Map Data'!$I$50</f>
        <v>3</v>
      </c>
      <c r="D4116" t="e">
        <f>IF($C4116=1,$B4116,NA())</f>
        <v>#N/A</v>
      </c>
      <c r="E4116" t="e">
        <f>IF($C4116=2,$B4116,NA())</f>
        <v>#N/A</v>
      </c>
      <c r="F4116">
        <f>IF($C4116=3,$B4116,NA())</f>
        <v>0.0179736</v>
      </c>
      <c r="G4116" t="e">
        <f>IF($C4116=4,$B4116,NA())</f>
        <v>#N/A</v>
      </c>
      <c r="H4116" t="e">
        <f>IF($C4116=5,$B4116,NA())</f>
        <v>#N/A</v>
      </c>
      <c r="I4116" t="e">
        <f>IF($C4116="",$B4116,NA())</f>
        <v>#N/A</v>
      </c>
    </row>
    <row r="4117" spans="1:9">
      <c r="A4117">
        <v>0.267503</v>
      </c>
      <c r="B4117">
        <v>0.0179736</v>
      </c>
      <c r="C4117">
        <f>'Map Data'!$I$50</f>
        <v>3</v>
      </c>
      <c r="D4117" t="e">
        <f>IF($C4117=1,$B4117,NA())</f>
        <v>#N/A</v>
      </c>
      <c r="E4117" t="e">
        <f>IF($C4117=2,$B4117,NA())</f>
        <v>#N/A</v>
      </c>
      <c r="F4117">
        <f>IF($C4117=3,$B4117,NA())</f>
        <v>0.0179736</v>
      </c>
      <c r="G4117" t="e">
        <f>IF($C4117=4,$B4117,NA())</f>
        <v>#N/A</v>
      </c>
      <c r="H4117" t="e">
        <f>IF($C4117=5,$B4117,NA())</f>
        <v>#N/A</v>
      </c>
      <c r="I4117" t="e">
        <f>IF($C4117="",$B4117,NA())</f>
        <v>#N/A</v>
      </c>
    </row>
    <row r="4119" spans="1:9">
      <c r="A4119">
        <v>0.2684509</v>
      </c>
      <c r="B4119">
        <v>0.0179736</v>
      </c>
      <c r="C4119">
        <f>'Map Data'!$I$50</f>
        <v>3</v>
      </c>
      <c r="D4119" t="e">
        <f>IF($C4119=1,$B4119,NA())</f>
        <v>#N/A</v>
      </c>
      <c r="E4119" t="e">
        <f>IF($C4119=2,$B4119,NA())</f>
        <v>#N/A</v>
      </c>
      <c r="F4119">
        <f>IF($C4119=3,$B4119,NA())</f>
        <v>0.0179736</v>
      </c>
      <c r="G4119" t="e">
        <f>IF($C4119=4,$B4119,NA())</f>
        <v>#N/A</v>
      </c>
      <c r="H4119" t="e">
        <f>IF($C4119=5,$B4119,NA())</f>
        <v>#N/A</v>
      </c>
      <c r="I4119" t="e">
        <f>IF($C4119="",$B4119,NA())</f>
        <v>#N/A</v>
      </c>
    </row>
    <row r="4120" spans="1:9">
      <c r="A4120">
        <v>0.2746119</v>
      </c>
      <c r="B4120">
        <v>0.0179736</v>
      </c>
      <c r="C4120">
        <f>'Map Data'!$I$50</f>
        <v>3</v>
      </c>
      <c r="D4120" t="e">
        <f>IF($C4120=1,$B4120,NA())</f>
        <v>#N/A</v>
      </c>
      <c r="E4120" t="e">
        <f>IF($C4120=2,$B4120,NA())</f>
        <v>#N/A</v>
      </c>
      <c r="F4120">
        <f>IF($C4120=3,$B4120,NA())</f>
        <v>0.0179736</v>
      </c>
      <c r="G4120" t="e">
        <f>IF($C4120=4,$B4120,NA())</f>
        <v>#N/A</v>
      </c>
      <c r="H4120" t="e">
        <f>IF($C4120=5,$B4120,NA())</f>
        <v>#N/A</v>
      </c>
      <c r="I4120" t="e">
        <f>IF($C4120="",$B4120,NA())</f>
        <v>#N/A</v>
      </c>
    </row>
    <row r="4122" spans="1:9">
      <c r="A4122">
        <v>0.21395</v>
      </c>
      <c r="B4122">
        <v>0.0208105</v>
      </c>
      <c r="C4122">
        <f>'Map Data'!$I$50</f>
        <v>3</v>
      </c>
      <c r="D4122" t="e">
        <f>IF($C4122=1,$B4122,NA())</f>
        <v>#N/A</v>
      </c>
      <c r="E4122" t="e">
        <f>IF($C4122=2,$B4122,NA())</f>
        <v>#N/A</v>
      </c>
      <c r="F4122">
        <f>IF($C4122=3,$B4122,NA())</f>
        <v>0.0208105</v>
      </c>
      <c r="G4122" t="e">
        <f>IF($C4122=4,$B4122,NA())</f>
        <v>#N/A</v>
      </c>
      <c r="H4122" t="e">
        <f>IF($C4122=5,$B4122,NA())</f>
        <v>#N/A</v>
      </c>
      <c r="I4122" t="e">
        <f>IF($C4122="",$B4122,NA())</f>
        <v>#N/A</v>
      </c>
    </row>
    <row r="4123" spans="1:9">
      <c r="A4123">
        <v>0.2698726</v>
      </c>
      <c r="B4123">
        <v>0.0208105</v>
      </c>
      <c r="C4123">
        <f>'Map Data'!$I$50</f>
        <v>3</v>
      </c>
      <c r="D4123" t="e">
        <f>IF($C4123=1,$B4123,NA())</f>
        <v>#N/A</v>
      </c>
      <c r="E4123" t="e">
        <f>IF($C4123=2,$B4123,NA())</f>
        <v>#N/A</v>
      </c>
      <c r="F4123">
        <f>IF($C4123=3,$B4123,NA())</f>
        <v>0.0208105</v>
      </c>
      <c r="G4123" t="e">
        <f>IF($C4123=4,$B4123,NA())</f>
        <v>#N/A</v>
      </c>
      <c r="H4123" t="e">
        <f>IF($C4123=5,$B4123,NA())</f>
        <v>#N/A</v>
      </c>
      <c r="I4123" t="e">
        <f>IF($C4123="",$B4123,NA())</f>
        <v>#N/A</v>
      </c>
    </row>
    <row r="4125" spans="1:9">
      <c r="A4125">
        <v>0.2148978</v>
      </c>
      <c r="B4125">
        <v>0.0236473</v>
      </c>
      <c r="C4125">
        <f>'Map Data'!$I$50</f>
        <v>3</v>
      </c>
      <c r="D4125" t="e">
        <f>IF($C4125=1,$B4125,NA())</f>
        <v>#N/A</v>
      </c>
      <c r="E4125" t="e">
        <f>IF($C4125=2,$B4125,NA())</f>
        <v>#N/A</v>
      </c>
      <c r="F4125">
        <f>IF($C4125=3,$B4125,NA())</f>
        <v>0.0236473</v>
      </c>
      <c r="G4125" t="e">
        <f>IF($C4125=4,$B4125,NA())</f>
        <v>#N/A</v>
      </c>
      <c r="H4125" t="e">
        <f>IF($C4125=5,$B4125,NA())</f>
        <v>#N/A</v>
      </c>
      <c r="I4125" t="e">
        <f>IF($C4125="",$B4125,NA())</f>
        <v>#N/A</v>
      </c>
    </row>
    <row r="4126" spans="1:9">
      <c r="A4126">
        <v>0.267503</v>
      </c>
      <c r="B4126">
        <v>0.0236473</v>
      </c>
      <c r="C4126">
        <f>'Map Data'!$I$50</f>
        <v>3</v>
      </c>
      <c r="D4126" t="e">
        <f>IF($C4126=1,$B4126,NA())</f>
        <v>#N/A</v>
      </c>
      <c r="E4126" t="e">
        <f>IF($C4126=2,$B4126,NA())</f>
        <v>#N/A</v>
      </c>
      <c r="F4126">
        <f>IF($C4126=3,$B4126,NA())</f>
        <v>0.0236473</v>
      </c>
      <c r="G4126" t="e">
        <f>IF($C4126=4,$B4126,NA())</f>
        <v>#N/A</v>
      </c>
      <c r="H4126" t="e">
        <f>IF($C4126=5,$B4126,NA())</f>
        <v>#N/A</v>
      </c>
      <c r="I4126" t="e">
        <f>IF($C4126="",$B4126,NA())</f>
        <v>#N/A</v>
      </c>
    </row>
    <row r="4128" spans="1:9">
      <c r="A4128">
        <v>0.273664</v>
      </c>
      <c r="B4128">
        <v>0.0236473</v>
      </c>
      <c r="C4128">
        <f>'Map Data'!$I$50</f>
        <v>3</v>
      </c>
      <c r="D4128" t="e">
        <f>IF($C4128=1,$B4128,NA())</f>
        <v>#N/A</v>
      </c>
      <c r="E4128" t="e">
        <f>IF($C4128=2,$B4128,NA())</f>
        <v>#N/A</v>
      </c>
      <c r="F4128">
        <f>IF($C4128=3,$B4128,NA())</f>
        <v>0.0236473</v>
      </c>
      <c r="G4128" t="e">
        <f>IF($C4128=4,$B4128,NA())</f>
        <v>#N/A</v>
      </c>
      <c r="H4128" t="e">
        <f>IF($C4128=5,$B4128,NA())</f>
        <v>#N/A</v>
      </c>
      <c r="I4128" t="e">
        <f>IF($C4128="",$B4128,NA())</f>
        <v>#N/A</v>
      </c>
    </row>
    <row r="4129" spans="1:9">
      <c r="A4129">
        <v>0.2750858</v>
      </c>
      <c r="B4129">
        <v>0.0236473</v>
      </c>
      <c r="C4129">
        <f>'Map Data'!$I$50</f>
        <v>3</v>
      </c>
      <c r="D4129" t="e">
        <f>IF($C4129=1,$B4129,NA())</f>
        <v>#N/A</v>
      </c>
      <c r="E4129" t="e">
        <f>IF($C4129=2,$B4129,NA())</f>
        <v>#N/A</v>
      </c>
      <c r="F4129">
        <f>IF($C4129=3,$B4129,NA())</f>
        <v>0.0236473</v>
      </c>
      <c r="G4129" t="e">
        <f>IF($C4129=4,$B4129,NA())</f>
        <v>#N/A</v>
      </c>
      <c r="H4129" t="e">
        <f>IF($C4129=5,$B4129,NA())</f>
        <v>#N/A</v>
      </c>
      <c r="I4129" t="e">
        <f>IF($C4129="",$B4129,NA())</f>
        <v>#N/A</v>
      </c>
    </row>
    <row r="4131" spans="1:9">
      <c r="A4131">
        <v>0.2167935</v>
      </c>
      <c r="B4131">
        <v>0.0264841</v>
      </c>
      <c r="C4131">
        <f>'Map Data'!$I$50</f>
        <v>3</v>
      </c>
      <c r="D4131" t="e">
        <f>IF($C4131=1,$B4131,NA())</f>
        <v>#N/A</v>
      </c>
      <c r="E4131" t="e">
        <f>IF($C4131=2,$B4131,NA())</f>
        <v>#N/A</v>
      </c>
      <c r="F4131">
        <f>IF($C4131=3,$B4131,NA())</f>
        <v>0.0264841</v>
      </c>
      <c r="G4131" t="e">
        <f>IF($C4131=4,$B4131,NA())</f>
        <v>#N/A</v>
      </c>
      <c r="H4131" t="e">
        <f>IF($C4131=5,$B4131,NA())</f>
        <v>#N/A</v>
      </c>
      <c r="I4131" t="e">
        <f>IF($C4131="",$B4131,NA())</f>
        <v>#N/A</v>
      </c>
    </row>
    <row r="4132" spans="1:9">
      <c r="A4132">
        <v>0.2689248</v>
      </c>
      <c r="B4132">
        <v>0.0264841</v>
      </c>
      <c r="C4132">
        <f>'Map Data'!$I$50</f>
        <v>3</v>
      </c>
      <c r="D4132" t="e">
        <f>IF($C4132=1,$B4132,NA())</f>
        <v>#N/A</v>
      </c>
      <c r="E4132" t="e">
        <f>IF($C4132=2,$B4132,NA())</f>
        <v>#N/A</v>
      </c>
      <c r="F4132">
        <f>IF($C4132=3,$B4132,NA())</f>
        <v>0.0264841</v>
      </c>
      <c r="G4132" t="e">
        <f>IF($C4132=4,$B4132,NA())</f>
        <v>#N/A</v>
      </c>
      <c r="H4132" t="e">
        <f>IF($C4132=5,$B4132,NA())</f>
        <v>#N/A</v>
      </c>
      <c r="I4132" t="e">
        <f>IF($C4132="",$B4132,NA())</f>
        <v>#N/A</v>
      </c>
    </row>
    <row r="4134" spans="1:9">
      <c r="A4134">
        <v>0.2731901</v>
      </c>
      <c r="B4134">
        <v>0.0264841</v>
      </c>
      <c r="C4134">
        <f>'Map Data'!$I$50</f>
        <v>3</v>
      </c>
      <c r="D4134" t="e">
        <f>IF($C4134=1,$B4134,NA())</f>
        <v>#N/A</v>
      </c>
      <c r="E4134" t="e">
        <f>IF($C4134=2,$B4134,NA())</f>
        <v>#N/A</v>
      </c>
      <c r="F4134">
        <f>IF($C4134=3,$B4134,NA())</f>
        <v>0.0264841</v>
      </c>
      <c r="G4134" t="e">
        <f>IF($C4134=4,$B4134,NA())</f>
        <v>#N/A</v>
      </c>
      <c r="H4134" t="e">
        <f>IF($C4134=5,$B4134,NA())</f>
        <v>#N/A</v>
      </c>
      <c r="I4134" t="e">
        <f>IF($C4134="",$B4134,NA())</f>
        <v>#N/A</v>
      </c>
    </row>
    <row r="4135" spans="1:9">
      <c r="A4135">
        <v>0.2760336</v>
      </c>
      <c r="B4135">
        <v>0.0264841</v>
      </c>
      <c r="C4135">
        <f>'Map Data'!$I$50</f>
        <v>3</v>
      </c>
      <c r="D4135" t="e">
        <f>IF($C4135=1,$B4135,NA())</f>
        <v>#N/A</v>
      </c>
      <c r="E4135" t="e">
        <f>IF($C4135=2,$B4135,NA())</f>
        <v>#N/A</v>
      </c>
      <c r="F4135">
        <f>IF($C4135=3,$B4135,NA())</f>
        <v>0.0264841</v>
      </c>
      <c r="G4135" t="e">
        <f>IF($C4135=4,$B4135,NA())</f>
        <v>#N/A</v>
      </c>
      <c r="H4135" t="e">
        <f>IF($C4135=5,$B4135,NA())</f>
        <v>#N/A</v>
      </c>
      <c r="I4135" t="e">
        <f>IF($C4135="",$B4135,NA())</f>
        <v>#N/A</v>
      </c>
    </row>
    <row r="4137" spans="1:9">
      <c r="A4137">
        <v>0.2172674</v>
      </c>
      <c r="B4137">
        <v>0.029321</v>
      </c>
      <c r="C4137">
        <f>'Map Data'!$I$50</f>
        <v>3</v>
      </c>
      <c r="D4137" t="e">
        <f>IF($C4137=1,$B4137,NA())</f>
        <v>#N/A</v>
      </c>
      <c r="E4137" t="e">
        <f>IF($C4137=2,$B4137,NA())</f>
        <v>#N/A</v>
      </c>
      <c r="F4137">
        <f>IF($C4137=3,$B4137,NA())</f>
        <v>0.029321</v>
      </c>
      <c r="G4137" t="e">
        <f>IF($C4137=4,$B4137,NA())</f>
        <v>#N/A</v>
      </c>
      <c r="H4137" t="e">
        <f>IF($C4137=5,$B4137,NA())</f>
        <v>#N/A</v>
      </c>
      <c r="I4137" t="e">
        <f>IF($C4137="",$B4137,NA())</f>
        <v>#N/A</v>
      </c>
    </row>
    <row r="4138" spans="1:9">
      <c r="A4138">
        <v>0.2670291</v>
      </c>
      <c r="B4138">
        <v>0.029321</v>
      </c>
      <c r="C4138">
        <f>'Map Data'!$I$50</f>
        <v>3</v>
      </c>
      <c r="D4138" t="e">
        <f>IF($C4138=1,$B4138,NA())</f>
        <v>#N/A</v>
      </c>
      <c r="E4138" t="e">
        <f>IF($C4138=2,$B4138,NA())</f>
        <v>#N/A</v>
      </c>
      <c r="F4138">
        <f>IF($C4138=3,$B4138,NA())</f>
        <v>0.029321</v>
      </c>
      <c r="G4138" t="e">
        <f>IF($C4138=4,$B4138,NA())</f>
        <v>#N/A</v>
      </c>
      <c r="H4138" t="e">
        <f>IF($C4138=5,$B4138,NA())</f>
        <v>#N/A</v>
      </c>
      <c r="I4138" t="e">
        <f>IF($C4138="",$B4138,NA())</f>
        <v>#N/A</v>
      </c>
    </row>
    <row r="4140" spans="1:9">
      <c r="A4140">
        <v>0.2731901</v>
      </c>
      <c r="B4140">
        <v>0.029321</v>
      </c>
      <c r="C4140">
        <f>'Map Data'!$I$50</f>
        <v>3</v>
      </c>
      <c r="D4140" t="e">
        <f>IF($C4140=1,$B4140,NA())</f>
        <v>#N/A</v>
      </c>
      <c r="E4140" t="e">
        <f>IF($C4140=2,$B4140,NA())</f>
        <v>#N/A</v>
      </c>
      <c r="F4140">
        <f>IF($C4140=3,$B4140,NA())</f>
        <v>0.029321</v>
      </c>
      <c r="G4140" t="e">
        <f>IF($C4140=4,$B4140,NA())</f>
        <v>#N/A</v>
      </c>
      <c r="H4140" t="e">
        <f>IF($C4140=5,$B4140,NA())</f>
        <v>#N/A</v>
      </c>
      <c r="I4140" t="e">
        <f>IF($C4140="",$B4140,NA())</f>
        <v>#N/A</v>
      </c>
    </row>
    <row r="4141" spans="1:9">
      <c r="A4141">
        <v>0.2769815</v>
      </c>
      <c r="B4141">
        <v>0.029321</v>
      </c>
      <c r="C4141">
        <f>'Map Data'!$I$50</f>
        <v>3</v>
      </c>
      <c r="D4141" t="e">
        <f>IF($C4141=1,$B4141,NA())</f>
        <v>#N/A</v>
      </c>
      <c r="E4141" t="e">
        <f>IF($C4141=2,$B4141,NA())</f>
        <v>#N/A</v>
      </c>
      <c r="F4141">
        <f>IF($C4141=3,$B4141,NA())</f>
        <v>0.029321</v>
      </c>
      <c r="G4141" t="e">
        <f>IF($C4141=4,$B4141,NA())</f>
        <v>#N/A</v>
      </c>
      <c r="H4141" t="e">
        <f>IF($C4141=5,$B4141,NA())</f>
        <v>#N/A</v>
      </c>
      <c r="I4141" t="e">
        <f>IF($C4141="",$B4141,NA())</f>
        <v>#N/A</v>
      </c>
    </row>
    <row r="4143" spans="1:9">
      <c r="A4143">
        <v>0.2186892</v>
      </c>
      <c r="B4143">
        <v>0.0321578</v>
      </c>
      <c r="C4143">
        <f>'Map Data'!$I$50</f>
        <v>3</v>
      </c>
      <c r="D4143" t="e">
        <f>IF($C4143=1,$B4143,NA())</f>
        <v>#N/A</v>
      </c>
      <c r="E4143" t="e">
        <f>IF($C4143=2,$B4143,NA())</f>
        <v>#N/A</v>
      </c>
      <c r="F4143">
        <f>IF($C4143=3,$B4143,NA())</f>
        <v>0.0321578</v>
      </c>
      <c r="G4143" t="e">
        <f>IF($C4143=4,$B4143,NA())</f>
        <v>#N/A</v>
      </c>
      <c r="H4143" t="e">
        <f>IF($C4143=5,$B4143,NA())</f>
        <v>#N/A</v>
      </c>
      <c r="I4143" t="e">
        <f>IF($C4143="",$B4143,NA())</f>
        <v>#N/A</v>
      </c>
    </row>
    <row r="4144" spans="1:9">
      <c r="A4144">
        <v>0.2670291</v>
      </c>
      <c r="B4144">
        <v>0.0321578</v>
      </c>
      <c r="C4144">
        <f>'Map Data'!$I$50</f>
        <v>3</v>
      </c>
      <c r="D4144" t="e">
        <f>IF($C4144=1,$B4144,NA())</f>
        <v>#N/A</v>
      </c>
      <c r="E4144" t="e">
        <f>IF($C4144=2,$B4144,NA())</f>
        <v>#N/A</v>
      </c>
      <c r="F4144">
        <f>IF($C4144=3,$B4144,NA())</f>
        <v>0.0321578</v>
      </c>
      <c r="G4144" t="e">
        <f>IF($C4144=4,$B4144,NA())</f>
        <v>#N/A</v>
      </c>
      <c r="H4144" t="e">
        <f>IF($C4144=5,$B4144,NA())</f>
        <v>#N/A</v>
      </c>
      <c r="I4144" t="e">
        <f>IF($C4144="",$B4144,NA())</f>
        <v>#N/A</v>
      </c>
    </row>
    <row r="4146" spans="1:9">
      <c r="A4146">
        <v>0.273664</v>
      </c>
      <c r="B4146">
        <v>0.0321578</v>
      </c>
      <c r="C4146">
        <f>'Map Data'!$I$50</f>
        <v>3</v>
      </c>
      <c r="D4146" t="e">
        <f>IF($C4146=1,$B4146,NA())</f>
        <v>#N/A</v>
      </c>
      <c r="E4146" t="e">
        <f>IF($C4146=2,$B4146,NA())</f>
        <v>#N/A</v>
      </c>
      <c r="F4146">
        <f>IF($C4146=3,$B4146,NA())</f>
        <v>0.0321578</v>
      </c>
      <c r="G4146" t="e">
        <f>IF($C4146=4,$B4146,NA())</f>
        <v>#N/A</v>
      </c>
      <c r="H4146" t="e">
        <f>IF($C4146=5,$B4146,NA())</f>
        <v>#N/A</v>
      </c>
      <c r="I4146" t="e">
        <f>IF($C4146="",$B4146,NA())</f>
        <v>#N/A</v>
      </c>
    </row>
    <row r="4147" spans="1:9">
      <c r="A4147">
        <v>0.2769815</v>
      </c>
      <c r="B4147">
        <v>0.0321578</v>
      </c>
      <c r="C4147">
        <f>'Map Data'!$I$50</f>
        <v>3</v>
      </c>
      <c r="D4147" t="e">
        <f>IF($C4147=1,$B4147,NA())</f>
        <v>#N/A</v>
      </c>
      <c r="E4147" t="e">
        <f>IF($C4147=2,$B4147,NA())</f>
        <v>#N/A</v>
      </c>
      <c r="F4147">
        <f>IF($C4147=3,$B4147,NA())</f>
        <v>0.0321578</v>
      </c>
      <c r="G4147" t="e">
        <f>IF($C4147=4,$B4147,NA())</f>
        <v>#N/A</v>
      </c>
      <c r="H4147" t="e">
        <f>IF($C4147=5,$B4147,NA())</f>
        <v>#N/A</v>
      </c>
      <c r="I4147" t="e">
        <f>IF($C4147="",$B4147,NA())</f>
        <v>#N/A</v>
      </c>
    </row>
    <row r="4149" spans="1:9">
      <c r="A4149">
        <v>0.219637</v>
      </c>
      <c r="B4149">
        <v>0.0349946</v>
      </c>
      <c r="C4149">
        <f>'Map Data'!$I$50</f>
        <v>3</v>
      </c>
      <c r="D4149" t="e">
        <f>IF($C4149=1,$B4149,NA())</f>
        <v>#N/A</v>
      </c>
      <c r="E4149" t="e">
        <f>IF($C4149=2,$B4149,NA())</f>
        <v>#N/A</v>
      </c>
      <c r="F4149">
        <f>IF($C4149=3,$B4149,NA())</f>
        <v>0.0349946</v>
      </c>
      <c r="G4149" t="e">
        <f>IF($C4149=4,$B4149,NA())</f>
        <v>#N/A</v>
      </c>
      <c r="H4149" t="e">
        <f>IF($C4149=5,$B4149,NA())</f>
        <v>#N/A</v>
      </c>
      <c r="I4149" t="e">
        <f>IF($C4149="",$B4149,NA())</f>
        <v>#N/A</v>
      </c>
    </row>
    <row r="4150" spans="1:9">
      <c r="A4150">
        <v>0.2670291</v>
      </c>
      <c r="B4150">
        <v>0.0349946</v>
      </c>
      <c r="C4150">
        <f>'Map Data'!$I$50</f>
        <v>3</v>
      </c>
      <c r="D4150" t="e">
        <f>IF($C4150=1,$B4150,NA())</f>
        <v>#N/A</v>
      </c>
      <c r="E4150" t="e">
        <f>IF($C4150=2,$B4150,NA())</f>
        <v>#N/A</v>
      </c>
      <c r="F4150">
        <f>IF($C4150=3,$B4150,NA())</f>
        <v>0.0349946</v>
      </c>
      <c r="G4150" t="e">
        <f>IF($C4150=4,$B4150,NA())</f>
        <v>#N/A</v>
      </c>
      <c r="H4150" t="e">
        <f>IF($C4150=5,$B4150,NA())</f>
        <v>#N/A</v>
      </c>
      <c r="I4150" t="e">
        <f>IF($C4150="",$B4150,NA())</f>
        <v>#N/A</v>
      </c>
    </row>
    <row r="4152" spans="1:9">
      <c r="A4152">
        <v>0.2746119</v>
      </c>
      <c r="B4152">
        <v>0.0349946</v>
      </c>
      <c r="C4152">
        <f>'Map Data'!$I$50</f>
        <v>3</v>
      </c>
      <c r="D4152" t="e">
        <f>IF($C4152=1,$B4152,NA())</f>
        <v>#N/A</v>
      </c>
      <c r="E4152" t="e">
        <f>IF($C4152=2,$B4152,NA())</f>
        <v>#N/A</v>
      </c>
      <c r="F4152">
        <f>IF($C4152=3,$B4152,NA())</f>
        <v>0.0349946</v>
      </c>
      <c r="G4152" t="e">
        <f>IF($C4152=4,$B4152,NA())</f>
        <v>#N/A</v>
      </c>
      <c r="H4152" t="e">
        <f>IF($C4152=5,$B4152,NA())</f>
        <v>#N/A</v>
      </c>
      <c r="I4152" t="e">
        <f>IF($C4152="",$B4152,NA())</f>
        <v>#N/A</v>
      </c>
    </row>
    <row r="4153" spans="1:9">
      <c r="A4153">
        <v>0.2774554</v>
      </c>
      <c r="B4153">
        <v>0.0349946</v>
      </c>
      <c r="C4153">
        <f>'Map Data'!$I$50</f>
        <v>3</v>
      </c>
      <c r="D4153" t="e">
        <f>IF($C4153=1,$B4153,NA())</f>
        <v>#N/A</v>
      </c>
      <c r="E4153" t="e">
        <f>IF($C4153=2,$B4153,NA())</f>
        <v>#N/A</v>
      </c>
      <c r="F4153">
        <f>IF($C4153=3,$B4153,NA())</f>
        <v>0.0349946</v>
      </c>
      <c r="G4153" t="e">
        <f>IF($C4153=4,$B4153,NA())</f>
        <v>#N/A</v>
      </c>
      <c r="H4153" t="e">
        <f>IF($C4153=5,$B4153,NA())</f>
        <v>#N/A</v>
      </c>
      <c r="I4153" t="e">
        <f>IF($C4153="",$B4153,NA())</f>
        <v>#N/A</v>
      </c>
    </row>
    <row r="4155" spans="1:9">
      <c r="A4155">
        <v>0.2262719</v>
      </c>
      <c r="B4155">
        <v>0.0378315</v>
      </c>
      <c r="C4155">
        <f>'Map Data'!$I$50</f>
        <v>3</v>
      </c>
      <c r="D4155" t="e">
        <f>IF($C4155=1,$B4155,NA())</f>
        <v>#N/A</v>
      </c>
      <c r="E4155" t="e">
        <f>IF($C4155=2,$B4155,NA())</f>
        <v>#N/A</v>
      </c>
      <c r="F4155">
        <f>IF($C4155=3,$B4155,NA())</f>
        <v>0.0378315</v>
      </c>
      <c r="G4155" t="e">
        <f>IF($C4155=4,$B4155,NA())</f>
        <v>#N/A</v>
      </c>
      <c r="H4155" t="e">
        <f>IF($C4155=5,$B4155,NA())</f>
        <v>#N/A</v>
      </c>
      <c r="I4155" t="e">
        <f>IF($C4155="",$B4155,NA())</f>
        <v>#N/A</v>
      </c>
    </row>
    <row r="4156" spans="1:9">
      <c r="A4156">
        <v>0.261816</v>
      </c>
      <c r="B4156">
        <v>0.0378315</v>
      </c>
      <c r="C4156">
        <f>'Map Data'!$I$50</f>
        <v>3</v>
      </c>
      <c r="D4156" t="e">
        <f>IF($C4156=1,$B4156,NA())</f>
        <v>#N/A</v>
      </c>
      <c r="E4156" t="e">
        <f>IF($C4156=2,$B4156,NA())</f>
        <v>#N/A</v>
      </c>
      <c r="F4156">
        <f>IF($C4156=3,$B4156,NA())</f>
        <v>0.0378315</v>
      </c>
      <c r="G4156" t="e">
        <f>IF($C4156=4,$B4156,NA())</f>
        <v>#N/A</v>
      </c>
      <c r="H4156" t="e">
        <f>IF($C4156=5,$B4156,NA())</f>
        <v>#N/A</v>
      </c>
      <c r="I4156" t="e">
        <f>IF($C4156="",$B4156,NA())</f>
        <v>#N/A</v>
      </c>
    </row>
    <row r="4158" spans="1:9">
      <c r="A4158">
        <v>0.2755597</v>
      </c>
      <c r="B4158">
        <v>0.0378315</v>
      </c>
      <c r="C4158">
        <f>'Map Data'!$I$50</f>
        <v>3</v>
      </c>
      <c r="D4158" t="e">
        <f>IF($C4158=1,$B4158,NA())</f>
        <v>#N/A</v>
      </c>
      <c r="E4158" t="e">
        <f>IF($C4158=2,$B4158,NA())</f>
        <v>#N/A</v>
      </c>
      <c r="F4158">
        <f>IF($C4158=3,$B4158,NA())</f>
        <v>0.0378315</v>
      </c>
      <c r="G4158" t="e">
        <f>IF($C4158=4,$B4158,NA())</f>
        <v>#N/A</v>
      </c>
      <c r="H4158" t="e">
        <f>IF($C4158=5,$B4158,NA())</f>
        <v>#N/A</v>
      </c>
      <c r="I4158" t="e">
        <f>IF($C4158="",$B4158,NA())</f>
        <v>#N/A</v>
      </c>
    </row>
    <row r="4159" spans="1:9">
      <c r="A4159">
        <v>0.2793511</v>
      </c>
      <c r="B4159">
        <v>0.0378315</v>
      </c>
      <c r="C4159">
        <f>'Map Data'!$I$50</f>
        <v>3</v>
      </c>
      <c r="D4159" t="e">
        <f>IF($C4159=1,$B4159,NA())</f>
        <v>#N/A</v>
      </c>
      <c r="E4159" t="e">
        <f>IF($C4159=2,$B4159,NA())</f>
        <v>#N/A</v>
      </c>
      <c r="F4159">
        <f>IF($C4159=3,$B4159,NA())</f>
        <v>0.0378315</v>
      </c>
      <c r="G4159" t="e">
        <f>IF($C4159=4,$B4159,NA())</f>
        <v>#N/A</v>
      </c>
      <c r="H4159" t="e">
        <f>IF($C4159=5,$B4159,NA())</f>
        <v>#N/A</v>
      </c>
      <c r="I4159" t="e">
        <f>IF($C4159="",$B4159,NA())</f>
        <v>#N/A</v>
      </c>
    </row>
    <row r="4161" spans="1:9">
      <c r="A4161">
        <v>0.2272197</v>
      </c>
      <c r="B4161">
        <v>0.0406683</v>
      </c>
      <c r="C4161">
        <f>'Map Data'!$I$50</f>
        <v>3</v>
      </c>
      <c r="D4161" t="e">
        <f>IF($C4161=1,$B4161,NA())</f>
        <v>#N/A</v>
      </c>
      <c r="E4161" t="e">
        <f>IF($C4161=2,$B4161,NA())</f>
        <v>#N/A</v>
      </c>
      <c r="F4161">
        <f>IF($C4161=3,$B4161,NA())</f>
        <v>0.0406683</v>
      </c>
      <c r="G4161" t="e">
        <f>IF($C4161=4,$B4161,NA())</f>
        <v>#N/A</v>
      </c>
      <c r="H4161" t="e">
        <f>IF($C4161=5,$B4161,NA())</f>
        <v>#N/A</v>
      </c>
      <c r="I4161" t="e">
        <f>IF($C4161="",$B4161,NA())</f>
        <v>#N/A</v>
      </c>
    </row>
    <row r="4162" spans="1:9">
      <c r="A4162">
        <v>0.2513897</v>
      </c>
      <c r="B4162">
        <v>0.0406683</v>
      </c>
      <c r="C4162">
        <f>'Map Data'!$I$50</f>
        <v>3</v>
      </c>
      <c r="D4162" t="e">
        <f>IF($C4162=1,$B4162,NA())</f>
        <v>#N/A</v>
      </c>
      <c r="E4162" t="e">
        <f>IF($C4162=2,$B4162,NA())</f>
        <v>#N/A</v>
      </c>
      <c r="F4162">
        <f>IF($C4162=3,$B4162,NA())</f>
        <v>0.0406683</v>
      </c>
      <c r="G4162" t="e">
        <f>IF($C4162=4,$B4162,NA())</f>
        <v>#N/A</v>
      </c>
      <c r="H4162" t="e">
        <f>IF($C4162=5,$B4162,NA())</f>
        <v>#N/A</v>
      </c>
      <c r="I4162" t="e">
        <f>IF($C4162="",$B4162,NA())</f>
        <v>#N/A</v>
      </c>
    </row>
    <row r="4164" spans="1:9">
      <c r="A4164">
        <v>0.2547072</v>
      </c>
      <c r="B4164">
        <v>0.0406683</v>
      </c>
      <c r="C4164">
        <f>'Map Data'!$I$50</f>
        <v>3</v>
      </c>
      <c r="D4164" t="e">
        <f>IF($C4164=1,$B4164,NA())</f>
        <v>#N/A</v>
      </c>
      <c r="E4164" t="e">
        <f>IF($C4164=2,$B4164,NA())</f>
        <v>#N/A</v>
      </c>
      <c r="F4164">
        <f>IF($C4164=3,$B4164,NA())</f>
        <v>0.0406683</v>
      </c>
      <c r="G4164" t="e">
        <f>IF($C4164=4,$B4164,NA())</f>
        <v>#N/A</v>
      </c>
      <c r="H4164" t="e">
        <f>IF($C4164=5,$B4164,NA())</f>
        <v>#N/A</v>
      </c>
      <c r="I4164" t="e">
        <f>IF($C4164="",$B4164,NA())</f>
        <v>#N/A</v>
      </c>
    </row>
    <row r="4165" spans="1:9">
      <c r="A4165">
        <v>0.255655</v>
      </c>
      <c r="B4165">
        <v>0.0406683</v>
      </c>
      <c r="C4165">
        <f>'Map Data'!$I$50</f>
        <v>3</v>
      </c>
      <c r="D4165" t="e">
        <f>IF($C4165=1,$B4165,NA())</f>
        <v>#N/A</v>
      </c>
      <c r="E4165" t="e">
        <f>IF($C4165=2,$B4165,NA())</f>
        <v>#N/A</v>
      </c>
      <c r="F4165">
        <f>IF($C4165=3,$B4165,NA())</f>
        <v>0.0406683</v>
      </c>
      <c r="G4165" t="e">
        <f>IF($C4165=4,$B4165,NA())</f>
        <v>#N/A</v>
      </c>
      <c r="H4165" t="e">
        <f>IF($C4165=5,$B4165,NA())</f>
        <v>#N/A</v>
      </c>
      <c r="I4165" t="e">
        <f>IF($C4165="",$B4165,NA())</f>
        <v>#N/A</v>
      </c>
    </row>
    <row r="4167" spans="1:9">
      <c r="A4167">
        <v>0.2276937</v>
      </c>
      <c r="B4167">
        <v>0.0435051</v>
      </c>
      <c r="C4167">
        <f>'Map Data'!$I$50</f>
        <v>3</v>
      </c>
      <c r="D4167" t="e">
        <f>IF($C4167=1,$B4167,NA())</f>
        <v>#N/A</v>
      </c>
      <c r="E4167" t="e">
        <f>IF($C4167=2,$B4167,NA())</f>
        <v>#N/A</v>
      </c>
      <c r="F4167">
        <f>IF($C4167=3,$B4167,NA())</f>
        <v>0.0435051</v>
      </c>
      <c r="G4167" t="e">
        <f>IF($C4167=4,$B4167,NA())</f>
        <v>#N/A</v>
      </c>
      <c r="H4167" t="e">
        <f>IF($C4167=5,$B4167,NA())</f>
        <v>#N/A</v>
      </c>
      <c r="I4167" t="e">
        <f>IF($C4167="",$B4167,NA())</f>
        <v>#N/A</v>
      </c>
    </row>
    <row r="4168" spans="1:9">
      <c r="A4168">
        <v>0.2286415</v>
      </c>
      <c r="B4168">
        <v>0.0435051</v>
      </c>
      <c r="C4168">
        <f>'Map Data'!$I$50</f>
        <v>3</v>
      </c>
      <c r="D4168" t="e">
        <f>IF($C4168=1,$B4168,NA())</f>
        <v>#N/A</v>
      </c>
      <c r="E4168" t="e">
        <f>IF($C4168=2,$B4168,NA())</f>
        <v>#N/A</v>
      </c>
      <c r="F4168">
        <f>IF($C4168=3,$B4168,NA())</f>
        <v>0.0435051</v>
      </c>
      <c r="G4168" t="e">
        <f>IF($C4168=4,$B4168,NA())</f>
        <v>#N/A</v>
      </c>
      <c r="H4168" t="e">
        <f>IF($C4168=5,$B4168,NA())</f>
        <v>#N/A</v>
      </c>
      <c r="I4168" t="e">
        <f>IF($C4168="",$B4168,NA())</f>
        <v>#N/A</v>
      </c>
    </row>
    <row r="4170" spans="1:9">
      <c r="A4170">
        <v>0.2300633</v>
      </c>
      <c r="B4170">
        <v>0.0435051</v>
      </c>
      <c r="C4170">
        <f>'Map Data'!$I$50</f>
        <v>3</v>
      </c>
      <c r="D4170" t="e">
        <f>IF($C4170=1,$B4170,NA())</f>
        <v>#N/A</v>
      </c>
      <c r="E4170" t="e">
        <f>IF($C4170=2,$B4170,NA())</f>
        <v>#N/A</v>
      </c>
      <c r="F4170">
        <f>IF($C4170=3,$B4170,NA())</f>
        <v>0.0435051</v>
      </c>
      <c r="G4170" t="e">
        <f>IF($C4170=4,$B4170,NA())</f>
        <v>#N/A</v>
      </c>
      <c r="H4170" t="e">
        <f>IF($C4170=5,$B4170,NA())</f>
        <v>#N/A</v>
      </c>
      <c r="I4170" t="e">
        <f>IF($C4170="",$B4170,NA())</f>
        <v>#N/A</v>
      </c>
    </row>
    <row r="4171" spans="1:9">
      <c r="A4171">
        <v>0.2513897</v>
      </c>
      <c r="B4171">
        <v>0.0435051</v>
      </c>
      <c r="C4171">
        <f>'Map Data'!$I$50</f>
        <v>3</v>
      </c>
      <c r="D4171" t="e">
        <f>IF($C4171=1,$B4171,NA())</f>
        <v>#N/A</v>
      </c>
      <c r="E4171" t="e">
        <f>IF($C4171=2,$B4171,NA())</f>
        <v>#N/A</v>
      </c>
      <c r="F4171">
        <f>IF($C4171=3,$B4171,NA())</f>
        <v>0.0435051</v>
      </c>
      <c r="G4171" t="e">
        <f>IF($C4171=4,$B4171,NA())</f>
        <v>#N/A</v>
      </c>
      <c r="H4171" t="e">
        <f>IF($C4171=5,$B4171,NA())</f>
        <v>#N/A</v>
      </c>
      <c r="I4171" t="e">
        <f>IF($C4171="",$B4171,NA())</f>
        <v>#N/A</v>
      </c>
    </row>
    <row r="4173" spans="1:9">
      <c r="A4173">
        <v>0.231959</v>
      </c>
      <c r="B4173">
        <v>0.046342</v>
      </c>
      <c r="C4173">
        <f>'Map Data'!$I$50</f>
        <v>3</v>
      </c>
      <c r="D4173" t="e">
        <f>IF($C4173=1,$B4173,NA())</f>
        <v>#N/A</v>
      </c>
      <c r="E4173" t="e">
        <f>IF($C4173=2,$B4173,NA())</f>
        <v>#N/A</v>
      </c>
      <c r="F4173">
        <f>IF($C4173=3,$B4173,NA())</f>
        <v>0.046342</v>
      </c>
      <c r="G4173" t="e">
        <f>IF($C4173=4,$B4173,NA())</f>
        <v>#N/A</v>
      </c>
      <c r="H4173" t="e">
        <f>IF($C4173=5,$B4173,NA())</f>
        <v>#N/A</v>
      </c>
      <c r="I4173" t="e">
        <f>IF($C4173="",$B4173,NA())</f>
        <v>#N/A</v>
      </c>
    </row>
    <row r="4174" spans="1:9">
      <c r="A4174">
        <v>0.2532854</v>
      </c>
      <c r="B4174">
        <v>0.046342</v>
      </c>
      <c r="C4174">
        <f>'Map Data'!$I$50</f>
        <v>3</v>
      </c>
      <c r="D4174" t="e">
        <f>IF($C4174=1,$B4174,NA())</f>
        <v>#N/A</v>
      </c>
      <c r="E4174" t="e">
        <f>IF($C4174=2,$B4174,NA())</f>
        <v>#N/A</v>
      </c>
      <c r="F4174">
        <f>IF($C4174=3,$B4174,NA())</f>
        <v>0.046342</v>
      </c>
      <c r="G4174" t="e">
        <f>IF($C4174=4,$B4174,NA())</f>
        <v>#N/A</v>
      </c>
      <c r="H4174" t="e">
        <f>IF($C4174=5,$B4174,NA())</f>
        <v>#N/A</v>
      </c>
      <c r="I4174" t="e">
        <f>IF($C4174="",$B4174,NA())</f>
        <v>#N/A</v>
      </c>
    </row>
    <row r="4176" spans="1:9">
      <c r="A4176">
        <v>0.2333807</v>
      </c>
      <c r="B4176">
        <v>0.0491788</v>
      </c>
      <c r="C4176">
        <f>'Map Data'!$I$50</f>
        <v>3</v>
      </c>
      <c r="D4176" t="e">
        <f>IF($C4176=1,$B4176,NA())</f>
        <v>#N/A</v>
      </c>
      <c r="E4176" t="e">
        <f>IF($C4176=2,$B4176,NA())</f>
        <v>#N/A</v>
      </c>
      <c r="F4176">
        <f>IF($C4176=3,$B4176,NA())</f>
        <v>0.0491788</v>
      </c>
      <c r="G4176" t="e">
        <f>IF($C4176=4,$B4176,NA())</f>
        <v>#N/A</v>
      </c>
      <c r="H4176" t="e">
        <f>IF($C4176=5,$B4176,NA())</f>
        <v>#N/A</v>
      </c>
      <c r="I4176" t="e">
        <f>IF($C4176="",$B4176,NA())</f>
        <v>#N/A</v>
      </c>
    </row>
    <row r="4177" spans="1:9">
      <c r="A4177">
        <v>0.2528115</v>
      </c>
      <c r="B4177">
        <v>0.0491788</v>
      </c>
      <c r="C4177">
        <f>'Map Data'!$I$50</f>
        <v>3</v>
      </c>
      <c r="D4177" t="e">
        <f>IF($C4177=1,$B4177,NA())</f>
        <v>#N/A</v>
      </c>
      <c r="E4177" t="e">
        <f>IF($C4177=2,$B4177,NA())</f>
        <v>#N/A</v>
      </c>
      <c r="F4177">
        <f>IF($C4177=3,$B4177,NA())</f>
        <v>0.0491788</v>
      </c>
      <c r="G4177" t="e">
        <f>IF($C4177=4,$B4177,NA())</f>
        <v>#N/A</v>
      </c>
      <c r="H4177" t="e">
        <f>IF($C4177=5,$B4177,NA())</f>
        <v>#N/A</v>
      </c>
      <c r="I4177" t="e">
        <f>IF($C4177="",$B4177,NA())</f>
        <v>#N/A</v>
      </c>
    </row>
    <row r="4179" spans="1:9">
      <c r="A4179">
        <v>0.2348025</v>
      </c>
      <c r="B4179">
        <v>0.0520157</v>
      </c>
      <c r="C4179">
        <f>'Map Data'!$I$50</f>
        <v>3</v>
      </c>
      <c r="D4179" t="e">
        <f>IF($C4179=1,$B4179,NA())</f>
        <v>#N/A</v>
      </c>
      <c r="E4179" t="e">
        <f>IF($C4179=2,$B4179,NA())</f>
        <v>#N/A</v>
      </c>
      <c r="F4179">
        <f>IF($C4179=3,$B4179,NA())</f>
        <v>0.0520157</v>
      </c>
      <c r="G4179" t="e">
        <f>IF($C4179=4,$B4179,NA())</f>
        <v>#N/A</v>
      </c>
      <c r="H4179" t="e">
        <f>IF($C4179=5,$B4179,NA())</f>
        <v>#N/A</v>
      </c>
      <c r="I4179" t="e">
        <f>IF($C4179="",$B4179,NA())</f>
        <v>#N/A</v>
      </c>
    </row>
    <row r="4180" spans="1:9">
      <c r="A4180">
        <v>0.2471244</v>
      </c>
      <c r="B4180">
        <v>0.0520157</v>
      </c>
      <c r="C4180">
        <f>'Map Data'!$I$50</f>
        <v>3</v>
      </c>
      <c r="D4180" t="e">
        <f>IF($C4180=1,$B4180,NA())</f>
        <v>#N/A</v>
      </c>
      <c r="E4180" t="e">
        <f>IF($C4180=2,$B4180,NA())</f>
        <v>#N/A</v>
      </c>
      <c r="F4180">
        <f>IF($C4180=3,$B4180,NA())</f>
        <v>0.0520157</v>
      </c>
      <c r="G4180" t="e">
        <f>IF($C4180=4,$B4180,NA())</f>
        <v>#N/A</v>
      </c>
      <c r="H4180" t="e">
        <f>IF($C4180=5,$B4180,NA())</f>
        <v>#N/A</v>
      </c>
      <c r="I4180" t="e">
        <f>IF($C4180="",$B4180,NA())</f>
        <v>#N/A</v>
      </c>
    </row>
    <row r="4182" spans="1:9">
      <c r="A4182">
        <v>0.2343286</v>
      </c>
      <c r="B4182">
        <v>0.0548525</v>
      </c>
      <c r="C4182">
        <f>'Map Data'!$I$50</f>
        <v>3</v>
      </c>
      <c r="D4182" t="e">
        <f>IF($C4182=1,$B4182,NA())</f>
        <v>#N/A</v>
      </c>
      <c r="E4182" t="e">
        <f>IF($C4182=2,$B4182,NA())</f>
        <v>#N/A</v>
      </c>
      <c r="F4182">
        <f>IF($C4182=3,$B4182,NA())</f>
        <v>0.0548525</v>
      </c>
      <c r="G4182" t="e">
        <f>IF($C4182=4,$B4182,NA())</f>
        <v>#N/A</v>
      </c>
      <c r="H4182" t="e">
        <f>IF($C4182=5,$B4182,NA())</f>
        <v>#N/A</v>
      </c>
      <c r="I4182" t="e">
        <f>IF($C4182="",$B4182,NA())</f>
        <v>#N/A</v>
      </c>
    </row>
    <row r="4183" spans="1:9">
      <c r="A4183">
        <v>0.2366982</v>
      </c>
      <c r="B4183">
        <v>0.0548525</v>
      </c>
      <c r="C4183">
        <f>'Map Data'!$I$50</f>
        <v>3</v>
      </c>
      <c r="D4183" t="e">
        <f>IF($C4183=1,$B4183,NA())</f>
        <v>#N/A</v>
      </c>
      <c r="E4183" t="e">
        <f>IF($C4183=2,$B4183,NA())</f>
        <v>#N/A</v>
      </c>
      <c r="F4183">
        <f>IF($C4183=3,$B4183,NA())</f>
        <v>0.0548525</v>
      </c>
      <c r="G4183" t="e">
        <f>IF($C4183=4,$B4183,NA())</f>
        <v>#N/A</v>
      </c>
      <c r="H4183" t="e">
        <f>IF($C4183=5,$B4183,NA())</f>
        <v>#N/A</v>
      </c>
      <c r="I4183" t="e">
        <f>IF($C4183="",$B4183,NA())</f>
        <v>#N/A</v>
      </c>
    </row>
    <row r="4185" spans="1:9">
      <c r="A4185">
        <v>0.2428591</v>
      </c>
      <c r="B4185">
        <v>0.0548525</v>
      </c>
      <c r="C4185">
        <f>'Map Data'!$I$50</f>
        <v>3</v>
      </c>
      <c r="D4185" t="e">
        <f>IF($C4185=1,$B4185,NA())</f>
        <v>#N/A</v>
      </c>
      <c r="E4185" t="e">
        <f>IF($C4185=2,$B4185,NA())</f>
        <v>#N/A</v>
      </c>
      <c r="F4185">
        <f>IF($C4185=3,$B4185,NA())</f>
        <v>0.0548525</v>
      </c>
      <c r="G4185" t="e">
        <f>IF($C4185=4,$B4185,NA())</f>
        <v>#N/A</v>
      </c>
      <c r="H4185" t="e">
        <f>IF($C4185=5,$B4185,NA())</f>
        <v>#N/A</v>
      </c>
      <c r="I4185" t="e">
        <f>IF($C4185="",$B4185,NA())</f>
        <v>#N/A</v>
      </c>
    </row>
    <row r="4186" spans="1:9">
      <c r="A4186">
        <v>0.2461766</v>
      </c>
      <c r="B4186">
        <v>0.0548525</v>
      </c>
      <c r="C4186">
        <f>'Map Data'!$I$50</f>
        <v>3</v>
      </c>
      <c r="D4186" t="e">
        <f>IF($C4186=1,$B4186,NA())</f>
        <v>#N/A</v>
      </c>
      <c r="E4186" t="e">
        <f>IF($C4186=2,$B4186,NA())</f>
        <v>#N/A</v>
      </c>
      <c r="F4186">
        <f>IF($C4186=3,$B4186,NA())</f>
        <v>0.0548525</v>
      </c>
      <c r="G4186" t="e">
        <f>IF($C4186=4,$B4186,NA())</f>
        <v>#N/A</v>
      </c>
      <c r="H4186" t="e">
        <f>IF($C4186=5,$B4186,NA())</f>
        <v>#N/A</v>
      </c>
      <c r="I4186" t="e">
        <f>IF($C4186="",$B4186,NA())</f>
        <v>#N/A</v>
      </c>
    </row>
    <row r="4188" spans="1:9">
      <c r="A4188">
        <v>0.2864599</v>
      </c>
      <c r="B4188">
        <v>0.1286102</v>
      </c>
      <c r="C4188">
        <f>'Map Data'!$I$51</f>
        <v>3</v>
      </c>
      <c r="D4188" t="e">
        <f>IF($C4188=1,$B4188,NA())</f>
        <v>#N/A</v>
      </c>
      <c r="E4188" t="e">
        <f>IF($C4188=2,$B4188,NA())</f>
        <v>#N/A</v>
      </c>
      <c r="F4188">
        <f>IF($C4188=3,$B4188,NA())</f>
        <v>0.1286102</v>
      </c>
      <c r="G4188" t="e">
        <f>IF($C4188=4,$B4188,NA())</f>
        <v>#N/A</v>
      </c>
      <c r="H4188" t="e">
        <f>IF($C4188=5,$B4188,NA())</f>
        <v>#N/A</v>
      </c>
      <c r="I4188" t="e">
        <f>IF($C4188="",$B4188,NA())</f>
        <v>#N/A</v>
      </c>
    </row>
    <row r="4189" spans="1:9">
      <c r="A4189">
        <v>0.2949905</v>
      </c>
      <c r="B4189">
        <v>0.1286102</v>
      </c>
      <c r="C4189">
        <f>'Map Data'!$I$51</f>
        <v>3</v>
      </c>
      <c r="D4189" t="e">
        <f>IF($C4189=1,$B4189,NA())</f>
        <v>#N/A</v>
      </c>
      <c r="E4189" t="e">
        <f>IF($C4189=2,$B4189,NA())</f>
        <v>#N/A</v>
      </c>
      <c r="F4189">
        <f>IF($C4189=3,$B4189,NA())</f>
        <v>0.1286102</v>
      </c>
      <c r="G4189" t="e">
        <f>IF($C4189=4,$B4189,NA())</f>
        <v>#N/A</v>
      </c>
      <c r="H4189" t="e">
        <f>IF($C4189=5,$B4189,NA())</f>
        <v>#N/A</v>
      </c>
      <c r="I4189" t="e">
        <f>IF($C4189="",$B4189,NA())</f>
        <v>#N/A</v>
      </c>
    </row>
    <row r="4191" spans="1:9">
      <c r="A4191">
        <v>0.285986</v>
      </c>
      <c r="B4191">
        <v>0.1314471</v>
      </c>
      <c r="C4191">
        <f>'Map Data'!$I$51</f>
        <v>3</v>
      </c>
      <c r="D4191" t="e">
        <f>IF($C4191=1,$B4191,NA())</f>
        <v>#N/A</v>
      </c>
      <c r="E4191" t="e">
        <f>IF($C4191=2,$B4191,NA())</f>
        <v>#N/A</v>
      </c>
      <c r="F4191">
        <f>IF($C4191=3,$B4191,NA())</f>
        <v>0.1314471</v>
      </c>
      <c r="G4191" t="e">
        <f>IF($C4191=4,$B4191,NA())</f>
        <v>#N/A</v>
      </c>
      <c r="H4191" t="e">
        <f>IF($C4191=5,$B4191,NA())</f>
        <v>#N/A</v>
      </c>
      <c r="I4191" t="e">
        <f>IF($C4191="",$B4191,NA())</f>
        <v>#N/A</v>
      </c>
    </row>
    <row r="4192" spans="1:9">
      <c r="A4192">
        <v>0.2949905</v>
      </c>
      <c r="B4192">
        <v>0.1314471</v>
      </c>
      <c r="C4192">
        <f>'Map Data'!$I$51</f>
        <v>3</v>
      </c>
      <c r="D4192" t="e">
        <f>IF($C4192=1,$B4192,NA())</f>
        <v>#N/A</v>
      </c>
      <c r="E4192" t="e">
        <f>IF($C4192=2,$B4192,NA())</f>
        <v>#N/A</v>
      </c>
      <c r="F4192">
        <f>IF($C4192=3,$B4192,NA())</f>
        <v>0.1314471</v>
      </c>
      <c r="G4192" t="e">
        <f>IF($C4192=4,$B4192,NA())</f>
        <v>#N/A</v>
      </c>
      <c r="H4192" t="e">
        <f>IF($C4192=5,$B4192,NA())</f>
        <v>#N/A</v>
      </c>
      <c r="I4192" t="e">
        <f>IF($C4192="",$B4192,NA())</f>
        <v>#N/A</v>
      </c>
    </row>
    <row r="4194" spans="1:9">
      <c r="A4194">
        <v>0.285512</v>
      </c>
      <c r="B4194">
        <v>0.1342839</v>
      </c>
      <c r="C4194">
        <f>'Map Data'!$I$51</f>
        <v>3</v>
      </c>
      <c r="D4194" t="e">
        <f>IF($C4194=1,$B4194,NA())</f>
        <v>#N/A</v>
      </c>
      <c r="E4194" t="e">
        <f>IF($C4194=2,$B4194,NA())</f>
        <v>#N/A</v>
      </c>
      <c r="F4194">
        <f>IF($C4194=3,$B4194,NA())</f>
        <v>0.1342839</v>
      </c>
      <c r="G4194" t="e">
        <f>IF($C4194=4,$B4194,NA())</f>
        <v>#N/A</v>
      </c>
      <c r="H4194" t="e">
        <f>IF($C4194=5,$B4194,NA())</f>
        <v>#N/A</v>
      </c>
      <c r="I4194" t="e">
        <f>IF($C4194="",$B4194,NA())</f>
        <v>#N/A</v>
      </c>
    </row>
    <row r="4195" spans="1:9">
      <c r="A4195">
        <v>0.2954644</v>
      </c>
      <c r="B4195">
        <v>0.1342839</v>
      </c>
      <c r="C4195">
        <f>'Map Data'!$I$51</f>
        <v>3</v>
      </c>
      <c r="D4195" t="e">
        <f>IF($C4195=1,$B4195,NA())</f>
        <v>#N/A</v>
      </c>
      <c r="E4195" t="e">
        <f>IF($C4195=2,$B4195,NA())</f>
        <v>#N/A</v>
      </c>
      <c r="F4195">
        <f>IF($C4195=3,$B4195,NA())</f>
        <v>0.1342839</v>
      </c>
      <c r="G4195" t="e">
        <f>IF($C4195=4,$B4195,NA())</f>
        <v>#N/A</v>
      </c>
      <c r="H4195" t="e">
        <f>IF($C4195=5,$B4195,NA())</f>
        <v>#N/A</v>
      </c>
      <c r="I4195" t="e">
        <f>IF($C4195="",$B4195,NA())</f>
        <v>#N/A</v>
      </c>
    </row>
    <row r="4197" spans="1:9">
      <c r="A4197">
        <v>0.2845642</v>
      </c>
      <c r="B4197">
        <v>0.1371207</v>
      </c>
      <c r="C4197">
        <f>'Map Data'!$I$51</f>
        <v>3</v>
      </c>
      <c r="D4197" t="e">
        <f>IF($C4197=1,$B4197,NA())</f>
        <v>#N/A</v>
      </c>
      <c r="E4197" t="e">
        <f>IF($C4197=2,$B4197,NA())</f>
        <v>#N/A</v>
      </c>
      <c r="F4197">
        <f>IF($C4197=3,$B4197,NA())</f>
        <v>0.1371207</v>
      </c>
      <c r="G4197" t="e">
        <f>IF($C4197=4,$B4197,NA())</f>
        <v>#N/A</v>
      </c>
      <c r="H4197" t="e">
        <f>IF($C4197=5,$B4197,NA())</f>
        <v>#N/A</v>
      </c>
      <c r="I4197" t="e">
        <f>IF($C4197="",$B4197,NA())</f>
        <v>#N/A</v>
      </c>
    </row>
    <row r="4198" spans="1:9">
      <c r="A4198">
        <v>0.2949905</v>
      </c>
      <c r="B4198">
        <v>0.1371207</v>
      </c>
      <c r="C4198">
        <f>'Map Data'!$I$51</f>
        <v>3</v>
      </c>
      <c r="D4198" t="e">
        <f>IF($C4198=1,$B4198,NA())</f>
        <v>#N/A</v>
      </c>
      <c r="E4198" t="e">
        <f>IF($C4198=2,$B4198,NA())</f>
        <v>#N/A</v>
      </c>
      <c r="F4198">
        <f>IF($C4198=3,$B4198,NA())</f>
        <v>0.1371207</v>
      </c>
      <c r="G4198" t="e">
        <f>IF($C4198=4,$B4198,NA())</f>
        <v>#N/A</v>
      </c>
      <c r="H4198" t="e">
        <f>IF($C4198=5,$B4198,NA())</f>
        <v>#N/A</v>
      </c>
      <c r="I4198" t="e">
        <f>IF($C4198="",$B4198,NA())</f>
        <v>#N/A</v>
      </c>
    </row>
    <row r="4200" spans="1:9">
      <c r="A4200">
        <v>0.2840903</v>
      </c>
      <c r="B4200">
        <v>0.1399576</v>
      </c>
      <c r="C4200">
        <f>'Map Data'!$I$51</f>
        <v>3</v>
      </c>
      <c r="D4200" t="e">
        <f>IF($C4200=1,$B4200,NA())</f>
        <v>#N/A</v>
      </c>
      <c r="E4200" t="e">
        <f>IF($C4200=2,$B4200,NA())</f>
        <v>#N/A</v>
      </c>
      <c r="F4200">
        <f>IF($C4200=3,$B4200,NA())</f>
        <v>0.1399576</v>
      </c>
      <c r="G4200" t="e">
        <f>IF($C4200=4,$B4200,NA())</f>
        <v>#N/A</v>
      </c>
      <c r="H4200" t="e">
        <f>IF($C4200=5,$B4200,NA())</f>
        <v>#N/A</v>
      </c>
      <c r="I4200" t="e">
        <f>IF($C4200="",$B4200,NA())</f>
        <v>#N/A</v>
      </c>
    </row>
    <row r="4201" spans="1:9">
      <c r="A4201">
        <v>0.2945165</v>
      </c>
      <c r="B4201">
        <v>0.1399576</v>
      </c>
      <c r="C4201">
        <f>'Map Data'!$I$51</f>
        <v>3</v>
      </c>
      <c r="D4201" t="e">
        <f>IF($C4201=1,$B4201,NA())</f>
        <v>#N/A</v>
      </c>
      <c r="E4201" t="e">
        <f>IF($C4201=2,$B4201,NA())</f>
        <v>#N/A</v>
      </c>
      <c r="F4201">
        <f>IF($C4201=3,$B4201,NA())</f>
        <v>0.1399576</v>
      </c>
      <c r="G4201" t="e">
        <f>IF($C4201=4,$B4201,NA())</f>
        <v>#N/A</v>
      </c>
      <c r="H4201" t="e">
        <f>IF($C4201=5,$B4201,NA())</f>
        <v>#N/A</v>
      </c>
      <c r="I4201" t="e">
        <f>IF($C4201="",$B4201,NA())</f>
        <v>#N/A</v>
      </c>
    </row>
    <row r="4203" spans="1:9">
      <c r="A4203">
        <v>0.2817207</v>
      </c>
      <c r="B4203">
        <v>0.1427944</v>
      </c>
      <c r="C4203">
        <f>'Map Data'!$I$51</f>
        <v>3</v>
      </c>
      <c r="D4203" t="e">
        <f>IF($C4203=1,$B4203,NA())</f>
        <v>#N/A</v>
      </c>
      <c r="E4203" t="e">
        <f>IF($C4203=2,$B4203,NA())</f>
        <v>#N/A</v>
      </c>
      <c r="F4203">
        <f>IF($C4203=3,$B4203,NA())</f>
        <v>0.1427944</v>
      </c>
      <c r="G4203" t="e">
        <f>IF($C4203=4,$B4203,NA())</f>
        <v>#N/A</v>
      </c>
      <c r="H4203" t="e">
        <f>IF($C4203=5,$B4203,NA())</f>
        <v>#N/A</v>
      </c>
      <c r="I4203" t="e">
        <f>IF($C4203="",$B4203,NA())</f>
        <v>#N/A</v>
      </c>
    </row>
    <row r="4204" spans="1:9">
      <c r="A4204">
        <v>0.2940426</v>
      </c>
      <c r="B4204">
        <v>0.1427944</v>
      </c>
      <c r="C4204">
        <f>'Map Data'!$I$51</f>
        <v>3</v>
      </c>
      <c r="D4204" t="e">
        <f>IF($C4204=1,$B4204,NA())</f>
        <v>#N/A</v>
      </c>
      <c r="E4204" t="e">
        <f>IF($C4204=2,$B4204,NA())</f>
        <v>#N/A</v>
      </c>
      <c r="F4204">
        <f>IF($C4204=3,$B4204,NA())</f>
        <v>0.1427944</v>
      </c>
      <c r="G4204" t="e">
        <f>IF($C4204=4,$B4204,NA())</f>
        <v>#N/A</v>
      </c>
      <c r="H4204" t="e">
        <f>IF($C4204=5,$B4204,NA())</f>
        <v>#N/A</v>
      </c>
      <c r="I4204" t="e">
        <f>IF($C4204="",$B4204,NA())</f>
        <v>#N/A</v>
      </c>
    </row>
    <row r="4206" spans="1:9">
      <c r="A4206">
        <v>0.2812467</v>
      </c>
      <c r="B4206">
        <v>0.1456313</v>
      </c>
      <c r="C4206">
        <f>'Map Data'!$I$51</f>
        <v>3</v>
      </c>
      <c r="D4206" t="e">
        <f>IF($C4206=1,$B4206,NA())</f>
        <v>#N/A</v>
      </c>
      <c r="E4206" t="e">
        <f>IF($C4206=2,$B4206,NA())</f>
        <v>#N/A</v>
      </c>
      <c r="F4206">
        <f>IF($C4206=3,$B4206,NA())</f>
        <v>0.1456313</v>
      </c>
      <c r="G4206" t="e">
        <f>IF($C4206=4,$B4206,NA())</f>
        <v>#N/A</v>
      </c>
      <c r="H4206" t="e">
        <f>IF($C4206=5,$B4206,NA())</f>
        <v>#N/A</v>
      </c>
      <c r="I4206" t="e">
        <f>IF($C4206="",$B4206,NA())</f>
        <v>#N/A</v>
      </c>
    </row>
    <row r="4207" spans="1:9">
      <c r="A4207">
        <v>0.2945165</v>
      </c>
      <c r="B4207">
        <v>0.1456313</v>
      </c>
      <c r="C4207">
        <f>'Map Data'!$I$51</f>
        <v>3</v>
      </c>
      <c r="D4207" t="e">
        <f>IF($C4207=1,$B4207,NA())</f>
        <v>#N/A</v>
      </c>
      <c r="E4207" t="e">
        <f>IF($C4207=2,$B4207,NA())</f>
        <v>#N/A</v>
      </c>
      <c r="F4207">
        <f>IF($C4207=3,$B4207,NA())</f>
        <v>0.1456313</v>
      </c>
      <c r="G4207" t="e">
        <f>IF($C4207=4,$B4207,NA())</f>
        <v>#N/A</v>
      </c>
      <c r="H4207" t="e">
        <f>IF($C4207=5,$B4207,NA())</f>
        <v>#N/A</v>
      </c>
      <c r="I4207" t="e">
        <f>IF($C4207="",$B4207,NA())</f>
        <v>#N/A</v>
      </c>
    </row>
    <row r="4209" spans="1:9">
      <c r="A4209">
        <v>0.279825</v>
      </c>
      <c r="B4209">
        <v>0.1484681</v>
      </c>
      <c r="C4209">
        <f>'Map Data'!$I$51</f>
        <v>3</v>
      </c>
      <c r="D4209" t="e">
        <f>IF($C4209=1,$B4209,NA())</f>
        <v>#N/A</v>
      </c>
      <c r="E4209" t="e">
        <f>IF($C4209=2,$B4209,NA())</f>
        <v>#N/A</v>
      </c>
      <c r="F4209">
        <f>IF($C4209=3,$B4209,NA())</f>
        <v>0.1484681</v>
      </c>
      <c r="G4209" t="e">
        <f>IF($C4209=4,$B4209,NA())</f>
        <v>#N/A</v>
      </c>
      <c r="H4209" t="e">
        <f>IF($C4209=5,$B4209,NA())</f>
        <v>#N/A</v>
      </c>
      <c r="I4209" t="e">
        <f>IF($C4209="",$B4209,NA())</f>
        <v>#N/A</v>
      </c>
    </row>
    <row r="4210" spans="1:9">
      <c r="A4210">
        <v>0.2954644</v>
      </c>
      <c r="B4210">
        <v>0.1484681</v>
      </c>
      <c r="C4210">
        <f>'Map Data'!$I$51</f>
        <v>3</v>
      </c>
      <c r="D4210" t="e">
        <f>IF($C4210=1,$B4210,NA())</f>
        <v>#N/A</v>
      </c>
      <c r="E4210" t="e">
        <f>IF($C4210=2,$B4210,NA())</f>
        <v>#N/A</v>
      </c>
      <c r="F4210">
        <f>IF($C4210=3,$B4210,NA())</f>
        <v>0.1484681</v>
      </c>
      <c r="G4210" t="e">
        <f>IF($C4210=4,$B4210,NA())</f>
        <v>#N/A</v>
      </c>
      <c r="H4210" t="e">
        <f>IF($C4210=5,$B4210,NA())</f>
        <v>#N/A</v>
      </c>
      <c r="I4210" t="e">
        <f>IF($C4210="",$B4210,NA())</f>
        <v>#N/A</v>
      </c>
    </row>
    <row r="4212" spans="1:9">
      <c r="A4212">
        <v>0.2802989</v>
      </c>
      <c r="B4212">
        <v>0.1513049</v>
      </c>
      <c r="C4212">
        <f>'Map Data'!$I$51</f>
        <v>3</v>
      </c>
      <c r="D4212" t="e">
        <f>IF($C4212=1,$B4212,NA())</f>
        <v>#N/A</v>
      </c>
      <c r="E4212" t="e">
        <f>IF($C4212=2,$B4212,NA())</f>
        <v>#N/A</v>
      </c>
      <c r="F4212">
        <f>IF($C4212=3,$B4212,NA())</f>
        <v>0.1513049</v>
      </c>
      <c r="G4212" t="e">
        <f>IF($C4212=4,$B4212,NA())</f>
        <v>#N/A</v>
      </c>
      <c r="H4212" t="e">
        <f>IF($C4212=5,$B4212,NA())</f>
        <v>#N/A</v>
      </c>
      <c r="I4212" t="e">
        <f>IF($C4212="",$B4212,NA())</f>
        <v>#N/A</v>
      </c>
    </row>
    <row r="4213" spans="1:9">
      <c r="A4213">
        <v>0.2954644</v>
      </c>
      <c r="B4213">
        <v>0.1513049</v>
      </c>
      <c r="C4213">
        <f>'Map Data'!$I$51</f>
        <v>3</v>
      </c>
      <c r="D4213" t="e">
        <f>IF($C4213=1,$B4213,NA())</f>
        <v>#N/A</v>
      </c>
      <c r="E4213" t="e">
        <f>IF($C4213=2,$B4213,NA())</f>
        <v>#N/A</v>
      </c>
      <c r="F4213">
        <f>IF($C4213=3,$B4213,NA())</f>
        <v>0.1513049</v>
      </c>
      <c r="G4213" t="e">
        <f>IF($C4213=4,$B4213,NA())</f>
        <v>#N/A</v>
      </c>
      <c r="H4213" t="e">
        <f>IF($C4213=5,$B4213,NA())</f>
        <v>#N/A</v>
      </c>
      <c r="I4213" t="e">
        <f>IF($C4213="",$B4213,NA())</f>
        <v>#N/A</v>
      </c>
    </row>
    <row r="4215" spans="1:9">
      <c r="A4215">
        <v>0.279825</v>
      </c>
      <c r="B4215">
        <v>0.1541418</v>
      </c>
      <c r="C4215">
        <f>'Map Data'!$I$51</f>
        <v>3</v>
      </c>
      <c r="D4215" t="e">
        <f>IF($C4215=1,$B4215,NA())</f>
        <v>#N/A</v>
      </c>
      <c r="E4215" t="e">
        <f>IF($C4215=2,$B4215,NA())</f>
        <v>#N/A</v>
      </c>
      <c r="F4215">
        <f>IF($C4215=3,$B4215,NA())</f>
        <v>0.1541418</v>
      </c>
      <c r="G4215" t="e">
        <f>IF($C4215=4,$B4215,NA())</f>
        <v>#N/A</v>
      </c>
      <c r="H4215" t="e">
        <f>IF($C4215=5,$B4215,NA())</f>
        <v>#N/A</v>
      </c>
      <c r="I4215" t="e">
        <f>IF($C4215="",$B4215,NA())</f>
        <v>#N/A</v>
      </c>
    </row>
    <row r="4216" spans="1:9">
      <c r="A4216">
        <v>0.2959383</v>
      </c>
      <c r="B4216">
        <v>0.1541418</v>
      </c>
      <c r="C4216">
        <f>'Map Data'!$I$51</f>
        <v>3</v>
      </c>
      <c r="D4216" t="e">
        <f>IF($C4216=1,$B4216,NA())</f>
        <v>#N/A</v>
      </c>
      <c r="E4216" t="e">
        <f>IF($C4216=2,$B4216,NA())</f>
        <v>#N/A</v>
      </c>
      <c r="F4216">
        <f>IF($C4216=3,$B4216,NA())</f>
        <v>0.1541418</v>
      </c>
      <c r="G4216" t="e">
        <f>IF($C4216=4,$B4216,NA())</f>
        <v>#N/A</v>
      </c>
      <c r="H4216" t="e">
        <f>IF($C4216=5,$B4216,NA())</f>
        <v>#N/A</v>
      </c>
      <c r="I4216" t="e">
        <f>IF($C4216="",$B4216,NA())</f>
        <v>#N/A</v>
      </c>
    </row>
    <row r="4218" spans="1:9">
      <c r="A4218">
        <v>0.2788771</v>
      </c>
      <c r="B4218">
        <v>0.1569786</v>
      </c>
      <c r="C4218">
        <f>'Map Data'!$I$51</f>
        <v>3</v>
      </c>
      <c r="D4218" t="e">
        <f>IF($C4218=1,$B4218,NA())</f>
        <v>#N/A</v>
      </c>
      <c r="E4218" t="e">
        <f>IF($C4218=2,$B4218,NA())</f>
        <v>#N/A</v>
      </c>
      <c r="F4218">
        <f>IF($C4218=3,$B4218,NA())</f>
        <v>0.1569786</v>
      </c>
      <c r="G4218" t="e">
        <f>IF($C4218=4,$B4218,NA())</f>
        <v>#N/A</v>
      </c>
      <c r="H4218" t="e">
        <f>IF($C4218=5,$B4218,NA())</f>
        <v>#N/A</v>
      </c>
      <c r="I4218" t="e">
        <f>IF($C4218="",$B4218,NA())</f>
        <v>#N/A</v>
      </c>
    </row>
    <row r="4219" spans="1:9">
      <c r="A4219">
        <v>0.2949905</v>
      </c>
      <c r="B4219">
        <v>0.1569786</v>
      </c>
      <c r="C4219">
        <f>'Map Data'!$I$51</f>
        <v>3</v>
      </c>
      <c r="D4219" t="e">
        <f>IF($C4219=1,$B4219,NA())</f>
        <v>#N/A</v>
      </c>
      <c r="E4219" t="e">
        <f>IF($C4219=2,$B4219,NA())</f>
        <v>#N/A</v>
      </c>
      <c r="F4219">
        <f>IF($C4219=3,$B4219,NA())</f>
        <v>0.1569786</v>
      </c>
      <c r="G4219" t="e">
        <f>IF($C4219=4,$B4219,NA())</f>
        <v>#N/A</v>
      </c>
      <c r="H4219" t="e">
        <f>IF($C4219=5,$B4219,NA())</f>
        <v>#N/A</v>
      </c>
      <c r="I4219" t="e">
        <f>IF($C4219="",$B4219,NA())</f>
        <v>#N/A</v>
      </c>
    </row>
    <row r="4221" spans="1:9">
      <c r="A4221">
        <v>0.2779293</v>
      </c>
      <c r="B4221">
        <v>0.1598154</v>
      </c>
      <c r="C4221">
        <f>'Map Data'!$I$51</f>
        <v>3</v>
      </c>
      <c r="D4221" t="e">
        <f>IF($C4221=1,$B4221,NA())</f>
        <v>#N/A</v>
      </c>
      <c r="E4221" t="e">
        <f>IF($C4221=2,$B4221,NA())</f>
        <v>#N/A</v>
      </c>
      <c r="F4221">
        <f>IF($C4221=3,$B4221,NA())</f>
        <v>0.1598154</v>
      </c>
      <c r="G4221" t="e">
        <f>IF($C4221=4,$B4221,NA())</f>
        <v>#N/A</v>
      </c>
      <c r="H4221" t="e">
        <f>IF($C4221=5,$B4221,NA())</f>
        <v>#N/A</v>
      </c>
      <c r="I4221" t="e">
        <f>IF($C4221="",$B4221,NA())</f>
        <v>#N/A</v>
      </c>
    </row>
    <row r="4222" spans="1:9">
      <c r="A4222">
        <v>0.2983079</v>
      </c>
      <c r="B4222">
        <v>0.1598154</v>
      </c>
      <c r="C4222">
        <f>'Map Data'!$I$51</f>
        <v>3</v>
      </c>
      <c r="D4222" t="e">
        <f>IF($C4222=1,$B4222,NA())</f>
        <v>#N/A</v>
      </c>
      <c r="E4222" t="e">
        <f>IF($C4222=2,$B4222,NA())</f>
        <v>#N/A</v>
      </c>
      <c r="F4222">
        <f>IF($C4222=3,$B4222,NA())</f>
        <v>0.1598154</v>
      </c>
      <c r="G4222" t="e">
        <f>IF($C4222=4,$B4222,NA())</f>
        <v>#N/A</v>
      </c>
      <c r="H4222" t="e">
        <f>IF($C4222=5,$B4222,NA())</f>
        <v>#N/A</v>
      </c>
      <c r="I4222" t="e">
        <f>IF($C4222="",$B4222,NA())</f>
        <v>#N/A</v>
      </c>
    </row>
    <row r="4224" spans="1:9">
      <c r="A4224">
        <v>0.2774554</v>
      </c>
      <c r="B4224">
        <v>0.1626523</v>
      </c>
      <c r="C4224">
        <f>'Map Data'!$I$51</f>
        <v>3</v>
      </c>
      <c r="D4224" t="e">
        <f>IF($C4224=1,$B4224,NA())</f>
        <v>#N/A</v>
      </c>
      <c r="E4224" t="e">
        <f>IF($C4224=2,$B4224,NA())</f>
        <v>#N/A</v>
      </c>
      <c r="F4224">
        <f>IF($C4224=3,$B4224,NA())</f>
        <v>0.1626523</v>
      </c>
      <c r="G4224" t="e">
        <f>IF($C4224=4,$B4224,NA())</f>
        <v>#N/A</v>
      </c>
      <c r="H4224" t="e">
        <f>IF($C4224=5,$B4224,NA())</f>
        <v>#N/A</v>
      </c>
      <c r="I4224" t="e">
        <f>IF($C4224="",$B4224,NA())</f>
        <v>#N/A</v>
      </c>
    </row>
    <row r="4225" spans="1:9">
      <c r="A4225">
        <v>0.2997297</v>
      </c>
      <c r="B4225">
        <v>0.1626523</v>
      </c>
      <c r="C4225">
        <f>'Map Data'!$I$51</f>
        <v>3</v>
      </c>
      <c r="D4225" t="e">
        <f>IF($C4225=1,$B4225,NA())</f>
        <v>#N/A</v>
      </c>
      <c r="E4225" t="e">
        <f>IF($C4225=2,$B4225,NA())</f>
        <v>#N/A</v>
      </c>
      <c r="F4225">
        <f>IF($C4225=3,$B4225,NA())</f>
        <v>0.1626523</v>
      </c>
      <c r="G4225" t="e">
        <f>IF($C4225=4,$B4225,NA())</f>
        <v>#N/A</v>
      </c>
      <c r="H4225" t="e">
        <f>IF($C4225=5,$B4225,NA())</f>
        <v>#N/A</v>
      </c>
      <c r="I4225" t="e">
        <f>IF($C4225="",$B4225,NA())</f>
        <v>#N/A</v>
      </c>
    </row>
    <row r="4227" spans="1:9">
      <c r="A4227">
        <v>0.2779293</v>
      </c>
      <c r="B4227">
        <v>0.1654891</v>
      </c>
      <c r="C4227">
        <f>'Map Data'!$I$51</f>
        <v>3</v>
      </c>
      <c r="D4227" t="e">
        <f>IF($C4227=1,$B4227,NA())</f>
        <v>#N/A</v>
      </c>
      <c r="E4227" t="e">
        <f>IF($C4227=2,$B4227,NA())</f>
        <v>#N/A</v>
      </c>
      <c r="F4227">
        <f>IF($C4227=3,$B4227,NA())</f>
        <v>0.1654891</v>
      </c>
      <c r="G4227" t="e">
        <f>IF($C4227=4,$B4227,NA())</f>
        <v>#N/A</v>
      </c>
      <c r="H4227" t="e">
        <f>IF($C4227=5,$B4227,NA())</f>
        <v>#N/A</v>
      </c>
      <c r="I4227" t="e">
        <f>IF($C4227="",$B4227,NA())</f>
        <v>#N/A</v>
      </c>
    </row>
    <row r="4228" spans="1:9">
      <c r="A4228">
        <v>0.2983079</v>
      </c>
      <c r="B4228">
        <v>0.1654891</v>
      </c>
      <c r="C4228">
        <f>'Map Data'!$I$51</f>
        <v>3</v>
      </c>
      <c r="D4228" t="e">
        <f>IF($C4228=1,$B4228,NA())</f>
        <v>#N/A</v>
      </c>
      <c r="E4228" t="e">
        <f>IF($C4228=2,$B4228,NA())</f>
        <v>#N/A</v>
      </c>
      <c r="F4228">
        <f>IF($C4228=3,$B4228,NA())</f>
        <v>0.1654891</v>
      </c>
      <c r="G4228" t="e">
        <f>IF($C4228=4,$B4228,NA())</f>
        <v>#N/A</v>
      </c>
      <c r="H4228" t="e">
        <f>IF($C4228=5,$B4228,NA())</f>
        <v>#N/A</v>
      </c>
      <c r="I4228" t="e">
        <f>IF($C4228="",$B4228,NA())</f>
        <v>#N/A</v>
      </c>
    </row>
    <row r="4230" spans="1:9">
      <c r="A4230">
        <v>0.2902512</v>
      </c>
      <c r="B4230">
        <v>0.1683259</v>
      </c>
      <c r="C4230">
        <f>'Map Data'!$I$51</f>
        <v>3</v>
      </c>
      <c r="D4230" t="e">
        <f>IF($C4230=1,$B4230,NA())</f>
        <v>#N/A</v>
      </c>
      <c r="E4230" t="e">
        <f>IF($C4230=2,$B4230,NA())</f>
        <v>#N/A</v>
      </c>
      <c r="F4230">
        <f>IF($C4230=3,$B4230,NA())</f>
        <v>0.1683259</v>
      </c>
      <c r="G4230" t="e">
        <f>IF($C4230=4,$B4230,NA())</f>
        <v>#N/A</v>
      </c>
      <c r="H4230" t="e">
        <f>IF($C4230=5,$B4230,NA())</f>
        <v>#N/A</v>
      </c>
      <c r="I4230" t="e">
        <f>IF($C4230="",$B4230,NA())</f>
        <v>#N/A</v>
      </c>
    </row>
    <row r="4231" spans="1:9">
      <c r="A4231">
        <v>0.2987818</v>
      </c>
      <c r="B4231">
        <v>0.1683259</v>
      </c>
      <c r="C4231">
        <f>'Map Data'!$I$51</f>
        <v>3</v>
      </c>
      <c r="D4231" t="e">
        <f>IF($C4231=1,$B4231,NA())</f>
        <v>#N/A</v>
      </c>
      <c r="E4231" t="e">
        <f>IF($C4231=2,$B4231,NA())</f>
        <v>#N/A</v>
      </c>
      <c r="F4231">
        <f>IF($C4231=3,$B4231,NA())</f>
        <v>0.1683259</v>
      </c>
      <c r="G4231" t="e">
        <f>IF($C4231=4,$B4231,NA())</f>
        <v>#N/A</v>
      </c>
      <c r="H4231" t="e">
        <f>IF($C4231=5,$B4231,NA())</f>
        <v>#N/A</v>
      </c>
      <c r="I4231" t="e">
        <f>IF($C4231="",$B4231,NA())</f>
        <v>#N/A</v>
      </c>
    </row>
    <row r="4233" spans="1:9">
      <c r="A4233">
        <v>-0.2628147</v>
      </c>
      <c r="B4233">
        <v>0.1796733</v>
      </c>
      <c r="C4233">
        <f>'Map Data'!$I$52</f>
        <v>3</v>
      </c>
      <c r="D4233" t="e">
        <f>IF($C4233=1,$B4233,NA())</f>
        <v>#N/A</v>
      </c>
      <c r="E4233" t="e">
        <f>IF($C4233=2,$B4233,NA())</f>
        <v>#N/A</v>
      </c>
      <c r="F4233">
        <f>IF($C4233=3,$B4233,NA())</f>
        <v>0.1796733</v>
      </c>
      <c r="G4233" t="e">
        <f>IF($C4233=4,$B4233,NA())</f>
        <v>#N/A</v>
      </c>
      <c r="H4233" t="e">
        <f>IF($C4233=5,$B4233,NA())</f>
        <v>#N/A</v>
      </c>
      <c r="I4233" t="e">
        <f>IF($C4233="",$B4233,NA())</f>
        <v>#N/A</v>
      </c>
    </row>
    <row r="4234" spans="1:9">
      <c r="A4234">
        <v>-0.2514406</v>
      </c>
      <c r="B4234">
        <v>0.1796733</v>
      </c>
      <c r="C4234">
        <f>'Map Data'!$I$52</f>
        <v>3</v>
      </c>
      <c r="D4234" t="e">
        <f>IF($C4234=1,$B4234,NA())</f>
        <v>#N/A</v>
      </c>
      <c r="E4234" t="e">
        <f>IF($C4234=2,$B4234,NA())</f>
        <v>#N/A</v>
      </c>
      <c r="F4234">
        <f>IF($C4234=3,$B4234,NA())</f>
        <v>0.1796733</v>
      </c>
      <c r="G4234" t="e">
        <f>IF($C4234=4,$B4234,NA())</f>
        <v>#N/A</v>
      </c>
      <c r="H4234" t="e">
        <f>IF($C4234=5,$B4234,NA())</f>
        <v>#N/A</v>
      </c>
      <c r="I4234" t="e">
        <f>IF($C4234="",$B4234,NA())</f>
        <v>#N/A</v>
      </c>
    </row>
    <row r="4236" spans="1:9">
      <c r="A4236">
        <v>-0.2955152</v>
      </c>
      <c r="B4236">
        <v>0.1825101</v>
      </c>
      <c r="C4236">
        <f>'Map Data'!$I$52</f>
        <v>3</v>
      </c>
      <c r="D4236" t="e">
        <f>IF($C4236=1,$B4236,NA())</f>
        <v>#N/A</v>
      </c>
      <c r="E4236" t="e">
        <f>IF($C4236=2,$B4236,NA())</f>
        <v>#N/A</v>
      </c>
      <c r="F4236">
        <f>IF($C4236=3,$B4236,NA())</f>
        <v>0.1825101</v>
      </c>
      <c r="G4236" t="e">
        <f>IF($C4236=4,$B4236,NA())</f>
        <v>#N/A</v>
      </c>
      <c r="H4236" t="e">
        <f>IF($C4236=5,$B4236,NA())</f>
        <v>#N/A</v>
      </c>
      <c r="I4236" t="e">
        <f>IF($C4236="",$B4236,NA())</f>
        <v>#N/A</v>
      </c>
    </row>
    <row r="4237" spans="1:9">
      <c r="A4237">
        <v>-0.2898282</v>
      </c>
      <c r="B4237">
        <v>0.1825101</v>
      </c>
      <c r="C4237">
        <f>'Map Data'!$I$52</f>
        <v>3</v>
      </c>
      <c r="D4237" t="e">
        <f>IF($C4237=1,$B4237,NA())</f>
        <v>#N/A</v>
      </c>
      <c r="E4237" t="e">
        <f>IF($C4237=2,$B4237,NA())</f>
        <v>#N/A</v>
      </c>
      <c r="F4237">
        <f>IF($C4237=3,$B4237,NA())</f>
        <v>0.1825101</v>
      </c>
      <c r="G4237" t="e">
        <f>IF($C4237=4,$B4237,NA())</f>
        <v>#N/A</v>
      </c>
      <c r="H4237" t="e">
        <f>IF($C4237=5,$B4237,NA())</f>
        <v>#N/A</v>
      </c>
      <c r="I4237" t="e">
        <f>IF($C4237="",$B4237,NA())</f>
        <v>#N/A</v>
      </c>
    </row>
    <row r="4239" spans="1:9">
      <c r="A4239">
        <v>-0.2803498</v>
      </c>
      <c r="B4239">
        <v>0.1825101</v>
      </c>
      <c r="C4239">
        <f>'Map Data'!$I$52</f>
        <v>3</v>
      </c>
      <c r="D4239" t="e">
        <f>IF($C4239=1,$B4239,NA())</f>
        <v>#N/A</v>
      </c>
      <c r="E4239" t="e">
        <f>IF($C4239=2,$B4239,NA())</f>
        <v>#N/A</v>
      </c>
      <c r="F4239">
        <f>IF($C4239=3,$B4239,NA())</f>
        <v>0.1825101</v>
      </c>
      <c r="G4239" t="e">
        <f>IF($C4239=4,$B4239,NA())</f>
        <v>#N/A</v>
      </c>
      <c r="H4239" t="e">
        <f>IF($C4239=5,$B4239,NA())</f>
        <v>#N/A</v>
      </c>
      <c r="I4239" t="e">
        <f>IF($C4239="",$B4239,NA())</f>
        <v>#N/A</v>
      </c>
    </row>
    <row r="4240" spans="1:9">
      <c r="A4240">
        <v>-0.2775062</v>
      </c>
      <c r="B4240">
        <v>0.1825101</v>
      </c>
      <c r="C4240">
        <f>'Map Data'!$I$52</f>
        <v>3</v>
      </c>
      <c r="D4240" t="e">
        <f>IF($C4240=1,$B4240,NA())</f>
        <v>#N/A</v>
      </c>
      <c r="E4240" t="e">
        <f>IF($C4240=2,$B4240,NA())</f>
        <v>#N/A</v>
      </c>
      <c r="F4240">
        <f>IF($C4240=3,$B4240,NA())</f>
        <v>0.1825101</v>
      </c>
      <c r="G4240" t="e">
        <f>IF($C4240=4,$B4240,NA())</f>
        <v>#N/A</v>
      </c>
      <c r="H4240" t="e">
        <f>IF($C4240=5,$B4240,NA())</f>
        <v>#N/A</v>
      </c>
      <c r="I4240" t="e">
        <f>IF($C4240="",$B4240,NA())</f>
        <v>#N/A</v>
      </c>
    </row>
    <row r="4242" spans="1:9">
      <c r="A4242">
        <v>-0.2746627</v>
      </c>
      <c r="B4242">
        <v>0.1825101</v>
      </c>
      <c r="C4242">
        <f>'Map Data'!$I$52</f>
        <v>3</v>
      </c>
      <c r="D4242" t="e">
        <f>IF($C4242=1,$B4242,NA())</f>
        <v>#N/A</v>
      </c>
      <c r="E4242" t="e">
        <f>IF($C4242=2,$B4242,NA())</f>
        <v>#N/A</v>
      </c>
      <c r="F4242">
        <f>IF($C4242=3,$B4242,NA())</f>
        <v>0.1825101</v>
      </c>
      <c r="G4242" t="e">
        <f>IF($C4242=4,$B4242,NA())</f>
        <v>#N/A</v>
      </c>
      <c r="H4242" t="e">
        <f>IF($C4242=5,$B4242,NA())</f>
        <v>#N/A</v>
      </c>
      <c r="I4242" t="e">
        <f>IF($C4242="",$B4242,NA())</f>
        <v>#N/A</v>
      </c>
    </row>
    <row r="4243" spans="1:9">
      <c r="A4243">
        <v>-0.2523884</v>
      </c>
      <c r="B4243">
        <v>0.1825101</v>
      </c>
      <c r="C4243">
        <f>'Map Data'!$I$52</f>
        <v>3</v>
      </c>
      <c r="D4243" t="e">
        <f>IF($C4243=1,$B4243,NA())</f>
        <v>#N/A</v>
      </c>
      <c r="E4243" t="e">
        <f>IF($C4243=2,$B4243,NA())</f>
        <v>#N/A</v>
      </c>
      <c r="F4243">
        <f>IF($C4243=3,$B4243,NA())</f>
        <v>0.1825101</v>
      </c>
      <c r="G4243" t="e">
        <f>IF($C4243=4,$B4243,NA())</f>
        <v>#N/A</v>
      </c>
      <c r="H4243" t="e">
        <f>IF($C4243=5,$B4243,NA())</f>
        <v>#N/A</v>
      </c>
      <c r="I4243" t="e">
        <f>IF($C4243="",$B4243,NA())</f>
        <v>#N/A</v>
      </c>
    </row>
    <row r="4245" spans="1:9">
      <c r="A4245">
        <v>-0.3059415</v>
      </c>
      <c r="B4245">
        <v>0.185347</v>
      </c>
      <c r="C4245">
        <f>'Map Data'!$I$52</f>
        <v>3</v>
      </c>
      <c r="D4245" t="e">
        <f>IF($C4245=1,$B4245,NA())</f>
        <v>#N/A</v>
      </c>
      <c r="E4245" t="e">
        <f>IF($C4245=2,$B4245,NA())</f>
        <v>#N/A</v>
      </c>
      <c r="F4245">
        <f>IF($C4245=3,$B4245,NA())</f>
        <v>0.185347</v>
      </c>
      <c r="G4245" t="e">
        <f>IF($C4245=4,$B4245,NA())</f>
        <v>#N/A</v>
      </c>
      <c r="H4245" t="e">
        <f>IF($C4245=5,$B4245,NA())</f>
        <v>#N/A</v>
      </c>
      <c r="I4245" t="e">
        <f>IF($C4245="",$B4245,NA())</f>
        <v>#N/A</v>
      </c>
    </row>
    <row r="4246" spans="1:9">
      <c r="A4246">
        <v>-0.2519145</v>
      </c>
      <c r="B4246">
        <v>0.185347</v>
      </c>
      <c r="C4246">
        <f>'Map Data'!$I$52</f>
        <v>3</v>
      </c>
      <c r="D4246" t="e">
        <f>IF($C4246=1,$B4246,NA())</f>
        <v>#N/A</v>
      </c>
      <c r="E4246" t="e">
        <f>IF($C4246=2,$B4246,NA())</f>
        <v>#N/A</v>
      </c>
      <c r="F4246">
        <f>IF($C4246=3,$B4246,NA())</f>
        <v>0.185347</v>
      </c>
      <c r="G4246" t="e">
        <f>IF($C4246=4,$B4246,NA())</f>
        <v>#N/A</v>
      </c>
      <c r="H4246" t="e">
        <f>IF($C4246=5,$B4246,NA())</f>
        <v>#N/A</v>
      </c>
      <c r="I4246" t="e">
        <f>IF($C4246="",$B4246,NA())</f>
        <v>#N/A</v>
      </c>
    </row>
    <row r="4248" spans="1:9">
      <c r="A4248">
        <v>-0.3206331</v>
      </c>
      <c r="B4248">
        <v>0.1881838</v>
      </c>
      <c r="C4248">
        <f>'Map Data'!$I$52</f>
        <v>3</v>
      </c>
      <c r="D4248" t="e">
        <f>IF($C4248=1,$B4248,NA())</f>
        <v>#N/A</v>
      </c>
      <c r="E4248" t="e">
        <f>IF($C4248=2,$B4248,NA())</f>
        <v>#N/A</v>
      </c>
      <c r="F4248">
        <f>IF($C4248=3,$B4248,NA())</f>
        <v>0.1881838</v>
      </c>
      <c r="G4248" t="e">
        <f>IF($C4248=4,$B4248,NA())</f>
        <v>#N/A</v>
      </c>
      <c r="H4248" t="e">
        <f>IF($C4248=5,$B4248,NA())</f>
        <v>#N/A</v>
      </c>
      <c r="I4248" t="e">
        <f>IF($C4248="",$B4248,NA())</f>
        <v>#N/A</v>
      </c>
    </row>
    <row r="4249" spans="1:9">
      <c r="A4249">
        <v>-0.2509667</v>
      </c>
      <c r="B4249">
        <v>0.1881838</v>
      </c>
      <c r="C4249">
        <f>'Map Data'!$I$52</f>
        <v>3</v>
      </c>
      <c r="D4249" t="e">
        <f>IF($C4249=1,$B4249,NA())</f>
        <v>#N/A</v>
      </c>
      <c r="E4249" t="e">
        <f>IF($C4249=2,$B4249,NA())</f>
        <v>#N/A</v>
      </c>
      <c r="F4249">
        <f>IF($C4249=3,$B4249,NA())</f>
        <v>0.1881838</v>
      </c>
      <c r="G4249" t="e">
        <f>IF($C4249=4,$B4249,NA())</f>
        <v>#N/A</v>
      </c>
      <c r="H4249" t="e">
        <f>IF($C4249=5,$B4249,NA())</f>
        <v>#N/A</v>
      </c>
      <c r="I4249" t="e">
        <f>IF($C4249="",$B4249,NA())</f>
        <v>#N/A</v>
      </c>
    </row>
    <row r="4251" spans="1:9">
      <c r="A4251">
        <v>-0.3215809</v>
      </c>
      <c r="B4251">
        <v>0.1910206</v>
      </c>
      <c r="C4251">
        <f>'Map Data'!$I$52</f>
        <v>3</v>
      </c>
      <c r="D4251" t="e">
        <f>IF($C4251=1,$B4251,NA())</f>
        <v>#N/A</v>
      </c>
      <c r="E4251" t="e">
        <f>IF($C4251=2,$B4251,NA())</f>
        <v>#N/A</v>
      </c>
      <c r="F4251">
        <f>IF($C4251=3,$B4251,NA())</f>
        <v>0.1910206</v>
      </c>
      <c r="G4251" t="e">
        <f>IF($C4251=4,$B4251,NA())</f>
        <v>#N/A</v>
      </c>
      <c r="H4251" t="e">
        <f>IF($C4251=5,$B4251,NA())</f>
        <v>#N/A</v>
      </c>
      <c r="I4251" t="e">
        <f>IF($C4251="",$B4251,NA())</f>
        <v>#N/A</v>
      </c>
    </row>
    <row r="4252" spans="1:9">
      <c r="A4252">
        <v>-0.2504927</v>
      </c>
      <c r="B4252">
        <v>0.1910206</v>
      </c>
      <c r="C4252">
        <f>'Map Data'!$I$52</f>
        <v>3</v>
      </c>
      <c r="D4252" t="e">
        <f>IF($C4252=1,$B4252,NA())</f>
        <v>#N/A</v>
      </c>
      <c r="E4252" t="e">
        <f>IF($C4252=2,$B4252,NA())</f>
        <v>#N/A</v>
      </c>
      <c r="F4252">
        <f>IF($C4252=3,$B4252,NA())</f>
        <v>0.1910206</v>
      </c>
      <c r="G4252" t="e">
        <f>IF($C4252=4,$B4252,NA())</f>
        <v>#N/A</v>
      </c>
      <c r="H4252" t="e">
        <f>IF($C4252=5,$B4252,NA())</f>
        <v>#N/A</v>
      </c>
      <c r="I4252" t="e">
        <f>IF($C4252="",$B4252,NA())</f>
        <v>#N/A</v>
      </c>
    </row>
    <row r="4254" spans="1:9">
      <c r="A4254">
        <v>-0.321107</v>
      </c>
      <c r="B4254">
        <v>0.1938575</v>
      </c>
      <c r="C4254">
        <f>'Map Data'!$I$52</f>
        <v>3</v>
      </c>
      <c r="D4254" t="e">
        <f>IF($C4254=1,$B4254,NA())</f>
        <v>#N/A</v>
      </c>
      <c r="E4254" t="e">
        <f>IF($C4254=2,$B4254,NA())</f>
        <v>#N/A</v>
      </c>
      <c r="F4254">
        <f>IF($C4254=3,$B4254,NA())</f>
        <v>0.1938575</v>
      </c>
      <c r="G4254" t="e">
        <f>IF($C4254=4,$B4254,NA())</f>
        <v>#N/A</v>
      </c>
      <c r="H4254" t="e">
        <f>IF($C4254=5,$B4254,NA())</f>
        <v>#N/A</v>
      </c>
      <c r="I4254" t="e">
        <f>IF($C4254="",$B4254,NA())</f>
        <v>#N/A</v>
      </c>
    </row>
    <row r="4255" spans="1:9">
      <c r="A4255">
        <v>-0.2500188</v>
      </c>
      <c r="B4255">
        <v>0.1938575</v>
      </c>
      <c r="C4255">
        <f>'Map Data'!$I$52</f>
        <v>3</v>
      </c>
      <c r="D4255" t="e">
        <f>IF($C4255=1,$B4255,NA())</f>
        <v>#N/A</v>
      </c>
      <c r="E4255" t="e">
        <f>IF($C4255=2,$B4255,NA())</f>
        <v>#N/A</v>
      </c>
      <c r="F4255">
        <f>IF($C4255=3,$B4255,NA())</f>
        <v>0.1938575</v>
      </c>
      <c r="G4255" t="e">
        <f>IF($C4255=4,$B4255,NA())</f>
        <v>#N/A</v>
      </c>
      <c r="H4255" t="e">
        <f>IF($C4255=5,$B4255,NA())</f>
        <v>#N/A</v>
      </c>
      <c r="I4255" t="e">
        <f>IF($C4255="",$B4255,NA())</f>
        <v>#N/A</v>
      </c>
    </row>
    <row r="4257" spans="1:9">
      <c r="A4257">
        <v>-0.3215809</v>
      </c>
      <c r="B4257">
        <v>0.1966943</v>
      </c>
      <c r="C4257">
        <f>'Map Data'!$I$52</f>
        <v>3</v>
      </c>
      <c r="D4257" t="e">
        <f>IF($C4257=1,$B4257,NA())</f>
        <v>#N/A</v>
      </c>
      <c r="E4257" t="e">
        <f>IF($C4257=2,$B4257,NA())</f>
        <v>#N/A</v>
      </c>
      <c r="F4257">
        <f>IF($C4257=3,$B4257,NA())</f>
        <v>0.1966943</v>
      </c>
      <c r="G4257" t="e">
        <f>IF($C4257=4,$B4257,NA())</f>
        <v>#N/A</v>
      </c>
      <c r="H4257" t="e">
        <f>IF($C4257=5,$B4257,NA())</f>
        <v>#N/A</v>
      </c>
      <c r="I4257" t="e">
        <f>IF($C4257="",$B4257,NA())</f>
        <v>#N/A</v>
      </c>
    </row>
    <row r="4258" spans="1:9">
      <c r="A4258">
        <v>-0.249071</v>
      </c>
      <c r="B4258">
        <v>0.1966943</v>
      </c>
      <c r="C4258">
        <f>'Map Data'!$I$52</f>
        <v>3</v>
      </c>
      <c r="D4258" t="e">
        <f>IF($C4258=1,$B4258,NA())</f>
        <v>#N/A</v>
      </c>
      <c r="E4258" t="e">
        <f>IF($C4258=2,$B4258,NA())</f>
        <v>#N/A</v>
      </c>
      <c r="F4258">
        <f>IF($C4258=3,$B4258,NA())</f>
        <v>0.1966943</v>
      </c>
      <c r="G4258" t="e">
        <f>IF($C4258=4,$B4258,NA())</f>
        <v>#N/A</v>
      </c>
      <c r="H4258" t="e">
        <f>IF($C4258=5,$B4258,NA())</f>
        <v>#N/A</v>
      </c>
      <c r="I4258" t="e">
        <f>IF($C4258="",$B4258,NA())</f>
        <v>#N/A</v>
      </c>
    </row>
    <row r="4260" spans="1:9">
      <c r="A4260">
        <v>-0.326794</v>
      </c>
      <c r="B4260">
        <v>0.1995311</v>
      </c>
      <c r="C4260">
        <f>'Map Data'!$I$52</f>
        <v>3</v>
      </c>
      <c r="D4260" t="e">
        <f>IF($C4260=1,$B4260,NA())</f>
        <v>#N/A</v>
      </c>
      <c r="E4260" t="e">
        <f>IF($C4260=2,$B4260,NA())</f>
        <v>#N/A</v>
      </c>
      <c r="F4260">
        <f>IF($C4260=3,$B4260,NA())</f>
        <v>0.1995311</v>
      </c>
      <c r="G4260" t="e">
        <f>IF($C4260=4,$B4260,NA())</f>
        <v>#N/A</v>
      </c>
      <c r="H4260" t="e">
        <f>IF($C4260=5,$B4260,NA())</f>
        <v>#N/A</v>
      </c>
      <c r="I4260" t="e">
        <f>IF($C4260="",$B4260,NA())</f>
        <v>#N/A</v>
      </c>
    </row>
    <row r="4261" spans="1:9">
      <c r="A4261">
        <v>-0.248597</v>
      </c>
      <c r="B4261">
        <v>0.1995311</v>
      </c>
      <c r="C4261">
        <f>'Map Data'!$I$52</f>
        <v>3</v>
      </c>
      <c r="D4261" t="e">
        <f>IF($C4261=1,$B4261,NA())</f>
        <v>#N/A</v>
      </c>
      <c r="E4261" t="e">
        <f>IF($C4261=2,$B4261,NA())</f>
        <v>#N/A</v>
      </c>
      <c r="F4261">
        <f>IF($C4261=3,$B4261,NA())</f>
        <v>0.1995311</v>
      </c>
      <c r="G4261" t="e">
        <f>IF($C4261=4,$B4261,NA())</f>
        <v>#N/A</v>
      </c>
      <c r="H4261" t="e">
        <f>IF($C4261=5,$B4261,NA())</f>
        <v>#N/A</v>
      </c>
      <c r="I4261" t="e">
        <f>IF($C4261="",$B4261,NA())</f>
        <v>#N/A</v>
      </c>
    </row>
    <row r="4263" spans="1:9">
      <c r="A4263">
        <v>-0.3291636</v>
      </c>
      <c r="B4263">
        <v>0.202368</v>
      </c>
      <c r="C4263">
        <f>'Map Data'!$I$52</f>
        <v>3</v>
      </c>
      <c r="D4263" t="e">
        <f>IF($C4263=1,$B4263,NA())</f>
        <v>#N/A</v>
      </c>
      <c r="E4263" t="e">
        <f>IF($C4263=2,$B4263,NA())</f>
        <v>#N/A</v>
      </c>
      <c r="F4263">
        <f>IF($C4263=3,$B4263,NA())</f>
        <v>0.202368</v>
      </c>
      <c r="G4263" t="e">
        <f>IF($C4263=4,$B4263,NA())</f>
        <v>#N/A</v>
      </c>
      <c r="H4263" t="e">
        <f>IF($C4263=5,$B4263,NA())</f>
        <v>#N/A</v>
      </c>
      <c r="I4263" t="e">
        <f>IF($C4263="",$B4263,NA())</f>
        <v>#N/A</v>
      </c>
    </row>
    <row r="4264" spans="1:9">
      <c r="A4264">
        <v>-0.2481231</v>
      </c>
      <c r="B4264">
        <v>0.202368</v>
      </c>
      <c r="C4264">
        <f>'Map Data'!$I$52</f>
        <v>3</v>
      </c>
      <c r="D4264" t="e">
        <f>IF($C4264=1,$B4264,NA())</f>
        <v>#N/A</v>
      </c>
      <c r="E4264" t="e">
        <f>IF($C4264=2,$B4264,NA())</f>
        <v>#N/A</v>
      </c>
      <c r="F4264">
        <f>IF($C4264=3,$B4264,NA())</f>
        <v>0.202368</v>
      </c>
      <c r="G4264" t="e">
        <f>IF($C4264=4,$B4264,NA())</f>
        <v>#N/A</v>
      </c>
      <c r="H4264" t="e">
        <f>IF($C4264=5,$B4264,NA())</f>
        <v>#N/A</v>
      </c>
      <c r="I4264" t="e">
        <f>IF($C4264="",$B4264,NA())</f>
        <v>#N/A</v>
      </c>
    </row>
    <row r="4266" spans="1:9">
      <c r="A4266">
        <v>-0.3334289</v>
      </c>
      <c r="B4266">
        <v>0.2052048</v>
      </c>
      <c r="C4266">
        <f>'Map Data'!$I$52</f>
        <v>3</v>
      </c>
      <c r="D4266" t="e">
        <f>IF($C4266=1,$B4266,NA())</f>
        <v>#N/A</v>
      </c>
      <c r="E4266" t="e">
        <f>IF($C4266=2,$B4266,NA())</f>
        <v>#N/A</v>
      </c>
      <c r="F4266">
        <f>IF($C4266=3,$B4266,NA())</f>
        <v>0.2052048</v>
      </c>
      <c r="G4266" t="e">
        <f>IF($C4266=4,$B4266,NA())</f>
        <v>#N/A</v>
      </c>
      <c r="H4266" t="e">
        <f>IF($C4266=5,$B4266,NA())</f>
        <v>#N/A</v>
      </c>
      <c r="I4266" t="e">
        <f>IF($C4266="",$B4266,NA())</f>
        <v>#N/A</v>
      </c>
    </row>
    <row r="4267" spans="1:9">
      <c r="A4267">
        <v>-0.2476492</v>
      </c>
      <c r="B4267">
        <v>0.2052048</v>
      </c>
      <c r="C4267">
        <f>'Map Data'!$I$52</f>
        <v>3</v>
      </c>
      <c r="D4267" t="e">
        <f>IF($C4267=1,$B4267,NA())</f>
        <v>#N/A</v>
      </c>
      <c r="E4267" t="e">
        <f>IF($C4267=2,$B4267,NA())</f>
        <v>#N/A</v>
      </c>
      <c r="F4267">
        <f>IF($C4267=3,$B4267,NA())</f>
        <v>0.2052048</v>
      </c>
      <c r="G4267" t="e">
        <f>IF($C4267=4,$B4267,NA())</f>
        <v>#N/A</v>
      </c>
      <c r="H4267" t="e">
        <f>IF($C4267=5,$B4267,NA())</f>
        <v>#N/A</v>
      </c>
      <c r="I4267" t="e">
        <f>IF($C4267="",$B4267,NA())</f>
        <v>#N/A</v>
      </c>
    </row>
    <row r="4269" spans="1:9">
      <c r="A4269">
        <v>-0.3310593</v>
      </c>
      <c r="B4269">
        <v>0.2080417</v>
      </c>
      <c r="C4269">
        <f>'Map Data'!$I$52</f>
        <v>3</v>
      </c>
      <c r="D4269" t="e">
        <f>IF($C4269=1,$B4269,NA())</f>
        <v>#N/A</v>
      </c>
      <c r="E4269" t="e">
        <f>IF($C4269=2,$B4269,NA())</f>
        <v>#N/A</v>
      </c>
      <c r="F4269">
        <f>IF($C4269=3,$B4269,NA())</f>
        <v>0.2080417</v>
      </c>
      <c r="G4269" t="e">
        <f>IF($C4269=4,$B4269,NA())</f>
        <v>#N/A</v>
      </c>
      <c r="H4269" t="e">
        <f>IF($C4269=5,$B4269,NA())</f>
        <v>#N/A</v>
      </c>
      <c r="I4269" t="e">
        <f>IF($C4269="",$B4269,NA())</f>
        <v>#N/A</v>
      </c>
    </row>
    <row r="4270" spans="1:9">
      <c r="A4270">
        <v>-0.2467014</v>
      </c>
      <c r="B4270">
        <v>0.2080417</v>
      </c>
      <c r="C4270">
        <f>'Map Data'!$I$52</f>
        <v>3</v>
      </c>
      <c r="D4270" t="e">
        <f>IF($C4270=1,$B4270,NA())</f>
        <v>#N/A</v>
      </c>
      <c r="E4270" t="e">
        <f>IF($C4270=2,$B4270,NA())</f>
        <v>#N/A</v>
      </c>
      <c r="F4270">
        <f>IF($C4270=3,$B4270,NA())</f>
        <v>0.2080417</v>
      </c>
      <c r="G4270" t="e">
        <f>IF($C4270=4,$B4270,NA())</f>
        <v>#N/A</v>
      </c>
      <c r="H4270" t="e">
        <f>IF($C4270=5,$B4270,NA())</f>
        <v>#N/A</v>
      </c>
      <c r="I4270" t="e">
        <f>IF($C4270="",$B4270,NA())</f>
        <v>#N/A</v>
      </c>
    </row>
    <row r="4272" spans="1:9">
      <c r="A4272">
        <v>-0.3320072</v>
      </c>
      <c r="B4272">
        <v>0.2108785</v>
      </c>
      <c r="C4272">
        <f>'Map Data'!$I$52</f>
        <v>3</v>
      </c>
      <c r="D4272" t="e">
        <f>IF($C4272=1,$B4272,NA())</f>
        <v>#N/A</v>
      </c>
      <c r="E4272" t="e">
        <f>IF($C4272=2,$B4272,NA())</f>
        <v>#N/A</v>
      </c>
      <c r="F4272">
        <f>IF($C4272=3,$B4272,NA())</f>
        <v>0.2108785</v>
      </c>
      <c r="G4272" t="e">
        <f>IF($C4272=4,$B4272,NA())</f>
        <v>#N/A</v>
      </c>
      <c r="H4272" t="e">
        <f>IF($C4272=5,$B4272,NA())</f>
        <v>#N/A</v>
      </c>
      <c r="I4272" t="e">
        <f>IF($C4272="",$B4272,NA())</f>
        <v>#N/A</v>
      </c>
    </row>
    <row r="4273" spans="1:9">
      <c r="A4273">
        <v>-0.2462274</v>
      </c>
      <c r="B4273">
        <v>0.2108785</v>
      </c>
      <c r="C4273">
        <f>'Map Data'!$I$52</f>
        <v>3</v>
      </c>
      <c r="D4273" t="e">
        <f>IF($C4273=1,$B4273,NA())</f>
        <v>#N/A</v>
      </c>
      <c r="E4273" t="e">
        <f>IF($C4273=2,$B4273,NA())</f>
        <v>#N/A</v>
      </c>
      <c r="F4273">
        <f>IF($C4273=3,$B4273,NA())</f>
        <v>0.2108785</v>
      </c>
      <c r="G4273" t="e">
        <f>IF($C4273=4,$B4273,NA())</f>
        <v>#N/A</v>
      </c>
      <c r="H4273" t="e">
        <f>IF($C4273=5,$B4273,NA())</f>
        <v>#N/A</v>
      </c>
      <c r="I4273" t="e">
        <f>IF($C4273="",$B4273,NA())</f>
        <v>#N/A</v>
      </c>
    </row>
    <row r="4275" spans="1:9">
      <c r="A4275">
        <v>-0.3320072</v>
      </c>
      <c r="B4275">
        <v>0.2137153</v>
      </c>
      <c r="C4275">
        <f>'Map Data'!$I$52</f>
        <v>3</v>
      </c>
      <c r="D4275" t="e">
        <f>IF($C4275=1,$B4275,NA())</f>
        <v>#N/A</v>
      </c>
      <c r="E4275" t="e">
        <f>IF($C4275=2,$B4275,NA())</f>
        <v>#N/A</v>
      </c>
      <c r="F4275">
        <f>IF($C4275=3,$B4275,NA())</f>
        <v>0.2137153</v>
      </c>
      <c r="G4275" t="e">
        <f>IF($C4275=4,$B4275,NA())</f>
        <v>#N/A</v>
      </c>
      <c r="H4275" t="e">
        <f>IF($C4275=5,$B4275,NA())</f>
        <v>#N/A</v>
      </c>
      <c r="I4275" t="e">
        <f>IF($C4275="",$B4275,NA())</f>
        <v>#N/A</v>
      </c>
    </row>
    <row r="4276" spans="1:9">
      <c r="A4276">
        <v>-0.2452796</v>
      </c>
      <c r="B4276">
        <v>0.2137153</v>
      </c>
      <c r="C4276">
        <f>'Map Data'!$I$52</f>
        <v>3</v>
      </c>
      <c r="D4276" t="e">
        <f>IF($C4276=1,$B4276,NA())</f>
        <v>#N/A</v>
      </c>
      <c r="E4276" t="e">
        <f>IF($C4276=2,$B4276,NA())</f>
        <v>#N/A</v>
      </c>
      <c r="F4276">
        <f>IF($C4276=3,$B4276,NA())</f>
        <v>0.2137153</v>
      </c>
      <c r="G4276" t="e">
        <f>IF($C4276=4,$B4276,NA())</f>
        <v>#N/A</v>
      </c>
      <c r="H4276" t="e">
        <f>IF($C4276=5,$B4276,NA())</f>
        <v>#N/A</v>
      </c>
      <c r="I4276" t="e">
        <f>IF($C4276="",$B4276,NA())</f>
        <v>#N/A</v>
      </c>
    </row>
    <row r="4278" spans="1:9">
      <c r="A4278">
        <v>-0.3315332</v>
      </c>
      <c r="B4278">
        <v>0.2165522</v>
      </c>
      <c r="C4278">
        <f>'Map Data'!$I$52</f>
        <v>3</v>
      </c>
      <c r="D4278" t="e">
        <f>IF($C4278=1,$B4278,NA())</f>
        <v>#N/A</v>
      </c>
      <c r="E4278" t="e">
        <f>IF($C4278=2,$B4278,NA())</f>
        <v>#N/A</v>
      </c>
      <c r="F4278">
        <f>IF($C4278=3,$B4278,NA())</f>
        <v>0.2165522</v>
      </c>
      <c r="G4278" t="e">
        <f>IF($C4278=4,$B4278,NA())</f>
        <v>#N/A</v>
      </c>
      <c r="H4278" t="e">
        <f>IF($C4278=5,$B4278,NA())</f>
        <v>#N/A</v>
      </c>
      <c r="I4278" t="e">
        <f>IF($C4278="",$B4278,NA())</f>
        <v>#N/A</v>
      </c>
    </row>
    <row r="4279" spans="1:9">
      <c r="A4279">
        <v>-0.3106807</v>
      </c>
      <c r="B4279">
        <v>0.2165522</v>
      </c>
      <c r="C4279">
        <f>'Map Data'!$I$52</f>
        <v>3</v>
      </c>
      <c r="D4279" t="e">
        <f>IF($C4279=1,$B4279,NA())</f>
        <v>#N/A</v>
      </c>
      <c r="E4279" t="e">
        <f>IF($C4279=2,$B4279,NA())</f>
        <v>#N/A</v>
      </c>
      <c r="F4279">
        <f>IF($C4279=3,$B4279,NA())</f>
        <v>0.2165522</v>
      </c>
      <c r="G4279" t="e">
        <f>IF($C4279=4,$B4279,NA())</f>
        <v>#N/A</v>
      </c>
      <c r="H4279" t="e">
        <f>IF($C4279=5,$B4279,NA())</f>
        <v>#N/A</v>
      </c>
      <c r="I4279" t="e">
        <f>IF($C4279="",$B4279,NA())</f>
        <v>#N/A</v>
      </c>
    </row>
    <row r="4281" spans="1:9">
      <c r="A4281">
        <v>-0.308785</v>
      </c>
      <c r="B4281">
        <v>0.2165522</v>
      </c>
      <c r="C4281">
        <f>'Map Data'!$I$52</f>
        <v>3</v>
      </c>
      <c r="D4281" t="e">
        <f>IF($C4281=1,$B4281,NA())</f>
        <v>#N/A</v>
      </c>
      <c r="E4281" t="e">
        <f>IF($C4281=2,$B4281,NA())</f>
        <v>#N/A</v>
      </c>
      <c r="F4281">
        <f>IF($C4281=3,$B4281,NA())</f>
        <v>0.2165522</v>
      </c>
      <c r="G4281" t="e">
        <f>IF($C4281=4,$B4281,NA())</f>
        <v>#N/A</v>
      </c>
      <c r="H4281" t="e">
        <f>IF($C4281=5,$B4281,NA())</f>
        <v>#N/A</v>
      </c>
      <c r="I4281" t="e">
        <f>IF($C4281="",$B4281,NA())</f>
        <v>#N/A</v>
      </c>
    </row>
    <row r="4282" spans="1:9">
      <c r="A4282">
        <v>-0.2448057</v>
      </c>
      <c r="B4282">
        <v>0.2165522</v>
      </c>
      <c r="C4282">
        <f>'Map Data'!$I$52</f>
        <v>3</v>
      </c>
      <c r="D4282" t="e">
        <f>IF($C4282=1,$B4282,NA())</f>
        <v>#N/A</v>
      </c>
      <c r="E4282" t="e">
        <f>IF($C4282=2,$B4282,NA())</f>
        <v>#N/A</v>
      </c>
      <c r="F4282">
        <f>IF($C4282=3,$B4282,NA())</f>
        <v>0.2165522</v>
      </c>
      <c r="G4282" t="e">
        <f>IF($C4282=4,$B4282,NA())</f>
        <v>#N/A</v>
      </c>
      <c r="H4282" t="e">
        <f>IF($C4282=5,$B4282,NA())</f>
        <v>#N/A</v>
      </c>
      <c r="I4282" t="e">
        <f>IF($C4282="",$B4282,NA())</f>
        <v>#N/A</v>
      </c>
    </row>
    <row r="4284" spans="1:9">
      <c r="A4284">
        <v>-0.3310593</v>
      </c>
      <c r="B4284">
        <v>0.219389</v>
      </c>
      <c r="C4284">
        <f>'Map Data'!$I$52</f>
        <v>3</v>
      </c>
      <c r="D4284" t="e">
        <f>IF($C4284=1,$B4284,NA())</f>
        <v>#N/A</v>
      </c>
      <c r="E4284" t="e">
        <f>IF($C4284=2,$B4284,NA())</f>
        <v>#N/A</v>
      </c>
      <c r="F4284">
        <f>IF($C4284=3,$B4284,NA())</f>
        <v>0.219389</v>
      </c>
      <c r="G4284" t="e">
        <f>IF($C4284=4,$B4284,NA())</f>
        <v>#N/A</v>
      </c>
      <c r="H4284" t="e">
        <f>IF($C4284=5,$B4284,NA())</f>
        <v>#N/A</v>
      </c>
      <c r="I4284" t="e">
        <f>IF($C4284="",$B4284,NA())</f>
        <v>#N/A</v>
      </c>
    </row>
    <row r="4285" spans="1:9">
      <c r="A4285">
        <v>-0.3102068</v>
      </c>
      <c r="B4285">
        <v>0.219389</v>
      </c>
      <c r="C4285">
        <f>'Map Data'!$I$52</f>
        <v>3</v>
      </c>
      <c r="D4285" t="e">
        <f>IF($C4285=1,$B4285,NA())</f>
        <v>#N/A</v>
      </c>
      <c r="E4285" t="e">
        <f>IF($C4285=2,$B4285,NA())</f>
        <v>#N/A</v>
      </c>
      <c r="F4285">
        <f>IF($C4285=3,$B4285,NA())</f>
        <v>0.219389</v>
      </c>
      <c r="G4285" t="e">
        <f>IF($C4285=4,$B4285,NA())</f>
        <v>#N/A</v>
      </c>
      <c r="H4285" t="e">
        <f>IF($C4285=5,$B4285,NA())</f>
        <v>#N/A</v>
      </c>
      <c r="I4285" t="e">
        <f>IF($C4285="",$B4285,NA())</f>
        <v>#N/A</v>
      </c>
    </row>
    <row r="4287" spans="1:9">
      <c r="A4287">
        <v>-0.308785</v>
      </c>
      <c r="B4287">
        <v>0.219389</v>
      </c>
      <c r="C4287">
        <f>'Map Data'!$I$52</f>
        <v>3</v>
      </c>
      <c r="D4287" t="e">
        <f>IF($C4287=1,$B4287,NA())</f>
        <v>#N/A</v>
      </c>
      <c r="E4287" t="e">
        <f>IF($C4287=2,$B4287,NA())</f>
        <v>#N/A</v>
      </c>
      <c r="F4287">
        <f>IF($C4287=3,$B4287,NA())</f>
        <v>0.219389</v>
      </c>
      <c r="G4287" t="e">
        <f>IF($C4287=4,$B4287,NA())</f>
        <v>#N/A</v>
      </c>
      <c r="H4287" t="e">
        <f>IF($C4287=5,$B4287,NA())</f>
        <v>#N/A</v>
      </c>
      <c r="I4287" t="e">
        <f>IF($C4287="",$B4287,NA())</f>
        <v>#N/A</v>
      </c>
    </row>
    <row r="4288" spans="1:9">
      <c r="A4288">
        <v>-0.2443318</v>
      </c>
      <c r="B4288">
        <v>0.219389</v>
      </c>
      <c r="C4288">
        <f>'Map Data'!$I$52</f>
        <v>3</v>
      </c>
      <c r="D4288" t="e">
        <f>IF($C4288=1,$B4288,NA())</f>
        <v>#N/A</v>
      </c>
      <c r="E4288" t="e">
        <f>IF($C4288=2,$B4288,NA())</f>
        <v>#N/A</v>
      </c>
      <c r="F4288">
        <f>IF($C4288=3,$B4288,NA())</f>
        <v>0.219389</v>
      </c>
      <c r="G4288" t="e">
        <f>IF($C4288=4,$B4288,NA())</f>
        <v>#N/A</v>
      </c>
      <c r="H4288" t="e">
        <f>IF($C4288=5,$B4288,NA())</f>
        <v>#N/A</v>
      </c>
      <c r="I4288" t="e">
        <f>IF($C4288="",$B4288,NA())</f>
        <v>#N/A</v>
      </c>
    </row>
    <row r="4290" spans="1:9">
      <c r="A4290">
        <v>-0.3315332</v>
      </c>
      <c r="B4290">
        <v>0.2222258</v>
      </c>
      <c r="C4290">
        <f>'Map Data'!$I$52</f>
        <v>3</v>
      </c>
      <c r="D4290" t="e">
        <f>IF($C4290=1,$B4290,NA())</f>
        <v>#N/A</v>
      </c>
      <c r="E4290" t="e">
        <f>IF($C4290=2,$B4290,NA())</f>
        <v>#N/A</v>
      </c>
      <c r="F4290">
        <f>IF($C4290=3,$B4290,NA())</f>
        <v>0.2222258</v>
      </c>
      <c r="G4290" t="e">
        <f>IF($C4290=4,$B4290,NA())</f>
        <v>#N/A</v>
      </c>
      <c r="H4290" t="e">
        <f>IF($C4290=5,$B4290,NA())</f>
        <v>#N/A</v>
      </c>
      <c r="I4290" t="e">
        <f>IF($C4290="",$B4290,NA())</f>
        <v>#N/A</v>
      </c>
    </row>
    <row r="4291" spans="1:9">
      <c r="A4291">
        <v>-0.3097329</v>
      </c>
      <c r="B4291">
        <v>0.2222258</v>
      </c>
      <c r="C4291">
        <f>'Map Data'!$I$52</f>
        <v>3</v>
      </c>
      <c r="D4291" t="e">
        <f>IF($C4291=1,$B4291,NA())</f>
        <v>#N/A</v>
      </c>
      <c r="E4291" t="e">
        <f>IF($C4291=2,$B4291,NA())</f>
        <v>#N/A</v>
      </c>
      <c r="F4291">
        <f>IF($C4291=3,$B4291,NA())</f>
        <v>0.2222258</v>
      </c>
      <c r="G4291" t="e">
        <f>IF($C4291=4,$B4291,NA())</f>
        <v>#N/A</v>
      </c>
      <c r="H4291" t="e">
        <f>IF($C4291=5,$B4291,NA())</f>
        <v>#N/A</v>
      </c>
      <c r="I4291" t="e">
        <f>IF($C4291="",$B4291,NA())</f>
        <v>#N/A</v>
      </c>
    </row>
    <row r="4293" spans="1:9">
      <c r="A4293">
        <v>-0.3083111</v>
      </c>
      <c r="B4293">
        <v>0.2222258</v>
      </c>
      <c r="C4293">
        <f>'Map Data'!$I$52</f>
        <v>3</v>
      </c>
      <c r="D4293" t="e">
        <f>IF($C4293=1,$B4293,NA())</f>
        <v>#N/A</v>
      </c>
      <c r="E4293" t="e">
        <f>IF($C4293=2,$B4293,NA())</f>
        <v>#N/A</v>
      </c>
      <c r="F4293">
        <f>IF($C4293=3,$B4293,NA())</f>
        <v>0.2222258</v>
      </c>
      <c r="G4293" t="e">
        <f>IF($C4293=4,$B4293,NA())</f>
        <v>#N/A</v>
      </c>
      <c r="H4293" t="e">
        <f>IF($C4293=5,$B4293,NA())</f>
        <v>#N/A</v>
      </c>
      <c r="I4293" t="e">
        <f>IF($C4293="",$B4293,NA())</f>
        <v>#N/A</v>
      </c>
    </row>
    <row r="4294" spans="1:9">
      <c r="A4294">
        <v>-0.2433839</v>
      </c>
      <c r="B4294">
        <v>0.2222258</v>
      </c>
      <c r="C4294">
        <f>'Map Data'!$I$52</f>
        <v>3</v>
      </c>
      <c r="D4294" t="e">
        <f>IF($C4294=1,$B4294,NA())</f>
        <v>#N/A</v>
      </c>
      <c r="E4294" t="e">
        <f>IF($C4294=2,$B4294,NA())</f>
        <v>#N/A</v>
      </c>
      <c r="F4294">
        <f>IF($C4294=3,$B4294,NA())</f>
        <v>0.2222258</v>
      </c>
      <c r="G4294" t="e">
        <f>IF($C4294=4,$B4294,NA())</f>
        <v>#N/A</v>
      </c>
      <c r="H4294" t="e">
        <f>IF($C4294=5,$B4294,NA())</f>
        <v>#N/A</v>
      </c>
      <c r="I4294" t="e">
        <f>IF($C4294="",$B4294,NA())</f>
        <v>#N/A</v>
      </c>
    </row>
    <row r="4296" spans="1:9">
      <c r="A4296">
        <v>-0.3315332</v>
      </c>
      <c r="B4296">
        <v>0.2250627</v>
      </c>
      <c r="C4296">
        <f>'Map Data'!$I$52</f>
        <v>3</v>
      </c>
      <c r="D4296" t="e">
        <f>IF($C4296=1,$B4296,NA())</f>
        <v>#N/A</v>
      </c>
      <c r="E4296" t="e">
        <f>IF($C4296=2,$B4296,NA())</f>
        <v>#N/A</v>
      </c>
      <c r="F4296">
        <f>IF($C4296=3,$B4296,NA())</f>
        <v>0.2250627</v>
      </c>
      <c r="G4296" t="e">
        <f>IF($C4296=4,$B4296,NA())</f>
        <v>#N/A</v>
      </c>
      <c r="H4296" t="e">
        <f>IF($C4296=5,$B4296,NA())</f>
        <v>#N/A</v>
      </c>
      <c r="I4296" t="e">
        <f>IF($C4296="",$B4296,NA())</f>
        <v>#N/A</v>
      </c>
    </row>
    <row r="4297" spans="1:9">
      <c r="A4297">
        <v>-0.309259</v>
      </c>
      <c r="B4297">
        <v>0.2250627</v>
      </c>
      <c r="C4297">
        <f>'Map Data'!$I$52</f>
        <v>3</v>
      </c>
      <c r="D4297" t="e">
        <f>IF($C4297=1,$B4297,NA())</f>
        <v>#N/A</v>
      </c>
      <c r="E4297" t="e">
        <f>IF($C4297=2,$B4297,NA())</f>
        <v>#N/A</v>
      </c>
      <c r="F4297">
        <f>IF($C4297=3,$B4297,NA())</f>
        <v>0.2250627</v>
      </c>
      <c r="G4297" t="e">
        <f>IF($C4297=4,$B4297,NA())</f>
        <v>#N/A</v>
      </c>
      <c r="H4297" t="e">
        <f>IF($C4297=5,$B4297,NA())</f>
        <v>#N/A</v>
      </c>
      <c r="I4297" t="e">
        <f>IF($C4297="",$B4297,NA())</f>
        <v>#N/A</v>
      </c>
    </row>
    <row r="4299" spans="1:9">
      <c r="A4299">
        <v>-0.3064154</v>
      </c>
      <c r="B4299">
        <v>0.2250627</v>
      </c>
      <c r="C4299">
        <f>'Map Data'!$I$52</f>
        <v>3</v>
      </c>
      <c r="D4299" t="e">
        <f>IF($C4299=1,$B4299,NA())</f>
        <v>#N/A</v>
      </c>
      <c r="E4299" t="e">
        <f>IF($C4299=2,$B4299,NA())</f>
        <v>#N/A</v>
      </c>
      <c r="F4299">
        <f>IF($C4299=3,$B4299,NA())</f>
        <v>0.2250627</v>
      </c>
      <c r="G4299" t="e">
        <f>IF($C4299=4,$B4299,NA())</f>
        <v>#N/A</v>
      </c>
      <c r="H4299" t="e">
        <f>IF($C4299=5,$B4299,NA())</f>
        <v>#N/A</v>
      </c>
      <c r="I4299" t="e">
        <f>IF($C4299="",$B4299,NA())</f>
        <v>#N/A</v>
      </c>
    </row>
    <row r="4300" spans="1:9">
      <c r="A4300">
        <v>-0.24291</v>
      </c>
      <c r="B4300">
        <v>0.2250627</v>
      </c>
      <c r="C4300">
        <f>'Map Data'!$I$52</f>
        <v>3</v>
      </c>
      <c r="D4300" t="e">
        <f>IF($C4300=1,$B4300,NA())</f>
        <v>#N/A</v>
      </c>
      <c r="E4300" t="e">
        <f>IF($C4300=2,$B4300,NA())</f>
        <v>#N/A</v>
      </c>
      <c r="F4300">
        <f>IF($C4300=3,$B4300,NA())</f>
        <v>0.2250627</v>
      </c>
      <c r="G4300" t="e">
        <f>IF($C4300=4,$B4300,NA())</f>
        <v>#N/A</v>
      </c>
      <c r="H4300" t="e">
        <f>IF($C4300=5,$B4300,NA())</f>
        <v>#N/A</v>
      </c>
      <c r="I4300" t="e">
        <f>IF($C4300="",$B4300,NA())</f>
        <v>#N/A</v>
      </c>
    </row>
    <row r="4302" spans="1:9">
      <c r="A4302">
        <v>-0.3310593</v>
      </c>
      <c r="B4302">
        <v>0.2278995</v>
      </c>
      <c r="C4302">
        <f>'Map Data'!$I$52</f>
        <v>3</v>
      </c>
      <c r="D4302" t="e">
        <f>IF($C4302=1,$B4302,NA())</f>
        <v>#N/A</v>
      </c>
      <c r="E4302" t="e">
        <f>IF($C4302=2,$B4302,NA())</f>
        <v>#N/A</v>
      </c>
      <c r="F4302">
        <f>IF($C4302=3,$B4302,NA())</f>
        <v>0.2278995</v>
      </c>
      <c r="G4302" t="e">
        <f>IF($C4302=4,$B4302,NA())</f>
        <v>#N/A</v>
      </c>
      <c r="H4302" t="e">
        <f>IF($C4302=5,$B4302,NA())</f>
        <v>#N/A</v>
      </c>
      <c r="I4302" t="e">
        <f>IF($C4302="",$B4302,NA())</f>
        <v>#N/A</v>
      </c>
    </row>
    <row r="4303" spans="1:9">
      <c r="A4303">
        <v>-0.3111546</v>
      </c>
      <c r="B4303">
        <v>0.2278995</v>
      </c>
      <c r="C4303">
        <f>'Map Data'!$I$52</f>
        <v>3</v>
      </c>
      <c r="D4303" t="e">
        <f>IF($C4303=1,$B4303,NA())</f>
        <v>#N/A</v>
      </c>
      <c r="E4303" t="e">
        <f>IF($C4303=2,$B4303,NA())</f>
        <v>#N/A</v>
      </c>
      <c r="F4303">
        <f>IF($C4303=3,$B4303,NA())</f>
        <v>0.2278995</v>
      </c>
      <c r="G4303" t="e">
        <f>IF($C4303=4,$B4303,NA())</f>
        <v>#N/A</v>
      </c>
      <c r="H4303" t="e">
        <f>IF($C4303=5,$B4303,NA())</f>
        <v>#N/A</v>
      </c>
      <c r="I4303" t="e">
        <f>IF($C4303="",$B4303,NA())</f>
        <v>#N/A</v>
      </c>
    </row>
    <row r="4305" spans="1:9">
      <c r="A4305">
        <v>-0.3049937</v>
      </c>
      <c r="B4305">
        <v>0.2278995</v>
      </c>
      <c r="C4305">
        <f>'Map Data'!$I$52</f>
        <v>3</v>
      </c>
      <c r="D4305" t="e">
        <f>IF($C4305=1,$B4305,NA())</f>
        <v>#N/A</v>
      </c>
      <c r="E4305" t="e">
        <f>IF($C4305=2,$B4305,NA())</f>
        <v>#N/A</v>
      </c>
      <c r="F4305">
        <f>IF($C4305=3,$B4305,NA())</f>
        <v>0.2278995</v>
      </c>
      <c r="G4305" t="e">
        <f>IF($C4305=4,$B4305,NA())</f>
        <v>#N/A</v>
      </c>
      <c r="H4305" t="e">
        <f>IF($C4305=5,$B4305,NA())</f>
        <v>#N/A</v>
      </c>
      <c r="I4305" t="e">
        <f>IF($C4305="",$B4305,NA())</f>
        <v>#N/A</v>
      </c>
    </row>
    <row r="4306" spans="1:9">
      <c r="A4306">
        <v>-0.2419622</v>
      </c>
      <c r="B4306">
        <v>0.2278995</v>
      </c>
      <c r="C4306">
        <f>'Map Data'!$I$52</f>
        <v>3</v>
      </c>
      <c r="D4306" t="e">
        <f>IF($C4306=1,$B4306,NA())</f>
        <v>#N/A</v>
      </c>
      <c r="E4306" t="e">
        <f>IF($C4306=2,$B4306,NA())</f>
        <v>#N/A</v>
      </c>
      <c r="F4306">
        <f>IF($C4306=3,$B4306,NA())</f>
        <v>0.2278995</v>
      </c>
      <c r="G4306" t="e">
        <f>IF($C4306=4,$B4306,NA())</f>
        <v>#N/A</v>
      </c>
      <c r="H4306" t="e">
        <f>IF($C4306=5,$B4306,NA())</f>
        <v>#N/A</v>
      </c>
      <c r="I4306" t="e">
        <f>IF($C4306="",$B4306,NA())</f>
        <v>#N/A</v>
      </c>
    </row>
    <row r="4308" spans="1:9">
      <c r="A4308">
        <v>-0.3315332</v>
      </c>
      <c r="B4308">
        <v>0.2307363</v>
      </c>
      <c r="C4308">
        <f>'Map Data'!$I$52</f>
        <v>3</v>
      </c>
      <c r="D4308" t="e">
        <f>IF($C4308=1,$B4308,NA())</f>
        <v>#N/A</v>
      </c>
      <c r="E4308" t="e">
        <f>IF($C4308=2,$B4308,NA())</f>
        <v>#N/A</v>
      </c>
      <c r="F4308">
        <f>IF($C4308=3,$B4308,NA())</f>
        <v>0.2307363</v>
      </c>
      <c r="G4308" t="e">
        <f>IF($C4308=4,$B4308,NA())</f>
        <v>#N/A</v>
      </c>
      <c r="H4308" t="e">
        <f>IF($C4308=5,$B4308,NA())</f>
        <v>#N/A</v>
      </c>
      <c r="I4308" t="e">
        <f>IF($C4308="",$B4308,NA())</f>
        <v>#N/A</v>
      </c>
    </row>
    <row r="4309" spans="1:9">
      <c r="A4309">
        <v>-0.3139982</v>
      </c>
      <c r="B4309">
        <v>0.2307363</v>
      </c>
      <c r="C4309">
        <f>'Map Data'!$I$52</f>
        <v>3</v>
      </c>
      <c r="D4309" t="e">
        <f>IF($C4309=1,$B4309,NA())</f>
        <v>#N/A</v>
      </c>
      <c r="E4309" t="e">
        <f>IF($C4309=2,$B4309,NA())</f>
        <v>#N/A</v>
      </c>
      <c r="F4309">
        <f>IF($C4309=3,$B4309,NA())</f>
        <v>0.2307363</v>
      </c>
      <c r="G4309" t="e">
        <f>IF($C4309=4,$B4309,NA())</f>
        <v>#N/A</v>
      </c>
      <c r="H4309" t="e">
        <f>IF($C4309=5,$B4309,NA())</f>
        <v>#N/A</v>
      </c>
      <c r="I4309" t="e">
        <f>IF($C4309="",$B4309,NA())</f>
        <v>#N/A</v>
      </c>
    </row>
    <row r="4311" spans="1:9">
      <c r="A4311">
        <v>-0.3049937</v>
      </c>
      <c r="B4311">
        <v>0.2307363</v>
      </c>
      <c r="C4311">
        <f>'Map Data'!$I$52</f>
        <v>3</v>
      </c>
      <c r="D4311" t="e">
        <f>IF($C4311=1,$B4311,NA())</f>
        <v>#N/A</v>
      </c>
      <c r="E4311" t="e">
        <f>IF($C4311=2,$B4311,NA())</f>
        <v>#N/A</v>
      </c>
      <c r="F4311">
        <f>IF($C4311=3,$B4311,NA())</f>
        <v>0.2307363</v>
      </c>
      <c r="G4311" t="e">
        <f>IF($C4311=4,$B4311,NA())</f>
        <v>#N/A</v>
      </c>
      <c r="H4311" t="e">
        <f>IF($C4311=5,$B4311,NA())</f>
        <v>#N/A</v>
      </c>
      <c r="I4311" t="e">
        <f>IF($C4311="",$B4311,NA())</f>
        <v>#N/A</v>
      </c>
    </row>
    <row r="4312" spans="1:9">
      <c r="A4312">
        <v>-0.2519145</v>
      </c>
      <c r="B4312">
        <v>0.2307363</v>
      </c>
      <c r="C4312">
        <f>'Map Data'!$I$52</f>
        <v>3</v>
      </c>
      <c r="D4312" t="e">
        <f>IF($C4312=1,$B4312,NA())</f>
        <v>#N/A</v>
      </c>
      <c r="E4312" t="e">
        <f>IF($C4312=2,$B4312,NA())</f>
        <v>#N/A</v>
      </c>
      <c r="F4312">
        <f>IF($C4312=3,$B4312,NA())</f>
        <v>0.2307363</v>
      </c>
      <c r="G4312" t="e">
        <f>IF($C4312=4,$B4312,NA())</f>
        <v>#N/A</v>
      </c>
      <c r="H4312" t="e">
        <f>IF($C4312=5,$B4312,NA())</f>
        <v>#N/A</v>
      </c>
      <c r="I4312" t="e">
        <f>IF($C4312="",$B4312,NA())</f>
        <v>#N/A</v>
      </c>
    </row>
    <row r="4314" spans="1:9">
      <c r="A4314">
        <v>-0.3320072</v>
      </c>
      <c r="B4314">
        <v>0.2335732</v>
      </c>
      <c r="C4314">
        <f>'Map Data'!$I$52</f>
        <v>3</v>
      </c>
      <c r="D4314" t="e">
        <f>IF($C4314=1,$B4314,NA())</f>
        <v>#N/A</v>
      </c>
      <c r="E4314" t="e">
        <f>IF($C4314=2,$B4314,NA())</f>
        <v>#N/A</v>
      </c>
      <c r="F4314">
        <f>IF($C4314=3,$B4314,NA())</f>
        <v>0.2335732</v>
      </c>
      <c r="G4314" t="e">
        <f>IF($C4314=4,$B4314,NA())</f>
        <v>#N/A</v>
      </c>
      <c r="H4314" t="e">
        <f>IF($C4314=5,$B4314,NA())</f>
        <v>#N/A</v>
      </c>
      <c r="I4314" t="e">
        <f>IF($C4314="",$B4314,NA())</f>
        <v>#N/A</v>
      </c>
    </row>
    <row r="4315" spans="1:9">
      <c r="A4315">
        <v>-0.3201591</v>
      </c>
      <c r="B4315">
        <v>0.2335732</v>
      </c>
      <c r="C4315">
        <f>'Map Data'!$I$52</f>
        <v>3</v>
      </c>
      <c r="D4315" t="e">
        <f>IF($C4315=1,$B4315,NA())</f>
        <v>#N/A</v>
      </c>
      <c r="E4315" t="e">
        <f>IF($C4315=2,$B4315,NA())</f>
        <v>#N/A</v>
      </c>
      <c r="F4315">
        <f>IF($C4315=3,$B4315,NA())</f>
        <v>0.2335732</v>
      </c>
      <c r="G4315" t="e">
        <f>IF($C4315=4,$B4315,NA())</f>
        <v>#N/A</v>
      </c>
      <c r="H4315" t="e">
        <f>IF($C4315=5,$B4315,NA())</f>
        <v>#N/A</v>
      </c>
      <c r="I4315" t="e">
        <f>IF($C4315="",$B4315,NA())</f>
        <v>#N/A</v>
      </c>
    </row>
    <row r="4317" spans="1:9">
      <c r="A4317">
        <v>-0.3049937</v>
      </c>
      <c r="B4317">
        <v>0.2335732</v>
      </c>
      <c r="C4317">
        <f>'Map Data'!$I$52</f>
        <v>3</v>
      </c>
      <c r="D4317" t="e">
        <f>IF($C4317=1,$B4317,NA())</f>
        <v>#N/A</v>
      </c>
      <c r="E4317" t="e">
        <f>IF($C4317=2,$B4317,NA())</f>
        <v>#N/A</v>
      </c>
      <c r="F4317">
        <f>IF($C4317=3,$B4317,NA())</f>
        <v>0.2335732</v>
      </c>
      <c r="G4317" t="e">
        <f>IF($C4317=4,$B4317,NA())</f>
        <v>#N/A</v>
      </c>
      <c r="H4317" t="e">
        <f>IF($C4317=5,$B4317,NA())</f>
        <v>#N/A</v>
      </c>
      <c r="I4317" t="e">
        <f>IF($C4317="",$B4317,NA())</f>
        <v>#N/A</v>
      </c>
    </row>
    <row r="4318" spans="1:9">
      <c r="A4318">
        <v>-0.2632886</v>
      </c>
      <c r="B4318">
        <v>0.2335732</v>
      </c>
      <c r="C4318">
        <f>'Map Data'!$I$52</f>
        <v>3</v>
      </c>
      <c r="D4318" t="e">
        <f>IF($C4318=1,$B4318,NA())</f>
        <v>#N/A</v>
      </c>
      <c r="E4318" t="e">
        <f>IF($C4318=2,$B4318,NA())</f>
        <v>#N/A</v>
      </c>
      <c r="F4318">
        <f>IF($C4318=3,$B4318,NA())</f>
        <v>0.2335732</v>
      </c>
      <c r="G4318" t="e">
        <f>IF($C4318=4,$B4318,NA())</f>
        <v>#N/A</v>
      </c>
      <c r="H4318" t="e">
        <f>IF($C4318=5,$B4318,NA())</f>
        <v>#N/A</v>
      </c>
      <c r="I4318" t="e">
        <f>IF($C4318="",$B4318,NA())</f>
        <v>#N/A</v>
      </c>
    </row>
    <row r="4320" spans="1:9">
      <c r="A4320">
        <v>-0.3320072</v>
      </c>
      <c r="B4320">
        <v>0.23641</v>
      </c>
      <c r="C4320">
        <f>'Map Data'!$I$52</f>
        <v>3</v>
      </c>
      <c r="D4320" t="e">
        <f>IF($C4320=1,$B4320,NA())</f>
        <v>#N/A</v>
      </c>
      <c r="E4320" t="e">
        <f>IF($C4320=2,$B4320,NA())</f>
        <v>#N/A</v>
      </c>
      <c r="F4320">
        <f>IF($C4320=3,$B4320,NA())</f>
        <v>0.23641</v>
      </c>
      <c r="G4320" t="e">
        <f>IF($C4320=4,$B4320,NA())</f>
        <v>#N/A</v>
      </c>
      <c r="H4320" t="e">
        <f>IF($C4320=5,$B4320,NA())</f>
        <v>#N/A</v>
      </c>
      <c r="I4320" t="e">
        <f>IF($C4320="",$B4320,NA())</f>
        <v>#N/A</v>
      </c>
    </row>
    <row r="4321" spans="1:9">
      <c r="A4321">
        <v>-0.3258462</v>
      </c>
      <c r="B4321">
        <v>0.23641</v>
      </c>
      <c r="C4321">
        <f>'Map Data'!$I$52</f>
        <v>3</v>
      </c>
      <c r="D4321" t="e">
        <f>IF($C4321=1,$B4321,NA())</f>
        <v>#N/A</v>
      </c>
      <c r="E4321" t="e">
        <f>IF($C4321=2,$B4321,NA())</f>
        <v>#N/A</v>
      </c>
      <c r="F4321">
        <f>IF($C4321=3,$B4321,NA())</f>
        <v>0.23641</v>
      </c>
      <c r="G4321" t="e">
        <f>IF($C4321=4,$B4321,NA())</f>
        <v>#N/A</v>
      </c>
      <c r="H4321" t="e">
        <f>IF($C4321=5,$B4321,NA())</f>
        <v>#N/A</v>
      </c>
      <c r="I4321" t="e">
        <f>IF($C4321="",$B4321,NA())</f>
        <v>#N/A</v>
      </c>
    </row>
    <row r="4323" spans="1:9">
      <c r="A4323">
        <v>-0.3111546</v>
      </c>
      <c r="B4323">
        <v>0.23641</v>
      </c>
      <c r="C4323">
        <f>'Map Data'!$I$52</f>
        <v>3</v>
      </c>
      <c r="D4323" t="e">
        <f>IF($C4323=1,$B4323,NA())</f>
        <v>#N/A</v>
      </c>
      <c r="E4323" t="e">
        <f>IF($C4323=2,$B4323,NA())</f>
        <v>#N/A</v>
      </c>
      <c r="F4323">
        <f>IF($C4323=3,$B4323,NA())</f>
        <v>0.23641</v>
      </c>
      <c r="G4323" t="e">
        <f>IF($C4323=4,$B4323,NA())</f>
        <v>#N/A</v>
      </c>
      <c r="H4323" t="e">
        <f>IF($C4323=5,$B4323,NA())</f>
        <v>#N/A</v>
      </c>
      <c r="I4323" t="e">
        <f>IF($C4323="",$B4323,NA())</f>
        <v>#N/A</v>
      </c>
    </row>
    <row r="4324" spans="1:9">
      <c r="A4324">
        <v>-0.309259</v>
      </c>
      <c r="B4324">
        <v>0.23641</v>
      </c>
      <c r="C4324">
        <f>'Map Data'!$I$52</f>
        <v>3</v>
      </c>
      <c r="D4324" t="e">
        <f>IF($C4324=1,$B4324,NA())</f>
        <v>#N/A</v>
      </c>
      <c r="E4324" t="e">
        <f>IF($C4324=2,$B4324,NA())</f>
        <v>#N/A</v>
      </c>
      <c r="F4324">
        <f>IF($C4324=3,$B4324,NA())</f>
        <v>0.23641</v>
      </c>
      <c r="G4324" t="e">
        <f>IF($C4324=4,$B4324,NA())</f>
        <v>#N/A</v>
      </c>
      <c r="H4324" t="e">
        <f>IF($C4324=5,$B4324,NA())</f>
        <v>#N/A</v>
      </c>
      <c r="I4324" t="e">
        <f>IF($C4324="",$B4324,NA())</f>
        <v>#N/A</v>
      </c>
    </row>
    <row r="4326" spans="1:9">
      <c r="A4326">
        <v>-0.3045197</v>
      </c>
      <c r="B4326">
        <v>0.23641</v>
      </c>
      <c r="C4326">
        <f>'Map Data'!$I$52</f>
        <v>3</v>
      </c>
      <c r="D4326" t="e">
        <f>IF($C4326=1,$B4326,NA())</f>
        <v>#N/A</v>
      </c>
      <c r="E4326" t="e">
        <f>IF($C4326=2,$B4326,NA())</f>
        <v>#N/A</v>
      </c>
      <c r="F4326">
        <f>IF($C4326=3,$B4326,NA())</f>
        <v>0.23641</v>
      </c>
      <c r="G4326" t="e">
        <f>IF($C4326=4,$B4326,NA())</f>
        <v>#N/A</v>
      </c>
      <c r="H4326" t="e">
        <f>IF($C4326=5,$B4326,NA())</f>
        <v>#N/A</v>
      </c>
      <c r="I4326" t="e">
        <f>IF($C4326="",$B4326,NA())</f>
        <v>#N/A</v>
      </c>
    </row>
    <row r="4327" spans="1:9">
      <c r="A4327">
        <v>-0.2741888</v>
      </c>
      <c r="B4327">
        <v>0.23641</v>
      </c>
      <c r="C4327">
        <f>'Map Data'!$I$52</f>
        <v>3</v>
      </c>
      <c r="D4327" t="e">
        <f>IF($C4327=1,$B4327,NA())</f>
        <v>#N/A</v>
      </c>
      <c r="E4327" t="e">
        <f>IF($C4327=2,$B4327,NA())</f>
        <v>#N/A</v>
      </c>
      <c r="F4327">
        <f>IF($C4327=3,$B4327,NA())</f>
        <v>0.23641</v>
      </c>
      <c r="G4327" t="e">
        <f>IF($C4327=4,$B4327,NA())</f>
        <v>#N/A</v>
      </c>
      <c r="H4327" t="e">
        <f>IF($C4327=5,$B4327,NA())</f>
        <v>#N/A</v>
      </c>
      <c r="I4327" t="e">
        <f>IF($C4327="",$B4327,NA())</f>
        <v>#N/A</v>
      </c>
    </row>
    <row r="4329" spans="1:9">
      <c r="A4329">
        <v>-0.3305854</v>
      </c>
      <c r="B4329">
        <v>0.2392469</v>
      </c>
      <c r="C4329">
        <f>'Map Data'!$I$52</f>
        <v>3</v>
      </c>
      <c r="D4329" t="e">
        <f>IF($C4329=1,$B4329,NA())</f>
        <v>#N/A</v>
      </c>
      <c r="E4329" t="e">
        <f>IF($C4329=2,$B4329,NA())</f>
        <v>#N/A</v>
      </c>
      <c r="F4329">
        <f>IF($C4329=3,$B4329,NA())</f>
        <v>0.2392469</v>
      </c>
      <c r="G4329" t="e">
        <f>IF($C4329=4,$B4329,NA())</f>
        <v>#N/A</v>
      </c>
      <c r="H4329" t="e">
        <f>IF($C4329=5,$B4329,NA())</f>
        <v>#N/A</v>
      </c>
      <c r="I4329" t="e">
        <f>IF($C4329="",$B4329,NA())</f>
        <v>#N/A</v>
      </c>
    </row>
    <row r="4330" spans="1:9">
      <c r="A4330">
        <v>-0.3286897</v>
      </c>
      <c r="B4330">
        <v>0.2392469</v>
      </c>
      <c r="C4330">
        <f>'Map Data'!$I$52</f>
        <v>3</v>
      </c>
      <c r="D4330" t="e">
        <f>IF($C4330=1,$B4330,NA())</f>
        <v>#N/A</v>
      </c>
      <c r="E4330" t="e">
        <f>IF($C4330=2,$B4330,NA())</f>
        <v>#N/A</v>
      </c>
      <c r="F4330">
        <f>IF($C4330=3,$B4330,NA())</f>
        <v>0.2392469</v>
      </c>
      <c r="G4330" t="e">
        <f>IF($C4330=4,$B4330,NA())</f>
        <v>#N/A</v>
      </c>
      <c r="H4330" t="e">
        <f>IF($C4330=5,$B4330,NA())</f>
        <v>#N/A</v>
      </c>
      <c r="I4330" t="e">
        <f>IF($C4330="",$B4330,NA())</f>
        <v>#N/A</v>
      </c>
    </row>
    <row r="4332" spans="1:9">
      <c r="A4332">
        <v>-0.3102068</v>
      </c>
      <c r="B4332">
        <v>0.2392469</v>
      </c>
      <c r="C4332">
        <f>'Map Data'!$I$52</f>
        <v>3</v>
      </c>
      <c r="D4332" t="e">
        <f>IF($C4332=1,$B4332,NA())</f>
        <v>#N/A</v>
      </c>
      <c r="E4332" t="e">
        <f>IF($C4332=2,$B4332,NA())</f>
        <v>#N/A</v>
      </c>
      <c r="F4332">
        <f>IF($C4332=3,$B4332,NA())</f>
        <v>0.2392469</v>
      </c>
      <c r="G4332" t="e">
        <f>IF($C4332=4,$B4332,NA())</f>
        <v>#N/A</v>
      </c>
      <c r="H4332" t="e">
        <f>IF($C4332=5,$B4332,NA())</f>
        <v>#N/A</v>
      </c>
      <c r="I4332" t="e">
        <f>IF($C4332="",$B4332,NA())</f>
        <v>#N/A</v>
      </c>
    </row>
    <row r="4333" spans="1:9">
      <c r="A4333">
        <v>-0.309259</v>
      </c>
      <c r="B4333">
        <v>0.2392469</v>
      </c>
      <c r="C4333">
        <f>'Map Data'!$I$52</f>
        <v>3</v>
      </c>
      <c r="D4333" t="e">
        <f>IF($C4333=1,$B4333,NA())</f>
        <v>#N/A</v>
      </c>
      <c r="E4333" t="e">
        <f>IF($C4333=2,$B4333,NA())</f>
        <v>#N/A</v>
      </c>
      <c r="F4333">
        <f>IF($C4333=3,$B4333,NA())</f>
        <v>0.2392469</v>
      </c>
      <c r="G4333" t="e">
        <f>IF($C4333=4,$B4333,NA())</f>
        <v>#N/A</v>
      </c>
      <c r="H4333" t="e">
        <f>IF($C4333=5,$B4333,NA())</f>
        <v>#N/A</v>
      </c>
      <c r="I4333" t="e">
        <f>IF($C4333="",$B4333,NA())</f>
        <v>#N/A</v>
      </c>
    </row>
    <row r="4335" spans="1:9">
      <c r="A4335">
        <v>-0.3040458</v>
      </c>
      <c r="B4335">
        <v>0.2392469</v>
      </c>
      <c r="C4335">
        <f>'Map Data'!$I$52</f>
        <v>3</v>
      </c>
      <c r="D4335" t="e">
        <f>IF($C4335=1,$B4335,NA())</f>
        <v>#N/A</v>
      </c>
      <c r="E4335" t="e">
        <f>IF($C4335=2,$B4335,NA())</f>
        <v>#N/A</v>
      </c>
      <c r="F4335">
        <f>IF($C4335=3,$B4335,NA())</f>
        <v>0.2392469</v>
      </c>
      <c r="G4335" t="e">
        <f>IF($C4335=4,$B4335,NA())</f>
        <v>#N/A</v>
      </c>
      <c r="H4335" t="e">
        <f>IF($C4335=5,$B4335,NA())</f>
        <v>#N/A</v>
      </c>
      <c r="I4335" t="e">
        <f>IF($C4335="",$B4335,NA())</f>
        <v>#N/A</v>
      </c>
    </row>
    <row r="4336" spans="1:9">
      <c r="A4336">
        <v>-0.285089</v>
      </c>
      <c r="B4336">
        <v>0.2392469</v>
      </c>
      <c r="C4336">
        <f>'Map Data'!$I$52</f>
        <v>3</v>
      </c>
      <c r="D4336" t="e">
        <f>IF($C4336=1,$B4336,NA())</f>
        <v>#N/A</v>
      </c>
      <c r="E4336" t="e">
        <f>IF($C4336=2,$B4336,NA())</f>
        <v>#N/A</v>
      </c>
      <c r="F4336">
        <f>IF($C4336=3,$B4336,NA())</f>
        <v>0.2392469</v>
      </c>
      <c r="G4336" t="e">
        <f>IF($C4336=4,$B4336,NA())</f>
        <v>#N/A</v>
      </c>
      <c r="H4336" t="e">
        <f>IF($C4336=5,$B4336,NA())</f>
        <v>#N/A</v>
      </c>
      <c r="I4336" t="e">
        <f>IF($C4336="",$B4336,NA())</f>
        <v>#N/A</v>
      </c>
    </row>
    <row r="4338" spans="1:9">
      <c r="A4338">
        <v>-0.3064154</v>
      </c>
      <c r="B4338">
        <v>0.2420837</v>
      </c>
      <c r="C4338">
        <f>'Map Data'!$I$52</f>
        <v>3</v>
      </c>
      <c r="D4338" t="e">
        <f>IF($C4338=1,$B4338,NA())</f>
        <v>#N/A</v>
      </c>
      <c r="E4338" t="e">
        <f>IF($C4338=2,$B4338,NA())</f>
        <v>#N/A</v>
      </c>
      <c r="F4338">
        <f>IF($C4338=3,$B4338,NA())</f>
        <v>0.2420837</v>
      </c>
      <c r="G4338" t="e">
        <f>IF($C4338=4,$B4338,NA())</f>
        <v>#N/A</v>
      </c>
      <c r="H4338" t="e">
        <f>IF($C4338=5,$B4338,NA())</f>
        <v>#N/A</v>
      </c>
      <c r="I4338" t="e">
        <f>IF($C4338="",$B4338,NA())</f>
        <v>#N/A</v>
      </c>
    </row>
    <row r="4339" spans="1:9">
      <c r="A4339">
        <v>-0.2959892</v>
      </c>
      <c r="B4339">
        <v>0.2420837</v>
      </c>
      <c r="C4339">
        <f>'Map Data'!$I$52</f>
        <v>3</v>
      </c>
      <c r="D4339" t="e">
        <f>IF($C4339=1,$B4339,NA())</f>
        <v>#N/A</v>
      </c>
      <c r="E4339" t="e">
        <f>IF($C4339=2,$B4339,NA())</f>
        <v>#N/A</v>
      </c>
      <c r="F4339">
        <f>IF($C4339=3,$B4339,NA())</f>
        <v>0.2420837</v>
      </c>
      <c r="G4339" t="e">
        <f>IF($C4339=4,$B4339,NA())</f>
        <v>#N/A</v>
      </c>
      <c r="H4339" t="e">
        <f>IF($C4339=5,$B4339,NA())</f>
        <v>#N/A</v>
      </c>
      <c r="I4339" t="e">
        <f>IF($C4339="",$B4339,NA())</f>
        <v>#N/A</v>
      </c>
    </row>
    <row r="4341" spans="1:9">
      <c r="A4341">
        <v>0.0679823</v>
      </c>
      <c r="B4341">
        <v>0.0917314</v>
      </c>
      <c r="C4341">
        <f>'Map Data'!$I$53</f>
        <v>2</v>
      </c>
      <c r="D4341" t="e">
        <f>IF($C4341=1,$B4341,NA())</f>
        <v>#N/A</v>
      </c>
      <c r="E4341">
        <f>IF($C4341=2,$B4341,NA())</f>
        <v>0.0917314</v>
      </c>
      <c r="F4341" t="e">
        <f>IF($C4341=3,$B4341,NA())</f>
        <v>#N/A</v>
      </c>
      <c r="G4341" t="e">
        <f>IF($C4341=4,$B4341,NA())</f>
        <v>#N/A</v>
      </c>
      <c r="H4341" t="e">
        <f>IF($C4341=5,$B4341,NA())</f>
        <v>#N/A</v>
      </c>
      <c r="I4341" t="e">
        <f>IF($C4341="",$B4341,NA())</f>
        <v>#N/A</v>
      </c>
    </row>
    <row r="4342" spans="1:9">
      <c r="A4342">
        <v>0.0959436</v>
      </c>
      <c r="B4342">
        <v>0.0917314</v>
      </c>
      <c r="C4342">
        <f>'Map Data'!$I$53</f>
        <v>2</v>
      </c>
      <c r="D4342" t="e">
        <f>IF($C4342=1,$B4342,NA())</f>
        <v>#N/A</v>
      </c>
      <c r="E4342">
        <f>IF($C4342=2,$B4342,NA())</f>
        <v>0.0917314</v>
      </c>
      <c r="F4342" t="e">
        <f>IF($C4342=3,$B4342,NA())</f>
        <v>#N/A</v>
      </c>
      <c r="G4342" t="e">
        <f>IF($C4342=4,$B4342,NA())</f>
        <v>#N/A</v>
      </c>
      <c r="H4342" t="e">
        <f>IF($C4342=5,$B4342,NA())</f>
        <v>#N/A</v>
      </c>
      <c r="I4342" t="e">
        <f>IF($C4342="",$B4342,NA())</f>
        <v>#N/A</v>
      </c>
    </row>
    <row r="4344" spans="1:9">
      <c r="A4344">
        <v>0.06276909999999999</v>
      </c>
      <c r="B4344">
        <v>0.09456820000000001</v>
      </c>
      <c r="C4344">
        <f>'Map Data'!$I$53</f>
        <v>2</v>
      </c>
      <c r="D4344" t="e">
        <f>IF($C4344=1,$B4344,NA())</f>
        <v>#N/A</v>
      </c>
      <c r="E4344">
        <f>IF($C4344=2,$B4344,NA())</f>
        <v>0.0945682</v>
      </c>
      <c r="F4344" t="e">
        <f>IF($C4344=3,$B4344,NA())</f>
        <v>#N/A</v>
      </c>
      <c r="G4344" t="e">
        <f>IF($C4344=4,$B4344,NA())</f>
        <v>#N/A</v>
      </c>
      <c r="H4344" t="e">
        <f>IF($C4344=5,$B4344,NA())</f>
        <v>#N/A</v>
      </c>
      <c r="I4344" t="e">
        <f>IF($C4344="",$B4344,NA())</f>
        <v>#N/A</v>
      </c>
    </row>
    <row r="4345" spans="1:9">
      <c r="A4345">
        <v>0.1044742</v>
      </c>
      <c r="B4345">
        <v>0.09456820000000001</v>
      </c>
      <c r="C4345">
        <f>'Map Data'!$I$53</f>
        <v>2</v>
      </c>
      <c r="D4345" t="e">
        <f>IF($C4345=1,$B4345,NA())</f>
        <v>#N/A</v>
      </c>
      <c r="E4345">
        <f>IF($C4345=2,$B4345,NA())</f>
        <v>0.0945682</v>
      </c>
      <c r="F4345" t="e">
        <f>IF($C4345=3,$B4345,NA())</f>
        <v>#N/A</v>
      </c>
      <c r="G4345" t="e">
        <f>IF($C4345=4,$B4345,NA())</f>
        <v>#N/A</v>
      </c>
      <c r="H4345" t="e">
        <f>IF($C4345=5,$B4345,NA())</f>
        <v>#N/A</v>
      </c>
      <c r="I4345" t="e">
        <f>IF($C4345="",$B4345,NA())</f>
        <v>#N/A</v>
      </c>
    </row>
    <row r="4347" spans="1:9">
      <c r="A4347">
        <v>0.0618213</v>
      </c>
      <c r="B4347">
        <v>0.09740500000000001</v>
      </c>
      <c r="C4347">
        <f>'Map Data'!$I$53</f>
        <v>2</v>
      </c>
      <c r="D4347" t="e">
        <f>IF($C4347=1,$B4347,NA())</f>
        <v>#N/A</v>
      </c>
      <c r="E4347">
        <f>IF($C4347=2,$B4347,NA())</f>
        <v>0.097405</v>
      </c>
      <c r="F4347" t="e">
        <f>IF($C4347=3,$B4347,NA())</f>
        <v>#N/A</v>
      </c>
      <c r="G4347" t="e">
        <f>IF($C4347=4,$B4347,NA())</f>
        <v>#N/A</v>
      </c>
      <c r="H4347" t="e">
        <f>IF($C4347=5,$B4347,NA())</f>
        <v>#N/A</v>
      </c>
      <c r="I4347" t="e">
        <f>IF($C4347="",$B4347,NA())</f>
        <v>#N/A</v>
      </c>
    </row>
    <row r="4348" spans="1:9">
      <c r="A4348">
        <v>0.1044742</v>
      </c>
      <c r="B4348">
        <v>0.09740500000000001</v>
      </c>
      <c r="C4348">
        <f>'Map Data'!$I$53</f>
        <v>2</v>
      </c>
      <c r="D4348" t="e">
        <f>IF($C4348=1,$B4348,NA())</f>
        <v>#N/A</v>
      </c>
      <c r="E4348">
        <f>IF($C4348=2,$B4348,NA())</f>
        <v>0.097405</v>
      </c>
      <c r="F4348" t="e">
        <f>IF($C4348=3,$B4348,NA())</f>
        <v>#N/A</v>
      </c>
      <c r="G4348" t="e">
        <f>IF($C4348=4,$B4348,NA())</f>
        <v>#N/A</v>
      </c>
      <c r="H4348" t="e">
        <f>IF($C4348=5,$B4348,NA())</f>
        <v>#N/A</v>
      </c>
      <c r="I4348" t="e">
        <f>IF($C4348="",$B4348,NA())</f>
        <v>#N/A</v>
      </c>
    </row>
    <row r="4350" spans="1:9">
      <c r="A4350">
        <v>0.0613474</v>
      </c>
      <c r="B4350">
        <v>0.1002419</v>
      </c>
      <c r="C4350">
        <f>'Map Data'!$I$53</f>
        <v>2</v>
      </c>
      <c r="D4350" t="e">
        <f>IF($C4350=1,$B4350,NA())</f>
        <v>#N/A</v>
      </c>
      <c r="E4350">
        <f>IF($C4350=2,$B4350,NA())</f>
        <v>0.1002419</v>
      </c>
      <c r="F4350" t="e">
        <f>IF($C4350=3,$B4350,NA())</f>
        <v>#N/A</v>
      </c>
      <c r="G4350" t="e">
        <f>IF($C4350=4,$B4350,NA())</f>
        <v>#N/A</v>
      </c>
      <c r="H4350" t="e">
        <f>IF($C4350=5,$B4350,NA())</f>
        <v>#N/A</v>
      </c>
      <c r="I4350" t="e">
        <f>IF($C4350="",$B4350,NA())</f>
        <v>#N/A</v>
      </c>
    </row>
    <row r="4351" spans="1:9">
      <c r="A4351">
        <v>0.1030524</v>
      </c>
      <c r="B4351">
        <v>0.1002419</v>
      </c>
      <c r="C4351">
        <f>'Map Data'!$I$53</f>
        <v>2</v>
      </c>
      <c r="D4351" t="e">
        <f>IF($C4351=1,$B4351,NA())</f>
        <v>#N/A</v>
      </c>
      <c r="E4351">
        <f>IF($C4351=2,$B4351,NA())</f>
        <v>0.1002419</v>
      </c>
      <c r="F4351" t="e">
        <f>IF($C4351=3,$B4351,NA())</f>
        <v>#N/A</v>
      </c>
      <c r="G4351" t="e">
        <f>IF($C4351=4,$B4351,NA())</f>
        <v>#N/A</v>
      </c>
      <c r="H4351" t="e">
        <f>IF($C4351=5,$B4351,NA())</f>
        <v>#N/A</v>
      </c>
      <c r="I4351" t="e">
        <f>IF($C4351="",$B4351,NA())</f>
        <v>#N/A</v>
      </c>
    </row>
    <row r="4353" spans="1:9">
      <c r="A4353">
        <v>0.0622952</v>
      </c>
      <c r="B4353">
        <v>0.1030787</v>
      </c>
      <c r="C4353">
        <f>'Map Data'!$I$53</f>
        <v>2</v>
      </c>
      <c r="D4353" t="e">
        <f>IF($C4353=1,$B4353,NA())</f>
        <v>#N/A</v>
      </c>
      <c r="E4353">
        <f>IF($C4353=2,$B4353,NA())</f>
        <v>0.1030787</v>
      </c>
      <c r="F4353" t="e">
        <f>IF($C4353=3,$B4353,NA())</f>
        <v>#N/A</v>
      </c>
      <c r="G4353" t="e">
        <f>IF($C4353=4,$B4353,NA())</f>
        <v>#N/A</v>
      </c>
      <c r="H4353" t="e">
        <f>IF($C4353=5,$B4353,NA())</f>
        <v>#N/A</v>
      </c>
      <c r="I4353" t="e">
        <f>IF($C4353="",$B4353,NA())</f>
        <v>#N/A</v>
      </c>
    </row>
    <row r="4354" spans="1:9">
      <c r="A4354">
        <v>0.1021046</v>
      </c>
      <c r="B4354">
        <v>0.1030787</v>
      </c>
      <c r="C4354">
        <f>'Map Data'!$I$53</f>
        <v>2</v>
      </c>
      <c r="D4354" t="e">
        <f>IF($C4354=1,$B4354,NA())</f>
        <v>#N/A</v>
      </c>
      <c r="E4354">
        <f>IF($C4354=2,$B4354,NA())</f>
        <v>0.1030787</v>
      </c>
      <c r="F4354" t="e">
        <f>IF($C4354=3,$B4354,NA())</f>
        <v>#N/A</v>
      </c>
      <c r="G4354" t="e">
        <f>IF($C4354=4,$B4354,NA())</f>
        <v>#N/A</v>
      </c>
      <c r="H4354" t="e">
        <f>IF($C4354=5,$B4354,NA())</f>
        <v>#N/A</v>
      </c>
      <c r="I4354" t="e">
        <f>IF($C4354="",$B4354,NA())</f>
        <v>#N/A</v>
      </c>
    </row>
    <row r="4356" spans="1:9">
      <c r="A4356">
        <v>0.0603995</v>
      </c>
      <c r="B4356">
        <v>0.1059155</v>
      </c>
      <c r="C4356">
        <f>'Map Data'!$I$53</f>
        <v>2</v>
      </c>
      <c r="D4356" t="e">
        <f>IF($C4356=1,$B4356,NA())</f>
        <v>#N/A</v>
      </c>
      <c r="E4356">
        <f>IF($C4356=2,$B4356,NA())</f>
        <v>0.1059155</v>
      </c>
      <c r="F4356" t="e">
        <f>IF($C4356=3,$B4356,NA())</f>
        <v>#N/A</v>
      </c>
      <c r="G4356" t="e">
        <f>IF($C4356=4,$B4356,NA())</f>
        <v>#N/A</v>
      </c>
      <c r="H4356" t="e">
        <f>IF($C4356=5,$B4356,NA())</f>
        <v>#N/A</v>
      </c>
      <c r="I4356" t="e">
        <f>IF($C4356="",$B4356,NA())</f>
        <v>#N/A</v>
      </c>
    </row>
    <row r="4357" spans="1:9">
      <c r="A4357">
        <v>0.1021046</v>
      </c>
      <c r="B4357">
        <v>0.1059155</v>
      </c>
      <c r="C4357">
        <f>'Map Data'!$I$53</f>
        <v>2</v>
      </c>
      <c r="D4357" t="e">
        <f>IF($C4357=1,$B4357,NA())</f>
        <v>#N/A</v>
      </c>
      <c r="E4357">
        <f>IF($C4357=2,$B4357,NA())</f>
        <v>0.1059155</v>
      </c>
      <c r="F4357" t="e">
        <f>IF($C4357=3,$B4357,NA())</f>
        <v>#N/A</v>
      </c>
      <c r="G4357" t="e">
        <f>IF($C4357=4,$B4357,NA())</f>
        <v>#N/A</v>
      </c>
      <c r="H4357" t="e">
        <f>IF($C4357=5,$B4357,NA())</f>
        <v>#N/A</v>
      </c>
      <c r="I4357" t="e">
        <f>IF($C4357="",$B4357,NA())</f>
        <v>#N/A</v>
      </c>
    </row>
    <row r="4359" spans="1:9">
      <c r="A4359">
        <v>0.0599256</v>
      </c>
      <c r="B4359">
        <v>0.1087524</v>
      </c>
      <c r="C4359">
        <f>'Map Data'!$I$53</f>
        <v>2</v>
      </c>
      <c r="D4359" t="e">
        <f>IF($C4359=1,$B4359,NA())</f>
        <v>#N/A</v>
      </c>
      <c r="E4359">
        <f>IF($C4359=2,$B4359,NA())</f>
        <v>0.1087524</v>
      </c>
      <c r="F4359" t="e">
        <f>IF($C4359=3,$B4359,NA())</f>
        <v>#N/A</v>
      </c>
      <c r="G4359" t="e">
        <f>IF($C4359=4,$B4359,NA())</f>
        <v>#N/A</v>
      </c>
      <c r="H4359" t="e">
        <f>IF($C4359=5,$B4359,NA())</f>
        <v>#N/A</v>
      </c>
      <c r="I4359" t="e">
        <f>IF($C4359="",$B4359,NA())</f>
        <v>#N/A</v>
      </c>
    </row>
    <row r="4360" spans="1:9">
      <c r="A4360">
        <v>0.1025785</v>
      </c>
      <c r="B4360">
        <v>0.1087524</v>
      </c>
      <c r="C4360">
        <f>'Map Data'!$I$53</f>
        <v>2</v>
      </c>
      <c r="D4360" t="e">
        <f>IF($C4360=1,$B4360,NA())</f>
        <v>#N/A</v>
      </c>
      <c r="E4360">
        <f>IF($C4360=2,$B4360,NA())</f>
        <v>0.1087524</v>
      </c>
      <c r="F4360" t="e">
        <f>IF($C4360=3,$B4360,NA())</f>
        <v>#N/A</v>
      </c>
      <c r="G4360" t="e">
        <f>IF($C4360=4,$B4360,NA())</f>
        <v>#N/A</v>
      </c>
      <c r="H4360" t="e">
        <f>IF($C4360=5,$B4360,NA())</f>
        <v>#N/A</v>
      </c>
      <c r="I4360" t="e">
        <f>IF($C4360="",$B4360,NA())</f>
        <v>#N/A</v>
      </c>
    </row>
    <row r="4362" spans="1:9">
      <c r="A4362">
        <v>0.0599256</v>
      </c>
      <c r="B4362">
        <v>0.1115892</v>
      </c>
      <c r="C4362">
        <f>'Map Data'!$I$53</f>
        <v>2</v>
      </c>
      <c r="D4362" t="e">
        <f>IF($C4362=1,$B4362,NA())</f>
        <v>#N/A</v>
      </c>
      <c r="E4362">
        <f>IF($C4362=2,$B4362,NA())</f>
        <v>0.1115892</v>
      </c>
      <c r="F4362" t="e">
        <f>IF($C4362=3,$B4362,NA())</f>
        <v>#N/A</v>
      </c>
      <c r="G4362" t="e">
        <f>IF($C4362=4,$B4362,NA())</f>
        <v>#N/A</v>
      </c>
      <c r="H4362" t="e">
        <f>IF($C4362=5,$B4362,NA())</f>
        <v>#N/A</v>
      </c>
      <c r="I4362" t="e">
        <f>IF($C4362="",$B4362,NA())</f>
        <v>#N/A</v>
      </c>
    </row>
    <row r="4363" spans="1:9">
      <c r="A4363">
        <v>0.1030524</v>
      </c>
      <c r="B4363">
        <v>0.1115892</v>
      </c>
      <c r="C4363">
        <f>'Map Data'!$I$53</f>
        <v>2</v>
      </c>
      <c r="D4363" t="e">
        <f>IF($C4363=1,$B4363,NA())</f>
        <v>#N/A</v>
      </c>
      <c r="E4363">
        <f>IF($C4363=2,$B4363,NA())</f>
        <v>0.1115892</v>
      </c>
      <c r="F4363" t="e">
        <f>IF($C4363=3,$B4363,NA())</f>
        <v>#N/A</v>
      </c>
      <c r="G4363" t="e">
        <f>IF($C4363=4,$B4363,NA())</f>
        <v>#N/A</v>
      </c>
      <c r="H4363" t="e">
        <f>IF($C4363=5,$B4363,NA())</f>
        <v>#N/A</v>
      </c>
      <c r="I4363" t="e">
        <f>IF($C4363="",$B4363,NA())</f>
        <v>#N/A</v>
      </c>
    </row>
    <row r="4365" spans="1:9">
      <c r="A4365">
        <v>0.0580299</v>
      </c>
      <c r="B4365">
        <v>0.1144261</v>
      </c>
      <c r="C4365">
        <f>'Map Data'!$I$53</f>
        <v>2</v>
      </c>
      <c r="D4365" t="e">
        <f>IF($C4365=1,$B4365,NA())</f>
        <v>#N/A</v>
      </c>
      <c r="E4365">
        <f>IF($C4365=2,$B4365,NA())</f>
        <v>0.1144261</v>
      </c>
      <c r="F4365" t="e">
        <f>IF($C4365=3,$B4365,NA())</f>
        <v>#N/A</v>
      </c>
      <c r="G4365" t="e">
        <f>IF($C4365=4,$B4365,NA())</f>
        <v>#N/A</v>
      </c>
      <c r="H4365" t="e">
        <f>IF($C4365=5,$B4365,NA())</f>
        <v>#N/A</v>
      </c>
      <c r="I4365" t="e">
        <f>IF($C4365="",$B4365,NA())</f>
        <v>#N/A</v>
      </c>
    </row>
    <row r="4366" spans="1:9">
      <c r="A4366">
        <v>0.1035263</v>
      </c>
      <c r="B4366">
        <v>0.1144261</v>
      </c>
      <c r="C4366">
        <f>'Map Data'!$I$53</f>
        <v>2</v>
      </c>
      <c r="D4366" t="e">
        <f>IF($C4366=1,$B4366,NA())</f>
        <v>#N/A</v>
      </c>
      <c r="E4366">
        <f>IF($C4366=2,$B4366,NA())</f>
        <v>0.1144261</v>
      </c>
      <c r="F4366" t="e">
        <f>IF($C4366=3,$B4366,NA())</f>
        <v>#N/A</v>
      </c>
      <c r="G4366" t="e">
        <f>IF($C4366=4,$B4366,NA())</f>
        <v>#N/A</v>
      </c>
      <c r="H4366" t="e">
        <f>IF($C4366=5,$B4366,NA())</f>
        <v>#N/A</v>
      </c>
      <c r="I4366" t="e">
        <f>IF($C4366="",$B4366,NA())</f>
        <v>#N/A</v>
      </c>
    </row>
    <row r="4368" spans="1:9">
      <c r="A4368">
        <v>0.0537646</v>
      </c>
      <c r="B4368">
        <v>0.1172629</v>
      </c>
      <c r="C4368">
        <f>'Map Data'!$I$53</f>
        <v>2</v>
      </c>
      <c r="D4368" t="e">
        <f>IF($C4368=1,$B4368,NA())</f>
        <v>#N/A</v>
      </c>
      <c r="E4368">
        <f>IF($C4368=2,$B4368,NA())</f>
        <v>0.1172629</v>
      </c>
      <c r="F4368" t="e">
        <f>IF($C4368=3,$B4368,NA())</f>
        <v>#N/A</v>
      </c>
      <c r="G4368" t="e">
        <f>IF($C4368=4,$B4368,NA())</f>
        <v>#N/A</v>
      </c>
      <c r="H4368" t="e">
        <f>IF($C4368=5,$B4368,NA())</f>
        <v>#N/A</v>
      </c>
      <c r="I4368" t="e">
        <f>IF($C4368="",$B4368,NA())</f>
        <v>#N/A</v>
      </c>
    </row>
    <row r="4369" spans="1:9">
      <c r="A4369">
        <v>0.1030524</v>
      </c>
      <c r="B4369">
        <v>0.1172629</v>
      </c>
      <c r="C4369">
        <f>'Map Data'!$I$53</f>
        <v>2</v>
      </c>
      <c r="D4369" t="e">
        <f>IF($C4369=1,$B4369,NA())</f>
        <v>#N/A</v>
      </c>
      <c r="E4369">
        <f>IF($C4369=2,$B4369,NA())</f>
        <v>0.1172629</v>
      </c>
      <c r="F4369" t="e">
        <f>IF($C4369=3,$B4369,NA())</f>
        <v>#N/A</v>
      </c>
      <c r="G4369" t="e">
        <f>IF($C4369=4,$B4369,NA())</f>
        <v>#N/A</v>
      </c>
      <c r="H4369" t="e">
        <f>IF($C4369=5,$B4369,NA())</f>
        <v>#N/A</v>
      </c>
      <c r="I4369" t="e">
        <f>IF($C4369="",$B4369,NA())</f>
        <v>#N/A</v>
      </c>
    </row>
    <row r="4371" spans="1:9">
      <c r="A4371">
        <v>0.051395</v>
      </c>
      <c r="B4371">
        <v>0.1200997</v>
      </c>
      <c r="C4371">
        <f>'Map Data'!$I$53</f>
        <v>2</v>
      </c>
      <c r="D4371" t="e">
        <f>IF($C4371=1,$B4371,NA())</f>
        <v>#N/A</v>
      </c>
      <c r="E4371">
        <f>IF($C4371=2,$B4371,NA())</f>
        <v>0.1200997</v>
      </c>
      <c r="F4371" t="e">
        <f>IF($C4371=3,$B4371,NA())</f>
        <v>#N/A</v>
      </c>
      <c r="G4371" t="e">
        <f>IF($C4371=4,$B4371,NA())</f>
        <v>#N/A</v>
      </c>
      <c r="H4371" t="e">
        <f>IF($C4371=5,$B4371,NA())</f>
        <v>#N/A</v>
      </c>
      <c r="I4371" t="e">
        <f>IF($C4371="",$B4371,NA())</f>
        <v>#N/A</v>
      </c>
    </row>
    <row r="4372" spans="1:9">
      <c r="A4372">
        <v>0.1040003</v>
      </c>
      <c r="B4372">
        <v>0.1200997</v>
      </c>
      <c r="C4372">
        <f>'Map Data'!$I$53</f>
        <v>2</v>
      </c>
      <c r="D4372" t="e">
        <f>IF($C4372=1,$B4372,NA())</f>
        <v>#N/A</v>
      </c>
      <c r="E4372">
        <f>IF($C4372=2,$B4372,NA())</f>
        <v>0.1200997</v>
      </c>
      <c r="F4372" t="e">
        <f>IF($C4372=3,$B4372,NA())</f>
        <v>#N/A</v>
      </c>
      <c r="G4372" t="e">
        <f>IF($C4372=4,$B4372,NA())</f>
        <v>#N/A</v>
      </c>
      <c r="H4372" t="e">
        <f>IF($C4372=5,$B4372,NA())</f>
        <v>#N/A</v>
      </c>
      <c r="I4372" t="e">
        <f>IF($C4372="",$B4372,NA())</f>
        <v>#N/A</v>
      </c>
    </row>
    <row r="4374" spans="1:9">
      <c r="A4374">
        <v>0.0471297</v>
      </c>
      <c r="B4374">
        <v>0.1229366</v>
      </c>
      <c r="C4374">
        <f>'Map Data'!$I$53</f>
        <v>2</v>
      </c>
      <c r="D4374" t="e">
        <f>IF($C4374=1,$B4374,NA())</f>
        <v>#N/A</v>
      </c>
      <c r="E4374">
        <f>IF($C4374=2,$B4374,NA())</f>
        <v>0.1229366</v>
      </c>
      <c r="F4374" t="e">
        <f>IF($C4374=3,$B4374,NA())</f>
        <v>#N/A</v>
      </c>
      <c r="G4374" t="e">
        <f>IF($C4374=4,$B4374,NA())</f>
        <v>#N/A</v>
      </c>
      <c r="H4374" t="e">
        <f>IF($C4374=5,$B4374,NA())</f>
        <v>#N/A</v>
      </c>
      <c r="I4374" t="e">
        <f>IF($C4374="",$B4374,NA())</f>
        <v>#N/A</v>
      </c>
    </row>
    <row r="4375" spans="1:9">
      <c r="A4375">
        <v>0.1049481</v>
      </c>
      <c r="B4375">
        <v>0.1229366</v>
      </c>
      <c r="C4375">
        <f>'Map Data'!$I$53</f>
        <v>2</v>
      </c>
      <c r="D4375" t="e">
        <f>IF($C4375=1,$B4375,NA())</f>
        <v>#N/A</v>
      </c>
      <c r="E4375">
        <f>IF($C4375=2,$B4375,NA())</f>
        <v>0.1229366</v>
      </c>
      <c r="F4375" t="e">
        <f>IF($C4375=3,$B4375,NA())</f>
        <v>#N/A</v>
      </c>
      <c r="G4375" t="e">
        <f>IF($C4375=4,$B4375,NA())</f>
        <v>#N/A</v>
      </c>
      <c r="H4375" t="e">
        <f>IF($C4375=5,$B4375,NA())</f>
        <v>#N/A</v>
      </c>
      <c r="I4375" t="e">
        <f>IF($C4375="",$B4375,NA())</f>
        <v>#N/A</v>
      </c>
    </row>
    <row r="4377" spans="1:9">
      <c r="A4377">
        <v>0.0423905</v>
      </c>
      <c r="B4377">
        <v>0.1257734</v>
      </c>
      <c r="C4377">
        <f>'Map Data'!$I$53</f>
        <v>2</v>
      </c>
      <c r="D4377" t="e">
        <f>IF($C4377=1,$B4377,NA())</f>
        <v>#N/A</v>
      </c>
      <c r="E4377">
        <f>IF($C4377=2,$B4377,NA())</f>
        <v>0.1257734</v>
      </c>
      <c r="F4377" t="e">
        <f>IF($C4377=3,$B4377,NA())</f>
        <v>#N/A</v>
      </c>
      <c r="G4377" t="e">
        <f>IF($C4377=4,$B4377,NA())</f>
        <v>#N/A</v>
      </c>
      <c r="H4377" t="e">
        <f>IF($C4377=5,$B4377,NA())</f>
        <v>#N/A</v>
      </c>
      <c r="I4377" t="e">
        <f>IF($C4377="",$B4377,NA())</f>
        <v>#N/A</v>
      </c>
    </row>
    <row r="4378" spans="1:9">
      <c r="A4378">
        <v>0.1049481</v>
      </c>
      <c r="B4378">
        <v>0.1257734</v>
      </c>
      <c r="C4378">
        <f>'Map Data'!$I$53</f>
        <v>2</v>
      </c>
      <c r="D4378" t="e">
        <f>IF($C4378=1,$B4378,NA())</f>
        <v>#N/A</v>
      </c>
      <c r="E4378">
        <f>IF($C4378=2,$B4378,NA())</f>
        <v>0.1257734</v>
      </c>
      <c r="F4378" t="e">
        <f>IF($C4378=3,$B4378,NA())</f>
        <v>#N/A</v>
      </c>
      <c r="G4378" t="e">
        <f>IF($C4378=4,$B4378,NA())</f>
        <v>#N/A</v>
      </c>
      <c r="H4378" t="e">
        <f>IF($C4378=5,$B4378,NA())</f>
        <v>#N/A</v>
      </c>
      <c r="I4378" t="e">
        <f>IF($C4378="",$B4378,NA())</f>
        <v>#N/A</v>
      </c>
    </row>
    <row r="4380" spans="1:9">
      <c r="A4380">
        <v>0.039547</v>
      </c>
      <c r="B4380">
        <v>0.1286102</v>
      </c>
      <c r="C4380">
        <f>'Map Data'!$I$53</f>
        <v>2</v>
      </c>
      <c r="D4380" t="e">
        <f>IF($C4380=1,$B4380,NA())</f>
        <v>#N/A</v>
      </c>
      <c r="E4380">
        <f>IF($C4380=2,$B4380,NA())</f>
        <v>0.1286102</v>
      </c>
      <c r="F4380" t="e">
        <f>IF($C4380=3,$B4380,NA())</f>
        <v>#N/A</v>
      </c>
      <c r="G4380" t="e">
        <f>IF($C4380=4,$B4380,NA())</f>
        <v>#N/A</v>
      </c>
      <c r="H4380" t="e">
        <f>IF($C4380=5,$B4380,NA())</f>
        <v>#N/A</v>
      </c>
      <c r="I4380" t="e">
        <f>IF($C4380="",$B4380,NA())</f>
        <v>#N/A</v>
      </c>
    </row>
    <row r="4381" spans="1:9">
      <c r="A4381">
        <v>0.0983132</v>
      </c>
      <c r="B4381">
        <v>0.1286102</v>
      </c>
      <c r="C4381">
        <f>'Map Data'!$I$53</f>
        <v>2</v>
      </c>
      <c r="D4381" t="e">
        <f>IF($C4381=1,$B4381,NA())</f>
        <v>#N/A</v>
      </c>
      <c r="E4381">
        <f>IF($C4381=2,$B4381,NA())</f>
        <v>0.1286102</v>
      </c>
      <c r="F4381" t="e">
        <f>IF($C4381=3,$B4381,NA())</f>
        <v>#N/A</v>
      </c>
      <c r="G4381" t="e">
        <f>IF($C4381=4,$B4381,NA())</f>
        <v>#N/A</v>
      </c>
      <c r="H4381" t="e">
        <f>IF($C4381=5,$B4381,NA())</f>
        <v>#N/A</v>
      </c>
      <c r="I4381" t="e">
        <f>IF($C4381="",$B4381,NA())</f>
        <v>#N/A</v>
      </c>
    </row>
    <row r="4383" spans="1:9">
      <c r="A4383">
        <v>0.1006828</v>
      </c>
      <c r="B4383">
        <v>0.1286102</v>
      </c>
      <c r="C4383">
        <f>'Map Data'!$I$53</f>
        <v>2</v>
      </c>
      <c r="D4383" t="e">
        <f>IF($C4383=1,$B4383,NA())</f>
        <v>#N/A</v>
      </c>
      <c r="E4383">
        <f>IF($C4383=2,$B4383,NA())</f>
        <v>0.1286102</v>
      </c>
      <c r="F4383" t="e">
        <f>IF($C4383=3,$B4383,NA())</f>
        <v>#N/A</v>
      </c>
      <c r="G4383" t="e">
        <f>IF($C4383=4,$B4383,NA())</f>
        <v>#N/A</v>
      </c>
      <c r="H4383" t="e">
        <f>IF($C4383=5,$B4383,NA())</f>
        <v>#N/A</v>
      </c>
      <c r="I4383" t="e">
        <f>IF($C4383="",$B4383,NA())</f>
        <v>#N/A</v>
      </c>
    </row>
    <row r="4384" spans="1:9">
      <c r="A4384">
        <v>0.105422</v>
      </c>
      <c r="B4384">
        <v>0.1286102</v>
      </c>
      <c r="C4384">
        <f>'Map Data'!$I$53</f>
        <v>2</v>
      </c>
      <c r="D4384" t="e">
        <f>IF($C4384=1,$B4384,NA())</f>
        <v>#N/A</v>
      </c>
      <c r="E4384">
        <f>IF($C4384=2,$B4384,NA())</f>
        <v>0.1286102</v>
      </c>
      <c r="F4384" t="e">
        <f>IF($C4384=3,$B4384,NA())</f>
        <v>#N/A</v>
      </c>
      <c r="G4384" t="e">
        <f>IF($C4384=4,$B4384,NA())</f>
        <v>#N/A</v>
      </c>
      <c r="H4384" t="e">
        <f>IF($C4384=5,$B4384,NA())</f>
        <v>#N/A</v>
      </c>
      <c r="I4384" t="e">
        <f>IF($C4384="",$B4384,NA())</f>
        <v>#N/A</v>
      </c>
    </row>
    <row r="4386" spans="1:9">
      <c r="A4386">
        <v>0.0400209</v>
      </c>
      <c r="B4386">
        <v>0.1314471</v>
      </c>
      <c r="C4386">
        <f>'Map Data'!$I$53</f>
        <v>2</v>
      </c>
      <c r="D4386" t="e">
        <f>IF($C4386=1,$B4386,NA())</f>
        <v>#N/A</v>
      </c>
      <c r="E4386">
        <f>IF($C4386=2,$B4386,NA())</f>
        <v>0.1314471</v>
      </c>
      <c r="F4386" t="e">
        <f>IF($C4386=3,$B4386,NA())</f>
        <v>#N/A</v>
      </c>
      <c r="G4386" t="e">
        <f>IF($C4386=4,$B4386,NA())</f>
        <v>#N/A</v>
      </c>
      <c r="H4386" t="e">
        <f>IF($C4386=5,$B4386,NA())</f>
        <v>#N/A</v>
      </c>
      <c r="I4386" t="e">
        <f>IF($C4386="",$B4386,NA())</f>
        <v>#N/A</v>
      </c>
    </row>
    <row r="4387" spans="1:9">
      <c r="A4387">
        <v>0.0987871</v>
      </c>
      <c r="B4387">
        <v>0.1314471</v>
      </c>
      <c r="C4387">
        <f>'Map Data'!$I$53</f>
        <v>2</v>
      </c>
      <c r="D4387" t="e">
        <f>IF($C4387=1,$B4387,NA())</f>
        <v>#N/A</v>
      </c>
      <c r="E4387">
        <f>IF($C4387=2,$B4387,NA())</f>
        <v>0.1314471</v>
      </c>
      <c r="F4387" t="e">
        <f>IF($C4387=3,$B4387,NA())</f>
        <v>#N/A</v>
      </c>
      <c r="G4387" t="e">
        <f>IF($C4387=4,$B4387,NA())</f>
        <v>#N/A</v>
      </c>
      <c r="H4387" t="e">
        <f>IF($C4387=5,$B4387,NA())</f>
        <v>#N/A</v>
      </c>
      <c r="I4387" t="e">
        <f>IF($C4387="",$B4387,NA())</f>
        <v>#N/A</v>
      </c>
    </row>
    <row r="4389" spans="1:9">
      <c r="A4389">
        <v>0.1025785</v>
      </c>
      <c r="B4389">
        <v>0.1314471</v>
      </c>
      <c r="C4389">
        <f>'Map Data'!$I$53</f>
        <v>2</v>
      </c>
      <c r="D4389" t="e">
        <f>IF($C4389=1,$B4389,NA())</f>
        <v>#N/A</v>
      </c>
      <c r="E4389">
        <f>IF($C4389=2,$B4389,NA())</f>
        <v>0.1314471</v>
      </c>
      <c r="F4389" t="e">
        <f>IF($C4389=3,$B4389,NA())</f>
        <v>#N/A</v>
      </c>
      <c r="G4389" t="e">
        <f>IF($C4389=4,$B4389,NA())</f>
        <v>#N/A</v>
      </c>
      <c r="H4389" t="e">
        <f>IF($C4389=5,$B4389,NA())</f>
        <v>#N/A</v>
      </c>
      <c r="I4389" t="e">
        <f>IF($C4389="",$B4389,NA())</f>
        <v>#N/A</v>
      </c>
    </row>
    <row r="4390" spans="1:9">
      <c r="A4390">
        <v>0.1063699</v>
      </c>
      <c r="B4390">
        <v>0.1314471</v>
      </c>
      <c r="C4390">
        <f>'Map Data'!$I$53</f>
        <v>2</v>
      </c>
      <c r="D4390" t="e">
        <f>IF($C4390=1,$B4390,NA())</f>
        <v>#N/A</v>
      </c>
      <c r="E4390">
        <f>IF($C4390=2,$B4390,NA())</f>
        <v>0.1314471</v>
      </c>
      <c r="F4390" t="e">
        <f>IF($C4390=3,$B4390,NA())</f>
        <v>#N/A</v>
      </c>
      <c r="G4390" t="e">
        <f>IF($C4390=4,$B4390,NA())</f>
        <v>#N/A</v>
      </c>
      <c r="H4390" t="e">
        <f>IF($C4390=5,$B4390,NA())</f>
        <v>#N/A</v>
      </c>
      <c r="I4390" t="e">
        <f>IF($C4390="",$B4390,NA())</f>
        <v>#N/A</v>
      </c>
    </row>
    <row r="4392" spans="1:9">
      <c r="A4392">
        <v>0.0404948</v>
      </c>
      <c r="B4392">
        <v>0.1342839</v>
      </c>
      <c r="C4392">
        <f>'Map Data'!$I$53</f>
        <v>2</v>
      </c>
      <c r="D4392" t="e">
        <f>IF($C4392=1,$B4392,NA())</f>
        <v>#N/A</v>
      </c>
      <c r="E4392">
        <f>IF($C4392=2,$B4392,NA())</f>
        <v>0.1342839</v>
      </c>
      <c r="F4392" t="e">
        <f>IF($C4392=3,$B4392,NA())</f>
        <v>#N/A</v>
      </c>
      <c r="G4392" t="e">
        <f>IF($C4392=4,$B4392,NA())</f>
        <v>#N/A</v>
      </c>
      <c r="H4392" t="e">
        <f>IF($C4392=5,$B4392,NA())</f>
        <v>#N/A</v>
      </c>
      <c r="I4392" t="e">
        <f>IF($C4392="",$B4392,NA())</f>
        <v>#N/A</v>
      </c>
    </row>
    <row r="4393" spans="1:9">
      <c r="A4393">
        <v>0.1002089</v>
      </c>
      <c r="B4393">
        <v>0.1342839</v>
      </c>
      <c r="C4393">
        <f>'Map Data'!$I$53</f>
        <v>2</v>
      </c>
      <c r="D4393" t="e">
        <f>IF($C4393=1,$B4393,NA())</f>
        <v>#N/A</v>
      </c>
      <c r="E4393">
        <f>IF($C4393=2,$B4393,NA())</f>
        <v>0.1342839</v>
      </c>
      <c r="F4393" t="e">
        <f>IF($C4393=3,$B4393,NA())</f>
        <v>#N/A</v>
      </c>
      <c r="G4393" t="e">
        <f>IF($C4393=4,$B4393,NA())</f>
        <v>#N/A</v>
      </c>
      <c r="H4393" t="e">
        <f>IF($C4393=5,$B4393,NA())</f>
        <v>#N/A</v>
      </c>
      <c r="I4393" t="e">
        <f>IF($C4393="",$B4393,NA())</f>
        <v>#N/A</v>
      </c>
    </row>
    <row r="4395" spans="1:9">
      <c r="A4395">
        <v>0.1049481</v>
      </c>
      <c r="B4395">
        <v>0.1342839</v>
      </c>
      <c r="C4395">
        <f>'Map Data'!$I$53</f>
        <v>2</v>
      </c>
      <c r="D4395" t="e">
        <f>IF($C4395=1,$B4395,NA())</f>
        <v>#N/A</v>
      </c>
      <c r="E4395">
        <f>IF($C4395=2,$B4395,NA())</f>
        <v>0.1342839</v>
      </c>
      <c r="F4395" t="e">
        <f>IF($C4395=3,$B4395,NA())</f>
        <v>#N/A</v>
      </c>
      <c r="G4395" t="e">
        <f>IF($C4395=4,$B4395,NA())</f>
        <v>#N/A</v>
      </c>
      <c r="H4395" t="e">
        <f>IF($C4395=5,$B4395,NA())</f>
        <v>#N/A</v>
      </c>
      <c r="I4395" t="e">
        <f>IF($C4395="",$B4395,NA())</f>
        <v>#N/A</v>
      </c>
    </row>
    <row r="4396" spans="1:9">
      <c r="A4396">
        <v>0.1073177</v>
      </c>
      <c r="B4396">
        <v>0.1342839</v>
      </c>
      <c r="C4396">
        <f>'Map Data'!$I$53</f>
        <v>2</v>
      </c>
      <c r="D4396" t="e">
        <f>IF($C4396=1,$B4396,NA())</f>
        <v>#N/A</v>
      </c>
      <c r="E4396">
        <f>IF($C4396=2,$B4396,NA())</f>
        <v>0.1342839</v>
      </c>
      <c r="F4396" t="e">
        <f>IF($C4396=3,$B4396,NA())</f>
        <v>#N/A</v>
      </c>
      <c r="G4396" t="e">
        <f>IF($C4396=4,$B4396,NA())</f>
        <v>#N/A</v>
      </c>
      <c r="H4396" t="e">
        <f>IF($C4396=5,$B4396,NA())</f>
        <v>#N/A</v>
      </c>
      <c r="I4396" t="e">
        <f>IF($C4396="",$B4396,NA())</f>
        <v>#N/A</v>
      </c>
    </row>
    <row r="4398" spans="1:9">
      <c r="A4398">
        <v>0.0400209</v>
      </c>
      <c r="B4398">
        <v>0.1371207</v>
      </c>
      <c r="C4398">
        <f>'Map Data'!$I$53</f>
        <v>2</v>
      </c>
      <c r="D4398" t="e">
        <f>IF($C4398=1,$B4398,NA())</f>
        <v>#N/A</v>
      </c>
      <c r="E4398">
        <f>IF($C4398=2,$B4398,NA())</f>
        <v>0.1371207</v>
      </c>
      <c r="F4398" t="e">
        <f>IF($C4398=3,$B4398,NA())</f>
        <v>#N/A</v>
      </c>
      <c r="G4398" t="e">
        <f>IF($C4398=4,$B4398,NA())</f>
        <v>#N/A</v>
      </c>
      <c r="H4398" t="e">
        <f>IF($C4398=5,$B4398,NA())</f>
        <v>#N/A</v>
      </c>
      <c r="I4398" t="e">
        <f>IF($C4398="",$B4398,NA())</f>
        <v>#N/A</v>
      </c>
    </row>
    <row r="4399" spans="1:9">
      <c r="A4399">
        <v>0.1030524</v>
      </c>
      <c r="B4399">
        <v>0.1371207</v>
      </c>
      <c r="C4399">
        <f>'Map Data'!$I$53</f>
        <v>2</v>
      </c>
      <c r="D4399" t="e">
        <f>IF($C4399=1,$B4399,NA())</f>
        <v>#N/A</v>
      </c>
      <c r="E4399">
        <f>IF($C4399=2,$B4399,NA())</f>
        <v>0.1371207</v>
      </c>
      <c r="F4399" t="e">
        <f>IF($C4399=3,$B4399,NA())</f>
        <v>#N/A</v>
      </c>
      <c r="G4399" t="e">
        <f>IF($C4399=4,$B4399,NA())</f>
        <v>#N/A</v>
      </c>
      <c r="H4399" t="e">
        <f>IF($C4399=5,$B4399,NA())</f>
        <v>#N/A</v>
      </c>
      <c r="I4399" t="e">
        <f>IF($C4399="",$B4399,NA())</f>
        <v>#N/A</v>
      </c>
    </row>
    <row r="4401" spans="1:9">
      <c r="A4401">
        <v>0.1068438</v>
      </c>
      <c r="B4401">
        <v>0.1371207</v>
      </c>
      <c r="C4401">
        <f>'Map Data'!$I$53</f>
        <v>2</v>
      </c>
      <c r="D4401" t="e">
        <f>IF($C4401=1,$B4401,NA())</f>
        <v>#N/A</v>
      </c>
      <c r="E4401">
        <f>IF($C4401=2,$B4401,NA())</f>
        <v>0.1371207</v>
      </c>
      <c r="F4401" t="e">
        <f>IF($C4401=3,$B4401,NA())</f>
        <v>#N/A</v>
      </c>
      <c r="G4401" t="e">
        <f>IF($C4401=4,$B4401,NA())</f>
        <v>#N/A</v>
      </c>
      <c r="H4401" t="e">
        <f>IF($C4401=5,$B4401,NA())</f>
        <v>#N/A</v>
      </c>
      <c r="I4401" t="e">
        <f>IF($C4401="",$B4401,NA())</f>
        <v>#N/A</v>
      </c>
    </row>
    <row r="4402" spans="1:9">
      <c r="A4402">
        <v>0.1087395</v>
      </c>
      <c r="B4402">
        <v>0.1371207</v>
      </c>
      <c r="C4402">
        <f>'Map Data'!$I$53</f>
        <v>2</v>
      </c>
      <c r="D4402" t="e">
        <f>IF($C4402=1,$B4402,NA())</f>
        <v>#N/A</v>
      </c>
      <c r="E4402">
        <f>IF($C4402=2,$B4402,NA())</f>
        <v>0.1371207</v>
      </c>
      <c r="F4402" t="e">
        <f>IF($C4402=3,$B4402,NA())</f>
        <v>#N/A</v>
      </c>
      <c r="G4402" t="e">
        <f>IF($C4402=4,$B4402,NA())</f>
        <v>#N/A</v>
      </c>
      <c r="H4402" t="e">
        <f>IF($C4402=5,$B4402,NA())</f>
        <v>#N/A</v>
      </c>
      <c r="I4402" t="e">
        <f>IF($C4402="",$B4402,NA())</f>
        <v>#N/A</v>
      </c>
    </row>
    <row r="4404" spans="1:9">
      <c r="A4404">
        <v>0.0409687</v>
      </c>
      <c r="B4404">
        <v>0.1399576</v>
      </c>
      <c r="C4404">
        <f>'Map Data'!$I$53</f>
        <v>2</v>
      </c>
      <c r="D4404" t="e">
        <f>IF($C4404=1,$B4404,NA())</f>
        <v>#N/A</v>
      </c>
      <c r="E4404">
        <f>IF($C4404=2,$B4404,NA())</f>
        <v>0.1399576</v>
      </c>
      <c r="F4404" t="e">
        <f>IF($C4404=3,$B4404,NA())</f>
        <v>#N/A</v>
      </c>
      <c r="G4404" t="e">
        <f>IF($C4404=4,$B4404,NA())</f>
        <v>#N/A</v>
      </c>
      <c r="H4404" t="e">
        <f>IF($C4404=5,$B4404,NA())</f>
        <v>#N/A</v>
      </c>
      <c r="I4404" t="e">
        <f>IF($C4404="",$B4404,NA())</f>
        <v>#N/A</v>
      </c>
    </row>
    <row r="4405" spans="1:9">
      <c r="A4405">
        <v>0.1011567</v>
      </c>
      <c r="B4405">
        <v>0.1399576</v>
      </c>
      <c r="C4405">
        <f>'Map Data'!$I$53</f>
        <v>2</v>
      </c>
      <c r="D4405" t="e">
        <f>IF($C4405=1,$B4405,NA())</f>
        <v>#N/A</v>
      </c>
      <c r="E4405">
        <f>IF($C4405=2,$B4405,NA())</f>
        <v>0.1399576</v>
      </c>
      <c r="F4405" t="e">
        <f>IF($C4405=3,$B4405,NA())</f>
        <v>#N/A</v>
      </c>
      <c r="G4405" t="e">
        <f>IF($C4405=4,$B4405,NA())</f>
        <v>#N/A</v>
      </c>
      <c r="H4405" t="e">
        <f>IF($C4405=5,$B4405,NA())</f>
        <v>#N/A</v>
      </c>
      <c r="I4405" t="e">
        <f>IF($C4405="",$B4405,NA())</f>
        <v>#N/A</v>
      </c>
    </row>
    <row r="4407" spans="1:9">
      <c r="A4407">
        <v>0.1082655</v>
      </c>
      <c r="B4407">
        <v>0.1399576</v>
      </c>
      <c r="C4407">
        <f>'Map Data'!$I$53</f>
        <v>2</v>
      </c>
      <c r="D4407" t="e">
        <f>IF($C4407=1,$B4407,NA())</f>
        <v>#N/A</v>
      </c>
      <c r="E4407">
        <f>IF($C4407=2,$B4407,NA())</f>
        <v>0.1399576</v>
      </c>
      <c r="F4407" t="e">
        <f>IF($C4407=3,$B4407,NA())</f>
        <v>#N/A</v>
      </c>
      <c r="G4407" t="e">
        <f>IF($C4407=4,$B4407,NA())</f>
        <v>#N/A</v>
      </c>
      <c r="H4407" t="e">
        <f>IF($C4407=5,$B4407,NA())</f>
        <v>#N/A</v>
      </c>
      <c r="I4407" t="e">
        <f>IF($C4407="",$B4407,NA())</f>
        <v>#N/A</v>
      </c>
    </row>
    <row r="4408" spans="1:9">
      <c r="A4408">
        <v>0.1096873</v>
      </c>
      <c r="B4408">
        <v>0.1399576</v>
      </c>
      <c r="C4408">
        <f>'Map Data'!$I$53</f>
        <v>2</v>
      </c>
      <c r="D4408" t="e">
        <f>IF($C4408=1,$B4408,NA())</f>
        <v>#N/A</v>
      </c>
      <c r="E4408">
        <f>IF($C4408=2,$B4408,NA())</f>
        <v>0.1399576</v>
      </c>
      <c r="F4408" t="e">
        <f>IF($C4408=3,$B4408,NA())</f>
        <v>#N/A</v>
      </c>
      <c r="G4408" t="e">
        <f>IF($C4408=4,$B4408,NA())</f>
        <v>#N/A</v>
      </c>
      <c r="H4408" t="e">
        <f>IF($C4408=5,$B4408,NA())</f>
        <v>#N/A</v>
      </c>
      <c r="I4408" t="e">
        <f>IF($C4408="",$B4408,NA())</f>
        <v>#N/A</v>
      </c>
    </row>
    <row r="4410" spans="1:9">
      <c r="A4410">
        <v>0.0381252</v>
      </c>
      <c r="B4410">
        <v>0.1427944</v>
      </c>
      <c r="C4410">
        <f>'Map Data'!$I$53</f>
        <v>2</v>
      </c>
      <c r="D4410" t="e">
        <f>IF($C4410=1,$B4410,NA())</f>
        <v>#N/A</v>
      </c>
      <c r="E4410">
        <f>IF($C4410=2,$B4410,NA())</f>
        <v>0.1427944</v>
      </c>
      <c r="F4410" t="e">
        <f>IF($C4410=3,$B4410,NA())</f>
        <v>#N/A</v>
      </c>
      <c r="G4410" t="e">
        <f>IF($C4410=4,$B4410,NA())</f>
        <v>#N/A</v>
      </c>
      <c r="H4410" t="e">
        <f>IF($C4410=5,$B4410,NA())</f>
        <v>#N/A</v>
      </c>
      <c r="I4410" t="e">
        <f>IF($C4410="",$B4410,NA())</f>
        <v>#N/A</v>
      </c>
    </row>
    <row r="4411" spans="1:9">
      <c r="A4411">
        <v>0.099261</v>
      </c>
      <c r="B4411">
        <v>0.1427944</v>
      </c>
      <c r="C4411">
        <f>'Map Data'!$I$53</f>
        <v>2</v>
      </c>
      <c r="D4411" t="e">
        <f>IF($C4411=1,$B4411,NA())</f>
        <v>#N/A</v>
      </c>
      <c r="E4411">
        <f>IF($C4411=2,$B4411,NA())</f>
        <v>0.1427944</v>
      </c>
      <c r="F4411" t="e">
        <f>IF($C4411=3,$B4411,NA())</f>
        <v>#N/A</v>
      </c>
      <c r="G4411" t="e">
        <f>IF($C4411=4,$B4411,NA())</f>
        <v>#N/A</v>
      </c>
      <c r="H4411" t="e">
        <f>IF($C4411=5,$B4411,NA())</f>
        <v>#N/A</v>
      </c>
      <c r="I4411" t="e">
        <f>IF($C4411="",$B4411,NA())</f>
        <v>#N/A</v>
      </c>
    </row>
    <row r="4413" spans="1:9">
      <c r="A4413">
        <v>0.0385991</v>
      </c>
      <c r="B4413">
        <v>0.1456313</v>
      </c>
      <c r="C4413">
        <f>'Map Data'!$I$53</f>
        <v>2</v>
      </c>
      <c r="D4413" t="e">
        <f>IF($C4413=1,$B4413,NA())</f>
        <v>#N/A</v>
      </c>
      <c r="E4413">
        <f>IF($C4413=2,$B4413,NA())</f>
        <v>0.1456313</v>
      </c>
      <c r="F4413" t="e">
        <f>IF($C4413=3,$B4413,NA())</f>
        <v>#N/A</v>
      </c>
      <c r="G4413" t="e">
        <f>IF($C4413=4,$B4413,NA())</f>
        <v>#N/A</v>
      </c>
      <c r="H4413" t="e">
        <f>IF($C4413=5,$B4413,NA())</f>
        <v>#N/A</v>
      </c>
      <c r="I4413" t="e">
        <f>IF($C4413="",$B4413,NA())</f>
        <v>#N/A</v>
      </c>
    </row>
    <row r="4414" spans="1:9">
      <c r="A4414">
        <v>0.1002089</v>
      </c>
      <c r="B4414">
        <v>0.1456313</v>
      </c>
      <c r="C4414">
        <f>'Map Data'!$I$53</f>
        <v>2</v>
      </c>
      <c r="D4414" t="e">
        <f>IF($C4414=1,$B4414,NA())</f>
        <v>#N/A</v>
      </c>
      <c r="E4414">
        <f>IF($C4414=2,$B4414,NA())</f>
        <v>0.1456313</v>
      </c>
      <c r="F4414" t="e">
        <f>IF($C4414=3,$B4414,NA())</f>
        <v>#N/A</v>
      </c>
      <c r="G4414" t="e">
        <f>IF($C4414=4,$B4414,NA())</f>
        <v>#N/A</v>
      </c>
      <c r="H4414" t="e">
        <f>IF($C4414=5,$B4414,NA())</f>
        <v>#N/A</v>
      </c>
      <c r="I4414" t="e">
        <f>IF($C4414="",$B4414,NA())</f>
        <v>#N/A</v>
      </c>
    </row>
    <row r="4416" spans="1:9">
      <c r="A4416">
        <v>0.0409687</v>
      </c>
      <c r="B4416">
        <v>0.1484681</v>
      </c>
      <c r="C4416">
        <f>'Map Data'!$I$53</f>
        <v>2</v>
      </c>
      <c r="D4416" t="e">
        <f>IF($C4416=1,$B4416,NA())</f>
        <v>#N/A</v>
      </c>
      <c r="E4416">
        <f>IF($C4416=2,$B4416,NA())</f>
        <v>0.1484681</v>
      </c>
      <c r="F4416" t="e">
        <f>IF($C4416=3,$B4416,NA())</f>
        <v>#N/A</v>
      </c>
      <c r="G4416" t="e">
        <f>IF($C4416=4,$B4416,NA())</f>
        <v>#N/A</v>
      </c>
      <c r="H4416" t="e">
        <f>IF($C4416=5,$B4416,NA())</f>
        <v>#N/A</v>
      </c>
      <c r="I4416" t="e">
        <f>IF($C4416="",$B4416,NA())</f>
        <v>#N/A</v>
      </c>
    </row>
    <row r="4417" spans="1:9">
      <c r="A4417">
        <v>0.099261</v>
      </c>
      <c r="B4417">
        <v>0.1484681</v>
      </c>
      <c r="C4417">
        <f>'Map Data'!$I$53</f>
        <v>2</v>
      </c>
      <c r="D4417" t="e">
        <f>IF($C4417=1,$B4417,NA())</f>
        <v>#N/A</v>
      </c>
      <c r="E4417">
        <f>IF($C4417=2,$B4417,NA())</f>
        <v>0.1484681</v>
      </c>
      <c r="F4417" t="e">
        <f>IF($C4417=3,$B4417,NA())</f>
        <v>#N/A</v>
      </c>
      <c r="G4417" t="e">
        <f>IF($C4417=4,$B4417,NA())</f>
        <v>#N/A</v>
      </c>
      <c r="H4417" t="e">
        <f>IF($C4417=5,$B4417,NA())</f>
        <v>#N/A</v>
      </c>
      <c r="I4417" t="e">
        <f>IF($C4417="",$B4417,NA())</f>
        <v>#N/A</v>
      </c>
    </row>
    <row r="4419" spans="1:9">
      <c r="A4419">
        <v>0.045234</v>
      </c>
      <c r="B4419">
        <v>0.1513049</v>
      </c>
      <c r="C4419">
        <f>'Map Data'!$I$53</f>
        <v>2</v>
      </c>
      <c r="D4419" t="e">
        <f>IF($C4419=1,$B4419,NA())</f>
        <v>#N/A</v>
      </c>
      <c r="E4419">
        <f>IF($C4419=2,$B4419,NA())</f>
        <v>0.1513049</v>
      </c>
      <c r="F4419" t="e">
        <f>IF($C4419=3,$B4419,NA())</f>
        <v>#N/A</v>
      </c>
      <c r="G4419" t="e">
        <f>IF($C4419=4,$B4419,NA())</f>
        <v>#N/A</v>
      </c>
      <c r="H4419" t="e">
        <f>IF($C4419=5,$B4419,NA())</f>
        <v>#N/A</v>
      </c>
      <c r="I4419" t="e">
        <f>IF($C4419="",$B4419,NA())</f>
        <v>#N/A</v>
      </c>
    </row>
    <row r="4420" spans="1:9">
      <c r="A4420">
        <v>0.0959436</v>
      </c>
      <c r="B4420">
        <v>0.1513049</v>
      </c>
      <c r="C4420">
        <f>'Map Data'!$I$53</f>
        <v>2</v>
      </c>
      <c r="D4420" t="e">
        <f>IF($C4420=1,$B4420,NA())</f>
        <v>#N/A</v>
      </c>
      <c r="E4420">
        <f>IF($C4420=2,$B4420,NA())</f>
        <v>0.1513049</v>
      </c>
      <c r="F4420" t="e">
        <f>IF($C4420=3,$B4420,NA())</f>
        <v>#N/A</v>
      </c>
      <c r="G4420" t="e">
        <f>IF($C4420=4,$B4420,NA())</f>
        <v>#N/A</v>
      </c>
      <c r="H4420" t="e">
        <f>IF($C4420=5,$B4420,NA())</f>
        <v>#N/A</v>
      </c>
      <c r="I4420" t="e">
        <f>IF($C4420="",$B4420,NA())</f>
        <v>#N/A</v>
      </c>
    </row>
    <row r="4422" spans="1:9">
      <c r="A4422">
        <v>0.045234</v>
      </c>
      <c r="B4422">
        <v>0.1541418</v>
      </c>
      <c r="C4422">
        <f>'Map Data'!$I$53</f>
        <v>2</v>
      </c>
      <c r="D4422" t="e">
        <f>IF($C4422=1,$B4422,NA())</f>
        <v>#N/A</v>
      </c>
      <c r="E4422">
        <f>IF($C4422=2,$B4422,NA())</f>
        <v>0.1541418</v>
      </c>
      <c r="F4422" t="e">
        <f>IF($C4422=3,$B4422,NA())</f>
        <v>#N/A</v>
      </c>
      <c r="G4422" t="e">
        <f>IF($C4422=4,$B4422,NA())</f>
        <v>#N/A</v>
      </c>
      <c r="H4422" t="e">
        <f>IF($C4422=5,$B4422,NA())</f>
        <v>#N/A</v>
      </c>
      <c r="I4422" t="e">
        <f>IF($C4422="",$B4422,NA())</f>
        <v>#N/A</v>
      </c>
    </row>
    <row r="4423" spans="1:9">
      <c r="A4423">
        <v>0.08456950000000001</v>
      </c>
      <c r="B4423">
        <v>0.1541418</v>
      </c>
      <c r="C4423">
        <f>'Map Data'!$I$53</f>
        <v>2</v>
      </c>
      <c r="D4423" t="e">
        <f>IF($C4423=1,$B4423,NA())</f>
        <v>#N/A</v>
      </c>
      <c r="E4423">
        <f>IF($C4423=2,$B4423,NA())</f>
        <v>0.1541418</v>
      </c>
      <c r="F4423" t="e">
        <f>IF($C4423=3,$B4423,NA())</f>
        <v>#N/A</v>
      </c>
      <c r="G4423" t="e">
        <f>IF($C4423=4,$B4423,NA())</f>
        <v>#N/A</v>
      </c>
      <c r="H4423" t="e">
        <f>IF($C4423=5,$B4423,NA())</f>
        <v>#N/A</v>
      </c>
      <c r="I4423" t="e">
        <f>IF($C4423="",$B4423,NA())</f>
        <v>#N/A</v>
      </c>
    </row>
    <row r="4425" spans="1:9">
      <c r="A4425">
        <v>0.0447601</v>
      </c>
      <c r="B4425">
        <v>0.1569786</v>
      </c>
      <c r="C4425">
        <f>'Map Data'!$I$53</f>
        <v>2</v>
      </c>
      <c r="D4425" t="e">
        <f>IF($C4425=1,$B4425,NA())</f>
        <v>#N/A</v>
      </c>
      <c r="E4425">
        <f>IF($C4425=2,$B4425,NA())</f>
        <v>0.1569786</v>
      </c>
      <c r="F4425" t="e">
        <f>IF($C4425=3,$B4425,NA())</f>
        <v>#N/A</v>
      </c>
      <c r="G4425" t="e">
        <f>IF($C4425=4,$B4425,NA())</f>
        <v>#N/A</v>
      </c>
      <c r="H4425" t="e">
        <f>IF($C4425=5,$B4425,NA())</f>
        <v>#N/A</v>
      </c>
      <c r="I4425" t="e">
        <f>IF($C4425="",$B4425,NA())</f>
        <v>#N/A</v>
      </c>
    </row>
    <row r="4426" spans="1:9">
      <c r="A4426">
        <v>0.07272149999999999</v>
      </c>
      <c r="B4426">
        <v>0.1569786</v>
      </c>
      <c r="C4426">
        <f>'Map Data'!$I$53</f>
        <v>2</v>
      </c>
      <c r="D4426" t="e">
        <f>IF($C4426=1,$B4426,NA())</f>
        <v>#N/A</v>
      </c>
      <c r="E4426">
        <f>IF($C4426=2,$B4426,NA())</f>
        <v>0.1569786</v>
      </c>
      <c r="F4426" t="e">
        <f>IF($C4426=3,$B4426,NA())</f>
        <v>#N/A</v>
      </c>
      <c r="G4426" t="e">
        <f>IF($C4426=4,$B4426,NA())</f>
        <v>#N/A</v>
      </c>
      <c r="H4426" t="e">
        <f>IF($C4426=5,$B4426,NA())</f>
        <v>#N/A</v>
      </c>
      <c r="I4426" t="e">
        <f>IF($C4426="",$B4426,NA())</f>
        <v>#N/A</v>
      </c>
    </row>
    <row r="4428" spans="1:9">
      <c r="A4428">
        <v>0.0447601</v>
      </c>
      <c r="B4428">
        <v>0.1598154</v>
      </c>
      <c r="C4428">
        <f>'Map Data'!$I$53</f>
        <v>2</v>
      </c>
      <c r="D4428" t="e">
        <f>IF($C4428=1,$B4428,NA())</f>
        <v>#N/A</v>
      </c>
      <c r="E4428">
        <f>IF($C4428=2,$B4428,NA())</f>
        <v>0.1598154</v>
      </c>
      <c r="F4428" t="e">
        <f>IF($C4428=3,$B4428,NA())</f>
        <v>#N/A</v>
      </c>
      <c r="G4428" t="e">
        <f>IF($C4428=4,$B4428,NA())</f>
        <v>#N/A</v>
      </c>
      <c r="H4428" t="e">
        <f>IF($C4428=5,$B4428,NA())</f>
        <v>#N/A</v>
      </c>
      <c r="I4428" t="e">
        <f>IF($C4428="",$B4428,NA())</f>
        <v>#N/A</v>
      </c>
    </row>
    <row r="4429" spans="1:9">
      <c r="A4429">
        <v>0.06940399999999999</v>
      </c>
      <c r="B4429">
        <v>0.1598154</v>
      </c>
      <c r="C4429">
        <f>'Map Data'!$I$53</f>
        <v>2</v>
      </c>
      <c r="D4429" t="e">
        <f>IF($C4429=1,$B4429,NA())</f>
        <v>#N/A</v>
      </c>
      <c r="E4429">
        <f>IF($C4429=2,$B4429,NA())</f>
        <v>0.1598154</v>
      </c>
      <c r="F4429" t="e">
        <f>IF($C4429=3,$B4429,NA())</f>
        <v>#N/A</v>
      </c>
      <c r="G4429" t="e">
        <f>IF($C4429=4,$B4429,NA())</f>
        <v>#N/A</v>
      </c>
      <c r="H4429" t="e">
        <f>IF($C4429=5,$B4429,NA())</f>
        <v>#N/A</v>
      </c>
      <c r="I4429" t="e">
        <f>IF($C4429="",$B4429,NA())</f>
        <v>#N/A</v>
      </c>
    </row>
    <row r="4431" spans="1:9">
      <c r="A4431">
        <v>0.0461819</v>
      </c>
      <c r="B4431">
        <v>0.1626523</v>
      </c>
      <c r="C4431">
        <f>'Map Data'!$I$53</f>
        <v>2</v>
      </c>
      <c r="D4431" t="e">
        <f>IF($C4431=1,$B4431,NA())</f>
        <v>#N/A</v>
      </c>
      <c r="E4431">
        <f>IF($C4431=2,$B4431,NA())</f>
        <v>0.1626523</v>
      </c>
      <c r="F4431" t="e">
        <f>IF($C4431=3,$B4431,NA())</f>
        <v>#N/A</v>
      </c>
      <c r="G4431" t="e">
        <f>IF($C4431=4,$B4431,NA())</f>
        <v>#N/A</v>
      </c>
      <c r="H4431" t="e">
        <f>IF($C4431=5,$B4431,NA())</f>
        <v>#N/A</v>
      </c>
      <c r="I4431" t="e">
        <f>IF($C4431="",$B4431,NA())</f>
        <v>#N/A</v>
      </c>
    </row>
    <row r="4432" spans="1:9">
      <c r="A4432">
        <v>0.0476036</v>
      </c>
      <c r="B4432">
        <v>0.1626523</v>
      </c>
      <c r="C4432">
        <f>'Map Data'!$I$53</f>
        <v>2</v>
      </c>
      <c r="D4432" t="e">
        <f>IF($C4432=1,$B4432,NA())</f>
        <v>#N/A</v>
      </c>
      <c r="E4432">
        <f>IF($C4432=2,$B4432,NA())</f>
        <v>0.1626523</v>
      </c>
      <c r="F4432" t="e">
        <f>IF($C4432=3,$B4432,NA())</f>
        <v>#N/A</v>
      </c>
      <c r="G4432" t="e">
        <f>IF($C4432=4,$B4432,NA())</f>
        <v>#N/A</v>
      </c>
      <c r="H4432" t="e">
        <f>IF($C4432=5,$B4432,NA())</f>
        <v>#N/A</v>
      </c>
      <c r="I4432" t="e">
        <f>IF($C4432="",$B4432,NA())</f>
        <v>#N/A</v>
      </c>
    </row>
    <row r="4434" spans="1:9">
      <c r="A4434">
        <v>0.0509211</v>
      </c>
      <c r="B4434">
        <v>0.1626523</v>
      </c>
      <c r="C4434">
        <f>'Map Data'!$I$53</f>
        <v>2</v>
      </c>
      <c r="D4434" t="e">
        <f>IF($C4434=1,$B4434,NA())</f>
        <v>#N/A</v>
      </c>
      <c r="E4434">
        <f>IF($C4434=2,$B4434,NA())</f>
        <v>0.1626523</v>
      </c>
      <c r="F4434" t="e">
        <f>IF($C4434=3,$B4434,NA())</f>
        <v>#N/A</v>
      </c>
      <c r="G4434" t="e">
        <f>IF($C4434=4,$B4434,NA())</f>
        <v>#N/A</v>
      </c>
      <c r="H4434" t="e">
        <f>IF($C4434=5,$B4434,NA())</f>
        <v>#N/A</v>
      </c>
      <c r="I4434" t="e">
        <f>IF($C4434="",$B4434,NA())</f>
        <v>#N/A</v>
      </c>
    </row>
    <row r="4435" spans="1:9">
      <c r="A4435">
        <v>0.06324299999999999</v>
      </c>
      <c r="B4435">
        <v>0.1626523</v>
      </c>
      <c r="C4435">
        <f>'Map Data'!$I$53</f>
        <v>2</v>
      </c>
      <c r="D4435" t="e">
        <f>IF($C4435=1,$B4435,NA())</f>
        <v>#N/A</v>
      </c>
      <c r="E4435">
        <f>IF($C4435=2,$B4435,NA())</f>
        <v>0.1626523</v>
      </c>
      <c r="F4435" t="e">
        <f>IF($C4435=3,$B4435,NA())</f>
        <v>#N/A</v>
      </c>
      <c r="G4435" t="e">
        <f>IF($C4435=4,$B4435,NA())</f>
        <v>#N/A</v>
      </c>
      <c r="H4435" t="e">
        <f>IF($C4435=5,$B4435,NA())</f>
        <v>#N/A</v>
      </c>
      <c r="I4435" t="e">
        <f>IF($C4435="",$B4435,NA())</f>
        <v>#N/A</v>
      </c>
    </row>
    <row r="4437" spans="1:9">
      <c r="A4437">
        <v>0.0580299</v>
      </c>
      <c r="B4437">
        <v>0.1654891</v>
      </c>
      <c r="C4437">
        <f>'Map Data'!$I$53</f>
        <v>2</v>
      </c>
      <c r="D4437" t="e">
        <f>IF($C4437=1,$B4437,NA())</f>
        <v>#N/A</v>
      </c>
      <c r="E4437">
        <f>IF($C4437=2,$B4437,NA())</f>
        <v>0.1654891</v>
      </c>
      <c r="F4437" t="e">
        <f>IF($C4437=3,$B4437,NA())</f>
        <v>#N/A</v>
      </c>
      <c r="G4437" t="e">
        <f>IF($C4437=4,$B4437,NA())</f>
        <v>#N/A</v>
      </c>
      <c r="H4437" t="e">
        <f>IF($C4437=5,$B4437,NA())</f>
        <v>#N/A</v>
      </c>
      <c r="I4437" t="e">
        <f>IF($C4437="",$B4437,NA())</f>
        <v>#N/A</v>
      </c>
    </row>
    <row r="4438" spans="1:9">
      <c r="A4438">
        <v>0.0618213</v>
      </c>
      <c r="B4438">
        <v>0.1654891</v>
      </c>
      <c r="C4438">
        <f>'Map Data'!$I$53</f>
        <v>2</v>
      </c>
      <c r="D4438" t="e">
        <f>IF($C4438=1,$B4438,NA())</f>
        <v>#N/A</v>
      </c>
      <c r="E4438">
        <f>IF($C4438=2,$B4438,NA())</f>
        <v>0.1654891</v>
      </c>
      <c r="F4438" t="e">
        <f>IF($C4438=3,$B4438,NA())</f>
        <v>#N/A</v>
      </c>
      <c r="G4438" t="e">
        <f>IF($C4438=4,$B4438,NA())</f>
        <v>#N/A</v>
      </c>
      <c r="H4438" t="e">
        <f>IF($C4438=5,$B4438,NA())</f>
        <v>#N/A</v>
      </c>
      <c r="I4438" t="e">
        <f>IF($C4438="",$B4438,NA())</f>
        <v>#N/A</v>
      </c>
    </row>
    <row r="4440" spans="1:9">
      <c r="A4440">
        <v>0.1926235</v>
      </c>
      <c r="B4440">
        <v>0.0122999</v>
      </c>
      <c r="C4440">
        <f>'Map Data'!$I$54</f>
        <v>1</v>
      </c>
      <c r="D4440">
        <f>IF($C4440=1,$B4440,NA())</f>
        <v>0.0122999</v>
      </c>
      <c r="E4440" t="e">
        <f>IF($C4440=2,$B4440,NA())</f>
        <v>#N/A</v>
      </c>
      <c r="F4440" t="e">
        <f>IF($C4440=3,$B4440,NA())</f>
        <v>#N/A</v>
      </c>
      <c r="G4440" t="e">
        <f>IF($C4440=4,$B4440,NA())</f>
        <v>#N/A</v>
      </c>
      <c r="H4440" t="e">
        <f>IF($C4440=5,$B4440,NA())</f>
        <v>#N/A</v>
      </c>
      <c r="I4440" t="e">
        <f>IF($C4440="",$B4440,NA())</f>
        <v>#N/A</v>
      </c>
    </row>
    <row r="4441" spans="1:9">
      <c r="A4441">
        <v>0.1997323</v>
      </c>
      <c r="B4441">
        <v>0.0122999</v>
      </c>
      <c r="C4441">
        <f>'Map Data'!$I$54</f>
        <v>1</v>
      </c>
      <c r="D4441">
        <f>IF($C4441=1,$B4441,NA())</f>
        <v>0.0122999</v>
      </c>
      <c r="E4441" t="e">
        <f>IF($C4441=2,$B4441,NA())</f>
        <v>#N/A</v>
      </c>
      <c r="F4441" t="e">
        <f>IF($C4441=3,$B4441,NA())</f>
        <v>#N/A</v>
      </c>
      <c r="G4441" t="e">
        <f>IF($C4441=4,$B4441,NA())</f>
        <v>#N/A</v>
      </c>
      <c r="H4441" t="e">
        <f>IF($C4441=5,$B4441,NA())</f>
        <v>#N/A</v>
      </c>
      <c r="I4441" t="e">
        <f>IF($C4441="",$B4441,NA())</f>
        <v>#N/A</v>
      </c>
    </row>
    <row r="4443" spans="1:9">
      <c r="A4443">
        <v>0.2011541</v>
      </c>
      <c r="B4443">
        <v>0.0122999</v>
      </c>
      <c r="C4443">
        <f>'Map Data'!$I$54</f>
        <v>1</v>
      </c>
      <c r="D4443">
        <f>IF($C4443=1,$B4443,NA())</f>
        <v>0.0122999</v>
      </c>
      <c r="E4443" t="e">
        <f>IF($C4443=2,$B4443,NA())</f>
        <v>#N/A</v>
      </c>
      <c r="F4443" t="e">
        <f>IF($C4443=3,$B4443,NA())</f>
        <v>#N/A</v>
      </c>
      <c r="G4443" t="e">
        <f>IF($C4443=4,$B4443,NA())</f>
        <v>#N/A</v>
      </c>
      <c r="H4443" t="e">
        <f>IF($C4443=5,$B4443,NA())</f>
        <v>#N/A</v>
      </c>
      <c r="I4443" t="e">
        <f>IF($C4443="",$B4443,NA())</f>
        <v>#N/A</v>
      </c>
    </row>
    <row r="4444" spans="1:9">
      <c r="A4444">
        <v>0.2049455</v>
      </c>
      <c r="B4444">
        <v>0.0122999</v>
      </c>
      <c r="C4444">
        <f>'Map Data'!$I$54</f>
        <v>1</v>
      </c>
      <c r="D4444">
        <f>IF($C4444=1,$B4444,NA())</f>
        <v>0.0122999</v>
      </c>
      <c r="E4444" t="e">
        <f>IF($C4444=2,$B4444,NA())</f>
        <v>#N/A</v>
      </c>
      <c r="F4444" t="e">
        <f>IF($C4444=3,$B4444,NA())</f>
        <v>#N/A</v>
      </c>
      <c r="G4444" t="e">
        <f>IF($C4444=4,$B4444,NA())</f>
        <v>#N/A</v>
      </c>
      <c r="H4444" t="e">
        <f>IF($C4444=5,$B4444,NA())</f>
        <v>#N/A</v>
      </c>
      <c r="I4444" t="e">
        <f>IF($C4444="",$B4444,NA())</f>
        <v>#N/A</v>
      </c>
    </row>
    <row r="4446" spans="1:9">
      <c r="A4446">
        <v>0.1893061</v>
      </c>
      <c r="B4446">
        <v>0.0151368</v>
      </c>
      <c r="C4446">
        <f>'Map Data'!$I$54</f>
        <v>1</v>
      </c>
      <c r="D4446">
        <f>IF($C4446=1,$B4446,NA())</f>
        <v>0.0151368</v>
      </c>
      <c r="E4446" t="e">
        <f>IF($C4446=2,$B4446,NA())</f>
        <v>#N/A</v>
      </c>
      <c r="F4446" t="e">
        <f>IF($C4446=3,$B4446,NA())</f>
        <v>#N/A</v>
      </c>
      <c r="G4446" t="e">
        <f>IF($C4446=4,$B4446,NA())</f>
        <v>#N/A</v>
      </c>
      <c r="H4446" t="e">
        <f>IF($C4446=5,$B4446,NA())</f>
        <v>#N/A</v>
      </c>
      <c r="I4446" t="e">
        <f>IF($C4446="",$B4446,NA())</f>
        <v>#N/A</v>
      </c>
    </row>
    <row r="4447" spans="1:9">
      <c r="A4447">
        <v>0.2087368</v>
      </c>
      <c r="B4447">
        <v>0.0151368</v>
      </c>
      <c r="C4447">
        <f>'Map Data'!$I$54</f>
        <v>1</v>
      </c>
      <c r="D4447">
        <f>IF($C4447=1,$B4447,NA())</f>
        <v>0.0151368</v>
      </c>
      <c r="E4447" t="e">
        <f>IF($C4447=2,$B4447,NA())</f>
        <v>#N/A</v>
      </c>
      <c r="F4447" t="e">
        <f>IF($C4447=3,$B4447,NA())</f>
        <v>#N/A</v>
      </c>
      <c r="G4447" t="e">
        <f>IF($C4447=4,$B4447,NA())</f>
        <v>#N/A</v>
      </c>
      <c r="H4447" t="e">
        <f>IF($C4447=5,$B4447,NA())</f>
        <v>#N/A</v>
      </c>
      <c r="I4447" t="e">
        <f>IF($C4447="",$B4447,NA())</f>
        <v>#N/A</v>
      </c>
    </row>
    <row r="4449" spans="1:9">
      <c r="A4449">
        <v>0.1864625</v>
      </c>
      <c r="B4449">
        <v>0.0179736</v>
      </c>
      <c r="C4449">
        <f>'Map Data'!$I$54</f>
        <v>1</v>
      </c>
      <c r="D4449">
        <f>IF($C4449=1,$B4449,NA())</f>
        <v>0.0179736</v>
      </c>
      <c r="E4449" t="e">
        <f>IF($C4449=2,$B4449,NA())</f>
        <v>#N/A</v>
      </c>
      <c r="F4449" t="e">
        <f>IF($C4449=3,$B4449,NA())</f>
        <v>#N/A</v>
      </c>
      <c r="G4449" t="e">
        <f>IF($C4449=4,$B4449,NA())</f>
        <v>#N/A</v>
      </c>
      <c r="H4449" t="e">
        <f>IF($C4449=5,$B4449,NA())</f>
        <v>#N/A</v>
      </c>
      <c r="I4449" t="e">
        <f>IF($C4449="",$B4449,NA())</f>
        <v>#N/A</v>
      </c>
    </row>
    <row r="4450" spans="1:9">
      <c r="A4450">
        <v>0.21395</v>
      </c>
      <c r="B4450">
        <v>0.0179736</v>
      </c>
      <c r="C4450">
        <f>'Map Data'!$I$54</f>
        <v>1</v>
      </c>
      <c r="D4450">
        <f>IF($C4450=1,$B4450,NA())</f>
        <v>0.0179736</v>
      </c>
      <c r="E4450" t="e">
        <f>IF($C4450=2,$B4450,NA())</f>
        <v>#N/A</v>
      </c>
      <c r="F4450" t="e">
        <f>IF($C4450=3,$B4450,NA())</f>
        <v>#N/A</v>
      </c>
      <c r="G4450" t="e">
        <f>IF($C4450=4,$B4450,NA())</f>
        <v>#N/A</v>
      </c>
      <c r="H4450" t="e">
        <f>IF($C4450=5,$B4450,NA())</f>
        <v>#N/A</v>
      </c>
      <c r="I4450" t="e">
        <f>IF($C4450="",$B4450,NA())</f>
        <v>#N/A</v>
      </c>
    </row>
    <row r="4452" spans="1:9">
      <c r="A4452">
        <v>0.183619</v>
      </c>
      <c r="B4452">
        <v>0.0208105</v>
      </c>
      <c r="C4452">
        <f>'Map Data'!$I$54</f>
        <v>1</v>
      </c>
      <c r="D4452">
        <f>IF($C4452=1,$B4452,NA())</f>
        <v>0.0208105</v>
      </c>
      <c r="E4452" t="e">
        <f>IF($C4452=2,$B4452,NA())</f>
        <v>#N/A</v>
      </c>
      <c r="F4452" t="e">
        <f>IF($C4452=3,$B4452,NA())</f>
        <v>#N/A</v>
      </c>
      <c r="G4452" t="e">
        <f>IF($C4452=4,$B4452,NA())</f>
        <v>#N/A</v>
      </c>
      <c r="H4452" t="e">
        <f>IF($C4452=5,$B4452,NA())</f>
        <v>#N/A</v>
      </c>
      <c r="I4452" t="e">
        <f>IF($C4452="",$B4452,NA())</f>
        <v>#N/A</v>
      </c>
    </row>
    <row r="4453" spans="1:9">
      <c r="A4453">
        <v>0.213476</v>
      </c>
      <c r="B4453">
        <v>0.0208105</v>
      </c>
      <c r="C4453">
        <f>'Map Data'!$I$54</f>
        <v>1</v>
      </c>
      <c r="D4453">
        <f>IF($C4453=1,$B4453,NA())</f>
        <v>0.0208105</v>
      </c>
      <c r="E4453" t="e">
        <f>IF($C4453=2,$B4453,NA())</f>
        <v>#N/A</v>
      </c>
      <c r="F4453" t="e">
        <f>IF($C4453=3,$B4453,NA())</f>
        <v>#N/A</v>
      </c>
      <c r="G4453" t="e">
        <f>IF($C4453=4,$B4453,NA())</f>
        <v>#N/A</v>
      </c>
      <c r="H4453" t="e">
        <f>IF($C4453=5,$B4453,NA())</f>
        <v>#N/A</v>
      </c>
      <c r="I4453" t="e">
        <f>IF($C4453="",$B4453,NA())</f>
        <v>#N/A</v>
      </c>
    </row>
    <row r="4455" spans="1:9">
      <c r="A4455">
        <v>0.1817233</v>
      </c>
      <c r="B4455">
        <v>0.0236473</v>
      </c>
      <c r="C4455">
        <f>'Map Data'!$I$54</f>
        <v>1</v>
      </c>
      <c r="D4455">
        <f>IF($C4455=1,$B4455,NA())</f>
        <v>0.0236473</v>
      </c>
      <c r="E4455" t="e">
        <f>IF($C4455=2,$B4455,NA())</f>
        <v>#N/A</v>
      </c>
      <c r="F4455" t="e">
        <f>IF($C4455=3,$B4455,NA())</f>
        <v>#N/A</v>
      </c>
      <c r="G4455" t="e">
        <f>IF($C4455=4,$B4455,NA())</f>
        <v>#N/A</v>
      </c>
      <c r="H4455" t="e">
        <f>IF($C4455=5,$B4455,NA())</f>
        <v>#N/A</v>
      </c>
      <c r="I4455" t="e">
        <f>IF($C4455="",$B4455,NA())</f>
        <v>#N/A</v>
      </c>
    </row>
    <row r="4456" spans="1:9">
      <c r="A4456">
        <v>0.2144239</v>
      </c>
      <c r="B4456">
        <v>0.0236473</v>
      </c>
      <c r="C4456">
        <f>'Map Data'!$I$54</f>
        <v>1</v>
      </c>
      <c r="D4456">
        <f>IF($C4456=1,$B4456,NA())</f>
        <v>0.0236473</v>
      </c>
      <c r="E4456" t="e">
        <f>IF($C4456=2,$B4456,NA())</f>
        <v>#N/A</v>
      </c>
      <c r="F4456" t="e">
        <f>IF($C4456=3,$B4456,NA())</f>
        <v>#N/A</v>
      </c>
      <c r="G4456" t="e">
        <f>IF($C4456=4,$B4456,NA())</f>
        <v>#N/A</v>
      </c>
      <c r="H4456" t="e">
        <f>IF($C4456=5,$B4456,NA())</f>
        <v>#N/A</v>
      </c>
      <c r="I4456" t="e">
        <f>IF($C4456="",$B4456,NA())</f>
        <v>#N/A</v>
      </c>
    </row>
    <row r="4458" spans="1:9">
      <c r="A4458">
        <v>0.1812494</v>
      </c>
      <c r="B4458">
        <v>0.0264841</v>
      </c>
      <c r="C4458">
        <f>'Map Data'!$I$54</f>
        <v>1</v>
      </c>
      <c r="D4458">
        <f>IF($C4458=1,$B4458,NA())</f>
        <v>0.0264841</v>
      </c>
      <c r="E4458" t="e">
        <f>IF($C4458=2,$B4458,NA())</f>
        <v>#N/A</v>
      </c>
      <c r="F4458" t="e">
        <f>IF($C4458=3,$B4458,NA())</f>
        <v>#N/A</v>
      </c>
      <c r="G4458" t="e">
        <f>IF($C4458=4,$B4458,NA())</f>
        <v>#N/A</v>
      </c>
      <c r="H4458" t="e">
        <f>IF($C4458=5,$B4458,NA())</f>
        <v>#N/A</v>
      </c>
      <c r="I4458" t="e">
        <f>IF($C4458="",$B4458,NA())</f>
        <v>#N/A</v>
      </c>
    </row>
    <row r="4459" spans="1:9">
      <c r="A4459">
        <v>0.2163196</v>
      </c>
      <c r="B4459">
        <v>0.0264841</v>
      </c>
      <c r="C4459">
        <f>'Map Data'!$I$54</f>
        <v>1</v>
      </c>
      <c r="D4459">
        <f>IF($C4459=1,$B4459,NA())</f>
        <v>0.0264841</v>
      </c>
      <c r="E4459" t="e">
        <f>IF($C4459=2,$B4459,NA())</f>
        <v>#N/A</v>
      </c>
      <c r="F4459" t="e">
        <f>IF($C4459=3,$B4459,NA())</f>
        <v>#N/A</v>
      </c>
      <c r="G4459" t="e">
        <f>IF($C4459=4,$B4459,NA())</f>
        <v>#N/A</v>
      </c>
      <c r="H4459" t="e">
        <f>IF($C4459=5,$B4459,NA())</f>
        <v>#N/A</v>
      </c>
      <c r="I4459" t="e">
        <f>IF($C4459="",$B4459,NA())</f>
        <v>#N/A</v>
      </c>
    </row>
    <row r="4461" spans="1:9">
      <c r="A4461">
        <v>0.1821972</v>
      </c>
      <c r="B4461">
        <v>0.029321</v>
      </c>
      <c r="C4461">
        <f>'Map Data'!$I$54</f>
        <v>1</v>
      </c>
      <c r="D4461">
        <f>IF($C4461=1,$B4461,NA())</f>
        <v>0.029321</v>
      </c>
      <c r="E4461" t="e">
        <f>IF($C4461=2,$B4461,NA())</f>
        <v>#N/A</v>
      </c>
      <c r="F4461" t="e">
        <f>IF($C4461=3,$B4461,NA())</f>
        <v>#N/A</v>
      </c>
      <c r="G4461" t="e">
        <f>IF($C4461=4,$B4461,NA())</f>
        <v>#N/A</v>
      </c>
      <c r="H4461" t="e">
        <f>IF($C4461=5,$B4461,NA())</f>
        <v>#N/A</v>
      </c>
      <c r="I4461" t="e">
        <f>IF($C4461="",$B4461,NA())</f>
        <v>#N/A</v>
      </c>
    </row>
    <row r="4462" spans="1:9">
      <c r="A4462">
        <v>0.2167935</v>
      </c>
      <c r="B4462">
        <v>0.029321</v>
      </c>
      <c r="C4462">
        <f>'Map Data'!$I$54</f>
        <v>1</v>
      </c>
      <c r="D4462">
        <f>IF($C4462=1,$B4462,NA())</f>
        <v>0.029321</v>
      </c>
      <c r="E4462" t="e">
        <f>IF($C4462=2,$B4462,NA())</f>
        <v>#N/A</v>
      </c>
      <c r="F4462" t="e">
        <f>IF($C4462=3,$B4462,NA())</f>
        <v>#N/A</v>
      </c>
      <c r="G4462" t="e">
        <f>IF($C4462=4,$B4462,NA())</f>
        <v>#N/A</v>
      </c>
      <c r="H4462" t="e">
        <f>IF($C4462=5,$B4462,NA())</f>
        <v>#N/A</v>
      </c>
      <c r="I4462" t="e">
        <f>IF($C4462="",$B4462,NA())</f>
        <v>#N/A</v>
      </c>
    </row>
    <row r="4464" spans="1:9">
      <c r="A4464">
        <v>0.1845668</v>
      </c>
      <c r="B4464">
        <v>0.0321578</v>
      </c>
      <c r="C4464">
        <f>'Map Data'!$I$54</f>
        <v>1</v>
      </c>
      <c r="D4464">
        <f>IF($C4464=1,$B4464,NA())</f>
        <v>0.0321578</v>
      </c>
      <c r="E4464" t="e">
        <f>IF($C4464=2,$B4464,NA())</f>
        <v>#N/A</v>
      </c>
      <c r="F4464" t="e">
        <f>IF($C4464=3,$B4464,NA())</f>
        <v>#N/A</v>
      </c>
      <c r="G4464" t="e">
        <f>IF($C4464=4,$B4464,NA())</f>
        <v>#N/A</v>
      </c>
      <c r="H4464" t="e">
        <f>IF($C4464=5,$B4464,NA())</f>
        <v>#N/A</v>
      </c>
      <c r="I4464" t="e">
        <f>IF($C4464="",$B4464,NA())</f>
        <v>#N/A</v>
      </c>
    </row>
    <row r="4465" spans="1:9">
      <c r="A4465">
        <v>0.2182152</v>
      </c>
      <c r="B4465">
        <v>0.0321578</v>
      </c>
      <c r="C4465">
        <f>'Map Data'!$I$54</f>
        <v>1</v>
      </c>
      <c r="D4465">
        <f>IF($C4465=1,$B4465,NA())</f>
        <v>0.0321578</v>
      </c>
      <c r="E4465" t="e">
        <f>IF($C4465=2,$B4465,NA())</f>
        <v>#N/A</v>
      </c>
      <c r="F4465" t="e">
        <f>IF($C4465=3,$B4465,NA())</f>
        <v>#N/A</v>
      </c>
      <c r="G4465" t="e">
        <f>IF($C4465=4,$B4465,NA())</f>
        <v>#N/A</v>
      </c>
      <c r="H4465" t="e">
        <f>IF($C4465=5,$B4465,NA())</f>
        <v>#N/A</v>
      </c>
      <c r="I4465" t="e">
        <f>IF($C4465="",$B4465,NA())</f>
        <v>#N/A</v>
      </c>
    </row>
    <row r="4467" spans="1:9">
      <c r="A4467">
        <v>0.1855147</v>
      </c>
      <c r="B4467">
        <v>0.0349946</v>
      </c>
      <c r="C4467">
        <f>'Map Data'!$I$54</f>
        <v>1</v>
      </c>
      <c r="D4467">
        <f>IF($C4467=1,$B4467,NA())</f>
        <v>0.0349946</v>
      </c>
      <c r="E4467" t="e">
        <f>IF($C4467=2,$B4467,NA())</f>
        <v>#N/A</v>
      </c>
      <c r="F4467" t="e">
        <f>IF($C4467=3,$B4467,NA())</f>
        <v>#N/A</v>
      </c>
      <c r="G4467" t="e">
        <f>IF($C4467=4,$B4467,NA())</f>
        <v>#N/A</v>
      </c>
      <c r="H4467" t="e">
        <f>IF($C4467=5,$B4467,NA())</f>
        <v>#N/A</v>
      </c>
      <c r="I4467" t="e">
        <f>IF($C4467="",$B4467,NA())</f>
        <v>#N/A</v>
      </c>
    </row>
    <row r="4468" spans="1:9">
      <c r="A4468">
        <v>0.2191631</v>
      </c>
      <c r="B4468">
        <v>0.0349946</v>
      </c>
      <c r="C4468">
        <f>'Map Data'!$I$54</f>
        <v>1</v>
      </c>
      <c r="D4468">
        <f>IF($C4468=1,$B4468,NA())</f>
        <v>0.0349946</v>
      </c>
      <c r="E4468" t="e">
        <f>IF($C4468=2,$B4468,NA())</f>
        <v>#N/A</v>
      </c>
      <c r="F4468" t="e">
        <f>IF($C4468=3,$B4468,NA())</f>
        <v>#N/A</v>
      </c>
      <c r="G4468" t="e">
        <f>IF($C4468=4,$B4468,NA())</f>
        <v>#N/A</v>
      </c>
      <c r="H4468" t="e">
        <f>IF($C4468=5,$B4468,NA())</f>
        <v>#N/A</v>
      </c>
      <c r="I4468" t="e">
        <f>IF($C4468="",$B4468,NA())</f>
        <v>#N/A</v>
      </c>
    </row>
    <row r="4470" spans="1:9">
      <c r="A4470">
        <v>0.1859886</v>
      </c>
      <c r="B4470">
        <v>0.0378315</v>
      </c>
      <c r="C4470">
        <f>'Map Data'!$I$54</f>
        <v>1</v>
      </c>
      <c r="D4470">
        <f>IF($C4470=1,$B4470,NA())</f>
        <v>0.0378315</v>
      </c>
      <c r="E4470" t="e">
        <f>IF($C4470=2,$B4470,NA())</f>
        <v>#N/A</v>
      </c>
      <c r="F4470" t="e">
        <f>IF($C4470=3,$B4470,NA())</f>
        <v>#N/A</v>
      </c>
      <c r="G4470" t="e">
        <f>IF($C4470=4,$B4470,NA())</f>
        <v>#N/A</v>
      </c>
      <c r="H4470" t="e">
        <f>IF($C4470=5,$B4470,NA())</f>
        <v>#N/A</v>
      </c>
      <c r="I4470" t="e">
        <f>IF($C4470="",$B4470,NA())</f>
        <v>#N/A</v>
      </c>
    </row>
    <row r="4471" spans="1:9">
      <c r="A4471">
        <v>0.219637</v>
      </c>
      <c r="B4471">
        <v>0.0378315</v>
      </c>
      <c r="C4471">
        <f>'Map Data'!$I$54</f>
        <v>1</v>
      </c>
      <c r="D4471">
        <f>IF($C4471=1,$B4471,NA())</f>
        <v>0.0378315</v>
      </c>
      <c r="E4471" t="e">
        <f>IF($C4471=2,$B4471,NA())</f>
        <v>#N/A</v>
      </c>
      <c r="F4471" t="e">
        <f>IF($C4471=3,$B4471,NA())</f>
        <v>#N/A</v>
      </c>
      <c r="G4471" t="e">
        <f>IF($C4471=4,$B4471,NA())</f>
        <v>#N/A</v>
      </c>
      <c r="H4471" t="e">
        <f>IF($C4471=5,$B4471,NA())</f>
        <v>#N/A</v>
      </c>
      <c r="I4471" t="e">
        <f>IF($C4471="",$B4471,NA())</f>
        <v>#N/A</v>
      </c>
    </row>
    <row r="4473" spans="1:9">
      <c r="A4473">
        <v>0.2205848</v>
      </c>
      <c r="B4473">
        <v>0.0378315</v>
      </c>
      <c r="C4473">
        <f>'Map Data'!$I$54</f>
        <v>1</v>
      </c>
      <c r="D4473">
        <f>IF($C4473=1,$B4473,NA())</f>
        <v>0.0378315</v>
      </c>
      <c r="E4473" t="e">
        <f>IF($C4473=2,$B4473,NA())</f>
        <v>#N/A</v>
      </c>
      <c r="F4473" t="e">
        <f>IF($C4473=3,$B4473,NA())</f>
        <v>#N/A</v>
      </c>
      <c r="G4473" t="e">
        <f>IF($C4473=4,$B4473,NA())</f>
        <v>#N/A</v>
      </c>
      <c r="H4473" t="e">
        <f>IF($C4473=5,$B4473,NA())</f>
        <v>#N/A</v>
      </c>
      <c r="I4473" t="e">
        <f>IF($C4473="",$B4473,NA())</f>
        <v>#N/A</v>
      </c>
    </row>
    <row r="4474" spans="1:9">
      <c r="A4474">
        <v>0.225798</v>
      </c>
      <c r="B4474">
        <v>0.0378315</v>
      </c>
      <c r="C4474">
        <f>'Map Data'!$I$54</f>
        <v>1</v>
      </c>
      <c r="D4474">
        <f>IF($C4474=1,$B4474,NA())</f>
        <v>0.0378315</v>
      </c>
      <c r="E4474" t="e">
        <f>IF($C4474=2,$B4474,NA())</f>
        <v>#N/A</v>
      </c>
      <c r="F4474" t="e">
        <f>IF($C4474=3,$B4474,NA())</f>
        <v>#N/A</v>
      </c>
      <c r="G4474" t="e">
        <f>IF($C4474=4,$B4474,NA())</f>
        <v>#N/A</v>
      </c>
      <c r="H4474" t="e">
        <f>IF($C4474=5,$B4474,NA())</f>
        <v>#N/A</v>
      </c>
      <c r="I4474" t="e">
        <f>IF($C4474="",$B4474,NA())</f>
        <v>#N/A</v>
      </c>
    </row>
    <row r="4476" spans="1:9">
      <c r="A4476">
        <v>0.1902539</v>
      </c>
      <c r="B4476">
        <v>0.0406683</v>
      </c>
      <c r="C4476">
        <f>'Map Data'!$I$54</f>
        <v>1</v>
      </c>
      <c r="D4476">
        <f>IF($C4476=1,$B4476,NA())</f>
        <v>0.0406683</v>
      </c>
      <c r="E4476" t="e">
        <f>IF($C4476=2,$B4476,NA())</f>
        <v>#N/A</v>
      </c>
      <c r="F4476" t="e">
        <f>IF($C4476=3,$B4476,NA())</f>
        <v>#N/A</v>
      </c>
      <c r="G4476" t="e">
        <f>IF($C4476=4,$B4476,NA())</f>
        <v>#N/A</v>
      </c>
      <c r="H4476" t="e">
        <f>IF($C4476=5,$B4476,NA())</f>
        <v>#N/A</v>
      </c>
      <c r="I4476" t="e">
        <f>IF($C4476="",$B4476,NA())</f>
        <v>#N/A</v>
      </c>
    </row>
    <row r="4477" spans="1:9">
      <c r="A4477">
        <v>0.2267458</v>
      </c>
      <c r="B4477">
        <v>0.0406683</v>
      </c>
      <c r="C4477">
        <f>'Map Data'!$I$54</f>
        <v>1</v>
      </c>
      <c r="D4477">
        <f>IF($C4477=1,$B4477,NA())</f>
        <v>0.0406683</v>
      </c>
      <c r="E4477" t="e">
        <f>IF($C4477=2,$B4477,NA())</f>
        <v>#N/A</v>
      </c>
      <c r="F4477" t="e">
        <f>IF($C4477=3,$B4477,NA())</f>
        <v>#N/A</v>
      </c>
      <c r="G4477" t="e">
        <f>IF($C4477=4,$B4477,NA())</f>
        <v>#N/A</v>
      </c>
      <c r="H4477" t="e">
        <f>IF($C4477=5,$B4477,NA())</f>
        <v>#N/A</v>
      </c>
      <c r="I4477" t="e">
        <f>IF($C4477="",$B4477,NA())</f>
        <v>#N/A</v>
      </c>
    </row>
    <row r="4479" spans="1:9">
      <c r="A4479">
        <v>0.1902539</v>
      </c>
      <c r="B4479">
        <v>0.0435051</v>
      </c>
      <c r="C4479">
        <f>'Map Data'!$I$54</f>
        <v>1</v>
      </c>
      <c r="D4479">
        <f>IF($C4479=1,$B4479,NA())</f>
        <v>0.0435051</v>
      </c>
      <c r="E4479" t="e">
        <f>IF($C4479=2,$B4479,NA())</f>
        <v>#N/A</v>
      </c>
      <c r="F4479" t="e">
        <f>IF($C4479=3,$B4479,NA())</f>
        <v>#N/A</v>
      </c>
      <c r="G4479" t="e">
        <f>IF($C4479=4,$B4479,NA())</f>
        <v>#N/A</v>
      </c>
      <c r="H4479" t="e">
        <f>IF($C4479=5,$B4479,NA())</f>
        <v>#N/A</v>
      </c>
      <c r="I4479" t="e">
        <f>IF($C4479="",$B4479,NA())</f>
        <v>#N/A</v>
      </c>
    </row>
    <row r="4480" spans="1:9">
      <c r="A4480">
        <v>0.2272197</v>
      </c>
      <c r="B4480">
        <v>0.0435051</v>
      </c>
      <c r="C4480">
        <f>'Map Data'!$I$54</f>
        <v>1</v>
      </c>
      <c r="D4480">
        <f>IF($C4480=1,$B4480,NA())</f>
        <v>0.0435051</v>
      </c>
      <c r="E4480" t="e">
        <f>IF($C4480=2,$B4480,NA())</f>
        <v>#N/A</v>
      </c>
      <c r="F4480" t="e">
        <f>IF($C4480=3,$B4480,NA())</f>
        <v>#N/A</v>
      </c>
      <c r="G4480" t="e">
        <f>IF($C4480=4,$B4480,NA())</f>
        <v>#N/A</v>
      </c>
      <c r="H4480" t="e">
        <f>IF($C4480=5,$B4480,NA())</f>
        <v>#N/A</v>
      </c>
      <c r="I4480" t="e">
        <f>IF($C4480="",$B4480,NA())</f>
        <v>#N/A</v>
      </c>
    </row>
    <row r="4482" spans="1:9">
      <c r="A4482">
        <v>0.2291154</v>
      </c>
      <c r="B4482">
        <v>0.0435051</v>
      </c>
      <c r="C4482">
        <f>'Map Data'!$I$54</f>
        <v>1</v>
      </c>
      <c r="D4482">
        <f>IF($C4482=1,$B4482,NA())</f>
        <v>0.0435051</v>
      </c>
      <c r="E4482" t="e">
        <f>IF($C4482=2,$B4482,NA())</f>
        <v>#N/A</v>
      </c>
      <c r="F4482" t="e">
        <f>IF($C4482=3,$B4482,NA())</f>
        <v>#N/A</v>
      </c>
      <c r="G4482" t="e">
        <f>IF($C4482=4,$B4482,NA())</f>
        <v>#N/A</v>
      </c>
      <c r="H4482" t="e">
        <f>IF($C4482=5,$B4482,NA())</f>
        <v>#N/A</v>
      </c>
      <c r="I4482" t="e">
        <f>IF($C4482="",$B4482,NA())</f>
        <v>#N/A</v>
      </c>
    </row>
    <row r="4483" spans="1:9">
      <c r="A4483">
        <v>0.2295893</v>
      </c>
      <c r="B4483">
        <v>0.0435051</v>
      </c>
      <c r="C4483">
        <f>'Map Data'!$I$54</f>
        <v>1</v>
      </c>
      <c r="D4483">
        <f>IF($C4483=1,$B4483,NA())</f>
        <v>0.0435051</v>
      </c>
      <c r="E4483" t="e">
        <f>IF($C4483=2,$B4483,NA())</f>
        <v>#N/A</v>
      </c>
      <c r="F4483" t="e">
        <f>IF($C4483=3,$B4483,NA())</f>
        <v>#N/A</v>
      </c>
      <c r="G4483" t="e">
        <f>IF($C4483=4,$B4483,NA())</f>
        <v>#N/A</v>
      </c>
      <c r="H4483" t="e">
        <f>IF($C4483=5,$B4483,NA())</f>
        <v>#N/A</v>
      </c>
      <c r="I4483" t="e">
        <f>IF($C4483="",$B4483,NA())</f>
        <v>#N/A</v>
      </c>
    </row>
    <row r="4485" spans="1:9">
      <c r="A4485">
        <v>0.1930974</v>
      </c>
      <c r="B4485">
        <v>0.046342</v>
      </c>
      <c r="C4485">
        <f>'Map Data'!$I$54</f>
        <v>1</v>
      </c>
      <c r="D4485">
        <f>IF($C4485=1,$B4485,NA())</f>
        <v>0.046342</v>
      </c>
      <c r="E4485" t="e">
        <f>IF($C4485=2,$B4485,NA())</f>
        <v>#N/A</v>
      </c>
      <c r="F4485" t="e">
        <f>IF($C4485=3,$B4485,NA())</f>
        <v>#N/A</v>
      </c>
      <c r="G4485" t="e">
        <f>IF($C4485=4,$B4485,NA())</f>
        <v>#N/A</v>
      </c>
      <c r="H4485" t="e">
        <f>IF($C4485=5,$B4485,NA())</f>
        <v>#N/A</v>
      </c>
      <c r="I4485" t="e">
        <f>IF($C4485="",$B4485,NA())</f>
        <v>#N/A</v>
      </c>
    </row>
    <row r="4486" spans="1:9">
      <c r="A4486">
        <v>0.231485</v>
      </c>
      <c r="B4486">
        <v>0.046342</v>
      </c>
      <c r="C4486">
        <f>'Map Data'!$I$54</f>
        <v>1</v>
      </c>
      <c r="D4486">
        <f>IF($C4486=1,$B4486,NA())</f>
        <v>0.046342</v>
      </c>
      <c r="E4486" t="e">
        <f>IF($C4486=2,$B4486,NA())</f>
        <v>#N/A</v>
      </c>
      <c r="F4486" t="e">
        <f>IF($C4486=3,$B4486,NA())</f>
        <v>#N/A</v>
      </c>
      <c r="G4486" t="e">
        <f>IF($C4486=4,$B4486,NA())</f>
        <v>#N/A</v>
      </c>
      <c r="H4486" t="e">
        <f>IF($C4486=5,$B4486,NA())</f>
        <v>#N/A</v>
      </c>
      <c r="I4486" t="e">
        <f>IF($C4486="",$B4486,NA())</f>
        <v>#N/A</v>
      </c>
    </row>
    <row r="4488" spans="1:9">
      <c r="A4488">
        <v>0.1973627</v>
      </c>
      <c r="B4488">
        <v>0.0491788</v>
      </c>
      <c r="C4488">
        <f>'Map Data'!$I$54</f>
        <v>1</v>
      </c>
      <c r="D4488">
        <f>IF($C4488=1,$B4488,NA())</f>
        <v>0.0491788</v>
      </c>
      <c r="E4488" t="e">
        <f>IF($C4488=2,$B4488,NA())</f>
        <v>#N/A</v>
      </c>
      <c r="F4488" t="e">
        <f>IF($C4488=3,$B4488,NA())</f>
        <v>#N/A</v>
      </c>
      <c r="G4488" t="e">
        <f>IF($C4488=4,$B4488,NA())</f>
        <v>#N/A</v>
      </c>
      <c r="H4488" t="e">
        <f>IF($C4488=5,$B4488,NA())</f>
        <v>#N/A</v>
      </c>
      <c r="I4488" t="e">
        <f>IF($C4488="",$B4488,NA())</f>
        <v>#N/A</v>
      </c>
    </row>
    <row r="4489" spans="1:9">
      <c r="A4489">
        <v>0.2329068</v>
      </c>
      <c r="B4489">
        <v>0.0491788</v>
      </c>
      <c r="C4489">
        <f>'Map Data'!$I$54</f>
        <v>1</v>
      </c>
      <c r="D4489">
        <f>IF($C4489=1,$B4489,NA())</f>
        <v>0.0491788</v>
      </c>
      <c r="E4489" t="e">
        <f>IF($C4489=2,$B4489,NA())</f>
        <v>#N/A</v>
      </c>
      <c r="F4489" t="e">
        <f>IF($C4489=3,$B4489,NA())</f>
        <v>#N/A</v>
      </c>
      <c r="G4489" t="e">
        <f>IF($C4489=4,$B4489,NA())</f>
        <v>#N/A</v>
      </c>
      <c r="H4489" t="e">
        <f>IF($C4489=5,$B4489,NA())</f>
        <v>#N/A</v>
      </c>
      <c r="I4489" t="e">
        <f>IF($C4489="",$B4489,NA())</f>
        <v>#N/A</v>
      </c>
    </row>
    <row r="4491" spans="1:9">
      <c r="A4491">
        <v>0.1992584</v>
      </c>
      <c r="B4491">
        <v>0.0520157</v>
      </c>
      <c r="C4491">
        <f>'Map Data'!$I$54</f>
        <v>1</v>
      </c>
      <c r="D4491">
        <f>IF($C4491=1,$B4491,NA())</f>
        <v>0.0520157</v>
      </c>
      <c r="E4491" t="e">
        <f>IF($C4491=2,$B4491,NA())</f>
        <v>#N/A</v>
      </c>
      <c r="F4491" t="e">
        <f>IF($C4491=3,$B4491,NA())</f>
        <v>#N/A</v>
      </c>
      <c r="G4491" t="e">
        <f>IF($C4491=4,$B4491,NA())</f>
        <v>#N/A</v>
      </c>
      <c r="H4491" t="e">
        <f>IF($C4491=5,$B4491,NA())</f>
        <v>#N/A</v>
      </c>
      <c r="I4491" t="e">
        <f>IF($C4491="",$B4491,NA())</f>
        <v>#N/A</v>
      </c>
    </row>
    <row r="4492" spans="1:9">
      <c r="A4492">
        <v>0.2191631</v>
      </c>
      <c r="B4492">
        <v>0.0520157</v>
      </c>
      <c r="C4492">
        <f>'Map Data'!$I$54</f>
        <v>1</v>
      </c>
      <c r="D4492">
        <f>IF($C4492=1,$B4492,NA())</f>
        <v>0.0520157</v>
      </c>
      <c r="E4492" t="e">
        <f>IF($C4492=2,$B4492,NA())</f>
        <v>#N/A</v>
      </c>
      <c r="F4492" t="e">
        <f>IF($C4492=3,$B4492,NA())</f>
        <v>#N/A</v>
      </c>
      <c r="G4492" t="e">
        <f>IF($C4492=4,$B4492,NA())</f>
        <v>#N/A</v>
      </c>
      <c r="H4492" t="e">
        <f>IF($C4492=5,$B4492,NA())</f>
        <v>#N/A</v>
      </c>
      <c r="I4492" t="e">
        <f>IF($C4492="",$B4492,NA())</f>
        <v>#N/A</v>
      </c>
    </row>
    <row r="4494" spans="1:9">
      <c r="A4494">
        <v>0.2229545</v>
      </c>
      <c r="B4494">
        <v>0.0520157</v>
      </c>
      <c r="C4494">
        <f>'Map Data'!$I$54</f>
        <v>1</v>
      </c>
      <c r="D4494">
        <f>IF($C4494=1,$B4494,NA())</f>
        <v>0.0520157</v>
      </c>
      <c r="E4494" t="e">
        <f>IF($C4494=2,$B4494,NA())</f>
        <v>#N/A</v>
      </c>
      <c r="F4494" t="e">
        <f>IF($C4494=3,$B4494,NA())</f>
        <v>#N/A</v>
      </c>
      <c r="G4494" t="e">
        <f>IF($C4494=4,$B4494,NA())</f>
        <v>#N/A</v>
      </c>
      <c r="H4494" t="e">
        <f>IF($C4494=5,$B4494,NA())</f>
        <v>#N/A</v>
      </c>
      <c r="I4494" t="e">
        <f>IF($C4494="",$B4494,NA())</f>
        <v>#N/A</v>
      </c>
    </row>
    <row r="4495" spans="1:9">
      <c r="A4495">
        <v>0.2343286</v>
      </c>
      <c r="B4495">
        <v>0.0520157</v>
      </c>
      <c r="C4495">
        <f>'Map Data'!$I$54</f>
        <v>1</v>
      </c>
      <c r="D4495">
        <f>IF($C4495=1,$B4495,NA())</f>
        <v>0.0520157</v>
      </c>
      <c r="E4495" t="e">
        <f>IF($C4495=2,$B4495,NA())</f>
        <v>#N/A</v>
      </c>
      <c r="F4495" t="e">
        <f>IF($C4495=3,$B4495,NA())</f>
        <v>#N/A</v>
      </c>
      <c r="G4495" t="e">
        <f>IF($C4495=4,$B4495,NA())</f>
        <v>#N/A</v>
      </c>
      <c r="H4495" t="e">
        <f>IF($C4495=5,$B4495,NA())</f>
        <v>#N/A</v>
      </c>
      <c r="I4495" t="e">
        <f>IF($C4495="",$B4495,NA())</f>
        <v>#N/A</v>
      </c>
    </row>
    <row r="4497" spans="1:9">
      <c r="A4497">
        <v>0.2011541</v>
      </c>
      <c r="B4497">
        <v>0.0548525</v>
      </c>
      <c r="C4497">
        <f>'Map Data'!$I$54</f>
        <v>1</v>
      </c>
      <c r="D4497">
        <f>IF($C4497=1,$B4497,NA())</f>
        <v>0.0548525</v>
      </c>
      <c r="E4497" t="e">
        <f>IF($C4497=2,$B4497,NA())</f>
        <v>#N/A</v>
      </c>
      <c r="F4497" t="e">
        <f>IF($C4497=3,$B4497,NA())</f>
        <v>#N/A</v>
      </c>
      <c r="G4497" t="e">
        <f>IF($C4497=4,$B4497,NA())</f>
        <v>#N/A</v>
      </c>
      <c r="H4497" t="e">
        <f>IF($C4497=5,$B4497,NA())</f>
        <v>#N/A</v>
      </c>
      <c r="I4497" t="e">
        <f>IF($C4497="",$B4497,NA())</f>
        <v>#N/A</v>
      </c>
    </row>
    <row r="4498" spans="1:9">
      <c r="A4498">
        <v>0.2191631</v>
      </c>
      <c r="B4498">
        <v>0.0548525</v>
      </c>
      <c r="C4498">
        <f>'Map Data'!$I$54</f>
        <v>1</v>
      </c>
      <c r="D4498">
        <f>IF($C4498=1,$B4498,NA())</f>
        <v>0.0548525</v>
      </c>
      <c r="E4498" t="e">
        <f>IF($C4498=2,$B4498,NA())</f>
        <v>#N/A</v>
      </c>
      <c r="F4498" t="e">
        <f>IF($C4498=3,$B4498,NA())</f>
        <v>#N/A</v>
      </c>
      <c r="G4498" t="e">
        <f>IF($C4498=4,$B4498,NA())</f>
        <v>#N/A</v>
      </c>
      <c r="H4498" t="e">
        <f>IF($C4498=5,$B4498,NA())</f>
        <v>#N/A</v>
      </c>
      <c r="I4498" t="e">
        <f>IF($C4498="",$B4498,NA())</f>
        <v>#N/A</v>
      </c>
    </row>
    <row r="4500" spans="1:9">
      <c r="A4500">
        <v>0.2267458</v>
      </c>
      <c r="B4500">
        <v>0.0548525</v>
      </c>
      <c r="C4500">
        <f>'Map Data'!$I$54</f>
        <v>1</v>
      </c>
      <c r="D4500">
        <f>IF($C4500=1,$B4500,NA())</f>
        <v>0.0548525</v>
      </c>
      <c r="E4500" t="e">
        <f>IF($C4500=2,$B4500,NA())</f>
        <v>#N/A</v>
      </c>
      <c r="F4500" t="e">
        <f>IF($C4500=3,$B4500,NA())</f>
        <v>#N/A</v>
      </c>
      <c r="G4500" t="e">
        <f>IF($C4500=4,$B4500,NA())</f>
        <v>#N/A</v>
      </c>
      <c r="H4500" t="e">
        <f>IF($C4500=5,$B4500,NA())</f>
        <v>#N/A</v>
      </c>
      <c r="I4500" t="e">
        <f>IF($C4500="",$B4500,NA())</f>
        <v>#N/A</v>
      </c>
    </row>
    <row r="4501" spans="1:9">
      <c r="A4501">
        <v>0.2338546</v>
      </c>
      <c r="B4501">
        <v>0.0548525</v>
      </c>
      <c r="C4501">
        <f>'Map Data'!$I$54</f>
        <v>1</v>
      </c>
      <c r="D4501">
        <f>IF($C4501=1,$B4501,NA())</f>
        <v>0.0548525</v>
      </c>
      <c r="E4501" t="e">
        <f>IF($C4501=2,$B4501,NA())</f>
        <v>#N/A</v>
      </c>
      <c r="F4501" t="e">
        <f>IF($C4501=3,$B4501,NA())</f>
        <v>#N/A</v>
      </c>
      <c r="G4501" t="e">
        <f>IF($C4501=4,$B4501,NA())</f>
        <v>#N/A</v>
      </c>
      <c r="H4501" t="e">
        <f>IF($C4501=5,$B4501,NA())</f>
        <v>#N/A</v>
      </c>
      <c r="I4501" t="e">
        <f>IF($C4501="",$B4501,NA())</f>
        <v>#N/A</v>
      </c>
    </row>
    <row r="4503" spans="1:9">
      <c r="A4503">
        <v>0.2371721</v>
      </c>
      <c r="B4503">
        <v>0.0548525</v>
      </c>
      <c r="C4503">
        <f>'Map Data'!$I$54</f>
        <v>1</v>
      </c>
      <c r="D4503">
        <f>IF($C4503=1,$B4503,NA())</f>
        <v>0.0548525</v>
      </c>
      <c r="E4503" t="e">
        <f>IF($C4503=2,$B4503,NA())</f>
        <v>#N/A</v>
      </c>
      <c r="F4503" t="e">
        <f>IF($C4503=3,$B4503,NA())</f>
        <v>#N/A</v>
      </c>
      <c r="G4503" t="e">
        <f>IF($C4503=4,$B4503,NA())</f>
        <v>#N/A</v>
      </c>
      <c r="H4503" t="e">
        <f>IF($C4503=5,$B4503,NA())</f>
        <v>#N/A</v>
      </c>
      <c r="I4503" t="e">
        <f>IF($C4503="",$B4503,NA())</f>
        <v>#N/A</v>
      </c>
    </row>
    <row r="4504" spans="1:9">
      <c r="A4504">
        <v>0.2423852</v>
      </c>
      <c r="B4504">
        <v>0.0548525</v>
      </c>
      <c r="C4504">
        <f>'Map Data'!$I$54</f>
        <v>1</v>
      </c>
      <c r="D4504">
        <f>IF($C4504=1,$B4504,NA())</f>
        <v>0.0548525</v>
      </c>
      <c r="E4504" t="e">
        <f>IF($C4504=2,$B4504,NA())</f>
        <v>#N/A</v>
      </c>
      <c r="F4504" t="e">
        <f>IF($C4504=3,$B4504,NA())</f>
        <v>#N/A</v>
      </c>
      <c r="G4504" t="e">
        <f>IF($C4504=4,$B4504,NA())</f>
        <v>#N/A</v>
      </c>
      <c r="H4504" t="e">
        <f>IF($C4504=5,$B4504,NA())</f>
        <v>#N/A</v>
      </c>
      <c r="I4504" t="e">
        <f>IF($C4504="",$B4504,NA())</f>
        <v>#N/A</v>
      </c>
    </row>
    <row r="4506" spans="1:9">
      <c r="A4506">
        <v>0.2011541</v>
      </c>
      <c r="B4506">
        <v>0.0576893</v>
      </c>
      <c r="C4506">
        <f>'Map Data'!$I$54</f>
        <v>1</v>
      </c>
      <c r="D4506">
        <f>IF($C4506=1,$B4506,NA())</f>
        <v>0.0576893</v>
      </c>
      <c r="E4506" t="e">
        <f>IF($C4506=2,$B4506,NA())</f>
        <v>#N/A</v>
      </c>
      <c r="F4506" t="e">
        <f>IF($C4506=3,$B4506,NA())</f>
        <v>#N/A</v>
      </c>
      <c r="G4506" t="e">
        <f>IF($C4506=4,$B4506,NA())</f>
        <v>#N/A</v>
      </c>
      <c r="H4506" t="e">
        <f>IF($C4506=5,$B4506,NA())</f>
        <v>#N/A</v>
      </c>
      <c r="I4506" t="e">
        <f>IF($C4506="",$B4506,NA())</f>
        <v>#N/A</v>
      </c>
    </row>
    <row r="4507" spans="1:9">
      <c r="A4507">
        <v>0.2044715</v>
      </c>
      <c r="B4507">
        <v>0.0576893</v>
      </c>
      <c r="C4507">
        <f>'Map Data'!$I$54</f>
        <v>1</v>
      </c>
      <c r="D4507">
        <f>IF($C4507=1,$B4507,NA())</f>
        <v>0.0576893</v>
      </c>
      <c r="E4507" t="e">
        <f>IF($C4507=2,$B4507,NA())</f>
        <v>#N/A</v>
      </c>
      <c r="F4507" t="e">
        <f>IF($C4507=3,$B4507,NA())</f>
        <v>#N/A</v>
      </c>
      <c r="G4507" t="e">
        <f>IF($C4507=4,$B4507,NA())</f>
        <v>#N/A</v>
      </c>
      <c r="H4507" t="e">
        <f>IF($C4507=5,$B4507,NA())</f>
        <v>#N/A</v>
      </c>
      <c r="I4507" t="e">
        <f>IF($C4507="",$B4507,NA())</f>
        <v>#N/A</v>
      </c>
    </row>
    <row r="4509" spans="1:9">
      <c r="A4509">
        <v>0.2158456</v>
      </c>
      <c r="B4509">
        <v>0.0576893</v>
      </c>
      <c r="C4509">
        <f>'Map Data'!$I$54</f>
        <v>1</v>
      </c>
      <c r="D4509">
        <f>IF($C4509=1,$B4509,NA())</f>
        <v>0.0576893</v>
      </c>
      <c r="E4509" t="e">
        <f>IF($C4509=2,$B4509,NA())</f>
        <v>#N/A</v>
      </c>
      <c r="F4509" t="e">
        <f>IF($C4509=3,$B4509,NA())</f>
        <v>#N/A</v>
      </c>
      <c r="G4509" t="e">
        <f>IF($C4509=4,$B4509,NA())</f>
        <v>#N/A</v>
      </c>
      <c r="H4509" t="e">
        <f>IF($C4509=5,$B4509,NA())</f>
        <v>#N/A</v>
      </c>
      <c r="I4509" t="e">
        <f>IF($C4509="",$B4509,NA())</f>
        <v>#N/A</v>
      </c>
    </row>
    <row r="4510" spans="1:9">
      <c r="A4510">
        <v>0.2186892</v>
      </c>
      <c r="B4510">
        <v>0.0576893</v>
      </c>
      <c r="C4510">
        <f>'Map Data'!$I$54</f>
        <v>1</v>
      </c>
      <c r="D4510">
        <f>IF($C4510=1,$B4510,NA())</f>
        <v>0.0576893</v>
      </c>
      <c r="E4510" t="e">
        <f>IF($C4510=2,$B4510,NA())</f>
        <v>#N/A</v>
      </c>
      <c r="F4510" t="e">
        <f>IF($C4510=3,$B4510,NA())</f>
        <v>#N/A</v>
      </c>
      <c r="G4510" t="e">
        <f>IF($C4510=4,$B4510,NA())</f>
        <v>#N/A</v>
      </c>
      <c r="H4510" t="e">
        <f>IF($C4510=5,$B4510,NA())</f>
        <v>#N/A</v>
      </c>
      <c r="I4510" t="e">
        <f>IF($C4510="",$B4510,NA())</f>
        <v>#N/A</v>
      </c>
    </row>
    <row r="4512" spans="1:9">
      <c r="A4512">
        <v>0.2329068</v>
      </c>
      <c r="B4512">
        <v>0.0576893</v>
      </c>
      <c r="C4512">
        <f>'Map Data'!$I$54</f>
        <v>1</v>
      </c>
      <c r="D4512">
        <f>IF($C4512=1,$B4512,NA())</f>
        <v>0.0576893</v>
      </c>
      <c r="E4512" t="e">
        <f>IF($C4512=2,$B4512,NA())</f>
        <v>#N/A</v>
      </c>
      <c r="F4512" t="e">
        <f>IF($C4512=3,$B4512,NA())</f>
        <v>#N/A</v>
      </c>
      <c r="G4512" t="e">
        <f>IF($C4512=4,$B4512,NA())</f>
        <v>#N/A</v>
      </c>
      <c r="H4512" t="e">
        <f>IF($C4512=5,$B4512,NA())</f>
        <v>#N/A</v>
      </c>
      <c r="I4512" t="e">
        <f>IF($C4512="",$B4512,NA())</f>
        <v>#N/A</v>
      </c>
    </row>
    <row r="4513" spans="1:9">
      <c r="A4513">
        <v>0.2414374</v>
      </c>
      <c r="B4513">
        <v>0.0576893</v>
      </c>
      <c r="C4513">
        <f>'Map Data'!$I$54</f>
        <v>1</v>
      </c>
      <c r="D4513">
        <f>IF($C4513=1,$B4513,NA())</f>
        <v>0.0576893</v>
      </c>
      <c r="E4513" t="e">
        <f>IF($C4513=2,$B4513,NA())</f>
        <v>#N/A</v>
      </c>
      <c r="F4513" t="e">
        <f>IF($C4513=3,$B4513,NA())</f>
        <v>#N/A</v>
      </c>
      <c r="G4513" t="e">
        <f>IF($C4513=4,$B4513,NA())</f>
        <v>#N/A</v>
      </c>
      <c r="H4513" t="e">
        <f>IF($C4513=5,$B4513,NA())</f>
        <v>#N/A</v>
      </c>
      <c r="I4513" t="e">
        <f>IF($C4513="",$B4513,NA())</f>
        <v>#N/A</v>
      </c>
    </row>
    <row r="4515" spans="1:9">
      <c r="A4515">
        <v>0.2011541</v>
      </c>
      <c r="B4515">
        <v>0.0605262</v>
      </c>
      <c r="C4515">
        <f>'Map Data'!$I$54</f>
        <v>1</v>
      </c>
      <c r="D4515">
        <f>IF($C4515=1,$B4515,NA())</f>
        <v>0.0605262</v>
      </c>
      <c r="E4515" t="e">
        <f>IF($C4515=2,$B4515,NA())</f>
        <v>#N/A</v>
      </c>
      <c r="F4515" t="e">
        <f>IF($C4515=3,$B4515,NA())</f>
        <v>#N/A</v>
      </c>
      <c r="G4515" t="e">
        <f>IF($C4515=4,$B4515,NA())</f>
        <v>#N/A</v>
      </c>
      <c r="H4515" t="e">
        <f>IF($C4515=5,$B4515,NA())</f>
        <v>#N/A</v>
      </c>
      <c r="I4515" t="e">
        <f>IF($C4515="",$B4515,NA())</f>
        <v>#N/A</v>
      </c>
    </row>
    <row r="4516" spans="1:9">
      <c r="A4516">
        <v>0.2039976</v>
      </c>
      <c r="B4516">
        <v>0.0605262</v>
      </c>
      <c r="C4516">
        <f>'Map Data'!$I$54</f>
        <v>1</v>
      </c>
      <c r="D4516">
        <f>IF($C4516=1,$B4516,NA())</f>
        <v>0.0605262</v>
      </c>
      <c r="E4516" t="e">
        <f>IF($C4516=2,$B4516,NA())</f>
        <v>#N/A</v>
      </c>
      <c r="F4516" t="e">
        <f>IF($C4516=3,$B4516,NA())</f>
        <v>#N/A</v>
      </c>
      <c r="G4516" t="e">
        <f>IF($C4516=4,$B4516,NA())</f>
        <v>#N/A</v>
      </c>
      <c r="H4516" t="e">
        <f>IF($C4516=5,$B4516,NA())</f>
        <v>#N/A</v>
      </c>
      <c r="I4516" t="e">
        <f>IF($C4516="",$B4516,NA())</f>
        <v>#N/A</v>
      </c>
    </row>
    <row r="4518" spans="1:9">
      <c r="A4518">
        <v>0.2357503</v>
      </c>
      <c r="B4518">
        <v>0.0605262</v>
      </c>
      <c r="C4518">
        <f>'Map Data'!$I$54</f>
        <v>1</v>
      </c>
      <c r="D4518">
        <f>IF($C4518=1,$B4518,NA())</f>
        <v>0.0605262</v>
      </c>
      <c r="E4518" t="e">
        <f>IF($C4518=2,$B4518,NA())</f>
        <v>#N/A</v>
      </c>
      <c r="F4518" t="e">
        <f>IF($C4518=3,$B4518,NA())</f>
        <v>#N/A</v>
      </c>
      <c r="G4518" t="e">
        <f>IF($C4518=4,$B4518,NA())</f>
        <v>#N/A</v>
      </c>
      <c r="H4518" t="e">
        <f>IF($C4518=5,$B4518,NA())</f>
        <v>#N/A</v>
      </c>
      <c r="I4518" t="e">
        <f>IF($C4518="",$B4518,NA())</f>
        <v>#N/A</v>
      </c>
    </row>
    <row r="4519" spans="1:9">
      <c r="A4519">
        <v>0.2362242</v>
      </c>
      <c r="B4519">
        <v>0.0605262</v>
      </c>
      <c r="C4519">
        <f>'Map Data'!$I$54</f>
        <v>1</v>
      </c>
      <c r="D4519">
        <f>IF($C4519=1,$B4519,NA())</f>
        <v>0.0605262</v>
      </c>
      <c r="E4519" t="e">
        <f>IF($C4519=2,$B4519,NA())</f>
        <v>#N/A</v>
      </c>
      <c r="F4519" t="e">
        <f>IF($C4519=3,$B4519,NA())</f>
        <v>#N/A</v>
      </c>
      <c r="G4519" t="e">
        <f>IF($C4519=4,$B4519,NA())</f>
        <v>#N/A</v>
      </c>
      <c r="H4519" t="e">
        <f>IF($C4519=5,$B4519,NA())</f>
        <v>#N/A</v>
      </c>
      <c r="I4519" t="e">
        <f>IF($C4519="",$B4519,NA())</f>
        <v>#N/A</v>
      </c>
    </row>
    <row r="4521" spans="1:9">
      <c r="A4521">
        <v>0.201628</v>
      </c>
      <c r="B4521">
        <v>0.063363</v>
      </c>
      <c r="C4521">
        <f>'Map Data'!$I$54</f>
        <v>1</v>
      </c>
      <c r="D4521">
        <f>IF($C4521=1,$B4521,NA())</f>
        <v>0.063363</v>
      </c>
      <c r="E4521" t="e">
        <f>IF($C4521=2,$B4521,NA())</f>
        <v>#N/A</v>
      </c>
      <c r="F4521" t="e">
        <f>IF($C4521=3,$B4521,NA())</f>
        <v>#N/A</v>
      </c>
      <c r="G4521" t="e">
        <f>IF($C4521=4,$B4521,NA())</f>
        <v>#N/A</v>
      </c>
      <c r="H4521" t="e">
        <f>IF($C4521=5,$B4521,NA())</f>
        <v>#N/A</v>
      </c>
      <c r="I4521" t="e">
        <f>IF($C4521="",$B4521,NA())</f>
        <v>#N/A</v>
      </c>
    </row>
    <row r="4522" spans="1:9">
      <c r="A4522">
        <v>0.2035237</v>
      </c>
      <c r="B4522">
        <v>0.063363</v>
      </c>
      <c r="C4522">
        <f>'Map Data'!$I$54</f>
        <v>1</v>
      </c>
      <c r="D4522">
        <f>IF($C4522=1,$B4522,NA())</f>
        <v>0.063363</v>
      </c>
      <c r="E4522" t="e">
        <f>IF($C4522=2,$B4522,NA())</f>
        <v>#N/A</v>
      </c>
      <c r="F4522" t="e">
        <f>IF($C4522=3,$B4522,NA())</f>
        <v>#N/A</v>
      </c>
      <c r="G4522" t="e">
        <f>IF($C4522=4,$B4522,NA())</f>
        <v>#N/A</v>
      </c>
      <c r="H4522" t="e">
        <f>IF($C4522=5,$B4522,NA())</f>
        <v>#N/A</v>
      </c>
      <c r="I4522" t="e">
        <f>IF($C4522="",$B4522,NA())</f>
        <v>#N/A</v>
      </c>
    </row>
    <row r="4524" spans="1:9">
      <c r="A4524">
        <v>0.2025758</v>
      </c>
      <c r="B4524">
        <v>0.0661998</v>
      </c>
      <c r="C4524">
        <f>'Map Data'!$I$54</f>
        <v>1</v>
      </c>
      <c r="D4524">
        <f>IF($C4524=1,$B4524,NA())</f>
        <v>0.0661998</v>
      </c>
      <c r="E4524" t="e">
        <f>IF($C4524=2,$B4524,NA())</f>
        <v>#N/A</v>
      </c>
      <c r="F4524" t="e">
        <f>IF($C4524=3,$B4524,NA())</f>
        <v>#N/A</v>
      </c>
      <c r="G4524" t="e">
        <f>IF($C4524=4,$B4524,NA())</f>
        <v>#N/A</v>
      </c>
      <c r="H4524" t="e">
        <f>IF($C4524=5,$B4524,NA())</f>
        <v>#N/A</v>
      </c>
      <c r="I4524" t="e">
        <f>IF($C4524="",$B4524,NA())</f>
        <v>#N/A</v>
      </c>
    </row>
    <row r="4525" spans="1:9">
      <c r="A4525">
        <v>0.2030498</v>
      </c>
      <c r="B4525">
        <v>0.0661998</v>
      </c>
      <c r="C4525">
        <f>'Map Data'!$I$54</f>
        <v>1</v>
      </c>
      <c r="D4525">
        <f>IF($C4525=1,$B4525,NA())</f>
        <v>0.0661998</v>
      </c>
      <c r="E4525" t="e">
        <f>IF($C4525=2,$B4525,NA())</f>
        <v>#N/A</v>
      </c>
      <c r="F4525" t="e">
        <f>IF($C4525=3,$B4525,NA())</f>
        <v>#N/A</v>
      </c>
      <c r="G4525" t="e">
        <f>IF($C4525=4,$B4525,NA())</f>
        <v>#N/A</v>
      </c>
      <c r="H4525" t="e">
        <f>IF($C4525=5,$B4525,NA())</f>
        <v>#N/A</v>
      </c>
      <c r="I4525" t="e">
        <f>IF($C4525="",$B4525,NA())</f>
        <v>#N/A</v>
      </c>
    </row>
    <row r="4527" spans="1:9">
      <c r="A4527">
        <v>0.2021019</v>
      </c>
      <c r="B4527">
        <v>0.06903670000000001</v>
      </c>
      <c r="C4527">
        <f>'Map Data'!$I$54</f>
        <v>1</v>
      </c>
      <c r="D4527">
        <f>IF($C4527=1,$B4527,NA())</f>
        <v>0.0690367</v>
      </c>
      <c r="E4527" t="e">
        <f>IF($C4527=2,$B4527,NA())</f>
        <v>#N/A</v>
      </c>
      <c r="F4527" t="e">
        <f>IF($C4527=3,$B4527,NA())</f>
        <v>#N/A</v>
      </c>
      <c r="G4527" t="e">
        <f>IF($C4527=4,$B4527,NA())</f>
        <v>#N/A</v>
      </c>
      <c r="H4527" t="e">
        <f>IF($C4527=5,$B4527,NA())</f>
        <v>#N/A</v>
      </c>
      <c r="I4527" t="e">
        <f>IF($C4527="",$B4527,NA())</f>
        <v>#N/A</v>
      </c>
    </row>
    <row r="4528" spans="1:9">
      <c r="A4528">
        <v>0.2025758</v>
      </c>
      <c r="B4528">
        <v>0.06903670000000001</v>
      </c>
      <c r="C4528">
        <f>'Map Data'!$I$54</f>
        <v>1</v>
      </c>
      <c r="D4528">
        <f>IF($C4528=1,$B4528,NA())</f>
        <v>0.0690367</v>
      </c>
      <c r="E4528" t="e">
        <f>IF($C4528=2,$B4528,NA())</f>
        <v>#N/A</v>
      </c>
      <c r="F4528" t="e">
        <f>IF($C4528=3,$B4528,NA())</f>
        <v>#N/A</v>
      </c>
      <c r="G4528" t="e">
        <f>IF($C4528=4,$B4528,NA())</f>
        <v>#N/A</v>
      </c>
      <c r="H4528" t="e">
        <f>IF($C4528=5,$B4528,NA())</f>
        <v>#N/A</v>
      </c>
      <c r="I4528" t="e">
        <f>IF($C4528="",$B4528,NA())</f>
        <v>#N/A</v>
      </c>
    </row>
    <row r="4530" spans="1:9">
      <c r="A4530">
        <v>-0.1343821</v>
      </c>
      <c r="B4530">
        <v>0.06903670000000001</v>
      </c>
      <c r="C4530">
        <f>'Map Data'!$I$55</f>
        <v>3</v>
      </c>
      <c r="D4530" t="e">
        <f>IF($C4530=1,$B4530,NA())</f>
        <v>#N/A</v>
      </c>
      <c r="E4530" t="e">
        <f>IF($C4530=2,$B4530,NA())</f>
        <v>#N/A</v>
      </c>
      <c r="F4530">
        <f>IF($C4530=3,$B4530,NA())</f>
        <v>0.0690367</v>
      </c>
      <c r="G4530" t="e">
        <f>IF($C4530=4,$B4530,NA())</f>
        <v>#N/A</v>
      </c>
      <c r="H4530" t="e">
        <f>IF($C4530=5,$B4530,NA())</f>
        <v>#N/A</v>
      </c>
      <c r="I4530" t="e">
        <f>IF($C4530="",$B4530,NA())</f>
        <v>#N/A</v>
      </c>
    </row>
    <row r="4531" spans="1:9">
      <c r="A4531">
        <v>-0.104999</v>
      </c>
      <c r="B4531">
        <v>0.06903670000000001</v>
      </c>
      <c r="C4531">
        <f>'Map Data'!$I$55</f>
        <v>3</v>
      </c>
      <c r="D4531" t="e">
        <f>IF($C4531=1,$B4531,NA())</f>
        <v>#N/A</v>
      </c>
      <c r="E4531" t="e">
        <f>IF($C4531=2,$B4531,NA())</f>
        <v>#N/A</v>
      </c>
      <c r="F4531">
        <f>IF($C4531=3,$B4531,NA())</f>
        <v>0.0690367</v>
      </c>
      <c r="G4531" t="e">
        <f>IF($C4531=4,$B4531,NA())</f>
        <v>#N/A</v>
      </c>
      <c r="H4531" t="e">
        <f>IF($C4531=5,$B4531,NA())</f>
        <v>#N/A</v>
      </c>
      <c r="I4531" t="e">
        <f>IF($C4531="",$B4531,NA())</f>
        <v>#N/A</v>
      </c>
    </row>
    <row r="4533" spans="1:9">
      <c r="A4533">
        <v>-0.1580781</v>
      </c>
      <c r="B4533">
        <v>0.07187350000000001</v>
      </c>
      <c r="C4533">
        <f>'Map Data'!$I$55</f>
        <v>3</v>
      </c>
      <c r="D4533" t="e">
        <f>IF($C4533=1,$B4533,NA())</f>
        <v>#N/A</v>
      </c>
      <c r="E4533" t="e">
        <f>IF($C4533=2,$B4533,NA())</f>
        <v>#N/A</v>
      </c>
      <c r="F4533">
        <f>IF($C4533=3,$B4533,NA())</f>
        <v>0.0718735</v>
      </c>
      <c r="G4533" t="e">
        <f>IF($C4533=4,$B4533,NA())</f>
        <v>#N/A</v>
      </c>
      <c r="H4533" t="e">
        <f>IF($C4533=5,$B4533,NA())</f>
        <v>#N/A</v>
      </c>
      <c r="I4533" t="e">
        <f>IF($C4533="",$B4533,NA())</f>
        <v>#N/A</v>
      </c>
    </row>
    <row r="4534" spans="1:9">
      <c r="A4534">
        <v>-0.104999</v>
      </c>
      <c r="B4534">
        <v>0.07187350000000001</v>
      </c>
      <c r="C4534">
        <f>'Map Data'!$I$55</f>
        <v>3</v>
      </c>
      <c r="D4534" t="e">
        <f>IF($C4534=1,$B4534,NA())</f>
        <v>#N/A</v>
      </c>
      <c r="E4534" t="e">
        <f>IF($C4534=2,$B4534,NA())</f>
        <v>#N/A</v>
      </c>
      <c r="F4534">
        <f>IF($C4534=3,$B4534,NA())</f>
        <v>0.0718735</v>
      </c>
      <c r="G4534" t="e">
        <f>IF($C4534=4,$B4534,NA())</f>
        <v>#N/A</v>
      </c>
      <c r="H4534" t="e">
        <f>IF($C4534=5,$B4534,NA())</f>
        <v>#N/A</v>
      </c>
      <c r="I4534" t="e">
        <f>IF($C4534="",$B4534,NA())</f>
        <v>#N/A</v>
      </c>
    </row>
    <row r="4536" spans="1:9">
      <c r="A4536">
        <v>-0.1789306</v>
      </c>
      <c r="B4536">
        <v>0.07471029999999999</v>
      </c>
      <c r="C4536">
        <f>'Map Data'!$I$55</f>
        <v>3</v>
      </c>
      <c r="D4536" t="e">
        <f>IF($C4536=1,$B4536,NA())</f>
        <v>#N/A</v>
      </c>
      <c r="E4536" t="e">
        <f>IF($C4536=2,$B4536,NA())</f>
        <v>#N/A</v>
      </c>
      <c r="F4536">
        <f>IF($C4536=3,$B4536,NA())</f>
        <v>0.0747103</v>
      </c>
      <c r="G4536" t="e">
        <f>IF($C4536=4,$B4536,NA())</f>
        <v>#N/A</v>
      </c>
      <c r="H4536" t="e">
        <f>IF($C4536=5,$B4536,NA())</f>
        <v>#N/A</v>
      </c>
      <c r="I4536" t="e">
        <f>IF($C4536="",$B4536,NA())</f>
        <v>#N/A</v>
      </c>
    </row>
    <row r="4537" spans="1:9">
      <c r="A4537">
        <v>-0.104525</v>
      </c>
      <c r="B4537">
        <v>0.07471029999999999</v>
      </c>
      <c r="C4537">
        <f>'Map Data'!$I$55</f>
        <v>3</v>
      </c>
      <c r="D4537" t="e">
        <f>IF($C4537=1,$B4537,NA())</f>
        <v>#N/A</v>
      </c>
      <c r="E4537" t="e">
        <f>IF($C4537=2,$B4537,NA())</f>
        <v>#N/A</v>
      </c>
      <c r="F4537">
        <f>IF($C4537=3,$B4537,NA())</f>
        <v>0.0747103</v>
      </c>
      <c r="G4537" t="e">
        <f>IF($C4537=4,$B4537,NA())</f>
        <v>#N/A</v>
      </c>
      <c r="H4537" t="e">
        <f>IF($C4537=5,$B4537,NA())</f>
        <v>#N/A</v>
      </c>
      <c r="I4537" t="e">
        <f>IF($C4537="",$B4537,NA())</f>
        <v>#N/A</v>
      </c>
    </row>
    <row r="4539" spans="1:9">
      <c r="A4539">
        <v>-0.1955179</v>
      </c>
      <c r="B4539">
        <v>0.0775472</v>
      </c>
      <c r="C4539">
        <f>'Map Data'!$I$55</f>
        <v>3</v>
      </c>
      <c r="D4539" t="e">
        <f>IF($C4539=1,$B4539,NA())</f>
        <v>#N/A</v>
      </c>
      <c r="E4539" t="e">
        <f>IF($C4539=2,$B4539,NA())</f>
        <v>#N/A</v>
      </c>
      <c r="F4539">
        <f>IF($C4539=3,$B4539,NA())</f>
        <v>0.0775472</v>
      </c>
      <c r="G4539" t="e">
        <f>IF($C4539=4,$B4539,NA())</f>
        <v>#N/A</v>
      </c>
      <c r="H4539" t="e">
        <f>IF($C4539=5,$B4539,NA())</f>
        <v>#N/A</v>
      </c>
      <c r="I4539" t="e">
        <f>IF($C4539="",$B4539,NA())</f>
        <v>#N/A</v>
      </c>
    </row>
    <row r="4540" spans="1:9">
      <c r="A4540">
        <v>-0.104525</v>
      </c>
      <c r="B4540">
        <v>0.0775472</v>
      </c>
      <c r="C4540">
        <f>'Map Data'!$I$55</f>
        <v>3</v>
      </c>
      <c r="D4540" t="e">
        <f>IF($C4540=1,$B4540,NA())</f>
        <v>#N/A</v>
      </c>
      <c r="E4540" t="e">
        <f>IF($C4540=2,$B4540,NA())</f>
        <v>#N/A</v>
      </c>
      <c r="F4540">
        <f>IF($C4540=3,$B4540,NA())</f>
        <v>0.0775472</v>
      </c>
      <c r="G4540" t="e">
        <f>IF($C4540=4,$B4540,NA())</f>
        <v>#N/A</v>
      </c>
      <c r="H4540" t="e">
        <f>IF($C4540=5,$B4540,NA())</f>
        <v>#N/A</v>
      </c>
      <c r="I4540" t="e">
        <f>IF($C4540="",$B4540,NA())</f>
        <v>#N/A</v>
      </c>
    </row>
    <row r="4542" spans="1:9">
      <c r="A4542">
        <v>-0.195044</v>
      </c>
      <c r="B4542">
        <v>0.080384</v>
      </c>
      <c r="C4542">
        <f>'Map Data'!$I$55</f>
        <v>3</v>
      </c>
      <c r="D4542" t="e">
        <f>IF($C4542=1,$B4542,NA())</f>
        <v>#N/A</v>
      </c>
      <c r="E4542" t="e">
        <f>IF($C4542=2,$B4542,NA())</f>
        <v>#N/A</v>
      </c>
      <c r="F4542">
        <f>IF($C4542=3,$B4542,NA())</f>
        <v>0.080384</v>
      </c>
      <c r="G4542" t="e">
        <f>IF($C4542=4,$B4542,NA())</f>
        <v>#N/A</v>
      </c>
      <c r="H4542" t="e">
        <f>IF($C4542=5,$B4542,NA())</f>
        <v>#N/A</v>
      </c>
      <c r="I4542" t="e">
        <f>IF($C4542="",$B4542,NA())</f>
        <v>#N/A</v>
      </c>
    </row>
    <row r="4543" spans="1:9">
      <c r="A4543">
        <v>-0.1040511</v>
      </c>
      <c r="B4543">
        <v>0.080384</v>
      </c>
      <c r="C4543">
        <f>'Map Data'!$I$55</f>
        <v>3</v>
      </c>
      <c r="D4543" t="e">
        <f>IF($C4543=1,$B4543,NA())</f>
        <v>#N/A</v>
      </c>
      <c r="E4543" t="e">
        <f>IF($C4543=2,$B4543,NA())</f>
        <v>#N/A</v>
      </c>
      <c r="F4543">
        <f>IF($C4543=3,$B4543,NA())</f>
        <v>0.080384</v>
      </c>
      <c r="G4543" t="e">
        <f>IF($C4543=4,$B4543,NA())</f>
        <v>#N/A</v>
      </c>
      <c r="H4543" t="e">
        <f>IF($C4543=5,$B4543,NA())</f>
        <v>#N/A</v>
      </c>
      <c r="I4543" t="e">
        <f>IF($C4543="",$B4543,NA())</f>
        <v>#N/A</v>
      </c>
    </row>
    <row r="4545" spans="1:9">
      <c r="A4545">
        <v>-0.19457</v>
      </c>
      <c r="B4545">
        <v>0.0832209</v>
      </c>
      <c r="C4545">
        <f>'Map Data'!$I$55</f>
        <v>3</v>
      </c>
      <c r="D4545" t="e">
        <f>IF($C4545=1,$B4545,NA())</f>
        <v>#N/A</v>
      </c>
      <c r="E4545" t="e">
        <f>IF($C4545=2,$B4545,NA())</f>
        <v>#N/A</v>
      </c>
      <c r="F4545">
        <f>IF($C4545=3,$B4545,NA())</f>
        <v>0.0832209</v>
      </c>
      <c r="G4545" t="e">
        <f>IF($C4545=4,$B4545,NA())</f>
        <v>#N/A</v>
      </c>
      <c r="H4545" t="e">
        <f>IF($C4545=5,$B4545,NA())</f>
        <v>#N/A</v>
      </c>
      <c r="I4545" t="e">
        <f>IF($C4545="",$B4545,NA())</f>
        <v>#N/A</v>
      </c>
    </row>
    <row r="4546" spans="1:9">
      <c r="A4546">
        <v>-0.1040511</v>
      </c>
      <c r="B4546">
        <v>0.0832209</v>
      </c>
      <c r="C4546">
        <f>'Map Data'!$I$55</f>
        <v>3</v>
      </c>
      <c r="D4546" t="e">
        <f>IF($C4546=1,$B4546,NA())</f>
        <v>#N/A</v>
      </c>
      <c r="E4546" t="e">
        <f>IF($C4546=2,$B4546,NA())</f>
        <v>#N/A</v>
      </c>
      <c r="F4546">
        <f>IF($C4546=3,$B4546,NA())</f>
        <v>0.0832209</v>
      </c>
      <c r="G4546" t="e">
        <f>IF($C4546=4,$B4546,NA())</f>
        <v>#N/A</v>
      </c>
      <c r="H4546" t="e">
        <f>IF($C4546=5,$B4546,NA())</f>
        <v>#N/A</v>
      </c>
      <c r="I4546" t="e">
        <f>IF($C4546="",$B4546,NA())</f>
        <v>#N/A</v>
      </c>
    </row>
    <row r="4548" spans="1:9">
      <c r="A4548">
        <v>-0.1940961</v>
      </c>
      <c r="B4548">
        <v>0.0860577</v>
      </c>
      <c r="C4548">
        <f>'Map Data'!$I$55</f>
        <v>3</v>
      </c>
      <c r="D4548" t="e">
        <f>IF($C4548=1,$B4548,NA())</f>
        <v>#N/A</v>
      </c>
      <c r="E4548" t="e">
        <f>IF($C4548=2,$B4548,NA())</f>
        <v>#N/A</v>
      </c>
      <c r="F4548">
        <f>IF($C4548=3,$B4548,NA())</f>
        <v>0.0860577</v>
      </c>
      <c r="G4548" t="e">
        <f>IF($C4548=4,$B4548,NA())</f>
        <v>#N/A</v>
      </c>
      <c r="H4548" t="e">
        <f>IF($C4548=5,$B4548,NA())</f>
        <v>#N/A</v>
      </c>
      <c r="I4548" t="e">
        <f>IF($C4548="",$B4548,NA())</f>
        <v>#N/A</v>
      </c>
    </row>
    <row r="4549" spans="1:9">
      <c r="A4549">
        <v>-0.1035772</v>
      </c>
      <c r="B4549">
        <v>0.0860577</v>
      </c>
      <c r="C4549">
        <f>'Map Data'!$I$55</f>
        <v>3</v>
      </c>
      <c r="D4549" t="e">
        <f>IF($C4549=1,$B4549,NA())</f>
        <v>#N/A</v>
      </c>
      <c r="E4549" t="e">
        <f>IF($C4549=2,$B4549,NA())</f>
        <v>#N/A</v>
      </c>
      <c r="F4549">
        <f>IF($C4549=3,$B4549,NA())</f>
        <v>0.0860577</v>
      </c>
      <c r="G4549" t="e">
        <f>IF($C4549=4,$B4549,NA())</f>
        <v>#N/A</v>
      </c>
      <c r="H4549" t="e">
        <f>IF($C4549=5,$B4549,NA())</f>
        <v>#N/A</v>
      </c>
      <c r="I4549" t="e">
        <f>IF($C4549="",$B4549,NA())</f>
        <v>#N/A</v>
      </c>
    </row>
    <row r="4551" spans="1:9">
      <c r="A4551">
        <v>-0.1936222</v>
      </c>
      <c r="B4551">
        <v>0.0888945</v>
      </c>
      <c r="C4551">
        <f>'Map Data'!$I$55</f>
        <v>3</v>
      </c>
      <c r="D4551" t="e">
        <f>IF($C4551=1,$B4551,NA())</f>
        <v>#N/A</v>
      </c>
      <c r="E4551" t="e">
        <f>IF($C4551=2,$B4551,NA())</f>
        <v>#N/A</v>
      </c>
      <c r="F4551">
        <f>IF($C4551=3,$B4551,NA())</f>
        <v>0.0888945</v>
      </c>
      <c r="G4551" t="e">
        <f>IF($C4551=4,$B4551,NA())</f>
        <v>#N/A</v>
      </c>
      <c r="H4551" t="e">
        <f>IF($C4551=5,$B4551,NA())</f>
        <v>#N/A</v>
      </c>
      <c r="I4551" t="e">
        <f>IF($C4551="",$B4551,NA())</f>
        <v>#N/A</v>
      </c>
    </row>
    <row r="4552" spans="1:9">
      <c r="A4552">
        <v>-0.1035772</v>
      </c>
      <c r="B4552">
        <v>0.0888945</v>
      </c>
      <c r="C4552">
        <f>'Map Data'!$I$55</f>
        <v>3</v>
      </c>
      <c r="D4552" t="e">
        <f>IF($C4552=1,$B4552,NA())</f>
        <v>#N/A</v>
      </c>
      <c r="E4552" t="e">
        <f>IF($C4552=2,$B4552,NA())</f>
        <v>#N/A</v>
      </c>
      <c r="F4552">
        <f>IF($C4552=3,$B4552,NA())</f>
        <v>0.0888945</v>
      </c>
      <c r="G4552" t="e">
        <f>IF($C4552=4,$B4552,NA())</f>
        <v>#N/A</v>
      </c>
      <c r="H4552" t="e">
        <f>IF($C4552=5,$B4552,NA())</f>
        <v>#N/A</v>
      </c>
      <c r="I4552" t="e">
        <f>IF($C4552="",$B4552,NA())</f>
        <v>#N/A</v>
      </c>
    </row>
    <row r="4554" spans="1:9">
      <c r="A4554">
        <v>-0.1931483</v>
      </c>
      <c r="B4554">
        <v>0.0917314</v>
      </c>
      <c r="C4554">
        <f>'Map Data'!$I$55</f>
        <v>3</v>
      </c>
      <c r="D4554" t="e">
        <f>IF($C4554=1,$B4554,NA())</f>
        <v>#N/A</v>
      </c>
      <c r="E4554" t="e">
        <f>IF($C4554=2,$B4554,NA())</f>
        <v>#N/A</v>
      </c>
      <c r="F4554">
        <f>IF($C4554=3,$B4554,NA())</f>
        <v>0.0917314</v>
      </c>
      <c r="G4554" t="e">
        <f>IF($C4554=4,$B4554,NA())</f>
        <v>#N/A</v>
      </c>
      <c r="H4554" t="e">
        <f>IF($C4554=5,$B4554,NA())</f>
        <v>#N/A</v>
      </c>
      <c r="I4554" t="e">
        <f>IF($C4554="",$B4554,NA())</f>
        <v>#N/A</v>
      </c>
    </row>
    <row r="4555" spans="1:9">
      <c r="A4555">
        <v>-0.1031033</v>
      </c>
      <c r="B4555">
        <v>0.0917314</v>
      </c>
      <c r="C4555">
        <f>'Map Data'!$I$55</f>
        <v>3</v>
      </c>
      <c r="D4555" t="e">
        <f>IF($C4555=1,$B4555,NA())</f>
        <v>#N/A</v>
      </c>
      <c r="E4555" t="e">
        <f>IF($C4555=2,$B4555,NA())</f>
        <v>#N/A</v>
      </c>
      <c r="F4555">
        <f>IF($C4555=3,$B4555,NA())</f>
        <v>0.0917314</v>
      </c>
      <c r="G4555" t="e">
        <f>IF($C4555=4,$B4555,NA())</f>
        <v>#N/A</v>
      </c>
      <c r="H4555" t="e">
        <f>IF($C4555=5,$B4555,NA())</f>
        <v>#N/A</v>
      </c>
      <c r="I4555" t="e">
        <f>IF($C4555="",$B4555,NA())</f>
        <v>#N/A</v>
      </c>
    </row>
    <row r="4557" spans="1:9">
      <c r="A4557">
        <v>-0.1926744</v>
      </c>
      <c r="B4557">
        <v>0.09456820000000001</v>
      </c>
      <c r="C4557">
        <f>'Map Data'!$I$55</f>
        <v>3</v>
      </c>
      <c r="D4557" t="e">
        <f>IF($C4557=1,$B4557,NA())</f>
        <v>#N/A</v>
      </c>
      <c r="E4557" t="e">
        <f>IF($C4557=2,$B4557,NA())</f>
        <v>#N/A</v>
      </c>
      <c r="F4557">
        <f>IF($C4557=3,$B4557,NA())</f>
        <v>0.0945682</v>
      </c>
      <c r="G4557" t="e">
        <f>IF($C4557=4,$B4557,NA())</f>
        <v>#N/A</v>
      </c>
      <c r="H4557" t="e">
        <f>IF($C4557=5,$B4557,NA())</f>
        <v>#N/A</v>
      </c>
      <c r="I4557" t="e">
        <f>IF($C4557="",$B4557,NA())</f>
        <v>#N/A</v>
      </c>
    </row>
    <row r="4558" spans="1:9">
      <c r="A4558">
        <v>-0.1031033</v>
      </c>
      <c r="B4558">
        <v>0.09456820000000001</v>
      </c>
      <c r="C4558">
        <f>'Map Data'!$I$55</f>
        <v>3</v>
      </c>
      <c r="D4558" t="e">
        <f>IF($C4558=1,$B4558,NA())</f>
        <v>#N/A</v>
      </c>
      <c r="E4558" t="e">
        <f>IF($C4558=2,$B4558,NA())</f>
        <v>#N/A</v>
      </c>
      <c r="F4558">
        <f>IF($C4558=3,$B4558,NA())</f>
        <v>0.0945682</v>
      </c>
      <c r="G4558" t="e">
        <f>IF($C4558=4,$B4558,NA())</f>
        <v>#N/A</v>
      </c>
      <c r="H4558" t="e">
        <f>IF($C4558=5,$B4558,NA())</f>
        <v>#N/A</v>
      </c>
      <c r="I4558" t="e">
        <f>IF($C4558="",$B4558,NA())</f>
        <v>#N/A</v>
      </c>
    </row>
    <row r="4560" spans="1:9">
      <c r="A4560">
        <v>-0.1922004</v>
      </c>
      <c r="B4560">
        <v>0.09740500000000001</v>
      </c>
      <c r="C4560">
        <f>'Map Data'!$I$55</f>
        <v>3</v>
      </c>
      <c r="D4560" t="e">
        <f>IF($C4560=1,$B4560,NA())</f>
        <v>#N/A</v>
      </c>
      <c r="E4560" t="e">
        <f>IF($C4560=2,$B4560,NA())</f>
        <v>#N/A</v>
      </c>
      <c r="F4560">
        <f>IF($C4560=3,$B4560,NA())</f>
        <v>0.097405</v>
      </c>
      <c r="G4560" t="e">
        <f>IF($C4560=4,$B4560,NA())</f>
        <v>#N/A</v>
      </c>
      <c r="H4560" t="e">
        <f>IF($C4560=5,$B4560,NA())</f>
        <v>#N/A</v>
      </c>
      <c r="I4560" t="e">
        <f>IF($C4560="",$B4560,NA())</f>
        <v>#N/A</v>
      </c>
    </row>
    <row r="4561" spans="1:9">
      <c r="A4561">
        <v>-0.1026293</v>
      </c>
      <c r="B4561">
        <v>0.09740500000000001</v>
      </c>
      <c r="C4561">
        <f>'Map Data'!$I$55</f>
        <v>3</v>
      </c>
      <c r="D4561" t="e">
        <f>IF($C4561=1,$B4561,NA())</f>
        <v>#N/A</v>
      </c>
      <c r="E4561" t="e">
        <f>IF($C4561=2,$B4561,NA())</f>
        <v>#N/A</v>
      </c>
      <c r="F4561">
        <f>IF($C4561=3,$B4561,NA())</f>
        <v>0.097405</v>
      </c>
      <c r="G4561" t="e">
        <f>IF($C4561=4,$B4561,NA())</f>
        <v>#N/A</v>
      </c>
      <c r="H4561" t="e">
        <f>IF($C4561=5,$B4561,NA())</f>
        <v>#N/A</v>
      </c>
      <c r="I4561" t="e">
        <f>IF($C4561="",$B4561,NA())</f>
        <v>#N/A</v>
      </c>
    </row>
    <row r="4563" spans="1:9">
      <c r="A4563">
        <v>-0.1917265</v>
      </c>
      <c r="B4563">
        <v>0.1002419</v>
      </c>
      <c r="C4563">
        <f>'Map Data'!$I$55</f>
        <v>3</v>
      </c>
      <c r="D4563" t="e">
        <f>IF($C4563=1,$B4563,NA())</f>
        <v>#N/A</v>
      </c>
      <c r="E4563" t="e">
        <f>IF($C4563=2,$B4563,NA())</f>
        <v>#N/A</v>
      </c>
      <c r="F4563">
        <f>IF($C4563=3,$B4563,NA())</f>
        <v>0.1002419</v>
      </c>
      <c r="G4563" t="e">
        <f>IF($C4563=4,$B4563,NA())</f>
        <v>#N/A</v>
      </c>
      <c r="H4563" t="e">
        <f>IF($C4563=5,$B4563,NA())</f>
        <v>#N/A</v>
      </c>
      <c r="I4563" t="e">
        <f>IF($C4563="",$B4563,NA())</f>
        <v>#N/A</v>
      </c>
    </row>
    <row r="4564" spans="1:9">
      <c r="A4564">
        <v>-0.1026293</v>
      </c>
      <c r="B4564">
        <v>0.1002419</v>
      </c>
      <c r="C4564">
        <f>'Map Data'!$I$55</f>
        <v>3</v>
      </c>
      <c r="D4564" t="e">
        <f>IF($C4564=1,$B4564,NA())</f>
        <v>#N/A</v>
      </c>
      <c r="E4564" t="e">
        <f>IF($C4564=2,$B4564,NA())</f>
        <v>#N/A</v>
      </c>
      <c r="F4564">
        <f>IF($C4564=3,$B4564,NA())</f>
        <v>0.1002419</v>
      </c>
      <c r="G4564" t="e">
        <f>IF($C4564=4,$B4564,NA())</f>
        <v>#N/A</v>
      </c>
      <c r="H4564" t="e">
        <f>IF($C4564=5,$B4564,NA())</f>
        <v>#N/A</v>
      </c>
      <c r="I4564" t="e">
        <f>IF($C4564="",$B4564,NA())</f>
        <v>#N/A</v>
      </c>
    </row>
    <row r="4566" spans="1:9">
      <c r="A4566">
        <v>-0.1912526</v>
      </c>
      <c r="B4566">
        <v>0.1030787</v>
      </c>
      <c r="C4566">
        <f>'Map Data'!$I$55</f>
        <v>3</v>
      </c>
      <c r="D4566" t="e">
        <f>IF($C4566=1,$B4566,NA())</f>
        <v>#N/A</v>
      </c>
      <c r="E4566" t="e">
        <f>IF($C4566=2,$B4566,NA())</f>
        <v>#N/A</v>
      </c>
      <c r="F4566">
        <f>IF($C4566=3,$B4566,NA())</f>
        <v>0.1030787</v>
      </c>
      <c r="G4566" t="e">
        <f>IF($C4566=4,$B4566,NA())</f>
        <v>#N/A</v>
      </c>
      <c r="H4566" t="e">
        <f>IF($C4566=5,$B4566,NA())</f>
        <v>#N/A</v>
      </c>
      <c r="I4566" t="e">
        <f>IF($C4566="",$B4566,NA())</f>
        <v>#N/A</v>
      </c>
    </row>
    <row r="4567" spans="1:9">
      <c r="A4567">
        <v>-0.1021554</v>
      </c>
      <c r="B4567">
        <v>0.1030787</v>
      </c>
      <c r="C4567">
        <f>'Map Data'!$I$55</f>
        <v>3</v>
      </c>
      <c r="D4567" t="e">
        <f>IF($C4567=1,$B4567,NA())</f>
        <v>#N/A</v>
      </c>
      <c r="E4567" t="e">
        <f>IF($C4567=2,$B4567,NA())</f>
        <v>#N/A</v>
      </c>
      <c r="F4567">
        <f>IF($C4567=3,$B4567,NA())</f>
        <v>0.1030787</v>
      </c>
      <c r="G4567" t="e">
        <f>IF($C4567=4,$B4567,NA())</f>
        <v>#N/A</v>
      </c>
      <c r="H4567" t="e">
        <f>IF($C4567=5,$B4567,NA())</f>
        <v>#N/A</v>
      </c>
      <c r="I4567" t="e">
        <f>IF($C4567="",$B4567,NA())</f>
        <v>#N/A</v>
      </c>
    </row>
    <row r="4569" spans="1:9">
      <c r="A4569">
        <v>-0.1907787</v>
      </c>
      <c r="B4569">
        <v>0.1059155</v>
      </c>
      <c r="C4569">
        <f>'Map Data'!$I$55</f>
        <v>3</v>
      </c>
      <c r="D4569" t="e">
        <f>IF($C4569=1,$B4569,NA())</f>
        <v>#N/A</v>
      </c>
      <c r="E4569" t="e">
        <f>IF($C4569=2,$B4569,NA())</f>
        <v>#N/A</v>
      </c>
      <c r="F4569">
        <f>IF($C4569=3,$B4569,NA())</f>
        <v>0.1059155</v>
      </c>
      <c r="G4569" t="e">
        <f>IF($C4569=4,$B4569,NA())</f>
        <v>#N/A</v>
      </c>
      <c r="H4569" t="e">
        <f>IF($C4569=5,$B4569,NA())</f>
        <v>#N/A</v>
      </c>
      <c r="I4569" t="e">
        <f>IF($C4569="",$B4569,NA())</f>
        <v>#N/A</v>
      </c>
    </row>
    <row r="4570" spans="1:9">
      <c r="A4570">
        <v>-0.1021554</v>
      </c>
      <c r="B4570">
        <v>0.1059155</v>
      </c>
      <c r="C4570">
        <f>'Map Data'!$I$55</f>
        <v>3</v>
      </c>
      <c r="D4570" t="e">
        <f>IF($C4570=1,$B4570,NA())</f>
        <v>#N/A</v>
      </c>
      <c r="E4570" t="e">
        <f>IF($C4570=2,$B4570,NA())</f>
        <v>#N/A</v>
      </c>
      <c r="F4570">
        <f>IF($C4570=3,$B4570,NA())</f>
        <v>0.1059155</v>
      </c>
      <c r="G4570" t="e">
        <f>IF($C4570=4,$B4570,NA())</f>
        <v>#N/A</v>
      </c>
      <c r="H4570" t="e">
        <f>IF($C4570=5,$B4570,NA())</f>
        <v>#N/A</v>
      </c>
      <c r="I4570" t="e">
        <f>IF($C4570="",$B4570,NA())</f>
        <v>#N/A</v>
      </c>
    </row>
    <row r="4572" spans="1:9">
      <c r="A4572">
        <v>-0.1903048</v>
      </c>
      <c r="B4572">
        <v>0.1087524</v>
      </c>
      <c r="C4572">
        <f>'Map Data'!$I$55</f>
        <v>3</v>
      </c>
      <c r="D4572" t="e">
        <f>IF($C4572=1,$B4572,NA())</f>
        <v>#N/A</v>
      </c>
      <c r="E4572" t="e">
        <f>IF($C4572=2,$B4572,NA())</f>
        <v>#N/A</v>
      </c>
      <c r="F4572">
        <f>IF($C4572=3,$B4572,NA())</f>
        <v>0.1087524</v>
      </c>
      <c r="G4572" t="e">
        <f>IF($C4572=4,$B4572,NA())</f>
        <v>#N/A</v>
      </c>
      <c r="H4572" t="e">
        <f>IF($C4572=5,$B4572,NA())</f>
        <v>#N/A</v>
      </c>
      <c r="I4572" t="e">
        <f>IF($C4572="",$B4572,NA())</f>
        <v>#N/A</v>
      </c>
    </row>
    <row r="4573" spans="1:9">
      <c r="A4573">
        <v>-0.1016815</v>
      </c>
      <c r="B4573">
        <v>0.1087524</v>
      </c>
      <c r="C4573">
        <f>'Map Data'!$I$55</f>
        <v>3</v>
      </c>
      <c r="D4573" t="e">
        <f>IF($C4573=1,$B4573,NA())</f>
        <v>#N/A</v>
      </c>
      <c r="E4573" t="e">
        <f>IF($C4573=2,$B4573,NA())</f>
        <v>#N/A</v>
      </c>
      <c r="F4573">
        <f>IF($C4573=3,$B4573,NA())</f>
        <v>0.1087524</v>
      </c>
      <c r="G4573" t="e">
        <f>IF($C4573=4,$B4573,NA())</f>
        <v>#N/A</v>
      </c>
      <c r="H4573" t="e">
        <f>IF($C4573=5,$B4573,NA())</f>
        <v>#N/A</v>
      </c>
      <c r="I4573" t="e">
        <f>IF($C4573="",$B4573,NA())</f>
        <v>#N/A</v>
      </c>
    </row>
    <row r="4575" spans="1:9">
      <c r="A4575">
        <v>-0.1898308</v>
      </c>
      <c r="B4575">
        <v>0.1115892</v>
      </c>
      <c r="C4575">
        <f>'Map Data'!$I$55</f>
        <v>3</v>
      </c>
      <c r="D4575" t="e">
        <f>IF($C4575=1,$B4575,NA())</f>
        <v>#N/A</v>
      </c>
      <c r="E4575" t="e">
        <f>IF($C4575=2,$B4575,NA())</f>
        <v>#N/A</v>
      </c>
      <c r="F4575">
        <f>IF($C4575=3,$B4575,NA())</f>
        <v>0.1115892</v>
      </c>
      <c r="G4575" t="e">
        <f>IF($C4575=4,$B4575,NA())</f>
        <v>#N/A</v>
      </c>
      <c r="H4575" t="e">
        <f>IF($C4575=5,$B4575,NA())</f>
        <v>#N/A</v>
      </c>
      <c r="I4575" t="e">
        <f>IF($C4575="",$B4575,NA())</f>
        <v>#N/A</v>
      </c>
    </row>
    <row r="4576" spans="1:9">
      <c r="A4576">
        <v>-0.1016815</v>
      </c>
      <c r="B4576">
        <v>0.1115892</v>
      </c>
      <c r="C4576">
        <f>'Map Data'!$I$55</f>
        <v>3</v>
      </c>
      <c r="D4576" t="e">
        <f>IF($C4576=1,$B4576,NA())</f>
        <v>#N/A</v>
      </c>
      <c r="E4576" t="e">
        <f>IF($C4576=2,$B4576,NA())</f>
        <v>#N/A</v>
      </c>
      <c r="F4576">
        <f>IF($C4576=3,$B4576,NA())</f>
        <v>0.1115892</v>
      </c>
      <c r="G4576" t="e">
        <f>IF($C4576=4,$B4576,NA())</f>
        <v>#N/A</v>
      </c>
      <c r="H4576" t="e">
        <f>IF($C4576=5,$B4576,NA())</f>
        <v>#N/A</v>
      </c>
      <c r="I4576" t="e">
        <f>IF($C4576="",$B4576,NA())</f>
        <v>#N/A</v>
      </c>
    </row>
    <row r="4578" spans="1:9">
      <c r="A4578">
        <v>-0.1893569</v>
      </c>
      <c r="B4578">
        <v>0.1144261</v>
      </c>
      <c r="C4578">
        <f>'Map Data'!$I$55</f>
        <v>3</v>
      </c>
      <c r="D4578" t="e">
        <f>IF($C4578=1,$B4578,NA())</f>
        <v>#N/A</v>
      </c>
      <c r="E4578" t="e">
        <f>IF($C4578=2,$B4578,NA())</f>
        <v>#N/A</v>
      </c>
      <c r="F4578">
        <f>IF($C4578=3,$B4578,NA())</f>
        <v>0.1144261</v>
      </c>
      <c r="G4578" t="e">
        <f>IF($C4578=4,$B4578,NA())</f>
        <v>#N/A</v>
      </c>
      <c r="H4578" t="e">
        <f>IF($C4578=5,$B4578,NA())</f>
        <v>#N/A</v>
      </c>
      <c r="I4578" t="e">
        <f>IF($C4578="",$B4578,NA())</f>
        <v>#N/A</v>
      </c>
    </row>
    <row r="4579" spans="1:9">
      <c r="A4579">
        <v>-0.1012076</v>
      </c>
      <c r="B4579">
        <v>0.1144261</v>
      </c>
      <c r="C4579">
        <f>'Map Data'!$I$55</f>
        <v>3</v>
      </c>
      <c r="D4579" t="e">
        <f>IF($C4579=1,$B4579,NA())</f>
        <v>#N/A</v>
      </c>
      <c r="E4579" t="e">
        <f>IF($C4579=2,$B4579,NA())</f>
        <v>#N/A</v>
      </c>
      <c r="F4579">
        <f>IF($C4579=3,$B4579,NA())</f>
        <v>0.1144261</v>
      </c>
      <c r="G4579" t="e">
        <f>IF($C4579=4,$B4579,NA())</f>
        <v>#N/A</v>
      </c>
      <c r="H4579" t="e">
        <f>IF($C4579=5,$B4579,NA())</f>
        <v>#N/A</v>
      </c>
      <c r="I4579" t="e">
        <f>IF($C4579="",$B4579,NA())</f>
        <v>#N/A</v>
      </c>
    </row>
    <row r="4581" spans="1:9">
      <c r="A4581">
        <v>-0.188883</v>
      </c>
      <c r="B4581">
        <v>0.1172629</v>
      </c>
      <c r="C4581">
        <f>'Map Data'!$I$55</f>
        <v>3</v>
      </c>
      <c r="D4581" t="e">
        <f>IF($C4581=1,$B4581,NA())</f>
        <v>#N/A</v>
      </c>
      <c r="E4581" t="e">
        <f>IF($C4581=2,$B4581,NA())</f>
        <v>#N/A</v>
      </c>
      <c r="F4581">
        <f>IF($C4581=3,$B4581,NA())</f>
        <v>0.1172629</v>
      </c>
      <c r="G4581" t="e">
        <f>IF($C4581=4,$B4581,NA())</f>
        <v>#N/A</v>
      </c>
      <c r="H4581" t="e">
        <f>IF($C4581=5,$B4581,NA())</f>
        <v>#N/A</v>
      </c>
      <c r="I4581" t="e">
        <f>IF($C4581="",$B4581,NA())</f>
        <v>#N/A</v>
      </c>
    </row>
    <row r="4582" spans="1:9">
      <c r="A4582">
        <v>-0.1012076</v>
      </c>
      <c r="B4582">
        <v>0.1172629</v>
      </c>
      <c r="C4582">
        <f>'Map Data'!$I$55</f>
        <v>3</v>
      </c>
      <c r="D4582" t="e">
        <f>IF($C4582=1,$B4582,NA())</f>
        <v>#N/A</v>
      </c>
      <c r="E4582" t="e">
        <f>IF($C4582=2,$B4582,NA())</f>
        <v>#N/A</v>
      </c>
      <c r="F4582">
        <f>IF($C4582=3,$B4582,NA())</f>
        <v>0.1172629</v>
      </c>
      <c r="G4582" t="e">
        <f>IF($C4582=4,$B4582,NA())</f>
        <v>#N/A</v>
      </c>
      <c r="H4582" t="e">
        <f>IF($C4582=5,$B4582,NA())</f>
        <v>#N/A</v>
      </c>
      <c r="I4582" t="e">
        <f>IF($C4582="",$B4582,NA())</f>
        <v>#N/A</v>
      </c>
    </row>
    <row r="4584" spans="1:9">
      <c r="A4584">
        <v>-0.188883</v>
      </c>
      <c r="B4584">
        <v>0.1200997</v>
      </c>
      <c r="C4584">
        <f>'Map Data'!$I$55</f>
        <v>3</v>
      </c>
      <c r="D4584" t="e">
        <f>IF($C4584=1,$B4584,NA())</f>
        <v>#N/A</v>
      </c>
      <c r="E4584" t="e">
        <f>IF($C4584=2,$B4584,NA())</f>
        <v>#N/A</v>
      </c>
      <c r="F4584">
        <f>IF($C4584=3,$B4584,NA())</f>
        <v>0.1200997</v>
      </c>
      <c r="G4584" t="e">
        <f>IF($C4584=4,$B4584,NA())</f>
        <v>#N/A</v>
      </c>
      <c r="H4584" t="e">
        <f>IF($C4584=5,$B4584,NA())</f>
        <v>#N/A</v>
      </c>
      <c r="I4584" t="e">
        <f>IF($C4584="",$B4584,NA())</f>
        <v>#N/A</v>
      </c>
    </row>
    <row r="4585" spans="1:9">
      <c r="A4585">
        <v>-0.1007337</v>
      </c>
      <c r="B4585">
        <v>0.1200997</v>
      </c>
      <c r="C4585">
        <f>'Map Data'!$I$55</f>
        <v>3</v>
      </c>
      <c r="D4585" t="e">
        <f>IF($C4585=1,$B4585,NA())</f>
        <v>#N/A</v>
      </c>
      <c r="E4585" t="e">
        <f>IF($C4585=2,$B4585,NA())</f>
        <v>#N/A</v>
      </c>
      <c r="F4585">
        <f>IF($C4585=3,$B4585,NA())</f>
        <v>0.1200997</v>
      </c>
      <c r="G4585" t="e">
        <f>IF($C4585=4,$B4585,NA())</f>
        <v>#N/A</v>
      </c>
      <c r="H4585" t="e">
        <f>IF($C4585=5,$B4585,NA())</f>
        <v>#N/A</v>
      </c>
      <c r="I4585" t="e">
        <f>IF($C4585="",$B4585,NA())</f>
        <v>#N/A</v>
      </c>
    </row>
    <row r="4587" spans="1:9">
      <c r="A4587">
        <v>-0.1884091</v>
      </c>
      <c r="B4587">
        <v>0.1229366</v>
      </c>
      <c r="C4587">
        <f>'Map Data'!$I$55</f>
        <v>3</v>
      </c>
      <c r="D4587" t="e">
        <f>IF($C4587=1,$B4587,NA())</f>
        <v>#N/A</v>
      </c>
      <c r="E4587" t="e">
        <f>IF($C4587=2,$B4587,NA())</f>
        <v>#N/A</v>
      </c>
      <c r="F4587">
        <f>IF($C4587=3,$B4587,NA())</f>
        <v>0.1229366</v>
      </c>
      <c r="G4587" t="e">
        <f>IF($C4587=4,$B4587,NA())</f>
        <v>#N/A</v>
      </c>
      <c r="H4587" t="e">
        <f>IF($C4587=5,$B4587,NA())</f>
        <v>#N/A</v>
      </c>
      <c r="I4587" t="e">
        <f>IF($C4587="",$B4587,NA())</f>
        <v>#N/A</v>
      </c>
    </row>
    <row r="4588" spans="1:9">
      <c r="A4588">
        <v>-0.1007337</v>
      </c>
      <c r="B4588">
        <v>0.1229366</v>
      </c>
      <c r="C4588">
        <f>'Map Data'!$I$55</f>
        <v>3</v>
      </c>
      <c r="D4588" t="e">
        <f>IF($C4588=1,$B4588,NA())</f>
        <v>#N/A</v>
      </c>
      <c r="E4588" t="e">
        <f>IF($C4588=2,$B4588,NA())</f>
        <v>#N/A</v>
      </c>
      <c r="F4588">
        <f>IF($C4588=3,$B4588,NA())</f>
        <v>0.1229366</v>
      </c>
      <c r="G4588" t="e">
        <f>IF($C4588=4,$B4588,NA())</f>
        <v>#N/A</v>
      </c>
      <c r="H4588" t="e">
        <f>IF($C4588=5,$B4588,NA())</f>
        <v>#N/A</v>
      </c>
      <c r="I4588" t="e">
        <f>IF($C4588="",$B4588,NA())</f>
        <v>#N/A</v>
      </c>
    </row>
    <row r="4590" spans="1:9">
      <c r="A4590">
        <v>-0.1879351</v>
      </c>
      <c r="B4590">
        <v>0.1257734</v>
      </c>
      <c r="C4590">
        <f>'Map Data'!$I$55</f>
        <v>3</v>
      </c>
      <c r="D4590" t="e">
        <f>IF($C4590=1,$B4590,NA())</f>
        <v>#N/A</v>
      </c>
      <c r="E4590" t="e">
        <f>IF($C4590=2,$B4590,NA())</f>
        <v>#N/A</v>
      </c>
      <c r="F4590">
        <f>IF($C4590=3,$B4590,NA())</f>
        <v>0.1257734</v>
      </c>
      <c r="G4590" t="e">
        <f>IF($C4590=4,$B4590,NA())</f>
        <v>#N/A</v>
      </c>
      <c r="H4590" t="e">
        <f>IF($C4590=5,$B4590,NA())</f>
        <v>#N/A</v>
      </c>
      <c r="I4590" t="e">
        <f>IF($C4590="",$B4590,NA())</f>
        <v>#N/A</v>
      </c>
    </row>
    <row r="4591" spans="1:9">
      <c r="A4591">
        <v>-0.1002597</v>
      </c>
      <c r="B4591">
        <v>0.1257734</v>
      </c>
      <c r="C4591">
        <f>'Map Data'!$I$55</f>
        <v>3</v>
      </c>
      <c r="D4591" t="e">
        <f>IF($C4591=1,$B4591,NA())</f>
        <v>#N/A</v>
      </c>
      <c r="E4591" t="e">
        <f>IF($C4591=2,$B4591,NA())</f>
        <v>#N/A</v>
      </c>
      <c r="F4591">
        <f>IF($C4591=3,$B4591,NA())</f>
        <v>0.1257734</v>
      </c>
      <c r="G4591" t="e">
        <f>IF($C4591=4,$B4591,NA())</f>
        <v>#N/A</v>
      </c>
      <c r="H4591" t="e">
        <f>IF($C4591=5,$B4591,NA())</f>
        <v>#N/A</v>
      </c>
      <c r="I4591" t="e">
        <f>IF($C4591="",$B4591,NA())</f>
        <v>#N/A</v>
      </c>
    </row>
    <row r="4593" spans="1:9">
      <c r="A4593">
        <v>-0.1874612</v>
      </c>
      <c r="B4593">
        <v>0.1286102</v>
      </c>
      <c r="C4593">
        <f>'Map Data'!$I$55</f>
        <v>3</v>
      </c>
      <c r="D4593" t="e">
        <f>IF($C4593=1,$B4593,NA())</f>
        <v>#N/A</v>
      </c>
      <c r="E4593" t="e">
        <f>IF($C4593=2,$B4593,NA())</f>
        <v>#N/A</v>
      </c>
      <c r="F4593">
        <f>IF($C4593=3,$B4593,NA())</f>
        <v>0.1286102</v>
      </c>
      <c r="G4593" t="e">
        <f>IF($C4593=4,$B4593,NA())</f>
        <v>#N/A</v>
      </c>
      <c r="H4593" t="e">
        <f>IF($C4593=5,$B4593,NA())</f>
        <v>#N/A</v>
      </c>
      <c r="I4593" t="e">
        <f>IF($C4593="",$B4593,NA())</f>
        <v>#N/A</v>
      </c>
    </row>
    <row r="4594" spans="1:9">
      <c r="A4594">
        <v>-0.1002597</v>
      </c>
      <c r="B4594">
        <v>0.1286102</v>
      </c>
      <c r="C4594">
        <f>'Map Data'!$I$55</f>
        <v>3</v>
      </c>
      <c r="D4594" t="e">
        <f>IF($C4594=1,$B4594,NA())</f>
        <v>#N/A</v>
      </c>
      <c r="E4594" t="e">
        <f>IF($C4594=2,$B4594,NA())</f>
        <v>#N/A</v>
      </c>
      <c r="F4594">
        <f>IF($C4594=3,$B4594,NA())</f>
        <v>0.1286102</v>
      </c>
      <c r="G4594" t="e">
        <f>IF($C4594=4,$B4594,NA())</f>
        <v>#N/A</v>
      </c>
      <c r="H4594" t="e">
        <f>IF($C4594=5,$B4594,NA())</f>
        <v>#N/A</v>
      </c>
      <c r="I4594" t="e">
        <f>IF($C4594="",$B4594,NA())</f>
        <v>#N/A</v>
      </c>
    </row>
    <row r="4596" spans="1:9">
      <c r="A4596">
        <v>-0.1869873</v>
      </c>
      <c r="B4596">
        <v>0.1314471</v>
      </c>
      <c r="C4596">
        <f>'Map Data'!$I$55</f>
        <v>3</v>
      </c>
      <c r="D4596" t="e">
        <f>IF($C4596=1,$B4596,NA())</f>
        <v>#N/A</v>
      </c>
      <c r="E4596" t="e">
        <f>IF($C4596=2,$B4596,NA())</f>
        <v>#N/A</v>
      </c>
      <c r="F4596">
        <f>IF($C4596=3,$B4596,NA())</f>
        <v>0.1314471</v>
      </c>
      <c r="G4596" t="e">
        <f>IF($C4596=4,$B4596,NA())</f>
        <v>#N/A</v>
      </c>
      <c r="H4596" t="e">
        <f>IF($C4596=5,$B4596,NA())</f>
        <v>#N/A</v>
      </c>
      <c r="I4596" t="e">
        <f>IF($C4596="",$B4596,NA())</f>
        <v>#N/A</v>
      </c>
    </row>
    <row r="4597" spans="1:9">
      <c r="A4597">
        <v>-0.09978579999999999</v>
      </c>
      <c r="B4597">
        <v>0.1314471</v>
      </c>
      <c r="C4597">
        <f>'Map Data'!$I$55</f>
        <v>3</v>
      </c>
      <c r="D4597" t="e">
        <f>IF($C4597=1,$B4597,NA())</f>
        <v>#N/A</v>
      </c>
      <c r="E4597" t="e">
        <f>IF($C4597=2,$B4597,NA())</f>
        <v>#N/A</v>
      </c>
      <c r="F4597">
        <f>IF($C4597=3,$B4597,NA())</f>
        <v>0.1314471</v>
      </c>
      <c r="G4597" t="e">
        <f>IF($C4597=4,$B4597,NA())</f>
        <v>#N/A</v>
      </c>
      <c r="H4597" t="e">
        <f>IF($C4597=5,$B4597,NA())</f>
        <v>#N/A</v>
      </c>
      <c r="I4597" t="e">
        <f>IF($C4597="",$B4597,NA())</f>
        <v>#N/A</v>
      </c>
    </row>
    <row r="4599" spans="1:9">
      <c r="A4599">
        <v>-0.1865134</v>
      </c>
      <c r="B4599">
        <v>0.1342839</v>
      </c>
      <c r="C4599">
        <f>'Map Data'!$I$55</f>
        <v>3</v>
      </c>
      <c r="D4599" t="e">
        <f>IF($C4599=1,$B4599,NA())</f>
        <v>#N/A</v>
      </c>
      <c r="E4599" t="e">
        <f>IF($C4599=2,$B4599,NA())</f>
        <v>#N/A</v>
      </c>
      <c r="F4599">
        <f>IF($C4599=3,$B4599,NA())</f>
        <v>0.1342839</v>
      </c>
      <c r="G4599" t="e">
        <f>IF($C4599=4,$B4599,NA())</f>
        <v>#N/A</v>
      </c>
      <c r="H4599" t="e">
        <f>IF($C4599=5,$B4599,NA())</f>
        <v>#N/A</v>
      </c>
      <c r="I4599" t="e">
        <f>IF($C4599="",$B4599,NA())</f>
        <v>#N/A</v>
      </c>
    </row>
    <row r="4600" spans="1:9">
      <c r="A4600">
        <v>-0.09978579999999999</v>
      </c>
      <c r="B4600">
        <v>0.1342839</v>
      </c>
      <c r="C4600">
        <f>'Map Data'!$I$55</f>
        <v>3</v>
      </c>
      <c r="D4600" t="e">
        <f>IF($C4600=1,$B4600,NA())</f>
        <v>#N/A</v>
      </c>
      <c r="E4600" t="e">
        <f>IF($C4600=2,$B4600,NA())</f>
        <v>#N/A</v>
      </c>
      <c r="F4600">
        <f>IF($C4600=3,$B4600,NA())</f>
        <v>0.1342839</v>
      </c>
      <c r="G4600" t="e">
        <f>IF($C4600=4,$B4600,NA())</f>
        <v>#N/A</v>
      </c>
      <c r="H4600" t="e">
        <f>IF($C4600=5,$B4600,NA())</f>
        <v>#N/A</v>
      </c>
      <c r="I4600" t="e">
        <f>IF($C4600="",$B4600,NA())</f>
        <v>#N/A</v>
      </c>
    </row>
    <row r="4602" spans="1:9">
      <c r="A4602">
        <v>-0.1860395</v>
      </c>
      <c r="B4602">
        <v>0.1371207</v>
      </c>
      <c r="C4602">
        <f>'Map Data'!$I$55</f>
        <v>3</v>
      </c>
      <c r="D4602" t="e">
        <f>IF($C4602=1,$B4602,NA())</f>
        <v>#N/A</v>
      </c>
      <c r="E4602" t="e">
        <f>IF($C4602=2,$B4602,NA())</f>
        <v>#N/A</v>
      </c>
      <c r="F4602">
        <f>IF($C4602=3,$B4602,NA())</f>
        <v>0.1371207</v>
      </c>
      <c r="G4602" t="e">
        <f>IF($C4602=4,$B4602,NA())</f>
        <v>#N/A</v>
      </c>
      <c r="H4602" t="e">
        <f>IF($C4602=5,$B4602,NA())</f>
        <v>#N/A</v>
      </c>
      <c r="I4602" t="e">
        <f>IF($C4602="",$B4602,NA())</f>
        <v>#N/A</v>
      </c>
    </row>
    <row r="4603" spans="1:9">
      <c r="A4603">
        <v>-0.110686</v>
      </c>
      <c r="B4603">
        <v>0.1371207</v>
      </c>
      <c r="C4603">
        <f>'Map Data'!$I$55</f>
        <v>3</v>
      </c>
      <c r="D4603" t="e">
        <f>IF($C4603=1,$B4603,NA())</f>
        <v>#N/A</v>
      </c>
      <c r="E4603" t="e">
        <f>IF($C4603=2,$B4603,NA())</f>
        <v>#N/A</v>
      </c>
      <c r="F4603">
        <f>IF($C4603=3,$B4603,NA())</f>
        <v>0.1371207</v>
      </c>
      <c r="G4603" t="e">
        <f>IF($C4603=4,$B4603,NA())</f>
        <v>#N/A</v>
      </c>
      <c r="H4603" t="e">
        <f>IF($C4603=5,$B4603,NA())</f>
        <v>#N/A</v>
      </c>
      <c r="I4603" t="e">
        <f>IF($C4603="",$B4603,NA())</f>
        <v>#N/A</v>
      </c>
    </row>
    <row r="4605" spans="1:9">
      <c r="A4605">
        <v>-0.1855655</v>
      </c>
      <c r="B4605">
        <v>0.1399576</v>
      </c>
      <c r="C4605">
        <f>'Map Data'!$I$55</f>
        <v>3</v>
      </c>
      <c r="D4605" t="e">
        <f>IF($C4605=1,$B4605,NA())</f>
        <v>#N/A</v>
      </c>
      <c r="E4605" t="e">
        <f>IF($C4605=2,$B4605,NA())</f>
        <v>#N/A</v>
      </c>
      <c r="F4605">
        <f>IF($C4605=3,$B4605,NA())</f>
        <v>0.1399576</v>
      </c>
      <c r="G4605" t="e">
        <f>IF($C4605=4,$B4605,NA())</f>
        <v>#N/A</v>
      </c>
      <c r="H4605" t="e">
        <f>IF($C4605=5,$B4605,NA())</f>
        <v>#N/A</v>
      </c>
      <c r="I4605" t="e">
        <f>IF($C4605="",$B4605,NA())</f>
        <v>#N/A</v>
      </c>
    </row>
    <row r="4606" spans="1:9">
      <c r="A4606">
        <v>-0.1362777</v>
      </c>
      <c r="B4606">
        <v>0.1399576</v>
      </c>
      <c r="C4606">
        <f>'Map Data'!$I$55</f>
        <v>3</v>
      </c>
      <c r="D4606" t="e">
        <f>IF($C4606=1,$B4606,NA())</f>
        <v>#N/A</v>
      </c>
      <c r="E4606" t="e">
        <f>IF($C4606=2,$B4606,NA())</f>
        <v>#N/A</v>
      </c>
      <c r="F4606">
        <f>IF($C4606=3,$B4606,NA())</f>
        <v>0.1399576</v>
      </c>
      <c r="G4606" t="e">
        <f>IF($C4606=4,$B4606,NA())</f>
        <v>#N/A</v>
      </c>
      <c r="H4606" t="e">
        <f>IF($C4606=5,$B4606,NA())</f>
        <v>#N/A</v>
      </c>
      <c r="I4606" t="e">
        <f>IF($C4606="",$B4606,NA())</f>
        <v>#N/A</v>
      </c>
    </row>
    <row r="4608" spans="1:9">
      <c r="A4608">
        <v>-0.1850916</v>
      </c>
      <c r="B4608">
        <v>0.1427944</v>
      </c>
      <c r="C4608">
        <f>'Map Data'!$I$55</f>
        <v>3</v>
      </c>
      <c r="D4608" t="e">
        <f>IF($C4608=1,$B4608,NA())</f>
        <v>#N/A</v>
      </c>
      <c r="E4608" t="e">
        <f>IF($C4608=2,$B4608,NA())</f>
        <v>#N/A</v>
      </c>
      <c r="F4608">
        <f>IF($C4608=3,$B4608,NA())</f>
        <v>0.1427944</v>
      </c>
      <c r="G4608" t="e">
        <f>IF($C4608=4,$B4608,NA())</f>
        <v>#N/A</v>
      </c>
      <c r="H4608" t="e">
        <f>IF($C4608=5,$B4608,NA())</f>
        <v>#N/A</v>
      </c>
      <c r="I4608" t="e">
        <f>IF($C4608="",$B4608,NA())</f>
        <v>#N/A</v>
      </c>
    </row>
    <row r="4609" spans="1:9">
      <c r="A4609">
        <v>-0.1594999</v>
      </c>
      <c r="B4609">
        <v>0.1427944</v>
      </c>
      <c r="C4609">
        <f>'Map Data'!$I$55</f>
        <v>3</v>
      </c>
      <c r="D4609" t="e">
        <f>IF($C4609=1,$B4609,NA())</f>
        <v>#N/A</v>
      </c>
      <c r="E4609" t="e">
        <f>IF($C4609=2,$B4609,NA())</f>
        <v>#N/A</v>
      </c>
      <c r="F4609">
        <f>IF($C4609=3,$B4609,NA())</f>
        <v>0.1427944</v>
      </c>
      <c r="G4609" t="e">
        <f>IF($C4609=4,$B4609,NA())</f>
        <v>#N/A</v>
      </c>
      <c r="H4609" t="e">
        <f>IF($C4609=5,$B4609,NA())</f>
        <v>#N/A</v>
      </c>
      <c r="I4609" t="e">
        <f>IF($C4609="",$B4609,NA())</f>
        <v>#N/A</v>
      </c>
    </row>
    <row r="4611" spans="1:9">
      <c r="A4611">
        <v>-0.1846177</v>
      </c>
      <c r="B4611">
        <v>0.1456313</v>
      </c>
      <c r="C4611">
        <f>'Map Data'!$I$55</f>
        <v>3</v>
      </c>
      <c r="D4611" t="e">
        <f>IF($C4611=1,$B4611,NA())</f>
        <v>#N/A</v>
      </c>
      <c r="E4611" t="e">
        <f>IF($C4611=2,$B4611,NA())</f>
        <v>#N/A</v>
      </c>
      <c r="F4611">
        <f>IF($C4611=3,$B4611,NA())</f>
        <v>0.1456313</v>
      </c>
      <c r="G4611" t="e">
        <f>IF($C4611=4,$B4611,NA())</f>
        <v>#N/A</v>
      </c>
      <c r="H4611" t="e">
        <f>IF($C4611=5,$B4611,NA())</f>
        <v>#N/A</v>
      </c>
      <c r="I4611" t="e">
        <f>IF($C4611="",$B4611,NA())</f>
        <v>#N/A</v>
      </c>
    </row>
    <row r="4612" spans="1:9">
      <c r="A4612">
        <v>-0.1789306</v>
      </c>
      <c r="B4612">
        <v>0.1456313</v>
      </c>
      <c r="C4612">
        <f>'Map Data'!$I$55</f>
        <v>3</v>
      </c>
      <c r="D4612" t="e">
        <f>IF($C4612=1,$B4612,NA())</f>
        <v>#N/A</v>
      </c>
      <c r="E4612" t="e">
        <f>IF($C4612=2,$B4612,NA())</f>
        <v>#N/A</v>
      </c>
      <c r="F4612">
        <f>IF($C4612=3,$B4612,NA())</f>
        <v>0.1456313</v>
      </c>
      <c r="G4612" t="e">
        <f>IF($C4612=4,$B4612,NA())</f>
        <v>#N/A</v>
      </c>
      <c r="H4612" t="e">
        <f>IF($C4612=5,$B4612,NA())</f>
        <v>#N/A</v>
      </c>
      <c r="I4612" t="e">
        <f>IF($C4612="",$B4612,NA())</f>
        <v>#N/A</v>
      </c>
    </row>
    <row r="4616" spans="1:9">
      <c r="A4616" s="24" t="s">
        <v>224</v>
      </c>
    </row>
    <row r="4617" spans="1:9" ht="24" customHeight="1">
      <c r="A4617" s="15" t="s">
        <v>44</v>
      </c>
      <c r="B4617" s="15" t="s">
        <v>45</v>
      </c>
      <c r="C4617" s="15" t="s">
        <v>50</v>
      </c>
      <c r="D4617" s="15" t="s">
        <v>218</v>
      </c>
      <c r="E4617" s="15" t="s">
        <v>219</v>
      </c>
      <c r="F4617" s="15" t="s">
        <v>220</v>
      </c>
      <c r="G4617" s="15" t="s">
        <v>221</v>
      </c>
      <c r="H4617" s="15" t="s">
        <v>222</v>
      </c>
      <c r="I4617" s="15" t="s">
        <v>223</v>
      </c>
    </row>
    <row r="4618" spans="1:9">
      <c r="A4618">
        <v>0.7517929</v>
      </c>
      <c r="B4618">
        <v>0.4647438</v>
      </c>
      <c r="C4618">
        <f>'Map Data'!$I$62</f>
        <v>5</v>
      </c>
      <c r="D4618" t="e">
        <f>IF($C4618=1,$B4618,NA())</f>
        <v>#N/A</v>
      </c>
      <c r="E4618" t="e">
        <f>IF($C4618=2,$B4618,NA())</f>
        <v>#N/A</v>
      </c>
      <c r="F4618" t="e">
        <f>IF($C4618=3,$B4618,NA())</f>
        <v>#N/A</v>
      </c>
      <c r="G4618" t="e">
        <f>IF($C4618=4,$B4618,NA())</f>
        <v>#N/A</v>
      </c>
      <c r="H4618">
        <f>IF($C4618=5,$B4618,NA())</f>
        <v>0.4647438</v>
      </c>
      <c r="I4618" t="e">
        <f>IF($C4618="",$B4618,NA())</f>
        <v>#N/A</v>
      </c>
    </row>
    <row r="4619" spans="1:9">
      <c r="A4619">
        <v>0.7969908999999999</v>
      </c>
      <c r="B4619">
        <v>0.4647438</v>
      </c>
      <c r="C4619">
        <f>'Map Data'!$I$62</f>
        <v>5</v>
      </c>
      <c r="D4619" t="e">
        <f>IF($C4619=1,$B4619,NA())</f>
        <v>#N/A</v>
      </c>
      <c r="E4619" t="e">
        <f>IF($C4619=2,$B4619,NA())</f>
        <v>#N/A</v>
      </c>
      <c r="F4619" t="e">
        <f>IF($C4619=3,$B4619,NA())</f>
        <v>#N/A</v>
      </c>
      <c r="G4619" t="e">
        <f>IF($C4619=4,$B4619,NA())</f>
        <v>#N/A</v>
      </c>
      <c r="H4619">
        <f>IF($C4619=5,$B4619,NA())</f>
        <v>0.4647438</v>
      </c>
      <c r="I4619" t="e">
        <f>IF($C4619="",$B4619,NA())</f>
        <v>#N/A</v>
      </c>
    </row>
    <row r="4621" spans="1:9">
      <c r="A4621">
        <v>0.7819249</v>
      </c>
      <c r="B4621">
        <v>0.482823</v>
      </c>
      <c r="C4621">
        <f>'Map Data'!$I$62</f>
        <v>5</v>
      </c>
      <c r="D4621" t="e">
        <f>IF($C4621=1,$B4621,NA())</f>
        <v>#N/A</v>
      </c>
      <c r="E4621" t="e">
        <f>IF($C4621=2,$B4621,NA())</f>
        <v>#N/A</v>
      </c>
      <c r="F4621" t="e">
        <f>IF($C4621=3,$B4621,NA())</f>
        <v>#N/A</v>
      </c>
      <c r="G4621" t="e">
        <f>IF($C4621=4,$B4621,NA())</f>
        <v>#N/A</v>
      </c>
      <c r="H4621">
        <f>IF($C4621=5,$B4621,NA())</f>
        <v>0.482823</v>
      </c>
      <c r="I4621" t="e">
        <f>IF($C4621="",$B4621,NA())</f>
        <v>#N/A</v>
      </c>
    </row>
    <row r="4622" spans="1:9">
      <c r="A4622">
        <v>0.8030173</v>
      </c>
      <c r="B4622">
        <v>0.482823</v>
      </c>
      <c r="C4622">
        <f>'Map Data'!$I$62</f>
        <v>5</v>
      </c>
      <c r="D4622" t="e">
        <f>IF($C4622=1,$B4622,NA())</f>
        <v>#N/A</v>
      </c>
      <c r="E4622" t="e">
        <f>IF($C4622=2,$B4622,NA())</f>
        <v>#N/A</v>
      </c>
      <c r="F4622" t="e">
        <f>IF($C4622=3,$B4622,NA())</f>
        <v>#N/A</v>
      </c>
      <c r="G4622" t="e">
        <f>IF($C4622=4,$B4622,NA())</f>
        <v>#N/A</v>
      </c>
      <c r="H4622">
        <f>IF($C4622=5,$B4622,NA())</f>
        <v>0.482823</v>
      </c>
      <c r="I4622" t="e">
        <f>IF($C4622="",$B4622,NA())</f>
        <v>#N/A</v>
      </c>
    </row>
    <row r="4624" spans="1:9">
      <c r="A4624">
        <v>0.7909645</v>
      </c>
      <c r="B4624">
        <v>0.5009023</v>
      </c>
      <c r="C4624">
        <f>'Map Data'!$I$62</f>
        <v>5</v>
      </c>
      <c r="D4624" t="e">
        <f>IF($C4624=1,$B4624,NA())</f>
        <v>#N/A</v>
      </c>
      <c r="E4624" t="e">
        <f>IF($C4624=2,$B4624,NA())</f>
        <v>#N/A</v>
      </c>
      <c r="F4624" t="e">
        <f>IF($C4624=3,$B4624,NA())</f>
        <v>#N/A</v>
      </c>
      <c r="G4624" t="e">
        <f>IF($C4624=4,$B4624,NA())</f>
        <v>#N/A</v>
      </c>
      <c r="H4624">
        <f>IF($C4624=5,$B4624,NA())</f>
        <v>0.5009023</v>
      </c>
      <c r="I4624" t="e">
        <f>IF($C4624="",$B4624,NA())</f>
        <v>#N/A</v>
      </c>
    </row>
    <row r="4625" spans="1:9">
      <c r="A4625">
        <v>0.8060305</v>
      </c>
      <c r="B4625">
        <v>0.5009023</v>
      </c>
      <c r="C4625">
        <f>'Map Data'!$I$62</f>
        <v>5</v>
      </c>
      <c r="D4625" t="e">
        <f>IF($C4625=1,$B4625,NA())</f>
        <v>#N/A</v>
      </c>
      <c r="E4625" t="e">
        <f>IF($C4625=2,$B4625,NA())</f>
        <v>#N/A</v>
      </c>
      <c r="F4625" t="e">
        <f>IF($C4625=3,$B4625,NA())</f>
        <v>#N/A</v>
      </c>
      <c r="G4625" t="e">
        <f>IF($C4625=4,$B4625,NA())</f>
        <v>#N/A</v>
      </c>
      <c r="H4625">
        <f>IF($C4625=5,$B4625,NA())</f>
        <v>0.5009023</v>
      </c>
      <c r="I4625" t="e">
        <f>IF($C4625="",$B4625,NA())</f>
        <v>#N/A</v>
      </c>
    </row>
    <row r="4627" spans="1:9">
      <c r="A4627">
        <v>-0.7909645</v>
      </c>
      <c r="B4627">
        <v>-1.0177539</v>
      </c>
      <c r="C4627">
        <f>'Map Data'!$I$63</f>
        <v>2</v>
      </c>
      <c r="D4627" t="e">
        <f>IF($C4627=1,$B4627,NA())</f>
        <v>#N/A</v>
      </c>
      <c r="E4627">
        <f>IF($C4627=2,$B4627,NA())</f>
        <v>-1.0177539</v>
      </c>
      <c r="F4627" t="e">
        <f>IF($C4627=3,$B4627,NA())</f>
        <v>#N/A</v>
      </c>
      <c r="G4627" t="e">
        <f>IF($C4627=4,$B4627,NA())</f>
        <v>#N/A</v>
      </c>
      <c r="H4627" t="e">
        <f>IF($C4627=5,$B4627,NA())</f>
        <v>#N/A</v>
      </c>
      <c r="I4627" t="e">
        <f>IF($C4627="",$B4627,NA())</f>
        <v>#N/A</v>
      </c>
    </row>
    <row r="4628" spans="1:9">
      <c r="A4628">
        <v>-0.7789117</v>
      </c>
      <c r="B4628">
        <v>-1.0177539</v>
      </c>
      <c r="C4628">
        <f>'Map Data'!$I$63</f>
        <v>2</v>
      </c>
      <c r="D4628" t="e">
        <f>IF($C4628=1,$B4628,NA())</f>
        <v>#N/A</v>
      </c>
      <c r="E4628">
        <f>IF($C4628=2,$B4628,NA())</f>
        <v>-1.0177539</v>
      </c>
      <c r="F4628" t="e">
        <f>IF($C4628=3,$B4628,NA())</f>
        <v>#N/A</v>
      </c>
      <c r="G4628" t="e">
        <f>IF($C4628=4,$B4628,NA())</f>
        <v>#N/A</v>
      </c>
      <c r="H4628" t="e">
        <f>IF($C4628=5,$B4628,NA())</f>
        <v>#N/A</v>
      </c>
      <c r="I4628" t="e">
        <f>IF($C4628="",$B4628,NA())</f>
        <v>#N/A</v>
      </c>
    </row>
    <row r="4630" spans="1:9">
      <c r="A4630">
        <v>-0.8241096999999999</v>
      </c>
      <c r="B4630">
        <v>-0.9996747</v>
      </c>
      <c r="C4630">
        <f>'Map Data'!$I$63</f>
        <v>2</v>
      </c>
      <c r="D4630" t="e">
        <f>IF($C4630=1,$B4630,NA())</f>
        <v>#N/A</v>
      </c>
      <c r="E4630">
        <f>IF($C4630=2,$B4630,NA())</f>
        <v>-0.9996747</v>
      </c>
      <c r="F4630" t="e">
        <f>IF($C4630=3,$B4630,NA())</f>
        <v>#N/A</v>
      </c>
      <c r="G4630" t="e">
        <f>IF($C4630=4,$B4630,NA())</f>
        <v>#N/A</v>
      </c>
      <c r="H4630" t="e">
        <f>IF($C4630=5,$B4630,NA())</f>
        <v>#N/A</v>
      </c>
      <c r="I4630" t="e">
        <f>IF($C4630="",$B4630,NA())</f>
        <v>#N/A</v>
      </c>
    </row>
    <row r="4631" spans="1:9">
      <c r="A4631">
        <v>-0.8150701</v>
      </c>
      <c r="B4631">
        <v>-0.9996747</v>
      </c>
      <c r="C4631">
        <f>'Map Data'!$I$63</f>
        <v>2</v>
      </c>
      <c r="D4631" t="e">
        <f>IF($C4631=1,$B4631,NA())</f>
        <v>#N/A</v>
      </c>
      <c r="E4631">
        <f>IF($C4631=2,$B4631,NA())</f>
        <v>-0.9996747</v>
      </c>
      <c r="F4631" t="e">
        <f>IF($C4631=3,$B4631,NA())</f>
        <v>#N/A</v>
      </c>
      <c r="G4631" t="e">
        <f>IF($C4631=4,$B4631,NA())</f>
        <v>#N/A</v>
      </c>
      <c r="H4631" t="e">
        <f>IF($C4631=5,$B4631,NA())</f>
        <v>#N/A</v>
      </c>
      <c r="I4631" t="e">
        <f>IF($C4631="",$B4631,NA())</f>
        <v>#N/A</v>
      </c>
    </row>
    <row r="4633" spans="1:9">
      <c r="A4633">
        <v>-0.8843736</v>
      </c>
      <c r="B4633">
        <v>-0.9635162</v>
      </c>
      <c r="C4633">
        <f>'Map Data'!$I$63</f>
        <v>2</v>
      </c>
      <c r="D4633" t="e">
        <f>IF($C4633=1,$B4633,NA())</f>
        <v>#N/A</v>
      </c>
      <c r="E4633">
        <f>IF($C4633=2,$B4633,NA())</f>
        <v>-0.9635162</v>
      </c>
      <c r="F4633" t="e">
        <f>IF($C4633=3,$B4633,NA())</f>
        <v>#N/A</v>
      </c>
      <c r="G4633" t="e">
        <f>IF($C4633=4,$B4633,NA())</f>
        <v>#N/A</v>
      </c>
      <c r="H4633" t="e">
        <f>IF($C4633=5,$B4633,NA())</f>
        <v>#N/A</v>
      </c>
      <c r="I4633" t="e">
        <f>IF($C4633="",$B4633,NA())</f>
        <v>#N/A</v>
      </c>
    </row>
    <row r="4634" spans="1:9">
      <c r="A4634">
        <v>-0.8452021</v>
      </c>
      <c r="B4634">
        <v>-0.9635162</v>
      </c>
      <c r="C4634">
        <f>'Map Data'!$I$63</f>
        <v>2</v>
      </c>
      <c r="D4634" t="e">
        <f>IF($C4634=1,$B4634,NA())</f>
        <v>#N/A</v>
      </c>
      <c r="E4634">
        <f>IF($C4634=2,$B4634,NA())</f>
        <v>-0.9635162</v>
      </c>
      <c r="F4634" t="e">
        <f>IF($C4634=3,$B4634,NA())</f>
        <v>#N/A</v>
      </c>
      <c r="G4634" t="e">
        <f>IF($C4634=4,$B4634,NA())</f>
        <v>#N/A</v>
      </c>
      <c r="H4634" t="e">
        <f>IF($C4634=5,$B4634,NA())</f>
        <v>#N/A</v>
      </c>
      <c r="I4634" t="e">
        <f>IF($C4634="",$B4634,NA())</f>
        <v>#N/A</v>
      </c>
    </row>
    <row r="4636" spans="1:9">
      <c r="A4636">
        <v>-0.905466</v>
      </c>
      <c r="B4636">
        <v>-0.945437</v>
      </c>
      <c r="C4636">
        <f>'Map Data'!$I$63</f>
        <v>2</v>
      </c>
      <c r="D4636" t="e">
        <f>IF($C4636=1,$B4636,NA())</f>
        <v>#N/A</v>
      </c>
      <c r="E4636">
        <f>IF($C4636=2,$B4636,NA())</f>
        <v>-0.945437</v>
      </c>
      <c r="F4636" t="e">
        <f>IF($C4636=3,$B4636,NA())</f>
        <v>#N/A</v>
      </c>
      <c r="G4636" t="e">
        <f>IF($C4636=4,$B4636,NA())</f>
        <v>#N/A</v>
      </c>
      <c r="H4636" t="e">
        <f>IF($C4636=5,$B4636,NA())</f>
        <v>#N/A</v>
      </c>
      <c r="I4636" t="e">
        <f>IF($C4636="",$B4636,NA())</f>
        <v>#N/A</v>
      </c>
    </row>
    <row r="4637" spans="1:9">
      <c r="A4637">
        <v>-0.8512285000000001</v>
      </c>
      <c r="B4637">
        <v>-0.945437</v>
      </c>
      <c r="C4637">
        <f>'Map Data'!$I$63</f>
        <v>2</v>
      </c>
      <c r="D4637" t="e">
        <f>IF($C4637=1,$B4637,NA())</f>
        <v>#N/A</v>
      </c>
      <c r="E4637">
        <f>IF($C4637=2,$B4637,NA())</f>
        <v>-0.945437</v>
      </c>
      <c r="F4637" t="e">
        <f>IF($C4637=3,$B4637,NA())</f>
        <v>#N/A</v>
      </c>
      <c r="G4637" t="e">
        <f>IF($C4637=4,$B4637,NA())</f>
        <v>#N/A</v>
      </c>
      <c r="H4637" t="e">
        <f>IF($C4637=5,$B4637,NA())</f>
        <v>#N/A</v>
      </c>
      <c r="I4637" t="e">
        <f>IF($C4637="",$B4637,NA())</f>
        <v>#N/A</v>
      </c>
    </row>
    <row r="4639" spans="1:9">
      <c r="A4639">
        <v>-0.9114924</v>
      </c>
      <c r="B4639">
        <v>-0.9273577</v>
      </c>
      <c r="C4639">
        <f>'Map Data'!$I$63</f>
        <v>2</v>
      </c>
      <c r="D4639" t="e">
        <f>IF($C4639=1,$B4639,NA())</f>
        <v>#N/A</v>
      </c>
      <c r="E4639">
        <f>IF($C4639=2,$B4639,NA())</f>
        <v>-0.9273577</v>
      </c>
      <c r="F4639" t="e">
        <f>IF($C4639=3,$B4639,NA())</f>
        <v>#N/A</v>
      </c>
      <c r="G4639" t="e">
        <f>IF($C4639=4,$B4639,NA())</f>
        <v>#N/A</v>
      </c>
      <c r="H4639" t="e">
        <f>IF($C4639=5,$B4639,NA())</f>
        <v>#N/A</v>
      </c>
      <c r="I4639" t="e">
        <f>IF($C4639="",$B4639,NA())</f>
        <v>#N/A</v>
      </c>
    </row>
    <row r="4640" spans="1:9">
      <c r="A4640">
        <v>-0.8421889</v>
      </c>
      <c r="B4640">
        <v>-0.9273577</v>
      </c>
      <c r="C4640">
        <f>'Map Data'!$I$63</f>
        <v>2</v>
      </c>
      <c r="D4640" t="e">
        <f>IF($C4640=1,$B4640,NA())</f>
        <v>#N/A</v>
      </c>
      <c r="E4640">
        <f>IF($C4640=2,$B4640,NA())</f>
        <v>-0.9273577</v>
      </c>
      <c r="F4640" t="e">
        <f>IF($C4640=3,$B4640,NA())</f>
        <v>#N/A</v>
      </c>
      <c r="G4640" t="e">
        <f>IF($C4640=4,$B4640,NA())</f>
        <v>#N/A</v>
      </c>
      <c r="H4640" t="e">
        <f>IF($C4640=5,$B4640,NA())</f>
        <v>#N/A</v>
      </c>
      <c r="I4640" t="e">
        <f>IF($C4640="",$B4640,NA())</f>
        <v>#N/A</v>
      </c>
    </row>
    <row r="4642" spans="1:9">
      <c r="A4642">
        <v>-0.9114924</v>
      </c>
      <c r="B4642">
        <v>-0.9092785</v>
      </c>
      <c r="C4642">
        <f>'Map Data'!$I$63</f>
        <v>2</v>
      </c>
      <c r="D4642" t="e">
        <f>IF($C4642=1,$B4642,NA())</f>
        <v>#N/A</v>
      </c>
      <c r="E4642">
        <f>IF($C4642=2,$B4642,NA())</f>
        <v>-0.9092785</v>
      </c>
      <c r="F4642" t="e">
        <f>IF($C4642=3,$B4642,NA())</f>
        <v>#N/A</v>
      </c>
      <c r="G4642" t="e">
        <f>IF($C4642=4,$B4642,NA())</f>
        <v>#N/A</v>
      </c>
      <c r="H4642" t="e">
        <f>IF($C4642=5,$B4642,NA())</f>
        <v>#N/A</v>
      </c>
      <c r="I4642" t="e">
        <f>IF($C4642="",$B4642,NA())</f>
        <v>#N/A</v>
      </c>
    </row>
    <row r="4643" spans="1:9">
      <c r="A4643">
        <v>-0.8331493</v>
      </c>
      <c r="B4643">
        <v>-0.9092785</v>
      </c>
      <c r="C4643">
        <f>'Map Data'!$I$63</f>
        <v>2</v>
      </c>
      <c r="D4643" t="e">
        <f>IF($C4643=1,$B4643,NA())</f>
        <v>#N/A</v>
      </c>
      <c r="E4643">
        <f>IF($C4643=2,$B4643,NA())</f>
        <v>-0.9092785</v>
      </c>
      <c r="F4643" t="e">
        <f>IF($C4643=3,$B4643,NA())</f>
        <v>#N/A</v>
      </c>
      <c r="G4643" t="e">
        <f>IF($C4643=4,$B4643,NA())</f>
        <v>#N/A</v>
      </c>
      <c r="H4643" t="e">
        <f>IF($C4643=5,$B4643,NA())</f>
        <v>#N/A</v>
      </c>
      <c r="I4643" t="e">
        <f>IF($C4643="",$B4643,NA())</f>
        <v>#N/A</v>
      </c>
    </row>
    <row r="4645" spans="1:9">
      <c r="A4645">
        <v>-0.9114924</v>
      </c>
      <c r="B4645">
        <v>-0.8911992</v>
      </c>
      <c r="C4645">
        <f>'Map Data'!$I$63</f>
        <v>2</v>
      </c>
      <c r="D4645" t="e">
        <f>IF($C4645=1,$B4645,NA())</f>
        <v>#N/A</v>
      </c>
      <c r="E4645">
        <f>IF($C4645=2,$B4645,NA())</f>
        <v>-0.8911992</v>
      </c>
      <c r="F4645" t="e">
        <f>IF($C4645=3,$B4645,NA())</f>
        <v>#N/A</v>
      </c>
      <c r="G4645" t="e">
        <f>IF($C4645=4,$B4645,NA())</f>
        <v>#N/A</v>
      </c>
      <c r="H4645" t="e">
        <f>IF($C4645=5,$B4645,NA())</f>
        <v>#N/A</v>
      </c>
      <c r="I4645" t="e">
        <f>IF($C4645="",$B4645,NA())</f>
        <v>#N/A</v>
      </c>
    </row>
    <row r="4646" spans="1:9">
      <c r="A4646">
        <v>-0.8512285000000001</v>
      </c>
      <c r="B4646">
        <v>-0.8911992</v>
      </c>
      <c r="C4646">
        <f>'Map Data'!$I$63</f>
        <v>2</v>
      </c>
      <c r="D4646" t="e">
        <f>IF($C4646=1,$B4646,NA())</f>
        <v>#N/A</v>
      </c>
      <c r="E4646">
        <f>IF($C4646=2,$B4646,NA())</f>
        <v>-0.8911992</v>
      </c>
      <c r="F4646" t="e">
        <f>IF($C4646=3,$B4646,NA())</f>
        <v>#N/A</v>
      </c>
      <c r="G4646" t="e">
        <f>IF($C4646=4,$B4646,NA())</f>
        <v>#N/A</v>
      </c>
      <c r="H4646" t="e">
        <f>IF($C4646=5,$B4646,NA())</f>
        <v>#N/A</v>
      </c>
      <c r="I4646" t="e">
        <f>IF($C4646="",$B4646,NA())</f>
        <v>#N/A</v>
      </c>
    </row>
    <row r="4648" spans="1:9">
      <c r="A4648">
        <v>-0.9175188</v>
      </c>
      <c r="B4648">
        <v>-0.87312</v>
      </c>
      <c r="C4648">
        <f>'Map Data'!$I$63</f>
        <v>2</v>
      </c>
      <c r="D4648" t="e">
        <f>IF($C4648=1,$B4648,NA())</f>
        <v>#N/A</v>
      </c>
      <c r="E4648">
        <f>IF($C4648=2,$B4648,NA())</f>
        <v>-0.87312</v>
      </c>
      <c r="F4648" t="e">
        <f>IF($C4648=3,$B4648,NA())</f>
        <v>#N/A</v>
      </c>
      <c r="G4648" t="e">
        <f>IF($C4648=4,$B4648,NA())</f>
        <v>#N/A</v>
      </c>
      <c r="H4648" t="e">
        <f>IF($C4648=5,$B4648,NA())</f>
        <v>#N/A</v>
      </c>
      <c r="I4648" t="e">
        <f>IF($C4648="",$B4648,NA())</f>
        <v>#N/A</v>
      </c>
    </row>
    <row r="4649" spans="1:9">
      <c r="A4649">
        <v>-0.8662945</v>
      </c>
      <c r="B4649">
        <v>-0.87312</v>
      </c>
      <c r="C4649">
        <f>'Map Data'!$I$63</f>
        <v>2</v>
      </c>
      <c r="D4649" t="e">
        <f>IF($C4649=1,$B4649,NA())</f>
        <v>#N/A</v>
      </c>
      <c r="E4649">
        <f>IF($C4649=2,$B4649,NA())</f>
        <v>-0.87312</v>
      </c>
      <c r="F4649" t="e">
        <f>IF($C4649=3,$B4649,NA())</f>
        <v>#N/A</v>
      </c>
      <c r="G4649" t="e">
        <f>IF($C4649=4,$B4649,NA())</f>
        <v>#N/A</v>
      </c>
      <c r="H4649" t="e">
        <f>IF($C4649=5,$B4649,NA())</f>
        <v>#N/A</v>
      </c>
      <c r="I4649" t="e">
        <f>IF($C4649="",$B4649,NA())</f>
        <v>#N/A</v>
      </c>
    </row>
    <row r="4651" spans="1:9">
      <c r="A4651">
        <v>-0.9175188</v>
      </c>
      <c r="B4651">
        <v>-0.8550407</v>
      </c>
      <c r="C4651">
        <f>'Map Data'!$I$63</f>
        <v>2</v>
      </c>
      <c r="D4651" t="e">
        <f>IF($C4651=1,$B4651,NA())</f>
        <v>#N/A</v>
      </c>
      <c r="E4651">
        <f>IF($C4651=2,$B4651,NA())</f>
        <v>-0.8550407</v>
      </c>
      <c r="F4651" t="e">
        <f>IF($C4651=3,$B4651,NA())</f>
        <v>#N/A</v>
      </c>
      <c r="G4651" t="e">
        <f>IF($C4651=4,$B4651,NA())</f>
        <v>#N/A</v>
      </c>
      <c r="H4651" t="e">
        <f>IF($C4651=5,$B4651,NA())</f>
        <v>#N/A</v>
      </c>
      <c r="I4651" t="e">
        <f>IF($C4651="",$B4651,NA())</f>
        <v>#N/A</v>
      </c>
    </row>
    <row r="4652" spans="1:9">
      <c r="A4652">
        <v>-0.8452021</v>
      </c>
      <c r="B4652">
        <v>-0.8550407</v>
      </c>
      <c r="C4652">
        <f>'Map Data'!$I$63</f>
        <v>2</v>
      </c>
      <c r="D4652" t="e">
        <f>IF($C4652=1,$B4652,NA())</f>
        <v>#N/A</v>
      </c>
      <c r="E4652">
        <f>IF($C4652=2,$B4652,NA())</f>
        <v>-0.8550407</v>
      </c>
      <c r="F4652" t="e">
        <f>IF($C4652=3,$B4652,NA())</f>
        <v>#N/A</v>
      </c>
      <c r="G4652" t="e">
        <f>IF($C4652=4,$B4652,NA())</f>
        <v>#N/A</v>
      </c>
      <c r="H4652" t="e">
        <f>IF($C4652=5,$B4652,NA())</f>
        <v>#N/A</v>
      </c>
      <c r="I4652" t="e">
        <f>IF($C4652="",$B4652,NA())</f>
        <v>#N/A</v>
      </c>
    </row>
    <row r="4654" spans="1:9">
      <c r="A4654">
        <v>-0.9325848</v>
      </c>
      <c r="B4654">
        <v>-0.8369615</v>
      </c>
      <c r="C4654">
        <f>'Map Data'!$I$63</f>
        <v>2</v>
      </c>
      <c r="D4654" t="e">
        <f>IF($C4654=1,$B4654,NA())</f>
        <v>#N/A</v>
      </c>
      <c r="E4654">
        <f>IF($C4654=2,$B4654,NA())</f>
        <v>-0.8369615</v>
      </c>
      <c r="F4654" t="e">
        <f>IF($C4654=3,$B4654,NA())</f>
        <v>#N/A</v>
      </c>
      <c r="G4654" t="e">
        <f>IF($C4654=4,$B4654,NA())</f>
        <v>#N/A</v>
      </c>
      <c r="H4654" t="e">
        <f>IF($C4654=5,$B4654,NA())</f>
        <v>#N/A</v>
      </c>
      <c r="I4654" t="e">
        <f>IF($C4654="",$B4654,NA())</f>
        <v>#N/A</v>
      </c>
    </row>
    <row r="4655" spans="1:9">
      <c r="A4655">
        <v>-0.8512285000000001</v>
      </c>
      <c r="B4655">
        <v>-0.8369615</v>
      </c>
      <c r="C4655">
        <f>'Map Data'!$I$63</f>
        <v>2</v>
      </c>
      <c r="D4655" t="e">
        <f>IF($C4655=1,$B4655,NA())</f>
        <v>#N/A</v>
      </c>
      <c r="E4655">
        <f>IF($C4655=2,$B4655,NA())</f>
        <v>-0.8369615</v>
      </c>
      <c r="F4655" t="e">
        <f>IF($C4655=3,$B4655,NA())</f>
        <v>#N/A</v>
      </c>
      <c r="G4655" t="e">
        <f>IF($C4655=4,$B4655,NA())</f>
        <v>#N/A</v>
      </c>
      <c r="H4655" t="e">
        <f>IF($C4655=5,$B4655,NA())</f>
        <v>#N/A</v>
      </c>
      <c r="I4655" t="e">
        <f>IF($C4655="",$B4655,NA())</f>
        <v>#N/A</v>
      </c>
    </row>
    <row r="4657" spans="1:9">
      <c r="A4657">
        <v>-0.9446376</v>
      </c>
      <c r="B4657">
        <v>-0.8188823</v>
      </c>
      <c r="C4657">
        <f>'Map Data'!$I$63</f>
        <v>2</v>
      </c>
      <c r="D4657" t="e">
        <f>IF($C4657=1,$B4657,NA())</f>
        <v>#N/A</v>
      </c>
      <c r="E4657">
        <f>IF($C4657=2,$B4657,NA())</f>
        <v>-0.8188823</v>
      </c>
      <c r="F4657" t="e">
        <f>IF($C4657=3,$B4657,NA())</f>
        <v>#N/A</v>
      </c>
      <c r="G4657" t="e">
        <f>IF($C4657=4,$B4657,NA())</f>
        <v>#N/A</v>
      </c>
      <c r="H4657" t="e">
        <f>IF($C4657=5,$B4657,NA())</f>
        <v>#N/A</v>
      </c>
      <c r="I4657" t="e">
        <f>IF($C4657="",$B4657,NA())</f>
        <v>#N/A</v>
      </c>
    </row>
    <row r="4658" spans="1:9">
      <c r="A4658">
        <v>-0.8331493</v>
      </c>
      <c r="B4658">
        <v>-0.8188823</v>
      </c>
      <c r="C4658">
        <f>'Map Data'!$I$63</f>
        <v>2</v>
      </c>
      <c r="D4658" t="e">
        <f>IF($C4658=1,$B4658,NA())</f>
        <v>#N/A</v>
      </c>
      <c r="E4658">
        <f>IF($C4658=2,$B4658,NA())</f>
        <v>-0.8188823</v>
      </c>
      <c r="F4658" t="e">
        <f>IF($C4658=3,$B4658,NA())</f>
        <v>#N/A</v>
      </c>
      <c r="G4658" t="e">
        <f>IF($C4658=4,$B4658,NA())</f>
        <v>#N/A</v>
      </c>
      <c r="H4658" t="e">
        <f>IF($C4658=5,$B4658,NA())</f>
        <v>#N/A</v>
      </c>
      <c r="I4658" t="e">
        <f>IF($C4658="",$B4658,NA())</f>
        <v>#N/A</v>
      </c>
    </row>
    <row r="4660" spans="1:9">
      <c r="A4660">
        <v>-0.9476508</v>
      </c>
      <c r="B4660">
        <v>-0.800803</v>
      </c>
      <c r="C4660">
        <f>'Map Data'!$I$63</f>
        <v>2</v>
      </c>
      <c r="D4660" t="e">
        <f>IF($C4660=1,$B4660,NA())</f>
        <v>#N/A</v>
      </c>
      <c r="E4660">
        <f>IF($C4660=2,$B4660,NA())</f>
        <v>-0.800803</v>
      </c>
      <c r="F4660" t="e">
        <f>IF($C4660=3,$B4660,NA())</f>
        <v>#N/A</v>
      </c>
      <c r="G4660" t="e">
        <f>IF($C4660=4,$B4660,NA())</f>
        <v>#N/A</v>
      </c>
      <c r="H4660" t="e">
        <f>IF($C4660=5,$B4660,NA())</f>
        <v>#N/A</v>
      </c>
      <c r="I4660" t="e">
        <f>IF($C4660="",$B4660,NA())</f>
        <v>#N/A</v>
      </c>
    </row>
    <row r="4661" spans="1:9">
      <c r="A4661">
        <v>-0.8602681</v>
      </c>
      <c r="B4661">
        <v>-0.800803</v>
      </c>
      <c r="C4661">
        <f>'Map Data'!$I$63</f>
        <v>2</v>
      </c>
      <c r="D4661" t="e">
        <f>IF($C4661=1,$B4661,NA())</f>
        <v>#N/A</v>
      </c>
      <c r="E4661">
        <f>IF($C4661=2,$B4661,NA())</f>
        <v>-0.800803</v>
      </c>
      <c r="F4661" t="e">
        <f>IF($C4661=3,$B4661,NA())</f>
        <v>#N/A</v>
      </c>
      <c r="G4661" t="e">
        <f>IF($C4661=4,$B4661,NA())</f>
        <v>#N/A</v>
      </c>
      <c r="H4661" t="e">
        <f>IF($C4661=5,$B4661,NA())</f>
        <v>#N/A</v>
      </c>
      <c r="I4661" t="e">
        <f>IF($C4661="",$B4661,NA())</f>
        <v>#N/A</v>
      </c>
    </row>
    <row r="4663" spans="1:9">
      <c r="A4663">
        <v>-0.9536772</v>
      </c>
      <c r="B4663">
        <v>-0.7827238</v>
      </c>
      <c r="C4663">
        <f>'Map Data'!$I$63</f>
        <v>2</v>
      </c>
      <c r="D4663" t="e">
        <f>IF($C4663=1,$B4663,NA())</f>
        <v>#N/A</v>
      </c>
      <c r="E4663">
        <f>IF($C4663=2,$B4663,NA())</f>
        <v>-0.7827238</v>
      </c>
      <c r="F4663" t="e">
        <f>IF($C4663=3,$B4663,NA())</f>
        <v>#N/A</v>
      </c>
      <c r="G4663" t="e">
        <f>IF($C4663=4,$B4663,NA())</f>
        <v>#N/A</v>
      </c>
      <c r="H4663" t="e">
        <f>IF($C4663=5,$B4663,NA())</f>
        <v>#N/A</v>
      </c>
      <c r="I4663" t="e">
        <f>IF($C4663="",$B4663,NA())</f>
        <v>#N/A</v>
      </c>
    </row>
    <row r="4664" spans="1:9">
      <c r="A4664">
        <v>-0.8271229</v>
      </c>
      <c r="B4664">
        <v>-0.7827238</v>
      </c>
      <c r="C4664">
        <f>'Map Data'!$I$63</f>
        <v>2</v>
      </c>
      <c r="D4664" t="e">
        <f>IF($C4664=1,$B4664,NA())</f>
        <v>#N/A</v>
      </c>
      <c r="E4664">
        <f>IF($C4664=2,$B4664,NA())</f>
        <v>-0.7827238</v>
      </c>
      <c r="F4664" t="e">
        <f>IF($C4664=3,$B4664,NA())</f>
        <v>#N/A</v>
      </c>
      <c r="G4664" t="e">
        <f>IF($C4664=4,$B4664,NA())</f>
        <v>#N/A</v>
      </c>
      <c r="H4664" t="e">
        <f>IF($C4664=5,$B4664,NA())</f>
        <v>#N/A</v>
      </c>
      <c r="I4664" t="e">
        <f>IF($C4664="",$B4664,NA())</f>
        <v>#N/A</v>
      </c>
    </row>
    <row r="4666" spans="1:9">
      <c r="A4666">
        <v>-0.9566904000000001</v>
      </c>
      <c r="B4666">
        <v>-0.7646444999999999</v>
      </c>
      <c r="C4666">
        <f>'Map Data'!$I$63</f>
        <v>2</v>
      </c>
      <c r="D4666" t="e">
        <f>IF($C4666=1,$B4666,NA())</f>
        <v>#N/A</v>
      </c>
      <c r="E4666">
        <f>IF($C4666=2,$B4666,NA())</f>
        <v>-0.7646445</v>
      </c>
      <c r="F4666" t="e">
        <f>IF($C4666=3,$B4666,NA())</f>
        <v>#N/A</v>
      </c>
      <c r="G4666" t="e">
        <f>IF($C4666=4,$B4666,NA())</f>
        <v>#N/A</v>
      </c>
      <c r="H4666" t="e">
        <f>IF($C4666=5,$B4666,NA())</f>
        <v>#N/A</v>
      </c>
      <c r="I4666" t="e">
        <f>IF($C4666="",$B4666,NA())</f>
        <v>#N/A</v>
      </c>
    </row>
    <row r="4667" spans="1:9">
      <c r="A4667">
        <v>-0.8331493</v>
      </c>
      <c r="B4667">
        <v>-0.7646444999999999</v>
      </c>
      <c r="C4667">
        <f>'Map Data'!$I$63</f>
        <v>2</v>
      </c>
      <c r="D4667" t="e">
        <f>IF($C4667=1,$B4667,NA())</f>
        <v>#N/A</v>
      </c>
      <c r="E4667">
        <f>IF($C4667=2,$B4667,NA())</f>
        <v>-0.7646445</v>
      </c>
      <c r="F4667" t="e">
        <f>IF($C4667=3,$B4667,NA())</f>
        <v>#N/A</v>
      </c>
      <c r="G4667" t="e">
        <f>IF($C4667=4,$B4667,NA())</f>
        <v>#N/A</v>
      </c>
      <c r="H4667" t="e">
        <f>IF($C4667=5,$B4667,NA())</f>
        <v>#N/A</v>
      </c>
      <c r="I4667" t="e">
        <f>IF($C4667="",$B4667,NA())</f>
        <v>#N/A</v>
      </c>
    </row>
    <row r="4669" spans="1:9">
      <c r="A4669">
        <v>-0.950664</v>
      </c>
      <c r="B4669">
        <v>-0.7465653</v>
      </c>
      <c r="C4669">
        <f>'Map Data'!$I$63</f>
        <v>2</v>
      </c>
      <c r="D4669" t="e">
        <f>IF($C4669=1,$B4669,NA())</f>
        <v>#N/A</v>
      </c>
      <c r="E4669">
        <f>IF($C4669=2,$B4669,NA())</f>
        <v>-0.7465653</v>
      </c>
      <c r="F4669" t="e">
        <f>IF($C4669=3,$B4669,NA())</f>
        <v>#N/A</v>
      </c>
      <c r="G4669" t="e">
        <f>IF($C4669=4,$B4669,NA())</f>
        <v>#N/A</v>
      </c>
      <c r="H4669" t="e">
        <f>IF($C4669=5,$B4669,NA())</f>
        <v>#N/A</v>
      </c>
      <c r="I4669" t="e">
        <f>IF($C4669="",$B4669,NA())</f>
        <v>#N/A</v>
      </c>
    </row>
    <row r="4670" spans="1:9">
      <c r="A4670">
        <v>-0.7879513</v>
      </c>
      <c r="B4670">
        <v>-0.7465653</v>
      </c>
      <c r="C4670">
        <f>'Map Data'!$I$63</f>
        <v>2</v>
      </c>
      <c r="D4670" t="e">
        <f>IF($C4670=1,$B4670,NA())</f>
        <v>#N/A</v>
      </c>
      <c r="E4670">
        <f>IF($C4670=2,$B4670,NA())</f>
        <v>-0.7465653</v>
      </c>
      <c r="F4670" t="e">
        <f>IF($C4670=3,$B4670,NA())</f>
        <v>#N/A</v>
      </c>
      <c r="G4670" t="e">
        <f>IF($C4670=4,$B4670,NA())</f>
        <v>#N/A</v>
      </c>
      <c r="H4670" t="e">
        <f>IF($C4670=5,$B4670,NA())</f>
        <v>#N/A</v>
      </c>
      <c r="I4670" t="e">
        <f>IF($C4670="",$B4670,NA())</f>
        <v>#N/A</v>
      </c>
    </row>
    <row r="4672" spans="1:9">
      <c r="A4672">
        <v>-0.9627168</v>
      </c>
      <c r="B4672">
        <v>-0.7284861</v>
      </c>
      <c r="C4672">
        <f>'Map Data'!$I$63</f>
        <v>2</v>
      </c>
      <c r="D4672" t="e">
        <f>IF($C4672=1,$B4672,NA())</f>
        <v>#N/A</v>
      </c>
      <c r="E4672">
        <f>IF($C4672=2,$B4672,NA())</f>
        <v>-0.7284861</v>
      </c>
      <c r="F4672" t="e">
        <f>IF($C4672=3,$B4672,NA())</f>
        <v>#N/A</v>
      </c>
      <c r="G4672" t="e">
        <f>IF($C4672=4,$B4672,NA())</f>
        <v>#N/A</v>
      </c>
      <c r="H4672" t="e">
        <f>IF($C4672=5,$B4672,NA())</f>
        <v>#N/A</v>
      </c>
      <c r="I4672" t="e">
        <f>IF($C4672="",$B4672,NA())</f>
        <v>#N/A</v>
      </c>
    </row>
    <row r="4673" spans="1:9">
      <c r="A4673">
        <v>-0.7758985</v>
      </c>
      <c r="B4673">
        <v>-0.7284861</v>
      </c>
      <c r="C4673">
        <f>'Map Data'!$I$63</f>
        <v>2</v>
      </c>
      <c r="D4673" t="e">
        <f>IF($C4673=1,$B4673,NA())</f>
        <v>#N/A</v>
      </c>
      <c r="E4673">
        <f>IF($C4673=2,$B4673,NA())</f>
        <v>-0.7284861</v>
      </c>
      <c r="F4673" t="e">
        <f>IF($C4673=3,$B4673,NA())</f>
        <v>#N/A</v>
      </c>
      <c r="G4673" t="e">
        <f>IF($C4673=4,$B4673,NA())</f>
        <v>#N/A</v>
      </c>
      <c r="H4673" t="e">
        <f>IF($C4673=5,$B4673,NA())</f>
        <v>#N/A</v>
      </c>
      <c r="I4673" t="e">
        <f>IF($C4673="",$B4673,NA())</f>
        <v>#N/A</v>
      </c>
    </row>
    <row r="4675" spans="1:9">
      <c r="A4675">
        <v>-0.9627168</v>
      </c>
      <c r="B4675">
        <v>-0.7104068</v>
      </c>
      <c r="C4675">
        <f>'Map Data'!$I$63</f>
        <v>2</v>
      </c>
      <c r="D4675" t="e">
        <f>IF($C4675=1,$B4675,NA())</f>
        <v>#N/A</v>
      </c>
      <c r="E4675">
        <f>IF($C4675=2,$B4675,NA())</f>
        <v>-0.7104068</v>
      </c>
      <c r="F4675" t="e">
        <f>IF($C4675=3,$B4675,NA())</f>
        <v>#N/A</v>
      </c>
      <c r="G4675" t="e">
        <f>IF($C4675=4,$B4675,NA())</f>
        <v>#N/A</v>
      </c>
      <c r="H4675" t="e">
        <f>IF($C4675=5,$B4675,NA())</f>
        <v>#N/A</v>
      </c>
      <c r="I4675" t="e">
        <f>IF($C4675="",$B4675,NA())</f>
        <v>#N/A</v>
      </c>
    </row>
    <row r="4676" spans="1:9">
      <c r="A4676">
        <v>-0.7758985</v>
      </c>
      <c r="B4676">
        <v>-0.7104068</v>
      </c>
      <c r="C4676">
        <f>'Map Data'!$I$63</f>
        <v>2</v>
      </c>
      <c r="D4676" t="e">
        <f>IF($C4676=1,$B4676,NA())</f>
        <v>#N/A</v>
      </c>
      <c r="E4676">
        <f>IF($C4676=2,$B4676,NA())</f>
        <v>-0.7104068</v>
      </c>
      <c r="F4676" t="e">
        <f>IF($C4676=3,$B4676,NA())</f>
        <v>#N/A</v>
      </c>
      <c r="G4676" t="e">
        <f>IF($C4676=4,$B4676,NA())</f>
        <v>#N/A</v>
      </c>
      <c r="H4676" t="e">
        <f>IF($C4676=5,$B4676,NA())</f>
        <v>#N/A</v>
      </c>
      <c r="I4676" t="e">
        <f>IF($C4676="",$B4676,NA())</f>
        <v>#N/A</v>
      </c>
    </row>
    <row r="4678" spans="1:9">
      <c r="A4678">
        <v>-0.9627168</v>
      </c>
      <c r="B4678">
        <v>-0.6923276</v>
      </c>
      <c r="C4678">
        <f>'Map Data'!$I$63</f>
        <v>2</v>
      </c>
      <c r="D4678" t="e">
        <f>IF($C4678=1,$B4678,NA())</f>
        <v>#N/A</v>
      </c>
      <c r="E4678">
        <f>IF($C4678=2,$B4678,NA())</f>
        <v>-0.6923276</v>
      </c>
      <c r="F4678" t="e">
        <f>IF($C4678=3,$B4678,NA())</f>
        <v>#N/A</v>
      </c>
      <c r="G4678" t="e">
        <f>IF($C4678=4,$B4678,NA())</f>
        <v>#N/A</v>
      </c>
      <c r="H4678" t="e">
        <f>IF($C4678=5,$B4678,NA())</f>
        <v>#N/A</v>
      </c>
      <c r="I4678" t="e">
        <f>IF($C4678="",$B4678,NA())</f>
        <v>#N/A</v>
      </c>
    </row>
    <row r="4679" spans="1:9">
      <c r="A4679">
        <v>-0.7849381</v>
      </c>
      <c r="B4679">
        <v>-0.6923276</v>
      </c>
      <c r="C4679">
        <f>'Map Data'!$I$63</f>
        <v>2</v>
      </c>
      <c r="D4679" t="e">
        <f>IF($C4679=1,$B4679,NA())</f>
        <v>#N/A</v>
      </c>
      <c r="E4679">
        <f>IF($C4679=2,$B4679,NA())</f>
        <v>-0.6923276</v>
      </c>
      <c r="F4679" t="e">
        <f>IF($C4679=3,$B4679,NA())</f>
        <v>#N/A</v>
      </c>
      <c r="G4679" t="e">
        <f>IF($C4679=4,$B4679,NA())</f>
        <v>#N/A</v>
      </c>
      <c r="H4679" t="e">
        <f>IF($C4679=5,$B4679,NA())</f>
        <v>#N/A</v>
      </c>
      <c r="I4679" t="e">
        <f>IF($C4679="",$B4679,NA())</f>
        <v>#N/A</v>
      </c>
    </row>
    <row r="4681" spans="1:9">
      <c r="A4681">
        <v>-0.9597036</v>
      </c>
      <c r="B4681">
        <v>-0.6742483</v>
      </c>
      <c r="C4681">
        <f>'Map Data'!$I$63</f>
        <v>2</v>
      </c>
      <c r="D4681" t="e">
        <f>IF($C4681=1,$B4681,NA())</f>
        <v>#N/A</v>
      </c>
      <c r="E4681">
        <f>IF($C4681=2,$B4681,NA())</f>
        <v>-0.6742483</v>
      </c>
      <c r="F4681" t="e">
        <f>IF($C4681=3,$B4681,NA())</f>
        <v>#N/A</v>
      </c>
      <c r="G4681" t="e">
        <f>IF($C4681=4,$B4681,NA())</f>
        <v>#N/A</v>
      </c>
      <c r="H4681" t="e">
        <f>IF($C4681=5,$B4681,NA())</f>
        <v>#N/A</v>
      </c>
      <c r="I4681" t="e">
        <f>IF($C4681="",$B4681,NA())</f>
        <v>#N/A</v>
      </c>
    </row>
    <row r="4682" spans="1:9">
      <c r="A4682">
        <v>-0.8060305</v>
      </c>
      <c r="B4682">
        <v>-0.6742483</v>
      </c>
      <c r="C4682">
        <f>'Map Data'!$I$63</f>
        <v>2</v>
      </c>
      <c r="D4682" t="e">
        <f>IF($C4682=1,$B4682,NA())</f>
        <v>#N/A</v>
      </c>
      <c r="E4682">
        <f>IF($C4682=2,$B4682,NA())</f>
        <v>-0.6742483</v>
      </c>
      <c r="F4682" t="e">
        <f>IF($C4682=3,$B4682,NA())</f>
        <v>#N/A</v>
      </c>
      <c r="G4682" t="e">
        <f>IF($C4682=4,$B4682,NA())</f>
        <v>#N/A</v>
      </c>
      <c r="H4682" t="e">
        <f>IF($C4682=5,$B4682,NA())</f>
        <v>#N/A</v>
      </c>
      <c r="I4682" t="e">
        <f>IF($C4682="",$B4682,NA())</f>
        <v>#N/A</v>
      </c>
    </row>
    <row r="4684" spans="1:9">
      <c r="A4684">
        <v>-0.96573</v>
      </c>
      <c r="B4684">
        <v>-0.6561690999999999</v>
      </c>
      <c r="C4684">
        <f>'Map Data'!$I$63</f>
        <v>2</v>
      </c>
      <c r="D4684" t="e">
        <f>IF($C4684=1,$B4684,NA())</f>
        <v>#N/A</v>
      </c>
      <c r="E4684">
        <f>IF($C4684=2,$B4684,NA())</f>
        <v>-0.6561691</v>
      </c>
      <c r="F4684" t="e">
        <f>IF($C4684=3,$B4684,NA())</f>
        <v>#N/A</v>
      </c>
      <c r="G4684" t="e">
        <f>IF($C4684=4,$B4684,NA())</f>
        <v>#N/A</v>
      </c>
      <c r="H4684" t="e">
        <f>IF($C4684=5,$B4684,NA())</f>
        <v>#N/A</v>
      </c>
      <c r="I4684" t="e">
        <f>IF($C4684="",$B4684,NA())</f>
        <v>#N/A</v>
      </c>
    </row>
    <row r="4685" spans="1:9">
      <c r="A4685">
        <v>-0.8090437</v>
      </c>
      <c r="B4685">
        <v>-0.6561690999999999</v>
      </c>
      <c r="C4685">
        <f>'Map Data'!$I$63</f>
        <v>2</v>
      </c>
      <c r="D4685" t="e">
        <f>IF($C4685=1,$B4685,NA())</f>
        <v>#N/A</v>
      </c>
      <c r="E4685">
        <f>IF($C4685=2,$B4685,NA())</f>
        <v>-0.6561691</v>
      </c>
      <c r="F4685" t="e">
        <f>IF($C4685=3,$B4685,NA())</f>
        <v>#N/A</v>
      </c>
      <c r="G4685" t="e">
        <f>IF($C4685=4,$B4685,NA())</f>
        <v>#N/A</v>
      </c>
      <c r="H4685" t="e">
        <f>IF($C4685=5,$B4685,NA())</f>
        <v>#N/A</v>
      </c>
      <c r="I4685" t="e">
        <f>IF($C4685="",$B4685,NA())</f>
        <v>#N/A</v>
      </c>
    </row>
    <row r="4687" spans="1:9">
      <c r="A4687">
        <v>-0.9747696</v>
      </c>
      <c r="B4687">
        <v>-0.6380899</v>
      </c>
      <c r="C4687">
        <f>'Map Data'!$I$63</f>
        <v>2</v>
      </c>
      <c r="D4687" t="e">
        <f>IF($C4687=1,$B4687,NA())</f>
        <v>#N/A</v>
      </c>
      <c r="E4687">
        <f>IF($C4687=2,$B4687,NA())</f>
        <v>-0.6380899</v>
      </c>
      <c r="F4687" t="e">
        <f>IF($C4687=3,$B4687,NA())</f>
        <v>#N/A</v>
      </c>
      <c r="G4687" t="e">
        <f>IF($C4687=4,$B4687,NA())</f>
        <v>#N/A</v>
      </c>
      <c r="H4687" t="e">
        <f>IF($C4687=5,$B4687,NA())</f>
        <v>#N/A</v>
      </c>
      <c r="I4687" t="e">
        <f>IF($C4687="",$B4687,NA())</f>
        <v>#N/A</v>
      </c>
    </row>
    <row r="4688" spans="1:9">
      <c r="A4688">
        <v>-0.8090437</v>
      </c>
      <c r="B4688">
        <v>-0.6380899</v>
      </c>
      <c r="C4688">
        <f>'Map Data'!$I$63</f>
        <v>2</v>
      </c>
      <c r="D4688" t="e">
        <f>IF($C4688=1,$B4688,NA())</f>
        <v>#N/A</v>
      </c>
      <c r="E4688">
        <f>IF($C4688=2,$B4688,NA())</f>
        <v>-0.6380899</v>
      </c>
      <c r="F4688" t="e">
        <f>IF($C4688=3,$B4688,NA())</f>
        <v>#N/A</v>
      </c>
      <c r="G4688" t="e">
        <f>IF($C4688=4,$B4688,NA())</f>
        <v>#N/A</v>
      </c>
      <c r="H4688" t="e">
        <f>IF($C4688=5,$B4688,NA())</f>
        <v>#N/A</v>
      </c>
      <c r="I4688" t="e">
        <f>IF($C4688="",$B4688,NA())</f>
        <v>#N/A</v>
      </c>
    </row>
    <row r="4690" spans="1:9">
      <c r="A4690">
        <v>-0.9838092000000001</v>
      </c>
      <c r="B4690">
        <v>-0.6200106</v>
      </c>
      <c r="C4690">
        <f>'Map Data'!$I$63</f>
        <v>2</v>
      </c>
      <c r="D4690" t="e">
        <f>IF($C4690=1,$B4690,NA())</f>
        <v>#N/A</v>
      </c>
      <c r="E4690">
        <f>IF($C4690=2,$B4690,NA())</f>
        <v>-0.6200106</v>
      </c>
      <c r="F4690" t="e">
        <f>IF($C4690=3,$B4690,NA())</f>
        <v>#N/A</v>
      </c>
      <c r="G4690" t="e">
        <f>IF($C4690=4,$B4690,NA())</f>
        <v>#N/A</v>
      </c>
      <c r="H4690" t="e">
        <f>IF($C4690=5,$B4690,NA())</f>
        <v>#N/A</v>
      </c>
      <c r="I4690" t="e">
        <f>IF($C4690="",$B4690,NA())</f>
        <v>#N/A</v>
      </c>
    </row>
    <row r="4691" spans="1:9">
      <c r="A4691">
        <v>-0.8120569</v>
      </c>
      <c r="B4691">
        <v>-0.6200106</v>
      </c>
      <c r="C4691">
        <f>'Map Data'!$I$63</f>
        <v>2</v>
      </c>
      <c r="D4691" t="e">
        <f>IF($C4691=1,$B4691,NA())</f>
        <v>#N/A</v>
      </c>
      <c r="E4691">
        <f>IF($C4691=2,$B4691,NA())</f>
        <v>-0.6200106</v>
      </c>
      <c r="F4691" t="e">
        <f>IF($C4691=3,$B4691,NA())</f>
        <v>#N/A</v>
      </c>
      <c r="G4691" t="e">
        <f>IF($C4691=4,$B4691,NA())</f>
        <v>#N/A</v>
      </c>
      <c r="H4691" t="e">
        <f>IF($C4691=5,$B4691,NA())</f>
        <v>#N/A</v>
      </c>
      <c r="I4691" t="e">
        <f>IF($C4691="",$B4691,NA())</f>
        <v>#N/A</v>
      </c>
    </row>
    <row r="4693" spans="1:9">
      <c r="A4693">
        <v>-0.980796</v>
      </c>
      <c r="B4693">
        <v>-0.6019314</v>
      </c>
      <c r="C4693">
        <f>'Map Data'!$I$63</f>
        <v>2</v>
      </c>
      <c r="D4693" t="e">
        <f>IF($C4693=1,$B4693,NA())</f>
        <v>#N/A</v>
      </c>
      <c r="E4693">
        <f>IF($C4693=2,$B4693,NA())</f>
        <v>-0.6019314</v>
      </c>
      <c r="F4693" t="e">
        <f>IF($C4693=3,$B4693,NA())</f>
        <v>#N/A</v>
      </c>
      <c r="G4693" t="e">
        <f>IF($C4693=4,$B4693,NA())</f>
        <v>#N/A</v>
      </c>
      <c r="H4693" t="e">
        <f>IF($C4693=5,$B4693,NA())</f>
        <v>#N/A</v>
      </c>
      <c r="I4693" t="e">
        <f>IF($C4693="",$B4693,NA())</f>
        <v>#N/A</v>
      </c>
    </row>
    <row r="4694" spans="1:9">
      <c r="A4694">
        <v>-0.8120569</v>
      </c>
      <c r="B4694">
        <v>-0.6019314</v>
      </c>
      <c r="C4694">
        <f>'Map Data'!$I$63</f>
        <v>2</v>
      </c>
      <c r="D4694" t="e">
        <f>IF($C4694=1,$B4694,NA())</f>
        <v>#N/A</v>
      </c>
      <c r="E4694">
        <f>IF($C4694=2,$B4694,NA())</f>
        <v>-0.6019314</v>
      </c>
      <c r="F4694" t="e">
        <f>IF($C4694=3,$B4694,NA())</f>
        <v>#N/A</v>
      </c>
      <c r="G4694" t="e">
        <f>IF($C4694=4,$B4694,NA())</f>
        <v>#N/A</v>
      </c>
      <c r="H4694" t="e">
        <f>IF($C4694=5,$B4694,NA())</f>
        <v>#N/A</v>
      </c>
      <c r="I4694" t="e">
        <f>IF($C4694="",$B4694,NA())</f>
        <v>#N/A</v>
      </c>
    </row>
    <row r="4696" spans="1:9">
      <c r="A4696">
        <v>-0.9838092000000001</v>
      </c>
      <c r="B4696">
        <v>-0.5838521</v>
      </c>
      <c r="C4696">
        <f>'Map Data'!$I$63</f>
        <v>2</v>
      </c>
      <c r="D4696" t="e">
        <f>IF($C4696=1,$B4696,NA())</f>
        <v>#N/A</v>
      </c>
      <c r="E4696">
        <f>IF($C4696=2,$B4696,NA())</f>
        <v>-0.5838521</v>
      </c>
      <c r="F4696" t="e">
        <f>IF($C4696=3,$B4696,NA())</f>
        <v>#N/A</v>
      </c>
      <c r="G4696" t="e">
        <f>IF($C4696=4,$B4696,NA())</f>
        <v>#N/A</v>
      </c>
      <c r="H4696" t="e">
        <f>IF($C4696=5,$B4696,NA())</f>
        <v>#N/A</v>
      </c>
      <c r="I4696" t="e">
        <f>IF($C4696="",$B4696,NA())</f>
        <v>#N/A</v>
      </c>
    </row>
    <row r="4697" spans="1:9">
      <c r="A4697">
        <v>-0.8030173</v>
      </c>
      <c r="B4697">
        <v>-0.5838521</v>
      </c>
      <c r="C4697">
        <f>'Map Data'!$I$63</f>
        <v>2</v>
      </c>
      <c r="D4697" t="e">
        <f>IF($C4697=1,$B4697,NA())</f>
        <v>#N/A</v>
      </c>
      <c r="E4697">
        <f>IF($C4697=2,$B4697,NA())</f>
        <v>-0.5838521</v>
      </c>
      <c r="F4697" t="e">
        <f>IF($C4697=3,$B4697,NA())</f>
        <v>#N/A</v>
      </c>
      <c r="G4697" t="e">
        <f>IF($C4697=4,$B4697,NA())</f>
        <v>#N/A</v>
      </c>
      <c r="H4697" t="e">
        <f>IF($C4697=5,$B4697,NA())</f>
        <v>#N/A</v>
      </c>
      <c r="I4697" t="e">
        <f>IF($C4697="",$B4697,NA())</f>
        <v>#N/A</v>
      </c>
    </row>
    <row r="4699" spans="1:9">
      <c r="A4699">
        <v>-0.9838092000000001</v>
      </c>
      <c r="B4699">
        <v>-0.5657729</v>
      </c>
      <c r="C4699">
        <f>'Map Data'!$I$63</f>
        <v>2</v>
      </c>
      <c r="D4699" t="e">
        <f>IF($C4699=1,$B4699,NA())</f>
        <v>#N/A</v>
      </c>
      <c r="E4699">
        <f>IF($C4699=2,$B4699,NA())</f>
        <v>-0.5657729</v>
      </c>
      <c r="F4699" t="e">
        <f>IF($C4699=3,$B4699,NA())</f>
        <v>#N/A</v>
      </c>
      <c r="G4699" t="e">
        <f>IF($C4699=4,$B4699,NA())</f>
        <v>#N/A</v>
      </c>
      <c r="H4699" t="e">
        <f>IF($C4699=5,$B4699,NA())</f>
        <v>#N/A</v>
      </c>
      <c r="I4699" t="e">
        <f>IF($C4699="",$B4699,NA())</f>
        <v>#N/A</v>
      </c>
    </row>
    <row r="4700" spans="1:9">
      <c r="A4700">
        <v>-0.7939777</v>
      </c>
      <c r="B4700">
        <v>-0.5657729</v>
      </c>
      <c r="C4700">
        <f>'Map Data'!$I$63</f>
        <v>2</v>
      </c>
      <c r="D4700" t="e">
        <f>IF($C4700=1,$B4700,NA())</f>
        <v>#N/A</v>
      </c>
      <c r="E4700">
        <f>IF($C4700=2,$B4700,NA())</f>
        <v>-0.5657729</v>
      </c>
      <c r="F4700" t="e">
        <f>IF($C4700=3,$B4700,NA())</f>
        <v>#N/A</v>
      </c>
      <c r="G4700" t="e">
        <f>IF($C4700=4,$B4700,NA())</f>
        <v>#N/A</v>
      </c>
      <c r="H4700" t="e">
        <f>IF($C4700=5,$B4700,NA())</f>
        <v>#N/A</v>
      </c>
      <c r="I4700" t="e">
        <f>IF($C4700="",$B4700,NA())</f>
        <v>#N/A</v>
      </c>
    </row>
    <row r="4702" spans="1:9">
      <c r="A4702">
        <v>-0.980796</v>
      </c>
      <c r="B4702">
        <v>-0.5476937</v>
      </c>
      <c r="C4702">
        <f>'Map Data'!$I$63</f>
        <v>2</v>
      </c>
      <c r="D4702" t="e">
        <f>IF($C4702=1,$B4702,NA())</f>
        <v>#N/A</v>
      </c>
      <c r="E4702">
        <f>IF($C4702=2,$B4702,NA())</f>
        <v>-0.5476937</v>
      </c>
      <c r="F4702" t="e">
        <f>IF($C4702=3,$B4702,NA())</f>
        <v>#N/A</v>
      </c>
      <c r="G4702" t="e">
        <f>IF($C4702=4,$B4702,NA())</f>
        <v>#N/A</v>
      </c>
      <c r="H4702" t="e">
        <f>IF($C4702=5,$B4702,NA())</f>
        <v>#N/A</v>
      </c>
      <c r="I4702" t="e">
        <f>IF($C4702="",$B4702,NA())</f>
        <v>#N/A</v>
      </c>
    </row>
    <row r="4703" spans="1:9">
      <c r="A4703">
        <v>-0.7789117</v>
      </c>
      <c r="B4703">
        <v>-0.5476937</v>
      </c>
      <c r="C4703">
        <f>'Map Data'!$I$63</f>
        <v>2</v>
      </c>
      <c r="D4703" t="e">
        <f>IF($C4703=1,$B4703,NA())</f>
        <v>#N/A</v>
      </c>
      <c r="E4703">
        <f>IF($C4703=2,$B4703,NA())</f>
        <v>-0.5476937</v>
      </c>
      <c r="F4703" t="e">
        <f>IF($C4703=3,$B4703,NA())</f>
        <v>#N/A</v>
      </c>
      <c r="G4703" t="e">
        <f>IF($C4703=4,$B4703,NA())</f>
        <v>#N/A</v>
      </c>
      <c r="H4703" t="e">
        <f>IF($C4703=5,$B4703,NA())</f>
        <v>#N/A</v>
      </c>
      <c r="I4703" t="e">
        <f>IF($C4703="",$B4703,NA())</f>
        <v>#N/A</v>
      </c>
    </row>
    <row r="4705" spans="1:9">
      <c r="A4705">
        <v>-0.9747696</v>
      </c>
      <c r="B4705">
        <v>-0.5296144</v>
      </c>
      <c r="C4705">
        <f>'Map Data'!$I$63</f>
        <v>2</v>
      </c>
      <c r="D4705" t="e">
        <f>IF($C4705=1,$B4705,NA())</f>
        <v>#N/A</v>
      </c>
      <c r="E4705">
        <f>IF($C4705=2,$B4705,NA())</f>
        <v>-0.5296144</v>
      </c>
      <c r="F4705" t="e">
        <f>IF($C4705=3,$B4705,NA())</f>
        <v>#N/A</v>
      </c>
      <c r="G4705" t="e">
        <f>IF($C4705=4,$B4705,NA())</f>
        <v>#N/A</v>
      </c>
      <c r="H4705" t="e">
        <f>IF($C4705=5,$B4705,NA())</f>
        <v>#N/A</v>
      </c>
      <c r="I4705" t="e">
        <f>IF($C4705="",$B4705,NA())</f>
        <v>#N/A</v>
      </c>
    </row>
    <row r="4706" spans="1:9">
      <c r="A4706">
        <v>-0.8331493</v>
      </c>
      <c r="B4706">
        <v>-0.5296144</v>
      </c>
      <c r="C4706">
        <f>'Map Data'!$I$63</f>
        <v>2</v>
      </c>
      <c r="D4706" t="e">
        <f>IF($C4706=1,$B4706,NA())</f>
        <v>#N/A</v>
      </c>
      <c r="E4706">
        <f>IF($C4706=2,$B4706,NA())</f>
        <v>-0.5296144</v>
      </c>
      <c r="F4706" t="e">
        <f>IF($C4706=3,$B4706,NA())</f>
        <v>#N/A</v>
      </c>
      <c r="G4706" t="e">
        <f>IF($C4706=4,$B4706,NA())</f>
        <v>#N/A</v>
      </c>
      <c r="H4706" t="e">
        <f>IF($C4706=5,$B4706,NA())</f>
        <v>#N/A</v>
      </c>
      <c r="I4706" t="e">
        <f>IF($C4706="",$B4706,NA())</f>
        <v>#N/A</v>
      </c>
    </row>
    <row r="4708" spans="1:9">
      <c r="A4708">
        <v>-0.7819249</v>
      </c>
      <c r="B4708">
        <v>-0.5296144</v>
      </c>
      <c r="C4708">
        <f>'Map Data'!$I$63</f>
        <v>2</v>
      </c>
      <c r="D4708" t="e">
        <f>IF($C4708=1,$B4708,NA())</f>
        <v>#N/A</v>
      </c>
      <c r="E4708">
        <f>IF($C4708=2,$B4708,NA())</f>
        <v>-0.5296144</v>
      </c>
      <c r="F4708" t="e">
        <f>IF($C4708=3,$B4708,NA())</f>
        <v>#N/A</v>
      </c>
      <c r="G4708" t="e">
        <f>IF($C4708=4,$B4708,NA())</f>
        <v>#N/A</v>
      </c>
      <c r="H4708" t="e">
        <f>IF($C4708=5,$B4708,NA())</f>
        <v>#N/A</v>
      </c>
      <c r="I4708" t="e">
        <f>IF($C4708="",$B4708,NA())</f>
        <v>#N/A</v>
      </c>
    </row>
    <row r="4709" spans="1:9">
      <c r="A4709">
        <v>-0.7668589</v>
      </c>
      <c r="B4709">
        <v>-0.5296144</v>
      </c>
      <c r="C4709">
        <f>'Map Data'!$I$63</f>
        <v>2</v>
      </c>
      <c r="D4709" t="e">
        <f>IF($C4709=1,$B4709,NA())</f>
        <v>#N/A</v>
      </c>
      <c r="E4709">
        <f>IF($C4709=2,$B4709,NA())</f>
        <v>-0.5296144</v>
      </c>
      <c r="F4709" t="e">
        <f>IF($C4709=3,$B4709,NA())</f>
        <v>#N/A</v>
      </c>
      <c r="G4709" t="e">
        <f>IF($C4709=4,$B4709,NA())</f>
        <v>#N/A</v>
      </c>
      <c r="H4709" t="e">
        <f>IF($C4709=5,$B4709,NA())</f>
        <v>#N/A</v>
      </c>
      <c r="I4709" t="e">
        <f>IF($C4709="",$B4709,NA())</f>
        <v>#N/A</v>
      </c>
    </row>
    <row r="4711" spans="1:9">
      <c r="A4711">
        <v>-0.9777828</v>
      </c>
      <c r="B4711">
        <v>-0.5115352</v>
      </c>
      <c r="C4711">
        <f>'Map Data'!$I$63</f>
        <v>2</v>
      </c>
      <c r="D4711" t="e">
        <f>IF($C4711=1,$B4711,NA())</f>
        <v>#N/A</v>
      </c>
      <c r="E4711">
        <f>IF($C4711=2,$B4711,NA())</f>
        <v>-0.5115352</v>
      </c>
      <c r="F4711" t="e">
        <f>IF($C4711=3,$B4711,NA())</f>
        <v>#N/A</v>
      </c>
      <c r="G4711" t="e">
        <f>IF($C4711=4,$B4711,NA())</f>
        <v>#N/A</v>
      </c>
      <c r="H4711" t="e">
        <f>IF($C4711=5,$B4711,NA())</f>
        <v>#N/A</v>
      </c>
      <c r="I4711" t="e">
        <f>IF($C4711="",$B4711,NA())</f>
        <v>#N/A</v>
      </c>
    </row>
    <row r="4712" spans="1:9">
      <c r="A4712">
        <v>-0.8271229</v>
      </c>
      <c r="B4712">
        <v>-0.5115352</v>
      </c>
      <c r="C4712">
        <f>'Map Data'!$I$63</f>
        <v>2</v>
      </c>
      <c r="D4712" t="e">
        <f>IF($C4712=1,$B4712,NA())</f>
        <v>#N/A</v>
      </c>
      <c r="E4712">
        <f>IF($C4712=2,$B4712,NA())</f>
        <v>-0.5115352</v>
      </c>
      <c r="F4712" t="e">
        <f>IF($C4712=3,$B4712,NA())</f>
        <v>#N/A</v>
      </c>
      <c r="G4712" t="e">
        <f>IF($C4712=4,$B4712,NA())</f>
        <v>#N/A</v>
      </c>
      <c r="H4712" t="e">
        <f>IF($C4712=5,$B4712,NA())</f>
        <v>#N/A</v>
      </c>
      <c r="I4712" t="e">
        <f>IF($C4712="",$B4712,NA())</f>
        <v>#N/A</v>
      </c>
    </row>
    <row r="4714" spans="1:9">
      <c r="A4714">
        <v>-0.7789117</v>
      </c>
      <c r="B4714">
        <v>-0.5115352</v>
      </c>
      <c r="C4714">
        <f>'Map Data'!$I$63</f>
        <v>2</v>
      </c>
      <c r="D4714" t="e">
        <f>IF($C4714=1,$B4714,NA())</f>
        <v>#N/A</v>
      </c>
      <c r="E4714">
        <f>IF($C4714=2,$B4714,NA())</f>
        <v>-0.5115352</v>
      </c>
      <c r="F4714" t="e">
        <f>IF($C4714=3,$B4714,NA())</f>
        <v>#N/A</v>
      </c>
      <c r="G4714" t="e">
        <f>IF($C4714=4,$B4714,NA())</f>
        <v>#N/A</v>
      </c>
      <c r="H4714" t="e">
        <f>IF($C4714=5,$B4714,NA())</f>
        <v>#N/A</v>
      </c>
      <c r="I4714" t="e">
        <f>IF($C4714="",$B4714,NA())</f>
        <v>#N/A</v>
      </c>
    </row>
    <row r="4715" spans="1:9">
      <c r="A4715">
        <v>-0.7758985</v>
      </c>
      <c r="B4715">
        <v>-0.5115352</v>
      </c>
      <c r="C4715">
        <f>'Map Data'!$I$63</f>
        <v>2</v>
      </c>
      <c r="D4715" t="e">
        <f>IF($C4715=1,$B4715,NA())</f>
        <v>#N/A</v>
      </c>
      <c r="E4715">
        <f>IF($C4715=2,$B4715,NA())</f>
        <v>-0.5115352</v>
      </c>
      <c r="F4715" t="e">
        <f>IF($C4715=3,$B4715,NA())</f>
        <v>#N/A</v>
      </c>
      <c r="G4715" t="e">
        <f>IF($C4715=4,$B4715,NA())</f>
        <v>#N/A</v>
      </c>
      <c r="H4715" t="e">
        <f>IF($C4715=5,$B4715,NA())</f>
        <v>#N/A</v>
      </c>
      <c r="I4715" t="e">
        <f>IF($C4715="",$B4715,NA())</f>
        <v>#N/A</v>
      </c>
    </row>
    <row r="4717" spans="1:9">
      <c r="A4717">
        <v>-0.980796</v>
      </c>
      <c r="B4717">
        <v>-0.4934559</v>
      </c>
      <c r="C4717">
        <f>'Map Data'!$I$63</f>
        <v>2</v>
      </c>
      <c r="D4717" t="e">
        <f>IF($C4717=1,$B4717,NA())</f>
        <v>#N/A</v>
      </c>
      <c r="E4717">
        <f>IF($C4717=2,$B4717,NA())</f>
        <v>-0.4934559</v>
      </c>
      <c r="F4717" t="e">
        <f>IF($C4717=3,$B4717,NA())</f>
        <v>#N/A</v>
      </c>
      <c r="G4717" t="e">
        <f>IF($C4717=4,$B4717,NA())</f>
        <v>#N/A</v>
      </c>
      <c r="H4717" t="e">
        <f>IF($C4717=5,$B4717,NA())</f>
        <v>#N/A</v>
      </c>
      <c r="I4717" t="e">
        <f>IF($C4717="",$B4717,NA())</f>
        <v>#N/A</v>
      </c>
    </row>
    <row r="4718" spans="1:9">
      <c r="A4718">
        <v>-0.8482153</v>
      </c>
      <c r="B4718">
        <v>-0.4934559</v>
      </c>
      <c r="C4718">
        <f>'Map Data'!$I$63</f>
        <v>2</v>
      </c>
      <c r="D4718" t="e">
        <f>IF($C4718=1,$B4718,NA())</f>
        <v>#N/A</v>
      </c>
      <c r="E4718">
        <f>IF($C4718=2,$B4718,NA())</f>
        <v>-0.4934559</v>
      </c>
      <c r="F4718" t="e">
        <f>IF($C4718=3,$B4718,NA())</f>
        <v>#N/A</v>
      </c>
      <c r="G4718" t="e">
        <f>IF($C4718=4,$B4718,NA())</f>
        <v>#N/A</v>
      </c>
      <c r="H4718" t="e">
        <f>IF($C4718=5,$B4718,NA())</f>
        <v>#N/A</v>
      </c>
      <c r="I4718" t="e">
        <f>IF($C4718="",$B4718,NA())</f>
        <v>#N/A</v>
      </c>
    </row>
    <row r="4720" spans="1:9">
      <c r="A4720">
        <v>-0.9687432</v>
      </c>
      <c r="B4720">
        <v>-0.4753767</v>
      </c>
      <c r="C4720">
        <f>'Map Data'!$I$63</f>
        <v>2</v>
      </c>
      <c r="D4720" t="e">
        <f>IF($C4720=1,$B4720,NA())</f>
        <v>#N/A</v>
      </c>
      <c r="E4720">
        <f>IF($C4720=2,$B4720,NA())</f>
        <v>-0.4753767</v>
      </c>
      <c r="F4720" t="e">
        <f>IF($C4720=3,$B4720,NA())</f>
        <v>#N/A</v>
      </c>
      <c r="G4720" t="e">
        <f>IF($C4720=4,$B4720,NA())</f>
        <v>#N/A</v>
      </c>
      <c r="H4720" t="e">
        <f>IF($C4720=5,$B4720,NA())</f>
        <v>#N/A</v>
      </c>
      <c r="I4720" t="e">
        <f>IF($C4720="",$B4720,NA())</f>
        <v>#N/A</v>
      </c>
    </row>
    <row r="4721" spans="1:9">
      <c r="A4721">
        <v>-0.8783473000000001</v>
      </c>
      <c r="B4721">
        <v>-0.4753767</v>
      </c>
      <c r="C4721">
        <f>'Map Data'!$I$63</f>
        <v>2</v>
      </c>
      <c r="D4721" t="e">
        <f>IF($C4721=1,$B4721,NA())</f>
        <v>#N/A</v>
      </c>
      <c r="E4721">
        <f>IF($C4721=2,$B4721,NA())</f>
        <v>-0.4753767</v>
      </c>
      <c r="F4721" t="e">
        <f>IF($C4721=3,$B4721,NA())</f>
        <v>#N/A</v>
      </c>
      <c r="G4721" t="e">
        <f>IF($C4721=4,$B4721,NA())</f>
        <v>#N/A</v>
      </c>
      <c r="H4721" t="e">
        <f>IF($C4721=5,$B4721,NA())</f>
        <v>#N/A</v>
      </c>
      <c r="I4721" t="e">
        <f>IF($C4721="",$B4721,NA())</f>
        <v>#N/A</v>
      </c>
    </row>
    <row r="4723" spans="1:9">
      <c r="A4723">
        <v>-0.9687432</v>
      </c>
      <c r="B4723">
        <v>-0.4572975</v>
      </c>
      <c r="C4723">
        <f>'Map Data'!$I$63</f>
        <v>2</v>
      </c>
      <c r="D4723" t="e">
        <f>IF($C4723=1,$B4723,NA())</f>
        <v>#N/A</v>
      </c>
      <c r="E4723">
        <f>IF($C4723=2,$B4723,NA())</f>
        <v>-0.4572975</v>
      </c>
      <c r="F4723" t="e">
        <f>IF($C4723=3,$B4723,NA())</f>
        <v>#N/A</v>
      </c>
      <c r="G4723" t="e">
        <f>IF($C4723=4,$B4723,NA())</f>
        <v>#N/A</v>
      </c>
      <c r="H4723" t="e">
        <f>IF($C4723=5,$B4723,NA())</f>
        <v>#N/A</v>
      </c>
      <c r="I4723" t="e">
        <f>IF($C4723="",$B4723,NA())</f>
        <v>#N/A</v>
      </c>
    </row>
    <row r="4724" spans="1:9">
      <c r="A4724">
        <v>-0.8964264</v>
      </c>
      <c r="B4724">
        <v>-0.4572975</v>
      </c>
      <c r="C4724">
        <f>'Map Data'!$I$63</f>
        <v>2</v>
      </c>
      <c r="D4724" t="e">
        <f>IF($C4724=1,$B4724,NA())</f>
        <v>#N/A</v>
      </c>
      <c r="E4724">
        <f>IF($C4724=2,$B4724,NA())</f>
        <v>-0.4572975</v>
      </c>
      <c r="F4724" t="e">
        <f>IF($C4724=3,$B4724,NA())</f>
        <v>#N/A</v>
      </c>
      <c r="G4724" t="e">
        <f>IF($C4724=4,$B4724,NA())</f>
        <v>#N/A</v>
      </c>
      <c r="H4724" t="e">
        <f>IF($C4724=5,$B4724,NA())</f>
        <v>#N/A</v>
      </c>
      <c r="I4724" t="e">
        <f>IF($C4724="",$B4724,NA())</f>
        <v>#N/A</v>
      </c>
    </row>
    <row r="4726" spans="1:9">
      <c r="A4726">
        <v>-0.9627168</v>
      </c>
      <c r="B4726">
        <v>-0.4392182</v>
      </c>
      <c r="C4726">
        <f>'Map Data'!$I$63</f>
        <v>2</v>
      </c>
      <c r="D4726" t="e">
        <f>IF($C4726=1,$B4726,NA())</f>
        <v>#N/A</v>
      </c>
      <c r="E4726">
        <f>IF($C4726=2,$B4726,NA())</f>
        <v>-0.4392182</v>
      </c>
      <c r="F4726" t="e">
        <f>IF($C4726=3,$B4726,NA())</f>
        <v>#N/A</v>
      </c>
      <c r="G4726" t="e">
        <f>IF($C4726=4,$B4726,NA())</f>
        <v>#N/A</v>
      </c>
      <c r="H4726" t="e">
        <f>IF($C4726=5,$B4726,NA())</f>
        <v>#N/A</v>
      </c>
      <c r="I4726" t="e">
        <f>IF($C4726="",$B4726,NA())</f>
        <v>#N/A</v>
      </c>
    </row>
    <row r="4727" spans="1:9">
      <c r="A4727">
        <v>-0.9536772</v>
      </c>
      <c r="B4727">
        <v>-0.4392182</v>
      </c>
      <c r="C4727">
        <f>'Map Data'!$I$63</f>
        <v>2</v>
      </c>
      <c r="D4727" t="e">
        <f>IF($C4727=1,$B4727,NA())</f>
        <v>#N/A</v>
      </c>
      <c r="E4727">
        <f>IF($C4727=2,$B4727,NA())</f>
        <v>-0.4392182</v>
      </c>
      <c r="F4727" t="e">
        <f>IF($C4727=3,$B4727,NA())</f>
        <v>#N/A</v>
      </c>
      <c r="G4727" t="e">
        <f>IF($C4727=4,$B4727,NA())</f>
        <v>#N/A</v>
      </c>
      <c r="H4727" t="e">
        <f>IF($C4727=5,$B4727,NA())</f>
        <v>#N/A</v>
      </c>
      <c r="I4727" t="e">
        <f>IF($C4727="",$B4727,NA())</f>
        <v>#N/A</v>
      </c>
    </row>
    <row r="4729" spans="1:9">
      <c r="A4729">
        <v>0.1220345</v>
      </c>
      <c r="B4729">
        <v>0.8986456</v>
      </c>
      <c r="C4729">
        <f>'Map Data'!$I$64</f>
        <v>4</v>
      </c>
      <c r="D4729" t="e">
        <f>IF($C4729=1,$B4729,NA())</f>
        <v>#N/A</v>
      </c>
      <c r="E4729" t="e">
        <f>IF($C4729=2,$B4729,NA())</f>
        <v>#N/A</v>
      </c>
      <c r="F4729" t="e">
        <f>IF($C4729=3,$B4729,NA())</f>
        <v>#N/A</v>
      </c>
      <c r="G4729">
        <f>IF($C4729=4,$B4729,NA())</f>
        <v>0.8986456</v>
      </c>
      <c r="H4729" t="e">
        <f>IF($C4729=5,$B4729,NA())</f>
        <v>#N/A</v>
      </c>
      <c r="I4729" t="e">
        <f>IF($C4729="",$B4729,NA())</f>
        <v>#N/A</v>
      </c>
    </row>
    <row r="4730" spans="1:9">
      <c r="A4730">
        <v>0.2064041</v>
      </c>
      <c r="B4730">
        <v>0.8986456</v>
      </c>
      <c r="C4730">
        <f>'Map Data'!$I$64</f>
        <v>4</v>
      </c>
      <c r="D4730" t="e">
        <f>IF($C4730=1,$B4730,NA())</f>
        <v>#N/A</v>
      </c>
      <c r="E4730" t="e">
        <f>IF($C4730=2,$B4730,NA())</f>
        <v>#N/A</v>
      </c>
      <c r="F4730" t="e">
        <f>IF($C4730=3,$B4730,NA())</f>
        <v>#N/A</v>
      </c>
      <c r="G4730">
        <f>IF($C4730=4,$B4730,NA())</f>
        <v>0.8986456</v>
      </c>
      <c r="H4730" t="e">
        <f>IF($C4730=5,$B4730,NA())</f>
        <v>#N/A</v>
      </c>
      <c r="I4730" t="e">
        <f>IF($C4730="",$B4730,NA())</f>
        <v>#N/A</v>
      </c>
    </row>
    <row r="4732" spans="1:9">
      <c r="A4732">
        <v>0.1672325</v>
      </c>
      <c r="B4732">
        <v>0.9167248</v>
      </c>
      <c r="C4732">
        <f>'Map Data'!$I$64</f>
        <v>4</v>
      </c>
      <c r="D4732" t="e">
        <f>IF($C4732=1,$B4732,NA())</f>
        <v>#N/A</v>
      </c>
      <c r="E4732" t="e">
        <f>IF($C4732=2,$B4732,NA())</f>
        <v>#N/A</v>
      </c>
      <c r="F4732" t="e">
        <f>IF($C4732=3,$B4732,NA())</f>
        <v>#N/A</v>
      </c>
      <c r="G4732">
        <f>IF($C4732=4,$B4732,NA())</f>
        <v>0.9167248</v>
      </c>
      <c r="H4732" t="e">
        <f>IF($C4732=5,$B4732,NA())</f>
        <v>#N/A</v>
      </c>
      <c r="I4732" t="e">
        <f>IF($C4732="",$B4732,NA())</f>
        <v>#N/A</v>
      </c>
    </row>
    <row r="4733" spans="1:9">
      <c r="A4733">
        <v>0.2094173</v>
      </c>
      <c r="B4733">
        <v>0.9167248</v>
      </c>
      <c r="C4733">
        <f>'Map Data'!$I$64</f>
        <v>4</v>
      </c>
      <c r="D4733" t="e">
        <f>IF($C4733=1,$B4733,NA())</f>
        <v>#N/A</v>
      </c>
      <c r="E4733" t="e">
        <f>IF($C4733=2,$B4733,NA())</f>
        <v>#N/A</v>
      </c>
      <c r="F4733" t="e">
        <f>IF($C4733=3,$B4733,NA())</f>
        <v>#N/A</v>
      </c>
      <c r="G4733">
        <f>IF($C4733=4,$B4733,NA())</f>
        <v>0.9167248</v>
      </c>
      <c r="H4733" t="e">
        <f>IF($C4733=5,$B4733,NA())</f>
        <v>#N/A</v>
      </c>
      <c r="I4733" t="e">
        <f>IF($C4733="",$B4733,NA())</f>
        <v>#N/A</v>
      </c>
    </row>
    <row r="4735" spans="1:9">
      <c r="A4735">
        <v>1.908861</v>
      </c>
      <c r="B4735">
        <v>-0.8188823</v>
      </c>
      <c r="C4735">
        <f>'Map Data'!$I$65</f>
        <v>5</v>
      </c>
      <c r="D4735" t="e">
        <f>IF($C4735=1,$B4735,NA())</f>
        <v>#N/A</v>
      </c>
      <c r="E4735" t="e">
        <f>IF($C4735=2,$B4735,NA())</f>
        <v>#N/A</v>
      </c>
      <c r="F4735" t="e">
        <f>IF($C4735=3,$B4735,NA())</f>
        <v>#N/A</v>
      </c>
      <c r="G4735" t="e">
        <f>IF($C4735=4,$B4735,NA())</f>
        <v>#N/A</v>
      </c>
      <c r="H4735">
        <f>IF($C4735=5,$B4735,NA())</f>
        <v>-0.8188823</v>
      </c>
      <c r="I4735" t="e">
        <f>IF($C4735="",$B4735,NA())</f>
        <v>#N/A</v>
      </c>
    </row>
    <row r="4736" spans="1:9">
      <c r="A4736">
        <v>1.938993</v>
      </c>
      <c r="B4736">
        <v>-0.8188823</v>
      </c>
      <c r="C4736">
        <f>'Map Data'!$I$65</f>
        <v>5</v>
      </c>
      <c r="D4736" t="e">
        <f>IF($C4736=1,$B4736,NA())</f>
        <v>#N/A</v>
      </c>
      <c r="E4736" t="e">
        <f>IF($C4736=2,$B4736,NA())</f>
        <v>#N/A</v>
      </c>
      <c r="F4736" t="e">
        <f>IF($C4736=3,$B4736,NA())</f>
        <v>#N/A</v>
      </c>
      <c r="G4736" t="e">
        <f>IF($C4736=4,$B4736,NA())</f>
        <v>#N/A</v>
      </c>
      <c r="H4736">
        <f>IF($C4736=5,$B4736,NA())</f>
        <v>-0.8188823</v>
      </c>
      <c r="I4736" t="e">
        <f>IF($C4736="",$B4736,NA())</f>
        <v>#N/A</v>
      </c>
    </row>
    <row r="4738" spans="1:9">
      <c r="A4738">
        <v>1.9148874</v>
      </c>
      <c r="B4738">
        <v>-0.800803</v>
      </c>
      <c r="C4738">
        <f>'Map Data'!$I$65</f>
        <v>5</v>
      </c>
      <c r="D4738" t="e">
        <f>IF($C4738=1,$B4738,NA())</f>
        <v>#N/A</v>
      </c>
      <c r="E4738" t="e">
        <f>IF($C4738=2,$B4738,NA())</f>
        <v>#N/A</v>
      </c>
      <c r="F4738" t="e">
        <f>IF($C4738=3,$B4738,NA())</f>
        <v>#N/A</v>
      </c>
      <c r="G4738" t="e">
        <f>IF($C4738=4,$B4738,NA())</f>
        <v>#N/A</v>
      </c>
      <c r="H4738">
        <f>IF($C4738=5,$B4738,NA())</f>
        <v>-0.800803</v>
      </c>
      <c r="I4738" t="e">
        <f>IF($C4738="",$B4738,NA())</f>
        <v>#N/A</v>
      </c>
    </row>
    <row r="4739" spans="1:9">
      <c r="A4739">
        <v>1.9570722</v>
      </c>
      <c r="B4739">
        <v>-0.800803</v>
      </c>
      <c r="C4739">
        <f>'Map Data'!$I$65</f>
        <v>5</v>
      </c>
      <c r="D4739" t="e">
        <f>IF($C4739=1,$B4739,NA())</f>
        <v>#N/A</v>
      </c>
      <c r="E4739" t="e">
        <f>IF($C4739=2,$B4739,NA())</f>
        <v>#N/A</v>
      </c>
      <c r="F4739" t="e">
        <f>IF($C4739=3,$B4739,NA())</f>
        <v>#N/A</v>
      </c>
      <c r="G4739" t="e">
        <f>IF($C4739=4,$B4739,NA())</f>
        <v>#N/A</v>
      </c>
      <c r="H4739">
        <f>IF($C4739=5,$B4739,NA())</f>
        <v>-0.800803</v>
      </c>
      <c r="I4739" t="e">
        <f>IF($C4739="",$B4739,NA())</f>
        <v>#N/A</v>
      </c>
    </row>
    <row r="4741" spans="1:9">
      <c r="A4741">
        <v>1.9148874</v>
      </c>
      <c r="B4741">
        <v>-0.7465653</v>
      </c>
      <c r="C4741">
        <f>'Map Data'!$I$65</f>
        <v>5</v>
      </c>
      <c r="D4741" t="e">
        <f>IF($C4741=1,$B4741,NA())</f>
        <v>#N/A</v>
      </c>
      <c r="E4741" t="e">
        <f>IF($C4741=2,$B4741,NA())</f>
        <v>#N/A</v>
      </c>
      <c r="F4741" t="e">
        <f>IF($C4741=3,$B4741,NA())</f>
        <v>#N/A</v>
      </c>
      <c r="G4741" t="e">
        <f>IF($C4741=4,$B4741,NA())</f>
        <v>#N/A</v>
      </c>
      <c r="H4741">
        <f>IF($C4741=5,$B4741,NA())</f>
        <v>-0.7465653</v>
      </c>
      <c r="I4741" t="e">
        <f>IF($C4741="",$B4741,NA())</f>
        <v>#N/A</v>
      </c>
    </row>
    <row r="4742" spans="1:9">
      <c r="A4742">
        <v>1.938993</v>
      </c>
      <c r="B4742">
        <v>-0.7465653</v>
      </c>
      <c r="C4742">
        <f>'Map Data'!$I$65</f>
        <v>5</v>
      </c>
      <c r="D4742" t="e">
        <f>IF($C4742=1,$B4742,NA())</f>
        <v>#N/A</v>
      </c>
      <c r="E4742" t="e">
        <f>IF($C4742=2,$B4742,NA())</f>
        <v>#N/A</v>
      </c>
      <c r="F4742" t="e">
        <f>IF($C4742=3,$B4742,NA())</f>
        <v>#N/A</v>
      </c>
      <c r="G4742" t="e">
        <f>IF($C4742=4,$B4742,NA())</f>
        <v>#N/A</v>
      </c>
      <c r="H4742">
        <f>IF($C4742=5,$B4742,NA())</f>
        <v>-0.7465653</v>
      </c>
      <c r="I4742" t="e">
        <f>IF($C4742="",$B4742,NA())</f>
        <v>#N/A</v>
      </c>
    </row>
    <row r="4744" spans="1:9">
      <c r="A4744">
        <v>1.9510458</v>
      </c>
      <c r="B4744">
        <v>-0.7465653</v>
      </c>
      <c r="C4744">
        <f>'Map Data'!$I$65</f>
        <v>5</v>
      </c>
      <c r="D4744" t="e">
        <f>IF($C4744=1,$B4744,NA())</f>
        <v>#N/A</v>
      </c>
      <c r="E4744" t="e">
        <f>IF($C4744=2,$B4744,NA())</f>
        <v>#N/A</v>
      </c>
      <c r="F4744" t="e">
        <f>IF($C4744=3,$B4744,NA())</f>
        <v>#N/A</v>
      </c>
      <c r="G4744" t="e">
        <f>IF($C4744=4,$B4744,NA())</f>
        <v>#N/A</v>
      </c>
      <c r="H4744">
        <f>IF($C4744=5,$B4744,NA())</f>
        <v>-0.7465653</v>
      </c>
      <c r="I4744" t="e">
        <f>IF($C4744="",$B4744,NA())</f>
        <v>#N/A</v>
      </c>
    </row>
    <row r="4745" spans="1:9">
      <c r="A4745">
        <v>1.9781646</v>
      </c>
      <c r="B4745">
        <v>-0.7465653</v>
      </c>
      <c r="C4745">
        <f>'Map Data'!$I$65</f>
        <v>5</v>
      </c>
      <c r="D4745" t="e">
        <f>IF($C4745=1,$B4745,NA())</f>
        <v>#N/A</v>
      </c>
      <c r="E4745" t="e">
        <f>IF($C4745=2,$B4745,NA())</f>
        <v>#N/A</v>
      </c>
      <c r="F4745" t="e">
        <f>IF($C4745=3,$B4745,NA())</f>
        <v>#N/A</v>
      </c>
      <c r="G4745" t="e">
        <f>IF($C4745=4,$B4745,NA())</f>
        <v>#N/A</v>
      </c>
      <c r="H4745">
        <f>IF($C4745=5,$B4745,NA())</f>
        <v>-0.7465653</v>
      </c>
      <c r="I4745" t="e">
        <f>IF($C4745="",$B4745,NA())</f>
        <v>#N/A</v>
      </c>
    </row>
    <row r="4747" spans="1:9">
      <c r="A4747">
        <v>1.8968082</v>
      </c>
      <c r="B4747">
        <v>-0.7284861</v>
      </c>
      <c r="C4747">
        <f>'Map Data'!$I$65</f>
        <v>5</v>
      </c>
      <c r="D4747" t="e">
        <f>IF($C4747=1,$B4747,NA())</f>
        <v>#N/A</v>
      </c>
      <c r="E4747" t="e">
        <f>IF($C4747=2,$B4747,NA())</f>
        <v>#N/A</v>
      </c>
      <c r="F4747" t="e">
        <f>IF($C4747=3,$B4747,NA())</f>
        <v>#N/A</v>
      </c>
      <c r="G4747" t="e">
        <f>IF($C4747=4,$B4747,NA())</f>
        <v>#N/A</v>
      </c>
      <c r="H4747">
        <f>IF($C4747=5,$B4747,NA())</f>
        <v>-0.7284861</v>
      </c>
      <c r="I4747" t="e">
        <f>IF($C4747="",$B4747,NA())</f>
        <v>#N/A</v>
      </c>
    </row>
    <row r="4748" spans="1:9">
      <c r="A4748">
        <v>2.0293889</v>
      </c>
      <c r="B4748">
        <v>-0.7284861</v>
      </c>
      <c r="C4748">
        <f>'Map Data'!$I$65</f>
        <v>5</v>
      </c>
      <c r="D4748" t="e">
        <f>IF($C4748=1,$B4748,NA())</f>
        <v>#N/A</v>
      </c>
      <c r="E4748" t="e">
        <f>IF($C4748=2,$B4748,NA())</f>
        <v>#N/A</v>
      </c>
      <c r="F4748" t="e">
        <f>IF($C4748=3,$B4748,NA())</f>
        <v>#N/A</v>
      </c>
      <c r="G4748" t="e">
        <f>IF($C4748=4,$B4748,NA())</f>
        <v>#N/A</v>
      </c>
      <c r="H4748">
        <f>IF($C4748=5,$B4748,NA())</f>
        <v>-0.7284861</v>
      </c>
      <c r="I4748" t="e">
        <f>IF($C4748="",$B4748,NA())</f>
        <v>#N/A</v>
      </c>
    </row>
    <row r="4750" spans="1:9">
      <c r="A4750">
        <v>1.9028346</v>
      </c>
      <c r="B4750">
        <v>-0.7104068</v>
      </c>
      <c r="C4750">
        <f>'Map Data'!$I$65</f>
        <v>5</v>
      </c>
      <c r="D4750" t="e">
        <f>IF($C4750=1,$B4750,NA())</f>
        <v>#N/A</v>
      </c>
      <c r="E4750" t="e">
        <f>IF($C4750=2,$B4750,NA())</f>
        <v>#N/A</v>
      </c>
      <c r="F4750" t="e">
        <f>IF($C4750=3,$B4750,NA())</f>
        <v>#N/A</v>
      </c>
      <c r="G4750" t="e">
        <f>IF($C4750=4,$B4750,NA())</f>
        <v>#N/A</v>
      </c>
      <c r="H4750">
        <f>IF($C4750=5,$B4750,NA())</f>
        <v>-0.7104068</v>
      </c>
      <c r="I4750" t="e">
        <f>IF($C4750="",$B4750,NA())</f>
        <v>#N/A</v>
      </c>
    </row>
    <row r="4751" spans="1:9">
      <c r="A4751">
        <v>2.0414417</v>
      </c>
      <c r="B4751">
        <v>-0.7104068</v>
      </c>
      <c r="C4751">
        <f>'Map Data'!$I$65</f>
        <v>5</v>
      </c>
      <c r="D4751" t="e">
        <f>IF($C4751=1,$B4751,NA())</f>
        <v>#N/A</v>
      </c>
      <c r="E4751" t="e">
        <f>IF($C4751=2,$B4751,NA())</f>
        <v>#N/A</v>
      </c>
      <c r="F4751" t="e">
        <f>IF($C4751=3,$B4751,NA())</f>
        <v>#N/A</v>
      </c>
      <c r="G4751" t="e">
        <f>IF($C4751=4,$B4751,NA())</f>
        <v>#N/A</v>
      </c>
      <c r="H4751">
        <f>IF($C4751=5,$B4751,NA())</f>
        <v>-0.7104068</v>
      </c>
      <c r="I4751" t="e">
        <f>IF($C4751="",$B4751,NA())</f>
        <v>#N/A</v>
      </c>
    </row>
    <row r="4753" spans="1:9">
      <c r="A4753">
        <v>1.893795</v>
      </c>
      <c r="B4753">
        <v>-0.6923276</v>
      </c>
      <c r="C4753">
        <f>'Map Data'!$I$65</f>
        <v>5</v>
      </c>
      <c r="D4753" t="e">
        <f>IF($C4753=1,$B4753,NA())</f>
        <v>#N/A</v>
      </c>
      <c r="E4753" t="e">
        <f>IF($C4753=2,$B4753,NA())</f>
        <v>#N/A</v>
      </c>
      <c r="F4753" t="e">
        <f>IF($C4753=3,$B4753,NA())</f>
        <v>#N/A</v>
      </c>
      <c r="G4753" t="e">
        <f>IF($C4753=4,$B4753,NA())</f>
        <v>#N/A</v>
      </c>
      <c r="H4753">
        <f>IF($C4753=5,$B4753,NA())</f>
        <v>-0.6923276</v>
      </c>
      <c r="I4753" t="e">
        <f>IF($C4753="",$B4753,NA())</f>
        <v>#N/A</v>
      </c>
    </row>
    <row r="4754" spans="1:9">
      <c r="A4754">
        <v>2.0595209</v>
      </c>
      <c r="B4754">
        <v>-0.6923276</v>
      </c>
      <c r="C4754">
        <f>'Map Data'!$I$65</f>
        <v>5</v>
      </c>
      <c r="D4754" t="e">
        <f>IF($C4754=1,$B4754,NA())</f>
        <v>#N/A</v>
      </c>
      <c r="E4754" t="e">
        <f>IF($C4754=2,$B4754,NA())</f>
        <v>#N/A</v>
      </c>
      <c r="F4754" t="e">
        <f>IF($C4754=3,$B4754,NA())</f>
        <v>#N/A</v>
      </c>
      <c r="G4754" t="e">
        <f>IF($C4754=4,$B4754,NA())</f>
        <v>#N/A</v>
      </c>
      <c r="H4754">
        <f>IF($C4754=5,$B4754,NA())</f>
        <v>-0.6923276</v>
      </c>
      <c r="I4754" t="e">
        <f>IF($C4754="",$B4754,NA())</f>
        <v>#N/A</v>
      </c>
    </row>
    <row r="4756" spans="1:9">
      <c r="A4756">
        <v>1.5924752</v>
      </c>
      <c r="B4756">
        <v>-0.6742483</v>
      </c>
      <c r="C4756">
        <f>'Map Data'!$I$65</f>
        <v>5</v>
      </c>
      <c r="D4756" t="e">
        <f>IF($C4756=1,$B4756,NA())</f>
        <v>#N/A</v>
      </c>
      <c r="E4756" t="e">
        <f>IF($C4756=2,$B4756,NA())</f>
        <v>#N/A</v>
      </c>
      <c r="F4756" t="e">
        <f>IF($C4756=3,$B4756,NA())</f>
        <v>#N/A</v>
      </c>
      <c r="G4756" t="e">
        <f>IF($C4756=4,$B4756,NA())</f>
        <v>#N/A</v>
      </c>
      <c r="H4756">
        <f>IF($C4756=5,$B4756,NA())</f>
        <v>-0.6742483</v>
      </c>
      <c r="I4756" t="e">
        <f>IF($C4756="",$B4756,NA())</f>
        <v>#N/A</v>
      </c>
    </row>
    <row r="4757" spans="1:9">
      <c r="A4757">
        <v>1.6436996</v>
      </c>
      <c r="B4757">
        <v>-0.6742483</v>
      </c>
      <c r="C4757">
        <f>'Map Data'!$I$65</f>
        <v>5</v>
      </c>
      <c r="D4757" t="e">
        <f>IF($C4757=1,$B4757,NA())</f>
        <v>#N/A</v>
      </c>
      <c r="E4757" t="e">
        <f>IF($C4757=2,$B4757,NA())</f>
        <v>#N/A</v>
      </c>
      <c r="F4757" t="e">
        <f>IF($C4757=3,$B4757,NA())</f>
        <v>#N/A</v>
      </c>
      <c r="G4757" t="e">
        <f>IF($C4757=4,$B4757,NA())</f>
        <v>#N/A</v>
      </c>
      <c r="H4757">
        <f>IF($C4757=5,$B4757,NA())</f>
        <v>-0.6742483</v>
      </c>
      <c r="I4757" t="e">
        <f>IF($C4757="",$B4757,NA())</f>
        <v>#N/A</v>
      </c>
    </row>
    <row r="4759" spans="1:9">
      <c r="A4759">
        <v>1.863663</v>
      </c>
      <c r="B4759">
        <v>-0.6742483</v>
      </c>
      <c r="C4759">
        <f>'Map Data'!$I$65</f>
        <v>5</v>
      </c>
      <c r="D4759" t="e">
        <f>IF($C4759=1,$B4759,NA())</f>
        <v>#N/A</v>
      </c>
      <c r="E4759" t="e">
        <f>IF($C4759=2,$B4759,NA())</f>
        <v>#N/A</v>
      </c>
      <c r="F4759" t="e">
        <f>IF($C4759=3,$B4759,NA())</f>
        <v>#N/A</v>
      </c>
      <c r="G4759" t="e">
        <f>IF($C4759=4,$B4759,NA())</f>
        <v>#N/A</v>
      </c>
      <c r="H4759">
        <f>IF($C4759=5,$B4759,NA())</f>
        <v>-0.6742483</v>
      </c>
      <c r="I4759" t="e">
        <f>IF($C4759="",$B4759,NA())</f>
        <v>#N/A</v>
      </c>
    </row>
    <row r="4760" spans="1:9">
      <c r="A4760">
        <v>1.8727026</v>
      </c>
      <c r="B4760">
        <v>-0.6742483</v>
      </c>
      <c r="C4760">
        <f>'Map Data'!$I$65</f>
        <v>5</v>
      </c>
      <c r="D4760" t="e">
        <f>IF($C4760=1,$B4760,NA())</f>
        <v>#N/A</v>
      </c>
      <c r="E4760" t="e">
        <f>IF($C4760=2,$B4760,NA())</f>
        <v>#N/A</v>
      </c>
      <c r="F4760" t="e">
        <f>IF($C4760=3,$B4760,NA())</f>
        <v>#N/A</v>
      </c>
      <c r="G4760" t="e">
        <f>IF($C4760=4,$B4760,NA())</f>
        <v>#N/A</v>
      </c>
      <c r="H4760">
        <f>IF($C4760=5,$B4760,NA())</f>
        <v>-0.6742483</v>
      </c>
      <c r="I4760" t="e">
        <f>IF($C4760="",$B4760,NA())</f>
        <v>#N/A</v>
      </c>
    </row>
    <row r="4762" spans="1:9">
      <c r="A4762">
        <v>1.893795</v>
      </c>
      <c r="B4762">
        <v>-0.6742483</v>
      </c>
      <c r="C4762">
        <f>'Map Data'!$I$65</f>
        <v>5</v>
      </c>
      <c r="D4762" t="e">
        <f>IF($C4762=1,$B4762,NA())</f>
        <v>#N/A</v>
      </c>
      <c r="E4762" t="e">
        <f>IF($C4762=2,$B4762,NA())</f>
        <v>#N/A</v>
      </c>
      <c r="F4762" t="e">
        <f>IF($C4762=3,$B4762,NA())</f>
        <v>#N/A</v>
      </c>
      <c r="G4762" t="e">
        <f>IF($C4762=4,$B4762,NA())</f>
        <v>#N/A</v>
      </c>
      <c r="H4762">
        <f>IF($C4762=5,$B4762,NA())</f>
        <v>-0.6742483</v>
      </c>
      <c r="I4762" t="e">
        <f>IF($C4762="",$B4762,NA())</f>
        <v>#N/A</v>
      </c>
    </row>
    <row r="4763" spans="1:9">
      <c r="A4763">
        <v>2.0776001</v>
      </c>
      <c r="B4763">
        <v>-0.6742483</v>
      </c>
      <c r="C4763">
        <f>'Map Data'!$I$65</f>
        <v>5</v>
      </c>
      <c r="D4763" t="e">
        <f>IF($C4763=1,$B4763,NA())</f>
        <v>#N/A</v>
      </c>
      <c r="E4763" t="e">
        <f>IF($C4763=2,$B4763,NA())</f>
        <v>#N/A</v>
      </c>
      <c r="F4763" t="e">
        <f>IF($C4763=3,$B4763,NA())</f>
        <v>#N/A</v>
      </c>
      <c r="G4763" t="e">
        <f>IF($C4763=4,$B4763,NA())</f>
        <v>#N/A</v>
      </c>
      <c r="H4763">
        <f>IF($C4763=5,$B4763,NA())</f>
        <v>-0.6742483</v>
      </c>
      <c r="I4763" t="e">
        <f>IF($C4763="",$B4763,NA())</f>
        <v>#N/A</v>
      </c>
    </row>
    <row r="4765" spans="1:9">
      <c r="A4765">
        <v>1.6015148</v>
      </c>
      <c r="B4765">
        <v>-0.6561690999999999</v>
      </c>
      <c r="C4765">
        <f>'Map Data'!$I$65</f>
        <v>5</v>
      </c>
      <c r="D4765" t="e">
        <f>IF($C4765=1,$B4765,NA())</f>
        <v>#N/A</v>
      </c>
      <c r="E4765" t="e">
        <f>IF($C4765=2,$B4765,NA())</f>
        <v>#N/A</v>
      </c>
      <c r="F4765" t="e">
        <f>IF($C4765=3,$B4765,NA())</f>
        <v>#N/A</v>
      </c>
      <c r="G4765" t="e">
        <f>IF($C4765=4,$B4765,NA())</f>
        <v>#N/A</v>
      </c>
      <c r="H4765">
        <f>IF($C4765=5,$B4765,NA())</f>
        <v>-0.6561691</v>
      </c>
      <c r="I4765" t="e">
        <f>IF($C4765="",$B4765,NA())</f>
        <v>#N/A</v>
      </c>
    </row>
    <row r="4766" spans="1:9">
      <c r="A4766">
        <v>1.7160163</v>
      </c>
      <c r="B4766">
        <v>-0.6561690999999999</v>
      </c>
      <c r="C4766">
        <f>'Map Data'!$I$65</f>
        <v>5</v>
      </c>
      <c r="D4766" t="e">
        <f>IF($C4766=1,$B4766,NA())</f>
        <v>#N/A</v>
      </c>
      <c r="E4766" t="e">
        <f>IF($C4766=2,$B4766,NA())</f>
        <v>#N/A</v>
      </c>
      <c r="F4766" t="e">
        <f>IF($C4766=3,$B4766,NA())</f>
        <v>#N/A</v>
      </c>
      <c r="G4766" t="e">
        <f>IF($C4766=4,$B4766,NA())</f>
        <v>#N/A</v>
      </c>
      <c r="H4766">
        <f>IF($C4766=5,$B4766,NA())</f>
        <v>-0.6561691</v>
      </c>
      <c r="I4766" t="e">
        <f>IF($C4766="",$B4766,NA())</f>
        <v>#N/A</v>
      </c>
    </row>
    <row r="4768" spans="1:9">
      <c r="A4768">
        <v>1.8666762</v>
      </c>
      <c r="B4768">
        <v>-0.6561690999999999</v>
      </c>
      <c r="C4768">
        <f>'Map Data'!$I$65</f>
        <v>5</v>
      </c>
      <c r="D4768" t="e">
        <f>IF($C4768=1,$B4768,NA())</f>
        <v>#N/A</v>
      </c>
      <c r="E4768" t="e">
        <f>IF($C4768=2,$B4768,NA())</f>
        <v>#N/A</v>
      </c>
      <c r="F4768" t="e">
        <f>IF($C4768=3,$B4768,NA())</f>
        <v>#N/A</v>
      </c>
      <c r="G4768" t="e">
        <f>IF($C4768=4,$B4768,NA())</f>
        <v>#N/A</v>
      </c>
      <c r="H4768">
        <f>IF($C4768=5,$B4768,NA())</f>
        <v>-0.6561691</v>
      </c>
      <c r="I4768" t="e">
        <f>IF($C4768="",$B4768,NA())</f>
        <v>#N/A</v>
      </c>
    </row>
    <row r="4769" spans="1:9">
      <c r="A4769">
        <v>1.8998214</v>
      </c>
      <c r="B4769">
        <v>-0.6561690999999999</v>
      </c>
      <c r="C4769">
        <f>'Map Data'!$I$65</f>
        <v>5</v>
      </c>
      <c r="D4769" t="e">
        <f>IF($C4769=1,$B4769,NA())</f>
        <v>#N/A</v>
      </c>
      <c r="E4769" t="e">
        <f>IF($C4769=2,$B4769,NA())</f>
        <v>#N/A</v>
      </c>
      <c r="F4769" t="e">
        <f>IF($C4769=3,$B4769,NA())</f>
        <v>#N/A</v>
      </c>
      <c r="G4769" t="e">
        <f>IF($C4769=4,$B4769,NA())</f>
        <v>#N/A</v>
      </c>
      <c r="H4769">
        <f>IF($C4769=5,$B4769,NA())</f>
        <v>-0.6561691</v>
      </c>
      <c r="I4769" t="e">
        <f>IF($C4769="",$B4769,NA())</f>
        <v>#N/A</v>
      </c>
    </row>
    <row r="4771" spans="1:9">
      <c r="A4771">
        <v>1.908861</v>
      </c>
      <c r="B4771">
        <v>-0.6561690999999999</v>
      </c>
      <c r="C4771">
        <f>'Map Data'!$I$65</f>
        <v>5</v>
      </c>
      <c r="D4771" t="e">
        <f>IF($C4771=1,$B4771,NA())</f>
        <v>#N/A</v>
      </c>
      <c r="E4771" t="e">
        <f>IF($C4771=2,$B4771,NA())</f>
        <v>#N/A</v>
      </c>
      <c r="F4771" t="e">
        <f>IF($C4771=3,$B4771,NA())</f>
        <v>#N/A</v>
      </c>
      <c r="G4771" t="e">
        <f>IF($C4771=4,$B4771,NA())</f>
        <v>#N/A</v>
      </c>
      <c r="H4771">
        <f>IF($C4771=5,$B4771,NA())</f>
        <v>-0.6561691</v>
      </c>
      <c r="I4771" t="e">
        <f>IF($C4771="",$B4771,NA())</f>
        <v>#N/A</v>
      </c>
    </row>
    <row r="4772" spans="1:9">
      <c r="A4772">
        <v>2.0956793</v>
      </c>
      <c r="B4772">
        <v>-0.6561690999999999</v>
      </c>
      <c r="C4772">
        <f>'Map Data'!$I$65</f>
        <v>5</v>
      </c>
      <c r="D4772" t="e">
        <f>IF($C4772=1,$B4772,NA())</f>
        <v>#N/A</v>
      </c>
      <c r="E4772" t="e">
        <f>IF($C4772=2,$B4772,NA())</f>
        <v>#N/A</v>
      </c>
      <c r="F4772" t="e">
        <f>IF($C4772=3,$B4772,NA())</f>
        <v>#N/A</v>
      </c>
      <c r="G4772" t="e">
        <f>IF($C4772=4,$B4772,NA())</f>
        <v>#N/A</v>
      </c>
      <c r="H4772">
        <f>IF($C4772=5,$B4772,NA())</f>
        <v>-0.6561691</v>
      </c>
      <c r="I4772" t="e">
        <f>IF($C4772="",$B4772,NA())</f>
        <v>#N/A</v>
      </c>
    </row>
    <row r="4774" spans="1:9">
      <c r="A4774">
        <v>1.6105544</v>
      </c>
      <c r="B4774">
        <v>-0.6380899</v>
      </c>
      <c r="C4774">
        <f>'Map Data'!$I$65</f>
        <v>5</v>
      </c>
      <c r="D4774" t="e">
        <f>IF($C4774=1,$B4774,NA())</f>
        <v>#N/A</v>
      </c>
      <c r="E4774" t="e">
        <f>IF($C4774=2,$B4774,NA())</f>
        <v>#N/A</v>
      </c>
      <c r="F4774" t="e">
        <f>IF($C4774=3,$B4774,NA())</f>
        <v>#N/A</v>
      </c>
      <c r="G4774" t="e">
        <f>IF($C4774=4,$B4774,NA())</f>
        <v>#N/A</v>
      </c>
      <c r="H4774">
        <f>IF($C4774=5,$B4774,NA())</f>
        <v>-0.6380899</v>
      </c>
      <c r="I4774" t="e">
        <f>IF($C4774="",$B4774,NA())</f>
        <v>#N/A</v>
      </c>
    </row>
    <row r="4775" spans="1:9">
      <c r="A4775">
        <v>1.7461483</v>
      </c>
      <c r="B4775">
        <v>-0.6380899</v>
      </c>
      <c r="C4775">
        <f>'Map Data'!$I$65</f>
        <v>5</v>
      </c>
      <c r="D4775" t="e">
        <f>IF($C4775=1,$B4775,NA())</f>
        <v>#N/A</v>
      </c>
      <c r="E4775" t="e">
        <f>IF($C4775=2,$B4775,NA())</f>
        <v>#N/A</v>
      </c>
      <c r="F4775" t="e">
        <f>IF($C4775=3,$B4775,NA())</f>
        <v>#N/A</v>
      </c>
      <c r="G4775" t="e">
        <f>IF($C4775=4,$B4775,NA())</f>
        <v>#N/A</v>
      </c>
      <c r="H4775">
        <f>IF($C4775=5,$B4775,NA())</f>
        <v>-0.6380899</v>
      </c>
      <c r="I4775" t="e">
        <f>IF($C4775="",$B4775,NA())</f>
        <v>#N/A</v>
      </c>
    </row>
    <row r="4777" spans="1:9">
      <c r="A4777">
        <v>1.863663</v>
      </c>
      <c r="B4777">
        <v>-0.6380899</v>
      </c>
      <c r="C4777">
        <f>'Map Data'!$I$65</f>
        <v>5</v>
      </c>
      <c r="D4777" t="e">
        <f>IF($C4777=1,$B4777,NA())</f>
        <v>#N/A</v>
      </c>
      <c r="E4777" t="e">
        <f>IF($C4777=2,$B4777,NA())</f>
        <v>#N/A</v>
      </c>
      <c r="F4777" t="e">
        <f>IF($C4777=3,$B4777,NA())</f>
        <v>#N/A</v>
      </c>
      <c r="G4777" t="e">
        <f>IF($C4777=4,$B4777,NA())</f>
        <v>#N/A</v>
      </c>
      <c r="H4777">
        <f>IF($C4777=5,$B4777,NA())</f>
        <v>-0.6380899</v>
      </c>
      <c r="I4777" t="e">
        <f>IF($C4777="",$B4777,NA())</f>
        <v>#N/A</v>
      </c>
    </row>
    <row r="4778" spans="1:9">
      <c r="A4778">
        <v>2.1197849</v>
      </c>
      <c r="B4778">
        <v>-0.6380899</v>
      </c>
      <c r="C4778">
        <f>'Map Data'!$I$65</f>
        <v>5</v>
      </c>
      <c r="D4778" t="e">
        <f>IF($C4778=1,$B4778,NA())</f>
        <v>#N/A</v>
      </c>
      <c r="E4778" t="e">
        <f>IF($C4778=2,$B4778,NA())</f>
        <v>#N/A</v>
      </c>
      <c r="F4778" t="e">
        <f>IF($C4778=3,$B4778,NA())</f>
        <v>#N/A</v>
      </c>
      <c r="G4778" t="e">
        <f>IF($C4778=4,$B4778,NA())</f>
        <v>#N/A</v>
      </c>
      <c r="H4778">
        <f>IF($C4778=5,$B4778,NA())</f>
        <v>-0.6380899</v>
      </c>
      <c r="I4778" t="e">
        <f>IF($C4778="",$B4778,NA())</f>
        <v>#N/A</v>
      </c>
    </row>
    <row r="4780" spans="1:9">
      <c r="A4780">
        <v>1.6165808</v>
      </c>
      <c r="B4780">
        <v>-0.6200106</v>
      </c>
      <c r="C4780">
        <f>'Map Data'!$I$65</f>
        <v>5</v>
      </c>
      <c r="D4780" t="e">
        <f>IF($C4780=1,$B4780,NA())</f>
        <v>#N/A</v>
      </c>
      <c r="E4780" t="e">
        <f>IF($C4780=2,$B4780,NA())</f>
        <v>#N/A</v>
      </c>
      <c r="F4780" t="e">
        <f>IF($C4780=3,$B4780,NA())</f>
        <v>#N/A</v>
      </c>
      <c r="G4780" t="e">
        <f>IF($C4780=4,$B4780,NA())</f>
        <v>#N/A</v>
      </c>
      <c r="H4780">
        <f>IF($C4780=5,$B4780,NA())</f>
        <v>-0.6200106</v>
      </c>
      <c r="I4780" t="e">
        <f>IF($C4780="",$B4780,NA())</f>
        <v>#N/A</v>
      </c>
    </row>
    <row r="4781" spans="1:9">
      <c r="A4781">
        <v>2.1348509</v>
      </c>
      <c r="B4781">
        <v>-0.6200106</v>
      </c>
      <c r="C4781">
        <f>'Map Data'!$I$65</f>
        <v>5</v>
      </c>
      <c r="D4781" t="e">
        <f>IF($C4781=1,$B4781,NA())</f>
        <v>#N/A</v>
      </c>
      <c r="E4781" t="e">
        <f>IF($C4781=2,$B4781,NA())</f>
        <v>#N/A</v>
      </c>
      <c r="F4781" t="e">
        <f>IF($C4781=3,$B4781,NA())</f>
        <v>#N/A</v>
      </c>
      <c r="G4781" t="e">
        <f>IF($C4781=4,$B4781,NA())</f>
        <v>#N/A</v>
      </c>
      <c r="H4781">
        <f>IF($C4781=5,$B4781,NA())</f>
        <v>-0.6200106</v>
      </c>
      <c r="I4781" t="e">
        <f>IF($C4781="",$B4781,NA())</f>
        <v>#N/A</v>
      </c>
    </row>
    <row r="4783" spans="1:9">
      <c r="A4783">
        <v>1.6165808</v>
      </c>
      <c r="B4783">
        <v>-0.6019314</v>
      </c>
      <c r="C4783">
        <f>'Map Data'!$I$65</f>
        <v>5</v>
      </c>
      <c r="D4783" t="e">
        <f>IF($C4783=1,$B4783,NA())</f>
        <v>#N/A</v>
      </c>
      <c r="E4783" t="e">
        <f>IF($C4783=2,$B4783,NA())</f>
        <v>#N/A</v>
      </c>
      <c r="F4783" t="e">
        <f>IF($C4783=3,$B4783,NA())</f>
        <v>#N/A</v>
      </c>
      <c r="G4783" t="e">
        <f>IF($C4783=4,$B4783,NA())</f>
        <v>#N/A</v>
      </c>
      <c r="H4783">
        <f>IF($C4783=5,$B4783,NA())</f>
        <v>-0.6019314</v>
      </c>
      <c r="I4783" t="e">
        <f>IF($C4783="",$B4783,NA())</f>
        <v>#N/A</v>
      </c>
    </row>
    <row r="4784" spans="1:9">
      <c r="A4784">
        <v>2.1469037</v>
      </c>
      <c r="B4784">
        <v>-0.6019314</v>
      </c>
      <c r="C4784">
        <f>'Map Data'!$I$65</f>
        <v>5</v>
      </c>
      <c r="D4784" t="e">
        <f>IF($C4784=1,$B4784,NA())</f>
        <v>#N/A</v>
      </c>
      <c r="E4784" t="e">
        <f>IF($C4784=2,$B4784,NA())</f>
        <v>#N/A</v>
      </c>
      <c r="F4784" t="e">
        <f>IF($C4784=3,$B4784,NA())</f>
        <v>#N/A</v>
      </c>
      <c r="G4784" t="e">
        <f>IF($C4784=4,$B4784,NA())</f>
        <v>#N/A</v>
      </c>
      <c r="H4784">
        <f>IF($C4784=5,$B4784,NA())</f>
        <v>-0.6019314</v>
      </c>
      <c r="I4784" t="e">
        <f>IF($C4784="",$B4784,NA())</f>
        <v>#N/A</v>
      </c>
    </row>
    <row r="4786" spans="1:9">
      <c r="A4786">
        <v>1.6226072</v>
      </c>
      <c r="B4786">
        <v>-0.5838521</v>
      </c>
      <c r="C4786">
        <f>'Map Data'!$I$65</f>
        <v>5</v>
      </c>
      <c r="D4786" t="e">
        <f>IF($C4786=1,$B4786,NA())</f>
        <v>#N/A</v>
      </c>
      <c r="E4786" t="e">
        <f>IF($C4786=2,$B4786,NA())</f>
        <v>#N/A</v>
      </c>
      <c r="F4786" t="e">
        <f>IF($C4786=3,$B4786,NA())</f>
        <v>#N/A</v>
      </c>
      <c r="G4786" t="e">
        <f>IF($C4786=4,$B4786,NA())</f>
        <v>#N/A</v>
      </c>
      <c r="H4786">
        <f>IF($C4786=5,$B4786,NA())</f>
        <v>-0.5838521</v>
      </c>
      <c r="I4786" t="e">
        <f>IF($C4786="",$B4786,NA())</f>
        <v>#N/A</v>
      </c>
    </row>
    <row r="4787" spans="1:9">
      <c r="A4787">
        <v>2.1589565</v>
      </c>
      <c r="B4787">
        <v>-0.5838521</v>
      </c>
      <c r="C4787">
        <f>'Map Data'!$I$65</f>
        <v>5</v>
      </c>
      <c r="D4787" t="e">
        <f>IF($C4787=1,$B4787,NA())</f>
        <v>#N/A</v>
      </c>
      <c r="E4787" t="e">
        <f>IF($C4787=2,$B4787,NA())</f>
        <v>#N/A</v>
      </c>
      <c r="F4787" t="e">
        <f>IF($C4787=3,$B4787,NA())</f>
        <v>#N/A</v>
      </c>
      <c r="G4787" t="e">
        <f>IF($C4787=4,$B4787,NA())</f>
        <v>#N/A</v>
      </c>
      <c r="H4787">
        <f>IF($C4787=5,$B4787,NA())</f>
        <v>-0.5838521</v>
      </c>
      <c r="I4787" t="e">
        <f>IF($C4787="",$B4787,NA())</f>
        <v>#N/A</v>
      </c>
    </row>
    <row r="4789" spans="1:9">
      <c r="A4789">
        <v>1.6226072</v>
      </c>
      <c r="B4789">
        <v>-0.5657729</v>
      </c>
      <c r="C4789">
        <f>'Map Data'!$I$65</f>
        <v>5</v>
      </c>
      <c r="D4789" t="e">
        <f>IF($C4789=1,$B4789,NA())</f>
        <v>#N/A</v>
      </c>
      <c r="E4789" t="e">
        <f>IF($C4789=2,$B4789,NA())</f>
        <v>#N/A</v>
      </c>
      <c r="F4789" t="e">
        <f>IF($C4789=3,$B4789,NA())</f>
        <v>#N/A</v>
      </c>
      <c r="G4789" t="e">
        <f>IF($C4789=4,$B4789,NA())</f>
        <v>#N/A</v>
      </c>
      <c r="H4789">
        <f>IF($C4789=5,$B4789,NA())</f>
        <v>-0.5657729</v>
      </c>
      <c r="I4789" t="e">
        <f>IF($C4789="",$B4789,NA())</f>
        <v>#N/A</v>
      </c>
    </row>
    <row r="4790" spans="1:9">
      <c r="A4790">
        <v>2.1710092</v>
      </c>
      <c r="B4790">
        <v>-0.5657729</v>
      </c>
      <c r="C4790">
        <f>'Map Data'!$I$65</f>
        <v>5</v>
      </c>
      <c r="D4790" t="e">
        <f>IF($C4790=1,$B4790,NA())</f>
        <v>#N/A</v>
      </c>
      <c r="E4790" t="e">
        <f>IF($C4790=2,$B4790,NA())</f>
        <v>#N/A</v>
      </c>
      <c r="F4790" t="e">
        <f>IF($C4790=3,$B4790,NA())</f>
        <v>#N/A</v>
      </c>
      <c r="G4790" t="e">
        <f>IF($C4790=4,$B4790,NA())</f>
        <v>#N/A</v>
      </c>
      <c r="H4790">
        <f>IF($C4790=5,$B4790,NA())</f>
        <v>-0.5657729</v>
      </c>
      <c r="I4790" t="e">
        <f>IF($C4790="",$B4790,NA())</f>
        <v>#N/A</v>
      </c>
    </row>
    <row r="4792" spans="1:9">
      <c r="A4792">
        <v>1.6226072</v>
      </c>
      <c r="B4792">
        <v>-0.5476937</v>
      </c>
      <c r="C4792">
        <f>'Map Data'!$I$65</f>
        <v>5</v>
      </c>
      <c r="D4792" t="e">
        <f>IF($C4792=1,$B4792,NA())</f>
        <v>#N/A</v>
      </c>
      <c r="E4792" t="e">
        <f>IF($C4792=2,$B4792,NA())</f>
        <v>#N/A</v>
      </c>
      <c r="F4792" t="e">
        <f>IF($C4792=3,$B4792,NA())</f>
        <v>#N/A</v>
      </c>
      <c r="G4792" t="e">
        <f>IF($C4792=4,$B4792,NA())</f>
        <v>#N/A</v>
      </c>
      <c r="H4792">
        <f>IF($C4792=5,$B4792,NA())</f>
        <v>-0.5476937</v>
      </c>
      <c r="I4792" t="e">
        <f>IF($C4792="",$B4792,NA())</f>
        <v>#N/A</v>
      </c>
    </row>
    <row r="4793" spans="1:9">
      <c r="A4793">
        <v>2.1770356</v>
      </c>
      <c r="B4793">
        <v>-0.5476937</v>
      </c>
      <c r="C4793">
        <f>'Map Data'!$I$65</f>
        <v>5</v>
      </c>
      <c r="D4793" t="e">
        <f>IF($C4793=1,$B4793,NA())</f>
        <v>#N/A</v>
      </c>
      <c r="E4793" t="e">
        <f>IF($C4793=2,$B4793,NA())</f>
        <v>#N/A</v>
      </c>
      <c r="F4793" t="e">
        <f>IF($C4793=3,$B4793,NA())</f>
        <v>#N/A</v>
      </c>
      <c r="G4793" t="e">
        <f>IF($C4793=4,$B4793,NA())</f>
        <v>#N/A</v>
      </c>
      <c r="H4793">
        <f>IF($C4793=5,$B4793,NA())</f>
        <v>-0.5476937</v>
      </c>
      <c r="I4793" t="e">
        <f>IF($C4793="",$B4793,NA())</f>
        <v>#N/A</v>
      </c>
    </row>
    <row r="4795" spans="1:9">
      <c r="A4795">
        <v>1.6226072</v>
      </c>
      <c r="B4795">
        <v>-0.5296144</v>
      </c>
      <c r="C4795">
        <f>'Map Data'!$I$65</f>
        <v>5</v>
      </c>
      <c r="D4795" t="e">
        <f>IF($C4795=1,$B4795,NA())</f>
        <v>#N/A</v>
      </c>
      <c r="E4795" t="e">
        <f>IF($C4795=2,$B4795,NA())</f>
        <v>#N/A</v>
      </c>
      <c r="F4795" t="e">
        <f>IF($C4795=3,$B4795,NA())</f>
        <v>#N/A</v>
      </c>
      <c r="G4795" t="e">
        <f>IF($C4795=4,$B4795,NA())</f>
        <v>#N/A</v>
      </c>
      <c r="H4795">
        <f>IF($C4795=5,$B4795,NA())</f>
        <v>-0.5296144</v>
      </c>
      <c r="I4795" t="e">
        <f>IF($C4795="",$B4795,NA())</f>
        <v>#N/A</v>
      </c>
    </row>
    <row r="4796" spans="1:9">
      <c r="A4796">
        <v>2.183062</v>
      </c>
      <c r="B4796">
        <v>-0.5296144</v>
      </c>
      <c r="C4796">
        <f>'Map Data'!$I$65</f>
        <v>5</v>
      </c>
      <c r="D4796" t="e">
        <f>IF($C4796=1,$B4796,NA())</f>
        <v>#N/A</v>
      </c>
      <c r="E4796" t="e">
        <f>IF($C4796=2,$B4796,NA())</f>
        <v>#N/A</v>
      </c>
      <c r="F4796" t="e">
        <f>IF($C4796=3,$B4796,NA())</f>
        <v>#N/A</v>
      </c>
      <c r="G4796" t="e">
        <f>IF($C4796=4,$B4796,NA())</f>
        <v>#N/A</v>
      </c>
      <c r="H4796">
        <f>IF($C4796=5,$B4796,NA())</f>
        <v>-0.5296144</v>
      </c>
      <c r="I4796" t="e">
        <f>IF($C4796="",$B4796,NA())</f>
        <v>#N/A</v>
      </c>
    </row>
    <row r="4798" spans="1:9">
      <c r="A4798">
        <v>1.6376732</v>
      </c>
      <c r="B4798">
        <v>-0.5115352</v>
      </c>
      <c r="C4798">
        <f>'Map Data'!$I$65</f>
        <v>5</v>
      </c>
      <c r="D4798" t="e">
        <f>IF($C4798=1,$B4798,NA())</f>
        <v>#N/A</v>
      </c>
      <c r="E4798" t="e">
        <f>IF($C4798=2,$B4798,NA())</f>
        <v>#N/A</v>
      </c>
      <c r="F4798" t="e">
        <f>IF($C4798=3,$B4798,NA())</f>
        <v>#N/A</v>
      </c>
      <c r="G4798" t="e">
        <f>IF($C4798=4,$B4798,NA())</f>
        <v>#N/A</v>
      </c>
      <c r="H4798">
        <f>IF($C4798=5,$B4798,NA())</f>
        <v>-0.5115352</v>
      </c>
      <c r="I4798" t="e">
        <f>IF($C4798="",$B4798,NA())</f>
        <v>#N/A</v>
      </c>
    </row>
    <row r="4799" spans="1:9">
      <c r="A4799">
        <v>2.1890884</v>
      </c>
      <c r="B4799">
        <v>-0.5115352</v>
      </c>
      <c r="C4799">
        <f>'Map Data'!$I$65</f>
        <v>5</v>
      </c>
      <c r="D4799" t="e">
        <f>IF($C4799=1,$B4799,NA())</f>
        <v>#N/A</v>
      </c>
      <c r="E4799" t="e">
        <f>IF($C4799=2,$B4799,NA())</f>
        <v>#N/A</v>
      </c>
      <c r="F4799" t="e">
        <f>IF($C4799=3,$B4799,NA())</f>
        <v>#N/A</v>
      </c>
      <c r="G4799" t="e">
        <f>IF($C4799=4,$B4799,NA())</f>
        <v>#N/A</v>
      </c>
      <c r="H4799">
        <f>IF($C4799=5,$B4799,NA())</f>
        <v>-0.5115352</v>
      </c>
      <c r="I4799" t="e">
        <f>IF($C4799="",$B4799,NA())</f>
        <v>#N/A</v>
      </c>
    </row>
    <row r="4801" spans="1:9">
      <c r="A4801">
        <v>1.63466</v>
      </c>
      <c r="B4801">
        <v>-0.4934559</v>
      </c>
      <c r="C4801">
        <f>'Map Data'!$I$65</f>
        <v>5</v>
      </c>
      <c r="D4801" t="e">
        <f>IF($C4801=1,$B4801,NA())</f>
        <v>#N/A</v>
      </c>
      <c r="E4801" t="e">
        <f>IF($C4801=2,$B4801,NA())</f>
        <v>#N/A</v>
      </c>
      <c r="F4801" t="e">
        <f>IF($C4801=3,$B4801,NA())</f>
        <v>#N/A</v>
      </c>
      <c r="G4801" t="e">
        <f>IF($C4801=4,$B4801,NA())</f>
        <v>#N/A</v>
      </c>
      <c r="H4801">
        <f>IF($C4801=5,$B4801,NA())</f>
        <v>-0.4934559</v>
      </c>
      <c r="I4801" t="e">
        <f>IF($C4801="",$B4801,NA())</f>
        <v>#N/A</v>
      </c>
    </row>
    <row r="4802" spans="1:9">
      <c r="A4802">
        <v>2.1890884</v>
      </c>
      <c r="B4802">
        <v>-0.4934559</v>
      </c>
      <c r="C4802">
        <f>'Map Data'!$I$65</f>
        <v>5</v>
      </c>
      <c r="D4802" t="e">
        <f>IF($C4802=1,$B4802,NA())</f>
        <v>#N/A</v>
      </c>
      <c r="E4802" t="e">
        <f>IF($C4802=2,$B4802,NA())</f>
        <v>#N/A</v>
      </c>
      <c r="F4802" t="e">
        <f>IF($C4802=3,$B4802,NA())</f>
        <v>#N/A</v>
      </c>
      <c r="G4802" t="e">
        <f>IF($C4802=4,$B4802,NA())</f>
        <v>#N/A</v>
      </c>
      <c r="H4802">
        <f>IF($C4802=5,$B4802,NA())</f>
        <v>-0.4934559</v>
      </c>
      <c r="I4802" t="e">
        <f>IF($C4802="",$B4802,NA())</f>
        <v>#N/A</v>
      </c>
    </row>
    <row r="4804" spans="1:9">
      <c r="A4804">
        <v>1.6376732</v>
      </c>
      <c r="B4804">
        <v>-0.4753767</v>
      </c>
      <c r="C4804">
        <f>'Map Data'!$I$65</f>
        <v>5</v>
      </c>
      <c r="D4804" t="e">
        <f>IF($C4804=1,$B4804,NA())</f>
        <v>#N/A</v>
      </c>
      <c r="E4804" t="e">
        <f>IF($C4804=2,$B4804,NA())</f>
        <v>#N/A</v>
      </c>
      <c r="F4804" t="e">
        <f>IF($C4804=3,$B4804,NA())</f>
        <v>#N/A</v>
      </c>
      <c r="G4804" t="e">
        <f>IF($C4804=4,$B4804,NA())</f>
        <v>#N/A</v>
      </c>
      <c r="H4804">
        <f>IF($C4804=5,$B4804,NA())</f>
        <v>-0.4753767</v>
      </c>
      <c r="I4804" t="e">
        <f>IF($C4804="",$B4804,NA())</f>
        <v>#N/A</v>
      </c>
    </row>
    <row r="4805" spans="1:9">
      <c r="A4805">
        <v>2.1800488</v>
      </c>
      <c r="B4805">
        <v>-0.4753767</v>
      </c>
      <c r="C4805">
        <f>'Map Data'!$I$65</f>
        <v>5</v>
      </c>
      <c r="D4805" t="e">
        <f>IF($C4805=1,$B4805,NA())</f>
        <v>#N/A</v>
      </c>
      <c r="E4805" t="e">
        <f>IF($C4805=2,$B4805,NA())</f>
        <v>#N/A</v>
      </c>
      <c r="F4805" t="e">
        <f>IF($C4805=3,$B4805,NA())</f>
        <v>#N/A</v>
      </c>
      <c r="G4805" t="e">
        <f>IF($C4805=4,$B4805,NA())</f>
        <v>#N/A</v>
      </c>
      <c r="H4805">
        <f>IF($C4805=5,$B4805,NA())</f>
        <v>-0.4753767</v>
      </c>
      <c r="I4805" t="e">
        <f>IF($C4805="",$B4805,NA())</f>
        <v>#N/A</v>
      </c>
    </row>
    <row r="4807" spans="1:9">
      <c r="A4807">
        <v>1.6467128</v>
      </c>
      <c r="B4807">
        <v>-0.4572975</v>
      </c>
      <c r="C4807">
        <f>'Map Data'!$I$65</f>
        <v>5</v>
      </c>
      <c r="D4807" t="e">
        <f>IF($C4807=1,$B4807,NA())</f>
        <v>#N/A</v>
      </c>
      <c r="E4807" t="e">
        <f>IF($C4807=2,$B4807,NA())</f>
        <v>#N/A</v>
      </c>
      <c r="F4807" t="e">
        <f>IF($C4807=3,$B4807,NA())</f>
        <v>#N/A</v>
      </c>
      <c r="G4807" t="e">
        <f>IF($C4807=4,$B4807,NA())</f>
        <v>#N/A</v>
      </c>
      <c r="H4807">
        <f>IF($C4807=5,$B4807,NA())</f>
        <v>-0.4572975</v>
      </c>
      <c r="I4807" t="e">
        <f>IF($C4807="",$B4807,NA())</f>
        <v>#N/A</v>
      </c>
    </row>
    <row r="4808" spans="1:9">
      <c r="A4808">
        <v>2.1800488</v>
      </c>
      <c r="B4808">
        <v>-0.4572975</v>
      </c>
      <c r="C4808">
        <f>'Map Data'!$I$65</f>
        <v>5</v>
      </c>
      <c r="D4808" t="e">
        <f>IF($C4808=1,$B4808,NA())</f>
        <v>#N/A</v>
      </c>
      <c r="E4808" t="e">
        <f>IF($C4808=2,$B4808,NA())</f>
        <v>#N/A</v>
      </c>
      <c r="F4808" t="e">
        <f>IF($C4808=3,$B4808,NA())</f>
        <v>#N/A</v>
      </c>
      <c r="G4808" t="e">
        <f>IF($C4808=4,$B4808,NA())</f>
        <v>#N/A</v>
      </c>
      <c r="H4808">
        <f>IF($C4808=5,$B4808,NA())</f>
        <v>-0.4572975</v>
      </c>
      <c r="I4808" t="e">
        <f>IF($C4808="",$B4808,NA())</f>
        <v>#N/A</v>
      </c>
    </row>
    <row r="4810" spans="1:9">
      <c r="A4810">
        <v>1.664792</v>
      </c>
      <c r="B4810">
        <v>-0.4392182</v>
      </c>
      <c r="C4810">
        <f>'Map Data'!$I$65</f>
        <v>5</v>
      </c>
      <c r="D4810" t="e">
        <f>IF($C4810=1,$B4810,NA())</f>
        <v>#N/A</v>
      </c>
      <c r="E4810" t="e">
        <f>IF($C4810=2,$B4810,NA())</f>
        <v>#N/A</v>
      </c>
      <c r="F4810" t="e">
        <f>IF($C4810=3,$B4810,NA())</f>
        <v>#N/A</v>
      </c>
      <c r="G4810" t="e">
        <f>IF($C4810=4,$B4810,NA())</f>
        <v>#N/A</v>
      </c>
      <c r="H4810">
        <f>IF($C4810=5,$B4810,NA())</f>
        <v>-0.4392182</v>
      </c>
      <c r="I4810" t="e">
        <f>IF($C4810="",$B4810,NA())</f>
        <v>#N/A</v>
      </c>
    </row>
    <row r="4811" spans="1:9">
      <c r="A4811">
        <v>2.167996</v>
      </c>
      <c r="B4811">
        <v>-0.4392182</v>
      </c>
      <c r="C4811">
        <f>'Map Data'!$I$65</f>
        <v>5</v>
      </c>
      <c r="D4811" t="e">
        <f>IF($C4811=1,$B4811,NA())</f>
        <v>#N/A</v>
      </c>
      <c r="E4811" t="e">
        <f>IF($C4811=2,$B4811,NA())</f>
        <v>#N/A</v>
      </c>
      <c r="F4811" t="e">
        <f>IF($C4811=3,$B4811,NA())</f>
        <v>#N/A</v>
      </c>
      <c r="G4811" t="e">
        <f>IF($C4811=4,$B4811,NA())</f>
        <v>#N/A</v>
      </c>
      <c r="H4811">
        <f>IF($C4811=5,$B4811,NA())</f>
        <v>-0.4392182</v>
      </c>
      <c r="I4811" t="e">
        <f>IF($C4811="",$B4811,NA())</f>
        <v>#N/A</v>
      </c>
    </row>
    <row r="4813" spans="1:9">
      <c r="A4813">
        <v>1.6888975</v>
      </c>
      <c r="B4813">
        <v>-0.421139</v>
      </c>
      <c r="C4813">
        <f>'Map Data'!$I$65</f>
        <v>5</v>
      </c>
      <c r="D4813" t="e">
        <f>IF($C4813=1,$B4813,NA())</f>
        <v>#N/A</v>
      </c>
      <c r="E4813" t="e">
        <f>IF($C4813=2,$B4813,NA())</f>
        <v>#N/A</v>
      </c>
      <c r="F4813" t="e">
        <f>IF($C4813=3,$B4813,NA())</f>
        <v>#N/A</v>
      </c>
      <c r="G4813" t="e">
        <f>IF($C4813=4,$B4813,NA())</f>
        <v>#N/A</v>
      </c>
      <c r="H4813">
        <f>IF($C4813=5,$B4813,NA())</f>
        <v>-0.421139</v>
      </c>
      <c r="I4813" t="e">
        <f>IF($C4813="",$B4813,NA())</f>
        <v>#N/A</v>
      </c>
    </row>
    <row r="4814" spans="1:9">
      <c r="A4814">
        <v>2.167996</v>
      </c>
      <c r="B4814">
        <v>-0.421139</v>
      </c>
      <c r="C4814">
        <f>'Map Data'!$I$65</f>
        <v>5</v>
      </c>
      <c r="D4814" t="e">
        <f>IF($C4814=1,$B4814,NA())</f>
        <v>#N/A</v>
      </c>
      <c r="E4814" t="e">
        <f>IF($C4814=2,$B4814,NA())</f>
        <v>#N/A</v>
      </c>
      <c r="F4814" t="e">
        <f>IF($C4814=3,$B4814,NA())</f>
        <v>#N/A</v>
      </c>
      <c r="G4814" t="e">
        <f>IF($C4814=4,$B4814,NA())</f>
        <v>#N/A</v>
      </c>
      <c r="H4814">
        <f>IF($C4814=5,$B4814,NA())</f>
        <v>-0.421139</v>
      </c>
      <c r="I4814" t="e">
        <f>IF($C4814="",$B4814,NA())</f>
        <v>#N/A</v>
      </c>
    </row>
    <row r="4816" spans="1:9">
      <c r="A4816">
        <v>1.7371087</v>
      </c>
      <c r="B4816">
        <v>-0.4030597</v>
      </c>
      <c r="C4816">
        <f>'Map Data'!$I$65</f>
        <v>5</v>
      </c>
      <c r="D4816" t="e">
        <f>IF($C4816=1,$B4816,NA())</f>
        <v>#N/A</v>
      </c>
      <c r="E4816" t="e">
        <f>IF($C4816=2,$B4816,NA())</f>
        <v>#N/A</v>
      </c>
      <c r="F4816" t="e">
        <f>IF($C4816=3,$B4816,NA())</f>
        <v>#N/A</v>
      </c>
      <c r="G4816" t="e">
        <f>IF($C4816=4,$B4816,NA())</f>
        <v>#N/A</v>
      </c>
      <c r="H4816">
        <f>IF($C4816=5,$B4816,NA())</f>
        <v>-0.4030597</v>
      </c>
      <c r="I4816" t="e">
        <f>IF($C4816="",$B4816,NA())</f>
        <v>#N/A</v>
      </c>
    </row>
    <row r="4817" spans="1:9">
      <c r="A4817">
        <v>2.1649828</v>
      </c>
      <c r="B4817">
        <v>-0.4030597</v>
      </c>
      <c r="C4817">
        <f>'Map Data'!$I$65</f>
        <v>5</v>
      </c>
      <c r="D4817" t="e">
        <f>IF($C4817=1,$B4817,NA())</f>
        <v>#N/A</v>
      </c>
      <c r="E4817" t="e">
        <f>IF($C4817=2,$B4817,NA())</f>
        <v>#N/A</v>
      </c>
      <c r="F4817" t="e">
        <f>IF($C4817=3,$B4817,NA())</f>
        <v>#N/A</v>
      </c>
      <c r="G4817" t="e">
        <f>IF($C4817=4,$B4817,NA())</f>
        <v>#N/A</v>
      </c>
      <c r="H4817">
        <f>IF($C4817=5,$B4817,NA())</f>
        <v>-0.4030597</v>
      </c>
      <c r="I4817" t="e">
        <f>IF($C4817="",$B4817,NA())</f>
        <v>#N/A</v>
      </c>
    </row>
    <row r="4819" spans="1:9">
      <c r="A4819">
        <v>1.7792935</v>
      </c>
      <c r="B4819">
        <v>-0.3849805</v>
      </c>
      <c r="C4819">
        <f>'Map Data'!$I$65</f>
        <v>5</v>
      </c>
      <c r="D4819" t="e">
        <f>IF($C4819=1,$B4819,NA())</f>
        <v>#N/A</v>
      </c>
      <c r="E4819" t="e">
        <f>IF($C4819=2,$B4819,NA())</f>
        <v>#N/A</v>
      </c>
      <c r="F4819" t="e">
        <f>IF($C4819=3,$B4819,NA())</f>
        <v>#N/A</v>
      </c>
      <c r="G4819" t="e">
        <f>IF($C4819=4,$B4819,NA())</f>
        <v>#N/A</v>
      </c>
      <c r="H4819">
        <f>IF($C4819=5,$B4819,NA())</f>
        <v>-0.3849805</v>
      </c>
      <c r="I4819" t="e">
        <f>IF($C4819="",$B4819,NA())</f>
        <v>#N/A</v>
      </c>
    </row>
    <row r="4820" spans="1:9">
      <c r="A4820">
        <v>2.1469037</v>
      </c>
      <c r="B4820">
        <v>-0.3849805</v>
      </c>
      <c r="C4820">
        <f>'Map Data'!$I$65</f>
        <v>5</v>
      </c>
      <c r="D4820" t="e">
        <f>IF($C4820=1,$B4820,NA())</f>
        <v>#N/A</v>
      </c>
      <c r="E4820" t="e">
        <f>IF($C4820=2,$B4820,NA())</f>
        <v>#N/A</v>
      </c>
      <c r="F4820" t="e">
        <f>IF($C4820=3,$B4820,NA())</f>
        <v>#N/A</v>
      </c>
      <c r="G4820" t="e">
        <f>IF($C4820=4,$B4820,NA())</f>
        <v>#N/A</v>
      </c>
      <c r="H4820">
        <f>IF($C4820=5,$B4820,NA())</f>
        <v>-0.3849805</v>
      </c>
      <c r="I4820" t="e">
        <f>IF($C4820="",$B4820,NA())</f>
        <v>#N/A</v>
      </c>
    </row>
    <row r="4822" spans="1:9">
      <c r="A4822">
        <v>1.7943595</v>
      </c>
      <c r="B4822">
        <v>-0.3669013</v>
      </c>
      <c r="C4822">
        <f>'Map Data'!$I$65</f>
        <v>5</v>
      </c>
      <c r="D4822" t="e">
        <f>IF($C4822=1,$B4822,NA())</f>
        <v>#N/A</v>
      </c>
      <c r="E4822" t="e">
        <f>IF($C4822=2,$B4822,NA())</f>
        <v>#N/A</v>
      </c>
      <c r="F4822" t="e">
        <f>IF($C4822=3,$B4822,NA())</f>
        <v>#N/A</v>
      </c>
      <c r="G4822" t="e">
        <f>IF($C4822=4,$B4822,NA())</f>
        <v>#N/A</v>
      </c>
      <c r="H4822">
        <f>IF($C4822=5,$B4822,NA())</f>
        <v>-0.3669013</v>
      </c>
      <c r="I4822" t="e">
        <f>IF($C4822="",$B4822,NA())</f>
        <v>#N/A</v>
      </c>
    </row>
    <row r="4823" spans="1:9">
      <c r="A4823">
        <v>2.1408773</v>
      </c>
      <c r="B4823">
        <v>-0.3669013</v>
      </c>
      <c r="C4823">
        <f>'Map Data'!$I$65</f>
        <v>5</v>
      </c>
      <c r="D4823" t="e">
        <f>IF($C4823=1,$B4823,NA())</f>
        <v>#N/A</v>
      </c>
      <c r="E4823" t="e">
        <f>IF($C4823=2,$B4823,NA())</f>
        <v>#N/A</v>
      </c>
      <c r="F4823" t="e">
        <f>IF($C4823=3,$B4823,NA())</f>
        <v>#N/A</v>
      </c>
      <c r="G4823" t="e">
        <f>IF($C4823=4,$B4823,NA())</f>
        <v>#N/A</v>
      </c>
      <c r="H4823">
        <f>IF($C4823=5,$B4823,NA())</f>
        <v>-0.3669013</v>
      </c>
      <c r="I4823" t="e">
        <f>IF($C4823="",$B4823,NA())</f>
        <v>#N/A</v>
      </c>
    </row>
    <row r="4825" spans="1:9">
      <c r="A4825">
        <v>1.8003859</v>
      </c>
      <c r="B4825">
        <v>-0.348822</v>
      </c>
      <c r="C4825">
        <f>'Map Data'!$I$65</f>
        <v>5</v>
      </c>
      <c r="D4825" t="e">
        <f>IF($C4825=1,$B4825,NA())</f>
        <v>#N/A</v>
      </c>
      <c r="E4825" t="e">
        <f>IF($C4825=2,$B4825,NA())</f>
        <v>#N/A</v>
      </c>
      <c r="F4825" t="e">
        <f>IF($C4825=3,$B4825,NA())</f>
        <v>#N/A</v>
      </c>
      <c r="G4825" t="e">
        <f>IF($C4825=4,$B4825,NA())</f>
        <v>#N/A</v>
      </c>
      <c r="H4825">
        <f>IF($C4825=5,$B4825,NA())</f>
        <v>-0.348822</v>
      </c>
      <c r="I4825" t="e">
        <f>IF($C4825="",$B4825,NA())</f>
        <v>#N/A</v>
      </c>
    </row>
    <row r="4826" spans="1:9">
      <c r="A4826">
        <v>2.0474681</v>
      </c>
      <c r="B4826">
        <v>-0.348822</v>
      </c>
      <c r="C4826">
        <f>'Map Data'!$I$65</f>
        <v>5</v>
      </c>
      <c r="D4826" t="e">
        <f>IF($C4826=1,$B4826,NA())</f>
        <v>#N/A</v>
      </c>
      <c r="E4826" t="e">
        <f>IF($C4826=2,$B4826,NA())</f>
        <v>#N/A</v>
      </c>
      <c r="F4826" t="e">
        <f>IF($C4826=3,$B4826,NA())</f>
        <v>#N/A</v>
      </c>
      <c r="G4826" t="e">
        <f>IF($C4826=4,$B4826,NA())</f>
        <v>#N/A</v>
      </c>
      <c r="H4826">
        <f>IF($C4826=5,$B4826,NA())</f>
        <v>-0.348822</v>
      </c>
      <c r="I4826" t="e">
        <f>IF($C4826="",$B4826,NA())</f>
        <v>#N/A</v>
      </c>
    </row>
    <row r="4828" spans="1:9">
      <c r="A4828">
        <v>2.0745869</v>
      </c>
      <c r="B4828">
        <v>-0.348822</v>
      </c>
      <c r="C4828">
        <f>'Map Data'!$I$65</f>
        <v>5</v>
      </c>
      <c r="D4828" t="e">
        <f>IF($C4828=1,$B4828,NA())</f>
        <v>#N/A</v>
      </c>
      <c r="E4828" t="e">
        <f>IF($C4828=2,$B4828,NA())</f>
        <v>#N/A</v>
      </c>
      <c r="F4828" t="e">
        <f>IF($C4828=3,$B4828,NA())</f>
        <v>#N/A</v>
      </c>
      <c r="G4828" t="e">
        <f>IF($C4828=4,$B4828,NA())</f>
        <v>#N/A</v>
      </c>
      <c r="H4828">
        <f>IF($C4828=5,$B4828,NA())</f>
        <v>-0.348822</v>
      </c>
      <c r="I4828" t="e">
        <f>IF($C4828="",$B4828,NA())</f>
        <v>#N/A</v>
      </c>
    </row>
    <row r="4829" spans="1:9">
      <c r="A4829">
        <v>2.1469037</v>
      </c>
      <c r="B4829">
        <v>-0.348822</v>
      </c>
      <c r="C4829">
        <f>'Map Data'!$I$65</f>
        <v>5</v>
      </c>
      <c r="D4829" t="e">
        <f>IF($C4829=1,$B4829,NA())</f>
        <v>#N/A</v>
      </c>
      <c r="E4829" t="e">
        <f>IF($C4829=2,$B4829,NA())</f>
        <v>#N/A</v>
      </c>
      <c r="F4829" t="e">
        <f>IF($C4829=3,$B4829,NA())</f>
        <v>#N/A</v>
      </c>
      <c r="G4829" t="e">
        <f>IF($C4829=4,$B4829,NA())</f>
        <v>#N/A</v>
      </c>
      <c r="H4829">
        <f>IF($C4829=5,$B4829,NA())</f>
        <v>-0.348822</v>
      </c>
      <c r="I4829" t="e">
        <f>IF($C4829="",$B4829,NA())</f>
        <v>#N/A</v>
      </c>
    </row>
    <row r="4831" spans="1:9">
      <c r="A4831">
        <v>1.8244915</v>
      </c>
      <c r="B4831">
        <v>-0.3307428</v>
      </c>
      <c r="C4831">
        <f>'Map Data'!$I$65</f>
        <v>5</v>
      </c>
      <c r="D4831" t="e">
        <f>IF($C4831=1,$B4831,NA())</f>
        <v>#N/A</v>
      </c>
      <c r="E4831" t="e">
        <f>IF($C4831=2,$B4831,NA())</f>
        <v>#N/A</v>
      </c>
      <c r="F4831" t="e">
        <f>IF($C4831=3,$B4831,NA())</f>
        <v>#N/A</v>
      </c>
      <c r="G4831" t="e">
        <f>IF($C4831=4,$B4831,NA())</f>
        <v>#N/A</v>
      </c>
      <c r="H4831">
        <f>IF($C4831=5,$B4831,NA())</f>
        <v>-0.3307428</v>
      </c>
      <c r="I4831" t="e">
        <f>IF($C4831="",$B4831,NA())</f>
        <v>#N/A</v>
      </c>
    </row>
    <row r="4832" spans="1:9">
      <c r="A4832">
        <v>2.0293889</v>
      </c>
      <c r="B4832">
        <v>-0.3307428</v>
      </c>
      <c r="C4832">
        <f>'Map Data'!$I$65</f>
        <v>5</v>
      </c>
      <c r="D4832" t="e">
        <f>IF($C4832=1,$B4832,NA())</f>
        <v>#N/A</v>
      </c>
      <c r="E4832" t="e">
        <f>IF($C4832=2,$B4832,NA())</f>
        <v>#N/A</v>
      </c>
      <c r="F4832" t="e">
        <f>IF($C4832=3,$B4832,NA())</f>
        <v>#N/A</v>
      </c>
      <c r="G4832" t="e">
        <f>IF($C4832=4,$B4832,NA())</f>
        <v>#N/A</v>
      </c>
      <c r="H4832">
        <f>IF($C4832=5,$B4832,NA())</f>
        <v>-0.3307428</v>
      </c>
      <c r="I4832" t="e">
        <f>IF($C4832="",$B4832,NA())</f>
        <v>#N/A</v>
      </c>
    </row>
    <row r="4834" spans="1:9">
      <c r="A4834">
        <v>2.0836265</v>
      </c>
      <c r="B4834">
        <v>-0.3307428</v>
      </c>
      <c r="C4834">
        <f>'Map Data'!$I$65</f>
        <v>5</v>
      </c>
      <c r="D4834" t="e">
        <f>IF($C4834=1,$B4834,NA())</f>
        <v>#N/A</v>
      </c>
      <c r="E4834" t="e">
        <f>IF($C4834=2,$B4834,NA())</f>
        <v>#N/A</v>
      </c>
      <c r="F4834" t="e">
        <f>IF($C4834=3,$B4834,NA())</f>
        <v>#N/A</v>
      </c>
      <c r="G4834" t="e">
        <f>IF($C4834=4,$B4834,NA())</f>
        <v>#N/A</v>
      </c>
      <c r="H4834">
        <f>IF($C4834=5,$B4834,NA())</f>
        <v>-0.3307428</v>
      </c>
      <c r="I4834" t="e">
        <f>IF($C4834="",$B4834,NA())</f>
        <v>#N/A</v>
      </c>
    </row>
    <row r="4835" spans="1:9">
      <c r="A4835">
        <v>2.1438905</v>
      </c>
      <c r="B4835">
        <v>-0.3307428</v>
      </c>
      <c r="C4835">
        <f>'Map Data'!$I$65</f>
        <v>5</v>
      </c>
      <c r="D4835" t="e">
        <f>IF($C4835=1,$B4835,NA())</f>
        <v>#N/A</v>
      </c>
      <c r="E4835" t="e">
        <f>IF($C4835=2,$B4835,NA())</f>
        <v>#N/A</v>
      </c>
      <c r="F4835" t="e">
        <f>IF($C4835=3,$B4835,NA())</f>
        <v>#N/A</v>
      </c>
      <c r="G4835" t="e">
        <f>IF($C4835=4,$B4835,NA())</f>
        <v>#N/A</v>
      </c>
      <c r="H4835">
        <f>IF($C4835=5,$B4835,NA())</f>
        <v>-0.3307428</v>
      </c>
      <c r="I4835" t="e">
        <f>IF($C4835="",$B4835,NA())</f>
        <v>#N/A</v>
      </c>
    </row>
    <row r="4837" spans="1:9">
      <c r="A4837">
        <v>1.8395575</v>
      </c>
      <c r="B4837">
        <v>-0.3126635</v>
      </c>
      <c r="C4837">
        <f>'Map Data'!$I$65</f>
        <v>5</v>
      </c>
      <c r="D4837" t="e">
        <f>IF($C4837=1,$B4837,NA())</f>
        <v>#N/A</v>
      </c>
      <c r="E4837" t="e">
        <f>IF($C4837=2,$B4837,NA())</f>
        <v>#N/A</v>
      </c>
      <c r="F4837" t="e">
        <f>IF($C4837=3,$B4837,NA())</f>
        <v>#N/A</v>
      </c>
      <c r="G4837" t="e">
        <f>IF($C4837=4,$B4837,NA())</f>
        <v>#N/A</v>
      </c>
      <c r="H4837">
        <f>IF($C4837=5,$B4837,NA())</f>
        <v>-0.3126635</v>
      </c>
      <c r="I4837" t="e">
        <f>IF($C4837="",$B4837,NA())</f>
        <v>#N/A</v>
      </c>
    </row>
    <row r="4838" spans="1:9">
      <c r="A4838">
        <v>2.0113097</v>
      </c>
      <c r="B4838">
        <v>-0.3126635</v>
      </c>
      <c r="C4838">
        <f>'Map Data'!$I$65</f>
        <v>5</v>
      </c>
      <c r="D4838" t="e">
        <f>IF($C4838=1,$B4838,NA())</f>
        <v>#N/A</v>
      </c>
      <c r="E4838" t="e">
        <f>IF($C4838=2,$B4838,NA())</f>
        <v>#N/A</v>
      </c>
      <c r="F4838" t="e">
        <f>IF($C4838=3,$B4838,NA())</f>
        <v>#N/A</v>
      </c>
      <c r="G4838" t="e">
        <f>IF($C4838=4,$B4838,NA())</f>
        <v>#N/A</v>
      </c>
      <c r="H4838">
        <f>IF($C4838=5,$B4838,NA())</f>
        <v>-0.3126635</v>
      </c>
      <c r="I4838" t="e">
        <f>IF($C4838="",$B4838,NA())</f>
        <v>#N/A</v>
      </c>
    </row>
    <row r="4840" spans="1:9">
      <c r="A4840">
        <v>2.0926661</v>
      </c>
      <c r="B4840">
        <v>-0.3126635</v>
      </c>
      <c r="C4840">
        <f>'Map Data'!$I$65</f>
        <v>5</v>
      </c>
      <c r="D4840" t="e">
        <f>IF($C4840=1,$B4840,NA())</f>
        <v>#N/A</v>
      </c>
      <c r="E4840" t="e">
        <f>IF($C4840=2,$B4840,NA())</f>
        <v>#N/A</v>
      </c>
      <c r="F4840" t="e">
        <f>IF($C4840=3,$B4840,NA())</f>
        <v>#N/A</v>
      </c>
      <c r="G4840" t="e">
        <f>IF($C4840=4,$B4840,NA())</f>
        <v>#N/A</v>
      </c>
      <c r="H4840">
        <f>IF($C4840=5,$B4840,NA())</f>
        <v>-0.3126635</v>
      </c>
      <c r="I4840" t="e">
        <f>IF($C4840="",$B4840,NA())</f>
        <v>#N/A</v>
      </c>
    </row>
    <row r="4841" spans="1:9">
      <c r="A4841">
        <v>2.1438905</v>
      </c>
      <c r="B4841">
        <v>-0.3126635</v>
      </c>
      <c r="C4841">
        <f>'Map Data'!$I$65</f>
        <v>5</v>
      </c>
      <c r="D4841" t="e">
        <f>IF($C4841=1,$B4841,NA())</f>
        <v>#N/A</v>
      </c>
      <c r="E4841" t="e">
        <f>IF($C4841=2,$B4841,NA())</f>
        <v>#N/A</v>
      </c>
      <c r="F4841" t="e">
        <f>IF($C4841=3,$B4841,NA())</f>
        <v>#N/A</v>
      </c>
      <c r="G4841" t="e">
        <f>IF($C4841=4,$B4841,NA())</f>
        <v>#N/A</v>
      </c>
      <c r="H4841">
        <f>IF($C4841=5,$B4841,NA())</f>
        <v>-0.3126635</v>
      </c>
      <c r="I4841" t="e">
        <f>IF($C4841="",$B4841,NA())</f>
        <v>#N/A</v>
      </c>
    </row>
    <row r="4843" spans="1:9">
      <c r="A4843">
        <v>1.8576366</v>
      </c>
      <c r="B4843">
        <v>-0.2945843</v>
      </c>
      <c r="C4843">
        <f>'Map Data'!$I$65</f>
        <v>5</v>
      </c>
      <c r="D4843" t="e">
        <f>IF($C4843=1,$B4843,NA())</f>
        <v>#N/A</v>
      </c>
      <c r="E4843" t="e">
        <f>IF($C4843=2,$B4843,NA())</f>
        <v>#N/A</v>
      </c>
      <c r="F4843" t="e">
        <f>IF($C4843=3,$B4843,NA())</f>
        <v>#N/A</v>
      </c>
      <c r="G4843" t="e">
        <f>IF($C4843=4,$B4843,NA())</f>
        <v>#N/A</v>
      </c>
      <c r="H4843">
        <f>IF($C4843=5,$B4843,NA())</f>
        <v>-0.2945843</v>
      </c>
      <c r="I4843" t="e">
        <f>IF($C4843="",$B4843,NA())</f>
        <v>#N/A</v>
      </c>
    </row>
    <row r="4844" spans="1:9">
      <c r="A4844">
        <v>1.893795</v>
      </c>
      <c r="B4844">
        <v>-0.2945843</v>
      </c>
      <c r="C4844">
        <f>'Map Data'!$I$65</f>
        <v>5</v>
      </c>
      <c r="D4844" t="e">
        <f>IF($C4844=1,$B4844,NA())</f>
        <v>#N/A</v>
      </c>
      <c r="E4844" t="e">
        <f>IF($C4844=2,$B4844,NA())</f>
        <v>#N/A</v>
      </c>
      <c r="F4844" t="e">
        <f>IF($C4844=3,$B4844,NA())</f>
        <v>#N/A</v>
      </c>
      <c r="G4844" t="e">
        <f>IF($C4844=4,$B4844,NA())</f>
        <v>#N/A</v>
      </c>
      <c r="H4844">
        <f>IF($C4844=5,$B4844,NA())</f>
        <v>-0.2945843</v>
      </c>
      <c r="I4844" t="e">
        <f>IF($C4844="",$B4844,NA())</f>
        <v>#N/A</v>
      </c>
    </row>
    <row r="4846" spans="1:9">
      <c r="A4846">
        <v>1.9179006</v>
      </c>
      <c r="B4846">
        <v>-0.2945843</v>
      </c>
      <c r="C4846">
        <f>'Map Data'!$I$65</f>
        <v>5</v>
      </c>
      <c r="D4846" t="e">
        <f>IF($C4846=1,$B4846,NA())</f>
        <v>#N/A</v>
      </c>
      <c r="E4846" t="e">
        <f>IF($C4846=2,$B4846,NA())</f>
        <v>#N/A</v>
      </c>
      <c r="F4846" t="e">
        <f>IF($C4846=3,$B4846,NA())</f>
        <v>#N/A</v>
      </c>
      <c r="G4846" t="e">
        <f>IF($C4846=4,$B4846,NA())</f>
        <v>#N/A</v>
      </c>
      <c r="H4846">
        <f>IF($C4846=5,$B4846,NA())</f>
        <v>-0.2945843</v>
      </c>
      <c r="I4846" t="e">
        <f>IF($C4846="",$B4846,NA())</f>
        <v>#N/A</v>
      </c>
    </row>
    <row r="4847" spans="1:9">
      <c r="A4847">
        <v>2.0052833</v>
      </c>
      <c r="B4847">
        <v>-0.2945843</v>
      </c>
      <c r="C4847">
        <f>'Map Data'!$I$65</f>
        <v>5</v>
      </c>
      <c r="D4847" t="e">
        <f>IF($C4847=1,$B4847,NA())</f>
        <v>#N/A</v>
      </c>
      <c r="E4847" t="e">
        <f>IF($C4847=2,$B4847,NA())</f>
        <v>#N/A</v>
      </c>
      <c r="F4847" t="e">
        <f>IF($C4847=3,$B4847,NA())</f>
        <v>#N/A</v>
      </c>
      <c r="G4847" t="e">
        <f>IF($C4847=4,$B4847,NA())</f>
        <v>#N/A</v>
      </c>
      <c r="H4847">
        <f>IF($C4847=5,$B4847,NA())</f>
        <v>-0.2945843</v>
      </c>
      <c r="I4847" t="e">
        <f>IF($C4847="",$B4847,NA())</f>
        <v>#N/A</v>
      </c>
    </row>
    <row r="4849" spans="1:9">
      <c r="A4849">
        <v>2.0986925</v>
      </c>
      <c r="B4849">
        <v>-0.2945843</v>
      </c>
      <c r="C4849">
        <f>'Map Data'!$I$65</f>
        <v>5</v>
      </c>
      <c r="D4849" t="e">
        <f>IF($C4849=1,$B4849,NA())</f>
        <v>#N/A</v>
      </c>
      <c r="E4849" t="e">
        <f>IF($C4849=2,$B4849,NA())</f>
        <v>#N/A</v>
      </c>
      <c r="F4849" t="e">
        <f>IF($C4849=3,$B4849,NA())</f>
        <v>#N/A</v>
      </c>
      <c r="G4849" t="e">
        <f>IF($C4849=4,$B4849,NA())</f>
        <v>#N/A</v>
      </c>
      <c r="H4849">
        <f>IF($C4849=5,$B4849,NA())</f>
        <v>-0.2945843</v>
      </c>
      <c r="I4849" t="e">
        <f>IF($C4849="",$B4849,NA())</f>
        <v>#N/A</v>
      </c>
    </row>
    <row r="4850" spans="1:9">
      <c r="A4850">
        <v>2.1438905</v>
      </c>
      <c r="B4850">
        <v>-0.2945843</v>
      </c>
      <c r="C4850">
        <f>'Map Data'!$I$65</f>
        <v>5</v>
      </c>
      <c r="D4850" t="e">
        <f>IF($C4850=1,$B4850,NA())</f>
        <v>#N/A</v>
      </c>
      <c r="E4850" t="e">
        <f>IF($C4850=2,$B4850,NA())</f>
        <v>#N/A</v>
      </c>
      <c r="F4850" t="e">
        <f>IF($C4850=3,$B4850,NA())</f>
        <v>#N/A</v>
      </c>
      <c r="G4850" t="e">
        <f>IF($C4850=4,$B4850,NA())</f>
        <v>#N/A</v>
      </c>
      <c r="H4850">
        <f>IF($C4850=5,$B4850,NA())</f>
        <v>-0.2945843</v>
      </c>
      <c r="I4850" t="e">
        <f>IF($C4850="",$B4850,NA())</f>
        <v>#N/A</v>
      </c>
    </row>
    <row r="4852" spans="1:9">
      <c r="A4852">
        <v>1.9269402</v>
      </c>
      <c r="B4852">
        <v>-0.2765051</v>
      </c>
      <c r="C4852">
        <f>'Map Data'!$I$65</f>
        <v>5</v>
      </c>
      <c r="D4852" t="e">
        <f>IF($C4852=1,$B4852,NA())</f>
        <v>#N/A</v>
      </c>
      <c r="E4852" t="e">
        <f>IF($C4852=2,$B4852,NA())</f>
        <v>#N/A</v>
      </c>
      <c r="F4852" t="e">
        <f>IF($C4852=3,$B4852,NA())</f>
        <v>#N/A</v>
      </c>
      <c r="G4852" t="e">
        <f>IF($C4852=4,$B4852,NA())</f>
        <v>#N/A</v>
      </c>
      <c r="H4852">
        <f>IF($C4852=5,$B4852,NA())</f>
        <v>-0.2765051</v>
      </c>
      <c r="I4852" t="e">
        <f>IF($C4852="",$B4852,NA())</f>
        <v>#N/A</v>
      </c>
    </row>
    <row r="4853" spans="1:9">
      <c r="A4853">
        <v>2.0173361</v>
      </c>
      <c r="B4853">
        <v>-0.2765051</v>
      </c>
      <c r="C4853">
        <f>'Map Data'!$I$65</f>
        <v>5</v>
      </c>
      <c r="D4853" t="e">
        <f>IF($C4853=1,$B4853,NA())</f>
        <v>#N/A</v>
      </c>
      <c r="E4853" t="e">
        <f>IF($C4853=2,$B4853,NA())</f>
        <v>#N/A</v>
      </c>
      <c r="F4853" t="e">
        <f>IF($C4853=3,$B4853,NA())</f>
        <v>#N/A</v>
      </c>
      <c r="G4853" t="e">
        <f>IF($C4853=4,$B4853,NA())</f>
        <v>#N/A</v>
      </c>
      <c r="H4853">
        <f>IF($C4853=5,$B4853,NA())</f>
        <v>-0.2765051</v>
      </c>
      <c r="I4853" t="e">
        <f>IF($C4853="",$B4853,NA())</f>
        <v>#N/A</v>
      </c>
    </row>
    <row r="4855" spans="1:9">
      <c r="A4855">
        <v>2.1017057</v>
      </c>
      <c r="B4855">
        <v>-0.2765051</v>
      </c>
      <c r="C4855">
        <f>'Map Data'!$I$65</f>
        <v>5</v>
      </c>
      <c r="D4855" t="e">
        <f>IF($C4855=1,$B4855,NA())</f>
        <v>#N/A</v>
      </c>
      <c r="E4855" t="e">
        <f>IF($C4855=2,$B4855,NA())</f>
        <v>#N/A</v>
      </c>
      <c r="F4855" t="e">
        <f>IF($C4855=3,$B4855,NA())</f>
        <v>#N/A</v>
      </c>
      <c r="G4855" t="e">
        <f>IF($C4855=4,$B4855,NA())</f>
        <v>#N/A</v>
      </c>
      <c r="H4855">
        <f>IF($C4855=5,$B4855,NA())</f>
        <v>-0.2765051</v>
      </c>
      <c r="I4855" t="e">
        <f>IF($C4855="",$B4855,NA())</f>
        <v>#N/A</v>
      </c>
    </row>
    <row r="4856" spans="1:9">
      <c r="A4856">
        <v>2.1288245</v>
      </c>
      <c r="B4856">
        <v>-0.2765051</v>
      </c>
      <c r="C4856">
        <f>'Map Data'!$I$65</f>
        <v>5</v>
      </c>
      <c r="D4856" t="e">
        <f>IF($C4856=1,$B4856,NA())</f>
        <v>#N/A</v>
      </c>
      <c r="E4856" t="e">
        <f>IF($C4856=2,$B4856,NA())</f>
        <v>#N/A</v>
      </c>
      <c r="F4856" t="e">
        <f>IF($C4856=3,$B4856,NA())</f>
        <v>#N/A</v>
      </c>
      <c r="G4856" t="e">
        <f>IF($C4856=4,$B4856,NA())</f>
        <v>#N/A</v>
      </c>
      <c r="H4856">
        <f>IF($C4856=5,$B4856,NA())</f>
        <v>-0.2765051</v>
      </c>
      <c r="I4856" t="e">
        <f>IF($C4856="",$B4856,NA())</f>
        <v>#N/A</v>
      </c>
    </row>
    <row r="4858" spans="1:9">
      <c r="A4858">
        <v>1.938993</v>
      </c>
      <c r="B4858">
        <v>-0.2584258</v>
      </c>
      <c r="C4858">
        <f>'Map Data'!$I$65</f>
        <v>5</v>
      </c>
      <c r="D4858" t="e">
        <f>IF($C4858=1,$B4858,NA())</f>
        <v>#N/A</v>
      </c>
      <c r="E4858" t="e">
        <f>IF($C4858=2,$B4858,NA())</f>
        <v>#N/A</v>
      </c>
      <c r="F4858" t="e">
        <f>IF($C4858=3,$B4858,NA())</f>
        <v>#N/A</v>
      </c>
      <c r="G4858" t="e">
        <f>IF($C4858=4,$B4858,NA())</f>
        <v>#N/A</v>
      </c>
      <c r="H4858">
        <f>IF($C4858=5,$B4858,NA())</f>
        <v>-0.2584258</v>
      </c>
      <c r="I4858" t="e">
        <f>IF($C4858="",$B4858,NA())</f>
        <v>#N/A</v>
      </c>
    </row>
    <row r="4859" spans="1:9">
      <c r="A4859">
        <v>2.0293889</v>
      </c>
      <c r="B4859">
        <v>-0.2584258</v>
      </c>
      <c r="C4859">
        <f>'Map Data'!$I$65</f>
        <v>5</v>
      </c>
      <c r="D4859" t="e">
        <f>IF($C4859=1,$B4859,NA())</f>
        <v>#N/A</v>
      </c>
      <c r="E4859" t="e">
        <f>IF($C4859=2,$B4859,NA())</f>
        <v>#N/A</v>
      </c>
      <c r="F4859" t="e">
        <f>IF($C4859=3,$B4859,NA())</f>
        <v>#N/A</v>
      </c>
      <c r="G4859" t="e">
        <f>IF($C4859=4,$B4859,NA())</f>
        <v>#N/A</v>
      </c>
      <c r="H4859">
        <f>IF($C4859=5,$B4859,NA())</f>
        <v>-0.2584258</v>
      </c>
      <c r="I4859" t="e">
        <f>IF($C4859="",$B4859,NA())</f>
        <v>#N/A</v>
      </c>
    </row>
    <row r="4861" spans="1:9">
      <c r="A4861">
        <v>2.1077321</v>
      </c>
      <c r="B4861">
        <v>-0.2584258</v>
      </c>
      <c r="C4861">
        <f>'Map Data'!$I$65</f>
        <v>5</v>
      </c>
      <c r="D4861" t="e">
        <f>IF($C4861=1,$B4861,NA())</f>
        <v>#N/A</v>
      </c>
      <c r="E4861" t="e">
        <f>IF($C4861=2,$B4861,NA())</f>
        <v>#N/A</v>
      </c>
      <c r="F4861" t="e">
        <f>IF($C4861=3,$B4861,NA())</f>
        <v>#N/A</v>
      </c>
      <c r="G4861" t="e">
        <f>IF($C4861=4,$B4861,NA())</f>
        <v>#N/A</v>
      </c>
      <c r="H4861">
        <f>IF($C4861=5,$B4861,NA())</f>
        <v>-0.2584258</v>
      </c>
      <c r="I4861" t="e">
        <f>IF($C4861="",$B4861,NA())</f>
        <v>#N/A</v>
      </c>
    </row>
    <row r="4862" spans="1:9">
      <c r="A4862">
        <v>2.1318377</v>
      </c>
      <c r="B4862">
        <v>-0.2584258</v>
      </c>
      <c r="C4862">
        <f>'Map Data'!$I$65</f>
        <v>5</v>
      </c>
      <c r="D4862" t="e">
        <f>IF($C4862=1,$B4862,NA())</f>
        <v>#N/A</v>
      </c>
      <c r="E4862" t="e">
        <f>IF($C4862=2,$B4862,NA())</f>
        <v>#N/A</v>
      </c>
      <c r="F4862" t="e">
        <f>IF($C4862=3,$B4862,NA())</f>
        <v>#N/A</v>
      </c>
      <c r="G4862" t="e">
        <f>IF($C4862=4,$B4862,NA())</f>
        <v>#N/A</v>
      </c>
      <c r="H4862">
        <f>IF($C4862=5,$B4862,NA())</f>
        <v>-0.2584258</v>
      </c>
      <c r="I4862" t="e">
        <f>IF($C4862="",$B4862,NA())</f>
        <v>#N/A</v>
      </c>
    </row>
    <row r="4864" spans="1:9">
      <c r="A4864">
        <v>1.9751514</v>
      </c>
      <c r="B4864">
        <v>-0.2403466</v>
      </c>
      <c r="C4864">
        <f>'Map Data'!$I$65</f>
        <v>5</v>
      </c>
      <c r="D4864" t="e">
        <f>IF($C4864=1,$B4864,NA())</f>
        <v>#N/A</v>
      </c>
      <c r="E4864" t="e">
        <f>IF($C4864=2,$B4864,NA())</f>
        <v>#N/A</v>
      </c>
      <c r="F4864" t="e">
        <f>IF($C4864=3,$B4864,NA())</f>
        <v>#N/A</v>
      </c>
      <c r="G4864" t="e">
        <f>IF($C4864=4,$B4864,NA())</f>
        <v>#N/A</v>
      </c>
      <c r="H4864">
        <f>IF($C4864=5,$B4864,NA())</f>
        <v>-0.2403466</v>
      </c>
      <c r="I4864" t="e">
        <f>IF($C4864="",$B4864,NA())</f>
        <v>#N/A</v>
      </c>
    </row>
    <row r="4865" spans="1:9">
      <c r="A4865">
        <v>1.9932306</v>
      </c>
      <c r="B4865">
        <v>-0.2403466</v>
      </c>
      <c r="C4865">
        <f>'Map Data'!$I$65</f>
        <v>5</v>
      </c>
      <c r="D4865" t="e">
        <f>IF($C4865=1,$B4865,NA())</f>
        <v>#N/A</v>
      </c>
      <c r="E4865" t="e">
        <f>IF($C4865=2,$B4865,NA())</f>
        <v>#N/A</v>
      </c>
      <c r="F4865" t="e">
        <f>IF($C4865=3,$B4865,NA())</f>
        <v>#N/A</v>
      </c>
      <c r="G4865" t="e">
        <f>IF($C4865=4,$B4865,NA())</f>
        <v>#N/A</v>
      </c>
      <c r="H4865">
        <f>IF($C4865=5,$B4865,NA())</f>
        <v>-0.2403466</v>
      </c>
      <c r="I4865" t="e">
        <f>IF($C4865="",$B4865,NA())</f>
        <v>#N/A</v>
      </c>
    </row>
    <row r="4867" spans="1:9">
      <c r="A4867">
        <v>2.1137585</v>
      </c>
      <c r="B4867">
        <v>-0.2403466</v>
      </c>
      <c r="C4867">
        <f>'Map Data'!$I$65</f>
        <v>5</v>
      </c>
      <c r="D4867" t="e">
        <f>IF($C4867=1,$B4867,NA())</f>
        <v>#N/A</v>
      </c>
      <c r="E4867" t="e">
        <f>IF($C4867=2,$B4867,NA())</f>
        <v>#N/A</v>
      </c>
      <c r="F4867" t="e">
        <f>IF($C4867=3,$B4867,NA())</f>
        <v>#N/A</v>
      </c>
      <c r="G4867" t="e">
        <f>IF($C4867=4,$B4867,NA())</f>
        <v>#N/A</v>
      </c>
      <c r="H4867">
        <f>IF($C4867=5,$B4867,NA())</f>
        <v>-0.2403466</v>
      </c>
      <c r="I4867" t="e">
        <f>IF($C4867="",$B4867,NA())</f>
        <v>#N/A</v>
      </c>
    </row>
    <row r="4868" spans="1:9">
      <c r="A4868">
        <v>2.1288245</v>
      </c>
      <c r="B4868">
        <v>-0.2403466</v>
      </c>
      <c r="C4868">
        <f>'Map Data'!$I$65</f>
        <v>5</v>
      </c>
      <c r="D4868" t="e">
        <f>IF($C4868=1,$B4868,NA())</f>
        <v>#N/A</v>
      </c>
      <c r="E4868" t="e">
        <f>IF($C4868=2,$B4868,NA())</f>
        <v>#N/A</v>
      </c>
      <c r="F4868" t="e">
        <f>IF($C4868=3,$B4868,NA())</f>
        <v>#N/A</v>
      </c>
      <c r="G4868" t="e">
        <f>IF($C4868=4,$B4868,NA())</f>
        <v>#N/A</v>
      </c>
      <c r="H4868">
        <f>IF($C4868=5,$B4868,NA())</f>
        <v>-0.2403466</v>
      </c>
      <c r="I4868" t="e">
        <f>IF($C4868="",$B4868,NA())</f>
        <v>#N/A</v>
      </c>
    </row>
    <row r="4870" spans="1:9">
      <c r="A4870">
        <v>2.1197849</v>
      </c>
      <c r="B4870">
        <v>-0.2222673</v>
      </c>
      <c r="C4870">
        <f>'Map Data'!$I$65</f>
        <v>5</v>
      </c>
      <c r="D4870" t="e">
        <f>IF($C4870=1,$B4870,NA())</f>
        <v>#N/A</v>
      </c>
      <c r="E4870" t="e">
        <f>IF($C4870=2,$B4870,NA())</f>
        <v>#N/A</v>
      </c>
      <c r="F4870" t="e">
        <f>IF($C4870=3,$B4870,NA())</f>
        <v>#N/A</v>
      </c>
      <c r="G4870" t="e">
        <f>IF($C4870=4,$B4870,NA())</f>
        <v>#N/A</v>
      </c>
      <c r="H4870">
        <f>IF($C4870=5,$B4870,NA())</f>
        <v>-0.2222673</v>
      </c>
      <c r="I4870" t="e">
        <f>IF($C4870="",$B4870,NA())</f>
        <v>#N/A</v>
      </c>
    </row>
    <row r="4871" spans="1:9">
      <c r="A4871">
        <v>2.1258113</v>
      </c>
      <c r="B4871">
        <v>-0.2222673</v>
      </c>
      <c r="C4871">
        <f>'Map Data'!$I$65</f>
        <v>5</v>
      </c>
      <c r="D4871" t="e">
        <f>IF($C4871=1,$B4871,NA())</f>
        <v>#N/A</v>
      </c>
      <c r="E4871" t="e">
        <f>IF($C4871=2,$B4871,NA())</f>
        <v>#N/A</v>
      </c>
      <c r="F4871" t="e">
        <f>IF($C4871=3,$B4871,NA())</f>
        <v>#N/A</v>
      </c>
      <c r="G4871" t="e">
        <f>IF($C4871=4,$B4871,NA())</f>
        <v>#N/A</v>
      </c>
      <c r="H4871">
        <f>IF($C4871=5,$B4871,NA())</f>
        <v>-0.2222673</v>
      </c>
      <c r="I4871" t="e">
        <f>IF($C4871="",$B4871,NA())</f>
        <v>#N/A</v>
      </c>
    </row>
    <row r="4873" spans="1:9">
      <c r="A4873">
        <v>-0.7397401</v>
      </c>
      <c r="B4873">
        <v>-0.6561690999999999</v>
      </c>
      <c r="C4873">
        <f>'Map Data'!$I$66</f>
        <v>1</v>
      </c>
      <c r="D4873">
        <f>IF($C4873=1,$B4873,NA())</f>
        <v>-0.6561691</v>
      </c>
      <c r="E4873" t="e">
        <f>IF($C4873=2,$B4873,NA())</f>
        <v>#N/A</v>
      </c>
      <c r="F4873" t="e">
        <f>IF($C4873=3,$B4873,NA())</f>
        <v>#N/A</v>
      </c>
      <c r="G4873" t="e">
        <f>IF($C4873=4,$B4873,NA())</f>
        <v>#N/A</v>
      </c>
      <c r="H4873" t="e">
        <f>IF($C4873=5,$B4873,NA())</f>
        <v>#N/A</v>
      </c>
      <c r="I4873" t="e">
        <f>IF($C4873="",$B4873,NA())</f>
        <v>#N/A</v>
      </c>
    </row>
    <row r="4874" spans="1:9">
      <c r="A4874">
        <v>-0.7337137</v>
      </c>
      <c r="B4874">
        <v>-0.6561690999999999</v>
      </c>
      <c r="C4874">
        <f>'Map Data'!$I$66</f>
        <v>1</v>
      </c>
      <c r="D4874">
        <f>IF($C4874=1,$B4874,NA())</f>
        <v>-0.6561691</v>
      </c>
      <c r="E4874" t="e">
        <f>IF($C4874=2,$B4874,NA())</f>
        <v>#N/A</v>
      </c>
      <c r="F4874" t="e">
        <f>IF($C4874=3,$B4874,NA())</f>
        <v>#N/A</v>
      </c>
      <c r="G4874" t="e">
        <f>IF($C4874=4,$B4874,NA())</f>
        <v>#N/A</v>
      </c>
      <c r="H4874" t="e">
        <f>IF($C4874=5,$B4874,NA())</f>
        <v>#N/A</v>
      </c>
      <c r="I4874" t="e">
        <f>IF($C4874="",$B4874,NA())</f>
        <v>#N/A</v>
      </c>
    </row>
    <row r="4876" spans="1:9">
      <c r="A4876">
        <v>-0.7427532999999999</v>
      </c>
      <c r="B4876">
        <v>-0.6380899</v>
      </c>
      <c r="C4876">
        <f>'Map Data'!$I$66</f>
        <v>1</v>
      </c>
      <c r="D4876">
        <f>IF($C4876=1,$B4876,NA())</f>
        <v>-0.6380899</v>
      </c>
      <c r="E4876" t="e">
        <f>IF($C4876=2,$B4876,NA())</f>
        <v>#N/A</v>
      </c>
      <c r="F4876" t="e">
        <f>IF($C4876=3,$B4876,NA())</f>
        <v>#N/A</v>
      </c>
      <c r="G4876" t="e">
        <f>IF($C4876=4,$B4876,NA())</f>
        <v>#N/A</v>
      </c>
      <c r="H4876" t="e">
        <f>IF($C4876=5,$B4876,NA())</f>
        <v>#N/A</v>
      </c>
      <c r="I4876" t="e">
        <f>IF($C4876="",$B4876,NA())</f>
        <v>#N/A</v>
      </c>
    </row>
    <row r="4877" spans="1:9">
      <c r="A4877">
        <v>-0.7307005</v>
      </c>
      <c r="B4877">
        <v>-0.6380899</v>
      </c>
      <c r="C4877">
        <f>'Map Data'!$I$66</f>
        <v>1</v>
      </c>
      <c r="D4877">
        <f>IF($C4877=1,$B4877,NA())</f>
        <v>-0.6380899</v>
      </c>
      <c r="E4877" t="e">
        <f>IF($C4877=2,$B4877,NA())</f>
        <v>#N/A</v>
      </c>
      <c r="F4877" t="e">
        <f>IF($C4877=3,$B4877,NA())</f>
        <v>#N/A</v>
      </c>
      <c r="G4877" t="e">
        <f>IF($C4877=4,$B4877,NA())</f>
        <v>#N/A</v>
      </c>
      <c r="H4877" t="e">
        <f>IF($C4877=5,$B4877,NA())</f>
        <v>#N/A</v>
      </c>
      <c r="I4877" t="e">
        <f>IF($C4877="",$B4877,NA())</f>
        <v>#N/A</v>
      </c>
    </row>
    <row r="4879" spans="1:9">
      <c r="A4879">
        <v>-0.7608325</v>
      </c>
      <c r="B4879">
        <v>-0.6200106</v>
      </c>
      <c r="C4879">
        <f>'Map Data'!$I$66</f>
        <v>1</v>
      </c>
      <c r="D4879">
        <f>IF($C4879=1,$B4879,NA())</f>
        <v>-0.6200106</v>
      </c>
      <c r="E4879" t="e">
        <f>IF($C4879=2,$B4879,NA())</f>
        <v>#N/A</v>
      </c>
      <c r="F4879" t="e">
        <f>IF($C4879=3,$B4879,NA())</f>
        <v>#N/A</v>
      </c>
      <c r="G4879" t="e">
        <f>IF($C4879=4,$B4879,NA())</f>
        <v>#N/A</v>
      </c>
      <c r="H4879" t="e">
        <f>IF($C4879=5,$B4879,NA())</f>
        <v>#N/A</v>
      </c>
      <c r="I4879" t="e">
        <f>IF($C4879="",$B4879,NA())</f>
        <v>#N/A</v>
      </c>
    </row>
    <row r="4880" spans="1:9">
      <c r="A4880">
        <v>-0.7156346</v>
      </c>
      <c r="B4880">
        <v>-0.6200106</v>
      </c>
      <c r="C4880">
        <f>'Map Data'!$I$66</f>
        <v>1</v>
      </c>
      <c r="D4880">
        <f>IF($C4880=1,$B4880,NA())</f>
        <v>-0.6200106</v>
      </c>
      <c r="E4880" t="e">
        <f>IF($C4880=2,$B4880,NA())</f>
        <v>#N/A</v>
      </c>
      <c r="F4880" t="e">
        <f>IF($C4880=3,$B4880,NA())</f>
        <v>#N/A</v>
      </c>
      <c r="G4880" t="e">
        <f>IF($C4880=4,$B4880,NA())</f>
        <v>#N/A</v>
      </c>
      <c r="H4880" t="e">
        <f>IF($C4880=5,$B4880,NA())</f>
        <v>#N/A</v>
      </c>
      <c r="I4880" t="e">
        <f>IF($C4880="",$B4880,NA())</f>
        <v>#N/A</v>
      </c>
    </row>
    <row r="4882" spans="1:9">
      <c r="A4882">
        <v>-0.7909645</v>
      </c>
      <c r="B4882">
        <v>-0.6019314</v>
      </c>
      <c r="C4882">
        <f>'Map Data'!$I$66</f>
        <v>1</v>
      </c>
      <c r="D4882">
        <f>IF($C4882=1,$B4882,NA())</f>
        <v>-0.6019314</v>
      </c>
      <c r="E4882" t="e">
        <f>IF($C4882=2,$B4882,NA())</f>
        <v>#N/A</v>
      </c>
      <c r="F4882" t="e">
        <f>IF($C4882=3,$B4882,NA())</f>
        <v>#N/A</v>
      </c>
      <c r="G4882" t="e">
        <f>IF($C4882=4,$B4882,NA())</f>
        <v>#N/A</v>
      </c>
      <c r="H4882" t="e">
        <f>IF($C4882=5,$B4882,NA())</f>
        <v>#N/A</v>
      </c>
      <c r="I4882" t="e">
        <f>IF($C4882="",$B4882,NA())</f>
        <v>#N/A</v>
      </c>
    </row>
    <row r="4883" spans="1:9">
      <c r="A4883">
        <v>-0.7096082</v>
      </c>
      <c r="B4883">
        <v>-0.6019314</v>
      </c>
      <c r="C4883">
        <f>'Map Data'!$I$66</f>
        <v>1</v>
      </c>
      <c r="D4883">
        <f>IF($C4883=1,$B4883,NA())</f>
        <v>-0.6019314</v>
      </c>
      <c r="E4883" t="e">
        <f>IF($C4883=2,$B4883,NA())</f>
        <v>#N/A</v>
      </c>
      <c r="F4883" t="e">
        <f>IF($C4883=3,$B4883,NA())</f>
        <v>#N/A</v>
      </c>
      <c r="G4883" t="e">
        <f>IF($C4883=4,$B4883,NA())</f>
        <v>#N/A</v>
      </c>
      <c r="H4883" t="e">
        <f>IF($C4883=5,$B4883,NA())</f>
        <v>#N/A</v>
      </c>
      <c r="I4883" t="e">
        <f>IF($C4883="",$B4883,NA())</f>
        <v>#N/A</v>
      </c>
    </row>
    <row r="4885" spans="1:9">
      <c r="A4885">
        <v>-0.8000041</v>
      </c>
      <c r="B4885">
        <v>-0.5838521</v>
      </c>
      <c r="C4885">
        <f>'Map Data'!$I$66</f>
        <v>1</v>
      </c>
      <c r="D4885">
        <f>IF($C4885=1,$B4885,NA())</f>
        <v>-0.5838521</v>
      </c>
      <c r="E4885" t="e">
        <f>IF($C4885=2,$B4885,NA())</f>
        <v>#N/A</v>
      </c>
      <c r="F4885" t="e">
        <f>IF($C4885=3,$B4885,NA())</f>
        <v>#N/A</v>
      </c>
      <c r="G4885" t="e">
        <f>IF($C4885=4,$B4885,NA())</f>
        <v>#N/A</v>
      </c>
      <c r="H4885" t="e">
        <f>IF($C4885=5,$B4885,NA())</f>
        <v>#N/A</v>
      </c>
      <c r="I4885" t="e">
        <f>IF($C4885="",$B4885,NA())</f>
        <v>#N/A</v>
      </c>
    </row>
    <row r="4886" spans="1:9">
      <c r="A4886">
        <v>-0.7035818</v>
      </c>
      <c r="B4886">
        <v>-0.5838521</v>
      </c>
      <c r="C4886">
        <f>'Map Data'!$I$66</f>
        <v>1</v>
      </c>
      <c r="D4886">
        <f>IF($C4886=1,$B4886,NA())</f>
        <v>-0.5838521</v>
      </c>
      <c r="E4886" t="e">
        <f>IF($C4886=2,$B4886,NA())</f>
        <v>#N/A</v>
      </c>
      <c r="F4886" t="e">
        <f>IF($C4886=3,$B4886,NA())</f>
        <v>#N/A</v>
      </c>
      <c r="G4886" t="e">
        <f>IF($C4886=4,$B4886,NA())</f>
        <v>#N/A</v>
      </c>
      <c r="H4886" t="e">
        <f>IF($C4886=5,$B4886,NA())</f>
        <v>#N/A</v>
      </c>
      <c r="I4886" t="e">
        <f>IF($C4886="",$B4886,NA())</f>
        <v>#N/A</v>
      </c>
    </row>
    <row r="4888" spans="1:9">
      <c r="A4888">
        <v>-0.7909645</v>
      </c>
      <c r="B4888">
        <v>-0.5657729</v>
      </c>
      <c r="C4888">
        <f>'Map Data'!$I$66</f>
        <v>1</v>
      </c>
      <c r="D4888">
        <f>IF($C4888=1,$B4888,NA())</f>
        <v>-0.5657729</v>
      </c>
      <c r="E4888" t="e">
        <f>IF($C4888=2,$B4888,NA())</f>
        <v>#N/A</v>
      </c>
      <c r="F4888" t="e">
        <f>IF($C4888=3,$B4888,NA())</f>
        <v>#N/A</v>
      </c>
      <c r="G4888" t="e">
        <f>IF($C4888=4,$B4888,NA())</f>
        <v>#N/A</v>
      </c>
      <c r="H4888" t="e">
        <f>IF($C4888=5,$B4888,NA())</f>
        <v>#N/A</v>
      </c>
      <c r="I4888" t="e">
        <f>IF($C4888="",$B4888,NA())</f>
        <v>#N/A</v>
      </c>
    </row>
    <row r="4889" spans="1:9">
      <c r="A4889">
        <v>-0.6915289999999999</v>
      </c>
      <c r="B4889">
        <v>-0.5657729</v>
      </c>
      <c r="C4889">
        <f>'Map Data'!$I$66</f>
        <v>1</v>
      </c>
      <c r="D4889">
        <f>IF($C4889=1,$B4889,NA())</f>
        <v>-0.5657729</v>
      </c>
      <c r="E4889" t="e">
        <f>IF($C4889=2,$B4889,NA())</f>
        <v>#N/A</v>
      </c>
      <c r="F4889" t="e">
        <f>IF($C4889=3,$B4889,NA())</f>
        <v>#N/A</v>
      </c>
      <c r="G4889" t="e">
        <f>IF($C4889=4,$B4889,NA())</f>
        <v>#N/A</v>
      </c>
      <c r="H4889" t="e">
        <f>IF($C4889=5,$B4889,NA())</f>
        <v>#N/A</v>
      </c>
      <c r="I4889" t="e">
        <f>IF($C4889="",$B4889,NA())</f>
        <v>#N/A</v>
      </c>
    </row>
    <row r="4891" spans="1:9">
      <c r="A4891">
        <v>-0.7758985</v>
      </c>
      <c r="B4891">
        <v>-0.5476937</v>
      </c>
      <c r="C4891">
        <f>'Map Data'!$I$66</f>
        <v>1</v>
      </c>
      <c r="D4891">
        <f>IF($C4891=1,$B4891,NA())</f>
        <v>-0.5476937</v>
      </c>
      <c r="E4891" t="e">
        <f>IF($C4891=2,$B4891,NA())</f>
        <v>#N/A</v>
      </c>
      <c r="F4891" t="e">
        <f>IF($C4891=3,$B4891,NA())</f>
        <v>#N/A</v>
      </c>
      <c r="G4891" t="e">
        <f>IF($C4891=4,$B4891,NA())</f>
        <v>#N/A</v>
      </c>
      <c r="H4891" t="e">
        <f>IF($C4891=5,$B4891,NA())</f>
        <v>#N/A</v>
      </c>
      <c r="I4891" t="e">
        <f>IF($C4891="",$B4891,NA())</f>
        <v>#N/A</v>
      </c>
    </row>
    <row r="4892" spans="1:9">
      <c r="A4892">
        <v>-0.6915289999999999</v>
      </c>
      <c r="B4892">
        <v>-0.5476937</v>
      </c>
      <c r="C4892">
        <f>'Map Data'!$I$66</f>
        <v>1</v>
      </c>
      <c r="D4892">
        <f>IF($C4892=1,$B4892,NA())</f>
        <v>-0.5476937</v>
      </c>
      <c r="E4892" t="e">
        <f>IF($C4892=2,$B4892,NA())</f>
        <v>#N/A</v>
      </c>
      <c r="F4892" t="e">
        <f>IF($C4892=3,$B4892,NA())</f>
        <v>#N/A</v>
      </c>
      <c r="G4892" t="e">
        <f>IF($C4892=4,$B4892,NA())</f>
        <v>#N/A</v>
      </c>
      <c r="H4892" t="e">
        <f>IF($C4892=5,$B4892,NA())</f>
        <v>#N/A</v>
      </c>
      <c r="I4892" t="e">
        <f>IF($C4892="",$B4892,NA())</f>
        <v>#N/A</v>
      </c>
    </row>
    <row r="4894" spans="1:9">
      <c r="A4894">
        <v>-0.7638457</v>
      </c>
      <c r="B4894">
        <v>-0.5296144</v>
      </c>
      <c r="C4894">
        <f>'Map Data'!$I$66</f>
        <v>1</v>
      </c>
      <c r="D4894">
        <f>IF($C4894=1,$B4894,NA())</f>
        <v>-0.5296144</v>
      </c>
      <c r="E4894" t="e">
        <f>IF($C4894=2,$B4894,NA())</f>
        <v>#N/A</v>
      </c>
      <c r="F4894" t="e">
        <f>IF($C4894=3,$B4894,NA())</f>
        <v>#N/A</v>
      </c>
      <c r="G4894" t="e">
        <f>IF($C4894=4,$B4894,NA())</f>
        <v>#N/A</v>
      </c>
      <c r="H4894" t="e">
        <f>IF($C4894=5,$B4894,NA())</f>
        <v>#N/A</v>
      </c>
      <c r="I4894" t="e">
        <f>IF($C4894="",$B4894,NA())</f>
        <v>#N/A</v>
      </c>
    </row>
    <row r="4895" spans="1:9">
      <c r="A4895">
        <v>-0.6945422</v>
      </c>
      <c r="B4895">
        <v>-0.5296144</v>
      </c>
      <c r="C4895">
        <f>'Map Data'!$I$66</f>
        <v>1</v>
      </c>
      <c r="D4895">
        <f>IF($C4895=1,$B4895,NA())</f>
        <v>-0.5296144</v>
      </c>
      <c r="E4895" t="e">
        <f>IF($C4895=2,$B4895,NA())</f>
        <v>#N/A</v>
      </c>
      <c r="F4895" t="e">
        <f>IF($C4895=3,$B4895,NA())</f>
        <v>#N/A</v>
      </c>
      <c r="G4895" t="e">
        <f>IF($C4895=4,$B4895,NA())</f>
        <v>#N/A</v>
      </c>
      <c r="H4895" t="e">
        <f>IF($C4895=5,$B4895,NA())</f>
        <v>#N/A</v>
      </c>
      <c r="I4895" t="e">
        <f>IF($C4895="",$B4895,NA())</f>
        <v>#N/A</v>
      </c>
    </row>
    <row r="4897" spans="1:9">
      <c r="A4897">
        <v>-0.7728853</v>
      </c>
      <c r="B4897">
        <v>-0.5115352</v>
      </c>
      <c r="C4897">
        <f>'Map Data'!$I$66</f>
        <v>1</v>
      </c>
      <c r="D4897">
        <f>IF($C4897=1,$B4897,NA())</f>
        <v>-0.5115352</v>
      </c>
      <c r="E4897" t="e">
        <f>IF($C4897=2,$B4897,NA())</f>
        <v>#N/A</v>
      </c>
      <c r="F4897" t="e">
        <f>IF($C4897=3,$B4897,NA())</f>
        <v>#N/A</v>
      </c>
      <c r="G4897" t="e">
        <f>IF($C4897=4,$B4897,NA())</f>
        <v>#N/A</v>
      </c>
      <c r="H4897" t="e">
        <f>IF($C4897=5,$B4897,NA())</f>
        <v>#N/A</v>
      </c>
      <c r="I4897" t="e">
        <f>IF($C4897="",$B4897,NA())</f>
        <v>#N/A</v>
      </c>
    </row>
    <row r="4898" spans="1:9">
      <c r="A4898">
        <v>-0.6945422</v>
      </c>
      <c r="B4898">
        <v>-0.5115352</v>
      </c>
      <c r="C4898">
        <f>'Map Data'!$I$66</f>
        <v>1</v>
      </c>
      <c r="D4898">
        <f>IF($C4898=1,$B4898,NA())</f>
        <v>-0.5115352</v>
      </c>
      <c r="E4898" t="e">
        <f>IF($C4898=2,$B4898,NA())</f>
        <v>#N/A</v>
      </c>
      <c r="F4898" t="e">
        <f>IF($C4898=3,$B4898,NA())</f>
        <v>#N/A</v>
      </c>
      <c r="G4898" t="e">
        <f>IF($C4898=4,$B4898,NA())</f>
        <v>#N/A</v>
      </c>
      <c r="H4898" t="e">
        <f>IF($C4898=5,$B4898,NA())</f>
        <v>#N/A</v>
      </c>
      <c r="I4898" t="e">
        <f>IF($C4898="",$B4898,NA())</f>
        <v>#N/A</v>
      </c>
    </row>
    <row r="4900" spans="1:9">
      <c r="A4900">
        <v>-0.7789117</v>
      </c>
      <c r="B4900">
        <v>-0.4934559</v>
      </c>
      <c r="C4900">
        <f>'Map Data'!$I$66</f>
        <v>1</v>
      </c>
      <c r="D4900">
        <f>IF($C4900=1,$B4900,NA())</f>
        <v>-0.4934559</v>
      </c>
      <c r="E4900" t="e">
        <f>IF($C4900=2,$B4900,NA())</f>
        <v>#N/A</v>
      </c>
      <c r="F4900" t="e">
        <f>IF($C4900=3,$B4900,NA())</f>
        <v>#N/A</v>
      </c>
      <c r="G4900" t="e">
        <f>IF($C4900=4,$B4900,NA())</f>
        <v>#N/A</v>
      </c>
      <c r="H4900" t="e">
        <f>IF($C4900=5,$B4900,NA())</f>
        <v>#N/A</v>
      </c>
      <c r="I4900" t="e">
        <f>IF($C4900="",$B4900,NA())</f>
        <v>#N/A</v>
      </c>
    </row>
    <row r="4901" spans="1:9">
      <c r="A4901">
        <v>-0.6824894</v>
      </c>
      <c r="B4901">
        <v>-0.4934559</v>
      </c>
      <c r="C4901">
        <f>'Map Data'!$I$66</f>
        <v>1</v>
      </c>
      <c r="D4901">
        <f>IF($C4901=1,$B4901,NA())</f>
        <v>-0.4934559</v>
      </c>
      <c r="E4901" t="e">
        <f>IF($C4901=2,$B4901,NA())</f>
        <v>#N/A</v>
      </c>
      <c r="F4901" t="e">
        <f>IF($C4901=3,$B4901,NA())</f>
        <v>#N/A</v>
      </c>
      <c r="G4901" t="e">
        <f>IF($C4901=4,$B4901,NA())</f>
        <v>#N/A</v>
      </c>
      <c r="H4901" t="e">
        <f>IF($C4901=5,$B4901,NA())</f>
        <v>#N/A</v>
      </c>
      <c r="I4901" t="e">
        <f>IF($C4901="",$B4901,NA())</f>
        <v>#N/A</v>
      </c>
    </row>
    <row r="4903" spans="1:9">
      <c r="A4903">
        <v>-0.7969908999999999</v>
      </c>
      <c r="B4903">
        <v>-0.4753767</v>
      </c>
      <c r="C4903">
        <f>'Map Data'!$I$66</f>
        <v>1</v>
      </c>
      <c r="D4903">
        <f>IF($C4903=1,$B4903,NA())</f>
        <v>-0.4753767</v>
      </c>
      <c r="E4903" t="e">
        <f>IF($C4903=2,$B4903,NA())</f>
        <v>#N/A</v>
      </c>
      <c r="F4903" t="e">
        <f>IF($C4903=3,$B4903,NA())</f>
        <v>#N/A</v>
      </c>
      <c r="G4903" t="e">
        <f>IF($C4903=4,$B4903,NA())</f>
        <v>#N/A</v>
      </c>
      <c r="H4903" t="e">
        <f>IF($C4903=5,$B4903,NA())</f>
        <v>#N/A</v>
      </c>
      <c r="I4903" t="e">
        <f>IF($C4903="",$B4903,NA())</f>
        <v>#N/A</v>
      </c>
    </row>
    <row r="4904" spans="1:9">
      <c r="A4904">
        <v>-0.6583838</v>
      </c>
      <c r="B4904">
        <v>-0.4753767</v>
      </c>
      <c r="C4904">
        <f>'Map Data'!$I$66</f>
        <v>1</v>
      </c>
      <c r="D4904">
        <f>IF($C4904=1,$B4904,NA())</f>
        <v>-0.4753767</v>
      </c>
      <c r="E4904" t="e">
        <f>IF($C4904=2,$B4904,NA())</f>
        <v>#N/A</v>
      </c>
      <c r="F4904" t="e">
        <f>IF($C4904=3,$B4904,NA())</f>
        <v>#N/A</v>
      </c>
      <c r="G4904" t="e">
        <f>IF($C4904=4,$B4904,NA())</f>
        <v>#N/A</v>
      </c>
      <c r="H4904" t="e">
        <f>IF($C4904=5,$B4904,NA())</f>
        <v>#N/A</v>
      </c>
      <c r="I4904" t="e">
        <f>IF($C4904="",$B4904,NA())</f>
        <v>#N/A</v>
      </c>
    </row>
    <row r="4906" spans="1:9">
      <c r="A4906">
        <v>-0.8030173</v>
      </c>
      <c r="B4906">
        <v>-0.4572975</v>
      </c>
      <c r="C4906">
        <f>'Map Data'!$I$66</f>
        <v>1</v>
      </c>
      <c r="D4906">
        <f>IF($C4906=1,$B4906,NA())</f>
        <v>-0.4572975</v>
      </c>
      <c r="E4906" t="e">
        <f>IF($C4906=2,$B4906,NA())</f>
        <v>#N/A</v>
      </c>
      <c r="F4906" t="e">
        <f>IF($C4906=3,$B4906,NA())</f>
        <v>#N/A</v>
      </c>
      <c r="G4906" t="e">
        <f>IF($C4906=4,$B4906,NA())</f>
        <v>#N/A</v>
      </c>
      <c r="H4906" t="e">
        <f>IF($C4906=5,$B4906,NA())</f>
        <v>#N/A</v>
      </c>
      <c r="I4906" t="e">
        <f>IF($C4906="",$B4906,NA())</f>
        <v>#N/A</v>
      </c>
    </row>
    <row r="4907" spans="1:9">
      <c r="A4907">
        <v>-0.6071594</v>
      </c>
      <c r="B4907">
        <v>-0.4572975</v>
      </c>
      <c r="C4907">
        <f>'Map Data'!$I$66</f>
        <v>1</v>
      </c>
      <c r="D4907">
        <f>IF($C4907=1,$B4907,NA())</f>
        <v>-0.4572975</v>
      </c>
      <c r="E4907" t="e">
        <f>IF($C4907=2,$B4907,NA())</f>
        <v>#N/A</v>
      </c>
      <c r="F4907" t="e">
        <f>IF($C4907=3,$B4907,NA())</f>
        <v>#N/A</v>
      </c>
      <c r="G4907" t="e">
        <f>IF($C4907=4,$B4907,NA())</f>
        <v>#N/A</v>
      </c>
      <c r="H4907" t="e">
        <f>IF($C4907=5,$B4907,NA())</f>
        <v>#N/A</v>
      </c>
      <c r="I4907" t="e">
        <f>IF($C4907="",$B4907,NA())</f>
        <v>#N/A</v>
      </c>
    </row>
    <row r="4909" spans="1:9">
      <c r="A4909">
        <v>-0.8391757</v>
      </c>
      <c r="B4909">
        <v>-0.4392182</v>
      </c>
      <c r="C4909">
        <f>'Map Data'!$I$66</f>
        <v>1</v>
      </c>
      <c r="D4909">
        <f>IF($C4909=1,$B4909,NA())</f>
        <v>-0.4392182</v>
      </c>
      <c r="E4909" t="e">
        <f>IF($C4909=2,$B4909,NA())</f>
        <v>#N/A</v>
      </c>
      <c r="F4909" t="e">
        <f>IF($C4909=3,$B4909,NA())</f>
        <v>#N/A</v>
      </c>
      <c r="G4909" t="e">
        <f>IF($C4909=4,$B4909,NA())</f>
        <v>#N/A</v>
      </c>
      <c r="H4909" t="e">
        <f>IF($C4909=5,$B4909,NA())</f>
        <v>#N/A</v>
      </c>
      <c r="I4909" t="e">
        <f>IF($C4909="",$B4909,NA())</f>
        <v>#N/A</v>
      </c>
    </row>
    <row r="4910" spans="1:9">
      <c r="A4910">
        <v>-0.5951066</v>
      </c>
      <c r="B4910">
        <v>-0.4392182</v>
      </c>
      <c r="C4910">
        <f>'Map Data'!$I$66</f>
        <v>1</v>
      </c>
      <c r="D4910">
        <f>IF($C4910=1,$B4910,NA())</f>
        <v>-0.4392182</v>
      </c>
      <c r="E4910" t="e">
        <f>IF($C4910=2,$B4910,NA())</f>
        <v>#N/A</v>
      </c>
      <c r="F4910" t="e">
        <f>IF($C4910=3,$B4910,NA())</f>
        <v>#N/A</v>
      </c>
      <c r="G4910" t="e">
        <f>IF($C4910=4,$B4910,NA())</f>
        <v>#N/A</v>
      </c>
      <c r="H4910" t="e">
        <f>IF($C4910=5,$B4910,NA())</f>
        <v>#N/A</v>
      </c>
      <c r="I4910" t="e">
        <f>IF($C4910="",$B4910,NA())</f>
        <v>#N/A</v>
      </c>
    </row>
    <row r="4912" spans="1:9">
      <c r="A4912">
        <v>-0.8421889</v>
      </c>
      <c r="B4912">
        <v>-0.421139</v>
      </c>
      <c r="C4912">
        <f>'Map Data'!$I$66</f>
        <v>1</v>
      </c>
      <c r="D4912">
        <f>IF($C4912=1,$B4912,NA())</f>
        <v>-0.421139</v>
      </c>
      <c r="E4912" t="e">
        <f>IF($C4912=2,$B4912,NA())</f>
        <v>#N/A</v>
      </c>
      <c r="F4912" t="e">
        <f>IF($C4912=3,$B4912,NA())</f>
        <v>#N/A</v>
      </c>
      <c r="G4912" t="e">
        <f>IF($C4912=4,$B4912,NA())</f>
        <v>#N/A</v>
      </c>
      <c r="H4912" t="e">
        <f>IF($C4912=5,$B4912,NA())</f>
        <v>#N/A</v>
      </c>
      <c r="I4912" t="e">
        <f>IF($C4912="",$B4912,NA())</f>
        <v>#N/A</v>
      </c>
    </row>
    <row r="4913" spans="1:9">
      <c r="A4913">
        <v>-0.5951066</v>
      </c>
      <c r="B4913">
        <v>-0.421139</v>
      </c>
      <c r="C4913">
        <f>'Map Data'!$I$66</f>
        <v>1</v>
      </c>
      <c r="D4913">
        <f>IF($C4913=1,$B4913,NA())</f>
        <v>-0.421139</v>
      </c>
      <c r="E4913" t="e">
        <f>IF($C4913=2,$B4913,NA())</f>
        <v>#N/A</v>
      </c>
      <c r="F4913" t="e">
        <f>IF($C4913=3,$B4913,NA())</f>
        <v>#N/A</v>
      </c>
      <c r="G4913" t="e">
        <f>IF($C4913=4,$B4913,NA())</f>
        <v>#N/A</v>
      </c>
      <c r="H4913" t="e">
        <f>IF($C4913=5,$B4913,NA())</f>
        <v>#N/A</v>
      </c>
      <c r="I4913" t="e">
        <f>IF($C4913="",$B4913,NA())</f>
        <v>#N/A</v>
      </c>
    </row>
    <row r="4915" spans="1:9">
      <c r="A4915">
        <v>-0.8452021</v>
      </c>
      <c r="B4915">
        <v>-0.4030597</v>
      </c>
      <c r="C4915">
        <f>'Map Data'!$I$66</f>
        <v>1</v>
      </c>
      <c r="D4915">
        <f>IF($C4915=1,$B4915,NA())</f>
        <v>-0.4030597</v>
      </c>
      <c r="E4915" t="e">
        <f>IF($C4915=2,$B4915,NA())</f>
        <v>#N/A</v>
      </c>
      <c r="F4915" t="e">
        <f>IF($C4915=3,$B4915,NA())</f>
        <v>#N/A</v>
      </c>
      <c r="G4915" t="e">
        <f>IF($C4915=4,$B4915,NA())</f>
        <v>#N/A</v>
      </c>
      <c r="H4915" t="e">
        <f>IF($C4915=5,$B4915,NA())</f>
        <v>#N/A</v>
      </c>
      <c r="I4915" t="e">
        <f>IF($C4915="",$B4915,NA())</f>
        <v>#N/A</v>
      </c>
    </row>
    <row r="4916" spans="1:9">
      <c r="A4916">
        <v>-0.5890802000000001</v>
      </c>
      <c r="B4916">
        <v>-0.4030597</v>
      </c>
      <c r="C4916">
        <f>'Map Data'!$I$66</f>
        <v>1</v>
      </c>
      <c r="D4916">
        <f>IF($C4916=1,$B4916,NA())</f>
        <v>-0.4030597</v>
      </c>
      <c r="E4916" t="e">
        <f>IF($C4916=2,$B4916,NA())</f>
        <v>#N/A</v>
      </c>
      <c r="F4916" t="e">
        <f>IF($C4916=3,$B4916,NA())</f>
        <v>#N/A</v>
      </c>
      <c r="G4916" t="e">
        <f>IF($C4916=4,$B4916,NA())</f>
        <v>#N/A</v>
      </c>
      <c r="H4916" t="e">
        <f>IF($C4916=5,$B4916,NA())</f>
        <v>#N/A</v>
      </c>
      <c r="I4916" t="e">
        <f>IF($C4916="",$B4916,NA())</f>
        <v>#N/A</v>
      </c>
    </row>
    <row r="4918" spans="1:9">
      <c r="A4918">
        <v>-0.8452021</v>
      </c>
      <c r="B4918">
        <v>-0.3849805</v>
      </c>
      <c r="C4918">
        <f>'Map Data'!$I$66</f>
        <v>1</v>
      </c>
      <c r="D4918">
        <f>IF($C4918=1,$B4918,NA())</f>
        <v>-0.3849805</v>
      </c>
      <c r="E4918" t="e">
        <f>IF($C4918=2,$B4918,NA())</f>
        <v>#N/A</v>
      </c>
      <c r="F4918" t="e">
        <f>IF($C4918=3,$B4918,NA())</f>
        <v>#N/A</v>
      </c>
      <c r="G4918" t="e">
        <f>IF($C4918=4,$B4918,NA())</f>
        <v>#N/A</v>
      </c>
      <c r="H4918" t="e">
        <f>IF($C4918=5,$B4918,NA())</f>
        <v>#N/A</v>
      </c>
      <c r="I4918" t="e">
        <f>IF($C4918="",$B4918,NA())</f>
        <v>#N/A</v>
      </c>
    </row>
    <row r="4919" spans="1:9">
      <c r="A4919">
        <v>-0.5830538</v>
      </c>
      <c r="B4919">
        <v>-0.3849805</v>
      </c>
      <c r="C4919">
        <f>'Map Data'!$I$66</f>
        <v>1</v>
      </c>
      <c r="D4919">
        <f>IF($C4919=1,$B4919,NA())</f>
        <v>-0.3849805</v>
      </c>
      <c r="E4919" t="e">
        <f>IF($C4919=2,$B4919,NA())</f>
        <v>#N/A</v>
      </c>
      <c r="F4919" t="e">
        <f>IF($C4919=3,$B4919,NA())</f>
        <v>#N/A</v>
      </c>
      <c r="G4919" t="e">
        <f>IF($C4919=4,$B4919,NA())</f>
        <v>#N/A</v>
      </c>
      <c r="H4919" t="e">
        <f>IF($C4919=5,$B4919,NA())</f>
        <v>#N/A</v>
      </c>
      <c r="I4919" t="e">
        <f>IF($C4919="",$B4919,NA())</f>
        <v>#N/A</v>
      </c>
    </row>
    <row r="4921" spans="1:9">
      <c r="A4921">
        <v>-0.8421889</v>
      </c>
      <c r="B4921">
        <v>-0.3669013</v>
      </c>
      <c r="C4921">
        <f>'Map Data'!$I$66</f>
        <v>1</v>
      </c>
      <c r="D4921">
        <f>IF($C4921=1,$B4921,NA())</f>
        <v>-0.3669013</v>
      </c>
      <c r="E4921" t="e">
        <f>IF($C4921=2,$B4921,NA())</f>
        <v>#N/A</v>
      </c>
      <c r="F4921" t="e">
        <f>IF($C4921=3,$B4921,NA())</f>
        <v>#N/A</v>
      </c>
      <c r="G4921" t="e">
        <f>IF($C4921=4,$B4921,NA())</f>
        <v>#N/A</v>
      </c>
      <c r="H4921" t="e">
        <f>IF($C4921=5,$B4921,NA())</f>
        <v>#N/A</v>
      </c>
      <c r="I4921" t="e">
        <f>IF($C4921="",$B4921,NA())</f>
        <v>#N/A</v>
      </c>
    </row>
    <row r="4922" spans="1:9">
      <c r="A4922">
        <v>-0.5830538</v>
      </c>
      <c r="B4922">
        <v>-0.3669013</v>
      </c>
      <c r="C4922">
        <f>'Map Data'!$I$66</f>
        <v>1</v>
      </c>
      <c r="D4922">
        <f>IF($C4922=1,$B4922,NA())</f>
        <v>-0.3669013</v>
      </c>
      <c r="E4922" t="e">
        <f>IF($C4922=2,$B4922,NA())</f>
        <v>#N/A</v>
      </c>
      <c r="F4922" t="e">
        <f>IF($C4922=3,$B4922,NA())</f>
        <v>#N/A</v>
      </c>
      <c r="G4922" t="e">
        <f>IF($C4922=4,$B4922,NA())</f>
        <v>#N/A</v>
      </c>
      <c r="H4922" t="e">
        <f>IF($C4922=5,$B4922,NA())</f>
        <v>#N/A</v>
      </c>
      <c r="I4922" t="e">
        <f>IF($C4922="",$B4922,NA())</f>
        <v>#N/A</v>
      </c>
    </row>
    <row r="4924" spans="1:9">
      <c r="A4924">
        <v>-0.8542417</v>
      </c>
      <c r="B4924">
        <v>-0.348822</v>
      </c>
      <c r="C4924">
        <f>'Map Data'!$I$66</f>
        <v>1</v>
      </c>
      <c r="D4924">
        <f>IF($C4924=1,$B4924,NA())</f>
        <v>-0.348822</v>
      </c>
      <c r="E4924" t="e">
        <f>IF($C4924=2,$B4924,NA())</f>
        <v>#N/A</v>
      </c>
      <c r="F4924" t="e">
        <f>IF($C4924=3,$B4924,NA())</f>
        <v>#N/A</v>
      </c>
      <c r="G4924" t="e">
        <f>IF($C4924=4,$B4924,NA())</f>
        <v>#N/A</v>
      </c>
      <c r="H4924" t="e">
        <f>IF($C4924=5,$B4924,NA())</f>
        <v>#N/A</v>
      </c>
      <c r="I4924" t="e">
        <f>IF($C4924="",$B4924,NA())</f>
        <v>#N/A</v>
      </c>
    </row>
    <row r="4925" spans="1:9">
      <c r="A4925">
        <v>-0.5770274</v>
      </c>
      <c r="B4925">
        <v>-0.348822</v>
      </c>
      <c r="C4925">
        <f>'Map Data'!$I$66</f>
        <v>1</v>
      </c>
      <c r="D4925">
        <f>IF($C4925=1,$B4925,NA())</f>
        <v>-0.348822</v>
      </c>
      <c r="E4925" t="e">
        <f>IF($C4925=2,$B4925,NA())</f>
        <v>#N/A</v>
      </c>
      <c r="F4925" t="e">
        <f>IF($C4925=3,$B4925,NA())</f>
        <v>#N/A</v>
      </c>
      <c r="G4925" t="e">
        <f>IF($C4925=4,$B4925,NA())</f>
        <v>#N/A</v>
      </c>
      <c r="H4925" t="e">
        <f>IF($C4925=5,$B4925,NA())</f>
        <v>#N/A</v>
      </c>
      <c r="I4925" t="e">
        <f>IF($C4925="",$B4925,NA())</f>
        <v>#N/A</v>
      </c>
    </row>
    <row r="4927" spans="1:9">
      <c r="A4927">
        <v>-0.8572549</v>
      </c>
      <c r="B4927">
        <v>-0.3307428</v>
      </c>
      <c r="C4927">
        <f>'Map Data'!$I$66</f>
        <v>1</v>
      </c>
      <c r="D4927">
        <f>IF($C4927=1,$B4927,NA())</f>
        <v>-0.3307428</v>
      </c>
      <c r="E4927" t="e">
        <f>IF($C4927=2,$B4927,NA())</f>
        <v>#N/A</v>
      </c>
      <c r="F4927" t="e">
        <f>IF($C4927=3,$B4927,NA())</f>
        <v>#N/A</v>
      </c>
      <c r="G4927" t="e">
        <f>IF($C4927=4,$B4927,NA())</f>
        <v>#N/A</v>
      </c>
      <c r="H4927" t="e">
        <f>IF($C4927=5,$B4927,NA())</f>
        <v>#N/A</v>
      </c>
      <c r="I4927" t="e">
        <f>IF($C4927="",$B4927,NA())</f>
        <v>#N/A</v>
      </c>
    </row>
    <row r="4928" spans="1:9">
      <c r="A4928">
        <v>-0.5770274</v>
      </c>
      <c r="B4928">
        <v>-0.3307428</v>
      </c>
      <c r="C4928">
        <f>'Map Data'!$I$66</f>
        <v>1</v>
      </c>
      <c r="D4928">
        <f>IF($C4928=1,$B4928,NA())</f>
        <v>-0.3307428</v>
      </c>
      <c r="E4928" t="e">
        <f>IF($C4928=2,$B4928,NA())</f>
        <v>#N/A</v>
      </c>
      <c r="F4928" t="e">
        <f>IF($C4928=3,$B4928,NA())</f>
        <v>#N/A</v>
      </c>
      <c r="G4928" t="e">
        <f>IF($C4928=4,$B4928,NA())</f>
        <v>#N/A</v>
      </c>
      <c r="H4928" t="e">
        <f>IF($C4928=5,$B4928,NA())</f>
        <v>#N/A</v>
      </c>
      <c r="I4928" t="e">
        <f>IF($C4928="",$B4928,NA())</f>
        <v>#N/A</v>
      </c>
    </row>
    <row r="4930" spans="1:9">
      <c r="A4930">
        <v>-0.8904</v>
      </c>
      <c r="B4930">
        <v>-0.3126635</v>
      </c>
      <c r="C4930">
        <f>'Map Data'!$I$66</f>
        <v>1</v>
      </c>
      <c r="D4930">
        <f>IF($C4930=1,$B4930,NA())</f>
        <v>-0.3126635</v>
      </c>
      <c r="E4930" t="e">
        <f>IF($C4930=2,$B4930,NA())</f>
        <v>#N/A</v>
      </c>
      <c r="F4930" t="e">
        <f>IF($C4930=3,$B4930,NA())</f>
        <v>#N/A</v>
      </c>
      <c r="G4930" t="e">
        <f>IF($C4930=4,$B4930,NA())</f>
        <v>#N/A</v>
      </c>
      <c r="H4930" t="e">
        <f>IF($C4930=5,$B4930,NA())</f>
        <v>#N/A</v>
      </c>
      <c r="I4930" t="e">
        <f>IF($C4930="",$B4930,NA())</f>
        <v>#N/A</v>
      </c>
    </row>
    <row r="4931" spans="1:9">
      <c r="A4931">
        <v>-0.5770274</v>
      </c>
      <c r="B4931">
        <v>-0.3126635</v>
      </c>
      <c r="C4931">
        <f>'Map Data'!$I$66</f>
        <v>1</v>
      </c>
      <c r="D4931">
        <f>IF($C4931=1,$B4931,NA())</f>
        <v>-0.3126635</v>
      </c>
      <c r="E4931" t="e">
        <f>IF($C4931=2,$B4931,NA())</f>
        <v>#N/A</v>
      </c>
      <c r="F4931" t="e">
        <f>IF($C4931=3,$B4931,NA())</f>
        <v>#N/A</v>
      </c>
      <c r="G4931" t="e">
        <f>IF($C4931=4,$B4931,NA())</f>
        <v>#N/A</v>
      </c>
      <c r="H4931" t="e">
        <f>IF($C4931=5,$B4931,NA())</f>
        <v>#N/A</v>
      </c>
      <c r="I4931" t="e">
        <f>IF($C4931="",$B4931,NA())</f>
        <v>#N/A</v>
      </c>
    </row>
    <row r="4933" spans="1:9">
      <c r="A4933">
        <v>-0.8904</v>
      </c>
      <c r="B4933">
        <v>-0.2945843</v>
      </c>
      <c r="C4933">
        <f>'Map Data'!$I$66</f>
        <v>1</v>
      </c>
      <c r="D4933">
        <f>IF($C4933=1,$B4933,NA())</f>
        <v>-0.2945843</v>
      </c>
      <c r="E4933" t="e">
        <f>IF($C4933=2,$B4933,NA())</f>
        <v>#N/A</v>
      </c>
      <c r="F4933" t="e">
        <f>IF($C4933=3,$B4933,NA())</f>
        <v>#N/A</v>
      </c>
      <c r="G4933" t="e">
        <f>IF($C4933=4,$B4933,NA())</f>
        <v>#N/A</v>
      </c>
      <c r="H4933" t="e">
        <f>IF($C4933=5,$B4933,NA())</f>
        <v>#N/A</v>
      </c>
      <c r="I4933" t="e">
        <f>IF($C4933="",$B4933,NA())</f>
        <v>#N/A</v>
      </c>
    </row>
    <row r="4934" spans="1:9">
      <c r="A4934">
        <v>-0.5770274</v>
      </c>
      <c r="B4934">
        <v>-0.2945843</v>
      </c>
      <c r="C4934">
        <f>'Map Data'!$I$66</f>
        <v>1</v>
      </c>
      <c r="D4934">
        <f>IF($C4934=1,$B4934,NA())</f>
        <v>-0.2945843</v>
      </c>
      <c r="E4934" t="e">
        <f>IF($C4934=2,$B4934,NA())</f>
        <v>#N/A</v>
      </c>
      <c r="F4934" t="e">
        <f>IF($C4934=3,$B4934,NA())</f>
        <v>#N/A</v>
      </c>
      <c r="G4934" t="e">
        <f>IF($C4934=4,$B4934,NA())</f>
        <v>#N/A</v>
      </c>
      <c r="H4934" t="e">
        <f>IF($C4934=5,$B4934,NA())</f>
        <v>#N/A</v>
      </c>
      <c r="I4934" t="e">
        <f>IF($C4934="",$B4934,NA())</f>
        <v>#N/A</v>
      </c>
    </row>
    <row r="4936" spans="1:9">
      <c r="A4936">
        <v>-0.8964264</v>
      </c>
      <c r="B4936">
        <v>-0.2765051</v>
      </c>
      <c r="C4936">
        <f>'Map Data'!$I$66</f>
        <v>1</v>
      </c>
      <c r="D4936">
        <f>IF($C4936=1,$B4936,NA())</f>
        <v>-0.2765051</v>
      </c>
      <c r="E4936" t="e">
        <f>IF($C4936=2,$B4936,NA())</f>
        <v>#N/A</v>
      </c>
      <c r="F4936" t="e">
        <f>IF($C4936=3,$B4936,NA())</f>
        <v>#N/A</v>
      </c>
      <c r="G4936" t="e">
        <f>IF($C4936=4,$B4936,NA())</f>
        <v>#N/A</v>
      </c>
      <c r="H4936" t="e">
        <f>IF($C4936=5,$B4936,NA())</f>
        <v>#N/A</v>
      </c>
      <c r="I4936" t="e">
        <f>IF($C4936="",$B4936,NA())</f>
        <v>#N/A</v>
      </c>
    </row>
    <row r="4937" spans="1:9">
      <c r="A4937">
        <v>-0.5800406</v>
      </c>
      <c r="B4937">
        <v>-0.2765051</v>
      </c>
      <c r="C4937">
        <f>'Map Data'!$I$66</f>
        <v>1</v>
      </c>
      <c r="D4937">
        <f>IF($C4937=1,$B4937,NA())</f>
        <v>-0.2765051</v>
      </c>
      <c r="E4937" t="e">
        <f>IF($C4937=2,$B4937,NA())</f>
        <v>#N/A</v>
      </c>
      <c r="F4937" t="e">
        <f>IF($C4937=3,$B4937,NA())</f>
        <v>#N/A</v>
      </c>
      <c r="G4937" t="e">
        <f>IF($C4937=4,$B4937,NA())</f>
        <v>#N/A</v>
      </c>
      <c r="H4937" t="e">
        <f>IF($C4937=5,$B4937,NA())</f>
        <v>#N/A</v>
      </c>
      <c r="I4937" t="e">
        <f>IF($C4937="",$B4937,NA())</f>
        <v>#N/A</v>
      </c>
    </row>
    <row r="4939" spans="1:9">
      <c r="A4939">
        <v>-0.935598</v>
      </c>
      <c r="B4939">
        <v>-0.2584258</v>
      </c>
      <c r="C4939">
        <f>'Map Data'!$I$66</f>
        <v>1</v>
      </c>
      <c r="D4939">
        <f>IF($C4939=1,$B4939,NA())</f>
        <v>-0.2584258</v>
      </c>
      <c r="E4939" t="e">
        <f>IF($C4939=2,$B4939,NA())</f>
        <v>#N/A</v>
      </c>
      <c r="F4939" t="e">
        <f>IF($C4939=3,$B4939,NA())</f>
        <v>#N/A</v>
      </c>
      <c r="G4939" t="e">
        <f>IF($C4939=4,$B4939,NA())</f>
        <v>#N/A</v>
      </c>
      <c r="H4939" t="e">
        <f>IF($C4939=5,$B4939,NA())</f>
        <v>#N/A</v>
      </c>
      <c r="I4939" t="e">
        <f>IF($C4939="",$B4939,NA())</f>
        <v>#N/A</v>
      </c>
    </row>
    <row r="4940" spans="1:9">
      <c r="A4940">
        <v>-0.571001</v>
      </c>
      <c r="B4940">
        <v>-0.2584258</v>
      </c>
      <c r="C4940">
        <f>'Map Data'!$I$66</f>
        <v>1</v>
      </c>
      <c r="D4940">
        <f>IF($C4940=1,$B4940,NA())</f>
        <v>-0.2584258</v>
      </c>
      <c r="E4940" t="e">
        <f>IF($C4940=2,$B4940,NA())</f>
        <v>#N/A</v>
      </c>
      <c r="F4940" t="e">
        <f>IF($C4940=3,$B4940,NA())</f>
        <v>#N/A</v>
      </c>
      <c r="G4940" t="e">
        <f>IF($C4940=4,$B4940,NA())</f>
        <v>#N/A</v>
      </c>
      <c r="H4940" t="e">
        <f>IF($C4940=5,$B4940,NA())</f>
        <v>#N/A</v>
      </c>
      <c r="I4940" t="e">
        <f>IF($C4940="",$B4940,NA())</f>
        <v>#N/A</v>
      </c>
    </row>
    <row r="4942" spans="1:9">
      <c r="A4942">
        <v>-0.96573</v>
      </c>
      <c r="B4942">
        <v>-0.2403466</v>
      </c>
      <c r="C4942">
        <f>'Map Data'!$I$66</f>
        <v>1</v>
      </c>
      <c r="D4942">
        <f>IF($C4942=1,$B4942,NA())</f>
        <v>-0.2403466</v>
      </c>
      <c r="E4942" t="e">
        <f>IF($C4942=2,$B4942,NA())</f>
        <v>#N/A</v>
      </c>
      <c r="F4942" t="e">
        <f>IF($C4942=3,$B4942,NA())</f>
        <v>#N/A</v>
      </c>
      <c r="G4942" t="e">
        <f>IF($C4942=4,$B4942,NA())</f>
        <v>#N/A</v>
      </c>
      <c r="H4942" t="e">
        <f>IF($C4942=5,$B4942,NA())</f>
        <v>#N/A</v>
      </c>
      <c r="I4942" t="e">
        <f>IF($C4942="",$B4942,NA())</f>
        <v>#N/A</v>
      </c>
    </row>
    <row r="4943" spans="1:9">
      <c r="A4943">
        <v>-0.5589483</v>
      </c>
      <c r="B4943">
        <v>-0.2403466</v>
      </c>
      <c r="C4943">
        <f>'Map Data'!$I$66</f>
        <v>1</v>
      </c>
      <c r="D4943">
        <f>IF($C4943=1,$B4943,NA())</f>
        <v>-0.2403466</v>
      </c>
      <c r="E4943" t="e">
        <f>IF($C4943=2,$B4943,NA())</f>
        <v>#N/A</v>
      </c>
      <c r="F4943" t="e">
        <f>IF($C4943=3,$B4943,NA())</f>
        <v>#N/A</v>
      </c>
      <c r="G4943" t="e">
        <f>IF($C4943=4,$B4943,NA())</f>
        <v>#N/A</v>
      </c>
      <c r="H4943" t="e">
        <f>IF($C4943=5,$B4943,NA())</f>
        <v>#N/A</v>
      </c>
      <c r="I4943" t="e">
        <f>IF($C4943="",$B4943,NA())</f>
        <v>#N/A</v>
      </c>
    </row>
    <row r="4945" spans="1:9">
      <c r="A4945">
        <v>-1.0500995</v>
      </c>
      <c r="B4945">
        <v>-0.2222673</v>
      </c>
      <c r="C4945">
        <f>'Map Data'!$I$66</f>
        <v>1</v>
      </c>
      <c r="D4945">
        <f>IF($C4945=1,$B4945,NA())</f>
        <v>-0.2222673</v>
      </c>
      <c r="E4945" t="e">
        <f>IF($C4945=2,$B4945,NA())</f>
        <v>#N/A</v>
      </c>
      <c r="F4945" t="e">
        <f>IF($C4945=3,$B4945,NA())</f>
        <v>#N/A</v>
      </c>
      <c r="G4945" t="e">
        <f>IF($C4945=4,$B4945,NA())</f>
        <v>#N/A</v>
      </c>
      <c r="H4945" t="e">
        <f>IF($C4945=5,$B4945,NA())</f>
        <v>#N/A</v>
      </c>
      <c r="I4945" t="e">
        <f>IF($C4945="",$B4945,NA())</f>
        <v>#N/A</v>
      </c>
    </row>
    <row r="4946" spans="1:9">
      <c r="A4946">
        <v>-1.0410599</v>
      </c>
      <c r="B4946">
        <v>-0.2222673</v>
      </c>
      <c r="C4946">
        <f>'Map Data'!$I$66</f>
        <v>1</v>
      </c>
      <c r="D4946">
        <f>IF($C4946=1,$B4946,NA())</f>
        <v>-0.2222673</v>
      </c>
      <c r="E4946" t="e">
        <f>IF($C4946=2,$B4946,NA())</f>
        <v>#N/A</v>
      </c>
      <c r="F4946" t="e">
        <f>IF($C4946=3,$B4946,NA())</f>
        <v>#N/A</v>
      </c>
      <c r="G4946" t="e">
        <f>IF($C4946=4,$B4946,NA())</f>
        <v>#N/A</v>
      </c>
      <c r="H4946" t="e">
        <f>IF($C4946=5,$B4946,NA())</f>
        <v>#N/A</v>
      </c>
      <c r="I4946" t="e">
        <f>IF($C4946="",$B4946,NA())</f>
        <v>#N/A</v>
      </c>
    </row>
    <row r="4948" spans="1:9">
      <c r="A4948">
        <v>-1.0290072</v>
      </c>
      <c r="B4948">
        <v>-0.2222673</v>
      </c>
      <c r="C4948">
        <f>'Map Data'!$I$66</f>
        <v>1</v>
      </c>
      <c r="D4948">
        <f>IF($C4948=1,$B4948,NA())</f>
        <v>-0.2222673</v>
      </c>
      <c r="E4948" t="e">
        <f>IF($C4948=2,$B4948,NA())</f>
        <v>#N/A</v>
      </c>
      <c r="F4948" t="e">
        <f>IF($C4948=3,$B4948,NA())</f>
        <v>#N/A</v>
      </c>
      <c r="G4948" t="e">
        <f>IF($C4948=4,$B4948,NA())</f>
        <v>#N/A</v>
      </c>
      <c r="H4948" t="e">
        <f>IF($C4948=5,$B4948,NA())</f>
        <v>#N/A</v>
      </c>
      <c r="I4948" t="e">
        <f>IF($C4948="",$B4948,NA())</f>
        <v>#N/A</v>
      </c>
    </row>
    <row r="4949" spans="1:9">
      <c r="A4949">
        <v>-1.0199676</v>
      </c>
      <c r="B4949">
        <v>-0.2222673</v>
      </c>
      <c r="C4949">
        <f>'Map Data'!$I$66</f>
        <v>1</v>
      </c>
      <c r="D4949">
        <f>IF($C4949=1,$B4949,NA())</f>
        <v>-0.2222673</v>
      </c>
      <c r="E4949" t="e">
        <f>IF($C4949=2,$B4949,NA())</f>
        <v>#N/A</v>
      </c>
      <c r="F4949" t="e">
        <f>IF($C4949=3,$B4949,NA())</f>
        <v>#N/A</v>
      </c>
      <c r="G4949" t="e">
        <f>IF($C4949=4,$B4949,NA())</f>
        <v>#N/A</v>
      </c>
      <c r="H4949" t="e">
        <f>IF($C4949=5,$B4949,NA())</f>
        <v>#N/A</v>
      </c>
      <c r="I4949" t="e">
        <f>IF($C4949="",$B4949,NA())</f>
        <v>#N/A</v>
      </c>
    </row>
    <row r="4951" spans="1:9">
      <c r="A4951">
        <v>-0.9717564</v>
      </c>
      <c r="B4951">
        <v>-0.2222673</v>
      </c>
      <c r="C4951">
        <f>'Map Data'!$I$66</f>
        <v>1</v>
      </c>
      <c r="D4951">
        <f>IF($C4951=1,$B4951,NA())</f>
        <v>-0.2222673</v>
      </c>
      <c r="E4951" t="e">
        <f>IF($C4951=2,$B4951,NA())</f>
        <v>#N/A</v>
      </c>
      <c r="F4951" t="e">
        <f>IF($C4951=3,$B4951,NA())</f>
        <v>#N/A</v>
      </c>
      <c r="G4951" t="e">
        <f>IF($C4951=4,$B4951,NA())</f>
        <v>#N/A</v>
      </c>
      <c r="H4951" t="e">
        <f>IF($C4951=5,$B4951,NA())</f>
        <v>#N/A</v>
      </c>
      <c r="I4951" t="e">
        <f>IF($C4951="",$B4951,NA())</f>
        <v>#N/A</v>
      </c>
    </row>
    <row r="4952" spans="1:9">
      <c r="A4952">
        <v>-0.5529219</v>
      </c>
      <c r="B4952">
        <v>-0.2222673</v>
      </c>
      <c r="C4952">
        <f>'Map Data'!$I$66</f>
        <v>1</v>
      </c>
      <c r="D4952">
        <f>IF($C4952=1,$B4952,NA())</f>
        <v>-0.2222673</v>
      </c>
      <c r="E4952" t="e">
        <f>IF($C4952=2,$B4952,NA())</f>
        <v>#N/A</v>
      </c>
      <c r="F4952" t="e">
        <f>IF($C4952=3,$B4952,NA())</f>
        <v>#N/A</v>
      </c>
      <c r="G4952" t="e">
        <f>IF($C4952=4,$B4952,NA())</f>
        <v>#N/A</v>
      </c>
      <c r="H4952" t="e">
        <f>IF($C4952=5,$B4952,NA())</f>
        <v>#N/A</v>
      </c>
      <c r="I4952" t="e">
        <f>IF($C4952="",$B4952,NA())</f>
        <v>#N/A</v>
      </c>
    </row>
    <row r="4954" spans="1:9">
      <c r="A4954">
        <v>-1.0500995</v>
      </c>
      <c r="B4954">
        <v>-0.2041881</v>
      </c>
      <c r="C4954">
        <f>'Map Data'!$I$66</f>
        <v>1</v>
      </c>
      <c r="D4954">
        <f>IF($C4954=1,$B4954,NA())</f>
        <v>-0.2041881</v>
      </c>
      <c r="E4954" t="e">
        <f>IF($C4954=2,$B4954,NA())</f>
        <v>#N/A</v>
      </c>
      <c r="F4954" t="e">
        <f>IF($C4954=3,$B4954,NA())</f>
        <v>#N/A</v>
      </c>
      <c r="G4954" t="e">
        <f>IF($C4954=4,$B4954,NA())</f>
        <v>#N/A</v>
      </c>
      <c r="H4954" t="e">
        <f>IF($C4954=5,$B4954,NA())</f>
        <v>#N/A</v>
      </c>
      <c r="I4954" t="e">
        <f>IF($C4954="",$B4954,NA())</f>
        <v>#N/A</v>
      </c>
    </row>
    <row r="4955" spans="1:9">
      <c r="A4955">
        <v>-0.9988752</v>
      </c>
      <c r="B4955">
        <v>-0.2041881</v>
      </c>
      <c r="C4955">
        <f>'Map Data'!$I$66</f>
        <v>1</v>
      </c>
      <c r="D4955">
        <f>IF($C4955=1,$B4955,NA())</f>
        <v>-0.2041881</v>
      </c>
      <c r="E4955" t="e">
        <f>IF($C4955=2,$B4955,NA())</f>
        <v>#N/A</v>
      </c>
      <c r="F4955" t="e">
        <f>IF($C4955=3,$B4955,NA())</f>
        <v>#N/A</v>
      </c>
      <c r="G4955" t="e">
        <f>IF($C4955=4,$B4955,NA())</f>
        <v>#N/A</v>
      </c>
      <c r="H4955" t="e">
        <f>IF($C4955=5,$B4955,NA())</f>
        <v>#N/A</v>
      </c>
      <c r="I4955" t="e">
        <f>IF($C4955="",$B4955,NA())</f>
        <v>#N/A</v>
      </c>
    </row>
    <row r="4957" spans="1:9">
      <c r="A4957">
        <v>-0.9747696</v>
      </c>
      <c r="B4957">
        <v>-0.2041881</v>
      </c>
      <c r="C4957">
        <f>'Map Data'!$I$66</f>
        <v>1</v>
      </c>
      <c r="D4957">
        <f>IF($C4957=1,$B4957,NA())</f>
        <v>-0.2041881</v>
      </c>
      <c r="E4957" t="e">
        <f>IF($C4957=2,$B4957,NA())</f>
        <v>#N/A</v>
      </c>
      <c r="F4957" t="e">
        <f>IF($C4957=3,$B4957,NA())</f>
        <v>#N/A</v>
      </c>
      <c r="G4957" t="e">
        <f>IF($C4957=4,$B4957,NA())</f>
        <v>#N/A</v>
      </c>
      <c r="H4957" t="e">
        <f>IF($C4957=5,$B4957,NA())</f>
        <v>#N/A</v>
      </c>
      <c r="I4957" t="e">
        <f>IF($C4957="",$B4957,NA())</f>
        <v>#N/A</v>
      </c>
    </row>
    <row r="4958" spans="1:9">
      <c r="A4958">
        <v>-0.5408691</v>
      </c>
      <c r="B4958">
        <v>-0.2041881</v>
      </c>
      <c r="C4958">
        <f>'Map Data'!$I$66</f>
        <v>1</v>
      </c>
      <c r="D4958">
        <f>IF($C4958=1,$B4958,NA())</f>
        <v>-0.2041881</v>
      </c>
      <c r="E4958" t="e">
        <f>IF($C4958=2,$B4958,NA())</f>
        <v>#N/A</v>
      </c>
      <c r="F4958" t="e">
        <f>IF($C4958=3,$B4958,NA())</f>
        <v>#N/A</v>
      </c>
      <c r="G4958" t="e">
        <f>IF($C4958=4,$B4958,NA())</f>
        <v>#N/A</v>
      </c>
      <c r="H4958" t="e">
        <f>IF($C4958=5,$B4958,NA())</f>
        <v>#N/A</v>
      </c>
      <c r="I4958" t="e">
        <f>IF($C4958="",$B4958,NA())</f>
        <v>#N/A</v>
      </c>
    </row>
    <row r="4960" spans="1:9">
      <c r="A4960">
        <v>-1.0922843</v>
      </c>
      <c r="B4960">
        <v>-0.1861089</v>
      </c>
      <c r="C4960">
        <f>'Map Data'!$I$66</f>
        <v>1</v>
      </c>
      <c r="D4960">
        <f>IF($C4960=1,$B4960,NA())</f>
        <v>-0.1861089</v>
      </c>
      <c r="E4960" t="e">
        <f>IF($C4960=2,$B4960,NA())</f>
        <v>#N/A</v>
      </c>
      <c r="F4960" t="e">
        <f>IF($C4960=3,$B4960,NA())</f>
        <v>#N/A</v>
      </c>
      <c r="G4960" t="e">
        <f>IF($C4960=4,$B4960,NA())</f>
        <v>#N/A</v>
      </c>
      <c r="H4960" t="e">
        <f>IF($C4960=5,$B4960,NA())</f>
        <v>#N/A</v>
      </c>
      <c r="I4960" t="e">
        <f>IF($C4960="",$B4960,NA())</f>
        <v>#N/A</v>
      </c>
    </row>
    <row r="4961" spans="1:9">
      <c r="A4961">
        <v>-0.5288163</v>
      </c>
      <c r="B4961">
        <v>-0.1861089</v>
      </c>
      <c r="C4961">
        <f>'Map Data'!$I$66</f>
        <v>1</v>
      </c>
      <c r="D4961">
        <f>IF($C4961=1,$B4961,NA())</f>
        <v>-0.1861089</v>
      </c>
      <c r="E4961" t="e">
        <f>IF($C4961=2,$B4961,NA())</f>
        <v>#N/A</v>
      </c>
      <c r="F4961" t="e">
        <f>IF($C4961=3,$B4961,NA())</f>
        <v>#N/A</v>
      </c>
      <c r="G4961" t="e">
        <f>IF($C4961=4,$B4961,NA())</f>
        <v>#N/A</v>
      </c>
      <c r="H4961" t="e">
        <f>IF($C4961=5,$B4961,NA())</f>
        <v>#N/A</v>
      </c>
      <c r="I4961" t="e">
        <f>IF($C4961="",$B4961,NA())</f>
        <v>#N/A</v>
      </c>
    </row>
    <row r="4963" spans="1:9">
      <c r="A4963">
        <v>-1.1013239</v>
      </c>
      <c r="B4963">
        <v>-0.1680296</v>
      </c>
      <c r="C4963">
        <f>'Map Data'!$I$66</f>
        <v>1</v>
      </c>
      <c r="D4963">
        <f>IF($C4963=1,$B4963,NA())</f>
        <v>-0.1680296</v>
      </c>
      <c r="E4963" t="e">
        <f>IF($C4963=2,$B4963,NA())</f>
        <v>#N/A</v>
      </c>
      <c r="F4963" t="e">
        <f>IF($C4963=3,$B4963,NA())</f>
        <v>#N/A</v>
      </c>
      <c r="G4963" t="e">
        <f>IF($C4963=4,$B4963,NA())</f>
        <v>#N/A</v>
      </c>
      <c r="H4963" t="e">
        <f>IF($C4963=5,$B4963,NA())</f>
        <v>#N/A</v>
      </c>
      <c r="I4963" t="e">
        <f>IF($C4963="",$B4963,NA())</f>
        <v>#N/A</v>
      </c>
    </row>
    <row r="4964" spans="1:9">
      <c r="A4964">
        <v>-0.5258031</v>
      </c>
      <c r="B4964">
        <v>-0.1680296</v>
      </c>
      <c r="C4964">
        <f>'Map Data'!$I$66</f>
        <v>1</v>
      </c>
      <c r="D4964">
        <f>IF($C4964=1,$B4964,NA())</f>
        <v>-0.1680296</v>
      </c>
      <c r="E4964" t="e">
        <f>IF($C4964=2,$B4964,NA())</f>
        <v>#N/A</v>
      </c>
      <c r="F4964" t="e">
        <f>IF($C4964=3,$B4964,NA())</f>
        <v>#N/A</v>
      </c>
      <c r="G4964" t="e">
        <f>IF($C4964=4,$B4964,NA())</f>
        <v>#N/A</v>
      </c>
      <c r="H4964" t="e">
        <f>IF($C4964=5,$B4964,NA())</f>
        <v>#N/A</v>
      </c>
      <c r="I4964" t="e">
        <f>IF($C4964="",$B4964,NA())</f>
        <v>#N/A</v>
      </c>
    </row>
    <row r="4966" spans="1:9">
      <c r="A4966">
        <v>-1.1043371</v>
      </c>
      <c r="B4966">
        <v>-0.1499504</v>
      </c>
      <c r="C4966">
        <f>'Map Data'!$I$66</f>
        <v>1</v>
      </c>
      <c r="D4966">
        <f>IF($C4966=1,$B4966,NA())</f>
        <v>-0.1499504</v>
      </c>
      <c r="E4966" t="e">
        <f>IF($C4966=2,$B4966,NA())</f>
        <v>#N/A</v>
      </c>
      <c r="F4966" t="e">
        <f>IF($C4966=3,$B4966,NA())</f>
        <v>#N/A</v>
      </c>
      <c r="G4966" t="e">
        <f>IF($C4966=4,$B4966,NA())</f>
        <v>#N/A</v>
      </c>
      <c r="H4966" t="e">
        <f>IF($C4966=5,$B4966,NA())</f>
        <v>#N/A</v>
      </c>
      <c r="I4966" t="e">
        <f>IF($C4966="",$B4966,NA())</f>
        <v>#N/A</v>
      </c>
    </row>
    <row r="4967" spans="1:9">
      <c r="A4967">
        <v>-0.5227899</v>
      </c>
      <c r="B4967">
        <v>-0.1499504</v>
      </c>
      <c r="C4967">
        <f>'Map Data'!$I$66</f>
        <v>1</v>
      </c>
      <c r="D4967">
        <f>IF($C4967=1,$B4967,NA())</f>
        <v>-0.1499504</v>
      </c>
      <c r="E4967" t="e">
        <f>IF($C4967=2,$B4967,NA())</f>
        <v>#N/A</v>
      </c>
      <c r="F4967" t="e">
        <f>IF($C4967=3,$B4967,NA())</f>
        <v>#N/A</v>
      </c>
      <c r="G4967" t="e">
        <f>IF($C4967=4,$B4967,NA())</f>
        <v>#N/A</v>
      </c>
      <c r="H4967" t="e">
        <f>IF($C4967=5,$B4967,NA())</f>
        <v>#N/A</v>
      </c>
      <c r="I4967" t="e">
        <f>IF($C4967="",$B4967,NA())</f>
        <v>#N/A</v>
      </c>
    </row>
    <row r="4969" spans="1:9">
      <c r="A4969">
        <v>-1.0952975</v>
      </c>
      <c r="B4969">
        <v>-0.1318711</v>
      </c>
      <c r="C4969">
        <f>'Map Data'!$I$66</f>
        <v>1</v>
      </c>
      <c r="D4969">
        <f>IF($C4969=1,$B4969,NA())</f>
        <v>-0.1318711</v>
      </c>
      <c r="E4969" t="e">
        <f>IF($C4969=2,$B4969,NA())</f>
        <v>#N/A</v>
      </c>
      <c r="F4969" t="e">
        <f>IF($C4969=3,$B4969,NA())</f>
        <v>#N/A</v>
      </c>
      <c r="G4969" t="e">
        <f>IF($C4969=4,$B4969,NA())</f>
        <v>#N/A</v>
      </c>
      <c r="H4969" t="e">
        <f>IF($C4969=5,$B4969,NA())</f>
        <v>#N/A</v>
      </c>
      <c r="I4969" t="e">
        <f>IF($C4969="",$B4969,NA())</f>
        <v>#N/A</v>
      </c>
    </row>
    <row r="4970" spans="1:9">
      <c r="A4970">
        <v>-0.5258031</v>
      </c>
      <c r="B4970">
        <v>-0.1318711</v>
      </c>
      <c r="C4970">
        <f>'Map Data'!$I$66</f>
        <v>1</v>
      </c>
      <c r="D4970">
        <f>IF($C4970=1,$B4970,NA())</f>
        <v>-0.1318711</v>
      </c>
      <c r="E4970" t="e">
        <f>IF($C4970=2,$B4970,NA())</f>
        <v>#N/A</v>
      </c>
      <c r="F4970" t="e">
        <f>IF($C4970=3,$B4970,NA())</f>
        <v>#N/A</v>
      </c>
      <c r="G4970" t="e">
        <f>IF($C4970=4,$B4970,NA())</f>
        <v>#N/A</v>
      </c>
      <c r="H4970" t="e">
        <f>IF($C4970=5,$B4970,NA())</f>
        <v>#N/A</v>
      </c>
      <c r="I4970" t="e">
        <f>IF($C4970="",$B4970,NA())</f>
        <v>#N/A</v>
      </c>
    </row>
    <row r="4972" spans="1:9">
      <c r="A4972">
        <v>-1.0922843</v>
      </c>
      <c r="B4972">
        <v>-0.1137919</v>
      </c>
      <c r="C4972">
        <f>'Map Data'!$I$66</f>
        <v>1</v>
      </c>
      <c r="D4972">
        <f>IF($C4972=1,$B4972,NA())</f>
        <v>-0.1137919</v>
      </c>
      <c r="E4972" t="e">
        <f>IF($C4972=2,$B4972,NA())</f>
        <v>#N/A</v>
      </c>
      <c r="F4972" t="e">
        <f>IF($C4972=3,$B4972,NA())</f>
        <v>#N/A</v>
      </c>
      <c r="G4972" t="e">
        <f>IF($C4972=4,$B4972,NA())</f>
        <v>#N/A</v>
      </c>
      <c r="H4972" t="e">
        <f>IF($C4972=5,$B4972,NA())</f>
        <v>#N/A</v>
      </c>
      <c r="I4972" t="e">
        <f>IF($C4972="",$B4972,NA())</f>
        <v>#N/A</v>
      </c>
    </row>
    <row r="4973" spans="1:9">
      <c r="A4973">
        <v>-0.5288163</v>
      </c>
      <c r="B4973">
        <v>-0.1137919</v>
      </c>
      <c r="C4973">
        <f>'Map Data'!$I$66</f>
        <v>1</v>
      </c>
      <c r="D4973">
        <f>IF($C4973=1,$B4973,NA())</f>
        <v>-0.1137919</v>
      </c>
      <c r="E4973" t="e">
        <f>IF($C4973=2,$B4973,NA())</f>
        <v>#N/A</v>
      </c>
      <c r="F4973" t="e">
        <f>IF($C4973=3,$B4973,NA())</f>
        <v>#N/A</v>
      </c>
      <c r="G4973" t="e">
        <f>IF($C4973=4,$B4973,NA())</f>
        <v>#N/A</v>
      </c>
      <c r="H4973" t="e">
        <f>IF($C4973=5,$B4973,NA())</f>
        <v>#N/A</v>
      </c>
      <c r="I4973" t="e">
        <f>IF($C4973="",$B4973,NA())</f>
        <v>#N/A</v>
      </c>
    </row>
    <row r="4975" spans="1:9">
      <c r="A4975">
        <v>-1.0802315</v>
      </c>
      <c r="B4975">
        <v>-0.0957127</v>
      </c>
      <c r="C4975">
        <f>'Map Data'!$I$66</f>
        <v>1</v>
      </c>
      <c r="D4975">
        <f>IF($C4975=1,$B4975,NA())</f>
        <v>-0.0957127</v>
      </c>
      <c r="E4975" t="e">
        <f>IF($C4975=2,$B4975,NA())</f>
        <v>#N/A</v>
      </c>
      <c r="F4975" t="e">
        <f>IF($C4975=3,$B4975,NA())</f>
        <v>#N/A</v>
      </c>
      <c r="G4975" t="e">
        <f>IF($C4975=4,$B4975,NA())</f>
        <v>#N/A</v>
      </c>
      <c r="H4975" t="e">
        <f>IF($C4975=5,$B4975,NA())</f>
        <v>#N/A</v>
      </c>
      <c r="I4975" t="e">
        <f>IF($C4975="",$B4975,NA())</f>
        <v>#N/A</v>
      </c>
    </row>
    <row r="4976" spans="1:9">
      <c r="A4976">
        <v>-0.5619614000000001</v>
      </c>
      <c r="B4976">
        <v>-0.0957127</v>
      </c>
      <c r="C4976">
        <f>'Map Data'!$I$66</f>
        <v>1</v>
      </c>
      <c r="D4976">
        <f>IF($C4976=1,$B4976,NA())</f>
        <v>-0.0957127</v>
      </c>
      <c r="E4976" t="e">
        <f>IF($C4976=2,$B4976,NA())</f>
        <v>#N/A</v>
      </c>
      <c r="F4976" t="e">
        <f>IF($C4976=3,$B4976,NA())</f>
        <v>#N/A</v>
      </c>
      <c r="G4976" t="e">
        <f>IF($C4976=4,$B4976,NA())</f>
        <v>#N/A</v>
      </c>
      <c r="H4976" t="e">
        <f>IF($C4976=5,$B4976,NA())</f>
        <v>#N/A</v>
      </c>
      <c r="I4976" t="e">
        <f>IF($C4976="",$B4976,NA())</f>
        <v>#N/A</v>
      </c>
    </row>
    <row r="4978" spans="1:9">
      <c r="A4978">
        <v>-1.0470863</v>
      </c>
      <c r="B4978">
        <v>-0.07763340000000001</v>
      </c>
      <c r="C4978">
        <f>'Map Data'!$I$66</f>
        <v>1</v>
      </c>
      <c r="D4978">
        <f>IF($C4978=1,$B4978,NA())</f>
        <v>-0.0776334</v>
      </c>
      <c r="E4978" t="e">
        <f>IF($C4978=2,$B4978,NA())</f>
        <v>#N/A</v>
      </c>
      <c r="F4978" t="e">
        <f>IF($C4978=3,$B4978,NA())</f>
        <v>#N/A</v>
      </c>
      <c r="G4978" t="e">
        <f>IF($C4978=4,$B4978,NA())</f>
        <v>#N/A</v>
      </c>
      <c r="H4978" t="e">
        <f>IF($C4978=5,$B4978,NA())</f>
        <v>#N/A</v>
      </c>
      <c r="I4978" t="e">
        <f>IF($C4978="",$B4978,NA())</f>
        <v>#N/A</v>
      </c>
    </row>
    <row r="4979" spans="1:9">
      <c r="A4979">
        <v>-0.5770274</v>
      </c>
      <c r="B4979">
        <v>-0.07763340000000001</v>
      </c>
      <c r="C4979">
        <f>'Map Data'!$I$66</f>
        <v>1</v>
      </c>
      <c r="D4979">
        <f>IF($C4979=1,$B4979,NA())</f>
        <v>-0.0776334</v>
      </c>
      <c r="E4979" t="e">
        <f>IF($C4979=2,$B4979,NA())</f>
        <v>#N/A</v>
      </c>
      <c r="F4979" t="e">
        <f>IF($C4979=3,$B4979,NA())</f>
        <v>#N/A</v>
      </c>
      <c r="G4979" t="e">
        <f>IF($C4979=4,$B4979,NA())</f>
        <v>#N/A</v>
      </c>
      <c r="H4979" t="e">
        <f>IF($C4979=5,$B4979,NA())</f>
        <v>#N/A</v>
      </c>
      <c r="I4979" t="e">
        <f>IF($C4979="",$B4979,NA())</f>
        <v>#N/A</v>
      </c>
    </row>
    <row r="4981" spans="1:9">
      <c r="A4981">
        <v>-1.0440731</v>
      </c>
      <c r="B4981">
        <v>-0.0595542</v>
      </c>
      <c r="C4981">
        <f>'Map Data'!$I$66</f>
        <v>1</v>
      </c>
      <c r="D4981">
        <f>IF($C4981=1,$B4981,NA())</f>
        <v>-0.0595542</v>
      </c>
      <c r="E4981" t="e">
        <f>IF($C4981=2,$B4981,NA())</f>
        <v>#N/A</v>
      </c>
      <c r="F4981" t="e">
        <f>IF($C4981=3,$B4981,NA())</f>
        <v>#N/A</v>
      </c>
      <c r="G4981" t="e">
        <f>IF($C4981=4,$B4981,NA())</f>
        <v>#N/A</v>
      </c>
      <c r="H4981" t="e">
        <f>IF($C4981=5,$B4981,NA())</f>
        <v>#N/A</v>
      </c>
      <c r="I4981" t="e">
        <f>IF($C4981="",$B4981,NA())</f>
        <v>#N/A</v>
      </c>
    </row>
    <row r="4982" spans="1:9">
      <c r="A4982">
        <v>-0.601133</v>
      </c>
      <c r="B4982">
        <v>-0.0595542</v>
      </c>
      <c r="C4982">
        <f>'Map Data'!$I$66</f>
        <v>1</v>
      </c>
      <c r="D4982">
        <f>IF($C4982=1,$B4982,NA())</f>
        <v>-0.0595542</v>
      </c>
      <c r="E4982" t="e">
        <f>IF($C4982=2,$B4982,NA())</f>
        <v>#N/A</v>
      </c>
      <c r="F4982" t="e">
        <f>IF($C4982=3,$B4982,NA())</f>
        <v>#N/A</v>
      </c>
      <c r="G4982" t="e">
        <f>IF($C4982=4,$B4982,NA())</f>
        <v>#N/A</v>
      </c>
      <c r="H4982" t="e">
        <f>IF($C4982=5,$B4982,NA())</f>
        <v>#N/A</v>
      </c>
      <c r="I4982" t="e">
        <f>IF($C4982="",$B4982,NA())</f>
        <v>#N/A</v>
      </c>
    </row>
    <row r="4984" spans="1:9">
      <c r="A4984">
        <v>-1.0440731</v>
      </c>
      <c r="B4984">
        <v>-0.0414749</v>
      </c>
      <c r="C4984">
        <f>'Map Data'!$I$66</f>
        <v>1</v>
      </c>
      <c r="D4984">
        <f>IF($C4984=1,$B4984,NA())</f>
        <v>-0.0414749</v>
      </c>
      <c r="E4984" t="e">
        <f>IF($C4984=2,$B4984,NA())</f>
        <v>#N/A</v>
      </c>
      <c r="F4984" t="e">
        <f>IF($C4984=3,$B4984,NA())</f>
        <v>#N/A</v>
      </c>
      <c r="G4984" t="e">
        <f>IF($C4984=4,$B4984,NA())</f>
        <v>#N/A</v>
      </c>
      <c r="H4984" t="e">
        <f>IF($C4984=5,$B4984,NA())</f>
        <v>#N/A</v>
      </c>
      <c r="I4984" t="e">
        <f>IF($C4984="",$B4984,NA())</f>
        <v>#N/A</v>
      </c>
    </row>
    <row r="4985" spans="1:9">
      <c r="A4985">
        <v>-0.6704366</v>
      </c>
      <c r="B4985">
        <v>-0.0414749</v>
      </c>
      <c r="C4985">
        <f>'Map Data'!$I$66</f>
        <v>1</v>
      </c>
      <c r="D4985">
        <f>IF($C4985=1,$B4985,NA())</f>
        <v>-0.0414749</v>
      </c>
      <c r="E4985" t="e">
        <f>IF($C4985=2,$B4985,NA())</f>
        <v>#N/A</v>
      </c>
      <c r="F4985" t="e">
        <f>IF($C4985=3,$B4985,NA())</f>
        <v>#N/A</v>
      </c>
      <c r="G4985" t="e">
        <f>IF($C4985=4,$B4985,NA())</f>
        <v>#N/A</v>
      </c>
      <c r="H4985" t="e">
        <f>IF($C4985=5,$B4985,NA())</f>
        <v>#N/A</v>
      </c>
      <c r="I4985" t="e">
        <f>IF($C4985="",$B4985,NA())</f>
        <v>#N/A</v>
      </c>
    </row>
    <row r="4987" spans="1:9">
      <c r="A4987">
        <v>-1.0410599</v>
      </c>
      <c r="B4987">
        <v>-0.0233957</v>
      </c>
      <c r="C4987">
        <f>'Map Data'!$I$66</f>
        <v>1</v>
      </c>
      <c r="D4987">
        <f>IF($C4987=1,$B4987,NA())</f>
        <v>-0.0233957</v>
      </c>
      <c r="E4987" t="e">
        <f>IF($C4987=2,$B4987,NA())</f>
        <v>#N/A</v>
      </c>
      <c r="F4987" t="e">
        <f>IF($C4987=3,$B4987,NA())</f>
        <v>#N/A</v>
      </c>
      <c r="G4987" t="e">
        <f>IF($C4987=4,$B4987,NA())</f>
        <v>#N/A</v>
      </c>
      <c r="H4987" t="e">
        <f>IF($C4987=5,$B4987,NA())</f>
        <v>#N/A</v>
      </c>
      <c r="I4987" t="e">
        <f>IF($C4987="",$B4987,NA())</f>
        <v>#N/A</v>
      </c>
    </row>
    <row r="4988" spans="1:9">
      <c r="A4988">
        <v>-0.6915289999999999</v>
      </c>
      <c r="B4988">
        <v>-0.0233957</v>
      </c>
      <c r="C4988">
        <f>'Map Data'!$I$66</f>
        <v>1</v>
      </c>
      <c r="D4988">
        <f>IF($C4988=1,$B4988,NA())</f>
        <v>-0.0233957</v>
      </c>
      <c r="E4988" t="e">
        <f>IF($C4988=2,$B4988,NA())</f>
        <v>#N/A</v>
      </c>
      <c r="F4988" t="e">
        <f>IF($C4988=3,$B4988,NA())</f>
        <v>#N/A</v>
      </c>
      <c r="G4988" t="e">
        <f>IF($C4988=4,$B4988,NA())</f>
        <v>#N/A</v>
      </c>
      <c r="H4988" t="e">
        <f>IF($C4988=5,$B4988,NA())</f>
        <v>#N/A</v>
      </c>
      <c r="I4988" t="e">
        <f>IF($C4988="",$B4988,NA())</f>
        <v>#N/A</v>
      </c>
    </row>
    <row r="4990" spans="1:9">
      <c r="A4990">
        <v>-1.0500995</v>
      </c>
      <c r="B4990">
        <v>-0.0053165</v>
      </c>
      <c r="C4990">
        <f>'Map Data'!$I$66</f>
        <v>1</v>
      </c>
      <c r="D4990">
        <f>IF($C4990=1,$B4990,NA())</f>
        <v>-0.0053165</v>
      </c>
      <c r="E4990" t="e">
        <f>IF($C4990=2,$B4990,NA())</f>
        <v>#N/A</v>
      </c>
      <c r="F4990" t="e">
        <f>IF($C4990=3,$B4990,NA())</f>
        <v>#N/A</v>
      </c>
      <c r="G4990" t="e">
        <f>IF($C4990=4,$B4990,NA())</f>
        <v>#N/A</v>
      </c>
      <c r="H4990" t="e">
        <f>IF($C4990=5,$B4990,NA())</f>
        <v>#N/A</v>
      </c>
      <c r="I4990" t="e">
        <f>IF($C4990="",$B4990,NA())</f>
        <v>#N/A</v>
      </c>
    </row>
    <row r="4991" spans="1:9">
      <c r="A4991">
        <v>-0.7337137</v>
      </c>
      <c r="B4991">
        <v>-0.0053165</v>
      </c>
      <c r="C4991">
        <f>'Map Data'!$I$66</f>
        <v>1</v>
      </c>
      <c r="D4991">
        <f>IF($C4991=1,$B4991,NA())</f>
        <v>-0.0053165</v>
      </c>
      <c r="E4991" t="e">
        <f>IF($C4991=2,$B4991,NA())</f>
        <v>#N/A</v>
      </c>
      <c r="F4991" t="e">
        <f>IF($C4991=3,$B4991,NA())</f>
        <v>#N/A</v>
      </c>
      <c r="G4991" t="e">
        <f>IF($C4991=4,$B4991,NA())</f>
        <v>#N/A</v>
      </c>
      <c r="H4991" t="e">
        <f>IF($C4991=5,$B4991,NA())</f>
        <v>#N/A</v>
      </c>
      <c r="I4991" t="e">
        <f>IF($C4991="",$B4991,NA())</f>
        <v>#N/A</v>
      </c>
    </row>
    <row r="4993" spans="1:9">
      <c r="A4993">
        <v>-1.0470863</v>
      </c>
      <c r="B4993">
        <v>0.0127628</v>
      </c>
      <c r="C4993">
        <f>'Map Data'!$I$66</f>
        <v>1</v>
      </c>
      <c r="D4993">
        <f>IF($C4993=1,$B4993,NA())</f>
        <v>0.0127628</v>
      </c>
      <c r="E4993" t="e">
        <f>IF($C4993=2,$B4993,NA())</f>
        <v>#N/A</v>
      </c>
      <c r="F4993" t="e">
        <f>IF($C4993=3,$B4993,NA())</f>
        <v>#N/A</v>
      </c>
      <c r="G4993" t="e">
        <f>IF($C4993=4,$B4993,NA())</f>
        <v>#N/A</v>
      </c>
      <c r="H4993" t="e">
        <f>IF($C4993=5,$B4993,NA())</f>
        <v>#N/A</v>
      </c>
      <c r="I4993" t="e">
        <f>IF($C4993="",$B4993,NA())</f>
        <v>#N/A</v>
      </c>
    </row>
    <row r="4994" spans="1:9">
      <c r="A4994">
        <v>-0.7578193</v>
      </c>
      <c r="B4994">
        <v>0.0127628</v>
      </c>
      <c r="C4994">
        <f>'Map Data'!$I$66</f>
        <v>1</v>
      </c>
      <c r="D4994">
        <f>IF($C4994=1,$B4994,NA())</f>
        <v>0.0127628</v>
      </c>
      <c r="E4994" t="e">
        <f>IF($C4994=2,$B4994,NA())</f>
        <v>#N/A</v>
      </c>
      <c r="F4994" t="e">
        <f>IF($C4994=3,$B4994,NA())</f>
        <v>#N/A</v>
      </c>
      <c r="G4994" t="e">
        <f>IF($C4994=4,$B4994,NA())</f>
        <v>#N/A</v>
      </c>
      <c r="H4994" t="e">
        <f>IF($C4994=5,$B4994,NA())</f>
        <v>#N/A</v>
      </c>
      <c r="I4994" t="e">
        <f>IF($C4994="",$B4994,NA())</f>
        <v>#N/A</v>
      </c>
    </row>
    <row r="4996" spans="1:9">
      <c r="A4996">
        <v>-1.0470863</v>
      </c>
      <c r="B4996">
        <v>0.030842</v>
      </c>
      <c r="C4996">
        <f>'Map Data'!$I$66</f>
        <v>1</v>
      </c>
      <c r="D4996">
        <f>IF($C4996=1,$B4996,NA())</f>
        <v>0.030842</v>
      </c>
      <c r="E4996" t="e">
        <f>IF($C4996=2,$B4996,NA())</f>
        <v>#N/A</v>
      </c>
      <c r="F4996" t="e">
        <f>IF($C4996=3,$B4996,NA())</f>
        <v>#N/A</v>
      </c>
      <c r="G4996" t="e">
        <f>IF($C4996=4,$B4996,NA())</f>
        <v>#N/A</v>
      </c>
      <c r="H4996" t="e">
        <f>IF($C4996=5,$B4996,NA())</f>
        <v>#N/A</v>
      </c>
      <c r="I4996" t="e">
        <f>IF($C4996="",$B4996,NA())</f>
        <v>#N/A</v>
      </c>
    </row>
    <row r="4997" spans="1:9">
      <c r="A4997">
        <v>-1.010928</v>
      </c>
      <c r="B4997">
        <v>0.030842</v>
      </c>
      <c r="C4997">
        <f>'Map Data'!$I$66</f>
        <v>1</v>
      </c>
      <c r="D4997">
        <f>IF($C4997=1,$B4997,NA())</f>
        <v>0.030842</v>
      </c>
      <c r="E4997" t="e">
        <f>IF($C4997=2,$B4997,NA())</f>
        <v>#N/A</v>
      </c>
      <c r="F4997" t="e">
        <f>IF($C4997=3,$B4997,NA())</f>
        <v>#N/A</v>
      </c>
      <c r="G4997" t="e">
        <f>IF($C4997=4,$B4997,NA())</f>
        <v>#N/A</v>
      </c>
      <c r="H4997" t="e">
        <f>IF($C4997=5,$B4997,NA())</f>
        <v>#N/A</v>
      </c>
      <c r="I4997" t="e">
        <f>IF($C4997="",$B4997,NA())</f>
        <v>#N/A</v>
      </c>
    </row>
    <row r="4999" spans="1:9">
      <c r="A4999">
        <v>-0.9627168</v>
      </c>
      <c r="B4999">
        <v>0.030842</v>
      </c>
      <c r="C4999">
        <f>'Map Data'!$I$66</f>
        <v>1</v>
      </c>
      <c r="D4999">
        <f>IF($C4999=1,$B4999,NA())</f>
        <v>0.030842</v>
      </c>
      <c r="E4999" t="e">
        <f>IF($C4999=2,$B4999,NA())</f>
        <v>#N/A</v>
      </c>
      <c r="F4999" t="e">
        <f>IF($C4999=3,$B4999,NA())</f>
        <v>#N/A</v>
      </c>
      <c r="G4999" t="e">
        <f>IF($C4999=4,$B4999,NA())</f>
        <v>#N/A</v>
      </c>
      <c r="H4999" t="e">
        <f>IF($C4999=5,$B4999,NA())</f>
        <v>#N/A</v>
      </c>
      <c r="I4999" t="e">
        <f>IF($C4999="",$B4999,NA())</f>
        <v>#N/A</v>
      </c>
    </row>
    <row r="5000" spans="1:9">
      <c r="A5000">
        <v>-0.8934132</v>
      </c>
      <c r="B5000">
        <v>0.030842</v>
      </c>
      <c r="C5000">
        <f>'Map Data'!$I$66</f>
        <v>1</v>
      </c>
      <c r="D5000">
        <f>IF($C5000=1,$B5000,NA())</f>
        <v>0.030842</v>
      </c>
      <c r="E5000" t="e">
        <f>IF($C5000=2,$B5000,NA())</f>
        <v>#N/A</v>
      </c>
      <c r="F5000" t="e">
        <f>IF($C5000=3,$B5000,NA())</f>
        <v>#N/A</v>
      </c>
      <c r="G5000" t="e">
        <f>IF($C5000=4,$B5000,NA())</f>
        <v>#N/A</v>
      </c>
      <c r="H5000" t="e">
        <f>IF($C5000=5,$B5000,NA())</f>
        <v>#N/A</v>
      </c>
      <c r="I5000" t="e">
        <f>IF($C5000="",$B5000,NA())</f>
        <v>#N/A</v>
      </c>
    </row>
    <row r="5002" spans="1:9">
      <c r="A5002">
        <v>-0.8723209</v>
      </c>
      <c r="B5002">
        <v>0.030842</v>
      </c>
      <c r="C5002">
        <f>'Map Data'!$I$66</f>
        <v>1</v>
      </c>
      <c r="D5002">
        <f>IF($C5002=1,$B5002,NA())</f>
        <v>0.030842</v>
      </c>
      <c r="E5002" t="e">
        <f>IF($C5002=2,$B5002,NA())</f>
        <v>#N/A</v>
      </c>
      <c r="F5002" t="e">
        <f>IF($C5002=3,$B5002,NA())</f>
        <v>#N/A</v>
      </c>
      <c r="G5002" t="e">
        <f>IF($C5002=4,$B5002,NA())</f>
        <v>#N/A</v>
      </c>
      <c r="H5002" t="e">
        <f>IF($C5002=5,$B5002,NA())</f>
        <v>#N/A</v>
      </c>
      <c r="I5002" t="e">
        <f>IF($C5002="",$B5002,NA())</f>
        <v>#N/A</v>
      </c>
    </row>
    <row r="5003" spans="1:9">
      <c r="A5003">
        <v>-0.7517929</v>
      </c>
      <c r="B5003">
        <v>0.030842</v>
      </c>
      <c r="C5003">
        <f>'Map Data'!$I$66</f>
        <v>1</v>
      </c>
      <c r="D5003">
        <f>IF($C5003=1,$B5003,NA())</f>
        <v>0.030842</v>
      </c>
      <c r="E5003" t="e">
        <f>IF($C5003=2,$B5003,NA())</f>
        <v>#N/A</v>
      </c>
      <c r="F5003" t="e">
        <f>IF($C5003=3,$B5003,NA())</f>
        <v>#N/A</v>
      </c>
      <c r="G5003" t="e">
        <f>IF($C5003=4,$B5003,NA())</f>
        <v>#N/A</v>
      </c>
      <c r="H5003" t="e">
        <f>IF($C5003=5,$B5003,NA())</f>
        <v>#N/A</v>
      </c>
      <c r="I5003" t="e">
        <f>IF($C5003="",$B5003,NA())</f>
        <v>#N/A</v>
      </c>
    </row>
    <row r="5005" spans="1:9">
      <c r="A5005">
        <v>-0.9536772</v>
      </c>
      <c r="B5005">
        <v>0.0489213</v>
      </c>
      <c r="C5005">
        <f>'Map Data'!$I$66</f>
        <v>1</v>
      </c>
      <c r="D5005">
        <f>IF($C5005=1,$B5005,NA())</f>
        <v>0.0489213</v>
      </c>
      <c r="E5005" t="e">
        <f>IF($C5005=2,$B5005,NA())</f>
        <v>#N/A</v>
      </c>
      <c r="F5005" t="e">
        <f>IF($C5005=3,$B5005,NA())</f>
        <v>#N/A</v>
      </c>
      <c r="G5005" t="e">
        <f>IF($C5005=4,$B5005,NA())</f>
        <v>#N/A</v>
      </c>
      <c r="H5005" t="e">
        <f>IF($C5005=5,$B5005,NA())</f>
        <v>#N/A</v>
      </c>
      <c r="I5005" t="e">
        <f>IF($C5005="",$B5005,NA())</f>
        <v>#N/A</v>
      </c>
    </row>
    <row r="5006" spans="1:9">
      <c r="A5006">
        <v>-0.8994396</v>
      </c>
      <c r="B5006">
        <v>0.0489213</v>
      </c>
      <c r="C5006">
        <f>'Map Data'!$I$66</f>
        <v>1</v>
      </c>
      <c r="D5006">
        <f>IF($C5006=1,$B5006,NA())</f>
        <v>0.0489213</v>
      </c>
      <c r="E5006" t="e">
        <f>IF($C5006=2,$B5006,NA())</f>
        <v>#N/A</v>
      </c>
      <c r="F5006" t="e">
        <f>IF($C5006=3,$B5006,NA())</f>
        <v>#N/A</v>
      </c>
      <c r="G5006" t="e">
        <f>IF($C5006=4,$B5006,NA())</f>
        <v>#N/A</v>
      </c>
      <c r="H5006" t="e">
        <f>IF($C5006=5,$B5006,NA())</f>
        <v>#N/A</v>
      </c>
      <c r="I5006" t="e">
        <f>IF($C5006="",$B5006,NA())</f>
        <v>#N/A</v>
      </c>
    </row>
    <row r="5008" spans="1:9">
      <c r="A5008">
        <v>-0.8391757</v>
      </c>
      <c r="B5008">
        <v>0.0489213</v>
      </c>
      <c r="C5008">
        <f>'Map Data'!$I$66</f>
        <v>1</v>
      </c>
      <c r="D5008">
        <f>IF($C5008=1,$B5008,NA())</f>
        <v>0.0489213</v>
      </c>
      <c r="E5008" t="e">
        <f>IF($C5008=2,$B5008,NA())</f>
        <v>#N/A</v>
      </c>
      <c r="F5008" t="e">
        <f>IF($C5008=3,$B5008,NA())</f>
        <v>#N/A</v>
      </c>
      <c r="G5008" t="e">
        <f>IF($C5008=4,$B5008,NA())</f>
        <v>#N/A</v>
      </c>
      <c r="H5008" t="e">
        <f>IF($C5008=5,$B5008,NA())</f>
        <v>#N/A</v>
      </c>
      <c r="I5008" t="e">
        <f>IF($C5008="",$B5008,NA())</f>
        <v>#N/A</v>
      </c>
    </row>
    <row r="5009" spans="1:9">
      <c r="A5009">
        <v>-0.8241096999999999</v>
      </c>
      <c r="B5009">
        <v>0.0489213</v>
      </c>
      <c r="C5009">
        <f>'Map Data'!$I$66</f>
        <v>1</v>
      </c>
      <c r="D5009">
        <f>IF($C5009=1,$B5009,NA())</f>
        <v>0.0489213</v>
      </c>
      <c r="E5009" t="e">
        <f>IF($C5009=2,$B5009,NA())</f>
        <v>#N/A</v>
      </c>
      <c r="F5009" t="e">
        <f>IF($C5009=3,$B5009,NA())</f>
        <v>#N/A</v>
      </c>
      <c r="G5009" t="e">
        <f>IF($C5009=4,$B5009,NA())</f>
        <v>#N/A</v>
      </c>
      <c r="H5009" t="e">
        <f>IF($C5009=5,$B5009,NA())</f>
        <v>#N/A</v>
      </c>
      <c r="I5009" t="e">
        <f>IF($C5009="",$B5009,NA())</f>
        <v>#N/A</v>
      </c>
    </row>
    <row r="5011" spans="1:9">
      <c r="A5011">
        <v>-0.7909645</v>
      </c>
      <c r="B5011">
        <v>0.0489213</v>
      </c>
      <c r="C5011">
        <f>'Map Data'!$I$66</f>
        <v>1</v>
      </c>
      <c r="D5011">
        <f>IF($C5011=1,$B5011,NA())</f>
        <v>0.0489213</v>
      </c>
      <c r="E5011" t="e">
        <f>IF($C5011=2,$B5011,NA())</f>
        <v>#N/A</v>
      </c>
      <c r="F5011" t="e">
        <f>IF($C5011=3,$B5011,NA())</f>
        <v>#N/A</v>
      </c>
      <c r="G5011" t="e">
        <f>IF($C5011=4,$B5011,NA())</f>
        <v>#N/A</v>
      </c>
      <c r="H5011" t="e">
        <f>IF($C5011=5,$B5011,NA())</f>
        <v>#N/A</v>
      </c>
      <c r="I5011" t="e">
        <f>IF($C5011="",$B5011,NA())</f>
        <v>#N/A</v>
      </c>
    </row>
    <row r="5012" spans="1:9">
      <c r="A5012">
        <v>-0.7638457</v>
      </c>
      <c r="B5012">
        <v>0.0489213</v>
      </c>
      <c r="C5012">
        <f>'Map Data'!$I$66</f>
        <v>1</v>
      </c>
      <c r="D5012">
        <f>IF($C5012=1,$B5012,NA())</f>
        <v>0.0489213</v>
      </c>
      <c r="E5012" t="e">
        <f>IF($C5012=2,$B5012,NA())</f>
        <v>#N/A</v>
      </c>
      <c r="F5012" t="e">
        <f>IF($C5012=3,$B5012,NA())</f>
        <v>#N/A</v>
      </c>
      <c r="G5012" t="e">
        <f>IF($C5012=4,$B5012,NA())</f>
        <v>#N/A</v>
      </c>
      <c r="H5012" t="e">
        <f>IF($C5012=5,$B5012,NA())</f>
        <v>#N/A</v>
      </c>
      <c r="I5012" t="e">
        <f>IF($C5012="",$B5012,NA())</f>
        <v>#N/A</v>
      </c>
    </row>
    <row r="5014" spans="1:9">
      <c r="A5014">
        <v>-0.96573</v>
      </c>
      <c r="B5014">
        <v>0.0670005</v>
      </c>
      <c r="C5014">
        <f>'Map Data'!$I$66</f>
        <v>1</v>
      </c>
      <c r="D5014">
        <f>IF($C5014=1,$B5014,NA())</f>
        <v>0.0670005</v>
      </c>
      <c r="E5014" t="e">
        <f>IF($C5014=2,$B5014,NA())</f>
        <v>#N/A</v>
      </c>
      <c r="F5014" t="e">
        <f>IF($C5014=3,$B5014,NA())</f>
        <v>#N/A</v>
      </c>
      <c r="G5014" t="e">
        <f>IF($C5014=4,$B5014,NA())</f>
        <v>#N/A</v>
      </c>
      <c r="H5014" t="e">
        <f>IF($C5014=5,$B5014,NA())</f>
        <v>#N/A</v>
      </c>
      <c r="I5014" t="e">
        <f>IF($C5014="",$B5014,NA())</f>
        <v>#N/A</v>
      </c>
    </row>
    <row r="5015" spans="1:9">
      <c r="A5015">
        <v>-0.9024528000000001</v>
      </c>
      <c r="B5015">
        <v>0.0670005</v>
      </c>
      <c r="C5015">
        <f>'Map Data'!$I$66</f>
        <v>1</v>
      </c>
      <c r="D5015">
        <f>IF($C5015=1,$B5015,NA())</f>
        <v>0.0670005</v>
      </c>
      <c r="E5015" t="e">
        <f>IF($C5015=2,$B5015,NA())</f>
        <v>#N/A</v>
      </c>
      <c r="F5015" t="e">
        <f>IF($C5015=3,$B5015,NA())</f>
        <v>#N/A</v>
      </c>
      <c r="G5015" t="e">
        <f>IF($C5015=4,$B5015,NA())</f>
        <v>#N/A</v>
      </c>
      <c r="H5015" t="e">
        <f>IF($C5015=5,$B5015,NA())</f>
        <v>#N/A</v>
      </c>
      <c r="I5015" t="e">
        <f>IF($C5015="",$B5015,NA())</f>
        <v>#N/A</v>
      </c>
    </row>
    <row r="5017" spans="1:9">
      <c r="A5017">
        <v>-0.7819249</v>
      </c>
      <c r="B5017">
        <v>0.0670005</v>
      </c>
      <c r="C5017">
        <f>'Map Data'!$I$66</f>
        <v>1</v>
      </c>
      <c r="D5017">
        <f>IF($C5017=1,$B5017,NA())</f>
        <v>0.0670005</v>
      </c>
      <c r="E5017" t="e">
        <f>IF($C5017=2,$B5017,NA())</f>
        <v>#N/A</v>
      </c>
      <c r="F5017" t="e">
        <f>IF($C5017=3,$B5017,NA())</f>
        <v>#N/A</v>
      </c>
      <c r="G5017" t="e">
        <f>IF($C5017=4,$B5017,NA())</f>
        <v>#N/A</v>
      </c>
      <c r="H5017" t="e">
        <f>IF($C5017=5,$B5017,NA())</f>
        <v>#N/A</v>
      </c>
      <c r="I5017" t="e">
        <f>IF($C5017="",$B5017,NA())</f>
        <v>#N/A</v>
      </c>
    </row>
    <row r="5018" spans="1:9">
      <c r="A5018">
        <v>-0.7668589</v>
      </c>
      <c r="B5018">
        <v>0.0670005</v>
      </c>
      <c r="C5018">
        <f>'Map Data'!$I$66</f>
        <v>1</v>
      </c>
      <c r="D5018">
        <f>IF($C5018=1,$B5018,NA())</f>
        <v>0.0670005</v>
      </c>
      <c r="E5018" t="e">
        <f>IF($C5018=2,$B5018,NA())</f>
        <v>#N/A</v>
      </c>
      <c r="F5018" t="e">
        <f>IF($C5018=3,$B5018,NA())</f>
        <v>#N/A</v>
      </c>
      <c r="G5018" t="e">
        <f>IF($C5018=4,$B5018,NA())</f>
        <v>#N/A</v>
      </c>
      <c r="H5018" t="e">
        <f>IF($C5018=5,$B5018,NA())</f>
        <v>#N/A</v>
      </c>
      <c r="I5018" t="e">
        <f>IF($C5018="",$B5018,NA())</f>
        <v>#N/A</v>
      </c>
    </row>
    <row r="5020" spans="1:9">
      <c r="A5020">
        <v>-0.9295716000000001</v>
      </c>
      <c r="B5020">
        <v>0.08507969999999999</v>
      </c>
      <c r="C5020">
        <f>'Map Data'!$I$66</f>
        <v>1</v>
      </c>
      <c r="D5020">
        <f>IF($C5020=1,$B5020,NA())</f>
        <v>0.0850797</v>
      </c>
      <c r="E5020" t="e">
        <f>IF($C5020=2,$B5020,NA())</f>
        <v>#N/A</v>
      </c>
      <c r="F5020" t="e">
        <f>IF($C5020=3,$B5020,NA())</f>
        <v>#N/A</v>
      </c>
      <c r="G5020" t="e">
        <f>IF($C5020=4,$B5020,NA())</f>
        <v>#N/A</v>
      </c>
      <c r="H5020" t="e">
        <f>IF($C5020=5,$B5020,NA())</f>
        <v>#N/A</v>
      </c>
      <c r="I5020" t="e">
        <f>IF($C5020="",$B5020,NA())</f>
        <v>#N/A</v>
      </c>
    </row>
    <row r="5021" spans="1:9">
      <c r="A5021">
        <v>-0.8964264</v>
      </c>
      <c r="B5021">
        <v>0.08507969999999999</v>
      </c>
      <c r="C5021">
        <f>'Map Data'!$I$66</f>
        <v>1</v>
      </c>
      <c r="D5021">
        <f>IF($C5021=1,$B5021,NA())</f>
        <v>0.0850797</v>
      </c>
      <c r="E5021" t="e">
        <f>IF($C5021=2,$B5021,NA())</f>
        <v>#N/A</v>
      </c>
      <c r="F5021" t="e">
        <f>IF($C5021=3,$B5021,NA())</f>
        <v>#N/A</v>
      </c>
      <c r="G5021" t="e">
        <f>IF($C5021=4,$B5021,NA())</f>
        <v>#N/A</v>
      </c>
      <c r="H5021" t="e">
        <f>IF($C5021=5,$B5021,NA())</f>
        <v>#N/A</v>
      </c>
      <c r="I5021" t="e">
        <f>IF($C5021="",$B5021,NA())</f>
        <v>#N/A</v>
      </c>
    </row>
    <row r="5023" spans="1:9">
      <c r="A5023">
        <v>-0.9084792</v>
      </c>
      <c r="B5023">
        <v>0.103159</v>
      </c>
      <c r="C5023">
        <f>'Map Data'!$I$66</f>
        <v>1</v>
      </c>
      <c r="D5023">
        <f>IF($C5023=1,$B5023,NA())</f>
        <v>0.103159</v>
      </c>
      <c r="E5023" t="e">
        <f>IF($C5023=2,$B5023,NA())</f>
        <v>#N/A</v>
      </c>
      <c r="F5023" t="e">
        <f>IF($C5023=3,$B5023,NA())</f>
        <v>#N/A</v>
      </c>
      <c r="G5023" t="e">
        <f>IF($C5023=4,$B5023,NA())</f>
        <v>#N/A</v>
      </c>
      <c r="H5023" t="e">
        <f>IF($C5023=5,$B5023,NA())</f>
        <v>#N/A</v>
      </c>
      <c r="I5023" t="e">
        <f>IF($C5023="",$B5023,NA())</f>
        <v>#N/A</v>
      </c>
    </row>
    <row r="5024" spans="1:9">
      <c r="A5024">
        <v>-0.9024528000000001</v>
      </c>
      <c r="B5024">
        <v>0.103159</v>
      </c>
      <c r="C5024">
        <f>'Map Data'!$I$66</f>
        <v>1</v>
      </c>
      <c r="D5024">
        <f>IF($C5024=1,$B5024,NA())</f>
        <v>0.103159</v>
      </c>
      <c r="E5024" t="e">
        <f>IF($C5024=2,$B5024,NA())</f>
        <v>#N/A</v>
      </c>
      <c r="F5024" t="e">
        <f>IF($C5024=3,$B5024,NA())</f>
        <v>#N/A</v>
      </c>
      <c r="G5024" t="e">
        <f>IF($C5024=4,$B5024,NA())</f>
        <v>#N/A</v>
      </c>
      <c r="H5024" t="e">
        <f>IF($C5024=5,$B5024,NA())</f>
        <v>#N/A</v>
      </c>
      <c r="I5024" t="e">
        <f>IF($C5024="",$B5024,NA())</f>
        <v>#N/A</v>
      </c>
    </row>
    <row r="5026" spans="1:9">
      <c r="A5026">
        <v>-1.0922843</v>
      </c>
      <c r="B5026">
        <v>0.8082494</v>
      </c>
      <c r="C5026">
        <f>'Map Data'!$I$67</f>
        <v>3</v>
      </c>
      <c r="D5026" t="e">
        <f>IF($C5026=1,$B5026,NA())</f>
        <v>#N/A</v>
      </c>
      <c r="E5026" t="e">
        <f>IF($C5026=2,$B5026,NA())</f>
        <v>#N/A</v>
      </c>
      <c r="F5026">
        <f>IF($C5026=3,$B5026,NA())</f>
        <v>0.8082494</v>
      </c>
      <c r="G5026" t="e">
        <f>IF($C5026=4,$B5026,NA())</f>
        <v>#N/A</v>
      </c>
      <c r="H5026" t="e">
        <f>IF($C5026=5,$B5026,NA())</f>
        <v>#N/A</v>
      </c>
      <c r="I5026" t="e">
        <f>IF($C5026="",$B5026,NA())</f>
        <v>#N/A</v>
      </c>
    </row>
    <row r="5027" spans="1:9">
      <c r="A5027">
        <v>-1.0802315</v>
      </c>
      <c r="B5027">
        <v>0.8082494</v>
      </c>
      <c r="C5027">
        <f>'Map Data'!$I$67</f>
        <v>3</v>
      </c>
      <c r="D5027" t="e">
        <f>IF($C5027=1,$B5027,NA())</f>
        <v>#N/A</v>
      </c>
      <c r="E5027" t="e">
        <f>IF($C5027=2,$B5027,NA())</f>
        <v>#N/A</v>
      </c>
      <c r="F5027">
        <f>IF($C5027=3,$B5027,NA())</f>
        <v>0.8082494</v>
      </c>
      <c r="G5027" t="e">
        <f>IF($C5027=4,$B5027,NA())</f>
        <v>#N/A</v>
      </c>
      <c r="H5027" t="e">
        <f>IF($C5027=5,$B5027,NA())</f>
        <v>#N/A</v>
      </c>
      <c r="I5027" t="e">
        <f>IF($C5027="",$B5027,NA())</f>
        <v>#N/A</v>
      </c>
    </row>
    <row r="5029" spans="1:9">
      <c r="A5029">
        <v>-1.0772183</v>
      </c>
      <c r="B5029">
        <v>0.8263286</v>
      </c>
      <c r="C5029">
        <f>'Map Data'!$I$67</f>
        <v>3</v>
      </c>
      <c r="D5029" t="e">
        <f>IF($C5029=1,$B5029,NA())</f>
        <v>#N/A</v>
      </c>
      <c r="E5029" t="e">
        <f>IF($C5029=2,$B5029,NA())</f>
        <v>#N/A</v>
      </c>
      <c r="F5029">
        <f>IF($C5029=3,$B5029,NA())</f>
        <v>0.8263286</v>
      </c>
      <c r="G5029" t="e">
        <f>IF($C5029=4,$B5029,NA())</f>
        <v>#N/A</v>
      </c>
      <c r="H5029" t="e">
        <f>IF($C5029=5,$B5029,NA())</f>
        <v>#N/A</v>
      </c>
      <c r="I5029" t="e">
        <f>IF($C5029="",$B5029,NA())</f>
        <v>#N/A</v>
      </c>
    </row>
    <row r="5030" spans="1:9">
      <c r="A5030">
        <v>-1.0320204</v>
      </c>
      <c r="B5030">
        <v>0.8263286</v>
      </c>
      <c r="C5030">
        <f>'Map Data'!$I$67</f>
        <v>3</v>
      </c>
      <c r="D5030" t="e">
        <f>IF($C5030=1,$B5030,NA())</f>
        <v>#N/A</v>
      </c>
      <c r="E5030" t="e">
        <f>IF($C5030=2,$B5030,NA())</f>
        <v>#N/A</v>
      </c>
      <c r="F5030">
        <f>IF($C5030=3,$B5030,NA())</f>
        <v>0.8263286</v>
      </c>
      <c r="G5030" t="e">
        <f>IF($C5030=4,$B5030,NA())</f>
        <v>#N/A</v>
      </c>
      <c r="H5030" t="e">
        <f>IF($C5030=5,$B5030,NA())</f>
        <v>#N/A</v>
      </c>
      <c r="I5030" t="e">
        <f>IF($C5030="",$B5030,NA())</f>
        <v>#N/A</v>
      </c>
    </row>
    <row r="5032" spans="1:9">
      <c r="A5032">
        <v>-1.0651655</v>
      </c>
      <c r="B5032">
        <v>0.8444078</v>
      </c>
      <c r="C5032">
        <f>'Map Data'!$I$67</f>
        <v>3</v>
      </c>
      <c r="D5032" t="e">
        <f>IF($C5032=1,$B5032,NA())</f>
        <v>#N/A</v>
      </c>
      <c r="E5032" t="e">
        <f>IF($C5032=2,$B5032,NA())</f>
        <v>#N/A</v>
      </c>
      <c r="F5032">
        <f>IF($C5032=3,$B5032,NA())</f>
        <v>0.8444078</v>
      </c>
      <c r="G5032" t="e">
        <f>IF($C5032=4,$B5032,NA())</f>
        <v>#N/A</v>
      </c>
      <c r="H5032" t="e">
        <f>IF($C5032=5,$B5032,NA())</f>
        <v>#N/A</v>
      </c>
      <c r="I5032" t="e">
        <f>IF($C5032="",$B5032,NA())</f>
        <v>#N/A</v>
      </c>
    </row>
    <row r="5033" spans="1:9">
      <c r="A5033">
        <v>-0.9928488</v>
      </c>
      <c r="B5033">
        <v>0.8444078</v>
      </c>
      <c r="C5033">
        <f>'Map Data'!$I$67</f>
        <v>3</v>
      </c>
      <c r="D5033" t="e">
        <f>IF($C5033=1,$B5033,NA())</f>
        <v>#N/A</v>
      </c>
      <c r="E5033" t="e">
        <f>IF($C5033=2,$B5033,NA())</f>
        <v>#N/A</v>
      </c>
      <c r="F5033">
        <f>IF($C5033=3,$B5033,NA())</f>
        <v>0.8444078</v>
      </c>
      <c r="G5033" t="e">
        <f>IF($C5033=4,$B5033,NA())</f>
        <v>#N/A</v>
      </c>
      <c r="H5033" t="e">
        <f>IF($C5033=5,$B5033,NA())</f>
        <v>#N/A</v>
      </c>
      <c r="I5033" t="e">
        <f>IF($C5033="",$B5033,NA())</f>
        <v>#N/A</v>
      </c>
    </row>
    <row r="5035" spans="1:9">
      <c r="A5035">
        <v>-0.8572549</v>
      </c>
      <c r="B5035">
        <v>0.8444078</v>
      </c>
      <c r="C5035">
        <f>'Map Data'!$I$67</f>
        <v>3</v>
      </c>
      <c r="D5035" t="e">
        <f>IF($C5035=1,$B5035,NA())</f>
        <v>#N/A</v>
      </c>
      <c r="E5035" t="e">
        <f>IF($C5035=2,$B5035,NA())</f>
        <v>#N/A</v>
      </c>
      <c r="F5035">
        <f>IF($C5035=3,$B5035,NA())</f>
        <v>0.8444078</v>
      </c>
      <c r="G5035" t="e">
        <f>IF($C5035=4,$B5035,NA())</f>
        <v>#N/A</v>
      </c>
      <c r="H5035" t="e">
        <f>IF($C5035=5,$B5035,NA())</f>
        <v>#N/A</v>
      </c>
      <c r="I5035" t="e">
        <f>IF($C5035="",$B5035,NA())</f>
        <v>#N/A</v>
      </c>
    </row>
    <row r="5036" spans="1:9">
      <c r="A5036">
        <v>-0.8391757</v>
      </c>
      <c r="B5036">
        <v>0.8444078</v>
      </c>
      <c r="C5036">
        <f>'Map Data'!$I$67</f>
        <v>3</v>
      </c>
      <c r="D5036" t="e">
        <f>IF($C5036=1,$B5036,NA())</f>
        <v>#N/A</v>
      </c>
      <c r="E5036" t="e">
        <f>IF($C5036=2,$B5036,NA())</f>
        <v>#N/A</v>
      </c>
      <c r="F5036">
        <f>IF($C5036=3,$B5036,NA())</f>
        <v>0.8444078</v>
      </c>
      <c r="G5036" t="e">
        <f>IF($C5036=4,$B5036,NA())</f>
        <v>#N/A</v>
      </c>
      <c r="H5036" t="e">
        <f>IF($C5036=5,$B5036,NA())</f>
        <v>#N/A</v>
      </c>
      <c r="I5036" t="e">
        <f>IF($C5036="",$B5036,NA())</f>
        <v>#N/A</v>
      </c>
    </row>
    <row r="5038" spans="1:9">
      <c r="A5038">
        <v>-1.0621523</v>
      </c>
      <c r="B5038">
        <v>0.8624871</v>
      </c>
      <c r="C5038">
        <f>'Map Data'!$I$67</f>
        <v>3</v>
      </c>
      <c r="D5038" t="e">
        <f>IF($C5038=1,$B5038,NA())</f>
        <v>#N/A</v>
      </c>
      <c r="E5038" t="e">
        <f>IF($C5038=2,$B5038,NA())</f>
        <v>#N/A</v>
      </c>
      <c r="F5038">
        <f>IF($C5038=3,$B5038,NA())</f>
        <v>0.8624871</v>
      </c>
      <c r="G5038" t="e">
        <f>IF($C5038=4,$B5038,NA())</f>
        <v>#N/A</v>
      </c>
      <c r="H5038" t="e">
        <f>IF($C5038=5,$B5038,NA())</f>
        <v>#N/A</v>
      </c>
      <c r="I5038" t="e">
        <f>IF($C5038="",$B5038,NA())</f>
        <v>#N/A</v>
      </c>
    </row>
    <row r="5039" spans="1:9">
      <c r="A5039">
        <v>-0.920532</v>
      </c>
      <c r="B5039">
        <v>0.8624871</v>
      </c>
      <c r="C5039">
        <f>'Map Data'!$I$67</f>
        <v>3</v>
      </c>
      <c r="D5039" t="e">
        <f>IF($C5039=1,$B5039,NA())</f>
        <v>#N/A</v>
      </c>
      <c r="E5039" t="e">
        <f>IF($C5039=2,$B5039,NA())</f>
        <v>#N/A</v>
      </c>
      <c r="F5039">
        <f>IF($C5039=3,$B5039,NA())</f>
        <v>0.8624871</v>
      </c>
      <c r="G5039" t="e">
        <f>IF($C5039=4,$B5039,NA())</f>
        <v>#N/A</v>
      </c>
      <c r="H5039" t="e">
        <f>IF($C5039=5,$B5039,NA())</f>
        <v>#N/A</v>
      </c>
      <c r="I5039" t="e">
        <f>IF($C5039="",$B5039,NA())</f>
        <v>#N/A</v>
      </c>
    </row>
    <row r="5041" spans="1:9">
      <c r="A5041">
        <v>-0.8331493</v>
      </c>
      <c r="B5041">
        <v>0.8624871</v>
      </c>
      <c r="C5041">
        <f>'Map Data'!$I$67</f>
        <v>3</v>
      </c>
      <c r="D5041" t="e">
        <f>IF($C5041=1,$B5041,NA())</f>
        <v>#N/A</v>
      </c>
      <c r="E5041" t="e">
        <f>IF($C5041=2,$B5041,NA())</f>
        <v>#N/A</v>
      </c>
      <c r="F5041">
        <f>IF($C5041=3,$B5041,NA())</f>
        <v>0.8624871</v>
      </c>
      <c r="G5041" t="e">
        <f>IF($C5041=4,$B5041,NA())</f>
        <v>#N/A</v>
      </c>
      <c r="H5041" t="e">
        <f>IF($C5041=5,$B5041,NA())</f>
        <v>#N/A</v>
      </c>
      <c r="I5041" t="e">
        <f>IF($C5041="",$B5041,NA())</f>
        <v>#N/A</v>
      </c>
    </row>
    <row r="5042" spans="1:9">
      <c r="A5042">
        <v>-0.7939777</v>
      </c>
      <c r="B5042">
        <v>0.8624871</v>
      </c>
      <c r="C5042">
        <f>'Map Data'!$I$67</f>
        <v>3</v>
      </c>
      <c r="D5042" t="e">
        <f>IF($C5042=1,$B5042,NA())</f>
        <v>#N/A</v>
      </c>
      <c r="E5042" t="e">
        <f>IF($C5042=2,$B5042,NA())</f>
        <v>#N/A</v>
      </c>
      <c r="F5042">
        <f>IF($C5042=3,$B5042,NA())</f>
        <v>0.8624871</v>
      </c>
      <c r="G5042" t="e">
        <f>IF($C5042=4,$B5042,NA())</f>
        <v>#N/A</v>
      </c>
      <c r="H5042" t="e">
        <f>IF($C5042=5,$B5042,NA())</f>
        <v>#N/A</v>
      </c>
      <c r="I5042" t="e">
        <f>IF($C5042="",$B5042,NA())</f>
        <v>#N/A</v>
      </c>
    </row>
    <row r="5044" spans="1:9">
      <c r="A5044">
        <v>-1.0711919</v>
      </c>
      <c r="B5044">
        <v>0.8805663</v>
      </c>
      <c r="C5044">
        <f>'Map Data'!$I$67</f>
        <v>3</v>
      </c>
      <c r="D5044" t="e">
        <f>IF($C5044=1,$B5044,NA())</f>
        <v>#N/A</v>
      </c>
      <c r="E5044" t="e">
        <f>IF($C5044=2,$B5044,NA())</f>
        <v>#N/A</v>
      </c>
      <c r="F5044">
        <f>IF($C5044=3,$B5044,NA())</f>
        <v>0.8805663</v>
      </c>
      <c r="G5044" t="e">
        <f>IF($C5044=4,$B5044,NA())</f>
        <v>#N/A</v>
      </c>
      <c r="H5044" t="e">
        <f>IF($C5044=5,$B5044,NA())</f>
        <v>#N/A</v>
      </c>
      <c r="I5044" t="e">
        <f>IF($C5044="",$B5044,NA())</f>
        <v>#N/A</v>
      </c>
    </row>
    <row r="5045" spans="1:9">
      <c r="A5045">
        <v>-0.8964264</v>
      </c>
      <c r="B5045">
        <v>0.8805663</v>
      </c>
      <c r="C5045">
        <f>'Map Data'!$I$67</f>
        <v>3</v>
      </c>
      <c r="D5045" t="e">
        <f>IF($C5045=1,$B5045,NA())</f>
        <v>#N/A</v>
      </c>
      <c r="E5045" t="e">
        <f>IF($C5045=2,$B5045,NA())</f>
        <v>#N/A</v>
      </c>
      <c r="F5045">
        <f>IF($C5045=3,$B5045,NA())</f>
        <v>0.8805663</v>
      </c>
      <c r="G5045" t="e">
        <f>IF($C5045=4,$B5045,NA())</f>
        <v>#N/A</v>
      </c>
      <c r="H5045" t="e">
        <f>IF($C5045=5,$B5045,NA())</f>
        <v>#N/A</v>
      </c>
      <c r="I5045" t="e">
        <f>IF($C5045="",$B5045,NA())</f>
        <v>#N/A</v>
      </c>
    </row>
    <row r="5047" spans="1:9">
      <c r="A5047">
        <v>-0.8632813</v>
      </c>
      <c r="B5047">
        <v>0.8805663</v>
      </c>
      <c r="C5047">
        <f>'Map Data'!$I$67</f>
        <v>3</v>
      </c>
      <c r="D5047" t="e">
        <f>IF($C5047=1,$B5047,NA())</f>
        <v>#N/A</v>
      </c>
      <c r="E5047" t="e">
        <f>IF($C5047=2,$B5047,NA())</f>
        <v>#N/A</v>
      </c>
      <c r="F5047">
        <f>IF($C5047=3,$B5047,NA())</f>
        <v>0.8805663</v>
      </c>
      <c r="G5047" t="e">
        <f>IF($C5047=4,$B5047,NA())</f>
        <v>#N/A</v>
      </c>
      <c r="H5047" t="e">
        <f>IF($C5047=5,$B5047,NA())</f>
        <v>#N/A</v>
      </c>
      <c r="I5047" t="e">
        <f>IF($C5047="",$B5047,NA())</f>
        <v>#N/A</v>
      </c>
    </row>
    <row r="5048" spans="1:9">
      <c r="A5048">
        <v>-0.8241096999999999</v>
      </c>
      <c r="B5048">
        <v>0.8805663</v>
      </c>
      <c r="C5048">
        <f>'Map Data'!$I$67</f>
        <v>3</v>
      </c>
      <c r="D5048" t="e">
        <f>IF($C5048=1,$B5048,NA())</f>
        <v>#N/A</v>
      </c>
      <c r="E5048" t="e">
        <f>IF($C5048=2,$B5048,NA())</f>
        <v>#N/A</v>
      </c>
      <c r="F5048">
        <f>IF($C5048=3,$B5048,NA())</f>
        <v>0.8805663</v>
      </c>
      <c r="G5048" t="e">
        <f>IF($C5048=4,$B5048,NA())</f>
        <v>#N/A</v>
      </c>
      <c r="H5048" t="e">
        <f>IF($C5048=5,$B5048,NA())</f>
        <v>#N/A</v>
      </c>
      <c r="I5048" t="e">
        <f>IF($C5048="",$B5048,NA())</f>
        <v>#N/A</v>
      </c>
    </row>
    <row r="5050" spans="1:9">
      <c r="A5050">
        <v>-0.8120569</v>
      </c>
      <c r="B5050">
        <v>0.8805663</v>
      </c>
      <c r="C5050">
        <f>'Map Data'!$I$67</f>
        <v>3</v>
      </c>
      <c r="D5050" t="e">
        <f>IF($C5050=1,$B5050,NA())</f>
        <v>#N/A</v>
      </c>
      <c r="E5050" t="e">
        <f>IF($C5050=2,$B5050,NA())</f>
        <v>#N/A</v>
      </c>
      <c r="F5050">
        <f>IF($C5050=3,$B5050,NA())</f>
        <v>0.8805663</v>
      </c>
      <c r="G5050" t="e">
        <f>IF($C5050=4,$B5050,NA())</f>
        <v>#N/A</v>
      </c>
      <c r="H5050" t="e">
        <f>IF($C5050=5,$B5050,NA())</f>
        <v>#N/A</v>
      </c>
      <c r="I5050" t="e">
        <f>IF($C5050="",$B5050,NA())</f>
        <v>#N/A</v>
      </c>
    </row>
    <row r="5051" spans="1:9">
      <c r="A5051">
        <v>-0.7969908999999999</v>
      </c>
      <c r="B5051">
        <v>0.8805663</v>
      </c>
      <c r="C5051">
        <f>'Map Data'!$I$67</f>
        <v>3</v>
      </c>
      <c r="D5051" t="e">
        <f>IF($C5051=1,$B5051,NA())</f>
        <v>#N/A</v>
      </c>
      <c r="E5051" t="e">
        <f>IF($C5051=2,$B5051,NA())</f>
        <v>#N/A</v>
      </c>
      <c r="F5051">
        <f>IF($C5051=3,$B5051,NA())</f>
        <v>0.8805663</v>
      </c>
      <c r="G5051" t="e">
        <f>IF($C5051=4,$B5051,NA())</f>
        <v>#N/A</v>
      </c>
      <c r="H5051" t="e">
        <f>IF($C5051=5,$B5051,NA())</f>
        <v>#N/A</v>
      </c>
      <c r="I5051" t="e">
        <f>IF($C5051="",$B5051,NA())</f>
        <v>#N/A</v>
      </c>
    </row>
    <row r="5053" spans="1:9">
      <c r="A5053">
        <v>-0.7789117</v>
      </c>
      <c r="B5053">
        <v>0.8805663</v>
      </c>
      <c r="C5053">
        <f>'Map Data'!$I$67</f>
        <v>3</v>
      </c>
      <c r="D5053" t="e">
        <f>IF($C5053=1,$B5053,NA())</f>
        <v>#N/A</v>
      </c>
      <c r="E5053" t="e">
        <f>IF($C5053=2,$B5053,NA())</f>
        <v>#N/A</v>
      </c>
      <c r="F5053">
        <f>IF($C5053=3,$B5053,NA())</f>
        <v>0.8805663</v>
      </c>
      <c r="G5053" t="e">
        <f>IF($C5053=4,$B5053,NA())</f>
        <v>#N/A</v>
      </c>
      <c r="H5053" t="e">
        <f>IF($C5053=5,$B5053,NA())</f>
        <v>#N/A</v>
      </c>
      <c r="I5053" t="e">
        <f>IF($C5053="",$B5053,NA())</f>
        <v>#N/A</v>
      </c>
    </row>
    <row r="5054" spans="1:9">
      <c r="A5054">
        <v>-0.7728853</v>
      </c>
      <c r="B5054">
        <v>0.8805663</v>
      </c>
      <c r="C5054">
        <f>'Map Data'!$I$67</f>
        <v>3</v>
      </c>
      <c r="D5054" t="e">
        <f>IF($C5054=1,$B5054,NA())</f>
        <v>#N/A</v>
      </c>
      <c r="E5054" t="e">
        <f>IF($C5054=2,$B5054,NA())</f>
        <v>#N/A</v>
      </c>
      <c r="F5054">
        <f>IF($C5054=3,$B5054,NA())</f>
        <v>0.8805663</v>
      </c>
      <c r="G5054" t="e">
        <f>IF($C5054=4,$B5054,NA())</f>
        <v>#N/A</v>
      </c>
      <c r="H5054" t="e">
        <f>IF($C5054=5,$B5054,NA())</f>
        <v>#N/A</v>
      </c>
      <c r="I5054" t="e">
        <f>IF($C5054="",$B5054,NA())</f>
        <v>#N/A</v>
      </c>
    </row>
    <row r="5056" spans="1:9">
      <c r="A5056">
        <v>-1.0862579</v>
      </c>
      <c r="B5056">
        <v>0.8986456</v>
      </c>
      <c r="C5056">
        <f>'Map Data'!$I$67</f>
        <v>3</v>
      </c>
      <c r="D5056" t="e">
        <f>IF($C5056=1,$B5056,NA())</f>
        <v>#N/A</v>
      </c>
      <c r="E5056" t="e">
        <f>IF($C5056=2,$B5056,NA())</f>
        <v>#N/A</v>
      </c>
      <c r="F5056">
        <f>IF($C5056=3,$B5056,NA())</f>
        <v>0.8986456</v>
      </c>
      <c r="G5056" t="e">
        <f>IF($C5056=4,$B5056,NA())</f>
        <v>#N/A</v>
      </c>
      <c r="H5056" t="e">
        <f>IF($C5056=5,$B5056,NA())</f>
        <v>#N/A</v>
      </c>
      <c r="I5056" t="e">
        <f>IF($C5056="",$B5056,NA())</f>
        <v>#N/A</v>
      </c>
    </row>
    <row r="5057" spans="1:9">
      <c r="A5057">
        <v>-0.8934132</v>
      </c>
      <c r="B5057">
        <v>0.8986456</v>
      </c>
      <c r="C5057">
        <f>'Map Data'!$I$67</f>
        <v>3</v>
      </c>
      <c r="D5057" t="e">
        <f>IF($C5057=1,$B5057,NA())</f>
        <v>#N/A</v>
      </c>
      <c r="E5057" t="e">
        <f>IF($C5057=2,$B5057,NA())</f>
        <v>#N/A</v>
      </c>
      <c r="F5057">
        <f>IF($C5057=3,$B5057,NA())</f>
        <v>0.8986456</v>
      </c>
      <c r="G5057" t="e">
        <f>IF($C5057=4,$B5057,NA())</f>
        <v>#N/A</v>
      </c>
      <c r="H5057" t="e">
        <f>IF($C5057=5,$B5057,NA())</f>
        <v>#N/A</v>
      </c>
      <c r="I5057" t="e">
        <f>IF($C5057="",$B5057,NA())</f>
        <v>#N/A</v>
      </c>
    </row>
    <row r="5059" spans="1:9">
      <c r="A5059">
        <v>-0.8843736</v>
      </c>
      <c r="B5059">
        <v>0.8986456</v>
      </c>
      <c r="C5059">
        <f>'Map Data'!$I$67</f>
        <v>3</v>
      </c>
      <c r="D5059" t="e">
        <f>IF($C5059=1,$B5059,NA())</f>
        <v>#N/A</v>
      </c>
      <c r="E5059" t="e">
        <f>IF($C5059=2,$B5059,NA())</f>
        <v>#N/A</v>
      </c>
      <c r="F5059">
        <f>IF($C5059=3,$B5059,NA())</f>
        <v>0.8986456</v>
      </c>
      <c r="G5059" t="e">
        <f>IF($C5059=4,$B5059,NA())</f>
        <v>#N/A</v>
      </c>
      <c r="H5059" t="e">
        <f>IF($C5059=5,$B5059,NA())</f>
        <v>#N/A</v>
      </c>
      <c r="I5059" t="e">
        <f>IF($C5059="",$B5059,NA())</f>
        <v>#N/A</v>
      </c>
    </row>
    <row r="5060" spans="1:9">
      <c r="A5060">
        <v>-0.8813604</v>
      </c>
      <c r="B5060">
        <v>0.8986456</v>
      </c>
      <c r="C5060">
        <f>'Map Data'!$I$67</f>
        <v>3</v>
      </c>
      <c r="D5060" t="e">
        <f>IF($C5060=1,$B5060,NA())</f>
        <v>#N/A</v>
      </c>
      <c r="E5060" t="e">
        <f>IF($C5060=2,$B5060,NA())</f>
        <v>#N/A</v>
      </c>
      <c r="F5060">
        <f>IF($C5060=3,$B5060,NA())</f>
        <v>0.8986456</v>
      </c>
      <c r="G5060" t="e">
        <f>IF($C5060=4,$B5060,NA())</f>
        <v>#N/A</v>
      </c>
      <c r="H5060" t="e">
        <f>IF($C5060=5,$B5060,NA())</f>
        <v>#N/A</v>
      </c>
      <c r="I5060" t="e">
        <f>IF($C5060="",$B5060,NA())</f>
        <v>#N/A</v>
      </c>
    </row>
    <row r="5062" spans="1:9">
      <c r="A5062">
        <v>-0.8723209</v>
      </c>
      <c r="B5062">
        <v>0.8986456</v>
      </c>
      <c r="C5062">
        <f>'Map Data'!$I$67</f>
        <v>3</v>
      </c>
      <c r="D5062" t="e">
        <f>IF($C5062=1,$B5062,NA())</f>
        <v>#N/A</v>
      </c>
      <c r="E5062" t="e">
        <f>IF($C5062=2,$B5062,NA())</f>
        <v>#N/A</v>
      </c>
      <c r="F5062">
        <f>IF($C5062=3,$B5062,NA())</f>
        <v>0.8986456</v>
      </c>
      <c r="G5062" t="e">
        <f>IF($C5062=4,$B5062,NA())</f>
        <v>#N/A</v>
      </c>
      <c r="H5062" t="e">
        <f>IF($C5062=5,$B5062,NA())</f>
        <v>#N/A</v>
      </c>
      <c r="I5062" t="e">
        <f>IF($C5062="",$B5062,NA())</f>
        <v>#N/A</v>
      </c>
    </row>
    <row r="5063" spans="1:9">
      <c r="A5063">
        <v>-0.8241096999999999</v>
      </c>
      <c r="B5063">
        <v>0.8986456</v>
      </c>
      <c r="C5063">
        <f>'Map Data'!$I$67</f>
        <v>3</v>
      </c>
      <c r="D5063" t="e">
        <f>IF($C5063=1,$B5063,NA())</f>
        <v>#N/A</v>
      </c>
      <c r="E5063" t="e">
        <f>IF($C5063=2,$B5063,NA())</f>
        <v>#N/A</v>
      </c>
      <c r="F5063">
        <f>IF($C5063=3,$B5063,NA())</f>
        <v>0.8986456</v>
      </c>
      <c r="G5063" t="e">
        <f>IF($C5063=4,$B5063,NA())</f>
        <v>#N/A</v>
      </c>
      <c r="H5063" t="e">
        <f>IF($C5063=5,$B5063,NA())</f>
        <v>#N/A</v>
      </c>
      <c r="I5063" t="e">
        <f>IF($C5063="",$B5063,NA())</f>
        <v>#N/A</v>
      </c>
    </row>
    <row r="5065" spans="1:9">
      <c r="A5065">
        <v>-0.7005686</v>
      </c>
      <c r="B5065">
        <v>0.8986456</v>
      </c>
      <c r="C5065">
        <f>'Map Data'!$I$67</f>
        <v>3</v>
      </c>
      <c r="D5065" t="e">
        <f>IF($C5065=1,$B5065,NA())</f>
        <v>#N/A</v>
      </c>
      <c r="E5065" t="e">
        <f>IF($C5065=2,$B5065,NA())</f>
        <v>#N/A</v>
      </c>
      <c r="F5065">
        <f>IF($C5065=3,$B5065,NA())</f>
        <v>0.8986456</v>
      </c>
      <c r="G5065" t="e">
        <f>IF($C5065=4,$B5065,NA())</f>
        <v>#N/A</v>
      </c>
      <c r="H5065" t="e">
        <f>IF($C5065=5,$B5065,NA())</f>
        <v>#N/A</v>
      </c>
      <c r="I5065" t="e">
        <f>IF($C5065="",$B5065,NA())</f>
        <v>#N/A</v>
      </c>
    </row>
    <row r="5066" spans="1:9">
      <c r="A5066">
        <v>-0.6945422</v>
      </c>
      <c r="B5066">
        <v>0.8986456</v>
      </c>
      <c r="C5066">
        <f>'Map Data'!$I$67</f>
        <v>3</v>
      </c>
      <c r="D5066" t="e">
        <f>IF($C5066=1,$B5066,NA())</f>
        <v>#N/A</v>
      </c>
      <c r="E5066" t="e">
        <f>IF($C5066=2,$B5066,NA())</f>
        <v>#N/A</v>
      </c>
      <c r="F5066">
        <f>IF($C5066=3,$B5066,NA())</f>
        <v>0.8986456</v>
      </c>
      <c r="G5066" t="e">
        <f>IF($C5066=4,$B5066,NA())</f>
        <v>#N/A</v>
      </c>
      <c r="H5066" t="e">
        <f>IF($C5066=5,$B5066,NA())</f>
        <v>#N/A</v>
      </c>
      <c r="I5066" t="e">
        <f>IF($C5066="",$B5066,NA())</f>
        <v>#N/A</v>
      </c>
    </row>
    <row r="5068" spans="1:9">
      <c r="A5068">
        <v>-0.6824894</v>
      </c>
      <c r="B5068">
        <v>0.8986456</v>
      </c>
      <c r="C5068">
        <f>'Map Data'!$I$67</f>
        <v>3</v>
      </c>
      <c r="D5068" t="e">
        <f>IF($C5068=1,$B5068,NA())</f>
        <v>#N/A</v>
      </c>
      <c r="E5068" t="e">
        <f>IF($C5068=2,$B5068,NA())</f>
        <v>#N/A</v>
      </c>
      <c r="F5068">
        <f>IF($C5068=3,$B5068,NA())</f>
        <v>0.8986456</v>
      </c>
      <c r="G5068" t="e">
        <f>IF($C5068=4,$B5068,NA())</f>
        <v>#N/A</v>
      </c>
      <c r="H5068" t="e">
        <f>IF($C5068=5,$B5068,NA())</f>
        <v>#N/A</v>
      </c>
      <c r="I5068" t="e">
        <f>IF($C5068="",$B5068,NA())</f>
        <v>#N/A</v>
      </c>
    </row>
    <row r="5069" spans="1:9">
      <c r="A5069">
        <v>-0.6704366</v>
      </c>
      <c r="B5069">
        <v>0.8986456</v>
      </c>
      <c r="C5069">
        <f>'Map Data'!$I$67</f>
        <v>3</v>
      </c>
      <c r="D5069" t="e">
        <f>IF($C5069=1,$B5069,NA())</f>
        <v>#N/A</v>
      </c>
      <c r="E5069" t="e">
        <f>IF($C5069=2,$B5069,NA())</f>
        <v>#N/A</v>
      </c>
      <c r="F5069">
        <f>IF($C5069=3,$B5069,NA())</f>
        <v>0.8986456</v>
      </c>
      <c r="G5069" t="e">
        <f>IF($C5069=4,$B5069,NA())</f>
        <v>#N/A</v>
      </c>
      <c r="H5069" t="e">
        <f>IF($C5069=5,$B5069,NA())</f>
        <v>#N/A</v>
      </c>
      <c r="I5069" t="e">
        <f>IF($C5069="",$B5069,NA())</f>
        <v>#N/A</v>
      </c>
    </row>
    <row r="5071" spans="1:9">
      <c r="A5071">
        <v>-1.55933</v>
      </c>
      <c r="B5071">
        <v>0.9167248</v>
      </c>
      <c r="C5071">
        <f>'Map Data'!$I$67</f>
        <v>3</v>
      </c>
      <c r="D5071" t="e">
        <f>IF($C5071=1,$B5071,NA())</f>
        <v>#N/A</v>
      </c>
      <c r="E5071" t="e">
        <f>IF($C5071=2,$B5071,NA())</f>
        <v>#N/A</v>
      </c>
      <c r="F5071">
        <f>IF($C5071=3,$B5071,NA())</f>
        <v>0.9167248</v>
      </c>
      <c r="G5071" t="e">
        <f>IF($C5071=4,$B5071,NA())</f>
        <v>#N/A</v>
      </c>
      <c r="H5071" t="e">
        <f>IF($C5071=5,$B5071,NA())</f>
        <v>#N/A</v>
      </c>
      <c r="I5071" t="e">
        <f>IF($C5071="",$B5071,NA())</f>
        <v>#N/A</v>
      </c>
    </row>
    <row r="5072" spans="1:9">
      <c r="A5072">
        <v>-1.5563168</v>
      </c>
      <c r="B5072">
        <v>0.9167248</v>
      </c>
      <c r="C5072">
        <f>'Map Data'!$I$67</f>
        <v>3</v>
      </c>
      <c r="D5072" t="e">
        <f>IF($C5072=1,$B5072,NA())</f>
        <v>#N/A</v>
      </c>
      <c r="E5072" t="e">
        <f>IF($C5072=2,$B5072,NA())</f>
        <v>#N/A</v>
      </c>
      <c r="F5072">
        <f>IF($C5072=3,$B5072,NA())</f>
        <v>0.9167248</v>
      </c>
      <c r="G5072" t="e">
        <f>IF($C5072=4,$B5072,NA())</f>
        <v>#N/A</v>
      </c>
      <c r="H5072" t="e">
        <f>IF($C5072=5,$B5072,NA())</f>
        <v>#N/A</v>
      </c>
      <c r="I5072" t="e">
        <f>IF($C5072="",$B5072,NA())</f>
        <v>#N/A</v>
      </c>
    </row>
    <row r="5074" spans="1:9">
      <c r="A5074">
        <v>-1.1615879</v>
      </c>
      <c r="B5074">
        <v>0.9167248</v>
      </c>
      <c r="C5074">
        <f>'Map Data'!$I$67</f>
        <v>3</v>
      </c>
      <c r="D5074" t="e">
        <f>IF($C5074=1,$B5074,NA())</f>
        <v>#N/A</v>
      </c>
      <c r="E5074" t="e">
        <f>IF($C5074=2,$B5074,NA())</f>
        <v>#N/A</v>
      </c>
      <c r="F5074">
        <f>IF($C5074=3,$B5074,NA())</f>
        <v>0.9167248</v>
      </c>
      <c r="G5074" t="e">
        <f>IF($C5074=4,$B5074,NA())</f>
        <v>#N/A</v>
      </c>
      <c r="H5074" t="e">
        <f>IF($C5074=5,$B5074,NA())</f>
        <v>#N/A</v>
      </c>
      <c r="I5074" t="e">
        <f>IF($C5074="",$B5074,NA())</f>
        <v>#N/A</v>
      </c>
    </row>
    <row r="5075" spans="1:9">
      <c r="A5075">
        <v>-0.8693077</v>
      </c>
      <c r="B5075">
        <v>0.9167248</v>
      </c>
      <c r="C5075">
        <f>'Map Data'!$I$67</f>
        <v>3</v>
      </c>
      <c r="D5075" t="e">
        <f>IF($C5075=1,$B5075,NA())</f>
        <v>#N/A</v>
      </c>
      <c r="E5075" t="e">
        <f>IF($C5075=2,$B5075,NA())</f>
        <v>#N/A</v>
      </c>
      <c r="F5075">
        <f>IF($C5075=3,$B5075,NA())</f>
        <v>0.9167248</v>
      </c>
      <c r="G5075" t="e">
        <f>IF($C5075=4,$B5075,NA())</f>
        <v>#N/A</v>
      </c>
      <c r="H5075" t="e">
        <f>IF($C5075=5,$B5075,NA())</f>
        <v>#N/A</v>
      </c>
      <c r="I5075" t="e">
        <f>IF($C5075="",$B5075,NA())</f>
        <v>#N/A</v>
      </c>
    </row>
    <row r="5077" spans="1:9">
      <c r="A5077">
        <v>-0.8572549</v>
      </c>
      <c r="B5077">
        <v>0.9167248</v>
      </c>
      <c r="C5077">
        <f>'Map Data'!$I$67</f>
        <v>3</v>
      </c>
      <c r="D5077" t="e">
        <f>IF($C5077=1,$B5077,NA())</f>
        <v>#N/A</v>
      </c>
      <c r="E5077" t="e">
        <f>IF($C5077=2,$B5077,NA())</f>
        <v>#N/A</v>
      </c>
      <c r="F5077">
        <f>IF($C5077=3,$B5077,NA())</f>
        <v>0.9167248</v>
      </c>
      <c r="G5077" t="e">
        <f>IF($C5077=4,$B5077,NA())</f>
        <v>#N/A</v>
      </c>
      <c r="H5077" t="e">
        <f>IF($C5077=5,$B5077,NA())</f>
        <v>#N/A</v>
      </c>
      <c r="I5077" t="e">
        <f>IF($C5077="",$B5077,NA())</f>
        <v>#N/A</v>
      </c>
    </row>
    <row r="5078" spans="1:9">
      <c r="A5078">
        <v>-0.8120569</v>
      </c>
      <c r="B5078">
        <v>0.9167248</v>
      </c>
      <c r="C5078">
        <f>'Map Data'!$I$67</f>
        <v>3</v>
      </c>
      <c r="D5078" t="e">
        <f>IF($C5078=1,$B5078,NA())</f>
        <v>#N/A</v>
      </c>
      <c r="E5078" t="e">
        <f>IF($C5078=2,$B5078,NA())</f>
        <v>#N/A</v>
      </c>
      <c r="F5078">
        <f>IF($C5078=3,$B5078,NA())</f>
        <v>0.9167248</v>
      </c>
      <c r="G5078" t="e">
        <f>IF($C5078=4,$B5078,NA())</f>
        <v>#N/A</v>
      </c>
      <c r="H5078" t="e">
        <f>IF($C5078=5,$B5078,NA())</f>
        <v>#N/A</v>
      </c>
      <c r="I5078" t="e">
        <f>IF($C5078="",$B5078,NA())</f>
        <v>#N/A</v>
      </c>
    </row>
    <row r="5080" spans="1:9">
      <c r="A5080">
        <v>-0.7397401</v>
      </c>
      <c r="B5080">
        <v>0.9167248</v>
      </c>
      <c r="C5080">
        <f>'Map Data'!$I$67</f>
        <v>3</v>
      </c>
      <c r="D5080" t="e">
        <f>IF($C5080=1,$B5080,NA())</f>
        <v>#N/A</v>
      </c>
      <c r="E5080" t="e">
        <f>IF($C5080=2,$B5080,NA())</f>
        <v>#N/A</v>
      </c>
      <c r="F5080">
        <f>IF($C5080=3,$B5080,NA())</f>
        <v>0.9167248</v>
      </c>
      <c r="G5080" t="e">
        <f>IF($C5080=4,$B5080,NA())</f>
        <v>#N/A</v>
      </c>
      <c r="H5080" t="e">
        <f>IF($C5080=5,$B5080,NA())</f>
        <v>#N/A</v>
      </c>
      <c r="I5080" t="e">
        <f>IF($C5080="",$B5080,NA())</f>
        <v>#N/A</v>
      </c>
    </row>
    <row r="5081" spans="1:9">
      <c r="A5081">
        <v>-0.6674234</v>
      </c>
      <c r="B5081">
        <v>0.9167248</v>
      </c>
      <c r="C5081">
        <f>'Map Data'!$I$67</f>
        <v>3</v>
      </c>
      <c r="D5081" t="e">
        <f>IF($C5081=1,$B5081,NA())</f>
        <v>#N/A</v>
      </c>
      <c r="E5081" t="e">
        <f>IF($C5081=2,$B5081,NA())</f>
        <v>#N/A</v>
      </c>
      <c r="F5081">
        <f>IF($C5081=3,$B5081,NA())</f>
        <v>0.9167248</v>
      </c>
      <c r="G5081" t="e">
        <f>IF($C5081=4,$B5081,NA())</f>
        <v>#N/A</v>
      </c>
      <c r="H5081" t="e">
        <f>IF($C5081=5,$B5081,NA())</f>
        <v>#N/A</v>
      </c>
      <c r="I5081" t="e">
        <f>IF($C5081="",$B5081,NA())</f>
        <v>#N/A</v>
      </c>
    </row>
    <row r="5083" spans="1:9">
      <c r="A5083">
        <v>-1.5774092</v>
      </c>
      <c r="B5083">
        <v>0.934804</v>
      </c>
      <c r="C5083">
        <f>'Map Data'!$I$67</f>
        <v>3</v>
      </c>
      <c r="D5083" t="e">
        <f>IF($C5083=1,$B5083,NA())</f>
        <v>#N/A</v>
      </c>
      <c r="E5083" t="e">
        <f>IF($C5083=2,$B5083,NA())</f>
        <v>#N/A</v>
      </c>
      <c r="F5083">
        <f>IF($C5083=3,$B5083,NA())</f>
        <v>0.934804</v>
      </c>
      <c r="G5083" t="e">
        <f>IF($C5083=4,$B5083,NA())</f>
        <v>#N/A</v>
      </c>
      <c r="H5083" t="e">
        <f>IF($C5083=5,$B5083,NA())</f>
        <v>#N/A</v>
      </c>
      <c r="I5083" t="e">
        <f>IF($C5083="",$B5083,NA())</f>
        <v>#N/A</v>
      </c>
    </row>
    <row r="5084" spans="1:9">
      <c r="A5084">
        <v>-1.5563168</v>
      </c>
      <c r="B5084">
        <v>0.934804</v>
      </c>
      <c r="C5084">
        <f>'Map Data'!$I$67</f>
        <v>3</v>
      </c>
      <c r="D5084" t="e">
        <f>IF($C5084=1,$B5084,NA())</f>
        <v>#N/A</v>
      </c>
      <c r="E5084" t="e">
        <f>IF($C5084=2,$B5084,NA())</f>
        <v>#N/A</v>
      </c>
      <c r="F5084">
        <f>IF($C5084=3,$B5084,NA())</f>
        <v>0.934804</v>
      </c>
      <c r="G5084" t="e">
        <f>IF($C5084=4,$B5084,NA())</f>
        <v>#N/A</v>
      </c>
      <c r="H5084" t="e">
        <f>IF($C5084=5,$B5084,NA())</f>
        <v>#N/A</v>
      </c>
      <c r="I5084" t="e">
        <f>IF($C5084="",$B5084,NA())</f>
        <v>#N/A</v>
      </c>
    </row>
    <row r="5086" spans="1:9">
      <c r="A5086">
        <v>-1.544264</v>
      </c>
      <c r="B5086">
        <v>0.934804</v>
      </c>
      <c r="C5086">
        <f>'Map Data'!$I$67</f>
        <v>3</v>
      </c>
      <c r="D5086" t="e">
        <f>IF($C5086=1,$B5086,NA())</f>
        <v>#N/A</v>
      </c>
      <c r="E5086" t="e">
        <f>IF($C5086=2,$B5086,NA())</f>
        <v>#N/A</v>
      </c>
      <c r="F5086">
        <f>IF($C5086=3,$B5086,NA())</f>
        <v>0.934804</v>
      </c>
      <c r="G5086" t="e">
        <f>IF($C5086=4,$B5086,NA())</f>
        <v>#N/A</v>
      </c>
      <c r="H5086" t="e">
        <f>IF($C5086=5,$B5086,NA())</f>
        <v>#N/A</v>
      </c>
      <c r="I5086" t="e">
        <f>IF($C5086="",$B5086,NA())</f>
        <v>#N/A</v>
      </c>
    </row>
    <row r="5087" spans="1:9">
      <c r="A5087">
        <v>-0.8361625</v>
      </c>
      <c r="B5087">
        <v>0.934804</v>
      </c>
      <c r="C5087">
        <f>'Map Data'!$I$67</f>
        <v>3</v>
      </c>
      <c r="D5087" t="e">
        <f>IF($C5087=1,$B5087,NA())</f>
        <v>#N/A</v>
      </c>
      <c r="E5087" t="e">
        <f>IF($C5087=2,$B5087,NA())</f>
        <v>#N/A</v>
      </c>
      <c r="F5087">
        <f>IF($C5087=3,$B5087,NA())</f>
        <v>0.934804</v>
      </c>
      <c r="G5087" t="e">
        <f>IF($C5087=4,$B5087,NA())</f>
        <v>#N/A</v>
      </c>
      <c r="H5087" t="e">
        <f>IF($C5087=5,$B5087,NA())</f>
        <v>#N/A</v>
      </c>
      <c r="I5087" t="e">
        <f>IF($C5087="",$B5087,NA())</f>
        <v>#N/A</v>
      </c>
    </row>
    <row r="5089" spans="1:9">
      <c r="A5089">
        <v>-0.7939777</v>
      </c>
      <c r="B5089">
        <v>0.934804</v>
      </c>
      <c r="C5089">
        <f>'Map Data'!$I$67</f>
        <v>3</v>
      </c>
      <c r="D5089" t="e">
        <f>IF($C5089=1,$B5089,NA())</f>
        <v>#N/A</v>
      </c>
      <c r="E5089" t="e">
        <f>IF($C5089=2,$B5089,NA())</f>
        <v>#N/A</v>
      </c>
      <c r="F5089">
        <f>IF($C5089=3,$B5089,NA())</f>
        <v>0.934804</v>
      </c>
      <c r="G5089" t="e">
        <f>IF($C5089=4,$B5089,NA())</f>
        <v>#N/A</v>
      </c>
      <c r="H5089" t="e">
        <f>IF($C5089=5,$B5089,NA())</f>
        <v>#N/A</v>
      </c>
      <c r="I5089" t="e">
        <f>IF($C5089="",$B5089,NA())</f>
        <v>#N/A</v>
      </c>
    </row>
    <row r="5090" spans="1:9">
      <c r="A5090">
        <v>-0.7789117</v>
      </c>
      <c r="B5090">
        <v>0.934804</v>
      </c>
      <c r="C5090">
        <f>'Map Data'!$I$67</f>
        <v>3</v>
      </c>
      <c r="D5090" t="e">
        <f>IF($C5090=1,$B5090,NA())</f>
        <v>#N/A</v>
      </c>
      <c r="E5090" t="e">
        <f>IF($C5090=2,$B5090,NA())</f>
        <v>#N/A</v>
      </c>
      <c r="F5090">
        <f>IF($C5090=3,$B5090,NA())</f>
        <v>0.934804</v>
      </c>
      <c r="G5090" t="e">
        <f>IF($C5090=4,$B5090,NA())</f>
        <v>#N/A</v>
      </c>
      <c r="H5090" t="e">
        <f>IF($C5090=5,$B5090,NA())</f>
        <v>#N/A</v>
      </c>
      <c r="I5090" t="e">
        <f>IF($C5090="",$B5090,NA())</f>
        <v>#N/A</v>
      </c>
    </row>
    <row r="5092" spans="1:9">
      <c r="A5092">
        <v>-0.7216609</v>
      </c>
      <c r="B5092">
        <v>0.934804</v>
      </c>
      <c r="C5092">
        <f>'Map Data'!$I$67</f>
        <v>3</v>
      </c>
      <c r="D5092" t="e">
        <f>IF($C5092=1,$B5092,NA())</f>
        <v>#N/A</v>
      </c>
      <c r="E5092" t="e">
        <f>IF($C5092=2,$B5092,NA())</f>
        <v>#N/A</v>
      </c>
      <c r="F5092">
        <f>IF($C5092=3,$B5092,NA())</f>
        <v>0.934804</v>
      </c>
      <c r="G5092" t="e">
        <f>IF($C5092=4,$B5092,NA())</f>
        <v>#N/A</v>
      </c>
      <c r="H5092" t="e">
        <f>IF($C5092=5,$B5092,NA())</f>
        <v>#N/A</v>
      </c>
      <c r="I5092" t="e">
        <f>IF($C5092="",$B5092,NA())</f>
        <v>#N/A</v>
      </c>
    </row>
    <row r="5093" spans="1:9">
      <c r="A5093">
        <v>-0.6945422</v>
      </c>
      <c r="B5093">
        <v>0.934804</v>
      </c>
      <c r="C5093">
        <f>'Map Data'!$I$67</f>
        <v>3</v>
      </c>
      <c r="D5093" t="e">
        <f>IF($C5093=1,$B5093,NA())</f>
        <v>#N/A</v>
      </c>
      <c r="E5093" t="e">
        <f>IF($C5093=2,$B5093,NA())</f>
        <v>#N/A</v>
      </c>
      <c r="F5093">
        <f>IF($C5093=3,$B5093,NA())</f>
        <v>0.934804</v>
      </c>
      <c r="G5093" t="e">
        <f>IF($C5093=4,$B5093,NA())</f>
        <v>#N/A</v>
      </c>
      <c r="H5093" t="e">
        <f>IF($C5093=5,$B5093,NA())</f>
        <v>#N/A</v>
      </c>
      <c r="I5093" t="e">
        <f>IF($C5093="",$B5093,NA())</f>
        <v>#N/A</v>
      </c>
    </row>
    <row r="5095" spans="1:9">
      <c r="A5095">
        <v>-1.5653564</v>
      </c>
      <c r="B5095">
        <v>0.9528833</v>
      </c>
      <c r="C5095">
        <f>'Map Data'!$I$67</f>
        <v>3</v>
      </c>
      <c r="D5095" t="e">
        <f>IF($C5095=1,$B5095,NA())</f>
        <v>#N/A</v>
      </c>
      <c r="E5095" t="e">
        <f>IF($C5095=2,$B5095,NA())</f>
        <v>#N/A</v>
      </c>
      <c r="F5095">
        <f>IF($C5095=3,$B5095,NA())</f>
        <v>0.9528833</v>
      </c>
      <c r="G5095" t="e">
        <f>IF($C5095=4,$B5095,NA())</f>
        <v>#N/A</v>
      </c>
      <c r="H5095" t="e">
        <f>IF($C5095=5,$B5095,NA())</f>
        <v>#N/A</v>
      </c>
      <c r="I5095" t="e">
        <f>IF($C5095="",$B5095,NA())</f>
        <v>#N/A</v>
      </c>
    </row>
    <row r="5096" spans="1:9">
      <c r="A5096">
        <v>-0.7337137</v>
      </c>
      <c r="B5096">
        <v>0.9528833</v>
      </c>
      <c r="C5096">
        <f>'Map Data'!$I$67</f>
        <v>3</v>
      </c>
      <c r="D5096" t="e">
        <f>IF($C5096=1,$B5096,NA())</f>
        <v>#N/A</v>
      </c>
      <c r="E5096" t="e">
        <f>IF($C5096=2,$B5096,NA())</f>
        <v>#N/A</v>
      </c>
      <c r="F5096">
        <f>IF($C5096=3,$B5096,NA())</f>
        <v>0.9528833</v>
      </c>
      <c r="G5096" t="e">
        <f>IF($C5096=4,$B5096,NA())</f>
        <v>#N/A</v>
      </c>
      <c r="H5096" t="e">
        <f>IF($C5096=5,$B5096,NA())</f>
        <v>#N/A</v>
      </c>
      <c r="I5096" t="e">
        <f>IF($C5096="",$B5096,NA())</f>
        <v>#N/A</v>
      </c>
    </row>
    <row r="5098" spans="1:9">
      <c r="A5098">
        <v>-0.706595</v>
      </c>
      <c r="B5098">
        <v>0.9528833</v>
      </c>
      <c r="C5098">
        <f>'Map Data'!$I$67</f>
        <v>3</v>
      </c>
      <c r="D5098" t="e">
        <f>IF($C5098=1,$B5098,NA())</f>
        <v>#N/A</v>
      </c>
      <c r="E5098" t="e">
        <f>IF($C5098=2,$B5098,NA())</f>
        <v>#N/A</v>
      </c>
      <c r="F5098">
        <f>IF($C5098=3,$B5098,NA())</f>
        <v>0.9528833</v>
      </c>
      <c r="G5098" t="e">
        <f>IF($C5098=4,$B5098,NA())</f>
        <v>#N/A</v>
      </c>
      <c r="H5098" t="e">
        <f>IF($C5098=5,$B5098,NA())</f>
        <v>#N/A</v>
      </c>
      <c r="I5098" t="e">
        <f>IF($C5098="",$B5098,NA())</f>
        <v>#N/A</v>
      </c>
    </row>
    <row r="5099" spans="1:9">
      <c r="A5099">
        <v>-0.6945422</v>
      </c>
      <c r="B5099">
        <v>0.9528833</v>
      </c>
      <c r="C5099">
        <f>'Map Data'!$I$67</f>
        <v>3</v>
      </c>
      <c r="D5099" t="e">
        <f>IF($C5099=1,$B5099,NA())</f>
        <v>#N/A</v>
      </c>
      <c r="E5099" t="e">
        <f>IF($C5099=2,$B5099,NA())</f>
        <v>#N/A</v>
      </c>
      <c r="F5099">
        <f>IF($C5099=3,$B5099,NA())</f>
        <v>0.9528833</v>
      </c>
      <c r="G5099" t="e">
        <f>IF($C5099=4,$B5099,NA())</f>
        <v>#N/A</v>
      </c>
      <c r="H5099" t="e">
        <f>IF($C5099=5,$B5099,NA())</f>
        <v>#N/A</v>
      </c>
      <c r="I5099" t="e">
        <f>IF($C5099="",$B5099,NA())</f>
        <v>#N/A</v>
      </c>
    </row>
    <row r="5101" spans="1:9">
      <c r="A5101">
        <v>-1.5623432</v>
      </c>
      <c r="B5101">
        <v>0.9709625</v>
      </c>
      <c r="C5101">
        <f>'Map Data'!$I$67</f>
        <v>3</v>
      </c>
      <c r="D5101" t="e">
        <f>IF($C5101=1,$B5101,NA())</f>
        <v>#N/A</v>
      </c>
      <c r="E5101" t="e">
        <f>IF($C5101=2,$B5101,NA())</f>
        <v>#N/A</v>
      </c>
      <c r="F5101">
        <f>IF($C5101=3,$B5101,NA())</f>
        <v>0.9709625</v>
      </c>
      <c r="G5101" t="e">
        <f>IF($C5101=4,$B5101,NA())</f>
        <v>#N/A</v>
      </c>
      <c r="H5101" t="e">
        <f>IF($C5101=5,$B5101,NA())</f>
        <v>#N/A</v>
      </c>
      <c r="I5101" t="e">
        <f>IF($C5101="",$B5101,NA())</f>
        <v>#N/A</v>
      </c>
    </row>
    <row r="5102" spans="1:9">
      <c r="A5102">
        <v>-0.9898356</v>
      </c>
      <c r="B5102">
        <v>0.9709625</v>
      </c>
      <c r="C5102">
        <f>'Map Data'!$I$67</f>
        <v>3</v>
      </c>
      <c r="D5102" t="e">
        <f>IF($C5102=1,$B5102,NA())</f>
        <v>#N/A</v>
      </c>
      <c r="E5102" t="e">
        <f>IF($C5102=2,$B5102,NA())</f>
        <v>#N/A</v>
      </c>
      <c r="F5102">
        <f>IF($C5102=3,$B5102,NA())</f>
        <v>0.9709625</v>
      </c>
      <c r="G5102" t="e">
        <f>IF($C5102=4,$B5102,NA())</f>
        <v>#N/A</v>
      </c>
      <c r="H5102" t="e">
        <f>IF($C5102=5,$B5102,NA())</f>
        <v>#N/A</v>
      </c>
      <c r="I5102" t="e">
        <f>IF($C5102="",$B5102,NA())</f>
        <v>#N/A</v>
      </c>
    </row>
    <row r="5104" spans="1:9">
      <c r="A5104">
        <v>-0.9627168</v>
      </c>
      <c r="B5104">
        <v>0.9709625</v>
      </c>
      <c r="C5104">
        <f>'Map Data'!$I$67</f>
        <v>3</v>
      </c>
      <c r="D5104" t="e">
        <f>IF($C5104=1,$B5104,NA())</f>
        <v>#N/A</v>
      </c>
      <c r="E5104" t="e">
        <f>IF($C5104=2,$B5104,NA())</f>
        <v>#N/A</v>
      </c>
      <c r="F5104">
        <f>IF($C5104=3,$B5104,NA())</f>
        <v>0.9709625</v>
      </c>
      <c r="G5104" t="e">
        <f>IF($C5104=4,$B5104,NA())</f>
        <v>#N/A</v>
      </c>
      <c r="H5104" t="e">
        <f>IF($C5104=5,$B5104,NA())</f>
        <v>#N/A</v>
      </c>
      <c r="I5104" t="e">
        <f>IF($C5104="",$B5104,NA())</f>
        <v>#N/A</v>
      </c>
    </row>
    <row r="5105" spans="1:9">
      <c r="A5105">
        <v>-0.6885158</v>
      </c>
      <c r="B5105">
        <v>0.9709625</v>
      </c>
      <c r="C5105">
        <f>'Map Data'!$I$67</f>
        <v>3</v>
      </c>
      <c r="D5105" t="e">
        <f>IF($C5105=1,$B5105,NA())</f>
        <v>#N/A</v>
      </c>
      <c r="E5105" t="e">
        <f>IF($C5105=2,$B5105,NA())</f>
        <v>#N/A</v>
      </c>
      <c r="F5105">
        <f>IF($C5105=3,$B5105,NA())</f>
        <v>0.9709625</v>
      </c>
      <c r="G5105" t="e">
        <f>IF($C5105=4,$B5105,NA())</f>
        <v>#N/A</v>
      </c>
      <c r="H5105" t="e">
        <f>IF($C5105=5,$B5105,NA())</f>
        <v>#N/A</v>
      </c>
      <c r="I5105" t="e">
        <f>IF($C5105="",$B5105,NA())</f>
        <v>#N/A</v>
      </c>
    </row>
    <row r="5107" spans="1:9">
      <c r="A5107">
        <v>-1.6015148</v>
      </c>
      <c r="B5107">
        <v>0.9890418</v>
      </c>
      <c r="C5107">
        <f>'Map Data'!$I$67</f>
        <v>3</v>
      </c>
      <c r="D5107" t="e">
        <f>IF($C5107=1,$B5107,NA())</f>
        <v>#N/A</v>
      </c>
      <c r="E5107" t="e">
        <f>IF($C5107=2,$B5107,NA())</f>
        <v>#N/A</v>
      </c>
      <c r="F5107">
        <f>IF($C5107=3,$B5107,NA())</f>
        <v>0.9890418</v>
      </c>
      <c r="G5107" t="e">
        <f>IF($C5107=4,$B5107,NA())</f>
        <v>#N/A</v>
      </c>
      <c r="H5107" t="e">
        <f>IF($C5107=5,$B5107,NA())</f>
        <v>#N/A</v>
      </c>
      <c r="I5107" t="e">
        <f>IF($C5107="",$B5107,NA())</f>
        <v>#N/A</v>
      </c>
    </row>
    <row r="5108" spans="1:9">
      <c r="A5108">
        <v>-1.5985016</v>
      </c>
      <c r="B5108">
        <v>0.9890418</v>
      </c>
      <c r="C5108">
        <f>'Map Data'!$I$67</f>
        <v>3</v>
      </c>
      <c r="D5108" t="e">
        <f>IF($C5108=1,$B5108,NA())</f>
        <v>#N/A</v>
      </c>
      <c r="E5108" t="e">
        <f>IF($C5108=2,$B5108,NA())</f>
        <v>#N/A</v>
      </c>
      <c r="F5108">
        <f>IF($C5108=3,$B5108,NA())</f>
        <v>0.9890418</v>
      </c>
      <c r="G5108" t="e">
        <f>IF($C5108=4,$B5108,NA())</f>
        <v>#N/A</v>
      </c>
      <c r="H5108" t="e">
        <f>IF($C5108=5,$B5108,NA())</f>
        <v>#N/A</v>
      </c>
      <c r="I5108" t="e">
        <f>IF($C5108="",$B5108,NA())</f>
        <v>#N/A</v>
      </c>
    </row>
    <row r="5110" spans="1:9">
      <c r="A5110">
        <v>-1.55933</v>
      </c>
      <c r="B5110">
        <v>0.9890418</v>
      </c>
      <c r="C5110">
        <f>'Map Data'!$I$67</f>
        <v>3</v>
      </c>
      <c r="D5110" t="e">
        <f>IF($C5110=1,$B5110,NA())</f>
        <v>#N/A</v>
      </c>
      <c r="E5110" t="e">
        <f>IF($C5110=2,$B5110,NA())</f>
        <v>#N/A</v>
      </c>
      <c r="F5110">
        <f>IF($C5110=3,$B5110,NA())</f>
        <v>0.9890418</v>
      </c>
      <c r="G5110" t="e">
        <f>IF($C5110=4,$B5110,NA())</f>
        <v>#N/A</v>
      </c>
      <c r="H5110" t="e">
        <f>IF($C5110=5,$B5110,NA())</f>
        <v>#N/A</v>
      </c>
      <c r="I5110" t="e">
        <f>IF($C5110="",$B5110,NA())</f>
        <v>#N/A</v>
      </c>
    </row>
    <row r="5111" spans="1:9">
      <c r="A5111">
        <v>-0.9928488</v>
      </c>
      <c r="B5111">
        <v>0.9890418</v>
      </c>
      <c r="C5111">
        <f>'Map Data'!$I$67</f>
        <v>3</v>
      </c>
      <c r="D5111" t="e">
        <f>IF($C5111=1,$B5111,NA())</f>
        <v>#N/A</v>
      </c>
      <c r="E5111" t="e">
        <f>IF($C5111=2,$B5111,NA())</f>
        <v>#N/A</v>
      </c>
      <c r="F5111">
        <f>IF($C5111=3,$B5111,NA())</f>
        <v>0.9890418</v>
      </c>
      <c r="G5111" t="e">
        <f>IF($C5111=4,$B5111,NA())</f>
        <v>#N/A</v>
      </c>
      <c r="H5111" t="e">
        <f>IF($C5111=5,$B5111,NA())</f>
        <v>#N/A</v>
      </c>
      <c r="I5111" t="e">
        <f>IF($C5111="",$B5111,NA())</f>
        <v>#N/A</v>
      </c>
    </row>
    <row r="5113" spans="1:9">
      <c r="A5113">
        <v>-0.950664</v>
      </c>
      <c r="B5113">
        <v>0.9890418</v>
      </c>
      <c r="C5113">
        <f>'Map Data'!$I$67</f>
        <v>3</v>
      </c>
      <c r="D5113" t="e">
        <f>IF($C5113=1,$B5113,NA())</f>
        <v>#N/A</v>
      </c>
      <c r="E5113" t="e">
        <f>IF($C5113=2,$B5113,NA())</f>
        <v>#N/A</v>
      </c>
      <c r="F5113">
        <f>IF($C5113=3,$B5113,NA())</f>
        <v>0.9890418</v>
      </c>
      <c r="G5113" t="e">
        <f>IF($C5113=4,$B5113,NA())</f>
        <v>#N/A</v>
      </c>
      <c r="H5113" t="e">
        <f>IF($C5113=5,$B5113,NA())</f>
        <v>#N/A</v>
      </c>
      <c r="I5113" t="e">
        <f>IF($C5113="",$B5113,NA())</f>
        <v>#N/A</v>
      </c>
    </row>
    <row r="5114" spans="1:9">
      <c r="A5114">
        <v>-0.676463</v>
      </c>
      <c r="B5114">
        <v>0.9890418</v>
      </c>
      <c r="C5114">
        <f>'Map Data'!$I$67</f>
        <v>3</v>
      </c>
      <c r="D5114" t="e">
        <f>IF($C5114=1,$B5114,NA())</f>
        <v>#N/A</v>
      </c>
      <c r="E5114" t="e">
        <f>IF($C5114=2,$B5114,NA())</f>
        <v>#N/A</v>
      </c>
      <c r="F5114">
        <f>IF($C5114=3,$B5114,NA())</f>
        <v>0.9890418</v>
      </c>
      <c r="G5114" t="e">
        <f>IF($C5114=4,$B5114,NA())</f>
        <v>#N/A</v>
      </c>
      <c r="H5114" t="e">
        <f>IF($C5114=5,$B5114,NA())</f>
        <v>#N/A</v>
      </c>
      <c r="I5114" t="e">
        <f>IF($C5114="",$B5114,NA())</f>
        <v>#N/A</v>
      </c>
    </row>
    <row r="5116" spans="1:9">
      <c r="A5116">
        <v>-1.55933</v>
      </c>
      <c r="B5116">
        <v>1.007121</v>
      </c>
      <c r="C5116">
        <f>'Map Data'!$I$67</f>
        <v>3</v>
      </c>
      <c r="D5116" t="e">
        <f>IF($C5116=1,$B5116,NA())</f>
        <v>#N/A</v>
      </c>
      <c r="E5116" t="e">
        <f>IF($C5116=2,$B5116,NA())</f>
        <v>#N/A</v>
      </c>
      <c r="F5116">
        <f>IF($C5116=3,$B5116,NA())</f>
        <v>1.007121</v>
      </c>
      <c r="G5116" t="e">
        <f>IF($C5116=4,$B5116,NA())</f>
        <v>#N/A</v>
      </c>
      <c r="H5116" t="e">
        <f>IF($C5116=5,$B5116,NA())</f>
        <v>#N/A</v>
      </c>
      <c r="I5116" t="e">
        <f>IF($C5116="",$B5116,NA())</f>
        <v>#N/A</v>
      </c>
    </row>
    <row r="5117" spans="1:9">
      <c r="A5117">
        <v>-0.9868224</v>
      </c>
      <c r="B5117">
        <v>1.007121</v>
      </c>
      <c r="C5117">
        <f>'Map Data'!$I$67</f>
        <v>3</v>
      </c>
      <c r="D5117" t="e">
        <f>IF($C5117=1,$B5117,NA())</f>
        <v>#N/A</v>
      </c>
      <c r="E5117" t="e">
        <f>IF($C5117=2,$B5117,NA())</f>
        <v>#N/A</v>
      </c>
      <c r="F5117">
        <f>IF($C5117=3,$B5117,NA())</f>
        <v>1.007121</v>
      </c>
      <c r="G5117" t="e">
        <f>IF($C5117=4,$B5117,NA())</f>
        <v>#N/A</v>
      </c>
      <c r="H5117" t="e">
        <f>IF($C5117=5,$B5117,NA())</f>
        <v>#N/A</v>
      </c>
      <c r="I5117" t="e">
        <f>IF($C5117="",$B5117,NA())</f>
        <v>#N/A</v>
      </c>
    </row>
    <row r="5119" spans="1:9">
      <c r="A5119">
        <v>-0.9476508</v>
      </c>
      <c r="B5119">
        <v>1.007121</v>
      </c>
      <c r="C5119">
        <f>'Map Data'!$I$67</f>
        <v>3</v>
      </c>
      <c r="D5119" t="e">
        <f>IF($C5119=1,$B5119,NA())</f>
        <v>#N/A</v>
      </c>
      <c r="E5119" t="e">
        <f>IF($C5119=2,$B5119,NA())</f>
        <v>#N/A</v>
      </c>
      <c r="F5119">
        <f>IF($C5119=3,$B5119,NA())</f>
        <v>1.007121</v>
      </c>
      <c r="G5119" t="e">
        <f>IF($C5119=4,$B5119,NA())</f>
        <v>#N/A</v>
      </c>
      <c r="H5119" t="e">
        <f>IF($C5119=5,$B5119,NA())</f>
        <v>#N/A</v>
      </c>
      <c r="I5119" t="e">
        <f>IF($C5119="",$B5119,NA())</f>
        <v>#N/A</v>
      </c>
    </row>
    <row r="5120" spans="1:9">
      <c r="A5120">
        <v>-0.6855026</v>
      </c>
      <c r="B5120">
        <v>1.007121</v>
      </c>
      <c r="C5120">
        <f>'Map Data'!$I$67</f>
        <v>3</v>
      </c>
      <c r="D5120" t="e">
        <f>IF($C5120=1,$B5120,NA())</f>
        <v>#N/A</v>
      </c>
      <c r="E5120" t="e">
        <f>IF($C5120=2,$B5120,NA())</f>
        <v>#N/A</v>
      </c>
      <c r="F5120">
        <f>IF($C5120=3,$B5120,NA())</f>
        <v>1.007121</v>
      </c>
      <c r="G5120" t="e">
        <f>IF($C5120=4,$B5120,NA())</f>
        <v>#N/A</v>
      </c>
      <c r="H5120" t="e">
        <f>IF($C5120=5,$B5120,NA())</f>
        <v>#N/A</v>
      </c>
      <c r="I5120" t="e">
        <f>IF($C5120="",$B5120,NA())</f>
        <v>#N/A</v>
      </c>
    </row>
    <row r="5122" spans="1:9">
      <c r="A5122">
        <v>-1.5352244</v>
      </c>
      <c r="B5122">
        <v>1.0252002</v>
      </c>
      <c r="C5122">
        <f>'Map Data'!$I$67</f>
        <v>3</v>
      </c>
      <c r="D5122" t="e">
        <f>IF($C5122=1,$B5122,NA())</f>
        <v>#N/A</v>
      </c>
      <c r="E5122" t="e">
        <f>IF($C5122=2,$B5122,NA())</f>
        <v>#N/A</v>
      </c>
      <c r="F5122">
        <f>IF($C5122=3,$B5122,NA())</f>
        <v>1.0252002</v>
      </c>
      <c r="G5122" t="e">
        <f>IF($C5122=4,$B5122,NA())</f>
        <v>#N/A</v>
      </c>
      <c r="H5122" t="e">
        <f>IF($C5122=5,$B5122,NA())</f>
        <v>#N/A</v>
      </c>
      <c r="I5122" t="e">
        <f>IF($C5122="",$B5122,NA())</f>
        <v>#N/A</v>
      </c>
    </row>
    <row r="5123" spans="1:9">
      <c r="A5123">
        <v>-1.0139412</v>
      </c>
      <c r="B5123">
        <v>1.0252002</v>
      </c>
      <c r="C5123">
        <f>'Map Data'!$I$67</f>
        <v>3</v>
      </c>
      <c r="D5123" t="e">
        <f>IF($C5123=1,$B5123,NA())</f>
        <v>#N/A</v>
      </c>
      <c r="E5123" t="e">
        <f>IF($C5123=2,$B5123,NA())</f>
        <v>#N/A</v>
      </c>
      <c r="F5123">
        <f>IF($C5123=3,$B5123,NA())</f>
        <v>1.0252002</v>
      </c>
      <c r="G5123" t="e">
        <f>IF($C5123=4,$B5123,NA())</f>
        <v>#N/A</v>
      </c>
      <c r="H5123" t="e">
        <f>IF($C5123=5,$B5123,NA())</f>
        <v>#N/A</v>
      </c>
      <c r="I5123" t="e">
        <f>IF($C5123="",$B5123,NA())</f>
        <v>#N/A</v>
      </c>
    </row>
    <row r="5125" spans="1:9">
      <c r="A5125">
        <v>-0.9175188</v>
      </c>
      <c r="B5125">
        <v>1.0252002</v>
      </c>
      <c r="C5125">
        <f>'Map Data'!$I$67</f>
        <v>3</v>
      </c>
      <c r="D5125" t="e">
        <f>IF($C5125=1,$B5125,NA())</f>
        <v>#N/A</v>
      </c>
      <c r="E5125" t="e">
        <f>IF($C5125=2,$B5125,NA())</f>
        <v>#N/A</v>
      </c>
      <c r="F5125">
        <f>IF($C5125=3,$B5125,NA())</f>
        <v>1.0252002</v>
      </c>
      <c r="G5125" t="e">
        <f>IF($C5125=4,$B5125,NA())</f>
        <v>#N/A</v>
      </c>
      <c r="H5125" t="e">
        <f>IF($C5125=5,$B5125,NA())</f>
        <v>#N/A</v>
      </c>
      <c r="I5125" t="e">
        <f>IF($C5125="",$B5125,NA())</f>
        <v>#N/A</v>
      </c>
    </row>
    <row r="5126" spans="1:9">
      <c r="A5126">
        <v>-0.7126214</v>
      </c>
      <c r="B5126">
        <v>1.0252002</v>
      </c>
      <c r="C5126">
        <f>'Map Data'!$I$67</f>
        <v>3</v>
      </c>
      <c r="D5126" t="e">
        <f>IF($C5126=1,$B5126,NA())</f>
        <v>#N/A</v>
      </c>
      <c r="E5126" t="e">
        <f>IF($C5126=2,$B5126,NA())</f>
        <v>#N/A</v>
      </c>
      <c r="F5126">
        <f>IF($C5126=3,$B5126,NA())</f>
        <v>1.0252002</v>
      </c>
      <c r="G5126" t="e">
        <f>IF($C5126=4,$B5126,NA())</f>
        <v>#N/A</v>
      </c>
      <c r="H5126" t="e">
        <f>IF($C5126=5,$B5126,NA())</f>
        <v>#N/A</v>
      </c>
      <c r="I5126" t="e">
        <f>IF($C5126="",$B5126,NA())</f>
        <v>#N/A</v>
      </c>
    </row>
    <row r="5128" spans="1:9">
      <c r="A5128">
        <v>-1.5412508</v>
      </c>
      <c r="B5128">
        <v>1.0432795</v>
      </c>
      <c r="C5128">
        <f>'Map Data'!$I$67</f>
        <v>3</v>
      </c>
      <c r="D5128" t="e">
        <f>IF($C5128=1,$B5128,NA())</f>
        <v>#N/A</v>
      </c>
      <c r="E5128" t="e">
        <f>IF($C5128=2,$B5128,NA())</f>
        <v>#N/A</v>
      </c>
      <c r="F5128">
        <f>IF($C5128=3,$B5128,NA())</f>
        <v>1.0432795</v>
      </c>
      <c r="G5128" t="e">
        <f>IF($C5128=4,$B5128,NA())</f>
        <v>#N/A</v>
      </c>
      <c r="H5128" t="e">
        <f>IF($C5128=5,$B5128,NA())</f>
        <v>#N/A</v>
      </c>
      <c r="I5128" t="e">
        <f>IF($C5128="",$B5128,NA())</f>
        <v>#N/A</v>
      </c>
    </row>
    <row r="5129" spans="1:9">
      <c r="A5129">
        <v>-1.0380468</v>
      </c>
      <c r="B5129">
        <v>1.0432795</v>
      </c>
      <c r="C5129">
        <f>'Map Data'!$I$67</f>
        <v>3</v>
      </c>
      <c r="D5129" t="e">
        <f>IF($C5129=1,$B5129,NA())</f>
        <v>#N/A</v>
      </c>
      <c r="E5129" t="e">
        <f>IF($C5129=2,$B5129,NA())</f>
        <v>#N/A</v>
      </c>
      <c r="F5129">
        <f>IF($C5129=3,$B5129,NA())</f>
        <v>1.0432795</v>
      </c>
      <c r="G5129" t="e">
        <f>IF($C5129=4,$B5129,NA())</f>
        <v>#N/A</v>
      </c>
      <c r="H5129" t="e">
        <f>IF($C5129=5,$B5129,NA())</f>
        <v>#N/A</v>
      </c>
      <c r="I5129" t="e">
        <f>IF($C5129="",$B5129,NA())</f>
        <v>#N/A</v>
      </c>
    </row>
    <row r="5131" spans="1:9">
      <c r="A5131">
        <v>-0.8934132</v>
      </c>
      <c r="B5131">
        <v>1.0432795</v>
      </c>
      <c r="C5131">
        <f>'Map Data'!$I$67</f>
        <v>3</v>
      </c>
      <c r="D5131" t="e">
        <f>IF($C5131=1,$B5131,NA())</f>
        <v>#N/A</v>
      </c>
      <c r="E5131" t="e">
        <f>IF($C5131=2,$B5131,NA())</f>
        <v>#N/A</v>
      </c>
      <c r="F5131">
        <f>IF($C5131=3,$B5131,NA())</f>
        <v>1.0432795</v>
      </c>
      <c r="G5131" t="e">
        <f>IF($C5131=4,$B5131,NA())</f>
        <v>#N/A</v>
      </c>
      <c r="H5131" t="e">
        <f>IF($C5131=5,$B5131,NA())</f>
        <v>#N/A</v>
      </c>
      <c r="I5131" t="e">
        <f>IF($C5131="",$B5131,NA())</f>
        <v>#N/A</v>
      </c>
    </row>
    <row r="5132" spans="1:9">
      <c r="A5132">
        <v>-0.7216609</v>
      </c>
      <c r="B5132">
        <v>1.0432795</v>
      </c>
      <c r="C5132">
        <f>'Map Data'!$I$67</f>
        <v>3</v>
      </c>
      <c r="D5132" t="e">
        <f>IF($C5132=1,$B5132,NA())</f>
        <v>#N/A</v>
      </c>
      <c r="E5132" t="e">
        <f>IF($C5132=2,$B5132,NA())</f>
        <v>#N/A</v>
      </c>
      <c r="F5132">
        <f>IF($C5132=3,$B5132,NA())</f>
        <v>1.0432795</v>
      </c>
      <c r="G5132" t="e">
        <f>IF($C5132=4,$B5132,NA())</f>
        <v>#N/A</v>
      </c>
      <c r="H5132" t="e">
        <f>IF($C5132=5,$B5132,NA())</f>
        <v>#N/A</v>
      </c>
      <c r="I5132" t="e">
        <f>IF($C5132="",$B5132,NA())</f>
        <v>#N/A</v>
      </c>
    </row>
    <row r="5134" spans="1:9">
      <c r="A5134">
        <v>-1.5352244</v>
      </c>
      <c r="B5134">
        <v>1.0613587</v>
      </c>
      <c r="C5134">
        <f>'Map Data'!$I$67</f>
        <v>3</v>
      </c>
      <c r="D5134" t="e">
        <f>IF($C5134=1,$B5134,NA())</f>
        <v>#N/A</v>
      </c>
      <c r="E5134" t="e">
        <f>IF($C5134=2,$B5134,NA())</f>
        <v>#N/A</v>
      </c>
      <c r="F5134">
        <f>IF($C5134=3,$B5134,NA())</f>
        <v>1.0613587</v>
      </c>
      <c r="G5134" t="e">
        <f>IF($C5134=4,$B5134,NA())</f>
        <v>#N/A</v>
      </c>
      <c r="H5134" t="e">
        <f>IF($C5134=5,$B5134,NA())</f>
        <v>#N/A</v>
      </c>
      <c r="I5134" t="e">
        <f>IF($C5134="",$B5134,NA())</f>
        <v>#N/A</v>
      </c>
    </row>
    <row r="5135" spans="1:9">
      <c r="A5135">
        <v>-1.0742051</v>
      </c>
      <c r="B5135">
        <v>1.0613587</v>
      </c>
      <c r="C5135">
        <f>'Map Data'!$I$67</f>
        <v>3</v>
      </c>
      <c r="D5135" t="e">
        <f>IF($C5135=1,$B5135,NA())</f>
        <v>#N/A</v>
      </c>
      <c r="E5135" t="e">
        <f>IF($C5135=2,$B5135,NA())</f>
        <v>#N/A</v>
      </c>
      <c r="F5135">
        <f>IF($C5135=3,$B5135,NA())</f>
        <v>1.0613587</v>
      </c>
      <c r="G5135" t="e">
        <f>IF($C5135=4,$B5135,NA())</f>
        <v>#N/A</v>
      </c>
      <c r="H5135" t="e">
        <f>IF($C5135=5,$B5135,NA())</f>
        <v>#N/A</v>
      </c>
      <c r="I5135" t="e">
        <f>IF($C5135="",$B5135,NA())</f>
        <v>#N/A</v>
      </c>
    </row>
    <row r="5137" spans="1:9">
      <c r="A5137">
        <v>-0.8904</v>
      </c>
      <c r="B5137">
        <v>1.0613587</v>
      </c>
      <c r="C5137">
        <f>'Map Data'!$I$67</f>
        <v>3</v>
      </c>
      <c r="D5137" t="e">
        <f>IF($C5137=1,$B5137,NA())</f>
        <v>#N/A</v>
      </c>
      <c r="E5137" t="e">
        <f>IF($C5137=2,$B5137,NA())</f>
        <v>#N/A</v>
      </c>
      <c r="F5137">
        <f>IF($C5137=3,$B5137,NA())</f>
        <v>1.0613587</v>
      </c>
      <c r="G5137" t="e">
        <f>IF($C5137=4,$B5137,NA())</f>
        <v>#N/A</v>
      </c>
      <c r="H5137" t="e">
        <f>IF($C5137=5,$B5137,NA())</f>
        <v>#N/A</v>
      </c>
      <c r="I5137" t="e">
        <f>IF($C5137="",$B5137,NA())</f>
        <v>#N/A</v>
      </c>
    </row>
    <row r="5138" spans="1:9">
      <c r="A5138">
        <v>-0.7216609</v>
      </c>
      <c r="B5138">
        <v>1.0613587</v>
      </c>
      <c r="C5138">
        <f>'Map Data'!$I$67</f>
        <v>3</v>
      </c>
      <c r="D5138" t="e">
        <f>IF($C5138=1,$B5138,NA())</f>
        <v>#N/A</v>
      </c>
      <c r="E5138" t="e">
        <f>IF($C5138=2,$B5138,NA())</f>
        <v>#N/A</v>
      </c>
      <c r="F5138">
        <f>IF($C5138=3,$B5138,NA())</f>
        <v>1.0613587</v>
      </c>
      <c r="G5138" t="e">
        <f>IF($C5138=4,$B5138,NA())</f>
        <v>#N/A</v>
      </c>
      <c r="H5138" t="e">
        <f>IF($C5138=5,$B5138,NA())</f>
        <v>#N/A</v>
      </c>
      <c r="I5138" t="e">
        <f>IF($C5138="",$B5138,NA())</f>
        <v>#N/A</v>
      </c>
    </row>
    <row r="5140" spans="1:9">
      <c r="A5140">
        <v>-1.5713828</v>
      </c>
      <c r="B5140">
        <v>1.079438</v>
      </c>
      <c r="C5140">
        <f>'Map Data'!$I$67</f>
        <v>3</v>
      </c>
      <c r="D5140" t="e">
        <f>IF($C5140=1,$B5140,NA())</f>
        <v>#N/A</v>
      </c>
      <c r="E5140" t="e">
        <f>IF($C5140=2,$B5140,NA())</f>
        <v>#N/A</v>
      </c>
      <c r="F5140">
        <f>IF($C5140=3,$B5140,NA())</f>
        <v>1.079438</v>
      </c>
      <c r="G5140" t="e">
        <f>IF($C5140=4,$B5140,NA())</f>
        <v>#N/A</v>
      </c>
      <c r="H5140" t="e">
        <f>IF($C5140=5,$B5140,NA())</f>
        <v>#N/A</v>
      </c>
      <c r="I5140" t="e">
        <f>IF($C5140="",$B5140,NA())</f>
        <v>#N/A</v>
      </c>
    </row>
    <row r="5141" spans="1:9">
      <c r="A5141">
        <v>-1.55933</v>
      </c>
      <c r="B5141">
        <v>1.079438</v>
      </c>
      <c r="C5141">
        <f>'Map Data'!$I$67</f>
        <v>3</v>
      </c>
      <c r="D5141" t="e">
        <f>IF($C5141=1,$B5141,NA())</f>
        <v>#N/A</v>
      </c>
      <c r="E5141" t="e">
        <f>IF($C5141=2,$B5141,NA())</f>
        <v>#N/A</v>
      </c>
      <c r="F5141">
        <f>IF($C5141=3,$B5141,NA())</f>
        <v>1.079438</v>
      </c>
      <c r="G5141" t="e">
        <f>IF($C5141=4,$B5141,NA())</f>
        <v>#N/A</v>
      </c>
      <c r="H5141" t="e">
        <f>IF($C5141=5,$B5141,NA())</f>
        <v>#N/A</v>
      </c>
      <c r="I5141" t="e">
        <f>IF($C5141="",$B5141,NA())</f>
        <v>#N/A</v>
      </c>
    </row>
    <row r="5143" spans="1:9">
      <c r="A5143">
        <v>-1.5382376</v>
      </c>
      <c r="B5143">
        <v>1.079438</v>
      </c>
      <c r="C5143">
        <f>'Map Data'!$I$67</f>
        <v>3</v>
      </c>
      <c r="D5143" t="e">
        <f>IF($C5143=1,$B5143,NA())</f>
        <v>#N/A</v>
      </c>
      <c r="E5143" t="e">
        <f>IF($C5143=2,$B5143,NA())</f>
        <v>#N/A</v>
      </c>
      <c r="F5143">
        <f>IF($C5143=3,$B5143,NA())</f>
        <v>1.079438</v>
      </c>
      <c r="G5143" t="e">
        <f>IF($C5143=4,$B5143,NA())</f>
        <v>#N/A</v>
      </c>
      <c r="H5143" t="e">
        <f>IF($C5143=5,$B5143,NA())</f>
        <v>#N/A</v>
      </c>
      <c r="I5143" t="e">
        <f>IF($C5143="",$B5143,NA())</f>
        <v>#N/A</v>
      </c>
    </row>
    <row r="5144" spans="1:9">
      <c r="A5144">
        <v>-1.0802315</v>
      </c>
      <c r="B5144">
        <v>1.079438</v>
      </c>
      <c r="C5144">
        <f>'Map Data'!$I$67</f>
        <v>3</v>
      </c>
      <c r="D5144" t="e">
        <f>IF($C5144=1,$B5144,NA())</f>
        <v>#N/A</v>
      </c>
      <c r="E5144" t="e">
        <f>IF($C5144=2,$B5144,NA())</f>
        <v>#N/A</v>
      </c>
      <c r="F5144">
        <f>IF($C5144=3,$B5144,NA())</f>
        <v>1.079438</v>
      </c>
      <c r="G5144" t="e">
        <f>IF($C5144=4,$B5144,NA())</f>
        <v>#N/A</v>
      </c>
      <c r="H5144" t="e">
        <f>IF($C5144=5,$B5144,NA())</f>
        <v>#N/A</v>
      </c>
      <c r="I5144" t="e">
        <f>IF($C5144="",$B5144,NA())</f>
        <v>#N/A</v>
      </c>
    </row>
    <row r="5146" spans="1:9">
      <c r="A5146">
        <v>-0.8873868</v>
      </c>
      <c r="B5146">
        <v>1.079438</v>
      </c>
      <c r="C5146">
        <f>'Map Data'!$I$67</f>
        <v>3</v>
      </c>
      <c r="D5146" t="e">
        <f>IF($C5146=1,$B5146,NA())</f>
        <v>#N/A</v>
      </c>
      <c r="E5146" t="e">
        <f>IF($C5146=2,$B5146,NA())</f>
        <v>#N/A</v>
      </c>
      <c r="F5146">
        <f>IF($C5146=3,$B5146,NA())</f>
        <v>1.079438</v>
      </c>
      <c r="G5146" t="e">
        <f>IF($C5146=4,$B5146,NA())</f>
        <v>#N/A</v>
      </c>
      <c r="H5146" t="e">
        <f>IF($C5146=5,$B5146,NA())</f>
        <v>#N/A</v>
      </c>
      <c r="I5146" t="e">
        <f>IF($C5146="",$B5146,NA())</f>
        <v>#N/A</v>
      </c>
    </row>
    <row r="5147" spans="1:9">
      <c r="A5147">
        <v>-0.7939777</v>
      </c>
      <c r="B5147">
        <v>1.079438</v>
      </c>
      <c r="C5147">
        <f>'Map Data'!$I$67</f>
        <v>3</v>
      </c>
      <c r="D5147" t="e">
        <f>IF($C5147=1,$B5147,NA())</f>
        <v>#N/A</v>
      </c>
      <c r="E5147" t="e">
        <f>IF($C5147=2,$B5147,NA())</f>
        <v>#N/A</v>
      </c>
      <c r="F5147">
        <f>IF($C5147=3,$B5147,NA())</f>
        <v>1.079438</v>
      </c>
      <c r="G5147" t="e">
        <f>IF($C5147=4,$B5147,NA())</f>
        <v>#N/A</v>
      </c>
      <c r="H5147" t="e">
        <f>IF($C5147=5,$B5147,NA())</f>
        <v>#N/A</v>
      </c>
      <c r="I5147" t="e">
        <f>IF($C5147="",$B5147,NA())</f>
        <v>#N/A</v>
      </c>
    </row>
    <row r="5149" spans="1:9">
      <c r="A5149">
        <v>-0.7487797</v>
      </c>
      <c r="B5149">
        <v>1.079438</v>
      </c>
      <c r="C5149">
        <f>'Map Data'!$I$67</f>
        <v>3</v>
      </c>
      <c r="D5149" t="e">
        <f>IF($C5149=1,$B5149,NA())</f>
        <v>#N/A</v>
      </c>
      <c r="E5149" t="e">
        <f>IF($C5149=2,$B5149,NA())</f>
        <v>#N/A</v>
      </c>
      <c r="F5149">
        <f>IF($C5149=3,$B5149,NA())</f>
        <v>1.079438</v>
      </c>
      <c r="G5149" t="e">
        <f>IF($C5149=4,$B5149,NA())</f>
        <v>#N/A</v>
      </c>
      <c r="H5149" t="e">
        <f>IF($C5149=5,$B5149,NA())</f>
        <v>#N/A</v>
      </c>
      <c r="I5149" t="e">
        <f>IF($C5149="",$B5149,NA())</f>
        <v>#N/A</v>
      </c>
    </row>
    <row r="5150" spans="1:9">
      <c r="A5150">
        <v>-0.7276873</v>
      </c>
      <c r="B5150">
        <v>1.079438</v>
      </c>
      <c r="C5150">
        <f>'Map Data'!$I$67</f>
        <v>3</v>
      </c>
      <c r="D5150" t="e">
        <f>IF($C5150=1,$B5150,NA())</f>
        <v>#N/A</v>
      </c>
      <c r="E5150" t="e">
        <f>IF($C5150=2,$B5150,NA())</f>
        <v>#N/A</v>
      </c>
      <c r="F5150">
        <f>IF($C5150=3,$B5150,NA())</f>
        <v>1.079438</v>
      </c>
      <c r="G5150" t="e">
        <f>IF($C5150=4,$B5150,NA())</f>
        <v>#N/A</v>
      </c>
      <c r="H5150" t="e">
        <f>IF($C5150=5,$B5150,NA())</f>
        <v>#N/A</v>
      </c>
      <c r="I5150" t="e">
        <f>IF($C5150="",$B5150,NA())</f>
        <v>#N/A</v>
      </c>
    </row>
    <row r="5152" spans="1:9">
      <c r="A5152">
        <v>-1.5834356</v>
      </c>
      <c r="B5152">
        <v>1.0975172</v>
      </c>
      <c r="C5152">
        <f>'Map Data'!$I$67</f>
        <v>3</v>
      </c>
      <c r="D5152" t="e">
        <f>IF($C5152=1,$B5152,NA())</f>
        <v>#N/A</v>
      </c>
      <c r="E5152" t="e">
        <f>IF($C5152=2,$B5152,NA())</f>
        <v>#N/A</v>
      </c>
      <c r="F5152">
        <f>IF($C5152=3,$B5152,NA())</f>
        <v>1.0975172</v>
      </c>
      <c r="G5152" t="e">
        <f>IF($C5152=4,$B5152,NA())</f>
        <v>#N/A</v>
      </c>
      <c r="H5152" t="e">
        <f>IF($C5152=5,$B5152,NA())</f>
        <v>#N/A</v>
      </c>
      <c r="I5152" t="e">
        <f>IF($C5152="",$B5152,NA())</f>
        <v>#N/A</v>
      </c>
    </row>
    <row r="5153" spans="1:9">
      <c r="A5153">
        <v>-1.0621523</v>
      </c>
      <c r="B5153">
        <v>1.0975172</v>
      </c>
      <c r="C5153">
        <f>'Map Data'!$I$67</f>
        <v>3</v>
      </c>
      <c r="D5153" t="e">
        <f>IF($C5153=1,$B5153,NA())</f>
        <v>#N/A</v>
      </c>
      <c r="E5153" t="e">
        <f>IF($C5153=2,$B5153,NA())</f>
        <v>#N/A</v>
      </c>
      <c r="F5153">
        <f>IF($C5153=3,$B5153,NA())</f>
        <v>1.0975172</v>
      </c>
      <c r="G5153" t="e">
        <f>IF($C5153=4,$B5153,NA())</f>
        <v>#N/A</v>
      </c>
      <c r="H5153" t="e">
        <f>IF($C5153=5,$B5153,NA())</f>
        <v>#N/A</v>
      </c>
      <c r="I5153" t="e">
        <f>IF($C5153="",$B5153,NA())</f>
        <v>#N/A</v>
      </c>
    </row>
    <row r="5155" spans="1:9">
      <c r="A5155">
        <v>-0.8723209</v>
      </c>
      <c r="B5155">
        <v>1.0975172</v>
      </c>
      <c r="C5155">
        <f>'Map Data'!$I$67</f>
        <v>3</v>
      </c>
      <c r="D5155" t="e">
        <f>IF($C5155=1,$B5155,NA())</f>
        <v>#N/A</v>
      </c>
      <c r="E5155" t="e">
        <f>IF($C5155=2,$B5155,NA())</f>
        <v>#N/A</v>
      </c>
      <c r="F5155">
        <f>IF($C5155=3,$B5155,NA())</f>
        <v>1.0975172</v>
      </c>
      <c r="G5155" t="e">
        <f>IF($C5155=4,$B5155,NA())</f>
        <v>#N/A</v>
      </c>
      <c r="H5155" t="e">
        <f>IF($C5155=5,$B5155,NA())</f>
        <v>#N/A</v>
      </c>
      <c r="I5155" t="e">
        <f>IF($C5155="",$B5155,NA())</f>
        <v>#N/A</v>
      </c>
    </row>
    <row r="5156" spans="1:9">
      <c r="A5156">
        <v>-0.7849381</v>
      </c>
      <c r="B5156">
        <v>1.0975172</v>
      </c>
      <c r="C5156">
        <f>'Map Data'!$I$67</f>
        <v>3</v>
      </c>
      <c r="D5156" t="e">
        <f>IF($C5156=1,$B5156,NA())</f>
        <v>#N/A</v>
      </c>
      <c r="E5156" t="e">
        <f>IF($C5156=2,$B5156,NA())</f>
        <v>#N/A</v>
      </c>
      <c r="F5156">
        <f>IF($C5156=3,$B5156,NA())</f>
        <v>1.0975172</v>
      </c>
      <c r="G5156" t="e">
        <f>IF($C5156=4,$B5156,NA())</f>
        <v>#N/A</v>
      </c>
      <c r="H5156" t="e">
        <f>IF($C5156=5,$B5156,NA())</f>
        <v>#N/A</v>
      </c>
      <c r="I5156" t="e">
        <f>IF($C5156="",$B5156,NA())</f>
        <v>#N/A</v>
      </c>
    </row>
    <row r="5158" spans="1:9">
      <c r="A5158">
        <v>-1.5623432</v>
      </c>
      <c r="B5158">
        <v>1.1155964</v>
      </c>
      <c r="C5158">
        <f>'Map Data'!$I$67</f>
        <v>3</v>
      </c>
      <c r="D5158" t="e">
        <f>IF($C5158=1,$B5158,NA())</f>
        <v>#N/A</v>
      </c>
      <c r="E5158" t="e">
        <f>IF($C5158=2,$B5158,NA())</f>
        <v>#N/A</v>
      </c>
      <c r="F5158">
        <f>IF($C5158=3,$B5158,NA())</f>
        <v>1.1155964</v>
      </c>
      <c r="G5158" t="e">
        <f>IF($C5158=4,$B5158,NA())</f>
        <v>#N/A</v>
      </c>
      <c r="H5158" t="e">
        <f>IF($C5158=5,$B5158,NA())</f>
        <v>#N/A</v>
      </c>
      <c r="I5158" t="e">
        <f>IF($C5158="",$B5158,NA())</f>
        <v>#N/A</v>
      </c>
    </row>
    <row r="5159" spans="1:9">
      <c r="A5159">
        <v>-1.0350336</v>
      </c>
      <c r="B5159">
        <v>1.1155964</v>
      </c>
      <c r="C5159">
        <f>'Map Data'!$I$67</f>
        <v>3</v>
      </c>
      <c r="D5159" t="e">
        <f>IF($C5159=1,$B5159,NA())</f>
        <v>#N/A</v>
      </c>
      <c r="E5159" t="e">
        <f>IF($C5159=2,$B5159,NA())</f>
        <v>#N/A</v>
      </c>
      <c r="F5159">
        <f>IF($C5159=3,$B5159,NA())</f>
        <v>1.1155964</v>
      </c>
      <c r="G5159" t="e">
        <f>IF($C5159=4,$B5159,NA())</f>
        <v>#N/A</v>
      </c>
      <c r="H5159" t="e">
        <f>IF($C5159=5,$B5159,NA())</f>
        <v>#N/A</v>
      </c>
      <c r="I5159" t="e">
        <f>IF($C5159="",$B5159,NA())</f>
        <v>#N/A</v>
      </c>
    </row>
    <row r="5161" spans="1:9">
      <c r="A5161">
        <v>-0.8904</v>
      </c>
      <c r="B5161">
        <v>1.1155964</v>
      </c>
      <c r="C5161">
        <f>'Map Data'!$I$67</f>
        <v>3</v>
      </c>
      <c r="D5161" t="e">
        <f>IF($C5161=1,$B5161,NA())</f>
        <v>#N/A</v>
      </c>
      <c r="E5161" t="e">
        <f>IF($C5161=2,$B5161,NA())</f>
        <v>#N/A</v>
      </c>
      <c r="F5161">
        <f>IF($C5161=3,$B5161,NA())</f>
        <v>1.1155964</v>
      </c>
      <c r="G5161" t="e">
        <f>IF($C5161=4,$B5161,NA())</f>
        <v>#N/A</v>
      </c>
      <c r="H5161" t="e">
        <f>IF($C5161=5,$B5161,NA())</f>
        <v>#N/A</v>
      </c>
      <c r="I5161" t="e">
        <f>IF($C5161="",$B5161,NA())</f>
        <v>#N/A</v>
      </c>
    </row>
    <row r="5162" spans="1:9">
      <c r="A5162">
        <v>-0.8813604</v>
      </c>
      <c r="B5162">
        <v>1.1155964</v>
      </c>
      <c r="C5162">
        <f>'Map Data'!$I$67</f>
        <v>3</v>
      </c>
      <c r="D5162" t="e">
        <f>IF($C5162=1,$B5162,NA())</f>
        <v>#N/A</v>
      </c>
      <c r="E5162" t="e">
        <f>IF($C5162=2,$B5162,NA())</f>
        <v>#N/A</v>
      </c>
      <c r="F5162">
        <f>IF($C5162=3,$B5162,NA())</f>
        <v>1.1155964</v>
      </c>
      <c r="G5162" t="e">
        <f>IF($C5162=4,$B5162,NA())</f>
        <v>#N/A</v>
      </c>
      <c r="H5162" t="e">
        <f>IF($C5162=5,$B5162,NA())</f>
        <v>#N/A</v>
      </c>
      <c r="I5162" t="e">
        <f>IF($C5162="",$B5162,NA())</f>
        <v>#N/A</v>
      </c>
    </row>
    <row r="5164" spans="1:9">
      <c r="A5164">
        <v>-0.8632813</v>
      </c>
      <c r="B5164">
        <v>1.1155964</v>
      </c>
      <c r="C5164">
        <f>'Map Data'!$I$67</f>
        <v>3</v>
      </c>
      <c r="D5164" t="e">
        <f>IF($C5164=1,$B5164,NA())</f>
        <v>#N/A</v>
      </c>
      <c r="E5164" t="e">
        <f>IF($C5164=2,$B5164,NA())</f>
        <v>#N/A</v>
      </c>
      <c r="F5164">
        <f>IF($C5164=3,$B5164,NA())</f>
        <v>1.1155964</v>
      </c>
      <c r="G5164" t="e">
        <f>IF($C5164=4,$B5164,NA())</f>
        <v>#N/A</v>
      </c>
      <c r="H5164" t="e">
        <f>IF($C5164=5,$B5164,NA())</f>
        <v>#N/A</v>
      </c>
      <c r="I5164" t="e">
        <f>IF($C5164="",$B5164,NA())</f>
        <v>#N/A</v>
      </c>
    </row>
    <row r="5165" spans="1:9">
      <c r="A5165">
        <v>-0.8090437</v>
      </c>
      <c r="B5165">
        <v>1.1155964</v>
      </c>
      <c r="C5165">
        <f>'Map Data'!$I$67</f>
        <v>3</v>
      </c>
      <c r="D5165" t="e">
        <f>IF($C5165=1,$B5165,NA())</f>
        <v>#N/A</v>
      </c>
      <c r="E5165" t="e">
        <f>IF($C5165=2,$B5165,NA())</f>
        <v>#N/A</v>
      </c>
      <c r="F5165">
        <f>IF($C5165=3,$B5165,NA())</f>
        <v>1.1155964</v>
      </c>
      <c r="G5165" t="e">
        <f>IF($C5165=4,$B5165,NA())</f>
        <v>#N/A</v>
      </c>
      <c r="H5165" t="e">
        <f>IF($C5165=5,$B5165,NA())</f>
        <v>#N/A</v>
      </c>
      <c r="I5165" t="e">
        <f>IF($C5165="",$B5165,NA())</f>
        <v>#N/A</v>
      </c>
    </row>
    <row r="5167" spans="1:9">
      <c r="A5167">
        <v>-0.7427532999999999</v>
      </c>
      <c r="B5167">
        <v>1.1155964</v>
      </c>
      <c r="C5167">
        <f>'Map Data'!$I$67</f>
        <v>3</v>
      </c>
      <c r="D5167" t="e">
        <f>IF($C5167=1,$B5167,NA())</f>
        <v>#N/A</v>
      </c>
      <c r="E5167" t="e">
        <f>IF($C5167=2,$B5167,NA())</f>
        <v>#N/A</v>
      </c>
      <c r="F5167">
        <f>IF($C5167=3,$B5167,NA())</f>
        <v>1.1155964</v>
      </c>
      <c r="G5167" t="e">
        <f>IF($C5167=4,$B5167,NA())</f>
        <v>#N/A</v>
      </c>
      <c r="H5167" t="e">
        <f>IF($C5167=5,$B5167,NA())</f>
        <v>#N/A</v>
      </c>
      <c r="I5167" t="e">
        <f>IF($C5167="",$B5167,NA())</f>
        <v>#N/A</v>
      </c>
    </row>
    <row r="5168" spans="1:9">
      <c r="A5168">
        <v>-0.7367269</v>
      </c>
      <c r="B5168">
        <v>1.1155964</v>
      </c>
      <c r="C5168">
        <f>'Map Data'!$I$67</f>
        <v>3</v>
      </c>
      <c r="D5168" t="e">
        <f>IF($C5168=1,$B5168,NA())</f>
        <v>#N/A</v>
      </c>
      <c r="E5168" t="e">
        <f>IF($C5168=2,$B5168,NA())</f>
        <v>#N/A</v>
      </c>
      <c r="F5168">
        <f>IF($C5168=3,$B5168,NA())</f>
        <v>1.1155964</v>
      </c>
      <c r="G5168" t="e">
        <f>IF($C5168=4,$B5168,NA())</f>
        <v>#N/A</v>
      </c>
      <c r="H5168" t="e">
        <f>IF($C5168=5,$B5168,NA())</f>
        <v>#N/A</v>
      </c>
      <c r="I5168" t="e">
        <f>IF($C5168="",$B5168,NA())</f>
        <v>#N/A</v>
      </c>
    </row>
    <row r="5170" spans="1:9">
      <c r="A5170">
        <v>-1.5382376</v>
      </c>
      <c r="B5170">
        <v>1.1336757</v>
      </c>
      <c r="C5170">
        <f>'Map Data'!$I$67</f>
        <v>3</v>
      </c>
      <c r="D5170" t="e">
        <f>IF($C5170=1,$B5170,NA())</f>
        <v>#N/A</v>
      </c>
      <c r="E5170" t="e">
        <f>IF($C5170=2,$B5170,NA())</f>
        <v>#N/A</v>
      </c>
      <c r="F5170">
        <f>IF($C5170=3,$B5170,NA())</f>
        <v>1.1336757</v>
      </c>
      <c r="G5170" t="e">
        <f>IF($C5170=4,$B5170,NA())</f>
        <v>#N/A</v>
      </c>
      <c r="H5170" t="e">
        <f>IF($C5170=5,$B5170,NA())</f>
        <v>#N/A</v>
      </c>
      <c r="I5170" t="e">
        <f>IF($C5170="",$B5170,NA())</f>
        <v>#N/A</v>
      </c>
    </row>
    <row r="5171" spans="1:9">
      <c r="A5171">
        <v>-0.9928488</v>
      </c>
      <c r="B5171">
        <v>1.1336757</v>
      </c>
      <c r="C5171">
        <f>'Map Data'!$I$67</f>
        <v>3</v>
      </c>
      <c r="D5171" t="e">
        <f>IF($C5171=1,$B5171,NA())</f>
        <v>#N/A</v>
      </c>
      <c r="E5171" t="e">
        <f>IF($C5171=2,$B5171,NA())</f>
        <v>#N/A</v>
      </c>
      <c r="F5171">
        <f>IF($C5171=3,$B5171,NA())</f>
        <v>1.1336757</v>
      </c>
      <c r="G5171" t="e">
        <f>IF($C5171=4,$B5171,NA())</f>
        <v>#N/A</v>
      </c>
      <c r="H5171" t="e">
        <f>IF($C5171=5,$B5171,NA())</f>
        <v>#N/A</v>
      </c>
      <c r="I5171" t="e">
        <f>IF($C5171="",$B5171,NA())</f>
        <v>#N/A</v>
      </c>
    </row>
    <row r="5173" spans="1:9">
      <c r="A5173">
        <v>-0.935598</v>
      </c>
      <c r="B5173">
        <v>1.1336757</v>
      </c>
      <c r="C5173">
        <f>'Map Data'!$I$67</f>
        <v>3</v>
      </c>
      <c r="D5173" t="e">
        <f>IF($C5173=1,$B5173,NA())</f>
        <v>#N/A</v>
      </c>
      <c r="E5173" t="e">
        <f>IF($C5173=2,$B5173,NA())</f>
        <v>#N/A</v>
      </c>
      <c r="F5173">
        <f>IF($C5173=3,$B5173,NA())</f>
        <v>1.1336757</v>
      </c>
      <c r="G5173" t="e">
        <f>IF($C5173=4,$B5173,NA())</f>
        <v>#N/A</v>
      </c>
      <c r="H5173" t="e">
        <f>IF($C5173=5,$B5173,NA())</f>
        <v>#N/A</v>
      </c>
      <c r="I5173" t="e">
        <f>IF($C5173="",$B5173,NA())</f>
        <v>#N/A</v>
      </c>
    </row>
    <row r="5174" spans="1:9">
      <c r="A5174">
        <v>-0.9235452</v>
      </c>
      <c r="B5174">
        <v>1.1336757</v>
      </c>
      <c r="C5174">
        <f>'Map Data'!$I$67</f>
        <v>3</v>
      </c>
      <c r="D5174" t="e">
        <f>IF($C5174=1,$B5174,NA())</f>
        <v>#N/A</v>
      </c>
      <c r="E5174" t="e">
        <f>IF($C5174=2,$B5174,NA())</f>
        <v>#N/A</v>
      </c>
      <c r="F5174">
        <f>IF($C5174=3,$B5174,NA())</f>
        <v>1.1336757</v>
      </c>
      <c r="G5174" t="e">
        <f>IF($C5174=4,$B5174,NA())</f>
        <v>#N/A</v>
      </c>
      <c r="H5174" t="e">
        <f>IF($C5174=5,$B5174,NA())</f>
        <v>#N/A</v>
      </c>
      <c r="I5174" t="e">
        <f>IF($C5174="",$B5174,NA())</f>
        <v>#N/A</v>
      </c>
    </row>
    <row r="5176" spans="1:9">
      <c r="A5176">
        <v>-0.8904</v>
      </c>
      <c r="B5176">
        <v>1.1336757</v>
      </c>
      <c r="C5176">
        <f>'Map Data'!$I$67</f>
        <v>3</v>
      </c>
      <c r="D5176" t="e">
        <f>IF($C5176=1,$B5176,NA())</f>
        <v>#N/A</v>
      </c>
      <c r="E5176" t="e">
        <f>IF($C5176=2,$B5176,NA())</f>
        <v>#N/A</v>
      </c>
      <c r="F5176">
        <f>IF($C5176=3,$B5176,NA())</f>
        <v>1.1336757</v>
      </c>
      <c r="G5176" t="e">
        <f>IF($C5176=4,$B5176,NA())</f>
        <v>#N/A</v>
      </c>
      <c r="H5176" t="e">
        <f>IF($C5176=5,$B5176,NA())</f>
        <v>#N/A</v>
      </c>
      <c r="I5176" t="e">
        <f>IF($C5176="",$B5176,NA())</f>
        <v>#N/A</v>
      </c>
    </row>
    <row r="5177" spans="1:9">
      <c r="A5177">
        <v>-0.8843736</v>
      </c>
      <c r="B5177">
        <v>1.1336757</v>
      </c>
      <c r="C5177">
        <f>'Map Data'!$I$67</f>
        <v>3</v>
      </c>
      <c r="D5177" t="e">
        <f>IF($C5177=1,$B5177,NA())</f>
        <v>#N/A</v>
      </c>
      <c r="E5177" t="e">
        <f>IF($C5177=2,$B5177,NA())</f>
        <v>#N/A</v>
      </c>
      <c r="F5177">
        <f>IF($C5177=3,$B5177,NA())</f>
        <v>1.1336757</v>
      </c>
      <c r="G5177" t="e">
        <f>IF($C5177=4,$B5177,NA())</f>
        <v>#N/A</v>
      </c>
      <c r="H5177" t="e">
        <f>IF($C5177=5,$B5177,NA())</f>
        <v>#N/A</v>
      </c>
      <c r="I5177" t="e">
        <f>IF($C5177="",$B5177,NA())</f>
        <v>#N/A</v>
      </c>
    </row>
    <row r="5179" spans="1:9">
      <c r="A5179">
        <v>-0.7879513</v>
      </c>
      <c r="B5179">
        <v>1.1336757</v>
      </c>
      <c r="C5179">
        <f>'Map Data'!$I$67</f>
        <v>3</v>
      </c>
      <c r="D5179" t="e">
        <f>IF($C5179=1,$B5179,NA())</f>
        <v>#N/A</v>
      </c>
      <c r="E5179" t="e">
        <f>IF($C5179=2,$B5179,NA())</f>
        <v>#N/A</v>
      </c>
      <c r="F5179">
        <f>IF($C5179=3,$B5179,NA())</f>
        <v>1.1336757</v>
      </c>
      <c r="G5179" t="e">
        <f>IF($C5179=4,$B5179,NA())</f>
        <v>#N/A</v>
      </c>
      <c r="H5179" t="e">
        <f>IF($C5179=5,$B5179,NA())</f>
        <v>#N/A</v>
      </c>
      <c r="I5179" t="e">
        <f>IF($C5179="",$B5179,NA())</f>
        <v>#N/A</v>
      </c>
    </row>
    <row r="5180" spans="1:9">
      <c r="A5180">
        <v>-0.7487797</v>
      </c>
      <c r="B5180">
        <v>1.1336757</v>
      </c>
      <c r="C5180">
        <f>'Map Data'!$I$67</f>
        <v>3</v>
      </c>
      <c r="D5180" t="e">
        <f>IF($C5180=1,$B5180,NA())</f>
        <v>#N/A</v>
      </c>
      <c r="E5180" t="e">
        <f>IF($C5180=2,$B5180,NA())</f>
        <v>#N/A</v>
      </c>
      <c r="F5180">
        <f>IF($C5180=3,$B5180,NA())</f>
        <v>1.1336757</v>
      </c>
      <c r="G5180" t="e">
        <f>IF($C5180=4,$B5180,NA())</f>
        <v>#N/A</v>
      </c>
      <c r="H5180" t="e">
        <f>IF($C5180=5,$B5180,NA())</f>
        <v>#N/A</v>
      </c>
      <c r="I5180" t="e">
        <f>IF($C5180="",$B5180,NA())</f>
        <v>#N/A</v>
      </c>
    </row>
    <row r="5182" spans="1:9">
      <c r="A5182">
        <v>-0.7427532999999999</v>
      </c>
      <c r="B5182">
        <v>1.1336757</v>
      </c>
      <c r="C5182">
        <f>'Map Data'!$I$67</f>
        <v>3</v>
      </c>
      <c r="D5182" t="e">
        <f>IF($C5182=1,$B5182,NA())</f>
        <v>#N/A</v>
      </c>
      <c r="E5182" t="e">
        <f>IF($C5182=2,$B5182,NA())</f>
        <v>#N/A</v>
      </c>
      <c r="F5182">
        <f>IF($C5182=3,$B5182,NA())</f>
        <v>1.1336757</v>
      </c>
      <c r="G5182" t="e">
        <f>IF($C5182=4,$B5182,NA())</f>
        <v>#N/A</v>
      </c>
      <c r="H5182" t="e">
        <f>IF($C5182=5,$B5182,NA())</f>
        <v>#N/A</v>
      </c>
      <c r="I5182" t="e">
        <f>IF($C5182="",$B5182,NA())</f>
        <v>#N/A</v>
      </c>
    </row>
    <row r="5183" spans="1:9">
      <c r="A5183">
        <v>-0.7096082</v>
      </c>
      <c r="B5183">
        <v>1.1336757</v>
      </c>
      <c r="C5183">
        <f>'Map Data'!$I$67</f>
        <v>3</v>
      </c>
      <c r="D5183" t="e">
        <f>IF($C5183=1,$B5183,NA())</f>
        <v>#N/A</v>
      </c>
      <c r="E5183" t="e">
        <f>IF($C5183=2,$B5183,NA())</f>
        <v>#N/A</v>
      </c>
      <c r="F5183">
        <f>IF($C5183=3,$B5183,NA())</f>
        <v>1.1336757</v>
      </c>
      <c r="G5183" t="e">
        <f>IF($C5183=4,$B5183,NA())</f>
        <v>#N/A</v>
      </c>
      <c r="H5183" t="e">
        <f>IF($C5183=5,$B5183,NA())</f>
        <v>#N/A</v>
      </c>
      <c r="I5183" t="e">
        <f>IF($C5183="",$B5183,NA())</f>
        <v>#N/A</v>
      </c>
    </row>
    <row r="5185" spans="1:9">
      <c r="A5185">
        <v>-1.5141321</v>
      </c>
      <c r="B5185">
        <v>1.1517549</v>
      </c>
      <c r="C5185">
        <f>'Map Data'!$I$67</f>
        <v>3</v>
      </c>
      <c r="D5185" t="e">
        <f>IF($C5185=1,$B5185,NA())</f>
        <v>#N/A</v>
      </c>
      <c r="E5185" t="e">
        <f>IF($C5185=2,$B5185,NA())</f>
        <v>#N/A</v>
      </c>
      <c r="F5185">
        <f>IF($C5185=3,$B5185,NA())</f>
        <v>1.1517549</v>
      </c>
      <c r="G5185" t="e">
        <f>IF($C5185=4,$B5185,NA())</f>
        <v>#N/A</v>
      </c>
      <c r="H5185" t="e">
        <f>IF($C5185=5,$B5185,NA())</f>
        <v>#N/A</v>
      </c>
      <c r="I5185" t="e">
        <f>IF($C5185="",$B5185,NA())</f>
        <v>#N/A</v>
      </c>
    </row>
    <row r="5186" spans="1:9">
      <c r="A5186">
        <v>-0.9386112</v>
      </c>
      <c r="B5186">
        <v>1.1517549</v>
      </c>
      <c r="C5186">
        <f>'Map Data'!$I$67</f>
        <v>3</v>
      </c>
      <c r="D5186" t="e">
        <f>IF($C5186=1,$B5186,NA())</f>
        <v>#N/A</v>
      </c>
      <c r="E5186" t="e">
        <f>IF($C5186=2,$B5186,NA())</f>
        <v>#N/A</v>
      </c>
      <c r="F5186">
        <f>IF($C5186=3,$B5186,NA())</f>
        <v>1.1517549</v>
      </c>
      <c r="G5186" t="e">
        <f>IF($C5186=4,$B5186,NA())</f>
        <v>#N/A</v>
      </c>
      <c r="H5186" t="e">
        <f>IF($C5186=5,$B5186,NA())</f>
        <v>#N/A</v>
      </c>
      <c r="I5186" t="e">
        <f>IF($C5186="",$B5186,NA())</f>
        <v>#N/A</v>
      </c>
    </row>
    <row r="5188" spans="1:9">
      <c r="A5188">
        <v>-0.9265584</v>
      </c>
      <c r="B5188">
        <v>1.1517549</v>
      </c>
      <c r="C5188">
        <f>'Map Data'!$I$67</f>
        <v>3</v>
      </c>
      <c r="D5188" t="e">
        <f>IF($C5188=1,$B5188,NA())</f>
        <v>#N/A</v>
      </c>
      <c r="E5188" t="e">
        <f>IF($C5188=2,$B5188,NA())</f>
        <v>#N/A</v>
      </c>
      <c r="F5188">
        <f>IF($C5188=3,$B5188,NA())</f>
        <v>1.1517549</v>
      </c>
      <c r="G5188" t="e">
        <f>IF($C5188=4,$B5188,NA())</f>
        <v>#N/A</v>
      </c>
      <c r="H5188" t="e">
        <f>IF($C5188=5,$B5188,NA())</f>
        <v>#N/A</v>
      </c>
      <c r="I5188" t="e">
        <f>IF($C5188="",$B5188,NA())</f>
        <v>#N/A</v>
      </c>
    </row>
    <row r="5189" spans="1:9">
      <c r="A5189">
        <v>-0.8994396</v>
      </c>
      <c r="B5189">
        <v>1.1517549</v>
      </c>
      <c r="C5189">
        <f>'Map Data'!$I$67</f>
        <v>3</v>
      </c>
      <c r="D5189" t="e">
        <f>IF($C5189=1,$B5189,NA())</f>
        <v>#N/A</v>
      </c>
      <c r="E5189" t="e">
        <f>IF($C5189=2,$B5189,NA())</f>
        <v>#N/A</v>
      </c>
      <c r="F5189">
        <f>IF($C5189=3,$B5189,NA())</f>
        <v>1.1517549</v>
      </c>
      <c r="G5189" t="e">
        <f>IF($C5189=4,$B5189,NA())</f>
        <v>#N/A</v>
      </c>
      <c r="H5189" t="e">
        <f>IF($C5189=5,$B5189,NA())</f>
        <v>#N/A</v>
      </c>
      <c r="I5189" t="e">
        <f>IF($C5189="",$B5189,NA())</f>
        <v>#N/A</v>
      </c>
    </row>
    <row r="5191" spans="1:9">
      <c r="A5191">
        <v>-0.8391757</v>
      </c>
      <c r="B5191">
        <v>1.1517549</v>
      </c>
      <c r="C5191">
        <f>'Map Data'!$I$67</f>
        <v>3</v>
      </c>
      <c r="D5191" t="e">
        <f>IF($C5191=1,$B5191,NA())</f>
        <v>#N/A</v>
      </c>
      <c r="E5191" t="e">
        <f>IF($C5191=2,$B5191,NA())</f>
        <v>#N/A</v>
      </c>
      <c r="F5191">
        <f>IF($C5191=3,$B5191,NA())</f>
        <v>1.1517549</v>
      </c>
      <c r="G5191" t="e">
        <f>IF($C5191=4,$B5191,NA())</f>
        <v>#N/A</v>
      </c>
      <c r="H5191" t="e">
        <f>IF($C5191=5,$B5191,NA())</f>
        <v>#N/A</v>
      </c>
      <c r="I5191" t="e">
        <f>IF($C5191="",$B5191,NA())</f>
        <v>#N/A</v>
      </c>
    </row>
    <row r="5192" spans="1:9">
      <c r="A5192">
        <v>-0.7186477999999999</v>
      </c>
      <c r="B5192">
        <v>1.1517549</v>
      </c>
      <c r="C5192">
        <f>'Map Data'!$I$67</f>
        <v>3</v>
      </c>
      <c r="D5192" t="e">
        <f>IF($C5192=1,$B5192,NA())</f>
        <v>#N/A</v>
      </c>
      <c r="E5192" t="e">
        <f>IF($C5192=2,$B5192,NA())</f>
        <v>#N/A</v>
      </c>
      <c r="F5192">
        <f>IF($C5192=3,$B5192,NA())</f>
        <v>1.1517549</v>
      </c>
      <c r="G5192" t="e">
        <f>IF($C5192=4,$B5192,NA())</f>
        <v>#N/A</v>
      </c>
      <c r="H5192" t="e">
        <f>IF($C5192=5,$B5192,NA())</f>
        <v>#N/A</v>
      </c>
      <c r="I5192" t="e">
        <f>IF($C5192="",$B5192,NA())</f>
        <v>#N/A</v>
      </c>
    </row>
    <row r="5194" spans="1:9">
      <c r="A5194">
        <v>-1.4900265</v>
      </c>
      <c r="B5194">
        <v>1.1698342</v>
      </c>
      <c r="C5194">
        <f>'Map Data'!$I$67</f>
        <v>3</v>
      </c>
      <c r="D5194" t="e">
        <f>IF($C5194=1,$B5194,NA())</f>
        <v>#N/A</v>
      </c>
      <c r="E5194" t="e">
        <f>IF($C5194=2,$B5194,NA())</f>
        <v>#N/A</v>
      </c>
      <c r="F5194">
        <f>IF($C5194=3,$B5194,NA())</f>
        <v>1.1698342</v>
      </c>
      <c r="G5194" t="e">
        <f>IF($C5194=4,$B5194,NA())</f>
        <v>#N/A</v>
      </c>
      <c r="H5194" t="e">
        <f>IF($C5194=5,$B5194,NA())</f>
        <v>#N/A</v>
      </c>
      <c r="I5194" t="e">
        <f>IF($C5194="",$B5194,NA())</f>
        <v>#N/A</v>
      </c>
    </row>
    <row r="5195" spans="1:9">
      <c r="A5195">
        <v>-0.8813604</v>
      </c>
      <c r="B5195">
        <v>1.1698342</v>
      </c>
      <c r="C5195">
        <f>'Map Data'!$I$67</f>
        <v>3</v>
      </c>
      <c r="D5195" t="e">
        <f>IF($C5195=1,$B5195,NA())</f>
        <v>#N/A</v>
      </c>
      <c r="E5195" t="e">
        <f>IF($C5195=2,$B5195,NA())</f>
        <v>#N/A</v>
      </c>
      <c r="F5195">
        <f>IF($C5195=3,$B5195,NA())</f>
        <v>1.1698342</v>
      </c>
      <c r="G5195" t="e">
        <f>IF($C5195=4,$B5195,NA())</f>
        <v>#N/A</v>
      </c>
      <c r="H5195" t="e">
        <f>IF($C5195=5,$B5195,NA())</f>
        <v>#N/A</v>
      </c>
      <c r="I5195" t="e">
        <f>IF($C5195="",$B5195,NA())</f>
        <v>#N/A</v>
      </c>
    </row>
    <row r="5197" spans="1:9">
      <c r="A5197">
        <v>-0.7789117</v>
      </c>
      <c r="B5197">
        <v>1.1698342</v>
      </c>
      <c r="C5197">
        <f>'Map Data'!$I$67</f>
        <v>3</v>
      </c>
      <c r="D5197" t="e">
        <f>IF($C5197=1,$B5197,NA())</f>
        <v>#N/A</v>
      </c>
      <c r="E5197" t="e">
        <f>IF($C5197=2,$B5197,NA())</f>
        <v>#N/A</v>
      </c>
      <c r="F5197">
        <f>IF($C5197=3,$B5197,NA())</f>
        <v>1.1698342</v>
      </c>
      <c r="G5197" t="e">
        <f>IF($C5197=4,$B5197,NA())</f>
        <v>#N/A</v>
      </c>
      <c r="H5197" t="e">
        <f>IF($C5197=5,$B5197,NA())</f>
        <v>#N/A</v>
      </c>
      <c r="I5197" t="e">
        <f>IF($C5197="",$B5197,NA())</f>
        <v>#N/A</v>
      </c>
    </row>
    <row r="5198" spans="1:9">
      <c r="A5198">
        <v>-0.6583838</v>
      </c>
      <c r="B5198">
        <v>1.1698342</v>
      </c>
      <c r="C5198">
        <f>'Map Data'!$I$67</f>
        <v>3</v>
      </c>
      <c r="D5198" t="e">
        <f>IF($C5198=1,$B5198,NA())</f>
        <v>#N/A</v>
      </c>
      <c r="E5198" t="e">
        <f>IF($C5198=2,$B5198,NA())</f>
        <v>#N/A</v>
      </c>
      <c r="F5198">
        <f>IF($C5198=3,$B5198,NA())</f>
        <v>1.1698342</v>
      </c>
      <c r="G5198" t="e">
        <f>IF($C5198=4,$B5198,NA())</f>
        <v>#N/A</v>
      </c>
      <c r="H5198" t="e">
        <f>IF($C5198=5,$B5198,NA())</f>
        <v>#N/A</v>
      </c>
      <c r="I5198" t="e">
        <f>IF($C5198="",$B5198,NA())</f>
        <v>#N/A</v>
      </c>
    </row>
    <row r="5200" spans="1:9">
      <c r="A5200">
        <v>-1.4659209</v>
      </c>
      <c r="B5200">
        <v>1.1879134</v>
      </c>
      <c r="C5200">
        <f>'Map Data'!$I$67</f>
        <v>3</v>
      </c>
      <c r="D5200" t="e">
        <f>IF($C5200=1,$B5200,NA())</f>
        <v>#N/A</v>
      </c>
      <c r="E5200" t="e">
        <f>IF($C5200=2,$B5200,NA())</f>
        <v>#N/A</v>
      </c>
      <c r="F5200">
        <f>IF($C5200=3,$B5200,NA())</f>
        <v>1.1879134</v>
      </c>
      <c r="G5200" t="e">
        <f>IF($C5200=4,$B5200,NA())</f>
        <v>#N/A</v>
      </c>
      <c r="H5200" t="e">
        <f>IF($C5200=5,$B5200,NA())</f>
        <v>#N/A</v>
      </c>
      <c r="I5200" t="e">
        <f>IF($C5200="",$B5200,NA())</f>
        <v>#N/A</v>
      </c>
    </row>
    <row r="5201" spans="1:9">
      <c r="A5201">
        <v>-1.1947331</v>
      </c>
      <c r="B5201">
        <v>1.1879134</v>
      </c>
      <c r="C5201">
        <f>'Map Data'!$I$67</f>
        <v>3</v>
      </c>
      <c r="D5201" t="e">
        <f>IF($C5201=1,$B5201,NA())</f>
        <v>#N/A</v>
      </c>
      <c r="E5201" t="e">
        <f>IF($C5201=2,$B5201,NA())</f>
        <v>#N/A</v>
      </c>
      <c r="F5201">
        <f>IF($C5201=3,$B5201,NA())</f>
        <v>1.1879134</v>
      </c>
      <c r="G5201" t="e">
        <f>IF($C5201=4,$B5201,NA())</f>
        <v>#N/A</v>
      </c>
      <c r="H5201" t="e">
        <f>IF($C5201=5,$B5201,NA())</f>
        <v>#N/A</v>
      </c>
      <c r="I5201" t="e">
        <f>IF($C5201="",$B5201,NA())</f>
        <v>#N/A</v>
      </c>
    </row>
    <row r="5203" spans="1:9">
      <c r="A5203">
        <v>-1.1254295</v>
      </c>
      <c r="B5203">
        <v>1.1879134</v>
      </c>
      <c r="C5203">
        <f>'Map Data'!$I$67</f>
        <v>3</v>
      </c>
      <c r="D5203" t="e">
        <f>IF($C5203=1,$B5203,NA())</f>
        <v>#N/A</v>
      </c>
      <c r="E5203" t="e">
        <f>IF($C5203=2,$B5203,NA())</f>
        <v>#N/A</v>
      </c>
      <c r="F5203">
        <f>IF($C5203=3,$B5203,NA())</f>
        <v>1.1879134</v>
      </c>
      <c r="G5203" t="e">
        <f>IF($C5203=4,$B5203,NA())</f>
        <v>#N/A</v>
      </c>
      <c r="H5203" t="e">
        <f>IF($C5203=5,$B5203,NA())</f>
        <v>#N/A</v>
      </c>
      <c r="I5203" t="e">
        <f>IF($C5203="",$B5203,NA())</f>
        <v>#N/A</v>
      </c>
    </row>
    <row r="5204" spans="1:9">
      <c r="A5204">
        <v>-1.0892711</v>
      </c>
      <c r="B5204">
        <v>1.1879134</v>
      </c>
      <c r="C5204">
        <f>'Map Data'!$I$67</f>
        <v>3</v>
      </c>
      <c r="D5204" t="e">
        <f>IF($C5204=1,$B5204,NA())</f>
        <v>#N/A</v>
      </c>
      <c r="E5204" t="e">
        <f>IF($C5204=2,$B5204,NA())</f>
        <v>#N/A</v>
      </c>
      <c r="F5204">
        <f>IF($C5204=3,$B5204,NA())</f>
        <v>1.1879134</v>
      </c>
      <c r="G5204" t="e">
        <f>IF($C5204=4,$B5204,NA())</f>
        <v>#N/A</v>
      </c>
      <c r="H5204" t="e">
        <f>IF($C5204=5,$B5204,NA())</f>
        <v>#N/A</v>
      </c>
      <c r="I5204" t="e">
        <f>IF($C5204="",$B5204,NA())</f>
        <v>#N/A</v>
      </c>
    </row>
    <row r="5206" spans="1:9">
      <c r="A5206">
        <v>-1.0229808</v>
      </c>
      <c r="B5206">
        <v>1.1879134</v>
      </c>
      <c r="C5206">
        <f>'Map Data'!$I$67</f>
        <v>3</v>
      </c>
      <c r="D5206" t="e">
        <f>IF($C5206=1,$B5206,NA())</f>
        <v>#N/A</v>
      </c>
      <c r="E5206" t="e">
        <f>IF($C5206=2,$B5206,NA())</f>
        <v>#N/A</v>
      </c>
      <c r="F5206">
        <f>IF($C5206=3,$B5206,NA())</f>
        <v>1.1879134</v>
      </c>
      <c r="G5206" t="e">
        <f>IF($C5206=4,$B5206,NA())</f>
        <v>#N/A</v>
      </c>
      <c r="H5206" t="e">
        <f>IF($C5206=5,$B5206,NA())</f>
        <v>#N/A</v>
      </c>
      <c r="I5206" t="e">
        <f>IF($C5206="",$B5206,NA())</f>
        <v>#N/A</v>
      </c>
    </row>
    <row r="5207" spans="1:9">
      <c r="A5207">
        <v>-1.0018884</v>
      </c>
      <c r="B5207">
        <v>1.1879134</v>
      </c>
      <c r="C5207">
        <f>'Map Data'!$I$67</f>
        <v>3</v>
      </c>
      <c r="D5207" t="e">
        <f>IF($C5207=1,$B5207,NA())</f>
        <v>#N/A</v>
      </c>
      <c r="E5207" t="e">
        <f>IF($C5207=2,$B5207,NA())</f>
        <v>#N/A</v>
      </c>
      <c r="F5207">
        <f>IF($C5207=3,$B5207,NA())</f>
        <v>1.1879134</v>
      </c>
      <c r="G5207" t="e">
        <f>IF($C5207=4,$B5207,NA())</f>
        <v>#N/A</v>
      </c>
      <c r="H5207" t="e">
        <f>IF($C5207=5,$B5207,NA())</f>
        <v>#N/A</v>
      </c>
      <c r="I5207" t="e">
        <f>IF($C5207="",$B5207,NA())</f>
        <v>#N/A</v>
      </c>
    </row>
    <row r="5209" spans="1:9">
      <c r="A5209">
        <v>-0.9838092000000001</v>
      </c>
      <c r="B5209">
        <v>1.1879134</v>
      </c>
      <c r="C5209">
        <f>'Map Data'!$I$67</f>
        <v>3</v>
      </c>
      <c r="D5209" t="e">
        <f>IF($C5209=1,$B5209,NA())</f>
        <v>#N/A</v>
      </c>
      <c r="E5209" t="e">
        <f>IF($C5209=2,$B5209,NA())</f>
        <v>#N/A</v>
      </c>
      <c r="F5209">
        <f>IF($C5209=3,$B5209,NA())</f>
        <v>1.1879134</v>
      </c>
      <c r="G5209" t="e">
        <f>IF($C5209=4,$B5209,NA())</f>
        <v>#N/A</v>
      </c>
      <c r="H5209" t="e">
        <f>IF($C5209=5,$B5209,NA())</f>
        <v>#N/A</v>
      </c>
      <c r="I5209" t="e">
        <f>IF($C5209="",$B5209,NA())</f>
        <v>#N/A</v>
      </c>
    </row>
    <row r="5210" spans="1:9">
      <c r="A5210">
        <v>-0.920532</v>
      </c>
      <c r="B5210">
        <v>1.1879134</v>
      </c>
      <c r="C5210">
        <f>'Map Data'!$I$67</f>
        <v>3</v>
      </c>
      <c r="D5210" t="e">
        <f>IF($C5210=1,$B5210,NA())</f>
        <v>#N/A</v>
      </c>
      <c r="E5210" t="e">
        <f>IF($C5210=2,$B5210,NA())</f>
        <v>#N/A</v>
      </c>
      <c r="F5210">
        <f>IF($C5210=3,$B5210,NA())</f>
        <v>1.1879134</v>
      </c>
      <c r="G5210" t="e">
        <f>IF($C5210=4,$B5210,NA())</f>
        <v>#N/A</v>
      </c>
      <c r="H5210" t="e">
        <f>IF($C5210=5,$B5210,NA())</f>
        <v>#N/A</v>
      </c>
      <c r="I5210" t="e">
        <f>IF($C5210="",$B5210,NA())</f>
        <v>#N/A</v>
      </c>
    </row>
    <row r="5212" spans="1:9">
      <c r="A5212">
        <v>-0.8934132</v>
      </c>
      <c r="B5212">
        <v>1.1879134</v>
      </c>
      <c r="C5212">
        <f>'Map Data'!$I$67</f>
        <v>3</v>
      </c>
      <c r="D5212" t="e">
        <f>IF($C5212=1,$B5212,NA())</f>
        <v>#N/A</v>
      </c>
      <c r="E5212" t="e">
        <f>IF($C5212=2,$B5212,NA())</f>
        <v>#N/A</v>
      </c>
      <c r="F5212">
        <f>IF($C5212=3,$B5212,NA())</f>
        <v>1.1879134</v>
      </c>
      <c r="G5212" t="e">
        <f>IF($C5212=4,$B5212,NA())</f>
        <v>#N/A</v>
      </c>
      <c r="H5212" t="e">
        <f>IF($C5212=5,$B5212,NA())</f>
        <v>#N/A</v>
      </c>
      <c r="I5212" t="e">
        <f>IF($C5212="",$B5212,NA())</f>
        <v>#N/A</v>
      </c>
    </row>
    <row r="5213" spans="1:9">
      <c r="A5213">
        <v>-0.8542417</v>
      </c>
      <c r="B5213">
        <v>1.1879134</v>
      </c>
      <c r="C5213">
        <f>'Map Data'!$I$67</f>
        <v>3</v>
      </c>
      <c r="D5213" t="e">
        <f>IF($C5213=1,$B5213,NA())</f>
        <v>#N/A</v>
      </c>
      <c r="E5213" t="e">
        <f>IF($C5213=2,$B5213,NA())</f>
        <v>#N/A</v>
      </c>
      <c r="F5213">
        <f>IF($C5213=3,$B5213,NA())</f>
        <v>1.1879134</v>
      </c>
      <c r="G5213" t="e">
        <f>IF($C5213=4,$B5213,NA())</f>
        <v>#N/A</v>
      </c>
      <c r="H5213" t="e">
        <f>IF($C5213=5,$B5213,NA())</f>
        <v>#N/A</v>
      </c>
      <c r="I5213" t="e">
        <f>IF($C5213="",$B5213,NA())</f>
        <v>#N/A</v>
      </c>
    </row>
    <row r="5215" spans="1:9">
      <c r="A5215">
        <v>-0.7969908999999999</v>
      </c>
      <c r="B5215">
        <v>1.1879134</v>
      </c>
      <c r="C5215">
        <f>'Map Data'!$I$67</f>
        <v>3</v>
      </c>
      <c r="D5215" t="e">
        <f>IF($C5215=1,$B5215,NA())</f>
        <v>#N/A</v>
      </c>
      <c r="E5215" t="e">
        <f>IF($C5215=2,$B5215,NA())</f>
        <v>#N/A</v>
      </c>
      <c r="F5215">
        <f>IF($C5215=3,$B5215,NA())</f>
        <v>1.1879134</v>
      </c>
      <c r="G5215" t="e">
        <f>IF($C5215=4,$B5215,NA())</f>
        <v>#N/A</v>
      </c>
      <c r="H5215" t="e">
        <f>IF($C5215=5,$B5215,NA())</f>
        <v>#N/A</v>
      </c>
      <c r="I5215" t="e">
        <f>IF($C5215="",$B5215,NA())</f>
        <v>#N/A</v>
      </c>
    </row>
    <row r="5216" spans="1:9">
      <c r="A5216">
        <v>-0.7879513</v>
      </c>
      <c r="B5216">
        <v>1.1879134</v>
      </c>
      <c r="C5216">
        <f>'Map Data'!$I$67</f>
        <v>3</v>
      </c>
      <c r="D5216" t="e">
        <f>IF($C5216=1,$B5216,NA())</f>
        <v>#N/A</v>
      </c>
      <c r="E5216" t="e">
        <f>IF($C5216=2,$B5216,NA())</f>
        <v>#N/A</v>
      </c>
      <c r="F5216">
        <f>IF($C5216=3,$B5216,NA())</f>
        <v>1.1879134</v>
      </c>
      <c r="G5216" t="e">
        <f>IF($C5216=4,$B5216,NA())</f>
        <v>#N/A</v>
      </c>
      <c r="H5216" t="e">
        <f>IF($C5216=5,$B5216,NA())</f>
        <v>#N/A</v>
      </c>
      <c r="I5216" t="e">
        <f>IF($C5216="",$B5216,NA())</f>
        <v>#N/A</v>
      </c>
    </row>
    <row r="5218" spans="1:9">
      <c r="A5218">
        <v>-0.7638457</v>
      </c>
      <c r="B5218">
        <v>1.1879134</v>
      </c>
      <c r="C5218">
        <f>'Map Data'!$I$67</f>
        <v>3</v>
      </c>
      <c r="D5218" t="e">
        <f>IF($C5218=1,$B5218,NA())</f>
        <v>#N/A</v>
      </c>
      <c r="E5218" t="e">
        <f>IF($C5218=2,$B5218,NA())</f>
        <v>#N/A</v>
      </c>
      <c r="F5218">
        <f>IF($C5218=3,$B5218,NA())</f>
        <v>1.1879134</v>
      </c>
      <c r="G5218" t="e">
        <f>IF($C5218=4,$B5218,NA())</f>
        <v>#N/A</v>
      </c>
      <c r="H5218" t="e">
        <f>IF($C5218=5,$B5218,NA())</f>
        <v>#N/A</v>
      </c>
      <c r="I5218" t="e">
        <f>IF($C5218="",$B5218,NA())</f>
        <v>#N/A</v>
      </c>
    </row>
    <row r="5219" spans="1:9">
      <c r="A5219">
        <v>-0.6945422</v>
      </c>
      <c r="B5219">
        <v>1.1879134</v>
      </c>
      <c r="C5219">
        <f>'Map Data'!$I$67</f>
        <v>3</v>
      </c>
      <c r="D5219" t="e">
        <f>IF($C5219=1,$B5219,NA())</f>
        <v>#N/A</v>
      </c>
      <c r="E5219" t="e">
        <f>IF($C5219=2,$B5219,NA())</f>
        <v>#N/A</v>
      </c>
      <c r="F5219">
        <f>IF($C5219=3,$B5219,NA())</f>
        <v>1.1879134</v>
      </c>
      <c r="G5219" t="e">
        <f>IF($C5219=4,$B5219,NA())</f>
        <v>#N/A</v>
      </c>
      <c r="H5219" t="e">
        <f>IF($C5219=5,$B5219,NA())</f>
        <v>#N/A</v>
      </c>
      <c r="I5219" t="e">
        <f>IF($C5219="",$B5219,NA())</f>
        <v>#N/A</v>
      </c>
    </row>
    <row r="5221" spans="1:9">
      <c r="A5221">
        <v>-1.345393</v>
      </c>
      <c r="B5221">
        <v>1.2059926</v>
      </c>
      <c r="C5221">
        <f>'Map Data'!$I$67</f>
        <v>3</v>
      </c>
      <c r="D5221" t="e">
        <f>IF($C5221=1,$B5221,NA())</f>
        <v>#N/A</v>
      </c>
      <c r="E5221" t="e">
        <f>IF($C5221=2,$B5221,NA())</f>
        <v>#N/A</v>
      </c>
      <c r="F5221">
        <f>IF($C5221=3,$B5221,NA())</f>
        <v>1.2059926</v>
      </c>
      <c r="G5221" t="e">
        <f>IF($C5221=4,$B5221,NA())</f>
        <v>#N/A</v>
      </c>
      <c r="H5221" t="e">
        <f>IF($C5221=5,$B5221,NA())</f>
        <v>#N/A</v>
      </c>
      <c r="I5221" t="e">
        <f>IF($C5221="",$B5221,NA())</f>
        <v>#N/A</v>
      </c>
    </row>
    <row r="5222" spans="1:9">
      <c r="A5222">
        <v>-1.3212874</v>
      </c>
      <c r="B5222">
        <v>1.2059926</v>
      </c>
      <c r="C5222">
        <f>'Map Data'!$I$67</f>
        <v>3</v>
      </c>
      <c r="D5222" t="e">
        <f>IF($C5222=1,$B5222,NA())</f>
        <v>#N/A</v>
      </c>
      <c r="E5222" t="e">
        <f>IF($C5222=2,$B5222,NA())</f>
        <v>#N/A</v>
      </c>
      <c r="F5222">
        <f>IF($C5222=3,$B5222,NA())</f>
        <v>1.2059926</v>
      </c>
      <c r="G5222" t="e">
        <f>IF($C5222=4,$B5222,NA())</f>
        <v>#N/A</v>
      </c>
      <c r="H5222" t="e">
        <f>IF($C5222=5,$B5222,NA())</f>
        <v>#N/A</v>
      </c>
      <c r="I5222" t="e">
        <f>IF($C5222="",$B5222,NA())</f>
        <v>#N/A</v>
      </c>
    </row>
    <row r="5224" spans="1:9">
      <c r="A5224">
        <v>-1.315261</v>
      </c>
      <c r="B5224">
        <v>1.2059926</v>
      </c>
      <c r="C5224">
        <f>'Map Data'!$I$67</f>
        <v>3</v>
      </c>
      <c r="D5224" t="e">
        <f>IF($C5224=1,$B5224,NA())</f>
        <v>#N/A</v>
      </c>
      <c r="E5224" t="e">
        <f>IF($C5224=2,$B5224,NA())</f>
        <v>#N/A</v>
      </c>
      <c r="F5224">
        <f>IF($C5224=3,$B5224,NA())</f>
        <v>1.2059926</v>
      </c>
      <c r="G5224" t="e">
        <f>IF($C5224=4,$B5224,NA())</f>
        <v>#N/A</v>
      </c>
      <c r="H5224" t="e">
        <f>IF($C5224=5,$B5224,NA())</f>
        <v>#N/A</v>
      </c>
      <c r="I5224" t="e">
        <f>IF($C5224="",$B5224,NA())</f>
        <v>#N/A</v>
      </c>
    </row>
    <row r="5225" spans="1:9">
      <c r="A5225">
        <v>-1.2941686</v>
      </c>
      <c r="B5225">
        <v>1.2059926</v>
      </c>
      <c r="C5225">
        <f>'Map Data'!$I$67</f>
        <v>3</v>
      </c>
      <c r="D5225" t="e">
        <f>IF($C5225=1,$B5225,NA())</f>
        <v>#N/A</v>
      </c>
      <c r="E5225" t="e">
        <f>IF($C5225=2,$B5225,NA())</f>
        <v>#N/A</v>
      </c>
      <c r="F5225">
        <f>IF($C5225=3,$B5225,NA())</f>
        <v>1.2059926</v>
      </c>
      <c r="G5225" t="e">
        <f>IF($C5225=4,$B5225,NA())</f>
        <v>#N/A</v>
      </c>
      <c r="H5225" t="e">
        <f>IF($C5225=5,$B5225,NA())</f>
        <v>#N/A</v>
      </c>
      <c r="I5225" t="e">
        <f>IF($C5225="",$B5225,NA())</f>
        <v>#N/A</v>
      </c>
    </row>
    <row r="5227" spans="1:9">
      <c r="A5227">
        <v>-1.2760894</v>
      </c>
      <c r="B5227">
        <v>1.2059926</v>
      </c>
      <c r="C5227">
        <f>'Map Data'!$I$67</f>
        <v>3</v>
      </c>
      <c r="D5227" t="e">
        <f>IF($C5227=1,$B5227,NA())</f>
        <v>#N/A</v>
      </c>
      <c r="E5227" t="e">
        <f>IF($C5227=2,$B5227,NA())</f>
        <v>#N/A</v>
      </c>
      <c r="F5227">
        <f>IF($C5227=3,$B5227,NA())</f>
        <v>1.2059926</v>
      </c>
      <c r="G5227" t="e">
        <f>IF($C5227=4,$B5227,NA())</f>
        <v>#N/A</v>
      </c>
      <c r="H5227" t="e">
        <f>IF($C5227=5,$B5227,NA())</f>
        <v>#N/A</v>
      </c>
      <c r="I5227" t="e">
        <f>IF($C5227="",$B5227,NA())</f>
        <v>#N/A</v>
      </c>
    </row>
    <row r="5228" spans="1:9">
      <c r="A5228">
        <v>-1.2730762</v>
      </c>
      <c r="B5228">
        <v>1.2059926</v>
      </c>
      <c r="C5228">
        <f>'Map Data'!$I$67</f>
        <v>3</v>
      </c>
      <c r="D5228" t="e">
        <f>IF($C5228=1,$B5228,NA())</f>
        <v>#N/A</v>
      </c>
      <c r="E5228" t="e">
        <f>IF($C5228=2,$B5228,NA())</f>
        <v>#N/A</v>
      </c>
      <c r="F5228">
        <f>IF($C5228=3,$B5228,NA())</f>
        <v>1.2059926</v>
      </c>
      <c r="G5228" t="e">
        <f>IF($C5228=4,$B5228,NA())</f>
        <v>#N/A</v>
      </c>
      <c r="H5228" t="e">
        <f>IF($C5228=5,$B5228,NA())</f>
        <v>#N/A</v>
      </c>
      <c r="I5228" t="e">
        <f>IF($C5228="",$B5228,NA())</f>
        <v>#N/A</v>
      </c>
    </row>
    <row r="5230" spans="1:9">
      <c r="A5230">
        <v>-1.1947331</v>
      </c>
      <c r="B5230">
        <v>1.2059926</v>
      </c>
      <c r="C5230">
        <f>'Map Data'!$I$67</f>
        <v>3</v>
      </c>
      <c r="D5230" t="e">
        <f>IF($C5230=1,$B5230,NA())</f>
        <v>#N/A</v>
      </c>
      <c r="E5230" t="e">
        <f>IF($C5230=2,$B5230,NA())</f>
        <v>#N/A</v>
      </c>
      <c r="F5230">
        <f>IF($C5230=3,$B5230,NA())</f>
        <v>1.2059926</v>
      </c>
      <c r="G5230" t="e">
        <f>IF($C5230=4,$B5230,NA())</f>
        <v>#N/A</v>
      </c>
      <c r="H5230" t="e">
        <f>IF($C5230=5,$B5230,NA())</f>
        <v>#N/A</v>
      </c>
      <c r="I5230" t="e">
        <f>IF($C5230="",$B5230,NA())</f>
        <v>#N/A</v>
      </c>
    </row>
    <row r="5231" spans="1:9">
      <c r="A5231">
        <v>-1.0350336</v>
      </c>
      <c r="B5231">
        <v>1.2059926</v>
      </c>
      <c r="C5231">
        <f>'Map Data'!$I$67</f>
        <v>3</v>
      </c>
      <c r="D5231" t="e">
        <f>IF($C5231=1,$B5231,NA())</f>
        <v>#N/A</v>
      </c>
      <c r="E5231" t="e">
        <f>IF($C5231=2,$B5231,NA())</f>
        <v>#N/A</v>
      </c>
      <c r="F5231">
        <f>IF($C5231=3,$B5231,NA())</f>
        <v>1.2059926</v>
      </c>
      <c r="G5231" t="e">
        <f>IF($C5231=4,$B5231,NA())</f>
        <v>#N/A</v>
      </c>
      <c r="H5231" t="e">
        <f>IF($C5231=5,$B5231,NA())</f>
        <v>#N/A</v>
      </c>
      <c r="I5231" t="e">
        <f>IF($C5231="",$B5231,NA())</f>
        <v>#N/A</v>
      </c>
    </row>
    <row r="5233" spans="1:9">
      <c r="A5233">
        <v>-1.0079148</v>
      </c>
      <c r="B5233">
        <v>1.2059926</v>
      </c>
      <c r="C5233">
        <f>'Map Data'!$I$67</f>
        <v>3</v>
      </c>
      <c r="D5233" t="e">
        <f>IF($C5233=1,$B5233,NA())</f>
        <v>#N/A</v>
      </c>
      <c r="E5233" t="e">
        <f>IF($C5233=2,$B5233,NA())</f>
        <v>#N/A</v>
      </c>
      <c r="F5233">
        <f>IF($C5233=3,$B5233,NA())</f>
        <v>1.2059926</v>
      </c>
      <c r="G5233" t="e">
        <f>IF($C5233=4,$B5233,NA())</f>
        <v>#N/A</v>
      </c>
      <c r="H5233" t="e">
        <f>IF($C5233=5,$B5233,NA())</f>
        <v>#N/A</v>
      </c>
      <c r="I5233" t="e">
        <f>IF($C5233="",$B5233,NA())</f>
        <v>#N/A</v>
      </c>
    </row>
    <row r="5234" spans="1:9">
      <c r="A5234">
        <v>-0.9928488</v>
      </c>
      <c r="B5234">
        <v>1.2059926</v>
      </c>
      <c r="C5234">
        <f>'Map Data'!$I$67</f>
        <v>3</v>
      </c>
      <c r="D5234" t="e">
        <f>IF($C5234=1,$B5234,NA())</f>
        <v>#N/A</v>
      </c>
      <c r="E5234" t="e">
        <f>IF($C5234=2,$B5234,NA())</f>
        <v>#N/A</v>
      </c>
      <c r="F5234">
        <f>IF($C5234=3,$B5234,NA())</f>
        <v>1.2059926</v>
      </c>
      <c r="G5234" t="e">
        <f>IF($C5234=4,$B5234,NA())</f>
        <v>#N/A</v>
      </c>
      <c r="H5234" t="e">
        <f>IF($C5234=5,$B5234,NA())</f>
        <v>#N/A</v>
      </c>
      <c r="I5234" t="e">
        <f>IF($C5234="",$B5234,NA())</f>
        <v>#N/A</v>
      </c>
    </row>
    <row r="5236" spans="1:9">
      <c r="A5236">
        <v>-0.9777828</v>
      </c>
      <c r="B5236">
        <v>1.2059926</v>
      </c>
      <c r="C5236">
        <f>'Map Data'!$I$67</f>
        <v>3</v>
      </c>
      <c r="D5236" t="e">
        <f>IF($C5236=1,$B5236,NA())</f>
        <v>#N/A</v>
      </c>
      <c r="E5236" t="e">
        <f>IF($C5236=2,$B5236,NA())</f>
        <v>#N/A</v>
      </c>
      <c r="F5236">
        <f>IF($C5236=3,$B5236,NA())</f>
        <v>1.2059926</v>
      </c>
      <c r="G5236" t="e">
        <f>IF($C5236=4,$B5236,NA())</f>
        <v>#N/A</v>
      </c>
      <c r="H5236" t="e">
        <f>IF($C5236=5,$B5236,NA())</f>
        <v>#N/A</v>
      </c>
      <c r="I5236" t="e">
        <f>IF($C5236="",$B5236,NA())</f>
        <v>#N/A</v>
      </c>
    </row>
    <row r="5237" spans="1:9">
      <c r="A5237">
        <v>-0.9416244</v>
      </c>
      <c r="B5237">
        <v>1.2059926</v>
      </c>
      <c r="C5237">
        <f>'Map Data'!$I$67</f>
        <v>3</v>
      </c>
      <c r="D5237" t="e">
        <f>IF($C5237=1,$B5237,NA())</f>
        <v>#N/A</v>
      </c>
      <c r="E5237" t="e">
        <f>IF($C5237=2,$B5237,NA())</f>
        <v>#N/A</v>
      </c>
      <c r="F5237">
        <f>IF($C5237=3,$B5237,NA())</f>
        <v>1.2059926</v>
      </c>
      <c r="G5237" t="e">
        <f>IF($C5237=4,$B5237,NA())</f>
        <v>#N/A</v>
      </c>
      <c r="H5237" t="e">
        <f>IF($C5237=5,$B5237,NA())</f>
        <v>#N/A</v>
      </c>
      <c r="I5237" t="e">
        <f>IF($C5237="",$B5237,NA())</f>
        <v>#N/A</v>
      </c>
    </row>
    <row r="5239" spans="1:9">
      <c r="A5239">
        <v>-0.8723209</v>
      </c>
      <c r="B5239">
        <v>1.2059926</v>
      </c>
      <c r="C5239">
        <f>'Map Data'!$I$67</f>
        <v>3</v>
      </c>
      <c r="D5239" t="e">
        <f>IF($C5239=1,$B5239,NA())</f>
        <v>#N/A</v>
      </c>
      <c r="E5239" t="e">
        <f>IF($C5239=2,$B5239,NA())</f>
        <v>#N/A</v>
      </c>
      <c r="F5239">
        <f>IF($C5239=3,$B5239,NA())</f>
        <v>1.2059926</v>
      </c>
      <c r="G5239" t="e">
        <f>IF($C5239=4,$B5239,NA())</f>
        <v>#N/A</v>
      </c>
      <c r="H5239" t="e">
        <f>IF($C5239=5,$B5239,NA())</f>
        <v>#N/A</v>
      </c>
      <c r="I5239" t="e">
        <f>IF($C5239="",$B5239,NA())</f>
        <v>#N/A</v>
      </c>
    </row>
    <row r="5240" spans="1:9">
      <c r="A5240">
        <v>-0.8693077</v>
      </c>
      <c r="B5240">
        <v>1.2059926</v>
      </c>
      <c r="C5240">
        <f>'Map Data'!$I$67</f>
        <v>3</v>
      </c>
      <c r="D5240" t="e">
        <f>IF($C5240=1,$B5240,NA())</f>
        <v>#N/A</v>
      </c>
      <c r="E5240" t="e">
        <f>IF($C5240=2,$B5240,NA())</f>
        <v>#N/A</v>
      </c>
      <c r="F5240">
        <f>IF($C5240=3,$B5240,NA())</f>
        <v>1.2059926</v>
      </c>
      <c r="G5240" t="e">
        <f>IF($C5240=4,$B5240,NA())</f>
        <v>#N/A</v>
      </c>
      <c r="H5240" t="e">
        <f>IF($C5240=5,$B5240,NA())</f>
        <v>#N/A</v>
      </c>
      <c r="I5240" t="e">
        <f>IF($C5240="",$B5240,NA())</f>
        <v>#N/A</v>
      </c>
    </row>
    <row r="5242" spans="1:9">
      <c r="A5242">
        <v>-0.8482153</v>
      </c>
      <c r="B5242">
        <v>1.2059926</v>
      </c>
      <c r="C5242">
        <f>'Map Data'!$I$67</f>
        <v>3</v>
      </c>
      <c r="D5242" t="e">
        <f>IF($C5242=1,$B5242,NA())</f>
        <v>#N/A</v>
      </c>
      <c r="E5242" t="e">
        <f>IF($C5242=2,$B5242,NA())</f>
        <v>#N/A</v>
      </c>
      <c r="F5242">
        <f>IF($C5242=3,$B5242,NA())</f>
        <v>1.2059926</v>
      </c>
      <c r="G5242" t="e">
        <f>IF($C5242=4,$B5242,NA())</f>
        <v>#N/A</v>
      </c>
      <c r="H5242" t="e">
        <f>IF($C5242=5,$B5242,NA())</f>
        <v>#N/A</v>
      </c>
      <c r="I5242" t="e">
        <f>IF($C5242="",$B5242,NA())</f>
        <v>#N/A</v>
      </c>
    </row>
    <row r="5243" spans="1:9">
      <c r="A5243">
        <v>-0.8150701</v>
      </c>
      <c r="B5243">
        <v>1.2059926</v>
      </c>
      <c r="C5243">
        <f>'Map Data'!$I$67</f>
        <v>3</v>
      </c>
      <c r="D5243" t="e">
        <f>IF($C5243=1,$B5243,NA())</f>
        <v>#N/A</v>
      </c>
      <c r="E5243" t="e">
        <f>IF($C5243=2,$B5243,NA())</f>
        <v>#N/A</v>
      </c>
      <c r="F5243">
        <f>IF($C5243=3,$B5243,NA())</f>
        <v>1.2059926</v>
      </c>
      <c r="G5243" t="e">
        <f>IF($C5243=4,$B5243,NA())</f>
        <v>#N/A</v>
      </c>
      <c r="H5243" t="e">
        <f>IF($C5243=5,$B5243,NA())</f>
        <v>#N/A</v>
      </c>
      <c r="I5243" t="e">
        <f>IF($C5243="",$B5243,NA())</f>
        <v>#N/A</v>
      </c>
    </row>
    <row r="5245" spans="1:9">
      <c r="A5245">
        <v>-0.7969908999999999</v>
      </c>
      <c r="B5245">
        <v>1.2059926</v>
      </c>
      <c r="C5245">
        <f>'Map Data'!$I$67</f>
        <v>3</v>
      </c>
      <c r="D5245" t="e">
        <f>IF($C5245=1,$B5245,NA())</f>
        <v>#N/A</v>
      </c>
      <c r="E5245" t="e">
        <f>IF($C5245=2,$B5245,NA())</f>
        <v>#N/A</v>
      </c>
      <c r="F5245">
        <f>IF($C5245=3,$B5245,NA())</f>
        <v>1.2059926</v>
      </c>
      <c r="G5245" t="e">
        <f>IF($C5245=4,$B5245,NA())</f>
        <v>#N/A</v>
      </c>
      <c r="H5245" t="e">
        <f>IF($C5245=5,$B5245,NA())</f>
        <v>#N/A</v>
      </c>
      <c r="I5245" t="e">
        <f>IF($C5245="",$B5245,NA())</f>
        <v>#N/A</v>
      </c>
    </row>
    <row r="5246" spans="1:9">
      <c r="A5246">
        <v>-0.6915289999999999</v>
      </c>
      <c r="B5246">
        <v>1.2059926</v>
      </c>
      <c r="C5246">
        <f>'Map Data'!$I$67</f>
        <v>3</v>
      </c>
      <c r="D5246" t="e">
        <f>IF($C5246=1,$B5246,NA())</f>
        <v>#N/A</v>
      </c>
      <c r="E5246" t="e">
        <f>IF($C5246=2,$B5246,NA())</f>
        <v>#N/A</v>
      </c>
      <c r="F5246">
        <f>IF($C5246=3,$B5246,NA())</f>
        <v>1.2059926</v>
      </c>
      <c r="G5246" t="e">
        <f>IF($C5246=4,$B5246,NA())</f>
        <v>#N/A</v>
      </c>
      <c r="H5246" t="e">
        <f>IF($C5246=5,$B5246,NA())</f>
        <v>#N/A</v>
      </c>
      <c r="I5246" t="e">
        <f>IF($C5246="",$B5246,NA())</f>
        <v>#N/A</v>
      </c>
    </row>
    <row r="5248" spans="1:9">
      <c r="A5248">
        <v>-1.2519838</v>
      </c>
      <c r="B5248">
        <v>1.2240719</v>
      </c>
      <c r="C5248">
        <f>'Map Data'!$I$67</f>
        <v>3</v>
      </c>
      <c r="D5248" t="e">
        <f>IF($C5248=1,$B5248,NA())</f>
        <v>#N/A</v>
      </c>
      <c r="E5248" t="e">
        <f>IF($C5248=2,$B5248,NA())</f>
        <v>#N/A</v>
      </c>
      <c r="F5248">
        <f>IF($C5248=3,$B5248,NA())</f>
        <v>1.2240719</v>
      </c>
      <c r="G5248" t="e">
        <f>IF($C5248=4,$B5248,NA())</f>
        <v>#N/A</v>
      </c>
      <c r="H5248" t="e">
        <f>IF($C5248=5,$B5248,NA())</f>
        <v>#N/A</v>
      </c>
      <c r="I5248" t="e">
        <f>IF($C5248="",$B5248,NA())</f>
        <v>#N/A</v>
      </c>
    </row>
    <row r="5249" spans="1:9">
      <c r="A5249">
        <v>-1.209799</v>
      </c>
      <c r="B5249">
        <v>1.2240719</v>
      </c>
      <c r="C5249">
        <f>'Map Data'!$I$67</f>
        <v>3</v>
      </c>
      <c r="D5249" t="e">
        <f>IF($C5249=1,$B5249,NA())</f>
        <v>#N/A</v>
      </c>
      <c r="E5249" t="e">
        <f>IF($C5249=2,$B5249,NA())</f>
        <v>#N/A</v>
      </c>
      <c r="F5249">
        <f>IF($C5249=3,$B5249,NA())</f>
        <v>1.2240719</v>
      </c>
      <c r="G5249" t="e">
        <f>IF($C5249=4,$B5249,NA())</f>
        <v>#N/A</v>
      </c>
      <c r="H5249" t="e">
        <f>IF($C5249=5,$B5249,NA())</f>
        <v>#N/A</v>
      </c>
      <c r="I5249" t="e">
        <f>IF($C5249="",$B5249,NA())</f>
        <v>#N/A</v>
      </c>
    </row>
    <row r="5251" spans="1:9">
      <c r="A5251">
        <v>-1.1947331</v>
      </c>
      <c r="B5251">
        <v>1.2240719</v>
      </c>
      <c r="C5251">
        <f>'Map Data'!$I$67</f>
        <v>3</v>
      </c>
      <c r="D5251" t="e">
        <f>IF($C5251=1,$B5251,NA())</f>
        <v>#N/A</v>
      </c>
      <c r="E5251" t="e">
        <f>IF($C5251=2,$B5251,NA())</f>
        <v>#N/A</v>
      </c>
      <c r="F5251">
        <f>IF($C5251=3,$B5251,NA())</f>
        <v>1.2240719</v>
      </c>
      <c r="G5251" t="e">
        <f>IF($C5251=4,$B5251,NA())</f>
        <v>#N/A</v>
      </c>
      <c r="H5251" t="e">
        <f>IF($C5251=5,$B5251,NA())</f>
        <v>#N/A</v>
      </c>
      <c r="I5251" t="e">
        <f>IF($C5251="",$B5251,NA())</f>
        <v>#N/A</v>
      </c>
    </row>
    <row r="5252" spans="1:9">
      <c r="A5252">
        <v>-1.0531127</v>
      </c>
      <c r="B5252">
        <v>1.2240719</v>
      </c>
      <c r="C5252">
        <f>'Map Data'!$I$67</f>
        <v>3</v>
      </c>
      <c r="D5252" t="e">
        <f>IF($C5252=1,$B5252,NA())</f>
        <v>#N/A</v>
      </c>
      <c r="E5252" t="e">
        <f>IF($C5252=2,$B5252,NA())</f>
        <v>#N/A</v>
      </c>
      <c r="F5252">
        <f>IF($C5252=3,$B5252,NA())</f>
        <v>1.2240719</v>
      </c>
      <c r="G5252" t="e">
        <f>IF($C5252=4,$B5252,NA())</f>
        <v>#N/A</v>
      </c>
      <c r="H5252" t="e">
        <f>IF($C5252=5,$B5252,NA())</f>
        <v>#N/A</v>
      </c>
      <c r="I5252" t="e">
        <f>IF($C5252="",$B5252,NA())</f>
        <v>#N/A</v>
      </c>
    </row>
    <row r="5254" spans="1:9">
      <c r="A5254">
        <v>-0.9988752</v>
      </c>
      <c r="B5254">
        <v>1.2240719</v>
      </c>
      <c r="C5254">
        <f>'Map Data'!$I$67</f>
        <v>3</v>
      </c>
      <c r="D5254" t="e">
        <f>IF($C5254=1,$B5254,NA())</f>
        <v>#N/A</v>
      </c>
      <c r="E5254" t="e">
        <f>IF($C5254=2,$B5254,NA())</f>
        <v>#N/A</v>
      </c>
      <c r="F5254">
        <f>IF($C5254=3,$B5254,NA())</f>
        <v>1.2240719</v>
      </c>
      <c r="G5254" t="e">
        <f>IF($C5254=4,$B5254,NA())</f>
        <v>#N/A</v>
      </c>
      <c r="H5254" t="e">
        <f>IF($C5254=5,$B5254,NA())</f>
        <v>#N/A</v>
      </c>
      <c r="I5254" t="e">
        <f>IF($C5254="",$B5254,NA())</f>
        <v>#N/A</v>
      </c>
    </row>
    <row r="5255" spans="1:9">
      <c r="A5255">
        <v>-0.9717564</v>
      </c>
      <c r="B5255">
        <v>1.2240719</v>
      </c>
      <c r="C5255">
        <f>'Map Data'!$I$67</f>
        <v>3</v>
      </c>
      <c r="D5255" t="e">
        <f>IF($C5255=1,$B5255,NA())</f>
        <v>#N/A</v>
      </c>
      <c r="E5255" t="e">
        <f>IF($C5255=2,$B5255,NA())</f>
        <v>#N/A</v>
      </c>
      <c r="F5255">
        <f>IF($C5255=3,$B5255,NA())</f>
        <v>1.2240719</v>
      </c>
      <c r="G5255" t="e">
        <f>IF($C5255=4,$B5255,NA())</f>
        <v>#N/A</v>
      </c>
      <c r="H5255" t="e">
        <f>IF($C5255=5,$B5255,NA())</f>
        <v>#N/A</v>
      </c>
      <c r="I5255" t="e">
        <f>IF($C5255="",$B5255,NA())</f>
        <v>#N/A</v>
      </c>
    </row>
    <row r="5257" spans="1:9">
      <c r="A5257">
        <v>-0.9566904000000001</v>
      </c>
      <c r="B5257">
        <v>1.2240719</v>
      </c>
      <c r="C5257">
        <f>'Map Data'!$I$67</f>
        <v>3</v>
      </c>
      <c r="D5257" t="e">
        <f>IF($C5257=1,$B5257,NA())</f>
        <v>#N/A</v>
      </c>
      <c r="E5257" t="e">
        <f>IF($C5257=2,$B5257,NA())</f>
        <v>#N/A</v>
      </c>
      <c r="F5257">
        <f>IF($C5257=3,$B5257,NA())</f>
        <v>1.2240719</v>
      </c>
      <c r="G5257" t="e">
        <f>IF($C5257=4,$B5257,NA())</f>
        <v>#N/A</v>
      </c>
      <c r="H5257" t="e">
        <f>IF($C5257=5,$B5257,NA())</f>
        <v>#N/A</v>
      </c>
      <c r="I5257" t="e">
        <f>IF($C5257="",$B5257,NA())</f>
        <v>#N/A</v>
      </c>
    </row>
    <row r="5258" spans="1:9">
      <c r="A5258">
        <v>-0.9416244</v>
      </c>
      <c r="B5258">
        <v>1.2240719</v>
      </c>
      <c r="C5258">
        <f>'Map Data'!$I$67</f>
        <v>3</v>
      </c>
      <c r="D5258" t="e">
        <f>IF($C5258=1,$B5258,NA())</f>
        <v>#N/A</v>
      </c>
      <c r="E5258" t="e">
        <f>IF($C5258=2,$B5258,NA())</f>
        <v>#N/A</v>
      </c>
      <c r="F5258">
        <f>IF($C5258=3,$B5258,NA())</f>
        <v>1.2240719</v>
      </c>
      <c r="G5258" t="e">
        <f>IF($C5258=4,$B5258,NA())</f>
        <v>#N/A</v>
      </c>
      <c r="H5258" t="e">
        <f>IF($C5258=5,$B5258,NA())</f>
        <v>#N/A</v>
      </c>
      <c r="I5258" t="e">
        <f>IF($C5258="",$B5258,NA())</f>
        <v>#N/A</v>
      </c>
    </row>
    <row r="5260" spans="1:9">
      <c r="A5260">
        <v>-0.9024528000000001</v>
      </c>
      <c r="B5260">
        <v>1.2240719</v>
      </c>
      <c r="C5260">
        <f>'Map Data'!$I$67</f>
        <v>3</v>
      </c>
      <c r="D5260" t="e">
        <f>IF($C5260=1,$B5260,NA())</f>
        <v>#N/A</v>
      </c>
      <c r="E5260" t="e">
        <f>IF($C5260=2,$B5260,NA())</f>
        <v>#N/A</v>
      </c>
      <c r="F5260">
        <f>IF($C5260=3,$B5260,NA())</f>
        <v>1.2240719</v>
      </c>
      <c r="G5260" t="e">
        <f>IF($C5260=4,$B5260,NA())</f>
        <v>#N/A</v>
      </c>
      <c r="H5260" t="e">
        <f>IF($C5260=5,$B5260,NA())</f>
        <v>#N/A</v>
      </c>
      <c r="I5260" t="e">
        <f>IF($C5260="",$B5260,NA())</f>
        <v>#N/A</v>
      </c>
    </row>
    <row r="5261" spans="1:9">
      <c r="A5261">
        <v>-0.7457665</v>
      </c>
      <c r="B5261">
        <v>1.2240719</v>
      </c>
      <c r="C5261">
        <f>'Map Data'!$I$67</f>
        <v>3</v>
      </c>
      <c r="D5261" t="e">
        <f>IF($C5261=1,$B5261,NA())</f>
        <v>#N/A</v>
      </c>
      <c r="E5261" t="e">
        <f>IF($C5261=2,$B5261,NA())</f>
        <v>#N/A</v>
      </c>
      <c r="F5261">
        <f>IF($C5261=3,$B5261,NA())</f>
        <v>1.2240719</v>
      </c>
      <c r="G5261" t="e">
        <f>IF($C5261=4,$B5261,NA())</f>
        <v>#N/A</v>
      </c>
      <c r="H5261" t="e">
        <f>IF($C5261=5,$B5261,NA())</f>
        <v>#N/A</v>
      </c>
      <c r="I5261" t="e">
        <f>IF($C5261="",$B5261,NA())</f>
        <v>#N/A</v>
      </c>
    </row>
    <row r="5263" spans="1:9">
      <c r="A5263">
        <v>-1.2158254</v>
      </c>
      <c r="B5263">
        <v>1.2421511</v>
      </c>
      <c r="C5263">
        <f>'Map Data'!$I$67</f>
        <v>3</v>
      </c>
      <c r="D5263" t="e">
        <f>IF($C5263=1,$B5263,NA())</f>
        <v>#N/A</v>
      </c>
      <c r="E5263" t="e">
        <f>IF($C5263=2,$B5263,NA())</f>
        <v>#N/A</v>
      </c>
      <c r="F5263">
        <f>IF($C5263=3,$B5263,NA())</f>
        <v>1.2421511</v>
      </c>
      <c r="G5263" t="e">
        <f>IF($C5263=4,$B5263,NA())</f>
        <v>#N/A</v>
      </c>
      <c r="H5263" t="e">
        <f>IF($C5263=5,$B5263,NA())</f>
        <v>#N/A</v>
      </c>
      <c r="I5263" t="e">
        <f>IF($C5263="",$B5263,NA())</f>
        <v>#N/A</v>
      </c>
    </row>
    <row r="5264" spans="1:9">
      <c r="A5264">
        <v>-1.1404955</v>
      </c>
      <c r="B5264">
        <v>1.2421511</v>
      </c>
      <c r="C5264">
        <f>'Map Data'!$I$67</f>
        <v>3</v>
      </c>
      <c r="D5264" t="e">
        <f>IF($C5264=1,$B5264,NA())</f>
        <v>#N/A</v>
      </c>
      <c r="E5264" t="e">
        <f>IF($C5264=2,$B5264,NA())</f>
        <v>#N/A</v>
      </c>
      <c r="F5264">
        <f>IF($C5264=3,$B5264,NA())</f>
        <v>1.2421511</v>
      </c>
      <c r="G5264" t="e">
        <f>IF($C5264=4,$B5264,NA())</f>
        <v>#N/A</v>
      </c>
      <c r="H5264" t="e">
        <f>IF($C5264=5,$B5264,NA())</f>
        <v>#N/A</v>
      </c>
      <c r="I5264" t="e">
        <f>IF($C5264="",$B5264,NA())</f>
        <v>#N/A</v>
      </c>
    </row>
    <row r="5266" spans="1:9">
      <c r="A5266">
        <v>-0.9898356</v>
      </c>
      <c r="B5266">
        <v>1.2421511</v>
      </c>
      <c r="C5266">
        <f>'Map Data'!$I$67</f>
        <v>3</v>
      </c>
      <c r="D5266" t="e">
        <f>IF($C5266=1,$B5266,NA())</f>
        <v>#N/A</v>
      </c>
      <c r="E5266" t="e">
        <f>IF($C5266=2,$B5266,NA())</f>
        <v>#N/A</v>
      </c>
      <c r="F5266">
        <f>IF($C5266=3,$B5266,NA())</f>
        <v>1.2421511</v>
      </c>
      <c r="G5266" t="e">
        <f>IF($C5266=4,$B5266,NA())</f>
        <v>#N/A</v>
      </c>
      <c r="H5266" t="e">
        <f>IF($C5266=5,$B5266,NA())</f>
        <v>#N/A</v>
      </c>
      <c r="I5266" t="e">
        <f>IF($C5266="",$B5266,NA())</f>
        <v>#N/A</v>
      </c>
    </row>
    <row r="5267" spans="1:9">
      <c r="A5267">
        <v>-0.9777828</v>
      </c>
      <c r="B5267">
        <v>1.2421511</v>
      </c>
      <c r="C5267">
        <f>'Map Data'!$I$67</f>
        <v>3</v>
      </c>
      <c r="D5267" t="e">
        <f>IF($C5267=1,$B5267,NA())</f>
        <v>#N/A</v>
      </c>
      <c r="E5267" t="e">
        <f>IF($C5267=2,$B5267,NA())</f>
        <v>#N/A</v>
      </c>
      <c r="F5267">
        <f>IF($C5267=3,$B5267,NA())</f>
        <v>1.2421511</v>
      </c>
      <c r="G5267" t="e">
        <f>IF($C5267=4,$B5267,NA())</f>
        <v>#N/A</v>
      </c>
      <c r="H5267" t="e">
        <f>IF($C5267=5,$B5267,NA())</f>
        <v>#N/A</v>
      </c>
      <c r="I5267" t="e">
        <f>IF($C5267="",$B5267,NA())</f>
        <v>#N/A</v>
      </c>
    </row>
    <row r="5269" spans="1:9">
      <c r="A5269">
        <v>-0.9687432</v>
      </c>
      <c r="B5269">
        <v>1.2421511</v>
      </c>
      <c r="C5269">
        <f>'Map Data'!$I$67</f>
        <v>3</v>
      </c>
      <c r="D5269" t="e">
        <f>IF($C5269=1,$B5269,NA())</f>
        <v>#N/A</v>
      </c>
      <c r="E5269" t="e">
        <f>IF($C5269=2,$B5269,NA())</f>
        <v>#N/A</v>
      </c>
      <c r="F5269">
        <f>IF($C5269=3,$B5269,NA())</f>
        <v>1.2421511</v>
      </c>
      <c r="G5269" t="e">
        <f>IF($C5269=4,$B5269,NA())</f>
        <v>#N/A</v>
      </c>
      <c r="H5269" t="e">
        <f>IF($C5269=5,$B5269,NA())</f>
        <v>#N/A</v>
      </c>
      <c r="I5269" t="e">
        <f>IF($C5269="",$B5269,NA())</f>
        <v>#N/A</v>
      </c>
    </row>
    <row r="5270" spans="1:9">
      <c r="A5270">
        <v>-0.9566904000000001</v>
      </c>
      <c r="B5270">
        <v>1.2421511</v>
      </c>
      <c r="C5270">
        <f>'Map Data'!$I$67</f>
        <v>3</v>
      </c>
      <c r="D5270" t="e">
        <f>IF($C5270=1,$B5270,NA())</f>
        <v>#N/A</v>
      </c>
      <c r="E5270" t="e">
        <f>IF($C5270=2,$B5270,NA())</f>
        <v>#N/A</v>
      </c>
      <c r="F5270">
        <f>IF($C5270=3,$B5270,NA())</f>
        <v>1.2421511</v>
      </c>
      <c r="G5270" t="e">
        <f>IF($C5270=4,$B5270,NA())</f>
        <v>#N/A</v>
      </c>
      <c r="H5270" t="e">
        <f>IF($C5270=5,$B5270,NA())</f>
        <v>#N/A</v>
      </c>
      <c r="I5270" t="e">
        <f>IF($C5270="",$B5270,NA())</f>
        <v>#N/A</v>
      </c>
    </row>
    <row r="5272" spans="1:9">
      <c r="A5272">
        <v>-0.9386112</v>
      </c>
      <c r="B5272">
        <v>1.2421511</v>
      </c>
      <c r="C5272">
        <f>'Map Data'!$I$67</f>
        <v>3</v>
      </c>
      <c r="D5272" t="e">
        <f>IF($C5272=1,$B5272,NA())</f>
        <v>#N/A</v>
      </c>
      <c r="E5272" t="e">
        <f>IF($C5272=2,$B5272,NA())</f>
        <v>#N/A</v>
      </c>
      <c r="F5272">
        <f>IF($C5272=3,$B5272,NA())</f>
        <v>1.2421511</v>
      </c>
      <c r="G5272" t="e">
        <f>IF($C5272=4,$B5272,NA())</f>
        <v>#N/A</v>
      </c>
      <c r="H5272" t="e">
        <f>IF($C5272=5,$B5272,NA())</f>
        <v>#N/A</v>
      </c>
      <c r="I5272" t="e">
        <f>IF($C5272="",$B5272,NA())</f>
        <v>#N/A</v>
      </c>
    </row>
    <row r="5273" spans="1:9">
      <c r="A5273">
        <v>-0.8934132</v>
      </c>
      <c r="B5273">
        <v>1.2421511</v>
      </c>
      <c r="C5273">
        <f>'Map Data'!$I$67</f>
        <v>3</v>
      </c>
      <c r="D5273" t="e">
        <f>IF($C5273=1,$B5273,NA())</f>
        <v>#N/A</v>
      </c>
      <c r="E5273" t="e">
        <f>IF($C5273=2,$B5273,NA())</f>
        <v>#N/A</v>
      </c>
      <c r="F5273">
        <f>IF($C5273=3,$B5273,NA())</f>
        <v>1.2421511</v>
      </c>
      <c r="G5273" t="e">
        <f>IF($C5273=4,$B5273,NA())</f>
        <v>#N/A</v>
      </c>
      <c r="H5273" t="e">
        <f>IF($C5273=5,$B5273,NA())</f>
        <v>#N/A</v>
      </c>
      <c r="I5273" t="e">
        <f>IF($C5273="",$B5273,NA())</f>
        <v>#N/A</v>
      </c>
    </row>
    <row r="5275" spans="1:9">
      <c r="A5275">
        <v>-0.8572549</v>
      </c>
      <c r="B5275">
        <v>1.2421511</v>
      </c>
      <c r="C5275">
        <f>'Map Data'!$I$67</f>
        <v>3</v>
      </c>
      <c r="D5275" t="e">
        <f>IF($C5275=1,$B5275,NA())</f>
        <v>#N/A</v>
      </c>
      <c r="E5275" t="e">
        <f>IF($C5275=2,$B5275,NA())</f>
        <v>#N/A</v>
      </c>
      <c r="F5275">
        <f>IF($C5275=3,$B5275,NA())</f>
        <v>1.2421511</v>
      </c>
      <c r="G5275" t="e">
        <f>IF($C5275=4,$B5275,NA())</f>
        <v>#N/A</v>
      </c>
      <c r="H5275" t="e">
        <f>IF($C5275=5,$B5275,NA())</f>
        <v>#N/A</v>
      </c>
      <c r="I5275" t="e">
        <f>IF($C5275="",$B5275,NA())</f>
        <v>#N/A</v>
      </c>
    </row>
    <row r="5276" spans="1:9">
      <c r="A5276">
        <v>-0.8452021</v>
      </c>
      <c r="B5276">
        <v>1.2421511</v>
      </c>
      <c r="C5276">
        <f>'Map Data'!$I$67</f>
        <v>3</v>
      </c>
      <c r="D5276" t="e">
        <f>IF($C5276=1,$B5276,NA())</f>
        <v>#N/A</v>
      </c>
      <c r="E5276" t="e">
        <f>IF($C5276=2,$B5276,NA())</f>
        <v>#N/A</v>
      </c>
      <c r="F5276">
        <f>IF($C5276=3,$B5276,NA())</f>
        <v>1.2421511</v>
      </c>
      <c r="G5276" t="e">
        <f>IF($C5276=4,$B5276,NA())</f>
        <v>#N/A</v>
      </c>
      <c r="H5276" t="e">
        <f>IF($C5276=5,$B5276,NA())</f>
        <v>#N/A</v>
      </c>
      <c r="I5276" t="e">
        <f>IF($C5276="",$B5276,NA())</f>
        <v>#N/A</v>
      </c>
    </row>
    <row r="5278" spans="1:9">
      <c r="A5278">
        <v>-0.8120569</v>
      </c>
      <c r="B5278">
        <v>1.2421511</v>
      </c>
      <c r="C5278">
        <f>'Map Data'!$I$67</f>
        <v>3</v>
      </c>
      <c r="D5278" t="e">
        <f>IF($C5278=1,$B5278,NA())</f>
        <v>#N/A</v>
      </c>
      <c r="E5278" t="e">
        <f>IF($C5278=2,$B5278,NA())</f>
        <v>#N/A</v>
      </c>
      <c r="F5278">
        <f>IF($C5278=3,$B5278,NA())</f>
        <v>1.2421511</v>
      </c>
      <c r="G5278" t="e">
        <f>IF($C5278=4,$B5278,NA())</f>
        <v>#N/A</v>
      </c>
      <c r="H5278" t="e">
        <f>IF($C5278=5,$B5278,NA())</f>
        <v>#N/A</v>
      </c>
      <c r="I5278" t="e">
        <f>IF($C5278="",$B5278,NA())</f>
        <v>#N/A</v>
      </c>
    </row>
    <row r="5279" spans="1:9">
      <c r="A5279">
        <v>-0.8090437</v>
      </c>
      <c r="B5279">
        <v>1.2421511</v>
      </c>
      <c r="C5279">
        <f>'Map Data'!$I$67</f>
        <v>3</v>
      </c>
      <c r="D5279" t="e">
        <f>IF($C5279=1,$B5279,NA())</f>
        <v>#N/A</v>
      </c>
      <c r="E5279" t="e">
        <f>IF($C5279=2,$B5279,NA())</f>
        <v>#N/A</v>
      </c>
      <c r="F5279">
        <f>IF($C5279=3,$B5279,NA())</f>
        <v>1.2421511</v>
      </c>
      <c r="G5279" t="e">
        <f>IF($C5279=4,$B5279,NA())</f>
        <v>#N/A</v>
      </c>
      <c r="H5279" t="e">
        <f>IF($C5279=5,$B5279,NA())</f>
        <v>#N/A</v>
      </c>
      <c r="I5279" t="e">
        <f>IF($C5279="",$B5279,NA())</f>
        <v>#N/A</v>
      </c>
    </row>
    <row r="5281" spans="1:9">
      <c r="A5281">
        <v>-0.7939777</v>
      </c>
      <c r="B5281">
        <v>1.2421511</v>
      </c>
      <c r="C5281">
        <f>'Map Data'!$I$67</f>
        <v>3</v>
      </c>
      <c r="D5281" t="e">
        <f>IF($C5281=1,$B5281,NA())</f>
        <v>#N/A</v>
      </c>
      <c r="E5281" t="e">
        <f>IF($C5281=2,$B5281,NA())</f>
        <v>#N/A</v>
      </c>
      <c r="F5281">
        <f>IF($C5281=3,$B5281,NA())</f>
        <v>1.2421511</v>
      </c>
      <c r="G5281" t="e">
        <f>IF($C5281=4,$B5281,NA())</f>
        <v>#N/A</v>
      </c>
      <c r="H5281" t="e">
        <f>IF($C5281=5,$B5281,NA())</f>
        <v>#N/A</v>
      </c>
      <c r="I5281" t="e">
        <f>IF($C5281="",$B5281,NA())</f>
        <v>#N/A</v>
      </c>
    </row>
    <row r="5282" spans="1:9">
      <c r="A5282">
        <v>-0.7698720999999999</v>
      </c>
      <c r="B5282">
        <v>1.2421511</v>
      </c>
      <c r="C5282">
        <f>'Map Data'!$I$67</f>
        <v>3</v>
      </c>
      <c r="D5282" t="e">
        <f>IF($C5282=1,$B5282,NA())</f>
        <v>#N/A</v>
      </c>
      <c r="E5282" t="e">
        <f>IF($C5282=2,$B5282,NA())</f>
        <v>#N/A</v>
      </c>
      <c r="F5282">
        <f>IF($C5282=3,$B5282,NA())</f>
        <v>1.2421511</v>
      </c>
      <c r="G5282" t="e">
        <f>IF($C5282=4,$B5282,NA())</f>
        <v>#N/A</v>
      </c>
      <c r="H5282" t="e">
        <f>IF($C5282=5,$B5282,NA())</f>
        <v>#N/A</v>
      </c>
      <c r="I5282" t="e">
        <f>IF($C5282="",$B5282,NA())</f>
        <v>#N/A</v>
      </c>
    </row>
    <row r="5284" spans="1:9">
      <c r="A5284">
        <v>-1.1224163</v>
      </c>
      <c r="B5284">
        <v>1.2602304</v>
      </c>
      <c r="C5284">
        <f>'Map Data'!$I$67</f>
        <v>3</v>
      </c>
      <c r="D5284" t="e">
        <f>IF($C5284=1,$B5284,NA())</f>
        <v>#N/A</v>
      </c>
      <c r="E5284" t="e">
        <f>IF($C5284=2,$B5284,NA())</f>
        <v>#N/A</v>
      </c>
      <c r="F5284">
        <f>IF($C5284=3,$B5284,NA())</f>
        <v>1.2602304</v>
      </c>
      <c r="G5284" t="e">
        <f>IF($C5284=4,$B5284,NA())</f>
        <v>#N/A</v>
      </c>
      <c r="H5284" t="e">
        <f>IF($C5284=5,$B5284,NA())</f>
        <v>#N/A</v>
      </c>
      <c r="I5284" t="e">
        <f>IF($C5284="",$B5284,NA())</f>
        <v>#N/A</v>
      </c>
    </row>
    <row r="5285" spans="1:9">
      <c r="A5285">
        <v>-1.0772183</v>
      </c>
      <c r="B5285">
        <v>1.2602304</v>
      </c>
      <c r="C5285">
        <f>'Map Data'!$I$67</f>
        <v>3</v>
      </c>
      <c r="D5285" t="e">
        <f>IF($C5285=1,$B5285,NA())</f>
        <v>#N/A</v>
      </c>
      <c r="E5285" t="e">
        <f>IF($C5285=2,$B5285,NA())</f>
        <v>#N/A</v>
      </c>
      <c r="F5285">
        <f>IF($C5285=3,$B5285,NA())</f>
        <v>1.2602304</v>
      </c>
      <c r="G5285" t="e">
        <f>IF($C5285=4,$B5285,NA())</f>
        <v>#N/A</v>
      </c>
      <c r="H5285" t="e">
        <f>IF($C5285=5,$B5285,NA())</f>
        <v>#N/A</v>
      </c>
      <c r="I5285" t="e">
        <f>IF($C5285="",$B5285,NA())</f>
        <v>#N/A</v>
      </c>
    </row>
    <row r="5287" spans="1:9">
      <c r="A5287">
        <v>-1.0531127</v>
      </c>
      <c r="B5287">
        <v>1.2602304</v>
      </c>
      <c r="C5287">
        <f>'Map Data'!$I$67</f>
        <v>3</v>
      </c>
      <c r="D5287" t="e">
        <f>IF($C5287=1,$B5287,NA())</f>
        <v>#N/A</v>
      </c>
      <c r="E5287" t="e">
        <f>IF($C5287=2,$B5287,NA())</f>
        <v>#N/A</v>
      </c>
      <c r="F5287">
        <f>IF($C5287=3,$B5287,NA())</f>
        <v>1.2602304</v>
      </c>
      <c r="G5287" t="e">
        <f>IF($C5287=4,$B5287,NA())</f>
        <v>#N/A</v>
      </c>
      <c r="H5287" t="e">
        <f>IF($C5287=5,$B5287,NA())</f>
        <v>#N/A</v>
      </c>
      <c r="I5287" t="e">
        <f>IF($C5287="",$B5287,NA())</f>
        <v>#N/A</v>
      </c>
    </row>
    <row r="5288" spans="1:9">
      <c r="A5288">
        <v>-1.0199676</v>
      </c>
      <c r="B5288">
        <v>1.2602304</v>
      </c>
      <c r="C5288">
        <f>'Map Data'!$I$67</f>
        <v>3</v>
      </c>
      <c r="D5288" t="e">
        <f>IF($C5288=1,$B5288,NA())</f>
        <v>#N/A</v>
      </c>
      <c r="E5288" t="e">
        <f>IF($C5288=2,$B5288,NA())</f>
        <v>#N/A</v>
      </c>
      <c r="F5288">
        <f>IF($C5288=3,$B5288,NA())</f>
        <v>1.2602304</v>
      </c>
      <c r="G5288" t="e">
        <f>IF($C5288=4,$B5288,NA())</f>
        <v>#N/A</v>
      </c>
      <c r="H5288" t="e">
        <f>IF($C5288=5,$B5288,NA())</f>
        <v>#N/A</v>
      </c>
      <c r="I5288" t="e">
        <f>IF($C5288="",$B5288,NA())</f>
        <v>#N/A</v>
      </c>
    </row>
    <row r="5290" spans="1:9">
      <c r="A5290">
        <v>-0.9838092000000001</v>
      </c>
      <c r="B5290">
        <v>1.2602304</v>
      </c>
      <c r="C5290">
        <f>'Map Data'!$I$67</f>
        <v>3</v>
      </c>
      <c r="D5290" t="e">
        <f>IF($C5290=1,$B5290,NA())</f>
        <v>#N/A</v>
      </c>
      <c r="E5290" t="e">
        <f>IF($C5290=2,$B5290,NA())</f>
        <v>#N/A</v>
      </c>
      <c r="F5290">
        <f>IF($C5290=3,$B5290,NA())</f>
        <v>1.2602304</v>
      </c>
      <c r="G5290" t="e">
        <f>IF($C5290=4,$B5290,NA())</f>
        <v>#N/A</v>
      </c>
      <c r="H5290" t="e">
        <f>IF($C5290=5,$B5290,NA())</f>
        <v>#N/A</v>
      </c>
      <c r="I5290" t="e">
        <f>IF($C5290="",$B5290,NA())</f>
        <v>#N/A</v>
      </c>
    </row>
    <row r="5291" spans="1:9">
      <c r="A5291">
        <v>-0.9416244</v>
      </c>
      <c r="B5291">
        <v>1.2602304</v>
      </c>
      <c r="C5291">
        <f>'Map Data'!$I$67</f>
        <v>3</v>
      </c>
      <c r="D5291" t="e">
        <f>IF($C5291=1,$B5291,NA())</f>
        <v>#N/A</v>
      </c>
      <c r="E5291" t="e">
        <f>IF($C5291=2,$B5291,NA())</f>
        <v>#N/A</v>
      </c>
      <c r="F5291">
        <f>IF($C5291=3,$B5291,NA())</f>
        <v>1.2602304</v>
      </c>
      <c r="G5291" t="e">
        <f>IF($C5291=4,$B5291,NA())</f>
        <v>#N/A</v>
      </c>
      <c r="H5291" t="e">
        <f>IF($C5291=5,$B5291,NA())</f>
        <v>#N/A</v>
      </c>
      <c r="I5291" t="e">
        <f>IF($C5291="",$B5291,NA())</f>
        <v>#N/A</v>
      </c>
    </row>
    <row r="5293" spans="1:9">
      <c r="A5293">
        <v>-0.8904</v>
      </c>
      <c r="B5293">
        <v>1.2602304</v>
      </c>
      <c r="C5293">
        <f>'Map Data'!$I$67</f>
        <v>3</v>
      </c>
      <c r="D5293" t="e">
        <f>IF($C5293=1,$B5293,NA())</f>
        <v>#N/A</v>
      </c>
      <c r="E5293" t="e">
        <f>IF($C5293=2,$B5293,NA())</f>
        <v>#N/A</v>
      </c>
      <c r="F5293">
        <f>IF($C5293=3,$B5293,NA())</f>
        <v>1.2602304</v>
      </c>
      <c r="G5293" t="e">
        <f>IF($C5293=4,$B5293,NA())</f>
        <v>#N/A</v>
      </c>
      <c r="H5293" t="e">
        <f>IF($C5293=5,$B5293,NA())</f>
        <v>#N/A</v>
      </c>
      <c r="I5293" t="e">
        <f>IF($C5293="",$B5293,NA())</f>
        <v>#N/A</v>
      </c>
    </row>
    <row r="5294" spans="1:9">
      <c r="A5294">
        <v>-0.8662945</v>
      </c>
      <c r="B5294">
        <v>1.2602304</v>
      </c>
      <c r="C5294">
        <f>'Map Data'!$I$67</f>
        <v>3</v>
      </c>
      <c r="D5294" t="e">
        <f>IF($C5294=1,$B5294,NA())</f>
        <v>#N/A</v>
      </c>
      <c r="E5294" t="e">
        <f>IF($C5294=2,$B5294,NA())</f>
        <v>#N/A</v>
      </c>
      <c r="F5294">
        <f>IF($C5294=3,$B5294,NA())</f>
        <v>1.2602304</v>
      </c>
      <c r="G5294" t="e">
        <f>IF($C5294=4,$B5294,NA())</f>
        <v>#N/A</v>
      </c>
      <c r="H5294" t="e">
        <f>IF($C5294=5,$B5294,NA())</f>
        <v>#N/A</v>
      </c>
      <c r="I5294" t="e">
        <f>IF($C5294="",$B5294,NA())</f>
        <v>#N/A</v>
      </c>
    </row>
    <row r="5296" spans="1:9">
      <c r="A5296">
        <v>-0.9868224</v>
      </c>
      <c r="B5296">
        <v>1.2783096</v>
      </c>
      <c r="C5296">
        <f>'Map Data'!$I$67</f>
        <v>3</v>
      </c>
      <c r="D5296" t="e">
        <f>IF($C5296=1,$B5296,NA())</f>
        <v>#N/A</v>
      </c>
      <c r="E5296" t="e">
        <f>IF($C5296=2,$B5296,NA())</f>
        <v>#N/A</v>
      </c>
      <c r="F5296">
        <f>IF($C5296=3,$B5296,NA())</f>
        <v>1.2783096</v>
      </c>
      <c r="G5296" t="e">
        <f>IF($C5296=4,$B5296,NA())</f>
        <v>#N/A</v>
      </c>
      <c r="H5296" t="e">
        <f>IF($C5296=5,$B5296,NA())</f>
        <v>#N/A</v>
      </c>
      <c r="I5296" t="e">
        <f>IF($C5296="",$B5296,NA())</f>
        <v>#N/A</v>
      </c>
    </row>
    <row r="5297" spans="1:9">
      <c r="A5297">
        <v>-0.9416244</v>
      </c>
      <c r="B5297">
        <v>1.2783096</v>
      </c>
      <c r="C5297">
        <f>'Map Data'!$I$67</f>
        <v>3</v>
      </c>
      <c r="D5297" t="e">
        <f>IF($C5297=1,$B5297,NA())</f>
        <v>#N/A</v>
      </c>
      <c r="E5297" t="e">
        <f>IF($C5297=2,$B5297,NA())</f>
        <v>#N/A</v>
      </c>
      <c r="F5297">
        <f>IF($C5297=3,$B5297,NA())</f>
        <v>1.2783096</v>
      </c>
      <c r="G5297" t="e">
        <f>IF($C5297=4,$B5297,NA())</f>
        <v>#N/A</v>
      </c>
      <c r="H5297" t="e">
        <f>IF($C5297=5,$B5297,NA())</f>
        <v>#N/A</v>
      </c>
      <c r="I5297" t="e">
        <f>IF($C5297="",$B5297,NA())</f>
        <v>#N/A</v>
      </c>
    </row>
    <row r="5299" spans="1:9">
      <c r="A5299">
        <v>-0.9235452</v>
      </c>
      <c r="B5299">
        <v>1.2783096</v>
      </c>
      <c r="C5299">
        <f>'Map Data'!$I$67</f>
        <v>3</v>
      </c>
      <c r="D5299" t="e">
        <f>IF($C5299=1,$B5299,NA())</f>
        <v>#N/A</v>
      </c>
      <c r="E5299" t="e">
        <f>IF($C5299=2,$B5299,NA())</f>
        <v>#N/A</v>
      </c>
      <c r="F5299">
        <f>IF($C5299=3,$B5299,NA())</f>
        <v>1.2783096</v>
      </c>
      <c r="G5299" t="e">
        <f>IF($C5299=4,$B5299,NA())</f>
        <v>#N/A</v>
      </c>
      <c r="H5299" t="e">
        <f>IF($C5299=5,$B5299,NA())</f>
        <v>#N/A</v>
      </c>
      <c r="I5299" t="e">
        <f>IF($C5299="",$B5299,NA())</f>
        <v>#N/A</v>
      </c>
    </row>
    <row r="5300" spans="1:9">
      <c r="A5300">
        <v>-0.8994396</v>
      </c>
      <c r="B5300">
        <v>1.2783096</v>
      </c>
      <c r="C5300">
        <f>'Map Data'!$I$67</f>
        <v>3</v>
      </c>
      <c r="D5300" t="e">
        <f>IF($C5300=1,$B5300,NA())</f>
        <v>#N/A</v>
      </c>
      <c r="E5300" t="e">
        <f>IF($C5300=2,$B5300,NA())</f>
        <v>#N/A</v>
      </c>
      <c r="F5300">
        <f>IF($C5300=3,$B5300,NA())</f>
        <v>1.2783096</v>
      </c>
      <c r="G5300" t="e">
        <f>IF($C5300=4,$B5300,NA())</f>
        <v>#N/A</v>
      </c>
      <c r="H5300" t="e">
        <f>IF($C5300=5,$B5300,NA())</f>
        <v>#N/A</v>
      </c>
      <c r="I5300" t="e">
        <f>IF($C5300="",$B5300,NA())</f>
        <v>#N/A</v>
      </c>
    </row>
    <row r="5302" spans="1:9">
      <c r="A5302">
        <v>-0.8723209</v>
      </c>
      <c r="B5302">
        <v>1.2783096</v>
      </c>
      <c r="C5302">
        <f>'Map Data'!$I$67</f>
        <v>3</v>
      </c>
      <c r="D5302" t="e">
        <f>IF($C5302=1,$B5302,NA())</f>
        <v>#N/A</v>
      </c>
      <c r="E5302" t="e">
        <f>IF($C5302=2,$B5302,NA())</f>
        <v>#N/A</v>
      </c>
      <c r="F5302">
        <f>IF($C5302=3,$B5302,NA())</f>
        <v>1.2783096</v>
      </c>
      <c r="G5302" t="e">
        <f>IF($C5302=4,$B5302,NA())</f>
        <v>#N/A</v>
      </c>
      <c r="H5302" t="e">
        <f>IF($C5302=5,$B5302,NA())</f>
        <v>#N/A</v>
      </c>
      <c r="I5302" t="e">
        <f>IF($C5302="",$B5302,NA())</f>
        <v>#N/A</v>
      </c>
    </row>
    <row r="5303" spans="1:9">
      <c r="A5303">
        <v>-0.8361625</v>
      </c>
      <c r="B5303">
        <v>1.2783096</v>
      </c>
      <c r="C5303">
        <f>'Map Data'!$I$67</f>
        <v>3</v>
      </c>
      <c r="D5303" t="e">
        <f>IF($C5303=1,$B5303,NA())</f>
        <v>#N/A</v>
      </c>
      <c r="E5303" t="e">
        <f>IF($C5303=2,$B5303,NA())</f>
        <v>#N/A</v>
      </c>
      <c r="F5303">
        <f>IF($C5303=3,$B5303,NA())</f>
        <v>1.2783096</v>
      </c>
      <c r="G5303" t="e">
        <f>IF($C5303=4,$B5303,NA())</f>
        <v>#N/A</v>
      </c>
      <c r="H5303" t="e">
        <f>IF($C5303=5,$B5303,NA())</f>
        <v>#N/A</v>
      </c>
      <c r="I5303" t="e">
        <f>IF($C5303="",$B5303,NA())</f>
        <v>#N/A</v>
      </c>
    </row>
    <row r="5305" spans="1:9">
      <c r="A5305">
        <v>-0.8241096999999999</v>
      </c>
      <c r="B5305">
        <v>1.2783096</v>
      </c>
      <c r="C5305">
        <f>'Map Data'!$I$67</f>
        <v>3</v>
      </c>
      <c r="D5305" t="e">
        <f>IF($C5305=1,$B5305,NA())</f>
        <v>#N/A</v>
      </c>
      <c r="E5305" t="e">
        <f>IF($C5305=2,$B5305,NA())</f>
        <v>#N/A</v>
      </c>
      <c r="F5305">
        <f>IF($C5305=3,$B5305,NA())</f>
        <v>1.2783096</v>
      </c>
      <c r="G5305" t="e">
        <f>IF($C5305=4,$B5305,NA())</f>
        <v>#N/A</v>
      </c>
      <c r="H5305" t="e">
        <f>IF($C5305=5,$B5305,NA())</f>
        <v>#N/A</v>
      </c>
      <c r="I5305" t="e">
        <f>IF($C5305="",$B5305,NA())</f>
        <v>#N/A</v>
      </c>
    </row>
    <row r="5306" spans="1:9">
      <c r="A5306">
        <v>-0.7126214</v>
      </c>
      <c r="B5306">
        <v>1.2783096</v>
      </c>
      <c r="C5306">
        <f>'Map Data'!$I$67</f>
        <v>3</v>
      </c>
      <c r="D5306" t="e">
        <f>IF($C5306=1,$B5306,NA())</f>
        <v>#N/A</v>
      </c>
      <c r="E5306" t="e">
        <f>IF($C5306=2,$B5306,NA())</f>
        <v>#N/A</v>
      </c>
      <c r="F5306">
        <f>IF($C5306=3,$B5306,NA())</f>
        <v>1.2783096</v>
      </c>
      <c r="G5306" t="e">
        <f>IF($C5306=4,$B5306,NA())</f>
        <v>#N/A</v>
      </c>
      <c r="H5306" t="e">
        <f>IF($C5306=5,$B5306,NA())</f>
        <v>#N/A</v>
      </c>
      <c r="I5306" t="e">
        <f>IF($C5306="",$B5306,NA())</f>
        <v>#N/A</v>
      </c>
    </row>
    <row r="5308" spans="1:9">
      <c r="A5308">
        <v>-0.8361625</v>
      </c>
      <c r="B5308">
        <v>1.2963888</v>
      </c>
      <c r="C5308">
        <f>'Map Data'!$I$67</f>
        <v>3</v>
      </c>
      <c r="D5308" t="e">
        <f>IF($C5308=1,$B5308,NA())</f>
        <v>#N/A</v>
      </c>
      <c r="E5308" t="e">
        <f>IF($C5308=2,$B5308,NA())</f>
        <v>#N/A</v>
      </c>
      <c r="F5308">
        <f>IF($C5308=3,$B5308,NA())</f>
        <v>1.2963888</v>
      </c>
      <c r="G5308" t="e">
        <f>IF($C5308=4,$B5308,NA())</f>
        <v>#N/A</v>
      </c>
      <c r="H5308" t="e">
        <f>IF($C5308=5,$B5308,NA())</f>
        <v>#N/A</v>
      </c>
      <c r="I5308" t="e">
        <f>IF($C5308="",$B5308,NA())</f>
        <v>#N/A</v>
      </c>
    </row>
    <row r="5309" spans="1:9">
      <c r="A5309">
        <v>-0.6222254</v>
      </c>
      <c r="B5309">
        <v>1.2963888</v>
      </c>
      <c r="C5309">
        <f>'Map Data'!$I$67</f>
        <v>3</v>
      </c>
      <c r="D5309" t="e">
        <f>IF($C5309=1,$B5309,NA())</f>
        <v>#N/A</v>
      </c>
      <c r="E5309" t="e">
        <f>IF($C5309=2,$B5309,NA())</f>
        <v>#N/A</v>
      </c>
      <c r="F5309">
        <f>IF($C5309=3,$B5309,NA())</f>
        <v>1.2963888</v>
      </c>
      <c r="G5309" t="e">
        <f>IF($C5309=4,$B5309,NA())</f>
        <v>#N/A</v>
      </c>
      <c r="H5309" t="e">
        <f>IF($C5309=5,$B5309,NA())</f>
        <v>#N/A</v>
      </c>
      <c r="I5309" t="e">
        <f>IF($C5309="",$B5309,NA())</f>
        <v>#N/A</v>
      </c>
    </row>
    <row r="5311" spans="1:9">
      <c r="A5311">
        <v>0.0858761</v>
      </c>
      <c r="B5311">
        <v>0.8805663</v>
      </c>
      <c r="C5311">
        <f>'Map Data'!$I$68</f>
        <v>3</v>
      </c>
      <c r="D5311" t="e">
        <f>IF($C5311=1,$B5311,NA())</f>
        <v>#N/A</v>
      </c>
      <c r="E5311" t="e">
        <f>IF($C5311=2,$B5311,NA())</f>
        <v>#N/A</v>
      </c>
      <c r="F5311">
        <f>IF($C5311=3,$B5311,NA())</f>
        <v>0.8805663</v>
      </c>
      <c r="G5311" t="e">
        <f>IF($C5311=4,$B5311,NA())</f>
        <v>#N/A</v>
      </c>
      <c r="H5311" t="e">
        <f>IF($C5311=5,$B5311,NA())</f>
        <v>#N/A</v>
      </c>
      <c r="I5311" t="e">
        <f>IF($C5311="",$B5311,NA())</f>
        <v>#N/A</v>
      </c>
    </row>
    <row r="5312" spans="1:9">
      <c r="A5312">
        <v>0.1129949</v>
      </c>
      <c r="B5312">
        <v>0.8805663</v>
      </c>
      <c r="C5312">
        <f>'Map Data'!$I$68</f>
        <v>3</v>
      </c>
      <c r="D5312" t="e">
        <f>IF($C5312=1,$B5312,NA())</f>
        <v>#N/A</v>
      </c>
      <c r="E5312" t="e">
        <f>IF($C5312=2,$B5312,NA())</f>
        <v>#N/A</v>
      </c>
      <c r="F5312">
        <f>IF($C5312=3,$B5312,NA())</f>
        <v>0.8805663</v>
      </c>
      <c r="G5312" t="e">
        <f>IF($C5312=4,$B5312,NA())</f>
        <v>#N/A</v>
      </c>
      <c r="H5312" t="e">
        <f>IF($C5312=5,$B5312,NA())</f>
        <v>#N/A</v>
      </c>
      <c r="I5312" t="e">
        <f>IF($C5312="",$B5312,NA())</f>
        <v>#N/A</v>
      </c>
    </row>
    <row r="5314" spans="1:9">
      <c r="A5314">
        <v>0.0858761</v>
      </c>
      <c r="B5314">
        <v>0.8986456</v>
      </c>
      <c r="C5314">
        <f>'Map Data'!$I$68</f>
        <v>3</v>
      </c>
      <c r="D5314" t="e">
        <f>IF($C5314=1,$B5314,NA())</f>
        <v>#N/A</v>
      </c>
      <c r="E5314" t="e">
        <f>IF($C5314=2,$B5314,NA())</f>
        <v>#N/A</v>
      </c>
      <c r="F5314">
        <f>IF($C5314=3,$B5314,NA())</f>
        <v>0.8986456</v>
      </c>
      <c r="G5314" t="e">
        <f>IF($C5314=4,$B5314,NA())</f>
        <v>#N/A</v>
      </c>
      <c r="H5314" t="e">
        <f>IF($C5314=5,$B5314,NA())</f>
        <v>#N/A</v>
      </c>
      <c r="I5314" t="e">
        <f>IF($C5314="",$B5314,NA())</f>
        <v>#N/A</v>
      </c>
    </row>
    <row r="5315" spans="1:9">
      <c r="A5315">
        <v>0.1190213</v>
      </c>
      <c r="B5315">
        <v>0.8986456</v>
      </c>
      <c r="C5315">
        <f>'Map Data'!$I$68</f>
        <v>3</v>
      </c>
      <c r="D5315" t="e">
        <f>IF($C5315=1,$B5315,NA())</f>
        <v>#N/A</v>
      </c>
      <c r="E5315" t="e">
        <f>IF($C5315=2,$B5315,NA())</f>
        <v>#N/A</v>
      </c>
      <c r="F5315">
        <f>IF($C5315=3,$B5315,NA())</f>
        <v>0.8986456</v>
      </c>
      <c r="G5315" t="e">
        <f>IF($C5315=4,$B5315,NA())</f>
        <v>#N/A</v>
      </c>
      <c r="H5315" t="e">
        <f>IF($C5315=5,$B5315,NA())</f>
        <v>#N/A</v>
      </c>
      <c r="I5315" t="e">
        <f>IF($C5315="",$B5315,NA())</f>
        <v>#N/A</v>
      </c>
    </row>
    <row r="5317" spans="1:9">
      <c r="A5317">
        <v>-0.8452021</v>
      </c>
      <c r="B5317">
        <v>-1.0177539</v>
      </c>
      <c r="C5317">
        <f>'Map Data'!$I$69</f>
        <v>2</v>
      </c>
      <c r="D5317" t="e">
        <f>IF($C5317=1,$B5317,NA())</f>
        <v>#N/A</v>
      </c>
      <c r="E5317">
        <f>IF($C5317=2,$B5317,NA())</f>
        <v>-1.0177539</v>
      </c>
      <c r="F5317" t="e">
        <f>IF($C5317=3,$B5317,NA())</f>
        <v>#N/A</v>
      </c>
      <c r="G5317" t="e">
        <f>IF($C5317=4,$B5317,NA())</f>
        <v>#N/A</v>
      </c>
      <c r="H5317" t="e">
        <f>IF($C5317=5,$B5317,NA())</f>
        <v>#N/A</v>
      </c>
      <c r="I5317" t="e">
        <f>IF($C5317="",$B5317,NA())</f>
        <v>#N/A</v>
      </c>
    </row>
    <row r="5318" spans="1:9">
      <c r="A5318">
        <v>-0.7969908999999999</v>
      </c>
      <c r="B5318">
        <v>-1.0177539</v>
      </c>
      <c r="C5318">
        <f>'Map Data'!$I$69</f>
        <v>2</v>
      </c>
      <c r="D5318" t="e">
        <f>IF($C5318=1,$B5318,NA())</f>
        <v>#N/A</v>
      </c>
      <c r="E5318">
        <f>IF($C5318=2,$B5318,NA())</f>
        <v>-1.0177539</v>
      </c>
      <c r="F5318" t="e">
        <f>IF($C5318=3,$B5318,NA())</f>
        <v>#N/A</v>
      </c>
      <c r="G5318" t="e">
        <f>IF($C5318=4,$B5318,NA())</f>
        <v>#N/A</v>
      </c>
      <c r="H5318" t="e">
        <f>IF($C5318=5,$B5318,NA())</f>
        <v>#N/A</v>
      </c>
      <c r="I5318" t="e">
        <f>IF($C5318="",$B5318,NA())</f>
        <v>#N/A</v>
      </c>
    </row>
    <row r="5320" spans="1:9">
      <c r="A5320">
        <v>-0.8813604</v>
      </c>
      <c r="B5320">
        <v>-0.9996747</v>
      </c>
      <c r="C5320">
        <f>'Map Data'!$I$69</f>
        <v>2</v>
      </c>
      <c r="D5320" t="e">
        <f>IF($C5320=1,$B5320,NA())</f>
        <v>#N/A</v>
      </c>
      <c r="E5320">
        <f>IF($C5320=2,$B5320,NA())</f>
        <v>-0.9996747</v>
      </c>
      <c r="F5320" t="e">
        <f>IF($C5320=3,$B5320,NA())</f>
        <v>#N/A</v>
      </c>
      <c r="G5320" t="e">
        <f>IF($C5320=4,$B5320,NA())</f>
        <v>#N/A</v>
      </c>
      <c r="H5320" t="e">
        <f>IF($C5320=5,$B5320,NA())</f>
        <v>#N/A</v>
      </c>
      <c r="I5320" t="e">
        <f>IF($C5320="",$B5320,NA())</f>
        <v>#N/A</v>
      </c>
    </row>
    <row r="5321" spans="1:9">
      <c r="A5321">
        <v>-0.8693077</v>
      </c>
      <c r="B5321">
        <v>-0.9996747</v>
      </c>
      <c r="C5321">
        <f>'Map Data'!$I$69</f>
        <v>2</v>
      </c>
      <c r="D5321" t="e">
        <f>IF($C5321=1,$B5321,NA())</f>
        <v>#N/A</v>
      </c>
      <c r="E5321">
        <f>IF($C5321=2,$B5321,NA())</f>
        <v>-0.9996747</v>
      </c>
      <c r="F5321" t="e">
        <f>IF($C5321=3,$B5321,NA())</f>
        <v>#N/A</v>
      </c>
      <c r="G5321" t="e">
        <f>IF($C5321=4,$B5321,NA())</f>
        <v>#N/A</v>
      </c>
      <c r="H5321" t="e">
        <f>IF($C5321=5,$B5321,NA())</f>
        <v>#N/A</v>
      </c>
      <c r="I5321" t="e">
        <f>IF($C5321="",$B5321,NA())</f>
        <v>#N/A</v>
      </c>
    </row>
    <row r="5323" spans="1:9">
      <c r="A5323">
        <v>-0.8602681</v>
      </c>
      <c r="B5323">
        <v>-0.9996747</v>
      </c>
      <c r="C5323">
        <f>'Map Data'!$I$69</f>
        <v>2</v>
      </c>
      <c r="D5323" t="e">
        <f>IF($C5323=1,$B5323,NA())</f>
        <v>#N/A</v>
      </c>
      <c r="E5323">
        <f>IF($C5323=2,$B5323,NA())</f>
        <v>-0.9996747</v>
      </c>
      <c r="F5323" t="e">
        <f>IF($C5323=3,$B5323,NA())</f>
        <v>#N/A</v>
      </c>
      <c r="G5323" t="e">
        <f>IF($C5323=4,$B5323,NA())</f>
        <v>#N/A</v>
      </c>
      <c r="H5323" t="e">
        <f>IF($C5323=5,$B5323,NA())</f>
        <v>#N/A</v>
      </c>
      <c r="I5323" t="e">
        <f>IF($C5323="",$B5323,NA())</f>
        <v>#N/A</v>
      </c>
    </row>
    <row r="5324" spans="1:9">
      <c r="A5324">
        <v>-0.8542417</v>
      </c>
      <c r="B5324">
        <v>-0.9996747</v>
      </c>
      <c r="C5324">
        <f>'Map Data'!$I$69</f>
        <v>2</v>
      </c>
      <c r="D5324" t="e">
        <f>IF($C5324=1,$B5324,NA())</f>
        <v>#N/A</v>
      </c>
      <c r="E5324">
        <f>IF($C5324=2,$B5324,NA())</f>
        <v>-0.9996747</v>
      </c>
      <c r="F5324" t="e">
        <f>IF($C5324=3,$B5324,NA())</f>
        <v>#N/A</v>
      </c>
      <c r="G5324" t="e">
        <f>IF($C5324=4,$B5324,NA())</f>
        <v>#N/A</v>
      </c>
      <c r="H5324" t="e">
        <f>IF($C5324=5,$B5324,NA())</f>
        <v>#N/A</v>
      </c>
      <c r="I5324" t="e">
        <f>IF($C5324="",$B5324,NA())</f>
        <v>#N/A</v>
      </c>
    </row>
    <row r="5326" spans="1:9">
      <c r="A5326">
        <v>-0.8482153</v>
      </c>
      <c r="B5326">
        <v>-0.9996747</v>
      </c>
      <c r="C5326">
        <f>'Map Data'!$I$69</f>
        <v>2</v>
      </c>
      <c r="D5326" t="e">
        <f>IF($C5326=1,$B5326,NA())</f>
        <v>#N/A</v>
      </c>
      <c r="E5326">
        <f>IF($C5326=2,$B5326,NA())</f>
        <v>-0.9996747</v>
      </c>
      <c r="F5326" t="e">
        <f>IF($C5326=3,$B5326,NA())</f>
        <v>#N/A</v>
      </c>
      <c r="G5326" t="e">
        <f>IF($C5326=4,$B5326,NA())</f>
        <v>#N/A</v>
      </c>
      <c r="H5326" t="e">
        <f>IF($C5326=5,$B5326,NA())</f>
        <v>#N/A</v>
      </c>
      <c r="I5326" t="e">
        <f>IF($C5326="",$B5326,NA())</f>
        <v>#N/A</v>
      </c>
    </row>
    <row r="5327" spans="1:9">
      <c r="A5327">
        <v>-0.8271229</v>
      </c>
      <c r="B5327">
        <v>-0.9996747</v>
      </c>
      <c r="C5327">
        <f>'Map Data'!$I$69</f>
        <v>2</v>
      </c>
      <c r="D5327" t="e">
        <f>IF($C5327=1,$B5327,NA())</f>
        <v>#N/A</v>
      </c>
      <c r="E5327">
        <f>IF($C5327=2,$B5327,NA())</f>
        <v>-0.9996747</v>
      </c>
      <c r="F5327" t="e">
        <f>IF($C5327=3,$B5327,NA())</f>
        <v>#N/A</v>
      </c>
      <c r="G5327" t="e">
        <f>IF($C5327=4,$B5327,NA())</f>
        <v>#N/A</v>
      </c>
      <c r="H5327" t="e">
        <f>IF($C5327=5,$B5327,NA())</f>
        <v>#N/A</v>
      </c>
      <c r="I5327" t="e">
        <f>IF($C5327="",$B5327,NA())</f>
        <v>#N/A</v>
      </c>
    </row>
    <row r="5329" spans="1:9">
      <c r="A5329">
        <v>-0.8994396</v>
      </c>
      <c r="B5329">
        <v>-0.9815954</v>
      </c>
      <c r="C5329">
        <f>'Map Data'!$I$69</f>
        <v>2</v>
      </c>
      <c r="D5329" t="e">
        <f>IF($C5329=1,$B5329,NA())</f>
        <v>#N/A</v>
      </c>
      <c r="E5329">
        <f>IF($C5329=2,$B5329,NA())</f>
        <v>-0.9815954</v>
      </c>
      <c r="F5329" t="e">
        <f>IF($C5329=3,$B5329,NA())</f>
        <v>#N/A</v>
      </c>
      <c r="G5329" t="e">
        <f>IF($C5329=4,$B5329,NA())</f>
        <v>#N/A</v>
      </c>
      <c r="H5329" t="e">
        <f>IF($C5329=5,$B5329,NA())</f>
        <v>#N/A</v>
      </c>
      <c r="I5329" t="e">
        <f>IF($C5329="",$B5329,NA())</f>
        <v>#N/A</v>
      </c>
    </row>
    <row r="5330" spans="1:9">
      <c r="A5330">
        <v>-0.8512285000000001</v>
      </c>
      <c r="B5330">
        <v>-0.9815954</v>
      </c>
      <c r="C5330">
        <f>'Map Data'!$I$69</f>
        <v>2</v>
      </c>
      <c r="D5330" t="e">
        <f>IF($C5330=1,$B5330,NA())</f>
        <v>#N/A</v>
      </c>
      <c r="E5330">
        <f>IF($C5330=2,$B5330,NA())</f>
        <v>-0.9815954</v>
      </c>
      <c r="F5330" t="e">
        <f>IF($C5330=3,$B5330,NA())</f>
        <v>#N/A</v>
      </c>
      <c r="G5330" t="e">
        <f>IF($C5330=4,$B5330,NA())</f>
        <v>#N/A</v>
      </c>
      <c r="H5330" t="e">
        <f>IF($C5330=5,$B5330,NA())</f>
        <v>#N/A</v>
      </c>
      <c r="I5330" t="e">
        <f>IF($C5330="",$B5330,NA())</f>
        <v>#N/A</v>
      </c>
    </row>
    <row r="5332" spans="1:9">
      <c r="A5332">
        <v>-0.8421889</v>
      </c>
      <c r="B5332">
        <v>-0.9815954</v>
      </c>
      <c r="C5332">
        <f>'Map Data'!$I$69</f>
        <v>2</v>
      </c>
      <c r="D5332" t="e">
        <f>IF($C5332=1,$B5332,NA())</f>
        <v>#N/A</v>
      </c>
      <c r="E5332">
        <f>IF($C5332=2,$B5332,NA())</f>
        <v>-0.9815954</v>
      </c>
      <c r="F5332" t="e">
        <f>IF($C5332=3,$B5332,NA())</f>
        <v>#N/A</v>
      </c>
      <c r="G5332" t="e">
        <f>IF($C5332=4,$B5332,NA())</f>
        <v>#N/A</v>
      </c>
      <c r="H5332" t="e">
        <f>IF($C5332=5,$B5332,NA())</f>
        <v>#N/A</v>
      </c>
      <c r="I5332" t="e">
        <f>IF($C5332="",$B5332,NA())</f>
        <v>#N/A</v>
      </c>
    </row>
    <row r="5333" spans="1:9">
      <c r="A5333">
        <v>-0.8391757</v>
      </c>
      <c r="B5333">
        <v>-0.9815954</v>
      </c>
      <c r="C5333">
        <f>'Map Data'!$I$69</f>
        <v>2</v>
      </c>
      <c r="D5333" t="e">
        <f>IF($C5333=1,$B5333,NA())</f>
        <v>#N/A</v>
      </c>
      <c r="E5333">
        <f>IF($C5333=2,$B5333,NA())</f>
        <v>-0.9815954</v>
      </c>
      <c r="F5333" t="e">
        <f>IF($C5333=3,$B5333,NA())</f>
        <v>#N/A</v>
      </c>
      <c r="G5333" t="e">
        <f>IF($C5333=4,$B5333,NA())</f>
        <v>#N/A</v>
      </c>
      <c r="H5333" t="e">
        <f>IF($C5333=5,$B5333,NA())</f>
        <v>#N/A</v>
      </c>
      <c r="I5333" t="e">
        <f>IF($C5333="",$B5333,NA())</f>
        <v>#N/A</v>
      </c>
    </row>
    <row r="5335" spans="1:9">
      <c r="A5335">
        <v>-0.920532</v>
      </c>
      <c r="B5335">
        <v>-0.9635162</v>
      </c>
      <c r="C5335">
        <f>'Map Data'!$I$69</f>
        <v>2</v>
      </c>
      <c r="D5335" t="e">
        <f>IF($C5335=1,$B5335,NA())</f>
        <v>#N/A</v>
      </c>
      <c r="E5335">
        <f>IF($C5335=2,$B5335,NA())</f>
        <v>-0.9635162</v>
      </c>
      <c r="F5335" t="e">
        <f>IF($C5335=3,$B5335,NA())</f>
        <v>#N/A</v>
      </c>
      <c r="G5335" t="e">
        <f>IF($C5335=4,$B5335,NA())</f>
        <v>#N/A</v>
      </c>
      <c r="H5335" t="e">
        <f>IF($C5335=5,$B5335,NA())</f>
        <v>#N/A</v>
      </c>
      <c r="I5335" t="e">
        <f>IF($C5335="",$B5335,NA())</f>
        <v>#N/A</v>
      </c>
    </row>
    <row r="5336" spans="1:9">
      <c r="A5336">
        <v>-0.8873868</v>
      </c>
      <c r="B5336">
        <v>-0.9635162</v>
      </c>
      <c r="C5336">
        <f>'Map Data'!$I$69</f>
        <v>2</v>
      </c>
      <c r="D5336" t="e">
        <f>IF($C5336=1,$B5336,NA())</f>
        <v>#N/A</v>
      </c>
      <c r="E5336">
        <f>IF($C5336=2,$B5336,NA())</f>
        <v>-0.9635162</v>
      </c>
      <c r="F5336" t="e">
        <f>IF($C5336=3,$B5336,NA())</f>
        <v>#N/A</v>
      </c>
      <c r="G5336" t="e">
        <f>IF($C5336=4,$B5336,NA())</f>
        <v>#N/A</v>
      </c>
      <c r="H5336" t="e">
        <f>IF($C5336=5,$B5336,NA())</f>
        <v>#N/A</v>
      </c>
      <c r="I5336" t="e">
        <f>IF($C5336="",$B5336,NA())</f>
        <v>#N/A</v>
      </c>
    </row>
    <row r="5338" spans="1:9">
      <c r="A5338">
        <v>-0.9325848</v>
      </c>
      <c r="B5338">
        <v>-0.945437</v>
      </c>
      <c r="C5338">
        <f>'Map Data'!$I$69</f>
        <v>2</v>
      </c>
      <c r="D5338" t="e">
        <f>IF($C5338=1,$B5338,NA())</f>
        <v>#N/A</v>
      </c>
      <c r="E5338">
        <f>IF($C5338=2,$B5338,NA())</f>
        <v>-0.945437</v>
      </c>
      <c r="F5338" t="e">
        <f>IF($C5338=3,$B5338,NA())</f>
        <v>#N/A</v>
      </c>
      <c r="G5338" t="e">
        <f>IF($C5338=4,$B5338,NA())</f>
        <v>#N/A</v>
      </c>
      <c r="H5338" t="e">
        <f>IF($C5338=5,$B5338,NA())</f>
        <v>#N/A</v>
      </c>
      <c r="I5338" t="e">
        <f>IF($C5338="",$B5338,NA())</f>
        <v>#N/A</v>
      </c>
    </row>
    <row r="5339" spans="1:9">
      <c r="A5339">
        <v>-0.9084792</v>
      </c>
      <c r="B5339">
        <v>-0.945437</v>
      </c>
      <c r="C5339">
        <f>'Map Data'!$I$69</f>
        <v>2</v>
      </c>
      <c r="D5339" t="e">
        <f>IF($C5339=1,$B5339,NA())</f>
        <v>#N/A</v>
      </c>
      <c r="E5339">
        <f>IF($C5339=2,$B5339,NA())</f>
        <v>-0.945437</v>
      </c>
      <c r="F5339" t="e">
        <f>IF($C5339=3,$B5339,NA())</f>
        <v>#N/A</v>
      </c>
      <c r="G5339" t="e">
        <f>IF($C5339=4,$B5339,NA())</f>
        <v>#N/A</v>
      </c>
      <c r="H5339" t="e">
        <f>IF($C5339=5,$B5339,NA())</f>
        <v>#N/A</v>
      </c>
      <c r="I5339" t="e">
        <f>IF($C5339="",$B5339,NA())</f>
        <v>#N/A</v>
      </c>
    </row>
    <row r="5341" spans="1:9">
      <c r="A5341">
        <v>-0.9416244</v>
      </c>
      <c r="B5341">
        <v>-0.9273577</v>
      </c>
      <c r="C5341">
        <f>'Map Data'!$I$69</f>
        <v>2</v>
      </c>
      <c r="D5341" t="e">
        <f>IF($C5341=1,$B5341,NA())</f>
        <v>#N/A</v>
      </c>
      <c r="E5341">
        <f>IF($C5341=2,$B5341,NA())</f>
        <v>-0.9273577</v>
      </c>
      <c r="F5341" t="e">
        <f>IF($C5341=3,$B5341,NA())</f>
        <v>#N/A</v>
      </c>
      <c r="G5341" t="e">
        <f>IF($C5341=4,$B5341,NA())</f>
        <v>#N/A</v>
      </c>
      <c r="H5341" t="e">
        <f>IF($C5341=5,$B5341,NA())</f>
        <v>#N/A</v>
      </c>
      <c r="I5341" t="e">
        <f>IF($C5341="",$B5341,NA())</f>
        <v>#N/A</v>
      </c>
    </row>
    <row r="5342" spans="1:9">
      <c r="A5342">
        <v>-0.9145056</v>
      </c>
      <c r="B5342">
        <v>-0.9273577</v>
      </c>
      <c r="C5342">
        <f>'Map Data'!$I$69</f>
        <v>2</v>
      </c>
      <c r="D5342" t="e">
        <f>IF($C5342=1,$B5342,NA())</f>
        <v>#N/A</v>
      </c>
      <c r="E5342">
        <f>IF($C5342=2,$B5342,NA())</f>
        <v>-0.9273577</v>
      </c>
      <c r="F5342" t="e">
        <f>IF($C5342=3,$B5342,NA())</f>
        <v>#N/A</v>
      </c>
      <c r="G5342" t="e">
        <f>IF($C5342=4,$B5342,NA())</f>
        <v>#N/A</v>
      </c>
      <c r="H5342" t="e">
        <f>IF($C5342=5,$B5342,NA())</f>
        <v>#N/A</v>
      </c>
      <c r="I5342" t="e">
        <f>IF($C5342="",$B5342,NA())</f>
        <v>#N/A</v>
      </c>
    </row>
    <row r="5344" spans="1:9">
      <c r="A5344">
        <v>-0.9476508</v>
      </c>
      <c r="B5344">
        <v>-0.9092785</v>
      </c>
      <c r="C5344">
        <f>'Map Data'!$I$69</f>
        <v>2</v>
      </c>
      <c r="D5344" t="e">
        <f>IF($C5344=1,$B5344,NA())</f>
        <v>#N/A</v>
      </c>
      <c r="E5344">
        <f>IF($C5344=2,$B5344,NA())</f>
        <v>-0.9092785</v>
      </c>
      <c r="F5344" t="e">
        <f>IF($C5344=3,$B5344,NA())</f>
        <v>#N/A</v>
      </c>
      <c r="G5344" t="e">
        <f>IF($C5344=4,$B5344,NA())</f>
        <v>#N/A</v>
      </c>
      <c r="H5344" t="e">
        <f>IF($C5344=5,$B5344,NA())</f>
        <v>#N/A</v>
      </c>
      <c r="I5344" t="e">
        <f>IF($C5344="",$B5344,NA())</f>
        <v>#N/A</v>
      </c>
    </row>
    <row r="5345" spans="1:9">
      <c r="A5345">
        <v>-0.9145056</v>
      </c>
      <c r="B5345">
        <v>-0.9092785</v>
      </c>
      <c r="C5345">
        <f>'Map Data'!$I$69</f>
        <v>2</v>
      </c>
      <c r="D5345" t="e">
        <f>IF($C5345=1,$B5345,NA())</f>
        <v>#N/A</v>
      </c>
      <c r="E5345">
        <f>IF($C5345=2,$B5345,NA())</f>
        <v>-0.9092785</v>
      </c>
      <c r="F5345" t="e">
        <f>IF($C5345=3,$B5345,NA())</f>
        <v>#N/A</v>
      </c>
      <c r="G5345" t="e">
        <f>IF($C5345=4,$B5345,NA())</f>
        <v>#N/A</v>
      </c>
      <c r="H5345" t="e">
        <f>IF($C5345=5,$B5345,NA())</f>
        <v>#N/A</v>
      </c>
      <c r="I5345" t="e">
        <f>IF($C5345="",$B5345,NA())</f>
        <v>#N/A</v>
      </c>
    </row>
    <row r="5347" spans="1:9">
      <c r="A5347">
        <v>-0.9446376</v>
      </c>
      <c r="B5347">
        <v>-0.8911992</v>
      </c>
      <c r="C5347">
        <f>'Map Data'!$I$69</f>
        <v>2</v>
      </c>
      <c r="D5347" t="e">
        <f>IF($C5347=1,$B5347,NA())</f>
        <v>#N/A</v>
      </c>
      <c r="E5347">
        <f>IF($C5347=2,$B5347,NA())</f>
        <v>-0.8911992</v>
      </c>
      <c r="F5347" t="e">
        <f>IF($C5347=3,$B5347,NA())</f>
        <v>#N/A</v>
      </c>
      <c r="G5347" t="e">
        <f>IF($C5347=4,$B5347,NA())</f>
        <v>#N/A</v>
      </c>
      <c r="H5347" t="e">
        <f>IF($C5347=5,$B5347,NA())</f>
        <v>#N/A</v>
      </c>
      <c r="I5347" t="e">
        <f>IF($C5347="",$B5347,NA())</f>
        <v>#N/A</v>
      </c>
    </row>
    <row r="5348" spans="1:9">
      <c r="A5348">
        <v>-0.9145056</v>
      </c>
      <c r="B5348">
        <v>-0.8911992</v>
      </c>
      <c r="C5348">
        <f>'Map Data'!$I$69</f>
        <v>2</v>
      </c>
      <c r="D5348" t="e">
        <f>IF($C5348=1,$B5348,NA())</f>
        <v>#N/A</v>
      </c>
      <c r="E5348">
        <f>IF($C5348=2,$B5348,NA())</f>
        <v>-0.8911992</v>
      </c>
      <c r="F5348" t="e">
        <f>IF($C5348=3,$B5348,NA())</f>
        <v>#N/A</v>
      </c>
      <c r="G5348" t="e">
        <f>IF($C5348=4,$B5348,NA())</f>
        <v>#N/A</v>
      </c>
      <c r="H5348" t="e">
        <f>IF($C5348=5,$B5348,NA())</f>
        <v>#N/A</v>
      </c>
      <c r="I5348" t="e">
        <f>IF($C5348="",$B5348,NA())</f>
        <v>#N/A</v>
      </c>
    </row>
    <row r="5350" spans="1:9">
      <c r="A5350">
        <v>-0.9566904000000001</v>
      </c>
      <c r="B5350">
        <v>-0.87312</v>
      </c>
      <c r="C5350">
        <f>'Map Data'!$I$69</f>
        <v>2</v>
      </c>
      <c r="D5350" t="e">
        <f>IF($C5350=1,$B5350,NA())</f>
        <v>#N/A</v>
      </c>
      <c r="E5350">
        <f>IF($C5350=2,$B5350,NA())</f>
        <v>-0.87312</v>
      </c>
      <c r="F5350" t="e">
        <f>IF($C5350=3,$B5350,NA())</f>
        <v>#N/A</v>
      </c>
      <c r="G5350" t="e">
        <f>IF($C5350=4,$B5350,NA())</f>
        <v>#N/A</v>
      </c>
      <c r="H5350" t="e">
        <f>IF($C5350=5,$B5350,NA())</f>
        <v>#N/A</v>
      </c>
      <c r="I5350" t="e">
        <f>IF($C5350="",$B5350,NA())</f>
        <v>#N/A</v>
      </c>
    </row>
    <row r="5351" spans="1:9">
      <c r="A5351">
        <v>-0.920532</v>
      </c>
      <c r="B5351">
        <v>-0.87312</v>
      </c>
      <c r="C5351">
        <f>'Map Data'!$I$69</f>
        <v>2</v>
      </c>
      <c r="D5351" t="e">
        <f>IF($C5351=1,$B5351,NA())</f>
        <v>#N/A</v>
      </c>
      <c r="E5351">
        <f>IF($C5351=2,$B5351,NA())</f>
        <v>-0.87312</v>
      </c>
      <c r="F5351" t="e">
        <f>IF($C5351=3,$B5351,NA())</f>
        <v>#N/A</v>
      </c>
      <c r="G5351" t="e">
        <f>IF($C5351=4,$B5351,NA())</f>
        <v>#N/A</v>
      </c>
      <c r="H5351" t="e">
        <f>IF($C5351=5,$B5351,NA())</f>
        <v>#N/A</v>
      </c>
      <c r="I5351" t="e">
        <f>IF($C5351="",$B5351,NA())</f>
        <v>#N/A</v>
      </c>
    </row>
    <row r="5353" spans="1:9">
      <c r="A5353">
        <v>-0.9597036</v>
      </c>
      <c r="B5353">
        <v>-0.8550407</v>
      </c>
      <c r="C5353">
        <f>'Map Data'!$I$69</f>
        <v>2</v>
      </c>
      <c r="D5353" t="e">
        <f>IF($C5353=1,$B5353,NA())</f>
        <v>#N/A</v>
      </c>
      <c r="E5353">
        <f>IF($C5353=2,$B5353,NA())</f>
        <v>-0.8550407</v>
      </c>
      <c r="F5353" t="e">
        <f>IF($C5353=3,$B5353,NA())</f>
        <v>#N/A</v>
      </c>
      <c r="G5353" t="e">
        <f>IF($C5353=4,$B5353,NA())</f>
        <v>#N/A</v>
      </c>
      <c r="H5353" t="e">
        <f>IF($C5353=5,$B5353,NA())</f>
        <v>#N/A</v>
      </c>
      <c r="I5353" t="e">
        <f>IF($C5353="",$B5353,NA())</f>
        <v>#N/A</v>
      </c>
    </row>
    <row r="5354" spans="1:9">
      <c r="A5354">
        <v>-0.920532</v>
      </c>
      <c r="B5354">
        <v>-0.8550407</v>
      </c>
      <c r="C5354">
        <f>'Map Data'!$I$69</f>
        <v>2</v>
      </c>
      <c r="D5354" t="e">
        <f>IF($C5354=1,$B5354,NA())</f>
        <v>#N/A</v>
      </c>
      <c r="E5354">
        <f>IF($C5354=2,$B5354,NA())</f>
        <v>-0.8550407</v>
      </c>
      <c r="F5354" t="e">
        <f>IF($C5354=3,$B5354,NA())</f>
        <v>#N/A</v>
      </c>
      <c r="G5354" t="e">
        <f>IF($C5354=4,$B5354,NA())</f>
        <v>#N/A</v>
      </c>
      <c r="H5354" t="e">
        <f>IF($C5354=5,$B5354,NA())</f>
        <v>#N/A</v>
      </c>
      <c r="I5354" t="e">
        <f>IF($C5354="",$B5354,NA())</f>
        <v>#N/A</v>
      </c>
    </row>
    <row r="5356" spans="1:9">
      <c r="A5356">
        <v>-0.9476508</v>
      </c>
      <c r="B5356">
        <v>-0.8369615</v>
      </c>
      <c r="C5356">
        <f>'Map Data'!$I$69</f>
        <v>2</v>
      </c>
      <c r="D5356" t="e">
        <f>IF($C5356=1,$B5356,NA())</f>
        <v>#N/A</v>
      </c>
      <c r="E5356">
        <f>IF($C5356=2,$B5356,NA())</f>
        <v>-0.8369615</v>
      </c>
      <c r="F5356" t="e">
        <f>IF($C5356=3,$B5356,NA())</f>
        <v>#N/A</v>
      </c>
      <c r="G5356" t="e">
        <f>IF($C5356=4,$B5356,NA())</f>
        <v>#N/A</v>
      </c>
      <c r="H5356" t="e">
        <f>IF($C5356=5,$B5356,NA())</f>
        <v>#N/A</v>
      </c>
      <c r="I5356" t="e">
        <f>IF($C5356="",$B5356,NA())</f>
        <v>#N/A</v>
      </c>
    </row>
    <row r="5357" spans="1:9">
      <c r="A5357">
        <v>-0.935598</v>
      </c>
      <c r="B5357">
        <v>-0.8369615</v>
      </c>
      <c r="C5357">
        <f>'Map Data'!$I$69</f>
        <v>2</v>
      </c>
      <c r="D5357" t="e">
        <f>IF($C5357=1,$B5357,NA())</f>
        <v>#N/A</v>
      </c>
      <c r="E5357">
        <f>IF($C5357=2,$B5357,NA())</f>
        <v>-0.8369615</v>
      </c>
      <c r="F5357" t="e">
        <f>IF($C5357=3,$B5357,NA())</f>
        <v>#N/A</v>
      </c>
      <c r="G5357" t="e">
        <f>IF($C5357=4,$B5357,NA())</f>
        <v>#N/A</v>
      </c>
      <c r="H5357" t="e">
        <f>IF($C5357=5,$B5357,NA())</f>
        <v>#N/A</v>
      </c>
      <c r="I5357" t="e">
        <f>IF($C5357="",$B5357,NA())</f>
        <v>#N/A</v>
      </c>
    </row>
    <row r="5359" spans="1:9">
      <c r="A5359">
        <v>-0.9717564</v>
      </c>
      <c r="B5359">
        <v>-0.8188823</v>
      </c>
      <c r="C5359">
        <f>'Map Data'!$I$69</f>
        <v>2</v>
      </c>
      <c r="D5359" t="e">
        <f>IF($C5359=1,$B5359,NA())</f>
        <v>#N/A</v>
      </c>
      <c r="E5359">
        <f>IF($C5359=2,$B5359,NA())</f>
        <v>-0.8188823</v>
      </c>
      <c r="F5359" t="e">
        <f>IF($C5359=3,$B5359,NA())</f>
        <v>#N/A</v>
      </c>
      <c r="G5359" t="e">
        <f>IF($C5359=4,$B5359,NA())</f>
        <v>#N/A</v>
      </c>
      <c r="H5359" t="e">
        <f>IF($C5359=5,$B5359,NA())</f>
        <v>#N/A</v>
      </c>
      <c r="I5359" t="e">
        <f>IF($C5359="",$B5359,NA())</f>
        <v>#N/A</v>
      </c>
    </row>
    <row r="5360" spans="1:9">
      <c r="A5360">
        <v>-0.96573</v>
      </c>
      <c r="B5360">
        <v>-0.8188823</v>
      </c>
      <c r="C5360">
        <f>'Map Data'!$I$69</f>
        <v>2</v>
      </c>
      <c r="D5360" t="e">
        <f>IF($C5360=1,$B5360,NA())</f>
        <v>#N/A</v>
      </c>
      <c r="E5360">
        <f>IF($C5360=2,$B5360,NA())</f>
        <v>-0.8188823</v>
      </c>
      <c r="F5360" t="e">
        <f>IF($C5360=3,$B5360,NA())</f>
        <v>#N/A</v>
      </c>
      <c r="G5360" t="e">
        <f>IF($C5360=4,$B5360,NA())</f>
        <v>#N/A</v>
      </c>
      <c r="H5360" t="e">
        <f>IF($C5360=5,$B5360,NA())</f>
        <v>#N/A</v>
      </c>
      <c r="I5360" t="e">
        <f>IF($C5360="",$B5360,NA())</f>
        <v>#N/A</v>
      </c>
    </row>
    <row r="5362" spans="1:9">
      <c r="A5362">
        <v>-0.9536772</v>
      </c>
      <c r="B5362">
        <v>-0.8188823</v>
      </c>
      <c r="C5362">
        <f>'Map Data'!$I$69</f>
        <v>2</v>
      </c>
      <c r="D5362" t="e">
        <f>IF($C5362=1,$B5362,NA())</f>
        <v>#N/A</v>
      </c>
      <c r="E5362">
        <f>IF($C5362=2,$B5362,NA())</f>
        <v>-0.8188823</v>
      </c>
      <c r="F5362" t="e">
        <f>IF($C5362=3,$B5362,NA())</f>
        <v>#N/A</v>
      </c>
      <c r="G5362" t="e">
        <f>IF($C5362=4,$B5362,NA())</f>
        <v>#N/A</v>
      </c>
      <c r="H5362" t="e">
        <f>IF($C5362=5,$B5362,NA())</f>
        <v>#N/A</v>
      </c>
      <c r="I5362" t="e">
        <f>IF($C5362="",$B5362,NA())</f>
        <v>#N/A</v>
      </c>
    </row>
    <row r="5363" spans="1:9">
      <c r="A5363">
        <v>-0.9476508</v>
      </c>
      <c r="B5363">
        <v>-0.8188823</v>
      </c>
      <c r="C5363">
        <f>'Map Data'!$I$69</f>
        <v>2</v>
      </c>
      <c r="D5363" t="e">
        <f>IF($C5363=1,$B5363,NA())</f>
        <v>#N/A</v>
      </c>
      <c r="E5363">
        <f>IF($C5363=2,$B5363,NA())</f>
        <v>-0.8188823</v>
      </c>
      <c r="F5363" t="e">
        <f>IF($C5363=3,$B5363,NA())</f>
        <v>#N/A</v>
      </c>
      <c r="G5363" t="e">
        <f>IF($C5363=4,$B5363,NA())</f>
        <v>#N/A</v>
      </c>
      <c r="H5363" t="e">
        <f>IF($C5363=5,$B5363,NA())</f>
        <v>#N/A</v>
      </c>
      <c r="I5363" t="e">
        <f>IF($C5363="",$B5363,NA())</f>
        <v>#N/A</v>
      </c>
    </row>
    <row r="5365" spans="1:9">
      <c r="A5365">
        <v>-0.9747696</v>
      </c>
      <c r="B5365">
        <v>-0.800803</v>
      </c>
      <c r="C5365">
        <f>'Map Data'!$I$69</f>
        <v>2</v>
      </c>
      <c r="D5365" t="e">
        <f>IF($C5365=1,$B5365,NA())</f>
        <v>#N/A</v>
      </c>
      <c r="E5365">
        <f>IF($C5365=2,$B5365,NA())</f>
        <v>-0.800803</v>
      </c>
      <c r="F5365" t="e">
        <f>IF($C5365=3,$B5365,NA())</f>
        <v>#N/A</v>
      </c>
      <c r="G5365" t="e">
        <f>IF($C5365=4,$B5365,NA())</f>
        <v>#N/A</v>
      </c>
      <c r="H5365" t="e">
        <f>IF($C5365=5,$B5365,NA())</f>
        <v>#N/A</v>
      </c>
      <c r="I5365" t="e">
        <f>IF($C5365="",$B5365,NA())</f>
        <v>#N/A</v>
      </c>
    </row>
    <row r="5366" spans="1:9">
      <c r="A5366">
        <v>-0.950664</v>
      </c>
      <c r="B5366">
        <v>-0.800803</v>
      </c>
      <c r="C5366">
        <f>'Map Data'!$I$69</f>
        <v>2</v>
      </c>
      <c r="D5366" t="e">
        <f>IF($C5366=1,$B5366,NA())</f>
        <v>#N/A</v>
      </c>
      <c r="E5366">
        <f>IF($C5366=2,$B5366,NA())</f>
        <v>-0.800803</v>
      </c>
      <c r="F5366" t="e">
        <f>IF($C5366=3,$B5366,NA())</f>
        <v>#N/A</v>
      </c>
      <c r="G5366" t="e">
        <f>IF($C5366=4,$B5366,NA())</f>
        <v>#N/A</v>
      </c>
      <c r="H5366" t="e">
        <f>IF($C5366=5,$B5366,NA())</f>
        <v>#N/A</v>
      </c>
      <c r="I5366" t="e">
        <f>IF($C5366="",$B5366,NA())</f>
        <v>#N/A</v>
      </c>
    </row>
    <row r="5368" spans="1:9">
      <c r="A5368">
        <v>-0.9777828</v>
      </c>
      <c r="B5368">
        <v>-0.7827238</v>
      </c>
      <c r="C5368">
        <f>'Map Data'!$I$69</f>
        <v>2</v>
      </c>
      <c r="D5368" t="e">
        <f>IF($C5368=1,$B5368,NA())</f>
        <v>#N/A</v>
      </c>
      <c r="E5368">
        <f>IF($C5368=2,$B5368,NA())</f>
        <v>-0.7827238</v>
      </c>
      <c r="F5368" t="e">
        <f>IF($C5368=3,$B5368,NA())</f>
        <v>#N/A</v>
      </c>
      <c r="G5368" t="e">
        <f>IF($C5368=4,$B5368,NA())</f>
        <v>#N/A</v>
      </c>
      <c r="H5368" t="e">
        <f>IF($C5368=5,$B5368,NA())</f>
        <v>#N/A</v>
      </c>
      <c r="I5368" t="e">
        <f>IF($C5368="",$B5368,NA())</f>
        <v>#N/A</v>
      </c>
    </row>
    <row r="5369" spans="1:9">
      <c r="A5369">
        <v>-0.9566904000000001</v>
      </c>
      <c r="B5369">
        <v>-0.7827238</v>
      </c>
      <c r="C5369">
        <f>'Map Data'!$I$69</f>
        <v>2</v>
      </c>
      <c r="D5369" t="e">
        <f>IF($C5369=1,$B5369,NA())</f>
        <v>#N/A</v>
      </c>
      <c r="E5369">
        <f>IF($C5369=2,$B5369,NA())</f>
        <v>-0.7827238</v>
      </c>
      <c r="F5369" t="e">
        <f>IF($C5369=3,$B5369,NA())</f>
        <v>#N/A</v>
      </c>
      <c r="G5369" t="e">
        <f>IF($C5369=4,$B5369,NA())</f>
        <v>#N/A</v>
      </c>
      <c r="H5369" t="e">
        <f>IF($C5369=5,$B5369,NA())</f>
        <v>#N/A</v>
      </c>
      <c r="I5369" t="e">
        <f>IF($C5369="",$B5369,NA())</f>
        <v>#N/A</v>
      </c>
    </row>
    <row r="5371" spans="1:9">
      <c r="A5371">
        <v>-0.9777828</v>
      </c>
      <c r="B5371">
        <v>-0.7646444999999999</v>
      </c>
      <c r="C5371">
        <f>'Map Data'!$I$69</f>
        <v>2</v>
      </c>
      <c r="D5371" t="e">
        <f>IF($C5371=1,$B5371,NA())</f>
        <v>#N/A</v>
      </c>
      <c r="E5371">
        <f>IF($C5371=2,$B5371,NA())</f>
        <v>-0.7646445</v>
      </c>
      <c r="F5371" t="e">
        <f>IF($C5371=3,$B5371,NA())</f>
        <v>#N/A</v>
      </c>
      <c r="G5371" t="e">
        <f>IF($C5371=4,$B5371,NA())</f>
        <v>#N/A</v>
      </c>
      <c r="H5371" t="e">
        <f>IF($C5371=5,$B5371,NA())</f>
        <v>#N/A</v>
      </c>
      <c r="I5371" t="e">
        <f>IF($C5371="",$B5371,NA())</f>
        <v>#N/A</v>
      </c>
    </row>
    <row r="5372" spans="1:9">
      <c r="A5372">
        <v>-0.9597036</v>
      </c>
      <c r="B5372">
        <v>-0.7646444999999999</v>
      </c>
      <c r="C5372">
        <f>'Map Data'!$I$69</f>
        <v>2</v>
      </c>
      <c r="D5372" t="e">
        <f>IF($C5372=1,$B5372,NA())</f>
        <v>#N/A</v>
      </c>
      <c r="E5372">
        <f>IF($C5372=2,$B5372,NA())</f>
        <v>-0.7646445</v>
      </c>
      <c r="F5372" t="e">
        <f>IF($C5372=3,$B5372,NA())</f>
        <v>#N/A</v>
      </c>
      <c r="G5372" t="e">
        <f>IF($C5372=4,$B5372,NA())</f>
        <v>#N/A</v>
      </c>
      <c r="H5372" t="e">
        <f>IF($C5372=5,$B5372,NA())</f>
        <v>#N/A</v>
      </c>
      <c r="I5372" t="e">
        <f>IF($C5372="",$B5372,NA())</f>
        <v>#N/A</v>
      </c>
    </row>
    <row r="5374" spans="1:9">
      <c r="A5374">
        <v>-0.9868224</v>
      </c>
      <c r="B5374">
        <v>-0.7465653</v>
      </c>
      <c r="C5374">
        <f>'Map Data'!$I$69</f>
        <v>2</v>
      </c>
      <c r="D5374" t="e">
        <f>IF($C5374=1,$B5374,NA())</f>
        <v>#N/A</v>
      </c>
      <c r="E5374">
        <f>IF($C5374=2,$B5374,NA())</f>
        <v>-0.7465653</v>
      </c>
      <c r="F5374" t="e">
        <f>IF($C5374=3,$B5374,NA())</f>
        <v>#N/A</v>
      </c>
      <c r="G5374" t="e">
        <f>IF($C5374=4,$B5374,NA())</f>
        <v>#N/A</v>
      </c>
      <c r="H5374" t="e">
        <f>IF($C5374=5,$B5374,NA())</f>
        <v>#N/A</v>
      </c>
      <c r="I5374" t="e">
        <f>IF($C5374="",$B5374,NA())</f>
        <v>#N/A</v>
      </c>
    </row>
    <row r="5375" spans="1:9">
      <c r="A5375">
        <v>-0.9536772</v>
      </c>
      <c r="B5375">
        <v>-0.7465653</v>
      </c>
      <c r="C5375">
        <f>'Map Data'!$I$69</f>
        <v>2</v>
      </c>
      <c r="D5375" t="e">
        <f>IF($C5375=1,$B5375,NA())</f>
        <v>#N/A</v>
      </c>
      <c r="E5375">
        <f>IF($C5375=2,$B5375,NA())</f>
        <v>-0.7465653</v>
      </c>
      <c r="F5375" t="e">
        <f>IF($C5375=3,$B5375,NA())</f>
        <v>#N/A</v>
      </c>
      <c r="G5375" t="e">
        <f>IF($C5375=4,$B5375,NA())</f>
        <v>#N/A</v>
      </c>
      <c r="H5375" t="e">
        <f>IF($C5375=5,$B5375,NA())</f>
        <v>#N/A</v>
      </c>
      <c r="I5375" t="e">
        <f>IF($C5375="",$B5375,NA())</f>
        <v>#N/A</v>
      </c>
    </row>
    <row r="5377" spans="1:9">
      <c r="A5377">
        <v>-0.995862</v>
      </c>
      <c r="B5377">
        <v>-0.7284861</v>
      </c>
      <c r="C5377">
        <f>'Map Data'!$I$69</f>
        <v>2</v>
      </c>
      <c r="D5377" t="e">
        <f>IF($C5377=1,$B5377,NA())</f>
        <v>#N/A</v>
      </c>
      <c r="E5377">
        <f>IF($C5377=2,$B5377,NA())</f>
        <v>-0.7284861</v>
      </c>
      <c r="F5377" t="e">
        <f>IF($C5377=3,$B5377,NA())</f>
        <v>#N/A</v>
      </c>
      <c r="G5377" t="e">
        <f>IF($C5377=4,$B5377,NA())</f>
        <v>#N/A</v>
      </c>
      <c r="H5377" t="e">
        <f>IF($C5377=5,$B5377,NA())</f>
        <v>#N/A</v>
      </c>
      <c r="I5377" t="e">
        <f>IF($C5377="",$B5377,NA())</f>
        <v>#N/A</v>
      </c>
    </row>
    <row r="5378" spans="1:9">
      <c r="A5378">
        <v>-0.96573</v>
      </c>
      <c r="B5378">
        <v>-0.7284861</v>
      </c>
      <c r="C5378">
        <f>'Map Data'!$I$69</f>
        <v>2</v>
      </c>
      <c r="D5378" t="e">
        <f>IF($C5378=1,$B5378,NA())</f>
        <v>#N/A</v>
      </c>
      <c r="E5378">
        <f>IF($C5378=2,$B5378,NA())</f>
        <v>-0.7284861</v>
      </c>
      <c r="F5378" t="e">
        <f>IF($C5378=3,$B5378,NA())</f>
        <v>#N/A</v>
      </c>
      <c r="G5378" t="e">
        <f>IF($C5378=4,$B5378,NA())</f>
        <v>#N/A</v>
      </c>
      <c r="H5378" t="e">
        <f>IF($C5378=5,$B5378,NA())</f>
        <v>#N/A</v>
      </c>
      <c r="I5378" t="e">
        <f>IF($C5378="",$B5378,NA())</f>
        <v>#N/A</v>
      </c>
    </row>
    <row r="5380" spans="1:9">
      <c r="A5380">
        <v>-0.9898356</v>
      </c>
      <c r="B5380">
        <v>-0.7104068</v>
      </c>
      <c r="C5380">
        <f>'Map Data'!$I$69</f>
        <v>2</v>
      </c>
      <c r="D5380" t="e">
        <f>IF($C5380=1,$B5380,NA())</f>
        <v>#N/A</v>
      </c>
      <c r="E5380">
        <f>IF($C5380=2,$B5380,NA())</f>
        <v>-0.7104068</v>
      </c>
      <c r="F5380" t="e">
        <f>IF($C5380=3,$B5380,NA())</f>
        <v>#N/A</v>
      </c>
      <c r="G5380" t="e">
        <f>IF($C5380=4,$B5380,NA())</f>
        <v>#N/A</v>
      </c>
      <c r="H5380" t="e">
        <f>IF($C5380=5,$B5380,NA())</f>
        <v>#N/A</v>
      </c>
      <c r="I5380" t="e">
        <f>IF($C5380="",$B5380,NA())</f>
        <v>#N/A</v>
      </c>
    </row>
    <row r="5381" spans="1:9">
      <c r="A5381">
        <v>-0.96573</v>
      </c>
      <c r="B5381">
        <v>-0.7104068</v>
      </c>
      <c r="C5381">
        <f>'Map Data'!$I$69</f>
        <v>2</v>
      </c>
      <c r="D5381" t="e">
        <f>IF($C5381=1,$B5381,NA())</f>
        <v>#N/A</v>
      </c>
      <c r="E5381">
        <f>IF($C5381=2,$B5381,NA())</f>
        <v>-0.7104068</v>
      </c>
      <c r="F5381" t="e">
        <f>IF($C5381=3,$B5381,NA())</f>
        <v>#N/A</v>
      </c>
      <c r="G5381" t="e">
        <f>IF($C5381=4,$B5381,NA())</f>
        <v>#N/A</v>
      </c>
      <c r="H5381" t="e">
        <f>IF($C5381=5,$B5381,NA())</f>
        <v>#N/A</v>
      </c>
      <c r="I5381" t="e">
        <f>IF($C5381="",$B5381,NA())</f>
        <v>#N/A</v>
      </c>
    </row>
    <row r="5383" spans="1:9">
      <c r="A5383">
        <v>-0.9898356</v>
      </c>
      <c r="B5383">
        <v>-0.6923276</v>
      </c>
      <c r="C5383">
        <f>'Map Data'!$I$69</f>
        <v>2</v>
      </c>
      <c r="D5383" t="e">
        <f>IF($C5383=1,$B5383,NA())</f>
        <v>#N/A</v>
      </c>
      <c r="E5383">
        <f>IF($C5383=2,$B5383,NA())</f>
        <v>-0.6923276</v>
      </c>
      <c r="F5383" t="e">
        <f>IF($C5383=3,$B5383,NA())</f>
        <v>#N/A</v>
      </c>
      <c r="G5383" t="e">
        <f>IF($C5383=4,$B5383,NA())</f>
        <v>#N/A</v>
      </c>
      <c r="H5383" t="e">
        <f>IF($C5383=5,$B5383,NA())</f>
        <v>#N/A</v>
      </c>
      <c r="I5383" t="e">
        <f>IF($C5383="",$B5383,NA())</f>
        <v>#N/A</v>
      </c>
    </row>
    <row r="5384" spans="1:9">
      <c r="A5384">
        <v>-0.96573</v>
      </c>
      <c r="B5384">
        <v>-0.6923276</v>
      </c>
      <c r="C5384">
        <f>'Map Data'!$I$69</f>
        <v>2</v>
      </c>
      <c r="D5384" t="e">
        <f>IF($C5384=1,$B5384,NA())</f>
        <v>#N/A</v>
      </c>
      <c r="E5384">
        <f>IF($C5384=2,$B5384,NA())</f>
        <v>-0.6923276</v>
      </c>
      <c r="F5384" t="e">
        <f>IF($C5384=3,$B5384,NA())</f>
        <v>#N/A</v>
      </c>
      <c r="G5384" t="e">
        <f>IF($C5384=4,$B5384,NA())</f>
        <v>#N/A</v>
      </c>
      <c r="H5384" t="e">
        <f>IF($C5384=5,$B5384,NA())</f>
        <v>#N/A</v>
      </c>
      <c r="I5384" t="e">
        <f>IF($C5384="",$B5384,NA())</f>
        <v>#N/A</v>
      </c>
    </row>
    <row r="5386" spans="1:9">
      <c r="A5386">
        <v>-0.9898356</v>
      </c>
      <c r="B5386">
        <v>-0.6742483</v>
      </c>
      <c r="C5386">
        <f>'Map Data'!$I$69</f>
        <v>2</v>
      </c>
      <c r="D5386" t="e">
        <f>IF($C5386=1,$B5386,NA())</f>
        <v>#N/A</v>
      </c>
      <c r="E5386">
        <f>IF($C5386=2,$B5386,NA())</f>
        <v>-0.6742483</v>
      </c>
      <c r="F5386" t="e">
        <f>IF($C5386=3,$B5386,NA())</f>
        <v>#N/A</v>
      </c>
      <c r="G5386" t="e">
        <f>IF($C5386=4,$B5386,NA())</f>
        <v>#N/A</v>
      </c>
      <c r="H5386" t="e">
        <f>IF($C5386=5,$B5386,NA())</f>
        <v>#N/A</v>
      </c>
      <c r="I5386" t="e">
        <f>IF($C5386="",$B5386,NA())</f>
        <v>#N/A</v>
      </c>
    </row>
    <row r="5387" spans="1:9">
      <c r="A5387">
        <v>-0.9627168</v>
      </c>
      <c r="B5387">
        <v>-0.6742483</v>
      </c>
      <c r="C5387">
        <f>'Map Data'!$I$69</f>
        <v>2</v>
      </c>
      <c r="D5387" t="e">
        <f>IF($C5387=1,$B5387,NA())</f>
        <v>#N/A</v>
      </c>
      <c r="E5387">
        <f>IF($C5387=2,$B5387,NA())</f>
        <v>-0.6742483</v>
      </c>
      <c r="F5387" t="e">
        <f>IF($C5387=3,$B5387,NA())</f>
        <v>#N/A</v>
      </c>
      <c r="G5387" t="e">
        <f>IF($C5387=4,$B5387,NA())</f>
        <v>#N/A</v>
      </c>
      <c r="H5387" t="e">
        <f>IF($C5387=5,$B5387,NA())</f>
        <v>#N/A</v>
      </c>
      <c r="I5387" t="e">
        <f>IF($C5387="",$B5387,NA())</f>
        <v>#N/A</v>
      </c>
    </row>
    <row r="5389" spans="1:9">
      <c r="A5389">
        <v>-0.9898356</v>
      </c>
      <c r="B5389">
        <v>-0.6561690999999999</v>
      </c>
      <c r="C5389">
        <f>'Map Data'!$I$69</f>
        <v>2</v>
      </c>
      <c r="D5389" t="e">
        <f>IF($C5389=1,$B5389,NA())</f>
        <v>#N/A</v>
      </c>
      <c r="E5389">
        <f>IF($C5389=2,$B5389,NA())</f>
        <v>-0.6561691</v>
      </c>
      <c r="F5389" t="e">
        <f>IF($C5389=3,$B5389,NA())</f>
        <v>#N/A</v>
      </c>
      <c r="G5389" t="e">
        <f>IF($C5389=4,$B5389,NA())</f>
        <v>#N/A</v>
      </c>
      <c r="H5389" t="e">
        <f>IF($C5389=5,$B5389,NA())</f>
        <v>#N/A</v>
      </c>
      <c r="I5389" t="e">
        <f>IF($C5389="",$B5389,NA())</f>
        <v>#N/A</v>
      </c>
    </row>
    <row r="5390" spans="1:9">
      <c r="A5390">
        <v>-0.9687432</v>
      </c>
      <c r="B5390">
        <v>-0.6561690999999999</v>
      </c>
      <c r="C5390">
        <f>'Map Data'!$I$69</f>
        <v>2</v>
      </c>
      <c r="D5390" t="e">
        <f>IF($C5390=1,$B5390,NA())</f>
        <v>#N/A</v>
      </c>
      <c r="E5390">
        <f>IF($C5390=2,$B5390,NA())</f>
        <v>-0.6561691</v>
      </c>
      <c r="F5390" t="e">
        <f>IF($C5390=3,$B5390,NA())</f>
        <v>#N/A</v>
      </c>
      <c r="G5390" t="e">
        <f>IF($C5390=4,$B5390,NA())</f>
        <v>#N/A</v>
      </c>
      <c r="H5390" t="e">
        <f>IF($C5390=5,$B5390,NA())</f>
        <v>#N/A</v>
      </c>
      <c r="I5390" t="e">
        <f>IF($C5390="",$B5390,NA())</f>
        <v>#N/A</v>
      </c>
    </row>
    <row r="5392" spans="1:9">
      <c r="A5392">
        <v>-0.9928488</v>
      </c>
      <c r="B5392">
        <v>-0.6380899</v>
      </c>
      <c r="C5392">
        <f>'Map Data'!$I$69</f>
        <v>2</v>
      </c>
      <c r="D5392" t="e">
        <f>IF($C5392=1,$B5392,NA())</f>
        <v>#N/A</v>
      </c>
      <c r="E5392">
        <f>IF($C5392=2,$B5392,NA())</f>
        <v>-0.6380899</v>
      </c>
      <c r="F5392" t="e">
        <f>IF($C5392=3,$B5392,NA())</f>
        <v>#N/A</v>
      </c>
      <c r="G5392" t="e">
        <f>IF($C5392=4,$B5392,NA())</f>
        <v>#N/A</v>
      </c>
      <c r="H5392" t="e">
        <f>IF($C5392=5,$B5392,NA())</f>
        <v>#N/A</v>
      </c>
      <c r="I5392" t="e">
        <f>IF($C5392="",$B5392,NA())</f>
        <v>#N/A</v>
      </c>
    </row>
    <row r="5393" spans="1:9">
      <c r="A5393">
        <v>-0.9777828</v>
      </c>
      <c r="B5393">
        <v>-0.6380899</v>
      </c>
      <c r="C5393">
        <f>'Map Data'!$I$69</f>
        <v>2</v>
      </c>
      <c r="D5393" t="e">
        <f>IF($C5393=1,$B5393,NA())</f>
        <v>#N/A</v>
      </c>
      <c r="E5393">
        <f>IF($C5393=2,$B5393,NA())</f>
        <v>-0.6380899</v>
      </c>
      <c r="F5393" t="e">
        <f>IF($C5393=3,$B5393,NA())</f>
        <v>#N/A</v>
      </c>
      <c r="G5393" t="e">
        <f>IF($C5393=4,$B5393,NA())</f>
        <v>#N/A</v>
      </c>
      <c r="H5393" t="e">
        <f>IF($C5393=5,$B5393,NA())</f>
        <v>#N/A</v>
      </c>
      <c r="I5393" t="e">
        <f>IF($C5393="",$B5393,NA())</f>
        <v>#N/A</v>
      </c>
    </row>
    <row r="5395" spans="1:9">
      <c r="A5395">
        <v>-0.9988752</v>
      </c>
      <c r="B5395">
        <v>-0.6200106</v>
      </c>
      <c r="C5395">
        <f>'Map Data'!$I$69</f>
        <v>2</v>
      </c>
      <c r="D5395" t="e">
        <f>IF($C5395=1,$B5395,NA())</f>
        <v>#N/A</v>
      </c>
      <c r="E5395">
        <f>IF($C5395=2,$B5395,NA())</f>
        <v>-0.6200106</v>
      </c>
      <c r="F5395" t="e">
        <f>IF($C5395=3,$B5395,NA())</f>
        <v>#N/A</v>
      </c>
      <c r="G5395" t="e">
        <f>IF($C5395=4,$B5395,NA())</f>
        <v>#N/A</v>
      </c>
      <c r="H5395" t="e">
        <f>IF($C5395=5,$B5395,NA())</f>
        <v>#N/A</v>
      </c>
      <c r="I5395" t="e">
        <f>IF($C5395="",$B5395,NA())</f>
        <v>#N/A</v>
      </c>
    </row>
    <row r="5396" spans="1:9">
      <c r="A5396">
        <v>-0.9868224</v>
      </c>
      <c r="B5396">
        <v>-0.6200106</v>
      </c>
      <c r="C5396">
        <f>'Map Data'!$I$69</f>
        <v>2</v>
      </c>
      <c r="D5396" t="e">
        <f>IF($C5396=1,$B5396,NA())</f>
        <v>#N/A</v>
      </c>
      <c r="E5396">
        <f>IF($C5396=2,$B5396,NA())</f>
        <v>-0.6200106</v>
      </c>
      <c r="F5396" t="e">
        <f>IF($C5396=3,$B5396,NA())</f>
        <v>#N/A</v>
      </c>
      <c r="G5396" t="e">
        <f>IF($C5396=4,$B5396,NA())</f>
        <v>#N/A</v>
      </c>
      <c r="H5396" t="e">
        <f>IF($C5396=5,$B5396,NA())</f>
        <v>#N/A</v>
      </c>
      <c r="I5396" t="e">
        <f>IF($C5396="",$B5396,NA())</f>
        <v>#N/A</v>
      </c>
    </row>
    <row r="5398" spans="1:9">
      <c r="A5398">
        <v>-1.0018884</v>
      </c>
      <c r="B5398">
        <v>-0.6019314</v>
      </c>
      <c r="C5398">
        <f>'Map Data'!$I$69</f>
        <v>2</v>
      </c>
      <c r="D5398" t="e">
        <f>IF($C5398=1,$B5398,NA())</f>
        <v>#N/A</v>
      </c>
      <c r="E5398">
        <f>IF($C5398=2,$B5398,NA())</f>
        <v>-0.6019314</v>
      </c>
      <c r="F5398" t="e">
        <f>IF($C5398=3,$B5398,NA())</f>
        <v>#N/A</v>
      </c>
      <c r="G5398" t="e">
        <f>IF($C5398=4,$B5398,NA())</f>
        <v>#N/A</v>
      </c>
      <c r="H5398" t="e">
        <f>IF($C5398=5,$B5398,NA())</f>
        <v>#N/A</v>
      </c>
      <c r="I5398" t="e">
        <f>IF($C5398="",$B5398,NA())</f>
        <v>#N/A</v>
      </c>
    </row>
    <row r="5399" spans="1:9">
      <c r="A5399">
        <v>-0.9838092000000001</v>
      </c>
      <c r="B5399">
        <v>-0.6019314</v>
      </c>
      <c r="C5399">
        <f>'Map Data'!$I$69</f>
        <v>2</v>
      </c>
      <c r="D5399" t="e">
        <f>IF($C5399=1,$B5399,NA())</f>
        <v>#N/A</v>
      </c>
      <c r="E5399">
        <f>IF($C5399=2,$B5399,NA())</f>
        <v>-0.6019314</v>
      </c>
      <c r="F5399" t="e">
        <f>IF($C5399=3,$B5399,NA())</f>
        <v>#N/A</v>
      </c>
      <c r="G5399" t="e">
        <f>IF($C5399=4,$B5399,NA())</f>
        <v>#N/A</v>
      </c>
      <c r="H5399" t="e">
        <f>IF($C5399=5,$B5399,NA())</f>
        <v>#N/A</v>
      </c>
      <c r="I5399" t="e">
        <f>IF($C5399="",$B5399,NA())</f>
        <v>#N/A</v>
      </c>
    </row>
    <row r="5401" spans="1:9">
      <c r="A5401">
        <v>-1.0049016</v>
      </c>
      <c r="B5401">
        <v>-0.5838521</v>
      </c>
      <c r="C5401">
        <f>'Map Data'!$I$69</f>
        <v>2</v>
      </c>
      <c r="D5401" t="e">
        <f>IF($C5401=1,$B5401,NA())</f>
        <v>#N/A</v>
      </c>
      <c r="E5401">
        <f>IF($C5401=2,$B5401,NA())</f>
        <v>-0.5838521</v>
      </c>
      <c r="F5401" t="e">
        <f>IF($C5401=3,$B5401,NA())</f>
        <v>#N/A</v>
      </c>
      <c r="G5401" t="e">
        <f>IF($C5401=4,$B5401,NA())</f>
        <v>#N/A</v>
      </c>
      <c r="H5401" t="e">
        <f>IF($C5401=5,$B5401,NA())</f>
        <v>#N/A</v>
      </c>
      <c r="I5401" t="e">
        <f>IF($C5401="",$B5401,NA())</f>
        <v>#N/A</v>
      </c>
    </row>
    <row r="5402" spans="1:9">
      <c r="A5402">
        <v>-0.9868224</v>
      </c>
      <c r="B5402">
        <v>-0.5838521</v>
      </c>
      <c r="C5402">
        <f>'Map Data'!$I$69</f>
        <v>2</v>
      </c>
      <c r="D5402" t="e">
        <f>IF($C5402=1,$B5402,NA())</f>
        <v>#N/A</v>
      </c>
      <c r="E5402">
        <f>IF($C5402=2,$B5402,NA())</f>
        <v>-0.5838521</v>
      </c>
      <c r="F5402" t="e">
        <f>IF($C5402=3,$B5402,NA())</f>
        <v>#N/A</v>
      </c>
      <c r="G5402" t="e">
        <f>IF($C5402=4,$B5402,NA())</f>
        <v>#N/A</v>
      </c>
      <c r="H5402" t="e">
        <f>IF($C5402=5,$B5402,NA())</f>
        <v>#N/A</v>
      </c>
      <c r="I5402" t="e">
        <f>IF($C5402="",$B5402,NA())</f>
        <v>#N/A</v>
      </c>
    </row>
    <row r="5404" spans="1:9">
      <c r="A5404">
        <v>-1.0079148</v>
      </c>
      <c r="B5404">
        <v>-0.5657729</v>
      </c>
      <c r="C5404">
        <f>'Map Data'!$I$69</f>
        <v>2</v>
      </c>
      <c r="D5404" t="e">
        <f>IF($C5404=1,$B5404,NA())</f>
        <v>#N/A</v>
      </c>
      <c r="E5404">
        <f>IF($C5404=2,$B5404,NA())</f>
        <v>-0.5657729</v>
      </c>
      <c r="F5404" t="e">
        <f>IF($C5404=3,$B5404,NA())</f>
        <v>#N/A</v>
      </c>
      <c r="G5404" t="e">
        <f>IF($C5404=4,$B5404,NA())</f>
        <v>#N/A</v>
      </c>
      <c r="H5404" t="e">
        <f>IF($C5404=5,$B5404,NA())</f>
        <v>#N/A</v>
      </c>
      <c r="I5404" t="e">
        <f>IF($C5404="",$B5404,NA())</f>
        <v>#N/A</v>
      </c>
    </row>
    <row r="5405" spans="1:9">
      <c r="A5405">
        <v>-0.9868224</v>
      </c>
      <c r="B5405">
        <v>-0.5657729</v>
      </c>
      <c r="C5405">
        <f>'Map Data'!$I$69</f>
        <v>2</v>
      </c>
      <c r="D5405" t="e">
        <f>IF($C5405=1,$B5405,NA())</f>
        <v>#N/A</v>
      </c>
      <c r="E5405">
        <f>IF($C5405=2,$B5405,NA())</f>
        <v>-0.5657729</v>
      </c>
      <c r="F5405" t="e">
        <f>IF($C5405=3,$B5405,NA())</f>
        <v>#N/A</v>
      </c>
      <c r="G5405" t="e">
        <f>IF($C5405=4,$B5405,NA())</f>
        <v>#N/A</v>
      </c>
      <c r="H5405" t="e">
        <f>IF($C5405=5,$B5405,NA())</f>
        <v>#N/A</v>
      </c>
      <c r="I5405" t="e">
        <f>IF($C5405="",$B5405,NA())</f>
        <v>#N/A</v>
      </c>
    </row>
    <row r="5407" spans="1:9">
      <c r="A5407">
        <v>-1.0049016</v>
      </c>
      <c r="B5407">
        <v>-0.5476937</v>
      </c>
      <c r="C5407">
        <f>'Map Data'!$I$69</f>
        <v>2</v>
      </c>
      <c r="D5407" t="e">
        <f>IF($C5407=1,$B5407,NA())</f>
        <v>#N/A</v>
      </c>
      <c r="E5407">
        <f>IF($C5407=2,$B5407,NA())</f>
        <v>-0.5476937</v>
      </c>
      <c r="F5407" t="e">
        <f>IF($C5407=3,$B5407,NA())</f>
        <v>#N/A</v>
      </c>
      <c r="G5407" t="e">
        <f>IF($C5407=4,$B5407,NA())</f>
        <v>#N/A</v>
      </c>
      <c r="H5407" t="e">
        <f>IF($C5407=5,$B5407,NA())</f>
        <v>#N/A</v>
      </c>
      <c r="I5407" t="e">
        <f>IF($C5407="",$B5407,NA())</f>
        <v>#N/A</v>
      </c>
    </row>
    <row r="5408" spans="1:9">
      <c r="A5408">
        <v>-0.9838092000000001</v>
      </c>
      <c r="B5408">
        <v>-0.5476937</v>
      </c>
      <c r="C5408">
        <f>'Map Data'!$I$69</f>
        <v>2</v>
      </c>
      <c r="D5408" t="e">
        <f>IF($C5408=1,$B5408,NA())</f>
        <v>#N/A</v>
      </c>
      <c r="E5408">
        <f>IF($C5408=2,$B5408,NA())</f>
        <v>-0.5476937</v>
      </c>
      <c r="F5408" t="e">
        <f>IF($C5408=3,$B5408,NA())</f>
        <v>#N/A</v>
      </c>
      <c r="G5408" t="e">
        <f>IF($C5408=4,$B5408,NA())</f>
        <v>#N/A</v>
      </c>
      <c r="H5408" t="e">
        <f>IF($C5408=5,$B5408,NA())</f>
        <v>#N/A</v>
      </c>
      <c r="I5408" t="e">
        <f>IF($C5408="",$B5408,NA())</f>
        <v>#N/A</v>
      </c>
    </row>
    <row r="5410" spans="1:9">
      <c r="A5410">
        <v>-1.0079148</v>
      </c>
      <c r="B5410">
        <v>-0.5296144</v>
      </c>
      <c r="C5410">
        <f>'Map Data'!$I$69</f>
        <v>2</v>
      </c>
      <c r="D5410" t="e">
        <f>IF($C5410=1,$B5410,NA())</f>
        <v>#N/A</v>
      </c>
      <c r="E5410">
        <f>IF($C5410=2,$B5410,NA())</f>
        <v>-0.5296144</v>
      </c>
      <c r="F5410" t="e">
        <f>IF($C5410=3,$B5410,NA())</f>
        <v>#N/A</v>
      </c>
      <c r="G5410" t="e">
        <f>IF($C5410=4,$B5410,NA())</f>
        <v>#N/A</v>
      </c>
      <c r="H5410" t="e">
        <f>IF($C5410=5,$B5410,NA())</f>
        <v>#N/A</v>
      </c>
      <c r="I5410" t="e">
        <f>IF($C5410="",$B5410,NA())</f>
        <v>#N/A</v>
      </c>
    </row>
    <row r="5411" spans="1:9">
      <c r="A5411">
        <v>-0.9777828</v>
      </c>
      <c r="B5411">
        <v>-0.5296144</v>
      </c>
      <c r="C5411">
        <f>'Map Data'!$I$69</f>
        <v>2</v>
      </c>
      <c r="D5411" t="e">
        <f>IF($C5411=1,$B5411,NA())</f>
        <v>#N/A</v>
      </c>
      <c r="E5411">
        <f>IF($C5411=2,$B5411,NA())</f>
        <v>-0.5296144</v>
      </c>
      <c r="F5411" t="e">
        <f>IF($C5411=3,$B5411,NA())</f>
        <v>#N/A</v>
      </c>
      <c r="G5411" t="e">
        <f>IF($C5411=4,$B5411,NA())</f>
        <v>#N/A</v>
      </c>
      <c r="H5411" t="e">
        <f>IF($C5411=5,$B5411,NA())</f>
        <v>#N/A</v>
      </c>
      <c r="I5411" t="e">
        <f>IF($C5411="",$B5411,NA())</f>
        <v>#N/A</v>
      </c>
    </row>
    <row r="5413" spans="1:9">
      <c r="A5413">
        <v>-1.010928</v>
      </c>
      <c r="B5413">
        <v>-0.5115352</v>
      </c>
      <c r="C5413">
        <f>'Map Data'!$I$69</f>
        <v>2</v>
      </c>
      <c r="D5413" t="e">
        <f>IF($C5413=1,$B5413,NA())</f>
        <v>#N/A</v>
      </c>
      <c r="E5413">
        <f>IF($C5413=2,$B5413,NA())</f>
        <v>-0.5115352</v>
      </c>
      <c r="F5413" t="e">
        <f>IF($C5413=3,$B5413,NA())</f>
        <v>#N/A</v>
      </c>
      <c r="G5413" t="e">
        <f>IF($C5413=4,$B5413,NA())</f>
        <v>#N/A</v>
      </c>
      <c r="H5413" t="e">
        <f>IF($C5413=5,$B5413,NA())</f>
        <v>#N/A</v>
      </c>
      <c r="I5413" t="e">
        <f>IF($C5413="",$B5413,NA())</f>
        <v>#N/A</v>
      </c>
    </row>
    <row r="5414" spans="1:9">
      <c r="A5414">
        <v>-0.980796</v>
      </c>
      <c r="B5414">
        <v>-0.5115352</v>
      </c>
      <c r="C5414">
        <f>'Map Data'!$I$69</f>
        <v>2</v>
      </c>
      <c r="D5414" t="e">
        <f>IF($C5414=1,$B5414,NA())</f>
        <v>#N/A</v>
      </c>
      <c r="E5414">
        <f>IF($C5414=2,$B5414,NA())</f>
        <v>-0.5115352</v>
      </c>
      <c r="F5414" t="e">
        <f>IF($C5414=3,$B5414,NA())</f>
        <v>#N/A</v>
      </c>
      <c r="G5414" t="e">
        <f>IF($C5414=4,$B5414,NA())</f>
        <v>#N/A</v>
      </c>
      <c r="H5414" t="e">
        <f>IF($C5414=5,$B5414,NA())</f>
        <v>#N/A</v>
      </c>
      <c r="I5414" t="e">
        <f>IF($C5414="",$B5414,NA())</f>
        <v>#N/A</v>
      </c>
    </row>
    <row r="5416" spans="1:9">
      <c r="A5416">
        <v>-1.0139412</v>
      </c>
      <c r="B5416">
        <v>-0.4934559</v>
      </c>
      <c r="C5416">
        <f>'Map Data'!$I$69</f>
        <v>2</v>
      </c>
      <c r="D5416" t="e">
        <f>IF($C5416=1,$B5416,NA())</f>
        <v>#N/A</v>
      </c>
      <c r="E5416">
        <f>IF($C5416=2,$B5416,NA())</f>
        <v>-0.4934559</v>
      </c>
      <c r="F5416" t="e">
        <f>IF($C5416=3,$B5416,NA())</f>
        <v>#N/A</v>
      </c>
      <c r="G5416" t="e">
        <f>IF($C5416=4,$B5416,NA())</f>
        <v>#N/A</v>
      </c>
      <c r="H5416" t="e">
        <f>IF($C5416=5,$B5416,NA())</f>
        <v>#N/A</v>
      </c>
      <c r="I5416" t="e">
        <f>IF($C5416="",$B5416,NA())</f>
        <v>#N/A</v>
      </c>
    </row>
    <row r="5417" spans="1:9">
      <c r="A5417">
        <v>-0.9838092000000001</v>
      </c>
      <c r="B5417">
        <v>-0.4934559</v>
      </c>
      <c r="C5417">
        <f>'Map Data'!$I$69</f>
        <v>2</v>
      </c>
      <c r="D5417" t="e">
        <f>IF($C5417=1,$B5417,NA())</f>
        <v>#N/A</v>
      </c>
      <c r="E5417">
        <f>IF($C5417=2,$B5417,NA())</f>
        <v>-0.4934559</v>
      </c>
      <c r="F5417" t="e">
        <f>IF($C5417=3,$B5417,NA())</f>
        <v>#N/A</v>
      </c>
      <c r="G5417" t="e">
        <f>IF($C5417=4,$B5417,NA())</f>
        <v>#N/A</v>
      </c>
      <c r="H5417" t="e">
        <f>IF($C5417=5,$B5417,NA())</f>
        <v>#N/A</v>
      </c>
      <c r="I5417" t="e">
        <f>IF($C5417="",$B5417,NA())</f>
        <v>#N/A</v>
      </c>
    </row>
    <row r="5419" spans="1:9">
      <c r="A5419">
        <v>-1.0139412</v>
      </c>
      <c r="B5419">
        <v>-0.4753767</v>
      </c>
      <c r="C5419">
        <f>'Map Data'!$I$69</f>
        <v>2</v>
      </c>
      <c r="D5419" t="e">
        <f>IF($C5419=1,$B5419,NA())</f>
        <v>#N/A</v>
      </c>
      <c r="E5419">
        <f>IF($C5419=2,$B5419,NA())</f>
        <v>-0.4753767</v>
      </c>
      <c r="F5419" t="e">
        <f>IF($C5419=3,$B5419,NA())</f>
        <v>#N/A</v>
      </c>
      <c r="G5419" t="e">
        <f>IF($C5419=4,$B5419,NA())</f>
        <v>#N/A</v>
      </c>
      <c r="H5419" t="e">
        <f>IF($C5419=5,$B5419,NA())</f>
        <v>#N/A</v>
      </c>
      <c r="I5419" t="e">
        <f>IF($C5419="",$B5419,NA())</f>
        <v>#N/A</v>
      </c>
    </row>
    <row r="5420" spans="1:9">
      <c r="A5420">
        <v>-0.9717564</v>
      </c>
      <c r="B5420">
        <v>-0.4753767</v>
      </c>
      <c r="C5420">
        <f>'Map Data'!$I$69</f>
        <v>2</v>
      </c>
      <c r="D5420" t="e">
        <f>IF($C5420=1,$B5420,NA())</f>
        <v>#N/A</v>
      </c>
      <c r="E5420">
        <f>IF($C5420=2,$B5420,NA())</f>
        <v>-0.4753767</v>
      </c>
      <c r="F5420" t="e">
        <f>IF($C5420=3,$B5420,NA())</f>
        <v>#N/A</v>
      </c>
      <c r="G5420" t="e">
        <f>IF($C5420=4,$B5420,NA())</f>
        <v>#N/A</v>
      </c>
      <c r="H5420" t="e">
        <f>IF($C5420=5,$B5420,NA())</f>
        <v>#N/A</v>
      </c>
      <c r="I5420" t="e">
        <f>IF($C5420="",$B5420,NA())</f>
        <v>#N/A</v>
      </c>
    </row>
    <row r="5422" spans="1:9">
      <c r="A5422">
        <v>-1.0169544</v>
      </c>
      <c r="B5422">
        <v>-0.4572975</v>
      </c>
      <c r="C5422">
        <f>'Map Data'!$I$69</f>
        <v>2</v>
      </c>
      <c r="D5422" t="e">
        <f>IF($C5422=1,$B5422,NA())</f>
        <v>#N/A</v>
      </c>
      <c r="E5422">
        <f>IF($C5422=2,$B5422,NA())</f>
        <v>-0.4572975</v>
      </c>
      <c r="F5422" t="e">
        <f>IF($C5422=3,$B5422,NA())</f>
        <v>#N/A</v>
      </c>
      <c r="G5422" t="e">
        <f>IF($C5422=4,$B5422,NA())</f>
        <v>#N/A</v>
      </c>
      <c r="H5422" t="e">
        <f>IF($C5422=5,$B5422,NA())</f>
        <v>#N/A</v>
      </c>
      <c r="I5422" t="e">
        <f>IF($C5422="",$B5422,NA())</f>
        <v>#N/A</v>
      </c>
    </row>
    <row r="5423" spans="1:9">
      <c r="A5423">
        <v>-0.9717564</v>
      </c>
      <c r="B5423">
        <v>-0.4572975</v>
      </c>
      <c r="C5423">
        <f>'Map Data'!$I$69</f>
        <v>2</v>
      </c>
      <c r="D5423" t="e">
        <f>IF($C5423=1,$B5423,NA())</f>
        <v>#N/A</v>
      </c>
      <c r="E5423">
        <f>IF($C5423=2,$B5423,NA())</f>
        <v>-0.4572975</v>
      </c>
      <c r="F5423" t="e">
        <f>IF($C5423=3,$B5423,NA())</f>
        <v>#N/A</v>
      </c>
      <c r="G5423" t="e">
        <f>IF($C5423=4,$B5423,NA())</f>
        <v>#N/A</v>
      </c>
      <c r="H5423" t="e">
        <f>IF($C5423=5,$B5423,NA())</f>
        <v>#N/A</v>
      </c>
      <c r="I5423" t="e">
        <f>IF($C5423="",$B5423,NA())</f>
        <v>#N/A</v>
      </c>
    </row>
    <row r="5425" spans="1:9">
      <c r="A5425">
        <v>-1.0169544</v>
      </c>
      <c r="B5425">
        <v>-0.4392182</v>
      </c>
      <c r="C5425">
        <f>'Map Data'!$I$69</f>
        <v>2</v>
      </c>
      <c r="D5425" t="e">
        <f>IF($C5425=1,$B5425,NA())</f>
        <v>#N/A</v>
      </c>
      <c r="E5425">
        <f>IF($C5425=2,$B5425,NA())</f>
        <v>-0.4392182</v>
      </c>
      <c r="F5425" t="e">
        <f>IF($C5425=3,$B5425,NA())</f>
        <v>#N/A</v>
      </c>
      <c r="G5425" t="e">
        <f>IF($C5425=4,$B5425,NA())</f>
        <v>#N/A</v>
      </c>
      <c r="H5425" t="e">
        <f>IF($C5425=5,$B5425,NA())</f>
        <v>#N/A</v>
      </c>
      <c r="I5425" t="e">
        <f>IF($C5425="",$B5425,NA())</f>
        <v>#N/A</v>
      </c>
    </row>
    <row r="5426" spans="1:9">
      <c r="A5426">
        <v>-0.9898356</v>
      </c>
      <c r="B5426">
        <v>-0.4392182</v>
      </c>
      <c r="C5426">
        <f>'Map Data'!$I$69</f>
        <v>2</v>
      </c>
      <c r="D5426" t="e">
        <f>IF($C5426=1,$B5426,NA())</f>
        <v>#N/A</v>
      </c>
      <c r="E5426">
        <f>IF($C5426=2,$B5426,NA())</f>
        <v>-0.4392182</v>
      </c>
      <c r="F5426" t="e">
        <f>IF($C5426=3,$B5426,NA())</f>
        <v>#N/A</v>
      </c>
      <c r="G5426" t="e">
        <f>IF($C5426=4,$B5426,NA())</f>
        <v>#N/A</v>
      </c>
      <c r="H5426" t="e">
        <f>IF($C5426=5,$B5426,NA())</f>
        <v>#N/A</v>
      </c>
      <c r="I5426" t="e">
        <f>IF($C5426="",$B5426,NA())</f>
        <v>#N/A</v>
      </c>
    </row>
    <row r="5428" spans="1:9">
      <c r="A5428">
        <v>-1.0199676</v>
      </c>
      <c r="B5428">
        <v>-0.421139</v>
      </c>
      <c r="C5428">
        <f>'Map Data'!$I$69</f>
        <v>2</v>
      </c>
      <c r="D5428" t="e">
        <f>IF($C5428=1,$B5428,NA())</f>
        <v>#N/A</v>
      </c>
      <c r="E5428">
        <f>IF($C5428=2,$B5428,NA())</f>
        <v>-0.421139</v>
      </c>
      <c r="F5428" t="e">
        <f>IF($C5428=3,$B5428,NA())</f>
        <v>#N/A</v>
      </c>
      <c r="G5428" t="e">
        <f>IF($C5428=4,$B5428,NA())</f>
        <v>#N/A</v>
      </c>
      <c r="H5428" t="e">
        <f>IF($C5428=5,$B5428,NA())</f>
        <v>#N/A</v>
      </c>
      <c r="I5428" t="e">
        <f>IF($C5428="",$B5428,NA())</f>
        <v>#N/A</v>
      </c>
    </row>
    <row r="5429" spans="1:9">
      <c r="A5429">
        <v>-0.9988752</v>
      </c>
      <c r="B5429">
        <v>-0.421139</v>
      </c>
      <c r="C5429">
        <f>'Map Data'!$I$69</f>
        <v>2</v>
      </c>
      <c r="D5429" t="e">
        <f>IF($C5429=1,$B5429,NA())</f>
        <v>#N/A</v>
      </c>
      <c r="E5429">
        <f>IF($C5429=2,$B5429,NA())</f>
        <v>-0.421139</v>
      </c>
      <c r="F5429" t="e">
        <f>IF($C5429=3,$B5429,NA())</f>
        <v>#N/A</v>
      </c>
      <c r="G5429" t="e">
        <f>IF($C5429=4,$B5429,NA())</f>
        <v>#N/A</v>
      </c>
      <c r="H5429" t="e">
        <f>IF($C5429=5,$B5429,NA())</f>
        <v>#N/A</v>
      </c>
      <c r="I5429" t="e">
        <f>IF($C5429="",$B5429,NA())</f>
        <v>#N/A</v>
      </c>
    </row>
    <row r="5431" spans="1:9">
      <c r="A5431">
        <v>-1.0229808</v>
      </c>
      <c r="B5431">
        <v>-0.4030597</v>
      </c>
      <c r="C5431">
        <f>'Map Data'!$I$69</f>
        <v>2</v>
      </c>
      <c r="D5431" t="e">
        <f>IF($C5431=1,$B5431,NA())</f>
        <v>#N/A</v>
      </c>
      <c r="E5431">
        <f>IF($C5431=2,$B5431,NA())</f>
        <v>-0.4030597</v>
      </c>
      <c r="F5431" t="e">
        <f>IF($C5431=3,$B5431,NA())</f>
        <v>#N/A</v>
      </c>
      <c r="G5431" t="e">
        <f>IF($C5431=4,$B5431,NA())</f>
        <v>#N/A</v>
      </c>
      <c r="H5431" t="e">
        <f>IF($C5431=5,$B5431,NA())</f>
        <v>#N/A</v>
      </c>
      <c r="I5431" t="e">
        <f>IF($C5431="",$B5431,NA())</f>
        <v>#N/A</v>
      </c>
    </row>
    <row r="5432" spans="1:9">
      <c r="A5432">
        <v>-1.0049016</v>
      </c>
      <c r="B5432">
        <v>-0.4030597</v>
      </c>
      <c r="C5432">
        <f>'Map Data'!$I$69</f>
        <v>2</v>
      </c>
      <c r="D5432" t="e">
        <f>IF($C5432=1,$B5432,NA())</f>
        <v>#N/A</v>
      </c>
      <c r="E5432">
        <f>IF($C5432=2,$B5432,NA())</f>
        <v>-0.4030597</v>
      </c>
      <c r="F5432" t="e">
        <f>IF($C5432=3,$B5432,NA())</f>
        <v>#N/A</v>
      </c>
      <c r="G5432" t="e">
        <f>IF($C5432=4,$B5432,NA())</f>
        <v>#N/A</v>
      </c>
      <c r="H5432" t="e">
        <f>IF($C5432=5,$B5432,NA())</f>
        <v>#N/A</v>
      </c>
      <c r="I5432" t="e">
        <f>IF($C5432="",$B5432,NA())</f>
        <v>#N/A</v>
      </c>
    </row>
    <row r="5434" spans="1:9">
      <c r="A5434">
        <v>-1.025994</v>
      </c>
      <c r="B5434">
        <v>-0.3849805</v>
      </c>
      <c r="C5434">
        <f>'Map Data'!$I$69</f>
        <v>2</v>
      </c>
      <c r="D5434" t="e">
        <f>IF($C5434=1,$B5434,NA())</f>
        <v>#N/A</v>
      </c>
      <c r="E5434">
        <f>IF($C5434=2,$B5434,NA())</f>
        <v>-0.3849805</v>
      </c>
      <c r="F5434" t="e">
        <f>IF($C5434=3,$B5434,NA())</f>
        <v>#N/A</v>
      </c>
      <c r="G5434" t="e">
        <f>IF($C5434=4,$B5434,NA())</f>
        <v>#N/A</v>
      </c>
      <c r="H5434" t="e">
        <f>IF($C5434=5,$B5434,NA())</f>
        <v>#N/A</v>
      </c>
      <c r="I5434" t="e">
        <f>IF($C5434="",$B5434,NA())</f>
        <v>#N/A</v>
      </c>
    </row>
    <row r="5435" spans="1:9">
      <c r="A5435">
        <v>-1.0079148</v>
      </c>
      <c r="B5435">
        <v>-0.3849805</v>
      </c>
      <c r="C5435">
        <f>'Map Data'!$I$69</f>
        <v>2</v>
      </c>
      <c r="D5435" t="e">
        <f>IF($C5435=1,$B5435,NA())</f>
        <v>#N/A</v>
      </c>
      <c r="E5435">
        <f>IF($C5435=2,$B5435,NA())</f>
        <v>-0.3849805</v>
      </c>
      <c r="F5435" t="e">
        <f>IF($C5435=3,$B5435,NA())</f>
        <v>#N/A</v>
      </c>
      <c r="G5435" t="e">
        <f>IF($C5435=4,$B5435,NA())</f>
        <v>#N/A</v>
      </c>
      <c r="H5435" t="e">
        <f>IF($C5435=5,$B5435,NA())</f>
        <v>#N/A</v>
      </c>
      <c r="I5435" t="e">
        <f>IF($C5435="",$B5435,NA())</f>
        <v>#N/A</v>
      </c>
    </row>
    <row r="5437" spans="1:9">
      <c r="A5437">
        <v>-1.0290072</v>
      </c>
      <c r="B5437">
        <v>-0.3669013</v>
      </c>
      <c r="C5437">
        <f>'Map Data'!$I$69</f>
        <v>2</v>
      </c>
      <c r="D5437" t="e">
        <f>IF($C5437=1,$B5437,NA())</f>
        <v>#N/A</v>
      </c>
      <c r="E5437">
        <f>IF($C5437=2,$B5437,NA())</f>
        <v>-0.3669013</v>
      </c>
      <c r="F5437" t="e">
        <f>IF($C5437=3,$B5437,NA())</f>
        <v>#N/A</v>
      </c>
      <c r="G5437" t="e">
        <f>IF($C5437=4,$B5437,NA())</f>
        <v>#N/A</v>
      </c>
      <c r="H5437" t="e">
        <f>IF($C5437=5,$B5437,NA())</f>
        <v>#N/A</v>
      </c>
      <c r="I5437" t="e">
        <f>IF($C5437="",$B5437,NA())</f>
        <v>#N/A</v>
      </c>
    </row>
    <row r="5438" spans="1:9">
      <c r="A5438">
        <v>-1.0139412</v>
      </c>
      <c r="B5438">
        <v>-0.3669013</v>
      </c>
      <c r="C5438">
        <f>'Map Data'!$I$69</f>
        <v>2</v>
      </c>
      <c r="D5438" t="e">
        <f>IF($C5438=1,$B5438,NA())</f>
        <v>#N/A</v>
      </c>
      <c r="E5438">
        <f>IF($C5438=2,$B5438,NA())</f>
        <v>-0.3669013</v>
      </c>
      <c r="F5438" t="e">
        <f>IF($C5438=3,$B5438,NA())</f>
        <v>#N/A</v>
      </c>
      <c r="G5438" t="e">
        <f>IF($C5438=4,$B5438,NA())</f>
        <v>#N/A</v>
      </c>
      <c r="H5438" t="e">
        <f>IF($C5438=5,$B5438,NA())</f>
        <v>#N/A</v>
      </c>
      <c r="I5438" t="e">
        <f>IF($C5438="",$B5438,NA())</f>
        <v>#N/A</v>
      </c>
    </row>
    <row r="5440" spans="1:9">
      <c r="A5440">
        <v>1.5954884</v>
      </c>
      <c r="B5440">
        <v>0.3743476</v>
      </c>
      <c r="C5440">
        <f>'Map Data'!$I$70</f>
        <v>5</v>
      </c>
      <c r="D5440" t="e">
        <f>IF($C5440=1,$B5440,NA())</f>
        <v>#N/A</v>
      </c>
      <c r="E5440" t="e">
        <f>IF($C5440=2,$B5440,NA())</f>
        <v>#N/A</v>
      </c>
      <c r="F5440" t="e">
        <f>IF($C5440=3,$B5440,NA())</f>
        <v>#N/A</v>
      </c>
      <c r="G5440" t="e">
        <f>IF($C5440=4,$B5440,NA())</f>
        <v>#N/A</v>
      </c>
      <c r="H5440">
        <f>IF($C5440=5,$B5440,NA())</f>
        <v>0.3743476</v>
      </c>
      <c r="I5440" t="e">
        <f>IF($C5440="",$B5440,NA())</f>
        <v>#N/A</v>
      </c>
    </row>
    <row r="5441" spans="1:9">
      <c r="A5441">
        <v>1.6165808</v>
      </c>
      <c r="B5441">
        <v>0.3743476</v>
      </c>
      <c r="C5441">
        <f>'Map Data'!$I$70</f>
        <v>5</v>
      </c>
      <c r="D5441" t="e">
        <f>IF($C5441=1,$B5441,NA())</f>
        <v>#N/A</v>
      </c>
      <c r="E5441" t="e">
        <f>IF($C5441=2,$B5441,NA())</f>
        <v>#N/A</v>
      </c>
      <c r="F5441" t="e">
        <f>IF($C5441=3,$B5441,NA())</f>
        <v>#N/A</v>
      </c>
      <c r="G5441" t="e">
        <f>IF($C5441=4,$B5441,NA())</f>
        <v>#N/A</v>
      </c>
      <c r="H5441">
        <f>IF($C5441=5,$B5441,NA())</f>
        <v>0.3743476</v>
      </c>
      <c r="I5441" t="e">
        <f>IF($C5441="",$B5441,NA())</f>
        <v>#N/A</v>
      </c>
    </row>
    <row r="5443" spans="1:9">
      <c r="A5443">
        <v>1.5924752</v>
      </c>
      <c r="B5443">
        <v>0.3924268</v>
      </c>
      <c r="C5443">
        <f>'Map Data'!$I$70</f>
        <v>5</v>
      </c>
      <c r="D5443" t="e">
        <f>IF($C5443=1,$B5443,NA())</f>
        <v>#N/A</v>
      </c>
      <c r="E5443" t="e">
        <f>IF($C5443=2,$B5443,NA())</f>
        <v>#N/A</v>
      </c>
      <c r="F5443" t="e">
        <f>IF($C5443=3,$B5443,NA())</f>
        <v>#N/A</v>
      </c>
      <c r="G5443" t="e">
        <f>IF($C5443=4,$B5443,NA())</f>
        <v>#N/A</v>
      </c>
      <c r="H5443">
        <f>IF($C5443=5,$B5443,NA())</f>
        <v>0.3924268</v>
      </c>
      <c r="I5443" t="e">
        <f>IF($C5443="",$B5443,NA())</f>
        <v>#N/A</v>
      </c>
    </row>
    <row r="5444" spans="1:9">
      <c r="A5444">
        <v>1.619594</v>
      </c>
      <c r="B5444">
        <v>0.3924268</v>
      </c>
      <c r="C5444">
        <f>'Map Data'!$I$70</f>
        <v>5</v>
      </c>
      <c r="D5444" t="e">
        <f>IF($C5444=1,$B5444,NA())</f>
        <v>#N/A</v>
      </c>
      <c r="E5444" t="e">
        <f>IF($C5444=2,$B5444,NA())</f>
        <v>#N/A</v>
      </c>
      <c r="F5444" t="e">
        <f>IF($C5444=3,$B5444,NA())</f>
        <v>#N/A</v>
      </c>
      <c r="G5444" t="e">
        <f>IF($C5444=4,$B5444,NA())</f>
        <v>#N/A</v>
      </c>
      <c r="H5444">
        <f>IF($C5444=5,$B5444,NA())</f>
        <v>0.3924268</v>
      </c>
      <c r="I5444" t="e">
        <f>IF($C5444="",$B5444,NA())</f>
        <v>#N/A</v>
      </c>
    </row>
    <row r="5446" spans="1:9">
      <c r="A5446">
        <v>1.6015148</v>
      </c>
      <c r="B5446">
        <v>0.4105061</v>
      </c>
      <c r="C5446">
        <f>'Map Data'!$I$70</f>
        <v>5</v>
      </c>
      <c r="D5446" t="e">
        <f>IF($C5446=1,$B5446,NA())</f>
        <v>#N/A</v>
      </c>
      <c r="E5446" t="e">
        <f>IF($C5446=2,$B5446,NA())</f>
        <v>#N/A</v>
      </c>
      <c r="F5446" t="e">
        <f>IF($C5446=3,$B5446,NA())</f>
        <v>#N/A</v>
      </c>
      <c r="G5446" t="e">
        <f>IF($C5446=4,$B5446,NA())</f>
        <v>#N/A</v>
      </c>
      <c r="H5446">
        <f>IF($C5446=5,$B5446,NA())</f>
        <v>0.4105061</v>
      </c>
      <c r="I5446" t="e">
        <f>IF($C5446="",$B5446,NA())</f>
        <v>#N/A</v>
      </c>
    </row>
    <row r="5447" spans="1:9">
      <c r="A5447">
        <v>1.6105544</v>
      </c>
      <c r="B5447">
        <v>0.4105061</v>
      </c>
      <c r="C5447">
        <f>'Map Data'!$I$70</f>
        <v>5</v>
      </c>
      <c r="D5447" t="e">
        <f>IF($C5447=1,$B5447,NA())</f>
        <v>#N/A</v>
      </c>
      <c r="E5447" t="e">
        <f>IF($C5447=2,$B5447,NA())</f>
        <v>#N/A</v>
      </c>
      <c r="F5447" t="e">
        <f>IF($C5447=3,$B5447,NA())</f>
        <v>#N/A</v>
      </c>
      <c r="G5447" t="e">
        <f>IF($C5447=4,$B5447,NA())</f>
        <v>#N/A</v>
      </c>
      <c r="H5447">
        <f>IF($C5447=5,$B5447,NA())</f>
        <v>0.4105061</v>
      </c>
      <c r="I5447" t="e">
        <f>IF($C5447="",$B5447,NA())</f>
        <v>#N/A</v>
      </c>
    </row>
    <row r="5449" spans="1:9">
      <c r="A5449">
        <v>1.4719473</v>
      </c>
      <c r="B5449">
        <v>0.4285853</v>
      </c>
      <c r="C5449">
        <f>'Map Data'!$I$70</f>
        <v>5</v>
      </c>
      <c r="D5449" t="e">
        <f>IF($C5449=1,$B5449,NA())</f>
        <v>#N/A</v>
      </c>
      <c r="E5449" t="e">
        <f>IF($C5449=2,$B5449,NA())</f>
        <v>#N/A</v>
      </c>
      <c r="F5449" t="e">
        <f>IF($C5449=3,$B5449,NA())</f>
        <v>#N/A</v>
      </c>
      <c r="G5449" t="e">
        <f>IF($C5449=4,$B5449,NA())</f>
        <v>#N/A</v>
      </c>
      <c r="H5449">
        <f>IF($C5449=5,$B5449,NA())</f>
        <v>0.4285853</v>
      </c>
      <c r="I5449" t="e">
        <f>IF($C5449="",$B5449,NA())</f>
        <v>#N/A</v>
      </c>
    </row>
    <row r="5450" spans="1:9">
      <c r="A5450">
        <v>1.4779737</v>
      </c>
      <c r="B5450">
        <v>0.4285853</v>
      </c>
      <c r="C5450">
        <f>'Map Data'!$I$70</f>
        <v>5</v>
      </c>
      <c r="D5450" t="e">
        <f>IF($C5450=1,$B5450,NA())</f>
        <v>#N/A</v>
      </c>
      <c r="E5450" t="e">
        <f>IF($C5450=2,$B5450,NA())</f>
        <v>#N/A</v>
      </c>
      <c r="F5450" t="e">
        <f>IF($C5450=3,$B5450,NA())</f>
        <v>#N/A</v>
      </c>
      <c r="G5450" t="e">
        <f>IF($C5450=4,$B5450,NA())</f>
        <v>#N/A</v>
      </c>
      <c r="H5450">
        <f>IF($C5450=5,$B5450,NA())</f>
        <v>0.4285853</v>
      </c>
      <c r="I5450" t="e">
        <f>IF($C5450="",$B5450,NA())</f>
        <v>#N/A</v>
      </c>
    </row>
    <row r="5452" spans="1:9">
      <c r="A5452">
        <v>1.5985016</v>
      </c>
      <c r="B5452">
        <v>0.4285853</v>
      </c>
      <c r="C5452">
        <f>'Map Data'!$I$70</f>
        <v>5</v>
      </c>
      <c r="D5452" t="e">
        <f>IF($C5452=1,$B5452,NA())</f>
        <v>#N/A</v>
      </c>
      <c r="E5452" t="e">
        <f>IF($C5452=2,$B5452,NA())</f>
        <v>#N/A</v>
      </c>
      <c r="F5452" t="e">
        <f>IF($C5452=3,$B5452,NA())</f>
        <v>#N/A</v>
      </c>
      <c r="G5452" t="e">
        <f>IF($C5452=4,$B5452,NA())</f>
        <v>#N/A</v>
      </c>
      <c r="H5452">
        <f>IF($C5452=5,$B5452,NA())</f>
        <v>0.4285853</v>
      </c>
      <c r="I5452" t="e">
        <f>IF($C5452="",$B5452,NA())</f>
        <v>#N/A</v>
      </c>
    </row>
    <row r="5453" spans="1:9">
      <c r="A5453">
        <v>1.6105544</v>
      </c>
      <c r="B5453">
        <v>0.4285853</v>
      </c>
      <c r="C5453">
        <f>'Map Data'!$I$70</f>
        <v>5</v>
      </c>
      <c r="D5453" t="e">
        <f>IF($C5453=1,$B5453,NA())</f>
        <v>#N/A</v>
      </c>
      <c r="E5453" t="e">
        <f>IF($C5453=2,$B5453,NA())</f>
        <v>#N/A</v>
      </c>
      <c r="F5453" t="e">
        <f>IF($C5453=3,$B5453,NA())</f>
        <v>#N/A</v>
      </c>
      <c r="G5453" t="e">
        <f>IF($C5453=4,$B5453,NA())</f>
        <v>#N/A</v>
      </c>
      <c r="H5453">
        <f>IF($C5453=5,$B5453,NA())</f>
        <v>0.4285853</v>
      </c>
      <c r="I5453" t="e">
        <f>IF($C5453="",$B5453,NA())</f>
        <v>#N/A</v>
      </c>
    </row>
    <row r="5455" spans="1:9">
      <c r="A5455">
        <v>1.4418153</v>
      </c>
      <c r="B5455">
        <v>0.4466646</v>
      </c>
      <c r="C5455">
        <f>'Map Data'!$I$70</f>
        <v>5</v>
      </c>
      <c r="D5455" t="e">
        <f>IF($C5455=1,$B5455,NA())</f>
        <v>#N/A</v>
      </c>
      <c r="E5455" t="e">
        <f>IF($C5455=2,$B5455,NA())</f>
        <v>#N/A</v>
      </c>
      <c r="F5455" t="e">
        <f>IF($C5455=3,$B5455,NA())</f>
        <v>#N/A</v>
      </c>
      <c r="G5455" t="e">
        <f>IF($C5455=4,$B5455,NA())</f>
        <v>#N/A</v>
      </c>
      <c r="H5455">
        <f>IF($C5455=5,$B5455,NA())</f>
        <v>0.4466646</v>
      </c>
      <c r="I5455" t="e">
        <f>IF($C5455="",$B5455,NA())</f>
        <v>#N/A</v>
      </c>
    </row>
    <row r="5456" spans="1:9">
      <c r="A5456">
        <v>1.4719473</v>
      </c>
      <c r="B5456">
        <v>0.4466646</v>
      </c>
      <c r="C5456">
        <f>'Map Data'!$I$70</f>
        <v>5</v>
      </c>
      <c r="D5456" t="e">
        <f>IF($C5456=1,$B5456,NA())</f>
        <v>#N/A</v>
      </c>
      <c r="E5456" t="e">
        <f>IF($C5456=2,$B5456,NA())</f>
        <v>#N/A</v>
      </c>
      <c r="F5456" t="e">
        <f>IF($C5456=3,$B5456,NA())</f>
        <v>#N/A</v>
      </c>
      <c r="G5456" t="e">
        <f>IF($C5456=4,$B5456,NA())</f>
        <v>#N/A</v>
      </c>
      <c r="H5456">
        <f>IF($C5456=5,$B5456,NA())</f>
        <v>0.4466646</v>
      </c>
      <c r="I5456" t="e">
        <f>IF($C5456="",$B5456,NA())</f>
        <v>#N/A</v>
      </c>
    </row>
    <row r="5458" spans="1:9">
      <c r="A5458">
        <v>1.5472772</v>
      </c>
      <c r="B5458">
        <v>0.4466646</v>
      </c>
      <c r="C5458">
        <f>'Map Data'!$I$70</f>
        <v>5</v>
      </c>
      <c r="D5458" t="e">
        <f>IF($C5458=1,$B5458,NA())</f>
        <v>#N/A</v>
      </c>
      <c r="E5458" t="e">
        <f>IF($C5458=2,$B5458,NA())</f>
        <v>#N/A</v>
      </c>
      <c r="F5458" t="e">
        <f>IF($C5458=3,$B5458,NA())</f>
        <v>#N/A</v>
      </c>
      <c r="G5458" t="e">
        <f>IF($C5458=4,$B5458,NA())</f>
        <v>#N/A</v>
      </c>
      <c r="H5458">
        <f>IF($C5458=5,$B5458,NA())</f>
        <v>0.4466646</v>
      </c>
      <c r="I5458" t="e">
        <f>IF($C5458="",$B5458,NA())</f>
        <v>#N/A</v>
      </c>
    </row>
    <row r="5459" spans="1:9">
      <c r="A5459">
        <v>1.6436996</v>
      </c>
      <c r="B5459">
        <v>0.4466646</v>
      </c>
      <c r="C5459">
        <f>'Map Data'!$I$70</f>
        <v>5</v>
      </c>
      <c r="D5459" t="e">
        <f>IF($C5459=1,$B5459,NA())</f>
        <v>#N/A</v>
      </c>
      <c r="E5459" t="e">
        <f>IF($C5459=2,$B5459,NA())</f>
        <v>#N/A</v>
      </c>
      <c r="F5459" t="e">
        <f>IF($C5459=3,$B5459,NA())</f>
        <v>#N/A</v>
      </c>
      <c r="G5459" t="e">
        <f>IF($C5459=4,$B5459,NA())</f>
        <v>#N/A</v>
      </c>
      <c r="H5459">
        <f>IF($C5459=5,$B5459,NA())</f>
        <v>0.4466646</v>
      </c>
      <c r="I5459" t="e">
        <f>IF($C5459="",$B5459,NA())</f>
        <v>#N/A</v>
      </c>
    </row>
    <row r="5461" spans="1:9">
      <c r="A5461">
        <v>1.6527392</v>
      </c>
      <c r="B5461">
        <v>0.4466646</v>
      </c>
      <c r="C5461">
        <f>'Map Data'!$I$70</f>
        <v>5</v>
      </c>
      <c r="D5461" t="e">
        <f>IF($C5461=1,$B5461,NA())</f>
        <v>#N/A</v>
      </c>
      <c r="E5461" t="e">
        <f>IF($C5461=2,$B5461,NA())</f>
        <v>#N/A</v>
      </c>
      <c r="F5461" t="e">
        <f>IF($C5461=3,$B5461,NA())</f>
        <v>#N/A</v>
      </c>
      <c r="G5461" t="e">
        <f>IF($C5461=4,$B5461,NA())</f>
        <v>#N/A</v>
      </c>
      <c r="H5461">
        <f>IF($C5461=5,$B5461,NA())</f>
        <v>0.4466646</v>
      </c>
      <c r="I5461" t="e">
        <f>IF($C5461="",$B5461,NA())</f>
        <v>#N/A</v>
      </c>
    </row>
    <row r="5462" spans="1:9">
      <c r="A5462">
        <v>1.6557524</v>
      </c>
      <c r="B5462">
        <v>0.4466646</v>
      </c>
      <c r="C5462">
        <f>'Map Data'!$I$70</f>
        <v>5</v>
      </c>
      <c r="D5462" t="e">
        <f>IF($C5462=1,$B5462,NA())</f>
        <v>#N/A</v>
      </c>
      <c r="E5462" t="e">
        <f>IF($C5462=2,$B5462,NA())</f>
        <v>#N/A</v>
      </c>
      <c r="F5462" t="e">
        <f>IF($C5462=3,$B5462,NA())</f>
        <v>#N/A</v>
      </c>
      <c r="G5462" t="e">
        <f>IF($C5462=4,$B5462,NA())</f>
        <v>#N/A</v>
      </c>
      <c r="H5462">
        <f>IF($C5462=5,$B5462,NA())</f>
        <v>0.4466646</v>
      </c>
      <c r="I5462" t="e">
        <f>IF($C5462="",$B5462,NA())</f>
        <v>#N/A</v>
      </c>
    </row>
    <row r="5464" spans="1:9">
      <c r="A5464">
        <v>1.4297625</v>
      </c>
      <c r="B5464">
        <v>0.4647438</v>
      </c>
      <c r="C5464">
        <f>'Map Data'!$I$70</f>
        <v>5</v>
      </c>
      <c r="D5464" t="e">
        <f>IF($C5464=1,$B5464,NA())</f>
        <v>#N/A</v>
      </c>
      <c r="E5464" t="e">
        <f>IF($C5464=2,$B5464,NA())</f>
        <v>#N/A</v>
      </c>
      <c r="F5464" t="e">
        <f>IF($C5464=3,$B5464,NA())</f>
        <v>#N/A</v>
      </c>
      <c r="G5464" t="e">
        <f>IF($C5464=4,$B5464,NA())</f>
        <v>#N/A</v>
      </c>
      <c r="H5464">
        <f>IF($C5464=5,$B5464,NA())</f>
        <v>0.4647438</v>
      </c>
      <c r="I5464" t="e">
        <f>IF($C5464="",$B5464,NA())</f>
        <v>#N/A</v>
      </c>
    </row>
    <row r="5465" spans="1:9">
      <c r="A5465">
        <v>1.5201585</v>
      </c>
      <c r="B5465">
        <v>0.4647438</v>
      </c>
      <c r="C5465">
        <f>'Map Data'!$I$70</f>
        <v>5</v>
      </c>
      <c r="D5465" t="e">
        <f>IF($C5465=1,$B5465,NA())</f>
        <v>#N/A</v>
      </c>
      <c r="E5465" t="e">
        <f>IF($C5465=2,$B5465,NA())</f>
        <v>#N/A</v>
      </c>
      <c r="F5465" t="e">
        <f>IF($C5465=3,$B5465,NA())</f>
        <v>#N/A</v>
      </c>
      <c r="G5465" t="e">
        <f>IF($C5465=4,$B5465,NA())</f>
        <v>#N/A</v>
      </c>
      <c r="H5465">
        <f>IF($C5465=5,$B5465,NA())</f>
        <v>0.4647438</v>
      </c>
      <c r="I5465" t="e">
        <f>IF($C5465="",$B5465,NA())</f>
        <v>#N/A</v>
      </c>
    </row>
    <row r="5467" spans="1:9">
      <c r="A5467">
        <v>1.5261848</v>
      </c>
      <c r="B5467">
        <v>0.4647438</v>
      </c>
      <c r="C5467">
        <f>'Map Data'!$I$70</f>
        <v>5</v>
      </c>
      <c r="D5467" t="e">
        <f>IF($C5467=1,$B5467,NA())</f>
        <v>#N/A</v>
      </c>
      <c r="E5467" t="e">
        <f>IF($C5467=2,$B5467,NA())</f>
        <v>#N/A</v>
      </c>
      <c r="F5467" t="e">
        <f>IF($C5467=3,$B5467,NA())</f>
        <v>#N/A</v>
      </c>
      <c r="G5467" t="e">
        <f>IF($C5467=4,$B5467,NA())</f>
        <v>#N/A</v>
      </c>
      <c r="H5467">
        <f>IF($C5467=5,$B5467,NA())</f>
        <v>0.4647438</v>
      </c>
      <c r="I5467" t="e">
        <f>IF($C5467="",$B5467,NA())</f>
        <v>#N/A</v>
      </c>
    </row>
    <row r="5468" spans="1:9">
      <c r="A5468">
        <v>1.6858843</v>
      </c>
      <c r="B5468">
        <v>0.4647438</v>
      </c>
      <c r="C5468">
        <f>'Map Data'!$I$70</f>
        <v>5</v>
      </c>
      <c r="D5468" t="e">
        <f>IF($C5468=1,$B5468,NA())</f>
        <v>#N/A</v>
      </c>
      <c r="E5468" t="e">
        <f>IF($C5468=2,$B5468,NA())</f>
        <v>#N/A</v>
      </c>
      <c r="F5468" t="e">
        <f>IF($C5468=3,$B5468,NA())</f>
        <v>#N/A</v>
      </c>
      <c r="G5468" t="e">
        <f>IF($C5468=4,$B5468,NA())</f>
        <v>#N/A</v>
      </c>
      <c r="H5468">
        <f>IF($C5468=5,$B5468,NA())</f>
        <v>0.4647438</v>
      </c>
      <c r="I5468" t="e">
        <f>IF($C5468="",$B5468,NA())</f>
        <v>#N/A</v>
      </c>
    </row>
    <row r="5470" spans="1:9">
      <c r="A5470">
        <v>1.4086701</v>
      </c>
      <c r="B5470">
        <v>0.482823</v>
      </c>
      <c r="C5470">
        <f>'Map Data'!$I$70</f>
        <v>5</v>
      </c>
      <c r="D5470" t="e">
        <f>IF($C5470=1,$B5470,NA())</f>
        <v>#N/A</v>
      </c>
      <c r="E5470" t="e">
        <f>IF($C5470=2,$B5470,NA())</f>
        <v>#N/A</v>
      </c>
      <c r="F5470" t="e">
        <f>IF($C5470=3,$B5470,NA())</f>
        <v>#N/A</v>
      </c>
      <c r="G5470" t="e">
        <f>IF($C5470=4,$B5470,NA())</f>
        <v>#N/A</v>
      </c>
      <c r="H5470">
        <f>IF($C5470=5,$B5470,NA())</f>
        <v>0.482823</v>
      </c>
      <c r="I5470" t="e">
        <f>IF($C5470="",$B5470,NA())</f>
        <v>#N/A</v>
      </c>
    </row>
    <row r="5471" spans="1:9">
      <c r="A5471">
        <v>1.7009503</v>
      </c>
      <c r="B5471">
        <v>0.482823</v>
      </c>
      <c r="C5471">
        <f>'Map Data'!$I$70</f>
        <v>5</v>
      </c>
      <c r="D5471" t="e">
        <f>IF($C5471=1,$B5471,NA())</f>
        <v>#N/A</v>
      </c>
      <c r="E5471" t="e">
        <f>IF($C5471=2,$B5471,NA())</f>
        <v>#N/A</v>
      </c>
      <c r="F5471" t="e">
        <f>IF($C5471=3,$B5471,NA())</f>
        <v>#N/A</v>
      </c>
      <c r="G5471" t="e">
        <f>IF($C5471=4,$B5471,NA())</f>
        <v>#N/A</v>
      </c>
      <c r="H5471">
        <f>IF($C5471=5,$B5471,NA())</f>
        <v>0.482823</v>
      </c>
      <c r="I5471" t="e">
        <f>IF($C5471="",$B5471,NA())</f>
        <v>#N/A</v>
      </c>
    </row>
    <row r="5473" spans="1:9">
      <c r="A5473">
        <v>1.4056569</v>
      </c>
      <c r="B5473">
        <v>0.5009023</v>
      </c>
      <c r="C5473">
        <f>'Map Data'!$I$70</f>
        <v>5</v>
      </c>
      <c r="D5473" t="e">
        <f>IF($C5473=1,$B5473,NA())</f>
        <v>#N/A</v>
      </c>
      <c r="E5473" t="e">
        <f>IF($C5473=2,$B5473,NA())</f>
        <v>#N/A</v>
      </c>
      <c r="F5473" t="e">
        <f>IF($C5473=3,$B5473,NA())</f>
        <v>#N/A</v>
      </c>
      <c r="G5473" t="e">
        <f>IF($C5473=4,$B5473,NA())</f>
        <v>#N/A</v>
      </c>
      <c r="H5473">
        <f>IF($C5473=5,$B5473,NA())</f>
        <v>0.5009023</v>
      </c>
      <c r="I5473" t="e">
        <f>IF($C5473="",$B5473,NA())</f>
        <v>#N/A</v>
      </c>
    </row>
    <row r="5474" spans="1:9">
      <c r="A5474">
        <v>1.7069767</v>
      </c>
      <c r="B5474">
        <v>0.5009023</v>
      </c>
      <c r="C5474">
        <f>'Map Data'!$I$70</f>
        <v>5</v>
      </c>
      <c r="D5474" t="e">
        <f>IF($C5474=1,$B5474,NA())</f>
        <v>#N/A</v>
      </c>
      <c r="E5474" t="e">
        <f>IF($C5474=2,$B5474,NA())</f>
        <v>#N/A</v>
      </c>
      <c r="F5474" t="e">
        <f>IF($C5474=3,$B5474,NA())</f>
        <v>#N/A</v>
      </c>
      <c r="G5474" t="e">
        <f>IF($C5474=4,$B5474,NA())</f>
        <v>#N/A</v>
      </c>
      <c r="H5474">
        <f>IF($C5474=5,$B5474,NA())</f>
        <v>0.5009023</v>
      </c>
      <c r="I5474" t="e">
        <f>IF($C5474="",$B5474,NA())</f>
        <v>#N/A</v>
      </c>
    </row>
    <row r="5476" spans="1:9">
      <c r="A5476">
        <v>1.4116833</v>
      </c>
      <c r="B5476">
        <v>0.5189815</v>
      </c>
      <c r="C5476">
        <f>'Map Data'!$I$70</f>
        <v>5</v>
      </c>
      <c r="D5476" t="e">
        <f>IF($C5476=1,$B5476,NA())</f>
        <v>#N/A</v>
      </c>
      <c r="E5476" t="e">
        <f>IF($C5476=2,$B5476,NA())</f>
        <v>#N/A</v>
      </c>
      <c r="F5476" t="e">
        <f>IF($C5476=3,$B5476,NA())</f>
        <v>#N/A</v>
      </c>
      <c r="G5476" t="e">
        <f>IF($C5476=4,$B5476,NA())</f>
        <v>#N/A</v>
      </c>
      <c r="H5476">
        <f>IF($C5476=5,$B5476,NA())</f>
        <v>0.5189815</v>
      </c>
      <c r="I5476" t="e">
        <f>IF($C5476="",$B5476,NA())</f>
        <v>#N/A</v>
      </c>
    </row>
    <row r="5477" spans="1:9">
      <c r="A5477">
        <v>1.7130031</v>
      </c>
      <c r="B5477">
        <v>0.5189815</v>
      </c>
      <c r="C5477">
        <f>'Map Data'!$I$70</f>
        <v>5</v>
      </c>
      <c r="D5477" t="e">
        <f>IF($C5477=1,$B5477,NA())</f>
        <v>#N/A</v>
      </c>
      <c r="E5477" t="e">
        <f>IF($C5477=2,$B5477,NA())</f>
        <v>#N/A</v>
      </c>
      <c r="F5477" t="e">
        <f>IF($C5477=3,$B5477,NA())</f>
        <v>#N/A</v>
      </c>
      <c r="G5477" t="e">
        <f>IF($C5477=4,$B5477,NA())</f>
        <v>#N/A</v>
      </c>
      <c r="H5477">
        <f>IF($C5477=5,$B5477,NA())</f>
        <v>0.5189815</v>
      </c>
      <c r="I5477" t="e">
        <f>IF($C5477="",$B5477,NA())</f>
        <v>#N/A</v>
      </c>
    </row>
    <row r="5479" spans="1:9">
      <c r="A5479">
        <v>1.4086701</v>
      </c>
      <c r="B5479">
        <v>0.5370608</v>
      </c>
      <c r="C5479">
        <f>'Map Data'!$I$70</f>
        <v>5</v>
      </c>
      <c r="D5479" t="e">
        <f>IF($C5479=1,$B5479,NA())</f>
        <v>#N/A</v>
      </c>
      <c r="E5479" t="e">
        <f>IF($C5479=2,$B5479,NA())</f>
        <v>#N/A</v>
      </c>
      <c r="F5479" t="e">
        <f>IF($C5479=3,$B5479,NA())</f>
        <v>#N/A</v>
      </c>
      <c r="G5479" t="e">
        <f>IF($C5479=4,$B5479,NA())</f>
        <v>#N/A</v>
      </c>
      <c r="H5479">
        <f>IF($C5479=5,$B5479,NA())</f>
        <v>0.5370608</v>
      </c>
      <c r="I5479" t="e">
        <f>IF($C5479="",$B5479,NA())</f>
        <v>#N/A</v>
      </c>
    </row>
    <row r="5480" spans="1:9">
      <c r="A5480">
        <v>1.7130031</v>
      </c>
      <c r="B5480">
        <v>0.5370608</v>
      </c>
      <c r="C5480">
        <f>'Map Data'!$I$70</f>
        <v>5</v>
      </c>
      <c r="D5480" t="e">
        <f>IF($C5480=1,$B5480,NA())</f>
        <v>#N/A</v>
      </c>
      <c r="E5480" t="e">
        <f>IF($C5480=2,$B5480,NA())</f>
        <v>#N/A</v>
      </c>
      <c r="F5480" t="e">
        <f>IF($C5480=3,$B5480,NA())</f>
        <v>#N/A</v>
      </c>
      <c r="G5480" t="e">
        <f>IF($C5480=4,$B5480,NA())</f>
        <v>#N/A</v>
      </c>
      <c r="H5480">
        <f>IF($C5480=5,$B5480,NA())</f>
        <v>0.5370608</v>
      </c>
      <c r="I5480" t="e">
        <f>IF($C5480="",$B5480,NA())</f>
        <v>#N/A</v>
      </c>
    </row>
    <row r="5482" spans="1:9">
      <c r="A5482">
        <v>1.2339046</v>
      </c>
      <c r="B5482">
        <v>0.55514</v>
      </c>
      <c r="C5482">
        <f>'Map Data'!$I$70</f>
        <v>5</v>
      </c>
      <c r="D5482" t="e">
        <f>IF($C5482=1,$B5482,NA())</f>
        <v>#N/A</v>
      </c>
      <c r="E5482" t="e">
        <f>IF($C5482=2,$B5482,NA())</f>
        <v>#N/A</v>
      </c>
      <c r="F5482" t="e">
        <f>IF($C5482=3,$B5482,NA())</f>
        <v>#N/A</v>
      </c>
      <c r="G5482" t="e">
        <f>IF($C5482=4,$B5482,NA())</f>
        <v>#N/A</v>
      </c>
      <c r="H5482">
        <f>IF($C5482=5,$B5482,NA())</f>
        <v>0.55514</v>
      </c>
      <c r="I5482" t="e">
        <f>IF($C5482="",$B5482,NA())</f>
        <v>#N/A</v>
      </c>
    </row>
    <row r="5483" spans="1:9">
      <c r="A5483">
        <v>1.254997</v>
      </c>
      <c r="B5483">
        <v>0.55514</v>
      </c>
      <c r="C5483">
        <f>'Map Data'!$I$70</f>
        <v>5</v>
      </c>
      <c r="D5483" t="e">
        <f>IF($C5483=1,$B5483,NA())</f>
        <v>#N/A</v>
      </c>
      <c r="E5483" t="e">
        <f>IF($C5483=2,$B5483,NA())</f>
        <v>#N/A</v>
      </c>
      <c r="F5483" t="e">
        <f>IF($C5483=3,$B5483,NA())</f>
        <v>#N/A</v>
      </c>
      <c r="G5483" t="e">
        <f>IF($C5483=4,$B5483,NA())</f>
        <v>#N/A</v>
      </c>
      <c r="H5483">
        <f>IF($C5483=5,$B5483,NA())</f>
        <v>0.55514</v>
      </c>
      <c r="I5483" t="e">
        <f>IF($C5483="",$B5483,NA())</f>
        <v>#N/A</v>
      </c>
    </row>
    <row r="5485" spans="1:9">
      <c r="A5485">
        <v>1.2610234</v>
      </c>
      <c r="B5485">
        <v>0.55514</v>
      </c>
      <c r="C5485">
        <f>'Map Data'!$I$70</f>
        <v>5</v>
      </c>
      <c r="D5485" t="e">
        <f>IF($C5485=1,$B5485,NA())</f>
        <v>#N/A</v>
      </c>
      <c r="E5485" t="e">
        <f>IF($C5485=2,$B5485,NA())</f>
        <v>#N/A</v>
      </c>
      <c r="F5485" t="e">
        <f>IF($C5485=3,$B5485,NA())</f>
        <v>#N/A</v>
      </c>
      <c r="G5485" t="e">
        <f>IF($C5485=4,$B5485,NA())</f>
        <v>#N/A</v>
      </c>
      <c r="H5485">
        <f>IF($C5485=5,$B5485,NA())</f>
        <v>0.55514</v>
      </c>
      <c r="I5485" t="e">
        <f>IF($C5485="",$B5485,NA())</f>
        <v>#N/A</v>
      </c>
    </row>
    <row r="5486" spans="1:9">
      <c r="A5486">
        <v>1.2670498</v>
      </c>
      <c r="B5486">
        <v>0.55514</v>
      </c>
      <c r="C5486">
        <f>'Map Data'!$I$70</f>
        <v>5</v>
      </c>
      <c r="D5486" t="e">
        <f>IF($C5486=1,$B5486,NA())</f>
        <v>#N/A</v>
      </c>
      <c r="E5486" t="e">
        <f>IF($C5486=2,$B5486,NA())</f>
        <v>#N/A</v>
      </c>
      <c r="F5486" t="e">
        <f>IF($C5486=3,$B5486,NA())</f>
        <v>#N/A</v>
      </c>
      <c r="G5486" t="e">
        <f>IF($C5486=4,$B5486,NA())</f>
        <v>#N/A</v>
      </c>
      <c r="H5486">
        <f>IF($C5486=5,$B5486,NA())</f>
        <v>0.55514</v>
      </c>
      <c r="I5486" t="e">
        <f>IF($C5486="",$B5486,NA())</f>
        <v>#N/A</v>
      </c>
    </row>
    <row r="5488" spans="1:9">
      <c r="A5488">
        <v>1.2971818</v>
      </c>
      <c r="B5488">
        <v>0.55514</v>
      </c>
      <c r="C5488">
        <f>'Map Data'!$I$70</f>
        <v>5</v>
      </c>
      <c r="D5488" t="e">
        <f>IF($C5488=1,$B5488,NA())</f>
        <v>#N/A</v>
      </c>
      <c r="E5488" t="e">
        <f>IF($C5488=2,$B5488,NA())</f>
        <v>#N/A</v>
      </c>
      <c r="F5488" t="e">
        <f>IF($C5488=3,$B5488,NA())</f>
        <v>#N/A</v>
      </c>
      <c r="G5488" t="e">
        <f>IF($C5488=4,$B5488,NA())</f>
        <v>#N/A</v>
      </c>
      <c r="H5488">
        <f>IF($C5488=5,$B5488,NA())</f>
        <v>0.55514</v>
      </c>
      <c r="I5488" t="e">
        <f>IF($C5488="",$B5488,NA())</f>
        <v>#N/A</v>
      </c>
    </row>
    <row r="5489" spans="1:9">
      <c r="A5489">
        <v>1.3122478</v>
      </c>
      <c r="B5489">
        <v>0.55514</v>
      </c>
      <c r="C5489">
        <f>'Map Data'!$I$70</f>
        <v>5</v>
      </c>
      <c r="D5489" t="e">
        <f>IF($C5489=1,$B5489,NA())</f>
        <v>#N/A</v>
      </c>
      <c r="E5489" t="e">
        <f>IF($C5489=2,$B5489,NA())</f>
        <v>#N/A</v>
      </c>
      <c r="F5489" t="e">
        <f>IF($C5489=3,$B5489,NA())</f>
        <v>#N/A</v>
      </c>
      <c r="G5489" t="e">
        <f>IF($C5489=4,$B5489,NA())</f>
        <v>#N/A</v>
      </c>
      <c r="H5489">
        <f>IF($C5489=5,$B5489,NA())</f>
        <v>0.55514</v>
      </c>
      <c r="I5489" t="e">
        <f>IF($C5489="",$B5489,NA())</f>
        <v>#N/A</v>
      </c>
    </row>
    <row r="5491" spans="1:9">
      <c r="A5491">
        <v>1.3936041</v>
      </c>
      <c r="B5491">
        <v>0.55514</v>
      </c>
      <c r="C5491">
        <f>'Map Data'!$I$70</f>
        <v>5</v>
      </c>
      <c r="D5491" t="e">
        <f>IF($C5491=1,$B5491,NA())</f>
        <v>#N/A</v>
      </c>
      <c r="E5491" t="e">
        <f>IF($C5491=2,$B5491,NA())</f>
        <v>#N/A</v>
      </c>
      <c r="F5491" t="e">
        <f>IF($C5491=3,$B5491,NA())</f>
        <v>#N/A</v>
      </c>
      <c r="G5491" t="e">
        <f>IF($C5491=4,$B5491,NA())</f>
        <v>#N/A</v>
      </c>
      <c r="H5491">
        <f>IF($C5491=5,$B5491,NA())</f>
        <v>0.55514</v>
      </c>
      <c r="I5491" t="e">
        <f>IF($C5491="",$B5491,NA())</f>
        <v>#N/A</v>
      </c>
    </row>
    <row r="5492" spans="1:9">
      <c r="A5492">
        <v>1.7160163</v>
      </c>
      <c r="B5492">
        <v>0.55514</v>
      </c>
      <c r="C5492">
        <f>'Map Data'!$I$70</f>
        <v>5</v>
      </c>
      <c r="D5492" t="e">
        <f>IF($C5492=1,$B5492,NA())</f>
        <v>#N/A</v>
      </c>
      <c r="E5492" t="e">
        <f>IF($C5492=2,$B5492,NA())</f>
        <v>#N/A</v>
      </c>
      <c r="F5492" t="e">
        <f>IF($C5492=3,$B5492,NA())</f>
        <v>#N/A</v>
      </c>
      <c r="G5492" t="e">
        <f>IF($C5492=4,$B5492,NA())</f>
        <v>#N/A</v>
      </c>
      <c r="H5492">
        <f>IF($C5492=5,$B5492,NA())</f>
        <v>0.55514</v>
      </c>
      <c r="I5492" t="e">
        <f>IF($C5492="",$B5492,NA())</f>
        <v>#N/A</v>
      </c>
    </row>
    <row r="5494" spans="1:9">
      <c r="A5494">
        <v>1.1917199</v>
      </c>
      <c r="B5494">
        <v>0.5732192</v>
      </c>
      <c r="C5494">
        <f>'Map Data'!$I$70</f>
        <v>5</v>
      </c>
      <c r="D5494" t="e">
        <f>IF($C5494=1,$B5494,NA())</f>
        <v>#N/A</v>
      </c>
      <c r="E5494" t="e">
        <f>IF($C5494=2,$B5494,NA())</f>
        <v>#N/A</v>
      </c>
      <c r="F5494" t="e">
        <f>IF($C5494=3,$B5494,NA())</f>
        <v>#N/A</v>
      </c>
      <c r="G5494" t="e">
        <f>IF($C5494=4,$B5494,NA())</f>
        <v>#N/A</v>
      </c>
      <c r="H5494">
        <f>IF($C5494=5,$B5494,NA())</f>
        <v>0.5732192</v>
      </c>
      <c r="I5494" t="e">
        <f>IF($C5494="",$B5494,NA())</f>
        <v>#N/A</v>
      </c>
    </row>
    <row r="5495" spans="1:9">
      <c r="A5495">
        <v>1.3273138</v>
      </c>
      <c r="B5495">
        <v>0.5732192</v>
      </c>
      <c r="C5495">
        <f>'Map Data'!$I$70</f>
        <v>5</v>
      </c>
      <c r="D5495" t="e">
        <f>IF($C5495=1,$B5495,NA())</f>
        <v>#N/A</v>
      </c>
      <c r="E5495" t="e">
        <f>IF($C5495=2,$B5495,NA())</f>
        <v>#N/A</v>
      </c>
      <c r="F5495" t="e">
        <f>IF($C5495=3,$B5495,NA())</f>
        <v>#N/A</v>
      </c>
      <c r="G5495" t="e">
        <f>IF($C5495=4,$B5495,NA())</f>
        <v>#N/A</v>
      </c>
      <c r="H5495">
        <f>IF($C5495=5,$B5495,NA())</f>
        <v>0.5732192</v>
      </c>
      <c r="I5495" t="e">
        <f>IF($C5495="",$B5495,NA())</f>
        <v>#N/A</v>
      </c>
    </row>
    <row r="5497" spans="1:9">
      <c r="A5497">
        <v>1.3664853</v>
      </c>
      <c r="B5497">
        <v>0.5732192</v>
      </c>
      <c r="C5497">
        <f>'Map Data'!$I$70</f>
        <v>5</v>
      </c>
      <c r="D5497" t="e">
        <f>IF($C5497=1,$B5497,NA())</f>
        <v>#N/A</v>
      </c>
      <c r="E5497" t="e">
        <f>IF($C5497=2,$B5497,NA())</f>
        <v>#N/A</v>
      </c>
      <c r="F5497" t="e">
        <f>IF($C5497=3,$B5497,NA())</f>
        <v>#N/A</v>
      </c>
      <c r="G5497" t="e">
        <f>IF($C5497=4,$B5497,NA())</f>
        <v>#N/A</v>
      </c>
      <c r="H5497">
        <f>IF($C5497=5,$B5497,NA())</f>
        <v>0.5732192</v>
      </c>
      <c r="I5497" t="e">
        <f>IF($C5497="",$B5497,NA())</f>
        <v>#N/A</v>
      </c>
    </row>
    <row r="5498" spans="1:9">
      <c r="A5498">
        <v>1.7220427</v>
      </c>
      <c r="B5498">
        <v>0.5732192</v>
      </c>
      <c r="C5498">
        <f>'Map Data'!$I$70</f>
        <v>5</v>
      </c>
      <c r="D5498" t="e">
        <f>IF($C5498=1,$B5498,NA())</f>
        <v>#N/A</v>
      </c>
      <c r="E5498" t="e">
        <f>IF($C5498=2,$B5498,NA())</f>
        <v>#N/A</v>
      </c>
      <c r="F5498" t="e">
        <f>IF($C5498=3,$B5498,NA())</f>
        <v>#N/A</v>
      </c>
      <c r="G5498" t="e">
        <f>IF($C5498=4,$B5498,NA())</f>
        <v>#N/A</v>
      </c>
      <c r="H5498">
        <f>IF($C5498=5,$B5498,NA())</f>
        <v>0.5732192</v>
      </c>
      <c r="I5498" t="e">
        <f>IF($C5498="",$B5498,NA())</f>
        <v>#N/A</v>
      </c>
    </row>
    <row r="5500" spans="1:9">
      <c r="A5500">
        <v>1.1646011</v>
      </c>
      <c r="B5500">
        <v>0.5912984999999999</v>
      </c>
      <c r="C5500">
        <f>'Map Data'!$I$70</f>
        <v>5</v>
      </c>
      <c r="D5500" t="e">
        <f>IF($C5500=1,$B5500,NA())</f>
        <v>#N/A</v>
      </c>
      <c r="E5500" t="e">
        <f>IF($C5500=2,$B5500,NA())</f>
        <v>#N/A</v>
      </c>
      <c r="F5500" t="e">
        <f>IF($C5500=3,$B5500,NA())</f>
        <v>#N/A</v>
      </c>
      <c r="G5500" t="e">
        <f>IF($C5500=4,$B5500,NA())</f>
        <v>#N/A</v>
      </c>
      <c r="H5500">
        <f>IF($C5500=5,$B5500,NA())</f>
        <v>0.5912985</v>
      </c>
      <c r="I5500" t="e">
        <f>IF($C5500="",$B5500,NA())</f>
        <v>#N/A</v>
      </c>
    </row>
    <row r="5501" spans="1:9">
      <c r="A5501">
        <v>1.7130031</v>
      </c>
      <c r="B5501">
        <v>0.5912984999999999</v>
      </c>
      <c r="C5501">
        <f>'Map Data'!$I$70</f>
        <v>5</v>
      </c>
      <c r="D5501" t="e">
        <f>IF($C5501=1,$B5501,NA())</f>
        <v>#N/A</v>
      </c>
      <c r="E5501" t="e">
        <f>IF($C5501=2,$B5501,NA())</f>
        <v>#N/A</v>
      </c>
      <c r="F5501" t="e">
        <f>IF($C5501=3,$B5501,NA())</f>
        <v>#N/A</v>
      </c>
      <c r="G5501" t="e">
        <f>IF($C5501=4,$B5501,NA())</f>
        <v>#N/A</v>
      </c>
      <c r="H5501">
        <f>IF($C5501=5,$B5501,NA())</f>
        <v>0.5912985</v>
      </c>
      <c r="I5501" t="e">
        <f>IF($C5501="",$B5501,NA())</f>
        <v>#N/A</v>
      </c>
    </row>
    <row r="5503" spans="1:9">
      <c r="A5503">
        <v>1.1194031</v>
      </c>
      <c r="B5503">
        <v>0.6093777</v>
      </c>
      <c r="C5503">
        <f>'Map Data'!$I$70</f>
        <v>5</v>
      </c>
      <c r="D5503" t="e">
        <f>IF($C5503=1,$B5503,NA())</f>
        <v>#N/A</v>
      </c>
      <c r="E5503" t="e">
        <f>IF($C5503=2,$B5503,NA())</f>
        <v>#N/A</v>
      </c>
      <c r="F5503" t="e">
        <f>IF($C5503=3,$B5503,NA())</f>
        <v>#N/A</v>
      </c>
      <c r="G5503" t="e">
        <f>IF($C5503=4,$B5503,NA())</f>
        <v>#N/A</v>
      </c>
      <c r="H5503">
        <f>IF($C5503=5,$B5503,NA())</f>
        <v>0.6093777</v>
      </c>
      <c r="I5503" t="e">
        <f>IF($C5503="",$B5503,NA())</f>
        <v>#N/A</v>
      </c>
    </row>
    <row r="5504" spans="1:9">
      <c r="A5504">
        <v>1.7039635</v>
      </c>
      <c r="B5504">
        <v>0.6093777</v>
      </c>
      <c r="C5504">
        <f>'Map Data'!$I$70</f>
        <v>5</v>
      </c>
      <c r="D5504" t="e">
        <f>IF($C5504=1,$B5504,NA())</f>
        <v>#N/A</v>
      </c>
      <c r="E5504" t="e">
        <f>IF($C5504=2,$B5504,NA())</f>
        <v>#N/A</v>
      </c>
      <c r="F5504" t="e">
        <f>IF($C5504=3,$B5504,NA())</f>
        <v>#N/A</v>
      </c>
      <c r="G5504" t="e">
        <f>IF($C5504=4,$B5504,NA())</f>
        <v>#N/A</v>
      </c>
      <c r="H5504">
        <f>IF($C5504=5,$B5504,NA())</f>
        <v>0.6093777</v>
      </c>
      <c r="I5504" t="e">
        <f>IF($C5504="",$B5504,NA())</f>
        <v>#N/A</v>
      </c>
    </row>
    <row r="5506" spans="1:9">
      <c r="A5506">
        <v>1.0983107</v>
      </c>
      <c r="B5506">
        <v>0.627457</v>
      </c>
      <c r="C5506">
        <f>'Map Data'!$I$70</f>
        <v>5</v>
      </c>
      <c r="D5506" t="e">
        <f>IF($C5506=1,$B5506,NA())</f>
        <v>#N/A</v>
      </c>
      <c r="E5506" t="e">
        <f>IF($C5506=2,$B5506,NA())</f>
        <v>#N/A</v>
      </c>
      <c r="F5506" t="e">
        <f>IF($C5506=3,$B5506,NA())</f>
        <v>#N/A</v>
      </c>
      <c r="G5506" t="e">
        <f>IF($C5506=4,$B5506,NA())</f>
        <v>#N/A</v>
      </c>
      <c r="H5506">
        <f>IF($C5506=5,$B5506,NA())</f>
        <v>0.627457</v>
      </c>
      <c r="I5506" t="e">
        <f>IF($C5506="",$B5506,NA())</f>
        <v>#N/A</v>
      </c>
    </row>
    <row r="5507" spans="1:9">
      <c r="A5507">
        <v>1.6949239</v>
      </c>
      <c r="B5507">
        <v>0.627457</v>
      </c>
      <c r="C5507">
        <f>'Map Data'!$I$70</f>
        <v>5</v>
      </c>
      <c r="D5507" t="e">
        <f>IF($C5507=1,$B5507,NA())</f>
        <v>#N/A</v>
      </c>
      <c r="E5507" t="e">
        <f>IF($C5507=2,$B5507,NA())</f>
        <v>#N/A</v>
      </c>
      <c r="F5507" t="e">
        <f>IF($C5507=3,$B5507,NA())</f>
        <v>#N/A</v>
      </c>
      <c r="G5507" t="e">
        <f>IF($C5507=4,$B5507,NA())</f>
        <v>#N/A</v>
      </c>
      <c r="H5507">
        <f>IF($C5507=5,$B5507,NA())</f>
        <v>0.627457</v>
      </c>
      <c r="I5507" t="e">
        <f>IF($C5507="",$B5507,NA())</f>
        <v>#N/A</v>
      </c>
    </row>
    <row r="5509" spans="1:9">
      <c r="A5509">
        <v>1.1013239</v>
      </c>
      <c r="B5509">
        <v>0.6455362</v>
      </c>
      <c r="C5509">
        <f>'Map Data'!$I$70</f>
        <v>5</v>
      </c>
      <c r="D5509" t="e">
        <f>IF($C5509=1,$B5509,NA())</f>
        <v>#N/A</v>
      </c>
      <c r="E5509" t="e">
        <f>IF($C5509=2,$B5509,NA())</f>
        <v>#N/A</v>
      </c>
      <c r="F5509" t="e">
        <f>IF($C5509=3,$B5509,NA())</f>
        <v>#N/A</v>
      </c>
      <c r="G5509" t="e">
        <f>IF($C5509=4,$B5509,NA())</f>
        <v>#N/A</v>
      </c>
      <c r="H5509">
        <f>IF($C5509=5,$B5509,NA())</f>
        <v>0.6455362</v>
      </c>
      <c r="I5509" t="e">
        <f>IF($C5509="",$B5509,NA())</f>
        <v>#N/A</v>
      </c>
    </row>
    <row r="5510" spans="1:9">
      <c r="A5510">
        <v>1.6768448</v>
      </c>
      <c r="B5510">
        <v>0.6455362</v>
      </c>
      <c r="C5510">
        <f>'Map Data'!$I$70</f>
        <v>5</v>
      </c>
      <c r="D5510" t="e">
        <f>IF($C5510=1,$B5510,NA())</f>
        <v>#N/A</v>
      </c>
      <c r="E5510" t="e">
        <f>IF($C5510=2,$B5510,NA())</f>
        <v>#N/A</v>
      </c>
      <c r="F5510" t="e">
        <f>IF($C5510=3,$B5510,NA())</f>
        <v>#N/A</v>
      </c>
      <c r="G5510" t="e">
        <f>IF($C5510=4,$B5510,NA())</f>
        <v>#N/A</v>
      </c>
      <c r="H5510">
        <f>IF($C5510=5,$B5510,NA())</f>
        <v>0.6455362</v>
      </c>
      <c r="I5510" t="e">
        <f>IF($C5510="",$B5510,NA())</f>
        <v>#N/A</v>
      </c>
    </row>
    <row r="5512" spans="1:9">
      <c r="A5512">
        <v>1.0892711</v>
      </c>
      <c r="B5512">
        <v>0.6636154</v>
      </c>
      <c r="C5512">
        <f>'Map Data'!$I$70</f>
        <v>5</v>
      </c>
      <c r="D5512" t="e">
        <f>IF($C5512=1,$B5512,NA())</f>
        <v>#N/A</v>
      </c>
      <c r="E5512" t="e">
        <f>IF($C5512=2,$B5512,NA())</f>
        <v>#N/A</v>
      </c>
      <c r="F5512" t="e">
        <f>IF($C5512=3,$B5512,NA())</f>
        <v>#N/A</v>
      </c>
      <c r="G5512" t="e">
        <f>IF($C5512=4,$B5512,NA())</f>
        <v>#N/A</v>
      </c>
      <c r="H5512">
        <f>IF($C5512=5,$B5512,NA())</f>
        <v>0.6636154</v>
      </c>
      <c r="I5512" t="e">
        <f>IF($C5512="",$B5512,NA())</f>
        <v>#N/A</v>
      </c>
    </row>
    <row r="5513" spans="1:9">
      <c r="A5513">
        <v>1.6617788</v>
      </c>
      <c r="B5513">
        <v>0.6636154</v>
      </c>
      <c r="C5513">
        <f>'Map Data'!$I$70</f>
        <v>5</v>
      </c>
      <c r="D5513" t="e">
        <f>IF($C5513=1,$B5513,NA())</f>
        <v>#N/A</v>
      </c>
      <c r="E5513" t="e">
        <f>IF($C5513=2,$B5513,NA())</f>
        <v>#N/A</v>
      </c>
      <c r="F5513" t="e">
        <f>IF($C5513=3,$B5513,NA())</f>
        <v>#N/A</v>
      </c>
      <c r="G5513" t="e">
        <f>IF($C5513=4,$B5513,NA())</f>
        <v>#N/A</v>
      </c>
      <c r="H5513">
        <f>IF($C5513=5,$B5513,NA())</f>
        <v>0.6636154</v>
      </c>
      <c r="I5513" t="e">
        <f>IF($C5513="",$B5513,NA())</f>
        <v>#N/A</v>
      </c>
    </row>
    <row r="5515" spans="1:9">
      <c r="A5515">
        <v>1.0802315</v>
      </c>
      <c r="B5515">
        <v>0.6816947</v>
      </c>
      <c r="C5515">
        <f>'Map Data'!$I$70</f>
        <v>5</v>
      </c>
      <c r="D5515" t="e">
        <f>IF($C5515=1,$B5515,NA())</f>
        <v>#N/A</v>
      </c>
      <c r="E5515" t="e">
        <f>IF($C5515=2,$B5515,NA())</f>
        <v>#N/A</v>
      </c>
      <c r="F5515" t="e">
        <f>IF($C5515=3,$B5515,NA())</f>
        <v>#N/A</v>
      </c>
      <c r="G5515" t="e">
        <f>IF($C5515=4,$B5515,NA())</f>
        <v>#N/A</v>
      </c>
      <c r="H5515">
        <f>IF($C5515=5,$B5515,NA())</f>
        <v>0.6816947</v>
      </c>
      <c r="I5515" t="e">
        <f>IF($C5515="",$B5515,NA())</f>
        <v>#N/A</v>
      </c>
    </row>
    <row r="5516" spans="1:9">
      <c r="A5516">
        <v>1.6376732</v>
      </c>
      <c r="B5516">
        <v>0.6816947</v>
      </c>
      <c r="C5516">
        <f>'Map Data'!$I$70</f>
        <v>5</v>
      </c>
      <c r="D5516" t="e">
        <f>IF($C5516=1,$B5516,NA())</f>
        <v>#N/A</v>
      </c>
      <c r="E5516" t="e">
        <f>IF($C5516=2,$B5516,NA())</f>
        <v>#N/A</v>
      </c>
      <c r="F5516" t="e">
        <f>IF($C5516=3,$B5516,NA())</f>
        <v>#N/A</v>
      </c>
      <c r="G5516" t="e">
        <f>IF($C5516=4,$B5516,NA())</f>
        <v>#N/A</v>
      </c>
      <c r="H5516">
        <f>IF($C5516=5,$B5516,NA())</f>
        <v>0.6816947</v>
      </c>
      <c r="I5516" t="e">
        <f>IF($C5516="",$B5516,NA())</f>
        <v>#N/A</v>
      </c>
    </row>
    <row r="5518" spans="1:9">
      <c r="A5518">
        <v>1.0470863</v>
      </c>
      <c r="B5518">
        <v>0.6997738999999999</v>
      </c>
      <c r="C5518">
        <f>'Map Data'!$I$70</f>
        <v>5</v>
      </c>
      <c r="D5518" t="e">
        <f>IF($C5518=1,$B5518,NA())</f>
        <v>#N/A</v>
      </c>
      <c r="E5518" t="e">
        <f>IF($C5518=2,$B5518,NA())</f>
        <v>#N/A</v>
      </c>
      <c r="F5518" t="e">
        <f>IF($C5518=3,$B5518,NA())</f>
        <v>#N/A</v>
      </c>
      <c r="G5518" t="e">
        <f>IF($C5518=4,$B5518,NA())</f>
        <v>#N/A</v>
      </c>
      <c r="H5518">
        <f>IF($C5518=5,$B5518,NA())</f>
        <v>0.6997739</v>
      </c>
      <c r="I5518" t="e">
        <f>IF($C5518="",$B5518,NA())</f>
        <v>#N/A</v>
      </c>
    </row>
    <row r="5519" spans="1:9">
      <c r="A5519">
        <v>1.6376732</v>
      </c>
      <c r="B5519">
        <v>0.6997738999999999</v>
      </c>
      <c r="C5519">
        <f>'Map Data'!$I$70</f>
        <v>5</v>
      </c>
      <c r="D5519" t="e">
        <f>IF($C5519=1,$B5519,NA())</f>
        <v>#N/A</v>
      </c>
      <c r="E5519" t="e">
        <f>IF($C5519=2,$B5519,NA())</f>
        <v>#N/A</v>
      </c>
      <c r="F5519" t="e">
        <f>IF($C5519=3,$B5519,NA())</f>
        <v>#N/A</v>
      </c>
      <c r="G5519" t="e">
        <f>IF($C5519=4,$B5519,NA())</f>
        <v>#N/A</v>
      </c>
      <c r="H5519">
        <f>IF($C5519=5,$B5519,NA())</f>
        <v>0.6997739</v>
      </c>
      <c r="I5519" t="e">
        <f>IF($C5519="",$B5519,NA())</f>
        <v>#N/A</v>
      </c>
    </row>
    <row r="5521" spans="1:9">
      <c r="A5521">
        <v>1.0290072</v>
      </c>
      <c r="B5521">
        <v>0.7178532</v>
      </c>
      <c r="C5521">
        <f>'Map Data'!$I$70</f>
        <v>5</v>
      </c>
      <c r="D5521" t="e">
        <f>IF($C5521=1,$B5521,NA())</f>
        <v>#N/A</v>
      </c>
      <c r="E5521" t="e">
        <f>IF($C5521=2,$B5521,NA())</f>
        <v>#N/A</v>
      </c>
      <c r="F5521" t="e">
        <f>IF($C5521=3,$B5521,NA())</f>
        <v>#N/A</v>
      </c>
      <c r="G5521" t="e">
        <f>IF($C5521=4,$B5521,NA())</f>
        <v>#N/A</v>
      </c>
      <c r="H5521">
        <f>IF($C5521=5,$B5521,NA())</f>
        <v>0.7178532</v>
      </c>
      <c r="I5521" t="e">
        <f>IF($C5521="",$B5521,NA())</f>
        <v>#N/A</v>
      </c>
    </row>
    <row r="5522" spans="1:9">
      <c r="A5522">
        <v>1.6527392</v>
      </c>
      <c r="B5522">
        <v>0.7178532</v>
      </c>
      <c r="C5522">
        <f>'Map Data'!$I$70</f>
        <v>5</v>
      </c>
      <c r="D5522" t="e">
        <f>IF($C5522=1,$B5522,NA())</f>
        <v>#N/A</v>
      </c>
      <c r="E5522" t="e">
        <f>IF($C5522=2,$B5522,NA())</f>
        <v>#N/A</v>
      </c>
      <c r="F5522" t="e">
        <f>IF($C5522=3,$B5522,NA())</f>
        <v>#N/A</v>
      </c>
      <c r="G5522" t="e">
        <f>IF($C5522=4,$B5522,NA())</f>
        <v>#N/A</v>
      </c>
      <c r="H5522">
        <f>IF($C5522=5,$B5522,NA())</f>
        <v>0.7178532</v>
      </c>
      <c r="I5522" t="e">
        <f>IF($C5522="",$B5522,NA())</f>
        <v>#N/A</v>
      </c>
    </row>
    <row r="5524" spans="1:9">
      <c r="A5524">
        <v>1.0139412</v>
      </c>
      <c r="B5524">
        <v>0.7359324</v>
      </c>
      <c r="C5524">
        <f>'Map Data'!$I$70</f>
        <v>5</v>
      </c>
      <c r="D5524" t="e">
        <f>IF($C5524=1,$B5524,NA())</f>
        <v>#N/A</v>
      </c>
      <c r="E5524" t="e">
        <f>IF($C5524=2,$B5524,NA())</f>
        <v>#N/A</v>
      </c>
      <c r="F5524" t="e">
        <f>IF($C5524=3,$B5524,NA())</f>
        <v>#N/A</v>
      </c>
      <c r="G5524" t="e">
        <f>IF($C5524=4,$B5524,NA())</f>
        <v>#N/A</v>
      </c>
      <c r="H5524">
        <f>IF($C5524=5,$B5524,NA())</f>
        <v>0.7359324</v>
      </c>
      <c r="I5524" t="e">
        <f>IF($C5524="",$B5524,NA())</f>
        <v>#N/A</v>
      </c>
    </row>
    <row r="5525" spans="1:9">
      <c r="A5525">
        <v>1.604528</v>
      </c>
      <c r="B5525">
        <v>0.7359324</v>
      </c>
      <c r="C5525">
        <f>'Map Data'!$I$70</f>
        <v>5</v>
      </c>
      <c r="D5525" t="e">
        <f>IF($C5525=1,$B5525,NA())</f>
        <v>#N/A</v>
      </c>
      <c r="E5525" t="e">
        <f>IF($C5525=2,$B5525,NA())</f>
        <v>#N/A</v>
      </c>
      <c r="F5525" t="e">
        <f>IF($C5525=3,$B5525,NA())</f>
        <v>#N/A</v>
      </c>
      <c r="G5525" t="e">
        <f>IF($C5525=4,$B5525,NA())</f>
        <v>#N/A</v>
      </c>
      <c r="H5525">
        <f>IF($C5525=5,$B5525,NA())</f>
        <v>0.7359324</v>
      </c>
      <c r="I5525" t="e">
        <f>IF($C5525="",$B5525,NA())</f>
        <v>#N/A</v>
      </c>
    </row>
    <row r="5527" spans="1:9">
      <c r="A5527">
        <v>0.9928488</v>
      </c>
      <c r="B5527">
        <v>0.7540116</v>
      </c>
      <c r="C5527">
        <f>'Map Data'!$I$70</f>
        <v>5</v>
      </c>
      <c r="D5527" t="e">
        <f>IF($C5527=1,$B5527,NA())</f>
        <v>#N/A</v>
      </c>
      <c r="E5527" t="e">
        <f>IF($C5527=2,$B5527,NA())</f>
        <v>#N/A</v>
      </c>
      <c r="F5527" t="e">
        <f>IF($C5527=3,$B5527,NA())</f>
        <v>#N/A</v>
      </c>
      <c r="G5527" t="e">
        <f>IF($C5527=4,$B5527,NA())</f>
        <v>#N/A</v>
      </c>
      <c r="H5527">
        <f>IF($C5527=5,$B5527,NA())</f>
        <v>0.7540116</v>
      </c>
      <c r="I5527" t="e">
        <f>IF($C5527="",$B5527,NA())</f>
        <v>#N/A</v>
      </c>
    </row>
    <row r="5528" spans="1:9">
      <c r="A5528">
        <v>1.5774092</v>
      </c>
      <c r="B5528">
        <v>0.7540116</v>
      </c>
      <c r="C5528">
        <f>'Map Data'!$I$70</f>
        <v>5</v>
      </c>
      <c r="D5528" t="e">
        <f>IF($C5528=1,$B5528,NA())</f>
        <v>#N/A</v>
      </c>
      <c r="E5528" t="e">
        <f>IF($C5528=2,$B5528,NA())</f>
        <v>#N/A</v>
      </c>
      <c r="F5528" t="e">
        <f>IF($C5528=3,$B5528,NA())</f>
        <v>#N/A</v>
      </c>
      <c r="G5528" t="e">
        <f>IF($C5528=4,$B5528,NA())</f>
        <v>#N/A</v>
      </c>
      <c r="H5528">
        <f>IF($C5528=5,$B5528,NA())</f>
        <v>0.7540116</v>
      </c>
      <c r="I5528" t="e">
        <f>IF($C5528="",$B5528,NA())</f>
        <v>#N/A</v>
      </c>
    </row>
    <row r="5530" spans="1:9">
      <c r="A5530">
        <v>0.9868224</v>
      </c>
      <c r="B5530">
        <v>0.7720909</v>
      </c>
      <c r="C5530">
        <f>'Map Data'!$I$70</f>
        <v>5</v>
      </c>
      <c r="D5530" t="e">
        <f>IF($C5530=1,$B5530,NA())</f>
        <v>#N/A</v>
      </c>
      <c r="E5530" t="e">
        <f>IF($C5530=2,$B5530,NA())</f>
        <v>#N/A</v>
      </c>
      <c r="F5530" t="e">
        <f>IF($C5530=3,$B5530,NA())</f>
        <v>#N/A</v>
      </c>
      <c r="G5530" t="e">
        <f>IF($C5530=4,$B5530,NA())</f>
        <v>#N/A</v>
      </c>
      <c r="H5530">
        <f>IF($C5530=5,$B5530,NA())</f>
        <v>0.7720909</v>
      </c>
      <c r="I5530" t="e">
        <f>IF($C5530="",$B5530,NA())</f>
        <v>#N/A</v>
      </c>
    </row>
    <row r="5531" spans="1:9">
      <c r="A5531">
        <v>1.5924752</v>
      </c>
      <c r="B5531">
        <v>0.7720909</v>
      </c>
      <c r="C5531">
        <f>'Map Data'!$I$70</f>
        <v>5</v>
      </c>
      <c r="D5531" t="e">
        <f>IF($C5531=1,$B5531,NA())</f>
        <v>#N/A</v>
      </c>
      <c r="E5531" t="e">
        <f>IF($C5531=2,$B5531,NA())</f>
        <v>#N/A</v>
      </c>
      <c r="F5531" t="e">
        <f>IF($C5531=3,$B5531,NA())</f>
        <v>#N/A</v>
      </c>
      <c r="G5531" t="e">
        <f>IF($C5531=4,$B5531,NA())</f>
        <v>#N/A</v>
      </c>
      <c r="H5531">
        <f>IF($C5531=5,$B5531,NA())</f>
        <v>0.7720909</v>
      </c>
      <c r="I5531" t="e">
        <f>IF($C5531="",$B5531,NA())</f>
        <v>#N/A</v>
      </c>
    </row>
    <row r="5533" spans="1:9">
      <c r="A5533">
        <v>1.6226072</v>
      </c>
      <c r="B5533">
        <v>0.7720909</v>
      </c>
      <c r="C5533">
        <f>'Map Data'!$I$70</f>
        <v>5</v>
      </c>
      <c r="D5533" t="e">
        <f>IF($C5533=1,$B5533,NA())</f>
        <v>#N/A</v>
      </c>
      <c r="E5533" t="e">
        <f>IF($C5533=2,$B5533,NA())</f>
        <v>#N/A</v>
      </c>
      <c r="F5533" t="e">
        <f>IF($C5533=3,$B5533,NA())</f>
        <v>#N/A</v>
      </c>
      <c r="G5533" t="e">
        <f>IF($C5533=4,$B5533,NA())</f>
        <v>#N/A</v>
      </c>
      <c r="H5533">
        <f>IF($C5533=5,$B5533,NA())</f>
        <v>0.7720909</v>
      </c>
      <c r="I5533" t="e">
        <f>IF($C5533="",$B5533,NA())</f>
        <v>#N/A</v>
      </c>
    </row>
    <row r="5534" spans="1:9">
      <c r="A5534">
        <v>1.6527392</v>
      </c>
      <c r="B5534">
        <v>0.7720909</v>
      </c>
      <c r="C5534">
        <f>'Map Data'!$I$70</f>
        <v>5</v>
      </c>
      <c r="D5534" t="e">
        <f>IF($C5534=1,$B5534,NA())</f>
        <v>#N/A</v>
      </c>
      <c r="E5534" t="e">
        <f>IF($C5534=2,$B5534,NA())</f>
        <v>#N/A</v>
      </c>
      <c r="F5534" t="e">
        <f>IF($C5534=3,$B5534,NA())</f>
        <v>#N/A</v>
      </c>
      <c r="G5534" t="e">
        <f>IF($C5534=4,$B5534,NA())</f>
        <v>#N/A</v>
      </c>
      <c r="H5534">
        <f>IF($C5534=5,$B5534,NA())</f>
        <v>0.7720909</v>
      </c>
      <c r="I5534" t="e">
        <f>IF($C5534="",$B5534,NA())</f>
        <v>#N/A</v>
      </c>
    </row>
    <row r="5536" spans="1:9">
      <c r="A5536">
        <v>1.0199676</v>
      </c>
      <c r="B5536">
        <v>0.7901701</v>
      </c>
      <c r="C5536">
        <f>'Map Data'!$I$70</f>
        <v>5</v>
      </c>
      <c r="D5536" t="e">
        <f>IF($C5536=1,$B5536,NA())</f>
        <v>#N/A</v>
      </c>
      <c r="E5536" t="e">
        <f>IF($C5536=2,$B5536,NA())</f>
        <v>#N/A</v>
      </c>
      <c r="F5536" t="e">
        <f>IF($C5536=3,$B5536,NA())</f>
        <v>#N/A</v>
      </c>
      <c r="G5536" t="e">
        <f>IF($C5536=4,$B5536,NA())</f>
        <v>#N/A</v>
      </c>
      <c r="H5536">
        <f>IF($C5536=5,$B5536,NA())</f>
        <v>0.7901701</v>
      </c>
      <c r="I5536" t="e">
        <f>IF($C5536="",$B5536,NA())</f>
        <v>#N/A</v>
      </c>
    </row>
    <row r="5537" spans="1:9">
      <c r="A5537">
        <v>1.6075412</v>
      </c>
      <c r="B5537">
        <v>0.7901701</v>
      </c>
      <c r="C5537">
        <f>'Map Data'!$I$70</f>
        <v>5</v>
      </c>
      <c r="D5537" t="e">
        <f>IF($C5537=1,$B5537,NA())</f>
        <v>#N/A</v>
      </c>
      <c r="E5537" t="e">
        <f>IF($C5537=2,$B5537,NA())</f>
        <v>#N/A</v>
      </c>
      <c r="F5537" t="e">
        <f>IF($C5537=3,$B5537,NA())</f>
        <v>#N/A</v>
      </c>
      <c r="G5537" t="e">
        <f>IF($C5537=4,$B5537,NA())</f>
        <v>#N/A</v>
      </c>
      <c r="H5537">
        <f>IF($C5537=5,$B5537,NA())</f>
        <v>0.7901701</v>
      </c>
      <c r="I5537" t="e">
        <f>IF($C5537="",$B5537,NA())</f>
        <v>#N/A</v>
      </c>
    </row>
    <row r="5539" spans="1:9">
      <c r="A5539">
        <v>1.6135676</v>
      </c>
      <c r="B5539">
        <v>0.7901701</v>
      </c>
      <c r="C5539">
        <f>'Map Data'!$I$70</f>
        <v>5</v>
      </c>
      <c r="D5539" t="e">
        <f>IF($C5539=1,$B5539,NA())</f>
        <v>#N/A</v>
      </c>
      <c r="E5539" t="e">
        <f>IF($C5539=2,$B5539,NA())</f>
        <v>#N/A</v>
      </c>
      <c r="F5539" t="e">
        <f>IF($C5539=3,$B5539,NA())</f>
        <v>#N/A</v>
      </c>
      <c r="G5539" t="e">
        <f>IF($C5539=4,$B5539,NA())</f>
        <v>#N/A</v>
      </c>
      <c r="H5539">
        <f>IF($C5539=5,$B5539,NA())</f>
        <v>0.7901701</v>
      </c>
      <c r="I5539" t="e">
        <f>IF($C5539="",$B5539,NA())</f>
        <v>#N/A</v>
      </c>
    </row>
    <row r="5540" spans="1:9">
      <c r="A5540">
        <v>1.664792</v>
      </c>
      <c r="B5540">
        <v>0.7901701</v>
      </c>
      <c r="C5540">
        <f>'Map Data'!$I$70</f>
        <v>5</v>
      </c>
      <c r="D5540" t="e">
        <f>IF($C5540=1,$B5540,NA())</f>
        <v>#N/A</v>
      </c>
      <c r="E5540" t="e">
        <f>IF($C5540=2,$B5540,NA())</f>
        <v>#N/A</v>
      </c>
      <c r="F5540" t="e">
        <f>IF($C5540=3,$B5540,NA())</f>
        <v>#N/A</v>
      </c>
      <c r="G5540" t="e">
        <f>IF($C5540=4,$B5540,NA())</f>
        <v>#N/A</v>
      </c>
      <c r="H5540">
        <f>IF($C5540=5,$B5540,NA())</f>
        <v>0.7901701</v>
      </c>
      <c r="I5540" t="e">
        <f>IF($C5540="",$B5540,NA())</f>
        <v>#N/A</v>
      </c>
    </row>
    <row r="5542" spans="1:9">
      <c r="A5542">
        <v>1.0500995</v>
      </c>
      <c r="B5542">
        <v>0.8082494</v>
      </c>
      <c r="C5542">
        <f>'Map Data'!$I$70</f>
        <v>5</v>
      </c>
      <c r="D5542" t="e">
        <f>IF($C5542=1,$B5542,NA())</f>
        <v>#N/A</v>
      </c>
      <c r="E5542" t="e">
        <f>IF($C5542=2,$B5542,NA())</f>
        <v>#N/A</v>
      </c>
      <c r="F5542" t="e">
        <f>IF($C5542=3,$B5542,NA())</f>
        <v>#N/A</v>
      </c>
      <c r="G5542" t="e">
        <f>IF($C5542=4,$B5542,NA())</f>
        <v>#N/A</v>
      </c>
      <c r="H5542">
        <f>IF($C5542=5,$B5542,NA())</f>
        <v>0.8082494</v>
      </c>
      <c r="I5542" t="e">
        <f>IF($C5542="",$B5542,NA())</f>
        <v>#N/A</v>
      </c>
    </row>
    <row r="5543" spans="1:9">
      <c r="A5543">
        <v>1.3574458</v>
      </c>
      <c r="B5543">
        <v>0.8082494</v>
      </c>
      <c r="C5543">
        <f>'Map Data'!$I$70</f>
        <v>5</v>
      </c>
      <c r="D5543" t="e">
        <f>IF($C5543=1,$B5543,NA())</f>
        <v>#N/A</v>
      </c>
      <c r="E5543" t="e">
        <f>IF($C5543=2,$B5543,NA())</f>
        <v>#N/A</v>
      </c>
      <c r="F5543" t="e">
        <f>IF($C5543=3,$B5543,NA())</f>
        <v>#N/A</v>
      </c>
      <c r="G5543" t="e">
        <f>IF($C5543=4,$B5543,NA())</f>
        <v>#N/A</v>
      </c>
      <c r="H5543">
        <f>IF($C5543=5,$B5543,NA())</f>
        <v>0.8082494</v>
      </c>
      <c r="I5543" t="e">
        <f>IF($C5543="",$B5543,NA())</f>
        <v>#N/A</v>
      </c>
    </row>
    <row r="5545" spans="1:9">
      <c r="A5545">
        <v>1.3936041</v>
      </c>
      <c r="B5545">
        <v>0.8082494</v>
      </c>
      <c r="C5545">
        <f>'Map Data'!$I$70</f>
        <v>5</v>
      </c>
      <c r="D5545" t="e">
        <f>IF($C5545=1,$B5545,NA())</f>
        <v>#N/A</v>
      </c>
      <c r="E5545" t="e">
        <f>IF($C5545=2,$B5545,NA())</f>
        <v>#N/A</v>
      </c>
      <c r="F5545" t="e">
        <f>IF($C5545=3,$B5545,NA())</f>
        <v>#N/A</v>
      </c>
      <c r="G5545" t="e">
        <f>IF($C5545=4,$B5545,NA())</f>
        <v>#N/A</v>
      </c>
      <c r="H5545">
        <f>IF($C5545=5,$B5545,NA())</f>
        <v>0.8082494</v>
      </c>
      <c r="I5545" t="e">
        <f>IF($C5545="",$B5545,NA())</f>
        <v>#N/A</v>
      </c>
    </row>
    <row r="5546" spans="1:9">
      <c r="A5546">
        <v>1.6828711</v>
      </c>
      <c r="B5546">
        <v>0.8082494</v>
      </c>
      <c r="C5546">
        <f>'Map Data'!$I$70</f>
        <v>5</v>
      </c>
      <c r="D5546" t="e">
        <f>IF($C5546=1,$B5546,NA())</f>
        <v>#N/A</v>
      </c>
      <c r="E5546" t="e">
        <f>IF($C5546=2,$B5546,NA())</f>
        <v>#N/A</v>
      </c>
      <c r="F5546" t="e">
        <f>IF($C5546=3,$B5546,NA())</f>
        <v>#N/A</v>
      </c>
      <c r="G5546" t="e">
        <f>IF($C5546=4,$B5546,NA())</f>
        <v>#N/A</v>
      </c>
      <c r="H5546">
        <f>IF($C5546=5,$B5546,NA())</f>
        <v>0.8082494</v>
      </c>
      <c r="I5546" t="e">
        <f>IF($C5546="",$B5546,NA())</f>
        <v>#N/A</v>
      </c>
    </row>
    <row r="5548" spans="1:9">
      <c r="A5548">
        <v>1.0531127</v>
      </c>
      <c r="B5548">
        <v>0.8263286</v>
      </c>
      <c r="C5548">
        <f>'Map Data'!$I$70</f>
        <v>5</v>
      </c>
      <c r="D5548" t="e">
        <f>IF($C5548=1,$B5548,NA())</f>
        <v>#N/A</v>
      </c>
      <c r="E5548" t="e">
        <f>IF($C5548=2,$B5548,NA())</f>
        <v>#N/A</v>
      </c>
      <c r="F5548" t="e">
        <f>IF($C5548=3,$B5548,NA())</f>
        <v>#N/A</v>
      </c>
      <c r="G5548" t="e">
        <f>IF($C5548=4,$B5548,NA())</f>
        <v>#N/A</v>
      </c>
      <c r="H5548">
        <f>IF($C5548=5,$B5548,NA())</f>
        <v>0.8263286</v>
      </c>
      <c r="I5548" t="e">
        <f>IF($C5548="",$B5548,NA())</f>
        <v>#N/A</v>
      </c>
    </row>
    <row r="5549" spans="1:9">
      <c r="A5549">
        <v>1.254997</v>
      </c>
      <c r="B5549">
        <v>0.8263286</v>
      </c>
      <c r="C5549">
        <f>'Map Data'!$I$70</f>
        <v>5</v>
      </c>
      <c r="D5549" t="e">
        <f>IF($C5549=1,$B5549,NA())</f>
        <v>#N/A</v>
      </c>
      <c r="E5549" t="e">
        <f>IF($C5549=2,$B5549,NA())</f>
        <v>#N/A</v>
      </c>
      <c r="F5549" t="e">
        <f>IF($C5549=3,$B5549,NA())</f>
        <v>#N/A</v>
      </c>
      <c r="G5549" t="e">
        <f>IF($C5549=4,$B5549,NA())</f>
        <v>#N/A</v>
      </c>
      <c r="H5549">
        <f>IF($C5549=5,$B5549,NA())</f>
        <v>0.8263286</v>
      </c>
      <c r="I5549" t="e">
        <f>IF($C5549="",$B5549,NA())</f>
        <v>#N/A</v>
      </c>
    </row>
    <row r="5551" spans="1:9">
      <c r="A5551">
        <v>1.4478417</v>
      </c>
      <c r="B5551">
        <v>0.8263286</v>
      </c>
      <c r="C5551">
        <f>'Map Data'!$I$70</f>
        <v>5</v>
      </c>
      <c r="D5551" t="e">
        <f>IF($C5551=1,$B5551,NA())</f>
        <v>#N/A</v>
      </c>
      <c r="E5551" t="e">
        <f>IF($C5551=2,$B5551,NA())</f>
        <v>#N/A</v>
      </c>
      <c r="F5551" t="e">
        <f>IF($C5551=3,$B5551,NA())</f>
        <v>#N/A</v>
      </c>
      <c r="G5551" t="e">
        <f>IF($C5551=4,$B5551,NA())</f>
        <v>#N/A</v>
      </c>
      <c r="H5551">
        <f>IF($C5551=5,$B5551,NA())</f>
        <v>0.8263286</v>
      </c>
      <c r="I5551" t="e">
        <f>IF($C5551="",$B5551,NA())</f>
        <v>#N/A</v>
      </c>
    </row>
    <row r="5552" spans="1:9">
      <c r="A5552">
        <v>1.7130031</v>
      </c>
      <c r="B5552">
        <v>0.8263286</v>
      </c>
      <c r="C5552">
        <f>'Map Data'!$I$70</f>
        <v>5</v>
      </c>
      <c r="D5552" t="e">
        <f>IF($C5552=1,$B5552,NA())</f>
        <v>#N/A</v>
      </c>
      <c r="E5552" t="e">
        <f>IF($C5552=2,$B5552,NA())</f>
        <v>#N/A</v>
      </c>
      <c r="F5552" t="e">
        <f>IF($C5552=3,$B5552,NA())</f>
        <v>#N/A</v>
      </c>
      <c r="G5552" t="e">
        <f>IF($C5552=4,$B5552,NA())</f>
        <v>#N/A</v>
      </c>
      <c r="H5552">
        <f>IF($C5552=5,$B5552,NA())</f>
        <v>0.8263286</v>
      </c>
      <c r="I5552" t="e">
        <f>IF($C5552="",$B5552,NA())</f>
        <v>#N/A</v>
      </c>
    </row>
    <row r="5554" spans="1:9">
      <c r="A5554">
        <v>1.0440731</v>
      </c>
      <c r="B5554">
        <v>0.8444078</v>
      </c>
      <c r="C5554">
        <f>'Map Data'!$I$70</f>
        <v>5</v>
      </c>
      <c r="D5554" t="e">
        <f>IF($C5554=1,$B5554,NA())</f>
        <v>#N/A</v>
      </c>
      <c r="E5554" t="e">
        <f>IF($C5554=2,$B5554,NA())</f>
        <v>#N/A</v>
      </c>
      <c r="F5554" t="e">
        <f>IF($C5554=3,$B5554,NA())</f>
        <v>#N/A</v>
      </c>
      <c r="G5554" t="e">
        <f>IF($C5554=4,$B5554,NA())</f>
        <v>#N/A</v>
      </c>
      <c r="H5554">
        <f>IF($C5554=5,$B5554,NA())</f>
        <v>0.8444078</v>
      </c>
      <c r="I5554" t="e">
        <f>IF($C5554="",$B5554,NA())</f>
        <v>#N/A</v>
      </c>
    </row>
    <row r="5555" spans="1:9">
      <c r="A5555">
        <v>1.2369178</v>
      </c>
      <c r="B5555">
        <v>0.8444078</v>
      </c>
      <c r="C5555">
        <f>'Map Data'!$I$70</f>
        <v>5</v>
      </c>
      <c r="D5555" t="e">
        <f>IF($C5555=1,$B5555,NA())</f>
        <v>#N/A</v>
      </c>
      <c r="E5555" t="e">
        <f>IF($C5555=2,$B5555,NA())</f>
        <v>#N/A</v>
      </c>
      <c r="F5555" t="e">
        <f>IF($C5555=3,$B5555,NA())</f>
        <v>#N/A</v>
      </c>
      <c r="G5555" t="e">
        <f>IF($C5555=4,$B5555,NA())</f>
        <v>#N/A</v>
      </c>
      <c r="H5555">
        <f>IF($C5555=5,$B5555,NA())</f>
        <v>0.8444078</v>
      </c>
      <c r="I5555" t="e">
        <f>IF($C5555="",$B5555,NA())</f>
        <v>#N/A</v>
      </c>
    </row>
    <row r="5557" spans="1:9">
      <c r="A5557">
        <v>1.4508549</v>
      </c>
      <c r="B5557">
        <v>0.8444078</v>
      </c>
      <c r="C5557">
        <f>'Map Data'!$I$70</f>
        <v>5</v>
      </c>
      <c r="D5557" t="e">
        <f>IF($C5557=1,$B5557,NA())</f>
        <v>#N/A</v>
      </c>
      <c r="E5557" t="e">
        <f>IF($C5557=2,$B5557,NA())</f>
        <v>#N/A</v>
      </c>
      <c r="F5557" t="e">
        <f>IF($C5557=3,$B5557,NA())</f>
        <v>#N/A</v>
      </c>
      <c r="G5557" t="e">
        <f>IF($C5557=4,$B5557,NA())</f>
        <v>#N/A</v>
      </c>
      <c r="H5557">
        <f>IF($C5557=5,$B5557,NA())</f>
        <v>0.8444078</v>
      </c>
      <c r="I5557" t="e">
        <f>IF($C5557="",$B5557,NA())</f>
        <v>#N/A</v>
      </c>
    </row>
    <row r="5558" spans="1:9">
      <c r="A5558">
        <v>1.7009503</v>
      </c>
      <c r="B5558">
        <v>0.8444078</v>
      </c>
      <c r="C5558">
        <f>'Map Data'!$I$70</f>
        <v>5</v>
      </c>
      <c r="D5558" t="e">
        <f>IF($C5558=1,$B5558,NA())</f>
        <v>#N/A</v>
      </c>
      <c r="E5558" t="e">
        <f>IF($C5558=2,$B5558,NA())</f>
        <v>#N/A</v>
      </c>
      <c r="F5558" t="e">
        <f>IF($C5558=3,$B5558,NA())</f>
        <v>#N/A</v>
      </c>
      <c r="G5558" t="e">
        <f>IF($C5558=4,$B5558,NA())</f>
        <v>#N/A</v>
      </c>
      <c r="H5558">
        <f>IF($C5558=5,$B5558,NA())</f>
        <v>0.8444078</v>
      </c>
      <c r="I5558" t="e">
        <f>IF($C5558="",$B5558,NA())</f>
        <v>#N/A</v>
      </c>
    </row>
    <row r="5560" spans="1:9">
      <c r="A5560">
        <v>1.0440731</v>
      </c>
      <c r="B5560">
        <v>0.8624871</v>
      </c>
      <c r="C5560">
        <f>'Map Data'!$I$70</f>
        <v>5</v>
      </c>
      <c r="D5560" t="e">
        <f>IF($C5560=1,$B5560,NA())</f>
        <v>#N/A</v>
      </c>
      <c r="E5560" t="e">
        <f>IF($C5560=2,$B5560,NA())</f>
        <v>#N/A</v>
      </c>
      <c r="F5560" t="e">
        <f>IF($C5560=3,$B5560,NA())</f>
        <v>#N/A</v>
      </c>
      <c r="G5560" t="e">
        <f>IF($C5560=4,$B5560,NA())</f>
        <v>#N/A</v>
      </c>
      <c r="H5560">
        <f>IF($C5560=5,$B5560,NA())</f>
        <v>0.8624871</v>
      </c>
      <c r="I5560" t="e">
        <f>IF($C5560="",$B5560,NA())</f>
        <v>#N/A</v>
      </c>
    </row>
    <row r="5561" spans="1:9">
      <c r="A5561">
        <v>1.1826803</v>
      </c>
      <c r="B5561">
        <v>0.8624871</v>
      </c>
      <c r="C5561">
        <f>'Map Data'!$I$70</f>
        <v>5</v>
      </c>
      <c r="D5561" t="e">
        <f>IF($C5561=1,$B5561,NA())</f>
        <v>#N/A</v>
      </c>
      <c r="E5561" t="e">
        <f>IF($C5561=2,$B5561,NA())</f>
        <v>#N/A</v>
      </c>
      <c r="F5561" t="e">
        <f>IF($C5561=3,$B5561,NA())</f>
        <v>#N/A</v>
      </c>
      <c r="G5561" t="e">
        <f>IF($C5561=4,$B5561,NA())</f>
        <v>#N/A</v>
      </c>
      <c r="H5561">
        <f>IF($C5561=5,$B5561,NA())</f>
        <v>0.8624871</v>
      </c>
      <c r="I5561" t="e">
        <f>IF($C5561="",$B5561,NA())</f>
        <v>#N/A</v>
      </c>
    </row>
    <row r="5563" spans="1:9">
      <c r="A5563">
        <v>1.4689341</v>
      </c>
      <c r="B5563">
        <v>0.8624871</v>
      </c>
      <c r="C5563">
        <f>'Map Data'!$I$70</f>
        <v>5</v>
      </c>
      <c r="D5563" t="e">
        <f>IF($C5563=1,$B5563,NA())</f>
        <v>#N/A</v>
      </c>
      <c r="E5563" t="e">
        <f>IF($C5563=2,$B5563,NA())</f>
        <v>#N/A</v>
      </c>
      <c r="F5563" t="e">
        <f>IF($C5563=3,$B5563,NA())</f>
        <v>#N/A</v>
      </c>
      <c r="G5563" t="e">
        <f>IF($C5563=4,$B5563,NA())</f>
        <v>#N/A</v>
      </c>
      <c r="H5563">
        <f>IF($C5563=5,$B5563,NA())</f>
        <v>0.8624871</v>
      </c>
      <c r="I5563" t="e">
        <f>IF($C5563="",$B5563,NA())</f>
        <v>#N/A</v>
      </c>
    </row>
    <row r="5564" spans="1:9">
      <c r="A5564">
        <v>1.6919107</v>
      </c>
      <c r="B5564">
        <v>0.8624871</v>
      </c>
      <c r="C5564">
        <f>'Map Data'!$I$70</f>
        <v>5</v>
      </c>
      <c r="D5564" t="e">
        <f>IF($C5564=1,$B5564,NA())</f>
        <v>#N/A</v>
      </c>
      <c r="E5564" t="e">
        <f>IF($C5564=2,$B5564,NA())</f>
        <v>#N/A</v>
      </c>
      <c r="F5564" t="e">
        <f>IF($C5564=3,$B5564,NA())</f>
        <v>#N/A</v>
      </c>
      <c r="G5564" t="e">
        <f>IF($C5564=4,$B5564,NA())</f>
        <v>#N/A</v>
      </c>
      <c r="H5564">
        <f>IF($C5564=5,$B5564,NA())</f>
        <v>0.8624871</v>
      </c>
      <c r="I5564" t="e">
        <f>IF($C5564="",$B5564,NA())</f>
        <v>#N/A</v>
      </c>
    </row>
    <row r="5566" spans="1:9">
      <c r="A5566">
        <v>1.0591391</v>
      </c>
      <c r="B5566">
        <v>0.8805663</v>
      </c>
      <c r="C5566">
        <f>'Map Data'!$I$70</f>
        <v>5</v>
      </c>
      <c r="D5566" t="e">
        <f>IF($C5566=1,$B5566,NA())</f>
        <v>#N/A</v>
      </c>
      <c r="E5566" t="e">
        <f>IF($C5566=2,$B5566,NA())</f>
        <v>#N/A</v>
      </c>
      <c r="F5566" t="e">
        <f>IF($C5566=3,$B5566,NA())</f>
        <v>#N/A</v>
      </c>
      <c r="G5566" t="e">
        <f>IF($C5566=4,$B5566,NA())</f>
        <v>#N/A</v>
      </c>
      <c r="H5566">
        <f>IF($C5566=5,$B5566,NA())</f>
        <v>0.8805663</v>
      </c>
      <c r="I5566" t="e">
        <f>IF($C5566="",$B5566,NA())</f>
        <v>#N/A</v>
      </c>
    </row>
    <row r="5567" spans="1:9">
      <c r="A5567">
        <v>1.1585747</v>
      </c>
      <c r="B5567">
        <v>0.8805663</v>
      </c>
      <c r="C5567">
        <f>'Map Data'!$I$70</f>
        <v>5</v>
      </c>
      <c r="D5567" t="e">
        <f>IF($C5567=1,$B5567,NA())</f>
        <v>#N/A</v>
      </c>
      <c r="E5567" t="e">
        <f>IF($C5567=2,$B5567,NA())</f>
        <v>#N/A</v>
      </c>
      <c r="F5567" t="e">
        <f>IF($C5567=3,$B5567,NA())</f>
        <v>#N/A</v>
      </c>
      <c r="G5567" t="e">
        <f>IF($C5567=4,$B5567,NA())</f>
        <v>#N/A</v>
      </c>
      <c r="H5567">
        <f>IF($C5567=5,$B5567,NA())</f>
        <v>0.8805663</v>
      </c>
      <c r="I5567" t="e">
        <f>IF($C5567="",$B5567,NA())</f>
        <v>#N/A</v>
      </c>
    </row>
    <row r="5569" spans="1:9">
      <c r="A5569">
        <v>1.4900265</v>
      </c>
      <c r="B5569">
        <v>0.8805663</v>
      </c>
      <c r="C5569">
        <f>'Map Data'!$I$70</f>
        <v>5</v>
      </c>
      <c r="D5569" t="e">
        <f>IF($C5569=1,$B5569,NA())</f>
        <v>#N/A</v>
      </c>
      <c r="E5569" t="e">
        <f>IF($C5569=2,$B5569,NA())</f>
        <v>#N/A</v>
      </c>
      <c r="F5569" t="e">
        <f>IF($C5569=3,$B5569,NA())</f>
        <v>#N/A</v>
      </c>
      <c r="G5569" t="e">
        <f>IF($C5569=4,$B5569,NA())</f>
        <v>#N/A</v>
      </c>
      <c r="H5569">
        <f>IF($C5569=5,$B5569,NA())</f>
        <v>0.8805663</v>
      </c>
      <c r="I5569" t="e">
        <f>IF($C5569="",$B5569,NA())</f>
        <v>#N/A</v>
      </c>
    </row>
    <row r="5570" spans="1:9">
      <c r="A5570">
        <v>1.7069767</v>
      </c>
      <c r="B5570">
        <v>0.8805663</v>
      </c>
      <c r="C5570">
        <f>'Map Data'!$I$70</f>
        <v>5</v>
      </c>
      <c r="D5570" t="e">
        <f>IF($C5570=1,$B5570,NA())</f>
        <v>#N/A</v>
      </c>
      <c r="E5570" t="e">
        <f>IF($C5570=2,$B5570,NA())</f>
        <v>#N/A</v>
      </c>
      <c r="F5570" t="e">
        <f>IF($C5570=3,$B5570,NA())</f>
        <v>#N/A</v>
      </c>
      <c r="G5570" t="e">
        <f>IF($C5570=4,$B5570,NA())</f>
        <v>#N/A</v>
      </c>
      <c r="H5570">
        <f>IF($C5570=5,$B5570,NA())</f>
        <v>0.8805663</v>
      </c>
      <c r="I5570" t="e">
        <f>IF($C5570="",$B5570,NA())</f>
        <v>#N/A</v>
      </c>
    </row>
    <row r="5572" spans="1:9">
      <c r="A5572">
        <v>1.0862579</v>
      </c>
      <c r="B5572">
        <v>0.8986456</v>
      </c>
      <c r="C5572">
        <f>'Map Data'!$I$70</f>
        <v>5</v>
      </c>
      <c r="D5572" t="e">
        <f>IF($C5572=1,$B5572,NA())</f>
        <v>#N/A</v>
      </c>
      <c r="E5572" t="e">
        <f>IF($C5572=2,$B5572,NA())</f>
        <v>#N/A</v>
      </c>
      <c r="F5572" t="e">
        <f>IF($C5572=3,$B5572,NA())</f>
        <v>#N/A</v>
      </c>
      <c r="G5572" t="e">
        <f>IF($C5572=4,$B5572,NA())</f>
        <v>#N/A</v>
      </c>
      <c r="H5572">
        <f>IF($C5572=5,$B5572,NA())</f>
        <v>0.8986456</v>
      </c>
      <c r="I5572" t="e">
        <f>IF($C5572="",$B5572,NA())</f>
        <v>#N/A</v>
      </c>
    </row>
    <row r="5573" spans="1:9">
      <c r="A5573">
        <v>1.1465219</v>
      </c>
      <c r="B5573">
        <v>0.8986456</v>
      </c>
      <c r="C5573">
        <f>'Map Data'!$I$70</f>
        <v>5</v>
      </c>
      <c r="D5573" t="e">
        <f>IF($C5573=1,$B5573,NA())</f>
        <v>#N/A</v>
      </c>
      <c r="E5573" t="e">
        <f>IF($C5573=2,$B5573,NA())</f>
        <v>#N/A</v>
      </c>
      <c r="F5573" t="e">
        <f>IF($C5573=3,$B5573,NA())</f>
        <v>#N/A</v>
      </c>
      <c r="G5573" t="e">
        <f>IF($C5573=4,$B5573,NA())</f>
        <v>#N/A</v>
      </c>
      <c r="H5573">
        <f>IF($C5573=5,$B5573,NA())</f>
        <v>0.8986456</v>
      </c>
      <c r="I5573" t="e">
        <f>IF($C5573="",$B5573,NA())</f>
        <v>#N/A</v>
      </c>
    </row>
    <row r="5575" spans="1:9">
      <c r="A5575">
        <v>1.5141321</v>
      </c>
      <c r="B5575">
        <v>0.8986456</v>
      </c>
      <c r="C5575">
        <f>'Map Data'!$I$70</f>
        <v>5</v>
      </c>
      <c r="D5575" t="e">
        <f>IF($C5575=1,$B5575,NA())</f>
        <v>#N/A</v>
      </c>
      <c r="E5575" t="e">
        <f>IF($C5575=2,$B5575,NA())</f>
        <v>#N/A</v>
      </c>
      <c r="F5575" t="e">
        <f>IF($C5575=3,$B5575,NA())</f>
        <v>#N/A</v>
      </c>
      <c r="G5575" t="e">
        <f>IF($C5575=4,$B5575,NA())</f>
        <v>#N/A</v>
      </c>
      <c r="H5575">
        <f>IF($C5575=5,$B5575,NA())</f>
        <v>0.8986456</v>
      </c>
      <c r="I5575" t="e">
        <f>IF($C5575="",$B5575,NA())</f>
        <v>#N/A</v>
      </c>
    </row>
    <row r="5576" spans="1:9">
      <c r="A5576">
        <v>1.6979371</v>
      </c>
      <c r="B5576">
        <v>0.8986456</v>
      </c>
      <c r="C5576">
        <f>'Map Data'!$I$70</f>
        <v>5</v>
      </c>
      <c r="D5576" t="e">
        <f>IF($C5576=1,$B5576,NA())</f>
        <v>#N/A</v>
      </c>
      <c r="E5576" t="e">
        <f>IF($C5576=2,$B5576,NA())</f>
        <v>#N/A</v>
      </c>
      <c r="F5576" t="e">
        <f>IF($C5576=3,$B5576,NA())</f>
        <v>#N/A</v>
      </c>
      <c r="G5576" t="e">
        <f>IF($C5576=4,$B5576,NA())</f>
        <v>#N/A</v>
      </c>
      <c r="H5576">
        <f>IF($C5576=5,$B5576,NA())</f>
        <v>0.8986456</v>
      </c>
      <c r="I5576" t="e">
        <f>IF($C5576="",$B5576,NA())</f>
        <v>#N/A</v>
      </c>
    </row>
    <row r="5578" spans="1:9">
      <c r="A5578">
        <v>1.0772183</v>
      </c>
      <c r="B5578">
        <v>0.9167248</v>
      </c>
      <c r="C5578">
        <f>'Map Data'!$I$70</f>
        <v>5</v>
      </c>
      <c r="D5578" t="e">
        <f>IF($C5578=1,$B5578,NA())</f>
        <v>#N/A</v>
      </c>
      <c r="E5578" t="e">
        <f>IF($C5578=2,$B5578,NA())</f>
        <v>#N/A</v>
      </c>
      <c r="F5578" t="e">
        <f>IF($C5578=3,$B5578,NA())</f>
        <v>#N/A</v>
      </c>
      <c r="G5578" t="e">
        <f>IF($C5578=4,$B5578,NA())</f>
        <v>#N/A</v>
      </c>
      <c r="H5578">
        <f>IF($C5578=5,$B5578,NA())</f>
        <v>0.9167248</v>
      </c>
      <c r="I5578" t="e">
        <f>IF($C5578="",$B5578,NA())</f>
        <v>#N/A</v>
      </c>
    </row>
    <row r="5579" spans="1:9">
      <c r="A5579">
        <v>1.1073503</v>
      </c>
      <c r="B5579">
        <v>0.9167248</v>
      </c>
      <c r="C5579">
        <f>'Map Data'!$I$70</f>
        <v>5</v>
      </c>
      <c r="D5579" t="e">
        <f>IF($C5579=1,$B5579,NA())</f>
        <v>#N/A</v>
      </c>
      <c r="E5579" t="e">
        <f>IF($C5579=2,$B5579,NA())</f>
        <v>#N/A</v>
      </c>
      <c r="F5579" t="e">
        <f>IF($C5579=3,$B5579,NA())</f>
        <v>#N/A</v>
      </c>
      <c r="G5579" t="e">
        <f>IF($C5579=4,$B5579,NA())</f>
        <v>#N/A</v>
      </c>
      <c r="H5579">
        <f>IF($C5579=5,$B5579,NA())</f>
        <v>0.9167248</v>
      </c>
      <c r="I5579" t="e">
        <f>IF($C5579="",$B5579,NA())</f>
        <v>#N/A</v>
      </c>
    </row>
    <row r="5581" spans="1:9">
      <c r="A5581">
        <v>1.4538681</v>
      </c>
      <c r="B5581">
        <v>0.9167248</v>
      </c>
      <c r="C5581">
        <f>'Map Data'!$I$70</f>
        <v>5</v>
      </c>
      <c r="D5581" t="e">
        <f>IF($C5581=1,$B5581,NA())</f>
        <v>#N/A</v>
      </c>
      <c r="E5581" t="e">
        <f>IF($C5581=2,$B5581,NA())</f>
        <v>#N/A</v>
      </c>
      <c r="F5581" t="e">
        <f>IF($C5581=3,$B5581,NA())</f>
        <v>#N/A</v>
      </c>
      <c r="G5581" t="e">
        <f>IF($C5581=4,$B5581,NA())</f>
        <v>#N/A</v>
      </c>
      <c r="H5581">
        <f>IF($C5581=5,$B5581,NA())</f>
        <v>0.9167248</v>
      </c>
      <c r="I5581" t="e">
        <f>IF($C5581="",$B5581,NA())</f>
        <v>#N/A</v>
      </c>
    </row>
    <row r="5582" spans="1:9">
      <c r="A5582">
        <v>1.6406864</v>
      </c>
      <c r="B5582">
        <v>0.9167248</v>
      </c>
      <c r="C5582">
        <f>'Map Data'!$I$70</f>
        <v>5</v>
      </c>
      <c r="D5582" t="e">
        <f>IF($C5582=1,$B5582,NA())</f>
        <v>#N/A</v>
      </c>
      <c r="E5582" t="e">
        <f>IF($C5582=2,$B5582,NA())</f>
        <v>#N/A</v>
      </c>
      <c r="F5582" t="e">
        <f>IF($C5582=3,$B5582,NA())</f>
        <v>#N/A</v>
      </c>
      <c r="G5582" t="e">
        <f>IF($C5582=4,$B5582,NA())</f>
        <v>#N/A</v>
      </c>
      <c r="H5582">
        <f>IF($C5582=5,$B5582,NA())</f>
        <v>0.9167248</v>
      </c>
      <c r="I5582" t="e">
        <f>IF($C5582="",$B5582,NA())</f>
        <v>#N/A</v>
      </c>
    </row>
    <row r="5584" spans="1:9">
      <c r="A5584">
        <v>1.4508549</v>
      </c>
      <c r="B5584">
        <v>0.934804</v>
      </c>
      <c r="C5584">
        <f>'Map Data'!$I$70</f>
        <v>5</v>
      </c>
      <c r="D5584" t="e">
        <f>IF($C5584=1,$B5584,NA())</f>
        <v>#N/A</v>
      </c>
      <c r="E5584" t="e">
        <f>IF($C5584=2,$B5584,NA())</f>
        <v>#N/A</v>
      </c>
      <c r="F5584" t="e">
        <f>IF($C5584=3,$B5584,NA())</f>
        <v>#N/A</v>
      </c>
      <c r="G5584" t="e">
        <f>IF($C5584=4,$B5584,NA())</f>
        <v>#N/A</v>
      </c>
      <c r="H5584">
        <f>IF($C5584=5,$B5584,NA())</f>
        <v>0.934804</v>
      </c>
      <c r="I5584" t="e">
        <f>IF($C5584="",$B5584,NA())</f>
        <v>#N/A</v>
      </c>
    </row>
    <row r="5585" spans="1:9">
      <c r="A5585">
        <v>1.4629077</v>
      </c>
      <c r="B5585">
        <v>0.934804</v>
      </c>
      <c r="C5585">
        <f>'Map Data'!$I$70</f>
        <v>5</v>
      </c>
      <c r="D5585" t="e">
        <f>IF($C5585=1,$B5585,NA())</f>
        <v>#N/A</v>
      </c>
      <c r="E5585" t="e">
        <f>IF($C5585=2,$B5585,NA())</f>
        <v>#N/A</v>
      </c>
      <c r="F5585" t="e">
        <f>IF($C5585=3,$B5585,NA())</f>
        <v>#N/A</v>
      </c>
      <c r="G5585" t="e">
        <f>IF($C5585=4,$B5585,NA())</f>
        <v>#N/A</v>
      </c>
      <c r="H5585">
        <f>IF($C5585=5,$B5585,NA())</f>
        <v>0.934804</v>
      </c>
      <c r="I5585" t="e">
        <f>IF($C5585="",$B5585,NA())</f>
        <v>#N/A</v>
      </c>
    </row>
    <row r="5587" spans="1:9">
      <c r="A5587">
        <v>1.4689341</v>
      </c>
      <c r="B5587">
        <v>0.934804</v>
      </c>
      <c r="C5587">
        <f>'Map Data'!$I$70</f>
        <v>5</v>
      </c>
      <c r="D5587" t="e">
        <f>IF($C5587=1,$B5587,NA())</f>
        <v>#N/A</v>
      </c>
      <c r="E5587" t="e">
        <f>IF($C5587=2,$B5587,NA())</f>
        <v>#N/A</v>
      </c>
      <c r="F5587" t="e">
        <f>IF($C5587=3,$B5587,NA())</f>
        <v>#N/A</v>
      </c>
      <c r="G5587" t="e">
        <f>IF($C5587=4,$B5587,NA())</f>
        <v>#N/A</v>
      </c>
      <c r="H5587">
        <f>IF($C5587=5,$B5587,NA())</f>
        <v>0.934804</v>
      </c>
      <c r="I5587" t="e">
        <f>IF($C5587="",$B5587,NA())</f>
        <v>#N/A</v>
      </c>
    </row>
    <row r="5588" spans="1:9">
      <c r="A5588">
        <v>1.5985016</v>
      </c>
      <c r="B5588">
        <v>0.934804</v>
      </c>
      <c r="C5588">
        <f>'Map Data'!$I$70</f>
        <v>5</v>
      </c>
      <c r="D5588" t="e">
        <f>IF($C5588=1,$B5588,NA())</f>
        <v>#N/A</v>
      </c>
      <c r="E5588" t="e">
        <f>IF($C5588=2,$B5588,NA())</f>
        <v>#N/A</v>
      </c>
      <c r="F5588" t="e">
        <f>IF($C5588=3,$B5588,NA())</f>
        <v>#N/A</v>
      </c>
      <c r="G5588" t="e">
        <f>IF($C5588=4,$B5588,NA())</f>
        <v>#N/A</v>
      </c>
      <c r="H5588">
        <f>IF($C5588=5,$B5588,NA())</f>
        <v>0.934804</v>
      </c>
      <c r="I5588" t="e">
        <f>IF($C5588="",$B5588,NA())</f>
        <v>#N/A</v>
      </c>
    </row>
    <row r="5590" spans="1:9">
      <c r="A5590">
        <v>1.4749605</v>
      </c>
      <c r="B5590">
        <v>0.9528833</v>
      </c>
      <c r="C5590">
        <f>'Map Data'!$I$70</f>
        <v>5</v>
      </c>
      <c r="D5590" t="e">
        <f>IF($C5590=1,$B5590,NA())</f>
        <v>#N/A</v>
      </c>
      <c r="E5590" t="e">
        <f>IF($C5590=2,$B5590,NA())</f>
        <v>#N/A</v>
      </c>
      <c r="F5590" t="e">
        <f>IF($C5590=3,$B5590,NA())</f>
        <v>#N/A</v>
      </c>
      <c r="G5590" t="e">
        <f>IF($C5590=4,$B5590,NA())</f>
        <v>#N/A</v>
      </c>
      <c r="H5590">
        <f>IF($C5590=5,$B5590,NA())</f>
        <v>0.9528833</v>
      </c>
      <c r="I5590" t="e">
        <f>IF($C5590="",$B5590,NA())</f>
        <v>#N/A</v>
      </c>
    </row>
    <row r="5591" spans="1:9">
      <c r="A5591">
        <v>1.5683696</v>
      </c>
      <c r="B5591">
        <v>0.9528833</v>
      </c>
      <c r="C5591">
        <f>'Map Data'!$I$70</f>
        <v>5</v>
      </c>
      <c r="D5591" t="e">
        <f>IF($C5591=1,$B5591,NA())</f>
        <v>#N/A</v>
      </c>
      <c r="E5591" t="e">
        <f>IF($C5591=2,$B5591,NA())</f>
        <v>#N/A</v>
      </c>
      <c r="F5591" t="e">
        <f>IF($C5591=3,$B5591,NA())</f>
        <v>#N/A</v>
      </c>
      <c r="G5591" t="e">
        <f>IF($C5591=4,$B5591,NA())</f>
        <v>#N/A</v>
      </c>
      <c r="H5591">
        <f>IF($C5591=5,$B5591,NA())</f>
        <v>0.9528833</v>
      </c>
      <c r="I5591" t="e">
        <f>IF($C5591="",$B5591,NA())</f>
        <v>#N/A</v>
      </c>
    </row>
    <row r="5593" spans="1:9">
      <c r="A5593">
        <v>1.4749605</v>
      </c>
      <c r="B5593">
        <v>0.9709625</v>
      </c>
      <c r="C5593">
        <f>'Map Data'!$I$70</f>
        <v>5</v>
      </c>
      <c r="D5593" t="e">
        <f>IF($C5593=1,$B5593,NA())</f>
        <v>#N/A</v>
      </c>
      <c r="E5593" t="e">
        <f>IF($C5593=2,$B5593,NA())</f>
        <v>#N/A</v>
      </c>
      <c r="F5593" t="e">
        <f>IF($C5593=3,$B5593,NA())</f>
        <v>#N/A</v>
      </c>
      <c r="G5593" t="e">
        <f>IF($C5593=4,$B5593,NA())</f>
        <v>#N/A</v>
      </c>
      <c r="H5593">
        <f>IF($C5593=5,$B5593,NA())</f>
        <v>0.9709625</v>
      </c>
      <c r="I5593" t="e">
        <f>IF($C5593="",$B5593,NA())</f>
        <v>#N/A</v>
      </c>
    </row>
    <row r="5594" spans="1:9">
      <c r="A5594">
        <v>1.544264</v>
      </c>
      <c r="B5594">
        <v>0.9709625</v>
      </c>
      <c r="C5594">
        <f>'Map Data'!$I$70</f>
        <v>5</v>
      </c>
      <c r="D5594" t="e">
        <f>IF($C5594=1,$B5594,NA())</f>
        <v>#N/A</v>
      </c>
      <c r="E5594" t="e">
        <f>IF($C5594=2,$B5594,NA())</f>
        <v>#N/A</v>
      </c>
      <c r="F5594" t="e">
        <f>IF($C5594=3,$B5594,NA())</f>
        <v>#N/A</v>
      </c>
      <c r="G5594" t="e">
        <f>IF($C5594=4,$B5594,NA())</f>
        <v>#N/A</v>
      </c>
      <c r="H5594">
        <f>IF($C5594=5,$B5594,NA())</f>
        <v>0.9709625</v>
      </c>
      <c r="I5594" t="e">
        <f>IF($C5594="",$B5594,NA())</f>
        <v>#N/A</v>
      </c>
    </row>
    <row r="5596" spans="1:9">
      <c r="A5596">
        <v>1.4598945</v>
      </c>
      <c r="B5596">
        <v>0.9890418</v>
      </c>
      <c r="C5596">
        <f>'Map Data'!$I$70</f>
        <v>5</v>
      </c>
      <c r="D5596" t="e">
        <f>IF($C5596=1,$B5596,NA())</f>
        <v>#N/A</v>
      </c>
      <c r="E5596" t="e">
        <f>IF($C5596=2,$B5596,NA())</f>
        <v>#N/A</v>
      </c>
      <c r="F5596" t="e">
        <f>IF($C5596=3,$B5596,NA())</f>
        <v>#N/A</v>
      </c>
      <c r="G5596" t="e">
        <f>IF($C5596=4,$B5596,NA())</f>
        <v>#N/A</v>
      </c>
      <c r="H5596">
        <f>IF($C5596=5,$B5596,NA())</f>
        <v>0.9890418</v>
      </c>
      <c r="I5596" t="e">
        <f>IF($C5596="",$B5596,NA())</f>
        <v>#N/A</v>
      </c>
    </row>
    <row r="5597" spans="1:9">
      <c r="A5597">
        <v>1.5141321</v>
      </c>
      <c r="B5597">
        <v>0.9890418</v>
      </c>
      <c r="C5597">
        <f>'Map Data'!$I$70</f>
        <v>5</v>
      </c>
      <c r="D5597" t="e">
        <f>IF($C5597=1,$B5597,NA())</f>
        <v>#N/A</v>
      </c>
      <c r="E5597" t="e">
        <f>IF($C5597=2,$B5597,NA())</f>
        <v>#N/A</v>
      </c>
      <c r="F5597" t="e">
        <f>IF($C5597=3,$B5597,NA())</f>
        <v>#N/A</v>
      </c>
      <c r="G5597" t="e">
        <f>IF($C5597=4,$B5597,NA())</f>
        <v>#N/A</v>
      </c>
      <c r="H5597">
        <f>IF($C5597=5,$B5597,NA())</f>
        <v>0.9890418</v>
      </c>
      <c r="I5597" t="e">
        <f>IF($C5597="",$B5597,NA())</f>
        <v>#N/A</v>
      </c>
    </row>
    <row r="5599" spans="1:9">
      <c r="A5599">
        <v>-1.0561259</v>
      </c>
      <c r="B5599">
        <v>-0.07763340000000001</v>
      </c>
      <c r="C5599">
        <f>'Map Data'!$I$71</f>
        <v>4</v>
      </c>
      <c r="D5599" t="e">
        <f>IF($C5599=1,$B5599,NA())</f>
        <v>#N/A</v>
      </c>
      <c r="E5599" t="e">
        <f>IF($C5599=2,$B5599,NA())</f>
        <v>#N/A</v>
      </c>
      <c r="F5599" t="e">
        <f>IF($C5599=3,$B5599,NA())</f>
        <v>#N/A</v>
      </c>
      <c r="G5599">
        <f>IF($C5599=4,$B5599,NA())</f>
        <v>-0.0776334</v>
      </c>
      <c r="H5599" t="e">
        <f>IF($C5599=5,$B5599,NA())</f>
        <v>#N/A</v>
      </c>
      <c r="I5599" t="e">
        <f>IF($C5599="",$B5599,NA())</f>
        <v>#N/A</v>
      </c>
    </row>
    <row r="5600" spans="1:9">
      <c r="A5600">
        <v>-1.0500995</v>
      </c>
      <c r="B5600">
        <v>-0.07763340000000001</v>
      </c>
      <c r="C5600">
        <f>'Map Data'!$I$71</f>
        <v>4</v>
      </c>
      <c r="D5600" t="e">
        <f>IF($C5600=1,$B5600,NA())</f>
        <v>#N/A</v>
      </c>
      <c r="E5600" t="e">
        <f>IF($C5600=2,$B5600,NA())</f>
        <v>#N/A</v>
      </c>
      <c r="F5600" t="e">
        <f>IF($C5600=3,$B5600,NA())</f>
        <v>#N/A</v>
      </c>
      <c r="G5600">
        <f>IF($C5600=4,$B5600,NA())</f>
        <v>-0.0776334</v>
      </c>
      <c r="H5600" t="e">
        <f>IF($C5600=5,$B5600,NA())</f>
        <v>#N/A</v>
      </c>
      <c r="I5600" t="e">
        <f>IF($C5600="",$B5600,NA())</f>
        <v>#N/A</v>
      </c>
    </row>
    <row r="5602" spans="1:9">
      <c r="A5602">
        <v>-1.0531127</v>
      </c>
      <c r="B5602">
        <v>-0.0595542</v>
      </c>
      <c r="C5602">
        <f>'Map Data'!$I$71</f>
        <v>4</v>
      </c>
      <c r="D5602" t="e">
        <f>IF($C5602=1,$B5602,NA())</f>
        <v>#N/A</v>
      </c>
      <c r="E5602" t="e">
        <f>IF($C5602=2,$B5602,NA())</f>
        <v>#N/A</v>
      </c>
      <c r="F5602" t="e">
        <f>IF($C5602=3,$B5602,NA())</f>
        <v>#N/A</v>
      </c>
      <c r="G5602">
        <f>IF($C5602=4,$B5602,NA())</f>
        <v>-0.0595542</v>
      </c>
      <c r="H5602" t="e">
        <f>IF($C5602=5,$B5602,NA())</f>
        <v>#N/A</v>
      </c>
      <c r="I5602" t="e">
        <f>IF($C5602="",$B5602,NA())</f>
        <v>#N/A</v>
      </c>
    </row>
    <row r="5603" spans="1:9">
      <c r="A5603">
        <v>-1.0470863</v>
      </c>
      <c r="B5603">
        <v>-0.0595542</v>
      </c>
      <c r="C5603">
        <f>'Map Data'!$I$71</f>
        <v>4</v>
      </c>
      <c r="D5603" t="e">
        <f>IF($C5603=1,$B5603,NA())</f>
        <v>#N/A</v>
      </c>
      <c r="E5603" t="e">
        <f>IF($C5603=2,$B5603,NA())</f>
        <v>#N/A</v>
      </c>
      <c r="F5603" t="e">
        <f>IF($C5603=3,$B5603,NA())</f>
        <v>#N/A</v>
      </c>
      <c r="G5603">
        <f>IF($C5603=4,$B5603,NA())</f>
        <v>-0.0595542</v>
      </c>
      <c r="H5603" t="e">
        <f>IF($C5603=5,$B5603,NA())</f>
        <v>#N/A</v>
      </c>
      <c r="I5603" t="e">
        <f>IF($C5603="",$B5603,NA())</f>
        <v>#N/A</v>
      </c>
    </row>
    <row r="5605" spans="1:9">
      <c r="A5605">
        <v>-1.0983107</v>
      </c>
      <c r="B5605">
        <v>-0.0414749</v>
      </c>
      <c r="C5605">
        <f>'Map Data'!$I$71</f>
        <v>4</v>
      </c>
      <c r="D5605" t="e">
        <f>IF($C5605=1,$B5605,NA())</f>
        <v>#N/A</v>
      </c>
      <c r="E5605" t="e">
        <f>IF($C5605=2,$B5605,NA())</f>
        <v>#N/A</v>
      </c>
      <c r="F5605" t="e">
        <f>IF($C5605=3,$B5605,NA())</f>
        <v>#N/A</v>
      </c>
      <c r="G5605">
        <f>IF($C5605=4,$B5605,NA())</f>
        <v>-0.0414749</v>
      </c>
      <c r="H5605" t="e">
        <f>IF($C5605=5,$B5605,NA())</f>
        <v>#N/A</v>
      </c>
      <c r="I5605" t="e">
        <f>IF($C5605="",$B5605,NA())</f>
        <v>#N/A</v>
      </c>
    </row>
    <row r="5606" spans="1:9">
      <c r="A5606">
        <v>-1.0470863</v>
      </c>
      <c r="B5606">
        <v>-0.0414749</v>
      </c>
      <c r="C5606">
        <f>'Map Data'!$I$71</f>
        <v>4</v>
      </c>
      <c r="D5606" t="e">
        <f>IF($C5606=1,$B5606,NA())</f>
        <v>#N/A</v>
      </c>
      <c r="E5606" t="e">
        <f>IF($C5606=2,$B5606,NA())</f>
        <v>#N/A</v>
      </c>
      <c r="F5606" t="e">
        <f>IF($C5606=3,$B5606,NA())</f>
        <v>#N/A</v>
      </c>
      <c r="G5606">
        <f>IF($C5606=4,$B5606,NA())</f>
        <v>-0.0414749</v>
      </c>
      <c r="H5606" t="e">
        <f>IF($C5606=5,$B5606,NA())</f>
        <v>#N/A</v>
      </c>
      <c r="I5606" t="e">
        <f>IF($C5606="",$B5606,NA())</f>
        <v>#N/A</v>
      </c>
    </row>
    <row r="5608" spans="1:9">
      <c r="A5608">
        <v>-1.1073503</v>
      </c>
      <c r="B5608">
        <v>-0.0233957</v>
      </c>
      <c r="C5608">
        <f>'Map Data'!$I$71</f>
        <v>4</v>
      </c>
      <c r="D5608" t="e">
        <f>IF($C5608=1,$B5608,NA())</f>
        <v>#N/A</v>
      </c>
      <c r="E5608" t="e">
        <f>IF($C5608=2,$B5608,NA())</f>
        <v>#N/A</v>
      </c>
      <c r="F5608" t="e">
        <f>IF($C5608=3,$B5608,NA())</f>
        <v>#N/A</v>
      </c>
      <c r="G5608">
        <f>IF($C5608=4,$B5608,NA())</f>
        <v>-0.0233957</v>
      </c>
      <c r="H5608" t="e">
        <f>IF($C5608=5,$B5608,NA())</f>
        <v>#N/A</v>
      </c>
      <c r="I5608" t="e">
        <f>IF($C5608="",$B5608,NA())</f>
        <v>#N/A</v>
      </c>
    </row>
    <row r="5609" spans="1:9">
      <c r="A5609">
        <v>-1.0440731</v>
      </c>
      <c r="B5609">
        <v>-0.0233957</v>
      </c>
      <c r="C5609">
        <f>'Map Data'!$I$71</f>
        <v>4</v>
      </c>
      <c r="D5609" t="e">
        <f>IF($C5609=1,$B5609,NA())</f>
        <v>#N/A</v>
      </c>
      <c r="E5609" t="e">
        <f>IF($C5609=2,$B5609,NA())</f>
        <v>#N/A</v>
      </c>
      <c r="F5609" t="e">
        <f>IF($C5609=3,$B5609,NA())</f>
        <v>#N/A</v>
      </c>
      <c r="G5609">
        <f>IF($C5609=4,$B5609,NA())</f>
        <v>-0.0233957</v>
      </c>
      <c r="H5609" t="e">
        <f>IF($C5609=5,$B5609,NA())</f>
        <v>#N/A</v>
      </c>
      <c r="I5609" t="e">
        <f>IF($C5609="",$B5609,NA())</f>
        <v>#N/A</v>
      </c>
    </row>
    <row r="5611" spans="1:9">
      <c r="A5611">
        <v>-1.1224163</v>
      </c>
      <c r="B5611">
        <v>-0.0053165</v>
      </c>
      <c r="C5611">
        <f>'Map Data'!$I$71</f>
        <v>4</v>
      </c>
      <c r="D5611" t="e">
        <f>IF($C5611=1,$B5611,NA())</f>
        <v>#N/A</v>
      </c>
      <c r="E5611" t="e">
        <f>IF($C5611=2,$B5611,NA())</f>
        <v>#N/A</v>
      </c>
      <c r="F5611" t="e">
        <f>IF($C5611=3,$B5611,NA())</f>
        <v>#N/A</v>
      </c>
      <c r="G5611">
        <f>IF($C5611=4,$B5611,NA())</f>
        <v>-0.0053165</v>
      </c>
      <c r="H5611" t="e">
        <f>IF($C5611=5,$B5611,NA())</f>
        <v>#N/A</v>
      </c>
      <c r="I5611" t="e">
        <f>IF($C5611="",$B5611,NA())</f>
        <v>#N/A</v>
      </c>
    </row>
    <row r="5612" spans="1:9">
      <c r="A5612">
        <v>-1.0531127</v>
      </c>
      <c r="B5612">
        <v>-0.0053165</v>
      </c>
      <c r="C5612">
        <f>'Map Data'!$I$71</f>
        <v>4</v>
      </c>
      <c r="D5612" t="e">
        <f>IF($C5612=1,$B5612,NA())</f>
        <v>#N/A</v>
      </c>
      <c r="E5612" t="e">
        <f>IF($C5612=2,$B5612,NA())</f>
        <v>#N/A</v>
      </c>
      <c r="F5612" t="e">
        <f>IF($C5612=3,$B5612,NA())</f>
        <v>#N/A</v>
      </c>
      <c r="G5612">
        <f>IF($C5612=4,$B5612,NA())</f>
        <v>-0.0053165</v>
      </c>
      <c r="H5612" t="e">
        <f>IF($C5612=5,$B5612,NA())</f>
        <v>#N/A</v>
      </c>
      <c r="I5612" t="e">
        <f>IF($C5612="",$B5612,NA())</f>
        <v>#N/A</v>
      </c>
    </row>
    <row r="5614" spans="1:9">
      <c r="A5614">
        <v>-1.1646011</v>
      </c>
      <c r="B5614">
        <v>0.0127628</v>
      </c>
      <c r="C5614">
        <f>'Map Data'!$I$71</f>
        <v>4</v>
      </c>
      <c r="D5614" t="e">
        <f>IF($C5614=1,$B5614,NA())</f>
        <v>#N/A</v>
      </c>
      <c r="E5614" t="e">
        <f>IF($C5614=2,$B5614,NA())</f>
        <v>#N/A</v>
      </c>
      <c r="F5614" t="e">
        <f>IF($C5614=3,$B5614,NA())</f>
        <v>#N/A</v>
      </c>
      <c r="G5614">
        <f>IF($C5614=4,$B5614,NA())</f>
        <v>0.0127628</v>
      </c>
      <c r="H5614" t="e">
        <f>IF($C5614=5,$B5614,NA())</f>
        <v>#N/A</v>
      </c>
      <c r="I5614" t="e">
        <f>IF($C5614="",$B5614,NA())</f>
        <v>#N/A</v>
      </c>
    </row>
    <row r="5615" spans="1:9">
      <c r="A5615">
        <v>-1.0500995</v>
      </c>
      <c r="B5615">
        <v>0.0127628</v>
      </c>
      <c r="C5615">
        <f>'Map Data'!$I$71</f>
        <v>4</v>
      </c>
      <c r="D5615" t="e">
        <f>IF($C5615=1,$B5615,NA())</f>
        <v>#N/A</v>
      </c>
      <c r="E5615" t="e">
        <f>IF($C5615=2,$B5615,NA())</f>
        <v>#N/A</v>
      </c>
      <c r="F5615" t="e">
        <f>IF($C5615=3,$B5615,NA())</f>
        <v>#N/A</v>
      </c>
      <c r="G5615">
        <f>IF($C5615=4,$B5615,NA())</f>
        <v>0.0127628</v>
      </c>
      <c r="H5615" t="e">
        <f>IF($C5615=5,$B5615,NA())</f>
        <v>#N/A</v>
      </c>
      <c r="I5615" t="e">
        <f>IF($C5615="",$B5615,NA())</f>
        <v>#N/A</v>
      </c>
    </row>
    <row r="5617" spans="1:9">
      <c r="A5617">
        <v>-1.1856935</v>
      </c>
      <c r="B5617">
        <v>0.030842</v>
      </c>
      <c r="C5617">
        <f>'Map Data'!$I$71</f>
        <v>4</v>
      </c>
      <c r="D5617" t="e">
        <f>IF($C5617=1,$B5617,NA())</f>
        <v>#N/A</v>
      </c>
      <c r="E5617" t="e">
        <f>IF($C5617=2,$B5617,NA())</f>
        <v>#N/A</v>
      </c>
      <c r="F5617" t="e">
        <f>IF($C5617=3,$B5617,NA())</f>
        <v>#N/A</v>
      </c>
      <c r="G5617">
        <f>IF($C5617=4,$B5617,NA())</f>
        <v>0.030842</v>
      </c>
      <c r="H5617" t="e">
        <f>IF($C5617=5,$B5617,NA())</f>
        <v>#N/A</v>
      </c>
      <c r="I5617" t="e">
        <f>IF($C5617="",$B5617,NA())</f>
        <v>#N/A</v>
      </c>
    </row>
    <row r="5618" spans="1:9">
      <c r="A5618">
        <v>-1.0500995</v>
      </c>
      <c r="B5618">
        <v>0.030842</v>
      </c>
      <c r="C5618">
        <f>'Map Data'!$I$71</f>
        <v>4</v>
      </c>
      <c r="D5618" t="e">
        <f>IF($C5618=1,$B5618,NA())</f>
        <v>#N/A</v>
      </c>
      <c r="E5618" t="e">
        <f>IF($C5618=2,$B5618,NA())</f>
        <v>#N/A</v>
      </c>
      <c r="F5618" t="e">
        <f>IF($C5618=3,$B5618,NA())</f>
        <v>#N/A</v>
      </c>
      <c r="G5618">
        <f>IF($C5618=4,$B5618,NA())</f>
        <v>0.030842</v>
      </c>
      <c r="H5618" t="e">
        <f>IF($C5618=5,$B5618,NA())</f>
        <v>#N/A</v>
      </c>
      <c r="I5618" t="e">
        <f>IF($C5618="",$B5618,NA())</f>
        <v>#N/A</v>
      </c>
    </row>
    <row r="5620" spans="1:9">
      <c r="A5620">
        <v>-1.1796671</v>
      </c>
      <c r="B5620">
        <v>0.0489213</v>
      </c>
      <c r="C5620">
        <f>'Map Data'!$I$71</f>
        <v>4</v>
      </c>
      <c r="D5620" t="e">
        <f>IF($C5620=1,$B5620,NA())</f>
        <v>#N/A</v>
      </c>
      <c r="E5620" t="e">
        <f>IF($C5620=2,$B5620,NA())</f>
        <v>#N/A</v>
      </c>
      <c r="F5620" t="e">
        <f>IF($C5620=3,$B5620,NA())</f>
        <v>#N/A</v>
      </c>
      <c r="G5620">
        <f>IF($C5620=4,$B5620,NA())</f>
        <v>0.0489213</v>
      </c>
      <c r="H5620" t="e">
        <f>IF($C5620=5,$B5620,NA())</f>
        <v>#N/A</v>
      </c>
      <c r="I5620" t="e">
        <f>IF($C5620="",$B5620,NA())</f>
        <v>#N/A</v>
      </c>
    </row>
    <row r="5621" spans="1:9">
      <c r="A5621">
        <v>-1.0139412</v>
      </c>
      <c r="B5621">
        <v>0.0489213</v>
      </c>
      <c r="C5621">
        <f>'Map Data'!$I$71</f>
        <v>4</v>
      </c>
      <c r="D5621" t="e">
        <f>IF($C5621=1,$B5621,NA())</f>
        <v>#N/A</v>
      </c>
      <c r="E5621" t="e">
        <f>IF($C5621=2,$B5621,NA())</f>
        <v>#N/A</v>
      </c>
      <c r="F5621" t="e">
        <f>IF($C5621=3,$B5621,NA())</f>
        <v>#N/A</v>
      </c>
      <c r="G5621">
        <f>IF($C5621=4,$B5621,NA())</f>
        <v>0.0489213</v>
      </c>
      <c r="H5621" t="e">
        <f>IF($C5621=5,$B5621,NA())</f>
        <v>#N/A</v>
      </c>
      <c r="I5621" t="e">
        <f>IF($C5621="",$B5621,NA())</f>
        <v>#N/A</v>
      </c>
    </row>
    <row r="5623" spans="1:9">
      <c r="A5623">
        <v>-1.1646011</v>
      </c>
      <c r="B5623">
        <v>0.0670005</v>
      </c>
      <c r="C5623">
        <f>'Map Data'!$I$71</f>
        <v>4</v>
      </c>
      <c r="D5623" t="e">
        <f>IF($C5623=1,$B5623,NA())</f>
        <v>#N/A</v>
      </c>
      <c r="E5623" t="e">
        <f>IF($C5623=2,$B5623,NA())</f>
        <v>#N/A</v>
      </c>
      <c r="F5623" t="e">
        <f>IF($C5623=3,$B5623,NA())</f>
        <v>#N/A</v>
      </c>
      <c r="G5623">
        <f>IF($C5623=4,$B5623,NA())</f>
        <v>0.0670005</v>
      </c>
      <c r="H5623" t="e">
        <f>IF($C5623=5,$B5623,NA())</f>
        <v>#N/A</v>
      </c>
      <c r="I5623" t="e">
        <f>IF($C5623="",$B5623,NA())</f>
        <v>#N/A</v>
      </c>
    </row>
    <row r="5624" spans="1:9">
      <c r="A5624">
        <v>-1.0139412</v>
      </c>
      <c r="B5624">
        <v>0.0670005</v>
      </c>
      <c r="C5624">
        <f>'Map Data'!$I$71</f>
        <v>4</v>
      </c>
      <c r="D5624" t="e">
        <f>IF($C5624=1,$B5624,NA())</f>
        <v>#N/A</v>
      </c>
      <c r="E5624" t="e">
        <f>IF($C5624=2,$B5624,NA())</f>
        <v>#N/A</v>
      </c>
      <c r="F5624" t="e">
        <f>IF($C5624=3,$B5624,NA())</f>
        <v>#N/A</v>
      </c>
      <c r="G5624">
        <f>IF($C5624=4,$B5624,NA())</f>
        <v>0.0670005</v>
      </c>
      <c r="H5624" t="e">
        <f>IF($C5624=5,$B5624,NA())</f>
        <v>#N/A</v>
      </c>
      <c r="I5624" t="e">
        <f>IF($C5624="",$B5624,NA())</f>
        <v>#N/A</v>
      </c>
    </row>
    <row r="5626" spans="1:9">
      <c r="A5626">
        <v>-1.1615879</v>
      </c>
      <c r="B5626">
        <v>0.08507969999999999</v>
      </c>
      <c r="C5626">
        <f>'Map Data'!$I$71</f>
        <v>4</v>
      </c>
      <c r="D5626" t="e">
        <f>IF($C5626=1,$B5626,NA())</f>
        <v>#N/A</v>
      </c>
      <c r="E5626" t="e">
        <f>IF($C5626=2,$B5626,NA())</f>
        <v>#N/A</v>
      </c>
      <c r="F5626" t="e">
        <f>IF($C5626=3,$B5626,NA())</f>
        <v>#N/A</v>
      </c>
      <c r="G5626">
        <f>IF($C5626=4,$B5626,NA())</f>
        <v>0.0850797</v>
      </c>
      <c r="H5626" t="e">
        <f>IF($C5626=5,$B5626,NA())</f>
        <v>#N/A</v>
      </c>
      <c r="I5626" t="e">
        <f>IF($C5626="",$B5626,NA())</f>
        <v>#N/A</v>
      </c>
    </row>
    <row r="5627" spans="1:9">
      <c r="A5627">
        <v>-1.0199676</v>
      </c>
      <c r="B5627">
        <v>0.08507969999999999</v>
      </c>
      <c r="C5627">
        <f>'Map Data'!$I$71</f>
        <v>4</v>
      </c>
      <c r="D5627" t="e">
        <f>IF($C5627=1,$B5627,NA())</f>
        <v>#N/A</v>
      </c>
      <c r="E5627" t="e">
        <f>IF($C5627=2,$B5627,NA())</f>
        <v>#N/A</v>
      </c>
      <c r="F5627" t="e">
        <f>IF($C5627=3,$B5627,NA())</f>
        <v>#N/A</v>
      </c>
      <c r="G5627">
        <f>IF($C5627=4,$B5627,NA())</f>
        <v>0.0850797</v>
      </c>
      <c r="H5627" t="e">
        <f>IF($C5627=5,$B5627,NA())</f>
        <v>#N/A</v>
      </c>
      <c r="I5627" t="e">
        <f>IF($C5627="",$B5627,NA())</f>
        <v>#N/A</v>
      </c>
    </row>
    <row r="5629" spans="1:9">
      <c r="A5629">
        <v>-1.1615879</v>
      </c>
      <c r="B5629">
        <v>0.103159</v>
      </c>
      <c r="C5629">
        <f>'Map Data'!$I$71</f>
        <v>4</v>
      </c>
      <c r="D5629" t="e">
        <f>IF($C5629=1,$B5629,NA())</f>
        <v>#N/A</v>
      </c>
      <c r="E5629" t="e">
        <f>IF($C5629=2,$B5629,NA())</f>
        <v>#N/A</v>
      </c>
      <c r="F5629" t="e">
        <f>IF($C5629=3,$B5629,NA())</f>
        <v>#N/A</v>
      </c>
      <c r="G5629">
        <f>IF($C5629=4,$B5629,NA())</f>
        <v>0.103159</v>
      </c>
      <c r="H5629" t="e">
        <f>IF($C5629=5,$B5629,NA())</f>
        <v>#N/A</v>
      </c>
      <c r="I5629" t="e">
        <f>IF($C5629="",$B5629,NA())</f>
        <v>#N/A</v>
      </c>
    </row>
    <row r="5630" spans="1:9">
      <c r="A5630">
        <v>-1.0169544</v>
      </c>
      <c r="B5630">
        <v>0.103159</v>
      </c>
      <c r="C5630">
        <f>'Map Data'!$I$71</f>
        <v>4</v>
      </c>
      <c r="D5630" t="e">
        <f>IF($C5630=1,$B5630,NA())</f>
        <v>#N/A</v>
      </c>
      <c r="E5630" t="e">
        <f>IF($C5630=2,$B5630,NA())</f>
        <v>#N/A</v>
      </c>
      <c r="F5630" t="e">
        <f>IF($C5630=3,$B5630,NA())</f>
        <v>#N/A</v>
      </c>
      <c r="G5630">
        <f>IF($C5630=4,$B5630,NA())</f>
        <v>0.103159</v>
      </c>
      <c r="H5630" t="e">
        <f>IF($C5630=5,$B5630,NA())</f>
        <v>#N/A</v>
      </c>
      <c r="I5630" t="e">
        <f>IF($C5630="",$B5630,NA())</f>
        <v>#N/A</v>
      </c>
    </row>
    <row r="5632" spans="1:9">
      <c r="A5632">
        <v>-1.1585747</v>
      </c>
      <c r="B5632">
        <v>0.1212382</v>
      </c>
      <c r="C5632">
        <f>'Map Data'!$I$71</f>
        <v>4</v>
      </c>
      <c r="D5632" t="e">
        <f>IF($C5632=1,$B5632,NA())</f>
        <v>#N/A</v>
      </c>
      <c r="E5632" t="e">
        <f>IF($C5632=2,$B5632,NA())</f>
        <v>#N/A</v>
      </c>
      <c r="F5632" t="e">
        <f>IF($C5632=3,$B5632,NA())</f>
        <v>#N/A</v>
      </c>
      <c r="G5632">
        <f>IF($C5632=4,$B5632,NA())</f>
        <v>0.1212382</v>
      </c>
      <c r="H5632" t="e">
        <f>IF($C5632=5,$B5632,NA())</f>
        <v>#N/A</v>
      </c>
      <c r="I5632" t="e">
        <f>IF($C5632="",$B5632,NA())</f>
        <v>#N/A</v>
      </c>
    </row>
    <row r="5633" spans="1:9">
      <c r="A5633">
        <v>-1.010928</v>
      </c>
      <c r="B5633">
        <v>0.1212382</v>
      </c>
      <c r="C5633">
        <f>'Map Data'!$I$71</f>
        <v>4</v>
      </c>
      <c r="D5633" t="e">
        <f>IF($C5633=1,$B5633,NA())</f>
        <v>#N/A</v>
      </c>
      <c r="E5633" t="e">
        <f>IF($C5633=2,$B5633,NA())</f>
        <v>#N/A</v>
      </c>
      <c r="F5633" t="e">
        <f>IF($C5633=3,$B5633,NA())</f>
        <v>#N/A</v>
      </c>
      <c r="G5633">
        <f>IF($C5633=4,$B5633,NA())</f>
        <v>0.1212382</v>
      </c>
      <c r="H5633" t="e">
        <f>IF($C5633=5,$B5633,NA())</f>
        <v>#N/A</v>
      </c>
      <c r="I5633" t="e">
        <f>IF($C5633="",$B5633,NA())</f>
        <v>#N/A</v>
      </c>
    </row>
    <row r="5635" spans="1:9">
      <c r="A5635">
        <v>-1.1615879</v>
      </c>
      <c r="B5635">
        <v>0.1393175</v>
      </c>
      <c r="C5635">
        <f>'Map Data'!$I$71</f>
        <v>4</v>
      </c>
      <c r="D5635" t="e">
        <f>IF($C5635=1,$B5635,NA())</f>
        <v>#N/A</v>
      </c>
      <c r="E5635" t="e">
        <f>IF($C5635=2,$B5635,NA())</f>
        <v>#N/A</v>
      </c>
      <c r="F5635" t="e">
        <f>IF($C5635=3,$B5635,NA())</f>
        <v>#N/A</v>
      </c>
      <c r="G5635">
        <f>IF($C5635=4,$B5635,NA())</f>
        <v>0.1393175</v>
      </c>
      <c r="H5635" t="e">
        <f>IF($C5635=5,$B5635,NA())</f>
        <v>#N/A</v>
      </c>
      <c r="I5635" t="e">
        <f>IF($C5635="",$B5635,NA())</f>
        <v>#N/A</v>
      </c>
    </row>
    <row r="5636" spans="1:9">
      <c r="A5636">
        <v>-1.0500995</v>
      </c>
      <c r="B5636">
        <v>0.1393175</v>
      </c>
      <c r="C5636">
        <f>'Map Data'!$I$71</f>
        <v>4</v>
      </c>
      <c r="D5636" t="e">
        <f>IF($C5636=1,$B5636,NA())</f>
        <v>#N/A</v>
      </c>
      <c r="E5636" t="e">
        <f>IF($C5636=2,$B5636,NA())</f>
        <v>#N/A</v>
      </c>
      <c r="F5636" t="e">
        <f>IF($C5636=3,$B5636,NA())</f>
        <v>#N/A</v>
      </c>
      <c r="G5636">
        <f>IF($C5636=4,$B5636,NA())</f>
        <v>0.1393175</v>
      </c>
      <c r="H5636" t="e">
        <f>IF($C5636=5,$B5636,NA())</f>
        <v>#N/A</v>
      </c>
      <c r="I5636" t="e">
        <f>IF($C5636="",$B5636,NA())</f>
        <v>#N/A</v>
      </c>
    </row>
    <row r="5638" spans="1:9">
      <c r="A5638">
        <v>-1.1555615</v>
      </c>
      <c r="B5638">
        <v>0.1573967</v>
      </c>
      <c r="C5638">
        <f>'Map Data'!$I$71</f>
        <v>4</v>
      </c>
      <c r="D5638" t="e">
        <f>IF($C5638=1,$B5638,NA())</f>
        <v>#N/A</v>
      </c>
      <c r="E5638" t="e">
        <f>IF($C5638=2,$B5638,NA())</f>
        <v>#N/A</v>
      </c>
      <c r="F5638" t="e">
        <f>IF($C5638=3,$B5638,NA())</f>
        <v>#N/A</v>
      </c>
      <c r="G5638">
        <f>IF($C5638=4,$B5638,NA())</f>
        <v>0.1573967</v>
      </c>
      <c r="H5638" t="e">
        <f>IF($C5638=5,$B5638,NA())</f>
        <v>#N/A</v>
      </c>
      <c r="I5638" t="e">
        <f>IF($C5638="",$B5638,NA())</f>
        <v>#N/A</v>
      </c>
    </row>
    <row r="5639" spans="1:9">
      <c r="A5639">
        <v>-1.0862579</v>
      </c>
      <c r="B5639">
        <v>0.1573967</v>
      </c>
      <c r="C5639">
        <f>'Map Data'!$I$71</f>
        <v>4</v>
      </c>
      <c r="D5639" t="e">
        <f>IF($C5639=1,$B5639,NA())</f>
        <v>#N/A</v>
      </c>
      <c r="E5639" t="e">
        <f>IF($C5639=2,$B5639,NA())</f>
        <v>#N/A</v>
      </c>
      <c r="F5639" t="e">
        <f>IF($C5639=3,$B5639,NA())</f>
        <v>#N/A</v>
      </c>
      <c r="G5639">
        <f>IF($C5639=4,$B5639,NA())</f>
        <v>0.1573967</v>
      </c>
      <c r="H5639" t="e">
        <f>IF($C5639=5,$B5639,NA())</f>
        <v>#N/A</v>
      </c>
      <c r="I5639" t="e">
        <f>IF($C5639="",$B5639,NA())</f>
        <v>#N/A</v>
      </c>
    </row>
    <row r="5641" spans="1:9">
      <c r="A5641">
        <v>-1.1465219</v>
      </c>
      <c r="B5641">
        <v>0.1754759</v>
      </c>
      <c r="C5641">
        <f>'Map Data'!$I$71</f>
        <v>4</v>
      </c>
      <c r="D5641" t="e">
        <f>IF($C5641=1,$B5641,NA())</f>
        <v>#N/A</v>
      </c>
      <c r="E5641" t="e">
        <f>IF($C5641=2,$B5641,NA())</f>
        <v>#N/A</v>
      </c>
      <c r="F5641" t="e">
        <f>IF($C5641=3,$B5641,NA())</f>
        <v>#N/A</v>
      </c>
      <c r="G5641">
        <f>IF($C5641=4,$B5641,NA())</f>
        <v>0.1754759</v>
      </c>
      <c r="H5641" t="e">
        <f>IF($C5641=5,$B5641,NA())</f>
        <v>#N/A</v>
      </c>
      <c r="I5641" t="e">
        <f>IF($C5641="",$B5641,NA())</f>
        <v>#N/A</v>
      </c>
    </row>
    <row r="5642" spans="1:9">
      <c r="A5642">
        <v>-1.0892711</v>
      </c>
      <c r="B5642">
        <v>0.1754759</v>
      </c>
      <c r="C5642">
        <f>'Map Data'!$I$71</f>
        <v>4</v>
      </c>
      <c r="D5642" t="e">
        <f>IF($C5642=1,$B5642,NA())</f>
        <v>#N/A</v>
      </c>
      <c r="E5642" t="e">
        <f>IF($C5642=2,$B5642,NA())</f>
        <v>#N/A</v>
      </c>
      <c r="F5642" t="e">
        <f>IF($C5642=3,$B5642,NA())</f>
        <v>#N/A</v>
      </c>
      <c r="G5642">
        <f>IF($C5642=4,$B5642,NA())</f>
        <v>0.1754759</v>
      </c>
      <c r="H5642" t="e">
        <f>IF($C5642=5,$B5642,NA())</f>
        <v>#N/A</v>
      </c>
      <c r="I5642" t="e">
        <f>IF($C5642="",$B5642,NA())</f>
        <v>#N/A</v>
      </c>
    </row>
    <row r="5644" spans="1:9">
      <c r="A5644">
        <v>-1.1284427</v>
      </c>
      <c r="B5644">
        <v>0.1935552</v>
      </c>
      <c r="C5644">
        <f>'Map Data'!$I$71</f>
        <v>4</v>
      </c>
      <c r="D5644" t="e">
        <f>IF($C5644=1,$B5644,NA())</f>
        <v>#N/A</v>
      </c>
      <c r="E5644" t="e">
        <f>IF($C5644=2,$B5644,NA())</f>
        <v>#N/A</v>
      </c>
      <c r="F5644" t="e">
        <f>IF($C5644=3,$B5644,NA())</f>
        <v>#N/A</v>
      </c>
      <c r="G5644">
        <f>IF($C5644=4,$B5644,NA())</f>
        <v>0.1935552</v>
      </c>
      <c r="H5644" t="e">
        <f>IF($C5644=5,$B5644,NA())</f>
        <v>#N/A</v>
      </c>
      <c r="I5644" t="e">
        <f>IF($C5644="",$B5644,NA())</f>
        <v>#N/A</v>
      </c>
    </row>
    <row r="5645" spans="1:9">
      <c r="A5645">
        <v>-1.0922843</v>
      </c>
      <c r="B5645">
        <v>0.1935552</v>
      </c>
      <c r="C5645">
        <f>'Map Data'!$I$71</f>
        <v>4</v>
      </c>
      <c r="D5645" t="e">
        <f>IF($C5645=1,$B5645,NA())</f>
        <v>#N/A</v>
      </c>
      <c r="E5645" t="e">
        <f>IF($C5645=2,$B5645,NA())</f>
        <v>#N/A</v>
      </c>
      <c r="F5645" t="e">
        <f>IF($C5645=3,$B5645,NA())</f>
        <v>#N/A</v>
      </c>
      <c r="G5645">
        <f>IF($C5645=4,$B5645,NA())</f>
        <v>0.1935552</v>
      </c>
      <c r="H5645" t="e">
        <f>IF($C5645=5,$B5645,NA())</f>
        <v>#N/A</v>
      </c>
      <c r="I5645" t="e">
        <f>IF($C5645="",$B5645,NA())</f>
        <v>#N/A</v>
      </c>
    </row>
    <row r="5647" spans="1:9">
      <c r="A5647">
        <v>-1.1254295</v>
      </c>
      <c r="B5647">
        <v>0.2116344</v>
      </c>
      <c r="C5647">
        <f>'Map Data'!$I$71</f>
        <v>4</v>
      </c>
      <c r="D5647" t="e">
        <f>IF($C5647=1,$B5647,NA())</f>
        <v>#N/A</v>
      </c>
      <c r="E5647" t="e">
        <f>IF($C5647=2,$B5647,NA())</f>
        <v>#N/A</v>
      </c>
      <c r="F5647" t="e">
        <f>IF($C5647=3,$B5647,NA())</f>
        <v>#N/A</v>
      </c>
      <c r="G5647">
        <f>IF($C5647=4,$B5647,NA())</f>
        <v>0.2116344</v>
      </c>
      <c r="H5647" t="e">
        <f>IF($C5647=5,$B5647,NA())</f>
        <v>#N/A</v>
      </c>
      <c r="I5647" t="e">
        <f>IF($C5647="",$B5647,NA())</f>
        <v>#N/A</v>
      </c>
    </row>
    <row r="5648" spans="1:9">
      <c r="A5648">
        <v>-1.0892711</v>
      </c>
      <c r="B5648">
        <v>0.2116344</v>
      </c>
      <c r="C5648">
        <f>'Map Data'!$I$71</f>
        <v>4</v>
      </c>
      <c r="D5648" t="e">
        <f>IF($C5648=1,$B5648,NA())</f>
        <v>#N/A</v>
      </c>
      <c r="E5648" t="e">
        <f>IF($C5648=2,$B5648,NA())</f>
        <v>#N/A</v>
      </c>
      <c r="F5648" t="e">
        <f>IF($C5648=3,$B5648,NA())</f>
        <v>#N/A</v>
      </c>
      <c r="G5648">
        <f>IF($C5648=4,$B5648,NA())</f>
        <v>0.2116344</v>
      </c>
      <c r="H5648" t="e">
        <f>IF($C5648=5,$B5648,NA())</f>
        <v>#N/A</v>
      </c>
      <c r="I5648" t="e">
        <f>IF($C5648="",$B5648,NA())</f>
        <v>#N/A</v>
      </c>
    </row>
    <row r="5650" spans="1:9">
      <c r="A5650">
        <v>-1.0892711</v>
      </c>
      <c r="B5650">
        <v>0.2297137</v>
      </c>
      <c r="C5650">
        <f>'Map Data'!$I$71</f>
        <v>4</v>
      </c>
      <c r="D5650" t="e">
        <f>IF($C5650=1,$B5650,NA())</f>
        <v>#N/A</v>
      </c>
      <c r="E5650" t="e">
        <f>IF($C5650=2,$B5650,NA())</f>
        <v>#N/A</v>
      </c>
      <c r="F5650" t="e">
        <f>IF($C5650=3,$B5650,NA())</f>
        <v>#N/A</v>
      </c>
      <c r="G5650">
        <f>IF($C5650=4,$B5650,NA())</f>
        <v>0.2297137</v>
      </c>
      <c r="H5650" t="e">
        <f>IF($C5650=5,$B5650,NA())</f>
        <v>#N/A</v>
      </c>
      <c r="I5650" t="e">
        <f>IF($C5650="",$B5650,NA())</f>
        <v>#N/A</v>
      </c>
    </row>
    <row r="5651" spans="1:9">
      <c r="A5651">
        <v>-1.0742051</v>
      </c>
      <c r="B5651">
        <v>0.2297137</v>
      </c>
      <c r="C5651">
        <f>'Map Data'!$I$71</f>
        <v>4</v>
      </c>
      <c r="D5651" t="e">
        <f>IF($C5651=1,$B5651,NA())</f>
        <v>#N/A</v>
      </c>
      <c r="E5651" t="e">
        <f>IF($C5651=2,$B5651,NA())</f>
        <v>#N/A</v>
      </c>
      <c r="F5651" t="e">
        <f>IF($C5651=3,$B5651,NA())</f>
        <v>#N/A</v>
      </c>
      <c r="G5651">
        <f>IF($C5651=4,$B5651,NA())</f>
        <v>0.2297137</v>
      </c>
      <c r="H5651" t="e">
        <f>IF($C5651=5,$B5651,NA())</f>
        <v>#N/A</v>
      </c>
      <c r="I5651" t="e">
        <f>IF($C5651="",$B5651,NA())</f>
        <v>#N/A</v>
      </c>
    </row>
    <row r="5653" spans="1:9">
      <c r="A5653">
        <v>-1.0681787</v>
      </c>
      <c r="B5653">
        <v>0.2477929</v>
      </c>
      <c r="C5653">
        <f>'Map Data'!$I$71</f>
        <v>4</v>
      </c>
      <c r="D5653" t="e">
        <f>IF($C5653=1,$B5653,NA())</f>
        <v>#N/A</v>
      </c>
      <c r="E5653" t="e">
        <f>IF($C5653=2,$B5653,NA())</f>
        <v>#N/A</v>
      </c>
      <c r="F5653" t="e">
        <f>IF($C5653=3,$B5653,NA())</f>
        <v>#N/A</v>
      </c>
      <c r="G5653">
        <f>IF($C5653=4,$B5653,NA())</f>
        <v>0.2477929</v>
      </c>
      <c r="H5653" t="e">
        <f>IF($C5653=5,$B5653,NA())</f>
        <v>#N/A</v>
      </c>
      <c r="I5653" t="e">
        <f>IF($C5653="",$B5653,NA())</f>
        <v>#N/A</v>
      </c>
    </row>
    <row r="5654" spans="1:9">
      <c r="A5654">
        <v>-1.0621523</v>
      </c>
      <c r="B5654">
        <v>0.2477929</v>
      </c>
      <c r="C5654">
        <f>'Map Data'!$I$71</f>
        <v>4</v>
      </c>
      <c r="D5654" t="e">
        <f>IF($C5654=1,$B5654,NA())</f>
        <v>#N/A</v>
      </c>
      <c r="E5654" t="e">
        <f>IF($C5654=2,$B5654,NA())</f>
        <v>#N/A</v>
      </c>
      <c r="F5654" t="e">
        <f>IF($C5654=3,$B5654,NA())</f>
        <v>#N/A</v>
      </c>
      <c r="G5654">
        <f>IF($C5654=4,$B5654,NA())</f>
        <v>0.2477929</v>
      </c>
      <c r="H5654" t="e">
        <f>IF($C5654=5,$B5654,NA())</f>
        <v>#N/A</v>
      </c>
      <c r="I5654" t="e">
        <f>IF($C5654="",$B5654,NA())</f>
        <v>#N/A</v>
      </c>
    </row>
    <row r="5656" spans="1:9">
      <c r="A5656">
        <v>0.0979289</v>
      </c>
      <c r="B5656">
        <v>0.9167248</v>
      </c>
      <c r="C5656">
        <f>'Map Data'!$I$72</f>
        <v>3</v>
      </c>
      <c r="D5656" t="e">
        <f>IF($C5656=1,$B5656,NA())</f>
        <v>#N/A</v>
      </c>
      <c r="E5656" t="e">
        <f>IF($C5656=2,$B5656,NA())</f>
        <v>#N/A</v>
      </c>
      <c r="F5656">
        <f>IF($C5656=3,$B5656,NA())</f>
        <v>0.9167248</v>
      </c>
      <c r="G5656" t="e">
        <f>IF($C5656=4,$B5656,NA())</f>
        <v>#N/A</v>
      </c>
      <c r="H5656" t="e">
        <f>IF($C5656=5,$B5656,NA())</f>
        <v>#N/A</v>
      </c>
      <c r="I5656" t="e">
        <f>IF($C5656="",$B5656,NA())</f>
        <v>#N/A</v>
      </c>
    </row>
    <row r="5657" spans="1:9">
      <c r="A5657">
        <v>0.1642193</v>
      </c>
      <c r="B5657">
        <v>0.9167248</v>
      </c>
      <c r="C5657">
        <f>'Map Data'!$I$72</f>
        <v>3</v>
      </c>
      <c r="D5657" t="e">
        <f>IF($C5657=1,$B5657,NA())</f>
        <v>#N/A</v>
      </c>
      <c r="E5657" t="e">
        <f>IF($C5657=2,$B5657,NA())</f>
        <v>#N/A</v>
      </c>
      <c r="F5657">
        <f>IF($C5657=3,$B5657,NA())</f>
        <v>0.9167248</v>
      </c>
      <c r="G5657" t="e">
        <f>IF($C5657=4,$B5657,NA())</f>
        <v>#N/A</v>
      </c>
      <c r="H5657" t="e">
        <f>IF($C5657=5,$B5657,NA())</f>
        <v>#N/A</v>
      </c>
      <c r="I5657" t="e">
        <f>IF($C5657="",$B5657,NA())</f>
        <v>#N/A</v>
      </c>
    </row>
    <row r="5659" spans="1:9">
      <c r="A5659">
        <v>0.0798498</v>
      </c>
      <c r="B5659">
        <v>0.934804</v>
      </c>
      <c r="C5659">
        <f>'Map Data'!$I$72</f>
        <v>3</v>
      </c>
      <c r="D5659" t="e">
        <f>IF($C5659=1,$B5659,NA())</f>
        <v>#N/A</v>
      </c>
      <c r="E5659" t="e">
        <f>IF($C5659=2,$B5659,NA())</f>
        <v>#N/A</v>
      </c>
      <c r="F5659">
        <f>IF($C5659=3,$B5659,NA())</f>
        <v>0.934804</v>
      </c>
      <c r="G5659" t="e">
        <f>IF($C5659=4,$B5659,NA())</f>
        <v>#N/A</v>
      </c>
      <c r="H5659" t="e">
        <f>IF($C5659=5,$B5659,NA())</f>
        <v>#N/A</v>
      </c>
      <c r="I5659" t="e">
        <f>IF($C5659="",$B5659,NA())</f>
        <v>#N/A</v>
      </c>
    </row>
    <row r="5660" spans="1:9">
      <c r="A5660">
        <v>0.1551797</v>
      </c>
      <c r="B5660">
        <v>0.934804</v>
      </c>
      <c r="C5660">
        <f>'Map Data'!$I$72</f>
        <v>3</v>
      </c>
      <c r="D5660" t="e">
        <f>IF($C5660=1,$B5660,NA())</f>
        <v>#N/A</v>
      </c>
      <c r="E5660" t="e">
        <f>IF($C5660=2,$B5660,NA())</f>
        <v>#N/A</v>
      </c>
      <c r="F5660">
        <f>IF($C5660=3,$B5660,NA())</f>
        <v>0.934804</v>
      </c>
      <c r="G5660" t="e">
        <f>IF($C5660=4,$B5660,NA())</f>
        <v>#N/A</v>
      </c>
      <c r="H5660" t="e">
        <f>IF($C5660=5,$B5660,NA())</f>
        <v>#N/A</v>
      </c>
      <c r="I5660" t="e">
        <f>IF($C5660="",$B5660,NA())</f>
        <v>#N/A</v>
      </c>
    </row>
    <row r="5662" spans="1:9">
      <c r="A5662">
        <v>0.0768366</v>
      </c>
      <c r="B5662">
        <v>0.9528833</v>
      </c>
      <c r="C5662">
        <f>'Map Data'!$I$72</f>
        <v>3</v>
      </c>
      <c r="D5662" t="e">
        <f>IF($C5662=1,$B5662,NA())</f>
        <v>#N/A</v>
      </c>
      <c r="E5662" t="e">
        <f>IF($C5662=2,$B5662,NA())</f>
        <v>#N/A</v>
      </c>
      <c r="F5662">
        <f>IF($C5662=3,$B5662,NA())</f>
        <v>0.9528833</v>
      </c>
      <c r="G5662" t="e">
        <f>IF($C5662=4,$B5662,NA())</f>
        <v>#N/A</v>
      </c>
      <c r="H5662" t="e">
        <f>IF($C5662=5,$B5662,NA())</f>
        <v>#N/A</v>
      </c>
      <c r="I5662" t="e">
        <f>IF($C5662="",$B5662,NA())</f>
        <v>#N/A</v>
      </c>
    </row>
    <row r="5663" spans="1:9">
      <c r="A5663">
        <v>0.1642193</v>
      </c>
      <c r="B5663">
        <v>0.9528833</v>
      </c>
      <c r="C5663">
        <f>'Map Data'!$I$72</f>
        <v>3</v>
      </c>
      <c r="D5663" t="e">
        <f>IF($C5663=1,$B5663,NA())</f>
        <v>#N/A</v>
      </c>
      <c r="E5663" t="e">
        <f>IF($C5663=2,$B5663,NA())</f>
        <v>#N/A</v>
      </c>
      <c r="F5663">
        <f>IF($C5663=3,$B5663,NA())</f>
        <v>0.9528833</v>
      </c>
      <c r="G5663" t="e">
        <f>IF($C5663=4,$B5663,NA())</f>
        <v>#N/A</v>
      </c>
      <c r="H5663" t="e">
        <f>IF($C5663=5,$B5663,NA())</f>
        <v>#N/A</v>
      </c>
      <c r="I5663" t="e">
        <f>IF($C5663="",$B5663,NA())</f>
        <v>#N/A</v>
      </c>
    </row>
    <row r="5665" spans="1:9">
      <c r="A5665">
        <v>0.0828629</v>
      </c>
      <c r="B5665">
        <v>0.9709625</v>
      </c>
      <c r="C5665">
        <f>'Map Data'!$I$72</f>
        <v>3</v>
      </c>
      <c r="D5665" t="e">
        <f>IF($C5665=1,$B5665,NA())</f>
        <v>#N/A</v>
      </c>
      <c r="E5665" t="e">
        <f>IF($C5665=2,$B5665,NA())</f>
        <v>#N/A</v>
      </c>
      <c r="F5665">
        <f>IF($C5665=3,$B5665,NA())</f>
        <v>0.9709625</v>
      </c>
      <c r="G5665" t="e">
        <f>IF($C5665=4,$B5665,NA())</f>
        <v>#N/A</v>
      </c>
      <c r="H5665" t="e">
        <f>IF($C5665=5,$B5665,NA())</f>
        <v>#N/A</v>
      </c>
      <c r="I5665" t="e">
        <f>IF($C5665="",$B5665,NA())</f>
        <v>#N/A</v>
      </c>
    </row>
    <row r="5666" spans="1:9">
      <c r="A5666">
        <v>0.1762721</v>
      </c>
      <c r="B5666">
        <v>0.9709625</v>
      </c>
      <c r="C5666">
        <f>'Map Data'!$I$72</f>
        <v>3</v>
      </c>
      <c r="D5666" t="e">
        <f>IF($C5666=1,$B5666,NA())</f>
        <v>#N/A</v>
      </c>
      <c r="E5666" t="e">
        <f>IF($C5666=2,$B5666,NA())</f>
        <v>#N/A</v>
      </c>
      <c r="F5666">
        <f>IF($C5666=3,$B5666,NA())</f>
        <v>0.9709625</v>
      </c>
      <c r="G5666" t="e">
        <f>IF($C5666=4,$B5666,NA())</f>
        <v>#N/A</v>
      </c>
      <c r="H5666" t="e">
        <f>IF($C5666=5,$B5666,NA())</f>
        <v>#N/A</v>
      </c>
      <c r="I5666" t="e">
        <f>IF($C5666="",$B5666,NA())</f>
        <v>#N/A</v>
      </c>
    </row>
    <row r="5668" spans="1:9">
      <c r="A5668">
        <v>0.0858761</v>
      </c>
      <c r="B5668">
        <v>0.9890418</v>
      </c>
      <c r="C5668">
        <f>'Map Data'!$I$72</f>
        <v>3</v>
      </c>
      <c r="D5668" t="e">
        <f>IF($C5668=1,$B5668,NA())</f>
        <v>#N/A</v>
      </c>
      <c r="E5668" t="e">
        <f>IF($C5668=2,$B5668,NA())</f>
        <v>#N/A</v>
      </c>
      <c r="F5668">
        <f>IF($C5668=3,$B5668,NA())</f>
        <v>0.9890418</v>
      </c>
      <c r="G5668" t="e">
        <f>IF($C5668=4,$B5668,NA())</f>
        <v>#N/A</v>
      </c>
      <c r="H5668" t="e">
        <f>IF($C5668=5,$B5668,NA())</f>
        <v>#N/A</v>
      </c>
      <c r="I5668" t="e">
        <f>IF($C5668="",$B5668,NA())</f>
        <v>#N/A</v>
      </c>
    </row>
    <row r="5669" spans="1:9">
      <c r="A5669">
        <v>0.1702457</v>
      </c>
      <c r="B5669">
        <v>0.9890418</v>
      </c>
      <c r="C5669">
        <f>'Map Data'!$I$72</f>
        <v>3</v>
      </c>
      <c r="D5669" t="e">
        <f>IF($C5669=1,$B5669,NA())</f>
        <v>#N/A</v>
      </c>
      <c r="E5669" t="e">
        <f>IF($C5669=2,$B5669,NA())</f>
        <v>#N/A</v>
      </c>
      <c r="F5669">
        <f>IF($C5669=3,$B5669,NA())</f>
        <v>0.9890418</v>
      </c>
      <c r="G5669" t="e">
        <f>IF($C5669=4,$B5669,NA())</f>
        <v>#N/A</v>
      </c>
      <c r="H5669" t="e">
        <f>IF($C5669=5,$B5669,NA())</f>
        <v>#N/A</v>
      </c>
      <c r="I5669" t="e">
        <f>IF($C5669="",$B5669,NA())</f>
        <v>#N/A</v>
      </c>
    </row>
    <row r="5671" spans="1:9">
      <c r="A5671">
        <v>0.1039553</v>
      </c>
      <c r="B5671">
        <v>1.007121</v>
      </c>
      <c r="C5671">
        <f>'Map Data'!$I$72</f>
        <v>3</v>
      </c>
      <c r="D5671" t="e">
        <f>IF($C5671=1,$B5671,NA())</f>
        <v>#N/A</v>
      </c>
      <c r="E5671" t="e">
        <f>IF($C5671=2,$B5671,NA())</f>
        <v>#N/A</v>
      </c>
      <c r="F5671">
        <f>IF($C5671=3,$B5671,NA())</f>
        <v>1.007121</v>
      </c>
      <c r="G5671" t="e">
        <f>IF($C5671=4,$B5671,NA())</f>
        <v>#N/A</v>
      </c>
      <c r="H5671" t="e">
        <f>IF($C5671=5,$B5671,NA())</f>
        <v>#N/A</v>
      </c>
      <c r="I5671" t="e">
        <f>IF($C5671="",$B5671,NA())</f>
        <v>#N/A</v>
      </c>
    </row>
    <row r="5672" spans="1:9">
      <c r="A5672">
        <v>0.1280609</v>
      </c>
      <c r="B5672">
        <v>1.007121</v>
      </c>
      <c r="C5672">
        <f>'Map Data'!$I$72</f>
        <v>3</v>
      </c>
      <c r="D5672" t="e">
        <f>IF($C5672=1,$B5672,NA())</f>
        <v>#N/A</v>
      </c>
      <c r="E5672" t="e">
        <f>IF($C5672=2,$B5672,NA())</f>
        <v>#N/A</v>
      </c>
      <c r="F5672">
        <f>IF($C5672=3,$B5672,NA())</f>
        <v>1.007121</v>
      </c>
      <c r="G5672" t="e">
        <f>IF($C5672=4,$B5672,NA())</f>
        <v>#N/A</v>
      </c>
      <c r="H5672" t="e">
        <f>IF($C5672=5,$B5672,NA())</f>
        <v>#N/A</v>
      </c>
      <c r="I5672" t="e">
        <f>IF($C5672="",$B5672,NA())</f>
        <v>#N/A</v>
      </c>
    </row>
    <row r="5674" spans="1:9">
      <c r="A5674">
        <v>0.1461401</v>
      </c>
      <c r="B5674">
        <v>1.007121</v>
      </c>
      <c r="C5674">
        <f>'Map Data'!$I$72</f>
        <v>3</v>
      </c>
      <c r="D5674" t="e">
        <f>IF($C5674=1,$B5674,NA())</f>
        <v>#N/A</v>
      </c>
      <c r="E5674" t="e">
        <f>IF($C5674=2,$B5674,NA())</f>
        <v>#N/A</v>
      </c>
      <c r="F5674">
        <f>IF($C5674=3,$B5674,NA())</f>
        <v>1.007121</v>
      </c>
      <c r="G5674" t="e">
        <f>IF($C5674=4,$B5674,NA())</f>
        <v>#N/A</v>
      </c>
      <c r="H5674" t="e">
        <f>IF($C5674=5,$B5674,NA())</f>
        <v>#N/A</v>
      </c>
      <c r="I5674" t="e">
        <f>IF($C5674="",$B5674,NA())</f>
        <v>#N/A</v>
      </c>
    </row>
    <row r="5675" spans="1:9">
      <c r="A5675">
        <v>0.1551797</v>
      </c>
      <c r="B5675">
        <v>1.007121</v>
      </c>
      <c r="C5675">
        <f>'Map Data'!$I$72</f>
        <v>3</v>
      </c>
      <c r="D5675" t="e">
        <f>IF($C5675=1,$B5675,NA())</f>
        <v>#N/A</v>
      </c>
      <c r="E5675" t="e">
        <f>IF($C5675=2,$B5675,NA())</f>
        <v>#N/A</v>
      </c>
      <c r="F5675">
        <f>IF($C5675=3,$B5675,NA())</f>
        <v>1.007121</v>
      </c>
      <c r="G5675" t="e">
        <f>IF($C5675=4,$B5675,NA())</f>
        <v>#N/A</v>
      </c>
      <c r="H5675" t="e">
        <f>IF($C5675=5,$B5675,NA())</f>
        <v>#N/A</v>
      </c>
      <c r="I5675" t="e">
        <f>IF($C5675="",$B5675,NA())</f>
        <v>#N/A</v>
      </c>
    </row>
    <row r="5677" spans="1:9">
      <c r="A5677">
        <v>-0.0858761</v>
      </c>
      <c r="B5677">
        <v>0.7178532</v>
      </c>
      <c r="C5677">
        <f>'Map Data'!$I$73</f>
        <v>3</v>
      </c>
      <c r="D5677" t="e">
        <f>IF($C5677=1,$B5677,NA())</f>
        <v>#N/A</v>
      </c>
      <c r="E5677" t="e">
        <f>IF($C5677=2,$B5677,NA())</f>
        <v>#N/A</v>
      </c>
      <c r="F5677">
        <f>IF($C5677=3,$B5677,NA())</f>
        <v>0.7178532</v>
      </c>
      <c r="G5677" t="e">
        <f>IF($C5677=4,$B5677,NA())</f>
        <v>#N/A</v>
      </c>
      <c r="H5677" t="e">
        <f>IF($C5677=5,$B5677,NA())</f>
        <v>#N/A</v>
      </c>
      <c r="I5677" t="e">
        <f>IF($C5677="",$B5677,NA())</f>
        <v>#N/A</v>
      </c>
    </row>
    <row r="5678" spans="1:9">
      <c r="A5678">
        <v>-0.0286254</v>
      </c>
      <c r="B5678">
        <v>0.7178532</v>
      </c>
      <c r="C5678">
        <f>'Map Data'!$I$73</f>
        <v>3</v>
      </c>
      <c r="D5678" t="e">
        <f>IF($C5678=1,$B5678,NA())</f>
        <v>#N/A</v>
      </c>
      <c r="E5678" t="e">
        <f>IF($C5678=2,$B5678,NA())</f>
        <v>#N/A</v>
      </c>
      <c r="F5678">
        <f>IF($C5678=3,$B5678,NA())</f>
        <v>0.7178532</v>
      </c>
      <c r="G5678" t="e">
        <f>IF($C5678=4,$B5678,NA())</f>
        <v>#N/A</v>
      </c>
      <c r="H5678" t="e">
        <f>IF($C5678=5,$B5678,NA())</f>
        <v>#N/A</v>
      </c>
      <c r="I5678" t="e">
        <f>IF($C5678="",$B5678,NA())</f>
        <v>#N/A</v>
      </c>
    </row>
    <row r="5680" spans="1:9">
      <c r="A5680">
        <v>-0.09491570000000001</v>
      </c>
      <c r="B5680">
        <v>0.7359324</v>
      </c>
      <c r="C5680">
        <f>'Map Data'!$I$73</f>
        <v>3</v>
      </c>
      <c r="D5680" t="e">
        <f>IF($C5680=1,$B5680,NA())</f>
        <v>#N/A</v>
      </c>
      <c r="E5680" t="e">
        <f>IF($C5680=2,$B5680,NA())</f>
        <v>#N/A</v>
      </c>
      <c r="F5680">
        <f>IF($C5680=3,$B5680,NA())</f>
        <v>0.7359324</v>
      </c>
      <c r="G5680" t="e">
        <f>IF($C5680=4,$B5680,NA())</f>
        <v>#N/A</v>
      </c>
      <c r="H5680" t="e">
        <f>IF($C5680=5,$B5680,NA())</f>
        <v>#N/A</v>
      </c>
      <c r="I5680" t="e">
        <f>IF($C5680="",$B5680,NA())</f>
        <v>#N/A</v>
      </c>
    </row>
    <row r="5681" spans="1:9">
      <c r="A5681">
        <v>-0.0105462</v>
      </c>
      <c r="B5681">
        <v>0.7359324</v>
      </c>
      <c r="C5681">
        <f>'Map Data'!$I$73</f>
        <v>3</v>
      </c>
      <c r="D5681" t="e">
        <f>IF($C5681=1,$B5681,NA())</f>
        <v>#N/A</v>
      </c>
      <c r="E5681" t="e">
        <f>IF($C5681=2,$B5681,NA())</f>
        <v>#N/A</v>
      </c>
      <c r="F5681">
        <f>IF($C5681=3,$B5681,NA())</f>
        <v>0.7359324</v>
      </c>
      <c r="G5681" t="e">
        <f>IF($C5681=4,$B5681,NA())</f>
        <v>#N/A</v>
      </c>
      <c r="H5681" t="e">
        <f>IF($C5681=5,$B5681,NA())</f>
        <v>#N/A</v>
      </c>
      <c r="I5681" t="e">
        <f>IF($C5681="",$B5681,NA())</f>
        <v>#N/A</v>
      </c>
    </row>
    <row r="5683" spans="1:9">
      <c r="A5683">
        <v>-0.09491570000000001</v>
      </c>
      <c r="B5683">
        <v>0.7540116</v>
      </c>
      <c r="C5683">
        <f>'Map Data'!$I$73</f>
        <v>3</v>
      </c>
      <c r="D5683" t="e">
        <f>IF($C5683=1,$B5683,NA())</f>
        <v>#N/A</v>
      </c>
      <c r="E5683" t="e">
        <f>IF($C5683=2,$B5683,NA())</f>
        <v>#N/A</v>
      </c>
      <c r="F5683">
        <f>IF($C5683=3,$B5683,NA())</f>
        <v>0.7540116</v>
      </c>
      <c r="G5683" t="e">
        <f>IF($C5683=4,$B5683,NA())</f>
        <v>#N/A</v>
      </c>
      <c r="H5683" t="e">
        <f>IF($C5683=5,$B5683,NA())</f>
        <v>#N/A</v>
      </c>
      <c r="I5683" t="e">
        <f>IF($C5683="",$B5683,NA())</f>
        <v>#N/A</v>
      </c>
    </row>
    <row r="5684" spans="1:9">
      <c r="A5684">
        <v>-0.0015066</v>
      </c>
      <c r="B5684">
        <v>0.7540116</v>
      </c>
      <c r="C5684">
        <f>'Map Data'!$I$73</f>
        <v>3</v>
      </c>
      <c r="D5684" t="e">
        <f>IF($C5684=1,$B5684,NA())</f>
        <v>#N/A</v>
      </c>
      <c r="E5684" t="e">
        <f>IF($C5684=2,$B5684,NA())</f>
        <v>#N/A</v>
      </c>
      <c r="F5684">
        <f>IF($C5684=3,$B5684,NA())</f>
        <v>0.7540116</v>
      </c>
      <c r="G5684" t="e">
        <f>IF($C5684=4,$B5684,NA())</f>
        <v>#N/A</v>
      </c>
      <c r="H5684" t="e">
        <f>IF($C5684=5,$B5684,NA())</f>
        <v>#N/A</v>
      </c>
      <c r="I5684" t="e">
        <f>IF($C5684="",$B5684,NA())</f>
        <v>#N/A</v>
      </c>
    </row>
    <row r="5686" spans="1:9">
      <c r="A5686">
        <v>-0.0919025</v>
      </c>
      <c r="B5686">
        <v>0.7720909</v>
      </c>
      <c r="C5686">
        <f>'Map Data'!$I$73</f>
        <v>3</v>
      </c>
      <c r="D5686" t="e">
        <f>IF($C5686=1,$B5686,NA())</f>
        <v>#N/A</v>
      </c>
      <c r="E5686" t="e">
        <f>IF($C5686=2,$B5686,NA())</f>
        <v>#N/A</v>
      </c>
      <c r="F5686">
        <f>IF($C5686=3,$B5686,NA())</f>
        <v>0.7720909</v>
      </c>
      <c r="G5686" t="e">
        <f>IF($C5686=4,$B5686,NA())</f>
        <v>#N/A</v>
      </c>
      <c r="H5686" t="e">
        <f>IF($C5686=5,$B5686,NA())</f>
        <v>#N/A</v>
      </c>
      <c r="I5686" t="e">
        <f>IF($C5686="",$B5686,NA())</f>
        <v>#N/A</v>
      </c>
    </row>
    <row r="5687" spans="1:9">
      <c r="A5687">
        <v>-0.0015066</v>
      </c>
      <c r="B5687">
        <v>0.7720909</v>
      </c>
      <c r="C5687">
        <f>'Map Data'!$I$73</f>
        <v>3</v>
      </c>
      <c r="D5687" t="e">
        <f>IF($C5687=1,$B5687,NA())</f>
        <v>#N/A</v>
      </c>
      <c r="E5687" t="e">
        <f>IF($C5687=2,$B5687,NA())</f>
        <v>#N/A</v>
      </c>
      <c r="F5687">
        <f>IF($C5687=3,$B5687,NA())</f>
        <v>0.7720909</v>
      </c>
      <c r="G5687" t="e">
        <f>IF($C5687=4,$B5687,NA())</f>
        <v>#N/A</v>
      </c>
      <c r="H5687" t="e">
        <f>IF($C5687=5,$B5687,NA())</f>
        <v>#N/A</v>
      </c>
      <c r="I5687" t="e">
        <f>IF($C5687="",$B5687,NA())</f>
        <v>#N/A</v>
      </c>
    </row>
    <row r="5689" spans="1:9">
      <c r="A5689">
        <v>-0.0888893</v>
      </c>
      <c r="B5689">
        <v>0.7901701</v>
      </c>
      <c r="C5689">
        <f>'Map Data'!$I$73</f>
        <v>3</v>
      </c>
      <c r="D5689" t="e">
        <f>IF($C5689=1,$B5689,NA())</f>
        <v>#N/A</v>
      </c>
      <c r="E5689" t="e">
        <f>IF($C5689=2,$B5689,NA())</f>
        <v>#N/A</v>
      </c>
      <c r="F5689">
        <f>IF($C5689=3,$B5689,NA())</f>
        <v>0.7901701</v>
      </c>
      <c r="G5689" t="e">
        <f>IF($C5689=4,$B5689,NA())</f>
        <v>#N/A</v>
      </c>
      <c r="H5689" t="e">
        <f>IF($C5689=5,$B5689,NA())</f>
        <v>#N/A</v>
      </c>
      <c r="I5689" t="e">
        <f>IF($C5689="",$B5689,NA())</f>
        <v>#N/A</v>
      </c>
    </row>
    <row r="5690" spans="1:9">
      <c r="A5690">
        <v>0.007533</v>
      </c>
      <c r="B5690">
        <v>0.7901701</v>
      </c>
      <c r="C5690">
        <f>'Map Data'!$I$73</f>
        <v>3</v>
      </c>
      <c r="D5690" t="e">
        <f>IF($C5690=1,$B5690,NA())</f>
        <v>#N/A</v>
      </c>
      <c r="E5690" t="e">
        <f>IF($C5690=2,$B5690,NA())</f>
        <v>#N/A</v>
      </c>
      <c r="F5690">
        <f>IF($C5690=3,$B5690,NA())</f>
        <v>0.7901701</v>
      </c>
      <c r="G5690" t="e">
        <f>IF($C5690=4,$B5690,NA())</f>
        <v>#N/A</v>
      </c>
      <c r="H5690" t="e">
        <f>IF($C5690=5,$B5690,NA())</f>
        <v>#N/A</v>
      </c>
      <c r="I5690" t="e">
        <f>IF($C5690="",$B5690,NA())</f>
        <v>#N/A</v>
      </c>
    </row>
    <row r="5692" spans="1:9">
      <c r="A5692">
        <v>-0.1039553</v>
      </c>
      <c r="B5692">
        <v>0.8082494</v>
      </c>
      <c r="C5692">
        <f>'Map Data'!$I$73</f>
        <v>3</v>
      </c>
      <c r="D5692" t="e">
        <f>IF($C5692=1,$B5692,NA())</f>
        <v>#N/A</v>
      </c>
      <c r="E5692" t="e">
        <f>IF($C5692=2,$B5692,NA())</f>
        <v>#N/A</v>
      </c>
      <c r="F5692">
        <f>IF($C5692=3,$B5692,NA())</f>
        <v>0.8082494</v>
      </c>
      <c r="G5692" t="e">
        <f>IF($C5692=4,$B5692,NA())</f>
        <v>#N/A</v>
      </c>
      <c r="H5692" t="e">
        <f>IF($C5692=5,$B5692,NA())</f>
        <v>#N/A</v>
      </c>
      <c r="I5692" t="e">
        <f>IF($C5692="",$B5692,NA())</f>
        <v>#N/A</v>
      </c>
    </row>
    <row r="5693" spans="1:9">
      <c r="A5693">
        <v>0.037665</v>
      </c>
      <c r="B5693">
        <v>0.8082494</v>
      </c>
      <c r="C5693">
        <f>'Map Data'!$I$73</f>
        <v>3</v>
      </c>
      <c r="D5693" t="e">
        <f>IF($C5693=1,$B5693,NA())</f>
        <v>#N/A</v>
      </c>
      <c r="E5693" t="e">
        <f>IF($C5693=2,$B5693,NA())</f>
        <v>#N/A</v>
      </c>
      <c r="F5693">
        <f>IF($C5693=3,$B5693,NA())</f>
        <v>0.8082494</v>
      </c>
      <c r="G5693" t="e">
        <f>IF($C5693=4,$B5693,NA())</f>
        <v>#N/A</v>
      </c>
      <c r="H5693" t="e">
        <f>IF($C5693=5,$B5693,NA())</f>
        <v>#N/A</v>
      </c>
      <c r="I5693" t="e">
        <f>IF($C5693="",$B5693,NA())</f>
        <v>#N/A</v>
      </c>
    </row>
    <row r="5695" spans="1:9">
      <c r="A5695">
        <v>-0.1220345</v>
      </c>
      <c r="B5695">
        <v>0.8263286</v>
      </c>
      <c r="C5695">
        <f>'Map Data'!$I$73</f>
        <v>3</v>
      </c>
      <c r="D5695" t="e">
        <f>IF($C5695=1,$B5695,NA())</f>
        <v>#N/A</v>
      </c>
      <c r="E5695" t="e">
        <f>IF($C5695=2,$B5695,NA())</f>
        <v>#N/A</v>
      </c>
      <c r="F5695">
        <f>IF($C5695=3,$B5695,NA())</f>
        <v>0.8263286</v>
      </c>
      <c r="G5695" t="e">
        <f>IF($C5695=4,$B5695,NA())</f>
        <v>#N/A</v>
      </c>
      <c r="H5695" t="e">
        <f>IF($C5695=5,$B5695,NA())</f>
        <v>#N/A</v>
      </c>
      <c r="I5695" t="e">
        <f>IF($C5695="",$B5695,NA())</f>
        <v>#N/A</v>
      </c>
    </row>
    <row r="5696" spans="1:9">
      <c r="A5696">
        <v>-0.0195858</v>
      </c>
      <c r="B5696">
        <v>0.8263286</v>
      </c>
      <c r="C5696">
        <f>'Map Data'!$I$73</f>
        <v>3</v>
      </c>
      <c r="D5696" t="e">
        <f>IF($C5696=1,$B5696,NA())</f>
        <v>#N/A</v>
      </c>
      <c r="E5696" t="e">
        <f>IF($C5696=2,$B5696,NA())</f>
        <v>#N/A</v>
      </c>
      <c r="F5696">
        <f>IF($C5696=3,$B5696,NA())</f>
        <v>0.8263286</v>
      </c>
      <c r="G5696" t="e">
        <f>IF($C5696=4,$B5696,NA())</f>
        <v>#N/A</v>
      </c>
      <c r="H5696" t="e">
        <f>IF($C5696=5,$B5696,NA())</f>
        <v>#N/A</v>
      </c>
      <c r="I5696" t="e">
        <f>IF($C5696="",$B5696,NA())</f>
        <v>#N/A</v>
      </c>
    </row>
    <row r="5698" spans="1:9">
      <c r="A5698">
        <v>0.2425624</v>
      </c>
      <c r="B5698">
        <v>1.0975172</v>
      </c>
      <c r="C5698">
        <f>'Map Data'!$I$74</f>
        <v>3</v>
      </c>
      <c r="D5698" t="e">
        <f>IF($C5698=1,$B5698,NA())</f>
        <v>#N/A</v>
      </c>
      <c r="E5698" t="e">
        <f>IF($C5698=2,$B5698,NA())</f>
        <v>#N/A</v>
      </c>
      <c r="F5698">
        <f>IF($C5698=3,$B5698,NA())</f>
        <v>1.0975172</v>
      </c>
      <c r="G5698" t="e">
        <f>IF($C5698=4,$B5698,NA())</f>
        <v>#N/A</v>
      </c>
      <c r="H5698" t="e">
        <f>IF($C5698=5,$B5698,NA())</f>
        <v>#N/A</v>
      </c>
      <c r="I5698" t="e">
        <f>IF($C5698="",$B5698,NA())</f>
        <v>#N/A</v>
      </c>
    </row>
    <row r="5699" spans="1:9">
      <c r="A5699">
        <v>0.3178924</v>
      </c>
      <c r="B5699">
        <v>1.0975172</v>
      </c>
      <c r="C5699">
        <f>'Map Data'!$I$74</f>
        <v>3</v>
      </c>
      <c r="D5699" t="e">
        <f>IF($C5699=1,$B5699,NA())</f>
        <v>#N/A</v>
      </c>
      <c r="E5699" t="e">
        <f>IF($C5699=2,$B5699,NA())</f>
        <v>#N/A</v>
      </c>
      <c r="F5699">
        <f>IF($C5699=3,$B5699,NA())</f>
        <v>1.0975172</v>
      </c>
      <c r="G5699" t="e">
        <f>IF($C5699=4,$B5699,NA())</f>
        <v>#N/A</v>
      </c>
      <c r="H5699" t="e">
        <f>IF($C5699=5,$B5699,NA())</f>
        <v>#N/A</v>
      </c>
      <c r="I5699" t="e">
        <f>IF($C5699="",$B5699,NA())</f>
        <v>#N/A</v>
      </c>
    </row>
    <row r="5701" spans="1:9">
      <c r="A5701">
        <v>0.2395493</v>
      </c>
      <c r="B5701">
        <v>1.1155964</v>
      </c>
      <c r="C5701">
        <f>'Map Data'!$I$74</f>
        <v>3</v>
      </c>
      <c r="D5701" t="e">
        <f>IF($C5701=1,$B5701,NA())</f>
        <v>#N/A</v>
      </c>
      <c r="E5701" t="e">
        <f>IF($C5701=2,$B5701,NA())</f>
        <v>#N/A</v>
      </c>
      <c r="F5701">
        <f>IF($C5701=3,$B5701,NA())</f>
        <v>1.1155964</v>
      </c>
      <c r="G5701" t="e">
        <f>IF($C5701=4,$B5701,NA())</f>
        <v>#N/A</v>
      </c>
      <c r="H5701" t="e">
        <f>IF($C5701=5,$B5701,NA())</f>
        <v>#N/A</v>
      </c>
      <c r="I5701" t="e">
        <f>IF($C5701="",$B5701,NA())</f>
        <v>#N/A</v>
      </c>
    </row>
    <row r="5702" spans="1:9">
      <c r="A5702">
        <v>0.3389848</v>
      </c>
      <c r="B5702">
        <v>1.1155964</v>
      </c>
      <c r="C5702">
        <f>'Map Data'!$I$74</f>
        <v>3</v>
      </c>
      <c r="D5702" t="e">
        <f>IF($C5702=1,$B5702,NA())</f>
        <v>#N/A</v>
      </c>
      <c r="E5702" t="e">
        <f>IF($C5702=2,$B5702,NA())</f>
        <v>#N/A</v>
      </c>
      <c r="F5702">
        <f>IF($C5702=3,$B5702,NA())</f>
        <v>1.1155964</v>
      </c>
      <c r="G5702" t="e">
        <f>IF($C5702=4,$B5702,NA())</f>
        <v>#N/A</v>
      </c>
      <c r="H5702" t="e">
        <f>IF($C5702=5,$B5702,NA())</f>
        <v>#N/A</v>
      </c>
      <c r="I5702" t="e">
        <f>IF($C5702="",$B5702,NA())</f>
        <v>#N/A</v>
      </c>
    </row>
    <row r="5704" spans="1:9">
      <c r="A5704">
        <v>0.2425624</v>
      </c>
      <c r="B5704">
        <v>1.1336757</v>
      </c>
      <c r="C5704">
        <f>'Map Data'!$I$74</f>
        <v>3</v>
      </c>
      <c r="D5704" t="e">
        <f>IF($C5704=1,$B5704,NA())</f>
        <v>#N/A</v>
      </c>
      <c r="E5704" t="e">
        <f>IF($C5704=2,$B5704,NA())</f>
        <v>#N/A</v>
      </c>
      <c r="F5704">
        <f>IF($C5704=3,$B5704,NA())</f>
        <v>1.1336757</v>
      </c>
      <c r="G5704" t="e">
        <f>IF($C5704=4,$B5704,NA())</f>
        <v>#N/A</v>
      </c>
      <c r="H5704" t="e">
        <f>IF($C5704=5,$B5704,NA())</f>
        <v>#N/A</v>
      </c>
      <c r="I5704" t="e">
        <f>IF($C5704="",$B5704,NA())</f>
        <v>#N/A</v>
      </c>
    </row>
    <row r="5705" spans="1:9">
      <c r="A5705">
        <v>0.326932</v>
      </c>
      <c r="B5705">
        <v>1.1336757</v>
      </c>
      <c r="C5705">
        <f>'Map Data'!$I$74</f>
        <v>3</v>
      </c>
      <c r="D5705" t="e">
        <f>IF($C5705=1,$B5705,NA())</f>
        <v>#N/A</v>
      </c>
      <c r="E5705" t="e">
        <f>IF($C5705=2,$B5705,NA())</f>
        <v>#N/A</v>
      </c>
      <c r="F5705">
        <f>IF($C5705=3,$B5705,NA())</f>
        <v>1.1336757</v>
      </c>
      <c r="G5705" t="e">
        <f>IF($C5705=4,$B5705,NA())</f>
        <v>#N/A</v>
      </c>
      <c r="H5705" t="e">
        <f>IF($C5705=5,$B5705,NA())</f>
        <v>#N/A</v>
      </c>
      <c r="I5705" t="e">
        <f>IF($C5705="",$B5705,NA())</f>
        <v>#N/A</v>
      </c>
    </row>
    <row r="5707" spans="1:9">
      <c r="A5707">
        <v>0.2696812</v>
      </c>
      <c r="B5707">
        <v>1.1517549</v>
      </c>
      <c r="C5707">
        <f>'Map Data'!$I$74</f>
        <v>3</v>
      </c>
      <c r="D5707" t="e">
        <f>IF($C5707=1,$B5707,NA())</f>
        <v>#N/A</v>
      </c>
      <c r="E5707" t="e">
        <f>IF($C5707=2,$B5707,NA())</f>
        <v>#N/A</v>
      </c>
      <c r="F5707">
        <f>IF($C5707=3,$B5707,NA())</f>
        <v>1.1517549</v>
      </c>
      <c r="G5707" t="e">
        <f>IF($C5707=4,$B5707,NA())</f>
        <v>#N/A</v>
      </c>
      <c r="H5707" t="e">
        <f>IF($C5707=5,$B5707,NA())</f>
        <v>#N/A</v>
      </c>
      <c r="I5707" t="e">
        <f>IF($C5707="",$B5707,NA())</f>
        <v>#N/A</v>
      </c>
    </row>
    <row r="5708" spans="1:9">
      <c r="A5708">
        <v>0.3178924</v>
      </c>
      <c r="B5708">
        <v>1.1517549</v>
      </c>
      <c r="C5708">
        <f>'Map Data'!$I$74</f>
        <v>3</v>
      </c>
      <c r="D5708" t="e">
        <f>IF($C5708=1,$B5708,NA())</f>
        <v>#N/A</v>
      </c>
      <c r="E5708" t="e">
        <f>IF($C5708=2,$B5708,NA())</f>
        <v>#N/A</v>
      </c>
      <c r="F5708">
        <f>IF($C5708=3,$B5708,NA())</f>
        <v>1.1517549</v>
      </c>
      <c r="G5708" t="e">
        <f>IF($C5708=4,$B5708,NA())</f>
        <v>#N/A</v>
      </c>
      <c r="H5708" t="e">
        <f>IF($C5708=5,$B5708,NA())</f>
        <v>#N/A</v>
      </c>
      <c r="I5708" t="e">
        <f>IF($C5708="",$B5708,NA())</f>
        <v>#N/A</v>
      </c>
    </row>
    <row r="5710" spans="1:9">
      <c r="A5710">
        <v>0.251602</v>
      </c>
      <c r="B5710">
        <v>1.1698342</v>
      </c>
      <c r="C5710">
        <f>'Map Data'!$I$74</f>
        <v>3</v>
      </c>
      <c r="D5710" t="e">
        <f>IF($C5710=1,$B5710,NA())</f>
        <v>#N/A</v>
      </c>
      <c r="E5710" t="e">
        <f>IF($C5710=2,$B5710,NA())</f>
        <v>#N/A</v>
      </c>
      <c r="F5710">
        <f>IF($C5710=3,$B5710,NA())</f>
        <v>1.1698342</v>
      </c>
      <c r="G5710" t="e">
        <f>IF($C5710=4,$B5710,NA())</f>
        <v>#N/A</v>
      </c>
      <c r="H5710" t="e">
        <f>IF($C5710=5,$B5710,NA())</f>
        <v>#N/A</v>
      </c>
      <c r="I5710" t="e">
        <f>IF($C5710="",$B5710,NA())</f>
        <v>#N/A</v>
      </c>
    </row>
    <row r="5711" spans="1:9">
      <c r="A5711">
        <v>0.311866</v>
      </c>
      <c r="B5711">
        <v>1.1698342</v>
      </c>
      <c r="C5711">
        <f>'Map Data'!$I$74</f>
        <v>3</v>
      </c>
      <c r="D5711" t="e">
        <f>IF($C5711=1,$B5711,NA())</f>
        <v>#N/A</v>
      </c>
      <c r="E5711" t="e">
        <f>IF($C5711=2,$B5711,NA())</f>
        <v>#N/A</v>
      </c>
      <c r="F5711">
        <f>IF($C5711=3,$B5711,NA())</f>
        <v>1.1698342</v>
      </c>
      <c r="G5711" t="e">
        <f>IF($C5711=4,$B5711,NA())</f>
        <v>#N/A</v>
      </c>
      <c r="H5711" t="e">
        <f>IF($C5711=5,$B5711,NA())</f>
        <v>#N/A</v>
      </c>
      <c r="I5711" t="e">
        <f>IF($C5711="",$B5711,NA())</f>
        <v>#N/A</v>
      </c>
    </row>
    <row r="5713" spans="1:9">
      <c r="A5713">
        <v>0.2425624</v>
      </c>
      <c r="B5713">
        <v>1.1879134</v>
      </c>
      <c r="C5713">
        <f>'Map Data'!$I$74</f>
        <v>3</v>
      </c>
      <c r="D5713" t="e">
        <f>IF($C5713=1,$B5713,NA())</f>
        <v>#N/A</v>
      </c>
      <c r="E5713" t="e">
        <f>IF($C5713=2,$B5713,NA())</f>
        <v>#N/A</v>
      </c>
      <c r="F5713">
        <f>IF($C5713=3,$B5713,NA())</f>
        <v>1.1879134</v>
      </c>
      <c r="G5713" t="e">
        <f>IF($C5713=4,$B5713,NA())</f>
        <v>#N/A</v>
      </c>
      <c r="H5713" t="e">
        <f>IF($C5713=5,$B5713,NA())</f>
        <v>#N/A</v>
      </c>
      <c r="I5713" t="e">
        <f>IF($C5713="",$B5713,NA())</f>
        <v>#N/A</v>
      </c>
    </row>
    <row r="5714" spans="1:9">
      <c r="A5714">
        <v>0.2998132</v>
      </c>
      <c r="B5714">
        <v>1.1879134</v>
      </c>
      <c r="C5714">
        <f>'Map Data'!$I$74</f>
        <v>3</v>
      </c>
      <c r="D5714" t="e">
        <f>IF($C5714=1,$B5714,NA())</f>
        <v>#N/A</v>
      </c>
      <c r="E5714" t="e">
        <f>IF($C5714=2,$B5714,NA())</f>
        <v>#N/A</v>
      </c>
      <c r="F5714">
        <f>IF($C5714=3,$B5714,NA())</f>
        <v>1.1879134</v>
      </c>
      <c r="G5714" t="e">
        <f>IF($C5714=4,$B5714,NA())</f>
        <v>#N/A</v>
      </c>
      <c r="H5714" t="e">
        <f>IF($C5714=5,$B5714,NA())</f>
        <v>#N/A</v>
      </c>
      <c r="I5714" t="e">
        <f>IF($C5714="",$B5714,NA())</f>
        <v>#N/A</v>
      </c>
    </row>
    <row r="5716" spans="1:9">
      <c r="A5716">
        <v>0.2696812</v>
      </c>
      <c r="B5716">
        <v>1.2059926</v>
      </c>
      <c r="C5716">
        <f>'Map Data'!$I$74</f>
        <v>3</v>
      </c>
      <c r="D5716" t="e">
        <f>IF($C5716=1,$B5716,NA())</f>
        <v>#N/A</v>
      </c>
      <c r="E5716" t="e">
        <f>IF($C5716=2,$B5716,NA())</f>
        <v>#N/A</v>
      </c>
      <c r="F5716">
        <f>IF($C5716=3,$B5716,NA())</f>
        <v>1.2059926</v>
      </c>
      <c r="G5716" t="e">
        <f>IF($C5716=4,$B5716,NA())</f>
        <v>#N/A</v>
      </c>
      <c r="H5716" t="e">
        <f>IF($C5716=5,$B5716,NA())</f>
        <v>#N/A</v>
      </c>
      <c r="I5716" t="e">
        <f>IF($C5716="",$B5716,NA())</f>
        <v>#N/A</v>
      </c>
    </row>
    <row r="5717" spans="1:9">
      <c r="A5717">
        <v>0.2907736</v>
      </c>
      <c r="B5717">
        <v>1.2059926</v>
      </c>
      <c r="C5717">
        <f>'Map Data'!$I$74</f>
        <v>3</v>
      </c>
      <c r="D5717" t="e">
        <f>IF($C5717=1,$B5717,NA())</f>
        <v>#N/A</v>
      </c>
      <c r="E5717" t="e">
        <f>IF($C5717=2,$B5717,NA())</f>
        <v>#N/A</v>
      </c>
      <c r="F5717">
        <f>IF($C5717=3,$B5717,NA())</f>
        <v>1.2059926</v>
      </c>
      <c r="G5717" t="e">
        <f>IF($C5717=4,$B5717,NA())</f>
        <v>#N/A</v>
      </c>
      <c r="H5717" t="e">
        <f>IF($C5717=5,$B5717,NA())</f>
        <v>#N/A</v>
      </c>
      <c r="I5717" t="e">
        <f>IF($C5717="",$B5717,NA())</f>
        <v>#N/A</v>
      </c>
    </row>
    <row r="5719" spans="1:9">
      <c r="A5719">
        <v>-0.8180833</v>
      </c>
      <c r="B5719">
        <v>0.0489213</v>
      </c>
      <c r="C5719">
        <f>'Map Data'!$I$75</f>
        <v>3</v>
      </c>
      <c r="D5719" t="e">
        <f>IF($C5719=1,$B5719,NA())</f>
        <v>#N/A</v>
      </c>
      <c r="E5719" t="e">
        <f>IF($C5719=2,$B5719,NA())</f>
        <v>#N/A</v>
      </c>
      <c r="F5719">
        <f>IF($C5719=3,$B5719,NA())</f>
        <v>0.0489213</v>
      </c>
      <c r="G5719" t="e">
        <f>IF($C5719=4,$B5719,NA())</f>
        <v>#N/A</v>
      </c>
      <c r="H5719" t="e">
        <f>IF($C5719=5,$B5719,NA())</f>
        <v>#N/A</v>
      </c>
      <c r="I5719" t="e">
        <f>IF($C5719="",$B5719,NA())</f>
        <v>#N/A</v>
      </c>
    </row>
    <row r="5720" spans="1:9">
      <c r="A5720">
        <v>-0.7939777</v>
      </c>
      <c r="B5720">
        <v>0.0489213</v>
      </c>
      <c r="C5720">
        <f>'Map Data'!$I$75</f>
        <v>3</v>
      </c>
      <c r="D5720" t="e">
        <f>IF($C5720=1,$B5720,NA())</f>
        <v>#N/A</v>
      </c>
      <c r="E5720" t="e">
        <f>IF($C5720=2,$B5720,NA())</f>
        <v>#N/A</v>
      </c>
      <c r="F5720">
        <f>IF($C5720=3,$B5720,NA())</f>
        <v>0.0489213</v>
      </c>
      <c r="G5720" t="e">
        <f>IF($C5720=4,$B5720,NA())</f>
        <v>#N/A</v>
      </c>
      <c r="H5720" t="e">
        <f>IF($C5720=5,$B5720,NA())</f>
        <v>#N/A</v>
      </c>
      <c r="I5720" t="e">
        <f>IF($C5720="",$B5720,NA())</f>
        <v>#N/A</v>
      </c>
    </row>
    <row r="5722" spans="1:9">
      <c r="A5722">
        <v>-0.8120569</v>
      </c>
      <c r="B5722">
        <v>0.0670005</v>
      </c>
      <c r="C5722">
        <f>'Map Data'!$I$75</f>
        <v>3</v>
      </c>
      <c r="D5722" t="e">
        <f>IF($C5722=1,$B5722,NA())</f>
        <v>#N/A</v>
      </c>
      <c r="E5722" t="e">
        <f>IF($C5722=2,$B5722,NA())</f>
        <v>#N/A</v>
      </c>
      <c r="F5722">
        <f>IF($C5722=3,$B5722,NA())</f>
        <v>0.0670005</v>
      </c>
      <c r="G5722" t="e">
        <f>IF($C5722=4,$B5722,NA())</f>
        <v>#N/A</v>
      </c>
      <c r="H5722" t="e">
        <f>IF($C5722=5,$B5722,NA())</f>
        <v>#N/A</v>
      </c>
      <c r="I5722" t="e">
        <f>IF($C5722="",$B5722,NA())</f>
        <v>#N/A</v>
      </c>
    </row>
    <row r="5723" spans="1:9">
      <c r="A5723">
        <v>-0.7849381</v>
      </c>
      <c r="B5723">
        <v>0.0670005</v>
      </c>
      <c r="C5723">
        <f>'Map Data'!$I$75</f>
        <v>3</v>
      </c>
      <c r="D5723" t="e">
        <f>IF($C5723=1,$B5723,NA())</f>
        <v>#N/A</v>
      </c>
      <c r="E5723" t="e">
        <f>IF($C5723=2,$B5723,NA())</f>
        <v>#N/A</v>
      </c>
      <c r="F5723">
        <f>IF($C5723=3,$B5723,NA())</f>
        <v>0.0670005</v>
      </c>
      <c r="G5723" t="e">
        <f>IF($C5723=4,$B5723,NA())</f>
        <v>#N/A</v>
      </c>
      <c r="H5723" t="e">
        <f>IF($C5723=5,$B5723,NA())</f>
        <v>#N/A</v>
      </c>
      <c r="I5723" t="e">
        <f>IF($C5723="",$B5723,NA())</f>
        <v>#N/A</v>
      </c>
    </row>
    <row r="5725" spans="1:9">
      <c r="A5725">
        <v>-0.8150701</v>
      </c>
      <c r="B5725">
        <v>0.08507969999999999</v>
      </c>
      <c r="C5725">
        <f>'Map Data'!$I$75</f>
        <v>3</v>
      </c>
      <c r="D5725" t="e">
        <f>IF($C5725=1,$B5725,NA())</f>
        <v>#N/A</v>
      </c>
      <c r="E5725" t="e">
        <f>IF($C5725=2,$B5725,NA())</f>
        <v>#N/A</v>
      </c>
      <c r="F5725">
        <f>IF($C5725=3,$B5725,NA())</f>
        <v>0.0850797</v>
      </c>
      <c r="G5725" t="e">
        <f>IF($C5725=4,$B5725,NA())</f>
        <v>#N/A</v>
      </c>
      <c r="H5725" t="e">
        <f>IF($C5725=5,$B5725,NA())</f>
        <v>#N/A</v>
      </c>
      <c r="I5725" t="e">
        <f>IF($C5725="",$B5725,NA())</f>
        <v>#N/A</v>
      </c>
    </row>
    <row r="5726" spans="1:9">
      <c r="A5726">
        <v>-0.7789117</v>
      </c>
      <c r="B5726">
        <v>0.08507969999999999</v>
      </c>
      <c r="C5726">
        <f>'Map Data'!$I$75</f>
        <v>3</v>
      </c>
      <c r="D5726" t="e">
        <f>IF($C5726=1,$B5726,NA())</f>
        <v>#N/A</v>
      </c>
      <c r="E5726" t="e">
        <f>IF($C5726=2,$B5726,NA())</f>
        <v>#N/A</v>
      </c>
      <c r="F5726">
        <f>IF($C5726=3,$B5726,NA())</f>
        <v>0.0850797</v>
      </c>
      <c r="G5726" t="e">
        <f>IF($C5726=4,$B5726,NA())</f>
        <v>#N/A</v>
      </c>
      <c r="H5726" t="e">
        <f>IF($C5726=5,$B5726,NA())</f>
        <v>#N/A</v>
      </c>
      <c r="I5726" t="e">
        <f>IF($C5726="",$B5726,NA())</f>
        <v>#N/A</v>
      </c>
    </row>
    <row r="5728" spans="1:9">
      <c r="A5728">
        <v>-0.8150701</v>
      </c>
      <c r="B5728">
        <v>0.103159</v>
      </c>
      <c r="C5728">
        <f>'Map Data'!$I$75</f>
        <v>3</v>
      </c>
      <c r="D5728" t="e">
        <f>IF($C5728=1,$B5728,NA())</f>
        <v>#N/A</v>
      </c>
      <c r="E5728" t="e">
        <f>IF($C5728=2,$B5728,NA())</f>
        <v>#N/A</v>
      </c>
      <c r="F5728">
        <f>IF($C5728=3,$B5728,NA())</f>
        <v>0.103159</v>
      </c>
      <c r="G5728" t="e">
        <f>IF($C5728=4,$B5728,NA())</f>
        <v>#N/A</v>
      </c>
      <c r="H5728" t="e">
        <f>IF($C5728=5,$B5728,NA())</f>
        <v>#N/A</v>
      </c>
      <c r="I5728" t="e">
        <f>IF($C5728="",$B5728,NA())</f>
        <v>#N/A</v>
      </c>
    </row>
    <row r="5729" spans="1:9">
      <c r="A5729">
        <v>-0.7879513</v>
      </c>
      <c r="B5729">
        <v>0.103159</v>
      </c>
      <c r="C5729">
        <f>'Map Data'!$I$75</f>
        <v>3</v>
      </c>
      <c r="D5729" t="e">
        <f>IF($C5729=1,$B5729,NA())</f>
        <v>#N/A</v>
      </c>
      <c r="E5729" t="e">
        <f>IF($C5729=2,$B5729,NA())</f>
        <v>#N/A</v>
      </c>
      <c r="F5729">
        <f>IF($C5729=3,$B5729,NA())</f>
        <v>0.103159</v>
      </c>
      <c r="G5729" t="e">
        <f>IF($C5729=4,$B5729,NA())</f>
        <v>#N/A</v>
      </c>
      <c r="H5729" t="e">
        <f>IF($C5729=5,$B5729,NA())</f>
        <v>#N/A</v>
      </c>
      <c r="I5729" t="e">
        <f>IF($C5729="",$B5729,NA())</f>
        <v>#N/A</v>
      </c>
    </row>
    <row r="5731" spans="1:9">
      <c r="A5731">
        <v>0.1160081</v>
      </c>
      <c r="B5731">
        <v>0.8082494</v>
      </c>
      <c r="C5731">
        <f>'Map Data'!$I$75</f>
        <v>3</v>
      </c>
      <c r="D5731" t="e">
        <f>IF($C5731=1,$B5731,NA())</f>
        <v>#N/A</v>
      </c>
      <c r="E5731" t="e">
        <f>IF($C5731=2,$B5731,NA())</f>
        <v>#N/A</v>
      </c>
      <c r="F5731">
        <f>IF($C5731=3,$B5731,NA())</f>
        <v>0.8082494</v>
      </c>
      <c r="G5731" t="e">
        <f>IF($C5731=4,$B5731,NA())</f>
        <v>#N/A</v>
      </c>
      <c r="H5731" t="e">
        <f>IF($C5731=5,$B5731,NA())</f>
        <v>#N/A</v>
      </c>
      <c r="I5731" t="e">
        <f>IF($C5731="",$B5731,NA())</f>
        <v>#N/A</v>
      </c>
    </row>
    <row r="5732" spans="1:9">
      <c r="A5732">
        <v>0.1220345</v>
      </c>
      <c r="B5732">
        <v>0.8082494</v>
      </c>
      <c r="C5732">
        <f>'Map Data'!$I$75</f>
        <v>3</v>
      </c>
      <c r="D5732" t="e">
        <f>IF($C5732=1,$B5732,NA())</f>
        <v>#N/A</v>
      </c>
      <c r="E5732" t="e">
        <f>IF($C5732=2,$B5732,NA())</f>
        <v>#N/A</v>
      </c>
      <c r="F5732">
        <f>IF($C5732=3,$B5732,NA())</f>
        <v>0.8082494</v>
      </c>
      <c r="G5732" t="e">
        <f>IF($C5732=4,$B5732,NA())</f>
        <v>#N/A</v>
      </c>
      <c r="H5732" t="e">
        <f>IF($C5732=5,$B5732,NA())</f>
        <v>#N/A</v>
      </c>
      <c r="I5732" t="e">
        <f>IF($C5732="",$B5732,NA())</f>
        <v>#N/A</v>
      </c>
    </row>
    <row r="5734" spans="1:9">
      <c r="A5734">
        <v>-0.0165726</v>
      </c>
      <c r="B5734">
        <v>0.8263286</v>
      </c>
      <c r="C5734">
        <f>'Map Data'!$I$75</f>
        <v>3</v>
      </c>
      <c r="D5734" t="e">
        <f>IF($C5734=1,$B5734,NA())</f>
        <v>#N/A</v>
      </c>
      <c r="E5734" t="e">
        <f>IF($C5734=2,$B5734,NA())</f>
        <v>#N/A</v>
      </c>
      <c r="F5734">
        <f>IF($C5734=3,$B5734,NA())</f>
        <v>0.8263286</v>
      </c>
      <c r="G5734" t="e">
        <f>IF($C5734=4,$B5734,NA())</f>
        <v>#N/A</v>
      </c>
      <c r="H5734" t="e">
        <f>IF($C5734=5,$B5734,NA())</f>
        <v>#N/A</v>
      </c>
      <c r="I5734" t="e">
        <f>IF($C5734="",$B5734,NA())</f>
        <v>#N/A</v>
      </c>
    </row>
    <row r="5735" spans="1:9">
      <c r="A5735">
        <v>0.037665</v>
      </c>
      <c r="B5735">
        <v>0.8263286</v>
      </c>
      <c r="C5735">
        <f>'Map Data'!$I$75</f>
        <v>3</v>
      </c>
      <c r="D5735" t="e">
        <f>IF($C5735=1,$B5735,NA())</f>
        <v>#N/A</v>
      </c>
      <c r="E5735" t="e">
        <f>IF($C5735=2,$B5735,NA())</f>
        <v>#N/A</v>
      </c>
      <c r="F5735">
        <f>IF($C5735=3,$B5735,NA())</f>
        <v>0.8263286</v>
      </c>
      <c r="G5735" t="e">
        <f>IF($C5735=4,$B5735,NA())</f>
        <v>#N/A</v>
      </c>
      <c r="H5735" t="e">
        <f>IF($C5735=5,$B5735,NA())</f>
        <v>#N/A</v>
      </c>
      <c r="I5735" t="e">
        <f>IF($C5735="",$B5735,NA())</f>
        <v>#N/A</v>
      </c>
    </row>
    <row r="5737" spans="1:9">
      <c r="A5737">
        <v>-0.0165726</v>
      </c>
      <c r="B5737">
        <v>0.8444078</v>
      </c>
      <c r="C5737">
        <f>'Map Data'!$I$75</f>
        <v>3</v>
      </c>
      <c r="D5737" t="e">
        <f>IF($C5737=1,$B5737,NA())</f>
        <v>#N/A</v>
      </c>
      <c r="E5737" t="e">
        <f>IF($C5737=2,$B5737,NA())</f>
        <v>#N/A</v>
      </c>
      <c r="F5737">
        <f>IF($C5737=3,$B5737,NA())</f>
        <v>0.8444078</v>
      </c>
      <c r="G5737" t="e">
        <f>IF($C5737=4,$B5737,NA())</f>
        <v>#N/A</v>
      </c>
      <c r="H5737" t="e">
        <f>IF($C5737=5,$B5737,NA())</f>
        <v>#N/A</v>
      </c>
      <c r="I5737" t="e">
        <f>IF($C5737="",$B5737,NA())</f>
        <v>#N/A</v>
      </c>
    </row>
    <row r="5738" spans="1:9">
      <c r="A5738">
        <v>0.09491570000000001</v>
      </c>
      <c r="B5738">
        <v>0.8444078</v>
      </c>
      <c r="C5738">
        <f>'Map Data'!$I$75</f>
        <v>3</v>
      </c>
      <c r="D5738" t="e">
        <f>IF($C5738=1,$B5738,NA())</f>
        <v>#N/A</v>
      </c>
      <c r="E5738" t="e">
        <f>IF($C5738=2,$B5738,NA())</f>
        <v>#N/A</v>
      </c>
      <c r="F5738">
        <f>IF($C5738=3,$B5738,NA())</f>
        <v>0.8444078</v>
      </c>
      <c r="G5738" t="e">
        <f>IF($C5738=4,$B5738,NA())</f>
        <v>#N/A</v>
      </c>
      <c r="H5738" t="e">
        <f>IF($C5738=5,$B5738,NA())</f>
        <v>#N/A</v>
      </c>
      <c r="I5738" t="e">
        <f>IF($C5738="",$B5738,NA())</f>
        <v>#N/A</v>
      </c>
    </row>
    <row r="5740" spans="1:9">
      <c r="A5740">
        <v>-0.0135594</v>
      </c>
      <c r="B5740">
        <v>0.8624871</v>
      </c>
      <c r="C5740">
        <f>'Map Data'!$I$75</f>
        <v>3</v>
      </c>
      <c r="D5740" t="e">
        <f>IF($C5740=1,$B5740,NA())</f>
        <v>#N/A</v>
      </c>
      <c r="E5740" t="e">
        <f>IF($C5740=2,$B5740,NA())</f>
        <v>#N/A</v>
      </c>
      <c r="F5740">
        <f>IF($C5740=3,$B5740,NA())</f>
        <v>0.8624871</v>
      </c>
      <c r="G5740" t="e">
        <f>IF($C5740=4,$B5740,NA())</f>
        <v>#N/A</v>
      </c>
      <c r="H5740" t="e">
        <f>IF($C5740=5,$B5740,NA())</f>
        <v>#N/A</v>
      </c>
      <c r="I5740" t="e">
        <f>IF($C5740="",$B5740,NA())</f>
        <v>#N/A</v>
      </c>
    </row>
    <row r="5741" spans="1:9">
      <c r="A5741">
        <v>0.0858761</v>
      </c>
      <c r="B5741">
        <v>0.8624871</v>
      </c>
      <c r="C5741">
        <f>'Map Data'!$I$75</f>
        <v>3</v>
      </c>
      <c r="D5741" t="e">
        <f>IF($C5741=1,$B5741,NA())</f>
        <v>#N/A</v>
      </c>
      <c r="E5741" t="e">
        <f>IF($C5741=2,$B5741,NA())</f>
        <v>#N/A</v>
      </c>
      <c r="F5741">
        <f>IF($C5741=3,$B5741,NA())</f>
        <v>0.8624871</v>
      </c>
      <c r="G5741" t="e">
        <f>IF($C5741=4,$B5741,NA())</f>
        <v>#N/A</v>
      </c>
      <c r="H5741" t="e">
        <f>IF($C5741=5,$B5741,NA())</f>
        <v>#N/A</v>
      </c>
      <c r="I5741" t="e">
        <f>IF($C5741="",$B5741,NA())</f>
        <v>#N/A</v>
      </c>
    </row>
    <row r="5743" spans="1:9">
      <c r="A5743">
        <v>-0.0165726</v>
      </c>
      <c r="B5743">
        <v>0.8805663</v>
      </c>
      <c r="C5743">
        <f>'Map Data'!$I$75</f>
        <v>3</v>
      </c>
      <c r="D5743" t="e">
        <f>IF($C5743=1,$B5743,NA())</f>
        <v>#N/A</v>
      </c>
      <c r="E5743" t="e">
        <f>IF($C5743=2,$B5743,NA())</f>
        <v>#N/A</v>
      </c>
      <c r="F5743">
        <f>IF($C5743=3,$B5743,NA())</f>
        <v>0.8805663</v>
      </c>
      <c r="G5743" t="e">
        <f>IF($C5743=4,$B5743,NA())</f>
        <v>#N/A</v>
      </c>
      <c r="H5743" t="e">
        <f>IF($C5743=5,$B5743,NA())</f>
        <v>#N/A</v>
      </c>
      <c r="I5743" t="e">
        <f>IF($C5743="",$B5743,NA())</f>
        <v>#N/A</v>
      </c>
    </row>
    <row r="5744" spans="1:9">
      <c r="A5744">
        <v>0.0828629</v>
      </c>
      <c r="B5744">
        <v>0.8805663</v>
      </c>
      <c r="C5744">
        <f>'Map Data'!$I$75</f>
        <v>3</v>
      </c>
      <c r="D5744" t="e">
        <f>IF($C5744=1,$B5744,NA())</f>
        <v>#N/A</v>
      </c>
      <c r="E5744" t="e">
        <f>IF($C5744=2,$B5744,NA())</f>
        <v>#N/A</v>
      </c>
      <c r="F5744">
        <f>IF($C5744=3,$B5744,NA())</f>
        <v>0.8805663</v>
      </c>
      <c r="G5744" t="e">
        <f>IF($C5744=4,$B5744,NA())</f>
        <v>#N/A</v>
      </c>
      <c r="H5744" t="e">
        <f>IF($C5744=5,$B5744,NA())</f>
        <v>#N/A</v>
      </c>
      <c r="I5744" t="e">
        <f>IF($C5744="",$B5744,NA())</f>
        <v>#N/A</v>
      </c>
    </row>
    <row r="5746" spans="1:9">
      <c r="A5746">
        <v>-0.0316386</v>
      </c>
      <c r="B5746">
        <v>0.8986456</v>
      </c>
      <c r="C5746">
        <f>'Map Data'!$I$75</f>
        <v>3</v>
      </c>
      <c r="D5746" t="e">
        <f>IF($C5746=1,$B5746,NA())</f>
        <v>#N/A</v>
      </c>
      <c r="E5746" t="e">
        <f>IF($C5746=2,$B5746,NA())</f>
        <v>#N/A</v>
      </c>
      <c r="F5746">
        <f>IF($C5746=3,$B5746,NA())</f>
        <v>0.8986456</v>
      </c>
      <c r="G5746" t="e">
        <f>IF($C5746=4,$B5746,NA())</f>
        <v>#N/A</v>
      </c>
      <c r="H5746" t="e">
        <f>IF($C5746=5,$B5746,NA())</f>
        <v>#N/A</v>
      </c>
      <c r="I5746" t="e">
        <f>IF($C5746="",$B5746,NA())</f>
        <v>#N/A</v>
      </c>
    </row>
    <row r="5747" spans="1:9">
      <c r="A5747">
        <v>0.0828629</v>
      </c>
      <c r="B5747">
        <v>0.8986456</v>
      </c>
      <c r="C5747">
        <f>'Map Data'!$I$75</f>
        <v>3</v>
      </c>
      <c r="D5747" t="e">
        <f>IF($C5747=1,$B5747,NA())</f>
        <v>#N/A</v>
      </c>
      <c r="E5747" t="e">
        <f>IF($C5747=2,$B5747,NA())</f>
        <v>#N/A</v>
      </c>
      <c r="F5747">
        <f>IF($C5747=3,$B5747,NA())</f>
        <v>0.8986456</v>
      </c>
      <c r="G5747" t="e">
        <f>IF($C5747=4,$B5747,NA())</f>
        <v>#N/A</v>
      </c>
      <c r="H5747" t="e">
        <f>IF($C5747=5,$B5747,NA())</f>
        <v>#N/A</v>
      </c>
      <c r="I5747" t="e">
        <f>IF($C5747="",$B5747,NA())</f>
        <v>#N/A</v>
      </c>
    </row>
    <row r="5749" spans="1:9">
      <c r="A5749">
        <v>-0.0557442</v>
      </c>
      <c r="B5749">
        <v>0.9167248</v>
      </c>
      <c r="C5749">
        <f>'Map Data'!$I$75</f>
        <v>3</v>
      </c>
      <c r="D5749" t="e">
        <f>IF($C5749=1,$B5749,NA())</f>
        <v>#N/A</v>
      </c>
      <c r="E5749" t="e">
        <f>IF($C5749=2,$B5749,NA())</f>
        <v>#N/A</v>
      </c>
      <c r="F5749">
        <f>IF($C5749=3,$B5749,NA())</f>
        <v>0.9167248</v>
      </c>
      <c r="G5749" t="e">
        <f>IF($C5749=4,$B5749,NA())</f>
        <v>#N/A</v>
      </c>
      <c r="H5749" t="e">
        <f>IF($C5749=5,$B5749,NA())</f>
        <v>#N/A</v>
      </c>
      <c r="I5749" t="e">
        <f>IF($C5749="",$B5749,NA())</f>
        <v>#N/A</v>
      </c>
    </row>
    <row r="5750" spans="1:9">
      <c r="A5750">
        <v>0.09491570000000001</v>
      </c>
      <c r="B5750">
        <v>0.9167248</v>
      </c>
      <c r="C5750">
        <f>'Map Data'!$I$75</f>
        <v>3</v>
      </c>
      <c r="D5750" t="e">
        <f>IF($C5750=1,$B5750,NA())</f>
        <v>#N/A</v>
      </c>
      <c r="E5750" t="e">
        <f>IF($C5750=2,$B5750,NA())</f>
        <v>#N/A</v>
      </c>
      <c r="F5750">
        <f>IF($C5750=3,$B5750,NA())</f>
        <v>0.9167248</v>
      </c>
      <c r="G5750" t="e">
        <f>IF($C5750=4,$B5750,NA())</f>
        <v>#N/A</v>
      </c>
      <c r="H5750" t="e">
        <f>IF($C5750=5,$B5750,NA())</f>
        <v>#N/A</v>
      </c>
      <c r="I5750" t="e">
        <f>IF($C5750="",$B5750,NA())</f>
        <v>#N/A</v>
      </c>
    </row>
    <row r="5752" spans="1:9">
      <c r="A5752">
        <v>-0.022599</v>
      </c>
      <c r="B5752">
        <v>0.934804</v>
      </c>
      <c r="C5752">
        <f>'Map Data'!$I$75</f>
        <v>3</v>
      </c>
      <c r="D5752" t="e">
        <f>IF($C5752=1,$B5752,NA())</f>
        <v>#N/A</v>
      </c>
      <c r="E5752" t="e">
        <f>IF($C5752=2,$B5752,NA())</f>
        <v>#N/A</v>
      </c>
      <c r="F5752">
        <f>IF($C5752=3,$B5752,NA())</f>
        <v>0.934804</v>
      </c>
      <c r="G5752" t="e">
        <f>IF($C5752=4,$B5752,NA())</f>
        <v>#N/A</v>
      </c>
      <c r="H5752" t="e">
        <f>IF($C5752=5,$B5752,NA())</f>
        <v>#N/A</v>
      </c>
      <c r="I5752" t="e">
        <f>IF($C5752="",$B5752,NA())</f>
        <v>#N/A</v>
      </c>
    </row>
    <row r="5753" spans="1:9">
      <c r="A5753">
        <v>-0.0195858</v>
      </c>
      <c r="B5753">
        <v>0.934804</v>
      </c>
      <c r="C5753">
        <f>'Map Data'!$I$75</f>
        <v>3</v>
      </c>
      <c r="D5753" t="e">
        <f>IF($C5753=1,$B5753,NA())</f>
        <v>#N/A</v>
      </c>
      <c r="E5753" t="e">
        <f>IF($C5753=2,$B5753,NA())</f>
        <v>#N/A</v>
      </c>
      <c r="F5753">
        <f>IF($C5753=3,$B5753,NA())</f>
        <v>0.934804</v>
      </c>
      <c r="G5753" t="e">
        <f>IF($C5753=4,$B5753,NA())</f>
        <v>#N/A</v>
      </c>
      <c r="H5753" t="e">
        <f>IF($C5753=5,$B5753,NA())</f>
        <v>#N/A</v>
      </c>
      <c r="I5753" t="e">
        <f>IF($C5753="",$B5753,NA())</f>
        <v>#N/A</v>
      </c>
    </row>
    <row r="5755" spans="1:9">
      <c r="A5755">
        <v>-0.0015066</v>
      </c>
      <c r="B5755">
        <v>0.934804</v>
      </c>
      <c r="C5755">
        <f>'Map Data'!$I$75</f>
        <v>3</v>
      </c>
      <c r="D5755" t="e">
        <f>IF($C5755=1,$B5755,NA())</f>
        <v>#N/A</v>
      </c>
      <c r="E5755" t="e">
        <f>IF($C5755=2,$B5755,NA())</f>
        <v>#N/A</v>
      </c>
      <c r="F5755">
        <f>IF($C5755=3,$B5755,NA())</f>
        <v>0.934804</v>
      </c>
      <c r="G5755" t="e">
        <f>IF($C5755=4,$B5755,NA())</f>
        <v>#N/A</v>
      </c>
      <c r="H5755" t="e">
        <f>IF($C5755=5,$B5755,NA())</f>
        <v>#N/A</v>
      </c>
      <c r="I5755" t="e">
        <f>IF($C5755="",$B5755,NA())</f>
        <v>#N/A</v>
      </c>
    </row>
    <row r="5756" spans="1:9">
      <c r="A5756">
        <v>0.067797</v>
      </c>
      <c r="B5756">
        <v>0.934804</v>
      </c>
      <c r="C5756">
        <f>'Map Data'!$I$75</f>
        <v>3</v>
      </c>
      <c r="D5756" t="e">
        <f>IF($C5756=1,$B5756,NA())</f>
        <v>#N/A</v>
      </c>
      <c r="E5756" t="e">
        <f>IF($C5756=2,$B5756,NA())</f>
        <v>#N/A</v>
      </c>
      <c r="F5756">
        <f>IF($C5756=3,$B5756,NA())</f>
        <v>0.934804</v>
      </c>
      <c r="G5756" t="e">
        <f>IF($C5756=4,$B5756,NA())</f>
        <v>#N/A</v>
      </c>
      <c r="H5756" t="e">
        <f>IF($C5756=5,$B5756,NA())</f>
        <v>#N/A</v>
      </c>
      <c r="I5756" t="e">
        <f>IF($C5756="",$B5756,NA())</f>
        <v>#N/A</v>
      </c>
    </row>
    <row r="5758" spans="1:9">
      <c r="A5758">
        <v>0.0195858</v>
      </c>
      <c r="B5758">
        <v>0.9528833</v>
      </c>
      <c r="C5758">
        <f>'Map Data'!$I$75</f>
        <v>3</v>
      </c>
      <c r="D5758" t="e">
        <f>IF($C5758=1,$B5758,NA())</f>
        <v>#N/A</v>
      </c>
      <c r="E5758" t="e">
        <f>IF($C5758=2,$B5758,NA())</f>
        <v>#N/A</v>
      </c>
      <c r="F5758">
        <f>IF($C5758=3,$B5758,NA())</f>
        <v>0.9528833</v>
      </c>
      <c r="G5758" t="e">
        <f>IF($C5758=4,$B5758,NA())</f>
        <v>#N/A</v>
      </c>
      <c r="H5758" t="e">
        <f>IF($C5758=5,$B5758,NA())</f>
        <v>#N/A</v>
      </c>
      <c r="I5758" t="e">
        <f>IF($C5758="",$B5758,NA())</f>
        <v>#N/A</v>
      </c>
    </row>
    <row r="5759" spans="1:9">
      <c r="A5759">
        <v>0.037665</v>
      </c>
      <c r="B5759">
        <v>0.9528833</v>
      </c>
      <c r="C5759">
        <f>'Map Data'!$I$75</f>
        <v>3</v>
      </c>
      <c r="D5759" t="e">
        <f>IF($C5759=1,$B5759,NA())</f>
        <v>#N/A</v>
      </c>
      <c r="E5759" t="e">
        <f>IF($C5759=2,$B5759,NA())</f>
        <v>#N/A</v>
      </c>
      <c r="F5759">
        <f>IF($C5759=3,$B5759,NA())</f>
        <v>0.9528833</v>
      </c>
      <c r="G5759" t="e">
        <f>IF($C5759=4,$B5759,NA())</f>
        <v>#N/A</v>
      </c>
      <c r="H5759" t="e">
        <f>IF($C5759=5,$B5759,NA())</f>
        <v>#N/A</v>
      </c>
      <c r="I5759" t="e">
        <f>IF($C5759="",$B5759,NA())</f>
        <v>#N/A</v>
      </c>
    </row>
    <row r="5761" spans="1:9">
      <c r="A5761">
        <v>-0.0587574</v>
      </c>
      <c r="B5761">
        <v>0.9528833</v>
      </c>
      <c r="C5761">
        <f>'Map Data'!$I$76</f>
        <v>3</v>
      </c>
      <c r="D5761" t="e">
        <f>IF($C5761=1,$B5761,NA())</f>
        <v>#N/A</v>
      </c>
      <c r="E5761" t="e">
        <f>IF($C5761=2,$B5761,NA())</f>
        <v>#N/A</v>
      </c>
      <c r="F5761">
        <f>IF($C5761=3,$B5761,NA())</f>
        <v>0.9528833</v>
      </c>
      <c r="G5761" t="e">
        <f>IF($C5761=4,$B5761,NA())</f>
        <v>#N/A</v>
      </c>
      <c r="H5761" t="e">
        <f>IF($C5761=5,$B5761,NA())</f>
        <v>#N/A</v>
      </c>
      <c r="I5761" t="e">
        <f>IF($C5761="",$B5761,NA())</f>
        <v>#N/A</v>
      </c>
    </row>
    <row r="5762" spans="1:9">
      <c r="A5762">
        <v>-0.0165726</v>
      </c>
      <c r="B5762">
        <v>0.9528833</v>
      </c>
      <c r="C5762">
        <f>'Map Data'!$I$76</f>
        <v>3</v>
      </c>
      <c r="D5762" t="e">
        <f>IF($C5762=1,$B5762,NA())</f>
        <v>#N/A</v>
      </c>
      <c r="E5762" t="e">
        <f>IF($C5762=2,$B5762,NA())</f>
        <v>#N/A</v>
      </c>
      <c r="F5762">
        <f>IF($C5762=3,$B5762,NA())</f>
        <v>0.9528833</v>
      </c>
      <c r="G5762" t="e">
        <f>IF($C5762=4,$B5762,NA())</f>
        <v>#N/A</v>
      </c>
      <c r="H5762" t="e">
        <f>IF($C5762=5,$B5762,NA())</f>
        <v>#N/A</v>
      </c>
      <c r="I5762" t="e">
        <f>IF($C5762="",$B5762,NA())</f>
        <v>#N/A</v>
      </c>
    </row>
    <row r="5764" spans="1:9">
      <c r="A5764">
        <v>-0.0617706</v>
      </c>
      <c r="B5764">
        <v>0.9709625</v>
      </c>
      <c r="C5764">
        <f>'Map Data'!$I$76</f>
        <v>3</v>
      </c>
      <c r="D5764" t="e">
        <f>IF($C5764=1,$B5764,NA())</f>
        <v>#N/A</v>
      </c>
      <c r="E5764" t="e">
        <f>IF($C5764=2,$B5764,NA())</f>
        <v>#N/A</v>
      </c>
      <c r="F5764">
        <f>IF($C5764=3,$B5764,NA())</f>
        <v>0.9709625</v>
      </c>
      <c r="G5764" t="e">
        <f>IF($C5764=4,$B5764,NA())</f>
        <v>#N/A</v>
      </c>
      <c r="H5764" t="e">
        <f>IF($C5764=5,$B5764,NA())</f>
        <v>#N/A</v>
      </c>
      <c r="I5764" t="e">
        <f>IF($C5764="",$B5764,NA())</f>
        <v>#N/A</v>
      </c>
    </row>
    <row r="5765" spans="1:9">
      <c r="A5765">
        <v>0.0135594</v>
      </c>
      <c r="B5765">
        <v>0.9709625</v>
      </c>
      <c r="C5765">
        <f>'Map Data'!$I$76</f>
        <v>3</v>
      </c>
      <c r="D5765" t="e">
        <f>IF($C5765=1,$B5765,NA())</f>
        <v>#N/A</v>
      </c>
      <c r="E5765" t="e">
        <f>IF($C5765=2,$B5765,NA())</f>
        <v>#N/A</v>
      </c>
      <c r="F5765">
        <f>IF($C5765=3,$B5765,NA())</f>
        <v>0.9709625</v>
      </c>
      <c r="G5765" t="e">
        <f>IF($C5765=4,$B5765,NA())</f>
        <v>#N/A</v>
      </c>
      <c r="H5765" t="e">
        <f>IF($C5765=5,$B5765,NA())</f>
        <v>#N/A</v>
      </c>
      <c r="I5765" t="e">
        <f>IF($C5765="",$B5765,NA())</f>
        <v>#N/A</v>
      </c>
    </row>
    <row r="5767" spans="1:9">
      <c r="A5767">
        <v>-0.0557442</v>
      </c>
      <c r="B5767">
        <v>0.9890418</v>
      </c>
      <c r="C5767">
        <f>'Map Data'!$I$76</f>
        <v>3</v>
      </c>
      <c r="D5767" t="e">
        <f>IF($C5767=1,$B5767,NA())</f>
        <v>#N/A</v>
      </c>
      <c r="E5767" t="e">
        <f>IF($C5767=2,$B5767,NA())</f>
        <v>#N/A</v>
      </c>
      <c r="F5767">
        <f>IF($C5767=3,$B5767,NA())</f>
        <v>0.9890418</v>
      </c>
      <c r="G5767" t="e">
        <f>IF($C5767=4,$B5767,NA())</f>
        <v>#N/A</v>
      </c>
      <c r="H5767" t="e">
        <f>IF($C5767=5,$B5767,NA())</f>
        <v>#N/A</v>
      </c>
      <c r="I5767" t="e">
        <f>IF($C5767="",$B5767,NA())</f>
        <v>#N/A</v>
      </c>
    </row>
    <row r="5768" spans="1:9">
      <c r="A5768">
        <v>0.0015066</v>
      </c>
      <c r="B5768">
        <v>0.9890418</v>
      </c>
      <c r="C5768">
        <f>'Map Data'!$I$76</f>
        <v>3</v>
      </c>
      <c r="D5768" t="e">
        <f>IF($C5768=1,$B5768,NA())</f>
        <v>#N/A</v>
      </c>
      <c r="E5768" t="e">
        <f>IF($C5768=2,$B5768,NA())</f>
        <v>#N/A</v>
      </c>
      <c r="F5768">
        <f>IF($C5768=3,$B5768,NA())</f>
        <v>0.9890418</v>
      </c>
      <c r="G5768" t="e">
        <f>IF($C5768=4,$B5768,NA())</f>
        <v>#N/A</v>
      </c>
      <c r="H5768" t="e">
        <f>IF($C5768=5,$B5768,NA())</f>
        <v>#N/A</v>
      </c>
      <c r="I5768" t="e">
        <f>IF($C5768="",$B5768,NA())</f>
        <v>#N/A</v>
      </c>
    </row>
    <row r="5770" spans="1:9">
      <c r="A5770">
        <v>-0.0888893</v>
      </c>
      <c r="B5770">
        <v>1.007121</v>
      </c>
      <c r="C5770">
        <f>'Map Data'!$I$76</f>
        <v>3</v>
      </c>
      <c r="D5770" t="e">
        <f>IF($C5770=1,$B5770,NA())</f>
        <v>#N/A</v>
      </c>
      <c r="E5770" t="e">
        <f>IF($C5770=2,$B5770,NA())</f>
        <v>#N/A</v>
      </c>
      <c r="F5770">
        <f>IF($C5770=3,$B5770,NA())</f>
        <v>1.007121</v>
      </c>
      <c r="G5770" t="e">
        <f>IF($C5770=4,$B5770,NA())</f>
        <v>#N/A</v>
      </c>
      <c r="H5770" t="e">
        <f>IF($C5770=5,$B5770,NA())</f>
        <v>#N/A</v>
      </c>
      <c r="I5770" t="e">
        <f>IF($C5770="",$B5770,NA())</f>
        <v>#N/A</v>
      </c>
    </row>
    <row r="5771" spans="1:9">
      <c r="A5771">
        <v>-0.0708102</v>
      </c>
      <c r="B5771">
        <v>1.007121</v>
      </c>
      <c r="C5771">
        <f>'Map Data'!$I$76</f>
        <v>3</v>
      </c>
      <c r="D5771" t="e">
        <f>IF($C5771=1,$B5771,NA())</f>
        <v>#N/A</v>
      </c>
      <c r="E5771" t="e">
        <f>IF($C5771=2,$B5771,NA())</f>
        <v>#N/A</v>
      </c>
      <c r="F5771">
        <f>IF($C5771=3,$B5771,NA())</f>
        <v>1.007121</v>
      </c>
      <c r="G5771" t="e">
        <f>IF($C5771=4,$B5771,NA())</f>
        <v>#N/A</v>
      </c>
      <c r="H5771" t="e">
        <f>IF($C5771=5,$B5771,NA())</f>
        <v>#N/A</v>
      </c>
      <c r="I5771" t="e">
        <f>IF($C5771="",$B5771,NA())</f>
        <v>#N/A</v>
      </c>
    </row>
    <row r="5773" spans="1:9">
      <c r="A5773">
        <v>-0.037665</v>
      </c>
      <c r="B5773">
        <v>1.007121</v>
      </c>
      <c r="C5773">
        <f>'Map Data'!$I$76</f>
        <v>3</v>
      </c>
      <c r="D5773" t="e">
        <f>IF($C5773=1,$B5773,NA())</f>
        <v>#N/A</v>
      </c>
      <c r="E5773" t="e">
        <f>IF($C5773=2,$B5773,NA())</f>
        <v>#N/A</v>
      </c>
      <c r="F5773">
        <f>IF($C5773=3,$B5773,NA())</f>
        <v>1.007121</v>
      </c>
      <c r="G5773" t="e">
        <f>IF($C5773=4,$B5773,NA())</f>
        <v>#N/A</v>
      </c>
      <c r="H5773" t="e">
        <f>IF($C5773=5,$B5773,NA())</f>
        <v>#N/A</v>
      </c>
      <c r="I5773" t="e">
        <f>IF($C5773="",$B5773,NA())</f>
        <v>#N/A</v>
      </c>
    </row>
    <row r="5774" spans="1:9">
      <c r="A5774">
        <v>-0.0045198</v>
      </c>
      <c r="B5774">
        <v>1.007121</v>
      </c>
      <c r="C5774">
        <f>'Map Data'!$I$76</f>
        <v>3</v>
      </c>
      <c r="D5774" t="e">
        <f>IF($C5774=1,$B5774,NA())</f>
        <v>#N/A</v>
      </c>
      <c r="E5774" t="e">
        <f>IF($C5774=2,$B5774,NA())</f>
        <v>#N/A</v>
      </c>
      <c r="F5774">
        <f>IF($C5774=3,$B5774,NA())</f>
        <v>1.007121</v>
      </c>
      <c r="G5774" t="e">
        <f>IF($C5774=4,$B5774,NA())</f>
        <v>#N/A</v>
      </c>
      <c r="H5774" t="e">
        <f>IF($C5774=5,$B5774,NA())</f>
        <v>#N/A</v>
      </c>
      <c r="I5774" t="e">
        <f>IF($C5774="",$B5774,NA())</f>
        <v>#N/A</v>
      </c>
    </row>
    <row r="5776" spans="1:9">
      <c r="A5776">
        <v>-0.0557442</v>
      </c>
      <c r="B5776">
        <v>1.0252002</v>
      </c>
      <c r="C5776">
        <f>'Map Data'!$I$76</f>
        <v>3</v>
      </c>
      <c r="D5776" t="e">
        <f>IF($C5776=1,$B5776,NA())</f>
        <v>#N/A</v>
      </c>
      <c r="E5776" t="e">
        <f>IF($C5776=2,$B5776,NA())</f>
        <v>#N/A</v>
      </c>
      <c r="F5776">
        <f>IF($C5776=3,$B5776,NA())</f>
        <v>1.0252002</v>
      </c>
      <c r="G5776" t="e">
        <f>IF($C5776=4,$B5776,NA())</f>
        <v>#N/A</v>
      </c>
      <c r="H5776" t="e">
        <f>IF($C5776=5,$B5776,NA())</f>
        <v>#N/A</v>
      </c>
      <c r="I5776" t="e">
        <f>IF($C5776="",$B5776,NA())</f>
        <v>#N/A</v>
      </c>
    </row>
    <row r="5777" spans="1:9">
      <c r="A5777">
        <v>-0.022599</v>
      </c>
      <c r="B5777">
        <v>1.0252002</v>
      </c>
      <c r="C5777">
        <f>'Map Data'!$I$76</f>
        <v>3</v>
      </c>
      <c r="D5777" t="e">
        <f>IF($C5777=1,$B5777,NA())</f>
        <v>#N/A</v>
      </c>
      <c r="E5777" t="e">
        <f>IF($C5777=2,$B5777,NA())</f>
        <v>#N/A</v>
      </c>
      <c r="F5777">
        <f>IF($C5777=3,$B5777,NA())</f>
        <v>1.0252002</v>
      </c>
      <c r="G5777" t="e">
        <f>IF($C5777=4,$B5777,NA())</f>
        <v>#N/A</v>
      </c>
      <c r="H5777" t="e">
        <f>IF($C5777=5,$B5777,NA())</f>
        <v>#N/A</v>
      </c>
      <c r="I5777" t="e">
        <f>IF($C5777="",$B5777,NA())</f>
        <v>#N/A</v>
      </c>
    </row>
    <row r="5779" spans="1:9">
      <c r="A5779">
        <v>-0.0708102</v>
      </c>
      <c r="B5779">
        <v>1.0432795</v>
      </c>
      <c r="C5779">
        <f>'Map Data'!$I$76</f>
        <v>3</v>
      </c>
      <c r="D5779" t="e">
        <f>IF($C5779=1,$B5779,NA())</f>
        <v>#N/A</v>
      </c>
      <c r="E5779" t="e">
        <f>IF($C5779=2,$B5779,NA())</f>
        <v>#N/A</v>
      </c>
      <c r="F5779">
        <f>IF($C5779=3,$B5779,NA())</f>
        <v>1.0432795</v>
      </c>
      <c r="G5779" t="e">
        <f>IF($C5779=4,$B5779,NA())</f>
        <v>#N/A</v>
      </c>
      <c r="H5779" t="e">
        <f>IF($C5779=5,$B5779,NA())</f>
        <v>#N/A</v>
      </c>
      <c r="I5779" t="e">
        <f>IF($C5779="",$B5779,NA())</f>
        <v>#N/A</v>
      </c>
    </row>
    <row r="5780" spans="1:9">
      <c r="A5780">
        <v>-0.0286254</v>
      </c>
      <c r="B5780">
        <v>1.0432795</v>
      </c>
      <c r="C5780">
        <f>'Map Data'!$I$76</f>
        <v>3</v>
      </c>
      <c r="D5780" t="e">
        <f>IF($C5780=1,$B5780,NA())</f>
        <v>#N/A</v>
      </c>
      <c r="E5780" t="e">
        <f>IF($C5780=2,$B5780,NA())</f>
        <v>#N/A</v>
      </c>
      <c r="F5780">
        <f>IF($C5780=3,$B5780,NA())</f>
        <v>1.0432795</v>
      </c>
      <c r="G5780" t="e">
        <f>IF($C5780=4,$B5780,NA())</f>
        <v>#N/A</v>
      </c>
      <c r="H5780" t="e">
        <f>IF($C5780=5,$B5780,NA())</f>
        <v>#N/A</v>
      </c>
      <c r="I5780" t="e">
        <f>IF($C5780="",$B5780,NA())</f>
        <v>#N/A</v>
      </c>
    </row>
    <row r="5782" spans="1:9">
      <c r="A5782">
        <v>-0.0617706</v>
      </c>
      <c r="B5782">
        <v>1.0613587</v>
      </c>
      <c r="C5782">
        <f>'Map Data'!$I$76</f>
        <v>3</v>
      </c>
      <c r="D5782" t="e">
        <f>IF($C5782=1,$B5782,NA())</f>
        <v>#N/A</v>
      </c>
      <c r="E5782" t="e">
        <f>IF($C5782=2,$B5782,NA())</f>
        <v>#N/A</v>
      </c>
      <c r="F5782">
        <f>IF($C5782=3,$B5782,NA())</f>
        <v>1.0613587</v>
      </c>
      <c r="G5782" t="e">
        <f>IF($C5782=4,$B5782,NA())</f>
        <v>#N/A</v>
      </c>
      <c r="H5782" t="e">
        <f>IF($C5782=5,$B5782,NA())</f>
        <v>#N/A</v>
      </c>
      <c r="I5782" t="e">
        <f>IF($C5782="",$B5782,NA())</f>
        <v>#N/A</v>
      </c>
    </row>
    <row r="5783" spans="1:9">
      <c r="A5783">
        <v>-0.0436914</v>
      </c>
      <c r="B5783">
        <v>1.0613587</v>
      </c>
      <c r="C5783">
        <f>'Map Data'!$I$76</f>
        <v>3</v>
      </c>
      <c r="D5783" t="e">
        <f>IF($C5783=1,$B5783,NA())</f>
        <v>#N/A</v>
      </c>
      <c r="E5783" t="e">
        <f>IF($C5783=2,$B5783,NA())</f>
        <v>#N/A</v>
      </c>
      <c r="F5783">
        <f>IF($C5783=3,$B5783,NA())</f>
        <v>1.0613587</v>
      </c>
      <c r="G5783" t="e">
        <f>IF($C5783=4,$B5783,NA())</f>
        <v>#N/A</v>
      </c>
      <c r="H5783" t="e">
        <f>IF($C5783=5,$B5783,NA())</f>
        <v>#N/A</v>
      </c>
      <c r="I5783" t="e">
        <f>IF($C5783="",$B5783,NA())</f>
        <v>#N/A</v>
      </c>
    </row>
    <row r="5785" spans="1:9">
      <c r="A5785">
        <v>-0.1190213</v>
      </c>
      <c r="B5785">
        <v>0.9709625</v>
      </c>
      <c r="C5785">
        <f>'Map Data'!$I$77</f>
        <v>3</v>
      </c>
      <c r="D5785" t="e">
        <f>IF($C5785=1,$B5785,NA())</f>
        <v>#N/A</v>
      </c>
      <c r="E5785" t="e">
        <f>IF($C5785=2,$B5785,NA())</f>
        <v>#N/A</v>
      </c>
      <c r="F5785">
        <f>IF($C5785=3,$B5785,NA())</f>
        <v>0.9709625</v>
      </c>
      <c r="G5785" t="e">
        <f>IF($C5785=4,$B5785,NA())</f>
        <v>#N/A</v>
      </c>
      <c r="H5785" t="e">
        <f>IF($C5785=5,$B5785,NA())</f>
        <v>#N/A</v>
      </c>
      <c r="I5785" t="e">
        <f>IF($C5785="",$B5785,NA())</f>
        <v>#N/A</v>
      </c>
    </row>
    <row r="5786" spans="1:9">
      <c r="A5786">
        <v>-0.0979289</v>
      </c>
      <c r="B5786">
        <v>0.9709625</v>
      </c>
      <c r="C5786">
        <f>'Map Data'!$I$77</f>
        <v>3</v>
      </c>
      <c r="D5786" t="e">
        <f>IF($C5786=1,$B5786,NA())</f>
        <v>#N/A</v>
      </c>
      <c r="E5786" t="e">
        <f>IF($C5786=2,$B5786,NA())</f>
        <v>#N/A</v>
      </c>
      <c r="F5786">
        <f>IF($C5786=3,$B5786,NA())</f>
        <v>0.9709625</v>
      </c>
      <c r="G5786" t="e">
        <f>IF($C5786=4,$B5786,NA())</f>
        <v>#N/A</v>
      </c>
      <c r="H5786" t="e">
        <f>IF($C5786=5,$B5786,NA())</f>
        <v>#N/A</v>
      </c>
      <c r="I5786" t="e">
        <f>IF($C5786="",$B5786,NA())</f>
        <v>#N/A</v>
      </c>
    </row>
    <row r="5788" spans="1:9">
      <c r="A5788">
        <v>-0.1099817</v>
      </c>
      <c r="B5788">
        <v>0.9890418</v>
      </c>
      <c r="C5788">
        <f>'Map Data'!$I$77</f>
        <v>3</v>
      </c>
      <c r="D5788" t="e">
        <f>IF($C5788=1,$B5788,NA())</f>
        <v>#N/A</v>
      </c>
      <c r="E5788" t="e">
        <f>IF($C5788=2,$B5788,NA())</f>
        <v>#N/A</v>
      </c>
      <c r="F5788">
        <f>IF($C5788=3,$B5788,NA())</f>
        <v>0.9890418</v>
      </c>
      <c r="G5788" t="e">
        <f>IF($C5788=4,$B5788,NA())</f>
        <v>#N/A</v>
      </c>
      <c r="H5788" t="e">
        <f>IF($C5788=5,$B5788,NA())</f>
        <v>#N/A</v>
      </c>
      <c r="I5788" t="e">
        <f>IF($C5788="",$B5788,NA())</f>
        <v>#N/A</v>
      </c>
    </row>
    <row r="5789" spans="1:9">
      <c r="A5789">
        <v>-0.0738234</v>
      </c>
      <c r="B5789">
        <v>0.9890418</v>
      </c>
      <c r="C5789">
        <f>'Map Data'!$I$77</f>
        <v>3</v>
      </c>
      <c r="D5789" t="e">
        <f>IF($C5789=1,$B5789,NA())</f>
        <v>#N/A</v>
      </c>
      <c r="E5789" t="e">
        <f>IF($C5789=2,$B5789,NA())</f>
        <v>#N/A</v>
      </c>
      <c r="F5789">
        <f>IF($C5789=3,$B5789,NA())</f>
        <v>0.9890418</v>
      </c>
      <c r="G5789" t="e">
        <f>IF($C5789=4,$B5789,NA())</f>
        <v>#N/A</v>
      </c>
      <c r="H5789" t="e">
        <f>IF($C5789=5,$B5789,NA())</f>
        <v>#N/A</v>
      </c>
      <c r="I5789" t="e">
        <f>IF($C5789="",$B5789,NA())</f>
        <v>#N/A</v>
      </c>
    </row>
    <row r="5791" spans="1:9">
      <c r="A5791">
        <v>-0.1069685</v>
      </c>
      <c r="B5791">
        <v>1.007121</v>
      </c>
      <c r="C5791">
        <f>'Map Data'!$I$77</f>
        <v>3</v>
      </c>
      <c r="D5791" t="e">
        <f>IF($C5791=1,$B5791,NA())</f>
        <v>#N/A</v>
      </c>
      <c r="E5791" t="e">
        <f>IF($C5791=2,$B5791,NA())</f>
        <v>#N/A</v>
      </c>
      <c r="F5791">
        <f>IF($C5791=3,$B5791,NA())</f>
        <v>1.007121</v>
      </c>
      <c r="G5791" t="e">
        <f>IF($C5791=4,$B5791,NA())</f>
        <v>#N/A</v>
      </c>
      <c r="H5791" t="e">
        <f>IF($C5791=5,$B5791,NA())</f>
        <v>#N/A</v>
      </c>
      <c r="I5791" t="e">
        <f>IF($C5791="",$B5791,NA())</f>
        <v>#N/A</v>
      </c>
    </row>
    <row r="5792" spans="1:9">
      <c r="A5792">
        <v>-0.0919025</v>
      </c>
      <c r="B5792">
        <v>1.007121</v>
      </c>
      <c r="C5792">
        <f>'Map Data'!$I$77</f>
        <v>3</v>
      </c>
      <c r="D5792" t="e">
        <f>IF($C5792=1,$B5792,NA())</f>
        <v>#N/A</v>
      </c>
      <c r="E5792" t="e">
        <f>IF($C5792=2,$B5792,NA())</f>
        <v>#N/A</v>
      </c>
      <c r="F5792">
        <f>IF($C5792=3,$B5792,NA())</f>
        <v>1.007121</v>
      </c>
      <c r="G5792" t="e">
        <f>IF($C5792=4,$B5792,NA())</f>
        <v>#N/A</v>
      </c>
      <c r="H5792" t="e">
        <f>IF($C5792=5,$B5792,NA())</f>
        <v>#N/A</v>
      </c>
      <c r="I5792" t="e">
        <f>IF($C5792="",$B5792,NA())</f>
        <v>#N/A</v>
      </c>
    </row>
    <row r="5794" spans="1:9">
      <c r="A5794">
        <v>1.1495351</v>
      </c>
      <c r="B5794">
        <v>0.1754759</v>
      </c>
      <c r="C5794">
        <f>'Map Data'!$I$78</f>
        <v>5</v>
      </c>
      <c r="D5794" t="e">
        <f>IF($C5794=1,$B5794,NA())</f>
        <v>#N/A</v>
      </c>
      <c r="E5794" t="e">
        <f>IF($C5794=2,$B5794,NA())</f>
        <v>#N/A</v>
      </c>
      <c r="F5794" t="e">
        <f>IF($C5794=3,$B5794,NA())</f>
        <v>#N/A</v>
      </c>
      <c r="G5794" t="e">
        <f>IF($C5794=4,$B5794,NA())</f>
        <v>#N/A</v>
      </c>
      <c r="H5794">
        <f>IF($C5794=5,$B5794,NA())</f>
        <v>0.1754759</v>
      </c>
      <c r="I5794" t="e">
        <f>IF($C5794="",$B5794,NA())</f>
        <v>#N/A</v>
      </c>
    </row>
    <row r="5795" spans="1:9">
      <c r="A5795">
        <v>1.1676143</v>
      </c>
      <c r="B5795">
        <v>0.1754759</v>
      </c>
      <c r="C5795">
        <f>'Map Data'!$I$78</f>
        <v>5</v>
      </c>
      <c r="D5795" t="e">
        <f>IF($C5795=1,$B5795,NA())</f>
        <v>#N/A</v>
      </c>
      <c r="E5795" t="e">
        <f>IF($C5795=2,$B5795,NA())</f>
        <v>#N/A</v>
      </c>
      <c r="F5795" t="e">
        <f>IF($C5795=3,$B5795,NA())</f>
        <v>#N/A</v>
      </c>
      <c r="G5795" t="e">
        <f>IF($C5795=4,$B5795,NA())</f>
        <v>#N/A</v>
      </c>
      <c r="H5795">
        <f>IF($C5795=5,$B5795,NA())</f>
        <v>0.1754759</v>
      </c>
      <c r="I5795" t="e">
        <f>IF($C5795="",$B5795,NA())</f>
        <v>#N/A</v>
      </c>
    </row>
    <row r="5797" spans="1:9">
      <c r="A5797">
        <v>1.1435087</v>
      </c>
      <c r="B5797">
        <v>0.1935552</v>
      </c>
      <c r="C5797">
        <f>'Map Data'!$I$78</f>
        <v>5</v>
      </c>
      <c r="D5797" t="e">
        <f>IF($C5797=1,$B5797,NA())</f>
        <v>#N/A</v>
      </c>
      <c r="E5797" t="e">
        <f>IF($C5797=2,$B5797,NA())</f>
        <v>#N/A</v>
      </c>
      <c r="F5797" t="e">
        <f>IF($C5797=3,$B5797,NA())</f>
        <v>#N/A</v>
      </c>
      <c r="G5797" t="e">
        <f>IF($C5797=4,$B5797,NA())</f>
        <v>#N/A</v>
      </c>
      <c r="H5797">
        <f>IF($C5797=5,$B5797,NA())</f>
        <v>0.1935552</v>
      </c>
      <c r="I5797" t="e">
        <f>IF($C5797="",$B5797,NA())</f>
        <v>#N/A</v>
      </c>
    </row>
    <row r="5798" spans="1:9">
      <c r="A5798">
        <v>1.1766539</v>
      </c>
      <c r="B5798">
        <v>0.1935552</v>
      </c>
      <c r="C5798">
        <f>'Map Data'!$I$78</f>
        <v>5</v>
      </c>
      <c r="D5798" t="e">
        <f>IF($C5798=1,$B5798,NA())</f>
        <v>#N/A</v>
      </c>
      <c r="E5798" t="e">
        <f>IF($C5798=2,$B5798,NA())</f>
        <v>#N/A</v>
      </c>
      <c r="F5798" t="e">
        <f>IF($C5798=3,$B5798,NA())</f>
        <v>#N/A</v>
      </c>
      <c r="G5798" t="e">
        <f>IF($C5798=4,$B5798,NA())</f>
        <v>#N/A</v>
      </c>
      <c r="H5798">
        <f>IF($C5798=5,$B5798,NA())</f>
        <v>0.1935552</v>
      </c>
      <c r="I5798" t="e">
        <f>IF($C5798="",$B5798,NA())</f>
        <v>#N/A</v>
      </c>
    </row>
    <row r="5800" spans="1:9">
      <c r="A5800">
        <v>1.1374823</v>
      </c>
      <c r="B5800">
        <v>0.2116344</v>
      </c>
      <c r="C5800">
        <f>'Map Data'!$I$78</f>
        <v>5</v>
      </c>
      <c r="D5800" t="e">
        <f>IF($C5800=1,$B5800,NA())</f>
        <v>#N/A</v>
      </c>
      <c r="E5800" t="e">
        <f>IF($C5800=2,$B5800,NA())</f>
        <v>#N/A</v>
      </c>
      <c r="F5800" t="e">
        <f>IF($C5800=3,$B5800,NA())</f>
        <v>#N/A</v>
      </c>
      <c r="G5800" t="e">
        <f>IF($C5800=4,$B5800,NA())</f>
        <v>#N/A</v>
      </c>
      <c r="H5800">
        <f>IF($C5800=5,$B5800,NA())</f>
        <v>0.2116344</v>
      </c>
      <c r="I5800" t="e">
        <f>IF($C5800="",$B5800,NA())</f>
        <v>#N/A</v>
      </c>
    </row>
    <row r="5801" spans="1:9">
      <c r="A5801">
        <v>1.1887067</v>
      </c>
      <c r="B5801">
        <v>0.2116344</v>
      </c>
      <c r="C5801">
        <f>'Map Data'!$I$78</f>
        <v>5</v>
      </c>
      <c r="D5801" t="e">
        <f>IF($C5801=1,$B5801,NA())</f>
        <v>#N/A</v>
      </c>
      <c r="E5801" t="e">
        <f>IF($C5801=2,$B5801,NA())</f>
        <v>#N/A</v>
      </c>
      <c r="F5801" t="e">
        <f>IF($C5801=3,$B5801,NA())</f>
        <v>#N/A</v>
      </c>
      <c r="G5801" t="e">
        <f>IF($C5801=4,$B5801,NA())</f>
        <v>#N/A</v>
      </c>
      <c r="H5801">
        <f>IF($C5801=5,$B5801,NA())</f>
        <v>0.2116344</v>
      </c>
      <c r="I5801" t="e">
        <f>IF($C5801="",$B5801,NA())</f>
        <v>#N/A</v>
      </c>
    </row>
    <row r="5803" spans="1:9">
      <c r="A5803">
        <v>1.1284427</v>
      </c>
      <c r="B5803">
        <v>0.2297137</v>
      </c>
      <c r="C5803">
        <f>'Map Data'!$I$78</f>
        <v>5</v>
      </c>
      <c r="D5803" t="e">
        <f>IF($C5803=1,$B5803,NA())</f>
        <v>#N/A</v>
      </c>
      <c r="E5803" t="e">
        <f>IF($C5803=2,$B5803,NA())</f>
        <v>#N/A</v>
      </c>
      <c r="F5803" t="e">
        <f>IF($C5803=3,$B5803,NA())</f>
        <v>#N/A</v>
      </c>
      <c r="G5803" t="e">
        <f>IF($C5803=4,$B5803,NA())</f>
        <v>#N/A</v>
      </c>
      <c r="H5803">
        <f>IF($C5803=5,$B5803,NA())</f>
        <v>0.2297137</v>
      </c>
      <c r="I5803" t="e">
        <f>IF($C5803="",$B5803,NA())</f>
        <v>#N/A</v>
      </c>
    </row>
    <row r="5804" spans="1:9">
      <c r="A5804">
        <v>1.1887067</v>
      </c>
      <c r="B5804">
        <v>0.2297137</v>
      </c>
      <c r="C5804">
        <f>'Map Data'!$I$78</f>
        <v>5</v>
      </c>
      <c r="D5804" t="e">
        <f>IF($C5804=1,$B5804,NA())</f>
        <v>#N/A</v>
      </c>
      <c r="E5804" t="e">
        <f>IF($C5804=2,$B5804,NA())</f>
        <v>#N/A</v>
      </c>
      <c r="F5804" t="e">
        <f>IF($C5804=3,$B5804,NA())</f>
        <v>#N/A</v>
      </c>
      <c r="G5804" t="e">
        <f>IF($C5804=4,$B5804,NA())</f>
        <v>#N/A</v>
      </c>
      <c r="H5804">
        <f>IF($C5804=5,$B5804,NA())</f>
        <v>0.2297137</v>
      </c>
      <c r="I5804" t="e">
        <f>IF($C5804="",$B5804,NA())</f>
        <v>#N/A</v>
      </c>
    </row>
    <row r="5806" spans="1:9">
      <c r="A5806">
        <v>1.1194031</v>
      </c>
      <c r="B5806">
        <v>0.2477929</v>
      </c>
      <c r="C5806">
        <f>'Map Data'!$I$78</f>
        <v>5</v>
      </c>
      <c r="D5806" t="e">
        <f>IF($C5806=1,$B5806,NA())</f>
        <v>#N/A</v>
      </c>
      <c r="E5806" t="e">
        <f>IF($C5806=2,$B5806,NA())</f>
        <v>#N/A</v>
      </c>
      <c r="F5806" t="e">
        <f>IF($C5806=3,$B5806,NA())</f>
        <v>#N/A</v>
      </c>
      <c r="G5806" t="e">
        <f>IF($C5806=4,$B5806,NA())</f>
        <v>#N/A</v>
      </c>
      <c r="H5806">
        <f>IF($C5806=5,$B5806,NA())</f>
        <v>0.2477929</v>
      </c>
      <c r="I5806" t="e">
        <f>IF($C5806="",$B5806,NA())</f>
        <v>#N/A</v>
      </c>
    </row>
    <row r="5807" spans="1:9">
      <c r="A5807">
        <v>1.1887067</v>
      </c>
      <c r="B5807">
        <v>0.2477929</v>
      </c>
      <c r="C5807">
        <f>'Map Data'!$I$78</f>
        <v>5</v>
      </c>
      <c r="D5807" t="e">
        <f>IF($C5807=1,$B5807,NA())</f>
        <v>#N/A</v>
      </c>
      <c r="E5807" t="e">
        <f>IF($C5807=2,$B5807,NA())</f>
        <v>#N/A</v>
      </c>
      <c r="F5807" t="e">
        <f>IF($C5807=3,$B5807,NA())</f>
        <v>#N/A</v>
      </c>
      <c r="G5807" t="e">
        <f>IF($C5807=4,$B5807,NA())</f>
        <v>#N/A</v>
      </c>
      <c r="H5807">
        <f>IF($C5807=5,$B5807,NA())</f>
        <v>0.2477929</v>
      </c>
      <c r="I5807" t="e">
        <f>IF($C5807="",$B5807,NA())</f>
        <v>#N/A</v>
      </c>
    </row>
    <row r="5809" spans="1:9">
      <c r="A5809">
        <v>1.1103635</v>
      </c>
      <c r="B5809">
        <v>0.2658721</v>
      </c>
      <c r="C5809">
        <f>'Map Data'!$I$78</f>
        <v>5</v>
      </c>
      <c r="D5809" t="e">
        <f>IF($C5809=1,$B5809,NA())</f>
        <v>#N/A</v>
      </c>
      <c r="E5809" t="e">
        <f>IF($C5809=2,$B5809,NA())</f>
        <v>#N/A</v>
      </c>
      <c r="F5809" t="e">
        <f>IF($C5809=3,$B5809,NA())</f>
        <v>#N/A</v>
      </c>
      <c r="G5809" t="e">
        <f>IF($C5809=4,$B5809,NA())</f>
        <v>#N/A</v>
      </c>
      <c r="H5809">
        <f>IF($C5809=5,$B5809,NA())</f>
        <v>0.2658721</v>
      </c>
      <c r="I5809" t="e">
        <f>IF($C5809="",$B5809,NA())</f>
        <v>#N/A</v>
      </c>
    </row>
    <row r="5810" spans="1:9">
      <c r="A5810">
        <v>1.1917199</v>
      </c>
      <c r="B5810">
        <v>0.2658721</v>
      </c>
      <c r="C5810">
        <f>'Map Data'!$I$78</f>
        <v>5</v>
      </c>
      <c r="D5810" t="e">
        <f>IF($C5810=1,$B5810,NA())</f>
        <v>#N/A</v>
      </c>
      <c r="E5810" t="e">
        <f>IF($C5810=2,$B5810,NA())</f>
        <v>#N/A</v>
      </c>
      <c r="F5810" t="e">
        <f>IF($C5810=3,$B5810,NA())</f>
        <v>#N/A</v>
      </c>
      <c r="G5810" t="e">
        <f>IF($C5810=4,$B5810,NA())</f>
        <v>#N/A</v>
      </c>
      <c r="H5810">
        <f>IF($C5810=5,$B5810,NA())</f>
        <v>0.2658721</v>
      </c>
      <c r="I5810" t="e">
        <f>IF($C5810="",$B5810,NA())</f>
        <v>#N/A</v>
      </c>
    </row>
    <row r="5812" spans="1:9">
      <c r="A5812">
        <v>1.1073503</v>
      </c>
      <c r="B5812">
        <v>0.2839514</v>
      </c>
      <c r="C5812">
        <f>'Map Data'!$I$78</f>
        <v>5</v>
      </c>
      <c r="D5812" t="e">
        <f>IF($C5812=1,$B5812,NA())</f>
        <v>#N/A</v>
      </c>
      <c r="E5812" t="e">
        <f>IF($C5812=2,$B5812,NA())</f>
        <v>#N/A</v>
      </c>
      <c r="F5812" t="e">
        <f>IF($C5812=3,$B5812,NA())</f>
        <v>#N/A</v>
      </c>
      <c r="G5812" t="e">
        <f>IF($C5812=4,$B5812,NA())</f>
        <v>#N/A</v>
      </c>
      <c r="H5812">
        <f>IF($C5812=5,$B5812,NA())</f>
        <v>0.2839514</v>
      </c>
      <c r="I5812" t="e">
        <f>IF($C5812="",$B5812,NA())</f>
        <v>#N/A</v>
      </c>
    </row>
    <row r="5813" spans="1:9">
      <c r="A5813">
        <v>1.1856935</v>
      </c>
      <c r="B5813">
        <v>0.2839514</v>
      </c>
      <c r="C5813">
        <f>'Map Data'!$I$78</f>
        <v>5</v>
      </c>
      <c r="D5813" t="e">
        <f>IF($C5813=1,$B5813,NA())</f>
        <v>#N/A</v>
      </c>
      <c r="E5813" t="e">
        <f>IF($C5813=2,$B5813,NA())</f>
        <v>#N/A</v>
      </c>
      <c r="F5813" t="e">
        <f>IF($C5813=3,$B5813,NA())</f>
        <v>#N/A</v>
      </c>
      <c r="G5813" t="e">
        <f>IF($C5813=4,$B5813,NA())</f>
        <v>#N/A</v>
      </c>
      <c r="H5813">
        <f>IF($C5813=5,$B5813,NA())</f>
        <v>0.2839514</v>
      </c>
      <c r="I5813" t="e">
        <f>IF($C5813="",$B5813,NA())</f>
        <v>#N/A</v>
      </c>
    </row>
    <row r="5815" spans="1:9">
      <c r="A5815">
        <v>1.0983107</v>
      </c>
      <c r="B5815">
        <v>0.3020306</v>
      </c>
      <c r="C5815">
        <f>'Map Data'!$I$78</f>
        <v>5</v>
      </c>
      <c r="D5815" t="e">
        <f>IF($C5815=1,$B5815,NA())</f>
        <v>#N/A</v>
      </c>
      <c r="E5815" t="e">
        <f>IF($C5815=2,$B5815,NA())</f>
        <v>#N/A</v>
      </c>
      <c r="F5815" t="e">
        <f>IF($C5815=3,$B5815,NA())</f>
        <v>#N/A</v>
      </c>
      <c r="G5815" t="e">
        <f>IF($C5815=4,$B5815,NA())</f>
        <v>#N/A</v>
      </c>
      <c r="H5815">
        <f>IF($C5815=5,$B5815,NA())</f>
        <v>0.3020306</v>
      </c>
      <c r="I5815" t="e">
        <f>IF($C5815="",$B5815,NA())</f>
        <v>#N/A</v>
      </c>
    </row>
    <row r="5816" spans="1:9">
      <c r="A5816">
        <v>1.1826803</v>
      </c>
      <c r="B5816">
        <v>0.3020306</v>
      </c>
      <c r="C5816">
        <f>'Map Data'!$I$78</f>
        <v>5</v>
      </c>
      <c r="D5816" t="e">
        <f>IF($C5816=1,$B5816,NA())</f>
        <v>#N/A</v>
      </c>
      <c r="E5816" t="e">
        <f>IF($C5816=2,$B5816,NA())</f>
        <v>#N/A</v>
      </c>
      <c r="F5816" t="e">
        <f>IF($C5816=3,$B5816,NA())</f>
        <v>#N/A</v>
      </c>
      <c r="G5816" t="e">
        <f>IF($C5816=4,$B5816,NA())</f>
        <v>#N/A</v>
      </c>
      <c r="H5816">
        <f>IF($C5816=5,$B5816,NA())</f>
        <v>0.3020306</v>
      </c>
      <c r="I5816" t="e">
        <f>IF($C5816="",$B5816,NA())</f>
        <v>#N/A</v>
      </c>
    </row>
    <row r="5818" spans="1:9">
      <c r="A5818">
        <v>1.0862579</v>
      </c>
      <c r="B5818">
        <v>0.3201099</v>
      </c>
      <c r="C5818">
        <f>'Map Data'!$I$78</f>
        <v>5</v>
      </c>
      <c r="D5818" t="e">
        <f>IF($C5818=1,$B5818,NA())</f>
        <v>#N/A</v>
      </c>
      <c r="E5818" t="e">
        <f>IF($C5818=2,$B5818,NA())</f>
        <v>#N/A</v>
      </c>
      <c r="F5818" t="e">
        <f>IF($C5818=3,$B5818,NA())</f>
        <v>#N/A</v>
      </c>
      <c r="G5818" t="e">
        <f>IF($C5818=4,$B5818,NA())</f>
        <v>#N/A</v>
      </c>
      <c r="H5818">
        <f>IF($C5818=5,$B5818,NA())</f>
        <v>0.3201099</v>
      </c>
      <c r="I5818" t="e">
        <f>IF($C5818="",$B5818,NA())</f>
        <v>#N/A</v>
      </c>
    </row>
    <row r="5819" spans="1:9">
      <c r="A5819">
        <v>1.1856935</v>
      </c>
      <c r="B5819">
        <v>0.3201099</v>
      </c>
      <c r="C5819">
        <f>'Map Data'!$I$78</f>
        <v>5</v>
      </c>
      <c r="D5819" t="e">
        <f>IF($C5819=1,$B5819,NA())</f>
        <v>#N/A</v>
      </c>
      <c r="E5819" t="e">
        <f>IF($C5819=2,$B5819,NA())</f>
        <v>#N/A</v>
      </c>
      <c r="F5819" t="e">
        <f>IF($C5819=3,$B5819,NA())</f>
        <v>#N/A</v>
      </c>
      <c r="G5819" t="e">
        <f>IF($C5819=4,$B5819,NA())</f>
        <v>#N/A</v>
      </c>
      <c r="H5819">
        <f>IF($C5819=5,$B5819,NA())</f>
        <v>0.3201099</v>
      </c>
      <c r="I5819" t="e">
        <f>IF($C5819="",$B5819,NA())</f>
        <v>#N/A</v>
      </c>
    </row>
    <row r="5821" spans="1:9">
      <c r="A5821">
        <v>1.0832447</v>
      </c>
      <c r="B5821">
        <v>0.3381891</v>
      </c>
      <c r="C5821">
        <f>'Map Data'!$I$78</f>
        <v>5</v>
      </c>
      <c r="D5821" t="e">
        <f>IF($C5821=1,$B5821,NA())</f>
        <v>#N/A</v>
      </c>
      <c r="E5821" t="e">
        <f>IF($C5821=2,$B5821,NA())</f>
        <v>#N/A</v>
      </c>
      <c r="F5821" t="e">
        <f>IF($C5821=3,$B5821,NA())</f>
        <v>#N/A</v>
      </c>
      <c r="G5821" t="e">
        <f>IF($C5821=4,$B5821,NA())</f>
        <v>#N/A</v>
      </c>
      <c r="H5821">
        <f>IF($C5821=5,$B5821,NA())</f>
        <v>0.3381891</v>
      </c>
      <c r="I5821" t="e">
        <f>IF($C5821="",$B5821,NA())</f>
        <v>#N/A</v>
      </c>
    </row>
    <row r="5822" spans="1:9">
      <c r="A5822">
        <v>1.209799</v>
      </c>
      <c r="B5822">
        <v>0.3381891</v>
      </c>
      <c r="C5822">
        <f>'Map Data'!$I$78</f>
        <v>5</v>
      </c>
      <c r="D5822" t="e">
        <f>IF($C5822=1,$B5822,NA())</f>
        <v>#N/A</v>
      </c>
      <c r="E5822" t="e">
        <f>IF($C5822=2,$B5822,NA())</f>
        <v>#N/A</v>
      </c>
      <c r="F5822" t="e">
        <f>IF($C5822=3,$B5822,NA())</f>
        <v>#N/A</v>
      </c>
      <c r="G5822" t="e">
        <f>IF($C5822=4,$B5822,NA())</f>
        <v>#N/A</v>
      </c>
      <c r="H5822">
        <f>IF($C5822=5,$B5822,NA())</f>
        <v>0.3381891</v>
      </c>
      <c r="I5822" t="e">
        <f>IF($C5822="",$B5822,NA())</f>
        <v>#N/A</v>
      </c>
    </row>
    <row r="5824" spans="1:9">
      <c r="A5824">
        <v>1.0772183</v>
      </c>
      <c r="B5824">
        <v>0.3562683</v>
      </c>
      <c r="C5824">
        <f>'Map Data'!$I$78</f>
        <v>5</v>
      </c>
      <c r="D5824" t="e">
        <f>IF($C5824=1,$B5824,NA())</f>
        <v>#N/A</v>
      </c>
      <c r="E5824" t="e">
        <f>IF($C5824=2,$B5824,NA())</f>
        <v>#N/A</v>
      </c>
      <c r="F5824" t="e">
        <f>IF($C5824=3,$B5824,NA())</f>
        <v>#N/A</v>
      </c>
      <c r="G5824" t="e">
        <f>IF($C5824=4,$B5824,NA())</f>
        <v>#N/A</v>
      </c>
      <c r="H5824">
        <f>IF($C5824=5,$B5824,NA())</f>
        <v>0.3562683</v>
      </c>
      <c r="I5824" t="e">
        <f>IF($C5824="",$B5824,NA())</f>
        <v>#N/A</v>
      </c>
    </row>
    <row r="5825" spans="1:9">
      <c r="A5825">
        <v>1.2218518</v>
      </c>
      <c r="B5825">
        <v>0.3562683</v>
      </c>
      <c r="C5825">
        <f>'Map Data'!$I$78</f>
        <v>5</v>
      </c>
      <c r="D5825" t="e">
        <f>IF($C5825=1,$B5825,NA())</f>
        <v>#N/A</v>
      </c>
      <c r="E5825" t="e">
        <f>IF($C5825=2,$B5825,NA())</f>
        <v>#N/A</v>
      </c>
      <c r="F5825" t="e">
        <f>IF($C5825=3,$B5825,NA())</f>
        <v>#N/A</v>
      </c>
      <c r="G5825" t="e">
        <f>IF($C5825=4,$B5825,NA())</f>
        <v>#N/A</v>
      </c>
      <c r="H5825">
        <f>IF($C5825=5,$B5825,NA())</f>
        <v>0.3562683</v>
      </c>
      <c r="I5825" t="e">
        <f>IF($C5825="",$B5825,NA())</f>
        <v>#N/A</v>
      </c>
    </row>
    <row r="5827" spans="1:9">
      <c r="A5827">
        <v>1.0711919</v>
      </c>
      <c r="B5827">
        <v>0.3743476</v>
      </c>
      <c r="C5827">
        <f>'Map Data'!$I$78</f>
        <v>5</v>
      </c>
      <c r="D5827" t="e">
        <f>IF($C5827=1,$B5827,NA())</f>
        <v>#N/A</v>
      </c>
      <c r="E5827" t="e">
        <f>IF($C5827=2,$B5827,NA())</f>
        <v>#N/A</v>
      </c>
      <c r="F5827" t="e">
        <f>IF($C5827=3,$B5827,NA())</f>
        <v>#N/A</v>
      </c>
      <c r="G5827" t="e">
        <f>IF($C5827=4,$B5827,NA())</f>
        <v>#N/A</v>
      </c>
      <c r="H5827">
        <f>IF($C5827=5,$B5827,NA())</f>
        <v>0.3743476</v>
      </c>
      <c r="I5827" t="e">
        <f>IF($C5827="",$B5827,NA())</f>
        <v>#N/A</v>
      </c>
    </row>
    <row r="5828" spans="1:9">
      <c r="A5828">
        <v>1.2339046</v>
      </c>
      <c r="B5828">
        <v>0.3743476</v>
      </c>
      <c r="C5828">
        <f>'Map Data'!$I$78</f>
        <v>5</v>
      </c>
      <c r="D5828" t="e">
        <f>IF($C5828=1,$B5828,NA())</f>
        <v>#N/A</v>
      </c>
      <c r="E5828" t="e">
        <f>IF($C5828=2,$B5828,NA())</f>
        <v>#N/A</v>
      </c>
      <c r="F5828" t="e">
        <f>IF($C5828=3,$B5828,NA())</f>
        <v>#N/A</v>
      </c>
      <c r="G5828" t="e">
        <f>IF($C5828=4,$B5828,NA())</f>
        <v>#N/A</v>
      </c>
      <c r="H5828">
        <f>IF($C5828=5,$B5828,NA())</f>
        <v>0.3743476</v>
      </c>
      <c r="I5828" t="e">
        <f>IF($C5828="",$B5828,NA())</f>
        <v>#N/A</v>
      </c>
    </row>
    <row r="5830" spans="1:9">
      <c r="A5830">
        <v>1.0651655</v>
      </c>
      <c r="B5830">
        <v>0.3924268</v>
      </c>
      <c r="C5830">
        <f>'Map Data'!$I$78</f>
        <v>5</v>
      </c>
      <c r="D5830" t="e">
        <f>IF($C5830=1,$B5830,NA())</f>
        <v>#N/A</v>
      </c>
      <c r="E5830" t="e">
        <f>IF($C5830=2,$B5830,NA())</f>
        <v>#N/A</v>
      </c>
      <c r="F5830" t="e">
        <f>IF($C5830=3,$B5830,NA())</f>
        <v>#N/A</v>
      </c>
      <c r="G5830" t="e">
        <f>IF($C5830=4,$B5830,NA())</f>
        <v>#N/A</v>
      </c>
      <c r="H5830">
        <f>IF($C5830=5,$B5830,NA())</f>
        <v>0.3924268</v>
      </c>
      <c r="I5830" t="e">
        <f>IF($C5830="",$B5830,NA())</f>
        <v>#N/A</v>
      </c>
    </row>
    <row r="5831" spans="1:9">
      <c r="A5831">
        <v>1.2459574</v>
      </c>
      <c r="B5831">
        <v>0.3924268</v>
      </c>
      <c r="C5831">
        <f>'Map Data'!$I$78</f>
        <v>5</v>
      </c>
      <c r="D5831" t="e">
        <f>IF($C5831=1,$B5831,NA())</f>
        <v>#N/A</v>
      </c>
      <c r="E5831" t="e">
        <f>IF($C5831=2,$B5831,NA())</f>
        <v>#N/A</v>
      </c>
      <c r="F5831" t="e">
        <f>IF($C5831=3,$B5831,NA())</f>
        <v>#N/A</v>
      </c>
      <c r="G5831" t="e">
        <f>IF($C5831=4,$B5831,NA())</f>
        <v>#N/A</v>
      </c>
      <c r="H5831">
        <f>IF($C5831=5,$B5831,NA())</f>
        <v>0.3924268</v>
      </c>
      <c r="I5831" t="e">
        <f>IF($C5831="",$B5831,NA())</f>
        <v>#N/A</v>
      </c>
    </row>
    <row r="5833" spans="1:9">
      <c r="A5833">
        <v>1.0621523</v>
      </c>
      <c r="B5833">
        <v>0.4105061</v>
      </c>
      <c r="C5833">
        <f>'Map Data'!$I$78</f>
        <v>5</v>
      </c>
      <c r="D5833" t="e">
        <f>IF($C5833=1,$B5833,NA())</f>
        <v>#N/A</v>
      </c>
      <c r="E5833" t="e">
        <f>IF($C5833=2,$B5833,NA())</f>
        <v>#N/A</v>
      </c>
      <c r="F5833" t="e">
        <f>IF($C5833=3,$B5833,NA())</f>
        <v>#N/A</v>
      </c>
      <c r="G5833" t="e">
        <f>IF($C5833=4,$B5833,NA())</f>
        <v>#N/A</v>
      </c>
      <c r="H5833">
        <f>IF($C5833=5,$B5833,NA())</f>
        <v>0.4105061</v>
      </c>
      <c r="I5833" t="e">
        <f>IF($C5833="",$B5833,NA())</f>
        <v>#N/A</v>
      </c>
    </row>
    <row r="5834" spans="1:9">
      <c r="A5834">
        <v>1.2640366</v>
      </c>
      <c r="B5834">
        <v>0.4105061</v>
      </c>
      <c r="C5834">
        <f>'Map Data'!$I$78</f>
        <v>5</v>
      </c>
      <c r="D5834" t="e">
        <f>IF($C5834=1,$B5834,NA())</f>
        <v>#N/A</v>
      </c>
      <c r="E5834" t="e">
        <f>IF($C5834=2,$B5834,NA())</f>
        <v>#N/A</v>
      </c>
      <c r="F5834" t="e">
        <f>IF($C5834=3,$B5834,NA())</f>
        <v>#N/A</v>
      </c>
      <c r="G5834" t="e">
        <f>IF($C5834=4,$B5834,NA())</f>
        <v>#N/A</v>
      </c>
      <c r="H5834">
        <f>IF($C5834=5,$B5834,NA())</f>
        <v>0.4105061</v>
      </c>
      <c r="I5834" t="e">
        <f>IF($C5834="",$B5834,NA())</f>
        <v>#N/A</v>
      </c>
    </row>
    <row r="5836" spans="1:9">
      <c r="A5836">
        <v>1.0169544</v>
      </c>
      <c r="B5836">
        <v>0.4285853</v>
      </c>
      <c r="C5836">
        <f>'Map Data'!$I$78</f>
        <v>5</v>
      </c>
      <c r="D5836" t="e">
        <f>IF($C5836=1,$B5836,NA())</f>
        <v>#N/A</v>
      </c>
      <c r="E5836" t="e">
        <f>IF($C5836=2,$B5836,NA())</f>
        <v>#N/A</v>
      </c>
      <c r="F5836" t="e">
        <f>IF($C5836=3,$B5836,NA())</f>
        <v>#N/A</v>
      </c>
      <c r="G5836" t="e">
        <f>IF($C5836=4,$B5836,NA())</f>
        <v>#N/A</v>
      </c>
      <c r="H5836">
        <f>IF($C5836=5,$B5836,NA())</f>
        <v>0.4285853</v>
      </c>
      <c r="I5836" t="e">
        <f>IF($C5836="",$B5836,NA())</f>
        <v>#N/A</v>
      </c>
    </row>
    <row r="5837" spans="1:9">
      <c r="A5837">
        <v>1.2640366</v>
      </c>
      <c r="B5837">
        <v>0.4285853</v>
      </c>
      <c r="C5837">
        <f>'Map Data'!$I$78</f>
        <v>5</v>
      </c>
      <c r="D5837" t="e">
        <f>IF($C5837=1,$B5837,NA())</f>
        <v>#N/A</v>
      </c>
      <c r="E5837" t="e">
        <f>IF($C5837=2,$B5837,NA())</f>
        <v>#N/A</v>
      </c>
      <c r="F5837" t="e">
        <f>IF($C5837=3,$B5837,NA())</f>
        <v>#N/A</v>
      </c>
      <c r="G5837" t="e">
        <f>IF($C5837=4,$B5837,NA())</f>
        <v>#N/A</v>
      </c>
      <c r="H5837">
        <f>IF($C5837=5,$B5837,NA())</f>
        <v>0.4285853</v>
      </c>
      <c r="I5837" t="e">
        <f>IF($C5837="",$B5837,NA())</f>
        <v>#N/A</v>
      </c>
    </row>
    <row r="5839" spans="1:9">
      <c r="A5839">
        <v>1.0079148</v>
      </c>
      <c r="B5839">
        <v>0.4466646</v>
      </c>
      <c r="C5839">
        <f>'Map Data'!$I$78</f>
        <v>5</v>
      </c>
      <c r="D5839" t="e">
        <f>IF($C5839=1,$B5839,NA())</f>
        <v>#N/A</v>
      </c>
      <c r="E5839" t="e">
        <f>IF($C5839=2,$B5839,NA())</f>
        <v>#N/A</v>
      </c>
      <c r="F5839" t="e">
        <f>IF($C5839=3,$B5839,NA())</f>
        <v>#N/A</v>
      </c>
      <c r="G5839" t="e">
        <f>IF($C5839=4,$B5839,NA())</f>
        <v>#N/A</v>
      </c>
      <c r="H5839">
        <f>IF($C5839=5,$B5839,NA())</f>
        <v>0.4466646</v>
      </c>
      <c r="I5839" t="e">
        <f>IF($C5839="",$B5839,NA())</f>
        <v>#N/A</v>
      </c>
    </row>
    <row r="5840" spans="1:9">
      <c r="A5840">
        <v>1.2881422</v>
      </c>
      <c r="B5840">
        <v>0.4466646</v>
      </c>
      <c r="C5840">
        <f>'Map Data'!$I$78</f>
        <v>5</v>
      </c>
      <c r="D5840" t="e">
        <f>IF($C5840=1,$B5840,NA())</f>
        <v>#N/A</v>
      </c>
      <c r="E5840" t="e">
        <f>IF($C5840=2,$B5840,NA())</f>
        <v>#N/A</v>
      </c>
      <c r="F5840" t="e">
        <f>IF($C5840=3,$B5840,NA())</f>
        <v>#N/A</v>
      </c>
      <c r="G5840" t="e">
        <f>IF($C5840=4,$B5840,NA())</f>
        <v>#N/A</v>
      </c>
      <c r="H5840">
        <f>IF($C5840=5,$B5840,NA())</f>
        <v>0.4466646</v>
      </c>
      <c r="I5840" t="e">
        <f>IF($C5840="",$B5840,NA())</f>
        <v>#N/A</v>
      </c>
    </row>
    <row r="5842" spans="1:9">
      <c r="A5842">
        <v>1.3423798</v>
      </c>
      <c r="B5842">
        <v>0.4466646</v>
      </c>
      <c r="C5842">
        <f>'Map Data'!$I$78</f>
        <v>5</v>
      </c>
      <c r="D5842" t="e">
        <f>IF($C5842=1,$B5842,NA())</f>
        <v>#N/A</v>
      </c>
      <c r="E5842" t="e">
        <f>IF($C5842=2,$B5842,NA())</f>
        <v>#N/A</v>
      </c>
      <c r="F5842" t="e">
        <f>IF($C5842=3,$B5842,NA())</f>
        <v>#N/A</v>
      </c>
      <c r="G5842" t="e">
        <f>IF($C5842=4,$B5842,NA())</f>
        <v>#N/A</v>
      </c>
      <c r="H5842">
        <f>IF($C5842=5,$B5842,NA())</f>
        <v>0.4466646</v>
      </c>
      <c r="I5842" t="e">
        <f>IF($C5842="",$B5842,NA())</f>
        <v>#N/A</v>
      </c>
    </row>
    <row r="5843" spans="1:9">
      <c r="A5843">
        <v>1.3484062</v>
      </c>
      <c r="B5843">
        <v>0.4466646</v>
      </c>
      <c r="C5843">
        <f>'Map Data'!$I$78</f>
        <v>5</v>
      </c>
      <c r="D5843" t="e">
        <f>IF($C5843=1,$B5843,NA())</f>
        <v>#N/A</v>
      </c>
      <c r="E5843" t="e">
        <f>IF($C5843=2,$B5843,NA())</f>
        <v>#N/A</v>
      </c>
      <c r="F5843" t="e">
        <f>IF($C5843=3,$B5843,NA())</f>
        <v>#N/A</v>
      </c>
      <c r="G5843" t="e">
        <f>IF($C5843=4,$B5843,NA())</f>
        <v>#N/A</v>
      </c>
      <c r="H5843">
        <f>IF($C5843=5,$B5843,NA())</f>
        <v>0.4466646</v>
      </c>
      <c r="I5843" t="e">
        <f>IF($C5843="",$B5843,NA())</f>
        <v>#N/A</v>
      </c>
    </row>
    <row r="5845" spans="1:9">
      <c r="A5845">
        <v>0.995862</v>
      </c>
      <c r="B5845">
        <v>0.4647438</v>
      </c>
      <c r="C5845">
        <f>'Map Data'!$I$78</f>
        <v>5</v>
      </c>
      <c r="D5845" t="e">
        <f>IF($C5845=1,$B5845,NA())</f>
        <v>#N/A</v>
      </c>
      <c r="E5845" t="e">
        <f>IF($C5845=2,$B5845,NA())</f>
        <v>#N/A</v>
      </c>
      <c r="F5845" t="e">
        <f>IF($C5845=3,$B5845,NA())</f>
        <v>#N/A</v>
      </c>
      <c r="G5845" t="e">
        <f>IF($C5845=4,$B5845,NA())</f>
        <v>#N/A</v>
      </c>
      <c r="H5845">
        <f>IF($C5845=5,$B5845,NA())</f>
        <v>0.4647438</v>
      </c>
      <c r="I5845" t="e">
        <f>IF($C5845="",$B5845,NA())</f>
        <v>#N/A</v>
      </c>
    </row>
    <row r="5846" spans="1:9">
      <c r="A5846">
        <v>1.2791026</v>
      </c>
      <c r="B5846">
        <v>0.4647438</v>
      </c>
      <c r="C5846">
        <f>'Map Data'!$I$78</f>
        <v>5</v>
      </c>
      <c r="D5846" t="e">
        <f>IF($C5846=1,$B5846,NA())</f>
        <v>#N/A</v>
      </c>
      <c r="E5846" t="e">
        <f>IF($C5846=2,$B5846,NA())</f>
        <v>#N/A</v>
      </c>
      <c r="F5846" t="e">
        <f>IF($C5846=3,$B5846,NA())</f>
        <v>#N/A</v>
      </c>
      <c r="G5846" t="e">
        <f>IF($C5846=4,$B5846,NA())</f>
        <v>#N/A</v>
      </c>
      <c r="H5846">
        <f>IF($C5846=5,$B5846,NA())</f>
        <v>0.4647438</v>
      </c>
      <c r="I5846" t="e">
        <f>IF($C5846="",$B5846,NA())</f>
        <v>#N/A</v>
      </c>
    </row>
    <row r="5848" spans="1:9">
      <c r="A5848">
        <v>1.3212874</v>
      </c>
      <c r="B5848">
        <v>0.4647438</v>
      </c>
      <c r="C5848">
        <f>'Map Data'!$I$78</f>
        <v>5</v>
      </c>
      <c r="D5848" t="e">
        <f>IF($C5848=1,$B5848,NA())</f>
        <v>#N/A</v>
      </c>
      <c r="E5848" t="e">
        <f>IF($C5848=2,$B5848,NA())</f>
        <v>#N/A</v>
      </c>
      <c r="F5848" t="e">
        <f>IF($C5848=3,$B5848,NA())</f>
        <v>#N/A</v>
      </c>
      <c r="G5848" t="e">
        <f>IF($C5848=4,$B5848,NA())</f>
        <v>#N/A</v>
      </c>
      <c r="H5848">
        <f>IF($C5848=5,$B5848,NA())</f>
        <v>0.4647438</v>
      </c>
      <c r="I5848" t="e">
        <f>IF($C5848="",$B5848,NA())</f>
        <v>#N/A</v>
      </c>
    </row>
    <row r="5849" spans="1:9">
      <c r="A5849">
        <v>1.3243006</v>
      </c>
      <c r="B5849">
        <v>0.4647438</v>
      </c>
      <c r="C5849">
        <f>'Map Data'!$I$78</f>
        <v>5</v>
      </c>
      <c r="D5849" t="e">
        <f>IF($C5849=1,$B5849,NA())</f>
        <v>#N/A</v>
      </c>
      <c r="E5849" t="e">
        <f>IF($C5849=2,$B5849,NA())</f>
        <v>#N/A</v>
      </c>
      <c r="F5849" t="e">
        <f>IF($C5849=3,$B5849,NA())</f>
        <v>#N/A</v>
      </c>
      <c r="G5849" t="e">
        <f>IF($C5849=4,$B5849,NA())</f>
        <v>#N/A</v>
      </c>
      <c r="H5849">
        <f>IF($C5849=5,$B5849,NA())</f>
        <v>0.4647438</v>
      </c>
      <c r="I5849" t="e">
        <f>IF($C5849="",$B5849,NA())</f>
        <v>#N/A</v>
      </c>
    </row>
    <row r="5851" spans="1:9">
      <c r="A5851">
        <v>1.3333402</v>
      </c>
      <c r="B5851">
        <v>0.4647438</v>
      </c>
      <c r="C5851">
        <f>'Map Data'!$I$78</f>
        <v>5</v>
      </c>
      <c r="D5851" t="e">
        <f>IF($C5851=1,$B5851,NA())</f>
        <v>#N/A</v>
      </c>
      <c r="E5851" t="e">
        <f>IF($C5851=2,$B5851,NA())</f>
        <v>#N/A</v>
      </c>
      <c r="F5851" t="e">
        <f>IF($C5851=3,$B5851,NA())</f>
        <v>#N/A</v>
      </c>
      <c r="G5851" t="e">
        <f>IF($C5851=4,$B5851,NA())</f>
        <v>#N/A</v>
      </c>
      <c r="H5851">
        <f>IF($C5851=5,$B5851,NA())</f>
        <v>0.4647438</v>
      </c>
      <c r="I5851" t="e">
        <f>IF($C5851="",$B5851,NA())</f>
        <v>#N/A</v>
      </c>
    </row>
    <row r="5852" spans="1:9">
      <c r="A5852">
        <v>1.345393</v>
      </c>
      <c r="B5852">
        <v>0.4647438</v>
      </c>
      <c r="C5852">
        <f>'Map Data'!$I$78</f>
        <v>5</v>
      </c>
      <c r="D5852" t="e">
        <f>IF($C5852=1,$B5852,NA())</f>
        <v>#N/A</v>
      </c>
      <c r="E5852" t="e">
        <f>IF($C5852=2,$B5852,NA())</f>
        <v>#N/A</v>
      </c>
      <c r="F5852" t="e">
        <f>IF($C5852=3,$B5852,NA())</f>
        <v>#N/A</v>
      </c>
      <c r="G5852" t="e">
        <f>IF($C5852=4,$B5852,NA())</f>
        <v>#N/A</v>
      </c>
      <c r="H5852">
        <f>IF($C5852=5,$B5852,NA())</f>
        <v>0.4647438</v>
      </c>
      <c r="I5852" t="e">
        <f>IF($C5852="",$B5852,NA())</f>
        <v>#N/A</v>
      </c>
    </row>
    <row r="5854" spans="1:9">
      <c r="A5854">
        <v>0.9898356</v>
      </c>
      <c r="B5854">
        <v>0.482823</v>
      </c>
      <c r="C5854">
        <f>'Map Data'!$I$78</f>
        <v>5</v>
      </c>
      <c r="D5854" t="e">
        <f>IF($C5854=1,$B5854,NA())</f>
        <v>#N/A</v>
      </c>
      <c r="E5854" t="e">
        <f>IF($C5854=2,$B5854,NA())</f>
        <v>#N/A</v>
      </c>
      <c r="F5854" t="e">
        <f>IF($C5854=3,$B5854,NA())</f>
        <v>#N/A</v>
      </c>
      <c r="G5854" t="e">
        <f>IF($C5854=4,$B5854,NA())</f>
        <v>#N/A</v>
      </c>
      <c r="H5854">
        <f>IF($C5854=5,$B5854,NA())</f>
        <v>0.482823</v>
      </c>
      <c r="I5854" t="e">
        <f>IF($C5854="",$B5854,NA())</f>
        <v>#N/A</v>
      </c>
    </row>
    <row r="5855" spans="1:9">
      <c r="A5855">
        <v>1.2760894</v>
      </c>
      <c r="B5855">
        <v>0.482823</v>
      </c>
      <c r="C5855">
        <f>'Map Data'!$I$78</f>
        <v>5</v>
      </c>
      <c r="D5855" t="e">
        <f>IF($C5855=1,$B5855,NA())</f>
        <v>#N/A</v>
      </c>
      <c r="E5855" t="e">
        <f>IF($C5855=2,$B5855,NA())</f>
        <v>#N/A</v>
      </c>
      <c r="F5855" t="e">
        <f>IF($C5855=3,$B5855,NA())</f>
        <v>#N/A</v>
      </c>
      <c r="G5855" t="e">
        <f>IF($C5855=4,$B5855,NA())</f>
        <v>#N/A</v>
      </c>
      <c r="H5855">
        <f>IF($C5855=5,$B5855,NA())</f>
        <v>0.482823</v>
      </c>
      <c r="I5855" t="e">
        <f>IF($C5855="",$B5855,NA())</f>
        <v>#N/A</v>
      </c>
    </row>
    <row r="5857" spans="1:9">
      <c r="A5857">
        <v>1.3243006</v>
      </c>
      <c r="B5857">
        <v>0.482823</v>
      </c>
      <c r="C5857">
        <f>'Map Data'!$I$78</f>
        <v>5</v>
      </c>
      <c r="D5857" t="e">
        <f>IF($C5857=1,$B5857,NA())</f>
        <v>#N/A</v>
      </c>
      <c r="E5857" t="e">
        <f>IF($C5857=2,$B5857,NA())</f>
        <v>#N/A</v>
      </c>
      <c r="F5857" t="e">
        <f>IF($C5857=3,$B5857,NA())</f>
        <v>#N/A</v>
      </c>
      <c r="G5857" t="e">
        <f>IF($C5857=4,$B5857,NA())</f>
        <v>#N/A</v>
      </c>
      <c r="H5857">
        <f>IF($C5857=5,$B5857,NA())</f>
        <v>0.482823</v>
      </c>
      <c r="I5857" t="e">
        <f>IF($C5857="",$B5857,NA())</f>
        <v>#N/A</v>
      </c>
    </row>
    <row r="5858" spans="1:9">
      <c r="A5858">
        <v>1.3574458</v>
      </c>
      <c r="B5858">
        <v>0.482823</v>
      </c>
      <c r="C5858">
        <f>'Map Data'!$I$78</f>
        <v>5</v>
      </c>
      <c r="D5858" t="e">
        <f>IF($C5858=1,$B5858,NA())</f>
        <v>#N/A</v>
      </c>
      <c r="E5858" t="e">
        <f>IF($C5858=2,$B5858,NA())</f>
        <v>#N/A</v>
      </c>
      <c r="F5858" t="e">
        <f>IF($C5858=3,$B5858,NA())</f>
        <v>#N/A</v>
      </c>
      <c r="G5858" t="e">
        <f>IF($C5858=4,$B5858,NA())</f>
        <v>#N/A</v>
      </c>
      <c r="H5858">
        <f>IF($C5858=5,$B5858,NA())</f>
        <v>0.482823</v>
      </c>
      <c r="I5858" t="e">
        <f>IF($C5858="",$B5858,NA())</f>
        <v>#N/A</v>
      </c>
    </row>
    <row r="5860" spans="1:9">
      <c r="A5860">
        <v>1.0169544</v>
      </c>
      <c r="B5860">
        <v>0.5009023</v>
      </c>
      <c r="C5860">
        <f>'Map Data'!$I$78</f>
        <v>5</v>
      </c>
      <c r="D5860" t="e">
        <f>IF($C5860=1,$B5860,NA())</f>
        <v>#N/A</v>
      </c>
      <c r="E5860" t="e">
        <f>IF($C5860=2,$B5860,NA())</f>
        <v>#N/A</v>
      </c>
      <c r="F5860" t="e">
        <f>IF($C5860=3,$B5860,NA())</f>
        <v>#N/A</v>
      </c>
      <c r="G5860" t="e">
        <f>IF($C5860=4,$B5860,NA())</f>
        <v>#N/A</v>
      </c>
      <c r="H5860">
        <f>IF($C5860=5,$B5860,NA())</f>
        <v>0.5009023</v>
      </c>
      <c r="I5860" t="e">
        <f>IF($C5860="",$B5860,NA())</f>
        <v>#N/A</v>
      </c>
    </row>
    <row r="5861" spans="1:9">
      <c r="A5861">
        <v>1.2730762</v>
      </c>
      <c r="B5861">
        <v>0.5009023</v>
      </c>
      <c r="C5861">
        <f>'Map Data'!$I$78</f>
        <v>5</v>
      </c>
      <c r="D5861" t="e">
        <f>IF($C5861=1,$B5861,NA())</f>
        <v>#N/A</v>
      </c>
      <c r="E5861" t="e">
        <f>IF($C5861=2,$B5861,NA())</f>
        <v>#N/A</v>
      </c>
      <c r="F5861" t="e">
        <f>IF($C5861=3,$B5861,NA())</f>
        <v>#N/A</v>
      </c>
      <c r="G5861" t="e">
        <f>IF($C5861=4,$B5861,NA())</f>
        <v>#N/A</v>
      </c>
      <c r="H5861">
        <f>IF($C5861=5,$B5861,NA())</f>
        <v>0.5009023</v>
      </c>
      <c r="I5861" t="e">
        <f>IF($C5861="",$B5861,NA())</f>
        <v>#N/A</v>
      </c>
    </row>
    <row r="5863" spans="1:9">
      <c r="A5863">
        <v>1.3032082</v>
      </c>
      <c r="B5863">
        <v>0.5009023</v>
      </c>
      <c r="C5863">
        <f>'Map Data'!$I$78</f>
        <v>5</v>
      </c>
      <c r="D5863" t="e">
        <f>IF($C5863=1,$B5863,NA())</f>
        <v>#N/A</v>
      </c>
      <c r="E5863" t="e">
        <f>IF($C5863=2,$B5863,NA())</f>
        <v>#N/A</v>
      </c>
      <c r="F5863" t="e">
        <f>IF($C5863=3,$B5863,NA())</f>
        <v>#N/A</v>
      </c>
      <c r="G5863" t="e">
        <f>IF($C5863=4,$B5863,NA())</f>
        <v>#N/A</v>
      </c>
      <c r="H5863">
        <f>IF($C5863=5,$B5863,NA())</f>
        <v>0.5009023</v>
      </c>
      <c r="I5863" t="e">
        <f>IF($C5863="",$B5863,NA())</f>
        <v>#N/A</v>
      </c>
    </row>
    <row r="5864" spans="1:9">
      <c r="A5864">
        <v>1.3574458</v>
      </c>
      <c r="B5864">
        <v>0.5009023</v>
      </c>
      <c r="C5864">
        <f>'Map Data'!$I$78</f>
        <v>5</v>
      </c>
      <c r="D5864" t="e">
        <f>IF($C5864=1,$B5864,NA())</f>
        <v>#N/A</v>
      </c>
      <c r="E5864" t="e">
        <f>IF($C5864=2,$B5864,NA())</f>
        <v>#N/A</v>
      </c>
      <c r="F5864" t="e">
        <f>IF($C5864=3,$B5864,NA())</f>
        <v>#N/A</v>
      </c>
      <c r="G5864" t="e">
        <f>IF($C5864=4,$B5864,NA())</f>
        <v>#N/A</v>
      </c>
      <c r="H5864">
        <f>IF($C5864=5,$B5864,NA())</f>
        <v>0.5009023</v>
      </c>
      <c r="I5864" t="e">
        <f>IF($C5864="",$B5864,NA())</f>
        <v>#N/A</v>
      </c>
    </row>
    <row r="5866" spans="1:9">
      <c r="A5866">
        <v>1.0049016</v>
      </c>
      <c r="B5866">
        <v>0.5189815</v>
      </c>
      <c r="C5866">
        <f>'Map Data'!$I$78</f>
        <v>5</v>
      </c>
      <c r="D5866" t="e">
        <f>IF($C5866=1,$B5866,NA())</f>
        <v>#N/A</v>
      </c>
      <c r="E5866" t="e">
        <f>IF($C5866=2,$B5866,NA())</f>
        <v>#N/A</v>
      </c>
      <c r="F5866" t="e">
        <f>IF($C5866=3,$B5866,NA())</f>
        <v>#N/A</v>
      </c>
      <c r="G5866" t="e">
        <f>IF($C5866=4,$B5866,NA())</f>
        <v>#N/A</v>
      </c>
      <c r="H5866">
        <f>IF($C5866=5,$B5866,NA())</f>
        <v>0.5189815</v>
      </c>
      <c r="I5866" t="e">
        <f>IF($C5866="",$B5866,NA())</f>
        <v>#N/A</v>
      </c>
    </row>
    <row r="5867" spans="1:9">
      <c r="A5867">
        <v>1.2610234</v>
      </c>
      <c r="B5867">
        <v>0.5189815</v>
      </c>
      <c r="C5867">
        <f>'Map Data'!$I$78</f>
        <v>5</v>
      </c>
      <c r="D5867" t="e">
        <f>IF($C5867=1,$B5867,NA())</f>
        <v>#N/A</v>
      </c>
      <c r="E5867" t="e">
        <f>IF($C5867=2,$B5867,NA())</f>
        <v>#N/A</v>
      </c>
      <c r="F5867" t="e">
        <f>IF($C5867=3,$B5867,NA())</f>
        <v>#N/A</v>
      </c>
      <c r="G5867" t="e">
        <f>IF($C5867=4,$B5867,NA())</f>
        <v>#N/A</v>
      </c>
      <c r="H5867">
        <f>IF($C5867=5,$B5867,NA())</f>
        <v>0.5189815</v>
      </c>
      <c r="I5867" t="e">
        <f>IF($C5867="",$B5867,NA())</f>
        <v>#N/A</v>
      </c>
    </row>
    <row r="5869" spans="1:9">
      <c r="A5869">
        <v>1.2760894</v>
      </c>
      <c r="B5869">
        <v>0.5189815</v>
      </c>
      <c r="C5869">
        <f>'Map Data'!$I$78</f>
        <v>5</v>
      </c>
      <c r="D5869" t="e">
        <f>IF($C5869=1,$B5869,NA())</f>
        <v>#N/A</v>
      </c>
      <c r="E5869" t="e">
        <f>IF($C5869=2,$B5869,NA())</f>
        <v>#N/A</v>
      </c>
      <c r="F5869" t="e">
        <f>IF($C5869=3,$B5869,NA())</f>
        <v>#N/A</v>
      </c>
      <c r="G5869" t="e">
        <f>IF($C5869=4,$B5869,NA())</f>
        <v>#N/A</v>
      </c>
      <c r="H5869">
        <f>IF($C5869=5,$B5869,NA())</f>
        <v>0.5189815</v>
      </c>
      <c r="I5869" t="e">
        <f>IF($C5869="",$B5869,NA())</f>
        <v>#N/A</v>
      </c>
    </row>
    <row r="5870" spans="1:9">
      <c r="A5870">
        <v>1.360459</v>
      </c>
      <c r="B5870">
        <v>0.5189815</v>
      </c>
      <c r="C5870">
        <f>'Map Data'!$I$78</f>
        <v>5</v>
      </c>
      <c r="D5870" t="e">
        <f>IF($C5870=1,$B5870,NA())</f>
        <v>#N/A</v>
      </c>
      <c r="E5870" t="e">
        <f>IF($C5870=2,$B5870,NA())</f>
        <v>#N/A</v>
      </c>
      <c r="F5870" t="e">
        <f>IF($C5870=3,$B5870,NA())</f>
        <v>#N/A</v>
      </c>
      <c r="G5870" t="e">
        <f>IF($C5870=4,$B5870,NA())</f>
        <v>#N/A</v>
      </c>
      <c r="H5870">
        <f>IF($C5870=5,$B5870,NA())</f>
        <v>0.5189815</v>
      </c>
      <c r="I5870" t="e">
        <f>IF($C5870="",$B5870,NA())</f>
        <v>#N/A</v>
      </c>
    </row>
    <row r="5872" spans="1:9">
      <c r="A5872">
        <v>0.9928488</v>
      </c>
      <c r="B5872">
        <v>0.5370608</v>
      </c>
      <c r="C5872">
        <f>'Map Data'!$I$78</f>
        <v>5</v>
      </c>
      <c r="D5872" t="e">
        <f>IF($C5872=1,$B5872,NA())</f>
        <v>#N/A</v>
      </c>
      <c r="E5872" t="e">
        <f>IF($C5872=2,$B5872,NA())</f>
        <v>#N/A</v>
      </c>
      <c r="F5872" t="e">
        <f>IF($C5872=3,$B5872,NA())</f>
        <v>#N/A</v>
      </c>
      <c r="G5872" t="e">
        <f>IF($C5872=4,$B5872,NA())</f>
        <v>#N/A</v>
      </c>
      <c r="H5872">
        <f>IF($C5872=5,$B5872,NA())</f>
        <v>0.5370608</v>
      </c>
      <c r="I5872" t="e">
        <f>IF($C5872="",$B5872,NA())</f>
        <v>#N/A</v>
      </c>
    </row>
    <row r="5873" spans="1:9">
      <c r="A5873">
        <v>1.2067858</v>
      </c>
      <c r="B5873">
        <v>0.5370608</v>
      </c>
      <c r="C5873">
        <f>'Map Data'!$I$78</f>
        <v>5</v>
      </c>
      <c r="D5873" t="e">
        <f>IF($C5873=1,$B5873,NA())</f>
        <v>#N/A</v>
      </c>
      <c r="E5873" t="e">
        <f>IF($C5873=2,$B5873,NA())</f>
        <v>#N/A</v>
      </c>
      <c r="F5873" t="e">
        <f>IF($C5873=3,$B5873,NA())</f>
        <v>#N/A</v>
      </c>
      <c r="G5873" t="e">
        <f>IF($C5873=4,$B5873,NA())</f>
        <v>#N/A</v>
      </c>
      <c r="H5873">
        <f>IF($C5873=5,$B5873,NA())</f>
        <v>0.5370608</v>
      </c>
      <c r="I5873" t="e">
        <f>IF($C5873="",$B5873,NA())</f>
        <v>#N/A</v>
      </c>
    </row>
    <row r="5875" spans="1:9">
      <c r="A5875">
        <v>1.2580102</v>
      </c>
      <c r="B5875">
        <v>0.5370608</v>
      </c>
      <c r="C5875">
        <f>'Map Data'!$I$78</f>
        <v>5</v>
      </c>
      <c r="D5875" t="e">
        <f>IF($C5875=1,$B5875,NA())</f>
        <v>#N/A</v>
      </c>
      <c r="E5875" t="e">
        <f>IF($C5875=2,$B5875,NA())</f>
        <v>#N/A</v>
      </c>
      <c r="F5875" t="e">
        <f>IF($C5875=3,$B5875,NA())</f>
        <v>#N/A</v>
      </c>
      <c r="G5875" t="e">
        <f>IF($C5875=4,$B5875,NA())</f>
        <v>#N/A</v>
      </c>
      <c r="H5875">
        <f>IF($C5875=5,$B5875,NA())</f>
        <v>0.5370608</v>
      </c>
      <c r="I5875" t="e">
        <f>IF($C5875="",$B5875,NA())</f>
        <v>#N/A</v>
      </c>
    </row>
    <row r="5876" spans="1:9">
      <c r="A5876">
        <v>1.2670498</v>
      </c>
      <c r="B5876">
        <v>0.5370608</v>
      </c>
      <c r="C5876">
        <f>'Map Data'!$I$78</f>
        <v>5</v>
      </c>
      <c r="D5876" t="e">
        <f>IF($C5876=1,$B5876,NA())</f>
        <v>#N/A</v>
      </c>
      <c r="E5876" t="e">
        <f>IF($C5876=2,$B5876,NA())</f>
        <v>#N/A</v>
      </c>
      <c r="F5876" t="e">
        <f>IF($C5876=3,$B5876,NA())</f>
        <v>#N/A</v>
      </c>
      <c r="G5876" t="e">
        <f>IF($C5876=4,$B5876,NA())</f>
        <v>#N/A</v>
      </c>
      <c r="H5876">
        <f>IF($C5876=5,$B5876,NA())</f>
        <v>0.5370608</v>
      </c>
      <c r="I5876" t="e">
        <f>IF($C5876="",$B5876,NA())</f>
        <v>#N/A</v>
      </c>
    </row>
    <row r="5878" spans="1:9">
      <c r="A5878">
        <v>1.3122478</v>
      </c>
      <c r="B5878">
        <v>0.5370608</v>
      </c>
      <c r="C5878">
        <f>'Map Data'!$I$78</f>
        <v>5</v>
      </c>
      <c r="D5878" t="e">
        <f>IF($C5878=1,$B5878,NA())</f>
        <v>#N/A</v>
      </c>
      <c r="E5878" t="e">
        <f>IF($C5878=2,$B5878,NA())</f>
        <v>#N/A</v>
      </c>
      <c r="F5878" t="e">
        <f>IF($C5878=3,$B5878,NA())</f>
        <v>#N/A</v>
      </c>
      <c r="G5878" t="e">
        <f>IF($C5878=4,$B5878,NA())</f>
        <v>#N/A</v>
      </c>
      <c r="H5878">
        <f>IF($C5878=5,$B5878,NA())</f>
        <v>0.5370608</v>
      </c>
      <c r="I5878" t="e">
        <f>IF($C5878="",$B5878,NA())</f>
        <v>#N/A</v>
      </c>
    </row>
    <row r="5879" spans="1:9">
      <c r="A5879">
        <v>1.3664853</v>
      </c>
      <c r="B5879">
        <v>0.5370608</v>
      </c>
      <c r="C5879">
        <f>'Map Data'!$I$78</f>
        <v>5</v>
      </c>
      <c r="D5879" t="e">
        <f>IF($C5879=1,$B5879,NA())</f>
        <v>#N/A</v>
      </c>
      <c r="E5879" t="e">
        <f>IF($C5879=2,$B5879,NA())</f>
        <v>#N/A</v>
      </c>
      <c r="F5879" t="e">
        <f>IF($C5879=3,$B5879,NA())</f>
        <v>#N/A</v>
      </c>
      <c r="G5879" t="e">
        <f>IF($C5879=4,$B5879,NA())</f>
        <v>#N/A</v>
      </c>
      <c r="H5879">
        <f>IF($C5879=5,$B5879,NA())</f>
        <v>0.5370608</v>
      </c>
      <c r="I5879" t="e">
        <f>IF($C5879="",$B5879,NA())</f>
        <v>#N/A</v>
      </c>
    </row>
    <row r="5881" spans="1:9">
      <c r="A5881">
        <v>1.0199676</v>
      </c>
      <c r="B5881">
        <v>0.55514</v>
      </c>
      <c r="C5881">
        <f>'Map Data'!$I$78</f>
        <v>5</v>
      </c>
      <c r="D5881" t="e">
        <f>IF($C5881=1,$B5881,NA())</f>
        <v>#N/A</v>
      </c>
      <c r="E5881" t="e">
        <f>IF($C5881=2,$B5881,NA())</f>
        <v>#N/A</v>
      </c>
      <c r="F5881" t="e">
        <f>IF($C5881=3,$B5881,NA())</f>
        <v>#N/A</v>
      </c>
      <c r="G5881" t="e">
        <f>IF($C5881=4,$B5881,NA())</f>
        <v>#N/A</v>
      </c>
      <c r="H5881">
        <f>IF($C5881=5,$B5881,NA())</f>
        <v>0.55514</v>
      </c>
      <c r="I5881" t="e">
        <f>IF($C5881="",$B5881,NA())</f>
        <v>#N/A</v>
      </c>
    </row>
    <row r="5882" spans="1:9">
      <c r="A5882">
        <v>1.1585747</v>
      </c>
      <c r="B5882">
        <v>0.55514</v>
      </c>
      <c r="C5882">
        <f>'Map Data'!$I$78</f>
        <v>5</v>
      </c>
      <c r="D5882" t="e">
        <f>IF($C5882=1,$B5882,NA())</f>
        <v>#N/A</v>
      </c>
      <c r="E5882" t="e">
        <f>IF($C5882=2,$B5882,NA())</f>
        <v>#N/A</v>
      </c>
      <c r="F5882" t="e">
        <f>IF($C5882=3,$B5882,NA())</f>
        <v>#N/A</v>
      </c>
      <c r="G5882" t="e">
        <f>IF($C5882=4,$B5882,NA())</f>
        <v>#N/A</v>
      </c>
      <c r="H5882">
        <f>IF($C5882=5,$B5882,NA())</f>
        <v>0.55514</v>
      </c>
      <c r="I5882" t="e">
        <f>IF($C5882="",$B5882,NA())</f>
        <v>#N/A</v>
      </c>
    </row>
    <row r="5884" spans="1:9">
      <c r="A5884">
        <v>1.315261</v>
      </c>
      <c r="B5884">
        <v>0.55514</v>
      </c>
      <c r="C5884">
        <f>'Map Data'!$I$78</f>
        <v>5</v>
      </c>
      <c r="D5884" t="e">
        <f>IF($C5884=1,$B5884,NA())</f>
        <v>#N/A</v>
      </c>
      <c r="E5884" t="e">
        <f>IF($C5884=2,$B5884,NA())</f>
        <v>#N/A</v>
      </c>
      <c r="F5884" t="e">
        <f>IF($C5884=3,$B5884,NA())</f>
        <v>#N/A</v>
      </c>
      <c r="G5884" t="e">
        <f>IF($C5884=4,$B5884,NA())</f>
        <v>#N/A</v>
      </c>
      <c r="H5884">
        <f>IF($C5884=5,$B5884,NA())</f>
        <v>0.55514</v>
      </c>
      <c r="I5884" t="e">
        <f>IF($C5884="",$B5884,NA())</f>
        <v>#N/A</v>
      </c>
    </row>
    <row r="5885" spans="1:9">
      <c r="A5885">
        <v>1.3815513</v>
      </c>
      <c r="B5885">
        <v>0.55514</v>
      </c>
      <c r="C5885">
        <f>'Map Data'!$I$78</f>
        <v>5</v>
      </c>
      <c r="D5885" t="e">
        <f>IF($C5885=1,$B5885,NA())</f>
        <v>#N/A</v>
      </c>
      <c r="E5885" t="e">
        <f>IF($C5885=2,$B5885,NA())</f>
        <v>#N/A</v>
      </c>
      <c r="F5885" t="e">
        <f>IF($C5885=3,$B5885,NA())</f>
        <v>#N/A</v>
      </c>
      <c r="G5885" t="e">
        <f>IF($C5885=4,$B5885,NA())</f>
        <v>#N/A</v>
      </c>
      <c r="H5885">
        <f>IF($C5885=5,$B5885,NA())</f>
        <v>0.55514</v>
      </c>
      <c r="I5885" t="e">
        <f>IF($C5885="",$B5885,NA())</f>
        <v>#N/A</v>
      </c>
    </row>
    <row r="5887" spans="1:9">
      <c r="A5887">
        <v>1.0290072</v>
      </c>
      <c r="B5887">
        <v>0.5732192</v>
      </c>
      <c r="C5887">
        <f>'Map Data'!$I$78</f>
        <v>5</v>
      </c>
      <c r="D5887" t="e">
        <f>IF($C5887=1,$B5887,NA())</f>
        <v>#N/A</v>
      </c>
      <c r="E5887" t="e">
        <f>IF($C5887=2,$B5887,NA())</f>
        <v>#N/A</v>
      </c>
      <c r="F5887" t="e">
        <f>IF($C5887=3,$B5887,NA())</f>
        <v>#N/A</v>
      </c>
      <c r="G5887" t="e">
        <f>IF($C5887=4,$B5887,NA())</f>
        <v>#N/A</v>
      </c>
      <c r="H5887">
        <f>IF($C5887=5,$B5887,NA())</f>
        <v>0.5732192</v>
      </c>
      <c r="I5887" t="e">
        <f>IF($C5887="",$B5887,NA())</f>
        <v>#N/A</v>
      </c>
    </row>
    <row r="5888" spans="1:9">
      <c r="A5888">
        <v>1.1314559</v>
      </c>
      <c r="B5888">
        <v>0.5732192</v>
      </c>
      <c r="C5888">
        <f>'Map Data'!$I$78</f>
        <v>5</v>
      </c>
      <c r="D5888" t="e">
        <f>IF($C5888=1,$B5888,NA())</f>
        <v>#N/A</v>
      </c>
      <c r="E5888" t="e">
        <f>IF($C5888=2,$B5888,NA())</f>
        <v>#N/A</v>
      </c>
      <c r="F5888" t="e">
        <f>IF($C5888=3,$B5888,NA())</f>
        <v>#N/A</v>
      </c>
      <c r="G5888" t="e">
        <f>IF($C5888=4,$B5888,NA())</f>
        <v>#N/A</v>
      </c>
      <c r="H5888">
        <f>IF($C5888=5,$B5888,NA())</f>
        <v>0.5732192</v>
      </c>
      <c r="I5888" t="e">
        <f>IF($C5888="",$B5888,NA())</f>
        <v>#N/A</v>
      </c>
    </row>
    <row r="5890" spans="1:9">
      <c r="A5890">
        <v>1.330327</v>
      </c>
      <c r="B5890">
        <v>0.5732192</v>
      </c>
      <c r="C5890">
        <f>'Map Data'!$I$78</f>
        <v>5</v>
      </c>
      <c r="D5890" t="e">
        <f>IF($C5890=1,$B5890,NA())</f>
        <v>#N/A</v>
      </c>
      <c r="E5890" t="e">
        <f>IF($C5890=2,$B5890,NA())</f>
        <v>#N/A</v>
      </c>
      <c r="F5890" t="e">
        <f>IF($C5890=3,$B5890,NA())</f>
        <v>#N/A</v>
      </c>
      <c r="G5890" t="e">
        <f>IF($C5890=4,$B5890,NA())</f>
        <v>#N/A</v>
      </c>
      <c r="H5890">
        <f>IF($C5890=5,$B5890,NA())</f>
        <v>0.5732192</v>
      </c>
      <c r="I5890" t="e">
        <f>IF($C5890="",$B5890,NA())</f>
        <v>#N/A</v>
      </c>
    </row>
    <row r="5891" spans="1:9">
      <c r="A5891">
        <v>1.3634721</v>
      </c>
      <c r="B5891">
        <v>0.5732192</v>
      </c>
      <c r="C5891">
        <f>'Map Data'!$I$78</f>
        <v>5</v>
      </c>
      <c r="D5891" t="e">
        <f>IF($C5891=1,$B5891,NA())</f>
        <v>#N/A</v>
      </c>
      <c r="E5891" t="e">
        <f>IF($C5891=2,$B5891,NA())</f>
        <v>#N/A</v>
      </c>
      <c r="F5891" t="e">
        <f>IF($C5891=3,$B5891,NA())</f>
        <v>#N/A</v>
      </c>
      <c r="G5891" t="e">
        <f>IF($C5891=4,$B5891,NA())</f>
        <v>#N/A</v>
      </c>
      <c r="H5891">
        <f>IF($C5891=5,$B5891,NA())</f>
        <v>0.5732192</v>
      </c>
      <c r="I5891" t="e">
        <f>IF($C5891="",$B5891,NA())</f>
        <v>#N/A</v>
      </c>
    </row>
    <row r="5893" spans="1:9">
      <c r="A5893">
        <v>1.0350336</v>
      </c>
      <c r="B5893">
        <v>0.5912984999999999</v>
      </c>
      <c r="C5893">
        <f>'Map Data'!$I$78</f>
        <v>5</v>
      </c>
      <c r="D5893" t="e">
        <f>IF($C5893=1,$B5893,NA())</f>
        <v>#N/A</v>
      </c>
      <c r="E5893" t="e">
        <f>IF($C5893=2,$B5893,NA())</f>
        <v>#N/A</v>
      </c>
      <c r="F5893" t="e">
        <f>IF($C5893=3,$B5893,NA())</f>
        <v>#N/A</v>
      </c>
      <c r="G5893" t="e">
        <f>IF($C5893=4,$B5893,NA())</f>
        <v>#N/A</v>
      </c>
      <c r="H5893">
        <f>IF($C5893=5,$B5893,NA())</f>
        <v>0.5912985</v>
      </c>
      <c r="I5893" t="e">
        <f>IF($C5893="",$B5893,NA())</f>
        <v>#N/A</v>
      </c>
    </row>
    <row r="5894" spans="1:9">
      <c r="A5894">
        <v>1.1344691</v>
      </c>
      <c r="B5894">
        <v>0.5912984999999999</v>
      </c>
      <c r="C5894">
        <f>'Map Data'!$I$78</f>
        <v>5</v>
      </c>
      <c r="D5894" t="e">
        <f>IF($C5894=1,$B5894,NA())</f>
        <v>#N/A</v>
      </c>
      <c r="E5894" t="e">
        <f>IF($C5894=2,$B5894,NA())</f>
        <v>#N/A</v>
      </c>
      <c r="F5894" t="e">
        <f>IF($C5894=3,$B5894,NA())</f>
        <v>#N/A</v>
      </c>
      <c r="G5894" t="e">
        <f>IF($C5894=4,$B5894,NA())</f>
        <v>#N/A</v>
      </c>
      <c r="H5894">
        <f>IF($C5894=5,$B5894,NA())</f>
        <v>0.5912985</v>
      </c>
      <c r="I5894" t="e">
        <f>IF($C5894="",$B5894,NA())</f>
        <v>#N/A</v>
      </c>
    </row>
    <row r="5896" spans="1:9">
      <c r="A5896">
        <v>1.0440731</v>
      </c>
      <c r="B5896">
        <v>0.6093777</v>
      </c>
      <c r="C5896">
        <f>'Map Data'!$I$78</f>
        <v>5</v>
      </c>
      <c r="D5896" t="e">
        <f>IF($C5896=1,$B5896,NA())</f>
        <v>#N/A</v>
      </c>
      <c r="E5896" t="e">
        <f>IF($C5896=2,$B5896,NA())</f>
        <v>#N/A</v>
      </c>
      <c r="F5896" t="e">
        <f>IF($C5896=3,$B5896,NA())</f>
        <v>#N/A</v>
      </c>
      <c r="G5896" t="e">
        <f>IF($C5896=4,$B5896,NA())</f>
        <v>#N/A</v>
      </c>
      <c r="H5896">
        <f>IF($C5896=5,$B5896,NA())</f>
        <v>0.6093777</v>
      </c>
      <c r="I5896" t="e">
        <f>IF($C5896="",$B5896,NA())</f>
        <v>#N/A</v>
      </c>
    </row>
    <row r="5897" spans="1:9">
      <c r="A5897">
        <v>1.1163899</v>
      </c>
      <c r="B5897">
        <v>0.6093777</v>
      </c>
      <c r="C5897">
        <f>'Map Data'!$I$78</f>
        <v>5</v>
      </c>
      <c r="D5897" t="e">
        <f>IF($C5897=1,$B5897,NA())</f>
        <v>#N/A</v>
      </c>
      <c r="E5897" t="e">
        <f>IF($C5897=2,$B5897,NA())</f>
        <v>#N/A</v>
      </c>
      <c r="F5897" t="e">
        <f>IF($C5897=3,$B5897,NA())</f>
        <v>#N/A</v>
      </c>
      <c r="G5897" t="e">
        <f>IF($C5897=4,$B5897,NA())</f>
        <v>#N/A</v>
      </c>
      <c r="H5897">
        <f>IF($C5897=5,$B5897,NA())</f>
        <v>0.6093777</v>
      </c>
      <c r="I5897" t="e">
        <f>IF($C5897="",$B5897,NA())</f>
        <v>#N/A</v>
      </c>
    </row>
    <row r="5899" spans="1:9">
      <c r="A5899">
        <v>1.0410599</v>
      </c>
      <c r="B5899">
        <v>0.627457</v>
      </c>
      <c r="C5899">
        <f>'Map Data'!$I$78</f>
        <v>5</v>
      </c>
      <c r="D5899" t="e">
        <f>IF($C5899=1,$B5899,NA())</f>
        <v>#N/A</v>
      </c>
      <c r="E5899" t="e">
        <f>IF($C5899=2,$B5899,NA())</f>
        <v>#N/A</v>
      </c>
      <c r="F5899" t="e">
        <f>IF($C5899=3,$B5899,NA())</f>
        <v>#N/A</v>
      </c>
      <c r="G5899" t="e">
        <f>IF($C5899=4,$B5899,NA())</f>
        <v>#N/A</v>
      </c>
      <c r="H5899">
        <f>IF($C5899=5,$B5899,NA())</f>
        <v>0.627457</v>
      </c>
      <c r="I5899" t="e">
        <f>IF($C5899="",$B5899,NA())</f>
        <v>#N/A</v>
      </c>
    </row>
    <row r="5900" spans="1:9">
      <c r="A5900">
        <v>1.0952975</v>
      </c>
      <c r="B5900">
        <v>0.627457</v>
      </c>
      <c r="C5900">
        <f>'Map Data'!$I$78</f>
        <v>5</v>
      </c>
      <c r="D5900" t="e">
        <f>IF($C5900=1,$B5900,NA())</f>
        <v>#N/A</v>
      </c>
      <c r="E5900" t="e">
        <f>IF($C5900=2,$B5900,NA())</f>
        <v>#N/A</v>
      </c>
      <c r="F5900" t="e">
        <f>IF($C5900=3,$B5900,NA())</f>
        <v>#N/A</v>
      </c>
      <c r="G5900" t="e">
        <f>IF($C5900=4,$B5900,NA())</f>
        <v>#N/A</v>
      </c>
      <c r="H5900">
        <f>IF($C5900=5,$B5900,NA())</f>
        <v>0.627457</v>
      </c>
      <c r="I5900" t="e">
        <f>IF($C5900="",$B5900,NA())</f>
        <v>#N/A</v>
      </c>
    </row>
    <row r="5902" spans="1:9">
      <c r="A5902">
        <v>1.0350336</v>
      </c>
      <c r="B5902">
        <v>0.6455362</v>
      </c>
      <c r="C5902">
        <f>'Map Data'!$I$78</f>
        <v>5</v>
      </c>
      <c r="D5902" t="e">
        <f>IF($C5902=1,$B5902,NA())</f>
        <v>#N/A</v>
      </c>
      <c r="E5902" t="e">
        <f>IF($C5902=2,$B5902,NA())</f>
        <v>#N/A</v>
      </c>
      <c r="F5902" t="e">
        <f>IF($C5902=3,$B5902,NA())</f>
        <v>#N/A</v>
      </c>
      <c r="G5902" t="e">
        <f>IF($C5902=4,$B5902,NA())</f>
        <v>#N/A</v>
      </c>
      <c r="H5902">
        <f>IF($C5902=5,$B5902,NA())</f>
        <v>0.6455362</v>
      </c>
      <c r="I5902" t="e">
        <f>IF($C5902="",$B5902,NA())</f>
        <v>#N/A</v>
      </c>
    </row>
    <row r="5903" spans="1:9">
      <c r="A5903">
        <v>1.0983107</v>
      </c>
      <c r="B5903">
        <v>0.6455362</v>
      </c>
      <c r="C5903">
        <f>'Map Data'!$I$78</f>
        <v>5</v>
      </c>
      <c r="D5903" t="e">
        <f>IF($C5903=1,$B5903,NA())</f>
        <v>#N/A</v>
      </c>
      <c r="E5903" t="e">
        <f>IF($C5903=2,$B5903,NA())</f>
        <v>#N/A</v>
      </c>
      <c r="F5903" t="e">
        <f>IF($C5903=3,$B5903,NA())</f>
        <v>#N/A</v>
      </c>
      <c r="G5903" t="e">
        <f>IF($C5903=4,$B5903,NA())</f>
        <v>#N/A</v>
      </c>
      <c r="H5903">
        <f>IF($C5903=5,$B5903,NA())</f>
        <v>0.6455362</v>
      </c>
      <c r="I5903" t="e">
        <f>IF($C5903="",$B5903,NA())</f>
        <v>#N/A</v>
      </c>
    </row>
    <row r="5905" spans="1:9">
      <c r="A5905">
        <v>1.0229808</v>
      </c>
      <c r="B5905">
        <v>0.6636154</v>
      </c>
      <c r="C5905">
        <f>'Map Data'!$I$78</f>
        <v>5</v>
      </c>
      <c r="D5905" t="e">
        <f>IF($C5905=1,$B5905,NA())</f>
        <v>#N/A</v>
      </c>
      <c r="E5905" t="e">
        <f>IF($C5905=2,$B5905,NA())</f>
        <v>#N/A</v>
      </c>
      <c r="F5905" t="e">
        <f>IF($C5905=3,$B5905,NA())</f>
        <v>#N/A</v>
      </c>
      <c r="G5905" t="e">
        <f>IF($C5905=4,$B5905,NA())</f>
        <v>#N/A</v>
      </c>
      <c r="H5905">
        <f>IF($C5905=5,$B5905,NA())</f>
        <v>0.6636154</v>
      </c>
      <c r="I5905" t="e">
        <f>IF($C5905="",$B5905,NA())</f>
        <v>#N/A</v>
      </c>
    </row>
    <row r="5906" spans="1:9">
      <c r="A5906">
        <v>1.0862579</v>
      </c>
      <c r="B5906">
        <v>0.6636154</v>
      </c>
      <c r="C5906">
        <f>'Map Data'!$I$78</f>
        <v>5</v>
      </c>
      <c r="D5906" t="e">
        <f>IF($C5906=1,$B5906,NA())</f>
        <v>#N/A</v>
      </c>
      <c r="E5906" t="e">
        <f>IF($C5906=2,$B5906,NA())</f>
        <v>#N/A</v>
      </c>
      <c r="F5906" t="e">
        <f>IF($C5906=3,$B5906,NA())</f>
        <v>#N/A</v>
      </c>
      <c r="G5906" t="e">
        <f>IF($C5906=4,$B5906,NA())</f>
        <v>#N/A</v>
      </c>
      <c r="H5906">
        <f>IF($C5906=5,$B5906,NA())</f>
        <v>0.6636154</v>
      </c>
      <c r="I5906" t="e">
        <f>IF($C5906="",$B5906,NA())</f>
        <v>#N/A</v>
      </c>
    </row>
    <row r="5908" spans="1:9">
      <c r="A5908">
        <v>1.0591391</v>
      </c>
      <c r="B5908">
        <v>0.6816947</v>
      </c>
      <c r="C5908">
        <f>'Map Data'!$I$78</f>
        <v>5</v>
      </c>
      <c r="D5908" t="e">
        <f>IF($C5908=1,$B5908,NA())</f>
        <v>#N/A</v>
      </c>
      <c r="E5908" t="e">
        <f>IF($C5908=2,$B5908,NA())</f>
        <v>#N/A</v>
      </c>
      <c r="F5908" t="e">
        <f>IF($C5908=3,$B5908,NA())</f>
        <v>#N/A</v>
      </c>
      <c r="G5908" t="e">
        <f>IF($C5908=4,$B5908,NA())</f>
        <v>#N/A</v>
      </c>
      <c r="H5908">
        <f>IF($C5908=5,$B5908,NA())</f>
        <v>0.6816947</v>
      </c>
      <c r="I5908" t="e">
        <f>IF($C5908="",$B5908,NA())</f>
        <v>#N/A</v>
      </c>
    </row>
    <row r="5909" spans="1:9">
      <c r="A5909">
        <v>1.0772183</v>
      </c>
      <c r="B5909">
        <v>0.6816947</v>
      </c>
      <c r="C5909">
        <f>'Map Data'!$I$78</f>
        <v>5</v>
      </c>
      <c r="D5909" t="e">
        <f>IF($C5909=1,$B5909,NA())</f>
        <v>#N/A</v>
      </c>
      <c r="E5909" t="e">
        <f>IF($C5909=2,$B5909,NA())</f>
        <v>#N/A</v>
      </c>
      <c r="F5909" t="e">
        <f>IF($C5909=3,$B5909,NA())</f>
        <v>#N/A</v>
      </c>
      <c r="G5909" t="e">
        <f>IF($C5909=4,$B5909,NA())</f>
        <v>#N/A</v>
      </c>
      <c r="H5909">
        <f>IF($C5909=5,$B5909,NA())</f>
        <v>0.6816947</v>
      </c>
      <c r="I5909" t="e">
        <f>IF($C5909="",$B5909,NA())</f>
        <v>#N/A</v>
      </c>
    </row>
    <row r="5911" spans="1:9">
      <c r="A5911">
        <v>0.2003777</v>
      </c>
      <c r="B5911">
        <v>0.7178532</v>
      </c>
      <c r="C5911">
        <f>'Map Data'!$I$79</f>
        <v>2</v>
      </c>
      <c r="D5911" t="e">
        <f>IF($C5911=1,$B5911,NA())</f>
        <v>#N/A</v>
      </c>
      <c r="E5911">
        <f>IF($C5911=2,$B5911,NA())</f>
        <v>0.7178532</v>
      </c>
      <c r="F5911" t="e">
        <f>IF($C5911=3,$B5911,NA())</f>
        <v>#N/A</v>
      </c>
      <c r="G5911" t="e">
        <f>IF($C5911=4,$B5911,NA())</f>
        <v>#N/A</v>
      </c>
      <c r="H5911" t="e">
        <f>IF($C5911=5,$B5911,NA())</f>
        <v>#N/A</v>
      </c>
      <c r="I5911" t="e">
        <f>IF($C5911="",$B5911,NA())</f>
        <v>#N/A</v>
      </c>
    </row>
    <row r="5912" spans="1:9">
      <c r="A5912">
        <v>0.2033909</v>
      </c>
      <c r="B5912">
        <v>0.7178532</v>
      </c>
      <c r="C5912">
        <f>'Map Data'!$I$79</f>
        <v>2</v>
      </c>
      <c r="D5912" t="e">
        <f>IF($C5912=1,$B5912,NA())</f>
        <v>#N/A</v>
      </c>
      <c r="E5912">
        <f>IF($C5912=2,$B5912,NA())</f>
        <v>0.7178532</v>
      </c>
      <c r="F5912" t="e">
        <f>IF($C5912=3,$B5912,NA())</f>
        <v>#N/A</v>
      </c>
      <c r="G5912" t="e">
        <f>IF($C5912=4,$B5912,NA())</f>
        <v>#N/A</v>
      </c>
      <c r="H5912" t="e">
        <f>IF($C5912=5,$B5912,NA())</f>
        <v>#N/A</v>
      </c>
      <c r="I5912" t="e">
        <f>IF($C5912="",$B5912,NA())</f>
        <v>#N/A</v>
      </c>
    </row>
    <row r="5914" spans="1:9">
      <c r="A5914">
        <v>0.1702457</v>
      </c>
      <c r="B5914">
        <v>0.7359324</v>
      </c>
      <c r="C5914">
        <f>'Map Data'!$I$79</f>
        <v>2</v>
      </c>
      <c r="D5914" t="e">
        <f>IF($C5914=1,$B5914,NA())</f>
        <v>#N/A</v>
      </c>
      <c r="E5914">
        <f>IF($C5914=2,$B5914,NA())</f>
        <v>0.7359324</v>
      </c>
      <c r="F5914" t="e">
        <f>IF($C5914=3,$B5914,NA())</f>
        <v>#N/A</v>
      </c>
      <c r="G5914" t="e">
        <f>IF($C5914=4,$B5914,NA())</f>
        <v>#N/A</v>
      </c>
      <c r="H5914" t="e">
        <f>IF($C5914=5,$B5914,NA())</f>
        <v>#N/A</v>
      </c>
      <c r="I5914" t="e">
        <f>IF($C5914="",$B5914,NA())</f>
        <v>#N/A</v>
      </c>
    </row>
    <row r="5915" spans="1:9">
      <c r="A5915">
        <v>0.2064041</v>
      </c>
      <c r="B5915">
        <v>0.7359324</v>
      </c>
      <c r="C5915">
        <f>'Map Data'!$I$79</f>
        <v>2</v>
      </c>
      <c r="D5915" t="e">
        <f>IF($C5915=1,$B5915,NA())</f>
        <v>#N/A</v>
      </c>
      <c r="E5915">
        <f>IF($C5915=2,$B5915,NA())</f>
        <v>0.7359324</v>
      </c>
      <c r="F5915" t="e">
        <f>IF($C5915=3,$B5915,NA())</f>
        <v>#N/A</v>
      </c>
      <c r="G5915" t="e">
        <f>IF($C5915=4,$B5915,NA())</f>
        <v>#N/A</v>
      </c>
      <c r="H5915" t="e">
        <f>IF($C5915=5,$B5915,NA())</f>
        <v>#N/A</v>
      </c>
      <c r="I5915" t="e">
        <f>IF($C5915="",$B5915,NA())</f>
        <v>#N/A</v>
      </c>
    </row>
    <row r="5917" spans="1:9">
      <c r="A5917">
        <v>0.2154437</v>
      </c>
      <c r="B5917">
        <v>0.7540116</v>
      </c>
      <c r="C5917">
        <f>'Map Data'!$I$79</f>
        <v>2</v>
      </c>
      <c r="D5917" t="e">
        <f>IF($C5917=1,$B5917,NA())</f>
        <v>#N/A</v>
      </c>
      <c r="E5917">
        <f>IF($C5917=2,$B5917,NA())</f>
        <v>0.7540116</v>
      </c>
      <c r="F5917" t="e">
        <f>IF($C5917=3,$B5917,NA())</f>
        <v>#N/A</v>
      </c>
      <c r="G5917" t="e">
        <f>IF($C5917=4,$B5917,NA())</f>
        <v>#N/A</v>
      </c>
      <c r="H5917" t="e">
        <f>IF($C5917=5,$B5917,NA())</f>
        <v>#N/A</v>
      </c>
      <c r="I5917" t="e">
        <f>IF($C5917="",$B5917,NA())</f>
        <v>#N/A</v>
      </c>
    </row>
    <row r="5918" spans="1:9">
      <c r="A5918">
        <v>0.2214701</v>
      </c>
      <c r="B5918">
        <v>0.7540116</v>
      </c>
      <c r="C5918">
        <f>'Map Data'!$I$79</f>
        <v>2</v>
      </c>
      <c r="D5918" t="e">
        <f>IF($C5918=1,$B5918,NA())</f>
        <v>#N/A</v>
      </c>
      <c r="E5918">
        <f>IF($C5918=2,$B5918,NA())</f>
        <v>0.7540116</v>
      </c>
      <c r="F5918" t="e">
        <f>IF($C5918=3,$B5918,NA())</f>
        <v>#N/A</v>
      </c>
      <c r="G5918" t="e">
        <f>IF($C5918=4,$B5918,NA())</f>
        <v>#N/A</v>
      </c>
      <c r="H5918" t="e">
        <f>IF($C5918=5,$B5918,NA())</f>
        <v>#N/A</v>
      </c>
      <c r="I5918" t="e">
        <f>IF($C5918="",$B5918,NA())</f>
        <v>#N/A</v>
      </c>
    </row>
    <row r="5920" spans="1:9">
      <c r="A5920">
        <v>0.1129949</v>
      </c>
      <c r="B5920">
        <v>0.7720909</v>
      </c>
      <c r="C5920">
        <f>'Map Data'!$I$79</f>
        <v>2</v>
      </c>
      <c r="D5920" t="e">
        <f>IF($C5920=1,$B5920,NA())</f>
        <v>#N/A</v>
      </c>
      <c r="E5920">
        <f>IF($C5920=2,$B5920,NA())</f>
        <v>0.7720909</v>
      </c>
      <c r="F5920" t="e">
        <f>IF($C5920=3,$B5920,NA())</f>
        <v>#N/A</v>
      </c>
      <c r="G5920" t="e">
        <f>IF($C5920=4,$B5920,NA())</f>
        <v>#N/A</v>
      </c>
      <c r="H5920" t="e">
        <f>IF($C5920=5,$B5920,NA())</f>
        <v>#N/A</v>
      </c>
      <c r="I5920" t="e">
        <f>IF($C5920="",$B5920,NA())</f>
        <v>#N/A</v>
      </c>
    </row>
    <row r="5921" spans="1:9">
      <c r="A5921">
        <v>0.1280609</v>
      </c>
      <c r="B5921">
        <v>0.7720909</v>
      </c>
      <c r="C5921">
        <f>'Map Data'!$I$79</f>
        <v>2</v>
      </c>
      <c r="D5921" t="e">
        <f>IF($C5921=1,$B5921,NA())</f>
        <v>#N/A</v>
      </c>
      <c r="E5921">
        <f>IF($C5921=2,$B5921,NA())</f>
        <v>0.7720909</v>
      </c>
      <c r="F5921" t="e">
        <f>IF($C5921=3,$B5921,NA())</f>
        <v>#N/A</v>
      </c>
      <c r="G5921" t="e">
        <f>IF($C5921=4,$B5921,NA())</f>
        <v>#N/A</v>
      </c>
      <c r="H5921" t="e">
        <f>IF($C5921=5,$B5921,NA())</f>
        <v>#N/A</v>
      </c>
      <c r="I5921" t="e">
        <f>IF($C5921="",$B5921,NA())</f>
        <v>#N/A</v>
      </c>
    </row>
    <row r="5923" spans="1:9">
      <c r="A5923">
        <v>0.2094173</v>
      </c>
      <c r="B5923">
        <v>0.7720909</v>
      </c>
      <c r="C5923">
        <f>'Map Data'!$I$79</f>
        <v>2</v>
      </c>
      <c r="D5923" t="e">
        <f>IF($C5923=1,$B5923,NA())</f>
        <v>#N/A</v>
      </c>
      <c r="E5923">
        <f>IF($C5923=2,$B5923,NA())</f>
        <v>0.7720909</v>
      </c>
      <c r="F5923" t="e">
        <f>IF($C5923=3,$B5923,NA())</f>
        <v>#N/A</v>
      </c>
      <c r="G5923" t="e">
        <f>IF($C5923=4,$B5923,NA())</f>
        <v>#N/A</v>
      </c>
      <c r="H5923" t="e">
        <f>IF($C5923=5,$B5923,NA())</f>
        <v>#N/A</v>
      </c>
      <c r="I5923" t="e">
        <f>IF($C5923="",$B5923,NA())</f>
        <v>#N/A</v>
      </c>
    </row>
    <row r="5924" spans="1:9">
      <c r="A5924">
        <v>0.2184569</v>
      </c>
      <c r="B5924">
        <v>0.7720909</v>
      </c>
      <c r="C5924">
        <f>'Map Data'!$I$79</f>
        <v>2</v>
      </c>
      <c r="D5924" t="e">
        <f>IF($C5924=1,$B5924,NA())</f>
        <v>#N/A</v>
      </c>
      <c r="E5924">
        <f>IF($C5924=2,$B5924,NA())</f>
        <v>0.7720909</v>
      </c>
      <c r="F5924" t="e">
        <f>IF($C5924=3,$B5924,NA())</f>
        <v>#N/A</v>
      </c>
      <c r="G5924" t="e">
        <f>IF($C5924=4,$B5924,NA())</f>
        <v>#N/A</v>
      </c>
      <c r="H5924" t="e">
        <f>IF($C5924=5,$B5924,NA())</f>
        <v>#N/A</v>
      </c>
      <c r="I5924" t="e">
        <f>IF($C5924="",$B5924,NA())</f>
        <v>#N/A</v>
      </c>
    </row>
    <row r="5926" spans="1:9">
      <c r="A5926">
        <v>0.1099817</v>
      </c>
      <c r="B5926">
        <v>0.7901701</v>
      </c>
      <c r="C5926">
        <f>'Map Data'!$I$79</f>
        <v>2</v>
      </c>
      <c r="D5926" t="e">
        <f>IF($C5926=1,$B5926,NA())</f>
        <v>#N/A</v>
      </c>
      <c r="E5926">
        <f>IF($C5926=2,$B5926,NA())</f>
        <v>0.7901701</v>
      </c>
      <c r="F5926" t="e">
        <f>IF($C5926=3,$B5926,NA())</f>
        <v>#N/A</v>
      </c>
      <c r="G5926" t="e">
        <f>IF($C5926=4,$B5926,NA())</f>
        <v>#N/A</v>
      </c>
      <c r="H5926" t="e">
        <f>IF($C5926=5,$B5926,NA())</f>
        <v>#N/A</v>
      </c>
      <c r="I5926" t="e">
        <f>IF($C5926="",$B5926,NA())</f>
        <v>#N/A</v>
      </c>
    </row>
    <row r="5927" spans="1:9">
      <c r="A5927">
        <v>0.1250477</v>
      </c>
      <c r="B5927">
        <v>0.7901701</v>
      </c>
      <c r="C5927">
        <f>'Map Data'!$I$79</f>
        <v>2</v>
      </c>
      <c r="D5927" t="e">
        <f>IF($C5927=1,$B5927,NA())</f>
        <v>#N/A</v>
      </c>
      <c r="E5927">
        <f>IF($C5927=2,$B5927,NA())</f>
        <v>0.7901701</v>
      </c>
      <c r="F5927" t="e">
        <f>IF($C5927=3,$B5927,NA())</f>
        <v>#N/A</v>
      </c>
      <c r="G5927" t="e">
        <f>IF($C5927=4,$B5927,NA())</f>
        <v>#N/A</v>
      </c>
      <c r="H5927" t="e">
        <f>IF($C5927=5,$B5927,NA())</f>
        <v>#N/A</v>
      </c>
      <c r="I5927" t="e">
        <f>IF($C5927="",$B5927,NA())</f>
        <v>#N/A</v>
      </c>
    </row>
    <row r="5929" spans="1:9">
      <c r="A5929">
        <v>0.1853117</v>
      </c>
      <c r="B5929">
        <v>0.7901701</v>
      </c>
      <c r="C5929">
        <f>'Map Data'!$I$79</f>
        <v>2</v>
      </c>
      <c r="D5929" t="e">
        <f>IF($C5929=1,$B5929,NA())</f>
        <v>#N/A</v>
      </c>
      <c r="E5929">
        <f>IF($C5929=2,$B5929,NA())</f>
        <v>0.7901701</v>
      </c>
      <c r="F5929" t="e">
        <f>IF($C5929=3,$B5929,NA())</f>
        <v>#N/A</v>
      </c>
      <c r="G5929" t="e">
        <f>IF($C5929=4,$B5929,NA())</f>
        <v>#N/A</v>
      </c>
      <c r="H5929" t="e">
        <f>IF($C5929=5,$B5929,NA())</f>
        <v>#N/A</v>
      </c>
      <c r="I5929" t="e">
        <f>IF($C5929="",$B5929,NA())</f>
        <v>#N/A</v>
      </c>
    </row>
    <row r="5930" spans="1:9">
      <c r="A5930">
        <v>0.2305097</v>
      </c>
      <c r="B5930">
        <v>0.7901701</v>
      </c>
      <c r="C5930">
        <f>'Map Data'!$I$79</f>
        <v>2</v>
      </c>
      <c r="D5930" t="e">
        <f>IF($C5930=1,$B5930,NA())</f>
        <v>#N/A</v>
      </c>
      <c r="E5930">
        <f>IF($C5930=2,$B5930,NA())</f>
        <v>0.7901701</v>
      </c>
      <c r="F5930" t="e">
        <f>IF($C5930=3,$B5930,NA())</f>
        <v>#N/A</v>
      </c>
      <c r="G5930" t="e">
        <f>IF($C5930=4,$B5930,NA())</f>
        <v>#N/A</v>
      </c>
      <c r="H5930" t="e">
        <f>IF($C5930=5,$B5930,NA())</f>
        <v>#N/A</v>
      </c>
      <c r="I5930" t="e">
        <f>IF($C5930="",$B5930,NA())</f>
        <v>#N/A</v>
      </c>
    </row>
    <row r="5932" spans="1:9">
      <c r="A5932">
        <v>0.1551797</v>
      </c>
      <c r="B5932">
        <v>0.8082494</v>
      </c>
      <c r="C5932">
        <f>'Map Data'!$I$79</f>
        <v>2</v>
      </c>
      <c r="D5932" t="e">
        <f>IF($C5932=1,$B5932,NA())</f>
        <v>#N/A</v>
      </c>
      <c r="E5932">
        <f>IF($C5932=2,$B5932,NA())</f>
        <v>0.8082494</v>
      </c>
      <c r="F5932" t="e">
        <f>IF($C5932=3,$B5932,NA())</f>
        <v>#N/A</v>
      </c>
      <c r="G5932" t="e">
        <f>IF($C5932=4,$B5932,NA())</f>
        <v>#N/A</v>
      </c>
      <c r="H5932" t="e">
        <f>IF($C5932=5,$B5932,NA())</f>
        <v>#N/A</v>
      </c>
      <c r="I5932" t="e">
        <f>IF($C5932="",$B5932,NA())</f>
        <v>#N/A</v>
      </c>
    </row>
    <row r="5933" spans="1:9">
      <c r="A5933">
        <v>0.2094173</v>
      </c>
      <c r="B5933">
        <v>0.8082494</v>
      </c>
      <c r="C5933">
        <f>'Map Data'!$I$79</f>
        <v>2</v>
      </c>
      <c r="D5933" t="e">
        <f>IF($C5933=1,$B5933,NA())</f>
        <v>#N/A</v>
      </c>
      <c r="E5933">
        <f>IF($C5933=2,$B5933,NA())</f>
        <v>0.8082494</v>
      </c>
      <c r="F5933" t="e">
        <f>IF($C5933=3,$B5933,NA())</f>
        <v>#N/A</v>
      </c>
      <c r="G5933" t="e">
        <f>IF($C5933=4,$B5933,NA())</f>
        <v>#N/A</v>
      </c>
      <c r="H5933" t="e">
        <f>IF($C5933=5,$B5933,NA())</f>
        <v>#N/A</v>
      </c>
      <c r="I5933" t="e">
        <f>IF($C5933="",$B5933,NA())</f>
        <v>#N/A</v>
      </c>
    </row>
    <row r="5935" spans="1:9">
      <c r="A5935">
        <v>0.1401137</v>
      </c>
      <c r="B5935">
        <v>0.8263286</v>
      </c>
      <c r="C5935">
        <f>'Map Data'!$I$79</f>
        <v>2</v>
      </c>
      <c r="D5935" t="e">
        <f>IF($C5935=1,$B5935,NA())</f>
        <v>#N/A</v>
      </c>
      <c r="E5935">
        <f>IF($C5935=2,$B5935,NA())</f>
        <v>0.8263286</v>
      </c>
      <c r="F5935" t="e">
        <f>IF($C5935=3,$B5935,NA())</f>
        <v>#N/A</v>
      </c>
      <c r="G5935" t="e">
        <f>IF($C5935=4,$B5935,NA())</f>
        <v>#N/A</v>
      </c>
      <c r="H5935" t="e">
        <f>IF($C5935=5,$B5935,NA())</f>
        <v>#N/A</v>
      </c>
      <c r="I5935" t="e">
        <f>IF($C5935="",$B5935,NA())</f>
        <v>#N/A</v>
      </c>
    </row>
    <row r="5936" spans="1:9">
      <c r="A5936">
        <v>0.1792853</v>
      </c>
      <c r="B5936">
        <v>0.8263286</v>
      </c>
      <c r="C5936">
        <f>'Map Data'!$I$79</f>
        <v>2</v>
      </c>
      <c r="D5936" t="e">
        <f>IF($C5936=1,$B5936,NA())</f>
        <v>#N/A</v>
      </c>
      <c r="E5936">
        <f>IF($C5936=2,$B5936,NA())</f>
        <v>0.8263286</v>
      </c>
      <c r="F5936" t="e">
        <f>IF($C5936=3,$B5936,NA())</f>
        <v>#N/A</v>
      </c>
      <c r="G5936" t="e">
        <f>IF($C5936=4,$B5936,NA())</f>
        <v>#N/A</v>
      </c>
      <c r="H5936" t="e">
        <f>IF($C5936=5,$B5936,NA())</f>
        <v>#N/A</v>
      </c>
      <c r="I5936" t="e">
        <f>IF($C5936="",$B5936,NA())</f>
        <v>#N/A</v>
      </c>
    </row>
    <row r="5938" spans="1:9">
      <c r="A5938">
        <v>0.0979289</v>
      </c>
      <c r="B5938">
        <v>0.8444078</v>
      </c>
      <c r="C5938">
        <f>'Map Data'!$I$79</f>
        <v>2</v>
      </c>
      <c r="D5938" t="e">
        <f>IF($C5938=1,$B5938,NA())</f>
        <v>#N/A</v>
      </c>
      <c r="E5938">
        <f>IF($C5938=2,$B5938,NA())</f>
        <v>0.8444078</v>
      </c>
      <c r="F5938" t="e">
        <f>IF($C5938=3,$B5938,NA())</f>
        <v>#N/A</v>
      </c>
      <c r="G5938" t="e">
        <f>IF($C5938=4,$B5938,NA())</f>
        <v>#N/A</v>
      </c>
      <c r="H5938" t="e">
        <f>IF($C5938=5,$B5938,NA())</f>
        <v>#N/A</v>
      </c>
      <c r="I5938" t="e">
        <f>IF($C5938="",$B5938,NA())</f>
        <v>#N/A</v>
      </c>
    </row>
    <row r="5939" spans="1:9">
      <c r="A5939">
        <v>0.1039553</v>
      </c>
      <c r="B5939">
        <v>0.8444078</v>
      </c>
      <c r="C5939">
        <f>'Map Data'!$I$79</f>
        <v>2</v>
      </c>
      <c r="D5939" t="e">
        <f>IF($C5939=1,$B5939,NA())</f>
        <v>#N/A</v>
      </c>
      <c r="E5939">
        <f>IF($C5939=2,$B5939,NA())</f>
        <v>0.8444078</v>
      </c>
      <c r="F5939" t="e">
        <f>IF($C5939=3,$B5939,NA())</f>
        <v>#N/A</v>
      </c>
      <c r="G5939" t="e">
        <f>IF($C5939=4,$B5939,NA())</f>
        <v>#N/A</v>
      </c>
      <c r="H5939" t="e">
        <f>IF($C5939=5,$B5939,NA())</f>
        <v>#N/A</v>
      </c>
      <c r="I5939" t="e">
        <f>IF($C5939="",$B5939,NA())</f>
        <v>#N/A</v>
      </c>
    </row>
    <row r="5941" spans="1:9">
      <c r="A5941">
        <v>0.1280609</v>
      </c>
      <c r="B5941">
        <v>0.8444078</v>
      </c>
      <c r="C5941">
        <f>'Map Data'!$I$79</f>
        <v>2</v>
      </c>
      <c r="D5941" t="e">
        <f>IF($C5941=1,$B5941,NA())</f>
        <v>#N/A</v>
      </c>
      <c r="E5941">
        <f>IF($C5941=2,$B5941,NA())</f>
        <v>0.8444078</v>
      </c>
      <c r="F5941" t="e">
        <f>IF($C5941=3,$B5941,NA())</f>
        <v>#N/A</v>
      </c>
      <c r="G5941" t="e">
        <f>IF($C5941=4,$B5941,NA())</f>
        <v>#N/A</v>
      </c>
      <c r="H5941" t="e">
        <f>IF($C5941=5,$B5941,NA())</f>
        <v>#N/A</v>
      </c>
      <c r="I5941" t="e">
        <f>IF($C5941="",$B5941,NA())</f>
        <v>#N/A</v>
      </c>
    </row>
    <row r="5942" spans="1:9">
      <c r="A5942">
        <v>0.1612061</v>
      </c>
      <c r="B5942">
        <v>0.8444078</v>
      </c>
      <c r="C5942">
        <f>'Map Data'!$I$79</f>
        <v>2</v>
      </c>
      <c r="D5942" t="e">
        <f>IF($C5942=1,$B5942,NA())</f>
        <v>#N/A</v>
      </c>
      <c r="E5942">
        <f>IF($C5942=2,$B5942,NA())</f>
        <v>0.8444078</v>
      </c>
      <c r="F5942" t="e">
        <f>IF($C5942=3,$B5942,NA())</f>
        <v>#N/A</v>
      </c>
      <c r="G5942" t="e">
        <f>IF($C5942=4,$B5942,NA())</f>
        <v>#N/A</v>
      </c>
      <c r="H5942" t="e">
        <f>IF($C5942=5,$B5942,NA())</f>
        <v>#N/A</v>
      </c>
      <c r="I5942" t="e">
        <f>IF($C5942="",$B5942,NA())</f>
        <v>#N/A</v>
      </c>
    </row>
    <row r="5944" spans="1:9">
      <c r="A5944">
        <v>0.0888893</v>
      </c>
      <c r="B5944">
        <v>0.8624871</v>
      </c>
      <c r="C5944">
        <f>'Map Data'!$I$79</f>
        <v>2</v>
      </c>
      <c r="D5944" t="e">
        <f>IF($C5944=1,$B5944,NA())</f>
        <v>#N/A</v>
      </c>
      <c r="E5944">
        <f>IF($C5944=2,$B5944,NA())</f>
        <v>0.8624871</v>
      </c>
      <c r="F5944" t="e">
        <f>IF($C5944=3,$B5944,NA())</f>
        <v>#N/A</v>
      </c>
      <c r="G5944" t="e">
        <f>IF($C5944=4,$B5944,NA())</f>
        <v>#N/A</v>
      </c>
      <c r="H5944" t="e">
        <f>IF($C5944=5,$B5944,NA())</f>
        <v>#N/A</v>
      </c>
      <c r="I5944" t="e">
        <f>IF($C5944="",$B5944,NA())</f>
        <v>#N/A</v>
      </c>
    </row>
    <row r="5945" spans="1:9">
      <c r="A5945">
        <v>0.1581929</v>
      </c>
      <c r="B5945">
        <v>0.8624871</v>
      </c>
      <c r="C5945">
        <f>'Map Data'!$I$79</f>
        <v>2</v>
      </c>
      <c r="D5945" t="e">
        <f>IF($C5945=1,$B5945,NA())</f>
        <v>#N/A</v>
      </c>
      <c r="E5945">
        <f>IF($C5945=2,$B5945,NA())</f>
        <v>0.8624871</v>
      </c>
      <c r="F5945" t="e">
        <f>IF($C5945=3,$B5945,NA())</f>
        <v>#N/A</v>
      </c>
      <c r="G5945" t="e">
        <f>IF($C5945=4,$B5945,NA())</f>
        <v>#N/A</v>
      </c>
      <c r="H5945" t="e">
        <f>IF($C5945=5,$B5945,NA())</f>
        <v>#N/A</v>
      </c>
      <c r="I5945" t="e">
        <f>IF($C5945="",$B5945,NA())</f>
        <v>#N/A</v>
      </c>
    </row>
    <row r="5947" spans="1:9">
      <c r="A5947">
        <v>0.1160081</v>
      </c>
      <c r="B5947">
        <v>0.8805663</v>
      </c>
      <c r="C5947">
        <f>'Map Data'!$I$79</f>
        <v>2</v>
      </c>
      <c r="D5947" t="e">
        <f>IF($C5947=1,$B5947,NA())</f>
        <v>#N/A</v>
      </c>
      <c r="E5947">
        <f>IF($C5947=2,$B5947,NA())</f>
        <v>0.8805663</v>
      </c>
      <c r="F5947" t="e">
        <f>IF($C5947=3,$B5947,NA())</f>
        <v>#N/A</v>
      </c>
      <c r="G5947" t="e">
        <f>IF($C5947=4,$B5947,NA())</f>
        <v>#N/A</v>
      </c>
      <c r="H5947" t="e">
        <f>IF($C5947=5,$B5947,NA())</f>
        <v>#N/A</v>
      </c>
      <c r="I5947" t="e">
        <f>IF($C5947="",$B5947,NA())</f>
        <v>#N/A</v>
      </c>
    </row>
    <row r="5948" spans="1:9">
      <c r="A5948">
        <v>0.1732589</v>
      </c>
      <c r="B5948">
        <v>0.8805663</v>
      </c>
      <c r="C5948">
        <f>'Map Data'!$I$79</f>
        <v>2</v>
      </c>
      <c r="D5948" t="e">
        <f>IF($C5948=1,$B5948,NA())</f>
        <v>#N/A</v>
      </c>
      <c r="E5948">
        <f>IF($C5948=2,$B5948,NA())</f>
        <v>0.8805663</v>
      </c>
      <c r="F5948" t="e">
        <f>IF($C5948=3,$B5948,NA())</f>
        <v>#N/A</v>
      </c>
      <c r="G5948" t="e">
        <f>IF($C5948=4,$B5948,NA())</f>
        <v>#N/A</v>
      </c>
      <c r="H5948" t="e">
        <f>IF($C5948=5,$B5948,NA())</f>
        <v>#N/A</v>
      </c>
      <c r="I5948" t="e">
        <f>IF($C5948="",$B5948,NA())</f>
        <v>#N/A</v>
      </c>
    </row>
    <row r="5950" spans="1:9">
      <c r="A5950">
        <v>1.8184651</v>
      </c>
      <c r="B5950">
        <v>0.627457</v>
      </c>
      <c r="C5950">
        <f>'Map Data'!$I$80</f>
        <v>5</v>
      </c>
      <c r="D5950" t="e">
        <f>IF($C5950=1,$B5950,NA())</f>
        <v>#N/A</v>
      </c>
      <c r="E5950" t="e">
        <f>IF($C5950=2,$B5950,NA())</f>
        <v>#N/A</v>
      </c>
      <c r="F5950" t="e">
        <f>IF($C5950=3,$B5950,NA())</f>
        <v>#N/A</v>
      </c>
      <c r="G5950" t="e">
        <f>IF($C5950=4,$B5950,NA())</f>
        <v>#N/A</v>
      </c>
      <c r="H5950">
        <f>IF($C5950=5,$B5950,NA())</f>
        <v>0.627457</v>
      </c>
      <c r="I5950" t="e">
        <f>IF($C5950="",$B5950,NA())</f>
        <v>#N/A</v>
      </c>
    </row>
    <row r="5951" spans="1:9">
      <c r="A5951">
        <v>1.8305179</v>
      </c>
      <c r="B5951">
        <v>0.627457</v>
      </c>
      <c r="C5951">
        <f>'Map Data'!$I$80</f>
        <v>5</v>
      </c>
      <c r="D5951" t="e">
        <f>IF($C5951=1,$B5951,NA())</f>
        <v>#N/A</v>
      </c>
      <c r="E5951" t="e">
        <f>IF($C5951=2,$B5951,NA())</f>
        <v>#N/A</v>
      </c>
      <c r="F5951" t="e">
        <f>IF($C5951=3,$B5951,NA())</f>
        <v>#N/A</v>
      </c>
      <c r="G5951" t="e">
        <f>IF($C5951=4,$B5951,NA())</f>
        <v>#N/A</v>
      </c>
      <c r="H5951">
        <f>IF($C5951=5,$B5951,NA())</f>
        <v>0.627457</v>
      </c>
      <c r="I5951" t="e">
        <f>IF($C5951="",$B5951,NA())</f>
        <v>#N/A</v>
      </c>
    </row>
    <row r="5953" spans="1:9">
      <c r="A5953">
        <v>1.8003859</v>
      </c>
      <c r="B5953">
        <v>0.6455362</v>
      </c>
      <c r="C5953">
        <f>'Map Data'!$I$80</f>
        <v>5</v>
      </c>
      <c r="D5953" t="e">
        <f>IF($C5953=1,$B5953,NA())</f>
        <v>#N/A</v>
      </c>
      <c r="E5953" t="e">
        <f>IF($C5953=2,$B5953,NA())</f>
        <v>#N/A</v>
      </c>
      <c r="F5953" t="e">
        <f>IF($C5953=3,$B5953,NA())</f>
        <v>#N/A</v>
      </c>
      <c r="G5953" t="e">
        <f>IF($C5953=4,$B5953,NA())</f>
        <v>#N/A</v>
      </c>
      <c r="H5953">
        <f>IF($C5953=5,$B5953,NA())</f>
        <v>0.6455362</v>
      </c>
      <c r="I5953" t="e">
        <f>IF($C5953="",$B5953,NA())</f>
        <v>#N/A</v>
      </c>
    </row>
    <row r="5954" spans="1:9">
      <c r="A5954">
        <v>1.8275047</v>
      </c>
      <c r="B5954">
        <v>0.6455362</v>
      </c>
      <c r="C5954">
        <f>'Map Data'!$I$80</f>
        <v>5</v>
      </c>
      <c r="D5954" t="e">
        <f>IF($C5954=1,$B5954,NA())</f>
        <v>#N/A</v>
      </c>
      <c r="E5954" t="e">
        <f>IF($C5954=2,$B5954,NA())</f>
        <v>#N/A</v>
      </c>
      <c r="F5954" t="e">
        <f>IF($C5954=3,$B5954,NA())</f>
        <v>#N/A</v>
      </c>
      <c r="G5954" t="e">
        <f>IF($C5954=4,$B5954,NA())</f>
        <v>#N/A</v>
      </c>
      <c r="H5954">
        <f>IF($C5954=5,$B5954,NA())</f>
        <v>0.6455362</v>
      </c>
      <c r="I5954" t="e">
        <f>IF($C5954="",$B5954,NA())</f>
        <v>#N/A</v>
      </c>
    </row>
    <row r="5956" spans="1:9">
      <c r="A5956">
        <v>1.8425706</v>
      </c>
      <c r="B5956">
        <v>0.6455362</v>
      </c>
      <c r="C5956">
        <f>'Map Data'!$I$80</f>
        <v>5</v>
      </c>
      <c r="D5956" t="e">
        <f>IF($C5956=1,$B5956,NA())</f>
        <v>#N/A</v>
      </c>
      <c r="E5956" t="e">
        <f>IF($C5956=2,$B5956,NA())</f>
        <v>#N/A</v>
      </c>
      <c r="F5956" t="e">
        <f>IF($C5956=3,$B5956,NA())</f>
        <v>#N/A</v>
      </c>
      <c r="G5956" t="e">
        <f>IF($C5956=4,$B5956,NA())</f>
        <v>#N/A</v>
      </c>
      <c r="H5956">
        <f>IF($C5956=5,$B5956,NA())</f>
        <v>0.6455362</v>
      </c>
      <c r="I5956" t="e">
        <f>IF($C5956="",$B5956,NA())</f>
        <v>#N/A</v>
      </c>
    </row>
    <row r="5957" spans="1:9">
      <c r="A5957">
        <v>1.8455838</v>
      </c>
      <c r="B5957">
        <v>0.6455362</v>
      </c>
      <c r="C5957">
        <f>'Map Data'!$I$80</f>
        <v>5</v>
      </c>
      <c r="D5957" t="e">
        <f>IF($C5957=1,$B5957,NA())</f>
        <v>#N/A</v>
      </c>
      <c r="E5957" t="e">
        <f>IF($C5957=2,$B5957,NA())</f>
        <v>#N/A</v>
      </c>
      <c r="F5957" t="e">
        <f>IF($C5957=3,$B5957,NA())</f>
        <v>#N/A</v>
      </c>
      <c r="G5957" t="e">
        <f>IF($C5957=4,$B5957,NA())</f>
        <v>#N/A</v>
      </c>
      <c r="H5957">
        <f>IF($C5957=5,$B5957,NA())</f>
        <v>0.6455362</v>
      </c>
      <c r="I5957" t="e">
        <f>IF($C5957="",$B5957,NA())</f>
        <v>#N/A</v>
      </c>
    </row>
    <row r="5959" spans="1:9">
      <c r="A5959">
        <v>1.8033991</v>
      </c>
      <c r="B5959">
        <v>0.6636154</v>
      </c>
      <c r="C5959">
        <f>'Map Data'!$I$80</f>
        <v>5</v>
      </c>
      <c r="D5959" t="e">
        <f>IF($C5959=1,$B5959,NA())</f>
        <v>#N/A</v>
      </c>
      <c r="E5959" t="e">
        <f>IF($C5959=2,$B5959,NA())</f>
        <v>#N/A</v>
      </c>
      <c r="F5959" t="e">
        <f>IF($C5959=3,$B5959,NA())</f>
        <v>#N/A</v>
      </c>
      <c r="G5959" t="e">
        <f>IF($C5959=4,$B5959,NA())</f>
        <v>#N/A</v>
      </c>
      <c r="H5959">
        <f>IF($C5959=5,$B5959,NA())</f>
        <v>0.6636154</v>
      </c>
      <c r="I5959" t="e">
        <f>IF($C5959="",$B5959,NA())</f>
        <v>#N/A</v>
      </c>
    </row>
    <row r="5960" spans="1:9">
      <c r="A5960">
        <v>1.8094255</v>
      </c>
      <c r="B5960">
        <v>0.6636154</v>
      </c>
      <c r="C5960">
        <f>'Map Data'!$I$80</f>
        <v>5</v>
      </c>
      <c r="D5960" t="e">
        <f>IF($C5960=1,$B5960,NA())</f>
        <v>#N/A</v>
      </c>
      <c r="E5960" t="e">
        <f>IF($C5960=2,$B5960,NA())</f>
        <v>#N/A</v>
      </c>
      <c r="F5960" t="e">
        <f>IF($C5960=3,$B5960,NA())</f>
        <v>#N/A</v>
      </c>
      <c r="G5960" t="e">
        <f>IF($C5960=4,$B5960,NA())</f>
        <v>#N/A</v>
      </c>
      <c r="H5960">
        <f>IF($C5960=5,$B5960,NA())</f>
        <v>0.6636154</v>
      </c>
      <c r="I5960" t="e">
        <f>IF($C5960="",$B5960,NA())</f>
        <v>#N/A</v>
      </c>
    </row>
    <row r="5962" spans="1:9">
      <c r="A5962">
        <v>1.8335311</v>
      </c>
      <c r="B5962">
        <v>0.6636154</v>
      </c>
      <c r="C5962">
        <f>'Map Data'!$I$80</f>
        <v>5</v>
      </c>
      <c r="D5962" t="e">
        <f>IF($C5962=1,$B5962,NA())</f>
        <v>#N/A</v>
      </c>
      <c r="E5962" t="e">
        <f>IF($C5962=2,$B5962,NA())</f>
        <v>#N/A</v>
      </c>
      <c r="F5962" t="e">
        <f>IF($C5962=3,$B5962,NA())</f>
        <v>#N/A</v>
      </c>
      <c r="G5962" t="e">
        <f>IF($C5962=4,$B5962,NA())</f>
        <v>#N/A</v>
      </c>
      <c r="H5962">
        <f>IF($C5962=5,$B5962,NA())</f>
        <v>0.6636154</v>
      </c>
      <c r="I5962" t="e">
        <f>IF($C5962="",$B5962,NA())</f>
        <v>#N/A</v>
      </c>
    </row>
    <row r="5963" spans="1:9">
      <c r="A5963">
        <v>1.8606498</v>
      </c>
      <c r="B5963">
        <v>0.6636154</v>
      </c>
      <c r="C5963">
        <f>'Map Data'!$I$80</f>
        <v>5</v>
      </c>
      <c r="D5963" t="e">
        <f>IF($C5963=1,$B5963,NA())</f>
        <v>#N/A</v>
      </c>
      <c r="E5963" t="e">
        <f>IF($C5963=2,$B5963,NA())</f>
        <v>#N/A</v>
      </c>
      <c r="F5963" t="e">
        <f>IF($C5963=3,$B5963,NA())</f>
        <v>#N/A</v>
      </c>
      <c r="G5963" t="e">
        <f>IF($C5963=4,$B5963,NA())</f>
        <v>#N/A</v>
      </c>
      <c r="H5963">
        <f>IF($C5963=5,$B5963,NA())</f>
        <v>0.6636154</v>
      </c>
      <c r="I5963" t="e">
        <f>IF($C5963="",$B5963,NA())</f>
        <v>#N/A</v>
      </c>
    </row>
    <row r="5965" spans="1:9">
      <c r="A5965">
        <v>1.8666762</v>
      </c>
      <c r="B5965">
        <v>0.6636154</v>
      </c>
      <c r="C5965">
        <f>'Map Data'!$I$80</f>
        <v>5</v>
      </c>
      <c r="D5965" t="e">
        <f>IF($C5965=1,$B5965,NA())</f>
        <v>#N/A</v>
      </c>
      <c r="E5965" t="e">
        <f>IF($C5965=2,$B5965,NA())</f>
        <v>#N/A</v>
      </c>
      <c r="F5965" t="e">
        <f>IF($C5965=3,$B5965,NA())</f>
        <v>#N/A</v>
      </c>
      <c r="G5965" t="e">
        <f>IF($C5965=4,$B5965,NA())</f>
        <v>#N/A</v>
      </c>
      <c r="H5965">
        <f>IF($C5965=5,$B5965,NA())</f>
        <v>0.6636154</v>
      </c>
      <c r="I5965" t="e">
        <f>IF($C5965="",$B5965,NA())</f>
        <v>#N/A</v>
      </c>
    </row>
    <row r="5966" spans="1:9">
      <c r="A5966">
        <v>1.878729</v>
      </c>
      <c r="B5966">
        <v>0.6636154</v>
      </c>
      <c r="C5966">
        <f>'Map Data'!$I$80</f>
        <v>5</v>
      </c>
      <c r="D5966" t="e">
        <f>IF($C5966=1,$B5966,NA())</f>
        <v>#N/A</v>
      </c>
      <c r="E5966" t="e">
        <f>IF($C5966=2,$B5966,NA())</f>
        <v>#N/A</v>
      </c>
      <c r="F5966" t="e">
        <f>IF($C5966=3,$B5966,NA())</f>
        <v>#N/A</v>
      </c>
      <c r="G5966" t="e">
        <f>IF($C5966=4,$B5966,NA())</f>
        <v>#N/A</v>
      </c>
      <c r="H5966">
        <f>IF($C5966=5,$B5966,NA())</f>
        <v>0.6636154</v>
      </c>
      <c r="I5966" t="e">
        <f>IF($C5966="",$B5966,NA())</f>
        <v>#N/A</v>
      </c>
    </row>
    <row r="5968" spans="1:9">
      <c r="A5968">
        <v>1.8124387</v>
      </c>
      <c r="B5968">
        <v>0.6816947</v>
      </c>
      <c r="C5968">
        <f>'Map Data'!$I$80</f>
        <v>5</v>
      </c>
      <c r="D5968" t="e">
        <f>IF($C5968=1,$B5968,NA())</f>
        <v>#N/A</v>
      </c>
      <c r="E5968" t="e">
        <f>IF($C5968=2,$B5968,NA())</f>
        <v>#N/A</v>
      </c>
      <c r="F5968" t="e">
        <f>IF($C5968=3,$B5968,NA())</f>
        <v>#N/A</v>
      </c>
      <c r="G5968" t="e">
        <f>IF($C5968=4,$B5968,NA())</f>
        <v>#N/A</v>
      </c>
      <c r="H5968">
        <f>IF($C5968=5,$B5968,NA())</f>
        <v>0.6816947</v>
      </c>
      <c r="I5968" t="e">
        <f>IF($C5968="",$B5968,NA())</f>
        <v>#N/A</v>
      </c>
    </row>
    <row r="5969" spans="1:9">
      <c r="A5969">
        <v>1.9118742</v>
      </c>
      <c r="B5969">
        <v>0.6816947</v>
      </c>
      <c r="C5969">
        <f>'Map Data'!$I$80</f>
        <v>5</v>
      </c>
      <c r="D5969" t="e">
        <f>IF($C5969=1,$B5969,NA())</f>
        <v>#N/A</v>
      </c>
      <c r="E5969" t="e">
        <f>IF($C5969=2,$B5969,NA())</f>
        <v>#N/A</v>
      </c>
      <c r="F5969" t="e">
        <f>IF($C5969=3,$B5969,NA())</f>
        <v>#N/A</v>
      </c>
      <c r="G5969" t="e">
        <f>IF($C5969=4,$B5969,NA())</f>
        <v>#N/A</v>
      </c>
      <c r="H5969">
        <f>IF($C5969=5,$B5969,NA())</f>
        <v>0.6816947</v>
      </c>
      <c r="I5969" t="e">
        <f>IF($C5969="",$B5969,NA())</f>
        <v>#N/A</v>
      </c>
    </row>
    <row r="5971" spans="1:9">
      <c r="A5971">
        <v>1.8576366</v>
      </c>
      <c r="B5971">
        <v>0.6997738999999999</v>
      </c>
      <c r="C5971">
        <f>'Map Data'!$I$80</f>
        <v>5</v>
      </c>
      <c r="D5971" t="e">
        <f>IF($C5971=1,$B5971,NA())</f>
        <v>#N/A</v>
      </c>
      <c r="E5971" t="e">
        <f>IF($C5971=2,$B5971,NA())</f>
        <v>#N/A</v>
      </c>
      <c r="F5971" t="e">
        <f>IF($C5971=3,$B5971,NA())</f>
        <v>#N/A</v>
      </c>
      <c r="G5971" t="e">
        <f>IF($C5971=4,$B5971,NA())</f>
        <v>#N/A</v>
      </c>
      <c r="H5971">
        <f>IF($C5971=5,$B5971,NA())</f>
        <v>0.6997739</v>
      </c>
      <c r="I5971" t="e">
        <f>IF($C5971="",$B5971,NA())</f>
        <v>#N/A</v>
      </c>
    </row>
    <row r="5972" spans="1:9">
      <c r="A5972">
        <v>1.9209138</v>
      </c>
      <c r="B5972">
        <v>0.6997738999999999</v>
      </c>
      <c r="C5972">
        <f>'Map Data'!$I$80</f>
        <v>5</v>
      </c>
      <c r="D5972" t="e">
        <f>IF($C5972=1,$B5972,NA())</f>
        <v>#N/A</v>
      </c>
      <c r="E5972" t="e">
        <f>IF($C5972=2,$B5972,NA())</f>
        <v>#N/A</v>
      </c>
      <c r="F5972" t="e">
        <f>IF($C5972=3,$B5972,NA())</f>
        <v>#N/A</v>
      </c>
      <c r="G5972" t="e">
        <f>IF($C5972=4,$B5972,NA())</f>
        <v>#N/A</v>
      </c>
      <c r="H5972">
        <f>IF($C5972=5,$B5972,NA())</f>
        <v>0.6997739</v>
      </c>
      <c r="I5972" t="e">
        <f>IF($C5972="",$B5972,NA())</f>
        <v>#N/A</v>
      </c>
    </row>
    <row r="5974" spans="1:9">
      <c r="A5974">
        <v>1.8546234</v>
      </c>
      <c r="B5974">
        <v>0.7178532</v>
      </c>
      <c r="C5974">
        <f>'Map Data'!$I$80</f>
        <v>5</v>
      </c>
      <c r="D5974" t="e">
        <f>IF($C5974=1,$B5974,NA())</f>
        <v>#N/A</v>
      </c>
      <c r="E5974" t="e">
        <f>IF($C5974=2,$B5974,NA())</f>
        <v>#N/A</v>
      </c>
      <c r="F5974" t="e">
        <f>IF($C5974=3,$B5974,NA())</f>
        <v>#N/A</v>
      </c>
      <c r="G5974" t="e">
        <f>IF($C5974=4,$B5974,NA())</f>
        <v>#N/A</v>
      </c>
      <c r="H5974">
        <f>IF($C5974=5,$B5974,NA())</f>
        <v>0.7178532</v>
      </c>
      <c r="I5974" t="e">
        <f>IF($C5974="",$B5974,NA())</f>
        <v>#N/A</v>
      </c>
    </row>
    <row r="5975" spans="1:9">
      <c r="A5975">
        <v>1.9118742</v>
      </c>
      <c r="B5975">
        <v>0.7178532</v>
      </c>
      <c r="C5975">
        <f>'Map Data'!$I$80</f>
        <v>5</v>
      </c>
      <c r="D5975" t="e">
        <f>IF($C5975=1,$B5975,NA())</f>
        <v>#N/A</v>
      </c>
      <c r="E5975" t="e">
        <f>IF($C5975=2,$B5975,NA())</f>
        <v>#N/A</v>
      </c>
      <c r="F5975" t="e">
        <f>IF($C5975=3,$B5975,NA())</f>
        <v>#N/A</v>
      </c>
      <c r="G5975" t="e">
        <f>IF($C5975=4,$B5975,NA())</f>
        <v>#N/A</v>
      </c>
      <c r="H5975">
        <f>IF($C5975=5,$B5975,NA())</f>
        <v>0.7178532</v>
      </c>
      <c r="I5975" t="e">
        <f>IF($C5975="",$B5975,NA())</f>
        <v>#N/A</v>
      </c>
    </row>
    <row r="5977" spans="1:9">
      <c r="A5977">
        <v>1.8757158</v>
      </c>
      <c r="B5977">
        <v>0.7359324</v>
      </c>
      <c r="C5977">
        <f>'Map Data'!$I$80</f>
        <v>5</v>
      </c>
      <c r="D5977" t="e">
        <f>IF($C5977=1,$B5977,NA())</f>
        <v>#N/A</v>
      </c>
      <c r="E5977" t="e">
        <f>IF($C5977=2,$B5977,NA())</f>
        <v>#N/A</v>
      </c>
      <c r="F5977" t="e">
        <f>IF($C5977=3,$B5977,NA())</f>
        <v>#N/A</v>
      </c>
      <c r="G5977" t="e">
        <f>IF($C5977=4,$B5977,NA())</f>
        <v>#N/A</v>
      </c>
      <c r="H5977">
        <f>IF($C5977=5,$B5977,NA())</f>
        <v>0.7359324</v>
      </c>
      <c r="I5977" t="e">
        <f>IF($C5977="",$B5977,NA())</f>
        <v>#N/A</v>
      </c>
    </row>
    <row r="5978" spans="1:9">
      <c r="A5978">
        <v>1.9028346</v>
      </c>
      <c r="B5978">
        <v>0.7359324</v>
      </c>
      <c r="C5978">
        <f>'Map Data'!$I$80</f>
        <v>5</v>
      </c>
      <c r="D5978" t="e">
        <f>IF($C5978=1,$B5978,NA())</f>
        <v>#N/A</v>
      </c>
      <c r="E5978" t="e">
        <f>IF($C5978=2,$B5978,NA())</f>
        <v>#N/A</v>
      </c>
      <c r="F5978" t="e">
        <f>IF($C5978=3,$B5978,NA())</f>
        <v>#N/A</v>
      </c>
      <c r="G5978" t="e">
        <f>IF($C5978=4,$B5978,NA())</f>
        <v>#N/A</v>
      </c>
      <c r="H5978">
        <f>IF($C5978=5,$B5978,NA())</f>
        <v>0.7359324</v>
      </c>
      <c r="I5978" t="e">
        <f>IF($C5978="",$B5978,NA())</f>
        <v>#N/A</v>
      </c>
    </row>
    <row r="5980" spans="1:9">
      <c r="A5980">
        <v>1.878729</v>
      </c>
      <c r="B5980">
        <v>0.7540116</v>
      </c>
      <c r="C5980">
        <f>'Map Data'!$I$80</f>
        <v>5</v>
      </c>
      <c r="D5980" t="e">
        <f>IF($C5980=1,$B5980,NA())</f>
        <v>#N/A</v>
      </c>
      <c r="E5980" t="e">
        <f>IF($C5980=2,$B5980,NA())</f>
        <v>#N/A</v>
      </c>
      <c r="F5980" t="e">
        <f>IF($C5980=3,$B5980,NA())</f>
        <v>#N/A</v>
      </c>
      <c r="G5980" t="e">
        <f>IF($C5980=4,$B5980,NA())</f>
        <v>#N/A</v>
      </c>
      <c r="H5980">
        <f>IF($C5980=5,$B5980,NA())</f>
        <v>0.7540116</v>
      </c>
      <c r="I5980" t="e">
        <f>IF($C5980="",$B5980,NA())</f>
        <v>#N/A</v>
      </c>
    </row>
    <row r="5981" spans="1:9">
      <c r="A5981">
        <v>1.8998214</v>
      </c>
      <c r="B5981">
        <v>0.7540116</v>
      </c>
      <c r="C5981">
        <f>'Map Data'!$I$80</f>
        <v>5</v>
      </c>
      <c r="D5981" t="e">
        <f>IF($C5981=1,$B5981,NA())</f>
        <v>#N/A</v>
      </c>
      <c r="E5981" t="e">
        <f>IF($C5981=2,$B5981,NA())</f>
        <v>#N/A</v>
      </c>
      <c r="F5981" t="e">
        <f>IF($C5981=3,$B5981,NA())</f>
        <v>#N/A</v>
      </c>
      <c r="G5981" t="e">
        <f>IF($C5981=4,$B5981,NA())</f>
        <v>#N/A</v>
      </c>
      <c r="H5981">
        <f>IF($C5981=5,$B5981,NA())</f>
        <v>0.7540116</v>
      </c>
      <c r="I5981" t="e">
        <f>IF($C5981="",$B5981,NA())</f>
        <v>#N/A</v>
      </c>
    </row>
    <row r="5983" spans="1:9">
      <c r="A5983">
        <v>1.8696894</v>
      </c>
      <c r="B5983">
        <v>0.7720909</v>
      </c>
      <c r="C5983">
        <f>'Map Data'!$I$80</f>
        <v>5</v>
      </c>
      <c r="D5983" t="e">
        <f>IF($C5983=1,$B5983,NA())</f>
        <v>#N/A</v>
      </c>
      <c r="E5983" t="e">
        <f>IF($C5983=2,$B5983,NA())</f>
        <v>#N/A</v>
      </c>
      <c r="F5983" t="e">
        <f>IF($C5983=3,$B5983,NA())</f>
        <v>#N/A</v>
      </c>
      <c r="G5983" t="e">
        <f>IF($C5983=4,$B5983,NA())</f>
        <v>#N/A</v>
      </c>
      <c r="H5983">
        <f>IF($C5983=5,$B5983,NA())</f>
        <v>0.7720909</v>
      </c>
      <c r="I5983" t="e">
        <f>IF($C5983="",$B5983,NA())</f>
        <v>#N/A</v>
      </c>
    </row>
    <row r="5984" spans="1:9">
      <c r="A5984">
        <v>1.8907818</v>
      </c>
      <c r="B5984">
        <v>0.7720909</v>
      </c>
      <c r="C5984">
        <f>'Map Data'!$I$80</f>
        <v>5</v>
      </c>
      <c r="D5984" t="e">
        <f>IF($C5984=1,$B5984,NA())</f>
        <v>#N/A</v>
      </c>
      <c r="E5984" t="e">
        <f>IF($C5984=2,$B5984,NA())</f>
        <v>#N/A</v>
      </c>
      <c r="F5984" t="e">
        <f>IF($C5984=3,$B5984,NA())</f>
        <v>#N/A</v>
      </c>
      <c r="G5984" t="e">
        <f>IF($C5984=4,$B5984,NA())</f>
        <v>#N/A</v>
      </c>
      <c r="H5984">
        <f>IF($C5984=5,$B5984,NA())</f>
        <v>0.7720909</v>
      </c>
      <c r="I5984" t="e">
        <f>IF($C5984="",$B5984,NA())</f>
        <v>#N/A</v>
      </c>
    </row>
    <row r="5986" spans="1:9">
      <c r="A5986">
        <v>1.8576366</v>
      </c>
      <c r="B5986">
        <v>0.7901701</v>
      </c>
      <c r="C5986">
        <f>'Map Data'!$I$80</f>
        <v>5</v>
      </c>
      <c r="D5986" t="e">
        <f>IF($C5986=1,$B5986,NA())</f>
        <v>#N/A</v>
      </c>
      <c r="E5986" t="e">
        <f>IF($C5986=2,$B5986,NA())</f>
        <v>#N/A</v>
      </c>
      <c r="F5986" t="e">
        <f>IF($C5986=3,$B5986,NA())</f>
        <v>#N/A</v>
      </c>
      <c r="G5986" t="e">
        <f>IF($C5986=4,$B5986,NA())</f>
        <v>#N/A</v>
      </c>
      <c r="H5986">
        <f>IF($C5986=5,$B5986,NA())</f>
        <v>0.7901701</v>
      </c>
      <c r="I5986" t="e">
        <f>IF($C5986="",$B5986,NA())</f>
        <v>#N/A</v>
      </c>
    </row>
    <row r="5987" spans="1:9">
      <c r="A5987">
        <v>1.8757158</v>
      </c>
      <c r="B5987">
        <v>0.7901701</v>
      </c>
      <c r="C5987">
        <f>'Map Data'!$I$80</f>
        <v>5</v>
      </c>
      <c r="D5987" t="e">
        <f>IF($C5987=1,$B5987,NA())</f>
        <v>#N/A</v>
      </c>
      <c r="E5987" t="e">
        <f>IF($C5987=2,$B5987,NA())</f>
        <v>#N/A</v>
      </c>
      <c r="F5987" t="e">
        <f>IF($C5987=3,$B5987,NA())</f>
        <v>#N/A</v>
      </c>
      <c r="G5987" t="e">
        <f>IF($C5987=4,$B5987,NA())</f>
        <v>#N/A</v>
      </c>
      <c r="H5987">
        <f>IF($C5987=5,$B5987,NA())</f>
        <v>0.7901701</v>
      </c>
      <c r="I5987" t="e">
        <f>IF($C5987="",$B5987,NA())</f>
        <v>#N/A</v>
      </c>
    </row>
    <row r="5989" spans="1:9">
      <c r="A5989">
        <v>1.8425706</v>
      </c>
      <c r="B5989">
        <v>0.8082494</v>
      </c>
      <c r="C5989">
        <f>'Map Data'!$I$80</f>
        <v>5</v>
      </c>
      <c r="D5989" t="e">
        <f>IF($C5989=1,$B5989,NA())</f>
        <v>#N/A</v>
      </c>
      <c r="E5989" t="e">
        <f>IF($C5989=2,$B5989,NA())</f>
        <v>#N/A</v>
      </c>
      <c r="F5989" t="e">
        <f>IF($C5989=3,$B5989,NA())</f>
        <v>#N/A</v>
      </c>
      <c r="G5989" t="e">
        <f>IF($C5989=4,$B5989,NA())</f>
        <v>#N/A</v>
      </c>
      <c r="H5989">
        <f>IF($C5989=5,$B5989,NA())</f>
        <v>0.8082494</v>
      </c>
      <c r="I5989" t="e">
        <f>IF($C5989="",$B5989,NA())</f>
        <v>#N/A</v>
      </c>
    </row>
    <row r="5990" spans="1:9">
      <c r="A5990">
        <v>1.8576366</v>
      </c>
      <c r="B5990">
        <v>0.8082494</v>
      </c>
      <c r="C5990">
        <f>'Map Data'!$I$80</f>
        <v>5</v>
      </c>
      <c r="D5990" t="e">
        <f>IF($C5990=1,$B5990,NA())</f>
        <v>#N/A</v>
      </c>
      <c r="E5990" t="e">
        <f>IF($C5990=2,$B5990,NA())</f>
        <v>#N/A</v>
      </c>
      <c r="F5990" t="e">
        <f>IF($C5990=3,$B5990,NA())</f>
        <v>#N/A</v>
      </c>
      <c r="G5990" t="e">
        <f>IF($C5990=4,$B5990,NA())</f>
        <v>#N/A</v>
      </c>
      <c r="H5990">
        <f>IF($C5990=5,$B5990,NA())</f>
        <v>0.8082494</v>
      </c>
      <c r="I5990" t="e">
        <f>IF($C5990="",$B5990,NA())</f>
        <v>#N/A</v>
      </c>
    </row>
    <row r="5992" spans="1:9">
      <c r="A5992">
        <v>1.8335311</v>
      </c>
      <c r="B5992">
        <v>0.8263286</v>
      </c>
      <c r="C5992">
        <f>'Map Data'!$I$80</f>
        <v>5</v>
      </c>
      <c r="D5992" t="e">
        <f>IF($C5992=1,$B5992,NA())</f>
        <v>#N/A</v>
      </c>
      <c r="E5992" t="e">
        <f>IF($C5992=2,$B5992,NA())</f>
        <v>#N/A</v>
      </c>
      <c r="F5992" t="e">
        <f>IF($C5992=3,$B5992,NA())</f>
        <v>#N/A</v>
      </c>
      <c r="G5992" t="e">
        <f>IF($C5992=4,$B5992,NA())</f>
        <v>#N/A</v>
      </c>
      <c r="H5992">
        <f>IF($C5992=5,$B5992,NA())</f>
        <v>0.8263286</v>
      </c>
      <c r="I5992" t="e">
        <f>IF($C5992="",$B5992,NA())</f>
        <v>#N/A</v>
      </c>
    </row>
    <row r="5993" spans="1:9">
      <c r="A5993">
        <v>1.8817422</v>
      </c>
      <c r="B5993">
        <v>0.8263286</v>
      </c>
      <c r="C5993">
        <f>'Map Data'!$I$80</f>
        <v>5</v>
      </c>
      <c r="D5993" t="e">
        <f>IF($C5993=1,$B5993,NA())</f>
        <v>#N/A</v>
      </c>
      <c r="E5993" t="e">
        <f>IF($C5993=2,$B5993,NA())</f>
        <v>#N/A</v>
      </c>
      <c r="F5993" t="e">
        <f>IF($C5993=3,$B5993,NA())</f>
        <v>#N/A</v>
      </c>
      <c r="G5993" t="e">
        <f>IF($C5993=4,$B5993,NA())</f>
        <v>#N/A</v>
      </c>
      <c r="H5993">
        <f>IF($C5993=5,$B5993,NA())</f>
        <v>0.8263286</v>
      </c>
      <c r="I5993" t="e">
        <f>IF($C5993="",$B5993,NA())</f>
        <v>#N/A</v>
      </c>
    </row>
    <row r="5995" spans="1:9">
      <c r="A5995">
        <v>1.8365443</v>
      </c>
      <c r="B5995">
        <v>0.8444078</v>
      </c>
      <c r="C5995">
        <f>'Map Data'!$I$80</f>
        <v>5</v>
      </c>
      <c r="D5995" t="e">
        <f>IF($C5995=1,$B5995,NA())</f>
        <v>#N/A</v>
      </c>
      <c r="E5995" t="e">
        <f>IF($C5995=2,$B5995,NA())</f>
        <v>#N/A</v>
      </c>
      <c r="F5995" t="e">
        <f>IF($C5995=3,$B5995,NA())</f>
        <v>#N/A</v>
      </c>
      <c r="G5995" t="e">
        <f>IF($C5995=4,$B5995,NA())</f>
        <v>#N/A</v>
      </c>
      <c r="H5995">
        <f>IF($C5995=5,$B5995,NA())</f>
        <v>0.8444078</v>
      </c>
      <c r="I5995" t="e">
        <f>IF($C5995="",$B5995,NA())</f>
        <v>#N/A</v>
      </c>
    </row>
    <row r="5996" spans="1:9">
      <c r="A5996">
        <v>1.8696894</v>
      </c>
      <c r="B5996">
        <v>0.8444078</v>
      </c>
      <c r="C5996">
        <f>'Map Data'!$I$80</f>
        <v>5</v>
      </c>
      <c r="D5996" t="e">
        <f>IF($C5996=1,$B5996,NA())</f>
        <v>#N/A</v>
      </c>
      <c r="E5996" t="e">
        <f>IF($C5996=2,$B5996,NA())</f>
        <v>#N/A</v>
      </c>
      <c r="F5996" t="e">
        <f>IF($C5996=3,$B5996,NA())</f>
        <v>#N/A</v>
      </c>
      <c r="G5996" t="e">
        <f>IF($C5996=4,$B5996,NA())</f>
        <v>#N/A</v>
      </c>
      <c r="H5996">
        <f>IF($C5996=5,$B5996,NA())</f>
        <v>0.8444078</v>
      </c>
      <c r="I5996" t="e">
        <f>IF($C5996="",$B5996,NA())</f>
        <v>#N/A</v>
      </c>
    </row>
    <row r="5998" spans="1:9">
      <c r="A5998">
        <v>1.878729</v>
      </c>
      <c r="B5998">
        <v>0.8444078</v>
      </c>
      <c r="C5998">
        <f>'Map Data'!$I$80</f>
        <v>5</v>
      </c>
      <c r="D5998" t="e">
        <f>IF($C5998=1,$B5998,NA())</f>
        <v>#N/A</v>
      </c>
      <c r="E5998" t="e">
        <f>IF($C5998=2,$B5998,NA())</f>
        <v>#N/A</v>
      </c>
      <c r="F5998" t="e">
        <f>IF($C5998=3,$B5998,NA())</f>
        <v>#N/A</v>
      </c>
      <c r="G5998" t="e">
        <f>IF($C5998=4,$B5998,NA())</f>
        <v>#N/A</v>
      </c>
      <c r="H5998">
        <f>IF($C5998=5,$B5998,NA())</f>
        <v>0.8444078</v>
      </c>
      <c r="I5998" t="e">
        <f>IF($C5998="",$B5998,NA())</f>
        <v>#N/A</v>
      </c>
    </row>
    <row r="5999" spans="1:9">
      <c r="A5999">
        <v>1.8847554</v>
      </c>
      <c r="B5999">
        <v>0.8444078</v>
      </c>
      <c r="C5999">
        <f>'Map Data'!$I$80</f>
        <v>5</v>
      </c>
      <c r="D5999" t="e">
        <f>IF($C5999=1,$B5999,NA())</f>
        <v>#N/A</v>
      </c>
      <c r="E5999" t="e">
        <f>IF($C5999=2,$B5999,NA())</f>
        <v>#N/A</v>
      </c>
      <c r="F5999" t="e">
        <f>IF($C5999=3,$B5999,NA())</f>
        <v>#N/A</v>
      </c>
      <c r="G5999" t="e">
        <f>IF($C5999=4,$B5999,NA())</f>
        <v>#N/A</v>
      </c>
      <c r="H5999">
        <f>IF($C5999=5,$B5999,NA())</f>
        <v>0.8444078</v>
      </c>
      <c r="I5999" t="e">
        <f>IF($C5999="",$B5999,NA())</f>
        <v>#N/A</v>
      </c>
    </row>
    <row r="6001" spans="1:9">
      <c r="A6001">
        <v>1.8275047</v>
      </c>
      <c r="B6001">
        <v>0.8624871</v>
      </c>
      <c r="C6001">
        <f>'Map Data'!$I$80</f>
        <v>5</v>
      </c>
      <c r="D6001" t="e">
        <f>IF($C6001=1,$B6001,NA())</f>
        <v>#N/A</v>
      </c>
      <c r="E6001" t="e">
        <f>IF($C6001=2,$B6001,NA())</f>
        <v>#N/A</v>
      </c>
      <c r="F6001" t="e">
        <f>IF($C6001=3,$B6001,NA())</f>
        <v>#N/A</v>
      </c>
      <c r="G6001" t="e">
        <f>IF($C6001=4,$B6001,NA())</f>
        <v>#N/A</v>
      </c>
      <c r="H6001">
        <f>IF($C6001=5,$B6001,NA())</f>
        <v>0.8624871</v>
      </c>
      <c r="I6001" t="e">
        <f>IF($C6001="",$B6001,NA())</f>
        <v>#N/A</v>
      </c>
    </row>
    <row r="6002" spans="1:9">
      <c r="A6002">
        <v>1.8335311</v>
      </c>
      <c r="B6002">
        <v>0.8624871</v>
      </c>
      <c r="C6002">
        <f>'Map Data'!$I$80</f>
        <v>5</v>
      </c>
      <c r="D6002" t="e">
        <f>IF($C6002=1,$B6002,NA())</f>
        <v>#N/A</v>
      </c>
      <c r="E6002" t="e">
        <f>IF($C6002=2,$B6002,NA())</f>
        <v>#N/A</v>
      </c>
      <c r="F6002" t="e">
        <f>IF($C6002=3,$B6002,NA())</f>
        <v>#N/A</v>
      </c>
      <c r="G6002" t="e">
        <f>IF($C6002=4,$B6002,NA())</f>
        <v>#N/A</v>
      </c>
      <c r="H6002">
        <f>IF($C6002=5,$B6002,NA())</f>
        <v>0.8624871</v>
      </c>
      <c r="I6002" t="e">
        <f>IF($C6002="",$B6002,NA())</f>
        <v>#N/A</v>
      </c>
    </row>
    <row r="6004" spans="1:9">
      <c r="A6004">
        <v>1.7371087</v>
      </c>
      <c r="B6004">
        <v>0.6816947</v>
      </c>
      <c r="C6004">
        <f>'Map Data'!$I$81</f>
        <v>5</v>
      </c>
      <c r="D6004" t="e">
        <f>IF($C6004=1,$B6004,NA())</f>
        <v>#N/A</v>
      </c>
      <c r="E6004" t="e">
        <f>IF($C6004=2,$B6004,NA())</f>
        <v>#N/A</v>
      </c>
      <c r="F6004" t="e">
        <f>IF($C6004=3,$B6004,NA())</f>
        <v>#N/A</v>
      </c>
      <c r="G6004" t="e">
        <f>IF($C6004=4,$B6004,NA())</f>
        <v>#N/A</v>
      </c>
      <c r="H6004">
        <f>IF($C6004=5,$B6004,NA())</f>
        <v>0.6816947</v>
      </c>
      <c r="I6004" t="e">
        <f>IF($C6004="",$B6004,NA())</f>
        <v>#N/A</v>
      </c>
    </row>
    <row r="6005" spans="1:9">
      <c r="A6005">
        <v>1.7582011</v>
      </c>
      <c r="B6005">
        <v>0.6816947</v>
      </c>
      <c r="C6005">
        <f>'Map Data'!$I$81</f>
        <v>5</v>
      </c>
      <c r="D6005" t="e">
        <f>IF($C6005=1,$B6005,NA())</f>
        <v>#N/A</v>
      </c>
      <c r="E6005" t="e">
        <f>IF($C6005=2,$B6005,NA())</f>
        <v>#N/A</v>
      </c>
      <c r="F6005" t="e">
        <f>IF($C6005=3,$B6005,NA())</f>
        <v>#N/A</v>
      </c>
      <c r="G6005" t="e">
        <f>IF($C6005=4,$B6005,NA())</f>
        <v>#N/A</v>
      </c>
      <c r="H6005">
        <f>IF($C6005=5,$B6005,NA())</f>
        <v>0.6816947</v>
      </c>
      <c r="I6005" t="e">
        <f>IF($C6005="",$B6005,NA())</f>
        <v>#N/A</v>
      </c>
    </row>
    <row r="6007" spans="1:9">
      <c r="A6007">
        <v>1.7310823</v>
      </c>
      <c r="B6007">
        <v>0.6997738999999999</v>
      </c>
      <c r="C6007">
        <f>'Map Data'!$I$81</f>
        <v>5</v>
      </c>
      <c r="D6007" t="e">
        <f>IF($C6007=1,$B6007,NA())</f>
        <v>#N/A</v>
      </c>
      <c r="E6007" t="e">
        <f>IF($C6007=2,$B6007,NA())</f>
        <v>#N/A</v>
      </c>
      <c r="F6007" t="e">
        <f>IF($C6007=3,$B6007,NA())</f>
        <v>#N/A</v>
      </c>
      <c r="G6007" t="e">
        <f>IF($C6007=4,$B6007,NA())</f>
        <v>#N/A</v>
      </c>
      <c r="H6007">
        <f>IF($C6007=5,$B6007,NA())</f>
        <v>0.6997739</v>
      </c>
      <c r="I6007" t="e">
        <f>IF($C6007="",$B6007,NA())</f>
        <v>#N/A</v>
      </c>
    </row>
    <row r="6008" spans="1:9">
      <c r="A6008">
        <v>1.7672407</v>
      </c>
      <c r="B6008">
        <v>0.6997738999999999</v>
      </c>
      <c r="C6008">
        <f>'Map Data'!$I$81</f>
        <v>5</v>
      </c>
      <c r="D6008" t="e">
        <f>IF($C6008=1,$B6008,NA())</f>
        <v>#N/A</v>
      </c>
      <c r="E6008" t="e">
        <f>IF($C6008=2,$B6008,NA())</f>
        <v>#N/A</v>
      </c>
      <c r="F6008" t="e">
        <f>IF($C6008=3,$B6008,NA())</f>
        <v>#N/A</v>
      </c>
      <c r="G6008" t="e">
        <f>IF($C6008=4,$B6008,NA())</f>
        <v>#N/A</v>
      </c>
      <c r="H6008">
        <f>IF($C6008=5,$B6008,NA())</f>
        <v>0.6997739</v>
      </c>
      <c r="I6008" t="e">
        <f>IF($C6008="",$B6008,NA())</f>
        <v>#N/A</v>
      </c>
    </row>
    <row r="6010" spans="1:9">
      <c r="A6010">
        <v>1.7190295</v>
      </c>
      <c r="B6010">
        <v>0.7178532</v>
      </c>
      <c r="C6010">
        <f>'Map Data'!$I$81</f>
        <v>5</v>
      </c>
      <c r="D6010" t="e">
        <f>IF($C6010=1,$B6010,NA())</f>
        <v>#N/A</v>
      </c>
      <c r="E6010" t="e">
        <f>IF($C6010=2,$B6010,NA())</f>
        <v>#N/A</v>
      </c>
      <c r="F6010" t="e">
        <f>IF($C6010=3,$B6010,NA())</f>
        <v>#N/A</v>
      </c>
      <c r="G6010" t="e">
        <f>IF($C6010=4,$B6010,NA())</f>
        <v>#N/A</v>
      </c>
      <c r="H6010">
        <f>IF($C6010=5,$B6010,NA())</f>
        <v>0.7178532</v>
      </c>
      <c r="I6010" t="e">
        <f>IF($C6010="",$B6010,NA())</f>
        <v>#N/A</v>
      </c>
    </row>
    <row r="6011" spans="1:9">
      <c r="A6011">
        <v>1.7582011</v>
      </c>
      <c r="B6011">
        <v>0.7178532</v>
      </c>
      <c r="C6011">
        <f>'Map Data'!$I$81</f>
        <v>5</v>
      </c>
      <c r="D6011" t="e">
        <f>IF($C6011=1,$B6011,NA())</f>
        <v>#N/A</v>
      </c>
      <c r="E6011" t="e">
        <f>IF($C6011=2,$B6011,NA())</f>
        <v>#N/A</v>
      </c>
      <c r="F6011" t="e">
        <f>IF($C6011=3,$B6011,NA())</f>
        <v>#N/A</v>
      </c>
      <c r="G6011" t="e">
        <f>IF($C6011=4,$B6011,NA())</f>
        <v>#N/A</v>
      </c>
      <c r="H6011">
        <f>IF($C6011=5,$B6011,NA())</f>
        <v>0.7178532</v>
      </c>
      <c r="I6011" t="e">
        <f>IF($C6011="",$B6011,NA())</f>
        <v>#N/A</v>
      </c>
    </row>
    <row r="6013" spans="1:9">
      <c r="A6013">
        <v>1.7069767</v>
      </c>
      <c r="B6013">
        <v>0.7359324</v>
      </c>
      <c r="C6013">
        <f>'Map Data'!$I$81</f>
        <v>5</v>
      </c>
      <c r="D6013" t="e">
        <f>IF($C6013=1,$B6013,NA())</f>
        <v>#N/A</v>
      </c>
      <c r="E6013" t="e">
        <f>IF($C6013=2,$B6013,NA())</f>
        <v>#N/A</v>
      </c>
      <c r="F6013" t="e">
        <f>IF($C6013=3,$B6013,NA())</f>
        <v>#N/A</v>
      </c>
      <c r="G6013" t="e">
        <f>IF($C6013=4,$B6013,NA())</f>
        <v>#N/A</v>
      </c>
      <c r="H6013">
        <f>IF($C6013=5,$B6013,NA())</f>
        <v>0.7359324</v>
      </c>
      <c r="I6013" t="e">
        <f>IF($C6013="",$B6013,NA())</f>
        <v>#N/A</v>
      </c>
    </row>
    <row r="6014" spans="1:9">
      <c r="A6014">
        <v>1.7401219</v>
      </c>
      <c r="B6014">
        <v>0.7359324</v>
      </c>
      <c r="C6014">
        <f>'Map Data'!$I$81</f>
        <v>5</v>
      </c>
      <c r="D6014" t="e">
        <f>IF($C6014=1,$B6014,NA())</f>
        <v>#N/A</v>
      </c>
      <c r="E6014" t="e">
        <f>IF($C6014=2,$B6014,NA())</f>
        <v>#N/A</v>
      </c>
      <c r="F6014" t="e">
        <f>IF($C6014=3,$B6014,NA())</f>
        <v>#N/A</v>
      </c>
      <c r="G6014" t="e">
        <f>IF($C6014=4,$B6014,NA())</f>
        <v>#N/A</v>
      </c>
      <c r="H6014">
        <f>IF($C6014=5,$B6014,NA())</f>
        <v>0.7359324</v>
      </c>
      <c r="I6014" t="e">
        <f>IF($C6014="",$B6014,NA())</f>
        <v>#N/A</v>
      </c>
    </row>
    <row r="6016" spans="1:9">
      <c r="A6016">
        <v>-1.3694985</v>
      </c>
      <c r="B6016">
        <v>0.3020306</v>
      </c>
      <c r="C6016">
        <f>'Map Data'!$I$82</f>
        <v>2</v>
      </c>
      <c r="D6016" t="e">
        <f>IF($C6016=1,$B6016,NA())</f>
        <v>#N/A</v>
      </c>
      <c r="E6016">
        <f>IF($C6016=2,$B6016,NA())</f>
        <v>0.3020306</v>
      </c>
      <c r="F6016" t="e">
        <f>IF($C6016=3,$B6016,NA())</f>
        <v>#N/A</v>
      </c>
      <c r="G6016" t="e">
        <f>IF($C6016=4,$B6016,NA())</f>
        <v>#N/A</v>
      </c>
      <c r="H6016" t="e">
        <f>IF($C6016=5,$B6016,NA())</f>
        <v>#N/A</v>
      </c>
      <c r="I6016" t="e">
        <f>IF($C6016="",$B6016,NA())</f>
        <v>#N/A</v>
      </c>
    </row>
    <row r="6017" spans="1:9">
      <c r="A6017">
        <v>-1.3634721</v>
      </c>
      <c r="B6017">
        <v>0.3020306</v>
      </c>
      <c r="C6017">
        <f>'Map Data'!$I$82</f>
        <v>2</v>
      </c>
      <c r="D6017" t="e">
        <f>IF($C6017=1,$B6017,NA())</f>
        <v>#N/A</v>
      </c>
      <c r="E6017">
        <f>IF($C6017=2,$B6017,NA())</f>
        <v>0.3020306</v>
      </c>
      <c r="F6017" t="e">
        <f>IF($C6017=3,$B6017,NA())</f>
        <v>#N/A</v>
      </c>
      <c r="G6017" t="e">
        <f>IF($C6017=4,$B6017,NA())</f>
        <v>#N/A</v>
      </c>
      <c r="H6017" t="e">
        <f>IF($C6017=5,$B6017,NA())</f>
        <v>#N/A</v>
      </c>
      <c r="I6017" t="e">
        <f>IF($C6017="",$B6017,NA())</f>
        <v>#N/A</v>
      </c>
    </row>
    <row r="6019" spans="1:9">
      <c r="A6019">
        <v>-1.4327757</v>
      </c>
      <c r="B6019">
        <v>0.3201099</v>
      </c>
      <c r="C6019">
        <f>'Map Data'!$I$82</f>
        <v>2</v>
      </c>
      <c r="D6019" t="e">
        <f>IF($C6019=1,$B6019,NA())</f>
        <v>#N/A</v>
      </c>
      <c r="E6019">
        <f>IF($C6019=2,$B6019,NA())</f>
        <v>0.3201099</v>
      </c>
      <c r="F6019" t="e">
        <f>IF($C6019=3,$B6019,NA())</f>
        <v>#N/A</v>
      </c>
      <c r="G6019" t="e">
        <f>IF($C6019=4,$B6019,NA())</f>
        <v>#N/A</v>
      </c>
      <c r="H6019" t="e">
        <f>IF($C6019=5,$B6019,NA())</f>
        <v>#N/A</v>
      </c>
      <c r="I6019" t="e">
        <f>IF($C6019="",$B6019,NA())</f>
        <v>#N/A</v>
      </c>
    </row>
    <row r="6020" spans="1:9">
      <c r="A6020">
        <v>-1.4146965</v>
      </c>
      <c r="B6020">
        <v>0.3201099</v>
      </c>
      <c r="C6020">
        <f>'Map Data'!$I$82</f>
        <v>2</v>
      </c>
      <c r="D6020" t="e">
        <f>IF($C6020=1,$B6020,NA())</f>
        <v>#N/A</v>
      </c>
      <c r="E6020">
        <f>IF($C6020=2,$B6020,NA())</f>
        <v>0.3201099</v>
      </c>
      <c r="F6020" t="e">
        <f>IF($C6020=3,$B6020,NA())</f>
        <v>#N/A</v>
      </c>
      <c r="G6020" t="e">
        <f>IF($C6020=4,$B6020,NA())</f>
        <v>#N/A</v>
      </c>
      <c r="H6020" t="e">
        <f>IF($C6020=5,$B6020,NA())</f>
        <v>#N/A</v>
      </c>
      <c r="I6020" t="e">
        <f>IF($C6020="",$B6020,NA())</f>
        <v>#N/A</v>
      </c>
    </row>
    <row r="6022" spans="1:9">
      <c r="A6022">
        <v>-1.3845645</v>
      </c>
      <c r="B6022">
        <v>0.3201099</v>
      </c>
      <c r="C6022">
        <f>'Map Data'!$I$82</f>
        <v>2</v>
      </c>
      <c r="D6022" t="e">
        <f>IF($C6022=1,$B6022,NA())</f>
        <v>#N/A</v>
      </c>
      <c r="E6022">
        <f>IF($C6022=2,$B6022,NA())</f>
        <v>0.3201099</v>
      </c>
      <c r="F6022" t="e">
        <f>IF($C6022=3,$B6022,NA())</f>
        <v>#N/A</v>
      </c>
      <c r="G6022" t="e">
        <f>IF($C6022=4,$B6022,NA())</f>
        <v>#N/A</v>
      </c>
      <c r="H6022" t="e">
        <f>IF($C6022=5,$B6022,NA())</f>
        <v>#N/A</v>
      </c>
      <c r="I6022" t="e">
        <f>IF($C6022="",$B6022,NA())</f>
        <v>#N/A</v>
      </c>
    </row>
    <row r="6023" spans="1:9">
      <c r="A6023">
        <v>-1.3574458</v>
      </c>
      <c r="B6023">
        <v>0.3201099</v>
      </c>
      <c r="C6023">
        <f>'Map Data'!$I$82</f>
        <v>2</v>
      </c>
      <c r="D6023" t="e">
        <f>IF($C6023=1,$B6023,NA())</f>
        <v>#N/A</v>
      </c>
      <c r="E6023">
        <f>IF($C6023=2,$B6023,NA())</f>
        <v>0.3201099</v>
      </c>
      <c r="F6023" t="e">
        <f>IF($C6023=3,$B6023,NA())</f>
        <v>#N/A</v>
      </c>
      <c r="G6023" t="e">
        <f>IF($C6023=4,$B6023,NA())</f>
        <v>#N/A</v>
      </c>
      <c r="H6023" t="e">
        <f>IF($C6023=5,$B6023,NA())</f>
        <v>#N/A</v>
      </c>
      <c r="I6023" t="e">
        <f>IF($C6023="",$B6023,NA())</f>
        <v>#N/A</v>
      </c>
    </row>
    <row r="6025" spans="1:9">
      <c r="A6025">
        <v>-1.4719473</v>
      </c>
      <c r="B6025">
        <v>0.3381891</v>
      </c>
      <c r="C6025">
        <f>'Map Data'!$I$82</f>
        <v>2</v>
      </c>
      <c r="D6025" t="e">
        <f>IF($C6025=1,$B6025,NA())</f>
        <v>#N/A</v>
      </c>
      <c r="E6025">
        <f>IF($C6025=2,$B6025,NA())</f>
        <v>0.3381891</v>
      </c>
      <c r="F6025" t="e">
        <f>IF($C6025=3,$B6025,NA())</f>
        <v>#N/A</v>
      </c>
      <c r="G6025" t="e">
        <f>IF($C6025=4,$B6025,NA())</f>
        <v>#N/A</v>
      </c>
      <c r="H6025" t="e">
        <f>IF($C6025=5,$B6025,NA())</f>
        <v>#N/A</v>
      </c>
      <c r="I6025" t="e">
        <f>IF($C6025="",$B6025,NA())</f>
        <v>#N/A</v>
      </c>
    </row>
    <row r="6026" spans="1:9">
      <c r="A6026">
        <v>-1.3393666</v>
      </c>
      <c r="B6026">
        <v>0.3381891</v>
      </c>
      <c r="C6026">
        <f>'Map Data'!$I$82</f>
        <v>2</v>
      </c>
      <c r="D6026" t="e">
        <f>IF($C6026=1,$B6026,NA())</f>
        <v>#N/A</v>
      </c>
      <c r="E6026">
        <f>IF($C6026=2,$B6026,NA())</f>
        <v>0.3381891</v>
      </c>
      <c r="F6026" t="e">
        <f>IF($C6026=3,$B6026,NA())</f>
        <v>#N/A</v>
      </c>
      <c r="G6026" t="e">
        <f>IF($C6026=4,$B6026,NA())</f>
        <v>#N/A</v>
      </c>
      <c r="H6026" t="e">
        <f>IF($C6026=5,$B6026,NA())</f>
        <v>#N/A</v>
      </c>
      <c r="I6026" t="e">
        <f>IF($C6026="",$B6026,NA())</f>
        <v>#N/A</v>
      </c>
    </row>
    <row r="6028" spans="1:9">
      <c r="A6028">
        <v>-1.4930397</v>
      </c>
      <c r="B6028">
        <v>0.3562683</v>
      </c>
      <c r="C6028">
        <f>'Map Data'!$I$82</f>
        <v>2</v>
      </c>
      <c r="D6028" t="e">
        <f>IF($C6028=1,$B6028,NA())</f>
        <v>#N/A</v>
      </c>
      <c r="E6028">
        <f>IF($C6028=2,$B6028,NA())</f>
        <v>0.3562683</v>
      </c>
      <c r="F6028" t="e">
        <f>IF($C6028=3,$B6028,NA())</f>
        <v>#N/A</v>
      </c>
      <c r="G6028" t="e">
        <f>IF($C6028=4,$B6028,NA())</f>
        <v>#N/A</v>
      </c>
      <c r="H6028" t="e">
        <f>IF($C6028=5,$B6028,NA())</f>
        <v>#N/A</v>
      </c>
      <c r="I6028" t="e">
        <f>IF($C6028="",$B6028,NA())</f>
        <v>#N/A</v>
      </c>
    </row>
    <row r="6029" spans="1:9">
      <c r="A6029">
        <v>-1.3393666</v>
      </c>
      <c r="B6029">
        <v>0.3562683</v>
      </c>
      <c r="C6029">
        <f>'Map Data'!$I$82</f>
        <v>2</v>
      </c>
      <c r="D6029" t="e">
        <f>IF($C6029=1,$B6029,NA())</f>
        <v>#N/A</v>
      </c>
      <c r="E6029">
        <f>IF($C6029=2,$B6029,NA())</f>
        <v>0.3562683</v>
      </c>
      <c r="F6029" t="e">
        <f>IF($C6029=3,$B6029,NA())</f>
        <v>#N/A</v>
      </c>
      <c r="G6029" t="e">
        <f>IF($C6029=4,$B6029,NA())</f>
        <v>#N/A</v>
      </c>
      <c r="H6029" t="e">
        <f>IF($C6029=5,$B6029,NA())</f>
        <v>#N/A</v>
      </c>
      <c r="I6029" t="e">
        <f>IF($C6029="",$B6029,NA())</f>
        <v>#N/A</v>
      </c>
    </row>
    <row r="6031" spans="1:9">
      <c r="A6031">
        <v>-1.5201585</v>
      </c>
      <c r="B6031">
        <v>0.3743476</v>
      </c>
      <c r="C6031">
        <f>'Map Data'!$I$82</f>
        <v>2</v>
      </c>
      <c r="D6031" t="e">
        <f>IF($C6031=1,$B6031,NA())</f>
        <v>#N/A</v>
      </c>
      <c r="E6031">
        <f>IF($C6031=2,$B6031,NA())</f>
        <v>0.3743476</v>
      </c>
      <c r="F6031" t="e">
        <f>IF($C6031=3,$B6031,NA())</f>
        <v>#N/A</v>
      </c>
      <c r="G6031" t="e">
        <f>IF($C6031=4,$B6031,NA())</f>
        <v>#N/A</v>
      </c>
      <c r="H6031" t="e">
        <f>IF($C6031=5,$B6031,NA())</f>
        <v>#N/A</v>
      </c>
      <c r="I6031" t="e">
        <f>IF($C6031="",$B6031,NA())</f>
        <v>#N/A</v>
      </c>
    </row>
    <row r="6032" spans="1:9">
      <c r="A6032">
        <v>-1.3966173</v>
      </c>
      <c r="B6032">
        <v>0.3743476</v>
      </c>
      <c r="C6032">
        <f>'Map Data'!$I$82</f>
        <v>2</v>
      </c>
      <c r="D6032" t="e">
        <f>IF($C6032=1,$B6032,NA())</f>
        <v>#N/A</v>
      </c>
      <c r="E6032">
        <f>IF($C6032=2,$B6032,NA())</f>
        <v>0.3743476</v>
      </c>
      <c r="F6032" t="e">
        <f>IF($C6032=3,$B6032,NA())</f>
        <v>#N/A</v>
      </c>
      <c r="G6032" t="e">
        <f>IF($C6032=4,$B6032,NA())</f>
        <v>#N/A</v>
      </c>
      <c r="H6032" t="e">
        <f>IF($C6032=5,$B6032,NA())</f>
        <v>#N/A</v>
      </c>
      <c r="I6032" t="e">
        <f>IF($C6032="",$B6032,NA())</f>
        <v>#N/A</v>
      </c>
    </row>
    <row r="6034" spans="1:9">
      <c r="A6034">
        <v>-1.3514194</v>
      </c>
      <c r="B6034">
        <v>0.3743476</v>
      </c>
      <c r="C6034">
        <f>'Map Data'!$I$82</f>
        <v>2</v>
      </c>
      <c r="D6034" t="e">
        <f>IF($C6034=1,$B6034,NA())</f>
        <v>#N/A</v>
      </c>
      <c r="E6034">
        <f>IF($C6034=2,$B6034,NA())</f>
        <v>0.3743476</v>
      </c>
      <c r="F6034" t="e">
        <f>IF($C6034=3,$B6034,NA())</f>
        <v>#N/A</v>
      </c>
      <c r="G6034" t="e">
        <f>IF($C6034=4,$B6034,NA())</f>
        <v>#N/A</v>
      </c>
      <c r="H6034" t="e">
        <f>IF($C6034=5,$B6034,NA())</f>
        <v>#N/A</v>
      </c>
      <c r="I6034" t="e">
        <f>IF($C6034="",$B6034,NA())</f>
        <v>#N/A</v>
      </c>
    </row>
    <row r="6035" spans="1:9">
      <c r="A6035">
        <v>-1.2881422</v>
      </c>
      <c r="B6035">
        <v>0.3743476</v>
      </c>
      <c r="C6035">
        <f>'Map Data'!$I$82</f>
        <v>2</v>
      </c>
      <c r="D6035" t="e">
        <f>IF($C6035=1,$B6035,NA())</f>
        <v>#N/A</v>
      </c>
      <c r="E6035">
        <f>IF($C6035=2,$B6035,NA())</f>
        <v>0.3743476</v>
      </c>
      <c r="F6035" t="e">
        <f>IF($C6035=3,$B6035,NA())</f>
        <v>#N/A</v>
      </c>
      <c r="G6035" t="e">
        <f>IF($C6035=4,$B6035,NA())</f>
        <v>#N/A</v>
      </c>
      <c r="H6035" t="e">
        <f>IF($C6035=5,$B6035,NA())</f>
        <v>#N/A</v>
      </c>
      <c r="I6035" t="e">
        <f>IF($C6035="",$B6035,NA())</f>
        <v>#N/A</v>
      </c>
    </row>
    <row r="6037" spans="1:9">
      <c r="A6037">
        <v>-1.5352244</v>
      </c>
      <c r="B6037">
        <v>0.3924268</v>
      </c>
      <c r="C6037">
        <f>'Map Data'!$I$82</f>
        <v>2</v>
      </c>
      <c r="D6037" t="e">
        <f>IF($C6037=1,$B6037,NA())</f>
        <v>#N/A</v>
      </c>
      <c r="E6037">
        <f>IF($C6037=2,$B6037,NA())</f>
        <v>0.3924268</v>
      </c>
      <c r="F6037" t="e">
        <f>IF($C6037=3,$B6037,NA())</f>
        <v>#N/A</v>
      </c>
      <c r="G6037" t="e">
        <f>IF($C6037=4,$B6037,NA())</f>
        <v>#N/A</v>
      </c>
      <c r="H6037" t="e">
        <f>IF($C6037=5,$B6037,NA())</f>
        <v>#N/A</v>
      </c>
      <c r="I6037" t="e">
        <f>IF($C6037="",$B6037,NA())</f>
        <v>#N/A</v>
      </c>
    </row>
    <row r="6038" spans="1:9">
      <c r="A6038">
        <v>-1.4116833</v>
      </c>
      <c r="B6038">
        <v>0.3924268</v>
      </c>
      <c r="C6038">
        <f>'Map Data'!$I$82</f>
        <v>2</v>
      </c>
      <c r="D6038" t="e">
        <f>IF($C6038=1,$B6038,NA())</f>
        <v>#N/A</v>
      </c>
      <c r="E6038">
        <f>IF($C6038=2,$B6038,NA())</f>
        <v>0.3924268</v>
      </c>
      <c r="F6038" t="e">
        <f>IF($C6038=3,$B6038,NA())</f>
        <v>#N/A</v>
      </c>
      <c r="G6038" t="e">
        <f>IF($C6038=4,$B6038,NA())</f>
        <v>#N/A</v>
      </c>
      <c r="H6038" t="e">
        <f>IF($C6038=5,$B6038,NA())</f>
        <v>#N/A</v>
      </c>
      <c r="I6038" t="e">
        <f>IF($C6038="",$B6038,NA())</f>
        <v>#N/A</v>
      </c>
    </row>
    <row r="6040" spans="1:9">
      <c r="A6040">
        <v>-1.3243006</v>
      </c>
      <c r="B6040">
        <v>0.3924268</v>
      </c>
      <c r="C6040">
        <f>'Map Data'!$I$82</f>
        <v>2</v>
      </c>
      <c r="D6040" t="e">
        <f>IF($C6040=1,$B6040,NA())</f>
        <v>#N/A</v>
      </c>
      <c r="E6040">
        <f>IF($C6040=2,$B6040,NA())</f>
        <v>0.3924268</v>
      </c>
      <c r="F6040" t="e">
        <f>IF($C6040=3,$B6040,NA())</f>
        <v>#N/A</v>
      </c>
      <c r="G6040" t="e">
        <f>IF($C6040=4,$B6040,NA())</f>
        <v>#N/A</v>
      </c>
      <c r="H6040" t="e">
        <f>IF($C6040=5,$B6040,NA())</f>
        <v>#N/A</v>
      </c>
      <c r="I6040" t="e">
        <f>IF($C6040="",$B6040,NA())</f>
        <v>#N/A</v>
      </c>
    </row>
    <row r="6041" spans="1:9">
      <c r="A6041">
        <v>-1.2821158</v>
      </c>
      <c r="B6041">
        <v>0.3924268</v>
      </c>
      <c r="C6041">
        <f>'Map Data'!$I$82</f>
        <v>2</v>
      </c>
      <c r="D6041" t="e">
        <f>IF($C6041=1,$B6041,NA())</f>
        <v>#N/A</v>
      </c>
      <c r="E6041">
        <f>IF($C6041=2,$B6041,NA())</f>
        <v>0.3924268</v>
      </c>
      <c r="F6041" t="e">
        <f>IF($C6041=3,$B6041,NA())</f>
        <v>#N/A</v>
      </c>
      <c r="G6041" t="e">
        <f>IF($C6041=4,$B6041,NA())</f>
        <v>#N/A</v>
      </c>
      <c r="H6041" t="e">
        <f>IF($C6041=5,$B6041,NA())</f>
        <v>#N/A</v>
      </c>
      <c r="I6041" t="e">
        <f>IF($C6041="",$B6041,NA())</f>
        <v>#N/A</v>
      </c>
    </row>
    <row r="6043" spans="1:9">
      <c r="A6043">
        <v>-1.5382376</v>
      </c>
      <c r="B6043">
        <v>0.4105061</v>
      </c>
      <c r="C6043">
        <f>'Map Data'!$I$82</f>
        <v>2</v>
      </c>
      <c r="D6043" t="e">
        <f>IF($C6043=1,$B6043,NA())</f>
        <v>#N/A</v>
      </c>
      <c r="E6043">
        <f>IF($C6043=2,$B6043,NA())</f>
        <v>0.4105061</v>
      </c>
      <c r="F6043" t="e">
        <f>IF($C6043=3,$B6043,NA())</f>
        <v>#N/A</v>
      </c>
      <c r="G6043" t="e">
        <f>IF($C6043=4,$B6043,NA())</f>
        <v>#N/A</v>
      </c>
      <c r="H6043" t="e">
        <f>IF($C6043=5,$B6043,NA())</f>
        <v>#N/A</v>
      </c>
      <c r="I6043" t="e">
        <f>IF($C6043="",$B6043,NA())</f>
        <v>#N/A</v>
      </c>
    </row>
    <row r="6044" spans="1:9">
      <c r="A6044">
        <v>-1.4177097</v>
      </c>
      <c r="B6044">
        <v>0.4105061</v>
      </c>
      <c r="C6044">
        <f>'Map Data'!$I$82</f>
        <v>2</v>
      </c>
      <c r="D6044" t="e">
        <f>IF($C6044=1,$B6044,NA())</f>
        <v>#N/A</v>
      </c>
      <c r="E6044">
        <f>IF($C6044=2,$B6044,NA())</f>
        <v>0.4105061</v>
      </c>
      <c r="F6044" t="e">
        <f>IF($C6044=3,$B6044,NA())</f>
        <v>#N/A</v>
      </c>
      <c r="G6044" t="e">
        <f>IF($C6044=4,$B6044,NA())</f>
        <v>#N/A</v>
      </c>
      <c r="H6044" t="e">
        <f>IF($C6044=5,$B6044,NA())</f>
        <v>#N/A</v>
      </c>
      <c r="I6044" t="e">
        <f>IF($C6044="",$B6044,NA())</f>
        <v>#N/A</v>
      </c>
    </row>
    <row r="6046" spans="1:9">
      <c r="A6046">
        <v>-1.3182742</v>
      </c>
      <c r="B6046">
        <v>0.4105061</v>
      </c>
      <c r="C6046">
        <f>'Map Data'!$I$82</f>
        <v>2</v>
      </c>
      <c r="D6046" t="e">
        <f>IF($C6046=1,$B6046,NA())</f>
        <v>#N/A</v>
      </c>
      <c r="E6046">
        <f>IF($C6046=2,$B6046,NA())</f>
        <v>0.4105061</v>
      </c>
      <c r="F6046" t="e">
        <f>IF($C6046=3,$B6046,NA())</f>
        <v>#N/A</v>
      </c>
      <c r="G6046" t="e">
        <f>IF($C6046=4,$B6046,NA())</f>
        <v>#N/A</v>
      </c>
      <c r="H6046" t="e">
        <f>IF($C6046=5,$B6046,NA())</f>
        <v>#N/A</v>
      </c>
      <c r="I6046" t="e">
        <f>IF($C6046="",$B6046,NA())</f>
        <v>#N/A</v>
      </c>
    </row>
    <row r="6047" spans="1:9">
      <c r="A6047">
        <v>-1.2730762</v>
      </c>
      <c r="B6047">
        <v>0.4105061</v>
      </c>
      <c r="C6047">
        <f>'Map Data'!$I$82</f>
        <v>2</v>
      </c>
      <c r="D6047" t="e">
        <f>IF($C6047=1,$B6047,NA())</f>
        <v>#N/A</v>
      </c>
      <c r="E6047">
        <f>IF($C6047=2,$B6047,NA())</f>
        <v>0.4105061</v>
      </c>
      <c r="F6047" t="e">
        <f>IF($C6047=3,$B6047,NA())</f>
        <v>#N/A</v>
      </c>
      <c r="G6047" t="e">
        <f>IF($C6047=4,$B6047,NA())</f>
        <v>#N/A</v>
      </c>
      <c r="H6047" t="e">
        <f>IF($C6047=5,$B6047,NA())</f>
        <v>#N/A</v>
      </c>
      <c r="I6047" t="e">
        <f>IF($C6047="",$B6047,NA())</f>
        <v>#N/A</v>
      </c>
    </row>
    <row r="6049" spans="1:9">
      <c r="A6049">
        <v>-1.529198</v>
      </c>
      <c r="B6049">
        <v>0.4285853</v>
      </c>
      <c r="C6049">
        <f>'Map Data'!$I$82</f>
        <v>2</v>
      </c>
      <c r="D6049" t="e">
        <f>IF($C6049=1,$B6049,NA())</f>
        <v>#N/A</v>
      </c>
      <c r="E6049">
        <f>IF($C6049=2,$B6049,NA())</f>
        <v>0.4285853</v>
      </c>
      <c r="F6049" t="e">
        <f>IF($C6049=3,$B6049,NA())</f>
        <v>#N/A</v>
      </c>
      <c r="G6049" t="e">
        <f>IF($C6049=4,$B6049,NA())</f>
        <v>#N/A</v>
      </c>
      <c r="H6049" t="e">
        <f>IF($C6049=5,$B6049,NA())</f>
        <v>#N/A</v>
      </c>
      <c r="I6049" t="e">
        <f>IF($C6049="",$B6049,NA())</f>
        <v>#N/A</v>
      </c>
    </row>
    <row r="6050" spans="1:9">
      <c r="A6050">
        <v>-1.4177097</v>
      </c>
      <c r="B6050">
        <v>0.4285853</v>
      </c>
      <c r="C6050">
        <f>'Map Data'!$I$82</f>
        <v>2</v>
      </c>
      <c r="D6050" t="e">
        <f>IF($C6050=1,$B6050,NA())</f>
        <v>#N/A</v>
      </c>
      <c r="E6050">
        <f>IF($C6050=2,$B6050,NA())</f>
        <v>0.4285853</v>
      </c>
      <c r="F6050" t="e">
        <f>IF($C6050=3,$B6050,NA())</f>
        <v>#N/A</v>
      </c>
      <c r="G6050" t="e">
        <f>IF($C6050=4,$B6050,NA())</f>
        <v>#N/A</v>
      </c>
      <c r="H6050" t="e">
        <f>IF($C6050=5,$B6050,NA())</f>
        <v>#N/A</v>
      </c>
      <c r="I6050" t="e">
        <f>IF($C6050="",$B6050,NA())</f>
        <v>#N/A</v>
      </c>
    </row>
    <row r="6052" spans="1:9">
      <c r="A6052">
        <v>-1.2911554</v>
      </c>
      <c r="B6052">
        <v>0.4285853</v>
      </c>
      <c r="C6052">
        <f>'Map Data'!$I$82</f>
        <v>2</v>
      </c>
      <c r="D6052" t="e">
        <f>IF($C6052=1,$B6052,NA())</f>
        <v>#N/A</v>
      </c>
      <c r="E6052">
        <f>IF($C6052=2,$B6052,NA())</f>
        <v>0.4285853</v>
      </c>
      <c r="F6052" t="e">
        <f>IF($C6052=3,$B6052,NA())</f>
        <v>#N/A</v>
      </c>
      <c r="G6052" t="e">
        <f>IF($C6052=4,$B6052,NA())</f>
        <v>#N/A</v>
      </c>
      <c r="H6052" t="e">
        <f>IF($C6052=5,$B6052,NA())</f>
        <v>#N/A</v>
      </c>
      <c r="I6052" t="e">
        <f>IF($C6052="",$B6052,NA())</f>
        <v>#N/A</v>
      </c>
    </row>
    <row r="6053" spans="1:9">
      <c r="A6053">
        <v>-1.2640366</v>
      </c>
      <c r="B6053">
        <v>0.4285853</v>
      </c>
      <c r="C6053">
        <f>'Map Data'!$I$82</f>
        <v>2</v>
      </c>
      <c r="D6053" t="e">
        <f>IF($C6053=1,$B6053,NA())</f>
        <v>#N/A</v>
      </c>
      <c r="E6053">
        <f>IF($C6053=2,$B6053,NA())</f>
        <v>0.4285853</v>
      </c>
      <c r="F6053" t="e">
        <f>IF($C6053=3,$B6053,NA())</f>
        <v>#N/A</v>
      </c>
      <c r="G6053" t="e">
        <f>IF($C6053=4,$B6053,NA())</f>
        <v>#N/A</v>
      </c>
      <c r="H6053" t="e">
        <f>IF($C6053=5,$B6053,NA())</f>
        <v>#N/A</v>
      </c>
      <c r="I6053" t="e">
        <f>IF($C6053="",$B6053,NA())</f>
        <v>#N/A</v>
      </c>
    </row>
    <row r="6055" spans="1:9">
      <c r="A6055">
        <v>-1.5322112</v>
      </c>
      <c r="B6055">
        <v>0.4466646</v>
      </c>
      <c r="C6055">
        <f>'Map Data'!$I$82</f>
        <v>2</v>
      </c>
      <c r="D6055" t="e">
        <f>IF($C6055=1,$B6055,NA())</f>
        <v>#N/A</v>
      </c>
      <c r="E6055">
        <f>IF($C6055=2,$B6055,NA())</f>
        <v>0.4466646</v>
      </c>
      <c r="F6055" t="e">
        <f>IF($C6055=3,$B6055,NA())</f>
        <v>#N/A</v>
      </c>
      <c r="G6055" t="e">
        <f>IF($C6055=4,$B6055,NA())</f>
        <v>#N/A</v>
      </c>
      <c r="H6055" t="e">
        <f>IF($C6055=5,$B6055,NA())</f>
        <v>#N/A</v>
      </c>
      <c r="I6055" t="e">
        <f>IF($C6055="",$B6055,NA())</f>
        <v>#N/A</v>
      </c>
    </row>
    <row r="6056" spans="1:9">
      <c r="A6056">
        <v>-1.4207229</v>
      </c>
      <c r="B6056">
        <v>0.4466646</v>
      </c>
      <c r="C6056">
        <f>'Map Data'!$I$82</f>
        <v>2</v>
      </c>
      <c r="D6056" t="e">
        <f>IF($C6056=1,$B6056,NA())</f>
        <v>#N/A</v>
      </c>
      <c r="E6056">
        <f>IF($C6056=2,$B6056,NA())</f>
        <v>0.4466646</v>
      </c>
      <c r="F6056" t="e">
        <f>IF($C6056=3,$B6056,NA())</f>
        <v>#N/A</v>
      </c>
      <c r="G6056" t="e">
        <f>IF($C6056=4,$B6056,NA())</f>
        <v>#N/A</v>
      </c>
      <c r="H6056" t="e">
        <f>IF($C6056=5,$B6056,NA())</f>
        <v>#N/A</v>
      </c>
      <c r="I6056" t="e">
        <f>IF($C6056="",$B6056,NA())</f>
        <v>#N/A</v>
      </c>
    </row>
    <row r="6058" spans="1:9">
      <c r="A6058">
        <v>-1.5924752</v>
      </c>
      <c r="B6058">
        <v>0.4647438</v>
      </c>
      <c r="C6058">
        <f>'Map Data'!$I$82</f>
        <v>2</v>
      </c>
      <c r="D6058" t="e">
        <f>IF($C6058=1,$B6058,NA())</f>
        <v>#N/A</v>
      </c>
      <c r="E6058">
        <f>IF($C6058=2,$B6058,NA())</f>
        <v>0.4647438</v>
      </c>
      <c r="F6058" t="e">
        <f>IF($C6058=3,$B6058,NA())</f>
        <v>#N/A</v>
      </c>
      <c r="G6058" t="e">
        <f>IF($C6058=4,$B6058,NA())</f>
        <v>#N/A</v>
      </c>
      <c r="H6058" t="e">
        <f>IF($C6058=5,$B6058,NA())</f>
        <v>#N/A</v>
      </c>
      <c r="I6058" t="e">
        <f>IF($C6058="",$B6058,NA())</f>
        <v>#N/A</v>
      </c>
    </row>
    <row r="6059" spans="1:9">
      <c r="A6059">
        <v>-1.5834356</v>
      </c>
      <c r="B6059">
        <v>0.4647438</v>
      </c>
      <c r="C6059">
        <f>'Map Data'!$I$82</f>
        <v>2</v>
      </c>
      <c r="D6059" t="e">
        <f>IF($C6059=1,$B6059,NA())</f>
        <v>#N/A</v>
      </c>
      <c r="E6059">
        <f>IF($C6059=2,$B6059,NA())</f>
        <v>0.4647438</v>
      </c>
      <c r="F6059" t="e">
        <f>IF($C6059=3,$B6059,NA())</f>
        <v>#N/A</v>
      </c>
      <c r="G6059" t="e">
        <f>IF($C6059=4,$B6059,NA())</f>
        <v>#N/A</v>
      </c>
      <c r="H6059" t="e">
        <f>IF($C6059=5,$B6059,NA())</f>
        <v>#N/A</v>
      </c>
      <c r="I6059" t="e">
        <f>IF($C6059="",$B6059,NA())</f>
        <v>#N/A</v>
      </c>
    </row>
    <row r="6061" spans="1:9">
      <c r="A6061">
        <v>-1.5382376</v>
      </c>
      <c r="B6061">
        <v>0.4647438</v>
      </c>
      <c r="C6061">
        <f>'Map Data'!$I$82</f>
        <v>2</v>
      </c>
      <c r="D6061" t="e">
        <f>IF($C6061=1,$B6061,NA())</f>
        <v>#N/A</v>
      </c>
      <c r="E6061">
        <f>IF($C6061=2,$B6061,NA())</f>
        <v>0.4647438</v>
      </c>
      <c r="F6061" t="e">
        <f>IF($C6061=3,$B6061,NA())</f>
        <v>#N/A</v>
      </c>
      <c r="G6061" t="e">
        <f>IF($C6061=4,$B6061,NA())</f>
        <v>#N/A</v>
      </c>
      <c r="H6061" t="e">
        <f>IF($C6061=5,$B6061,NA())</f>
        <v>#N/A</v>
      </c>
      <c r="I6061" t="e">
        <f>IF($C6061="",$B6061,NA())</f>
        <v>#N/A</v>
      </c>
    </row>
    <row r="6062" spans="1:9">
      <c r="A6062">
        <v>-1.4146965</v>
      </c>
      <c r="B6062">
        <v>0.4647438</v>
      </c>
      <c r="C6062">
        <f>'Map Data'!$I$82</f>
        <v>2</v>
      </c>
      <c r="D6062" t="e">
        <f>IF($C6062=1,$B6062,NA())</f>
        <v>#N/A</v>
      </c>
      <c r="E6062">
        <f>IF($C6062=2,$B6062,NA())</f>
        <v>0.4647438</v>
      </c>
      <c r="F6062" t="e">
        <f>IF($C6062=3,$B6062,NA())</f>
        <v>#N/A</v>
      </c>
      <c r="G6062" t="e">
        <f>IF($C6062=4,$B6062,NA())</f>
        <v>#N/A</v>
      </c>
      <c r="H6062" t="e">
        <f>IF($C6062=5,$B6062,NA())</f>
        <v>#N/A</v>
      </c>
      <c r="I6062" t="e">
        <f>IF($C6062="",$B6062,NA())</f>
        <v>#N/A</v>
      </c>
    </row>
    <row r="6064" spans="1:9">
      <c r="A6064">
        <v>-1.6015148</v>
      </c>
      <c r="B6064">
        <v>0.482823</v>
      </c>
      <c r="C6064">
        <f>'Map Data'!$I$82</f>
        <v>2</v>
      </c>
      <c r="D6064" t="e">
        <f>IF($C6064=1,$B6064,NA())</f>
        <v>#N/A</v>
      </c>
      <c r="E6064">
        <f>IF($C6064=2,$B6064,NA())</f>
        <v>0.482823</v>
      </c>
      <c r="F6064" t="e">
        <f>IF($C6064=3,$B6064,NA())</f>
        <v>#N/A</v>
      </c>
      <c r="G6064" t="e">
        <f>IF($C6064=4,$B6064,NA())</f>
        <v>#N/A</v>
      </c>
      <c r="H6064" t="e">
        <f>IF($C6064=5,$B6064,NA())</f>
        <v>#N/A</v>
      </c>
      <c r="I6064" t="e">
        <f>IF($C6064="",$B6064,NA())</f>
        <v>#N/A</v>
      </c>
    </row>
    <row r="6065" spans="1:9">
      <c r="A6065">
        <v>-1.5864488</v>
      </c>
      <c r="B6065">
        <v>0.482823</v>
      </c>
      <c r="C6065">
        <f>'Map Data'!$I$82</f>
        <v>2</v>
      </c>
      <c r="D6065" t="e">
        <f>IF($C6065=1,$B6065,NA())</f>
        <v>#N/A</v>
      </c>
      <c r="E6065">
        <f>IF($C6065=2,$B6065,NA())</f>
        <v>0.482823</v>
      </c>
      <c r="F6065" t="e">
        <f>IF($C6065=3,$B6065,NA())</f>
        <v>#N/A</v>
      </c>
      <c r="G6065" t="e">
        <f>IF($C6065=4,$B6065,NA())</f>
        <v>#N/A</v>
      </c>
      <c r="H6065" t="e">
        <f>IF($C6065=5,$B6065,NA())</f>
        <v>#N/A</v>
      </c>
      <c r="I6065" t="e">
        <f>IF($C6065="",$B6065,NA())</f>
        <v>#N/A</v>
      </c>
    </row>
    <row r="6067" spans="1:9">
      <c r="A6067">
        <v>-1.5472772</v>
      </c>
      <c r="B6067">
        <v>0.482823</v>
      </c>
      <c r="C6067">
        <f>'Map Data'!$I$82</f>
        <v>2</v>
      </c>
      <c r="D6067" t="e">
        <f>IF($C6067=1,$B6067,NA())</f>
        <v>#N/A</v>
      </c>
      <c r="E6067">
        <f>IF($C6067=2,$B6067,NA())</f>
        <v>0.482823</v>
      </c>
      <c r="F6067" t="e">
        <f>IF($C6067=3,$B6067,NA())</f>
        <v>#N/A</v>
      </c>
      <c r="G6067" t="e">
        <f>IF($C6067=4,$B6067,NA())</f>
        <v>#N/A</v>
      </c>
      <c r="H6067" t="e">
        <f>IF($C6067=5,$B6067,NA())</f>
        <v>#N/A</v>
      </c>
      <c r="I6067" t="e">
        <f>IF($C6067="",$B6067,NA())</f>
        <v>#N/A</v>
      </c>
    </row>
    <row r="6068" spans="1:9">
      <c r="A6068">
        <v>-1.4086701</v>
      </c>
      <c r="B6068">
        <v>0.482823</v>
      </c>
      <c r="C6068">
        <f>'Map Data'!$I$82</f>
        <v>2</v>
      </c>
      <c r="D6068" t="e">
        <f>IF($C6068=1,$B6068,NA())</f>
        <v>#N/A</v>
      </c>
      <c r="E6068">
        <f>IF($C6068=2,$B6068,NA())</f>
        <v>0.482823</v>
      </c>
      <c r="F6068" t="e">
        <f>IF($C6068=3,$B6068,NA())</f>
        <v>#N/A</v>
      </c>
      <c r="G6068" t="e">
        <f>IF($C6068=4,$B6068,NA())</f>
        <v>#N/A</v>
      </c>
      <c r="H6068" t="e">
        <f>IF($C6068=5,$B6068,NA())</f>
        <v>#N/A</v>
      </c>
      <c r="I6068" t="e">
        <f>IF($C6068="",$B6068,NA())</f>
        <v>#N/A</v>
      </c>
    </row>
    <row r="6070" spans="1:9">
      <c r="A6070">
        <v>-1.6075412</v>
      </c>
      <c r="B6070">
        <v>0.5009023</v>
      </c>
      <c r="C6070">
        <f>'Map Data'!$I$82</f>
        <v>2</v>
      </c>
      <c r="D6070" t="e">
        <f>IF($C6070=1,$B6070,NA())</f>
        <v>#N/A</v>
      </c>
      <c r="E6070">
        <f>IF($C6070=2,$B6070,NA())</f>
        <v>0.5009023</v>
      </c>
      <c r="F6070" t="e">
        <f>IF($C6070=3,$B6070,NA())</f>
        <v>#N/A</v>
      </c>
      <c r="G6070" t="e">
        <f>IF($C6070=4,$B6070,NA())</f>
        <v>#N/A</v>
      </c>
      <c r="H6070" t="e">
        <f>IF($C6070=5,$B6070,NA())</f>
        <v>#N/A</v>
      </c>
      <c r="I6070" t="e">
        <f>IF($C6070="",$B6070,NA())</f>
        <v>#N/A</v>
      </c>
    </row>
    <row r="6071" spans="1:9">
      <c r="A6071">
        <v>-1.5924752</v>
      </c>
      <c r="B6071">
        <v>0.5009023</v>
      </c>
      <c r="C6071">
        <f>'Map Data'!$I$82</f>
        <v>2</v>
      </c>
      <c r="D6071" t="e">
        <f>IF($C6071=1,$B6071,NA())</f>
        <v>#N/A</v>
      </c>
      <c r="E6071">
        <f>IF($C6071=2,$B6071,NA())</f>
        <v>0.5009023</v>
      </c>
      <c r="F6071" t="e">
        <f>IF($C6071=3,$B6071,NA())</f>
        <v>#N/A</v>
      </c>
      <c r="G6071" t="e">
        <f>IF($C6071=4,$B6071,NA())</f>
        <v>#N/A</v>
      </c>
      <c r="H6071" t="e">
        <f>IF($C6071=5,$B6071,NA())</f>
        <v>#N/A</v>
      </c>
      <c r="I6071" t="e">
        <f>IF($C6071="",$B6071,NA())</f>
        <v>#N/A</v>
      </c>
    </row>
    <row r="6073" spans="1:9">
      <c r="A6073">
        <v>-1.5533036</v>
      </c>
      <c r="B6073">
        <v>0.5009023</v>
      </c>
      <c r="C6073">
        <f>'Map Data'!$I$82</f>
        <v>2</v>
      </c>
      <c r="D6073" t="e">
        <f>IF($C6073=1,$B6073,NA())</f>
        <v>#N/A</v>
      </c>
      <c r="E6073">
        <f>IF($C6073=2,$B6073,NA())</f>
        <v>0.5009023</v>
      </c>
      <c r="F6073" t="e">
        <f>IF($C6073=3,$B6073,NA())</f>
        <v>#N/A</v>
      </c>
      <c r="G6073" t="e">
        <f>IF($C6073=4,$B6073,NA())</f>
        <v>#N/A</v>
      </c>
      <c r="H6073" t="e">
        <f>IF($C6073=5,$B6073,NA())</f>
        <v>#N/A</v>
      </c>
      <c r="I6073" t="e">
        <f>IF($C6073="",$B6073,NA())</f>
        <v>#N/A</v>
      </c>
    </row>
    <row r="6074" spans="1:9">
      <c r="A6074">
        <v>-1.3996305</v>
      </c>
      <c r="B6074">
        <v>0.5009023</v>
      </c>
      <c r="C6074">
        <f>'Map Data'!$I$82</f>
        <v>2</v>
      </c>
      <c r="D6074" t="e">
        <f>IF($C6074=1,$B6074,NA())</f>
        <v>#N/A</v>
      </c>
      <c r="E6074">
        <f>IF($C6074=2,$B6074,NA())</f>
        <v>0.5009023</v>
      </c>
      <c r="F6074" t="e">
        <f>IF($C6074=3,$B6074,NA())</f>
        <v>#N/A</v>
      </c>
      <c r="G6074" t="e">
        <f>IF($C6074=4,$B6074,NA())</f>
        <v>#N/A</v>
      </c>
      <c r="H6074" t="e">
        <f>IF($C6074=5,$B6074,NA())</f>
        <v>#N/A</v>
      </c>
      <c r="I6074" t="e">
        <f>IF($C6074="",$B6074,NA())</f>
        <v>#N/A</v>
      </c>
    </row>
    <row r="6076" spans="1:9">
      <c r="A6076">
        <v>-1.6075412</v>
      </c>
      <c r="B6076">
        <v>0.5189815</v>
      </c>
      <c r="C6076">
        <f>'Map Data'!$I$82</f>
        <v>2</v>
      </c>
      <c r="D6076" t="e">
        <f>IF($C6076=1,$B6076,NA())</f>
        <v>#N/A</v>
      </c>
      <c r="E6076">
        <f>IF($C6076=2,$B6076,NA())</f>
        <v>0.5189815</v>
      </c>
      <c r="F6076" t="e">
        <f>IF($C6076=3,$B6076,NA())</f>
        <v>#N/A</v>
      </c>
      <c r="G6076" t="e">
        <f>IF($C6076=4,$B6076,NA())</f>
        <v>#N/A</v>
      </c>
      <c r="H6076" t="e">
        <f>IF($C6076=5,$B6076,NA())</f>
        <v>#N/A</v>
      </c>
      <c r="I6076" t="e">
        <f>IF($C6076="",$B6076,NA())</f>
        <v>#N/A</v>
      </c>
    </row>
    <row r="6077" spans="1:9">
      <c r="A6077">
        <v>-1.5954884</v>
      </c>
      <c r="B6077">
        <v>0.5189815</v>
      </c>
      <c r="C6077">
        <f>'Map Data'!$I$82</f>
        <v>2</v>
      </c>
      <c r="D6077" t="e">
        <f>IF($C6077=1,$B6077,NA())</f>
        <v>#N/A</v>
      </c>
      <c r="E6077">
        <f>IF($C6077=2,$B6077,NA())</f>
        <v>0.5189815</v>
      </c>
      <c r="F6077" t="e">
        <f>IF($C6077=3,$B6077,NA())</f>
        <v>#N/A</v>
      </c>
      <c r="G6077" t="e">
        <f>IF($C6077=4,$B6077,NA())</f>
        <v>#N/A</v>
      </c>
      <c r="H6077" t="e">
        <f>IF($C6077=5,$B6077,NA())</f>
        <v>#N/A</v>
      </c>
      <c r="I6077" t="e">
        <f>IF($C6077="",$B6077,NA())</f>
        <v>#N/A</v>
      </c>
    </row>
    <row r="6079" spans="1:9">
      <c r="A6079">
        <v>-1.5623432</v>
      </c>
      <c r="B6079">
        <v>0.5189815</v>
      </c>
      <c r="C6079">
        <f>'Map Data'!$I$82</f>
        <v>2</v>
      </c>
      <c r="D6079" t="e">
        <f>IF($C6079=1,$B6079,NA())</f>
        <v>#N/A</v>
      </c>
      <c r="E6079">
        <f>IF($C6079=2,$B6079,NA())</f>
        <v>0.5189815</v>
      </c>
      <c r="F6079" t="e">
        <f>IF($C6079=3,$B6079,NA())</f>
        <v>#N/A</v>
      </c>
      <c r="G6079" t="e">
        <f>IF($C6079=4,$B6079,NA())</f>
        <v>#N/A</v>
      </c>
      <c r="H6079" t="e">
        <f>IF($C6079=5,$B6079,NA())</f>
        <v>#N/A</v>
      </c>
      <c r="I6079" t="e">
        <f>IF($C6079="",$B6079,NA())</f>
        <v>#N/A</v>
      </c>
    </row>
    <row r="6080" spans="1:9">
      <c r="A6080">
        <v>-1.4086701</v>
      </c>
      <c r="B6080">
        <v>0.5189815</v>
      </c>
      <c r="C6080">
        <f>'Map Data'!$I$82</f>
        <v>2</v>
      </c>
      <c r="D6080" t="e">
        <f>IF($C6080=1,$B6080,NA())</f>
        <v>#N/A</v>
      </c>
      <c r="E6080">
        <f>IF($C6080=2,$B6080,NA())</f>
        <v>0.5189815</v>
      </c>
      <c r="F6080" t="e">
        <f>IF($C6080=3,$B6080,NA())</f>
        <v>#N/A</v>
      </c>
      <c r="G6080" t="e">
        <f>IF($C6080=4,$B6080,NA())</f>
        <v>#N/A</v>
      </c>
      <c r="H6080" t="e">
        <f>IF($C6080=5,$B6080,NA())</f>
        <v>#N/A</v>
      </c>
      <c r="I6080" t="e">
        <f>IF($C6080="",$B6080,NA())</f>
        <v>#N/A</v>
      </c>
    </row>
    <row r="6082" spans="1:9">
      <c r="A6082">
        <v>-1.6256204</v>
      </c>
      <c r="B6082">
        <v>0.5370608</v>
      </c>
      <c r="C6082">
        <f>'Map Data'!$I$82</f>
        <v>2</v>
      </c>
      <c r="D6082" t="e">
        <f>IF($C6082=1,$B6082,NA())</f>
        <v>#N/A</v>
      </c>
      <c r="E6082">
        <f>IF($C6082=2,$B6082,NA())</f>
        <v>0.5370608</v>
      </c>
      <c r="F6082" t="e">
        <f>IF($C6082=3,$B6082,NA())</f>
        <v>#N/A</v>
      </c>
      <c r="G6082" t="e">
        <f>IF($C6082=4,$B6082,NA())</f>
        <v>#N/A</v>
      </c>
      <c r="H6082" t="e">
        <f>IF($C6082=5,$B6082,NA())</f>
        <v>#N/A</v>
      </c>
      <c r="I6082" t="e">
        <f>IF($C6082="",$B6082,NA())</f>
        <v>#N/A</v>
      </c>
    </row>
    <row r="6083" spans="1:9">
      <c r="A6083">
        <v>-1.5985016</v>
      </c>
      <c r="B6083">
        <v>0.5370608</v>
      </c>
      <c r="C6083">
        <f>'Map Data'!$I$82</f>
        <v>2</v>
      </c>
      <c r="D6083" t="e">
        <f>IF($C6083=1,$B6083,NA())</f>
        <v>#N/A</v>
      </c>
      <c r="E6083">
        <f>IF($C6083=2,$B6083,NA())</f>
        <v>0.5370608</v>
      </c>
      <c r="F6083" t="e">
        <f>IF($C6083=3,$B6083,NA())</f>
        <v>#N/A</v>
      </c>
      <c r="G6083" t="e">
        <f>IF($C6083=4,$B6083,NA())</f>
        <v>#N/A</v>
      </c>
      <c r="H6083" t="e">
        <f>IF($C6083=5,$B6083,NA())</f>
        <v>#N/A</v>
      </c>
      <c r="I6083" t="e">
        <f>IF($C6083="",$B6083,NA())</f>
        <v>#N/A</v>
      </c>
    </row>
    <row r="6085" spans="1:9">
      <c r="A6085">
        <v>-1.5683696</v>
      </c>
      <c r="B6085">
        <v>0.5370608</v>
      </c>
      <c r="C6085">
        <f>'Map Data'!$I$82</f>
        <v>2</v>
      </c>
      <c r="D6085" t="e">
        <f>IF($C6085=1,$B6085,NA())</f>
        <v>#N/A</v>
      </c>
      <c r="E6085">
        <f>IF($C6085=2,$B6085,NA())</f>
        <v>0.5370608</v>
      </c>
      <c r="F6085" t="e">
        <f>IF($C6085=3,$B6085,NA())</f>
        <v>#N/A</v>
      </c>
      <c r="G6085" t="e">
        <f>IF($C6085=4,$B6085,NA())</f>
        <v>#N/A</v>
      </c>
      <c r="H6085" t="e">
        <f>IF($C6085=5,$B6085,NA())</f>
        <v>#N/A</v>
      </c>
      <c r="I6085" t="e">
        <f>IF($C6085="",$B6085,NA())</f>
        <v>#N/A</v>
      </c>
    </row>
    <row r="6086" spans="1:9">
      <c r="A6086">
        <v>-1.4177097</v>
      </c>
      <c r="B6086">
        <v>0.5370608</v>
      </c>
      <c r="C6086">
        <f>'Map Data'!$I$82</f>
        <v>2</v>
      </c>
      <c r="D6086" t="e">
        <f>IF($C6086=1,$B6086,NA())</f>
        <v>#N/A</v>
      </c>
      <c r="E6086">
        <f>IF($C6086=2,$B6086,NA())</f>
        <v>0.5370608</v>
      </c>
      <c r="F6086" t="e">
        <f>IF($C6086=3,$B6086,NA())</f>
        <v>#N/A</v>
      </c>
      <c r="G6086" t="e">
        <f>IF($C6086=4,$B6086,NA())</f>
        <v>#N/A</v>
      </c>
      <c r="H6086" t="e">
        <f>IF($C6086=5,$B6086,NA())</f>
        <v>#N/A</v>
      </c>
      <c r="I6086" t="e">
        <f>IF($C6086="",$B6086,NA())</f>
        <v>#N/A</v>
      </c>
    </row>
    <row r="6088" spans="1:9">
      <c r="A6088">
        <v>-1.619594</v>
      </c>
      <c r="B6088">
        <v>0.55514</v>
      </c>
      <c r="C6088">
        <f>'Map Data'!$I$82</f>
        <v>2</v>
      </c>
      <c r="D6088" t="e">
        <f>IF($C6088=1,$B6088,NA())</f>
        <v>#N/A</v>
      </c>
      <c r="E6088">
        <f>IF($C6088=2,$B6088,NA())</f>
        <v>0.55514</v>
      </c>
      <c r="F6088" t="e">
        <f>IF($C6088=3,$B6088,NA())</f>
        <v>#N/A</v>
      </c>
      <c r="G6088" t="e">
        <f>IF($C6088=4,$B6088,NA())</f>
        <v>#N/A</v>
      </c>
      <c r="H6088" t="e">
        <f>IF($C6088=5,$B6088,NA())</f>
        <v>#N/A</v>
      </c>
      <c r="I6088" t="e">
        <f>IF($C6088="",$B6088,NA())</f>
        <v>#N/A</v>
      </c>
    </row>
    <row r="6089" spans="1:9">
      <c r="A6089">
        <v>-1.6015148</v>
      </c>
      <c r="B6089">
        <v>0.55514</v>
      </c>
      <c r="C6089">
        <f>'Map Data'!$I$82</f>
        <v>2</v>
      </c>
      <c r="D6089" t="e">
        <f>IF($C6089=1,$B6089,NA())</f>
        <v>#N/A</v>
      </c>
      <c r="E6089">
        <f>IF($C6089=2,$B6089,NA())</f>
        <v>0.55514</v>
      </c>
      <c r="F6089" t="e">
        <f>IF($C6089=3,$B6089,NA())</f>
        <v>#N/A</v>
      </c>
      <c r="G6089" t="e">
        <f>IF($C6089=4,$B6089,NA())</f>
        <v>#N/A</v>
      </c>
      <c r="H6089" t="e">
        <f>IF($C6089=5,$B6089,NA())</f>
        <v>#N/A</v>
      </c>
      <c r="I6089" t="e">
        <f>IF($C6089="",$B6089,NA())</f>
        <v>#N/A</v>
      </c>
    </row>
    <row r="6091" spans="1:9">
      <c r="A6091">
        <v>-1.5774092</v>
      </c>
      <c r="B6091">
        <v>0.55514</v>
      </c>
      <c r="C6091">
        <f>'Map Data'!$I$82</f>
        <v>2</v>
      </c>
      <c r="D6091" t="e">
        <f>IF($C6091=1,$B6091,NA())</f>
        <v>#N/A</v>
      </c>
      <c r="E6091">
        <f>IF($C6091=2,$B6091,NA())</f>
        <v>0.55514</v>
      </c>
      <c r="F6091" t="e">
        <f>IF($C6091=3,$B6091,NA())</f>
        <v>#N/A</v>
      </c>
      <c r="G6091" t="e">
        <f>IF($C6091=4,$B6091,NA())</f>
        <v>#N/A</v>
      </c>
      <c r="H6091" t="e">
        <f>IF($C6091=5,$B6091,NA())</f>
        <v>#N/A</v>
      </c>
      <c r="I6091" t="e">
        <f>IF($C6091="",$B6091,NA())</f>
        <v>#N/A</v>
      </c>
    </row>
    <row r="6092" spans="1:9">
      <c r="A6092">
        <v>-1.4207229</v>
      </c>
      <c r="B6092">
        <v>0.55514</v>
      </c>
      <c r="C6092">
        <f>'Map Data'!$I$82</f>
        <v>2</v>
      </c>
      <c r="D6092" t="e">
        <f>IF($C6092=1,$B6092,NA())</f>
        <v>#N/A</v>
      </c>
      <c r="E6092">
        <f>IF($C6092=2,$B6092,NA())</f>
        <v>0.55514</v>
      </c>
      <c r="F6092" t="e">
        <f>IF($C6092=3,$B6092,NA())</f>
        <v>#N/A</v>
      </c>
      <c r="G6092" t="e">
        <f>IF($C6092=4,$B6092,NA())</f>
        <v>#N/A</v>
      </c>
      <c r="H6092" t="e">
        <f>IF($C6092=5,$B6092,NA())</f>
        <v>#N/A</v>
      </c>
      <c r="I6092" t="e">
        <f>IF($C6092="",$B6092,NA())</f>
        <v>#N/A</v>
      </c>
    </row>
    <row r="6094" spans="1:9">
      <c r="A6094">
        <v>-1.6165808</v>
      </c>
      <c r="B6094">
        <v>0.5732192</v>
      </c>
      <c r="C6094">
        <f>'Map Data'!$I$82</f>
        <v>2</v>
      </c>
      <c r="D6094" t="e">
        <f>IF($C6094=1,$B6094,NA())</f>
        <v>#N/A</v>
      </c>
      <c r="E6094">
        <f>IF($C6094=2,$B6094,NA())</f>
        <v>0.5732192</v>
      </c>
      <c r="F6094" t="e">
        <f>IF($C6094=3,$B6094,NA())</f>
        <v>#N/A</v>
      </c>
      <c r="G6094" t="e">
        <f>IF($C6094=4,$B6094,NA())</f>
        <v>#N/A</v>
      </c>
      <c r="H6094" t="e">
        <f>IF($C6094=5,$B6094,NA())</f>
        <v>#N/A</v>
      </c>
      <c r="I6094" t="e">
        <f>IF($C6094="",$B6094,NA())</f>
        <v>#N/A</v>
      </c>
    </row>
    <row r="6095" spans="1:9">
      <c r="A6095">
        <v>-1.604528</v>
      </c>
      <c r="B6095">
        <v>0.5732192</v>
      </c>
      <c r="C6095">
        <f>'Map Data'!$I$82</f>
        <v>2</v>
      </c>
      <c r="D6095" t="e">
        <f>IF($C6095=1,$B6095,NA())</f>
        <v>#N/A</v>
      </c>
      <c r="E6095">
        <f>IF($C6095=2,$B6095,NA())</f>
        <v>0.5732192</v>
      </c>
      <c r="F6095" t="e">
        <f>IF($C6095=3,$B6095,NA())</f>
        <v>#N/A</v>
      </c>
      <c r="G6095" t="e">
        <f>IF($C6095=4,$B6095,NA())</f>
        <v>#N/A</v>
      </c>
      <c r="H6095" t="e">
        <f>IF($C6095=5,$B6095,NA())</f>
        <v>#N/A</v>
      </c>
      <c r="I6095" t="e">
        <f>IF($C6095="",$B6095,NA())</f>
        <v>#N/A</v>
      </c>
    </row>
    <row r="6097" spans="1:9">
      <c r="A6097">
        <v>-1.5834356</v>
      </c>
      <c r="B6097">
        <v>0.5732192</v>
      </c>
      <c r="C6097">
        <f>'Map Data'!$I$82</f>
        <v>2</v>
      </c>
      <c r="D6097" t="e">
        <f>IF($C6097=1,$B6097,NA())</f>
        <v>#N/A</v>
      </c>
      <c r="E6097">
        <f>IF($C6097=2,$B6097,NA())</f>
        <v>0.5732192</v>
      </c>
      <c r="F6097" t="e">
        <f>IF($C6097=3,$B6097,NA())</f>
        <v>#N/A</v>
      </c>
      <c r="G6097" t="e">
        <f>IF($C6097=4,$B6097,NA())</f>
        <v>#N/A</v>
      </c>
      <c r="H6097" t="e">
        <f>IF($C6097=5,$B6097,NA())</f>
        <v>#N/A</v>
      </c>
      <c r="I6097" t="e">
        <f>IF($C6097="",$B6097,NA())</f>
        <v>#N/A</v>
      </c>
    </row>
    <row r="6098" spans="1:9">
      <c r="A6098">
        <v>-1.4237361</v>
      </c>
      <c r="B6098">
        <v>0.5732192</v>
      </c>
      <c r="C6098">
        <f>'Map Data'!$I$82</f>
        <v>2</v>
      </c>
      <c r="D6098" t="e">
        <f>IF($C6098=1,$B6098,NA())</f>
        <v>#N/A</v>
      </c>
      <c r="E6098">
        <f>IF($C6098=2,$B6098,NA())</f>
        <v>0.5732192</v>
      </c>
      <c r="F6098" t="e">
        <f>IF($C6098=3,$B6098,NA())</f>
        <v>#N/A</v>
      </c>
      <c r="G6098" t="e">
        <f>IF($C6098=4,$B6098,NA())</f>
        <v>#N/A</v>
      </c>
      <c r="H6098" t="e">
        <f>IF($C6098=5,$B6098,NA())</f>
        <v>#N/A</v>
      </c>
      <c r="I6098" t="e">
        <f>IF($C6098="",$B6098,NA())</f>
        <v>#N/A</v>
      </c>
    </row>
    <row r="6100" spans="1:9">
      <c r="A6100">
        <v>-1.6256204</v>
      </c>
      <c r="B6100">
        <v>0.5912984999999999</v>
      </c>
      <c r="C6100">
        <f>'Map Data'!$I$82</f>
        <v>2</v>
      </c>
      <c r="D6100" t="e">
        <f>IF($C6100=1,$B6100,NA())</f>
        <v>#N/A</v>
      </c>
      <c r="E6100">
        <f>IF($C6100=2,$B6100,NA())</f>
        <v>0.5912985</v>
      </c>
      <c r="F6100" t="e">
        <f>IF($C6100=3,$B6100,NA())</f>
        <v>#N/A</v>
      </c>
      <c r="G6100" t="e">
        <f>IF($C6100=4,$B6100,NA())</f>
        <v>#N/A</v>
      </c>
      <c r="H6100" t="e">
        <f>IF($C6100=5,$B6100,NA())</f>
        <v>#N/A</v>
      </c>
      <c r="I6100" t="e">
        <f>IF($C6100="",$B6100,NA())</f>
        <v>#N/A</v>
      </c>
    </row>
    <row r="6101" spans="1:9">
      <c r="A6101">
        <v>-1.6135676</v>
      </c>
      <c r="B6101">
        <v>0.5912984999999999</v>
      </c>
      <c r="C6101">
        <f>'Map Data'!$I$82</f>
        <v>2</v>
      </c>
      <c r="D6101" t="e">
        <f>IF($C6101=1,$B6101,NA())</f>
        <v>#N/A</v>
      </c>
      <c r="E6101">
        <f>IF($C6101=2,$B6101,NA())</f>
        <v>0.5912985</v>
      </c>
      <c r="F6101" t="e">
        <f>IF($C6101=3,$B6101,NA())</f>
        <v>#N/A</v>
      </c>
      <c r="G6101" t="e">
        <f>IF($C6101=4,$B6101,NA())</f>
        <v>#N/A</v>
      </c>
      <c r="H6101" t="e">
        <f>IF($C6101=5,$B6101,NA())</f>
        <v>#N/A</v>
      </c>
      <c r="I6101" t="e">
        <f>IF($C6101="",$B6101,NA())</f>
        <v>#N/A</v>
      </c>
    </row>
    <row r="6103" spans="1:9">
      <c r="A6103">
        <v>-1.5834356</v>
      </c>
      <c r="B6103">
        <v>0.5912984999999999</v>
      </c>
      <c r="C6103">
        <f>'Map Data'!$I$82</f>
        <v>2</v>
      </c>
      <c r="D6103" t="e">
        <f>IF($C6103=1,$B6103,NA())</f>
        <v>#N/A</v>
      </c>
      <c r="E6103">
        <f>IF($C6103=2,$B6103,NA())</f>
        <v>0.5912985</v>
      </c>
      <c r="F6103" t="e">
        <f>IF($C6103=3,$B6103,NA())</f>
        <v>#N/A</v>
      </c>
      <c r="G6103" t="e">
        <f>IF($C6103=4,$B6103,NA())</f>
        <v>#N/A</v>
      </c>
      <c r="H6103" t="e">
        <f>IF($C6103=5,$B6103,NA())</f>
        <v>#N/A</v>
      </c>
      <c r="I6103" t="e">
        <f>IF($C6103="",$B6103,NA())</f>
        <v>#N/A</v>
      </c>
    </row>
    <row r="6104" spans="1:9">
      <c r="A6104">
        <v>-1.4719473</v>
      </c>
      <c r="B6104">
        <v>0.5912984999999999</v>
      </c>
      <c r="C6104">
        <f>'Map Data'!$I$82</f>
        <v>2</v>
      </c>
      <c r="D6104" t="e">
        <f>IF($C6104=1,$B6104,NA())</f>
        <v>#N/A</v>
      </c>
      <c r="E6104">
        <f>IF($C6104=2,$B6104,NA())</f>
        <v>0.5912985</v>
      </c>
      <c r="F6104" t="e">
        <f>IF($C6104=3,$B6104,NA())</f>
        <v>#N/A</v>
      </c>
      <c r="G6104" t="e">
        <f>IF($C6104=4,$B6104,NA())</f>
        <v>#N/A</v>
      </c>
      <c r="H6104" t="e">
        <f>IF($C6104=5,$B6104,NA())</f>
        <v>#N/A</v>
      </c>
      <c r="I6104" t="e">
        <f>IF($C6104="",$B6104,NA())</f>
        <v>#N/A</v>
      </c>
    </row>
    <row r="6106" spans="1:9">
      <c r="A6106">
        <v>-1.6286336</v>
      </c>
      <c r="B6106">
        <v>0.6093777</v>
      </c>
      <c r="C6106">
        <f>'Map Data'!$I$82</f>
        <v>2</v>
      </c>
      <c r="D6106" t="e">
        <f>IF($C6106=1,$B6106,NA())</f>
        <v>#N/A</v>
      </c>
      <c r="E6106">
        <f>IF($C6106=2,$B6106,NA())</f>
        <v>0.6093777</v>
      </c>
      <c r="F6106" t="e">
        <f>IF($C6106=3,$B6106,NA())</f>
        <v>#N/A</v>
      </c>
      <c r="G6106" t="e">
        <f>IF($C6106=4,$B6106,NA())</f>
        <v>#N/A</v>
      </c>
      <c r="H6106" t="e">
        <f>IF($C6106=5,$B6106,NA())</f>
        <v>#N/A</v>
      </c>
      <c r="I6106" t="e">
        <f>IF($C6106="",$B6106,NA())</f>
        <v>#N/A</v>
      </c>
    </row>
    <row r="6107" spans="1:9">
      <c r="A6107">
        <v>-1.6105544</v>
      </c>
      <c r="B6107">
        <v>0.6093777</v>
      </c>
      <c r="C6107">
        <f>'Map Data'!$I$82</f>
        <v>2</v>
      </c>
      <c r="D6107" t="e">
        <f>IF($C6107=1,$B6107,NA())</f>
        <v>#N/A</v>
      </c>
      <c r="E6107">
        <f>IF($C6107=2,$B6107,NA())</f>
        <v>0.6093777</v>
      </c>
      <c r="F6107" t="e">
        <f>IF($C6107=3,$B6107,NA())</f>
        <v>#N/A</v>
      </c>
      <c r="G6107" t="e">
        <f>IF($C6107=4,$B6107,NA())</f>
        <v>#N/A</v>
      </c>
      <c r="H6107" t="e">
        <f>IF($C6107=5,$B6107,NA())</f>
        <v>#N/A</v>
      </c>
      <c r="I6107" t="e">
        <f>IF($C6107="",$B6107,NA())</f>
        <v>#N/A</v>
      </c>
    </row>
    <row r="6109" spans="1:9">
      <c r="A6109">
        <v>-1.5834356</v>
      </c>
      <c r="B6109">
        <v>0.6093777</v>
      </c>
      <c r="C6109">
        <f>'Map Data'!$I$82</f>
        <v>2</v>
      </c>
      <c r="D6109" t="e">
        <f>IF($C6109=1,$B6109,NA())</f>
        <v>#N/A</v>
      </c>
      <c r="E6109">
        <f>IF($C6109=2,$B6109,NA())</f>
        <v>0.6093777</v>
      </c>
      <c r="F6109" t="e">
        <f>IF($C6109=3,$B6109,NA())</f>
        <v>#N/A</v>
      </c>
      <c r="G6109" t="e">
        <f>IF($C6109=4,$B6109,NA())</f>
        <v>#N/A</v>
      </c>
      <c r="H6109" t="e">
        <f>IF($C6109=5,$B6109,NA())</f>
        <v>#N/A</v>
      </c>
      <c r="I6109" t="e">
        <f>IF($C6109="",$B6109,NA())</f>
        <v>#N/A</v>
      </c>
    </row>
    <row r="6110" spans="1:9">
      <c r="A6110">
        <v>-1.4779737</v>
      </c>
      <c r="B6110">
        <v>0.6093777</v>
      </c>
      <c r="C6110">
        <f>'Map Data'!$I$82</f>
        <v>2</v>
      </c>
      <c r="D6110" t="e">
        <f>IF($C6110=1,$B6110,NA())</f>
        <v>#N/A</v>
      </c>
      <c r="E6110">
        <f>IF($C6110=2,$B6110,NA())</f>
        <v>0.6093777</v>
      </c>
      <c r="F6110" t="e">
        <f>IF($C6110=3,$B6110,NA())</f>
        <v>#N/A</v>
      </c>
      <c r="G6110" t="e">
        <f>IF($C6110=4,$B6110,NA())</f>
        <v>#N/A</v>
      </c>
      <c r="H6110" t="e">
        <f>IF($C6110=5,$B6110,NA())</f>
        <v>#N/A</v>
      </c>
      <c r="I6110" t="e">
        <f>IF($C6110="",$B6110,NA())</f>
        <v>#N/A</v>
      </c>
    </row>
    <row r="6112" spans="1:9">
      <c r="A6112">
        <v>-1.6286336</v>
      </c>
      <c r="B6112">
        <v>0.627457</v>
      </c>
      <c r="C6112">
        <f>'Map Data'!$I$82</f>
        <v>2</v>
      </c>
      <c r="D6112" t="e">
        <f>IF($C6112=1,$B6112,NA())</f>
        <v>#N/A</v>
      </c>
      <c r="E6112">
        <f>IF($C6112=2,$B6112,NA())</f>
        <v>0.627457</v>
      </c>
      <c r="F6112" t="e">
        <f>IF($C6112=3,$B6112,NA())</f>
        <v>#N/A</v>
      </c>
      <c r="G6112" t="e">
        <f>IF($C6112=4,$B6112,NA())</f>
        <v>#N/A</v>
      </c>
      <c r="H6112" t="e">
        <f>IF($C6112=5,$B6112,NA())</f>
        <v>#N/A</v>
      </c>
      <c r="I6112" t="e">
        <f>IF($C6112="",$B6112,NA())</f>
        <v>#N/A</v>
      </c>
    </row>
    <row r="6113" spans="1:9">
      <c r="A6113">
        <v>-1.5713828</v>
      </c>
      <c r="B6113">
        <v>0.627457</v>
      </c>
      <c r="C6113">
        <f>'Map Data'!$I$82</f>
        <v>2</v>
      </c>
      <c r="D6113" t="e">
        <f>IF($C6113=1,$B6113,NA())</f>
        <v>#N/A</v>
      </c>
      <c r="E6113">
        <f>IF($C6113=2,$B6113,NA())</f>
        <v>0.627457</v>
      </c>
      <c r="F6113" t="e">
        <f>IF($C6113=3,$B6113,NA())</f>
        <v>#N/A</v>
      </c>
      <c r="G6113" t="e">
        <f>IF($C6113=4,$B6113,NA())</f>
        <v>#N/A</v>
      </c>
      <c r="H6113" t="e">
        <f>IF($C6113=5,$B6113,NA())</f>
        <v>#N/A</v>
      </c>
      <c r="I6113" t="e">
        <f>IF($C6113="",$B6113,NA())</f>
        <v>#N/A</v>
      </c>
    </row>
    <row r="6115" spans="1:9">
      <c r="A6115">
        <v>1.5533036</v>
      </c>
      <c r="B6115">
        <v>0.030842</v>
      </c>
      <c r="C6115">
        <f>'Map Data'!$I$83</f>
        <v>4</v>
      </c>
      <c r="D6115" t="e">
        <f>IF($C6115=1,$B6115,NA())</f>
        <v>#N/A</v>
      </c>
      <c r="E6115" t="e">
        <f>IF($C6115=2,$B6115,NA())</f>
        <v>#N/A</v>
      </c>
      <c r="F6115" t="e">
        <f>IF($C6115=3,$B6115,NA())</f>
        <v>#N/A</v>
      </c>
      <c r="G6115">
        <f>IF($C6115=4,$B6115,NA())</f>
        <v>0.030842</v>
      </c>
      <c r="H6115" t="e">
        <f>IF($C6115=5,$B6115,NA())</f>
        <v>#N/A</v>
      </c>
      <c r="I6115" t="e">
        <f>IF($C6115="",$B6115,NA())</f>
        <v>#N/A</v>
      </c>
    </row>
    <row r="6116" spans="1:9">
      <c r="A6116">
        <v>1.5653564</v>
      </c>
      <c r="B6116">
        <v>0.030842</v>
      </c>
      <c r="C6116">
        <f>'Map Data'!$I$83</f>
        <v>4</v>
      </c>
      <c r="D6116" t="e">
        <f>IF($C6116=1,$B6116,NA())</f>
        <v>#N/A</v>
      </c>
      <c r="E6116" t="e">
        <f>IF($C6116=2,$B6116,NA())</f>
        <v>#N/A</v>
      </c>
      <c r="F6116" t="e">
        <f>IF($C6116=3,$B6116,NA())</f>
        <v>#N/A</v>
      </c>
      <c r="G6116">
        <f>IF($C6116=4,$B6116,NA())</f>
        <v>0.030842</v>
      </c>
      <c r="H6116" t="e">
        <f>IF($C6116=5,$B6116,NA())</f>
        <v>#N/A</v>
      </c>
      <c r="I6116" t="e">
        <f>IF($C6116="",$B6116,NA())</f>
        <v>#N/A</v>
      </c>
    </row>
    <row r="6118" spans="1:9">
      <c r="A6118">
        <v>1.6527392</v>
      </c>
      <c r="B6118">
        <v>0.030842</v>
      </c>
      <c r="C6118">
        <f>'Map Data'!$I$83</f>
        <v>4</v>
      </c>
      <c r="D6118" t="e">
        <f>IF($C6118=1,$B6118,NA())</f>
        <v>#N/A</v>
      </c>
      <c r="E6118" t="e">
        <f>IF($C6118=2,$B6118,NA())</f>
        <v>#N/A</v>
      </c>
      <c r="F6118" t="e">
        <f>IF($C6118=3,$B6118,NA())</f>
        <v>#N/A</v>
      </c>
      <c r="G6118">
        <f>IF($C6118=4,$B6118,NA())</f>
        <v>0.030842</v>
      </c>
      <c r="H6118" t="e">
        <f>IF($C6118=5,$B6118,NA())</f>
        <v>#N/A</v>
      </c>
      <c r="I6118" t="e">
        <f>IF($C6118="",$B6118,NA())</f>
        <v>#N/A</v>
      </c>
    </row>
    <row r="6119" spans="1:9">
      <c r="A6119">
        <v>1.7220427</v>
      </c>
      <c r="B6119">
        <v>0.030842</v>
      </c>
      <c r="C6119">
        <f>'Map Data'!$I$83</f>
        <v>4</v>
      </c>
      <c r="D6119" t="e">
        <f>IF($C6119=1,$B6119,NA())</f>
        <v>#N/A</v>
      </c>
      <c r="E6119" t="e">
        <f>IF($C6119=2,$B6119,NA())</f>
        <v>#N/A</v>
      </c>
      <c r="F6119" t="e">
        <f>IF($C6119=3,$B6119,NA())</f>
        <v>#N/A</v>
      </c>
      <c r="G6119">
        <f>IF($C6119=4,$B6119,NA())</f>
        <v>0.030842</v>
      </c>
      <c r="H6119" t="e">
        <f>IF($C6119=5,$B6119,NA())</f>
        <v>#N/A</v>
      </c>
      <c r="I6119" t="e">
        <f>IF($C6119="",$B6119,NA())</f>
        <v>#N/A</v>
      </c>
    </row>
    <row r="6121" spans="1:9">
      <c r="A6121">
        <v>1.5322112</v>
      </c>
      <c r="B6121">
        <v>0.0489213</v>
      </c>
      <c r="C6121">
        <f>'Map Data'!$I$83</f>
        <v>4</v>
      </c>
      <c r="D6121" t="e">
        <f>IF($C6121=1,$B6121,NA())</f>
        <v>#N/A</v>
      </c>
      <c r="E6121" t="e">
        <f>IF($C6121=2,$B6121,NA())</f>
        <v>#N/A</v>
      </c>
      <c r="F6121" t="e">
        <f>IF($C6121=3,$B6121,NA())</f>
        <v>#N/A</v>
      </c>
      <c r="G6121">
        <f>IF($C6121=4,$B6121,NA())</f>
        <v>0.0489213</v>
      </c>
      <c r="H6121" t="e">
        <f>IF($C6121=5,$B6121,NA())</f>
        <v>#N/A</v>
      </c>
      <c r="I6121" t="e">
        <f>IF($C6121="",$B6121,NA())</f>
        <v>#N/A</v>
      </c>
    </row>
    <row r="6122" spans="1:9">
      <c r="A6122">
        <v>1.55933</v>
      </c>
      <c r="B6122">
        <v>0.0489213</v>
      </c>
      <c r="C6122">
        <f>'Map Data'!$I$83</f>
        <v>4</v>
      </c>
      <c r="D6122" t="e">
        <f>IF($C6122=1,$B6122,NA())</f>
        <v>#N/A</v>
      </c>
      <c r="E6122" t="e">
        <f>IF($C6122=2,$B6122,NA())</f>
        <v>#N/A</v>
      </c>
      <c r="F6122" t="e">
        <f>IF($C6122=3,$B6122,NA())</f>
        <v>#N/A</v>
      </c>
      <c r="G6122">
        <f>IF($C6122=4,$B6122,NA())</f>
        <v>0.0489213</v>
      </c>
      <c r="H6122" t="e">
        <f>IF($C6122=5,$B6122,NA())</f>
        <v>#N/A</v>
      </c>
      <c r="I6122" t="e">
        <f>IF($C6122="",$B6122,NA())</f>
        <v>#N/A</v>
      </c>
    </row>
    <row r="6124" spans="1:9">
      <c r="A6124">
        <v>1.6738316</v>
      </c>
      <c r="B6124">
        <v>0.0489213</v>
      </c>
      <c r="C6124">
        <f>'Map Data'!$I$83</f>
        <v>4</v>
      </c>
      <c r="D6124" t="e">
        <f>IF($C6124=1,$B6124,NA())</f>
        <v>#N/A</v>
      </c>
      <c r="E6124" t="e">
        <f>IF($C6124=2,$B6124,NA())</f>
        <v>#N/A</v>
      </c>
      <c r="F6124" t="e">
        <f>IF($C6124=3,$B6124,NA())</f>
        <v>#N/A</v>
      </c>
      <c r="G6124">
        <f>IF($C6124=4,$B6124,NA())</f>
        <v>0.0489213</v>
      </c>
      <c r="H6124" t="e">
        <f>IF($C6124=5,$B6124,NA())</f>
        <v>#N/A</v>
      </c>
      <c r="I6124" t="e">
        <f>IF($C6124="",$B6124,NA())</f>
        <v>#N/A</v>
      </c>
    </row>
    <row r="6125" spans="1:9">
      <c r="A6125">
        <v>1.7280691</v>
      </c>
      <c r="B6125">
        <v>0.0489213</v>
      </c>
      <c r="C6125">
        <f>'Map Data'!$I$83</f>
        <v>4</v>
      </c>
      <c r="D6125" t="e">
        <f>IF($C6125=1,$B6125,NA())</f>
        <v>#N/A</v>
      </c>
      <c r="E6125" t="e">
        <f>IF($C6125=2,$B6125,NA())</f>
        <v>#N/A</v>
      </c>
      <c r="F6125" t="e">
        <f>IF($C6125=3,$B6125,NA())</f>
        <v>#N/A</v>
      </c>
      <c r="G6125">
        <f>IF($C6125=4,$B6125,NA())</f>
        <v>0.0489213</v>
      </c>
      <c r="H6125" t="e">
        <f>IF($C6125=5,$B6125,NA())</f>
        <v>#N/A</v>
      </c>
      <c r="I6125" t="e">
        <f>IF($C6125="",$B6125,NA())</f>
        <v>#N/A</v>
      </c>
    </row>
    <row r="6127" spans="1:9">
      <c r="A6127">
        <v>1.5231716</v>
      </c>
      <c r="B6127">
        <v>0.0670005</v>
      </c>
      <c r="C6127">
        <f>'Map Data'!$I$83</f>
        <v>4</v>
      </c>
      <c r="D6127" t="e">
        <f>IF($C6127=1,$B6127,NA())</f>
        <v>#N/A</v>
      </c>
      <c r="E6127" t="e">
        <f>IF($C6127=2,$B6127,NA())</f>
        <v>#N/A</v>
      </c>
      <c r="F6127" t="e">
        <f>IF($C6127=3,$B6127,NA())</f>
        <v>#N/A</v>
      </c>
      <c r="G6127">
        <f>IF($C6127=4,$B6127,NA())</f>
        <v>0.0670005</v>
      </c>
      <c r="H6127" t="e">
        <f>IF($C6127=5,$B6127,NA())</f>
        <v>#N/A</v>
      </c>
      <c r="I6127" t="e">
        <f>IF($C6127="",$B6127,NA())</f>
        <v>#N/A</v>
      </c>
    </row>
    <row r="6128" spans="1:9">
      <c r="A6128">
        <v>1.5533036</v>
      </c>
      <c r="B6128">
        <v>0.0670005</v>
      </c>
      <c r="C6128">
        <f>'Map Data'!$I$83</f>
        <v>4</v>
      </c>
      <c r="D6128" t="e">
        <f>IF($C6128=1,$B6128,NA())</f>
        <v>#N/A</v>
      </c>
      <c r="E6128" t="e">
        <f>IF($C6128=2,$B6128,NA())</f>
        <v>#N/A</v>
      </c>
      <c r="F6128" t="e">
        <f>IF($C6128=3,$B6128,NA())</f>
        <v>#N/A</v>
      </c>
      <c r="G6128">
        <f>IF($C6128=4,$B6128,NA())</f>
        <v>0.0670005</v>
      </c>
      <c r="H6128" t="e">
        <f>IF($C6128=5,$B6128,NA())</f>
        <v>#N/A</v>
      </c>
      <c r="I6128" t="e">
        <f>IF($C6128="",$B6128,NA())</f>
        <v>#N/A</v>
      </c>
    </row>
    <row r="6130" spans="1:9">
      <c r="A6130">
        <v>1.7009503</v>
      </c>
      <c r="B6130">
        <v>0.0670005</v>
      </c>
      <c r="C6130">
        <f>'Map Data'!$I$83</f>
        <v>4</v>
      </c>
      <c r="D6130" t="e">
        <f>IF($C6130=1,$B6130,NA())</f>
        <v>#N/A</v>
      </c>
      <c r="E6130" t="e">
        <f>IF($C6130=2,$B6130,NA())</f>
        <v>#N/A</v>
      </c>
      <c r="F6130" t="e">
        <f>IF($C6130=3,$B6130,NA())</f>
        <v>#N/A</v>
      </c>
      <c r="G6130">
        <f>IF($C6130=4,$B6130,NA())</f>
        <v>0.0670005</v>
      </c>
      <c r="H6130" t="e">
        <f>IF($C6130=5,$B6130,NA())</f>
        <v>#N/A</v>
      </c>
      <c r="I6130" t="e">
        <f>IF($C6130="",$B6130,NA())</f>
        <v>#N/A</v>
      </c>
    </row>
    <row r="6131" spans="1:9">
      <c r="A6131">
        <v>1.7340955</v>
      </c>
      <c r="B6131">
        <v>0.0670005</v>
      </c>
      <c r="C6131">
        <f>'Map Data'!$I$83</f>
        <v>4</v>
      </c>
      <c r="D6131" t="e">
        <f>IF($C6131=1,$B6131,NA())</f>
        <v>#N/A</v>
      </c>
      <c r="E6131" t="e">
        <f>IF($C6131=2,$B6131,NA())</f>
        <v>#N/A</v>
      </c>
      <c r="F6131" t="e">
        <f>IF($C6131=3,$B6131,NA())</f>
        <v>#N/A</v>
      </c>
      <c r="G6131">
        <f>IF($C6131=4,$B6131,NA())</f>
        <v>0.0670005</v>
      </c>
      <c r="H6131" t="e">
        <f>IF($C6131=5,$B6131,NA())</f>
        <v>#N/A</v>
      </c>
      <c r="I6131" t="e">
        <f>IF($C6131="",$B6131,NA())</f>
        <v>#N/A</v>
      </c>
    </row>
    <row r="6133" spans="1:9">
      <c r="A6133">
        <v>1.5141321</v>
      </c>
      <c r="B6133">
        <v>0.08507969999999999</v>
      </c>
      <c r="C6133">
        <f>'Map Data'!$I$83</f>
        <v>4</v>
      </c>
      <c r="D6133" t="e">
        <f>IF($C6133=1,$B6133,NA())</f>
        <v>#N/A</v>
      </c>
      <c r="E6133" t="e">
        <f>IF($C6133=2,$B6133,NA())</f>
        <v>#N/A</v>
      </c>
      <c r="F6133" t="e">
        <f>IF($C6133=3,$B6133,NA())</f>
        <v>#N/A</v>
      </c>
      <c r="G6133">
        <f>IF($C6133=4,$B6133,NA())</f>
        <v>0.0850797</v>
      </c>
      <c r="H6133" t="e">
        <f>IF($C6133=5,$B6133,NA())</f>
        <v>#N/A</v>
      </c>
      <c r="I6133" t="e">
        <f>IF($C6133="",$B6133,NA())</f>
        <v>#N/A</v>
      </c>
    </row>
    <row r="6134" spans="1:9">
      <c r="A6134">
        <v>1.5533036</v>
      </c>
      <c r="B6134">
        <v>0.08507969999999999</v>
      </c>
      <c r="C6134">
        <f>'Map Data'!$I$83</f>
        <v>4</v>
      </c>
      <c r="D6134" t="e">
        <f>IF($C6134=1,$B6134,NA())</f>
        <v>#N/A</v>
      </c>
      <c r="E6134" t="e">
        <f>IF($C6134=2,$B6134,NA())</f>
        <v>#N/A</v>
      </c>
      <c r="F6134" t="e">
        <f>IF($C6134=3,$B6134,NA())</f>
        <v>#N/A</v>
      </c>
      <c r="G6134">
        <f>IF($C6134=4,$B6134,NA())</f>
        <v>0.0850797</v>
      </c>
      <c r="H6134" t="e">
        <f>IF($C6134=5,$B6134,NA())</f>
        <v>#N/A</v>
      </c>
      <c r="I6134" t="e">
        <f>IF($C6134="",$B6134,NA())</f>
        <v>#N/A</v>
      </c>
    </row>
    <row r="6136" spans="1:9">
      <c r="A6136">
        <v>1.7130031</v>
      </c>
      <c r="B6136">
        <v>0.08507969999999999</v>
      </c>
      <c r="C6136">
        <f>'Map Data'!$I$83</f>
        <v>4</v>
      </c>
      <c r="D6136" t="e">
        <f>IF($C6136=1,$B6136,NA())</f>
        <v>#N/A</v>
      </c>
      <c r="E6136" t="e">
        <f>IF($C6136=2,$B6136,NA())</f>
        <v>#N/A</v>
      </c>
      <c r="F6136" t="e">
        <f>IF($C6136=3,$B6136,NA())</f>
        <v>#N/A</v>
      </c>
      <c r="G6136">
        <f>IF($C6136=4,$B6136,NA())</f>
        <v>0.0850797</v>
      </c>
      <c r="H6136" t="e">
        <f>IF($C6136=5,$B6136,NA())</f>
        <v>#N/A</v>
      </c>
      <c r="I6136" t="e">
        <f>IF($C6136="",$B6136,NA())</f>
        <v>#N/A</v>
      </c>
    </row>
    <row r="6137" spans="1:9">
      <c r="A6137">
        <v>1.7190295</v>
      </c>
      <c r="B6137">
        <v>0.08507969999999999</v>
      </c>
      <c r="C6137">
        <f>'Map Data'!$I$83</f>
        <v>4</v>
      </c>
      <c r="D6137" t="e">
        <f>IF($C6137=1,$B6137,NA())</f>
        <v>#N/A</v>
      </c>
      <c r="E6137" t="e">
        <f>IF($C6137=2,$B6137,NA())</f>
        <v>#N/A</v>
      </c>
      <c r="F6137" t="e">
        <f>IF($C6137=3,$B6137,NA())</f>
        <v>#N/A</v>
      </c>
      <c r="G6137">
        <f>IF($C6137=4,$B6137,NA())</f>
        <v>0.0850797</v>
      </c>
      <c r="H6137" t="e">
        <f>IF($C6137=5,$B6137,NA())</f>
        <v>#N/A</v>
      </c>
      <c r="I6137" t="e">
        <f>IF($C6137="",$B6137,NA())</f>
        <v>#N/A</v>
      </c>
    </row>
    <row r="6139" spans="1:9">
      <c r="A6139">
        <v>1.7250559</v>
      </c>
      <c r="B6139">
        <v>0.08507969999999999</v>
      </c>
      <c r="C6139">
        <f>'Map Data'!$I$83</f>
        <v>4</v>
      </c>
      <c r="D6139" t="e">
        <f>IF($C6139=1,$B6139,NA())</f>
        <v>#N/A</v>
      </c>
      <c r="E6139" t="e">
        <f>IF($C6139=2,$B6139,NA())</f>
        <v>#N/A</v>
      </c>
      <c r="F6139" t="e">
        <f>IF($C6139=3,$B6139,NA())</f>
        <v>#N/A</v>
      </c>
      <c r="G6139">
        <f>IF($C6139=4,$B6139,NA())</f>
        <v>0.0850797</v>
      </c>
      <c r="H6139" t="e">
        <f>IF($C6139=5,$B6139,NA())</f>
        <v>#N/A</v>
      </c>
      <c r="I6139" t="e">
        <f>IF($C6139="",$B6139,NA())</f>
        <v>#N/A</v>
      </c>
    </row>
    <row r="6140" spans="1:9">
      <c r="A6140">
        <v>1.7371087</v>
      </c>
      <c r="B6140">
        <v>0.08507969999999999</v>
      </c>
      <c r="C6140">
        <f>'Map Data'!$I$83</f>
        <v>4</v>
      </c>
      <c r="D6140" t="e">
        <f>IF($C6140=1,$B6140,NA())</f>
        <v>#N/A</v>
      </c>
      <c r="E6140" t="e">
        <f>IF($C6140=2,$B6140,NA())</f>
        <v>#N/A</v>
      </c>
      <c r="F6140" t="e">
        <f>IF($C6140=3,$B6140,NA())</f>
        <v>#N/A</v>
      </c>
      <c r="G6140">
        <f>IF($C6140=4,$B6140,NA())</f>
        <v>0.0850797</v>
      </c>
      <c r="H6140" t="e">
        <f>IF($C6140=5,$B6140,NA())</f>
        <v>#N/A</v>
      </c>
      <c r="I6140" t="e">
        <f>IF($C6140="",$B6140,NA())</f>
        <v>#N/A</v>
      </c>
    </row>
    <row r="6142" spans="1:9">
      <c r="A6142">
        <v>1.7672407</v>
      </c>
      <c r="B6142">
        <v>0.08507969999999999</v>
      </c>
      <c r="C6142">
        <f>'Map Data'!$I$83</f>
        <v>4</v>
      </c>
      <c r="D6142" t="e">
        <f>IF($C6142=1,$B6142,NA())</f>
        <v>#N/A</v>
      </c>
      <c r="E6142" t="e">
        <f>IF($C6142=2,$B6142,NA())</f>
        <v>#N/A</v>
      </c>
      <c r="F6142" t="e">
        <f>IF($C6142=3,$B6142,NA())</f>
        <v>#N/A</v>
      </c>
      <c r="G6142">
        <f>IF($C6142=4,$B6142,NA())</f>
        <v>0.0850797</v>
      </c>
      <c r="H6142" t="e">
        <f>IF($C6142=5,$B6142,NA())</f>
        <v>#N/A</v>
      </c>
      <c r="I6142" t="e">
        <f>IF($C6142="",$B6142,NA())</f>
        <v>#N/A</v>
      </c>
    </row>
    <row r="6143" spans="1:9">
      <c r="A6143">
        <v>1.7702539</v>
      </c>
      <c r="B6143">
        <v>0.08507969999999999</v>
      </c>
      <c r="C6143">
        <f>'Map Data'!$I$83</f>
        <v>4</v>
      </c>
      <c r="D6143" t="e">
        <f>IF($C6143=1,$B6143,NA())</f>
        <v>#N/A</v>
      </c>
      <c r="E6143" t="e">
        <f>IF($C6143=2,$B6143,NA())</f>
        <v>#N/A</v>
      </c>
      <c r="F6143" t="e">
        <f>IF($C6143=3,$B6143,NA())</f>
        <v>#N/A</v>
      </c>
      <c r="G6143">
        <f>IF($C6143=4,$B6143,NA())</f>
        <v>0.0850797</v>
      </c>
      <c r="H6143" t="e">
        <f>IF($C6143=5,$B6143,NA())</f>
        <v>#N/A</v>
      </c>
      <c r="I6143" t="e">
        <f>IF($C6143="",$B6143,NA())</f>
        <v>#N/A</v>
      </c>
    </row>
    <row r="6145" spans="1:9">
      <c r="A6145">
        <v>1.5081057</v>
      </c>
      <c r="B6145">
        <v>0.103159</v>
      </c>
      <c r="C6145">
        <f>'Map Data'!$I$83</f>
        <v>4</v>
      </c>
      <c r="D6145" t="e">
        <f>IF($C6145=1,$B6145,NA())</f>
        <v>#N/A</v>
      </c>
      <c r="E6145" t="e">
        <f>IF($C6145=2,$B6145,NA())</f>
        <v>#N/A</v>
      </c>
      <c r="F6145" t="e">
        <f>IF($C6145=3,$B6145,NA())</f>
        <v>#N/A</v>
      </c>
      <c r="G6145">
        <f>IF($C6145=4,$B6145,NA())</f>
        <v>0.103159</v>
      </c>
      <c r="H6145" t="e">
        <f>IF($C6145=5,$B6145,NA())</f>
        <v>#N/A</v>
      </c>
      <c r="I6145" t="e">
        <f>IF($C6145="",$B6145,NA())</f>
        <v>#N/A</v>
      </c>
    </row>
    <row r="6146" spans="1:9">
      <c r="A6146">
        <v>1.5472772</v>
      </c>
      <c r="B6146">
        <v>0.103159</v>
      </c>
      <c r="C6146">
        <f>'Map Data'!$I$83</f>
        <v>4</v>
      </c>
      <c r="D6146" t="e">
        <f>IF($C6146=1,$B6146,NA())</f>
        <v>#N/A</v>
      </c>
      <c r="E6146" t="e">
        <f>IF($C6146=2,$B6146,NA())</f>
        <v>#N/A</v>
      </c>
      <c r="F6146" t="e">
        <f>IF($C6146=3,$B6146,NA())</f>
        <v>#N/A</v>
      </c>
      <c r="G6146">
        <f>IF($C6146=4,$B6146,NA())</f>
        <v>0.103159</v>
      </c>
      <c r="H6146" t="e">
        <f>IF($C6146=5,$B6146,NA())</f>
        <v>#N/A</v>
      </c>
      <c r="I6146" t="e">
        <f>IF($C6146="",$B6146,NA())</f>
        <v>#N/A</v>
      </c>
    </row>
    <row r="6148" spans="1:9">
      <c r="A6148">
        <v>1.7340955</v>
      </c>
      <c r="B6148">
        <v>0.103159</v>
      </c>
      <c r="C6148">
        <f>'Map Data'!$I$83</f>
        <v>4</v>
      </c>
      <c r="D6148" t="e">
        <f>IF($C6148=1,$B6148,NA())</f>
        <v>#N/A</v>
      </c>
      <c r="E6148" t="e">
        <f>IF($C6148=2,$B6148,NA())</f>
        <v>#N/A</v>
      </c>
      <c r="F6148" t="e">
        <f>IF($C6148=3,$B6148,NA())</f>
        <v>#N/A</v>
      </c>
      <c r="G6148">
        <f>IF($C6148=4,$B6148,NA())</f>
        <v>0.103159</v>
      </c>
      <c r="H6148" t="e">
        <f>IF($C6148=5,$B6148,NA())</f>
        <v>#N/A</v>
      </c>
      <c r="I6148" t="e">
        <f>IF($C6148="",$B6148,NA())</f>
        <v>#N/A</v>
      </c>
    </row>
    <row r="6149" spans="1:9">
      <c r="A6149">
        <v>1.7853199</v>
      </c>
      <c r="B6149">
        <v>0.103159</v>
      </c>
      <c r="C6149">
        <f>'Map Data'!$I$83</f>
        <v>4</v>
      </c>
      <c r="D6149" t="e">
        <f>IF($C6149=1,$B6149,NA())</f>
        <v>#N/A</v>
      </c>
      <c r="E6149" t="e">
        <f>IF($C6149=2,$B6149,NA())</f>
        <v>#N/A</v>
      </c>
      <c r="F6149" t="e">
        <f>IF($C6149=3,$B6149,NA())</f>
        <v>#N/A</v>
      </c>
      <c r="G6149">
        <f>IF($C6149=4,$B6149,NA())</f>
        <v>0.103159</v>
      </c>
      <c r="H6149" t="e">
        <f>IF($C6149=5,$B6149,NA())</f>
        <v>#N/A</v>
      </c>
      <c r="I6149" t="e">
        <f>IF($C6149="",$B6149,NA())</f>
        <v>#N/A</v>
      </c>
    </row>
    <row r="6151" spans="1:9">
      <c r="A6151">
        <v>1.5050925</v>
      </c>
      <c r="B6151">
        <v>0.1212382</v>
      </c>
      <c r="C6151">
        <f>'Map Data'!$I$83</f>
        <v>4</v>
      </c>
      <c r="D6151" t="e">
        <f>IF($C6151=1,$B6151,NA())</f>
        <v>#N/A</v>
      </c>
      <c r="E6151" t="e">
        <f>IF($C6151=2,$B6151,NA())</f>
        <v>#N/A</v>
      </c>
      <c r="F6151" t="e">
        <f>IF($C6151=3,$B6151,NA())</f>
        <v>#N/A</v>
      </c>
      <c r="G6151">
        <f>IF($C6151=4,$B6151,NA())</f>
        <v>0.1212382</v>
      </c>
      <c r="H6151" t="e">
        <f>IF($C6151=5,$B6151,NA())</f>
        <v>#N/A</v>
      </c>
      <c r="I6151" t="e">
        <f>IF($C6151="",$B6151,NA())</f>
        <v>#N/A</v>
      </c>
    </row>
    <row r="6152" spans="1:9">
      <c r="A6152">
        <v>1.5141321</v>
      </c>
      <c r="B6152">
        <v>0.1212382</v>
      </c>
      <c r="C6152">
        <f>'Map Data'!$I$83</f>
        <v>4</v>
      </c>
      <c r="D6152" t="e">
        <f>IF($C6152=1,$B6152,NA())</f>
        <v>#N/A</v>
      </c>
      <c r="E6152" t="e">
        <f>IF($C6152=2,$B6152,NA())</f>
        <v>#N/A</v>
      </c>
      <c r="F6152" t="e">
        <f>IF($C6152=3,$B6152,NA())</f>
        <v>#N/A</v>
      </c>
      <c r="G6152">
        <f>IF($C6152=4,$B6152,NA())</f>
        <v>0.1212382</v>
      </c>
      <c r="H6152" t="e">
        <f>IF($C6152=5,$B6152,NA())</f>
        <v>#N/A</v>
      </c>
      <c r="I6152" t="e">
        <f>IF($C6152="",$B6152,NA())</f>
        <v>#N/A</v>
      </c>
    </row>
    <row r="6154" spans="1:9">
      <c r="A6154">
        <v>1.529198</v>
      </c>
      <c r="B6154">
        <v>0.1212382</v>
      </c>
      <c r="C6154">
        <f>'Map Data'!$I$83</f>
        <v>4</v>
      </c>
      <c r="D6154" t="e">
        <f>IF($C6154=1,$B6154,NA())</f>
        <v>#N/A</v>
      </c>
      <c r="E6154" t="e">
        <f>IF($C6154=2,$B6154,NA())</f>
        <v>#N/A</v>
      </c>
      <c r="F6154" t="e">
        <f>IF($C6154=3,$B6154,NA())</f>
        <v>#N/A</v>
      </c>
      <c r="G6154">
        <f>IF($C6154=4,$B6154,NA())</f>
        <v>0.1212382</v>
      </c>
      <c r="H6154" t="e">
        <f>IF($C6154=5,$B6154,NA())</f>
        <v>#N/A</v>
      </c>
      <c r="I6154" t="e">
        <f>IF($C6154="",$B6154,NA())</f>
        <v>#N/A</v>
      </c>
    </row>
    <row r="6155" spans="1:9">
      <c r="A6155">
        <v>1.5352244</v>
      </c>
      <c r="B6155">
        <v>0.1212382</v>
      </c>
      <c r="C6155">
        <f>'Map Data'!$I$83</f>
        <v>4</v>
      </c>
      <c r="D6155" t="e">
        <f>IF($C6155=1,$B6155,NA())</f>
        <v>#N/A</v>
      </c>
      <c r="E6155" t="e">
        <f>IF($C6155=2,$B6155,NA())</f>
        <v>#N/A</v>
      </c>
      <c r="F6155" t="e">
        <f>IF($C6155=3,$B6155,NA())</f>
        <v>#N/A</v>
      </c>
      <c r="G6155">
        <f>IF($C6155=4,$B6155,NA())</f>
        <v>0.1212382</v>
      </c>
      <c r="H6155" t="e">
        <f>IF($C6155=5,$B6155,NA())</f>
        <v>#N/A</v>
      </c>
      <c r="I6155" t="e">
        <f>IF($C6155="",$B6155,NA())</f>
        <v>#N/A</v>
      </c>
    </row>
    <row r="6157" spans="1:9">
      <c r="A6157">
        <v>1.7431351</v>
      </c>
      <c r="B6157">
        <v>0.1212382</v>
      </c>
      <c r="C6157">
        <f>'Map Data'!$I$83</f>
        <v>4</v>
      </c>
      <c r="D6157" t="e">
        <f>IF($C6157=1,$B6157,NA())</f>
        <v>#N/A</v>
      </c>
      <c r="E6157" t="e">
        <f>IF($C6157=2,$B6157,NA())</f>
        <v>#N/A</v>
      </c>
      <c r="F6157" t="e">
        <f>IF($C6157=3,$B6157,NA())</f>
        <v>#N/A</v>
      </c>
      <c r="G6157">
        <f>IF($C6157=4,$B6157,NA())</f>
        <v>0.1212382</v>
      </c>
      <c r="H6157" t="e">
        <f>IF($C6157=5,$B6157,NA())</f>
        <v>#N/A</v>
      </c>
      <c r="I6157" t="e">
        <f>IF($C6157="",$B6157,NA())</f>
        <v>#N/A</v>
      </c>
    </row>
    <row r="6158" spans="1:9">
      <c r="A6158">
        <v>1.7642275</v>
      </c>
      <c r="B6158">
        <v>0.1212382</v>
      </c>
      <c r="C6158">
        <f>'Map Data'!$I$83</f>
        <v>4</v>
      </c>
      <c r="D6158" t="e">
        <f>IF($C6158=1,$B6158,NA())</f>
        <v>#N/A</v>
      </c>
      <c r="E6158" t="e">
        <f>IF($C6158=2,$B6158,NA())</f>
        <v>#N/A</v>
      </c>
      <c r="F6158" t="e">
        <f>IF($C6158=3,$B6158,NA())</f>
        <v>#N/A</v>
      </c>
      <c r="G6158">
        <f>IF($C6158=4,$B6158,NA())</f>
        <v>0.1212382</v>
      </c>
      <c r="H6158" t="e">
        <f>IF($C6158=5,$B6158,NA())</f>
        <v>#N/A</v>
      </c>
      <c r="I6158" t="e">
        <f>IF($C6158="",$B6158,NA())</f>
        <v>#N/A</v>
      </c>
    </row>
    <row r="6160" spans="1:9">
      <c r="A6160">
        <v>1.7491615</v>
      </c>
      <c r="B6160">
        <v>0.1393175</v>
      </c>
      <c r="C6160">
        <f>'Map Data'!$I$83</f>
        <v>4</v>
      </c>
      <c r="D6160" t="e">
        <f>IF($C6160=1,$B6160,NA())</f>
        <v>#N/A</v>
      </c>
      <c r="E6160" t="e">
        <f>IF($C6160=2,$B6160,NA())</f>
        <v>#N/A</v>
      </c>
      <c r="F6160" t="e">
        <f>IF($C6160=3,$B6160,NA())</f>
        <v>#N/A</v>
      </c>
      <c r="G6160">
        <f>IF($C6160=4,$B6160,NA())</f>
        <v>0.1393175</v>
      </c>
      <c r="H6160" t="e">
        <f>IF($C6160=5,$B6160,NA())</f>
        <v>#N/A</v>
      </c>
      <c r="I6160" t="e">
        <f>IF($C6160="",$B6160,NA())</f>
        <v>#N/A</v>
      </c>
    </row>
    <row r="6161" spans="1:9">
      <c r="A6161">
        <v>1.7551879</v>
      </c>
      <c r="B6161">
        <v>0.1393175</v>
      </c>
      <c r="C6161">
        <f>'Map Data'!$I$83</f>
        <v>4</v>
      </c>
      <c r="D6161" t="e">
        <f>IF($C6161=1,$B6161,NA())</f>
        <v>#N/A</v>
      </c>
      <c r="E6161" t="e">
        <f>IF($C6161=2,$B6161,NA())</f>
        <v>#N/A</v>
      </c>
      <c r="F6161" t="e">
        <f>IF($C6161=3,$B6161,NA())</f>
        <v>#N/A</v>
      </c>
      <c r="G6161">
        <f>IF($C6161=4,$B6161,NA())</f>
        <v>0.1393175</v>
      </c>
      <c r="H6161" t="e">
        <f>IF($C6161=5,$B6161,NA())</f>
        <v>#N/A</v>
      </c>
      <c r="I6161" t="e">
        <f>IF($C6161="",$B6161,NA())</f>
        <v>#N/A</v>
      </c>
    </row>
    <row r="6163" spans="1:9">
      <c r="A6163">
        <v>0.0497178</v>
      </c>
      <c r="B6163">
        <v>0.9709625</v>
      </c>
      <c r="C6163">
        <f>'Map Data'!$I$84</f>
        <v>3</v>
      </c>
      <c r="D6163" t="e">
        <f>IF($C6163=1,$B6163,NA())</f>
        <v>#N/A</v>
      </c>
      <c r="E6163" t="e">
        <f>IF($C6163=2,$B6163,NA())</f>
        <v>#N/A</v>
      </c>
      <c r="F6163">
        <f>IF($C6163=3,$B6163,NA())</f>
        <v>0.9709625</v>
      </c>
      <c r="G6163" t="e">
        <f>IF($C6163=4,$B6163,NA())</f>
        <v>#N/A</v>
      </c>
      <c r="H6163" t="e">
        <f>IF($C6163=5,$B6163,NA())</f>
        <v>#N/A</v>
      </c>
      <c r="I6163" t="e">
        <f>IF($C6163="",$B6163,NA())</f>
        <v>#N/A</v>
      </c>
    </row>
    <row r="6164" spans="1:9">
      <c r="A6164">
        <v>0.0798498</v>
      </c>
      <c r="B6164">
        <v>0.9709625</v>
      </c>
      <c r="C6164">
        <f>'Map Data'!$I$84</f>
        <v>3</v>
      </c>
      <c r="D6164" t="e">
        <f>IF($C6164=1,$B6164,NA())</f>
        <v>#N/A</v>
      </c>
      <c r="E6164" t="e">
        <f>IF($C6164=2,$B6164,NA())</f>
        <v>#N/A</v>
      </c>
      <c r="F6164">
        <f>IF($C6164=3,$B6164,NA())</f>
        <v>0.9709625</v>
      </c>
      <c r="G6164" t="e">
        <f>IF($C6164=4,$B6164,NA())</f>
        <v>#N/A</v>
      </c>
      <c r="H6164" t="e">
        <f>IF($C6164=5,$B6164,NA())</f>
        <v>#N/A</v>
      </c>
      <c r="I6164" t="e">
        <f>IF($C6164="",$B6164,NA())</f>
        <v>#N/A</v>
      </c>
    </row>
    <row r="6166" spans="1:9">
      <c r="A6166">
        <v>0.0587574</v>
      </c>
      <c r="B6166">
        <v>0.9890418</v>
      </c>
      <c r="C6166">
        <f>'Map Data'!$I$84</f>
        <v>3</v>
      </c>
      <c r="D6166" t="e">
        <f>IF($C6166=1,$B6166,NA())</f>
        <v>#N/A</v>
      </c>
      <c r="E6166" t="e">
        <f>IF($C6166=2,$B6166,NA())</f>
        <v>#N/A</v>
      </c>
      <c r="F6166">
        <f>IF($C6166=3,$B6166,NA())</f>
        <v>0.9890418</v>
      </c>
      <c r="G6166" t="e">
        <f>IF($C6166=4,$B6166,NA())</f>
        <v>#N/A</v>
      </c>
      <c r="H6166" t="e">
        <f>IF($C6166=5,$B6166,NA())</f>
        <v>#N/A</v>
      </c>
      <c r="I6166" t="e">
        <f>IF($C6166="",$B6166,NA())</f>
        <v>#N/A</v>
      </c>
    </row>
    <row r="6167" spans="1:9">
      <c r="A6167">
        <v>0.0828629</v>
      </c>
      <c r="B6167">
        <v>0.9890418</v>
      </c>
      <c r="C6167">
        <f>'Map Data'!$I$84</f>
        <v>3</v>
      </c>
      <c r="D6167" t="e">
        <f>IF($C6167=1,$B6167,NA())</f>
        <v>#N/A</v>
      </c>
      <c r="E6167" t="e">
        <f>IF($C6167=2,$B6167,NA())</f>
        <v>#N/A</v>
      </c>
      <c r="F6167">
        <f>IF($C6167=3,$B6167,NA())</f>
        <v>0.9890418</v>
      </c>
      <c r="G6167" t="e">
        <f>IF($C6167=4,$B6167,NA())</f>
        <v>#N/A</v>
      </c>
      <c r="H6167" t="e">
        <f>IF($C6167=5,$B6167,NA())</f>
        <v>#N/A</v>
      </c>
      <c r="I6167" t="e">
        <f>IF($C6167="",$B6167,NA())</f>
        <v>#N/A</v>
      </c>
    </row>
    <row r="6169" spans="1:9">
      <c r="A6169">
        <v>0.0617706</v>
      </c>
      <c r="B6169">
        <v>1.079438</v>
      </c>
      <c r="C6169">
        <f>'Map Data'!$I$85</f>
        <v>4</v>
      </c>
      <c r="D6169" t="e">
        <f>IF($C6169=1,$B6169,NA())</f>
        <v>#N/A</v>
      </c>
      <c r="E6169" t="e">
        <f>IF($C6169=2,$B6169,NA())</f>
        <v>#N/A</v>
      </c>
      <c r="F6169" t="e">
        <f>IF($C6169=3,$B6169,NA())</f>
        <v>#N/A</v>
      </c>
      <c r="G6169">
        <f>IF($C6169=4,$B6169,NA())</f>
        <v>1.079438</v>
      </c>
      <c r="H6169" t="e">
        <f>IF($C6169=5,$B6169,NA())</f>
        <v>#N/A</v>
      </c>
      <c r="I6169" t="e">
        <f>IF($C6169="",$B6169,NA())</f>
        <v>#N/A</v>
      </c>
    </row>
    <row r="6170" spans="1:9">
      <c r="A6170">
        <v>0.1129949</v>
      </c>
      <c r="B6170">
        <v>1.079438</v>
      </c>
      <c r="C6170">
        <f>'Map Data'!$I$85</f>
        <v>4</v>
      </c>
      <c r="D6170" t="e">
        <f>IF($C6170=1,$B6170,NA())</f>
        <v>#N/A</v>
      </c>
      <c r="E6170" t="e">
        <f>IF($C6170=2,$B6170,NA())</f>
        <v>#N/A</v>
      </c>
      <c r="F6170" t="e">
        <f>IF($C6170=3,$B6170,NA())</f>
        <v>#N/A</v>
      </c>
      <c r="G6170">
        <f>IF($C6170=4,$B6170,NA())</f>
        <v>1.079438</v>
      </c>
      <c r="H6170" t="e">
        <f>IF($C6170=5,$B6170,NA())</f>
        <v>#N/A</v>
      </c>
      <c r="I6170" t="e">
        <f>IF($C6170="",$B6170,NA())</f>
        <v>#N/A</v>
      </c>
    </row>
    <row r="6172" spans="1:9">
      <c r="A6172">
        <v>0.1220345</v>
      </c>
      <c r="B6172">
        <v>1.079438</v>
      </c>
      <c r="C6172">
        <f>'Map Data'!$I$85</f>
        <v>4</v>
      </c>
      <c r="D6172" t="e">
        <f>IF($C6172=1,$B6172,NA())</f>
        <v>#N/A</v>
      </c>
      <c r="E6172" t="e">
        <f>IF($C6172=2,$B6172,NA())</f>
        <v>#N/A</v>
      </c>
      <c r="F6172" t="e">
        <f>IF($C6172=3,$B6172,NA())</f>
        <v>#N/A</v>
      </c>
      <c r="G6172">
        <f>IF($C6172=4,$B6172,NA())</f>
        <v>1.079438</v>
      </c>
      <c r="H6172" t="e">
        <f>IF($C6172=5,$B6172,NA())</f>
        <v>#N/A</v>
      </c>
      <c r="I6172" t="e">
        <f>IF($C6172="",$B6172,NA())</f>
        <v>#N/A</v>
      </c>
    </row>
    <row r="6173" spans="1:9">
      <c r="A6173">
        <v>0.1280609</v>
      </c>
      <c r="B6173">
        <v>1.079438</v>
      </c>
      <c r="C6173">
        <f>'Map Data'!$I$85</f>
        <v>4</v>
      </c>
      <c r="D6173" t="e">
        <f>IF($C6173=1,$B6173,NA())</f>
        <v>#N/A</v>
      </c>
      <c r="E6173" t="e">
        <f>IF($C6173=2,$B6173,NA())</f>
        <v>#N/A</v>
      </c>
      <c r="F6173" t="e">
        <f>IF($C6173=3,$B6173,NA())</f>
        <v>#N/A</v>
      </c>
      <c r="G6173">
        <f>IF($C6173=4,$B6173,NA())</f>
        <v>1.079438</v>
      </c>
      <c r="H6173" t="e">
        <f>IF($C6173=5,$B6173,NA())</f>
        <v>#N/A</v>
      </c>
      <c r="I6173" t="e">
        <f>IF($C6173="",$B6173,NA())</f>
        <v>#N/A</v>
      </c>
    </row>
    <row r="6175" spans="1:9">
      <c r="A6175">
        <v>0.0587574</v>
      </c>
      <c r="B6175">
        <v>1.0975172</v>
      </c>
      <c r="C6175">
        <f>'Map Data'!$I$85</f>
        <v>4</v>
      </c>
      <c r="D6175" t="e">
        <f>IF($C6175=1,$B6175,NA())</f>
        <v>#N/A</v>
      </c>
      <c r="E6175" t="e">
        <f>IF($C6175=2,$B6175,NA())</f>
        <v>#N/A</v>
      </c>
      <c r="F6175" t="e">
        <f>IF($C6175=3,$B6175,NA())</f>
        <v>#N/A</v>
      </c>
      <c r="G6175">
        <f>IF($C6175=4,$B6175,NA())</f>
        <v>1.0975172</v>
      </c>
      <c r="H6175" t="e">
        <f>IF($C6175=5,$B6175,NA())</f>
        <v>#N/A</v>
      </c>
      <c r="I6175" t="e">
        <f>IF($C6175="",$B6175,NA())</f>
        <v>#N/A</v>
      </c>
    </row>
    <row r="6176" spans="1:9">
      <c r="A6176">
        <v>0.1401137</v>
      </c>
      <c r="B6176">
        <v>1.0975172</v>
      </c>
      <c r="C6176">
        <f>'Map Data'!$I$85</f>
        <v>4</v>
      </c>
      <c r="D6176" t="e">
        <f>IF($C6176=1,$B6176,NA())</f>
        <v>#N/A</v>
      </c>
      <c r="E6176" t="e">
        <f>IF($C6176=2,$B6176,NA())</f>
        <v>#N/A</v>
      </c>
      <c r="F6176" t="e">
        <f>IF($C6176=3,$B6176,NA())</f>
        <v>#N/A</v>
      </c>
      <c r="G6176">
        <f>IF($C6176=4,$B6176,NA())</f>
        <v>1.0975172</v>
      </c>
      <c r="H6176" t="e">
        <f>IF($C6176=5,$B6176,NA())</f>
        <v>#N/A</v>
      </c>
      <c r="I6176" t="e">
        <f>IF($C6176="",$B6176,NA())</f>
        <v>#N/A</v>
      </c>
    </row>
    <row r="6178" spans="1:9">
      <c r="A6178">
        <v>0.0587574</v>
      </c>
      <c r="B6178">
        <v>1.1155964</v>
      </c>
      <c r="C6178">
        <f>'Map Data'!$I$85</f>
        <v>4</v>
      </c>
      <c r="D6178" t="e">
        <f>IF($C6178=1,$B6178,NA())</f>
        <v>#N/A</v>
      </c>
      <c r="E6178" t="e">
        <f>IF($C6178=2,$B6178,NA())</f>
        <v>#N/A</v>
      </c>
      <c r="F6178" t="e">
        <f>IF($C6178=3,$B6178,NA())</f>
        <v>#N/A</v>
      </c>
      <c r="G6178">
        <f>IF($C6178=4,$B6178,NA())</f>
        <v>1.1155964</v>
      </c>
      <c r="H6178" t="e">
        <f>IF($C6178=5,$B6178,NA())</f>
        <v>#N/A</v>
      </c>
      <c r="I6178" t="e">
        <f>IF($C6178="",$B6178,NA())</f>
        <v>#N/A</v>
      </c>
    </row>
    <row r="6179" spans="1:9">
      <c r="A6179">
        <v>0.1310741</v>
      </c>
      <c r="B6179">
        <v>1.1155964</v>
      </c>
      <c r="C6179">
        <f>'Map Data'!$I$85</f>
        <v>4</v>
      </c>
      <c r="D6179" t="e">
        <f>IF($C6179=1,$B6179,NA())</f>
        <v>#N/A</v>
      </c>
      <c r="E6179" t="e">
        <f>IF($C6179=2,$B6179,NA())</f>
        <v>#N/A</v>
      </c>
      <c r="F6179" t="e">
        <f>IF($C6179=3,$B6179,NA())</f>
        <v>#N/A</v>
      </c>
      <c r="G6179">
        <f>IF($C6179=4,$B6179,NA())</f>
        <v>1.1155964</v>
      </c>
      <c r="H6179" t="e">
        <f>IF($C6179=5,$B6179,NA())</f>
        <v>#N/A</v>
      </c>
      <c r="I6179" t="e">
        <f>IF($C6179="",$B6179,NA())</f>
        <v>#N/A</v>
      </c>
    </row>
    <row r="6181" spans="1:9">
      <c r="A6181">
        <v>0.09491570000000001</v>
      </c>
      <c r="B6181">
        <v>1.1336757</v>
      </c>
      <c r="C6181">
        <f>'Map Data'!$I$85</f>
        <v>4</v>
      </c>
      <c r="D6181" t="e">
        <f>IF($C6181=1,$B6181,NA())</f>
        <v>#N/A</v>
      </c>
      <c r="E6181" t="e">
        <f>IF($C6181=2,$B6181,NA())</f>
        <v>#N/A</v>
      </c>
      <c r="F6181" t="e">
        <f>IF($C6181=3,$B6181,NA())</f>
        <v>#N/A</v>
      </c>
      <c r="G6181">
        <f>IF($C6181=4,$B6181,NA())</f>
        <v>1.1336757</v>
      </c>
      <c r="H6181" t="e">
        <f>IF($C6181=5,$B6181,NA())</f>
        <v>#N/A</v>
      </c>
      <c r="I6181" t="e">
        <f>IF($C6181="",$B6181,NA())</f>
        <v>#N/A</v>
      </c>
    </row>
    <row r="6182" spans="1:9">
      <c r="A6182">
        <v>0.1310741</v>
      </c>
      <c r="B6182">
        <v>1.1336757</v>
      </c>
      <c r="C6182">
        <f>'Map Data'!$I$85</f>
        <v>4</v>
      </c>
      <c r="D6182" t="e">
        <f>IF($C6182=1,$B6182,NA())</f>
        <v>#N/A</v>
      </c>
      <c r="E6182" t="e">
        <f>IF($C6182=2,$B6182,NA())</f>
        <v>#N/A</v>
      </c>
      <c r="F6182" t="e">
        <f>IF($C6182=3,$B6182,NA())</f>
        <v>#N/A</v>
      </c>
      <c r="G6182">
        <f>IF($C6182=4,$B6182,NA())</f>
        <v>1.1336757</v>
      </c>
      <c r="H6182" t="e">
        <f>IF($C6182=5,$B6182,NA())</f>
        <v>#N/A</v>
      </c>
      <c r="I6182" t="e">
        <f>IF($C6182="",$B6182,NA())</f>
        <v>#N/A</v>
      </c>
    </row>
    <row r="6184" spans="1:9">
      <c r="A6184">
        <v>0.1220345</v>
      </c>
      <c r="B6184">
        <v>1.1517549</v>
      </c>
      <c r="C6184">
        <f>'Map Data'!$I$85</f>
        <v>4</v>
      </c>
      <c r="D6184" t="e">
        <f>IF($C6184=1,$B6184,NA())</f>
        <v>#N/A</v>
      </c>
      <c r="E6184" t="e">
        <f>IF($C6184=2,$B6184,NA())</f>
        <v>#N/A</v>
      </c>
      <c r="F6184" t="e">
        <f>IF($C6184=3,$B6184,NA())</f>
        <v>#N/A</v>
      </c>
      <c r="G6184">
        <f>IF($C6184=4,$B6184,NA())</f>
        <v>1.1517549</v>
      </c>
      <c r="H6184" t="e">
        <f>IF($C6184=5,$B6184,NA())</f>
        <v>#N/A</v>
      </c>
      <c r="I6184" t="e">
        <f>IF($C6184="",$B6184,NA())</f>
        <v>#N/A</v>
      </c>
    </row>
    <row r="6185" spans="1:9">
      <c r="A6185">
        <v>0.1461401</v>
      </c>
      <c r="B6185">
        <v>1.1517549</v>
      </c>
      <c r="C6185">
        <f>'Map Data'!$I$85</f>
        <v>4</v>
      </c>
      <c r="D6185" t="e">
        <f>IF($C6185=1,$B6185,NA())</f>
        <v>#N/A</v>
      </c>
      <c r="E6185" t="e">
        <f>IF($C6185=2,$B6185,NA())</f>
        <v>#N/A</v>
      </c>
      <c r="F6185" t="e">
        <f>IF($C6185=3,$B6185,NA())</f>
        <v>#N/A</v>
      </c>
      <c r="G6185">
        <f>IF($C6185=4,$B6185,NA())</f>
        <v>1.1517549</v>
      </c>
      <c r="H6185" t="e">
        <f>IF($C6185=5,$B6185,NA())</f>
        <v>#N/A</v>
      </c>
      <c r="I6185" t="e">
        <f>IF($C6185="",$B6185,NA())</f>
        <v>#N/A</v>
      </c>
    </row>
    <row r="6187" spans="1:9">
      <c r="A6187">
        <v>0.1401137</v>
      </c>
      <c r="B6187">
        <v>1.1698342</v>
      </c>
      <c r="C6187">
        <f>'Map Data'!$I$85</f>
        <v>4</v>
      </c>
      <c r="D6187" t="e">
        <f>IF($C6187=1,$B6187,NA())</f>
        <v>#N/A</v>
      </c>
      <c r="E6187" t="e">
        <f>IF($C6187=2,$B6187,NA())</f>
        <v>#N/A</v>
      </c>
      <c r="F6187" t="e">
        <f>IF($C6187=3,$B6187,NA())</f>
        <v>#N/A</v>
      </c>
      <c r="G6187">
        <f>IF($C6187=4,$B6187,NA())</f>
        <v>1.1698342</v>
      </c>
      <c r="H6187" t="e">
        <f>IF($C6187=5,$B6187,NA())</f>
        <v>#N/A</v>
      </c>
      <c r="I6187" t="e">
        <f>IF($C6187="",$B6187,NA())</f>
        <v>#N/A</v>
      </c>
    </row>
    <row r="6188" spans="1:9">
      <c r="A6188">
        <v>0.1612061</v>
      </c>
      <c r="B6188">
        <v>1.1698342</v>
      </c>
      <c r="C6188">
        <f>'Map Data'!$I$85</f>
        <v>4</v>
      </c>
      <c r="D6188" t="e">
        <f>IF($C6188=1,$B6188,NA())</f>
        <v>#N/A</v>
      </c>
      <c r="E6188" t="e">
        <f>IF($C6188=2,$B6188,NA())</f>
        <v>#N/A</v>
      </c>
      <c r="F6188" t="e">
        <f>IF($C6188=3,$B6188,NA())</f>
        <v>#N/A</v>
      </c>
      <c r="G6188">
        <f>IF($C6188=4,$B6188,NA())</f>
        <v>1.1698342</v>
      </c>
      <c r="H6188" t="e">
        <f>IF($C6188=5,$B6188,NA())</f>
        <v>#N/A</v>
      </c>
      <c r="I6188" t="e">
        <f>IF($C6188="",$B6188,NA())</f>
        <v>#N/A</v>
      </c>
    </row>
    <row r="6190" spans="1:9">
      <c r="A6190">
        <v>0.1642193</v>
      </c>
      <c r="B6190">
        <v>1.1879134</v>
      </c>
      <c r="C6190">
        <f>'Map Data'!$I$85</f>
        <v>4</v>
      </c>
      <c r="D6190" t="e">
        <f>IF($C6190=1,$B6190,NA())</f>
        <v>#N/A</v>
      </c>
      <c r="E6190" t="e">
        <f>IF($C6190=2,$B6190,NA())</f>
        <v>#N/A</v>
      </c>
      <c r="F6190" t="e">
        <f>IF($C6190=3,$B6190,NA())</f>
        <v>#N/A</v>
      </c>
      <c r="G6190">
        <f>IF($C6190=4,$B6190,NA())</f>
        <v>1.1879134</v>
      </c>
      <c r="H6190" t="e">
        <f>IF($C6190=5,$B6190,NA())</f>
        <v>#N/A</v>
      </c>
      <c r="I6190" t="e">
        <f>IF($C6190="",$B6190,NA())</f>
        <v>#N/A</v>
      </c>
    </row>
    <row r="6191" spans="1:9">
      <c r="A6191">
        <v>0.1822985</v>
      </c>
      <c r="B6191">
        <v>1.1879134</v>
      </c>
      <c r="C6191">
        <f>'Map Data'!$I$85</f>
        <v>4</v>
      </c>
      <c r="D6191" t="e">
        <f>IF($C6191=1,$B6191,NA())</f>
        <v>#N/A</v>
      </c>
      <c r="E6191" t="e">
        <f>IF($C6191=2,$B6191,NA())</f>
        <v>#N/A</v>
      </c>
      <c r="F6191" t="e">
        <f>IF($C6191=3,$B6191,NA())</f>
        <v>#N/A</v>
      </c>
      <c r="G6191">
        <f>IF($C6191=4,$B6191,NA())</f>
        <v>1.1879134</v>
      </c>
      <c r="H6191" t="e">
        <f>IF($C6191=5,$B6191,NA())</f>
        <v>#N/A</v>
      </c>
      <c r="I6191" t="e">
        <f>IF($C6191="",$B6191,NA())</f>
        <v>#N/A</v>
      </c>
    </row>
    <row r="6193" spans="1:9">
      <c r="A6193">
        <v>0.2003777</v>
      </c>
      <c r="B6193">
        <v>1.2059926</v>
      </c>
      <c r="C6193">
        <f>'Map Data'!$I$85</f>
        <v>4</v>
      </c>
      <c r="D6193" t="e">
        <f>IF($C6193=1,$B6193,NA())</f>
        <v>#N/A</v>
      </c>
      <c r="E6193" t="e">
        <f>IF($C6193=2,$B6193,NA())</f>
        <v>#N/A</v>
      </c>
      <c r="F6193" t="e">
        <f>IF($C6193=3,$B6193,NA())</f>
        <v>#N/A</v>
      </c>
      <c r="G6193">
        <f>IF($C6193=4,$B6193,NA())</f>
        <v>1.2059926</v>
      </c>
      <c r="H6193" t="e">
        <f>IF($C6193=5,$B6193,NA())</f>
        <v>#N/A</v>
      </c>
      <c r="I6193" t="e">
        <f>IF($C6193="",$B6193,NA())</f>
        <v>#N/A</v>
      </c>
    </row>
    <row r="6194" spans="1:9">
      <c r="A6194">
        <v>0.266668</v>
      </c>
      <c r="B6194">
        <v>1.2059926</v>
      </c>
      <c r="C6194">
        <f>'Map Data'!$I$85</f>
        <v>4</v>
      </c>
      <c r="D6194" t="e">
        <f>IF($C6194=1,$B6194,NA())</f>
        <v>#N/A</v>
      </c>
      <c r="E6194" t="e">
        <f>IF($C6194=2,$B6194,NA())</f>
        <v>#N/A</v>
      </c>
      <c r="F6194" t="e">
        <f>IF($C6194=3,$B6194,NA())</f>
        <v>#N/A</v>
      </c>
      <c r="G6194">
        <f>IF($C6194=4,$B6194,NA())</f>
        <v>1.2059926</v>
      </c>
      <c r="H6194" t="e">
        <f>IF($C6194=5,$B6194,NA())</f>
        <v>#N/A</v>
      </c>
      <c r="I6194" t="e">
        <f>IF($C6194="",$B6194,NA())</f>
        <v>#N/A</v>
      </c>
    </row>
    <row r="6196" spans="1:9">
      <c r="A6196">
        <v>0.2937868</v>
      </c>
      <c r="B6196">
        <v>1.2059926</v>
      </c>
      <c r="C6196">
        <f>'Map Data'!$I$85</f>
        <v>4</v>
      </c>
      <c r="D6196" t="e">
        <f>IF($C6196=1,$B6196,NA())</f>
        <v>#N/A</v>
      </c>
      <c r="E6196" t="e">
        <f>IF($C6196=2,$B6196,NA())</f>
        <v>#N/A</v>
      </c>
      <c r="F6196" t="e">
        <f>IF($C6196=3,$B6196,NA())</f>
        <v>#N/A</v>
      </c>
      <c r="G6196">
        <f>IF($C6196=4,$B6196,NA())</f>
        <v>1.2059926</v>
      </c>
      <c r="H6196" t="e">
        <f>IF($C6196=5,$B6196,NA())</f>
        <v>#N/A</v>
      </c>
      <c r="I6196" t="e">
        <f>IF($C6196="",$B6196,NA())</f>
        <v>#N/A</v>
      </c>
    </row>
    <row r="6197" spans="1:9">
      <c r="A6197">
        <v>0.311866</v>
      </c>
      <c r="B6197">
        <v>1.2059926</v>
      </c>
      <c r="C6197">
        <f>'Map Data'!$I$85</f>
        <v>4</v>
      </c>
      <c r="D6197" t="e">
        <f>IF($C6197=1,$B6197,NA())</f>
        <v>#N/A</v>
      </c>
      <c r="E6197" t="e">
        <f>IF($C6197=2,$B6197,NA())</f>
        <v>#N/A</v>
      </c>
      <c r="F6197" t="e">
        <f>IF($C6197=3,$B6197,NA())</f>
        <v>#N/A</v>
      </c>
      <c r="G6197">
        <f>IF($C6197=4,$B6197,NA())</f>
        <v>1.2059926</v>
      </c>
      <c r="H6197" t="e">
        <f>IF($C6197=5,$B6197,NA())</f>
        <v>#N/A</v>
      </c>
      <c r="I6197" t="e">
        <f>IF($C6197="",$B6197,NA())</f>
        <v>#N/A</v>
      </c>
    </row>
    <row r="6199" spans="1:9">
      <c r="A6199">
        <v>0.1160081</v>
      </c>
      <c r="B6199">
        <v>1.2783096</v>
      </c>
      <c r="C6199">
        <f>'Map Data'!$I$85</f>
        <v>4</v>
      </c>
      <c r="D6199" t="e">
        <f>IF($C6199=1,$B6199,NA())</f>
        <v>#N/A</v>
      </c>
      <c r="E6199" t="e">
        <f>IF($C6199=2,$B6199,NA())</f>
        <v>#N/A</v>
      </c>
      <c r="F6199" t="e">
        <f>IF($C6199=3,$B6199,NA())</f>
        <v>#N/A</v>
      </c>
      <c r="G6199">
        <f>IF($C6199=4,$B6199,NA())</f>
        <v>1.2783096</v>
      </c>
      <c r="H6199" t="e">
        <f>IF($C6199=5,$B6199,NA())</f>
        <v>#N/A</v>
      </c>
      <c r="I6199" t="e">
        <f>IF($C6199="",$B6199,NA())</f>
        <v>#N/A</v>
      </c>
    </row>
    <row r="6200" spans="1:9">
      <c r="A6200">
        <v>0.1762721</v>
      </c>
      <c r="B6200">
        <v>1.2783096</v>
      </c>
      <c r="C6200">
        <f>'Map Data'!$I$85</f>
        <v>4</v>
      </c>
      <c r="D6200" t="e">
        <f>IF($C6200=1,$B6200,NA())</f>
        <v>#N/A</v>
      </c>
      <c r="E6200" t="e">
        <f>IF($C6200=2,$B6200,NA())</f>
        <v>#N/A</v>
      </c>
      <c r="F6200" t="e">
        <f>IF($C6200=3,$B6200,NA())</f>
        <v>#N/A</v>
      </c>
      <c r="G6200">
        <f>IF($C6200=4,$B6200,NA())</f>
        <v>1.2783096</v>
      </c>
      <c r="H6200" t="e">
        <f>IF($C6200=5,$B6200,NA())</f>
        <v>#N/A</v>
      </c>
      <c r="I6200" t="e">
        <f>IF($C6200="",$B6200,NA())</f>
        <v>#N/A</v>
      </c>
    </row>
    <row r="6202" spans="1:9">
      <c r="A6202">
        <v>0.2094173</v>
      </c>
      <c r="B6202">
        <v>1.2783096</v>
      </c>
      <c r="C6202">
        <f>'Map Data'!$I$85</f>
        <v>4</v>
      </c>
      <c r="D6202" t="e">
        <f>IF($C6202=1,$B6202,NA())</f>
        <v>#N/A</v>
      </c>
      <c r="E6202" t="e">
        <f>IF($C6202=2,$B6202,NA())</f>
        <v>#N/A</v>
      </c>
      <c r="F6202" t="e">
        <f>IF($C6202=3,$B6202,NA())</f>
        <v>#N/A</v>
      </c>
      <c r="G6202">
        <f>IF($C6202=4,$B6202,NA())</f>
        <v>1.2783096</v>
      </c>
      <c r="H6202" t="e">
        <f>IF($C6202=5,$B6202,NA())</f>
        <v>#N/A</v>
      </c>
      <c r="I6202" t="e">
        <f>IF($C6202="",$B6202,NA())</f>
        <v>#N/A</v>
      </c>
    </row>
    <row r="6203" spans="1:9">
      <c r="A6203">
        <v>0.2154437</v>
      </c>
      <c r="B6203">
        <v>1.2783096</v>
      </c>
      <c r="C6203">
        <f>'Map Data'!$I$85</f>
        <v>4</v>
      </c>
      <c r="D6203" t="e">
        <f>IF($C6203=1,$B6203,NA())</f>
        <v>#N/A</v>
      </c>
      <c r="E6203" t="e">
        <f>IF($C6203=2,$B6203,NA())</f>
        <v>#N/A</v>
      </c>
      <c r="F6203" t="e">
        <f>IF($C6203=3,$B6203,NA())</f>
        <v>#N/A</v>
      </c>
      <c r="G6203">
        <f>IF($C6203=4,$B6203,NA())</f>
        <v>1.2783096</v>
      </c>
      <c r="H6203" t="e">
        <f>IF($C6203=5,$B6203,NA())</f>
        <v>#N/A</v>
      </c>
      <c r="I6203" t="e">
        <f>IF($C6203="",$B6203,NA())</f>
        <v>#N/A</v>
      </c>
    </row>
    <row r="6205" spans="1:9">
      <c r="A6205">
        <v>2.1348509</v>
      </c>
      <c r="B6205">
        <v>-0.87312</v>
      </c>
      <c r="C6205">
        <f>'Map Data'!$I$86</f>
        <v>4</v>
      </c>
      <c r="D6205" t="e">
        <f>IF($C6205=1,$B6205,NA())</f>
        <v>#N/A</v>
      </c>
      <c r="E6205" t="e">
        <f>IF($C6205=2,$B6205,NA())</f>
        <v>#N/A</v>
      </c>
      <c r="F6205" t="e">
        <f>IF($C6205=3,$B6205,NA())</f>
        <v>#N/A</v>
      </c>
      <c r="G6205">
        <f>IF($C6205=4,$B6205,NA())</f>
        <v>-0.87312</v>
      </c>
      <c r="H6205" t="e">
        <f>IF($C6205=5,$B6205,NA())</f>
        <v>#N/A</v>
      </c>
      <c r="I6205" t="e">
        <f>IF($C6205="",$B6205,NA())</f>
        <v>#N/A</v>
      </c>
    </row>
    <row r="6206" spans="1:9">
      <c r="A6206">
        <v>2.1860752</v>
      </c>
      <c r="B6206">
        <v>-0.87312</v>
      </c>
      <c r="C6206">
        <f>'Map Data'!$I$86</f>
        <v>4</v>
      </c>
      <c r="D6206" t="e">
        <f>IF($C6206=1,$B6206,NA())</f>
        <v>#N/A</v>
      </c>
      <c r="E6206" t="e">
        <f>IF($C6206=2,$B6206,NA())</f>
        <v>#N/A</v>
      </c>
      <c r="F6206" t="e">
        <f>IF($C6206=3,$B6206,NA())</f>
        <v>#N/A</v>
      </c>
      <c r="G6206">
        <f>IF($C6206=4,$B6206,NA())</f>
        <v>-0.87312</v>
      </c>
      <c r="H6206" t="e">
        <f>IF($C6206=5,$B6206,NA())</f>
        <v>#N/A</v>
      </c>
      <c r="I6206" t="e">
        <f>IF($C6206="",$B6206,NA())</f>
        <v>#N/A</v>
      </c>
    </row>
    <row r="6208" spans="1:9">
      <c r="A6208">
        <v>2.1649828</v>
      </c>
      <c r="B6208">
        <v>-0.8550407</v>
      </c>
      <c r="C6208">
        <f>'Map Data'!$I$86</f>
        <v>4</v>
      </c>
      <c r="D6208" t="e">
        <f>IF($C6208=1,$B6208,NA())</f>
        <v>#N/A</v>
      </c>
      <c r="E6208" t="e">
        <f>IF($C6208=2,$B6208,NA())</f>
        <v>#N/A</v>
      </c>
      <c r="F6208" t="e">
        <f>IF($C6208=3,$B6208,NA())</f>
        <v>#N/A</v>
      </c>
      <c r="G6208">
        <f>IF($C6208=4,$B6208,NA())</f>
        <v>-0.8550407</v>
      </c>
      <c r="H6208" t="e">
        <f>IF($C6208=5,$B6208,NA())</f>
        <v>#N/A</v>
      </c>
      <c r="I6208" t="e">
        <f>IF($C6208="",$B6208,NA())</f>
        <v>#N/A</v>
      </c>
    </row>
    <row r="6209" spans="1:9">
      <c r="A6209">
        <v>2.2101808</v>
      </c>
      <c r="B6209">
        <v>-0.8550407</v>
      </c>
      <c r="C6209">
        <f>'Map Data'!$I$86</f>
        <v>4</v>
      </c>
      <c r="D6209" t="e">
        <f>IF($C6209=1,$B6209,NA())</f>
        <v>#N/A</v>
      </c>
      <c r="E6209" t="e">
        <f>IF($C6209=2,$B6209,NA())</f>
        <v>#N/A</v>
      </c>
      <c r="F6209" t="e">
        <f>IF($C6209=3,$B6209,NA())</f>
        <v>#N/A</v>
      </c>
      <c r="G6209">
        <f>IF($C6209=4,$B6209,NA())</f>
        <v>-0.8550407</v>
      </c>
      <c r="H6209" t="e">
        <f>IF($C6209=5,$B6209,NA())</f>
        <v>#N/A</v>
      </c>
      <c r="I6209" t="e">
        <f>IF($C6209="",$B6209,NA())</f>
        <v>#N/A</v>
      </c>
    </row>
    <row r="6211" spans="1:9">
      <c r="A6211">
        <v>2.2071676</v>
      </c>
      <c r="B6211">
        <v>-0.8369615</v>
      </c>
      <c r="C6211">
        <f>'Map Data'!$I$86</f>
        <v>4</v>
      </c>
      <c r="D6211" t="e">
        <f>IF($C6211=1,$B6211,NA())</f>
        <v>#N/A</v>
      </c>
      <c r="E6211" t="e">
        <f>IF($C6211=2,$B6211,NA())</f>
        <v>#N/A</v>
      </c>
      <c r="F6211" t="e">
        <f>IF($C6211=3,$B6211,NA())</f>
        <v>#N/A</v>
      </c>
      <c r="G6211">
        <f>IF($C6211=4,$B6211,NA())</f>
        <v>-0.8369615</v>
      </c>
      <c r="H6211" t="e">
        <f>IF($C6211=5,$B6211,NA())</f>
        <v>#N/A</v>
      </c>
      <c r="I6211" t="e">
        <f>IF($C6211="",$B6211,NA())</f>
        <v>#N/A</v>
      </c>
    </row>
    <row r="6212" spans="1:9">
      <c r="A6212">
        <v>2.2493524</v>
      </c>
      <c r="B6212">
        <v>-0.8369615</v>
      </c>
      <c r="C6212">
        <f>'Map Data'!$I$86</f>
        <v>4</v>
      </c>
      <c r="D6212" t="e">
        <f>IF($C6212=1,$B6212,NA())</f>
        <v>#N/A</v>
      </c>
      <c r="E6212" t="e">
        <f>IF($C6212=2,$B6212,NA())</f>
        <v>#N/A</v>
      </c>
      <c r="F6212" t="e">
        <f>IF($C6212=3,$B6212,NA())</f>
        <v>#N/A</v>
      </c>
      <c r="G6212">
        <f>IF($C6212=4,$B6212,NA())</f>
        <v>-0.8369615</v>
      </c>
      <c r="H6212" t="e">
        <f>IF($C6212=5,$B6212,NA())</f>
        <v>#N/A</v>
      </c>
      <c r="I6212" t="e">
        <f>IF($C6212="",$B6212,NA())</f>
        <v>#N/A</v>
      </c>
    </row>
    <row r="6214" spans="1:9">
      <c r="A6214">
        <v>2.243326</v>
      </c>
      <c r="B6214">
        <v>-0.8188823</v>
      </c>
      <c r="C6214">
        <f>'Map Data'!$I$86</f>
        <v>4</v>
      </c>
      <c r="D6214" t="e">
        <f>IF($C6214=1,$B6214,NA())</f>
        <v>#N/A</v>
      </c>
      <c r="E6214" t="e">
        <f>IF($C6214=2,$B6214,NA())</f>
        <v>#N/A</v>
      </c>
      <c r="F6214" t="e">
        <f>IF($C6214=3,$B6214,NA())</f>
        <v>#N/A</v>
      </c>
      <c r="G6214">
        <f>IF($C6214=4,$B6214,NA())</f>
        <v>-0.8188823</v>
      </c>
      <c r="H6214" t="e">
        <f>IF($C6214=5,$B6214,NA())</f>
        <v>#N/A</v>
      </c>
      <c r="I6214" t="e">
        <f>IF($C6214="",$B6214,NA())</f>
        <v>#N/A</v>
      </c>
    </row>
    <row r="6215" spans="1:9">
      <c r="A6215">
        <v>2.273458</v>
      </c>
      <c r="B6215">
        <v>-0.8188823</v>
      </c>
      <c r="C6215">
        <f>'Map Data'!$I$86</f>
        <v>4</v>
      </c>
      <c r="D6215" t="e">
        <f>IF($C6215=1,$B6215,NA())</f>
        <v>#N/A</v>
      </c>
      <c r="E6215" t="e">
        <f>IF($C6215=2,$B6215,NA())</f>
        <v>#N/A</v>
      </c>
      <c r="F6215" t="e">
        <f>IF($C6215=3,$B6215,NA())</f>
        <v>#N/A</v>
      </c>
      <c r="G6215">
        <f>IF($C6215=4,$B6215,NA())</f>
        <v>-0.8188823</v>
      </c>
      <c r="H6215" t="e">
        <f>IF($C6215=5,$B6215,NA())</f>
        <v>#N/A</v>
      </c>
      <c r="I6215" t="e">
        <f>IF($C6215="",$B6215,NA())</f>
        <v>#N/A</v>
      </c>
    </row>
    <row r="6217" spans="1:9">
      <c r="A6217">
        <v>2.2704448</v>
      </c>
      <c r="B6217">
        <v>-0.800803</v>
      </c>
      <c r="C6217">
        <f>'Map Data'!$I$86</f>
        <v>4</v>
      </c>
      <c r="D6217" t="e">
        <f>IF($C6217=1,$B6217,NA())</f>
        <v>#N/A</v>
      </c>
      <c r="E6217" t="e">
        <f>IF($C6217=2,$B6217,NA())</f>
        <v>#N/A</v>
      </c>
      <c r="F6217" t="e">
        <f>IF($C6217=3,$B6217,NA())</f>
        <v>#N/A</v>
      </c>
      <c r="G6217">
        <f>IF($C6217=4,$B6217,NA())</f>
        <v>-0.800803</v>
      </c>
      <c r="H6217" t="e">
        <f>IF($C6217=5,$B6217,NA())</f>
        <v>#N/A</v>
      </c>
      <c r="I6217" t="e">
        <f>IF($C6217="",$B6217,NA())</f>
        <v>#N/A</v>
      </c>
    </row>
    <row r="6218" spans="1:9">
      <c r="A6218">
        <v>2.2975636</v>
      </c>
      <c r="B6218">
        <v>-0.800803</v>
      </c>
      <c r="C6218">
        <f>'Map Data'!$I$86</f>
        <v>4</v>
      </c>
      <c r="D6218" t="e">
        <f>IF($C6218=1,$B6218,NA())</f>
        <v>#N/A</v>
      </c>
      <c r="E6218" t="e">
        <f>IF($C6218=2,$B6218,NA())</f>
        <v>#N/A</v>
      </c>
      <c r="F6218" t="e">
        <f>IF($C6218=3,$B6218,NA())</f>
        <v>#N/A</v>
      </c>
      <c r="G6218">
        <f>IF($C6218=4,$B6218,NA())</f>
        <v>-0.800803</v>
      </c>
      <c r="H6218" t="e">
        <f>IF($C6218=5,$B6218,NA())</f>
        <v>#N/A</v>
      </c>
      <c r="I6218" t="e">
        <f>IF($C6218="",$B6218,NA())</f>
        <v>#N/A</v>
      </c>
    </row>
    <row r="6220" spans="1:9">
      <c r="A6220">
        <v>2.3126296</v>
      </c>
      <c r="B6220">
        <v>-0.800803</v>
      </c>
      <c r="C6220">
        <f>'Map Data'!$I$86</f>
        <v>4</v>
      </c>
      <c r="D6220" t="e">
        <f>IF($C6220=1,$B6220,NA())</f>
        <v>#N/A</v>
      </c>
      <c r="E6220" t="e">
        <f>IF($C6220=2,$B6220,NA())</f>
        <v>#N/A</v>
      </c>
      <c r="F6220" t="e">
        <f>IF($C6220=3,$B6220,NA())</f>
        <v>#N/A</v>
      </c>
      <c r="G6220">
        <f>IF($C6220=4,$B6220,NA())</f>
        <v>-0.800803</v>
      </c>
      <c r="H6220" t="e">
        <f>IF($C6220=5,$B6220,NA())</f>
        <v>#N/A</v>
      </c>
      <c r="I6220" t="e">
        <f>IF($C6220="",$B6220,NA())</f>
        <v>#N/A</v>
      </c>
    </row>
    <row r="6221" spans="1:9">
      <c r="A6221">
        <v>2.3156428</v>
      </c>
      <c r="B6221">
        <v>-0.800803</v>
      </c>
      <c r="C6221">
        <f>'Map Data'!$I$86</f>
        <v>4</v>
      </c>
      <c r="D6221" t="e">
        <f>IF($C6221=1,$B6221,NA())</f>
        <v>#N/A</v>
      </c>
      <c r="E6221" t="e">
        <f>IF($C6221=2,$B6221,NA())</f>
        <v>#N/A</v>
      </c>
      <c r="F6221" t="e">
        <f>IF($C6221=3,$B6221,NA())</f>
        <v>#N/A</v>
      </c>
      <c r="G6221">
        <f>IF($C6221=4,$B6221,NA())</f>
        <v>-0.800803</v>
      </c>
      <c r="H6221" t="e">
        <f>IF($C6221=5,$B6221,NA())</f>
        <v>#N/A</v>
      </c>
      <c r="I6221" t="e">
        <f>IF($C6221="",$B6221,NA())</f>
        <v>#N/A</v>
      </c>
    </row>
    <row r="6223" spans="1:9">
      <c r="A6223">
        <v>2.3307087</v>
      </c>
      <c r="B6223">
        <v>-0.7827238</v>
      </c>
      <c r="C6223">
        <f>'Map Data'!$I$86</f>
        <v>4</v>
      </c>
      <c r="D6223" t="e">
        <f>IF($C6223=1,$B6223,NA())</f>
        <v>#N/A</v>
      </c>
      <c r="E6223" t="e">
        <f>IF($C6223=2,$B6223,NA())</f>
        <v>#N/A</v>
      </c>
      <c r="F6223" t="e">
        <f>IF($C6223=3,$B6223,NA())</f>
        <v>#N/A</v>
      </c>
      <c r="G6223">
        <f>IF($C6223=4,$B6223,NA())</f>
        <v>-0.7827238</v>
      </c>
      <c r="H6223" t="e">
        <f>IF($C6223=5,$B6223,NA())</f>
        <v>#N/A</v>
      </c>
      <c r="I6223" t="e">
        <f>IF($C6223="",$B6223,NA())</f>
        <v>#N/A</v>
      </c>
    </row>
    <row r="6224" spans="1:9">
      <c r="A6224">
        <v>2.3457747</v>
      </c>
      <c r="B6224">
        <v>-0.7827238</v>
      </c>
      <c r="C6224">
        <f>'Map Data'!$I$86</f>
        <v>4</v>
      </c>
      <c r="D6224" t="e">
        <f>IF($C6224=1,$B6224,NA())</f>
        <v>#N/A</v>
      </c>
      <c r="E6224" t="e">
        <f>IF($C6224=2,$B6224,NA())</f>
        <v>#N/A</v>
      </c>
      <c r="F6224" t="e">
        <f>IF($C6224=3,$B6224,NA())</f>
        <v>#N/A</v>
      </c>
      <c r="G6224">
        <f>IF($C6224=4,$B6224,NA())</f>
        <v>-0.7827238</v>
      </c>
      <c r="H6224" t="e">
        <f>IF($C6224=5,$B6224,NA())</f>
        <v>#N/A</v>
      </c>
      <c r="I6224" t="e">
        <f>IF($C6224="",$B6224,NA())</f>
        <v>#N/A</v>
      </c>
    </row>
    <row r="6226" spans="1:9">
      <c r="A6226">
        <v>2.3276955</v>
      </c>
      <c r="B6226">
        <v>-0.7646444999999999</v>
      </c>
      <c r="C6226">
        <f>'Map Data'!$I$86</f>
        <v>4</v>
      </c>
      <c r="D6226" t="e">
        <f>IF($C6226=1,$B6226,NA())</f>
        <v>#N/A</v>
      </c>
      <c r="E6226" t="e">
        <f>IF($C6226=2,$B6226,NA())</f>
        <v>#N/A</v>
      </c>
      <c r="F6226" t="e">
        <f>IF($C6226=3,$B6226,NA())</f>
        <v>#N/A</v>
      </c>
      <c r="G6226">
        <f>IF($C6226=4,$B6226,NA())</f>
        <v>-0.7646445</v>
      </c>
      <c r="H6226" t="e">
        <f>IF($C6226=5,$B6226,NA())</f>
        <v>#N/A</v>
      </c>
      <c r="I6226" t="e">
        <f>IF($C6226="",$B6226,NA())</f>
        <v>#N/A</v>
      </c>
    </row>
    <row r="6227" spans="1:9">
      <c r="A6227">
        <v>2.3638539</v>
      </c>
      <c r="B6227">
        <v>-0.7646444999999999</v>
      </c>
      <c r="C6227">
        <f>'Map Data'!$I$86</f>
        <v>4</v>
      </c>
      <c r="D6227" t="e">
        <f>IF($C6227=1,$B6227,NA())</f>
        <v>#N/A</v>
      </c>
      <c r="E6227" t="e">
        <f>IF($C6227=2,$B6227,NA())</f>
        <v>#N/A</v>
      </c>
      <c r="F6227" t="e">
        <f>IF($C6227=3,$B6227,NA())</f>
        <v>#N/A</v>
      </c>
      <c r="G6227">
        <f>IF($C6227=4,$B6227,NA())</f>
        <v>-0.7646445</v>
      </c>
      <c r="H6227" t="e">
        <f>IF($C6227=5,$B6227,NA())</f>
        <v>#N/A</v>
      </c>
      <c r="I6227" t="e">
        <f>IF($C6227="",$B6227,NA())</f>
        <v>#N/A</v>
      </c>
    </row>
    <row r="6229" spans="1:9">
      <c r="A6229">
        <v>2.3518011</v>
      </c>
      <c r="B6229">
        <v>-0.7465653</v>
      </c>
      <c r="C6229">
        <f>'Map Data'!$I$86</f>
        <v>4</v>
      </c>
      <c r="D6229" t="e">
        <f>IF($C6229=1,$B6229,NA())</f>
        <v>#N/A</v>
      </c>
      <c r="E6229" t="e">
        <f>IF($C6229=2,$B6229,NA())</f>
        <v>#N/A</v>
      </c>
      <c r="F6229" t="e">
        <f>IF($C6229=3,$B6229,NA())</f>
        <v>#N/A</v>
      </c>
      <c r="G6229">
        <f>IF($C6229=4,$B6229,NA())</f>
        <v>-0.7465653</v>
      </c>
      <c r="H6229" t="e">
        <f>IF($C6229=5,$B6229,NA())</f>
        <v>#N/A</v>
      </c>
      <c r="I6229" t="e">
        <f>IF($C6229="",$B6229,NA())</f>
        <v>#N/A</v>
      </c>
    </row>
    <row r="6230" spans="1:9">
      <c r="A6230">
        <v>2.3969991</v>
      </c>
      <c r="B6230">
        <v>-0.7465653</v>
      </c>
      <c r="C6230">
        <f>'Map Data'!$I$86</f>
        <v>4</v>
      </c>
      <c r="D6230" t="e">
        <f>IF($C6230=1,$B6230,NA())</f>
        <v>#N/A</v>
      </c>
      <c r="E6230" t="e">
        <f>IF($C6230=2,$B6230,NA())</f>
        <v>#N/A</v>
      </c>
      <c r="F6230" t="e">
        <f>IF($C6230=3,$B6230,NA())</f>
        <v>#N/A</v>
      </c>
      <c r="G6230">
        <f>IF($C6230=4,$B6230,NA())</f>
        <v>-0.7465653</v>
      </c>
      <c r="H6230" t="e">
        <f>IF($C6230=5,$B6230,NA())</f>
        <v>#N/A</v>
      </c>
      <c r="I6230" t="e">
        <f>IF($C6230="",$B6230,NA())</f>
        <v>#N/A</v>
      </c>
    </row>
    <row r="6232" spans="1:9">
      <c r="A6232">
        <v>2.3668671</v>
      </c>
      <c r="B6232">
        <v>-0.7284861</v>
      </c>
      <c r="C6232">
        <f>'Map Data'!$I$86</f>
        <v>4</v>
      </c>
      <c r="D6232" t="e">
        <f>IF($C6232=1,$B6232,NA())</f>
        <v>#N/A</v>
      </c>
      <c r="E6232" t="e">
        <f>IF($C6232=2,$B6232,NA())</f>
        <v>#N/A</v>
      </c>
      <c r="F6232" t="e">
        <f>IF($C6232=3,$B6232,NA())</f>
        <v>#N/A</v>
      </c>
      <c r="G6232">
        <f>IF($C6232=4,$B6232,NA())</f>
        <v>-0.7284861</v>
      </c>
      <c r="H6232" t="e">
        <f>IF($C6232=5,$B6232,NA())</f>
        <v>#N/A</v>
      </c>
      <c r="I6232" t="e">
        <f>IF($C6232="",$B6232,NA())</f>
        <v>#N/A</v>
      </c>
    </row>
    <row r="6233" spans="1:9">
      <c r="A6233">
        <v>2.3789199</v>
      </c>
      <c r="B6233">
        <v>-0.7284861</v>
      </c>
      <c r="C6233">
        <f>'Map Data'!$I$86</f>
        <v>4</v>
      </c>
      <c r="D6233" t="e">
        <f>IF($C6233=1,$B6233,NA())</f>
        <v>#N/A</v>
      </c>
      <c r="E6233" t="e">
        <f>IF($C6233=2,$B6233,NA())</f>
        <v>#N/A</v>
      </c>
      <c r="F6233" t="e">
        <f>IF($C6233=3,$B6233,NA())</f>
        <v>#N/A</v>
      </c>
      <c r="G6233">
        <f>IF($C6233=4,$B6233,NA())</f>
        <v>-0.7284861</v>
      </c>
      <c r="H6233" t="e">
        <f>IF($C6233=5,$B6233,NA())</f>
        <v>#N/A</v>
      </c>
      <c r="I6233" t="e">
        <f>IF($C6233="",$B6233,NA())</f>
        <v>#N/A</v>
      </c>
    </row>
    <row r="6235" spans="1:9">
      <c r="A6235">
        <v>2.3728935</v>
      </c>
      <c r="B6235">
        <v>-0.7104068</v>
      </c>
      <c r="C6235">
        <f>'Map Data'!$I$86</f>
        <v>4</v>
      </c>
      <c r="D6235" t="e">
        <f>IF($C6235=1,$B6235,NA())</f>
        <v>#N/A</v>
      </c>
      <c r="E6235" t="e">
        <f>IF($C6235=2,$B6235,NA())</f>
        <v>#N/A</v>
      </c>
      <c r="F6235" t="e">
        <f>IF($C6235=3,$B6235,NA())</f>
        <v>#N/A</v>
      </c>
      <c r="G6235">
        <f>IF($C6235=4,$B6235,NA())</f>
        <v>-0.7104068</v>
      </c>
      <c r="H6235" t="e">
        <f>IF($C6235=5,$B6235,NA())</f>
        <v>#N/A</v>
      </c>
      <c r="I6235" t="e">
        <f>IF($C6235="",$B6235,NA())</f>
        <v>#N/A</v>
      </c>
    </row>
    <row r="6236" spans="1:9">
      <c r="A6236">
        <v>2.3789199</v>
      </c>
      <c r="B6236">
        <v>-0.7104068</v>
      </c>
      <c r="C6236">
        <f>'Map Data'!$I$86</f>
        <v>4</v>
      </c>
      <c r="D6236" t="e">
        <f>IF($C6236=1,$B6236,NA())</f>
        <v>#N/A</v>
      </c>
      <c r="E6236" t="e">
        <f>IF($C6236=2,$B6236,NA())</f>
        <v>#N/A</v>
      </c>
      <c r="F6236" t="e">
        <f>IF($C6236=3,$B6236,NA())</f>
        <v>#N/A</v>
      </c>
      <c r="G6236">
        <f>IF($C6236=4,$B6236,NA())</f>
        <v>-0.7104068</v>
      </c>
      <c r="H6236" t="e">
        <f>IF($C6236=5,$B6236,NA())</f>
        <v>#N/A</v>
      </c>
      <c r="I6236" t="e">
        <f>IF($C6236="",$B6236,NA())</f>
        <v>#N/A</v>
      </c>
    </row>
    <row r="6238" spans="1:9">
      <c r="A6238">
        <v>2.3728935</v>
      </c>
      <c r="B6238">
        <v>-0.6923276</v>
      </c>
      <c r="C6238">
        <f>'Map Data'!$I$86</f>
        <v>4</v>
      </c>
      <c r="D6238" t="e">
        <f>IF($C6238=1,$B6238,NA())</f>
        <v>#N/A</v>
      </c>
      <c r="E6238" t="e">
        <f>IF($C6238=2,$B6238,NA())</f>
        <v>#N/A</v>
      </c>
      <c r="F6238" t="e">
        <f>IF($C6238=3,$B6238,NA())</f>
        <v>#N/A</v>
      </c>
      <c r="G6238">
        <f>IF($C6238=4,$B6238,NA())</f>
        <v>-0.6923276</v>
      </c>
      <c r="H6238" t="e">
        <f>IF($C6238=5,$B6238,NA())</f>
        <v>#N/A</v>
      </c>
      <c r="I6238" t="e">
        <f>IF($C6238="",$B6238,NA())</f>
        <v>#N/A</v>
      </c>
    </row>
    <row r="6239" spans="1:9">
      <c r="A6239">
        <v>2.3849463</v>
      </c>
      <c r="B6239">
        <v>-0.6923276</v>
      </c>
      <c r="C6239">
        <f>'Map Data'!$I$86</f>
        <v>4</v>
      </c>
      <c r="D6239" t="e">
        <f>IF($C6239=1,$B6239,NA())</f>
        <v>#N/A</v>
      </c>
      <c r="E6239" t="e">
        <f>IF($C6239=2,$B6239,NA())</f>
        <v>#N/A</v>
      </c>
      <c r="F6239" t="e">
        <f>IF($C6239=3,$B6239,NA())</f>
        <v>#N/A</v>
      </c>
      <c r="G6239">
        <f>IF($C6239=4,$B6239,NA())</f>
        <v>-0.6923276</v>
      </c>
      <c r="H6239" t="e">
        <f>IF($C6239=5,$B6239,NA())</f>
        <v>#N/A</v>
      </c>
      <c r="I6239" t="e">
        <f>IF($C6239="",$B6239,NA())</f>
        <v>#N/A</v>
      </c>
    </row>
    <row r="6241" spans="1:9">
      <c r="A6241">
        <v>0.2365361</v>
      </c>
      <c r="B6241">
        <v>0.934804</v>
      </c>
      <c r="C6241">
        <f>'Map Data'!$I$87</f>
        <v>2</v>
      </c>
      <c r="D6241" t="e">
        <f>IF($C6241=1,$B6241,NA())</f>
        <v>#N/A</v>
      </c>
      <c r="E6241">
        <f>IF($C6241=2,$B6241,NA())</f>
        <v>0.934804</v>
      </c>
      <c r="F6241" t="e">
        <f>IF($C6241=3,$B6241,NA())</f>
        <v>#N/A</v>
      </c>
      <c r="G6241" t="e">
        <f>IF($C6241=4,$B6241,NA())</f>
        <v>#N/A</v>
      </c>
      <c r="H6241" t="e">
        <f>IF($C6241=5,$B6241,NA())</f>
        <v>#N/A</v>
      </c>
      <c r="I6241" t="e">
        <f>IF($C6241="",$B6241,NA())</f>
        <v>#N/A</v>
      </c>
    </row>
    <row r="6242" spans="1:9">
      <c r="A6242">
        <v>0.2787208</v>
      </c>
      <c r="B6242">
        <v>0.934804</v>
      </c>
      <c r="C6242">
        <f>'Map Data'!$I$87</f>
        <v>2</v>
      </c>
      <c r="D6242" t="e">
        <f>IF($C6242=1,$B6242,NA())</f>
        <v>#N/A</v>
      </c>
      <c r="E6242">
        <f>IF($C6242=2,$B6242,NA())</f>
        <v>0.934804</v>
      </c>
      <c r="F6242" t="e">
        <f>IF($C6242=3,$B6242,NA())</f>
        <v>#N/A</v>
      </c>
      <c r="G6242" t="e">
        <f>IF($C6242=4,$B6242,NA())</f>
        <v>#N/A</v>
      </c>
      <c r="H6242" t="e">
        <f>IF($C6242=5,$B6242,NA())</f>
        <v>#N/A</v>
      </c>
      <c r="I6242" t="e">
        <f>IF($C6242="",$B6242,NA())</f>
        <v>#N/A</v>
      </c>
    </row>
    <row r="6244" spans="1:9">
      <c r="A6244">
        <v>0.2003777</v>
      </c>
      <c r="B6244">
        <v>0.9528833</v>
      </c>
      <c r="C6244">
        <f>'Map Data'!$I$87</f>
        <v>2</v>
      </c>
      <c r="D6244" t="e">
        <f>IF($C6244=1,$B6244,NA())</f>
        <v>#N/A</v>
      </c>
      <c r="E6244">
        <f>IF($C6244=2,$B6244,NA())</f>
        <v>0.9528833</v>
      </c>
      <c r="F6244" t="e">
        <f>IF($C6244=3,$B6244,NA())</f>
        <v>#N/A</v>
      </c>
      <c r="G6244" t="e">
        <f>IF($C6244=4,$B6244,NA())</f>
        <v>#N/A</v>
      </c>
      <c r="H6244" t="e">
        <f>IF($C6244=5,$B6244,NA())</f>
        <v>#N/A</v>
      </c>
      <c r="I6244" t="e">
        <f>IF($C6244="",$B6244,NA())</f>
        <v>#N/A</v>
      </c>
    </row>
    <row r="6245" spans="1:9">
      <c r="A6245">
        <v>0.2937868</v>
      </c>
      <c r="B6245">
        <v>0.9528833</v>
      </c>
      <c r="C6245">
        <f>'Map Data'!$I$87</f>
        <v>2</v>
      </c>
      <c r="D6245" t="e">
        <f>IF($C6245=1,$B6245,NA())</f>
        <v>#N/A</v>
      </c>
      <c r="E6245">
        <f>IF($C6245=2,$B6245,NA())</f>
        <v>0.9528833</v>
      </c>
      <c r="F6245" t="e">
        <f>IF($C6245=3,$B6245,NA())</f>
        <v>#N/A</v>
      </c>
      <c r="G6245" t="e">
        <f>IF($C6245=4,$B6245,NA())</f>
        <v>#N/A</v>
      </c>
      <c r="H6245" t="e">
        <f>IF($C6245=5,$B6245,NA())</f>
        <v>#N/A</v>
      </c>
      <c r="I6245" t="e">
        <f>IF($C6245="",$B6245,NA())</f>
        <v>#N/A</v>
      </c>
    </row>
    <row r="6247" spans="1:9">
      <c r="A6247">
        <v>0.1792853</v>
      </c>
      <c r="B6247">
        <v>0.9709625</v>
      </c>
      <c r="C6247">
        <f>'Map Data'!$I$87</f>
        <v>2</v>
      </c>
      <c r="D6247" t="e">
        <f>IF($C6247=1,$B6247,NA())</f>
        <v>#N/A</v>
      </c>
      <c r="E6247">
        <f>IF($C6247=2,$B6247,NA())</f>
        <v>0.9709625</v>
      </c>
      <c r="F6247" t="e">
        <f>IF($C6247=3,$B6247,NA())</f>
        <v>#N/A</v>
      </c>
      <c r="G6247" t="e">
        <f>IF($C6247=4,$B6247,NA())</f>
        <v>#N/A</v>
      </c>
      <c r="H6247" t="e">
        <f>IF($C6247=5,$B6247,NA())</f>
        <v>#N/A</v>
      </c>
      <c r="I6247" t="e">
        <f>IF($C6247="",$B6247,NA())</f>
        <v>#N/A</v>
      </c>
    </row>
    <row r="6248" spans="1:9">
      <c r="A6248">
        <v>0.2847472</v>
      </c>
      <c r="B6248">
        <v>0.9709625</v>
      </c>
      <c r="C6248">
        <f>'Map Data'!$I$87</f>
        <v>2</v>
      </c>
      <c r="D6248" t="e">
        <f>IF($C6248=1,$B6248,NA())</f>
        <v>#N/A</v>
      </c>
      <c r="E6248">
        <f>IF($C6248=2,$B6248,NA())</f>
        <v>0.9709625</v>
      </c>
      <c r="F6248" t="e">
        <f>IF($C6248=3,$B6248,NA())</f>
        <v>#N/A</v>
      </c>
      <c r="G6248" t="e">
        <f>IF($C6248=4,$B6248,NA())</f>
        <v>#N/A</v>
      </c>
      <c r="H6248" t="e">
        <f>IF($C6248=5,$B6248,NA())</f>
        <v>#N/A</v>
      </c>
      <c r="I6248" t="e">
        <f>IF($C6248="",$B6248,NA())</f>
        <v>#N/A</v>
      </c>
    </row>
    <row r="6250" spans="1:9">
      <c r="A6250">
        <v>0.1732589</v>
      </c>
      <c r="B6250">
        <v>0.9890418</v>
      </c>
      <c r="C6250">
        <f>'Map Data'!$I$87</f>
        <v>2</v>
      </c>
      <c r="D6250" t="e">
        <f>IF($C6250=1,$B6250,NA())</f>
        <v>#N/A</v>
      </c>
      <c r="E6250">
        <f>IF($C6250=2,$B6250,NA())</f>
        <v>0.9890418</v>
      </c>
      <c r="F6250" t="e">
        <f>IF($C6250=3,$B6250,NA())</f>
        <v>#N/A</v>
      </c>
      <c r="G6250" t="e">
        <f>IF($C6250=4,$B6250,NA())</f>
        <v>#N/A</v>
      </c>
      <c r="H6250" t="e">
        <f>IF($C6250=5,$B6250,NA())</f>
        <v>#N/A</v>
      </c>
      <c r="I6250" t="e">
        <f>IF($C6250="",$B6250,NA())</f>
        <v>#N/A</v>
      </c>
    </row>
    <row r="6251" spans="1:9">
      <c r="A6251">
        <v>0.2847472</v>
      </c>
      <c r="B6251">
        <v>0.9890418</v>
      </c>
      <c r="C6251">
        <f>'Map Data'!$I$87</f>
        <v>2</v>
      </c>
      <c r="D6251" t="e">
        <f>IF($C6251=1,$B6251,NA())</f>
        <v>#N/A</v>
      </c>
      <c r="E6251">
        <f>IF($C6251=2,$B6251,NA())</f>
        <v>0.9890418</v>
      </c>
      <c r="F6251" t="e">
        <f>IF($C6251=3,$B6251,NA())</f>
        <v>#N/A</v>
      </c>
      <c r="G6251" t="e">
        <f>IF($C6251=4,$B6251,NA())</f>
        <v>#N/A</v>
      </c>
      <c r="H6251" t="e">
        <f>IF($C6251=5,$B6251,NA())</f>
        <v>#N/A</v>
      </c>
      <c r="I6251" t="e">
        <f>IF($C6251="",$B6251,NA())</f>
        <v>#N/A</v>
      </c>
    </row>
    <row r="6253" spans="1:9">
      <c r="A6253">
        <v>0.1883249</v>
      </c>
      <c r="B6253">
        <v>1.007121</v>
      </c>
      <c r="C6253">
        <f>'Map Data'!$I$87</f>
        <v>2</v>
      </c>
      <c r="D6253" t="e">
        <f>IF($C6253=1,$B6253,NA())</f>
        <v>#N/A</v>
      </c>
      <c r="E6253">
        <f>IF($C6253=2,$B6253,NA())</f>
        <v>1.007121</v>
      </c>
      <c r="F6253" t="e">
        <f>IF($C6253=3,$B6253,NA())</f>
        <v>#N/A</v>
      </c>
      <c r="G6253" t="e">
        <f>IF($C6253=4,$B6253,NA())</f>
        <v>#N/A</v>
      </c>
      <c r="H6253" t="e">
        <f>IF($C6253=5,$B6253,NA())</f>
        <v>#N/A</v>
      </c>
      <c r="I6253" t="e">
        <f>IF($C6253="",$B6253,NA())</f>
        <v>#N/A</v>
      </c>
    </row>
    <row r="6254" spans="1:9">
      <c r="A6254">
        <v>0.2726944</v>
      </c>
      <c r="B6254">
        <v>1.007121</v>
      </c>
      <c r="C6254">
        <f>'Map Data'!$I$87</f>
        <v>2</v>
      </c>
      <c r="D6254" t="e">
        <f>IF($C6254=1,$B6254,NA())</f>
        <v>#N/A</v>
      </c>
      <c r="E6254">
        <f>IF($C6254=2,$B6254,NA())</f>
        <v>1.007121</v>
      </c>
      <c r="F6254" t="e">
        <f>IF($C6254=3,$B6254,NA())</f>
        <v>#N/A</v>
      </c>
      <c r="G6254" t="e">
        <f>IF($C6254=4,$B6254,NA())</f>
        <v>#N/A</v>
      </c>
      <c r="H6254" t="e">
        <f>IF($C6254=5,$B6254,NA())</f>
        <v>#N/A</v>
      </c>
      <c r="I6254" t="e">
        <f>IF($C6254="",$B6254,NA())</f>
        <v>#N/A</v>
      </c>
    </row>
    <row r="6256" spans="1:9">
      <c r="A6256">
        <v>-0.1160081</v>
      </c>
      <c r="B6256">
        <v>0.7359324</v>
      </c>
      <c r="C6256">
        <f>'Map Data'!$I$88</f>
        <v>3</v>
      </c>
      <c r="D6256" t="e">
        <f>IF($C6256=1,$B6256,NA())</f>
        <v>#N/A</v>
      </c>
      <c r="E6256" t="e">
        <f>IF($C6256=2,$B6256,NA())</f>
        <v>#N/A</v>
      </c>
      <c r="F6256">
        <f>IF($C6256=3,$B6256,NA())</f>
        <v>0.7359324</v>
      </c>
      <c r="G6256" t="e">
        <f>IF($C6256=4,$B6256,NA())</f>
        <v>#N/A</v>
      </c>
      <c r="H6256" t="e">
        <f>IF($C6256=5,$B6256,NA())</f>
        <v>#N/A</v>
      </c>
      <c r="I6256" t="e">
        <f>IF($C6256="",$B6256,NA())</f>
        <v>#N/A</v>
      </c>
    </row>
    <row r="6257" spans="1:9">
      <c r="A6257">
        <v>-0.0979289</v>
      </c>
      <c r="B6257">
        <v>0.7359324</v>
      </c>
      <c r="C6257">
        <f>'Map Data'!$I$88</f>
        <v>3</v>
      </c>
      <c r="D6257" t="e">
        <f>IF($C6257=1,$B6257,NA())</f>
        <v>#N/A</v>
      </c>
      <c r="E6257" t="e">
        <f>IF($C6257=2,$B6257,NA())</f>
        <v>#N/A</v>
      </c>
      <c r="F6257">
        <f>IF($C6257=3,$B6257,NA())</f>
        <v>0.7359324</v>
      </c>
      <c r="G6257" t="e">
        <f>IF($C6257=4,$B6257,NA())</f>
        <v>#N/A</v>
      </c>
      <c r="H6257" t="e">
        <f>IF($C6257=5,$B6257,NA())</f>
        <v>#N/A</v>
      </c>
      <c r="I6257" t="e">
        <f>IF($C6257="",$B6257,NA())</f>
        <v>#N/A</v>
      </c>
    </row>
    <row r="6259" spans="1:9">
      <c r="A6259">
        <v>-0.1250477</v>
      </c>
      <c r="B6259">
        <v>0.7540116</v>
      </c>
      <c r="C6259">
        <f>'Map Data'!$I$88</f>
        <v>3</v>
      </c>
      <c r="D6259" t="e">
        <f>IF($C6259=1,$B6259,NA())</f>
        <v>#N/A</v>
      </c>
      <c r="E6259" t="e">
        <f>IF($C6259=2,$B6259,NA())</f>
        <v>#N/A</v>
      </c>
      <c r="F6259">
        <f>IF($C6259=3,$B6259,NA())</f>
        <v>0.7540116</v>
      </c>
      <c r="G6259" t="e">
        <f>IF($C6259=4,$B6259,NA())</f>
        <v>#N/A</v>
      </c>
      <c r="H6259" t="e">
        <f>IF($C6259=5,$B6259,NA())</f>
        <v>#N/A</v>
      </c>
      <c r="I6259" t="e">
        <f>IF($C6259="",$B6259,NA())</f>
        <v>#N/A</v>
      </c>
    </row>
    <row r="6260" spans="1:9">
      <c r="A6260">
        <v>-0.0979289</v>
      </c>
      <c r="B6260">
        <v>0.7540116</v>
      </c>
      <c r="C6260">
        <f>'Map Data'!$I$88</f>
        <v>3</v>
      </c>
      <c r="D6260" t="e">
        <f>IF($C6260=1,$B6260,NA())</f>
        <v>#N/A</v>
      </c>
      <c r="E6260" t="e">
        <f>IF($C6260=2,$B6260,NA())</f>
        <v>#N/A</v>
      </c>
      <c r="F6260">
        <f>IF($C6260=3,$B6260,NA())</f>
        <v>0.7540116</v>
      </c>
      <c r="G6260" t="e">
        <f>IF($C6260=4,$B6260,NA())</f>
        <v>#N/A</v>
      </c>
      <c r="H6260" t="e">
        <f>IF($C6260=5,$B6260,NA())</f>
        <v>#N/A</v>
      </c>
      <c r="I6260" t="e">
        <f>IF($C6260="",$B6260,NA())</f>
        <v>#N/A</v>
      </c>
    </row>
    <row r="6262" spans="1:9">
      <c r="A6262">
        <v>-0.1190213</v>
      </c>
      <c r="B6262">
        <v>0.7720909</v>
      </c>
      <c r="C6262">
        <f>'Map Data'!$I$88</f>
        <v>3</v>
      </c>
      <c r="D6262" t="e">
        <f>IF($C6262=1,$B6262,NA())</f>
        <v>#N/A</v>
      </c>
      <c r="E6262" t="e">
        <f>IF($C6262=2,$B6262,NA())</f>
        <v>#N/A</v>
      </c>
      <c r="F6262">
        <f>IF($C6262=3,$B6262,NA())</f>
        <v>0.7720909</v>
      </c>
      <c r="G6262" t="e">
        <f>IF($C6262=4,$B6262,NA())</f>
        <v>#N/A</v>
      </c>
      <c r="H6262" t="e">
        <f>IF($C6262=5,$B6262,NA())</f>
        <v>#N/A</v>
      </c>
      <c r="I6262" t="e">
        <f>IF($C6262="",$B6262,NA())</f>
        <v>#N/A</v>
      </c>
    </row>
    <row r="6263" spans="1:9">
      <c r="A6263">
        <v>-0.09491570000000001</v>
      </c>
      <c r="B6263">
        <v>0.7720909</v>
      </c>
      <c r="C6263">
        <f>'Map Data'!$I$88</f>
        <v>3</v>
      </c>
      <c r="D6263" t="e">
        <f>IF($C6263=1,$B6263,NA())</f>
        <v>#N/A</v>
      </c>
      <c r="E6263" t="e">
        <f>IF($C6263=2,$B6263,NA())</f>
        <v>#N/A</v>
      </c>
      <c r="F6263">
        <f>IF($C6263=3,$B6263,NA())</f>
        <v>0.7720909</v>
      </c>
      <c r="G6263" t="e">
        <f>IF($C6263=4,$B6263,NA())</f>
        <v>#N/A</v>
      </c>
      <c r="H6263" t="e">
        <f>IF($C6263=5,$B6263,NA())</f>
        <v>#N/A</v>
      </c>
      <c r="I6263" t="e">
        <f>IF($C6263="",$B6263,NA())</f>
        <v>#N/A</v>
      </c>
    </row>
    <row r="6265" spans="1:9">
      <c r="A6265">
        <v>-0.1160081</v>
      </c>
      <c r="B6265">
        <v>0.7901701</v>
      </c>
      <c r="C6265">
        <f>'Map Data'!$I$88</f>
        <v>3</v>
      </c>
      <c r="D6265" t="e">
        <f>IF($C6265=1,$B6265,NA())</f>
        <v>#N/A</v>
      </c>
      <c r="E6265" t="e">
        <f>IF($C6265=2,$B6265,NA())</f>
        <v>#N/A</v>
      </c>
      <c r="F6265">
        <f>IF($C6265=3,$B6265,NA())</f>
        <v>0.7901701</v>
      </c>
      <c r="G6265" t="e">
        <f>IF($C6265=4,$B6265,NA())</f>
        <v>#N/A</v>
      </c>
      <c r="H6265" t="e">
        <f>IF($C6265=5,$B6265,NA())</f>
        <v>#N/A</v>
      </c>
      <c r="I6265" t="e">
        <f>IF($C6265="",$B6265,NA())</f>
        <v>#N/A</v>
      </c>
    </row>
    <row r="6266" spans="1:9">
      <c r="A6266">
        <v>-0.0919025</v>
      </c>
      <c r="B6266">
        <v>0.7901701</v>
      </c>
      <c r="C6266">
        <f>'Map Data'!$I$88</f>
        <v>3</v>
      </c>
      <c r="D6266" t="e">
        <f>IF($C6266=1,$B6266,NA())</f>
        <v>#N/A</v>
      </c>
      <c r="E6266" t="e">
        <f>IF($C6266=2,$B6266,NA())</f>
        <v>#N/A</v>
      </c>
      <c r="F6266">
        <f>IF($C6266=3,$B6266,NA())</f>
        <v>0.7901701</v>
      </c>
      <c r="G6266" t="e">
        <f>IF($C6266=4,$B6266,NA())</f>
        <v>#N/A</v>
      </c>
      <c r="H6266" t="e">
        <f>IF($C6266=5,$B6266,NA())</f>
        <v>#N/A</v>
      </c>
      <c r="I6266" t="e">
        <f>IF($C6266="",$B6266,NA())</f>
        <v>#N/A</v>
      </c>
    </row>
    <row r="6268" spans="1:9">
      <c r="A6268">
        <v>-0.1160081</v>
      </c>
      <c r="B6268">
        <v>0.8082494</v>
      </c>
      <c r="C6268">
        <f>'Map Data'!$I$88</f>
        <v>3</v>
      </c>
      <c r="D6268" t="e">
        <f>IF($C6268=1,$B6268,NA())</f>
        <v>#N/A</v>
      </c>
      <c r="E6268" t="e">
        <f>IF($C6268=2,$B6268,NA())</f>
        <v>#N/A</v>
      </c>
      <c r="F6268">
        <f>IF($C6268=3,$B6268,NA())</f>
        <v>0.8082494</v>
      </c>
      <c r="G6268" t="e">
        <f>IF($C6268=4,$B6268,NA())</f>
        <v>#N/A</v>
      </c>
      <c r="H6268" t="e">
        <f>IF($C6268=5,$B6268,NA())</f>
        <v>#N/A</v>
      </c>
      <c r="I6268" t="e">
        <f>IF($C6268="",$B6268,NA())</f>
        <v>#N/A</v>
      </c>
    </row>
    <row r="6269" spans="1:9">
      <c r="A6269">
        <v>-0.1069685</v>
      </c>
      <c r="B6269">
        <v>0.8082494</v>
      </c>
      <c r="C6269">
        <f>'Map Data'!$I$88</f>
        <v>3</v>
      </c>
      <c r="D6269" t="e">
        <f>IF($C6269=1,$B6269,NA())</f>
        <v>#N/A</v>
      </c>
      <c r="E6269" t="e">
        <f>IF($C6269=2,$B6269,NA())</f>
        <v>#N/A</v>
      </c>
      <c r="F6269">
        <f>IF($C6269=3,$B6269,NA())</f>
        <v>0.8082494</v>
      </c>
      <c r="G6269" t="e">
        <f>IF($C6269=4,$B6269,NA())</f>
        <v>#N/A</v>
      </c>
      <c r="H6269" t="e">
        <f>IF($C6269=5,$B6269,NA())</f>
        <v>#N/A</v>
      </c>
      <c r="I6269" t="e">
        <f>IF($C6269="",$B6269,NA())</f>
        <v>#N/A</v>
      </c>
    </row>
    <row r="6271" spans="1:9">
      <c r="A6271">
        <v>0.1551797</v>
      </c>
      <c r="B6271">
        <v>1.0252002</v>
      </c>
      <c r="C6271">
        <f>'Map Data'!$I$89</f>
        <v>2</v>
      </c>
      <c r="D6271" t="e">
        <f>IF($C6271=1,$B6271,NA())</f>
        <v>#N/A</v>
      </c>
      <c r="E6271">
        <f>IF($C6271=2,$B6271,NA())</f>
        <v>1.0252002</v>
      </c>
      <c r="F6271" t="e">
        <f>IF($C6271=3,$B6271,NA())</f>
        <v>#N/A</v>
      </c>
      <c r="G6271" t="e">
        <f>IF($C6271=4,$B6271,NA())</f>
        <v>#N/A</v>
      </c>
      <c r="H6271" t="e">
        <f>IF($C6271=5,$B6271,NA())</f>
        <v>#N/A</v>
      </c>
      <c r="I6271" t="e">
        <f>IF($C6271="",$B6271,NA())</f>
        <v>#N/A</v>
      </c>
    </row>
    <row r="6272" spans="1:9">
      <c r="A6272">
        <v>0.1672325</v>
      </c>
      <c r="B6272">
        <v>1.0252002</v>
      </c>
      <c r="C6272">
        <f>'Map Data'!$I$89</f>
        <v>2</v>
      </c>
      <c r="D6272" t="e">
        <f>IF($C6272=1,$B6272,NA())</f>
        <v>#N/A</v>
      </c>
      <c r="E6272">
        <f>IF($C6272=2,$B6272,NA())</f>
        <v>1.0252002</v>
      </c>
      <c r="F6272" t="e">
        <f>IF($C6272=3,$B6272,NA())</f>
        <v>#N/A</v>
      </c>
      <c r="G6272" t="e">
        <f>IF($C6272=4,$B6272,NA())</f>
        <v>#N/A</v>
      </c>
      <c r="H6272" t="e">
        <f>IF($C6272=5,$B6272,NA())</f>
        <v>#N/A</v>
      </c>
      <c r="I6272" t="e">
        <f>IF($C6272="",$B6272,NA())</f>
        <v>#N/A</v>
      </c>
    </row>
    <row r="6274" spans="1:9">
      <c r="A6274">
        <v>0.1461401</v>
      </c>
      <c r="B6274">
        <v>1.0432795</v>
      </c>
      <c r="C6274">
        <f>'Map Data'!$I$89</f>
        <v>2</v>
      </c>
      <c r="D6274" t="e">
        <f>IF($C6274=1,$B6274,NA())</f>
        <v>#N/A</v>
      </c>
      <c r="E6274">
        <f>IF($C6274=2,$B6274,NA())</f>
        <v>1.0432795</v>
      </c>
      <c r="F6274" t="e">
        <f>IF($C6274=3,$B6274,NA())</f>
        <v>#N/A</v>
      </c>
      <c r="G6274" t="e">
        <f>IF($C6274=4,$B6274,NA())</f>
        <v>#N/A</v>
      </c>
      <c r="H6274" t="e">
        <f>IF($C6274=5,$B6274,NA())</f>
        <v>#N/A</v>
      </c>
      <c r="I6274" t="e">
        <f>IF($C6274="",$B6274,NA())</f>
        <v>#N/A</v>
      </c>
    </row>
    <row r="6275" spans="1:9">
      <c r="A6275">
        <v>0.1883249</v>
      </c>
      <c r="B6275">
        <v>1.0432795</v>
      </c>
      <c r="C6275">
        <f>'Map Data'!$I$89</f>
        <v>2</v>
      </c>
      <c r="D6275" t="e">
        <f>IF($C6275=1,$B6275,NA())</f>
        <v>#N/A</v>
      </c>
      <c r="E6275">
        <f>IF($C6275=2,$B6275,NA())</f>
        <v>1.0432795</v>
      </c>
      <c r="F6275" t="e">
        <f>IF($C6275=3,$B6275,NA())</f>
        <v>#N/A</v>
      </c>
      <c r="G6275" t="e">
        <f>IF($C6275=4,$B6275,NA())</f>
        <v>#N/A</v>
      </c>
      <c r="H6275" t="e">
        <f>IF($C6275=5,$B6275,NA())</f>
        <v>#N/A</v>
      </c>
      <c r="I6275" t="e">
        <f>IF($C6275="",$B6275,NA())</f>
        <v>#N/A</v>
      </c>
    </row>
    <row r="6277" spans="1:9">
      <c r="A6277">
        <v>0.1340873</v>
      </c>
      <c r="B6277">
        <v>1.0613587</v>
      </c>
      <c r="C6277">
        <f>'Map Data'!$I$89</f>
        <v>2</v>
      </c>
      <c r="D6277" t="e">
        <f>IF($C6277=1,$B6277,NA())</f>
        <v>#N/A</v>
      </c>
      <c r="E6277">
        <f>IF($C6277=2,$B6277,NA())</f>
        <v>1.0613587</v>
      </c>
      <c r="F6277" t="e">
        <f>IF($C6277=3,$B6277,NA())</f>
        <v>#N/A</v>
      </c>
      <c r="G6277" t="e">
        <f>IF($C6277=4,$B6277,NA())</f>
        <v>#N/A</v>
      </c>
      <c r="H6277" t="e">
        <f>IF($C6277=5,$B6277,NA())</f>
        <v>#N/A</v>
      </c>
      <c r="I6277" t="e">
        <f>IF($C6277="",$B6277,NA())</f>
        <v>#N/A</v>
      </c>
    </row>
    <row r="6278" spans="1:9">
      <c r="A6278">
        <v>0.1913381</v>
      </c>
      <c r="B6278">
        <v>1.0613587</v>
      </c>
      <c r="C6278">
        <f>'Map Data'!$I$89</f>
        <v>2</v>
      </c>
      <c r="D6278" t="e">
        <f>IF($C6278=1,$B6278,NA())</f>
        <v>#N/A</v>
      </c>
      <c r="E6278">
        <f>IF($C6278=2,$B6278,NA())</f>
        <v>1.0613587</v>
      </c>
      <c r="F6278" t="e">
        <f>IF($C6278=3,$B6278,NA())</f>
        <v>#N/A</v>
      </c>
      <c r="G6278" t="e">
        <f>IF($C6278=4,$B6278,NA())</f>
        <v>#N/A</v>
      </c>
      <c r="H6278" t="e">
        <f>IF($C6278=5,$B6278,NA())</f>
        <v>#N/A</v>
      </c>
      <c r="I6278" t="e">
        <f>IF($C6278="",$B6278,NA())</f>
        <v>#N/A</v>
      </c>
    </row>
    <row r="6280" spans="1:9">
      <c r="A6280">
        <v>0.1310741</v>
      </c>
      <c r="B6280">
        <v>1.079438</v>
      </c>
      <c r="C6280">
        <f>'Map Data'!$I$89</f>
        <v>2</v>
      </c>
      <c r="D6280" t="e">
        <f>IF($C6280=1,$B6280,NA())</f>
        <v>#N/A</v>
      </c>
      <c r="E6280">
        <f>IF($C6280=2,$B6280,NA())</f>
        <v>1.079438</v>
      </c>
      <c r="F6280" t="e">
        <f>IF($C6280=3,$B6280,NA())</f>
        <v>#N/A</v>
      </c>
      <c r="G6280" t="e">
        <f>IF($C6280=4,$B6280,NA())</f>
        <v>#N/A</v>
      </c>
      <c r="H6280" t="e">
        <f>IF($C6280=5,$B6280,NA())</f>
        <v>#N/A</v>
      </c>
      <c r="I6280" t="e">
        <f>IF($C6280="",$B6280,NA())</f>
        <v>#N/A</v>
      </c>
    </row>
    <row r="6281" spans="1:9">
      <c r="A6281">
        <v>0.2064041</v>
      </c>
      <c r="B6281">
        <v>1.079438</v>
      </c>
      <c r="C6281">
        <f>'Map Data'!$I$89</f>
        <v>2</v>
      </c>
      <c r="D6281" t="e">
        <f>IF($C6281=1,$B6281,NA())</f>
        <v>#N/A</v>
      </c>
      <c r="E6281">
        <f>IF($C6281=2,$B6281,NA())</f>
        <v>1.079438</v>
      </c>
      <c r="F6281" t="e">
        <f>IF($C6281=3,$B6281,NA())</f>
        <v>#N/A</v>
      </c>
      <c r="G6281" t="e">
        <f>IF($C6281=4,$B6281,NA())</f>
        <v>#N/A</v>
      </c>
      <c r="H6281" t="e">
        <f>IF($C6281=5,$B6281,NA())</f>
        <v>#N/A</v>
      </c>
      <c r="I6281" t="e">
        <f>IF($C6281="",$B6281,NA())</f>
        <v>#N/A</v>
      </c>
    </row>
    <row r="6283" spans="1:9">
      <c r="A6283">
        <v>0.1431269</v>
      </c>
      <c r="B6283">
        <v>1.0975172</v>
      </c>
      <c r="C6283">
        <f>'Map Data'!$I$89</f>
        <v>2</v>
      </c>
      <c r="D6283" t="e">
        <f>IF($C6283=1,$B6283,NA())</f>
        <v>#N/A</v>
      </c>
      <c r="E6283">
        <f>IF($C6283=2,$B6283,NA())</f>
        <v>1.0975172</v>
      </c>
      <c r="F6283" t="e">
        <f>IF($C6283=3,$B6283,NA())</f>
        <v>#N/A</v>
      </c>
      <c r="G6283" t="e">
        <f>IF($C6283=4,$B6283,NA())</f>
        <v>#N/A</v>
      </c>
      <c r="H6283" t="e">
        <f>IF($C6283=5,$B6283,NA())</f>
        <v>#N/A</v>
      </c>
      <c r="I6283" t="e">
        <f>IF($C6283="",$B6283,NA())</f>
        <v>#N/A</v>
      </c>
    </row>
    <row r="6284" spans="1:9">
      <c r="A6284">
        <v>0.1973645</v>
      </c>
      <c r="B6284">
        <v>1.0975172</v>
      </c>
      <c r="C6284">
        <f>'Map Data'!$I$89</f>
        <v>2</v>
      </c>
      <c r="D6284" t="e">
        <f>IF($C6284=1,$B6284,NA())</f>
        <v>#N/A</v>
      </c>
      <c r="E6284">
        <f>IF($C6284=2,$B6284,NA())</f>
        <v>1.0975172</v>
      </c>
      <c r="F6284" t="e">
        <f>IF($C6284=3,$B6284,NA())</f>
        <v>#N/A</v>
      </c>
      <c r="G6284" t="e">
        <f>IF($C6284=4,$B6284,NA())</f>
        <v>#N/A</v>
      </c>
      <c r="H6284" t="e">
        <f>IF($C6284=5,$B6284,NA())</f>
        <v>#N/A</v>
      </c>
      <c r="I6284" t="e">
        <f>IF($C6284="",$B6284,NA())</f>
        <v>#N/A</v>
      </c>
    </row>
    <row r="6286" spans="1:9">
      <c r="A6286">
        <v>0.1340873</v>
      </c>
      <c r="B6286">
        <v>1.1155964</v>
      </c>
      <c r="C6286">
        <f>'Map Data'!$I$89</f>
        <v>2</v>
      </c>
      <c r="D6286" t="e">
        <f>IF($C6286=1,$B6286,NA())</f>
        <v>#N/A</v>
      </c>
      <c r="E6286">
        <f>IF($C6286=2,$B6286,NA())</f>
        <v>1.1155964</v>
      </c>
      <c r="F6286" t="e">
        <f>IF($C6286=3,$B6286,NA())</f>
        <v>#N/A</v>
      </c>
      <c r="G6286" t="e">
        <f>IF($C6286=4,$B6286,NA())</f>
        <v>#N/A</v>
      </c>
      <c r="H6286" t="e">
        <f>IF($C6286=5,$B6286,NA())</f>
        <v>#N/A</v>
      </c>
      <c r="I6286" t="e">
        <f>IF($C6286="",$B6286,NA())</f>
        <v>#N/A</v>
      </c>
    </row>
    <row r="6287" spans="1:9">
      <c r="A6287">
        <v>0.1913381</v>
      </c>
      <c r="B6287">
        <v>1.1155964</v>
      </c>
      <c r="C6287">
        <f>'Map Data'!$I$89</f>
        <v>2</v>
      </c>
      <c r="D6287" t="e">
        <f>IF($C6287=1,$B6287,NA())</f>
        <v>#N/A</v>
      </c>
      <c r="E6287">
        <f>IF($C6287=2,$B6287,NA())</f>
        <v>1.1155964</v>
      </c>
      <c r="F6287" t="e">
        <f>IF($C6287=3,$B6287,NA())</f>
        <v>#N/A</v>
      </c>
      <c r="G6287" t="e">
        <f>IF($C6287=4,$B6287,NA())</f>
        <v>#N/A</v>
      </c>
      <c r="H6287" t="e">
        <f>IF($C6287=5,$B6287,NA())</f>
        <v>#N/A</v>
      </c>
      <c r="I6287" t="e">
        <f>IF($C6287="",$B6287,NA())</f>
        <v>#N/A</v>
      </c>
    </row>
    <row r="6289" spans="1:9">
      <c r="A6289">
        <v>0.1340873</v>
      </c>
      <c r="B6289">
        <v>1.1336757</v>
      </c>
      <c r="C6289">
        <f>'Map Data'!$I$89</f>
        <v>2</v>
      </c>
      <c r="D6289" t="e">
        <f>IF($C6289=1,$B6289,NA())</f>
        <v>#N/A</v>
      </c>
      <c r="E6289">
        <f>IF($C6289=2,$B6289,NA())</f>
        <v>1.1336757</v>
      </c>
      <c r="F6289" t="e">
        <f>IF($C6289=3,$B6289,NA())</f>
        <v>#N/A</v>
      </c>
      <c r="G6289" t="e">
        <f>IF($C6289=4,$B6289,NA())</f>
        <v>#N/A</v>
      </c>
      <c r="H6289" t="e">
        <f>IF($C6289=5,$B6289,NA())</f>
        <v>#N/A</v>
      </c>
      <c r="I6289" t="e">
        <f>IF($C6289="",$B6289,NA())</f>
        <v>#N/A</v>
      </c>
    </row>
    <row r="6290" spans="1:9">
      <c r="A6290">
        <v>0.2124305</v>
      </c>
      <c r="B6290">
        <v>1.1336757</v>
      </c>
      <c r="C6290">
        <f>'Map Data'!$I$89</f>
        <v>2</v>
      </c>
      <c r="D6290" t="e">
        <f>IF($C6290=1,$B6290,NA())</f>
        <v>#N/A</v>
      </c>
      <c r="E6290">
        <f>IF($C6290=2,$B6290,NA())</f>
        <v>1.1336757</v>
      </c>
      <c r="F6290" t="e">
        <f>IF($C6290=3,$B6290,NA())</f>
        <v>#N/A</v>
      </c>
      <c r="G6290" t="e">
        <f>IF($C6290=4,$B6290,NA())</f>
        <v>#N/A</v>
      </c>
      <c r="H6290" t="e">
        <f>IF($C6290=5,$B6290,NA())</f>
        <v>#N/A</v>
      </c>
      <c r="I6290" t="e">
        <f>IF($C6290="",$B6290,NA())</f>
        <v>#N/A</v>
      </c>
    </row>
    <row r="6292" spans="1:9">
      <c r="A6292">
        <v>0.1491533</v>
      </c>
      <c r="B6292">
        <v>1.1517549</v>
      </c>
      <c r="C6292">
        <f>'Map Data'!$I$89</f>
        <v>2</v>
      </c>
      <c r="D6292" t="e">
        <f>IF($C6292=1,$B6292,NA())</f>
        <v>#N/A</v>
      </c>
      <c r="E6292">
        <f>IF($C6292=2,$B6292,NA())</f>
        <v>1.1517549</v>
      </c>
      <c r="F6292" t="e">
        <f>IF($C6292=3,$B6292,NA())</f>
        <v>#N/A</v>
      </c>
      <c r="G6292" t="e">
        <f>IF($C6292=4,$B6292,NA())</f>
        <v>#N/A</v>
      </c>
      <c r="H6292" t="e">
        <f>IF($C6292=5,$B6292,NA())</f>
        <v>#N/A</v>
      </c>
      <c r="I6292" t="e">
        <f>IF($C6292="",$B6292,NA())</f>
        <v>#N/A</v>
      </c>
    </row>
    <row r="6293" spans="1:9">
      <c r="A6293">
        <v>0.2274965</v>
      </c>
      <c r="B6293">
        <v>1.1517549</v>
      </c>
      <c r="C6293">
        <f>'Map Data'!$I$89</f>
        <v>2</v>
      </c>
      <c r="D6293" t="e">
        <f>IF($C6293=1,$B6293,NA())</f>
        <v>#N/A</v>
      </c>
      <c r="E6293">
        <f>IF($C6293=2,$B6293,NA())</f>
        <v>1.1517549</v>
      </c>
      <c r="F6293" t="e">
        <f>IF($C6293=3,$B6293,NA())</f>
        <v>#N/A</v>
      </c>
      <c r="G6293" t="e">
        <f>IF($C6293=4,$B6293,NA())</f>
        <v>#N/A</v>
      </c>
      <c r="H6293" t="e">
        <f>IF($C6293=5,$B6293,NA())</f>
        <v>#N/A</v>
      </c>
      <c r="I6293" t="e">
        <f>IF($C6293="",$B6293,NA())</f>
        <v>#N/A</v>
      </c>
    </row>
    <row r="6295" spans="1:9">
      <c r="A6295">
        <v>0.1642193</v>
      </c>
      <c r="B6295">
        <v>1.1698342</v>
      </c>
      <c r="C6295">
        <f>'Map Data'!$I$89</f>
        <v>2</v>
      </c>
      <c r="D6295" t="e">
        <f>IF($C6295=1,$B6295,NA())</f>
        <v>#N/A</v>
      </c>
      <c r="E6295">
        <f>IF($C6295=2,$B6295,NA())</f>
        <v>1.1698342</v>
      </c>
      <c r="F6295" t="e">
        <f>IF($C6295=3,$B6295,NA())</f>
        <v>#N/A</v>
      </c>
      <c r="G6295" t="e">
        <f>IF($C6295=4,$B6295,NA())</f>
        <v>#N/A</v>
      </c>
      <c r="H6295" t="e">
        <f>IF($C6295=5,$B6295,NA())</f>
        <v>#N/A</v>
      </c>
      <c r="I6295" t="e">
        <f>IF($C6295="",$B6295,NA())</f>
        <v>#N/A</v>
      </c>
    </row>
    <row r="6296" spans="1:9">
      <c r="A6296">
        <v>0.2485888</v>
      </c>
      <c r="B6296">
        <v>1.1698342</v>
      </c>
      <c r="C6296">
        <f>'Map Data'!$I$89</f>
        <v>2</v>
      </c>
      <c r="D6296" t="e">
        <f>IF($C6296=1,$B6296,NA())</f>
        <v>#N/A</v>
      </c>
      <c r="E6296">
        <f>IF($C6296=2,$B6296,NA())</f>
        <v>1.1698342</v>
      </c>
      <c r="F6296" t="e">
        <f>IF($C6296=3,$B6296,NA())</f>
        <v>#N/A</v>
      </c>
      <c r="G6296" t="e">
        <f>IF($C6296=4,$B6296,NA())</f>
        <v>#N/A</v>
      </c>
      <c r="H6296" t="e">
        <f>IF($C6296=5,$B6296,NA())</f>
        <v>#N/A</v>
      </c>
      <c r="I6296" t="e">
        <f>IF($C6296="",$B6296,NA())</f>
        <v>#N/A</v>
      </c>
    </row>
    <row r="6298" spans="1:9">
      <c r="A6298">
        <v>0.1853117</v>
      </c>
      <c r="B6298">
        <v>1.1879134</v>
      </c>
      <c r="C6298">
        <f>'Map Data'!$I$89</f>
        <v>2</v>
      </c>
      <c r="D6298" t="e">
        <f>IF($C6298=1,$B6298,NA())</f>
        <v>#N/A</v>
      </c>
      <c r="E6298">
        <f>IF($C6298=2,$B6298,NA())</f>
        <v>1.1879134</v>
      </c>
      <c r="F6298" t="e">
        <f>IF($C6298=3,$B6298,NA())</f>
        <v>#N/A</v>
      </c>
      <c r="G6298" t="e">
        <f>IF($C6298=4,$B6298,NA())</f>
        <v>#N/A</v>
      </c>
      <c r="H6298" t="e">
        <f>IF($C6298=5,$B6298,NA())</f>
        <v>#N/A</v>
      </c>
      <c r="I6298" t="e">
        <f>IF($C6298="",$B6298,NA())</f>
        <v>#N/A</v>
      </c>
    </row>
    <row r="6299" spans="1:9">
      <c r="A6299">
        <v>0.2395493</v>
      </c>
      <c r="B6299">
        <v>1.1879134</v>
      </c>
      <c r="C6299">
        <f>'Map Data'!$I$89</f>
        <v>2</v>
      </c>
      <c r="D6299" t="e">
        <f>IF($C6299=1,$B6299,NA())</f>
        <v>#N/A</v>
      </c>
      <c r="E6299">
        <f>IF($C6299=2,$B6299,NA())</f>
        <v>1.1879134</v>
      </c>
      <c r="F6299" t="e">
        <f>IF($C6299=3,$B6299,NA())</f>
        <v>#N/A</v>
      </c>
      <c r="G6299" t="e">
        <f>IF($C6299=4,$B6299,NA())</f>
        <v>#N/A</v>
      </c>
      <c r="H6299" t="e">
        <f>IF($C6299=5,$B6299,NA())</f>
        <v>#N/A</v>
      </c>
      <c r="I6299" t="e">
        <f>IF($C6299="",$B6299,NA())</f>
        <v>#N/A</v>
      </c>
    </row>
    <row r="6301" spans="1:9">
      <c r="A6301">
        <v>1.5171453</v>
      </c>
      <c r="B6301">
        <v>0.1212382</v>
      </c>
      <c r="C6301">
        <f>'Map Data'!$I$90</f>
        <v>4</v>
      </c>
      <c r="D6301" t="e">
        <f>IF($C6301=1,$B6301,NA())</f>
        <v>#N/A</v>
      </c>
      <c r="E6301" t="e">
        <f>IF($C6301=2,$B6301,NA())</f>
        <v>#N/A</v>
      </c>
      <c r="F6301" t="e">
        <f>IF($C6301=3,$B6301,NA())</f>
        <v>#N/A</v>
      </c>
      <c r="G6301">
        <f>IF($C6301=4,$B6301,NA())</f>
        <v>0.1212382</v>
      </c>
      <c r="H6301" t="e">
        <f>IF($C6301=5,$B6301,NA())</f>
        <v>#N/A</v>
      </c>
      <c r="I6301" t="e">
        <f>IF($C6301="",$B6301,NA())</f>
        <v>#N/A</v>
      </c>
    </row>
    <row r="6302" spans="1:9">
      <c r="A6302">
        <v>1.5261848</v>
      </c>
      <c r="B6302">
        <v>0.1212382</v>
      </c>
      <c r="C6302">
        <f>'Map Data'!$I$90</f>
        <v>4</v>
      </c>
      <c r="D6302" t="e">
        <f>IF($C6302=1,$B6302,NA())</f>
        <v>#N/A</v>
      </c>
      <c r="E6302" t="e">
        <f>IF($C6302=2,$B6302,NA())</f>
        <v>#N/A</v>
      </c>
      <c r="F6302" t="e">
        <f>IF($C6302=3,$B6302,NA())</f>
        <v>#N/A</v>
      </c>
      <c r="G6302">
        <f>IF($C6302=4,$B6302,NA())</f>
        <v>0.1212382</v>
      </c>
      <c r="H6302" t="e">
        <f>IF($C6302=5,$B6302,NA())</f>
        <v>#N/A</v>
      </c>
      <c r="I6302" t="e">
        <f>IF($C6302="",$B6302,NA())</f>
        <v>#N/A</v>
      </c>
    </row>
    <row r="6304" spans="1:9">
      <c r="A6304">
        <v>1.4960529</v>
      </c>
      <c r="B6304">
        <v>0.1393175</v>
      </c>
      <c r="C6304">
        <f>'Map Data'!$I$90</f>
        <v>4</v>
      </c>
      <c r="D6304" t="e">
        <f>IF($C6304=1,$B6304,NA())</f>
        <v>#N/A</v>
      </c>
      <c r="E6304" t="e">
        <f>IF($C6304=2,$B6304,NA())</f>
        <v>#N/A</v>
      </c>
      <c r="F6304" t="e">
        <f>IF($C6304=3,$B6304,NA())</f>
        <v>#N/A</v>
      </c>
      <c r="G6304">
        <f>IF($C6304=4,$B6304,NA())</f>
        <v>0.1393175</v>
      </c>
      <c r="H6304" t="e">
        <f>IF($C6304=5,$B6304,NA())</f>
        <v>#N/A</v>
      </c>
      <c r="I6304" t="e">
        <f>IF($C6304="",$B6304,NA())</f>
        <v>#N/A</v>
      </c>
    </row>
    <row r="6305" spans="1:9">
      <c r="A6305">
        <v>1.5111189</v>
      </c>
      <c r="B6305">
        <v>0.1393175</v>
      </c>
      <c r="C6305">
        <f>'Map Data'!$I$90</f>
        <v>4</v>
      </c>
      <c r="D6305" t="e">
        <f>IF($C6305=1,$B6305,NA())</f>
        <v>#N/A</v>
      </c>
      <c r="E6305" t="e">
        <f>IF($C6305=2,$B6305,NA())</f>
        <v>#N/A</v>
      </c>
      <c r="F6305" t="e">
        <f>IF($C6305=3,$B6305,NA())</f>
        <v>#N/A</v>
      </c>
      <c r="G6305">
        <f>IF($C6305=4,$B6305,NA())</f>
        <v>0.1393175</v>
      </c>
      <c r="H6305" t="e">
        <f>IF($C6305=5,$B6305,NA())</f>
        <v>#N/A</v>
      </c>
      <c r="I6305" t="e">
        <f>IF($C6305="",$B6305,NA())</f>
        <v>#N/A</v>
      </c>
    </row>
    <row r="6307" spans="1:9">
      <c r="A6307">
        <v>1.4840001</v>
      </c>
      <c r="B6307">
        <v>0.1573967</v>
      </c>
      <c r="C6307">
        <f>'Map Data'!$I$90</f>
        <v>4</v>
      </c>
      <c r="D6307" t="e">
        <f>IF($C6307=1,$B6307,NA())</f>
        <v>#N/A</v>
      </c>
      <c r="E6307" t="e">
        <f>IF($C6307=2,$B6307,NA())</f>
        <v>#N/A</v>
      </c>
      <c r="F6307" t="e">
        <f>IF($C6307=3,$B6307,NA())</f>
        <v>#N/A</v>
      </c>
      <c r="G6307">
        <f>IF($C6307=4,$B6307,NA())</f>
        <v>0.1573967</v>
      </c>
      <c r="H6307" t="e">
        <f>IF($C6307=5,$B6307,NA())</f>
        <v>#N/A</v>
      </c>
      <c r="I6307" t="e">
        <f>IF($C6307="",$B6307,NA())</f>
        <v>#N/A</v>
      </c>
    </row>
    <row r="6308" spans="1:9">
      <c r="A6308">
        <v>1.5020793</v>
      </c>
      <c r="B6308">
        <v>0.1573967</v>
      </c>
      <c r="C6308">
        <f>'Map Data'!$I$90</f>
        <v>4</v>
      </c>
      <c r="D6308" t="e">
        <f>IF($C6308=1,$B6308,NA())</f>
        <v>#N/A</v>
      </c>
      <c r="E6308" t="e">
        <f>IF($C6308=2,$B6308,NA())</f>
        <v>#N/A</v>
      </c>
      <c r="F6308" t="e">
        <f>IF($C6308=3,$B6308,NA())</f>
        <v>#N/A</v>
      </c>
      <c r="G6308">
        <f>IF($C6308=4,$B6308,NA())</f>
        <v>0.1573967</v>
      </c>
      <c r="H6308" t="e">
        <f>IF($C6308=5,$B6308,NA())</f>
        <v>#N/A</v>
      </c>
      <c r="I6308" t="e">
        <f>IF($C6308="",$B6308,NA())</f>
        <v>#N/A</v>
      </c>
    </row>
    <row r="6310" spans="1:9">
      <c r="A6310">
        <v>1.4689341</v>
      </c>
      <c r="B6310">
        <v>0.1754759</v>
      </c>
      <c r="C6310">
        <f>'Map Data'!$I$90</f>
        <v>4</v>
      </c>
      <c r="D6310" t="e">
        <f>IF($C6310=1,$B6310,NA())</f>
        <v>#N/A</v>
      </c>
      <c r="E6310" t="e">
        <f>IF($C6310=2,$B6310,NA())</f>
        <v>#N/A</v>
      </c>
      <c r="F6310" t="e">
        <f>IF($C6310=3,$B6310,NA())</f>
        <v>#N/A</v>
      </c>
      <c r="G6310">
        <f>IF($C6310=4,$B6310,NA())</f>
        <v>0.1754759</v>
      </c>
      <c r="H6310" t="e">
        <f>IF($C6310=5,$B6310,NA())</f>
        <v>#N/A</v>
      </c>
      <c r="I6310" t="e">
        <f>IF($C6310="",$B6310,NA())</f>
        <v>#N/A</v>
      </c>
    </row>
    <row r="6311" spans="1:9">
      <c r="A6311">
        <v>1.4960529</v>
      </c>
      <c r="B6311">
        <v>0.1754759</v>
      </c>
      <c r="C6311">
        <f>'Map Data'!$I$90</f>
        <v>4</v>
      </c>
      <c r="D6311" t="e">
        <f>IF($C6311=1,$B6311,NA())</f>
        <v>#N/A</v>
      </c>
      <c r="E6311" t="e">
        <f>IF($C6311=2,$B6311,NA())</f>
        <v>#N/A</v>
      </c>
      <c r="F6311" t="e">
        <f>IF($C6311=3,$B6311,NA())</f>
        <v>#N/A</v>
      </c>
      <c r="G6311">
        <f>IF($C6311=4,$B6311,NA())</f>
        <v>0.1754759</v>
      </c>
      <c r="H6311" t="e">
        <f>IF($C6311=5,$B6311,NA())</f>
        <v>#N/A</v>
      </c>
      <c r="I6311" t="e">
        <f>IF($C6311="",$B6311,NA())</f>
        <v>#N/A</v>
      </c>
    </row>
    <row r="6313" spans="1:9">
      <c r="A6313">
        <v>1.4719473</v>
      </c>
      <c r="B6313">
        <v>0.1935552</v>
      </c>
      <c r="C6313">
        <f>'Map Data'!$I$90</f>
        <v>4</v>
      </c>
      <c r="D6313" t="e">
        <f>IF($C6313=1,$B6313,NA())</f>
        <v>#N/A</v>
      </c>
      <c r="E6313" t="e">
        <f>IF($C6313=2,$B6313,NA())</f>
        <v>#N/A</v>
      </c>
      <c r="F6313" t="e">
        <f>IF($C6313=3,$B6313,NA())</f>
        <v>#N/A</v>
      </c>
      <c r="G6313">
        <f>IF($C6313=4,$B6313,NA())</f>
        <v>0.1935552</v>
      </c>
      <c r="H6313" t="e">
        <f>IF($C6313=5,$B6313,NA())</f>
        <v>#N/A</v>
      </c>
      <c r="I6313" t="e">
        <f>IF($C6313="",$B6313,NA())</f>
        <v>#N/A</v>
      </c>
    </row>
    <row r="6314" spans="1:9">
      <c r="A6314">
        <v>1.4809869</v>
      </c>
      <c r="B6314">
        <v>0.1935552</v>
      </c>
      <c r="C6314">
        <f>'Map Data'!$I$90</f>
        <v>4</v>
      </c>
      <c r="D6314" t="e">
        <f>IF($C6314=1,$B6314,NA())</f>
        <v>#N/A</v>
      </c>
      <c r="E6314" t="e">
        <f>IF($C6314=2,$B6314,NA())</f>
        <v>#N/A</v>
      </c>
      <c r="F6314" t="e">
        <f>IF($C6314=3,$B6314,NA())</f>
        <v>#N/A</v>
      </c>
      <c r="G6314">
        <f>IF($C6314=4,$B6314,NA())</f>
        <v>0.1935552</v>
      </c>
      <c r="H6314" t="e">
        <f>IF($C6314=5,$B6314,NA())</f>
        <v>#N/A</v>
      </c>
      <c r="I6314" t="e">
        <f>IF($C6314="",$B6314,NA())</f>
        <v>#N/A</v>
      </c>
    </row>
    <row r="6316" spans="1:9">
      <c r="A6316">
        <v>1.4749605</v>
      </c>
      <c r="B6316">
        <v>0.2116344</v>
      </c>
      <c r="C6316">
        <f>'Map Data'!$I$90</f>
        <v>4</v>
      </c>
      <c r="D6316" t="e">
        <f>IF($C6316=1,$B6316,NA())</f>
        <v>#N/A</v>
      </c>
      <c r="E6316" t="e">
        <f>IF($C6316=2,$B6316,NA())</f>
        <v>#N/A</v>
      </c>
      <c r="F6316" t="e">
        <f>IF($C6316=3,$B6316,NA())</f>
        <v>#N/A</v>
      </c>
      <c r="G6316">
        <f>IF($C6316=4,$B6316,NA())</f>
        <v>0.2116344</v>
      </c>
      <c r="H6316" t="e">
        <f>IF($C6316=5,$B6316,NA())</f>
        <v>#N/A</v>
      </c>
      <c r="I6316" t="e">
        <f>IF($C6316="",$B6316,NA())</f>
        <v>#N/A</v>
      </c>
    </row>
    <row r="6317" spans="1:9">
      <c r="A6317">
        <v>1.4809869</v>
      </c>
      <c r="B6317">
        <v>0.2116344</v>
      </c>
      <c r="C6317">
        <f>'Map Data'!$I$90</f>
        <v>4</v>
      </c>
      <c r="D6317" t="e">
        <f>IF($C6317=1,$B6317,NA())</f>
        <v>#N/A</v>
      </c>
      <c r="E6317" t="e">
        <f>IF($C6317=2,$B6317,NA())</f>
        <v>#N/A</v>
      </c>
      <c r="F6317" t="e">
        <f>IF($C6317=3,$B6317,NA())</f>
        <v>#N/A</v>
      </c>
      <c r="G6317">
        <f>IF($C6317=4,$B6317,NA())</f>
        <v>0.2116344</v>
      </c>
      <c r="H6317" t="e">
        <f>IF($C6317=5,$B6317,NA())</f>
        <v>#N/A</v>
      </c>
      <c r="I6317" t="e">
        <f>IF($C6317="",$B6317,NA())</f>
        <v>#N/A</v>
      </c>
    </row>
    <row r="6319" spans="1:9">
      <c r="A6319">
        <v>1.4809869</v>
      </c>
      <c r="B6319">
        <v>0.2297137</v>
      </c>
      <c r="C6319">
        <f>'Map Data'!$I$90</f>
        <v>4</v>
      </c>
      <c r="D6319" t="e">
        <f>IF($C6319=1,$B6319,NA())</f>
        <v>#N/A</v>
      </c>
      <c r="E6319" t="e">
        <f>IF($C6319=2,$B6319,NA())</f>
        <v>#N/A</v>
      </c>
      <c r="F6319" t="e">
        <f>IF($C6319=3,$B6319,NA())</f>
        <v>#N/A</v>
      </c>
      <c r="G6319">
        <f>IF($C6319=4,$B6319,NA())</f>
        <v>0.2297137</v>
      </c>
      <c r="H6319" t="e">
        <f>IF($C6319=5,$B6319,NA())</f>
        <v>#N/A</v>
      </c>
      <c r="I6319" t="e">
        <f>IF($C6319="",$B6319,NA())</f>
        <v>#N/A</v>
      </c>
    </row>
    <row r="6320" spans="1:9">
      <c r="A6320">
        <v>1.4840001</v>
      </c>
      <c r="B6320">
        <v>0.2297137</v>
      </c>
      <c r="C6320">
        <f>'Map Data'!$I$90</f>
        <v>4</v>
      </c>
      <c r="D6320" t="e">
        <f>IF($C6320=1,$B6320,NA())</f>
        <v>#N/A</v>
      </c>
      <c r="E6320" t="e">
        <f>IF($C6320=2,$B6320,NA())</f>
        <v>#N/A</v>
      </c>
      <c r="F6320" t="e">
        <f>IF($C6320=3,$B6320,NA())</f>
        <v>#N/A</v>
      </c>
      <c r="G6320">
        <f>IF($C6320=4,$B6320,NA())</f>
        <v>0.2297137</v>
      </c>
      <c r="H6320" t="e">
        <f>IF($C6320=5,$B6320,NA())</f>
        <v>#N/A</v>
      </c>
      <c r="I6320" t="e">
        <f>IF($C6320="",$B6320,NA())</f>
        <v>#N/A</v>
      </c>
    </row>
    <row r="6322" spans="1:9">
      <c r="A6322">
        <v>1.4809869</v>
      </c>
      <c r="B6322">
        <v>0.2477929</v>
      </c>
      <c r="C6322">
        <f>'Map Data'!$I$90</f>
        <v>4</v>
      </c>
      <c r="D6322" t="e">
        <f>IF($C6322=1,$B6322,NA())</f>
        <v>#N/A</v>
      </c>
      <c r="E6322" t="e">
        <f>IF($C6322=2,$B6322,NA())</f>
        <v>#N/A</v>
      </c>
      <c r="F6322" t="e">
        <f>IF($C6322=3,$B6322,NA())</f>
        <v>#N/A</v>
      </c>
      <c r="G6322">
        <f>IF($C6322=4,$B6322,NA())</f>
        <v>0.2477929</v>
      </c>
      <c r="H6322" t="e">
        <f>IF($C6322=5,$B6322,NA())</f>
        <v>#N/A</v>
      </c>
      <c r="I6322" t="e">
        <f>IF($C6322="",$B6322,NA())</f>
        <v>#N/A</v>
      </c>
    </row>
    <row r="6323" spans="1:9">
      <c r="A6323">
        <v>1.4870133</v>
      </c>
      <c r="B6323">
        <v>0.2477929</v>
      </c>
      <c r="C6323">
        <f>'Map Data'!$I$90</f>
        <v>4</v>
      </c>
      <c r="D6323" t="e">
        <f>IF($C6323=1,$B6323,NA())</f>
        <v>#N/A</v>
      </c>
      <c r="E6323" t="e">
        <f>IF($C6323=2,$B6323,NA())</f>
        <v>#N/A</v>
      </c>
      <c r="F6323" t="e">
        <f>IF($C6323=3,$B6323,NA())</f>
        <v>#N/A</v>
      </c>
      <c r="G6323">
        <f>IF($C6323=4,$B6323,NA())</f>
        <v>0.2477929</v>
      </c>
      <c r="H6323" t="e">
        <f>IF($C6323=5,$B6323,NA())</f>
        <v>#N/A</v>
      </c>
      <c r="I6323" t="e">
        <f>IF($C6323="",$B6323,NA())</f>
        <v>#N/A</v>
      </c>
    </row>
    <row r="6325" spans="1:9">
      <c r="A6325">
        <v>1.4749605</v>
      </c>
      <c r="B6325">
        <v>0.2658721</v>
      </c>
      <c r="C6325">
        <f>'Map Data'!$I$90</f>
        <v>4</v>
      </c>
      <c r="D6325" t="e">
        <f>IF($C6325=1,$B6325,NA())</f>
        <v>#N/A</v>
      </c>
      <c r="E6325" t="e">
        <f>IF($C6325=2,$B6325,NA())</f>
        <v>#N/A</v>
      </c>
      <c r="F6325" t="e">
        <f>IF($C6325=3,$B6325,NA())</f>
        <v>#N/A</v>
      </c>
      <c r="G6325">
        <f>IF($C6325=4,$B6325,NA())</f>
        <v>0.2658721</v>
      </c>
      <c r="H6325" t="e">
        <f>IF($C6325=5,$B6325,NA())</f>
        <v>#N/A</v>
      </c>
      <c r="I6325" t="e">
        <f>IF($C6325="",$B6325,NA())</f>
        <v>#N/A</v>
      </c>
    </row>
    <row r="6326" spans="1:9">
      <c r="A6326">
        <v>1.4840001</v>
      </c>
      <c r="B6326">
        <v>0.2658721</v>
      </c>
      <c r="C6326">
        <f>'Map Data'!$I$90</f>
        <v>4</v>
      </c>
      <c r="D6326" t="e">
        <f>IF($C6326=1,$B6326,NA())</f>
        <v>#N/A</v>
      </c>
      <c r="E6326" t="e">
        <f>IF($C6326=2,$B6326,NA())</f>
        <v>#N/A</v>
      </c>
      <c r="F6326" t="e">
        <f>IF($C6326=3,$B6326,NA())</f>
        <v>#N/A</v>
      </c>
      <c r="G6326">
        <f>IF($C6326=4,$B6326,NA())</f>
        <v>0.2658721</v>
      </c>
      <c r="H6326" t="e">
        <f>IF($C6326=5,$B6326,NA())</f>
        <v>#N/A</v>
      </c>
      <c r="I6326" t="e">
        <f>IF($C6326="",$B6326,NA())</f>
        <v>#N/A</v>
      </c>
    </row>
    <row r="6328" spans="1:9">
      <c r="A6328">
        <v>1.4990661</v>
      </c>
      <c r="B6328">
        <v>0.2658721</v>
      </c>
      <c r="C6328">
        <f>'Map Data'!$I$90</f>
        <v>4</v>
      </c>
      <c r="D6328" t="e">
        <f>IF($C6328=1,$B6328,NA())</f>
        <v>#N/A</v>
      </c>
      <c r="E6328" t="e">
        <f>IF($C6328=2,$B6328,NA())</f>
        <v>#N/A</v>
      </c>
      <c r="F6328" t="e">
        <f>IF($C6328=3,$B6328,NA())</f>
        <v>#N/A</v>
      </c>
      <c r="G6328">
        <f>IF($C6328=4,$B6328,NA())</f>
        <v>0.2658721</v>
      </c>
      <c r="H6328" t="e">
        <f>IF($C6328=5,$B6328,NA())</f>
        <v>#N/A</v>
      </c>
      <c r="I6328" t="e">
        <f>IF($C6328="",$B6328,NA())</f>
        <v>#N/A</v>
      </c>
    </row>
    <row r="6329" spans="1:9">
      <c r="A6329">
        <v>1.5171453</v>
      </c>
      <c r="B6329">
        <v>0.2658721</v>
      </c>
      <c r="C6329">
        <f>'Map Data'!$I$90</f>
        <v>4</v>
      </c>
      <c r="D6329" t="e">
        <f>IF($C6329=1,$B6329,NA())</f>
        <v>#N/A</v>
      </c>
      <c r="E6329" t="e">
        <f>IF($C6329=2,$B6329,NA())</f>
        <v>#N/A</v>
      </c>
      <c r="F6329" t="e">
        <f>IF($C6329=3,$B6329,NA())</f>
        <v>#N/A</v>
      </c>
      <c r="G6329">
        <f>IF($C6329=4,$B6329,NA())</f>
        <v>0.2658721</v>
      </c>
      <c r="H6329" t="e">
        <f>IF($C6329=5,$B6329,NA())</f>
        <v>#N/A</v>
      </c>
      <c r="I6329" t="e">
        <f>IF($C6329="",$B6329,NA())</f>
        <v>#N/A</v>
      </c>
    </row>
    <row r="6331" spans="1:9">
      <c r="A6331">
        <v>1.4659209</v>
      </c>
      <c r="B6331">
        <v>0.2839514</v>
      </c>
      <c r="C6331">
        <f>'Map Data'!$I$90</f>
        <v>4</v>
      </c>
      <c r="D6331" t="e">
        <f>IF($C6331=1,$B6331,NA())</f>
        <v>#N/A</v>
      </c>
      <c r="E6331" t="e">
        <f>IF($C6331=2,$B6331,NA())</f>
        <v>#N/A</v>
      </c>
      <c r="F6331" t="e">
        <f>IF($C6331=3,$B6331,NA())</f>
        <v>#N/A</v>
      </c>
      <c r="G6331">
        <f>IF($C6331=4,$B6331,NA())</f>
        <v>0.2839514</v>
      </c>
      <c r="H6331" t="e">
        <f>IF($C6331=5,$B6331,NA())</f>
        <v>#N/A</v>
      </c>
      <c r="I6331" t="e">
        <f>IF($C6331="",$B6331,NA())</f>
        <v>#N/A</v>
      </c>
    </row>
    <row r="6332" spans="1:9">
      <c r="A6332">
        <v>1.5231716</v>
      </c>
      <c r="B6332">
        <v>0.2839514</v>
      </c>
      <c r="C6332">
        <f>'Map Data'!$I$90</f>
        <v>4</v>
      </c>
      <c r="D6332" t="e">
        <f>IF($C6332=1,$B6332,NA())</f>
        <v>#N/A</v>
      </c>
      <c r="E6332" t="e">
        <f>IF($C6332=2,$B6332,NA())</f>
        <v>#N/A</v>
      </c>
      <c r="F6332" t="e">
        <f>IF($C6332=3,$B6332,NA())</f>
        <v>#N/A</v>
      </c>
      <c r="G6332">
        <f>IF($C6332=4,$B6332,NA())</f>
        <v>0.2839514</v>
      </c>
      <c r="H6332" t="e">
        <f>IF($C6332=5,$B6332,NA())</f>
        <v>#N/A</v>
      </c>
      <c r="I6332" t="e">
        <f>IF($C6332="",$B6332,NA())</f>
        <v>#N/A</v>
      </c>
    </row>
    <row r="6334" spans="1:9">
      <c r="A6334">
        <v>1.4538681</v>
      </c>
      <c r="B6334">
        <v>0.3020306</v>
      </c>
      <c r="C6334">
        <f>'Map Data'!$I$90</f>
        <v>4</v>
      </c>
      <c r="D6334" t="e">
        <f>IF($C6334=1,$B6334,NA())</f>
        <v>#N/A</v>
      </c>
      <c r="E6334" t="e">
        <f>IF($C6334=2,$B6334,NA())</f>
        <v>#N/A</v>
      </c>
      <c r="F6334" t="e">
        <f>IF($C6334=3,$B6334,NA())</f>
        <v>#N/A</v>
      </c>
      <c r="G6334">
        <f>IF($C6334=4,$B6334,NA())</f>
        <v>0.3020306</v>
      </c>
      <c r="H6334" t="e">
        <f>IF($C6334=5,$B6334,NA())</f>
        <v>#N/A</v>
      </c>
      <c r="I6334" t="e">
        <f>IF($C6334="",$B6334,NA())</f>
        <v>#N/A</v>
      </c>
    </row>
    <row r="6335" spans="1:9">
      <c r="A6335">
        <v>1.55933</v>
      </c>
      <c r="B6335">
        <v>0.3020306</v>
      </c>
      <c r="C6335">
        <f>'Map Data'!$I$90</f>
        <v>4</v>
      </c>
      <c r="D6335" t="e">
        <f>IF($C6335=1,$B6335,NA())</f>
        <v>#N/A</v>
      </c>
      <c r="E6335" t="e">
        <f>IF($C6335=2,$B6335,NA())</f>
        <v>#N/A</v>
      </c>
      <c r="F6335" t="e">
        <f>IF($C6335=3,$B6335,NA())</f>
        <v>#N/A</v>
      </c>
      <c r="G6335">
        <f>IF($C6335=4,$B6335,NA())</f>
        <v>0.3020306</v>
      </c>
      <c r="H6335" t="e">
        <f>IF($C6335=5,$B6335,NA())</f>
        <v>#N/A</v>
      </c>
      <c r="I6335" t="e">
        <f>IF($C6335="",$B6335,NA())</f>
        <v>#N/A</v>
      </c>
    </row>
    <row r="6337" spans="1:9">
      <c r="A6337">
        <v>1.4598945</v>
      </c>
      <c r="B6337">
        <v>0.3201099</v>
      </c>
      <c r="C6337">
        <f>'Map Data'!$I$90</f>
        <v>4</v>
      </c>
      <c r="D6337" t="e">
        <f>IF($C6337=1,$B6337,NA())</f>
        <v>#N/A</v>
      </c>
      <c r="E6337" t="e">
        <f>IF($C6337=2,$B6337,NA())</f>
        <v>#N/A</v>
      </c>
      <c r="F6337" t="e">
        <f>IF($C6337=3,$B6337,NA())</f>
        <v>#N/A</v>
      </c>
      <c r="G6337">
        <f>IF($C6337=4,$B6337,NA())</f>
        <v>0.3201099</v>
      </c>
      <c r="H6337" t="e">
        <f>IF($C6337=5,$B6337,NA())</f>
        <v>#N/A</v>
      </c>
      <c r="I6337" t="e">
        <f>IF($C6337="",$B6337,NA())</f>
        <v>#N/A</v>
      </c>
    </row>
    <row r="6338" spans="1:9">
      <c r="A6338">
        <v>1.5533036</v>
      </c>
      <c r="B6338">
        <v>0.3201099</v>
      </c>
      <c r="C6338">
        <f>'Map Data'!$I$90</f>
        <v>4</v>
      </c>
      <c r="D6338" t="e">
        <f>IF($C6338=1,$B6338,NA())</f>
        <v>#N/A</v>
      </c>
      <c r="E6338" t="e">
        <f>IF($C6338=2,$B6338,NA())</f>
        <v>#N/A</v>
      </c>
      <c r="F6338" t="e">
        <f>IF($C6338=3,$B6338,NA())</f>
        <v>#N/A</v>
      </c>
      <c r="G6338">
        <f>IF($C6338=4,$B6338,NA())</f>
        <v>0.3201099</v>
      </c>
      <c r="H6338" t="e">
        <f>IF($C6338=5,$B6338,NA())</f>
        <v>#N/A</v>
      </c>
      <c r="I6338" t="e">
        <f>IF($C6338="",$B6338,NA())</f>
        <v>#N/A</v>
      </c>
    </row>
    <row r="6340" spans="1:9">
      <c r="A6340">
        <v>1.4508549</v>
      </c>
      <c r="B6340">
        <v>0.3381891</v>
      </c>
      <c r="C6340">
        <f>'Map Data'!$I$90</f>
        <v>4</v>
      </c>
      <c r="D6340" t="e">
        <f>IF($C6340=1,$B6340,NA())</f>
        <v>#N/A</v>
      </c>
      <c r="E6340" t="e">
        <f>IF($C6340=2,$B6340,NA())</f>
        <v>#N/A</v>
      </c>
      <c r="F6340" t="e">
        <f>IF($C6340=3,$B6340,NA())</f>
        <v>#N/A</v>
      </c>
      <c r="G6340">
        <f>IF($C6340=4,$B6340,NA())</f>
        <v>0.3381891</v>
      </c>
      <c r="H6340" t="e">
        <f>IF($C6340=5,$B6340,NA())</f>
        <v>#N/A</v>
      </c>
      <c r="I6340" t="e">
        <f>IF($C6340="",$B6340,NA())</f>
        <v>#N/A</v>
      </c>
    </row>
    <row r="6341" spans="1:9">
      <c r="A6341">
        <v>1.5412508</v>
      </c>
      <c r="B6341">
        <v>0.3381891</v>
      </c>
      <c r="C6341">
        <f>'Map Data'!$I$90</f>
        <v>4</v>
      </c>
      <c r="D6341" t="e">
        <f>IF($C6341=1,$B6341,NA())</f>
        <v>#N/A</v>
      </c>
      <c r="E6341" t="e">
        <f>IF($C6341=2,$B6341,NA())</f>
        <v>#N/A</v>
      </c>
      <c r="F6341" t="e">
        <f>IF($C6341=3,$B6341,NA())</f>
        <v>#N/A</v>
      </c>
      <c r="G6341">
        <f>IF($C6341=4,$B6341,NA())</f>
        <v>0.3381891</v>
      </c>
      <c r="H6341" t="e">
        <f>IF($C6341=5,$B6341,NA())</f>
        <v>#N/A</v>
      </c>
      <c r="I6341" t="e">
        <f>IF($C6341="",$B6341,NA())</f>
        <v>#N/A</v>
      </c>
    </row>
    <row r="6343" spans="1:9">
      <c r="A6343">
        <v>1.4388021</v>
      </c>
      <c r="B6343">
        <v>0.3562683</v>
      </c>
      <c r="C6343">
        <f>'Map Data'!$I$90</f>
        <v>4</v>
      </c>
      <c r="D6343" t="e">
        <f>IF($C6343=1,$B6343,NA())</f>
        <v>#N/A</v>
      </c>
      <c r="E6343" t="e">
        <f>IF($C6343=2,$B6343,NA())</f>
        <v>#N/A</v>
      </c>
      <c r="F6343" t="e">
        <f>IF($C6343=3,$B6343,NA())</f>
        <v>#N/A</v>
      </c>
      <c r="G6343">
        <f>IF($C6343=4,$B6343,NA())</f>
        <v>0.3562683</v>
      </c>
      <c r="H6343" t="e">
        <f>IF($C6343=5,$B6343,NA())</f>
        <v>#N/A</v>
      </c>
      <c r="I6343" t="e">
        <f>IF($C6343="",$B6343,NA())</f>
        <v>#N/A</v>
      </c>
    </row>
    <row r="6344" spans="1:9">
      <c r="A6344">
        <v>1.4840001</v>
      </c>
      <c r="B6344">
        <v>0.3562683</v>
      </c>
      <c r="C6344">
        <f>'Map Data'!$I$90</f>
        <v>4</v>
      </c>
      <c r="D6344" t="e">
        <f>IF($C6344=1,$B6344,NA())</f>
        <v>#N/A</v>
      </c>
      <c r="E6344" t="e">
        <f>IF($C6344=2,$B6344,NA())</f>
        <v>#N/A</v>
      </c>
      <c r="F6344" t="e">
        <f>IF($C6344=3,$B6344,NA())</f>
        <v>#N/A</v>
      </c>
      <c r="G6344">
        <f>IF($C6344=4,$B6344,NA())</f>
        <v>0.3562683</v>
      </c>
      <c r="H6344" t="e">
        <f>IF($C6344=5,$B6344,NA())</f>
        <v>#N/A</v>
      </c>
      <c r="I6344" t="e">
        <f>IF($C6344="",$B6344,NA())</f>
        <v>#N/A</v>
      </c>
    </row>
    <row r="6346" spans="1:9">
      <c r="A6346">
        <v>1.4930397</v>
      </c>
      <c r="B6346">
        <v>0.3562683</v>
      </c>
      <c r="C6346">
        <f>'Map Data'!$I$90</f>
        <v>4</v>
      </c>
      <c r="D6346" t="e">
        <f>IF($C6346=1,$B6346,NA())</f>
        <v>#N/A</v>
      </c>
      <c r="E6346" t="e">
        <f>IF($C6346=2,$B6346,NA())</f>
        <v>#N/A</v>
      </c>
      <c r="F6346" t="e">
        <f>IF($C6346=3,$B6346,NA())</f>
        <v>#N/A</v>
      </c>
      <c r="G6346">
        <f>IF($C6346=4,$B6346,NA())</f>
        <v>0.3562683</v>
      </c>
      <c r="H6346" t="e">
        <f>IF($C6346=5,$B6346,NA())</f>
        <v>#N/A</v>
      </c>
      <c r="I6346" t="e">
        <f>IF($C6346="",$B6346,NA())</f>
        <v>#N/A</v>
      </c>
    </row>
    <row r="6347" spans="1:9">
      <c r="A6347">
        <v>1.5322112</v>
      </c>
      <c r="B6347">
        <v>0.3562683</v>
      </c>
      <c r="C6347">
        <f>'Map Data'!$I$90</f>
        <v>4</v>
      </c>
      <c r="D6347" t="e">
        <f>IF($C6347=1,$B6347,NA())</f>
        <v>#N/A</v>
      </c>
      <c r="E6347" t="e">
        <f>IF($C6347=2,$B6347,NA())</f>
        <v>#N/A</v>
      </c>
      <c r="F6347" t="e">
        <f>IF($C6347=3,$B6347,NA())</f>
        <v>#N/A</v>
      </c>
      <c r="G6347">
        <f>IF($C6347=4,$B6347,NA())</f>
        <v>0.3562683</v>
      </c>
      <c r="H6347" t="e">
        <f>IF($C6347=5,$B6347,NA())</f>
        <v>#N/A</v>
      </c>
      <c r="I6347" t="e">
        <f>IF($C6347="",$B6347,NA())</f>
        <v>#N/A</v>
      </c>
    </row>
    <row r="6349" spans="1:9">
      <c r="A6349">
        <v>1.4357889</v>
      </c>
      <c r="B6349">
        <v>0.3743476</v>
      </c>
      <c r="C6349">
        <f>'Map Data'!$I$90</f>
        <v>4</v>
      </c>
      <c r="D6349" t="e">
        <f>IF($C6349=1,$B6349,NA())</f>
        <v>#N/A</v>
      </c>
      <c r="E6349" t="e">
        <f>IF($C6349=2,$B6349,NA())</f>
        <v>#N/A</v>
      </c>
      <c r="F6349" t="e">
        <f>IF($C6349=3,$B6349,NA())</f>
        <v>#N/A</v>
      </c>
      <c r="G6349">
        <f>IF($C6349=4,$B6349,NA())</f>
        <v>0.3743476</v>
      </c>
      <c r="H6349" t="e">
        <f>IF($C6349=5,$B6349,NA())</f>
        <v>#N/A</v>
      </c>
      <c r="I6349" t="e">
        <f>IF($C6349="",$B6349,NA())</f>
        <v>#N/A</v>
      </c>
    </row>
    <row r="6350" spans="1:9">
      <c r="A6350">
        <v>1.4809869</v>
      </c>
      <c r="B6350">
        <v>0.3743476</v>
      </c>
      <c r="C6350">
        <f>'Map Data'!$I$90</f>
        <v>4</v>
      </c>
      <c r="D6350" t="e">
        <f>IF($C6350=1,$B6350,NA())</f>
        <v>#N/A</v>
      </c>
      <c r="E6350" t="e">
        <f>IF($C6350=2,$B6350,NA())</f>
        <v>#N/A</v>
      </c>
      <c r="F6350" t="e">
        <f>IF($C6350=3,$B6350,NA())</f>
        <v>#N/A</v>
      </c>
      <c r="G6350">
        <f>IF($C6350=4,$B6350,NA())</f>
        <v>0.3743476</v>
      </c>
      <c r="H6350" t="e">
        <f>IF($C6350=5,$B6350,NA())</f>
        <v>#N/A</v>
      </c>
      <c r="I6350" t="e">
        <f>IF($C6350="",$B6350,NA())</f>
        <v>#N/A</v>
      </c>
    </row>
    <row r="6352" spans="1:9">
      <c r="A6352">
        <v>1.4357889</v>
      </c>
      <c r="B6352">
        <v>0.3924268</v>
      </c>
      <c r="C6352">
        <f>'Map Data'!$I$90</f>
        <v>4</v>
      </c>
      <c r="D6352" t="e">
        <f>IF($C6352=1,$B6352,NA())</f>
        <v>#N/A</v>
      </c>
      <c r="E6352" t="e">
        <f>IF($C6352=2,$B6352,NA())</f>
        <v>#N/A</v>
      </c>
      <c r="F6352" t="e">
        <f>IF($C6352=3,$B6352,NA())</f>
        <v>#N/A</v>
      </c>
      <c r="G6352">
        <f>IF($C6352=4,$B6352,NA())</f>
        <v>0.3924268</v>
      </c>
      <c r="H6352" t="e">
        <f>IF($C6352=5,$B6352,NA())</f>
        <v>#N/A</v>
      </c>
      <c r="I6352" t="e">
        <f>IF($C6352="",$B6352,NA())</f>
        <v>#N/A</v>
      </c>
    </row>
    <row r="6353" spans="1:9">
      <c r="A6353">
        <v>1.4689341</v>
      </c>
      <c r="B6353">
        <v>0.3924268</v>
      </c>
      <c r="C6353">
        <f>'Map Data'!$I$90</f>
        <v>4</v>
      </c>
      <c r="D6353" t="e">
        <f>IF($C6353=1,$B6353,NA())</f>
        <v>#N/A</v>
      </c>
      <c r="E6353" t="e">
        <f>IF($C6353=2,$B6353,NA())</f>
        <v>#N/A</v>
      </c>
      <c r="F6353" t="e">
        <f>IF($C6353=3,$B6353,NA())</f>
        <v>#N/A</v>
      </c>
      <c r="G6353">
        <f>IF($C6353=4,$B6353,NA())</f>
        <v>0.3924268</v>
      </c>
      <c r="H6353" t="e">
        <f>IF($C6353=5,$B6353,NA())</f>
        <v>#N/A</v>
      </c>
      <c r="I6353" t="e">
        <f>IF($C6353="",$B6353,NA())</f>
        <v>#N/A</v>
      </c>
    </row>
    <row r="6355" spans="1:9">
      <c r="A6355">
        <v>-2.2794844</v>
      </c>
      <c r="B6355">
        <v>0.3924268</v>
      </c>
      <c r="C6355">
        <f>'Map Data'!$I$91</f>
        <v>3</v>
      </c>
      <c r="D6355" t="e">
        <f>IF($C6355=1,$B6355,NA())</f>
        <v>#N/A</v>
      </c>
      <c r="E6355" t="e">
        <f>IF($C6355=2,$B6355,NA())</f>
        <v>#N/A</v>
      </c>
      <c r="F6355">
        <f>IF($C6355=3,$B6355,NA())</f>
        <v>0.3924268</v>
      </c>
      <c r="G6355" t="e">
        <f>IF($C6355=4,$B6355,NA())</f>
        <v>#N/A</v>
      </c>
      <c r="H6355" t="e">
        <f>IF($C6355=5,$B6355,NA())</f>
        <v>#N/A</v>
      </c>
      <c r="I6355" t="e">
        <f>IF($C6355="",$B6355,NA())</f>
        <v>#N/A</v>
      </c>
    </row>
    <row r="6356" spans="1:9">
      <c r="A6356">
        <v>-2.2644184</v>
      </c>
      <c r="B6356">
        <v>0.3924268</v>
      </c>
      <c r="C6356">
        <f>'Map Data'!$I$91</f>
        <v>3</v>
      </c>
      <c r="D6356" t="e">
        <f>IF($C6356=1,$B6356,NA())</f>
        <v>#N/A</v>
      </c>
      <c r="E6356" t="e">
        <f>IF($C6356=2,$B6356,NA())</f>
        <v>#N/A</v>
      </c>
      <c r="F6356">
        <f>IF($C6356=3,$B6356,NA())</f>
        <v>0.3924268</v>
      </c>
      <c r="G6356" t="e">
        <f>IF($C6356=4,$B6356,NA())</f>
        <v>#N/A</v>
      </c>
      <c r="H6356" t="e">
        <f>IF($C6356=5,$B6356,NA())</f>
        <v>#N/A</v>
      </c>
      <c r="I6356" t="e">
        <f>IF($C6356="",$B6356,NA())</f>
        <v>#N/A</v>
      </c>
    </row>
    <row r="6358" spans="1:9">
      <c r="A6358">
        <v>-2.2975636</v>
      </c>
      <c r="B6358">
        <v>0.4285853</v>
      </c>
      <c r="C6358">
        <f>'Map Data'!$I$91</f>
        <v>3</v>
      </c>
      <c r="D6358" t="e">
        <f>IF($C6358=1,$B6358,NA())</f>
        <v>#N/A</v>
      </c>
      <c r="E6358" t="e">
        <f>IF($C6358=2,$B6358,NA())</f>
        <v>#N/A</v>
      </c>
      <c r="F6358">
        <f>IF($C6358=3,$B6358,NA())</f>
        <v>0.4285853</v>
      </c>
      <c r="G6358" t="e">
        <f>IF($C6358=4,$B6358,NA())</f>
        <v>#N/A</v>
      </c>
      <c r="H6358" t="e">
        <f>IF($C6358=5,$B6358,NA())</f>
        <v>#N/A</v>
      </c>
      <c r="I6358" t="e">
        <f>IF($C6358="",$B6358,NA())</f>
        <v>#N/A</v>
      </c>
    </row>
    <row r="6359" spans="1:9">
      <c r="A6359">
        <v>-2.2945504</v>
      </c>
      <c r="B6359">
        <v>0.4285853</v>
      </c>
      <c r="C6359">
        <f>'Map Data'!$I$91</f>
        <v>3</v>
      </c>
      <c r="D6359" t="e">
        <f>IF($C6359=1,$B6359,NA())</f>
        <v>#N/A</v>
      </c>
      <c r="E6359" t="e">
        <f>IF($C6359=2,$B6359,NA())</f>
        <v>#N/A</v>
      </c>
      <c r="F6359">
        <f>IF($C6359=3,$B6359,NA())</f>
        <v>0.4285853</v>
      </c>
      <c r="G6359" t="e">
        <f>IF($C6359=4,$B6359,NA())</f>
        <v>#N/A</v>
      </c>
      <c r="H6359" t="e">
        <f>IF($C6359=5,$B6359,NA())</f>
        <v>#N/A</v>
      </c>
      <c r="I6359" t="e">
        <f>IF($C6359="",$B6359,NA())</f>
        <v>#N/A</v>
      </c>
    </row>
    <row r="6361" spans="1:9">
      <c r="A6361">
        <v>-1.1615879</v>
      </c>
      <c r="B6361">
        <v>0.5009023</v>
      </c>
      <c r="C6361">
        <f>'Map Data'!$I$91</f>
        <v>3</v>
      </c>
      <c r="D6361" t="e">
        <f>IF($C6361=1,$B6361,NA())</f>
        <v>#N/A</v>
      </c>
      <c r="E6361" t="e">
        <f>IF($C6361=2,$B6361,NA())</f>
        <v>#N/A</v>
      </c>
      <c r="F6361">
        <f>IF($C6361=3,$B6361,NA())</f>
        <v>0.5009023</v>
      </c>
      <c r="G6361" t="e">
        <f>IF($C6361=4,$B6361,NA())</f>
        <v>#N/A</v>
      </c>
      <c r="H6361" t="e">
        <f>IF($C6361=5,$B6361,NA())</f>
        <v>#N/A</v>
      </c>
      <c r="I6361" t="e">
        <f>IF($C6361="",$B6361,NA())</f>
        <v>#N/A</v>
      </c>
    </row>
    <row r="6362" spans="1:9">
      <c r="A6362">
        <v>-1.1555615</v>
      </c>
      <c r="B6362">
        <v>0.5009023</v>
      </c>
      <c r="C6362">
        <f>'Map Data'!$I$91</f>
        <v>3</v>
      </c>
      <c r="D6362" t="e">
        <f>IF($C6362=1,$B6362,NA())</f>
        <v>#N/A</v>
      </c>
      <c r="E6362" t="e">
        <f>IF($C6362=2,$B6362,NA())</f>
        <v>#N/A</v>
      </c>
      <c r="F6362">
        <f>IF($C6362=3,$B6362,NA())</f>
        <v>0.5009023</v>
      </c>
      <c r="G6362" t="e">
        <f>IF($C6362=4,$B6362,NA())</f>
        <v>#N/A</v>
      </c>
      <c r="H6362" t="e">
        <f>IF($C6362=5,$B6362,NA())</f>
        <v>#N/A</v>
      </c>
      <c r="I6362" t="e">
        <f>IF($C6362="",$B6362,NA())</f>
        <v>#N/A</v>
      </c>
    </row>
    <row r="6364" spans="1:9">
      <c r="A6364">
        <v>-1.4056569</v>
      </c>
      <c r="B6364">
        <v>0.5189815</v>
      </c>
      <c r="C6364">
        <f>'Map Data'!$I$91</f>
        <v>3</v>
      </c>
      <c r="D6364" t="e">
        <f>IF($C6364=1,$B6364,NA())</f>
        <v>#N/A</v>
      </c>
      <c r="E6364" t="e">
        <f>IF($C6364=2,$B6364,NA())</f>
        <v>#N/A</v>
      </c>
      <c r="F6364">
        <f>IF($C6364=3,$B6364,NA())</f>
        <v>0.5189815</v>
      </c>
      <c r="G6364" t="e">
        <f>IF($C6364=4,$B6364,NA())</f>
        <v>#N/A</v>
      </c>
      <c r="H6364" t="e">
        <f>IF($C6364=5,$B6364,NA())</f>
        <v>#N/A</v>
      </c>
      <c r="I6364" t="e">
        <f>IF($C6364="",$B6364,NA())</f>
        <v>#N/A</v>
      </c>
    </row>
    <row r="6365" spans="1:9">
      <c r="A6365">
        <v>-1.3936041</v>
      </c>
      <c r="B6365">
        <v>0.5189815</v>
      </c>
      <c r="C6365">
        <f>'Map Data'!$I$91</f>
        <v>3</v>
      </c>
      <c r="D6365" t="e">
        <f>IF($C6365=1,$B6365,NA())</f>
        <v>#N/A</v>
      </c>
      <c r="E6365" t="e">
        <f>IF($C6365=2,$B6365,NA())</f>
        <v>#N/A</v>
      </c>
      <c r="F6365">
        <f>IF($C6365=3,$B6365,NA())</f>
        <v>0.5189815</v>
      </c>
      <c r="G6365" t="e">
        <f>IF($C6365=4,$B6365,NA())</f>
        <v>#N/A</v>
      </c>
      <c r="H6365" t="e">
        <f>IF($C6365=5,$B6365,NA())</f>
        <v>#N/A</v>
      </c>
      <c r="I6365" t="e">
        <f>IF($C6365="",$B6365,NA())</f>
        <v>#N/A</v>
      </c>
    </row>
    <row r="6367" spans="1:9">
      <c r="A6367">
        <v>-1.1676143</v>
      </c>
      <c r="B6367">
        <v>0.5189815</v>
      </c>
      <c r="C6367">
        <f>'Map Data'!$I$91</f>
        <v>3</v>
      </c>
      <c r="D6367" t="e">
        <f>IF($C6367=1,$B6367,NA())</f>
        <v>#N/A</v>
      </c>
      <c r="E6367" t="e">
        <f>IF($C6367=2,$B6367,NA())</f>
        <v>#N/A</v>
      </c>
      <c r="F6367">
        <f>IF($C6367=3,$B6367,NA())</f>
        <v>0.5189815</v>
      </c>
      <c r="G6367" t="e">
        <f>IF($C6367=4,$B6367,NA())</f>
        <v>#N/A</v>
      </c>
      <c r="H6367" t="e">
        <f>IF($C6367=5,$B6367,NA())</f>
        <v>#N/A</v>
      </c>
      <c r="I6367" t="e">
        <f>IF($C6367="",$B6367,NA())</f>
        <v>#N/A</v>
      </c>
    </row>
    <row r="6368" spans="1:9">
      <c r="A6368">
        <v>-1.1465219</v>
      </c>
      <c r="B6368">
        <v>0.5189815</v>
      </c>
      <c r="C6368">
        <f>'Map Data'!$I$91</f>
        <v>3</v>
      </c>
      <c r="D6368" t="e">
        <f>IF($C6368=1,$B6368,NA())</f>
        <v>#N/A</v>
      </c>
      <c r="E6368" t="e">
        <f>IF($C6368=2,$B6368,NA())</f>
        <v>#N/A</v>
      </c>
      <c r="F6368">
        <f>IF($C6368=3,$B6368,NA())</f>
        <v>0.5189815</v>
      </c>
      <c r="G6368" t="e">
        <f>IF($C6368=4,$B6368,NA())</f>
        <v>#N/A</v>
      </c>
      <c r="H6368" t="e">
        <f>IF($C6368=5,$B6368,NA())</f>
        <v>#N/A</v>
      </c>
      <c r="I6368" t="e">
        <f>IF($C6368="",$B6368,NA())</f>
        <v>#N/A</v>
      </c>
    </row>
    <row r="6370" spans="1:9">
      <c r="A6370">
        <v>-1.4146965</v>
      </c>
      <c r="B6370">
        <v>0.5370608</v>
      </c>
      <c r="C6370">
        <f>'Map Data'!$I$91</f>
        <v>3</v>
      </c>
      <c r="D6370" t="e">
        <f>IF($C6370=1,$B6370,NA())</f>
        <v>#N/A</v>
      </c>
      <c r="E6370" t="e">
        <f>IF($C6370=2,$B6370,NA())</f>
        <v>#N/A</v>
      </c>
      <c r="F6370">
        <f>IF($C6370=3,$B6370,NA())</f>
        <v>0.5370608</v>
      </c>
      <c r="G6370" t="e">
        <f>IF($C6370=4,$B6370,NA())</f>
        <v>#N/A</v>
      </c>
      <c r="H6370" t="e">
        <f>IF($C6370=5,$B6370,NA())</f>
        <v>#N/A</v>
      </c>
      <c r="I6370" t="e">
        <f>IF($C6370="",$B6370,NA())</f>
        <v>#N/A</v>
      </c>
    </row>
    <row r="6371" spans="1:9">
      <c r="A6371">
        <v>-1.3875777</v>
      </c>
      <c r="B6371">
        <v>0.5370608</v>
      </c>
      <c r="C6371">
        <f>'Map Data'!$I$91</f>
        <v>3</v>
      </c>
      <c r="D6371" t="e">
        <f>IF($C6371=1,$B6371,NA())</f>
        <v>#N/A</v>
      </c>
      <c r="E6371" t="e">
        <f>IF($C6371=2,$B6371,NA())</f>
        <v>#N/A</v>
      </c>
      <c r="F6371">
        <f>IF($C6371=3,$B6371,NA())</f>
        <v>0.5370608</v>
      </c>
      <c r="G6371" t="e">
        <f>IF($C6371=4,$B6371,NA())</f>
        <v>#N/A</v>
      </c>
      <c r="H6371" t="e">
        <f>IF($C6371=5,$B6371,NA())</f>
        <v>#N/A</v>
      </c>
      <c r="I6371" t="e">
        <f>IF($C6371="",$B6371,NA())</f>
        <v>#N/A</v>
      </c>
    </row>
    <row r="6373" spans="1:9">
      <c r="A6373">
        <v>-1.1736407</v>
      </c>
      <c r="B6373">
        <v>0.5370608</v>
      </c>
      <c r="C6373">
        <f>'Map Data'!$I$91</f>
        <v>3</v>
      </c>
      <c r="D6373" t="e">
        <f>IF($C6373=1,$B6373,NA())</f>
        <v>#N/A</v>
      </c>
      <c r="E6373" t="e">
        <f>IF($C6373=2,$B6373,NA())</f>
        <v>#N/A</v>
      </c>
      <c r="F6373">
        <f>IF($C6373=3,$B6373,NA())</f>
        <v>0.5370608</v>
      </c>
      <c r="G6373" t="e">
        <f>IF($C6373=4,$B6373,NA())</f>
        <v>#N/A</v>
      </c>
      <c r="H6373" t="e">
        <f>IF($C6373=5,$B6373,NA())</f>
        <v>#N/A</v>
      </c>
      <c r="I6373" t="e">
        <f>IF($C6373="",$B6373,NA())</f>
        <v>#N/A</v>
      </c>
    </row>
    <row r="6374" spans="1:9">
      <c r="A6374">
        <v>-1.1435087</v>
      </c>
      <c r="B6374">
        <v>0.5370608</v>
      </c>
      <c r="C6374">
        <f>'Map Data'!$I$91</f>
        <v>3</v>
      </c>
      <c r="D6374" t="e">
        <f>IF($C6374=1,$B6374,NA())</f>
        <v>#N/A</v>
      </c>
      <c r="E6374" t="e">
        <f>IF($C6374=2,$B6374,NA())</f>
        <v>#N/A</v>
      </c>
      <c r="F6374">
        <f>IF($C6374=3,$B6374,NA())</f>
        <v>0.5370608</v>
      </c>
      <c r="G6374" t="e">
        <f>IF($C6374=4,$B6374,NA())</f>
        <v>#N/A</v>
      </c>
      <c r="H6374" t="e">
        <f>IF($C6374=5,$B6374,NA())</f>
        <v>#N/A</v>
      </c>
      <c r="I6374" t="e">
        <f>IF($C6374="",$B6374,NA())</f>
        <v>#N/A</v>
      </c>
    </row>
    <row r="6376" spans="1:9">
      <c r="A6376">
        <v>-1.4177097</v>
      </c>
      <c r="B6376">
        <v>0.55514</v>
      </c>
      <c r="C6376">
        <f>'Map Data'!$I$91</f>
        <v>3</v>
      </c>
      <c r="D6376" t="e">
        <f>IF($C6376=1,$B6376,NA())</f>
        <v>#N/A</v>
      </c>
      <c r="E6376" t="e">
        <f>IF($C6376=2,$B6376,NA())</f>
        <v>#N/A</v>
      </c>
      <c r="F6376">
        <f>IF($C6376=3,$B6376,NA())</f>
        <v>0.55514</v>
      </c>
      <c r="G6376" t="e">
        <f>IF($C6376=4,$B6376,NA())</f>
        <v>#N/A</v>
      </c>
      <c r="H6376" t="e">
        <f>IF($C6376=5,$B6376,NA())</f>
        <v>#N/A</v>
      </c>
      <c r="I6376" t="e">
        <f>IF($C6376="",$B6376,NA())</f>
        <v>#N/A</v>
      </c>
    </row>
    <row r="6377" spans="1:9">
      <c r="A6377">
        <v>-1.3785381</v>
      </c>
      <c r="B6377">
        <v>0.55514</v>
      </c>
      <c r="C6377">
        <f>'Map Data'!$I$91</f>
        <v>3</v>
      </c>
      <c r="D6377" t="e">
        <f>IF($C6377=1,$B6377,NA())</f>
        <v>#N/A</v>
      </c>
      <c r="E6377" t="e">
        <f>IF($C6377=2,$B6377,NA())</f>
        <v>#N/A</v>
      </c>
      <c r="F6377">
        <f>IF($C6377=3,$B6377,NA())</f>
        <v>0.55514</v>
      </c>
      <c r="G6377" t="e">
        <f>IF($C6377=4,$B6377,NA())</f>
        <v>#N/A</v>
      </c>
      <c r="H6377" t="e">
        <f>IF($C6377=5,$B6377,NA())</f>
        <v>#N/A</v>
      </c>
      <c r="I6377" t="e">
        <f>IF($C6377="",$B6377,NA())</f>
        <v>#N/A</v>
      </c>
    </row>
    <row r="6379" spans="1:9">
      <c r="A6379">
        <v>-1.1736407</v>
      </c>
      <c r="B6379">
        <v>0.55514</v>
      </c>
      <c r="C6379">
        <f>'Map Data'!$I$91</f>
        <v>3</v>
      </c>
      <c r="D6379" t="e">
        <f>IF($C6379=1,$B6379,NA())</f>
        <v>#N/A</v>
      </c>
      <c r="E6379" t="e">
        <f>IF($C6379=2,$B6379,NA())</f>
        <v>#N/A</v>
      </c>
      <c r="F6379">
        <f>IF($C6379=3,$B6379,NA())</f>
        <v>0.55514</v>
      </c>
      <c r="G6379" t="e">
        <f>IF($C6379=4,$B6379,NA())</f>
        <v>#N/A</v>
      </c>
      <c r="H6379" t="e">
        <f>IF($C6379=5,$B6379,NA())</f>
        <v>#N/A</v>
      </c>
      <c r="I6379" t="e">
        <f>IF($C6379="",$B6379,NA())</f>
        <v>#N/A</v>
      </c>
    </row>
    <row r="6380" spans="1:9">
      <c r="A6380">
        <v>-1.1435087</v>
      </c>
      <c r="B6380">
        <v>0.55514</v>
      </c>
      <c r="C6380">
        <f>'Map Data'!$I$91</f>
        <v>3</v>
      </c>
      <c r="D6380" t="e">
        <f>IF($C6380=1,$B6380,NA())</f>
        <v>#N/A</v>
      </c>
      <c r="E6380" t="e">
        <f>IF($C6380=2,$B6380,NA())</f>
        <v>#N/A</v>
      </c>
      <c r="F6380">
        <f>IF($C6380=3,$B6380,NA())</f>
        <v>0.55514</v>
      </c>
      <c r="G6380" t="e">
        <f>IF($C6380=4,$B6380,NA())</f>
        <v>#N/A</v>
      </c>
      <c r="H6380" t="e">
        <f>IF($C6380=5,$B6380,NA())</f>
        <v>#N/A</v>
      </c>
      <c r="I6380" t="e">
        <f>IF($C6380="",$B6380,NA())</f>
        <v>#N/A</v>
      </c>
    </row>
    <row r="6382" spans="1:9">
      <c r="A6382">
        <v>-1.4207229</v>
      </c>
      <c r="B6382">
        <v>0.5732192</v>
      </c>
      <c r="C6382">
        <f>'Map Data'!$I$91</f>
        <v>3</v>
      </c>
      <c r="D6382" t="e">
        <f>IF($C6382=1,$B6382,NA())</f>
        <v>#N/A</v>
      </c>
      <c r="E6382" t="e">
        <f>IF($C6382=2,$B6382,NA())</f>
        <v>#N/A</v>
      </c>
      <c r="F6382">
        <f>IF($C6382=3,$B6382,NA())</f>
        <v>0.5732192</v>
      </c>
      <c r="G6382" t="e">
        <f>IF($C6382=4,$B6382,NA())</f>
        <v>#N/A</v>
      </c>
      <c r="H6382" t="e">
        <f>IF($C6382=5,$B6382,NA())</f>
        <v>#N/A</v>
      </c>
      <c r="I6382" t="e">
        <f>IF($C6382="",$B6382,NA())</f>
        <v>#N/A</v>
      </c>
    </row>
    <row r="6383" spans="1:9">
      <c r="A6383">
        <v>-1.3484062</v>
      </c>
      <c r="B6383">
        <v>0.5732192</v>
      </c>
      <c r="C6383">
        <f>'Map Data'!$I$91</f>
        <v>3</v>
      </c>
      <c r="D6383" t="e">
        <f>IF($C6383=1,$B6383,NA())</f>
        <v>#N/A</v>
      </c>
      <c r="E6383" t="e">
        <f>IF($C6383=2,$B6383,NA())</f>
        <v>#N/A</v>
      </c>
      <c r="F6383">
        <f>IF($C6383=3,$B6383,NA())</f>
        <v>0.5732192</v>
      </c>
      <c r="G6383" t="e">
        <f>IF($C6383=4,$B6383,NA())</f>
        <v>#N/A</v>
      </c>
      <c r="H6383" t="e">
        <f>IF($C6383=5,$B6383,NA())</f>
        <v>#N/A</v>
      </c>
      <c r="I6383" t="e">
        <f>IF($C6383="",$B6383,NA())</f>
        <v>#N/A</v>
      </c>
    </row>
    <row r="6385" spans="1:9">
      <c r="A6385">
        <v>-1.1706275</v>
      </c>
      <c r="B6385">
        <v>0.5732192</v>
      </c>
      <c r="C6385">
        <f>'Map Data'!$I$91</f>
        <v>3</v>
      </c>
      <c r="D6385" t="e">
        <f>IF($C6385=1,$B6385,NA())</f>
        <v>#N/A</v>
      </c>
      <c r="E6385" t="e">
        <f>IF($C6385=2,$B6385,NA())</f>
        <v>#N/A</v>
      </c>
      <c r="F6385">
        <f>IF($C6385=3,$B6385,NA())</f>
        <v>0.5732192</v>
      </c>
      <c r="G6385" t="e">
        <f>IF($C6385=4,$B6385,NA())</f>
        <v>#N/A</v>
      </c>
      <c r="H6385" t="e">
        <f>IF($C6385=5,$B6385,NA())</f>
        <v>#N/A</v>
      </c>
      <c r="I6385" t="e">
        <f>IF($C6385="",$B6385,NA())</f>
        <v>#N/A</v>
      </c>
    </row>
    <row r="6386" spans="1:9">
      <c r="A6386">
        <v>-1.1435087</v>
      </c>
      <c r="B6386">
        <v>0.5732192</v>
      </c>
      <c r="C6386">
        <f>'Map Data'!$I$91</f>
        <v>3</v>
      </c>
      <c r="D6386" t="e">
        <f>IF($C6386=1,$B6386,NA())</f>
        <v>#N/A</v>
      </c>
      <c r="E6386" t="e">
        <f>IF($C6386=2,$B6386,NA())</f>
        <v>#N/A</v>
      </c>
      <c r="F6386">
        <f>IF($C6386=3,$B6386,NA())</f>
        <v>0.5732192</v>
      </c>
      <c r="G6386" t="e">
        <f>IF($C6386=4,$B6386,NA())</f>
        <v>#N/A</v>
      </c>
      <c r="H6386" t="e">
        <f>IF($C6386=5,$B6386,NA())</f>
        <v>#N/A</v>
      </c>
      <c r="I6386" t="e">
        <f>IF($C6386="",$B6386,NA())</f>
        <v>#N/A</v>
      </c>
    </row>
    <row r="6388" spans="1:9">
      <c r="A6388">
        <v>-1.4689341</v>
      </c>
      <c r="B6388">
        <v>0.5912984999999999</v>
      </c>
      <c r="C6388">
        <f>'Map Data'!$I$91</f>
        <v>3</v>
      </c>
      <c r="D6388" t="e">
        <f>IF($C6388=1,$B6388,NA())</f>
        <v>#N/A</v>
      </c>
      <c r="E6388" t="e">
        <f>IF($C6388=2,$B6388,NA())</f>
        <v>#N/A</v>
      </c>
      <c r="F6388">
        <f>IF($C6388=3,$B6388,NA())</f>
        <v>0.5912985</v>
      </c>
      <c r="G6388" t="e">
        <f>IF($C6388=4,$B6388,NA())</f>
        <v>#N/A</v>
      </c>
      <c r="H6388" t="e">
        <f>IF($C6388=5,$B6388,NA())</f>
        <v>#N/A</v>
      </c>
      <c r="I6388" t="e">
        <f>IF($C6388="",$B6388,NA())</f>
        <v>#N/A</v>
      </c>
    </row>
    <row r="6389" spans="1:9">
      <c r="A6389">
        <v>-1.2610234</v>
      </c>
      <c r="B6389">
        <v>0.5912984999999999</v>
      </c>
      <c r="C6389">
        <f>'Map Data'!$I$91</f>
        <v>3</v>
      </c>
      <c r="D6389" t="e">
        <f>IF($C6389=1,$B6389,NA())</f>
        <v>#N/A</v>
      </c>
      <c r="E6389" t="e">
        <f>IF($C6389=2,$B6389,NA())</f>
        <v>#N/A</v>
      </c>
      <c r="F6389">
        <f>IF($C6389=3,$B6389,NA())</f>
        <v>0.5912985</v>
      </c>
      <c r="G6389" t="e">
        <f>IF($C6389=4,$B6389,NA())</f>
        <v>#N/A</v>
      </c>
      <c r="H6389" t="e">
        <f>IF($C6389=5,$B6389,NA())</f>
        <v>#N/A</v>
      </c>
      <c r="I6389" t="e">
        <f>IF($C6389="",$B6389,NA())</f>
        <v>#N/A</v>
      </c>
    </row>
    <row r="6391" spans="1:9">
      <c r="A6391">
        <v>-1.2007594</v>
      </c>
      <c r="B6391">
        <v>0.5912984999999999</v>
      </c>
      <c r="C6391">
        <f>'Map Data'!$I$91</f>
        <v>3</v>
      </c>
      <c r="D6391" t="e">
        <f>IF($C6391=1,$B6391,NA())</f>
        <v>#N/A</v>
      </c>
      <c r="E6391" t="e">
        <f>IF($C6391=2,$B6391,NA())</f>
        <v>#N/A</v>
      </c>
      <c r="F6391">
        <f>IF($C6391=3,$B6391,NA())</f>
        <v>0.5912985</v>
      </c>
      <c r="G6391" t="e">
        <f>IF($C6391=4,$B6391,NA())</f>
        <v>#N/A</v>
      </c>
      <c r="H6391" t="e">
        <f>IF($C6391=5,$B6391,NA())</f>
        <v>#N/A</v>
      </c>
      <c r="I6391" t="e">
        <f>IF($C6391="",$B6391,NA())</f>
        <v>#N/A</v>
      </c>
    </row>
    <row r="6392" spans="1:9">
      <c r="A6392">
        <v>-1.1917199</v>
      </c>
      <c r="B6392">
        <v>0.5912984999999999</v>
      </c>
      <c r="C6392">
        <f>'Map Data'!$I$91</f>
        <v>3</v>
      </c>
      <c r="D6392" t="e">
        <f>IF($C6392=1,$B6392,NA())</f>
        <v>#N/A</v>
      </c>
      <c r="E6392" t="e">
        <f>IF($C6392=2,$B6392,NA())</f>
        <v>#N/A</v>
      </c>
      <c r="F6392">
        <f>IF($C6392=3,$B6392,NA())</f>
        <v>0.5912985</v>
      </c>
      <c r="G6392" t="e">
        <f>IF($C6392=4,$B6392,NA())</f>
        <v>#N/A</v>
      </c>
      <c r="H6392" t="e">
        <f>IF($C6392=5,$B6392,NA())</f>
        <v>#N/A</v>
      </c>
      <c r="I6392" t="e">
        <f>IF($C6392="",$B6392,NA())</f>
        <v>#N/A</v>
      </c>
    </row>
    <row r="6394" spans="1:9">
      <c r="A6394">
        <v>-1.1766539</v>
      </c>
      <c r="B6394">
        <v>0.5912984999999999</v>
      </c>
      <c r="C6394">
        <f>'Map Data'!$I$91</f>
        <v>3</v>
      </c>
      <c r="D6394" t="e">
        <f>IF($C6394=1,$B6394,NA())</f>
        <v>#N/A</v>
      </c>
      <c r="E6394" t="e">
        <f>IF($C6394=2,$B6394,NA())</f>
        <v>#N/A</v>
      </c>
      <c r="F6394">
        <f>IF($C6394=3,$B6394,NA())</f>
        <v>0.5912985</v>
      </c>
      <c r="G6394" t="e">
        <f>IF($C6394=4,$B6394,NA())</f>
        <v>#N/A</v>
      </c>
      <c r="H6394" t="e">
        <f>IF($C6394=5,$B6394,NA())</f>
        <v>#N/A</v>
      </c>
      <c r="I6394" t="e">
        <f>IF($C6394="",$B6394,NA())</f>
        <v>#N/A</v>
      </c>
    </row>
    <row r="6395" spans="1:9">
      <c r="A6395">
        <v>-1.1435087</v>
      </c>
      <c r="B6395">
        <v>0.5912984999999999</v>
      </c>
      <c r="C6395">
        <f>'Map Data'!$I$91</f>
        <v>3</v>
      </c>
      <c r="D6395" t="e">
        <f>IF($C6395=1,$B6395,NA())</f>
        <v>#N/A</v>
      </c>
      <c r="E6395" t="e">
        <f>IF($C6395=2,$B6395,NA())</f>
        <v>#N/A</v>
      </c>
      <c r="F6395">
        <f>IF($C6395=3,$B6395,NA())</f>
        <v>0.5912985</v>
      </c>
      <c r="G6395" t="e">
        <f>IF($C6395=4,$B6395,NA())</f>
        <v>#N/A</v>
      </c>
      <c r="H6395" t="e">
        <f>IF($C6395=5,$B6395,NA())</f>
        <v>#N/A</v>
      </c>
      <c r="I6395" t="e">
        <f>IF($C6395="",$B6395,NA())</f>
        <v>#N/A</v>
      </c>
    </row>
    <row r="6397" spans="1:9">
      <c r="A6397">
        <v>-1.4749605</v>
      </c>
      <c r="B6397">
        <v>0.6093777</v>
      </c>
      <c r="C6397">
        <f>'Map Data'!$I$91</f>
        <v>3</v>
      </c>
      <c r="D6397" t="e">
        <f>IF($C6397=1,$B6397,NA())</f>
        <v>#N/A</v>
      </c>
      <c r="E6397" t="e">
        <f>IF($C6397=2,$B6397,NA())</f>
        <v>#N/A</v>
      </c>
      <c r="F6397">
        <f>IF($C6397=3,$B6397,NA())</f>
        <v>0.6093777</v>
      </c>
      <c r="G6397" t="e">
        <f>IF($C6397=4,$B6397,NA())</f>
        <v>#N/A</v>
      </c>
      <c r="H6397" t="e">
        <f>IF($C6397=5,$B6397,NA())</f>
        <v>#N/A</v>
      </c>
      <c r="I6397" t="e">
        <f>IF($C6397="",$B6397,NA())</f>
        <v>#N/A</v>
      </c>
    </row>
    <row r="6398" spans="1:9">
      <c r="A6398">
        <v>-1.1435087</v>
      </c>
      <c r="B6398">
        <v>0.6093777</v>
      </c>
      <c r="C6398">
        <f>'Map Data'!$I$91</f>
        <v>3</v>
      </c>
      <c r="D6398" t="e">
        <f>IF($C6398=1,$B6398,NA())</f>
        <v>#N/A</v>
      </c>
      <c r="E6398" t="e">
        <f>IF($C6398=2,$B6398,NA())</f>
        <v>#N/A</v>
      </c>
      <c r="F6398">
        <f>IF($C6398=3,$B6398,NA())</f>
        <v>0.6093777</v>
      </c>
      <c r="G6398" t="e">
        <f>IF($C6398=4,$B6398,NA())</f>
        <v>#N/A</v>
      </c>
      <c r="H6398" t="e">
        <f>IF($C6398=5,$B6398,NA())</f>
        <v>#N/A</v>
      </c>
      <c r="I6398" t="e">
        <f>IF($C6398="",$B6398,NA())</f>
        <v>#N/A</v>
      </c>
    </row>
    <row r="6400" spans="1:9">
      <c r="A6400">
        <v>-1.5683696</v>
      </c>
      <c r="B6400">
        <v>0.627457</v>
      </c>
      <c r="C6400">
        <f>'Map Data'!$I$91</f>
        <v>3</v>
      </c>
      <c r="D6400" t="e">
        <f>IF($C6400=1,$B6400,NA())</f>
        <v>#N/A</v>
      </c>
      <c r="E6400" t="e">
        <f>IF($C6400=2,$B6400,NA())</f>
        <v>#N/A</v>
      </c>
      <c r="F6400">
        <f>IF($C6400=3,$B6400,NA())</f>
        <v>0.627457</v>
      </c>
      <c r="G6400" t="e">
        <f>IF($C6400=4,$B6400,NA())</f>
        <v>#N/A</v>
      </c>
      <c r="H6400" t="e">
        <f>IF($C6400=5,$B6400,NA())</f>
        <v>#N/A</v>
      </c>
      <c r="I6400" t="e">
        <f>IF($C6400="",$B6400,NA())</f>
        <v>#N/A</v>
      </c>
    </row>
    <row r="6401" spans="1:9">
      <c r="A6401">
        <v>-1.1314559</v>
      </c>
      <c r="B6401">
        <v>0.627457</v>
      </c>
      <c r="C6401">
        <f>'Map Data'!$I$91</f>
        <v>3</v>
      </c>
      <c r="D6401" t="e">
        <f>IF($C6401=1,$B6401,NA())</f>
        <v>#N/A</v>
      </c>
      <c r="E6401" t="e">
        <f>IF($C6401=2,$B6401,NA())</f>
        <v>#N/A</v>
      </c>
      <c r="F6401">
        <f>IF($C6401=3,$B6401,NA())</f>
        <v>0.627457</v>
      </c>
      <c r="G6401" t="e">
        <f>IF($C6401=4,$B6401,NA())</f>
        <v>#N/A</v>
      </c>
      <c r="H6401" t="e">
        <f>IF($C6401=5,$B6401,NA())</f>
        <v>#N/A</v>
      </c>
      <c r="I6401" t="e">
        <f>IF($C6401="",$B6401,NA())</f>
        <v>#N/A</v>
      </c>
    </row>
    <row r="6403" spans="1:9">
      <c r="A6403">
        <v>-1.6256204</v>
      </c>
      <c r="B6403">
        <v>0.6455362</v>
      </c>
      <c r="C6403">
        <f>'Map Data'!$I$91</f>
        <v>3</v>
      </c>
      <c r="D6403" t="e">
        <f>IF($C6403=1,$B6403,NA())</f>
        <v>#N/A</v>
      </c>
      <c r="E6403" t="e">
        <f>IF($C6403=2,$B6403,NA())</f>
        <v>#N/A</v>
      </c>
      <c r="F6403">
        <f>IF($C6403=3,$B6403,NA())</f>
        <v>0.6455362</v>
      </c>
      <c r="G6403" t="e">
        <f>IF($C6403=4,$B6403,NA())</f>
        <v>#N/A</v>
      </c>
      <c r="H6403" t="e">
        <f>IF($C6403=5,$B6403,NA())</f>
        <v>#N/A</v>
      </c>
      <c r="I6403" t="e">
        <f>IF($C6403="",$B6403,NA())</f>
        <v>#N/A</v>
      </c>
    </row>
    <row r="6404" spans="1:9">
      <c r="A6404">
        <v>-1.1073503</v>
      </c>
      <c r="B6404">
        <v>0.6455362</v>
      </c>
      <c r="C6404">
        <f>'Map Data'!$I$91</f>
        <v>3</v>
      </c>
      <c r="D6404" t="e">
        <f>IF($C6404=1,$B6404,NA())</f>
        <v>#N/A</v>
      </c>
      <c r="E6404" t="e">
        <f>IF($C6404=2,$B6404,NA())</f>
        <v>#N/A</v>
      </c>
      <c r="F6404">
        <f>IF($C6404=3,$B6404,NA())</f>
        <v>0.6455362</v>
      </c>
      <c r="G6404" t="e">
        <f>IF($C6404=4,$B6404,NA())</f>
        <v>#N/A</v>
      </c>
      <c r="H6404" t="e">
        <f>IF($C6404=5,$B6404,NA())</f>
        <v>#N/A</v>
      </c>
      <c r="I6404" t="e">
        <f>IF($C6404="",$B6404,NA())</f>
        <v>#N/A</v>
      </c>
    </row>
    <row r="6406" spans="1:9">
      <c r="A6406">
        <v>-1.63466</v>
      </c>
      <c r="B6406">
        <v>0.6636154</v>
      </c>
      <c r="C6406">
        <f>'Map Data'!$I$91</f>
        <v>3</v>
      </c>
      <c r="D6406" t="e">
        <f>IF($C6406=1,$B6406,NA())</f>
        <v>#N/A</v>
      </c>
      <c r="E6406" t="e">
        <f>IF($C6406=2,$B6406,NA())</f>
        <v>#N/A</v>
      </c>
      <c r="F6406">
        <f>IF($C6406=3,$B6406,NA())</f>
        <v>0.6636154</v>
      </c>
      <c r="G6406" t="e">
        <f>IF($C6406=4,$B6406,NA())</f>
        <v>#N/A</v>
      </c>
      <c r="H6406" t="e">
        <f>IF($C6406=5,$B6406,NA())</f>
        <v>#N/A</v>
      </c>
      <c r="I6406" t="e">
        <f>IF($C6406="",$B6406,NA())</f>
        <v>#N/A</v>
      </c>
    </row>
    <row r="6407" spans="1:9">
      <c r="A6407">
        <v>-1.0862579</v>
      </c>
      <c r="B6407">
        <v>0.6636154</v>
      </c>
      <c r="C6407">
        <f>'Map Data'!$I$91</f>
        <v>3</v>
      </c>
      <c r="D6407" t="e">
        <f>IF($C6407=1,$B6407,NA())</f>
        <v>#N/A</v>
      </c>
      <c r="E6407" t="e">
        <f>IF($C6407=2,$B6407,NA())</f>
        <v>#N/A</v>
      </c>
      <c r="F6407">
        <f>IF($C6407=3,$B6407,NA())</f>
        <v>0.6636154</v>
      </c>
      <c r="G6407" t="e">
        <f>IF($C6407=4,$B6407,NA())</f>
        <v>#N/A</v>
      </c>
      <c r="H6407" t="e">
        <f>IF($C6407=5,$B6407,NA())</f>
        <v>#N/A</v>
      </c>
      <c r="I6407" t="e">
        <f>IF($C6407="",$B6407,NA())</f>
        <v>#N/A</v>
      </c>
    </row>
    <row r="6409" spans="1:9">
      <c r="A6409">
        <v>-1.6557524</v>
      </c>
      <c r="B6409">
        <v>0.6816947</v>
      </c>
      <c r="C6409">
        <f>'Map Data'!$I$91</f>
        <v>3</v>
      </c>
      <c r="D6409" t="e">
        <f>IF($C6409=1,$B6409,NA())</f>
        <v>#N/A</v>
      </c>
      <c r="E6409" t="e">
        <f>IF($C6409=2,$B6409,NA())</f>
        <v>#N/A</v>
      </c>
      <c r="F6409">
        <f>IF($C6409=3,$B6409,NA())</f>
        <v>0.6816947</v>
      </c>
      <c r="G6409" t="e">
        <f>IF($C6409=4,$B6409,NA())</f>
        <v>#N/A</v>
      </c>
      <c r="H6409" t="e">
        <f>IF($C6409=5,$B6409,NA())</f>
        <v>#N/A</v>
      </c>
      <c r="I6409" t="e">
        <f>IF($C6409="",$B6409,NA())</f>
        <v>#N/A</v>
      </c>
    </row>
    <row r="6410" spans="1:9">
      <c r="A6410">
        <v>-1.0500995</v>
      </c>
      <c r="B6410">
        <v>0.6816947</v>
      </c>
      <c r="C6410">
        <f>'Map Data'!$I$91</f>
        <v>3</v>
      </c>
      <c r="D6410" t="e">
        <f>IF($C6410=1,$B6410,NA())</f>
        <v>#N/A</v>
      </c>
      <c r="E6410" t="e">
        <f>IF($C6410=2,$B6410,NA())</f>
        <v>#N/A</v>
      </c>
      <c r="F6410">
        <f>IF($C6410=3,$B6410,NA())</f>
        <v>0.6816947</v>
      </c>
      <c r="G6410" t="e">
        <f>IF($C6410=4,$B6410,NA())</f>
        <v>#N/A</v>
      </c>
      <c r="H6410" t="e">
        <f>IF($C6410=5,$B6410,NA())</f>
        <v>#N/A</v>
      </c>
      <c r="I6410" t="e">
        <f>IF($C6410="",$B6410,NA())</f>
        <v>#N/A</v>
      </c>
    </row>
    <row r="6412" spans="1:9">
      <c r="A6412">
        <v>-1.6557524</v>
      </c>
      <c r="B6412">
        <v>0.6997738999999999</v>
      </c>
      <c r="C6412">
        <f>'Map Data'!$I$91</f>
        <v>3</v>
      </c>
      <c r="D6412" t="e">
        <f>IF($C6412=1,$B6412,NA())</f>
        <v>#N/A</v>
      </c>
      <c r="E6412" t="e">
        <f>IF($C6412=2,$B6412,NA())</f>
        <v>#N/A</v>
      </c>
      <c r="F6412">
        <f>IF($C6412=3,$B6412,NA())</f>
        <v>0.6997739</v>
      </c>
      <c r="G6412" t="e">
        <f>IF($C6412=4,$B6412,NA())</f>
        <v>#N/A</v>
      </c>
      <c r="H6412" t="e">
        <f>IF($C6412=5,$B6412,NA())</f>
        <v>#N/A</v>
      </c>
      <c r="I6412" t="e">
        <f>IF($C6412="",$B6412,NA())</f>
        <v>#N/A</v>
      </c>
    </row>
    <row r="6413" spans="1:9">
      <c r="A6413">
        <v>-1.0350336</v>
      </c>
      <c r="B6413">
        <v>0.6997738999999999</v>
      </c>
      <c r="C6413">
        <f>'Map Data'!$I$91</f>
        <v>3</v>
      </c>
      <c r="D6413" t="e">
        <f>IF($C6413=1,$B6413,NA())</f>
        <v>#N/A</v>
      </c>
      <c r="E6413" t="e">
        <f>IF($C6413=2,$B6413,NA())</f>
        <v>#N/A</v>
      </c>
      <c r="F6413">
        <f>IF($C6413=3,$B6413,NA())</f>
        <v>0.6997739</v>
      </c>
      <c r="G6413" t="e">
        <f>IF($C6413=4,$B6413,NA())</f>
        <v>#N/A</v>
      </c>
      <c r="H6413" t="e">
        <f>IF($C6413=5,$B6413,NA())</f>
        <v>#N/A</v>
      </c>
      <c r="I6413" t="e">
        <f>IF($C6413="",$B6413,NA())</f>
        <v>#N/A</v>
      </c>
    </row>
    <row r="6415" spans="1:9">
      <c r="A6415">
        <v>-1.6557524</v>
      </c>
      <c r="B6415">
        <v>0.7178532</v>
      </c>
      <c r="C6415">
        <f>'Map Data'!$I$91</f>
        <v>3</v>
      </c>
      <c r="D6415" t="e">
        <f>IF($C6415=1,$B6415,NA())</f>
        <v>#N/A</v>
      </c>
      <c r="E6415" t="e">
        <f>IF($C6415=2,$B6415,NA())</f>
        <v>#N/A</v>
      </c>
      <c r="F6415">
        <f>IF($C6415=3,$B6415,NA())</f>
        <v>0.7178532</v>
      </c>
      <c r="G6415" t="e">
        <f>IF($C6415=4,$B6415,NA())</f>
        <v>#N/A</v>
      </c>
      <c r="H6415" t="e">
        <f>IF($C6415=5,$B6415,NA())</f>
        <v>#N/A</v>
      </c>
      <c r="I6415" t="e">
        <f>IF($C6415="",$B6415,NA())</f>
        <v>#N/A</v>
      </c>
    </row>
    <row r="6416" spans="1:9">
      <c r="A6416">
        <v>-1.0320204</v>
      </c>
      <c r="B6416">
        <v>0.7178532</v>
      </c>
      <c r="C6416">
        <f>'Map Data'!$I$91</f>
        <v>3</v>
      </c>
      <c r="D6416" t="e">
        <f>IF($C6416=1,$B6416,NA())</f>
        <v>#N/A</v>
      </c>
      <c r="E6416" t="e">
        <f>IF($C6416=2,$B6416,NA())</f>
        <v>#N/A</v>
      </c>
      <c r="F6416">
        <f>IF($C6416=3,$B6416,NA())</f>
        <v>0.7178532</v>
      </c>
      <c r="G6416" t="e">
        <f>IF($C6416=4,$B6416,NA())</f>
        <v>#N/A</v>
      </c>
      <c r="H6416" t="e">
        <f>IF($C6416=5,$B6416,NA())</f>
        <v>#N/A</v>
      </c>
      <c r="I6416" t="e">
        <f>IF($C6416="",$B6416,NA())</f>
        <v>#N/A</v>
      </c>
    </row>
    <row r="6418" spans="1:9">
      <c r="A6418">
        <v>-1.6527392</v>
      </c>
      <c r="B6418">
        <v>0.7359324</v>
      </c>
      <c r="C6418">
        <f>'Map Data'!$I$91</f>
        <v>3</v>
      </c>
      <c r="D6418" t="e">
        <f>IF($C6418=1,$B6418,NA())</f>
        <v>#N/A</v>
      </c>
      <c r="E6418" t="e">
        <f>IF($C6418=2,$B6418,NA())</f>
        <v>#N/A</v>
      </c>
      <c r="F6418">
        <f>IF($C6418=3,$B6418,NA())</f>
        <v>0.7359324</v>
      </c>
      <c r="G6418" t="e">
        <f>IF($C6418=4,$B6418,NA())</f>
        <v>#N/A</v>
      </c>
      <c r="H6418" t="e">
        <f>IF($C6418=5,$B6418,NA())</f>
        <v>#N/A</v>
      </c>
      <c r="I6418" t="e">
        <f>IF($C6418="",$B6418,NA())</f>
        <v>#N/A</v>
      </c>
    </row>
    <row r="6419" spans="1:9">
      <c r="A6419">
        <v>-1.0320204</v>
      </c>
      <c r="B6419">
        <v>0.7359324</v>
      </c>
      <c r="C6419">
        <f>'Map Data'!$I$91</f>
        <v>3</v>
      </c>
      <c r="D6419" t="e">
        <f>IF($C6419=1,$B6419,NA())</f>
        <v>#N/A</v>
      </c>
      <c r="E6419" t="e">
        <f>IF($C6419=2,$B6419,NA())</f>
        <v>#N/A</v>
      </c>
      <c r="F6419">
        <f>IF($C6419=3,$B6419,NA())</f>
        <v>0.7359324</v>
      </c>
      <c r="G6419" t="e">
        <f>IF($C6419=4,$B6419,NA())</f>
        <v>#N/A</v>
      </c>
      <c r="H6419" t="e">
        <f>IF($C6419=5,$B6419,NA())</f>
        <v>#N/A</v>
      </c>
      <c r="I6419" t="e">
        <f>IF($C6419="",$B6419,NA())</f>
        <v>#N/A</v>
      </c>
    </row>
    <row r="6421" spans="1:9">
      <c r="A6421">
        <v>-1.0229808</v>
      </c>
      <c r="B6421">
        <v>0.7359324</v>
      </c>
      <c r="C6421">
        <f>'Map Data'!$I$91</f>
        <v>3</v>
      </c>
      <c r="D6421" t="e">
        <f>IF($C6421=1,$B6421,NA())</f>
        <v>#N/A</v>
      </c>
      <c r="E6421" t="e">
        <f>IF($C6421=2,$B6421,NA())</f>
        <v>#N/A</v>
      </c>
      <c r="F6421">
        <f>IF($C6421=3,$B6421,NA())</f>
        <v>0.7359324</v>
      </c>
      <c r="G6421" t="e">
        <f>IF($C6421=4,$B6421,NA())</f>
        <v>#N/A</v>
      </c>
      <c r="H6421" t="e">
        <f>IF($C6421=5,$B6421,NA())</f>
        <v>#N/A</v>
      </c>
      <c r="I6421" t="e">
        <f>IF($C6421="",$B6421,NA())</f>
        <v>#N/A</v>
      </c>
    </row>
    <row r="6422" spans="1:9">
      <c r="A6422">
        <v>-1.0199676</v>
      </c>
      <c r="B6422">
        <v>0.7359324</v>
      </c>
      <c r="C6422">
        <f>'Map Data'!$I$91</f>
        <v>3</v>
      </c>
      <c r="D6422" t="e">
        <f>IF($C6422=1,$B6422,NA())</f>
        <v>#N/A</v>
      </c>
      <c r="E6422" t="e">
        <f>IF($C6422=2,$B6422,NA())</f>
        <v>#N/A</v>
      </c>
      <c r="F6422">
        <f>IF($C6422=3,$B6422,NA())</f>
        <v>0.7359324</v>
      </c>
      <c r="G6422" t="e">
        <f>IF($C6422=4,$B6422,NA())</f>
        <v>#N/A</v>
      </c>
      <c r="H6422" t="e">
        <f>IF($C6422=5,$B6422,NA())</f>
        <v>#N/A</v>
      </c>
      <c r="I6422" t="e">
        <f>IF($C6422="",$B6422,NA())</f>
        <v>#N/A</v>
      </c>
    </row>
    <row r="6424" spans="1:9">
      <c r="A6424">
        <v>-1.6587656</v>
      </c>
      <c r="B6424">
        <v>0.7540116</v>
      </c>
      <c r="C6424">
        <f>'Map Data'!$I$91</f>
        <v>3</v>
      </c>
      <c r="D6424" t="e">
        <f>IF($C6424=1,$B6424,NA())</f>
        <v>#N/A</v>
      </c>
      <c r="E6424" t="e">
        <f>IF($C6424=2,$B6424,NA())</f>
        <v>#N/A</v>
      </c>
      <c r="F6424">
        <f>IF($C6424=3,$B6424,NA())</f>
        <v>0.7540116</v>
      </c>
      <c r="G6424" t="e">
        <f>IF($C6424=4,$B6424,NA())</f>
        <v>#N/A</v>
      </c>
      <c r="H6424" t="e">
        <f>IF($C6424=5,$B6424,NA())</f>
        <v>#N/A</v>
      </c>
      <c r="I6424" t="e">
        <f>IF($C6424="",$B6424,NA())</f>
        <v>#N/A</v>
      </c>
    </row>
    <row r="6425" spans="1:9">
      <c r="A6425">
        <v>-1.0290072</v>
      </c>
      <c r="B6425">
        <v>0.7540116</v>
      </c>
      <c r="C6425">
        <f>'Map Data'!$I$91</f>
        <v>3</v>
      </c>
      <c r="D6425" t="e">
        <f>IF($C6425=1,$B6425,NA())</f>
        <v>#N/A</v>
      </c>
      <c r="E6425" t="e">
        <f>IF($C6425=2,$B6425,NA())</f>
        <v>#N/A</v>
      </c>
      <c r="F6425">
        <f>IF($C6425=3,$B6425,NA())</f>
        <v>0.7540116</v>
      </c>
      <c r="G6425" t="e">
        <f>IF($C6425=4,$B6425,NA())</f>
        <v>#N/A</v>
      </c>
      <c r="H6425" t="e">
        <f>IF($C6425=5,$B6425,NA())</f>
        <v>#N/A</v>
      </c>
      <c r="I6425" t="e">
        <f>IF($C6425="",$B6425,NA())</f>
        <v>#N/A</v>
      </c>
    </row>
    <row r="6427" spans="1:9">
      <c r="A6427">
        <v>-1.0229808</v>
      </c>
      <c r="B6427">
        <v>0.7540116</v>
      </c>
      <c r="C6427">
        <f>'Map Data'!$I$91</f>
        <v>3</v>
      </c>
      <c r="D6427" t="e">
        <f>IF($C6427=1,$B6427,NA())</f>
        <v>#N/A</v>
      </c>
      <c r="E6427" t="e">
        <f>IF($C6427=2,$B6427,NA())</f>
        <v>#N/A</v>
      </c>
      <c r="F6427">
        <f>IF($C6427=3,$B6427,NA())</f>
        <v>0.7540116</v>
      </c>
      <c r="G6427" t="e">
        <f>IF($C6427=4,$B6427,NA())</f>
        <v>#N/A</v>
      </c>
      <c r="H6427" t="e">
        <f>IF($C6427=5,$B6427,NA())</f>
        <v>#N/A</v>
      </c>
      <c r="I6427" t="e">
        <f>IF($C6427="",$B6427,NA())</f>
        <v>#N/A</v>
      </c>
    </row>
    <row r="6428" spans="1:9">
      <c r="A6428">
        <v>-1.010928</v>
      </c>
      <c r="B6428">
        <v>0.7540116</v>
      </c>
      <c r="C6428">
        <f>'Map Data'!$I$91</f>
        <v>3</v>
      </c>
      <c r="D6428" t="e">
        <f>IF($C6428=1,$B6428,NA())</f>
        <v>#N/A</v>
      </c>
      <c r="E6428" t="e">
        <f>IF($C6428=2,$B6428,NA())</f>
        <v>#N/A</v>
      </c>
      <c r="F6428">
        <f>IF($C6428=3,$B6428,NA())</f>
        <v>0.7540116</v>
      </c>
      <c r="G6428" t="e">
        <f>IF($C6428=4,$B6428,NA())</f>
        <v>#N/A</v>
      </c>
      <c r="H6428" t="e">
        <f>IF($C6428=5,$B6428,NA())</f>
        <v>#N/A</v>
      </c>
      <c r="I6428" t="e">
        <f>IF($C6428="",$B6428,NA())</f>
        <v>#N/A</v>
      </c>
    </row>
    <row r="6430" spans="1:9">
      <c r="A6430">
        <v>-1.6527392</v>
      </c>
      <c r="B6430">
        <v>0.7720909</v>
      </c>
      <c r="C6430">
        <f>'Map Data'!$I$91</f>
        <v>3</v>
      </c>
      <c r="D6430" t="e">
        <f>IF($C6430=1,$B6430,NA())</f>
        <v>#N/A</v>
      </c>
      <c r="E6430" t="e">
        <f>IF($C6430=2,$B6430,NA())</f>
        <v>#N/A</v>
      </c>
      <c r="F6430">
        <f>IF($C6430=3,$B6430,NA())</f>
        <v>0.7720909</v>
      </c>
      <c r="G6430" t="e">
        <f>IF($C6430=4,$B6430,NA())</f>
        <v>#N/A</v>
      </c>
      <c r="H6430" t="e">
        <f>IF($C6430=5,$B6430,NA())</f>
        <v>#N/A</v>
      </c>
      <c r="I6430" t="e">
        <f>IF($C6430="",$B6430,NA())</f>
        <v>#N/A</v>
      </c>
    </row>
    <row r="6431" spans="1:9">
      <c r="A6431">
        <v>-0.9898356</v>
      </c>
      <c r="B6431">
        <v>0.7720909</v>
      </c>
      <c r="C6431">
        <f>'Map Data'!$I$91</f>
        <v>3</v>
      </c>
      <c r="D6431" t="e">
        <f>IF($C6431=1,$B6431,NA())</f>
        <v>#N/A</v>
      </c>
      <c r="E6431" t="e">
        <f>IF($C6431=2,$B6431,NA())</f>
        <v>#N/A</v>
      </c>
      <c r="F6431">
        <f>IF($C6431=3,$B6431,NA())</f>
        <v>0.7720909</v>
      </c>
      <c r="G6431" t="e">
        <f>IF($C6431=4,$B6431,NA())</f>
        <v>#N/A</v>
      </c>
      <c r="H6431" t="e">
        <f>IF($C6431=5,$B6431,NA())</f>
        <v>#N/A</v>
      </c>
      <c r="I6431" t="e">
        <f>IF($C6431="",$B6431,NA())</f>
        <v>#N/A</v>
      </c>
    </row>
    <row r="6433" spans="1:9">
      <c r="A6433">
        <v>-1.6436996</v>
      </c>
      <c r="B6433">
        <v>0.7901701</v>
      </c>
      <c r="C6433">
        <f>'Map Data'!$I$91</f>
        <v>3</v>
      </c>
      <c r="D6433" t="e">
        <f>IF($C6433=1,$B6433,NA())</f>
        <v>#N/A</v>
      </c>
      <c r="E6433" t="e">
        <f>IF($C6433=2,$B6433,NA())</f>
        <v>#N/A</v>
      </c>
      <c r="F6433">
        <f>IF($C6433=3,$B6433,NA())</f>
        <v>0.7901701</v>
      </c>
      <c r="G6433" t="e">
        <f>IF($C6433=4,$B6433,NA())</f>
        <v>#N/A</v>
      </c>
      <c r="H6433" t="e">
        <f>IF($C6433=5,$B6433,NA())</f>
        <v>#N/A</v>
      </c>
      <c r="I6433" t="e">
        <f>IF($C6433="",$B6433,NA())</f>
        <v>#N/A</v>
      </c>
    </row>
    <row r="6434" spans="1:9">
      <c r="A6434">
        <v>-0.9566904000000001</v>
      </c>
      <c r="B6434">
        <v>0.7901701</v>
      </c>
      <c r="C6434">
        <f>'Map Data'!$I$91</f>
        <v>3</v>
      </c>
      <c r="D6434" t="e">
        <f>IF($C6434=1,$B6434,NA())</f>
        <v>#N/A</v>
      </c>
      <c r="E6434" t="e">
        <f>IF($C6434=2,$B6434,NA())</f>
        <v>#N/A</v>
      </c>
      <c r="F6434">
        <f>IF($C6434=3,$B6434,NA())</f>
        <v>0.7901701</v>
      </c>
      <c r="G6434" t="e">
        <f>IF($C6434=4,$B6434,NA())</f>
        <v>#N/A</v>
      </c>
      <c r="H6434" t="e">
        <f>IF($C6434=5,$B6434,NA())</f>
        <v>#N/A</v>
      </c>
      <c r="I6434" t="e">
        <f>IF($C6434="",$B6434,NA())</f>
        <v>#N/A</v>
      </c>
    </row>
    <row r="6436" spans="1:9">
      <c r="A6436">
        <v>-1.63466</v>
      </c>
      <c r="B6436">
        <v>0.8082494</v>
      </c>
      <c r="C6436">
        <f>'Map Data'!$I$91</f>
        <v>3</v>
      </c>
      <c r="D6436" t="e">
        <f>IF($C6436=1,$B6436,NA())</f>
        <v>#N/A</v>
      </c>
      <c r="E6436" t="e">
        <f>IF($C6436=2,$B6436,NA())</f>
        <v>#N/A</v>
      </c>
      <c r="F6436">
        <f>IF($C6436=3,$B6436,NA())</f>
        <v>0.8082494</v>
      </c>
      <c r="G6436" t="e">
        <f>IF($C6436=4,$B6436,NA())</f>
        <v>#N/A</v>
      </c>
      <c r="H6436" t="e">
        <f>IF($C6436=5,$B6436,NA())</f>
        <v>#N/A</v>
      </c>
      <c r="I6436" t="e">
        <f>IF($C6436="",$B6436,NA())</f>
        <v>#N/A</v>
      </c>
    </row>
    <row r="6437" spans="1:9">
      <c r="A6437">
        <v>-1.0952975</v>
      </c>
      <c r="B6437">
        <v>0.8082494</v>
      </c>
      <c r="C6437">
        <f>'Map Data'!$I$91</f>
        <v>3</v>
      </c>
      <c r="D6437" t="e">
        <f>IF($C6437=1,$B6437,NA())</f>
        <v>#N/A</v>
      </c>
      <c r="E6437" t="e">
        <f>IF($C6437=2,$B6437,NA())</f>
        <v>#N/A</v>
      </c>
      <c r="F6437">
        <f>IF($C6437=3,$B6437,NA())</f>
        <v>0.8082494</v>
      </c>
      <c r="G6437" t="e">
        <f>IF($C6437=4,$B6437,NA())</f>
        <v>#N/A</v>
      </c>
      <c r="H6437" t="e">
        <f>IF($C6437=5,$B6437,NA())</f>
        <v>#N/A</v>
      </c>
      <c r="I6437" t="e">
        <f>IF($C6437="",$B6437,NA())</f>
        <v>#N/A</v>
      </c>
    </row>
    <row r="6439" spans="1:9">
      <c r="A6439">
        <v>-1.0772183</v>
      </c>
      <c r="B6439">
        <v>0.8082494</v>
      </c>
      <c r="C6439">
        <f>'Map Data'!$I$91</f>
        <v>3</v>
      </c>
      <c r="D6439" t="e">
        <f>IF($C6439=1,$B6439,NA())</f>
        <v>#N/A</v>
      </c>
      <c r="E6439" t="e">
        <f>IF($C6439=2,$B6439,NA())</f>
        <v>#N/A</v>
      </c>
      <c r="F6439">
        <f>IF($C6439=3,$B6439,NA())</f>
        <v>0.8082494</v>
      </c>
      <c r="G6439" t="e">
        <f>IF($C6439=4,$B6439,NA())</f>
        <v>#N/A</v>
      </c>
      <c r="H6439" t="e">
        <f>IF($C6439=5,$B6439,NA())</f>
        <v>#N/A</v>
      </c>
      <c r="I6439" t="e">
        <f>IF($C6439="",$B6439,NA())</f>
        <v>#N/A</v>
      </c>
    </row>
    <row r="6440" spans="1:9">
      <c r="A6440">
        <v>-0.9295716000000001</v>
      </c>
      <c r="B6440">
        <v>0.8082494</v>
      </c>
      <c r="C6440">
        <f>'Map Data'!$I$91</f>
        <v>3</v>
      </c>
      <c r="D6440" t="e">
        <f>IF($C6440=1,$B6440,NA())</f>
        <v>#N/A</v>
      </c>
      <c r="E6440" t="e">
        <f>IF($C6440=2,$B6440,NA())</f>
        <v>#N/A</v>
      </c>
      <c r="F6440">
        <f>IF($C6440=3,$B6440,NA())</f>
        <v>0.8082494</v>
      </c>
      <c r="G6440" t="e">
        <f>IF($C6440=4,$B6440,NA())</f>
        <v>#N/A</v>
      </c>
      <c r="H6440" t="e">
        <f>IF($C6440=5,$B6440,NA())</f>
        <v>#N/A</v>
      </c>
      <c r="I6440" t="e">
        <f>IF($C6440="",$B6440,NA())</f>
        <v>#N/A</v>
      </c>
    </row>
    <row r="6442" spans="1:9">
      <c r="A6442">
        <v>-1.6256204</v>
      </c>
      <c r="B6442">
        <v>0.8263286</v>
      </c>
      <c r="C6442">
        <f>'Map Data'!$I$91</f>
        <v>3</v>
      </c>
      <c r="D6442" t="e">
        <f>IF($C6442=1,$B6442,NA())</f>
        <v>#N/A</v>
      </c>
      <c r="E6442" t="e">
        <f>IF($C6442=2,$B6442,NA())</f>
        <v>#N/A</v>
      </c>
      <c r="F6442">
        <f>IF($C6442=3,$B6442,NA())</f>
        <v>0.8263286</v>
      </c>
      <c r="G6442" t="e">
        <f>IF($C6442=4,$B6442,NA())</f>
        <v>#N/A</v>
      </c>
      <c r="H6442" t="e">
        <f>IF($C6442=5,$B6442,NA())</f>
        <v>#N/A</v>
      </c>
      <c r="I6442" t="e">
        <f>IF($C6442="",$B6442,NA())</f>
        <v>#N/A</v>
      </c>
    </row>
    <row r="6443" spans="1:9">
      <c r="A6443">
        <v>-1.0802315</v>
      </c>
      <c r="B6443">
        <v>0.8263286</v>
      </c>
      <c r="C6443">
        <f>'Map Data'!$I$91</f>
        <v>3</v>
      </c>
      <c r="D6443" t="e">
        <f>IF($C6443=1,$B6443,NA())</f>
        <v>#N/A</v>
      </c>
      <c r="E6443" t="e">
        <f>IF($C6443=2,$B6443,NA())</f>
        <v>#N/A</v>
      </c>
      <c r="F6443">
        <f>IF($C6443=3,$B6443,NA())</f>
        <v>0.8263286</v>
      </c>
      <c r="G6443" t="e">
        <f>IF($C6443=4,$B6443,NA())</f>
        <v>#N/A</v>
      </c>
      <c r="H6443" t="e">
        <f>IF($C6443=5,$B6443,NA())</f>
        <v>#N/A</v>
      </c>
      <c r="I6443" t="e">
        <f>IF($C6443="",$B6443,NA())</f>
        <v>#N/A</v>
      </c>
    </row>
    <row r="6445" spans="1:9">
      <c r="A6445">
        <v>-1.0290072</v>
      </c>
      <c r="B6445">
        <v>0.8263286</v>
      </c>
      <c r="C6445">
        <f>'Map Data'!$I$91</f>
        <v>3</v>
      </c>
      <c r="D6445" t="e">
        <f>IF($C6445=1,$B6445,NA())</f>
        <v>#N/A</v>
      </c>
      <c r="E6445" t="e">
        <f>IF($C6445=2,$B6445,NA())</f>
        <v>#N/A</v>
      </c>
      <c r="F6445">
        <f>IF($C6445=3,$B6445,NA())</f>
        <v>0.8263286</v>
      </c>
      <c r="G6445" t="e">
        <f>IF($C6445=4,$B6445,NA())</f>
        <v>#N/A</v>
      </c>
      <c r="H6445" t="e">
        <f>IF($C6445=5,$B6445,NA())</f>
        <v>#N/A</v>
      </c>
      <c r="I6445" t="e">
        <f>IF($C6445="",$B6445,NA())</f>
        <v>#N/A</v>
      </c>
    </row>
    <row r="6446" spans="1:9">
      <c r="A6446">
        <v>-0.9265584</v>
      </c>
      <c r="B6446">
        <v>0.8263286</v>
      </c>
      <c r="C6446">
        <f>'Map Data'!$I$91</f>
        <v>3</v>
      </c>
      <c r="D6446" t="e">
        <f>IF($C6446=1,$B6446,NA())</f>
        <v>#N/A</v>
      </c>
      <c r="E6446" t="e">
        <f>IF($C6446=2,$B6446,NA())</f>
        <v>#N/A</v>
      </c>
      <c r="F6446">
        <f>IF($C6446=3,$B6446,NA())</f>
        <v>0.8263286</v>
      </c>
      <c r="G6446" t="e">
        <f>IF($C6446=4,$B6446,NA())</f>
        <v>#N/A</v>
      </c>
      <c r="H6446" t="e">
        <f>IF($C6446=5,$B6446,NA())</f>
        <v>#N/A</v>
      </c>
      <c r="I6446" t="e">
        <f>IF($C6446="",$B6446,NA())</f>
        <v>#N/A</v>
      </c>
    </row>
    <row r="6448" spans="1:9">
      <c r="A6448">
        <v>-1.6075412</v>
      </c>
      <c r="B6448">
        <v>0.8444078</v>
      </c>
      <c r="C6448">
        <f>'Map Data'!$I$91</f>
        <v>3</v>
      </c>
      <c r="D6448" t="e">
        <f>IF($C6448=1,$B6448,NA())</f>
        <v>#N/A</v>
      </c>
      <c r="E6448" t="e">
        <f>IF($C6448=2,$B6448,NA())</f>
        <v>#N/A</v>
      </c>
      <c r="F6448">
        <f>IF($C6448=3,$B6448,NA())</f>
        <v>0.8444078</v>
      </c>
      <c r="G6448" t="e">
        <f>IF($C6448=4,$B6448,NA())</f>
        <v>#N/A</v>
      </c>
      <c r="H6448" t="e">
        <f>IF($C6448=5,$B6448,NA())</f>
        <v>#N/A</v>
      </c>
      <c r="I6448" t="e">
        <f>IF($C6448="",$B6448,NA())</f>
        <v>#N/A</v>
      </c>
    </row>
    <row r="6449" spans="1:9">
      <c r="A6449">
        <v>-1.0681787</v>
      </c>
      <c r="B6449">
        <v>0.8444078</v>
      </c>
      <c r="C6449">
        <f>'Map Data'!$I$91</f>
        <v>3</v>
      </c>
      <c r="D6449" t="e">
        <f>IF($C6449=1,$B6449,NA())</f>
        <v>#N/A</v>
      </c>
      <c r="E6449" t="e">
        <f>IF($C6449=2,$B6449,NA())</f>
        <v>#N/A</v>
      </c>
      <c r="F6449">
        <f>IF($C6449=3,$B6449,NA())</f>
        <v>0.8444078</v>
      </c>
      <c r="G6449" t="e">
        <f>IF($C6449=4,$B6449,NA())</f>
        <v>#N/A</v>
      </c>
      <c r="H6449" t="e">
        <f>IF($C6449=5,$B6449,NA())</f>
        <v>#N/A</v>
      </c>
      <c r="I6449" t="e">
        <f>IF($C6449="",$B6449,NA())</f>
        <v>#N/A</v>
      </c>
    </row>
    <row r="6451" spans="1:9">
      <c r="A6451">
        <v>-0.9898356</v>
      </c>
      <c r="B6451">
        <v>0.8444078</v>
      </c>
      <c r="C6451">
        <f>'Map Data'!$I$91</f>
        <v>3</v>
      </c>
      <c r="D6451" t="e">
        <f>IF($C6451=1,$B6451,NA())</f>
        <v>#N/A</v>
      </c>
      <c r="E6451" t="e">
        <f>IF($C6451=2,$B6451,NA())</f>
        <v>#N/A</v>
      </c>
      <c r="F6451">
        <f>IF($C6451=3,$B6451,NA())</f>
        <v>0.8444078</v>
      </c>
      <c r="G6451" t="e">
        <f>IF($C6451=4,$B6451,NA())</f>
        <v>#N/A</v>
      </c>
      <c r="H6451" t="e">
        <f>IF($C6451=5,$B6451,NA())</f>
        <v>#N/A</v>
      </c>
      <c r="I6451" t="e">
        <f>IF($C6451="",$B6451,NA())</f>
        <v>#N/A</v>
      </c>
    </row>
    <row r="6452" spans="1:9">
      <c r="A6452">
        <v>-0.8934132</v>
      </c>
      <c r="B6452">
        <v>0.8444078</v>
      </c>
      <c r="C6452">
        <f>'Map Data'!$I$91</f>
        <v>3</v>
      </c>
      <c r="D6452" t="e">
        <f>IF($C6452=1,$B6452,NA())</f>
        <v>#N/A</v>
      </c>
      <c r="E6452" t="e">
        <f>IF($C6452=2,$B6452,NA())</f>
        <v>#N/A</v>
      </c>
      <c r="F6452">
        <f>IF($C6452=3,$B6452,NA())</f>
        <v>0.8444078</v>
      </c>
      <c r="G6452" t="e">
        <f>IF($C6452=4,$B6452,NA())</f>
        <v>#N/A</v>
      </c>
      <c r="H6452" t="e">
        <f>IF($C6452=5,$B6452,NA())</f>
        <v>#N/A</v>
      </c>
      <c r="I6452" t="e">
        <f>IF($C6452="",$B6452,NA())</f>
        <v>#N/A</v>
      </c>
    </row>
    <row r="6454" spans="1:9">
      <c r="A6454">
        <v>-1.5954884</v>
      </c>
      <c r="B6454">
        <v>0.8624871</v>
      </c>
      <c r="C6454">
        <f>'Map Data'!$I$91</f>
        <v>3</v>
      </c>
      <c r="D6454" t="e">
        <f>IF($C6454=1,$B6454,NA())</f>
        <v>#N/A</v>
      </c>
      <c r="E6454" t="e">
        <f>IF($C6454=2,$B6454,NA())</f>
        <v>#N/A</v>
      </c>
      <c r="F6454">
        <f>IF($C6454=3,$B6454,NA())</f>
        <v>0.8624871</v>
      </c>
      <c r="G6454" t="e">
        <f>IF($C6454=4,$B6454,NA())</f>
        <v>#N/A</v>
      </c>
      <c r="H6454" t="e">
        <f>IF($C6454=5,$B6454,NA())</f>
        <v>#N/A</v>
      </c>
      <c r="I6454" t="e">
        <f>IF($C6454="",$B6454,NA())</f>
        <v>#N/A</v>
      </c>
    </row>
    <row r="6455" spans="1:9">
      <c r="A6455">
        <v>-1.0651655</v>
      </c>
      <c r="B6455">
        <v>0.8624871</v>
      </c>
      <c r="C6455">
        <f>'Map Data'!$I$91</f>
        <v>3</v>
      </c>
      <c r="D6455" t="e">
        <f>IF($C6455=1,$B6455,NA())</f>
        <v>#N/A</v>
      </c>
      <c r="E6455" t="e">
        <f>IF($C6455=2,$B6455,NA())</f>
        <v>#N/A</v>
      </c>
      <c r="F6455">
        <f>IF($C6455=3,$B6455,NA())</f>
        <v>0.8624871</v>
      </c>
      <c r="G6455" t="e">
        <f>IF($C6455=4,$B6455,NA())</f>
        <v>#N/A</v>
      </c>
      <c r="H6455" t="e">
        <f>IF($C6455=5,$B6455,NA())</f>
        <v>#N/A</v>
      </c>
      <c r="I6455" t="e">
        <f>IF($C6455="",$B6455,NA())</f>
        <v>#N/A</v>
      </c>
    </row>
    <row r="6457" spans="1:9">
      <c r="A6457">
        <v>-0.9175188</v>
      </c>
      <c r="B6457">
        <v>0.8624871</v>
      </c>
      <c r="C6457">
        <f>'Map Data'!$I$91</f>
        <v>3</v>
      </c>
      <c r="D6457" t="e">
        <f>IF($C6457=1,$B6457,NA())</f>
        <v>#N/A</v>
      </c>
      <c r="E6457" t="e">
        <f>IF($C6457=2,$B6457,NA())</f>
        <v>#N/A</v>
      </c>
      <c r="F6457">
        <f>IF($C6457=3,$B6457,NA())</f>
        <v>0.8624871</v>
      </c>
      <c r="G6457" t="e">
        <f>IF($C6457=4,$B6457,NA())</f>
        <v>#N/A</v>
      </c>
      <c r="H6457" t="e">
        <f>IF($C6457=5,$B6457,NA())</f>
        <v>#N/A</v>
      </c>
      <c r="I6457" t="e">
        <f>IF($C6457="",$B6457,NA())</f>
        <v>#N/A</v>
      </c>
    </row>
    <row r="6458" spans="1:9">
      <c r="A6458">
        <v>-0.8662945</v>
      </c>
      <c r="B6458">
        <v>0.8624871</v>
      </c>
      <c r="C6458">
        <f>'Map Data'!$I$91</f>
        <v>3</v>
      </c>
      <c r="D6458" t="e">
        <f>IF($C6458=1,$B6458,NA())</f>
        <v>#N/A</v>
      </c>
      <c r="E6458" t="e">
        <f>IF($C6458=2,$B6458,NA())</f>
        <v>#N/A</v>
      </c>
      <c r="F6458">
        <f>IF($C6458=3,$B6458,NA())</f>
        <v>0.8624871</v>
      </c>
      <c r="G6458" t="e">
        <f>IF($C6458=4,$B6458,NA())</f>
        <v>#N/A</v>
      </c>
      <c r="H6458" t="e">
        <f>IF($C6458=5,$B6458,NA())</f>
        <v>#N/A</v>
      </c>
      <c r="I6458" t="e">
        <f>IF($C6458="",$B6458,NA())</f>
        <v>#N/A</v>
      </c>
    </row>
    <row r="6460" spans="1:9">
      <c r="A6460">
        <v>-1.5834356</v>
      </c>
      <c r="B6460">
        <v>0.8805663</v>
      </c>
      <c r="C6460">
        <f>'Map Data'!$I$91</f>
        <v>3</v>
      </c>
      <c r="D6460" t="e">
        <f>IF($C6460=1,$B6460,NA())</f>
        <v>#N/A</v>
      </c>
      <c r="E6460" t="e">
        <f>IF($C6460=2,$B6460,NA())</f>
        <v>#N/A</v>
      </c>
      <c r="F6460">
        <f>IF($C6460=3,$B6460,NA())</f>
        <v>0.8805663</v>
      </c>
      <c r="G6460" t="e">
        <f>IF($C6460=4,$B6460,NA())</f>
        <v>#N/A</v>
      </c>
      <c r="H6460" t="e">
        <f>IF($C6460=5,$B6460,NA())</f>
        <v>#N/A</v>
      </c>
      <c r="I6460" t="e">
        <f>IF($C6460="",$B6460,NA())</f>
        <v>#N/A</v>
      </c>
    </row>
    <row r="6461" spans="1:9">
      <c r="A6461">
        <v>-1.0742051</v>
      </c>
      <c r="B6461">
        <v>0.8805663</v>
      </c>
      <c r="C6461">
        <f>'Map Data'!$I$91</f>
        <v>3</v>
      </c>
      <c r="D6461" t="e">
        <f>IF($C6461=1,$B6461,NA())</f>
        <v>#N/A</v>
      </c>
      <c r="E6461" t="e">
        <f>IF($C6461=2,$B6461,NA())</f>
        <v>#N/A</v>
      </c>
      <c r="F6461">
        <f>IF($C6461=3,$B6461,NA())</f>
        <v>0.8805663</v>
      </c>
      <c r="G6461" t="e">
        <f>IF($C6461=4,$B6461,NA())</f>
        <v>#N/A</v>
      </c>
      <c r="H6461" t="e">
        <f>IF($C6461=5,$B6461,NA())</f>
        <v>#N/A</v>
      </c>
      <c r="I6461" t="e">
        <f>IF($C6461="",$B6461,NA())</f>
        <v>#N/A</v>
      </c>
    </row>
    <row r="6463" spans="1:9">
      <c r="A6463">
        <v>-0.8934132</v>
      </c>
      <c r="B6463">
        <v>0.8805663</v>
      </c>
      <c r="C6463">
        <f>'Map Data'!$I$91</f>
        <v>3</v>
      </c>
      <c r="D6463" t="e">
        <f>IF($C6463=1,$B6463,NA())</f>
        <v>#N/A</v>
      </c>
      <c r="E6463" t="e">
        <f>IF($C6463=2,$B6463,NA())</f>
        <v>#N/A</v>
      </c>
      <c r="F6463">
        <f>IF($C6463=3,$B6463,NA())</f>
        <v>0.8805663</v>
      </c>
      <c r="G6463" t="e">
        <f>IF($C6463=4,$B6463,NA())</f>
        <v>#N/A</v>
      </c>
      <c r="H6463" t="e">
        <f>IF($C6463=5,$B6463,NA())</f>
        <v>#N/A</v>
      </c>
      <c r="I6463" t="e">
        <f>IF($C6463="",$B6463,NA())</f>
        <v>#N/A</v>
      </c>
    </row>
    <row r="6464" spans="1:9">
      <c r="A6464">
        <v>-0.8662945</v>
      </c>
      <c r="B6464">
        <v>0.8805663</v>
      </c>
      <c r="C6464">
        <f>'Map Data'!$I$91</f>
        <v>3</v>
      </c>
      <c r="D6464" t="e">
        <f>IF($C6464=1,$B6464,NA())</f>
        <v>#N/A</v>
      </c>
      <c r="E6464" t="e">
        <f>IF($C6464=2,$B6464,NA())</f>
        <v>#N/A</v>
      </c>
      <c r="F6464">
        <f>IF($C6464=3,$B6464,NA())</f>
        <v>0.8805663</v>
      </c>
      <c r="G6464" t="e">
        <f>IF($C6464=4,$B6464,NA())</f>
        <v>#N/A</v>
      </c>
      <c r="H6464" t="e">
        <f>IF($C6464=5,$B6464,NA())</f>
        <v>#N/A</v>
      </c>
      <c r="I6464" t="e">
        <f>IF($C6464="",$B6464,NA())</f>
        <v>#N/A</v>
      </c>
    </row>
    <row r="6466" spans="1:9">
      <c r="A6466">
        <v>-1.5713828</v>
      </c>
      <c r="B6466">
        <v>0.8986456</v>
      </c>
      <c r="C6466">
        <f>'Map Data'!$I$91</f>
        <v>3</v>
      </c>
      <c r="D6466" t="e">
        <f>IF($C6466=1,$B6466,NA())</f>
        <v>#N/A</v>
      </c>
      <c r="E6466" t="e">
        <f>IF($C6466=2,$B6466,NA())</f>
        <v>#N/A</v>
      </c>
      <c r="F6466">
        <f>IF($C6466=3,$B6466,NA())</f>
        <v>0.8986456</v>
      </c>
      <c r="G6466" t="e">
        <f>IF($C6466=4,$B6466,NA())</f>
        <v>#N/A</v>
      </c>
      <c r="H6466" t="e">
        <f>IF($C6466=5,$B6466,NA())</f>
        <v>#N/A</v>
      </c>
      <c r="I6466" t="e">
        <f>IF($C6466="",$B6466,NA())</f>
        <v>#N/A</v>
      </c>
    </row>
    <row r="6467" spans="1:9">
      <c r="A6467">
        <v>-1.5563168</v>
      </c>
      <c r="B6467">
        <v>0.8986456</v>
      </c>
      <c r="C6467">
        <f>'Map Data'!$I$91</f>
        <v>3</v>
      </c>
      <c r="D6467" t="e">
        <f>IF($C6467=1,$B6467,NA())</f>
        <v>#N/A</v>
      </c>
      <c r="E6467" t="e">
        <f>IF($C6467=2,$B6467,NA())</f>
        <v>#N/A</v>
      </c>
      <c r="F6467">
        <f>IF($C6467=3,$B6467,NA())</f>
        <v>0.8986456</v>
      </c>
      <c r="G6467" t="e">
        <f>IF($C6467=4,$B6467,NA())</f>
        <v>#N/A</v>
      </c>
      <c r="H6467" t="e">
        <f>IF($C6467=5,$B6467,NA())</f>
        <v>#N/A</v>
      </c>
      <c r="I6467" t="e">
        <f>IF($C6467="",$B6467,NA())</f>
        <v>#N/A</v>
      </c>
    </row>
    <row r="6469" spans="1:9">
      <c r="A6469">
        <v>-1.5472772</v>
      </c>
      <c r="B6469">
        <v>0.8986456</v>
      </c>
      <c r="C6469">
        <f>'Map Data'!$I$91</f>
        <v>3</v>
      </c>
      <c r="D6469" t="e">
        <f>IF($C6469=1,$B6469,NA())</f>
        <v>#N/A</v>
      </c>
      <c r="E6469" t="e">
        <f>IF($C6469=2,$B6469,NA())</f>
        <v>#N/A</v>
      </c>
      <c r="F6469">
        <f>IF($C6469=3,$B6469,NA())</f>
        <v>0.8986456</v>
      </c>
      <c r="G6469" t="e">
        <f>IF($C6469=4,$B6469,NA())</f>
        <v>#N/A</v>
      </c>
      <c r="H6469" t="e">
        <f>IF($C6469=5,$B6469,NA())</f>
        <v>#N/A</v>
      </c>
      <c r="I6469" t="e">
        <f>IF($C6469="",$B6469,NA())</f>
        <v>#N/A</v>
      </c>
    </row>
    <row r="6470" spans="1:9">
      <c r="A6470">
        <v>-1.0892711</v>
      </c>
      <c r="B6470">
        <v>0.8986456</v>
      </c>
      <c r="C6470">
        <f>'Map Data'!$I$91</f>
        <v>3</v>
      </c>
      <c r="D6470" t="e">
        <f>IF($C6470=1,$B6470,NA())</f>
        <v>#N/A</v>
      </c>
      <c r="E6470" t="e">
        <f>IF($C6470=2,$B6470,NA())</f>
        <v>#N/A</v>
      </c>
      <c r="F6470">
        <f>IF($C6470=3,$B6470,NA())</f>
        <v>0.8986456</v>
      </c>
      <c r="G6470" t="e">
        <f>IF($C6470=4,$B6470,NA())</f>
        <v>#N/A</v>
      </c>
      <c r="H6470" t="e">
        <f>IF($C6470=5,$B6470,NA())</f>
        <v>#N/A</v>
      </c>
      <c r="I6470" t="e">
        <f>IF($C6470="",$B6470,NA())</f>
        <v>#N/A</v>
      </c>
    </row>
    <row r="6472" spans="1:9">
      <c r="A6472">
        <v>-0.8783473000000001</v>
      </c>
      <c r="B6472">
        <v>0.8986456</v>
      </c>
      <c r="C6472">
        <f>'Map Data'!$I$91</f>
        <v>3</v>
      </c>
      <c r="D6472" t="e">
        <f>IF($C6472=1,$B6472,NA())</f>
        <v>#N/A</v>
      </c>
      <c r="E6472" t="e">
        <f>IF($C6472=2,$B6472,NA())</f>
        <v>#N/A</v>
      </c>
      <c r="F6472">
        <f>IF($C6472=3,$B6472,NA())</f>
        <v>0.8986456</v>
      </c>
      <c r="G6472" t="e">
        <f>IF($C6472=4,$B6472,NA())</f>
        <v>#N/A</v>
      </c>
      <c r="H6472" t="e">
        <f>IF($C6472=5,$B6472,NA())</f>
        <v>#N/A</v>
      </c>
      <c r="I6472" t="e">
        <f>IF($C6472="",$B6472,NA())</f>
        <v>#N/A</v>
      </c>
    </row>
    <row r="6473" spans="1:9">
      <c r="A6473">
        <v>-0.8753341</v>
      </c>
      <c r="B6473">
        <v>0.8986456</v>
      </c>
      <c r="C6473">
        <f>'Map Data'!$I$91</f>
        <v>3</v>
      </c>
      <c r="D6473" t="e">
        <f>IF($C6473=1,$B6473,NA())</f>
        <v>#N/A</v>
      </c>
      <c r="E6473" t="e">
        <f>IF($C6473=2,$B6473,NA())</f>
        <v>#N/A</v>
      </c>
      <c r="F6473">
        <f>IF($C6473=3,$B6473,NA())</f>
        <v>0.8986456</v>
      </c>
      <c r="G6473" t="e">
        <f>IF($C6473=4,$B6473,NA())</f>
        <v>#N/A</v>
      </c>
      <c r="H6473" t="e">
        <f>IF($C6473=5,$B6473,NA())</f>
        <v>#N/A</v>
      </c>
      <c r="I6473" t="e">
        <f>IF($C6473="",$B6473,NA())</f>
        <v>#N/A</v>
      </c>
    </row>
    <row r="6475" spans="1:9">
      <c r="A6475">
        <v>-1.5382376</v>
      </c>
      <c r="B6475">
        <v>0.9167248</v>
      </c>
      <c r="C6475">
        <f>'Map Data'!$I$91</f>
        <v>3</v>
      </c>
      <c r="D6475" t="e">
        <f>IF($C6475=1,$B6475,NA())</f>
        <v>#N/A</v>
      </c>
      <c r="E6475" t="e">
        <f>IF($C6475=2,$B6475,NA())</f>
        <v>#N/A</v>
      </c>
      <c r="F6475">
        <f>IF($C6475=3,$B6475,NA())</f>
        <v>0.9167248</v>
      </c>
      <c r="G6475" t="e">
        <f>IF($C6475=4,$B6475,NA())</f>
        <v>#N/A</v>
      </c>
      <c r="H6475" t="e">
        <f>IF($C6475=5,$B6475,NA())</f>
        <v>#N/A</v>
      </c>
      <c r="I6475" t="e">
        <f>IF($C6475="",$B6475,NA())</f>
        <v>#N/A</v>
      </c>
    </row>
    <row r="6476" spans="1:9">
      <c r="A6476">
        <v>-1.1646011</v>
      </c>
      <c r="B6476">
        <v>0.9167248</v>
      </c>
      <c r="C6476">
        <f>'Map Data'!$I$91</f>
        <v>3</v>
      </c>
      <c r="D6476" t="e">
        <f>IF($C6476=1,$B6476,NA())</f>
        <v>#N/A</v>
      </c>
      <c r="E6476" t="e">
        <f>IF($C6476=2,$B6476,NA())</f>
        <v>#N/A</v>
      </c>
      <c r="F6476">
        <f>IF($C6476=3,$B6476,NA())</f>
        <v>0.9167248</v>
      </c>
      <c r="G6476" t="e">
        <f>IF($C6476=4,$B6476,NA())</f>
        <v>#N/A</v>
      </c>
      <c r="H6476" t="e">
        <f>IF($C6476=5,$B6476,NA())</f>
        <v>#N/A</v>
      </c>
      <c r="I6476" t="e">
        <f>IF($C6476="",$B6476,NA())</f>
        <v>#N/A</v>
      </c>
    </row>
    <row r="6478" spans="1:9">
      <c r="A6478">
        <v>-1.9209138</v>
      </c>
      <c r="B6478">
        <v>1.0252002</v>
      </c>
      <c r="C6478">
        <f>'Map Data'!$I$91</f>
        <v>3</v>
      </c>
      <c r="D6478" t="e">
        <f>IF($C6478=1,$B6478,NA())</f>
        <v>#N/A</v>
      </c>
      <c r="E6478" t="e">
        <f>IF($C6478=2,$B6478,NA())</f>
        <v>#N/A</v>
      </c>
      <c r="F6478">
        <f>IF($C6478=3,$B6478,NA())</f>
        <v>1.0252002</v>
      </c>
      <c r="G6478" t="e">
        <f>IF($C6478=4,$B6478,NA())</f>
        <v>#N/A</v>
      </c>
      <c r="H6478" t="e">
        <f>IF($C6478=5,$B6478,NA())</f>
        <v>#N/A</v>
      </c>
      <c r="I6478" t="e">
        <f>IF($C6478="",$B6478,NA())</f>
        <v>#N/A</v>
      </c>
    </row>
    <row r="6479" spans="1:9">
      <c r="A6479">
        <v>-1.9028346</v>
      </c>
      <c r="B6479">
        <v>1.0252002</v>
      </c>
      <c r="C6479">
        <f>'Map Data'!$I$91</f>
        <v>3</v>
      </c>
      <c r="D6479" t="e">
        <f>IF($C6479=1,$B6479,NA())</f>
        <v>#N/A</v>
      </c>
      <c r="E6479" t="e">
        <f>IF($C6479=2,$B6479,NA())</f>
        <v>#N/A</v>
      </c>
      <c r="F6479">
        <f>IF($C6479=3,$B6479,NA())</f>
        <v>1.0252002</v>
      </c>
      <c r="G6479" t="e">
        <f>IF($C6479=4,$B6479,NA())</f>
        <v>#N/A</v>
      </c>
      <c r="H6479" t="e">
        <f>IF($C6479=5,$B6479,NA())</f>
        <v>#N/A</v>
      </c>
      <c r="I6479" t="e">
        <f>IF($C6479="",$B6479,NA())</f>
        <v>#N/A</v>
      </c>
    </row>
    <row r="6481" spans="1:9">
      <c r="A6481">
        <v>-1.55933</v>
      </c>
      <c r="B6481">
        <v>1.0252002</v>
      </c>
      <c r="C6481">
        <f>'Map Data'!$I$91</f>
        <v>3</v>
      </c>
      <c r="D6481" t="e">
        <f>IF($C6481=1,$B6481,NA())</f>
        <v>#N/A</v>
      </c>
      <c r="E6481" t="e">
        <f>IF($C6481=2,$B6481,NA())</f>
        <v>#N/A</v>
      </c>
      <c r="F6481">
        <f>IF($C6481=3,$B6481,NA())</f>
        <v>1.0252002</v>
      </c>
      <c r="G6481" t="e">
        <f>IF($C6481=4,$B6481,NA())</f>
        <v>#N/A</v>
      </c>
      <c r="H6481" t="e">
        <f>IF($C6481=5,$B6481,NA())</f>
        <v>#N/A</v>
      </c>
      <c r="I6481" t="e">
        <f>IF($C6481="",$B6481,NA())</f>
        <v>#N/A</v>
      </c>
    </row>
    <row r="6482" spans="1:9">
      <c r="A6482">
        <v>-1.5382376</v>
      </c>
      <c r="B6482">
        <v>1.0252002</v>
      </c>
      <c r="C6482">
        <f>'Map Data'!$I$91</f>
        <v>3</v>
      </c>
      <c r="D6482" t="e">
        <f>IF($C6482=1,$B6482,NA())</f>
        <v>#N/A</v>
      </c>
      <c r="E6482" t="e">
        <f>IF($C6482=2,$B6482,NA())</f>
        <v>#N/A</v>
      </c>
      <c r="F6482">
        <f>IF($C6482=3,$B6482,NA())</f>
        <v>1.0252002</v>
      </c>
      <c r="G6482" t="e">
        <f>IF($C6482=4,$B6482,NA())</f>
        <v>#N/A</v>
      </c>
      <c r="H6482" t="e">
        <f>IF($C6482=5,$B6482,NA())</f>
        <v>#N/A</v>
      </c>
      <c r="I6482" t="e">
        <f>IF($C6482="",$B6482,NA())</f>
        <v>#N/A</v>
      </c>
    </row>
    <row r="6484" spans="1:9">
      <c r="A6484">
        <v>-1.8606498</v>
      </c>
      <c r="B6484">
        <v>1.0432795</v>
      </c>
      <c r="C6484">
        <f>'Map Data'!$I$91</f>
        <v>3</v>
      </c>
      <c r="D6484" t="e">
        <f>IF($C6484=1,$B6484,NA())</f>
        <v>#N/A</v>
      </c>
      <c r="E6484" t="e">
        <f>IF($C6484=2,$B6484,NA())</f>
        <v>#N/A</v>
      </c>
      <c r="F6484">
        <f>IF($C6484=3,$B6484,NA())</f>
        <v>1.0432795</v>
      </c>
      <c r="G6484" t="e">
        <f>IF($C6484=4,$B6484,NA())</f>
        <v>#N/A</v>
      </c>
      <c r="H6484" t="e">
        <f>IF($C6484=5,$B6484,NA())</f>
        <v>#N/A</v>
      </c>
      <c r="I6484" t="e">
        <f>IF($C6484="",$B6484,NA())</f>
        <v>#N/A</v>
      </c>
    </row>
    <row r="6485" spans="1:9">
      <c r="A6485">
        <v>-1.8395575</v>
      </c>
      <c r="B6485">
        <v>1.0432795</v>
      </c>
      <c r="C6485">
        <f>'Map Data'!$I$91</f>
        <v>3</v>
      </c>
      <c r="D6485" t="e">
        <f>IF($C6485=1,$B6485,NA())</f>
        <v>#N/A</v>
      </c>
      <c r="E6485" t="e">
        <f>IF($C6485=2,$B6485,NA())</f>
        <v>#N/A</v>
      </c>
      <c r="F6485">
        <f>IF($C6485=3,$B6485,NA())</f>
        <v>1.0432795</v>
      </c>
      <c r="G6485" t="e">
        <f>IF($C6485=4,$B6485,NA())</f>
        <v>#N/A</v>
      </c>
      <c r="H6485" t="e">
        <f>IF($C6485=5,$B6485,NA())</f>
        <v>#N/A</v>
      </c>
      <c r="I6485" t="e">
        <f>IF($C6485="",$B6485,NA())</f>
        <v>#N/A</v>
      </c>
    </row>
    <row r="6487" spans="1:9">
      <c r="A6487">
        <v>-1.5502904</v>
      </c>
      <c r="B6487">
        <v>1.0432795</v>
      </c>
      <c r="C6487">
        <f>'Map Data'!$I$91</f>
        <v>3</v>
      </c>
      <c r="D6487" t="e">
        <f>IF($C6487=1,$B6487,NA())</f>
        <v>#N/A</v>
      </c>
      <c r="E6487" t="e">
        <f>IF($C6487=2,$B6487,NA())</f>
        <v>#N/A</v>
      </c>
      <c r="F6487">
        <f>IF($C6487=3,$B6487,NA())</f>
        <v>1.0432795</v>
      </c>
      <c r="G6487" t="e">
        <f>IF($C6487=4,$B6487,NA())</f>
        <v>#N/A</v>
      </c>
      <c r="H6487" t="e">
        <f>IF($C6487=5,$B6487,NA())</f>
        <v>#N/A</v>
      </c>
      <c r="I6487" t="e">
        <f>IF($C6487="",$B6487,NA())</f>
        <v>#N/A</v>
      </c>
    </row>
    <row r="6488" spans="1:9">
      <c r="A6488">
        <v>-1.544264</v>
      </c>
      <c r="B6488">
        <v>1.0432795</v>
      </c>
      <c r="C6488">
        <f>'Map Data'!$I$91</f>
        <v>3</v>
      </c>
      <c r="D6488" t="e">
        <f>IF($C6488=1,$B6488,NA())</f>
        <v>#N/A</v>
      </c>
      <c r="E6488" t="e">
        <f>IF($C6488=2,$B6488,NA())</f>
        <v>#N/A</v>
      </c>
      <c r="F6488">
        <f>IF($C6488=3,$B6488,NA())</f>
        <v>1.0432795</v>
      </c>
      <c r="G6488" t="e">
        <f>IF($C6488=4,$B6488,NA())</f>
        <v>#N/A</v>
      </c>
      <c r="H6488" t="e">
        <f>IF($C6488=5,$B6488,NA())</f>
        <v>#N/A</v>
      </c>
      <c r="I6488" t="e">
        <f>IF($C6488="",$B6488,NA())</f>
        <v>#N/A</v>
      </c>
    </row>
    <row r="6490" spans="1:9">
      <c r="A6490">
        <v>-1.8184651</v>
      </c>
      <c r="B6490">
        <v>1.0613587</v>
      </c>
      <c r="C6490">
        <f>'Map Data'!$I$91</f>
        <v>3</v>
      </c>
      <c r="D6490" t="e">
        <f>IF($C6490=1,$B6490,NA())</f>
        <v>#N/A</v>
      </c>
      <c r="E6490" t="e">
        <f>IF($C6490=2,$B6490,NA())</f>
        <v>#N/A</v>
      </c>
      <c r="F6490">
        <f>IF($C6490=3,$B6490,NA())</f>
        <v>1.0613587</v>
      </c>
      <c r="G6490" t="e">
        <f>IF($C6490=4,$B6490,NA())</f>
        <v>#N/A</v>
      </c>
      <c r="H6490" t="e">
        <f>IF($C6490=5,$B6490,NA())</f>
        <v>#N/A</v>
      </c>
      <c r="I6490" t="e">
        <f>IF($C6490="",$B6490,NA())</f>
        <v>#N/A</v>
      </c>
    </row>
    <row r="6491" spans="1:9">
      <c r="A6491">
        <v>-1.7853199</v>
      </c>
      <c r="B6491">
        <v>1.0613587</v>
      </c>
      <c r="C6491">
        <f>'Map Data'!$I$91</f>
        <v>3</v>
      </c>
      <c r="D6491" t="e">
        <f>IF($C6491=1,$B6491,NA())</f>
        <v>#N/A</v>
      </c>
      <c r="E6491" t="e">
        <f>IF($C6491=2,$B6491,NA())</f>
        <v>#N/A</v>
      </c>
      <c r="F6491">
        <f>IF($C6491=3,$B6491,NA())</f>
        <v>1.0613587</v>
      </c>
      <c r="G6491" t="e">
        <f>IF($C6491=4,$B6491,NA())</f>
        <v>#N/A</v>
      </c>
      <c r="H6491" t="e">
        <f>IF($C6491=5,$B6491,NA())</f>
        <v>#N/A</v>
      </c>
      <c r="I6491" t="e">
        <f>IF($C6491="",$B6491,NA())</f>
        <v>#N/A</v>
      </c>
    </row>
    <row r="6493" spans="1:9">
      <c r="A6493">
        <v>-1.5472772</v>
      </c>
      <c r="B6493">
        <v>1.0613587</v>
      </c>
      <c r="C6493">
        <f>'Map Data'!$I$91</f>
        <v>3</v>
      </c>
      <c r="D6493" t="e">
        <f>IF($C6493=1,$B6493,NA())</f>
        <v>#N/A</v>
      </c>
      <c r="E6493" t="e">
        <f>IF($C6493=2,$B6493,NA())</f>
        <v>#N/A</v>
      </c>
      <c r="F6493">
        <f>IF($C6493=3,$B6493,NA())</f>
        <v>1.0613587</v>
      </c>
      <c r="G6493" t="e">
        <f>IF($C6493=4,$B6493,NA())</f>
        <v>#N/A</v>
      </c>
      <c r="H6493" t="e">
        <f>IF($C6493=5,$B6493,NA())</f>
        <v>#N/A</v>
      </c>
      <c r="I6493" t="e">
        <f>IF($C6493="",$B6493,NA())</f>
        <v>#N/A</v>
      </c>
    </row>
    <row r="6494" spans="1:9">
      <c r="A6494">
        <v>-1.5382376</v>
      </c>
      <c r="B6494">
        <v>1.0613587</v>
      </c>
      <c r="C6494">
        <f>'Map Data'!$I$91</f>
        <v>3</v>
      </c>
      <c r="D6494" t="e">
        <f>IF($C6494=1,$B6494,NA())</f>
        <v>#N/A</v>
      </c>
      <c r="E6494" t="e">
        <f>IF($C6494=2,$B6494,NA())</f>
        <v>#N/A</v>
      </c>
      <c r="F6494">
        <f>IF($C6494=3,$B6494,NA())</f>
        <v>1.0613587</v>
      </c>
      <c r="G6494" t="e">
        <f>IF($C6494=4,$B6494,NA())</f>
        <v>#N/A</v>
      </c>
      <c r="H6494" t="e">
        <f>IF($C6494=5,$B6494,NA())</f>
        <v>#N/A</v>
      </c>
      <c r="I6494" t="e">
        <f>IF($C6494="",$B6494,NA())</f>
        <v>#N/A</v>
      </c>
    </row>
    <row r="6496" spans="1:9">
      <c r="A6496">
        <v>-1.8455838</v>
      </c>
      <c r="B6496">
        <v>1.079438</v>
      </c>
      <c r="C6496">
        <f>'Map Data'!$I$91</f>
        <v>3</v>
      </c>
      <c r="D6496" t="e">
        <f>IF($C6496=1,$B6496,NA())</f>
        <v>#N/A</v>
      </c>
      <c r="E6496" t="e">
        <f>IF($C6496=2,$B6496,NA())</f>
        <v>#N/A</v>
      </c>
      <c r="F6496">
        <f>IF($C6496=3,$B6496,NA())</f>
        <v>1.079438</v>
      </c>
      <c r="G6496" t="e">
        <f>IF($C6496=4,$B6496,NA())</f>
        <v>#N/A</v>
      </c>
      <c r="H6496" t="e">
        <f>IF($C6496=5,$B6496,NA())</f>
        <v>#N/A</v>
      </c>
      <c r="I6496" t="e">
        <f>IF($C6496="",$B6496,NA())</f>
        <v>#N/A</v>
      </c>
    </row>
    <row r="6497" spans="1:9">
      <c r="A6497">
        <v>-1.7582011</v>
      </c>
      <c r="B6497">
        <v>1.079438</v>
      </c>
      <c r="C6497">
        <f>'Map Data'!$I$91</f>
        <v>3</v>
      </c>
      <c r="D6497" t="e">
        <f>IF($C6497=1,$B6497,NA())</f>
        <v>#N/A</v>
      </c>
      <c r="E6497" t="e">
        <f>IF($C6497=2,$B6497,NA())</f>
        <v>#N/A</v>
      </c>
      <c r="F6497">
        <f>IF($C6497=3,$B6497,NA())</f>
        <v>1.079438</v>
      </c>
      <c r="G6497" t="e">
        <f>IF($C6497=4,$B6497,NA())</f>
        <v>#N/A</v>
      </c>
      <c r="H6497" t="e">
        <f>IF($C6497=5,$B6497,NA())</f>
        <v>#N/A</v>
      </c>
      <c r="I6497" t="e">
        <f>IF($C6497="",$B6497,NA())</f>
        <v>#N/A</v>
      </c>
    </row>
    <row r="6499" spans="1:9">
      <c r="A6499">
        <v>-1.7280691</v>
      </c>
      <c r="B6499">
        <v>1.079438</v>
      </c>
      <c r="C6499">
        <f>'Map Data'!$I$91</f>
        <v>3</v>
      </c>
      <c r="D6499" t="e">
        <f>IF($C6499=1,$B6499,NA())</f>
        <v>#N/A</v>
      </c>
      <c r="E6499" t="e">
        <f>IF($C6499=2,$B6499,NA())</f>
        <v>#N/A</v>
      </c>
      <c r="F6499">
        <f>IF($C6499=3,$B6499,NA())</f>
        <v>1.079438</v>
      </c>
      <c r="G6499" t="e">
        <f>IF($C6499=4,$B6499,NA())</f>
        <v>#N/A</v>
      </c>
      <c r="H6499" t="e">
        <f>IF($C6499=5,$B6499,NA())</f>
        <v>#N/A</v>
      </c>
      <c r="I6499" t="e">
        <f>IF($C6499="",$B6499,NA())</f>
        <v>#N/A</v>
      </c>
    </row>
    <row r="6500" spans="1:9">
      <c r="A6500">
        <v>-1.7190295</v>
      </c>
      <c r="B6500">
        <v>1.079438</v>
      </c>
      <c r="C6500">
        <f>'Map Data'!$I$91</f>
        <v>3</v>
      </c>
      <c r="D6500" t="e">
        <f>IF($C6500=1,$B6500,NA())</f>
        <v>#N/A</v>
      </c>
      <c r="E6500" t="e">
        <f>IF($C6500=2,$B6500,NA())</f>
        <v>#N/A</v>
      </c>
      <c r="F6500">
        <f>IF($C6500=3,$B6500,NA())</f>
        <v>1.079438</v>
      </c>
      <c r="G6500" t="e">
        <f>IF($C6500=4,$B6500,NA())</f>
        <v>#N/A</v>
      </c>
      <c r="H6500" t="e">
        <f>IF($C6500=5,$B6500,NA())</f>
        <v>#N/A</v>
      </c>
      <c r="I6500" t="e">
        <f>IF($C6500="",$B6500,NA())</f>
        <v>#N/A</v>
      </c>
    </row>
    <row r="6502" spans="1:9">
      <c r="A6502">
        <v>-1.589462</v>
      </c>
      <c r="B6502">
        <v>1.079438</v>
      </c>
      <c r="C6502">
        <f>'Map Data'!$I$91</f>
        <v>3</v>
      </c>
      <c r="D6502" t="e">
        <f>IF($C6502=1,$B6502,NA())</f>
        <v>#N/A</v>
      </c>
      <c r="E6502" t="e">
        <f>IF($C6502=2,$B6502,NA())</f>
        <v>#N/A</v>
      </c>
      <c r="F6502">
        <f>IF($C6502=3,$B6502,NA())</f>
        <v>1.079438</v>
      </c>
      <c r="G6502" t="e">
        <f>IF($C6502=4,$B6502,NA())</f>
        <v>#N/A</v>
      </c>
      <c r="H6502" t="e">
        <f>IF($C6502=5,$B6502,NA())</f>
        <v>#N/A</v>
      </c>
      <c r="I6502" t="e">
        <f>IF($C6502="",$B6502,NA())</f>
        <v>#N/A</v>
      </c>
    </row>
    <row r="6503" spans="1:9">
      <c r="A6503">
        <v>-1.574396</v>
      </c>
      <c r="B6503">
        <v>1.079438</v>
      </c>
      <c r="C6503">
        <f>'Map Data'!$I$91</f>
        <v>3</v>
      </c>
      <c r="D6503" t="e">
        <f>IF($C6503=1,$B6503,NA())</f>
        <v>#N/A</v>
      </c>
      <c r="E6503" t="e">
        <f>IF($C6503=2,$B6503,NA())</f>
        <v>#N/A</v>
      </c>
      <c r="F6503">
        <f>IF($C6503=3,$B6503,NA())</f>
        <v>1.079438</v>
      </c>
      <c r="G6503" t="e">
        <f>IF($C6503=4,$B6503,NA())</f>
        <v>#N/A</v>
      </c>
      <c r="H6503" t="e">
        <f>IF($C6503=5,$B6503,NA())</f>
        <v>#N/A</v>
      </c>
      <c r="I6503" t="e">
        <f>IF($C6503="",$B6503,NA())</f>
        <v>#N/A</v>
      </c>
    </row>
    <row r="6505" spans="1:9">
      <c r="A6505">
        <v>-1.5563168</v>
      </c>
      <c r="B6505">
        <v>1.079438</v>
      </c>
      <c r="C6505">
        <f>'Map Data'!$I$91</f>
        <v>3</v>
      </c>
      <c r="D6505" t="e">
        <f>IF($C6505=1,$B6505,NA())</f>
        <v>#N/A</v>
      </c>
      <c r="E6505" t="e">
        <f>IF($C6505=2,$B6505,NA())</f>
        <v>#N/A</v>
      </c>
      <c r="F6505">
        <f>IF($C6505=3,$B6505,NA())</f>
        <v>1.079438</v>
      </c>
      <c r="G6505" t="e">
        <f>IF($C6505=4,$B6505,NA())</f>
        <v>#N/A</v>
      </c>
      <c r="H6505" t="e">
        <f>IF($C6505=5,$B6505,NA())</f>
        <v>#N/A</v>
      </c>
      <c r="I6505" t="e">
        <f>IF($C6505="",$B6505,NA())</f>
        <v>#N/A</v>
      </c>
    </row>
    <row r="6506" spans="1:9">
      <c r="A6506">
        <v>-1.5412508</v>
      </c>
      <c r="B6506">
        <v>1.079438</v>
      </c>
      <c r="C6506">
        <f>'Map Data'!$I$91</f>
        <v>3</v>
      </c>
      <c r="D6506" t="e">
        <f>IF($C6506=1,$B6506,NA())</f>
        <v>#N/A</v>
      </c>
      <c r="E6506" t="e">
        <f>IF($C6506=2,$B6506,NA())</f>
        <v>#N/A</v>
      </c>
      <c r="F6506">
        <f>IF($C6506=3,$B6506,NA())</f>
        <v>1.079438</v>
      </c>
      <c r="G6506" t="e">
        <f>IF($C6506=4,$B6506,NA())</f>
        <v>#N/A</v>
      </c>
      <c r="H6506" t="e">
        <f>IF($C6506=5,$B6506,NA())</f>
        <v>#N/A</v>
      </c>
      <c r="I6506" t="e">
        <f>IF($C6506="",$B6506,NA())</f>
        <v>#N/A</v>
      </c>
    </row>
    <row r="6508" spans="1:9">
      <c r="A6508">
        <v>-1.8576366</v>
      </c>
      <c r="B6508">
        <v>1.0975172</v>
      </c>
      <c r="C6508">
        <f>'Map Data'!$I$91</f>
        <v>3</v>
      </c>
      <c r="D6508" t="e">
        <f>IF($C6508=1,$B6508,NA())</f>
        <v>#N/A</v>
      </c>
      <c r="E6508" t="e">
        <f>IF($C6508=2,$B6508,NA())</f>
        <v>#N/A</v>
      </c>
      <c r="F6508">
        <f>IF($C6508=3,$B6508,NA())</f>
        <v>1.0975172</v>
      </c>
      <c r="G6508" t="e">
        <f>IF($C6508=4,$B6508,NA())</f>
        <v>#N/A</v>
      </c>
      <c r="H6508" t="e">
        <f>IF($C6508=5,$B6508,NA())</f>
        <v>#N/A</v>
      </c>
      <c r="I6508" t="e">
        <f>IF($C6508="",$B6508,NA())</f>
        <v>#N/A</v>
      </c>
    </row>
    <row r="6509" spans="1:9">
      <c r="A6509">
        <v>-1.7099899</v>
      </c>
      <c r="B6509">
        <v>1.0975172</v>
      </c>
      <c r="C6509">
        <f>'Map Data'!$I$91</f>
        <v>3</v>
      </c>
      <c r="D6509" t="e">
        <f>IF($C6509=1,$B6509,NA())</f>
        <v>#N/A</v>
      </c>
      <c r="E6509" t="e">
        <f>IF($C6509=2,$B6509,NA())</f>
        <v>#N/A</v>
      </c>
      <c r="F6509">
        <f>IF($C6509=3,$B6509,NA())</f>
        <v>1.0975172</v>
      </c>
      <c r="G6509" t="e">
        <f>IF($C6509=4,$B6509,NA())</f>
        <v>#N/A</v>
      </c>
      <c r="H6509" t="e">
        <f>IF($C6509=5,$B6509,NA())</f>
        <v>#N/A</v>
      </c>
      <c r="I6509" t="e">
        <f>IF($C6509="",$B6509,NA())</f>
        <v>#N/A</v>
      </c>
    </row>
    <row r="6511" spans="1:9">
      <c r="A6511">
        <v>-1.7009503</v>
      </c>
      <c r="B6511">
        <v>1.0975172</v>
      </c>
      <c r="C6511">
        <f>'Map Data'!$I$91</f>
        <v>3</v>
      </c>
      <c r="D6511" t="e">
        <f>IF($C6511=1,$B6511,NA())</f>
        <v>#N/A</v>
      </c>
      <c r="E6511" t="e">
        <f>IF($C6511=2,$B6511,NA())</f>
        <v>#N/A</v>
      </c>
      <c r="F6511">
        <f>IF($C6511=3,$B6511,NA())</f>
        <v>1.0975172</v>
      </c>
      <c r="G6511" t="e">
        <f>IF($C6511=4,$B6511,NA())</f>
        <v>#N/A</v>
      </c>
      <c r="H6511" t="e">
        <f>IF($C6511=5,$B6511,NA())</f>
        <v>#N/A</v>
      </c>
      <c r="I6511" t="e">
        <f>IF($C6511="",$B6511,NA())</f>
        <v>#N/A</v>
      </c>
    </row>
    <row r="6512" spans="1:9">
      <c r="A6512">
        <v>-1.6678052</v>
      </c>
      <c r="B6512">
        <v>1.0975172</v>
      </c>
      <c r="C6512">
        <f>'Map Data'!$I$91</f>
        <v>3</v>
      </c>
      <c r="D6512" t="e">
        <f>IF($C6512=1,$B6512,NA())</f>
        <v>#N/A</v>
      </c>
      <c r="E6512" t="e">
        <f>IF($C6512=2,$B6512,NA())</f>
        <v>#N/A</v>
      </c>
      <c r="F6512">
        <f>IF($C6512=3,$B6512,NA())</f>
        <v>1.0975172</v>
      </c>
      <c r="G6512" t="e">
        <f>IF($C6512=4,$B6512,NA())</f>
        <v>#N/A</v>
      </c>
      <c r="H6512" t="e">
        <f>IF($C6512=5,$B6512,NA())</f>
        <v>#N/A</v>
      </c>
      <c r="I6512" t="e">
        <f>IF($C6512="",$B6512,NA())</f>
        <v>#N/A</v>
      </c>
    </row>
    <row r="6514" spans="1:9">
      <c r="A6514">
        <v>-1.6467128</v>
      </c>
      <c r="B6514">
        <v>1.0975172</v>
      </c>
      <c r="C6514">
        <f>'Map Data'!$I$91</f>
        <v>3</v>
      </c>
      <c r="D6514" t="e">
        <f>IF($C6514=1,$B6514,NA())</f>
        <v>#N/A</v>
      </c>
      <c r="E6514" t="e">
        <f>IF($C6514=2,$B6514,NA())</f>
        <v>#N/A</v>
      </c>
      <c r="F6514">
        <f>IF($C6514=3,$B6514,NA())</f>
        <v>1.0975172</v>
      </c>
      <c r="G6514" t="e">
        <f>IF($C6514=4,$B6514,NA())</f>
        <v>#N/A</v>
      </c>
      <c r="H6514" t="e">
        <f>IF($C6514=5,$B6514,NA())</f>
        <v>#N/A</v>
      </c>
      <c r="I6514" t="e">
        <f>IF($C6514="",$B6514,NA())</f>
        <v>#N/A</v>
      </c>
    </row>
    <row r="6515" spans="1:9">
      <c r="A6515">
        <v>-1.5864488</v>
      </c>
      <c r="B6515">
        <v>1.0975172</v>
      </c>
      <c r="C6515">
        <f>'Map Data'!$I$91</f>
        <v>3</v>
      </c>
      <c r="D6515" t="e">
        <f>IF($C6515=1,$B6515,NA())</f>
        <v>#N/A</v>
      </c>
      <c r="E6515" t="e">
        <f>IF($C6515=2,$B6515,NA())</f>
        <v>#N/A</v>
      </c>
      <c r="F6515">
        <f>IF($C6515=3,$B6515,NA())</f>
        <v>1.0975172</v>
      </c>
      <c r="G6515" t="e">
        <f>IF($C6515=4,$B6515,NA())</f>
        <v>#N/A</v>
      </c>
      <c r="H6515" t="e">
        <f>IF($C6515=5,$B6515,NA())</f>
        <v>#N/A</v>
      </c>
      <c r="I6515" t="e">
        <f>IF($C6515="",$B6515,NA())</f>
        <v>#N/A</v>
      </c>
    </row>
    <row r="6517" spans="1:9">
      <c r="A6517">
        <v>-1.8365443</v>
      </c>
      <c r="B6517">
        <v>1.1155964</v>
      </c>
      <c r="C6517">
        <f>'Map Data'!$I$91</f>
        <v>3</v>
      </c>
      <c r="D6517" t="e">
        <f>IF($C6517=1,$B6517,NA())</f>
        <v>#N/A</v>
      </c>
      <c r="E6517" t="e">
        <f>IF($C6517=2,$B6517,NA())</f>
        <v>#N/A</v>
      </c>
      <c r="F6517">
        <f>IF($C6517=3,$B6517,NA())</f>
        <v>1.1155964</v>
      </c>
      <c r="G6517" t="e">
        <f>IF($C6517=4,$B6517,NA())</f>
        <v>#N/A</v>
      </c>
      <c r="H6517" t="e">
        <f>IF($C6517=5,$B6517,NA())</f>
        <v>#N/A</v>
      </c>
      <c r="I6517" t="e">
        <f>IF($C6517="",$B6517,NA())</f>
        <v>#N/A</v>
      </c>
    </row>
    <row r="6518" spans="1:9">
      <c r="A6518">
        <v>-1.5653564</v>
      </c>
      <c r="B6518">
        <v>1.1155964</v>
      </c>
      <c r="C6518">
        <f>'Map Data'!$I$91</f>
        <v>3</v>
      </c>
      <c r="D6518" t="e">
        <f>IF($C6518=1,$B6518,NA())</f>
        <v>#N/A</v>
      </c>
      <c r="E6518" t="e">
        <f>IF($C6518=2,$B6518,NA())</f>
        <v>#N/A</v>
      </c>
      <c r="F6518">
        <f>IF($C6518=3,$B6518,NA())</f>
        <v>1.1155964</v>
      </c>
      <c r="G6518" t="e">
        <f>IF($C6518=4,$B6518,NA())</f>
        <v>#N/A</v>
      </c>
      <c r="H6518" t="e">
        <f>IF($C6518=5,$B6518,NA())</f>
        <v>#N/A</v>
      </c>
      <c r="I6518" t="e">
        <f>IF($C6518="",$B6518,NA())</f>
        <v>#N/A</v>
      </c>
    </row>
    <row r="6520" spans="1:9">
      <c r="A6520">
        <v>-1.8757158</v>
      </c>
      <c r="B6520">
        <v>1.1336757</v>
      </c>
      <c r="C6520">
        <f>'Map Data'!$I$91</f>
        <v>3</v>
      </c>
      <c r="D6520" t="e">
        <f>IF($C6520=1,$B6520,NA())</f>
        <v>#N/A</v>
      </c>
      <c r="E6520" t="e">
        <f>IF($C6520=2,$B6520,NA())</f>
        <v>#N/A</v>
      </c>
      <c r="F6520">
        <f>IF($C6520=3,$B6520,NA())</f>
        <v>1.1336757</v>
      </c>
      <c r="G6520" t="e">
        <f>IF($C6520=4,$B6520,NA())</f>
        <v>#N/A</v>
      </c>
      <c r="H6520" t="e">
        <f>IF($C6520=5,$B6520,NA())</f>
        <v>#N/A</v>
      </c>
      <c r="I6520" t="e">
        <f>IF($C6520="",$B6520,NA())</f>
        <v>#N/A</v>
      </c>
    </row>
    <row r="6521" spans="1:9">
      <c r="A6521">
        <v>-1.8576366</v>
      </c>
      <c r="B6521">
        <v>1.1336757</v>
      </c>
      <c r="C6521">
        <f>'Map Data'!$I$91</f>
        <v>3</v>
      </c>
      <c r="D6521" t="e">
        <f>IF($C6521=1,$B6521,NA())</f>
        <v>#N/A</v>
      </c>
      <c r="E6521" t="e">
        <f>IF($C6521=2,$B6521,NA())</f>
        <v>#N/A</v>
      </c>
      <c r="F6521">
        <f>IF($C6521=3,$B6521,NA())</f>
        <v>1.1336757</v>
      </c>
      <c r="G6521" t="e">
        <f>IF($C6521=4,$B6521,NA())</f>
        <v>#N/A</v>
      </c>
      <c r="H6521" t="e">
        <f>IF($C6521=5,$B6521,NA())</f>
        <v>#N/A</v>
      </c>
      <c r="I6521" t="e">
        <f>IF($C6521="",$B6521,NA())</f>
        <v>#N/A</v>
      </c>
    </row>
    <row r="6523" spans="1:9">
      <c r="A6523">
        <v>-1.7732671</v>
      </c>
      <c r="B6523">
        <v>1.1336757</v>
      </c>
      <c r="C6523">
        <f>'Map Data'!$I$91</f>
        <v>3</v>
      </c>
      <c r="D6523" t="e">
        <f>IF($C6523=1,$B6523,NA())</f>
        <v>#N/A</v>
      </c>
      <c r="E6523" t="e">
        <f>IF($C6523=2,$B6523,NA())</f>
        <v>#N/A</v>
      </c>
      <c r="F6523">
        <f>IF($C6523=3,$B6523,NA())</f>
        <v>1.1336757</v>
      </c>
      <c r="G6523" t="e">
        <f>IF($C6523=4,$B6523,NA())</f>
        <v>#N/A</v>
      </c>
      <c r="H6523" t="e">
        <f>IF($C6523=5,$B6523,NA())</f>
        <v>#N/A</v>
      </c>
      <c r="I6523" t="e">
        <f>IF($C6523="",$B6523,NA())</f>
        <v>#N/A</v>
      </c>
    </row>
    <row r="6524" spans="1:9">
      <c r="A6524">
        <v>-1.7702539</v>
      </c>
      <c r="B6524">
        <v>1.1336757</v>
      </c>
      <c r="C6524">
        <f>'Map Data'!$I$91</f>
        <v>3</v>
      </c>
      <c r="D6524" t="e">
        <f>IF($C6524=1,$B6524,NA())</f>
        <v>#N/A</v>
      </c>
      <c r="E6524" t="e">
        <f>IF($C6524=2,$B6524,NA())</f>
        <v>#N/A</v>
      </c>
      <c r="F6524">
        <f>IF($C6524=3,$B6524,NA())</f>
        <v>1.1336757</v>
      </c>
      <c r="G6524" t="e">
        <f>IF($C6524=4,$B6524,NA())</f>
        <v>#N/A</v>
      </c>
      <c r="H6524" t="e">
        <f>IF($C6524=5,$B6524,NA())</f>
        <v>#N/A</v>
      </c>
      <c r="I6524" t="e">
        <f>IF($C6524="",$B6524,NA())</f>
        <v>#N/A</v>
      </c>
    </row>
    <row r="6526" spans="1:9">
      <c r="A6526">
        <v>-1.7642275</v>
      </c>
      <c r="B6526">
        <v>1.1336757</v>
      </c>
      <c r="C6526">
        <f>'Map Data'!$I$91</f>
        <v>3</v>
      </c>
      <c r="D6526" t="e">
        <f>IF($C6526=1,$B6526,NA())</f>
        <v>#N/A</v>
      </c>
      <c r="E6526" t="e">
        <f>IF($C6526=2,$B6526,NA())</f>
        <v>#N/A</v>
      </c>
      <c r="F6526">
        <f>IF($C6526=3,$B6526,NA())</f>
        <v>1.1336757</v>
      </c>
      <c r="G6526" t="e">
        <f>IF($C6526=4,$B6526,NA())</f>
        <v>#N/A</v>
      </c>
      <c r="H6526" t="e">
        <f>IF($C6526=5,$B6526,NA())</f>
        <v>#N/A</v>
      </c>
      <c r="I6526" t="e">
        <f>IF($C6526="",$B6526,NA())</f>
        <v>#N/A</v>
      </c>
    </row>
    <row r="6527" spans="1:9">
      <c r="A6527">
        <v>-1.5412508</v>
      </c>
      <c r="B6527">
        <v>1.1336757</v>
      </c>
      <c r="C6527">
        <f>'Map Data'!$I$91</f>
        <v>3</v>
      </c>
      <c r="D6527" t="e">
        <f>IF($C6527=1,$B6527,NA())</f>
        <v>#N/A</v>
      </c>
      <c r="E6527" t="e">
        <f>IF($C6527=2,$B6527,NA())</f>
        <v>#N/A</v>
      </c>
      <c r="F6527">
        <f>IF($C6527=3,$B6527,NA())</f>
        <v>1.1336757</v>
      </c>
      <c r="G6527" t="e">
        <f>IF($C6527=4,$B6527,NA())</f>
        <v>#N/A</v>
      </c>
      <c r="H6527" t="e">
        <f>IF($C6527=5,$B6527,NA())</f>
        <v>#N/A</v>
      </c>
      <c r="I6527" t="e">
        <f>IF($C6527="",$B6527,NA())</f>
        <v>#N/A</v>
      </c>
    </row>
    <row r="6529" spans="1:9">
      <c r="A6529">
        <v>-1.7943595</v>
      </c>
      <c r="B6529">
        <v>1.1517549</v>
      </c>
      <c r="C6529">
        <f>'Map Data'!$I$91</f>
        <v>3</v>
      </c>
      <c r="D6529" t="e">
        <f>IF($C6529=1,$B6529,NA())</f>
        <v>#N/A</v>
      </c>
      <c r="E6529" t="e">
        <f>IF($C6529=2,$B6529,NA())</f>
        <v>#N/A</v>
      </c>
      <c r="F6529">
        <f>IF($C6529=3,$B6529,NA())</f>
        <v>1.1517549</v>
      </c>
      <c r="G6529" t="e">
        <f>IF($C6529=4,$B6529,NA())</f>
        <v>#N/A</v>
      </c>
      <c r="H6529" t="e">
        <f>IF($C6529=5,$B6529,NA())</f>
        <v>#N/A</v>
      </c>
      <c r="I6529" t="e">
        <f>IF($C6529="",$B6529,NA())</f>
        <v>#N/A</v>
      </c>
    </row>
    <row r="6530" spans="1:9">
      <c r="A6530">
        <v>-1.5171453</v>
      </c>
      <c r="B6530">
        <v>1.1517549</v>
      </c>
      <c r="C6530">
        <f>'Map Data'!$I$91</f>
        <v>3</v>
      </c>
      <c r="D6530" t="e">
        <f>IF($C6530=1,$B6530,NA())</f>
        <v>#N/A</v>
      </c>
      <c r="E6530" t="e">
        <f>IF($C6530=2,$B6530,NA())</f>
        <v>#N/A</v>
      </c>
      <c r="F6530">
        <f>IF($C6530=3,$B6530,NA())</f>
        <v>1.1517549</v>
      </c>
      <c r="G6530" t="e">
        <f>IF($C6530=4,$B6530,NA())</f>
        <v>#N/A</v>
      </c>
      <c r="H6530" t="e">
        <f>IF($C6530=5,$B6530,NA())</f>
        <v>#N/A</v>
      </c>
      <c r="I6530" t="e">
        <f>IF($C6530="",$B6530,NA())</f>
        <v>#N/A</v>
      </c>
    </row>
    <row r="6532" spans="1:9">
      <c r="A6532">
        <v>-1.7431351</v>
      </c>
      <c r="B6532">
        <v>1.1698342</v>
      </c>
      <c r="C6532">
        <f>'Map Data'!$I$91</f>
        <v>3</v>
      </c>
      <c r="D6532" t="e">
        <f>IF($C6532=1,$B6532,NA())</f>
        <v>#N/A</v>
      </c>
      <c r="E6532" t="e">
        <f>IF($C6532=2,$B6532,NA())</f>
        <v>#N/A</v>
      </c>
      <c r="F6532">
        <f>IF($C6532=3,$B6532,NA())</f>
        <v>1.1698342</v>
      </c>
      <c r="G6532" t="e">
        <f>IF($C6532=4,$B6532,NA())</f>
        <v>#N/A</v>
      </c>
      <c r="H6532" t="e">
        <f>IF($C6532=5,$B6532,NA())</f>
        <v>#N/A</v>
      </c>
      <c r="I6532" t="e">
        <f>IF($C6532="",$B6532,NA())</f>
        <v>#N/A</v>
      </c>
    </row>
    <row r="6533" spans="1:9">
      <c r="A6533">
        <v>-1.7340955</v>
      </c>
      <c r="B6533">
        <v>1.1698342</v>
      </c>
      <c r="C6533">
        <f>'Map Data'!$I$91</f>
        <v>3</v>
      </c>
      <c r="D6533" t="e">
        <f>IF($C6533=1,$B6533,NA())</f>
        <v>#N/A</v>
      </c>
      <c r="E6533" t="e">
        <f>IF($C6533=2,$B6533,NA())</f>
        <v>#N/A</v>
      </c>
      <c r="F6533">
        <f>IF($C6533=3,$B6533,NA())</f>
        <v>1.1698342</v>
      </c>
      <c r="G6533" t="e">
        <f>IF($C6533=4,$B6533,NA())</f>
        <v>#N/A</v>
      </c>
      <c r="H6533" t="e">
        <f>IF($C6533=5,$B6533,NA())</f>
        <v>#N/A</v>
      </c>
      <c r="I6533" t="e">
        <f>IF($C6533="",$B6533,NA())</f>
        <v>#N/A</v>
      </c>
    </row>
    <row r="6535" spans="1:9">
      <c r="A6535">
        <v>-1.7160163</v>
      </c>
      <c r="B6535">
        <v>1.1698342</v>
      </c>
      <c r="C6535">
        <f>'Map Data'!$I$91</f>
        <v>3</v>
      </c>
      <c r="D6535" t="e">
        <f>IF($C6535=1,$B6535,NA())</f>
        <v>#N/A</v>
      </c>
      <c r="E6535" t="e">
        <f>IF($C6535=2,$B6535,NA())</f>
        <v>#N/A</v>
      </c>
      <c r="F6535">
        <f>IF($C6535=3,$B6535,NA())</f>
        <v>1.1698342</v>
      </c>
      <c r="G6535" t="e">
        <f>IF($C6535=4,$B6535,NA())</f>
        <v>#N/A</v>
      </c>
      <c r="H6535" t="e">
        <f>IF($C6535=5,$B6535,NA())</f>
        <v>#N/A</v>
      </c>
      <c r="I6535" t="e">
        <f>IF($C6535="",$B6535,NA())</f>
        <v>#N/A</v>
      </c>
    </row>
    <row r="6536" spans="1:9">
      <c r="A6536">
        <v>-1.4930397</v>
      </c>
      <c r="B6536">
        <v>1.1698342</v>
      </c>
      <c r="C6536">
        <f>'Map Data'!$I$91</f>
        <v>3</v>
      </c>
      <c r="D6536" t="e">
        <f>IF($C6536=1,$B6536,NA())</f>
        <v>#N/A</v>
      </c>
      <c r="E6536" t="e">
        <f>IF($C6536=2,$B6536,NA())</f>
        <v>#N/A</v>
      </c>
      <c r="F6536">
        <f>IF($C6536=3,$B6536,NA())</f>
        <v>1.1698342</v>
      </c>
      <c r="G6536" t="e">
        <f>IF($C6536=4,$B6536,NA())</f>
        <v>#N/A</v>
      </c>
      <c r="H6536" t="e">
        <f>IF($C6536=5,$B6536,NA())</f>
        <v>#N/A</v>
      </c>
      <c r="I6536" t="e">
        <f>IF($C6536="",$B6536,NA())</f>
        <v>#N/A</v>
      </c>
    </row>
    <row r="6538" spans="1:9">
      <c r="A6538">
        <v>-1.7250559</v>
      </c>
      <c r="B6538">
        <v>1.1879134</v>
      </c>
      <c r="C6538">
        <f>'Map Data'!$I$91</f>
        <v>3</v>
      </c>
      <c r="D6538" t="e">
        <f>IF($C6538=1,$B6538,NA())</f>
        <v>#N/A</v>
      </c>
      <c r="E6538" t="e">
        <f>IF($C6538=2,$B6538,NA())</f>
        <v>#N/A</v>
      </c>
      <c r="F6538">
        <f>IF($C6538=3,$B6538,NA())</f>
        <v>1.1879134</v>
      </c>
      <c r="G6538" t="e">
        <f>IF($C6538=4,$B6538,NA())</f>
        <v>#N/A</v>
      </c>
      <c r="H6538" t="e">
        <f>IF($C6538=5,$B6538,NA())</f>
        <v>#N/A</v>
      </c>
      <c r="I6538" t="e">
        <f>IF($C6538="",$B6538,NA())</f>
        <v>#N/A</v>
      </c>
    </row>
    <row r="6539" spans="1:9">
      <c r="A6539">
        <v>-1.4689341</v>
      </c>
      <c r="B6539">
        <v>1.1879134</v>
      </c>
      <c r="C6539">
        <f>'Map Data'!$I$91</f>
        <v>3</v>
      </c>
      <c r="D6539" t="e">
        <f>IF($C6539=1,$B6539,NA())</f>
        <v>#N/A</v>
      </c>
      <c r="E6539" t="e">
        <f>IF($C6539=2,$B6539,NA())</f>
        <v>#N/A</v>
      </c>
      <c r="F6539">
        <f>IF($C6539=3,$B6539,NA())</f>
        <v>1.1879134</v>
      </c>
      <c r="G6539" t="e">
        <f>IF($C6539=4,$B6539,NA())</f>
        <v>#N/A</v>
      </c>
      <c r="H6539" t="e">
        <f>IF($C6539=5,$B6539,NA())</f>
        <v>#N/A</v>
      </c>
      <c r="I6539" t="e">
        <f>IF($C6539="",$B6539,NA())</f>
        <v>#N/A</v>
      </c>
    </row>
    <row r="6541" spans="1:9">
      <c r="A6541">
        <v>-1.664792</v>
      </c>
      <c r="B6541">
        <v>1.2059926</v>
      </c>
      <c r="C6541">
        <f>'Map Data'!$I$91</f>
        <v>3</v>
      </c>
      <c r="D6541" t="e">
        <f>IF($C6541=1,$B6541,NA())</f>
        <v>#N/A</v>
      </c>
      <c r="E6541" t="e">
        <f>IF($C6541=2,$B6541,NA())</f>
        <v>#N/A</v>
      </c>
      <c r="F6541">
        <f>IF($C6541=3,$B6541,NA())</f>
        <v>1.2059926</v>
      </c>
      <c r="G6541" t="e">
        <f>IF($C6541=4,$B6541,NA())</f>
        <v>#N/A</v>
      </c>
      <c r="H6541" t="e">
        <f>IF($C6541=5,$B6541,NA())</f>
        <v>#N/A</v>
      </c>
      <c r="I6541" t="e">
        <f>IF($C6541="",$B6541,NA())</f>
        <v>#N/A</v>
      </c>
    </row>
    <row r="6542" spans="1:9">
      <c r="A6542">
        <v>-1.4538681</v>
      </c>
      <c r="B6542">
        <v>1.2059926</v>
      </c>
      <c r="C6542">
        <f>'Map Data'!$I$91</f>
        <v>3</v>
      </c>
      <c r="D6542" t="e">
        <f>IF($C6542=1,$B6542,NA())</f>
        <v>#N/A</v>
      </c>
      <c r="E6542" t="e">
        <f>IF($C6542=2,$B6542,NA())</f>
        <v>#N/A</v>
      </c>
      <c r="F6542">
        <f>IF($C6542=3,$B6542,NA())</f>
        <v>1.2059926</v>
      </c>
      <c r="G6542" t="e">
        <f>IF($C6542=4,$B6542,NA())</f>
        <v>#N/A</v>
      </c>
      <c r="H6542" t="e">
        <f>IF($C6542=5,$B6542,NA())</f>
        <v>#N/A</v>
      </c>
      <c r="I6542" t="e">
        <f>IF($C6542="",$B6542,NA())</f>
        <v>#N/A</v>
      </c>
    </row>
    <row r="6544" spans="1:9">
      <c r="A6544">
        <v>0.2606416</v>
      </c>
      <c r="B6544">
        <v>-0.6742483</v>
      </c>
      <c r="C6544">
        <f>'Map Data'!$I$92</f>
        <v>2</v>
      </c>
      <c r="D6544" t="e">
        <f>IF($C6544=1,$B6544,NA())</f>
        <v>#N/A</v>
      </c>
      <c r="E6544">
        <f>IF($C6544=2,$B6544,NA())</f>
        <v>-0.6742483</v>
      </c>
      <c r="F6544" t="e">
        <f>IF($C6544=3,$B6544,NA())</f>
        <v>#N/A</v>
      </c>
      <c r="G6544" t="e">
        <f>IF($C6544=4,$B6544,NA())</f>
        <v>#N/A</v>
      </c>
      <c r="H6544" t="e">
        <f>IF($C6544=5,$B6544,NA())</f>
        <v>#N/A</v>
      </c>
      <c r="I6544" t="e">
        <f>IF($C6544="",$B6544,NA())</f>
        <v>#N/A</v>
      </c>
    </row>
    <row r="6545" spans="1:9">
      <c r="A6545">
        <v>0.2847472</v>
      </c>
      <c r="B6545">
        <v>-0.6742483</v>
      </c>
      <c r="C6545">
        <f>'Map Data'!$I$92</f>
        <v>2</v>
      </c>
      <c r="D6545" t="e">
        <f>IF($C6545=1,$B6545,NA())</f>
        <v>#N/A</v>
      </c>
      <c r="E6545">
        <f>IF($C6545=2,$B6545,NA())</f>
        <v>-0.6742483</v>
      </c>
      <c r="F6545" t="e">
        <f>IF($C6545=3,$B6545,NA())</f>
        <v>#N/A</v>
      </c>
      <c r="G6545" t="e">
        <f>IF($C6545=4,$B6545,NA())</f>
        <v>#N/A</v>
      </c>
      <c r="H6545" t="e">
        <f>IF($C6545=5,$B6545,NA())</f>
        <v>#N/A</v>
      </c>
      <c r="I6545" t="e">
        <f>IF($C6545="",$B6545,NA())</f>
        <v>#N/A</v>
      </c>
    </row>
    <row r="6547" spans="1:9">
      <c r="A6547">
        <v>0.2546152</v>
      </c>
      <c r="B6547">
        <v>-0.6561690999999999</v>
      </c>
      <c r="C6547">
        <f>'Map Data'!$I$92</f>
        <v>2</v>
      </c>
      <c r="D6547" t="e">
        <f>IF($C6547=1,$B6547,NA())</f>
        <v>#N/A</v>
      </c>
      <c r="E6547">
        <f>IF($C6547=2,$B6547,NA())</f>
        <v>-0.6561691</v>
      </c>
      <c r="F6547" t="e">
        <f>IF($C6547=3,$B6547,NA())</f>
        <v>#N/A</v>
      </c>
      <c r="G6547" t="e">
        <f>IF($C6547=4,$B6547,NA())</f>
        <v>#N/A</v>
      </c>
      <c r="H6547" t="e">
        <f>IF($C6547=5,$B6547,NA())</f>
        <v>#N/A</v>
      </c>
      <c r="I6547" t="e">
        <f>IF($C6547="",$B6547,NA())</f>
        <v>#N/A</v>
      </c>
    </row>
    <row r="6548" spans="1:9">
      <c r="A6548">
        <v>0.37213</v>
      </c>
      <c r="B6548">
        <v>-0.6561690999999999</v>
      </c>
      <c r="C6548">
        <f>'Map Data'!$I$92</f>
        <v>2</v>
      </c>
      <c r="D6548" t="e">
        <f>IF($C6548=1,$B6548,NA())</f>
        <v>#N/A</v>
      </c>
      <c r="E6548">
        <f>IF($C6548=2,$B6548,NA())</f>
        <v>-0.6561691</v>
      </c>
      <c r="F6548" t="e">
        <f>IF($C6548=3,$B6548,NA())</f>
        <v>#N/A</v>
      </c>
      <c r="G6548" t="e">
        <f>IF($C6548=4,$B6548,NA())</f>
        <v>#N/A</v>
      </c>
      <c r="H6548" t="e">
        <f>IF($C6548=5,$B6548,NA())</f>
        <v>#N/A</v>
      </c>
      <c r="I6548" t="e">
        <f>IF($C6548="",$B6548,NA())</f>
        <v>#N/A</v>
      </c>
    </row>
    <row r="6550" spans="1:9">
      <c r="A6550">
        <v>0.2546152</v>
      </c>
      <c r="B6550">
        <v>-0.6380899</v>
      </c>
      <c r="C6550">
        <f>'Map Data'!$I$92</f>
        <v>2</v>
      </c>
      <c r="D6550" t="e">
        <f>IF($C6550=1,$B6550,NA())</f>
        <v>#N/A</v>
      </c>
      <c r="E6550">
        <f>IF($C6550=2,$B6550,NA())</f>
        <v>-0.6380899</v>
      </c>
      <c r="F6550" t="e">
        <f>IF($C6550=3,$B6550,NA())</f>
        <v>#N/A</v>
      </c>
      <c r="G6550" t="e">
        <f>IF($C6550=4,$B6550,NA())</f>
        <v>#N/A</v>
      </c>
      <c r="H6550" t="e">
        <f>IF($C6550=5,$B6550,NA())</f>
        <v>#N/A</v>
      </c>
      <c r="I6550" t="e">
        <f>IF($C6550="",$B6550,NA())</f>
        <v>#N/A</v>
      </c>
    </row>
    <row r="6551" spans="1:9">
      <c r="A6551">
        <v>0.3962356</v>
      </c>
      <c r="B6551">
        <v>-0.6380899</v>
      </c>
      <c r="C6551">
        <f>'Map Data'!$I$92</f>
        <v>2</v>
      </c>
      <c r="D6551" t="e">
        <f>IF($C6551=1,$B6551,NA())</f>
        <v>#N/A</v>
      </c>
      <c r="E6551">
        <f>IF($C6551=2,$B6551,NA())</f>
        <v>-0.6380899</v>
      </c>
      <c r="F6551" t="e">
        <f>IF($C6551=3,$B6551,NA())</f>
        <v>#N/A</v>
      </c>
      <c r="G6551" t="e">
        <f>IF($C6551=4,$B6551,NA())</f>
        <v>#N/A</v>
      </c>
      <c r="H6551" t="e">
        <f>IF($C6551=5,$B6551,NA())</f>
        <v>#N/A</v>
      </c>
      <c r="I6551" t="e">
        <f>IF($C6551="",$B6551,NA())</f>
        <v>#N/A</v>
      </c>
    </row>
    <row r="6553" spans="1:9">
      <c r="A6553">
        <v>0.2546152</v>
      </c>
      <c r="B6553">
        <v>-0.6200106</v>
      </c>
      <c r="C6553">
        <f>'Map Data'!$I$92</f>
        <v>2</v>
      </c>
      <c r="D6553" t="e">
        <f>IF($C6553=1,$B6553,NA())</f>
        <v>#N/A</v>
      </c>
      <c r="E6553">
        <f>IF($C6553=2,$B6553,NA())</f>
        <v>-0.6200106</v>
      </c>
      <c r="F6553" t="e">
        <f>IF($C6553=3,$B6553,NA())</f>
        <v>#N/A</v>
      </c>
      <c r="G6553" t="e">
        <f>IF($C6553=4,$B6553,NA())</f>
        <v>#N/A</v>
      </c>
      <c r="H6553" t="e">
        <f>IF($C6553=5,$B6553,NA())</f>
        <v>#N/A</v>
      </c>
      <c r="I6553" t="e">
        <f>IF($C6553="",$B6553,NA())</f>
        <v>#N/A</v>
      </c>
    </row>
    <row r="6554" spans="1:9">
      <c r="A6554">
        <v>0.4143147</v>
      </c>
      <c r="B6554">
        <v>-0.6200106</v>
      </c>
      <c r="C6554">
        <f>'Map Data'!$I$92</f>
        <v>2</v>
      </c>
      <c r="D6554" t="e">
        <f>IF($C6554=1,$B6554,NA())</f>
        <v>#N/A</v>
      </c>
      <c r="E6554">
        <f>IF($C6554=2,$B6554,NA())</f>
        <v>-0.6200106</v>
      </c>
      <c r="F6554" t="e">
        <f>IF($C6554=3,$B6554,NA())</f>
        <v>#N/A</v>
      </c>
      <c r="G6554" t="e">
        <f>IF($C6554=4,$B6554,NA())</f>
        <v>#N/A</v>
      </c>
      <c r="H6554" t="e">
        <f>IF($C6554=5,$B6554,NA())</f>
        <v>#N/A</v>
      </c>
      <c r="I6554" t="e">
        <f>IF($C6554="",$B6554,NA())</f>
        <v>#N/A</v>
      </c>
    </row>
    <row r="6556" spans="1:9">
      <c r="A6556">
        <v>0.2455756</v>
      </c>
      <c r="B6556">
        <v>-0.6019314</v>
      </c>
      <c r="C6556">
        <f>'Map Data'!$I$92</f>
        <v>2</v>
      </c>
      <c r="D6556" t="e">
        <f>IF($C6556=1,$B6556,NA())</f>
        <v>#N/A</v>
      </c>
      <c r="E6556">
        <f>IF($C6556=2,$B6556,NA())</f>
        <v>-0.6019314</v>
      </c>
      <c r="F6556" t="e">
        <f>IF($C6556=3,$B6556,NA())</f>
        <v>#N/A</v>
      </c>
      <c r="G6556" t="e">
        <f>IF($C6556=4,$B6556,NA())</f>
        <v>#N/A</v>
      </c>
      <c r="H6556" t="e">
        <f>IF($C6556=5,$B6556,NA())</f>
        <v>#N/A</v>
      </c>
      <c r="I6556" t="e">
        <f>IF($C6556="",$B6556,NA())</f>
        <v>#N/A</v>
      </c>
    </row>
    <row r="6557" spans="1:9">
      <c r="A6557">
        <v>0.3841828</v>
      </c>
      <c r="B6557">
        <v>-0.6019314</v>
      </c>
      <c r="C6557">
        <f>'Map Data'!$I$92</f>
        <v>2</v>
      </c>
      <c r="D6557" t="e">
        <f>IF($C6557=1,$B6557,NA())</f>
        <v>#N/A</v>
      </c>
      <c r="E6557">
        <f>IF($C6557=2,$B6557,NA())</f>
        <v>-0.6019314</v>
      </c>
      <c r="F6557" t="e">
        <f>IF($C6557=3,$B6557,NA())</f>
        <v>#N/A</v>
      </c>
      <c r="G6557" t="e">
        <f>IF($C6557=4,$B6557,NA())</f>
        <v>#N/A</v>
      </c>
      <c r="H6557" t="e">
        <f>IF($C6557=5,$B6557,NA())</f>
        <v>#N/A</v>
      </c>
      <c r="I6557" t="e">
        <f>IF($C6557="",$B6557,NA())</f>
        <v>#N/A</v>
      </c>
    </row>
    <row r="6559" spans="1:9">
      <c r="A6559">
        <v>0.3962356</v>
      </c>
      <c r="B6559">
        <v>-0.6019314</v>
      </c>
      <c r="C6559">
        <f>'Map Data'!$I$92</f>
        <v>2</v>
      </c>
      <c r="D6559" t="e">
        <f>IF($C6559=1,$B6559,NA())</f>
        <v>#N/A</v>
      </c>
      <c r="E6559">
        <f>IF($C6559=2,$B6559,NA())</f>
        <v>-0.6019314</v>
      </c>
      <c r="F6559" t="e">
        <f>IF($C6559=3,$B6559,NA())</f>
        <v>#N/A</v>
      </c>
      <c r="G6559" t="e">
        <f>IF($C6559=4,$B6559,NA())</f>
        <v>#N/A</v>
      </c>
      <c r="H6559" t="e">
        <f>IF($C6559=5,$B6559,NA())</f>
        <v>#N/A</v>
      </c>
      <c r="I6559" t="e">
        <f>IF($C6559="",$B6559,NA())</f>
        <v>#N/A</v>
      </c>
    </row>
    <row r="6560" spans="1:9">
      <c r="A6560">
        <v>0.4263675</v>
      </c>
      <c r="B6560">
        <v>-0.6019314</v>
      </c>
      <c r="C6560">
        <f>'Map Data'!$I$92</f>
        <v>2</v>
      </c>
      <c r="D6560" t="e">
        <f>IF($C6560=1,$B6560,NA())</f>
        <v>#N/A</v>
      </c>
      <c r="E6560">
        <f>IF($C6560=2,$B6560,NA())</f>
        <v>-0.6019314</v>
      </c>
      <c r="F6560" t="e">
        <f>IF($C6560=3,$B6560,NA())</f>
        <v>#N/A</v>
      </c>
      <c r="G6560" t="e">
        <f>IF($C6560=4,$B6560,NA())</f>
        <v>#N/A</v>
      </c>
      <c r="H6560" t="e">
        <f>IF($C6560=5,$B6560,NA())</f>
        <v>#N/A</v>
      </c>
      <c r="I6560" t="e">
        <f>IF($C6560="",$B6560,NA())</f>
        <v>#N/A</v>
      </c>
    </row>
    <row r="6562" spans="1:9">
      <c r="A6562">
        <v>0.2395493</v>
      </c>
      <c r="B6562">
        <v>-0.5838521</v>
      </c>
      <c r="C6562">
        <f>'Map Data'!$I$92</f>
        <v>2</v>
      </c>
      <c r="D6562" t="e">
        <f>IF($C6562=1,$B6562,NA())</f>
        <v>#N/A</v>
      </c>
      <c r="E6562">
        <f>IF($C6562=2,$B6562,NA())</f>
        <v>-0.5838521</v>
      </c>
      <c r="F6562" t="e">
        <f>IF($C6562=3,$B6562,NA())</f>
        <v>#N/A</v>
      </c>
      <c r="G6562" t="e">
        <f>IF($C6562=4,$B6562,NA())</f>
        <v>#N/A</v>
      </c>
      <c r="H6562" t="e">
        <f>IF($C6562=5,$B6562,NA())</f>
        <v>#N/A</v>
      </c>
      <c r="I6562" t="e">
        <f>IF($C6562="",$B6562,NA())</f>
        <v>#N/A</v>
      </c>
    </row>
    <row r="6563" spans="1:9">
      <c r="A6563">
        <v>0.3841828</v>
      </c>
      <c r="B6563">
        <v>-0.5838521</v>
      </c>
      <c r="C6563">
        <f>'Map Data'!$I$92</f>
        <v>2</v>
      </c>
      <c r="D6563" t="e">
        <f>IF($C6563=1,$B6563,NA())</f>
        <v>#N/A</v>
      </c>
      <c r="E6563">
        <f>IF($C6563=2,$B6563,NA())</f>
        <v>-0.5838521</v>
      </c>
      <c r="F6563" t="e">
        <f>IF($C6563=3,$B6563,NA())</f>
        <v>#N/A</v>
      </c>
      <c r="G6563" t="e">
        <f>IF($C6563=4,$B6563,NA())</f>
        <v>#N/A</v>
      </c>
      <c r="H6563" t="e">
        <f>IF($C6563=5,$B6563,NA())</f>
        <v>#N/A</v>
      </c>
      <c r="I6563" t="e">
        <f>IF($C6563="",$B6563,NA())</f>
        <v>#N/A</v>
      </c>
    </row>
    <row r="6565" spans="1:9">
      <c r="A6565">
        <v>0.4113015</v>
      </c>
      <c r="B6565">
        <v>-0.5838521</v>
      </c>
      <c r="C6565">
        <f>'Map Data'!$I$92</f>
        <v>2</v>
      </c>
      <c r="D6565" t="e">
        <f>IF($C6565=1,$B6565,NA())</f>
        <v>#N/A</v>
      </c>
      <c r="E6565">
        <f>IF($C6565=2,$B6565,NA())</f>
        <v>-0.5838521</v>
      </c>
      <c r="F6565" t="e">
        <f>IF($C6565=3,$B6565,NA())</f>
        <v>#N/A</v>
      </c>
      <c r="G6565" t="e">
        <f>IF($C6565=4,$B6565,NA())</f>
        <v>#N/A</v>
      </c>
      <c r="H6565" t="e">
        <f>IF($C6565=5,$B6565,NA())</f>
        <v>#N/A</v>
      </c>
      <c r="I6565" t="e">
        <f>IF($C6565="",$B6565,NA())</f>
        <v>#N/A</v>
      </c>
    </row>
    <row r="6566" spans="1:9">
      <c r="A6566">
        <v>0.4384203</v>
      </c>
      <c r="B6566">
        <v>-0.5838521</v>
      </c>
      <c r="C6566">
        <f>'Map Data'!$I$92</f>
        <v>2</v>
      </c>
      <c r="D6566" t="e">
        <f>IF($C6566=1,$B6566,NA())</f>
        <v>#N/A</v>
      </c>
      <c r="E6566">
        <f>IF($C6566=2,$B6566,NA())</f>
        <v>-0.5838521</v>
      </c>
      <c r="F6566" t="e">
        <f>IF($C6566=3,$B6566,NA())</f>
        <v>#N/A</v>
      </c>
      <c r="G6566" t="e">
        <f>IF($C6566=4,$B6566,NA())</f>
        <v>#N/A</v>
      </c>
      <c r="H6566" t="e">
        <f>IF($C6566=5,$B6566,NA())</f>
        <v>#N/A</v>
      </c>
      <c r="I6566" t="e">
        <f>IF($C6566="",$B6566,NA())</f>
        <v>#N/A</v>
      </c>
    </row>
    <row r="6568" spans="1:9">
      <c r="A6568">
        <v>0.2335229</v>
      </c>
      <c r="B6568">
        <v>-0.5657729</v>
      </c>
      <c r="C6568">
        <f>'Map Data'!$I$92</f>
        <v>2</v>
      </c>
      <c r="D6568" t="e">
        <f>IF($C6568=1,$B6568,NA())</f>
        <v>#N/A</v>
      </c>
      <c r="E6568">
        <f>IF($C6568=2,$B6568,NA())</f>
        <v>-0.5657729</v>
      </c>
      <c r="F6568" t="e">
        <f>IF($C6568=3,$B6568,NA())</f>
        <v>#N/A</v>
      </c>
      <c r="G6568" t="e">
        <f>IF($C6568=4,$B6568,NA())</f>
        <v>#N/A</v>
      </c>
      <c r="H6568" t="e">
        <f>IF($C6568=5,$B6568,NA())</f>
        <v>#N/A</v>
      </c>
      <c r="I6568" t="e">
        <f>IF($C6568="",$B6568,NA())</f>
        <v>#N/A</v>
      </c>
    </row>
    <row r="6569" spans="1:9">
      <c r="A6569">
        <v>0.2425624</v>
      </c>
      <c r="B6569">
        <v>-0.5657729</v>
      </c>
      <c r="C6569">
        <f>'Map Data'!$I$92</f>
        <v>2</v>
      </c>
      <c r="D6569" t="e">
        <f>IF($C6569=1,$B6569,NA())</f>
        <v>#N/A</v>
      </c>
      <c r="E6569">
        <f>IF($C6569=2,$B6569,NA())</f>
        <v>-0.5657729</v>
      </c>
      <c r="F6569" t="e">
        <f>IF($C6569=3,$B6569,NA())</f>
        <v>#N/A</v>
      </c>
      <c r="G6569" t="e">
        <f>IF($C6569=4,$B6569,NA())</f>
        <v>#N/A</v>
      </c>
      <c r="H6569" t="e">
        <f>IF($C6569=5,$B6569,NA())</f>
        <v>#N/A</v>
      </c>
      <c r="I6569" t="e">
        <f>IF($C6569="",$B6569,NA())</f>
        <v>#N/A</v>
      </c>
    </row>
    <row r="6571" spans="1:9">
      <c r="A6571">
        <v>0.281734</v>
      </c>
      <c r="B6571">
        <v>-0.5657729</v>
      </c>
      <c r="C6571">
        <f>'Map Data'!$I$92</f>
        <v>2</v>
      </c>
      <c r="D6571" t="e">
        <f>IF($C6571=1,$B6571,NA())</f>
        <v>#N/A</v>
      </c>
      <c r="E6571">
        <f>IF($C6571=2,$B6571,NA())</f>
        <v>-0.5657729</v>
      </c>
      <c r="F6571" t="e">
        <f>IF($C6571=3,$B6571,NA())</f>
        <v>#N/A</v>
      </c>
      <c r="G6571" t="e">
        <f>IF($C6571=4,$B6571,NA())</f>
        <v>#N/A</v>
      </c>
      <c r="H6571" t="e">
        <f>IF($C6571=5,$B6571,NA())</f>
        <v>#N/A</v>
      </c>
      <c r="I6571" t="e">
        <f>IF($C6571="",$B6571,NA())</f>
        <v>#N/A</v>
      </c>
    </row>
    <row r="6572" spans="1:9">
      <c r="A6572">
        <v>0.4564995</v>
      </c>
      <c r="B6572">
        <v>-0.5657729</v>
      </c>
      <c r="C6572">
        <f>'Map Data'!$I$92</f>
        <v>2</v>
      </c>
      <c r="D6572" t="e">
        <f>IF($C6572=1,$B6572,NA())</f>
        <v>#N/A</v>
      </c>
      <c r="E6572">
        <f>IF($C6572=2,$B6572,NA())</f>
        <v>-0.5657729</v>
      </c>
      <c r="F6572" t="e">
        <f>IF($C6572=3,$B6572,NA())</f>
        <v>#N/A</v>
      </c>
      <c r="G6572" t="e">
        <f>IF($C6572=4,$B6572,NA())</f>
        <v>#N/A</v>
      </c>
      <c r="H6572" t="e">
        <f>IF($C6572=5,$B6572,NA())</f>
        <v>#N/A</v>
      </c>
      <c r="I6572" t="e">
        <f>IF($C6572="",$B6572,NA())</f>
        <v>#N/A</v>
      </c>
    </row>
    <row r="6574" spans="1:9">
      <c r="A6574">
        <v>0.2847472</v>
      </c>
      <c r="B6574">
        <v>-0.5476937</v>
      </c>
      <c r="C6574">
        <f>'Map Data'!$I$92</f>
        <v>2</v>
      </c>
      <c r="D6574" t="e">
        <f>IF($C6574=1,$B6574,NA())</f>
        <v>#N/A</v>
      </c>
      <c r="E6574">
        <f>IF($C6574=2,$B6574,NA())</f>
        <v>-0.5476937</v>
      </c>
      <c r="F6574" t="e">
        <f>IF($C6574=3,$B6574,NA())</f>
        <v>#N/A</v>
      </c>
      <c r="G6574" t="e">
        <f>IF($C6574=4,$B6574,NA())</f>
        <v>#N/A</v>
      </c>
      <c r="H6574" t="e">
        <f>IF($C6574=5,$B6574,NA())</f>
        <v>#N/A</v>
      </c>
      <c r="I6574" t="e">
        <f>IF($C6574="",$B6574,NA())</f>
        <v>#N/A</v>
      </c>
    </row>
    <row r="6575" spans="1:9">
      <c r="A6575">
        <v>0.4625259</v>
      </c>
      <c r="B6575">
        <v>-0.5476937</v>
      </c>
      <c r="C6575">
        <f>'Map Data'!$I$92</f>
        <v>2</v>
      </c>
      <c r="D6575" t="e">
        <f>IF($C6575=1,$B6575,NA())</f>
        <v>#N/A</v>
      </c>
      <c r="E6575">
        <f>IF($C6575=2,$B6575,NA())</f>
        <v>-0.5476937</v>
      </c>
      <c r="F6575" t="e">
        <f>IF($C6575=3,$B6575,NA())</f>
        <v>#N/A</v>
      </c>
      <c r="G6575" t="e">
        <f>IF($C6575=4,$B6575,NA())</f>
        <v>#N/A</v>
      </c>
      <c r="H6575" t="e">
        <f>IF($C6575=5,$B6575,NA())</f>
        <v>#N/A</v>
      </c>
      <c r="I6575" t="e">
        <f>IF($C6575="",$B6575,NA())</f>
        <v>#N/A</v>
      </c>
    </row>
    <row r="6577" spans="1:9">
      <c r="A6577">
        <v>0.2847472</v>
      </c>
      <c r="B6577">
        <v>-0.5296144</v>
      </c>
      <c r="C6577">
        <f>'Map Data'!$I$92</f>
        <v>2</v>
      </c>
      <c r="D6577" t="e">
        <f>IF($C6577=1,$B6577,NA())</f>
        <v>#N/A</v>
      </c>
      <c r="E6577">
        <f>IF($C6577=2,$B6577,NA())</f>
        <v>-0.5296144</v>
      </c>
      <c r="F6577" t="e">
        <f>IF($C6577=3,$B6577,NA())</f>
        <v>#N/A</v>
      </c>
      <c r="G6577" t="e">
        <f>IF($C6577=4,$B6577,NA())</f>
        <v>#N/A</v>
      </c>
      <c r="H6577" t="e">
        <f>IF($C6577=5,$B6577,NA())</f>
        <v>#N/A</v>
      </c>
      <c r="I6577" t="e">
        <f>IF($C6577="",$B6577,NA())</f>
        <v>#N/A</v>
      </c>
    </row>
    <row r="6578" spans="1:9">
      <c r="A6578">
        <v>0.2937868</v>
      </c>
      <c r="B6578">
        <v>-0.5296144</v>
      </c>
      <c r="C6578">
        <f>'Map Data'!$I$92</f>
        <v>2</v>
      </c>
      <c r="D6578" t="e">
        <f>IF($C6578=1,$B6578,NA())</f>
        <v>#N/A</v>
      </c>
      <c r="E6578">
        <f>IF($C6578=2,$B6578,NA())</f>
        <v>-0.5296144</v>
      </c>
      <c r="F6578" t="e">
        <f>IF($C6578=3,$B6578,NA())</f>
        <v>#N/A</v>
      </c>
      <c r="G6578" t="e">
        <f>IF($C6578=4,$B6578,NA())</f>
        <v>#N/A</v>
      </c>
      <c r="H6578" t="e">
        <f>IF($C6578=5,$B6578,NA())</f>
        <v>#N/A</v>
      </c>
      <c r="I6578" t="e">
        <f>IF($C6578="",$B6578,NA())</f>
        <v>#N/A</v>
      </c>
    </row>
    <row r="6580" spans="1:9">
      <c r="A6580">
        <v>0.311866</v>
      </c>
      <c r="B6580">
        <v>-0.5296144</v>
      </c>
      <c r="C6580">
        <f>'Map Data'!$I$92</f>
        <v>2</v>
      </c>
      <c r="D6580" t="e">
        <f>IF($C6580=1,$B6580,NA())</f>
        <v>#N/A</v>
      </c>
      <c r="E6580">
        <f>IF($C6580=2,$B6580,NA())</f>
        <v>-0.5296144</v>
      </c>
      <c r="F6580" t="e">
        <f>IF($C6580=3,$B6580,NA())</f>
        <v>#N/A</v>
      </c>
      <c r="G6580" t="e">
        <f>IF($C6580=4,$B6580,NA())</f>
        <v>#N/A</v>
      </c>
      <c r="H6580" t="e">
        <f>IF($C6580=5,$B6580,NA())</f>
        <v>#N/A</v>
      </c>
      <c r="I6580" t="e">
        <f>IF($C6580="",$B6580,NA())</f>
        <v>#N/A</v>
      </c>
    </row>
    <row r="6581" spans="1:9">
      <c r="A6581">
        <v>0.4354071</v>
      </c>
      <c r="B6581">
        <v>-0.5296144</v>
      </c>
      <c r="C6581">
        <f>'Map Data'!$I$92</f>
        <v>2</v>
      </c>
      <c r="D6581" t="e">
        <f>IF($C6581=1,$B6581,NA())</f>
        <v>#N/A</v>
      </c>
      <c r="E6581">
        <f>IF($C6581=2,$B6581,NA())</f>
        <v>-0.5296144</v>
      </c>
      <c r="F6581" t="e">
        <f>IF($C6581=3,$B6581,NA())</f>
        <v>#N/A</v>
      </c>
      <c r="G6581" t="e">
        <f>IF($C6581=4,$B6581,NA())</f>
        <v>#N/A</v>
      </c>
      <c r="H6581" t="e">
        <f>IF($C6581=5,$B6581,NA())</f>
        <v>#N/A</v>
      </c>
      <c r="I6581" t="e">
        <f>IF($C6581="",$B6581,NA())</f>
        <v>#N/A</v>
      </c>
    </row>
    <row r="6583" spans="1:9">
      <c r="A6583">
        <v>0.2877604</v>
      </c>
      <c r="B6583">
        <v>-0.5115352</v>
      </c>
      <c r="C6583">
        <f>'Map Data'!$I$92</f>
        <v>2</v>
      </c>
      <c r="D6583" t="e">
        <f>IF($C6583=1,$B6583,NA())</f>
        <v>#N/A</v>
      </c>
      <c r="E6583">
        <f>IF($C6583=2,$B6583,NA())</f>
        <v>-0.5115352</v>
      </c>
      <c r="F6583" t="e">
        <f>IF($C6583=3,$B6583,NA())</f>
        <v>#N/A</v>
      </c>
      <c r="G6583" t="e">
        <f>IF($C6583=4,$B6583,NA())</f>
        <v>#N/A</v>
      </c>
      <c r="H6583" t="e">
        <f>IF($C6583=5,$B6583,NA())</f>
        <v>#N/A</v>
      </c>
      <c r="I6583" t="e">
        <f>IF($C6583="",$B6583,NA())</f>
        <v>#N/A</v>
      </c>
    </row>
    <row r="6584" spans="1:9">
      <c r="A6584">
        <v>0.2937868</v>
      </c>
      <c r="B6584">
        <v>-0.5115352</v>
      </c>
      <c r="C6584">
        <f>'Map Data'!$I$92</f>
        <v>2</v>
      </c>
      <c r="D6584" t="e">
        <f>IF($C6584=1,$B6584,NA())</f>
        <v>#N/A</v>
      </c>
      <c r="E6584">
        <f>IF($C6584=2,$B6584,NA())</f>
        <v>-0.5115352</v>
      </c>
      <c r="F6584" t="e">
        <f>IF($C6584=3,$B6584,NA())</f>
        <v>#N/A</v>
      </c>
      <c r="G6584" t="e">
        <f>IF($C6584=4,$B6584,NA())</f>
        <v>#N/A</v>
      </c>
      <c r="H6584" t="e">
        <f>IF($C6584=5,$B6584,NA())</f>
        <v>#N/A</v>
      </c>
      <c r="I6584" t="e">
        <f>IF($C6584="",$B6584,NA())</f>
        <v>#N/A</v>
      </c>
    </row>
    <row r="6586" spans="1:9">
      <c r="A6586">
        <v>0.326932</v>
      </c>
      <c r="B6586">
        <v>-0.5115352</v>
      </c>
      <c r="C6586">
        <f>'Map Data'!$I$92</f>
        <v>2</v>
      </c>
      <c r="D6586" t="e">
        <f>IF($C6586=1,$B6586,NA())</f>
        <v>#N/A</v>
      </c>
      <c r="E6586">
        <f>IF($C6586=2,$B6586,NA())</f>
        <v>-0.5115352</v>
      </c>
      <c r="F6586" t="e">
        <f>IF($C6586=3,$B6586,NA())</f>
        <v>#N/A</v>
      </c>
      <c r="G6586" t="e">
        <f>IF($C6586=4,$B6586,NA())</f>
        <v>#N/A</v>
      </c>
      <c r="H6586" t="e">
        <f>IF($C6586=5,$B6586,NA())</f>
        <v>#N/A</v>
      </c>
      <c r="I6586" t="e">
        <f>IF($C6586="",$B6586,NA())</f>
        <v>#N/A</v>
      </c>
    </row>
    <row r="6587" spans="1:9">
      <c r="A6587">
        <v>0.3540508</v>
      </c>
      <c r="B6587">
        <v>-0.5115352</v>
      </c>
      <c r="C6587">
        <f>'Map Data'!$I$92</f>
        <v>2</v>
      </c>
      <c r="D6587" t="e">
        <f>IF($C6587=1,$B6587,NA())</f>
        <v>#N/A</v>
      </c>
      <c r="E6587">
        <f>IF($C6587=2,$B6587,NA())</f>
        <v>-0.5115352</v>
      </c>
      <c r="F6587" t="e">
        <f>IF($C6587=3,$B6587,NA())</f>
        <v>#N/A</v>
      </c>
      <c r="G6587" t="e">
        <f>IF($C6587=4,$B6587,NA())</f>
        <v>#N/A</v>
      </c>
      <c r="H6587" t="e">
        <f>IF($C6587=5,$B6587,NA())</f>
        <v>#N/A</v>
      </c>
      <c r="I6587" t="e">
        <f>IF($C6587="",$B6587,NA())</f>
        <v>#N/A</v>
      </c>
    </row>
    <row r="6589" spans="1:9">
      <c r="A6589">
        <v>0.3600772</v>
      </c>
      <c r="B6589">
        <v>-0.5115352</v>
      </c>
      <c r="C6589">
        <f>'Map Data'!$I$92</f>
        <v>2</v>
      </c>
      <c r="D6589" t="e">
        <f>IF($C6589=1,$B6589,NA())</f>
        <v>#N/A</v>
      </c>
      <c r="E6589">
        <f>IF($C6589=2,$B6589,NA())</f>
        <v>-0.5115352</v>
      </c>
      <c r="F6589" t="e">
        <f>IF($C6589=3,$B6589,NA())</f>
        <v>#N/A</v>
      </c>
      <c r="G6589" t="e">
        <f>IF($C6589=4,$B6589,NA())</f>
        <v>#N/A</v>
      </c>
      <c r="H6589" t="e">
        <f>IF($C6589=5,$B6589,NA())</f>
        <v>#N/A</v>
      </c>
      <c r="I6589" t="e">
        <f>IF($C6589="",$B6589,NA())</f>
        <v>#N/A</v>
      </c>
    </row>
    <row r="6590" spans="1:9">
      <c r="A6590">
        <v>0.4444467</v>
      </c>
      <c r="B6590">
        <v>-0.5115352</v>
      </c>
      <c r="C6590">
        <f>'Map Data'!$I$92</f>
        <v>2</v>
      </c>
      <c r="D6590" t="e">
        <f>IF($C6590=1,$B6590,NA())</f>
        <v>#N/A</v>
      </c>
      <c r="E6590">
        <f>IF($C6590=2,$B6590,NA())</f>
        <v>-0.5115352</v>
      </c>
      <c r="F6590" t="e">
        <f>IF($C6590=3,$B6590,NA())</f>
        <v>#N/A</v>
      </c>
      <c r="G6590" t="e">
        <f>IF($C6590=4,$B6590,NA())</f>
        <v>#N/A</v>
      </c>
      <c r="H6590" t="e">
        <f>IF($C6590=5,$B6590,NA())</f>
        <v>#N/A</v>
      </c>
      <c r="I6590" t="e">
        <f>IF($C6590="",$B6590,NA())</f>
        <v>#N/A</v>
      </c>
    </row>
    <row r="6592" spans="1:9">
      <c r="A6592">
        <v>0.3751432</v>
      </c>
      <c r="B6592">
        <v>-0.4934559</v>
      </c>
      <c r="C6592">
        <f>'Map Data'!$I$92</f>
        <v>2</v>
      </c>
      <c r="D6592" t="e">
        <f>IF($C6592=1,$B6592,NA())</f>
        <v>#N/A</v>
      </c>
      <c r="E6592">
        <f>IF($C6592=2,$B6592,NA())</f>
        <v>-0.4934559</v>
      </c>
      <c r="F6592" t="e">
        <f>IF($C6592=3,$B6592,NA())</f>
        <v>#N/A</v>
      </c>
      <c r="G6592" t="e">
        <f>IF($C6592=4,$B6592,NA())</f>
        <v>#N/A</v>
      </c>
      <c r="H6592" t="e">
        <f>IF($C6592=5,$B6592,NA())</f>
        <v>#N/A</v>
      </c>
      <c r="I6592" t="e">
        <f>IF($C6592="",$B6592,NA())</f>
        <v>#N/A</v>
      </c>
    </row>
    <row r="6593" spans="1:9">
      <c r="A6593">
        <v>0.4564995</v>
      </c>
      <c r="B6593">
        <v>-0.4934559</v>
      </c>
      <c r="C6593">
        <f>'Map Data'!$I$92</f>
        <v>2</v>
      </c>
      <c r="D6593" t="e">
        <f>IF($C6593=1,$B6593,NA())</f>
        <v>#N/A</v>
      </c>
      <c r="E6593">
        <f>IF($C6593=2,$B6593,NA())</f>
        <v>-0.4934559</v>
      </c>
      <c r="F6593" t="e">
        <f>IF($C6593=3,$B6593,NA())</f>
        <v>#N/A</v>
      </c>
      <c r="G6593" t="e">
        <f>IF($C6593=4,$B6593,NA())</f>
        <v>#N/A</v>
      </c>
      <c r="H6593" t="e">
        <f>IF($C6593=5,$B6593,NA())</f>
        <v>#N/A</v>
      </c>
      <c r="I6593" t="e">
        <f>IF($C6593="",$B6593,NA())</f>
        <v>#N/A</v>
      </c>
    </row>
    <row r="6595" spans="1:9">
      <c r="A6595">
        <v>0.3902092</v>
      </c>
      <c r="B6595">
        <v>-0.4753767</v>
      </c>
      <c r="C6595">
        <f>'Map Data'!$I$92</f>
        <v>2</v>
      </c>
      <c r="D6595" t="e">
        <f>IF($C6595=1,$B6595,NA())</f>
        <v>#N/A</v>
      </c>
      <c r="E6595">
        <f>IF($C6595=2,$B6595,NA())</f>
        <v>-0.4753767</v>
      </c>
      <c r="F6595" t="e">
        <f>IF($C6595=3,$B6595,NA())</f>
        <v>#N/A</v>
      </c>
      <c r="G6595" t="e">
        <f>IF($C6595=4,$B6595,NA())</f>
        <v>#N/A</v>
      </c>
      <c r="H6595" t="e">
        <f>IF($C6595=5,$B6595,NA())</f>
        <v>#N/A</v>
      </c>
      <c r="I6595" t="e">
        <f>IF($C6595="",$B6595,NA())</f>
        <v>#N/A</v>
      </c>
    </row>
    <row r="6596" spans="1:9">
      <c r="A6596">
        <v>0.4564995</v>
      </c>
      <c r="B6596">
        <v>-0.4753767</v>
      </c>
      <c r="C6596">
        <f>'Map Data'!$I$92</f>
        <v>2</v>
      </c>
      <c r="D6596" t="e">
        <f>IF($C6596=1,$B6596,NA())</f>
        <v>#N/A</v>
      </c>
      <c r="E6596">
        <f>IF($C6596=2,$B6596,NA())</f>
        <v>-0.4753767</v>
      </c>
      <c r="F6596" t="e">
        <f>IF($C6596=3,$B6596,NA())</f>
        <v>#N/A</v>
      </c>
      <c r="G6596" t="e">
        <f>IF($C6596=4,$B6596,NA())</f>
        <v>#N/A</v>
      </c>
      <c r="H6596" t="e">
        <f>IF($C6596=5,$B6596,NA())</f>
        <v>#N/A</v>
      </c>
      <c r="I6596" t="e">
        <f>IF($C6596="",$B6596,NA())</f>
        <v>#N/A</v>
      </c>
    </row>
    <row r="6598" spans="1:9">
      <c r="A6598">
        <v>0.4052751</v>
      </c>
      <c r="B6598">
        <v>-0.4572975</v>
      </c>
      <c r="C6598">
        <f>'Map Data'!$I$92</f>
        <v>2</v>
      </c>
      <c r="D6598" t="e">
        <f>IF($C6598=1,$B6598,NA())</f>
        <v>#N/A</v>
      </c>
      <c r="E6598">
        <f>IF($C6598=2,$B6598,NA())</f>
        <v>-0.4572975</v>
      </c>
      <c r="F6598" t="e">
        <f>IF($C6598=3,$B6598,NA())</f>
        <v>#N/A</v>
      </c>
      <c r="G6598" t="e">
        <f>IF($C6598=4,$B6598,NA())</f>
        <v>#N/A</v>
      </c>
      <c r="H6598" t="e">
        <f>IF($C6598=5,$B6598,NA())</f>
        <v>#N/A</v>
      </c>
      <c r="I6598" t="e">
        <f>IF($C6598="",$B6598,NA())</f>
        <v>#N/A</v>
      </c>
    </row>
    <row r="6599" spans="1:9">
      <c r="A6599">
        <v>0.4534863</v>
      </c>
      <c r="B6599">
        <v>-0.4572975</v>
      </c>
      <c r="C6599">
        <f>'Map Data'!$I$92</f>
        <v>2</v>
      </c>
      <c r="D6599" t="e">
        <f>IF($C6599=1,$B6599,NA())</f>
        <v>#N/A</v>
      </c>
      <c r="E6599">
        <f>IF($C6599=2,$B6599,NA())</f>
        <v>-0.4572975</v>
      </c>
      <c r="F6599" t="e">
        <f>IF($C6599=3,$B6599,NA())</f>
        <v>#N/A</v>
      </c>
      <c r="G6599" t="e">
        <f>IF($C6599=4,$B6599,NA())</f>
        <v>#N/A</v>
      </c>
      <c r="H6599" t="e">
        <f>IF($C6599=5,$B6599,NA())</f>
        <v>#N/A</v>
      </c>
      <c r="I6599" t="e">
        <f>IF($C6599="",$B6599,NA())</f>
        <v>#N/A</v>
      </c>
    </row>
    <row r="6601" spans="1:9">
      <c r="A6601">
        <v>0.8602681</v>
      </c>
      <c r="B6601">
        <v>0.5912984999999999</v>
      </c>
      <c r="I6601">
        <v>0.5912984999999999</v>
      </c>
    </row>
    <row r="6602" spans="1:9">
      <c r="A6602">
        <v>0.9325848</v>
      </c>
      <c r="B6602">
        <v>0.5912984999999999</v>
      </c>
      <c r="I6602">
        <v>0.5912984999999999</v>
      </c>
    </row>
    <row r="6604" spans="1:9">
      <c r="A6604">
        <v>0.8662945</v>
      </c>
      <c r="B6604">
        <v>0.6093777</v>
      </c>
      <c r="I6604">
        <v>0.6093777</v>
      </c>
    </row>
    <row r="6605" spans="1:9">
      <c r="A6605">
        <v>0.9295716000000001</v>
      </c>
      <c r="B6605">
        <v>0.6093777</v>
      </c>
      <c r="I6605">
        <v>0.6093777</v>
      </c>
    </row>
    <row r="6607" spans="1:9">
      <c r="A6607">
        <v>0.8512285000000001</v>
      </c>
      <c r="B6607">
        <v>0.627457</v>
      </c>
      <c r="I6607">
        <v>0.627457</v>
      </c>
    </row>
    <row r="6608" spans="1:9">
      <c r="A6608">
        <v>0.9627168</v>
      </c>
      <c r="B6608">
        <v>0.627457</v>
      </c>
      <c r="I6608">
        <v>0.627457</v>
      </c>
    </row>
    <row r="6610" spans="1:9">
      <c r="A6610">
        <v>0.8421889</v>
      </c>
      <c r="B6610">
        <v>0.6455362</v>
      </c>
      <c r="I6610">
        <v>0.6455362</v>
      </c>
    </row>
    <row r="6611" spans="1:9">
      <c r="A6611">
        <v>0.9627168</v>
      </c>
      <c r="B6611">
        <v>0.6455362</v>
      </c>
      <c r="I6611">
        <v>0.6455362</v>
      </c>
    </row>
    <row r="6613" spans="1:9">
      <c r="A6613">
        <v>0.8391757</v>
      </c>
      <c r="B6613">
        <v>0.6636154</v>
      </c>
      <c r="I6613">
        <v>0.6636154</v>
      </c>
    </row>
    <row r="6614" spans="1:9">
      <c r="A6614">
        <v>0.96573</v>
      </c>
      <c r="B6614">
        <v>0.6636154</v>
      </c>
      <c r="I6614">
        <v>0.6636154</v>
      </c>
    </row>
    <row r="6616" spans="1:9">
      <c r="A6616">
        <v>0.8391757</v>
      </c>
      <c r="B6616">
        <v>0.6816947</v>
      </c>
      <c r="I6616">
        <v>0.6816947</v>
      </c>
    </row>
    <row r="6617" spans="1:9">
      <c r="A6617">
        <v>0.9777828</v>
      </c>
      <c r="B6617">
        <v>0.6816947</v>
      </c>
      <c r="I6617">
        <v>0.6816947</v>
      </c>
    </row>
    <row r="6619" spans="1:9">
      <c r="A6619">
        <v>0.8632813</v>
      </c>
      <c r="B6619">
        <v>0.6997738999999999</v>
      </c>
      <c r="I6619">
        <v>0.6997738999999999</v>
      </c>
    </row>
    <row r="6620" spans="1:9">
      <c r="A6620">
        <v>0.9747696</v>
      </c>
      <c r="B6620">
        <v>0.6997738999999999</v>
      </c>
      <c r="I6620">
        <v>0.6997738999999999</v>
      </c>
    </row>
    <row r="6622" spans="1:9">
      <c r="A6622">
        <v>0.8813604</v>
      </c>
      <c r="B6622">
        <v>0.7178532</v>
      </c>
      <c r="I6622">
        <v>0.7178532</v>
      </c>
    </row>
    <row r="6623" spans="1:9">
      <c r="A6623">
        <v>0.9988752</v>
      </c>
      <c r="B6623">
        <v>0.7178532</v>
      </c>
      <c r="I6623">
        <v>0.7178532</v>
      </c>
    </row>
    <row r="6625" spans="1:9">
      <c r="A6625">
        <v>0.950664</v>
      </c>
      <c r="B6625">
        <v>0.7359324</v>
      </c>
      <c r="I6625">
        <v>0.7359324</v>
      </c>
    </row>
    <row r="6626" spans="1:9">
      <c r="A6626">
        <v>0.96573</v>
      </c>
      <c r="B6626">
        <v>0.7359324</v>
      </c>
      <c r="I6626">
        <v>0.7359324</v>
      </c>
    </row>
    <row r="6628" spans="1:9">
      <c r="A6628">
        <v>0.266668</v>
      </c>
      <c r="B6628">
        <v>0.7720909</v>
      </c>
      <c r="I6628">
        <v>0.7720909</v>
      </c>
    </row>
    <row r="6629" spans="1:9">
      <c r="A6629">
        <v>0.2696812</v>
      </c>
      <c r="B6629">
        <v>0.7720909</v>
      </c>
      <c r="I6629">
        <v>0.7720909</v>
      </c>
    </row>
    <row r="6631" spans="1:9">
      <c r="A6631">
        <v>0.2576284</v>
      </c>
      <c r="B6631">
        <v>0.7901701</v>
      </c>
      <c r="I6631">
        <v>0.7901701</v>
      </c>
    </row>
    <row r="6632" spans="1:9">
      <c r="A6632">
        <v>0.2757076</v>
      </c>
      <c r="B6632">
        <v>0.7901701</v>
      </c>
      <c r="I6632">
        <v>0.7901701</v>
      </c>
    </row>
    <row r="6634" spans="1:9">
      <c r="A6634">
        <v>0.2576284</v>
      </c>
      <c r="B6634">
        <v>0.8082494</v>
      </c>
      <c r="I6634">
        <v>0.8082494</v>
      </c>
    </row>
    <row r="6635" spans="1:9">
      <c r="A6635">
        <v>0.2696812</v>
      </c>
      <c r="B6635">
        <v>0.8082494</v>
      </c>
      <c r="I6635">
        <v>0.8082494</v>
      </c>
    </row>
    <row r="6637" spans="1:9">
      <c r="A6637">
        <v>0.6192122</v>
      </c>
      <c r="B6637">
        <v>0.7540116</v>
      </c>
      <c r="I6637">
        <v>0.7540116</v>
      </c>
    </row>
    <row r="6638" spans="1:9">
      <c r="A6638">
        <v>0.6222254</v>
      </c>
      <c r="B6638">
        <v>0.7540116</v>
      </c>
      <c r="I6638">
        <v>0.7540116</v>
      </c>
    </row>
    <row r="6640" spans="1:9">
      <c r="A6640">
        <v>0.5951066</v>
      </c>
      <c r="B6640">
        <v>0.7720909</v>
      </c>
      <c r="I6640">
        <v>0.7720909</v>
      </c>
    </row>
    <row r="6641" spans="1:9">
      <c r="A6641">
        <v>0.6071594</v>
      </c>
      <c r="B6641">
        <v>0.7720909</v>
      </c>
      <c r="I6641">
        <v>0.7720909</v>
      </c>
    </row>
    <row r="6643" spans="1:9">
      <c r="A6643">
        <v>0.5800406</v>
      </c>
      <c r="B6643">
        <v>0.7901701</v>
      </c>
      <c r="I6643">
        <v>0.7901701</v>
      </c>
    </row>
    <row r="6644" spans="1:9">
      <c r="A6644">
        <v>0.601133</v>
      </c>
      <c r="B6644">
        <v>0.7901701</v>
      </c>
      <c r="I6644">
        <v>0.7901701</v>
      </c>
    </row>
    <row r="6646" spans="1:9">
      <c r="A6646">
        <v>0.2696812</v>
      </c>
      <c r="B6646">
        <v>-0.348822</v>
      </c>
      <c r="I6646">
        <v>-0.348822</v>
      </c>
    </row>
    <row r="6647" spans="1:9">
      <c r="A6647">
        <v>0.3359716</v>
      </c>
      <c r="B6647">
        <v>-0.348822</v>
      </c>
      <c r="I6647">
        <v>-0.348822</v>
      </c>
    </row>
    <row r="6649" spans="1:9">
      <c r="A6649">
        <v>0.1732589</v>
      </c>
      <c r="B6649">
        <v>-0.3307428</v>
      </c>
      <c r="I6649">
        <v>-0.3307428</v>
      </c>
    </row>
    <row r="6650" spans="1:9">
      <c r="A6650">
        <v>0.326932</v>
      </c>
      <c r="B6650">
        <v>-0.3307428</v>
      </c>
      <c r="I6650">
        <v>-0.3307428</v>
      </c>
    </row>
    <row r="6652" spans="1:9">
      <c r="A6652">
        <v>0.1762721</v>
      </c>
      <c r="B6652">
        <v>-0.3126635</v>
      </c>
      <c r="I6652">
        <v>-0.3126635</v>
      </c>
    </row>
    <row r="6653" spans="1:9">
      <c r="A6653">
        <v>0.3209056</v>
      </c>
      <c r="B6653">
        <v>-0.3126635</v>
      </c>
      <c r="I6653">
        <v>-0.3126635</v>
      </c>
    </row>
    <row r="6655" spans="1:9">
      <c r="A6655">
        <v>0.1822985</v>
      </c>
      <c r="B6655">
        <v>-0.2945843</v>
      </c>
      <c r="I6655">
        <v>-0.2945843</v>
      </c>
    </row>
    <row r="6656" spans="1:9">
      <c r="A6656">
        <v>0.3239188</v>
      </c>
      <c r="B6656">
        <v>-0.2945843</v>
      </c>
      <c r="I6656">
        <v>-0.2945843</v>
      </c>
    </row>
    <row r="6658" spans="1:9">
      <c r="A6658">
        <v>0.1853117</v>
      </c>
      <c r="B6658">
        <v>-0.2765051</v>
      </c>
      <c r="I6658">
        <v>-0.2765051</v>
      </c>
    </row>
    <row r="6659" spans="1:9">
      <c r="A6659">
        <v>0.3239188</v>
      </c>
      <c r="B6659">
        <v>-0.2765051</v>
      </c>
      <c r="I6659">
        <v>-0.2765051</v>
      </c>
    </row>
    <row r="6661" spans="1:9">
      <c r="A6661">
        <v>0.1943513</v>
      </c>
      <c r="B6661">
        <v>-0.2584258</v>
      </c>
      <c r="I6661">
        <v>-0.2584258</v>
      </c>
    </row>
    <row r="6662" spans="1:9">
      <c r="A6662">
        <v>0.3540508</v>
      </c>
      <c r="B6662">
        <v>-0.2584258</v>
      </c>
      <c r="I6662">
        <v>-0.2584258</v>
      </c>
    </row>
    <row r="6664" spans="1:9">
      <c r="A6664">
        <v>0.2033909</v>
      </c>
      <c r="B6664">
        <v>-0.2403466</v>
      </c>
      <c r="I6664">
        <v>-0.2403466</v>
      </c>
    </row>
    <row r="6665" spans="1:9">
      <c r="A6665">
        <v>0.3540508</v>
      </c>
      <c r="B6665">
        <v>-0.2403466</v>
      </c>
      <c r="I6665">
        <v>-0.2403466</v>
      </c>
    </row>
    <row r="6667" spans="1:9">
      <c r="A6667">
        <v>0.2064041</v>
      </c>
      <c r="B6667">
        <v>-0.2222673</v>
      </c>
      <c r="I6667">
        <v>-0.2222673</v>
      </c>
    </row>
    <row r="6668" spans="1:9">
      <c r="A6668">
        <v>0.3299452</v>
      </c>
      <c r="B6668">
        <v>-0.2222673</v>
      </c>
      <c r="I6668">
        <v>-0.2222673</v>
      </c>
    </row>
    <row r="6670" spans="1:9">
      <c r="A6670">
        <v>0.341998</v>
      </c>
      <c r="B6670">
        <v>-0.2222673</v>
      </c>
      <c r="I6670">
        <v>-0.2222673</v>
      </c>
    </row>
    <row r="6671" spans="1:9">
      <c r="A6671">
        <v>0.3540508</v>
      </c>
      <c r="B6671">
        <v>-0.2222673</v>
      </c>
      <c r="I6671">
        <v>-0.2222673</v>
      </c>
    </row>
    <row r="6673" spans="1:9">
      <c r="A6673">
        <v>0.2003777</v>
      </c>
      <c r="B6673">
        <v>-0.2041881</v>
      </c>
      <c r="I6673">
        <v>-0.2041881</v>
      </c>
    </row>
    <row r="6674" spans="1:9">
      <c r="A6674">
        <v>0.3299452</v>
      </c>
      <c r="B6674">
        <v>-0.2041881</v>
      </c>
      <c r="I6674">
        <v>-0.2041881</v>
      </c>
    </row>
    <row r="6676" spans="1:9">
      <c r="A6676">
        <v>0.1943513</v>
      </c>
      <c r="B6676">
        <v>-0.1861089</v>
      </c>
      <c r="I6676">
        <v>-0.1861089</v>
      </c>
    </row>
    <row r="6677" spans="1:9">
      <c r="A6677">
        <v>0.3239188</v>
      </c>
      <c r="B6677">
        <v>-0.1861089</v>
      </c>
      <c r="I6677">
        <v>-0.1861089</v>
      </c>
    </row>
    <row r="6679" spans="1:9">
      <c r="A6679">
        <v>0.1973645</v>
      </c>
      <c r="B6679">
        <v>-0.1680296</v>
      </c>
      <c r="I6679">
        <v>-0.1680296</v>
      </c>
    </row>
    <row r="6680" spans="1:9">
      <c r="A6680">
        <v>0.326932</v>
      </c>
      <c r="B6680">
        <v>-0.1680296</v>
      </c>
      <c r="I6680">
        <v>-0.1680296</v>
      </c>
    </row>
    <row r="6682" spans="1:9">
      <c r="A6682">
        <v>0.1943513</v>
      </c>
      <c r="B6682">
        <v>-0.1499504</v>
      </c>
      <c r="I6682">
        <v>-0.1499504</v>
      </c>
    </row>
    <row r="6683" spans="1:9">
      <c r="A6683">
        <v>0.251602</v>
      </c>
      <c r="B6683">
        <v>-0.1499504</v>
      </c>
      <c r="I6683">
        <v>-0.1499504</v>
      </c>
    </row>
    <row r="6685" spans="1:9">
      <c r="A6685">
        <v>0.2907736</v>
      </c>
      <c r="B6685">
        <v>-0.1499504</v>
      </c>
      <c r="I6685">
        <v>-0.1499504</v>
      </c>
    </row>
    <row r="6686" spans="1:9">
      <c r="A6686">
        <v>0.3239188</v>
      </c>
      <c r="B6686">
        <v>-0.1499504</v>
      </c>
      <c r="I6686">
        <v>-0.1499504</v>
      </c>
    </row>
    <row r="6688" spans="1:9">
      <c r="A6688">
        <v>0.1883249</v>
      </c>
      <c r="B6688">
        <v>-0.1318711</v>
      </c>
      <c r="I6688">
        <v>-0.1318711</v>
      </c>
    </row>
    <row r="6689" spans="1:9">
      <c r="A6689">
        <v>0.2455756</v>
      </c>
      <c r="B6689">
        <v>-0.1318711</v>
      </c>
      <c r="I6689">
        <v>-0.1318711</v>
      </c>
    </row>
    <row r="6691" spans="1:9">
      <c r="A6691">
        <v>0.1822985</v>
      </c>
      <c r="B6691">
        <v>-0.1137919</v>
      </c>
      <c r="I6691">
        <v>-0.1137919</v>
      </c>
    </row>
    <row r="6692" spans="1:9">
      <c r="A6692">
        <v>0.1853117</v>
      </c>
      <c r="B6692">
        <v>-0.1137919</v>
      </c>
      <c r="I6692">
        <v>-0.1137919</v>
      </c>
    </row>
    <row r="6694" spans="1:9">
      <c r="A6694">
        <v>0.1853117</v>
      </c>
      <c r="B6694">
        <v>-0.0957127</v>
      </c>
      <c r="I6694">
        <v>-0.0957127</v>
      </c>
    </row>
    <row r="6695" spans="1:9">
      <c r="A6695">
        <v>0.1913381</v>
      </c>
      <c r="B6695">
        <v>-0.0957127</v>
      </c>
      <c r="I6695">
        <v>-0.0957127</v>
      </c>
    </row>
    <row r="6697" spans="1:9">
      <c r="A6697">
        <v>0.646331</v>
      </c>
      <c r="B6697">
        <v>0.7540116</v>
      </c>
      <c r="I6697">
        <v>0.7540116</v>
      </c>
    </row>
    <row r="6698" spans="1:9">
      <c r="A6698">
        <v>0.6553706</v>
      </c>
      <c r="B6698">
        <v>0.7540116</v>
      </c>
      <c r="I6698">
        <v>0.7540116</v>
      </c>
    </row>
    <row r="6700" spans="1:9">
      <c r="A6700">
        <v>0.6101726</v>
      </c>
      <c r="B6700">
        <v>0.7720909</v>
      </c>
      <c r="I6700">
        <v>0.7720909</v>
      </c>
    </row>
    <row r="6701" spans="1:9">
      <c r="A6701">
        <v>0.6583838</v>
      </c>
      <c r="B6701">
        <v>0.7720909</v>
      </c>
      <c r="I6701">
        <v>0.7720909</v>
      </c>
    </row>
    <row r="6703" spans="1:9">
      <c r="A6703">
        <v>0.6041462</v>
      </c>
      <c r="B6703">
        <v>0.7901701</v>
      </c>
      <c r="I6703">
        <v>0.7901701</v>
      </c>
    </row>
    <row r="6704" spans="1:9">
      <c r="A6704">
        <v>0.6523574</v>
      </c>
      <c r="B6704">
        <v>0.7901701</v>
      </c>
      <c r="I6704">
        <v>0.7901701</v>
      </c>
    </row>
    <row r="6706" spans="1:9">
      <c r="A6706">
        <v>0.2335229</v>
      </c>
      <c r="B6706">
        <v>0.8263286</v>
      </c>
      <c r="I6706">
        <v>0.8263286</v>
      </c>
    </row>
    <row r="6707" spans="1:9">
      <c r="A6707">
        <v>0.2425624</v>
      </c>
      <c r="B6707">
        <v>0.8263286</v>
      </c>
      <c r="I6707">
        <v>0.8263286</v>
      </c>
    </row>
    <row r="6709" spans="1:9">
      <c r="A6709">
        <v>0.2154437</v>
      </c>
      <c r="B6709">
        <v>0.8444078</v>
      </c>
      <c r="I6709">
        <v>0.8444078</v>
      </c>
    </row>
    <row r="6710" spans="1:9">
      <c r="A6710">
        <v>0.251602</v>
      </c>
      <c r="B6710">
        <v>0.8444078</v>
      </c>
      <c r="I6710">
        <v>0.8444078</v>
      </c>
    </row>
    <row r="6712" spans="1:9">
      <c r="A6712">
        <v>0.2124305</v>
      </c>
      <c r="B6712">
        <v>0.8624871</v>
      </c>
      <c r="I6712">
        <v>0.8624871</v>
      </c>
    </row>
    <row r="6713" spans="1:9">
      <c r="A6713">
        <v>0.2244833</v>
      </c>
      <c r="B6713">
        <v>0.8624871</v>
      </c>
      <c r="I6713">
        <v>0.8624871</v>
      </c>
    </row>
    <row r="6715" spans="1:9">
      <c r="A6715">
        <v>1.2911554</v>
      </c>
      <c r="B6715">
        <v>0.4466646</v>
      </c>
      <c r="I6715">
        <v>0.4466646</v>
      </c>
    </row>
    <row r="6716" spans="1:9">
      <c r="A6716">
        <v>1.3122478</v>
      </c>
      <c r="B6716">
        <v>0.4466646</v>
      </c>
      <c r="I6716">
        <v>0.4466646</v>
      </c>
    </row>
    <row r="6718" spans="1:9">
      <c r="A6718">
        <v>1.330327</v>
      </c>
      <c r="B6718">
        <v>0.4466646</v>
      </c>
      <c r="I6718">
        <v>0.4466646</v>
      </c>
    </row>
    <row r="6719" spans="1:9">
      <c r="A6719">
        <v>1.3393666</v>
      </c>
      <c r="B6719">
        <v>0.4466646</v>
      </c>
      <c r="I6719">
        <v>0.4466646</v>
      </c>
    </row>
    <row r="6721" spans="1:9">
      <c r="A6721">
        <v>1.2821158</v>
      </c>
      <c r="B6721">
        <v>0.4647438</v>
      </c>
      <c r="I6721">
        <v>0.4647438</v>
      </c>
    </row>
    <row r="6722" spans="1:9">
      <c r="A6722">
        <v>1.3182742</v>
      </c>
      <c r="B6722">
        <v>0.4647438</v>
      </c>
      <c r="I6722">
        <v>0.4647438</v>
      </c>
    </row>
    <row r="6724" spans="1:9">
      <c r="A6724">
        <v>1.3273138</v>
      </c>
      <c r="B6724">
        <v>0.4647438</v>
      </c>
      <c r="I6724">
        <v>0.4647438</v>
      </c>
    </row>
    <row r="6725" spans="1:9">
      <c r="A6725">
        <v>1.330327</v>
      </c>
      <c r="B6725">
        <v>0.4647438</v>
      </c>
      <c r="I6725">
        <v>0.4647438</v>
      </c>
    </row>
    <row r="6727" spans="1:9">
      <c r="A6727">
        <v>1.2791026</v>
      </c>
      <c r="B6727">
        <v>0.482823</v>
      </c>
      <c r="I6727">
        <v>0.482823</v>
      </c>
    </row>
    <row r="6728" spans="1:9">
      <c r="A6728">
        <v>1.3212874</v>
      </c>
      <c r="B6728">
        <v>0.482823</v>
      </c>
      <c r="I6728">
        <v>0.482823</v>
      </c>
    </row>
    <row r="6730" spans="1:9">
      <c r="A6730">
        <v>1.2760894</v>
      </c>
      <c r="B6730">
        <v>0.5009023</v>
      </c>
      <c r="I6730">
        <v>0.5009023</v>
      </c>
    </row>
    <row r="6731" spans="1:9">
      <c r="A6731">
        <v>1.300195</v>
      </c>
      <c r="B6731">
        <v>0.5009023</v>
      </c>
      <c r="I6731">
        <v>0.5009023</v>
      </c>
    </row>
    <row r="6733" spans="1:9">
      <c r="A6733">
        <v>1.2640366</v>
      </c>
      <c r="B6733">
        <v>0.5189815</v>
      </c>
      <c r="I6733">
        <v>0.5189815</v>
      </c>
    </row>
    <row r="6734" spans="1:9">
      <c r="A6734">
        <v>1.2730762</v>
      </c>
      <c r="B6734">
        <v>0.5189815</v>
      </c>
      <c r="I6734">
        <v>0.5189815</v>
      </c>
    </row>
    <row r="6736" spans="1:9">
      <c r="A6736">
        <v>0.0406782</v>
      </c>
      <c r="B6736">
        <v>0.9528833</v>
      </c>
      <c r="I6736">
        <v>0.9528833</v>
      </c>
    </row>
    <row r="6737" spans="1:9">
      <c r="A6737">
        <v>0.0738234</v>
      </c>
      <c r="B6737">
        <v>0.9528833</v>
      </c>
      <c r="I6737">
        <v>0.9528833</v>
      </c>
    </row>
    <row r="6739" spans="1:9">
      <c r="A6739">
        <v>-0.0798498</v>
      </c>
      <c r="B6739">
        <v>0.2116344</v>
      </c>
      <c r="I6739">
        <v>0.2116344</v>
      </c>
    </row>
    <row r="6740" spans="1:9">
      <c r="A6740">
        <v>-0.0467046</v>
      </c>
      <c r="B6740">
        <v>0.2116344</v>
      </c>
      <c r="I6740">
        <v>0.2116344</v>
      </c>
    </row>
    <row r="6742" spans="1:9">
      <c r="A6742">
        <v>-0.0768366</v>
      </c>
      <c r="B6742">
        <v>0.2297137</v>
      </c>
      <c r="I6742">
        <v>0.2297137</v>
      </c>
    </row>
    <row r="6743" spans="1:9">
      <c r="A6743">
        <v>0.0195858</v>
      </c>
      <c r="B6743">
        <v>0.2297137</v>
      </c>
      <c r="I6743">
        <v>0.2297137</v>
      </c>
    </row>
    <row r="6745" spans="1:9">
      <c r="A6745">
        <v>-0.067797</v>
      </c>
      <c r="B6745">
        <v>0.2477929</v>
      </c>
      <c r="I6745">
        <v>0.2477929</v>
      </c>
    </row>
    <row r="6746" spans="1:9">
      <c r="A6746">
        <v>0.0316386</v>
      </c>
      <c r="B6746">
        <v>0.2477929</v>
      </c>
      <c r="I6746">
        <v>0.2477929</v>
      </c>
    </row>
    <row r="6748" spans="1:9">
      <c r="A6748">
        <v>-0.0617706</v>
      </c>
      <c r="B6748">
        <v>0.2658721</v>
      </c>
      <c r="I6748">
        <v>0.2658721</v>
      </c>
    </row>
    <row r="6749" spans="1:9">
      <c r="A6749">
        <v>0.0135594</v>
      </c>
      <c r="B6749">
        <v>0.2658721</v>
      </c>
      <c r="I6749">
        <v>0.2658721</v>
      </c>
    </row>
    <row r="6751" spans="1:9">
      <c r="A6751">
        <v>-0.0346518</v>
      </c>
      <c r="B6751">
        <v>0.2839514</v>
      </c>
      <c r="I6751">
        <v>0.2839514</v>
      </c>
    </row>
    <row r="6752" spans="1:9">
      <c r="A6752">
        <v>0.0045198</v>
      </c>
      <c r="B6752">
        <v>0.2839514</v>
      </c>
      <c r="I6752">
        <v>0.2839514</v>
      </c>
    </row>
    <row r="6754" spans="1:9">
      <c r="A6754">
        <v>-0.0135594</v>
      </c>
      <c r="B6754">
        <v>0.3020306</v>
      </c>
      <c r="I6754">
        <v>0.3020306</v>
      </c>
    </row>
    <row r="6755" spans="1:9">
      <c r="A6755">
        <v>-0.007533</v>
      </c>
      <c r="B6755">
        <v>0.3020306</v>
      </c>
      <c r="I6755">
        <v>0.3020306</v>
      </c>
    </row>
    <row r="6757" spans="1:9">
      <c r="A6757">
        <v>0.3028264</v>
      </c>
      <c r="B6757">
        <v>0.8082494</v>
      </c>
      <c r="I6757">
        <v>0.8082494</v>
      </c>
    </row>
    <row r="6758" spans="1:9">
      <c r="A6758">
        <v>0.3480244</v>
      </c>
      <c r="B6758">
        <v>0.8082494</v>
      </c>
      <c r="I6758">
        <v>0.8082494</v>
      </c>
    </row>
    <row r="6760" spans="1:9">
      <c r="A6760">
        <v>0.2998132</v>
      </c>
      <c r="B6760">
        <v>0.8263286</v>
      </c>
      <c r="I6760">
        <v>0.8263286</v>
      </c>
    </row>
    <row r="6761" spans="1:9">
      <c r="A6761">
        <v>0.3630904</v>
      </c>
      <c r="B6761">
        <v>0.8263286</v>
      </c>
      <c r="I6761">
        <v>0.8263286</v>
      </c>
    </row>
    <row r="6763" spans="1:9">
      <c r="A6763">
        <v>0.3480244</v>
      </c>
      <c r="B6763">
        <v>0.8444078</v>
      </c>
      <c r="I6763">
        <v>0.8444078</v>
      </c>
    </row>
    <row r="6764" spans="1:9">
      <c r="A6764">
        <v>0.3540508</v>
      </c>
      <c r="B6764">
        <v>0.8444078</v>
      </c>
      <c r="I6764">
        <v>0.8444078</v>
      </c>
    </row>
    <row r="6766" spans="1:9">
      <c r="A6766">
        <v>0.4414335</v>
      </c>
      <c r="B6766">
        <v>-0.07763340000000001</v>
      </c>
      <c r="I6766">
        <v>-0.07763340000000001</v>
      </c>
    </row>
    <row r="6767" spans="1:9">
      <c r="A6767">
        <v>0.4534863</v>
      </c>
      <c r="B6767">
        <v>-0.07763340000000001</v>
      </c>
      <c r="I6767">
        <v>-0.07763340000000001</v>
      </c>
    </row>
    <row r="6769" spans="1:9">
      <c r="A6769">
        <v>0.4384203</v>
      </c>
      <c r="B6769">
        <v>-0.0595542</v>
      </c>
      <c r="I6769">
        <v>-0.0595542</v>
      </c>
    </row>
    <row r="6770" spans="1:9">
      <c r="A6770">
        <v>0.4595127</v>
      </c>
      <c r="B6770">
        <v>-0.0595542</v>
      </c>
      <c r="I6770">
        <v>-0.0595542</v>
      </c>
    </row>
    <row r="6772" spans="1:9">
      <c r="A6772">
        <v>0.0256122</v>
      </c>
      <c r="B6772">
        <v>0.1393175</v>
      </c>
      <c r="I6772">
        <v>0.1393175</v>
      </c>
    </row>
    <row r="6773" spans="1:9">
      <c r="A6773">
        <v>0.037665</v>
      </c>
      <c r="B6773">
        <v>0.1393175</v>
      </c>
      <c r="I6773">
        <v>0.1393175</v>
      </c>
    </row>
    <row r="6775" spans="1:9">
      <c r="A6775">
        <v>0.0256122</v>
      </c>
      <c r="B6775">
        <v>0.1573967</v>
      </c>
      <c r="I6775">
        <v>0.1573967</v>
      </c>
    </row>
    <row r="6776" spans="1:9">
      <c r="A6776">
        <v>0.0406782</v>
      </c>
      <c r="B6776">
        <v>0.1573967</v>
      </c>
      <c r="I6776">
        <v>0.1573967</v>
      </c>
    </row>
    <row r="6778" spans="1:9">
      <c r="A6778">
        <v>0.0256122</v>
      </c>
      <c r="B6778">
        <v>0.1754759</v>
      </c>
      <c r="I6778">
        <v>0.1754759</v>
      </c>
    </row>
    <row r="6779" spans="1:9">
      <c r="A6779">
        <v>0.0406782</v>
      </c>
      <c r="B6779">
        <v>0.1754759</v>
      </c>
      <c r="I6779">
        <v>0.1754759</v>
      </c>
    </row>
    <row r="6781" spans="1:9">
      <c r="A6781">
        <v>0.022599</v>
      </c>
      <c r="B6781">
        <v>0.1935552</v>
      </c>
      <c r="I6781">
        <v>0.1935552</v>
      </c>
    </row>
    <row r="6782" spans="1:9">
      <c r="A6782">
        <v>0.0467046</v>
      </c>
      <c r="B6782">
        <v>0.1935552</v>
      </c>
      <c r="I6782">
        <v>0.1935552</v>
      </c>
    </row>
    <row r="6784" spans="1:9">
      <c r="A6784">
        <v>0.0135594</v>
      </c>
      <c r="B6784">
        <v>0.2116344</v>
      </c>
      <c r="I6784">
        <v>0.2116344</v>
      </c>
    </row>
    <row r="6785" spans="1:9">
      <c r="A6785">
        <v>0.052731</v>
      </c>
      <c r="B6785">
        <v>0.2116344</v>
      </c>
      <c r="I6785">
        <v>0.2116344</v>
      </c>
    </row>
    <row r="6787" spans="1:9">
      <c r="A6787">
        <v>0.022599</v>
      </c>
      <c r="B6787">
        <v>0.2297137</v>
      </c>
      <c r="I6787">
        <v>0.2297137</v>
      </c>
    </row>
    <row r="6788" spans="1:9">
      <c r="A6788">
        <v>0.052731</v>
      </c>
      <c r="B6788">
        <v>0.2297137</v>
      </c>
      <c r="I6788">
        <v>0.2297137</v>
      </c>
    </row>
    <row r="6790" spans="1:9">
      <c r="A6790">
        <v>1.7250559</v>
      </c>
      <c r="B6790">
        <v>0.103159</v>
      </c>
      <c r="I6790">
        <v>0.103159</v>
      </c>
    </row>
    <row r="6791" spans="1:9">
      <c r="A6791">
        <v>1.7310823</v>
      </c>
      <c r="B6791">
        <v>0.103159</v>
      </c>
      <c r="I6791">
        <v>0.103159</v>
      </c>
    </row>
    <row r="6793" spans="1:9">
      <c r="A6793">
        <v>-0.9868224</v>
      </c>
      <c r="B6793">
        <v>-0.4392182</v>
      </c>
      <c r="I6793">
        <v>-0.4392182</v>
      </c>
    </row>
    <row r="6794" spans="1:9">
      <c r="A6794">
        <v>-0.96573</v>
      </c>
      <c r="B6794">
        <v>-0.4392182</v>
      </c>
      <c r="I6794">
        <v>-0.4392182</v>
      </c>
    </row>
    <row r="6796" spans="1:9">
      <c r="A6796">
        <v>-0.950664</v>
      </c>
      <c r="B6796">
        <v>-0.4392182</v>
      </c>
      <c r="I6796">
        <v>-0.4392182</v>
      </c>
    </row>
    <row r="6797" spans="1:9">
      <c r="A6797">
        <v>-0.9084792</v>
      </c>
      <c r="B6797">
        <v>-0.4392182</v>
      </c>
      <c r="I6797">
        <v>-0.4392182</v>
      </c>
    </row>
    <row r="6799" spans="1:9">
      <c r="A6799">
        <v>-0.995862</v>
      </c>
      <c r="B6799">
        <v>-0.421139</v>
      </c>
      <c r="I6799">
        <v>-0.421139</v>
      </c>
    </row>
    <row r="6800" spans="1:9">
      <c r="A6800">
        <v>-0.9084792</v>
      </c>
      <c r="B6800">
        <v>-0.421139</v>
      </c>
      <c r="I6800">
        <v>-0.421139</v>
      </c>
    </row>
    <row r="6802" spans="1:9">
      <c r="A6802">
        <v>-1.0018884</v>
      </c>
      <c r="B6802">
        <v>-0.4030597</v>
      </c>
      <c r="I6802">
        <v>-0.4030597</v>
      </c>
    </row>
    <row r="6803" spans="1:9">
      <c r="A6803">
        <v>-0.9084792</v>
      </c>
      <c r="B6803">
        <v>-0.4030597</v>
      </c>
      <c r="I6803">
        <v>-0.4030597</v>
      </c>
    </row>
    <row r="6805" spans="1:9">
      <c r="A6805">
        <v>-1.0049016</v>
      </c>
      <c r="B6805">
        <v>-0.3849805</v>
      </c>
      <c r="I6805">
        <v>-0.3849805</v>
      </c>
    </row>
    <row r="6806" spans="1:9">
      <c r="A6806">
        <v>-0.8482153</v>
      </c>
      <c r="B6806">
        <v>-0.3849805</v>
      </c>
      <c r="I6806">
        <v>-0.3849805</v>
      </c>
    </row>
    <row r="6808" spans="1:9">
      <c r="A6808">
        <v>-1.010928</v>
      </c>
      <c r="B6808">
        <v>-0.3669013</v>
      </c>
      <c r="I6808">
        <v>-0.3669013</v>
      </c>
    </row>
    <row r="6809" spans="1:9">
      <c r="A6809">
        <v>-0.8452021</v>
      </c>
      <c r="B6809">
        <v>-0.3669013</v>
      </c>
      <c r="I6809">
        <v>-0.3669013</v>
      </c>
    </row>
    <row r="6811" spans="1:9">
      <c r="A6811">
        <v>-1.0199676</v>
      </c>
      <c r="B6811">
        <v>-0.348822</v>
      </c>
      <c r="I6811">
        <v>-0.348822</v>
      </c>
    </row>
    <row r="6812" spans="1:9">
      <c r="A6812">
        <v>-0.8572549</v>
      </c>
      <c r="B6812">
        <v>-0.348822</v>
      </c>
      <c r="I6812">
        <v>-0.348822</v>
      </c>
    </row>
    <row r="6814" spans="1:9">
      <c r="A6814">
        <v>-1.0169544</v>
      </c>
      <c r="B6814">
        <v>-0.3307428</v>
      </c>
      <c r="I6814">
        <v>-0.3307428</v>
      </c>
    </row>
    <row r="6815" spans="1:9">
      <c r="A6815">
        <v>-0.8602681</v>
      </c>
      <c r="B6815">
        <v>-0.3307428</v>
      </c>
      <c r="I6815">
        <v>-0.3307428</v>
      </c>
    </row>
    <row r="6817" spans="1:9">
      <c r="A6817">
        <v>-1.0229808</v>
      </c>
      <c r="B6817">
        <v>-0.3126635</v>
      </c>
      <c r="I6817">
        <v>-0.3126635</v>
      </c>
    </row>
    <row r="6818" spans="1:9">
      <c r="A6818">
        <v>-0.8934132</v>
      </c>
      <c r="B6818">
        <v>-0.3126635</v>
      </c>
      <c r="I6818">
        <v>-0.3126635</v>
      </c>
    </row>
    <row r="6820" spans="1:9">
      <c r="A6820">
        <v>-1.0199676</v>
      </c>
      <c r="B6820">
        <v>-0.2945843</v>
      </c>
      <c r="I6820">
        <v>-0.2945843</v>
      </c>
    </row>
    <row r="6821" spans="1:9">
      <c r="A6821">
        <v>-0.8934132</v>
      </c>
      <c r="B6821">
        <v>-0.2945843</v>
      </c>
      <c r="I6821">
        <v>-0.2945843</v>
      </c>
    </row>
    <row r="6823" spans="1:9">
      <c r="A6823">
        <v>-1.0199676</v>
      </c>
      <c r="B6823">
        <v>-0.2765051</v>
      </c>
      <c r="I6823">
        <v>-0.2765051</v>
      </c>
    </row>
    <row r="6824" spans="1:9">
      <c r="A6824">
        <v>-0.8994396</v>
      </c>
      <c r="B6824">
        <v>-0.2765051</v>
      </c>
      <c r="I6824">
        <v>-0.2765051</v>
      </c>
    </row>
    <row r="6826" spans="1:9">
      <c r="A6826">
        <v>-1.0199676</v>
      </c>
      <c r="B6826">
        <v>-0.2584258</v>
      </c>
      <c r="I6826">
        <v>-0.2584258</v>
      </c>
    </row>
    <row r="6827" spans="1:9">
      <c r="A6827">
        <v>-0.9386112</v>
      </c>
      <c r="B6827">
        <v>-0.2584258</v>
      </c>
      <c r="I6827">
        <v>-0.2584258</v>
      </c>
    </row>
    <row r="6829" spans="1:9">
      <c r="A6829">
        <v>-1.025994</v>
      </c>
      <c r="B6829">
        <v>-0.2403466</v>
      </c>
      <c r="I6829">
        <v>-0.2403466</v>
      </c>
    </row>
    <row r="6830" spans="1:9">
      <c r="A6830">
        <v>-0.9687432</v>
      </c>
      <c r="B6830">
        <v>-0.2403466</v>
      </c>
      <c r="I6830">
        <v>-0.2403466</v>
      </c>
    </row>
    <row r="6832" spans="1:9">
      <c r="A6832">
        <v>-1.0350336</v>
      </c>
      <c r="B6832">
        <v>-0.2222673</v>
      </c>
      <c r="I6832">
        <v>-0.2222673</v>
      </c>
    </row>
    <row r="6833" spans="1:9">
      <c r="A6833">
        <v>-1.0320204</v>
      </c>
      <c r="B6833">
        <v>-0.2222673</v>
      </c>
      <c r="I6833">
        <v>-0.2222673</v>
      </c>
    </row>
    <row r="6835" spans="1:9">
      <c r="A6835">
        <v>-1.0169544</v>
      </c>
      <c r="B6835">
        <v>-0.2222673</v>
      </c>
      <c r="I6835">
        <v>-0.2222673</v>
      </c>
    </row>
    <row r="6836" spans="1:9">
      <c r="A6836">
        <v>-0.9747696</v>
      </c>
      <c r="B6836">
        <v>-0.2222673</v>
      </c>
      <c r="I6836">
        <v>-0.2222673</v>
      </c>
    </row>
    <row r="6838" spans="1:9">
      <c r="A6838">
        <v>-0.995862</v>
      </c>
      <c r="B6838">
        <v>-0.2041881</v>
      </c>
      <c r="I6838">
        <v>-0.2041881</v>
      </c>
    </row>
    <row r="6839" spans="1:9">
      <c r="A6839">
        <v>-0.9777828</v>
      </c>
      <c r="B6839">
        <v>-0.2041881</v>
      </c>
      <c r="I6839">
        <v>-0.2041881</v>
      </c>
    </row>
    <row r="6841" spans="1:9">
      <c r="A6841">
        <v>-1.1224163</v>
      </c>
      <c r="B6841">
        <v>0.482823</v>
      </c>
      <c r="I6841">
        <v>0.482823</v>
      </c>
    </row>
    <row r="6842" spans="1:9">
      <c r="A6842">
        <v>-1.1194031</v>
      </c>
      <c r="B6842">
        <v>0.482823</v>
      </c>
      <c r="I6842">
        <v>0.482823</v>
      </c>
    </row>
    <row r="6844" spans="1:9">
      <c r="A6844">
        <v>1.270063</v>
      </c>
      <c r="B6844">
        <v>0.5370608</v>
      </c>
      <c r="I6844">
        <v>0.5370608</v>
      </c>
    </row>
    <row r="6845" spans="1:9">
      <c r="A6845">
        <v>1.3092346</v>
      </c>
      <c r="B6845">
        <v>0.5370608</v>
      </c>
      <c r="I6845">
        <v>0.5370608</v>
      </c>
    </row>
    <row r="6847" spans="1:9">
      <c r="A6847">
        <v>1.270063</v>
      </c>
      <c r="B6847">
        <v>0.55514</v>
      </c>
      <c r="I6847">
        <v>0.55514</v>
      </c>
    </row>
    <row r="6848" spans="1:9">
      <c r="A6848">
        <v>1.2941686</v>
      </c>
      <c r="B6848">
        <v>0.55514</v>
      </c>
      <c r="I6848">
        <v>0.55514</v>
      </c>
    </row>
    <row r="6850" spans="1:9">
      <c r="A6850">
        <v>0.2968</v>
      </c>
      <c r="B6850">
        <v>-0.5296144</v>
      </c>
      <c r="I6850">
        <v>-0.5296144</v>
      </c>
    </row>
    <row r="6851" spans="1:9">
      <c r="A6851">
        <v>0.3088528</v>
      </c>
      <c r="B6851">
        <v>-0.5296144</v>
      </c>
      <c r="I6851">
        <v>-0.5296144</v>
      </c>
    </row>
    <row r="6853" spans="1:9">
      <c r="A6853">
        <v>0.2968</v>
      </c>
      <c r="B6853">
        <v>-0.5115352</v>
      </c>
      <c r="I6853">
        <v>-0.5115352</v>
      </c>
    </row>
    <row r="6854" spans="1:9">
      <c r="A6854">
        <v>0.3239188</v>
      </c>
      <c r="B6854">
        <v>-0.5115352</v>
      </c>
      <c r="I6854">
        <v>-0.5115352</v>
      </c>
    </row>
    <row r="6856" spans="1:9">
      <c r="A6856">
        <v>0.2877604</v>
      </c>
      <c r="B6856">
        <v>-0.4934559</v>
      </c>
      <c r="I6856">
        <v>-0.4934559</v>
      </c>
    </row>
    <row r="6857" spans="1:9">
      <c r="A6857">
        <v>0.37213</v>
      </c>
      <c r="B6857">
        <v>-0.4934559</v>
      </c>
      <c r="I6857">
        <v>-0.4934559</v>
      </c>
    </row>
    <row r="6859" spans="1:9">
      <c r="A6859">
        <v>0.2877604</v>
      </c>
      <c r="B6859">
        <v>-0.4753767</v>
      </c>
      <c r="I6859">
        <v>-0.4753767</v>
      </c>
    </row>
    <row r="6860" spans="1:9">
      <c r="A6860">
        <v>0.387196</v>
      </c>
      <c r="B6860">
        <v>-0.4753767</v>
      </c>
      <c r="I6860">
        <v>-0.4753767</v>
      </c>
    </row>
    <row r="6862" spans="1:9">
      <c r="A6862">
        <v>0.2907736</v>
      </c>
      <c r="B6862">
        <v>-0.4572975</v>
      </c>
      <c r="I6862">
        <v>-0.4572975</v>
      </c>
    </row>
    <row r="6863" spans="1:9">
      <c r="A6863">
        <v>0.4022619</v>
      </c>
      <c r="B6863">
        <v>-0.4572975</v>
      </c>
      <c r="I6863">
        <v>-0.4572975</v>
      </c>
    </row>
    <row r="6865" spans="1:9">
      <c r="A6865">
        <v>0.2907736</v>
      </c>
      <c r="B6865">
        <v>-0.4392182</v>
      </c>
      <c r="I6865">
        <v>-0.4392182</v>
      </c>
    </row>
    <row r="6866" spans="1:9">
      <c r="A6866">
        <v>0.4233543</v>
      </c>
      <c r="B6866">
        <v>-0.4392182</v>
      </c>
      <c r="I6866">
        <v>-0.4392182</v>
      </c>
    </row>
    <row r="6868" spans="1:9">
      <c r="A6868">
        <v>0.3058396</v>
      </c>
      <c r="B6868">
        <v>-0.421139</v>
      </c>
      <c r="I6868">
        <v>-0.421139</v>
      </c>
    </row>
    <row r="6869" spans="1:9">
      <c r="A6869">
        <v>0.4022619</v>
      </c>
      <c r="B6869">
        <v>-0.421139</v>
      </c>
      <c r="I6869">
        <v>-0.421139</v>
      </c>
    </row>
    <row r="6871" spans="1:9">
      <c r="A6871">
        <v>0.3058396</v>
      </c>
      <c r="B6871">
        <v>-0.4030597</v>
      </c>
      <c r="I6871">
        <v>-0.4030597</v>
      </c>
    </row>
    <row r="6872" spans="1:9">
      <c r="A6872">
        <v>0.3932224</v>
      </c>
      <c r="B6872">
        <v>-0.4030597</v>
      </c>
      <c r="I6872">
        <v>-0.4030597</v>
      </c>
    </row>
    <row r="6874" spans="1:9">
      <c r="A6874">
        <v>0.3088528</v>
      </c>
      <c r="B6874">
        <v>-0.3849805</v>
      </c>
      <c r="I6874">
        <v>-0.3849805</v>
      </c>
    </row>
    <row r="6875" spans="1:9">
      <c r="A6875">
        <v>0.3811696</v>
      </c>
      <c r="B6875">
        <v>-0.3849805</v>
      </c>
      <c r="I6875">
        <v>-0.3849805</v>
      </c>
    </row>
    <row r="6877" spans="1:9">
      <c r="A6877">
        <v>0.3088528</v>
      </c>
      <c r="B6877">
        <v>-0.3669013</v>
      </c>
      <c r="I6877">
        <v>-0.3669013</v>
      </c>
    </row>
    <row r="6878" spans="1:9">
      <c r="A6878">
        <v>0.37213</v>
      </c>
      <c r="B6878">
        <v>-0.3669013</v>
      </c>
      <c r="I6878">
        <v>-0.3669013</v>
      </c>
    </row>
    <row r="6880" spans="1:9">
      <c r="A6880">
        <v>0.2877604</v>
      </c>
      <c r="B6880">
        <v>0.9709625</v>
      </c>
      <c r="I6880">
        <v>0.9709625</v>
      </c>
    </row>
    <row r="6881" spans="1:9">
      <c r="A6881">
        <v>0.2968</v>
      </c>
      <c r="B6881">
        <v>0.9709625</v>
      </c>
      <c r="I6881">
        <v>0.9709625</v>
      </c>
    </row>
    <row r="6883" spans="1:9">
      <c r="A6883">
        <v>0.3148792</v>
      </c>
      <c r="B6883">
        <v>0.9709625</v>
      </c>
      <c r="I6883">
        <v>0.9709625</v>
      </c>
    </row>
    <row r="6884" spans="1:9">
      <c r="A6884">
        <v>0.37213</v>
      </c>
      <c r="B6884">
        <v>0.9709625</v>
      </c>
      <c r="I6884">
        <v>0.9709625</v>
      </c>
    </row>
    <row r="6886" spans="1:9">
      <c r="A6886">
        <v>0.2877604</v>
      </c>
      <c r="B6886">
        <v>0.9890418</v>
      </c>
      <c r="I6886">
        <v>0.9890418</v>
      </c>
    </row>
    <row r="6887" spans="1:9">
      <c r="A6887">
        <v>0.3781564</v>
      </c>
      <c r="B6887">
        <v>0.9890418</v>
      </c>
      <c r="I6887">
        <v>0.9890418</v>
      </c>
    </row>
    <row r="6889" spans="1:9">
      <c r="A6889">
        <v>0.3058396</v>
      </c>
      <c r="B6889">
        <v>1.007121</v>
      </c>
      <c r="I6889">
        <v>1.007121</v>
      </c>
    </row>
    <row r="6890" spans="1:9">
      <c r="A6890">
        <v>0.37213</v>
      </c>
      <c r="B6890">
        <v>1.007121</v>
      </c>
      <c r="I6890">
        <v>1.007121</v>
      </c>
    </row>
    <row r="6892" spans="1:9">
      <c r="A6892">
        <v>0.3148792</v>
      </c>
      <c r="B6892">
        <v>1.0252002</v>
      </c>
      <c r="I6892">
        <v>1.0252002</v>
      </c>
    </row>
    <row r="6893" spans="1:9">
      <c r="A6893">
        <v>0.3630904</v>
      </c>
      <c r="B6893">
        <v>1.0252002</v>
      </c>
      <c r="I6893">
        <v>1.0252002</v>
      </c>
    </row>
    <row r="6895" spans="1:9">
      <c r="A6895">
        <v>-1.3122478</v>
      </c>
      <c r="B6895">
        <v>0.3381891</v>
      </c>
      <c r="I6895">
        <v>0.3381891</v>
      </c>
    </row>
    <row r="6896" spans="1:9">
      <c r="A6896">
        <v>-1.3032082</v>
      </c>
      <c r="B6896">
        <v>0.3381891</v>
      </c>
      <c r="I6896">
        <v>0.3381891</v>
      </c>
    </row>
    <row r="6898" spans="1:9">
      <c r="A6898">
        <v>-1.3092346</v>
      </c>
      <c r="B6898">
        <v>0.3562683</v>
      </c>
      <c r="I6898">
        <v>0.3562683</v>
      </c>
    </row>
    <row r="6899" spans="1:9">
      <c r="A6899">
        <v>-1.2971818</v>
      </c>
      <c r="B6899">
        <v>0.3562683</v>
      </c>
      <c r="I6899">
        <v>0.3562683</v>
      </c>
    </row>
    <row r="6901" spans="1:9">
      <c r="A6901">
        <v>0.4263675</v>
      </c>
      <c r="B6901">
        <v>-0.2584258</v>
      </c>
      <c r="I6901">
        <v>-0.2584258</v>
      </c>
    </row>
    <row r="6902" spans="1:9">
      <c r="A6902">
        <v>0.4384203</v>
      </c>
      <c r="B6902">
        <v>-0.2584258</v>
      </c>
      <c r="I6902">
        <v>-0.2584258</v>
      </c>
    </row>
    <row r="6904" spans="1:9">
      <c r="A6904">
        <v>0.4082883</v>
      </c>
      <c r="B6904">
        <v>-0.2403466</v>
      </c>
      <c r="I6904">
        <v>-0.2403466</v>
      </c>
    </row>
    <row r="6905" spans="1:9">
      <c r="A6905">
        <v>0.4233543</v>
      </c>
      <c r="B6905">
        <v>-0.2403466</v>
      </c>
      <c r="I6905">
        <v>-0.2403466</v>
      </c>
    </row>
    <row r="6907" spans="1:9">
      <c r="A6907">
        <v>0.3630904</v>
      </c>
      <c r="B6907">
        <v>-0.2222673</v>
      </c>
      <c r="I6907">
        <v>-0.2222673</v>
      </c>
    </row>
    <row r="6908" spans="1:9">
      <c r="A6908">
        <v>0.4233543</v>
      </c>
      <c r="B6908">
        <v>-0.2222673</v>
      </c>
      <c r="I6908">
        <v>-0.2222673</v>
      </c>
    </row>
    <row r="6910" spans="1:9">
      <c r="A6910">
        <v>0.3329584</v>
      </c>
      <c r="B6910">
        <v>-0.2041881</v>
      </c>
      <c r="I6910">
        <v>-0.2041881</v>
      </c>
    </row>
    <row r="6911" spans="1:9">
      <c r="A6911">
        <v>0.4263675</v>
      </c>
      <c r="B6911">
        <v>-0.2041881</v>
      </c>
      <c r="I6911">
        <v>-0.2041881</v>
      </c>
    </row>
    <row r="6913" spans="1:9">
      <c r="A6913">
        <v>0.326932</v>
      </c>
      <c r="B6913">
        <v>-0.1861089</v>
      </c>
      <c r="I6913">
        <v>-0.1861089</v>
      </c>
    </row>
    <row r="6914" spans="1:9">
      <c r="A6914">
        <v>0.4233543</v>
      </c>
      <c r="B6914">
        <v>-0.1861089</v>
      </c>
      <c r="I6914">
        <v>-0.1861089</v>
      </c>
    </row>
    <row r="6916" spans="1:9">
      <c r="A6916">
        <v>0.3299452</v>
      </c>
      <c r="B6916">
        <v>-0.1680296</v>
      </c>
      <c r="I6916">
        <v>-0.1680296</v>
      </c>
    </row>
    <row r="6917" spans="1:9">
      <c r="A6917">
        <v>0.4444467</v>
      </c>
      <c r="B6917">
        <v>-0.1680296</v>
      </c>
      <c r="I6917">
        <v>-0.1680296</v>
      </c>
    </row>
    <row r="6919" spans="1:9">
      <c r="A6919">
        <v>0.2546152</v>
      </c>
      <c r="B6919">
        <v>-0.1499504</v>
      </c>
      <c r="I6919">
        <v>-0.1499504</v>
      </c>
    </row>
    <row r="6920" spans="1:9">
      <c r="A6920">
        <v>0.2877604</v>
      </c>
      <c r="B6920">
        <v>-0.1499504</v>
      </c>
      <c r="I6920">
        <v>-0.1499504</v>
      </c>
    </row>
    <row r="6922" spans="1:9">
      <c r="A6922">
        <v>0.326932</v>
      </c>
      <c r="B6922">
        <v>-0.1499504</v>
      </c>
      <c r="I6922">
        <v>-0.1499504</v>
      </c>
    </row>
    <row r="6923" spans="1:9">
      <c r="A6923">
        <v>0.4534863</v>
      </c>
      <c r="B6923">
        <v>-0.1499504</v>
      </c>
      <c r="I6923">
        <v>-0.1499504</v>
      </c>
    </row>
    <row r="6925" spans="1:9">
      <c r="A6925">
        <v>0.2485888</v>
      </c>
      <c r="B6925">
        <v>-0.1318711</v>
      </c>
      <c r="I6925">
        <v>-0.1318711</v>
      </c>
    </row>
    <row r="6926" spans="1:9">
      <c r="A6926">
        <v>0.4414335</v>
      </c>
      <c r="B6926">
        <v>-0.1318711</v>
      </c>
      <c r="I6926">
        <v>-0.1318711</v>
      </c>
    </row>
    <row r="6928" spans="1:9">
      <c r="A6928">
        <v>0.1883249</v>
      </c>
      <c r="B6928">
        <v>-0.1137919</v>
      </c>
      <c r="I6928">
        <v>-0.1137919</v>
      </c>
    </row>
    <row r="6929" spans="1:9">
      <c r="A6929">
        <v>0.4414335</v>
      </c>
      <c r="B6929">
        <v>-0.1137919</v>
      </c>
      <c r="I6929">
        <v>-0.1137919</v>
      </c>
    </row>
    <row r="6931" spans="1:9">
      <c r="A6931">
        <v>0.2033909</v>
      </c>
      <c r="B6931">
        <v>-0.0957127</v>
      </c>
      <c r="I6931">
        <v>-0.0957127</v>
      </c>
    </row>
    <row r="6932" spans="1:9">
      <c r="A6932">
        <v>0.2124305</v>
      </c>
      <c r="B6932">
        <v>-0.0957127</v>
      </c>
      <c r="I6932">
        <v>-0.0957127</v>
      </c>
    </row>
    <row r="6934" spans="1:9">
      <c r="A6934">
        <v>0.2244833</v>
      </c>
      <c r="B6934">
        <v>-0.0957127</v>
      </c>
      <c r="I6934">
        <v>-0.0957127</v>
      </c>
    </row>
    <row r="6935" spans="1:9">
      <c r="A6935">
        <v>0.4384203</v>
      </c>
      <c r="B6935">
        <v>-0.0957127</v>
      </c>
      <c r="I6935">
        <v>-0.0957127</v>
      </c>
    </row>
    <row r="6937" spans="1:9">
      <c r="A6937">
        <v>0.2395493</v>
      </c>
      <c r="B6937">
        <v>-0.07763340000000001</v>
      </c>
      <c r="I6937">
        <v>-0.07763340000000001</v>
      </c>
    </row>
    <row r="6938" spans="1:9">
      <c r="A6938">
        <v>0.4384203</v>
      </c>
      <c r="B6938">
        <v>-0.07763340000000001</v>
      </c>
      <c r="I6938">
        <v>-0.07763340000000001</v>
      </c>
    </row>
    <row r="6940" spans="1:9">
      <c r="A6940">
        <v>0.2425624</v>
      </c>
      <c r="B6940">
        <v>-0.0595542</v>
      </c>
      <c r="I6940">
        <v>-0.0595542</v>
      </c>
    </row>
    <row r="6941" spans="1:9">
      <c r="A6941">
        <v>0.4354071</v>
      </c>
      <c r="B6941">
        <v>-0.0595542</v>
      </c>
      <c r="I6941">
        <v>-0.0595542</v>
      </c>
    </row>
    <row r="6943" spans="1:9">
      <c r="A6943">
        <v>0.2455756</v>
      </c>
      <c r="B6943">
        <v>-0.0414749</v>
      </c>
      <c r="I6943">
        <v>-0.0414749</v>
      </c>
    </row>
    <row r="6944" spans="1:9">
      <c r="A6944">
        <v>0.4384203</v>
      </c>
      <c r="B6944">
        <v>-0.0414749</v>
      </c>
      <c r="I6944">
        <v>-0.0414749</v>
      </c>
    </row>
    <row r="6946" spans="1:9">
      <c r="A6946">
        <v>0.2576284</v>
      </c>
      <c r="B6946">
        <v>-0.0233957</v>
      </c>
      <c r="I6946">
        <v>-0.0233957</v>
      </c>
    </row>
    <row r="6947" spans="1:9">
      <c r="A6947">
        <v>0.4444467</v>
      </c>
      <c r="B6947">
        <v>-0.0233957</v>
      </c>
      <c r="I6947">
        <v>-0.0233957</v>
      </c>
    </row>
    <row r="6949" spans="1:9">
      <c r="A6949">
        <v>0.266668</v>
      </c>
      <c r="B6949">
        <v>-0.0053165</v>
      </c>
      <c r="I6949">
        <v>-0.0053165</v>
      </c>
    </row>
    <row r="6950" spans="1:9">
      <c r="A6950">
        <v>0.4474599</v>
      </c>
      <c r="B6950">
        <v>-0.0053165</v>
      </c>
      <c r="I6950">
        <v>-0.0053165</v>
      </c>
    </row>
    <row r="6952" spans="1:9">
      <c r="A6952">
        <v>0.2696812</v>
      </c>
      <c r="B6952">
        <v>0.0127628</v>
      </c>
      <c r="I6952">
        <v>0.0127628</v>
      </c>
    </row>
    <row r="6953" spans="1:9">
      <c r="A6953">
        <v>0.4474599</v>
      </c>
      <c r="B6953">
        <v>0.0127628</v>
      </c>
      <c r="I6953">
        <v>0.0127628</v>
      </c>
    </row>
    <row r="6955" spans="1:9">
      <c r="A6955">
        <v>0.2696812</v>
      </c>
      <c r="B6955">
        <v>0.030842</v>
      </c>
      <c r="I6955">
        <v>0.030842</v>
      </c>
    </row>
    <row r="6956" spans="1:9">
      <c r="A6956">
        <v>0.4564995</v>
      </c>
      <c r="B6956">
        <v>0.030842</v>
      </c>
      <c r="I6956">
        <v>0.030842</v>
      </c>
    </row>
    <row r="6958" spans="1:9">
      <c r="A6958">
        <v>0.2726944</v>
      </c>
      <c r="B6958">
        <v>0.0489213</v>
      </c>
      <c r="I6958">
        <v>0.0489213</v>
      </c>
    </row>
    <row r="6959" spans="1:9">
      <c r="A6959">
        <v>0.4625259</v>
      </c>
      <c r="B6959">
        <v>0.0489213</v>
      </c>
      <c r="I6959">
        <v>0.0489213</v>
      </c>
    </row>
    <row r="6961" spans="1:9">
      <c r="A6961">
        <v>0.2787208</v>
      </c>
      <c r="B6961">
        <v>0.0670005</v>
      </c>
      <c r="I6961">
        <v>0.0670005</v>
      </c>
    </row>
    <row r="6962" spans="1:9">
      <c r="A6962">
        <v>0.4625259</v>
      </c>
      <c r="B6962">
        <v>0.0670005</v>
      </c>
      <c r="I6962">
        <v>0.0670005</v>
      </c>
    </row>
    <row r="6964" spans="1:9">
      <c r="A6964">
        <v>0.2787208</v>
      </c>
      <c r="B6964">
        <v>0.08507969999999999</v>
      </c>
      <c r="I6964">
        <v>0.08507969999999999</v>
      </c>
    </row>
    <row r="6965" spans="1:9">
      <c r="A6965">
        <v>0.3239188</v>
      </c>
      <c r="B6965">
        <v>0.08507969999999999</v>
      </c>
      <c r="I6965">
        <v>0.08507969999999999</v>
      </c>
    </row>
    <row r="6967" spans="1:9">
      <c r="A6967">
        <v>0.3389848</v>
      </c>
      <c r="B6967">
        <v>0.08507969999999999</v>
      </c>
      <c r="I6967">
        <v>0.08507969999999999</v>
      </c>
    </row>
    <row r="6968" spans="1:9">
      <c r="A6968">
        <v>0.4474599</v>
      </c>
      <c r="B6968">
        <v>0.08507969999999999</v>
      </c>
      <c r="I6968">
        <v>0.08507969999999999</v>
      </c>
    </row>
    <row r="6970" spans="1:9">
      <c r="A6970">
        <v>0.3811696</v>
      </c>
      <c r="B6970">
        <v>0.103159</v>
      </c>
      <c r="I6970">
        <v>0.103159</v>
      </c>
    </row>
    <row r="6971" spans="1:9">
      <c r="A6971">
        <v>0.4113015</v>
      </c>
      <c r="B6971">
        <v>0.103159</v>
      </c>
      <c r="I6971">
        <v>0.103159</v>
      </c>
    </row>
    <row r="6973" spans="1:9">
      <c r="A6973">
        <v>0.2335229</v>
      </c>
      <c r="B6973">
        <v>0.0670005</v>
      </c>
      <c r="I6973">
        <v>0.0670005</v>
      </c>
    </row>
    <row r="6974" spans="1:9">
      <c r="A6974">
        <v>0.2485888</v>
      </c>
      <c r="B6974">
        <v>0.0670005</v>
      </c>
      <c r="I6974">
        <v>0.0670005</v>
      </c>
    </row>
    <row r="6976" spans="1:9">
      <c r="A6976">
        <v>0.2274965</v>
      </c>
      <c r="B6976">
        <v>0.08507969999999999</v>
      </c>
      <c r="I6976">
        <v>0.08507969999999999</v>
      </c>
    </row>
    <row r="6977" spans="1:9">
      <c r="A6977">
        <v>0.2757076</v>
      </c>
      <c r="B6977">
        <v>0.08507969999999999</v>
      </c>
      <c r="I6977">
        <v>0.08507969999999999</v>
      </c>
    </row>
    <row r="6979" spans="1:9">
      <c r="A6979">
        <v>0.326932</v>
      </c>
      <c r="B6979">
        <v>0.08507969999999999</v>
      </c>
      <c r="I6979">
        <v>0.08507969999999999</v>
      </c>
    </row>
    <row r="6980" spans="1:9">
      <c r="A6980">
        <v>0.3359716</v>
      </c>
      <c r="B6980">
        <v>0.08507969999999999</v>
      </c>
      <c r="I6980">
        <v>0.08507969999999999</v>
      </c>
    </row>
    <row r="6982" spans="1:9">
      <c r="A6982">
        <v>0.2184569</v>
      </c>
      <c r="B6982">
        <v>0.103159</v>
      </c>
      <c r="I6982">
        <v>0.103159</v>
      </c>
    </row>
    <row r="6983" spans="1:9">
      <c r="A6983">
        <v>0.3630904</v>
      </c>
      <c r="B6983">
        <v>0.103159</v>
      </c>
      <c r="I6983">
        <v>0.103159</v>
      </c>
    </row>
    <row r="6985" spans="1:9">
      <c r="A6985">
        <v>0.3691168</v>
      </c>
      <c r="B6985">
        <v>0.103159</v>
      </c>
      <c r="I6985">
        <v>0.103159</v>
      </c>
    </row>
    <row r="6986" spans="1:9">
      <c r="A6986">
        <v>0.3781564</v>
      </c>
      <c r="B6986">
        <v>0.103159</v>
      </c>
      <c r="I6986">
        <v>0.103159</v>
      </c>
    </row>
    <row r="6988" spans="1:9">
      <c r="A6988">
        <v>0.2184569</v>
      </c>
      <c r="B6988">
        <v>0.1212382</v>
      </c>
      <c r="I6988">
        <v>0.1212382</v>
      </c>
    </row>
    <row r="6989" spans="1:9">
      <c r="A6989">
        <v>0.3962356</v>
      </c>
      <c r="B6989">
        <v>0.1212382</v>
      </c>
      <c r="I6989">
        <v>0.1212382</v>
      </c>
    </row>
    <row r="6991" spans="1:9">
      <c r="A6991">
        <v>0.2274965</v>
      </c>
      <c r="B6991">
        <v>0.1393175</v>
      </c>
      <c r="I6991">
        <v>0.1393175</v>
      </c>
    </row>
    <row r="6992" spans="1:9">
      <c r="A6992">
        <v>0.387196</v>
      </c>
      <c r="B6992">
        <v>0.1393175</v>
      </c>
      <c r="I6992">
        <v>0.1393175</v>
      </c>
    </row>
    <row r="6994" spans="1:9">
      <c r="A6994">
        <v>0.2636548</v>
      </c>
      <c r="B6994">
        <v>0.1573967</v>
      </c>
      <c r="I6994">
        <v>0.1573967</v>
      </c>
    </row>
    <row r="6995" spans="1:9">
      <c r="A6995">
        <v>0.3751432</v>
      </c>
      <c r="B6995">
        <v>0.1573967</v>
      </c>
      <c r="I6995">
        <v>0.1573967</v>
      </c>
    </row>
    <row r="6997" spans="1:9">
      <c r="A6997">
        <v>0.2847472</v>
      </c>
      <c r="B6997">
        <v>0.1754759</v>
      </c>
      <c r="I6997">
        <v>0.1754759</v>
      </c>
    </row>
    <row r="6998" spans="1:9">
      <c r="A6998">
        <v>0.3540508</v>
      </c>
      <c r="B6998">
        <v>0.1754759</v>
      </c>
      <c r="I6998">
        <v>0.1754759</v>
      </c>
    </row>
    <row r="7000" spans="1:9">
      <c r="A7000">
        <v>0.3148792</v>
      </c>
      <c r="B7000">
        <v>0.1935552</v>
      </c>
      <c r="I7000">
        <v>0.1935552</v>
      </c>
    </row>
    <row r="7001" spans="1:9">
      <c r="A7001">
        <v>0.3510376</v>
      </c>
      <c r="B7001">
        <v>0.1935552</v>
      </c>
      <c r="I7001">
        <v>0.1935552</v>
      </c>
    </row>
    <row r="7003" spans="1:9">
      <c r="A7003">
        <v>0.3239188</v>
      </c>
      <c r="B7003">
        <v>0.2116344</v>
      </c>
      <c r="I7003">
        <v>0.2116344</v>
      </c>
    </row>
    <row r="7004" spans="1:9">
      <c r="A7004">
        <v>0.3450112</v>
      </c>
      <c r="B7004">
        <v>0.2116344</v>
      </c>
      <c r="I7004">
        <v>0.2116344</v>
      </c>
    </row>
    <row r="7006" spans="1:9">
      <c r="A7006">
        <v>0.1762721</v>
      </c>
      <c r="B7006">
        <v>-0.0957127</v>
      </c>
      <c r="I7006">
        <v>-0.0957127</v>
      </c>
    </row>
    <row r="7007" spans="1:9">
      <c r="A7007">
        <v>0.1822985</v>
      </c>
      <c r="B7007">
        <v>-0.0957127</v>
      </c>
      <c r="I7007">
        <v>-0.0957127</v>
      </c>
    </row>
    <row r="7009" spans="1:9">
      <c r="A7009">
        <v>0.1943513</v>
      </c>
      <c r="B7009">
        <v>-0.0957127</v>
      </c>
      <c r="I7009">
        <v>-0.0957127</v>
      </c>
    </row>
    <row r="7010" spans="1:9">
      <c r="A7010">
        <v>0.2003777</v>
      </c>
      <c r="B7010">
        <v>-0.0957127</v>
      </c>
      <c r="I7010">
        <v>-0.0957127</v>
      </c>
    </row>
    <row r="7012" spans="1:9">
      <c r="A7012">
        <v>0.2154437</v>
      </c>
      <c r="B7012">
        <v>-0.0957127</v>
      </c>
      <c r="I7012">
        <v>-0.0957127</v>
      </c>
    </row>
    <row r="7013" spans="1:9">
      <c r="A7013">
        <v>0.2214701</v>
      </c>
      <c r="B7013">
        <v>-0.0957127</v>
      </c>
      <c r="I7013">
        <v>-0.0957127</v>
      </c>
    </row>
    <row r="7015" spans="1:9">
      <c r="A7015">
        <v>0.1702457</v>
      </c>
      <c r="B7015">
        <v>-0.07763340000000001</v>
      </c>
      <c r="I7015">
        <v>-0.07763340000000001</v>
      </c>
    </row>
    <row r="7016" spans="1:9">
      <c r="A7016">
        <v>0.2365361</v>
      </c>
      <c r="B7016">
        <v>-0.07763340000000001</v>
      </c>
      <c r="I7016">
        <v>-0.07763340000000001</v>
      </c>
    </row>
    <row r="7018" spans="1:9">
      <c r="A7018">
        <v>0.1762721</v>
      </c>
      <c r="B7018">
        <v>-0.0595542</v>
      </c>
      <c r="I7018">
        <v>-0.0595542</v>
      </c>
    </row>
    <row r="7019" spans="1:9">
      <c r="A7019">
        <v>0.2395493</v>
      </c>
      <c r="B7019">
        <v>-0.0595542</v>
      </c>
      <c r="I7019">
        <v>-0.0595542</v>
      </c>
    </row>
    <row r="7021" spans="1:9">
      <c r="A7021">
        <v>0.2154437</v>
      </c>
      <c r="B7021">
        <v>-0.0414749</v>
      </c>
      <c r="I7021">
        <v>-0.0414749</v>
      </c>
    </row>
    <row r="7022" spans="1:9">
      <c r="A7022">
        <v>0.2425624</v>
      </c>
      <c r="B7022">
        <v>-0.0414749</v>
      </c>
      <c r="I7022">
        <v>-0.0414749</v>
      </c>
    </row>
    <row r="7024" spans="1:9">
      <c r="A7024">
        <v>0.2184569</v>
      </c>
      <c r="B7024">
        <v>-0.0233957</v>
      </c>
      <c r="I7024">
        <v>-0.0233957</v>
      </c>
    </row>
    <row r="7025" spans="1:9">
      <c r="A7025">
        <v>0.2546152</v>
      </c>
      <c r="B7025">
        <v>-0.0233957</v>
      </c>
      <c r="I7025">
        <v>-0.0233957</v>
      </c>
    </row>
    <row r="7027" spans="1:9">
      <c r="A7027">
        <v>0.2124305</v>
      </c>
      <c r="B7027">
        <v>-0.0053165</v>
      </c>
      <c r="I7027">
        <v>-0.0053165</v>
      </c>
    </row>
    <row r="7028" spans="1:9">
      <c r="A7028">
        <v>0.2636548</v>
      </c>
      <c r="B7028">
        <v>-0.0053165</v>
      </c>
      <c r="I7028">
        <v>-0.0053165</v>
      </c>
    </row>
    <row r="7030" spans="1:9">
      <c r="A7030">
        <v>0.2124305</v>
      </c>
      <c r="B7030">
        <v>0.0127628</v>
      </c>
      <c r="I7030">
        <v>0.0127628</v>
      </c>
    </row>
    <row r="7031" spans="1:9">
      <c r="A7031">
        <v>0.266668</v>
      </c>
      <c r="B7031">
        <v>0.0127628</v>
      </c>
      <c r="I7031">
        <v>0.0127628</v>
      </c>
    </row>
    <row r="7033" spans="1:9">
      <c r="A7033">
        <v>0.2003777</v>
      </c>
      <c r="B7033">
        <v>0.030842</v>
      </c>
      <c r="I7033">
        <v>0.030842</v>
      </c>
    </row>
    <row r="7034" spans="1:9">
      <c r="A7034">
        <v>0.266668</v>
      </c>
      <c r="B7034">
        <v>0.030842</v>
      </c>
      <c r="I7034">
        <v>0.030842</v>
      </c>
    </row>
    <row r="7036" spans="1:9">
      <c r="A7036">
        <v>0.2425624</v>
      </c>
      <c r="B7036">
        <v>0.0489213</v>
      </c>
      <c r="I7036">
        <v>0.0489213</v>
      </c>
    </row>
    <row r="7037" spans="1:9">
      <c r="A7037">
        <v>0.2696812</v>
      </c>
      <c r="B7037">
        <v>0.0489213</v>
      </c>
      <c r="I7037">
        <v>0.0489213</v>
      </c>
    </row>
    <row r="7039" spans="1:9">
      <c r="A7039">
        <v>0.251602</v>
      </c>
      <c r="B7039">
        <v>0.0670005</v>
      </c>
      <c r="I7039">
        <v>0.0670005</v>
      </c>
    </row>
    <row r="7040" spans="1:9">
      <c r="A7040">
        <v>0.2757076</v>
      </c>
      <c r="B7040">
        <v>0.0670005</v>
      </c>
      <c r="I7040">
        <v>0.0670005</v>
      </c>
    </row>
    <row r="7042" spans="1:9">
      <c r="A7042">
        <v>-0.1129949</v>
      </c>
      <c r="B7042">
        <v>0.103159</v>
      </c>
      <c r="I7042">
        <v>0.103159</v>
      </c>
    </row>
    <row r="7043" spans="1:9">
      <c r="A7043">
        <v>-0.0798498</v>
      </c>
      <c r="B7043">
        <v>0.103159</v>
      </c>
      <c r="I7043">
        <v>0.103159</v>
      </c>
    </row>
    <row r="7045" spans="1:9">
      <c r="A7045">
        <v>-0.052731</v>
      </c>
      <c r="B7045">
        <v>0.103159</v>
      </c>
      <c r="I7045">
        <v>0.103159</v>
      </c>
    </row>
    <row r="7046" spans="1:9">
      <c r="A7046">
        <v>-0.0436914</v>
      </c>
      <c r="B7046">
        <v>0.103159</v>
      </c>
      <c r="I7046">
        <v>0.103159</v>
      </c>
    </row>
    <row r="7048" spans="1:9">
      <c r="A7048">
        <v>-0.1160081</v>
      </c>
      <c r="B7048">
        <v>0.1212382</v>
      </c>
      <c r="I7048">
        <v>0.1212382</v>
      </c>
    </row>
    <row r="7049" spans="1:9">
      <c r="A7049">
        <v>-0.0467046</v>
      </c>
      <c r="B7049">
        <v>0.1212382</v>
      </c>
      <c r="I7049">
        <v>0.1212382</v>
      </c>
    </row>
    <row r="7051" spans="1:9">
      <c r="A7051">
        <v>-0.1250477</v>
      </c>
      <c r="B7051">
        <v>0.1393175</v>
      </c>
      <c r="I7051">
        <v>0.1393175</v>
      </c>
    </row>
    <row r="7052" spans="1:9">
      <c r="A7052">
        <v>-0.0467046</v>
      </c>
      <c r="B7052">
        <v>0.1393175</v>
      </c>
      <c r="I7052">
        <v>0.1393175</v>
      </c>
    </row>
    <row r="7054" spans="1:9">
      <c r="A7054">
        <v>-0.1220345</v>
      </c>
      <c r="B7054">
        <v>0.1573967</v>
      </c>
      <c r="I7054">
        <v>0.1573967</v>
      </c>
    </row>
    <row r="7055" spans="1:9">
      <c r="A7055">
        <v>-0.0436914</v>
      </c>
      <c r="B7055">
        <v>0.1573967</v>
      </c>
      <c r="I7055">
        <v>0.1573967</v>
      </c>
    </row>
    <row r="7057" spans="1:9">
      <c r="A7057">
        <v>-0.1160081</v>
      </c>
      <c r="B7057">
        <v>0.1754759</v>
      </c>
      <c r="I7057">
        <v>0.1754759</v>
      </c>
    </row>
    <row r="7058" spans="1:9">
      <c r="A7058">
        <v>-0.0406782</v>
      </c>
      <c r="B7058">
        <v>0.1754759</v>
      </c>
      <c r="I7058">
        <v>0.1754759</v>
      </c>
    </row>
    <row r="7060" spans="1:9">
      <c r="A7060">
        <v>-0.1220345</v>
      </c>
      <c r="B7060">
        <v>0.1935552</v>
      </c>
      <c r="I7060">
        <v>0.1935552</v>
      </c>
    </row>
    <row r="7061" spans="1:9">
      <c r="A7061">
        <v>-0.0436914</v>
      </c>
      <c r="B7061">
        <v>0.1935552</v>
      </c>
      <c r="I7061">
        <v>0.1935552</v>
      </c>
    </row>
    <row r="7063" spans="1:9">
      <c r="A7063">
        <v>0.1461401</v>
      </c>
      <c r="B7063">
        <v>0.0489213</v>
      </c>
      <c r="I7063">
        <v>0.0489213</v>
      </c>
    </row>
    <row r="7064" spans="1:9">
      <c r="A7064">
        <v>0.2395493</v>
      </c>
      <c r="B7064">
        <v>0.0489213</v>
      </c>
      <c r="I7064">
        <v>0.0489213</v>
      </c>
    </row>
    <row r="7066" spans="1:9">
      <c r="A7066">
        <v>0.1461401</v>
      </c>
      <c r="B7066">
        <v>0.0670005</v>
      </c>
      <c r="I7066">
        <v>0.0670005</v>
      </c>
    </row>
    <row r="7067" spans="1:9">
      <c r="A7067">
        <v>0.2305097</v>
      </c>
      <c r="B7067">
        <v>0.0670005</v>
      </c>
      <c r="I7067">
        <v>0.0670005</v>
      </c>
    </row>
    <row r="7069" spans="1:9">
      <c r="A7069">
        <v>0.1340873</v>
      </c>
      <c r="B7069">
        <v>0.08507969999999999</v>
      </c>
      <c r="I7069">
        <v>0.08507969999999999</v>
      </c>
    </row>
    <row r="7070" spans="1:9">
      <c r="A7070">
        <v>0.2244833</v>
      </c>
      <c r="B7070">
        <v>0.08507969999999999</v>
      </c>
      <c r="I7070">
        <v>0.08507969999999999</v>
      </c>
    </row>
    <row r="7072" spans="1:9">
      <c r="A7072">
        <v>0.1310741</v>
      </c>
      <c r="B7072">
        <v>0.103159</v>
      </c>
      <c r="I7072">
        <v>0.103159</v>
      </c>
    </row>
    <row r="7073" spans="1:9">
      <c r="A7073">
        <v>0.2154437</v>
      </c>
      <c r="B7073">
        <v>0.103159</v>
      </c>
      <c r="I7073">
        <v>0.103159</v>
      </c>
    </row>
    <row r="7075" spans="1:9">
      <c r="A7075">
        <v>0.1371005</v>
      </c>
      <c r="B7075">
        <v>0.1212382</v>
      </c>
      <c r="I7075">
        <v>0.1212382</v>
      </c>
    </row>
    <row r="7076" spans="1:9">
      <c r="A7076">
        <v>0.2154437</v>
      </c>
      <c r="B7076">
        <v>0.1212382</v>
      </c>
      <c r="I7076">
        <v>0.1212382</v>
      </c>
    </row>
    <row r="7078" spans="1:9">
      <c r="A7078">
        <v>0.1521665</v>
      </c>
      <c r="B7078">
        <v>0.1393175</v>
      </c>
      <c r="I7078">
        <v>0.1393175</v>
      </c>
    </row>
    <row r="7079" spans="1:9">
      <c r="A7079">
        <v>0.1581929</v>
      </c>
      <c r="B7079">
        <v>0.1393175</v>
      </c>
      <c r="I7079">
        <v>0.1393175</v>
      </c>
    </row>
    <row r="7081" spans="1:9">
      <c r="A7081">
        <v>0.1732589</v>
      </c>
      <c r="B7081">
        <v>0.1393175</v>
      </c>
      <c r="I7081">
        <v>0.1393175</v>
      </c>
    </row>
    <row r="7082" spans="1:9">
      <c r="A7082">
        <v>0.2244833</v>
      </c>
      <c r="B7082">
        <v>0.1393175</v>
      </c>
      <c r="I7082">
        <v>0.1393175</v>
      </c>
    </row>
    <row r="7084" spans="1:9">
      <c r="A7084">
        <v>0.1822985</v>
      </c>
      <c r="B7084">
        <v>0.1573967</v>
      </c>
      <c r="I7084">
        <v>0.1573967</v>
      </c>
    </row>
    <row r="7085" spans="1:9">
      <c r="A7085">
        <v>0.2274965</v>
      </c>
      <c r="B7085">
        <v>0.1573967</v>
      </c>
      <c r="I7085">
        <v>0.1573967</v>
      </c>
    </row>
    <row r="7087" spans="1:9">
      <c r="A7087">
        <v>0.1913381</v>
      </c>
      <c r="B7087">
        <v>0.1754759</v>
      </c>
      <c r="I7087">
        <v>0.1754759</v>
      </c>
    </row>
    <row r="7088" spans="1:9">
      <c r="A7088">
        <v>0.2244833</v>
      </c>
      <c r="B7088">
        <v>0.1754759</v>
      </c>
      <c r="I7088">
        <v>0.1754759</v>
      </c>
    </row>
    <row r="7090" spans="1:9">
      <c r="A7090">
        <v>0.1973645</v>
      </c>
      <c r="B7090">
        <v>0.1935552</v>
      </c>
      <c r="I7090">
        <v>0.1935552</v>
      </c>
    </row>
    <row r="7091" spans="1:9">
      <c r="A7091">
        <v>0.2064041</v>
      </c>
      <c r="B7091">
        <v>0.1935552</v>
      </c>
      <c r="I7091">
        <v>0.1935552</v>
      </c>
    </row>
    <row r="7093" spans="1:9">
      <c r="A7093">
        <v>0.2033909</v>
      </c>
      <c r="B7093">
        <v>0.2116344</v>
      </c>
      <c r="I7093">
        <v>0.2116344</v>
      </c>
    </row>
    <row r="7094" spans="1:9">
      <c r="A7094">
        <v>0.2244833</v>
      </c>
      <c r="B7094">
        <v>0.2116344</v>
      </c>
      <c r="I7094">
        <v>0.2116344</v>
      </c>
    </row>
    <row r="7096" spans="1:9">
      <c r="A7096">
        <v>0.2124305</v>
      </c>
      <c r="B7096">
        <v>0.2297137</v>
      </c>
      <c r="I7096">
        <v>0.2297137</v>
      </c>
    </row>
    <row r="7097" spans="1:9">
      <c r="A7097">
        <v>0.2214701</v>
      </c>
      <c r="B7097">
        <v>0.2297137</v>
      </c>
      <c r="I7097">
        <v>0.2297137</v>
      </c>
    </row>
    <row r="7099" spans="1:9">
      <c r="A7099">
        <v>0.2154437</v>
      </c>
      <c r="B7099">
        <v>0.2477929</v>
      </c>
      <c r="I7099">
        <v>0.2477929</v>
      </c>
    </row>
    <row r="7100" spans="1:9">
      <c r="A7100">
        <v>0.2184569</v>
      </c>
      <c r="B7100">
        <v>0.2477929</v>
      </c>
      <c r="I7100">
        <v>0.2477929</v>
      </c>
    </row>
    <row r="7102" spans="1:9">
      <c r="A7102">
        <v>-1.2489706</v>
      </c>
      <c r="B7102">
        <v>0.1754759</v>
      </c>
      <c r="I7102">
        <v>0.1754759</v>
      </c>
    </row>
    <row r="7103" spans="1:9">
      <c r="A7103">
        <v>-1.239931</v>
      </c>
      <c r="B7103">
        <v>0.1754759</v>
      </c>
      <c r="I7103">
        <v>0.1754759</v>
      </c>
    </row>
    <row r="7105" spans="1:9">
      <c r="A7105">
        <v>-1.2610234</v>
      </c>
      <c r="B7105">
        <v>0.1935552</v>
      </c>
      <c r="I7105">
        <v>0.1935552</v>
      </c>
    </row>
    <row r="7106" spans="1:9">
      <c r="A7106">
        <v>-1.2339046</v>
      </c>
      <c r="B7106">
        <v>0.1935552</v>
      </c>
      <c r="I7106">
        <v>0.1935552</v>
      </c>
    </row>
    <row r="7108" spans="1:9">
      <c r="A7108">
        <v>-1.2791026</v>
      </c>
      <c r="B7108">
        <v>0.2116344</v>
      </c>
      <c r="I7108">
        <v>0.2116344</v>
      </c>
    </row>
    <row r="7109" spans="1:9">
      <c r="A7109">
        <v>-1.2459574</v>
      </c>
      <c r="B7109">
        <v>0.2116344</v>
      </c>
      <c r="I7109">
        <v>0.2116344</v>
      </c>
    </row>
    <row r="7111" spans="1:9">
      <c r="A7111">
        <v>-1.1254295</v>
      </c>
      <c r="B7111">
        <v>0.4105061</v>
      </c>
      <c r="I7111">
        <v>0.4105061</v>
      </c>
    </row>
    <row r="7112" spans="1:9">
      <c r="A7112">
        <v>-1.0892711</v>
      </c>
      <c r="B7112">
        <v>0.4105061</v>
      </c>
      <c r="I7112">
        <v>0.4105061</v>
      </c>
    </row>
    <row r="7114" spans="1:9">
      <c r="A7114">
        <v>-1.1404955</v>
      </c>
      <c r="B7114">
        <v>0.4285853</v>
      </c>
      <c r="I7114">
        <v>0.4285853</v>
      </c>
    </row>
    <row r="7115" spans="1:9">
      <c r="A7115">
        <v>-1.1194031</v>
      </c>
      <c r="B7115">
        <v>0.4285853</v>
      </c>
      <c r="I7115">
        <v>0.4285853</v>
      </c>
    </row>
    <row r="7117" spans="1:9">
      <c r="A7117">
        <v>-1.2218518</v>
      </c>
      <c r="B7117">
        <v>0.4466646</v>
      </c>
      <c r="I7117">
        <v>0.4466646</v>
      </c>
    </row>
    <row r="7118" spans="1:9">
      <c r="A7118">
        <v>-1.2067858</v>
      </c>
      <c r="B7118">
        <v>0.4466646</v>
      </c>
      <c r="I7118">
        <v>0.4466646</v>
      </c>
    </row>
    <row r="7120" spans="1:9">
      <c r="A7120">
        <v>-1.1887067</v>
      </c>
      <c r="B7120">
        <v>0.4466646</v>
      </c>
      <c r="I7120">
        <v>0.4466646</v>
      </c>
    </row>
    <row r="7121" spans="1:9">
      <c r="A7121">
        <v>-1.1344691</v>
      </c>
      <c r="B7121">
        <v>0.4466646</v>
      </c>
      <c r="I7121">
        <v>0.4466646</v>
      </c>
    </row>
    <row r="7123" spans="1:9">
      <c r="A7123">
        <v>0.4474599</v>
      </c>
      <c r="B7123">
        <v>0.6816947</v>
      </c>
      <c r="I7123">
        <v>0.6816947</v>
      </c>
    </row>
    <row r="7124" spans="1:9">
      <c r="A7124">
        <v>0.4595127</v>
      </c>
      <c r="B7124">
        <v>0.6816947</v>
      </c>
      <c r="I7124">
        <v>0.6816947</v>
      </c>
    </row>
    <row r="7126" spans="1:9">
      <c r="A7126">
        <v>0.1581929</v>
      </c>
      <c r="B7126">
        <v>0.934804</v>
      </c>
      <c r="I7126">
        <v>0.934804</v>
      </c>
    </row>
    <row r="7127" spans="1:9">
      <c r="A7127">
        <v>0.2335229</v>
      </c>
      <c r="B7127">
        <v>0.934804</v>
      </c>
      <c r="I7127">
        <v>0.934804</v>
      </c>
    </row>
    <row r="7129" spans="1:9">
      <c r="A7129">
        <v>0.1672325</v>
      </c>
      <c r="B7129">
        <v>0.9528833</v>
      </c>
      <c r="I7129">
        <v>0.9528833</v>
      </c>
    </row>
    <row r="7130" spans="1:9">
      <c r="A7130">
        <v>0.1973645</v>
      </c>
      <c r="B7130">
        <v>0.9528833</v>
      </c>
      <c r="I7130">
        <v>0.9528833</v>
      </c>
    </row>
    <row r="7132" spans="1:9">
      <c r="A7132">
        <v>0.6222254</v>
      </c>
      <c r="B7132">
        <v>0.2297137</v>
      </c>
      <c r="I7132">
        <v>0.2297137</v>
      </c>
    </row>
    <row r="7133" spans="1:9">
      <c r="A7133">
        <v>0.6403046</v>
      </c>
      <c r="B7133">
        <v>0.2297137</v>
      </c>
      <c r="I7133">
        <v>0.2297137</v>
      </c>
    </row>
    <row r="7135" spans="1:9">
      <c r="A7135">
        <v>0.6282518</v>
      </c>
      <c r="B7135">
        <v>0.2477929</v>
      </c>
      <c r="I7135">
        <v>0.2477929</v>
      </c>
    </row>
    <row r="7136" spans="1:9">
      <c r="A7136">
        <v>0.6433178000000001</v>
      </c>
      <c r="B7136">
        <v>0.2477929</v>
      </c>
      <c r="I7136">
        <v>0.2477929</v>
      </c>
    </row>
    <row r="7138" spans="1:9">
      <c r="A7138">
        <v>0.0979289</v>
      </c>
      <c r="B7138">
        <v>1.0252002</v>
      </c>
      <c r="I7138">
        <v>1.0252002</v>
      </c>
    </row>
    <row r="7139" spans="1:9">
      <c r="A7139">
        <v>0.1129949</v>
      </c>
      <c r="B7139">
        <v>1.0252002</v>
      </c>
      <c r="I7139">
        <v>1.0252002</v>
      </c>
    </row>
    <row r="7141" spans="1:9">
      <c r="A7141">
        <v>0.1310741</v>
      </c>
      <c r="B7141">
        <v>1.0252002</v>
      </c>
      <c r="I7141">
        <v>1.0252002</v>
      </c>
    </row>
    <row r="7142" spans="1:9">
      <c r="A7142">
        <v>0.1461401</v>
      </c>
      <c r="B7142">
        <v>1.0252002</v>
      </c>
      <c r="I7142">
        <v>1.0252002</v>
      </c>
    </row>
    <row r="7144" spans="1:9">
      <c r="A7144">
        <v>0.0979289</v>
      </c>
      <c r="B7144">
        <v>1.0432795</v>
      </c>
      <c r="I7144">
        <v>1.0432795</v>
      </c>
    </row>
    <row r="7145" spans="1:9">
      <c r="A7145">
        <v>0.1190213</v>
      </c>
      <c r="B7145">
        <v>1.0432795</v>
      </c>
      <c r="I7145">
        <v>1.0432795</v>
      </c>
    </row>
    <row r="7147" spans="1:9">
      <c r="A7147">
        <v>-1.0531127</v>
      </c>
      <c r="B7147">
        <v>0.3743476</v>
      </c>
      <c r="I7147">
        <v>0.3743476</v>
      </c>
    </row>
    <row r="7148" spans="1:9">
      <c r="A7148">
        <v>-1.0049016</v>
      </c>
      <c r="B7148">
        <v>0.3743476</v>
      </c>
      <c r="I7148">
        <v>0.3743476</v>
      </c>
    </row>
    <row r="7150" spans="1:9">
      <c r="A7150">
        <v>-1.0470863</v>
      </c>
      <c r="B7150">
        <v>0.3924268</v>
      </c>
      <c r="I7150">
        <v>0.3924268</v>
      </c>
    </row>
    <row r="7151" spans="1:9">
      <c r="A7151">
        <v>-1.0229808</v>
      </c>
      <c r="B7151">
        <v>0.3924268</v>
      </c>
      <c r="I7151">
        <v>0.3924268</v>
      </c>
    </row>
    <row r="7153" spans="1:9">
      <c r="A7153">
        <v>0.0467046</v>
      </c>
      <c r="B7153">
        <v>0.3924268</v>
      </c>
      <c r="I7153">
        <v>0.3924268</v>
      </c>
    </row>
    <row r="7154" spans="1:9">
      <c r="A7154">
        <v>0.0798498</v>
      </c>
      <c r="B7154">
        <v>0.3924268</v>
      </c>
      <c r="I7154">
        <v>0.3924268</v>
      </c>
    </row>
    <row r="7156" spans="1:9">
      <c r="A7156">
        <v>0.0286254</v>
      </c>
      <c r="B7156">
        <v>0.4105061</v>
      </c>
      <c r="I7156">
        <v>0.4105061</v>
      </c>
    </row>
    <row r="7157" spans="1:9">
      <c r="A7157">
        <v>0.1009421</v>
      </c>
      <c r="B7157">
        <v>0.4105061</v>
      </c>
      <c r="I7157">
        <v>0.4105061</v>
      </c>
    </row>
    <row r="7159" spans="1:9">
      <c r="A7159">
        <v>0.0105462</v>
      </c>
      <c r="B7159">
        <v>0.4285853</v>
      </c>
      <c r="I7159">
        <v>0.4285853</v>
      </c>
    </row>
    <row r="7160" spans="1:9">
      <c r="A7160">
        <v>0.1190213</v>
      </c>
      <c r="B7160">
        <v>0.4285853</v>
      </c>
      <c r="I7160">
        <v>0.4285853</v>
      </c>
    </row>
    <row r="7162" spans="1:9">
      <c r="A7162">
        <v>-0.0105462</v>
      </c>
      <c r="B7162">
        <v>0.4466646</v>
      </c>
      <c r="I7162">
        <v>0.4466646</v>
      </c>
    </row>
    <row r="7163" spans="1:9">
      <c r="A7163">
        <v>0.1431269</v>
      </c>
      <c r="B7163">
        <v>0.4466646</v>
      </c>
      <c r="I7163">
        <v>0.4466646</v>
      </c>
    </row>
    <row r="7165" spans="1:9">
      <c r="A7165">
        <v>-0.0316386</v>
      </c>
      <c r="B7165">
        <v>0.4647438</v>
      </c>
      <c r="I7165">
        <v>0.4647438</v>
      </c>
    </row>
    <row r="7166" spans="1:9">
      <c r="A7166">
        <v>0.1672325</v>
      </c>
      <c r="B7166">
        <v>0.4647438</v>
      </c>
      <c r="I7166">
        <v>0.4647438</v>
      </c>
    </row>
    <row r="7168" spans="1:9">
      <c r="A7168">
        <v>-0.052731</v>
      </c>
      <c r="B7168">
        <v>0.482823</v>
      </c>
      <c r="I7168">
        <v>0.482823</v>
      </c>
    </row>
    <row r="7169" spans="1:9">
      <c r="A7169">
        <v>0.1612061</v>
      </c>
      <c r="B7169">
        <v>0.482823</v>
      </c>
      <c r="I7169">
        <v>0.482823</v>
      </c>
    </row>
    <row r="7171" spans="1:9">
      <c r="A7171">
        <v>-0.0738234</v>
      </c>
      <c r="B7171">
        <v>0.5009023</v>
      </c>
      <c r="I7171">
        <v>0.5009023</v>
      </c>
    </row>
    <row r="7172" spans="1:9">
      <c r="A7172">
        <v>0.1401137</v>
      </c>
      <c r="B7172">
        <v>0.5009023</v>
      </c>
      <c r="I7172">
        <v>0.5009023</v>
      </c>
    </row>
    <row r="7174" spans="1:9">
      <c r="A7174">
        <v>-0.09491570000000001</v>
      </c>
      <c r="B7174">
        <v>0.5189815</v>
      </c>
      <c r="I7174">
        <v>0.5189815</v>
      </c>
    </row>
    <row r="7175" spans="1:9">
      <c r="A7175">
        <v>0.1310741</v>
      </c>
      <c r="B7175">
        <v>0.5189815</v>
      </c>
      <c r="I7175">
        <v>0.5189815</v>
      </c>
    </row>
    <row r="7177" spans="1:9">
      <c r="A7177">
        <v>-0.1129949</v>
      </c>
      <c r="B7177">
        <v>0.5370608</v>
      </c>
      <c r="I7177">
        <v>0.5370608</v>
      </c>
    </row>
    <row r="7178" spans="1:9">
      <c r="A7178">
        <v>0.1371005</v>
      </c>
      <c r="B7178">
        <v>0.5370608</v>
      </c>
      <c r="I7178">
        <v>0.5370608</v>
      </c>
    </row>
    <row r="7180" spans="1:9">
      <c r="A7180">
        <v>-0.1220345</v>
      </c>
      <c r="B7180">
        <v>0.55514</v>
      </c>
      <c r="I7180">
        <v>0.55514</v>
      </c>
    </row>
    <row r="7181" spans="1:9">
      <c r="A7181">
        <v>0.1371005</v>
      </c>
      <c r="B7181">
        <v>0.55514</v>
      </c>
      <c r="I7181">
        <v>0.55514</v>
      </c>
    </row>
    <row r="7183" spans="1:9">
      <c r="A7183">
        <v>-0.1190213</v>
      </c>
      <c r="B7183">
        <v>0.5732192</v>
      </c>
      <c r="I7183">
        <v>0.5732192</v>
      </c>
    </row>
    <row r="7184" spans="1:9">
      <c r="A7184">
        <v>0.1371005</v>
      </c>
      <c r="B7184">
        <v>0.5732192</v>
      </c>
      <c r="I7184">
        <v>0.5732192</v>
      </c>
    </row>
    <row r="7186" spans="1:9">
      <c r="A7186">
        <v>-0.0768366</v>
      </c>
      <c r="B7186">
        <v>0.5912984999999999</v>
      </c>
      <c r="I7186">
        <v>0.5912984999999999</v>
      </c>
    </row>
    <row r="7187" spans="1:9">
      <c r="A7187">
        <v>0.1340873</v>
      </c>
      <c r="B7187">
        <v>0.5912984999999999</v>
      </c>
      <c r="I7187">
        <v>0.5912984999999999</v>
      </c>
    </row>
    <row r="7189" spans="1:9">
      <c r="A7189">
        <v>-0.0497178</v>
      </c>
      <c r="B7189">
        <v>0.6093777</v>
      </c>
      <c r="I7189">
        <v>0.6093777</v>
      </c>
    </row>
    <row r="7190" spans="1:9">
      <c r="A7190">
        <v>0.1280609</v>
      </c>
      <c r="B7190">
        <v>0.6093777</v>
      </c>
      <c r="I7190">
        <v>0.6093777</v>
      </c>
    </row>
    <row r="7192" spans="1:9">
      <c r="A7192">
        <v>-0.037665</v>
      </c>
      <c r="B7192">
        <v>0.627457</v>
      </c>
      <c r="I7192">
        <v>0.627457</v>
      </c>
    </row>
    <row r="7193" spans="1:9">
      <c r="A7193">
        <v>0.1250477</v>
      </c>
      <c r="B7193">
        <v>0.627457</v>
      </c>
      <c r="I7193">
        <v>0.627457</v>
      </c>
    </row>
    <row r="7195" spans="1:9">
      <c r="A7195">
        <v>-0.0165726</v>
      </c>
      <c r="B7195">
        <v>0.6455362</v>
      </c>
      <c r="I7195">
        <v>0.6455362</v>
      </c>
    </row>
    <row r="7196" spans="1:9">
      <c r="A7196">
        <v>0.1129949</v>
      </c>
      <c r="B7196">
        <v>0.6455362</v>
      </c>
      <c r="I7196">
        <v>0.6455362</v>
      </c>
    </row>
    <row r="7198" spans="1:9">
      <c r="A7198">
        <v>-0.022599</v>
      </c>
      <c r="B7198">
        <v>0.6636154</v>
      </c>
      <c r="I7198">
        <v>0.6636154</v>
      </c>
    </row>
    <row r="7199" spans="1:9">
      <c r="A7199">
        <v>0.1039553</v>
      </c>
      <c r="B7199">
        <v>0.6636154</v>
      </c>
      <c r="I7199">
        <v>0.6636154</v>
      </c>
    </row>
    <row r="7201" spans="1:9">
      <c r="A7201">
        <v>-0.0256122</v>
      </c>
      <c r="B7201">
        <v>0.6816947</v>
      </c>
      <c r="I7201">
        <v>0.6816947</v>
      </c>
    </row>
    <row r="7202" spans="1:9">
      <c r="A7202">
        <v>0.1099817</v>
      </c>
      <c r="B7202">
        <v>0.6816947</v>
      </c>
      <c r="I7202">
        <v>0.6816947</v>
      </c>
    </row>
    <row r="7204" spans="1:9">
      <c r="A7204">
        <v>-0.007533</v>
      </c>
      <c r="B7204">
        <v>0.6997738999999999</v>
      </c>
      <c r="I7204">
        <v>0.6997738999999999</v>
      </c>
    </row>
    <row r="7205" spans="1:9">
      <c r="A7205">
        <v>0.1129949</v>
      </c>
      <c r="B7205">
        <v>0.6997738999999999</v>
      </c>
      <c r="I7205">
        <v>0.6997738999999999</v>
      </c>
    </row>
    <row r="7207" spans="1:9">
      <c r="A7207">
        <v>0.0497178</v>
      </c>
      <c r="B7207">
        <v>0.7178532</v>
      </c>
      <c r="I7207">
        <v>0.7178532</v>
      </c>
    </row>
    <row r="7208" spans="1:9">
      <c r="A7208">
        <v>0.067797</v>
      </c>
      <c r="B7208">
        <v>0.7178532</v>
      </c>
      <c r="I7208">
        <v>0.7178532</v>
      </c>
    </row>
    <row r="7210" spans="1:9">
      <c r="A7210">
        <v>0.0768366</v>
      </c>
      <c r="B7210">
        <v>0.7178532</v>
      </c>
      <c r="I7210">
        <v>0.7178532</v>
      </c>
    </row>
    <row r="7211" spans="1:9">
      <c r="A7211">
        <v>0.1129949</v>
      </c>
      <c r="B7211">
        <v>0.7178532</v>
      </c>
      <c r="I7211">
        <v>0.7178532</v>
      </c>
    </row>
    <row r="7213" spans="1:9">
      <c r="A7213">
        <v>-1.1917199</v>
      </c>
      <c r="B7213">
        <v>-0.0957127</v>
      </c>
      <c r="I7213">
        <v>-0.0957127</v>
      </c>
    </row>
    <row r="7214" spans="1:9">
      <c r="A7214">
        <v>-1.1856935</v>
      </c>
      <c r="B7214">
        <v>-0.0957127</v>
      </c>
      <c r="I7214">
        <v>-0.0957127</v>
      </c>
    </row>
    <row r="7216" spans="1:9">
      <c r="A7216">
        <v>-1.2037726</v>
      </c>
      <c r="B7216">
        <v>-0.07763340000000001</v>
      </c>
      <c r="I7216">
        <v>-0.07763340000000001</v>
      </c>
    </row>
    <row r="7217" spans="1:9">
      <c r="A7217">
        <v>-1.1796671</v>
      </c>
      <c r="B7217">
        <v>-0.07763340000000001</v>
      </c>
      <c r="I7217">
        <v>-0.07763340000000001</v>
      </c>
    </row>
    <row r="7219" spans="1:9">
      <c r="A7219">
        <v>-1.2007594</v>
      </c>
      <c r="B7219">
        <v>-0.0595542</v>
      </c>
      <c r="I7219">
        <v>-0.0595542</v>
      </c>
    </row>
    <row r="7220" spans="1:9">
      <c r="A7220">
        <v>-1.1676143</v>
      </c>
      <c r="B7220">
        <v>-0.0595542</v>
      </c>
      <c r="I7220">
        <v>-0.0595542</v>
      </c>
    </row>
    <row r="7222" spans="1:9">
      <c r="A7222">
        <v>-1.2128122</v>
      </c>
      <c r="B7222">
        <v>-0.0414749</v>
      </c>
      <c r="I7222">
        <v>-0.0414749</v>
      </c>
    </row>
    <row r="7223" spans="1:9">
      <c r="A7223">
        <v>-1.1435087</v>
      </c>
      <c r="B7223">
        <v>-0.0414749</v>
      </c>
      <c r="I7223">
        <v>-0.0414749</v>
      </c>
    </row>
    <row r="7225" spans="1:9">
      <c r="A7225">
        <v>-1.2158254</v>
      </c>
      <c r="B7225">
        <v>-0.0233957</v>
      </c>
      <c r="I7225">
        <v>-0.0233957</v>
      </c>
    </row>
    <row r="7226" spans="1:9">
      <c r="A7226">
        <v>-1.1344691</v>
      </c>
      <c r="B7226">
        <v>-0.0233957</v>
      </c>
      <c r="I7226">
        <v>-0.0233957</v>
      </c>
    </row>
    <row r="7228" spans="1:9">
      <c r="A7228">
        <v>-1.2067858</v>
      </c>
      <c r="B7228">
        <v>-0.0053165</v>
      </c>
      <c r="I7228">
        <v>-0.0053165</v>
      </c>
    </row>
    <row r="7229" spans="1:9">
      <c r="A7229">
        <v>-1.1344691</v>
      </c>
      <c r="B7229">
        <v>-0.0053165</v>
      </c>
      <c r="I7229">
        <v>-0.0053165</v>
      </c>
    </row>
    <row r="7231" spans="1:9">
      <c r="A7231">
        <v>-1.2037726</v>
      </c>
      <c r="B7231">
        <v>0.0127628</v>
      </c>
      <c r="I7231">
        <v>0.0127628</v>
      </c>
    </row>
    <row r="7232" spans="1:9">
      <c r="A7232">
        <v>-1.1676143</v>
      </c>
      <c r="B7232">
        <v>0.0127628</v>
      </c>
      <c r="I7232">
        <v>0.0127628</v>
      </c>
    </row>
    <row r="7234" spans="1:9">
      <c r="A7234">
        <v>0.281734</v>
      </c>
      <c r="B7234">
        <v>1.0613587</v>
      </c>
      <c r="I7234">
        <v>1.0613587</v>
      </c>
    </row>
    <row r="7235" spans="1:9">
      <c r="A7235">
        <v>0.3178924</v>
      </c>
      <c r="B7235">
        <v>1.0613587</v>
      </c>
      <c r="I7235">
        <v>1.0613587</v>
      </c>
    </row>
    <row r="7237" spans="1:9">
      <c r="A7237">
        <v>0.2757076</v>
      </c>
      <c r="B7237">
        <v>1.079438</v>
      </c>
      <c r="I7237">
        <v>1.079438</v>
      </c>
    </row>
    <row r="7238" spans="1:9">
      <c r="A7238">
        <v>0.3178924</v>
      </c>
      <c r="B7238">
        <v>1.079438</v>
      </c>
      <c r="I7238">
        <v>1.079438</v>
      </c>
    </row>
    <row r="7240" spans="1:9">
      <c r="A7240">
        <v>0.3630904</v>
      </c>
      <c r="B7240">
        <v>0.4466646</v>
      </c>
      <c r="I7240">
        <v>0.4466646</v>
      </c>
    </row>
    <row r="7241" spans="1:9">
      <c r="A7241">
        <v>0.5288163</v>
      </c>
      <c r="B7241">
        <v>0.4466646</v>
      </c>
      <c r="I7241">
        <v>0.4466646</v>
      </c>
    </row>
    <row r="7243" spans="1:9">
      <c r="A7243">
        <v>0.3630904</v>
      </c>
      <c r="B7243">
        <v>0.4647438</v>
      </c>
      <c r="I7243">
        <v>0.4647438</v>
      </c>
    </row>
    <row r="7244" spans="1:9">
      <c r="A7244">
        <v>0.5107371000000001</v>
      </c>
      <c r="B7244">
        <v>0.4647438</v>
      </c>
      <c r="I7244">
        <v>0.4647438</v>
      </c>
    </row>
    <row r="7246" spans="1:9">
      <c r="A7246">
        <v>0.3600772</v>
      </c>
      <c r="B7246">
        <v>0.482823</v>
      </c>
      <c r="I7246">
        <v>0.482823</v>
      </c>
    </row>
    <row r="7247" spans="1:9">
      <c r="A7247">
        <v>0.5077239</v>
      </c>
      <c r="B7247">
        <v>0.482823</v>
      </c>
      <c r="I7247">
        <v>0.482823</v>
      </c>
    </row>
    <row r="7249" spans="1:9">
      <c r="A7249">
        <v>0.3600772</v>
      </c>
      <c r="B7249">
        <v>0.5009023</v>
      </c>
      <c r="I7249">
        <v>0.5009023</v>
      </c>
    </row>
    <row r="7250" spans="1:9">
      <c r="A7250">
        <v>0.4956711</v>
      </c>
      <c r="B7250">
        <v>0.5009023</v>
      </c>
      <c r="I7250">
        <v>0.5009023</v>
      </c>
    </row>
    <row r="7252" spans="1:9">
      <c r="A7252">
        <v>0.3600772</v>
      </c>
      <c r="B7252">
        <v>0.5189815</v>
      </c>
      <c r="I7252">
        <v>0.5189815</v>
      </c>
    </row>
    <row r="7253" spans="1:9">
      <c r="A7253">
        <v>0.4866315</v>
      </c>
      <c r="B7253">
        <v>0.5189815</v>
      </c>
      <c r="I7253">
        <v>0.5189815</v>
      </c>
    </row>
    <row r="7255" spans="1:9">
      <c r="A7255">
        <v>0.357064</v>
      </c>
      <c r="B7255">
        <v>0.5370608</v>
      </c>
      <c r="I7255">
        <v>0.5370608</v>
      </c>
    </row>
    <row r="7256" spans="1:9">
      <c r="A7256">
        <v>0.4775919</v>
      </c>
      <c r="B7256">
        <v>0.5370608</v>
      </c>
      <c r="I7256">
        <v>0.5370608</v>
      </c>
    </row>
    <row r="7258" spans="1:9">
      <c r="A7258">
        <v>0.357064</v>
      </c>
      <c r="B7258">
        <v>0.55514</v>
      </c>
      <c r="I7258">
        <v>0.55514</v>
      </c>
    </row>
    <row r="7259" spans="1:9">
      <c r="A7259">
        <v>0.4685523</v>
      </c>
      <c r="B7259">
        <v>0.55514</v>
      </c>
      <c r="I7259">
        <v>0.55514</v>
      </c>
    </row>
    <row r="7261" spans="1:9">
      <c r="A7261">
        <v>0.4775919</v>
      </c>
      <c r="B7261">
        <v>0.55514</v>
      </c>
      <c r="I7261">
        <v>0.55514</v>
      </c>
    </row>
    <row r="7262" spans="1:9">
      <c r="A7262">
        <v>0.4836183</v>
      </c>
      <c r="B7262">
        <v>0.55514</v>
      </c>
      <c r="I7262">
        <v>0.55514</v>
      </c>
    </row>
    <row r="7264" spans="1:9">
      <c r="A7264">
        <v>0.3540508</v>
      </c>
      <c r="B7264">
        <v>0.5732192</v>
      </c>
      <c r="I7264">
        <v>0.5732192</v>
      </c>
    </row>
    <row r="7265" spans="1:9">
      <c r="A7265">
        <v>0.4595127</v>
      </c>
      <c r="B7265">
        <v>0.5732192</v>
      </c>
      <c r="I7265">
        <v>0.5732192</v>
      </c>
    </row>
    <row r="7267" spans="1:9">
      <c r="A7267">
        <v>0.4655391</v>
      </c>
      <c r="B7267">
        <v>0.5732192</v>
      </c>
      <c r="I7267">
        <v>0.5732192</v>
      </c>
    </row>
    <row r="7268" spans="1:9">
      <c r="A7268">
        <v>0.4866315</v>
      </c>
      <c r="B7268">
        <v>0.5732192</v>
      </c>
      <c r="I7268">
        <v>0.5732192</v>
      </c>
    </row>
    <row r="7270" spans="1:9">
      <c r="A7270">
        <v>0.3510376</v>
      </c>
      <c r="B7270">
        <v>0.5912984999999999</v>
      </c>
      <c r="I7270">
        <v>0.5912984999999999</v>
      </c>
    </row>
    <row r="7271" spans="1:9">
      <c r="A7271">
        <v>0.4866315</v>
      </c>
      <c r="B7271">
        <v>0.5912984999999999</v>
      </c>
      <c r="I7271">
        <v>0.5912984999999999</v>
      </c>
    </row>
    <row r="7273" spans="1:9">
      <c r="A7273">
        <v>0.3510376</v>
      </c>
      <c r="B7273">
        <v>0.6093777</v>
      </c>
      <c r="I7273">
        <v>0.6093777</v>
      </c>
    </row>
    <row r="7274" spans="1:9">
      <c r="A7274">
        <v>0.4022619</v>
      </c>
      <c r="B7274">
        <v>0.6093777</v>
      </c>
      <c r="I7274">
        <v>0.6093777</v>
      </c>
    </row>
    <row r="7276" spans="1:9">
      <c r="A7276">
        <v>0.4082883</v>
      </c>
      <c r="B7276">
        <v>0.6093777</v>
      </c>
      <c r="I7276">
        <v>0.6093777</v>
      </c>
    </row>
    <row r="7277" spans="1:9">
      <c r="A7277">
        <v>0.4806051</v>
      </c>
      <c r="B7277">
        <v>0.6093777</v>
      </c>
      <c r="I7277">
        <v>0.6093777</v>
      </c>
    </row>
    <row r="7279" spans="1:9">
      <c r="A7279">
        <v>-0.2455756</v>
      </c>
      <c r="B7279">
        <v>0.4285853</v>
      </c>
      <c r="I7279">
        <v>0.4285853</v>
      </c>
    </row>
    <row r="7280" spans="1:9">
      <c r="A7280">
        <v>-0.1883249</v>
      </c>
      <c r="B7280">
        <v>0.4285853</v>
      </c>
      <c r="I7280">
        <v>0.4285853</v>
      </c>
    </row>
    <row r="7282" spans="1:9">
      <c r="A7282">
        <v>-0.2033909</v>
      </c>
      <c r="B7282">
        <v>0.4466646</v>
      </c>
      <c r="I7282">
        <v>0.4466646</v>
      </c>
    </row>
    <row r="7283" spans="1:9">
      <c r="A7283">
        <v>-0.1913381</v>
      </c>
      <c r="B7283">
        <v>0.4466646</v>
      </c>
      <c r="I7283">
        <v>0.4466646</v>
      </c>
    </row>
    <row r="7285" spans="1:9">
      <c r="A7285">
        <v>-0.2003777</v>
      </c>
      <c r="B7285">
        <v>0.4647438</v>
      </c>
      <c r="I7285">
        <v>0.4647438</v>
      </c>
    </row>
    <row r="7286" spans="1:9">
      <c r="A7286">
        <v>-0.1883249</v>
      </c>
      <c r="B7286">
        <v>0.4647438</v>
      </c>
      <c r="I7286">
        <v>0.4647438</v>
      </c>
    </row>
    <row r="7288" spans="1:9">
      <c r="A7288">
        <v>-0.1883249</v>
      </c>
      <c r="B7288">
        <v>0.482823</v>
      </c>
      <c r="I7288">
        <v>0.482823</v>
      </c>
    </row>
    <row r="7289" spans="1:9">
      <c r="A7289">
        <v>-0.1732589</v>
      </c>
      <c r="B7289">
        <v>0.482823</v>
      </c>
      <c r="I7289">
        <v>0.482823</v>
      </c>
    </row>
    <row r="7291" spans="1:9">
      <c r="A7291">
        <v>-0.1762721</v>
      </c>
      <c r="B7291">
        <v>0.5009023</v>
      </c>
      <c r="I7291">
        <v>0.5009023</v>
      </c>
    </row>
    <row r="7292" spans="1:9">
      <c r="A7292">
        <v>-0.1732589</v>
      </c>
      <c r="B7292">
        <v>0.5009023</v>
      </c>
      <c r="I7292">
        <v>0.5009023</v>
      </c>
    </row>
    <row r="7294" spans="1:9">
      <c r="A7294">
        <v>-0.1672325</v>
      </c>
      <c r="B7294">
        <v>0.5189815</v>
      </c>
      <c r="I7294">
        <v>0.5189815</v>
      </c>
    </row>
    <row r="7295" spans="1:9">
      <c r="A7295">
        <v>-0.1250477</v>
      </c>
      <c r="B7295">
        <v>0.5189815</v>
      </c>
      <c r="I7295">
        <v>0.5189815</v>
      </c>
    </row>
    <row r="7297" spans="1:9">
      <c r="A7297">
        <v>-0.1340873</v>
      </c>
      <c r="B7297">
        <v>0.5370608</v>
      </c>
      <c r="I7297">
        <v>0.5370608</v>
      </c>
    </row>
    <row r="7298" spans="1:9">
      <c r="A7298">
        <v>-0.1250477</v>
      </c>
      <c r="B7298">
        <v>0.5370608</v>
      </c>
      <c r="I7298">
        <v>0.5370608</v>
      </c>
    </row>
    <row r="7300" spans="1:9">
      <c r="A7300">
        <v>0.6222254</v>
      </c>
      <c r="B7300">
        <v>0.2658721</v>
      </c>
      <c r="I7300">
        <v>0.2658721</v>
      </c>
    </row>
    <row r="7301" spans="1:9">
      <c r="A7301">
        <v>0.6282518</v>
      </c>
      <c r="B7301">
        <v>0.2658721</v>
      </c>
      <c r="I7301">
        <v>0.2658721</v>
      </c>
    </row>
    <row r="7303" spans="1:9">
      <c r="A7303">
        <v>0.6071594</v>
      </c>
      <c r="B7303">
        <v>0.2839514</v>
      </c>
      <c r="I7303">
        <v>0.2839514</v>
      </c>
    </row>
    <row r="7304" spans="1:9">
      <c r="A7304">
        <v>0.6131858</v>
      </c>
      <c r="B7304">
        <v>0.2839514</v>
      </c>
      <c r="I7304">
        <v>0.2839514</v>
      </c>
    </row>
    <row r="7306" spans="1:9">
      <c r="A7306">
        <v>0.5408691</v>
      </c>
      <c r="B7306">
        <v>0.3020306</v>
      </c>
      <c r="I7306">
        <v>0.3020306</v>
      </c>
    </row>
    <row r="7307" spans="1:9">
      <c r="A7307">
        <v>0.5981198</v>
      </c>
      <c r="B7307">
        <v>0.3020306</v>
      </c>
      <c r="I7307">
        <v>0.3020306</v>
      </c>
    </row>
    <row r="7309" spans="1:9">
      <c r="A7309">
        <v>0.5408691</v>
      </c>
      <c r="B7309">
        <v>0.3201099</v>
      </c>
      <c r="I7309">
        <v>0.3201099</v>
      </c>
    </row>
    <row r="7310" spans="1:9">
      <c r="A7310">
        <v>0.5770274</v>
      </c>
      <c r="B7310">
        <v>0.3201099</v>
      </c>
      <c r="I7310">
        <v>0.3201099</v>
      </c>
    </row>
    <row r="7312" spans="1:9">
      <c r="A7312">
        <v>0.5438823</v>
      </c>
      <c r="B7312">
        <v>0.3381891</v>
      </c>
      <c r="I7312">
        <v>0.3381891</v>
      </c>
    </row>
    <row r="7313" spans="1:9">
      <c r="A7313">
        <v>0.5740142</v>
      </c>
      <c r="B7313">
        <v>0.3381891</v>
      </c>
      <c r="I7313">
        <v>0.3381891</v>
      </c>
    </row>
    <row r="7315" spans="1:9">
      <c r="A7315">
        <v>0.5619614000000001</v>
      </c>
      <c r="B7315">
        <v>0.3562683</v>
      </c>
      <c r="I7315">
        <v>0.3562683</v>
      </c>
    </row>
    <row r="7316" spans="1:9">
      <c r="A7316">
        <v>0.5649746</v>
      </c>
      <c r="B7316">
        <v>0.3562683</v>
      </c>
      <c r="I7316">
        <v>0.3562683</v>
      </c>
    </row>
    <row r="7318" spans="1:9">
      <c r="A7318">
        <v>0.5619614000000001</v>
      </c>
      <c r="B7318">
        <v>0.08507969999999999</v>
      </c>
      <c r="I7318">
        <v>0.08507969999999999</v>
      </c>
    </row>
    <row r="7319" spans="1:9">
      <c r="A7319">
        <v>0.6101726</v>
      </c>
      <c r="B7319">
        <v>0.08507969999999999</v>
      </c>
      <c r="I7319">
        <v>0.08507969999999999</v>
      </c>
    </row>
    <row r="7321" spans="1:9">
      <c r="A7321">
        <v>0.6161990000000001</v>
      </c>
      <c r="B7321">
        <v>0.08507969999999999</v>
      </c>
      <c r="I7321">
        <v>0.08507969999999999</v>
      </c>
    </row>
    <row r="7322" spans="1:9">
      <c r="A7322">
        <v>0.631265</v>
      </c>
      <c r="B7322">
        <v>0.08507969999999999</v>
      </c>
      <c r="I7322">
        <v>0.08507969999999999</v>
      </c>
    </row>
    <row r="7324" spans="1:9">
      <c r="A7324">
        <v>0.5378559000000001</v>
      </c>
      <c r="B7324">
        <v>0.103159</v>
      </c>
      <c r="I7324">
        <v>0.103159</v>
      </c>
    </row>
    <row r="7325" spans="1:9">
      <c r="A7325">
        <v>0.6734498</v>
      </c>
      <c r="B7325">
        <v>0.103159</v>
      </c>
      <c r="I7325">
        <v>0.103159</v>
      </c>
    </row>
    <row r="7327" spans="1:9">
      <c r="A7327">
        <v>0.5258031</v>
      </c>
      <c r="B7327">
        <v>0.1212382</v>
      </c>
      <c r="I7327">
        <v>0.1212382</v>
      </c>
    </row>
    <row r="7328" spans="1:9">
      <c r="A7328">
        <v>0.6855026</v>
      </c>
      <c r="B7328">
        <v>0.1212382</v>
      </c>
      <c r="I7328">
        <v>0.1212382</v>
      </c>
    </row>
    <row r="7330" spans="1:9">
      <c r="A7330">
        <v>0.5137503</v>
      </c>
      <c r="B7330">
        <v>0.1393175</v>
      </c>
      <c r="I7330">
        <v>0.1393175</v>
      </c>
    </row>
    <row r="7331" spans="1:9">
      <c r="A7331">
        <v>0.6975554</v>
      </c>
      <c r="B7331">
        <v>0.1393175</v>
      </c>
      <c r="I7331">
        <v>0.1393175</v>
      </c>
    </row>
    <row r="7333" spans="1:9">
      <c r="A7333">
        <v>0.4956711</v>
      </c>
      <c r="B7333">
        <v>0.1573967</v>
      </c>
      <c r="I7333">
        <v>0.1573967</v>
      </c>
    </row>
    <row r="7334" spans="1:9">
      <c r="A7334">
        <v>0.7096082</v>
      </c>
      <c r="B7334">
        <v>0.1573967</v>
      </c>
      <c r="I7334">
        <v>0.1573967</v>
      </c>
    </row>
    <row r="7336" spans="1:9">
      <c r="A7336">
        <v>0.5107371000000001</v>
      </c>
      <c r="B7336">
        <v>0.1754759</v>
      </c>
      <c r="I7336">
        <v>0.1754759</v>
      </c>
    </row>
    <row r="7337" spans="1:9">
      <c r="A7337">
        <v>0.6734498</v>
      </c>
      <c r="B7337">
        <v>0.1754759</v>
      </c>
      <c r="I7337">
        <v>0.1754759</v>
      </c>
    </row>
    <row r="7339" spans="1:9">
      <c r="A7339">
        <v>0.5077239</v>
      </c>
      <c r="B7339">
        <v>0.1935552</v>
      </c>
      <c r="I7339">
        <v>0.1935552</v>
      </c>
    </row>
    <row r="7340" spans="1:9">
      <c r="A7340">
        <v>0.6433178000000001</v>
      </c>
      <c r="B7340">
        <v>0.1935552</v>
      </c>
      <c r="I7340">
        <v>0.1935552</v>
      </c>
    </row>
    <row r="7342" spans="1:9">
      <c r="A7342">
        <v>0.5107371000000001</v>
      </c>
      <c r="B7342">
        <v>0.2116344</v>
      </c>
      <c r="I7342">
        <v>0.2116344</v>
      </c>
    </row>
    <row r="7343" spans="1:9">
      <c r="A7343">
        <v>0.6342782</v>
      </c>
      <c r="B7343">
        <v>0.2116344</v>
      </c>
      <c r="I7343">
        <v>0.2116344</v>
      </c>
    </row>
    <row r="7345" spans="1:9">
      <c r="A7345">
        <v>0.5197767</v>
      </c>
      <c r="B7345">
        <v>0.2297137</v>
      </c>
      <c r="I7345">
        <v>0.2297137</v>
      </c>
    </row>
    <row r="7346" spans="1:9">
      <c r="A7346">
        <v>0.6192122</v>
      </c>
      <c r="B7346">
        <v>0.2297137</v>
      </c>
      <c r="I7346">
        <v>0.2297137</v>
      </c>
    </row>
    <row r="7348" spans="1:9">
      <c r="A7348">
        <v>0.5288163</v>
      </c>
      <c r="B7348">
        <v>0.2477929</v>
      </c>
      <c r="I7348">
        <v>0.2477929</v>
      </c>
    </row>
    <row r="7349" spans="1:9">
      <c r="A7349">
        <v>0.6252386</v>
      </c>
      <c r="B7349">
        <v>0.2477929</v>
      </c>
      <c r="I7349">
        <v>0.2477929</v>
      </c>
    </row>
    <row r="7351" spans="1:9">
      <c r="A7351">
        <v>0.5378559000000001</v>
      </c>
      <c r="B7351">
        <v>0.2658721</v>
      </c>
      <c r="I7351">
        <v>0.2658721</v>
      </c>
    </row>
    <row r="7352" spans="1:9">
      <c r="A7352">
        <v>0.6192122</v>
      </c>
      <c r="B7352">
        <v>0.2658721</v>
      </c>
      <c r="I7352">
        <v>0.2658721</v>
      </c>
    </row>
    <row r="7354" spans="1:9">
      <c r="A7354">
        <v>0.5408691</v>
      </c>
      <c r="B7354">
        <v>0.2839514</v>
      </c>
      <c r="I7354">
        <v>0.2839514</v>
      </c>
    </row>
    <row r="7355" spans="1:9">
      <c r="A7355">
        <v>0.6041462</v>
      </c>
      <c r="B7355">
        <v>0.2839514</v>
      </c>
      <c r="I7355">
        <v>0.2839514</v>
      </c>
    </row>
    <row r="7357" spans="1:9">
      <c r="A7357">
        <v>2.6410682</v>
      </c>
      <c r="B7357">
        <v>-0.3307428</v>
      </c>
      <c r="I7357">
        <v>-0.3307428</v>
      </c>
    </row>
    <row r="7358" spans="1:9">
      <c r="A7358">
        <v>2.6531209</v>
      </c>
      <c r="B7358">
        <v>-0.3307428</v>
      </c>
      <c r="I7358">
        <v>-0.3307428</v>
      </c>
    </row>
    <row r="7360" spans="1:9">
      <c r="A7360">
        <v>-0.7367269</v>
      </c>
      <c r="B7360">
        <v>-0.9635162</v>
      </c>
      <c r="I7360">
        <v>-0.9635162</v>
      </c>
    </row>
    <row r="7361" spans="1:9">
      <c r="A7361">
        <v>-0.7307005</v>
      </c>
      <c r="B7361">
        <v>-0.9635162</v>
      </c>
      <c r="I7361">
        <v>-0.9635162</v>
      </c>
    </row>
    <row r="7363" spans="1:9">
      <c r="A7363">
        <v>-0.7216609</v>
      </c>
      <c r="B7363">
        <v>-0.9635162</v>
      </c>
      <c r="I7363">
        <v>-0.9635162</v>
      </c>
    </row>
    <row r="7364" spans="1:9">
      <c r="A7364">
        <v>-0.7126214</v>
      </c>
      <c r="B7364">
        <v>-0.9635162</v>
      </c>
      <c r="I7364">
        <v>-0.9635162</v>
      </c>
    </row>
    <row r="7366" spans="1:9">
      <c r="A7366">
        <v>0.1521665</v>
      </c>
      <c r="B7366">
        <v>-0.0595542</v>
      </c>
      <c r="I7366">
        <v>-0.0595542</v>
      </c>
    </row>
    <row r="7367" spans="1:9">
      <c r="A7367">
        <v>0.1732589</v>
      </c>
      <c r="B7367">
        <v>-0.0595542</v>
      </c>
      <c r="I7367">
        <v>-0.0595542</v>
      </c>
    </row>
    <row r="7369" spans="1:9">
      <c r="A7369">
        <v>0.1431269</v>
      </c>
      <c r="B7369">
        <v>-0.0414749</v>
      </c>
      <c r="I7369">
        <v>-0.0414749</v>
      </c>
    </row>
    <row r="7370" spans="1:9">
      <c r="A7370">
        <v>0.2124305</v>
      </c>
      <c r="B7370">
        <v>-0.0414749</v>
      </c>
      <c r="I7370">
        <v>-0.0414749</v>
      </c>
    </row>
    <row r="7372" spans="1:9">
      <c r="A7372">
        <v>0.1340873</v>
      </c>
      <c r="B7372">
        <v>-0.0233957</v>
      </c>
      <c r="I7372">
        <v>-0.0233957</v>
      </c>
    </row>
    <row r="7373" spans="1:9">
      <c r="A7373">
        <v>0.2154437</v>
      </c>
      <c r="B7373">
        <v>-0.0233957</v>
      </c>
      <c r="I7373">
        <v>-0.0233957</v>
      </c>
    </row>
    <row r="7375" spans="1:9">
      <c r="A7375">
        <v>0.1371005</v>
      </c>
      <c r="B7375">
        <v>-0.0053165</v>
      </c>
      <c r="I7375">
        <v>-0.0053165</v>
      </c>
    </row>
    <row r="7376" spans="1:9">
      <c r="A7376">
        <v>0.2094173</v>
      </c>
      <c r="B7376">
        <v>-0.0053165</v>
      </c>
      <c r="I7376">
        <v>-0.0053165</v>
      </c>
    </row>
    <row r="7378" spans="1:9">
      <c r="A7378">
        <v>0.1431269</v>
      </c>
      <c r="B7378">
        <v>0.0127628</v>
      </c>
      <c r="I7378">
        <v>0.0127628</v>
      </c>
    </row>
    <row r="7379" spans="1:9">
      <c r="A7379">
        <v>0.2094173</v>
      </c>
      <c r="B7379">
        <v>0.0127628</v>
      </c>
      <c r="I7379">
        <v>0.0127628</v>
      </c>
    </row>
    <row r="7381" spans="1:9">
      <c r="A7381">
        <v>0.1702457</v>
      </c>
      <c r="B7381">
        <v>0.030842</v>
      </c>
      <c r="I7381">
        <v>0.030842</v>
      </c>
    </row>
    <row r="7382" spans="1:9">
      <c r="A7382">
        <v>0.1973645</v>
      </c>
      <c r="B7382">
        <v>0.030842</v>
      </c>
      <c r="I7382">
        <v>0.030842</v>
      </c>
    </row>
    <row r="7384" spans="1:9">
      <c r="A7384">
        <v>0.5499087</v>
      </c>
      <c r="B7384">
        <v>0.8082494</v>
      </c>
      <c r="I7384">
        <v>0.8082494</v>
      </c>
    </row>
    <row r="7385" spans="1:9">
      <c r="A7385">
        <v>0.6071594</v>
      </c>
      <c r="B7385">
        <v>0.8082494</v>
      </c>
      <c r="I7385">
        <v>0.8082494</v>
      </c>
    </row>
    <row r="7387" spans="1:9">
      <c r="A7387">
        <v>0.5348427</v>
      </c>
      <c r="B7387">
        <v>0.8263286</v>
      </c>
      <c r="I7387">
        <v>0.8263286</v>
      </c>
    </row>
    <row r="7388" spans="1:9">
      <c r="A7388">
        <v>0.5619614000000001</v>
      </c>
      <c r="B7388">
        <v>0.8263286</v>
      </c>
      <c r="I7388">
        <v>0.8263286</v>
      </c>
    </row>
    <row r="7390" spans="1:9">
      <c r="A7390">
        <v>-0.0406782</v>
      </c>
      <c r="B7390">
        <v>0.103159</v>
      </c>
      <c r="I7390">
        <v>0.103159</v>
      </c>
    </row>
    <row r="7391" spans="1:9">
      <c r="A7391">
        <v>-0.0165726</v>
      </c>
      <c r="B7391">
        <v>0.103159</v>
      </c>
      <c r="I7391">
        <v>0.103159</v>
      </c>
    </row>
    <row r="7393" spans="1:9">
      <c r="A7393">
        <v>-0.0436914</v>
      </c>
      <c r="B7393">
        <v>0.1212382</v>
      </c>
      <c r="I7393">
        <v>0.1212382</v>
      </c>
    </row>
    <row r="7394" spans="1:9">
      <c r="A7394">
        <v>0.0135594</v>
      </c>
      <c r="B7394">
        <v>0.1212382</v>
      </c>
      <c r="I7394">
        <v>0.1212382</v>
      </c>
    </row>
    <row r="7396" spans="1:9">
      <c r="A7396">
        <v>-0.0436914</v>
      </c>
      <c r="B7396">
        <v>0.1393175</v>
      </c>
      <c r="I7396">
        <v>0.1393175</v>
      </c>
    </row>
    <row r="7397" spans="1:9">
      <c r="A7397">
        <v>0.007533</v>
      </c>
      <c r="B7397">
        <v>0.1393175</v>
      </c>
      <c r="I7397">
        <v>0.1393175</v>
      </c>
    </row>
    <row r="7399" spans="1:9">
      <c r="A7399">
        <v>-0.0406782</v>
      </c>
      <c r="B7399">
        <v>0.1573967</v>
      </c>
      <c r="I7399">
        <v>0.1573967</v>
      </c>
    </row>
    <row r="7400" spans="1:9">
      <c r="A7400">
        <v>0.007533</v>
      </c>
      <c r="B7400">
        <v>0.1573967</v>
      </c>
      <c r="I7400">
        <v>0.1573967</v>
      </c>
    </row>
    <row r="7402" spans="1:9">
      <c r="A7402">
        <v>-0.037665</v>
      </c>
      <c r="B7402">
        <v>0.1754759</v>
      </c>
      <c r="I7402">
        <v>0.1754759</v>
      </c>
    </row>
    <row r="7403" spans="1:9">
      <c r="A7403">
        <v>0.0045198</v>
      </c>
      <c r="B7403">
        <v>0.1754759</v>
      </c>
      <c r="I7403">
        <v>0.1754759</v>
      </c>
    </row>
    <row r="7405" spans="1:9">
      <c r="A7405">
        <v>-0.0406782</v>
      </c>
      <c r="B7405">
        <v>0.1935552</v>
      </c>
      <c r="I7405">
        <v>0.1935552</v>
      </c>
    </row>
    <row r="7406" spans="1:9">
      <c r="A7406">
        <v>0.0045198</v>
      </c>
      <c r="B7406">
        <v>0.1935552</v>
      </c>
      <c r="I7406">
        <v>0.1935552</v>
      </c>
    </row>
    <row r="7408" spans="1:9">
      <c r="A7408">
        <v>-0.0436914</v>
      </c>
      <c r="B7408">
        <v>0.2116344</v>
      </c>
      <c r="I7408">
        <v>0.2116344</v>
      </c>
    </row>
    <row r="7409" spans="1:9">
      <c r="A7409">
        <v>0.0015066</v>
      </c>
      <c r="B7409">
        <v>0.2116344</v>
      </c>
      <c r="I7409">
        <v>0.2116344</v>
      </c>
    </row>
    <row r="7411" spans="1:9">
      <c r="A7411">
        <v>-0.5167635</v>
      </c>
      <c r="B7411">
        <v>1.0975172</v>
      </c>
      <c r="I7411">
        <v>1.0975172</v>
      </c>
    </row>
    <row r="7412" spans="1:9">
      <c r="A7412">
        <v>-0.4866315</v>
      </c>
      <c r="B7412">
        <v>1.0975172</v>
      </c>
      <c r="I7412">
        <v>1.0975172</v>
      </c>
    </row>
    <row r="7414" spans="1:9">
      <c r="A7414">
        <v>-0.5499087</v>
      </c>
      <c r="B7414">
        <v>1.1155964</v>
      </c>
      <c r="I7414">
        <v>1.1155964</v>
      </c>
    </row>
    <row r="7415" spans="1:9">
      <c r="A7415">
        <v>-0.4715655</v>
      </c>
      <c r="B7415">
        <v>1.1155964</v>
      </c>
      <c r="I7415">
        <v>1.1155964</v>
      </c>
    </row>
    <row r="7417" spans="1:9">
      <c r="A7417">
        <v>-0.5619614000000001</v>
      </c>
      <c r="B7417">
        <v>1.1336757</v>
      </c>
      <c r="I7417">
        <v>1.1336757</v>
      </c>
    </row>
    <row r="7418" spans="1:9">
      <c r="A7418">
        <v>-0.4504731</v>
      </c>
      <c r="B7418">
        <v>1.1336757</v>
      </c>
      <c r="I7418">
        <v>1.1336757</v>
      </c>
    </row>
    <row r="7420" spans="1:9">
      <c r="A7420">
        <v>-0.5619614000000001</v>
      </c>
      <c r="B7420">
        <v>1.1517549</v>
      </c>
      <c r="I7420">
        <v>1.1517549</v>
      </c>
    </row>
    <row r="7421" spans="1:9">
      <c r="A7421">
        <v>-0.4384203</v>
      </c>
      <c r="B7421">
        <v>1.1517549</v>
      </c>
      <c r="I7421">
        <v>1.1517549</v>
      </c>
    </row>
    <row r="7423" spans="1:9">
      <c r="A7423">
        <v>-0.5649746</v>
      </c>
      <c r="B7423">
        <v>1.1698342</v>
      </c>
      <c r="I7423">
        <v>1.1698342</v>
      </c>
    </row>
    <row r="7424" spans="1:9">
      <c r="A7424">
        <v>-0.3691168</v>
      </c>
      <c r="B7424">
        <v>1.1698342</v>
      </c>
      <c r="I7424">
        <v>1.1698342</v>
      </c>
    </row>
    <row r="7426" spans="1:9">
      <c r="A7426">
        <v>-0.5529219</v>
      </c>
      <c r="B7426">
        <v>1.1879134</v>
      </c>
      <c r="I7426">
        <v>1.1879134</v>
      </c>
    </row>
    <row r="7427" spans="1:9">
      <c r="A7427">
        <v>-0.3178924</v>
      </c>
      <c r="B7427">
        <v>1.1879134</v>
      </c>
      <c r="I7427">
        <v>1.1879134</v>
      </c>
    </row>
    <row r="7429" spans="1:9">
      <c r="A7429">
        <v>-0.5589483</v>
      </c>
      <c r="B7429">
        <v>1.2059926</v>
      </c>
      <c r="I7429">
        <v>1.2059926</v>
      </c>
    </row>
    <row r="7430" spans="1:9">
      <c r="A7430">
        <v>-0.2395493</v>
      </c>
      <c r="B7430">
        <v>1.2059926</v>
      </c>
      <c r="I7430">
        <v>1.2059926</v>
      </c>
    </row>
    <row r="7432" spans="1:9">
      <c r="A7432">
        <v>-0.5589483</v>
      </c>
      <c r="B7432">
        <v>1.2240719</v>
      </c>
      <c r="I7432">
        <v>1.2240719</v>
      </c>
    </row>
    <row r="7433" spans="1:9">
      <c r="A7433">
        <v>-0.2274965</v>
      </c>
      <c r="B7433">
        <v>1.2240719</v>
      </c>
      <c r="I7433">
        <v>1.2240719</v>
      </c>
    </row>
    <row r="7435" spans="1:9">
      <c r="A7435">
        <v>-0.5499087</v>
      </c>
      <c r="B7435">
        <v>1.2421511</v>
      </c>
      <c r="I7435">
        <v>1.2421511</v>
      </c>
    </row>
    <row r="7436" spans="1:9">
      <c r="A7436">
        <v>-0.2033909</v>
      </c>
      <c r="B7436">
        <v>1.2421511</v>
      </c>
      <c r="I7436">
        <v>1.2421511</v>
      </c>
    </row>
    <row r="7438" spans="1:9">
      <c r="A7438">
        <v>-0.5770274</v>
      </c>
      <c r="B7438">
        <v>1.2602304</v>
      </c>
      <c r="I7438">
        <v>1.2602304</v>
      </c>
    </row>
    <row r="7439" spans="1:9">
      <c r="A7439">
        <v>-0.1913381</v>
      </c>
      <c r="B7439">
        <v>1.2602304</v>
      </c>
      <c r="I7439">
        <v>1.2602304</v>
      </c>
    </row>
    <row r="7441" spans="1:9">
      <c r="A7441">
        <v>-0.6855026</v>
      </c>
      <c r="B7441">
        <v>1.2783096</v>
      </c>
      <c r="I7441">
        <v>1.2783096</v>
      </c>
    </row>
    <row r="7442" spans="1:9">
      <c r="A7442">
        <v>-0.1853117</v>
      </c>
      <c r="B7442">
        <v>1.2783096</v>
      </c>
      <c r="I7442">
        <v>1.2783096</v>
      </c>
    </row>
    <row r="7444" spans="1:9">
      <c r="A7444">
        <v>-0.571001</v>
      </c>
      <c r="B7444">
        <v>1.2963888</v>
      </c>
      <c r="I7444">
        <v>1.2963888</v>
      </c>
    </row>
    <row r="7445" spans="1:9">
      <c r="A7445">
        <v>-0.2064041</v>
      </c>
      <c r="B7445">
        <v>1.2963888</v>
      </c>
      <c r="I7445">
        <v>1.2963888</v>
      </c>
    </row>
    <row r="7447" spans="1:9">
      <c r="A7447">
        <v>-0.1853117</v>
      </c>
      <c r="B7447">
        <v>1.2963888</v>
      </c>
      <c r="I7447">
        <v>1.2963888</v>
      </c>
    </row>
    <row r="7448" spans="1:9">
      <c r="A7448">
        <v>-0.1160081</v>
      </c>
      <c r="B7448">
        <v>1.2963888</v>
      </c>
      <c r="I7448">
        <v>1.2963888</v>
      </c>
    </row>
    <row r="7450" spans="1:9">
      <c r="A7450">
        <v>-0.2485888</v>
      </c>
      <c r="B7450">
        <v>0.2658721</v>
      </c>
      <c r="I7450">
        <v>0.2658721</v>
      </c>
    </row>
    <row r="7451" spans="1:9">
      <c r="A7451">
        <v>-0.2365361</v>
      </c>
      <c r="B7451">
        <v>0.2658721</v>
      </c>
      <c r="I7451">
        <v>0.2658721</v>
      </c>
    </row>
    <row r="7453" spans="1:9">
      <c r="A7453">
        <v>-0.1401137</v>
      </c>
      <c r="B7453">
        <v>0.1573967</v>
      </c>
      <c r="I7453">
        <v>0.1573967</v>
      </c>
    </row>
    <row r="7454" spans="1:9">
      <c r="A7454">
        <v>-0.1250477</v>
      </c>
      <c r="B7454">
        <v>0.1573967</v>
      </c>
      <c r="I7454">
        <v>0.1573967</v>
      </c>
    </row>
    <row r="7456" spans="1:9">
      <c r="A7456">
        <v>-0.1551797</v>
      </c>
      <c r="B7456">
        <v>0.1754759</v>
      </c>
      <c r="I7456">
        <v>0.1754759</v>
      </c>
    </row>
    <row r="7457" spans="1:9">
      <c r="A7457">
        <v>-0.1190213</v>
      </c>
      <c r="B7457">
        <v>0.1754759</v>
      </c>
      <c r="I7457">
        <v>0.1754759</v>
      </c>
    </row>
    <row r="7459" spans="1:9">
      <c r="A7459">
        <v>-0.2033909</v>
      </c>
      <c r="B7459">
        <v>0.1935552</v>
      </c>
      <c r="I7459">
        <v>0.1935552</v>
      </c>
    </row>
    <row r="7460" spans="1:9">
      <c r="A7460">
        <v>-0.1913381</v>
      </c>
      <c r="B7460">
        <v>0.1935552</v>
      </c>
      <c r="I7460">
        <v>0.1935552</v>
      </c>
    </row>
    <row r="7462" spans="1:9">
      <c r="A7462">
        <v>-0.1581929</v>
      </c>
      <c r="B7462">
        <v>0.1935552</v>
      </c>
      <c r="I7462">
        <v>0.1935552</v>
      </c>
    </row>
    <row r="7463" spans="1:9">
      <c r="A7463">
        <v>-0.1250477</v>
      </c>
      <c r="B7463">
        <v>0.1935552</v>
      </c>
      <c r="I7463">
        <v>0.1935552</v>
      </c>
    </row>
    <row r="7465" spans="1:9">
      <c r="A7465">
        <v>-0.2184569</v>
      </c>
      <c r="B7465">
        <v>0.2116344</v>
      </c>
      <c r="I7465">
        <v>0.2116344</v>
      </c>
    </row>
    <row r="7466" spans="1:9">
      <c r="A7466">
        <v>-0.1250477</v>
      </c>
      <c r="B7466">
        <v>0.2116344</v>
      </c>
      <c r="I7466">
        <v>0.2116344</v>
      </c>
    </row>
    <row r="7468" spans="1:9">
      <c r="A7468">
        <v>-0.2184569</v>
      </c>
      <c r="B7468">
        <v>0.2297137</v>
      </c>
      <c r="I7468">
        <v>0.2297137</v>
      </c>
    </row>
    <row r="7469" spans="1:9">
      <c r="A7469">
        <v>-0.1250477</v>
      </c>
      <c r="B7469">
        <v>0.2297137</v>
      </c>
      <c r="I7469">
        <v>0.2297137</v>
      </c>
    </row>
    <row r="7471" spans="1:9">
      <c r="A7471">
        <v>-0.2033909</v>
      </c>
      <c r="B7471">
        <v>0.2477929</v>
      </c>
      <c r="I7471">
        <v>0.2477929</v>
      </c>
    </row>
    <row r="7472" spans="1:9">
      <c r="A7472">
        <v>-0.1732589</v>
      </c>
      <c r="B7472">
        <v>0.2477929</v>
      </c>
      <c r="I7472">
        <v>0.2477929</v>
      </c>
    </row>
    <row r="7474" spans="1:9">
      <c r="A7474">
        <v>0.1431269</v>
      </c>
      <c r="B7474">
        <v>0.030842</v>
      </c>
      <c r="I7474">
        <v>0.030842</v>
      </c>
    </row>
    <row r="7475" spans="1:9">
      <c r="A7475">
        <v>0.1672325</v>
      </c>
      <c r="B7475">
        <v>0.030842</v>
      </c>
      <c r="I7475">
        <v>0.030842</v>
      </c>
    </row>
    <row r="7477" spans="1:9">
      <c r="A7477">
        <v>0.2968</v>
      </c>
      <c r="B7477">
        <v>0.7178532</v>
      </c>
      <c r="I7477">
        <v>0.7178532</v>
      </c>
    </row>
    <row r="7478" spans="1:9">
      <c r="A7478">
        <v>0.311866</v>
      </c>
      <c r="B7478">
        <v>0.7178532</v>
      </c>
      <c r="I7478">
        <v>0.7178532</v>
      </c>
    </row>
    <row r="7480" spans="1:9">
      <c r="A7480">
        <v>0.2877604</v>
      </c>
      <c r="B7480">
        <v>0.7359324</v>
      </c>
      <c r="I7480">
        <v>0.7359324</v>
      </c>
    </row>
    <row r="7481" spans="1:9">
      <c r="A7481">
        <v>0.311866</v>
      </c>
      <c r="B7481">
        <v>0.7359324</v>
      </c>
      <c r="I7481">
        <v>0.7359324</v>
      </c>
    </row>
    <row r="7483" spans="1:9">
      <c r="A7483">
        <v>0.3178924</v>
      </c>
      <c r="B7483">
        <v>0.7359324</v>
      </c>
      <c r="I7483">
        <v>0.7359324</v>
      </c>
    </row>
    <row r="7484" spans="1:9">
      <c r="A7484">
        <v>0.3239188</v>
      </c>
      <c r="B7484">
        <v>0.7359324</v>
      </c>
      <c r="I7484">
        <v>0.7359324</v>
      </c>
    </row>
    <row r="7486" spans="1:9">
      <c r="A7486">
        <v>0.2787208</v>
      </c>
      <c r="B7486">
        <v>0.7540116</v>
      </c>
      <c r="I7486">
        <v>0.7540116</v>
      </c>
    </row>
    <row r="7487" spans="1:9">
      <c r="A7487">
        <v>0.3088528</v>
      </c>
      <c r="B7487">
        <v>0.7540116</v>
      </c>
      <c r="I7487">
        <v>0.7540116</v>
      </c>
    </row>
    <row r="7489" spans="1:9">
      <c r="A7489">
        <v>0.2726944</v>
      </c>
      <c r="B7489">
        <v>0.7720909</v>
      </c>
      <c r="I7489">
        <v>0.7720909</v>
      </c>
    </row>
    <row r="7490" spans="1:9">
      <c r="A7490">
        <v>0.3028264</v>
      </c>
      <c r="B7490">
        <v>0.7720909</v>
      </c>
      <c r="I7490">
        <v>0.7720909</v>
      </c>
    </row>
    <row r="7492" spans="1:9">
      <c r="A7492">
        <v>0.2847472</v>
      </c>
      <c r="B7492">
        <v>0.7901701</v>
      </c>
      <c r="I7492">
        <v>0.7901701</v>
      </c>
    </row>
    <row r="7493" spans="1:9">
      <c r="A7493">
        <v>0.3239188</v>
      </c>
      <c r="B7493">
        <v>0.7901701</v>
      </c>
      <c r="I7493">
        <v>0.7901701</v>
      </c>
    </row>
    <row r="7495" spans="1:9">
      <c r="A7495">
        <v>0.3359716</v>
      </c>
      <c r="B7495">
        <v>0.7901701</v>
      </c>
      <c r="I7495">
        <v>0.7901701</v>
      </c>
    </row>
    <row r="7496" spans="1:9">
      <c r="A7496">
        <v>0.3450112</v>
      </c>
      <c r="B7496">
        <v>0.7901701</v>
      </c>
      <c r="I7496">
        <v>0.7901701</v>
      </c>
    </row>
    <row r="7498" spans="1:9">
      <c r="A7498">
        <v>-1.3574458</v>
      </c>
      <c r="B7498">
        <v>0.2839514</v>
      </c>
      <c r="I7498">
        <v>0.2839514</v>
      </c>
    </row>
    <row r="7499" spans="1:9">
      <c r="A7499">
        <v>-1.3333402</v>
      </c>
      <c r="B7499">
        <v>0.2839514</v>
      </c>
      <c r="I7499">
        <v>0.2839514</v>
      </c>
    </row>
    <row r="7501" spans="1:9">
      <c r="A7501">
        <v>-1.360459</v>
      </c>
      <c r="B7501">
        <v>0.3020306</v>
      </c>
      <c r="I7501">
        <v>0.3020306</v>
      </c>
    </row>
    <row r="7502" spans="1:9">
      <c r="A7502">
        <v>-1.3212874</v>
      </c>
      <c r="B7502">
        <v>0.3020306</v>
      </c>
      <c r="I7502">
        <v>0.3020306</v>
      </c>
    </row>
    <row r="7504" spans="1:9">
      <c r="A7504">
        <v>-1.3544326</v>
      </c>
      <c r="B7504">
        <v>0.3201099</v>
      </c>
      <c r="I7504">
        <v>0.3201099</v>
      </c>
    </row>
    <row r="7505" spans="1:9">
      <c r="A7505">
        <v>-1.3182742</v>
      </c>
      <c r="B7505">
        <v>0.3201099</v>
      </c>
      <c r="I7505">
        <v>0.3201099</v>
      </c>
    </row>
    <row r="7507" spans="1:9">
      <c r="A7507">
        <v>-1.3363534</v>
      </c>
      <c r="B7507">
        <v>0.3381891</v>
      </c>
      <c r="I7507">
        <v>0.3381891</v>
      </c>
    </row>
    <row r="7508" spans="1:9">
      <c r="A7508">
        <v>-1.315261</v>
      </c>
      <c r="B7508">
        <v>0.3381891</v>
      </c>
      <c r="I7508">
        <v>0.3381891</v>
      </c>
    </row>
    <row r="7510" spans="1:9">
      <c r="A7510">
        <v>-1.3363534</v>
      </c>
      <c r="B7510">
        <v>0.3562683</v>
      </c>
      <c r="I7510">
        <v>0.3562683</v>
      </c>
    </row>
    <row r="7511" spans="1:9">
      <c r="A7511">
        <v>-1.3122478</v>
      </c>
      <c r="B7511">
        <v>0.3562683</v>
      </c>
      <c r="I7511">
        <v>0.3562683</v>
      </c>
    </row>
    <row r="7513" spans="1:9">
      <c r="A7513">
        <v>-0.2305097</v>
      </c>
      <c r="B7513">
        <v>0.2297137</v>
      </c>
      <c r="I7513">
        <v>0.2297137</v>
      </c>
    </row>
    <row r="7514" spans="1:9">
      <c r="A7514">
        <v>-0.2214701</v>
      </c>
      <c r="B7514">
        <v>0.2297137</v>
      </c>
      <c r="I7514">
        <v>0.2297137</v>
      </c>
    </row>
    <row r="7516" spans="1:9">
      <c r="A7516">
        <v>-0.2455756</v>
      </c>
      <c r="B7516">
        <v>0.2477929</v>
      </c>
      <c r="I7516">
        <v>0.2477929</v>
      </c>
    </row>
    <row r="7517" spans="1:9">
      <c r="A7517">
        <v>-0.2064041</v>
      </c>
      <c r="B7517">
        <v>0.2477929</v>
      </c>
      <c r="I7517">
        <v>0.2477929</v>
      </c>
    </row>
    <row r="7519" spans="1:9">
      <c r="A7519">
        <v>-0.8904</v>
      </c>
      <c r="B7519">
        <v>0.030842</v>
      </c>
      <c r="I7519">
        <v>0.030842</v>
      </c>
    </row>
    <row r="7520" spans="1:9">
      <c r="A7520">
        <v>-0.8753341</v>
      </c>
      <c r="B7520">
        <v>0.030842</v>
      </c>
      <c r="I7520">
        <v>0.030842</v>
      </c>
    </row>
    <row r="7522" spans="1:9">
      <c r="A7522">
        <v>-0.8964264</v>
      </c>
      <c r="B7522">
        <v>0.0489213</v>
      </c>
      <c r="I7522">
        <v>0.0489213</v>
      </c>
    </row>
    <row r="7523" spans="1:9">
      <c r="A7523">
        <v>-0.8572549</v>
      </c>
      <c r="B7523">
        <v>0.0489213</v>
      </c>
      <c r="I7523">
        <v>0.0489213</v>
      </c>
    </row>
    <row r="7525" spans="1:9">
      <c r="A7525">
        <v>-0.8994396</v>
      </c>
      <c r="B7525">
        <v>0.0670005</v>
      </c>
      <c r="I7525">
        <v>0.0670005</v>
      </c>
    </row>
    <row r="7526" spans="1:9">
      <c r="A7526">
        <v>-0.8632813</v>
      </c>
      <c r="B7526">
        <v>0.0670005</v>
      </c>
      <c r="I7526">
        <v>0.0670005</v>
      </c>
    </row>
    <row r="7528" spans="1:9">
      <c r="A7528">
        <v>-0.8934132</v>
      </c>
      <c r="B7528">
        <v>0.08507969999999999</v>
      </c>
      <c r="I7528">
        <v>0.08507969999999999</v>
      </c>
    </row>
    <row r="7529" spans="1:9">
      <c r="A7529">
        <v>-0.8723209</v>
      </c>
      <c r="B7529">
        <v>0.08507969999999999</v>
      </c>
      <c r="I7529">
        <v>0.08507969999999999</v>
      </c>
    </row>
    <row r="7531" spans="1:9">
      <c r="A7531">
        <v>-0.8994396</v>
      </c>
      <c r="B7531">
        <v>0.103159</v>
      </c>
      <c r="I7531">
        <v>0.103159</v>
      </c>
    </row>
    <row r="7532" spans="1:9">
      <c r="A7532">
        <v>-0.8602681</v>
      </c>
      <c r="B7532">
        <v>0.103159</v>
      </c>
      <c r="I7532">
        <v>0.103159</v>
      </c>
    </row>
    <row r="7534" spans="1:9">
      <c r="A7534">
        <v>-0.920532</v>
      </c>
      <c r="B7534">
        <v>0.1212382</v>
      </c>
      <c r="I7534">
        <v>0.1212382</v>
      </c>
    </row>
    <row r="7535" spans="1:9">
      <c r="A7535">
        <v>-0.8602681</v>
      </c>
      <c r="B7535">
        <v>0.1212382</v>
      </c>
      <c r="I7535">
        <v>0.1212382</v>
      </c>
    </row>
    <row r="7537" spans="1:9">
      <c r="A7537">
        <v>-0.905466</v>
      </c>
      <c r="B7537">
        <v>0.1393175</v>
      </c>
      <c r="I7537">
        <v>0.1393175</v>
      </c>
    </row>
    <row r="7538" spans="1:9">
      <c r="A7538">
        <v>-0.8783473000000001</v>
      </c>
      <c r="B7538">
        <v>0.1393175</v>
      </c>
      <c r="I7538">
        <v>0.1393175</v>
      </c>
    </row>
    <row r="7540" spans="1:9">
      <c r="A7540">
        <v>-0.905466</v>
      </c>
      <c r="B7540">
        <v>0.1573967</v>
      </c>
      <c r="I7540">
        <v>0.1573967</v>
      </c>
    </row>
    <row r="7541" spans="1:9">
      <c r="A7541">
        <v>-0.8843736</v>
      </c>
      <c r="B7541">
        <v>0.1573967</v>
      </c>
      <c r="I7541">
        <v>0.1573967</v>
      </c>
    </row>
    <row r="7543" spans="1:9">
      <c r="A7543">
        <v>-1.2971818</v>
      </c>
      <c r="B7543">
        <v>0.2658721</v>
      </c>
      <c r="I7543">
        <v>0.2658721</v>
      </c>
    </row>
    <row r="7544" spans="1:9">
      <c r="A7544">
        <v>-1.2911554</v>
      </c>
      <c r="B7544">
        <v>0.2658721</v>
      </c>
      <c r="I7544">
        <v>0.2658721</v>
      </c>
    </row>
    <row r="7546" spans="1:9">
      <c r="A7546">
        <v>-1.315261</v>
      </c>
      <c r="B7546">
        <v>0.2839514</v>
      </c>
      <c r="I7546">
        <v>0.2839514</v>
      </c>
    </row>
    <row r="7547" spans="1:9">
      <c r="A7547">
        <v>-1.270063</v>
      </c>
      <c r="B7547">
        <v>0.2839514</v>
      </c>
      <c r="I7547">
        <v>0.2839514</v>
      </c>
    </row>
    <row r="7549" spans="1:9">
      <c r="A7549">
        <v>-1.3182742</v>
      </c>
      <c r="B7549">
        <v>0.3020306</v>
      </c>
      <c r="I7549">
        <v>0.3020306</v>
      </c>
    </row>
    <row r="7550" spans="1:9">
      <c r="A7550">
        <v>-1.2369178</v>
      </c>
      <c r="B7550">
        <v>0.3020306</v>
      </c>
      <c r="I7550">
        <v>0.3020306</v>
      </c>
    </row>
    <row r="7552" spans="1:9">
      <c r="A7552">
        <v>-1.270063</v>
      </c>
      <c r="B7552">
        <v>0.3201099</v>
      </c>
      <c r="I7552">
        <v>0.3201099</v>
      </c>
    </row>
    <row r="7553" spans="1:9">
      <c r="A7553">
        <v>-1.2640366</v>
      </c>
      <c r="B7553">
        <v>0.3201099</v>
      </c>
      <c r="I7553">
        <v>0.3201099</v>
      </c>
    </row>
    <row r="7555" spans="1:9">
      <c r="A7555">
        <v>-1.254997</v>
      </c>
      <c r="B7555">
        <v>0.3201099</v>
      </c>
      <c r="I7555">
        <v>0.3201099</v>
      </c>
    </row>
    <row r="7556" spans="1:9">
      <c r="A7556">
        <v>-1.2519838</v>
      </c>
      <c r="B7556">
        <v>0.3201099</v>
      </c>
      <c r="I7556">
        <v>0.3201099</v>
      </c>
    </row>
    <row r="7558" spans="1:9">
      <c r="A7558">
        <v>0.2274965</v>
      </c>
      <c r="B7558">
        <v>0.8263286</v>
      </c>
      <c r="I7558">
        <v>0.8263286</v>
      </c>
    </row>
    <row r="7559" spans="1:9">
      <c r="A7559">
        <v>0.2305097</v>
      </c>
      <c r="B7559">
        <v>0.8263286</v>
      </c>
      <c r="I7559">
        <v>0.8263286</v>
      </c>
    </row>
    <row r="7561" spans="1:9">
      <c r="A7561">
        <v>0.2003777</v>
      </c>
      <c r="B7561">
        <v>0.8444078</v>
      </c>
      <c r="I7561">
        <v>0.8444078</v>
      </c>
    </row>
    <row r="7562" spans="1:9">
      <c r="A7562">
        <v>0.2124305</v>
      </c>
      <c r="B7562">
        <v>0.8444078</v>
      </c>
      <c r="I7562">
        <v>0.8444078</v>
      </c>
    </row>
    <row r="7564" spans="1:9">
      <c r="A7564">
        <v>0.1762721</v>
      </c>
      <c r="B7564">
        <v>0.8624871</v>
      </c>
      <c r="I7564">
        <v>0.8624871</v>
      </c>
    </row>
    <row r="7565" spans="1:9">
      <c r="A7565">
        <v>0.1822985</v>
      </c>
      <c r="B7565">
        <v>0.8624871</v>
      </c>
      <c r="I7565">
        <v>0.8624871</v>
      </c>
    </row>
    <row r="7567" spans="1:9">
      <c r="A7567">
        <v>0.1913381</v>
      </c>
      <c r="B7567">
        <v>0.8624871</v>
      </c>
      <c r="I7567">
        <v>0.8624871</v>
      </c>
    </row>
    <row r="7568" spans="1:9">
      <c r="A7568">
        <v>0.2033909</v>
      </c>
      <c r="B7568">
        <v>0.8624871</v>
      </c>
      <c r="I7568">
        <v>0.8624871</v>
      </c>
    </row>
    <row r="7570" spans="1:9">
      <c r="A7570">
        <v>0.2274965</v>
      </c>
      <c r="B7570">
        <v>0.8624871</v>
      </c>
      <c r="I7570">
        <v>0.8624871</v>
      </c>
    </row>
    <row r="7571" spans="1:9">
      <c r="A7571">
        <v>0.2455756</v>
      </c>
      <c r="B7571">
        <v>0.8624871</v>
      </c>
      <c r="I7571">
        <v>0.8624871</v>
      </c>
    </row>
    <row r="7573" spans="1:9">
      <c r="A7573">
        <v>0.2033909</v>
      </c>
      <c r="B7573">
        <v>0.8805663</v>
      </c>
      <c r="I7573">
        <v>0.8805663</v>
      </c>
    </row>
    <row r="7574" spans="1:9">
      <c r="A7574">
        <v>0.2184569</v>
      </c>
      <c r="B7574">
        <v>0.8805663</v>
      </c>
      <c r="I7574">
        <v>0.8805663</v>
      </c>
    </row>
    <row r="7576" spans="1:9">
      <c r="A7576">
        <v>-1.0591391</v>
      </c>
      <c r="B7576">
        <v>0.3743476</v>
      </c>
      <c r="I7576">
        <v>0.3743476</v>
      </c>
    </row>
    <row r="7577" spans="1:9">
      <c r="A7577">
        <v>-1.0561259</v>
      </c>
      <c r="B7577">
        <v>0.3743476</v>
      </c>
      <c r="I7577">
        <v>0.3743476</v>
      </c>
    </row>
    <row r="7579" spans="1:9">
      <c r="A7579">
        <v>-1.0681787</v>
      </c>
      <c r="B7579">
        <v>0.3924268</v>
      </c>
      <c r="I7579">
        <v>0.3924268</v>
      </c>
    </row>
    <row r="7580" spans="1:9">
      <c r="A7580">
        <v>-1.0500995</v>
      </c>
      <c r="B7580">
        <v>0.3924268</v>
      </c>
      <c r="I7580">
        <v>0.3924268</v>
      </c>
    </row>
    <row r="7582" spans="1:9">
      <c r="A7582">
        <v>0.2214701</v>
      </c>
      <c r="B7582">
        <v>0.8805663</v>
      </c>
      <c r="I7582">
        <v>0.8805663</v>
      </c>
    </row>
    <row r="7583" spans="1:9">
      <c r="A7583">
        <v>0.2606416</v>
      </c>
      <c r="B7583">
        <v>0.8805663</v>
      </c>
      <c r="I7583">
        <v>0.8805663</v>
      </c>
    </row>
    <row r="7585" spans="1:9">
      <c r="A7585">
        <v>0.2094173</v>
      </c>
      <c r="B7585">
        <v>0.8986456</v>
      </c>
      <c r="I7585">
        <v>0.8986456</v>
      </c>
    </row>
    <row r="7586" spans="1:9">
      <c r="A7586">
        <v>0.2757076</v>
      </c>
      <c r="B7586">
        <v>0.8986456</v>
      </c>
      <c r="I7586">
        <v>0.8986456</v>
      </c>
    </row>
    <row r="7588" spans="1:9">
      <c r="A7588">
        <v>0.2576284</v>
      </c>
      <c r="B7588">
        <v>0.9167248</v>
      </c>
      <c r="I7588">
        <v>0.9167248</v>
      </c>
    </row>
    <row r="7589" spans="1:9">
      <c r="A7589">
        <v>0.266668</v>
      </c>
      <c r="B7589">
        <v>0.9167248</v>
      </c>
      <c r="I7589">
        <v>0.9167248</v>
      </c>
    </row>
    <row r="7591" spans="1:9">
      <c r="A7591">
        <v>1.7913463</v>
      </c>
      <c r="B7591">
        <v>-0.2041881</v>
      </c>
      <c r="I7591">
        <v>-0.2041881</v>
      </c>
    </row>
    <row r="7592" spans="1:9">
      <c r="A7592">
        <v>1.8003859</v>
      </c>
      <c r="B7592">
        <v>-0.2041881</v>
      </c>
      <c r="I7592">
        <v>-0.2041881</v>
      </c>
    </row>
    <row r="7594" spans="1:9">
      <c r="A7594">
        <v>1.8455838</v>
      </c>
      <c r="B7594">
        <v>-0.2041881</v>
      </c>
      <c r="I7594">
        <v>-0.2041881</v>
      </c>
    </row>
    <row r="7595" spans="1:9">
      <c r="A7595">
        <v>1.8576366</v>
      </c>
      <c r="B7595">
        <v>-0.2041881</v>
      </c>
      <c r="I7595">
        <v>-0.2041881</v>
      </c>
    </row>
    <row r="7597" spans="1:9">
      <c r="A7597">
        <v>1.8576366</v>
      </c>
      <c r="B7597">
        <v>-0.1861089</v>
      </c>
      <c r="I7597">
        <v>-0.1861089</v>
      </c>
    </row>
    <row r="7598" spans="1:9">
      <c r="A7598">
        <v>1.8666762</v>
      </c>
      <c r="B7598">
        <v>-0.1861089</v>
      </c>
      <c r="I7598">
        <v>-0.1861089</v>
      </c>
    </row>
    <row r="7600" spans="1:9">
      <c r="A7600">
        <v>1.6708184</v>
      </c>
      <c r="B7600">
        <v>-0.1680296</v>
      </c>
      <c r="I7600">
        <v>-0.1680296</v>
      </c>
    </row>
    <row r="7601" spans="1:9">
      <c r="A7601">
        <v>1.7280691</v>
      </c>
      <c r="B7601">
        <v>-0.1680296</v>
      </c>
      <c r="I7601">
        <v>-0.1680296</v>
      </c>
    </row>
    <row r="7603" spans="1:9">
      <c r="A7603">
        <v>1.7642275</v>
      </c>
      <c r="B7603">
        <v>-0.1680296</v>
      </c>
      <c r="I7603">
        <v>-0.1680296</v>
      </c>
    </row>
    <row r="7604" spans="1:9">
      <c r="A7604">
        <v>1.7672407</v>
      </c>
      <c r="B7604">
        <v>-0.1680296</v>
      </c>
      <c r="I7604">
        <v>-0.1680296</v>
      </c>
    </row>
    <row r="7606" spans="1:9">
      <c r="A7606">
        <v>1.8033991</v>
      </c>
      <c r="B7606">
        <v>-0.1680296</v>
      </c>
      <c r="I7606">
        <v>-0.1680296</v>
      </c>
    </row>
    <row r="7607" spans="1:9">
      <c r="A7607">
        <v>1.8064123</v>
      </c>
      <c r="B7607">
        <v>-0.1680296</v>
      </c>
      <c r="I7607">
        <v>-0.1680296</v>
      </c>
    </row>
    <row r="7609" spans="1:9">
      <c r="A7609">
        <v>1.8335311</v>
      </c>
      <c r="B7609">
        <v>-0.1680296</v>
      </c>
      <c r="I7609">
        <v>-0.1680296</v>
      </c>
    </row>
    <row r="7610" spans="1:9">
      <c r="A7610">
        <v>1.8365443</v>
      </c>
      <c r="B7610">
        <v>-0.1680296</v>
      </c>
      <c r="I7610">
        <v>-0.1680296</v>
      </c>
    </row>
    <row r="7612" spans="1:9">
      <c r="A7612">
        <v>2.0625341</v>
      </c>
      <c r="B7612">
        <v>-0.1680296</v>
      </c>
      <c r="I7612">
        <v>-0.1680296</v>
      </c>
    </row>
    <row r="7613" spans="1:9">
      <c r="A7613">
        <v>2.0776001</v>
      </c>
      <c r="B7613">
        <v>-0.1680296</v>
      </c>
      <c r="I7613">
        <v>-0.1680296</v>
      </c>
    </row>
    <row r="7615" spans="1:9">
      <c r="A7615">
        <v>2.0986925</v>
      </c>
      <c r="B7615">
        <v>-0.1680296</v>
      </c>
      <c r="I7615">
        <v>-0.1680296</v>
      </c>
    </row>
    <row r="7616" spans="1:9">
      <c r="A7616">
        <v>2.1077321</v>
      </c>
      <c r="B7616">
        <v>-0.1680296</v>
      </c>
      <c r="I7616">
        <v>-0.1680296</v>
      </c>
    </row>
    <row r="7618" spans="1:9">
      <c r="A7618">
        <v>1.5985016</v>
      </c>
      <c r="B7618">
        <v>-0.1499504</v>
      </c>
      <c r="I7618">
        <v>-0.1499504</v>
      </c>
    </row>
    <row r="7619" spans="1:9">
      <c r="A7619">
        <v>1.6888975</v>
      </c>
      <c r="B7619">
        <v>-0.1499504</v>
      </c>
      <c r="I7619">
        <v>-0.1499504</v>
      </c>
    </row>
    <row r="7621" spans="1:9">
      <c r="A7621">
        <v>2.0745869</v>
      </c>
      <c r="B7621">
        <v>-0.1499504</v>
      </c>
      <c r="I7621">
        <v>-0.1499504</v>
      </c>
    </row>
    <row r="7622" spans="1:9">
      <c r="A7622">
        <v>2.1107453</v>
      </c>
      <c r="B7622">
        <v>-0.1499504</v>
      </c>
      <c r="I7622">
        <v>-0.1499504</v>
      </c>
    </row>
    <row r="7624" spans="1:9">
      <c r="A7624">
        <v>1.5834356</v>
      </c>
      <c r="B7624">
        <v>-0.1318711</v>
      </c>
      <c r="I7624">
        <v>-0.1318711</v>
      </c>
    </row>
    <row r="7625" spans="1:9">
      <c r="A7625">
        <v>1.6256204</v>
      </c>
      <c r="B7625">
        <v>-0.1318711</v>
      </c>
      <c r="I7625">
        <v>-0.1318711</v>
      </c>
    </row>
    <row r="7627" spans="1:9">
      <c r="A7627">
        <v>2.0113097</v>
      </c>
      <c r="B7627">
        <v>-0.1318711</v>
      </c>
      <c r="I7627">
        <v>-0.1318711</v>
      </c>
    </row>
    <row r="7628" spans="1:9">
      <c r="A7628">
        <v>2.0143229</v>
      </c>
      <c r="B7628">
        <v>-0.1318711</v>
      </c>
      <c r="I7628">
        <v>-0.1318711</v>
      </c>
    </row>
    <row r="7630" spans="1:9">
      <c r="A7630">
        <v>2.0776001</v>
      </c>
      <c r="B7630">
        <v>-0.1318711</v>
      </c>
      <c r="I7630">
        <v>-0.1318711</v>
      </c>
    </row>
    <row r="7631" spans="1:9">
      <c r="A7631">
        <v>2.1107453</v>
      </c>
      <c r="B7631">
        <v>-0.1318711</v>
      </c>
      <c r="I7631">
        <v>-0.1318711</v>
      </c>
    </row>
    <row r="7633" spans="1:9">
      <c r="A7633">
        <v>1.5683696</v>
      </c>
      <c r="B7633">
        <v>-0.1137919</v>
      </c>
      <c r="I7633">
        <v>-0.1137919</v>
      </c>
    </row>
    <row r="7634" spans="1:9">
      <c r="A7634">
        <v>1.5864488</v>
      </c>
      <c r="B7634">
        <v>-0.1137919</v>
      </c>
      <c r="I7634">
        <v>-0.1137919</v>
      </c>
    </row>
    <row r="7636" spans="1:9">
      <c r="A7636">
        <v>1.7973727</v>
      </c>
      <c r="B7636">
        <v>-0.1137919</v>
      </c>
      <c r="I7636">
        <v>-0.1137919</v>
      </c>
    </row>
    <row r="7637" spans="1:9">
      <c r="A7637">
        <v>1.8003859</v>
      </c>
      <c r="B7637">
        <v>-0.1137919</v>
      </c>
      <c r="I7637">
        <v>-0.1137919</v>
      </c>
    </row>
    <row r="7639" spans="1:9">
      <c r="A7639">
        <v>2.0715737</v>
      </c>
      <c r="B7639">
        <v>-0.1137919</v>
      </c>
      <c r="I7639">
        <v>-0.1137919</v>
      </c>
    </row>
    <row r="7640" spans="1:9">
      <c r="A7640">
        <v>2.1137585</v>
      </c>
      <c r="B7640">
        <v>-0.1137919</v>
      </c>
      <c r="I7640">
        <v>-0.1137919</v>
      </c>
    </row>
    <row r="7642" spans="1:9">
      <c r="A7642">
        <v>1.5533036</v>
      </c>
      <c r="B7642">
        <v>-0.0957127</v>
      </c>
      <c r="I7642">
        <v>-0.0957127</v>
      </c>
    </row>
    <row r="7643" spans="1:9">
      <c r="A7643">
        <v>1.5864488</v>
      </c>
      <c r="B7643">
        <v>-0.0957127</v>
      </c>
      <c r="I7643">
        <v>-0.0957127</v>
      </c>
    </row>
    <row r="7645" spans="1:9">
      <c r="A7645">
        <v>1.7973727</v>
      </c>
      <c r="B7645">
        <v>-0.0957127</v>
      </c>
      <c r="I7645">
        <v>-0.0957127</v>
      </c>
    </row>
    <row r="7646" spans="1:9">
      <c r="A7646">
        <v>1.8064123</v>
      </c>
      <c r="B7646">
        <v>-0.0957127</v>
      </c>
      <c r="I7646">
        <v>-0.0957127</v>
      </c>
    </row>
    <row r="7648" spans="1:9">
      <c r="A7648">
        <v>1.8275047</v>
      </c>
      <c r="B7648">
        <v>-0.0957127</v>
      </c>
      <c r="I7648">
        <v>-0.0957127</v>
      </c>
    </row>
    <row r="7649" spans="1:9">
      <c r="A7649">
        <v>1.8305179</v>
      </c>
      <c r="B7649">
        <v>-0.0957127</v>
      </c>
      <c r="I7649">
        <v>-0.0957127</v>
      </c>
    </row>
    <row r="7651" spans="1:9">
      <c r="A7651">
        <v>1.8425706</v>
      </c>
      <c r="B7651">
        <v>-0.0957127</v>
      </c>
      <c r="I7651">
        <v>-0.0957127</v>
      </c>
    </row>
    <row r="7652" spans="1:9">
      <c r="A7652">
        <v>1.848597</v>
      </c>
      <c r="B7652">
        <v>-0.0957127</v>
      </c>
      <c r="I7652">
        <v>-0.0957127</v>
      </c>
    </row>
    <row r="7654" spans="1:9">
      <c r="A7654">
        <v>2.0504813</v>
      </c>
      <c r="B7654">
        <v>-0.0957127</v>
      </c>
      <c r="I7654">
        <v>-0.0957127</v>
      </c>
    </row>
    <row r="7655" spans="1:9">
      <c r="A7655">
        <v>2.1137585</v>
      </c>
      <c r="B7655">
        <v>-0.0957127</v>
      </c>
      <c r="I7655">
        <v>-0.0957127</v>
      </c>
    </row>
    <row r="7657" spans="1:9">
      <c r="A7657">
        <v>1.5382376</v>
      </c>
      <c r="B7657">
        <v>-0.07763340000000001</v>
      </c>
      <c r="I7657">
        <v>-0.07763340000000001</v>
      </c>
    </row>
    <row r="7658" spans="1:9">
      <c r="A7658">
        <v>1.589462</v>
      </c>
      <c r="B7658">
        <v>-0.07763340000000001</v>
      </c>
      <c r="I7658">
        <v>-0.07763340000000001</v>
      </c>
    </row>
    <row r="7660" spans="1:9">
      <c r="A7660">
        <v>1.7250559</v>
      </c>
      <c r="B7660">
        <v>-0.07763340000000001</v>
      </c>
      <c r="I7660">
        <v>-0.07763340000000001</v>
      </c>
    </row>
    <row r="7661" spans="1:9">
      <c r="A7661">
        <v>1.7340955</v>
      </c>
      <c r="B7661">
        <v>-0.07763340000000001</v>
      </c>
      <c r="I7661">
        <v>-0.07763340000000001</v>
      </c>
    </row>
    <row r="7663" spans="1:9">
      <c r="A7663">
        <v>1.7973727</v>
      </c>
      <c r="B7663">
        <v>-0.07763340000000001</v>
      </c>
      <c r="I7663">
        <v>-0.07763340000000001</v>
      </c>
    </row>
    <row r="7664" spans="1:9">
      <c r="A7664">
        <v>1.8064123</v>
      </c>
      <c r="B7664">
        <v>-0.07763340000000001</v>
      </c>
      <c r="I7664">
        <v>-0.07763340000000001</v>
      </c>
    </row>
    <row r="7666" spans="1:9">
      <c r="A7666">
        <v>1.8214783</v>
      </c>
      <c r="B7666">
        <v>-0.07763340000000001</v>
      </c>
      <c r="I7666">
        <v>-0.07763340000000001</v>
      </c>
    </row>
    <row r="7667" spans="1:9">
      <c r="A7667">
        <v>1.8395575</v>
      </c>
      <c r="B7667">
        <v>-0.07763340000000001</v>
      </c>
      <c r="I7667">
        <v>-0.07763340000000001</v>
      </c>
    </row>
    <row r="7669" spans="1:9">
      <c r="A7669">
        <v>1.9962438</v>
      </c>
      <c r="B7669">
        <v>-0.07763340000000001</v>
      </c>
      <c r="I7669">
        <v>-0.07763340000000001</v>
      </c>
    </row>
    <row r="7670" spans="1:9">
      <c r="A7670">
        <v>2.0022701</v>
      </c>
      <c r="B7670">
        <v>-0.07763340000000001</v>
      </c>
      <c r="I7670">
        <v>-0.07763340000000001</v>
      </c>
    </row>
    <row r="7672" spans="1:9">
      <c r="A7672">
        <v>2.0173361</v>
      </c>
      <c r="B7672">
        <v>-0.07763340000000001</v>
      </c>
      <c r="I7672">
        <v>-0.07763340000000001</v>
      </c>
    </row>
    <row r="7673" spans="1:9">
      <c r="A7673">
        <v>2.1167717</v>
      </c>
      <c r="B7673">
        <v>-0.07763340000000001</v>
      </c>
      <c r="I7673">
        <v>-0.07763340000000001</v>
      </c>
    </row>
    <row r="7675" spans="1:9">
      <c r="A7675">
        <v>1.5261848</v>
      </c>
      <c r="B7675">
        <v>-0.0595542</v>
      </c>
      <c r="I7675">
        <v>-0.0595542</v>
      </c>
    </row>
    <row r="7676" spans="1:9">
      <c r="A7676">
        <v>1.5924752</v>
      </c>
      <c r="B7676">
        <v>-0.0595542</v>
      </c>
      <c r="I7676">
        <v>-0.0595542</v>
      </c>
    </row>
    <row r="7678" spans="1:9">
      <c r="A7678">
        <v>1.6587656</v>
      </c>
      <c r="B7678">
        <v>-0.0595542</v>
      </c>
      <c r="I7678">
        <v>-0.0595542</v>
      </c>
    </row>
    <row r="7679" spans="1:9">
      <c r="A7679">
        <v>1.7491615</v>
      </c>
      <c r="B7679">
        <v>-0.0595542</v>
      </c>
      <c r="I7679">
        <v>-0.0595542</v>
      </c>
    </row>
    <row r="7681" spans="1:9">
      <c r="A7681">
        <v>1.7883331</v>
      </c>
      <c r="B7681">
        <v>-0.0595542</v>
      </c>
      <c r="I7681">
        <v>-0.0595542</v>
      </c>
    </row>
    <row r="7682" spans="1:9">
      <c r="A7682">
        <v>1.8064123</v>
      </c>
      <c r="B7682">
        <v>-0.0595542</v>
      </c>
      <c r="I7682">
        <v>-0.0595542</v>
      </c>
    </row>
    <row r="7684" spans="1:9">
      <c r="A7684">
        <v>1.8184651</v>
      </c>
      <c r="B7684">
        <v>-0.0595542</v>
      </c>
      <c r="I7684">
        <v>-0.0595542</v>
      </c>
    </row>
    <row r="7685" spans="1:9">
      <c r="A7685">
        <v>1.8365443</v>
      </c>
      <c r="B7685">
        <v>-0.0595542</v>
      </c>
      <c r="I7685">
        <v>-0.0595542</v>
      </c>
    </row>
    <row r="7687" spans="1:9">
      <c r="A7687">
        <v>1.9269402</v>
      </c>
      <c r="B7687">
        <v>-0.0595542</v>
      </c>
      <c r="I7687">
        <v>-0.0595542</v>
      </c>
    </row>
    <row r="7688" spans="1:9">
      <c r="A7688">
        <v>1.9510458</v>
      </c>
      <c r="B7688">
        <v>-0.0595542</v>
      </c>
      <c r="I7688">
        <v>-0.0595542</v>
      </c>
    </row>
    <row r="7690" spans="1:9">
      <c r="A7690">
        <v>1.9872042</v>
      </c>
      <c r="B7690">
        <v>-0.0595542</v>
      </c>
      <c r="I7690">
        <v>-0.0595542</v>
      </c>
    </row>
    <row r="7691" spans="1:9">
      <c r="A7691">
        <v>2.0233625</v>
      </c>
      <c r="B7691">
        <v>-0.0595542</v>
      </c>
      <c r="I7691">
        <v>-0.0595542</v>
      </c>
    </row>
    <row r="7693" spans="1:9">
      <c r="A7693">
        <v>2.0414417</v>
      </c>
      <c r="B7693">
        <v>-0.0595542</v>
      </c>
      <c r="I7693">
        <v>-0.0595542</v>
      </c>
    </row>
    <row r="7694" spans="1:9">
      <c r="A7694">
        <v>2.1167717</v>
      </c>
      <c r="B7694">
        <v>-0.0595542</v>
      </c>
      <c r="I7694">
        <v>-0.0595542</v>
      </c>
    </row>
    <row r="7696" spans="1:9">
      <c r="A7696">
        <v>1.5171453</v>
      </c>
      <c r="B7696">
        <v>-0.0414749</v>
      </c>
      <c r="I7696">
        <v>-0.0414749</v>
      </c>
    </row>
    <row r="7697" spans="1:9">
      <c r="A7697">
        <v>1.5713828</v>
      </c>
      <c r="B7697">
        <v>-0.0414749</v>
      </c>
      <c r="I7697">
        <v>-0.0414749</v>
      </c>
    </row>
    <row r="7699" spans="1:9">
      <c r="A7699">
        <v>1.6557524</v>
      </c>
      <c r="B7699">
        <v>-0.0414749</v>
      </c>
      <c r="I7699">
        <v>-0.0414749</v>
      </c>
    </row>
    <row r="7700" spans="1:9">
      <c r="A7700">
        <v>1.7491615</v>
      </c>
      <c r="B7700">
        <v>-0.0414749</v>
      </c>
      <c r="I7700">
        <v>-0.0414749</v>
      </c>
    </row>
    <row r="7702" spans="1:9">
      <c r="A7702">
        <v>1.7943595</v>
      </c>
      <c r="B7702">
        <v>-0.0414749</v>
      </c>
      <c r="I7702">
        <v>-0.0414749</v>
      </c>
    </row>
    <row r="7703" spans="1:9">
      <c r="A7703">
        <v>1.8275047</v>
      </c>
      <c r="B7703">
        <v>-0.0414749</v>
      </c>
      <c r="I7703">
        <v>-0.0414749</v>
      </c>
    </row>
    <row r="7705" spans="1:9">
      <c r="A7705">
        <v>1.9872042</v>
      </c>
      <c r="B7705">
        <v>-0.0414749</v>
      </c>
      <c r="I7705">
        <v>-0.0414749</v>
      </c>
    </row>
    <row r="7706" spans="1:9">
      <c r="A7706">
        <v>2.0173361</v>
      </c>
      <c r="B7706">
        <v>-0.0414749</v>
      </c>
      <c r="I7706">
        <v>-0.0414749</v>
      </c>
    </row>
    <row r="7708" spans="1:9">
      <c r="A7708">
        <v>2.0565077</v>
      </c>
      <c r="B7708">
        <v>-0.0414749</v>
      </c>
      <c r="I7708">
        <v>-0.0414749</v>
      </c>
    </row>
    <row r="7709" spans="1:9">
      <c r="A7709">
        <v>2.0896529</v>
      </c>
      <c r="B7709">
        <v>-0.0414749</v>
      </c>
      <c r="I7709">
        <v>-0.0414749</v>
      </c>
    </row>
    <row r="7711" spans="1:9">
      <c r="A7711">
        <v>1.5111189</v>
      </c>
      <c r="B7711">
        <v>-0.0233957</v>
      </c>
      <c r="I7711">
        <v>-0.0233957</v>
      </c>
    </row>
    <row r="7712" spans="1:9">
      <c r="A7712">
        <v>1.5683696</v>
      </c>
      <c r="B7712">
        <v>-0.0233957</v>
      </c>
      <c r="I7712">
        <v>-0.0233957</v>
      </c>
    </row>
    <row r="7714" spans="1:9">
      <c r="A7714">
        <v>1.6467128</v>
      </c>
      <c r="B7714">
        <v>-0.0233957</v>
      </c>
      <c r="I7714">
        <v>-0.0233957</v>
      </c>
    </row>
    <row r="7715" spans="1:9">
      <c r="A7715">
        <v>1.7582011</v>
      </c>
      <c r="B7715">
        <v>-0.0233957</v>
      </c>
      <c r="I7715">
        <v>-0.0233957</v>
      </c>
    </row>
    <row r="7717" spans="1:9">
      <c r="A7717">
        <v>1.7973727</v>
      </c>
      <c r="B7717">
        <v>-0.0233957</v>
      </c>
      <c r="I7717">
        <v>-0.0233957</v>
      </c>
    </row>
    <row r="7718" spans="1:9">
      <c r="A7718">
        <v>1.8124387</v>
      </c>
      <c r="B7718">
        <v>-0.0233957</v>
      </c>
      <c r="I7718">
        <v>-0.0233957</v>
      </c>
    </row>
    <row r="7720" spans="1:9">
      <c r="A7720">
        <v>1.8244915</v>
      </c>
      <c r="B7720">
        <v>-0.0233957</v>
      </c>
      <c r="I7720">
        <v>-0.0233957</v>
      </c>
    </row>
    <row r="7721" spans="1:9">
      <c r="A7721">
        <v>1.8425706</v>
      </c>
      <c r="B7721">
        <v>-0.0233957</v>
      </c>
      <c r="I7721">
        <v>-0.0233957</v>
      </c>
    </row>
    <row r="7723" spans="1:9">
      <c r="A7723">
        <v>1.9661118</v>
      </c>
      <c r="B7723">
        <v>-0.0233957</v>
      </c>
      <c r="I7723">
        <v>-0.0233957</v>
      </c>
    </row>
    <row r="7724" spans="1:9">
      <c r="A7724">
        <v>2.0143229</v>
      </c>
      <c r="B7724">
        <v>-0.0233957</v>
      </c>
      <c r="I7724">
        <v>-0.0233957</v>
      </c>
    </row>
    <row r="7726" spans="1:9">
      <c r="A7726">
        <v>1.5020793</v>
      </c>
      <c r="B7726">
        <v>-0.0053165</v>
      </c>
      <c r="I7726">
        <v>-0.0053165</v>
      </c>
    </row>
    <row r="7727" spans="1:9">
      <c r="A7727">
        <v>1.5563168</v>
      </c>
      <c r="B7727">
        <v>-0.0053165</v>
      </c>
      <c r="I7727">
        <v>-0.0053165</v>
      </c>
    </row>
    <row r="7729" spans="1:9">
      <c r="A7729">
        <v>1.6406864</v>
      </c>
      <c r="B7729">
        <v>-0.0053165</v>
      </c>
      <c r="I7729">
        <v>-0.0053165</v>
      </c>
    </row>
    <row r="7730" spans="1:9">
      <c r="A7730">
        <v>1.7642275</v>
      </c>
      <c r="B7730">
        <v>-0.0053165</v>
      </c>
      <c r="I7730">
        <v>-0.0053165</v>
      </c>
    </row>
    <row r="7732" spans="1:9">
      <c r="A7732">
        <v>1.8003859</v>
      </c>
      <c r="B7732">
        <v>-0.0053165</v>
      </c>
      <c r="I7732">
        <v>-0.0053165</v>
      </c>
    </row>
    <row r="7733" spans="1:9">
      <c r="A7733">
        <v>1.8033991</v>
      </c>
      <c r="B7733">
        <v>-0.0053165</v>
      </c>
      <c r="I7733">
        <v>-0.0053165</v>
      </c>
    </row>
    <row r="7735" spans="1:9">
      <c r="A7735">
        <v>1.9209138</v>
      </c>
      <c r="B7735">
        <v>-0.0053165</v>
      </c>
      <c r="I7735">
        <v>-0.0053165</v>
      </c>
    </row>
    <row r="7736" spans="1:9">
      <c r="A7736">
        <v>1.923927</v>
      </c>
      <c r="B7736">
        <v>-0.0053165</v>
      </c>
      <c r="I7736">
        <v>-0.0053165</v>
      </c>
    </row>
    <row r="7738" spans="1:9">
      <c r="A7738">
        <v>1.4930397</v>
      </c>
      <c r="B7738">
        <v>0.0127628</v>
      </c>
      <c r="I7738">
        <v>0.0127628</v>
      </c>
    </row>
    <row r="7739" spans="1:9">
      <c r="A7739">
        <v>1.5472772</v>
      </c>
      <c r="B7739">
        <v>0.0127628</v>
      </c>
      <c r="I7739">
        <v>0.0127628</v>
      </c>
    </row>
    <row r="7741" spans="1:9">
      <c r="A7741">
        <v>1.6406864</v>
      </c>
      <c r="B7741">
        <v>0.0127628</v>
      </c>
      <c r="I7741">
        <v>0.0127628</v>
      </c>
    </row>
    <row r="7742" spans="1:9">
      <c r="A7742">
        <v>1.7702539</v>
      </c>
      <c r="B7742">
        <v>0.0127628</v>
      </c>
      <c r="I7742">
        <v>0.0127628</v>
      </c>
    </row>
    <row r="7744" spans="1:9">
      <c r="A7744">
        <v>1.8064123</v>
      </c>
      <c r="B7744">
        <v>0.0127628</v>
      </c>
      <c r="I7744">
        <v>0.0127628</v>
      </c>
    </row>
    <row r="7745" spans="1:9">
      <c r="A7745">
        <v>1.8727026</v>
      </c>
      <c r="B7745">
        <v>0.0127628</v>
      </c>
      <c r="I7745">
        <v>0.0127628</v>
      </c>
    </row>
    <row r="7747" spans="1:9">
      <c r="A7747">
        <v>1.9179006</v>
      </c>
      <c r="B7747">
        <v>0.0127628</v>
      </c>
      <c r="I7747">
        <v>0.0127628</v>
      </c>
    </row>
    <row r="7748" spans="1:9">
      <c r="A7748">
        <v>1.9329666</v>
      </c>
      <c r="B7748">
        <v>0.0127628</v>
      </c>
      <c r="I7748">
        <v>0.0127628</v>
      </c>
    </row>
    <row r="7750" spans="1:9">
      <c r="A7750">
        <v>1.4870133</v>
      </c>
      <c r="B7750">
        <v>0.030842</v>
      </c>
      <c r="I7750">
        <v>0.030842</v>
      </c>
    </row>
    <row r="7751" spans="1:9">
      <c r="A7751">
        <v>1.5382376</v>
      </c>
      <c r="B7751">
        <v>0.030842</v>
      </c>
      <c r="I7751">
        <v>0.030842</v>
      </c>
    </row>
    <row r="7753" spans="1:9">
      <c r="A7753">
        <v>1.6436996</v>
      </c>
      <c r="B7753">
        <v>0.030842</v>
      </c>
      <c r="I7753">
        <v>0.030842</v>
      </c>
    </row>
    <row r="7754" spans="1:9">
      <c r="A7754">
        <v>1.649726</v>
      </c>
      <c r="B7754">
        <v>0.030842</v>
      </c>
      <c r="I7754">
        <v>0.030842</v>
      </c>
    </row>
    <row r="7756" spans="1:9">
      <c r="A7756">
        <v>1.7250559</v>
      </c>
      <c r="B7756">
        <v>0.030842</v>
      </c>
      <c r="I7756">
        <v>0.030842</v>
      </c>
    </row>
    <row r="7757" spans="1:9">
      <c r="A7757">
        <v>1.7762803</v>
      </c>
      <c r="B7757">
        <v>0.030842</v>
      </c>
      <c r="I7757">
        <v>0.030842</v>
      </c>
    </row>
    <row r="7759" spans="1:9">
      <c r="A7759">
        <v>1.9179006</v>
      </c>
      <c r="B7759">
        <v>0.030842</v>
      </c>
      <c r="I7759">
        <v>0.030842</v>
      </c>
    </row>
    <row r="7760" spans="1:9">
      <c r="A7760">
        <v>1.9329666</v>
      </c>
      <c r="B7760">
        <v>0.030842</v>
      </c>
      <c r="I7760">
        <v>0.030842</v>
      </c>
    </row>
    <row r="7762" spans="1:9">
      <c r="A7762">
        <v>1.4719473</v>
      </c>
      <c r="B7762">
        <v>0.0489213</v>
      </c>
      <c r="I7762">
        <v>0.0489213</v>
      </c>
    </row>
    <row r="7763" spans="1:9">
      <c r="A7763">
        <v>1.5081057</v>
      </c>
      <c r="B7763">
        <v>0.0489213</v>
      </c>
      <c r="I7763">
        <v>0.0489213</v>
      </c>
    </row>
    <row r="7765" spans="1:9">
      <c r="A7765">
        <v>1.7310823</v>
      </c>
      <c r="B7765">
        <v>0.0489213</v>
      </c>
      <c r="I7765">
        <v>0.0489213</v>
      </c>
    </row>
    <row r="7766" spans="1:9">
      <c r="A7766">
        <v>1.7702539</v>
      </c>
      <c r="B7766">
        <v>0.0489213</v>
      </c>
      <c r="I7766">
        <v>0.0489213</v>
      </c>
    </row>
    <row r="7768" spans="1:9">
      <c r="A7768">
        <v>1.4629077</v>
      </c>
      <c r="B7768">
        <v>0.0670005</v>
      </c>
      <c r="I7768">
        <v>0.0670005</v>
      </c>
    </row>
    <row r="7769" spans="1:9">
      <c r="A7769">
        <v>1.4930397</v>
      </c>
      <c r="B7769">
        <v>0.0670005</v>
      </c>
      <c r="I7769">
        <v>0.0670005</v>
      </c>
    </row>
    <row r="7771" spans="1:9">
      <c r="A7771">
        <v>1.7371087</v>
      </c>
      <c r="B7771">
        <v>0.0670005</v>
      </c>
      <c r="I7771">
        <v>0.0670005</v>
      </c>
    </row>
    <row r="7772" spans="1:9">
      <c r="A7772">
        <v>1.7612143</v>
      </c>
      <c r="B7772">
        <v>0.0670005</v>
      </c>
      <c r="I7772">
        <v>0.0670005</v>
      </c>
    </row>
    <row r="7774" spans="1:9">
      <c r="A7774">
        <v>1.4448285</v>
      </c>
      <c r="B7774">
        <v>0.08507969999999999</v>
      </c>
      <c r="I7774">
        <v>0.08507969999999999</v>
      </c>
    </row>
    <row r="7775" spans="1:9">
      <c r="A7775">
        <v>1.4779737</v>
      </c>
      <c r="B7775">
        <v>0.08507969999999999</v>
      </c>
      <c r="I7775">
        <v>0.08507969999999999</v>
      </c>
    </row>
    <row r="7777" spans="1:9">
      <c r="A7777">
        <v>1.7401219</v>
      </c>
      <c r="B7777">
        <v>0.08507969999999999</v>
      </c>
      <c r="I7777">
        <v>0.08507969999999999</v>
      </c>
    </row>
    <row r="7778" spans="1:9">
      <c r="A7778">
        <v>1.7642275</v>
      </c>
      <c r="B7778">
        <v>0.08507969999999999</v>
      </c>
      <c r="I7778">
        <v>0.08507969999999999</v>
      </c>
    </row>
    <row r="7780" spans="1:9">
      <c r="A7780">
        <v>1.4327757</v>
      </c>
      <c r="B7780">
        <v>0.103159</v>
      </c>
      <c r="I7780">
        <v>0.103159</v>
      </c>
    </row>
    <row r="7781" spans="1:9">
      <c r="A7781">
        <v>1.4629077</v>
      </c>
      <c r="B7781">
        <v>0.103159</v>
      </c>
      <c r="I7781">
        <v>0.103159</v>
      </c>
    </row>
    <row r="7783" spans="1:9">
      <c r="A7783">
        <v>0.4896447</v>
      </c>
      <c r="B7783">
        <v>0.5912984999999999</v>
      </c>
      <c r="I7783">
        <v>0.5912984999999999</v>
      </c>
    </row>
    <row r="7784" spans="1:9">
      <c r="A7784">
        <v>0.4926579</v>
      </c>
      <c r="B7784">
        <v>0.5912984999999999</v>
      </c>
      <c r="I7784">
        <v>0.5912984999999999</v>
      </c>
    </row>
    <row r="7786" spans="1:9">
      <c r="A7786">
        <v>0.4836183</v>
      </c>
      <c r="B7786">
        <v>0.6093777</v>
      </c>
      <c r="I7786">
        <v>0.6093777</v>
      </c>
    </row>
    <row r="7787" spans="1:9">
      <c r="A7787">
        <v>0.4926579</v>
      </c>
      <c r="B7787">
        <v>0.6093777</v>
      </c>
      <c r="I7787">
        <v>0.6093777</v>
      </c>
    </row>
    <row r="7789" spans="1:9">
      <c r="A7789">
        <v>0.4836183</v>
      </c>
      <c r="B7789">
        <v>0.627457</v>
      </c>
      <c r="I7789">
        <v>0.627457</v>
      </c>
    </row>
    <row r="7790" spans="1:9">
      <c r="A7790">
        <v>0.4866315</v>
      </c>
      <c r="B7790">
        <v>0.627457</v>
      </c>
      <c r="I7790">
        <v>0.627457</v>
      </c>
    </row>
    <row r="7792" spans="1:9">
      <c r="A7792">
        <v>0.4866315</v>
      </c>
      <c r="B7792">
        <v>0.6455362</v>
      </c>
      <c r="I7792">
        <v>0.6455362</v>
      </c>
    </row>
    <row r="7793" spans="1:9">
      <c r="A7793">
        <v>0.4956711</v>
      </c>
      <c r="B7793">
        <v>0.6455362</v>
      </c>
      <c r="I7793">
        <v>0.6455362</v>
      </c>
    </row>
    <row r="7795" spans="1:9">
      <c r="A7795">
        <v>0.6161990000000001</v>
      </c>
      <c r="B7795">
        <v>0.5912984999999999</v>
      </c>
      <c r="I7795">
        <v>0.5912984999999999</v>
      </c>
    </row>
    <row r="7796" spans="1:9">
      <c r="A7796">
        <v>0.661397</v>
      </c>
      <c r="B7796">
        <v>0.5912984999999999</v>
      </c>
      <c r="I7796">
        <v>0.5912984999999999</v>
      </c>
    </row>
    <row r="7798" spans="1:9">
      <c r="A7798">
        <v>0.5951066</v>
      </c>
      <c r="B7798">
        <v>0.6093777</v>
      </c>
      <c r="I7798">
        <v>0.6093777</v>
      </c>
    </row>
    <row r="7799" spans="1:9">
      <c r="A7799">
        <v>0.6704366</v>
      </c>
      <c r="B7799">
        <v>0.6093777</v>
      </c>
      <c r="I7799">
        <v>0.6093777</v>
      </c>
    </row>
    <row r="7801" spans="1:9">
      <c r="A7801">
        <v>0.5649746</v>
      </c>
      <c r="B7801">
        <v>0.627457</v>
      </c>
      <c r="I7801">
        <v>0.627457</v>
      </c>
    </row>
    <row r="7802" spans="1:9">
      <c r="A7802">
        <v>0.6644102</v>
      </c>
      <c r="B7802">
        <v>0.627457</v>
      </c>
      <c r="I7802">
        <v>0.627457</v>
      </c>
    </row>
    <row r="7804" spans="1:9">
      <c r="A7804">
        <v>0.5408691</v>
      </c>
      <c r="B7804">
        <v>0.6455362</v>
      </c>
      <c r="I7804">
        <v>0.6455362</v>
      </c>
    </row>
    <row r="7805" spans="1:9">
      <c r="A7805">
        <v>0.6433178000000001</v>
      </c>
      <c r="B7805">
        <v>0.6455362</v>
      </c>
      <c r="I7805">
        <v>0.6455362</v>
      </c>
    </row>
    <row r="7807" spans="1:9">
      <c r="A7807">
        <v>0.5499087</v>
      </c>
      <c r="B7807">
        <v>0.6636154</v>
      </c>
      <c r="I7807">
        <v>0.6636154</v>
      </c>
    </row>
    <row r="7808" spans="1:9">
      <c r="A7808">
        <v>0.6282518</v>
      </c>
      <c r="B7808">
        <v>0.6636154</v>
      </c>
      <c r="I7808">
        <v>0.6636154</v>
      </c>
    </row>
    <row r="7810" spans="1:9">
      <c r="A7810">
        <v>0.5649746</v>
      </c>
      <c r="B7810">
        <v>0.6816947</v>
      </c>
      <c r="I7810">
        <v>0.6816947</v>
      </c>
    </row>
    <row r="7811" spans="1:9">
      <c r="A7811">
        <v>0.6252386</v>
      </c>
      <c r="B7811">
        <v>0.6816947</v>
      </c>
      <c r="I7811">
        <v>0.6816947</v>
      </c>
    </row>
    <row r="7813" spans="1:9">
      <c r="A7813">
        <v>0.5679878</v>
      </c>
      <c r="B7813">
        <v>0.6997738999999999</v>
      </c>
      <c r="I7813">
        <v>0.6997738999999999</v>
      </c>
    </row>
    <row r="7814" spans="1:9">
      <c r="A7814">
        <v>0.6252386</v>
      </c>
      <c r="B7814">
        <v>0.6997738999999999</v>
      </c>
      <c r="I7814">
        <v>0.6997738999999999</v>
      </c>
    </row>
    <row r="7816" spans="1:9">
      <c r="A7816">
        <v>0.571001</v>
      </c>
      <c r="B7816">
        <v>0.7178532</v>
      </c>
      <c r="I7816">
        <v>0.7178532</v>
      </c>
    </row>
    <row r="7817" spans="1:9">
      <c r="A7817">
        <v>0.6101726</v>
      </c>
      <c r="B7817">
        <v>0.7178532</v>
      </c>
      <c r="I7817">
        <v>0.7178532</v>
      </c>
    </row>
    <row r="7819" spans="1:9">
      <c r="A7819">
        <v>0.8783473000000001</v>
      </c>
      <c r="B7819">
        <v>0.5009023</v>
      </c>
      <c r="I7819">
        <v>0.5009023</v>
      </c>
    </row>
    <row r="7820" spans="1:9">
      <c r="A7820">
        <v>0.8813604</v>
      </c>
      <c r="B7820">
        <v>0.5009023</v>
      </c>
      <c r="I7820">
        <v>0.5009023</v>
      </c>
    </row>
    <row r="7822" spans="1:9">
      <c r="A7822">
        <v>0.8210965</v>
      </c>
      <c r="B7822">
        <v>0.5189815</v>
      </c>
      <c r="I7822">
        <v>0.5189815</v>
      </c>
    </row>
    <row r="7823" spans="1:9">
      <c r="A7823">
        <v>0.8813604</v>
      </c>
      <c r="B7823">
        <v>0.5189815</v>
      </c>
      <c r="I7823">
        <v>0.5189815</v>
      </c>
    </row>
    <row r="7825" spans="1:9">
      <c r="A7825">
        <v>0.7578193</v>
      </c>
      <c r="B7825">
        <v>0.5370608</v>
      </c>
      <c r="I7825">
        <v>0.5370608</v>
      </c>
    </row>
    <row r="7826" spans="1:9">
      <c r="A7826">
        <v>0.7969908999999999</v>
      </c>
      <c r="B7826">
        <v>0.5370608</v>
      </c>
      <c r="I7826">
        <v>0.5370608</v>
      </c>
    </row>
    <row r="7828" spans="1:9">
      <c r="A7828">
        <v>0.8090437</v>
      </c>
      <c r="B7828">
        <v>0.5370608</v>
      </c>
      <c r="I7828">
        <v>0.5370608</v>
      </c>
    </row>
    <row r="7829" spans="1:9">
      <c r="A7829">
        <v>0.8994396</v>
      </c>
      <c r="B7829">
        <v>0.5370608</v>
      </c>
      <c r="I7829">
        <v>0.5370608</v>
      </c>
    </row>
    <row r="7831" spans="1:9">
      <c r="A7831">
        <v>0.7307005</v>
      </c>
      <c r="B7831">
        <v>0.55514</v>
      </c>
      <c r="I7831">
        <v>0.55514</v>
      </c>
    </row>
    <row r="7832" spans="1:9">
      <c r="A7832">
        <v>0.8873868</v>
      </c>
      <c r="B7832">
        <v>0.55514</v>
      </c>
      <c r="I7832">
        <v>0.55514</v>
      </c>
    </row>
    <row r="7834" spans="1:9">
      <c r="A7834">
        <v>0.7186477999999999</v>
      </c>
      <c r="B7834">
        <v>0.5732192</v>
      </c>
      <c r="I7834">
        <v>0.5732192</v>
      </c>
    </row>
    <row r="7835" spans="1:9">
      <c r="A7835">
        <v>0.8693077</v>
      </c>
      <c r="B7835">
        <v>0.5732192</v>
      </c>
      <c r="I7835">
        <v>0.5732192</v>
      </c>
    </row>
    <row r="7837" spans="1:9">
      <c r="A7837">
        <v>0.7096082</v>
      </c>
      <c r="B7837">
        <v>0.5912984999999999</v>
      </c>
      <c r="I7837">
        <v>0.5912984999999999</v>
      </c>
    </row>
    <row r="7838" spans="1:9">
      <c r="A7838">
        <v>0.8572549</v>
      </c>
      <c r="B7838">
        <v>0.5912984999999999</v>
      </c>
      <c r="I7838">
        <v>0.5912984999999999</v>
      </c>
    </row>
    <row r="7840" spans="1:9">
      <c r="A7840">
        <v>0.6734498</v>
      </c>
      <c r="B7840">
        <v>0.6093777</v>
      </c>
      <c r="I7840">
        <v>0.6093777</v>
      </c>
    </row>
    <row r="7841" spans="1:9">
      <c r="A7841">
        <v>0.8632813</v>
      </c>
      <c r="B7841">
        <v>0.6093777</v>
      </c>
      <c r="I7841">
        <v>0.6093777</v>
      </c>
    </row>
    <row r="7843" spans="1:9">
      <c r="A7843">
        <v>0.6674234</v>
      </c>
      <c r="B7843">
        <v>0.627457</v>
      </c>
      <c r="I7843">
        <v>0.627457</v>
      </c>
    </row>
    <row r="7844" spans="1:9">
      <c r="A7844">
        <v>0.8482153</v>
      </c>
      <c r="B7844">
        <v>0.627457</v>
      </c>
      <c r="I7844">
        <v>0.627457</v>
      </c>
    </row>
    <row r="7846" spans="1:9">
      <c r="A7846">
        <v>0.646331</v>
      </c>
      <c r="B7846">
        <v>0.6455362</v>
      </c>
      <c r="I7846">
        <v>0.6455362</v>
      </c>
    </row>
    <row r="7847" spans="1:9">
      <c r="A7847">
        <v>0.8391757</v>
      </c>
      <c r="B7847">
        <v>0.6455362</v>
      </c>
      <c r="I7847">
        <v>0.6455362</v>
      </c>
    </row>
    <row r="7849" spans="1:9">
      <c r="A7849">
        <v>0.631265</v>
      </c>
      <c r="B7849">
        <v>0.6636154</v>
      </c>
      <c r="I7849">
        <v>0.6636154</v>
      </c>
    </row>
    <row r="7850" spans="1:9">
      <c r="A7850">
        <v>0.8361625</v>
      </c>
      <c r="B7850">
        <v>0.6636154</v>
      </c>
      <c r="I7850">
        <v>0.6636154</v>
      </c>
    </row>
    <row r="7852" spans="1:9">
      <c r="A7852">
        <v>0.6282518</v>
      </c>
      <c r="B7852">
        <v>0.6816947</v>
      </c>
      <c r="I7852">
        <v>0.6816947</v>
      </c>
    </row>
    <row r="7853" spans="1:9">
      <c r="A7853">
        <v>0.8361625</v>
      </c>
      <c r="B7853">
        <v>0.6816947</v>
      </c>
      <c r="I7853">
        <v>0.6816947</v>
      </c>
    </row>
    <row r="7855" spans="1:9">
      <c r="A7855">
        <v>0.6282518</v>
      </c>
      <c r="B7855">
        <v>0.6997738999999999</v>
      </c>
      <c r="I7855">
        <v>0.6997738999999999</v>
      </c>
    </row>
    <row r="7856" spans="1:9">
      <c r="A7856">
        <v>0.8331493</v>
      </c>
      <c r="B7856">
        <v>0.6997738999999999</v>
      </c>
      <c r="I7856">
        <v>0.6997738999999999</v>
      </c>
    </row>
    <row r="7858" spans="1:9">
      <c r="A7858">
        <v>0.6131858</v>
      </c>
      <c r="B7858">
        <v>0.7178532</v>
      </c>
      <c r="I7858">
        <v>0.7178532</v>
      </c>
    </row>
    <row r="7859" spans="1:9">
      <c r="A7859">
        <v>0.6975554</v>
      </c>
      <c r="B7859">
        <v>0.7178532</v>
      </c>
      <c r="I7859">
        <v>0.7178532</v>
      </c>
    </row>
    <row r="7861" spans="1:9">
      <c r="A7861">
        <v>0.7186477999999999</v>
      </c>
      <c r="B7861">
        <v>0.7178532</v>
      </c>
      <c r="I7861">
        <v>0.7178532</v>
      </c>
    </row>
    <row r="7862" spans="1:9">
      <c r="A7862">
        <v>0.8150701</v>
      </c>
      <c r="B7862">
        <v>0.7178532</v>
      </c>
      <c r="I7862">
        <v>0.7178532</v>
      </c>
    </row>
    <row r="7864" spans="1:9">
      <c r="A7864">
        <v>0.601133</v>
      </c>
      <c r="B7864">
        <v>0.7359324</v>
      </c>
      <c r="I7864">
        <v>0.7359324</v>
      </c>
    </row>
    <row r="7865" spans="1:9">
      <c r="A7865">
        <v>0.661397</v>
      </c>
      <c r="B7865">
        <v>0.7359324</v>
      </c>
      <c r="I7865">
        <v>0.7359324</v>
      </c>
    </row>
    <row r="7867" spans="1:9">
      <c r="A7867">
        <v>0.7487797</v>
      </c>
      <c r="B7867">
        <v>0.7359324</v>
      </c>
      <c r="I7867">
        <v>0.7359324</v>
      </c>
    </row>
    <row r="7868" spans="1:9">
      <c r="A7868">
        <v>0.7789117</v>
      </c>
      <c r="B7868">
        <v>0.7359324</v>
      </c>
      <c r="I7868">
        <v>0.7359324</v>
      </c>
    </row>
    <row r="7870" spans="1:9">
      <c r="A7870">
        <v>0.5951066</v>
      </c>
      <c r="B7870">
        <v>0.7540116</v>
      </c>
      <c r="I7870">
        <v>0.7540116</v>
      </c>
    </row>
    <row r="7871" spans="1:9">
      <c r="A7871">
        <v>0.6131858</v>
      </c>
      <c r="B7871">
        <v>0.7540116</v>
      </c>
      <c r="I7871">
        <v>0.7540116</v>
      </c>
    </row>
    <row r="7873" spans="1:9">
      <c r="A7873">
        <v>0.6282518</v>
      </c>
      <c r="B7873">
        <v>0.7540116</v>
      </c>
      <c r="I7873">
        <v>0.7540116</v>
      </c>
    </row>
    <row r="7874" spans="1:9">
      <c r="A7874">
        <v>0.6433178000000001</v>
      </c>
      <c r="B7874">
        <v>0.7540116</v>
      </c>
      <c r="I7874">
        <v>0.7540116</v>
      </c>
    </row>
    <row r="7876" spans="1:9">
      <c r="A7876">
        <v>-0.2455756</v>
      </c>
      <c r="B7876">
        <v>1.1517549</v>
      </c>
      <c r="I7876">
        <v>1.1517549</v>
      </c>
    </row>
    <row r="7877" spans="1:9">
      <c r="A7877">
        <v>-0.1491533</v>
      </c>
      <c r="B7877">
        <v>1.1517549</v>
      </c>
      <c r="I7877">
        <v>1.1517549</v>
      </c>
    </row>
    <row r="7879" spans="1:9">
      <c r="A7879">
        <v>0.4956711</v>
      </c>
      <c r="B7879">
        <v>0.5912984999999999</v>
      </c>
      <c r="I7879">
        <v>0.5912984999999999</v>
      </c>
    </row>
    <row r="7880" spans="1:9">
      <c r="A7880">
        <v>0.5197767</v>
      </c>
      <c r="B7880">
        <v>0.5912984999999999</v>
      </c>
      <c r="I7880">
        <v>0.5912984999999999</v>
      </c>
    </row>
    <row r="7882" spans="1:9">
      <c r="A7882">
        <v>0.4956711</v>
      </c>
      <c r="B7882">
        <v>0.6093777</v>
      </c>
      <c r="I7882">
        <v>0.6093777</v>
      </c>
    </row>
    <row r="7883" spans="1:9">
      <c r="A7883">
        <v>0.5258031</v>
      </c>
      <c r="B7883">
        <v>0.6093777</v>
      </c>
      <c r="I7883">
        <v>0.6093777</v>
      </c>
    </row>
    <row r="7885" spans="1:9">
      <c r="A7885">
        <v>0.4956711</v>
      </c>
      <c r="B7885">
        <v>0.627457</v>
      </c>
      <c r="I7885">
        <v>0.627457</v>
      </c>
    </row>
    <row r="7886" spans="1:9">
      <c r="A7886">
        <v>0.5348427</v>
      </c>
      <c r="B7886">
        <v>0.627457</v>
      </c>
      <c r="I7886">
        <v>0.627457</v>
      </c>
    </row>
    <row r="7888" spans="1:9">
      <c r="A7888">
        <v>0.5258031</v>
      </c>
      <c r="B7888">
        <v>0.6455362</v>
      </c>
      <c r="I7888">
        <v>0.6455362</v>
      </c>
    </row>
    <row r="7889" spans="1:9">
      <c r="A7889">
        <v>0.5378559000000001</v>
      </c>
      <c r="B7889">
        <v>0.6455362</v>
      </c>
      <c r="I7889">
        <v>0.6455362</v>
      </c>
    </row>
    <row r="7891" spans="1:9">
      <c r="A7891">
        <v>0.571001</v>
      </c>
      <c r="B7891">
        <v>-0.07763340000000001</v>
      </c>
      <c r="I7891">
        <v>-0.07763340000000001</v>
      </c>
    </row>
    <row r="7892" spans="1:9">
      <c r="A7892">
        <v>0.5951066</v>
      </c>
      <c r="B7892">
        <v>-0.07763340000000001</v>
      </c>
      <c r="I7892">
        <v>-0.07763340000000001</v>
      </c>
    </row>
    <row r="7894" spans="1:9">
      <c r="A7894">
        <v>0.5649746</v>
      </c>
      <c r="B7894">
        <v>-0.0595542</v>
      </c>
      <c r="I7894">
        <v>-0.0595542</v>
      </c>
    </row>
    <row r="7895" spans="1:9">
      <c r="A7895">
        <v>0.601133</v>
      </c>
      <c r="B7895">
        <v>-0.0595542</v>
      </c>
      <c r="I7895">
        <v>-0.0595542</v>
      </c>
    </row>
    <row r="7897" spans="1:9">
      <c r="A7897">
        <v>0.5408691</v>
      </c>
      <c r="B7897">
        <v>-0.0414749</v>
      </c>
      <c r="I7897">
        <v>-0.0414749</v>
      </c>
    </row>
    <row r="7898" spans="1:9">
      <c r="A7898">
        <v>0.6131858</v>
      </c>
      <c r="B7898">
        <v>-0.0414749</v>
      </c>
      <c r="I7898">
        <v>-0.0414749</v>
      </c>
    </row>
    <row r="7900" spans="1:9">
      <c r="A7900">
        <v>0.5167635</v>
      </c>
      <c r="B7900">
        <v>-0.0233957</v>
      </c>
      <c r="I7900">
        <v>-0.0233957</v>
      </c>
    </row>
    <row r="7901" spans="1:9">
      <c r="A7901">
        <v>0.6192122</v>
      </c>
      <c r="B7901">
        <v>-0.0233957</v>
      </c>
      <c r="I7901">
        <v>-0.0233957</v>
      </c>
    </row>
    <row r="7903" spans="1:9">
      <c r="A7903">
        <v>0.5107371000000001</v>
      </c>
      <c r="B7903">
        <v>-0.0053165</v>
      </c>
      <c r="I7903">
        <v>-0.0053165</v>
      </c>
    </row>
    <row r="7904" spans="1:9">
      <c r="A7904">
        <v>0.6161990000000001</v>
      </c>
      <c r="B7904">
        <v>-0.0053165</v>
      </c>
      <c r="I7904">
        <v>-0.0053165</v>
      </c>
    </row>
    <row r="7906" spans="1:9">
      <c r="A7906">
        <v>0.5167635</v>
      </c>
      <c r="B7906">
        <v>0.0127628</v>
      </c>
      <c r="I7906">
        <v>0.0127628</v>
      </c>
    </row>
    <row r="7907" spans="1:9">
      <c r="A7907">
        <v>0.6131858</v>
      </c>
      <c r="B7907">
        <v>0.0127628</v>
      </c>
      <c r="I7907">
        <v>0.0127628</v>
      </c>
    </row>
    <row r="7909" spans="1:9">
      <c r="A7909">
        <v>0.5258031</v>
      </c>
      <c r="B7909">
        <v>0.030842</v>
      </c>
      <c r="I7909">
        <v>0.030842</v>
      </c>
    </row>
    <row r="7910" spans="1:9">
      <c r="A7910">
        <v>0.6131858</v>
      </c>
      <c r="B7910">
        <v>0.030842</v>
      </c>
      <c r="I7910">
        <v>0.030842</v>
      </c>
    </row>
    <row r="7912" spans="1:9">
      <c r="A7912">
        <v>0.5258031</v>
      </c>
      <c r="B7912">
        <v>0.0489213</v>
      </c>
      <c r="I7912">
        <v>0.0489213</v>
      </c>
    </row>
    <row r="7913" spans="1:9">
      <c r="A7913">
        <v>0.6131858</v>
      </c>
      <c r="B7913">
        <v>0.0489213</v>
      </c>
      <c r="I7913">
        <v>0.0489213</v>
      </c>
    </row>
    <row r="7915" spans="1:9">
      <c r="A7915">
        <v>0.5197767</v>
      </c>
      <c r="B7915">
        <v>0.0670005</v>
      </c>
      <c r="I7915">
        <v>0.0670005</v>
      </c>
    </row>
    <row r="7916" spans="1:9">
      <c r="A7916">
        <v>0.6192122</v>
      </c>
      <c r="B7916">
        <v>0.0670005</v>
      </c>
      <c r="I7916">
        <v>0.0670005</v>
      </c>
    </row>
    <row r="7918" spans="1:9">
      <c r="A7918">
        <v>0.5137503</v>
      </c>
      <c r="B7918">
        <v>0.08507969999999999</v>
      </c>
      <c r="I7918">
        <v>0.08507969999999999</v>
      </c>
    </row>
    <row r="7919" spans="1:9">
      <c r="A7919">
        <v>0.5589483</v>
      </c>
      <c r="B7919">
        <v>0.08507969999999999</v>
      </c>
      <c r="I7919">
        <v>0.08507969999999999</v>
      </c>
    </row>
    <row r="7921" spans="1:9">
      <c r="A7921">
        <v>0.5258031</v>
      </c>
      <c r="B7921">
        <v>0.103159</v>
      </c>
      <c r="I7921">
        <v>0.103159</v>
      </c>
    </row>
    <row r="7922" spans="1:9">
      <c r="A7922">
        <v>0.5348427</v>
      </c>
      <c r="B7922">
        <v>0.103159</v>
      </c>
      <c r="I7922">
        <v>0.103159</v>
      </c>
    </row>
    <row r="7924" spans="1:9">
      <c r="A7924">
        <v>0.9295716000000001</v>
      </c>
      <c r="B7924">
        <v>0.7720909</v>
      </c>
      <c r="I7924">
        <v>0.7720909</v>
      </c>
    </row>
    <row r="7925" spans="1:9">
      <c r="A7925">
        <v>0.9838092000000001</v>
      </c>
      <c r="B7925">
        <v>0.7720909</v>
      </c>
      <c r="I7925">
        <v>0.7720909</v>
      </c>
    </row>
    <row r="7927" spans="1:9">
      <c r="A7927">
        <v>0.9687432</v>
      </c>
      <c r="B7927">
        <v>0.7901701</v>
      </c>
      <c r="I7927">
        <v>0.7901701</v>
      </c>
    </row>
    <row r="7928" spans="1:9">
      <c r="A7928">
        <v>1.0169544</v>
      </c>
      <c r="B7928">
        <v>0.7901701</v>
      </c>
      <c r="I7928">
        <v>0.7901701</v>
      </c>
    </row>
    <row r="7930" spans="1:9">
      <c r="A7930">
        <v>0.935598</v>
      </c>
      <c r="B7930">
        <v>0.8082494</v>
      </c>
      <c r="I7930">
        <v>0.8082494</v>
      </c>
    </row>
    <row r="7931" spans="1:9">
      <c r="A7931">
        <v>1.0470863</v>
      </c>
      <c r="B7931">
        <v>0.8082494</v>
      </c>
      <c r="I7931">
        <v>0.8082494</v>
      </c>
    </row>
    <row r="7933" spans="1:9">
      <c r="A7933">
        <v>0.9627168</v>
      </c>
      <c r="B7933">
        <v>0.8263286</v>
      </c>
      <c r="I7933">
        <v>0.8263286</v>
      </c>
    </row>
    <row r="7934" spans="1:9">
      <c r="A7934">
        <v>0.980796</v>
      </c>
      <c r="B7934">
        <v>0.8263286</v>
      </c>
      <c r="I7934">
        <v>0.8263286</v>
      </c>
    </row>
    <row r="7936" spans="1:9">
      <c r="A7936">
        <v>1.5352244</v>
      </c>
      <c r="B7936">
        <v>0.2297137</v>
      </c>
      <c r="I7936">
        <v>0.2297137</v>
      </c>
    </row>
    <row r="7937" spans="1:9">
      <c r="A7937">
        <v>1.5774092</v>
      </c>
      <c r="B7937">
        <v>0.2297137</v>
      </c>
      <c r="I7937">
        <v>0.2297137</v>
      </c>
    </row>
    <row r="7939" spans="1:9">
      <c r="A7939">
        <v>1.5261848</v>
      </c>
      <c r="B7939">
        <v>0.2477929</v>
      </c>
      <c r="I7939">
        <v>0.2477929</v>
      </c>
    </row>
    <row r="7940" spans="1:9">
      <c r="A7940">
        <v>1.5954884</v>
      </c>
      <c r="B7940">
        <v>0.2477929</v>
      </c>
      <c r="I7940">
        <v>0.2477929</v>
      </c>
    </row>
    <row r="7942" spans="1:9">
      <c r="A7942">
        <v>1.5201585</v>
      </c>
      <c r="B7942">
        <v>0.2658721</v>
      </c>
      <c r="I7942">
        <v>0.2658721</v>
      </c>
    </row>
    <row r="7943" spans="1:9">
      <c r="A7943">
        <v>1.5954884</v>
      </c>
      <c r="B7943">
        <v>0.2658721</v>
      </c>
      <c r="I7943">
        <v>0.2658721</v>
      </c>
    </row>
    <row r="7945" spans="1:9">
      <c r="A7945">
        <v>1.5261848</v>
      </c>
      <c r="B7945">
        <v>0.2839514</v>
      </c>
      <c r="I7945">
        <v>0.2839514</v>
      </c>
    </row>
    <row r="7946" spans="1:9">
      <c r="A7946">
        <v>1.5623432</v>
      </c>
      <c r="B7946">
        <v>0.2839514</v>
      </c>
      <c r="I7946">
        <v>0.2839514</v>
      </c>
    </row>
    <row r="7948" spans="1:9">
      <c r="A7948">
        <v>1.574396</v>
      </c>
      <c r="B7948">
        <v>0.2839514</v>
      </c>
      <c r="I7948">
        <v>0.2839514</v>
      </c>
    </row>
    <row r="7949" spans="1:9">
      <c r="A7949">
        <v>1.589462</v>
      </c>
      <c r="B7949">
        <v>0.2839514</v>
      </c>
      <c r="I7949">
        <v>0.2839514</v>
      </c>
    </row>
    <row r="7951" spans="1:9">
      <c r="A7951">
        <v>1.6919107</v>
      </c>
      <c r="B7951">
        <v>0.7359324</v>
      </c>
      <c r="I7951">
        <v>0.7359324</v>
      </c>
    </row>
    <row r="7952" spans="1:9">
      <c r="A7952">
        <v>1.6949239</v>
      </c>
      <c r="B7952">
        <v>0.7359324</v>
      </c>
      <c r="I7952">
        <v>0.7359324</v>
      </c>
    </row>
    <row r="7954" spans="1:9">
      <c r="A7954">
        <v>1.6828711</v>
      </c>
      <c r="B7954">
        <v>0.7540116</v>
      </c>
      <c r="I7954">
        <v>0.7540116</v>
      </c>
    </row>
    <row r="7955" spans="1:9">
      <c r="A7955">
        <v>1.7190295</v>
      </c>
      <c r="B7955">
        <v>0.7540116</v>
      </c>
      <c r="I7955">
        <v>0.7540116</v>
      </c>
    </row>
    <row r="7957" spans="1:9">
      <c r="A7957">
        <v>1.6617788</v>
      </c>
      <c r="B7957">
        <v>0.7720909</v>
      </c>
      <c r="I7957">
        <v>0.7720909</v>
      </c>
    </row>
    <row r="7958" spans="1:9">
      <c r="A7958">
        <v>1.7009503</v>
      </c>
      <c r="B7958">
        <v>0.7720909</v>
      </c>
      <c r="I7958">
        <v>0.7720909</v>
      </c>
    </row>
    <row r="7960" spans="1:9">
      <c r="A7960">
        <v>1.6678052</v>
      </c>
      <c r="B7960">
        <v>0.7901701</v>
      </c>
      <c r="I7960">
        <v>0.7901701</v>
      </c>
    </row>
    <row r="7961" spans="1:9">
      <c r="A7961">
        <v>1.7160163</v>
      </c>
      <c r="B7961">
        <v>0.7901701</v>
      </c>
      <c r="I7961">
        <v>0.7901701</v>
      </c>
    </row>
    <row r="7963" spans="1:9">
      <c r="A7963">
        <v>1.6858843</v>
      </c>
      <c r="B7963">
        <v>0.8082494</v>
      </c>
      <c r="I7963">
        <v>0.8082494</v>
      </c>
    </row>
    <row r="7964" spans="1:9">
      <c r="A7964">
        <v>1.7099899</v>
      </c>
      <c r="B7964">
        <v>0.8082494</v>
      </c>
      <c r="I7964">
        <v>0.8082494</v>
      </c>
    </row>
    <row r="7966" spans="1:9">
      <c r="A7966">
        <v>0.6734498</v>
      </c>
      <c r="B7966">
        <v>0.5732192</v>
      </c>
      <c r="I7966">
        <v>0.5732192</v>
      </c>
    </row>
    <row r="7967" spans="1:9">
      <c r="A7967">
        <v>0.6794762</v>
      </c>
      <c r="B7967">
        <v>0.5732192</v>
      </c>
      <c r="I7967">
        <v>0.5732192</v>
      </c>
    </row>
    <row r="7969" spans="1:9">
      <c r="A7969">
        <v>0.6644102</v>
      </c>
      <c r="B7969">
        <v>0.5912984999999999</v>
      </c>
      <c r="I7969">
        <v>0.5912984999999999</v>
      </c>
    </row>
    <row r="7970" spans="1:9">
      <c r="A7970">
        <v>0.6734498</v>
      </c>
      <c r="B7970">
        <v>0.5912984999999999</v>
      </c>
      <c r="I7970">
        <v>0.5912984999999999</v>
      </c>
    </row>
    <row r="7972" spans="1:9">
      <c r="A7972">
        <v>0.905466</v>
      </c>
      <c r="B7972">
        <v>0.7901701</v>
      </c>
      <c r="I7972">
        <v>0.7901701</v>
      </c>
    </row>
    <row r="7973" spans="1:9">
      <c r="A7973">
        <v>0.9084792</v>
      </c>
      <c r="B7973">
        <v>0.7901701</v>
      </c>
      <c r="I7973">
        <v>0.7901701</v>
      </c>
    </row>
    <row r="7975" spans="1:9">
      <c r="A7975">
        <v>0.7246741</v>
      </c>
      <c r="B7975">
        <v>0.8082494</v>
      </c>
      <c r="I7975">
        <v>0.8082494</v>
      </c>
    </row>
    <row r="7976" spans="1:9">
      <c r="A7976">
        <v>0.7337137</v>
      </c>
      <c r="B7976">
        <v>0.8082494</v>
      </c>
      <c r="I7976">
        <v>0.8082494</v>
      </c>
    </row>
    <row r="7978" spans="1:9">
      <c r="A7978">
        <v>0.8783473000000001</v>
      </c>
      <c r="B7978">
        <v>0.8082494</v>
      </c>
      <c r="I7978">
        <v>0.8082494</v>
      </c>
    </row>
    <row r="7979" spans="1:9">
      <c r="A7979">
        <v>0.920532</v>
      </c>
      <c r="B7979">
        <v>0.8082494</v>
      </c>
      <c r="I7979">
        <v>0.8082494</v>
      </c>
    </row>
    <row r="7981" spans="1:9">
      <c r="A7981">
        <v>0.6794762</v>
      </c>
      <c r="B7981">
        <v>0.8263286</v>
      </c>
      <c r="I7981">
        <v>0.8263286</v>
      </c>
    </row>
    <row r="7982" spans="1:9">
      <c r="A7982">
        <v>0.7307005</v>
      </c>
      <c r="B7982">
        <v>0.8263286</v>
      </c>
      <c r="I7982">
        <v>0.8263286</v>
      </c>
    </row>
    <row r="7984" spans="1:9">
      <c r="A7984">
        <v>0.8662945</v>
      </c>
      <c r="B7984">
        <v>0.8263286</v>
      </c>
      <c r="I7984">
        <v>0.8263286</v>
      </c>
    </row>
    <row r="7985" spans="1:9">
      <c r="A7985">
        <v>0.9597036</v>
      </c>
      <c r="B7985">
        <v>0.8263286</v>
      </c>
      <c r="I7985">
        <v>0.8263286</v>
      </c>
    </row>
    <row r="7987" spans="1:9">
      <c r="A7987">
        <v>0.9838092000000001</v>
      </c>
      <c r="B7987">
        <v>0.8263286</v>
      </c>
      <c r="I7987">
        <v>0.8263286</v>
      </c>
    </row>
    <row r="7988" spans="1:9">
      <c r="A7988">
        <v>1.0500995</v>
      </c>
      <c r="B7988">
        <v>0.8263286</v>
      </c>
      <c r="I7988">
        <v>0.8263286</v>
      </c>
    </row>
    <row r="7990" spans="1:9">
      <c r="A7990">
        <v>0.661397</v>
      </c>
      <c r="B7990">
        <v>0.8444078</v>
      </c>
      <c r="I7990">
        <v>0.8444078</v>
      </c>
    </row>
    <row r="7991" spans="1:9">
      <c r="A7991">
        <v>0.7246741</v>
      </c>
      <c r="B7991">
        <v>0.8444078</v>
      </c>
      <c r="I7991">
        <v>0.8444078</v>
      </c>
    </row>
    <row r="7993" spans="1:9">
      <c r="A7993">
        <v>0.7969908999999999</v>
      </c>
      <c r="B7993">
        <v>0.8444078</v>
      </c>
      <c r="I7993">
        <v>0.8444078</v>
      </c>
    </row>
    <row r="7994" spans="1:9">
      <c r="A7994">
        <v>1.0410599</v>
      </c>
      <c r="B7994">
        <v>0.8444078</v>
      </c>
      <c r="I7994">
        <v>0.8444078</v>
      </c>
    </row>
    <row r="7996" spans="1:9">
      <c r="A7996">
        <v>0.661397</v>
      </c>
      <c r="B7996">
        <v>0.8624871</v>
      </c>
      <c r="I7996">
        <v>0.8624871</v>
      </c>
    </row>
    <row r="7997" spans="1:9">
      <c r="A7997">
        <v>0.7276873</v>
      </c>
      <c r="B7997">
        <v>0.8624871</v>
      </c>
      <c r="I7997">
        <v>0.8624871</v>
      </c>
    </row>
    <row r="7999" spans="1:9">
      <c r="A7999">
        <v>0.7668589</v>
      </c>
      <c r="B7999">
        <v>0.8624871</v>
      </c>
      <c r="I7999">
        <v>0.8624871</v>
      </c>
    </row>
    <row r="8000" spans="1:9">
      <c r="A8000">
        <v>1.0410599</v>
      </c>
      <c r="B8000">
        <v>0.8624871</v>
      </c>
      <c r="I8000">
        <v>0.8624871</v>
      </c>
    </row>
    <row r="8002" spans="1:9">
      <c r="A8002">
        <v>0.6824894</v>
      </c>
      <c r="B8002">
        <v>0.8805663</v>
      </c>
      <c r="I8002">
        <v>0.8805663</v>
      </c>
    </row>
    <row r="8003" spans="1:9">
      <c r="A8003">
        <v>1.0561259</v>
      </c>
      <c r="B8003">
        <v>0.8805663</v>
      </c>
      <c r="I8003">
        <v>0.8805663</v>
      </c>
    </row>
    <row r="8005" spans="1:9">
      <c r="A8005">
        <v>0.6161990000000001</v>
      </c>
      <c r="B8005">
        <v>0.8986456</v>
      </c>
      <c r="I8005">
        <v>0.8986456</v>
      </c>
    </row>
    <row r="8006" spans="1:9">
      <c r="A8006">
        <v>1.0832447</v>
      </c>
      <c r="B8006">
        <v>0.8986456</v>
      </c>
      <c r="I8006">
        <v>0.8986456</v>
      </c>
    </row>
    <row r="8008" spans="1:9">
      <c r="A8008">
        <v>0.586067</v>
      </c>
      <c r="B8008">
        <v>0.9167248</v>
      </c>
      <c r="I8008">
        <v>0.9167248</v>
      </c>
    </row>
    <row r="8009" spans="1:9">
      <c r="A8009">
        <v>1.0742051</v>
      </c>
      <c r="B8009">
        <v>0.9167248</v>
      </c>
      <c r="I8009">
        <v>0.9167248</v>
      </c>
    </row>
    <row r="8011" spans="1:9">
      <c r="A8011">
        <v>0.586067</v>
      </c>
      <c r="B8011">
        <v>0.934804</v>
      </c>
      <c r="I8011">
        <v>0.934804</v>
      </c>
    </row>
    <row r="8012" spans="1:9">
      <c r="A8012">
        <v>1.0832447</v>
      </c>
      <c r="B8012">
        <v>0.934804</v>
      </c>
      <c r="I8012">
        <v>0.934804</v>
      </c>
    </row>
    <row r="8014" spans="1:9">
      <c r="A8014">
        <v>0.6041462</v>
      </c>
      <c r="B8014">
        <v>0.9528833</v>
      </c>
      <c r="I8014">
        <v>0.9528833</v>
      </c>
    </row>
    <row r="8015" spans="1:9">
      <c r="A8015">
        <v>0.6824894</v>
      </c>
      <c r="B8015">
        <v>0.9528833</v>
      </c>
      <c r="I8015">
        <v>0.9528833</v>
      </c>
    </row>
    <row r="8017" spans="1:9">
      <c r="A8017">
        <v>0.6915289999999999</v>
      </c>
      <c r="B8017">
        <v>0.9528833</v>
      </c>
      <c r="I8017">
        <v>0.9528833</v>
      </c>
    </row>
    <row r="8018" spans="1:9">
      <c r="A8018">
        <v>0.7276873</v>
      </c>
      <c r="B8018">
        <v>0.9528833</v>
      </c>
      <c r="I8018">
        <v>0.9528833</v>
      </c>
    </row>
    <row r="8020" spans="1:9">
      <c r="A8020">
        <v>0.7397401</v>
      </c>
      <c r="B8020">
        <v>0.9528833</v>
      </c>
      <c r="I8020">
        <v>0.9528833</v>
      </c>
    </row>
    <row r="8021" spans="1:9">
      <c r="A8021">
        <v>1.0350336</v>
      </c>
      <c r="B8021">
        <v>0.9528833</v>
      </c>
      <c r="I8021">
        <v>0.9528833</v>
      </c>
    </row>
    <row r="8023" spans="1:9">
      <c r="A8023">
        <v>0.7367269</v>
      </c>
      <c r="B8023">
        <v>0.9709625</v>
      </c>
      <c r="I8023">
        <v>0.9709625</v>
      </c>
    </row>
    <row r="8024" spans="1:9">
      <c r="A8024">
        <v>0.96573</v>
      </c>
      <c r="B8024">
        <v>0.9709625</v>
      </c>
      <c r="I8024">
        <v>0.9709625</v>
      </c>
    </row>
    <row r="8026" spans="1:9">
      <c r="A8026">
        <v>0.7457665</v>
      </c>
      <c r="B8026">
        <v>0.9890418</v>
      </c>
      <c r="I8026">
        <v>0.9890418</v>
      </c>
    </row>
    <row r="8027" spans="1:9">
      <c r="A8027">
        <v>0.9416244</v>
      </c>
      <c r="B8027">
        <v>0.9890418</v>
      </c>
      <c r="I8027">
        <v>0.9890418</v>
      </c>
    </row>
    <row r="8029" spans="1:9">
      <c r="A8029">
        <v>0.7698720999999999</v>
      </c>
      <c r="B8029">
        <v>1.007121</v>
      </c>
      <c r="I8029">
        <v>1.007121</v>
      </c>
    </row>
    <row r="8030" spans="1:9">
      <c r="A8030">
        <v>0.8482153</v>
      </c>
      <c r="B8030">
        <v>1.007121</v>
      </c>
      <c r="I8030">
        <v>1.007121</v>
      </c>
    </row>
    <row r="8032" spans="1:9">
      <c r="A8032">
        <v>0.8602681</v>
      </c>
      <c r="B8032">
        <v>1.007121</v>
      </c>
      <c r="I8032">
        <v>1.007121</v>
      </c>
    </row>
    <row r="8033" spans="1:9">
      <c r="A8033">
        <v>0.8662945</v>
      </c>
      <c r="B8033">
        <v>1.007121</v>
      </c>
      <c r="I8033">
        <v>1.007121</v>
      </c>
    </row>
    <row r="8035" spans="1:9">
      <c r="A8035">
        <v>1.5653564</v>
      </c>
      <c r="B8035">
        <v>0.2839514</v>
      </c>
      <c r="I8035">
        <v>0.2839514</v>
      </c>
    </row>
    <row r="8036" spans="1:9">
      <c r="A8036">
        <v>1.5713828</v>
      </c>
      <c r="B8036">
        <v>0.2839514</v>
      </c>
      <c r="I8036">
        <v>0.2839514</v>
      </c>
    </row>
    <row r="8038" spans="1:9">
      <c r="A8038">
        <v>1.5623432</v>
      </c>
      <c r="B8038">
        <v>0.3020306</v>
      </c>
      <c r="I8038">
        <v>0.3020306</v>
      </c>
    </row>
    <row r="8039" spans="1:9">
      <c r="A8039">
        <v>1.589462</v>
      </c>
      <c r="B8039">
        <v>0.3020306</v>
      </c>
      <c r="I8039">
        <v>0.3020306</v>
      </c>
    </row>
    <row r="8041" spans="1:9">
      <c r="A8041">
        <v>1.5563168</v>
      </c>
      <c r="B8041">
        <v>0.3201099</v>
      </c>
      <c r="I8041">
        <v>0.3201099</v>
      </c>
    </row>
    <row r="8042" spans="1:9">
      <c r="A8042">
        <v>1.5834356</v>
      </c>
      <c r="B8042">
        <v>0.3201099</v>
      </c>
      <c r="I8042">
        <v>0.3201099</v>
      </c>
    </row>
    <row r="8044" spans="1:9">
      <c r="A8044">
        <v>1.544264</v>
      </c>
      <c r="B8044">
        <v>0.3381891</v>
      </c>
      <c r="I8044">
        <v>0.3381891</v>
      </c>
    </row>
    <row r="8045" spans="1:9">
      <c r="A8045">
        <v>1.5653564</v>
      </c>
      <c r="B8045">
        <v>0.3381891</v>
      </c>
      <c r="I8045">
        <v>0.3381891</v>
      </c>
    </row>
    <row r="8047" spans="1:9">
      <c r="A8047">
        <v>1.4870133</v>
      </c>
      <c r="B8047">
        <v>0.3562683</v>
      </c>
      <c r="I8047">
        <v>0.3562683</v>
      </c>
    </row>
    <row r="8048" spans="1:9">
      <c r="A8048">
        <v>1.4900265</v>
      </c>
      <c r="B8048">
        <v>0.3562683</v>
      </c>
      <c r="I8048">
        <v>0.3562683</v>
      </c>
    </row>
    <row r="8050" spans="1:9">
      <c r="A8050">
        <v>1.5352244</v>
      </c>
      <c r="B8050">
        <v>0.3562683</v>
      </c>
      <c r="I8050">
        <v>0.3562683</v>
      </c>
    </row>
    <row r="8051" spans="1:9">
      <c r="A8051">
        <v>1.5533036</v>
      </c>
      <c r="B8051">
        <v>0.3562683</v>
      </c>
      <c r="I8051">
        <v>0.3562683</v>
      </c>
    </row>
    <row r="8053" spans="1:9">
      <c r="A8053">
        <v>1.4840001</v>
      </c>
      <c r="B8053">
        <v>0.3743476</v>
      </c>
      <c r="I8053">
        <v>0.3743476</v>
      </c>
    </row>
    <row r="8054" spans="1:9">
      <c r="A8054">
        <v>1.5382376</v>
      </c>
      <c r="B8054">
        <v>0.3743476</v>
      </c>
      <c r="I8054">
        <v>0.3743476</v>
      </c>
    </row>
    <row r="8056" spans="1:9">
      <c r="A8056">
        <v>1.4719473</v>
      </c>
      <c r="B8056">
        <v>0.3924268</v>
      </c>
      <c r="I8056">
        <v>0.3924268</v>
      </c>
    </row>
    <row r="8057" spans="1:9">
      <c r="A8057">
        <v>1.5201585</v>
      </c>
      <c r="B8057">
        <v>0.3924268</v>
      </c>
      <c r="I8057">
        <v>0.3924268</v>
      </c>
    </row>
    <row r="8059" spans="1:9">
      <c r="A8059">
        <v>1.4629077</v>
      </c>
      <c r="B8059">
        <v>0.4105061</v>
      </c>
      <c r="I8059">
        <v>0.4105061</v>
      </c>
    </row>
    <row r="8060" spans="1:9">
      <c r="A8060">
        <v>1.5231716</v>
      </c>
      <c r="B8060">
        <v>0.4105061</v>
      </c>
      <c r="I8060">
        <v>0.4105061</v>
      </c>
    </row>
    <row r="8062" spans="1:9">
      <c r="A8062">
        <v>1.4809869</v>
      </c>
      <c r="B8062">
        <v>0.4285853</v>
      </c>
      <c r="I8062">
        <v>0.4285853</v>
      </c>
    </row>
    <row r="8063" spans="1:9">
      <c r="A8063">
        <v>1.4930397</v>
      </c>
      <c r="B8063">
        <v>0.4285853</v>
      </c>
      <c r="I8063">
        <v>0.4285853</v>
      </c>
    </row>
    <row r="8065" spans="1:9">
      <c r="A8065">
        <v>1.4749605</v>
      </c>
      <c r="B8065">
        <v>0.4466646</v>
      </c>
      <c r="I8065">
        <v>0.4466646</v>
      </c>
    </row>
    <row r="8066" spans="1:9">
      <c r="A8066">
        <v>1.4809869</v>
      </c>
      <c r="B8066">
        <v>0.4466646</v>
      </c>
      <c r="I8066">
        <v>0.4466646</v>
      </c>
    </row>
    <row r="8068" spans="1:9">
      <c r="A8068">
        <v>0.4896447</v>
      </c>
      <c r="B8068">
        <v>0.6636154</v>
      </c>
      <c r="I8068">
        <v>0.6636154</v>
      </c>
    </row>
    <row r="8069" spans="1:9">
      <c r="A8069">
        <v>0.4956711</v>
      </c>
      <c r="B8069">
        <v>0.6636154</v>
      </c>
      <c r="I8069">
        <v>0.6636154</v>
      </c>
    </row>
    <row r="8071" spans="1:9">
      <c r="A8071">
        <v>1.1977463</v>
      </c>
      <c r="B8071">
        <v>0.1393175</v>
      </c>
      <c r="I8071">
        <v>0.1393175</v>
      </c>
    </row>
    <row r="8072" spans="1:9">
      <c r="A8072">
        <v>1.2218518</v>
      </c>
      <c r="B8072">
        <v>0.1393175</v>
      </c>
      <c r="I8072">
        <v>0.1393175</v>
      </c>
    </row>
    <row r="8074" spans="1:9">
      <c r="A8074">
        <v>1.1947331</v>
      </c>
      <c r="B8074">
        <v>0.1573967</v>
      </c>
      <c r="I8074">
        <v>0.1573967</v>
      </c>
    </row>
    <row r="8075" spans="1:9">
      <c r="A8075">
        <v>1.2218518</v>
      </c>
      <c r="B8075">
        <v>0.1573967</v>
      </c>
      <c r="I8075">
        <v>0.1573967</v>
      </c>
    </row>
    <row r="8077" spans="1:9">
      <c r="A8077">
        <v>1.1947331</v>
      </c>
      <c r="B8077">
        <v>0.1754759</v>
      </c>
      <c r="I8077">
        <v>0.1754759</v>
      </c>
    </row>
    <row r="8078" spans="1:9">
      <c r="A8078">
        <v>1.2128122</v>
      </c>
      <c r="B8078">
        <v>0.1754759</v>
      </c>
      <c r="I8078">
        <v>0.1754759</v>
      </c>
    </row>
    <row r="8080" spans="1:9">
      <c r="A8080">
        <v>1.1977463</v>
      </c>
      <c r="B8080">
        <v>0.1935552</v>
      </c>
      <c r="I8080">
        <v>0.1935552</v>
      </c>
    </row>
    <row r="8081" spans="1:9">
      <c r="A8081">
        <v>1.2007594</v>
      </c>
      <c r="B8081">
        <v>0.1935552</v>
      </c>
      <c r="I8081">
        <v>0.1935552</v>
      </c>
    </row>
    <row r="8083" spans="1:9">
      <c r="A8083">
        <v>-0.1371005</v>
      </c>
      <c r="B8083">
        <v>0.103159</v>
      </c>
      <c r="I8083">
        <v>0.103159</v>
      </c>
    </row>
    <row r="8084" spans="1:9">
      <c r="A8084">
        <v>-0.1160081</v>
      </c>
      <c r="B8084">
        <v>0.103159</v>
      </c>
      <c r="I8084">
        <v>0.103159</v>
      </c>
    </row>
    <row r="8086" spans="1:9">
      <c r="A8086">
        <v>-0.1551797</v>
      </c>
      <c r="B8086">
        <v>0.1212382</v>
      </c>
      <c r="I8086">
        <v>0.1212382</v>
      </c>
    </row>
    <row r="8087" spans="1:9">
      <c r="A8087">
        <v>-0.1190213</v>
      </c>
      <c r="B8087">
        <v>0.1212382</v>
      </c>
      <c r="I8087">
        <v>0.1212382</v>
      </c>
    </row>
    <row r="8089" spans="1:9">
      <c r="A8089">
        <v>-0.1702457</v>
      </c>
      <c r="B8089">
        <v>0.1393175</v>
      </c>
      <c r="I8089">
        <v>0.1393175</v>
      </c>
    </row>
    <row r="8090" spans="1:9">
      <c r="A8090">
        <v>-0.1280609</v>
      </c>
      <c r="B8090">
        <v>0.1393175</v>
      </c>
      <c r="I8090">
        <v>0.1393175</v>
      </c>
    </row>
    <row r="8092" spans="1:9">
      <c r="A8092">
        <v>-0.1612061</v>
      </c>
      <c r="B8092">
        <v>0.1573967</v>
      </c>
      <c r="I8092">
        <v>0.1573967</v>
      </c>
    </row>
    <row r="8093" spans="1:9">
      <c r="A8093">
        <v>-0.1431269</v>
      </c>
      <c r="B8093">
        <v>0.1573967</v>
      </c>
      <c r="I8093">
        <v>0.1573967</v>
      </c>
    </row>
    <row r="8095" spans="1:9">
      <c r="A8095">
        <v>0.387196</v>
      </c>
      <c r="B8095">
        <v>-0.6019314</v>
      </c>
      <c r="I8095">
        <v>-0.6019314</v>
      </c>
    </row>
    <row r="8096" spans="1:9">
      <c r="A8096">
        <v>0.3932224</v>
      </c>
      <c r="B8096">
        <v>-0.6019314</v>
      </c>
      <c r="I8096">
        <v>-0.6019314</v>
      </c>
    </row>
    <row r="8098" spans="1:9">
      <c r="A8098">
        <v>0.387196</v>
      </c>
      <c r="B8098">
        <v>-0.5838521</v>
      </c>
      <c r="I8098">
        <v>-0.5838521</v>
      </c>
    </row>
    <row r="8099" spans="1:9">
      <c r="A8099">
        <v>0.4082883</v>
      </c>
      <c r="B8099">
        <v>-0.5838521</v>
      </c>
      <c r="I8099">
        <v>-0.5838521</v>
      </c>
    </row>
    <row r="8101" spans="1:9">
      <c r="A8101">
        <v>0.2757076</v>
      </c>
      <c r="B8101">
        <v>1.007121</v>
      </c>
      <c r="I8101">
        <v>1.007121</v>
      </c>
    </row>
    <row r="8102" spans="1:9">
      <c r="A8102">
        <v>0.3028264</v>
      </c>
      <c r="B8102">
        <v>1.007121</v>
      </c>
      <c r="I8102">
        <v>1.007121</v>
      </c>
    </row>
    <row r="8104" spans="1:9">
      <c r="A8104">
        <v>0.251602</v>
      </c>
      <c r="B8104">
        <v>1.0252002</v>
      </c>
      <c r="I8104">
        <v>1.0252002</v>
      </c>
    </row>
    <row r="8105" spans="1:9">
      <c r="A8105">
        <v>0.311866</v>
      </c>
      <c r="B8105">
        <v>1.0252002</v>
      </c>
      <c r="I8105">
        <v>1.0252002</v>
      </c>
    </row>
    <row r="8107" spans="1:9">
      <c r="A8107">
        <v>0.0708102</v>
      </c>
      <c r="B8107">
        <v>0.934804</v>
      </c>
      <c r="I8107">
        <v>0.934804</v>
      </c>
    </row>
    <row r="8108" spans="1:9">
      <c r="A8108">
        <v>0.0768366</v>
      </c>
      <c r="B8108">
        <v>0.934804</v>
      </c>
      <c r="I8108">
        <v>0.934804</v>
      </c>
    </row>
    <row r="8110" spans="1:9">
      <c r="A8110">
        <v>0.2485888</v>
      </c>
      <c r="B8110">
        <v>1.0432795</v>
      </c>
      <c r="I8110">
        <v>1.0432795</v>
      </c>
    </row>
    <row r="8111" spans="1:9">
      <c r="A8111">
        <v>0.3239188</v>
      </c>
      <c r="B8111">
        <v>1.0432795</v>
      </c>
      <c r="I8111">
        <v>1.0432795</v>
      </c>
    </row>
    <row r="8113" spans="1:9">
      <c r="A8113">
        <v>0.3209056</v>
      </c>
      <c r="B8113">
        <v>0.4105061</v>
      </c>
      <c r="I8113">
        <v>0.4105061</v>
      </c>
    </row>
    <row r="8114" spans="1:9">
      <c r="A8114">
        <v>0.3630904</v>
      </c>
      <c r="B8114">
        <v>0.4105061</v>
      </c>
      <c r="I8114">
        <v>0.4105061</v>
      </c>
    </row>
    <row r="8116" spans="1:9">
      <c r="A8116">
        <v>0.2937868</v>
      </c>
      <c r="B8116">
        <v>0.4285853</v>
      </c>
      <c r="I8116">
        <v>0.4285853</v>
      </c>
    </row>
    <row r="8117" spans="1:9">
      <c r="A8117">
        <v>0.3630904</v>
      </c>
      <c r="B8117">
        <v>0.4285853</v>
      </c>
      <c r="I8117">
        <v>0.4285853</v>
      </c>
    </row>
    <row r="8119" spans="1:9">
      <c r="A8119">
        <v>0.2636548</v>
      </c>
      <c r="B8119">
        <v>0.4466646</v>
      </c>
      <c r="I8119">
        <v>0.4466646</v>
      </c>
    </row>
    <row r="8120" spans="1:9">
      <c r="A8120">
        <v>0.3600772</v>
      </c>
      <c r="B8120">
        <v>0.4466646</v>
      </c>
      <c r="I8120">
        <v>0.4466646</v>
      </c>
    </row>
    <row r="8122" spans="1:9">
      <c r="A8122">
        <v>0.1853117</v>
      </c>
      <c r="B8122">
        <v>0.4647438</v>
      </c>
      <c r="I8122">
        <v>0.4647438</v>
      </c>
    </row>
    <row r="8123" spans="1:9">
      <c r="A8123">
        <v>0.2244833</v>
      </c>
      <c r="B8123">
        <v>0.4647438</v>
      </c>
      <c r="I8123">
        <v>0.4647438</v>
      </c>
    </row>
    <row r="8125" spans="1:9">
      <c r="A8125">
        <v>0.2335229</v>
      </c>
      <c r="B8125">
        <v>0.4647438</v>
      </c>
      <c r="I8125">
        <v>0.4647438</v>
      </c>
    </row>
    <row r="8126" spans="1:9">
      <c r="A8126">
        <v>0.3600772</v>
      </c>
      <c r="B8126">
        <v>0.4647438</v>
      </c>
      <c r="I8126">
        <v>0.4647438</v>
      </c>
    </row>
    <row r="8128" spans="1:9">
      <c r="A8128">
        <v>0.1642193</v>
      </c>
      <c r="B8128">
        <v>0.482823</v>
      </c>
      <c r="I8128">
        <v>0.482823</v>
      </c>
    </row>
    <row r="8129" spans="1:9">
      <c r="A8129">
        <v>0.357064</v>
      </c>
      <c r="B8129">
        <v>0.482823</v>
      </c>
      <c r="I8129">
        <v>0.482823</v>
      </c>
    </row>
    <row r="8131" spans="1:9">
      <c r="A8131">
        <v>0.1431269</v>
      </c>
      <c r="B8131">
        <v>0.5009023</v>
      </c>
      <c r="I8131">
        <v>0.5009023</v>
      </c>
    </row>
    <row r="8132" spans="1:9">
      <c r="A8132">
        <v>0.357064</v>
      </c>
      <c r="B8132">
        <v>0.5009023</v>
      </c>
      <c r="I8132">
        <v>0.5009023</v>
      </c>
    </row>
    <row r="8134" spans="1:9">
      <c r="A8134">
        <v>0.1340873</v>
      </c>
      <c r="B8134">
        <v>0.5189815</v>
      </c>
      <c r="I8134">
        <v>0.5189815</v>
      </c>
    </row>
    <row r="8135" spans="1:9">
      <c r="A8135">
        <v>0.357064</v>
      </c>
      <c r="B8135">
        <v>0.5189815</v>
      </c>
      <c r="I8135">
        <v>0.5189815</v>
      </c>
    </row>
    <row r="8137" spans="1:9">
      <c r="A8137">
        <v>0.1401137</v>
      </c>
      <c r="B8137">
        <v>0.5370608</v>
      </c>
      <c r="I8137">
        <v>0.5370608</v>
      </c>
    </row>
    <row r="8138" spans="1:9">
      <c r="A8138">
        <v>0.3540508</v>
      </c>
      <c r="B8138">
        <v>0.5370608</v>
      </c>
      <c r="I8138">
        <v>0.5370608</v>
      </c>
    </row>
    <row r="8140" spans="1:9">
      <c r="A8140">
        <v>0.1401137</v>
      </c>
      <c r="B8140">
        <v>0.55514</v>
      </c>
      <c r="I8140">
        <v>0.55514</v>
      </c>
    </row>
    <row r="8141" spans="1:9">
      <c r="A8141">
        <v>0.3540508</v>
      </c>
      <c r="B8141">
        <v>0.55514</v>
      </c>
      <c r="I8141">
        <v>0.55514</v>
      </c>
    </row>
    <row r="8143" spans="1:9">
      <c r="A8143">
        <v>0.1401137</v>
      </c>
      <c r="B8143">
        <v>0.5732192</v>
      </c>
      <c r="I8143">
        <v>0.5732192</v>
      </c>
    </row>
    <row r="8144" spans="1:9">
      <c r="A8144">
        <v>0.3510376</v>
      </c>
      <c r="B8144">
        <v>0.5732192</v>
      </c>
      <c r="I8144">
        <v>0.5732192</v>
      </c>
    </row>
    <row r="8146" spans="1:9">
      <c r="A8146">
        <v>0.1371005</v>
      </c>
      <c r="B8146">
        <v>0.5912984999999999</v>
      </c>
      <c r="I8146">
        <v>0.5912984999999999</v>
      </c>
    </row>
    <row r="8147" spans="1:9">
      <c r="A8147">
        <v>0.3480244</v>
      </c>
      <c r="B8147">
        <v>0.5912984999999999</v>
      </c>
      <c r="I8147">
        <v>0.5912984999999999</v>
      </c>
    </row>
    <row r="8149" spans="1:9">
      <c r="A8149">
        <v>0.1431269</v>
      </c>
      <c r="B8149">
        <v>0.6093777</v>
      </c>
      <c r="I8149">
        <v>0.6093777</v>
      </c>
    </row>
    <row r="8150" spans="1:9">
      <c r="A8150">
        <v>0.2455756</v>
      </c>
      <c r="B8150">
        <v>0.6093777</v>
      </c>
      <c r="I8150">
        <v>0.6093777</v>
      </c>
    </row>
    <row r="8152" spans="1:9">
      <c r="A8152">
        <v>0.281734</v>
      </c>
      <c r="B8152">
        <v>0.6093777</v>
      </c>
      <c r="I8152">
        <v>0.6093777</v>
      </c>
    </row>
    <row r="8153" spans="1:9">
      <c r="A8153">
        <v>0.3480244</v>
      </c>
      <c r="B8153">
        <v>0.6093777</v>
      </c>
      <c r="I8153">
        <v>0.6093777</v>
      </c>
    </row>
    <row r="8155" spans="1:9">
      <c r="A8155">
        <v>0.1521665</v>
      </c>
      <c r="B8155">
        <v>0.627457</v>
      </c>
      <c r="I8155">
        <v>0.627457</v>
      </c>
    </row>
    <row r="8156" spans="1:9">
      <c r="A8156">
        <v>0.2154437</v>
      </c>
      <c r="B8156">
        <v>0.627457</v>
      </c>
      <c r="I8156">
        <v>0.627457</v>
      </c>
    </row>
    <row r="8158" spans="1:9">
      <c r="A8158">
        <v>0.2787208</v>
      </c>
      <c r="B8158">
        <v>0.627457</v>
      </c>
      <c r="I8158">
        <v>0.627457</v>
      </c>
    </row>
    <row r="8159" spans="1:9">
      <c r="A8159">
        <v>0.3450112</v>
      </c>
      <c r="B8159">
        <v>0.627457</v>
      </c>
      <c r="I8159">
        <v>0.627457</v>
      </c>
    </row>
    <row r="8161" spans="1:9">
      <c r="A8161">
        <v>0.1612061</v>
      </c>
      <c r="B8161">
        <v>0.6455362</v>
      </c>
      <c r="I8161">
        <v>0.6455362</v>
      </c>
    </row>
    <row r="8162" spans="1:9">
      <c r="A8162">
        <v>0.1732589</v>
      </c>
      <c r="B8162">
        <v>0.6455362</v>
      </c>
      <c r="I8162">
        <v>0.6455362</v>
      </c>
    </row>
    <row r="8164" spans="1:9">
      <c r="A8164">
        <v>0.1792853</v>
      </c>
      <c r="B8164">
        <v>0.6455362</v>
      </c>
      <c r="I8164">
        <v>0.6455362</v>
      </c>
    </row>
    <row r="8165" spans="1:9">
      <c r="A8165">
        <v>0.1822985</v>
      </c>
      <c r="B8165">
        <v>0.6455362</v>
      </c>
      <c r="I8165">
        <v>0.6455362</v>
      </c>
    </row>
    <row r="8167" spans="1:9">
      <c r="A8167">
        <v>-0.2365361</v>
      </c>
      <c r="B8167">
        <v>0.4466646</v>
      </c>
      <c r="I8167">
        <v>0.4466646</v>
      </c>
    </row>
    <row r="8168" spans="1:9">
      <c r="A8168">
        <v>-0.2064041</v>
      </c>
      <c r="B8168">
        <v>0.4466646</v>
      </c>
      <c r="I8168">
        <v>0.4466646</v>
      </c>
    </row>
    <row r="8170" spans="1:9">
      <c r="A8170">
        <v>-0.2335229</v>
      </c>
      <c r="B8170">
        <v>0.4647438</v>
      </c>
      <c r="I8170">
        <v>0.4647438</v>
      </c>
    </row>
    <row r="8171" spans="1:9">
      <c r="A8171">
        <v>-0.2033909</v>
      </c>
      <c r="B8171">
        <v>0.4647438</v>
      </c>
      <c r="I8171">
        <v>0.4647438</v>
      </c>
    </row>
    <row r="8173" spans="1:9">
      <c r="A8173">
        <v>-0.2214701</v>
      </c>
      <c r="B8173">
        <v>0.482823</v>
      </c>
      <c r="I8173">
        <v>0.482823</v>
      </c>
    </row>
    <row r="8174" spans="1:9">
      <c r="A8174">
        <v>-0.1913381</v>
      </c>
      <c r="B8174">
        <v>0.482823</v>
      </c>
      <c r="I8174">
        <v>0.482823</v>
      </c>
    </row>
    <row r="8176" spans="1:9">
      <c r="A8176">
        <v>-0.2124305</v>
      </c>
      <c r="B8176">
        <v>0.5009023</v>
      </c>
      <c r="I8176">
        <v>0.5009023</v>
      </c>
    </row>
    <row r="8177" spans="1:9">
      <c r="A8177">
        <v>-0.1792853</v>
      </c>
      <c r="B8177">
        <v>0.5009023</v>
      </c>
      <c r="I8177">
        <v>0.5009023</v>
      </c>
    </row>
    <row r="8179" spans="1:9">
      <c r="A8179">
        <v>-0.2064041</v>
      </c>
      <c r="B8179">
        <v>0.5189815</v>
      </c>
      <c r="I8179">
        <v>0.5189815</v>
      </c>
    </row>
    <row r="8180" spans="1:9">
      <c r="A8180">
        <v>-0.1702457</v>
      </c>
      <c r="B8180">
        <v>0.5189815</v>
      </c>
      <c r="I8180">
        <v>0.5189815</v>
      </c>
    </row>
    <row r="8182" spans="1:9">
      <c r="A8182">
        <v>-0.1913381</v>
      </c>
      <c r="B8182">
        <v>0.5370608</v>
      </c>
      <c r="I8182">
        <v>0.5370608</v>
      </c>
    </row>
    <row r="8183" spans="1:9">
      <c r="A8183">
        <v>-0.1371005</v>
      </c>
      <c r="B8183">
        <v>0.5370608</v>
      </c>
      <c r="I8183">
        <v>0.5370608</v>
      </c>
    </row>
    <row r="8185" spans="1:9">
      <c r="A8185">
        <v>-0.1792853</v>
      </c>
      <c r="B8185">
        <v>0.55514</v>
      </c>
      <c r="I8185">
        <v>0.55514</v>
      </c>
    </row>
    <row r="8186" spans="1:9">
      <c r="A8186">
        <v>-0.1250477</v>
      </c>
      <c r="B8186">
        <v>0.55514</v>
      </c>
      <c r="I8186">
        <v>0.55514</v>
      </c>
    </row>
    <row r="8188" spans="1:9">
      <c r="A8188">
        <v>-0.1491533</v>
      </c>
      <c r="B8188">
        <v>0.5732192</v>
      </c>
      <c r="I8188">
        <v>0.5732192</v>
      </c>
    </row>
    <row r="8189" spans="1:9">
      <c r="A8189">
        <v>-0.1220345</v>
      </c>
      <c r="B8189">
        <v>0.5732192</v>
      </c>
      <c r="I8189">
        <v>0.5732192</v>
      </c>
    </row>
    <row r="8191" spans="1:9">
      <c r="A8191">
        <v>-0.1340873</v>
      </c>
      <c r="B8191">
        <v>0.5912984999999999</v>
      </c>
      <c r="I8191">
        <v>0.5912984999999999</v>
      </c>
    </row>
    <row r="8192" spans="1:9">
      <c r="A8192">
        <v>-0.0798498</v>
      </c>
      <c r="B8192">
        <v>0.5912984999999999</v>
      </c>
      <c r="I8192">
        <v>0.5912984999999999</v>
      </c>
    </row>
    <row r="8194" spans="1:9">
      <c r="A8194">
        <v>-0.1340873</v>
      </c>
      <c r="B8194">
        <v>0.6093777</v>
      </c>
      <c r="I8194">
        <v>0.6093777</v>
      </c>
    </row>
    <row r="8195" spans="1:9">
      <c r="A8195">
        <v>-0.052731</v>
      </c>
      <c r="B8195">
        <v>0.6093777</v>
      </c>
      <c r="I8195">
        <v>0.6093777</v>
      </c>
    </row>
    <row r="8197" spans="1:9">
      <c r="A8197">
        <v>-0.1310741</v>
      </c>
      <c r="B8197">
        <v>0.627457</v>
      </c>
      <c r="I8197">
        <v>0.627457</v>
      </c>
    </row>
    <row r="8198" spans="1:9">
      <c r="A8198">
        <v>-0.0406782</v>
      </c>
      <c r="B8198">
        <v>0.627457</v>
      </c>
      <c r="I8198">
        <v>0.627457</v>
      </c>
    </row>
    <row r="8200" spans="1:9">
      <c r="A8200">
        <v>-0.1250477</v>
      </c>
      <c r="B8200">
        <v>0.6455362</v>
      </c>
      <c r="I8200">
        <v>0.6455362</v>
      </c>
    </row>
    <row r="8201" spans="1:9">
      <c r="A8201">
        <v>-0.0195858</v>
      </c>
      <c r="B8201">
        <v>0.6455362</v>
      </c>
      <c r="I8201">
        <v>0.6455362</v>
      </c>
    </row>
    <row r="8203" spans="1:9">
      <c r="A8203">
        <v>-0.1009421</v>
      </c>
      <c r="B8203">
        <v>0.6636154</v>
      </c>
      <c r="I8203">
        <v>0.6636154</v>
      </c>
    </row>
    <row r="8204" spans="1:9">
      <c r="A8204">
        <v>-0.0256122</v>
      </c>
      <c r="B8204">
        <v>0.6636154</v>
      </c>
      <c r="I8204">
        <v>0.6636154</v>
      </c>
    </row>
    <row r="8206" spans="1:9">
      <c r="A8206">
        <v>-0.0858761</v>
      </c>
      <c r="B8206">
        <v>0.6816947</v>
      </c>
      <c r="I8206">
        <v>0.6816947</v>
      </c>
    </row>
    <row r="8207" spans="1:9">
      <c r="A8207">
        <v>-0.0286254</v>
      </c>
      <c r="B8207">
        <v>0.6816947</v>
      </c>
      <c r="I8207">
        <v>0.6816947</v>
      </c>
    </row>
    <row r="8209" spans="1:9">
      <c r="A8209">
        <v>0.3600772</v>
      </c>
      <c r="B8209">
        <v>0.8805663</v>
      </c>
      <c r="I8209">
        <v>0.8805663</v>
      </c>
    </row>
    <row r="8210" spans="1:9">
      <c r="A8210">
        <v>0.3691168</v>
      </c>
      <c r="B8210">
        <v>0.8805663</v>
      </c>
      <c r="I8210">
        <v>0.8805663</v>
      </c>
    </row>
    <row r="8212" spans="1:9">
      <c r="A8212">
        <v>0.3510376</v>
      </c>
      <c r="B8212">
        <v>0.8986456</v>
      </c>
      <c r="I8212">
        <v>0.8986456</v>
      </c>
    </row>
    <row r="8213" spans="1:9">
      <c r="A8213">
        <v>0.37213</v>
      </c>
      <c r="B8213">
        <v>0.8986456</v>
      </c>
      <c r="I8213">
        <v>0.8986456</v>
      </c>
    </row>
    <row r="8215" spans="1:9">
      <c r="A8215">
        <v>0.2455756</v>
      </c>
      <c r="B8215">
        <v>0.8263286</v>
      </c>
      <c r="I8215">
        <v>0.8263286</v>
      </c>
    </row>
    <row r="8216" spans="1:9">
      <c r="A8216">
        <v>0.2606416</v>
      </c>
      <c r="B8216">
        <v>0.8263286</v>
      </c>
      <c r="I8216">
        <v>0.8263286</v>
      </c>
    </row>
    <row r="8218" spans="1:9">
      <c r="A8218">
        <v>0.631265</v>
      </c>
      <c r="B8218">
        <v>-0.4934559</v>
      </c>
      <c r="I8218">
        <v>-0.4934559</v>
      </c>
    </row>
    <row r="8219" spans="1:9">
      <c r="A8219">
        <v>0.676463</v>
      </c>
      <c r="B8219">
        <v>-0.4934559</v>
      </c>
      <c r="I8219">
        <v>-0.4934559</v>
      </c>
    </row>
    <row r="8221" spans="1:9">
      <c r="A8221">
        <v>0.631265</v>
      </c>
      <c r="B8221">
        <v>-0.4753767</v>
      </c>
      <c r="I8221">
        <v>-0.4753767</v>
      </c>
    </row>
    <row r="8222" spans="1:9">
      <c r="A8222">
        <v>0.6824894</v>
      </c>
      <c r="B8222">
        <v>-0.4753767</v>
      </c>
      <c r="I8222">
        <v>-0.4753767</v>
      </c>
    </row>
    <row r="8224" spans="1:9">
      <c r="A8224">
        <v>0.6282518</v>
      </c>
      <c r="B8224">
        <v>-0.4572975</v>
      </c>
      <c r="I8224">
        <v>-0.4572975</v>
      </c>
    </row>
    <row r="8225" spans="1:9">
      <c r="A8225">
        <v>0.6885158</v>
      </c>
      <c r="B8225">
        <v>-0.4572975</v>
      </c>
      <c r="I8225">
        <v>-0.4572975</v>
      </c>
    </row>
    <row r="8227" spans="1:9">
      <c r="A8227">
        <v>0.6282518</v>
      </c>
      <c r="B8227">
        <v>-0.4392182</v>
      </c>
      <c r="I8227">
        <v>-0.4392182</v>
      </c>
    </row>
    <row r="8228" spans="1:9">
      <c r="A8228">
        <v>0.6975554</v>
      </c>
      <c r="B8228">
        <v>-0.4392182</v>
      </c>
      <c r="I8228">
        <v>-0.4392182</v>
      </c>
    </row>
    <row r="8230" spans="1:9">
      <c r="A8230">
        <v>0.6403046</v>
      </c>
      <c r="B8230">
        <v>-0.421139</v>
      </c>
      <c r="I8230">
        <v>-0.421139</v>
      </c>
    </row>
    <row r="8231" spans="1:9">
      <c r="A8231">
        <v>0.7035818</v>
      </c>
      <c r="B8231">
        <v>-0.421139</v>
      </c>
      <c r="I8231">
        <v>-0.421139</v>
      </c>
    </row>
    <row r="8233" spans="1:9">
      <c r="A8233">
        <v>0.6493442</v>
      </c>
      <c r="B8233">
        <v>-0.4030597</v>
      </c>
      <c r="I8233">
        <v>-0.4030597</v>
      </c>
    </row>
    <row r="8234" spans="1:9">
      <c r="A8234">
        <v>0.7096082</v>
      </c>
      <c r="B8234">
        <v>-0.4030597</v>
      </c>
      <c r="I8234">
        <v>-0.4030597</v>
      </c>
    </row>
    <row r="8236" spans="1:9">
      <c r="A8236">
        <v>0.6493442</v>
      </c>
      <c r="B8236">
        <v>-0.3849805</v>
      </c>
      <c r="I8236">
        <v>-0.3849805</v>
      </c>
    </row>
    <row r="8237" spans="1:9">
      <c r="A8237">
        <v>0.7156346</v>
      </c>
      <c r="B8237">
        <v>-0.3849805</v>
      </c>
      <c r="I8237">
        <v>-0.3849805</v>
      </c>
    </row>
    <row r="8239" spans="1:9">
      <c r="A8239">
        <v>0.646331</v>
      </c>
      <c r="B8239">
        <v>-0.3669013</v>
      </c>
      <c r="I8239">
        <v>-0.3669013</v>
      </c>
    </row>
    <row r="8240" spans="1:9">
      <c r="A8240">
        <v>0.7216609</v>
      </c>
      <c r="B8240">
        <v>-0.3669013</v>
      </c>
      <c r="I8240">
        <v>-0.3669013</v>
      </c>
    </row>
    <row r="8242" spans="1:9">
      <c r="A8242">
        <v>0.6493442</v>
      </c>
      <c r="B8242">
        <v>-0.348822</v>
      </c>
      <c r="I8242">
        <v>-0.348822</v>
      </c>
    </row>
    <row r="8243" spans="1:9">
      <c r="A8243">
        <v>0.7276873</v>
      </c>
      <c r="B8243">
        <v>-0.348822</v>
      </c>
      <c r="I8243">
        <v>-0.348822</v>
      </c>
    </row>
    <row r="8245" spans="1:9">
      <c r="A8245">
        <v>0.6553706</v>
      </c>
      <c r="B8245">
        <v>-0.3307428</v>
      </c>
      <c r="I8245">
        <v>-0.3307428</v>
      </c>
    </row>
    <row r="8246" spans="1:9">
      <c r="A8246">
        <v>0.7337137</v>
      </c>
      <c r="B8246">
        <v>-0.3307428</v>
      </c>
      <c r="I8246">
        <v>-0.3307428</v>
      </c>
    </row>
    <row r="8248" spans="1:9">
      <c r="A8248">
        <v>0.6885158</v>
      </c>
      <c r="B8248">
        <v>-0.3126635</v>
      </c>
      <c r="I8248">
        <v>-0.3126635</v>
      </c>
    </row>
    <row r="8249" spans="1:9">
      <c r="A8249">
        <v>0.7337137</v>
      </c>
      <c r="B8249">
        <v>-0.3126635</v>
      </c>
      <c r="I8249">
        <v>-0.3126635</v>
      </c>
    </row>
    <row r="8251" spans="1:9">
      <c r="A8251">
        <v>0.7397401</v>
      </c>
      <c r="B8251">
        <v>-0.3126635</v>
      </c>
      <c r="I8251">
        <v>-0.3126635</v>
      </c>
    </row>
    <row r="8252" spans="1:9">
      <c r="A8252">
        <v>0.7427532999999999</v>
      </c>
      <c r="B8252">
        <v>-0.3126635</v>
      </c>
      <c r="I8252">
        <v>-0.3126635</v>
      </c>
    </row>
    <row r="8254" spans="1:9">
      <c r="A8254">
        <v>0.706595</v>
      </c>
      <c r="B8254">
        <v>-0.2945843</v>
      </c>
      <c r="I8254">
        <v>-0.2945843</v>
      </c>
    </row>
    <row r="8255" spans="1:9">
      <c r="A8255">
        <v>0.7427532999999999</v>
      </c>
      <c r="B8255">
        <v>-0.2945843</v>
      </c>
      <c r="I8255">
        <v>-0.2945843</v>
      </c>
    </row>
    <row r="8257" spans="1:9">
      <c r="A8257">
        <v>0.7186477999999999</v>
      </c>
      <c r="B8257">
        <v>-0.2765051</v>
      </c>
      <c r="I8257">
        <v>-0.2765051</v>
      </c>
    </row>
    <row r="8258" spans="1:9">
      <c r="A8258">
        <v>0.7397401</v>
      </c>
      <c r="B8258">
        <v>-0.2765051</v>
      </c>
      <c r="I8258">
        <v>-0.2765051</v>
      </c>
    </row>
    <row r="8260" spans="1:9">
      <c r="A8260">
        <v>0.7276873</v>
      </c>
      <c r="B8260">
        <v>-0.2584258</v>
      </c>
      <c r="I8260">
        <v>-0.2584258</v>
      </c>
    </row>
    <row r="8261" spans="1:9">
      <c r="A8261">
        <v>0.7367269</v>
      </c>
      <c r="B8261">
        <v>-0.2584258</v>
      </c>
      <c r="I8261">
        <v>-0.2584258</v>
      </c>
    </row>
    <row r="8263" spans="1:9">
      <c r="A8263">
        <v>0.2787208</v>
      </c>
      <c r="B8263">
        <v>0.7901701</v>
      </c>
      <c r="I8263">
        <v>0.7901701</v>
      </c>
    </row>
    <row r="8264" spans="1:9">
      <c r="A8264">
        <v>0.281734</v>
      </c>
      <c r="B8264">
        <v>0.7901701</v>
      </c>
      <c r="I8264">
        <v>0.7901701</v>
      </c>
    </row>
    <row r="8266" spans="1:9">
      <c r="A8266">
        <v>0.2757076</v>
      </c>
      <c r="B8266">
        <v>0.8082494</v>
      </c>
      <c r="I8266">
        <v>0.8082494</v>
      </c>
    </row>
    <row r="8267" spans="1:9">
      <c r="A8267">
        <v>0.2998132</v>
      </c>
      <c r="B8267">
        <v>0.8082494</v>
      </c>
      <c r="I8267">
        <v>0.8082494</v>
      </c>
    </row>
    <row r="8269" spans="1:9">
      <c r="A8269">
        <v>-0.1220345</v>
      </c>
      <c r="B8269">
        <v>0.2116344</v>
      </c>
      <c r="I8269">
        <v>0.2116344</v>
      </c>
    </row>
    <row r="8270" spans="1:9">
      <c r="A8270">
        <v>-0.0828629</v>
      </c>
      <c r="B8270">
        <v>0.2116344</v>
      </c>
      <c r="I8270">
        <v>0.2116344</v>
      </c>
    </row>
    <row r="8272" spans="1:9">
      <c r="A8272">
        <v>-0.1220345</v>
      </c>
      <c r="B8272">
        <v>0.2297137</v>
      </c>
      <c r="I8272">
        <v>0.2297137</v>
      </c>
    </row>
    <row r="8273" spans="1:9">
      <c r="A8273">
        <v>-0.0798498</v>
      </c>
      <c r="B8273">
        <v>0.2297137</v>
      </c>
      <c r="I8273">
        <v>0.2297137</v>
      </c>
    </row>
    <row r="8275" spans="1:9">
      <c r="A8275">
        <v>-0.1702457</v>
      </c>
      <c r="B8275">
        <v>0.2477929</v>
      </c>
      <c r="I8275">
        <v>0.2477929</v>
      </c>
    </row>
    <row r="8276" spans="1:9">
      <c r="A8276">
        <v>-0.1401137</v>
      </c>
      <c r="B8276">
        <v>0.2477929</v>
      </c>
      <c r="I8276">
        <v>0.2477929</v>
      </c>
    </row>
    <row r="8278" spans="1:9">
      <c r="A8278">
        <v>-0.1340873</v>
      </c>
      <c r="B8278">
        <v>0.2477929</v>
      </c>
      <c r="I8278">
        <v>0.2477929</v>
      </c>
    </row>
    <row r="8279" spans="1:9">
      <c r="A8279">
        <v>-0.0708102</v>
      </c>
      <c r="B8279">
        <v>0.2477929</v>
      </c>
      <c r="I8279">
        <v>0.2477929</v>
      </c>
    </row>
    <row r="8281" spans="1:9">
      <c r="A8281">
        <v>-0.1702457</v>
      </c>
      <c r="B8281">
        <v>0.2658721</v>
      </c>
      <c r="I8281">
        <v>0.2658721</v>
      </c>
    </row>
    <row r="8282" spans="1:9">
      <c r="A8282">
        <v>-0.0647838</v>
      </c>
      <c r="B8282">
        <v>0.2658721</v>
      </c>
      <c r="I8282">
        <v>0.2658721</v>
      </c>
    </row>
    <row r="8284" spans="1:9">
      <c r="A8284">
        <v>-0.1792853</v>
      </c>
      <c r="B8284">
        <v>0.2839514</v>
      </c>
      <c r="I8284">
        <v>0.2839514</v>
      </c>
    </row>
    <row r="8285" spans="1:9">
      <c r="A8285">
        <v>-0.037665</v>
      </c>
      <c r="B8285">
        <v>0.2839514</v>
      </c>
      <c r="I8285">
        <v>0.2839514</v>
      </c>
    </row>
    <row r="8287" spans="1:9">
      <c r="A8287">
        <v>-0.1732589</v>
      </c>
      <c r="B8287">
        <v>0.3020306</v>
      </c>
      <c r="I8287">
        <v>0.3020306</v>
      </c>
    </row>
    <row r="8288" spans="1:9">
      <c r="A8288">
        <v>-0.0165726</v>
      </c>
      <c r="B8288">
        <v>0.3020306</v>
      </c>
      <c r="I8288">
        <v>0.3020306</v>
      </c>
    </row>
    <row r="8290" spans="1:9">
      <c r="A8290">
        <v>-0.0045198</v>
      </c>
      <c r="B8290">
        <v>0.3020306</v>
      </c>
      <c r="I8290">
        <v>0.3020306</v>
      </c>
    </row>
    <row r="8291" spans="1:9">
      <c r="A8291">
        <v>0.0135594</v>
      </c>
      <c r="B8291">
        <v>0.3020306</v>
      </c>
      <c r="I8291">
        <v>0.3020306</v>
      </c>
    </row>
    <row r="8293" spans="1:9">
      <c r="A8293">
        <v>-0.0768366</v>
      </c>
      <c r="B8293">
        <v>0.3201099</v>
      </c>
      <c r="I8293">
        <v>0.3201099</v>
      </c>
    </row>
    <row r="8294" spans="1:9">
      <c r="A8294">
        <v>0.052731</v>
      </c>
      <c r="B8294">
        <v>0.3201099</v>
      </c>
      <c r="I8294">
        <v>0.3201099</v>
      </c>
    </row>
    <row r="8296" spans="1:9">
      <c r="A8296">
        <v>-0.0798498</v>
      </c>
      <c r="B8296">
        <v>0.3381891</v>
      </c>
      <c r="I8296">
        <v>0.3381891</v>
      </c>
    </row>
    <row r="8297" spans="1:9">
      <c r="A8297">
        <v>0.0617706</v>
      </c>
      <c r="B8297">
        <v>0.3381891</v>
      </c>
      <c r="I8297">
        <v>0.3381891</v>
      </c>
    </row>
    <row r="8299" spans="1:9">
      <c r="A8299">
        <v>-0.0828629</v>
      </c>
      <c r="B8299">
        <v>0.3562683</v>
      </c>
      <c r="I8299">
        <v>0.3562683</v>
      </c>
    </row>
    <row r="8300" spans="1:9">
      <c r="A8300">
        <v>0.0617706</v>
      </c>
      <c r="B8300">
        <v>0.3562683</v>
      </c>
      <c r="I8300">
        <v>0.3562683</v>
      </c>
    </row>
    <row r="8302" spans="1:9">
      <c r="A8302">
        <v>-0.0828629</v>
      </c>
      <c r="B8302">
        <v>0.3743476</v>
      </c>
      <c r="I8302">
        <v>0.3743476</v>
      </c>
    </row>
    <row r="8303" spans="1:9">
      <c r="A8303">
        <v>0.0617706</v>
      </c>
      <c r="B8303">
        <v>0.3743476</v>
      </c>
      <c r="I8303">
        <v>0.3743476</v>
      </c>
    </row>
    <row r="8305" spans="1:9">
      <c r="A8305">
        <v>-0.0828629</v>
      </c>
      <c r="B8305">
        <v>0.3924268</v>
      </c>
      <c r="I8305">
        <v>0.3924268</v>
      </c>
    </row>
    <row r="8306" spans="1:9">
      <c r="A8306">
        <v>0.0436914</v>
      </c>
      <c r="B8306">
        <v>0.3924268</v>
      </c>
      <c r="I8306">
        <v>0.3924268</v>
      </c>
    </row>
    <row r="8308" spans="1:9">
      <c r="A8308">
        <v>-0.0858761</v>
      </c>
      <c r="B8308">
        <v>0.4105061</v>
      </c>
      <c r="I8308">
        <v>0.4105061</v>
      </c>
    </row>
    <row r="8309" spans="1:9">
      <c r="A8309">
        <v>0.0256122</v>
      </c>
      <c r="B8309">
        <v>0.4105061</v>
      </c>
      <c r="I8309">
        <v>0.4105061</v>
      </c>
    </row>
    <row r="8311" spans="1:9">
      <c r="A8311">
        <v>-0.0858761</v>
      </c>
      <c r="B8311">
        <v>0.4285853</v>
      </c>
      <c r="I8311">
        <v>0.4285853</v>
      </c>
    </row>
    <row r="8312" spans="1:9">
      <c r="A8312">
        <v>0.007533</v>
      </c>
      <c r="B8312">
        <v>0.4285853</v>
      </c>
      <c r="I8312">
        <v>0.4285853</v>
      </c>
    </row>
    <row r="8314" spans="1:9">
      <c r="A8314">
        <v>-0.0888893</v>
      </c>
      <c r="B8314">
        <v>0.4466646</v>
      </c>
      <c r="I8314">
        <v>0.4466646</v>
      </c>
    </row>
    <row r="8315" spans="1:9">
      <c r="A8315">
        <v>-0.0135594</v>
      </c>
      <c r="B8315">
        <v>0.4466646</v>
      </c>
      <c r="I8315">
        <v>0.4466646</v>
      </c>
    </row>
    <row r="8317" spans="1:9">
      <c r="A8317">
        <v>-0.0888893</v>
      </c>
      <c r="B8317">
        <v>0.4647438</v>
      </c>
      <c r="I8317">
        <v>0.4647438</v>
      </c>
    </row>
    <row r="8318" spans="1:9">
      <c r="A8318">
        <v>-0.0346518</v>
      </c>
      <c r="B8318">
        <v>0.4647438</v>
      </c>
      <c r="I8318">
        <v>0.4647438</v>
      </c>
    </row>
    <row r="8320" spans="1:9">
      <c r="A8320">
        <v>-0.0888893</v>
      </c>
      <c r="B8320">
        <v>0.482823</v>
      </c>
      <c r="I8320">
        <v>0.482823</v>
      </c>
    </row>
    <row r="8321" spans="1:9">
      <c r="A8321">
        <v>-0.0557442</v>
      </c>
      <c r="B8321">
        <v>0.482823</v>
      </c>
      <c r="I8321">
        <v>0.482823</v>
      </c>
    </row>
    <row r="8323" spans="1:9">
      <c r="A8323">
        <v>1.4719473</v>
      </c>
      <c r="B8323">
        <v>0.2297137</v>
      </c>
      <c r="I8323">
        <v>0.2297137</v>
      </c>
    </row>
    <row r="8324" spans="1:9">
      <c r="A8324">
        <v>1.4779737</v>
      </c>
      <c r="B8324">
        <v>0.2297137</v>
      </c>
      <c r="I8324">
        <v>0.2297137</v>
      </c>
    </row>
    <row r="8326" spans="1:9">
      <c r="A8326">
        <v>1.4659209</v>
      </c>
      <c r="B8326">
        <v>0.2477929</v>
      </c>
      <c r="I8326">
        <v>0.2477929</v>
      </c>
    </row>
    <row r="8327" spans="1:9">
      <c r="A8327">
        <v>1.4779737</v>
      </c>
      <c r="B8327">
        <v>0.2477929</v>
      </c>
      <c r="I8327">
        <v>0.2477929</v>
      </c>
    </row>
    <row r="8329" spans="1:9">
      <c r="A8329">
        <v>1.4629077</v>
      </c>
      <c r="B8329">
        <v>0.2658721</v>
      </c>
      <c r="I8329">
        <v>0.2658721</v>
      </c>
    </row>
    <row r="8330" spans="1:9">
      <c r="A8330">
        <v>1.4719473</v>
      </c>
      <c r="B8330">
        <v>0.2658721</v>
      </c>
      <c r="I8330">
        <v>0.2658721</v>
      </c>
    </row>
    <row r="8332" spans="1:9">
      <c r="A8332">
        <v>1.4538681</v>
      </c>
      <c r="B8332">
        <v>0.2839514</v>
      </c>
      <c r="I8332">
        <v>0.2839514</v>
      </c>
    </row>
    <row r="8333" spans="1:9">
      <c r="A8333">
        <v>1.4629077</v>
      </c>
      <c r="B8333">
        <v>0.2839514</v>
      </c>
      <c r="I8333">
        <v>0.2839514</v>
      </c>
    </row>
    <row r="8335" spans="1:9">
      <c r="A8335">
        <v>1.4478417</v>
      </c>
      <c r="B8335">
        <v>0.3020306</v>
      </c>
      <c r="I8335">
        <v>0.3020306</v>
      </c>
    </row>
    <row r="8336" spans="1:9">
      <c r="A8336">
        <v>1.4508549</v>
      </c>
      <c r="B8336">
        <v>0.3020306</v>
      </c>
      <c r="I8336">
        <v>0.3020306</v>
      </c>
    </row>
    <row r="8338" spans="1:9">
      <c r="A8338">
        <v>1.3966173</v>
      </c>
      <c r="B8338">
        <v>0.3201099</v>
      </c>
      <c r="I8338">
        <v>0.3201099</v>
      </c>
    </row>
    <row r="8339" spans="1:9">
      <c r="A8339">
        <v>1.4116833</v>
      </c>
      <c r="B8339">
        <v>0.3201099</v>
      </c>
      <c r="I8339">
        <v>0.3201099</v>
      </c>
    </row>
    <row r="8341" spans="1:9">
      <c r="A8341">
        <v>1.4418153</v>
      </c>
      <c r="B8341">
        <v>0.3201099</v>
      </c>
      <c r="I8341">
        <v>0.3201099</v>
      </c>
    </row>
    <row r="8342" spans="1:9">
      <c r="A8342">
        <v>1.4568813</v>
      </c>
      <c r="B8342">
        <v>0.3201099</v>
      </c>
      <c r="I8342">
        <v>0.3201099</v>
      </c>
    </row>
    <row r="8344" spans="1:9">
      <c r="A8344">
        <v>1.3905909</v>
      </c>
      <c r="B8344">
        <v>0.3381891</v>
      </c>
      <c r="I8344">
        <v>0.3381891</v>
      </c>
    </row>
    <row r="8345" spans="1:9">
      <c r="A8345">
        <v>1.4267493</v>
      </c>
      <c r="B8345">
        <v>0.3381891</v>
      </c>
      <c r="I8345">
        <v>0.3381891</v>
      </c>
    </row>
    <row r="8347" spans="1:9">
      <c r="A8347">
        <v>1.4327757</v>
      </c>
      <c r="B8347">
        <v>0.3381891</v>
      </c>
      <c r="I8347">
        <v>0.3381891</v>
      </c>
    </row>
    <row r="8348" spans="1:9">
      <c r="A8348">
        <v>1.4478417</v>
      </c>
      <c r="B8348">
        <v>0.3381891</v>
      </c>
      <c r="I8348">
        <v>0.3381891</v>
      </c>
    </row>
    <row r="8350" spans="1:9">
      <c r="A8350">
        <v>1.3875777</v>
      </c>
      <c r="B8350">
        <v>0.3562683</v>
      </c>
      <c r="I8350">
        <v>0.3562683</v>
      </c>
    </row>
    <row r="8351" spans="1:9">
      <c r="A8351">
        <v>1.4357889</v>
      </c>
      <c r="B8351">
        <v>0.3562683</v>
      </c>
      <c r="I8351">
        <v>0.3562683</v>
      </c>
    </row>
    <row r="8353" spans="1:9">
      <c r="A8353">
        <v>1.3785381</v>
      </c>
      <c r="B8353">
        <v>0.3743476</v>
      </c>
      <c r="I8353">
        <v>0.3743476</v>
      </c>
    </row>
    <row r="8354" spans="1:9">
      <c r="A8354">
        <v>1.4327757</v>
      </c>
      <c r="B8354">
        <v>0.3743476</v>
      </c>
      <c r="I8354">
        <v>0.3743476</v>
      </c>
    </row>
    <row r="8356" spans="1:9">
      <c r="A8356">
        <v>1.3694985</v>
      </c>
      <c r="B8356">
        <v>0.3924268</v>
      </c>
      <c r="I8356">
        <v>0.3924268</v>
      </c>
    </row>
    <row r="8357" spans="1:9">
      <c r="A8357">
        <v>1.4327757</v>
      </c>
      <c r="B8357">
        <v>0.3924268</v>
      </c>
      <c r="I8357">
        <v>0.3924268</v>
      </c>
    </row>
    <row r="8359" spans="1:9">
      <c r="A8359">
        <v>1.3514194</v>
      </c>
      <c r="B8359">
        <v>0.4105061</v>
      </c>
      <c r="I8359">
        <v>0.4105061</v>
      </c>
    </row>
    <row r="8360" spans="1:9">
      <c r="A8360">
        <v>1.4598945</v>
      </c>
      <c r="B8360">
        <v>0.4105061</v>
      </c>
      <c r="I8360">
        <v>0.4105061</v>
      </c>
    </row>
    <row r="8362" spans="1:9">
      <c r="A8362">
        <v>1.3484062</v>
      </c>
      <c r="B8362">
        <v>0.4285853</v>
      </c>
      <c r="I8362">
        <v>0.4285853</v>
      </c>
    </row>
    <row r="8363" spans="1:9">
      <c r="A8363">
        <v>1.4689341</v>
      </c>
      <c r="B8363">
        <v>0.4285853</v>
      </c>
      <c r="I8363">
        <v>0.4285853</v>
      </c>
    </row>
    <row r="8365" spans="1:9">
      <c r="A8365">
        <v>1.3514194</v>
      </c>
      <c r="B8365">
        <v>0.4466646</v>
      </c>
      <c r="I8365">
        <v>0.4466646</v>
      </c>
    </row>
    <row r="8366" spans="1:9">
      <c r="A8366">
        <v>1.4388021</v>
      </c>
      <c r="B8366">
        <v>0.4466646</v>
      </c>
      <c r="I8366">
        <v>0.4466646</v>
      </c>
    </row>
    <row r="8368" spans="1:9">
      <c r="A8368">
        <v>1.3484062</v>
      </c>
      <c r="B8368">
        <v>0.4647438</v>
      </c>
      <c r="I8368">
        <v>0.4647438</v>
      </c>
    </row>
    <row r="8369" spans="1:9">
      <c r="A8369">
        <v>1.4267493</v>
      </c>
      <c r="B8369">
        <v>0.4647438</v>
      </c>
      <c r="I8369">
        <v>0.4647438</v>
      </c>
    </row>
    <row r="8371" spans="1:9">
      <c r="A8371">
        <v>1.360459</v>
      </c>
      <c r="B8371">
        <v>0.482823</v>
      </c>
      <c r="I8371">
        <v>0.482823</v>
      </c>
    </row>
    <row r="8372" spans="1:9">
      <c r="A8372">
        <v>1.4056569</v>
      </c>
      <c r="B8372">
        <v>0.482823</v>
      </c>
      <c r="I8372">
        <v>0.482823</v>
      </c>
    </row>
    <row r="8374" spans="1:9">
      <c r="A8374">
        <v>1.360459</v>
      </c>
      <c r="B8374">
        <v>0.5009023</v>
      </c>
      <c r="I8374">
        <v>0.5009023</v>
      </c>
    </row>
    <row r="8375" spans="1:9">
      <c r="A8375">
        <v>1.4026437</v>
      </c>
      <c r="B8375">
        <v>0.5009023</v>
      </c>
      <c r="I8375">
        <v>0.5009023</v>
      </c>
    </row>
    <row r="8377" spans="1:9">
      <c r="A8377">
        <v>1.3634721</v>
      </c>
      <c r="B8377">
        <v>0.5189815</v>
      </c>
      <c r="I8377">
        <v>0.5189815</v>
      </c>
    </row>
    <row r="8378" spans="1:9">
      <c r="A8378">
        <v>1.4086701</v>
      </c>
      <c r="B8378">
        <v>0.5189815</v>
      </c>
      <c r="I8378">
        <v>0.5189815</v>
      </c>
    </row>
    <row r="8380" spans="1:9">
      <c r="A8380">
        <v>1.3694985</v>
      </c>
      <c r="B8380">
        <v>0.5370608</v>
      </c>
      <c r="I8380">
        <v>0.5370608</v>
      </c>
    </row>
    <row r="8381" spans="1:9">
      <c r="A8381">
        <v>1.4056569</v>
      </c>
      <c r="B8381">
        <v>0.5370608</v>
      </c>
      <c r="I8381">
        <v>0.5370608</v>
      </c>
    </row>
    <row r="8383" spans="1:9">
      <c r="A8383">
        <v>1.3845645</v>
      </c>
      <c r="B8383">
        <v>0.55514</v>
      </c>
      <c r="I8383">
        <v>0.55514</v>
      </c>
    </row>
    <row r="8384" spans="1:9">
      <c r="A8384">
        <v>1.3905909</v>
      </c>
      <c r="B8384">
        <v>0.55514</v>
      </c>
      <c r="I8384">
        <v>0.55514</v>
      </c>
    </row>
    <row r="8386" spans="1:9">
      <c r="A8386">
        <v>1.360459</v>
      </c>
      <c r="B8386">
        <v>0.8082494</v>
      </c>
      <c r="I8386">
        <v>0.8082494</v>
      </c>
    </row>
    <row r="8387" spans="1:9">
      <c r="A8387">
        <v>1.3905909</v>
      </c>
      <c r="B8387">
        <v>0.8082494</v>
      </c>
      <c r="I8387">
        <v>0.8082494</v>
      </c>
    </row>
    <row r="8389" spans="1:9">
      <c r="A8389">
        <v>1.2580102</v>
      </c>
      <c r="B8389">
        <v>0.8263286</v>
      </c>
      <c r="I8389">
        <v>0.8263286</v>
      </c>
    </row>
    <row r="8390" spans="1:9">
      <c r="A8390">
        <v>1.4448285</v>
      </c>
      <c r="B8390">
        <v>0.8263286</v>
      </c>
      <c r="I8390">
        <v>0.8263286</v>
      </c>
    </row>
    <row r="8392" spans="1:9">
      <c r="A8392">
        <v>1.239931</v>
      </c>
      <c r="B8392">
        <v>0.8444078</v>
      </c>
      <c r="I8392">
        <v>0.8444078</v>
      </c>
    </row>
    <row r="8393" spans="1:9">
      <c r="A8393">
        <v>1.4478417</v>
      </c>
      <c r="B8393">
        <v>0.8444078</v>
      </c>
      <c r="I8393">
        <v>0.8444078</v>
      </c>
    </row>
    <row r="8395" spans="1:9">
      <c r="A8395">
        <v>1.1856935</v>
      </c>
      <c r="B8395">
        <v>0.8624871</v>
      </c>
      <c r="I8395">
        <v>0.8624871</v>
      </c>
    </row>
    <row r="8396" spans="1:9">
      <c r="A8396">
        <v>1.4659209</v>
      </c>
      <c r="B8396">
        <v>0.8624871</v>
      </c>
      <c r="I8396">
        <v>0.8624871</v>
      </c>
    </row>
    <row r="8398" spans="1:9">
      <c r="A8398">
        <v>1.1615879</v>
      </c>
      <c r="B8398">
        <v>0.8805663</v>
      </c>
      <c r="I8398">
        <v>0.8805663</v>
      </c>
    </row>
    <row r="8399" spans="1:9">
      <c r="A8399">
        <v>1.4870133</v>
      </c>
      <c r="B8399">
        <v>0.8805663</v>
      </c>
      <c r="I8399">
        <v>0.8805663</v>
      </c>
    </row>
    <row r="8401" spans="1:9">
      <c r="A8401">
        <v>1.1495351</v>
      </c>
      <c r="B8401">
        <v>0.8986456</v>
      </c>
      <c r="I8401">
        <v>0.8986456</v>
      </c>
    </row>
    <row r="8402" spans="1:9">
      <c r="A8402">
        <v>1.5111189</v>
      </c>
      <c r="B8402">
        <v>0.8986456</v>
      </c>
      <c r="I8402">
        <v>0.8986456</v>
      </c>
    </row>
    <row r="8404" spans="1:9">
      <c r="A8404">
        <v>1.1103635</v>
      </c>
      <c r="B8404">
        <v>0.9167248</v>
      </c>
      <c r="I8404">
        <v>0.9167248</v>
      </c>
    </row>
    <row r="8405" spans="1:9">
      <c r="A8405">
        <v>1.4508549</v>
      </c>
      <c r="B8405">
        <v>0.9167248</v>
      </c>
      <c r="I8405">
        <v>0.9167248</v>
      </c>
    </row>
    <row r="8407" spans="1:9">
      <c r="A8407">
        <v>1.1103635</v>
      </c>
      <c r="B8407">
        <v>0.934804</v>
      </c>
      <c r="I8407">
        <v>0.934804</v>
      </c>
    </row>
    <row r="8408" spans="1:9">
      <c r="A8408">
        <v>1.345393</v>
      </c>
      <c r="B8408">
        <v>0.934804</v>
      </c>
      <c r="I8408">
        <v>0.934804</v>
      </c>
    </row>
    <row r="8410" spans="1:9">
      <c r="A8410">
        <v>1.4086701</v>
      </c>
      <c r="B8410">
        <v>0.934804</v>
      </c>
      <c r="I8410">
        <v>0.934804</v>
      </c>
    </row>
    <row r="8411" spans="1:9">
      <c r="A8411">
        <v>1.4478417</v>
      </c>
      <c r="B8411">
        <v>0.934804</v>
      </c>
      <c r="I8411">
        <v>0.934804</v>
      </c>
    </row>
    <row r="8413" spans="1:9">
      <c r="A8413">
        <v>1.1344691</v>
      </c>
      <c r="B8413">
        <v>0.9528833</v>
      </c>
      <c r="I8413">
        <v>0.9528833</v>
      </c>
    </row>
    <row r="8414" spans="1:9">
      <c r="A8414">
        <v>1.1374823</v>
      </c>
      <c r="B8414">
        <v>0.9528833</v>
      </c>
      <c r="I8414">
        <v>0.9528833</v>
      </c>
    </row>
    <row r="8416" spans="1:9">
      <c r="A8416">
        <v>1.209799</v>
      </c>
      <c r="B8416">
        <v>0.9528833</v>
      </c>
      <c r="I8416">
        <v>0.9528833</v>
      </c>
    </row>
    <row r="8417" spans="1:9">
      <c r="A8417">
        <v>1.2580102</v>
      </c>
      <c r="B8417">
        <v>0.9528833</v>
      </c>
      <c r="I8417">
        <v>0.9528833</v>
      </c>
    </row>
    <row r="8419" spans="1:9">
      <c r="A8419">
        <v>1.2067858</v>
      </c>
      <c r="B8419">
        <v>0.9709625</v>
      </c>
      <c r="I8419">
        <v>0.9709625</v>
      </c>
    </row>
    <row r="8420" spans="1:9">
      <c r="A8420">
        <v>1.209799</v>
      </c>
      <c r="B8420">
        <v>0.9709625</v>
      </c>
      <c r="I8420">
        <v>0.9709625</v>
      </c>
    </row>
    <row r="8422" spans="1:9">
      <c r="A8422">
        <v>-0.1853117</v>
      </c>
      <c r="B8422">
        <v>0.3020306</v>
      </c>
      <c r="I8422">
        <v>0.3020306</v>
      </c>
    </row>
    <row r="8423" spans="1:9">
      <c r="A8423">
        <v>-0.1762721</v>
      </c>
      <c r="B8423">
        <v>0.3020306</v>
      </c>
      <c r="I8423">
        <v>0.3020306</v>
      </c>
    </row>
    <row r="8425" spans="1:9">
      <c r="A8425">
        <v>-0.1943513</v>
      </c>
      <c r="B8425">
        <v>0.3201099</v>
      </c>
      <c r="I8425">
        <v>0.3201099</v>
      </c>
    </row>
    <row r="8426" spans="1:9">
      <c r="A8426">
        <v>-0.0798498</v>
      </c>
      <c r="B8426">
        <v>0.3201099</v>
      </c>
      <c r="I8426">
        <v>0.3201099</v>
      </c>
    </row>
    <row r="8428" spans="1:9">
      <c r="A8428">
        <v>-0.2395493</v>
      </c>
      <c r="B8428">
        <v>0.3381891</v>
      </c>
      <c r="I8428">
        <v>0.3381891</v>
      </c>
    </row>
    <row r="8429" spans="1:9">
      <c r="A8429">
        <v>-0.0828629</v>
      </c>
      <c r="B8429">
        <v>0.3381891</v>
      </c>
      <c r="I8429">
        <v>0.3381891</v>
      </c>
    </row>
    <row r="8431" spans="1:9">
      <c r="A8431">
        <v>-0.2365361</v>
      </c>
      <c r="B8431">
        <v>0.3562683</v>
      </c>
      <c r="I8431">
        <v>0.3562683</v>
      </c>
    </row>
    <row r="8432" spans="1:9">
      <c r="A8432">
        <v>-0.0858761</v>
      </c>
      <c r="B8432">
        <v>0.3562683</v>
      </c>
      <c r="I8432">
        <v>0.3562683</v>
      </c>
    </row>
    <row r="8434" spans="1:9">
      <c r="A8434">
        <v>-0.2365361</v>
      </c>
      <c r="B8434">
        <v>0.3743476</v>
      </c>
      <c r="I8434">
        <v>0.3743476</v>
      </c>
    </row>
    <row r="8435" spans="1:9">
      <c r="A8435">
        <v>-0.0858761</v>
      </c>
      <c r="B8435">
        <v>0.3743476</v>
      </c>
      <c r="I8435">
        <v>0.3743476</v>
      </c>
    </row>
    <row r="8437" spans="1:9">
      <c r="A8437">
        <v>-0.2365361</v>
      </c>
      <c r="B8437">
        <v>0.3924268</v>
      </c>
      <c r="I8437">
        <v>0.3924268</v>
      </c>
    </row>
    <row r="8438" spans="1:9">
      <c r="A8438">
        <v>-0.0858761</v>
      </c>
      <c r="B8438">
        <v>0.3924268</v>
      </c>
      <c r="I8438">
        <v>0.3924268</v>
      </c>
    </row>
    <row r="8440" spans="1:9">
      <c r="A8440">
        <v>-0.2395493</v>
      </c>
      <c r="B8440">
        <v>0.4105061</v>
      </c>
      <c r="I8440">
        <v>0.4105061</v>
      </c>
    </row>
    <row r="8441" spans="1:9">
      <c r="A8441">
        <v>-0.0888893</v>
      </c>
      <c r="B8441">
        <v>0.4105061</v>
      </c>
      <c r="I8441">
        <v>0.4105061</v>
      </c>
    </row>
    <row r="8443" spans="1:9">
      <c r="A8443">
        <v>-0.1853117</v>
      </c>
      <c r="B8443">
        <v>0.4285853</v>
      </c>
      <c r="I8443">
        <v>0.4285853</v>
      </c>
    </row>
    <row r="8444" spans="1:9">
      <c r="A8444">
        <v>-0.0888893</v>
      </c>
      <c r="B8444">
        <v>0.4285853</v>
      </c>
      <c r="I8444">
        <v>0.4285853</v>
      </c>
    </row>
    <row r="8446" spans="1:9">
      <c r="A8446">
        <v>-0.1883249</v>
      </c>
      <c r="B8446">
        <v>0.4466646</v>
      </c>
      <c r="I8446">
        <v>0.4466646</v>
      </c>
    </row>
    <row r="8447" spans="1:9">
      <c r="A8447">
        <v>-0.0919025</v>
      </c>
      <c r="B8447">
        <v>0.4466646</v>
      </c>
      <c r="I8447">
        <v>0.4466646</v>
      </c>
    </row>
    <row r="8449" spans="1:9">
      <c r="A8449">
        <v>-0.1853117</v>
      </c>
      <c r="B8449">
        <v>0.4647438</v>
      </c>
      <c r="I8449">
        <v>0.4647438</v>
      </c>
    </row>
    <row r="8450" spans="1:9">
      <c r="A8450">
        <v>-0.0919025</v>
      </c>
      <c r="B8450">
        <v>0.4647438</v>
      </c>
      <c r="I8450">
        <v>0.4647438</v>
      </c>
    </row>
    <row r="8452" spans="1:9">
      <c r="A8452">
        <v>-0.1702457</v>
      </c>
      <c r="B8452">
        <v>0.482823</v>
      </c>
      <c r="I8452">
        <v>0.482823</v>
      </c>
    </row>
    <row r="8453" spans="1:9">
      <c r="A8453">
        <v>-0.0919025</v>
      </c>
      <c r="B8453">
        <v>0.482823</v>
      </c>
      <c r="I8453">
        <v>0.482823</v>
      </c>
    </row>
    <row r="8455" spans="1:9">
      <c r="A8455">
        <v>-0.1702457</v>
      </c>
      <c r="B8455">
        <v>0.5009023</v>
      </c>
      <c r="I8455">
        <v>0.5009023</v>
      </c>
    </row>
    <row r="8456" spans="1:9">
      <c r="A8456">
        <v>-0.0768366</v>
      </c>
      <c r="B8456">
        <v>0.5009023</v>
      </c>
      <c r="I8456">
        <v>0.5009023</v>
      </c>
    </row>
    <row r="8458" spans="1:9">
      <c r="A8458">
        <v>-0.1220345</v>
      </c>
      <c r="B8458">
        <v>0.5189815</v>
      </c>
      <c r="I8458">
        <v>0.5189815</v>
      </c>
    </row>
    <row r="8459" spans="1:9">
      <c r="A8459">
        <v>-0.0979289</v>
      </c>
      <c r="B8459">
        <v>0.5189815</v>
      </c>
      <c r="I8459">
        <v>0.5189815</v>
      </c>
    </row>
    <row r="8461" spans="1:9">
      <c r="A8461">
        <v>-0.1220345</v>
      </c>
      <c r="B8461">
        <v>0.5370608</v>
      </c>
      <c r="I8461">
        <v>0.5370608</v>
      </c>
    </row>
    <row r="8462" spans="1:9">
      <c r="A8462">
        <v>-0.1160081</v>
      </c>
      <c r="B8462">
        <v>0.5370608</v>
      </c>
      <c r="I8462">
        <v>0.5370608</v>
      </c>
    </row>
    <row r="8464" spans="1:9">
      <c r="A8464">
        <v>0.5137503</v>
      </c>
      <c r="B8464">
        <v>-0.3307428</v>
      </c>
      <c r="I8464">
        <v>-0.3307428</v>
      </c>
    </row>
    <row r="8465" spans="1:9">
      <c r="A8465">
        <v>0.5167635</v>
      </c>
      <c r="B8465">
        <v>-0.3307428</v>
      </c>
      <c r="I8465">
        <v>-0.3307428</v>
      </c>
    </row>
    <row r="8467" spans="1:9">
      <c r="A8467">
        <v>0.5077239</v>
      </c>
      <c r="B8467">
        <v>-0.3126635</v>
      </c>
      <c r="I8467">
        <v>-0.3126635</v>
      </c>
    </row>
    <row r="8468" spans="1:9">
      <c r="A8468">
        <v>0.5258031</v>
      </c>
      <c r="B8468">
        <v>-0.3126635</v>
      </c>
      <c r="I8468">
        <v>-0.3126635</v>
      </c>
    </row>
    <row r="8470" spans="1:9">
      <c r="A8470">
        <v>0.5107371000000001</v>
      </c>
      <c r="B8470">
        <v>-0.2945843</v>
      </c>
      <c r="I8470">
        <v>-0.2945843</v>
      </c>
    </row>
    <row r="8471" spans="1:9">
      <c r="A8471">
        <v>0.5258031</v>
      </c>
      <c r="B8471">
        <v>-0.2945843</v>
      </c>
      <c r="I8471">
        <v>-0.2945843</v>
      </c>
    </row>
    <row r="8473" spans="1:9">
      <c r="A8473">
        <v>0.4866315</v>
      </c>
      <c r="B8473">
        <v>-0.2765051</v>
      </c>
      <c r="I8473">
        <v>-0.2765051</v>
      </c>
    </row>
    <row r="8474" spans="1:9">
      <c r="A8474">
        <v>0.5197767</v>
      </c>
      <c r="B8474">
        <v>-0.2765051</v>
      </c>
      <c r="I8474">
        <v>-0.2765051</v>
      </c>
    </row>
    <row r="8476" spans="1:9">
      <c r="A8476">
        <v>0.4926579</v>
      </c>
      <c r="B8476">
        <v>-0.2584258</v>
      </c>
      <c r="I8476">
        <v>-0.2584258</v>
      </c>
    </row>
    <row r="8477" spans="1:9">
      <c r="A8477">
        <v>0.5107371000000001</v>
      </c>
      <c r="B8477">
        <v>-0.2584258</v>
      </c>
      <c r="I8477">
        <v>-0.2584258</v>
      </c>
    </row>
    <row r="8479" spans="1:9">
      <c r="A8479">
        <v>0.4956711</v>
      </c>
      <c r="B8479">
        <v>-0.2403466</v>
      </c>
      <c r="I8479">
        <v>-0.2403466</v>
      </c>
    </row>
    <row r="8480" spans="1:9">
      <c r="A8480">
        <v>0.5107371000000001</v>
      </c>
      <c r="B8480">
        <v>-0.2403466</v>
      </c>
      <c r="I8480">
        <v>-0.2403466</v>
      </c>
    </row>
    <row r="8482" spans="1:9">
      <c r="A8482">
        <v>0.4986843</v>
      </c>
      <c r="B8482">
        <v>-0.2222673</v>
      </c>
      <c r="I8482">
        <v>-0.2222673</v>
      </c>
    </row>
    <row r="8483" spans="1:9">
      <c r="A8483">
        <v>0.5107371000000001</v>
      </c>
      <c r="B8483">
        <v>-0.2222673</v>
      </c>
      <c r="I8483">
        <v>-0.2222673</v>
      </c>
    </row>
    <row r="8485" spans="1:9">
      <c r="A8485">
        <v>0.4986843</v>
      </c>
      <c r="B8485">
        <v>-0.2041881</v>
      </c>
      <c r="I8485">
        <v>-0.2041881</v>
      </c>
    </row>
    <row r="8486" spans="1:9">
      <c r="A8486">
        <v>0.5107371000000001</v>
      </c>
      <c r="B8486">
        <v>-0.2041881</v>
      </c>
      <c r="I8486">
        <v>-0.2041881</v>
      </c>
    </row>
    <row r="8488" spans="1:9">
      <c r="A8488">
        <v>0.4595127</v>
      </c>
      <c r="B8488">
        <v>-0.5296144</v>
      </c>
      <c r="I8488">
        <v>-0.5296144</v>
      </c>
    </row>
    <row r="8489" spans="1:9">
      <c r="A8489">
        <v>0.4685523</v>
      </c>
      <c r="B8489">
        <v>-0.5296144</v>
      </c>
      <c r="I8489">
        <v>-0.5296144</v>
      </c>
    </row>
    <row r="8491" spans="1:9">
      <c r="A8491">
        <v>0.4564995</v>
      </c>
      <c r="B8491">
        <v>-0.5115352</v>
      </c>
      <c r="I8491">
        <v>-0.5115352</v>
      </c>
    </row>
    <row r="8492" spans="1:9">
      <c r="A8492">
        <v>0.4655391</v>
      </c>
      <c r="B8492">
        <v>-0.5115352</v>
      </c>
      <c r="I8492">
        <v>-0.5115352</v>
      </c>
    </row>
    <row r="8494" spans="1:9">
      <c r="A8494">
        <v>0.4595127</v>
      </c>
      <c r="B8494">
        <v>-0.4934559</v>
      </c>
      <c r="I8494">
        <v>-0.4934559</v>
      </c>
    </row>
    <row r="8495" spans="1:9">
      <c r="A8495">
        <v>0.4926579</v>
      </c>
      <c r="B8495">
        <v>-0.4934559</v>
      </c>
      <c r="I8495">
        <v>-0.4934559</v>
      </c>
    </row>
    <row r="8497" spans="1:9">
      <c r="A8497">
        <v>0.4595127</v>
      </c>
      <c r="B8497">
        <v>-0.4753767</v>
      </c>
      <c r="I8497">
        <v>-0.4753767</v>
      </c>
    </row>
    <row r="8498" spans="1:9">
      <c r="A8498">
        <v>0.5107371000000001</v>
      </c>
      <c r="B8498">
        <v>-0.4753767</v>
      </c>
      <c r="I8498">
        <v>-0.4753767</v>
      </c>
    </row>
    <row r="8500" spans="1:9">
      <c r="A8500">
        <v>0.4564995</v>
      </c>
      <c r="B8500">
        <v>-0.4572975</v>
      </c>
      <c r="I8500">
        <v>-0.4572975</v>
      </c>
    </row>
    <row r="8501" spans="1:9">
      <c r="A8501">
        <v>0.5137503</v>
      </c>
      <c r="B8501">
        <v>-0.4572975</v>
      </c>
      <c r="I8501">
        <v>-0.4572975</v>
      </c>
    </row>
    <row r="8503" spans="1:9">
      <c r="A8503">
        <v>0.4595127</v>
      </c>
      <c r="B8503">
        <v>-0.4392182</v>
      </c>
      <c r="I8503">
        <v>-0.4392182</v>
      </c>
    </row>
    <row r="8504" spans="1:9">
      <c r="A8504">
        <v>0.5107371000000001</v>
      </c>
      <c r="B8504">
        <v>-0.4392182</v>
      </c>
      <c r="I8504">
        <v>-0.4392182</v>
      </c>
    </row>
    <row r="8506" spans="1:9">
      <c r="A8506">
        <v>0.4715655</v>
      </c>
      <c r="B8506">
        <v>-0.421139</v>
      </c>
      <c r="I8506">
        <v>-0.421139</v>
      </c>
    </row>
    <row r="8507" spans="1:9">
      <c r="A8507">
        <v>0.5077239</v>
      </c>
      <c r="B8507">
        <v>-0.421139</v>
      </c>
      <c r="I8507">
        <v>-0.421139</v>
      </c>
    </row>
    <row r="8509" spans="1:9">
      <c r="A8509">
        <v>0.4775919</v>
      </c>
      <c r="B8509">
        <v>-0.4030597</v>
      </c>
      <c r="I8509">
        <v>-0.4030597</v>
      </c>
    </row>
    <row r="8510" spans="1:9">
      <c r="A8510">
        <v>0.5047107</v>
      </c>
      <c r="B8510">
        <v>-0.4030597</v>
      </c>
      <c r="I8510">
        <v>-0.4030597</v>
      </c>
    </row>
    <row r="8512" spans="1:9">
      <c r="A8512">
        <v>0.4775919</v>
      </c>
      <c r="B8512">
        <v>-0.3849805</v>
      </c>
      <c r="I8512">
        <v>-0.3849805</v>
      </c>
    </row>
    <row r="8513" spans="1:9">
      <c r="A8513">
        <v>0.5197767</v>
      </c>
      <c r="B8513">
        <v>-0.3849805</v>
      </c>
      <c r="I8513">
        <v>-0.3849805</v>
      </c>
    </row>
    <row r="8515" spans="1:9">
      <c r="A8515">
        <v>0.4836183</v>
      </c>
      <c r="B8515">
        <v>-0.3669013</v>
      </c>
      <c r="I8515">
        <v>-0.3669013</v>
      </c>
    </row>
    <row r="8516" spans="1:9">
      <c r="A8516">
        <v>0.5378559000000001</v>
      </c>
      <c r="B8516">
        <v>-0.3669013</v>
      </c>
      <c r="I8516">
        <v>-0.3669013</v>
      </c>
    </row>
    <row r="8518" spans="1:9">
      <c r="A8518">
        <v>0.4836183</v>
      </c>
      <c r="B8518">
        <v>-0.348822</v>
      </c>
      <c r="I8518">
        <v>-0.348822</v>
      </c>
    </row>
    <row r="8519" spans="1:9">
      <c r="A8519">
        <v>0.5559351</v>
      </c>
      <c r="B8519">
        <v>-0.348822</v>
      </c>
      <c r="I8519">
        <v>-0.348822</v>
      </c>
    </row>
    <row r="8521" spans="1:9">
      <c r="A8521">
        <v>0.4806051</v>
      </c>
      <c r="B8521">
        <v>-0.3307428</v>
      </c>
      <c r="I8521">
        <v>-0.3307428</v>
      </c>
    </row>
    <row r="8522" spans="1:9">
      <c r="A8522">
        <v>0.5107371000000001</v>
      </c>
      <c r="B8522">
        <v>-0.3307428</v>
      </c>
      <c r="I8522">
        <v>-0.3307428</v>
      </c>
    </row>
    <row r="8524" spans="1:9">
      <c r="A8524">
        <v>0.5197767</v>
      </c>
      <c r="B8524">
        <v>-0.3307428</v>
      </c>
      <c r="I8524">
        <v>-0.3307428</v>
      </c>
    </row>
    <row r="8525" spans="1:9">
      <c r="A8525">
        <v>0.5830538</v>
      </c>
      <c r="B8525">
        <v>-0.3307428</v>
      </c>
      <c r="I8525">
        <v>-0.3307428</v>
      </c>
    </row>
    <row r="8527" spans="1:9">
      <c r="A8527">
        <v>0.4474599</v>
      </c>
      <c r="B8527">
        <v>-0.3126635</v>
      </c>
      <c r="I8527">
        <v>-0.3126635</v>
      </c>
    </row>
    <row r="8528" spans="1:9">
      <c r="A8528">
        <v>0.5047107</v>
      </c>
      <c r="B8528">
        <v>-0.3126635</v>
      </c>
      <c r="I8528">
        <v>-0.3126635</v>
      </c>
    </row>
    <row r="8530" spans="1:9">
      <c r="A8530">
        <v>0.5288163</v>
      </c>
      <c r="B8530">
        <v>-0.3126635</v>
      </c>
      <c r="I8530">
        <v>-0.3126635</v>
      </c>
    </row>
    <row r="8531" spans="1:9">
      <c r="A8531">
        <v>0.5951066</v>
      </c>
      <c r="B8531">
        <v>-0.3126635</v>
      </c>
      <c r="I8531">
        <v>-0.3126635</v>
      </c>
    </row>
    <row r="8533" spans="1:9">
      <c r="A8533">
        <v>0.4564995</v>
      </c>
      <c r="B8533">
        <v>-0.2945843</v>
      </c>
      <c r="I8533">
        <v>-0.2945843</v>
      </c>
    </row>
    <row r="8534" spans="1:9">
      <c r="A8534">
        <v>0.5077239</v>
      </c>
      <c r="B8534">
        <v>-0.2945843</v>
      </c>
      <c r="I8534">
        <v>-0.2945843</v>
      </c>
    </row>
    <row r="8536" spans="1:9">
      <c r="A8536">
        <v>0.5288163</v>
      </c>
      <c r="B8536">
        <v>-0.2945843</v>
      </c>
      <c r="I8536">
        <v>-0.2945843</v>
      </c>
    </row>
    <row r="8537" spans="1:9">
      <c r="A8537">
        <v>0.601133</v>
      </c>
      <c r="B8537">
        <v>-0.2945843</v>
      </c>
      <c r="I8537">
        <v>-0.2945843</v>
      </c>
    </row>
    <row r="8539" spans="1:9">
      <c r="A8539">
        <v>0.5227899</v>
      </c>
      <c r="B8539">
        <v>-0.2765051</v>
      </c>
      <c r="I8539">
        <v>-0.2765051</v>
      </c>
    </row>
    <row r="8540" spans="1:9">
      <c r="A8540">
        <v>0.601133</v>
      </c>
      <c r="B8540">
        <v>-0.2765051</v>
      </c>
      <c r="I8540">
        <v>-0.2765051</v>
      </c>
    </row>
    <row r="8542" spans="1:9">
      <c r="A8542">
        <v>0.5137503</v>
      </c>
      <c r="B8542">
        <v>-0.2584258</v>
      </c>
      <c r="I8542">
        <v>-0.2584258</v>
      </c>
    </row>
    <row r="8543" spans="1:9">
      <c r="A8543">
        <v>0.601133</v>
      </c>
      <c r="B8543">
        <v>-0.2584258</v>
      </c>
      <c r="I8543">
        <v>-0.2584258</v>
      </c>
    </row>
    <row r="8545" spans="1:9">
      <c r="A8545">
        <v>0.5137503</v>
      </c>
      <c r="B8545">
        <v>-0.2403466</v>
      </c>
      <c r="I8545">
        <v>-0.2403466</v>
      </c>
    </row>
    <row r="8546" spans="1:9">
      <c r="A8546">
        <v>0.601133</v>
      </c>
      <c r="B8546">
        <v>-0.2403466</v>
      </c>
      <c r="I8546">
        <v>-0.2403466</v>
      </c>
    </row>
    <row r="8548" spans="1:9">
      <c r="A8548">
        <v>0.586067</v>
      </c>
      <c r="B8548">
        <v>-0.2222673</v>
      </c>
      <c r="I8548">
        <v>-0.2222673</v>
      </c>
    </row>
    <row r="8549" spans="1:9">
      <c r="A8549">
        <v>0.601133</v>
      </c>
      <c r="B8549">
        <v>-0.2222673</v>
      </c>
      <c r="I8549">
        <v>-0.2222673</v>
      </c>
    </row>
    <row r="8551" spans="1:9">
      <c r="A8551">
        <v>0.2455756</v>
      </c>
      <c r="B8551">
        <v>-0.5657729</v>
      </c>
      <c r="I8551">
        <v>-0.5657729</v>
      </c>
    </row>
    <row r="8552" spans="1:9">
      <c r="A8552">
        <v>0.2787208</v>
      </c>
      <c r="B8552">
        <v>-0.5657729</v>
      </c>
      <c r="I8552">
        <v>-0.5657729</v>
      </c>
    </row>
    <row r="8554" spans="1:9">
      <c r="A8554">
        <v>0.2214701</v>
      </c>
      <c r="B8554">
        <v>-0.5476937</v>
      </c>
      <c r="I8554">
        <v>-0.5476937</v>
      </c>
    </row>
    <row r="8555" spans="1:9">
      <c r="A8555">
        <v>0.281734</v>
      </c>
      <c r="B8555">
        <v>-0.5476937</v>
      </c>
      <c r="I8555">
        <v>-0.5476937</v>
      </c>
    </row>
    <row r="8557" spans="1:9">
      <c r="A8557">
        <v>0.2184569</v>
      </c>
      <c r="B8557">
        <v>-0.5296144</v>
      </c>
      <c r="I8557">
        <v>-0.5296144</v>
      </c>
    </row>
    <row r="8558" spans="1:9">
      <c r="A8558">
        <v>0.281734</v>
      </c>
      <c r="B8558">
        <v>-0.5296144</v>
      </c>
      <c r="I8558">
        <v>-0.5296144</v>
      </c>
    </row>
    <row r="8560" spans="1:9">
      <c r="A8560">
        <v>0.2154437</v>
      </c>
      <c r="B8560">
        <v>-0.5115352</v>
      </c>
      <c r="I8560">
        <v>-0.5115352</v>
      </c>
    </row>
    <row r="8561" spans="1:9">
      <c r="A8561">
        <v>0.2847472</v>
      </c>
      <c r="B8561">
        <v>-0.5115352</v>
      </c>
      <c r="I8561">
        <v>-0.5115352</v>
      </c>
    </row>
    <row r="8563" spans="1:9">
      <c r="A8563">
        <v>0.2124305</v>
      </c>
      <c r="B8563">
        <v>-0.4934559</v>
      </c>
      <c r="I8563">
        <v>-0.4934559</v>
      </c>
    </row>
    <row r="8564" spans="1:9">
      <c r="A8564">
        <v>0.2847472</v>
      </c>
      <c r="B8564">
        <v>-0.4934559</v>
      </c>
      <c r="I8564">
        <v>-0.4934559</v>
      </c>
    </row>
    <row r="8566" spans="1:9">
      <c r="A8566">
        <v>0.2094173</v>
      </c>
      <c r="B8566">
        <v>-0.4753767</v>
      </c>
      <c r="I8566">
        <v>-0.4753767</v>
      </c>
    </row>
    <row r="8567" spans="1:9">
      <c r="A8567">
        <v>0.2847472</v>
      </c>
      <c r="B8567">
        <v>-0.4753767</v>
      </c>
      <c r="I8567">
        <v>-0.4753767</v>
      </c>
    </row>
    <row r="8569" spans="1:9">
      <c r="A8569">
        <v>0.2094173</v>
      </c>
      <c r="B8569">
        <v>-0.4572975</v>
      </c>
      <c r="I8569">
        <v>-0.4572975</v>
      </c>
    </row>
    <row r="8570" spans="1:9">
      <c r="A8570">
        <v>0.2877604</v>
      </c>
      <c r="B8570">
        <v>-0.4572975</v>
      </c>
      <c r="I8570">
        <v>-0.4572975</v>
      </c>
    </row>
    <row r="8572" spans="1:9">
      <c r="A8572">
        <v>0.2064041</v>
      </c>
      <c r="B8572">
        <v>-0.4392182</v>
      </c>
      <c r="I8572">
        <v>-0.4392182</v>
      </c>
    </row>
    <row r="8573" spans="1:9">
      <c r="A8573">
        <v>0.2877604</v>
      </c>
      <c r="B8573">
        <v>-0.4392182</v>
      </c>
      <c r="I8573">
        <v>-0.4392182</v>
      </c>
    </row>
    <row r="8575" spans="1:9">
      <c r="A8575">
        <v>0.1973645</v>
      </c>
      <c r="B8575">
        <v>-0.421139</v>
      </c>
      <c r="I8575">
        <v>-0.421139</v>
      </c>
    </row>
    <row r="8576" spans="1:9">
      <c r="A8576">
        <v>0.3028264</v>
      </c>
      <c r="B8576">
        <v>-0.421139</v>
      </c>
      <c r="I8576">
        <v>-0.421139</v>
      </c>
    </row>
    <row r="8578" spans="1:9">
      <c r="A8578">
        <v>0.1913381</v>
      </c>
      <c r="B8578">
        <v>-0.4030597</v>
      </c>
      <c r="I8578">
        <v>-0.4030597</v>
      </c>
    </row>
    <row r="8579" spans="1:9">
      <c r="A8579">
        <v>0.3028264</v>
      </c>
      <c r="B8579">
        <v>-0.4030597</v>
      </c>
      <c r="I8579">
        <v>-0.4030597</v>
      </c>
    </row>
    <row r="8581" spans="1:9">
      <c r="A8581">
        <v>0.1853117</v>
      </c>
      <c r="B8581">
        <v>-0.3849805</v>
      </c>
      <c r="I8581">
        <v>-0.3849805</v>
      </c>
    </row>
    <row r="8582" spans="1:9">
      <c r="A8582">
        <v>0.3058396</v>
      </c>
      <c r="B8582">
        <v>-0.3849805</v>
      </c>
      <c r="I8582">
        <v>-0.3849805</v>
      </c>
    </row>
    <row r="8584" spans="1:9">
      <c r="A8584">
        <v>0.1762721</v>
      </c>
      <c r="B8584">
        <v>-0.3669013</v>
      </c>
      <c r="I8584">
        <v>-0.3669013</v>
      </c>
    </row>
    <row r="8585" spans="1:9">
      <c r="A8585">
        <v>0.3058396</v>
      </c>
      <c r="B8585">
        <v>-0.3669013</v>
      </c>
      <c r="I8585">
        <v>-0.3669013</v>
      </c>
    </row>
    <row r="8587" spans="1:9">
      <c r="A8587">
        <v>0.1732589</v>
      </c>
      <c r="B8587">
        <v>-0.348822</v>
      </c>
      <c r="I8587">
        <v>-0.348822</v>
      </c>
    </row>
    <row r="8588" spans="1:9">
      <c r="A8588">
        <v>0.2033909</v>
      </c>
      <c r="B8588">
        <v>-0.348822</v>
      </c>
      <c r="I8588">
        <v>-0.348822</v>
      </c>
    </row>
    <row r="8590" spans="1:9">
      <c r="A8590">
        <v>0.2094173</v>
      </c>
      <c r="B8590">
        <v>-0.348822</v>
      </c>
      <c r="I8590">
        <v>-0.348822</v>
      </c>
    </row>
    <row r="8591" spans="1:9">
      <c r="A8591">
        <v>0.266668</v>
      </c>
      <c r="B8591">
        <v>-0.348822</v>
      </c>
      <c r="I8591">
        <v>-0.348822</v>
      </c>
    </row>
    <row r="8593" spans="1:9">
      <c r="A8593">
        <v>0.3510376</v>
      </c>
      <c r="B8593">
        <v>-0.348822</v>
      </c>
      <c r="I8593">
        <v>-0.348822</v>
      </c>
    </row>
    <row r="8594" spans="1:9">
      <c r="A8594">
        <v>0.3630904</v>
      </c>
      <c r="B8594">
        <v>-0.348822</v>
      </c>
      <c r="I8594">
        <v>-0.348822</v>
      </c>
    </row>
    <row r="8596" spans="1:9">
      <c r="A8596">
        <v>2.4090519</v>
      </c>
      <c r="B8596">
        <v>-0.4392182</v>
      </c>
      <c r="I8596">
        <v>-0.4392182</v>
      </c>
    </row>
    <row r="8597" spans="1:9">
      <c r="A8597">
        <v>2.4211047</v>
      </c>
      <c r="B8597">
        <v>-0.4392182</v>
      </c>
      <c r="I8597">
        <v>-0.4392182</v>
      </c>
    </row>
    <row r="8599" spans="1:9">
      <c r="A8599">
        <v>2.4000123</v>
      </c>
      <c r="B8599">
        <v>-0.421139</v>
      </c>
      <c r="I8599">
        <v>-0.421139</v>
      </c>
    </row>
    <row r="8600" spans="1:9">
      <c r="A8600">
        <v>2.4120651</v>
      </c>
      <c r="B8600">
        <v>-0.421139</v>
      </c>
      <c r="I8600">
        <v>-0.421139</v>
      </c>
    </row>
    <row r="8602" spans="1:9">
      <c r="A8602">
        <v>0.0346518</v>
      </c>
      <c r="B8602">
        <v>0.2477929</v>
      </c>
      <c r="I8602">
        <v>0.2477929</v>
      </c>
    </row>
    <row r="8603" spans="1:9">
      <c r="A8603">
        <v>0.052731</v>
      </c>
      <c r="B8603">
        <v>0.2477929</v>
      </c>
      <c r="I8603">
        <v>0.2477929</v>
      </c>
    </row>
    <row r="8605" spans="1:9">
      <c r="A8605">
        <v>0.0165726</v>
      </c>
      <c r="B8605">
        <v>0.2658721</v>
      </c>
      <c r="I8605">
        <v>0.2658721</v>
      </c>
    </row>
    <row r="8606" spans="1:9">
      <c r="A8606">
        <v>0.0587574</v>
      </c>
      <c r="B8606">
        <v>0.2658721</v>
      </c>
      <c r="I8606">
        <v>0.2658721</v>
      </c>
    </row>
    <row r="8608" spans="1:9">
      <c r="A8608">
        <v>0.1009421</v>
      </c>
      <c r="B8608">
        <v>0.2658721</v>
      </c>
      <c r="I8608">
        <v>0.2658721</v>
      </c>
    </row>
    <row r="8609" spans="1:9">
      <c r="A8609">
        <v>0.1099817</v>
      </c>
      <c r="B8609">
        <v>0.2658721</v>
      </c>
      <c r="I8609">
        <v>0.2658721</v>
      </c>
    </row>
    <row r="8611" spans="1:9">
      <c r="A8611">
        <v>0.1220345</v>
      </c>
      <c r="B8611">
        <v>0.2658721</v>
      </c>
      <c r="I8611">
        <v>0.2658721</v>
      </c>
    </row>
    <row r="8612" spans="1:9">
      <c r="A8612">
        <v>0.1461401</v>
      </c>
      <c r="B8612">
        <v>0.2658721</v>
      </c>
      <c r="I8612">
        <v>0.2658721</v>
      </c>
    </row>
    <row r="8614" spans="1:9">
      <c r="A8614">
        <v>0.1792853</v>
      </c>
      <c r="B8614">
        <v>0.2658721</v>
      </c>
      <c r="I8614">
        <v>0.2658721</v>
      </c>
    </row>
    <row r="8615" spans="1:9">
      <c r="A8615">
        <v>0.1853117</v>
      </c>
      <c r="B8615">
        <v>0.2658721</v>
      </c>
      <c r="I8615">
        <v>0.2658721</v>
      </c>
    </row>
    <row r="8617" spans="1:9">
      <c r="A8617">
        <v>0.2033909</v>
      </c>
      <c r="B8617">
        <v>0.2658721</v>
      </c>
      <c r="I8617">
        <v>0.2658721</v>
      </c>
    </row>
    <row r="8618" spans="1:9">
      <c r="A8618">
        <v>0.2154437</v>
      </c>
      <c r="B8618">
        <v>0.2658721</v>
      </c>
      <c r="I8618">
        <v>0.2658721</v>
      </c>
    </row>
    <row r="8620" spans="1:9">
      <c r="A8620">
        <v>0.007533</v>
      </c>
      <c r="B8620">
        <v>0.2839514</v>
      </c>
      <c r="I8620">
        <v>0.2839514</v>
      </c>
    </row>
    <row r="8621" spans="1:9">
      <c r="A8621">
        <v>0.2033909</v>
      </c>
      <c r="B8621">
        <v>0.2839514</v>
      </c>
      <c r="I8621">
        <v>0.2839514</v>
      </c>
    </row>
    <row r="8623" spans="1:9">
      <c r="A8623">
        <v>0.0165726</v>
      </c>
      <c r="B8623">
        <v>0.3020306</v>
      </c>
      <c r="I8623">
        <v>0.3020306</v>
      </c>
    </row>
    <row r="8624" spans="1:9">
      <c r="A8624">
        <v>0.2003777</v>
      </c>
      <c r="B8624">
        <v>0.3020306</v>
      </c>
      <c r="I8624">
        <v>0.3020306</v>
      </c>
    </row>
    <row r="8626" spans="1:9">
      <c r="A8626">
        <v>0.0557442</v>
      </c>
      <c r="B8626">
        <v>0.3201099</v>
      </c>
      <c r="I8626">
        <v>0.3201099</v>
      </c>
    </row>
    <row r="8627" spans="1:9">
      <c r="A8627">
        <v>0.2094173</v>
      </c>
      <c r="B8627">
        <v>0.3201099</v>
      </c>
      <c r="I8627">
        <v>0.3201099</v>
      </c>
    </row>
    <row r="8629" spans="1:9">
      <c r="A8629">
        <v>0.0647838</v>
      </c>
      <c r="B8629">
        <v>0.3381891</v>
      </c>
      <c r="I8629">
        <v>0.3381891</v>
      </c>
    </row>
    <row r="8630" spans="1:9">
      <c r="A8630">
        <v>0.2244833</v>
      </c>
      <c r="B8630">
        <v>0.3381891</v>
      </c>
      <c r="I8630">
        <v>0.3381891</v>
      </c>
    </row>
    <row r="8632" spans="1:9">
      <c r="A8632">
        <v>0.0647838</v>
      </c>
      <c r="B8632">
        <v>0.3562683</v>
      </c>
      <c r="I8632">
        <v>0.3562683</v>
      </c>
    </row>
    <row r="8633" spans="1:9">
      <c r="A8633">
        <v>0.2244833</v>
      </c>
      <c r="B8633">
        <v>0.3562683</v>
      </c>
      <c r="I8633">
        <v>0.3562683</v>
      </c>
    </row>
    <row r="8635" spans="1:9">
      <c r="A8635">
        <v>0.0647838</v>
      </c>
      <c r="B8635">
        <v>0.3743476</v>
      </c>
      <c r="I8635">
        <v>0.3743476</v>
      </c>
    </row>
    <row r="8636" spans="1:9">
      <c r="A8636">
        <v>0.2244833</v>
      </c>
      <c r="B8636">
        <v>0.3743476</v>
      </c>
      <c r="I8636">
        <v>0.3743476</v>
      </c>
    </row>
    <row r="8638" spans="1:9">
      <c r="A8638">
        <v>0.0828629</v>
      </c>
      <c r="B8638">
        <v>0.3924268</v>
      </c>
      <c r="I8638">
        <v>0.3924268</v>
      </c>
    </row>
    <row r="8639" spans="1:9">
      <c r="A8639">
        <v>0.2274965</v>
      </c>
      <c r="B8639">
        <v>0.3924268</v>
      </c>
      <c r="I8639">
        <v>0.3924268</v>
      </c>
    </row>
    <row r="8641" spans="1:9">
      <c r="A8641">
        <v>0.1039553</v>
      </c>
      <c r="B8641">
        <v>0.4105061</v>
      </c>
      <c r="I8641">
        <v>0.4105061</v>
      </c>
    </row>
    <row r="8642" spans="1:9">
      <c r="A8642">
        <v>0.2274965</v>
      </c>
      <c r="B8642">
        <v>0.4105061</v>
      </c>
      <c r="I8642">
        <v>0.4105061</v>
      </c>
    </row>
    <row r="8644" spans="1:9">
      <c r="A8644">
        <v>0.1220345</v>
      </c>
      <c r="B8644">
        <v>0.4285853</v>
      </c>
      <c r="I8644">
        <v>0.4285853</v>
      </c>
    </row>
    <row r="8645" spans="1:9">
      <c r="A8645">
        <v>0.2184569</v>
      </c>
      <c r="B8645">
        <v>0.4285853</v>
      </c>
      <c r="I8645">
        <v>0.4285853</v>
      </c>
    </row>
    <row r="8647" spans="1:9">
      <c r="A8647">
        <v>0.1461401</v>
      </c>
      <c r="B8647">
        <v>0.4466646</v>
      </c>
      <c r="I8647">
        <v>0.4466646</v>
      </c>
    </row>
    <row r="8648" spans="1:9">
      <c r="A8648">
        <v>0.2154437</v>
      </c>
      <c r="B8648">
        <v>0.4466646</v>
      </c>
      <c r="I8648">
        <v>0.4466646</v>
      </c>
    </row>
    <row r="8650" spans="1:9">
      <c r="A8650">
        <v>0.1702457</v>
      </c>
      <c r="B8650">
        <v>0.4647438</v>
      </c>
      <c r="I8650">
        <v>0.4647438</v>
      </c>
    </row>
    <row r="8651" spans="1:9">
      <c r="A8651">
        <v>0.1822985</v>
      </c>
      <c r="B8651">
        <v>0.4647438</v>
      </c>
      <c r="I8651">
        <v>0.4647438</v>
      </c>
    </row>
    <row r="8653" spans="1:9">
      <c r="A8653">
        <v>0.0798498</v>
      </c>
      <c r="B8653">
        <v>0.103159</v>
      </c>
      <c r="I8653">
        <v>0.103159</v>
      </c>
    </row>
    <row r="8654" spans="1:9">
      <c r="A8654">
        <v>0.1280609</v>
      </c>
      <c r="B8654">
        <v>0.103159</v>
      </c>
      <c r="I8654">
        <v>0.103159</v>
      </c>
    </row>
    <row r="8656" spans="1:9">
      <c r="A8656">
        <v>0.0708102</v>
      </c>
      <c r="B8656">
        <v>0.1212382</v>
      </c>
      <c r="I8656">
        <v>0.1212382</v>
      </c>
    </row>
    <row r="8657" spans="1:9">
      <c r="A8657">
        <v>0.1340873</v>
      </c>
      <c r="B8657">
        <v>0.1212382</v>
      </c>
      <c r="I8657">
        <v>0.1212382</v>
      </c>
    </row>
    <row r="8659" spans="1:9">
      <c r="A8659">
        <v>0.0406782</v>
      </c>
      <c r="B8659">
        <v>0.1393175</v>
      </c>
      <c r="I8659">
        <v>0.1393175</v>
      </c>
    </row>
    <row r="8660" spans="1:9">
      <c r="A8660">
        <v>0.1491533</v>
      </c>
      <c r="B8660">
        <v>0.1393175</v>
      </c>
      <c r="I8660">
        <v>0.1393175</v>
      </c>
    </row>
    <row r="8662" spans="1:9">
      <c r="A8662">
        <v>0.1612061</v>
      </c>
      <c r="B8662">
        <v>0.1393175</v>
      </c>
      <c r="I8662">
        <v>0.1393175</v>
      </c>
    </row>
    <row r="8663" spans="1:9">
      <c r="A8663">
        <v>0.1702457</v>
      </c>
      <c r="B8663">
        <v>0.1393175</v>
      </c>
      <c r="I8663">
        <v>0.1393175</v>
      </c>
    </row>
    <row r="8665" spans="1:9">
      <c r="A8665">
        <v>0.0436914</v>
      </c>
      <c r="B8665">
        <v>0.1573967</v>
      </c>
      <c r="I8665">
        <v>0.1573967</v>
      </c>
    </row>
    <row r="8666" spans="1:9">
      <c r="A8666">
        <v>0.1792853</v>
      </c>
      <c r="B8666">
        <v>0.1573967</v>
      </c>
      <c r="I8666">
        <v>0.1573967</v>
      </c>
    </row>
    <row r="8668" spans="1:9">
      <c r="A8668">
        <v>0.0436914</v>
      </c>
      <c r="B8668">
        <v>0.1754759</v>
      </c>
      <c r="I8668">
        <v>0.1754759</v>
      </c>
    </row>
    <row r="8669" spans="1:9">
      <c r="A8669">
        <v>0.1883249</v>
      </c>
      <c r="B8669">
        <v>0.1754759</v>
      </c>
      <c r="I8669">
        <v>0.1754759</v>
      </c>
    </row>
    <row r="8671" spans="1:9">
      <c r="A8671">
        <v>0.0497178</v>
      </c>
      <c r="B8671">
        <v>0.1935552</v>
      </c>
      <c r="I8671">
        <v>0.1935552</v>
      </c>
    </row>
    <row r="8672" spans="1:9">
      <c r="A8672">
        <v>0.1943513</v>
      </c>
      <c r="B8672">
        <v>0.1935552</v>
      </c>
      <c r="I8672">
        <v>0.1935552</v>
      </c>
    </row>
    <row r="8674" spans="1:9">
      <c r="A8674">
        <v>0.0557442</v>
      </c>
      <c r="B8674">
        <v>0.2116344</v>
      </c>
      <c r="I8674">
        <v>0.2116344</v>
      </c>
    </row>
    <row r="8675" spans="1:9">
      <c r="A8675">
        <v>0.2003777</v>
      </c>
      <c r="B8675">
        <v>0.2116344</v>
      </c>
      <c r="I8675">
        <v>0.2116344</v>
      </c>
    </row>
    <row r="8677" spans="1:9">
      <c r="A8677">
        <v>0.0557442</v>
      </c>
      <c r="B8677">
        <v>0.2297137</v>
      </c>
      <c r="I8677">
        <v>0.2297137</v>
      </c>
    </row>
    <row r="8678" spans="1:9">
      <c r="A8678">
        <v>0.2094173</v>
      </c>
      <c r="B8678">
        <v>0.2297137</v>
      </c>
      <c r="I8678">
        <v>0.2297137</v>
      </c>
    </row>
    <row r="8680" spans="1:9">
      <c r="A8680">
        <v>0.0557442</v>
      </c>
      <c r="B8680">
        <v>0.2477929</v>
      </c>
      <c r="I8680">
        <v>0.2477929</v>
      </c>
    </row>
    <row r="8681" spans="1:9">
      <c r="A8681">
        <v>0.2124305</v>
      </c>
      <c r="B8681">
        <v>0.2477929</v>
      </c>
      <c r="I8681">
        <v>0.2477929</v>
      </c>
    </row>
    <row r="8683" spans="1:9">
      <c r="A8683">
        <v>0.0617706</v>
      </c>
      <c r="B8683">
        <v>0.2658721</v>
      </c>
      <c r="I8683">
        <v>0.2658721</v>
      </c>
    </row>
    <row r="8684" spans="1:9">
      <c r="A8684">
        <v>0.0979289</v>
      </c>
      <c r="B8684">
        <v>0.2658721</v>
      </c>
      <c r="I8684">
        <v>0.2658721</v>
      </c>
    </row>
    <row r="8686" spans="1:9">
      <c r="A8686">
        <v>0.1129949</v>
      </c>
      <c r="B8686">
        <v>0.2658721</v>
      </c>
      <c r="I8686">
        <v>0.2658721</v>
      </c>
    </row>
    <row r="8687" spans="1:9">
      <c r="A8687">
        <v>0.1190213</v>
      </c>
      <c r="B8687">
        <v>0.2658721</v>
      </c>
      <c r="I8687">
        <v>0.2658721</v>
      </c>
    </row>
    <row r="8689" spans="1:9">
      <c r="A8689">
        <v>0.1491533</v>
      </c>
      <c r="B8689">
        <v>0.2658721</v>
      </c>
      <c r="I8689">
        <v>0.2658721</v>
      </c>
    </row>
    <row r="8690" spans="1:9">
      <c r="A8690">
        <v>0.1762721</v>
      </c>
      <c r="B8690">
        <v>0.2658721</v>
      </c>
      <c r="I8690">
        <v>0.2658721</v>
      </c>
    </row>
    <row r="8692" spans="1:9">
      <c r="A8692">
        <v>0.1883249</v>
      </c>
      <c r="B8692">
        <v>0.2658721</v>
      </c>
      <c r="I8692">
        <v>0.2658721</v>
      </c>
    </row>
    <row r="8693" spans="1:9">
      <c r="A8693">
        <v>0.2003777</v>
      </c>
      <c r="B8693">
        <v>0.2658721</v>
      </c>
      <c r="I8693">
        <v>0.2658721</v>
      </c>
    </row>
    <row r="8695" spans="1:9">
      <c r="A8695">
        <v>-1.2791026</v>
      </c>
      <c r="B8695">
        <v>0.2297137</v>
      </c>
      <c r="I8695">
        <v>0.2297137</v>
      </c>
    </row>
    <row r="8696" spans="1:9">
      <c r="A8696">
        <v>-1.2519838</v>
      </c>
      <c r="B8696">
        <v>0.2297137</v>
      </c>
      <c r="I8696">
        <v>0.2297137</v>
      </c>
    </row>
    <row r="8698" spans="1:9">
      <c r="A8698">
        <v>-1.2911554</v>
      </c>
      <c r="B8698">
        <v>0.2477929</v>
      </c>
      <c r="I8698">
        <v>0.2477929</v>
      </c>
    </row>
    <row r="8699" spans="1:9">
      <c r="A8699">
        <v>-1.2459574</v>
      </c>
      <c r="B8699">
        <v>0.2477929</v>
      </c>
      <c r="I8699">
        <v>0.2477929</v>
      </c>
    </row>
    <row r="8701" spans="1:9">
      <c r="A8701">
        <v>-1.2881422</v>
      </c>
      <c r="B8701">
        <v>0.2658721</v>
      </c>
      <c r="I8701">
        <v>0.2658721</v>
      </c>
    </row>
    <row r="8702" spans="1:9">
      <c r="A8702">
        <v>-1.2429442</v>
      </c>
      <c r="B8702">
        <v>0.2658721</v>
      </c>
      <c r="I8702">
        <v>0.2658721</v>
      </c>
    </row>
    <row r="8704" spans="1:9">
      <c r="A8704">
        <v>-1.2670498</v>
      </c>
      <c r="B8704">
        <v>0.2839514</v>
      </c>
      <c r="I8704">
        <v>0.2839514</v>
      </c>
    </row>
    <row r="8705" spans="1:9">
      <c r="A8705">
        <v>-1.2369178</v>
      </c>
      <c r="B8705">
        <v>0.2839514</v>
      </c>
      <c r="I8705">
        <v>0.2839514</v>
      </c>
    </row>
    <row r="8707" spans="1:9">
      <c r="A8707">
        <v>-1.2339046</v>
      </c>
      <c r="B8707">
        <v>0.3020306</v>
      </c>
      <c r="I8707">
        <v>0.3020306</v>
      </c>
    </row>
    <row r="8708" spans="1:9">
      <c r="A8708">
        <v>-1.2308914</v>
      </c>
      <c r="B8708">
        <v>0.3020306</v>
      </c>
      <c r="I8708">
        <v>0.3020306</v>
      </c>
    </row>
    <row r="8710" spans="1:9">
      <c r="A8710">
        <v>1.209799</v>
      </c>
      <c r="B8710">
        <v>0.5370608</v>
      </c>
      <c r="I8710">
        <v>0.5370608</v>
      </c>
    </row>
    <row r="8711" spans="1:9">
      <c r="A8711">
        <v>1.254997</v>
      </c>
      <c r="B8711">
        <v>0.5370608</v>
      </c>
      <c r="I8711">
        <v>0.5370608</v>
      </c>
    </row>
    <row r="8713" spans="1:9">
      <c r="A8713">
        <v>1.1615879</v>
      </c>
      <c r="B8713">
        <v>0.55514</v>
      </c>
      <c r="I8713">
        <v>0.55514</v>
      </c>
    </row>
    <row r="8714" spans="1:9">
      <c r="A8714">
        <v>1.2308914</v>
      </c>
      <c r="B8714">
        <v>0.55514</v>
      </c>
      <c r="I8714">
        <v>0.55514</v>
      </c>
    </row>
    <row r="8716" spans="1:9">
      <c r="A8716">
        <v>1.1344691</v>
      </c>
      <c r="B8716">
        <v>0.5732192</v>
      </c>
      <c r="I8716">
        <v>0.5732192</v>
      </c>
    </row>
    <row r="8717" spans="1:9">
      <c r="A8717">
        <v>1.1887067</v>
      </c>
      <c r="B8717">
        <v>0.5732192</v>
      </c>
      <c r="I8717">
        <v>0.5732192</v>
      </c>
    </row>
    <row r="8719" spans="1:9">
      <c r="A8719">
        <v>1.1374823</v>
      </c>
      <c r="B8719">
        <v>0.5912984999999999</v>
      </c>
      <c r="I8719">
        <v>0.5912984999999999</v>
      </c>
    </row>
    <row r="8720" spans="1:9">
      <c r="A8720">
        <v>1.1615879</v>
      </c>
      <c r="B8720">
        <v>0.5912984999999999</v>
      </c>
      <c r="I8720">
        <v>0.5912984999999999</v>
      </c>
    </row>
    <row r="8722" spans="1:9">
      <c r="A8722">
        <v>0.7819249</v>
      </c>
      <c r="B8722">
        <v>0.3381891</v>
      </c>
      <c r="I8722">
        <v>0.3381891</v>
      </c>
    </row>
    <row r="8723" spans="1:9">
      <c r="A8723">
        <v>0.7909645</v>
      </c>
      <c r="B8723">
        <v>0.3381891</v>
      </c>
      <c r="I8723">
        <v>0.3381891</v>
      </c>
    </row>
    <row r="8725" spans="1:9">
      <c r="A8725">
        <v>0.7728853</v>
      </c>
      <c r="B8725">
        <v>0.3562683</v>
      </c>
      <c r="I8725">
        <v>0.3562683</v>
      </c>
    </row>
    <row r="8726" spans="1:9">
      <c r="A8726">
        <v>0.8120569</v>
      </c>
      <c r="B8726">
        <v>0.3562683</v>
      </c>
      <c r="I8726">
        <v>0.3562683</v>
      </c>
    </row>
    <row r="8728" spans="1:9">
      <c r="A8728">
        <v>0.7668589</v>
      </c>
      <c r="B8728">
        <v>0.3743476</v>
      </c>
      <c r="I8728">
        <v>0.3743476</v>
      </c>
    </row>
    <row r="8729" spans="1:9">
      <c r="A8729">
        <v>0.8301361</v>
      </c>
      <c r="B8729">
        <v>0.3743476</v>
      </c>
      <c r="I8729">
        <v>0.3743476</v>
      </c>
    </row>
    <row r="8731" spans="1:9">
      <c r="A8731">
        <v>0.7879513</v>
      </c>
      <c r="B8731">
        <v>0.3924268</v>
      </c>
      <c r="I8731">
        <v>0.3924268</v>
      </c>
    </row>
    <row r="8732" spans="1:9">
      <c r="A8732">
        <v>0.8421889</v>
      </c>
      <c r="B8732">
        <v>0.3924268</v>
      </c>
      <c r="I8732">
        <v>0.3924268</v>
      </c>
    </row>
    <row r="8734" spans="1:9">
      <c r="A8734">
        <v>0.8060305</v>
      </c>
      <c r="B8734">
        <v>0.4105061</v>
      </c>
      <c r="I8734">
        <v>0.4105061</v>
      </c>
    </row>
    <row r="8735" spans="1:9">
      <c r="A8735">
        <v>0.8512285000000001</v>
      </c>
      <c r="B8735">
        <v>0.4105061</v>
      </c>
      <c r="I8735">
        <v>0.4105061</v>
      </c>
    </row>
    <row r="8737" spans="1:9">
      <c r="A8737">
        <v>0.8090437</v>
      </c>
      <c r="B8737">
        <v>0.4285853</v>
      </c>
      <c r="I8737">
        <v>0.4285853</v>
      </c>
    </row>
    <row r="8738" spans="1:9">
      <c r="A8738">
        <v>0.8602681</v>
      </c>
      <c r="B8738">
        <v>0.4285853</v>
      </c>
      <c r="I8738">
        <v>0.4285853</v>
      </c>
    </row>
    <row r="8740" spans="1:9">
      <c r="A8740">
        <v>0.8060305</v>
      </c>
      <c r="B8740">
        <v>0.4466646</v>
      </c>
      <c r="I8740">
        <v>0.4466646</v>
      </c>
    </row>
    <row r="8741" spans="1:9">
      <c r="A8741">
        <v>0.8662945</v>
      </c>
      <c r="B8741">
        <v>0.4466646</v>
      </c>
      <c r="I8741">
        <v>0.4466646</v>
      </c>
    </row>
    <row r="8743" spans="1:9">
      <c r="A8743">
        <v>0.8000041</v>
      </c>
      <c r="B8743">
        <v>0.4647438</v>
      </c>
      <c r="I8743">
        <v>0.4647438</v>
      </c>
    </row>
    <row r="8744" spans="1:9">
      <c r="A8744">
        <v>0.8512285000000001</v>
      </c>
      <c r="B8744">
        <v>0.4647438</v>
      </c>
      <c r="I8744">
        <v>0.4647438</v>
      </c>
    </row>
    <row r="8746" spans="1:9">
      <c r="A8746">
        <v>0.8060305</v>
      </c>
      <c r="B8746">
        <v>0.482823</v>
      </c>
      <c r="I8746">
        <v>0.482823</v>
      </c>
    </row>
    <row r="8747" spans="1:9">
      <c r="A8747">
        <v>0.8180833</v>
      </c>
      <c r="B8747">
        <v>0.482823</v>
      </c>
      <c r="I8747">
        <v>0.482823</v>
      </c>
    </row>
    <row r="8749" spans="1:9">
      <c r="A8749">
        <v>0.8030173</v>
      </c>
      <c r="B8749">
        <v>0.5189815</v>
      </c>
      <c r="I8749">
        <v>0.5189815</v>
      </c>
    </row>
    <row r="8750" spans="1:9">
      <c r="A8750">
        <v>0.8060305</v>
      </c>
      <c r="B8750">
        <v>0.5189815</v>
      </c>
      <c r="I8750">
        <v>0.5189815</v>
      </c>
    </row>
    <row r="8752" spans="1:9">
      <c r="A8752">
        <v>-1.2188386</v>
      </c>
      <c r="B8752">
        <v>0.1573967</v>
      </c>
      <c r="I8752">
        <v>0.1573967</v>
      </c>
    </row>
    <row r="8753" spans="1:9">
      <c r="A8753">
        <v>-1.2037726</v>
      </c>
      <c r="B8753">
        <v>0.1573967</v>
      </c>
      <c r="I8753">
        <v>0.1573967</v>
      </c>
    </row>
    <row r="8755" spans="1:9">
      <c r="A8755">
        <v>-1.1706275</v>
      </c>
      <c r="B8755">
        <v>0.1573967</v>
      </c>
      <c r="I8755">
        <v>0.1573967</v>
      </c>
    </row>
    <row r="8756" spans="1:9">
      <c r="A8756">
        <v>-1.1585747</v>
      </c>
      <c r="B8756">
        <v>0.1573967</v>
      </c>
      <c r="I8756">
        <v>0.1573967</v>
      </c>
    </row>
    <row r="8758" spans="1:9">
      <c r="A8758">
        <v>-1.2369178</v>
      </c>
      <c r="B8758">
        <v>0.1754759</v>
      </c>
      <c r="I8758">
        <v>0.1754759</v>
      </c>
    </row>
    <row r="8759" spans="1:9">
      <c r="A8759">
        <v>-1.1947331</v>
      </c>
      <c r="B8759">
        <v>0.1754759</v>
      </c>
      <c r="I8759">
        <v>0.1754759</v>
      </c>
    </row>
    <row r="8761" spans="1:9">
      <c r="A8761">
        <v>-1.1736407</v>
      </c>
      <c r="B8761">
        <v>0.1754759</v>
      </c>
      <c r="I8761">
        <v>0.1754759</v>
      </c>
    </row>
    <row r="8762" spans="1:9">
      <c r="A8762">
        <v>-1.1585747</v>
      </c>
      <c r="B8762">
        <v>0.1754759</v>
      </c>
      <c r="I8762">
        <v>0.1754759</v>
      </c>
    </row>
    <row r="8764" spans="1:9">
      <c r="A8764">
        <v>-1.1887067</v>
      </c>
      <c r="B8764">
        <v>0.1935552</v>
      </c>
      <c r="I8764">
        <v>0.1935552</v>
      </c>
    </row>
    <row r="8765" spans="1:9">
      <c r="A8765">
        <v>-1.1856935</v>
      </c>
      <c r="B8765">
        <v>0.1935552</v>
      </c>
      <c r="I8765">
        <v>0.1935552</v>
      </c>
    </row>
    <row r="8767" spans="1:9">
      <c r="A8767">
        <v>-1.0500995</v>
      </c>
      <c r="B8767">
        <v>-0.348822</v>
      </c>
      <c r="I8767">
        <v>-0.348822</v>
      </c>
    </row>
    <row r="8768" spans="1:9">
      <c r="A8768">
        <v>-1.0229808</v>
      </c>
      <c r="B8768">
        <v>-0.348822</v>
      </c>
      <c r="I8768">
        <v>-0.348822</v>
      </c>
    </row>
    <row r="8770" spans="1:9">
      <c r="A8770">
        <v>-1.0772183</v>
      </c>
      <c r="B8770">
        <v>-0.3307428</v>
      </c>
      <c r="I8770">
        <v>-0.3307428</v>
      </c>
    </row>
    <row r="8771" spans="1:9">
      <c r="A8771">
        <v>-1.0199676</v>
      </c>
      <c r="B8771">
        <v>-0.3307428</v>
      </c>
      <c r="I8771">
        <v>-0.3307428</v>
      </c>
    </row>
    <row r="8773" spans="1:9">
      <c r="A8773">
        <v>-1.1043371</v>
      </c>
      <c r="B8773">
        <v>-0.3126635</v>
      </c>
      <c r="I8773">
        <v>-0.3126635</v>
      </c>
    </row>
    <row r="8774" spans="1:9">
      <c r="A8774">
        <v>-1.025994</v>
      </c>
      <c r="B8774">
        <v>-0.3126635</v>
      </c>
      <c r="I8774">
        <v>-0.3126635</v>
      </c>
    </row>
    <row r="8776" spans="1:9">
      <c r="A8776">
        <v>-1.1224163</v>
      </c>
      <c r="B8776">
        <v>-0.2945843</v>
      </c>
      <c r="I8776">
        <v>-0.2945843</v>
      </c>
    </row>
    <row r="8777" spans="1:9">
      <c r="A8777">
        <v>-1.0229808</v>
      </c>
      <c r="B8777">
        <v>-0.2945843</v>
      </c>
      <c r="I8777">
        <v>-0.2945843</v>
      </c>
    </row>
    <row r="8779" spans="1:9">
      <c r="A8779">
        <v>-1.1314559</v>
      </c>
      <c r="B8779">
        <v>-0.2765051</v>
      </c>
      <c r="I8779">
        <v>-0.2765051</v>
      </c>
    </row>
    <row r="8780" spans="1:9">
      <c r="A8780">
        <v>-1.0229808</v>
      </c>
      <c r="B8780">
        <v>-0.2765051</v>
      </c>
      <c r="I8780">
        <v>-0.2765051</v>
      </c>
    </row>
    <row r="8782" spans="1:9">
      <c r="A8782">
        <v>-1.1374823</v>
      </c>
      <c r="B8782">
        <v>-0.2584258</v>
      </c>
      <c r="I8782">
        <v>-0.2584258</v>
      </c>
    </row>
    <row r="8783" spans="1:9">
      <c r="A8783">
        <v>-1.0229808</v>
      </c>
      <c r="B8783">
        <v>-0.2584258</v>
      </c>
      <c r="I8783">
        <v>-0.2584258</v>
      </c>
    </row>
    <row r="8785" spans="1:9">
      <c r="A8785">
        <v>-1.1495351</v>
      </c>
      <c r="B8785">
        <v>-0.2403466</v>
      </c>
      <c r="I8785">
        <v>-0.2403466</v>
      </c>
    </row>
    <row r="8786" spans="1:9">
      <c r="A8786">
        <v>-1.0290072</v>
      </c>
      <c r="B8786">
        <v>-0.2403466</v>
      </c>
      <c r="I8786">
        <v>-0.2403466</v>
      </c>
    </row>
    <row r="8788" spans="1:9">
      <c r="A8788">
        <v>-1.1585747</v>
      </c>
      <c r="B8788">
        <v>-0.2222673</v>
      </c>
      <c r="I8788">
        <v>-0.2222673</v>
      </c>
    </row>
    <row r="8789" spans="1:9">
      <c r="A8789">
        <v>-1.0531127</v>
      </c>
      <c r="B8789">
        <v>-0.2222673</v>
      </c>
      <c r="I8789">
        <v>-0.2222673</v>
      </c>
    </row>
    <row r="8791" spans="1:9">
      <c r="A8791">
        <v>-1.1646011</v>
      </c>
      <c r="B8791">
        <v>-0.2041881</v>
      </c>
      <c r="I8791">
        <v>-0.2041881</v>
      </c>
    </row>
    <row r="8792" spans="1:9">
      <c r="A8792">
        <v>-1.0531127</v>
      </c>
      <c r="B8792">
        <v>-0.2041881</v>
      </c>
      <c r="I8792">
        <v>-0.2041881</v>
      </c>
    </row>
    <row r="8794" spans="1:9">
      <c r="A8794">
        <v>-1.1736407</v>
      </c>
      <c r="B8794">
        <v>-0.1861089</v>
      </c>
      <c r="I8794">
        <v>-0.1861089</v>
      </c>
    </row>
    <row r="8795" spans="1:9">
      <c r="A8795">
        <v>-1.0952975</v>
      </c>
      <c r="B8795">
        <v>-0.1861089</v>
      </c>
      <c r="I8795">
        <v>-0.1861089</v>
      </c>
    </row>
    <row r="8797" spans="1:9">
      <c r="A8797">
        <v>-1.1826803</v>
      </c>
      <c r="B8797">
        <v>-0.1680296</v>
      </c>
      <c r="I8797">
        <v>-0.1680296</v>
      </c>
    </row>
    <row r="8798" spans="1:9">
      <c r="A8798">
        <v>-1.1043371</v>
      </c>
      <c r="B8798">
        <v>-0.1680296</v>
      </c>
      <c r="I8798">
        <v>-0.1680296</v>
      </c>
    </row>
    <row r="8800" spans="1:9">
      <c r="A8800">
        <v>-1.1917199</v>
      </c>
      <c r="B8800">
        <v>-0.1499504</v>
      </c>
      <c r="I8800">
        <v>-0.1499504</v>
      </c>
    </row>
    <row r="8801" spans="1:9">
      <c r="A8801">
        <v>-1.1073503</v>
      </c>
      <c r="B8801">
        <v>-0.1499504</v>
      </c>
      <c r="I8801">
        <v>-0.1499504</v>
      </c>
    </row>
    <row r="8803" spans="1:9">
      <c r="A8803">
        <v>-1.2067858</v>
      </c>
      <c r="B8803">
        <v>-0.1318711</v>
      </c>
      <c r="I8803">
        <v>-0.1318711</v>
      </c>
    </row>
    <row r="8804" spans="1:9">
      <c r="A8804">
        <v>-1.0983107</v>
      </c>
      <c r="B8804">
        <v>-0.1318711</v>
      </c>
      <c r="I8804">
        <v>-0.1318711</v>
      </c>
    </row>
    <row r="8806" spans="1:9">
      <c r="A8806">
        <v>-1.2128122</v>
      </c>
      <c r="B8806">
        <v>-0.1137919</v>
      </c>
      <c r="I8806">
        <v>-0.1137919</v>
      </c>
    </row>
    <row r="8807" spans="1:9">
      <c r="A8807">
        <v>-1.0952975</v>
      </c>
      <c r="B8807">
        <v>-0.1137919</v>
      </c>
      <c r="I8807">
        <v>-0.1137919</v>
      </c>
    </row>
    <row r="8809" spans="1:9">
      <c r="A8809">
        <v>-1.2218518</v>
      </c>
      <c r="B8809">
        <v>-0.0957127</v>
      </c>
      <c r="I8809">
        <v>-0.0957127</v>
      </c>
    </row>
    <row r="8810" spans="1:9">
      <c r="A8810">
        <v>-1.1947331</v>
      </c>
      <c r="B8810">
        <v>-0.0957127</v>
      </c>
      <c r="I8810">
        <v>-0.0957127</v>
      </c>
    </row>
    <row r="8812" spans="1:9">
      <c r="A8812">
        <v>-1.1826803</v>
      </c>
      <c r="B8812">
        <v>-0.0957127</v>
      </c>
      <c r="I8812">
        <v>-0.0957127</v>
      </c>
    </row>
    <row r="8813" spans="1:9">
      <c r="A8813">
        <v>-1.0832447</v>
      </c>
      <c r="B8813">
        <v>-0.0957127</v>
      </c>
      <c r="I8813">
        <v>-0.0957127</v>
      </c>
    </row>
    <row r="8815" spans="1:9">
      <c r="A8815">
        <v>-1.2128122</v>
      </c>
      <c r="B8815">
        <v>-0.07763340000000001</v>
      </c>
      <c r="I8815">
        <v>-0.07763340000000001</v>
      </c>
    </row>
    <row r="8816" spans="1:9">
      <c r="A8816">
        <v>-1.2067858</v>
      </c>
      <c r="B8816">
        <v>-0.07763340000000001</v>
      </c>
      <c r="I8816">
        <v>-0.07763340000000001</v>
      </c>
    </row>
    <row r="8818" spans="1:9">
      <c r="A8818">
        <v>-1.1766539</v>
      </c>
      <c r="B8818">
        <v>-0.07763340000000001</v>
      </c>
      <c r="I8818">
        <v>-0.07763340000000001</v>
      </c>
    </row>
    <row r="8819" spans="1:9">
      <c r="A8819">
        <v>-1.0591391</v>
      </c>
      <c r="B8819">
        <v>-0.07763340000000001</v>
      </c>
      <c r="I8819">
        <v>-0.07763340000000001</v>
      </c>
    </row>
    <row r="8821" spans="1:9">
      <c r="A8821">
        <v>-1.1646011</v>
      </c>
      <c r="B8821">
        <v>-0.0595542</v>
      </c>
      <c r="I8821">
        <v>-0.0595542</v>
      </c>
    </row>
    <row r="8822" spans="1:9">
      <c r="A8822">
        <v>-1.0561259</v>
      </c>
      <c r="B8822">
        <v>-0.0595542</v>
      </c>
      <c r="I8822">
        <v>-0.0595542</v>
      </c>
    </row>
    <row r="8824" spans="1:9">
      <c r="A8824">
        <v>-1.1404955</v>
      </c>
      <c r="B8824">
        <v>-0.0414749</v>
      </c>
      <c r="I8824">
        <v>-0.0414749</v>
      </c>
    </row>
    <row r="8825" spans="1:9">
      <c r="A8825">
        <v>-1.1013239</v>
      </c>
      <c r="B8825">
        <v>-0.0414749</v>
      </c>
      <c r="I8825">
        <v>-0.0414749</v>
      </c>
    </row>
    <row r="8827" spans="1:9">
      <c r="A8827">
        <v>-1.1314559</v>
      </c>
      <c r="B8827">
        <v>-0.0233957</v>
      </c>
      <c r="I8827">
        <v>-0.0233957</v>
      </c>
    </row>
    <row r="8828" spans="1:9">
      <c r="A8828">
        <v>-1.1103635</v>
      </c>
      <c r="B8828">
        <v>-0.0233957</v>
      </c>
      <c r="I8828">
        <v>-0.0233957</v>
      </c>
    </row>
    <row r="8830" spans="1:9">
      <c r="A8830">
        <v>-1.1314559</v>
      </c>
      <c r="B8830">
        <v>-0.0053165</v>
      </c>
      <c r="I8830">
        <v>-0.0053165</v>
      </c>
    </row>
    <row r="8831" spans="1:9">
      <c r="A8831">
        <v>-1.1254295</v>
      </c>
      <c r="B8831">
        <v>-0.0053165</v>
      </c>
      <c r="I8831">
        <v>-0.0053165</v>
      </c>
    </row>
    <row r="8833" spans="1:9">
      <c r="A8833">
        <v>2.2101808</v>
      </c>
      <c r="B8833">
        <v>-0.2041881</v>
      </c>
      <c r="I8833">
        <v>-0.2041881</v>
      </c>
    </row>
    <row r="8834" spans="1:9">
      <c r="A8834">
        <v>2.243326</v>
      </c>
      <c r="B8834">
        <v>-0.2041881</v>
      </c>
      <c r="I8834">
        <v>-0.2041881</v>
      </c>
    </row>
    <row r="8836" spans="1:9">
      <c r="A8836">
        <v>2.1258113</v>
      </c>
      <c r="B8836">
        <v>-0.1861089</v>
      </c>
      <c r="I8836">
        <v>-0.1861089</v>
      </c>
    </row>
    <row r="8837" spans="1:9">
      <c r="A8837">
        <v>2.1348509</v>
      </c>
      <c r="B8837">
        <v>-0.1861089</v>
      </c>
      <c r="I8837">
        <v>-0.1861089</v>
      </c>
    </row>
    <row r="8839" spans="1:9">
      <c r="A8839">
        <v>2.1951148</v>
      </c>
      <c r="B8839">
        <v>-0.1861089</v>
      </c>
      <c r="I8839">
        <v>-0.1861089</v>
      </c>
    </row>
    <row r="8840" spans="1:9">
      <c r="A8840">
        <v>2.22826</v>
      </c>
      <c r="B8840">
        <v>-0.1861089</v>
      </c>
      <c r="I8840">
        <v>-0.1861089</v>
      </c>
    </row>
    <row r="8842" spans="1:9">
      <c r="A8842">
        <v>2.1107453</v>
      </c>
      <c r="B8842">
        <v>-0.1680296</v>
      </c>
      <c r="I8842">
        <v>-0.1680296</v>
      </c>
    </row>
    <row r="8843" spans="1:9">
      <c r="A8843">
        <v>2.1438905</v>
      </c>
      <c r="B8843">
        <v>-0.1680296</v>
      </c>
      <c r="I8843">
        <v>-0.1680296</v>
      </c>
    </row>
    <row r="8845" spans="1:9">
      <c r="A8845">
        <v>2.1890884</v>
      </c>
      <c r="B8845">
        <v>-0.1680296</v>
      </c>
      <c r="I8845">
        <v>-0.1680296</v>
      </c>
    </row>
    <row r="8846" spans="1:9">
      <c r="A8846">
        <v>2.2162072</v>
      </c>
      <c r="B8846">
        <v>-0.1680296</v>
      </c>
      <c r="I8846">
        <v>-0.1680296</v>
      </c>
    </row>
    <row r="8848" spans="1:9">
      <c r="A8848">
        <v>2.1137585</v>
      </c>
      <c r="B8848">
        <v>-0.1499504</v>
      </c>
      <c r="I8848">
        <v>-0.1499504</v>
      </c>
    </row>
    <row r="8849" spans="1:9">
      <c r="A8849">
        <v>2.2041544</v>
      </c>
      <c r="B8849">
        <v>-0.1499504</v>
      </c>
      <c r="I8849">
        <v>-0.1499504</v>
      </c>
    </row>
    <row r="8851" spans="1:9">
      <c r="A8851">
        <v>2.1137585</v>
      </c>
      <c r="B8851">
        <v>-0.1318711</v>
      </c>
      <c r="I8851">
        <v>-0.1318711</v>
      </c>
    </row>
    <row r="8852" spans="1:9">
      <c r="A8852">
        <v>2.2162072</v>
      </c>
      <c r="B8852">
        <v>-0.1318711</v>
      </c>
      <c r="I8852">
        <v>-0.1318711</v>
      </c>
    </row>
    <row r="8854" spans="1:9">
      <c r="A8854">
        <v>2.3276955</v>
      </c>
      <c r="B8854">
        <v>-0.1318711</v>
      </c>
      <c r="I8854">
        <v>-0.1318711</v>
      </c>
    </row>
    <row r="8855" spans="1:9">
      <c r="A8855">
        <v>2.3367351</v>
      </c>
      <c r="B8855">
        <v>-0.1318711</v>
      </c>
      <c r="I8855">
        <v>-0.1318711</v>
      </c>
    </row>
    <row r="8857" spans="1:9">
      <c r="A8857">
        <v>2.1167717</v>
      </c>
      <c r="B8857">
        <v>-0.1137919</v>
      </c>
      <c r="I8857">
        <v>-0.1137919</v>
      </c>
    </row>
    <row r="8858" spans="1:9">
      <c r="A8858">
        <v>2.1951148</v>
      </c>
      <c r="B8858">
        <v>-0.1137919</v>
      </c>
      <c r="I8858">
        <v>-0.1137919</v>
      </c>
    </row>
    <row r="8860" spans="1:9">
      <c r="A8860">
        <v>2.22826</v>
      </c>
      <c r="B8860">
        <v>-0.1137919</v>
      </c>
      <c r="I8860">
        <v>-0.1137919</v>
      </c>
    </row>
    <row r="8861" spans="1:9">
      <c r="A8861">
        <v>2.2704448</v>
      </c>
      <c r="B8861">
        <v>-0.1137919</v>
      </c>
      <c r="I8861">
        <v>-0.1137919</v>
      </c>
    </row>
    <row r="8863" spans="1:9">
      <c r="A8863">
        <v>2.3216691</v>
      </c>
      <c r="B8863">
        <v>-0.1137919</v>
      </c>
      <c r="I8863">
        <v>-0.1137919</v>
      </c>
    </row>
    <row r="8864" spans="1:9">
      <c r="A8864">
        <v>2.3246823</v>
      </c>
      <c r="B8864">
        <v>-0.1137919</v>
      </c>
      <c r="I8864">
        <v>-0.1137919</v>
      </c>
    </row>
    <row r="8866" spans="1:9">
      <c r="A8866">
        <v>2.1167717</v>
      </c>
      <c r="B8866">
        <v>-0.0957127</v>
      </c>
      <c r="I8866">
        <v>-0.0957127</v>
      </c>
    </row>
    <row r="8867" spans="1:9">
      <c r="A8867">
        <v>2.1860752</v>
      </c>
      <c r="B8867">
        <v>-0.0957127</v>
      </c>
      <c r="I8867">
        <v>-0.0957127</v>
      </c>
    </row>
    <row r="8869" spans="1:9">
      <c r="A8869">
        <v>2.2794844</v>
      </c>
      <c r="B8869">
        <v>-0.0957127</v>
      </c>
      <c r="I8869">
        <v>-0.0957127</v>
      </c>
    </row>
    <row r="8870" spans="1:9">
      <c r="A8870">
        <v>2.2855108</v>
      </c>
      <c r="B8870">
        <v>-0.0957127</v>
      </c>
      <c r="I8870">
        <v>-0.0957127</v>
      </c>
    </row>
    <row r="8872" spans="1:9">
      <c r="A8872">
        <v>2.1197849</v>
      </c>
      <c r="B8872">
        <v>-0.07763340000000001</v>
      </c>
      <c r="I8872">
        <v>-0.07763340000000001</v>
      </c>
    </row>
    <row r="8873" spans="1:9">
      <c r="A8873">
        <v>2.167996</v>
      </c>
      <c r="B8873">
        <v>-0.07763340000000001</v>
      </c>
      <c r="I8873">
        <v>-0.07763340000000001</v>
      </c>
    </row>
    <row r="8875" spans="1:9">
      <c r="A8875">
        <v>2.2915372</v>
      </c>
      <c r="B8875">
        <v>-0.07763340000000001</v>
      </c>
      <c r="I8875">
        <v>-0.07763340000000001</v>
      </c>
    </row>
    <row r="8876" spans="1:9">
      <c r="A8876">
        <v>2.2945504</v>
      </c>
      <c r="B8876">
        <v>-0.07763340000000001</v>
      </c>
      <c r="I8876">
        <v>-0.07763340000000001</v>
      </c>
    </row>
    <row r="8878" spans="1:9">
      <c r="A8878">
        <v>2.1197849</v>
      </c>
      <c r="B8878">
        <v>-0.0595542</v>
      </c>
      <c r="I8878">
        <v>-0.0595542</v>
      </c>
    </row>
    <row r="8879" spans="1:9">
      <c r="A8879">
        <v>2.1288245</v>
      </c>
      <c r="B8879">
        <v>-0.0595542</v>
      </c>
      <c r="I8879">
        <v>-0.0595542</v>
      </c>
    </row>
    <row r="8881" spans="1:9">
      <c r="A8881">
        <v>2.273458</v>
      </c>
      <c r="B8881">
        <v>-0.0595542</v>
      </c>
      <c r="I8881">
        <v>-0.0595542</v>
      </c>
    </row>
    <row r="8882" spans="1:9">
      <c r="A8882">
        <v>2.2794844</v>
      </c>
      <c r="B8882">
        <v>-0.0595542</v>
      </c>
      <c r="I8882">
        <v>-0.0595542</v>
      </c>
    </row>
    <row r="8884" spans="1:9">
      <c r="A8884">
        <v>1.8696894</v>
      </c>
      <c r="B8884">
        <v>0.1212382</v>
      </c>
      <c r="I8884">
        <v>0.1212382</v>
      </c>
    </row>
    <row r="8885" spans="1:9">
      <c r="A8885">
        <v>1.8817422</v>
      </c>
      <c r="B8885">
        <v>0.1212382</v>
      </c>
      <c r="I8885">
        <v>0.1212382</v>
      </c>
    </row>
    <row r="8887" spans="1:9">
      <c r="A8887">
        <v>1.8576366</v>
      </c>
      <c r="B8887">
        <v>0.1393175</v>
      </c>
      <c r="I8887">
        <v>0.1393175</v>
      </c>
    </row>
    <row r="8888" spans="1:9">
      <c r="A8888">
        <v>1.878729</v>
      </c>
      <c r="B8888">
        <v>0.1393175</v>
      </c>
      <c r="I8888">
        <v>0.1393175</v>
      </c>
    </row>
    <row r="8890" spans="1:9">
      <c r="A8890">
        <v>1.8877686</v>
      </c>
      <c r="B8890">
        <v>0.1393175</v>
      </c>
      <c r="I8890">
        <v>0.1393175</v>
      </c>
    </row>
    <row r="8891" spans="1:9">
      <c r="A8891">
        <v>1.893795</v>
      </c>
      <c r="B8891">
        <v>0.1393175</v>
      </c>
      <c r="I8891">
        <v>0.1393175</v>
      </c>
    </row>
    <row r="8893" spans="1:9">
      <c r="A8893">
        <v>1.8305179</v>
      </c>
      <c r="B8893">
        <v>0.1573967</v>
      </c>
      <c r="I8893">
        <v>0.1573967</v>
      </c>
    </row>
    <row r="8894" spans="1:9">
      <c r="A8894">
        <v>1.8907818</v>
      </c>
      <c r="B8894">
        <v>0.1573967</v>
      </c>
      <c r="I8894">
        <v>0.1573967</v>
      </c>
    </row>
    <row r="8896" spans="1:9">
      <c r="A8896">
        <v>1.8666762</v>
      </c>
      <c r="B8896">
        <v>0.1754759</v>
      </c>
      <c r="I8896">
        <v>0.1754759</v>
      </c>
    </row>
    <row r="8897" spans="1:9">
      <c r="A8897">
        <v>1.8877686</v>
      </c>
      <c r="B8897">
        <v>0.1754759</v>
      </c>
      <c r="I8897">
        <v>0.1754759</v>
      </c>
    </row>
    <row r="8899" spans="1:9">
      <c r="A8899">
        <v>1.7672407</v>
      </c>
      <c r="B8899">
        <v>0.1935552</v>
      </c>
      <c r="I8899">
        <v>0.1935552</v>
      </c>
    </row>
    <row r="8900" spans="1:9">
      <c r="A8900">
        <v>1.7702539</v>
      </c>
      <c r="B8900">
        <v>0.1935552</v>
      </c>
      <c r="I8900">
        <v>0.1935552</v>
      </c>
    </row>
    <row r="8902" spans="1:9">
      <c r="A8902">
        <v>1.8305179</v>
      </c>
      <c r="B8902">
        <v>0.1935552</v>
      </c>
      <c r="I8902">
        <v>0.1935552</v>
      </c>
    </row>
    <row r="8903" spans="1:9">
      <c r="A8903">
        <v>1.8425706</v>
      </c>
      <c r="B8903">
        <v>0.1935552</v>
      </c>
      <c r="I8903">
        <v>0.1935552</v>
      </c>
    </row>
    <row r="8905" spans="1:9">
      <c r="A8905">
        <v>1.7762803</v>
      </c>
      <c r="B8905">
        <v>0.2116344</v>
      </c>
      <c r="I8905">
        <v>0.2116344</v>
      </c>
    </row>
    <row r="8906" spans="1:9">
      <c r="A8906">
        <v>1.7823067</v>
      </c>
      <c r="B8906">
        <v>0.2116344</v>
      </c>
      <c r="I8906">
        <v>0.2116344</v>
      </c>
    </row>
    <row r="8908" spans="1:9">
      <c r="A8908">
        <v>1.8335311</v>
      </c>
      <c r="B8908">
        <v>0.2116344</v>
      </c>
      <c r="I8908">
        <v>0.2116344</v>
      </c>
    </row>
    <row r="8909" spans="1:9">
      <c r="A8909">
        <v>1.848597</v>
      </c>
      <c r="B8909">
        <v>0.2116344</v>
      </c>
      <c r="I8909">
        <v>0.2116344</v>
      </c>
    </row>
    <row r="8911" spans="1:9">
      <c r="A8911">
        <v>1.863663</v>
      </c>
      <c r="B8911">
        <v>0.2116344</v>
      </c>
      <c r="I8911">
        <v>0.2116344</v>
      </c>
    </row>
    <row r="8912" spans="1:9">
      <c r="A8912">
        <v>1.8666762</v>
      </c>
      <c r="B8912">
        <v>0.2116344</v>
      </c>
      <c r="I8912">
        <v>0.2116344</v>
      </c>
    </row>
    <row r="8914" spans="1:9">
      <c r="A8914">
        <v>1.8184651</v>
      </c>
      <c r="B8914">
        <v>0.2297137</v>
      </c>
      <c r="I8914">
        <v>0.2297137</v>
      </c>
    </row>
    <row r="8915" spans="1:9">
      <c r="A8915">
        <v>1.8335311</v>
      </c>
      <c r="B8915">
        <v>0.2297137</v>
      </c>
      <c r="I8915">
        <v>0.2297137</v>
      </c>
    </row>
    <row r="8917" spans="1:9">
      <c r="A8917">
        <v>1.8546234</v>
      </c>
      <c r="B8917">
        <v>0.2297137</v>
      </c>
      <c r="I8917">
        <v>0.2297137</v>
      </c>
    </row>
    <row r="8918" spans="1:9">
      <c r="A8918">
        <v>1.8696894</v>
      </c>
      <c r="B8918">
        <v>0.2297137</v>
      </c>
      <c r="I8918">
        <v>0.2297137</v>
      </c>
    </row>
    <row r="8920" spans="1:9">
      <c r="A8920">
        <v>1.8516102</v>
      </c>
      <c r="B8920">
        <v>0.2477929</v>
      </c>
      <c r="I8920">
        <v>0.2477929</v>
      </c>
    </row>
    <row r="8921" spans="1:9">
      <c r="A8921">
        <v>1.863663</v>
      </c>
      <c r="B8921">
        <v>0.2477929</v>
      </c>
      <c r="I8921">
        <v>0.2477929</v>
      </c>
    </row>
    <row r="8923" spans="1:9">
      <c r="A8923">
        <v>1.7913463</v>
      </c>
      <c r="B8923">
        <v>0.2658721</v>
      </c>
      <c r="I8923">
        <v>0.2658721</v>
      </c>
    </row>
    <row r="8924" spans="1:9">
      <c r="A8924">
        <v>1.8003859</v>
      </c>
      <c r="B8924">
        <v>0.2658721</v>
      </c>
      <c r="I8924">
        <v>0.2658721</v>
      </c>
    </row>
    <row r="8926" spans="1:9">
      <c r="A8926">
        <v>1.8305179</v>
      </c>
      <c r="B8926">
        <v>0.2658721</v>
      </c>
      <c r="I8926">
        <v>0.2658721</v>
      </c>
    </row>
    <row r="8927" spans="1:9">
      <c r="A8927">
        <v>1.8395575</v>
      </c>
      <c r="B8927">
        <v>0.2658721</v>
      </c>
      <c r="I8927">
        <v>0.2658721</v>
      </c>
    </row>
    <row r="8929" spans="1:9">
      <c r="A8929">
        <v>1.7883331</v>
      </c>
      <c r="B8929">
        <v>0.2839514</v>
      </c>
      <c r="I8929">
        <v>0.2839514</v>
      </c>
    </row>
    <row r="8930" spans="1:9">
      <c r="A8930">
        <v>1.8244915</v>
      </c>
      <c r="B8930">
        <v>0.2839514</v>
      </c>
      <c r="I8930">
        <v>0.2839514</v>
      </c>
    </row>
    <row r="8932" spans="1:9">
      <c r="A8932">
        <v>1.7762803</v>
      </c>
      <c r="B8932">
        <v>0.3020306</v>
      </c>
      <c r="I8932">
        <v>0.3020306</v>
      </c>
    </row>
    <row r="8933" spans="1:9">
      <c r="A8933">
        <v>1.7973727</v>
      </c>
      <c r="B8933">
        <v>0.3020306</v>
      </c>
      <c r="I8933">
        <v>0.3020306</v>
      </c>
    </row>
    <row r="8935" spans="1:9">
      <c r="A8935">
        <v>1.7702539</v>
      </c>
      <c r="B8935">
        <v>0.3201099</v>
      </c>
      <c r="I8935">
        <v>0.3201099</v>
      </c>
    </row>
    <row r="8936" spans="1:9">
      <c r="A8936">
        <v>1.7943595</v>
      </c>
      <c r="B8936">
        <v>0.3201099</v>
      </c>
      <c r="I8936">
        <v>0.3201099</v>
      </c>
    </row>
    <row r="8938" spans="1:9">
      <c r="A8938">
        <v>1.7732671</v>
      </c>
      <c r="B8938">
        <v>0.3381891</v>
      </c>
      <c r="I8938">
        <v>0.3381891</v>
      </c>
    </row>
    <row r="8939" spans="1:9">
      <c r="A8939">
        <v>1.8003859</v>
      </c>
      <c r="B8939">
        <v>0.3381891</v>
      </c>
      <c r="I8939">
        <v>0.3381891</v>
      </c>
    </row>
    <row r="8941" spans="1:9">
      <c r="A8941">
        <v>1.7702539</v>
      </c>
      <c r="B8941">
        <v>0.3562683</v>
      </c>
      <c r="I8941">
        <v>0.3562683</v>
      </c>
    </row>
    <row r="8942" spans="1:9">
      <c r="A8942">
        <v>1.7943595</v>
      </c>
      <c r="B8942">
        <v>0.3562683</v>
      </c>
      <c r="I8942">
        <v>0.3562683</v>
      </c>
    </row>
    <row r="8944" spans="1:9">
      <c r="A8944">
        <v>0.9717564</v>
      </c>
      <c r="B8944">
        <v>0.482823</v>
      </c>
      <c r="I8944">
        <v>0.482823</v>
      </c>
    </row>
    <row r="8945" spans="1:9">
      <c r="A8945">
        <v>0.9868224</v>
      </c>
      <c r="B8945">
        <v>0.482823</v>
      </c>
      <c r="I8945">
        <v>0.482823</v>
      </c>
    </row>
    <row r="8947" spans="1:9">
      <c r="A8947">
        <v>0.8843736</v>
      </c>
      <c r="B8947">
        <v>0.5009023</v>
      </c>
      <c r="I8947">
        <v>0.5009023</v>
      </c>
    </row>
    <row r="8948" spans="1:9">
      <c r="A8948">
        <v>0.8934132</v>
      </c>
      <c r="B8948">
        <v>0.5009023</v>
      </c>
      <c r="I8948">
        <v>0.5009023</v>
      </c>
    </row>
    <row r="8950" spans="1:9">
      <c r="A8950">
        <v>0.9566904000000001</v>
      </c>
      <c r="B8950">
        <v>0.5009023</v>
      </c>
      <c r="I8950">
        <v>0.5009023</v>
      </c>
    </row>
    <row r="8951" spans="1:9">
      <c r="A8951">
        <v>1.0139412</v>
      </c>
      <c r="B8951">
        <v>0.5009023</v>
      </c>
      <c r="I8951">
        <v>0.5009023</v>
      </c>
    </row>
    <row r="8953" spans="1:9">
      <c r="A8953">
        <v>0.8843736</v>
      </c>
      <c r="B8953">
        <v>0.5189815</v>
      </c>
      <c r="I8953">
        <v>0.5189815</v>
      </c>
    </row>
    <row r="8954" spans="1:9">
      <c r="A8954">
        <v>1.0018884</v>
      </c>
      <c r="B8954">
        <v>0.5189815</v>
      </c>
      <c r="I8954">
        <v>0.5189815</v>
      </c>
    </row>
    <row r="8956" spans="1:9">
      <c r="A8956">
        <v>0.9024528000000001</v>
      </c>
      <c r="B8956">
        <v>0.5370608</v>
      </c>
      <c r="I8956">
        <v>0.5370608</v>
      </c>
    </row>
    <row r="8957" spans="1:9">
      <c r="A8957">
        <v>0.9898356</v>
      </c>
      <c r="B8957">
        <v>0.5370608</v>
      </c>
      <c r="I8957">
        <v>0.5370608</v>
      </c>
    </row>
    <row r="8959" spans="1:9">
      <c r="A8959">
        <v>0.8904</v>
      </c>
      <c r="B8959">
        <v>0.55514</v>
      </c>
      <c r="I8959">
        <v>0.55514</v>
      </c>
    </row>
    <row r="8960" spans="1:9">
      <c r="A8960">
        <v>1.0169544</v>
      </c>
      <c r="B8960">
        <v>0.55514</v>
      </c>
      <c r="I8960">
        <v>0.55514</v>
      </c>
    </row>
    <row r="8962" spans="1:9">
      <c r="A8962">
        <v>0.8723209</v>
      </c>
      <c r="B8962">
        <v>0.5732192</v>
      </c>
      <c r="I8962">
        <v>0.5732192</v>
      </c>
    </row>
    <row r="8963" spans="1:9">
      <c r="A8963">
        <v>1.025994</v>
      </c>
      <c r="B8963">
        <v>0.5732192</v>
      </c>
      <c r="I8963">
        <v>0.5732192</v>
      </c>
    </row>
    <row r="8965" spans="1:9">
      <c r="A8965">
        <v>0.935598</v>
      </c>
      <c r="B8965">
        <v>0.5912984999999999</v>
      </c>
      <c r="I8965">
        <v>0.5912984999999999</v>
      </c>
    </row>
    <row r="8966" spans="1:9">
      <c r="A8966">
        <v>1.0320204</v>
      </c>
      <c r="B8966">
        <v>0.5912984999999999</v>
      </c>
      <c r="I8966">
        <v>0.5912984999999999</v>
      </c>
    </row>
    <row r="8968" spans="1:9">
      <c r="A8968">
        <v>0.9325848</v>
      </c>
      <c r="B8968">
        <v>0.6093777</v>
      </c>
      <c r="I8968">
        <v>0.6093777</v>
      </c>
    </row>
    <row r="8969" spans="1:9">
      <c r="A8969">
        <v>1.0410599</v>
      </c>
      <c r="B8969">
        <v>0.6093777</v>
      </c>
      <c r="I8969">
        <v>0.6093777</v>
      </c>
    </row>
    <row r="8971" spans="1:9">
      <c r="A8971">
        <v>0.96573</v>
      </c>
      <c r="B8971">
        <v>0.627457</v>
      </c>
      <c r="I8971">
        <v>0.627457</v>
      </c>
    </row>
    <row r="8972" spans="1:9">
      <c r="A8972">
        <v>1.0380468</v>
      </c>
      <c r="B8972">
        <v>0.627457</v>
      </c>
      <c r="I8972">
        <v>0.627457</v>
      </c>
    </row>
    <row r="8974" spans="1:9">
      <c r="A8974">
        <v>0.96573</v>
      </c>
      <c r="B8974">
        <v>0.6455362</v>
      </c>
      <c r="I8974">
        <v>0.6455362</v>
      </c>
    </row>
    <row r="8975" spans="1:9">
      <c r="A8975">
        <v>1.0320204</v>
      </c>
      <c r="B8975">
        <v>0.6455362</v>
      </c>
      <c r="I8975">
        <v>0.6455362</v>
      </c>
    </row>
    <row r="8977" spans="1:9">
      <c r="A8977">
        <v>0.9687432</v>
      </c>
      <c r="B8977">
        <v>0.6636154</v>
      </c>
      <c r="I8977">
        <v>0.6636154</v>
      </c>
    </row>
    <row r="8978" spans="1:9">
      <c r="A8978">
        <v>1.0199676</v>
      </c>
      <c r="B8978">
        <v>0.6636154</v>
      </c>
      <c r="I8978">
        <v>0.6636154</v>
      </c>
    </row>
    <row r="8980" spans="1:9">
      <c r="A8980">
        <v>0.980796</v>
      </c>
      <c r="B8980">
        <v>0.6816947</v>
      </c>
      <c r="I8980">
        <v>0.6816947</v>
      </c>
    </row>
    <row r="8981" spans="1:9">
      <c r="A8981">
        <v>1.0561259</v>
      </c>
      <c r="B8981">
        <v>0.6816947</v>
      </c>
      <c r="I8981">
        <v>0.6816947</v>
      </c>
    </row>
    <row r="8983" spans="1:9">
      <c r="A8983">
        <v>0.9777828</v>
      </c>
      <c r="B8983">
        <v>0.6997738999999999</v>
      </c>
      <c r="I8983">
        <v>0.6997738999999999</v>
      </c>
    </row>
    <row r="8984" spans="1:9">
      <c r="A8984">
        <v>1.0440731</v>
      </c>
      <c r="B8984">
        <v>0.6997738999999999</v>
      </c>
      <c r="I8984">
        <v>0.6997738999999999</v>
      </c>
    </row>
    <row r="8986" spans="1:9">
      <c r="A8986">
        <v>1.0018884</v>
      </c>
      <c r="B8986">
        <v>0.7178532</v>
      </c>
      <c r="I8986">
        <v>0.7178532</v>
      </c>
    </row>
    <row r="8987" spans="1:9">
      <c r="A8987">
        <v>1.025994</v>
      </c>
      <c r="B8987">
        <v>0.7178532</v>
      </c>
      <c r="I8987">
        <v>0.7178532</v>
      </c>
    </row>
    <row r="8989" spans="1:9">
      <c r="A8989">
        <v>0.4896447</v>
      </c>
      <c r="B8989">
        <v>0.627457</v>
      </c>
      <c r="I8989">
        <v>0.627457</v>
      </c>
    </row>
    <row r="8990" spans="1:9">
      <c r="A8990">
        <v>0.4926579</v>
      </c>
      <c r="B8990">
        <v>0.627457</v>
      </c>
      <c r="I8990">
        <v>0.627457</v>
      </c>
    </row>
    <row r="8992" spans="1:9">
      <c r="A8992">
        <v>-0.8301361</v>
      </c>
      <c r="B8992">
        <v>-0.5296144</v>
      </c>
      <c r="I8992">
        <v>-0.5296144</v>
      </c>
    </row>
    <row r="8993" spans="1:9">
      <c r="A8993">
        <v>-0.7849381</v>
      </c>
      <c r="B8993">
        <v>-0.5296144</v>
      </c>
      <c r="I8993">
        <v>-0.5296144</v>
      </c>
    </row>
    <row r="8995" spans="1:9">
      <c r="A8995">
        <v>-0.8241096999999999</v>
      </c>
      <c r="B8995">
        <v>-0.5115352</v>
      </c>
      <c r="I8995">
        <v>-0.5115352</v>
      </c>
    </row>
    <row r="8996" spans="1:9">
      <c r="A8996">
        <v>-0.7849381</v>
      </c>
      <c r="B8996">
        <v>-0.5115352</v>
      </c>
      <c r="I8996">
        <v>-0.5115352</v>
      </c>
    </row>
    <row r="8998" spans="1:9">
      <c r="A8998">
        <v>-0.8452021</v>
      </c>
      <c r="B8998">
        <v>-0.4934559</v>
      </c>
      <c r="I8998">
        <v>-0.4934559</v>
      </c>
    </row>
    <row r="8999" spans="1:9">
      <c r="A8999">
        <v>-0.7819249</v>
      </c>
      <c r="B8999">
        <v>-0.4934559</v>
      </c>
      <c r="I8999">
        <v>-0.4934559</v>
      </c>
    </row>
    <row r="9001" spans="1:9">
      <c r="A9001">
        <v>-0.8753341</v>
      </c>
      <c r="B9001">
        <v>-0.4753767</v>
      </c>
      <c r="I9001">
        <v>-0.4753767</v>
      </c>
    </row>
    <row r="9002" spans="1:9">
      <c r="A9002">
        <v>-0.8000041</v>
      </c>
      <c r="B9002">
        <v>-0.4753767</v>
      </c>
      <c r="I9002">
        <v>-0.4753767</v>
      </c>
    </row>
    <row r="9004" spans="1:9">
      <c r="A9004">
        <v>-0.8934132</v>
      </c>
      <c r="B9004">
        <v>-0.4572975</v>
      </c>
      <c r="I9004">
        <v>-0.4572975</v>
      </c>
    </row>
    <row r="9005" spans="1:9">
      <c r="A9005">
        <v>-0.8060305</v>
      </c>
      <c r="B9005">
        <v>-0.4572975</v>
      </c>
      <c r="I9005">
        <v>-0.4572975</v>
      </c>
    </row>
    <row r="9007" spans="1:9">
      <c r="A9007">
        <v>-0.905466</v>
      </c>
      <c r="B9007">
        <v>-0.4392182</v>
      </c>
      <c r="I9007">
        <v>-0.4392182</v>
      </c>
    </row>
    <row r="9008" spans="1:9">
      <c r="A9008">
        <v>-0.8421889</v>
      </c>
      <c r="B9008">
        <v>-0.4392182</v>
      </c>
      <c r="I9008">
        <v>-0.4392182</v>
      </c>
    </row>
    <row r="9010" spans="1:9">
      <c r="A9010">
        <v>-0.905466</v>
      </c>
      <c r="B9010">
        <v>-0.421139</v>
      </c>
      <c r="I9010">
        <v>-0.421139</v>
      </c>
    </row>
    <row r="9011" spans="1:9">
      <c r="A9011">
        <v>-0.8452021</v>
      </c>
      <c r="B9011">
        <v>-0.421139</v>
      </c>
      <c r="I9011">
        <v>-0.421139</v>
      </c>
    </row>
    <row r="9013" spans="1:9">
      <c r="A9013">
        <v>-0.905466</v>
      </c>
      <c r="B9013">
        <v>-0.4030597</v>
      </c>
      <c r="I9013">
        <v>-0.4030597</v>
      </c>
    </row>
    <row r="9014" spans="1:9">
      <c r="A9014">
        <v>-0.8512285000000001</v>
      </c>
      <c r="B9014">
        <v>-0.4030597</v>
      </c>
      <c r="I9014">
        <v>-0.4030597</v>
      </c>
    </row>
    <row r="9016" spans="1:9">
      <c r="A9016">
        <v>0.7307005</v>
      </c>
      <c r="B9016">
        <v>0.5009023</v>
      </c>
      <c r="I9016">
        <v>0.5009023</v>
      </c>
    </row>
    <row r="9017" spans="1:9">
      <c r="A9017">
        <v>0.7397401</v>
      </c>
      <c r="B9017">
        <v>0.5009023</v>
      </c>
      <c r="I9017">
        <v>0.5009023</v>
      </c>
    </row>
    <row r="9019" spans="1:9">
      <c r="A9019">
        <v>0.2968</v>
      </c>
      <c r="B9019">
        <v>0.8444078</v>
      </c>
      <c r="I9019">
        <v>0.8444078</v>
      </c>
    </row>
    <row r="9020" spans="1:9">
      <c r="A9020">
        <v>0.3450112</v>
      </c>
      <c r="B9020">
        <v>0.8444078</v>
      </c>
      <c r="I9020">
        <v>0.8444078</v>
      </c>
    </row>
    <row r="9022" spans="1:9">
      <c r="A9022">
        <v>0.357064</v>
      </c>
      <c r="B9022">
        <v>0.8444078</v>
      </c>
      <c r="I9022">
        <v>0.8444078</v>
      </c>
    </row>
    <row r="9023" spans="1:9">
      <c r="A9023">
        <v>0.3691168</v>
      </c>
      <c r="B9023">
        <v>0.8444078</v>
      </c>
      <c r="I9023">
        <v>0.8444078</v>
      </c>
    </row>
    <row r="9025" spans="1:9">
      <c r="A9025">
        <v>0.2787208</v>
      </c>
      <c r="B9025">
        <v>0.8624871</v>
      </c>
      <c r="I9025">
        <v>0.8624871</v>
      </c>
    </row>
    <row r="9026" spans="1:9">
      <c r="A9026">
        <v>0.3811696</v>
      </c>
      <c r="B9026">
        <v>0.8624871</v>
      </c>
      <c r="I9026">
        <v>0.8624871</v>
      </c>
    </row>
    <row r="9028" spans="1:9">
      <c r="A9028">
        <v>0.2636548</v>
      </c>
      <c r="B9028">
        <v>0.8805663</v>
      </c>
      <c r="I9028">
        <v>0.8805663</v>
      </c>
    </row>
    <row r="9029" spans="1:9">
      <c r="A9029">
        <v>0.357064</v>
      </c>
      <c r="B9029">
        <v>0.8805663</v>
      </c>
      <c r="I9029">
        <v>0.8805663</v>
      </c>
    </row>
    <row r="9031" spans="1:9">
      <c r="A9031">
        <v>0.2787208</v>
      </c>
      <c r="B9031">
        <v>0.8986456</v>
      </c>
      <c r="I9031">
        <v>0.8986456</v>
      </c>
    </row>
    <row r="9032" spans="1:9">
      <c r="A9032">
        <v>0.3480244</v>
      </c>
      <c r="B9032">
        <v>0.8986456</v>
      </c>
      <c r="I9032">
        <v>0.8986456</v>
      </c>
    </row>
    <row r="9034" spans="1:9">
      <c r="A9034">
        <v>0.2636548</v>
      </c>
      <c r="B9034">
        <v>0.8263286</v>
      </c>
      <c r="I9034">
        <v>0.8263286</v>
      </c>
    </row>
    <row r="9035" spans="1:9">
      <c r="A9035">
        <v>0.266668</v>
      </c>
      <c r="B9035">
        <v>0.8263286</v>
      </c>
      <c r="I9035">
        <v>0.8263286</v>
      </c>
    </row>
    <row r="9037" spans="1:9">
      <c r="A9037">
        <v>0.2787208</v>
      </c>
      <c r="B9037">
        <v>0.8263286</v>
      </c>
      <c r="I9037">
        <v>0.8263286</v>
      </c>
    </row>
    <row r="9038" spans="1:9">
      <c r="A9038">
        <v>0.2968</v>
      </c>
      <c r="B9038">
        <v>0.8263286</v>
      </c>
      <c r="I9038">
        <v>0.8263286</v>
      </c>
    </row>
    <row r="9040" spans="1:9">
      <c r="A9040">
        <v>0.2546152</v>
      </c>
      <c r="B9040">
        <v>0.8444078</v>
      </c>
      <c r="I9040">
        <v>0.8444078</v>
      </c>
    </row>
    <row r="9041" spans="1:9">
      <c r="A9041">
        <v>0.2907736</v>
      </c>
      <c r="B9041">
        <v>0.8444078</v>
      </c>
      <c r="I9041">
        <v>0.8444078</v>
      </c>
    </row>
    <row r="9043" spans="1:9">
      <c r="A9043">
        <v>0.2485888</v>
      </c>
      <c r="B9043">
        <v>0.8624871</v>
      </c>
      <c r="I9043">
        <v>0.8624871</v>
      </c>
    </row>
    <row r="9044" spans="1:9">
      <c r="A9044">
        <v>0.2757076</v>
      </c>
      <c r="B9044">
        <v>0.8624871</v>
      </c>
      <c r="I9044">
        <v>0.8624871</v>
      </c>
    </row>
    <row r="9046" spans="1:9">
      <c r="A9046">
        <v>0.6101726</v>
      </c>
      <c r="B9046">
        <v>0.8082494</v>
      </c>
      <c r="I9046">
        <v>0.8082494</v>
      </c>
    </row>
    <row r="9047" spans="1:9">
      <c r="A9047">
        <v>0.6372914</v>
      </c>
      <c r="B9047">
        <v>0.8082494</v>
      </c>
      <c r="I9047">
        <v>0.8082494</v>
      </c>
    </row>
    <row r="9049" spans="1:9">
      <c r="A9049">
        <v>0.5649746</v>
      </c>
      <c r="B9049">
        <v>0.8263286</v>
      </c>
      <c r="I9049">
        <v>0.8263286</v>
      </c>
    </row>
    <row r="9050" spans="1:9">
      <c r="A9050">
        <v>0.6192122</v>
      </c>
      <c r="B9050">
        <v>0.8263286</v>
      </c>
      <c r="I9050">
        <v>0.8263286</v>
      </c>
    </row>
    <row r="9052" spans="1:9">
      <c r="A9052">
        <v>1.7160163</v>
      </c>
      <c r="B9052">
        <v>0.8263286</v>
      </c>
      <c r="I9052">
        <v>0.8263286</v>
      </c>
    </row>
    <row r="9053" spans="1:9">
      <c r="A9053">
        <v>1.7190295</v>
      </c>
      <c r="B9053">
        <v>0.8263286</v>
      </c>
      <c r="I9053">
        <v>0.8263286</v>
      </c>
    </row>
    <row r="9055" spans="1:9">
      <c r="A9055">
        <v>1.7340955</v>
      </c>
      <c r="B9055">
        <v>0.8263286</v>
      </c>
      <c r="I9055">
        <v>0.8263286</v>
      </c>
    </row>
    <row r="9056" spans="1:9">
      <c r="A9056">
        <v>1.7491615</v>
      </c>
      <c r="B9056">
        <v>0.8263286</v>
      </c>
      <c r="I9056">
        <v>0.8263286</v>
      </c>
    </row>
    <row r="9058" spans="1:9">
      <c r="A9058">
        <v>0.5077239</v>
      </c>
      <c r="B9058">
        <v>0.8444078</v>
      </c>
      <c r="I9058">
        <v>0.8444078</v>
      </c>
    </row>
    <row r="9059" spans="1:9">
      <c r="A9059">
        <v>0.6101726</v>
      </c>
      <c r="B9059">
        <v>0.8444078</v>
      </c>
      <c r="I9059">
        <v>0.8444078</v>
      </c>
    </row>
    <row r="9061" spans="1:9">
      <c r="A9061">
        <v>1.7039635</v>
      </c>
      <c r="B9061">
        <v>0.8444078</v>
      </c>
      <c r="I9061">
        <v>0.8444078</v>
      </c>
    </row>
    <row r="9062" spans="1:9">
      <c r="A9062">
        <v>1.7582011</v>
      </c>
      <c r="B9062">
        <v>0.8444078</v>
      </c>
      <c r="I9062">
        <v>0.8444078</v>
      </c>
    </row>
    <row r="9064" spans="1:9">
      <c r="A9064">
        <v>0.4293807</v>
      </c>
      <c r="B9064">
        <v>0.8624871</v>
      </c>
      <c r="I9064">
        <v>0.8624871</v>
      </c>
    </row>
    <row r="9065" spans="1:9">
      <c r="A9065">
        <v>0.4655391</v>
      </c>
      <c r="B9065">
        <v>0.8624871</v>
      </c>
      <c r="I9065">
        <v>0.8624871</v>
      </c>
    </row>
    <row r="9067" spans="1:9">
      <c r="A9067">
        <v>0.4745787</v>
      </c>
      <c r="B9067">
        <v>0.8624871</v>
      </c>
      <c r="I9067">
        <v>0.8624871</v>
      </c>
    </row>
    <row r="9068" spans="1:9">
      <c r="A9068">
        <v>0.6071594</v>
      </c>
      <c r="B9068">
        <v>0.8624871</v>
      </c>
      <c r="I9068">
        <v>0.8624871</v>
      </c>
    </row>
    <row r="9070" spans="1:9">
      <c r="A9070">
        <v>1.6949239</v>
      </c>
      <c r="B9070">
        <v>0.8624871</v>
      </c>
      <c r="I9070">
        <v>0.8624871</v>
      </c>
    </row>
    <row r="9071" spans="1:9">
      <c r="A9071">
        <v>1.7612143</v>
      </c>
      <c r="B9071">
        <v>0.8624871</v>
      </c>
      <c r="I9071">
        <v>0.8624871</v>
      </c>
    </row>
    <row r="9073" spans="1:9">
      <c r="A9073">
        <v>0.4896447</v>
      </c>
      <c r="B9073">
        <v>0.8805663</v>
      </c>
      <c r="I9073">
        <v>0.8805663</v>
      </c>
    </row>
    <row r="9074" spans="1:9">
      <c r="A9074">
        <v>0.6252386</v>
      </c>
      <c r="B9074">
        <v>0.8805663</v>
      </c>
      <c r="I9074">
        <v>0.8805663</v>
      </c>
    </row>
    <row r="9076" spans="1:9">
      <c r="A9076">
        <v>1.7099899</v>
      </c>
      <c r="B9076">
        <v>0.8805663</v>
      </c>
      <c r="I9076">
        <v>0.8805663</v>
      </c>
    </row>
    <row r="9077" spans="1:9">
      <c r="A9077">
        <v>1.7612143</v>
      </c>
      <c r="B9077">
        <v>0.8805663</v>
      </c>
      <c r="I9077">
        <v>0.8805663</v>
      </c>
    </row>
    <row r="9079" spans="1:9">
      <c r="A9079">
        <v>0.4866315</v>
      </c>
      <c r="B9079">
        <v>0.8986456</v>
      </c>
      <c r="I9079">
        <v>0.8986456</v>
      </c>
    </row>
    <row r="9080" spans="1:9">
      <c r="A9080">
        <v>0.6131858</v>
      </c>
      <c r="B9080">
        <v>0.8986456</v>
      </c>
      <c r="I9080">
        <v>0.8986456</v>
      </c>
    </row>
    <row r="9082" spans="1:9">
      <c r="A9082">
        <v>1.7009503</v>
      </c>
      <c r="B9082">
        <v>0.8986456</v>
      </c>
      <c r="I9082">
        <v>0.8986456</v>
      </c>
    </row>
    <row r="9083" spans="1:9">
      <c r="A9083">
        <v>1.7582011</v>
      </c>
      <c r="B9083">
        <v>0.8986456</v>
      </c>
      <c r="I9083">
        <v>0.8986456</v>
      </c>
    </row>
    <row r="9085" spans="1:9">
      <c r="A9085">
        <v>1.8003859</v>
      </c>
      <c r="B9085">
        <v>0.8986456</v>
      </c>
      <c r="I9085">
        <v>0.8986456</v>
      </c>
    </row>
    <row r="9086" spans="1:9">
      <c r="A9086">
        <v>1.8094255</v>
      </c>
      <c r="B9086">
        <v>0.8986456</v>
      </c>
      <c r="I9086">
        <v>0.8986456</v>
      </c>
    </row>
    <row r="9088" spans="1:9">
      <c r="A9088">
        <v>0.5016975</v>
      </c>
      <c r="B9088">
        <v>0.9167248</v>
      </c>
      <c r="I9088">
        <v>0.9167248</v>
      </c>
    </row>
    <row r="9089" spans="1:9">
      <c r="A9089">
        <v>0.5830538</v>
      </c>
      <c r="B9089">
        <v>0.9167248</v>
      </c>
      <c r="I9089">
        <v>0.9167248</v>
      </c>
    </row>
    <row r="9091" spans="1:9">
      <c r="A9091">
        <v>1.6436996</v>
      </c>
      <c r="B9091">
        <v>0.9167248</v>
      </c>
      <c r="I9091">
        <v>0.9167248</v>
      </c>
    </row>
    <row r="9092" spans="1:9">
      <c r="A9092">
        <v>1.6919107</v>
      </c>
      <c r="B9092">
        <v>0.9167248</v>
      </c>
      <c r="I9092">
        <v>0.9167248</v>
      </c>
    </row>
    <row r="9094" spans="1:9">
      <c r="A9094">
        <v>1.6979371</v>
      </c>
      <c r="B9094">
        <v>0.9167248</v>
      </c>
      <c r="I9094">
        <v>0.9167248</v>
      </c>
    </row>
    <row r="9095" spans="1:9">
      <c r="A9095">
        <v>1.7582011</v>
      </c>
      <c r="B9095">
        <v>0.9167248</v>
      </c>
      <c r="I9095">
        <v>0.9167248</v>
      </c>
    </row>
    <row r="9097" spans="1:9">
      <c r="A9097">
        <v>1.7853199</v>
      </c>
      <c r="B9097">
        <v>0.9167248</v>
      </c>
      <c r="I9097">
        <v>0.9167248</v>
      </c>
    </row>
    <row r="9098" spans="1:9">
      <c r="A9098">
        <v>1.7913463</v>
      </c>
      <c r="B9098">
        <v>0.9167248</v>
      </c>
      <c r="I9098">
        <v>0.9167248</v>
      </c>
    </row>
    <row r="9100" spans="1:9">
      <c r="A9100">
        <v>0.5016975</v>
      </c>
      <c r="B9100">
        <v>0.934804</v>
      </c>
      <c r="I9100">
        <v>0.934804</v>
      </c>
    </row>
    <row r="9101" spans="1:9">
      <c r="A9101">
        <v>0.5830538</v>
      </c>
      <c r="B9101">
        <v>0.934804</v>
      </c>
      <c r="I9101">
        <v>0.934804</v>
      </c>
    </row>
    <row r="9103" spans="1:9">
      <c r="A9103">
        <v>1.0862579</v>
      </c>
      <c r="B9103">
        <v>0.934804</v>
      </c>
      <c r="I9103">
        <v>0.934804</v>
      </c>
    </row>
    <row r="9104" spans="1:9">
      <c r="A9104">
        <v>1.1073503</v>
      </c>
      <c r="B9104">
        <v>0.934804</v>
      </c>
      <c r="I9104">
        <v>0.934804</v>
      </c>
    </row>
    <row r="9106" spans="1:9">
      <c r="A9106">
        <v>1.3484062</v>
      </c>
      <c r="B9106">
        <v>0.934804</v>
      </c>
      <c r="I9106">
        <v>0.934804</v>
      </c>
    </row>
    <row r="9107" spans="1:9">
      <c r="A9107">
        <v>1.4056569</v>
      </c>
      <c r="B9107">
        <v>0.934804</v>
      </c>
      <c r="I9107">
        <v>0.934804</v>
      </c>
    </row>
    <row r="9109" spans="1:9">
      <c r="A9109">
        <v>1.6015148</v>
      </c>
      <c r="B9109">
        <v>0.934804</v>
      </c>
      <c r="I9109">
        <v>0.934804</v>
      </c>
    </row>
    <row r="9110" spans="1:9">
      <c r="A9110">
        <v>1.7461483</v>
      </c>
      <c r="B9110">
        <v>0.934804</v>
      </c>
      <c r="I9110">
        <v>0.934804</v>
      </c>
    </row>
    <row r="9112" spans="1:9">
      <c r="A9112">
        <v>1.7702539</v>
      </c>
      <c r="B9112">
        <v>0.934804</v>
      </c>
      <c r="I9112">
        <v>0.934804</v>
      </c>
    </row>
    <row r="9113" spans="1:9">
      <c r="A9113">
        <v>1.7943595</v>
      </c>
      <c r="B9113">
        <v>0.934804</v>
      </c>
      <c r="I9113">
        <v>0.934804</v>
      </c>
    </row>
    <row r="9115" spans="1:9">
      <c r="A9115">
        <v>0.4384203</v>
      </c>
      <c r="B9115">
        <v>0.9528833</v>
      </c>
      <c r="I9115">
        <v>0.9528833</v>
      </c>
    </row>
    <row r="9116" spans="1:9">
      <c r="A9116">
        <v>0.601133</v>
      </c>
      <c r="B9116">
        <v>0.9528833</v>
      </c>
      <c r="I9116">
        <v>0.9528833</v>
      </c>
    </row>
    <row r="9118" spans="1:9">
      <c r="A9118">
        <v>0.6855026</v>
      </c>
      <c r="B9118">
        <v>0.9528833</v>
      </c>
      <c r="I9118">
        <v>0.9528833</v>
      </c>
    </row>
    <row r="9119" spans="1:9">
      <c r="A9119">
        <v>0.6885158</v>
      </c>
      <c r="B9119">
        <v>0.9528833</v>
      </c>
      <c r="I9119">
        <v>0.9528833</v>
      </c>
    </row>
    <row r="9121" spans="1:9">
      <c r="A9121">
        <v>0.7307005</v>
      </c>
      <c r="B9121">
        <v>0.9528833</v>
      </c>
      <c r="I9121">
        <v>0.9528833</v>
      </c>
    </row>
    <row r="9122" spans="1:9">
      <c r="A9122">
        <v>0.7367269</v>
      </c>
      <c r="B9122">
        <v>0.9528833</v>
      </c>
      <c r="I9122">
        <v>0.9528833</v>
      </c>
    </row>
    <row r="9124" spans="1:9">
      <c r="A9124">
        <v>1.0380468</v>
      </c>
      <c r="B9124">
        <v>0.9528833</v>
      </c>
      <c r="I9124">
        <v>0.9528833</v>
      </c>
    </row>
    <row r="9125" spans="1:9">
      <c r="A9125">
        <v>1.1314559</v>
      </c>
      <c r="B9125">
        <v>0.9528833</v>
      </c>
      <c r="I9125">
        <v>0.9528833</v>
      </c>
    </row>
    <row r="9127" spans="1:9">
      <c r="A9127">
        <v>1.1404955</v>
      </c>
      <c r="B9127">
        <v>0.9528833</v>
      </c>
      <c r="I9127">
        <v>0.9528833</v>
      </c>
    </row>
    <row r="9128" spans="1:9">
      <c r="A9128">
        <v>1.2067858</v>
      </c>
      <c r="B9128">
        <v>0.9528833</v>
      </c>
      <c r="I9128">
        <v>0.9528833</v>
      </c>
    </row>
    <row r="9130" spans="1:9">
      <c r="A9130">
        <v>1.2610234</v>
      </c>
      <c r="B9130">
        <v>0.9528833</v>
      </c>
      <c r="I9130">
        <v>0.9528833</v>
      </c>
    </row>
    <row r="9131" spans="1:9">
      <c r="A9131">
        <v>1.4719473</v>
      </c>
      <c r="B9131">
        <v>0.9528833</v>
      </c>
      <c r="I9131">
        <v>0.9528833</v>
      </c>
    </row>
    <row r="9133" spans="1:9">
      <c r="A9133">
        <v>1.5713828</v>
      </c>
      <c r="B9133">
        <v>0.9528833</v>
      </c>
      <c r="I9133">
        <v>0.9528833</v>
      </c>
    </row>
    <row r="9134" spans="1:9">
      <c r="A9134">
        <v>1.7310823</v>
      </c>
      <c r="B9134">
        <v>0.9528833</v>
      </c>
      <c r="I9134">
        <v>0.9528833</v>
      </c>
    </row>
    <row r="9136" spans="1:9">
      <c r="A9136">
        <v>1.7551879</v>
      </c>
      <c r="B9136">
        <v>0.9528833</v>
      </c>
      <c r="I9136">
        <v>0.9528833</v>
      </c>
    </row>
    <row r="9137" spans="1:9">
      <c r="A9137">
        <v>1.7702539</v>
      </c>
      <c r="B9137">
        <v>0.9528833</v>
      </c>
      <c r="I9137">
        <v>0.9528833</v>
      </c>
    </row>
    <row r="9139" spans="1:9">
      <c r="A9139">
        <v>0.4203411</v>
      </c>
      <c r="B9139">
        <v>0.9709625</v>
      </c>
      <c r="I9139">
        <v>0.9709625</v>
      </c>
    </row>
    <row r="9140" spans="1:9">
      <c r="A9140">
        <v>0.7337137</v>
      </c>
      <c r="B9140">
        <v>0.9709625</v>
      </c>
      <c r="I9140">
        <v>0.9709625</v>
      </c>
    </row>
    <row r="9142" spans="1:9">
      <c r="A9142">
        <v>0.9687432</v>
      </c>
      <c r="B9142">
        <v>0.9709625</v>
      </c>
      <c r="I9142">
        <v>0.9709625</v>
      </c>
    </row>
    <row r="9143" spans="1:9">
      <c r="A9143">
        <v>1.2037726</v>
      </c>
      <c r="B9143">
        <v>0.9709625</v>
      </c>
      <c r="I9143">
        <v>0.9709625</v>
      </c>
    </row>
    <row r="9145" spans="1:9">
      <c r="A9145">
        <v>1.2128122</v>
      </c>
      <c r="B9145">
        <v>0.9709625</v>
      </c>
      <c r="I9145">
        <v>0.9709625</v>
      </c>
    </row>
    <row r="9146" spans="1:9">
      <c r="A9146">
        <v>1.4719473</v>
      </c>
      <c r="B9146">
        <v>0.9709625</v>
      </c>
      <c r="I9146">
        <v>0.9709625</v>
      </c>
    </row>
    <row r="9148" spans="1:9">
      <c r="A9148">
        <v>1.5472772</v>
      </c>
      <c r="B9148">
        <v>0.9709625</v>
      </c>
      <c r="I9148">
        <v>0.9709625</v>
      </c>
    </row>
    <row r="9149" spans="1:9">
      <c r="A9149">
        <v>1.7220427</v>
      </c>
      <c r="B9149">
        <v>0.9709625</v>
      </c>
      <c r="I9149">
        <v>0.9709625</v>
      </c>
    </row>
    <row r="9151" spans="1:9">
      <c r="A9151">
        <v>1.7310823</v>
      </c>
      <c r="B9151">
        <v>0.9709625</v>
      </c>
      <c r="I9151">
        <v>0.9709625</v>
      </c>
    </row>
    <row r="9152" spans="1:9">
      <c r="A9152">
        <v>1.7461483</v>
      </c>
      <c r="B9152">
        <v>0.9709625</v>
      </c>
      <c r="I9152">
        <v>0.9709625</v>
      </c>
    </row>
    <row r="9154" spans="1:9">
      <c r="A9154">
        <v>1.9118742</v>
      </c>
      <c r="B9154">
        <v>0.9709625</v>
      </c>
      <c r="I9154">
        <v>0.9709625</v>
      </c>
    </row>
    <row r="9155" spans="1:9">
      <c r="A9155">
        <v>1.9299534</v>
      </c>
      <c r="B9155">
        <v>0.9709625</v>
      </c>
      <c r="I9155">
        <v>0.9709625</v>
      </c>
    </row>
    <row r="9157" spans="1:9">
      <c r="A9157">
        <v>0.3811696</v>
      </c>
      <c r="B9157">
        <v>0.9890418</v>
      </c>
      <c r="I9157">
        <v>0.9890418</v>
      </c>
    </row>
    <row r="9158" spans="1:9">
      <c r="A9158">
        <v>0.7427532999999999</v>
      </c>
      <c r="B9158">
        <v>0.9890418</v>
      </c>
      <c r="I9158">
        <v>0.9890418</v>
      </c>
    </row>
    <row r="9160" spans="1:9">
      <c r="A9160">
        <v>0.9446376</v>
      </c>
      <c r="B9160">
        <v>0.9890418</v>
      </c>
      <c r="I9160">
        <v>0.9890418</v>
      </c>
    </row>
    <row r="9161" spans="1:9">
      <c r="A9161">
        <v>1.4568813</v>
      </c>
      <c r="B9161">
        <v>0.9890418</v>
      </c>
      <c r="I9161">
        <v>0.9890418</v>
      </c>
    </row>
    <row r="9163" spans="1:9">
      <c r="A9163">
        <v>1.5171453</v>
      </c>
      <c r="B9163">
        <v>0.9890418</v>
      </c>
      <c r="I9163">
        <v>0.9890418</v>
      </c>
    </row>
    <row r="9164" spans="1:9">
      <c r="A9164">
        <v>1.7069767</v>
      </c>
      <c r="B9164">
        <v>0.9890418</v>
      </c>
      <c r="I9164">
        <v>0.9890418</v>
      </c>
    </row>
    <row r="9166" spans="1:9">
      <c r="A9166">
        <v>1.7130031</v>
      </c>
      <c r="B9166">
        <v>0.9890418</v>
      </c>
      <c r="I9166">
        <v>0.9890418</v>
      </c>
    </row>
    <row r="9167" spans="1:9">
      <c r="A9167">
        <v>1.7280691</v>
      </c>
      <c r="B9167">
        <v>0.9890418</v>
      </c>
      <c r="I9167">
        <v>0.9890418</v>
      </c>
    </row>
    <row r="9169" spans="1:9">
      <c r="A9169">
        <v>1.8877686</v>
      </c>
      <c r="B9169">
        <v>0.9890418</v>
      </c>
      <c r="I9169">
        <v>0.9890418</v>
      </c>
    </row>
    <row r="9170" spans="1:9">
      <c r="A9170">
        <v>1.923927</v>
      </c>
      <c r="B9170">
        <v>0.9890418</v>
      </c>
      <c r="I9170">
        <v>0.9890418</v>
      </c>
    </row>
    <row r="9172" spans="1:9">
      <c r="A9172">
        <v>0.3751432</v>
      </c>
      <c r="B9172">
        <v>1.007121</v>
      </c>
      <c r="I9172">
        <v>1.007121</v>
      </c>
    </row>
    <row r="9173" spans="1:9">
      <c r="A9173">
        <v>0.7668589</v>
      </c>
      <c r="B9173">
        <v>1.007121</v>
      </c>
      <c r="I9173">
        <v>1.007121</v>
      </c>
    </row>
    <row r="9175" spans="1:9">
      <c r="A9175">
        <v>0.8512285000000001</v>
      </c>
      <c r="B9175">
        <v>1.007121</v>
      </c>
      <c r="I9175">
        <v>1.007121</v>
      </c>
    </row>
    <row r="9176" spans="1:9">
      <c r="A9176">
        <v>0.8572549</v>
      </c>
      <c r="B9176">
        <v>1.007121</v>
      </c>
      <c r="I9176">
        <v>1.007121</v>
      </c>
    </row>
    <row r="9178" spans="1:9">
      <c r="A9178">
        <v>0.8693077</v>
      </c>
      <c r="B9178">
        <v>1.007121</v>
      </c>
      <c r="I9178">
        <v>1.007121</v>
      </c>
    </row>
    <row r="9179" spans="1:9">
      <c r="A9179">
        <v>0.9114924</v>
      </c>
      <c r="B9179">
        <v>1.007121</v>
      </c>
      <c r="I9179">
        <v>1.007121</v>
      </c>
    </row>
    <row r="9181" spans="1:9">
      <c r="A9181">
        <v>0.9175188</v>
      </c>
      <c r="B9181">
        <v>1.007121</v>
      </c>
      <c r="I9181">
        <v>1.007121</v>
      </c>
    </row>
    <row r="9182" spans="1:9">
      <c r="A9182">
        <v>1.6376732</v>
      </c>
      <c r="B9182">
        <v>1.007121</v>
      </c>
      <c r="I9182">
        <v>1.007121</v>
      </c>
    </row>
    <row r="9184" spans="1:9">
      <c r="A9184">
        <v>1.863663</v>
      </c>
      <c r="B9184">
        <v>1.007121</v>
      </c>
      <c r="I9184">
        <v>1.007121</v>
      </c>
    </row>
    <row r="9185" spans="1:9">
      <c r="A9185">
        <v>1.9148874</v>
      </c>
      <c r="B9185">
        <v>1.007121</v>
      </c>
      <c r="I9185">
        <v>1.007121</v>
      </c>
    </row>
    <row r="9187" spans="1:9">
      <c r="A9187">
        <v>0.3661036</v>
      </c>
      <c r="B9187">
        <v>1.0252002</v>
      </c>
      <c r="I9187">
        <v>1.0252002</v>
      </c>
    </row>
    <row r="9188" spans="1:9">
      <c r="A9188">
        <v>1.6105544</v>
      </c>
      <c r="B9188">
        <v>1.0252002</v>
      </c>
      <c r="I9188">
        <v>1.0252002</v>
      </c>
    </row>
    <row r="9190" spans="1:9">
      <c r="A9190">
        <v>1.8395575</v>
      </c>
      <c r="B9190">
        <v>1.0252002</v>
      </c>
      <c r="I9190">
        <v>1.0252002</v>
      </c>
    </row>
    <row r="9191" spans="1:9">
      <c r="A9191">
        <v>1.9118742</v>
      </c>
      <c r="B9191">
        <v>1.0252002</v>
      </c>
      <c r="I9191">
        <v>1.0252002</v>
      </c>
    </row>
    <row r="9193" spans="1:9">
      <c r="A9193">
        <v>0.326932</v>
      </c>
      <c r="B9193">
        <v>1.0432795</v>
      </c>
      <c r="I9193">
        <v>1.0432795</v>
      </c>
    </row>
    <row r="9194" spans="1:9">
      <c r="A9194">
        <v>1.6165808</v>
      </c>
      <c r="B9194">
        <v>1.0432795</v>
      </c>
      <c r="I9194">
        <v>1.0432795</v>
      </c>
    </row>
    <row r="9196" spans="1:9">
      <c r="A9196">
        <v>1.8244915</v>
      </c>
      <c r="B9196">
        <v>1.0432795</v>
      </c>
      <c r="I9196">
        <v>1.0432795</v>
      </c>
    </row>
    <row r="9197" spans="1:9">
      <c r="A9197">
        <v>1.9058478</v>
      </c>
      <c r="B9197">
        <v>1.0432795</v>
      </c>
      <c r="I9197">
        <v>1.0432795</v>
      </c>
    </row>
    <row r="9199" spans="1:9">
      <c r="A9199">
        <v>0.3209056</v>
      </c>
      <c r="B9199">
        <v>1.0613587</v>
      </c>
      <c r="I9199">
        <v>1.0613587</v>
      </c>
    </row>
    <row r="9200" spans="1:9">
      <c r="A9200">
        <v>1.6226072</v>
      </c>
      <c r="B9200">
        <v>1.0613587</v>
      </c>
      <c r="I9200">
        <v>1.0613587</v>
      </c>
    </row>
    <row r="9202" spans="1:9">
      <c r="A9202">
        <v>1.8275047</v>
      </c>
      <c r="B9202">
        <v>1.0613587</v>
      </c>
      <c r="I9202">
        <v>1.0613587</v>
      </c>
    </row>
    <row r="9203" spans="1:9">
      <c r="A9203">
        <v>1.8696894</v>
      </c>
      <c r="B9203">
        <v>1.0613587</v>
      </c>
      <c r="I9203">
        <v>1.0613587</v>
      </c>
    </row>
    <row r="9205" spans="1:9">
      <c r="A9205">
        <v>0.3209056</v>
      </c>
      <c r="B9205">
        <v>1.079438</v>
      </c>
      <c r="I9205">
        <v>1.079438</v>
      </c>
    </row>
    <row r="9206" spans="1:9">
      <c r="A9206">
        <v>1.6979371</v>
      </c>
      <c r="B9206">
        <v>1.079438</v>
      </c>
      <c r="I9206">
        <v>1.079438</v>
      </c>
    </row>
    <row r="9208" spans="1:9">
      <c r="A9208">
        <v>1.7280691</v>
      </c>
      <c r="B9208">
        <v>1.079438</v>
      </c>
      <c r="I9208">
        <v>1.079438</v>
      </c>
    </row>
    <row r="9209" spans="1:9">
      <c r="A9209">
        <v>1.7642275</v>
      </c>
      <c r="B9209">
        <v>1.079438</v>
      </c>
      <c r="I9209">
        <v>1.079438</v>
      </c>
    </row>
    <row r="9211" spans="1:9">
      <c r="A9211">
        <v>1.8275047</v>
      </c>
      <c r="B9211">
        <v>1.079438</v>
      </c>
      <c r="I9211">
        <v>1.079438</v>
      </c>
    </row>
    <row r="9212" spans="1:9">
      <c r="A9212">
        <v>1.8606498</v>
      </c>
      <c r="B9212">
        <v>1.079438</v>
      </c>
      <c r="I9212">
        <v>1.079438</v>
      </c>
    </row>
    <row r="9214" spans="1:9">
      <c r="A9214">
        <v>0.3209056</v>
      </c>
      <c r="B9214">
        <v>1.0975172</v>
      </c>
      <c r="I9214">
        <v>1.0975172</v>
      </c>
    </row>
    <row r="9215" spans="1:9">
      <c r="A9215">
        <v>1.7491615</v>
      </c>
      <c r="B9215">
        <v>1.0975172</v>
      </c>
      <c r="I9215">
        <v>1.0975172</v>
      </c>
    </row>
    <row r="9217" spans="1:9">
      <c r="A9217">
        <v>1.8003859</v>
      </c>
      <c r="B9217">
        <v>1.0975172</v>
      </c>
      <c r="I9217">
        <v>1.0975172</v>
      </c>
    </row>
    <row r="9218" spans="1:9">
      <c r="A9218">
        <v>1.8033991</v>
      </c>
      <c r="B9218">
        <v>1.0975172</v>
      </c>
      <c r="I9218">
        <v>1.0975172</v>
      </c>
    </row>
    <row r="9220" spans="1:9">
      <c r="A9220">
        <v>1.8305179</v>
      </c>
      <c r="B9220">
        <v>1.0975172</v>
      </c>
      <c r="I9220">
        <v>1.0975172</v>
      </c>
    </row>
    <row r="9221" spans="1:9">
      <c r="A9221">
        <v>1.9269402</v>
      </c>
      <c r="B9221">
        <v>1.0975172</v>
      </c>
      <c r="I9221">
        <v>1.0975172</v>
      </c>
    </row>
    <row r="9223" spans="1:9">
      <c r="A9223">
        <v>0.341998</v>
      </c>
      <c r="B9223">
        <v>1.1155964</v>
      </c>
      <c r="I9223">
        <v>1.1155964</v>
      </c>
    </row>
    <row r="9224" spans="1:9">
      <c r="A9224">
        <v>1.8064123</v>
      </c>
      <c r="B9224">
        <v>1.1155964</v>
      </c>
      <c r="I9224">
        <v>1.1155964</v>
      </c>
    </row>
    <row r="9226" spans="1:9">
      <c r="A9226">
        <v>1.8214783</v>
      </c>
      <c r="B9226">
        <v>1.1155964</v>
      </c>
      <c r="I9226">
        <v>1.1155964</v>
      </c>
    </row>
    <row r="9227" spans="1:9">
      <c r="A9227">
        <v>1.9480326</v>
      </c>
      <c r="B9227">
        <v>1.1155964</v>
      </c>
      <c r="I9227">
        <v>1.1155964</v>
      </c>
    </row>
    <row r="9229" spans="1:9">
      <c r="A9229">
        <v>0.3299452</v>
      </c>
      <c r="B9229">
        <v>1.1336757</v>
      </c>
      <c r="I9229">
        <v>1.1336757</v>
      </c>
    </row>
    <row r="9230" spans="1:9">
      <c r="A9230">
        <v>1.9510458</v>
      </c>
      <c r="B9230">
        <v>1.1336757</v>
      </c>
      <c r="I9230">
        <v>1.1336757</v>
      </c>
    </row>
    <row r="9232" spans="1:9">
      <c r="A9232">
        <v>-1.893795</v>
      </c>
      <c r="B9232">
        <v>1.1517549</v>
      </c>
      <c r="I9232">
        <v>1.1517549</v>
      </c>
    </row>
    <row r="9233" spans="1:9">
      <c r="A9233">
        <v>-1.8576366</v>
      </c>
      <c r="B9233">
        <v>1.1517549</v>
      </c>
      <c r="I9233">
        <v>1.1517549</v>
      </c>
    </row>
    <row r="9235" spans="1:9">
      <c r="A9235">
        <v>0.3209056</v>
      </c>
      <c r="B9235">
        <v>1.1517549</v>
      </c>
      <c r="I9235">
        <v>1.1517549</v>
      </c>
    </row>
    <row r="9236" spans="1:9">
      <c r="A9236">
        <v>0.3751432</v>
      </c>
      <c r="B9236">
        <v>1.1517549</v>
      </c>
      <c r="I9236">
        <v>1.1517549</v>
      </c>
    </row>
    <row r="9238" spans="1:9">
      <c r="A9238">
        <v>0.3992488</v>
      </c>
      <c r="B9238">
        <v>1.1517549</v>
      </c>
      <c r="I9238">
        <v>1.1517549</v>
      </c>
    </row>
    <row r="9239" spans="1:9">
      <c r="A9239">
        <v>0.4052751</v>
      </c>
      <c r="B9239">
        <v>1.1517549</v>
      </c>
      <c r="I9239">
        <v>1.1517549</v>
      </c>
    </row>
    <row r="9241" spans="1:9">
      <c r="A9241">
        <v>0.4354071</v>
      </c>
      <c r="B9241">
        <v>1.1517549</v>
      </c>
      <c r="I9241">
        <v>1.1517549</v>
      </c>
    </row>
    <row r="9242" spans="1:9">
      <c r="A9242">
        <v>1.9359798</v>
      </c>
      <c r="B9242">
        <v>1.1517549</v>
      </c>
      <c r="I9242">
        <v>1.1517549</v>
      </c>
    </row>
    <row r="9244" spans="1:9">
      <c r="A9244">
        <v>-1.9028346</v>
      </c>
      <c r="B9244">
        <v>1.1698342</v>
      </c>
      <c r="I9244">
        <v>1.1698342</v>
      </c>
    </row>
    <row r="9245" spans="1:9">
      <c r="A9245">
        <v>-1.8516102</v>
      </c>
      <c r="B9245">
        <v>1.1698342</v>
      </c>
      <c r="I9245">
        <v>1.1698342</v>
      </c>
    </row>
    <row r="9247" spans="1:9">
      <c r="A9247">
        <v>-1.8455838</v>
      </c>
      <c r="B9247">
        <v>1.1698342</v>
      </c>
      <c r="I9247">
        <v>1.1698342</v>
      </c>
    </row>
    <row r="9248" spans="1:9">
      <c r="A9248">
        <v>-1.8124387</v>
      </c>
      <c r="B9248">
        <v>1.1698342</v>
      </c>
      <c r="I9248">
        <v>1.1698342</v>
      </c>
    </row>
    <row r="9250" spans="1:9">
      <c r="A9250">
        <v>0.3148792</v>
      </c>
      <c r="B9250">
        <v>1.1698342</v>
      </c>
      <c r="I9250">
        <v>1.1698342</v>
      </c>
    </row>
    <row r="9251" spans="1:9">
      <c r="A9251">
        <v>0.3510376</v>
      </c>
      <c r="B9251">
        <v>1.1698342</v>
      </c>
      <c r="I9251">
        <v>1.1698342</v>
      </c>
    </row>
    <row r="9253" spans="1:9">
      <c r="A9253">
        <v>0.3751432</v>
      </c>
      <c r="B9253">
        <v>1.1698342</v>
      </c>
      <c r="I9253">
        <v>1.1698342</v>
      </c>
    </row>
    <row r="9254" spans="1:9">
      <c r="A9254">
        <v>0.4293807</v>
      </c>
      <c r="B9254">
        <v>1.1698342</v>
      </c>
      <c r="I9254">
        <v>1.1698342</v>
      </c>
    </row>
    <row r="9256" spans="1:9">
      <c r="A9256">
        <v>0.4715655</v>
      </c>
      <c r="B9256">
        <v>1.1698342</v>
      </c>
      <c r="I9256">
        <v>1.1698342</v>
      </c>
    </row>
    <row r="9257" spans="1:9">
      <c r="A9257">
        <v>0.7548061</v>
      </c>
      <c r="B9257">
        <v>1.1698342</v>
      </c>
      <c r="I9257">
        <v>1.1698342</v>
      </c>
    </row>
    <row r="9259" spans="1:9">
      <c r="A9259">
        <v>0.7728853</v>
      </c>
      <c r="B9259">
        <v>1.1698342</v>
      </c>
      <c r="I9259">
        <v>1.1698342</v>
      </c>
    </row>
    <row r="9260" spans="1:9">
      <c r="A9260">
        <v>1.9028346</v>
      </c>
      <c r="B9260">
        <v>1.1698342</v>
      </c>
      <c r="I9260">
        <v>1.1698342</v>
      </c>
    </row>
    <row r="9262" spans="1:9">
      <c r="A9262">
        <v>-1.8727026</v>
      </c>
      <c r="B9262">
        <v>1.1879134</v>
      </c>
      <c r="I9262">
        <v>1.1879134</v>
      </c>
    </row>
    <row r="9263" spans="1:9">
      <c r="A9263">
        <v>-1.848597</v>
      </c>
      <c r="B9263">
        <v>1.1879134</v>
      </c>
      <c r="I9263">
        <v>1.1879134</v>
      </c>
    </row>
    <row r="9265" spans="1:9">
      <c r="A9265">
        <v>0.3028264</v>
      </c>
      <c r="B9265">
        <v>1.1879134</v>
      </c>
      <c r="I9265">
        <v>1.1879134</v>
      </c>
    </row>
    <row r="9266" spans="1:9">
      <c r="A9266">
        <v>0.4113015</v>
      </c>
      <c r="B9266">
        <v>1.1879134</v>
      </c>
      <c r="I9266">
        <v>1.1879134</v>
      </c>
    </row>
    <row r="9268" spans="1:9">
      <c r="A9268">
        <v>0.4595127</v>
      </c>
      <c r="B9268">
        <v>1.1879134</v>
      </c>
      <c r="I9268">
        <v>1.1879134</v>
      </c>
    </row>
    <row r="9269" spans="1:9">
      <c r="A9269">
        <v>0.4806051</v>
      </c>
      <c r="B9269">
        <v>1.1879134</v>
      </c>
      <c r="I9269">
        <v>1.1879134</v>
      </c>
    </row>
    <row r="9271" spans="1:9">
      <c r="A9271">
        <v>0.5318295</v>
      </c>
      <c r="B9271">
        <v>1.1879134</v>
      </c>
      <c r="I9271">
        <v>1.1879134</v>
      </c>
    </row>
    <row r="9272" spans="1:9">
      <c r="A9272">
        <v>0.5619614000000001</v>
      </c>
      <c r="B9272">
        <v>1.1879134</v>
      </c>
      <c r="I9272">
        <v>1.1879134</v>
      </c>
    </row>
    <row r="9274" spans="1:9">
      <c r="A9274">
        <v>0.571001</v>
      </c>
      <c r="B9274">
        <v>1.1879134</v>
      </c>
      <c r="I9274">
        <v>1.1879134</v>
      </c>
    </row>
    <row r="9275" spans="1:9">
      <c r="A9275">
        <v>0.7096082</v>
      </c>
      <c r="B9275">
        <v>1.1879134</v>
      </c>
      <c r="I9275">
        <v>1.1879134</v>
      </c>
    </row>
    <row r="9277" spans="1:9">
      <c r="A9277">
        <v>0.7156346</v>
      </c>
      <c r="B9277">
        <v>1.1879134</v>
      </c>
      <c r="I9277">
        <v>1.1879134</v>
      </c>
    </row>
    <row r="9278" spans="1:9">
      <c r="A9278">
        <v>0.7638457</v>
      </c>
      <c r="B9278">
        <v>1.1879134</v>
      </c>
      <c r="I9278">
        <v>1.1879134</v>
      </c>
    </row>
    <row r="9280" spans="1:9">
      <c r="A9280">
        <v>0.7789117</v>
      </c>
      <c r="B9280">
        <v>1.1879134</v>
      </c>
      <c r="I9280">
        <v>1.1879134</v>
      </c>
    </row>
    <row r="9281" spans="1:9">
      <c r="A9281">
        <v>1.8727026</v>
      </c>
      <c r="B9281">
        <v>1.1879134</v>
      </c>
      <c r="I9281">
        <v>1.1879134</v>
      </c>
    </row>
    <row r="9283" spans="1:9">
      <c r="A9283">
        <v>0.6885158</v>
      </c>
      <c r="B9283">
        <v>1.2059926</v>
      </c>
      <c r="I9283">
        <v>1.2059926</v>
      </c>
    </row>
    <row r="9284" spans="1:9">
      <c r="A9284">
        <v>0.7427532999999999</v>
      </c>
      <c r="B9284">
        <v>1.2059926</v>
      </c>
      <c r="I9284">
        <v>1.2059926</v>
      </c>
    </row>
    <row r="9286" spans="1:9">
      <c r="A9286">
        <v>0.7548061</v>
      </c>
      <c r="B9286">
        <v>1.2059926</v>
      </c>
      <c r="I9286">
        <v>1.2059926</v>
      </c>
    </row>
    <row r="9287" spans="1:9">
      <c r="A9287">
        <v>1.6316468</v>
      </c>
      <c r="B9287">
        <v>1.2059926</v>
      </c>
      <c r="I9287">
        <v>1.2059926</v>
      </c>
    </row>
    <row r="9289" spans="1:9">
      <c r="A9289">
        <v>1.7401219</v>
      </c>
      <c r="B9289">
        <v>1.2059926</v>
      </c>
      <c r="I9289">
        <v>1.2059926</v>
      </c>
    </row>
    <row r="9290" spans="1:9">
      <c r="A9290">
        <v>1.7702539</v>
      </c>
      <c r="B9290">
        <v>1.2059926</v>
      </c>
      <c r="I9290">
        <v>1.2059926</v>
      </c>
    </row>
    <row r="9292" spans="1:9">
      <c r="A9292">
        <v>1.7883331</v>
      </c>
      <c r="B9292">
        <v>1.2059926</v>
      </c>
      <c r="I9292">
        <v>1.2059926</v>
      </c>
    </row>
    <row r="9293" spans="1:9">
      <c r="A9293">
        <v>1.7943595</v>
      </c>
      <c r="B9293">
        <v>1.2059926</v>
      </c>
      <c r="I9293">
        <v>1.2059926</v>
      </c>
    </row>
    <row r="9295" spans="1:9">
      <c r="A9295">
        <v>0.5197767</v>
      </c>
      <c r="B9295">
        <v>1.2240719</v>
      </c>
      <c r="I9295">
        <v>1.2240719</v>
      </c>
    </row>
    <row r="9296" spans="1:9">
      <c r="A9296">
        <v>0.5559351</v>
      </c>
      <c r="B9296">
        <v>1.2240719</v>
      </c>
      <c r="I9296">
        <v>1.2240719</v>
      </c>
    </row>
    <row r="9298" spans="1:9">
      <c r="A9298">
        <v>0.6824894</v>
      </c>
      <c r="B9298">
        <v>1.2240719</v>
      </c>
      <c r="I9298">
        <v>1.2240719</v>
      </c>
    </row>
    <row r="9299" spans="1:9">
      <c r="A9299">
        <v>0.7216609</v>
      </c>
      <c r="B9299">
        <v>1.2240719</v>
      </c>
      <c r="I9299">
        <v>1.2240719</v>
      </c>
    </row>
    <row r="9301" spans="1:9">
      <c r="A9301">
        <v>0.7397401</v>
      </c>
      <c r="B9301">
        <v>1.2240719</v>
      </c>
      <c r="I9301">
        <v>1.2240719</v>
      </c>
    </row>
    <row r="9302" spans="1:9">
      <c r="A9302">
        <v>0.7548061</v>
      </c>
      <c r="B9302">
        <v>1.2240719</v>
      </c>
      <c r="I9302">
        <v>1.2240719</v>
      </c>
    </row>
    <row r="9304" spans="1:9">
      <c r="A9304">
        <v>0.7638457</v>
      </c>
      <c r="B9304">
        <v>1.2240719</v>
      </c>
      <c r="I9304">
        <v>1.2240719</v>
      </c>
    </row>
    <row r="9305" spans="1:9">
      <c r="A9305">
        <v>1.2911554</v>
      </c>
      <c r="B9305">
        <v>1.2240719</v>
      </c>
      <c r="I9305">
        <v>1.2240719</v>
      </c>
    </row>
    <row r="9307" spans="1:9">
      <c r="A9307">
        <v>1.3273138</v>
      </c>
      <c r="B9307">
        <v>1.2240719</v>
      </c>
      <c r="I9307">
        <v>1.2240719</v>
      </c>
    </row>
    <row r="9308" spans="1:9">
      <c r="A9308">
        <v>1.330327</v>
      </c>
      <c r="B9308">
        <v>1.2240719</v>
      </c>
      <c r="I9308">
        <v>1.2240719</v>
      </c>
    </row>
    <row r="9310" spans="1:9">
      <c r="A9310">
        <v>1.4026437</v>
      </c>
      <c r="B9310">
        <v>1.2240719</v>
      </c>
      <c r="I9310">
        <v>1.2240719</v>
      </c>
    </row>
    <row r="9311" spans="1:9">
      <c r="A9311">
        <v>1.5050925</v>
      </c>
      <c r="B9311">
        <v>1.2240719</v>
      </c>
      <c r="I9311">
        <v>1.2240719</v>
      </c>
    </row>
    <row r="9313" spans="1:9">
      <c r="A9313">
        <v>0.5348427</v>
      </c>
      <c r="B9313">
        <v>1.2421511</v>
      </c>
      <c r="I9313">
        <v>1.2421511</v>
      </c>
    </row>
    <row r="9314" spans="1:9">
      <c r="A9314">
        <v>0.5619614000000001</v>
      </c>
      <c r="B9314">
        <v>1.2421511</v>
      </c>
      <c r="I9314">
        <v>1.2421511</v>
      </c>
    </row>
    <row r="9316" spans="1:9">
      <c r="A9316">
        <v>0.7939777</v>
      </c>
      <c r="B9316">
        <v>1.2421511</v>
      </c>
      <c r="I9316">
        <v>1.2421511</v>
      </c>
    </row>
    <row r="9317" spans="1:9">
      <c r="A9317">
        <v>1.1103635</v>
      </c>
      <c r="B9317">
        <v>1.2421511</v>
      </c>
      <c r="I9317">
        <v>1.2421511</v>
      </c>
    </row>
    <row r="9319" spans="1:9">
      <c r="A9319">
        <v>1.1284427</v>
      </c>
      <c r="B9319">
        <v>1.2421511</v>
      </c>
      <c r="I9319">
        <v>1.2421511</v>
      </c>
    </row>
    <row r="9320" spans="1:9">
      <c r="A9320">
        <v>1.1525483</v>
      </c>
      <c r="B9320">
        <v>1.2421511</v>
      </c>
      <c r="I9320">
        <v>1.2421511</v>
      </c>
    </row>
    <row r="9322" spans="1:9">
      <c r="A9322">
        <v>1.2128122</v>
      </c>
      <c r="B9322">
        <v>1.2421511</v>
      </c>
      <c r="I9322">
        <v>1.2421511</v>
      </c>
    </row>
    <row r="9323" spans="1:9">
      <c r="A9323">
        <v>1.2188386</v>
      </c>
      <c r="B9323">
        <v>1.2421511</v>
      </c>
      <c r="I9323">
        <v>1.2421511</v>
      </c>
    </row>
    <row r="9325" spans="1:9">
      <c r="A9325">
        <v>1.3815513</v>
      </c>
      <c r="B9325">
        <v>1.2421511</v>
      </c>
      <c r="I9325">
        <v>1.2421511</v>
      </c>
    </row>
    <row r="9326" spans="1:9">
      <c r="A9326">
        <v>1.4026437</v>
      </c>
      <c r="B9326">
        <v>1.2421511</v>
      </c>
      <c r="I9326">
        <v>1.2421511</v>
      </c>
    </row>
    <row r="9328" spans="1:9">
      <c r="A9328">
        <v>0.571001</v>
      </c>
      <c r="B9328">
        <v>1.2602304</v>
      </c>
      <c r="I9328">
        <v>1.2602304</v>
      </c>
    </row>
    <row r="9329" spans="1:9">
      <c r="A9329">
        <v>0.6282518</v>
      </c>
      <c r="B9329">
        <v>1.2602304</v>
      </c>
      <c r="I9329">
        <v>1.2602304</v>
      </c>
    </row>
    <row r="9331" spans="1:9">
      <c r="A9331">
        <v>0.8964264</v>
      </c>
      <c r="B9331">
        <v>1.2602304</v>
      </c>
      <c r="I9331">
        <v>1.2602304</v>
      </c>
    </row>
    <row r="9332" spans="1:9">
      <c r="A9332">
        <v>1.0952975</v>
      </c>
      <c r="B9332">
        <v>1.2602304</v>
      </c>
      <c r="I9332">
        <v>1.2602304</v>
      </c>
    </row>
    <row r="9334" spans="1:9">
      <c r="A9334">
        <v>1.3243006</v>
      </c>
      <c r="B9334">
        <v>1.2602304</v>
      </c>
      <c r="I9334">
        <v>1.2602304</v>
      </c>
    </row>
    <row r="9335" spans="1:9">
      <c r="A9335">
        <v>1.3755249</v>
      </c>
      <c r="B9335">
        <v>1.2602304</v>
      </c>
      <c r="I9335">
        <v>1.2602304</v>
      </c>
    </row>
    <row r="9337" spans="1:9">
      <c r="A9337">
        <v>0.9416244</v>
      </c>
      <c r="B9337">
        <v>1.2783096</v>
      </c>
      <c r="I9337">
        <v>1.2783096</v>
      </c>
    </row>
    <row r="9338" spans="1:9">
      <c r="A9338">
        <v>0.9868224</v>
      </c>
      <c r="B9338">
        <v>1.2783096</v>
      </c>
      <c r="I9338">
        <v>1.2783096</v>
      </c>
    </row>
    <row r="9340" spans="1:9">
      <c r="A9340">
        <v>0.4414335</v>
      </c>
      <c r="B9340">
        <v>-0.0414749</v>
      </c>
      <c r="I9340">
        <v>-0.0414749</v>
      </c>
    </row>
    <row r="9341" spans="1:9">
      <c r="A9341">
        <v>0.4625259</v>
      </c>
      <c r="B9341">
        <v>-0.0414749</v>
      </c>
      <c r="I9341">
        <v>-0.0414749</v>
      </c>
    </row>
    <row r="9343" spans="1:9">
      <c r="A9343">
        <v>0.6282518</v>
      </c>
      <c r="B9343">
        <v>0.3381891</v>
      </c>
      <c r="I9343">
        <v>0.3381891</v>
      </c>
    </row>
    <row r="9344" spans="1:9">
      <c r="A9344">
        <v>0.6342782</v>
      </c>
      <c r="B9344">
        <v>0.3381891</v>
      </c>
      <c r="I9344">
        <v>0.3381891</v>
      </c>
    </row>
    <row r="9346" spans="1:9">
      <c r="A9346">
        <v>0.6161990000000001</v>
      </c>
      <c r="B9346">
        <v>0.3562683</v>
      </c>
      <c r="I9346">
        <v>0.3562683</v>
      </c>
    </row>
    <row r="9347" spans="1:9">
      <c r="A9347">
        <v>0.7035818</v>
      </c>
      <c r="B9347">
        <v>0.3562683</v>
      </c>
      <c r="I9347">
        <v>0.3562683</v>
      </c>
    </row>
    <row r="9349" spans="1:9">
      <c r="A9349">
        <v>0.6071594</v>
      </c>
      <c r="B9349">
        <v>0.3743476</v>
      </c>
      <c r="I9349">
        <v>0.3743476</v>
      </c>
    </row>
    <row r="9350" spans="1:9">
      <c r="A9350">
        <v>0.7216609</v>
      </c>
      <c r="B9350">
        <v>0.3743476</v>
      </c>
      <c r="I9350">
        <v>0.3743476</v>
      </c>
    </row>
    <row r="9352" spans="1:9">
      <c r="A9352">
        <v>0.5981198</v>
      </c>
      <c r="B9352">
        <v>0.3924268</v>
      </c>
      <c r="I9352">
        <v>0.3924268</v>
      </c>
    </row>
    <row r="9353" spans="1:9">
      <c r="A9353">
        <v>0.7849381</v>
      </c>
      <c r="B9353">
        <v>0.3924268</v>
      </c>
      <c r="I9353">
        <v>0.3924268</v>
      </c>
    </row>
    <row r="9355" spans="1:9">
      <c r="A9355">
        <v>0.5800406</v>
      </c>
      <c r="B9355">
        <v>0.4105061</v>
      </c>
      <c r="I9355">
        <v>0.4105061</v>
      </c>
    </row>
    <row r="9356" spans="1:9">
      <c r="A9356">
        <v>0.8030173</v>
      </c>
      <c r="B9356">
        <v>0.4105061</v>
      </c>
      <c r="I9356">
        <v>0.4105061</v>
      </c>
    </row>
    <row r="9358" spans="1:9">
      <c r="A9358">
        <v>0.571001</v>
      </c>
      <c r="B9358">
        <v>0.4285853</v>
      </c>
      <c r="I9358">
        <v>0.4285853</v>
      </c>
    </row>
    <row r="9359" spans="1:9">
      <c r="A9359">
        <v>0.8060305</v>
      </c>
      <c r="B9359">
        <v>0.4285853</v>
      </c>
      <c r="I9359">
        <v>0.4285853</v>
      </c>
    </row>
    <row r="9361" spans="1:9">
      <c r="A9361">
        <v>0.5679878</v>
      </c>
      <c r="B9361">
        <v>0.4466646</v>
      </c>
      <c r="I9361">
        <v>0.4466646</v>
      </c>
    </row>
    <row r="9362" spans="1:9">
      <c r="A9362">
        <v>0.8030173</v>
      </c>
      <c r="B9362">
        <v>0.4466646</v>
      </c>
      <c r="I9362">
        <v>0.4466646</v>
      </c>
    </row>
    <row r="9364" spans="1:9">
      <c r="A9364">
        <v>0.5619614000000001</v>
      </c>
      <c r="B9364">
        <v>0.4647438</v>
      </c>
      <c r="I9364">
        <v>0.4647438</v>
      </c>
    </row>
    <row r="9365" spans="1:9">
      <c r="A9365">
        <v>0.7487797</v>
      </c>
      <c r="B9365">
        <v>0.4647438</v>
      </c>
      <c r="I9365">
        <v>0.4647438</v>
      </c>
    </row>
    <row r="9367" spans="1:9">
      <c r="A9367">
        <v>0.5438823</v>
      </c>
      <c r="B9367">
        <v>0.482823</v>
      </c>
      <c r="I9367">
        <v>0.482823</v>
      </c>
    </row>
    <row r="9368" spans="1:9">
      <c r="A9368">
        <v>0.7427532999999999</v>
      </c>
      <c r="B9368">
        <v>0.482823</v>
      </c>
      <c r="I9368">
        <v>0.482823</v>
      </c>
    </row>
    <row r="9370" spans="1:9">
      <c r="A9370">
        <v>0.5348427</v>
      </c>
      <c r="B9370">
        <v>0.5009023</v>
      </c>
      <c r="I9370">
        <v>0.5009023</v>
      </c>
    </row>
    <row r="9371" spans="1:9">
      <c r="A9371">
        <v>0.7246741</v>
      </c>
      <c r="B9371">
        <v>0.5009023</v>
      </c>
      <c r="I9371">
        <v>0.5009023</v>
      </c>
    </row>
    <row r="9373" spans="1:9">
      <c r="A9373">
        <v>0.5227899</v>
      </c>
      <c r="B9373">
        <v>0.5189815</v>
      </c>
      <c r="I9373">
        <v>0.5189815</v>
      </c>
    </row>
    <row r="9374" spans="1:9">
      <c r="A9374">
        <v>0.7156346</v>
      </c>
      <c r="B9374">
        <v>0.5189815</v>
      </c>
      <c r="I9374">
        <v>0.5189815</v>
      </c>
    </row>
    <row r="9376" spans="1:9">
      <c r="A9376">
        <v>0.5137503</v>
      </c>
      <c r="B9376">
        <v>0.5370608</v>
      </c>
      <c r="I9376">
        <v>0.5370608</v>
      </c>
    </row>
    <row r="9377" spans="1:9">
      <c r="A9377">
        <v>0.7035818</v>
      </c>
      <c r="B9377">
        <v>0.5370608</v>
      </c>
      <c r="I9377">
        <v>0.5370608</v>
      </c>
    </row>
    <row r="9379" spans="1:9">
      <c r="A9379">
        <v>0.5016975</v>
      </c>
      <c r="B9379">
        <v>0.55514</v>
      </c>
      <c r="I9379">
        <v>0.55514</v>
      </c>
    </row>
    <row r="9380" spans="1:9">
      <c r="A9380">
        <v>0.6885158</v>
      </c>
      <c r="B9380">
        <v>0.55514</v>
      </c>
      <c r="I9380">
        <v>0.55514</v>
      </c>
    </row>
    <row r="9382" spans="1:9">
      <c r="A9382">
        <v>0.4926579</v>
      </c>
      <c r="B9382">
        <v>0.5732192</v>
      </c>
      <c r="I9382">
        <v>0.5732192</v>
      </c>
    </row>
    <row r="9383" spans="1:9">
      <c r="A9383">
        <v>0.6704366</v>
      </c>
      <c r="B9383">
        <v>0.5732192</v>
      </c>
      <c r="I9383">
        <v>0.5732192</v>
      </c>
    </row>
    <row r="9385" spans="1:9">
      <c r="A9385">
        <v>0.5227899</v>
      </c>
      <c r="B9385">
        <v>0.5912984999999999</v>
      </c>
      <c r="I9385">
        <v>0.5912984999999999</v>
      </c>
    </row>
    <row r="9386" spans="1:9">
      <c r="A9386">
        <v>0.6131858</v>
      </c>
      <c r="B9386">
        <v>0.5912984999999999</v>
      </c>
      <c r="I9386">
        <v>0.5912984999999999</v>
      </c>
    </row>
    <row r="9388" spans="1:9">
      <c r="A9388">
        <v>0.5288163</v>
      </c>
      <c r="B9388">
        <v>0.6093777</v>
      </c>
      <c r="I9388">
        <v>0.6093777</v>
      </c>
    </row>
    <row r="9389" spans="1:9">
      <c r="A9389">
        <v>0.5920934</v>
      </c>
      <c r="B9389">
        <v>0.6093777</v>
      </c>
      <c r="I9389">
        <v>0.6093777</v>
      </c>
    </row>
    <row r="9391" spans="1:9">
      <c r="A9391">
        <v>0.5378559000000001</v>
      </c>
      <c r="B9391">
        <v>0.627457</v>
      </c>
      <c r="I9391">
        <v>0.627457</v>
      </c>
    </row>
    <row r="9392" spans="1:9">
      <c r="A9392">
        <v>0.5619614000000001</v>
      </c>
      <c r="B9392">
        <v>0.627457</v>
      </c>
      <c r="I9392">
        <v>0.627457</v>
      </c>
    </row>
    <row r="9394" spans="1:9">
      <c r="A9394">
        <v>2.3879595</v>
      </c>
      <c r="B9394">
        <v>-0.1680296</v>
      </c>
      <c r="I9394">
        <v>-0.1680296</v>
      </c>
    </row>
    <row r="9395" spans="1:9">
      <c r="A9395">
        <v>2.3909727</v>
      </c>
      <c r="B9395">
        <v>-0.1680296</v>
      </c>
      <c r="I9395">
        <v>-0.1680296</v>
      </c>
    </row>
    <row r="9397" spans="1:9">
      <c r="A9397">
        <v>2.3698803</v>
      </c>
      <c r="B9397">
        <v>-0.1499504</v>
      </c>
      <c r="I9397">
        <v>-0.1499504</v>
      </c>
    </row>
    <row r="9398" spans="1:9">
      <c r="A9398">
        <v>2.3728935</v>
      </c>
      <c r="B9398">
        <v>-0.1499504</v>
      </c>
      <c r="I9398">
        <v>-0.1499504</v>
      </c>
    </row>
    <row r="9400" spans="1:9">
      <c r="A9400">
        <v>0.3540508</v>
      </c>
      <c r="B9400">
        <v>0.1935552</v>
      </c>
      <c r="I9400">
        <v>0.1935552</v>
      </c>
    </row>
    <row r="9401" spans="1:9">
      <c r="A9401">
        <v>0.3691168</v>
      </c>
      <c r="B9401">
        <v>0.1935552</v>
      </c>
      <c r="I9401">
        <v>0.1935552</v>
      </c>
    </row>
    <row r="9403" spans="1:9">
      <c r="A9403">
        <v>0.3962356</v>
      </c>
      <c r="B9403">
        <v>0.1935552</v>
      </c>
      <c r="I9403">
        <v>0.1935552</v>
      </c>
    </row>
    <row r="9404" spans="1:9">
      <c r="A9404">
        <v>0.4022619</v>
      </c>
      <c r="B9404">
        <v>0.1935552</v>
      </c>
      <c r="I9404">
        <v>0.1935552</v>
      </c>
    </row>
    <row r="9406" spans="1:9">
      <c r="A9406">
        <v>0.4173279</v>
      </c>
      <c r="B9406">
        <v>0.1935552</v>
      </c>
      <c r="I9406">
        <v>0.1935552</v>
      </c>
    </row>
    <row r="9407" spans="1:9">
      <c r="A9407">
        <v>0.4323939</v>
      </c>
      <c r="B9407">
        <v>0.1935552</v>
      </c>
      <c r="I9407">
        <v>0.1935552</v>
      </c>
    </row>
    <row r="9409" spans="1:9">
      <c r="A9409">
        <v>0.3480244</v>
      </c>
      <c r="B9409">
        <v>0.2116344</v>
      </c>
      <c r="I9409">
        <v>0.2116344</v>
      </c>
    </row>
    <row r="9410" spans="1:9">
      <c r="A9410">
        <v>0.4715655</v>
      </c>
      <c r="B9410">
        <v>0.2116344</v>
      </c>
      <c r="I9410">
        <v>0.2116344</v>
      </c>
    </row>
    <row r="9412" spans="1:9">
      <c r="A9412">
        <v>0.5016975</v>
      </c>
      <c r="B9412">
        <v>0.2116344</v>
      </c>
      <c r="I9412">
        <v>0.2116344</v>
      </c>
    </row>
    <row r="9413" spans="1:9">
      <c r="A9413">
        <v>0.5077239</v>
      </c>
      <c r="B9413">
        <v>0.2116344</v>
      </c>
      <c r="I9413">
        <v>0.2116344</v>
      </c>
    </row>
    <row r="9415" spans="1:9">
      <c r="A9415">
        <v>0.341998</v>
      </c>
      <c r="B9415">
        <v>0.2297137</v>
      </c>
      <c r="I9415">
        <v>0.2297137</v>
      </c>
    </row>
    <row r="9416" spans="1:9">
      <c r="A9416">
        <v>0.4806051</v>
      </c>
      <c r="B9416">
        <v>0.2297137</v>
      </c>
      <c r="I9416">
        <v>0.2297137</v>
      </c>
    </row>
    <row r="9418" spans="1:9">
      <c r="A9418">
        <v>0.4956711</v>
      </c>
      <c r="B9418">
        <v>0.2297137</v>
      </c>
      <c r="I9418">
        <v>0.2297137</v>
      </c>
    </row>
    <row r="9419" spans="1:9">
      <c r="A9419">
        <v>0.5167635</v>
      </c>
      <c r="B9419">
        <v>0.2297137</v>
      </c>
      <c r="I9419">
        <v>0.2297137</v>
      </c>
    </row>
    <row r="9421" spans="1:9">
      <c r="A9421">
        <v>0.3359716</v>
      </c>
      <c r="B9421">
        <v>0.2477929</v>
      </c>
      <c r="I9421">
        <v>0.2477929</v>
      </c>
    </row>
    <row r="9422" spans="1:9">
      <c r="A9422">
        <v>0.5258031</v>
      </c>
      <c r="B9422">
        <v>0.2477929</v>
      </c>
      <c r="I9422">
        <v>0.2477929</v>
      </c>
    </row>
    <row r="9424" spans="1:9">
      <c r="A9424">
        <v>0.3299452</v>
      </c>
      <c r="B9424">
        <v>0.2658721</v>
      </c>
      <c r="I9424">
        <v>0.2658721</v>
      </c>
    </row>
    <row r="9425" spans="1:9">
      <c r="A9425">
        <v>0.5348427</v>
      </c>
      <c r="B9425">
        <v>0.2658721</v>
      </c>
      <c r="I9425">
        <v>0.2658721</v>
      </c>
    </row>
    <row r="9427" spans="1:9">
      <c r="A9427">
        <v>0.3359716</v>
      </c>
      <c r="B9427">
        <v>0.2839514</v>
      </c>
      <c r="I9427">
        <v>0.2839514</v>
      </c>
    </row>
    <row r="9428" spans="1:9">
      <c r="A9428">
        <v>0.5378559000000001</v>
      </c>
      <c r="B9428">
        <v>0.2839514</v>
      </c>
      <c r="I9428">
        <v>0.2839514</v>
      </c>
    </row>
    <row r="9430" spans="1:9">
      <c r="A9430">
        <v>0.3359716</v>
      </c>
      <c r="B9430">
        <v>0.3020306</v>
      </c>
      <c r="I9430">
        <v>0.3020306</v>
      </c>
    </row>
    <row r="9431" spans="1:9">
      <c r="A9431">
        <v>0.5378559000000001</v>
      </c>
      <c r="B9431">
        <v>0.3020306</v>
      </c>
      <c r="I9431">
        <v>0.3020306</v>
      </c>
    </row>
    <row r="9433" spans="1:9">
      <c r="A9433">
        <v>0.3540508</v>
      </c>
      <c r="B9433">
        <v>0.3201099</v>
      </c>
      <c r="I9433">
        <v>0.3201099</v>
      </c>
    </row>
    <row r="9434" spans="1:9">
      <c r="A9434">
        <v>0.5378559000000001</v>
      </c>
      <c r="B9434">
        <v>0.3201099</v>
      </c>
      <c r="I9434">
        <v>0.3201099</v>
      </c>
    </row>
    <row r="9436" spans="1:9">
      <c r="A9436">
        <v>0.3540508</v>
      </c>
      <c r="B9436">
        <v>0.3381891</v>
      </c>
      <c r="I9436">
        <v>0.3381891</v>
      </c>
    </row>
    <row r="9437" spans="1:9">
      <c r="A9437">
        <v>0.5408691</v>
      </c>
      <c r="B9437">
        <v>0.3381891</v>
      </c>
      <c r="I9437">
        <v>0.3381891</v>
      </c>
    </row>
    <row r="9439" spans="1:9">
      <c r="A9439">
        <v>0.3510376</v>
      </c>
      <c r="B9439">
        <v>0.3562683</v>
      </c>
      <c r="I9439">
        <v>0.3562683</v>
      </c>
    </row>
    <row r="9440" spans="1:9">
      <c r="A9440">
        <v>0.5589483</v>
      </c>
      <c r="B9440">
        <v>0.3562683</v>
      </c>
      <c r="I9440">
        <v>0.3562683</v>
      </c>
    </row>
    <row r="9442" spans="1:9">
      <c r="A9442">
        <v>0.3510376</v>
      </c>
      <c r="B9442">
        <v>0.3743476</v>
      </c>
      <c r="I9442">
        <v>0.3743476</v>
      </c>
    </row>
    <row r="9443" spans="1:9">
      <c r="A9443">
        <v>0.5468955</v>
      </c>
      <c r="B9443">
        <v>0.3743476</v>
      </c>
      <c r="I9443">
        <v>0.3743476</v>
      </c>
    </row>
    <row r="9445" spans="1:9">
      <c r="A9445">
        <v>0.3510376</v>
      </c>
      <c r="B9445">
        <v>0.3924268</v>
      </c>
      <c r="I9445">
        <v>0.3924268</v>
      </c>
    </row>
    <row r="9446" spans="1:9">
      <c r="A9446">
        <v>0.5408691</v>
      </c>
      <c r="B9446">
        <v>0.3924268</v>
      </c>
      <c r="I9446">
        <v>0.3924268</v>
      </c>
    </row>
    <row r="9448" spans="1:9">
      <c r="A9448">
        <v>0.3661036</v>
      </c>
      <c r="B9448">
        <v>0.4105061</v>
      </c>
      <c r="I9448">
        <v>0.4105061</v>
      </c>
    </row>
    <row r="9449" spans="1:9">
      <c r="A9449">
        <v>0.5378559000000001</v>
      </c>
      <c r="B9449">
        <v>0.4105061</v>
      </c>
      <c r="I9449">
        <v>0.4105061</v>
      </c>
    </row>
    <row r="9451" spans="1:9">
      <c r="A9451">
        <v>0.3661036</v>
      </c>
      <c r="B9451">
        <v>0.4285853</v>
      </c>
      <c r="I9451">
        <v>0.4285853</v>
      </c>
    </row>
    <row r="9452" spans="1:9">
      <c r="A9452">
        <v>0.5378559000000001</v>
      </c>
      <c r="B9452">
        <v>0.4285853</v>
      </c>
      <c r="I9452">
        <v>0.4285853</v>
      </c>
    </row>
    <row r="9454" spans="1:9">
      <c r="A9454">
        <v>0.1762721</v>
      </c>
      <c r="B9454">
        <v>0.8805663</v>
      </c>
      <c r="I9454">
        <v>0.8805663</v>
      </c>
    </row>
    <row r="9455" spans="1:9">
      <c r="A9455">
        <v>0.2003777</v>
      </c>
      <c r="B9455">
        <v>0.8805663</v>
      </c>
      <c r="I9455">
        <v>0.8805663</v>
      </c>
    </row>
    <row r="9457" spans="1:9">
      <c r="A9457">
        <v>0.2124305</v>
      </c>
      <c r="B9457">
        <v>0.9167248</v>
      </c>
      <c r="I9457">
        <v>0.9167248</v>
      </c>
    </row>
    <row r="9458" spans="1:9">
      <c r="A9458">
        <v>0.2546152</v>
      </c>
      <c r="B9458">
        <v>0.9167248</v>
      </c>
      <c r="I9458">
        <v>0.9167248</v>
      </c>
    </row>
    <row r="9460" spans="1:9">
      <c r="A9460">
        <v>0.2696812</v>
      </c>
      <c r="B9460">
        <v>0.9167248</v>
      </c>
      <c r="I9460">
        <v>0.9167248</v>
      </c>
    </row>
    <row r="9461" spans="1:9">
      <c r="A9461">
        <v>0.2757076</v>
      </c>
      <c r="B9461">
        <v>0.9167248</v>
      </c>
      <c r="I9461">
        <v>0.9167248</v>
      </c>
    </row>
    <row r="9463" spans="1:9">
      <c r="A9463">
        <v>-0.1913381</v>
      </c>
      <c r="B9463">
        <v>0.1573967</v>
      </c>
      <c r="I9463">
        <v>0.1573967</v>
      </c>
    </row>
    <row r="9464" spans="1:9">
      <c r="A9464">
        <v>-0.1642193</v>
      </c>
      <c r="B9464">
        <v>0.1573967</v>
      </c>
      <c r="I9464">
        <v>0.1573967</v>
      </c>
    </row>
    <row r="9466" spans="1:9">
      <c r="A9466">
        <v>-0.1973645</v>
      </c>
      <c r="B9466">
        <v>0.1754759</v>
      </c>
      <c r="I9466">
        <v>0.1754759</v>
      </c>
    </row>
    <row r="9467" spans="1:9">
      <c r="A9467">
        <v>-0.1581929</v>
      </c>
      <c r="B9467">
        <v>0.1754759</v>
      </c>
      <c r="I9467">
        <v>0.1754759</v>
      </c>
    </row>
    <row r="9469" spans="1:9">
      <c r="A9469">
        <v>-0.1883249</v>
      </c>
      <c r="B9469">
        <v>0.1935552</v>
      </c>
      <c r="I9469">
        <v>0.1935552</v>
      </c>
    </row>
    <row r="9470" spans="1:9">
      <c r="A9470">
        <v>-0.1612061</v>
      </c>
      <c r="B9470">
        <v>0.1935552</v>
      </c>
      <c r="I9470">
        <v>0.1935552</v>
      </c>
    </row>
    <row r="9472" spans="1:9">
      <c r="A9472">
        <v>-0.2335229</v>
      </c>
      <c r="B9472">
        <v>0.2658721</v>
      </c>
      <c r="I9472">
        <v>0.2658721</v>
      </c>
    </row>
    <row r="9473" spans="1:9">
      <c r="A9473">
        <v>-0.1732589</v>
      </c>
      <c r="B9473">
        <v>0.2658721</v>
      </c>
      <c r="I9473">
        <v>0.2658721</v>
      </c>
    </row>
    <row r="9475" spans="1:9">
      <c r="A9475">
        <v>-0.2485888</v>
      </c>
      <c r="B9475">
        <v>0.2839514</v>
      </c>
      <c r="I9475">
        <v>0.2839514</v>
      </c>
    </row>
    <row r="9476" spans="1:9">
      <c r="A9476">
        <v>-0.1822985</v>
      </c>
      <c r="B9476">
        <v>0.2839514</v>
      </c>
      <c r="I9476">
        <v>0.2839514</v>
      </c>
    </row>
    <row r="9478" spans="1:9">
      <c r="A9478">
        <v>-0.251602</v>
      </c>
      <c r="B9478">
        <v>0.3020306</v>
      </c>
      <c r="I9478">
        <v>0.3020306</v>
      </c>
    </row>
    <row r="9479" spans="1:9">
      <c r="A9479">
        <v>-0.1883249</v>
      </c>
      <c r="B9479">
        <v>0.3020306</v>
      </c>
      <c r="I9479">
        <v>0.3020306</v>
      </c>
    </row>
    <row r="9481" spans="1:9">
      <c r="A9481">
        <v>-0.2425624</v>
      </c>
      <c r="B9481">
        <v>0.3201099</v>
      </c>
      <c r="I9481">
        <v>0.3201099</v>
      </c>
    </row>
    <row r="9482" spans="1:9">
      <c r="A9482">
        <v>-0.1973645</v>
      </c>
      <c r="B9482">
        <v>0.3201099</v>
      </c>
      <c r="I9482">
        <v>0.3201099</v>
      </c>
    </row>
    <row r="9484" spans="1:9">
      <c r="A9484">
        <v>0.6222254</v>
      </c>
      <c r="B9484">
        <v>-0.0233957</v>
      </c>
      <c r="I9484">
        <v>-0.0233957</v>
      </c>
    </row>
    <row r="9485" spans="1:9">
      <c r="A9485">
        <v>0.6282518</v>
      </c>
      <c r="B9485">
        <v>-0.0233957</v>
      </c>
      <c r="I9485">
        <v>-0.0233957</v>
      </c>
    </row>
    <row r="9487" spans="1:9">
      <c r="A9487">
        <v>0.6192122</v>
      </c>
      <c r="B9487">
        <v>-0.0053165</v>
      </c>
      <c r="I9487">
        <v>-0.0053165</v>
      </c>
    </row>
    <row r="9488" spans="1:9">
      <c r="A9488">
        <v>0.6403046</v>
      </c>
      <c r="B9488">
        <v>-0.0053165</v>
      </c>
      <c r="I9488">
        <v>-0.0053165</v>
      </c>
    </row>
    <row r="9490" spans="1:9">
      <c r="A9490">
        <v>0.6161990000000001</v>
      </c>
      <c r="B9490">
        <v>0.0127628</v>
      </c>
      <c r="I9490">
        <v>0.0127628</v>
      </c>
    </row>
    <row r="9491" spans="1:9">
      <c r="A9491">
        <v>0.6523574</v>
      </c>
      <c r="B9491">
        <v>0.0127628</v>
      </c>
      <c r="I9491">
        <v>0.0127628</v>
      </c>
    </row>
    <row r="9493" spans="1:9">
      <c r="A9493">
        <v>0.6161990000000001</v>
      </c>
      <c r="B9493">
        <v>0.030842</v>
      </c>
      <c r="I9493">
        <v>0.030842</v>
      </c>
    </row>
    <row r="9494" spans="1:9">
      <c r="A9494">
        <v>0.6704366</v>
      </c>
      <c r="B9494">
        <v>0.030842</v>
      </c>
      <c r="I9494">
        <v>0.030842</v>
      </c>
    </row>
    <row r="9496" spans="1:9">
      <c r="A9496">
        <v>0.6161990000000001</v>
      </c>
      <c r="B9496">
        <v>0.0489213</v>
      </c>
      <c r="I9496">
        <v>0.0489213</v>
      </c>
    </row>
    <row r="9497" spans="1:9">
      <c r="A9497">
        <v>0.6915289999999999</v>
      </c>
      <c r="B9497">
        <v>0.0489213</v>
      </c>
      <c r="I9497">
        <v>0.0489213</v>
      </c>
    </row>
    <row r="9499" spans="1:9">
      <c r="A9499">
        <v>0.6222254</v>
      </c>
      <c r="B9499">
        <v>0.0670005</v>
      </c>
      <c r="I9499">
        <v>0.0670005</v>
      </c>
    </row>
    <row r="9500" spans="1:9">
      <c r="A9500">
        <v>0.7035818</v>
      </c>
      <c r="B9500">
        <v>0.0670005</v>
      </c>
      <c r="I9500">
        <v>0.0670005</v>
      </c>
    </row>
    <row r="9502" spans="1:9">
      <c r="A9502">
        <v>0.6342782</v>
      </c>
      <c r="B9502">
        <v>0.08507969999999999</v>
      </c>
      <c r="I9502">
        <v>0.08507969999999999</v>
      </c>
    </row>
    <row r="9503" spans="1:9">
      <c r="A9503">
        <v>0.7156346</v>
      </c>
      <c r="B9503">
        <v>0.08507969999999999</v>
      </c>
      <c r="I9503">
        <v>0.08507969999999999</v>
      </c>
    </row>
    <row r="9505" spans="1:9">
      <c r="A9505">
        <v>0.676463</v>
      </c>
      <c r="B9505">
        <v>0.103159</v>
      </c>
      <c r="I9505">
        <v>0.103159</v>
      </c>
    </row>
    <row r="9506" spans="1:9">
      <c r="A9506">
        <v>0.7246741</v>
      </c>
      <c r="B9506">
        <v>0.103159</v>
      </c>
      <c r="I9506">
        <v>0.103159</v>
      </c>
    </row>
    <row r="9508" spans="1:9">
      <c r="A9508">
        <v>0.6885158</v>
      </c>
      <c r="B9508">
        <v>0.1212382</v>
      </c>
      <c r="I9508">
        <v>0.1212382</v>
      </c>
    </row>
    <row r="9509" spans="1:9">
      <c r="A9509">
        <v>0.7337137</v>
      </c>
      <c r="B9509">
        <v>0.1212382</v>
      </c>
      <c r="I9509">
        <v>0.1212382</v>
      </c>
    </row>
    <row r="9511" spans="1:9">
      <c r="A9511">
        <v>0.7005686</v>
      </c>
      <c r="B9511">
        <v>0.1393175</v>
      </c>
      <c r="I9511">
        <v>0.1393175</v>
      </c>
    </row>
    <row r="9512" spans="1:9">
      <c r="A9512">
        <v>0.7397401</v>
      </c>
      <c r="B9512">
        <v>0.1393175</v>
      </c>
      <c r="I9512">
        <v>0.1393175</v>
      </c>
    </row>
    <row r="9514" spans="1:9">
      <c r="A9514">
        <v>0.7126214</v>
      </c>
      <c r="B9514">
        <v>0.1573967</v>
      </c>
      <c r="I9514">
        <v>0.1573967</v>
      </c>
    </row>
    <row r="9515" spans="1:9">
      <c r="A9515">
        <v>0.7457665</v>
      </c>
      <c r="B9515">
        <v>0.1573967</v>
      </c>
      <c r="I9515">
        <v>0.1573967</v>
      </c>
    </row>
    <row r="9517" spans="1:9">
      <c r="A9517">
        <v>0.7246741</v>
      </c>
      <c r="B9517">
        <v>0.1754759</v>
      </c>
      <c r="I9517">
        <v>0.1754759</v>
      </c>
    </row>
    <row r="9518" spans="1:9">
      <c r="A9518">
        <v>0.7517929</v>
      </c>
      <c r="B9518">
        <v>0.1754759</v>
      </c>
      <c r="I9518">
        <v>0.1754759</v>
      </c>
    </row>
    <row r="9520" spans="1:9">
      <c r="A9520">
        <v>0.7337137</v>
      </c>
      <c r="B9520">
        <v>0.1935552</v>
      </c>
      <c r="I9520">
        <v>0.1935552</v>
      </c>
    </row>
    <row r="9521" spans="1:9">
      <c r="A9521">
        <v>0.7548061</v>
      </c>
      <c r="B9521">
        <v>0.1935552</v>
      </c>
      <c r="I9521">
        <v>0.1935552</v>
      </c>
    </row>
    <row r="9523" spans="1:9">
      <c r="A9523">
        <v>0.7307005</v>
      </c>
      <c r="B9523">
        <v>0.2116344</v>
      </c>
      <c r="I9523">
        <v>0.2116344</v>
      </c>
    </row>
    <row r="9524" spans="1:9">
      <c r="A9524">
        <v>0.7578193</v>
      </c>
      <c r="B9524">
        <v>0.2116344</v>
      </c>
      <c r="I9524">
        <v>0.2116344</v>
      </c>
    </row>
    <row r="9526" spans="1:9">
      <c r="A9526">
        <v>0.7307005</v>
      </c>
      <c r="B9526">
        <v>0.2297137</v>
      </c>
      <c r="I9526">
        <v>0.2297137</v>
      </c>
    </row>
    <row r="9527" spans="1:9">
      <c r="A9527">
        <v>0.7578193</v>
      </c>
      <c r="B9527">
        <v>0.2297137</v>
      </c>
      <c r="I9527">
        <v>0.2297137</v>
      </c>
    </row>
    <row r="9529" spans="1:9">
      <c r="A9529">
        <v>-0.8542417</v>
      </c>
      <c r="B9529">
        <v>0.0489213</v>
      </c>
      <c r="I9529">
        <v>0.0489213</v>
      </c>
    </row>
    <row r="9530" spans="1:9">
      <c r="A9530">
        <v>-0.8421889</v>
      </c>
      <c r="B9530">
        <v>0.0489213</v>
      </c>
      <c r="I9530">
        <v>0.0489213</v>
      </c>
    </row>
    <row r="9532" spans="1:9">
      <c r="A9532">
        <v>-0.8602681</v>
      </c>
      <c r="B9532">
        <v>0.0670005</v>
      </c>
      <c r="I9532">
        <v>0.0670005</v>
      </c>
    </row>
    <row r="9533" spans="1:9">
      <c r="A9533">
        <v>-0.8150701</v>
      </c>
      <c r="B9533">
        <v>0.0670005</v>
      </c>
      <c r="I9533">
        <v>0.0670005</v>
      </c>
    </row>
    <row r="9535" spans="1:9">
      <c r="A9535">
        <v>-0.8693077</v>
      </c>
      <c r="B9535">
        <v>0.08507969999999999</v>
      </c>
      <c r="I9535">
        <v>0.08507969999999999</v>
      </c>
    </row>
    <row r="9536" spans="1:9">
      <c r="A9536">
        <v>-0.8180833</v>
      </c>
      <c r="B9536">
        <v>0.08507969999999999</v>
      </c>
      <c r="I9536">
        <v>0.08507969999999999</v>
      </c>
    </row>
    <row r="9538" spans="1:9">
      <c r="A9538">
        <v>-0.8572549</v>
      </c>
      <c r="B9538">
        <v>0.103159</v>
      </c>
      <c r="I9538">
        <v>0.103159</v>
      </c>
    </row>
    <row r="9539" spans="1:9">
      <c r="A9539">
        <v>-0.8180833</v>
      </c>
      <c r="B9539">
        <v>0.103159</v>
      </c>
      <c r="I9539">
        <v>0.103159</v>
      </c>
    </row>
    <row r="9541" spans="1:9">
      <c r="A9541">
        <v>-0.8301361</v>
      </c>
      <c r="B9541">
        <v>0.1212382</v>
      </c>
      <c r="I9541">
        <v>0.1212382</v>
      </c>
    </row>
    <row r="9542" spans="1:9">
      <c r="A9542">
        <v>-0.8241096999999999</v>
      </c>
      <c r="B9542">
        <v>0.1212382</v>
      </c>
      <c r="I9542">
        <v>0.1212382</v>
      </c>
    </row>
    <row r="9544" spans="1:9">
      <c r="A9544">
        <v>0.4504731</v>
      </c>
      <c r="B9544">
        <v>0.08507969999999999</v>
      </c>
      <c r="I9544">
        <v>0.08507969999999999</v>
      </c>
    </row>
    <row r="9545" spans="1:9">
      <c r="A9545">
        <v>0.5077239</v>
      </c>
      <c r="B9545">
        <v>0.08507969999999999</v>
      </c>
      <c r="I9545">
        <v>0.08507969999999999</v>
      </c>
    </row>
    <row r="9547" spans="1:9">
      <c r="A9547">
        <v>0.4143147</v>
      </c>
      <c r="B9547">
        <v>0.103159</v>
      </c>
      <c r="I9547">
        <v>0.103159</v>
      </c>
    </row>
    <row r="9548" spans="1:9">
      <c r="A9548">
        <v>0.5227899</v>
      </c>
      <c r="B9548">
        <v>0.103159</v>
      </c>
      <c r="I9548">
        <v>0.103159</v>
      </c>
    </row>
    <row r="9550" spans="1:9">
      <c r="A9550">
        <v>0.3992488</v>
      </c>
      <c r="B9550">
        <v>0.1212382</v>
      </c>
      <c r="I9550">
        <v>0.1212382</v>
      </c>
    </row>
    <row r="9551" spans="1:9">
      <c r="A9551">
        <v>0.5227899</v>
      </c>
      <c r="B9551">
        <v>0.1212382</v>
      </c>
      <c r="I9551">
        <v>0.1212382</v>
      </c>
    </row>
    <row r="9553" spans="1:9">
      <c r="A9553">
        <v>0.3902092</v>
      </c>
      <c r="B9553">
        <v>0.1393175</v>
      </c>
      <c r="I9553">
        <v>0.1393175</v>
      </c>
    </row>
    <row r="9554" spans="1:9">
      <c r="A9554">
        <v>0.5107371000000001</v>
      </c>
      <c r="B9554">
        <v>0.1393175</v>
      </c>
      <c r="I9554">
        <v>0.1393175</v>
      </c>
    </row>
    <row r="9556" spans="1:9">
      <c r="A9556">
        <v>0.3781564</v>
      </c>
      <c r="B9556">
        <v>0.1573967</v>
      </c>
      <c r="I9556">
        <v>0.1573967</v>
      </c>
    </row>
    <row r="9557" spans="1:9">
      <c r="A9557">
        <v>0.4926579</v>
      </c>
      <c r="B9557">
        <v>0.1573967</v>
      </c>
      <c r="I9557">
        <v>0.1573967</v>
      </c>
    </row>
    <row r="9559" spans="1:9">
      <c r="A9559">
        <v>0.3600772</v>
      </c>
      <c r="B9559">
        <v>0.1754759</v>
      </c>
      <c r="I9559">
        <v>0.1754759</v>
      </c>
    </row>
    <row r="9560" spans="1:9">
      <c r="A9560">
        <v>0.5077239</v>
      </c>
      <c r="B9560">
        <v>0.1754759</v>
      </c>
      <c r="I9560">
        <v>0.1754759</v>
      </c>
    </row>
    <row r="9562" spans="1:9">
      <c r="A9562">
        <v>0.37213</v>
      </c>
      <c r="B9562">
        <v>0.1935552</v>
      </c>
      <c r="I9562">
        <v>0.1935552</v>
      </c>
    </row>
    <row r="9563" spans="1:9">
      <c r="A9563">
        <v>0.3932224</v>
      </c>
      <c r="B9563">
        <v>0.1935552</v>
      </c>
      <c r="I9563">
        <v>0.1935552</v>
      </c>
    </row>
    <row r="9565" spans="1:9">
      <c r="A9565">
        <v>0.4052751</v>
      </c>
      <c r="B9565">
        <v>0.1935552</v>
      </c>
      <c r="I9565">
        <v>0.1935552</v>
      </c>
    </row>
    <row r="9566" spans="1:9">
      <c r="A9566">
        <v>0.4143147</v>
      </c>
      <c r="B9566">
        <v>0.1935552</v>
      </c>
      <c r="I9566">
        <v>0.1935552</v>
      </c>
    </row>
    <row r="9568" spans="1:9">
      <c r="A9568">
        <v>0.4354071</v>
      </c>
      <c r="B9568">
        <v>0.1935552</v>
      </c>
      <c r="I9568">
        <v>0.1935552</v>
      </c>
    </row>
    <row r="9569" spans="1:9">
      <c r="A9569">
        <v>0.5047107</v>
      </c>
      <c r="B9569">
        <v>0.1935552</v>
      </c>
      <c r="I9569">
        <v>0.1935552</v>
      </c>
    </row>
    <row r="9571" spans="1:9">
      <c r="A9571">
        <v>0.4745787</v>
      </c>
      <c r="B9571">
        <v>0.2116344</v>
      </c>
      <c r="I9571">
        <v>0.2116344</v>
      </c>
    </row>
    <row r="9572" spans="1:9">
      <c r="A9572">
        <v>0.4986843</v>
      </c>
      <c r="B9572">
        <v>0.2116344</v>
      </c>
      <c r="I9572">
        <v>0.2116344</v>
      </c>
    </row>
    <row r="9574" spans="1:9">
      <c r="A9574">
        <v>0.4836183</v>
      </c>
      <c r="B9574">
        <v>0.2297137</v>
      </c>
      <c r="I9574">
        <v>0.2297137</v>
      </c>
    </row>
    <row r="9575" spans="1:9">
      <c r="A9575">
        <v>0.4926579</v>
      </c>
      <c r="B9575">
        <v>0.2297137</v>
      </c>
      <c r="I9575">
        <v>0.2297137</v>
      </c>
    </row>
    <row r="9577" spans="1:9">
      <c r="A9577">
        <v>-1.3122478</v>
      </c>
      <c r="B9577">
        <v>0.2658721</v>
      </c>
      <c r="I9577">
        <v>0.2658721</v>
      </c>
    </row>
    <row r="9578" spans="1:9">
      <c r="A9578">
        <v>-1.3062214</v>
      </c>
      <c r="B9578">
        <v>0.2658721</v>
      </c>
      <c r="I9578">
        <v>0.2658721</v>
      </c>
    </row>
    <row r="9580" spans="1:9">
      <c r="A9580">
        <v>-1.330327</v>
      </c>
      <c r="B9580">
        <v>0.2839514</v>
      </c>
      <c r="I9580">
        <v>0.2839514</v>
      </c>
    </row>
    <row r="9581" spans="1:9">
      <c r="A9581">
        <v>-1.3182742</v>
      </c>
      <c r="B9581">
        <v>0.2839514</v>
      </c>
      <c r="I9581">
        <v>0.2839514</v>
      </c>
    </row>
    <row r="9583" spans="1:9">
      <c r="A9583">
        <v>0.4986843</v>
      </c>
      <c r="B9583">
        <v>0.6455362</v>
      </c>
      <c r="I9583">
        <v>0.6455362</v>
      </c>
    </row>
    <row r="9584" spans="1:9">
      <c r="A9584">
        <v>0.5227899</v>
      </c>
      <c r="B9584">
        <v>0.6455362</v>
      </c>
      <c r="I9584">
        <v>0.6455362</v>
      </c>
    </row>
    <row r="9586" spans="1:9">
      <c r="A9586">
        <v>0.4986843</v>
      </c>
      <c r="B9586">
        <v>0.6636154</v>
      </c>
      <c r="I9586">
        <v>0.6636154</v>
      </c>
    </row>
    <row r="9587" spans="1:9">
      <c r="A9587">
        <v>0.5468955</v>
      </c>
      <c r="B9587">
        <v>0.6636154</v>
      </c>
      <c r="I9587">
        <v>0.6636154</v>
      </c>
    </row>
    <row r="9589" spans="1:9">
      <c r="A9589">
        <v>0.4956711</v>
      </c>
      <c r="B9589">
        <v>0.6816947</v>
      </c>
      <c r="I9589">
        <v>0.6816947</v>
      </c>
    </row>
    <row r="9590" spans="1:9">
      <c r="A9590">
        <v>0.5619614000000001</v>
      </c>
      <c r="B9590">
        <v>0.6816947</v>
      </c>
      <c r="I9590">
        <v>0.6816947</v>
      </c>
    </row>
    <row r="9592" spans="1:9">
      <c r="A9592">
        <v>0.4956711</v>
      </c>
      <c r="B9592">
        <v>0.6997738999999999</v>
      </c>
      <c r="I9592">
        <v>0.6997738999999999</v>
      </c>
    </row>
    <row r="9593" spans="1:9">
      <c r="A9593">
        <v>0.5649746</v>
      </c>
      <c r="B9593">
        <v>0.6997738999999999</v>
      </c>
      <c r="I9593">
        <v>0.6997738999999999</v>
      </c>
    </row>
    <row r="9595" spans="1:9">
      <c r="A9595">
        <v>0.5137503</v>
      </c>
      <c r="B9595">
        <v>0.7178532</v>
      </c>
      <c r="I9595">
        <v>0.7178532</v>
      </c>
    </row>
    <row r="9596" spans="1:9">
      <c r="A9596">
        <v>0.5197767</v>
      </c>
      <c r="B9596">
        <v>0.7178532</v>
      </c>
      <c r="I9596">
        <v>0.7178532</v>
      </c>
    </row>
    <row r="9598" spans="1:9">
      <c r="A9598">
        <v>0.5408691</v>
      </c>
      <c r="B9598">
        <v>0.7178532</v>
      </c>
      <c r="I9598">
        <v>0.7178532</v>
      </c>
    </row>
    <row r="9599" spans="1:9">
      <c r="A9599">
        <v>0.5679878</v>
      </c>
      <c r="B9599">
        <v>0.7178532</v>
      </c>
      <c r="I9599">
        <v>0.7178532</v>
      </c>
    </row>
    <row r="9601" spans="1:9">
      <c r="A9601">
        <v>0.4384203</v>
      </c>
      <c r="B9601">
        <v>-0.5296144</v>
      </c>
      <c r="I9601">
        <v>-0.5296144</v>
      </c>
    </row>
    <row r="9602" spans="1:9">
      <c r="A9602">
        <v>0.4564995</v>
      </c>
      <c r="B9602">
        <v>-0.5296144</v>
      </c>
      <c r="I9602">
        <v>-0.5296144</v>
      </c>
    </row>
    <row r="9604" spans="1:9">
      <c r="A9604">
        <v>0.4474599</v>
      </c>
      <c r="B9604">
        <v>-0.5115352</v>
      </c>
      <c r="I9604">
        <v>-0.5115352</v>
      </c>
    </row>
    <row r="9605" spans="1:9">
      <c r="A9605">
        <v>0.4504731</v>
      </c>
      <c r="B9605">
        <v>-0.5115352</v>
      </c>
      <c r="I9605">
        <v>-0.5115352</v>
      </c>
    </row>
    <row r="9607" spans="1:9">
      <c r="A9607">
        <v>0.2305097</v>
      </c>
      <c r="B9607">
        <v>0.1573967</v>
      </c>
      <c r="I9607">
        <v>0.1573967</v>
      </c>
    </row>
    <row r="9608" spans="1:9">
      <c r="A9608">
        <v>0.2606416</v>
      </c>
      <c r="B9608">
        <v>0.1573967</v>
      </c>
      <c r="I9608">
        <v>0.1573967</v>
      </c>
    </row>
    <row r="9610" spans="1:9">
      <c r="A9610">
        <v>0.2274965</v>
      </c>
      <c r="B9610">
        <v>0.1754759</v>
      </c>
      <c r="I9610">
        <v>0.1754759</v>
      </c>
    </row>
    <row r="9611" spans="1:9">
      <c r="A9611">
        <v>0.281734</v>
      </c>
      <c r="B9611">
        <v>0.1754759</v>
      </c>
      <c r="I9611">
        <v>0.1754759</v>
      </c>
    </row>
    <row r="9613" spans="1:9">
      <c r="A9613">
        <v>0.2094173</v>
      </c>
      <c r="B9613">
        <v>0.1935552</v>
      </c>
      <c r="I9613">
        <v>0.1935552</v>
      </c>
    </row>
    <row r="9614" spans="1:9">
      <c r="A9614">
        <v>0.311866</v>
      </c>
      <c r="B9614">
        <v>0.1935552</v>
      </c>
      <c r="I9614">
        <v>0.1935552</v>
      </c>
    </row>
    <row r="9616" spans="1:9">
      <c r="A9616">
        <v>0.2274965</v>
      </c>
      <c r="B9616">
        <v>0.2116344</v>
      </c>
      <c r="I9616">
        <v>0.2116344</v>
      </c>
    </row>
    <row r="9617" spans="1:9">
      <c r="A9617">
        <v>0.3209056</v>
      </c>
      <c r="B9617">
        <v>0.2116344</v>
      </c>
      <c r="I9617">
        <v>0.2116344</v>
      </c>
    </row>
    <row r="9619" spans="1:9">
      <c r="A9619">
        <v>0.2244833</v>
      </c>
      <c r="B9619">
        <v>0.2297137</v>
      </c>
      <c r="I9619">
        <v>0.2297137</v>
      </c>
    </row>
    <row r="9620" spans="1:9">
      <c r="A9620">
        <v>0.3389848</v>
      </c>
      <c r="B9620">
        <v>0.2297137</v>
      </c>
      <c r="I9620">
        <v>0.2297137</v>
      </c>
    </row>
    <row r="9622" spans="1:9">
      <c r="A9622">
        <v>0.2214701</v>
      </c>
      <c r="B9622">
        <v>0.2477929</v>
      </c>
      <c r="I9622">
        <v>0.2477929</v>
      </c>
    </row>
    <row r="9623" spans="1:9">
      <c r="A9623">
        <v>0.3329584</v>
      </c>
      <c r="B9623">
        <v>0.2477929</v>
      </c>
      <c r="I9623">
        <v>0.2477929</v>
      </c>
    </row>
    <row r="9625" spans="1:9">
      <c r="A9625">
        <v>0.2184569</v>
      </c>
      <c r="B9625">
        <v>0.2658721</v>
      </c>
      <c r="I9625">
        <v>0.2658721</v>
      </c>
    </row>
    <row r="9626" spans="1:9">
      <c r="A9626">
        <v>0.326932</v>
      </c>
      <c r="B9626">
        <v>0.2658721</v>
      </c>
      <c r="I9626">
        <v>0.2658721</v>
      </c>
    </row>
    <row r="9628" spans="1:9">
      <c r="A9628">
        <v>0.2064041</v>
      </c>
      <c r="B9628">
        <v>0.2839514</v>
      </c>
      <c r="I9628">
        <v>0.2839514</v>
      </c>
    </row>
    <row r="9629" spans="1:9">
      <c r="A9629">
        <v>0.3329584</v>
      </c>
      <c r="B9629">
        <v>0.2839514</v>
      </c>
      <c r="I9629">
        <v>0.2839514</v>
      </c>
    </row>
    <row r="9631" spans="1:9">
      <c r="A9631">
        <v>0.2033909</v>
      </c>
      <c r="B9631">
        <v>0.3020306</v>
      </c>
      <c r="I9631">
        <v>0.3020306</v>
      </c>
    </row>
    <row r="9632" spans="1:9">
      <c r="A9632">
        <v>0.3329584</v>
      </c>
      <c r="B9632">
        <v>0.3020306</v>
      </c>
      <c r="I9632">
        <v>0.3020306</v>
      </c>
    </row>
    <row r="9634" spans="1:9">
      <c r="A9634">
        <v>0.2124305</v>
      </c>
      <c r="B9634">
        <v>0.3201099</v>
      </c>
      <c r="I9634">
        <v>0.3201099</v>
      </c>
    </row>
    <row r="9635" spans="1:9">
      <c r="A9635">
        <v>0.3510376</v>
      </c>
      <c r="B9635">
        <v>0.3201099</v>
      </c>
      <c r="I9635">
        <v>0.3201099</v>
      </c>
    </row>
    <row r="9637" spans="1:9">
      <c r="A9637">
        <v>0.2274965</v>
      </c>
      <c r="B9637">
        <v>0.3381891</v>
      </c>
      <c r="I9637">
        <v>0.3381891</v>
      </c>
    </row>
    <row r="9638" spans="1:9">
      <c r="A9638">
        <v>0.3510376</v>
      </c>
      <c r="B9638">
        <v>0.3381891</v>
      </c>
      <c r="I9638">
        <v>0.3381891</v>
      </c>
    </row>
    <row r="9640" spans="1:9">
      <c r="A9640">
        <v>0.2274965</v>
      </c>
      <c r="B9640">
        <v>0.3562683</v>
      </c>
      <c r="I9640">
        <v>0.3562683</v>
      </c>
    </row>
    <row r="9641" spans="1:9">
      <c r="A9641">
        <v>0.3480244</v>
      </c>
      <c r="B9641">
        <v>0.3562683</v>
      </c>
      <c r="I9641">
        <v>0.3562683</v>
      </c>
    </row>
    <row r="9643" spans="1:9">
      <c r="A9643">
        <v>0.2274965</v>
      </c>
      <c r="B9643">
        <v>0.3743476</v>
      </c>
      <c r="I9643">
        <v>0.3743476</v>
      </c>
    </row>
    <row r="9644" spans="1:9">
      <c r="A9644">
        <v>0.3480244</v>
      </c>
      <c r="B9644">
        <v>0.3743476</v>
      </c>
      <c r="I9644">
        <v>0.3743476</v>
      </c>
    </row>
    <row r="9646" spans="1:9">
      <c r="A9646">
        <v>0.2305097</v>
      </c>
      <c r="B9646">
        <v>0.3924268</v>
      </c>
      <c r="I9646">
        <v>0.3924268</v>
      </c>
    </row>
    <row r="9647" spans="1:9">
      <c r="A9647">
        <v>0.3480244</v>
      </c>
      <c r="B9647">
        <v>0.3924268</v>
      </c>
      <c r="I9647">
        <v>0.3924268</v>
      </c>
    </row>
    <row r="9649" spans="1:9">
      <c r="A9649">
        <v>0.2305097</v>
      </c>
      <c r="B9649">
        <v>0.4105061</v>
      </c>
      <c r="I9649">
        <v>0.4105061</v>
      </c>
    </row>
    <row r="9650" spans="1:9">
      <c r="A9650">
        <v>0.3178924</v>
      </c>
      <c r="B9650">
        <v>0.4105061</v>
      </c>
      <c r="I9650">
        <v>0.4105061</v>
      </c>
    </row>
    <row r="9652" spans="1:9">
      <c r="A9652">
        <v>0.2214701</v>
      </c>
      <c r="B9652">
        <v>0.4285853</v>
      </c>
      <c r="I9652">
        <v>0.4285853</v>
      </c>
    </row>
    <row r="9653" spans="1:9">
      <c r="A9653">
        <v>0.2907736</v>
      </c>
      <c r="B9653">
        <v>0.4285853</v>
      </c>
      <c r="I9653">
        <v>0.4285853</v>
      </c>
    </row>
    <row r="9655" spans="1:9">
      <c r="A9655">
        <v>0.2184569</v>
      </c>
      <c r="B9655">
        <v>0.4466646</v>
      </c>
      <c r="I9655">
        <v>0.4466646</v>
      </c>
    </row>
    <row r="9656" spans="1:9">
      <c r="A9656">
        <v>0.2606416</v>
      </c>
      <c r="B9656">
        <v>0.4466646</v>
      </c>
      <c r="I9656">
        <v>0.4466646</v>
      </c>
    </row>
    <row r="9658" spans="1:9">
      <c r="A9658">
        <v>0.2274965</v>
      </c>
      <c r="B9658">
        <v>0.4647438</v>
      </c>
      <c r="I9658">
        <v>0.4647438</v>
      </c>
    </row>
    <row r="9659" spans="1:9">
      <c r="A9659">
        <v>0.2305097</v>
      </c>
      <c r="B9659">
        <v>0.4647438</v>
      </c>
      <c r="I9659">
        <v>0.4647438</v>
      </c>
    </row>
    <row r="9661" spans="1:9">
      <c r="A9661">
        <v>0.8602681</v>
      </c>
      <c r="B9661">
        <v>-0.9273577</v>
      </c>
      <c r="I9661">
        <v>-0.9273577</v>
      </c>
    </row>
    <row r="9662" spans="1:9">
      <c r="A9662">
        <v>0.8783473000000001</v>
      </c>
      <c r="B9662">
        <v>-0.9273577</v>
      </c>
      <c r="I9662">
        <v>-0.9273577</v>
      </c>
    </row>
    <row r="9664" spans="1:9">
      <c r="A9664">
        <v>0.0105462</v>
      </c>
      <c r="B9664">
        <v>0.1393175</v>
      </c>
      <c r="I9664">
        <v>0.1393175</v>
      </c>
    </row>
    <row r="9665" spans="1:9">
      <c r="A9665">
        <v>0.022599</v>
      </c>
      <c r="B9665">
        <v>0.1393175</v>
      </c>
      <c r="I9665">
        <v>0.1393175</v>
      </c>
    </row>
    <row r="9667" spans="1:9">
      <c r="A9667">
        <v>0.0105462</v>
      </c>
      <c r="B9667">
        <v>0.1573967</v>
      </c>
      <c r="I9667">
        <v>0.1573967</v>
      </c>
    </row>
    <row r="9668" spans="1:9">
      <c r="A9668">
        <v>0.022599</v>
      </c>
      <c r="B9668">
        <v>0.1573967</v>
      </c>
      <c r="I9668">
        <v>0.1573967</v>
      </c>
    </row>
    <row r="9670" spans="1:9">
      <c r="A9670">
        <v>0.007533</v>
      </c>
      <c r="B9670">
        <v>0.1754759</v>
      </c>
      <c r="I9670">
        <v>0.1754759</v>
      </c>
    </row>
    <row r="9671" spans="1:9">
      <c r="A9671">
        <v>0.022599</v>
      </c>
      <c r="B9671">
        <v>0.1754759</v>
      </c>
      <c r="I9671">
        <v>0.1754759</v>
      </c>
    </row>
    <row r="9673" spans="1:9">
      <c r="A9673">
        <v>0.007533</v>
      </c>
      <c r="B9673">
        <v>0.1935552</v>
      </c>
      <c r="I9673">
        <v>0.1935552</v>
      </c>
    </row>
    <row r="9674" spans="1:9">
      <c r="A9674">
        <v>0.0195858</v>
      </c>
      <c r="B9674">
        <v>0.1935552</v>
      </c>
      <c r="I9674">
        <v>0.1935552</v>
      </c>
    </row>
    <row r="9676" spans="1:9">
      <c r="A9676">
        <v>0.0045198</v>
      </c>
      <c r="B9676">
        <v>0.2116344</v>
      </c>
      <c r="I9676">
        <v>0.2116344</v>
      </c>
    </row>
    <row r="9677" spans="1:9">
      <c r="A9677">
        <v>0.0105462</v>
      </c>
      <c r="B9677">
        <v>0.2116344</v>
      </c>
      <c r="I9677">
        <v>0.2116344</v>
      </c>
    </row>
    <row r="9679" spans="1:9">
      <c r="A9679">
        <v>0.9235452</v>
      </c>
      <c r="B9679">
        <v>0.7359324</v>
      </c>
      <c r="I9679">
        <v>0.7359324</v>
      </c>
    </row>
    <row r="9680" spans="1:9">
      <c r="A9680">
        <v>0.9476508</v>
      </c>
      <c r="B9680">
        <v>0.7359324</v>
      </c>
      <c r="I9680">
        <v>0.7359324</v>
      </c>
    </row>
    <row r="9682" spans="1:9">
      <c r="A9682">
        <v>0.9687432</v>
      </c>
      <c r="B9682">
        <v>0.7359324</v>
      </c>
      <c r="I9682">
        <v>0.7359324</v>
      </c>
    </row>
    <row r="9683" spans="1:9">
      <c r="A9683">
        <v>1.010928</v>
      </c>
      <c r="B9683">
        <v>0.7359324</v>
      </c>
      <c r="I9683">
        <v>0.7359324</v>
      </c>
    </row>
    <row r="9685" spans="1:9">
      <c r="A9685">
        <v>0.9175188</v>
      </c>
      <c r="B9685">
        <v>0.7540116</v>
      </c>
      <c r="I9685">
        <v>0.7540116</v>
      </c>
    </row>
    <row r="9686" spans="1:9">
      <c r="A9686">
        <v>0.9898356</v>
      </c>
      <c r="B9686">
        <v>0.7540116</v>
      </c>
      <c r="I9686">
        <v>0.7540116</v>
      </c>
    </row>
    <row r="9688" spans="1:9">
      <c r="A9688">
        <v>0.920532</v>
      </c>
      <c r="B9688">
        <v>0.7720909</v>
      </c>
      <c r="I9688">
        <v>0.7720909</v>
      </c>
    </row>
    <row r="9689" spans="1:9">
      <c r="A9689">
        <v>0.9265584</v>
      </c>
      <c r="B9689">
        <v>0.7720909</v>
      </c>
      <c r="I9689">
        <v>0.7720909</v>
      </c>
    </row>
    <row r="9691" spans="1:9">
      <c r="A9691">
        <v>0.9325848</v>
      </c>
      <c r="B9691">
        <v>0.7901701</v>
      </c>
      <c r="I9691">
        <v>0.7901701</v>
      </c>
    </row>
    <row r="9692" spans="1:9">
      <c r="A9692">
        <v>0.935598</v>
      </c>
      <c r="B9692">
        <v>0.7901701</v>
      </c>
      <c r="I9692">
        <v>0.7901701</v>
      </c>
    </row>
    <row r="9694" spans="1:9">
      <c r="A9694">
        <v>1.8696894</v>
      </c>
      <c r="B9694">
        <v>-0.1861089</v>
      </c>
      <c r="I9694">
        <v>-0.1861089</v>
      </c>
    </row>
    <row r="9695" spans="1:9">
      <c r="A9695">
        <v>1.8757158</v>
      </c>
      <c r="B9695">
        <v>-0.1861089</v>
      </c>
      <c r="I9695">
        <v>-0.1861089</v>
      </c>
    </row>
    <row r="9697" spans="1:9">
      <c r="A9697">
        <v>0.8361625</v>
      </c>
      <c r="B9697">
        <v>0.6997738999999999</v>
      </c>
      <c r="I9697">
        <v>0.6997738999999999</v>
      </c>
    </row>
    <row r="9698" spans="1:9">
      <c r="A9698">
        <v>0.8602681</v>
      </c>
      <c r="B9698">
        <v>0.6997738999999999</v>
      </c>
      <c r="I9698">
        <v>0.6997738999999999</v>
      </c>
    </row>
    <row r="9700" spans="1:9">
      <c r="A9700">
        <v>0.8180833</v>
      </c>
      <c r="B9700">
        <v>0.7178532</v>
      </c>
      <c r="I9700">
        <v>0.7178532</v>
      </c>
    </row>
    <row r="9701" spans="1:9">
      <c r="A9701">
        <v>0.8783473000000001</v>
      </c>
      <c r="B9701">
        <v>0.7178532</v>
      </c>
      <c r="I9701">
        <v>0.7178532</v>
      </c>
    </row>
    <row r="9703" spans="1:9">
      <c r="A9703">
        <v>0.7276873</v>
      </c>
      <c r="B9703">
        <v>0.7359324</v>
      </c>
      <c r="I9703">
        <v>0.7359324</v>
      </c>
    </row>
    <row r="9704" spans="1:9">
      <c r="A9704">
        <v>0.7457665</v>
      </c>
      <c r="B9704">
        <v>0.7359324</v>
      </c>
      <c r="I9704">
        <v>0.7359324</v>
      </c>
    </row>
    <row r="9706" spans="1:9">
      <c r="A9706">
        <v>0.7819249</v>
      </c>
      <c r="B9706">
        <v>0.7359324</v>
      </c>
      <c r="I9706">
        <v>0.7359324</v>
      </c>
    </row>
    <row r="9707" spans="1:9">
      <c r="A9707">
        <v>0.8964264</v>
      </c>
      <c r="B9707">
        <v>0.7359324</v>
      </c>
      <c r="I9707">
        <v>0.7359324</v>
      </c>
    </row>
    <row r="9709" spans="1:9">
      <c r="A9709">
        <v>0.7246741</v>
      </c>
      <c r="B9709">
        <v>0.7540116</v>
      </c>
      <c r="I9709">
        <v>0.7540116</v>
      </c>
    </row>
    <row r="9710" spans="1:9">
      <c r="A9710">
        <v>0.8602681</v>
      </c>
      <c r="B9710">
        <v>0.7540116</v>
      </c>
      <c r="I9710">
        <v>0.7540116</v>
      </c>
    </row>
    <row r="9712" spans="1:9">
      <c r="A9712">
        <v>0.7126214</v>
      </c>
      <c r="B9712">
        <v>0.7720909</v>
      </c>
      <c r="I9712">
        <v>0.7720909</v>
      </c>
    </row>
    <row r="9713" spans="1:9">
      <c r="A9713">
        <v>0.8361625</v>
      </c>
      <c r="B9713">
        <v>0.7720909</v>
      </c>
      <c r="I9713">
        <v>0.7720909</v>
      </c>
    </row>
    <row r="9715" spans="1:9">
      <c r="A9715">
        <v>0.7246741</v>
      </c>
      <c r="B9715">
        <v>0.7901701</v>
      </c>
      <c r="I9715">
        <v>0.7901701</v>
      </c>
    </row>
    <row r="9716" spans="1:9">
      <c r="A9716">
        <v>0.8210965</v>
      </c>
      <c r="B9716">
        <v>0.7901701</v>
      </c>
      <c r="I9716">
        <v>0.7901701</v>
      </c>
    </row>
    <row r="9718" spans="1:9">
      <c r="A9718">
        <v>0.6945422</v>
      </c>
      <c r="B9718">
        <v>0.8082494</v>
      </c>
      <c r="I9718">
        <v>0.8082494</v>
      </c>
    </row>
    <row r="9719" spans="1:9">
      <c r="A9719">
        <v>0.6975554</v>
      </c>
      <c r="B9719">
        <v>0.8082494</v>
      </c>
      <c r="I9719">
        <v>0.8082494</v>
      </c>
    </row>
    <row r="9721" spans="1:9">
      <c r="A9721">
        <v>0.7096082</v>
      </c>
      <c r="B9721">
        <v>0.8082494</v>
      </c>
      <c r="I9721">
        <v>0.8082494</v>
      </c>
    </row>
    <row r="9722" spans="1:9">
      <c r="A9722">
        <v>0.7216609</v>
      </c>
      <c r="B9722">
        <v>0.8082494</v>
      </c>
      <c r="I9722">
        <v>0.8082494</v>
      </c>
    </row>
    <row r="9724" spans="1:9">
      <c r="A9724">
        <v>0.7548061</v>
      </c>
      <c r="B9724">
        <v>0.8082494</v>
      </c>
      <c r="I9724">
        <v>0.8082494</v>
      </c>
    </row>
    <row r="9725" spans="1:9">
      <c r="A9725">
        <v>0.7879513</v>
      </c>
      <c r="B9725">
        <v>0.8082494</v>
      </c>
      <c r="I9725">
        <v>0.8082494</v>
      </c>
    </row>
    <row r="9727" spans="1:9">
      <c r="A9727">
        <v>0.1310741</v>
      </c>
      <c r="B9727">
        <v>0.6093777</v>
      </c>
      <c r="I9727">
        <v>0.6093777</v>
      </c>
    </row>
    <row r="9728" spans="1:9">
      <c r="A9728">
        <v>0.1401137</v>
      </c>
      <c r="B9728">
        <v>0.6093777</v>
      </c>
      <c r="I9728">
        <v>0.6093777</v>
      </c>
    </row>
    <row r="9730" spans="1:9">
      <c r="A9730">
        <v>0.1280609</v>
      </c>
      <c r="B9730">
        <v>0.627457</v>
      </c>
      <c r="I9730">
        <v>0.627457</v>
      </c>
    </row>
    <row r="9731" spans="1:9">
      <c r="A9731">
        <v>0.1491533</v>
      </c>
      <c r="B9731">
        <v>0.627457</v>
      </c>
      <c r="I9731">
        <v>0.627457</v>
      </c>
    </row>
    <row r="9733" spans="1:9">
      <c r="A9733">
        <v>0.1160081</v>
      </c>
      <c r="B9733">
        <v>0.6455362</v>
      </c>
      <c r="I9733">
        <v>0.6455362</v>
      </c>
    </row>
    <row r="9734" spans="1:9">
      <c r="A9734">
        <v>0.1581929</v>
      </c>
      <c r="B9734">
        <v>0.6455362</v>
      </c>
      <c r="I9734">
        <v>0.6455362</v>
      </c>
    </row>
    <row r="9736" spans="1:9">
      <c r="A9736">
        <v>0.1069685</v>
      </c>
      <c r="B9736">
        <v>0.6636154</v>
      </c>
      <c r="I9736">
        <v>0.6636154</v>
      </c>
    </row>
    <row r="9737" spans="1:9">
      <c r="A9737">
        <v>0.1401137</v>
      </c>
      <c r="B9737">
        <v>0.6636154</v>
      </c>
      <c r="I9737">
        <v>0.6636154</v>
      </c>
    </row>
    <row r="9739" spans="1:9">
      <c r="A9739">
        <v>0.1129949</v>
      </c>
      <c r="B9739">
        <v>0.6816947</v>
      </c>
      <c r="I9739">
        <v>0.6816947</v>
      </c>
    </row>
    <row r="9740" spans="1:9">
      <c r="A9740">
        <v>0.1461401</v>
      </c>
      <c r="B9740">
        <v>0.6816947</v>
      </c>
      <c r="I9740">
        <v>0.6816947</v>
      </c>
    </row>
    <row r="9742" spans="1:9">
      <c r="A9742">
        <v>0.1160081</v>
      </c>
      <c r="B9742">
        <v>0.6997738999999999</v>
      </c>
      <c r="I9742">
        <v>0.6997738999999999</v>
      </c>
    </row>
    <row r="9743" spans="1:9">
      <c r="A9743">
        <v>0.1461401</v>
      </c>
      <c r="B9743">
        <v>0.6997738999999999</v>
      </c>
      <c r="I9743">
        <v>0.6997738999999999</v>
      </c>
    </row>
    <row r="9745" spans="1:9">
      <c r="A9745">
        <v>0.1160081</v>
      </c>
      <c r="B9745">
        <v>0.7178532</v>
      </c>
      <c r="I9745">
        <v>0.7178532</v>
      </c>
    </row>
    <row r="9746" spans="1:9">
      <c r="A9746">
        <v>0.1371005</v>
      </c>
      <c r="B9746">
        <v>0.7178532</v>
      </c>
      <c r="I9746">
        <v>0.7178532</v>
      </c>
    </row>
    <row r="9748" spans="1:9">
      <c r="A9748">
        <v>0.1431269</v>
      </c>
      <c r="B9748">
        <v>0.7178532</v>
      </c>
      <c r="I9748">
        <v>0.7178532</v>
      </c>
    </row>
    <row r="9749" spans="1:9">
      <c r="A9749">
        <v>0.1491533</v>
      </c>
      <c r="B9749">
        <v>0.7178532</v>
      </c>
      <c r="I9749">
        <v>0.7178532</v>
      </c>
    </row>
    <row r="9751" spans="1:9">
      <c r="A9751">
        <v>0.3751432</v>
      </c>
      <c r="B9751">
        <v>0.7178532</v>
      </c>
      <c r="I9751">
        <v>0.7178532</v>
      </c>
    </row>
    <row r="9752" spans="1:9">
      <c r="A9752">
        <v>0.5107371000000001</v>
      </c>
      <c r="B9752">
        <v>0.7178532</v>
      </c>
      <c r="I9752">
        <v>0.7178532</v>
      </c>
    </row>
    <row r="9754" spans="1:9">
      <c r="A9754">
        <v>0.5227899</v>
      </c>
      <c r="B9754">
        <v>0.7178532</v>
      </c>
      <c r="I9754">
        <v>0.7178532</v>
      </c>
    </row>
    <row r="9755" spans="1:9">
      <c r="A9755">
        <v>0.5378559000000001</v>
      </c>
      <c r="B9755">
        <v>0.7178532</v>
      </c>
      <c r="I9755">
        <v>0.7178532</v>
      </c>
    </row>
    <row r="9757" spans="1:9">
      <c r="A9757">
        <v>0.3630904</v>
      </c>
      <c r="B9757">
        <v>0.7359324</v>
      </c>
      <c r="I9757">
        <v>0.7359324</v>
      </c>
    </row>
    <row r="9758" spans="1:9">
      <c r="A9758">
        <v>0.5981198</v>
      </c>
      <c r="B9758">
        <v>0.7359324</v>
      </c>
      <c r="I9758">
        <v>0.7359324</v>
      </c>
    </row>
    <row r="9760" spans="1:9">
      <c r="A9760">
        <v>0.3600772</v>
      </c>
      <c r="B9760">
        <v>0.7540116</v>
      </c>
      <c r="I9760">
        <v>0.7540116</v>
      </c>
    </row>
    <row r="9761" spans="1:9">
      <c r="A9761">
        <v>0.5920934</v>
      </c>
      <c r="B9761">
        <v>0.7540116</v>
      </c>
      <c r="I9761">
        <v>0.7540116</v>
      </c>
    </row>
    <row r="9763" spans="1:9">
      <c r="A9763">
        <v>0.357064</v>
      </c>
      <c r="B9763">
        <v>0.7720909</v>
      </c>
      <c r="I9763">
        <v>0.7720909</v>
      </c>
    </row>
    <row r="9764" spans="1:9">
      <c r="A9764">
        <v>0.5920934</v>
      </c>
      <c r="B9764">
        <v>0.7720909</v>
      </c>
      <c r="I9764">
        <v>0.7720909</v>
      </c>
    </row>
    <row r="9766" spans="1:9">
      <c r="A9766">
        <v>0.3480244</v>
      </c>
      <c r="B9766">
        <v>0.7901701</v>
      </c>
      <c r="I9766">
        <v>0.7901701</v>
      </c>
    </row>
    <row r="9767" spans="1:9">
      <c r="A9767">
        <v>0.3630904</v>
      </c>
      <c r="B9767">
        <v>0.7901701</v>
      </c>
      <c r="I9767">
        <v>0.7901701</v>
      </c>
    </row>
    <row r="9769" spans="1:9">
      <c r="A9769">
        <v>0.387196</v>
      </c>
      <c r="B9769">
        <v>0.7901701</v>
      </c>
      <c r="I9769">
        <v>0.7901701</v>
      </c>
    </row>
    <row r="9770" spans="1:9">
      <c r="A9770">
        <v>0.5770274</v>
      </c>
      <c r="B9770">
        <v>0.7901701</v>
      </c>
      <c r="I9770">
        <v>0.7901701</v>
      </c>
    </row>
    <row r="9772" spans="1:9">
      <c r="A9772">
        <v>0.3510376</v>
      </c>
      <c r="B9772">
        <v>0.8082494</v>
      </c>
      <c r="I9772">
        <v>0.8082494</v>
      </c>
    </row>
    <row r="9773" spans="1:9">
      <c r="A9773">
        <v>0.3661036</v>
      </c>
      <c r="B9773">
        <v>0.8082494</v>
      </c>
      <c r="I9773">
        <v>0.8082494</v>
      </c>
    </row>
    <row r="9775" spans="1:9">
      <c r="A9775">
        <v>0.4384203</v>
      </c>
      <c r="B9775">
        <v>0.8082494</v>
      </c>
      <c r="I9775">
        <v>0.8082494</v>
      </c>
    </row>
    <row r="9776" spans="1:9">
      <c r="A9776">
        <v>0.4655391</v>
      </c>
      <c r="B9776">
        <v>0.8082494</v>
      </c>
      <c r="I9776">
        <v>0.8082494</v>
      </c>
    </row>
    <row r="9778" spans="1:9">
      <c r="A9778">
        <v>-0.9175188</v>
      </c>
      <c r="B9778">
        <v>0.2116344</v>
      </c>
      <c r="I9778">
        <v>0.2116344</v>
      </c>
    </row>
    <row r="9779" spans="1:9">
      <c r="A9779">
        <v>-0.9114924</v>
      </c>
      <c r="B9779">
        <v>0.2116344</v>
      </c>
      <c r="I9779">
        <v>0.2116344</v>
      </c>
    </row>
    <row r="9781" spans="1:9">
      <c r="A9781">
        <v>1.7491615</v>
      </c>
      <c r="B9781">
        <v>0.4466646</v>
      </c>
      <c r="I9781">
        <v>0.4466646</v>
      </c>
    </row>
    <row r="9782" spans="1:9">
      <c r="A9782">
        <v>1.7521747</v>
      </c>
      <c r="B9782">
        <v>0.4466646</v>
      </c>
      <c r="I9782">
        <v>0.4466646</v>
      </c>
    </row>
    <row r="9784" spans="1:9">
      <c r="A9784">
        <v>1.7371087</v>
      </c>
      <c r="B9784">
        <v>0.4647438</v>
      </c>
      <c r="I9784">
        <v>0.4647438</v>
      </c>
    </row>
    <row r="9785" spans="1:9">
      <c r="A9785">
        <v>1.7521747</v>
      </c>
      <c r="B9785">
        <v>0.4647438</v>
      </c>
      <c r="I9785">
        <v>0.4647438</v>
      </c>
    </row>
    <row r="9787" spans="1:9">
      <c r="A9787">
        <v>1.7371087</v>
      </c>
      <c r="B9787">
        <v>0.482823</v>
      </c>
      <c r="I9787">
        <v>0.482823</v>
      </c>
    </row>
    <row r="9788" spans="1:9">
      <c r="A9788">
        <v>1.7521747</v>
      </c>
      <c r="B9788">
        <v>0.482823</v>
      </c>
      <c r="I9788">
        <v>0.482823</v>
      </c>
    </row>
    <row r="9790" spans="1:9">
      <c r="A9790">
        <v>1.7431351</v>
      </c>
      <c r="B9790">
        <v>0.5009023</v>
      </c>
      <c r="I9790">
        <v>0.5009023</v>
      </c>
    </row>
    <row r="9791" spans="1:9">
      <c r="A9791">
        <v>1.7461483</v>
      </c>
      <c r="B9791">
        <v>0.5009023</v>
      </c>
      <c r="I9791">
        <v>0.5009023</v>
      </c>
    </row>
    <row r="9793" spans="1:9">
      <c r="A9793">
        <v>0.5137503</v>
      </c>
      <c r="B9793">
        <v>-0.2222673</v>
      </c>
      <c r="I9793">
        <v>-0.2222673</v>
      </c>
    </row>
    <row r="9794" spans="1:9">
      <c r="A9794">
        <v>0.5830538</v>
      </c>
      <c r="B9794">
        <v>-0.2222673</v>
      </c>
      <c r="I9794">
        <v>-0.2222673</v>
      </c>
    </row>
    <row r="9796" spans="1:9">
      <c r="A9796">
        <v>0.5137503</v>
      </c>
      <c r="B9796">
        <v>-0.2041881</v>
      </c>
      <c r="I9796">
        <v>-0.2041881</v>
      </c>
    </row>
    <row r="9797" spans="1:9">
      <c r="A9797">
        <v>0.5951066</v>
      </c>
      <c r="B9797">
        <v>-0.2041881</v>
      </c>
      <c r="I9797">
        <v>-0.2041881</v>
      </c>
    </row>
    <row r="9799" spans="1:9">
      <c r="A9799">
        <v>0.4896447</v>
      </c>
      <c r="B9799">
        <v>-0.1861089</v>
      </c>
      <c r="I9799">
        <v>-0.1861089</v>
      </c>
    </row>
    <row r="9800" spans="1:9">
      <c r="A9800">
        <v>0.5890802000000001</v>
      </c>
      <c r="B9800">
        <v>-0.1861089</v>
      </c>
      <c r="I9800">
        <v>-0.1861089</v>
      </c>
    </row>
    <row r="9802" spans="1:9">
      <c r="A9802">
        <v>0.4625259</v>
      </c>
      <c r="B9802">
        <v>-0.1680296</v>
      </c>
      <c r="I9802">
        <v>-0.1680296</v>
      </c>
    </row>
    <row r="9803" spans="1:9">
      <c r="A9803">
        <v>0.586067</v>
      </c>
      <c r="B9803">
        <v>-0.1680296</v>
      </c>
      <c r="I9803">
        <v>-0.1680296</v>
      </c>
    </row>
    <row r="9805" spans="1:9">
      <c r="A9805">
        <v>0.4564995</v>
      </c>
      <c r="B9805">
        <v>-0.1499504</v>
      </c>
      <c r="I9805">
        <v>-0.1499504</v>
      </c>
    </row>
    <row r="9806" spans="1:9">
      <c r="A9806">
        <v>0.586067</v>
      </c>
      <c r="B9806">
        <v>-0.1499504</v>
      </c>
      <c r="I9806">
        <v>-0.1499504</v>
      </c>
    </row>
    <row r="9808" spans="1:9">
      <c r="A9808">
        <v>0.4444467</v>
      </c>
      <c r="B9808">
        <v>-0.1318711</v>
      </c>
      <c r="I9808">
        <v>-0.1318711</v>
      </c>
    </row>
    <row r="9809" spans="1:9">
      <c r="A9809">
        <v>0.5800406</v>
      </c>
      <c r="B9809">
        <v>-0.1318711</v>
      </c>
      <c r="I9809">
        <v>-0.1318711</v>
      </c>
    </row>
    <row r="9811" spans="1:9">
      <c r="A9811">
        <v>0.4444467</v>
      </c>
      <c r="B9811">
        <v>-0.1137919</v>
      </c>
      <c r="I9811">
        <v>-0.1137919</v>
      </c>
    </row>
    <row r="9812" spans="1:9">
      <c r="A9812">
        <v>0.5800406</v>
      </c>
      <c r="B9812">
        <v>-0.1137919</v>
      </c>
      <c r="I9812">
        <v>-0.1137919</v>
      </c>
    </row>
    <row r="9814" spans="1:9">
      <c r="A9814">
        <v>0.4414335</v>
      </c>
      <c r="B9814">
        <v>-0.0957127</v>
      </c>
      <c r="I9814">
        <v>-0.0957127</v>
      </c>
    </row>
    <row r="9815" spans="1:9">
      <c r="A9815">
        <v>0.586067</v>
      </c>
      <c r="B9815">
        <v>-0.0957127</v>
      </c>
      <c r="I9815">
        <v>-0.0957127</v>
      </c>
    </row>
    <row r="9817" spans="1:9">
      <c r="A9817">
        <v>0.4564995</v>
      </c>
      <c r="B9817">
        <v>-0.07763340000000001</v>
      </c>
      <c r="I9817">
        <v>-0.07763340000000001</v>
      </c>
    </row>
    <row r="9818" spans="1:9">
      <c r="A9818">
        <v>0.5679878</v>
      </c>
      <c r="B9818">
        <v>-0.07763340000000001</v>
      </c>
      <c r="I9818">
        <v>-0.07763340000000001</v>
      </c>
    </row>
    <row r="9820" spans="1:9">
      <c r="A9820">
        <v>0.4625259</v>
      </c>
      <c r="B9820">
        <v>-0.0595542</v>
      </c>
      <c r="I9820">
        <v>-0.0595542</v>
      </c>
    </row>
    <row r="9821" spans="1:9">
      <c r="A9821">
        <v>0.5619614000000001</v>
      </c>
      <c r="B9821">
        <v>-0.0595542</v>
      </c>
      <c r="I9821">
        <v>-0.0595542</v>
      </c>
    </row>
    <row r="9823" spans="1:9">
      <c r="A9823">
        <v>0.4655391</v>
      </c>
      <c r="B9823">
        <v>-0.0414749</v>
      </c>
      <c r="I9823">
        <v>-0.0414749</v>
      </c>
    </row>
    <row r="9824" spans="1:9">
      <c r="A9824">
        <v>0.5378559000000001</v>
      </c>
      <c r="B9824">
        <v>-0.0414749</v>
      </c>
      <c r="I9824">
        <v>-0.0414749</v>
      </c>
    </row>
    <row r="9826" spans="1:9">
      <c r="A9826">
        <v>0.4595127</v>
      </c>
      <c r="B9826">
        <v>-0.0233957</v>
      </c>
      <c r="I9826">
        <v>-0.0233957</v>
      </c>
    </row>
    <row r="9827" spans="1:9">
      <c r="A9827">
        <v>0.5137503</v>
      </c>
      <c r="B9827">
        <v>-0.0233957</v>
      </c>
      <c r="I9827">
        <v>-0.0233957</v>
      </c>
    </row>
    <row r="9829" spans="1:9">
      <c r="A9829">
        <v>0.37213</v>
      </c>
      <c r="B9829">
        <v>0.8805663</v>
      </c>
      <c r="I9829">
        <v>0.8805663</v>
      </c>
    </row>
    <row r="9830" spans="1:9">
      <c r="A9830">
        <v>0.387196</v>
      </c>
      <c r="B9830">
        <v>0.8805663</v>
      </c>
      <c r="I9830">
        <v>0.8805663</v>
      </c>
    </row>
    <row r="9832" spans="1:9">
      <c r="A9832">
        <v>0.4143147</v>
      </c>
      <c r="B9832">
        <v>0.8805663</v>
      </c>
      <c r="I9832">
        <v>0.8805663</v>
      </c>
    </row>
    <row r="9833" spans="1:9">
      <c r="A9833">
        <v>0.4444467</v>
      </c>
      <c r="B9833">
        <v>0.8805663</v>
      </c>
      <c r="I9833">
        <v>0.8805663</v>
      </c>
    </row>
    <row r="9835" spans="1:9">
      <c r="A9835">
        <v>0.3751432</v>
      </c>
      <c r="B9835">
        <v>0.8986456</v>
      </c>
      <c r="I9835">
        <v>0.8986456</v>
      </c>
    </row>
    <row r="9836" spans="1:9">
      <c r="A9836">
        <v>0.4836183</v>
      </c>
      <c r="B9836">
        <v>0.8986456</v>
      </c>
      <c r="I9836">
        <v>0.8986456</v>
      </c>
    </row>
    <row r="9838" spans="1:9">
      <c r="A9838">
        <v>0.2787208</v>
      </c>
      <c r="B9838">
        <v>0.9167248</v>
      </c>
      <c r="I9838">
        <v>0.9167248</v>
      </c>
    </row>
    <row r="9839" spans="1:9">
      <c r="A9839">
        <v>0.341998</v>
      </c>
      <c r="B9839">
        <v>0.9167248</v>
      </c>
      <c r="I9839">
        <v>0.9167248</v>
      </c>
    </row>
    <row r="9841" spans="1:9">
      <c r="A9841">
        <v>0.3480244</v>
      </c>
      <c r="B9841">
        <v>0.9167248</v>
      </c>
      <c r="I9841">
        <v>0.9167248</v>
      </c>
    </row>
    <row r="9842" spans="1:9">
      <c r="A9842">
        <v>0.4986843</v>
      </c>
      <c r="B9842">
        <v>0.9167248</v>
      </c>
      <c r="I9842">
        <v>0.9167248</v>
      </c>
    </row>
    <row r="9844" spans="1:9">
      <c r="A9844">
        <v>0.281734</v>
      </c>
      <c r="B9844">
        <v>0.934804</v>
      </c>
      <c r="I9844">
        <v>0.934804</v>
      </c>
    </row>
    <row r="9845" spans="1:9">
      <c r="A9845">
        <v>0.4986843</v>
      </c>
      <c r="B9845">
        <v>0.934804</v>
      </c>
      <c r="I9845">
        <v>0.934804</v>
      </c>
    </row>
    <row r="9847" spans="1:9">
      <c r="A9847">
        <v>0.2968</v>
      </c>
      <c r="B9847">
        <v>0.9528833</v>
      </c>
      <c r="I9847">
        <v>0.9528833</v>
      </c>
    </row>
    <row r="9848" spans="1:9">
      <c r="A9848">
        <v>0.4354071</v>
      </c>
      <c r="B9848">
        <v>0.9528833</v>
      </c>
      <c r="I9848">
        <v>0.9528833</v>
      </c>
    </row>
    <row r="9850" spans="1:9">
      <c r="A9850">
        <v>0.2998132</v>
      </c>
      <c r="B9850">
        <v>0.9709625</v>
      </c>
      <c r="I9850">
        <v>0.9709625</v>
      </c>
    </row>
    <row r="9851" spans="1:9">
      <c r="A9851">
        <v>0.311866</v>
      </c>
      <c r="B9851">
        <v>0.9709625</v>
      </c>
      <c r="I9851">
        <v>0.9709625</v>
      </c>
    </row>
    <row r="9853" spans="1:9">
      <c r="A9853">
        <v>0.3751432</v>
      </c>
      <c r="B9853">
        <v>0.9709625</v>
      </c>
      <c r="I9853">
        <v>0.9709625</v>
      </c>
    </row>
    <row r="9854" spans="1:9">
      <c r="A9854">
        <v>0.4173279</v>
      </c>
      <c r="B9854">
        <v>0.9709625</v>
      </c>
      <c r="I9854">
        <v>0.9709625</v>
      </c>
    </row>
    <row r="9856" spans="1:9">
      <c r="A9856">
        <v>0.4474599</v>
      </c>
      <c r="B9856">
        <v>-0.0233957</v>
      </c>
      <c r="I9856">
        <v>-0.0233957</v>
      </c>
    </row>
    <row r="9857" spans="1:9">
      <c r="A9857">
        <v>0.4564995</v>
      </c>
      <c r="B9857">
        <v>-0.0233957</v>
      </c>
      <c r="I9857">
        <v>-0.0233957</v>
      </c>
    </row>
    <row r="9859" spans="1:9">
      <c r="A9859">
        <v>0.4504731</v>
      </c>
      <c r="B9859">
        <v>-0.0053165</v>
      </c>
      <c r="I9859">
        <v>-0.0053165</v>
      </c>
    </row>
    <row r="9860" spans="1:9">
      <c r="A9860">
        <v>0.5077239</v>
      </c>
      <c r="B9860">
        <v>-0.0053165</v>
      </c>
      <c r="I9860">
        <v>-0.0053165</v>
      </c>
    </row>
    <row r="9862" spans="1:9">
      <c r="A9862">
        <v>0.4504731</v>
      </c>
      <c r="B9862">
        <v>0.0127628</v>
      </c>
      <c r="I9862">
        <v>0.0127628</v>
      </c>
    </row>
    <row r="9863" spans="1:9">
      <c r="A9863">
        <v>0.5137503</v>
      </c>
      <c r="B9863">
        <v>0.0127628</v>
      </c>
      <c r="I9863">
        <v>0.0127628</v>
      </c>
    </row>
    <row r="9865" spans="1:9">
      <c r="A9865">
        <v>0.4595127</v>
      </c>
      <c r="B9865">
        <v>0.030842</v>
      </c>
      <c r="I9865">
        <v>0.030842</v>
      </c>
    </row>
    <row r="9866" spans="1:9">
      <c r="A9866">
        <v>0.5227899</v>
      </c>
      <c r="B9866">
        <v>0.030842</v>
      </c>
      <c r="I9866">
        <v>0.030842</v>
      </c>
    </row>
    <row r="9868" spans="1:9">
      <c r="A9868">
        <v>0.4655391</v>
      </c>
      <c r="B9868">
        <v>0.0489213</v>
      </c>
      <c r="I9868">
        <v>0.0489213</v>
      </c>
    </row>
    <row r="9869" spans="1:9">
      <c r="A9869">
        <v>0.5227899</v>
      </c>
      <c r="B9869">
        <v>0.0489213</v>
      </c>
      <c r="I9869">
        <v>0.0489213</v>
      </c>
    </row>
    <row r="9871" spans="1:9">
      <c r="A9871">
        <v>0.4655391</v>
      </c>
      <c r="B9871">
        <v>0.0670005</v>
      </c>
      <c r="I9871">
        <v>0.0670005</v>
      </c>
    </row>
    <row r="9872" spans="1:9">
      <c r="A9872">
        <v>0.5167635</v>
      </c>
      <c r="B9872">
        <v>0.0670005</v>
      </c>
      <c r="I9872">
        <v>0.0670005</v>
      </c>
    </row>
    <row r="9874" spans="1:9">
      <c r="A9874">
        <v>-0.7939777</v>
      </c>
      <c r="B9874">
        <v>-0.6742483</v>
      </c>
      <c r="I9874">
        <v>-0.6742483</v>
      </c>
    </row>
    <row r="9875" spans="1:9">
      <c r="A9875">
        <v>-0.7427532999999999</v>
      </c>
      <c r="B9875">
        <v>-0.6742483</v>
      </c>
      <c r="I9875">
        <v>-0.6742483</v>
      </c>
    </row>
    <row r="9877" spans="1:9">
      <c r="A9877">
        <v>-0.8060305</v>
      </c>
      <c r="B9877">
        <v>-0.6561690999999999</v>
      </c>
      <c r="I9877">
        <v>-0.6561690999999999</v>
      </c>
    </row>
    <row r="9878" spans="1:9">
      <c r="A9878">
        <v>-0.7427532999999999</v>
      </c>
      <c r="B9878">
        <v>-0.6561690999999999</v>
      </c>
      <c r="I9878">
        <v>-0.6561690999999999</v>
      </c>
    </row>
    <row r="9880" spans="1:9">
      <c r="A9880">
        <v>-0.8060305</v>
      </c>
      <c r="B9880">
        <v>-0.6380899</v>
      </c>
      <c r="I9880">
        <v>-0.6380899</v>
      </c>
    </row>
    <row r="9881" spans="1:9">
      <c r="A9881">
        <v>-0.7457665</v>
      </c>
      <c r="B9881">
        <v>-0.6380899</v>
      </c>
      <c r="I9881">
        <v>-0.6380899</v>
      </c>
    </row>
    <row r="9883" spans="1:9">
      <c r="A9883">
        <v>-0.8090437</v>
      </c>
      <c r="B9883">
        <v>-0.6200106</v>
      </c>
      <c r="I9883">
        <v>-0.6200106</v>
      </c>
    </row>
    <row r="9884" spans="1:9">
      <c r="A9884">
        <v>-0.7638457</v>
      </c>
      <c r="B9884">
        <v>-0.6200106</v>
      </c>
      <c r="I9884">
        <v>-0.6200106</v>
      </c>
    </row>
    <row r="9886" spans="1:9">
      <c r="A9886">
        <v>-0.8090437</v>
      </c>
      <c r="B9886">
        <v>-0.6019314</v>
      </c>
      <c r="I9886">
        <v>-0.6019314</v>
      </c>
    </row>
    <row r="9887" spans="1:9">
      <c r="A9887">
        <v>-0.7939777</v>
      </c>
      <c r="B9887">
        <v>-0.6019314</v>
      </c>
      <c r="I9887">
        <v>-0.6019314</v>
      </c>
    </row>
    <row r="9889" spans="1:9">
      <c r="A9889">
        <v>0.8994396</v>
      </c>
      <c r="B9889">
        <v>0.7359324</v>
      </c>
      <c r="I9889">
        <v>0.7359324</v>
      </c>
    </row>
    <row r="9890" spans="1:9">
      <c r="A9890">
        <v>0.920532</v>
      </c>
      <c r="B9890">
        <v>0.7359324</v>
      </c>
      <c r="I9890">
        <v>0.7359324</v>
      </c>
    </row>
    <row r="9892" spans="1:9">
      <c r="A9892">
        <v>0.8632813</v>
      </c>
      <c r="B9892">
        <v>0.7540116</v>
      </c>
      <c r="I9892">
        <v>0.7540116</v>
      </c>
    </row>
    <row r="9893" spans="1:9">
      <c r="A9893">
        <v>0.9145056</v>
      </c>
      <c r="B9893">
        <v>0.7540116</v>
      </c>
      <c r="I9893">
        <v>0.7540116</v>
      </c>
    </row>
    <row r="9895" spans="1:9">
      <c r="A9895">
        <v>0.8391757</v>
      </c>
      <c r="B9895">
        <v>0.7720909</v>
      </c>
      <c r="I9895">
        <v>0.7720909</v>
      </c>
    </row>
    <row r="9896" spans="1:9">
      <c r="A9896">
        <v>0.9175188</v>
      </c>
      <c r="B9896">
        <v>0.7720909</v>
      </c>
      <c r="I9896">
        <v>0.7720909</v>
      </c>
    </row>
    <row r="9898" spans="1:9">
      <c r="A9898">
        <v>0.8241096999999999</v>
      </c>
      <c r="B9898">
        <v>0.7901701</v>
      </c>
      <c r="I9898">
        <v>0.7901701</v>
      </c>
    </row>
    <row r="9899" spans="1:9">
      <c r="A9899">
        <v>0.9024528000000001</v>
      </c>
      <c r="B9899">
        <v>0.7901701</v>
      </c>
      <c r="I9899">
        <v>0.7901701</v>
      </c>
    </row>
    <row r="9901" spans="1:9">
      <c r="A9901">
        <v>0.9114924</v>
      </c>
      <c r="B9901">
        <v>0.7901701</v>
      </c>
      <c r="I9901">
        <v>0.7901701</v>
      </c>
    </row>
    <row r="9902" spans="1:9">
      <c r="A9902">
        <v>0.9295716000000001</v>
      </c>
      <c r="B9902">
        <v>0.7901701</v>
      </c>
      <c r="I9902">
        <v>0.7901701</v>
      </c>
    </row>
    <row r="9904" spans="1:9">
      <c r="A9904">
        <v>0.9386112</v>
      </c>
      <c r="B9904">
        <v>0.7901701</v>
      </c>
      <c r="I9904">
        <v>0.7901701</v>
      </c>
    </row>
    <row r="9905" spans="1:9">
      <c r="A9905">
        <v>0.96573</v>
      </c>
      <c r="B9905">
        <v>0.7901701</v>
      </c>
      <c r="I9905">
        <v>0.7901701</v>
      </c>
    </row>
    <row r="9907" spans="1:9">
      <c r="A9907">
        <v>0.7367269</v>
      </c>
      <c r="B9907">
        <v>0.8082494</v>
      </c>
      <c r="I9907">
        <v>0.8082494</v>
      </c>
    </row>
    <row r="9908" spans="1:9">
      <c r="A9908">
        <v>0.7517929</v>
      </c>
      <c r="B9908">
        <v>0.8082494</v>
      </c>
      <c r="I9908">
        <v>0.8082494</v>
      </c>
    </row>
    <row r="9910" spans="1:9">
      <c r="A9910">
        <v>0.7909645</v>
      </c>
      <c r="B9910">
        <v>0.8082494</v>
      </c>
      <c r="I9910">
        <v>0.8082494</v>
      </c>
    </row>
    <row r="9911" spans="1:9">
      <c r="A9911">
        <v>0.8753341</v>
      </c>
      <c r="B9911">
        <v>0.8082494</v>
      </c>
      <c r="I9911">
        <v>0.8082494</v>
      </c>
    </row>
    <row r="9913" spans="1:9">
      <c r="A9913">
        <v>0.9235452</v>
      </c>
      <c r="B9913">
        <v>0.8082494</v>
      </c>
      <c r="I9913">
        <v>0.8082494</v>
      </c>
    </row>
    <row r="9914" spans="1:9">
      <c r="A9914">
        <v>0.9325848</v>
      </c>
      <c r="B9914">
        <v>0.8082494</v>
      </c>
      <c r="I9914">
        <v>0.8082494</v>
      </c>
    </row>
    <row r="9916" spans="1:9">
      <c r="A9916">
        <v>0.7337137</v>
      </c>
      <c r="B9916">
        <v>0.8263286</v>
      </c>
      <c r="I9916">
        <v>0.8263286</v>
      </c>
    </row>
    <row r="9917" spans="1:9">
      <c r="A9917">
        <v>0.8632813</v>
      </c>
      <c r="B9917">
        <v>0.8263286</v>
      </c>
      <c r="I9917">
        <v>0.8263286</v>
      </c>
    </row>
    <row r="9919" spans="1:9">
      <c r="A9919">
        <v>0.7276873</v>
      </c>
      <c r="B9919">
        <v>0.8444078</v>
      </c>
      <c r="I9919">
        <v>0.8444078</v>
      </c>
    </row>
    <row r="9920" spans="1:9">
      <c r="A9920">
        <v>0.7939777</v>
      </c>
      <c r="B9920">
        <v>0.8444078</v>
      </c>
      <c r="I9920">
        <v>0.8444078</v>
      </c>
    </row>
    <row r="9922" spans="1:9">
      <c r="A9922">
        <v>0.7307005</v>
      </c>
      <c r="B9922">
        <v>0.8624871</v>
      </c>
      <c r="I9922">
        <v>0.8624871</v>
      </c>
    </row>
    <row r="9923" spans="1:9">
      <c r="A9923">
        <v>0.7638457</v>
      </c>
      <c r="B9923">
        <v>0.8624871</v>
      </c>
      <c r="I9923">
        <v>0.8624871</v>
      </c>
    </row>
    <row r="9925" spans="1:9">
      <c r="A9925">
        <v>-1.0049016</v>
      </c>
      <c r="B9925">
        <v>0.030842</v>
      </c>
      <c r="I9925">
        <v>0.030842</v>
      </c>
    </row>
    <row r="9926" spans="1:9">
      <c r="A9926">
        <v>-0.96573</v>
      </c>
      <c r="B9926">
        <v>0.030842</v>
      </c>
      <c r="I9926">
        <v>0.030842</v>
      </c>
    </row>
    <row r="9928" spans="1:9">
      <c r="A9928">
        <v>-1.010928</v>
      </c>
      <c r="B9928">
        <v>0.0489213</v>
      </c>
      <c r="I9928">
        <v>0.0489213</v>
      </c>
    </row>
    <row r="9929" spans="1:9">
      <c r="A9929">
        <v>-0.9566904000000001</v>
      </c>
      <c r="B9929">
        <v>0.0489213</v>
      </c>
      <c r="I9929">
        <v>0.0489213</v>
      </c>
    </row>
    <row r="9931" spans="1:9">
      <c r="A9931">
        <v>-1.010928</v>
      </c>
      <c r="B9931">
        <v>0.0670005</v>
      </c>
      <c r="I9931">
        <v>0.0670005</v>
      </c>
    </row>
    <row r="9932" spans="1:9">
      <c r="A9932">
        <v>-0.9687432</v>
      </c>
      <c r="B9932">
        <v>0.0670005</v>
      </c>
      <c r="I9932">
        <v>0.0670005</v>
      </c>
    </row>
    <row r="9934" spans="1:9">
      <c r="A9934">
        <v>-1.0169544</v>
      </c>
      <c r="B9934">
        <v>0.08507969999999999</v>
      </c>
      <c r="I9934">
        <v>0.08507969999999999</v>
      </c>
    </row>
    <row r="9935" spans="1:9">
      <c r="A9935">
        <v>-0.9325848</v>
      </c>
      <c r="B9935">
        <v>0.08507969999999999</v>
      </c>
      <c r="I9935">
        <v>0.08507969999999999</v>
      </c>
    </row>
    <row r="9937" spans="1:9">
      <c r="A9937">
        <v>-1.0139412</v>
      </c>
      <c r="B9937">
        <v>0.103159</v>
      </c>
      <c r="I9937">
        <v>0.103159</v>
      </c>
    </row>
    <row r="9938" spans="1:9">
      <c r="A9938">
        <v>-0.9114924</v>
      </c>
      <c r="B9938">
        <v>0.103159</v>
      </c>
      <c r="I9938">
        <v>0.103159</v>
      </c>
    </row>
    <row r="9940" spans="1:9">
      <c r="A9940">
        <v>-1.0079148</v>
      </c>
      <c r="B9940">
        <v>0.1212382</v>
      </c>
      <c r="I9940">
        <v>0.1212382</v>
      </c>
    </row>
    <row r="9941" spans="1:9">
      <c r="A9941">
        <v>-0.9235452</v>
      </c>
      <c r="B9941">
        <v>0.1212382</v>
      </c>
      <c r="I9941">
        <v>0.1212382</v>
      </c>
    </row>
    <row r="9943" spans="1:9">
      <c r="A9943">
        <v>-1.0470863</v>
      </c>
      <c r="B9943">
        <v>0.1393175</v>
      </c>
      <c r="I9943">
        <v>0.1393175</v>
      </c>
    </row>
    <row r="9944" spans="1:9">
      <c r="A9944">
        <v>-0.9084792</v>
      </c>
      <c r="B9944">
        <v>0.1393175</v>
      </c>
      <c r="I9944">
        <v>0.1393175</v>
      </c>
    </row>
    <row r="9946" spans="1:9">
      <c r="A9946">
        <v>-1.0832447</v>
      </c>
      <c r="B9946">
        <v>0.1573967</v>
      </c>
      <c r="I9946">
        <v>0.1573967</v>
      </c>
    </row>
    <row r="9947" spans="1:9">
      <c r="A9947">
        <v>-0.9084792</v>
      </c>
      <c r="B9947">
        <v>0.1573967</v>
      </c>
      <c r="I9947">
        <v>0.1573967</v>
      </c>
    </row>
    <row r="9949" spans="1:9">
      <c r="A9949">
        <v>-1.0862579</v>
      </c>
      <c r="B9949">
        <v>0.1754759</v>
      </c>
      <c r="I9949">
        <v>0.1754759</v>
      </c>
    </row>
    <row r="9950" spans="1:9">
      <c r="A9950">
        <v>-0.9084792</v>
      </c>
      <c r="B9950">
        <v>0.1754759</v>
      </c>
      <c r="I9950">
        <v>0.1754759</v>
      </c>
    </row>
    <row r="9952" spans="1:9">
      <c r="A9952">
        <v>-1.0892711</v>
      </c>
      <c r="B9952">
        <v>0.1935552</v>
      </c>
      <c r="I9952">
        <v>0.1935552</v>
      </c>
    </row>
    <row r="9953" spans="1:9">
      <c r="A9953">
        <v>-1.0772183</v>
      </c>
      <c r="B9953">
        <v>0.1935552</v>
      </c>
      <c r="I9953">
        <v>0.1935552</v>
      </c>
    </row>
    <row r="9955" spans="1:9">
      <c r="A9955">
        <v>-1.0621523</v>
      </c>
      <c r="B9955">
        <v>0.1935552</v>
      </c>
      <c r="I9955">
        <v>0.1935552</v>
      </c>
    </row>
    <row r="9956" spans="1:9">
      <c r="A9956">
        <v>-0.9145056</v>
      </c>
      <c r="B9956">
        <v>0.1935552</v>
      </c>
      <c r="I9956">
        <v>0.1935552</v>
      </c>
    </row>
    <row r="9958" spans="1:9">
      <c r="A9958">
        <v>-1.0862579</v>
      </c>
      <c r="B9958">
        <v>0.2116344</v>
      </c>
      <c r="I9958">
        <v>0.2116344</v>
      </c>
    </row>
    <row r="9959" spans="1:9">
      <c r="A9959">
        <v>-1.0711919</v>
      </c>
      <c r="B9959">
        <v>0.2116344</v>
      </c>
      <c r="I9959">
        <v>0.2116344</v>
      </c>
    </row>
    <row r="9961" spans="1:9">
      <c r="A9961">
        <v>-1.0621523</v>
      </c>
      <c r="B9961">
        <v>0.2116344</v>
      </c>
      <c r="I9961">
        <v>0.2116344</v>
      </c>
    </row>
    <row r="9962" spans="1:9">
      <c r="A9962">
        <v>-0.9868224</v>
      </c>
      <c r="B9962">
        <v>0.2116344</v>
      </c>
      <c r="I9962">
        <v>0.2116344</v>
      </c>
    </row>
    <row r="9964" spans="1:9">
      <c r="A9964">
        <v>-0.9566904000000001</v>
      </c>
      <c r="B9964">
        <v>0.2116344</v>
      </c>
      <c r="I9964">
        <v>0.2116344</v>
      </c>
    </row>
    <row r="9965" spans="1:9">
      <c r="A9965">
        <v>-0.935598</v>
      </c>
      <c r="B9965">
        <v>0.2116344</v>
      </c>
      <c r="I9965">
        <v>0.2116344</v>
      </c>
    </row>
    <row r="9967" spans="1:9">
      <c r="A9967">
        <v>-1.0440731</v>
      </c>
      <c r="B9967">
        <v>0.2297137</v>
      </c>
      <c r="I9967">
        <v>0.2297137</v>
      </c>
    </row>
    <row r="9968" spans="1:9">
      <c r="A9968">
        <v>-1.025994</v>
      </c>
      <c r="B9968">
        <v>0.2297137</v>
      </c>
      <c r="I9968">
        <v>0.2297137</v>
      </c>
    </row>
    <row r="9970" spans="1:9">
      <c r="A9970">
        <v>1.5683696</v>
      </c>
      <c r="B9970">
        <v>0.1935552</v>
      </c>
      <c r="I9970">
        <v>0.1935552</v>
      </c>
    </row>
    <row r="9971" spans="1:9">
      <c r="A9971">
        <v>1.589462</v>
      </c>
      <c r="B9971">
        <v>0.1935552</v>
      </c>
      <c r="I9971">
        <v>0.1935552</v>
      </c>
    </row>
    <row r="9973" spans="1:9">
      <c r="A9973">
        <v>1.55933</v>
      </c>
      <c r="B9973">
        <v>0.2116344</v>
      </c>
      <c r="I9973">
        <v>0.2116344</v>
      </c>
    </row>
    <row r="9974" spans="1:9">
      <c r="A9974">
        <v>1.6015148</v>
      </c>
      <c r="B9974">
        <v>0.2116344</v>
      </c>
      <c r="I9974">
        <v>0.2116344</v>
      </c>
    </row>
    <row r="9976" spans="1:9">
      <c r="A9976">
        <v>1.5804224</v>
      </c>
      <c r="B9976">
        <v>0.2297137</v>
      </c>
      <c r="I9976">
        <v>0.2297137</v>
      </c>
    </row>
    <row r="9977" spans="1:9">
      <c r="A9977">
        <v>1.619594</v>
      </c>
      <c r="B9977">
        <v>0.2297137</v>
      </c>
      <c r="I9977">
        <v>0.2297137</v>
      </c>
    </row>
    <row r="9979" spans="1:9">
      <c r="A9979">
        <v>1.5985016</v>
      </c>
      <c r="B9979">
        <v>0.2477929</v>
      </c>
      <c r="I9979">
        <v>0.2477929</v>
      </c>
    </row>
    <row r="9980" spans="1:9">
      <c r="A9980">
        <v>1.6226072</v>
      </c>
      <c r="B9980">
        <v>0.2477929</v>
      </c>
      <c r="I9980">
        <v>0.2477929</v>
      </c>
    </row>
    <row r="9982" spans="1:9">
      <c r="A9982">
        <v>1.5985016</v>
      </c>
      <c r="B9982">
        <v>0.2658721</v>
      </c>
      <c r="I9982">
        <v>0.2658721</v>
      </c>
    </row>
    <row r="9983" spans="1:9">
      <c r="A9983">
        <v>1.6226072</v>
      </c>
      <c r="B9983">
        <v>0.2658721</v>
      </c>
      <c r="I9983">
        <v>0.2658721</v>
      </c>
    </row>
    <row r="9985" spans="1:9">
      <c r="A9985">
        <v>1.5924752</v>
      </c>
      <c r="B9985">
        <v>0.2839514</v>
      </c>
      <c r="I9985">
        <v>0.2839514</v>
      </c>
    </row>
    <row r="9986" spans="1:9">
      <c r="A9986">
        <v>1.6165808</v>
      </c>
      <c r="B9986">
        <v>0.2839514</v>
      </c>
      <c r="I9986">
        <v>0.2839514</v>
      </c>
    </row>
    <row r="9988" spans="1:9">
      <c r="A9988">
        <v>1.5924752</v>
      </c>
      <c r="B9988">
        <v>0.3020306</v>
      </c>
      <c r="I9988">
        <v>0.3020306</v>
      </c>
    </row>
    <row r="9989" spans="1:9">
      <c r="A9989">
        <v>1.6105544</v>
      </c>
      <c r="B9989">
        <v>0.3020306</v>
      </c>
      <c r="I9989">
        <v>0.3020306</v>
      </c>
    </row>
    <row r="9991" spans="1:9">
      <c r="A9991">
        <v>1.5864488</v>
      </c>
      <c r="B9991">
        <v>0.3201099</v>
      </c>
      <c r="I9991">
        <v>0.3201099</v>
      </c>
    </row>
    <row r="9992" spans="1:9">
      <c r="A9992">
        <v>1.5985016</v>
      </c>
      <c r="B9992">
        <v>0.3201099</v>
      </c>
      <c r="I9992">
        <v>0.3201099</v>
      </c>
    </row>
    <row r="9994" spans="1:9">
      <c r="A9994">
        <v>1.5683696</v>
      </c>
      <c r="B9994">
        <v>0.3381891</v>
      </c>
      <c r="I9994">
        <v>0.3381891</v>
      </c>
    </row>
    <row r="9995" spans="1:9">
      <c r="A9995">
        <v>1.5774092</v>
      </c>
      <c r="B9995">
        <v>0.3381891</v>
      </c>
      <c r="I9995">
        <v>0.3381891</v>
      </c>
    </row>
    <row r="9997" spans="1:9">
      <c r="A9997">
        <v>1.5563168</v>
      </c>
      <c r="B9997">
        <v>0.3562683</v>
      </c>
      <c r="I9997">
        <v>0.3562683</v>
      </c>
    </row>
    <row r="9998" spans="1:9">
      <c r="A9998">
        <v>1.5653564</v>
      </c>
      <c r="B9998">
        <v>0.3562683</v>
      </c>
      <c r="I9998">
        <v>0.3562683</v>
      </c>
    </row>
    <row r="10000" spans="1:9">
      <c r="A10000">
        <v>1.5412508</v>
      </c>
      <c r="B10000">
        <v>0.3743476</v>
      </c>
      <c r="I10000">
        <v>0.3743476</v>
      </c>
    </row>
    <row r="10001" spans="1:9">
      <c r="A10001">
        <v>1.5502904</v>
      </c>
      <c r="B10001">
        <v>0.3743476</v>
      </c>
      <c r="I10001">
        <v>0.3743476</v>
      </c>
    </row>
    <row r="10003" spans="1:9">
      <c r="A10003">
        <v>1.5231716</v>
      </c>
      <c r="B10003">
        <v>0.3924268</v>
      </c>
      <c r="I10003">
        <v>0.3924268</v>
      </c>
    </row>
    <row r="10004" spans="1:9">
      <c r="A10004">
        <v>1.544264</v>
      </c>
      <c r="B10004">
        <v>0.3924268</v>
      </c>
      <c r="I10004">
        <v>0.3924268</v>
      </c>
    </row>
    <row r="10006" spans="1:9">
      <c r="A10006">
        <v>1.5261848</v>
      </c>
      <c r="B10006">
        <v>0.4105061</v>
      </c>
      <c r="I10006">
        <v>0.4105061</v>
      </c>
    </row>
    <row r="10007" spans="1:9">
      <c r="A10007">
        <v>1.5502904</v>
      </c>
      <c r="B10007">
        <v>0.4105061</v>
      </c>
      <c r="I10007">
        <v>0.4105061</v>
      </c>
    </row>
    <row r="10009" spans="1:9">
      <c r="A10009">
        <v>1.4960529</v>
      </c>
      <c r="B10009">
        <v>0.4285853</v>
      </c>
      <c r="I10009">
        <v>0.4285853</v>
      </c>
    </row>
    <row r="10010" spans="1:9">
      <c r="A10010">
        <v>1.5653564</v>
      </c>
      <c r="B10010">
        <v>0.4285853</v>
      </c>
      <c r="I10010">
        <v>0.4285853</v>
      </c>
    </row>
    <row r="10012" spans="1:9">
      <c r="A10012">
        <v>1.4840001</v>
      </c>
      <c r="B10012">
        <v>0.4466646</v>
      </c>
      <c r="I10012">
        <v>0.4466646</v>
      </c>
    </row>
    <row r="10013" spans="1:9">
      <c r="A10013">
        <v>1.544264</v>
      </c>
      <c r="B10013">
        <v>0.4466646</v>
      </c>
      <c r="I10013">
        <v>0.4466646</v>
      </c>
    </row>
    <row r="10015" spans="1:9">
      <c r="A10015">
        <v>2.4693159</v>
      </c>
      <c r="B10015">
        <v>-0.3307428</v>
      </c>
      <c r="I10015">
        <v>-0.3307428</v>
      </c>
    </row>
    <row r="10016" spans="1:9">
      <c r="A10016">
        <v>2.4723291</v>
      </c>
      <c r="B10016">
        <v>-0.3307428</v>
      </c>
      <c r="I10016">
        <v>-0.3307428</v>
      </c>
    </row>
    <row r="10018" spans="1:9">
      <c r="A10018">
        <v>2.4632895</v>
      </c>
      <c r="B10018">
        <v>-0.3126635</v>
      </c>
      <c r="I10018">
        <v>-0.3126635</v>
      </c>
    </row>
    <row r="10019" spans="1:9">
      <c r="A10019">
        <v>2.4693159</v>
      </c>
      <c r="B10019">
        <v>-0.3126635</v>
      </c>
      <c r="I10019">
        <v>-0.3126635</v>
      </c>
    </row>
    <row r="10021" spans="1:9">
      <c r="A10021">
        <v>0.2696812</v>
      </c>
      <c r="B10021">
        <v>0.8263286</v>
      </c>
      <c r="I10021">
        <v>0.8263286</v>
      </c>
    </row>
    <row r="10022" spans="1:9">
      <c r="A10022">
        <v>0.2757076</v>
      </c>
      <c r="B10022">
        <v>0.8263286</v>
      </c>
      <c r="I10022">
        <v>0.8263286</v>
      </c>
    </row>
    <row r="10024" spans="1:9">
      <c r="A10024">
        <v>0.6433178000000001</v>
      </c>
      <c r="B10024">
        <v>0.2658721</v>
      </c>
      <c r="I10024">
        <v>0.2658721</v>
      </c>
    </row>
    <row r="10025" spans="1:9">
      <c r="A10025">
        <v>0.6734498</v>
      </c>
      <c r="B10025">
        <v>0.2658721</v>
      </c>
      <c r="I10025">
        <v>0.2658721</v>
      </c>
    </row>
    <row r="10027" spans="1:9">
      <c r="A10027">
        <v>0.6403046</v>
      </c>
      <c r="B10027">
        <v>0.2839514</v>
      </c>
      <c r="I10027">
        <v>0.2839514</v>
      </c>
    </row>
    <row r="10028" spans="1:9">
      <c r="A10028">
        <v>0.7216609</v>
      </c>
      <c r="B10028">
        <v>0.2839514</v>
      </c>
      <c r="I10028">
        <v>0.2839514</v>
      </c>
    </row>
    <row r="10030" spans="1:9">
      <c r="A10030">
        <v>0.6342782</v>
      </c>
      <c r="B10030">
        <v>0.3020306</v>
      </c>
      <c r="I10030">
        <v>0.3020306</v>
      </c>
    </row>
    <row r="10031" spans="1:9">
      <c r="A10031">
        <v>0.7457665</v>
      </c>
      <c r="B10031">
        <v>0.3020306</v>
      </c>
      <c r="I10031">
        <v>0.3020306</v>
      </c>
    </row>
    <row r="10033" spans="1:9">
      <c r="A10033">
        <v>0.6342782</v>
      </c>
      <c r="B10033">
        <v>0.3201099</v>
      </c>
      <c r="I10033">
        <v>0.3201099</v>
      </c>
    </row>
    <row r="10034" spans="1:9">
      <c r="A10034">
        <v>0.7698720999999999</v>
      </c>
      <c r="B10034">
        <v>0.3201099</v>
      </c>
      <c r="I10034">
        <v>0.3201099</v>
      </c>
    </row>
    <row r="10036" spans="1:9">
      <c r="A10036">
        <v>0.6372914</v>
      </c>
      <c r="B10036">
        <v>0.3381891</v>
      </c>
      <c r="I10036">
        <v>0.3381891</v>
      </c>
    </row>
    <row r="10037" spans="1:9">
      <c r="A10037">
        <v>0.7789117</v>
      </c>
      <c r="B10037">
        <v>0.3381891</v>
      </c>
      <c r="I10037">
        <v>0.3381891</v>
      </c>
    </row>
    <row r="10039" spans="1:9">
      <c r="A10039">
        <v>0.706595</v>
      </c>
      <c r="B10039">
        <v>0.3562683</v>
      </c>
      <c r="I10039">
        <v>0.3562683</v>
      </c>
    </row>
    <row r="10040" spans="1:9">
      <c r="A10040">
        <v>0.7698720999999999</v>
      </c>
      <c r="B10040">
        <v>0.3562683</v>
      </c>
      <c r="I10040">
        <v>0.3562683</v>
      </c>
    </row>
    <row r="10042" spans="1:9">
      <c r="A10042">
        <v>0.7246741</v>
      </c>
      <c r="B10042">
        <v>0.3743476</v>
      </c>
      <c r="I10042">
        <v>0.3743476</v>
      </c>
    </row>
    <row r="10043" spans="1:9">
      <c r="A10043">
        <v>0.7638457</v>
      </c>
      <c r="B10043">
        <v>0.3743476</v>
      </c>
      <c r="I10043">
        <v>0.3743476</v>
      </c>
    </row>
    <row r="10045" spans="1:9">
      <c r="A10045">
        <v>0.3389848</v>
      </c>
      <c r="B10045">
        <v>-0.348822</v>
      </c>
      <c r="I10045">
        <v>-0.348822</v>
      </c>
    </row>
    <row r="10046" spans="1:9">
      <c r="A10046">
        <v>0.3480244</v>
      </c>
      <c r="B10046">
        <v>-0.348822</v>
      </c>
      <c r="I10046">
        <v>-0.348822</v>
      </c>
    </row>
    <row r="10048" spans="1:9">
      <c r="A10048">
        <v>0.3661036</v>
      </c>
      <c r="B10048">
        <v>-0.348822</v>
      </c>
      <c r="I10048">
        <v>-0.348822</v>
      </c>
    </row>
    <row r="10049" spans="1:9">
      <c r="A10049">
        <v>0.4022619</v>
      </c>
      <c r="B10049">
        <v>-0.348822</v>
      </c>
      <c r="I10049">
        <v>-0.348822</v>
      </c>
    </row>
    <row r="10051" spans="1:9">
      <c r="A10051">
        <v>0.3299452</v>
      </c>
      <c r="B10051">
        <v>-0.3307428</v>
      </c>
      <c r="I10051">
        <v>-0.3307428</v>
      </c>
    </row>
    <row r="10052" spans="1:9">
      <c r="A10052">
        <v>0.4203411</v>
      </c>
      <c r="B10052">
        <v>-0.3307428</v>
      </c>
      <c r="I10052">
        <v>-0.3307428</v>
      </c>
    </row>
    <row r="10054" spans="1:9">
      <c r="A10054">
        <v>0.3239188</v>
      </c>
      <c r="B10054">
        <v>-0.3126635</v>
      </c>
      <c r="I10054">
        <v>-0.3126635</v>
      </c>
    </row>
    <row r="10055" spans="1:9">
      <c r="A10055">
        <v>0.4444467</v>
      </c>
      <c r="B10055">
        <v>-0.3126635</v>
      </c>
      <c r="I10055">
        <v>-0.3126635</v>
      </c>
    </row>
    <row r="10057" spans="1:9">
      <c r="A10057">
        <v>0.326932</v>
      </c>
      <c r="B10057">
        <v>-0.2945843</v>
      </c>
      <c r="I10057">
        <v>-0.2945843</v>
      </c>
    </row>
    <row r="10058" spans="1:9">
      <c r="A10058">
        <v>0.4534863</v>
      </c>
      <c r="B10058">
        <v>-0.2945843</v>
      </c>
      <c r="I10058">
        <v>-0.2945843</v>
      </c>
    </row>
    <row r="10060" spans="1:9">
      <c r="A10060">
        <v>0.326932</v>
      </c>
      <c r="B10060">
        <v>-0.2765051</v>
      </c>
      <c r="I10060">
        <v>-0.2765051</v>
      </c>
    </row>
    <row r="10061" spans="1:9">
      <c r="A10061">
        <v>0.4836183</v>
      </c>
      <c r="B10061">
        <v>-0.2765051</v>
      </c>
      <c r="I10061">
        <v>-0.2765051</v>
      </c>
    </row>
    <row r="10063" spans="1:9">
      <c r="A10063">
        <v>0.357064</v>
      </c>
      <c r="B10063">
        <v>-0.2584258</v>
      </c>
      <c r="I10063">
        <v>-0.2584258</v>
      </c>
    </row>
    <row r="10064" spans="1:9">
      <c r="A10064">
        <v>0.4233543</v>
      </c>
      <c r="B10064">
        <v>-0.2584258</v>
      </c>
      <c r="I10064">
        <v>-0.2584258</v>
      </c>
    </row>
    <row r="10066" spans="1:9">
      <c r="A10066">
        <v>0.4414335</v>
      </c>
      <c r="B10066">
        <v>-0.2584258</v>
      </c>
      <c r="I10066">
        <v>-0.2584258</v>
      </c>
    </row>
    <row r="10067" spans="1:9">
      <c r="A10067">
        <v>0.4896447</v>
      </c>
      <c r="B10067">
        <v>-0.2584258</v>
      </c>
      <c r="I10067">
        <v>-0.2584258</v>
      </c>
    </row>
    <row r="10069" spans="1:9">
      <c r="A10069">
        <v>0.357064</v>
      </c>
      <c r="B10069">
        <v>-0.2403466</v>
      </c>
      <c r="I10069">
        <v>-0.2403466</v>
      </c>
    </row>
    <row r="10070" spans="1:9">
      <c r="A10070">
        <v>0.4052751</v>
      </c>
      <c r="B10070">
        <v>-0.2403466</v>
      </c>
      <c r="I10070">
        <v>-0.2403466</v>
      </c>
    </row>
    <row r="10072" spans="1:9">
      <c r="A10072">
        <v>0.4263675</v>
      </c>
      <c r="B10072">
        <v>-0.2403466</v>
      </c>
      <c r="I10072">
        <v>-0.2403466</v>
      </c>
    </row>
    <row r="10073" spans="1:9">
      <c r="A10073">
        <v>0.4926579</v>
      </c>
      <c r="B10073">
        <v>-0.2403466</v>
      </c>
      <c r="I10073">
        <v>-0.2403466</v>
      </c>
    </row>
    <row r="10075" spans="1:9">
      <c r="A10075">
        <v>0.357064</v>
      </c>
      <c r="B10075">
        <v>-0.2222673</v>
      </c>
      <c r="I10075">
        <v>-0.2222673</v>
      </c>
    </row>
    <row r="10076" spans="1:9">
      <c r="A10076">
        <v>0.3600772</v>
      </c>
      <c r="B10076">
        <v>-0.2222673</v>
      </c>
      <c r="I10076">
        <v>-0.2222673</v>
      </c>
    </row>
    <row r="10078" spans="1:9">
      <c r="A10078">
        <v>0.4263675</v>
      </c>
      <c r="B10078">
        <v>-0.2222673</v>
      </c>
      <c r="I10078">
        <v>-0.2222673</v>
      </c>
    </row>
    <row r="10079" spans="1:9">
      <c r="A10079">
        <v>0.4956711</v>
      </c>
      <c r="B10079">
        <v>-0.2222673</v>
      </c>
      <c r="I10079">
        <v>-0.2222673</v>
      </c>
    </row>
    <row r="10081" spans="1:9">
      <c r="A10081">
        <v>0.4293807</v>
      </c>
      <c r="B10081">
        <v>-0.2041881</v>
      </c>
      <c r="I10081">
        <v>-0.2041881</v>
      </c>
    </row>
    <row r="10082" spans="1:9">
      <c r="A10082">
        <v>0.4956711</v>
      </c>
      <c r="B10082">
        <v>-0.2041881</v>
      </c>
      <c r="I10082">
        <v>-0.2041881</v>
      </c>
    </row>
    <row r="10084" spans="1:9">
      <c r="A10084">
        <v>0.4263675</v>
      </c>
      <c r="B10084">
        <v>-0.1861089</v>
      </c>
      <c r="I10084">
        <v>-0.1861089</v>
      </c>
    </row>
    <row r="10085" spans="1:9">
      <c r="A10085">
        <v>0.4866315</v>
      </c>
      <c r="B10085">
        <v>-0.1861089</v>
      </c>
      <c r="I10085">
        <v>-0.1861089</v>
      </c>
    </row>
    <row r="10087" spans="1:9">
      <c r="A10087">
        <v>0.4474599</v>
      </c>
      <c r="B10087">
        <v>-0.1680296</v>
      </c>
      <c r="I10087">
        <v>-0.1680296</v>
      </c>
    </row>
    <row r="10088" spans="1:9">
      <c r="A10088">
        <v>0.4564995</v>
      </c>
      <c r="B10088">
        <v>-0.1680296</v>
      </c>
      <c r="I10088">
        <v>-0.1680296</v>
      </c>
    </row>
    <row r="10090" spans="1:9">
      <c r="A10090">
        <v>0.4263675</v>
      </c>
      <c r="B10090">
        <v>-0.4392182</v>
      </c>
      <c r="I10090">
        <v>-0.4392182</v>
      </c>
    </row>
    <row r="10091" spans="1:9">
      <c r="A10091">
        <v>0.4564995</v>
      </c>
      <c r="B10091">
        <v>-0.4392182</v>
      </c>
      <c r="I10091">
        <v>-0.4392182</v>
      </c>
    </row>
    <row r="10093" spans="1:9">
      <c r="A10093">
        <v>0.4052751</v>
      </c>
      <c r="B10093">
        <v>-0.421139</v>
      </c>
      <c r="I10093">
        <v>-0.421139</v>
      </c>
    </row>
    <row r="10094" spans="1:9">
      <c r="A10094">
        <v>0.4685523</v>
      </c>
      <c r="B10094">
        <v>-0.421139</v>
      </c>
      <c r="I10094">
        <v>-0.421139</v>
      </c>
    </row>
    <row r="10096" spans="1:9">
      <c r="A10096">
        <v>0.3962356</v>
      </c>
      <c r="B10096">
        <v>-0.4030597</v>
      </c>
      <c r="I10096">
        <v>-0.4030597</v>
      </c>
    </row>
    <row r="10097" spans="1:9">
      <c r="A10097">
        <v>0.4745787</v>
      </c>
      <c r="B10097">
        <v>-0.4030597</v>
      </c>
      <c r="I10097">
        <v>-0.4030597</v>
      </c>
    </row>
    <row r="10099" spans="1:9">
      <c r="A10099">
        <v>0.3841828</v>
      </c>
      <c r="B10099">
        <v>-0.3849805</v>
      </c>
      <c r="I10099">
        <v>-0.3849805</v>
      </c>
    </row>
    <row r="10100" spans="1:9">
      <c r="A10100">
        <v>0.4745787</v>
      </c>
      <c r="B10100">
        <v>-0.3849805</v>
      </c>
      <c r="I10100">
        <v>-0.3849805</v>
      </c>
    </row>
    <row r="10102" spans="1:9">
      <c r="A10102">
        <v>0.3751432</v>
      </c>
      <c r="B10102">
        <v>-0.3669013</v>
      </c>
      <c r="I10102">
        <v>-0.3669013</v>
      </c>
    </row>
    <row r="10103" spans="1:9">
      <c r="A10103">
        <v>0.4806051</v>
      </c>
      <c r="B10103">
        <v>-0.3669013</v>
      </c>
      <c r="I10103">
        <v>-0.3669013</v>
      </c>
    </row>
    <row r="10105" spans="1:9">
      <c r="A10105">
        <v>0.4052751</v>
      </c>
      <c r="B10105">
        <v>-0.348822</v>
      </c>
      <c r="I10105">
        <v>-0.348822</v>
      </c>
    </row>
    <row r="10106" spans="1:9">
      <c r="A10106">
        <v>0.4806051</v>
      </c>
      <c r="B10106">
        <v>-0.348822</v>
      </c>
      <c r="I10106">
        <v>-0.348822</v>
      </c>
    </row>
    <row r="10108" spans="1:9">
      <c r="A10108">
        <v>0.4233543</v>
      </c>
      <c r="B10108">
        <v>-0.3307428</v>
      </c>
      <c r="I10108">
        <v>-0.3307428</v>
      </c>
    </row>
    <row r="10109" spans="1:9">
      <c r="A10109">
        <v>0.4775919</v>
      </c>
      <c r="B10109">
        <v>-0.3307428</v>
      </c>
      <c r="I10109">
        <v>-0.3307428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pageSetUpPr fitToPage="1"/>
  </sheetPr>
  <dimension ref="A2:Z64"/>
  <sheetViews>
    <sheetView showGridLines="0" workbookViewId="0">
      <pane ySplit="33" topLeftCell="A34" activePane="bottomLeft" state="frozen"/>
      <selection pane="bottomLeft" activeCell="B2" sqref="B2"/>
    </sheetView>
  </sheetViews>
  <sheetFormatPr defaultRowHeight="15"/>
  <cols>
    <col min="1" max="1" width="2.85546875" customWidth="1"/>
    <col min="2" max="2" width="5.28515625" customWidth="1"/>
    <col min="3" max="3" width="24.7109375" customWidth="1"/>
    <col min="4" max="5" width="13.7109375" customWidth="1"/>
    <col min="6" max="7" width="9.7109375" customWidth="1"/>
    <col min="8" max="8" width="16.7109375" customWidth="1"/>
    <col min="26" max="26" width="0" hidden="1" customWidth="1"/>
  </cols>
  <sheetData>
    <row r="2" spans="2:2" ht="27" customHeight="1">
      <c r="B2" s="1" t="s">
        <v>225</v>
      </c>
    </row>
    <row r="3" spans="2:2">
      <c r="B3" s="2" t="str">
        <f>Dashboard!$E$6&amp;"   ·   "&amp;Dashboard!$E$7&amp;"   ·   "&amp;Dashboard!$E$8&amp;"   ·   colour = performance against the global rate, so the US is measured against the whole company here"</f>
        <v>Net sales per sq ft   ·   Trailing 12 months   ·   All formats   ·   colour = performance against the global rate, so the US is measured against the whole company here</v>
      </c>
    </row>
    <row r="32" spans="2:9">
      <c r="B32" s="3" t="s">
        <v>226</v>
      </c>
      <c r="C32" s="3"/>
      <c r="D32" s="3"/>
      <c r="E32" s="3"/>
      <c r="F32" s="3"/>
      <c r="G32" s="3"/>
      <c r="H32" s="3"/>
      <c r="I32" s="3"/>
    </row>
    <row r="33" spans="2:26">
      <c r="B33" s="14"/>
      <c r="C33" s="14" t="s">
        <v>227</v>
      </c>
      <c r="D33" s="15" t="s">
        <v>18</v>
      </c>
      <c r="E33" s="15" t="s">
        <v>10</v>
      </c>
      <c r="F33" s="15" t="s">
        <v>19</v>
      </c>
      <c r="G33" s="15" t="s">
        <v>20</v>
      </c>
      <c r="H33" s="23" t="s">
        <v>21</v>
      </c>
    </row>
    <row r="34" spans="2:26">
      <c r="B34" s="16">
        <v>1</v>
      </c>
      <c r="C34" s="17" t="str">
        <f>IFERROR(INDEX('Geo Summary'!$B$58:$B$88,$Z34),"")</f>
        <v>Japan</v>
      </c>
      <c r="D34" s="18">
        <f>IFERROR(INDEX('Geo Summary'!$J$58:$J$88,$Z34)*DisplayMult,"")</f>
        <v>62.705001655195005</v>
      </c>
      <c r="E34" s="20">
        <f>IFERROR(INDEX('Geo Summary'!$M$58:$M$88,$Z34),"")</f>
        <v>76525184.01999998</v>
      </c>
      <c r="F34" s="19">
        <f>IFERROR(INDEX('Geo Summary'!$K$58:$K$88,$Z34),"")</f>
        <v>96.7238642722219</v>
      </c>
      <c r="G34" s="20">
        <f>IFERROR(INDEX('Geo Summary'!$E$58:$E$88,$Z34),"")</f>
        <v>11</v>
      </c>
      <c r="H34" s="21" t="str">
        <f>IFERROR(INDEX('Geo Summary'!$D$58:$D$88,$Z34),"")</f>
        <v>Asia Pacific</v>
      </c>
      <c r="Z34">
        <f>IFERROR(MATCH(LARGE('Geo Summary'!$L$58:$L$88,1),'Geo Summary'!$L$58:$L$88,0),"")</f>
        <v>19</v>
      </c>
    </row>
    <row r="35" spans="2:26">
      <c r="B35" s="16">
        <v>2</v>
      </c>
      <c r="C35" s="17" t="str">
        <f>IFERROR(INDEX('Geo Summary'!$B$58:$B$88,$Z35),"")</f>
        <v>United Arab Emirates</v>
      </c>
      <c r="D35" s="18">
        <f>IFERROR(INDEX('Geo Summary'!$J$58:$J$88,$Z35)*DisplayMult,"")</f>
        <v>61.061747525597276</v>
      </c>
      <c r="E35" s="20">
        <f>IFERROR(INDEX('Geo Summary'!$M$58:$M$88,$Z35),"")</f>
        <v>21469310.430000003</v>
      </c>
      <c r="F35" s="19">
        <f>IFERROR(INDEX('Geo Summary'!$K$58:$K$88,$Z35),"")</f>
        <v>94.35119988909646</v>
      </c>
      <c r="G35" s="20">
        <f>IFERROR(INDEX('Geo Summary'!$E$58:$E$88,$Z35),"")</f>
        <v>3</v>
      </c>
      <c r="H35" s="21" t="str">
        <f>IFERROR(INDEX('Geo Summary'!$D$58:$D$88,$Z35),"")</f>
        <v>Middle East &amp; Africa</v>
      </c>
      <c r="Z35">
        <f>IFERROR(MATCH(LARGE('Geo Summary'!$L$58:$L$88,2),'Geo Summary'!$L$58:$L$88,0),"")</f>
        <v>1</v>
      </c>
    </row>
    <row r="36" spans="2:26">
      <c r="B36" s="16">
        <v>3</v>
      </c>
      <c r="C36" s="17" t="str">
        <f>IFERROR(INDEX('Geo Summary'!$B$58:$B$88,$Z36),"")</f>
        <v>South Korea</v>
      </c>
      <c r="D36" s="18">
        <f>IFERROR(INDEX('Geo Summary'!$J$58:$J$88,$Z36)*DisplayMult,"")</f>
        <v>59.17775683038111</v>
      </c>
      <c r="E36" s="20">
        <f>IFERROR(INDEX('Geo Summary'!$M$58:$M$88,$Z36),"")</f>
        <v>44099264.39</v>
      </c>
      <c r="F36" s="19">
        <f>IFERROR(INDEX('Geo Summary'!$K$58:$K$88,$Z36),"")</f>
        <v>91.55107654435704</v>
      </c>
      <c r="G36" s="20">
        <f>IFERROR(INDEX('Geo Summary'!$E$58:$E$88,$Z36),"")</f>
        <v>5</v>
      </c>
      <c r="H36" s="21" t="str">
        <f>IFERROR(INDEX('Geo Summary'!$D$58:$D$88,$Z36),"")</f>
        <v>Asia Pacific</v>
      </c>
      <c r="Z36">
        <f>IFERROR(MATCH(LARGE('Geo Summary'!$L$58:$L$88,3),'Geo Summary'!$L$58:$L$88,0),"")</f>
        <v>20</v>
      </c>
    </row>
    <row r="37" spans="2:26">
      <c r="B37" s="16">
        <v>4</v>
      </c>
      <c r="C37" s="17" t="str">
        <f>IFERROR(INDEX('Geo Summary'!$B$58:$B$88,$Z37),"")</f>
        <v>China</v>
      </c>
      <c r="D37" s="18">
        <f>IFERROR(INDEX('Geo Summary'!$J$58:$J$88,$Z37)*DisplayMult,"")</f>
        <v>55.214696393162384</v>
      </c>
      <c r="E37" s="20">
        <f>IFERROR(INDEX('Geo Summary'!$M$58:$M$88,$Z37),"")</f>
        <v>64601194.779999994</v>
      </c>
      <c r="F37" s="19">
        <f>IFERROR(INDEX('Geo Summary'!$K$58:$K$88,$Z37),"")</f>
        <v>85.35784659002132</v>
      </c>
      <c r="G37" s="20">
        <f>IFERROR(INDEX('Geo Summary'!$E$58:$E$88,$Z37),"")</f>
        <v>9</v>
      </c>
      <c r="H37" s="21" t="str">
        <f>IFERROR(INDEX('Geo Summary'!$D$58:$D$88,$Z37),"")</f>
        <v>Asia Pacific</v>
      </c>
      <c r="Z37">
        <f>IFERROR(MATCH(LARGE('Geo Summary'!$L$58:$L$88,4),'Geo Summary'!$L$58:$L$88,0),"")</f>
        <v>9</v>
      </c>
    </row>
    <row r="38" spans="2:26">
      <c r="B38" s="16">
        <v>5</v>
      </c>
      <c r="C38" s="17" t="str">
        <f>IFERROR(INDEX('Geo Summary'!$B$58:$B$88,$Z38),"")</f>
        <v>India</v>
      </c>
      <c r="D38" s="18">
        <f>IFERROR(INDEX('Geo Summary'!$J$58:$J$88,$Z38)*DisplayMult,"")</f>
        <v>53.496917799688596</v>
      </c>
      <c r="E38" s="20">
        <f>IFERROR(INDEX('Geo Summary'!$M$58:$M$88,$Z38),"")</f>
        <v>51544280.29999996</v>
      </c>
      <c r="F38" s="19">
        <f>IFERROR(INDEX('Geo Summary'!$K$58:$K$88,$Z38),"")</f>
        <v>82.53402384287341</v>
      </c>
      <c r="G38" s="20">
        <f>IFERROR(INDEX('Geo Summary'!$E$58:$E$88,$Z38),"")</f>
        <v>5</v>
      </c>
      <c r="H38" s="21" t="str">
        <f>IFERROR(INDEX('Geo Summary'!$D$58:$D$88,$Z38),"")</f>
        <v>Asia Pacific</v>
      </c>
      <c r="Z38">
        <f>IFERROR(MATCH(LARGE('Geo Summary'!$L$58:$L$88,5),'Geo Summary'!$L$58:$L$88,0),"")</f>
        <v>17</v>
      </c>
    </row>
    <row r="39" spans="2:26">
      <c r="B39" s="16">
        <v>6</v>
      </c>
      <c r="C39" s="17" t="str">
        <f>IFERROR(INDEX('Geo Summary'!$B$58:$B$88,$Z39),"")</f>
        <v>Australia</v>
      </c>
      <c r="D39" s="18">
        <f>IFERROR(INDEX('Geo Summary'!$J$58:$J$88,$Z39)*DisplayMult,"")</f>
        <v>52.696767276814356</v>
      </c>
      <c r="E39" s="20">
        <f>IFERROR(INDEX('Geo Summary'!$M$58:$M$88,$Z39),"")</f>
        <v>98458639.97999994</v>
      </c>
      <c r="F39" s="19">
        <f>IFERROR(INDEX('Geo Summary'!$K$58:$K$88,$Z39),"")</f>
        <v>81.18757064439353</v>
      </c>
      <c r="G39" s="20">
        <f>IFERROR(INDEX('Geo Summary'!$E$58:$E$88,$Z39),"")</f>
        <v>12</v>
      </c>
      <c r="H39" s="21" t="str">
        <f>IFERROR(INDEX('Geo Summary'!$D$58:$D$88,$Z39),"")</f>
        <v>Asia Pacific</v>
      </c>
      <c r="Z39">
        <f>IFERROR(MATCH(LARGE('Geo Summary'!$L$58:$L$88,6),'Geo Summary'!$L$58:$L$88,0),"")</f>
        <v>4</v>
      </c>
    </row>
    <row r="40" spans="2:26">
      <c r="B40" s="16">
        <v>7</v>
      </c>
      <c r="C40" s="17" t="str">
        <f>IFERROR(INDEX('Geo Summary'!$B$58:$B$88,$Z40),"")</f>
        <v>Malaysia</v>
      </c>
      <c r="D40" s="18">
        <f>IFERROR(INDEX('Geo Summary'!$J$58:$J$88,$Z40)*DisplayMult,"")</f>
        <v>49.94444496855348</v>
      </c>
      <c r="E40" s="20">
        <f>IFERROR(INDEX('Geo Summary'!$M$58:$M$88,$Z40),"")</f>
        <v>12705866.800000006</v>
      </c>
      <c r="F40" s="19">
        <f>IFERROR(INDEX('Geo Summary'!$K$58:$K$88,$Z40),"")</f>
        <v>76.39474440922832</v>
      </c>
      <c r="G40" s="20">
        <f>IFERROR(INDEX('Geo Summary'!$E$58:$E$88,$Z40),"")</f>
        <v>3</v>
      </c>
      <c r="H40" s="21" t="str">
        <f>IFERROR(INDEX('Geo Summary'!$D$58:$D$88,$Z40),"")</f>
        <v>Asia Pacific</v>
      </c>
      <c r="Z40">
        <f>IFERROR(MATCH(LARGE('Geo Summary'!$L$58:$L$88,7),'Geo Summary'!$L$58:$L$88,0),"")</f>
        <v>22</v>
      </c>
    </row>
    <row r="41" spans="2:26">
      <c r="B41" s="16">
        <v>8</v>
      </c>
      <c r="C41" s="17" t="str">
        <f>IFERROR(INDEX('Geo Summary'!$B$58:$B$88,$Z41),"")</f>
        <v>Norway</v>
      </c>
      <c r="D41" s="18">
        <f>IFERROR(INDEX('Geo Summary'!$J$58:$J$88,$Z41)*DisplayMult,"")</f>
        <v>49.45141675047891</v>
      </c>
      <c r="E41" s="20">
        <f>IFERROR(INDEX('Geo Summary'!$M$58:$M$88,$Z41),"")</f>
        <v>41301823.26999999</v>
      </c>
      <c r="F41" s="19">
        <f>IFERROR(INDEX('Geo Summary'!$K$58:$K$88,$Z41),"")</f>
        <v>75.50837026972901</v>
      </c>
      <c r="G41" s="20">
        <f>IFERROR(INDEX('Geo Summary'!$E$58:$E$88,$Z41),"")</f>
        <v>4</v>
      </c>
      <c r="H41" s="21" t="str">
        <f>IFERROR(INDEX('Geo Summary'!$D$58:$D$88,$Z41),"")</f>
        <v>Europe</v>
      </c>
      <c r="Z41">
        <f>IFERROR(MATCH(LARGE('Geo Summary'!$L$58:$L$88,8),'Geo Summary'!$L$58:$L$88,0),"")</f>
        <v>24</v>
      </c>
    </row>
    <row r="42" spans="2:26">
      <c r="B42" s="16">
        <v>9</v>
      </c>
      <c r="C42" s="17" t="str">
        <f>IFERROR(INDEX('Geo Summary'!$B$58:$B$88,$Z42),"")</f>
        <v>Austria</v>
      </c>
      <c r="D42" s="18">
        <f>IFERROR(INDEX('Geo Summary'!$J$58:$J$88,$Z42)*DisplayMult,"")</f>
        <v>47.380618913857674</v>
      </c>
      <c r="E42" s="20">
        <f>IFERROR(INDEX('Geo Summary'!$M$58:$M$88,$Z42),"")</f>
        <v>25301250.499999996</v>
      </c>
      <c r="F42" s="19">
        <f>IFERROR(INDEX('Geo Summary'!$K$58:$K$88,$Z42),"")</f>
        <v>71.68633313903395</v>
      </c>
      <c r="G42" s="20">
        <f>IFERROR(INDEX('Geo Summary'!$E$58:$E$88,$Z42),"")</f>
        <v>3</v>
      </c>
      <c r="H42" s="21" t="str">
        <f>IFERROR(INDEX('Geo Summary'!$D$58:$D$88,$Z42),"")</f>
        <v>Europe</v>
      </c>
      <c r="Z42">
        <f>IFERROR(MATCH(LARGE('Geo Summary'!$L$58:$L$88,9),'Geo Summary'!$L$58:$L$88,0),"")</f>
        <v>3</v>
      </c>
    </row>
    <row r="43" spans="2:26">
      <c r="B43" s="16">
        <v>10</v>
      </c>
      <c r="C43" s="17" t="str">
        <f>IFERROR(INDEX('Geo Summary'!$B$58:$B$88,$Z43),"")</f>
        <v>Colombia</v>
      </c>
      <c r="D43" s="18">
        <f>IFERROR(INDEX('Geo Summary'!$J$58:$J$88,$Z43)*DisplayMult,"")</f>
        <v>46.63051507826885</v>
      </c>
      <c r="E43" s="20">
        <f>IFERROR(INDEX('Geo Summary'!$M$58:$M$88,$Z43),"")</f>
        <v>20256295.74999999</v>
      </c>
      <c r="F43" s="19">
        <f>IFERROR(INDEX('Geo Summary'!$K$58:$K$88,$Z43),"")</f>
        <v>70.2605241352762</v>
      </c>
      <c r="G43" s="20">
        <f>IFERROR(INDEX('Geo Summary'!$E$58:$E$88,$Z43),"")</f>
        <v>3</v>
      </c>
      <c r="H43" s="21" t="str">
        <f>IFERROR(INDEX('Geo Summary'!$D$58:$D$88,$Z43),"")</f>
        <v>Latin America</v>
      </c>
      <c r="Z43">
        <f>IFERROR(MATCH(LARGE('Geo Summary'!$L$58:$L$88,10),'Geo Summary'!$L$58:$L$88,0),"")</f>
        <v>10</v>
      </c>
    </row>
    <row r="44" spans="2:26">
      <c r="B44" s="16">
        <v>11</v>
      </c>
      <c r="C44" s="17" t="str">
        <f>IFERROR(INDEX('Geo Summary'!$B$58:$B$88,$Z44),"")</f>
        <v>New Zealand</v>
      </c>
      <c r="D44" s="18">
        <f>IFERROR(INDEX('Geo Summary'!$J$58:$J$88,$Z44)*DisplayMult,"")</f>
        <v>45.98711617886178</v>
      </c>
      <c r="E44" s="20">
        <f>IFERROR(INDEX('Geo Summary'!$M$58:$M$88,$Z44),"")</f>
        <v>22625661.159999996</v>
      </c>
      <c r="F44" s="19">
        <f>IFERROR(INDEX('Geo Summary'!$K$58:$K$88,$Z44),"")</f>
        <v>69.01914719961769</v>
      </c>
      <c r="G44" s="20">
        <f>IFERROR(INDEX('Geo Summary'!$E$58:$E$88,$Z44),"")</f>
        <v>5</v>
      </c>
      <c r="H44" s="21" t="str">
        <f>IFERROR(INDEX('Geo Summary'!$D$58:$D$88,$Z44),"")</f>
        <v>Asia Pacific</v>
      </c>
      <c r="Z44">
        <f>IFERROR(MATCH(LARGE('Geo Summary'!$L$58:$L$88,11),'Geo Summary'!$L$58:$L$88,0),"")</f>
        <v>25</v>
      </c>
    </row>
    <row r="45" spans="2:26">
      <c r="B45" s="16">
        <v>12</v>
      </c>
      <c r="C45" s="17" t="str">
        <f>IFERROR(INDEX('Geo Summary'!$B$58:$B$88,$Z45),"")</f>
        <v>Thailand</v>
      </c>
      <c r="D45" s="18">
        <f>IFERROR(INDEX('Geo Summary'!$J$58:$J$88,$Z45)*DisplayMult,"")</f>
        <v>43.86725860860861</v>
      </c>
      <c r="E45" s="20">
        <f>IFERROR(INDEX('Geo Summary'!$M$58:$M$88,$Z45),"")</f>
        <v>17529356.54</v>
      </c>
      <c r="F45" s="19">
        <f>IFERROR(INDEX('Geo Summary'!$K$58:$K$88,$Z45),"")</f>
        <v>64.80258907541668</v>
      </c>
      <c r="G45" s="20">
        <f>IFERROR(INDEX('Geo Summary'!$E$58:$E$88,$Z45),"")</f>
        <v>3</v>
      </c>
      <c r="H45" s="21" t="str">
        <f>IFERROR(INDEX('Geo Summary'!$D$58:$D$88,$Z45),"")</f>
        <v>Asia Pacific</v>
      </c>
      <c r="Z45">
        <f>IFERROR(MATCH(LARGE('Geo Summary'!$L$58:$L$88,12),'Geo Summary'!$L$58:$L$88,0),"")</f>
        <v>29</v>
      </c>
    </row>
    <row r="46" spans="2:26">
      <c r="B46" s="16">
        <v>13</v>
      </c>
      <c r="C46" s="17" t="str">
        <f>IFERROR(INDEX('Geo Summary'!$B$58:$B$88,$Z46),"")</f>
        <v>Netherlands</v>
      </c>
      <c r="D46" s="18">
        <f>IFERROR(INDEX('Geo Summary'!$J$58:$J$88,$Z46)*DisplayMult,"")</f>
        <v>40.994753295042315</v>
      </c>
      <c r="E46" s="20">
        <f>IFERROR(INDEX('Geo Summary'!$M$58:$M$88,$Z46),"")</f>
        <v>40683193.169999994</v>
      </c>
      <c r="F46" s="19">
        <f>IFERROR(INDEX('Geo Summary'!$K$58:$K$88,$Z46),"")</f>
        <v>58.75163986997315</v>
      </c>
      <c r="G46" s="20">
        <f>IFERROR(INDEX('Geo Summary'!$E$58:$E$88,$Z46),"")</f>
        <v>6</v>
      </c>
      <c r="H46" s="21" t="str">
        <f>IFERROR(INDEX('Geo Summary'!$D$58:$D$88,$Z46),"")</f>
        <v>Europe</v>
      </c>
      <c r="Z46">
        <f>IFERROR(MATCH(LARGE('Geo Summary'!$L$58:$L$88,13),'Geo Summary'!$L$58:$L$88,0),"")</f>
        <v>23</v>
      </c>
    </row>
    <row r="47" spans="2:26">
      <c r="B47" s="16">
        <v>14</v>
      </c>
      <c r="C47" s="17" t="str">
        <f>IFERROR(INDEX('Geo Summary'!$B$58:$B$88,$Z47),"")</f>
        <v>France</v>
      </c>
      <c r="D47" s="18">
        <f>IFERROR(INDEX('Geo Summary'!$J$58:$J$88,$Z47)*DisplayMult,"")</f>
        <v>40.79450269759449</v>
      </c>
      <c r="E47" s="20">
        <f>IFERROR(INDEX('Geo Summary'!$M$58:$M$88,$Z47),"")</f>
        <v>71227201.70999998</v>
      </c>
      <c r="F47" s="19">
        <f>IFERROR(INDEX('Geo Summary'!$K$58:$K$88,$Z47),"")</f>
        <v>58.3141293779971</v>
      </c>
      <c r="G47" s="20">
        <f>IFERROR(INDEX('Geo Summary'!$E$58:$E$88,$Z47),"")</f>
        <v>12</v>
      </c>
      <c r="H47" s="21" t="str">
        <f>IFERROR(INDEX('Geo Summary'!$D$58:$D$88,$Z47),"")</f>
        <v>Europe</v>
      </c>
      <c r="Z47">
        <f>IFERROR(MATCH(LARGE('Geo Summary'!$L$58:$L$88,14),'Geo Summary'!$L$58:$L$88,0),"")</f>
        <v>14</v>
      </c>
    </row>
    <row r="48" spans="2:26">
      <c r="B48" s="16">
        <v>15</v>
      </c>
      <c r="C48" s="17" t="str">
        <f>IFERROR(INDEX('Geo Summary'!$B$58:$B$88,$Z48),"")</f>
        <v>Ireland</v>
      </c>
      <c r="D48" s="18">
        <f>IFERROR(INDEX('Geo Summary'!$J$58:$J$88,$Z48)*DisplayMult,"")</f>
        <v>40.165804960899315</v>
      </c>
      <c r="E48" s="20">
        <f>IFERROR(INDEX('Geo Summary'!$M$58:$M$88,$Z48),"")</f>
        <v>16435847.39</v>
      </c>
      <c r="F48" s="19">
        <f>IFERROR(INDEX('Geo Summary'!$K$58:$K$88,$Z48),"")</f>
        <v>56.92645196734466</v>
      </c>
      <c r="G48" s="20">
        <f>IFERROR(INDEX('Geo Summary'!$E$58:$E$88,$Z48),"")</f>
        <v>4</v>
      </c>
      <c r="H48" s="21" t="str">
        <f>IFERROR(INDEX('Geo Summary'!$D$58:$D$88,$Z48),"")</f>
        <v>Europe</v>
      </c>
      <c r="Z48">
        <f>IFERROR(MATCH(LARGE('Geo Summary'!$L$58:$L$88,15),'Geo Summary'!$L$58:$L$88,0),"")</f>
        <v>16</v>
      </c>
    </row>
    <row r="49" spans="2:26">
      <c r="B49" s="16">
        <v>16</v>
      </c>
      <c r="C49" s="17" t="str">
        <f>IFERROR(INDEX('Geo Summary'!$B$58:$B$88,$Z49),"")</f>
        <v>Finland</v>
      </c>
      <c r="D49" s="18">
        <f>IFERROR(INDEX('Geo Summary'!$J$58:$J$88,$Z49)*DisplayMult,"")</f>
        <v>38.937816573383074</v>
      </c>
      <c r="E49" s="20">
        <f>IFERROR(INDEX('Geo Summary'!$M$58:$M$88,$Z49),"")</f>
        <v>12522401.809999997</v>
      </c>
      <c r="F49" s="19">
        <f>IFERROR(INDEX('Geo Summary'!$K$58:$K$88,$Z49),"")</f>
        <v>54.15221966045822</v>
      </c>
      <c r="G49" s="20">
        <f>IFERROR(INDEX('Geo Summary'!$E$58:$E$88,$Z49),"")</f>
        <v>3</v>
      </c>
      <c r="H49" s="21" t="str">
        <f>IFERROR(INDEX('Geo Summary'!$D$58:$D$88,$Z49),"")</f>
        <v>Europe</v>
      </c>
      <c r="Z49">
        <f>IFERROR(MATCH(LARGE('Geo Summary'!$L$58:$L$88,16),'Geo Summary'!$L$58:$L$88,0),"")</f>
        <v>13</v>
      </c>
    </row>
    <row r="50" spans="2:26">
      <c r="B50" s="16">
        <v>17</v>
      </c>
      <c r="C50" s="17" t="str">
        <f>IFERROR(INDEX('Geo Summary'!$B$58:$B$88,$Z50),"")</f>
        <v>Switzerland</v>
      </c>
      <c r="D50" s="18">
        <f>IFERROR(INDEX('Geo Summary'!$J$58:$J$88,$Z50)*DisplayMult,"")</f>
        <v>38.82958208440999</v>
      </c>
      <c r="E50" s="20">
        <f>IFERROR(INDEX('Geo Summary'!$M$58:$M$88,$Z50),"")</f>
        <v>18032457.92</v>
      </c>
      <c r="F50" s="19">
        <f>IFERROR(INDEX('Geo Summary'!$K$58:$K$88,$Z50),"")</f>
        <v>53.90351815102869</v>
      </c>
      <c r="G50" s="20">
        <f>IFERROR(INDEX('Geo Summary'!$E$58:$E$88,$Z50),"")</f>
        <v>4</v>
      </c>
      <c r="H50" s="21" t="str">
        <f>IFERROR(INDEX('Geo Summary'!$D$58:$D$88,$Z50),"")</f>
        <v>Europe</v>
      </c>
      <c r="Z50">
        <f>IFERROR(MATCH(LARGE('Geo Summary'!$L$58:$L$88,17),'Geo Summary'!$L$58:$L$88,0),"")</f>
        <v>7</v>
      </c>
    </row>
    <row r="51" spans="2:26">
      <c r="B51" s="16">
        <v>18</v>
      </c>
      <c r="C51" s="17" t="str">
        <f>IFERROR(INDEX('Geo Summary'!$B$58:$B$88,$Z51),"")</f>
        <v>United Kingdom</v>
      </c>
      <c r="D51" s="18">
        <f>IFERROR(INDEX('Geo Summary'!$J$58:$J$88,$Z51)*DisplayMult,"")</f>
        <v>38.24687996029356</v>
      </c>
      <c r="E51" s="20">
        <f>IFERROR(INDEX('Geo Summary'!$M$58:$M$88,$Z51),"")</f>
        <v>63573963.86999996</v>
      </c>
      <c r="F51" s="19">
        <f>IFERROR(INDEX('Geo Summary'!$K$58:$K$88,$Z51),"")</f>
        <v>52.55255611306301</v>
      </c>
      <c r="G51" s="20">
        <f>IFERROR(INDEX('Geo Summary'!$E$58:$E$88,$Z51),"")</f>
        <v>18</v>
      </c>
      <c r="H51" s="21" t="str">
        <f>IFERROR(INDEX('Geo Summary'!$D$58:$D$88,$Z51),"")</f>
        <v>Europe</v>
      </c>
      <c r="Z51">
        <f>IFERROR(MATCH(LARGE('Geo Summary'!$L$58:$L$88,18),'Geo Summary'!$L$58:$L$88,0),"")</f>
        <v>15</v>
      </c>
    </row>
    <row r="52" spans="2:26">
      <c r="B52" s="16">
        <v>19</v>
      </c>
      <c r="C52" s="17" t="str">
        <f>IFERROR(INDEX('Geo Summary'!$B$58:$B$88,$Z52),"")</f>
        <v>Spain</v>
      </c>
      <c r="D52" s="18">
        <f>IFERROR(INDEX('Geo Summary'!$J$58:$J$88,$Z52)*DisplayMult,"")</f>
        <v>35.37210782080486</v>
      </c>
      <c r="E52" s="20">
        <f>IFERROR(INDEX('Geo Summary'!$M$58:$M$88,$Z52),"")</f>
        <v>23292533.0</v>
      </c>
      <c r="F52" s="19">
        <f>IFERROR(INDEX('Geo Summary'!$K$58:$K$88,$Z52),"")</f>
        <v>45.57112402525405</v>
      </c>
      <c r="G52" s="20">
        <f>IFERROR(INDEX('Geo Summary'!$E$58:$E$88,$Z52),"")</f>
        <v>7</v>
      </c>
      <c r="H52" s="21" t="str">
        <f>IFERROR(INDEX('Geo Summary'!$D$58:$D$88,$Z52),"")</f>
        <v>Europe</v>
      </c>
      <c r="Z52">
        <f>IFERROR(MATCH(LARGE('Geo Summary'!$L$58:$L$88,19),'Geo Summary'!$L$58:$L$88,0),"")</f>
        <v>12</v>
      </c>
    </row>
    <row r="53" spans="2:26">
      <c r="B53" s="16">
        <v>20</v>
      </c>
      <c r="C53" s="17" t="str">
        <f>IFERROR(INDEX('Geo Summary'!$B$58:$B$88,$Z53),"")</f>
        <v>Canada</v>
      </c>
      <c r="D53" s="18">
        <f>IFERROR(INDEX('Geo Summary'!$J$58:$J$88,$Z53)*DisplayMult,"")</f>
        <v>34.8498363240304</v>
      </c>
      <c r="E53" s="20">
        <f>IFERROR(INDEX('Geo Summary'!$M$58:$M$88,$Z53),"")</f>
        <v>106389580.33</v>
      </c>
      <c r="F53" s="19">
        <f>IFERROR(INDEX('Geo Summary'!$K$58:$K$88,$Z53),"")</f>
        <v>44.24207339668244</v>
      </c>
      <c r="G53" s="20">
        <f>IFERROR(INDEX('Geo Summary'!$E$58:$E$88,$Z53),"")</f>
        <v>26</v>
      </c>
      <c r="H53" s="21" t="str">
        <f>IFERROR(INDEX('Geo Summary'!$D$58:$D$88,$Z53),"")</f>
        <v>Canada</v>
      </c>
      <c r="Z53">
        <f>IFERROR(MATCH(LARGE('Geo Summary'!$L$58:$L$88,20),'Geo Summary'!$L$58:$L$88,0),"")</f>
        <v>6</v>
      </c>
    </row>
    <row r="54" spans="2:26">
      <c r="B54" s="16">
        <v>21</v>
      </c>
      <c r="C54" s="17" t="str">
        <f>IFERROR(INDEX('Geo Summary'!$B$58:$B$88,$Z54),"")</f>
        <v>United States</v>
      </c>
      <c r="D54" s="18">
        <f>IFERROR(INDEX('Geo Summary'!$J$58:$J$88,$Z54)*DisplayMult,"")</f>
        <v>34.75602339534552</v>
      </c>
      <c r="E54" s="20">
        <f>IFERROR(INDEX('Geo Summary'!$M$58:$M$88,$Z54),"")</f>
        <v>1659930299.3500044</v>
      </c>
      <c r="F54" s="19">
        <f>IFERROR(INDEX('Geo Summary'!$K$58:$K$88,$Z54),"")</f>
        <v>44.0012341850965</v>
      </c>
      <c r="G54" s="20">
        <f>IFERROR(INDEX('Geo Summary'!$E$58:$E$88,$Z54),"")</f>
        <v>399</v>
      </c>
      <c r="H54" s="21" t="str">
        <f>IFERROR(INDEX('Geo Summary'!$D$58:$D$88,$Z54),"")</f>
        <v>United States</v>
      </c>
      <c r="Z54">
        <f>IFERROR(MATCH(LARGE('Geo Summary'!$L$58:$L$88,21),'Geo Summary'!$L$58:$L$88,0),"")</f>
        <v>30</v>
      </c>
    </row>
    <row r="55" spans="2:26">
      <c r="B55" s="16">
        <v>22</v>
      </c>
      <c r="C55" s="17" t="str">
        <f>IFERROR(INDEX('Geo Summary'!$B$58:$B$88,$Z55),"")</f>
        <v>Portugal</v>
      </c>
      <c r="D55" s="18">
        <f>IFERROR(INDEX('Geo Summary'!$J$58:$J$88,$Z55)*DisplayMult,"")</f>
        <v>34.727338765432094</v>
      </c>
      <c r="E55" s="20">
        <f>IFERROR(INDEX('Geo Summary'!$M$58:$M$88,$Z55),"")</f>
        <v>11251657.759999998</v>
      </c>
      <c r="F55" s="19">
        <f>IFERROR(INDEX('Geo Summary'!$K$58:$K$88,$Z55),"")</f>
        <v>43.927464404393795</v>
      </c>
      <c r="G55" s="20">
        <f>IFERROR(INDEX('Geo Summary'!$E$58:$E$88,$Z55),"")</f>
        <v>3</v>
      </c>
      <c r="H55" s="21" t="str">
        <f>IFERROR(INDEX('Geo Summary'!$D$58:$D$88,$Z55),"")</f>
        <v>Europe</v>
      </c>
      <c r="Z55">
        <f>IFERROR(MATCH(LARGE('Geo Summary'!$L$58:$L$88,22),'Geo Summary'!$L$58:$L$88,0),"")</f>
        <v>27</v>
      </c>
    </row>
    <row r="56" spans="2:26">
      <c r="B56" s="16">
        <v>23</v>
      </c>
      <c r="C56" s="17" t="str">
        <f>IFERROR(INDEX('Geo Summary'!$B$58:$B$88,$Z56),"")</f>
        <v>Germany</v>
      </c>
      <c r="D56" s="18">
        <f>IFERROR(INDEX('Geo Summary'!$J$58:$J$88,$Z56)*DisplayMult,"")</f>
        <v>33.391961609327794</v>
      </c>
      <c r="E56" s="20">
        <f>IFERROR(INDEX('Geo Summary'!$M$58:$M$88,$Z56),"")</f>
        <v>46394791.46000004</v>
      </c>
      <c r="F56" s="19">
        <f>IFERROR(INDEX('Geo Summary'!$K$58:$K$88,$Z56),"")</f>
        <v>40.42398597895777</v>
      </c>
      <c r="G56" s="20">
        <f>IFERROR(INDEX('Geo Summary'!$E$58:$E$88,$Z56),"")</f>
        <v>14</v>
      </c>
      <c r="H56" s="21" t="str">
        <f>IFERROR(INDEX('Geo Summary'!$D$58:$D$88,$Z56),"")</f>
        <v>Europe</v>
      </c>
      <c r="Z56">
        <f>IFERROR(MATCH(LARGE('Geo Summary'!$L$58:$L$88,23),'Geo Summary'!$L$58:$L$88,0),"")</f>
        <v>11</v>
      </c>
    </row>
    <row r="57" spans="2:26">
      <c r="B57" s="16">
        <v>24</v>
      </c>
      <c r="C57" s="17" t="str">
        <f>IFERROR(INDEX('Geo Summary'!$B$58:$B$88,$Z57),"")</f>
        <v>Chile</v>
      </c>
      <c r="D57" s="18">
        <f>IFERROR(INDEX('Geo Summary'!$J$58:$J$88,$Z57)*DisplayMult,"")</f>
        <v>32.379269477317564</v>
      </c>
      <c r="E57" s="20">
        <f>IFERROR(INDEX('Geo Summary'!$M$58:$M$88,$Z57),"")</f>
        <v>19699547.550000004</v>
      </c>
      <c r="F57" s="19">
        <f>IFERROR(INDEX('Geo Summary'!$K$58:$K$88,$Z57),"")</f>
        <v>37.67238262632708</v>
      </c>
      <c r="G57" s="20">
        <f>IFERROR(INDEX('Geo Summary'!$E$58:$E$88,$Z57),"")</f>
        <v>4</v>
      </c>
      <c r="H57" s="21" t="str">
        <f>IFERROR(INDEX('Geo Summary'!$D$58:$D$88,$Z57),"")</f>
        <v>Latin America</v>
      </c>
      <c r="Z57">
        <f>IFERROR(MATCH(LARGE('Geo Summary'!$L$58:$L$88,24),'Geo Summary'!$L$58:$L$88,0),"")</f>
        <v>8</v>
      </c>
    </row>
    <row r="58" spans="2:26">
      <c r="B58" s="16">
        <v>25</v>
      </c>
      <c r="C58" s="17" t="str">
        <f>IFERROR(INDEX('Geo Summary'!$B$58:$B$88,$Z58),"")</f>
        <v>Poland</v>
      </c>
      <c r="D58" s="18">
        <f>IFERROR(INDEX('Geo Summary'!$J$58:$J$88,$Z58)*DisplayMult,"")</f>
        <v>31.77253519362186</v>
      </c>
      <c r="E58" s="20">
        <f>IFERROR(INDEX('Geo Summary'!$M$58:$M$88,$Z58),"")</f>
        <v>13948142.949999996</v>
      </c>
      <c r="F58" s="19">
        <f>IFERROR(INDEX('Geo Summary'!$K$58:$K$88,$Z58),"")</f>
        <v>35.98228166501678</v>
      </c>
      <c r="G58" s="20">
        <f>IFERROR(INDEX('Geo Summary'!$E$58:$E$88,$Z58),"")</f>
        <v>4</v>
      </c>
      <c r="H58" s="21" t="str">
        <f>IFERROR(INDEX('Geo Summary'!$D$58:$D$88,$Z58),"")</f>
        <v>Europe</v>
      </c>
      <c r="Z58">
        <f>IFERROR(MATCH(LARGE('Geo Summary'!$L$58:$L$88,25),'Geo Summary'!$L$58:$L$88,0),"")</f>
        <v>26</v>
      </c>
    </row>
    <row r="59" spans="2:26">
      <c r="B59" s="16">
        <v>26</v>
      </c>
      <c r="C59" s="17" t="str">
        <f>IFERROR(INDEX('Geo Summary'!$B$58:$B$88,$Z59),"")</f>
        <v>Sweden</v>
      </c>
      <c r="D59" s="18">
        <f>IFERROR(INDEX('Geo Summary'!$J$58:$J$88,$Z59)*DisplayMult,"")</f>
        <v>31.693440219092334</v>
      </c>
      <c r="E59" s="20">
        <f>IFERROR(INDEX('Geo Summary'!$M$58:$M$88,$Z59),"")</f>
        <v>16201686.64</v>
      </c>
      <c r="F59" s="19">
        <f>IFERROR(INDEX('Geo Summary'!$K$58:$K$88,$Z59),"")</f>
        <v>35.75958270040394</v>
      </c>
      <c r="G59" s="20">
        <f>IFERROR(INDEX('Geo Summary'!$E$58:$E$88,$Z59),"")</f>
        <v>5</v>
      </c>
      <c r="H59" s="21" t="str">
        <f>IFERROR(INDEX('Geo Summary'!$D$58:$D$88,$Z59),"")</f>
        <v>Europe</v>
      </c>
      <c r="Z59">
        <f>IFERROR(MATCH(LARGE('Geo Summary'!$L$58:$L$88,26),'Geo Summary'!$L$58:$L$88,0),"")</f>
        <v>28</v>
      </c>
    </row>
    <row r="60" spans="2:26">
      <c r="B60" s="16">
        <v>27</v>
      </c>
      <c r="C60" s="17" t="str">
        <f>IFERROR(INDEX('Geo Summary'!$B$58:$B$88,$Z60),"")</f>
        <v>Mexico</v>
      </c>
      <c r="D60" s="18">
        <f>IFERROR(INDEX('Geo Summary'!$J$58:$J$88,$Z60)*DisplayMult,"")</f>
        <v>31.43402346852197</v>
      </c>
      <c r="E60" s="20">
        <f>IFERROR(INDEX('Geo Summary'!$M$58:$M$88,$Z60),"")</f>
        <v>37048140.059999995</v>
      </c>
      <c r="F60" s="19">
        <f>IFERROR(INDEX('Geo Summary'!$K$58:$K$88,$Z60),"")</f>
        <v>35.0252511961342</v>
      </c>
      <c r="G60" s="20">
        <f>IFERROR(INDEX('Geo Summary'!$E$58:$E$88,$Z60),"")</f>
        <v>9</v>
      </c>
      <c r="H60" s="21" t="str">
        <f>IFERROR(INDEX('Geo Summary'!$D$58:$D$88,$Z60),"")</f>
        <v>Latin America</v>
      </c>
      <c r="Z60">
        <f>IFERROR(MATCH(LARGE('Geo Summary'!$L$58:$L$88,27),'Geo Summary'!$L$58:$L$88,0),"")</f>
        <v>21</v>
      </c>
    </row>
    <row r="61" spans="2:26">
      <c r="B61" s="16">
        <v>28</v>
      </c>
      <c r="C61" s="17" t="str">
        <f>IFERROR(INDEX('Geo Summary'!$B$58:$B$88,$Z61),"")</f>
        <v>Italy</v>
      </c>
      <c r="D61" s="18">
        <f>IFERROR(INDEX('Geo Summary'!$J$58:$J$88,$Z61)*DisplayMult,"")</f>
        <v>31.41395108244367</v>
      </c>
      <c r="E61" s="20">
        <f>IFERROR(INDEX('Geo Summary'!$M$58:$M$88,$Z61),"")</f>
        <v>21185568.61000001</v>
      </c>
      <c r="F61" s="19">
        <f>IFERROR(INDEX('Geo Summary'!$K$58:$K$88,$Z61),"")</f>
        <v>34.968179895215414</v>
      </c>
      <c r="G61" s="20">
        <f>IFERROR(INDEX('Geo Summary'!$E$58:$E$88,$Z61),"")</f>
        <v>7</v>
      </c>
      <c r="H61" s="21" t="str">
        <f>IFERROR(INDEX('Geo Summary'!$D$58:$D$88,$Z61),"")</f>
        <v>Europe</v>
      </c>
      <c r="Z61">
        <f>IFERROR(MATCH(LARGE('Geo Summary'!$L$58:$L$88,28),'Geo Summary'!$L$58:$L$88,0),"")</f>
        <v>18</v>
      </c>
    </row>
    <row r="62" spans="2:26">
      <c r="B62" s="16">
        <v>29</v>
      </c>
      <c r="C62" s="17" t="str">
        <f>IFERROR(INDEX('Geo Summary'!$B$58:$B$88,$Z62),"")</f>
        <v>Argentina</v>
      </c>
      <c r="D62" s="18">
        <f>IFERROR(INDEX('Geo Summary'!$J$58:$J$88,$Z62)*DisplayMult,"")</f>
        <v>29.243477533783775</v>
      </c>
      <c r="E62" s="20">
        <f>IFERROR(INDEX('Geo Summary'!$M$58:$M$88,$Z62),"")</f>
        <v>10387283.219999997</v>
      </c>
      <c r="F62" s="19">
        <f>IFERROR(INDEX('Geo Summary'!$K$58:$K$88,$Z62),"")</f>
        <v>28.57133233840764</v>
      </c>
      <c r="G62" s="20">
        <f>IFERROR(INDEX('Geo Summary'!$E$58:$E$88,$Z62),"")</f>
        <v>4</v>
      </c>
      <c r="H62" s="21" t="str">
        <f>IFERROR(INDEX('Geo Summary'!$D$58:$D$88,$Z62),"")</f>
        <v>Latin America</v>
      </c>
      <c r="Z62">
        <f>IFERROR(MATCH(LARGE('Geo Summary'!$L$58:$L$88,29),'Geo Summary'!$L$58:$L$88,0),"")</f>
        <v>2</v>
      </c>
    </row>
    <row r="63" spans="2:26">
      <c r="B63" s="16">
        <v>30</v>
      </c>
      <c r="C63" s="17" t="str">
        <f>IFERROR(INDEX('Geo Summary'!$B$58:$B$88,$Z63),"")</f>
        <v>South Africa</v>
      </c>
      <c r="D63" s="18">
        <f>IFERROR(INDEX('Geo Summary'!$J$58:$J$88,$Z63)*DisplayMult,"")</f>
        <v>27.225973831336624</v>
      </c>
      <c r="E63" s="20">
        <f>IFERROR(INDEX('Geo Summary'!$M$58:$M$88,$Z63),"")</f>
        <v>11590097.06</v>
      </c>
      <c r="F63" s="19">
        <f>IFERROR(INDEX('Geo Summary'!$K$58:$K$88,$Z63),"")</f>
        <v>22.184350222320198</v>
      </c>
      <c r="G63" s="20">
        <f>IFERROR(INDEX('Geo Summary'!$E$58:$E$88,$Z63),"")</f>
        <v>3</v>
      </c>
      <c r="H63" s="21" t="str">
        <f>IFERROR(INDEX('Geo Summary'!$D$58:$D$88,$Z63),"")</f>
        <v>Middle East &amp; Africa</v>
      </c>
      <c r="Z63">
        <f>IFERROR(MATCH(LARGE('Geo Summary'!$L$58:$L$88,30),'Geo Summary'!$L$58:$L$88,0),"")</f>
        <v>31</v>
      </c>
    </row>
    <row r="64" spans="2:26">
      <c r="B64" s="16">
        <v>31</v>
      </c>
      <c r="C64" s="17" t="str">
        <f>IFERROR(INDEX('Geo Summary'!$B$58:$B$88,$Z64),"")</f>
        <v>Brazil</v>
      </c>
      <c r="D64" s="18">
        <f>IFERROR(INDEX('Geo Summary'!$J$58:$J$88,$Z64)*DisplayMult,"")</f>
        <v>25.890202730061365</v>
      </c>
      <c r="E64" s="20">
        <f>IFERROR(INDEX('Geo Summary'!$M$58:$M$88,$Z64),"")</f>
        <v>25320618.270000014</v>
      </c>
      <c r="F64" s="19">
        <f>IFERROR(INDEX('Geo Summary'!$K$58:$K$88,$Z64),"")</f>
        <v>17.689586597142444</v>
      </c>
      <c r="G64" s="20">
        <f>IFERROR(INDEX('Geo Summary'!$E$58:$E$88,$Z64),"")</f>
        <v>8</v>
      </c>
      <c r="H64" s="21" t="str">
        <f>IFERROR(INDEX('Geo Summary'!$D$58:$D$88,$Z64),"")</f>
        <v>Latin America</v>
      </c>
      <c r="Z64">
        <f>IFERROR(MATCH(LARGE('Geo Summary'!$L$58:$L$88,31),'Geo Summary'!$L$58:$L$88,0),"")</f>
        <v>5</v>
      </c>
    </row>
  </sheetData>
  <sheetProtection sheet="1" objects="1" scenarios="1"/>
  <pageMargins left="0.7" right="0.7" top="0.75" bottom="0.75" header="0.3" footer="0.3"/>
  <pageSetup fitToHeight="0" orientation="landscape"/>
  <drawing r:id="rId1"/>
</worksheet>
</file>

<file path=xl/worksheets/sheet7.xml><?xml version="1.0" encoding="utf-8"?>
<worksheet xmlns="http://schemas.openxmlformats.org/spreadsheetml/2006/main" xmlns:r="http://schemas.openxmlformats.org/officeDocument/2006/relationships">
  <sheetPr>
    <pageSetUpPr fitToPage="1"/>
  </sheetPr>
  <dimension ref="A1:M88"/>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RowHeight="15"/>
  <cols>
    <col min="1" max="1" width="10.7109375" customWidth="1"/>
    <col min="2" max="2" width="24.7109375" customWidth="1"/>
    <col min="3" max="3" width="11.7109375" customWidth="1"/>
    <col min="4" max="4" width="16.7109375" customWidth="1"/>
    <col min="5" max="5" width="8.7109375" customWidth="1"/>
    <col min="6" max="9" width="15.7109375" customWidth="1"/>
    <col min="10" max="10" width="14.7109375" customWidth="1"/>
    <col min="11" max="11" width="12.7109375" customWidth="1"/>
    <col min="12" max="12" width="14.7109375" customWidth="1"/>
    <col min="13" max="13" width="16.7109375" customWidth="1"/>
  </cols>
  <sheetData>
    <row r="1" spans="1:13">
      <c r="A1" s="1" t="s">
        <v>228</v>
      </c>
    </row>
    <row r="2" spans="1:13">
      <c r="A2" s="2" t="s">
        <v>229</v>
      </c>
    </row>
    <row r="3" spans="1:13">
      <c r="A3" s="25" t="s">
        <v>230</v>
      </c>
      <c r="C3" s="26">
        <f>IFERROR(SUM(F7:F57)/SUM(G7:G57),"")</f>
        <v>34.75602339534542</v>
      </c>
      <c r="D3" s="27" t="s">
        <v>231</v>
      </c>
    </row>
    <row r="4" spans="1:13">
      <c r="A4" s="25" t="s">
        <v>232</v>
      </c>
      <c r="C4" s="26">
        <f>IFERROR(SUM(F58:F88)/SUM(G58:G88),"")</f>
        <v>37.16966506121351</v>
      </c>
      <c r="D4" s="27" t="s">
        <v>233</v>
      </c>
    </row>
    <row r="6" spans="1:13" ht="26" customHeight="1">
      <c r="A6" s="14" t="s">
        <v>42</v>
      </c>
      <c r="B6" s="14" t="s">
        <v>43</v>
      </c>
      <c r="C6" s="14" t="s">
        <v>234</v>
      </c>
      <c r="D6" s="14" t="s">
        <v>235</v>
      </c>
      <c r="E6" s="15" t="s">
        <v>49</v>
      </c>
      <c r="F6" s="15" t="s">
        <v>236</v>
      </c>
      <c r="G6" s="15" t="s">
        <v>237</v>
      </c>
      <c r="H6" s="15" t="s">
        <v>238</v>
      </c>
      <c r="I6" s="15" t="s">
        <v>239</v>
      </c>
      <c r="J6" s="15" t="s">
        <v>46</v>
      </c>
      <c r="K6" s="15" t="s">
        <v>240</v>
      </c>
      <c r="L6" s="15" t="s">
        <v>241</v>
      </c>
      <c r="M6" s="15" t="s">
        <v>48</v>
      </c>
    </row>
    <row r="7" spans="1:13">
      <c r="A7" s="13" t="s">
        <v>51</v>
      </c>
      <c r="B7" s="17" t="s">
        <v>52</v>
      </c>
      <c r="C7" s="13" t="s">
        <v>242</v>
      </c>
      <c r="D7" s="13" t="s">
        <v>36</v>
      </c>
      <c r="E7" s="20">
        <f>COUNTIFS(Stores!$E$3:$E$608,$A7,Stores!$I$3:$I$608,FmtCrit,Stores!$L$3:$L$608,"&lt;="&amp;PerEnd)</f>
        <v>2</v>
      </c>
      <c r="F7" s="20">
        <f>SUMIFS(INDEX(Monthly!$G$3:$P$13747,0,NumIdx),Monthly!$C$3:$C$13747,$A7,Monthly!$B$3:$B$13747,"&gt;="&amp;PerStart,Monthly!$B$3:$B$13747,"&lt;="&amp;PerEnd,Monthly!$F$3:$F$13747,FmtCrit)</f>
        <v>7790444.030000001</v>
      </c>
      <c r="G7" s="20">
        <f>SUMIFS(INDEX(Monthly!$G$3:$P$13747,0,DenIdx),Monthly!$C$3:$C$13747,$A7,Monthly!$B$3:$B$13747,"&gt;="&amp;PerStart,Monthly!$B$3:$B$13747,"&lt;="&amp;PerEnd,Monthly!$F$3:$F$13747,FmtCrit)</f>
        <v>199200.0</v>
      </c>
      <c r="H7" s="20">
        <f>SUMIFS(INDEX(Monthly!$G$3:$P$13747,0,NumIdx),Monthly!$C$3:$C$13747,$A7,Monthly!$B$3:$B$13747,"&gt;="&amp;PriorStart,Monthly!$B$3:$B$13747,"&lt;="&amp;PriorEnd,Monthly!$F$3:$F$13747,FmtCrit)</f>
        <v>7384693.459999998</v>
      </c>
      <c r="I7" s="20">
        <f>SUMIFS(INDEX(Monthly!$G$3:$P$13747,0,DenIdx),Monthly!$C$3:$C$13747,$A7,Monthly!$B$3:$B$13747,"&gt;="&amp;PriorStart,Monthly!$B$3:$B$13747,"&lt;="&amp;PriorEnd,Monthly!$F$3:$F$13747,FmtCrit)</f>
        <v>199200.0</v>
      </c>
      <c r="J7" s="18">
        <f>IF(G7=0,"",IF(ValueMode=1,F7/G7,IF(OR(H7=0,I7=0),"",(F7/G7)/(H7/I7)-1)))</f>
        <v>39.10865476907631</v>
      </c>
      <c r="K7" s="19">
        <f>IF(J7="","",MAX(0,MIN(100,IF(ScaleMode=1,IF(OR(J7&lt;=0,$C$3&lt;=0),0,50+50*Direction*LN(J7/$C$3)/LN(LogK)),50+50*Direction*(J7-Benchmark)/Span))))</f>
        <v>60.54213466861789</v>
      </c>
      <c r="L7" s="18">
        <f>IF(J7="","",J7*Direction+ROW()/1000000000)</f>
        <v>39.10865477607631</v>
      </c>
      <c r="M7" s="20">
        <f>SUMIFS(INDEX(Monthly!$G$3:$P$13747,0,1),Monthly!$C$3:$C$13747,$A7,Monthly!$B$3:$B$13747,"&gt;="&amp;PerStart,Monthly!$B$3:$B$13747,"&lt;="&amp;PerEnd,Monthly!$F$3:$F$13747,FmtCrit)</f>
        <v>7790444.030000001</v>
      </c>
    </row>
    <row r="8" spans="1:13">
      <c r="A8" s="13" t="s">
        <v>53</v>
      </c>
      <c r="B8" s="17" t="s">
        <v>54</v>
      </c>
      <c r="C8" s="13" t="s">
        <v>242</v>
      </c>
      <c r="D8" s="13" t="s">
        <v>34</v>
      </c>
      <c r="E8" s="20">
        <f>COUNTIFS(Stores!$E$3:$E$608,$A8,Stores!$I$3:$I$608,FmtCrit,Stores!$L$3:$L$608,"&lt;="&amp;PerEnd)</f>
        <v>6</v>
      </c>
      <c r="F8" s="20">
        <f>SUMIFS(INDEX(Monthly!$G$3:$P$13747,0,NumIdx),Monthly!$C$3:$C$13747,$A8,Monthly!$B$3:$B$13747,"&gt;="&amp;PerStart,Monthly!$B$3:$B$13747,"&lt;="&amp;PerEnd,Monthly!$F$3:$F$13747,FmtCrit)</f>
        <v>26879981.670000006</v>
      </c>
      <c r="G8" s="20">
        <f>SUMIFS(INDEX(Monthly!$G$3:$P$13747,0,DenIdx),Monthly!$C$3:$C$13747,$A8,Monthly!$B$3:$B$13747,"&gt;="&amp;PerStart,Monthly!$B$3:$B$13747,"&lt;="&amp;PerEnd,Monthly!$F$3:$F$13747,FmtCrit)</f>
        <v>763200.0</v>
      </c>
      <c r="H8" s="20">
        <f>SUMIFS(INDEX(Monthly!$G$3:$P$13747,0,NumIdx),Monthly!$C$3:$C$13747,$A8,Monthly!$B$3:$B$13747,"&gt;="&amp;PriorStart,Monthly!$B$3:$B$13747,"&lt;="&amp;PriorEnd,Monthly!$F$3:$F$13747,FmtCrit)</f>
        <v>24915977.319999997</v>
      </c>
      <c r="I8" s="20">
        <f>SUMIFS(INDEX(Monthly!$G$3:$P$13747,0,DenIdx),Monthly!$C$3:$C$13747,$A8,Monthly!$B$3:$B$13747,"&gt;="&amp;PriorStart,Monthly!$B$3:$B$13747,"&lt;="&amp;PriorEnd,Monthly!$F$3:$F$13747,FmtCrit)</f>
        <v>763200.0</v>
      </c>
      <c r="J8" s="18">
        <f>IF(G8=0,"",IF(ValueMode=1,F8/G8,IF(OR(H8=0,I8=0),"",(F8/G8)/(H8/I8)-1)))</f>
        <v>35.220101768867934</v>
      </c>
      <c r="K8" s="19">
        <f>IF(J8="","",MAX(0,MIN(100,IF(ScaleMode=1,IF(OR(J8&lt;=0,$C$3&lt;=0),0,50+50*Direction*LN(J8/$C$3)/LN(LogK)),50+50*Direction*(J8-Benchmark)/Span))))</f>
        <v>51.185107779411446</v>
      </c>
      <c r="L8" s="18">
        <f>IF(J8="","",J8*Direction+ROW()/1000000000)</f>
        <v>35.220101776867935</v>
      </c>
      <c r="M8" s="20">
        <f>SUMIFS(INDEX(Monthly!$G$3:$P$13747,0,1),Monthly!$C$3:$C$13747,$A8,Monthly!$B$3:$B$13747,"&gt;="&amp;PerStart,Monthly!$B$3:$B$13747,"&lt;="&amp;PerEnd,Monthly!$F$3:$F$13747,FmtCrit)</f>
        <v>26879981.670000006</v>
      </c>
    </row>
    <row r="9" spans="1:13">
      <c r="A9" s="13" t="s">
        <v>55</v>
      </c>
      <c r="B9" s="17" t="s">
        <v>56</v>
      </c>
      <c r="C9" s="13" t="s">
        <v>242</v>
      </c>
      <c r="D9" s="13" t="s">
        <v>34</v>
      </c>
      <c r="E9" s="20">
        <f>COUNTIFS(Stores!$E$3:$E$608,$A9,Stores!$I$3:$I$608,FmtCrit,Stores!$L$3:$L$608,"&lt;="&amp;PerEnd)</f>
        <v>4</v>
      </c>
      <c r="F9" s="20">
        <f>SUMIFS(INDEX(Monthly!$G$3:$P$13747,0,NumIdx),Monthly!$C$3:$C$13747,$A9,Monthly!$B$3:$B$13747,"&gt;="&amp;PerStart,Monthly!$B$3:$B$13747,"&lt;="&amp;PerEnd,Monthly!$F$3:$F$13747,FmtCrit)</f>
        <v>24176417.65</v>
      </c>
      <c r="G9" s="20">
        <f>SUMIFS(INDEX(Monthly!$G$3:$P$13747,0,DenIdx),Monthly!$C$3:$C$13747,$A9,Monthly!$B$3:$B$13747,"&gt;="&amp;PerStart,Monthly!$B$3:$B$13747,"&lt;="&amp;PerEnd,Monthly!$F$3:$F$13747,FmtCrit)</f>
        <v>637200.0</v>
      </c>
      <c r="H9" s="20">
        <f>SUMIFS(INDEX(Monthly!$G$3:$P$13747,0,NumIdx),Monthly!$C$3:$C$13747,$A9,Monthly!$B$3:$B$13747,"&gt;="&amp;PriorStart,Monthly!$B$3:$B$13747,"&lt;="&amp;PriorEnd,Monthly!$F$3:$F$13747,FmtCrit)</f>
        <v>21890328.009999998</v>
      </c>
      <c r="I9" s="20">
        <f>SUMIFS(INDEX(Monthly!$G$3:$P$13747,0,DenIdx),Monthly!$C$3:$C$13747,$A9,Monthly!$B$3:$B$13747,"&gt;="&amp;PriorStart,Monthly!$B$3:$B$13747,"&lt;="&amp;PriorEnd,Monthly!$F$3:$F$13747,FmtCrit)</f>
        <v>637200.0</v>
      </c>
      <c r="J9" s="18">
        <f>IF(G9=0,"",IF(ValueMode=1,F9/G9,IF(OR(H9=0,I9=0),"",(F9/G9)/(H9/I9)-1)))</f>
        <v>37.94164728499686</v>
      </c>
      <c r="K9" s="19">
        <f>IF(J9="","",MAX(0,MIN(100,IF(ScaleMode=1,IF(OR(J9&lt;=0,$C$3&lt;=0),0,50+50*Direction*LN(J9/$C$3)/LN(LogK)),50+50*Direction*(J9-Benchmark)/Span))))</f>
        <v>57.83541954205535</v>
      </c>
      <c r="L9" s="18">
        <f>IF(J9="","",J9*Direction+ROW()/1000000000)</f>
        <v>37.94164729399686</v>
      </c>
      <c r="M9" s="20">
        <f>SUMIFS(INDEX(Monthly!$G$3:$P$13747,0,1),Monthly!$C$3:$C$13747,$A9,Monthly!$B$3:$B$13747,"&gt;="&amp;PerStart,Monthly!$B$3:$B$13747,"&lt;="&amp;PerEnd,Monthly!$F$3:$F$13747,FmtCrit)</f>
        <v>24176417.65</v>
      </c>
    </row>
    <row r="10" spans="1:13">
      <c r="A10" s="13" t="s">
        <v>57</v>
      </c>
      <c r="B10" s="17" t="s">
        <v>58</v>
      </c>
      <c r="C10" s="13" t="s">
        <v>242</v>
      </c>
      <c r="D10" s="13" t="s">
        <v>35</v>
      </c>
      <c r="E10" s="20">
        <f>COUNTIFS(Stores!$E$3:$E$608,$A10,Stores!$I$3:$I$608,FmtCrit,Stores!$L$3:$L$608,"&lt;="&amp;PerEnd)</f>
        <v>10</v>
      </c>
      <c r="F10" s="20">
        <f>SUMIFS(INDEX(Monthly!$G$3:$P$13747,0,NumIdx),Monthly!$C$3:$C$13747,$A10,Monthly!$B$3:$B$13747,"&gt;="&amp;PerStart,Monthly!$B$3:$B$13747,"&lt;="&amp;PerEnd,Monthly!$F$3:$F$13747,FmtCrit)</f>
        <v>35651565.45999998</v>
      </c>
      <c r="G10" s="20">
        <f>SUMIFS(INDEX(Monthly!$G$3:$P$13747,0,DenIdx),Monthly!$C$3:$C$13747,$A10,Monthly!$B$3:$B$13747,"&gt;="&amp;PerStart,Monthly!$B$3:$B$13747,"&lt;="&amp;PerEnd,Monthly!$F$3:$F$13747,FmtCrit)</f>
        <v>1044800.0</v>
      </c>
      <c r="H10" s="20">
        <f>SUMIFS(INDEX(Monthly!$G$3:$P$13747,0,NumIdx),Monthly!$C$3:$C$13747,$A10,Monthly!$B$3:$B$13747,"&gt;="&amp;PriorStart,Monthly!$B$3:$B$13747,"&lt;="&amp;PriorEnd,Monthly!$F$3:$F$13747,FmtCrit)</f>
        <v>32077290.13</v>
      </c>
      <c r="I10" s="20">
        <f>SUMIFS(INDEX(Monthly!$G$3:$P$13747,0,DenIdx),Monthly!$C$3:$C$13747,$A10,Monthly!$B$3:$B$13747,"&gt;="&amp;PriorStart,Monthly!$B$3:$B$13747,"&lt;="&amp;PriorEnd,Monthly!$F$3:$F$13747,FmtCrit)</f>
        <v>1003200.0</v>
      </c>
      <c r="J10" s="18">
        <f>IF(G10=0,"",IF(ValueMode=1,F10/G10,IF(OR(H10=0,I10=0),"",(F10/G10)/(H10/I10)-1)))</f>
        <v>34.122861274885125</v>
      </c>
      <c r="K10" s="19">
        <f>IF(J10="","",MAX(0,MIN(100,IF(ScaleMode=1,IF(OR(J10&lt;=0,$C$3&lt;=0),0,50+50*Direction*LN(J10/$C$3)/LN(LogK)),50+50*Direction*(J10-Benchmark)/Span))))</f>
        <v>48.35732709596574</v>
      </c>
      <c r="L10" s="18">
        <f>IF(J10="","",J10*Direction+ROW()/1000000000)</f>
        <v>34.122861284885126</v>
      </c>
      <c r="M10" s="20">
        <f>SUMIFS(INDEX(Monthly!$G$3:$P$13747,0,1),Monthly!$C$3:$C$13747,$A10,Monthly!$B$3:$B$13747,"&gt;="&amp;PerStart,Monthly!$B$3:$B$13747,"&lt;="&amp;PerEnd,Monthly!$F$3:$F$13747,FmtCrit)</f>
        <v>35651565.45999998</v>
      </c>
    </row>
    <row r="11" spans="1:13">
      <c r="A11" s="13" t="s">
        <v>59</v>
      </c>
      <c r="B11" s="17" t="s">
        <v>60</v>
      </c>
      <c r="C11" s="13" t="s">
        <v>242</v>
      </c>
      <c r="D11" s="13" t="s">
        <v>36</v>
      </c>
      <c r="E11" s="20">
        <f>COUNTIFS(Stores!$E$3:$E$608,$A11,Stores!$I$3:$I$608,FmtCrit,Stores!$L$3:$L$608,"&lt;="&amp;PerEnd)</f>
        <v>41</v>
      </c>
      <c r="F11" s="20">
        <f>SUMIFS(INDEX(Monthly!$G$3:$P$13747,0,NumIdx),Monthly!$C$3:$C$13747,$A11,Monthly!$B$3:$B$13747,"&gt;="&amp;PerStart,Monthly!$B$3:$B$13747,"&lt;="&amp;PerEnd,Monthly!$F$3:$F$13747,FmtCrit)</f>
        <v>156036072.6099998</v>
      </c>
      <c r="G11" s="20">
        <f>SUMIFS(INDEX(Monthly!$G$3:$P$13747,0,DenIdx),Monthly!$C$3:$C$13747,$A11,Monthly!$B$3:$B$13747,"&gt;="&amp;PerStart,Monthly!$B$3:$B$13747,"&lt;="&amp;PerEnd,Monthly!$F$3:$F$13747,FmtCrit)</f>
        <v>4476400.0</v>
      </c>
      <c r="H11" s="20">
        <f>SUMIFS(INDEX(Monthly!$G$3:$P$13747,0,NumIdx),Monthly!$C$3:$C$13747,$A11,Monthly!$B$3:$B$13747,"&gt;="&amp;PriorStart,Monthly!$B$3:$B$13747,"&lt;="&amp;PriorEnd,Monthly!$F$3:$F$13747,FmtCrit)</f>
        <v>127965872.27999997</v>
      </c>
      <c r="I11" s="20">
        <f>SUMIFS(INDEX(Monthly!$G$3:$P$13747,0,DenIdx),Monthly!$C$3:$C$13747,$A11,Monthly!$B$3:$B$13747,"&gt;="&amp;PriorStart,Monthly!$B$3:$B$13747,"&lt;="&amp;PriorEnd,Monthly!$F$3:$F$13747,FmtCrit)</f>
        <v>3720100.0</v>
      </c>
      <c r="J11" s="18">
        <f>IF(G11=0,"",IF(ValueMode=1,F11/G11,IF(OR(H11=0,I11=0),"",(F11/G11)/(H11/I11)-1)))</f>
        <v>34.857490977124435</v>
      </c>
      <c r="K11" s="19">
        <f>IF(J11="","",MAX(0,MIN(100,IF(ScaleMode=1,IF(OR(J11&lt;=0,$C$3&lt;=0),0,50+50*Direction*LN(J11/$C$3)/LN(LogK)),50+50*Direction*(J11-Benchmark)/Span))))</f>
        <v>50.26046183753729</v>
      </c>
      <c r="L11" s="18">
        <f>IF(J11="","",J11*Direction+ROW()/1000000000)</f>
        <v>34.85749098812443</v>
      </c>
      <c r="M11" s="20">
        <f>SUMIFS(INDEX(Monthly!$G$3:$P$13747,0,1),Monthly!$C$3:$C$13747,$A11,Monthly!$B$3:$B$13747,"&gt;="&amp;PerStart,Monthly!$B$3:$B$13747,"&lt;="&amp;PerEnd,Monthly!$F$3:$F$13747,FmtCrit)</f>
        <v>156036072.6099998</v>
      </c>
    </row>
    <row r="12" spans="1:13">
      <c r="A12" s="13" t="s">
        <v>61</v>
      </c>
      <c r="B12" s="17" t="s">
        <v>62</v>
      </c>
      <c r="C12" s="13" t="s">
        <v>242</v>
      </c>
      <c r="D12" s="13" t="s">
        <v>36</v>
      </c>
      <c r="E12" s="20">
        <f>COUNTIFS(Stores!$E$3:$E$608,$A12,Stores!$I$3:$I$608,FmtCrit,Stores!$L$3:$L$608,"&lt;="&amp;PerEnd)</f>
        <v>8</v>
      </c>
      <c r="F12" s="20">
        <f>SUMIFS(INDEX(Monthly!$G$3:$P$13747,0,NumIdx),Monthly!$C$3:$C$13747,$A12,Monthly!$B$3:$B$13747,"&gt;="&amp;PerStart,Monthly!$B$3:$B$13747,"&lt;="&amp;PerEnd,Monthly!$F$3:$F$13747,FmtCrit)</f>
        <v>36986644.74</v>
      </c>
      <c r="G12" s="20">
        <f>SUMIFS(INDEX(Monthly!$G$3:$P$13747,0,DenIdx),Monthly!$C$3:$C$13747,$A12,Monthly!$B$3:$B$13747,"&gt;="&amp;PerStart,Monthly!$B$3:$B$13747,"&lt;="&amp;PerEnd,Monthly!$F$3:$F$13747,FmtCrit)</f>
        <v>740000.0</v>
      </c>
      <c r="H12" s="20">
        <f>SUMIFS(INDEX(Monthly!$G$3:$P$13747,0,NumIdx),Monthly!$C$3:$C$13747,$A12,Monthly!$B$3:$B$13747,"&gt;="&amp;PriorStart,Monthly!$B$3:$B$13747,"&lt;="&amp;PriorEnd,Monthly!$F$3:$F$13747,FmtCrit)</f>
        <v>30445723.109999996</v>
      </c>
      <c r="I12" s="20">
        <f>SUMIFS(INDEX(Monthly!$G$3:$P$13747,0,DenIdx),Monthly!$C$3:$C$13747,$A12,Monthly!$B$3:$B$13747,"&gt;="&amp;PriorStart,Monthly!$B$3:$B$13747,"&lt;="&amp;PriorEnd,Monthly!$F$3:$F$13747,FmtCrit)</f>
        <v>670800.0</v>
      </c>
      <c r="J12" s="18">
        <f>IF(G12=0,"",IF(ValueMode=1,F12/G12,IF(OR(H12=0,I12=0),"",(F12/G12)/(H12/I12)-1)))</f>
        <v>49.98195235135135</v>
      </c>
      <c r="K12" s="19">
        <f>IF(J12="","",MAX(0,MIN(100,IF(ScaleMode=1,IF(OR(J12&lt;=0,$C$3&lt;=0),0,50+50*Direction*LN(J12/$C$3)/LN(LogK)),50+50*Direction*(J12-Benchmark)/Span))))</f>
        <v>82.46058304827828</v>
      </c>
      <c r="L12" s="18">
        <f>IF(J12="","",J12*Direction+ROW()/1000000000)</f>
        <v>49.981952363351354</v>
      </c>
      <c r="M12" s="20">
        <f>SUMIFS(INDEX(Monthly!$G$3:$P$13747,0,1),Monthly!$C$3:$C$13747,$A12,Monthly!$B$3:$B$13747,"&gt;="&amp;PerStart,Monthly!$B$3:$B$13747,"&lt;="&amp;PerEnd,Monthly!$F$3:$F$13747,FmtCrit)</f>
        <v>36986644.74</v>
      </c>
    </row>
    <row r="13" spans="1:13">
      <c r="A13" s="13" t="s">
        <v>63</v>
      </c>
      <c r="B13" s="17" t="s">
        <v>64</v>
      </c>
      <c r="C13" s="13" t="s">
        <v>242</v>
      </c>
      <c r="D13" s="13" t="s">
        <v>33</v>
      </c>
      <c r="E13" s="20">
        <f>COUNTIFS(Stores!$E$3:$E$608,$A13,Stores!$I$3:$I$608,FmtCrit,Stores!$L$3:$L$608,"&lt;="&amp;PerEnd)</f>
        <v>4</v>
      </c>
      <c r="F13" s="20">
        <f>SUMIFS(INDEX(Monthly!$G$3:$P$13747,0,NumIdx),Monthly!$C$3:$C$13747,$A13,Monthly!$B$3:$B$13747,"&gt;="&amp;PerStart,Monthly!$B$3:$B$13747,"&lt;="&amp;PerEnd,Monthly!$F$3:$F$13747,FmtCrit)</f>
        <v>11294273.05</v>
      </c>
      <c r="G13" s="20">
        <f>SUMIFS(INDEX(Monthly!$G$3:$P$13747,0,DenIdx),Monthly!$C$3:$C$13747,$A13,Monthly!$B$3:$B$13747,"&gt;="&amp;PerStart,Monthly!$B$3:$B$13747,"&lt;="&amp;PerEnd,Monthly!$F$3:$F$13747,FmtCrit)</f>
        <v>346800.0</v>
      </c>
      <c r="H13" s="20">
        <f>SUMIFS(INDEX(Monthly!$G$3:$P$13747,0,NumIdx),Monthly!$C$3:$C$13747,$A13,Monthly!$B$3:$B$13747,"&gt;="&amp;PriorStart,Monthly!$B$3:$B$13747,"&lt;="&amp;PriorEnd,Monthly!$F$3:$F$13747,FmtCrit)</f>
        <v>11223702.76</v>
      </c>
      <c r="I13" s="20">
        <f>SUMIFS(INDEX(Monthly!$G$3:$P$13747,0,DenIdx),Monthly!$C$3:$C$13747,$A13,Monthly!$B$3:$B$13747,"&gt;="&amp;PriorStart,Monthly!$B$3:$B$13747,"&lt;="&amp;PriorEnd,Monthly!$F$3:$F$13747,FmtCrit)</f>
        <v>346800.0</v>
      </c>
      <c r="J13" s="18">
        <f>IF(G13=0,"",IF(ValueMode=1,F13/G13,IF(OR(H13=0,I13=0),"",(F13/G13)/(H13/I13)-1)))</f>
        <v>32.567107987312575</v>
      </c>
      <c r="K13" s="19">
        <f>IF(J13="","",MAX(0,MIN(100,IF(ScaleMode=1,IF(OR(J13&lt;=0,$C$3&lt;=0),0,50+50*Direction*LN(J13/$C$3)/LN(LogK)),50+50*Direction*(J13-Benchmark)/Span))))</f>
        <v>44.18797039663791</v>
      </c>
      <c r="L13" s="18">
        <f>IF(J13="","",J13*Direction+ROW()/1000000000)</f>
        <v>32.56710800031257</v>
      </c>
      <c r="M13" s="20">
        <f>SUMIFS(INDEX(Monthly!$G$3:$P$13747,0,1),Monthly!$C$3:$C$13747,$A13,Monthly!$B$3:$B$13747,"&gt;="&amp;PerStart,Monthly!$B$3:$B$13747,"&lt;="&amp;PerEnd,Monthly!$F$3:$F$13747,FmtCrit)</f>
        <v>11294273.05</v>
      </c>
    </row>
    <row r="14" spans="1:13">
      <c r="A14" s="13" t="s">
        <v>65</v>
      </c>
      <c r="B14" s="17" t="s">
        <v>66</v>
      </c>
      <c r="C14" s="13" t="s">
        <v>242</v>
      </c>
      <c r="D14" s="13" t="s">
        <v>33</v>
      </c>
      <c r="E14" s="20">
        <f>COUNTIFS(Stores!$E$3:$E$608,$A14,Stores!$I$3:$I$608,FmtCrit,Stores!$L$3:$L$608,"&lt;="&amp;PerEnd)</f>
        <v>2</v>
      </c>
      <c r="F14" s="20">
        <f>SUMIFS(INDEX(Monthly!$G$3:$P$13747,0,NumIdx),Monthly!$C$3:$C$13747,$A14,Monthly!$B$3:$B$13747,"&gt;="&amp;PerStart,Monthly!$B$3:$B$13747,"&lt;="&amp;PerEnd,Monthly!$F$3:$F$13747,FmtCrit)</f>
        <v>11788540.93</v>
      </c>
      <c r="G14" s="20">
        <f>SUMIFS(INDEX(Monthly!$G$3:$P$13747,0,DenIdx),Monthly!$C$3:$C$13747,$A14,Monthly!$B$3:$B$13747,"&gt;="&amp;PerStart,Monthly!$B$3:$B$13747,"&lt;="&amp;PerEnd,Monthly!$F$3:$F$13747,FmtCrit)</f>
        <v>222000.0</v>
      </c>
      <c r="H14" s="20">
        <f>SUMIFS(INDEX(Monthly!$G$3:$P$13747,0,NumIdx),Monthly!$C$3:$C$13747,$A14,Monthly!$B$3:$B$13747,"&gt;="&amp;PriorStart,Monthly!$B$3:$B$13747,"&lt;="&amp;PriorEnd,Monthly!$F$3:$F$13747,FmtCrit)</f>
        <v>11139925.120000001</v>
      </c>
      <c r="I14" s="20">
        <f>SUMIFS(INDEX(Monthly!$G$3:$P$13747,0,DenIdx),Monthly!$C$3:$C$13747,$A14,Monthly!$B$3:$B$13747,"&gt;="&amp;PriorStart,Monthly!$B$3:$B$13747,"&lt;="&amp;PriorEnd,Monthly!$F$3:$F$13747,FmtCrit)</f>
        <v>222000.0</v>
      </c>
      <c r="J14" s="18">
        <f>IF(G14=0,"",IF(ValueMode=1,F14/G14,IF(OR(H14=0,I14=0),"",(F14/G14)/(H14/I14)-1)))</f>
        <v>53.10153572072072</v>
      </c>
      <c r="K14" s="19">
        <f>IF(J14="","",MAX(0,MIN(100,IF(ScaleMode=1,IF(OR(J14&lt;=0,$C$3&lt;=0),0,50+50*Direction*LN(J14/$C$3)/LN(LogK)),50+50*Direction*(J14-Benchmark)/Span))))</f>
        <v>87.86999635765349</v>
      </c>
      <c r="L14" s="18">
        <f>IF(J14="","",J14*Direction+ROW()/1000000000)</f>
        <v>53.10153573472072</v>
      </c>
      <c r="M14" s="20">
        <f>SUMIFS(INDEX(Monthly!$G$3:$P$13747,0,1),Monthly!$C$3:$C$13747,$A14,Monthly!$B$3:$B$13747,"&gt;="&amp;PerStart,Monthly!$B$3:$B$13747,"&lt;="&amp;PerEnd,Monthly!$F$3:$F$13747,FmtCrit)</f>
        <v>11788540.93</v>
      </c>
    </row>
    <row r="15" spans="1:13">
      <c r="A15" s="13" t="s">
        <v>67</v>
      </c>
      <c r="B15" s="17" t="s">
        <v>68</v>
      </c>
      <c r="C15" s="13" t="s">
        <v>242</v>
      </c>
      <c r="D15" s="13" t="s">
        <v>33</v>
      </c>
      <c r="E15" s="20">
        <f>COUNTIFS(Stores!$E$3:$E$608,$A15,Stores!$I$3:$I$608,FmtCrit,Stores!$L$3:$L$608,"&lt;="&amp;PerEnd)</f>
        <v>2</v>
      </c>
      <c r="F15" s="20">
        <f>SUMIFS(INDEX(Monthly!$G$3:$P$13747,0,NumIdx),Monthly!$C$3:$C$13747,$A15,Monthly!$B$3:$B$13747,"&gt;="&amp;PerStart,Monthly!$B$3:$B$13747,"&lt;="&amp;PerEnd,Monthly!$F$3:$F$13747,FmtCrit)</f>
        <v>26709802.29</v>
      </c>
      <c r="G15" s="20">
        <f>SUMIFS(INDEX(Monthly!$G$3:$P$13747,0,DenIdx),Monthly!$C$3:$C$13747,$A15,Monthly!$B$3:$B$13747,"&gt;="&amp;PerStart,Monthly!$B$3:$B$13747,"&lt;="&amp;PerEnd,Monthly!$F$3:$F$13747,FmtCrit)</f>
        <v>559200.0</v>
      </c>
      <c r="H15" s="20">
        <f>SUMIFS(INDEX(Monthly!$G$3:$P$13747,0,NumIdx),Monthly!$C$3:$C$13747,$A15,Monthly!$B$3:$B$13747,"&gt;="&amp;PriorStart,Monthly!$B$3:$B$13747,"&lt;="&amp;PriorEnd,Monthly!$F$3:$F$13747,FmtCrit)</f>
        <v>26184026.479999997</v>
      </c>
      <c r="I15" s="20">
        <f>SUMIFS(INDEX(Monthly!$G$3:$P$13747,0,DenIdx),Monthly!$C$3:$C$13747,$A15,Monthly!$B$3:$B$13747,"&gt;="&amp;PriorStart,Monthly!$B$3:$B$13747,"&lt;="&amp;PriorEnd,Monthly!$F$3:$F$13747,FmtCrit)</f>
        <v>559200.0</v>
      </c>
      <c r="J15" s="18">
        <f>IF(G15=0,"",IF(ValueMode=1,F15/G15,IF(OR(H15=0,I15=0),"",(F15/G15)/(H15/I15)-1)))</f>
        <v>47.764310246781115</v>
      </c>
      <c r="K15" s="19">
        <f>IF(J15="","",MAX(0,MIN(100,IF(ScaleMode=1,IF(OR(J15&lt;=0,$C$3&lt;=0),0,50+50*Direction*LN(J15/$C$3)/LN(LogK)),50+50*Direction*(J15-Benchmark)/Span))))</f>
        <v>78.40572298053584</v>
      </c>
      <c r="L15" s="18">
        <f>IF(J15="","",J15*Direction+ROW()/1000000000)</f>
        <v>47.76431026178111</v>
      </c>
      <c r="M15" s="20">
        <f>SUMIFS(INDEX(Monthly!$G$3:$P$13747,0,1),Monthly!$C$3:$C$13747,$A15,Monthly!$B$3:$B$13747,"&gt;="&amp;PerStart,Monthly!$B$3:$B$13747,"&lt;="&amp;PerEnd,Monthly!$F$3:$F$13747,FmtCrit)</f>
        <v>26709802.29</v>
      </c>
    </row>
    <row r="16" spans="1:13">
      <c r="A16" s="13" t="s">
        <v>69</v>
      </c>
      <c r="B16" s="17" t="s">
        <v>70</v>
      </c>
      <c r="C16" s="13" t="s">
        <v>242</v>
      </c>
      <c r="D16" s="13" t="s">
        <v>34</v>
      </c>
      <c r="E16" s="20">
        <f>COUNTIFS(Stores!$E$3:$E$608,$A16,Stores!$I$3:$I$608,FmtCrit,Stores!$L$3:$L$608,"&lt;="&amp;PerEnd)</f>
        <v>25</v>
      </c>
      <c r="F16" s="20">
        <f>SUMIFS(INDEX(Monthly!$G$3:$P$13747,0,NumIdx),Monthly!$C$3:$C$13747,$A16,Monthly!$B$3:$B$13747,"&gt;="&amp;PerStart,Monthly!$B$3:$B$13747,"&lt;="&amp;PerEnd,Monthly!$F$3:$F$13747,FmtCrit)</f>
        <v>124518903.14999995</v>
      </c>
      <c r="G16" s="20">
        <f>SUMIFS(INDEX(Monthly!$G$3:$P$13747,0,DenIdx),Monthly!$C$3:$C$13747,$A16,Monthly!$B$3:$B$13747,"&gt;="&amp;PerStart,Monthly!$B$3:$B$13747,"&lt;="&amp;PerEnd,Monthly!$F$3:$F$13747,FmtCrit)</f>
        <v>3503900.0</v>
      </c>
      <c r="H16" s="20">
        <f>SUMIFS(INDEX(Monthly!$G$3:$P$13747,0,NumIdx),Monthly!$C$3:$C$13747,$A16,Monthly!$B$3:$B$13747,"&gt;="&amp;PriorStart,Monthly!$B$3:$B$13747,"&lt;="&amp;PriorEnd,Monthly!$F$3:$F$13747,FmtCrit)</f>
        <v>100845486.44999997</v>
      </c>
      <c r="I16" s="20">
        <f>SUMIFS(INDEX(Monthly!$G$3:$P$13747,0,DenIdx),Monthly!$C$3:$C$13747,$A16,Monthly!$B$3:$B$13747,"&gt;="&amp;PriorStart,Monthly!$B$3:$B$13747,"&lt;="&amp;PriorEnd,Monthly!$F$3:$F$13747,FmtCrit)</f>
        <v>3151600.0</v>
      </c>
      <c r="J16" s="18">
        <f>IF(G16=0,"",IF(ValueMode=1,F16/G16,IF(OR(H16=0,I16=0),"",(F16/G16)/(H16/I16)-1)))</f>
        <v>35.53723084277518</v>
      </c>
      <c r="K16" s="19">
        <f>IF(J16="","",MAX(0,MIN(100,IF(ScaleMode=1,IF(OR(J16&lt;=0,$C$3&lt;=0),0,50+50*Direction*LN(J16/$C$3)/LN(LogK)),50+50*Direction*(J16-Benchmark)/Span))))</f>
        <v>51.986006419647005</v>
      </c>
      <c r="L16" s="18">
        <f>IF(J16="","",J16*Direction+ROW()/1000000000)</f>
        <v>35.53723085877518</v>
      </c>
      <c r="M16" s="20">
        <f>SUMIFS(INDEX(Monthly!$G$3:$P$13747,0,1),Monthly!$C$3:$C$13747,$A16,Monthly!$B$3:$B$13747,"&gt;="&amp;PerStart,Monthly!$B$3:$B$13747,"&lt;="&amp;PerEnd,Monthly!$F$3:$F$13747,FmtCrit)</f>
        <v>124518903.14999995</v>
      </c>
    </row>
    <row r="17" spans="1:13">
      <c r="A17" s="13" t="s">
        <v>71</v>
      </c>
      <c r="B17" s="17" t="s">
        <v>72</v>
      </c>
      <c r="C17" s="13" t="s">
        <v>242</v>
      </c>
      <c r="D17" s="13" t="s">
        <v>34</v>
      </c>
      <c r="E17" s="20">
        <f>COUNTIFS(Stores!$E$3:$E$608,$A17,Stores!$I$3:$I$608,FmtCrit,Stores!$L$3:$L$608,"&lt;="&amp;PerEnd)</f>
        <v>12</v>
      </c>
      <c r="F17" s="20">
        <f>SUMIFS(INDEX(Monthly!$G$3:$P$13747,0,NumIdx),Monthly!$C$3:$C$13747,$A17,Monthly!$B$3:$B$13747,"&gt;="&amp;PerStart,Monthly!$B$3:$B$13747,"&lt;="&amp;PerEnd,Monthly!$F$3:$F$13747,FmtCrit)</f>
        <v>44892787.85999999</v>
      </c>
      <c r="G17" s="20">
        <f>SUMIFS(INDEX(Monthly!$G$3:$P$13747,0,DenIdx),Monthly!$C$3:$C$13747,$A17,Monthly!$B$3:$B$13747,"&gt;="&amp;PerStart,Monthly!$B$3:$B$13747,"&lt;="&amp;PerEnd,Monthly!$F$3:$F$13747,FmtCrit)</f>
        <v>1275600.0</v>
      </c>
      <c r="H17" s="20">
        <f>SUMIFS(INDEX(Monthly!$G$3:$P$13747,0,NumIdx),Monthly!$C$3:$C$13747,$A17,Monthly!$B$3:$B$13747,"&gt;="&amp;PriorStart,Monthly!$B$3:$B$13747,"&lt;="&amp;PriorEnd,Monthly!$F$3:$F$13747,FmtCrit)</f>
        <v>40954596.89999999</v>
      </c>
      <c r="I17" s="20">
        <f>SUMIFS(INDEX(Monthly!$G$3:$P$13747,0,DenIdx),Monthly!$C$3:$C$13747,$A17,Monthly!$B$3:$B$13747,"&gt;="&amp;PriorStart,Monthly!$B$3:$B$13747,"&lt;="&amp;PriorEnd,Monthly!$F$3:$F$13747,FmtCrit)</f>
        <v>1275600.0</v>
      </c>
      <c r="J17" s="18">
        <f>IF(G17=0,"",IF(ValueMode=1,F17/G17,IF(OR(H17=0,I17=0),"",(F17/G17)/(H17/I17)-1)))</f>
        <v>35.19346806208842</v>
      </c>
      <c r="K17" s="19">
        <f>IF(J17="","",MAX(0,MIN(100,IF(ScaleMode=1,IF(OR(J17&lt;=0,$C$3&lt;=0),0,50+50*Direction*LN(J17/$C$3)/LN(LogK)),50+50*Direction*(J17-Benchmark)/Span))))</f>
        <v>51.11751733317028</v>
      </c>
      <c r="L17" s="18">
        <f>IF(J17="","",J17*Direction+ROW()/1000000000)</f>
        <v>35.19346807908842</v>
      </c>
      <c r="M17" s="20">
        <f>SUMIFS(INDEX(Monthly!$G$3:$P$13747,0,1),Monthly!$C$3:$C$13747,$A17,Monthly!$B$3:$B$13747,"&gt;="&amp;PerStart,Monthly!$B$3:$B$13747,"&lt;="&amp;PerEnd,Monthly!$F$3:$F$13747,FmtCrit)</f>
        <v>44892787.85999999</v>
      </c>
    </row>
    <row r="18" spans="1:13">
      <c r="A18" s="13" t="s">
        <v>73</v>
      </c>
      <c r="B18" s="17" t="s">
        <v>74</v>
      </c>
      <c r="C18" s="13" t="s">
        <v>242</v>
      </c>
      <c r="D18" s="13" t="s">
        <v>36</v>
      </c>
      <c r="E18" s="20">
        <f>COUNTIFS(Stores!$E$3:$E$608,$A18,Stores!$I$3:$I$608,FmtCrit,Stores!$L$3:$L$608,"&lt;="&amp;PerEnd)</f>
        <v>3</v>
      </c>
      <c r="F18" s="20">
        <f>SUMIFS(INDEX(Monthly!$G$3:$P$13747,0,NumIdx),Monthly!$C$3:$C$13747,$A18,Monthly!$B$3:$B$13747,"&gt;="&amp;PerStart,Monthly!$B$3:$B$13747,"&lt;="&amp;PerEnd,Monthly!$F$3:$F$13747,FmtCrit)</f>
        <v>13249635.11</v>
      </c>
      <c r="G18" s="20">
        <f>SUMIFS(INDEX(Monthly!$G$3:$P$13747,0,DenIdx),Monthly!$C$3:$C$13747,$A18,Monthly!$B$3:$B$13747,"&gt;="&amp;PerStart,Monthly!$B$3:$B$13747,"&lt;="&amp;PerEnd,Monthly!$F$3:$F$13747,FmtCrit)</f>
        <v>368400.0</v>
      </c>
      <c r="H18" s="20">
        <f>SUMIFS(INDEX(Monthly!$G$3:$P$13747,0,NumIdx),Monthly!$C$3:$C$13747,$A18,Monthly!$B$3:$B$13747,"&gt;="&amp;PriorStart,Monthly!$B$3:$B$13747,"&lt;="&amp;PriorEnd,Monthly!$F$3:$F$13747,FmtCrit)</f>
        <v>11697605.689999996</v>
      </c>
      <c r="I18" s="20">
        <f>SUMIFS(INDEX(Monthly!$G$3:$P$13747,0,DenIdx),Monthly!$C$3:$C$13747,$A18,Monthly!$B$3:$B$13747,"&gt;="&amp;PriorStart,Monthly!$B$3:$B$13747,"&lt;="&amp;PriorEnd,Monthly!$F$3:$F$13747,FmtCrit)</f>
        <v>324600.0</v>
      </c>
      <c r="J18" s="18">
        <f>IF(G18=0,"",IF(ValueMode=1,F18/G18,IF(OR(H18=0,I18=0),"",(F18/G18)/(H18/I18)-1)))</f>
        <v>35.96535046145494</v>
      </c>
      <c r="K18" s="19">
        <f>IF(J18="","",MAX(0,MIN(100,IF(ScaleMode=1,IF(OR(J18&lt;=0,$C$3&lt;=0),0,50+50*Direction*LN(J18/$C$3)/LN(LogK)),50+50*Direction*(J18-Benchmark)/Span))))</f>
        <v>53.05594449045262</v>
      </c>
      <c r="L18" s="18">
        <f>IF(J18="","",J18*Direction+ROW()/1000000000)</f>
        <v>35.96535047945494</v>
      </c>
      <c r="M18" s="20">
        <f>SUMIFS(INDEX(Monthly!$G$3:$P$13747,0,1),Monthly!$C$3:$C$13747,$A18,Monthly!$B$3:$B$13747,"&gt;="&amp;PerStart,Monthly!$B$3:$B$13747,"&lt;="&amp;PerEnd,Monthly!$F$3:$F$13747,FmtCrit)</f>
        <v>13249635.11</v>
      </c>
    </row>
    <row r="19" spans="1:13">
      <c r="A19" s="13" t="s">
        <v>75</v>
      </c>
      <c r="B19" s="17" t="s">
        <v>76</v>
      </c>
      <c r="C19" s="13" t="s">
        <v>242</v>
      </c>
      <c r="D19" s="13" t="s">
        <v>32</v>
      </c>
      <c r="E19" s="20">
        <f>COUNTIFS(Stores!$E$3:$E$608,$A19,Stores!$I$3:$I$608,FmtCrit,Stores!$L$3:$L$608,"&lt;="&amp;PerEnd)</f>
        <v>4</v>
      </c>
      <c r="F19" s="20">
        <f>SUMIFS(INDEX(Monthly!$G$3:$P$13747,0,NumIdx),Monthly!$C$3:$C$13747,$A19,Monthly!$B$3:$B$13747,"&gt;="&amp;PerStart,Monthly!$B$3:$B$13747,"&lt;="&amp;PerEnd,Monthly!$F$3:$F$13747,FmtCrit)</f>
        <v>13646235.239999998</v>
      </c>
      <c r="G19" s="20">
        <f>SUMIFS(INDEX(Monthly!$G$3:$P$13747,0,DenIdx),Monthly!$C$3:$C$13747,$A19,Monthly!$B$3:$B$13747,"&gt;="&amp;PerStart,Monthly!$B$3:$B$13747,"&lt;="&amp;PerEnd,Monthly!$F$3:$F$13747,FmtCrit)</f>
        <v>453600.0</v>
      </c>
      <c r="H19" s="20">
        <f>SUMIFS(INDEX(Monthly!$G$3:$P$13747,0,NumIdx),Monthly!$C$3:$C$13747,$A19,Monthly!$B$3:$B$13747,"&gt;="&amp;PriorStart,Monthly!$B$3:$B$13747,"&lt;="&amp;PriorEnd,Monthly!$F$3:$F$13747,FmtCrit)</f>
        <v>12121241.950000001</v>
      </c>
      <c r="I19" s="20">
        <f>SUMIFS(INDEX(Monthly!$G$3:$P$13747,0,DenIdx),Monthly!$C$3:$C$13747,$A19,Monthly!$B$3:$B$13747,"&gt;="&amp;PriorStart,Monthly!$B$3:$B$13747,"&lt;="&amp;PriorEnd,Monthly!$F$3:$F$13747,FmtCrit)</f>
        <v>416600.0</v>
      </c>
      <c r="J19" s="18">
        <f>IF(G19=0,"",IF(ValueMode=1,F19/G19,IF(OR(H19=0,I19=0),"",(F19/G19)/(H19/I19)-1)))</f>
        <v>30.084292857142852</v>
      </c>
      <c r="K19" s="19">
        <f>IF(J19="","",MAX(0,MIN(100,IF(ScaleMode=1,IF(OR(J19&lt;=0,$C$3&lt;=0),0,50+50*Direction*LN(J19/$C$3)/LN(LogK)),50+50*Direction*(J19-Benchmark)/Span))))</f>
        <v>37.10278626377914</v>
      </c>
      <c r="L19" s="18">
        <f>IF(J19="","",J19*Direction+ROW()/1000000000)</f>
        <v>30.084292876142854</v>
      </c>
      <c r="M19" s="20">
        <f>SUMIFS(INDEX(Monthly!$G$3:$P$13747,0,1),Monthly!$C$3:$C$13747,$A19,Monthly!$B$3:$B$13747,"&gt;="&amp;PerStart,Monthly!$B$3:$B$13747,"&lt;="&amp;PerEnd,Monthly!$F$3:$F$13747,FmtCrit)</f>
        <v>13646235.239999998</v>
      </c>
    </row>
    <row r="20" spans="1:13">
      <c r="A20" s="13" t="s">
        <v>77</v>
      </c>
      <c r="B20" s="17" t="s">
        <v>78</v>
      </c>
      <c r="C20" s="13" t="s">
        <v>242</v>
      </c>
      <c r="D20" s="13" t="s">
        <v>36</v>
      </c>
      <c r="E20" s="20">
        <f>COUNTIFS(Stores!$E$3:$E$608,$A20,Stores!$I$3:$I$608,FmtCrit,Stores!$L$3:$L$608,"&lt;="&amp;PerEnd)</f>
        <v>3</v>
      </c>
      <c r="F20" s="20">
        <f>SUMIFS(INDEX(Monthly!$G$3:$P$13747,0,NumIdx),Monthly!$C$3:$C$13747,$A20,Monthly!$B$3:$B$13747,"&gt;="&amp;PerStart,Monthly!$B$3:$B$13747,"&lt;="&amp;PerEnd,Monthly!$F$3:$F$13747,FmtCrit)</f>
        <v>16715493.699999996</v>
      </c>
      <c r="G20" s="20">
        <f>SUMIFS(INDEX(Monthly!$G$3:$P$13747,0,DenIdx),Monthly!$C$3:$C$13747,$A20,Monthly!$B$3:$B$13747,"&gt;="&amp;PerStart,Monthly!$B$3:$B$13747,"&lt;="&amp;PerEnd,Monthly!$F$3:$F$13747,FmtCrit)</f>
        <v>520800.0</v>
      </c>
      <c r="H20" s="20">
        <f>SUMIFS(INDEX(Monthly!$G$3:$P$13747,0,NumIdx),Monthly!$C$3:$C$13747,$A20,Monthly!$B$3:$B$13747,"&gt;="&amp;PriorStart,Monthly!$B$3:$B$13747,"&lt;="&amp;PriorEnd,Monthly!$F$3:$F$13747,FmtCrit)</f>
        <v>15856086.75</v>
      </c>
      <c r="I20" s="20">
        <f>SUMIFS(INDEX(Monthly!$G$3:$P$13747,0,DenIdx),Monthly!$C$3:$C$13747,$A20,Monthly!$B$3:$B$13747,"&gt;="&amp;PriorStart,Monthly!$B$3:$B$13747,"&lt;="&amp;PriorEnd,Monthly!$F$3:$F$13747,FmtCrit)</f>
        <v>520800.0</v>
      </c>
      <c r="J20" s="18">
        <f>IF(G20=0,"",IF(ValueMode=1,F20/G20,IF(OR(H20=0,I20=0),"",(F20/G20)/(H20/I20)-1)))</f>
        <v>32.09580203533025</v>
      </c>
      <c r="K20" s="19">
        <f>IF(J20="","",MAX(0,MIN(100,IF(ScaleMode=1,IF(OR(J20&lt;=0,$C$3&lt;=0),0,50+50*Direction*LN(J20/$C$3)/LN(LogK)),50+50*Direction*(J20-Benchmark)/Span))))</f>
        <v>42.88550734662285</v>
      </c>
      <c r="L20" s="18">
        <f>IF(J20="","",J20*Direction+ROW()/1000000000)</f>
        <v>32.09580205533025</v>
      </c>
      <c r="M20" s="20">
        <f>SUMIFS(INDEX(Monthly!$G$3:$P$13747,0,1),Monthly!$C$3:$C$13747,$A20,Monthly!$B$3:$B$13747,"&gt;="&amp;PerStart,Monthly!$B$3:$B$13747,"&lt;="&amp;PerEnd,Monthly!$F$3:$F$13747,FmtCrit)</f>
        <v>16715493.699999996</v>
      </c>
    </row>
    <row r="21" spans="1:13">
      <c r="A21" s="13" t="s">
        <v>79</v>
      </c>
      <c r="B21" s="17" t="s">
        <v>80</v>
      </c>
      <c r="C21" s="13" t="s">
        <v>242</v>
      </c>
      <c r="D21" s="13" t="s">
        <v>32</v>
      </c>
      <c r="E21" s="20">
        <f>COUNTIFS(Stores!$E$3:$E$608,$A21,Stores!$I$3:$I$608,FmtCrit,Stores!$L$3:$L$608,"&lt;="&amp;PerEnd)</f>
        <v>14</v>
      </c>
      <c r="F21" s="20">
        <f>SUMIFS(INDEX(Monthly!$G$3:$P$13747,0,NumIdx),Monthly!$C$3:$C$13747,$A21,Monthly!$B$3:$B$13747,"&gt;="&amp;PerStart,Monthly!$B$3:$B$13747,"&lt;="&amp;PerEnd,Monthly!$F$3:$F$13747,FmtCrit)</f>
        <v>29806484.090000004</v>
      </c>
      <c r="G21" s="20">
        <f>SUMIFS(INDEX(Monthly!$G$3:$P$13747,0,DenIdx),Monthly!$C$3:$C$13747,$A21,Monthly!$B$3:$B$13747,"&gt;="&amp;PerStart,Monthly!$B$3:$B$13747,"&lt;="&amp;PerEnd,Monthly!$F$3:$F$13747,FmtCrit)</f>
        <v>1332000.0</v>
      </c>
      <c r="H21" s="20">
        <f>SUMIFS(INDEX(Monthly!$G$3:$P$13747,0,NumIdx),Monthly!$C$3:$C$13747,$A21,Monthly!$B$3:$B$13747,"&gt;="&amp;PriorStart,Monthly!$B$3:$B$13747,"&lt;="&amp;PriorEnd,Monthly!$F$3:$F$13747,FmtCrit)</f>
        <v>26996901.650000002</v>
      </c>
      <c r="I21" s="20">
        <f>SUMIFS(INDEX(Monthly!$G$3:$P$13747,0,DenIdx),Monthly!$C$3:$C$13747,$A21,Monthly!$B$3:$B$13747,"&gt;="&amp;PriorStart,Monthly!$B$3:$B$13747,"&lt;="&amp;PriorEnd,Monthly!$F$3:$F$13747,FmtCrit)</f>
        <v>1188300.0</v>
      </c>
      <c r="J21" s="18">
        <f>IF(G21=0,"",IF(ValueMode=1,F21/G21,IF(OR(H21=0,I21=0),"",(F21/G21)/(H21/I21)-1)))</f>
        <v>22.37724030780781</v>
      </c>
      <c r="K21" s="19">
        <f>IF(J21="","",MAX(0,MIN(100,IF(ScaleMode=1,IF(OR(J21&lt;=0,$C$3&lt;=0),0,50+50*Direction*LN(J21/$C$3)/LN(LogK)),50+50*Direction*(J21-Benchmark)/Span))))</f>
        <v>10.659749334899487</v>
      </c>
      <c r="L21" s="18">
        <f>IF(J21="","",J21*Direction+ROW()/1000000000)</f>
        <v>22.37724032880781</v>
      </c>
      <c r="M21" s="20">
        <f>SUMIFS(INDEX(Monthly!$G$3:$P$13747,0,1),Monthly!$C$3:$C$13747,$A21,Monthly!$B$3:$B$13747,"&gt;="&amp;PerStart,Monthly!$B$3:$B$13747,"&lt;="&amp;PerEnd,Monthly!$F$3:$F$13747,FmtCrit)</f>
        <v>29806484.090000004</v>
      </c>
    </row>
    <row r="22" spans="1:13">
      <c r="A22" s="13" t="s">
        <v>81</v>
      </c>
      <c r="B22" s="17" t="s">
        <v>82</v>
      </c>
      <c r="C22" s="13" t="s">
        <v>242</v>
      </c>
      <c r="D22" s="13" t="s">
        <v>32</v>
      </c>
      <c r="E22" s="20">
        <f>COUNTIFS(Stores!$E$3:$E$608,$A22,Stores!$I$3:$I$608,FmtCrit,Stores!$L$3:$L$608,"&lt;="&amp;PerEnd)</f>
        <v>8</v>
      </c>
      <c r="F22" s="20">
        <f>SUMIFS(INDEX(Monthly!$G$3:$P$13747,0,NumIdx),Monthly!$C$3:$C$13747,$A22,Monthly!$B$3:$B$13747,"&gt;="&amp;PerStart,Monthly!$B$3:$B$13747,"&lt;="&amp;PerEnd,Monthly!$F$3:$F$13747,FmtCrit)</f>
        <v>35085602.930000015</v>
      </c>
      <c r="G22" s="20">
        <f>SUMIFS(INDEX(Monthly!$G$3:$P$13747,0,DenIdx),Monthly!$C$3:$C$13747,$A22,Monthly!$B$3:$B$13747,"&gt;="&amp;PerStart,Monthly!$B$3:$B$13747,"&lt;="&amp;PerEnd,Monthly!$F$3:$F$13747,FmtCrit)</f>
        <v>1126800.0</v>
      </c>
      <c r="H22" s="20">
        <f>SUMIFS(INDEX(Monthly!$G$3:$P$13747,0,NumIdx),Monthly!$C$3:$C$13747,$A22,Monthly!$B$3:$B$13747,"&gt;="&amp;PriorStart,Monthly!$B$3:$B$13747,"&lt;="&amp;PriorEnd,Monthly!$F$3:$F$13747,FmtCrit)</f>
        <v>33943797.68</v>
      </c>
      <c r="I22" s="20">
        <f>SUMIFS(INDEX(Monthly!$G$3:$P$13747,0,DenIdx),Monthly!$C$3:$C$13747,$A22,Monthly!$B$3:$B$13747,"&gt;="&amp;PriorStart,Monthly!$B$3:$B$13747,"&lt;="&amp;PriorEnd,Monthly!$F$3:$F$13747,FmtCrit)</f>
        <v>1126800.0</v>
      </c>
      <c r="J22" s="18">
        <f>IF(G22=0,"",IF(ValueMode=1,F22/G22,IF(OR(H22=0,I22=0),"",(F22/G22)/(H22/I22)-1)))</f>
        <v>31.137382791977295</v>
      </c>
      <c r="K22" s="19">
        <f>IF(J22="","",MAX(0,MIN(100,IF(ScaleMode=1,IF(OR(J22&lt;=0,$C$3&lt;=0),0,50+50*Direction*LN(J22/$C$3)/LN(LogK)),50+50*Direction*(J22-Benchmark)/Span))))</f>
        <v>40.176851859368284</v>
      </c>
      <c r="L22" s="18">
        <f>IF(J22="","",J22*Direction+ROW()/1000000000)</f>
        <v>31.137382813977293</v>
      </c>
      <c r="M22" s="20">
        <f>SUMIFS(INDEX(Monthly!$G$3:$P$13747,0,1),Monthly!$C$3:$C$13747,$A22,Monthly!$B$3:$B$13747,"&gt;="&amp;PerStart,Monthly!$B$3:$B$13747,"&lt;="&amp;PerEnd,Monthly!$F$3:$F$13747,FmtCrit)</f>
        <v>35085602.930000015</v>
      </c>
    </row>
    <row r="23" spans="1:13">
      <c r="A23" s="13" t="s">
        <v>83</v>
      </c>
      <c r="B23" s="17" t="s">
        <v>84</v>
      </c>
      <c r="C23" s="13" t="s">
        <v>242</v>
      </c>
      <c r="D23" s="13" t="s">
        <v>32</v>
      </c>
      <c r="E23" s="20">
        <f>COUNTIFS(Stores!$E$3:$E$608,$A23,Stores!$I$3:$I$608,FmtCrit,Stores!$L$3:$L$608,"&lt;="&amp;PerEnd)</f>
        <v>4</v>
      </c>
      <c r="F23" s="20">
        <f>SUMIFS(INDEX(Monthly!$G$3:$P$13747,0,NumIdx),Monthly!$C$3:$C$13747,$A23,Monthly!$B$3:$B$13747,"&gt;="&amp;PerStart,Monthly!$B$3:$B$13747,"&lt;="&amp;PerEnd,Monthly!$F$3:$F$13747,FmtCrit)</f>
        <v>9784990.069999997</v>
      </c>
      <c r="G23" s="20">
        <f>SUMIFS(INDEX(Monthly!$G$3:$P$13747,0,DenIdx),Monthly!$C$3:$C$13747,$A23,Monthly!$B$3:$B$13747,"&gt;="&amp;PerStart,Monthly!$B$3:$B$13747,"&lt;="&amp;PerEnd,Monthly!$F$3:$F$13747,FmtCrit)</f>
        <v>351600.0</v>
      </c>
      <c r="H23" s="20">
        <f>SUMIFS(INDEX(Monthly!$G$3:$P$13747,0,NumIdx),Monthly!$C$3:$C$13747,$A23,Monthly!$B$3:$B$13747,"&gt;="&amp;PriorStart,Monthly!$B$3:$B$13747,"&lt;="&amp;PriorEnd,Monthly!$F$3:$F$13747,FmtCrit)</f>
        <v>9514172.19</v>
      </c>
      <c r="I23" s="20">
        <f>SUMIFS(INDEX(Monthly!$G$3:$P$13747,0,DenIdx),Monthly!$C$3:$C$13747,$A23,Monthly!$B$3:$B$13747,"&gt;="&amp;PriorStart,Monthly!$B$3:$B$13747,"&lt;="&amp;PriorEnd,Monthly!$F$3:$F$13747,FmtCrit)</f>
        <v>351600.0</v>
      </c>
      <c r="J23" s="18">
        <f>IF(G23=0,"",IF(ValueMode=1,F23/G23,IF(OR(H23=0,I23=0),"",(F23/G23)/(H23/I23)-1)))</f>
        <v>27.829892121729227</v>
      </c>
      <c r="K23" s="19">
        <f>IF(J23="","",MAX(0,MIN(100,IF(ScaleMode=1,IF(OR(J23&lt;=0,$C$3&lt;=0),0,50+50*Direction*LN(J23/$C$3)/LN(LogK)),50+50*Direction*(J23-Benchmark)/Span))))</f>
        <v>30.1433235356232</v>
      </c>
      <c r="L23" s="18">
        <f>IF(J23="","",J23*Direction+ROW()/1000000000)</f>
        <v>27.829892144729225</v>
      </c>
      <c r="M23" s="20">
        <f>SUMIFS(INDEX(Monthly!$G$3:$P$13747,0,1),Monthly!$C$3:$C$13747,$A23,Monthly!$B$3:$B$13747,"&gt;="&amp;PerStart,Monthly!$B$3:$B$13747,"&lt;="&amp;PerEnd,Monthly!$F$3:$F$13747,FmtCrit)</f>
        <v>9784990.069999997</v>
      </c>
    </row>
    <row r="24" spans="1:13">
      <c r="A24" s="13" t="s">
        <v>85</v>
      </c>
      <c r="B24" s="17" t="s">
        <v>86</v>
      </c>
      <c r="C24" s="13" t="s">
        <v>242</v>
      </c>
      <c r="D24" s="13" t="s">
        <v>34</v>
      </c>
      <c r="E24" s="20">
        <f>COUNTIFS(Stores!$E$3:$E$608,$A24,Stores!$I$3:$I$608,FmtCrit,Stores!$L$3:$L$608,"&lt;="&amp;PerEnd)</f>
        <v>5</v>
      </c>
      <c r="F24" s="20">
        <f>SUMIFS(INDEX(Monthly!$G$3:$P$13747,0,NumIdx),Monthly!$C$3:$C$13747,$A24,Monthly!$B$3:$B$13747,"&gt;="&amp;PerStart,Monthly!$B$3:$B$13747,"&lt;="&amp;PerEnd,Monthly!$F$3:$F$13747,FmtCrit)</f>
        <v>20217892.109999996</v>
      </c>
      <c r="G24" s="20">
        <f>SUMIFS(INDEX(Monthly!$G$3:$P$13747,0,DenIdx),Monthly!$C$3:$C$13747,$A24,Monthly!$B$3:$B$13747,"&gt;="&amp;PerStart,Monthly!$B$3:$B$13747,"&lt;="&amp;PerEnd,Monthly!$F$3:$F$13747,FmtCrit)</f>
        <v>606000.0</v>
      </c>
      <c r="H24" s="20">
        <f>SUMIFS(INDEX(Monthly!$G$3:$P$13747,0,NumIdx),Monthly!$C$3:$C$13747,$A24,Monthly!$B$3:$B$13747,"&gt;="&amp;PriorStart,Monthly!$B$3:$B$13747,"&lt;="&amp;PriorEnd,Monthly!$F$3:$F$13747,FmtCrit)</f>
        <v>18400991.979999997</v>
      </c>
      <c r="I24" s="20">
        <f>SUMIFS(INDEX(Monthly!$G$3:$P$13747,0,DenIdx),Monthly!$C$3:$C$13747,$A24,Monthly!$B$3:$B$13747,"&gt;="&amp;PriorStart,Monthly!$B$3:$B$13747,"&lt;="&amp;PriorEnd,Monthly!$F$3:$F$13747,FmtCrit)</f>
        <v>606000.0</v>
      </c>
      <c r="J24" s="18">
        <f>IF(G24=0,"",IF(ValueMode=1,F24/G24,IF(OR(H24=0,I24=0),"",(F24/G24)/(H24/I24)-1)))</f>
        <v>33.36285826732673</v>
      </c>
      <c r="K24" s="19">
        <f>IF(J24="","",MAX(0,MIN(100,IF(ScaleMode=1,IF(OR(J24&lt;=0,$C$3&lt;=0),0,50+50*Direction*LN(J24/$C$3)/LN(LogK)),50+50*Direction*(J24-Benchmark)/Span))))</f>
        <v>46.34484590201646</v>
      </c>
      <c r="L24" s="18">
        <f>IF(J24="","",J24*Direction+ROW()/1000000000)</f>
        <v>33.36285829132673</v>
      </c>
      <c r="M24" s="20">
        <f>SUMIFS(INDEX(Monthly!$G$3:$P$13747,0,1),Monthly!$C$3:$C$13747,$A24,Monthly!$B$3:$B$13747,"&gt;="&amp;PerStart,Monthly!$B$3:$B$13747,"&lt;="&amp;PerEnd,Monthly!$F$3:$F$13747,FmtCrit)</f>
        <v>20217892.109999996</v>
      </c>
    </row>
    <row r="25" spans="1:13">
      <c r="A25" s="13" t="s">
        <v>87</v>
      </c>
      <c r="B25" s="17" t="s">
        <v>88</v>
      </c>
      <c r="C25" s="13" t="s">
        <v>242</v>
      </c>
      <c r="D25" s="13" t="s">
        <v>34</v>
      </c>
      <c r="E25" s="20">
        <f>COUNTIFS(Stores!$E$3:$E$608,$A25,Stores!$I$3:$I$608,FmtCrit,Stores!$L$3:$L$608,"&lt;="&amp;PerEnd)</f>
        <v>5</v>
      </c>
      <c r="F25" s="20">
        <f>SUMIFS(INDEX(Monthly!$G$3:$P$13747,0,NumIdx),Monthly!$C$3:$C$13747,$A25,Monthly!$B$3:$B$13747,"&gt;="&amp;PerStart,Monthly!$B$3:$B$13747,"&lt;="&amp;PerEnd,Monthly!$F$3:$F$13747,FmtCrit)</f>
        <v>12406520.459999999</v>
      </c>
      <c r="G25" s="20">
        <f>SUMIFS(INDEX(Monthly!$G$3:$P$13747,0,DenIdx),Monthly!$C$3:$C$13747,$A25,Monthly!$B$3:$B$13747,"&gt;="&amp;PerStart,Monthly!$B$3:$B$13747,"&lt;="&amp;PerEnd,Monthly!$F$3:$F$13747,FmtCrit)</f>
        <v>555600.0</v>
      </c>
      <c r="H25" s="20">
        <f>SUMIFS(INDEX(Monthly!$G$3:$P$13747,0,NumIdx),Monthly!$C$3:$C$13747,$A25,Monthly!$B$3:$B$13747,"&gt;="&amp;PriorStart,Monthly!$B$3:$B$13747,"&lt;="&amp;PriorEnd,Monthly!$F$3:$F$13747,FmtCrit)</f>
        <v>12842166.31</v>
      </c>
      <c r="I25" s="20">
        <f>SUMIFS(INDEX(Monthly!$G$3:$P$13747,0,DenIdx),Monthly!$C$3:$C$13747,$A25,Monthly!$B$3:$B$13747,"&gt;="&amp;PriorStart,Monthly!$B$3:$B$13747,"&lt;="&amp;PriorEnd,Monthly!$F$3:$F$13747,FmtCrit)</f>
        <v>555600.0</v>
      </c>
      <c r="J25" s="18">
        <f>IF(G25=0,"",IF(ValueMode=1,F25/G25,IF(OR(H25=0,I25=0),"",(F25/G25)/(H25/I25)-1)))</f>
        <v>22.32995043196544</v>
      </c>
      <c r="K25" s="19">
        <f>IF(J25="","",MAX(0,MIN(100,IF(ScaleMode=1,IF(OR(J25&lt;=0,$C$3&lt;=0),0,50+50*Direction*LN(J25/$C$3)/LN(LogK)),50+50*Direction*(J25-Benchmark)/Span))))</f>
        <v>10.470732278119968</v>
      </c>
      <c r="L25" s="18">
        <f>IF(J25="","",J25*Direction+ROW()/1000000000)</f>
        <v>22.329950456965438</v>
      </c>
      <c r="M25" s="20">
        <f>SUMIFS(INDEX(Monthly!$G$3:$P$13747,0,1),Monthly!$C$3:$C$13747,$A25,Monthly!$B$3:$B$13747,"&gt;="&amp;PerStart,Monthly!$B$3:$B$13747,"&lt;="&amp;PerEnd,Monthly!$F$3:$F$13747,FmtCrit)</f>
        <v>12406520.459999999</v>
      </c>
    </row>
    <row r="26" spans="1:13">
      <c r="A26" s="13" t="s">
        <v>89</v>
      </c>
      <c r="B26" s="17" t="s">
        <v>90</v>
      </c>
      <c r="C26" s="13" t="s">
        <v>242</v>
      </c>
      <c r="D26" s="13" t="s">
        <v>33</v>
      </c>
      <c r="E26" s="20">
        <f>COUNTIFS(Stores!$E$3:$E$608,$A26,Stores!$I$3:$I$608,FmtCrit,Stores!$L$3:$L$608,"&lt;="&amp;PerEnd)</f>
        <v>9</v>
      </c>
      <c r="F26" s="20">
        <f>SUMIFS(INDEX(Monthly!$G$3:$P$13747,0,NumIdx),Monthly!$C$3:$C$13747,$A26,Monthly!$B$3:$B$13747,"&gt;="&amp;PerStart,Monthly!$B$3:$B$13747,"&lt;="&amp;PerEnd,Monthly!$F$3:$F$13747,FmtCrit)</f>
        <v>35507376.929999985</v>
      </c>
      <c r="G26" s="20">
        <f>SUMIFS(INDEX(Monthly!$G$3:$P$13747,0,DenIdx),Monthly!$C$3:$C$13747,$A26,Monthly!$B$3:$B$13747,"&gt;="&amp;PerStart,Monthly!$B$3:$B$13747,"&lt;="&amp;PerEnd,Monthly!$F$3:$F$13747,FmtCrit)</f>
        <v>1000800.0</v>
      </c>
      <c r="H26" s="20">
        <f>SUMIFS(INDEX(Monthly!$G$3:$P$13747,0,NumIdx),Monthly!$C$3:$C$13747,$A26,Monthly!$B$3:$B$13747,"&gt;="&amp;PriorStart,Monthly!$B$3:$B$13747,"&lt;="&amp;PriorEnd,Monthly!$F$3:$F$13747,FmtCrit)</f>
        <v>31022828.75999999</v>
      </c>
      <c r="I26" s="20">
        <f>SUMIFS(INDEX(Monthly!$G$3:$P$13747,0,DenIdx),Monthly!$C$3:$C$13747,$A26,Monthly!$B$3:$B$13747,"&gt;="&amp;PriorStart,Monthly!$B$3:$B$13747,"&lt;="&amp;PriorEnd,Monthly!$F$3:$F$13747,FmtCrit)</f>
        <v>899100.0</v>
      </c>
      <c r="J26" s="18">
        <f>IF(G26=0,"",IF(ValueMode=1,F26/G26,IF(OR(H26=0,I26=0),"",(F26/G26)/(H26/I26)-1)))</f>
        <v>35.478993735011976</v>
      </c>
      <c r="K26" s="19">
        <f>IF(J26="","",MAX(0,MIN(100,IF(ScaleMode=1,IF(OR(J26&lt;=0,$C$3&lt;=0),0,50+50*Direction*LN(J26/$C$3)/LN(LogK)),50+50*Direction*(J26-Benchmark)/Span))))</f>
        <v>51.83946771197842</v>
      </c>
      <c r="L26" s="18">
        <f>IF(J26="","",J26*Direction+ROW()/1000000000)</f>
        <v>35.47899376101198</v>
      </c>
      <c r="M26" s="20">
        <f>SUMIFS(INDEX(Monthly!$G$3:$P$13747,0,1),Monthly!$C$3:$C$13747,$A26,Monthly!$B$3:$B$13747,"&gt;="&amp;PerStart,Monthly!$B$3:$B$13747,"&lt;="&amp;PerEnd,Monthly!$F$3:$F$13747,FmtCrit)</f>
        <v>35507376.929999985</v>
      </c>
    </row>
    <row r="27" spans="1:13">
      <c r="A27" s="13" t="s">
        <v>91</v>
      </c>
      <c r="B27" s="17" t="s">
        <v>92</v>
      </c>
      <c r="C27" s="13" t="s">
        <v>242</v>
      </c>
      <c r="D27" s="13" t="s">
        <v>33</v>
      </c>
      <c r="E27" s="20">
        <f>COUNTIFS(Stores!$E$3:$E$608,$A27,Stores!$I$3:$I$608,FmtCrit,Stores!$L$3:$L$608,"&lt;="&amp;PerEnd)</f>
        <v>7</v>
      </c>
      <c r="F27" s="20">
        <f>SUMIFS(INDEX(Monthly!$G$3:$P$13747,0,NumIdx),Monthly!$C$3:$C$13747,$A27,Monthly!$B$3:$B$13747,"&gt;="&amp;PerStart,Monthly!$B$3:$B$13747,"&lt;="&amp;PerEnd,Monthly!$F$3:$F$13747,FmtCrit)</f>
        <v>23113337.94999999</v>
      </c>
      <c r="G27" s="20">
        <f>SUMIFS(INDEX(Monthly!$G$3:$P$13747,0,DenIdx),Monthly!$C$3:$C$13747,$A27,Monthly!$B$3:$B$13747,"&gt;="&amp;PerStart,Monthly!$B$3:$B$13747,"&lt;="&amp;PerEnd,Monthly!$F$3:$F$13747,FmtCrit)</f>
        <v>675600.0</v>
      </c>
      <c r="H27" s="20">
        <f>SUMIFS(INDEX(Monthly!$G$3:$P$13747,0,NumIdx),Monthly!$C$3:$C$13747,$A27,Monthly!$B$3:$B$13747,"&gt;="&amp;PriorStart,Monthly!$B$3:$B$13747,"&lt;="&amp;PriorEnd,Monthly!$F$3:$F$13747,FmtCrit)</f>
        <v>22973253.89999999</v>
      </c>
      <c r="I27" s="20">
        <f>SUMIFS(INDEX(Monthly!$G$3:$P$13747,0,DenIdx),Monthly!$C$3:$C$13747,$A27,Monthly!$B$3:$B$13747,"&gt;="&amp;PriorStart,Monthly!$B$3:$B$13747,"&lt;="&amp;PriorEnd,Monthly!$F$3:$F$13747,FmtCrit)</f>
        <v>675600.0</v>
      </c>
      <c r="J27" s="18">
        <f>IF(G27=0,"",IF(ValueMode=1,F27/G27,IF(OR(H27=0,I27=0),"",(F27/G27)/(H27/I27)-1)))</f>
        <v>34.21157186204854</v>
      </c>
      <c r="K27" s="19">
        <f>IF(J27="","",MAX(0,MIN(100,IF(ScaleMode=1,IF(OR(J27&lt;=0,$C$3&lt;=0),0,50+50*Direction*LN(J27/$C$3)/LN(LogK)),50+50*Direction*(J27-Benchmark)/Span))))</f>
        <v>48.58930474527354</v>
      </c>
      <c r="L27" s="18">
        <f>IF(J27="","",J27*Direction+ROW()/1000000000)</f>
        <v>34.211571889048535</v>
      </c>
      <c r="M27" s="20">
        <f>SUMIFS(INDEX(Monthly!$G$3:$P$13747,0,1),Monthly!$C$3:$C$13747,$A27,Monthly!$B$3:$B$13747,"&gt;="&amp;PerStart,Monthly!$B$3:$B$13747,"&lt;="&amp;PerEnd,Monthly!$F$3:$F$13747,FmtCrit)</f>
        <v>23113337.94999999</v>
      </c>
    </row>
    <row r="28" spans="1:13">
      <c r="A28" s="13" t="s">
        <v>93</v>
      </c>
      <c r="B28" s="17" t="s">
        <v>94</v>
      </c>
      <c r="C28" s="13" t="s">
        <v>242</v>
      </c>
      <c r="D28" s="13" t="s">
        <v>33</v>
      </c>
      <c r="E28" s="20">
        <f>COUNTIFS(Stores!$E$3:$E$608,$A28,Stores!$I$3:$I$608,FmtCrit,Stores!$L$3:$L$608,"&lt;="&amp;PerEnd)</f>
        <v>3</v>
      </c>
      <c r="F28" s="20">
        <f>SUMIFS(INDEX(Monthly!$G$3:$P$13747,0,NumIdx),Monthly!$C$3:$C$13747,$A28,Monthly!$B$3:$B$13747,"&gt;="&amp;PerStart,Monthly!$B$3:$B$13747,"&lt;="&amp;PerEnd,Monthly!$F$3:$F$13747,FmtCrit)</f>
        <v>14045030.480000008</v>
      </c>
      <c r="G28" s="20">
        <f>SUMIFS(INDEX(Monthly!$G$3:$P$13747,0,DenIdx),Monthly!$C$3:$C$13747,$A28,Monthly!$B$3:$B$13747,"&gt;="&amp;PerStart,Monthly!$B$3:$B$13747,"&lt;="&amp;PerEnd,Monthly!$F$3:$F$13747,FmtCrit)</f>
        <v>379200.0</v>
      </c>
      <c r="H28" s="20">
        <f>SUMIFS(INDEX(Monthly!$G$3:$P$13747,0,NumIdx),Monthly!$C$3:$C$13747,$A28,Monthly!$B$3:$B$13747,"&gt;="&amp;PriorStart,Monthly!$B$3:$B$13747,"&lt;="&amp;PriorEnd,Monthly!$F$3:$F$13747,FmtCrit)</f>
        <v>13907294.449999997</v>
      </c>
      <c r="I28" s="20">
        <f>SUMIFS(INDEX(Monthly!$G$3:$P$13747,0,DenIdx),Monthly!$C$3:$C$13747,$A28,Monthly!$B$3:$B$13747,"&gt;="&amp;PriorStart,Monthly!$B$3:$B$13747,"&lt;="&amp;PriorEnd,Monthly!$F$3:$F$13747,FmtCrit)</f>
        <v>379200.0</v>
      </c>
      <c r="J28" s="18">
        <f>IF(G28=0,"",IF(ValueMode=1,F28/G28,IF(OR(H28=0,I28=0),"",(F28/G28)/(H28/I28)-1)))</f>
        <v>37.0385824894515</v>
      </c>
      <c r="K28" s="19">
        <f>IF(J28="","",MAX(0,MIN(100,IF(ScaleMode=1,IF(OR(J28&lt;=0,$C$3&lt;=0),0,50+50*Direction*LN(J28/$C$3)/LN(LogK)),50+50*Direction*(J28-Benchmark)/Span))))</f>
        <v>55.68311764838229</v>
      </c>
      <c r="L28" s="18">
        <f>IF(J28="","",J28*Direction+ROW()/1000000000)</f>
        <v>37.0385825174515</v>
      </c>
      <c r="M28" s="20">
        <f>SUMIFS(INDEX(Monthly!$G$3:$P$13747,0,1),Monthly!$C$3:$C$13747,$A28,Monthly!$B$3:$B$13747,"&gt;="&amp;PerStart,Monthly!$B$3:$B$13747,"&lt;="&amp;PerEnd,Monthly!$F$3:$F$13747,FmtCrit)</f>
        <v>14045030.480000008</v>
      </c>
    </row>
    <row r="29" spans="1:13">
      <c r="A29" s="13" t="s">
        <v>95</v>
      </c>
      <c r="B29" s="17" t="s">
        <v>96</v>
      </c>
      <c r="C29" s="13" t="s">
        <v>242</v>
      </c>
      <c r="D29" s="13" t="s">
        <v>32</v>
      </c>
      <c r="E29" s="20">
        <f>COUNTIFS(Stores!$E$3:$E$608,$A29,Stores!$I$3:$I$608,FmtCrit,Stores!$L$3:$L$608,"&lt;="&amp;PerEnd)</f>
        <v>11</v>
      </c>
      <c r="F29" s="20">
        <f>SUMIFS(INDEX(Monthly!$G$3:$P$13747,0,NumIdx),Monthly!$C$3:$C$13747,$A29,Monthly!$B$3:$B$13747,"&gt;="&amp;PerStart,Monthly!$B$3:$B$13747,"&lt;="&amp;PerEnd,Monthly!$F$3:$F$13747,FmtCrit)</f>
        <v>37945078.56000002</v>
      </c>
      <c r="G29" s="20">
        <f>SUMIFS(INDEX(Monthly!$G$3:$P$13747,0,DenIdx),Monthly!$C$3:$C$13747,$A29,Monthly!$B$3:$B$13747,"&gt;="&amp;PerStart,Monthly!$B$3:$B$13747,"&lt;="&amp;PerEnd,Monthly!$F$3:$F$13747,FmtCrit)</f>
        <v>1263600.0</v>
      </c>
      <c r="H29" s="20">
        <f>SUMIFS(INDEX(Monthly!$G$3:$P$13747,0,NumIdx),Monthly!$C$3:$C$13747,$A29,Monthly!$B$3:$B$13747,"&gt;="&amp;PriorStart,Monthly!$B$3:$B$13747,"&lt;="&amp;PriorEnd,Monthly!$F$3:$F$13747,FmtCrit)</f>
        <v>36629439.32999998</v>
      </c>
      <c r="I29" s="20">
        <f>SUMIFS(INDEX(Monthly!$G$3:$P$13747,0,DenIdx),Monthly!$C$3:$C$13747,$A29,Monthly!$B$3:$B$13747,"&gt;="&amp;PriorStart,Monthly!$B$3:$B$13747,"&lt;="&amp;PriorEnd,Monthly!$F$3:$F$13747,FmtCrit)</f>
        <v>1208400.0</v>
      </c>
      <c r="J29" s="18">
        <f>IF(G29=0,"",IF(ValueMode=1,F29/G29,IF(OR(H29=0,I29=0),"",(F29/G29)/(H29/I29)-1)))</f>
        <v>30.029343589743604</v>
      </c>
      <c r="K29" s="19">
        <f>IF(J29="","",MAX(0,MIN(100,IF(ScaleMode=1,IF(OR(J29&lt;=0,$C$3&lt;=0),0,50+50*Direction*LN(J29/$C$3)/LN(LogK)),50+50*Direction*(J29-Benchmark)/Span))))</f>
        <v>36.93944381249433</v>
      </c>
      <c r="L29" s="18">
        <f>IF(J29="","",J29*Direction+ROW()/1000000000)</f>
        <v>30.029343618743603</v>
      </c>
      <c r="M29" s="20">
        <f>SUMIFS(INDEX(Monthly!$G$3:$P$13747,0,1),Monthly!$C$3:$C$13747,$A29,Monthly!$B$3:$B$13747,"&gt;="&amp;PerStart,Monthly!$B$3:$B$13747,"&lt;="&amp;PerEnd,Monthly!$F$3:$F$13747,FmtCrit)</f>
        <v>37945078.56000002</v>
      </c>
    </row>
    <row r="30" spans="1:13">
      <c r="A30" s="13" t="s">
        <v>97</v>
      </c>
      <c r="B30" s="17" t="s">
        <v>98</v>
      </c>
      <c r="C30" s="13" t="s">
        <v>242</v>
      </c>
      <c r="D30" s="13" t="s">
        <v>32</v>
      </c>
      <c r="E30" s="20">
        <f>COUNTIFS(Stores!$E$3:$E$608,$A30,Stores!$I$3:$I$608,FmtCrit,Stores!$L$3:$L$608,"&lt;="&amp;PerEnd)</f>
        <v>7</v>
      </c>
      <c r="F30" s="20">
        <f>SUMIFS(INDEX(Monthly!$G$3:$P$13747,0,NumIdx),Monthly!$C$3:$C$13747,$A30,Monthly!$B$3:$B$13747,"&gt;="&amp;PerStart,Monthly!$B$3:$B$13747,"&lt;="&amp;PerEnd,Monthly!$F$3:$F$13747,FmtCrit)</f>
        <v>21025239.130000003</v>
      </c>
      <c r="G30" s="20">
        <f>SUMIFS(INDEX(Monthly!$G$3:$P$13747,0,DenIdx),Monthly!$C$3:$C$13747,$A30,Monthly!$B$3:$B$13747,"&gt;="&amp;PerStart,Monthly!$B$3:$B$13747,"&lt;="&amp;PerEnd,Monthly!$F$3:$F$13747,FmtCrit)</f>
        <v>751800.0</v>
      </c>
      <c r="H30" s="20">
        <f>SUMIFS(INDEX(Monthly!$G$3:$P$13747,0,NumIdx),Monthly!$C$3:$C$13747,$A30,Monthly!$B$3:$B$13747,"&gt;="&amp;PriorStart,Monthly!$B$3:$B$13747,"&lt;="&amp;PriorEnd,Monthly!$F$3:$F$13747,FmtCrit)</f>
        <v>19105870.389999997</v>
      </c>
      <c r="I30" s="20">
        <f>SUMIFS(INDEX(Monthly!$G$3:$P$13747,0,DenIdx),Monthly!$C$3:$C$13747,$A30,Monthly!$B$3:$B$13747,"&gt;="&amp;PriorStart,Monthly!$B$3:$B$13747,"&lt;="&amp;PriorEnd,Monthly!$F$3:$F$13747,FmtCrit)</f>
        <v>691200.0</v>
      </c>
      <c r="J30" s="18">
        <f>IF(G30=0,"",IF(ValueMode=1,F30/G30,IF(OR(H30=0,I30=0),"",(F30/G30)/(H30/I30)-1)))</f>
        <v>27.96653249534451</v>
      </c>
      <c r="K30" s="19">
        <f>IF(J30="","",MAX(0,MIN(100,IF(ScaleMode=1,IF(OR(J30&lt;=0,$C$3&lt;=0),0,50+50*Direction*LN(J30/$C$3)/LN(LogK)),50+50*Direction*(J30-Benchmark)/Span))))</f>
        <v>30.58092985006226</v>
      </c>
      <c r="L30" s="18">
        <f>IF(J30="","",J30*Direction+ROW()/1000000000)</f>
        <v>27.96653252534451</v>
      </c>
      <c r="M30" s="20">
        <f>SUMIFS(INDEX(Monthly!$G$3:$P$13747,0,1),Monthly!$C$3:$C$13747,$A30,Monthly!$B$3:$B$13747,"&gt;="&amp;PerStart,Monthly!$B$3:$B$13747,"&lt;="&amp;PerEnd,Monthly!$F$3:$F$13747,FmtCrit)</f>
        <v>21025239.130000003</v>
      </c>
    </row>
    <row r="31" spans="1:13">
      <c r="A31" s="13" t="s">
        <v>99</v>
      </c>
      <c r="B31" s="17" t="s">
        <v>100</v>
      </c>
      <c r="C31" s="13" t="s">
        <v>242</v>
      </c>
      <c r="D31" s="13" t="s">
        <v>32</v>
      </c>
      <c r="E31" s="20">
        <f>COUNTIFS(Stores!$E$3:$E$608,$A31,Stores!$I$3:$I$608,FmtCrit,Stores!$L$3:$L$608,"&lt;="&amp;PerEnd)</f>
        <v>7</v>
      </c>
      <c r="F31" s="20">
        <f>SUMIFS(INDEX(Monthly!$G$3:$P$13747,0,NumIdx),Monthly!$C$3:$C$13747,$A31,Monthly!$B$3:$B$13747,"&gt;="&amp;PerStart,Monthly!$B$3:$B$13747,"&lt;="&amp;PerEnd,Monthly!$F$3:$F$13747,FmtCrit)</f>
        <v>21356086.770000003</v>
      </c>
      <c r="G31" s="20">
        <f>SUMIFS(INDEX(Monthly!$G$3:$P$13747,0,DenIdx),Monthly!$C$3:$C$13747,$A31,Monthly!$B$3:$B$13747,"&gt;="&amp;PerStart,Monthly!$B$3:$B$13747,"&lt;="&amp;PerEnd,Monthly!$F$3:$F$13747,FmtCrit)</f>
        <v>714000.0</v>
      </c>
      <c r="H31" s="20">
        <f>SUMIFS(INDEX(Monthly!$G$3:$P$13747,0,NumIdx),Monthly!$C$3:$C$13747,$A31,Monthly!$B$3:$B$13747,"&gt;="&amp;PriorStart,Monthly!$B$3:$B$13747,"&lt;="&amp;PriorEnd,Monthly!$F$3:$F$13747,FmtCrit)</f>
        <v>20712257.37</v>
      </c>
      <c r="I31" s="20">
        <f>SUMIFS(INDEX(Monthly!$G$3:$P$13747,0,DenIdx),Monthly!$C$3:$C$13747,$A31,Monthly!$B$3:$B$13747,"&gt;="&amp;PriorStart,Monthly!$B$3:$B$13747,"&lt;="&amp;PriorEnd,Monthly!$F$3:$F$13747,FmtCrit)</f>
        <v>714000.0</v>
      </c>
      <c r="J31" s="18">
        <f>IF(G31=0,"",IF(ValueMode=1,F31/G31,IF(OR(H31=0,I31=0),"",(F31/G31)/(H31/I31)-1)))</f>
        <v>29.910485672268912</v>
      </c>
      <c r="K31" s="19">
        <f>IF(J31="","",MAX(0,MIN(100,IF(ScaleMode=1,IF(OR(J31&lt;=0,$C$3&lt;=0),0,50+50*Direction*LN(J31/$C$3)/LN(LogK)),50+50*Direction*(J31-Benchmark)/Span))))</f>
        <v>36.585101327934424</v>
      </c>
      <c r="L31" s="18">
        <f>IF(J31="","",J31*Direction+ROW()/1000000000)</f>
        <v>29.91048570326891</v>
      </c>
      <c r="M31" s="20">
        <f>SUMIFS(INDEX(Monthly!$G$3:$P$13747,0,1),Monthly!$C$3:$C$13747,$A31,Monthly!$B$3:$B$13747,"&gt;="&amp;PerStart,Monthly!$B$3:$B$13747,"&lt;="&amp;PerEnd,Monthly!$F$3:$F$13747,FmtCrit)</f>
        <v>21356086.770000003</v>
      </c>
    </row>
    <row r="32" spans="1:13">
      <c r="A32" s="13" t="s">
        <v>101</v>
      </c>
      <c r="B32" s="17" t="s">
        <v>102</v>
      </c>
      <c r="C32" s="13" t="s">
        <v>242</v>
      </c>
      <c r="D32" s="13" t="s">
        <v>34</v>
      </c>
      <c r="E32" s="20">
        <f>COUNTIFS(Stores!$E$3:$E$608,$A32,Stores!$I$3:$I$608,FmtCrit,Stores!$L$3:$L$608,"&lt;="&amp;PerEnd)</f>
        <v>3</v>
      </c>
      <c r="F32" s="20">
        <f>SUMIFS(INDEX(Monthly!$G$3:$P$13747,0,NumIdx),Monthly!$C$3:$C$13747,$A32,Monthly!$B$3:$B$13747,"&gt;="&amp;PerStart,Monthly!$B$3:$B$13747,"&lt;="&amp;PerEnd,Monthly!$F$3:$F$13747,FmtCrit)</f>
        <v>12328463.099999998</v>
      </c>
      <c r="G32" s="20">
        <f>SUMIFS(INDEX(Monthly!$G$3:$P$13747,0,DenIdx),Monthly!$C$3:$C$13747,$A32,Monthly!$B$3:$B$13747,"&gt;="&amp;PerStart,Monthly!$B$3:$B$13747,"&lt;="&amp;PerEnd,Monthly!$F$3:$F$13747,FmtCrit)</f>
        <v>478800.0</v>
      </c>
      <c r="H32" s="20">
        <f>SUMIFS(INDEX(Monthly!$G$3:$P$13747,0,NumIdx),Monthly!$C$3:$C$13747,$A32,Monthly!$B$3:$B$13747,"&gt;="&amp;PriorStart,Monthly!$B$3:$B$13747,"&lt;="&amp;PriorEnd,Monthly!$F$3:$F$13747,FmtCrit)</f>
        <v>12432840.370000001</v>
      </c>
      <c r="I32" s="20">
        <f>SUMIFS(INDEX(Monthly!$G$3:$P$13747,0,DenIdx),Monthly!$C$3:$C$13747,$A32,Monthly!$B$3:$B$13747,"&gt;="&amp;PriorStart,Monthly!$B$3:$B$13747,"&lt;="&amp;PriorEnd,Monthly!$F$3:$F$13747,FmtCrit)</f>
        <v>478800.0</v>
      </c>
      <c r="J32" s="18">
        <f>IF(G32=0,"",IF(ValueMode=1,F32/G32,IF(OR(H32=0,I32=0),"",(F32/G32)/(H32/I32)-1)))</f>
        <v>25.748669799498742</v>
      </c>
      <c r="K32" s="19">
        <f>IF(J32="","",MAX(0,MIN(100,IF(ScaleMode=1,IF(OR(J32&lt;=0,$C$3&lt;=0),0,50+50*Direction*LN(J32/$C$3)/LN(LogK)),50+50*Direction*(J32-Benchmark)/Span))))</f>
        <v>23.198582753444633</v>
      </c>
      <c r="L32" s="18">
        <f>IF(J32="","",J32*Direction+ROW()/1000000000)</f>
        <v>25.74866983149874</v>
      </c>
      <c r="M32" s="20">
        <f>SUMIFS(INDEX(Monthly!$G$3:$P$13747,0,1),Monthly!$C$3:$C$13747,$A32,Monthly!$B$3:$B$13747,"&gt;="&amp;PerStart,Monthly!$B$3:$B$13747,"&lt;="&amp;PerEnd,Monthly!$F$3:$F$13747,FmtCrit)</f>
        <v>12328463.099999998</v>
      </c>
    </row>
    <row r="33" spans="1:13">
      <c r="A33" s="13" t="s">
        <v>103</v>
      </c>
      <c r="B33" s="17" t="s">
        <v>104</v>
      </c>
      <c r="C33" s="13" t="s">
        <v>242</v>
      </c>
      <c r="D33" s="13" t="s">
        <v>36</v>
      </c>
      <c r="E33" s="20">
        <f>COUNTIFS(Stores!$E$3:$E$608,$A33,Stores!$I$3:$I$608,FmtCrit,Stores!$L$3:$L$608,"&lt;="&amp;PerEnd)</f>
        <v>3</v>
      </c>
      <c r="F33" s="20">
        <f>SUMIFS(INDEX(Monthly!$G$3:$P$13747,0,NumIdx),Monthly!$C$3:$C$13747,$A33,Monthly!$B$3:$B$13747,"&gt;="&amp;PerStart,Monthly!$B$3:$B$13747,"&lt;="&amp;PerEnd,Monthly!$F$3:$F$13747,FmtCrit)</f>
        <v>24028878.290000003</v>
      </c>
      <c r="G33" s="20">
        <f>SUMIFS(INDEX(Monthly!$G$3:$P$13747,0,DenIdx),Monthly!$C$3:$C$13747,$A33,Monthly!$B$3:$B$13747,"&gt;="&amp;PerStart,Monthly!$B$3:$B$13747,"&lt;="&amp;PerEnd,Monthly!$F$3:$F$13747,FmtCrit)</f>
        <v>516000.0</v>
      </c>
      <c r="H33" s="20">
        <f>SUMIFS(INDEX(Monthly!$G$3:$P$13747,0,NumIdx),Monthly!$C$3:$C$13747,$A33,Monthly!$B$3:$B$13747,"&gt;="&amp;PriorStart,Monthly!$B$3:$B$13747,"&lt;="&amp;PriorEnd,Monthly!$F$3:$F$13747,FmtCrit)</f>
        <v>22700857.81</v>
      </c>
      <c r="I33" s="20">
        <f>SUMIFS(INDEX(Monthly!$G$3:$P$13747,0,DenIdx),Monthly!$C$3:$C$13747,$A33,Monthly!$B$3:$B$13747,"&gt;="&amp;PriorStart,Monthly!$B$3:$B$13747,"&lt;="&amp;PriorEnd,Monthly!$F$3:$F$13747,FmtCrit)</f>
        <v>516000.0</v>
      </c>
      <c r="J33" s="18">
        <f>IF(G33=0,"",IF(ValueMode=1,F33/G33,IF(OR(H33=0,I33=0),"",(F33/G33)/(H33/I33)-1)))</f>
        <v>46.567593585271325</v>
      </c>
      <c r="K33" s="19">
        <f>IF(J33="","",MAX(0,MIN(100,IF(ScaleMode=1,IF(OR(J33&lt;=0,$C$3&lt;=0),0,50+50*Direction*LN(J33/$C$3)/LN(LogK)),50+50*Direction*(J33-Benchmark)/Span))))</f>
        <v>76.13864697810487</v>
      </c>
      <c r="L33" s="18">
        <f>IF(J33="","",J33*Direction+ROW()/1000000000)</f>
        <v>46.567593618271324</v>
      </c>
      <c r="M33" s="20">
        <f>SUMIFS(INDEX(Monthly!$G$3:$P$13747,0,1),Monthly!$C$3:$C$13747,$A33,Monthly!$B$3:$B$13747,"&gt;="&amp;PerStart,Monthly!$B$3:$B$13747,"&lt;="&amp;PerEnd,Monthly!$F$3:$F$13747,FmtCrit)</f>
        <v>24028878.290000003</v>
      </c>
    </row>
    <row r="34" spans="1:13">
      <c r="A34" s="13" t="s">
        <v>105</v>
      </c>
      <c r="B34" s="17" t="s">
        <v>106</v>
      </c>
      <c r="C34" s="13" t="s">
        <v>242</v>
      </c>
      <c r="D34" s="13" t="s">
        <v>34</v>
      </c>
      <c r="E34" s="20">
        <f>COUNTIFS(Stores!$E$3:$E$608,$A34,Stores!$I$3:$I$608,FmtCrit,Stores!$L$3:$L$608,"&lt;="&amp;PerEnd)</f>
        <v>12</v>
      </c>
      <c r="F34" s="20">
        <f>SUMIFS(INDEX(Monthly!$G$3:$P$13747,0,NumIdx),Monthly!$C$3:$C$13747,$A34,Monthly!$B$3:$B$13747,"&gt;="&amp;PerStart,Monthly!$B$3:$B$13747,"&lt;="&amp;PerEnd,Monthly!$F$3:$F$13747,FmtCrit)</f>
        <v>52384799.50000002</v>
      </c>
      <c r="G34" s="20">
        <f>SUMIFS(INDEX(Monthly!$G$3:$P$13747,0,DenIdx),Monthly!$C$3:$C$13747,$A34,Monthly!$B$3:$B$13747,"&gt;="&amp;PerStart,Monthly!$B$3:$B$13747,"&lt;="&amp;PerEnd,Monthly!$F$3:$F$13747,FmtCrit)</f>
        <v>1516800.0</v>
      </c>
      <c r="H34" s="20">
        <f>SUMIFS(INDEX(Monthly!$G$3:$P$13747,0,NumIdx),Monthly!$C$3:$C$13747,$A34,Monthly!$B$3:$B$13747,"&gt;="&amp;PriorStart,Monthly!$B$3:$B$13747,"&lt;="&amp;PriorEnd,Monthly!$F$3:$F$13747,FmtCrit)</f>
        <v>45608317.20999999</v>
      </c>
      <c r="I34" s="20">
        <f>SUMIFS(INDEX(Monthly!$G$3:$P$13747,0,DenIdx),Monthly!$C$3:$C$13747,$A34,Monthly!$B$3:$B$13747,"&gt;="&amp;PriorStart,Monthly!$B$3:$B$13747,"&lt;="&amp;PriorEnd,Monthly!$F$3:$F$13747,FmtCrit)</f>
        <v>1436800.0</v>
      </c>
      <c r="J34" s="18">
        <f>IF(G34=0,"",IF(ValueMode=1,F34/G34,IF(OR(H34=0,I34=0),"",(F34/G34)/(H34/I34)-1)))</f>
        <v>34.53639207542196</v>
      </c>
      <c r="K34" s="19">
        <f>IF(J34="","",MAX(0,MIN(100,IF(ScaleMode=1,IF(OR(J34&lt;=0,$C$3&lt;=0),0,50+50*Direction*LN(J34/$C$3)/LN(LogK)),50+50*Direction*(J34-Benchmark)/Span))))</f>
        <v>49.43360414439169</v>
      </c>
      <c r="L34" s="18">
        <f>IF(J34="","",J34*Direction+ROW()/1000000000)</f>
        <v>34.53639210942196</v>
      </c>
      <c r="M34" s="20">
        <f>SUMIFS(INDEX(Monthly!$G$3:$P$13747,0,1),Monthly!$C$3:$C$13747,$A34,Monthly!$B$3:$B$13747,"&gt;="&amp;PerStart,Monthly!$B$3:$B$13747,"&lt;="&amp;PerEnd,Monthly!$F$3:$F$13747,FmtCrit)</f>
        <v>52384799.50000002</v>
      </c>
    </row>
    <row r="35" spans="1:13">
      <c r="A35" s="13" t="s">
        <v>107</v>
      </c>
      <c r="B35" s="17" t="s">
        <v>108</v>
      </c>
      <c r="C35" s="13" t="s">
        <v>242</v>
      </c>
      <c r="D35" s="13" t="s">
        <v>32</v>
      </c>
      <c r="E35" s="20">
        <f>COUNTIFS(Stores!$E$3:$E$608,$A35,Stores!$I$3:$I$608,FmtCrit,Stores!$L$3:$L$608,"&lt;="&amp;PerEnd)</f>
        <v>2</v>
      </c>
      <c r="F35" s="20">
        <f>SUMIFS(INDEX(Monthly!$G$3:$P$13747,0,NumIdx),Monthly!$C$3:$C$13747,$A35,Monthly!$B$3:$B$13747,"&gt;="&amp;PerStart,Monthly!$B$3:$B$13747,"&lt;="&amp;PerEnd,Monthly!$F$3:$F$13747,FmtCrit)</f>
        <v>2770464.9499999997</v>
      </c>
      <c r="G35" s="20">
        <f>SUMIFS(INDEX(Monthly!$G$3:$P$13747,0,DenIdx),Monthly!$C$3:$C$13747,$A35,Monthly!$B$3:$B$13747,"&gt;="&amp;PerStart,Monthly!$B$3:$B$13747,"&lt;="&amp;PerEnd,Monthly!$F$3:$F$13747,FmtCrit)</f>
        <v>123600.0</v>
      </c>
      <c r="H35" s="20">
        <f>SUMIFS(INDEX(Monthly!$G$3:$P$13747,0,NumIdx),Monthly!$C$3:$C$13747,$A35,Monthly!$B$3:$B$13747,"&gt;="&amp;PriorStart,Monthly!$B$3:$B$13747,"&lt;="&amp;PriorEnd,Monthly!$F$3:$F$13747,FmtCrit)</f>
        <v>2804641.3800000004</v>
      </c>
      <c r="I35" s="20">
        <f>SUMIFS(INDEX(Monthly!$G$3:$P$13747,0,DenIdx),Monthly!$C$3:$C$13747,$A35,Monthly!$B$3:$B$13747,"&gt;="&amp;PriorStart,Monthly!$B$3:$B$13747,"&lt;="&amp;PriorEnd,Monthly!$F$3:$F$13747,FmtCrit)</f>
        <v>123600.0</v>
      </c>
      <c r="J35" s="18">
        <f>IF(G35=0,"",IF(ValueMode=1,F35/G35,IF(OR(H35=0,I35=0),"",(F35/G35)/(H35/I35)-1)))</f>
        <v>22.414764967637538</v>
      </c>
      <c r="K35" s="19">
        <f>IF(J35="","",MAX(0,MIN(100,IF(ScaleMode=1,IF(OR(J35&lt;=0,$C$3&lt;=0),0,50+50*Direction*LN(J35/$C$3)/LN(LogK)),50+50*Direction*(J35-Benchmark)/Span))))</f>
        <v>10.809450920933394</v>
      </c>
      <c r="L35" s="18">
        <f>IF(J35="","",J35*Direction+ROW()/1000000000)</f>
        <v>22.414765002637537</v>
      </c>
      <c r="M35" s="20">
        <f>SUMIFS(INDEX(Monthly!$G$3:$P$13747,0,1),Monthly!$C$3:$C$13747,$A35,Monthly!$B$3:$B$13747,"&gt;="&amp;PerStart,Monthly!$B$3:$B$13747,"&lt;="&amp;PerEnd,Monthly!$F$3:$F$13747,FmtCrit)</f>
        <v>2770464.9499999997</v>
      </c>
    </row>
    <row r="36" spans="1:13">
      <c r="A36" s="13" t="s">
        <v>109</v>
      </c>
      <c r="B36" s="17" t="s">
        <v>110</v>
      </c>
      <c r="C36" s="13" t="s">
        <v>242</v>
      </c>
      <c r="D36" s="13" t="s">
        <v>32</v>
      </c>
      <c r="E36" s="20">
        <f>COUNTIFS(Stores!$E$3:$E$608,$A36,Stores!$I$3:$I$608,FmtCrit,Stores!$L$3:$L$608,"&lt;="&amp;PerEnd)</f>
        <v>3</v>
      </c>
      <c r="F36" s="20">
        <f>SUMIFS(INDEX(Monthly!$G$3:$P$13747,0,NumIdx),Monthly!$C$3:$C$13747,$A36,Monthly!$B$3:$B$13747,"&gt;="&amp;PerStart,Monthly!$B$3:$B$13747,"&lt;="&amp;PerEnd,Monthly!$F$3:$F$13747,FmtCrit)</f>
        <v>14173408.850000001</v>
      </c>
      <c r="G36" s="20">
        <f>SUMIFS(INDEX(Monthly!$G$3:$P$13747,0,DenIdx),Monthly!$C$3:$C$13747,$A36,Monthly!$B$3:$B$13747,"&gt;="&amp;PerStart,Monthly!$B$3:$B$13747,"&lt;="&amp;PerEnd,Monthly!$F$3:$F$13747,FmtCrit)</f>
        <v>412800.0</v>
      </c>
      <c r="H36" s="20">
        <f>SUMIFS(INDEX(Monthly!$G$3:$P$13747,0,NumIdx),Monthly!$C$3:$C$13747,$A36,Monthly!$B$3:$B$13747,"&gt;="&amp;PriorStart,Monthly!$B$3:$B$13747,"&lt;="&amp;PriorEnd,Monthly!$F$3:$F$13747,FmtCrit)</f>
        <v>13816800.939999998</v>
      </c>
      <c r="I36" s="20">
        <f>SUMIFS(INDEX(Monthly!$G$3:$P$13747,0,DenIdx),Monthly!$C$3:$C$13747,$A36,Monthly!$B$3:$B$13747,"&gt;="&amp;PriorStart,Monthly!$B$3:$B$13747,"&lt;="&amp;PriorEnd,Monthly!$F$3:$F$13747,FmtCrit)</f>
        <v>412800.0</v>
      </c>
      <c r="J36" s="18">
        <f>IF(G36=0,"",IF(ValueMode=1,F36/G36,IF(OR(H36=0,I36=0),"",(F36/G36)/(H36/I36)-1)))</f>
        <v>34.33480826065892</v>
      </c>
      <c r="K36" s="19">
        <f>IF(J36="","",MAX(0,MIN(100,IF(ScaleMode=1,IF(OR(J36&lt;=0,$C$3&lt;=0),0,50+50*Direction*LN(J36/$C$3)/LN(LogK)),50+50*Direction*(J36-Benchmark)/Span))))</f>
        <v>48.91057090564645</v>
      </c>
      <c r="L36" s="18">
        <f>IF(J36="","",J36*Direction+ROW()/1000000000)</f>
        <v>34.33480829665892</v>
      </c>
      <c r="M36" s="20">
        <f>SUMIFS(INDEX(Monthly!$G$3:$P$13747,0,1),Monthly!$C$3:$C$13747,$A36,Monthly!$B$3:$B$13747,"&gt;="&amp;PerStart,Monthly!$B$3:$B$13747,"&lt;="&amp;PerEnd,Monthly!$F$3:$F$13747,FmtCrit)</f>
        <v>14173408.850000001</v>
      </c>
    </row>
    <row r="37" spans="1:13">
      <c r="A37" s="13" t="s">
        <v>111</v>
      </c>
      <c r="B37" s="17" t="s">
        <v>112</v>
      </c>
      <c r="C37" s="13" t="s">
        <v>242</v>
      </c>
      <c r="D37" s="13" t="s">
        <v>33</v>
      </c>
      <c r="E37" s="20">
        <f>COUNTIFS(Stores!$E$3:$E$608,$A37,Stores!$I$3:$I$608,FmtCrit,Stores!$L$3:$L$608,"&lt;="&amp;PerEnd)</f>
        <v>3</v>
      </c>
      <c r="F37" s="20">
        <f>SUMIFS(INDEX(Monthly!$G$3:$P$13747,0,NumIdx),Monthly!$C$3:$C$13747,$A37,Monthly!$B$3:$B$13747,"&gt;="&amp;PerStart,Monthly!$B$3:$B$13747,"&lt;="&amp;PerEnd,Monthly!$F$3:$F$13747,FmtCrit)</f>
        <v>8405122.77</v>
      </c>
      <c r="G37" s="20">
        <f>SUMIFS(INDEX(Monthly!$G$3:$P$13747,0,DenIdx),Monthly!$C$3:$C$13747,$A37,Monthly!$B$3:$B$13747,"&gt;="&amp;PerStart,Monthly!$B$3:$B$13747,"&lt;="&amp;PerEnd,Monthly!$F$3:$F$13747,FmtCrit)</f>
        <v>259200.0</v>
      </c>
      <c r="H37" s="20">
        <f>SUMIFS(INDEX(Monthly!$G$3:$P$13747,0,NumIdx),Monthly!$C$3:$C$13747,$A37,Monthly!$B$3:$B$13747,"&gt;="&amp;PriorStart,Monthly!$B$3:$B$13747,"&lt;="&amp;PriorEnd,Monthly!$F$3:$F$13747,FmtCrit)</f>
        <v>8068336.309999998</v>
      </c>
      <c r="I37" s="20">
        <f>SUMIFS(INDEX(Monthly!$G$3:$P$13747,0,DenIdx),Monthly!$C$3:$C$13747,$A37,Monthly!$B$3:$B$13747,"&gt;="&amp;PriorStart,Monthly!$B$3:$B$13747,"&lt;="&amp;PriorEnd,Monthly!$F$3:$F$13747,FmtCrit)</f>
        <v>259200.0</v>
      </c>
      <c r="J37" s="18">
        <f>IF(G37=0,"",IF(ValueMode=1,F37/G37,IF(OR(H37=0,I37=0),"",(F37/G37)/(H37/I37)-1)))</f>
        <v>32.427171180555554</v>
      </c>
      <c r="K37" s="19">
        <f>IF(J37="","",MAX(0,MIN(100,IF(ScaleMode=1,IF(OR(J37&lt;=0,$C$3&lt;=0),0,50+50*Direction*LN(J37/$C$3)/LN(LogK)),50+50*Direction*(J37-Benchmark)/Span))))</f>
        <v>43.80323021942094</v>
      </c>
      <c r="L37" s="18">
        <f>IF(J37="","",J37*Direction+ROW()/1000000000)</f>
        <v>32.42717121755555</v>
      </c>
      <c r="M37" s="20">
        <f>SUMIFS(INDEX(Monthly!$G$3:$P$13747,0,1),Monthly!$C$3:$C$13747,$A37,Monthly!$B$3:$B$13747,"&gt;="&amp;PerStart,Monthly!$B$3:$B$13747,"&lt;="&amp;PerEnd,Monthly!$F$3:$F$13747,FmtCrit)</f>
        <v>8405122.77</v>
      </c>
    </row>
    <row r="38" spans="1:13">
      <c r="A38" s="13" t="s">
        <v>113</v>
      </c>
      <c r="B38" s="17" t="s">
        <v>114</v>
      </c>
      <c r="C38" s="13" t="s">
        <v>242</v>
      </c>
      <c r="D38" s="13" t="s">
        <v>33</v>
      </c>
      <c r="E38" s="20">
        <f>COUNTIFS(Stores!$E$3:$E$608,$A38,Stores!$I$3:$I$608,FmtCrit,Stores!$L$3:$L$608,"&lt;="&amp;PerEnd)</f>
        <v>10</v>
      </c>
      <c r="F38" s="20">
        <f>SUMIFS(INDEX(Monthly!$G$3:$P$13747,0,NumIdx),Monthly!$C$3:$C$13747,$A38,Monthly!$B$3:$B$13747,"&gt;="&amp;PerStart,Monthly!$B$3:$B$13747,"&lt;="&amp;PerEnd,Monthly!$F$3:$F$13747,FmtCrit)</f>
        <v>38164183.40999998</v>
      </c>
      <c r="G38" s="20">
        <f>SUMIFS(INDEX(Monthly!$G$3:$P$13747,0,DenIdx),Monthly!$C$3:$C$13747,$A38,Monthly!$B$3:$B$13747,"&gt;="&amp;PerStart,Monthly!$B$3:$B$13747,"&lt;="&amp;PerEnd,Monthly!$F$3:$F$13747,FmtCrit)</f>
        <v>1106200.0</v>
      </c>
      <c r="H38" s="20">
        <f>SUMIFS(INDEX(Monthly!$G$3:$P$13747,0,NumIdx),Monthly!$C$3:$C$13747,$A38,Monthly!$B$3:$B$13747,"&gt;="&amp;PriorStart,Monthly!$B$3:$B$13747,"&lt;="&amp;PriorEnd,Monthly!$F$3:$F$13747,FmtCrit)</f>
        <v>34045588.84</v>
      </c>
      <c r="I38" s="20">
        <f>SUMIFS(INDEX(Monthly!$G$3:$P$13747,0,DenIdx),Monthly!$C$3:$C$13747,$A38,Monthly!$B$3:$B$13747,"&gt;="&amp;PriorStart,Monthly!$B$3:$B$13747,"&lt;="&amp;PriorEnd,Monthly!$F$3:$F$13747,FmtCrit)</f>
        <v>936100.0</v>
      </c>
      <c r="J38" s="18">
        <f>IF(G38=0,"",IF(ValueMode=1,F38/G38,IF(OR(H38=0,I38=0),"",(F38/G38)/(H38/I38)-1)))</f>
        <v>34.50025620141022</v>
      </c>
      <c r="K38" s="19">
        <f>IF(J38="","",MAX(0,MIN(100,IF(ScaleMode=1,IF(OR(J38&lt;=0,$C$3&lt;=0),0,50+50*Direction*LN(J38/$C$3)/LN(LogK)),50+50*Direction*(J38-Benchmark)/Span))))</f>
        <v>49.34007026521394</v>
      </c>
      <c r="L38" s="18">
        <f>IF(J38="","",J38*Direction+ROW()/1000000000)</f>
        <v>34.50025623941022</v>
      </c>
      <c r="M38" s="20">
        <f>SUMIFS(INDEX(Monthly!$G$3:$P$13747,0,1),Monthly!$C$3:$C$13747,$A38,Monthly!$B$3:$B$13747,"&gt;="&amp;PerStart,Monthly!$B$3:$B$13747,"&lt;="&amp;PerEnd,Monthly!$F$3:$F$13747,FmtCrit)</f>
        <v>38164183.40999998</v>
      </c>
    </row>
    <row r="39" spans="1:13">
      <c r="A39" s="13" t="s">
        <v>115</v>
      </c>
      <c r="B39" s="17" t="s">
        <v>116</v>
      </c>
      <c r="C39" s="13" t="s">
        <v>242</v>
      </c>
      <c r="D39" s="13" t="s">
        <v>35</v>
      </c>
      <c r="E39" s="20">
        <f>COUNTIFS(Stores!$E$3:$E$608,$A39,Stores!$I$3:$I$608,FmtCrit,Stores!$L$3:$L$608,"&lt;="&amp;PerEnd)</f>
        <v>3</v>
      </c>
      <c r="F39" s="20">
        <f>SUMIFS(INDEX(Monthly!$G$3:$P$13747,0,NumIdx),Monthly!$C$3:$C$13747,$A39,Monthly!$B$3:$B$13747,"&gt;="&amp;PerStart,Monthly!$B$3:$B$13747,"&lt;="&amp;PerEnd,Monthly!$F$3:$F$13747,FmtCrit)</f>
        <v>6169269.16</v>
      </c>
      <c r="G39" s="20">
        <f>SUMIFS(INDEX(Monthly!$G$3:$P$13747,0,DenIdx),Monthly!$C$3:$C$13747,$A39,Monthly!$B$3:$B$13747,"&gt;="&amp;PerStart,Monthly!$B$3:$B$13747,"&lt;="&amp;PerEnd,Monthly!$F$3:$F$13747,FmtCrit)</f>
        <v>280800.0</v>
      </c>
      <c r="H39" s="20">
        <f>SUMIFS(INDEX(Monthly!$G$3:$P$13747,0,NumIdx),Monthly!$C$3:$C$13747,$A39,Monthly!$B$3:$B$13747,"&gt;="&amp;PriorStart,Monthly!$B$3:$B$13747,"&lt;="&amp;PriorEnd,Monthly!$F$3:$F$13747,FmtCrit)</f>
        <v>6106459.850000001</v>
      </c>
      <c r="I39" s="20">
        <f>SUMIFS(INDEX(Monthly!$G$3:$P$13747,0,DenIdx),Monthly!$C$3:$C$13747,$A39,Monthly!$B$3:$B$13747,"&gt;="&amp;PriorStart,Monthly!$B$3:$B$13747,"&lt;="&amp;PriorEnd,Monthly!$F$3:$F$13747,FmtCrit)</f>
        <v>280800.0</v>
      </c>
      <c r="J39" s="18">
        <f>IF(G39=0,"",IF(ValueMode=1,F39/G39,IF(OR(H39=0,I39=0),"",(F39/G39)/(H39/I39)-1)))</f>
        <v>21.97033176638177</v>
      </c>
      <c r="K39" s="19">
        <f>IF(J39="","",MAX(0,MIN(100,IF(ScaleMode=1,IF(OR(J39&lt;=0,$C$3&lt;=0),0,50+50*Direction*LN(J39/$C$3)/LN(LogK)),50+50*Direction*(J39-Benchmark)/Span))))</f>
        <v>9.020106756164957</v>
      </c>
      <c r="L39" s="18">
        <f>IF(J39="","",J39*Direction+ROW()/1000000000)</f>
        <v>21.970331805381768</v>
      </c>
      <c r="M39" s="20">
        <f>SUMIFS(INDEX(Monthly!$G$3:$P$13747,0,1),Monthly!$C$3:$C$13747,$A39,Monthly!$B$3:$B$13747,"&gt;="&amp;PerStart,Monthly!$B$3:$B$13747,"&lt;="&amp;PerEnd,Monthly!$F$3:$F$13747,FmtCrit)</f>
        <v>6169269.16</v>
      </c>
    </row>
    <row r="40" spans="1:13">
      <c r="A40" s="13" t="s">
        <v>117</v>
      </c>
      <c r="B40" s="17" t="s">
        <v>118</v>
      </c>
      <c r="C40" s="13" t="s">
        <v>242</v>
      </c>
      <c r="D40" s="13" t="s">
        <v>36</v>
      </c>
      <c r="E40" s="20">
        <f>COUNTIFS(Stores!$E$3:$E$608,$A40,Stores!$I$3:$I$608,FmtCrit,Stores!$L$3:$L$608,"&lt;="&amp;PerEnd)</f>
        <v>5</v>
      </c>
      <c r="F40" s="20">
        <f>SUMIFS(INDEX(Monthly!$G$3:$P$13747,0,NumIdx),Monthly!$C$3:$C$13747,$A40,Monthly!$B$3:$B$13747,"&gt;="&amp;PerStart,Monthly!$B$3:$B$13747,"&lt;="&amp;PerEnd,Monthly!$F$3:$F$13747,FmtCrit)</f>
        <v>27313868.320000004</v>
      </c>
      <c r="G40" s="20">
        <f>SUMIFS(INDEX(Monthly!$G$3:$P$13747,0,DenIdx),Monthly!$C$3:$C$13747,$A40,Monthly!$B$3:$B$13747,"&gt;="&amp;PerStart,Monthly!$B$3:$B$13747,"&lt;="&amp;PerEnd,Monthly!$F$3:$F$13747,FmtCrit)</f>
        <v>553800.0</v>
      </c>
      <c r="H40" s="20">
        <f>SUMIFS(INDEX(Monthly!$G$3:$P$13747,0,NumIdx),Monthly!$C$3:$C$13747,$A40,Monthly!$B$3:$B$13747,"&gt;="&amp;PriorStart,Monthly!$B$3:$B$13747,"&lt;="&amp;PriorEnd,Monthly!$F$3:$F$13747,FmtCrit)</f>
        <v>21270230.749999993</v>
      </c>
      <c r="I40" s="20">
        <f>SUMIFS(INDEX(Monthly!$G$3:$P$13747,0,DenIdx),Monthly!$C$3:$C$13747,$A40,Monthly!$B$3:$B$13747,"&gt;="&amp;PriorStart,Monthly!$B$3:$B$13747,"&lt;="&amp;PriorEnd,Monthly!$F$3:$F$13747,FmtCrit)</f>
        <v>487200.0</v>
      </c>
      <c r="J40" s="18">
        <f>IF(G40=0,"",IF(ValueMode=1,F40/G40,IF(OR(H40=0,I40=0),"",(F40/G40)/(H40/I40)-1)))</f>
        <v>49.32081675695198</v>
      </c>
      <c r="K40" s="19">
        <f>IF(J40="","",MAX(0,MIN(100,IF(ScaleMode=1,IF(OR(J40&lt;=0,$C$3&lt;=0),0,50+50*Direction*LN(J40/$C$3)/LN(LogK)),50+50*Direction*(J40-Benchmark)/Span))))</f>
        <v>81.27086064729518</v>
      </c>
      <c r="L40" s="18">
        <f>IF(J40="","",J40*Direction+ROW()/1000000000)</f>
        <v>49.32081679695198</v>
      </c>
      <c r="M40" s="20">
        <f>SUMIFS(INDEX(Monthly!$G$3:$P$13747,0,1),Monthly!$C$3:$C$13747,$A40,Monthly!$B$3:$B$13747,"&gt;="&amp;PerStart,Monthly!$B$3:$B$13747,"&lt;="&amp;PerEnd,Monthly!$F$3:$F$13747,FmtCrit)</f>
        <v>27313868.320000004</v>
      </c>
    </row>
    <row r="41" spans="1:13">
      <c r="A41" s="13" t="s">
        <v>119</v>
      </c>
      <c r="B41" s="17" t="s">
        <v>120</v>
      </c>
      <c r="C41" s="13" t="s">
        <v>242</v>
      </c>
      <c r="D41" s="13" t="s">
        <v>33</v>
      </c>
      <c r="E41" s="20">
        <f>COUNTIFS(Stores!$E$3:$E$608,$A41,Stores!$I$3:$I$608,FmtCrit,Stores!$L$3:$L$608,"&lt;="&amp;PerEnd)</f>
        <v>22</v>
      </c>
      <c r="F41" s="20">
        <f>SUMIFS(INDEX(Monthly!$G$3:$P$13747,0,NumIdx),Monthly!$C$3:$C$13747,$A41,Monthly!$B$3:$B$13747,"&gt;="&amp;PerStart,Monthly!$B$3:$B$13747,"&lt;="&amp;PerEnd,Monthly!$F$3:$F$13747,FmtCrit)</f>
        <v>89718188.95000006</v>
      </c>
      <c r="G41" s="20">
        <f>SUMIFS(INDEX(Monthly!$G$3:$P$13747,0,DenIdx),Monthly!$C$3:$C$13747,$A41,Monthly!$B$3:$B$13747,"&gt;="&amp;PerStart,Monthly!$B$3:$B$13747,"&lt;="&amp;PerEnd,Monthly!$F$3:$F$13747,FmtCrit)</f>
        <v>2733600.0</v>
      </c>
      <c r="H41" s="20">
        <f>SUMIFS(INDEX(Monthly!$G$3:$P$13747,0,NumIdx),Monthly!$C$3:$C$13747,$A41,Monthly!$B$3:$B$13747,"&gt;="&amp;PriorStart,Monthly!$B$3:$B$13747,"&lt;="&amp;PriorEnd,Monthly!$F$3:$F$13747,FmtCrit)</f>
        <v>87939593.58000001</v>
      </c>
      <c r="I41" s="20">
        <f>SUMIFS(INDEX(Monthly!$G$3:$P$13747,0,DenIdx),Monthly!$C$3:$C$13747,$A41,Monthly!$B$3:$B$13747,"&gt;="&amp;PriorStart,Monthly!$B$3:$B$13747,"&lt;="&amp;PriorEnd,Monthly!$F$3:$F$13747,FmtCrit)</f>
        <v>2703100.0</v>
      </c>
      <c r="J41" s="18">
        <f>IF(G41=0,"",IF(ValueMode=1,F41/G41,IF(OR(H41=0,I41=0),"",(F41/G41)/(H41/I41)-1)))</f>
        <v>32.82052566213055</v>
      </c>
      <c r="K41" s="19">
        <f>IF(J41="","",MAX(0,MIN(100,IF(ScaleMode=1,IF(OR(J41&lt;=0,$C$3&lt;=0),0,50+50*Direction*LN(J41/$C$3)/LN(LogK)),50+50*Direction*(J41-Benchmark)/Span))))</f>
        <v>44.880524165761095</v>
      </c>
      <c r="L41" s="18">
        <f>IF(J41="","",J41*Direction+ROW()/1000000000)</f>
        <v>32.82052570313055</v>
      </c>
      <c r="M41" s="20">
        <f>SUMIFS(INDEX(Monthly!$G$3:$P$13747,0,1),Monthly!$C$3:$C$13747,$A41,Monthly!$B$3:$B$13747,"&gt;="&amp;PerStart,Monthly!$B$3:$B$13747,"&lt;="&amp;PerEnd,Monthly!$F$3:$F$13747,FmtCrit)</f>
        <v>89718188.95000006</v>
      </c>
    </row>
    <row r="42" spans="1:13">
      <c r="A42" s="13" t="s">
        <v>121</v>
      </c>
      <c r="B42" s="17" t="s">
        <v>122</v>
      </c>
      <c r="C42" s="13" t="s">
        <v>242</v>
      </c>
      <c r="D42" s="13" t="s">
        <v>32</v>
      </c>
      <c r="E42" s="20">
        <f>COUNTIFS(Stores!$E$3:$E$608,$A42,Stores!$I$3:$I$608,FmtCrit,Stores!$L$3:$L$608,"&lt;="&amp;PerEnd)</f>
        <v>13</v>
      </c>
      <c r="F42" s="20">
        <f>SUMIFS(INDEX(Monthly!$G$3:$P$13747,0,NumIdx),Monthly!$C$3:$C$13747,$A42,Monthly!$B$3:$B$13747,"&gt;="&amp;PerStart,Monthly!$B$3:$B$13747,"&lt;="&amp;PerEnd,Monthly!$F$3:$F$13747,FmtCrit)</f>
        <v>53721569.78999997</v>
      </c>
      <c r="G42" s="20">
        <f>SUMIFS(INDEX(Monthly!$G$3:$P$13747,0,DenIdx),Monthly!$C$3:$C$13747,$A42,Monthly!$B$3:$B$13747,"&gt;="&amp;PerStart,Monthly!$B$3:$B$13747,"&lt;="&amp;PerEnd,Monthly!$F$3:$F$13747,FmtCrit)</f>
        <v>1814400.0</v>
      </c>
      <c r="H42" s="20">
        <f>SUMIFS(INDEX(Monthly!$G$3:$P$13747,0,NumIdx),Monthly!$C$3:$C$13747,$A42,Monthly!$B$3:$B$13747,"&gt;="&amp;PriorStart,Monthly!$B$3:$B$13747,"&lt;="&amp;PriorEnd,Monthly!$F$3:$F$13747,FmtCrit)</f>
        <v>51046029.92000002</v>
      </c>
      <c r="I42" s="20">
        <f>SUMIFS(INDEX(Monthly!$G$3:$P$13747,0,DenIdx),Monthly!$C$3:$C$13747,$A42,Monthly!$B$3:$B$13747,"&gt;="&amp;PriorStart,Monthly!$B$3:$B$13747,"&lt;="&amp;PriorEnd,Monthly!$F$3:$F$13747,FmtCrit)</f>
        <v>1735300.0</v>
      </c>
      <c r="J42" s="18">
        <f>IF(G42=0,"",IF(ValueMode=1,F42/G42,IF(OR(H42=0,I42=0),"",(F42/G42)/(H42/I42)-1)))</f>
        <v>29.608448958333316</v>
      </c>
      <c r="K42" s="19">
        <f>IF(J42="","",MAX(0,MIN(100,IF(ScaleMode=1,IF(OR(J42&lt;=0,$C$3&lt;=0),0,50+50*Direction*LN(J42/$C$3)/LN(LogK)),50+50*Direction*(J42-Benchmark)/Span))))</f>
        <v>35.678287033565255</v>
      </c>
      <c r="L42" s="18">
        <f>IF(J42="","",J42*Direction+ROW()/1000000000)</f>
        <v>29.608449000333316</v>
      </c>
      <c r="M42" s="20">
        <f>SUMIFS(INDEX(Monthly!$G$3:$P$13747,0,1),Monthly!$C$3:$C$13747,$A42,Monthly!$B$3:$B$13747,"&gt;="&amp;PerStart,Monthly!$B$3:$B$13747,"&lt;="&amp;PerEnd,Monthly!$F$3:$F$13747,FmtCrit)</f>
        <v>53721569.78999997</v>
      </c>
    </row>
    <row r="43" spans="1:13">
      <c r="A43" s="13" t="s">
        <v>123</v>
      </c>
      <c r="B43" s="17" t="s">
        <v>124</v>
      </c>
      <c r="C43" s="13" t="s">
        <v>242</v>
      </c>
      <c r="D43" s="13" t="s">
        <v>35</v>
      </c>
      <c r="E43" s="20">
        <f>COUNTIFS(Stores!$E$3:$E$608,$A43,Stores!$I$3:$I$608,FmtCrit,Stores!$L$3:$L$608,"&lt;="&amp;PerEnd)</f>
        <v>5</v>
      </c>
      <c r="F43" s="20">
        <f>SUMIFS(INDEX(Monthly!$G$3:$P$13747,0,NumIdx),Monthly!$C$3:$C$13747,$A43,Monthly!$B$3:$B$13747,"&gt;="&amp;PerStart,Monthly!$B$3:$B$13747,"&lt;="&amp;PerEnd,Monthly!$F$3:$F$13747,FmtCrit)</f>
        <v>23355770.729999997</v>
      </c>
      <c r="G43" s="20">
        <f>SUMIFS(INDEX(Monthly!$G$3:$P$13747,0,DenIdx),Monthly!$C$3:$C$13747,$A43,Monthly!$B$3:$B$13747,"&gt;="&amp;PerStart,Monthly!$B$3:$B$13747,"&lt;="&amp;PerEnd,Monthly!$F$3:$F$13747,FmtCrit)</f>
        <v>713400.0</v>
      </c>
      <c r="H43" s="20">
        <f>SUMIFS(INDEX(Monthly!$G$3:$P$13747,0,NumIdx),Monthly!$C$3:$C$13747,$A43,Monthly!$B$3:$B$13747,"&gt;="&amp;PriorStart,Monthly!$B$3:$B$13747,"&lt;="&amp;PriorEnd,Monthly!$F$3:$F$13747,FmtCrit)</f>
        <v>20055109.019999992</v>
      </c>
      <c r="I43" s="20">
        <f>SUMIFS(INDEX(Monthly!$G$3:$P$13747,0,DenIdx),Monthly!$C$3:$C$13747,$A43,Monthly!$B$3:$B$13747,"&gt;="&amp;PriorStart,Monthly!$B$3:$B$13747,"&lt;="&amp;PriorEnd,Monthly!$F$3:$F$13747,FmtCrit)</f>
        <v>638400.0</v>
      </c>
      <c r="J43" s="18">
        <f>IF(G43=0,"",IF(ValueMode=1,F43/G43,IF(OR(H43=0,I43=0),"",(F43/G43)/(H43/I43)-1)))</f>
        <v>32.738674978973926</v>
      </c>
      <c r="K43" s="19">
        <f>IF(J43="","",MAX(0,MIN(100,IF(ScaleMode=1,IF(OR(J43&lt;=0,$C$3&lt;=0),0,50+50*Direction*LN(J43/$C$3)/LN(LogK)),50+50*Direction*(J43-Benchmark)/Span))))</f>
        <v>44.65742449660921</v>
      </c>
      <c r="L43" s="18">
        <f>IF(J43="","",J43*Direction+ROW()/1000000000)</f>
        <v>32.738675021973926</v>
      </c>
      <c r="M43" s="20">
        <f>SUMIFS(INDEX(Monthly!$G$3:$P$13747,0,1),Monthly!$C$3:$C$13747,$A43,Monthly!$B$3:$B$13747,"&gt;="&amp;PerStart,Monthly!$B$3:$B$13747,"&lt;="&amp;PerEnd,Monthly!$F$3:$F$13747,FmtCrit)</f>
        <v>23355770.729999997</v>
      </c>
    </row>
    <row r="44" spans="1:13">
      <c r="A44" s="13" t="s">
        <v>125</v>
      </c>
      <c r="B44" s="17" t="s">
        <v>126</v>
      </c>
      <c r="C44" s="13" t="s">
        <v>242</v>
      </c>
      <c r="D44" s="13" t="s">
        <v>36</v>
      </c>
      <c r="E44" s="20">
        <f>COUNTIFS(Stores!$E$3:$E$608,$A44,Stores!$I$3:$I$608,FmtCrit,Stores!$L$3:$L$608,"&lt;="&amp;PerEnd)</f>
        <v>6</v>
      </c>
      <c r="F44" s="20">
        <f>SUMIFS(INDEX(Monthly!$G$3:$P$13747,0,NumIdx),Monthly!$C$3:$C$13747,$A44,Monthly!$B$3:$B$13747,"&gt;="&amp;PerStart,Monthly!$B$3:$B$13747,"&lt;="&amp;PerEnd,Monthly!$F$3:$F$13747,FmtCrit)</f>
        <v>27488394.680000003</v>
      </c>
      <c r="G44" s="20">
        <f>SUMIFS(INDEX(Monthly!$G$3:$P$13747,0,DenIdx),Monthly!$C$3:$C$13747,$A44,Monthly!$B$3:$B$13747,"&gt;="&amp;PerStart,Monthly!$B$3:$B$13747,"&lt;="&amp;PerEnd,Monthly!$F$3:$F$13747,FmtCrit)</f>
        <v>764400.0</v>
      </c>
      <c r="H44" s="20">
        <f>SUMIFS(INDEX(Monthly!$G$3:$P$13747,0,NumIdx),Monthly!$C$3:$C$13747,$A44,Monthly!$B$3:$B$13747,"&gt;="&amp;PriorStart,Monthly!$B$3:$B$13747,"&lt;="&amp;PriorEnd,Monthly!$F$3:$F$13747,FmtCrit)</f>
        <v>26297550.069999997</v>
      </c>
      <c r="I44" s="20">
        <f>SUMIFS(INDEX(Monthly!$G$3:$P$13747,0,DenIdx),Monthly!$C$3:$C$13747,$A44,Monthly!$B$3:$B$13747,"&gt;="&amp;PriorStart,Monthly!$B$3:$B$13747,"&lt;="&amp;PriorEnd,Monthly!$F$3:$F$13747,FmtCrit)</f>
        <v>764400.0</v>
      </c>
      <c r="J44" s="18">
        <f>IF(G44=0,"",IF(ValueMode=1,F44/G44,IF(OR(H44=0,I44=0),"",(F44/G44)/(H44/I44)-1)))</f>
        <v>35.960746572475145</v>
      </c>
      <c r="K44" s="19">
        <f>IF(J44="","",MAX(0,MIN(100,IF(ScaleMode=1,IF(OR(J44&lt;=0,$C$3&lt;=0),0,50+50*Direction*LN(J44/$C$3)/LN(LogK)),50+50*Direction*(J44-Benchmark)/Span))))</f>
        <v>53.04450653528408</v>
      </c>
      <c r="L44" s="18">
        <f>IF(J44="","",J44*Direction+ROW()/1000000000)</f>
        <v>35.96074661647514</v>
      </c>
      <c r="M44" s="20">
        <f>SUMIFS(INDEX(Monthly!$G$3:$P$13747,0,1),Monthly!$C$3:$C$13747,$A44,Monthly!$B$3:$B$13747,"&gt;="&amp;PerStart,Monthly!$B$3:$B$13747,"&lt;="&amp;PerEnd,Monthly!$F$3:$F$13747,FmtCrit)</f>
        <v>27488394.680000003</v>
      </c>
    </row>
    <row r="45" spans="1:13">
      <c r="A45" s="13" t="s">
        <v>127</v>
      </c>
      <c r="B45" s="17" t="s">
        <v>128</v>
      </c>
      <c r="C45" s="13" t="s">
        <v>242</v>
      </c>
      <c r="D45" s="13" t="s">
        <v>33</v>
      </c>
      <c r="E45" s="20">
        <f>COUNTIFS(Stores!$E$3:$E$608,$A45,Stores!$I$3:$I$608,FmtCrit,Stores!$L$3:$L$608,"&lt;="&amp;PerEnd)</f>
        <v>14</v>
      </c>
      <c r="F45" s="20">
        <f>SUMIFS(INDEX(Monthly!$G$3:$P$13747,0,NumIdx),Monthly!$C$3:$C$13747,$A45,Monthly!$B$3:$B$13747,"&gt;="&amp;PerStart,Monthly!$B$3:$B$13747,"&lt;="&amp;PerEnd,Monthly!$F$3:$F$13747,FmtCrit)</f>
        <v>67534230.22</v>
      </c>
      <c r="G45" s="20">
        <f>SUMIFS(INDEX(Monthly!$G$3:$P$13747,0,DenIdx),Monthly!$C$3:$C$13747,$A45,Monthly!$B$3:$B$13747,"&gt;="&amp;PerStart,Monthly!$B$3:$B$13747,"&lt;="&amp;PerEnd,Monthly!$F$3:$F$13747,FmtCrit)</f>
        <v>1863600.0</v>
      </c>
      <c r="H45" s="20">
        <f>SUMIFS(INDEX(Monthly!$G$3:$P$13747,0,NumIdx),Monthly!$C$3:$C$13747,$A45,Monthly!$B$3:$B$13747,"&gt;="&amp;PriorStart,Monthly!$B$3:$B$13747,"&lt;="&amp;PriorEnd,Monthly!$F$3:$F$13747,FmtCrit)</f>
        <v>65762340.70000001</v>
      </c>
      <c r="I45" s="20">
        <f>SUMIFS(INDEX(Monthly!$G$3:$P$13747,0,DenIdx),Monthly!$C$3:$C$13747,$A45,Monthly!$B$3:$B$13747,"&gt;="&amp;PriorStart,Monthly!$B$3:$B$13747,"&lt;="&amp;PriorEnd,Monthly!$F$3:$F$13747,FmtCrit)</f>
        <v>1845200.0</v>
      </c>
      <c r="J45" s="18">
        <f>IF(G45=0,"",IF(ValueMode=1,F45/G45,IF(OR(H45=0,I45=0),"",(F45/G45)/(H45/I45)-1)))</f>
        <v>36.23858672461902</v>
      </c>
      <c r="K45" s="19">
        <f>IF(J45="","",MAX(0,MIN(100,IF(ScaleMode=1,IF(OR(J45&lt;=0,$C$3&lt;=0),0,50+50*Direction*LN(J45/$C$3)/LN(LogK)),50+50*Direction*(J45-Benchmark)/Span))))</f>
        <v>53.73216692076894</v>
      </c>
      <c r="L45" s="18">
        <f>IF(J45="","",J45*Direction+ROW()/1000000000)</f>
        <v>36.23858676961902</v>
      </c>
      <c r="M45" s="20">
        <f>SUMIFS(INDEX(Monthly!$G$3:$P$13747,0,1),Monthly!$C$3:$C$13747,$A45,Monthly!$B$3:$B$13747,"&gt;="&amp;PerStart,Monthly!$B$3:$B$13747,"&lt;="&amp;PerEnd,Monthly!$F$3:$F$13747,FmtCrit)</f>
        <v>67534230.22</v>
      </c>
    </row>
    <row r="46" spans="1:13">
      <c r="A46" s="13" t="s">
        <v>129</v>
      </c>
      <c r="B46" s="17" t="s">
        <v>130</v>
      </c>
      <c r="C46" s="13" t="s">
        <v>242</v>
      </c>
      <c r="D46" s="13" t="s">
        <v>33</v>
      </c>
      <c r="E46" s="20">
        <f>COUNTIFS(Stores!$E$3:$E$608,$A46,Stores!$I$3:$I$608,FmtCrit,Stores!$L$3:$L$608,"&lt;="&amp;PerEnd)</f>
        <v>2</v>
      </c>
      <c r="F46" s="20">
        <f>SUMIFS(INDEX(Monthly!$G$3:$P$13747,0,NumIdx),Monthly!$C$3:$C$13747,$A46,Monthly!$B$3:$B$13747,"&gt;="&amp;PerStart,Monthly!$B$3:$B$13747,"&lt;="&amp;PerEnd,Monthly!$F$3:$F$13747,FmtCrit)</f>
        <v>10303975.62</v>
      </c>
      <c r="G46" s="20">
        <f>SUMIFS(INDEX(Monthly!$G$3:$P$13747,0,DenIdx),Monthly!$C$3:$C$13747,$A46,Monthly!$B$3:$B$13747,"&gt;="&amp;PerStart,Monthly!$B$3:$B$13747,"&lt;="&amp;PerEnd,Monthly!$F$3:$F$13747,FmtCrit)</f>
        <v>277200.0</v>
      </c>
      <c r="H46" s="20">
        <f>SUMIFS(INDEX(Monthly!$G$3:$P$13747,0,NumIdx),Monthly!$C$3:$C$13747,$A46,Monthly!$B$3:$B$13747,"&gt;="&amp;PriorStart,Monthly!$B$3:$B$13747,"&lt;="&amp;PriorEnd,Monthly!$F$3:$F$13747,FmtCrit)</f>
        <v>10241633.839999998</v>
      </c>
      <c r="I46" s="20">
        <f>SUMIFS(INDEX(Monthly!$G$3:$P$13747,0,DenIdx),Monthly!$C$3:$C$13747,$A46,Monthly!$B$3:$B$13747,"&gt;="&amp;PriorStart,Monthly!$B$3:$B$13747,"&lt;="&amp;PriorEnd,Monthly!$F$3:$F$13747,FmtCrit)</f>
        <v>277200.0</v>
      </c>
      <c r="J46" s="18">
        <f>IF(G46=0,"",IF(ValueMode=1,F46/G46,IF(OR(H46=0,I46=0),"",(F46/G46)/(H46/I46)-1)))</f>
        <v>37.17162922077922</v>
      </c>
      <c r="K46" s="19">
        <f>IF(J46="","",MAX(0,MIN(100,IF(ScaleMode=1,IF(OR(J46&lt;=0,$C$3&lt;=0),0,50+50*Direction*LN(J46/$C$3)/LN(LogK)),50+50*Direction*(J46-Benchmark)/Span))))</f>
        <v>56.00348706155994</v>
      </c>
      <c r="L46" s="18">
        <f>IF(J46="","",J46*Direction+ROW()/1000000000)</f>
        <v>37.17162926677921</v>
      </c>
      <c r="M46" s="20">
        <f>SUMIFS(INDEX(Monthly!$G$3:$P$13747,0,1),Monthly!$C$3:$C$13747,$A46,Monthly!$B$3:$B$13747,"&gt;="&amp;PerStart,Monthly!$B$3:$B$13747,"&lt;="&amp;PerEnd,Monthly!$F$3:$F$13747,FmtCrit)</f>
        <v>10303975.62</v>
      </c>
    </row>
    <row r="47" spans="1:13">
      <c r="A47" s="13" t="s">
        <v>131</v>
      </c>
      <c r="B47" s="17" t="s">
        <v>132</v>
      </c>
      <c r="C47" s="13" t="s">
        <v>242</v>
      </c>
      <c r="D47" s="13" t="s">
        <v>34</v>
      </c>
      <c r="E47" s="20">
        <f>COUNTIFS(Stores!$E$3:$E$608,$A47,Stores!$I$3:$I$608,FmtCrit,Stores!$L$3:$L$608,"&lt;="&amp;PerEnd)</f>
        <v>7</v>
      </c>
      <c r="F47" s="20">
        <f>SUMIFS(INDEX(Monthly!$G$3:$P$13747,0,NumIdx),Monthly!$C$3:$C$13747,$A47,Monthly!$B$3:$B$13747,"&gt;="&amp;PerStart,Monthly!$B$3:$B$13747,"&lt;="&amp;PerEnd,Monthly!$F$3:$F$13747,FmtCrit)</f>
        <v>36871214.1</v>
      </c>
      <c r="G47" s="20">
        <f>SUMIFS(INDEX(Monthly!$G$3:$P$13747,0,DenIdx),Monthly!$C$3:$C$13747,$A47,Monthly!$B$3:$B$13747,"&gt;="&amp;PerStart,Monthly!$B$3:$B$13747,"&lt;="&amp;PerEnd,Monthly!$F$3:$F$13747,FmtCrit)</f>
        <v>1004400.0</v>
      </c>
      <c r="H47" s="20">
        <f>SUMIFS(INDEX(Monthly!$G$3:$P$13747,0,NumIdx),Monthly!$C$3:$C$13747,$A47,Monthly!$B$3:$B$13747,"&gt;="&amp;PriorStart,Monthly!$B$3:$B$13747,"&lt;="&amp;PriorEnd,Monthly!$F$3:$F$13747,FmtCrit)</f>
        <v>33609258.680000015</v>
      </c>
      <c r="I47" s="20">
        <f>SUMIFS(INDEX(Monthly!$G$3:$P$13747,0,DenIdx),Monthly!$C$3:$C$13747,$A47,Monthly!$B$3:$B$13747,"&gt;="&amp;PriorStart,Monthly!$B$3:$B$13747,"&lt;="&amp;PriorEnd,Monthly!$F$3:$F$13747,FmtCrit)</f>
        <v>1004400.0</v>
      </c>
      <c r="J47" s="18">
        <f>IF(G47=0,"",IF(ValueMode=1,F47/G47,IF(OR(H47=0,I47=0),"",(F47/G47)/(H47/I47)-1)))</f>
        <v>36.70969145758662</v>
      </c>
      <c r="K47" s="19">
        <f>IF(J47="","",MAX(0,MIN(100,IF(ScaleMode=1,IF(OR(J47&lt;=0,$C$3&lt;=0),0,50+50*Direction*LN(J47/$C$3)/LN(LogK)),50+50*Direction*(J47-Benchmark)/Span))))</f>
        <v>54.886200647344644</v>
      </c>
      <c r="L47" s="18">
        <f>IF(J47="","",J47*Direction+ROW()/1000000000)</f>
        <v>36.70969150458662</v>
      </c>
      <c r="M47" s="20">
        <f>SUMIFS(INDEX(Monthly!$G$3:$P$13747,0,1),Monthly!$C$3:$C$13747,$A47,Monthly!$B$3:$B$13747,"&gt;="&amp;PerStart,Monthly!$B$3:$B$13747,"&lt;="&amp;PerEnd,Monthly!$F$3:$F$13747,FmtCrit)</f>
        <v>36871214.1</v>
      </c>
    </row>
    <row r="48" spans="1:13">
      <c r="A48" s="13" t="s">
        <v>133</v>
      </c>
      <c r="B48" s="17" t="s">
        <v>134</v>
      </c>
      <c r="C48" s="13" t="s">
        <v>242</v>
      </c>
      <c r="D48" s="13" t="s">
        <v>32</v>
      </c>
      <c r="E48" s="20">
        <f>COUNTIFS(Stores!$E$3:$E$608,$A48,Stores!$I$3:$I$608,FmtCrit,Stores!$L$3:$L$608,"&lt;="&amp;PerEnd)</f>
        <v>2</v>
      </c>
      <c r="F48" s="20">
        <f>SUMIFS(INDEX(Monthly!$G$3:$P$13747,0,NumIdx),Monthly!$C$3:$C$13747,$A48,Monthly!$B$3:$B$13747,"&gt;="&amp;PerStart,Monthly!$B$3:$B$13747,"&lt;="&amp;PerEnd,Monthly!$F$3:$F$13747,FmtCrit)</f>
        <v>18496340.87</v>
      </c>
      <c r="G48" s="20">
        <f>SUMIFS(INDEX(Monthly!$G$3:$P$13747,0,DenIdx),Monthly!$C$3:$C$13747,$A48,Monthly!$B$3:$B$13747,"&gt;="&amp;PerStart,Monthly!$B$3:$B$13747,"&lt;="&amp;PerEnd,Monthly!$F$3:$F$13747,FmtCrit)</f>
        <v>435600.0</v>
      </c>
      <c r="H48" s="20">
        <f>SUMIFS(INDEX(Monthly!$G$3:$P$13747,0,NumIdx),Monthly!$C$3:$C$13747,$A48,Monthly!$B$3:$B$13747,"&gt;="&amp;PriorStart,Monthly!$B$3:$B$13747,"&lt;="&amp;PriorEnd,Monthly!$F$3:$F$13747,FmtCrit)</f>
        <v>18226077.79</v>
      </c>
      <c r="I48" s="20">
        <f>SUMIFS(INDEX(Monthly!$G$3:$P$13747,0,DenIdx),Monthly!$C$3:$C$13747,$A48,Monthly!$B$3:$B$13747,"&gt;="&amp;PriorStart,Monthly!$B$3:$B$13747,"&lt;="&amp;PriorEnd,Monthly!$F$3:$F$13747,FmtCrit)</f>
        <v>435600.0</v>
      </c>
      <c r="J48" s="18">
        <f>IF(G48=0,"",IF(ValueMode=1,F48/G48,IF(OR(H48=0,I48=0),"",(F48/G48)/(H48/I48)-1)))</f>
        <v>42.46175589990818</v>
      </c>
      <c r="K48" s="19">
        <f>IF(J48="","",MAX(0,MIN(100,IF(ScaleMode=1,IF(OR(J48&lt;=0,$C$3&lt;=0),0,50+50*Direction*LN(J48/$C$3)/LN(LogK)),50+50*Direction*(J48-Benchmark)/Span))))</f>
        <v>67.89182166076299</v>
      </c>
      <c r="L48" s="18">
        <f>IF(J48="","",J48*Direction+ROW()/1000000000)</f>
        <v>42.46175594790817</v>
      </c>
      <c r="M48" s="20">
        <f>SUMIFS(INDEX(Monthly!$G$3:$P$13747,0,1),Monthly!$C$3:$C$13747,$A48,Monthly!$B$3:$B$13747,"&gt;="&amp;PerStart,Monthly!$B$3:$B$13747,"&lt;="&amp;PerEnd,Monthly!$F$3:$F$13747,FmtCrit)</f>
        <v>18496340.87</v>
      </c>
    </row>
    <row r="49" spans="1:13">
      <c r="A49" s="13" t="s">
        <v>135</v>
      </c>
      <c r="B49" s="17" t="s">
        <v>136</v>
      </c>
      <c r="C49" s="13" t="s">
        <v>242</v>
      </c>
      <c r="D49" s="13" t="s">
        <v>34</v>
      </c>
      <c r="E49" s="20">
        <f>COUNTIFS(Stores!$E$3:$E$608,$A49,Stores!$I$3:$I$608,FmtCrit,Stores!$L$3:$L$608,"&lt;="&amp;PerEnd)</f>
        <v>9</v>
      </c>
      <c r="F49" s="20">
        <f>SUMIFS(INDEX(Monthly!$G$3:$P$13747,0,NumIdx),Monthly!$C$3:$C$13747,$A49,Monthly!$B$3:$B$13747,"&gt;="&amp;PerStart,Monthly!$B$3:$B$13747,"&lt;="&amp;PerEnd,Monthly!$F$3:$F$13747,FmtCrit)</f>
        <v>33094258.960000012</v>
      </c>
      <c r="G49" s="20">
        <f>SUMIFS(INDEX(Monthly!$G$3:$P$13747,0,DenIdx),Monthly!$C$3:$C$13747,$A49,Monthly!$B$3:$B$13747,"&gt;="&amp;PerStart,Monthly!$B$3:$B$13747,"&lt;="&amp;PerEnd,Monthly!$F$3:$F$13747,FmtCrit)</f>
        <v>1023000.0</v>
      </c>
      <c r="H49" s="20">
        <f>SUMIFS(INDEX(Monthly!$G$3:$P$13747,0,NumIdx),Monthly!$C$3:$C$13747,$A49,Monthly!$B$3:$B$13747,"&gt;="&amp;PriorStart,Monthly!$B$3:$B$13747,"&lt;="&amp;PriorEnd,Monthly!$F$3:$F$13747,FmtCrit)</f>
        <v>24706347.060000002</v>
      </c>
      <c r="I49" s="20">
        <f>SUMIFS(INDEX(Monthly!$G$3:$P$13747,0,DenIdx),Monthly!$C$3:$C$13747,$A49,Monthly!$B$3:$B$13747,"&gt;="&amp;PriorStart,Monthly!$B$3:$B$13747,"&lt;="&amp;PriorEnd,Monthly!$F$3:$F$13747,FmtCrit)</f>
        <v>811200.0</v>
      </c>
      <c r="J49" s="18">
        <f>IF(G49=0,"",IF(ValueMode=1,F49/G49,IF(OR(H49=0,I49=0),"",(F49/G49)/(H49/I49)-1)))</f>
        <v>32.350204261974596</v>
      </c>
      <c r="K49" s="19">
        <f>IF(J49="","",MAX(0,MIN(100,IF(ScaleMode=1,IF(OR(J49&lt;=0,$C$3&lt;=0),0,50+50*Direction*LN(J49/$C$3)/LN(LogK)),50+50*Direction*(J49-Benchmark)/Span))))</f>
        <v>43.59091017432054</v>
      </c>
      <c r="L49" s="18">
        <f>IF(J49="","",J49*Direction+ROW()/1000000000)</f>
        <v>32.3502043109746</v>
      </c>
      <c r="M49" s="20">
        <f>SUMIFS(INDEX(Monthly!$G$3:$P$13747,0,1),Monthly!$C$3:$C$13747,$A49,Monthly!$B$3:$B$13747,"&gt;="&amp;PerStart,Monthly!$B$3:$B$13747,"&lt;="&amp;PerEnd,Monthly!$F$3:$F$13747,FmtCrit)</f>
        <v>33094258.960000012</v>
      </c>
    </row>
    <row r="50" spans="1:13">
      <c r="A50" s="13" t="s">
        <v>137</v>
      </c>
      <c r="B50" s="17" t="s">
        <v>138</v>
      </c>
      <c r="C50" s="13" t="s">
        <v>242</v>
      </c>
      <c r="D50" s="13" t="s">
        <v>35</v>
      </c>
      <c r="E50" s="20">
        <f>COUNTIFS(Stores!$E$3:$E$608,$A50,Stores!$I$3:$I$608,FmtCrit,Stores!$L$3:$L$608,"&lt;="&amp;PerEnd)</f>
        <v>31</v>
      </c>
      <c r="F50" s="20">
        <f>SUMIFS(INDEX(Monthly!$G$3:$P$13747,0,NumIdx),Monthly!$C$3:$C$13747,$A50,Monthly!$B$3:$B$13747,"&gt;="&amp;PerStart,Monthly!$B$3:$B$13747,"&lt;="&amp;PerEnd,Monthly!$F$3:$F$13747,FmtCrit)</f>
        <v>135508475.4099999</v>
      </c>
      <c r="G50" s="20">
        <f>SUMIFS(INDEX(Monthly!$G$3:$P$13747,0,DenIdx),Monthly!$C$3:$C$13747,$A50,Monthly!$B$3:$B$13747,"&gt;="&amp;PerStart,Monthly!$B$3:$B$13747,"&lt;="&amp;PerEnd,Monthly!$F$3:$F$13747,FmtCrit)</f>
        <v>3705200.0</v>
      </c>
      <c r="H50" s="20">
        <f>SUMIFS(INDEX(Monthly!$G$3:$P$13747,0,NumIdx),Monthly!$C$3:$C$13747,$A50,Monthly!$B$3:$B$13747,"&gt;="&amp;PriorStart,Monthly!$B$3:$B$13747,"&lt;="&amp;PriorEnd,Monthly!$F$3:$F$13747,FmtCrit)</f>
        <v>124202065.18000005</v>
      </c>
      <c r="I50" s="20">
        <f>SUMIFS(INDEX(Monthly!$G$3:$P$13747,0,DenIdx),Monthly!$C$3:$C$13747,$A50,Monthly!$B$3:$B$13747,"&gt;="&amp;PriorStart,Monthly!$B$3:$B$13747,"&lt;="&amp;PriorEnd,Monthly!$F$3:$F$13747,FmtCrit)</f>
        <v>3667200.0</v>
      </c>
      <c r="J50" s="18">
        <f>IF(G50=0,"",IF(ValueMode=1,F50/G50,IF(OR(H50=0,I50=0),"",(F50/G50)/(H50/I50)-1)))</f>
        <v>36.572513065421546</v>
      </c>
      <c r="K50" s="19">
        <f>IF(J50="","",MAX(0,MIN(100,IF(ScaleMode=1,IF(OR(J50&lt;=0,$C$3&lt;=0),0,50+50*Direction*LN(J50/$C$3)/LN(LogK)),50+50*Direction*(J50-Benchmark)/Span))))</f>
        <v>54.55169940766699</v>
      </c>
      <c r="L50" s="18">
        <f>IF(J50="","",J50*Direction+ROW()/1000000000)</f>
        <v>36.57251311542154</v>
      </c>
      <c r="M50" s="20">
        <f>SUMIFS(INDEX(Monthly!$G$3:$P$13747,0,1),Monthly!$C$3:$C$13747,$A50,Monthly!$B$3:$B$13747,"&gt;="&amp;PerStart,Monthly!$B$3:$B$13747,"&lt;="&amp;PerEnd,Monthly!$F$3:$F$13747,FmtCrit)</f>
        <v>135508475.4099999</v>
      </c>
    </row>
    <row r="51" spans="1:13">
      <c r="A51" s="13" t="s">
        <v>139</v>
      </c>
      <c r="B51" s="17" t="s">
        <v>140</v>
      </c>
      <c r="C51" s="13" t="s">
        <v>242</v>
      </c>
      <c r="D51" s="13" t="s">
        <v>36</v>
      </c>
      <c r="E51" s="20">
        <f>COUNTIFS(Stores!$E$3:$E$608,$A51,Stores!$I$3:$I$608,FmtCrit,Stores!$L$3:$L$608,"&lt;="&amp;PerEnd)</f>
        <v>5</v>
      </c>
      <c r="F51" s="20">
        <f>SUMIFS(INDEX(Monthly!$G$3:$P$13747,0,NumIdx),Monthly!$C$3:$C$13747,$A51,Monthly!$B$3:$B$13747,"&gt;="&amp;PerStart,Monthly!$B$3:$B$13747,"&lt;="&amp;PerEnd,Monthly!$F$3:$F$13747,FmtCrit)</f>
        <v>50033687.58</v>
      </c>
      <c r="G51" s="20">
        <f>SUMIFS(INDEX(Monthly!$G$3:$P$13747,0,DenIdx),Monthly!$C$3:$C$13747,$A51,Monthly!$B$3:$B$13747,"&gt;="&amp;PerStart,Monthly!$B$3:$B$13747,"&lt;="&amp;PerEnd,Monthly!$F$3:$F$13747,FmtCrit)</f>
        <v>840000.0</v>
      </c>
      <c r="H51" s="20">
        <f>SUMIFS(INDEX(Monthly!$G$3:$P$13747,0,NumIdx),Monthly!$C$3:$C$13747,$A51,Monthly!$B$3:$B$13747,"&gt;="&amp;PriorStart,Monthly!$B$3:$B$13747,"&lt;="&amp;PriorEnd,Monthly!$F$3:$F$13747,FmtCrit)</f>
        <v>44285847.24999999</v>
      </c>
      <c r="I51" s="20">
        <f>SUMIFS(INDEX(Monthly!$G$3:$P$13747,0,DenIdx),Monthly!$C$3:$C$13747,$A51,Monthly!$B$3:$B$13747,"&gt;="&amp;PriorStart,Monthly!$B$3:$B$13747,"&lt;="&amp;PriorEnd,Monthly!$F$3:$F$13747,FmtCrit)</f>
        <v>840000.0</v>
      </c>
      <c r="J51" s="18">
        <f>IF(G51=0,"",IF(ValueMode=1,F51/G51,IF(OR(H51=0,I51=0),"",(F51/G51)/(H51/I51)-1)))</f>
        <v>59.563913785714284</v>
      </c>
      <c r="K51" s="19">
        <f>IF(J51="","",MAX(0,MIN(100,IF(ScaleMode=1,IF(OR(J51&lt;=0,$C$3&lt;=0),0,50+50*Direction*LN(J51/$C$3)/LN(LogK)),50+50*Direction*(J51-Benchmark)/Span))))</f>
        <v>98.1309709992059</v>
      </c>
      <c r="L51" s="18">
        <f>IF(J51="","",J51*Direction+ROW()/1000000000)</f>
        <v>59.563913836714285</v>
      </c>
      <c r="M51" s="20">
        <f>SUMIFS(INDEX(Monthly!$G$3:$P$13747,0,1),Monthly!$C$3:$C$13747,$A51,Monthly!$B$3:$B$13747,"&gt;="&amp;PerStart,Monthly!$B$3:$B$13747,"&lt;="&amp;PerEnd,Monthly!$F$3:$F$13747,FmtCrit)</f>
        <v>50033687.58</v>
      </c>
    </row>
    <row r="52" spans="1:13">
      <c r="A52" s="13" t="s">
        <v>141</v>
      </c>
      <c r="B52" s="17" t="s">
        <v>142</v>
      </c>
      <c r="C52" s="13" t="s">
        <v>242</v>
      </c>
      <c r="D52" s="13" t="s">
        <v>34</v>
      </c>
      <c r="E52" s="20">
        <f>COUNTIFS(Stores!$E$3:$E$608,$A52,Stores!$I$3:$I$608,FmtCrit,Stores!$L$3:$L$608,"&lt;="&amp;PerEnd)</f>
        <v>10</v>
      </c>
      <c r="F52" s="20">
        <f>SUMIFS(INDEX(Monthly!$G$3:$P$13747,0,NumIdx),Monthly!$C$3:$C$13747,$A52,Monthly!$B$3:$B$13747,"&gt;="&amp;PerStart,Monthly!$B$3:$B$13747,"&lt;="&amp;PerEnd,Monthly!$F$3:$F$13747,FmtCrit)</f>
        <v>38123360.05999999</v>
      </c>
      <c r="G52" s="20">
        <f>SUMIFS(INDEX(Monthly!$G$3:$P$13747,0,DenIdx),Monthly!$C$3:$C$13747,$A52,Monthly!$B$3:$B$13747,"&gt;="&amp;PerStart,Monthly!$B$3:$B$13747,"&lt;="&amp;PerEnd,Monthly!$F$3:$F$13747,FmtCrit)</f>
        <v>1050600.0</v>
      </c>
      <c r="H52" s="20">
        <f>SUMIFS(INDEX(Monthly!$G$3:$P$13747,0,NumIdx),Monthly!$C$3:$C$13747,$A52,Monthly!$B$3:$B$13747,"&gt;="&amp;PriorStart,Monthly!$B$3:$B$13747,"&lt;="&amp;PriorEnd,Monthly!$F$3:$F$13747,FmtCrit)</f>
        <v>34154431.01000001</v>
      </c>
      <c r="I52" s="20">
        <f>SUMIFS(INDEX(Monthly!$G$3:$P$13747,0,DenIdx),Monthly!$C$3:$C$13747,$A52,Monthly!$B$3:$B$13747,"&gt;="&amp;PriorStart,Monthly!$B$3:$B$13747,"&lt;="&amp;PriorEnd,Monthly!$F$3:$F$13747,FmtCrit)</f>
        <v>1016400.0</v>
      </c>
      <c r="J52" s="18">
        <f>IF(G52=0,"",IF(ValueMode=1,F52/G52,IF(OR(H52=0,I52=0),"",(F52/G52)/(H52/I52)-1)))</f>
        <v>36.28722640395963</v>
      </c>
      <c r="K52" s="19">
        <f>IF(J52="","",MAX(0,MIN(100,IF(ScaleMode=1,IF(OR(J52&lt;=0,$C$3&lt;=0),0,50+50*Direction*LN(J52/$C$3)/LN(LogK)),50+50*Direction*(J52-Benchmark)/Span))))</f>
        <v>53.85200868762222</v>
      </c>
      <c r="L52" s="18">
        <f>IF(J52="","",J52*Direction+ROW()/1000000000)</f>
        <v>36.287226455959626</v>
      </c>
      <c r="M52" s="20">
        <f>SUMIFS(INDEX(Monthly!$G$3:$P$13747,0,1),Monthly!$C$3:$C$13747,$A52,Monthly!$B$3:$B$13747,"&gt;="&amp;PerStart,Monthly!$B$3:$B$13747,"&lt;="&amp;PerEnd,Monthly!$F$3:$F$13747,FmtCrit)</f>
        <v>38123360.05999999</v>
      </c>
    </row>
    <row r="53" spans="1:13">
      <c r="A53" s="13" t="s">
        <v>143</v>
      </c>
      <c r="B53" s="17" t="s">
        <v>144</v>
      </c>
      <c r="C53" s="13" t="s">
        <v>242</v>
      </c>
      <c r="D53" s="13" t="s">
        <v>33</v>
      </c>
      <c r="E53" s="20">
        <f>COUNTIFS(Stores!$E$3:$E$608,$A53,Stores!$I$3:$I$608,FmtCrit,Stores!$L$3:$L$608,"&lt;="&amp;PerEnd)</f>
        <v>2</v>
      </c>
      <c r="F53" s="20">
        <f>SUMIFS(INDEX(Monthly!$G$3:$P$13747,0,NumIdx),Monthly!$C$3:$C$13747,$A53,Monthly!$B$3:$B$13747,"&gt;="&amp;PerStart,Monthly!$B$3:$B$13747,"&lt;="&amp;PerEnd,Monthly!$F$3:$F$13747,FmtCrit)</f>
        <v>8600757.15</v>
      </c>
      <c r="G53" s="20">
        <f>SUMIFS(INDEX(Monthly!$G$3:$P$13747,0,DenIdx),Monthly!$C$3:$C$13747,$A53,Monthly!$B$3:$B$13747,"&gt;="&amp;PerStart,Monthly!$B$3:$B$13747,"&lt;="&amp;PerEnd,Monthly!$F$3:$F$13747,FmtCrit)</f>
        <v>228000.0</v>
      </c>
      <c r="H53" s="20">
        <f>SUMIFS(INDEX(Monthly!$G$3:$P$13747,0,NumIdx),Monthly!$C$3:$C$13747,$A53,Monthly!$B$3:$B$13747,"&gt;="&amp;PriorStart,Monthly!$B$3:$B$13747,"&lt;="&amp;PriorEnd,Monthly!$F$3:$F$13747,FmtCrit)</f>
        <v>8208067.910000001</v>
      </c>
      <c r="I53" s="20">
        <f>SUMIFS(INDEX(Monthly!$G$3:$P$13747,0,DenIdx),Monthly!$C$3:$C$13747,$A53,Monthly!$B$3:$B$13747,"&gt;="&amp;PriorStart,Monthly!$B$3:$B$13747,"&lt;="&amp;PriorEnd,Monthly!$F$3:$F$13747,FmtCrit)</f>
        <v>228000.0</v>
      </c>
      <c r="J53" s="18">
        <f>IF(G53=0,"",IF(ValueMode=1,F53/G53,IF(OR(H53=0,I53=0),"",(F53/G53)/(H53/I53)-1)))</f>
        <v>37.72261907894737</v>
      </c>
      <c r="K53" s="19">
        <f>IF(J53="","",MAX(0,MIN(100,IF(ScaleMode=1,IF(OR(J53&lt;=0,$C$3&lt;=0),0,50+50*Direction*LN(J53/$C$3)/LN(LogK)),50+50*Direction*(J53-Benchmark)/Span))))</f>
        <v>57.31814574994357</v>
      </c>
      <c r="L53" s="18">
        <f>IF(J53="","",J53*Direction+ROW()/1000000000)</f>
        <v>37.72261913194737</v>
      </c>
      <c r="M53" s="20">
        <f>SUMIFS(INDEX(Monthly!$G$3:$P$13747,0,1),Monthly!$C$3:$C$13747,$A53,Monthly!$B$3:$B$13747,"&gt;="&amp;PerStart,Monthly!$B$3:$B$13747,"&lt;="&amp;PerEnd,Monthly!$F$3:$F$13747,FmtCrit)</f>
        <v>8600757.15</v>
      </c>
    </row>
    <row r="54" spans="1:13">
      <c r="A54" s="13" t="s">
        <v>145</v>
      </c>
      <c r="B54" s="17" t="s">
        <v>146</v>
      </c>
      <c r="C54" s="13" t="s">
        <v>242</v>
      </c>
      <c r="D54" s="13" t="s">
        <v>36</v>
      </c>
      <c r="E54" s="20">
        <f>COUNTIFS(Stores!$E$3:$E$608,$A54,Stores!$I$3:$I$608,FmtCrit,Stores!$L$3:$L$608,"&lt;="&amp;PerEnd)</f>
        <v>10</v>
      </c>
      <c r="F54" s="20">
        <f>SUMIFS(INDEX(Monthly!$G$3:$P$13747,0,NumIdx),Monthly!$C$3:$C$13747,$A54,Monthly!$B$3:$B$13747,"&gt;="&amp;PerStart,Monthly!$B$3:$B$13747,"&lt;="&amp;PerEnd,Monthly!$F$3:$F$13747,FmtCrit)</f>
        <v>43873886.559999995</v>
      </c>
      <c r="G54" s="20">
        <f>SUMIFS(INDEX(Monthly!$G$3:$P$13747,0,DenIdx),Monthly!$C$3:$C$13747,$A54,Monthly!$B$3:$B$13747,"&gt;="&amp;PerStart,Monthly!$B$3:$B$13747,"&lt;="&amp;PerEnd,Monthly!$F$3:$F$13747,FmtCrit)</f>
        <v>1203600.0</v>
      </c>
      <c r="H54" s="20">
        <f>SUMIFS(INDEX(Monthly!$G$3:$P$13747,0,NumIdx),Monthly!$C$3:$C$13747,$A54,Monthly!$B$3:$B$13747,"&gt;="&amp;PriorStart,Monthly!$B$3:$B$13747,"&lt;="&amp;PriorEnd,Monthly!$F$3:$F$13747,FmtCrit)</f>
        <v>41383153.890000015</v>
      </c>
      <c r="I54" s="20">
        <f>SUMIFS(INDEX(Monthly!$G$3:$P$13747,0,DenIdx),Monthly!$C$3:$C$13747,$A54,Monthly!$B$3:$B$13747,"&gt;="&amp;PriorStart,Monthly!$B$3:$B$13747,"&lt;="&amp;PriorEnd,Monthly!$F$3:$F$13747,FmtCrit)</f>
        <v>1203600.0</v>
      </c>
      <c r="J54" s="18">
        <f>IF(G54=0,"",IF(ValueMode=1,F54/G54,IF(OR(H54=0,I54=0),"",(F54/G54)/(H54/I54)-1)))</f>
        <v>36.45221548687271</v>
      </c>
      <c r="K54" s="19">
        <f>IF(J54="","",MAX(0,MIN(100,IF(ScaleMode=1,IF(OR(J54&lt;=0,$C$3&lt;=0),0,50+50*Direction*LN(J54/$C$3)/LN(LogK)),50+50*Direction*(J54-Benchmark)/Span))))</f>
        <v>54.257326817774036</v>
      </c>
      <c r="L54" s="18">
        <f>IF(J54="","",J54*Direction+ROW()/1000000000)</f>
        <v>36.45221554087271</v>
      </c>
      <c r="M54" s="20">
        <f>SUMIFS(INDEX(Monthly!$G$3:$P$13747,0,1),Monthly!$C$3:$C$13747,$A54,Monthly!$B$3:$B$13747,"&gt;="&amp;PerStart,Monthly!$B$3:$B$13747,"&lt;="&amp;PerEnd,Monthly!$F$3:$F$13747,FmtCrit)</f>
        <v>43873886.559999995</v>
      </c>
    </row>
    <row r="55" spans="1:13">
      <c r="A55" s="13" t="s">
        <v>147</v>
      </c>
      <c r="B55" s="17" t="s">
        <v>148</v>
      </c>
      <c r="C55" s="13" t="s">
        <v>242</v>
      </c>
      <c r="D55" s="13" t="s">
        <v>32</v>
      </c>
      <c r="E55" s="20">
        <f>COUNTIFS(Stores!$E$3:$E$608,$A55,Stores!$I$3:$I$608,FmtCrit,Stores!$L$3:$L$608,"&lt;="&amp;PerEnd)</f>
        <v>7</v>
      </c>
      <c r="F55" s="20">
        <f>SUMIFS(INDEX(Monthly!$G$3:$P$13747,0,NumIdx),Monthly!$C$3:$C$13747,$A55,Monthly!$B$3:$B$13747,"&gt;="&amp;PerStart,Monthly!$B$3:$B$13747,"&lt;="&amp;PerEnd,Monthly!$F$3:$F$13747,FmtCrit)</f>
        <v>17205004.26</v>
      </c>
      <c r="G55" s="20">
        <f>SUMIFS(INDEX(Monthly!$G$3:$P$13747,0,DenIdx),Monthly!$C$3:$C$13747,$A55,Monthly!$B$3:$B$13747,"&gt;="&amp;PerStart,Monthly!$B$3:$B$13747,"&lt;="&amp;PerEnd,Monthly!$F$3:$F$13747,FmtCrit)</f>
        <v>615600.0</v>
      </c>
      <c r="H55" s="20">
        <f>SUMIFS(INDEX(Monthly!$G$3:$P$13747,0,NumIdx),Monthly!$C$3:$C$13747,$A55,Monthly!$B$3:$B$13747,"&gt;="&amp;PriorStart,Monthly!$B$3:$B$13747,"&lt;="&amp;PriorEnd,Monthly!$F$3:$F$13747,FmtCrit)</f>
        <v>13324266.350000003</v>
      </c>
      <c r="I55" s="20">
        <f>SUMIFS(INDEX(Monthly!$G$3:$P$13747,0,DenIdx),Monthly!$C$3:$C$13747,$A55,Monthly!$B$3:$B$13747,"&gt;="&amp;PriorStart,Monthly!$B$3:$B$13747,"&lt;="&amp;PriorEnd,Monthly!$F$3:$F$13747,FmtCrit)</f>
        <v>510600.0</v>
      </c>
      <c r="J55" s="18">
        <f>IF(G55=0,"",IF(ValueMode=1,F55/G55,IF(OR(H55=0,I55=0),"",(F55/G55)/(H55/I55)-1)))</f>
        <v>27.94835</v>
      </c>
      <c r="K55" s="19">
        <f>IF(J55="","",MAX(0,MIN(100,IF(ScaleMode=1,IF(OR(J55&lt;=0,$C$3&lt;=0),0,50+50*Direction*LN(J55/$C$3)/LN(LogK)),50+50*Direction*(J55-Benchmark)/Span))))</f>
        <v>30.522821823626984</v>
      </c>
      <c r="L55" s="18">
        <f>IF(J55="","",J55*Direction+ROW()/1000000000)</f>
        <v>27.948350055000002</v>
      </c>
      <c r="M55" s="20">
        <f>SUMIFS(INDEX(Monthly!$G$3:$P$13747,0,1),Monthly!$C$3:$C$13747,$A55,Monthly!$B$3:$B$13747,"&gt;="&amp;PerStart,Monthly!$B$3:$B$13747,"&lt;="&amp;PerEnd,Monthly!$F$3:$F$13747,FmtCrit)</f>
        <v>17205004.26</v>
      </c>
    </row>
    <row r="56" spans="1:13">
      <c r="A56" s="13" t="s">
        <v>149</v>
      </c>
      <c r="B56" s="17" t="s">
        <v>150</v>
      </c>
      <c r="C56" s="13" t="s">
        <v>242</v>
      </c>
      <c r="D56" s="13" t="s">
        <v>34</v>
      </c>
      <c r="E56" s="20">
        <f>COUNTIFS(Stores!$E$3:$E$608,$A56,Stores!$I$3:$I$608,FmtCrit,Stores!$L$3:$L$608,"&lt;="&amp;PerEnd)</f>
        <v>2</v>
      </c>
      <c r="F56" s="20">
        <f>SUMIFS(INDEX(Monthly!$G$3:$P$13747,0,NumIdx),Monthly!$C$3:$C$13747,$A56,Monthly!$B$3:$B$13747,"&gt;="&amp;PerStart,Monthly!$B$3:$B$13747,"&lt;="&amp;PerEnd,Monthly!$F$3:$F$13747,FmtCrit)</f>
        <v>3954318.36</v>
      </c>
      <c r="G56" s="20">
        <f>SUMIFS(INDEX(Monthly!$G$3:$P$13747,0,DenIdx),Monthly!$C$3:$C$13747,$A56,Monthly!$B$3:$B$13747,"&gt;="&amp;PerStart,Monthly!$B$3:$B$13747,"&lt;="&amp;PerEnd,Monthly!$F$3:$F$13747,FmtCrit)</f>
        <v>206400.0</v>
      </c>
      <c r="H56" s="20">
        <f>SUMIFS(INDEX(Monthly!$G$3:$P$13747,0,NumIdx),Monthly!$C$3:$C$13747,$A56,Monthly!$B$3:$B$13747,"&gt;="&amp;PriorStart,Monthly!$B$3:$B$13747,"&lt;="&amp;PriorEnd,Monthly!$F$3:$F$13747,FmtCrit)</f>
        <v>4084684.3299999996</v>
      </c>
      <c r="I56" s="20">
        <f>SUMIFS(INDEX(Monthly!$G$3:$P$13747,0,DenIdx),Monthly!$C$3:$C$13747,$A56,Monthly!$B$3:$B$13747,"&gt;="&amp;PriorStart,Monthly!$B$3:$B$13747,"&lt;="&amp;PriorEnd,Monthly!$F$3:$F$13747,FmtCrit)</f>
        <v>206400.0</v>
      </c>
      <c r="J56" s="18">
        <f>IF(G56=0,"",IF(ValueMode=1,F56/G56,IF(OR(H56=0,I56=0),"",(F56/G56)/(H56/I56)-1)))</f>
        <v>19.15851918604651</v>
      </c>
      <c r="K56" s="19">
        <f>IF(J56="","",MAX(0,MIN(100,IF(ScaleMode=1,IF(OR(J56&lt;=0,$C$3&lt;=0),0,50+50*Direction*LN(J56/$C$3)/LN(LogK)),50+50*Direction*(J56-Benchmark)/Span))))</f>
        <v>0.0</v>
      </c>
      <c r="L56" s="18">
        <f>IF(J56="","",J56*Direction+ROW()/1000000000)</f>
        <v>19.158519242046513</v>
      </c>
      <c r="M56" s="20">
        <f>SUMIFS(INDEX(Monthly!$G$3:$P$13747,0,1),Monthly!$C$3:$C$13747,$A56,Monthly!$B$3:$B$13747,"&gt;="&amp;PerStart,Monthly!$B$3:$B$13747,"&lt;="&amp;PerEnd,Monthly!$F$3:$F$13747,FmtCrit)</f>
        <v>3954318.36</v>
      </c>
    </row>
    <row r="57" spans="1:13">
      <c r="A57" s="13" t="s">
        <v>151</v>
      </c>
      <c r="B57" s="17" t="s">
        <v>152</v>
      </c>
      <c r="C57" s="13" t="s">
        <v>242</v>
      </c>
      <c r="D57" s="13" t="s">
        <v>36</v>
      </c>
      <c r="E57" s="20">
        <f>COUNTIFS(Stores!$E$3:$E$608,$A57,Stores!$I$3:$I$608,FmtCrit,Stores!$L$3:$L$608,"&lt;="&amp;PerEnd)</f>
        <v>2</v>
      </c>
      <c r="F57" s="20">
        <f>SUMIFS(INDEX(Monthly!$G$3:$P$13747,0,NumIdx),Monthly!$C$3:$C$13747,$A57,Monthly!$B$3:$B$13747,"&gt;="&amp;PerStart,Monthly!$B$3:$B$13747,"&lt;="&amp;PerEnd,Monthly!$F$3:$F$13747,FmtCrit)</f>
        <v>5677970.7299999995</v>
      </c>
      <c r="G57" s="20">
        <f>SUMIFS(INDEX(Monthly!$G$3:$P$13747,0,DenIdx),Monthly!$C$3:$C$13747,$A57,Monthly!$B$3:$B$13747,"&gt;="&amp;PerStart,Monthly!$B$3:$B$13747,"&lt;="&amp;PerEnd,Monthly!$F$3:$F$13747,FmtCrit)</f>
        <v>164400.0</v>
      </c>
      <c r="H57" s="20">
        <f>SUMIFS(INDEX(Monthly!$G$3:$P$13747,0,NumIdx),Monthly!$C$3:$C$13747,$A57,Monthly!$B$3:$B$13747,"&gt;="&amp;PriorStart,Monthly!$B$3:$B$13747,"&lt;="&amp;PriorEnd,Monthly!$F$3:$F$13747,FmtCrit)</f>
        <v>5495787.34</v>
      </c>
      <c r="I57" s="20">
        <f>SUMIFS(INDEX(Monthly!$G$3:$P$13747,0,DenIdx),Monthly!$C$3:$C$13747,$A57,Monthly!$B$3:$B$13747,"&gt;="&amp;PriorStart,Monthly!$B$3:$B$13747,"&lt;="&amp;PriorEnd,Monthly!$F$3:$F$13747,FmtCrit)</f>
        <v>164400.0</v>
      </c>
      <c r="J57" s="18">
        <f>IF(G57=0,"",IF(ValueMode=1,F57/G57,IF(OR(H57=0,I57=0),"",(F57/G57)/(H57/I57)-1)))</f>
        <v>34.537534854014595</v>
      </c>
      <c r="K57" s="19">
        <f>IF(J57="","",MAX(0,MIN(100,IF(ScaleMode=1,IF(OR(J57&lt;=0,$C$3&lt;=0),0,50+50*Direction*LN(J57/$C$3)/LN(LogK)),50+50*Direction*(J57-Benchmark)/Span))))</f>
        <v>49.436560508976704</v>
      </c>
      <c r="L57" s="18">
        <f>IF(J57="","",J57*Direction+ROW()/1000000000)</f>
        <v>34.537534911014596</v>
      </c>
      <c r="M57" s="20">
        <f>SUMIFS(INDEX(Monthly!$G$3:$P$13747,0,1),Monthly!$C$3:$C$13747,$A57,Monthly!$B$3:$B$13747,"&gt;="&amp;PerStart,Monthly!$B$3:$B$13747,"&lt;="&amp;PerEnd,Monthly!$F$3:$F$13747,FmtCrit)</f>
        <v>5677970.7299999995</v>
      </c>
    </row>
    <row r="58" spans="1:13">
      <c r="A58" s="13" t="s">
        <v>154</v>
      </c>
      <c r="B58" s="17" t="s">
        <v>155</v>
      </c>
      <c r="C58" s="13" t="s">
        <v>243</v>
      </c>
      <c r="D58" s="13" t="s">
        <v>31</v>
      </c>
      <c r="E58" s="20">
        <f>COUNTIFS(Stores!$F$3:$F$608,$A58,Stores!$I$3:$I$608,FmtCrit,Stores!$L$3:$L$608,"&lt;="&amp;PerEnd)</f>
        <v>3</v>
      </c>
      <c r="F58" s="20">
        <f>SUMIFS(INDEX(Monthly!$G$3:$P$13747,0,NumIdx),Monthly!$D$3:$D$13747,$A58,Monthly!$B$3:$B$13747,"&gt;="&amp;PerStart,Monthly!$B$3:$B$13747,"&lt;="&amp;PerEnd,Monthly!$F$3:$F$13747,FmtCrit)</f>
        <v>21469310.430000003</v>
      </c>
      <c r="G58" s="20">
        <f>SUMIFS(INDEX(Monthly!$G$3:$P$13747,0,DenIdx),Monthly!$D$3:$D$13747,$A58,Monthly!$B$3:$B$13747,"&gt;="&amp;PerStart,Monthly!$B$3:$B$13747,"&lt;="&amp;PerEnd,Monthly!$F$3:$F$13747,FmtCrit)</f>
        <v>351600.0</v>
      </c>
      <c r="H58" s="20">
        <f>SUMIFS(INDEX(Monthly!$G$3:$P$13747,0,NumIdx),Monthly!$D$3:$D$13747,$A58,Monthly!$B$3:$B$13747,"&gt;="&amp;PriorStart,Monthly!$B$3:$B$13747,"&lt;="&amp;PriorEnd,Monthly!$F$3:$F$13747,FmtCrit)</f>
        <v>13545559.81</v>
      </c>
      <c r="I58" s="20">
        <f>SUMIFS(INDEX(Monthly!$G$3:$P$13747,0,DenIdx),Monthly!$D$3:$D$13747,$A58,Monthly!$B$3:$B$13747,"&gt;="&amp;PriorStart,Monthly!$B$3:$B$13747,"&lt;="&amp;PriorEnd,Monthly!$F$3:$F$13747,FmtCrit)</f>
        <v>228000.0</v>
      </c>
      <c r="J58" s="18">
        <f>IF(G58=0,"",IF(ValueMode=1,F58/G58,IF(OR(H58=0,I58=0),"",(F58/G58)/(H58/I58)-1)))</f>
        <v>61.061747525597276</v>
      </c>
      <c r="K58" s="19">
        <f>IF(J58="","",MAX(0,MIN(100,IF(ScaleMode=1,IF(OR(J58&lt;=0,$C$4&lt;=0),0,50+50*Direction*LN(J58/$C$4)/LN(LogK)),50+50*Direction*(J58-Benchmark)/Span))))</f>
        <v>94.35119988909646</v>
      </c>
      <c r="L58" s="18">
        <f>IF(J58="","",J58*Direction+ROW()/1000000000)</f>
        <v>61.061747583597274</v>
      </c>
      <c r="M58" s="20">
        <f>SUMIFS(INDEX(Monthly!$G$3:$P$13747,0,1),Monthly!$D$3:$D$13747,$A58,Monthly!$B$3:$B$13747,"&gt;="&amp;PerStart,Monthly!$B$3:$B$13747,"&lt;="&amp;PerEnd,Monthly!$F$3:$F$13747,FmtCrit)</f>
        <v>21469310.430000003</v>
      </c>
    </row>
    <row r="59" spans="1:13">
      <c r="A59" s="13" t="s">
        <v>156</v>
      </c>
      <c r="B59" s="17" t="s">
        <v>157</v>
      </c>
      <c r="C59" s="13" t="s">
        <v>243</v>
      </c>
      <c r="D59" s="13" t="s">
        <v>30</v>
      </c>
      <c r="E59" s="20">
        <f>COUNTIFS(Stores!$F$3:$F$608,$A59,Stores!$I$3:$I$608,FmtCrit,Stores!$L$3:$L$608,"&lt;="&amp;PerEnd)</f>
        <v>4</v>
      </c>
      <c r="F59" s="20">
        <f>SUMIFS(INDEX(Monthly!$G$3:$P$13747,0,NumIdx),Monthly!$D$3:$D$13747,$A59,Monthly!$B$3:$B$13747,"&gt;="&amp;PerStart,Monthly!$B$3:$B$13747,"&lt;="&amp;PerEnd,Monthly!$F$3:$F$13747,FmtCrit)</f>
        <v>10387283.219999997</v>
      </c>
      <c r="G59" s="20">
        <f>SUMIFS(INDEX(Monthly!$G$3:$P$13747,0,DenIdx),Monthly!$D$3:$D$13747,$A59,Monthly!$B$3:$B$13747,"&gt;="&amp;PerStart,Monthly!$B$3:$B$13747,"&lt;="&amp;PerEnd,Monthly!$F$3:$F$13747,FmtCrit)</f>
        <v>355200.0</v>
      </c>
      <c r="H59" s="20">
        <f>SUMIFS(INDEX(Monthly!$G$3:$P$13747,0,NumIdx),Monthly!$D$3:$D$13747,$A59,Monthly!$B$3:$B$13747,"&gt;="&amp;PriorStart,Monthly!$B$3:$B$13747,"&lt;="&amp;PriorEnd,Monthly!$F$3:$F$13747,FmtCrit)</f>
        <v>9438420.469999999</v>
      </c>
      <c r="I59" s="20">
        <f>SUMIFS(INDEX(Monthly!$G$3:$P$13747,0,DenIdx),Monthly!$D$3:$D$13747,$A59,Monthly!$B$3:$B$13747,"&gt;="&amp;PriorStart,Monthly!$B$3:$B$13747,"&lt;="&amp;PriorEnd,Monthly!$F$3:$F$13747,FmtCrit)</f>
        <v>355200.0</v>
      </c>
      <c r="J59" s="18">
        <f>IF(G59=0,"",IF(ValueMode=1,F59/G59,IF(OR(H59=0,I59=0),"",(F59/G59)/(H59/I59)-1)))</f>
        <v>29.243477533783775</v>
      </c>
      <c r="K59" s="19">
        <f>IF(J59="","",MAX(0,MIN(100,IF(ScaleMode=1,IF(OR(J59&lt;=0,$C$4&lt;=0),0,50+50*Direction*LN(J59/$C$4)/LN(LogK)),50+50*Direction*(J59-Benchmark)/Span))))</f>
        <v>28.57133233840764</v>
      </c>
      <c r="L59" s="18">
        <f>IF(J59="","",J59*Direction+ROW()/1000000000)</f>
        <v>29.243477592783776</v>
      </c>
      <c r="M59" s="20">
        <f>SUMIFS(INDEX(Monthly!$G$3:$P$13747,0,1),Monthly!$D$3:$D$13747,$A59,Monthly!$B$3:$B$13747,"&gt;="&amp;PerStart,Monthly!$B$3:$B$13747,"&lt;="&amp;PerEnd,Monthly!$F$3:$F$13747,FmtCrit)</f>
        <v>10387283.219999997</v>
      </c>
    </row>
    <row r="60" spans="1:13">
      <c r="A60" s="13" t="s">
        <v>158</v>
      </c>
      <c r="B60" s="17" t="s">
        <v>159</v>
      </c>
      <c r="C60" s="13" t="s">
        <v>243</v>
      </c>
      <c r="D60" s="13" t="s">
        <v>29</v>
      </c>
      <c r="E60" s="20">
        <f>COUNTIFS(Stores!$F$3:$F$608,$A60,Stores!$I$3:$I$608,FmtCrit,Stores!$L$3:$L$608,"&lt;="&amp;PerEnd)</f>
        <v>3</v>
      </c>
      <c r="F60" s="20">
        <f>SUMIFS(INDEX(Monthly!$G$3:$P$13747,0,NumIdx),Monthly!$D$3:$D$13747,$A60,Monthly!$B$3:$B$13747,"&gt;="&amp;PerStart,Monthly!$B$3:$B$13747,"&lt;="&amp;PerEnd,Monthly!$F$3:$F$13747,FmtCrit)</f>
        <v>25301250.499999996</v>
      </c>
      <c r="G60" s="20">
        <f>SUMIFS(INDEX(Monthly!$G$3:$P$13747,0,DenIdx),Monthly!$D$3:$D$13747,$A60,Monthly!$B$3:$B$13747,"&gt;="&amp;PerStart,Monthly!$B$3:$B$13747,"&lt;="&amp;PerEnd,Monthly!$F$3:$F$13747,FmtCrit)</f>
        <v>534000.0</v>
      </c>
      <c r="H60" s="20">
        <f>SUMIFS(INDEX(Monthly!$G$3:$P$13747,0,NumIdx),Monthly!$D$3:$D$13747,$A60,Monthly!$B$3:$B$13747,"&gt;="&amp;PriorStart,Monthly!$B$3:$B$13747,"&lt;="&amp;PriorEnd,Monthly!$F$3:$F$13747,FmtCrit)</f>
        <v>23240275.5</v>
      </c>
      <c r="I60" s="20">
        <f>SUMIFS(INDEX(Monthly!$G$3:$P$13747,0,DenIdx),Monthly!$D$3:$D$13747,$A60,Monthly!$B$3:$B$13747,"&gt;="&amp;PriorStart,Monthly!$B$3:$B$13747,"&lt;="&amp;PriorEnd,Monthly!$F$3:$F$13747,FmtCrit)</f>
        <v>519600.0</v>
      </c>
      <c r="J60" s="18">
        <f>IF(G60=0,"",IF(ValueMode=1,F60/G60,IF(OR(H60=0,I60=0),"",(F60/G60)/(H60/I60)-1)))</f>
        <v>47.380618913857674</v>
      </c>
      <c r="K60" s="19">
        <f>IF(J60="","",MAX(0,MIN(100,IF(ScaleMode=1,IF(OR(J60&lt;=0,$C$4&lt;=0),0,50+50*Direction*LN(J60/$C$4)/LN(LogK)),50+50*Direction*(J60-Benchmark)/Span))))</f>
        <v>71.68633313903395</v>
      </c>
      <c r="L60" s="18">
        <f>IF(J60="","",J60*Direction+ROW()/1000000000)</f>
        <v>47.38061897385767</v>
      </c>
      <c r="M60" s="20">
        <f>SUMIFS(INDEX(Monthly!$G$3:$P$13747,0,1),Monthly!$D$3:$D$13747,$A60,Monthly!$B$3:$B$13747,"&gt;="&amp;PerStart,Monthly!$B$3:$B$13747,"&lt;="&amp;PerEnd,Monthly!$F$3:$F$13747,FmtCrit)</f>
        <v>25301250.499999996</v>
      </c>
    </row>
    <row r="61" spans="1:13">
      <c r="A61" s="13" t="s">
        <v>160</v>
      </c>
      <c r="B61" s="17" t="s">
        <v>161</v>
      </c>
      <c r="C61" s="13" t="s">
        <v>243</v>
      </c>
      <c r="D61" s="13" t="s">
        <v>27</v>
      </c>
      <c r="E61" s="20">
        <f>COUNTIFS(Stores!$F$3:$F$608,$A61,Stores!$I$3:$I$608,FmtCrit,Stores!$L$3:$L$608,"&lt;="&amp;PerEnd)</f>
        <v>12</v>
      </c>
      <c r="F61" s="20">
        <f>SUMIFS(INDEX(Monthly!$G$3:$P$13747,0,NumIdx),Monthly!$D$3:$D$13747,$A61,Monthly!$B$3:$B$13747,"&gt;="&amp;PerStart,Monthly!$B$3:$B$13747,"&lt;="&amp;PerEnd,Monthly!$F$3:$F$13747,FmtCrit)</f>
        <v>98458639.97999994</v>
      </c>
      <c r="G61" s="20">
        <f>SUMIFS(INDEX(Monthly!$G$3:$P$13747,0,DenIdx),Monthly!$D$3:$D$13747,$A61,Monthly!$B$3:$B$13747,"&gt;="&amp;PerStart,Monthly!$B$3:$B$13747,"&lt;="&amp;PerEnd,Monthly!$F$3:$F$13747,FmtCrit)</f>
        <v>1868400.0</v>
      </c>
      <c r="H61" s="20">
        <f>SUMIFS(INDEX(Monthly!$G$3:$P$13747,0,NumIdx),Monthly!$D$3:$D$13747,$A61,Monthly!$B$3:$B$13747,"&gt;="&amp;PriorStart,Monthly!$B$3:$B$13747,"&lt;="&amp;PriorEnd,Monthly!$F$3:$F$13747,FmtCrit)</f>
        <v>87165142.77000001</v>
      </c>
      <c r="I61" s="20">
        <f>SUMIFS(INDEX(Monthly!$G$3:$P$13747,0,DenIdx),Monthly!$D$3:$D$13747,$A61,Monthly!$B$3:$B$13747,"&gt;="&amp;PriorStart,Monthly!$B$3:$B$13747,"&lt;="&amp;PriorEnd,Monthly!$F$3:$F$13747,FmtCrit)</f>
        <v>1868400.0</v>
      </c>
      <c r="J61" s="18">
        <f>IF(G61=0,"",IF(ValueMode=1,F61/G61,IF(OR(H61=0,I61=0),"",(F61/G61)/(H61/I61)-1)))</f>
        <v>52.696767276814356</v>
      </c>
      <c r="K61" s="19">
        <f>IF(J61="","",MAX(0,MIN(100,IF(ScaleMode=1,IF(OR(J61&lt;=0,$C$4&lt;=0),0,50+50*Direction*LN(J61/$C$4)/LN(LogK)),50+50*Direction*(J61-Benchmark)/Span))))</f>
        <v>81.18757064439353</v>
      </c>
      <c r="L61" s="18">
        <f>IF(J61="","",J61*Direction+ROW()/1000000000)</f>
        <v>52.69676733781436</v>
      </c>
      <c r="M61" s="20">
        <f>SUMIFS(INDEX(Monthly!$G$3:$P$13747,0,1),Monthly!$D$3:$D$13747,$A61,Monthly!$B$3:$B$13747,"&gt;="&amp;PerStart,Monthly!$B$3:$B$13747,"&lt;="&amp;PerEnd,Monthly!$F$3:$F$13747,FmtCrit)</f>
        <v>98458639.97999994</v>
      </c>
    </row>
    <row r="62" spans="1:13">
      <c r="A62" s="13" t="s">
        <v>162</v>
      </c>
      <c r="B62" s="17" t="s">
        <v>163</v>
      </c>
      <c r="C62" s="13" t="s">
        <v>243</v>
      </c>
      <c r="D62" s="13" t="s">
        <v>30</v>
      </c>
      <c r="E62" s="20">
        <f>COUNTIFS(Stores!$F$3:$F$608,$A62,Stores!$I$3:$I$608,FmtCrit,Stores!$L$3:$L$608,"&lt;="&amp;PerEnd)</f>
        <v>8</v>
      </c>
      <c r="F62" s="20">
        <f>SUMIFS(INDEX(Monthly!$G$3:$P$13747,0,NumIdx),Monthly!$D$3:$D$13747,$A62,Monthly!$B$3:$B$13747,"&gt;="&amp;PerStart,Monthly!$B$3:$B$13747,"&lt;="&amp;PerEnd,Monthly!$F$3:$F$13747,FmtCrit)</f>
        <v>25320618.270000014</v>
      </c>
      <c r="G62" s="20">
        <f>SUMIFS(INDEX(Monthly!$G$3:$P$13747,0,DenIdx),Monthly!$D$3:$D$13747,$A62,Monthly!$B$3:$B$13747,"&gt;="&amp;PerStart,Monthly!$B$3:$B$13747,"&lt;="&amp;PerEnd,Monthly!$F$3:$F$13747,FmtCrit)</f>
        <v>978000.0</v>
      </c>
      <c r="H62" s="20">
        <f>SUMIFS(INDEX(Monthly!$G$3:$P$13747,0,NumIdx),Monthly!$D$3:$D$13747,$A62,Monthly!$B$3:$B$13747,"&gt;="&amp;PriorStart,Monthly!$B$3:$B$13747,"&lt;="&amp;PriorEnd,Monthly!$F$3:$F$13747,FmtCrit)</f>
        <v>20957141.59999999</v>
      </c>
      <c r="I62" s="20">
        <f>SUMIFS(INDEX(Monthly!$G$3:$P$13747,0,DenIdx),Monthly!$D$3:$D$13747,$A62,Monthly!$B$3:$B$13747,"&gt;="&amp;PriorStart,Monthly!$B$3:$B$13747,"&lt;="&amp;PriorEnd,Monthly!$F$3:$F$13747,FmtCrit)</f>
        <v>928800.0</v>
      </c>
      <c r="J62" s="18">
        <f>IF(G62=0,"",IF(ValueMode=1,F62/G62,IF(OR(H62=0,I62=0),"",(F62/G62)/(H62/I62)-1)))</f>
        <v>25.890202730061365</v>
      </c>
      <c r="K62" s="19">
        <f>IF(J62="","",MAX(0,MIN(100,IF(ScaleMode=1,IF(OR(J62&lt;=0,$C$4&lt;=0),0,50+50*Direction*LN(J62/$C$4)/LN(LogK)),50+50*Direction*(J62-Benchmark)/Span))))</f>
        <v>17.689586597142444</v>
      </c>
      <c r="L62" s="18">
        <f>IF(J62="","",J62*Direction+ROW()/1000000000)</f>
        <v>25.890202792061366</v>
      </c>
      <c r="M62" s="20">
        <f>SUMIFS(INDEX(Monthly!$G$3:$P$13747,0,1),Monthly!$D$3:$D$13747,$A62,Monthly!$B$3:$B$13747,"&gt;="&amp;PerStart,Monthly!$B$3:$B$13747,"&lt;="&amp;PerEnd,Monthly!$F$3:$F$13747,FmtCrit)</f>
        <v>25320618.270000014</v>
      </c>
    </row>
    <row r="63" spans="1:13">
      <c r="A63" s="13" t="s">
        <v>164</v>
      </c>
      <c r="B63" s="17" t="s">
        <v>28</v>
      </c>
      <c r="C63" s="13" t="s">
        <v>243</v>
      </c>
      <c r="D63" s="13" t="s">
        <v>28</v>
      </c>
      <c r="E63" s="20">
        <f>COUNTIFS(Stores!$F$3:$F$608,$A63,Stores!$I$3:$I$608,FmtCrit,Stores!$L$3:$L$608,"&lt;="&amp;PerEnd)</f>
        <v>26</v>
      </c>
      <c r="F63" s="20">
        <f>SUMIFS(INDEX(Monthly!$G$3:$P$13747,0,NumIdx),Monthly!$D$3:$D$13747,$A63,Monthly!$B$3:$B$13747,"&gt;="&amp;PerStart,Monthly!$B$3:$B$13747,"&lt;="&amp;PerEnd,Monthly!$F$3:$F$13747,FmtCrit)</f>
        <v>106389580.33</v>
      </c>
      <c r="G63" s="20">
        <f>SUMIFS(INDEX(Monthly!$G$3:$P$13747,0,DenIdx),Monthly!$D$3:$D$13747,$A63,Monthly!$B$3:$B$13747,"&gt;="&amp;PerStart,Monthly!$B$3:$B$13747,"&lt;="&amp;PerEnd,Monthly!$F$3:$F$13747,FmtCrit)</f>
        <v>3052800.0</v>
      </c>
      <c r="H63" s="20">
        <f>SUMIFS(INDEX(Monthly!$G$3:$P$13747,0,NumIdx),Monthly!$D$3:$D$13747,$A63,Monthly!$B$3:$B$13747,"&gt;="&amp;PriorStart,Monthly!$B$3:$B$13747,"&lt;="&amp;PriorEnd,Monthly!$F$3:$F$13747,FmtCrit)</f>
        <v>96798580.80000003</v>
      </c>
      <c r="I63" s="20">
        <f>SUMIFS(INDEX(Monthly!$G$3:$P$13747,0,DenIdx),Monthly!$D$3:$D$13747,$A63,Monthly!$B$3:$B$13747,"&gt;="&amp;PriorStart,Monthly!$B$3:$B$13747,"&lt;="&amp;PriorEnd,Monthly!$F$3:$F$13747,FmtCrit)</f>
        <v>2888800.0</v>
      </c>
      <c r="J63" s="18">
        <f>IF(G63=0,"",IF(ValueMode=1,F63/G63,IF(OR(H63=0,I63=0),"",(F63/G63)/(H63/I63)-1)))</f>
        <v>34.8498363240304</v>
      </c>
      <c r="K63" s="19">
        <f>IF(J63="","",MAX(0,MIN(100,IF(ScaleMode=1,IF(OR(J63&lt;=0,$C$4&lt;=0),0,50+50*Direction*LN(J63/$C$4)/LN(LogK)),50+50*Direction*(J63-Benchmark)/Span))))</f>
        <v>44.24207339668244</v>
      </c>
      <c r="L63" s="18">
        <f>IF(J63="","",J63*Direction+ROW()/1000000000)</f>
        <v>34.8498363870304</v>
      </c>
      <c r="M63" s="20">
        <f>SUMIFS(INDEX(Monthly!$G$3:$P$13747,0,1),Monthly!$D$3:$D$13747,$A63,Monthly!$B$3:$B$13747,"&gt;="&amp;PerStart,Monthly!$B$3:$B$13747,"&lt;="&amp;PerEnd,Monthly!$F$3:$F$13747,FmtCrit)</f>
        <v>106389580.33</v>
      </c>
    </row>
    <row r="64" spans="1:13">
      <c r="A64" s="13" t="s">
        <v>165</v>
      </c>
      <c r="B64" s="17" t="s">
        <v>166</v>
      </c>
      <c r="C64" s="13" t="s">
        <v>243</v>
      </c>
      <c r="D64" s="13" t="s">
        <v>29</v>
      </c>
      <c r="E64" s="20">
        <f>COUNTIFS(Stores!$F$3:$F$608,$A64,Stores!$I$3:$I$608,FmtCrit,Stores!$L$3:$L$608,"&lt;="&amp;PerEnd)</f>
        <v>4</v>
      </c>
      <c r="F64" s="20">
        <f>SUMIFS(INDEX(Monthly!$G$3:$P$13747,0,NumIdx),Monthly!$D$3:$D$13747,$A64,Monthly!$B$3:$B$13747,"&gt;="&amp;PerStart,Monthly!$B$3:$B$13747,"&lt;="&amp;PerEnd,Monthly!$F$3:$F$13747,FmtCrit)</f>
        <v>18032457.92</v>
      </c>
      <c r="G64" s="20">
        <f>SUMIFS(INDEX(Monthly!$G$3:$P$13747,0,DenIdx),Monthly!$D$3:$D$13747,$A64,Monthly!$B$3:$B$13747,"&gt;="&amp;PerStart,Monthly!$B$3:$B$13747,"&lt;="&amp;PerEnd,Monthly!$F$3:$F$13747,FmtCrit)</f>
        <v>464400.0</v>
      </c>
      <c r="H64" s="20">
        <f>SUMIFS(INDEX(Monthly!$G$3:$P$13747,0,NumIdx),Monthly!$D$3:$D$13747,$A64,Monthly!$B$3:$B$13747,"&gt;="&amp;PriorStart,Monthly!$B$3:$B$13747,"&lt;="&amp;PriorEnd,Monthly!$F$3:$F$13747,FmtCrit)</f>
        <v>17800653.530000005</v>
      </c>
      <c r="I64" s="20">
        <f>SUMIFS(INDEX(Monthly!$G$3:$P$13747,0,DenIdx),Monthly!$D$3:$D$13747,$A64,Monthly!$B$3:$B$13747,"&gt;="&amp;PriorStart,Monthly!$B$3:$B$13747,"&lt;="&amp;PriorEnd,Monthly!$F$3:$F$13747,FmtCrit)</f>
        <v>464400.0</v>
      </c>
      <c r="J64" s="18">
        <f>IF(G64=0,"",IF(ValueMode=1,F64/G64,IF(OR(H64=0,I64=0),"",(F64/G64)/(H64/I64)-1)))</f>
        <v>38.82958208440999</v>
      </c>
      <c r="K64" s="19">
        <f>IF(J64="","",MAX(0,MIN(100,IF(ScaleMode=1,IF(OR(J64&lt;=0,$C$4&lt;=0),0,50+50*Direction*LN(J64/$C$4)/LN(LogK)),50+50*Direction*(J64-Benchmark)/Span))))</f>
        <v>53.90351815102869</v>
      </c>
      <c r="L64" s="18">
        <f>IF(J64="","",J64*Direction+ROW()/1000000000)</f>
        <v>38.82958214840999</v>
      </c>
      <c r="M64" s="20">
        <f>SUMIFS(INDEX(Monthly!$G$3:$P$13747,0,1),Monthly!$D$3:$D$13747,$A64,Monthly!$B$3:$B$13747,"&gt;="&amp;PerStart,Monthly!$B$3:$B$13747,"&lt;="&amp;PerEnd,Monthly!$F$3:$F$13747,FmtCrit)</f>
        <v>18032457.92</v>
      </c>
    </row>
    <row r="65" spans="1:13">
      <c r="A65" s="13" t="s">
        <v>167</v>
      </c>
      <c r="B65" s="17" t="s">
        <v>168</v>
      </c>
      <c r="C65" s="13" t="s">
        <v>243</v>
      </c>
      <c r="D65" s="13" t="s">
        <v>30</v>
      </c>
      <c r="E65" s="20">
        <f>COUNTIFS(Stores!$F$3:$F$608,$A65,Stores!$I$3:$I$608,FmtCrit,Stores!$L$3:$L$608,"&lt;="&amp;PerEnd)</f>
        <v>4</v>
      </c>
      <c r="F65" s="20">
        <f>SUMIFS(INDEX(Monthly!$G$3:$P$13747,0,NumIdx),Monthly!$D$3:$D$13747,$A65,Monthly!$B$3:$B$13747,"&gt;="&amp;PerStart,Monthly!$B$3:$B$13747,"&lt;="&amp;PerEnd,Monthly!$F$3:$F$13747,FmtCrit)</f>
        <v>19699547.550000004</v>
      </c>
      <c r="G65" s="20">
        <f>SUMIFS(INDEX(Monthly!$G$3:$P$13747,0,DenIdx),Monthly!$D$3:$D$13747,$A65,Monthly!$B$3:$B$13747,"&gt;="&amp;PerStart,Monthly!$B$3:$B$13747,"&lt;="&amp;PerEnd,Monthly!$F$3:$F$13747,FmtCrit)</f>
        <v>608400.0</v>
      </c>
      <c r="H65" s="20">
        <f>SUMIFS(INDEX(Monthly!$G$3:$P$13747,0,NumIdx),Monthly!$D$3:$D$13747,$A65,Monthly!$B$3:$B$13747,"&gt;="&amp;PriorStart,Monthly!$B$3:$B$13747,"&lt;="&amp;PriorEnd,Monthly!$F$3:$F$13747,FmtCrit)</f>
        <v>17828348.929999996</v>
      </c>
      <c r="I65" s="20">
        <f>SUMIFS(INDEX(Monthly!$G$3:$P$13747,0,DenIdx),Monthly!$D$3:$D$13747,$A65,Monthly!$B$3:$B$13747,"&gt;="&amp;PriorStart,Monthly!$B$3:$B$13747,"&lt;="&amp;PriorEnd,Monthly!$F$3:$F$13747,FmtCrit)</f>
        <v>608400.0</v>
      </c>
      <c r="J65" s="18">
        <f>IF(G65=0,"",IF(ValueMode=1,F65/G65,IF(OR(H65=0,I65=0),"",(F65/G65)/(H65/I65)-1)))</f>
        <v>32.379269477317564</v>
      </c>
      <c r="K65" s="19">
        <f>IF(J65="","",MAX(0,MIN(100,IF(ScaleMode=1,IF(OR(J65&lt;=0,$C$4&lt;=0),0,50+50*Direction*LN(J65/$C$4)/LN(LogK)),50+50*Direction*(J65-Benchmark)/Span))))</f>
        <v>37.67238262632708</v>
      </c>
      <c r="L65" s="18">
        <f>IF(J65="","",J65*Direction+ROW()/1000000000)</f>
        <v>32.379269542317566</v>
      </c>
      <c r="M65" s="20">
        <f>SUMIFS(INDEX(Monthly!$G$3:$P$13747,0,1),Monthly!$D$3:$D$13747,$A65,Monthly!$B$3:$B$13747,"&gt;="&amp;PerStart,Monthly!$B$3:$B$13747,"&lt;="&amp;PerEnd,Monthly!$F$3:$F$13747,FmtCrit)</f>
        <v>19699547.550000004</v>
      </c>
    </row>
    <row r="66" spans="1:13">
      <c r="A66" s="13" t="s">
        <v>169</v>
      </c>
      <c r="B66" s="17" t="s">
        <v>170</v>
      </c>
      <c r="C66" s="13" t="s">
        <v>243</v>
      </c>
      <c r="D66" s="13" t="s">
        <v>27</v>
      </c>
      <c r="E66" s="20">
        <f>COUNTIFS(Stores!$F$3:$F$608,$A66,Stores!$I$3:$I$608,FmtCrit,Stores!$L$3:$L$608,"&lt;="&amp;PerEnd)</f>
        <v>9</v>
      </c>
      <c r="F66" s="20">
        <f>SUMIFS(INDEX(Monthly!$G$3:$P$13747,0,NumIdx),Monthly!$D$3:$D$13747,$A66,Monthly!$B$3:$B$13747,"&gt;="&amp;PerStart,Monthly!$B$3:$B$13747,"&lt;="&amp;PerEnd,Monthly!$F$3:$F$13747,FmtCrit)</f>
        <v>64601194.779999994</v>
      </c>
      <c r="G66" s="20">
        <f>SUMIFS(INDEX(Monthly!$G$3:$P$13747,0,DenIdx),Monthly!$D$3:$D$13747,$A66,Monthly!$B$3:$B$13747,"&gt;="&amp;PerStart,Monthly!$B$3:$B$13747,"&lt;="&amp;PerEnd,Monthly!$F$3:$F$13747,FmtCrit)</f>
        <v>1170000.0</v>
      </c>
      <c r="H66" s="20">
        <f>SUMIFS(INDEX(Monthly!$G$3:$P$13747,0,NumIdx),Monthly!$D$3:$D$13747,$A66,Monthly!$B$3:$B$13747,"&gt;="&amp;PriorStart,Monthly!$B$3:$B$13747,"&lt;="&amp;PriorEnd,Monthly!$F$3:$F$13747,FmtCrit)</f>
        <v>47616486.41999997</v>
      </c>
      <c r="I66" s="20">
        <f>SUMIFS(INDEX(Monthly!$G$3:$P$13747,0,DenIdx),Monthly!$D$3:$D$13747,$A66,Monthly!$B$3:$B$13747,"&gt;="&amp;PriorStart,Monthly!$B$3:$B$13747,"&lt;="&amp;PriorEnd,Monthly!$F$3:$F$13747,FmtCrit)</f>
        <v>1020000.0</v>
      </c>
      <c r="J66" s="18">
        <f>IF(G66=0,"",IF(ValueMode=1,F66/G66,IF(OR(H66=0,I66=0),"",(F66/G66)/(H66/I66)-1)))</f>
        <v>55.214696393162384</v>
      </c>
      <c r="K66" s="19">
        <f>IF(J66="","",MAX(0,MIN(100,IF(ScaleMode=1,IF(OR(J66&lt;=0,$C$4&lt;=0),0,50+50*Direction*LN(J66/$C$4)/LN(LogK)),50+50*Direction*(J66-Benchmark)/Span))))</f>
        <v>85.35784659002132</v>
      </c>
      <c r="L66" s="18">
        <f>IF(J66="","",J66*Direction+ROW()/1000000000)</f>
        <v>55.21469645916238</v>
      </c>
      <c r="M66" s="20">
        <f>SUMIFS(INDEX(Monthly!$G$3:$P$13747,0,1),Monthly!$D$3:$D$13747,$A66,Monthly!$B$3:$B$13747,"&gt;="&amp;PerStart,Monthly!$B$3:$B$13747,"&lt;="&amp;PerEnd,Monthly!$F$3:$F$13747,FmtCrit)</f>
        <v>64601194.779999994</v>
      </c>
    </row>
    <row r="67" spans="1:13">
      <c r="A67" s="13" t="s">
        <v>171</v>
      </c>
      <c r="B67" s="17" t="s">
        <v>172</v>
      </c>
      <c r="C67" s="13" t="s">
        <v>243</v>
      </c>
      <c r="D67" s="13" t="s">
        <v>30</v>
      </c>
      <c r="E67" s="20">
        <f>COUNTIFS(Stores!$F$3:$F$608,$A67,Stores!$I$3:$I$608,FmtCrit,Stores!$L$3:$L$608,"&lt;="&amp;PerEnd)</f>
        <v>3</v>
      </c>
      <c r="F67" s="20">
        <f>SUMIFS(INDEX(Monthly!$G$3:$P$13747,0,NumIdx),Monthly!$D$3:$D$13747,$A67,Monthly!$B$3:$B$13747,"&gt;="&amp;PerStart,Monthly!$B$3:$B$13747,"&lt;="&amp;PerEnd,Monthly!$F$3:$F$13747,FmtCrit)</f>
        <v>20256295.74999999</v>
      </c>
      <c r="G67" s="20">
        <f>SUMIFS(INDEX(Monthly!$G$3:$P$13747,0,DenIdx),Monthly!$D$3:$D$13747,$A67,Monthly!$B$3:$B$13747,"&gt;="&amp;PerStart,Monthly!$B$3:$B$13747,"&lt;="&amp;PerEnd,Monthly!$F$3:$F$13747,FmtCrit)</f>
        <v>434400.0</v>
      </c>
      <c r="H67" s="20">
        <f>SUMIFS(INDEX(Monthly!$G$3:$P$13747,0,NumIdx),Monthly!$D$3:$D$13747,$A67,Monthly!$B$3:$B$13747,"&gt;="&amp;PriorStart,Monthly!$B$3:$B$13747,"&lt;="&amp;PriorEnd,Monthly!$F$3:$F$13747,FmtCrit)</f>
        <v>18365985.89</v>
      </c>
      <c r="I67" s="20">
        <f>SUMIFS(INDEX(Monthly!$G$3:$P$13747,0,DenIdx),Monthly!$D$3:$D$13747,$A67,Monthly!$B$3:$B$13747,"&gt;="&amp;PriorStart,Monthly!$B$3:$B$13747,"&lt;="&amp;PriorEnd,Monthly!$F$3:$F$13747,FmtCrit)</f>
        <v>434400.0</v>
      </c>
      <c r="J67" s="18">
        <f>IF(G67=0,"",IF(ValueMode=1,F67/G67,IF(OR(H67=0,I67=0),"",(F67/G67)/(H67/I67)-1)))</f>
        <v>46.63051507826885</v>
      </c>
      <c r="K67" s="19">
        <f>IF(J67="","",MAX(0,MIN(100,IF(ScaleMode=1,IF(OR(J67&lt;=0,$C$4&lt;=0),0,50+50*Direction*LN(J67/$C$4)/LN(LogK)),50+50*Direction*(J67-Benchmark)/Span))))</f>
        <v>70.2605241352762</v>
      </c>
      <c r="L67" s="18">
        <f>IF(J67="","",J67*Direction+ROW()/1000000000)</f>
        <v>46.63051514526885</v>
      </c>
      <c r="M67" s="20">
        <f>SUMIFS(INDEX(Monthly!$G$3:$P$13747,0,1),Monthly!$D$3:$D$13747,$A67,Monthly!$B$3:$B$13747,"&gt;="&amp;PerStart,Monthly!$B$3:$B$13747,"&lt;="&amp;PerEnd,Monthly!$F$3:$F$13747,FmtCrit)</f>
        <v>20256295.74999999</v>
      </c>
    </row>
    <row r="68" spans="1:13">
      <c r="A68" s="13" t="s">
        <v>173</v>
      </c>
      <c r="B68" s="17" t="s">
        <v>174</v>
      </c>
      <c r="C68" s="13" t="s">
        <v>243</v>
      </c>
      <c r="D68" s="13" t="s">
        <v>29</v>
      </c>
      <c r="E68" s="20">
        <f>COUNTIFS(Stores!$F$3:$F$608,$A68,Stores!$I$3:$I$608,FmtCrit,Stores!$L$3:$L$608,"&lt;="&amp;PerEnd)</f>
        <v>14</v>
      </c>
      <c r="F68" s="20">
        <f>SUMIFS(INDEX(Monthly!$G$3:$P$13747,0,NumIdx),Monthly!$D$3:$D$13747,$A68,Monthly!$B$3:$B$13747,"&gt;="&amp;PerStart,Monthly!$B$3:$B$13747,"&lt;="&amp;PerEnd,Monthly!$F$3:$F$13747,FmtCrit)</f>
        <v>46394791.46000004</v>
      </c>
      <c r="G68" s="20">
        <f>SUMIFS(INDEX(Monthly!$G$3:$P$13747,0,DenIdx),Monthly!$D$3:$D$13747,$A68,Monthly!$B$3:$B$13747,"&gt;="&amp;PerStart,Monthly!$B$3:$B$13747,"&lt;="&amp;PerEnd,Monthly!$F$3:$F$13747,FmtCrit)</f>
        <v>1389400.0</v>
      </c>
      <c r="H68" s="20">
        <f>SUMIFS(INDEX(Monthly!$G$3:$P$13747,0,NumIdx),Monthly!$D$3:$D$13747,$A68,Monthly!$B$3:$B$13747,"&gt;="&amp;PriorStart,Monthly!$B$3:$B$13747,"&lt;="&amp;PriorEnd,Monthly!$F$3:$F$13747,FmtCrit)</f>
        <v>42528783.469999984</v>
      </c>
      <c r="I68" s="20">
        <f>SUMIFS(INDEX(Monthly!$G$3:$P$13747,0,DenIdx),Monthly!$D$3:$D$13747,$A68,Monthly!$B$3:$B$13747,"&gt;="&amp;PriorStart,Monthly!$B$3:$B$13747,"&lt;="&amp;PriorEnd,Monthly!$F$3:$F$13747,FmtCrit)</f>
        <v>1286400.0</v>
      </c>
      <c r="J68" s="18">
        <f>IF(G68=0,"",IF(ValueMode=1,F68/G68,IF(OR(H68=0,I68=0),"",(F68/G68)/(H68/I68)-1)))</f>
        <v>33.391961609327794</v>
      </c>
      <c r="K68" s="19">
        <f>IF(J68="","",MAX(0,MIN(100,IF(ScaleMode=1,IF(OR(J68&lt;=0,$C$4&lt;=0),0,50+50*Direction*LN(J68/$C$4)/LN(LogK)),50+50*Direction*(J68-Benchmark)/Span))))</f>
        <v>40.42398597895777</v>
      </c>
      <c r="L68" s="18">
        <f>IF(J68="","",J68*Direction+ROW()/1000000000)</f>
        <v>33.39196167732779</v>
      </c>
      <c r="M68" s="20">
        <f>SUMIFS(INDEX(Monthly!$G$3:$P$13747,0,1),Monthly!$D$3:$D$13747,$A68,Monthly!$B$3:$B$13747,"&gt;="&amp;PerStart,Monthly!$B$3:$B$13747,"&lt;="&amp;PerEnd,Monthly!$F$3:$F$13747,FmtCrit)</f>
        <v>46394791.46000004</v>
      </c>
    </row>
    <row r="69" spans="1:13">
      <c r="A69" s="13" t="s">
        <v>175</v>
      </c>
      <c r="B69" s="17" t="s">
        <v>176</v>
      </c>
      <c r="C69" s="13" t="s">
        <v>243</v>
      </c>
      <c r="D69" s="13" t="s">
        <v>29</v>
      </c>
      <c r="E69" s="20">
        <f>COUNTIFS(Stores!$F$3:$F$608,$A69,Stores!$I$3:$I$608,FmtCrit,Stores!$L$3:$L$608,"&lt;="&amp;PerEnd)</f>
        <v>7</v>
      </c>
      <c r="F69" s="20">
        <f>SUMIFS(INDEX(Monthly!$G$3:$P$13747,0,NumIdx),Monthly!$D$3:$D$13747,$A69,Monthly!$B$3:$B$13747,"&gt;="&amp;PerStart,Monthly!$B$3:$B$13747,"&lt;="&amp;PerEnd,Monthly!$F$3:$F$13747,FmtCrit)</f>
        <v>23292533.0</v>
      </c>
      <c r="G69" s="20">
        <f>SUMIFS(INDEX(Monthly!$G$3:$P$13747,0,DenIdx),Monthly!$D$3:$D$13747,$A69,Monthly!$B$3:$B$13747,"&gt;="&amp;PerStart,Monthly!$B$3:$B$13747,"&lt;="&amp;PerEnd,Monthly!$F$3:$F$13747,FmtCrit)</f>
        <v>658500.0</v>
      </c>
      <c r="H69" s="20">
        <f>SUMIFS(INDEX(Monthly!$G$3:$P$13747,0,NumIdx),Monthly!$D$3:$D$13747,$A69,Monthly!$B$3:$B$13747,"&gt;="&amp;PriorStart,Monthly!$B$3:$B$13747,"&lt;="&amp;PriorEnd,Monthly!$F$3:$F$13747,FmtCrit)</f>
        <v>19500360.230000004</v>
      </c>
      <c r="I69" s="20">
        <f>SUMIFS(INDEX(Monthly!$G$3:$P$13747,0,DenIdx),Monthly!$D$3:$D$13747,$A69,Monthly!$B$3:$B$13747,"&gt;="&amp;PriorStart,Monthly!$B$3:$B$13747,"&lt;="&amp;PriorEnd,Monthly!$F$3:$F$13747,FmtCrit)</f>
        <v>578400.0</v>
      </c>
      <c r="J69" s="18">
        <f>IF(G69=0,"",IF(ValueMode=1,F69/G69,IF(OR(H69=0,I69=0),"",(F69/G69)/(H69/I69)-1)))</f>
        <v>35.37210782080486</v>
      </c>
      <c r="K69" s="19">
        <f>IF(J69="","",MAX(0,MIN(100,IF(ScaleMode=1,IF(OR(J69&lt;=0,$C$4&lt;=0),0,50+50*Direction*LN(J69/$C$4)/LN(LogK)),50+50*Direction*(J69-Benchmark)/Span))))</f>
        <v>45.57112402525405</v>
      </c>
      <c r="L69" s="18">
        <f>IF(J69="","",J69*Direction+ROW()/1000000000)</f>
        <v>35.37210788980486</v>
      </c>
      <c r="M69" s="20">
        <f>SUMIFS(INDEX(Monthly!$G$3:$P$13747,0,1),Monthly!$D$3:$D$13747,$A69,Monthly!$B$3:$B$13747,"&gt;="&amp;PerStart,Monthly!$B$3:$B$13747,"&lt;="&amp;PerEnd,Monthly!$F$3:$F$13747,FmtCrit)</f>
        <v>23292533.0</v>
      </c>
    </row>
    <row r="70" spans="1:13">
      <c r="A70" s="13" t="s">
        <v>177</v>
      </c>
      <c r="B70" s="17" t="s">
        <v>178</v>
      </c>
      <c r="C70" s="13" t="s">
        <v>243</v>
      </c>
      <c r="D70" s="13" t="s">
        <v>29</v>
      </c>
      <c r="E70" s="20">
        <f>COUNTIFS(Stores!$F$3:$F$608,$A70,Stores!$I$3:$I$608,FmtCrit,Stores!$L$3:$L$608,"&lt;="&amp;PerEnd)</f>
        <v>3</v>
      </c>
      <c r="F70" s="20">
        <f>SUMIFS(INDEX(Monthly!$G$3:$P$13747,0,NumIdx),Monthly!$D$3:$D$13747,$A70,Monthly!$B$3:$B$13747,"&gt;="&amp;PerStart,Monthly!$B$3:$B$13747,"&lt;="&amp;PerEnd,Monthly!$F$3:$F$13747,FmtCrit)</f>
        <v>12522401.809999997</v>
      </c>
      <c r="G70" s="20">
        <f>SUMIFS(INDEX(Monthly!$G$3:$P$13747,0,DenIdx),Monthly!$D$3:$D$13747,$A70,Monthly!$B$3:$B$13747,"&gt;="&amp;PerStart,Monthly!$B$3:$B$13747,"&lt;="&amp;PerEnd,Monthly!$F$3:$F$13747,FmtCrit)</f>
        <v>321600.0</v>
      </c>
      <c r="H70" s="20">
        <f>SUMIFS(INDEX(Monthly!$G$3:$P$13747,0,NumIdx),Monthly!$D$3:$D$13747,$A70,Monthly!$B$3:$B$13747,"&gt;="&amp;PriorStart,Monthly!$B$3:$B$13747,"&lt;="&amp;PriorEnd,Monthly!$F$3:$F$13747,FmtCrit)</f>
        <v>11943084.959999997</v>
      </c>
      <c r="I70" s="20">
        <f>SUMIFS(INDEX(Monthly!$G$3:$P$13747,0,DenIdx),Monthly!$D$3:$D$13747,$A70,Monthly!$B$3:$B$13747,"&gt;="&amp;PriorStart,Monthly!$B$3:$B$13747,"&lt;="&amp;PriorEnd,Monthly!$F$3:$F$13747,FmtCrit)</f>
        <v>321600.0</v>
      </c>
      <c r="J70" s="18">
        <f>IF(G70=0,"",IF(ValueMode=1,F70/G70,IF(OR(H70=0,I70=0),"",(F70/G70)/(H70/I70)-1)))</f>
        <v>38.937816573383074</v>
      </c>
      <c r="K70" s="19">
        <f>IF(J70="","",MAX(0,MIN(100,IF(ScaleMode=1,IF(OR(J70&lt;=0,$C$4&lt;=0),0,50+50*Direction*LN(J70/$C$4)/LN(LogK)),50+50*Direction*(J70-Benchmark)/Span))))</f>
        <v>54.15221966045822</v>
      </c>
      <c r="L70" s="18">
        <f>IF(J70="","",J70*Direction+ROW()/1000000000)</f>
        <v>38.93781664338307</v>
      </c>
      <c r="M70" s="20">
        <f>SUMIFS(INDEX(Monthly!$G$3:$P$13747,0,1),Monthly!$D$3:$D$13747,$A70,Monthly!$B$3:$B$13747,"&gt;="&amp;PerStart,Monthly!$B$3:$B$13747,"&lt;="&amp;PerEnd,Monthly!$F$3:$F$13747,FmtCrit)</f>
        <v>12522401.809999997</v>
      </c>
    </row>
    <row r="71" spans="1:13">
      <c r="A71" s="13" t="s">
        <v>179</v>
      </c>
      <c r="B71" s="17" t="s">
        <v>180</v>
      </c>
      <c r="C71" s="13" t="s">
        <v>243</v>
      </c>
      <c r="D71" s="13" t="s">
        <v>29</v>
      </c>
      <c r="E71" s="20">
        <f>COUNTIFS(Stores!$F$3:$F$608,$A71,Stores!$I$3:$I$608,FmtCrit,Stores!$L$3:$L$608,"&lt;="&amp;PerEnd)</f>
        <v>12</v>
      </c>
      <c r="F71" s="20">
        <f>SUMIFS(INDEX(Monthly!$G$3:$P$13747,0,NumIdx),Monthly!$D$3:$D$13747,$A71,Monthly!$B$3:$B$13747,"&gt;="&amp;PerStart,Monthly!$B$3:$B$13747,"&lt;="&amp;PerEnd,Monthly!$F$3:$F$13747,FmtCrit)</f>
        <v>71227201.70999998</v>
      </c>
      <c r="G71" s="20">
        <f>SUMIFS(INDEX(Monthly!$G$3:$P$13747,0,DenIdx),Monthly!$D$3:$D$13747,$A71,Monthly!$B$3:$B$13747,"&gt;="&amp;PerStart,Monthly!$B$3:$B$13747,"&lt;="&amp;PerEnd,Monthly!$F$3:$F$13747,FmtCrit)</f>
        <v>1746000.0</v>
      </c>
      <c r="H71" s="20">
        <f>SUMIFS(INDEX(Monthly!$G$3:$P$13747,0,NumIdx),Monthly!$D$3:$D$13747,$A71,Monthly!$B$3:$B$13747,"&gt;="&amp;PriorStart,Monthly!$B$3:$B$13747,"&lt;="&amp;PriorEnd,Monthly!$F$3:$F$13747,FmtCrit)</f>
        <v>67666848.23000002</v>
      </c>
      <c r="I71" s="20">
        <f>SUMIFS(INDEX(Monthly!$G$3:$P$13747,0,DenIdx),Monthly!$D$3:$D$13747,$A71,Monthly!$B$3:$B$13747,"&gt;="&amp;PriorStart,Monthly!$B$3:$B$13747,"&lt;="&amp;PriorEnd,Monthly!$F$3:$F$13747,FmtCrit)</f>
        <v>1692000.0</v>
      </c>
      <c r="J71" s="18">
        <f>IF(G71=0,"",IF(ValueMode=1,F71/G71,IF(OR(H71=0,I71=0),"",(F71/G71)/(H71/I71)-1)))</f>
        <v>40.79450269759449</v>
      </c>
      <c r="K71" s="19">
        <f>IF(J71="","",MAX(0,MIN(100,IF(ScaleMode=1,IF(OR(J71&lt;=0,$C$4&lt;=0),0,50+50*Direction*LN(J71/$C$4)/LN(LogK)),50+50*Direction*(J71-Benchmark)/Span))))</f>
        <v>58.3141293779971</v>
      </c>
      <c r="L71" s="18">
        <f>IF(J71="","",J71*Direction+ROW()/1000000000)</f>
        <v>40.79450276859449</v>
      </c>
      <c r="M71" s="20">
        <f>SUMIFS(INDEX(Monthly!$G$3:$P$13747,0,1),Monthly!$D$3:$D$13747,$A71,Monthly!$B$3:$B$13747,"&gt;="&amp;PerStart,Monthly!$B$3:$B$13747,"&lt;="&amp;PerEnd,Monthly!$F$3:$F$13747,FmtCrit)</f>
        <v>71227201.70999998</v>
      </c>
    </row>
    <row r="72" spans="1:13">
      <c r="A72" s="13" t="s">
        <v>181</v>
      </c>
      <c r="B72" s="17" t="s">
        <v>182</v>
      </c>
      <c r="C72" s="13" t="s">
        <v>243</v>
      </c>
      <c r="D72" s="13" t="s">
        <v>29</v>
      </c>
      <c r="E72" s="20">
        <f>COUNTIFS(Stores!$F$3:$F$608,$A72,Stores!$I$3:$I$608,FmtCrit,Stores!$L$3:$L$608,"&lt;="&amp;PerEnd)</f>
        <v>18</v>
      </c>
      <c r="F72" s="20">
        <f>SUMIFS(INDEX(Monthly!$G$3:$P$13747,0,NumIdx),Monthly!$D$3:$D$13747,$A72,Monthly!$B$3:$B$13747,"&gt;="&amp;PerStart,Monthly!$B$3:$B$13747,"&lt;="&amp;PerEnd,Monthly!$F$3:$F$13747,FmtCrit)</f>
        <v>63573963.86999996</v>
      </c>
      <c r="G72" s="20">
        <f>SUMIFS(INDEX(Monthly!$G$3:$P$13747,0,DenIdx),Monthly!$D$3:$D$13747,$A72,Monthly!$B$3:$B$13747,"&gt;="&amp;PerStart,Monthly!$B$3:$B$13747,"&lt;="&amp;PerEnd,Monthly!$F$3:$F$13747,FmtCrit)</f>
        <v>1662200.0</v>
      </c>
      <c r="H72" s="20">
        <f>SUMIFS(INDEX(Monthly!$G$3:$P$13747,0,NumIdx),Monthly!$D$3:$D$13747,$A72,Monthly!$B$3:$B$13747,"&gt;="&amp;PriorStart,Monthly!$B$3:$B$13747,"&lt;="&amp;PriorEnd,Monthly!$F$3:$F$13747,FmtCrit)</f>
        <v>55195327.430000015</v>
      </c>
      <c r="I72" s="20">
        <f>SUMIFS(INDEX(Monthly!$G$3:$P$13747,0,DenIdx),Monthly!$D$3:$D$13747,$A72,Monthly!$B$3:$B$13747,"&gt;="&amp;PriorStart,Monthly!$B$3:$B$13747,"&lt;="&amp;PriorEnd,Monthly!$F$3:$F$13747,FmtCrit)</f>
        <v>1398500.0</v>
      </c>
      <c r="J72" s="18">
        <f>IF(G72=0,"",IF(ValueMode=1,F72/G72,IF(OR(H72=0,I72=0),"",(F72/G72)/(H72/I72)-1)))</f>
        <v>38.24687996029356</v>
      </c>
      <c r="K72" s="19">
        <f>IF(J72="","",MAX(0,MIN(100,IF(ScaleMode=1,IF(OR(J72&lt;=0,$C$4&lt;=0),0,50+50*Direction*LN(J72/$C$4)/LN(LogK)),50+50*Direction*(J72-Benchmark)/Span))))</f>
        <v>52.55255611306301</v>
      </c>
      <c r="L72" s="18">
        <f>IF(J72="","",J72*Direction+ROW()/1000000000)</f>
        <v>38.24688003229356</v>
      </c>
      <c r="M72" s="20">
        <f>SUMIFS(INDEX(Monthly!$G$3:$P$13747,0,1),Monthly!$D$3:$D$13747,$A72,Monthly!$B$3:$B$13747,"&gt;="&amp;PerStart,Monthly!$B$3:$B$13747,"&lt;="&amp;PerEnd,Monthly!$F$3:$F$13747,FmtCrit)</f>
        <v>63573963.86999996</v>
      </c>
    </row>
    <row r="73" spans="1:13">
      <c r="A73" s="13" t="s">
        <v>183</v>
      </c>
      <c r="B73" s="17" t="s">
        <v>184</v>
      </c>
      <c r="C73" s="13" t="s">
        <v>243</v>
      </c>
      <c r="D73" s="13" t="s">
        <v>29</v>
      </c>
      <c r="E73" s="20">
        <f>COUNTIFS(Stores!$F$3:$F$608,$A73,Stores!$I$3:$I$608,FmtCrit,Stores!$L$3:$L$608,"&lt;="&amp;PerEnd)</f>
        <v>4</v>
      </c>
      <c r="F73" s="20">
        <f>SUMIFS(INDEX(Monthly!$G$3:$P$13747,0,NumIdx),Monthly!$D$3:$D$13747,$A73,Monthly!$B$3:$B$13747,"&gt;="&amp;PerStart,Monthly!$B$3:$B$13747,"&lt;="&amp;PerEnd,Monthly!$F$3:$F$13747,FmtCrit)</f>
        <v>16435847.39</v>
      </c>
      <c r="G73" s="20">
        <f>SUMIFS(INDEX(Monthly!$G$3:$P$13747,0,DenIdx),Monthly!$D$3:$D$13747,$A73,Monthly!$B$3:$B$13747,"&gt;="&amp;PerStart,Monthly!$B$3:$B$13747,"&lt;="&amp;PerEnd,Monthly!$F$3:$F$13747,FmtCrit)</f>
        <v>409200.0</v>
      </c>
      <c r="H73" s="20">
        <f>SUMIFS(INDEX(Monthly!$G$3:$P$13747,0,NumIdx),Monthly!$D$3:$D$13747,$A73,Monthly!$B$3:$B$13747,"&gt;="&amp;PriorStart,Monthly!$B$3:$B$13747,"&lt;="&amp;PriorEnd,Monthly!$F$3:$F$13747,FmtCrit)</f>
        <v>15942454.700000001</v>
      </c>
      <c r="I73" s="20">
        <f>SUMIFS(INDEX(Monthly!$G$3:$P$13747,0,DenIdx),Monthly!$D$3:$D$13747,$A73,Monthly!$B$3:$B$13747,"&gt;="&amp;PriorStart,Monthly!$B$3:$B$13747,"&lt;="&amp;PriorEnd,Monthly!$F$3:$F$13747,FmtCrit)</f>
        <v>409200.0</v>
      </c>
      <c r="J73" s="18">
        <f>IF(G73=0,"",IF(ValueMode=1,F73/G73,IF(OR(H73=0,I73=0),"",(F73/G73)/(H73/I73)-1)))</f>
        <v>40.165804960899315</v>
      </c>
      <c r="K73" s="19">
        <f>IF(J73="","",MAX(0,MIN(100,IF(ScaleMode=1,IF(OR(J73&lt;=0,$C$4&lt;=0),0,50+50*Direction*LN(J73/$C$4)/LN(LogK)),50+50*Direction*(J73-Benchmark)/Span))))</f>
        <v>56.92645196734466</v>
      </c>
      <c r="L73" s="18">
        <f>IF(J73="","",J73*Direction+ROW()/1000000000)</f>
        <v>40.16580503389932</v>
      </c>
      <c r="M73" s="20">
        <f>SUMIFS(INDEX(Monthly!$G$3:$P$13747,0,1),Monthly!$D$3:$D$13747,$A73,Monthly!$B$3:$B$13747,"&gt;="&amp;PerStart,Monthly!$B$3:$B$13747,"&lt;="&amp;PerEnd,Monthly!$F$3:$F$13747,FmtCrit)</f>
        <v>16435847.39</v>
      </c>
    </row>
    <row r="74" spans="1:13">
      <c r="A74" s="13" t="s">
        <v>185</v>
      </c>
      <c r="B74" s="17" t="s">
        <v>186</v>
      </c>
      <c r="C74" s="13" t="s">
        <v>243</v>
      </c>
      <c r="D74" s="13" t="s">
        <v>27</v>
      </c>
      <c r="E74" s="20">
        <f>COUNTIFS(Stores!$F$3:$F$608,$A74,Stores!$I$3:$I$608,FmtCrit,Stores!$L$3:$L$608,"&lt;="&amp;PerEnd)</f>
        <v>5</v>
      </c>
      <c r="F74" s="20">
        <f>SUMIFS(INDEX(Monthly!$G$3:$P$13747,0,NumIdx),Monthly!$D$3:$D$13747,$A74,Monthly!$B$3:$B$13747,"&gt;="&amp;PerStart,Monthly!$B$3:$B$13747,"&lt;="&amp;PerEnd,Monthly!$F$3:$F$13747,FmtCrit)</f>
        <v>51544280.29999996</v>
      </c>
      <c r="G74" s="20">
        <f>SUMIFS(INDEX(Monthly!$G$3:$P$13747,0,DenIdx),Monthly!$D$3:$D$13747,$A74,Monthly!$B$3:$B$13747,"&gt;="&amp;PerStart,Monthly!$B$3:$B$13747,"&lt;="&amp;PerEnd,Monthly!$F$3:$F$13747,FmtCrit)</f>
        <v>963500.0</v>
      </c>
      <c r="H74" s="20">
        <f>SUMIFS(INDEX(Monthly!$G$3:$P$13747,0,NumIdx),Monthly!$D$3:$D$13747,$A74,Monthly!$B$3:$B$13747,"&gt;="&amp;PriorStart,Monthly!$B$3:$B$13747,"&lt;="&amp;PriorEnd,Monthly!$F$3:$F$13747,FmtCrit)</f>
        <v>21986053.990000002</v>
      </c>
      <c r="I74" s="20">
        <f>SUMIFS(INDEX(Monthly!$G$3:$P$13747,0,DenIdx),Monthly!$D$3:$D$13747,$A74,Monthly!$B$3:$B$13747,"&gt;="&amp;PriorStart,Monthly!$B$3:$B$13747,"&lt;="&amp;PriorEnd,Monthly!$F$3:$F$13747,FmtCrit)</f>
        <v>484400.0</v>
      </c>
      <c r="J74" s="18">
        <f>IF(G74=0,"",IF(ValueMode=1,F74/G74,IF(OR(H74=0,I74=0),"",(F74/G74)/(H74/I74)-1)))</f>
        <v>53.496917799688596</v>
      </c>
      <c r="K74" s="19">
        <f>IF(J74="","",MAX(0,MIN(100,IF(ScaleMode=1,IF(OR(J74&lt;=0,$C$4&lt;=0),0,50+50*Direction*LN(J74/$C$4)/LN(LogK)),50+50*Direction*(J74-Benchmark)/Span))))</f>
        <v>82.53402384287341</v>
      </c>
      <c r="L74" s="18">
        <f>IF(J74="","",J74*Direction+ROW()/1000000000)</f>
        <v>53.496917873688595</v>
      </c>
      <c r="M74" s="20">
        <f>SUMIFS(INDEX(Monthly!$G$3:$P$13747,0,1),Monthly!$D$3:$D$13747,$A74,Monthly!$B$3:$B$13747,"&gt;="&amp;PerStart,Monthly!$B$3:$B$13747,"&lt;="&amp;PerEnd,Monthly!$F$3:$F$13747,FmtCrit)</f>
        <v>51544280.29999996</v>
      </c>
    </row>
    <row r="75" spans="1:13">
      <c r="A75" s="13" t="s">
        <v>187</v>
      </c>
      <c r="B75" s="17" t="s">
        <v>188</v>
      </c>
      <c r="C75" s="13" t="s">
        <v>243</v>
      </c>
      <c r="D75" s="13" t="s">
        <v>29</v>
      </c>
      <c r="E75" s="20">
        <f>COUNTIFS(Stores!$F$3:$F$608,$A75,Stores!$I$3:$I$608,FmtCrit,Stores!$L$3:$L$608,"&lt;="&amp;PerEnd)</f>
        <v>7</v>
      </c>
      <c r="F75" s="20">
        <f>SUMIFS(INDEX(Monthly!$G$3:$P$13747,0,NumIdx),Monthly!$D$3:$D$13747,$A75,Monthly!$B$3:$B$13747,"&gt;="&amp;PerStart,Monthly!$B$3:$B$13747,"&lt;="&amp;PerEnd,Monthly!$F$3:$F$13747,FmtCrit)</f>
        <v>21185568.61000001</v>
      </c>
      <c r="G75" s="20">
        <f>SUMIFS(INDEX(Monthly!$G$3:$P$13747,0,DenIdx),Monthly!$D$3:$D$13747,$A75,Monthly!$B$3:$B$13747,"&gt;="&amp;PerStart,Monthly!$B$3:$B$13747,"&lt;="&amp;PerEnd,Monthly!$F$3:$F$13747,FmtCrit)</f>
        <v>674400.0</v>
      </c>
      <c r="H75" s="20">
        <f>SUMIFS(INDEX(Monthly!$G$3:$P$13747,0,NumIdx),Monthly!$D$3:$D$13747,$A75,Monthly!$B$3:$B$13747,"&gt;="&amp;PriorStart,Monthly!$B$3:$B$13747,"&lt;="&amp;PriorEnd,Monthly!$F$3:$F$13747,FmtCrit)</f>
        <v>16373519.299999995</v>
      </c>
      <c r="I75" s="20">
        <f>SUMIFS(INDEX(Monthly!$G$3:$P$13747,0,DenIdx),Monthly!$D$3:$D$13747,$A75,Monthly!$B$3:$B$13747,"&gt;="&amp;PriorStart,Monthly!$B$3:$B$13747,"&lt;="&amp;PriorEnd,Monthly!$F$3:$F$13747,FmtCrit)</f>
        <v>534000.0</v>
      </c>
      <c r="J75" s="18">
        <f>IF(G75=0,"",IF(ValueMode=1,F75/G75,IF(OR(H75=0,I75=0),"",(F75/G75)/(H75/I75)-1)))</f>
        <v>31.41395108244367</v>
      </c>
      <c r="K75" s="19">
        <f>IF(J75="","",MAX(0,MIN(100,IF(ScaleMode=1,IF(OR(J75&lt;=0,$C$4&lt;=0),0,50+50*Direction*LN(J75/$C$4)/LN(LogK)),50+50*Direction*(J75-Benchmark)/Span))))</f>
        <v>34.968179895215414</v>
      </c>
      <c r="L75" s="18">
        <f>IF(J75="","",J75*Direction+ROW()/1000000000)</f>
        <v>31.41395115744367</v>
      </c>
      <c r="M75" s="20">
        <f>SUMIFS(INDEX(Monthly!$G$3:$P$13747,0,1),Monthly!$D$3:$D$13747,$A75,Monthly!$B$3:$B$13747,"&gt;="&amp;PerStart,Monthly!$B$3:$B$13747,"&lt;="&amp;PerEnd,Monthly!$F$3:$F$13747,FmtCrit)</f>
        <v>21185568.61000001</v>
      </c>
    </row>
    <row r="76" spans="1:13">
      <c r="A76" s="13" t="s">
        <v>189</v>
      </c>
      <c r="B76" s="17" t="s">
        <v>190</v>
      </c>
      <c r="C76" s="13" t="s">
        <v>243</v>
      </c>
      <c r="D76" s="13" t="s">
        <v>27</v>
      </c>
      <c r="E76" s="20">
        <f>COUNTIFS(Stores!$F$3:$F$608,$A76,Stores!$I$3:$I$608,FmtCrit,Stores!$L$3:$L$608,"&lt;="&amp;PerEnd)</f>
        <v>11</v>
      </c>
      <c r="F76" s="20">
        <f>SUMIFS(INDEX(Monthly!$G$3:$P$13747,0,NumIdx),Monthly!$D$3:$D$13747,$A76,Monthly!$B$3:$B$13747,"&gt;="&amp;PerStart,Monthly!$B$3:$B$13747,"&lt;="&amp;PerEnd,Monthly!$F$3:$F$13747,FmtCrit)</f>
        <v>76525184.01999998</v>
      </c>
      <c r="G76" s="20">
        <f>SUMIFS(INDEX(Monthly!$G$3:$P$13747,0,DenIdx),Monthly!$D$3:$D$13747,$A76,Monthly!$B$3:$B$13747,"&gt;="&amp;PerStart,Monthly!$B$3:$B$13747,"&lt;="&amp;PerEnd,Monthly!$F$3:$F$13747,FmtCrit)</f>
        <v>1220400.0</v>
      </c>
      <c r="H76" s="20">
        <f>SUMIFS(INDEX(Monthly!$G$3:$P$13747,0,NumIdx),Monthly!$D$3:$D$13747,$A76,Monthly!$B$3:$B$13747,"&gt;="&amp;PriorStart,Monthly!$B$3:$B$13747,"&lt;="&amp;PriorEnd,Monthly!$F$3:$F$13747,FmtCrit)</f>
        <v>65608816.88999997</v>
      </c>
      <c r="I76" s="20">
        <f>SUMIFS(INDEX(Monthly!$G$3:$P$13747,0,DenIdx),Monthly!$D$3:$D$13747,$A76,Monthly!$B$3:$B$13747,"&gt;="&amp;PriorStart,Monthly!$B$3:$B$13747,"&lt;="&amp;PriorEnd,Monthly!$F$3:$F$13747,FmtCrit)</f>
        <v>1220400.0</v>
      </c>
      <c r="J76" s="18">
        <f>IF(G76=0,"",IF(ValueMode=1,F76/G76,IF(OR(H76=0,I76=0),"",(F76/G76)/(H76/I76)-1)))</f>
        <v>62.705001655195005</v>
      </c>
      <c r="K76" s="19">
        <f>IF(J76="","",MAX(0,MIN(100,IF(ScaleMode=1,IF(OR(J76&lt;=0,$C$4&lt;=0),0,50+50*Direction*LN(J76/$C$4)/LN(LogK)),50+50*Direction*(J76-Benchmark)/Span))))</f>
        <v>96.7238642722219</v>
      </c>
      <c r="L76" s="18">
        <f>IF(J76="","",J76*Direction+ROW()/1000000000)</f>
        <v>62.705001731195004</v>
      </c>
      <c r="M76" s="20">
        <f>SUMIFS(INDEX(Monthly!$G$3:$P$13747,0,1),Monthly!$D$3:$D$13747,$A76,Monthly!$B$3:$B$13747,"&gt;="&amp;PerStart,Monthly!$B$3:$B$13747,"&lt;="&amp;PerEnd,Monthly!$F$3:$F$13747,FmtCrit)</f>
        <v>76525184.01999998</v>
      </c>
    </row>
    <row r="77" spans="1:13">
      <c r="A77" s="13" t="s">
        <v>191</v>
      </c>
      <c r="B77" s="17" t="s">
        <v>192</v>
      </c>
      <c r="C77" s="13" t="s">
        <v>243</v>
      </c>
      <c r="D77" s="13" t="s">
        <v>27</v>
      </c>
      <c r="E77" s="20">
        <f>COUNTIFS(Stores!$F$3:$F$608,$A77,Stores!$I$3:$I$608,FmtCrit,Stores!$L$3:$L$608,"&lt;="&amp;PerEnd)</f>
        <v>5</v>
      </c>
      <c r="F77" s="20">
        <f>SUMIFS(INDEX(Monthly!$G$3:$P$13747,0,NumIdx),Monthly!$D$3:$D$13747,$A77,Monthly!$B$3:$B$13747,"&gt;="&amp;PerStart,Monthly!$B$3:$B$13747,"&lt;="&amp;PerEnd,Monthly!$F$3:$F$13747,FmtCrit)</f>
        <v>44099264.39</v>
      </c>
      <c r="G77" s="20">
        <f>SUMIFS(INDEX(Monthly!$G$3:$P$13747,0,DenIdx),Monthly!$D$3:$D$13747,$A77,Monthly!$B$3:$B$13747,"&gt;="&amp;PerStart,Monthly!$B$3:$B$13747,"&lt;="&amp;PerEnd,Monthly!$F$3:$F$13747,FmtCrit)</f>
        <v>745200.0</v>
      </c>
      <c r="H77" s="20">
        <f>SUMIFS(INDEX(Monthly!$G$3:$P$13747,0,NumIdx),Monthly!$D$3:$D$13747,$A77,Monthly!$B$3:$B$13747,"&gt;="&amp;PriorStart,Monthly!$B$3:$B$13747,"&lt;="&amp;PriorEnd,Monthly!$F$3:$F$13747,FmtCrit)</f>
        <v>37331844.51</v>
      </c>
      <c r="I77" s="20">
        <f>SUMIFS(INDEX(Monthly!$G$3:$P$13747,0,DenIdx),Monthly!$D$3:$D$13747,$A77,Monthly!$B$3:$B$13747,"&gt;="&amp;PriorStart,Monthly!$B$3:$B$13747,"&lt;="&amp;PriorEnd,Monthly!$F$3:$F$13747,FmtCrit)</f>
        <v>745200.0</v>
      </c>
      <c r="J77" s="18">
        <f>IF(G77=0,"",IF(ValueMode=1,F77/G77,IF(OR(H77=0,I77=0),"",(F77/G77)/(H77/I77)-1)))</f>
        <v>59.17775683038111</v>
      </c>
      <c r="K77" s="19">
        <f>IF(J77="","",MAX(0,MIN(100,IF(ScaleMode=1,IF(OR(J77&lt;=0,$C$4&lt;=0),0,50+50*Direction*LN(J77/$C$4)/LN(LogK)),50+50*Direction*(J77-Benchmark)/Span))))</f>
        <v>91.55107654435704</v>
      </c>
      <c r="L77" s="18">
        <f>IF(J77="","",J77*Direction+ROW()/1000000000)</f>
        <v>59.17775690738111</v>
      </c>
      <c r="M77" s="20">
        <f>SUMIFS(INDEX(Monthly!$G$3:$P$13747,0,1),Monthly!$D$3:$D$13747,$A77,Monthly!$B$3:$B$13747,"&gt;="&amp;PerStart,Monthly!$B$3:$B$13747,"&lt;="&amp;PerEnd,Monthly!$F$3:$F$13747,FmtCrit)</f>
        <v>44099264.39</v>
      </c>
    </row>
    <row r="78" spans="1:13">
      <c r="A78" s="13" t="s">
        <v>193</v>
      </c>
      <c r="B78" s="17" t="s">
        <v>194</v>
      </c>
      <c r="C78" s="13" t="s">
        <v>243</v>
      </c>
      <c r="D78" s="13" t="s">
        <v>30</v>
      </c>
      <c r="E78" s="20">
        <f>COUNTIFS(Stores!$F$3:$F$608,$A78,Stores!$I$3:$I$608,FmtCrit,Stores!$L$3:$L$608,"&lt;="&amp;PerEnd)</f>
        <v>9</v>
      </c>
      <c r="F78" s="20">
        <f>SUMIFS(INDEX(Monthly!$G$3:$P$13747,0,NumIdx),Monthly!$D$3:$D$13747,$A78,Monthly!$B$3:$B$13747,"&gt;="&amp;PerStart,Monthly!$B$3:$B$13747,"&lt;="&amp;PerEnd,Monthly!$F$3:$F$13747,FmtCrit)</f>
        <v>37048140.059999995</v>
      </c>
      <c r="G78" s="20">
        <f>SUMIFS(INDEX(Monthly!$G$3:$P$13747,0,DenIdx),Monthly!$D$3:$D$13747,$A78,Monthly!$B$3:$B$13747,"&gt;="&amp;PerStart,Monthly!$B$3:$B$13747,"&lt;="&amp;PerEnd,Monthly!$F$3:$F$13747,FmtCrit)</f>
        <v>1178600.0</v>
      </c>
      <c r="H78" s="20">
        <f>SUMIFS(INDEX(Monthly!$G$3:$P$13747,0,NumIdx),Monthly!$D$3:$D$13747,$A78,Monthly!$B$3:$B$13747,"&gt;="&amp;PriorStart,Monthly!$B$3:$B$13747,"&lt;="&amp;PriorEnd,Monthly!$F$3:$F$13747,FmtCrit)</f>
        <v>31683292.809999987</v>
      </c>
      <c r="I78" s="20">
        <f>SUMIFS(INDEX(Monthly!$G$3:$P$13747,0,DenIdx),Monthly!$D$3:$D$13747,$A78,Monthly!$B$3:$B$13747,"&gt;="&amp;PriorStart,Monthly!$B$3:$B$13747,"&lt;="&amp;PriorEnd,Monthly!$F$3:$F$13747,FmtCrit)</f>
        <v>1115600.0</v>
      </c>
      <c r="J78" s="18">
        <f>IF(G78=0,"",IF(ValueMode=1,F78/G78,IF(OR(H78=0,I78=0),"",(F78/G78)/(H78/I78)-1)))</f>
        <v>31.43402346852197</v>
      </c>
      <c r="K78" s="19">
        <f>IF(J78="","",MAX(0,MIN(100,IF(ScaleMode=1,IF(OR(J78&lt;=0,$C$4&lt;=0),0,50+50*Direction*LN(J78/$C$4)/LN(LogK)),50+50*Direction*(J78-Benchmark)/Span))))</f>
        <v>35.0252511961342</v>
      </c>
      <c r="L78" s="18">
        <f>IF(J78="","",J78*Direction+ROW()/1000000000)</f>
        <v>31.43402354652197</v>
      </c>
      <c r="M78" s="20">
        <f>SUMIFS(INDEX(Monthly!$G$3:$P$13747,0,1),Monthly!$D$3:$D$13747,$A78,Monthly!$B$3:$B$13747,"&gt;="&amp;PerStart,Monthly!$B$3:$B$13747,"&lt;="&amp;PerEnd,Monthly!$F$3:$F$13747,FmtCrit)</f>
        <v>37048140.059999995</v>
      </c>
    </row>
    <row r="79" spans="1:13">
      <c r="A79" s="13" t="s">
        <v>195</v>
      </c>
      <c r="B79" s="17" t="s">
        <v>196</v>
      </c>
      <c r="C79" s="13" t="s">
        <v>243</v>
      </c>
      <c r="D79" s="13" t="s">
        <v>27</v>
      </c>
      <c r="E79" s="20">
        <f>COUNTIFS(Stores!$F$3:$F$608,$A79,Stores!$I$3:$I$608,FmtCrit,Stores!$L$3:$L$608,"&lt;="&amp;PerEnd)</f>
        <v>3</v>
      </c>
      <c r="F79" s="20">
        <f>SUMIFS(INDEX(Monthly!$G$3:$P$13747,0,NumIdx),Monthly!$D$3:$D$13747,$A79,Monthly!$B$3:$B$13747,"&gt;="&amp;PerStart,Monthly!$B$3:$B$13747,"&lt;="&amp;PerEnd,Monthly!$F$3:$F$13747,FmtCrit)</f>
        <v>12705866.800000006</v>
      </c>
      <c r="G79" s="20">
        <f>SUMIFS(INDEX(Monthly!$G$3:$P$13747,0,DenIdx),Monthly!$D$3:$D$13747,$A79,Monthly!$B$3:$B$13747,"&gt;="&amp;PerStart,Monthly!$B$3:$B$13747,"&lt;="&amp;PerEnd,Monthly!$F$3:$F$13747,FmtCrit)</f>
        <v>254400.0</v>
      </c>
      <c r="H79" s="20">
        <f>SUMIFS(INDEX(Monthly!$G$3:$P$13747,0,NumIdx),Monthly!$D$3:$D$13747,$A79,Monthly!$B$3:$B$13747,"&gt;="&amp;PriorStart,Monthly!$B$3:$B$13747,"&lt;="&amp;PriorEnd,Monthly!$F$3:$F$13747,FmtCrit)</f>
        <v>11309827.35</v>
      </c>
      <c r="I79" s="20">
        <f>SUMIFS(INDEX(Monthly!$G$3:$P$13747,0,DenIdx),Monthly!$D$3:$D$13747,$A79,Monthly!$B$3:$B$13747,"&gt;="&amp;PriorStart,Monthly!$B$3:$B$13747,"&lt;="&amp;PriorEnd,Monthly!$F$3:$F$13747,FmtCrit)</f>
        <v>254400.0</v>
      </c>
      <c r="J79" s="18">
        <f>IF(G79=0,"",IF(ValueMode=1,F79/G79,IF(OR(H79=0,I79=0),"",(F79/G79)/(H79/I79)-1)))</f>
        <v>49.94444496855348</v>
      </c>
      <c r="K79" s="19">
        <f>IF(J79="","",MAX(0,MIN(100,IF(ScaleMode=1,IF(OR(J79&lt;=0,$C$4&lt;=0),0,50+50*Direction*LN(J79/$C$4)/LN(LogK)),50+50*Direction*(J79-Benchmark)/Span))))</f>
        <v>76.39474440922832</v>
      </c>
      <c r="L79" s="18">
        <f>IF(J79="","",J79*Direction+ROW()/1000000000)</f>
        <v>49.94444504755349</v>
      </c>
      <c r="M79" s="20">
        <f>SUMIFS(INDEX(Monthly!$G$3:$P$13747,0,1),Monthly!$D$3:$D$13747,$A79,Monthly!$B$3:$B$13747,"&gt;="&amp;PerStart,Monthly!$B$3:$B$13747,"&lt;="&amp;PerEnd,Monthly!$F$3:$F$13747,FmtCrit)</f>
        <v>12705866.800000006</v>
      </c>
    </row>
    <row r="80" spans="1:13">
      <c r="A80" s="13" t="s">
        <v>197</v>
      </c>
      <c r="B80" s="17" t="s">
        <v>198</v>
      </c>
      <c r="C80" s="13" t="s">
        <v>243</v>
      </c>
      <c r="D80" s="13" t="s">
        <v>29</v>
      </c>
      <c r="E80" s="20">
        <f>COUNTIFS(Stores!$F$3:$F$608,$A80,Stores!$I$3:$I$608,FmtCrit,Stores!$L$3:$L$608,"&lt;="&amp;PerEnd)</f>
        <v>6</v>
      </c>
      <c r="F80" s="20">
        <f>SUMIFS(INDEX(Monthly!$G$3:$P$13747,0,NumIdx),Monthly!$D$3:$D$13747,$A80,Monthly!$B$3:$B$13747,"&gt;="&amp;PerStart,Monthly!$B$3:$B$13747,"&lt;="&amp;PerEnd,Monthly!$F$3:$F$13747,FmtCrit)</f>
        <v>40683193.169999994</v>
      </c>
      <c r="G80" s="20">
        <f>SUMIFS(INDEX(Monthly!$G$3:$P$13747,0,DenIdx),Monthly!$D$3:$D$13747,$A80,Monthly!$B$3:$B$13747,"&gt;="&amp;PerStart,Monthly!$B$3:$B$13747,"&lt;="&amp;PerEnd,Monthly!$F$3:$F$13747,FmtCrit)</f>
        <v>992400.0</v>
      </c>
      <c r="H80" s="20">
        <f>SUMIFS(INDEX(Monthly!$G$3:$P$13747,0,NumIdx),Monthly!$D$3:$D$13747,$A80,Monthly!$B$3:$B$13747,"&gt;="&amp;PriorStart,Monthly!$B$3:$B$13747,"&lt;="&amp;PriorEnd,Monthly!$F$3:$F$13747,FmtCrit)</f>
        <v>37514237.010000005</v>
      </c>
      <c r="I80" s="20">
        <f>SUMIFS(INDEX(Monthly!$G$3:$P$13747,0,DenIdx),Monthly!$D$3:$D$13747,$A80,Monthly!$B$3:$B$13747,"&gt;="&amp;PriorStart,Monthly!$B$3:$B$13747,"&lt;="&amp;PriorEnd,Monthly!$F$3:$F$13747,FmtCrit)</f>
        <v>928400.0</v>
      </c>
      <c r="J80" s="18">
        <f>IF(G80=0,"",IF(ValueMode=1,F80/G80,IF(OR(H80=0,I80=0),"",(F80/G80)/(H80/I80)-1)))</f>
        <v>40.994753295042315</v>
      </c>
      <c r="K80" s="19">
        <f>IF(J80="","",MAX(0,MIN(100,IF(ScaleMode=1,IF(OR(J80&lt;=0,$C$4&lt;=0),0,50+50*Direction*LN(J80/$C$4)/LN(LogK)),50+50*Direction*(J80-Benchmark)/Span))))</f>
        <v>58.75163986997315</v>
      </c>
      <c r="L80" s="18">
        <f>IF(J80="","",J80*Direction+ROW()/1000000000)</f>
        <v>40.994753375042315</v>
      </c>
      <c r="M80" s="20">
        <f>SUMIFS(INDEX(Monthly!$G$3:$P$13747,0,1),Monthly!$D$3:$D$13747,$A80,Monthly!$B$3:$B$13747,"&gt;="&amp;PerStart,Monthly!$B$3:$B$13747,"&lt;="&amp;PerEnd,Monthly!$F$3:$F$13747,FmtCrit)</f>
        <v>40683193.169999994</v>
      </c>
    </row>
    <row r="81" spans="1:13">
      <c r="A81" s="13" t="s">
        <v>199</v>
      </c>
      <c r="B81" s="17" t="s">
        <v>200</v>
      </c>
      <c r="C81" s="13" t="s">
        <v>243</v>
      </c>
      <c r="D81" s="13" t="s">
        <v>29</v>
      </c>
      <c r="E81" s="20">
        <f>COUNTIFS(Stores!$F$3:$F$608,$A81,Stores!$I$3:$I$608,FmtCrit,Stores!$L$3:$L$608,"&lt;="&amp;PerEnd)</f>
        <v>4</v>
      </c>
      <c r="F81" s="20">
        <f>SUMIFS(INDEX(Monthly!$G$3:$P$13747,0,NumIdx),Monthly!$D$3:$D$13747,$A81,Monthly!$B$3:$B$13747,"&gt;="&amp;PerStart,Monthly!$B$3:$B$13747,"&lt;="&amp;PerEnd,Monthly!$F$3:$F$13747,FmtCrit)</f>
        <v>41301823.26999999</v>
      </c>
      <c r="G81" s="20">
        <f>SUMIFS(INDEX(Monthly!$G$3:$P$13747,0,DenIdx),Monthly!$D$3:$D$13747,$A81,Monthly!$B$3:$B$13747,"&gt;="&amp;PerStart,Monthly!$B$3:$B$13747,"&lt;="&amp;PerEnd,Monthly!$F$3:$F$13747,FmtCrit)</f>
        <v>835200.0</v>
      </c>
      <c r="H81" s="20">
        <f>SUMIFS(INDEX(Monthly!$G$3:$P$13747,0,NumIdx),Monthly!$D$3:$D$13747,$A81,Monthly!$B$3:$B$13747,"&gt;="&amp;PriorStart,Monthly!$B$3:$B$13747,"&lt;="&amp;PriorEnd,Monthly!$F$3:$F$13747,FmtCrit)</f>
        <v>38536703.49</v>
      </c>
      <c r="I81" s="20">
        <f>SUMIFS(INDEX(Monthly!$G$3:$P$13747,0,DenIdx),Monthly!$D$3:$D$13747,$A81,Monthly!$B$3:$B$13747,"&gt;="&amp;PriorStart,Monthly!$B$3:$B$13747,"&lt;="&amp;PriorEnd,Monthly!$F$3:$F$13747,FmtCrit)</f>
        <v>777200.0</v>
      </c>
      <c r="J81" s="18">
        <f>IF(G81=0,"",IF(ValueMode=1,F81/G81,IF(OR(H81=0,I81=0),"",(F81/G81)/(H81/I81)-1)))</f>
        <v>49.45141675047891</v>
      </c>
      <c r="K81" s="19">
        <f>IF(J81="","",MAX(0,MIN(100,IF(ScaleMode=1,IF(OR(J81&lt;=0,$C$4&lt;=0),0,50+50*Direction*LN(J81/$C$4)/LN(LogK)),50+50*Direction*(J81-Benchmark)/Span))))</f>
        <v>75.50837026972901</v>
      </c>
      <c r="L81" s="18">
        <f>IF(J81="","",J81*Direction+ROW()/1000000000)</f>
        <v>49.451416831478916</v>
      </c>
      <c r="M81" s="20">
        <f>SUMIFS(INDEX(Monthly!$G$3:$P$13747,0,1),Monthly!$D$3:$D$13747,$A81,Monthly!$B$3:$B$13747,"&gt;="&amp;PerStart,Monthly!$B$3:$B$13747,"&lt;="&amp;PerEnd,Monthly!$F$3:$F$13747,FmtCrit)</f>
        <v>41301823.26999999</v>
      </c>
    </row>
    <row r="82" spans="1:13">
      <c r="A82" s="13" t="s">
        <v>201</v>
      </c>
      <c r="B82" s="17" t="s">
        <v>202</v>
      </c>
      <c r="C82" s="13" t="s">
        <v>243</v>
      </c>
      <c r="D82" s="13" t="s">
        <v>27</v>
      </c>
      <c r="E82" s="20">
        <f>COUNTIFS(Stores!$F$3:$F$608,$A82,Stores!$I$3:$I$608,FmtCrit,Stores!$L$3:$L$608,"&lt;="&amp;PerEnd)</f>
        <v>5</v>
      </c>
      <c r="F82" s="20">
        <f>SUMIFS(INDEX(Monthly!$G$3:$P$13747,0,NumIdx),Monthly!$D$3:$D$13747,$A82,Monthly!$B$3:$B$13747,"&gt;="&amp;PerStart,Monthly!$B$3:$B$13747,"&lt;="&amp;PerEnd,Monthly!$F$3:$F$13747,FmtCrit)</f>
        <v>22625661.159999996</v>
      </c>
      <c r="G82" s="20">
        <f>SUMIFS(INDEX(Monthly!$G$3:$P$13747,0,DenIdx),Monthly!$D$3:$D$13747,$A82,Monthly!$B$3:$B$13747,"&gt;="&amp;PerStart,Monthly!$B$3:$B$13747,"&lt;="&amp;PerEnd,Monthly!$F$3:$F$13747,FmtCrit)</f>
        <v>492000.0</v>
      </c>
      <c r="H82" s="20">
        <f>SUMIFS(INDEX(Monthly!$G$3:$P$13747,0,NumIdx),Monthly!$D$3:$D$13747,$A82,Monthly!$B$3:$B$13747,"&gt;="&amp;PriorStart,Monthly!$B$3:$B$13747,"&lt;="&amp;PriorEnd,Monthly!$F$3:$F$13747,FmtCrit)</f>
        <v>19808103.839999992</v>
      </c>
      <c r="I82" s="20">
        <f>SUMIFS(INDEX(Monthly!$G$3:$P$13747,0,DenIdx),Monthly!$D$3:$D$13747,$A82,Monthly!$B$3:$B$13747,"&gt;="&amp;PriorStart,Monthly!$B$3:$B$13747,"&lt;="&amp;PriorEnd,Monthly!$F$3:$F$13747,FmtCrit)</f>
        <v>492000.0</v>
      </c>
      <c r="J82" s="18">
        <f>IF(G82=0,"",IF(ValueMode=1,F82/G82,IF(OR(H82=0,I82=0),"",(F82/G82)/(H82/I82)-1)))</f>
        <v>45.98711617886178</v>
      </c>
      <c r="K82" s="19">
        <f>IF(J82="","",MAX(0,MIN(100,IF(ScaleMode=1,IF(OR(J82&lt;=0,$C$4&lt;=0),0,50+50*Direction*LN(J82/$C$4)/LN(LogK)),50+50*Direction*(J82-Benchmark)/Span))))</f>
        <v>69.01914719961769</v>
      </c>
      <c r="L82" s="18">
        <f>IF(J82="","",J82*Direction+ROW()/1000000000)</f>
        <v>45.98711626086178</v>
      </c>
      <c r="M82" s="20">
        <f>SUMIFS(INDEX(Monthly!$G$3:$P$13747,0,1),Monthly!$D$3:$D$13747,$A82,Monthly!$B$3:$B$13747,"&gt;="&amp;PerStart,Monthly!$B$3:$B$13747,"&lt;="&amp;PerEnd,Monthly!$F$3:$F$13747,FmtCrit)</f>
        <v>22625661.159999996</v>
      </c>
    </row>
    <row r="83" spans="1:13">
      <c r="A83" s="13" t="s">
        <v>203</v>
      </c>
      <c r="B83" s="17" t="s">
        <v>204</v>
      </c>
      <c r="C83" s="13" t="s">
        <v>243</v>
      </c>
      <c r="D83" s="13" t="s">
        <v>29</v>
      </c>
      <c r="E83" s="20">
        <f>COUNTIFS(Stores!$F$3:$F$608,$A83,Stores!$I$3:$I$608,FmtCrit,Stores!$L$3:$L$608,"&lt;="&amp;PerEnd)</f>
        <v>4</v>
      </c>
      <c r="F83" s="20">
        <f>SUMIFS(INDEX(Monthly!$G$3:$P$13747,0,NumIdx),Monthly!$D$3:$D$13747,$A83,Monthly!$B$3:$B$13747,"&gt;="&amp;PerStart,Monthly!$B$3:$B$13747,"&lt;="&amp;PerEnd,Monthly!$F$3:$F$13747,FmtCrit)</f>
        <v>13948142.949999996</v>
      </c>
      <c r="G83" s="20">
        <f>SUMIFS(INDEX(Monthly!$G$3:$P$13747,0,DenIdx),Monthly!$D$3:$D$13747,$A83,Monthly!$B$3:$B$13747,"&gt;="&amp;PerStart,Monthly!$B$3:$B$13747,"&lt;="&amp;PerEnd,Monthly!$F$3:$F$13747,FmtCrit)</f>
        <v>439000.0</v>
      </c>
      <c r="H83" s="20">
        <f>SUMIFS(INDEX(Monthly!$G$3:$P$13747,0,NumIdx),Monthly!$D$3:$D$13747,$A83,Monthly!$B$3:$B$13747,"&gt;="&amp;PriorStart,Monthly!$B$3:$B$13747,"&lt;="&amp;PriorEnd,Monthly!$F$3:$F$13747,FmtCrit)</f>
        <v>10475242.569999998</v>
      </c>
      <c r="I83" s="20">
        <f>SUMIFS(INDEX(Monthly!$G$3:$P$13747,0,DenIdx),Monthly!$D$3:$D$13747,$A83,Monthly!$B$3:$B$13747,"&gt;="&amp;PriorStart,Monthly!$B$3:$B$13747,"&lt;="&amp;PriorEnd,Monthly!$F$3:$F$13747,FmtCrit)</f>
        <v>342000.0</v>
      </c>
      <c r="J83" s="18">
        <f>IF(G83=0,"",IF(ValueMode=1,F83/G83,IF(OR(H83=0,I83=0),"",(F83/G83)/(H83/I83)-1)))</f>
        <v>31.77253519362186</v>
      </c>
      <c r="K83" s="19">
        <f>IF(J83="","",MAX(0,MIN(100,IF(ScaleMode=1,IF(OR(J83&lt;=0,$C$4&lt;=0),0,50+50*Direction*LN(J83/$C$4)/LN(LogK)),50+50*Direction*(J83-Benchmark)/Span))))</f>
        <v>35.98228166501678</v>
      </c>
      <c r="L83" s="18">
        <f>IF(J83="","",J83*Direction+ROW()/1000000000)</f>
        <v>31.77253527662186</v>
      </c>
      <c r="M83" s="20">
        <f>SUMIFS(INDEX(Monthly!$G$3:$P$13747,0,1),Monthly!$D$3:$D$13747,$A83,Monthly!$B$3:$B$13747,"&gt;="&amp;PerStart,Monthly!$B$3:$B$13747,"&lt;="&amp;PerEnd,Monthly!$F$3:$F$13747,FmtCrit)</f>
        <v>13948142.949999996</v>
      </c>
    </row>
    <row r="84" spans="1:13">
      <c r="A84" s="13" t="s">
        <v>205</v>
      </c>
      <c r="B84" s="17" t="s">
        <v>206</v>
      </c>
      <c r="C84" s="13" t="s">
        <v>243</v>
      </c>
      <c r="D84" s="13" t="s">
        <v>29</v>
      </c>
      <c r="E84" s="20">
        <f>COUNTIFS(Stores!$F$3:$F$608,$A84,Stores!$I$3:$I$608,FmtCrit,Stores!$L$3:$L$608,"&lt;="&amp;PerEnd)</f>
        <v>3</v>
      </c>
      <c r="F84" s="20">
        <f>SUMIFS(INDEX(Monthly!$G$3:$P$13747,0,NumIdx),Monthly!$D$3:$D$13747,$A84,Monthly!$B$3:$B$13747,"&gt;="&amp;PerStart,Monthly!$B$3:$B$13747,"&lt;="&amp;PerEnd,Monthly!$F$3:$F$13747,FmtCrit)</f>
        <v>11251657.759999998</v>
      </c>
      <c r="G84" s="20">
        <f>SUMIFS(INDEX(Monthly!$G$3:$P$13747,0,DenIdx),Monthly!$D$3:$D$13747,$A84,Monthly!$B$3:$B$13747,"&gt;="&amp;PerStart,Monthly!$B$3:$B$13747,"&lt;="&amp;PerEnd,Monthly!$F$3:$F$13747,FmtCrit)</f>
        <v>324000.0</v>
      </c>
      <c r="H84" s="20">
        <f>SUMIFS(INDEX(Monthly!$G$3:$P$13747,0,NumIdx),Monthly!$D$3:$D$13747,$A84,Monthly!$B$3:$B$13747,"&gt;="&amp;PriorStart,Monthly!$B$3:$B$13747,"&lt;="&amp;PriorEnd,Monthly!$F$3:$F$13747,FmtCrit)</f>
        <v>10975543.339999998</v>
      </c>
      <c r="I84" s="20">
        <f>SUMIFS(INDEX(Monthly!$G$3:$P$13747,0,DenIdx),Monthly!$D$3:$D$13747,$A84,Monthly!$B$3:$B$13747,"&gt;="&amp;PriorStart,Monthly!$B$3:$B$13747,"&lt;="&amp;PriorEnd,Monthly!$F$3:$F$13747,FmtCrit)</f>
        <v>324000.0</v>
      </c>
      <c r="J84" s="18">
        <f>IF(G84=0,"",IF(ValueMode=1,F84/G84,IF(OR(H84=0,I84=0),"",(F84/G84)/(H84/I84)-1)))</f>
        <v>34.727338765432094</v>
      </c>
      <c r="K84" s="19">
        <f>IF(J84="","",MAX(0,MIN(100,IF(ScaleMode=1,IF(OR(J84&lt;=0,$C$4&lt;=0),0,50+50*Direction*LN(J84/$C$4)/LN(LogK)),50+50*Direction*(J84-Benchmark)/Span))))</f>
        <v>43.927464404393795</v>
      </c>
      <c r="L84" s="18">
        <f>IF(J84="","",J84*Direction+ROW()/1000000000)</f>
        <v>34.727338849432094</v>
      </c>
      <c r="M84" s="20">
        <f>SUMIFS(INDEX(Monthly!$G$3:$P$13747,0,1),Monthly!$D$3:$D$13747,$A84,Monthly!$B$3:$B$13747,"&gt;="&amp;PerStart,Monthly!$B$3:$B$13747,"&lt;="&amp;PerEnd,Monthly!$F$3:$F$13747,FmtCrit)</f>
        <v>11251657.759999998</v>
      </c>
    </row>
    <row r="85" spans="1:13">
      <c r="A85" s="13" t="s">
        <v>207</v>
      </c>
      <c r="B85" s="17" t="s">
        <v>208</v>
      </c>
      <c r="C85" s="13" t="s">
        <v>243</v>
      </c>
      <c r="D85" s="13" t="s">
        <v>29</v>
      </c>
      <c r="E85" s="20">
        <f>COUNTIFS(Stores!$F$3:$F$608,$A85,Stores!$I$3:$I$608,FmtCrit,Stores!$L$3:$L$608,"&lt;="&amp;PerEnd)</f>
        <v>5</v>
      </c>
      <c r="F85" s="20">
        <f>SUMIFS(INDEX(Monthly!$G$3:$P$13747,0,NumIdx),Monthly!$D$3:$D$13747,$A85,Monthly!$B$3:$B$13747,"&gt;="&amp;PerStart,Monthly!$B$3:$B$13747,"&lt;="&amp;PerEnd,Monthly!$F$3:$F$13747,FmtCrit)</f>
        <v>16201686.64</v>
      </c>
      <c r="G85" s="20">
        <f>SUMIFS(INDEX(Monthly!$G$3:$P$13747,0,DenIdx),Monthly!$D$3:$D$13747,$A85,Monthly!$B$3:$B$13747,"&gt;="&amp;PerStart,Monthly!$B$3:$B$13747,"&lt;="&amp;PerEnd,Monthly!$F$3:$F$13747,FmtCrit)</f>
        <v>511200.0</v>
      </c>
      <c r="H85" s="20">
        <f>SUMIFS(INDEX(Monthly!$G$3:$P$13747,0,NumIdx),Monthly!$D$3:$D$13747,$A85,Monthly!$B$3:$B$13747,"&gt;="&amp;PriorStart,Monthly!$B$3:$B$13747,"&lt;="&amp;PriorEnd,Monthly!$F$3:$F$13747,FmtCrit)</f>
        <v>15754564.400000002</v>
      </c>
      <c r="I85" s="20">
        <f>SUMIFS(INDEX(Monthly!$G$3:$P$13747,0,DenIdx),Monthly!$D$3:$D$13747,$A85,Monthly!$B$3:$B$13747,"&gt;="&amp;PriorStart,Monthly!$B$3:$B$13747,"&lt;="&amp;PriorEnd,Monthly!$F$3:$F$13747,FmtCrit)</f>
        <v>511200.0</v>
      </c>
      <c r="J85" s="18">
        <f>IF(G85=0,"",IF(ValueMode=1,F85/G85,IF(OR(H85=0,I85=0),"",(F85/G85)/(H85/I85)-1)))</f>
        <v>31.693440219092334</v>
      </c>
      <c r="K85" s="19">
        <f>IF(J85="","",MAX(0,MIN(100,IF(ScaleMode=1,IF(OR(J85&lt;=0,$C$4&lt;=0),0,50+50*Direction*LN(J85/$C$4)/LN(LogK)),50+50*Direction*(J85-Benchmark)/Span))))</f>
        <v>35.75958270040394</v>
      </c>
      <c r="L85" s="18">
        <f>IF(J85="","",J85*Direction+ROW()/1000000000)</f>
        <v>31.693440304092334</v>
      </c>
      <c r="M85" s="20">
        <f>SUMIFS(INDEX(Monthly!$G$3:$P$13747,0,1),Monthly!$D$3:$D$13747,$A85,Monthly!$B$3:$B$13747,"&gt;="&amp;PerStart,Monthly!$B$3:$B$13747,"&lt;="&amp;PerEnd,Monthly!$F$3:$F$13747,FmtCrit)</f>
        <v>16201686.64</v>
      </c>
    </row>
    <row r="86" spans="1:13">
      <c r="A86" s="13" t="s">
        <v>209</v>
      </c>
      <c r="B86" s="17" t="s">
        <v>210</v>
      </c>
      <c r="C86" s="13" t="s">
        <v>243</v>
      </c>
      <c r="D86" s="13" t="s">
        <v>27</v>
      </c>
      <c r="E86" s="20">
        <f>COUNTIFS(Stores!$F$3:$F$608,$A86,Stores!$I$3:$I$608,FmtCrit,Stores!$L$3:$L$608,"&lt;="&amp;PerEnd)</f>
        <v>3</v>
      </c>
      <c r="F86" s="20">
        <f>SUMIFS(INDEX(Monthly!$G$3:$P$13747,0,NumIdx),Monthly!$D$3:$D$13747,$A86,Monthly!$B$3:$B$13747,"&gt;="&amp;PerStart,Monthly!$B$3:$B$13747,"&lt;="&amp;PerEnd,Monthly!$F$3:$F$13747,FmtCrit)</f>
        <v>17529356.54</v>
      </c>
      <c r="G86" s="20">
        <f>SUMIFS(INDEX(Monthly!$G$3:$P$13747,0,DenIdx),Monthly!$D$3:$D$13747,$A86,Monthly!$B$3:$B$13747,"&gt;="&amp;PerStart,Monthly!$B$3:$B$13747,"&lt;="&amp;PerEnd,Monthly!$F$3:$F$13747,FmtCrit)</f>
        <v>399600.0</v>
      </c>
      <c r="H86" s="20">
        <f>SUMIFS(INDEX(Monthly!$G$3:$P$13747,0,NumIdx),Monthly!$D$3:$D$13747,$A86,Monthly!$B$3:$B$13747,"&gt;="&amp;PriorStart,Monthly!$B$3:$B$13747,"&lt;="&amp;PriorEnd,Monthly!$F$3:$F$13747,FmtCrit)</f>
        <v>15822637.66</v>
      </c>
      <c r="I86" s="20">
        <f>SUMIFS(INDEX(Monthly!$G$3:$P$13747,0,DenIdx),Monthly!$D$3:$D$13747,$A86,Monthly!$B$3:$B$13747,"&gt;="&amp;PriorStart,Monthly!$B$3:$B$13747,"&lt;="&amp;PriorEnd,Monthly!$F$3:$F$13747,FmtCrit)</f>
        <v>399600.0</v>
      </c>
      <c r="J86" s="18">
        <f>IF(G86=0,"",IF(ValueMode=1,F86/G86,IF(OR(H86=0,I86=0),"",(F86/G86)/(H86/I86)-1)))</f>
        <v>43.86725860860861</v>
      </c>
      <c r="K86" s="19">
        <f>IF(J86="","",MAX(0,MIN(100,IF(ScaleMode=1,IF(OR(J86&lt;=0,$C$4&lt;=0),0,50+50*Direction*LN(J86/$C$4)/LN(LogK)),50+50*Direction*(J86-Benchmark)/Span))))</f>
        <v>64.80258907541668</v>
      </c>
      <c r="L86" s="18">
        <f>IF(J86="","",J86*Direction+ROW()/1000000000)</f>
        <v>43.86725869460861</v>
      </c>
      <c r="M86" s="20">
        <f>SUMIFS(INDEX(Monthly!$G$3:$P$13747,0,1),Monthly!$D$3:$D$13747,$A86,Monthly!$B$3:$B$13747,"&gt;="&amp;PerStart,Monthly!$B$3:$B$13747,"&lt;="&amp;PerEnd,Monthly!$F$3:$F$13747,FmtCrit)</f>
        <v>17529356.54</v>
      </c>
    </row>
    <row r="87" spans="1:13">
      <c r="A87" s="13" t="s">
        <v>211</v>
      </c>
      <c r="B87" s="17" t="s">
        <v>212</v>
      </c>
      <c r="C87" s="13" t="s">
        <v>243</v>
      </c>
      <c r="D87" s="13" t="s">
        <v>212</v>
      </c>
      <c r="E87" s="20">
        <f>COUNTIFS(Stores!$F$3:$F$608,$A87,Stores!$I$3:$I$608,FmtCrit,Stores!$L$3:$L$608,"&lt;="&amp;PerEnd)</f>
        <v>399</v>
      </c>
      <c r="F87" s="20">
        <f>SUMIFS(INDEX(Monthly!$G$3:$P$13747,0,NumIdx),Monthly!$D$3:$D$13747,$A87,Monthly!$B$3:$B$13747,"&gt;="&amp;PerStart,Monthly!$B$3:$B$13747,"&lt;="&amp;PerEnd,Monthly!$F$3:$F$13747,FmtCrit)</f>
        <v>1659930299.3500044</v>
      </c>
      <c r="G87" s="20">
        <f>SUMIFS(INDEX(Monthly!$G$3:$P$13747,0,DenIdx),Monthly!$D$3:$D$13747,$A87,Monthly!$B$3:$B$13747,"&gt;="&amp;PerStart,Monthly!$B$3:$B$13747,"&lt;="&amp;PerEnd,Monthly!$F$3:$F$13747,FmtCrit)</f>
        <v>47759500.0</v>
      </c>
      <c r="H87" s="20">
        <f>SUMIFS(INDEX(Monthly!$G$3:$P$13747,0,NumIdx),Monthly!$D$3:$D$13747,$A87,Monthly!$B$3:$B$13747,"&gt;="&amp;PriorStart,Monthly!$B$3:$B$13747,"&lt;="&amp;PriorEnd,Monthly!$F$3:$F$13747,FmtCrit)</f>
        <v>1500627847.7999973</v>
      </c>
      <c r="I87" s="20">
        <f>SUMIFS(INDEX(Monthly!$G$3:$P$13747,0,DenIdx),Monthly!$D$3:$D$13747,$A87,Monthly!$B$3:$B$13747,"&gt;="&amp;PriorStart,Monthly!$B$3:$B$13747,"&lt;="&amp;PriorEnd,Monthly!$F$3:$F$13747,FmtCrit)</f>
        <v>45189400.0</v>
      </c>
      <c r="J87" s="18">
        <f>IF(G87=0,"",IF(ValueMode=1,F87/G87,IF(OR(H87=0,I87=0),"",(F87/G87)/(H87/I87)-1)))</f>
        <v>34.75602339534552</v>
      </c>
      <c r="K87" s="19">
        <f>IF(J87="","",MAX(0,MIN(100,IF(ScaleMode=1,IF(OR(J87&lt;=0,$C$4&lt;=0),0,50+50*Direction*LN(J87/$C$4)/LN(LogK)),50+50*Direction*(J87-Benchmark)/Span))))</f>
        <v>44.0012341850965</v>
      </c>
      <c r="L87" s="18">
        <f>IF(J87="","",J87*Direction+ROW()/1000000000)</f>
        <v>34.75602348234552</v>
      </c>
      <c r="M87" s="20">
        <f>SUMIFS(INDEX(Monthly!$G$3:$P$13747,0,1),Monthly!$D$3:$D$13747,$A87,Monthly!$B$3:$B$13747,"&gt;="&amp;PerStart,Monthly!$B$3:$B$13747,"&lt;="&amp;PerEnd,Monthly!$F$3:$F$13747,FmtCrit)</f>
        <v>1659930299.3500044</v>
      </c>
    </row>
    <row r="88" spans="1:13">
      <c r="A88" s="13" t="s">
        <v>213</v>
      </c>
      <c r="B88" s="17" t="s">
        <v>214</v>
      </c>
      <c r="C88" s="13" t="s">
        <v>243</v>
      </c>
      <c r="D88" s="13" t="s">
        <v>31</v>
      </c>
      <c r="E88" s="20">
        <f>COUNTIFS(Stores!$F$3:$F$608,$A88,Stores!$I$3:$I$608,FmtCrit,Stores!$L$3:$L$608,"&lt;="&amp;PerEnd)</f>
        <v>3</v>
      </c>
      <c r="F88" s="20">
        <f>SUMIFS(INDEX(Monthly!$G$3:$P$13747,0,NumIdx),Monthly!$D$3:$D$13747,$A88,Monthly!$B$3:$B$13747,"&gt;="&amp;PerStart,Monthly!$B$3:$B$13747,"&lt;="&amp;PerEnd,Monthly!$F$3:$F$13747,FmtCrit)</f>
        <v>11590097.06</v>
      </c>
      <c r="G88" s="20">
        <f>SUMIFS(INDEX(Monthly!$G$3:$P$13747,0,DenIdx),Monthly!$D$3:$D$13747,$A88,Monthly!$B$3:$B$13747,"&gt;="&amp;PerStart,Monthly!$B$3:$B$13747,"&lt;="&amp;PerEnd,Monthly!$F$3:$F$13747,FmtCrit)</f>
        <v>425700.0</v>
      </c>
      <c r="H88" s="20">
        <f>SUMIFS(INDEX(Monthly!$G$3:$P$13747,0,NumIdx),Monthly!$D$3:$D$13747,$A88,Monthly!$B$3:$B$13747,"&gt;="&amp;PriorStart,Monthly!$B$3:$B$13747,"&lt;="&amp;PriorEnd,Monthly!$F$3:$F$13747,FmtCrit)</f>
        <v>10450240.79</v>
      </c>
      <c r="I88" s="20">
        <f>SUMIFS(INDEX(Monthly!$G$3:$P$13747,0,DenIdx),Monthly!$D$3:$D$13747,$A88,Monthly!$B$3:$B$13747,"&gt;="&amp;PriorStart,Monthly!$B$3:$B$13747,"&lt;="&amp;PriorEnd,Monthly!$F$3:$F$13747,FmtCrit)</f>
        <v>396000.0</v>
      </c>
      <c r="J88" s="18">
        <f>IF(G88=0,"",IF(ValueMode=1,F88/G88,IF(OR(H88=0,I88=0),"",(F88/G88)/(H88/I88)-1)))</f>
        <v>27.225973831336624</v>
      </c>
      <c r="K88" s="19">
        <f>IF(J88="","",MAX(0,MIN(100,IF(ScaleMode=1,IF(OR(J88&lt;=0,$C$4&lt;=0),0,50+50*Direction*LN(J88/$C$4)/LN(LogK)),50+50*Direction*(J88-Benchmark)/Span))))</f>
        <v>22.184350222320198</v>
      </c>
      <c r="L88" s="18">
        <f>IF(J88="","",J88*Direction+ROW()/1000000000)</f>
        <v>27.225973919336624</v>
      </c>
      <c r="M88" s="20">
        <f>SUMIFS(INDEX(Monthly!$G$3:$P$13747,0,1),Monthly!$D$3:$D$13747,$A88,Monthly!$B$3:$B$13747,"&gt;="&amp;PerStart,Monthly!$B$3:$B$13747,"&lt;="&amp;PerEnd,Monthly!$F$3:$F$13747,FmtCrit)</f>
        <v>11590097.06</v>
      </c>
    </row>
  </sheetData>
  <pageMargins left="0.7" right="0.7" top="0.75" bottom="0.75" header="0.3" footer="0.3"/>
  <pageSetup fitToHeight="0" orientation="landscape"/>
</worksheet>
</file>

<file path=xl/worksheets/sheet8.xml><?xml version="1.0" encoding="utf-8"?>
<worksheet xmlns="http://schemas.openxmlformats.org/spreadsheetml/2006/main" xmlns:r="http://schemas.openxmlformats.org/officeDocument/2006/relationships">
  <sheetPr>
    <pageSetUpPr fitToPage="1"/>
  </sheetPr>
  <dimension ref="A1:L608"/>
  <sheetViews>
    <sheetView showGridLines="0" workbookViewId="0">
      <pane ySplit="2" topLeftCell="A3" activePane="bottomLeft" state="frozen"/>
      <selection pane="bottomLeft"/>
    </sheetView>
  </sheetViews>
  <sheetFormatPr defaultRowHeight="15"/>
  <cols>
    <col min="1" max="1" width="10.7109375" customWidth="1"/>
    <col min="2" max="2" width="24.7109375" customWidth="1"/>
    <col min="3" max="3" width="16.7109375" customWidth="1"/>
    <col min="4" max="4" width="20.7109375" customWidth="1"/>
    <col min="5" max="5" width="10.7109375" customWidth="1"/>
    <col min="6" max="6" width="12.7109375" customWidth="1"/>
    <col min="7" max="7" width="14.7109375" customWidth="1"/>
    <col min="8" max="8" width="15.7109375" customWidth="1"/>
    <col min="9" max="9" width="11.7109375" customWidth="1"/>
    <col min="10" max="10" width="9.7109375" customWidth="1"/>
    <col min="11" max="11" width="12.7109375" customWidth="1"/>
    <col min="12" max="12" width="14.7109375" customWidth="1"/>
  </cols>
  <sheetData>
    <row r="1" spans="1:12">
      <c r="A1" s="28" t="s">
        <v>244</v>
      </c>
    </row>
    <row r="2" spans="1:12">
      <c r="A2" s="29" t="s">
        <v>245</v>
      </c>
      <c r="B2" s="29" t="s">
        <v>246</v>
      </c>
      <c r="C2" s="29" t="s">
        <v>247</v>
      </c>
      <c r="D2" s="29" t="s">
        <v>43</v>
      </c>
      <c r="E2" s="29" t="s">
        <v>248</v>
      </c>
      <c r="F2" s="29" t="s">
        <v>249</v>
      </c>
      <c r="G2" s="29" t="s">
        <v>250</v>
      </c>
      <c r="H2" s="29" t="s">
        <v>235</v>
      </c>
      <c r="I2" s="29" t="s">
        <v>251</v>
      </c>
      <c r="J2" s="29" t="s">
        <v>252</v>
      </c>
      <c r="K2" s="29" t="s">
        <v>253</v>
      </c>
      <c r="L2" s="29" t="s">
        <v>254</v>
      </c>
    </row>
    <row r="3" spans="1:12">
      <c r="A3" s="27" t="s">
        <v>255</v>
      </c>
      <c r="B3" s="27" t="s">
        <v>256</v>
      </c>
      <c r="C3" s="27" t="s">
        <v>256</v>
      </c>
      <c r="D3" s="27" t="s">
        <v>52</v>
      </c>
      <c r="E3" s="27" t="s">
        <v>51</v>
      </c>
      <c r="F3" s="27" t="s">
        <v>211</v>
      </c>
      <c r="G3" s="27" t="s">
        <v>212</v>
      </c>
      <c r="H3" s="27" t="s">
        <v>36</v>
      </c>
      <c r="I3" s="27" t="s">
        <v>257</v>
      </c>
      <c r="J3" s="30">
        <v>9000</v>
      </c>
      <c r="K3" s="27" t="s">
        <v>258</v>
      </c>
      <c r="L3" s="31">
        <v>200711</v>
      </c>
    </row>
    <row r="4" spans="1:12">
      <c r="A4" s="27" t="s">
        <v>259</v>
      </c>
      <c r="B4" s="27" t="s">
        <v>260</v>
      </c>
      <c r="C4" s="27" t="s">
        <v>261</v>
      </c>
      <c r="D4" s="27" t="s">
        <v>52</v>
      </c>
      <c r="E4" s="27" t="s">
        <v>51</v>
      </c>
      <c r="F4" s="27" t="s">
        <v>211</v>
      </c>
      <c r="G4" s="27" t="s">
        <v>212</v>
      </c>
      <c r="H4" s="27" t="s">
        <v>36</v>
      </c>
      <c r="I4" s="27" t="s">
        <v>262</v>
      </c>
      <c r="J4" s="30">
        <v>7600</v>
      </c>
      <c r="K4" s="27" t="s">
        <v>263</v>
      </c>
      <c r="L4" s="31">
        <v>201401</v>
      </c>
    </row>
    <row r="5" spans="1:12">
      <c r="A5" s="27" t="s">
        <v>264</v>
      </c>
      <c r="B5" s="27" t="s">
        <v>265</v>
      </c>
      <c r="C5" s="27" t="s">
        <v>265</v>
      </c>
      <c r="D5" s="27" t="s">
        <v>54</v>
      </c>
      <c r="E5" s="27" t="s">
        <v>53</v>
      </c>
      <c r="F5" s="27" t="s">
        <v>211</v>
      </c>
      <c r="G5" s="27" t="s">
        <v>212</v>
      </c>
      <c r="H5" s="27" t="s">
        <v>34</v>
      </c>
      <c r="I5" s="27" t="s">
        <v>257</v>
      </c>
      <c r="J5" s="30">
        <v>11300</v>
      </c>
      <c r="K5" s="27" t="s">
        <v>266</v>
      </c>
      <c r="L5" s="31">
        <v>200902</v>
      </c>
    </row>
    <row r="6" spans="1:12">
      <c r="A6" s="27" t="s">
        <v>267</v>
      </c>
      <c r="B6" s="27" t="s">
        <v>268</v>
      </c>
      <c r="C6" s="27" t="s">
        <v>268</v>
      </c>
      <c r="D6" s="27" t="s">
        <v>54</v>
      </c>
      <c r="E6" s="27" t="s">
        <v>53</v>
      </c>
      <c r="F6" s="27" t="s">
        <v>211</v>
      </c>
      <c r="G6" s="27" t="s">
        <v>212</v>
      </c>
      <c r="H6" s="27" t="s">
        <v>34</v>
      </c>
      <c r="I6" s="27" t="s">
        <v>257</v>
      </c>
      <c r="J6" s="30">
        <v>11300</v>
      </c>
      <c r="K6" s="27" t="s">
        <v>269</v>
      </c>
      <c r="L6" s="31">
        <v>201912</v>
      </c>
    </row>
    <row r="7" spans="1:12">
      <c r="A7" s="27" t="s">
        <v>270</v>
      </c>
      <c r="B7" s="27" t="s">
        <v>271</v>
      </c>
      <c r="C7" s="27" t="s">
        <v>268</v>
      </c>
      <c r="D7" s="27" t="s">
        <v>54</v>
      </c>
      <c r="E7" s="27" t="s">
        <v>53</v>
      </c>
      <c r="F7" s="27" t="s">
        <v>211</v>
      </c>
      <c r="G7" s="27" t="s">
        <v>212</v>
      </c>
      <c r="H7" s="27" t="s">
        <v>34</v>
      </c>
      <c r="I7" s="27" t="s">
        <v>262</v>
      </c>
      <c r="J7" s="30">
        <v>7800</v>
      </c>
      <c r="K7" s="27" t="s">
        <v>272</v>
      </c>
      <c r="L7" s="31">
        <v>202307</v>
      </c>
    </row>
    <row r="8" spans="1:12">
      <c r="A8" s="27" t="s">
        <v>273</v>
      </c>
      <c r="B8" s="27" t="s">
        <v>268</v>
      </c>
      <c r="C8" s="27" t="s">
        <v>268</v>
      </c>
      <c r="D8" s="27" t="s">
        <v>54</v>
      </c>
      <c r="E8" s="27" t="s">
        <v>53</v>
      </c>
      <c r="F8" s="27" t="s">
        <v>211</v>
      </c>
      <c r="G8" s="27" t="s">
        <v>212</v>
      </c>
      <c r="H8" s="27" t="s">
        <v>34</v>
      </c>
      <c r="I8" s="27" t="s">
        <v>257</v>
      </c>
      <c r="J8" s="30">
        <v>10700</v>
      </c>
      <c r="K8" s="27" t="s">
        <v>274</v>
      </c>
      <c r="L8" s="31">
        <v>201008</v>
      </c>
    </row>
    <row r="9" spans="1:12">
      <c r="A9" s="27" t="s">
        <v>275</v>
      </c>
      <c r="B9" s="27" t="s">
        <v>268</v>
      </c>
      <c r="C9" s="27" t="s">
        <v>268</v>
      </c>
      <c r="D9" s="27" t="s">
        <v>54</v>
      </c>
      <c r="E9" s="27" t="s">
        <v>53</v>
      </c>
      <c r="F9" s="27" t="s">
        <v>211</v>
      </c>
      <c r="G9" s="27" t="s">
        <v>212</v>
      </c>
      <c r="H9" s="27" t="s">
        <v>34</v>
      </c>
      <c r="I9" s="27" t="s">
        <v>257</v>
      </c>
      <c r="J9" s="30">
        <v>11400</v>
      </c>
      <c r="K9" s="27" t="s">
        <v>276</v>
      </c>
      <c r="L9" s="31">
        <v>202101</v>
      </c>
    </row>
    <row r="10" spans="1:12">
      <c r="A10" s="27" t="s">
        <v>277</v>
      </c>
      <c r="B10" s="27" t="s">
        <v>265</v>
      </c>
      <c r="C10" s="27" t="s">
        <v>265</v>
      </c>
      <c r="D10" s="27" t="s">
        <v>54</v>
      </c>
      <c r="E10" s="27" t="s">
        <v>53</v>
      </c>
      <c r="F10" s="27" t="s">
        <v>211</v>
      </c>
      <c r="G10" s="27" t="s">
        <v>212</v>
      </c>
      <c r="H10" s="27" t="s">
        <v>34</v>
      </c>
      <c r="I10" s="27" t="s">
        <v>257</v>
      </c>
      <c r="J10" s="30">
        <v>11100</v>
      </c>
      <c r="K10" s="27" t="s">
        <v>278</v>
      </c>
      <c r="L10" s="31">
        <v>202211</v>
      </c>
    </row>
    <row r="11" spans="1:12">
      <c r="A11" s="27" t="s">
        <v>279</v>
      </c>
      <c r="B11" s="27" t="s">
        <v>280</v>
      </c>
      <c r="C11" s="27" t="s">
        <v>280</v>
      </c>
      <c r="D11" s="27" t="s">
        <v>56</v>
      </c>
      <c r="E11" s="27" t="s">
        <v>55</v>
      </c>
      <c r="F11" s="27" t="s">
        <v>211</v>
      </c>
      <c r="G11" s="27" t="s">
        <v>212</v>
      </c>
      <c r="H11" s="27" t="s">
        <v>34</v>
      </c>
      <c r="I11" s="27" t="s">
        <v>257</v>
      </c>
      <c r="J11" s="30">
        <v>7000</v>
      </c>
      <c r="K11" s="27" t="s">
        <v>281</v>
      </c>
      <c r="L11" s="31">
        <v>201512</v>
      </c>
    </row>
    <row r="12" spans="1:12">
      <c r="A12" s="27" t="s">
        <v>282</v>
      </c>
      <c r="B12" s="27" t="s">
        <v>283</v>
      </c>
      <c r="C12" s="27" t="s">
        <v>283</v>
      </c>
      <c r="D12" s="27" t="s">
        <v>56</v>
      </c>
      <c r="E12" s="27" t="s">
        <v>55</v>
      </c>
      <c r="F12" s="27" t="s">
        <v>211</v>
      </c>
      <c r="G12" s="27" t="s">
        <v>212</v>
      </c>
      <c r="H12" s="27" t="s">
        <v>34</v>
      </c>
      <c r="I12" s="27" t="s">
        <v>257</v>
      </c>
      <c r="J12" s="30">
        <v>9500</v>
      </c>
      <c r="K12" s="27" t="s">
        <v>284</v>
      </c>
      <c r="L12" s="31">
        <v>202305</v>
      </c>
    </row>
    <row r="13" spans="1:12">
      <c r="A13" s="27" t="s">
        <v>285</v>
      </c>
      <c r="B13" s="27" t="s">
        <v>280</v>
      </c>
      <c r="C13" s="27" t="s">
        <v>280</v>
      </c>
      <c r="D13" s="27" t="s">
        <v>56</v>
      </c>
      <c r="E13" s="27" t="s">
        <v>55</v>
      </c>
      <c r="F13" s="27" t="s">
        <v>211</v>
      </c>
      <c r="G13" s="27" t="s">
        <v>212</v>
      </c>
      <c r="H13" s="27" t="s">
        <v>34</v>
      </c>
      <c r="I13" s="27" t="s">
        <v>257</v>
      </c>
      <c r="J13" s="30">
        <v>11500</v>
      </c>
      <c r="K13" s="27" t="s">
        <v>286</v>
      </c>
      <c r="L13" s="31">
        <v>201105</v>
      </c>
    </row>
    <row r="14" spans="1:12">
      <c r="A14" s="27" t="s">
        <v>287</v>
      </c>
      <c r="B14" s="27" t="s">
        <v>288</v>
      </c>
      <c r="C14" s="27" t="s">
        <v>280</v>
      </c>
      <c r="D14" s="27" t="s">
        <v>56</v>
      </c>
      <c r="E14" s="27" t="s">
        <v>55</v>
      </c>
      <c r="F14" s="27" t="s">
        <v>211</v>
      </c>
      <c r="G14" s="27" t="s">
        <v>212</v>
      </c>
      <c r="H14" s="27" t="s">
        <v>34</v>
      </c>
      <c r="I14" s="27" t="s">
        <v>289</v>
      </c>
      <c r="J14" s="30">
        <v>25100</v>
      </c>
      <c r="K14" s="27" t="s">
        <v>290</v>
      </c>
      <c r="L14" s="31">
        <v>202204</v>
      </c>
    </row>
    <row r="15" spans="1:12">
      <c r="A15" s="27" t="s">
        <v>291</v>
      </c>
      <c r="B15" s="27" t="s">
        <v>292</v>
      </c>
      <c r="C15" s="27" t="s">
        <v>292</v>
      </c>
      <c r="D15" s="27" t="s">
        <v>58</v>
      </c>
      <c r="E15" s="27" t="s">
        <v>57</v>
      </c>
      <c r="F15" s="27" t="s">
        <v>211</v>
      </c>
      <c r="G15" s="27" t="s">
        <v>212</v>
      </c>
      <c r="H15" s="27" t="s">
        <v>35</v>
      </c>
      <c r="I15" s="27" t="s">
        <v>257</v>
      </c>
      <c r="J15" s="30">
        <v>11300</v>
      </c>
      <c r="K15" s="27" t="s">
        <v>293</v>
      </c>
      <c r="L15" s="31">
        <v>202005</v>
      </c>
    </row>
    <row r="16" spans="1:12">
      <c r="A16" s="27" t="s">
        <v>294</v>
      </c>
      <c r="B16" s="27" t="s">
        <v>295</v>
      </c>
      <c r="C16" s="27" t="s">
        <v>292</v>
      </c>
      <c r="D16" s="27" t="s">
        <v>58</v>
      </c>
      <c r="E16" s="27" t="s">
        <v>57</v>
      </c>
      <c r="F16" s="27" t="s">
        <v>211</v>
      </c>
      <c r="G16" s="27" t="s">
        <v>212</v>
      </c>
      <c r="H16" s="27" t="s">
        <v>35</v>
      </c>
      <c r="I16" s="27" t="s">
        <v>262</v>
      </c>
      <c r="J16" s="30">
        <v>6700</v>
      </c>
      <c r="K16" s="27" t="s">
        <v>296</v>
      </c>
      <c r="L16" s="31">
        <v>202002</v>
      </c>
    </row>
    <row r="17" spans="1:12">
      <c r="A17" s="27" t="s">
        <v>297</v>
      </c>
      <c r="B17" s="27" t="s">
        <v>295</v>
      </c>
      <c r="C17" s="27" t="s">
        <v>292</v>
      </c>
      <c r="D17" s="27" t="s">
        <v>58</v>
      </c>
      <c r="E17" s="27" t="s">
        <v>57</v>
      </c>
      <c r="F17" s="27" t="s">
        <v>211</v>
      </c>
      <c r="G17" s="27" t="s">
        <v>212</v>
      </c>
      <c r="H17" s="27" t="s">
        <v>35</v>
      </c>
      <c r="I17" s="27" t="s">
        <v>262</v>
      </c>
      <c r="J17" s="30">
        <v>7600</v>
      </c>
      <c r="K17" s="27" t="s">
        <v>298</v>
      </c>
      <c r="L17" s="31">
        <v>201901</v>
      </c>
    </row>
    <row r="18" spans="1:12">
      <c r="A18" s="27" t="s">
        <v>299</v>
      </c>
      <c r="B18" s="27" t="s">
        <v>300</v>
      </c>
      <c r="C18" s="27" t="s">
        <v>301</v>
      </c>
      <c r="D18" s="27" t="s">
        <v>58</v>
      </c>
      <c r="E18" s="27" t="s">
        <v>57</v>
      </c>
      <c r="F18" s="27" t="s">
        <v>211</v>
      </c>
      <c r="G18" s="27" t="s">
        <v>212</v>
      </c>
      <c r="H18" s="27" t="s">
        <v>35</v>
      </c>
      <c r="I18" s="27" t="s">
        <v>262</v>
      </c>
      <c r="J18" s="30">
        <v>7500</v>
      </c>
      <c r="K18" s="27" t="s">
        <v>302</v>
      </c>
      <c r="L18" s="31">
        <v>202011</v>
      </c>
    </row>
    <row r="19" spans="1:12">
      <c r="A19" s="27" t="s">
        <v>303</v>
      </c>
      <c r="B19" s="27" t="s">
        <v>304</v>
      </c>
      <c r="C19" s="27" t="s">
        <v>305</v>
      </c>
      <c r="D19" s="27" t="s">
        <v>58</v>
      </c>
      <c r="E19" s="27" t="s">
        <v>57</v>
      </c>
      <c r="F19" s="27" t="s">
        <v>211</v>
      </c>
      <c r="G19" s="27" t="s">
        <v>212</v>
      </c>
      <c r="H19" s="27" t="s">
        <v>35</v>
      </c>
      <c r="I19" s="27" t="s">
        <v>262</v>
      </c>
      <c r="J19" s="30">
        <v>7500</v>
      </c>
      <c r="K19" s="27" t="s">
        <v>306</v>
      </c>
      <c r="L19" s="31">
        <v>200711</v>
      </c>
    </row>
    <row r="20" spans="1:12">
      <c r="A20" s="27" t="s">
        <v>307</v>
      </c>
      <c r="B20" s="27" t="s">
        <v>301</v>
      </c>
      <c r="C20" s="27" t="s">
        <v>301</v>
      </c>
      <c r="D20" s="27" t="s">
        <v>58</v>
      </c>
      <c r="E20" s="27" t="s">
        <v>57</v>
      </c>
      <c r="F20" s="27" t="s">
        <v>211</v>
      </c>
      <c r="G20" s="27" t="s">
        <v>212</v>
      </c>
      <c r="H20" s="27" t="s">
        <v>35</v>
      </c>
      <c r="I20" s="27" t="s">
        <v>257</v>
      </c>
      <c r="J20" s="30">
        <v>10700</v>
      </c>
      <c r="K20" s="27" t="s">
        <v>308</v>
      </c>
      <c r="L20" s="31">
        <v>202202</v>
      </c>
    </row>
    <row r="21" spans="1:12">
      <c r="A21" s="27" t="s">
        <v>309</v>
      </c>
      <c r="B21" s="27" t="s">
        <v>305</v>
      </c>
      <c r="C21" s="27" t="s">
        <v>305</v>
      </c>
      <c r="D21" s="27" t="s">
        <v>58</v>
      </c>
      <c r="E21" s="27" t="s">
        <v>57</v>
      </c>
      <c r="F21" s="27" t="s">
        <v>211</v>
      </c>
      <c r="G21" s="27" t="s">
        <v>212</v>
      </c>
      <c r="H21" s="27" t="s">
        <v>35</v>
      </c>
      <c r="I21" s="27" t="s">
        <v>257</v>
      </c>
      <c r="J21" s="30">
        <v>10400</v>
      </c>
      <c r="K21" s="27" t="s">
        <v>310</v>
      </c>
      <c r="L21" s="31">
        <v>202604</v>
      </c>
    </row>
    <row r="22" spans="1:12">
      <c r="A22" s="27" t="s">
        <v>311</v>
      </c>
      <c r="B22" s="27" t="s">
        <v>312</v>
      </c>
      <c r="C22" s="27" t="s">
        <v>313</v>
      </c>
      <c r="D22" s="27" t="s">
        <v>58</v>
      </c>
      <c r="E22" s="27" t="s">
        <v>57</v>
      </c>
      <c r="F22" s="27" t="s">
        <v>211</v>
      </c>
      <c r="G22" s="27" t="s">
        <v>212</v>
      </c>
      <c r="H22" s="27" t="s">
        <v>35</v>
      </c>
      <c r="I22" s="27" t="s">
        <v>289</v>
      </c>
      <c r="J22" s="30">
        <v>19100</v>
      </c>
      <c r="K22" s="27" t="s">
        <v>314</v>
      </c>
      <c r="L22" s="31">
        <v>200911</v>
      </c>
    </row>
    <row r="23" spans="1:12">
      <c r="A23" s="27" t="s">
        <v>315</v>
      </c>
      <c r="B23" s="27" t="s">
        <v>301</v>
      </c>
      <c r="C23" s="27" t="s">
        <v>301</v>
      </c>
      <c r="D23" s="27" t="s">
        <v>58</v>
      </c>
      <c r="E23" s="27" t="s">
        <v>57</v>
      </c>
      <c r="F23" s="27" t="s">
        <v>211</v>
      </c>
      <c r="G23" s="27" t="s">
        <v>212</v>
      </c>
      <c r="H23" s="27" t="s">
        <v>35</v>
      </c>
      <c r="I23" s="27" t="s">
        <v>257</v>
      </c>
      <c r="J23" s="30">
        <v>8100</v>
      </c>
      <c r="K23" s="27" t="s">
        <v>316</v>
      </c>
      <c r="L23" s="31">
        <v>202110</v>
      </c>
    </row>
    <row r="24" spans="1:12">
      <c r="A24" s="27" t="s">
        <v>317</v>
      </c>
      <c r="B24" s="27" t="s">
        <v>300</v>
      </c>
      <c r="C24" s="27" t="s">
        <v>301</v>
      </c>
      <c r="D24" s="27" t="s">
        <v>58</v>
      </c>
      <c r="E24" s="27" t="s">
        <v>57</v>
      </c>
      <c r="F24" s="27" t="s">
        <v>211</v>
      </c>
      <c r="G24" s="27" t="s">
        <v>212</v>
      </c>
      <c r="H24" s="27" t="s">
        <v>35</v>
      </c>
      <c r="I24" s="27" t="s">
        <v>262</v>
      </c>
      <c r="J24" s="30">
        <v>5100</v>
      </c>
      <c r="K24" s="27" t="s">
        <v>318</v>
      </c>
      <c r="L24" s="31">
        <v>201512</v>
      </c>
    </row>
    <row r="25" spans="1:12">
      <c r="A25" s="27" t="s">
        <v>319</v>
      </c>
      <c r="B25" s="27" t="s">
        <v>320</v>
      </c>
      <c r="C25" s="27" t="s">
        <v>321</v>
      </c>
      <c r="D25" s="27" t="s">
        <v>60</v>
      </c>
      <c r="E25" s="27" t="s">
        <v>59</v>
      </c>
      <c r="F25" s="27" t="s">
        <v>211</v>
      </c>
      <c r="G25" s="27" t="s">
        <v>212</v>
      </c>
      <c r="H25" s="27" t="s">
        <v>36</v>
      </c>
      <c r="I25" s="27" t="s">
        <v>289</v>
      </c>
      <c r="J25" s="30">
        <v>19400</v>
      </c>
      <c r="K25" s="27" t="s">
        <v>322</v>
      </c>
      <c r="L25" s="31">
        <v>202305</v>
      </c>
    </row>
    <row r="26" spans="1:12">
      <c r="A26" s="27" t="s">
        <v>323</v>
      </c>
      <c r="B26" s="27" t="s">
        <v>320</v>
      </c>
      <c r="C26" s="27" t="s">
        <v>321</v>
      </c>
      <c r="D26" s="27" t="s">
        <v>60</v>
      </c>
      <c r="E26" s="27" t="s">
        <v>59</v>
      </c>
      <c r="F26" s="27" t="s">
        <v>211</v>
      </c>
      <c r="G26" s="27" t="s">
        <v>212</v>
      </c>
      <c r="H26" s="27" t="s">
        <v>36</v>
      </c>
      <c r="I26" s="27" t="s">
        <v>289</v>
      </c>
      <c r="J26" s="30">
        <v>26300</v>
      </c>
      <c r="K26" s="27" t="s">
        <v>324</v>
      </c>
      <c r="L26" s="31">
        <v>201408</v>
      </c>
    </row>
    <row r="27" spans="1:12">
      <c r="A27" s="27" t="s">
        <v>325</v>
      </c>
      <c r="B27" s="27" t="s">
        <v>326</v>
      </c>
      <c r="C27" s="27" t="s">
        <v>326</v>
      </c>
      <c r="D27" s="27" t="s">
        <v>60</v>
      </c>
      <c r="E27" s="27" t="s">
        <v>59</v>
      </c>
      <c r="F27" s="27" t="s">
        <v>211</v>
      </c>
      <c r="G27" s="27" t="s">
        <v>212</v>
      </c>
      <c r="H27" s="27" t="s">
        <v>36</v>
      </c>
      <c r="I27" s="27" t="s">
        <v>257</v>
      </c>
      <c r="J27" s="30">
        <v>6500</v>
      </c>
      <c r="K27" s="27" t="s">
        <v>327</v>
      </c>
      <c r="L27" s="31">
        <v>202306</v>
      </c>
    </row>
    <row r="28" spans="1:12">
      <c r="A28" s="27" t="s">
        <v>328</v>
      </c>
      <c r="B28" s="27" t="s">
        <v>329</v>
      </c>
      <c r="C28" s="27" t="s">
        <v>329</v>
      </c>
      <c r="D28" s="27" t="s">
        <v>60</v>
      </c>
      <c r="E28" s="27" t="s">
        <v>59</v>
      </c>
      <c r="F28" s="27" t="s">
        <v>211</v>
      </c>
      <c r="G28" s="27" t="s">
        <v>212</v>
      </c>
      <c r="H28" s="27" t="s">
        <v>36</v>
      </c>
      <c r="I28" s="27" t="s">
        <v>257</v>
      </c>
      <c r="J28" s="30">
        <v>8600</v>
      </c>
      <c r="K28" s="27" t="s">
        <v>330</v>
      </c>
      <c r="L28" s="31">
        <v>201708</v>
      </c>
    </row>
    <row r="29" spans="1:12">
      <c r="A29" s="27" t="s">
        <v>331</v>
      </c>
      <c r="B29" s="27" t="s">
        <v>332</v>
      </c>
      <c r="C29" s="27" t="s">
        <v>332</v>
      </c>
      <c r="D29" s="27" t="s">
        <v>60</v>
      </c>
      <c r="E29" s="27" t="s">
        <v>59</v>
      </c>
      <c r="F29" s="27" t="s">
        <v>211</v>
      </c>
      <c r="G29" s="27" t="s">
        <v>212</v>
      </c>
      <c r="H29" s="27" t="s">
        <v>36</v>
      </c>
      <c r="I29" s="27" t="s">
        <v>257</v>
      </c>
      <c r="J29" s="30">
        <v>8400</v>
      </c>
      <c r="K29" s="27" t="s">
        <v>333</v>
      </c>
      <c r="L29" s="31">
        <v>202306</v>
      </c>
    </row>
    <row r="30" spans="1:12">
      <c r="A30" s="27" t="s">
        <v>334</v>
      </c>
      <c r="B30" s="27" t="s">
        <v>335</v>
      </c>
      <c r="C30" s="27" t="s">
        <v>335</v>
      </c>
      <c r="D30" s="27" t="s">
        <v>60</v>
      </c>
      <c r="E30" s="27" t="s">
        <v>59</v>
      </c>
      <c r="F30" s="27" t="s">
        <v>211</v>
      </c>
      <c r="G30" s="27" t="s">
        <v>212</v>
      </c>
      <c r="H30" s="27" t="s">
        <v>36</v>
      </c>
      <c r="I30" s="27" t="s">
        <v>257</v>
      </c>
      <c r="J30" s="30">
        <v>8800</v>
      </c>
      <c r="K30" s="27" t="s">
        <v>336</v>
      </c>
      <c r="L30" s="31">
        <v>202111</v>
      </c>
    </row>
    <row r="31" spans="1:12">
      <c r="A31" s="27" t="s">
        <v>337</v>
      </c>
      <c r="B31" s="27" t="s">
        <v>329</v>
      </c>
      <c r="C31" s="27" t="s">
        <v>329</v>
      </c>
      <c r="D31" s="27" t="s">
        <v>60</v>
      </c>
      <c r="E31" s="27" t="s">
        <v>59</v>
      </c>
      <c r="F31" s="27" t="s">
        <v>211</v>
      </c>
      <c r="G31" s="27" t="s">
        <v>212</v>
      </c>
      <c r="H31" s="27" t="s">
        <v>36</v>
      </c>
      <c r="I31" s="27" t="s">
        <v>257</v>
      </c>
      <c r="J31" s="30">
        <v>8100</v>
      </c>
      <c r="K31" s="27" t="s">
        <v>338</v>
      </c>
      <c r="L31" s="31">
        <v>201806</v>
      </c>
    </row>
    <row r="32" spans="1:12">
      <c r="A32" s="27" t="s">
        <v>339</v>
      </c>
      <c r="B32" s="27" t="s">
        <v>340</v>
      </c>
      <c r="C32" s="27" t="s">
        <v>340</v>
      </c>
      <c r="D32" s="27" t="s">
        <v>60</v>
      </c>
      <c r="E32" s="27" t="s">
        <v>59</v>
      </c>
      <c r="F32" s="27" t="s">
        <v>211</v>
      </c>
      <c r="G32" s="27" t="s">
        <v>212</v>
      </c>
      <c r="H32" s="27" t="s">
        <v>36</v>
      </c>
      <c r="I32" s="27" t="s">
        <v>257</v>
      </c>
      <c r="J32" s="30">
        <v>7600</v>
      </c>
      <c r="K32" s="27" t="s">
        <v>341</v>
      </c>
      <c r="L32" s="31">
        <v>201306</v>
      </c>
    </row>
    <row r="33" spans="1:12">
      <c r="A33" s="27" t="s">
        <v>342</v>
      </c>
      <c r="B33" s="27" t="s">
        <v>343</v>
      </c>
      <c r="C33" s="27" t="s">
        <v>344</v>
      </c>
      <c r="D33" s="27" t="s">
        <v>60</v>
      </c>
      <c r="E33" s="27" t="s">
        <v>59</v>
      </c>
      <c r="F33" s="27" t="s">
        <v>211</v>
      </c>
      <c r="G33" s="27" t="s">
        <v>212</v>
      </c>
      <c r="H33" s="27" t="s">
        <v>36</v>
      </c>
      <c r="I33" s="27" t="s">
        <v>262</v>
      </c>
      <c r="J33" s="30">
        <v>5900</v>
      </c>
      <c r="K33" s="27" t="s">
        <v>345</v>
      </c>
      <c r="L33" s="31">
        <v>200707</v>
      </c>
    </row>
    <row r="34" spans="1:12">
      <c r="A34" s="27" t="s">
        <v>346</v>
      </c>
      <c r="B34" s="27" t="s">
        <v>347</v>
      </c>
      <c r="C34" s="27" t="s">
        <v>347</v>
      </c>
      <c r="D34" s="27" t="s">
        <v>60</v>
      </c>
      <c r="E34" s="27" t="s">
        <v>59</v>
      </c>
      <c r="F34" s="27" t="s">
        <v>211</v>
      </c>
      <c r="G34" s="27" t="s">
        <v>212</v>
      </c>
      <c r="H34" s="27" t="s">
        <v>36</v>
      </c>
      <c r="I34" s="27" t="s">
        <v>257</v>
      </c>
      <c r="J34" s="30">
        <v>9400</v>
      </c>
      <c r="K34" s="27" t="s">
        <v>348</v>
      </c>
      <c r="L34" s="31">
        <v>202506</v>
      </c>
    </row>
    <row r="35" spans="1:12">
      <c r="A35" s="27" t="s">
        <v>349</v>
      </c>
      <c r="B35" s="27" t="s">
        <v>350</v>
      </c>
      <c r="C35" s="27" t="s">
        <v>329</v>
      </c>
      <c r="D35" s="27" t="s">
        <v>60</v>
      </c>
      <c r="E35" s="27" t="s">
        <v>59</v>
      </c>
      <c r="F35" s="27" t="s">
        <v>211</v>
      </c>
      <c r="G35" s="27" t="s">
        <v>212</v>
      </c>
      <c r="H35" s="27" t="s">
        <v>36</v>
      </c>
      <c r="I35" s="27" t="s">
        <v>262</v>
      </c>
      <c r="J35" s="30">
        <v>4500</v>
      </c>
      <c r="K35" s="27" t="s">
        <v>351</v>
      </c>
      <c r="L35" s="31">
        <v>201410</v>
      </c>
    </row>
    <row r="36" spans="1:12">
      <c r="A36" s="27" t="s">
        <v>352</v>
      </c>
      <c r="B36" s="27" t="s">
        <v>340</v>
      </c>
      <c r="C36" s="27" t="s">
        <v>340</v>
      </c>
      <c r="D36" s="27" t="s">
        <v>60</v>
      </c>
      <c r="E36" s="27" t="s">
        <v>59</v>
      </c>
      <c r="F36" s="27" t="s">
        <v>211</v>
      </c>
      <c r="G36" s="27" t="s">
        <v>212</v>
      </c>
      <c r="H36" s="27" t="s">
        <v>36</v>
      </c>
      <c r="I36" s="27" t="s">
        <v>257</v>
      </c>
      <c r="J36" s="30">
        <v>7100</v>
      </c>
      <c r="K36" s="27" t="s">
        <v>353</v>
      </c>
      <c r="L36" s="31">
        <v>201303</v>
      </c>
    </row>
    <row r="37" spans="1:12">
      <c r="A37" s="27" t="s">
        <v>354</v>
      </c>
      <c r="B37" s="27" t="s">
        <v>355</v>
      </c>
      <c r="C37" s="27" t="s">
        <v>340</v>
      </c>
      <c r="D37" s="27" t="s">
        <v>60</v>
      </c>
      <c r="E37" s="27" t="s">
        <v>59</v>
      </c>
      <c r="F37" s="27" t="s">
        <v>211</v>
      </c>
      <c r="G37" s="27" t="s">
        <v>212</v>
      </c>
      <c r="H37" s="27" t="s">
        <v>36</v>
      </c>
      <c r="I37" s="27" t="s">
        <v>262</v>
      </c>
      <c r="J37" s="30">
        <v>6500</v>
      </c>
      <c r="K37" s="27" t="s">
        <v>356</v>
      </c>
      <c r="L37" s="31">
        <v>201310</v>
      </c>
    </row>
    <row r="38" spans="1:12">
      <c r="A38" s="27" t="s">
        <v>357</v>
      </c>
      <c r="B38" s="27" t="s">
        <v>358</v>
      </c>
      <c r="C38" s="27" t="s">
        <v>358</v>
      </c>
      <c r="D38" s="27" t="s">
        <v>60</v>
      </c>
      <c r="E38" s="27" t="s">
        <v>59</v>
      </c>
      <c r="F38" s="27" t="s">
        <v>211</v>
      </c>
      <c r="G38" s="27" t="s">
        <v>212</v>
      </c>
      <c r="H38" s="27" t="s">
        <v>36</v>
      </c>
      <c r="I38" s="27" t="s">
        <v>257</v>
      </c>
      <c r="J38" s="30">
        <v>7300</v>
      </c>
      <c r="K38" s="27" t="s">
        <v>359</v>
      </c>
      <c r="L38" s="31">
        <v>201001</v>
      </c>
    </row>
    <row r="39" spans="1:12">
      <c r="A39" s="27" t="s">
        <v>360</v>
      </c>
      <c r="B39" s="27" t="s">
        <v>358</v>
      </c>
      <c r="C39" s="27" t="s">
        <v>358</v>
      </c>
      <c r="D39" s="27" t="s">
        <v>60</v>
      </c>
      <c r="E39" s="27" t="s">
        <v>59</v>
      </c>
      <c r="F39" s="27" t="s">
        <v>211</v>
      </c>
      <c r="G39" s="27" t="s">
        <v>212</v>
      </c>
      <c r="H39" s="27" t="s">
        <v>36</v>
      </c>
      <c r="I39" s="27" t="s">
        <v>257</v>
      </c>
      <c r="J39" s="30">
        <v>10700</v>
      </c>
      <c r="K39" s="27" t="s">
        <v>361</v>
      </c>
      <c r="L39" s="31">
        <v>201710</v>
      </c>
    </row>
    <row r="40" spans="1:12">
      <c r="A40" s="27" t="s">
        <v>362</v>
      </c>
      <c r="B40" s="27" t="s">
        <v>343</v>
      </c>
      <c r="C40" s="27" t="s">
        <v>344</v>
      </c>
      <c r="D40" s="27" t="s">
        <v>60</v>
      </c>
      <c r="E40" s="27" t="s">
        <v>59</v>
      </c>
      <c r="F40" s="27" t="s">
        <v>211</v>
      </c>
      <c r="G40" s="27" t="s">
        <v>212</v>
      </c>
      <c r="H40" s="27" t="s">
        <v>36</v>
      </c>
      <c r="I40" s="27" t="s">
        <v>262</v>
      </c>
      <c r="J40" s="30">
        <v>4400</v>
      </c>
      <c r="K40" s="27" t="s">
        <v>363</v>
      </c>
      <c r="L40" s="31">
        <v>201508</v>
      </c>
    </row>
    <row r="41" spans="1:12">
      <c r="A41" s="27" t="s">
        <v>364</v>
      </c>
      <c r="B41" s="27" t="s">
        <v>335</v>
      </c>
      <c r="C41" s="27" t="s">
        <v>335</v>
      </c>
      <c r="D41" s="27" t="s">
        <v>60</v>
      </c>
      <c r="E41" s="27" t="s">
        <v>59</v>
      </c>
      <c r="F41" s="27" t="s">
        <v>211</v>
      </c>
      <c r="G41" s="27" t="s">
        <v>212</v>
      </c>
      <c r="H41" s="27" t="s">
        <v>36</v>
      </c>
      <c r="I41" s="27" t="s">
        <v>257</v>
      </c>
      <c r="J41" s="30">
        <v>12400</v>
      </c>
      <c r="K41" s="27" t="s">
        <v>365</v>
      </c>
      <c r="L41" s="31">
        <v>202508</v>
      </c>
    </row>
    <row r="42" spans="1:12">
      <c r="A42" s="27" t="s">
        <v>366</v>
      </c>
      <c r="B42" s="27" t="s">
        <v>367</v>
      </c>
      <c r="C42" s="27" t="s">
        <v>368</v>
      </c>
      <c r="D42" s="27" t="s">
        <v>60</v>
      </c>
      <c r="E42" s="27" t="s">
        <v>59</v>
      </c>
      <c r="F42" s="27" t="s">
        <v>211</v>
      </c>
      <c r="G42" s="27" t="s">
        <v>212</v>
      </c>
      <c r="H42" s="27" t="s">
        <v>36</v>
      </c>
      <c r="I42" s="27" t="s">
        <v>289</v>
      </c>
      <c r="J42" s="30">
        <v>25800</v>
      </c>
      <c r="K42" s="27" t="s">
        <v>369</v>
      </c>
      <c r="L42" s="31">
        <v>202511</v>
      </c>
    </row>
    <row r="43" spans="1:12">
      <c r="A43" s="27" t="s">
        <v>370</v>
      </c>
      <c r="B43" s="27" t="s">
        <v>371</v>
      </c>
      <c r="C43" s="27" t="s">
        <v>335</v>
      </c>
      <c r="D43" s="27" t="s">
        <v>60</v>
      </c>
      <c r="E43" s="27" t="s">
        <v>59</v>
      </c>
      <c r="F43" s="27" t="s">
        <v>211</v>
      </c>
      <c r="G43" s="27" t="s">
        <v>212</v>
      </c>
      <c r="H43" s="27" t="s">
        <v>36</v>
      </c>
      <c r="I43" s="27" t="s">
        <v>262</v>
      </c>
      <c r="J43" s="30">
        <v>5500</v>
      </c>
      <c r="K43" s="27" t="s">
        <v>372</v>
      </c>
      <c r="L43" s="31">
        <v>201412</v>
      </c>
    </row>
    <row r="44" spans="1:12">
      <c r="A44" s="27" t="s">
        <v>373</v>
      </c>
      <c r="B44" s="27" t="s">
        <v>335</v>
      </c>
      <c r="C44" s="27" t="s">
        <v>335</v>
      </c>
      <c r="D44" s="27" t="s">
        <v>60</v>
      </c>
      <c r="E44" s="27" t="s">
        <v>59</v>
      </c>
      <c r="F44" s="27" t="s">
        <v>211</v>
      </c>
      <c r="G44" s="27" t="s">
        <v>212</v>
      </c>
      <c r="H44" s="27" t="s">
        <v>36</v>
      </c>
      <c r="I44" s="27" t="s">
        <v>257</v>
      </c>
      <c r="J44" s="30">
        <v>8100</v>
      </c>
      <c r="K44" s="27" t="s">
        <v>374</v>
      </c>
      <c r="L44" s="31">
        <v>202304</v>
      </c>
    </row>
    <row r="45" spans="1:12">
      <c r="A45" s="27" t="s">
        <v>375</v>
      </c>
      <c r="B45" s="27" t="s">
        <v>321</v>
      </c>
      <c r="C45" s="27" t="s">
        <v>321</v>
      </c>
      <c r="D45" s="27" t="s">
        <v>60</v>
      </c>
      <c r="E45" s="27" t="s">
        <v>59</v>
      </c>
      <c r="F45" s="27" t="s">
        <v>211</v>
      </c>
      <c r="G45" s="27" t="s">
        <v>212</v>
      </c>
      <c r="H45" s="27" t="s">
        <v>36</v>
      </c>
      <c r="I45" s="27" t="s">
        <v>257</v>
      </c>
      <c r="J45" s="30">
        <v>9800</v>
      </c>
      <c r="K45" s="27" t="s">
        <v>376</v>
      </c>
      <c r="L45" s="31">
        <v>201209</v>
      </c>
    </row>
    <row r="46" spans="1:12">
      <c r="A46" s="27" t="s">
        <v>377</v>
      </c>
      <c r="B46" s="27" t="s">
        <v>378</v>
      </c>
      <c r="C46" s="27" t="s">
        <v>358</v>
      </c>
      <c r="D46" s="27" t="s">
        <v>60</v>
      </c>
      <c r="E46" s="27" t="s">
        <v>59</v>
      </c>
      <c r="F46" s="27" t="s">
        <v>211</v>
      </c>
      <c r="G46" s="27" t="s">
        <v>212</v>
      </c>
      <c r="H46" s="27" t="s">
        <v>36</v>
      </c>
      <c r="I46" s="27" t="s">
        <v>289</v>
      </c>
      <c r="J46" s="30">
        <v>25000</v>
      </c>
      <c r="K46" s="27" t="s">
        <v>379</v>
      </c>
      <c r="L46" s="31">
        <v>201705</v>
      </c>
    </row>
    <row r="47" spans="1:12">
      <c r="A47" s="27" t="s">
        <v>380</v>
      </c>
      <c r="B47" s="27" t="s">
        <v>326</v>
      </c>
      <c r="C47" s="27" t="s">
        <v>326</v>
      </c>
      <c r="D47" s="27" t="s">
        <v>60</v>
      </c>
      <c r="E47" s="27" t="s">
        <v>59</v>
      </c>
      <c r="F47" s="27" t="s">
        <v>211</v>
      </c>
      <c r="G47" s="27" t="s">
        <v>212</v>
      </c>
      <c r="H47" s="27" t="s">
        <v>36</v>
      </c>
      <c r="I47" s="27" t="s">
        <v>257</v>
      </c>
      <c r="J47" s="30">
        <v>7000</v>
      </c>
      <c r="K47" s="27" t="s">
        <v>381</v>
      </c>
      <c r="L47" s="31">
        <v>202310</v>
      </c>
    </row>
    <row r="48" spans="1:12">
      <c r="A48" s="27" t="s">
        <v>382</v>
      </c>
      <c r="B48" s="27" t="s">
        <v>355</v>
      </c>
      <c r="C48" s="27" t="s">
        <v>340</v>
      </c>
      <c r="D48" s="27" t="s">
        <v>60</v>
      </c>
      <c r="E48" s="27" t="s">
        <v>59</v>
      </c>
      <c r="F48" s="27" t="s">
        <v>211</v>
      </c>
      <c r="G48" s="27" t="s">
        <v>212</v>
      </c>
      <c r="H48" s="27" t="s">
        <v>36</v>
      </c>
      <c r="I48" s="27" t="s">
        <v>262</v>
      </c>
      <c r="J48" s="30">
        <v>6100</v>
      </c>
      <c r="K48" s="27" t="s">
        <v>383</v>
      </c>
      <c r="L48" s="31">
        <v>201909</v>
      </c>
    </row>
    <row r="49" spans="1:12">
      <c r="A49" s="27" t="s">
        <v>384</v>
      </c>
      <c r="B49" s="27" t="s">
        <v>350</v>
      </c>
      <c r="C49" s="27" t="s">
        <v>329</v>
      </c>
      <c r="D49" s="27" t="s">
        <v>60</v>
      </c>
      <c r="E49" s="27" t="s">
        <v>59</v>
      </c>
      <c r="F49" s="27" t="s">
        <v>211</v>
      </c>
      <c r="G49" s="27" t="s">
        <v>212</v>
      </c>
      <c r="H49" s="27" t="s">
        <v>36</v>
      </c>
      <c r="I49" s="27" t="s">
        <v>262</v>
      </c>
      <c r="J49" s="30">
        <v>7200</v>
      </c>
      <c r="K49" s="27" t="s">
        <v>385</v>
      </c>
      <c r="L49" s="31">
        <v>202105</v>
      </c>
    </row>
    <row r="50" spans="1:12">
      <c r="A50" s="27" t="s">
        <v>386</v>
      </c>
      <c r="B50" s="27" t="s">
        <v>321</v>
      </c>
      <c r="C50" s="27" t="s">
        <v>321</v>
      </c>
      <c r="D50" s="27" t="s">
        <v>60</v>
      </c>
      <c r="E50" s="27" t="s">
        <v>59</v>
      </c>
      <c r="F50" s="27" t="s">
        <v>211</v>
      </c>
      <c r="G50" s="27" t="s">
        <v>212</v>
      </c>
      <c r="H50" s="27" t="s">
        <v>36</v>
      </c>
      <c r="I50" s="27" t="s">
        <v>257</v>
      </c>
      <c r="J50" s="30">
        <v>7700</v>
      </c>
      <c r="K50" s="27" t="s">
        <v>387</v>
      </c>
      <c r="L50" s="31">
        <v>201307</v>
      </c>
    </row>
    <row r="51" spans="1:12">
      <c r="A51" s="27" t="s">
        <v>388</v>
      </c>
      <c r="B51" s="27" t="s">
        <v>367</v>
      </c>
      <c r="C51" s="27" t="s">
        <v>368</v>
      </c>
      <c r="D51" s="27" t="s">
        <v>60</v>
      </c>
      <c r="E51" s="27" t="s">
        <v>59</v>
      </c>
      <c r="F51" s="27" t="s">
        <v>211</v>
      </c>
      <c r="G51" s="27" t="s">
        <v>212</v>
      </c>
      <c r="H51" s="27" t="s">
        <v>36</v>
      </c>
      <c r="I51" s="27" t="s">
        <v>289</v>
      </c>
      <c r="J51" s="30">
        <v>17400</v>
      </c>
      <c r="K51" s="27" t="s">
        <v>389</v>
      </c>
      <c r="L51" s="31">
        <v>202605</v>
      </c>
    </row>
    <row r="52" spans="1:12">
      <c r="A52" s="27" t="s">
        <v>390</v>
      </c>
      <c r="B52" s="27" t="s">
        <v>326</v>
      </c>
      <c r="C52" s="27" t="s">
        <v>326</v>
      </c>
      <c r="D52" s="27" t="s">
        <v>60</v>
      </c>
      <c r="E52" s="27" t="s">
        <v>59</v>
      </c>
      <c r="F52" s="27" t="s">
        <v>211</v>
      </c>
      <c r="G52" s="27" t="s">
        <v>212</v>
      </c>
      <c r="H52" s="27" t="s">
        <v>36</v>
      </c>
      <c r="I52" s="27" t="s">
        <v>257</v>
      </c>
      <c r="J52" s="30">
        <v>10000</v>
      </c>
      <c r="K52" s="27" t="s">
        <v>391</v>
      </c>
      <c r="L52" s="31">
        <v>202601</v>
      </c>
    </row>
    <row r="53" spans="1:12">
      <c r="A53" s="27" t="s">
        <v>392</v>
      </c>
      <c r="B53" s="27" t="s">
        <v>393</v>
      </c>
      <c r="C53" s="27" t="s">
        <v>347</v>
      </c>
      <c r="D53" s="27" t="s">
        <v>60</v>
      </c>
      <c r="E53" s="27" t="s">
        <v>59</v>
      </c>
      <c r="F53" s="27" t="s">
        <v>211</v>
      </c>
      <c r="G53" s="27" t="s">
        <v>212</v>
      </c>
      <c r="H53" s="27" t="s">
        <v>36</v>
      </c>
      <c r="I53" s="27" t="s">
        <v>262</v>
      </c>
      <c r="J53" s="30">
        <v>7300</v>
      </c>
      <c r="K53" s="27" t="s">
        <v>394</v>
      </c>
      <c r="L53" s="31">
        <v>201610</v>
      </c>
    </row>
    <row r="54" spans="1:12">
      <c r="A54" s="27" t="s">
        <v>395</v>
      </c>
      <c r="B54" s="27" t="s">
        <v>321</v>
      </c>
      <c r="C54" s="27" t="s">
        <v>321</v>
      </c>
      <c r="D54" s="27" t="s">
        <v>60</v>
      </c>
      <c r="E54" s="27" t="s">
        <v>59</v>
      </c>
      <c r="F54" s="27" t="s">
        <v>211</v>
      </c>
      <c r="G54" s="27" t="s">
        <v>212</v>
      </c>
      <c r="H54" s="27" t="s">
        <v>36</v>
      </c>
      <c r="I54" s="27" t="s">
        <v>257</v>
      </c>
      <c r="J54" s="30">
        <v>12100</v>
      </c>
      <c r="K54" s="27" t="s">
        <v>396</v>
      </c>
      <c r="L54" s="31">
        <v>202403</v>
      </c>
    </row>
    <row r="55" spans="1:12">
      <c r="A55" s="27" t="s">
        <v>397</v>
      </c>
      <c r="B55" s="27" t="s">
        <v>398</v>
      </c>
      <c r="C55" s="27" t="s">
        <v>326</v>
      </c>
      <c r="D55" s="27" t="s">
        <v>60</v>
      </c>
      <c r="E55" s="27" t="s">
        <v>59</v>
      </c>
      <c r="F55" s="27" t="s">
        <v>211</v>
      </c>
      <c r="G55" s="27" t="s">
        <v>212</v>
      </c>
      <c r="H55" s="27" t="s">
        <v>36</v>
      </c>
      <c r="I55" s="27" t="s">
        <v>262</v>
      </c>
      <c r="J55" s="30">
        <v>4800</v>
      </c>
      <c r="K55" s="27" t="s">
        <v>399</v>
      </c>
      <c r="L55" s="31">
        <v>202305</v>
      </c>
    </row>
    <row r="56" spans="1:12">
      <c r="A56" s="27" t="s">
        <v>400</v>
      </c>
      <c r="B56" s="27" t="s">
        <v>368</v>
      </c>
      <c r="C56" s="27" t="s">
        <v>368</v>
      </c>
      <c r="D56" s="27" t="s">
        <v>60</v>
      </c>
      <c r="E56" s="27" t="s">
        <v>59</v>
      </c>
      <c r="F56" s="27" t="s">
        <v>211</v>
      </c>
      <c r="G56" s="27" t="s">
        <v>212</v>
      </c>
      <c r="H56" s="27" t="s">
        <v>36</v>
      </c>
      <c r="I56" s="27" t="s">
        <v>257</v>
      </c>
      <c r="J56" s="30">
        <v>11500</v>
      </c>
      <c r="K56" s="27" t="s">
        <v>401</v>
      </c>
      <c r="L56" s="31">
        <v>202409</v>
      </c>
    </row>
    <row r="57" spans="1:12">
      <c r="A57" s="27" t="s">
        <v>402</v>
      </c>
      <c r="B57" s="27" t="s">
        <v>403</v>
      </c>
      <c r="C57" s="27" t="s">
        <v>329</v>
      </c>
      <c r="D57" s="27" t="s">
        <v>60</v>
      </c>
      <c r="E57" s="27" t="s">
        <v>59</v>
      </c>
      <c r="F57" s="27" t="s">
        <v>211</v>
      </c>
      <c r="G57" s="27" t="s">
        <v>212</v>
      </c>
      <c r="H57" s="27" t="s">
        <v>36</v>
      </c>
      <c r="I57" s="27" t="s">
        <v>289</v>
      </c>
      <c r="J57" s="30">
        <v>22500</v>
      </c>
      <c r="K57" s="27" t="s">
        <v>404</v>
      </c>
      <c r="L57" s="31">
        <v>202602</v>
      </c>
    </row>
    <row r="58" spans="1:12">
      <c r="A58" s="27" t="s">
        <v>405</v>
      </c>
      <c r="B58" s="27" t="s">
        <v>335</v>
      </c>
      <c r="C58" s="27" t="s">
        <v>335</v>
      </c>
      <c r="D58" s="27" t="s">
        <v>60</v>
      </c>
      <c r="E58" s="27" t="s">
        <v>59</v>
      </c>
      <c r="F58" s="27" t="s">
        <v>211</v>
      </c>
      <c r="G58" s="27" t="s">
        <v>212</v>
      </c>
      <c r="H58" s="27" t="s">
        <v>36</v>
      </c>
      <c r="I58" s="27" t="s">
        <v>257</v>
      </c>
      <c r="J58" s="30">
        <v>9300</v>
      </c>
      <c r="K58" s="27" t="s">
        <v>406</v>
      </c>
      <c r="L58" s="31">
        <v>202211</v>
      </c>
    </row>
    <row r="59" spans="1:12">
      <c r="A59" s="27" t="s">
        <v>407</v>
      </c>
      <c r="B59" s="27" t="s">
        <v>326</v>
      </c>
      <c r="C59" s="27" t="s">
        <v>326</v>
      </c>
      <c r="D59" s="27" t="s">
        <v>60</v>
      </c>
      <c r="E59" s="27" t="s">
        <v>59</v>
      </c>
      <c r="F59" s="27" t="s">
        <v>211</v>
      </c>
      <c r="G59" s="27" t="s">
        <v>212</v>
      </c>
      <c r="H59" s="27" t="s">
        <v>36</v>
      </c>
      <c r="I59" s="27" t="s">
        <v>257</v>
      </c>
      <c r="J59" s="30">
        <v>11300</v>
      </c>
      <c r="K59" s="27" t="s">
        <v>408</v>
      </c>
      <c r="L59" s="31">
        <v>202103</v>
      </c>
    </row>
    <row r="60" spans="1:12">
      <c r="A60" s="27" t="s">
        <v>409</v>
      </c>
      <c r="B60" s="27" t="s">
        <v>398</v>
      </c>
      <c r="C60" s="27" t="s">
        <v>326</v>
      </c>
      <c r="D60" s="27" t="s">
        <v>60</v>
      </c>
      <c r="E60" s="27" t="s">
        <v>59</v>
      </c>
      <c r="F60" s="27" t="s">
        <v>211</v>
      </c>
      <c r="G60" s="27" t="s">
        <v>212</v>
      </c>
      <c r="H60" s="27" t="s">
        <v>36</v>
      </c>
      <c r="I60" s="27" t="s">
        <v>262</v>
      </c>
      <c r="J60" s="30">
        <v>5700</v>
      </c>
      <c r="K60" s="27" t="s">
        <v>410</v>
      </c>
      <c r="L60" s="31">
        <v>202406</v>
      </c>
    </row>
    <row r="61" spans="1:12">
      <c r="A61" s="27" t="s">
        <v>411</v>
      </c>
      <c r="B61" s="27" t="s">
        <v>358</v>
      </c>
      <c r="C61" s="27" t="s">
        <v>358</v>
      </c>
      <c r="D61" s="27" t="s">
        <v>60</v>
      </c>
      <c r="E61" s="27" t="s">
        <v>59</v>
      </c>
      <c r="F61" s="27" t="s">
        <v>211</v>
      </c>
      <c r="G61" s="27" t="s">
        <v>212</v>
      </c>
      <c r="H61" s="27" t="s">
        <v>36</v>
      </c>
      <c r="I61" s="27" t="s">
        <v>257</v>
      </c>
      <c r="J61" s="30">
        <v>11100</v>
      </c>
      <c r="K61" s="27" t="s">
        <v>412</v>
      </c>
      <c r="L61" s="31">
        <v>201708</v>
      </c>
    </row>
    <row r="62" spans="1:12">
      <c r="A62" s="27" t="s">
        <v>413</v>
      </c>
      <c r="B62" s="27" t="s">
        <v>326</v>
      </c>
      <c r="C62" s="27" t="s">
        <v>326</v>
      </c>
      <c r="D62" s="27" t="s">
        <v>60</v>
      </c>
      <c r="E62" s="27" t="s">
        <v>59</v>
      </c>
      <c r="F62" s="27" t="s">
        <v>211</v>
      </c>
      <c r="G62" s="27" t="s">
        <v>212</v>
      </c>
      <c r="H62" s="27" t="s">
        <v>36</v>
      </c>
      <c r="I62" s="27" t="s">
        <v>257</v>
      </c>
      <c r="J62" s="30">
        <v>7200</v>
      </c>
      <c r="K62" s="27" t="s">
        <v>414</v>
      </c>
      <c r="L62" s="31">
        <v>200811</v>
      </c>
    </row>
    <row r="63" spans="1:12">
      <c r="A63" s="27" t="s">
        <v>415</v>
      </c>
      <c r="B63" s="27" t="s">
        <v>416</v>
      </c>
      <c r="C63" s="27" t="s">
        <v>321</v>
      </c>
      <c r="D63" s="27" t="s">
        <v>60</v>
      </c>
      <c r="E63" s="27" t="s">
        <v>59</v>
      </c>
      <c r="F63" s="27" t="s">
        <v>211</v>
      </c>
      <c r="G63" s="27" t="s">
        <v>212</v>
      </c>
      <c r="H63" s="27" t="s">
        <v>36</v>
      </c>
      <c r="I63" s="27" t="s">
        <v>262</v>
      </c>
      <c r="J63" s="30">
        <v>4400</v>
      </c>
      <c r="K63" s="27" t="s">
        <v>417</v>
      </c>
      <c r="L63" s="31">
        <v>202104</v>
      </c>
    </row>
    <row r="64" spans="1:12">
      <c r="A64" s="27" t="s">
        <v>418</v>
      </c>
      <c r="B64" s="27" t="s">
        <v>347</v>
      </c>
      <c r="C64" s="27" t="s">
        <v>347</v>
      </c>
      <c r="D64" s="27" t="s">
        <v>60</v>
      </c>
      <c r="E64" s="27" t="s">
        <v>59</v>
      </c>
      <c r="F64" s="27" t="s">
        <v>211</v>
      </c>
      <c r="G64" s="27" t="s">
        <v>212</v>
      </c>
      <c r="H64" s="27" t="s">
        <v>36</v>
      </c>
      <c r="I64" s="27" t="s">
        <v>257</v>
      </c>
      <c r="J64" s="30">
        <v>8200</v>
      </c>
      <c r="K64" s="27" t="s">
        <v>419</v>
      </c>
      <c r="L64" s="31">
        <v>202402</v>
      </c>
    </row>
    <row r="65" spans="1:12">
      <c r="A65" s="27" t="s">
        <v>420</v>
      </c>
      <c r="B65" s="27" t="s">
        <v>371</v>
      </c>
      <c r="C65" s="27" t="s">
        <v>335</v>
      </c>
      <c r="D65" s="27" t="s">
        <v>60</v>
      </c>
      <c r="E65" s="27" t="s">
        <v>59</v>
      </c>
      <c r="F65" s="27" t="s">
        <v>211</v>
      </c>
      <c r="G65" s="27" t="s">
        <v>212</v>
      </c>
      <c r="H65" s="27" t="s">
        <v>36</v>
      </c>
      <c r="I65" s="27" t="s">
        <v>262</v>
      </c>
      <c r="J65" s="30">
        <v>4200</v>
      </c>
      <c r="K65" s="27" t="s">
        <v>421</v>
      </c>
      <c r="L65" s="31">
        <v>202605</v>
      </c>
    </row>
    <row r="66" spans="1:12">
      <c r="A66" s="27" t="s">
        <v>422</v>
      </c>
      <c r="B66" s="27" t="s">
        <v>423</v>
      </c>
      <c r="C66" s="27" t="s">
        <v>424</v>
      </c>
      <c r="D66" s="27" t="s">
        <v>62</v>
      </c>
      <c r="E66" s="27" t="s">
        <v>61</v>
      </c>
      <c r="F66" s="27" t="s">
        <v>211</v>
      </c>
      <c r="G66" s="27" t="s">
        <v>212</v>
      </c>
      <c r="H66" s="27" t="s">
        <v>36</v>
      </c>
      <c r="I66" s="27" t="s">
        <v>262</v>
      </c>
      <c r="J66" s="30">
        <v>6100</v>
      </c>
      <c r="K66" s="27" t="s">
        <v>425</v>
      </c>
      <c r="L66" s="31">
        <v>201211</v>
      </c>
    </row>
    <row r="67" spans="1:12">
      <c r="A67" s="27" t="s">
        <v>426</v>
      </c>
      <c r="B67" s="27" t="s">
        <v>427</v>
      </c>
      <c r="C67" s="27" t="s">
        <v>428</v>
      </c>
      <c r="D67" s="27" t="s">
        <v>62</v>
      </c>
      <c r="E67" s="27" t="s">
        <v>61</v>
      </c>
      <c r="F67" s="27" t="s">
        <v>211</v>
      </c>
      <c r="G67" s="27" t="s">
        <v>212</v>
      </c>
      <c r="H67" s="27" t="s">
        <v>36</v>
      </c>
      <c r="I67" s="27" t="s">
        <v>262</v>
      </c>
      <c r="J67" s="30">
        <v>7300</v>
      </c>
      <c r="K67" s="27" t="s">
        <v>429</v>
      </c>
      <c r="L67" s="31">
        <v>202005</v>
      </c>
    </row>
    <row r="68" spans="1:12">
      <c r="A68" s="27" t="s">
        <v>430</v>
      </c>
      <c r="B68" s="27" t="s">
        <v>431</v>
      </c>
      <c r="C68" s="27" t="s">
        <v>432</v>
      </c>
      <c r="D68" s="27" t="s">
        <v>62</v>
      </c>
      <c r="E68" s="27" t="s">
        <v>61</v>
      </c>
      <c r="F68" s="27" t="s">
        <v>211</v>
      </c>
      <c r="G68" s="27" t="s">
        <v>212</v>
      </c>
      <c r="H68" s="27" t="s">
        <v>36</v>
      </c>
      <c r="I68" s="27" t="s">
        <v>262</v>
      </c>
      <c r="J68" s="30">
        <v>7900</v>
      </c>
      <c r="K68" s="27" t="s">
        <v>433</v>
      </c>
      <c r="L68" s="31">
        <v>201701</v>
      </c>
    </row>
    <row r="69" spans="1:12">
      <c r="A69" s="27" t="s">
        <v>434</v>
      </c>
      <c r="B69" s="27" t="s">
        <v>428</v>
      </c>
      <c r="C69" s="27" t="s">
        <v>428</v>
      </c>
      <c r="D69" s="27" t="s">
        <v>62</v>
      </c>
      <c r="E69" s="27" t="s">
        <v>61</v>
      </c>
      <c r="F69" s="27" t="s">
        <v>211</v>
      </c>
      <c r="G69" s="27" t="s">
        <v>212</v>
      </c>
      <c r="H69" s="27" t="s">
        <v>36</v>
      </c>
      <c r="I69" s="27" t="s">
        <v>257</v>
      </c>
      <c r="J69" s="30">
        <v>7000</v>
      </c>
      <c r="K69" s="27" t="s">
        <v>435</v>
      </c>
      <c r="L69" s="31">
        <v>202604</v>
      </c>
    </row>
    <row r="70" spans="1:12">
      <c r="A70" s="27" t="s">
        <v>436</v>
      </c>
      <c r="B70" s="27" t="s">
        <v>428</v>
      </c>
      <c r="C70" s="27" t="s">
        <v>428</v>
      </c>
      <c r="D70" s="27" t="s">
        <v>62</v>
      </c>
      <c r="E70" s="27" t="s">
        <v>61</v>
      </c>
      <c r="F70" s="27" t="s">
        <v>211</v>
      </c>
      <c r="G70" s="27" t="s">
        <v>212</v>
      </c>
      <c r="H70" s="27" t="s">
        <v>36</v>
      </c>
      <c r="I70" s="27" t="s">
        <v>257</v>
      </c>
      <c r="J70" s="30">
        <v>9600</v>
      </c>
      <c r="K70" s="27" t="s">
        <v>437</v>
      </c>
      <c r="L70" s="31">
        <v>201806</v>
      </c>
    </row>
    <row r="71" spans="1:12">
      <c r="A71" s="27" t="s">
        <v>438</v>
      </c>
      <c r="B71" s="27" t="s">
        <v>427</v>
      </c>
      <c r="C71" s="27" t="s">
        <v>428</v>
      </c>
      <c r="D71" s="27" t="s">
        <v>62</v>
      </c>
      <c r="E71" s="27" t="s">
        <v>61</v>
      </c>
      <c r="F71" s="27" t="s">
        <v>211</v>
      </c>
      <c r="G71" s="27" t="s">
        <v>212</v>
      </c>
      <c r="H71" s="27" t="s">
        <v>36</v>
      </c>
      <c r="I71" s="27" t="s">
        <v>262</v>
      </c>
      <c r="J71" s="30">
        <v>4500</v>
      </c>
      <c r="K71" s="27" t="s">
        <v>439</v>
      </c>
      <c r="L71" s="31">
        <v>200811</v>
      </c>
    </row>
    <row r="72" spans="1:12">
      <c r="A72" s="27" t="s">
        <v>440</v>
      </c>
      <c r="B72" s="27" t="s">
        <v>428</v>
      </c>
      <c r="C72" s="27" t="s">
        <v>428</v>
      </c>
      <c r="D72" s="27" t="s">
        <v>62</v>
      </c>
      <c r="E72" s="27" t="s">
        <v>61</v>
      </c>
      <c r="F72" s="27" t="s">
        <v>211</v>
      </c>
      <c r="G72" s="27" t="s">
        <v>212</v>
      </c>
      <c r="H72" s="27" t="s">
        <v>36</v>
      </c>
      <c r="I72" s="27" t="s">
        <v>257</v>
      </c>
      <c r="J72" s="30">
        <v>10300</v>
      </c>
      <c r="K72" s="27" t="s">
        <v>441</v>
      </c>
      <c r="L72" s="31">
        <v>202604</v>
      </c>
    </row>
    <row r="73" spans="1:12">
      <c r="A73" s="27" t="s">
        <v>442</v>
      </c>
      <c r="B73" s="27" t="s">
        <v>443</v>
      </c>
      <c r="C73" s="27" t="s">
        <v>444</v>
      </c>
      <c r="D73" s="27" t="s">
        <v>62</v>
      </c>
      <c r="E73" s="27" t="s">
        <v>61</v>
      </c>
      <c r="F73" s="27" t="s">
        <v>211</v>
      </c>
      <c r="G73" s="27" t="s">
        <v>212</v>
      </c>
      <c r="H73" s="27" t="s">
        <v>36</v>
      </c>
      <c r="I73" s="27" t="s">
        <v>289</v>
      </c>
      <c r="J73" s="30">
        <v>20500</v>
      </c>
      <c r="K73" s="27" t="s">
        <v>445</v>
      </c>
      <c r="L73" s="31">
        <v>201309</v>
      </c>
    </row>
    <row r="74" spans="1:12">
      <c r="A74" s="27" t="s">
        <v>446</v>
      </c>
      <c r="B74" s="27" t="s">
        <v>447</v>
      </c>
      <c r="C74" s="27" t="s">
        <v>448</v>
      </c>
      <c r="D74" s="27" t="s">
        <v>64</v>
      </c>
      <c r="E74" s="27" t="s">
        <v>63</v>
      </c>
      <c r="F74" s="27" t="s">
        <v>211</v>
      </c>
      <c r="G74" s="27" t="s">
        <v>212</v>
      </c>
      <c r="H74" s="27" t="s">
        <v>33</v>
      </c>
      <c r="I74" s="27" t="s">
        <v>262</v>
      </c>
      <c r="J74" s="30">
        <v>4700</v>
      </c>
      <c r="K74" s="27" t="s">
        <v>449</v>
      </c>
      <c r="L74" s="31">
        <v>201606</v>
      </c>
    </row>
    <row r="75" spans="1:12">
      <c r="A75" s="27" t="s">
        <v>450</v>
      </c>
      <c r="B75" s="27" t="s">
        <v>451</v>
      </c>
      <c r="C75" s="27" t="s">
        <v>452</v>
      </c>
      <c r="D75" s="27" t="s">
        <v>64</v>
      </c>
      <c r="E75" s="27" t="s">
        <v>63</v>
      </c>
      <c r="F75" s="27" t="s">
        <v>211</v>
      </c>
      <c r="G75" s="27" t="s">
        <v>212</v>
      </c>
      <c r="H75" s="27" t="s">
        <v>33</v>
      </c>
      <c r="I75" s="27" t="s">
        <v>262</v>
      </c>
      <c r="J75" s="30">
        <v>6900</v>
      </c>
      <c r="K75" s="27" t="s">
        <v>453</v>
      </c>
      <c r="L75" s="31">
        <v>202308</v>
      </c>
    </row>
    <row r="76" spans="1:12">
      <c r="A76" s="27" t="s">
        <v>454</v>
      </c>
      <c r="B76" s="27" t="s">
        <v>447</v>
      </c>
      <c r="C76" s="27" t="s">
        <v>448</v>
      </c>
      <c r="D76" s="27" t="s">
        <v>64</v>
      </c>
      <c r="E76" s="27" t="s">
        <v>63</v>
      </c>
      <c r="F76" s="27" t="s">
        <v>211</v>
      </c>
      <c r="G76" s="27" t="s">
        <v>212</v>
      </c>
      <c r="H76" s="27" t="s">
        <v>33</v>
      </c>
      <c r="I76" s="27" t="s">
        <v>262</v>
      </c>
      <c r="J76" s="30">
        <v>6400</v>
      </c>
      <c r="K76" s="27" t="s">
        <v>455</v>
      </c>
      <c r="L76" s="31">
        <v>201604</v>
      </c>
    </row>
    <row r="77" spans="1:12">
      <c r="A77" s="27" t="s">
        <v>456</v>
      </c>
      <c r="B77" s="27" t="s">
        <v>457</v>
      </c>
      <c r="C77" s="27" t="s">
        <v>457</v>
      </c>
      <c r="D77" s="27" t="s">
        <v>64</v>
      </c>
      <c r="E77" s="27" t="s">
        <v>63</v>
      </c>
      <c r="F77" s="27" t="s">
        <v>211</v>
      </c>
      <c r="G77" s="27" t="s">
        <v>212</v>
      </c>
      <c r="H77" s="27" t="s">
        <v>33</v>
      </c>
      <c r="I77" s="27" t="s">
        <v>257</v>
      </c>
      <c r="J77" s="30">
        <v>10900</v>
      </c>
      <c r="K77" s="27" t="s">
        <v>458</v>
      </c>
      <c r="L77" s="31">
        <v>202002</v>
      </c>
    </row>
    <row r="78" spans="1:12">
      <c r="A78" s="27" t="s">
        <v>459</v>
      </c>
      <c r="B78" s="27" t="s">
        <v>146</v>
      </c>
      <c r="C78" s="27" t="s">
        <v>146</v>
      </c>
      <c r="D78" s="27" t="s">
        <v>66</v>
      </c>
      <c r="E78" s="27" t="s">
        <v>65</v>
      </c>
      <c r="F78" s="27" t="s">
        <v>211</v>
      </c>
      <c r="G78" s="27" t="s">
        <v>212</v>
      </c>
      <c r="H78" s="27" t="s">
        <v>33</v>
      </c>
      <c r="I78" s="27" t="s">
        <v>257</v>
      </c>
      <c r="J78" s="30">
        <v>11500</v>
      </c>
      <c r="K78" s="27" t="s">
        <v>460</v>
      </c>
      <c r="L78" s="31">
        <v>202306</v>
      </c>
    </row>
    <row r="79" spans="1:12">
      <c r="A79" s="27" t="s">
        <v>461</v>
      </c>
      <c r="B79" s="27" t="s">
        <v>146</v>
      </c>
      <c r="C79" s="27" t="s">
        <v>146</v>
      </c>
      <c r="D79" s="27" t="s">
        <v>66</v>
      </c>
      <c r="E79" s="27" t="s">
        <v>65</v>
      </c>
      <c r="F79" s="27" t="s">
        <v>211</v>
      </c>
      <c r="G79" s="27" t="s">
        <v>212</v>
      </c>
      <c r="H79" s="27" t="s">
        <v>33</v>
      </c>
      <c r="I79" s="27" t="s">
        <v>257</v>
      </c>
      <c r="J79" s="30">
        <v>7000</v>
      </c>
      <c r="K79" s="27" t="s">
        <v>462</v>
      </c>
      <c r="L79" s="31">
        <v>200604</v>
      </c>
    </row>
    <row r="80" spans="1:12">
      <c r="A80" s="27" t="s">
        <v>463</v>
      </c>
      <c r="B80" s="27" t="s">
        <v>464</v>
      </c>
      <c r="C80" s="27" t="s">
        <v>465</v>
      </c>
      <c r="D80" s="27" t="s">
        <v>68</v>
      </c>
      <c r="E80" s="27" t="s">
        <v>67</v>
      </c>
      <c r="F80" s="27" t="s">
        <v>211</v>
      </c>
      <c r="G80" s="27" t="s">
        <v>212</v>
      </c>
      <c r="H80" s="27" t="s">
        <v>33</v>
      </c>
      <c r="I80" s="27" t="s">
        <v>289</v>
      </c>
      <c r="J80" s="30">
        <v>20100</v>
      </c>
      <c r="K80" s="27" t="s">
        <v>466</v>
      </c>
      <c r="L80" s="31">
        <v>202011</v>
      </c>
    </row>
    <row r="81" spans="1:12">
      <c r="A81" s="27" t="s">
        <v>467</v>
      </c>
      <c r="B81" s="27" t="s">
        <v>464</v>
      </c>
      <c r="C81" s="27" t="s">
        <v>465</v>
      </c>
      <c r="D81" s="27" t="s">
        <v>68</v>
      </c>
      <c r="E81" s="27" t="s">
        <v>67</v>
      </c>
      <c r="F81" s="27" t="s">
        <v>211</v>
      </c>
      <c r="G81" s="27" t="s">
        <v>212</v>
      </c>
      <c r="H81" s="27" t="s">
        <v>33</v>
      </c>
      <c r="I81" s="27" t="s">
        <v>289</v>
      </c>
      <c r="J81" s="30">
        <v>26500</v>
      </c>
      <c r="K81" s="27" t="s">
        <v>468</v>
      </c>
      <c r="L81" s="31">
        <v>202203</v>
      </c>
    </row>
    <row r="82" spans="1:12">
      <c r="A82" s="27" t="s">
        <v>469</v>
      </c>
      <c r="B82" s="27" t="s">
        <v>470</v>
      </c>
      <c r="C82" s="27" t="s">
        <v>471</v>
      </c>
      <c r="D82" s="27" t="s">
        <v>70</v>
      </c>
      <c r="E82" s="27" t="s">
        <v>69</v>
      </c>
      <c r="F82" s="27" t="s">
        <v>211</v>
      </c>
      <c r="G82" s="27" t="s">
        <v>212</v>
      </c>
      <c r="H82" s="27" t="s">
        <v>34</v>
      </c>
      <c r="I82" s="27" t="s">
        <v>289</v>
      </c>
      <c r="J82" s="30">
        <v>24400</v>
      </c>
      <c r="K82" s="27" t="s">
        <v>472</v>
      </c>
      <c r="L82" s="31">
        <v>202407</v>
      </c>
    </row>
    <row r="83" spans="1:12">
      <c r="A83" s="27" t="s">
        <v>473</v>
      </c>
      <c r="B83" s="27" t="s">
        <v>474</v>
      </c>
      <c r="C83" s="27" t="s">
        <v>474</v>
      </c>
      <c r="D83" s="27" t="s">
        <v>70</v>
      </c>
      <c r="E83" s="27" t="s">
        <v>69</v>
      </c>
      <c r="F83" s="27" t="s">
        <v>211</v>
      </c>
      <c r="G83" s="27" t="s">
        <v>212</v>
      </c>
      <c r="H83" s="27" t="s">
        <v>34</v>
      </c>
      <c r="I83" s="27" t="s">
        <v>257</v>
      </c>
      <c r="J83" s="30">
        <v>10800</v>
      </c>
      <c r="K83" s="27" t="s">
        <v>475</v>
      </c>
      <c r="L83" s="31">
        <v>202204</v>
      </c>
    </row>
    <row r="84" spans="1:12">
      <c r="A84" s="27" t="s">
        <v>476</v>
      </c>
      <c r="B84" s="27" t="s">
        <v>477</v>
      </c>
      <c r="C84" s="27" t="s">
        <v>477</v>
      </c>
      <c r="D84" s="27" t="s">
        <v>70</v>
      </c>
      <c r="E84" s="27" t="s">
        <v>69</v>
      </c>
      <c r="F84" s="27" t="s">
        <v>211</v>
      </c>
      <c r="G84" s="27" t="s">
        <v>212</v>
      </c>
      <c r="H84" s="27" t="s">
        <v>34</v>
      </c>
      <c r="I84" s="27" t="s">
        <v>257</v>
      </c>
      <c r="J84" s="30">
        <v>11300</v>
      </c>
      <c r="K84" s="27" t="s">
        <v>478</v>
      </c>
      <c r="L84" s="31">
        <v>202212</v>
      </c>
    </row>
    <row r="85" spans="1:12">
      <c r="A85" s="27" t="s">
        <v>479</v>
      </c>
      <c r="B85" s="27" t="s">
        <v>480</v>
      </c>
      <c r="C85" s="27" t="s">
        <v>480</v>
      </c>
      <c r="D85" s="27" t="s">
        <v>70</v>
      </c>
      <c r="E85" s="27" t="s">
        <v>69</v>
      </c>
      <c r="F85" s="27" t="s">
        <v>211</v>
      </c>
      <c r="G85" s="27" t="s">
        <v>212</v>
      </c>
      <c r="H85" s="27" t="s">
        <v>34</v>
      </c>
      <c r="I85" s="27" t="s">
        <v>257</v>
      </c>
      <c r="J85" s="30">
        <v>7200</v>
      </c>
      <c r="K85" s="27" t="s">
        <v>481</v>
      </c>
      <c r="L85" s="31">
        <v>200802</v>
      </c>
    </row>
    <row r="86" spans="1:12">
      <c r="A86" s="27" t="s">
        <v>482</v>
      </c>
      <c r="B86" s="27" t="s">
        <v>483</v>
      </c>
      <c r="C86" s="27" t="s">
        <v>471</v>
      </c>
      <c r="D86" s="27" t="s">
        <v>70</v>
      </c>
      <c r="E86" s="27" t="s">
        <v>69</v>
      </c>
      <c r="F86" s="27" t="s">
        <v>211</v>
      </c>
      <c r="G86" s="27" t="s">
        <v>212</v>
      </c>
      <c r="H86" s="27" t="s">
        <v>34</v>
      </c>
      <c r="I86" s="27" t="s">
        <v>262</v>
      </c>
      <c r="J86" s="30">
        <v>6900</v>
      </c>
      <c r="K86" s="27" t="s">
        <v>484</v>
      </c>
      <c r="L86" s="31">
        <v>200601</v>
      </c>
    </row>
    <row r="87" spans="1:12">
      <c r="A87" s="27" t="s">
        <v>485</v>
      </c>
      <c r="B87" s="27" t="s">
        <v>474</v>
      </c>
      <c r="C87" s="27" t="s">
        <v>474</v>
      </c>
      <c r="D87" s="27" t="s">
        <v>70</v>
      </c>
      <c r="E87" s="27" t="s">
        <v>69</v>
      </c>
      <c r="F87" s="27" t="s">
        <v>211</v>
      </c>
      <c r="G87" s="27" t="s">
        <v>212</v>
      </c>
      <c r="H87" s="27" t="s">
        <v>34</v>
      </c>
      <c r="I87" s="27" t="s">
        <v>257</v>
      </c>
      <c r="J87" s="30">
        <v>8800</v>
      </c>
      <c r="K87" s="27" t="s">
        <v>486</v>
      </c>
      <c r="L87" s="31">
        <v>201704</v>
      </c>
    </row>
    <row r="88" spans="1:12">
      <c r="A88" s="27" t="s">
        <v>487</v>
      </c>
      <c r="B88" s="27" t="s">
        <v>488</v>
      </c>
      <c r="C88" s="27" t="s">
        <v>488</v>
      </c>
      <c r="D88" s="27" t="s">
        <v>70</v>
      </c>
      <c r="E88" s="27" t="s">
        <v>69</v>
      </c>
      <c r="F88" s="27" t="s">
        <v>211</v>
      </c>
      <c r="G88" s="27" t="s">
        <v>212</v>
      </c>
      <c r="H88" s="27" t="s">
        <v>34</v>
      </c>
      <c r="I88" s="27" t="s">
        <v>257</v>
      </c>
      <c r="J88" s="30">
        <v>11700</v>
      </c>
      <c r="K88" s="27" t="s">
        <v>489</v>
      </c>
      <c r="L88" s="31">
        <v>201608</v>
      </c>
    </row>
    <row r="89" spans="1:12">
      <c r="A89" s="27" t="s">
        <v>490</v>
      </c>
      <c r="B89" s="27" t="s">
        <v>483</v>
      </c>
      <c r="C89" s="27" t="s">
        <v>471</v>
      </c>
      <c r="D89" s="27" t="s">
        <v>70</v>
      </c>
      <c r="E89" s="27" t="s">
        <v>69</v>
      </c>
      <c r="F89" s="27" t="s">
        <v>211</v>
      </c>
      <c r="G89" s="27" t="s">
        <v>212</v>
      </c>
      <c r="H89" s="27" t="s">
        <v>34</v>
      </c>
      <c r="I89" s="27" t="s">
        <v>262</v>
      </c>
      <c r="J89" s="30">
        <v>6500</v>
      </c>
      <c r="K89" s="27" t="s">
        <v>491</v>
      </c>
      <c r="L89" s="31">
        <v>202601</v>
      </c>
    </row>
    <row r="90" spans="1:12">
      <c r="A90" s="27" t="s">
        <v>492</v>
      </c>
      <c r="B90" s="27" t="s">
        <v>493</v>
      </c>
      <c r="C90" s="27" t="s">
        <v>493</v>
      </c>
      <c r="D90" s="27" t="s">
        <v>70</v>
      </c>
      <c r="E90" s="27" t="s">
        <v>69</v>
      </c>
      <c r="F90" s="27" t="s">
        <v>211</v>
      </c>
      <c r="G90" s="27" t="s">
        <v>212</v>
      </c>
      <c r="H90" s="27" t="s">
        <v>34</v>
      </c>
      <c r="I90" s="27" t="s">
        <v>257</v>
      </c>
      <c r="J90" s="30">
        <v>8200</v>
      </c>
      <c r="K90" s="27" t="s">
        <v>494</v>
      </c>
      <c r="L90" s="31">
        <v>201208</v>
      </c>
    </row>
    <row r="91" spans="1:12">
      <c r="A91" s="27" t="s">
        <v>495</v>
      </c>
      <c r="B91" s="27" t="s">
        <v>496</v>
      </c>
      <c r="C91" s="27" t="s">
        <v>474</v>
      </c>
      <c r="D91" s="27" t="s">
        <v>70</v>
      </c>
      <c r="E91" s="27" t="s">
        <v>69</v>
      </c>
      <c r="F91" s="27" t="s">
        <v>211</v>
      </c>
      <c r="G91" s="27" t="s">
        <v>212</v>
      </c>
      <c r="H91" s="27" t="s">
        <v>34</v>
      </c>
      <c r="I91" s="27" t="s">
        <v>262</v>
      </c>
      <c r="J91" s="30">
        <v>6200</v>
      </c>
      <c r="K91" s="27" t="s">
        <v>497</v>
      </c>
      <c r="L91" s="31">
        <v>201702</v>
      </c>
    </row>
    <row r="92" spans="1:12">
      <c r="A92" s="27" t="s">
        <v>498</v>
      </c>
      <c r="B92" s="27" t="s">
        <v>496</v>
      </c>
      <c r="C92" s="27" t="s">
        <v>474</v>
      </c>
      <c r="D92" s="27" t="s">
        <v>70</v>
      </c>
      <c r="E92" s="27" t="s">
        <v>69</v>
      </c>
      <c r="F92" s="27" t="s">
        <v>211</v>
      </c>
      <c r="G92" s="27" t="s">
        <v>212</v>
      </c>
      <c r="H92" s="27" t="s">
        <v>34</v>
      </c>
      <c r="I92" s="27" t="s">
        <v>262</v>
      </c>
      <c r="J92" s="30">
        <v>6200</v>
      </c>
      <c r="K92" s="27" t="s">
        <v>499</v>
      </c>
      <c r="L92" s="31">
        <v>201812</v>
      </c>
    </row>
    <row r="93" spans="1:12">
      <c r="A93" s="27" t="s">
        <v>500</v>
      </c>
      <c r="B93" s="27" t="s">
        <v>501</v>
      </c>
      <c r="C93" s="27" t="s">
        <v>493</v>
      </c>
      <c r="D93" s="27" t="s">
        <v>70</v>
      </c>
      <c r="E93" s="27" t="s">
        <v>69</v>
      </c>
      <c r="F93" s="27" t="s">
        <v>211</v>
      </c>
      <c r="G93" s="27" t="s">
        <v>212</v>
      </c>
      <c r="H93" s="27" t="s">
        <v>34</v>
      </c>
      <c r="I93" s="27" t="s">
        <v>289</v>
      </c>
      <c r="J93" s="30">
        <v>18100</v>
      </c>
      <c r="K93" s="27" t="s">
        <v>502</v>
      </c>
      <c r="L93" s="31">
        <v>202504</v>
      </c>
    </row>
    <row r="94" spans="1:12">
      <c r="A94" s="27" t="s">
        <v>503</v>
      </c>
      <c r="B94" s="27" t="s">
        <v>493</v>
      </c>
      <c r="C94" s="27" t="s">
        <v>493</v>
      </c>
      <c r="D94" s="27" t="s">
        <v>70</v>
      </c>
      <c r="E94" s="27" t="s">
        <v>69</v>
      </c>
      <c r="F94" s="27" t="s">
        <v>211</v>
      </c>
      <c r="G94" s="27" t="s">
        <v>212</v>
      </c>
      <c r="H94" s="27" t="s">
        <v>34</v>
      </c>
      <c r="I94" s="27" t="s">
        <v>257</v>
      </c>
      <c r="J94" s="30">
        <v>12100</v>
      </c>
      <c r="K94" s="27" t="s">
        <v>504</v>
      </c>
      <c r="L94" s="31">
        <v>200704</v>
      </c>
    </row>
    <row r="95" spans="1:12">
      <c r="A95" s="27" t="s">
        <v>505</v>
      </c>
      <c r="B95" s="27" t="s">
        <v>506</v>
      </c>
      <c r="C95" s="27" t="s">
        <v>507</v>
      </c>
      <c r="D95" s="27" t="s">
        <v>70</v>
      </c>
      <c r="E95" s="27" t="s">
        <v>69</v>
      </c>
      <c r="F95" s="27" t="s">
        <v>211</v>
      </c>
      <c r="G95" s="27" t="s">
        <v>212</v>
      </c>
      <c r="H95" s="27" t="s">
        <v>34</v>
      </c>
      <c r="I95" s="27" t="s">
        <v>289</v>
      </c>
      <c r="J95" s="30">
        <v>22600</v>
      </c>
      <c r="K95" s="27" t="s">
        <v>508</v>
      </c>
      <c r="L95" s="31">
        <v>200801</v>
      </c>
    </row>
    <row r="96" spans="1:12">
      <c r="A96" s="27" t="s">
        <v>509</v>
      </c>
      <c r="B96" s="27" t="s">
        <v>510</v>
      </c>
      <c r="C96" s="27" t="s">
        <v>493</v>
      </c>
      <c r="D96" s="27" t="s">
        <v>70</v>
      </c>
      <c r="E96" s="27" t="s">
        <v>69</v>
      </c>
      <c r="F96" s="27" t="s">
        <v>211</v>
      </c>
      <c r="G96" s="27" t="s">
        <v>212</v>
      </c>
      <c r="H96" s="27" t="s">
        <v>34</v>
      </c>
      <c r="I96" s="27" t="s">
        <v>262</v>
      </c>
      <c r="J96" s="30">
        <v>7700</v>
      </c>
      <c r="K96" s="27" t="s">
        <v>511</v>
      </c>
      <c r="L96" s="31">
        <v>201504</v>
      </c>
    </row>
    <row r="97" spans="1:12">
      <c r="A97" s="27" t="s">
        <v>512</v>
      </c>
      <c r="B97" s="27" t="s">
        <v>513</v>
      </c>
      <c r="C97" s="27" t="s">
        <v>480</v>
      </c>
      <c r="D97" s="27" t="s">
        <v>70</v>
      </c>
      <c r="E97" s="27" t="s">
        <v>69</v>
      </c>
      <c r="F97" s="27" t="s">
        <v>211</v>
      </c>
      <c r="G97" s="27" t="s">
        <v>212</v>
      </c>
      <c r="H97" s="27" t="s">
        <v>34</v>
      </c>
      <c r="I97" s="27" t="s">
        <v>289</v>
      </c>
      <c r="J97" s="30">
        <v>17900</v>
      </c>
      <c r="K97" s="27" t="s">
        <v>514</v>
      </c>
      <c r="L97" s="31">
        <v>200910</v>
      </c>
    </row>
    <row r="98" spans="1:12">
      <c r="A98" s="27" t="s">
        <v>515</v>
      </c>
      <c r="B98" s="27" t="s">
        <v>477</v>
      </c>
      <c r="C98" s="27" t="s">
        <v>477</v>
      </c>
      <c r="D98" s="27" t="s">
        <v>70</v>
      </c>
      <c r="E98" s="27" t="s">
        <v>69</v>
      </c>
      <c r="F98" s="27" t="s">
        <v>211</v>
      </c>
      <c r="G98" s="27" t="s">
        <v>212</v>
      </c>
      <c r="H98" s="27" t="s">
        <v>34</v>
      </c>
      <c r="I98" s="27" t="s">
        <v>257</v>
      </c>
      <c r="J98" s="30">
        <v>7500</v>
      </c>
      <c r="K98" s="27" t="s">
        <v>516</v>
      </c>
      <c r="L98" s="31">
        <v>202307</v>
      </c>
    </row>
    <row r="99" spans="1:12">
      <c r="A99" s="27" t="s">
        <v>517</v>
      </c>
      <c r="B99" s="27" t="s">
        <v>477</v>
      </c>
      <c r="C99" s="27" t="s">
        <v>477</v>
      </c>
      <c r="D99" s="27" t="s">
        <v>70</v>
      </c>
      <c r="E99" s="27" t="s">
        <v>69</v>
      </c>
      <c r="F99" s="27" t="s">
        <v>211</v>
      </c>
      <c r="G99" s="27" t="s">
        <v>212</v>
      </c>
      <c r="H99" s="27" t="s">
        <v>34</v>
      </c>
      <c r="I99" s="27" t="s">
        <v>257</v>
      </c>
      <c r="J99" s="30">
        <v>10900</v>
      </c>
      <c r="K99" s="27" t="s">
        <v>518</v>
      </c>
      <c r="L99" s="31">
        <v>202408</v>
      </c>
    </row>
    <row r="100" spans="1:12">
      <c r="A100" s="27" t="s">
        <v>519</v>
      </c>
      <c r="B100" s="27" t="s">
        <v>520</v>
      </c>
      <c r="C100" s="27" t="s">
        <v>480</v>
      </c>
      <c r="D100" s="27" t="s">
        <v>70</v>
      </c>
      <c r="E100" s="27" t="s">
        <v>69</v>
      </c>
      <c r="F100" s="27" t="s">
        <v>211</v>
      </c>
      <c r="G100" s="27" t="s">
        <v>212</v>
      </c>
      <c r="H100" s="27" t="s">
        <v>34</v>
      </c>
      <c r="I100" s="27" t="s">
        <v>262</v>
      </c>
      <c r="J100" s="30">
        <v>7700</v>
      </c>
      <c r="K100" s="27" t="s">
        <v>468</v>
      </c>
      <c r="L100" s="31">
        <v>202203</v>
      </c>
    </row>
    <row r="101" spans="1:12">
      <c r="A101" s="27" t="s">
        <v>521</v>
      </c>
      <c r="B101" s="27" t="s">
        <v>480</v>
      </c>
      <c r="C101" s="27" t="s">
        <v>480</v>
      </c>
      <c r="D101" s="27" t="s">
        <v>70</v>
      </c>
      <c r="E101" s="27" t="s">
        <v>69</v>
      </c>
      <c r="F101" s="27" t="s">
        <v>211</v>
      </c>
      <c r="G101" s="27" t="s">
        <v>212</v>
      </c>
      <c r="H101" s="27" t="s">
        <v>34</v>
      </c>
      <c r="I101" s="27" t="s">
        <v>257</v>
      </c>
      <c r="J101" s="30">
        <v>7500</v>
      </c>
      <c r="K101" s="27" t="s">
        <v>522</v>
      </c>
      <c r="L101" s="31">
        <v>201101</v>
      </c>
    </row>
    <row r="102" spans="1:12">
      <c r="A102" s="27" t="s">
        <v>523</v>
      </c>
      <c r="B102" s="27" t="s">
        <v>501</v>
      </c>
      <c r="C102" s="27" t="s">
        <v>493</v>
      </c>
      <c r="D102" s="27" t="s">
        <v>70</v>
      </c>
      <c r="E102" s="27" t="s">
        <v>69</v>
      </c>
      <c r="F102" s="27" t="s">
        <v>211</v>
      </c>
      <c r="G102" s="27" t="s">
        <v>212</v>
      </c>
      <c r="H102" s="27" t="s">
        <v>34</v>
      </c>
      <c r="I102" s="27" t="s">
        <v>289</v>
      </c>
      <c r="J102" s="30">
        <v>25300</v>
      </c>
      <c r="K102" s="27" t="s">
        <v>524</v>
      </c>
      <c r="L102" s="31">
        <v>201005</v>
      </c>
    </row>
    <row r="103" spans="1:12">
      <c r="A103" s="27" t="s">
        <v>525</v>
      </c>
      <c r="B103" s="27" t="s">
        <v>501</v>
      </c>
      <c r="C103" s="27" t="s">
        <v>493</v>
      </c>
      <c r="D103" s="27" t="s">
        <v>70</v>
      </c>
      <c r="E103" s="27" t="s">
        <v>69</v>
      </c>
      <c r="F103" s="27" t="s">
        <v>211</v>
      </c>
      <c r="G103" s="27" t="s">
        <v>212</v>
      </c>
      <c r="H103" s="27" t="s">
        <v>34</v>
      </c>
      <c r="I103" s="27" t="s">
        <v>289</v>
      </c>
      <c r="J103" s="30">
        <v>17200</v>
      </c>
      <c r="K103" s="27" t="s">
        <v>526</v>
      </c>
      <c r="L103" s="31">
        <v>201811</v>
      </c>
    </row>
    <row r="104" spans="1:12">
      <c r="A104" s="27" t="s">
        <v>527</v>
      </c>
      <c r="B104" s="27" t="s">
        <v>507</v>
      </c>
      <c r="C104" s="27" t="s">
        <v>507</v>
      </c>
      <c r="D104" s="27" t="s">
        <v>70</v>
      </c>
      <c r="E104" s="27" t="s">
        <v>69</v>
      </c>
      <c r="F104" s="27" t="s">
        <v>211</v>
      </c>
      <c r="G104" s="27" t="s">
        <v>212</v>
      </c>
      <c r="H104" s="27" t="s">
        <v>34</v>
      </c>
      <c r="I104" s="27" t="s">
        <v>257</v>
      </c>
      <c r="J104" s="30">
        <v>10400</v>
      </c>
      <c r="K104" s="27" t="s">
        <v>528</v>
      </c>
      <c r="L104" s="31">
        <v>201006</v>
      </c>
    </row>
    <row r="105" spans="1:12">
      <c r="A105" s="27" t="s">
        <v>529</v>
      </c>
      <c r="B105" s="27" t="s">
        <v>530</v>
      </c>
      <c r="C105" s="27" t="s">
        <v>488</v>
      </c>
      <c r="D105" s="27" t="s">
        <v>70</v>
      </c>
      <c r="E105" s="27" t="s">
        <v>69</v>
      </c>
      <c r="F105" s="27" t="s">
        <v>211</v>
      </c>
      <c r="G105" s="27" t="s">
        <v>212</v>
      </c>
      <c r="H105" s="27" t="s">
        <v>34</v>
      </c>
      <c r="I105" s="27" t="s">
        <v>289</v>
      </c>
      <c r="J105" s="30">
        <v>27000</v>
      </c>
      <c r="K105" s="27" t="s">
        <v>404</v>
      </c>
      <c r="L105" s="31">
        <v>202602</v>
      </c>
    </row>
    <row r="106" spans="1:12">
      <c r="A106" s="27" t="s">
        <v>531</v>
      </c>
      <c r="B106" s="27" t="s">
        <v>477</v>
      </c>
      <c r="C106" s="27" t="s">
        <v>477</v>
      </c>
      <c r="D106" s="27" t="s">
        <v>70</v>
      </c>
      <c r="E106" s="27" t="s">
        <v>69</v>
      </c>
      <c r="F106" s="27" t="s">
        <v>211</v>
      </c>
      <c r="G106" s="27" t="s">
        <v>212</v>
      </c>
      <c r="H106" s="27" t="s">
        <v>34</v>
      </c>
      <c r="I106" s="27" t="s">
        <v>257</v>
      </c>
      <c r="J106" s="30">
        <v>8100</v>
      </c>
      <c r="K106" s="27" t="s">
        <v>532</v>
      </c>
      <c r="L106" s="31">
        <v>201901</v>
      </c>
    </row>
    <row r="107" spans="1:12">
      <c r="A107" s="27" t="s">
        <v>533</v>
      </c>
      <c r="B107" s="27" t="s">
        <v>534</v>
      </c>
      <c r="C107" s="27" t="s">
        <v>534</v>
      </c>
      <c r="D107" s="27" t="s">
        <v>72</v>
      </c>
      <c r="E107" s="27" t="s">
        <v>71</v>
      </c>
      <c r="F107" s="27" t="s">
        <v>211</v>
      </c>
      <c r="G107" s="27" t="s">
        <v>212</v>
      </c>
      <c r="H107" s="27" t="s">
        <v>34</v>
      </c>
      <c r="I107" s="27" t="s">
        <v>257</v>
      </c>
      <c r="J107" s="30">
        <v>11800</v>
      </c>
      <c r="K107" s="27" t="s">
        <v>535</v>
      </c>
      <c r="L107" s="31">
        <v>202408</v>
      </c>
    </row>
    <row r="108" spans="1:12">
      <c r="A108" s="27" t="s">
        <v>536</v>
      </c>
      <c r="B108" s="27" t="s">
        <v>537</v>
      </c>
      <c r="C108" s="27" t="s">
        <v>537</v>
      </c>
      <c r="D108" s="27" t="s">
        <v>72</v>
      </c>
      <c r="E108" s="27" t="s">
        <v>71</v>
      </c>
      <c r="F108" s="27" t="s">
        <v>211</v>
      </c>
      <c r="G108" s="27" t="s">
        <v>212</v>
      </c>
      <c r="H108" s="27" t="s">
        <v>34</v>
      </c>
      <c r="I108" s="27" t="s">
        <v>257</v>
      </c>
      <c r="J108" s="30">
        <v>11900</v>
      </c>
      <c r="K108" s="27" t="s">
        <v>538</v>
      </c>
      <c r="L108" s="31">
        <v>201812</v>
      </c>
    </row>
    <row r="109" spans="1:12">
      <c r="A109" s="27" t="s">
        <v>539</v>
      </c>
      <c r="B109" s="27" t="s">
        <v>537</v>
      </c>
      <c r="C109" s="27" t="s">
        <v>537</v>
      </c>
      <c r="D109" s="27" t="s">
        <v>72</v>
      </c>
      <c r="E109" s="27" t="s">
        <v>71</v>
      </c>
      <c r="F109" s="27" t="s">
        <v>211</v>
      </c>
      <c r="G109" s="27" t="s">
        <v>212</v>
      </c>
      <c r="H109" s="27" t="s">
        <v>34</v>
      </c>
      <c r="I109" s="27" t="s">
        <v>257</v>
      </c>
      <c r="J109" s="30">
        <v>7300</v>
      </c>
      <c r="K109" s="27" t="s">
        <v>540</v>
      </c>
      <c r="L109" s="31">
        <v>201204</v>
      </c>
    </row>
    <row r="110" spans="1:12">
      <c r="A110" s="27" t="s">
        <v>541</v>
      </c>
      <c r="B110" s="27" t="s">
        <v>542</v>
      </c>
      <c r="C110" s="27" t="s">
        <v>542</v>
      </c>
      <c r="D110" s="27" t="s">
        <v>72</v>
      </c>
      <c r="E110" s="27" t="s">
        <v>71</v>
      </c>
      <c r="F110" s="27" t="s">
        <v>211</v>
      </c>
      <c r="G110" s="27" t="s">
        <v>212</v>
      </c>
      <c r="H110" s="27" t="s">
        <v>34</v>
      </c>
      <c r="I110" s="27" t="s">
        <v>257</v>
      </c>
      <c r="J110" s="30">
        <v>10400</v>
      </c>
      <c r="K110" s="27" t="s">
        <v>543</v>
      </c>
      <c r="L110" s="31">
        <v>202111</v>
      </c>
    </row>
    <row r="111" spans="1:12">
      <c r="A111" s="27" t="s">
        <v>544</v>
      </c>
      <c r="B111" s="27" t="s">
        <v>545</v>
      </c>
      <c r="C111" s="27" t="s">
        <v>542</v>
      </c>
      <c r="D111" s="27" t="s">
        <v>72</v>
      </c>
      <c r="E111" s="27" t="s">
        <v>71</v>
      </c>
      <c r="F111" s="27" t="s">
        <v>211</v>
      </c>
      <c r="G111" s="27" t="s">
        <v>212</v>
      </c>
      <c r="H111" s="27" t="s">
        <v>34</v>
      </c>
      <c r="I111" s="27" t="s">
        <v>262</v>
      </c>
      <c r="J111" s="30">
        <v>4100</v>
      </c>
      <c r="K111" s="27" t="s">
        <v>546</v>
      </c>
      <c r="L111" s="31">
        <v>201305</v>
      </c>
    </row>
    <row r="112" spans="1:12">
      <c r="A112" s="27" t="s">
        <v>547</v>
      </c>
      <c r="B112" s="27" t="s">
        <v>537</v>
      </c>
      <c r="C112" s="27" t="s">
        <v>537</v>
      </c>
      <c r="D112" s="27" t="s">
        <v>72</v>
      </c>
      <c r="E112" s="27" t="s">
        <v>71</v>
      </c>
      <c r="F112" s="27" t="s">
        <v>211</v>
      </c>
      <c r="G112" s="27" t="s">
        <v>212</v>
      </c>
      <c r="H112" s="27" t="s">
        <v>34</v>
      </c>
      <c r="I112" s="27" t="s">
        <v>257</v>
      </c>
      <c r="J112" s="30">
        <v>8000</v>
      </c>
      <c r="K112" s="27" t="s">
        <v>548</v>
      </c>
      <c r="L112" s="31">
        <v>201410</v>
      </c>
    </row>
    <row r="113" spans="1:12">
      <c r="A113" s="27" t="s">
        <v>549</v>
      </c>
      <c r="B113" s="27" t="s">
        <v>542</v>
      </c>
      <c r="C113" s="27" t="s">
        <v>542</v>
      </c>
      <c r="D113" s="27" t="s">
        <v>72</v>
      </c>
      <c r="E113" s="27" t="s">
        <v>71</v>
      </c>
      <c r="F113" s="27" t="s">
        <v>211</v>
      </c>
      <c r="G113" s="27" t="s">
        <v>212</v>
      </c>
      <c r="H113" s="27" t="s">
        <v>34</v>
      </c>
      <c r="I113" s="27" t="s">
        <v>257</v>
      </c>
      <c r="J113" s="30">
        <v>10900</v>
      </c>
      <c r="K113" s="27" t="s">
        <v>550</v>
      </c>
      <c r="L113" s="31">
        <v>201106</v>
      </c>
    </row>
    <row r="114" spans="1:12">
      <c r="A114" s="27" t="s">
        <v>551</v>
      </c>
      <c r="B114" s="27" t="s">
        <v>534</v>
      </c>
      <c r="C114" s="27" t="s">
        <v>534</v>
      </c>
      <c r="D114" s="27" t="s">
        <v>72</v>
      </c>
      <c r="E114" s="27" t="s">
        <v>71</v>
      </c>
      <c r="F114" s="27" t="s">
        <v>211</v>
      </c>
      <c r="G114" s="27" t="s">
        <v>212</v>
      </c>
      <c r="H114" s="27" t="s">
        <v>34</v>
      </c>
      <c r="I114" s="27" t="s">
        <v>257</v>
      </c>
      <c r="J114" s="30">
        <v>7500</v>
      </c>
      <c r="K114" s="27" t="s">
        <v>552</v>
      </c>
      <c r="L114" s="31">
        <v>201702</v>
      </c>
    </row>
    <row r="115" spans="1:12">
      <c r="A115" s="27" t="s">
        <v>553</v>
      </c>
      <c r="B115" s="27" t="s">
        <v>537</v>
      </c>
      <c r="C115" s="27" t="s">
        <v>537</v>
      </c>
      <c r="D115" s="27" t="s">
        <v>72</v>
      </c>
      <c r="E115" s="27" t="s">
        <v>71</v>
      </c>
      <c r="F115" s="27" t="s">
        <v>211</v>
      </c>
      <c r="G115" s="27" t="s">
        <v>212</v>
      </c>
      <c r="H115" s="27" t="s">
        <v>34</v>
      </c>
      <c r="I115" s="27" t="s">
        <v>257</v>
      </c>
      <c r="J115" s="30">
        <v>7800</v>
      </c>
      <c r="K115" s="27" t="s">
        <v>554</v>
      </c>
      <c r="L115" s="31">
        <v>202301</v>
      </c>
    </row>
    <row r="116" spans="1:12">
      <c r="A116" s="27" t="s">
        <v>555</v>
      </c>
      <c r="B116" s="27" t="s">
        <v>556</v>
      </c>
      <c r="C116" s="27" t="s">
        <v>556</v>
      </c>
      <c r="D116" s="27" t="s">
        <v>72</v>
      </c>
      <c r="E116" s="27" t="s">
        <v>71</v>
      </c>
      <c r="F116" s="27" t="s">
        <v>211</v>
      </c>
      <c r="G116" s="27" t="s">
        <v>212</v>
      </c>
      <c r="H116" s="27" t="s">
        <v>34</v>
      </c>
      <c r="I116" s="27" t="s">
        <v>257</v>
      </c>
      <c r="J116" s="30">
        <v>9000</v>
      </c>
      <c r="K116" s="27" t="s">
        <v>557</v>
      </c>
      <c r="L116" s="31">
        <v>201004</v>
      </c>
    </row>
    <row r="117" spans="1:12">
      <c r="A117" s="27" t="s">
        <v>558</v>
      </c>
      <c r="B117" s="27" t="s">
        <v>542</v>
      </c>
      <c r="C117" s="27" t="s">
        <v>542</v>
      </c>
      <c r="D117" s="27" t="s">
        <v>72</v>
      </c>
      <c r="E117" s="27" t="s">
        <v>71</v>
      </c>
      <c r="F117" s="27" t="s">
        <v>211</v>
      </c>
      <c r="G117" s="27" t="s">
        <v>212</v>
      </c>
      <c r="H117" s="27" t="s">
        <v>34</v>
      </c>
      <c r="I117" s="27" t="s">
        <v>257</v>
      </c>
      <c r="J117" s="30">
        <v>8500</v>
      </c>
      <c r="K117" s="27" t="s">
        <v>559</v>
      </c>
      <c r="L117" s="31">
        <v>201710</v>
      </c>
    </row>
    <row r="118" spans="1:12">
      <c r="A118" s="27" t="s">
        <v>560</v>
      </c>
      <c r="B118" s="27" t="s">
        <v>542</v>
      </c>
      <c r="C118" s="27" t="s">
        <v>542</v>
      </c>
      <c r="D118" s="27" t="s">
        <v>72</v>
      </c>
      <c r="E118" s="27" t="s">
        <v>71</v>
      </c>
      <c r="F118" s="27" t="s">
        <v>211</v>
      </c>
      <c r="G118" s="27" t="s">
        <v>212</v>
      </c>
      <c r="H118" s="27" t="s">
        <v>34</v>
      </c>
      <c r="I118" s="27" t="s">
        <v>257</v>
      </c>
      <c r="J118" s="30">
        <v>9100</v>
      </c>
      <c r="K118" s="27" t="s">
        <v>561</v>
      </c>
      <c r="L118" s="31">
        <v>201308</v>
      </c>
    </row>
    <row r="119" spans="1:12">
      <c r="A119" s="27" t="s">
        <v>562</v>
      </c>
      <c r="B119" s="27" t="s">
        <v>563</v>
      </c>
      <c r="C119" s="27" t="s">
        <v>564</v>
      </c>
      <c r="D119" s="27" t="s">
        <v>74</v>
      </c>
      <c r="E119" s="27" t="s">
        <v>73</v>
      </c>
      <c r="F119" s="27" t="s">
        <v>211</v>
      </c>
      <c r="G119" s="27" t="s">
        <v>212</v>
      </c>
      <c r="H119" s="27" t="s">
        <v>36</v>
      </c>
      <c r="I119" s="27" t="s">
        <v>262</v>
      </c>
      <c r="J119" s="30">
        <v>7300</v>
      </c>
      <c r="K119" s="27" t="s">
        <v>565</v>
      </c>
      <c r="L119" s="31">
        <v>202502</v>
      </c>
    </row>
    <row r="120" spans="1:12">
      <c r="A120" s="27" t="s">
        <v>566</v>
      </c>
      <c r="B120" s="27" t="s">
        <v>567</v>
      </c>
      <c r="C120" s="27" t="s">
        <v>568</v>
      </c>
      <c r="D120" s="27" t="s">
        <v>74</v>
      </c>
      <c r="E120" s="27" t="s">
        <v>73</v>
      </c>
      <c r="F120" s="27" t="s">
        <v>211</v>
      </c>
      <c r="G120" s="27" t="s">
        <v>212</v>
      </c>
      <c r="H120" s="27" t="s">
        <v>36</v>
      </c>
      <c r="I120" s="27" t="s">
        <v>289</v>
      </c>
      <c r="J120" s="30">
        <v>18300</v>
      </c>
      <c r="K120" s="27" t="s">
        <v>569</v>
      </c>
      <c r="L120" s="31">
        <v>201105</v>
      </c>
    </row>
    <row r="121" spans="1:12">
      <c r="A121" s="27" t="s">
        <v>570</v>
      </c>
      <c r="B121" s="27" t="s">
        <v>563</v>
      </c>
      <c r="C121" s="27" t="s">
        <v>564</v>
      </c>
      <c r="D121" s="27" t="s">
        <v>74</v>
      </c>
      <c r="E121" s="27" t="s">
        <v>73</v>
      </c>
      <c r="F121" s="27" t="s">
        <v>211</v>
      </c>
      <c r="G121" s="27" t="s">
        <v>212</v>
      </c>
      <c r="H121" s="27" t="s">
        <v>36</v>
      </c>
      <c r="I121" s="27" t="s">
        <v>262</v>
      </c>
      <c r="J121" s="30">
        <v>5100</v>
      </c>
      <c r="K121" s="27" t="s">
        <v>571</v>
      </c>
      <c r="L121" s="31">
        <v>202401</v>
      </c>
    </row>
    <row r="122" spans="1:12">
      <c r="A122" s="27" t="s">
        <v>572</v>
      </c>
      <c r="B122" s="27" t="s">
        <v>573</v>
      </c>
      <c r="C122" s="27" t="s">
        <v>574</v>
      </c>
      <c r="D122" s="27" t="s">
        <v>76</v>
      </c>
      <c r="E122" s="27" t="s">
        <v>75</v>
      </c>
      <c r="F122" s="27" t="s">
        <v>211</v>
      </c>
      <c r="G122" s="27" t="s">
        <v>212</v>
      </c>
      <c r="H122" s="27" t="s">
        <v>32</v>
      </c>
      <c r="I122" s="27" t="s">
        <v>262</v>
      </c>
      <c r="J122" s="30">
        <v>7400</v>
      </c>
      <c r="K122" s="27" t="s">
        <v>575</v>
      </c>
      <c r="L122" s="31">
        <v>202501</v>
      </c>
    </row>
    <row r="123" spans="1:12">
      <c r="A123" s="27" t="s">
        <v>576</v>
      </c>
      <c r="B123" s="27" t="s">
        <v>577</v>
      </c>
      <c r="C123" s="27" t="s">
        <v>577</v>
      </c>
      <c r="D123" s="27" t="s">
        <v>76</v>
      </c>
      <c r="E123" s="27" t="s">
        <v>75</v>
      </c>
      <c r="F123" s="27" t="s">
        <v>211</v>
      </c>
      <c r="G123" s="27" t="s">
        <v>212</v>
      </c>
      <c r="H123" s="27" t="s">
        <v>32</v>
      </c>
      <c r="I123" s="27" t="s">
        <v>257</v>
      </c>
      <c r="J123" s="30">
        <v>6800</v>
      </c>
      <c r="K123" s="27" t="s">
        <v>578</v>
      </c>
      <c r="L123" s="31">
        <v>202302</v>
      </c>
    </row>
    <row r="124" spans="1:12">
      <c r="A124" s="27" t="s">
        <v>579</v>
      </c>
      <c r="B124" s="27" t="s">
        <v>577</v>
      </c>
      <c r="C124" s="27" t="s">
        <v>577</v>
      </c>
      <c r="D124" s="27" t="s">
        <v>76</v>
      </c>
      <c r="E124" s="27" t="s">
        <v>75</v>
      </c>
      <c r="F124" s="27" t="s">
        <v>211</v>
      </c>
      <c r="G124" s="27" t="s">
        <v>212</v>
      </c>
      <c r="H124" s="27" t="s">
        <v>32</v>
      </c>
      <c r="I124" s="27" t="s">
        <v>257</v>
      </c>
      <c r="J124" s="30">
        <v>11700</v>
      </c>
      <c r="K124" s="27" t="s">
        <v>580</v>
      </c>
      <c r="L124" s="31">
        <v>201312</v>
      </c>
    </row>
    <row r="125" spans="1:12">
      <c r="A125" s="27" t="s">
        <v>581</v>
      </c>
      <c r="B125" s="27" t="s">
        <v>577</v>
      </c>
      <c r="C125" s="27" t="s">
        <v>577</v>
      </c>
      <c r="D125" s="27" t="s">
        <v>76</v>
      </c>
      <c r="E125" s="27" t="s">
        <v>75</v>
      </c>
      <c r="F125" s="27" t="s">
        <v>211</v>
      </c>
      <c r="G125" s="27" t="s">
        <v>212</v>
      </c>
      <c r="H125" s="27" t="s">
        <v>32</v>
      </c>
      <c r="I125" s="27" t="s">
        <v>257</v>
      </c>
      <c r="J125" s="30">
        <v>11900</v>
      </c>
      <c r="K125" s="27" t="s">
        <v>582</v>
      </c>
      <c r="L125" s="31">
        <v>201708</v>
      </c>
    </row>
    <row r="126" spans="1:12">
      <c r="A126" s="27" t="s">
        <v>583</v>
      </c>
      <c r="B126" s="27" t="s">
        <v>584</v>
      </c>
      <c r="C126" s="27" t="s">
        <v>584</v>
      </c>
      <c r="D126" s="27" t="s">
        <v>78</v>
      </c>
      <c r="E126" s="27" t="s">
        <v>77</v>
      </c>
      <c r="F126" s="27" t="s">
        <v>211</v>
      </c>
      <c r="G126" s="27" t="s">
        <v>212</v>
      </c>
      <c r="H126" s="27" t="s">
        <v>36</v>
      </c>
      <c r="I126" s="27" t="s">
        <v>257</v>
      </c>
      <c r="J126" s="30">
        <v>8200</v>
      </c>
      <c r="K126" s="27" t="s">
        <v>585</v>
      </c>
      <c r="L126" s="31">
        <v>201407</v>
      </c>
    </row>
    <row r="127" spans="1:12">
      <c r="A127" s="27" t="s">
        <v>586</v>
      </c>
      <c r="B127" s="27" t="s">
        <v>587</v>
      </c>
      <c r="C127" s="27" t="s">
        <v>584</v>
      </c>
      <c r="D127" s="27" t="s">
        <v>78</v>
      </c>
      <c r="E127" s="27" t="s">
        <v>77</v>
      </c>
      <c r="F127" s="27" t="s">
        <v>211</v>
      </c>
      <c r="G127" s="27" t="s">
        <v>212</v>
      </c>
      <c r="H127" s="27" t="s">
        <v>36</v>
      </c>
      <c r="I127" s="27" t="s">
        <v>262</v>
      </c>
      <c r="J127" s="30">
        <v>6800</v>
      </c>
      <c r="K127" s="27" t="s">
        <v>588</v>
      </c>
      <c r="L127" s="31">
        <v>200706</v>
      </c>
    </row>
    <row r="128" spans="1:12">
      <c r="A128" s="27" t="s">
        <v>589</v>
      </c>
      <c r="B128" s="27" t="s">
        <v>590</v>
      </c>
      <c r="C128" s="27" t="s">
        <v>584</v>
      </c>
      <c r="D128" s="27" t="s">
        <v>78</v>
      </c>
      <c r="E128" s="27" t="s">
        <v>77</v>
      </c>
      <c r="F128" s="27" t="s">
        <v>211</v>
      </c>
      <c r="G128" s="27" t="s">
        <v>212</v>
      </c>
      <c r="H128" s="27" t="s">
        <v>36</v>
      </c>
      <c r="I128" s="27" t="s">
        <v>289</v>
      </c>
      <c r="J128" s="30">
        <v>28400</v>
      </c>
      <c r="K128" s="27" t="s">
        <v>591</v>
      </c>
      <c r="L128" s="31">
        <v>200703</v>
      </c>
    </row>
    <row r="129" spans="1:12">
      <c r="A129" s="27" t="s">
        <v>592</v>
      </c>
      <c r="B129" s="27" t="s">
        <v>593</v>
      </c>
      <c r="C129" s="27" t="s">
        <v>594</v>
      </c>
      <c r="D129" s="27" t="s">
        <v>80</v>
      </c>
      <c r="E129" s="27" t="s">
        <v>79</v>
      </c>
      <c r="F129" s="27" t="s">
        <v>211</v>
      </c>
      <c r="G129" s="27" t="s">
        <v>212</v>
      </c>
      <c r="H129" s="27" t="s">
        <v>32</v>
      </c>
      <c r="I129" s="27" t="s">
        <v>262</v>
      </c>
      <c r="J129" s="30">
        <v>4200</v>
      </c>
      <c r="K129" s="27" t="s">
        <v>595</v>
      </c>
      <c r="L129" s="31">
        <v>202409</v>
      </c>
    </row>
    <row r="130" spans="1:12">
      <c r="A130" s="27" t="s">
        <v>596</v>
      </c>
      <c r="B130" s="27" t="s">
        <v>597</v>
      </c>
      <c r="C130" s="27" t="s">
        <v>598</v>
      </c>
      <c r="D130" s="27" t="s">
        <v>80</v>
      </c>
      <c r="E130" s="27" t="s">
        <v>79</v>
      </c>
      <c r="F130" s="27" t="s">
        <v>211</v>
      </c>
      <c r="G130" s="27" t="s">
        <v>212</v>
      </c>
      <c r="H130" s="27" t="s">
        <v>32</v>
      </c>
      <c r="I130" s="27" t="s">
        <v>262</v>
      </c>
      <c r="J130" s="30">
        <v>4300</v>
      </c>
      <c r="K130" s="27" t="s">
        <v>599</v>
      </c>
      <c r="L130" s="31">
        <v>202412</v>
      </c>
    </row>
    <row r="131" spans="1:12">
      <c r="A131" s="27" t="s">
        <v>600</v>
      </c>
      <c r="B131" s="27" t="s">
        <v>594</v>
      </c>
      <c r="C131" s="27" t="s">
        <v>594</v>
      </c>
      <c r="D131" s="27" t="s">
        <v>80</v>
      </c>
      <c r="E131" s="27" t="s">
        <v>79</v>
      </c>
      <c r="F131" s="27" t="s">
        <v>211</v>
      </c>
      <c r="G131" s="27" t="s">
        <v>212</v>
      </c>
      <c r="H131" s="27" t="s">
        <v>32</v>
      </c>
      <c r="I131" s="27" t="s">
        <v>257</v>
      </c>
      <c r="J131" s="30">
        <v>11800</v>
      </c>
      <c r="K131" s="27" t="s">
        <v>601</v>
      </c>
      <c r="L131" s="31">
        <v>202402</v>
      </c>
    </row>
    <row r="132" spans="1:12">
      <c r="A132" s="27" t="s">
        <v>602</v>
      </c>
      <c r="B132" s="27" t="s">
        <v>603</v>
      </c>
      <c r="C132" s="27" t="s">
        <v>603</v>
      </c>
      <c r="D132" s="27" t="s">
        <v>80</v>
      </c>
      <c r="E132" s="27" t="s">
        <v>79</v>
      </c>
      <c r="F132" s="27" t="s">
        <v>211</v>
      </c>
      <c r="G132" s="27" t="s">
        <v>212</v>
      </c>
      <c r="H132" s="27" t="s">
        <v>32</v>
      </c>
      <c r="I132" s="27" t="s">
        <v>257</v>
      </c>
      <c r="J132" s="30">
        <v>9900</v>
      </c>
      <c r="K132" s="27" t="s">
        <v>604</v>
      </c>
      <c r="L132" s="31">
        <v>201511</v>
      </c>
    </row>
    <row r="133" spans="1:12">
      <c r="A133" s="27" t="s">
        <v>605</v>
      </c>
      <c r="B133" s="27" t="s">
        <v>597</v>
      </c>
      <c r="C133" s="27" t="s">
        <v>598</v>
      </c>
      <c r="D133" s="27" t="s">
        <v>80</v>
      </c>
      <c r="E133" s="27" t="s">
        <v>79</v>
      </c>
      <c r="F133" s="27" t="s">
        <v>211</v>
      </c>
      <c r="G133" s="27" t="s">
        <v>212</v>
      </c>
      <c r="H133" s="27" t="s">
        <v>32</v>
      </c>
      <c r="I133" s="27" t="s">
        <v>262</v>
      </c>
      <c r="J133" s="30">
        <v>4500</v>
      </c>
      <c r="K133" s="27" t="s">
        <v>606</v>
      </c>
      <c r="L133" s="31">
        <v>202004</v>
      </c>
    </row>
    <row r="134" spans="1:12">
      <c r="A134" s="27" t="s">
        <v>607</v>
      </c>
      <c r="B134" s="27" t="s">
        <v>597</v>
      </c>
      <c r="C134" s="27" t="s">
        <v>598</v>
      </c>
      <c r="D134" s="27" t="s">
        <v>80</v>
      </c>
      <c r="E134" s="27" t="s">
        <v>79</v>
      </c>
      <c r="F134" s="27" t="s">
        <v>211</v>
      </c>
      <c r="G134" s="27" t="s">
        <v>212</v>
      </c>
      <c r="H134" s="27" t="s">
        <v>32</v>
      </c>
      <c r="I134" s="27" t="s">
        <v>262</v>
      </c>
      <c r="J134" s="30">
        <v>6800</v>
      </c>
      <c r="K134" s="27" t="s">
        <v>608</v>
      </c>
      <c r="L134" s="31">
        <v>201607</v>
      </c>
    </row>
    <row r="135" spans="1:12">
      <c r="A135" s="27" t="s">
        <v>609</v>
      </c>
      <c r="B135" s="27" t="s">
        <v>594</v>
      </c>
      <c r="C135" s="27" t="s">
        <v>594</v>
      </c>
      <c r="D135" s="27" t="s">
        <v>80</v>
      </c>
      <c r="E135" s="27" t="s">
        <v>79</v>
      </c>
      <c r="F135" s="27" t="s">
        <v>211</v>
      </c>
      <c r="G135" s="27" t="s">
        <v>212</v>
      </c>
      <c r="H135" s="27" t="s">
        <v>32</v>
      </c>
      <c r="I135" s="27" t="s">
        <v>257</v>
      </c>
      <c r="J135" s="30">
        <v>8900</v>
      </c>
      <c r="K135" s="27" t="s">
        <v>610</v>
      </c>
      <c r="L135" s="31">
        <v>202402</v>
      </c>
    </row>
    <row r="136" spans="1:12">
      <c r="A136" s="27" t="s">
        <v>611</v>
      </c>
      <c r="B136" s="27" t="s">
        <v>598</v>
      </c>
      <c r="C136" s="27" t="s">
        <v>598</v>
      </c>
      <c r="D136" s="27" t="s">
        <v>80</v>
      </c>
      <c r="E136" s="27" t="s">
        <v>79</v>
      </c>
      <c r="F136" s="27" t="s">
        <v>211</v>
      </c>
      <c r="G136" s="27" t="s">
        <v>212</v>
      </c>
      <c r="H136" s="27" t="s">
        <v>32</v>
      </c>
      <c r="I136" s="27" t="s">
        <v>257</v>
      </c>
      <c r="J136" s="30">
        <v>10800</v>
      </c>
      <c r="K136" s="27" t="s">
        <v>612</v>
      </c>
      <c r="L136" s="31">
        <v>200904</v>
      </c>
    </row>
    <row r="137" spans="1:12">
      <c r="A137" s="27" t="s">
        <v>613</v>
      </c>
      <c r="B137" s="27" t="s">
        <v>614</v>
      </c>
      <c r="C137" s="27" t="s">
        <v>615</v>
      </c>
      <c r="D137" s="27" t="s">
        <v>80</v>
      </c>
      <c r="E137" s="27" t="s">
        <v>79</v>
      </c>
      <c r="F137" s="27" t="s">
        <v>211</v>
      </c>
      <c r="G137" s="27" t="s">
        <v>212</v>
      </c>
      <c r="H137" s="27" t="s">
        <v>32</v>
      </c>
      <c r="I137" s="27" t="s">
        <v>262</v>
      </c>
      <c r="J137" s="30">
        <v>7800</v>
      </c>
      <c r="K137" s="27" t="s">
        <v>616</v>
      </c>
      <c r="L137" s="31">
        <v>201309</v>
      </c>
    </row>
    <row r="138" spans="1:12">
      <c r="A138" s="27" t="s">
        <v>617</v>
      </c>
      <c r="B138" s="27" t="s">
        <v>598</v>
      </c>
      <c r="C138" s="27" t="s">
        <v>598</v>
      </c>
      <c r="D138" s="27" t="s">
        <v>80</v>
      </c>
      <c r="E138" s="27" t="s">
        <v>79</v>
      </c>
      <c r="F138" s="27" t="s">
        <v>211</v>
      </c>
      <c r="G138" s="27" t="s">
        <v>212</v>
      </c>
      <c r="H138" s="27" t="s">
        <v>32</v>
      </c>
      <c r="I138" s="27" t="s">
        <v>257</v>
      </c>
      <c r="J138" s="30">
        <v>9000</v>
      </c>
      <c r="K138" s="27" t="s">
        <v>618</v>
      </c>
      <c r="L138" s="31">
        <v>200711</v>
      </c>
    </row>
    <row r="139" spans="1:12">
      <c r="A139" s="27" t="s">
        <v>619</v>
      </c>
      <c r="B139" s="27" t="s">
        <v>594</v>
      </c>
      <c r="C139" s="27" t="s">
        <v>594</v>
      </c>
      <c r="D139" s="27" t="s">
        <v>80</v>
      </c>
      <c r="E139" s="27" t="s">
        <v>79</v>
      </c>
      <c r="F139" s="27" t="s">
        <v>211</v>
      </c>
      <c r="G139" s="27" t="s">
        <v>212</v>
      </c>
      <c r="H139" s="27" t="s">
        <v>32</v>
      </c>
      <c r="I139" s="27" t="s">
        <v>257</v>
      </c>
      <c r="J139" s="30">
        <v>6700</v>
      </c>
      <c r="K139" s="27" t="s">
        <v>620</v>
      </c>
      <c r="L139" s="31">
        <v>200605</v>
      </c>
    </row>
    <row r="140" spans="1:12">
      <c r="A140" s="27" t="s">
        <v>621</v>
      </c>
      <c r="B140" s="27" t="s">
        <v>615</v>
      </c>
      <c r="C140" s="27" t="s">
        <v>615</v>
      </c>
      <c r="D140" s="27" t="s">
        <v>80</v>
      </c>
      <c r="E140" s="27" t="s">
        <v>79</v>
      </c>
      <c r="F140" s="27" t="s">
        <v>211</v>
      </c>
      <c r="G140" s="27" t="s">
        <v>212</v>
      </c>
      <c r="H140" s="27" t="s">
        <v>32</v>
      </c>
      <c r="I140" s="27" t="s">
        <v>257</v>
      </c>
      <c r="J140" s="30">
        <v>10300</v>
      </c>
      <c r="K140" s="27" t="s">
        <v>622</v>
      </c>
      <c r="L140" s="31">
        <v>202505</v>
      </c>
    </row>
    <row r="141" spans="1:12">
      <c r="A141" s="27" t="s">
        <v>623</v>
      </c>
      <c r="B141" s="27" t="s">
        <v>598</v>
      </c>
      <c r="C141" s="27" t="s">
        <v>598</v>
      </c>
      <c r="D141" s="27" t="s">
        <v>80</v>
      </c>
      <c r="E141" s="27" t="s">
        <v>79</v>
      </c>
      <c r="F141" s="27" t="s">
        <v>211</v>
      </c>
      <c r="G141" s="27" t="s">
        <v>212</v>
      </c>
      <c r="H141" s="27" t="s">
        <v>32</v>
      </c>
      <c r="I141" s="27" t="s">
        <v>257</v>
      </c>
      <c r="J141" s="30">
        <v>8600</v>
      </c>
      <c r="K141" s="27" t="s">
        <v>624</v>
      </c>
      <c r="L141" s="31">
        <v>202012</v>
      </c>
    </row>
    <row r="142" spans="1:12">
      <c r="A142" s="27" t="s">
        <v>625</v>
      </c>
      <c r="B142" s="27" t="s">
        <v>594</v>
      </c>
      <c r="C142" s="27" t="s">
        <v>594</v>
      </c>
      <c r="D142" s="27" t="s">
        <v>80</v>
      </c>
      <c r="E142" s="27" t="s">
        <v>79</v>
      </c>
      <c r="F142" s="27" t="s">
        <v>211</v>
      </c>
      <c r="G142" s="27" t="s">
        <v>212</v>
      </c>
      <c r="H142" s="27" t="s">
        <v>32</v>
      </c>
      <c r="I142" s="27" t="s">
        <v>257</v>
      </c>
      <c r="J142" s="30">
        <v>7400</v>
      </c>
      <c r="K142" s="27" t="s">
        <v>626</v>
      </c>
      <c r="L142" s="31">
        <v>202412</v>
      </c>
    </row>
    <row r="143" spans="1:12">
      <c r="A143" s="27" t="s">
        <v>627</v>
      </c>
      <c r="B143" s="27" t="s">
        <v>628</v>
      </c>
      <c r="C143" s="27" t="s">
        <v>628</v>
      </c>
      <c r="D143" s="27" t="s">
        <v>82</v>
      </c>
      <c r="E143" s="27" t="s">
        <v>81</v>
      </c>
      <c r="F143" s="27" t="s">
        <v>211</v>
      </c>
      <c r="G143" s="27" t="s">
        <v>212</v>
      </c>
      <c r="H143" s="27" t="s">
        <v>32</v>
      </c>
      <c r="I143" s="27" t="s">
        <v>257</v>
      </c>
      <c r="J143" s="30">
        <v>10700</v>
      </c>
      <c r="K143" s="27" t="s">
        <v>629</v>
      </c>
      <c r="L143" s="31">
        <v>200606</v>
      </c>
    </row>
    <row r="144" spans="1:12">
      <c r="A144" s="27" t="s">
        <v>630</v>
      </c>
      <c r="B144" s="27" t="s">
        <v>631</v>
      </c>
      <c r="C144" s="27" t="s">
        <v>631</v>
      </c>
      <c r="D144" s="27" t="s">
        <v>82</v>
      </c>
      <c r="E144" s="27" t="s">
        <v>81</v>
      </c>
      <c r="F144" s="27" t="s">
        <v>211</v>
      </c>
      <c r="G144" s="27" t="s">
        <v>212</v>
      </c>
      <c r="H144" s="27" t="s">
        <v>32</v>
      </c>
      <c r="I144" s="27" t="s">
        <v>257</v>
      </c>
      <c r="J144" s="30">
        <v>9600</v>
      </c>
      <c r="K144" s="27" t="s">
        <v>632</v>
      </c>
      <c r="L144" s="31">
        <v>202203</v>
      </c>
    </row>
    <row r="145" spans="1:12">
      <c r="A145" s="27" t="s">
        <v>633</v>
      </c>
      <c r="B145" s="27" t="s">
        <v>634</v>
      </c>
      <c r="C145" s="27" t="s">
        <v>634</v>
      </c>
      <c r="D145" s="27" t="s">
        <v>82</v>
      </c>
      <c r="E145" s="27" t="s">
        <v>81</v>
      </c>
      <c r="F145" s="27" t="s">
        <v>211</v>
      </c>
      <c r="G145" s="27" t="s">
        <v>212</v>
      </c>
      <c r="H145" s="27" t="s">
        <v>32</v>
      </c>
      <c r="I145" s="27" t="s">
        <v>257</v>
      </c>
      <c r="J145" s="30">
        <v>9900</v>
      </c>
      <c r="K145" s="27" t="s">
        <v>635</v>
      </c>
      <c r="L145" s="31">
        <v>200610</v>
      </c>
    </row>
    <row r="146" spans="1:12">
      <c r="A146" s="27" t="s">
        <v>636</v>
      </c>
      <c r="B146" s="27" t="s">
        <v>634</v>
      </c>
      <c r="C146" s="27" t="s">
        <v>634</v>
      </c>
      <c r="D146" s="27" t="s">
        <v>82</v>
      </c>
      <c r="E146" s="27" t="s">
        <v>81</v>
      </c>
      <c r="F146" s="27" t="s">
        <v>211</v>
      </c>
      <c r="G146" s="27" t="s">
        <v>212</v>
      </c>
      <c r="H146" s="27" t="s">
        <v>32</v>
      </c>
      <c r="I146" s="27" t="s">
        <v>257</v>
      </c>
      <c r="J146" s="30">
        <v>7500</v>
      </c>
      <c r="K146" s="27" t="s">
        <v>637</v>
      </c>
      <c r="L146" s="31">
        <v>201509</v>
      </c>
    </row>
    <row r="147" spans="1:12">
      <c r="A147" s="27" t="s">
        <v>638</v>
      </c>
      <c r="B147" s="27" t="s">
        <v>631</v>
      </c>
      <c r="C147" s="27" t="s">
        <v>631</v>
      </c>
      <c r="D147" s="27" t="s">
        <v>82</v>
      </c>
      <c r="E147" s="27" t="s">
        <v>81</v>
      </c>
      <c r="F147" s="27" t="s">
        <v>211</v>
      </c>
      <c r="G147" s="27" t="s">
        <v>212</v>
      </c>
      <c r="H147" s="27" t="s">
        <v>32</v>
      </c>
      <c r="I147" s="27" t="s">
        <v>257</v>
      </c>
      <c r="J147" s="30">
        <v>12400</v>
      </c>
      <c r="K147" s="27" t="s">
        <v>639</v>
      </c>
      <c r="L147" s="31">
        <v>201110</v>
      </c>
    </row>
    <row r="148" spans="1:12">
      <c r="A148" s="27" t="s">
        <v>640</v>
      </c>
      <c r="B148" s="27" t="s">
        <v>641</v>
      </c>
      <c r="C148" s="27" t="s">
        <v>628</v>
      </c>
      <c r="D148" s="27" t="s">
        <v>82</v>
      </c>
      <c r="E148" s="27" t="s">
        <v>81</v>
      </c>
      <c r="F148" s="27" t="s">
        <v>211</v>
      </c>
      <c r="G148" s="27" t="s">
        <v>212</v>
      </c>
      <c r="H148" s="27" t="s">
        <v>32</v>
      </c>
      <c r="I148" s="27" t="s">
        <v>262</v>
      </c>
      <c r="J148" s="30">
        <v>5600</v>
      </c>
      <c r="K148" s="27" t="s">
        <v>642</v>
      </c>
      <c r="L148" s="31">
        <v>201901</v>
      </c>
    </row>
    <row r="149" spans="1:12">
      <c r="A149" s="27" t="s">
        <v>643</v>
      </c>
      <c r="B149" s="27" t="s">
        <v>644</v>
      </c>
      <c r="C149" s="27" t="s">
        <v>634</v>
      </c>
      <c r="D149" s="27" t="s">
        <v>82</v>
      </c>
      <c r="E149" s="27" t="s">
        <v>81</v>
      </c>
      <c r="F149" s="27" t="s">
        <v>211</v>
      </c>
      <c r="G149" s="27" t="s">
        <v>212</v>
      </c>
      <c r="H149" s="27" t="s">
        <v>32</v>
      </c>
      <c r="I149" s="27" t="s">
        <v>289</v>
      </c>
      <c r="J149" s="30">
        <v>26700</v>
      </c>
      <c r="K149" s="27" t="s">
        <v>645</v>
      </c>
      <c r="L149" s="31">
        <v>202212</v>
      </c>
    </row>
    <row r="150" spans="1:12">
      <c r="A150" s="27" t="s">
        <v>646</v>
      </c>
      <c r="B150" s="27" t="s">
        <v>628</v>
      </c>
      <c r="C150" s="27" t="s">
        <v>628</v>
      </c>
      <c r="D150" s="27" t="s">
        <v>82</v>
      </c>
      <c r="E150" s="27" t="s">
        <v>81</v>
      </c>
      <c r="F150" s="27" t="s">
        <v>211</v>
      </c>
      <c r="G150" s="27" t="s">
        <v>212</v>
      </c>
      <c r="H150" s="27" t="s">
        <v>32</v>
      </c>
      <c r="I150" s="27" t="s">
        <v>257</v>
      </c>
      <c r="J150" s="30">
        <v>11500</v>
      </c>
      <c r="K150" s="27" t="s">
        <v>647</v>
      </c>
      <c r="L150" s="31">
        <v>202012</v>
      </c>
    </row>
    <row r="151" spans="1:12">
      <c r="A151" s="27" t="s">
        <v>648</v>
      </c>
      <c r="B151" s="27" t="s">
        <v>649</v>
      </c>
      <c r="C151" s="27" t="s">
        <v>649</v>
      </c>
      <c r="D151" s="27" t="s">
        <v>84</v>
      </c>
      <c r="E151" s="27" t="s">
        <v>83</v>
      </c>
      <c r="F151" s="27" t="s">
        <v>211</v>
      </c>
      <c r="G151" s="27" t="s">
        <v>212</v>
      </c>
      <c r="H151" s="27" t="s">
        <v>32</v>
      </c>
      <c r="I151" s="27" t="s">
        <v>257</v>
      </c>
      <c r="J151" s="30">
        <v>11100</v>
      </c>
      <c r="K151" s="27" t="s">
        <v>650</v>
      </c>
      <c r="L151" s="31">
        <v>200710</v>
      </c>
    </row>
    <row r="152" spans="1:12">
      <c r="A152" s="27" t="s">
        <v>651</v>
      </c>
      <c r="B152" s="27" t="s">
        <v>649</v>
      </c>
      <c r="C152" s="27" t="s">
        <v>649</v>
      </c>
      <c r="D152" s="27" t="s">
        <v>84</v>
      </c>
      <c r="E152" s="27" t="s">
        <v>83</v>
      </c>
      <c r="F152" s="27" t="s">
        <v>211</v>
      </c>
      <c r="G152" s="27" t="s">
        <v>212</v>
      </c>
      <c r="H152" s="27" t="s">
        <v>32</v>
      </c>
      <c r="I152" s="27" t="s">
        <v>257</v>
      </c>
      <c r="J152" s="30">
        <v>7200</v>
      </c>
      <c r="K152" s="27" t="s">
        <v>652</v>
      </c>
      <c r="L152" s="31">
        <v>202009</v>
      </c>
    </row>
    <row r="153" spans="1:12">
      <c r="A153" s="27" t="s">
        <v>653</v>
      </c>
      <c r="B153" s="27" t="s">
        <v>654</v>
      </c>
      <c r="C153" s="27" t="s">
        <v>655</v>
      </c>
      <c r="D153" s="27" t="s">
        <v>84</v>
      </c>
      <c r="E153" s="27" t="s">
        <v>83</v>
      </c>
      <c r="F153" s="27" t="s">
        <v>211</v>
      </c>
      <c r="G153" s="27" t="s">
        <v>212</v>
      </c>
      <c r="H153" s="27" t="s">
        <v>32</v>
      </c>
      <c r="I153" s="27" t="s">
        <v>262</v>
      </c>
      <c r="J153" s="30">
        <v>4900</v>
      </c>
      <c r="K153" s="27" t="s">
        <v>656</v>
      </c>
      <c r="L153" s="31">
        <v>201502</v>
      </c>
    </row>
    <row r="154" spans="1:12">
      <c r="A154" s="27" t="s">
        <v>657</v>
      </c>
      <c r="B154" s="27" t="s">
        <v>658</v>
      </c>
      <c r="C154" s="27" t="s">
        <v>649</v>
      </c>
      <c r="D154" s="27" t="s">
        <v>84</v>
      </c>
      <c r="E154" s="27" t="s">
        <v>83</v>
      </c>
      <c r="F154" s="27" t="s">
        <v>211</v>
      </c>
      <c r="G154" s="27" t="s">
        <v>212</v>
      </c>
      <c r="H154" s="27" t="s">
        <v>32</v>
      </c>
      <c r="I154" s="27" t="s">
        <v>262</v>
      </c>
      <c r="J154" s="30">
        <v>6100</v>
      </c>
      <c r="K154" s="27" t="s">
        <v>659</v>
      </c>
      <c r="L154" s="31">
        <v>201511</v>
      </c>
    </row>
    <row r="155" spans="1:12">
      <c r="A155" s="27" t="s">
        <v>660</v>
      </c>
      <c r="B155" s="27" t="s">
        <v>661</v>
      </c>
      <c r="C155" s="27" t="s">
        <v>661</v>
      </c>
      <c r="D155" s="27" t="s">
        <v>86</v>
      </c>
      <c r="E155" s="27" t="s">
        <v>85</v>
      </c>
      <c r="F155" s="27" t="s">
        <v>211</v>
      </c>
      <c r="G155" s="27" t="s">
        <v>212</v>
      </c>
      <c r="H155" s="27" t="s">
        <v>34</v>
      </c>
      <c r="I155" s="27" t="s">
        <v>257</v>
      </c>
      <c r="J155" s="30">
        <v>8400</v>
      </c>
      <c r="K155" s="27" t="s">
        <v>662</v>
      </c>
      <c r="L155" s="31">
        <v>201110</v>
      </c>
    </row>
    <row r="156" spans="1:12">
      <c r="A156" s="27" t="s">
        <v>663</v>
      </c>
      <c r="B156" s="27" t="s">
        <v>664</v>
      </c>
      <c r="C156" s="27" t="s">
        <v>664</v>
      </c>
      <c r="D156" s="27" t="s">
        <v>86</v>
      </c>
      <c r="E156" s="27" t="s">
        <v>85</v>
      </c>
      <c r="F156" s="27" t="s">
        <v>211</v>
      </c>
      <c r="G156" s="27" t="s">
        <v>212</v>
      </c>
      <c r="H156" s="27" t="s">
        <v>34</v>
      </c>
      <c r="I156" s="27" t="s">
        <v>257</v>
      </c>
      <c r="J156" s="30">
        <v>9400</v>
      </c>
      <c r="K156" s="27" t="s">
        <v>665</v>
      </c>
      <c r="L156" s="31">
        <v>201604</v>
      </c>
    </row>
    <row r="157" spans="1:12">
      <c r="A157" s="27" t="s">
        <v>666</v>
      </c>
      <c r="B157" s="27" t="s">
        <v>661</v>
      </c>
      <c r="C157" s="27" t="s">
        <v>661</v>
      </c>
      <c r="D157" s="27" t="s">
        <v>86</v>
      </c>
      <c r="E157" s="27" t="s">
        <v>85</v>
      </c>
      <c r="F157" s="27" t="s">
        <v>211</v>
      </c>
      <c r="G157" s="27" t="s">
        <v>212</v>
      </c>
      <c r="H157" s="27" t="s">
        <v>34</v>
      </c>
      <c r="I157" s="27" t="s">
        <v>257</v>
      </c>
      <c r="J157" s="30">
        <v>9900</v>
      </c>
      <c r="K157" s="27" t="s">
        <v>667</v>
      </c>
      <c r="L157" s="31">
        <v>202403</v>
      </c>
    </row>
    <row r="158" spans="1:12">
      <c r="A158" s="27" t="s">
        <v>668</v>
      </c>
      <c r="B158" s="27" t="s">
        <v>664</v>
      </c>
      <c r="C158" s="27" t="s">
        <v>664</v>
      </c>
      <c r="D158" s="27" t="s">
        <v>86</v>
      </c>
      <c r="E158" s="27" t="s">
        <v>85</v>
      </c>
      <c r="F158" s="27" t="s">
        <v>211</v>
      </c>
      <c r="G158" s="27" t="s">
        <v>212</v>
      </c>
      <c r="H158" s="27" t="s">
        <v>34</v>
      </c>
      <c r="I158" s="27" t="s">
        <v>257</v>
      </c>
      <c r="J158" s="30">
        <v>12400</v>
      </c>
      <c r="K158" s="27" t="s">
        <v>669</v>
      </c>
      <c r="L158" s="31">
        <v>200812</v>
      </c>
    </row>
    <row r="159" spans="1:12">
      <c r="A159" s="27" t="s">
        <v>670</v>
      </c>
      <c r="B159" s="27" t="s">
        <v>661</v>
      </c>
      <c r="C159" s="27" t="s">
        <v>661</v>
      </c>
      <c r="D159" s="27" t="s">
        <v>86</v>
      </c>
      <c r="E159" s="27" t="s">
        <v>85</v>
      </c>
      <c r="F159" s="27" t="s">
        <v>211</v>
      </c>
      <c r="G159" s="27" t="s">
        <v>212</v>
      </c>
      <c r="H159" s="27" t="s">
        <v>34</v>
      </c>
      <c r="I159" s="27" t="s">
        <v>257</v>
      </c>
      <c r="J159" s="30">
        <v>10400</v>
      </c>
      <c r="K159" s="27" t="s">
        <v>671</v>
      </c>
      <c r="L159" s="31">
        <v>201402</v>
      </c>
    </row>
    <row r="160" spans="1:12">
      <c r="A160" s="27" t="s">
        <v>672</v>
      </c>
      <c r="B160" s="27" t="s">
        <v>673</v>
      </c>
      <c r="C160" s="27" t="s">
        <v>673</v>
      </c>
      <c r="D160" s="27" t="s">
        <v>88</v>
      </c>
      <c r="E160" s="27" t="s">
        <v>87</v>
      </c>
      <c r="F160" s="27" t="s">
        <v>211</v>
      </c>
      <c r="G160" s="27" t="s">
        <v>212</v>
      </c>
      <c r="H160" s="27" t="s">
        <v>34</v>
      </c>
      <c r="I160" s="27" t="s">
        <v>257</v>
      </c>
      <c r="J160" s="30">
        <v>7100</v>
      </c>
      <c r="K160" s="27" t="s">
        <v>674</v>
      </c>
      <c r="L160" s="31">
        <v>200609</v>
      </c>
    </row>
    <row r="161" spans="1:12">
      <c r="A161" s="27" t="s">
        <v>675</v>
      </c>
      <c r="B161" s="27" t="s">
        <v>676</v>
      </c>
      <c r="C161" s="27" t="s">
        <v>676</v>
      </c>
      <c r="D161" s="27" t="s">
        <v>88</v>
      </c>
      <c r="E161" s="27" t="s">
        <v>87</v>
      </c>
      <c r="F161" s="27" t="s">
        <v>211</v>
      </c>
      <c r="G161" s="27" t="s">
        <v>212</v>
      </c>
      <c r="H161" s="27" t="s">
        <v>34</v>
      </c>
      <c r="I161" s="27" t="s">
        <v>257</v>
      </c>
      <c r="J161" s="30">
        <v>8400</v>
      </c>
      <c r="K161" s="27" t="s">
        <v>677</v>
      </c>
      <c r="L161" s="31">
        <v>201901</v>
      </c>
    </row>
    <row r="162" spans="1:12">
      <c r="A162" s="27" t="s">
        <v>678</v>
      </c>
      <c r="B162" s="27" t="s">
        <v>673</v>
      </c>
      <c r="C162" s="27" t="s">
        <v>673</v>
      </c>
      <c r="D162" s="27" t="s">
        <v>88</v>
      </c>
      <c r="E162" s="27" t="s">
        <v>87</v>
      </c>
      <c r="F162" s="27" t="s">
        <v>211</v>
      </c>
      <c r="G162" s="27" t="s">
        <v>212</v>
      </c>
      <c r="H162" s="27" t="s">
        <v>34</v>
      </c>
      <c r="I162" s="27" t="s">
        <v>257</v>
      </c>
      <c r="J162" s="30">
        <v>11600</v>
      </c>
      <c r="K162" s="27" t="s">
        <v>679</v>
      </c>
      <c r="L162" s="31">
        <v>201003</v>
      </c>
    </row>
    <row r="163" spans="1:12">
      <c r="A163" s="27" t="s">
        <v>680</v>
      </c>
      <c r="B163" s="27" t="s">
        <v>673</v>
      </c>
      <c r="C163" s="27" t="s">
        <v>673</v>
      </c>
      <c r="D163" s="27" t="s">
        <v>88</v>
      </c>
      <c r="E163" s="27" t="s">
        <v>87</v>
      </c>
      <c r="F163" s="27" t="s">
        <v>211</v>
      </c>
      <c r="G163" s="27" t="s">
        <v>212</v>
      </c>
      <c r="H163" s="27" t="s">
        <v>34</v>
      </c>
      <c r="I163" s="27" t="s">
        <v>257</v>
      </c>
      <c r="J163" s="30">
        <v>8100</v>
      </c>
      <c r="K163" s="27" t="s">
        <v>681</v>
      </c>
      <c r="L163" s="31">
        <v>201703</v>
      </c>
    </row>
    <row r="164" spans="1:12">
      <c r="A164" s="27" t="s">
        <v>682</v>
      </c>
      <c r="B164" s="27" t="s">
        <v>676</v>
      </c>
      <c r="C164" s="27" t="s">
        <v>676</v>
      </c>
      <c r="D164" s="27" t="s">
        <v>88</v>
      </c>
      <c r="E164" s="27" t="s">
        <v>87</v>
      </c>
      <c r="F164" s="27" t="s">
        <v>211</v>
      </c>
      <c r="G164" s="27" t="s">
        <v>212</v>
      </c>
      <c r="H164" s="27" t="s">
        <v>34</v>
      </c>
      <c r="I164" s="27" t="s">
        <v>257</v>
      </c>
      <c r="J164" s="30">
        <v>11100</v>
      </c>
      <c r="K164" s="27" t="s">
        <v>683</v>
      </c>
      <c r="L164" s="31">
        <v>202010</v>
      </c>
    </row>
    <row r="165" spans="1:12">
      <c r="A165" s="27" t="s">
        <v>684</v>
      </c>
      <c r="B165" s="27" t="s">
        <v>685</v>
      </c>
      <c r="C165" s="27" t="s">
        <v>685</v>
      </c>
      <c r="D165" s="27" t="s">
        <v>90</v>
      </c>
      <c r="E165" s="27" t="s">
        <v>89</v>
      </c>
      <c r="F165" s="27" t="s">
        <v>211</v>
      </c>
      <c r="G165" s="27" t="s">
        <v>212</v>
      </c>
      <c r="H165" s="27" t="s">
        <v>33</v>
      </c>
      <c r="I165" s="27" t="s">
        <v>257</v>
      </c>
      <c r="J165" s="30">
        <v>8800</v>
      </c>
      <c r="K165" s="27" t="s">
        <v>686</v>
      </c>
      <c r="L165" s="31">
        <v>202310</v>
      </c>
    </row>
    <row r="166" spans="1:12">
      <c r="A166" s="27" t="s">
        <v>687</v>
      </c>
      <c r="B166" s="27" t="s">
        <v>688</v>
      </c>
      <c r="C166" s="27" t="s">
        <v>688</v>
      </c>
      <c r="D166" s="27" t="s">
        <v>90</v>
      </c>
      <c r="E166" s="27" t="s">
        <v>89</v>
      </c>
      <c r="F166" s="27" t="s">
        <v>211</v>
      </c>
      <c r="G166" s="27" t="s">
        <v>212</v>
      </c>
      <c r="H166" s="27" t="s">
        <v>33</v>
      </c>
      <c r="I166" s="27" t="s">
        <v>257</v>
      </c>
      <c r="J166" s="30">
        <v>11000</v>
      </c>
      <c r="K166" s="27" t="s">
        <v>689</v>
      </c>
      <c r="L166" s="31">
        <v>202003</v>
      </c>
    </row>
    <row r="167" spans="1:12">
      <c r="A167" s="27" t="s">
        <v>690</v>
      </c>
      <c r="B167" s="27" t="s">
        <v>688</v>
      </c>
      <c r="C167" s="27" t="s">
        <v>688</v>
      </c>
      <c r="D167" s="27" t="s">
        <v>90</v>
      </c>
      <c r="E167" s="27" t="s">
        <v>89</v>
      </c>
      <c r="F167" s="27" t="s">
        <v>211</v>
      </c>
      <c r="G167" s="27" t="s">
        <v>212</v>
      </c>
      <c r="H167" s="27" t="s">
        <v>33</v>
      </c>
      <c r="I167" s="27" t="s">
        <v>257</v>
      </c>
      <c r="J167" s="30">
        <v>11300</v>
      </c>
      <c r="K167" s="27" t="s">
        <v>691</v>
      </c>
      <c r="L167" s="31">
        <v>201801</v>
      </c>
    </row>
    <row r="168" spans="1:12">
      <c r="A168" s="27" t="s">
        <v>692</v>
      </c>
      <c r="B168" s="27" t="s">
        <v>693</v>
      </c>
      <c r="C168" s="27" t="s">
        <v>693</v>
      </c>
      <c r="D168" s="27" t="s">
        <v>90</v>
      </c>
      <c r="E168" s="27" t="s">
        <v>89</v>
      </c>
      <c r="F168" s="27" t="s">
        <v>211</v>
      </c>
      <c r="G168" s="27" t="s">
        <v>212</v>
      </c>
      <c r="H168" s="27" t="s">
        <v>33</v>
      </c>
      <c r="I168" s="27" t="s">
        <v>257</v>
      </c>
      <c r="J168" s="30">
        <v>9400</v>
      </c>
      <c r="K168" s="27" t="s">
        <v>694</v>
      </c>
      <c r="L168" s="31">
        <v>200802</v>
      </c>
    </row>
    <row r="169" spans="1:12">
      <c r="A169" s="27" t="s">
        <v>695</v>
      </c>
      <c r="B169" s="27" t="s">
        <v>696</v>
      </c>
      <c r="C169" s="27" t="s">
        <v>696</v>
      </c>
      <c r="D169" s="27" t="s">
        <v>90</v>
      </c>
      <c r="E169" s="27" t="s">
        <v>89</v>
      </c>
      <c r="F169" s="27" t="s">
        <v>211</v>
      </c>
      <c r="G169" s="27" t="s">
        <v>212</v>
      </c>
      <c r="H169" s="27" t="s">
        <v>33</v>
      </c>
      <c r="I169" s="27" t="s">
        <v>257</v>
      </c>
      <c r="J169" s="30">
        <v>8900</v>
      </c>
      <c r="K169" s="27" t="s">
        <v>697</v>
      </c>
      <c r="L169" s="31">
        <v>202501</v>
      </c>
    </row>
    <row r="170" spans="1:12">
      <c r="A170" s="27" t="s">
        <v>698</v>
      </c>
      <c r="B170" s="27" t="s">
        <v>685</v>
      </c>
      <c r="C170" s="27" t="s">
        <v>685</v>
      </c>
      <c r="D170" s="27" t="s">
        <v>90</v>
      </c>
      <c r="E170" s="27" t="s">
        <v>89</v>
      </c>
      <c r="F170" s="27" t="s">
        <v>211</v>
      </c>
      <c r="G170" s="27" t="s">
        <v>212</v>
      </c>
      <c r="H170" s="27" t="s">
        <v>33</v>
      </c>
      <c r="I170" s="27" t="s">
        <v>257</v>
      </c>
      <c r="J170" s="30">
        <v>7400</v>
      </c>
      <c r="K170" s="27" t="s">
        <v>699</v>
      </c>
      <c r="L170" s="31">
        <v>202302</v>
      </c>
    </row>
    <row r="171" spans="1:12">
      <c r="A171" s="27" t="s">
        <v>700</v>
      </c>
      <c r="B171" s="27" t="s">
        <v>685</v>
      </c>
      <c r="C171" s="27" t="s">
        <v>685</v>
      </c>
      <c r="D171" s="27" t="s">
        <v>90</v>
      </c>
      <c r="E171" s="27" t="s">
        <v>89</v>
      </c>
      <c r="F171" s="27" t="s">
        <v>211</v>
      </c>
      <c r="G171" s="27" t="s">
        <v>212</v>
      </c>
      <c r="H171" s="27" t="s">
        <v>33</v>
      </c>
      <c r="I171" s="27" t="s">
        <v>257</v>
      </c>
      <c r="J171" s="30">
        <v>9400</v>
      </c>
      <c r="K171" s="27" t="s">
        <v>610</v>
      </c>
      <c r="L171" s="31">
        <v>202402</v>
      </c>
    </row>
    <row r="172" spans="1:12">
      <c r="A172" s="27" t="s">
        <v>701</v>
      </c>
      <c r="B172" s="27" t="s">
        <v>693</v>
      </c>
      <c r="C172" s="27" t="s">
        <v>693</v>
      </c>
      <c r="D172" s="27" t="s">
        <v>90</v>
      </c>
      <c r="E172" s="27" t="s">
        <v>89</v>
      </c>
      <c r="F172" s="27" t="s">
        <v>211</v>
      </c>
      <c r="G172" s="27" t="s">
        <v>212</v>
      </c>
      <c r="H172" s="27" t="s">
        <v>33</v>
      </c>
      <c r="I172" s="27" t="s">
        <v>257</v>
      </c>
      <c r="J172" s="30">
        <v>12000</v>
      </c>
      <c r="K172" s="27" t="s">
        <v>702</v>
      </c>
      <c r="L172" s="31">
        <v>201301</v>
      </c>
    </row>
    <row r="173" spans="1:12">
      <c r="A173" s="27" t="s">
        <v>703</v>
      </c>
      <c r="B173" s="27" t="s">
        <v>704</v>
      </c>
      <c r="C173" s="27" t="s">
        <v>688</v>
      </c>
      <c r="D173" s="27" t="s">
        <v>90</v>
      </c>
      <c r="E173" s="27" t="s">
        <v>89</v>
      </c>
      <c r="F173" s="27" t="s">
        <v>211</v>
      </c>
      <c r="G173" s="27" t="s">
        <v>212</v>
      </c>
      <c r="H173" s="27" t="s">
        <v>33</v>
      </c>
      <c r="I173" s="27" t="s">
        <v>262</v>
      </c>
      <c r="J173" s="30">
        <v>5200</v>
      </c>
      <c r="K173" s="27" t="s">
        <v>705</v>
      </c>
      <c r="L173" s="31">
        <v>202507</v>
      </c>
    </row>
    <row r="174" spans="1:12">
      <c r="A174" s="27" t="s">
        <v>706</v>
      </c>
      <c r="B174" s="27" t="s">
        <v>707</v>
      </c>
      <c r="C174" s="27" t="s">
        <v>708</v>
      </c>
      <c r="D174" s="27" t="s">
        <v>92</v>
      </c>
      <c r="E174" s="27" t="s">
        <v>91</v>
      </c>
      <c r="F174" s="27" t="s">
        <v>211</v>
      </c>
      <c r="G174" s="27" t="s">
        <v>212</v>
      </c>
      <c r="H174" s="27" t="s">
        <v>33</v>
      </c>
      <c r="I174" s="27" t="s">
        <v>262</v>
      </c>
      <c r="J174" s="30">
        <v>6000</v>
      </c>
      <c r="K174" s="27" t="s">
        <v>709</v>
      </c>
      <c r="L174" s="31">
        <v>201109</v>
      </c>
    </row>
    <row r="175" spans="1:12">
      <c r="A175" s="27" t="s">
        <v>710</v>
      </c>
      <c r="B175" s="27" t="s">
        <v>711</v>
      </c>
      <c r="C175" s="27" t="s">
        <v>711</v>
      </c>
      <c r="D175" s="27" t="s">
        <v>92</v>
      </c>
      <c r="E175" s="27" t="s">
        <v>91</v>
      </c>
      <c r="F175" s="27" t="s">
        <v>211</v>
      </c>
      <c r="G175" s="27" t="s">
        <v>212</v>
      </c>
      <c r="H175" s="27" t="s">
        <v>33</v>
      </c>
      <c r="I175" s="27" t="s">
        <v>257</v>
      </c>
      <c r="J175" s="30">
        <v>8000</v>
      </c>
      <c r="K175" s="27" t="s">
        <v>712</v>
      </c>
      <c r="L175" s="31">
        <v>201904</v>
      </c>
    </row>
    <row r="176" spans="1:12">
      <c r="A176" s="27" t="s">
        <v>713</v>
      </c>
      <c r="B176" s="27" t="s">
        <v>714</v>
      </c>
      <c r="C176" s="27" t="s">
        <v>714</v>
      </c>
      <c r="D176" s="27" t="s">
        <v>92</v>
      </c>
      <c r="E176" s="27" t="s">
        <v>91</v>
      </c>
      <c r="F176" s="27" t="s">
        <v>211</v>
      </c>
      <c r="G176" s="27" t="s">
        <v>212</v>
      </c>
      <c r="H176" s="27" t="s">
        <v>33</v>
      </c>
      <c r="I176" s="27" t="s">
        <v>257</v>
      </c>
      <c r="J176" s="30">
        <v>9100</v>
      </c>
      <c r="K176" s="27" t="s">
        <v>715</v>
      </c>
      <c r="L176" s="31">
        <v>201112</v>
      </c>
    </row>
    <row r="177" spans="1:12">
      <c r="A177" s="27" t="s">
        <v>716</v>
      </c>
      <c r="B177" s="27" t="s">
        <v>707</v>
      </c>
      <c r="C177" s="27" t="s">
        <v>708</v>
      </c>
      <c r="D177" s="27" t="s">
        <v>92</v>
      </c>
      <c r="E177" s="27" t="s">
        <v>91</v>
      </c>
      <c r="F177" s="27" t="s">
        <v>211</v>
      </c>
      <c r="G177" s="27" t="s">
        <v>212</v>
      </c>
      <c r="H177" s="27" t="s">
        <v>33</v>
      </c>
      <c r="I177" s="27" t="s">
        <v>262</v>
      </c>
      <c r="J177" s="30">
        <v>7800</v>
      </c>
      <c r="K177" s="27" t="s">
        <v>717</v>
      </c>
      <c r="L177" s="31">
        <v>200911</v>
      </c>
    </row>
    <row r="178" spans="1:12">
      <c r="A178" s="27" t="s">
        <v>718</v>
      </c>
      <c r="B178" s="27" t="s">
        <v>714</v>
      </c>
      <c r="C178" s="27" t="s">
        <v>714</v>
      </c>
      <c r="D178" s="27" t="s">
        <v>92</v>
      </c>
      <c r="E178" s="27" t="s">
        <v>91</v>
      </c>
      <c r="F178" s="27" t="s">
        <v>211</v>
      </c>
      <c r="G178" s="27" t="s">
        <v>212</v>
      </c>
      <c r="H178" s="27" t="s">
        <v>33</v>
      </c>
      <c r="I178" s="27" t="s">
        <v>257</v>
      </c>
      <c r="J178" s="30">
        <v>9700</v>
      </c>
      <c r="K178" s="27" t="s">
        <v>543</v>
      </c>
      <c r="L178" s="31">
        <v>202111</v>
      </c>
    </row>
    <row r="179" spans="1:12">
      <c r="A179" s="27" t="s">
        <v>719</v>
      </c>
      <c r="B179" s="27" t="s">
        <v>720</v>
      </c>
      <c r="C179" s="27" t="s">
        <v>711</v>
      </c>
      <c r="D179" s="27" t="s">
        <v>92</v>
      </c>
      <c r="E179" s="27" t="s">
        <v>91</v>
      </c>
      <c r="F179" s="27" t="s">
        <v>211</v>
      </c>
      <c r="G179" s="27" t="s">
        <v>212</v>
      </c>
      <c r="H179" s="27" t="s">
        <v>33</v>
      </c>
      <c r="I179" s="27" t="s">
        <v>262</v>
      </c>
      <c r="J179" s="30">
        <v>5100</v>
      </c>
      <c r="K179" s="27" t="s">
        <v>721</v>
      </c>
      <c r="L179" s="31">
        <v>201906</v>
      </c>
    </row>
    <row r="180" spans="1:12">
      <c r="A180" s="27" t="s">
        <v>722</v>
      </c>
      <c r="B180" s="27" t="s">
        <v>708</v>
      </c>
      <c r="C180" s="27" t="s">
        <v>708</v>
      </c>
      <c r="D180" s="27" t="s">
        <v>92</v>
      </c>
      <c r="E180" s="27" t="s">
        <v>91</v>
      </c>
      <c r="F180" s="27" t="s">
        <v>211</v>
      </c>
      <c r="G180" s="27" t="s">
        <v>212</v>
      </c>
      <c r="H180" s="27" t="s">
        <v>33</v>
      </c>
      <c r="I180" s="27" t="s">
        <v>257</v>
      </c>
      <c r="J180" s="30">
        <v>10600</v>
      </c>
      <c r="K180" s="27" t="s">
        <v>723</v>
      </c>
      <c r="L180" s="31">
        <v>201409</v>
      </c>
    </row>
    <row r="181" spans="1:12">
      <c r="A181" s="27" t="s">
        <v>724</v>
      </c>
      <c r="B181" s="27" t="s">
        <v>725</v>
      </c>
      <c r="C181" s="27" t="s">
        <v>725</v>
      </c>
      <c r="D181" s="27" t="s">
        <v>94</v>
      </c>
      <c r="E181" s="27" t="s">
        <v>93</v>
      </c>
      <c r="F181" s="27" t="s">
        <v>211</v>
      </c>
      <c r="G181" s="27" t="s">
        <v>212</v>
      </c>
      <c r="H181" s="27" t="s">
        <v>33</v>
      </c>
      <c r="I181" s="27" t="s">
        <v>257</v>
      </c>
      <c r="J181" s="30">
        <v>12000</v>
      </c>
      <c r="K181" s="27" t="s">
        <v>726</v>
      </c>
      <c r="L181" s="31">
        <v>201502</v>
      </c>
    </row>
    <row r="182" spans="1:12">
      <c r="A182" s="27" t="s">
        <v>727</v>
      </c>
      <c r="B182" s="27" t="s">
        <v>725</v>
      </c>
      <c r="C182" s="27" t="s">
        <v>725</v>
      </c>
      <c r="D182" s="27" t="s">
        <v>94</v>
      </c>
      <c r="E182" s="27" t="s">
        <v>93</v>
      </c>
      <c r="F182" s="27" t="s">
        <v>211</v>
      </c>
      <c r="G182" s="27" t="s">
        <v>212</v>
      </c>
      <c r="H182" s="27" t="s">
        <v>33</v>
      </c>
      <c r="I182" s="27" t="s">
        <v>257</v>
      </c>
      <c r="J182" s="30">
        <v>10300</v>
      </c>
      <c r="K182" s="27" t="s">
        <v>728</v>
      </c>
      <c r="L182" s="31">
        <v>202009</v>
      </c>
    </row>
    <row r="183" spans="1:12">
      <c r="A183" s="27" t="s">
        <v>729</v>
      </c>
      <c r="B183" s="27" t="s">
        <v>730</v>
      </c>
      <c r="C183" s="27" t="s">
        <v>730</v>
      </c>
      <c r="D183" s="27" t="s">
        <v>94</v>
      </c>
      <c r="E183" s="27" t="s">
        <v>93</v>
      </c>
      <c r="F183" s="27" t="s">
        <v>211</v>
      </c>
      <c r="G183" s="27" t="s">
        <v>212</v>
      </c>
      <c r="H183" s="27" t="s">
        <v>33</v>
      </c>
      <c r="I183" s="27" t="s">
        <v>257</v>
      </c>
      <c r="J183" s="30">
        <v>9300</v>
      </c>
      <c r="K183" s="27" t="s">
        <v>731</v>
      </c>
      <c r="L183" s="31">
        <v>202401</v>
      </c>
    </row>
    <row r="184" spans="1:12">
      <c r="A184" s="27" t="s">
        <v>732</v>
      </c>
      <c r="B184" s="27" t="s">
        <v>733</v>
      </c>
      <c r="C184" s="27" t="s">
        <v>734</v>
      </c>
      <c r="D184" s="27" t="s">
        <v>96</v>
      </c>
      <c r="E184" s="27" t="s">
        <v>95</v>
      </c>
      <c r="F184" s="27" t="s">
        <v>211</v>
      </c>
      <c r="G184" s="27" t="s">
        <v>212</v>
      </c>
      <c r="H184" s="27" t="s">
        <v>32</v>
      </c>
      <c r="I184" s="27" t="s">
        <v>289</v>
      </c>
      <c r="J184" s="30">
        <v>26800</v>
      </c>
      <c r="K184" s="27" t="s">
        <v>735</v>
      </c>
      <c r="L184" s="31">
        <v>201608</v>
      </c>
    </row>
    <row r="185" spans="1:12">
      <c r="A185" s="27" t="s">
        <v>736</v>
      </c>
      <c r="B185" s="27" t="s">
        <v>737</v>
      </c>
      <c r="C185" s="27" t="s">
        <v>737</v>
      </c>
      <c r="D185" s="27" t="s">
        <v>96</v>
      </c>
      <c r="E185" s="27" t="s">
        <v>95</v>
      </c>
      <c r="F185" s="27" t="s">
        <v>211</v>
      </c>
      <c r="G185" s="27" t="s">
        <v>212</v>
      </c>
      <c r="H185" s="27" t="s">
        <v>32</v>
      </c>
      <c r="I185" s="27" t="s">
        <v>257</v>
      </c>
      <c r="J185" s="30">
        <v>8400</v>
      </c>
      <c r="K185" s="27" t="s">
        <v>738</v>
      </c>
      <c r="L185" s="31">
        <v>201110</v>
      </c>
    </row>
    <row r="186" spans="1:12">
      <c r="A186" s="27" t="s">
        <v>739</v>
      </c>
      <c r="B186" s="27" t="s">
        <v>740</v>
      </c>
      <c r="C186" s="27" t="s">
        <v>741</v>
      </c>
      <c r="D186" s="27" t="s">
        <v>96</v>
      </c>
      <c r="E186" s="27" t="s">
        <v>95</v>
      </c>
      <c r="F186" s="27" t="s">
        <v>211</v>
      </c>
      <c r="G186" s="27" t="s">
        <v>212</v>
      </c>
      <c r="H186" s="27" t="s">
        <v>32</v>
      </c>
      <c r="I186" s="27" t="s">
        <v>262</v>
      </c>
      <c r="J186" s="30">
        <v>4100</v>
      </c>
      <c r="K186" s="27" t="s">
        <v>742</v>
      </c>
      <c r="L186" s="31">
        <v>202511</v>
      </c>
    </row>
    <row r="187" spans="1:12">
      <c r="A187" s="27" t="s">
        <v>743</v>
      </c>
      <c r="B187" s="27" t="s">
        <v>734</v>
      </c>
      <c r="C187" s="27" t="s">
        <v>734</v>
      </c>
      <c r="D187" s="27" t="s">
        <v>96</v>
      </c>
      <c r="E187" s="27" t="s">
        <v>95</v>
      </c>
      <c r="F187" s="27" t="s">
        <v>211</v>
      </c>
      <c r="G187" s="27" t="s">
        <v>212</v>
      </c>
      <c r="H187" s="27" t="s">
        <v>32</v>
      </c>
      <c r="I187" s="27" t="s">
        <v>257</v>
      </c>
      <c r="J187" s="30">
        <v>8700</v>
      </c>
      <c r="K187" s="27" t="s">
        <v>744</v>
      </c>
      <c r="L187" s="31">
        <v>200810</v>
      </c>
    </row>
    <row r="188" spans="1:12">
      <c r="A188" s="27" t="s">
        <v>745</v>
      </c>
      <c r="B188" s="27" t="s">
        <v>746</v>
      </c>
      <c r="C188" s="27" t="s">
        <v>734</v>
      </c>
      <c r="D188" s="27" t="s">
        <v>96</v>
      </c>
      <c r="E188" s="27" t="s">
        <v>95</v>
      </c>
      <c r="F188" s="27" t="s">
        <v>211</v>
      </c>
      <c r="G188" s="27" t="s">
        <v>212</v>
      </c>
      <c r="H188" s="27" t="s">
        <v>32</v>
      </c>
      <c r="I188" s="27" t="s">
        <v>262</v>
      </c>
      <c r="J188" s="30">
        <v>6100</v>
      </c>
      <c r="K188" s="27" t="s">
        <v>747</v>
      </c>
      <c r="L188" s="31">
        <v>202605</v>
      </c>
    </row>
    <row r="189" spans="1:12">
      <c r="A189" s="27" t="s">
        <v>748</v>
      </c>
      <c r="B189" s="27" t="s">
        <v>734</v>
      </c>
      <c r="C189" s="27" t="s">
        <v>734</v>
      </c>
      <c r="D189" s="27" t="s">
        <v>96</v>
      </c>
      <c r="E189" s="27" t="s">
        <v>95</v>
      </c>
      <c r="F189" s="27" t="s">
        <v>211</v>
      </c>
      <c r="G189" s="27" t="s">
        <v>212</v>
      </c>
      <c r="H189" s="27" t="s">
        <v>32</v>
      </c>
      <c r="I189" s="27" t="s">
        <v>257</v>
      </c>
      <c r="J189" s="30">
        <v>10100</v>
      </c>
      <c r="K189" s="27" t="s">
        <v>749</v>
      </c>
      <c r="L189" s="31">
        <v>202012</v>
      </c>
    </row>
    <row r="190" spans="1:12">
      <c r="A190" s="27" t="s">
        <v>750</v>
      </c>
      <c r="B190" s="27" t="s">
        <v>741</v>
      </c>
      <c r="C190" s="27" t="s">
        <v>741</v>
      </c>
      <c r="D190" s="27" t="s">
        <v>96</v>
      </c>
      <c r="E190" s="27" t="s">
        <v>95</v>
      </c>
      <c r="F190" s="27" t="s">
        <v>211</v>
      </c>
      <c r="G190" s="27" t="s">
        <v>212</v>
      </c>
      <c r="H190" s="27" t="s">
        <v>32</v>
      </c>
      <c r="I190" s="27" t="s">
        <v>257</v>
      </c>
      <c r="J190" s="30">
        <v>12100</v>
      </c>
      <c r="K190" s="27" t="s">
        <v>751</v>
      </c>
      <c r="L190" s="31">
        <v>202002</v>
      </c>
    </row>
    <row r="191" spans="1:12">
      <c r="A191" s="27" t="s">
        <v>752</v>
      </c>
      <c r="B191" s="27" t="s">
        <v>741</v>
      </c>
      <c r="C191" s="27" t="s">
        <v>741</v>
      </c>
      <c r="D191" s="27" t="s">
        <v>96</v>
      </c>
      <c r="E191" s="27" t="s">
        <v>95</v>
      </c>
      <c r="F191" s="27" t="s">
        <v>211</v>
      </c>
      <c r="G191" s="27" t="s">
        <v>212</v>
      </c>
      <c r="H191" s="27" t="s">
        <v>32</v>
      </c>
      <c r="I191" s="27" t="s">
        <v>257</v>
      </c>
      <c r="J191" s="30">
        <v>9600</v>
      </c>
      <c r="K191" s="27" t="s">
        <v>753</v>
      </c>
      <c r="L191" s="31">
        <v>202212</v>
      </c>
    </row>
    <row r="192" spans="1:12">
      <c r="A192" s="27" t="s">
        <v>754</v>
      </c>
      <c r="B192" s="27" t="s">
        <v>741</v>
      </c>
      <c r="C192" s="27" t="s">
        <v>741</v>
      </c>
      <c r="D192" s="27" t="s">
        <v>96</v>
      </c>
      <c r="E192" s="27" t="s">
        <v>95</v>
      </c>
      <c r="F192" s="27" t="s">
        <v>211</v>
      </c>
      <c r="G192" s="27" t="s">
        <v>212</v>
      </c>
      <c r="H192" s="27" t="s">
        <v>32</v>
      </c>
      <c r="I192" s="27" t="s">
        <v>257</v>
      </c>
      <c r="J192" s="30">
        <v>9900</v>
      </c>
      <c r="K192" s="27" t="s">
        <v>755</v>
      </c>
      <c r="L192" s="31">
        <v>201111</v>
      </c>
    </row>
    <row r="193" spans="1:12">
      <c r="A193" s="27" t="s">
        <v>756</v>
      </c>
      <c r="B193" s="27" t="s">
        <v>746</v>
      </c>
      <c r="C193" s="27" t="s">
        <v>734</v>
      </c>
      <c r="D193" s="27" t="s">
        <v>96</v>
      </c>
      <c r="E193" s="27" t="s">
        <v>95</v>
      </c>
      <c r="F193" s="27" t="s">
        <v>211</v>
      </c>
      <c r="G193" s="27" t="s">
        <v>212</v>
      </c>
      <c r="H193" s="27" t="s">
        <v>32</v>
      </c>
      <c r="I193" s="27" t="s">
        <v>262</v>
      </c>
      <c r="J193" s="30">
        <v>6300</v>
      </c>
      <c r="K193" s="27" t="s">
        <v>757</v>
      </c>
      <c r="L193" s="31">
        <v>201909</v>
      </c>
    </row>
    <row r="194" spans="1:12">
      <c r="A194" s="27" t="s">
        <v>758</v>
      </c>
      <c r="B194" s="27" t="s">
        <v>737</v>
      </c>
      <c r="C194" s="27" t="s">
        <v>737</v>
      </c>
      <c r="D194" s="27" t="s">
        <v>96</v>
      </c>
      <c r="E194" s="27" t="s">
        <v>95</v>
      </c>
      <c r="F194" s="27" t="s">
        <v>211</v>
      </c>
      <c r="G194" s="27" t="s">
        <v>212</v>
      </c>
      <c r="H194" s="27" t="s">
        <v>32</v>
      </c>
      <c r="I194" s="27" t="s">
        <v>257</v>
      </c>
      <c r="J194" s="30">
        <v>8800</v>
      </c>
      <c r="K194" s="27" t="s">
        <v>759</v>
      </c>
      <c r="L194" s="31">
        <v>200611</v>
      </c>
    </row>
    <row r="195" spans="1:12">
      <c r="A195" s="27" t="s">
        <v>760</v>
      </c>
      <c r="B195" s="27" t="s">
        <v>761</v>
      </c>
      <c r="C195" s="27" t="s">
        <v>762</v>
      </c>
      <c r="D195" s="27" t="s">
        <v>98</v>
      </c>
      <c r="E195" s="27" t="s">
        <v>97</v>
      </c>
      <c r="F195" s="27" t="s">
        <v>211</v>
      </c>
      <c r="G195" s="27" t="s">
        <v>212</v>
      </c>
      <c r="H195" s="27" t="s">
        <v>32</v>
      </c>
      <c r="I195" s="27" t="s">
        <v>262</v>
      </c>
      <c r="J195" s="30">
        <v>7600</v>
      </c>
      <c r="K195" s="27" t="s">
        <v>763</v>
      </c>
      <c r="L195" s="31">
        <v>201405</v>
      </c>
    </row>
    <row r="196" spans="1:12">
      <c r="A196" s="27" t="s">
        <v>764</v>
      </c>
      <c r="B196" s="27" t="s">
        <v>761</v>
      </c>
      <c r="C196" s="27" t="s">
        <v>762</v>
      </c>
      <c r="D196" s="27" t="s">
        <v>98</v>
      </c>
      <c r="E196" s="27" t="s">
        <v>97</v>
      </c>
      <c r="F196" s="27" t="s">
        <v>211</v>
      </c>
      <c r="G196" s="27" t="s">
        <v>212</v>
      </c>
      <c r="H196" s="27" t="s">
        <v>32</v>
      </c>
      <c r="I196" s="27" t="s">
        <v>262</v>
      </c>
      <c r="J196" s="30">
        <v>6600</v>
      </c>
      <c r="K196" s="27" t="s">
        <v>765</v>
      </c>
      <c r="L196" s="31">
        <v>201305</v>
      </c>
    </row>
    <row r="197" spans="1:12">
      <c r="A197" s="27" t="s">
        <v>766</v>
      </c>
      <c r="B197" s="27" t="s">
        <v>762</v>
      </c>
      <c r="C197" s="27" t="s">
        <v>762</v>
      </c>
      <c r="D197" s="27" t="s">
        <v>98</v>
      </c>
      <c r="E197" s="27" t="s">
        <v>97</v>
      </c>
      <c r="F197" s="27" t="s">
        <v>211</v>
      </c>
      <c r="G197" s="27" t="s">
        <v>212</v>
      </c>
      <c r="H197" s="27" t="s">
        <v>32</v>
      </c>
      <c r="I197" s="27" t="s">
        <v>257</v>
      </c>
      <c r="J197" s="30">
        <v>10000</v>
      </c>
      <c r="K197" s="27" t="s">
        <v>767</v>
      </c>
      <c r="L197" s="31">
        <v>201411</v>
      </c>
    </row>
    <row r="198" spans="1:12">
      <c r="A198" s="27" t="s">
        <v>768</v>
      </c>
      <c r="B198" s="27" t="s">
        <v>762</v>
      </c>
      <c r="C198" s="27" t="s">
        <v>762</v>
      </c>
      <c r="D198" s="27" t="s">
        <v>98</v>
      </c>
      <c r="E198" s="27" t="s">
        <v>97</v>
      </c>
      <c r="F198" s="27" t="s">
        <v>211</v>
      </c>
      <c r="G198" s="27" t="s">
        <v>212</v>
      </c>
      <c r="H198" s="27" t="s">
        <v>32</v>
      </c>
      <c r="I198" s="27" t="s">
        <v>257</v>
      </c>
      <c r="J198" s="30">
        <v>11400</v>
      </c>
      <c r="K198" s="27" t="s">
        <v>769</v>
      </c>
      <c r="L198" s="31">
        <v>201403</v>
      </c>
    </row>
    <row r="199" spans="1:12">
      <c r="A199" s="27" t="s">
        <v>770</v>
      </c>
      <c r="B199" s="27" t="s">
        <v>762</v>
      </c>
      <c r="C199" s="27" t="s">
        <v>762</v>
      </c>
      <c r="D199" s="27" t="s">
        <v>98</v>
      </c>
      <c r="E199" s="27" t="s">
        <v>97</v>
      </c>
      <c r="F199" s="27" t="s">
        <v>211</v>
      </c>
      <c r="G199" s="27" t="s">
        <v>212</v>
      </c>
      <c r="H199" s="27" t="s">
        <v>32</v>
      </c>
      <c r="I199" s="27" t="s">
        <v>257</v>
      </c>
      <c r="J199" s="30">
        <v>12200</v>
      </c>
      <c r="K199" s="27" t="s">
        <v>771</v>
      </c>
      <c r="L199" s="31">
        <v>201607</v>
      </c>
    </row>
    <row r="200" spans="1:12">
      <c r="A200" s="27" t="s">
        <v>772</v>
      </c>
      <c r="B200" s="27" t="s">
        <v>762</v>
      </c>
      <c r="C200" s="27" t="s">
        <v>762</v>
      </c>
      <c r="D200" s="27" t="s">
        <v>98</v>
      </c>
      <c r="E200" s="27" t="s">
        <v>97</v>
      </c>
      <c r="F200" s="27" t="s">
        <v>211</v>
      </c>
      <c r="G200" s="27" t="s">
        <v>212</v>
      </c>
      <c r="H200" s="27" t="s">
        <v>32</v>
      </c>
      <c r="I200" s="27" t="s">
        <v>257</v>
      </c>
      <c r="J200" s="30">
        <v>10100</v>
      </c>
      <c r="K200" s="27" t="s">
        <v>773</v>
      </c>
      <c r="L200" s="31">
        <v>202602</v>
      </c>
    </row>
    <row r="201" spans="1:12">
      <c r="A201" s="27" t="s">
        <v>774</v>
      </c>
      <c r="B201" s="27" t="s">
        <v>762</v>
      </c>
      <c r="C201" s="27" t="s">
        <v>762</v>
      </c>
      <c r="D201" s="27" t="s">
        <v>98</v>
      </c>
      <c r="E201" s="27" t="s">
        <v>97</v>
      </c>
      <c r="F201" s="27" t="s">
        <v>211</v>
      </c>
      <c r="G201" s="27" t="s">
        <v>212</v>
      </c>
      <c r="H201" s="27" t="s">
        <v>32</v>
      </c>
      <c r="I201" s="27" t="s">
        <v>257</v>
      </c>
      <c r="J201" s="30">
        <v>9800</v>
      </c>
      <c r="K201" s="27" t="s">
        <v>775</v>
      </c>
      <c r="L201" s="31">
        <v>201809</v>
      </c>
    </row>
    <row r="202" spans="1:12">
      <c r="A202" s="27" t="s">
        <v>776</v>
      </c>
      <c r="B202" s="27" t="s">
        <v>777</v>
      </c>
      <c r="C202" s="27" t="s">
        <v>778</v>
      </c>
      <c r="D202" s="27" t="s">
        <v>100</v>
      </c>
      <c r="E202" s="27" t="s">
        <v>99</v>
      </c>
      <c r="F202" s="27" t="s">
        <v>211</v>
      </c>
      <c r="G202" s="27" t="s">
        <v>212</v>
      </c>
      <c r="H202" s="27" t="s">
        <v>32</v>
      </c>
      <c r="I202" s="27" t="s">
        <v>262</v>
      </c>
      <c r="J202" s="30">
        <v>4100</v>
      </c>
      <c r="K202" s="27" t="s">
        <v>779</v>
      </c>
      <c r="L202" s="31">
        <v>200712</v>
      </c>
    </row>
    <row r="203" spans="1:12">
      <c r="A203" s="27" t="s">
        <v>780</v>
      </c>
      <c r="B203" s="27" t="s">
        <v>688</v>
      </c>
      <c r="C203" s="27" t="s">
        <v>688</v>
      </c>
      <c r="D203" s="27" t="s">
        <v>100</v>
      </c>
      <c r="E203" s="27" t="s">
        <v>99</v>
      </c>
      <c r="F203" s="27" t="s">
        <v>211</v>
      </c>
      <c r="G203" s="27" t="s">
        <v>212</v>
      </c>
      <c r="H203" s="27" t="s">
        <v>32</v>
      </c>
      <c r="I203" s="27" t="s">
        <v>257</v>
      </c>
      <c r="J203" s="30">
        <v>7200</v>
      </c>
      <c r="K203" s="27" t="s">
        <v>781</v>
      </c>
      <c r="L203" s="31">
        <v>201108</v>
      </c>
    </row>
    <row r="204" spans="1:12">
      <c r="A204" s="27" t="s">
        <v>782</v>
      </c>
      <c r="B204" s="27" t="s">
        <v>777</v>
      </c>
      <c r="C204" s="27" t="s">
        <v>778</v>
      </c>
      <c r="D204" s="27" t="s">
        <v>100</v>
      </c>
      <c r="E204" s="27" t="s">
        <v>99</v>
      </c>
      <c r="F204" s="27" t="s">
        <v>211</v>
      </c>
      <c r="G204" s="27" t="s">
        <v>212</v>
      </c>
      <c r="H204" s="27" t="s">
        <v>32</v>
      </c>
      <c r="I204" s="27" t="s">
        <v>262</v>
      </c>
      <c r="J204" s="30">
        <v>7000</v>
      </c>
      <c r="K204" s="27" t="s">
        <v>783</v>
      </c>
      <c r="L204" s="31">
        <v>201807</v>
      </c>
    </row>
    <row r="205" spans="1:12">
      <c r="A205" s="27" t="s">
        <v>784</v>
      </c>
      <c r="B205" s="27" t="s">
        <v>778</v>
      </c>
      <c r="C205" s="27" t="s">
        <v>778</v>
      </c>
      <c r="D205" s="27" t="s">
        <v>100</v>
      </c>
      <c r="E205" s="27" t="s">
        <v>99</v>
      </c>
      <c r="F205" s="27" t="s">
        <v>211</v>
      </c>
      <c r="G205" s="27" t="s">
        <v>212</v>
      </c>
      <c r="H205" s="27" t="s">
        <v>32</v>
      </c>
      <c r="I205" s="27" t="s">
        <v>257</v>
      </c>
      <c r="J205" s="30">
        <v>8200</v>
      </c>
      <c r="K205" s="27" t="s">
        <v>785</v>
      </c>
      <c r="L205" s="31">
        <v>200803</v>
      </c>
    </row>
    <row r="206" spans="1:12">
      <c r="A206" s="27" t="s">
        <v>786</v>
      </c>
      <c r="B206" s="27" t="s">
        <v>777</v>
      </c>
      <c r="C206" s="27" t="s">
        <v>778</v>
      </c>
      <c r="D206" s="27" t="s">
        <v>100</v>
      </c>
      <c r="E206" s="27" t="s">
        <v>99</v>
      </c>
      <c r="F206" s="27" t="s">
        <v>211</v>
      </c>
      <c r="G206" s="27" t="s">
        <v>212</v>
      </c>
      <c r="H206" s="27" t="s">
        <v>32</v>
      </c>
      <c r="I206" s="27" t="s">
        <v>262</v>
      </c>
      <c r="J206" s="30">
        <v>6200</v>
      </c>
      <c r="K206" s="27" t="s">
        <v>787</v>
      </c>
      <c r="L206" s="31">
        <v>202405</v>
      </c>
    </row>
    <row r="207" spans="1:12">
      <c r="A207" s="27" t="s">
        <v>788</v>
      </c>
      <c r="B207" s="27" t="s">
        <v>777</v>
      </c>
      <c r="C207" s="27" t="s">
        <v>778</v>
      </c>
      <c r="D207" s="27" t="s">
        <v>100</v>
      </c>
      <c r="E207" s="27" t="s">
        <v>99</v>
      </c>
      <c r="F207" s="27" t="s">
        <v>211</v>
      </c>
      <c r="G207" s="27" t="s">
        <v>212</v>
      </c>
      <c r="H207" s="27" t="s">
        <v>32</v>
      </c>
      <c r="I207" s="27" t="s">
        <v>262</v>
      </c>
      <c r="J207" s="30">
        <v>5500</v>
      </c>
      <c r="K207" s="27" t="s">
        <v>789</v>
      </c>
      <c r="L207" s="31">
        <v>202406</v>
      </c>
    </row>
    <row r="208" spans="1:12">
      <c r="A208" s="27" t="s">
        <v>790</v>
      </c>
      <c r="B208" s="27" t="s">
        <v>791</v>
      </c>
      <c r="C208" s="27" t="s">
        <v>688</v>
      </c>
      <c r="D208" s="27" t="s">
        <v>100</v>
      </c>
      <c r="E208" s="27" t="s">
        <v>99</v>
      </c>
      <c r="F208" s="27" t="s">
        <v>211</v>
      </c>
      <c r="G208" s="27" t="s">
        <v>212</v>
      </c>
      <c r="H208" s="27" t="s">
        <v>32</v>
      </c>
      <c r="I208" s="27" t="s">
        <v>289</v>
      </c>
      <c r="J208" s="30">
        <v>21300</v>
      </c>
      <c r="K208" s="27" t="s">
        <v>792</v>
      </c>
      <c r="L208" s="31">
        <v>201007</v>
      </c>
    </row>
    <row r="209" spans="1:12">
      <c r="A209" s="27" t="s">
        <v>793</v>
      </c>
      <c r="B209" s="27" t="s">
        <v>794</v>
      </c>
      <c r="C209" s="27" t="s">
        <v>795</v>
      </c>
      <c r="D209" s="27" t="s">
        <v>102</v>
      </c>
      <c r="E209" s="27" t="s">
        <v>101</v>
      </c>
      <c r="F209" s="27" t="s">
        <v>211</v>
      </c>
      <c r="G209" s="27" t="s">
        <v>212</v>
      </c>
      <c r="H209" s="27" t="s">
        <v>34</v>
      </c>
      <c r="I209" s="27" t="s">
        <v>289</v>
      </c>
      <c r="J209" s="30">
        <v>21200</v>
      </c>
      <c r="K209" s="27" t="s">
        <v>796</v>
      </c>
      <c r="L209" s="31">
        <v>201208</v>
      </c>
    </row>
    <row r="210" spans="1:12">
      <c r="A210" s="27" t="s">
        <v>797</v>
      </c>
      <c r="B210" s="27" t="s">
        <v>798</v>
      </c>
      <c r="C210" s="27" t="s">
        <v>798</v>
      </c>
      <c r="D210" s="27" t="s">
        <v>102</v>
      </c>
      <c r="E210" s="27" t="s">
        <v>101</v>
      </c>
      <c r="F210" s="27" t="s">
        <v>211</v>
      </c>
      <c r="G210" s="27" t="s">
        <v>212</v>
      </c>
      <c r="H210" s="27" t="s">
        <v>34</v>
      </c>
      <c r="I210" s="27" t="s">
        <v>257</v>
      </c>
      <c r="J210" s="30">
        <v>10600</v>
      </c>
      <c r="K210" s="27" t="s">
        <v>799</v>
      </c>
      <c r="L210" s="31">
        <v>201312</v>
      </c>
    </row>
    <row r="211" spans="1:12">
      <c r="A211" s="27" t="s">
        <v>800</v>
      </c>
      <c r="B211" s="27" t="s">
        <v>795</v>
      </c>
      <c r="C211" s="27" t="s">
        <v>795</v>
      </c>
      <c r="D211" s="27" t="s">
        <v>102</v>
      </c>
      <c r="E211" s="27" t="s">
        <v>101</v>
      </c>
      <c r="F211" s="27" t="s">
        <v>211</v>
      </c>
      <c r="G211" s="27" t="s">
        <v>212</v>
      </c>
      <c r="H211" s="27" t="s">
        <v>34</v>
      </c>
      <c r="I211" s="27" t="s">
        <v>257</v>
      </c>
      <c r="J211" s="30">
        <v>8100</v>
      </c>
      <c r="K211" s="27" t="s">
        <v>801</v>
      </c>
      <c r="L211" s="31">
        <v>202402</v>
      </c>
    </row>
    <row r="212" spans="1:12">
      <c r="A212" s="27" t="s">
        <v>802</v>
      </c>
      <c r="B212" s="27" t="s">
        <v>803</v>
      </c>
      <c r="C212" s="27" t="s">
        <v>803</v>
      </c>
      <c r="D212" s="27" t="s">
        <v>104</v>
      </c>
      <c r="E212" s="27" t="s">
        <v>103</v>
      </c>
      <c r="F212" s="27" t="s">
        <v>211</v>
      </c>
      <c r="G212" s="27" t="s">
        <v>212</v>
      </c>
      <c r="H212" s="27" t="s">
        <v>36</v>
      </c>
      <c r="I212" s="27" t="s">
        <v>257</v>
      </c>
      <c r="J212" s="30">
        <v>10700</v>
      </c>
      <c r="K212" s="27" t="s">
        <v>804</v>
      </c>
      <c r="L212" s="31">
        <v>202006</v>
      </c>
    </row>
    <row r="213" spans="1:12">
      <c r="A213" s="27" t="s">
        <v>805</v>
      </c>
      <c r="B213" s="27" t="s">
        <v>806</v>
      </c>
      <c r="C213" s="27" t="s">
        <v>806</v>
      </c>
      <c r="D213" s="27" t="s">
        <v>104</v>
      </c>
      <c r="E213" s="27" t="s">
        <v>103</v>
      </c>
      <c r="F213" s="27" t="s">
        <v>211</v>
      </c>
      <c r="G213" s="27" t="s">
        <v>212</v>
      </c>
      <c r="H213" s="27" t="s">
        <v>36</v>
      </c>
      <c r="I213" s="27" t="s">
        <v>257</v>
      </c>
      <c r="J213" s="30">
        <v>12000</v>
      </c>
      <c r="K213" s="27" t="s">
        <v>807</v>
      </c>
      <c r="L213" s="31">
        <v>201505</v>
      </c>
    </row>
    <row r="214" spans="1:12">
      <c r="A214" s="27" t="s">
        <v>808</v>
      </c>
      <c r="B214" s="27" t="s">
        <v>809</v>
      </c>
      <c r="C214" s="27" t="s">
        <v>806</v>
      </c>
      <c r="D214" s="27" t="s">
        <v>104</v>
      </c>
      <c r="E214" s="27" t="s">
        <v>103</v>
      </c>
      <c r="F214" s="27" t="s">
        <v>211</v>
      </c>
      <c r="G214" s="27" t="s">
        <v>212</v>
      </c>
      <c r="H214" s="27" t="s">
        <v>36</v>
      </c>
      <c r="I214" s="27" t="s">
        <v>289</v>
      </c>
      <c r="J214" s="30">
        <v>20300</v>
      </c>
      <c r="K214" s="27" t="s">
        <v>810</v>
      </c>
      <c r="L214" s="31">
        <v>201401</v>
      </c>
    </row>
    <row r="215" spans="1:12">
      <c r="A215" s="27" t="s">
        <v>811</v>
      </c>
      <c r="B215" s="27" t="s">
        <v>812</v>
      </c>
      <c r="C215" s="27" t="s">
        <v>812</v>
      </c>
      <c r="D215" s="27" t="s">
        <v>106</v>
      </c>
      <c r="E215" s="27" t="s">
        <v>105</v>
      </c>
      <c r="F215" s="27" t="s">
        <v>211</v>
      </c>
      <c r="G215" s="27" t="s">
        <v>212</v>
      </c>
      <c r="H215" s="27" t="s">
        <v>34</v>
      </c>
      <c r="I215" s="27" t="s">
        <v>257</v>
      </c>
      <c r="J215" s="30">
        <v>7100</v>
      </c>
      <c r="K215" s="27" t="s">
        <v>813</v>
      </c>
      <c r="L215" s="31">
        <v>201210</v>
      </c>
    </row>
    <row r="216" spans="1:12">
      <c r="A216" s="27" t="s">
        <v>814</v>
      </c>
      <c r="B216" s="27" t="s">
        <v>815</v>
      </c>
      <c r="C216" s="27" t="s">
        <v>816</v>
      </c>
      <c r="D216" s="27" t="s">
        <v>106</v>
      </c>
      <c r="E216" s="27" t="s">
        <v>105</v>
      </c>
      <c r="F216" s="27" t="s">
        <v>211</v>
      </c>
      <c r="G216" s="27" t="s">
        <v>212</v>
      </c>
      <c r="H216" s="27" t="s">
        <v>34</v>
      </c>
      <c r="I216" s="27" t="s">
        <v>289</v>
      </c>
      <c r="J216" s="30">
        <v>19900</v>
      </c>
      <c r="K216" s="27" t="s">
        <v>804</v>
      </c>
      <c r="L216" s="31">
        <v>202006</v>
      </c>
    </row>
    <row r="217" spans="1:12">
      <c r="A217" s="27" t="s">
        <v>817</v>
      </c>
      <c r="B217" s="27" t="s">
        <v>818</v>
      </c>
      <c r="C217" s="27" t="s">
        <v>818</v>
      </c>
      <c r="D217" s="27" t="s">
        <v>106</v>
      </c>
      <c r="E217" s="27" t="s">
        <v>105</v>
      </c>
      <c r="F217" s="27" t="s">
        <v>211</v>
      </c>
      <c r="G217" s="27" t="s">
        <v>212</v>
      </c>
      <c r="H217" s="27" t="s">
        <v>34</v>
      </c>
      <c r="I217" s="27" t="s">
        <v>257</v>
      </c>
      <c r="J217" s="30">
        <v>11700</v>
      </c>
      <c r="K217" s="27" t="s">
        <v>819</v>
      </c>
      <c r="L217" s="31">
        <v>201709</v>
      </c>
    </row>
    <row r="218" spans="1:12">
      <c r="A218" s="27" t="s">
        <v>820</v>
      </c>
      <c r="B218" s="27" t="s">
        <v>816</v>
      </c>
      <c r="C218" s="27" t="s">
        <v>816</v>
      </c>
      <c r="D218" s="27" t="s">
        <v>106</v>
      </c>
      <c r="E218" s="27" t="s">
        <v>105</v>
      </c>
      <c r="F218" s="27" t="s">
        <v>211</v>
      </c>
      <c r="G218" s="27" t="s">
        <v>212</v>
      </c>
      <c r="H218" s="27" t="s">
        <v>34</v>
      </c>
      <c r="I218" s="27" t="s">
        <v>257</v>
      </c>
      <c r="J218" s="30">
        <v>8100</v>
      </c>
      <c r="K218" s="27" t="s">
        <v>821</v>
      </c>
      <c r="L218" s="31">
        <v>200909</v>
      </c>
    </row>
    <row r="219" spans="1:12">
      <c r="A219" s="27" t="s">
        <v>822</v>
      </c>
      <c r="B219" s="27" t="s">
        <v>812</v>
      </c>
      <c r="C219" s="27" t="s">
        <v>812</v>
      </c>
      <c r="D219" s="27" t="s">
        <v>106</v>
      </c>
      <c r="E219" s="27" t="s">
        <v>105</v>
      </c>
      <c r="F219" s="27" t="s">
        <v>211</v>
      </c>
      <c r="G219" s="27" t="s">
        <v>212</v>
      </c>
      <c r="H219" s="27" t="s">
        <v>34</v>
      </c>
      <c r="I219" s="27" t="s">
        <v>257</v>
      </c>
      <c r="J219" s="30">
        <v>7100</v>
      </c>
      <c r="K219" s="27" t="s">
        <v>823</v>
      </c>
      <c r="L219" s="31">
        <v>201003</v>
      </c>
    </row>
    <row r="220" spans="1:12">
      <c r="A220" s="27" t="s">
        <v>824</v>
      </c>
      <c r="B220" s="27" t="s">
        <v>825</v>
      </c>
      <c r="C220" s="27" t="s">
        <v>818</v>
      </c>
      <c r="D220" s="27" t="s">
        <v>106</v>
      </c>
      <c r="E220" s="27" t="s">
        <v>105</v>
      </c>
      <c r="F220" s="27" t="s">
        <v>211</v>
      </c>
      <c r="G220" s="27" t="s">
        <v>212</v>
      </c>
      <c r="H220" s="27" t="s">
        <v>34</v>
      </c>
      <c r="I220" s="27" t="s">
        <v>262</v>
      </c>
      <c r="J220" s="30">
        <v>5500</v>
      </c>
      <c r="K220" s="27" t="s">
        <v>826</v>
      </c>
      <c r="L220" s="31">
        <v>201702</v>
      </c>
    </row>
    <row r="221" spans="1:12">
      <c r="A221" s="27" t="s">
        <v>827</v>
      </c>
      <c r="B221" s="27" t="s">
        <v>828</v>
      </c>
      <c r="C221" s="27" t="s">
        <v>828</v>
      </c>
      <c r="D221" s="27" t="s">
        <v>106</v>
      </c>
      <c r="E221" s="27" t="s">
        <v>105</v>
      </c>
      <c r="F221" s="27" t="s">
        <v>211</v>
      </c>
      <c r="G221" s="27" t="s">
        <v>212</v>
      </c>
      <c r="H221" s="27" t="s">
        <v>34</v>
      </c>
      <c r="I221" s="27" t="s">
        <v>257</v>
      </c>
      <c r="J221" s="30">
        <v>6800</v>
      </c>
      <c r="K221" s="27" t="s">
        <v>829</v>
      </c>
      <c r="L221" s="31">
        <v>202003</v>
      </c>
    </row>
    <row r="222" spans="1:12">
      <c r="A222" s="27" t="s">
        <v>830</v>
      </c>
      <c r="B222" s="27" t="s">
        <v>812</v>
      </c>
      <c r="C222" s="27" t="s">
        <v>812</v>
      </c>
      <c r="D222" s="27" t="s">
        <v>106</v>
      </c>
      <c r="E222" s="27" t="s">
        <v>105</v>
      </c>
      <c r="F222" s="27" t="s">
        <v>211</v>
      </c>
      <c r="G222" s="27" t="s">
        <v>212</v>
      </c>
      <c r="H222" s="27" t="s">
        <v>34</v>
      </c>
      <c r="I222" s="27" t="s">
        <v>257</v>
      </c>
      <c r="J222" s="30">
        <v>11100</v>
      </c>
      <c r="K222" s="27" t="s">
        <v>831</v>
      </c>
      <c r="L222" s="31">
        <v>201002</v>
      </c>
    </row>
    <row r="223" spans="1:12">
      <c r="A223" s="27" t="s">
        <v>832</v>
      </c>
      <c r="B223" s="27" t="s">
        <v>812</v>
      </c>
      <c r="C223" s="27" t="s">
        <v>812</v>
      </c>
      <c r="D223" s="27" t="s">
        <v>106</v>
      </c>
      <c r="E223" s="27" t="s">
        <v>105</v>
      </c>
      <c r="F223" s="27" t="s">
        <v>211</v>
      </c>
      <c r="G223" s="27" t="s">
        <v>212</v>
      </c>
      <c r="H223" s="27" t="s">
        <v>34</v>
      </c>
      <c r="I223" s="27" t="s">
        <v>257</v>
      </c>
      <c r="J223" s="30">
        <v>10000</v>
      </c>
      <c r="K223" s="27" t="s">
        <v>833</v>
      </c>
      <c r="L223" s="31">
        <v>202504</v>
      </c>
    </row>
    <row r="224" spans="1:12">
      <c r="A224" s="27" t="s">
        <v>834</v>
      </c>
      <c r="B224" s="27" t="s">
        <v>825</v>
      </c>
      <c r="C224" s="27" t="s">
        <v>818</v>
      </c>
      <c r="D224" s="27" t="s">
        <v>106</v>
      </c>
      <c r="E224" s="27" t="s">
        <v>105</v>
      </c>
      <c r="F224" s="27" t="s">
        <v>211</v>
      </c>
      <c r="G224" s="27" t="s">
        <v>212</v>
      </c>
      <c r="H224" s="27" t="s">
        <v>34</v>
      </c>
      <c r="I224" s="27" t="s">
        <v>262</v>
      </c>
      <c r="J224" s="30">
        <v>6700</v>
      </c>
      <c r="K224" s="27" t="s">
        <v>835</v>
      </c>
      <c r="L224" s="31">
        <v>201010</v>
      </c>
    </row>
    <row r="225" spans="1:12">
      <c r="A225" s="27" t="s">
        <v>836</v>
      </c>
      <c r="B225" s="27" t="s">
        <v>816</v>
      </c>
      <c r="C225" s="27" t="s">
        <v>816</v>
      </c>
      <c r="D225" s="27" t="s">
        <v>106</v>
      </c>
      <c r="E225" s="27" t="s">
        <v>105</v>
      </c>
      <c r="F225" s="27" t="s">
        <v>211</v>
      </c>
      <c r="G225" s="27" t="s">
        <v>212</v>
      </c>
      <c r="H225" s="27" t="s">
        <v>34</v>
      </c>
      <c r="I225" s="27" t="s">
        <v>257</v>
      </c>
      <c r="J225" s="30">
        <v>7000</v>
      </c>
      <c r="K225" s="27" t="s">
        <v>837</v>
      </c>
      <c r="L225" s="31">
        <v>201711</v>
      </c>
    </row>
    <row r="226" spans="1:12">
      <c r="A226" s="27" t="s">
        <v>838</v>
      </c>
      <c r="B226" s="27" t="s">
        <v>839</v>
      </c>
      <c r="C226" s="27" t="s">
        <v>812</v>
      </c>
      <c r="D226" s="27" t="s">
        <v>106</v>
      </c>
      <c r="E226" s="27" t="s">
        <v>105</v>
      </c>
      <c r="F226" s="27" t="s">
        <v>211</v>
      </c>
      <c r="G226" s="27" t="s">
        <v>212</v>
      </c>
      <c r="H226" s="27" t="s">
        <v>34</v>
      </c>
      <c r="I226" s="27" t="s">
        <v>289</v>
      </c>
      <c r="J226" s="30">
        <v>25400</v>
      </c>
      <c r="K226" s="27" t="s">
        <v>840</v>
      </c>
      <c r="L226" s="31">
        <v>200906</v>
      </c>
    </row>
    <row r="227" spans="1:12">
      <c r="A227" s="27" t="s">
        <v>841</v>
      </c>
      <c r="B227" s="27" t="s">
        <v>842</v>
      </c>
      <c r="C227" s="27" t="s">
        <v>843</v>
      </c>
      <c r="D227" s="27" t="s">
        <v>108</v>
      </c>
      <c r="E227" s="27" t="s">
        <v>107</v>
      </c>
      <c r="F227" s="27" t="s">
        <v>211</v>
      </c>
      <c r="G227" s="27" t="s">
        <v>212</v>
      </c>
      <c r="H227" s="27" t="s">
        <v>32</v>
      </c>
      <c r="I227" s="27" t="s">
        <v>262</v>
      </c>
      <c r="J227" s="30">
        <v>4400</v>
      </c>
      <c r="K227" s="27" t="s">
        <v>844</v>
      </c>
      <c r="L227" s="31">
        <v>200802</v>
      </c>
    </row>
    <row r="228" spans="1:12">
      <c r="A228" s="27" t="s">
        <v>845</v>
      </c>
      <c r="B228" s="27" t="s">
        <v>842</v>
      </c>
      <c r="C228" s="27" t="s">
        <v>843</v>
      </c>
      <c r="D228" s="27" t="s">
        <v>108</v>
      </c>
      <c r="E228" s="27" t="s">
        <v>107</v>
      </c>
      <c r="F228" s="27" t="s">
        <v>211</v>
      </c>
      <c r="G228" s="27" t="s">
        <v>212</v>
      </c>
      <c r="H228" s="27" t="s">
        <v>32</v>
      </c>
      <c r="I228" s="27" t="s">
        <v>262</v>
      </c>
      <c r="J228" s="30">
        <v>5900</v>
      </c>
      <c r="K228" s="27" t="s">
        <v>846</v>
      </c>
      <c r="L228" s="31">
        <v>200802</v>
      </c>
    </row>
    <row r="229" spans="1:12">
      <c r="A229" s="27" t="s">
        <v>847</v>
      </c>
      <c r="B229" s="27" t="s">
        <v>848</v>
      </c>
      <c r="C229" s="27" t="s">
        <v>848</v>
      </c>
      <c r="D229" s="27" t="s">
        <v>110</v>
      </c>
      <c r="E229" s="27" t="s">
        <v>109</v>
      </c>
      <c r="F229" s="27" t="s">
        <v>211</v>
      </c>
      <c r="G229" s="27" t="s">
        <v>212</v>
      </c>
      <c r="H229" s="27" t="s">
        <v>32</v>
      </c>
      <c r="I229" s="27" t="s">
        <v>257</v>
      </c>
      <c r="J229" s="30">
        <v>6800</v>
      </c>
      <c r="K229" s="27" t="s">
        <v>849</v>
      </c>
      <c r="L229" s="31">
        <v>201504</v>
      </c>
    </row>
    <row r="230" spans="1:12">
      <c r="A230" s="27" t="s">
        <v>850</v>
      </c>
      <c r="B230" s="27" t="s">
        <v>851</v>
      </c>
      <c r="C230" s="27" t="s">
        <v>848</v>
      </c>
      <c r="D230" s="27" t="s">
        <v>110</v>
      </c>
      <c r="E230" s="27" t="s">
        <v>109</v>
      </c>
      <c r="F230" s="27" t="s">
        <v>211</v>
      </c>
      <c r="G230" s="27" t="s">
        <v>212</v>
      </c>
      <c r="H230" s="27" t="s">
        <v>32</v>
      </c>
      <c r="I230" s="27" t="s">
        <v>289</v>
      </c>
      <c r="J230" s="30">
        <v>21800</v>
      </c>
      <c r="K230" s="27" t="s">
        <v>852</v>
      </c>
      <c r="L230" s="31">
        <v>202201</v>
      </c>
    </row>
    <row r="231" spans="1:12">
      <c r="A231" s="27" t="s">
        <v>853</v>
      </c>
      <c r="B231" s="27" t="s">
        <v>854</v>
      </c>
      <c r="C231" s="27" t="s">
        <v>848</v>
      </c>
      <c r="D231" s="27" t="s">
        <v>110</v>
      </c>
      <c r="E231" s="27" t="s">
        <v>109</v>
      </c>
      <c r="F231" s="27" t="s">
        <v>211</v>
      </c>
      <c r="G231" s="27" t="s">
        <v>212</v>
      </c>
      <c r="H231" s="27" t="s">
        <v>32</v>
      </c>
      <c r="I231" s="27" t="s">
        <v>262</v>
      </c>
      <c r="J231" s="30">
        <v>5800</v>
      </c>
      <c r="K231" s="27" t="s">
        <v>855</v>
      </c>
      <c r="L231" s="31">
        <v>201906</v>
      </c>
    </row>
    <row r="232" spans="1:12">
      <c r="A232" s="27" t="s">
        <v>856</v>
      </c>
      <c r="B232" s="27" t="s">
        <v>857</v>
      </c>
      <c r="C232" s="27" t="s">
        <v>857</v>
      </c>
      <c r="D232" s="27" t="s">
        <v>112</v>
      </c>
      <c r="E232" s="27" t="s">
        <v>111</v>
      </c>
      <c r="F232" s="27" t="s">
        <v>211</v>
      </c>
      <c r="G232" s="27" t="s">
        <v>212</v>
      </c>
      <c r="H232" s="27" t="s">
        <v>33</v>
      </c>
      <c r="I232" s="27" t="s">
        <v>257</v>
      </c>
      <c r="J232" s="30">
        <v>8100</v>
      </c>
      <c r="K232" s="27" t="s">
        <v>858</v>
      </c>
      <c r="L232" s="31">
        <v>201509</v>
      </c>
    </row>
    <row r="233" spans="1:12">
      <c r="A233" s="27" t="s">
        <v>859</v>
      </c>
      <c r="B233" s="27" t="s">
        <v>860</v>
      </c>
      <c r="C233" s="27" t="s">
        <v>861</v>
      </c>
      <c r="D233" s="27" t="s">
        <v>112</v>
      </c>
      <c r="E233" s="27" t="s">
        <v>111</v>
      </c>
      <c r="F233" s="27" t="s">
        <v>211</v>
      </c>
      <c r="G233" s="27" t="s">
        <v>212</v>
      </c>
      <c r="H233" s="27" t="s">
        <v>33</v>
      </c>
      <c r="I233" s="27" t="s">
        <v>262</v>
      </c>
      <c r="J233" s="30">
        <v>7600</v>
      </c>
      <c r="K233" s="27" t="s">
        <v>862</v>
      </c>
      <c r="L233" s="31">
        <v>201512</v>
      </c>
    </row>
    <row r="234" spans="1:12">
      <c r="A234" s="27" t="s">
        <v>863</v>
      </c>
      <c r="B234" s="27" t="s">
        <v>860</v>
      </c>
      <c r="C234" s="27" t="s">
        <v>861</v>
      </c>
      <c r="D234" s="27" t="s">
        <v>112</v>
      </c>
      <c r="E234" s="27" t="s">
        <v>111</v>
      </c>
      <c r="F234" s="27" t="s">
        <v>211</v>
      </c>
      <c r="G234" s="27" t="s">
        <v>212</v>
      </c>
      <c r="H234" s="27" t="s">
        <v>33</v>
      </c>
      <c r="I234" s="27" t="s">
        <v>262</v>
      </c>
      <c r="J234" s="30">
        <v>5900</v>
      </c>
      <c r="K234" s="27" t="s">
        <v>864</v>
      </c>
      <c r="L234" s="31">
        <v>200902</v>
      </c>
    </row>
    <row r="235" spans="1:12">
      <c r="A235" s="27" t="s">
        <v>865</v>
      </c>
      <c r="B235" s="27" t="s">
        <v>866</v>
      </c>
      <c r="C235" s="27" t="s">
        <v>866</v>
      </c>
      <c r="D235" s="27" t="s">
        <v>114</v>
      </c>
      <c r="E235" s="27" t="s">
        <v>113</v>
      </c>
      <c r="F235" s="27" t="s">
        <v>211</v>
      </c>
      <c r="G235" s="27" t="s">
        <v>212</v>
      </c>
      <c r="H235" s="27" t="s">
        <v>33</v>
      </c>
      <c r="I235" s="27" t="s">
        <v>257</v>
      </c>
      <c r="J235" s="30">
        <v>8000</v>
      </c>
      <c r="K235" s="27" t="s">
        <v>867</v>
      </c>
      <c r="L235" s="31">
        <v>202309</v>
      </c>
    </row>
    <row r="236" spans="1:12">
      <c r="A236" s="27" t="s">
        <v>868</v>
      </c>
      <c r="B236" s="27" t="s">
        <v>869</v>
      </c>
      <c r="C236" s="27" t="s">
        <v>869</v>
      </c>
      <c r="D236" s="27" t="s">
        <v>114</v>
      </c>
      <c r="E236" s="27" t="s">
        <v>113</v>
      </c>
      <c r="F236" s="27" t="s">
        <v>211</v>
      </c>
      <c r="G236" s="27" t="s">
        <v>212</v>
      </c>
      <c r="H236" s="27" t="s">
        <v>33</v>
      </c>
      <c r="I236" s="27" t="s">
        <v>257</v>
      </c>
      <c r="J236" s="30">
        <v>12100</v>
      </c>
      <c r="K236" s="27" t="s">
        <v>870</v>
      </c>
      <c r="L236" s="31">
        <v>202203</v>
      </c>
    </row>
    <row r="237" spans="1:12">
      <c r="A237" s="27" t="s">
        <v>871</v>
      </c>
      <c r="B237" s="27" t="s">
        <v>872</v>
      </c>
      <c r="C237" s="27" t="s">
        <v>869</v>
      </c>
      <c r="D237" s="27" t="s">
        <v>114</v>
      </c>
      <c r="E237" s="27" t="s">
        <v>113</v>
      </c>
      <c r="F237" s="27" t="s">
        <v>211</v>
      </c>
      <c r="G237" s="27" t="s">
        <v>212</v>
      </c>
      <c r="H237" s="27" t="s">
        <v>33</v>
      </c>
      <c r="I237" s="27" t="s">
        <v>289</v>
      </c>
      <c r="J237" s="30">
        <v>21500</v>
      </c>
      <c r="K237" s="27" t="s">
        <v>873</v>
      </c>
      <c r="L237" s="31">
        <v>201903</v>
      </c>
    </row>
    <row r="238" spans="1:12">
      <c r="A238" s="27" t="s">
        <v>874</v>
      </c>
      <c r="B238" s="27" t="s">
        <v>875</v>
      </c>
      <c r="C238" s="27" t="s">
        <v>876</v>
      </c>
      <c r="D238" s="27" t="s">
        <v>114</v>
      </c>
      <c r="E238" s="27" t="s">
        <v>113</v>
      </c>
      <c r="F238" s="27" t="s">
        <v>211</v>
      </c>
      <c r="G238" s="27" t="s">
        <v>212</v>
      </c>
      <c r="H238" s="27" t="s">
        <v>33</v>
      </c>
      <c r="I238" s="27" t="s">
        <v>262</v>
      </c>
      <c r="J238" s="30">
        <v>6200</v>
      </c>
      <c r="K238" s="27" t="s">
        <v>877</v>
      </c>
      <c r="L238" s="31">
        <v>202312</v>
      </c>
    </row>
    <row r="239" spans="1:12">
      <c r="A239" s="27" t="s">
        <v>878</v>
      </c>
      <c r="B239" s="27" t="s">
        <v>875</v>
      </c>
      <c r="C239" s="27" t="s">
        <v>876</v>
      </c>
      <c r="D239" s="27" t="s">
        <v>114</v>
      </c>
      <c r="E239" s="27" t="s">
        <v>113</v>
      </c>
      <c r="F239" s="27" t="s">
        <v>211</v>
      </c>
      <c r="G239" s="27" t="s">
        <v>212</v>
      </c>
      <c r="H239" s="27" t="s">
        <v>33</v>
      </c>
      <c r="I239" s="27" t="s">
        <v>262</v>
      </c>
      <c r="J239" s="30">
        <v>7700</v>
      </c>
      <c r="K239" s="27" t="s">
        <v>879</v>
      </c>
      <c r="L239" s="31">
        <v>202503</v>
      </c>
    </row>
    <row r="240" spans="1:12">
      <c r="A240" s="27" t="s">
        <v>880</v>
      </c>
      <c r="B240" s="27" t="s">
        <v>866</v>
      </c>
      <c r="C240" s="27" t="s">
        <v>866</v>
      </c>
      <c r="D240" s="27" t="s">
        <v>114</v>
      </c>
      <c r="E240" s="27" t="s">
        <v>113</v>
      </c>
      <c r="F240" s="27" t="s">
        <v>211</v>
      </c>
      <c r="G240" s="27" t="s">
        <v>212</v>
      </c>
      <c r="H240" s="27" t="s">
        <v>33</v>
      </c>
      <c r="I240" s="27" t="s">
        <v>257</v>
      </c>
      <c r="J240" s="30">
        <v>8500</v>
      </c>
      <c r="K240" s="27" t="s">
        <v>881</v>
      </c>
      <c r="L240" s="31">
        <v>202603</v>
      </c>
    </row>
    <row r="241" spans="1:12">
      <c r="A241" s="27" t="s">
        <v>882</v>
      </c>
      <c r="B241" s="27" t="s">
        <v>869</v>
      </c>
      <c r="C241" s="27" t="s">
        <v>869</v>
      </c>
      <c r="D241" s="27" t="s">
        <v>114</v>
      </c>
      <c r="E241" s="27" t="s">
        <v>113</v>
      </c>
      <c r="F241" s="27" t="s">
        <v>211</v>
      </c>
      <c r="G241" s="27" t="s">
        <v>212</v>
      </c>
      <c r="H241" s="27" t="s">
        <v>33</v>
      </c>
      <c r="I241" s="27" t="s">
        <v>257</v>
      </c>
      <c r="J241" s="30">
        <v>8400</v>
      </c>
      <c r="K241" s="27" t="s">
        <v>883</v>
      </c>
      <c r="L241" s="31">
        <v>202203</v>
      </c>
    </row>
    <row r="242" spans="1:12">
      <c r="A242" s="27" t="s">
        <v>884</v>
      </c>
      <c r="B242" s="27" t="s">
        <v>866</v>
      </c>
      <c r="C242" s="27" t="s">
        <v>866</v>
      </c>
      <c r="D242" s="27" t="s">
        <v>114</v>
      </c>
      <c r="E242" s="27" t="s">
        <v>113</v>
      </c>
      <c r="F242" s="27" t="s">
        <v>211</v>
      </c>
      <c r="G242" s="27" t="s">
        <v>212</v>
      </c>
      <c r="H242" s="27" t="s">
        <v>33</v>
      </c>
      <c r="I242" s="27" t="s">
        <v>257</v>
      </c>
      <c r="J242" s="30">
        <v>10100</v>
      </c>
      <c r="K242" s="27" t="s">
        <v>885</v>
      </c>
      <c r="L242" s="31">
        <v>202101</v>
      </c>
    </row>
    <row r="243" spans="1:12">
      <c r="A243" s="27" t="s">
        <v>886</v>
      </c>
      <c r="B243" s="27" t="s">
        <v>876</v>
      </c>
      <c r="C243" s="27" t="s">
        <v>876</v>
      </c>
      <c r="D243" s="27" t="s">
        <v>114</v>
      </c>
      <c r="E243" s="27" t="s">
        <v>113</v>
      </c>
      <c r="F243" s="27" t="s">
        <v>211</v>
      </c>
      <c r="G243" s="27" t="s">
        <v>212</v>
      </c>
      <c r="H243" s="27" t="s">
        <v>33</v>
      </c>
      <c r="I243" s="27" t="s">
        <v>257</v>
      </c>
      <c r="J243" s="30">
        <v>8500</v>
      </c>
      <c r="K243" s="27" t="s">
        <v>887</v>
      </c>
      <c r="L243" s="31">
        <v>201207</v>
      </c>
    </row>
    <row r="244" spans="1:12">
      <c r="A244" s="27" t="s">
        <v>888</v>
      </c>
      <c r="B244" s="27" t="s">
        <v>876</v>
      </c>
      <c r="C244" s="27" t="s">
        <v>876</v>
      </c>
      <c r="D244" s="27" t="s">
        <v>114</v>
      </c>
      <c r="E244" s="27" t="s">
        <v>113</v>
      </c>
      <c r="F244" s="27" t="s">
        <v>211</v>
      </c>
      <c r="G244" s="27" t="s">
        <v>212</v>
      </c>
      <c r="H244" s="27" t="s">
        <v>33</v>
      </c>
      <c r="I244" s="27" t="s">
        <v>257</v>
      </c>
      <c r="J244" s="30">
        <v>6700</v>
      </c>
      <c r="K244" s="27" t="s">
        <v>889</v>
      </c>
      <c r="L244" s="31">
        <v>202509</v>
      </c>
    </row>
    <row r="245" spans="1:12">
      <c r="A245" s="27" t="s">
        <v>890</v>
      </c>
      <c r="B245" s="27" t="s">
        <v>891</v>
      </c>
      <c r="C245" s="27" t="s">
        <v>891</v>
      </c>
      <c r="D245" s="27" t="s">
        <v>116</v>
      </c>
      <c r="E245" s="27" t="s">
        <v>115</v>
      </c>
      <c r="F245" s="27" t="s">
        <v>211</v>
      </c>
      <c r="G245" s="27" t="s">
        <v>212</v>
      </c>
      <c r="H245" s="27" t="s">
        <v>35</v>
      </c>
      <c r="I245" s="27" t="s">
        <v>257</v>
      </c>
      <c r="J245" s="30">
        <v>7700</v>
      </c>
      <c r="K245" s="27" t="s">
        <v>892</v>
      </c>
      <c r="L245" s="31">
        <v>202006</v>
      </c>
    </row>
    <row r="246" spans="1:12">
      <c r="A246" s="27" t="s">
        <v>893</v>
      </c>
      <c r="B246" s="27" t="s">
        <v>894</v>
      </c>
      <c r="C246" s="27" t="s">
        <v>895</v>
      </c>
      <c r="D246" s="27" t="s">
        <v>116</v>
      </c>
      <c r="E246" s="27" t="s">
        <v>115</v>
      </c>
      <c r="F246" s="27" t="s">
        <v>211</v>
      </c>
      <c r="G246" s="27" t="s">
        <v>212</v>
      </c>
      <c r="H246" s="27" t="s">
        <v>35</v>
      </c>
      <c r="I246" s="27" t="s">
        <v>262</v>
      </c>
      <c r="J246" s="30">
        <v>5000</v>
      </c>
      <c r="K246" s="27" t="s">
        <v>896</v>
      </c>
      <c r="L246" s="31">
        <v>201806</v>
      </c>
    </row>
    <row r="247" spans="1:12">
      <c r="A247" s="27" t="s">
        <v>897</v>
      </c>
      <c r="B247" s="27" t="s">
        <v>895</v>
      </c>
      <c r="C247" s="27" t="s">
        <v>895</v>
      </c>
      <c r="D247" s="27" t="s">
        <v>116</v>
      </c>
      <c r="E247" s="27" t="s">
        <v>115</v>
      </c>
      <c r="F247" s="27" t="s">
        <v>211</v>
      </c>
      <c r="G247" s="27" t="s">
        <v>212</v>
      </c>
      <c r="H247" s="27" t="s">
        <v>35</v>
      </c>
      <c r="I247" s="27" t="s">
        <v>257</v>
      </c>
      <c r="J247" s="30">
        <v>10700</v>
      </c>
      <c r="K247" s="27" t="s">
        <v>898</v>
      </c>
      <c r="L247" s="31">
        <v>201811</v>
      </c>
    </row>
    <row r="248" spans="1:12">
      <c r="A248" s="27" t="s">
        <v>899</v>
      </c>
      <c r="B248" s="27" t="s">
        <v>900</v>
      </c>
      <c r="C248" s="27" t="s">
        <v>900</v>
      </c>
      <c r="D248" s="27" t="s">
        <v>118</v>
      </c>
      <c r="E248" s="27" t="s">
        <v>117</v>
      </c>
      <c r="F248" s="27" t="s">
        <v>211</v>
      </c>
      <c r="G248" s="27" t="s">
        <v>212</v>
      </c>
      <c r="H248" s="27" t="s">
        <v>36</v>
      </c>
      <c r="I248" s="27" t="s">
        <v>257</v>
      </c>
      <c r="J248" s="30">
        <v>8700</v>
      </c>
      <c r="K248" s="27" t="s">
        <v>901</v>
      </c>
      <c r="L248" s="31">
        <v>200808</v>
      </c>
    </row>
    <row r="249" spans="1:12">
      <c r="A249" s="27" t="s">
        <v>902</v>
      </c>
      <c r="B249" s="27" t="s">
        <v>903</v>
      </c>
      <c r="C249" s="27" t="s">
        <v>903</v>
      </c>
      <c r="D249" s="27" t="s">
        <v>118</v>
      </c>
      <c r="E249" s="27" t="s">
        <v>117</v>
      </c>
      <c r="F249" s="27" t="s">
        <v>211</v>
      </c>
      <c r="G249" s="27" t="s">
        <v>212</v>
      </c>
      <c r="H249" s="27" t="s">
        <v>36</v>
      </c>
      <c r="I249" s="27" t="s">
        <v>257</v>
      </c>
      <c r="J249" s="30">
        <v>12100</v>
      </c>
      <c r="K249" s="27" t="s">
        <v>755</v>
      </c>
      <c r="L249" s="31">
        <v>201111</v>
      </c>
    </row>
    <row r="250" spans="1:12">
      <c r="A250" s="27" t="s">
        <v>904</v>
      </c>
      <c r="B250" s="27" t="s">
        <v>905</v>
      </c>
      <c r="C250" s="27" t="s">
        <v>906</v>
      </c>
      <c r="D250" s="27" t="s">
        <v>118</v>
      </c>
      <c r="E250" s="27" t="s">
        <v>117</v>
      </c>
      <c r="F250" s="27" t="s">
        <v>211</v>
      </c>
      <c r="G250" s="27" t="s">
        <v>212</v>
      </c>
      <c r="H250" s="27" t="s">
        <v>36</v>
      </c>
      <c r="I250" s="27" t="s">
        <v>262</v>
      </c>
      <c r="J250" s="30">
        <v>7300</v>
      </c>
      <c r="K250" s="27" t="s">
        <v>907</v>
      </c>
      <c r="L250" s="31">
        <v>202311</v>
      </c>
    </row>
    <row r="251" spans="1:12">
      <c r="A251" s="27" t="s">
        <v>908</v>
      </c>
      <c r="B251" s="27" t="s">
        <v>900</v>
      </c>
      <c r="C251" s="27" t="s">
        <v>900</v>
      </c>
      <c r="D251" s="27" t="s">
        <v>118</v>
      </c>
      <c r="E251" s="27" t="s">
        <v>117</v>
      </c>
      <c r="F251" s="27" t="s">
        <v>211</v>
      </c>
      <c r="G251" s="27" t="s">
        <v>212</v>
      </c>
      <c r="H251" s="27" t="s">
        <v>36</v>
      </c>
      <c r="I251" s="27" t="s">
        <v>257</v>
      </c>
      <c r="J251" s="30">
        <v>12500</v>
      </c>
      <c r="K251" s="27" t="s">
        <v>909</v>
      </c>
      <c r="L251" s="31">
        <v>201707</v>
      </c>
    </row>
    <row r="252" spans="1:12">
      <c r="A252" s="27" t="s">
        <v>910</v>
      </c>
      <c r="B252" s="27" t="s">
        <v>903</v>
      </c>
      <c r="C252" s="27" t="s">
        <v>903</v>
      </c>
      <c r="D252" s="27" t="s">
        <v>118</v>
      </c>
      <c r="E252" s="27" t="s">
        <v>117</v>
      </c>
      <c r="F252" s="27" t="s">
        <v>211</v>
      </c>
      <c r="G252" s="27" t="s">
        <v>212</v>
      </c>
      <c r="H252" s="27" t="s">
        <v>36</v>
      </c>
      <c r="I252" s="27" t="s">
        <v>257</v>
      </c>
      <c r="J252" s="30">
        <v>11100</v>
      </c>
      <c r="K252" s="27" t="s">
        <v>911</v>
      </c>
      <c r="L252" s="31">
        <v>202602</v>
      </c>
    </row>
    <row r="253" spans="1:12">
      <c r="A253" s="27" t="s">
        <v>912</v>
      </c>
      <c r="B253" s="27" t="s">
        <v>913</v>
      </c>
      <c r="C253" s="27" t="s">
        <v>120</v>
      </c>
      <c r="D253" s="27" t="s">
        <v>120</v>
      </c>
      <c r="E253" s="27" t="s">
        <v>119</v>
      </c>
      <c r="F253" s="27" t="s">
        <v>211</v>
      </c>
      <c r="G253" s="27" t="s">
        <v>212</v>
      </c>
      <c r="H253" s="27" t="s">
        <v>33</v>
      </c>
      <c r="I253" s="27" t="s">
        <v>262</v>
      </c>
      <c r="J253" s="30">
        <v>6100</v>
      </c>
      <c r="K253" s="27" t="s">
        <v>575</v>
      </c>
      <c r="L253" s="31">
        <v>202501</v>
      </c>
    </row>
    <row r="254" spans="1:12">
      <c r="A254" s="27" t="s">
        <v>914</v>
      </c>
      <c r="B254" s="27" t="s">
        <v>915</v>
      </c>
      <c r="C254" s="27" t="s">
        <v>916</v>
      </c>
      <c r="D254" s="27" t="s">
        <v>120</v>
      </c>
      <c r="E254" s="27" t="s">
        <v>119</v>
      </c>
      <c r="F254" s="27" t="s">
        <v>211</v>
      </c>
      <c r="G254" s="27" t="s">
        <v>212</v>
      </c>
      <c r="H254" s="27" t="s">
        <v>33</v>
      </c>
      <c r="I254" s="27" t="s">
        <v>262</v>
      </c>
      <c r="J254" s="30">
        <v>4900</v>
      </c>
      <c r="K254" s="27" t="s">
        <v>917</v>
      </c>
      <c r="L254" s="31">
        <v>202305</v>
      </c>
    </row>
    <row r="255" spans="1:12">
      <c r="A255" s="27" t="s">
        <v>918</v>
      </c>
      <c r="B255" s="27" t="s">
        <v>916</v>
      </c>
      <c r="C255" s="27" t="s">
        <v>916</v>
      </c>
      <c r="D255" s="27" t="s">
        <v>120</v>
      </c>
      <c r="E255" s="27" t="s">
        <v>119</v>
      </c>
      <c r="F255" s="27" t="s">
        <v>211</v>
      </c>
      <c r="G255" s="27" t="s">
        <v>212</v>
      </c>
      <c r="H255" s="27" t="s">
        <v>33</v>
      </c>
      <c r="I255" s="27" t="s">
        <v>257</v>
      </c>
      <c r="J255" s="30">
        <v>10800</v>
      </c>
      <c r="K255" s="27" t="s">
        <v>919</v>
      </c>
      <c r="L255" s="31">
        <v>202302</v>
      </c>
    </row>
    <row r="256" spans="1:12">
      <c r="A256" s="27" t="s">
        <v>920</v>
      </c>
      <c r="B256" s="27" t="s">
        <v>120</v>
      </c>
      <c r="C256" s="27" t="s">
        <v>120</v>
      </c>
      <c r="D256" s="27" t="s">
        <v>120</v>
      </c>
      <c r="E256" s="27" t="s">
        <v>119</v>
      </c>
      <c r="F256" s="27" t="s">
        <v>211</v>
      </c>
      <c r="G256" s="27" t="s">
        <v>212</v>
      </c>
      <c r="H256" s="27" t="s">
        <v>33</v>
      </c>
      <c r="I256" s="27" t="s">
        <v>257</v>
      </c>
      <c r="J256" s="30">
        <v>9200</v>
      </c>
      <c r="K256" s="27" t="s">
        <v>921</v>
      </c>
      <c r="L256" s="31">
        <v>200611</v>
      </c>
    </row>
    <row r="257" spans="1:12">
      <c r="A257" s="27" t="s">
        <v>922</v>
      </c>
      <c r="B257" s="27" t="s">
        <v>913</v>
      </c>
      <c r="C257" s="27" t="s">
        <v>120</v>
      </c>
      <c r="D257" s="27" t="s">
        <v>120</v>
      </c>
      <c r="E257" s="27" t="s">
        <v>119</v>
      </c>
      <c r="F257" s="27" t="s">
        <v>211</v>
      </c>
      <c r="G257" s="27" t="s">
        <v>212</v>
      </c>
      <c r="H257" s="27" t="s">
        <v>33</v>
      </c>
      <c r="I257" s="27" t="s">
        <v>262</v>
      </c>
      <c r="J257" s="30">
        <v>5700</v>
      </c>
      <c r="K257" s="27" t="s">
        <v>923</v>
      </c>
      <c r="L257" s="31">
        <v>200902</v>
      </c>
    </row>
    <row r="258" spans="1:12">
      <c r="A258" s="27" t="s">
        <v>924</v>
      </c>
      <c r="B258" s="27" t="s">
        <v>925</v>
      </c>
      <c r="C258" s="27" t="s">
        <v>925</v>
      </c>
      <c r="D258" s="27" t="s">
        <v>120</v>
      </c>
      <c r="E258" s="27" t="s">
        <v>119</v>
      </c>
      <c r="F258" s="27" t="s">
        <v>211</v>
      </c>
      <c r="G258" s="27" t="s">
        <v>212</v>
      </c>
      <c r="H258" s="27" t="s">
        <v>33</v>
      </c>
      <c r="I258" s="27" t="s">
        <v>257</v>
      </c>
      <c r="J258" s="30">
        <v>6800</v>
      </c>
      <c r="K258" s="27" t="s">
        <v>926</v>
      </c>
      <c r="L258" s="31">
        <v>202212</v>
      </c>
    </row>
    <row r="259" spans="1:12">
      <c r="A259" s="27" t="s">
        <v>927</v>
      </c>
      <c r="B259" s="27" t="s">
        <v>915</v>
      </c>
      <c r="C259" s="27" t="s">
        <v>916</v>
      </c>
      <c r="D259" s="27" t="s">
        <v>120</v>
      </c>
      <c r="E259" s="27" t="s">
        <v>119</v>
      </c>
      <c r="F259" s="27" t="s">
        <v>211</v>
      </c>
      <c r="G259" s="27" t="s">
        <v>212</v>
      </c>
      <c r="H259" s="27" t="s">
        <v>33</v>
      </c>
      <c r="I259" s="27" t="s">
        <v>262</v>
      </c>
      <c r="J259" s="30">
        <v>5300</v>
      </c>
      <c r="K259" s="27" t="s">
        <v>928</v>
      </c>
      <c r="L259" s="31">
        <v>202106</v>
      </c>
    </row>
    <row r="260" spans="1:12">
      <c r="A260" s="27" t="s">
        <v>929</v>
      </c>
      <c r="B260" s="27" t="s">
        <v>925</v>
      </c>
      <c r="C260" s="27" t="s">
        <v>925</v>
      </c>
      <c r="D260" s="27" t="s">
        <v>120</v>
      </c>
      <c r="E260" s="27" t="s">
        <v>119</v>
      </c>
      <c r="F260" s="27" t="s">
        <v>211</v>
      </c>
      <c r="G260" s="27" t="s">
        <v>212</v>
      </c>
      <c r="H260" s="27" t="s">
        <v>33</v>
      </c>
      <c r="I260" s="27" t="s">
        <v>257</v>
      </c>
      <c r="J260" s="30">
        <v>11600</v>
      </c>
      <c r="K260" s="27" t="s">
        <v>930</v>
      </c>
      <c r="L260" s="31">
        <v>200601</v>
      </c>
    </row>
    <row r="261" spans="1:12">
      <c r="A261" s="27" t="s">
        <v>931</v>
      </c>
      <c r="B261" s="27" t="s">
        <v>932</v>
      </c>
      <c r="C261" s="27" t="s">
        <v>120</v>
      </c>
      <c r="D261" s="27" t="s">
        <v>120</v>
      </c>
      <c r="E261" s="27" t="s">
        <v>119</v>
      </c>
      <c r="F261" s="27" t="s">
        <v>211</v>
      </c>
      <c r="G261" s="27" t="s">
        <v>212</v>
      </c>
      <c r="H261" s="27" t="s">
        <v>33</v>
      </c>
      <c r="I261" s="27" t="s">
        <v>289</v>
      </c>
      <c r="J261" s="30">
        <v>25200</v>
      </c>
      <c r="K261" s="27" t="s">
        <v>933</v>
      </c>
      <c r="L261" s="31">
        <v>200812</v>
      </c>
    </row>
    <row r="262" spans="1:12">
      <c r="A262" s="27" t="s">
        <v>934</v>
      </c>
      <c r="B262" s="27" t="s">
        <v>925</v>
      </c>
      <c r="C262" s="27" t="s">
        <v>925</v>
      </c>
      <c r="D262" s="27" t="s">
        <v>120</v>
      </c>
      <c r="E262" s="27" t="s">
        <v>119</v>
      </c>
      <c r="F262" s="27" t="s">
        <v>211</v>
      </c>
      <c r="G262" s="27" t="s">
        <v>212</v>
      </c>
      <c r="H262" s="27" t="s">
        <v>33</v>
      </c>
      <c r="I262" s="27" t="s">
        <v>257</v>
      </c>
      <c r="J262" s="30">
        <v>8100</v>
      </c>
      <c r="K262" s="27" t="s">
        <v>935</v>
      </c>
      <c r="L262" s="31">
        <v>201507</v>
      </c>
    </row>
    <row r="263" spans="1:12">
      <c r="A263" s="27" t="s">
        <v>936</v>
      </c>
      <c r="B263" s="27" t="s">
        <v>937</v>
      </c>
      <c r="C263" s="27" t="s">
        <v>937</v>
      </c>
      <c r="D263" s="27" t="s">
        <v>120</v>
      </c>
      <c r="E263" s="27" t="s">
        <v>119</v>
      </c>
      <c r="F263" s="27" t="s">
        <v>211</v>
      </c>
      <c r="G263" s="27" t="s">
        <v>212</v>
      </c>
      <c r="H263" s="27" t="s">
        <v>33</v>
      </c>
      <c r="I263" s="27" t="s">
        <v>257</v>
      </c>
      <c r="J263" s="30">
        <v>7600</v>
      </c>
      <c r="K263" s="27" t="s">
        <v>938</v>
      </c>
      <c r="L263" s="31">
        <v>202401</v>
      </c>
    </row>
    <row r="264" spans="1:12">
      <c r="A264" s="27" t="s">
        <v>939</v>
      </c>
      <c r="B264" s="27" t="s">
        <v>940</v>
      </c>
      <c r="C264" s="27" t="s">
        <v>941</v>
      </c>
      <c r="D264" s="27" t="s">
        <v>120</v>
      </c>
      <c r="E264" s="27" t="s">
        <v>119</v>
      </c>
      <c r="F264" s="27" t="s">
        <v>211</v>
      </c>
      <c r="G264" s="27" t="s">
        <v>212</v>
      </c>
      <c r="H264" s="27" t="s">
        <v>33</v>
      </c>
      <c r="I264" s="27" t="s">
        <v>289</v>
      </c>
      <c r="J264" s="30">
        <v>28400</v>
      </c>
      <c r="K264" s="27" t="s">
        <v>942</v>
      </c>
      <c r="L264" s="31">
        <v>201604</v>
      </c>
    </row>
    <row r="265" spans="1:12">
      <c r="A265" s="27" t="s">
        <v>943</v>
      </c>
      <c r="B265" s="27" t="s">
        <v>916</v>
      </c>
      <c r="C265" s="27" t="s">
        <v>916</v>
      </c>
      <c r="D265" s="27" t="s">
        <v>120</v>
      </c>
      <c r="E265" s="27" t="s">
        <v>119</v>
      </c>
      <c r="F265" s="27" t="s">
        <v>211</v>
      </c>
      <c r="G265" s="27" t="s">
        <v>212</v>
      </c>
      <c r="H265" s="27" t="s">
        <v>33</v>
      </c>
      <c r="I265" s="27" t="s">
        <v>257</v>
      </c>
      <c r="J265" s="30">
        <v>8300</v>
      </c>
      <c r="K265" s="27" t="s">
        <v>944</v>
      </c>
      <c r="L265" s="31">
        <v>201611</v>
      </c>
    </row>
    <row r="266" spans="1:12">
      <c r="A266" s="27" t="s">
        <v>945</v>
      </c>
      <c r="B266" s="27" t="s">
        <v>946</v>
      </c>
      <c r="C266" s="27" t="s">
        <v>925</v>
      </c>
      <c r="D266" s="27" t="s">
        <v>120</v>
      </c>
      <c r="E266" s="27" t="s">
        <v>119</v>
      </c>
      <c r="F266" s="27" t="s">
        <v>211</v>
      </c>
      <c r="G266" s="27" t="s">
        <v>212</v>
      </c>
      <c r="H266" s="27" t="s">
        <v>33</v>
      </c>
      <c r="I266" s="27" t="s">
        <v>262</v>
      </c>
      <c r="J266" s="30">
        <v>4600</v>
      </c>
      <c r="K266" s="27" t="s">
        <v>947</v>
      </c>
      <c r="L266" s="31">
        <v>200805</v>
      </c>
    </row>
    <row r="267" spans="1:12">
      <c r="A267" s="27" t="s">
        <v>948</v>
      </c>
      <c r="B267" s="27" t="s">
        <v>916</v>
      </c>
      <c r="C267" s="27" t="s">
        <v>916</v>
      </c>
      <c r="D267" s="27" t="s">
        <v>120</v>
      </c>
      <c r="E267" s="27" t="s">
        <v>119</v>
      </c>
      <c r="F267" s="27" t="s">
        <v>211</v>
      </c>
      <c r="G267" s="27" t="s">
        <v>212</v>
      </c>
      <c r="H267" s="27" t="s">
        <v>33</v>
      </c>
      <c r="I267" s="27" t="s">
        <v>257</v>
      </c>
      <c r="J267" s="30">
        <v>12300</v>
      </c>
      <c r="K267" s="27" t="s">
        <v>949</v>
      </c>
      <c r="L267" s="31">
        <v>201504</v>
      </c>
    </row>
    <row r="268" spans="1:12">
      <c r="A268" s="27" t="s">
        <v>950</v>
      </c>
      <c r="B268" s="27" t="s">
        <v>925</v>
      </c>
      <c r="C268" s="27" t="s">
        <v>925</v>
      </c>
      <c r="D268" s="27" t="s">
        <v>120</v>
      </c>
      <c r="E268" s="27" t="s">
        <v>119</v>
      </c>
      <c r="F268" s="27" t="s">
        <v>211</v>
      </c>
      <c r="G268" s="27" t="s">
        <v>212</v>
      </c>
      <c r="H268" s="27" t="s">
        <v>33</v>
      </c>
      <c r="I268" s="27" t="s">
        <v>257</v>
      </c>
      <c r="J268" s="30">
        <v>6600</v>
      </c>
      <c r="K268" s="27" t="s">
        <v>951</v>
      </c>
      <c r="L268" s="31">
        <v>201401</v>
      </c>
    </row>
    <row r="269" spans="1:12">
      <c r="A269" s="27" t="s">
        <v>952</v>
      </c>
      <c r="B269" s="27" t="s">
        <v>925</v>
      </c>
      <c r="C269" s="27" t="s">
        <v>925</v>
      </c>
      <c r="D269" s="27" t="s">
        <v>120</v>
      </c>
      <c r="E269" s="27" t="s">
        <v>119</v>
      </c>
      <c r="F269" s="27" t="s">
        <v>211</v>
      </c>
      <c r="G269" s="27" t="s">
        <v>212</v>
      </c>
      <c r="H269" s="27" t="s">
        <v>33</v>
      </c>
      <c r="I269" s="27" t="s">
        <v>257</v>
      </c>
      <c r="J269" s="30">
        <v>7400</v>
      </c>
      <c r="K269" s="27" t="s">
        <v>953</v>
      </c>
      <c r="L269" s="31">
        <v>202212</v>
      </c>
    </row>
    <row r="270" spans="1:12">
      <c r="A270" s="27" t="s">
        <v>954</v>
      </c>
      <c r="B270" s="27" t="s">
        <v>955</v>
      </c>
      <c r="C270" s="27" t="s">
        <v>916</v>
      </c>
      <c r="D270" s="27" t="s">
        <v>120</v>
      </c>
      <c r="E270" s="27" t="s">
        <v>119</v>
      </c>
      <c r="F270" s="27" t="s">
        <v>211</v>
      </c>
      <c r="G270" s="27" t="s">
        <v>212</v>
      </c>
      <c r="H270" s="27" t="s">
        <v>33</v>
      </c>
      <c r="I270" s="27" t="s">
        <v>289</v>
      </c>
      <c r="J270" s="30">
        <v>18200</v>
      </c>
      <c r="K270" s="27" t="s">
        <v>956</v>
      </c>
      <c r="L270" s="31">
        <v>201712</v>
      </c>
    </row>
    <row r="271" spans="1:12">
      <c r="A271" s="27" t="s">
        <v>957</v>
      </c>
      <c r="B271" s="27" t="s">
        <v>937</v>
      </c>
      <c r="C271" s="27" t="s">
        <v>937</v>
      </c>
      <c r="D271" s="27" t="s">
        <v>120</v>
      </c>
      <c r="E271" s="27" t="s">
        <v>119</v>
      </c>
      <c r="F271" s="27" t="s">
        <v>211</v>
      </c>
      <c r="G271" s="27" t="s">
        <v>212</v>
      </c>
      <c r="H271" s="27" t="s">
        <v>33</v>
      </c>
      <c r="I271" s="27" t="s">
        <v>257</v>
      </c>
      <c r="J271" s="30">
        <v>6700</v>
      </c>
      <c r="K271" s="27" t="s">
        <v>958</v>
      </c>
      <c r="L271" s="31">
        <v>201703</v>
      </c>
    </row>
    <row r="272" spans="1:12">
      <c r="A272" s="27" t="s">
        <v>959</v>
      </c>
      <c r="B272" s="27" t="s">
        <v>941</v>
      </c>
      <c r="C272" s="27" t="s">
        <v>941</v>
      </c>
      <c r="D272" s="27" t="s">
        <v>120</v>
      </c>
      <c r="E272" s="27" t="s">
        <v>119</v>
      </c>
      <c r="F272" s="27" t="s">
        <v>211</v>
      </c>
      <c r="G272" s="27" t="s">
        <v>212</v>
      </c>
      <c r="H272" s="27" t="s">
        <v>33</v>
      </c>
      <c r="I272" s="27" t="s">
        <v>257</v>
      </c>
      <c r="J272" s="30">
        <v>11900</v>
      </c>
      <c r="K272" s="27" t="s">
        <v>960</v>
      </c>
      <c r="L272" s="31">
        <v>201712</v>
      </c>
    </row>
    <row r="273" spans="1:12">
      <c r="A273" s="27" t="s">
        <v>961</v>
      </c>
      <c r="B273" s="27" t="s">
        <v>925</v>
      </c>
      <c r="C273" s="27" t="s">
        <v>925</v>
      </c>
      <c r="D273" s="27" t="s">
        <v>120</v>
      </c>
      <c r="E273" s="27" t="s">
        <v>119</v>
      </c>
      <c r="F273" s="27" t="s">
        <v>211</v>
      </c>
      <c r="G273" s="27" t="s">
        <v>212</v>
      </c>
      <c r="H273" s="27" t="s">
        <v>33</v>
      </c>
      <c r="I273" s="27" t="s">
        <v>257</v>
      </c>
      <c r="J273" s="30">
        <v>12100</v>
      </c>
      <c r="K273" s="27" t="s">
        <v>962</v>
      </c>
      <c r="L273" s="31">
        <v>201009</v>
      </c>
    </row>
    <row r="274" spans="1:12">
      <c r="A274" s="27" t="s">
        <v>963</v>
      </c>
      <c r="B274" s="27" t="s">
        <v>964</v>
      </c>
      <c r="C274" s="27" t="s">
        <v>964</v>
      </c>
      <c r="D274" s="27" t="s">
        <v>120</v>
      </c>
      <c r="E274" s="27" t="s">
        <v>119</v>
      </c>
      <c r="F274" s="27" t="s">
        <v>211</v>
      </c>
      <c r="G274" s="27" t="s">
        <v>212</v>
      </c>
      <c r="H274" s="27" t="s">
        <v>33</v>
      </c>
      <c r="I274" s="27" t="s">
        <v>257</v>
      </c>
      <c r="J274" s="30">
        <v>10000</v>
      </c>
      <c r="K274" s="27" t="s">
        <v>965</v>
      </c>
      <c r="L274" s="31">
        <v>201308</v>
      </c>
    </row>
    <row r="275" spans="1:12">
      <c r="A275" s="27" t="s">
        <v>966</v>
      </c>
      <c r="B275" s="27" t="s">
        <v>967</v>
      </c>
      <c r="C275" s="27" t="s">
        <v>968</v>
      </c>
      <c r="D275" s="27" t="s">
        <v>122</v>
      </c>
      <c r="E275" s="27" t="s">
        <v>121</v>
      </c>
      <c r="F275" s="27" t="s">
        <v>211</v>
      </c>
      <c r="G275" s="27" t="s">
        <v>212</v>
      </c>
      <c r="H275" s="27" t="s">
        <v>32</v>
      </c>
      <c r="I275" s="27" t="s">
        <v>262</v>
      </c>
      <c r="J275" s="30">
        <v>6400</v>
      </c>
      <c r="K275" s="27" t="s">
        <v>969</v>
      </c>
      <c r="L275" s="31">
        <v>201312</v>
      </c>
    </row>
    <row r="276" spans="1:12">
      <c r="A276" s="27" t="s">
        <v>970</v>
      </c>
      <c r="B276" s="27" t="s">
        <v>971</v>
      </c>
      <c r="C276" s="27" t="s">
        <v>971</v>
      </c>
      <c r="D276" s="27" t="s">
        <v>122</v>
      </c>
      <c r="E276" s="27" t="s">
        <v>121</v>
      </c>
      <c r="F276" s="27" t="s">
        <v>211</v>
      </c>
      <c r="G276" s="27" t="s">
        <v>212</v>
      </c>
      <c r="H276" s="27" t="s">
        <v>32</v>
      </c>
      <c r="I276" s="27" t="s">
        <v>257</v>
      </c>
      <c r="J276" s="30">
        <v>9100</v>
      </c>
      <c r="K276" s="27" t="s">
        <v>972</v>
      </c>
      <c r="L276" s="31">
        <v>201304</v>
      </c>
    </row>
    <row r="277" spans="1:12">
      <c r="A277" s="27" t="s">
        <v>973</v>
      </c>
      <c r="B277" s="27" t="s">
        <v>974</v>
      </c>
      <c r="C277" s="27" t="s">
        <v>974</v>
      </c>
      <c r="D277" s="27" t="s">
        <v>122</v>
      </c>
      <c r="E277" s="27" t="s">
        <v>121</v>
      </c>
      <c r="F277" s="27" t="s">
        <v>211</v>
      </c>
      <c r="G277" s="27" t="s">
        <v>212</v>
      </c>
      <c r="H277" s="27" t="s">
        <v>32</v>
      </c>
      <c r="I277" s="27" t="s">
        <v>257</v>
      </c>
      <c r="J277" s="30">
        <v>11600</v>
      </c>
      <c r="K277" s="27" t="s">
        <v>975</v>
      </c>
      <c r="L277" s="31">
        <v>200711</v>
      </c>
    </row>
    <row r="278" spans="1:12">
      <c r="A278" s="27" t="s">
        <v>976</v>
      </c>
      <c r="B278" s="27" t="s">
        <v>971</v>
      </c>
      <c r="C278" s="27" t="s">
        <v>971</v>
      </c>
      <c r="D278" s="27" t="s">
        <v>122</v>
      </c>
      <c r="E278" s="27" t="s">
        <v>121</v>
      </c>
      <c r="F278" s="27" t="s">
        <v>211</v>
      </c>
      <c r="G278" s="27" t="s">
        <v>212</v>
      </c>
      <c r="H278" s="27" t="s">
        <v>32</v>
      </c>
      <c r="I278" s="27" t="s">
        <v>257</v>
      </c>
      <c r="J278" s="30">
        <v>12400</v>
      </c>
      <c r="K278" s="27" t="s">
        <v>826</v>
      </c>
      <c r="L278" s="31">
        <v>201702</v>
      </c>
    </row>
    <row r="279" spans="1:12">
      <c r="A279" s="27" t="s">
        <v>977</v>
      </c>
      <c r="B279" s="27" t="s">
        <v>968</v>
      </c>
      <c r="C279" s="27" t="s">
        <v>968</v>
      </c>
      <c r="D279" s="27" t="s">
        <v>122</v>
      </c>
      <c r="E279" s="27" t="s">
        <v>121</v>
      </c>
      <c r="F279" s="27" t="s">
        <v>211</v>
      </c>
      <c r="G279" s="27" t="s">
        <v>212</v>
      </c>
      <c r="H279" s="27" t="s">
        <v>32</v>
      </c>
      <c r="I279" s="27" t="s">
        <v>257</v>
      </c>
      <c r="J279" s="30">
        <v>6900</v>
      </c>
      <c r="K279" s="27" t="s">
        <v>978</v>
      </c>
      <c r="L279" s="31">
        <v>201309</v>
      </c>
    </row>
    <row r="280" spans="1:12">
      <c r="A280" s="27" t="s">
        <v>979</v>
      </c>
      <c r="B280" s="27" t="s">
        <v>980</v>
      </c>
      <c r="C280" s="27" t="s">
        <v>974</v>
      </c>
      <c r="D280" s="27" t="s">
        <v>122</v>
      </c>
      <c r="E280" s="27" t="s">
        <v>121</v>
      </c>
      <c r="F280" s="27" t="s">
        <v>211</v>
      </c>
      <c r="G280" s="27" t="s">
        <v>212</v>
      </c>
      <c r="H280" s="27" t="s">
        <v>32</v>
      </c>
      <c r="I280" s="27" t="s">
        <v>289</v>
      </c>
      <c r="J280" s="30">
        <v>28600</v>
      </c>
      <c r="K280" s="27" t="s">
        <v>981</v>
      </c>
      <c r="L280" s="31">
        <v>200911</v>
      </c>
    </row>
    <row r="281" spans="1:12">
      <c r="A281" s="27" t="s">
        <v>982</v>
      </c>
      <c r="B281" s="27" t="s">
        <v>971</v>
      </c>
      <c r="C281" s="27" t="s">
        <v>971</v>
      </c>
      <c r="D281" s="27" t="s">
        <v>122</v>
      </c>
      <c r="E281" s="27" t="s">
        <v>121</v>
      </c>
      <c r="F281" s="27" t="s">
        <v>211</v>
      </c>
      <c r="G281" s="27" t="s">
        <v>212</v>
      </c>
      <c r="H281" s="27" t="s">
        <v>32</v>
      </c>
      <c r="I281" s="27" t="s">
        <v>257</v>
      </c>
      <c r="J281" s="30">
        <v>11300</v>
      </c>
      <c r="K281" s="27" t="s">
        <v>983</v>
      </c>
      <c r="L281" s="31">
        <v>202503</v>
      </c>
    </row>
    <row r="282" spans="1:12">
      <c r="A282" s="27" t="s">
        <v>984</v>
      </c>
      <c r="B282" s="27" t="s">
        <v>968</v>
      </c>
      <c r="C282" s="27" t="s">
        <v>968</v>
      </c>
      <c r="D282" s="27" t="s">
        <v>122</v>
      </c>
      <c r="E282" s="27" t="s">
        <v>121</v>
      </c>
      <c r="F282" s="27" t="s">
        <v>211</v>
      </c>
      <c r="G282" s="27" t="s">
        <v>212</v>
      </c>
      <c r="H282" s="27" t="s">
        <v>32</v>
      </c>
      <c r="I282" s="27" t="s">
        <v>257</v>
      </c>
      <c r="J282" s="30">
        <v>10700</v>
      </c>
      <c r="K282" s="27" t="s">
        <v>985</v>
      </c>
      <c r="L282" s="31">
        <v>201002</v>
      </c>
    </row>
    <row r="283" spans="1:12">
      <c r="A283" s="27" t="s">
        <v>986</v>
      </c>
      <c r="B283" s="27" t="s">
        <v>987</v>
      </c>
      <c r="C283" s="27" t="s">
        <v>968</v>
      </c>
      <c r="D283" s="27" t="s">
        <v>122</v>
      </c>
      <c r="E283" s="27" t="s">
        <v>121</v>
      </c>
      <c r="F283" s="27" t="s">
        <v>211</v>
      </c>
      <c r="G283" s="27" t="s">
        <v>212</v>
      </c>
      <c r="H283" s="27" t="s">
        <v>32</v>
      </c>
      <c r="I283" s="27" t="s">
        <v>289</v>
      </c>
      <c r="J283" s="30">
        <v>26600</v>
      </c>
      <c r="K283" s="27" t="s">
        <v>988</v>
      </c>
      <c r="L283" s="31">
        <v>202211</v>
      </c>
    </row>
    <row r="284" spans="1:12">
      <c r="A284" s="27" t="s">
        <v>989</v>
      </c>
      <c r="B284" s="27" t="s">
        <v>990</v>
      </c>
      <c r="C284" s="27" t="s">
        <v>971</v>
      </c>
      <c r="D284" s="27" t="s">
        <v>122</v>
      </c>
      <c r="E284" s="27" t="s">
        <v>121</v>
      </c>
      <c r="F284" s="27" t="s">
        <v>211</v>
      </c>
      <c r="G284" s="27" t="s">
        <v>212</v>
      </c>
      <c r="H284" s="27" t="s">
        <v>32</v>
      </c>
      <c r="I284" s="27" t="s">
        <v>262</v>
      </c>
      <c r="J284" s="30">
        <v>6900</v>
      </c>
      <c r="K284" s="27" t="s">
        <v>991</v>
      </c>
      <c r="L284" s="31">
        <v>200712</v>
      </c>
    </row>
    <row r="285" spans="1:12">
      <c r="A285" s="27" t="s">
        <v>992</v>
      </c>
      <c r="B285" s="27" t="s">
        <v>967</v>
      </c>
      <c r="C285" s="27" t="s">
        <v>968</v>
      </c>
      <c r="D285" s="27" t="s">
        <v>122</v>
      </c>
      <c r="E285" s="27" t="s">
        <v>121</v>
      </c>
      <c r="F285" s="27" t="s">
        <v>211</v>
      </c>
      <c r="G285" s="27" t="s">
        <v>212</v>
      </c>
      <c r="H285" s="27" t="s">
        <v>32</v>
      </c>
      <c r="I285" s="27" t="s">
        <v>262</v>
      </c>
      <c r="J285" s="30">
        <v>6600</v>
      </c>
      <c r="K285" s="27" t="s">
        <v>993</v>
      </c>
      <c r="L285" s="31">
        <v>200908</v>
      </c>
    </row>
    <row r="286" spans="1:12">
      <c r="A286" s="27" t="s">
        <v>994</v>
      </c>
      <c r="B286" s="27" t="s">
        <v>995</v>
      </c>
      <c r="C286" s="27" t="s">
        <v>974</v>
      </c>
      <c r="D286" s="27" t="s">
        <v>122</v>
      </c>
      <c r="E286" s="27" t="s">
        <v>121</v>
      </c>
      <c r="F286" s="27" t="s">
        <v>211</v>
      </c>
      <c r="G286" s="27" t="s">
        <v>212</v>
      </c>
      <c r="H286" s="27" t="s">
        <v>32</v>
      </c>
      <c r="I286" s="27" t="s">
        <v>262</v>
      </c>
      <c r="J286" s="30">
        <v>7200</v>
      </c>
      <c r="K286" s="27" t="s">
        <v>996</v>
      </c>
      <c r="L286" s="31">
        <v>200606</v>
      </c>
    </row>
    <row r="287" spans="1:12">
      <c r="A287" s="27" t="s">
        <v>997</v>
      </c>
      <c r="B287" s="27" t="s">
        <v>998</v>
      </c>
      <c r="C287" s="27" t="s">
        <v>998</v>
      </c>
      <c r="D287" s="27" t="s">
        <v>122</v>
      </c>
      <c r="E287" s="27" t="s">
        <v>121</v>
      </c>
      <c r="F287" s="27" t="s">
        <v>211</v>
      </c>
      <c r="G287" s="27" t="s">
        <v>212</v>
      </c>
      <c r="H287" s="27" t="s">
        <v>32</v>
      </c>
      <c r="I287" s="27" t="s">
        <v>257</v>
      </c>
      <c r="J287" s="30">
        <v>6900</v>
      </c>
      <c r="K287" s="27" t="s">
        <v>999</v>
      </c>
      <c r="L287" s="31">
        <v>201404</v>
      </c>
    </row>
    <row r="288" spans="1:12">
      <c r="A288" s="27" t="s">
        <v>1000</v>
      </c>
      <c r="B288" s="27" t="s">
        <v>1001</v>
      </c>
      <c r="C288" s="27" t="s">
        <v>1001</v>
      </c>
      <c r="D288" s="27" t="s">
        <v>124</v>
      </c>
      <c r="E288" s="27" t="s">
        <v>123</v>
      </c>
      <c r="F288" s="27" t="s">
        <v>211</v>
      </c>
      <c r="G288" s="27" t="s">
        <v>212</v>
      </c>
      <c r="H288" s="27" t="s">
        <v>35</v>
      </c>
      <c r="I288" s="27" t="s">
        <v>257</v>
      </c>
      <c r="J288" s="30">
        <v>9500</v>
      </c>
      <c r="K288" s="27" t="s">
        <v>1002</v>
      </c>
      <c r="L288" s="31">
        <v>200610</v>
      </c>
    </row>
    <row r="289" spans="1:12">
      <c r="A289" s="27" t="s">
        <v>1003</v>
      </c>
      <c r="B289" s="27" t="s">
        <v>1004</v>
      </c>
      <c r="C289" s="27" t="s">
        <v>1004</v>
      </c>
      <c r="D289" s="27" t="s">
        <v>124</v>
      </c>
      <c r="E289" s="27" t="s">
        <v>123</v>
      </c>
      <c r="F289" s="27" t="s">
        <v>211</v>
      </c>
      <c r="G289" s="27" t="s">
        <v>212</v>
      </c>
      <c r="H289" s="27" t="s">
        <v>35</v>
      </c>
      <c r="I289" s="27" t="s">
        <v>257</v>
      </c>
      <c r="J289" s="30">
        <v>8200</v>
      </c>
      <c r="K289" s="27" t="s">
        <v>1005</v>
      </c>
      <c r="L289" s="31">
        <v>200712</v>
      </c>
    </row>
    <row r="290" spans="1:12">
      <c r="A290" s="27" t="s">
        <v>1006</v>
      </c>
      <c r="B290" s="27" t="s">
        <v>1007</v>
      </c>
      <c r="C290" s="27" t="s">
        <v>1004</v>
      </c>
      <c r="D290" s="27" t="s">
        <v>124</v>
      </c>
      <c r="E290" s="27" t="s">
        <v>123</v>
      </c>
      <c r="F290" s="27" t="s">
        <v>211</v>
      </c>
      <c r="G290" s="27" t="s">
        <v>212</v>
      </c>
      <c r="H290" s="27" t="s">
        <v>35</v>
      </c>
      <c r="I290" s="27" t="s">
        <v>289</v>
      </c>
      <c r="J290" s="30">
        <v>26100</v>
      </c>
      <c r="K290" s="27" t="s">
        <v>1008</v>
      </c>
      <c r="L290" s="31">
        <v>202204</v>
      </c>
    </row>
    <row r="291" spans="1:12">
      <c r="A291" s="27" t="s">
        <v>1009</v>
      </c>
      <c r="B291" s="27" t="s">
        <v>1004</v>
      </c>
      <c r="C291" s="27" t="s">
        <v>1004</v>
      </c>
      <c r="D291" s="27" t="s">
        <v>124</v>
      </c>
      <c r="E291" s="27" t="s">
        <v>123</v>
      </c>
      <c r="F291" s="27" t="s">
        <v>211</v>
      </c>
      <c r="G291" s="27" t="s">
        <v>212</v>
      </c>
      <c r="H291" s="27" t="s">
        <v>35</v>
      </c>
      <c r="I291" s="27" t="s">
        <v>257</v>
      </c>
      <c r="J291" s="30">
        <v>9400</v>
      </c>
      <c r="K291" s="27" t="s">
        <v>1010</v>
      </c>
      <c r="L291" s="31">
        <v>202004</v>
      </c>
    </row>
    <row r="292" spans="1:12">
      <c r="A292" s="27" t="s">
        <v>1011</v>
      </c>
      <c r="B292" s="27" t="s">
        <v>1001</v>
      </c>
      <c r="C292" s="27" t="s">
        <v>1001</v>
      </c>
      <c r="D292" s="27" t="s">
        <v>124</v>
      </c>
      <c r="E292" s="27" t="s">
        <v>123</v>
      </c>
      <c r="F292" s="27" t="s">
        <v>211</v>
      </c>
      <c r="G292" s="27" t="s">
        <v>212</v>
      </c>
      <c r="H292" s="27" t="s">
        <v>35</v>
      </c>
      <c r="I292" s="27" t="s">
        <v>257</v>
      </c>
      <c r="J292" s="30">
        <v>7500</v>
      </c>
      <c r="K292" s="27" t="s">
        <v>1012</v>
      </c>
      <c r="L292" s="31">
        <v>202510</v>
      </c>
    </row>
    <row r="293" spans="1:12">
      <c r="A293" s="27" t="s">
        <v>1013</v>
      </c>
      <c r="B293" s="27" t="s">
        <v>1014</v>
      </c>
      <c r="C293" s="27" t="s">
        <v>1014</v>
      </c>
      <c r="D293" s="27" t="s">
        <v>126</v>
      </c>
      <c r="E293" s="27" t="s">
        <v>125</v>
      </c>
      <c r="F293" s="27" t="s">
        <v>211</v>
      </c>
      <c r="G293" s="27" t="s">
        <v>212</v>
      </c>
      <c r="H293" s="27" t="s">
        <v>36</v>
      </c>
      <c r="I293" s="27" t="s">
        <v>257</v>
      </c>
      <c r="J293" s="30">
        <v>7500</v>
      </c>
      <c r="K293" s="27" t="s">
        <v>1015</v>
      </c>
      <c r="L293" s="31">
        <v>201801</v>
      </c>
    </row>
    <row r="294" spans="1:12">
      <c r="A294" s="27" t="s">
        <v>1016</v>
      </c>
      <c r="B294" s="27" t="s">
        <v>1017</v>
      </c>
      <c r="C294" s="27" t="s">
        <v>1017</v>
      </c>
      <c r="D294" s="27" t="s">
        <v>126</v>
      </c>
      <c r="E294" s="27" t="s">
        <v>125</v>
      </c>
      <c r="F294" s="27" t="s">
        <v>211</v>
      </c>
      <c r="G294" s="27" t="s">
        <v>212</v>
      </c>
      <c r="H294" s="27" t="s">
        <v>36</v>
      </c>
      <c r="I294" s="27" t="s">
        <v>257</v>
      </c>
      <c r="J294" s="30">
        <v>11300</v>
      </c>
      <c r="K294" s="27" t="s">
        <v>330</v>
      </c>
      <c r="L294" s="31">
        <v>201708</v>
      </c>
    </row>
    <row r="295" spans="1:12">
      <c r="A295" s="27" t="s">
        <v>1018</v>
      </c>
      <c r="B295" s="27" t="s">
        <v>1019</v>
      </c>
      <c r="C295" s="27" t="s">
        <v>1017</v>
      </c>
      <c r="D295" s="27" t="s">
        <v>126</v>
      </c>
      <c r="E295" s="27" t="s">
        <v>125</v>
      </c>
      <c r="F295" s="27" t="s">
        <v>211</v>
      </c>
      <c r="G295" s="27" t="s">
        <v>212</v>
      </c>
      <c r="H295" s="27" t="s">
        <v>36</v>
      </c>
      <c r="I295" s="27" t="s">
        <v>262</v>
      </c>
      <c r="J295" s="30">
        <v>6600</v>
      </c>
      <c r="K295" s="27" t="s">
        <v>1020</v>
      </c>
      <c r="L295" s="31">
        <v>201407</v>
      </c>
    </row>
    <row r="296" spans="1:12">
      <c r="A296" s="27" t="s">
        <v>1021</v>
      </c>
      <c r="B296" s="27" t="s">
        <v>725</v>
      </c>
      <c r="C296" s="27" t="s">
        <v>725</v>
      </c>
      <c r="D296" s="27" t="s">
        <v>126</v>
      </c>
      <c r="E296" s="27" t="s">
        <v>125</v>
      </c>
      <c r="F296" s="27" t="s">
        <v>211</v>
      </c>
      <c r="G296" s="27" t="s">
        <v>212</v>
      </c>
      <c r="H296" s="27" t="s">
        <v>36</v>
      </c>
      <c r="I296" s="27" t="s">
        <v>257</v>
      </c>
      <c r="J296" s="30">
        <v>10400</v>
      </c>
      <c r="K296" s="27" t="s">
        <v>1022</v>
      </c>
      <c r="L296" s="31">
        <v>201407</v>
      </c>
    </row>
    <row r="297" spans="1:12">
      <c r="A297" s="27" t="s">
        <v>1023</v>
      </c>
      <c r="B297" s="27" t="s">
        <v>1017</v>
      </c>
      <c r="C297" s="27" t="s">
        <v>1017</v>
      </c>
      <c r="D297" s="27" t="s">
        <v>126</v>
      </c>
      <c r="E297" s="27" t="s">
        <v>125</v>
      </c>
      <c r="F297" s="27" t="s">
        <v>211</v>
      </c>
      <c r="G297" s="27" t="s">
        <v>212</v>
      </c>
      <c r="H297" s="27" t="s">
        <v>36</v>
      </c>
      <c r="I297" s="27" t="s">
        <v>257</v>
      </c>
      <c r="J297" s="30">
        <v>7900</v>
      </c>
      <c r="K297" s="27" t="s">
        <v>787</v>
      </c>
      <c r="L297" s="31">
        <v>202405</v>
      </c>
    </row>
    <row r="298" spans="1:12">
      <c r="A298" s="27" t="s">
        <v>1024</v>
      </c>
      <c r="B298" s="27" t="s">
        <v>1025</v>
      </c>
      <c r="C298" s="27" t="s">
        <v>725</v>
      </c>
      <c r="D298" s="27" t="s">
        <v>126</v>
      </c>
      <c r="E298" s="27" t="s">
        <v>125</v>
      </c>
      <c r="F298" s="27" t="s">
        <v>211</v>
      </c>
      <c r="G298" s="27" t="s">
        <v>212</v>
      </c>
      <c r="H298" s="27" t="s">
        <v>36</v>
      </c>
      <c r="I298" s="27" t="s">
        <v>289</v>
      </c>
      <c r="J298" s="30">
        <v>20000</v>
      </c>
      <c r="K298" s="27" t="s">
        <v>1026</v>
      </c>
      <c r="L298" s="31">
        <v>201302</v>
      </c>
    </row>
    <row r="299" spans="1:12">
      <c r="A299" s="27" t="s">
        <v>1027</v>
      </c>
      <c r="B299" s="27" t="s">
        <v>1028</v>
      </c>
      <c r="C299" s="27" t="s">
        <v>1028</v>
      </c>
      <c r="D299" s="27" t="s">
        <v>128</v>
      </c>
      <c r="E299" s="27" t="s">
        <v>127</v>
      </c>
      <c r="F299" s="27" t="s">
        <v>211</v>
      </c>
      <c r="G299" s="27" t="s">
        <v>212</v>
      </c>
      <c r="H299" s="27" t="s">
        <v>33</v>
      </c>
      <c r="I299" s="27" t="s">
        <v>257</v>
      </c>
      <c r="J299" s="30">
        <v>8900</v>
      </c>
      <c r="K299" s="27" t="s">
        <v>1029</v>
      </c>
      <c r="L299" s="31">
        <v>201207</v>
      </c>
    </row>
    <row r="300" spans="1:12">
      <c r="A300" s="27" t="s">
        <v>1030</v>
      </c>
      <c r="B300" s="27" t="s">
        <v>1031</v>
      </c>
      <c r="C300" s="27" t="s">
        <v>1031</v>
      </c>
      <c r="D300" s="27" t="s">
        <v>128</v>
      </c>
      <c r="E300" s="27" t="s">
        <v>127</v>
      </c>
      <c r="F300" s="27" t="s">
        <v>211</v>
      </c>
      <c r="G300" s="27" t="s">
        <v>212</v>
      </c>
      <c r="H300" s="27" t="s">
        <v>33</v>
      </c>
      <c r="I300" s="27" t="s">
        <v>257</v>
      </c>
      <c r="J300" s="30">
        <v>12400</v>
      </c>
      <c r="K300" s="27" t="s">
        <v>1032</v>
      </c>
      <c r="L300" s="31">
        <v>201312</v>
      </c>
    </row>
    <row r="301" spans="1:12">
      <c r="A301" s="27" t="s">
        <v>1033</v>
      </c>
      <c r="B301" s="27" t="s">
        <v>1034</v>
      </c>
      <c r="C301" s="27" t="s">
        <v>1035</v>
      </c>
      <c r="D301" s="27" t="s">
        <v>128</v>
      </c>
      <c r="E301" s="27" t="s">
        <v>127</v>
      </c>
      <c r="F301" s="27" t="s">
        <v>211</v>
      </c>
      <c r="G301" s="27" t="s">
        <v>212</v>
      </c>
      <c r="H301" s="27" t="s">
        <v>33</v>
      </c>
      <c r="I301" s="27" t="s">
        <v>262</v>
      </c>
      <c r="J301" s="30">
        <v>4100</v>
      </c>
      <c r="K301" s="27" t="s">
        <v>1036</v>
      </c>
      <c r="L301" s="31">
        <v>201910</v>
      </c>
    </row>
    <row r="302" spans="1:12">
      <c r="A302" s="27" t="s">
        <v>1037</v>
      </c>
      <c r="B302" s="27" t="s">
        <v>1031</v>
      </c>
      <c r="C302" s="27" t="s">
        <v>1031</v>
      </c>
      <c r="D302" s="27" t="s">
        <v>128</v>
      </c>
      <c r="E302" s="27" t="s">
        <v>127</v>
      </c>
      <c r="F302" s="27" t="s">
        <v>211</v>
      </c>
      <c r="G302" s="27" t="s">
        <v>212</v>
      </c>
      <c r="H302" s="27" t="s">
        <v>33</v>
      </c>
      <c r="I302" s="27" t="s">
        <v>257</v>
      </c>
      <c r="J302" s="30">
        <v>7200</v>
      </c>
      <c r="K302" s="27" t="s">
        <v>1038</v>
      </c>
      <c r="L302" s="31">
        <v>201108</v>
      </c>
    </row>
    <row r="303" spans="1:12">
      <c r="A303" s="27" t="s">
        <v>1039</v>
      </c>
      <c r="B303" s="27" t="s">
        <v>1040</v>
      </c>
      <c r="C303" s="27" t="s">
        <v>1040</v>
      </c>
      <c r="D303" s="27" t="s">
        <v>128</v>
      </c>
      <c r="E303" s="27" t="s">
        <v>127</v>
      </c>
      <c r="F303" s="27" t="s">
        <v>211</v>
      </c>
      <c r="G303" s="27" t="s">
        <v>212</v>
      </c>
      <c r="H303" s="27" t="s">
        <v>33</v>
      </c>
      <c r="I303" s="27" t="s">
        <v>257</v>
      </c>
      <c r="J303" s="30">
        <v>9100</v>
      </c>
      <c r="K303" s="27" t="s">
        <v>1041</v>
      </c>
      <c r="L303" s="31">
        <v>201609</v>
      </c>
    </row>
    <row r="304" spans="1:12">
      <c r="A304" s="27" t="s">
        <v>1042</v>
      </c>
      <c r="B304" s="27" t="s">
        <v>1031</v>
      </c>
      <c r="C304" s="27" t="s">
        <v>1031</v>
      </c>
      <c r="D304" s="27" t="s">
        <v>128</v>
      </c>
      <c r="E304" s="27" t="s">
        <v>127</v>
      </c>
      <c r="F304" s="27" t="s">
        <v>211</v>
      </c>
      <c r="G304" s="27" t="s">
        <v>212</v>
      </c>
      <c r="H304" s="27" t="s">
        <v>33</v>
      </c>
      <c r="I304" s="27" t="s">
        <v>257</v>
      </c>
      <c r="J304" s="30">
        <v>11700</v>
      </c>
      <c r="K304" s="27" t="s">
        <v>1043</v>
      </c>
      <c r="L304" s="31">
        <v>202107</v>
      </c>
    </row>
    <row r="305" spans="1:12">
      <c r="A305" s="27" t="s">
        <v>1044</v>
      </c>
      <c r="B305" s="27" t="s">
        <v>1045</v>
      </c>
      <c r="C305" s="27" t="s">
        <v>1040</v>
      </c>
      <c r="D305" s="27" t="s">
        <v>128</v>
      </c>
      <c r="E305" s="27" t="s">
        <v>127</v>
      </c>
      <c r="F305" s="27" t="s">
        <v>211</v>
      </c>
      <c r="G305" s="27" t="s">
        <v>212</v>
      </c>
      <c r="H305" s="27" t="s">
        <v>33</v>
      </c>
      <c r="I305" s="27" t="s">
        <v>262</v>
      </c>
      <c r="J305" s="30">
        <v>7400</v>
      </c>
      <c r="K305" s="27" t="s">
        <v>1046</v>
      </c>
      <c r="L305" s="31">
        <v>201507</v>
      </c>
    </row>
    <row r="306" spans="1:12">
      <c r="A306" s="27" t="s">
        <v>1047</v>
      </c>
      <c r="B306" s="27" t="s">
        <v>1031</v>
      </c>
      <c r="C306" s="27" t="s">
        <v>1031</v>
      </c>
      <c r="D306" s="27" t="s">
        <v>128</v>
      </c>
      <c r="E306" s="27" t="s">
        <v>127</v>
      </c>
      <c r="F306" s="27" t="s">
        <v>211</v>
      </c>
      <c r="G306" s="27" t="s">
        <v>212</v>
      </c>
      <c r="H306" s="27" t="s">
        <v>33</v>
      </c>
      <c r="I306" s="27" t="s">
        <v>257</v>
      </c>
      <c r="J306" s="30">
        <v>11000</v>
      </c>
      <c r="K306" s="27" t="s">
        <v>1048</v>
      </c>
      <c r="L306" s="31">
        <v>201008</v>
      </c>
    </row>
    <row r="307" spans="1:12">
      <c r="A307" s="27" t="s">
        <v>1049</v>
      </c>
      <c r="B307" s="27" t="s">
        <v>1050</v>
      </c>
      <c r="C307" s="27" t="s">
        <v>1035</v>
      </c>
      <c r="D307" s="27" t="s">
        <v>128</v>
      </c>
      <c r="E307" s="27" t="s">
        <v>127</v>
      </c>
      <c r="F307" s="27" t="s">
        <v>211</v>
      </c>
      <c r="G307" s="27" t="s">
        <v>212</v>
      </c>
      <c r="H307" s="27" t="s">
        <v>33</v>
      </c>
      <c r="I307" s="27" t="s">
        <v>289</v>
      </c>
      <c r="J307" s="30">
        <v>27700</v>
      </c>
      <c r="K307" s="27" t="s">
        <v>1051</v>
      </c>
      <c r="L307" s="31">
        <v>201301</v>
      </c>
    </row>
    <row r="308" spans="1:12">
      <c r="A308" s="27" t="s">
        <v>1052</v>
      </c>
      <c r="B308" s="27" t="s">
        <v>1050</v>
      </c>
      <c r="C308" s="27" t="s">
        <v>1035</v>
      </c>
      <c r="D308" s="27" t="s">
        <v>128</v>
      </c>
      <c r="E308" s="27" t="s">
        <v>127</v>
      </c>
      <c r="F308" s="27" t="s">
        <v>211</v>
      </c>
      <c r="G308" s="27" t="s">
        <v>212</v>
      </c>
      <c r="H308" s="27" t="s">
        <v>33</v>
      </c>
      <c r="I308" s="27" t="s">
        <v>289</v>
      </c>
      <c r="J308" s="30">
        <v>18400</v>
      </c>
      <c r="K308" s="27" t="s">
        <v>1053</v>
      </c>
      <c r="L308" s="31">
        <v>201005</v>
      </c>
    </row>
    <row r="309" spans="1:12">
      <c r="A309" s="27" t="s">
        <v>1054</v>
      </c>
      <c r="B309" s="27" t="s">
        <v>1035</v>
      </c>
      <c r="C309" s="27" t="s">
        <v>1035</v>
      </c>
      <c r="D309" s="27" t="s">
        <v>128</v>
      </c>
      <c r="E309" s="27" t="s">
        <v>127</v>
      </c>
      <c r="F309" s="27" t="s">
        <v>211</v>
      </c>
      <c r="G309" s="27" t="s">
        <v>212</v>
      </c>
      <c r="H309" s="27" t="s">
        <v>33</v>
      </c>
      <c r="I309" s="27" t="s">
        <v>257</v>
      </c>
      <c r="J309" s="30">
        <v>7500</v>
      </c>
      <c r="K309" s="27" t="s">
        <v>1055</v>
      </c>
      <c r="L309" s="31">
        <v>202408</v>
      </c>
    </row>
    <row r="310" spans="1:12">
      <c r="A310" s="27" t="s">
        <v>1056</v>
      </c>
      <c r="B310" s="27" t="s">
        <v>1035</v>
      </c>
      <c r="C310" s="27" t="s">
        <v>1035</v>
      </c>
      <c r="D310" s="27" t="s">
        <v>128</v>
      </c>
      <c r="E310" s="27" t="s">
        <v>127</v>
      </c>
      <c r="F310" s="27" t="s">
        <v>211</v>
      </c>
      <c r="G310" s="27" t="s">
        <v>212</v>
      </c>
      <c r="H310" s="27" t="s">
        <v>33</v>
      </c>
      <c r="I310" s="27" t="s">
        <v>257</v>
      </c>
      <c r="J310" s="30">
        <v>8300</v>
      </c>
      <c r="K310" s="27" t="s">
        <v>1057</v>
      </c>
      <c r="L310" s="31">
        <v>200605</v>
      </c>
    </row>
    <row r="311" spans="1:12">
      <c r="A311" s="27" t="s">
        <v>1058</v>
      </c>
      <c r="B311" s="27" t="s">
        <v>1040</v>
      </c>
      <c r="C311" s="27" t="s">
        <v>1040</v>
      </c>
      <c r="D311" s="27" t="s">
        <v>128</v>
      </c>
      <c r="E311" s="27" t="s">
        <v>127</v>
      </c>
      <c r="F311" s="27" t="s">
        <v>211</v>
      </c>
      <c r="G311" s="27" t="s">
        <v>212</v>
      </c>
      <c r="H311" s="27" t="s">
        <v>33</v>
      </c>
      <c r="I311" s="27" t="s">
        <v>257</v>
      </c>
      <c r="J311" s="30">
        <v>9200</v>
      </c>
      <c r="K311" s="27" t="s">
        <v>1059</v>
      </c>
      <c r="L311" s="31">
        <v>202410</v>
      </c>
    </row>
    <row r="312" spans="1:12">
      <c r="A312" s="27" t="s">
        <v>1060</v>
      </c>
      <c r="B312" s="27" t="s">
        <v>1035</v>
      </c>
      <c r="C312" s="27" t="s">
        <v>1035</v>
      </c>
      <c r="D312" s="27" t="s">
        <v>128</v>
      </c>
      <c r="E312" s="27" t="s">
        <v>127</v>
      </c>
      <c r="F312" s="27" t="s">
        <v>211</v>
      </c>
      <c r="G312" s="27" t="s">
        <v>212</v>
      </c>
      <c r="H312" s="27" t="s">
        <v>33</v>
      </c>
      <c r="I312" s="27" t="s">
        <v>257</v>
      </c>
      <c r="J312" s="30">
        <v>12400</v>
      </c>
      <c r="K312" s="27" t="s">
        <v>1061</v>
      </c>
      <c r="L312" s="31">
        <v>201910</v>
      </c>
    </row>
    <row r="313" spans="1:12">
      <c r="A313" s="27" t="s">
        <v>1062</v>
      </c>
      <c r="B313" s="27" t="s">
        <v>1063</v>
      </c>
      <c r="C313" s="27" t="s">
        <v>1063</v>
      </c>
      <c r="D313" s="27" t="s">
        <v>130</v>
      </c>
      <c r="E313" s="27" t="s">
        <v>129</v>
      </c>
      <c r="F313" s="27" t="s">
        <v>211</v>
      </c>
      <c r="G313" s="27" t="s">
        <v>212</v>
      </c>
      <c r="H313" s="27" t="s">
        <v>33</v>
      </c>
      <c r="I313" s="27" t="s">
        <v>257</v>
      </c>
      <c r="J313" s="30">
        <v>11800</v>
      </c>
      <c r="K313" s="27" t="s">
        <v>1064</v>
      </c>
      <c r="L313" s="31">
        <v>201310</v>
      </c>
    </row>
    <row r="314" spans="1:12">
      <c r="A314" s="27" t="s">
        <v>1065</v>
      </c>
      <c r="B314" s="27" t="s">
        <v>1063</v>
      </c>
      <c r="C314" s="27" t="s">
        <v>1063</v>
      </c>
      <c r="D314" s="27" t="s">
        <v>130</v>
      </c>
      <c r="E314" s="27" t="s">
        <v>129</v>
      </c>
      <c r="F314" s="27" t="s">
        <v>211</v>
      </c>
      <c r="G314" s="27" t="s">
        <v>212</v>
      </c>
      <c r="H314" s="27" t="s">
        <v>33</v>
      </c>
      <c r="I314" s="27" t="s">
        <v>257</v>
      </c>
      <c r="J314" s="30">
        <v>11300</v>
      </c>
      <c r="K314" s="27" t="s">
        <v>1066</v>
      </c>
      <c r="L314" s="31">
        <v>201509</v>
      </c>
    </row>
    <row r="315" spans="1:12">
      <c r="A315" s="27" t="s">
        <v>1067</v>
      </c>
      <c r="B315" s="27" t="s">
        <v>1068</v>
      </c>
      <c r="C315" s="27" t="s">
        <v>1068</v>
      </c>
      <c r="D315" s="27" t="s">
        <v>132</v>
      </c>
      <c r="E315" s="27" t="s">
        <v>131</v>
      </c>
      <c r="F315" s="27" t="s">
        <v>211</v>
      </c>
      <c r="G315" s="27" t="s">
        <v>212</v>
      </c>
      <c r="H315" s="27" t="s">
        <v>34</v>
      </c>
      <c r="I315" s="27" t="s">
        <v>257</v>
      </c>
      <c r="J315" s="30">
        <v>11200</v>
      </c>
      <c r="K315" s="27" t="s">
        <v>1069</v>
      </c>
      <c r="L315" s="31">
        <v>202405</v>
      </c>
    </row>
    <row r="316" spans="1:12">
      <c r="A316" s="27" t="s">
        <v>1070</v>
      </c>
      <c r="B316" s="27" t="s">
        <v>1068</v>
      </c>
      <c r="C316" s="27" t="s">
        <v>1068</v>
      </c>
      <c r="D316" s="27" t="s">
        <v>132</v>
      </c>
      <c r="E316" s="27" t="s">
        <v>131</v>
      </c>
      <c r="F316" s="27" t="s">
        <v>211</v>
      </c>
      <c r="G316" s="27" t="s">
        <v>212</v>
      </c>
      <c r="H316" s="27" t="s">
        <v>34</v>
      </c>
      <c r="I316" s="27" t="s">
        <v>257</v>
      </c>
      <c r="J316" s="30">
        <v>11400</v>
      </c>
      <c r="K316" s="27" t="s">
        <v>1071</v>
      </c>
      <c r="L316" s="31">
        <v>202102</v>
      </c>
    </row>
    <row r="317" spans="1:12">
      <c r="A317" s="27" t="s">
        <v>1072</v>
      </c>
      <c r="B317" s="27" t="s">
        <v>1068</v>
      </c>
      <c r="C317" s="27" t="s">
        <v>1068</v>
      </c>
      <c r="D317" s="27" t="s">
        <v>132</v>
      </c>
      <c r="E317" s="27" t="s">
        <v>131</v>
      </c>
      <c r="F317" s="27" t="s">
        <v>211</v>
      </c>
      <c r="G317" s="27" t="s">
        <v>212</v>
      </c>
      <c r="H317" s="27" t="s">
        <v>34</v>
      </c>
      <c r="I317" s="27" t="s">
        <v>257</v>
      </c>
      <c r="J317" s="30">
        <v>11000</v>
      </c>
      <c r="K317" s="27" t="s">
        <v>1073</v>
      </c>
      <c r="L317" s="31">
        <v>200610</v>
      </c>
    </row>
    <row r="318" spans="1:12">
      <c r="A318" s="27" t="s">
        <v>1074</v>
      </c>
      <c r="B318" s="27" t="s">
        <v>1075</v>
      </c>
      <c r="C318" s="27" t="s">
        <v>1075</v>
      </c>
      <c r="D318" s="27" t="s">
        <v>132</v>
      </c>
      <c r="E318" s="27" t="s">
        <v>131</v>
      </c>
      <c r="F318" s="27" t="s">
        <v>211</v>
      </c>
      <c r="G318" s="27" t="s">
        <v>212</v>
      </c>
      <c r="H318" s="27" t="s">
        <v>34</v>
      </c>
      <c r="I318" s="27" t="s">
        <v>257</v>
      </c>
      <c r="J318" s="30">
        <v>12300</v>
      </c>
      <c r="K318" s="27" t="s">
        <v>1076</v>
      </c>
      <c r="L318" s="31">
        <v>201903</v>
      </c>
    </row>
    <row r="319" spans="1:12">
      <c r="A319" s="27" t="s">
        <v>1077</v>
      </c>
      <c r="B319" s="27" t="s">
        <v>1075</v>
      </c>
      <c r="C319" s="27" t="s">
        <v>1075</v>
      </c>
      <c r="D319" s="27" t="s">
        <v>132</v>
      </c>
      <c r="E319" s="27" t="s">
        <v>131</v>
      </c>
      <c r="F319" s="27" t="s">
        <v>211</v>
      </c>
      <c r="G319" s="27" t="s">
        <v>212</v>
      </c>
      <c r="H319" s="27" t="s">
        <v>34</v>
      </c>
      <c r="I319" s="27" t="s">
        <v>257</v>
      </c>
      <c r="J319" s="30">
        <v>11000</v>
      </c>
      <c r="K319" s="27" t="s">
        <v>1078</v>
      </c>
      <c r="L319" s="31">
        <v>201211</v>
      </c>
    </row>
    <row r="320" spans="1:12">
      <c r="A320" s="27" t="s">
        <v>1079</v>
      </c>
      <c r="B320" s="27" t="s">
        <v>1068</v>
      </c>
      <c r="C320" s="27" t="s">
        <v>1068</v>
      </c>
      <c r="D320" s="27" t="s">
        <v>132</v>
      </c>
      <c r="E320" s="27" t="s">
        <v>131</v>
      </c>
      <c r="F320" s="27" t="s">
        <v>211</v>
      </c>
      <c r="G320" s="27" t="s">
        <v>212</v>
      </c>
      <c r="H320" s="27" t="s">
        <v>34</v>
      </c>
      <c r="I320" s="27" t="s">
        <v>257</v>
      </c>
      <c r="J320" s="30">
        <v>7600</v>
      </c>
      <c r="K320" s="27" t="s">
        <v>1080</v>
      </c>
      <c r="L320" s="31">
        <v>201410</v>
      </c>
    </row>
    <row r="321" spans="1:12">
      <c r="A321" s="27" t="s">
        <v>1081</v>
      </c>
      <c r="B321" s="27" t="s">
        <v>1082</v>
      </c>
      <c r="C321" s="27" t="s">
        <v>1075</v>
      </c>
      <c r="D321" s="27" t="s">
        <v>132</v>
      </c>
      <c r="E321" s="27" t="s">
        <v>131</v>
      </c>
      <c r="F321" s="27" t="s">
        <v>211</v>
      </c>
      <c r="G321" s="27" t="s">
        <v>212</v>
      </c>
      <c r="H321" s="27" t="s">
        <v>34</v>
      </c>
      <c r="I321" s="27" t="s">
        <v>289</v>
      </c>
      <c r="J321" s="30">
        <v>19200</v>
      </c>
      <c r="K321" s="27" t="s">
        <v>1083</v>
      </c>
      <c r="L321" s="31">
        <v>201903</v>
      </c>
    </row>
    <row r="322" spans="1:12">
      <c r="A322" s="27" t="s">
        <v>1084</v>
      </c>
      <c r="B322" s="27" t="s">
        <v>1085</v>
      </c>
      <c r="C322" s="27" t="s">
        <v>1085</v>
      </c>
      <c r="D322" s="27" t="s">
        <v>134</v>
      </c>
      <c r="E322" s="27" t="s">
        <v>133</v>
      </c>
      <c r="F322" s="27" t="s">
        <v>211</v>
      </c>
      <c r="G322" s="27" t="s">
        <v>212</v>
      </c>
      <c r="H322" s="27" t="s">
        <v>32</v>
      </c>
      <c r="I322" s="27" t="s">
        <v>257</v>
      </c>
      <c r="J322" s="30">
        <v>11400</v>
      </c>
      <c r="K322" s="27" t="s">
        <v>1086</v>
      </c>
      <c r="L322" s="31">
        <v>202309</v>
      </c>
    </row>
    <row r="323" spans="1:12">
      <c r="A323" s="27" t="s">
        <v>1087</v>
      </c>
      <c r="B323" s="27" t="s">
        <v>1088</v>
      </c>
      <c r="C323" s="27" t="s">
        <v>1085</v>
      </c>
      <c r="D323" s="27" t="s">
        <v>134</v>
      </c>
      <c r="E323" s="27" t="s">
        <v>133</v>
      </c>
      <c r="F323" s="27" t="s">
        <v>211</v>
      </c>
      <c r="G323" s="27" t="s">
        <v>212</v>
      </c>
      <c r="H323" s="27" t="s">
        <v>32</v>
      </c>
      <c r="I323" s="27" t="s">
        <v>289</v>
      </c>
      <c r="J323" s="30">
        <v>24900</v>
      </c>
      <c r="K323" s="27" t="s">
        <v>1089</v>
      </c>
      <c r="L323" s="31">
        <v>201105</v>
      </c>
    </row>
    <row r="324" spans="1:12">
      <c r="A324" s="27" t="s">
        <v>1090</v>
      </c>
      <c r="B324" s="27" t="s">
        <v>1091</v>
      </c>
      <c r="C324" s="27" t="s">
        <v>1092</v>
      </c>
      <c r="D324" s="27" t="s">
        <v>136</v>
      </c>
      <c r="E324" s="27" t="s">
        <v>135</v>
      </c>
      <c r="F324" s="27" t="s">
        <v>211</v>
      </c>
      <c r="G324" s="27" t="s">
        <v>212</v>
      </c>
      <c r="H324" s="27" t="s">
        <v>34</v>
      </c>
      <c r="I324" s="27" t="s">
        <v>289</v>
      </c>
      <c r="J324" s="30">
        <v>20900</v>
      </c>
      <c r="K324" s="27" t="s">
        <v>1093</v>
      </c>
      <c r="L324" s="31">
        <v>200703</v>
      </c>
    </row>
    <row r="325" spans="1:12">
      <c r="A325" s="27" t="s">
        <v>1094</v>
      </c>
      <c r="B325" s="27" t="s">
        <v>1095</v>
      </c>
      <c r="C325" s="27" t="s">
        <v>1096</v>
      </c>
      <c r="D325" s="27" t="s">
        <v>136</v>
      </c>
      <c r="E325" s="27" t="s">
        <v>135</v>
      </c>
      <c r="F325" s="27" t="s">
        <v>211</v>
      </c>
      <c r="G325" s="27" t="s">
        <v>212</v>
      </c>
      <c r="H325" s="27" t="s">
        <v>34</v>
      </c>
      <c r="I325" s="27" t="s">
        <v>289</v>
      </c>
      <c r="J325" s="30">
        <v>17800</v>
      </c>
      <c r="K325" s="27" t="s">
        <v>1097</v>
      </c>
      <c r="L325" s="31">
        <v>202601</v>
      </c>
    </row>
    <row r="326" spans="1:12">
      <c r="A326" s="27" t="s">
        <v>1098</v>
      </c>
      <c r="B326" s="27" t="s">
        <v>1096</v>
      </c>
      <c r="C326" s="27" t="s">
        <v>1096</v>
      </c>
      <c r="D326" s="27" t="s">
        <v>136</v>
      </c>
      <c r="E326" s="27" t="s">
        <v>135</v>
      </c>
      <c r="F326" s="27" t="s">
        <v>211</v>
      </c>
      <c r="G326" s="27" t="s">
        <v>212</v>
      </c>
      <c r="H326" s="27" t="s">
        <v>34</v>
      </c>
      <c r="I326" s="27" t="s">
        <v>257</v>
      </c>
      <c r="J326" s="30">
        <v>7100</v>
      </c>
      <c r="K326" s="27" t="s">
        <v>1099</v>
      </c>
      <c r="L326" s="31">
        <v>202209</v>
      </c>
    </row>
    <row r="327" spans="1:12">
      <c r="A327" s="27" t="s">
        <v>1100</v>
      </c>
      <c r="B327" s="27" t="s">
        <v>1101</v>
      </c>
      <c r="C327" s="27" t="s">
        <v>1092</v>
      </c>
      <c r="D327" s="27" t="s">
        <v>136</v>
      </c>
      <c r="E327" s="27" t="s">
        <v>135</v>
      </c>
      <c r="F327" s="27" t="s">
        <v>211</v>
      </c>
      <c r="G327" s="27" t="s">
        <v>212</v>
      </c>
      <c r="H327" s="27" t="s">
        <v>34</v>
      </c>
      <c r="I327" s="27" t="s">
        <v>262</v>
      </c>
      <c r="J327" s="30">
        <v>6000</v>
      </c>
      <c r="K327" s="27" t="s">
        <v>1102</v>
      </c>
      <c r="L327" s="31">
        <v>201910</v>
      </c>
    </row>
    <row r="328" spans="1:12">
      <c r="A328" s="27" t="s">
        <v>1103</v>
      </c>
      <c r="B328" s="27" t="s">
        <v>1092</v>
      </c>
      <c r="C328" s="27" t="s">
        <v>1092</v>
      </c>
      <c r="D328" s="27" t="s">
        <v>136</v>
      </c>
      <c r="E328" s="27" t="s">
        <v>135</v>
      </c>
      <c r="F328" s="27" t="s">
        <v>211</v>
      </c>
      <c r="G328" s="27" t="s">
        <v>212</v>
      </c>
      <c r="H328" s="27" t="s">
        <v>34</v>
      </c>
      <c r="I328" s="27" t="s">
        <v>257</v>
      </c>
      <c r="J328" s="30">
        <v>10800</v>
      </c>
      <c r="K328" s="27" t="s">
        <v>554</v>
      </c>
      <c r="L328" s="31">
        <v>202301</v>
      </c>
    </row>
    <row r="329" spans="1:12">
      <c r="A329" s="27" t="s">
        <v>1104</v>
      </c>
      <c r="B329" s="27" t="s">
        <v>1092</v>
      </c>
      <c r="C329" s="27" t="s">
        <v>1092</v>
      </c>
      <c r="D329" s="27" t="s">
        <v>136</v>
      </c>
      <c r="E329" s="27" t="s">
        <v>135</v>
      </c>
      <c r="F329" s="27" t="s">
        <v>211</v>
      </c>
      <c r="G329" s="27" t="s">
        <v>212</v>
      </c>
      <c r="H329" s="27" t="s">
        <v>34</v>
      </c>
      <c r="I329" s="27" t="s">
        <v>257</v>
      </c>
      <c r="J329" s="30">
        <v>8800</v>
      </c>
      <c r="K329" s="27" t="s">
        <v>1105</v>
      </c>
      <c r="L329" s="31">
        <v>202303</v>
      </c>
    </row>
    <row r="330" spans="1:12">
      <c r="A330" s="27" t="s">
        <v>1106</v>
      </c>
      <c r="B330" s="27" t="s">
        <v>1092</v>
      </c>
      <c r="C330" s="27" t="s">
        <v>1092</v>
      </c>
      <c r="D330" s="27" t="s">
        <v>136</v>
      </c>
      <c r="E330" s="27" t="s">
        <v>135</v>
      </c>
      <c r="F330" s="27" t="s">
        <v>211</v>
      </c>
      <c r="G330" s="27" t="s">
        <v>212</v>
      </c>
      <c r="H330" s="27" t="s">
        <v>34</v>
      </c>
      <c r="I330" s="27" t="s">
        <v>257</v>
      </c>
      <c r="J330" s="30">
        <v>10900</v>
      </c>
      <c r="K330" s="27" t="s">
        <v>1107</v>
      </c>
      <c r="L330" s="31">
        <v>202512</v>
      </c>
    </row>
    <row r="331" spans="1:12">
      <c r="A331" s="27" t="s">
        <v>1108</v>
      </c>
      <c r="B331" s="27" t="s">
        <v>1109</v>
      </c>
      <c r="C331" s="27" t="s">
        <v>1109</v>
      </c>
      <c r="D331" s="27" t="s">
        <v>136</v>
      </c>
      <c r="E331" s="27" t="s">
        <v>135</v>
      </c>
      <c r="F331" s="27" t="s">
        <v>211</v>
      </c>
      <c r="G331" s="27" t="s">
        <v>212</v>
      </c>
      <c r="H331" s="27" t="s">
        <v>34</v>
      </c>
      <c r="I331" s="27" t="s">
        <v>257</v>
      </c>
      <c r="J331" s="30">
        <v>9200</v>
      </c>
      <c r="K331" s="27" t="s">
        <v>1110</v>
      </c>
      <c r="L331" s="31">
        <v>201512</v>
      </c>
    </row>
    <row r="332" spans="1:12">
      <c r="A332" s="27" t="s">
        <v>1111</v>
      </c>
      <c r="B332" s="27" t="s">
        <v>1112</v>
      </c>
      <c r="C332" s="27" t="s">
        <v>1109</v>
      </c>
      <c r="D332" s="27" t="s">
        <v>136</v>
      </c>
      <c r="E332" s="27" t="s">
        <v>135</v>
      </c>
      <c r="F332" s="27" t="s">
        <v>211</v>
      </c>
      <c r="G332" s="27" t="s">
        <v>212</v>
      </c>
      <c r="H332" s="27" t="s">
        <v>34</v>
      </c>
      <c r="I332" s="27" t="s">
        <v>262</v>
      </c>
      <c r="J332" s="30">
        <v>4800</v>
      </c>
      <c r="K332" s="27" t="s">
        <v>610</v>
      </c>
      <c r="L332" s="31">
        <v>202402</v>
      </c>
    </row>
    <row r="333" spans="1:12">
      <c r="A333" s="27" t="s">
        <v>1113</v>
      </c>
      <c r="B333" s="27" t="s">
        <v>1114</v>
      </c>
      <c r="C333" s="27" t="s">
        <v>1114</v>
      </c>
      <c r="D333" s="27" t="s">
        <v>138</v>
      </c>
      <c r="E333" s="27" t="s">
        <v>137</v>
      </c>
      <c r="F333" s="27" t="s">
        <v>211</v>
      </c>
      <c r="G333" s="27" t="s">
        <v>212</v>
      </c>
      <c r="H333" s="27" t="s">
        <v>35</v>
      </c>
      <c r="I333" s="27" t="s">
        <v>257</v>
      </c>
      <c r="J333" s="30">
        <v>9500</v>
      </c>
      <c r="K333" s="27" t="s">
        <v>1115</v>
      </c>
      <c r="L333" s="31">
        <v>202604</v>
      </c>
    </row>
    <row r="334" spans="1:12">
      <c r="A334" s="27" t="s">
        <v>1116</v>
      </c>
      <c r="B334" s="27" t="s">
        <v>1117</v>
      </c>
      <c r="C334" s="27" t="s">
        <v>1117</v>
      </c>
      <c r="D334" s="27" t="s">
        <v>138</v>
      </c>
      <c r="E334" s="27" t="s">
        <v>137</v>
      </c>
      <c r="F334" s="27" t="s">
        <v>211</v>
      </c>
      <c r="G334" s="27" t="s">
        <v>212</v>
      </c>
      <c r="H334" s="27" t="s">
        <v>35</v>
      </c>
      <c r="I334" s="27" t="s">
        <v>257</v>
      </c>
      <c r="J334" s="30">
        <v>10700</v>
      </c>
      <c r="K334" s="27" t="s">
        <v>1118</v>
      </c>
      <c r="L334" s="31">
        <v>202109</v>
      </c>
    </row>
    <row r="335" spans="1:12">
      <c r="A335" s="27" t="s">
        <v>1119</v>
      </c>
      <c r="B335" s="27" t="s">
        <v>1120</v>
      </c>
      <c r="C335" s="27" t="s">
        <v>1120</v>
      </c>
      <c r="D335" s="27" t="s">
        <v>138</v>
      </c>
      <c r="E335" s="27" t="s">
        <v>137</v>
      </c>
      <c r="F335" s="27" t="s">
        <v>211</v>
      </c>
      <c r="G335" s="27" t="s">
        <v>212</v>
      </c>
      <c r="H335" s="27" t="s">
        <v>35</v>
      </c>
      <c r="I335" s="27" t="s">
        <v>257</v>
      </c>
      <c r="J335" s="30">
        <v>7100</v>
      </c>
      <c r="K335" s="27" t="s">
        <v>1121</v>
      </c>
      <c r="L335" s="31">
        <v>200711</v>
      </c>
    </row>
    <row r="336" spans="1:12">
      <c r="A336" s="27" t="s">
        <v>1122</v>
      </c>
      <c r="B336" s="27" t="s">
        <v>1117</v>
      </c>
      <c r="C336" s="27" t="s">
        <v>1117</v>
      </c>
      <c r="D336" s="27" t="s">
        <v>138</v>
      </c>
      <c r="E336" s="27" t="s">
        <v>137</v>
      </c>
      <c r="F336" s="27" t="s">
        <v>211</v>
      </c>
      <c r="G336" s="27" t="s">
        <v>212</v>
      </c>
      <c r="H336" s="27" t="s">
        <v>35</v>
      </c>
      <c r="I336" s="27" t="s">
        <v>257</v>
      </c>
      <c r="J336" s="30">
        <v>7600</v>
      </c>
      <c r="K336" s="27" t="s">
        <v>1123</v>
      </c>
      <c r="L336" s="31">
        <v>202403</v>
      </c>
    </row>
    <row r="337" spans="1:12">
      <c r="A337" s="27" t="s">
        <v>1124</v>
      </c>
      <c r="B337" s="27" t="s">
        <v>1125</v>
      </c>
      <c r="C337" s="27" t="s">
        <v>1125</v>
      </c>
      <c r="D337" s="27" t="s">
        <v>138</v>
      </c>
      <c r="E337" s="27" t="s">
        <v>137</v>
      </c>
      <c r="F337" s="27" t="s">
        <v>211</v>
      </c>
      <c r="G337" s="27" t="s">
        <v>212</v>
      </c>
      <c r="H337" s="27" t="s">
        <v>35</v>
      </c>
      <c r="I337" s="27" t="s">
        <v>257</v>
      </c>
      <c r="J337" s="30">
        <v>12300</v>
      </c>
      <c r="K337" s="27" t="s">
        <v>1126</v>
      </c>
      <c r="L337" s="31">
        <v>201802</v>
      </c>
    </row>
    <row r="338" spans="1:12">
      <c r="A338" s="27" t="s">
        <v>1127</v>
      </c>
      <c r="B338" s="27" t="s">
        <v>1128</v>
      </c>
      <c r="C338" s="27" t="s">
        <v>1128</v>
      </c>
      <c r="D338" s="27" t="s">
        <v>138</v>
      </c>
      <c r="E338" s="27" t="s">
        <v>137</v>
      </c>
      <c r="F338" s="27" t="s">
        <v>211</v>
      </c>
      <c r="G338" s="27" t="s">
        <v>212</v>
      </c>
      <c r="H338" s="27" t="s">
        <v>35</v>
      </c>
      <c r="I338" s="27" t="s">
        <v>257</v>
      </c>
      <c r="J338" s="30">
        <v>11600</v>
      </c>
      <c r="K338" s="27" t="s">
        <v>1129</v>
      </c>
      <c r="L338" s="31">
        <v>202404</v>
      </c>
    </row>
    <row r="339" spans="1:12">
      <c r="A339" s="27" t="s">
        <v>1130</v>
      </c>
      <c r="B339" s="27" t="s">
        <v>1131</v>
      </c>
      <c r="C339" s="27" t="s">
        <v>1132</v>
      </c>
      <c r="D339" s="27" t="s">
        <v>138</v>
      </c>
      <c r="E339" s="27" t="s">
        <v>137</v>
      </c>
      <c r="F339" s="27" t="s">
        <v>211</v>
      </c>
      <c r="G339" s="27" t="s">
        <v>212</v>
      </c>
      <c r="H339" s="27" t="s">
        <v>35</v>
      </c>
      <c r="I339" s="27" t="s">
        <v>262</v>
      </c>
      <c r="J339" s="30">
        <v>4900</v>
      </c>
      <c r="K339" s="27" t="s">
        <v>1133</v>
      </c>
      <c r="L339" s="31">
        <v>201308</v>
      </c>
    </row>
    <row r="340" spans="1:12">
      <c r="A340" s="27" t="s">
        <v>1134</v>
      </c>
      <c r="B340" s="27" t="s">
        <v>1131</v>
      </c>
      <c r="C340" s="27" t="s">
        <v>1132</v>
      </c>
      <c r="D340" s="27" t="s">
        <v>138</v>
      </c>
      <c r="E340" s="27" t="s">
        <v>137</v>
      </c>
      <c r="F340" s="27" t="s">
        <v>211</v>
      </c>
      <c r="G340" s="27" t="s">
        <v>212</v>
      </c>
      <c r="H340" s="27" t="s">
        <v>35</v>
      </c>
      <c r="I340" s="27" t="s">
        <v>262</v>
      </c>
      <c r="J340" s="30">
        <v>7900</v>
      </c>
      <c r="K340" s="27" t="s">
        <v>1135</v>
      </c>
      <c r="L340" s="31">
        <v>201801</v>
      </c>
    </row>
    <row r="341" spans="1:12">
      <c r="A341" s="27" t="s">
        <v>1136</v>
      </c>
      <c r="B341" s="27" t="s">
        <v>1117</v>
      </c>
      <c r="C341" s="27" t="s">
        <v>1117</v>
      </c>
      <c r="D341" s="27" t="s">
        <v>138</v>
      </c>
      <c r="E341" s="27" t="s">
        <v>137</v>
      </c>
      <c r="F341" s="27" t="s">
        <v>211</v>
      </c>
      <c r="G341" s="27" t="s">
        <v>212</v>
      </c>
      <c r="H341" s="27" t="s">
        <v>35</v>
      </c>
      <c r="I341" s="27" t="s">
        <v>257</v>
      </c>
      <c r="J341" s="30">
        <v>9800</v>
      </c>
      <c r="K341" s="27" t="s">
        <v>1137</v>
      </c>
      <c r="L341" s="31">
        <v>201603</v>
      </c>
    </row>
    <row r="342" spans="1:12">
      <c r="A342" s="27" t="s">
        <v>1138</v>
      </c>
      <c r="B342" s="27" t="s">
        <v>1120</v>
      </c>
      <c r="C342" s="27" t="s">
        <v>1120</v>
      </c>
      <c r="D342" s="27" t="s">
        <v>138</v>
      </c>
      <c r="E342" s="27" t="s">
        <v>137</v>
      </c>
      <c r="F342" s="27" t="s">
        <v>211</v>
      </c>
      <c r="G342" s="27" t="s">
        <v>212</v>
      </c>
      <c r="H342" s="27" t="s">
        <v>35</v>
      </c>
      <c r="I342" s="27" t="s">
        <v>257</v>
      </c>
      <c r="J342" s="30">
        <v>8400</v>
      </c>
      <c r="K342" s="27" t="s">
        <v>1139</v>
      </c>
      <c r="L342" s="31">
        <v>201112</v>
      </c>
    </row>
    <row r="343" spans="1:12">
      <c r="A343" s="27" t="s">
        <v>1140</v>
      </c>
      <c r="B343" s="27" t="s">
        <v>1120</v>
      </c>
      <c r="C343" s="27" t="s">
        <v>1120</v>
      </c>
      <c r="D343" s="27" t="s">
        <v>138</v>
      </c>
      <c r="E343" s="27" t="s">
        <v>137</v>
      </c>
      <c r="F343" s="27" t="s">
        <v>211</v>
      </c>
      <c r="G343" s="27" t="s">
        <v>212</v>
      </c>
      <c r="H343" s="27" t="s">
        <v>35</v>
      </c>
      <c r="I343" s="27" t="s">
        <v>257</v>
      </c>
      <c r="J343" s="30">
        <v>10900</v>
      </c>
      <c r="K343" s="27" t="s">
        <v>1141</v>
      </c>
      <c r="L343" s="31">
        <v>202110</v>
      </c>
    </row>
    <row r="344" spans="1:12">
      <c r="A344" s="27" t="s">
        <v>1142</v>
      </c>
      <c r="B344" s="27" t="s">
        <v>1143</v>
      </c>
      <c r="C344" s="27" t="s">
        <v>1132</v>
      </c>
      <c r="D344" s="27" t="s">
        <v>138</v>
      </c>
      <c r="E344" s="27" t="s">
        <v>137</v>
      </c>
      <c r="F344" s="27" t="s">
        <v>211</v>
      </c>
      <c r="G344" s="27" t="s">
        <v>212</v>
      </c>
      <c r="H344" s="27" t="s">
        <v>35</v>
      </c>
      <c r="I344" s="27" t="s">
        <v>289</v>
      </c>
      <c r="J344" s="30">
        <v>23100</v>
      </c>
      <c r="K344" s="27" t="s">
        <v>1144</v>
      </c>
      <c r="L344" s="31">
        <v>201210</v>
      </c>
    </row>
    <row r="345" spans="1:12">
      <c r="A345" s="27" t="s">
        <v>1145</v>
      </c>
      <c r="B345" s="27" t="s">
        <v>1117</v>
      </c>
      <c r="C345" s="27" t="s">
        <v>1117</v>
      </c>
      <c r="D345" s="27" t="s">
        <v>138</v>
      </c>
      <c r="E345" s="27" t="s">
        <v>137</v>
      </c>
      <c r="F345" s="27" t="s">
        <v>211</v>
      </c>
      <c r="G345" s="27" t="s">
        <v>212</v>
      </c>
      <c r="H345" s="27" t="s">
        <v>35</v>
      </c>
      <c r="I345" s="27" t="s">
        <v>257</v>
      </c>
      <c r="J345" s="30">
        <v>11300</v>
      </c>
      <c r="K345" s="27" t="s">
        <v>1146</v>
      </c>
      <c r="L345" s="31">
        <v>200902</v>
      </c>
    </row>
    <row r="346" spans="1:12">
      <c r="A346" s="27" t="s">
        <v>1147</v>
      </c>
      <c r="B346" s="27" t="s">
        <v>1148</v>
      </c>
      <c r="C346" s="27" t="s">
        <v>1120</v>
      </c>
      <c r="D346" s="27" t="s">
        <v>138</v>
      </c>
      <c r="E346" s="27" t="s">
        <v>137</v>
      </c>
      <c r="F346" s="27" t="s">
        <v>211</v>
      </c>
      <c r="G346" s="27" t="s">
        <v>212</v>
      </c>
      <c r="H346" s="27" t="s">
        <v>35</v>
      </c>
      <c r="I346" s="27" t="s">
        <v>289</v>
      </c>
      <c r="J346" s="30">
        <v>24400</v>
      </c>
      <c r="K346" s="27" t="s">
        <v>1149</v>
      </c>
      <c r="L346" s="31">
        <v>202401</v>
      </c>
    </row>
    <row r="347" spans="1:12">
      <c r="A347" s="27" t="s">
        <v>1150</v>
      </c>
      <c r="B347" s="27" t="s">
        <v>1114</v>
      </c>
      <c r="C347" s="27" t="s">
        <v>1114</v>
      </c>
      <c r="D347" s="27" t="s">
        <v>138</v>
      </c>
      <c r="E347" s="27" t="s">
        <v>137</v>
      </c>
      <c r="F347" s="27" t="s">
        <v>211</v>
      </c>
      <c r="G347" s="27" t="s">
        <v>212</v>
      </c>
      <c r="H347" s="27" t="s">
        <v>35</v>
      </c>
      <c r="I347" s="27" t="s">
        <v>257</v>
      </c>
      <c r="J347" s="30">
        <v>11700</v>
      </c>
      <c r="K347" s="27" t="s">
        <v>1151</v>
      </c>
      <c r="L347" s="31">
        <v>201008</v>
      </c>
    </row>
    <row r="348" spans="1:12">
      <c r="A348" s="27" t="s">
        <v>1152</v>
      </c>
      <c r="B348" s="27" t="s">
        <v>1117</v>
      </c>
      <c r="C348" s="27" t="s">
        <v>1117</v>
      </c>
      <c r="D348" s="27" t="s">
        <v>138</v>
      </c>
      <c r="E348" s="27" t="s">
        <v>137</v>
      </c>
      <c r="F348" s="27" t="s">
        <v>211</v>
      </c>
      <c r="G348" s="27" t="s">
        <v>212</v>
      </c>
      <c r="H348" s="27" t="s">
        <v>35</v>
      </c>
      <c r="I348" s="27" t="s">
        <v>257</v>
      </c>
      <c r="J348" s="30">
        <v>10800</v>
      </c>
      <c r="K348" s="27" t="s">
        <v>1153</v>
      </c>
      <c r="L348" s="31">
        <v>202004</v>
      </c>
    </row>
    <row r="349" spans="1:12">
      <c r="A349" s="27" t="s">
        <v>1154</v>
      </c>
      <c r="B349" s="27" t="s">
        <v>1128</v>
      </c>
      <c r="C349" s="27" t="s">
        <v>1128</v>
      </c>
      <c r="D349" s="27" t="s">
        <v>138</v>
      </c>
      <c r="E349" s="27" t="s">
        <v>137</v>
      </c>
      <c r="F349" s="27" t="s">
        <v>211</v>
      </c>
      <c r="G349" s="27" t="s">
        <v>212</v>
      </c>
      <c r="H349" s="27" t="s">
        <v>35</v>
      </c>
      <c r="I349" s="27" t="s">
        <v>257</v>
      </c>
      <c r="J349" s="30">
        <v>7400</v>
      </c>
      <c r="K349" s="27" t="s">
        <v>1155</v>
      </c>
      <c r="L349" s="31">
        <v>201706</v>
      </c>
    </row>
    <row r="350" spans="1:12">
      <c r="A350" s="27" t="s">
        <v>1156</v>
      </c>
      <c r="B350" s="27" t="s">
        <v>1120</v>
      </c>
      <c r="C350" s="27" t="s">
        <v>1120</v>
      </c>
      <c r="D350" s="27" t="s">
        <v>138</v>
      </c>
      <c r="E350" s="27" t="s">
        <v>137</v>
      </c>
      <c r="F350" s="27" t="s">
        <v>211</v>
      </c>
      <c r="G350" s="27" t="s">
        <v>212</v>
      </c>
      <c r="H350" s="27" t="s">
        <v>35</v>
      </c>
      <c r="I350" s="27" t="s">
        <v>257</v>
      </c>
      <c r="J350" s="30">
        <v>7000</v>
      </c>
      <c r="K350" s="27" t="s">
        <v>1157</v>
      </c>
      <c r="L350" s="31">
        <v>201406</v>
      </c>
    </row>
    <row r="351" spans="1:12">
      <c r="A351" s="27" t="s">
        <v>1158</v>
      </c>
      <c r="B351" s="27" t="s">
        <v>1159</v>
      </c>
      <c r="C351" s="27" t="s">
        <v>1120</v>
      </c>
      <c r="D351" s="27" t="s">
        <v>138</v>
      </c>
      <c r="E351" s="27" t="s">
        <v>137</v>
      </c>
      <c r="F351" s="27" t="s">
        <v>211</v>
      </c>
      <c r="G351" s="27" t="s">
        <v>212</v>
      </c>
      <c r="H351" s="27" t="s">
        <v>35</v>
      </c>
      <c r="I351" s="27" t="s">
        <v>262</v>
      </c>
      <c r="J351" s="30">
        <v>4200</v>
      </c>
      <c r="K351" s="27" t="s">
        <v>1160</v>
      </c>
      <c r="L351" s="31">
        <v>201909</v>
      </c>
    </row>
    <row r="352" spans="1:12">
      <c r="A352" s="27" t="s">
        <v>1161</v>
      </c>
      <c r="B352" s="27" t="s">
        <v>1159</v>
      </c>
      <c r="C352" s="27" t="s">
        <v>1120</v>
      </c>
      <c r="D352" s="27" t="s">
        <v>138</v>
      </c>
      <c r="E352" s="27" t="s">
        <v>137</v>
      </c>
      <c r="F352" s="27" t="s">
        <v>211</v>
      </c>
      <c r="G352" s="27" t="s">
        <v>212</v>
      </c>
      <c r="H352" s="27" t="s">
        <v>35</v>
      </c>
      <c r="I352" s="27" t="s">
        <v>262</v>
      </c>
      <c r="J352" s="30">
        <v>5400</v>
      </c>
      <c r="K352" s="27" t="s">
        <v>1162</v>
      </c>
      <c r="L352" s="31">
        <v>201702</v>
      </c>
    </row>
    <row r="353" spans="1:12">
      <c r="A353" s="27" t="s">
        <v>1163</v>
      </c>
      <c r="B353" s="27" t="s">
        <v>1125</v>
      </c>
      <c r="C353" s="27" t="s">
        <v>1125</v>
      </c>
      <c r="D353" s="27" t="s">
        <v>138</v>
      </c>
      <c r="E353" s="27" t="s">
        <v>137</v>
      </c>
      <c r="F353" s="27" t="s">
        <v>211</v>
      </c>
      <c r="G353" s="27" t="s">
        <v>212</v>
      </c>
      <c r="H353" s="27" t="s">
        <v>35</v>
      </c>
      <c r="I353" s="27" t="s">
        <v>257</v>
      </c>
      <c r="J353" s="30">
        <v>8000</v>
      </c>
      <c r="K353" s="27" t="s">
        <v>1164</v>
      </c>
      <c r="L353" s="31">
        <v>202110</v>
      </c>
    </row>
    <row r="354" spans="1:12">
      <c r="A354" s="27" t="s">
        <v>1165</v>
      </c>
      <c r="B354" s="27" t="s">
        <v>1117</v>
      </c>
      <c r="C354" s="27" t="s">
        <v>1117</v>
      </c>
      <c r="D354" s="27" t="s">
        <v>138</v>
      </c>
      <c r="E354" s="27" t="s">
        <v>137</v>
      </c>
      <c r="F354" s="27" t="s">
        <v>211</v>
      </c>
      <c r="G354" s="27" t="s">
        <v>212</v>
      </c>
      <c r="H354" s="27" t="s">
        <v>35</v>
      </c>
      <c r="I354" s="27" t="s">
        <v>257</v>
      </c>
      <c r="J354" s="30">
        <v>9100</v>
      </c>
      <c r="K354" s="27" t="s">
        <v>1166</v>
      </c>
      <c r="L354" s="31">
        <v>202211</v>
      </c>
    </row>
    <row r="355" spans="1:12">
      <c r="A355" s="27" t="s">
        <v>1167</v>
      </c>
      <c r="B355" s="27" t="s">
        <v>1128</v>
      </c>
      <c r="C355" s="27" t="s">
        <v>1128</v>
      </c>
      <c r="D355" s="27" t="s">
        <v>138</v>
      </c>
      <c r="E355" s="27" t="s">
        <v>137</v>
      </c>
      <c r="F355" s="27" t="s">
        <v>211</v>
      </c>
      <c r="G355" s="27" t="s">
        <v>212</v>
      </c>
      <c r="H355" s="27" t="s">
        <v>35</v>
      </c>
      <c r="I355" s="27" t="s">
        <v>257</v>
      </c>
      <c r="J355" s="30">
        <v>7100</v>
      </c>
      <c r="K355" s="27" t="s">
        <v>1168</v>
      </c>
      <c r="L355" s="31">
        <v>202406</v>
      </c>
    </row>
    <row r="356" spans="1:12">
      <c r="A356" s="27" t="s">
        <v>1169</v>
      </c>
      <c r="B356" s="27" t="s">
        <v>1114</v>
      </c>
      <c r="C356" s="27" t="s">
        <v>1114</v>
      </c>
      <c r="D356" s="27" t="s">
        <v>138</v>
      </c>
      <c r="E356" s="27" t="s">
        <v>137</v>
      </c>
      <c r="F356" s="27" t="s">
        <v>211</v>
      </c>
      <c r="G356" s="27" t="s">
        <v>212</v>
      </c>
      <c r="H356" s="27" t="s">
        <v>35</v>
      </c>
      <c r="I356" s="27" t="s">
        <v>257</v>
      </c>
      <c r="J356" s="30">
        <v>12200</v>
      </c>
      <c r="K356" s="27" t="s">
        <v>1170</v>
      </c>
      <c r="L356" s="31">
        <v>202104</v>
      </c>
    </row>
    <row r="357" spans="1:12">
      <c r="A357" s="27" t="s">
        <v>1171</v>
      </c>
      <c r="B357" s="27" t="s">
        <v>1172</v>
      </c>
      <c r="C357" s="27" t="s">
        <v>1114</v>
      </c>
      <c r="D357" s="27" t="s">
        <v>138</v>
      </c>
      <c r="E357" s="27" t="s">
        <v>137</v>
      </c>
      <c r="F357" s="27" t="s">
        <v>211</v>
      </c>
      <c r="G357" s="27" t="s">
        <v>212</v>
      </c>
      <c r="H357" s="27" t="s">
        <v>35</v>
      </c>
      <c r="I357" s="27" t="s">
        <v>289</v>
      </c>
      <c r="J357" s="30">
        <v>17800</v>
      </c>
      <c r="K357" s="27" t="s">
        <v>1173</v>
      </c>
      <c r="L357" s="31">
        <v>201909</v>
      </c>
    </row>
    <row r="358" spans="1:12">
      <c r="A358" s="27" t="s">
        <v>1174</v>
      </c>
      <c r="B358" s="27" t="s">
        <v>1125</v>
      </c>
      <c r="C358" s="27" t="s">
        <v>1125</v>
      </c>
      <c r="D358" s="27" t="s">
        <v>138</v>
      </c>
      <c r="E358" s="27" t="s">
        <v>137</v>
      </c>
      <c r="F358" s="27" t="s">
        <v>211</v>
      </c>
      <c r="G358" s="27" t="s">
        <v>212</v>
      </c>
      <c r="H358" s="27" t="s">
        <v>35</v>
      </c>
      <c r="I358" s="27" t="s">
        <v>257</v>
      </c>
      <c r="J358" s="30">
        <v>7100</v>
      </c>
      <c r="K358" s="27" t="s">
        <v>1175</v>
      </c>
      <c r="L358" s="31">
        <v>200612</v>
      </c>
    </row>
    <row r="359" spans="1:12">
      <c r="A359" s="27" t="s">
        <v>1176</v>
      </c>
      <c r="B359" s="27" t="s">
        <v>1177</v>
      </c>
      <c r="C359" s="27" t="s">
        <v>1178</v>
      </c>
      <c r="D359" s="27" t="s">
        <v>138</v>
      </c>
      <c r="E359" s="27" t="s">
        <v>137</v>
      </c>
      <c r="F359" s="27" t="s">
        <v>211</v>
      </c>
      <c r="G359" s="27" t="s">
        <v>212</v>
      </c>
      <c r="H359" s="27" t="s">
        <v>35</v>
      </c>
      <c r="I359" s="27" t="s">
        <v>262</v>
      </c>
      <c r="J359" s="30">
        <v>7400</v>
      </c>
      <c r="K359" s="27" t="s">
        <v>1179</v>
      </c>
      <c r="L359" s="31">
        <v>201804</v>
      </c>
    </row>
    <row r="360" spans="1:12">
      <c r="A360" s="27" t="s">
        <v>1180</v>
      </c>
      <c r="B360" s="27" t="s">
        <v>1114</v>
      </c>
      <c r="C360" s="27" t="s">
        <v>1114</v>
      </c>
      <c r="D360" s="27" t="s">
        <v>138</v>
      </c>
      <c r="E360" s="27" t="s">
        <v>137</v>
      </c>
      <c r="F360" s="27" t="s">
        <v>211</v>
      </c>
      <c r="G360" s="27" t="s">
        <v>212</v>
      </c>
      <c r="H360" s="27" t="s">
        <v>35</v>
      </c>
      <c r="I360" s="27" t="s">
        <v>257</v>
      </c>
      <c r="J360" s="30">
        <v>11400</v>
      </c>
      <c r="K360" s="27" t="s">
        <v>1181</v>
      </c>
      <c r="L360" s="31">
        <v>202111</v>
      </c>
    </row>
    <row r="361" spans="1:12">
      <c r="A361" s="27" t="s">
        <v>1182</v>
      </c>
      <c r="B361" s="27" t="s">
        <v>1117</v>
      </c>
      <c r="C361" s="27" t="s">
        <v>1117</v>
      </c>
      <c r="D361" s="27" t="s">
        <v>138</v>
      </c>
      <c r="E361" s="27" t="s">
        <v>137</v>
      </c>
      <c r="F361" s="27" t="s">
        <v>211</v>
      </c>
      <c r="G361" s="27" t="s">
        <v>212</v>
      </c>
      <c r="H361" s="27" t="s">
        <v>35</v>
      </c>
      <c r="I361" s="27" t="s">
        <v>257</v>
      </c>
      <c r="J361" s="30">
        <v>9000</v>
      </c>
      <c r="K361" s="27" t="s">
        <v>1183</v>
      </c>
      <c r="L361" s="31">
        <v>202206</v>
      </c>
    </row>
    <row r="362" spans="1:12">
      <c r="A362" s="27" t="s">
        <v>1184</v>
      </c>
      <c r="B362" s="27" t="s">
        <v>1114</v>
      </c>
      <c r="C362" s="27" t="s">
        <v>1114</v>
      </c>
      <c r="D362" s="27" t="s">
        <v>138</v>
      </c>
      <c r="E362" s="27" t="s">
        <v>137</v>
      </c>
      <c r="F362" s="27" t="s">
        <v>211</v>
      </c>
      <c r="G362" s="27" t="s">
        <v>212</v>
      </c>
      <c r="H362" s="27" t="s">
        <v>35</v>
      </c>
      <c r="I362" s="27" t="s">
        <v>257</v>
      </c>
      <c r="J362" s="30">
        <v>9400</v>
      </c>
      <c r="K362" s="27" t="s">
        <v>1185</v>
      </c>
      <c r="L362" s="31">
        <v>201810</v>
      </c>
    </row>
    <row r="363" spans="1:12">
      <c r="A363" s="27" t="s">
        <v>1186</v>
      </c>
      <c r="B363" s="27" t="s">
        <v>1114</v>
      </c>
      <c r="C363" s="27" t="s">
        <v>1114</v>
      </c>
      <c r="D363" s="27" t="s">
        <v>138</v>
      </c>
      <c r="E363" s="27" t="s">
        <v>137</v>
      </c>
      <c r="F363" s="27" t="s">
        <v>211</v>
      </c>
      <c r="G363" s="27" t="s">
        <v>212</v>
      </c>
      <c r="H363" s="27" t="s">
        <v>35</v>
      </c>
      <c r="I363" s="27" t="s">
        <v>257</v>
      </c>
      <c r="J363" s="30">
        <v>10600</v>
      </c>
      <c r="K363" s="27" t="s">
        <v>1187</v>
      </c>
      <c r="L363" s="31">
        <v>200710</v>
      </c>
    </row>
    <row r="364" spans="1:12">
      <c r="A364" s="27" t="s">
        <v>1188</v>
      </c>
      <c r="B364" s="27" t="s">
        <v>1189</v>
      </c>
      <c r="C364" s="27" t="s">
        <v>1190</v>
      </c>
      <c r="D364" s="27" t="s">
        <v>140</v>
      </c>
      <c r="E364" s="27" t="s">
        <v>139</v>
      </c>
      <c r="F364" s="27" t="s">
        <v>211</v>
      </c>
      <c r="G364" s="27" t="s">
        <v>212</v>
      </c>
      <c r="H364" s="27" t="s">
        <v>36</v>
      </c>
      <c r="I364" s="27" t="s">
        <v>289</v>
      </c>
      <c r="J364" s="30">
        <v>17500</v>
      </c>
      <c r="K364" s="27" t="s">
        <v>1191</v>
      </c>
      <c r="L364" s="31">
        <v>202312</v>
      </c>
    </row>
    <row r="365" spans="1:12">
      <c r="A365" s="27" t="s">
        <v>1192</v>
      </c>
      <c r="B365" s="27" t="s">
        <v>1193</v>
      </c>
      <c r="C365" s="27" t="s">
        <v>1194</v>
      </c>
      <c r="D365" s="27" t="s">
        <v>140</v>
      </c>
      <c r="E365" s="27" t="s">
        <v>139</v>
      </c>
      <c r="F365" s="27" t="s">
        <v>211</v>
      </c>
      <c r="G365" s="27" t="s">
        <v>212</v>
      </c>
      <c r="H365" s="27" t="s">
        <v>36</v>
      </c>
      <c r="I365" s="27" t="s">
        <v>262</v>
      </c>
      <c r="J365" s="30">
        <v>6800</v>
      </c>
      <c r="K365" s="27" t="s">
        <v>1195</v>
      </c>
      <c r="L365" s="31">
        <v>201407</v>
      </c>
    </row>
    <row r="366" spans="1:12">
      <c r="A366" s="27" t="s">
        <v>1196</v>
      </c>
      <c r="B366" s="27" t="s">
        <v>1194</v>
      </c>
      <c r="C366" s="27" t="s">
        <v>1194</v>
      </c>
      <c r="D366" s="27" t="s">
        <v>140</v>
      </c>
      <c r="E366" s="27" t="s">
        <v>139</v>
      </c>
      <c r="F366" s="27" t="s">
        <v>211</v>
      </c>
      <c r="G366" s="27" t="s">
        <v>212</v>
      </c>
      <c r="H366" s="27" t="s">
        <v>36</v>
      </c>
      <c r="I366" s="27" t="s">
        <v>257</v>
      </c>
      <c r="J366" s="30">
        <v>8500</v>
      </c>
      <c r="K366" s="27" t="s">
        <v>1197</v>
      </c>
      <c r="L366" s="31">
        <v>200805</v>
      </c>
    </row>
    <row r="367" spans="1:12">
      <c r="A367" s="27" t="s">
        <v>1198</v>
      </c>
      <c r="B367" s="27" t="s">
        <v>1189</v>
      </c>
      <c r="C367" s="27" t="s">
        <v>1190</v>
      </c>
      <c r="D367" s="27" t="s">
        <v>140</v>
      </c>
      <c r="E367" s="27" t="s">
        <v>139</v>
      </c>
      <c r="F367" s="27" t="s">
        <v>211</v>
      </c>
      <c r="G367" s="27" t="s">
        <v>212</v>
      </c>
      <c r="H367" s="27" t="s">
        <v>36</v>
      </c>
      <c r="I367" s="27" t="s">
        <v>289</v>
      </c>
      <c r="J367" s="30">
        <v>17300</v>
      </c>
      <c r="K367" s="27" t="s">
        <v>1199</v>
      </c>
      <c r="L367" s="31">
        <v>201511</v>
      </c>
    </row>
    <row r="368" spans="1:12">
      <c r="A368" s="27" t="s">
        <v>1200</v>
      </c>
      <c r="B368" s="27" t="s">
        <v>1201</v>
      </c>
      <c r="C368" s="27" t="s">
        <v>1194</v>
      </c>
      <c r="D368" s="27" t="s">
        <v>140</v>
      </c>
      <c r="E368" s="27" t="s">
        <v>139</v>
      </c>
      <c r="F368" s="27" t="s">
        <v>211</v>
      </c>
      <c r="G368" s="27" t="s">
        <v>212</v>
      </c>
      <c r="H368" s="27" t="s">
        <v>36</v>
      </c>
      <c r="I368" s="27" t="s">
        <v>289</v>
      </c>
      <c r="J368" s="30">
        <v>19900</v>
      </c>
      <c r="K368" s="27" t="s">
        <v>1202</v>
      </c>
      <c r="L368" s="31">
        <v>200606</v>
      </c>
    </row>
    <row r="369" spans="1:12">
      <c r="A369" s="27" t="s">
        <v>1203</v>
      </c>
      <c r="B369" s="27" t="s">
        <v>1204</v>
      </c>
      <c r="C369" s="27" t="s">
        <v>1204</v>
      </c>
      <c r="D369" s="27" t="s">
        <v>142</v>
      </c>
      <c r="E369" s="27" t="s">
        <v>141</v>
      </c>
      <c r="F369" s="27" t="s">
        <v>211</v>
      </c>
      <c r="G369" s="27" t="s">
        <v>212</v>
      </c>
      <c r="H369" s="27" t="s">
        <v>34</v>
      </c>
      <c r="I369" s="27" t="s">
        <v>257</v>
      </c>
      <c r="J369" s="30">
        <v>11600</v>
      </c>
      <c r="K369" s="27" t="s">
        <v>1205</v>
      </c>
      <c r="L369" s="31">
        <v>201008</v>
      </c>
    </row>
    <row r="370" spans="1:12">
      <c r="A370" s="27" t="s">
        <v>1206</v>
      </c>
      <c r="B370" s="27" t="s">
        <v>1207</v>
      </c>
      <c r="C370" s="27" t="s">
        <v>1208</v>
      </c>
      <c r="D370" s="27" t="s">
        <v>142</v>
      </c>
      <c r="E370" s="27" t="s">
        <v>141</v>
      </c>
      <c r="F370" s="27" t="s">
        <v>211</v>
      </c>
      <c r="G370" s="27" t="s">
        <v>212</v>
      </c>
      <c r="H370" s="27" t="s">
        <v>34</v>
      </c>
      <c r="I370" s="27" t="s">
        <v>262</v>
      </c>
      <c r="J370" s="30">
        <v>6500</v>
      </c>
      <c r="K370" s="27" t="s">
        <v>1209</v>
      </c>
      <c r="L370" s="31">
        <v>201010</v>
      </c>
    </row>
    <row r="371" spans="1:12">
      <c r="A371" s="27" t="s">
        <v>1210</v>
      </c>
      <c r="B371" s="27" t="s">
        <v>1208</v>
      </c>
      <c r="C371" s="27" t="s">
        <v>1208</v>
      </c>
      <c r="D371" s="27" t="s">
        <v>142</v>
      </c>
      <c r="E371" s="27" t="s">
        <v>141</v>
      </c>
      <c r="F371" s="27" t="s">
        <v>211</v>
      </c>
      <c r="G371" s="27" t="s">
        <v>212</v>
      </c>
      <c r="H371" s="27" t="s">
        <v>34</v>
      </c>
      <c r="I371" s="27" t="s">
        <v>257</v>
      </c>
      <c r="J371" s="30">
        <v>10000</v>
      </c>
      <c r="K371" s="27" t="s">
        <v>1211</v>
      </c>
      <c r="L371" s="31">
        <v>202308</v>
      </c>
    </row>
    <row r="372" spans="1:12">
      <c r="A372" s="27" t="s">
        <v>1212</v>
      </c>
      <c r="B372" s="27" t="s">
        <v>1213</v>
      </c>
      <c r="C372" s="27" t="s">
        <v>1213</v>
      </c>
      <c r="D372" s="27" t="s">
        <v>142</v>
      </c>
      <c r="E372" s="27" t="s">
        <v>141</v>
      </c>
      <c r="F372" s="27" t="s">
        <v>211</v>
      </c>
      <c r="G372" s="27" t="s">
        <v>212</v>
      </c>
      <c r="H372" s="27" t="s">
        <v>34</v>
      </c>
      <c r="I372" s="27" t="s">
        <v>257</v>
      </c>
      <c r="J372" s="30">
        <v>6600</v>
      </c>
      <c r="K372" s="27" t="s">
        <v>1214</v>
      </c>
      <c r="L372" s="31">
        <v>201312</v>
      </c>
    </row>
    <row r="373" spans="1:12">
      <c r="A373" s="27" t="s">
        <v>1215</v>
      </c>
      <c r="B373" s="27" t="s">
        <v>1204</v>
      </c>
      <c r="C373" s="27" t="s">
        <v>1204</v>
      </c>
      <c r="D373" s="27" t="s">
        <v>142</v>
      </c>
      <c r="E373" s="27" t="s">
        <v>141</v>
      </c>
      <c r="F373" s="27" t="s">
        <v>211</v>
      </c>
      <c r="G373" s="27" t="s">
        <v>212</v>
      </c>
      <c r="H373" s="27" t="s">
        <v>34</v>
      </c>
      <c r="I373" s="27" t="s">
        <v>257</v>
      </c>
      <c r="J373" s="30">
        <v>7300</v>
      </c>
      <c r="K373" s="27" t="s">
        <v>1216</v>
      </c>
      <c r="L373" s="31">
        <v>201206</v>
      </c>
    </row>
    <row r="374" spans="1:12">
      <c r="A374" s="27" t="s">
        <v>1217</v>
      </c>
      <c r="B374" s="27" t="s">
        <v>1207</v>
      </c>
      <c r="C374" s="27" t="s">
        <v>1208</v>
      </c>
      <c r="D374" s="27" t="s">
        <v>142</v>
      </c>
      <c r="E374" s="27" t="s">
        <v>141</v>
      </c>
      <c r="F374" s="27" t="s">
        <v>211</v>
      </c>
      <c r="G374" s="27" t="s">
        <v>212</v>
      </c>
      <c r="H374" s="27" t="s">
        <v>34</v>
      </c>
      <c r="I374" s="27" t="s">
        <v>262</v>
      </c>
      <c r="J374" s="30">
        <v>5500</v>
      </c>
      <c r="K374" s="27" t="s">
        <v>1218</v>
      </c>
      <c r="L374" s="31">
        <v>201606</v>
      </c>
    </row>
    <row r="375" spans="1:12">
      <c r="A375" s="27" t="s">
        <v>1219</v>
      </c>
      <c r="B375" s="27" t="s">
        <v>1220</v>
      </c>
      <c r="C375" s="27" t="s">
        <v>1221</v>
      </c>
      <c r="D375" s="27" t="s">
        <v>142</v>
      </c>
      <c r="E375" s="27" t="s">
        <v>141</v>
      </c>
      <c r="F375" s="27" t="s">
        <v>211</v>
      </c>
      <c r="G375" s="27" t="s">
        <v>212</v>
      </c>
      <c r="H375" s="27" t="s">
        <v>34</v>
      </c>
      <c r="I375" s="27" t="s">
        <v>262</v>
      </c>
      <c r="J375" s="30">
        <v>5700</v>
      </c>
      <c r="K375" s="27" t="s">
        <v>1222</v>
      </c>
      <c r="L375" s="31">
        <v>202602</v>
      </c>
    </row>
    <row r="376" spans="1:12">
      <c r="A376" s="27" t="s">
        <v>1223</v>
      </c>
      <c r="B376" s="27" t="s">
        <v>1224</v>
      </c>
      <c r="C376" s="27" t="s">
        <v>1208</v>
      </c>
      <c r="D376" s="27" t="s">
        <v>142</v>
      </c>
      <c r="E376" s="27" t="s">
        <v>141</v>
      </c>
      <c r="F376" s="27" t="s">
        <v>211</v>
      </c>
      <c r="G376" s="27" t="s">
        <v>212</v>
      </c>
      <c r="H376" s="27" t="s">
        <v>34</v>
      </c>
      <c r="I376" s="27" t="s">
        <v>289</v>
      </c>
      <c r="J376" s="30">
        <v>17800</v>
      </c>
      <c r="K376" s="27" t="s">
        <v>1225</v>
      </c>
      <c r="L376" s="31">
        <v>201707</v>
      </c>
    </row>
    <row r="377" spans="1:12">
      <c r="A377" s="27" t="s">
        <v>1226</v>
      </c>
      <c r="B377" s="27" t="s">
        <v>1204</v>
      </c>
      <c r="C377" s="27" t="s">
        <v>1204</v>
      </c>
      <c r="D377" s="27" t="s">
        <v>142</v>
      </c>
      <c r="E377" s="27" t="s">
        <v>141</v>
      </c>
      <c r="F377" s="27" t="s">
        <v>211</v>
      </c>
      <c r="G377" s="27" t="s">
        <v>212</v>
      </c>
      <c r="H377" s="27" t="s">
        <v>34</v>
      </c>
      <c r="I377" s="27" t="s">
        <v>257</v>
      </c>
      <c r="J377" s="30">
        <v>8800</v>
      </c>
      <c r="K377" s="27" t="s">
        <v>1227</v>
      </c>
      <c r="L377" s="31">
        <v>200708</v>
      </c>
    </row>
    <row r="378" spans="1:12">
      <c r="A378" s="27" t="s">
        <v>1228</v>
      </c>
      <c r="B378" s="27" t="s">
        <v>1208</v>
      </c>
      <c r="C378" s="27" t="s">
        <v>1208</v>
      </c>
      <c r="D378" s="27" t="s">
        <v>142</v>
      </c>
      <c r="E378" s="27" t="s">
        <v>141</v>
      </c>
      <c r="F378" s="27" t="s">
        <v>211</v>
      </c>
      <c r="G378" s="27" t="s">
        <v>212</v>
      </c>
      <c r="H378" s="27" t="s">
        <v>34</v>
      </c>
      <c r="I378" s="27" t="s">
        <v>257</v>
      </c>
      <c r="J378" s="30">
        <v>10600</v>
      </c>
      <c r="K378" s="27" t="s">
        <v>1229</v>
      </c>
      <c r="L378" s="31">
        <v>200607</v>
      </c>
    </row>
    <row r="379" spans="1:12">
      <c r="A379" s="27" t="s">
        <v>1230</v>
      </c>
      <c r="B379" s="27" t="s">
        <v>1231</v>
      </c>
      <c r="C379" s="27" t="s">
        <v>1231</v>
      </c>
      <c r="D379" s="27" t="s">
        <v>144</v>
      </c>
      <c r="E379" s="27" t="s">
        <v>143</v>
      </c>
      <c r="F379" s="27" t="s">
        <v>211</v>
      </c>
      <c r="G379" s="27" t="s">
        <v>212</v>
      </c>
      <c r="H379" s="27" t="s">
        <v>33</v>
      </c>
      <c r="I379" s="27" t="s">
        <v>257</v>
      </c>
      <c r="J379" s="30">
        <v>9600</v>
      </c>
      <c r="K379" s="27" t="s">
        <v>807</v>
      </c>
      <c r="L379" s="31">
        <v>201505</v>
      </c>
    </row>
    <row r="380" spans="1:12">
      <c r="A380" s="27" t="s">
        <v>1232</v>
      </c>
      <c r="B380" s="27" t="s">
        <v>1231</v>
      </c>
      <c r="C380" s="27" t="s">
        <v>1231</v>
      </c>
      <c r="D380" s="27" t="s">
        <v>144</v>
      </c>
      <c r="E380" s="27" t="s">
        <v>143</v>
      </c>
      <c r="F380" s="27" t="s">
        <v>211</v>
      </c>
      <c r="G380" s="27" t="s">
        <v>212</v>
      </c>
      <c r="H380" s="27" t="s">
        <v>33</v>
      </c>
      <c r="I380" s="27" t="s">
        <v>257</v>
      </c>
      <c r="J380" s="30">
        <v>9400</v>
      </c>
      <c r="K380" s="27" t="s">
        <v>1233</v>
      </c>
      <c r="L380" s="31">
        <v>201904</v>
      </c>
    </row>
    <row r="381" spans="1:12">
      <c r="A381" s="27" t="s">
        <v>1234</v>
      </c>
      <c r="B381" s="27" t="s">
        <v>1235</v>
      </c>
      <c r="C381" s="27" t="s">
        <v>1236</v>
      </c>
      <c r="D381" s="27" t="s">
        <v>146</v>
      </c>
      <c r="E381" s="27" t="s">
        <v>145</v>
      </c>
      <c r="F381" s="27" t="s">
        <v>211</v>
      </c>
      <c r="G381" s="27" t="s">
        <v>212</v>
      </c>
      <c r="H381" s="27" t="s">
        <v>36</v>
      </c>
      <c r="I381" s="27" t="s">
        <v>289</v>
      </c>
      <c r="J381" s="30">
        <v>22600</v>
      </c>
      <c r="K381" s="27" t="s">
        <v>1237</v>
      </c>
      <c r="L381" s="31">
        <v>202004</v>
      </c>
    </row>
    <row r="382" spans="1:12">
      <c r="A382" s="27" t="s">
        <v>1238</v>
      </c>
      <c r="B382" s="27" t="s">
        <v>1239</v>
      </c>
      <c r="C382" s="27" t="s">
        <v>1239</v>
      </c>
      <c r="D382" s="27" t="s">
        <v>146</v>
      </c>
      <c r="E382" s="27" t="s">
        <v>145</v>
      </c>
      <c r="F382" s="27" t="s">
        <v>211</v>
      </c>
      <c r="G382" s="27" t="s">
        <v>212</v>
      </c>
      <c r="H382" s="27" t="s">
        <v>36</v>
      </c>
      <c r="I382" s="27" t="s">
        <v>257</v>
      </c>
      <c r="J382" s="30">
        <v>7700</v>
      </c>
      <c r="K382" s="27" t="s">
        <v>1240</v>
      </c>
      <c r="L382" s="31">
        <v>201507</v>
      </c>
    </row>
    <row r="383" spans="1:12">
      <c r="A383" s="27" t="s">
        <v>1241</v>
      </c>
      <c r="B383" s="27" t="s">
        <v>1239</v>
      </c>
      <c r="C383" s="27" t="s">
        <v>1239</v>
      </c>
      <c r="D383" s="27" t="s">
        <v>146</v>
      </c>
      <c r="E383" s="27" t="s">
        <v>145</v>
      </c>
      <c r="F383" s="27" t="s">
        <v>211</v>
      </c>
      <c r="G383" s="27" t="s">
        <v>212</v>
      </c>
      <c r="H383" s="27" t="s">
        <v>36</v>
      </c>
      <c r="I383" s="27" t="s">
        <v>257</v>
      </c>
      <c r="J383" s="30">
        <v>10700</v>
      </c>
      <c r="K383" s="27" t="s">
        <v>1242</v>
      </c>
      <c r="L383" s="31">
        <v>202202</v>
      </c>
    </row>
    <row r="384" spans="1:12">
      <c r="A384" s="27" t="s">
        <v>1243</v>
      </c>
      <c r="B384" s="27" t="s">
        <v>1244</v>
      </c>
      <c r="C384" s="27" t="s">
        <v>1239</v>
      </c>
      <c r="D384" s="27" t="s">
        <v>146</v>
      </c>
      <c r="E384" s="27" t="s">
        <v>145</v>
      </c>
      <c r="F384" s="27" t="s">
        <v>211</v>
      </c>
      <c r="G384" s="27" t="s">
        <v>212</v>
      </c>
      <c r="H384" s="27" t="s">
        <v>36</v>
      </c>
      <c r="I384" s="27" t="s">
        <v>262</v>
      </c>
      <c r="J384" s="30">
        <v>4300</v>
      </c>
      <c r="K384" s="27" t="s">
        <v>1245</v>
      </c>
      <c r="L384" s="31">
        <v>201911</v>
      </c>
    </row>
    <row r="385" spans="1:12">
      <c r="A385" s="27" t="s">
        <v>1246</v>
      </c>
      <c r="B385" s="27" t="s">
        <v>1239</v>
      </c>
      <c r="C385" s="27" t="s">
        <v>1239</v>
      </c>
      <c r="D385" s="27" t="s">
        <v>146</v>
      </c>
      <c r="E385" s="27" t="s">
        <v>145</v>
      </c>
      <c r="F385" s="27" t="s">
        <v>211</v>
      </c>
      <c r="G385" s="27" t="s">
        <v>212</v>
      </c>
      <c r="H385" s="27" t="s">
        <v>36</v>
      </c>
      <c r="I385" s="27" t="s">
        <v>257</v>
      </c>
      <c r="J385" s="30">
        <v>9200</v>
      </c>
      <c r="K385" s="27" t="s">
        <v>1218</v>
      </c>
      <c r="L385" s="31">
        <v>201606</v>
      </c>
    </row>
    <row r="386" spans="1:12">
      <c r="A386" s="27" t="s">
        <v>1247</v>
      </c>
      <c r="B386" s="27" t="s">
        <v>1239</v>
      </c>
      <c r="C386" s="27" t="s">
        <v>1239</v>
      </c>
      <c r="D386" s="27" t="s">
        <v>146</v>
      </c>
      <c r="E386" s="27" t="s">
        <v>145</v>
      </c>
      <c r="F386" s="27" t="s">
        <v>211</v>
      </c>
      <c r="G386" s="27" t="s">
        <v>212</v>
      </c>
      <c r="H386" s="27" t="s">
        <v>36</v>
      </c>
      <c r="I386" s="27" t="s">
        <v>257</v>
      </c>
      <c r="J386" s="30">
        <v>7400</v>
      </c>
      <c r="K386" s="27" t="s">
        <v>1248</v>
      </c>
      <c r="L386" s="31">
        <v>202202</v>
      </c>
    </row>
    <row r="387" spans="1:12">
      <c r="A387" s="27" t="s">
        <v>1249</v>
      </c>
      <c r="B387" s="27" t="s">
        <v>1250</v>
      </c>
      <c r="C387" s="27" t="s">
        <v>1250</v>
      </c>
      <c r="D387" s="27" t="s">
        <v>146</v>
      </c>
      <c r="E387" s="27" t="s">
        <v>145</v>
      </c>
      <c r="F387" s="27" t="s">
        <v>211</v>
      </c>
      <c r="G387" s="27" t="s">
        <v>212</v>
      </c>
      <c r="H387" s="27" t="s">
        <v>36</v>
      </c>
      <c r="I387" s="27" t="s">
        <v>257</v>
      </c>
      <c r="J387" s="30">
        <v>11400</v>
      </c>
      <c r="K387" s="27" t="s">
        <v>1251</v>
      </c>
      <c r="L387" s="31">
        <v>202404</v>
      </c>
    </row>
    <row r="388" spans="1:12">
      <c r="A388" s="27" t="s">
        <v>1252</v>
      </c>
      <c r="B388" s="27" t="s">
        <v>1236</v>
      </c>
      <c r="C388" s="27" t="s">
        <v>1236</v>
      </c>
      <c r="D388" s="27" t="s">
        <v>146</v>
      </c>
      <c r="E388" s="27" t="s">
        <v>145</v>
      </c>
      <c r="F388" s="27" t="s">
        <v>211</v>
      </c>
      <c r="G388" s="27" t="s">
        <v>212</v>
      </c>
      <c r="H388" s="27" t="s">
        <v>36</v>
      </c>
      <c r="I388" s="27" t="s">
        <v>257</v>
      </c>
      <c r="J388" s="30">
        <v>9400</v>
      </c>
      <c r="K388" s="27" t="s">
        <v>1253</v>
      </c>
      <c r="L388" s="31">
        <v>200806</v>
      </c>
    </row>
    <row r="389" spans="1:12">
      <c r="A389" s="27" t="s">
        <v>1254</v>
      </c>
      <c r="B389" s="27" t="s">
        <v>1255</v>
      </c>
      <c r="C389" s="27" t="s">
        <v>1255</v>
      </c>
      <c r="D389" s="27" t="s">
        <v>146</v>
      </c>
      <c r="E389" s="27" t="s">
        <v>145</v>
      </c>
      <c r="F389" s="27" t="s">
        <v>211</v>
      </c>
      <c r="G389" s="27" t="s">
        <v>212</v>
      </c>
      <c r="H389" s="27" t="s">
        <v>36</v>
      </c>
      <c r="I389" s="27" t="s">
        <v>257</v>
      </c>
      <c r="J389" s="30">
        <v>10000</v>
      </c>
      <c r="K389" s="27" t="s">
        <v>1256</v>
      </c>
      <c r="L389" s="31">
        <v>201510</v>
      </c>
    </row>
    <row r="390" spans="1:12">
      <c r="A390" s="27" t="s">
        <v>1257</v>
      </c>
      <c r="B390" s="27" t="s">
        <v>1236</v>
      </c>
      <c r="C390" s="27" t="s">
        <v>1236</v>
      </c>
      <c r="D390" s="27" t="s">
        <v>146</v>
      </c>
      <c r="E390" s="27" t="s">
        <v>145</v>
      </c>
      <c r="F390" s="27" t="s">
        <v>211</v>
      </c>
      <c r="G390" s="27" t="s">
        <v>212</v>
      </c>
      <c r="H390" s="27" t="s">
        <v>36</v>
      </c>
      <c r="I390" s="27" t="s">
        <v>257</v>
      </c>
      <c r="J390" s="30">
        <v>7600</v>
      </c>
      <c r="K390" s="27" t="s">
        <v>1258</v>
      </c>
      <c r="L390" s="31">
        <v>201308</v>
      </c>
    </row>
    <row r="391" spans="1:12">
      <c r="A391" s="27" t="s">
        <v>1259</v>
      </c>
      <c r="B391" s="27" t="s">
        <v>1260</v>
      </c>
      <c r="C391" s="27" t="s">
        <v>1260</v>
      </c>
      <c r="D391" s="27" t="s">
        <v>148</v>
      </c>
      <c r="E391" s="27" t="s">
        <v>147</v>
      </c>
      <c r="F391" s="27" t="s">
        <v>211</v>
      </c>
      <c r="G391" s="27" t="s">
        <v>212</v>
      </c>
      <c r="H391" s="27" t="s">
        <v>32</v>
      </c>
      <c r="I391" s="27" t="s">
        <v>257</v>
      </c>
      <c r="J391" s="30">
        <v>7500</v>
      </c>
      <c r="K391" s="27" t="s">
        <v>1261</v>
      </c>
      <c r="L391" s="31">
        <v>202502</v>
      </c>
    </row>
    <row r="392" spans="1:12">
      <c r="A392" s="27" t="s">
        <v>1262</v>
      </c>
      <c r="B392" s="27" t="s">
        <v>1260</v>
      </c>
      <c r="C392" s="27" t="s">
        <v>1260</v>
      </c>
      <c r="D392" s="27" t="s">
        <v>148</v>
      </c>
      <c r="E392" s="27" t="s">
        <v>147</v>
      </c>
      <c r="F392" s="27" t="s">
        <v>211</v>
      </c>
      <c r="G392" s="27" t="s">
        <v>212</v>
      </c>
      <c r="H392" s="27" t="s">
        <v>32</v>
      </c>
      <c r="I392" s="27" t="s">
        <v>257</v>
      </c>
      <c r="J392" s="30">
        <v>7500</v>
      </c>
      <c r="K392" s="27" t="s">
        <v>1263</v>
      </c>
      <c r="L392" s="31">
        <v>202512</v>
      </c>
    </row>
    <row r="393" spans="1:12">
      <c r="A393" s="27" t="s">
        <v>1264</v>
      </c>
      <c r="B393" s="27" t="s">
        <v>1260</v>
      </c>
      <c r="C393" s="27" t="s">
        <v>1260</v>
      </c>
      <c r="D393" s="27" t="s">
        <v>148</v>
      </c>
      <c r="E393" s="27" t="s">
        <v>147</v>
      </c>
      <c r="F393" s="27" t="s">
        <v>211</v>
      </c>
      <c r="G393" s="27" t="s">
        <v>212</v>
      </c>
      <c r="H393" s="27" t="s">
        <v>32</v>
      </c>
      <c r="I393" s="27" t="s">
        <v>257</v>
      </c>
      <c r="J393" s="30">
        <v>11500</v>
      </c>
      <c r="K393" s="27" t="s">
        <v>1265</v>
      </c>
      <c r="L393" s="31">
        <v>202404</v>
      </c>
    </row>
    <row r="394" spans="1:12">
      <c r="A394" s="27" t="s">
        <v>1266</v>
      </c>
      <c r="B394" s="27" t="s">
        <v>1267</v>
      </c>
      <c r="C394" s="27" t="s">
        <v>1268</v>
      </c>
      <c r="D394" s="27" t="s">
        <v>148</v>
      </c>
      <c r="E394" s="27" t="s">
        <v>147</v>
      </c>
      <c r="F394" s="27" t="s">
        <v>211</v>
      </c>
      <c r="G394" s="27" t="s">
        <v>212</v>
      </c>
      <c r="H394" s="27" t="s">
        <v>32</v>
      </c>
      <c r="I394" s="27" t="s">
        <v>262</v>
      </c>
      <c r="J394" s="30">
        <v>5700</v>
      </c>
      <c r="K394" s="27" t="s">
        <v>1269</v>
      </c>
      <c r="L394" s="31">
        <v>200901</v>
      </c>
    </row>
    <row r="395" spans="1:12">
      <c r="A395" s="27" t="s">
        <v>1270</v>
      </c>
      <c r="B395" s="27" t="s">
        <v>1267</v>
      </c>
      <c r="C395" s="27" t="s">
        <v>1268</v>
      </c>
      <c r="D395" s="27" t="s">
        <v>148</v>
      </c>
      <c r="E395" s="27" t="s">
        <v>147</v>
      </c>
      <c r="F395" s="27" t="s">
        <v>211</v>
      </c>
      <c r="G395" s="27" t="s">
        <v>212</v>
      </c>
      <c r="H395" s="27" t="s">
        <v>32</v>
      </c>
      <c r="I395" s="27" t="s">
        <v>262</v>
      </c>
      <c r="J395" s="30">
        <v>7700</v>
      </c>
      <c r="K395" s="27" t="s">
        <v>1271</v>
      </c>
      <c r="L395" s="31">
        <v>202403</v>
      </c>
    </row>
    <row r="396" spans="1:12">
      <c r="A396" s="27" t="s">
        <v>1272</v>
      </c>
      <c r="B396" s="27" t="s">
        <v>1273</v>
      </c>
      <c r="C396" s="27" t="s">
        <v>1273</v>
      </c>
      <c r="D396" s="27" t="s">
        <v>148</v>
      </c>
      <c r="E396" s="27" t="s">
        <v>147</v>
      </c>
      <c r="F396" s="27" t="s">
        <v>211</v>
      </c>
      <c r="G396" s="27" t="s">
        <v>212</v>
      </c>
      <c r="H396" s="27" t="s">
        <v>32</v>
      </c>
      <c r="I396" s="27" t="s">
        <v>257</v>
      </c>
      <c r="J396" s="30">
        <v>7800</v>
      </c>
      <c r="K396" s="27" t="s">
        <v>1274</v>
      </c>
      <c r="L396" s="31">
        <v>201103</v>
      </c>
    </row>
    <row r="397" spans="1:12">
      <c r="A397" s="27" t="s">
        <v>1275</v>
      </c>
      <c r="B397" s="27" t="s">
        <v>1276</v>
      </c>
      <c r="C397" s="27" t="s">
        <v>1260</v>
      </c>
      <c r="D397" s="27" t="s">
        <v>148</v>
      </c>
      <c r="E397" s="27" t="s">
        <v>147</v>
      </c>
      <c r="F397" s="27" t="s">
        <v>211</v>
      </c>
      <c r="G397" s="27" t="s">
        <v>212</v>
      </c>
      <c r="H397" s="27" t="s">
        <v>32</v>
      </c>
      <c r="I397" s="27" t="s">
        <v>262</v>
      </c>
      <c r="J397" s="30">
        <v>6100</v>
      </c>
      <c r="K397" s="27" t="s">
        <v>1277</v>
      </c>
      <c r="L397" s="31">
        <v>201012</v>
      </c>
    </row>
    <row r="398" spans="1:12">
      <c r="A398" s="27" t="s">
        <v>1278</v>
      </c>
      <c r="B398" s="27" t="s">
        <v>1279</v>
      </c>
      <c r="C398" s="27" t="s">
        <v>1279</v>
      </c>
      <c r="D398" s="27" t="s">
        <v>150</v>
      </c>
      <c r="E398" s="27" t="s">
        <v>149</v>
      </c>
      <c r="F398" s="27" t="s">
        <v>211</v>
      </c>
      <c r="G398" s="27" t="s">
        <v>212</v>
      </c>
      <c r="H398" s="27" t="s">
        <v>34</v>
      </c>
      <c r="I398" s="27" t="s">
        <v>257</v>
      </c>
      <c r="J398" s="30">
        <v>8200</v>
      </c>
      <c r="K398" s="27" t="s">
        <v>1280</v>
      </c>
      <c r="L398" s="31">
        <v>201512</v>
      </c>
    </row>
    <row r="399" spans="1:12">
      <c r="A399" s="27" t="s">
        <v>1281</v>
      </c>
      <c r="B399" s="27" t="s">
        <v>1279</v>
      </c>
      <c r="C399" s="27" t="s">
        <v>1279</v>
      </c>
      <c r="D399" s="27" t="s">
        <v>150</v>
      </c>
      <c r="E399" s="27" t="s">
        <v>149</v>
      </c>
      <c r="F399" s="27" t="s">
        <v>211</v>
      </c>
      <c r="G399" s="27" t="s">
        <v>212</v>
      </c>
      <c r="H399" s="27" t="s">
        <v>34</v>
      </c>
      <c r="I399" s="27" t="s">
        <v>257</v>
      </c>
      <c r="J399" s="30">
        <v>9000</v>
      </c>
      <c r="K399" s="27" t="s">
        <v>1282</v>
      </c>
      <c r="L399" s="31">
        <v>201808</v>
      </c>
    </row>
    <row r="400" spans="1:12">
      <c r="A400" s="27" t="s">
        <v>1283</v>
      </c>
      <c r="B400" s="27" t="s">
        <v>795</v>
      </c>
      <c r="C400" s="27" t="s">
        <v>795</v>
      </c>
      <c r="D400" s="27" t="s">
        <v>152</v>
      </c>
      <c r="E400" s="27" t="s">
        <v>151</v>
      </c>
      <c r="F400" s="27" t="s">
        <v>211</v>
      </c>
      <c r="G400" s="27" t="s">
        <v>212</v>
      </c>
      <c r="H400" s="27" t="s">
        <v>36</v>
      </c>
      <c r="I400" s="27" t="s">
        <v>257</v>
      </c>
      <c r="J400" s="30">
        <v>7000</v>
      </c>
      <c r="K400" s="27" t="s">
        <v>1284</v>
      </c>
      <c r="L400" s="31">
        <v>202308</v>
      </c>
    </row>
    <row r="401" spans="1:12">
      <c r="A401" s="27" t="s">
        <v>1285</v>
      </c>
      <c r="B401" s="27" t="s">
        <v>1286</v>
      </c>
      <c r="C401" s="27" t="s">
        <v>1286</v>
      </c>
      <c r="D401" s="27" t="s">
        <v>152</v>
      </c>
      <c r="E401" s="27" t="s">
        <v>151</v>
      </c>
      <c r="F401" s="27" t="s">
        <v>211</v>
      </c>
      <c r="G401" s="27" t="s">
        <v>212</v>
      </c>
      <c r="H401" s="27" t="s">
        <v>36</v>
      </c>
      <c r="I401" s="27" t="s">
        <v>257</v>
      </c>
      <c r="J401" s="30">
        <v>6700</v>
      </c>
      <c r="K401" s="27" t="s">
        <v>1287</v>
      </c>
      <c r="L401" s="31">
        <v>201103</v>
      </c>
    </row>
    <row r="402" spans="1:12">
      <c r="A402" s="27" t="s">
        <v>1288</v>
      </c>
      <c r="B402" s="27" t="s">
        <v>1289</v>
      </c>
      <c r="C402" s="27" t="s">
        <v>1289</v>
      </c>
      <c r="D402" s="27" t="s">
        <v>28</v>
      </c>
      <c r="E402" s="27" t="s">
        <v>164</v>
      </c>
      <c r="F402" s="27" t="s">
        <v>164</v>
      </c>
      <c r="G402" s="27" t="s">
        <v>1290</v>
      </c>
      <c r="H402" s="27" t="s">
        <v>28</v>
      </c>
      <c r="I402" s="27" t="s">
        <v>257</v>
      </c>
      <c r="J402" s="30">
        <v>7200</v>
      </c>
      <c r="K402" s="27" t="s">
        <v>1291</v>
      </c>
      <c r="L402" s="31">
        <v>202504</v>
      </c>
    </row>
    <row r="403" spans="1:12">
      <c r="A403" s="27" t="s">
        <v>1292</v>
      </c>
      <c r="B403" s="27" t="s">
        <v>1293</v>
      </c>
      <c r="C403" s="27" t="s">
        <v>1293</v>
      </c>
      <c r="D403" s="27" t="s">
        <v>28</v>
      </c>
      <c r="E403" s="27" t="s">
        <v>164</v>
      </c>
      <c r="F403" s="27" t="s">
        <v>164</v>
      </c>
      <c r="G403" s="27" t="s">
        <v>1290</v>
      </c>
      <c r="H403" s="27" t="s">
        <v>28</v>
      </c>
      <c r="I403" s="27" t="s">
        <v>257</v>
      </c>
      <c r="J403" s="30">
        <v>6600</v>
      </c>
      <c r="K403" s="27" t="s">
        <v>1294</v>
      </c>
      <c r="L403" s="31">
        <v>202007</v>
      </c>
    </row>
    <row r="404" spans="1:12">
      <c r="A404" s="27" t="s">
        <v>1295</v>
      </c>
      <c r="B404" s="27" t="s">
        <v>1296</v>
      </c>
      <c r="C404" s="27" t="s">
        <v>1297</v>
      </c>
      <c r="D404" s="27" t="s">
        <v>28</v>
      </c>
      <c r="E404" s="27" t="s">
        <v>164</v>
      </c>
      <c r="F404" s="27" t="s">
        <v>164</v>
      </c>
      <c r="G404" s="27" t="s">
        <v>1290</v>
      </c>
      <c r="H404" s="27" t="s">
        <v>28</v>
      </c>
      <c r="I404" s="27" t="s">
        <v>262</v>
      </c>
      <c r="J404" s="30">
        <v>6800</v>
      </c>
      <c r="K404" s="27" t="s">
        <v>1046</v>
      </c>
      <c r="L404" s="31">
        <v>201507</v>
      </c>
    </row>
    <row r="405" spans="1:12">
      <c r="A405" s="27" t="s">
        <v>1298</v>
      </c>
      <c r="B405" s="27" t="s">
        <v>1299</v>
      </c>
      <c r="C405" s="27" t="s">
        <v>1299</v>
      </c>
      <c r="D405" s="27" t="s">
        <v>28</v>
      </c>
      <c r="E405" s="27" t="s">
        <v>164</v>
      </c>
      <c r="F405" s="27" t="s">
        <v>164</v>
      </c>
      <c r="G405" s="27" t="s">
        <v>1290</v>
      </c>
      <c r="H405" s="27" t="s">
        <v>28</v>
      </c>
      <c r="I405" s="27" t="s">
        <v>257</v>
      </c>
      <c r="J405" s="30">
        <v>11100</v>
      </c>
      <c r="K405" s="27" t="s">
        <v>1263</v>
      </c>
      <c r="L405" s="31">
        <v>202512</v>
      </c>
    </row>
    <row r="406" spans="1:12">
      <c r="A406" s="27" t="s">
        <v>1300</v>
      </c>
      <c r="B406" s="27" t="s">
        <v>1301</v>
      </c>
      <c r="C406" s="27" t="s">
        <v>1301</v>
      </c>
      <c r="D406" s="27" t="s">
        <v>28</v>
      </c>
      <c r="E406" s="27" t="s">
        <v>164</v>
      </c>
      <c r="F406" s="27" t="s">
        <v>164</v>
      </c>
      <c r="G406" s="27" t="s">
        <v>1290</v>
      </c>
      <c r="H406" s="27" t="s">
        <v>28</v>
      </c>
      <c r="I406" s="27" t="s">
        <v>257</v>
      </c>
      <c r="J406" s="30">
        <v>11200</v>
      </c>
      <c r="K406" s="27" t="s">
        <v>1302</v>
      </c>
      <c r="L406" s="31">
        <v>201506</v>
      </c>
    </row>
    <row r="407" spans="1:12">
      <c r="A407" s="27" t="s">
        <v>1303</v>
      </c>
      <c r="B407" s="27" t="s">
        <v>1304</v>
      </c>
      <c r="C407" s="27" t="s">
        <v>1304</v>
      </c>
      <c r="D407" s="27" t="s">
        <v>28</v>
      </c>
      <c r="E407" s="27" t="s">
        <v>164</v>
      </c>
      <c r="F407" s="27" t="s">
        <v>164</v>
      </c>
      <c r="G407" s="27" t="s">
        <v>1290</v>
      </c>
      <c r="H407" s="27" t="s">
        <v>28</v>
      </c>
      <c r="I407" s="27" t="s">
        <v>257</v>
      </c>
      <c r="J407" s="30">
        <v>9400</v>
      </c>
      <c r="K407" s="27" t="s">
        <v>1305</v>
      </c>
      <c r="L407" s="31">
        <v>202302</v>
      </c>
    </row>
    <row r="408" spans="1:12">
      <c r="A408" s="27" t="s">
        <v>1306</v>
      </c>
      <c r="B408" s="27" t="s">
        <v>1307</v>
      </c>
      <c r="C408" s="27" t="s">
        <v>1301</v>
      </c>
      <c r="D408" s="27" t="s">
        <v>28</v>
      </c>
      <c r="E408" s="27" t="s">
        <v>164</v>
      </c>
      <c r="F408" s="27" t="s">
        <v>164</v>
      </c>
      <c r="G408" s="27" t="s">
        <v>1290</v>
      </c>
      <c r="H408" s="27" t="s">
        <v>28</v>
      </c>
      <c r="I408" s="27" t="s">
        <v>289</v>
      </c>
      <c r="J408" s="30">
        <v>17400</v>
      </c>
      <c r="K408" s="27" t="s">
        <v>1308</v>
      </c>
      <c r="L408" s="31">
        <v>201111</v>
      </c>
    </row>
    <row r="409" spans="1:12">
      <c r="A409" s="27" t="s">
        <v>1309</v>
      </c>
      <c r="B409" s="27" t="s">
        <v>1301</v>
      </c>
      <c r="C409" s="27" t="s">
        <v>1301</v>
      </c>
      <c r="D409" s="27" t="s">
        <v>28</v>
      </c>
      <c r="E409" s="27" t="s">
        <v>164</v>
      </c>
      <c r="F409" s="27" t="s">
        <v>164</v>
      </c>
      <c r="G409" s="27" t="s">
        <v>1290</v>
      </c>
      <c r="H409" s="27" t="s">
        <v>28</v>
      </c>
      <c r="I409" s="27" t="s">
        <v>257</v>
      </c>
      <c r="J409" s="30">
        <v>8000</v>
      </c>
      <c r="K409" s="27" t="s">
        <v>1310</v>
      </c>
      <c r="L409" s="31">
        <v>202007</v>
      </c>
    </row>
    <row r="410" spans="1:12">
      <c r="A410" s="27" t="s">
        <v>1311</v>
      </c>
      <c r="B410" s="27" t="s">
        <v>1299</v>
      </c>
      <c r="C410" s="27" t="s">
        <v>1299</v>
      </c>
      <c r="D410" s="27" t="s">
        <v>28</v>
      </c>
      <c r="E410" s="27" t="s">
        <v>164</v>
      </c>
      <c r="F410" s="27" t="s">
        <v>164</v>
      </c>
      <c r="G410" s="27" t="s">
        <v>1290</v>
      </c>
      <c r="H410" s="27" t="s">
        <v>28</v>
      </c>
      <c r="I410" s="27" t="s">
        <v>257</v>
      </c>
      <c r="J410" s="30">
        <v>8800</v>
      </c>
      <c r="K410" s="27" t="s">
        <v>1312</v>
      </c>
      <c r="L410" s="31">
        <v>202410</v>
      </c>
    </row>
    <row r="411" spans="1:12">
      <c r="A411" s="27" t="s">
        <v>1313</v>
      </c>
      <c r="B411" s="27" t="s">
        <v>1299</v>
      </c>
      <c r="C411" s="27" t="s">
        <v>1299</v>
      </c>
      <c r="D411" s="27" t="s">
        <v>28</v>
      </c>
      <c r="E411" s="27" t="s">
        <v>164</v>
      </c>
      <c r="F411" s="27" t="s">
        <v>164</v>
      </c>
      <c r="G411" s="27" t="s">
        <v>1290</v>
      </c>
      <c r="H411" s="27" t="s">
        <v>28</v>
      </c>
      <c r="I411" s="27" t="s">
        <v>257</v>
      </c>
      <c r="J411" s="30">
        <v>11200</v>
      </c>
      <c r="K411" s="27" t="s">
        <v>1314</v>
      </c>
      <c r="L411" s="31">
        <v>202307</v>
      </c>
    </row>
    <row r="412" spans="1:12">
      <c r="A412" s="27" t="s">
        <v>1315</v>
      </c>
      <c r="B412" s="27" t="s">
        <v>1316</v>
      </c>
      <c r="C412" s="27" t="s">
        <v>1293</v>
      </c>
      <c r="D412" s="27" t="s">
        <v>28</v>
      </c>
      <c r="E412" s="27" t="s">
        <v>164</v>
      </c>
      <c r="F412" s="27" t="s">
        <v>164</v>
      </c>
      <c r="G412" s="27" t="s">
        <v>1290</v>
      </c>
      <c r="H412" s="27" t="s">
        <v>28</v>
      </c>
      <c r="I412" s="27" t="s">
        <v>262</v>
      </c>
      <c r="J412" s="30">
        <v>7000</v>
      </c>
      <c r="K412" s="27" t="s">
        <v>1258</v>
      </c>
      <c r="L412" s="31">
        <v>201308</v>
      </c>
    </row>
    <row r="413" spans="1:12">
      <c r="A413" s="27" t="s">
        <v>1317</v>
      </c>
      <c r="B413" s="27" t="s">
        <v>1289</v>
      </c>
      <c r="C413" s="27" t="s">
        <v>1289</v>
      </c>
      <c r="D413" s="27" t="s">
        <v>28</v>
      </c>
      <c r="E413" s="27" t="s">
        <v>164</v>
      </c>
      <c r="F413" s="27" t="s">
        <v>164</v>
      </c>
      <c r="G413" s="27" t="s">
        <v>1290</v>
      </c>
      <c r="H413" s="27" t="s">
        <v>28</v>
      </c>
      <c r="I413" s="27" t="s">
        <v>257</v>
      </c>
      <c r="J413" s="30">
        <v>10500</v>
      </c>
      <c r="K413" s="27" t="s">
        <v>1318</v>
      </c>
      <c r="L413" s="31">
        <v>201810</v>
      </c>
    </row>
    <row r="414" spans="1:12">
      <c r="A414" s="27" t="s">
        <v>1319</v>
      </c>
      <c r="B414" s="27" t="s">
        <v>1289</v>
      </c>
      <c r="C414" s="27" t="s">
        <v>1289</v>
      </c>
      <c r="D414" s="27" t="s">
        <v>28</v>
      </c>
      <c r="E414" s="27" t="s">
        <v>164</v>
      </c>
      <c r="F414" s="27" t="s">
        <v>164</v>
      </c>
      <c r="G414" s="27" t="s">
        <v>1290</v>
      </c>
      <c r="H414" s="27" t="s">
        <v>28</v>
      </c>
      <c r="I414" s="27" t="s">
        <v>257</v>
      </c>
      <c r="J414" s="30">
        <v>12200</v>
      </c>
      <c r="K414" s="27" t="s">
        <v>1320</v>
      </c>
      <c r="L414" s="31">
        <v>201010</v>
      </c>
    </row>
    <row r="415" spans="1:12">
      <c r="A415" s="27" t="s">
        <v>1321</v>
      </c>
      <c r="B415" s="27" t="s">
        <v>1301</v>
      </c>
      <c r="C415" s="27" t="s">
        <v>1301</v>
      </c>
      <c r="D415" s="27" t="s">
        <v>28</v>
      </c>
      <c r="E415" s="27" t="s">
        <v>164</v>
      </c>
      <c r="F415" s="27" t="s">
        <v>164</v>
      </c>
      <c r="G415" s="27" t="s">
        <v>1290</v>
      </c>
      <c r="H415" s="27" t="s">
        <v>28</v>
      </c>
      <c r="I415" s="27" t="s">
        <v>257</v>
      </c>
      <c r="J415" s="30">
        <v>8900</v>
      </c>
      <c r="K415" s="27" t="s">
        <v>1322</v>
      </c>
      <c r="L415" s="31">
        <v>202403</v>
      </c>
    </row>
    <row r="416" spans="1:12">
      <c r="A416" s="27" t="s">
        <v>1323</v>
      </c>
      <c r="B416" s="27" t="s">
        <v>1289</v>
      </c>
      <c r="C416" s="27" t="s">
        <v>1289</v>
      </c>
      <c r="D416" s="27" t="s">
        <v>28</v>
      </c>
      <c r="E416" s="27" t="s">
        <v>164</v>
      </c>
      <c r="F416" s="27" t="s">
        <v>164</v>
      </c>
      <c r="G416" s="27" t="s">
        <v>1290</v>
      </c>
      <c r="H416" s="27" t="s">
        <v>28</v>
      </c>
      <c r="I416" s="27" t="s">
        <v>257</v>
      </c>
      <c r="J416" s="30">
        <v>10100</v>
      </c>
      <c r="K416" s="27" t="s">
        <v>1324</v>
      </c>
      <c r="L416" s="31">
        <v>201202</v>
      </c>
    </row>
    <row r="417" spans="1:12">
      <c r="A417" s="27" t="s">
        <v>1325</v>
      </c>
      <c r="B417" s="27" t="s">
        <v>1289</v>
      </c>
      <c r="C417" s="27" t="s">
        <v>1289</v>
      </c>
      <c r="D417" s="27" t="s">
        <v>28</v>
      </c>
      <c r="E417" s="27" t="s">
        <v>164</v>
      </c>
      <c r="F417" s="27" t="s">
        <v>164</v>
      </c>
      <c r="G417" s="27" t="s">
        <v>1290</v>
      </c>
      <c r="H417" s="27" t="s">
        <v>28</v>
      </c>
      <c r="I417" s="27" t="s">
        <v>257</v>
      </c>
      <c r="J417" s="30">
        <v>9300</v>
      </c>
      <c r="K417" s="27" t="s">
        <v>1326</v>
      </c>
      <c r="L417" s="31">
        <v>202401</v>
      </c>
    </row>
    <row r="418" spans="1:12">
      <c r="A418" s="27" t="s">
        <v>1327</v>
      </c>
      <c r="B418" s="27" t="s">
        <v>1299</v>
      </c>
      <c r="C418" s="27" t="s">
        <v>1299</v>
      </c>
      <c r="D418" s="27" t="s">
        <v>28</v>
      </c>
      <c r="E418" s="27" t="s">
        <v>164</v>
      </c>
      <c r="F418" s="27" t="s">
        <v>164</v>
      </c>
      <c r="G418" s="27" t="s">
        <v>1290</v>
      </c>
      <c r="H418" s="27" t="s">
        <v>28</v>
      </c>
      <c r="I418" s="27" t="s">
        <v>257</v>
      </c>
      <c r="J418" s="30">
        <v>9500</v>
      </c>
      <c r="K418" s="27" t="s">
        <v>1029</v>
      </c>
      <c r="L418" s="31">
        <v>201207</v>
      </c>
    </row>
    <row r="419" spans="1:12">
      <c r="A419" s="27" t="s">
        <v>1328</v>
      </c>
      <c r="B419" s="27" t="s">
        <v>1304</v>
      </c>
      <c r="C419" s="27" t="s">
        <v>1304</v>
      </c>
      <c r="D419" s="27" t="s">
        <v>28</v>
      </c>
      <c r="E419" s="27" t="s">
        <v>164</v>
      </c>
      <c r="F419" s="27" t="s">
        <v>164</v>
      </c>
      <c r="G419" s="27" t="s">
        <v>1290</v>
      </c>
      <c r="H419" s="27" t="s">
        <v>28</v>
      </c>
      <c r="I419" s="27" t="s">
        <v>257</v>
      </c>
      <c r="J419" s="30">
        <v>9100</v>
      </c>
      <c r="K419" s="27" t="s">
        <v>1329</v>
      </c>
      <c r="L419" s="31">
        <v>201109</v>
      </c>
    </row>
    <row r="420" spans="1:12">
      <c r="A420" s="27" t="s">
        <v>1330</v>
      </c>
      <c r="B420" s="27" t="s">
        <v>1331</v>
      </c>
      <c r="C420" s="27" t="s">
        <v>1289</v>
      </c>
      <c r="D420" s="27" t="s">
        <v>28</v>
      </c>
      <c r="E420" s="27" t="s">
        <v>164</v>
      </c>
      <c r="F420" s="27" t="s">
        <v>164</v>
      </c>
      <c r="G420" s="27" t="s">
        <v>1290</v>
      </c>
      <c r="H420" s="27" t="s">
        <v>28</v>
      </c>
      <c r="I420" s="27" t="s">
        <v>262</v>
      </c>
      <c r="J420" s="30">
        <v>6700</v>
      </c>
      <c r="K420" s="27" t="s">
        <v>1332</v>
      </c>
      <c r="L420" s="31">
        <v>201012</v>
      </c>
    </row>
    <row r="421" spans="1:12">
      <c r="A421" s="27" t="s">
        <v>1333</v>
      </c>
      <c r="B421" s="27" t="s">
        <v>1299</v>
      </c>
      <c r="C421" s="27" t="s">
        <v>1299</v>
      </c>
      <c r="D421" s="27" t="s">
        <v>28</v>
      </c>
      <c r="E421" s="27" t="s">
        <v>164</v>
      </c>
      <c r="F421" s="27" t="s">
        <v>164</v>
      </c>
      <c r="G421" s="27" t="s">
        <v>1290</v>
      </c>
      <c r="H421" s="27" t="s">
        <v>28</v>
      </c>
      <c r="I421" s="27" t="s">
        <v>257</v>
      </c>
      <c r="J421" s="30">
        <v>8900</v>
      </c>
      <c r="K421" s="27" t="s">
        <v>1334</v>
      </c>
      <c r="L421" s="31">
        <v>201211</v>
      </c>
    </row>
    <row r="422" spans="1:12">
      <c r="A422" s="27" t="s">
        <v>1335</v>
      </c>
      <c r="B422" s="27" t="s">
        <v>1297</v>
      </c>
      <c r="C422" s="27" t="s">
        <v>1297</v>
      </c>
      <c r="D422" s="27" t="s">
        <v>28</v>
      </c>
      <c r="E422" s="27" t="s">
        <v>164</v>
      </c>
      <c r="F422" s="27" t="s">
        <v>164</v>
      </c>
      <c r="G422" s="27" t="s">
        <v>1290</v>
      </c>
      <c r="H422" s="27" t="s">
        <v>28</v>
      </c>
      <c r="I422" s="27" t="s">
        <v>257</v>
      </c>
      <c r="J422" s="30">
        <v>8800</v>
      </c>
      <c r="K422" s="27" t="s">
        <v>1336</v>
      </c>
      <c r="L422" s="31">
        <v>200807</v>
      </c>
    </row>
    <row r="423" spans="1:12">
      <c r="A423" s="27" t="s">
        <v>1337</v>
      </c>
      <c r="B423" s="27" t="s">
        <v>1299</v>
      </c>
      <c r="C423" s="27" t="s">
        <v>1299</v>
      </c>
      <c r="D423" s="27" t="s">
        <v>28</v>
      </c>
      <c r="E423" s="27" t="s">
        <v>164</v>
      </c>
      <c r="F423" s="27" t="s">
        <v>164</v>
      </c>
      <c r="G423" s="27" t="s">
        <v>1290</v>
      </c>
      <c r="H423" s="27" t="s">
        <v>28</v>
      </c>
      <c r="I423" s="27" t="s">
        <v>257</v>
      </c>
      <c r="J423" s="30">
        <v>7000</v>
      </c>
      <c r="K423" s="27" t="s">
        <v>1338</v>
      </c>
      <c r="L423" s="31">
        <v>202305</v>
      </c>
    </row>
    <row r="424" spans="1:12">
      <c r="A424" s="27" t="s">
        <v>1339</v>
      </c>
      <c r="B424" s="27" t="s">
        <v>1297</v>
      </c>
      <c r="C424" s="27" t="s">
        <v>1297</v>
      </c>
      <c r="D424" s="27" t="s">
        <v>28</v>
      </c>
      <c r="E424" s="27" t="s">
        <v>164</v>
      </c>
      <c r="F424" s="27" t="s">
        <v>164</v>
      </c>
      <c r="G424" s="27" t="s">
        <v>1290</v>
      </c>
      <c r="H424" s="27" t="s">
        <v>28</v>
      </c>
      <c r="I424" s="27" t="s">
        <v>257</v>
      </c>
      <c r="J424" s="30">
        <v>8200</v>
      </c>
      <c r="K424" s="27" t="s">
        <v>907</v>
      </c>
      <c r="L424" s="31">
        <v>202311</v>
      </c>
    </row>
    <row r="425" spans="1:12">
      <c r="A425" s="27" t="s">
        <v>1340</v>
      </c>
      <c r="B425" s="27" t="s">
        <v>1293</v>
      </c>
      <c r="C425" s="27" t="s">
        <v>1293</v>
      </c>
      <c r="D425" s="27" t="s">
        <v>28</v>
      </c>
      <c r="E425" s="27" t="s">
        <v>164</v>
      </c>
      <c r="F425" s="27" t="s">
        <v>164</v>
      </c>
      <c r="G425" s="27" t="s">
        <v>1290</v>
      </c>
      <c r="H425" s="27" t="s">
        <v>28</v>
      </c>
      <c r="I425" s="27" t="s">
        <v>257</v>
      </c>
      <c r="J425" s="30">
        <v>9600</v>
      </c>
      <c r="K425" s="27" t="s">
        <v>1341</v>
      </c>
      <c r="L425" s="31">
        <v>202306</v>
      </c>
    </row>
    <row r="426" spans="1:12">
      <c r="A426" s="27" t="s">
        <v>1342</v>
      </c>
      <c r="B426" s="27" t="s">
        <v>1301</v>
      </c>
      <c r="C426" s="27" t="s">
        <v>1301</v>
      </c>
      <c r="D426" s="27" t="s">
        <v>28</v>
      </c>
      <c r="E426" s="27" t="s">
        <v>164</v>
      </c>
      <c r="F426" s="27" t="s">
        <v>164</v>
      </c>
      <c r="G426" s="27" t="s">
        <v>1290</v>
      </c>
      <c r="H426" s="27" t="s">
        <v>28</v>
      </c>
      <c r="I426" s="27" t="s">
        <v>257</v>
      </c>
      <c r="J426" s="30">
        <v>12000</v>
      </c>
      <c r="K426" s="27" t="s">
        <v>1343</v>
      </c>
      <c r="L426" s="31">
        <v>201206</v>
      </c>
    </row>
    <row r="427" spans="1:12">
      <c r="A427" s="27" t="s">
        <v>1344</v>
      </c>
      <c r="B427" s="27" t="s">
        <v>1345</v>
      </c>
      <c r="C427" s="27" t="s">
        <v>1304</v>
      </c>
      <c r="D427" s="27" t="s">
        <v>28</v>
      </c>
      <c r="E427" s="27" t="s">
        <v>164</v>
      </c>
      <c r="F427" s="27" t="s">
        <v>164</v>
      </c>
      <c r="G427" s="27" t="s">
        <v>1290</v>
      </c>
      <c r="H427" s="27" t="s">
        <v>28</v>
      </c>
      <c r="I427" s="27" t="s">
        <v>289</v>
      </c>
      <c r="J427" s="30">
        <v>22600</v>
      </c>
      <c r="K427" s="27" t="s">
        <v>1346</v>
      </c>
      <c r="L427" s="31">
        <v>202101</v>
      </c>
    </row>
    <row r="428" spans="1:12">
      <c r="A428" s="27" t="s">
        <v>1347</v>
      </c>
      <c r="B428" s="27" t="s">
        <v>1348</v>
      </c>
      <c r="C428" s="27" t="s">
        <v>1348</v>
      </c>
      <c r="D428" s="27" t="s">
        <v>194</v>
      </c>
      <c r="E428" s="27" t="s">
        <v>193</v>
      </c>
      <c r="F428" s="27" t="s">
        <v>193</v>
      </c>
      <c r="G428" s="27" t="s">
        <v>1290</v>
      </c>
      <c r="H428" s="27" t="s">
        <v>30</v>
      </c>
      <c r="I428" s="27" t="s">
        <v>257</v>
      </c>
      <c r="J428" s="30">
        <v>11300</v>
      </c>
      <c r="K428" s="27" t="s">
        <v>1349</v>
      </c>
      <c r="L428" s="31">
        <v>200805</v>
      </c>
    </row>
    <row r="429" spans="1:12">
      <c r="A429" s="27" t="s">
        <v>1350</v>
      </c>
      <c r="B429" s="27" t="s">
        <v>1351</v>
      </c>
      <c r="C429" s="27" t="s">
        <v>1348</v>
      </c>
      <c r="D429" s="27" t="s">
        <v>194</v>
      </c>
      <c r="E429" s="27" t="s">
        <v>193</v>
      </c>
      <c r="F429" s="27" t="s">
        <v>193</v>
      </c>
      <c r="G429" s="27" t="s">
        <v>1290</v>
      </c>
      <c r="H429" s="27" t="s">
        <v>30</v>
      </c>
      <c r="I429" s="27" t="s">
        <v>289</v>
      </c>
      <c r="J429" s="30">
        <v>18700</v>
      </c>
      <c r="K429" s="27" t="s">
        <v>1352</v>
      </c>
      <c r="L429" s="31">
        <v>200912</v>
      </c>
    </row>
    <row r="430" spans="1:12">
      <c r="A430" s="27" t="s">
        <v>1353</v>
      </c>
      <c r="B430" s="27" t="s">
        <v>1354</v>
      </c>
      <c r="C430" s="27" t="s">
        <v>1355</v>
      </c>
      <c r="D430" s="27" t="s">
        <v>194</v>
      </c>
      <c r="E430" s="27" t="s">
        <v>193</v>
      </c>
      <c r="F430" s="27" t="s">
        <v>193</v>
      </c>
      <c r="G430" s="27" t="s">
        <v>1290</v>
      </c>
      <c r="H430" s="27" t="s">
        <v>30</v>
      </c>
      <c r="I430" s="27" t="s">
        <v>262</v>
      </c>
      <c r="J430" s="30">
        <v>5000</v>
      </c>
      <c r="K430" s="27" t="s">
        <v>1097</v>
      </c>
      <c r="L430" s="31">
        <v>202601</v>
      </c>
    </row>
    <row r="431" spans="1:12">
      <c r="A431" s="27" t="s">
        <v>1356</v>
      </c>
      <c r="B431" s="27" t="s">
        <v>1357</v>
      </c>
      <c r="C431" s="27" t="s">
        <v>1348</v>
      </c>
      <c r="D431" s="27" t="s">
        <v>194</v>
      </c>
      <c r="E431" s="27" t="s">
        <v>193</v>
      </c>
      <c r="F431" s="27" t="s">
        <v>193</v>
      </c>
      <c r="G431" s="27" t="s">
        <v>1290</v>
      </c>
      <c r="H431" s="27" t="s">
        <v>30</v>
      </c>
      <c r="I431" s="27" t="s">
        <v>262</v>
      </c>
      <c r="J431" s="30">
        <v>4000</v>
      </c>
      <c r="K431" s="27" t="s">
        <v>1358</v>
      </c>
      <c r="L431" s="31">
        <v>202503</v>
      </c>
    </row>
    <row r="432" spans="1:12">
      <c r="A432" s="27" t="s">
        <v>1359</v>
      </c>
      <c r="B432" s="27" t="s">
        <v>1351</v>
      </c>
      <c r="C432" s="27" t="s">
        <v>1348</v>
      </c>
      <c r="D432" s="27" t="s">
        <v>194</v>
      </c>
      <c r="E432" s="27" t="s">
        <v>193</v>
      </c>
      <c r="F432" s="27" t="s">
        <v>193</v>
      </c>
      <c r="G432" s="27" t="s">
        <v>1290</v>
      </c>
      <c r="H432" s="27" t="s">
        <v>30</v>
      </c>
      <c r="I432" s="27" t="s">
        <v>289</v>
      </c>
      <c r="J432" s="30">
        <v>22800</v>
      </c>
      <c r="K432" s="27" t="s">
        <v>1360</v>
      </c>
      <c r="L432" s="31">
        <v>202109</v>
      </c>
    </row>
    <row r="433" spans="1:12">
      <c r="A433" s="27" t="s">
        <v>1361</v>
      </c>
      <c r="B433" s="27" t="s">
        <v>1354</v>
      </c>
      <c r="C433" s="27" t="s">
        <v>1355</v>
      </c>
      <c r="D433" s="27" t="s">
        <v>194</v>
      </c>
      <c r="E433" s="27" t="s">
        <v>193</v>
      </c>
      <c r="F433" s="27" t="s">
        <v>193</v>
      </c>
      <c r="G433" s="27" t="s">
        <v>1290</v>
      </c>
      <c r="H433" s="27" t="s">
        <v>30</v>
      </c>
      <c r="I433" s="27" t="s">
        <v>262</v>
      </c>
      <c r="J433" s="30">
        <v>6200</v>
      </c>
      <c r="K433" s="27" t="s">
        <v>1362</v>
      </c>
      <c r="L433" s="31">
        <v>201304</v>
      </c>
    </row>
    <row r="434" spans="1:12">
      <c r="A434" s="27" t="s">
        <v>1363</v>
      </c>
      <c r="B434" s="27" t="s">
        <v>1355</v>
      </c>
      <c r="C434" s="27" t="s">
        <v>1355</v>
      </c>
      <c r="D434" s="27" t="s">
        <v>194</v>
      </c>
      <c r="E434" s="27" t="s">
        <v>193</v>
      </c>
      <c r="F434" s="27" t="s">
        <v>193</v>
      </c>
      <c r="G434" s="27" t="s">
        <v>1290</v>
      </c>
      <c r="H434" s="27" t="s">
        <v>30</v>
      </c>
      <c r="I434" s="27" t="s">
        <v>257</v>
      </c>
      <c r="J434" s="30">
        <v>12000</v>
      </c>
      <c r="K434" s="27" t="s">
        <v>1364</v>
      </c>
      <c r="L434" s="31">
        <v>202404</v>
      </c>
    </row>
    <row r="435" spans="1:12">
      <c r="A435" s="27" t="s">
        <v>1365</v>
      </c>
      <c r="B435" s="27" t="s">
        <v>1366</v>
      </c>
      <c r="C435" s="27" t="s">
        <v>1366</v>
      </c>
      <c r="D435" s="27" t="s">
        <v>194</v>
      </c>
      <c r="E435" s="27" t="s">
        <v>193</v>
      </c>
      <c r="F435" s="27" t="s">
        <v>193</v>
      </c>
      <c r="G435" s="27" t="s">
        <v>1290</v>
      </c>
      <c r="H435" s="27" t="s">
        <v>30</v>
      </c>
      <c r="I435" s="27" t="s">
        <v>257</v>
      </c>
      <c r="J435" s="30">
        <v>9200</v>
      </c>
      <c r="K435" s="27" t="s">
        <v>1141</v>
      </c>
      <c r="L435" s="31">
        <v>202110</v>
      </c>
    </row>
    <row r="436" spans="1:12">
      <c r="A436" s="27" t="s">
        <v>1367</v>
      </c>
      <c r="B436" s="27" t="s">
        <v>1355</v>
      </c>
      <c r="C436" s="27" t="s">
        <v>1355</v>
      </c>
      <c r="D436" s="27" t="s">
        <v>194</v>
      </c>
      <c r="E436" s="27" t="s">
        <v>193</v>
      </c>
      <c r="F436" s="27" t="s">
        <v>193</v>
      </c>
      <c r="G436" s="27" t="s">
        <v>1290</v>
      </c>
      <c r="H436" s="27" t="s">
        <v>30</v>
      </c>
      <c r="I436" s="27" t="s">
        <v>257</v>
      </c>
      <c r="J436" s="30">
        <v>11100</v>
      </c>
      <c r="K436" s="27" t="s">
        <v>1368</v>
      </c>
      <c r="L436" s="31">
        <v>200905</v>
      </c>
    </row>
    <row r="437" spans="1:12">
      <c r="A437" s="27" t="s">
        <v>1369</v>
      </c>
      <c r="B437" s="27" t="s">
        <v>1370</v>
      </c>
      <c r="C437" s="27" t="s">
        <v>1370</v>
      </c>
      <c r="D437" s="27" t="s">
        <v>182</v>
      </c>
      <c r="E437" s="27" t="s">
        <v>181</v>
      </c>
      <c r="F437" s="27" t="s">
        <v>181</v>
      </c>
      <c r="G437" s="27" t="s">
        <v>1290</v>
      </c>
      <c r="H437" s="27" t="s">
        <v>29</v>
      </c>
      <c r="I437" s="27" t="s">
        <v>257</v>
      </c>
      <c r="J437" s="30">
        <v>6600</v>
      </c>
      <c r="K437" s="27" t="s">
        <v>1371</v>
      </c>
      <c r="L437" s="31">
        <v>200712</v>
      </c>
    </row>
    <row r="438" spans="1:12">
      <c r="A438" s="27" t="s">
        <v>1372</v>
      </c>
      <c r="B438" s="27" t="s">
        <v>860</v>
      </c>
      <c r="C438" s="27" t="s">
        <v>861</v>
      </c>
      <c r="D438" s="27" t="s">
        <v>182</v>
      </c>
      <c r="E438" s="27" t="s">
        <v>181</v>
      </c>
      <c r="F438" s="27" t="s">
        <v>181</v>
      </c>
      <c r="G438" s="27" t="s">
        <v>1290</v>
      </c>
      <c r="H438" s="27" t="s">
        <v>29</v>
      </c>
      <c r="I438" s="27" t="s">
        <v>262</v>
      </c>
      <c r="J438" s="30">
        <v>4500</v>
      </c>
      <c r="K438" s="27" t="s">
        <v>1373</v>
      </c>
      <c r="L438" s="31">
        <v>201403</v>
      </c>
    </row>
    <row r="439" spans="1:12">
      <c r="A439" s="27" t="s">
        <v>1374</v>
      </c>
      <c r="B439" s="27" t="s">
        <v>1375</v>
      </c>
      <c r="C439" s="27" t="s">
        <v>1375</v>
      </c>
      <c r="D439" s="27" t="s">
        <v>182</v>
      </c>
      <c r="E439" s="27" t="s">
        <v>181</v>
      </c>
      <c r="F439" s="27" t="s">
        <v>181</v>
      </c>
      <c r="G439" s="27" t="s">
        <v>1290</v>
      </c>
      <c r="H439" s="27" t="s">
        <v>29</v>
      </c>
      <c r="I439" s="27" t="s">
        <v>257</v>
      </c>
      <c r="J439" s="30">
        <v>7000</v>
      </c>
      <c r="K439" s="27" t="s">
        <v>1376</v>
      </c>
      <c r="L439" s="31">
        <v>201601</v>
      </c>
    </row>
    <row r="440" spans="1:12">
      <c r="A440" s="27" t="s">
        <v>1377</v>
      </c>
      <c r="B440" s="27" t="s">
        <v>1378</v>
      </c>
      <c r="C440" s="27" t="s">
        <v>1379</v>
      </c>
      <c r="D440" s="27" t="s">
        <v>182</v>
      </c>
      <c r="E440" s="27" t="s">
        <v>181</v>
      </c>
      <c r="F440" s="27" t="s">
        <v>181</v>
      </c>
      <c r="G440" s="27" t="s">
        <v>1290</v>
      </c>
      <c r="H440" s="27" t="s">
        <v>29</v>
      </c>
      <c r="I440" s="27" t="s">
        <v>262</v>
      </c>
      <c r="J440" s="30">
        <v>4400</v>
      </c>
      <c r="K440" s="27" t="s">
        <v>1380</v>
      </c>
      <c r="L440" s="31">
        <v>202006</v>
      </c>
    </row>
    <row r="441" spans="1:12">
      <c r="A441" s="27" t="s">
        <v>1381</v>
      </c>
      <c r="B441" s="27" t="s">
        <v>861</v>
      </c>
      <c r="C441" s="27" t="s">
        <v>861</v>
      </c>
      <c r="D441" s="27" t="s">
        <v>182</v>
      </c>
      <c r="E441" s="27" t="s">
        <v>181</v>
      </c>
      <c r="F441" s="27" t="s">
        <v>181</v>
      </c>
      <c r="G441" s="27" t="s">
        <v>1290</v>
      </c>
      <c r="H441" s="27" t="s">
        <v>29</v>
      </c>
      <c r="I441" s="27" t="s">
        <v>257</v>
      </c>
      <c r="J441" s="30">
        <v>9500</v>
      </c>
      <c r="K441" s="27" t="s">
        <v>1382</v>
      </c>
      <c r="L441" s="31">
        <v>202205</v>
      </c>
    </row>
    <row r="442" spans="1:12">
      <c r="A442" s="27" t="s">
        <v>1383</v>
      </c>
      <c r="B442" s="27" t="s">
        <v>1384</v>
      </c>
      <c r="C442" s="27" t="s">
        <v>1375</v>
      </c>
      <c r="D442" s="27" t="s">
        <v>182</v>
      </c>
      <c r="E442" s="27" t="s">
        <v>181</v>
      </c>
      <c r="F442" s="27" t="s">
        <v>181</v>
      </c>
      <c r="G442" s="27" t="s">
        <v>1290</v>
      </c>
      <c r="H442" s="27" t="s">
        <v>29</v>
      </c>
      <c r="I442" s="27" t="s">
        <v>262</v>
      </c>
      <c r="J442" s="30">
        <v>4300</v>
      </c>
      <c r="K442" s="27" t="s">
        <v>1385</v>
      </c>
      <c r="L442" s="31">
        <v>202409</v>
      </c>
    </row>
    <row r="443" spans="1:12">
      <c r="A443" s="27" t="s">
        <v>1386</v>
      </c>
      <c r="B443" s="27" t="s">
        <v>1387</v>
      </c>
      <c r="C443" s="27" t="s">
        <v>1370</v>
      </c>
      <c r="D443" s="27" t="s">
        <v>182</v>
      </c>
      <c r="E443" s="27" t="s">
        <v>181</v>
      </c>
      <c r="F443" s="27" t="s">
        <v>181</v>
      </c>
      <c r="G443" s="27" t="s">
        <v>1290</v>
      </c>
      <c r="H443" s="27" t="s">
        <v>29</v>
      </c>
      <c r="I443" s="27" t="s">
        <v>262</v>
      </c>
      <c r="J443" s="30">
        <v>7400</v>
      </c>
      <c r="K443" s="27" t="s">
        <v>835</v>
      </c>
      <c r="L443" s="31">
        <v>201010</v>
      </c>
    </row>
    <row r="444" spans="1:12">
      <c r="A444" s="27" t="s">
        <v>1388</v>
      </c>
      <c r="B444" s="27" t="s">
        <v>1379</v>
      </c>
      <c r="C444" s="27" t="s">
        <v>1379</v>
      </c>
      <c r="D444" s="27" t="s">
        <v>182</v>
      </c>
      <c r="E444" s="27" t="s">
        <v>181</v>
      </c>
      <c r="F444" s="27" t="s">
        <v>181</v>
      </c>
      <c r="G444" s="27" t="s">
        <v>1290</v>
      </c>
      <c r="H444" s="27" t="s">
        <v>29</v>
      </c>
      <c r="I444" s="27" t="s">
        <v>257</v>
      </c>
      <c r="J444" s="30">
        <v>10100</v>
      </c>
      <c r="K444" s="27" t="s">
        <v>1389</v>
      </c>
      <c r="L444" s="31">
        <v>201001</v>
      </c>
    </row>
    <row r="445" spans="1:12">
      <c r="A445" s="27" t="s">
        <v>1390</v>
      </c>
      <c r="B445" s="27" t="s">
        <v>1378</v>
      </c>
      <c r="C445" s="27" t="s">
        <v>1379</v>
      </c>
      <c r="D445" s="27" t="s">
        <v>182</v>
      </c>
      <c r="E445" s="27" t="s">
        <v>181</v>
      </c>
      <c r="F445" s="27" t="s">
        <v>181</v>
      </c>
      <c r="G445" s="27" t="s">
        <v>1290</v>
      </c>
      <c r="H445" s="27" t="s">
        <v>29</v>
      </c>
      <c r="I445" s="27" t="s">
        <v>262</v>
      </c>
      <c r="J445" s="30">
        <v>7800</v>
      </c>
      <c r="K445" s="27" t="s">
        <v>1391</v>
      </c>
      <c r="L445" s="31">
        <v>201608</v>
      </c>
    </row>
    <row r="446" spans="1:12">
      <c r="A446" s="27" t="s">
        <v>1392</v>
      </c>
      <c r="B446" s="27" t="s">
        <v>1393</v>
      </c>
      <c r="C446" s="27" t="s">
        <v>1393</v>
      </c>
      <c r="D446" s="27" t="s">
        <v>182</v>
      </c>
      <c r="E446" s="27" t="s">
        <v>181</v>
      </c>
      <c r="F446" s="27" t="s">
        <v>181</v>
      </c>
      <c r="G446" s="27" t="s">
        <v>1290</v>
      </c>
      <c r="H446" s="27" t="s">
        <v>29</v>
      </c>
      <c r="I446" s="27" t="s">
        <v>257</v>
      </c>
      <c r="J446" s="30">
        <v>8600</v>
      </c>
      <c r="K446" s="27" t="s">
        <v>1394</v>
      </c>
      <c r="L446" s="31">
        <v>201408</v>
      </c>
    </row>
    <row r="447" spans="1:12">
      <c r="A447" s="27" t="s">
        <v>1395</v>
      </c>
      <c r="B447" s="27" t="s">
        <v>1370</v>
      </c>
      <c r="C447" s="27" t="s">
        <v>1370</v>
      </c>
      <c r="D447" s="27" t="s">
        <v>182</v>
      </c>
      <c r="E447" s="27" t="s">
        <v>181</v>
      </c>
      <c r="F447" s="27" t="s">
        <v>181</v>
      </c>
      <c r="G447" s="27" t="s">
        <v>1290</v>
      </c>
      <c r="H447" s="27" t="s">
        <v>29</v>
      </c>
      <c r="I447" s="27" t="s">
        <v>257</v>
      </c>
      <c r="J447" s="30">
        <v>11300</v>
      </c>
      <c r="K447" s="27" t="s">
        <v>1396</v>
      </c>
      <c r="L447" s="31">
        <v>201707</v>
      </c>
    </row>
    <row r="448" spans="1:12">
      <c r="A448" s="27" t="s">
        <v>1397</v>
      </c>
      <c r="B448" s="27" t="s">
        <v>1375</v>
      </c>
      <c r="C448" s="27" t="s">
        <v>1375</v>
      </c>
      <c r="D448" s="27" t="s">
        <v>182</v>
      </c>
      <c r="E448" s="27" t="s">
        <v>181</v>
      </c>
      <c r="F448" s="27" t="s">
        <v>181</v>
      </c>
      <c r="G448" s="27" t="s">
        <v>1290</v>
      </c>
      <c r="H448" s="27" t="s">
        <v>29</v>
      </c>
      <c r="I448" s="27" t="s">
        <v>257</v>
      </c>
      <c r="J448" s="30">
        <v>12000</v>
      </c>
      <c r="K448" s="27" t="s">
        <v>1398</v>
      </c>
      <c r="L448" s="31">
        <v>200608</v>
      </c>
    </row>
    <row r="449" spans="1:12">
      <c r="A449" s="27" t="s">
        <v>1399</v>
      </c>
      <c r="B449" s="27" t="s">
        <v>861</v>
      </c>
      <c r="C449" s="27" t="s">
        <v>861</v>
      </c>
      <c r="D449" s="27" t="s">
        <v>182</v>
      </c>
      <c r="E449" s="27" t="s">
        <v>181</v>
      </c>
      <c r="F449" s="27" t="s">
        <v>181</v>
      </c>
      <c r="G449" s="27" t="s">
        <v>1290</v>
      </c>
      <c r="H449" s="27" t="s">
        <v>29</v>
      </c>
      <c r="I449" s="27" t="s">
        <v>257</v>
      </c>
      <c r="J449" s="30">
        <v>10900</v>
      </c>
      <c r="K449" s="27" t="s">
        <v>1240</v>
      </c>
      <c r="L449" s="31">
        <v>201507</v>
      </c>
    </row>
    <row r="450" spans="1:12">
      <c r="A450" s="27" t="s">
        <v>1400</v>
      </c>
      <c r="B450" s="27" t="s">
        <v>1401</v>
      </c>
      <c r="C450" s="27" t="s">
        <v>1393</v>
      </c>
      <c r="D450" s="27" t="s">
        <v>182</v>
      </c>
      <c r="E450" s="27" t="s">
        <v>181</v>
      </c>
      <c r="F450" s="27" t="s">
        <v>181</v>
      </c>
      <c r="G450" s="27" t="s">
        <v>1290</v>
      </c>
      <c r="H450" s="27" t="s">
        <v>29</v>
      </c>
      <c r="I450" s="27" t="s">
        <v>262</v>
      </c>
      <c r="J450" s="30">
        <v>4300</v>
      </c>
      <c r="K450" s="27" t="s">
        <v>1402</v>
      </c>
      <c r="L450" s="31">
        <v>201911</v>
      </c>
    </row>
    <row r="451" spans="1:12">
      <c r="A451" s="27" t="s">
        <v>1403</v>
      </c>
      <c r="B451" s="27" t="s">
        <v>1370</v>
      </c>
      <c r="C451" s="27" t="s">
        <v>1370</v>
      </c>
      <c r="D451" s="27" t="s">
        <v>182</v>
      </c>
      <c r="E451" s="27" t="s">
        <v>181</v>
      </c>
      <c r="F451" s="27" t="s">
        <v>181</v>
      </c>
      <c r="G451" s="27" t="s">
        <v>1290</v>
      </c>
      <c r="H451" s="27" t="s">
        <v>29</v>
      </c>
      <c r="I451" s="27" t="s">
        <v>257</v>
      </c>
      <c r="J451" s="30">
        <v>12300</v>
      </c>
      <c r="K451" s="27" t="s">
        <v>1404</v>
      </c>
      <c r="L451" s="31">
        <v>202509</v>
      </c>
    </row>
    <row r="452" spans="1:12">
      <c r="A452" s="27" t="s">
        <v>1405</v>
      </c>
      <c r="B452" s="27" t="s">
        <v>1387</v>
      </c>
      <c r="C452" s="27" t="s">
        <v>1370</v>
      </c>
      <c r="D452" s="27" t="s">
        <v>182</v>
      </c>
      <c r="E452" s="27" t="s">
        <v>181</v>
      </c>
      <c r="F452" s="27" t="s">
        <v>181</v>
      </c>
      <c r="G452" s="27" t="s">
        <v>1290</v>
      </c>
      <c r="H452" s="27" t="s">
        <v>29</v>
      </c>
      <c r="I452" s="27" t="s">
        <v>262</v>
      </c>
      <c r="J452" s="30">
        <v>4700</v>
      </c>
      <c r="K452" s="27" t="s">
        <v>1406</v>
      </c>
      <c r="L452" s="31">
        <v>202605</v>
      </c>
    </row>
    <row r="453" spans="1:12">
      <c r="A453" s="27" t="s">
        <v>1407</v>
      </c>
      <c r="B453" s="27" t="s">
        <v>1379</v>
      </c>
      <c r="C453" s="27" t="s">
        <v>1379</v>
      </c>
      <c r="D453" s="27" t="s">
        <v>182</v>
      </c>
      <c r="E453" s="27" t="s">
        <v>181</v>
      </c>
      <c r="F453" s="27" t="s">
        <v>181</v>
      </c>
      <c r="G453" s="27" t="s">
        <v>1290</v>
      </c>
      <c r="H453" s="27" t="s">
        <v>29</v>
      </c>
      <c r="I453" s="27" t="s">
        <v>257</v>
      </c>
      <c r="J453" s="30">
        <v>8200</v>
      </c>
      <c r="K453" s="27" t="s">
        <v>1408</v>
      </c>
      <c r="L453" s="31">
        <v>200901</v>
      </c>
    </row>
    <row r="454" spans="1:12">
      <c r="A454" s="27" t="s">
        <v>1409</v>
      </c>
      <c r="B454" s="27" t="s">
        <v>1393</v>
      </c>
      <c r="C454" s="27" t="s">
        <v>1393</v>
      </c>
      <c r="D454" s="27" t="s">
        <v>182</v>
      </c>
      <c r="E454" s="27" t="s">
        <v>181</v>
      </c>
      <c r="F454" s="27" t="s">
        <v>181</v>
      </c>
      <c r="G454" s="27" t="s">
        <v>1290</v>
      </c>
      <c r="H454" s="27" t="s">
        <v>29</v>
      </c>
      <c r="I454" s="27" t="s">
        <v>257</v>
      </c>
      <c r="J454" s="30">
        <v>10000</v>
      </c>
      <c r="K454" s="27" t="s">
        <v>1410</v>
      </c>
      <c r="L454" s="31">
        <v>202509</v>
      </c>
    </row>
    <row r="455" spans="1:12">
      <c r="A455" s="27" t="s">
        <v>1411</v>
      </c>
      <c r="B455" s="27" t="s">
        <v>1412</v>
      </c>
      <c r="C455" s="27" t="s">
        <v>1412</v>
      </c>
      <c r="D455" s="27" t="s">
        <v>184</v>
      </c>
      <c r="E455" s="27" t="s">
        <v>183</v>
      </c>
      <c r="F455" s="27" t="s">
        <v>183</v>
      </c>
      <c r="G455" s="27" t="s">
        <v>1290</v>
      </c>
      <c r="H455" s="27" t="s">
        <v>29</v>
      </c>
      <c r="I455" s="27" t="s">
        <v>257</v>
      </c>
      <c r="J455" s="30">
        <v>11400</v>
      </c>
      <c r="K455" s="27" t="s">
        <v>1413</v>
      </c>
      <c r="L455" s="31">
        <v>201205</v>
      </c>
    </row>
    <row r="456" spans="1:12">
      <c r="A456" s="27" t="s">
        <v>1414</v>
      </c>
      <c r="B456" s="27" t="s">
        <v>1412</v>
      </c>
      <c r="C456" s="27" t="s">
        <v>1412</v>
      </c>
      <c r="D456" s="27" t="s">
        <v>184</v>
      </c>
      <c r="E456" s="27" t="s">
        <v>183</v>
      </c>
      <c r="F456" s="27" t="s">
        <v>183</v>
      </c>
      <c r="G456" s="27" t="s">
        <v>1290</v>
      </c>
      <c r="H456" s="27" t="s">
        <v>29</v>
      </c>
      <c r="I456" s="27" t="s">
        <v>257</v>
      </c>
      <c r="J456" s="30">
        <v>8000</v>
      </c>
      <c r="K456" s="27" t="s">
        <v>1415</v>
      </c>
      <c r="L456" s="31">
        <v>200905</v>
      </c>
    </row>
    <row r="457" spans="1:12">
      <c r="A457" s="27" t="s">
        <v>1416</v>
      </c>
      <c r="B457" s="27" t="s">
        <v>1417</v>
      </c>
      <c r="C457" s="27" t="s">
        <v>1417</v>
      </c>
      <c r="D457" s="27" t="s">
        <v>184</v>
      </c>
      <c r="E457" s="27" t="s">
        <v>183</v>
      </c>
      <c r="F457" s="27" t="s">
        <v>183</v>
      </c>
      <c r="G457" s="27" t="s">
        <v>1290</v>
      </c>
      <c r="H457" s="27" t="s">
        <v>29</v>
      </c>
      <c r="I457" s="27" t="s">
        <v>257</v>
      </c>
      <c r="J457" s="30">
        <v>10300</v>
      </c>
      <c r="K457" s="27" t="s">
        <v>1418</v>
      </c>
      <c r="L457" s="31">
        <v>200803</v>
      </c>
    </row>
    <row r="458" spans="1:12">
      <c r="A458" s="27" t="s">
        <v>1419</v>
      </c>
      <c r="B458" s="27" t="s">
        <v>1420</v>
      </c>
      <c r="C458" s="27" t="s">
        <v>1412</v>
      </c>
      <c r="D458" s="27" t="s">
        <v>184</v>
      </c>
      <c r="E458" s="27" t="s">
        <v>183</v>
      </c>
      <c r="F458" s="27" t="s">
        <v>183</v>
      </c>
      <c r="G458" s="27" t="s">
        <v>1290</v>
      </c>
      <c r="H458" s="27" t="s">
        <v>29</v>
      </c>
      <c r="I458" s="27" t="s">
        <v>262</v>
      </c>
      <c r="J458" s="30">
        <v>4400</v>
      </c>
      <c r="K458" s="27" t="s">
        <v>1421</v>
      </c>
      <c r="L458" s="31">
        <v>202008</v>
      </c>
    </row>
    <row r="459" spans="1:12">
      <c r="A459" s="27" t="s">
        <v>1422</v>
      </c>
      <c r="B459" s="27" t="s">
        <v>1423</v>
      </c>
      <c r="C459" s="27" t="s">
        <v>1423</v>
      </c>
      <c r="D459" s="27" t="s">
        <v>180</v>
      </c>
      <c r="E459" s="27" t="s">
        <v>179</v>
      </c>
      <c r="F459" s="27" t="s">
        <v>179</v>
      </c>
      <c r="G459" s="27" t="s">
        <v>1290</v>
      </c>
      <c r="H459" s="27" t="s">
        <v>29</v>
      </c>
      <c r="I459" s="27" t="s">
        <v>257</v>
      </c>
      <c r="J459" s="30">
        <v>9700</v>
      </c>
      <c r="K459" s="27" t="s">
        <v>1424</v>
      </c>
      <c r="L459" s="31">
        <v>201611</v>
      </c>
    </row>
    <row r="460" spans="1:12">
      <c r="A460" s="27" t="s">
        <v>1425</v>
      </c>
      <c r="B460" s="27" t="s">
        <v>1423</v>
      </c>
      <c r="C460" s="27" t="s">
        <v>1423</v>
      </c>
      <c r="D460" s="27" t="s">
        <v>180</v>
      </c>
      <c r="E460" s="27" t="s">
        <v>179</v>
      </c>
      <c r="F460" s="27" t="s">
        <v>179</v>
      </c>
      <c r="G460" s="27" t="s">
        <v>1290</v>
      </c>
      <c r="H460" s="27" t="s">
        <v>29</v>
      </c>
      <c r="I460" s="27" t="s">
        <v>257</v>
      </c>
      <c r="J460" s="30">
        <v>11900</v>
      </c>
      <c r="K460" s="27" t="s">
        <v>1426</v>
      </c>
      <c r="L460" s="31">
        <v>201312</v>
      </c>
    </row>
    <row r="461" spans="1:12">
      <c r="A461" s="27" t="s">
        <v>1427</v>
      </c>
      <c r="B461" s="27" t="s">
        <v>1428</v>
      </c>
      <c r="C461" s="27" t="s">
        <v>1429</v>
      </c>
      <c r="D461" s="27" t="s">
        <v>180</v>
      </c>
      <c r="E461" s="27" t="s">
        <v>179</v>
      </c>
      <c r="F461" s="27" t="s">
        <v>179</v>
      </c>
      <c r="G461" s="27" t="s">
        <v>1290</v>
      </c>
      <c r="H461" s="27" t="s">
        <v>29</v>
      </c>
      <c r="I461" s="27" t="s">
        <v>262</v>
      </c>
      <c r="J461" s="30">
        <v>5100</v>
      </c>
      <c r="K461" s="27" t="s">
        <v>1430</v>
      </c>
      <c r="L461" s="31">
        <v>202309</v>
      </c>
    </row>
    <row r="462" spans="1:12">
      <c r="A462" s="27" t="s">
        <v>1431</v>
      </c>
      <c r="B462" s="27" t="s">
        <v>1432</v>
      </c>
      <c r="C462" s="27" t="s">
        <v>1433</v>
      </c>
      <c r="D462" s="27" t="s">
        <v>180</v>
      </c>
      <c r="E462" s="27" t="s">
        <v>179</v>
      </c>
      <c r="F462" s="27" t="s">
        <v>179</v>
      </c>
      <c r="G462" s="27" t="s">
        <v>1290</v>
      </c>
      <c r="H462" s="27" t="s">
        <v>29</v>
      </c>
      <c r="I462" s="27" t="s">
        <v>262</v>
      </c>
      <c r="J462" s="30">
        <v>6000</v>
      </c>
      <c r="K462" s="27" t="s">
        <v>1434</v>
      </c>
      <c r="L462" s="31">
        <v>202505</v>
      </c>
    </row>
    <row r="463" spans="1:12">
      <c r="A463" s="27" t="s">
        <v>1435</v>
      </c>
      <c r="B463" s="27" t="s">
        <v>1436</v>
      </c>
      <c r="C463" s="27" t="s">
        <v>1423</v>
      </c>
      <c r="D463" s="27" t="s">
        <v>180</v>
      </c>
      <c r="E463" s="27" t="s">
        <v>179</v>
      </c>
      <c r="F463" s="27" t="s">
        <v>179</v>
      </c>
      <c r="G463" s="27" t="s">
        <v>1290</v>
      </c>
      <c r="H463" s="27" t="s">
        <v>29</v>
      </c>
      <c r="I463" s="27" t="s">
        <v>262</v>
      </c>
      <c r="J463" s="30">
        <v>6400</v>
      </c>
      <c r="K463" s="27" t="s">
        <v>1437</v>
      </c>
      <c r="L463" s="31">
        <v>201705</v>
      </c>
    </row>
    <row r="464" spans="1:12">
      <c r="A464" s="27" t="s">
        <v>1438</v>
      </c>
      <c r="B464" s="27" t="s">
        <v>1439</v>
      </c>
      <c r="C464" s="27" t="s">
        <v>1439</v>
      </c>
      <c r="D464" s="27" t="s">
        <v>180</v>
      </c>
      <c r="E464" s="27" t="s">
        <v>179</v>
      </c>
      <c r="F464" s="27" t="s">
        <v>179</v>
      </c>
      <c r="G464" s="27" t="s">
        <v>1290</v>
      </c>
      <c r="H464" s="27" t="s">
        <v>29</v>
      </c>
      <c r="I464" s="27" t="s">
        <v>257</v>
      </c>
      <c r="J464" s="30">
        <v>9500</v>
      </c>
      <c r="K464" s="27" t="s">
        <v>1440</v>
      </c>
      <c r="L464" s="31">
        <v>201605</v>
      </c>
    </row>
    <row r="465" spans="1:12">
      <c r="A465" s="27" t="s">
        <v>1441</v>
      </c>
      <c r="B465" s="27" t="s">
        <v>1432</v>
      </c>
      <c r="C465" s="27" t="s">
        <v>1433</v>
      </c>
      <c r="D465" s="27" t="s">
        <v>180</v>
      </c>
      <c r="E465" s="27" t="s">
        <v>179</v>
      </c>
      <c r="F465" s="27" t="s">
        <v>179</v>
      </c>
      <c r="G465" s="27" t="s">
        <v>1290</v>
      </c>
      <c r="H465" s="27" t="s">
        <v>29</v>
      </c>
      <c r="I465" s="27" t="s">
        <v>262</v>
      </c>
      <c r="J465" s="30">
        <v>7200</v>
      </c>
      <c r="K465" s="27" t="s">
        <v>1442</v>
      </c>
      <c r="L465" s="31">
        <v>202405</v>
      </c>
    </row>
    <row r="466" spans="1:12">
      <c r="A466" s="27" t="s">
        <v>1443</v>
      </c>
      <c r="B466" s="27" t="s">
        <v>1433</v>
      </c>
      <c r="C466" s="27" t="s">
        <v>1433</v>
      </c>
      <c r="D466" s="27" t="s">
        <v>180</v>
      </c>
      <c r="E466" s="27" t="s">
        <v>179</v>
      </c>
      <c r="F466" s="27" t="s">
        <v>179</v>
      </c>
      <c r="G466" s="27" t="s">
        <v>1290</v>
      </c>
      <c r="H466" s="27" t="s">
        <v>29</v>
      </c>
      <c r="I466" s="27" t="s">
        <v>257</v>
      </c>
      <c r="J466" s="30">
        <v>9000</v>
      </c>
      <c r="K466" s="27" t="s">
        <v>1444</v>
      </c>
      <c r="L466" s="31">
        <v>201702</v>
      </c>
    </row>
    <row r="467" spans="1:12">
      <c r="A467" s="27" t="s">
        <v>1445</v>
      </c>
      <c r="B467" s="27" t="s">
        <v>1446</v>
      </c>
      <c r="C467" s="27" t="s">
        <v>1433</v>
      </c>
      <c r="D467" s="27" t="s">
        <v>180</v>
      </c>
      <c r="E467" s="27" t="s">
        <v>179</v>
      </c>
      <c r="F467" s="27" t="s">
        <v>179</v>
      </c>
      <c r="G467" s="27" t="s">
        <v>1290</v>
      </c>
      <c r="H467" s="27" t="s">
        <v>29</v>
      </c>
      <c r="I467" s="27" t="s">
        <v>289</v>
      </c>
      <c r="J467" s="30">
        <v>25300</v>
      </c>
      <c r="K467" s="27" t="s">
        <v>1447</v>
      </c>
      <c r="L467" s="31">
        <v>200708</v>
      </c>
    </row>
    <row r="468" spans="1:12">
      <c r="A468" s="27" t="s">
        <v>1448</v>
      </c>
      <c r="B468" s="27" t="s">
        <v>1449</v>
      </c>
      <c r="C468" s="27" t="s">
        <v>1423</v>
      </c>
      <c r="D468" s="27" t="s">
        <v>180</v>
      </c>
      <c r="E468" s="27" t="s">
        <v>179</v>
      </c>
      <c r="F468" s="27" t="s">
        <v>179</v>
      </c>
      <c r="G468" s="27" t="s">
        <v>1290</v>
      </c>
      <c r="H468" s="27" t="s">
        <v>29</v>
      </c>
      <c r="I468" s="27" t="s">
        <v>289</v>
      </c>
      <c r="J468" s="30">
        <v>25800</v>
      </c>
      <c r="K468" s="27" t="s">
        <v>1450</v>
      </c>
      <c r="L468" s="31">
        <v>201903</v>
      </c>
    </row>
    <row r="469" spans="1:12">
      <c r="A469" s="27" t="s">
        <v>1451</v>
      </c>
      <c r="B469" s="27" t="s">
        <v>1436</v>
      </c>
      <c r="C469" s="27" t="s">
        <v>1423</v>
      </c>
      <c r="D469" s="27" t="s">
        <v>180</v>
      </c>
      <c r="E469" s="27" t="s">
        <v>179</v>
      </c>
      <c r="F469" s="27" t="s">
        <v>179</v>
      </c>
      <c r="G469" s="27" t="s">
        <v>1290</v>
      </c>
      <c r="H469" s="27" t="s">
        <v>29</v>
      </c>
      <c r="I469" s="27" t="s">
        <v>262</v>
      </c>
      <c r="J469" s="30">
        <v>7300</v>
      </c>
      <c r="K469" s="27" t="s">
        <v>1452</v>
      </c>
      <c r="L469" s="31">
        <v>200606</v>
      </c>
    </row>
    <row r="470" spans="1:12">
      <c r="A470" s="27" t="s">
        <v>1453</v>
      </c>
      <c r="B470" s="27" t="s">
        <v>1449</v>
      </c>
      <c r="C470" s="27" t="s">
        <v>1423</v>
      </c>
      <c r="D470" s="27" t="s">
        <v>180</v>
      </c>
      <c r="E470" s="27" t="s">
        <v>179</v>
      </c>
      <c r="F470" s="27" t="s">
        <v>179</v>
      </c>
      <c r="G470" s="27" t="s">
        <v>1290</v>
      </c>
      <c r="H470" s="27" t="s">
        <v>29</v>
      </c>
      <c r="I470" s="27" t="s">
        <v>289</v>
      </c>
      <c r="J470" s="30">
        <v>22300</v>
      </c>
      <c r="K470" s="27" t="s">
        <v>1454</v>
      </c>
      <c r="L470" s="31">
        <v>201204</v>
      </c>
    </row>
    <row r="471" spans="1:12">
      <c r="A471" s="27" t="s">
        <v>1455</v>
      </c>
      <c r="B471" s="27" t="s">
        <v>1456</v>
      </c>
      <c r="C471" s="27" t="s">
        <v>1456</v>
      </c>
      <c r="D471" s="27" t="s">
        <v>174</v>
      </c>
      <c r="E471" s="27" t="s">
        <v>173</v>
      </c>
      <c r="F471" s="27" t="s">
        <v>173</v>
      </c>
      <c r="G471" s="27" t="s">
        <v>1290</v>
      </c>
      <c r="H471" s="27" t="s">
        <v>29</v>
      </c>
      <c r="I471" s="27" t="s">
        <v>257</v>
      </c>
      <c r="J471" s="30">
        <v>9000</v>
      </c>
      <c r="K471" s="27" t="s">
        <v>1457</v>
      </c>
      <c r="L471" s="31">
        <v>201901</v>
      </c>
    </row>
    <row r="472" spans="1:12">
      <c r="A472" s="27" t="s">
        <v>1458</v>
      </c>
      <c r="B472" s="27" t="s">
        <v>1459</v>
      </c>
      <c r="C472" s="27" t="s">
        <v>1459</v>
      </c>
      <c r="D472" s="27" t="s">
        <v>174</v>
      </c>
      <c r="E472" s="27" t="s">
        <v>173</v>
      </c>
      <c r="F472" s="27" t="s">
        <v>173</v>
      </c>
      <c r="G472" s="27" t="s">
        <v>1290</v>
      </c>
      <c r="H472" s="27" t="s">
        <v>29</v>
      </c>
      <c r="I472" s="27" t="s">
        <v>257</v>
      </c>
      <c r="J472" s="30">
        <v>8600</v>
      </c>
      <c r="K472" s="27" t="s">
        <v>1460</v>
      </c>
      <c r="L472" s="31">
        <v>200605</v>
      </c>
    </row>
    <row r="473" spans="1:12">
      <c r="A473" s="27" t="s">
        <v>1461</v>
      </c>
      <c r="B473" s="27" t="s">
        <v>1462</v>
      </c>
      <c r="C473" s="27" t="s">
        <v>1463</v>
      </c>
      <c r="D473" s="27" t="s">
        <v>174</v>
      </c>
      <c r="E473" s="27" t="s">
        <v>173</v>
      </c>
      <c r="F473" s="27" t="s">
        <v>173</v>
      </c>
      <c r="G473" s="27" t="s">
        <v>1290</v>
      </c>
      <c r="H473" s="27" t="s">
        <v>29</v>
      </c>
      <c r="I473" s="27" t="s">
        <v>262</v>
      </c>
      <c r="J473" s="30">
        <v>7600</v>
      </c>
      <c r="K473" s="27" t="s">
        <v>1464</v>
      </c>
      <c r="L473" s="31">
        <v>202604</v>
      </c>
    </row>
    <row r="474" spans="1:12">
      <c r="A474" s="27" t="s">
        <v>1465</v>
      </c>
      <c r="B474" s="27" t="s">
        <v>1459</v>
      </c>
      <c r="C474" s="27" t="s">
        <v>1459</v>
      </c>
      <c r="D474" s="27" t="s">
        <v>174</v>
      </c>
      <c r="E474" s="27" t="s">
        <v>173</v>
      </c>
      <c r="F474" s="27" t="s">
        <v>173</v>
      </c>
      <c r="G474" s="27" t="s">
        <v>1290</v>
      </c>
      <c r="H474" s="27" t="s">
        <v>29</v>
      </c>
      <c r="I474" s="27" t="s">
        <v>257</v>
      </c>
      <c r="J474" s="30">
        <v>7800</v>
      </c>
      <c r="K474" s="27" t="s">
        <v>1466</v>
      </c>
      <c r="L474" s="31">
        <v>202008</v>
      </c>
    </row>
    <row r="475" spans="1:12">
      <c r="A475" s="27" t="s">
        <v>1467</v>
      </c>
      <c r="B475" s="27" t="s">
        <v>1459</v>
      </c>
      <c r="C475" s="27" t="s">
        <v>1459</v>
      </c>
      <c r="D475" s="27" t="s">
        <v>174</v>
      </c>
      <c r="E475" s="27" t="s">
        <v>173</v>
      </c>
      <c r="F475" s="27" t="s">
        <v>173</v>
      </c>
      <c r="G475" s="27" t="s">
        <v>1290</v>
      </c>
      <c r="H475" s="27" t="s">
        <v>29</v>
      </c>
      <c r="I475" s="27" t="s">
        <v>257</v>
      </c>
      <c r="J475" s="30">
        <v>7600</v>
      </c>
      <c r="K475" s="27" t="s">
        <v>1468</v>
      </c>
      <c r="L475" s="31">
        <v>202302</v>
      </c>
    </row>
    <row r="476" spans="1:12">
      <c r="A476" s="27" t="s">
        <v>1469</v>
      </c>
      <c r="B476" s="27" t="s">
        <v>1470</v>
      </c>
      <c r="C476" s="27" t="s">
        <v>1470</v>
      </c>
      <c r="D476" s="27" t="s">
        <v>174</v>
      </c>
      <c r="E476" s="27" t="s">
        <v>173</v>
      </c>
      <c r="F476" s="27" t="s">
        <v>173</v>
      </c>
      <c r="G476" s="27" t="s">
        <v>1290</v>
      </c>
      <c r="H476" s="27" t="s">
        <v>29</v>
      </c>
      <c r="I476" s="27" t="s">
        <v>257</v>
      </c>
      <c r="J476" s="30">
        <v>8200</v>
      </c>
      <c r="K476" s="27" t="s">
        <v>1471</v>
      </c>
      <c r="L476" s="31">
        <v>201108</v>
      </c>
    </row>
    <row r="477" spans="1:12">
      <c r="A477" s="27" t="s">
        <v>1472</v>
      </c>
      <c r="B477" s="27" t="s">
        <v>1462</v>
      </c>
      <c r="C477" s="27" t="s">
        <v>1463</v>
      </c>
      <c r="D477" s="27" t="s">
        <v>174</v>
      </c>
      <c r="E477" s="27" t="s">
        <v>173</v>
      </c>
      <c r="F477" s="27" t="s">
        <v>173</v>
      </c>
      <c r="G477" s="27" t="s">
        <v>1290</v>
      </c>
      <c r="H477" s="27" t="s">
        <v>29</v>
      </c>
      <c r="I477" s="27" t="s">
        <v>262</v>
      </c>
      <c r="J477" s="30">
        <v>6600</v>
      </c>
      <c r="K477" s="27" t="s">
        <v>1473</v>
      </c>
      <c r="L477" s="31">
        <v>202509</v>
      </c>
    </row>
    <row r="478" spans="1:12">
      <c r="A478" s="27" t="s">
        <v>1474</v>
      </c>
      <c r="B478" s="27" t="s">
        <v>1456</v>
      </c>
      <c r="C478" s="27" t="s">
        <v>1456</v>
      </c>
      <c r="D478" s="27" t="s">
        <v>174</v>
      </c>
      <c r="E478" s="27" t="s">
        <v>173</v>
      </c>
      <c r="F478" s="27" t="s">
        <v>173</v>
      </c>
      <c r="G478" s="27" t="s">
        <v>1290</v>
      </c>
      <c r="H478" s="27" t="s">
        <v>29</v>
      </c>
      <c r="I478" s="27" t="s">
        <v>257</v>
      </c>
      <c r="J478" s="30">
        <v>10500</v>
      </c>
      <c r="K478" s="27" t="s">
        <v>1475</v>
      </c>
      <c r="L478" s="31">
        <v>201109</v>
      </c>
    </row>
    <row r="479" spans="1:12">
      <c r="A479" s="27" t="s">
        <v>1476</v>
      </c>
      <c r="B479" s="27" t="s">
        <v>1470</v>
      </c>
      <c r="C479" s="27" t="s">
        <v>1470</v>
      </c>
      <c r="D479" s="27" t="s">
        <v>174</v>
      </c>
      <c r="E479" s="27" t="s">
        <v>173</v>
      </c>
      <c r="F479" s="27" t="s">
        <v>173</v>
      </c>
      <c r="G479" s="27" t="s">
        <v>1290</v>
      </c>
      <c r="H479" s="27" t="s">
        <v>29</v>
      </c>
      <c r="I479" s="27" t="s">
        <v>257</v>
      </c>
      <c r="J479" s="30">
        <v>11000</v>
      </c>
      <c r="K479" s="27" t="s">
        <v>1477</v>
      </c>
      <c r="L479" s="31">
        <v>201107</v>
      </c>
    </row>
    <row r="480" spans="1:12">
      <c r="A480" s="27" t="s">
        <v>1478</v>
      </c>
      <c r="B480" s="27" t="s">
        <v>1463</v>
      </c>
      <c r="C480" s="27" t="s">
        <v>1463</v>
      </c>
      <c r="D480" s="27" t="s">
        <v>174</v>
      </c>
      <c r="E480" s="27" t="s">
        <v>173</v>
      </c>
      <c r="F480" s="27" t="s">
        <v>173</v>
      </c>
      <c r="G480" s="27" t="s">
        <v>1290</v>
      </c>
      <c r="H480" s="27" t="s">
        <v>29</v>
      </c>
      <c r="I480" s="27" t="s">
        <v>257</v>
      </c>
      <c r="J480" s="30">
        <v>10800</v>
      </c>
      <c r="K480" s="27" t="s">
        <v>1479</v>
      </c>
      <c r="L480" s="31">
        <v>201104</v>
      </c>
    </row>
    <row r="481" spans="1:12">
      <c r="A481" s="27" t="s">
        <v>1480</v>
      </c>
      <c r="B481" s="27" t="s">
        <v>1481</v>
      </c>
      <c r="C481" s="27" t="s">
        <v>1481</v>
      </c>
      <c r="D481" s="27" t="s">
        <v>174</v>
      </c>
      <c r="E481" s="27" t="s">
        <v>173</v>
      </c>
      <c r="F481" s="27" t="s">
        <v>173</v>
      </c>
      <c r="G481" s="27" t="s">
        <v>1290</v>
      </c>
      <c r="H481" s="27" t="s">
        <v>29</v>
      </c>
      <c r="I481" s="27" t="s">
        <v>257</v>
      </c>
      <c r="J481" s="30">
        <v>12200</v>
      </c>
      <c r="K481" s="27" t="s">
        <v>1482</v>
      </c>
      <c r="L481" s="31">
        <v>200606</v>
      </c>
    </row>
    <row r="482" spans="1:12">
      <c r="A482" s="27" t="s">
        <v>1483</v>
      </c>
      <c r="B482" s="27" t="s">
        <v>1470</v>
      </c>
      <c r="C482" s="27" t="s">
        <v>1470</v>
      </c>
      <c r="D482" s="27" t="s">
        <v>174</v>
      </c>
      <c r="E482" s="27" t="s">
        <v>173</v>
      </c>
      <c r="F482" s="27" t="s">
        <v>173</v>
      </c>
      <c r="G482" s="27" t="s">
        <v>1290</v>
      </c>
      <c r="H482" s="27" t="s">
        <v>29</v>
      </c>
      <c r="I482" s="27" t="s">
        <v>257</v>
      </c>
      <c r="J482" s="30">
        <v>12200</v>
      </c>
      <c r="K482" s="27" t="s">
        <v>1484</v>
      </c>
      <c r="L482" s="31">
        <v>201004</v>
      </c>
    </row>
    <row r="483" spans="1:12">
      <c r="A483" s="27" t="s">
        <v>1485</v>
      </c>
      <c r="B483" s="27" t="s">
        <v>1486</v>
      </c>
      <c r="C483" s="27" t="s">
        <v>1456</v>
      </c>
      <c r="D483" s="27" t="s">
        <v>174</v>
      </c>
      <c r="E483" s="27" t="s">
        <v>173</v>
      </c>
      <c r="F483" s="27" t="s">
        <v>173</v>
      </c>
      <c r="G483" s="27" t="s">
        <v>1290</v>
      </c>
      <c r="H483" s="27" t="s">
        <v>29</v>
      </c>
      <c r="I483" s="27" t="s">
        <v>262</v>
      </c>
      <c r="J483" s="30">
        <v>4000</v>
      </c>
      <c r="K483" s="27" t="s">
        <v>1487</v>
      </c>
      <c r="L483" s="31">
        <v>200910</v>
      </c>
    </row>
    <row r="484" spans="1:12">
      <c r="A484" s="27" t="s">
        <v>1488</v>
      </c>
      <c r="B484" s="27" t="s">
        <v>1486</v>
      </c>
      <c r="C484" s="27" t="s">
        <v>1456</v>
      </c>
      <c r="D484" s="27" t="s">
        <v>174</v>
      </c>
      <c r="E484" s="27" t="s">
        <v>173</v>
      </c>
      <c r="F484" s="27" t="s">
        <v>173</v>
      </c>
      <c r="G484" s="27" t="s">
        <v>1290</v>
      </c>
      <c r="H484" s="27" t="s">
        <v>29</v>
      </c>
      <c r="I484" s="27" t="s">
        <v>262</v>
      </c>
      <c r="J484" s="30">
        <v>5300</v>
      </c>
      <c r="K484" s="27" t="s">
        <v>1489</v>
      </c>
      <c r="L484" s="31">
        <v>201106</v>
      </c>
    </row>
    <row r="485" spans="1:12">
      <c r="A485" s="27" t="s">
        <v>1490</v>
      </c>
      <c r="B485" s="27" t="s">
        <v>1491</v>
      </c>
      <c r="C485" s="27" t="s">
        <v>1491</v>
      </c>
      <c r="D485" s="27" t="s">
        <v>198</v>
      </c>
      <c r="E485" s="27" t="s">
        <v>197</v>
      </c>
      <c r="F485" s="27" t="s">
        <v>197</v>
      </c>
      <c r="G485" s="27" t="s">
        <v>1290</v>
      </c>
      <c r="H485" s="27" t="s">
        <v>29</v>
      </c>
      <c r="I485" s="27" t="s">
        <v>257</v>
      </c>
      <c r="J485" s="30">
        <v>9200</v>
      </c>
      <c r="K485" s="27" t="s">
        <v>1492</v>
      </c>
      <c r="L485" s="31">
        <v>200702</v>
      </c>
    </row>
    <row r="486" spans="1:12">
      <c r="A486" s="27" t="s">
        <v>1493</v>
      </c>
      <c r="B486" s="27" t="s">
        <v>1494</v>
      </c>
      <c r="C486" s="27" t="s">
        <v>1494</v>
      </c>
      <c r="D486" s="27" t="s">
        <v>198</v>
      </c>
      <c r="E486" s="27" t="s">
        <v>197</v>
      </c>
      <c r="F486" s="27" t="s">
        <v>197</v>
      </c>
      <c r="G486" s="27" t="s">
        <v>1290</v>
      </c>
      <c r="H486" s="27" t="s">
        <v>29</v>
      </c>
      <c r="I486" s="27" t="s">
        <v>257</v>
      </c>
      <c r="J486" s="30">
        <v>6600</v>
      </c>
      <c r="K486" s="27" t="s">
        <v>1495</v>
      </c>
      <c r="L486" s="31">
        <v>200712</v>
      </c>
    </row>
    <row r="487" spans="1:12">
      <c r="A487" s="27" t="s">
        <v>1496</v>
      </c>
      <c r="B487" s="27" t="s">
        <v>1497</v>
      </c>
      <c r="C487" s="27" t="s">
        <v>1491</v>
      </c>
      <c r="D487" s="27" t="s">
        <v>198</v>
      </c>
      <c r="E487" s="27" t="s">
        <v>197</v>
      </c>
      <c r="F487" s="27" t="s">
        <v>197</v>
      </c>
      <c r="G487" s="27" t="s">
        <v>1290</v>
      </c>
      <c r="H487" s="27" t="s">
        <v>29</v>
      </c>
      <c r="I487" s="27" t="s">
        <v>289</v>
      </c>
      <c r="J487" s="30">
        <v>23500</v>
      </c>
      <c r="K487" s="27" t="s">
        <v>1498</v>
      </c>
      <c r="L487" s="31">
        <v>201908</v>
      </c>
    </row>
    <row r="488" spans="1:12">
      <c r="A488" s="27" t="s">
        <v>1499</v>
      </c>
      <c r="B488" s="27" t="s">
        <v>1494</v>
      </c>
      <c r="C488" s="27" t="s">
        <v>1494</v>
      </c>
      <c r="D488" s="27" t="s">
        <v>198</v>
      </c>
      <c r="E488" s="27" t="s">
        <v>197</v>
      </c>
      <c r="F488" s="27" t="s">
        <v>197</v>
      </c>
      <c r="G488" s="27" t="s">
        <v>1290</v>
      </c>
      <c r="H488" s="27" t="s">
        <v>29</v>
      </c>
      <c r="I488" s="27" t="s">
        <v>257</v>
      </c>
      <c r="J488" s="30">
        <v>9000</v>
      </c>
      <c r="K488" s="27" t="s">
        <v>1500</v>
      </c>
      <c r="L488" s="31">
        <v>201006</v>
      </c>
    </row>
    <row r="489" spans="1:12">
      <c r="A489" s="27" t="s">
        <v>1501</v>
      </c>
      <c r="B489" s="27" t="s">
        <v>1494</v>
      </c>
      <c r="C489" s="27" t="s">
        <v>1494</v>
      </c>
      <c r="D489" s="27" t="s">
        <v>198</v>
      </c>
      <c r="E489" s="27" t="s">
        <v>197</v>
      </c>
      <c r="F489" s="27" t="s">
        <v>197</v>
      </c>
      <c r="G489" s="27" t="s">
        <v>1290</v>
      </c>
      <c r="H489" s="27" t="s">
        <v>29</v>
      </c>
      <c r="I489" s="27" t="s">
        <v>257</v>
      </c>
      <c r="J489" s="30">
        <v>8000</v>
      </c>
      <c r="K489" s="27" t="s">
        <v>1502</v>
      </c>
      <c r="L489" s="31">
        <v>202504</v>
      </c>
    </row>
    <row r="490" spans="1:12">
      <c r="A490" s="27" t="s">
        <v>1503</v>
      </c>
      <c r="B490" s="27" t="s">
        <v>1504</v>
      </c>
      <c r="C490" s="27" t="s">
        <v>1494</v>
      </c>
      <c r="D490" s="27" t="s">
        <v>198</v>
      </c>
      <c r="E490" s="27" t="s">
        <v>197</v>
      </c>
      <c r="F490" s="27" t="s">
        <v>197</v>
      </c>
      <c r="G490" s="27" t="s">
        <v>1290</v>
      </c>
      <c r="H490" s="27" t="s">
        <v>29</v>
      </c>
      <c r="I490" s="27" t="s">
        <v>289</v>
      </c>
      <c r="J490" s="30">
        <v>26400</v>
      </c>
      <c r="K490" s="27" t="s">
        <v>1505</v>
      </c>
      <c r="L490" s="31">
        <v>201105</v>
      </c>
    </row>
    <row r="491" spans="1:12">
      <c r="A491" s="27" t="s">
        <v>1506</v>
      </c>
      <c r="B491" s="27" t="s">
        <v>1507</v>
      </c>
      <c r="C491" s="27" t="s">
        <v>1507</v>
      </c>
      <c r="D491" s="27" t="s">
        <v>176</v>
      </c>
      <c r="E491" s="27" t="s">
        <v>175</v>
      </c>
      <c r="F491" s="27" t="s">
        <v>175</v>
      </c>
      <c r="G491" s="27" t="s">
        <v>1290</v>
      </c>
      <c r="H491" s="27" t="s">
        <v>29</v>
      </c>
      <c r="I491" s="27" t="s">
        <v>257</v>
      </c>
      <c r="J491" s="30">
        <v>11100</v>
      </c>
      <c r="K491" s="27" t="s">
        <v>1508</v>
      </c>
      <c r="L491" s="31">
        <v>201809</v>
      </c>
    </row>
    <row r="492" spans="1:12">
      <c r="A492" s="27" t="s">
        <v>1509</v>
      </c>
      <c r="B492" s="27" t="s">
        <v>1510</v>
      </c>
      <c r="C492" s="27" t="s">
        <v>1510</v>
      </c>
      <c r="D492" s="27" t="s">
        <v>176</v>
      </c>
      <c r="E492" s="27" t="s">
        <v>175</v>
      </c>
      <c r="F492" s="27" t="s">
        <v>175</v>
      </c>
      <c r="G492" s="27" t="s">
        <v>1290</v>
      </c>
      <c r="H492" s="27" t="s">
        <v>29</v>
      </c>
      <c r="I492" s="27" t="s">
        <v>257</v>
      </c>
      <c r="J492" s="30">
        <v>7500</v>
      </c>
      <c r="K492" s="27" t="s">
        <v>1511</v>
      </c>
      <c r="L492" s="31">
        <v>202605</v>
      </c>
    </row>
    <row r="493" spans="1:12">
      <c r="A493" s="27" t="s">
        <v>1512</v>
      </c>
      <c r="B493" s="27" t="s">
        <v>1510</v>
      </c>
      <c r="C493" s="27" t="s">
        <v>1510</v>
      </c>
      <c r="D493" s="27" t="s">
        <v>176</v>
      </c>
      <c r="E493" s="27" t="s">
        <v>175</v>
      </c>
      <c r="F493" s="27" t="s">
        <v>175</v>
      </c>
      <c r="G493" s="27" t="s">
        <v>1290</v>
      </c>
      <c r="H493" s="27" t="s">
        <v>29</v>
      </c>
      <c r="I493" s="27" t="s">
        <v>257</v>
      </c>
      <c r="J493" s="30">
        <v>11400</v>
      </c>
      <c r="K493" s="27" t="s">
        <v>1513</v>
      </c>
      <c r="L493" s="31">
        <v>201510</v>
      </c>
    </row>
    <row r="494" spans="1:12">
      <c r="A494" s="27" t="s">
        <v>1514</v>
      </c>
      <c r="B494" s="27" t="s">
        <v>1507</v>
      </c>
      <c r="C494" s="27" t="s">
        <v>1507</v>
      </c>
      <c r="D494" s="27" t="s">
        <v>176</v>
      </c>
      <c r="E494" s="27" t="s">
        <v>175</v>
      </c>
      <c r="F494" s="27" t="s">
        <v>175</v>
      </c>
      <c r="G494" s="27" t="s">
        <v>1290</v>
      </c>
      <c r="H494" s="27" t="s">
        <v>29</v>
      </c>
      <c r="I494" s="27" t="s">
        <v>257</v>
      </c>
      <c r="J494" s="30">
        <v>10500</v>
      </c>
      <c r="K494" s="27" t="s">
        <v>1515</v>
      </c>
      <c r="L494" s="31">
        <v>201207</v>
      </c>
    </row>
    <row r="495" spans="1:12">
      <c r="A495" s="27" t="s">
        <v>1516</v>
      </c>
      <c r="B495" s="27" t="s">
        <v>1517</v>
      </c>
      <c r="C495" s="27" t="s">
        <v>1507</v>
      </c>
      <c r="D495" s="27" t="s">
        <v>176</v>
      </c>
      <c r="E495" s="27" t="s">
        <v>175</v>
      </c>
      <c r="F495" s="27" t="s">
        <v>175</v>
      </c>
      <c r="G495" s="27" t="s">
        <v>1290</v>
      </c>
      <c r="H495" s="27" t="s">
        <v>29</v>
      </c>
      <c r="I495" s="27" t="s">
        <v>262</v>
      </c>
      <c r="J495" s="30">
        <v>6100</v>
      </c>
      <c r="K495" s="27" t="s">
        <v>1518</v>
      </c>
      <c r="L495" s="31">
        <v>201803</v>
      </c>
    </row>
    <row r="496" spans="1:12">
      <c r="A496" s="27" t="s">
        <v>1519</v>
      </c>
      <c r="B496" s="27" t="s">
        <v>1507</v>
      </c>
      <c r="C496" s="27" t="s">
        <v>1507</v>
      </c>
      <c r="D496" s="27" t="s">
        <v>176</v>
      </c>
      <c r="E496" s="27" t="s">
        <v>175</v>
      </c>
      <c r="F496" s="27" t="s">
        <v>175</v>
      </c>
      <c r="G496" s="27" t="s">
        <v>1290</v>
      </c>
      <c r="H496" s="27" t="s">
        <v>29</v>
      </c>
      <c r="I496" s="27" t="s">
        <v>257</v>
      </c>
      <c r="J496" s="30">
        <v>9600</v>
      </c>
      <c r="K496" s="27" t="s">
        <v>1520</v>
      </c>
      <c r="L496" s="31">
        <v>202502</v>
      </c>
    </row>
    <row r="497" spans="1:12">
      <c r="A497" s="27" t="s">
        <v>1521</v>
      </c>
      <c r="B497" s="27" t="s">
        <v>1517</v>
      </c>
      <c r="C497" s="27" t="s">
        <v>1507</v>
      </c>
      <c r="D497" s="27" t="s">
        <v>176</v>
      </c>
      <c r="E497" s="27" t="s">
        <v>175</v>
      </c>
      <c r="F497" s="27" t="s">
        <v>175</v>
      </c>
      <c r="G497" s="27" t="s">
        <v>1290</v>
      </c>
      <c r="H497" s="27" t="s">
        <v>29</v>
      </c>
      <c r="I497" s="27" t="s">
        <v>262</v>
      </c>
      <c r="J497" s="30">
        <v>4300</v>
      </c>
      <c r="K497" s="27" t="s">
        <v>1522</v>
      </c>
      <c r="L497" s="31">
        <v>200803</v>
      </c>
    </row>
    <row r="498" spans="1:12">
      <c r="A498" s="27" t="s">
        <v>1523</v>
      </c>
      <c r="B498" s="27" t="s">
        <v>1524</v>
      </c>
      <c r="C498" s="27" t="s">
        <v>1525</v>
      </c>
      <c r="D498" s="27" t="s">
        <v>206</v>
      </c>
      <c r="E498" s="27" t="s">
        <v>205</v>
      </c>
      <c r="F498" s="27" t="s">
        <v>205</v>
      </c>
      <c r="G498" s="27" t="s">
        <v>1290</v>
      </c>
      <c r="H498" s="27" t="s">
        <v>29</v>
      </c>
      <c r="I498" s="27" t="s">
        <v>262</v>
      </c>
      <c r="J498" s="30">
        <v>5200</v>
      </c>
      <c r="K498" s="27" t="s">
        <v>1526</v>
      </c>
      <c r="L498" s="31">
        <v>202309</v>
      </c>
    </row>
    <row r="499" spans="1:12">
      <c r="A499" s="27" t="s">
        <v>1527</v>
      </c>
      <c r="B499" s="27" t="s">
        <v>1525</v>
      </c>
      <c r="C499" s="27" t="s">
        <v>1525</v>
      </c>
      <c r="D499" s="27" t="s">
        <v>206</v>
      </c>
      <c r="E499" s="27" t="s">
        <v>205</v>
      </c>
      <c r="F499" s="27" t="s">
        <v>205</v>
      </c>
      <c r="G499" s="27" t="s">
        <v>1290</v>
      </c>
      <c r="H499" s="27" t="s">
        <v>29</v>
      </c>
      <c r="I499" s="27" t="s">
        <v>257</v>
      </c>
      <c r="J499" s="30">
        <v>11000</v>
      </c>
      <c r="K499" s="27" t="s">
        <v>1528</v>
      </c>
      <c r="L499" s="31">
        <v>201811</v>
      </c>
    </row>
    <row r="500" spans="1:12">
      <c r="A500" s="27" t="s">
        <v>1529</v>
      </c>
      <c r="B500" s="27" t="s">
        <v>1530</v>
      </c>
      <c r="C500" s="27" t="s">
        <v>1530</v>
      </c>
      <c r="D500" s="27" t="s">
        <v>206</v>
      </c>
      <c r="E500" s="27" t="s">
        <v>205</v>
      </c>
      <c r="F500" s="27" t="s">
        <v>205</v>
      </c>
      <c r="G500" s="27" t="s">
        <v>1290</v>
      </c>
      <c r="H500" s="27" t="s">
        <v>29</v>
      </c>
      <c r="I500" s="27" t="s">
        <v>257</v>
      </c>
      <c r="J500" s="30">
        <v>10800</v>
      </c>
      <c r="K500" s="27" t="s">
        <v>1531</v>
      </c>
      <c r="L500" s="31">
        <v>200704</v>
      </c>
    </row>
    <row r="501" spans="1:12">
      <c r="A501" s="27" t="s">
        <v>1532</v>
      </c>
      <c r="B501" s="27" t="s">
        <v>1533</v>
      </c>
      <c r="C501" s="27" t="s">
        <v>1533</v>
      </c>
      <c r="D501" s="27" t="s">
        <v>188</v>
      </c>
      <c r="E501" s="27" t="s">
        <v>187</v>
      </c>
      <c r="F501" s="27" t="s">
        <v>187</v>
      </c>
      <c r="G501" s="27" t="s">
        <v>1290</v>
      </c>
      <c r="H501" s="27" t="s">
        <v>29</v>
      </c>
      <c r="I501" s="27" t="s">
        <v>257</v>
      </c>
      <c r="J501" s="30">
        <v>12000</v>
      </c>
      <c r="K501" s="27" t="s">
        <v>1534</v>
      </c>
      <c r="L501" s="31">
        <v>201506</v>
      </c>
    </row>
    <row r="502" spans="1:12">
      <c r="A502" s="27" t="s">
        <v>1535</v>
      </c>
      <c r="B502" s="27" t="s">
        <v>1536</v>
      </c>
      <c r="C502" s="27" t="s">
        <v>1537</v>
      </c>
      <c r="D502" s="27" t="s">
        <v>188</v>
      </c>
      <c r="E502" s="27" t="s">
        <v>187</v>
      </c>
      <c r="F502" s="27" t="s">
        <v>187</v>
      </c>
      <c r="G502" s="27" t="s">
        <v>1290</v>
      </c>
      <c r="H502" s="27" t="s">
        <v>29</v>
      </c>
      <c r="I502" s="27" t="s">
        <v>262</v>
      </c>
      <c r="J502" s="30">
        <v>7700</v>
      </c>
      <c r="K502" s="27" t="s">
        <v>1538</v>
      </c>
      <c r="L502" s="31">
        <v>202103</v>
      </c>
    </row>
    <row r="503" spans="1:12">
      <c r="A503" s="27" t="s">
        <v>1539</v>
      </c>
      <c r="B503" s="27" t="s">
        <v>1536</v>
      </c>
      <c r="C503" s="27" t="s">
        <v>1537</v>
      </c>
      <c r="D503" s="27" t="s">
        <v>188</v>
      </c>
      <c r="E503" s="27" t="s">
        <v>187</v>
      </c>
      <c r="F503" s="27" t="s">
        <v>187</v>
      </c>
      <c r="G503" s="27" t="s">
        <v>1290</v>
      </c>
      <c r="H503" s="27" t="s">
        <v>29</v>
      </c>
      <c r="I503" s="27" t="s">
        <v>262</v>
      </c>
      <c r="J503" s="30">
        <v>4200</v>
      </c>
      <c r="K503" s="27" t="s">
        <v>1540</v>
      </c>
      <c r="L503" s="31">
        <v>201305</v>
      </c>
    </row>
    <row r="504" spans="1:12">
      <c r="A504" s="27" t="s">
        <v>1541</v>
      </c>
      <c r="B504" s="27" t="s">
        <v>1533</v>
      </c>
      <c r="C504" s="27" t="s">
        <v>1533</v>
      </c>
      <c r="D504" s="27" t="s">
        <v>188</v>
      </c>
      <c r="E504" s="27" t="s">
        <v>187</v>
      </c>
      <c r="F504" s="27" t="s">
        <v>187</v>
      </c>
      <c r="G504" s="27" t="s">
        <v>1290</v>
      </c>
      <c r="H504" s="27" t="s">
        <v>29</v>
      </c>
      <c r="I504" s="27" t="s">
        <v>257</v>
      </c>
      <c r="J504" s="30">
        <v>11700</v>
      </c>
      <c r="K504" s="27" t="s">
        <v>1542</v>
      </c>
      <c r="L504" s="31">
        <v>202508</v>
      </c>
    </row>
    <row r="505" spans="1:12">
      <c r="A505" s="27" t="s">
        <v>1543</v>
      </c>
      <c r="B505" s="27" t="s">
        <v>1537</v>
      </c>
      <c r="C505" s="27" t="s">
        <v>1537</v>
      </c>
      <c r="D505" s="27" t="s">
        <v>188</v>
      </c>
      <c r="E505" s="27" t="s">
        <v>187</v>
      </c>
      <c r="F505" s="27" t="s">
        <v>187</v>
      </c>
      <c r="G505" s="27" t="s">
        <v>1290</v>
      </c>
      <c r="H505" s="27" t="s">
        <v>29</v>
      </c>
      <c r="I505" s="27" t="s">
        <v>257</v>
      </c>
      <c r="J505" s="30">
        <v>10100</v>
      </c>
      <c r="K505" s="27" t="s">
        <v>1544</v>
      </c>
      <c r="L505" s="31">
        <v>200712</v>
      </c>
    </row>
    <row r="506" spans="1:12">
      <c r="A506" s="27" t="s">
        <v>1545</v>
      </c>
      <c r="B506" s="27" t="s">
        <v>1536</v>
      </c>
      <c r="C506" s="27" t="s">
        <v>1537</v>
      </c>
      <c r="D506" s="27" t="s">
        <v>188</v>
      </c>
      <c r="E506" s="27" t="s">
        <v>187</v>
      </c>
      <c r="F506" s="27" t="s">
        <v>187</v>
      </c>
      <c r="G506" s="27" t="s">
        <v>1290</v>
      </c>
      <c r="H506" s="27" t="s">
        <v>29</v>
      </c>
      <c r="I506" s="27" t="s">
        <v>262</v>
      </c>
      <c r="J506" s="30">
        <v>4700</v>
      </c>
      <c r="K506" s="27" t="s">
        <v>1546</v>
      </c>
      <c r="L506" s="31">
        <v>202405</v>
      </c>
    </row>
    <row r="507" spans="1:12">
      <c r="A507" s="27" t="s">
        <v>1547</v>
      </c>
      <c r="B507" s="27" t="s">
        <v>1536</v>
      </c>
      <c r="C507" s="27" t="s">
        <v>1537</v>
      </c>
      <c r="D507" s="27" t="s">
        <v>188</v>
      </c>
      <c r="E507" s="27" t="s">
        <v>187</v>
      </c>
      <c r="F507" s="27" t="s">
        <v>187</v>
      </c>
      <c r="G507" s="27" t="s">
        <v>1290</v>
      </c>
      <c r="H507" s="27" t="s">
        <v>29</v>
      </c>
      <c r="I507" s="27" t="s">
        <v>262</v>
      </c>
      <c r="J507" s="30">
        <v>5800</v>
      </c>
      <c r="K507" s="27" t="s">
        <v>1205</v>
      </c>
      <c r="L507" s="31">
        <v>201008</v>
      </c>
    </row>
    <row r="508" spans="1:12">
      <c r="A508" s="27" t="s">
        <v>1548</v>
      </c>
      <c r="B508" s="27" t="s">
        <v>1549</v>
      </c>
      <c r="C508" s="27" t="s">
        <v>1549</v>
      </c>
      <c r="D508" s="27" t="s">
        <v>166</v>
      </c>
      <c r="E508" s="27" t="s">
        <v>165</v>
      </c>
      <c r="F508" s="27" t="s">
        <v>165</v>
      </c>
      <c r="G508" s="27" t="s">
        <v>1290</v>
      </c>
      <c r="H508" s="27" t="s">
        <v>29</v>
      </c>
      <c r="I508" s="27" t="s">
        <v>257</v>
      </c>
      <c r="J508" s="30">
        <v>9900</v>
      </c>
      <c r="K508" s="27" t="s">
        <v>1550</v>
      </c>
      <c r="L508" s="31">
        <v>201108</v>
      </c>
    </row>
    <row r="509" spans="1:12">
      <c r="A509" s="27" t="s">
        <v>1551</v>
      </c>
      <c r="B509" s="27" t="s">
        <v>1552</v>
      </c>
      <c r="C509" s="27" t="s">
        <v>1552</v>
      </c>
      <c r="D509" s="27" t="s">
        <v>166</v>
      </c>
      <c r="E509" s="27" t="s">
        <v>165</v>
      </c>
      <c r="F509" s="27" t="s">
        <v>165</v>
      </c>
      <c r="G509" s="27" t="s">
        <v>1290</v>
      </c>
      <c r="H509" s="27" t="s">
        <v>29</v>
      </c>
      <c r="I509" s="27" t="s">
        <v>257</v>
      </c>
      <c r="J509" s="30">
        <v>9400</v>
      </c>
      <c r="K509" s="27" t="s">
        <v>1553</v>
      </c>
      <c r="L509" s="31">
        <v>200910</v>
      </c>
    </row>
    <row r="510" spans="1:12">
      <c r="A510" s="27" t="s">
        <v>1554</v>
      </c>
      <c r="B510" s="27" t="s">
        <v>1549</v>
      </c>
      <c r="C510" s="27" t="s">
        <v>1549</v>
      </c>
      <c r="D510" s="27" t="s">
        <v>166</v>
      </c>
      <c r="E510" s="27" t="s">
        <v>165</v>
      </c>
      <c r="F510" s="27" t="s">
        <v>165</v>
      </c>
      <c r="G510" s="27" t="s">
        <v>1290</v>
      </c>
      <c r="H510" s="27" t="s">
        <v>29</v>
      </c>
      <c r="I510" s="27" t="s">
        <v>257</v>
      </c>
      <c r="J510" s="30">
        <v>11900</v>
      </c>
      <c r="K510" s="27" t="s">
        <v>1555</v>
      </c>
      <c r="L510" s="31">
        <v>201808</v>
      </c>
    </row>
    <row r="511" spans="1:12">
      <c r="A511" s="27" t="s">
        <v>1556</v>
      </c>
      <c r="B511" s="27" t="s">
        <v>1557</v>
      </c>
      <c r="C511" s="27" t="s">
        <v>1557</v>
      </c>
      <c r="D511" s="27" t="s">
        <v>166</v>
      </c>
      <c r="E511" s="27" t="s">
        <v>165</v>
      </c>
      <c r="F511" s="27" t="s">
        <v>165</v>
      </c>
      <c r="G511" s="27" t="s">
        <v>1290</v>
      </c>
      <c r="H511" s="27" t="s">
        <v>29</v>
      </c>
      <c r="I511" s="27" t="s">
        <v>257</v>
      </c>
      <c r="J511" s="30">
        <v>7500</v>
      </c>
      <c r="K511" s="27" t="s">
        <v>1558</v>
      </c>
      <c r="L511" s="31">
        <v>202108</v>
      </c>
    </row>
    <row r="512" spans="1:12">
      <c r="A512" s="27" t="s">
        <v>1559</v>
      </c>
      <c r="B512" s="27" t="s">
        <v>1560</v>
      </c>
      <c r="C512" s="27" t="s">
        <v>1561</v>
      </c>
      <c r="D512" s="27" t="s">
        <v>159</v>
      </c>
      <c r="E512" s="27" t="s">
        <v>158</v>
      </c>
      <c r="F512" s="27" t="s">
        <v>158</v>
      </c>
      <c r="G512" s="27" t="s">
        <v>1290</v>
      </c>
      <c r="H512" s="27" t="s">
        <v>29</v>
      </c>
      <c r="I512" s="27" t="s">
        <v>289</v>
      </c>
      <c r="J512" s="30">
        <v>27200</v>
      </c>
      <c r="K512" s="27" t="s">
        <v>1562</v>
      </c>
      <c r="L512" s="31">
        <v>200608</v>
      </c>
    </row>
    <row r="513" spans="1:12">
      <c r="A513" s="27" t="s">
        <v>1563</v>
      </c>
      <c r="B513" s="27" t="s">
        <v>1564</v>
      </c>
      <c r="C513" s="27" t="s">
        <v>1565</v>
      </c>
      <c r="D513" s="27" t="s">
        <v>159</v>
      </c>
      <c r="E513" s="27" t="s">
        <v>158</v>
      </c>
      <c r="F513" s="27" t="s">
        <v>158</v>
      </c>
      <c r="G513" s="27" t="s">
        <v>1290</v>
      </c>
      <c r="H513" s="27" t="s">
        <v>29</v>
      </c>
      <c r="I513" s="27" t="s">
        <v>262</v>
      </c>
      <c r="J513" s="30">
        <v>7200</v>
      </c>
      <c r="K513" s="27" t="s">
        <v>1566</v>
      </c>
      <c r="L513" s="31">
        <v>202410</v>
      </c>
    </row>
    <row r="514" spans="1:12">
      <c r="A514" s="27" t="s">
        <v>1567</v>
      </c>
      <c r="B514" s="27" t="s">
        <v>1561</v>
      </c>
      <c r="C514" s="27" t="s">
        <v>1561</v>
      </c>
      <c r="D514" s="27" t="s">
        <v>159</v>
      </c>
      <c r="E514" s="27" t="s">
        <v>158</v>
      </c>
      <c r="F514" s="27" t="s">
        <v>158</v>
      </c>
      <c r="G514" s="27" t="s">
        <v>1290</v>
      </c>
      <c r="H514" s="27" t="s">
        <v>29</v>
      </c>
      <c r="I514" s="27" t="s">
        <v>257</v>
      </c>
      <c r="J514" s="30">
        <v>10100</v>
      </c>
      <c r="K514" s="27" t="s">
        <v>1568</v>
      </c>
      <c r="L514" s="31">
        <v>200703</v>
      </c>
    </row>
    <row r="515" spans="1:12">
      <c r="A515" s="27" t="s">
        <v>1569</v>
      </c>
      <c r="B515" s="27" t="s">
        <v>1570</v>
      </c>
      <c r="C515" s="27" t="s">
        <v>1570</v>
      </c>
      <c r="D515" s="27" t="s">
        <v>208</v>
      </c>
      <c r="E515" s="27" t="s">
        <v>207</v>
      </c>
      <c r="F515" s="27" t="s">
        <v>207</v>
      </c>
      <c r="G515" s="27" t="s">
        <v>1290</v>
      </c>
      <c r="H515" s="27" t="s">
        <v>29</v>
      </c>
      <c r="I515" s="27" t="s">
        <v>257</v>
      </c>
      <c r="J515" s="30">
        <v>11600</v>
      </c>
      <c r="K515" s="27" t="s">
        <v>1571</v>
      </c>
      <c r="L515" s="31">
        <v>200612</v>
      </c>
    </row>
    <row r="516" spans="1:12">
      <c r="A516" s="27" t="s">
        <v>1572</v>
      </c>
      <c r="B516" s="27" t="s">
        <v>1573</v>
      </c>
      <c r="C516" s="27" t="s">
        <v>1573</v>
      </c>
      <c r="D516" s="27" t="s">
        <v>208</v>
      </c>
      <c r="E516" s="27" t="s">
        <v>207</v>
      </c>
      <c r="F516" s="27" t="s">
        <v>207</v>
      </c>
      <c r="G516" s="27" t="s">
        <v>1290</v>
      </c>
      <c r="H516" s="27" t="s">
        <v>29</v>
      </c>
      <c r="I516" s="27" t="s">
        <v>257</v>
      </c>
      <c r="J516" s="30">
        <v>11100</v>
      </c>
      <c r="K516" s="27" t="s">
        <v>821</v>
      </c>
      <c r="L516" s="31">
        <v>200909</v>
      </c>
    </row>
    <row r="517" spans="1:12">
      <c r="A517" s="27" t="s">
        <v>1574</v>
      </c>
      <c r="B517" s="27" t="s">
        <v>1575</v>
      </c>
      <c r="C517" s="27" t="s">
        <v>1573</v>
      </c>
      <c r="D517" s="27" t="s">
        <v>208</v>
      </c>
      <c r="E517" s="27" t="s">
        <v>207</v>
      </c>
      <c r="F517" s="27" t="s">
        <v>207</v>
      </c>
      <c r="G517" s="27" t="s">
        <v>1290</v>
      </c>
      <c r="H517" s="27" t="s">
        <v>29</v>
      </c>
      <c r="I517" s="27" t="s">
        <v>262</v>
      </c>
      <c r="J517" s="30">
        <v>6200</v>
      </c>
      <c r="K517" s="27" t="s">
        <v>1576</v>
      </c>
      <c r="L517" s="31">
        <v>202307</v>
      </c>
    </row>
    <row r="518" spans="1:12">
      <c r="A518" s="27" t="s">
        <v>1577</v>
      </c>
      <c r="B518" s="27" t="s">
        <v>1575</v>
      </c>
      <c r="C518" s="27" t="s">
        <v>1573</v>
      </c>
      <c r="D518" s="27" t="s">
        <v>208</v>
      </c>
      <c r="E518" s="27" t="s">
        <v>207</v>
      </c>
      <c r="F518" s="27" t="s">
        <v>207</v>
      </c>
      <c r="G518" s="27" t="s">
        <v>1290</v>
      </c>
      <c r="H518" s="27" t="s">
        <v>29</v>
      </c>
      <c r="I518" s="27" t="s">
        <v>262</v>
      </c>
      <c r="J518" s="30">
        <v>6500</v>
      </c>
      <c r="K518" s="27" t="s">
        <v>1578</v>
      </c>
      <c r="L518" s="31">
        <v>201802</v>
      </c>
    </row>
    <row r="519" spans="1:12">
      <c r="A519" s="27" t="s">
        <v>1579</v>
      </c>
      <c r="B519" s="27" t="s">
        <v>1570</v>
      </c>
      <c r="C519" s="27" t="s">
        <v>1570</v>
      </c>
      <c r="D519" s="27" t="s">
        <v>208</v>
      </c>
      <c r="E519" s="27" t="s">
        <v>207</v>
      </c>
      <c r="F519" s="27" t="s">
        <v>207</v>
      </c>
      <c r="G519" s="27" t="s">
        <v>1290</v>
      </c>
      <c r="H519" s="27" t="s">
        <v>29</v>
      </c>
      <c r="I519" s="27" t="s">
        <v>257</v>
      </c>
      <c r="J519" s="30">
        <v>7200</v>
      </c>
      <c r="K519" s="27" t="s">
        <v>1580</v>
      </c>
      <c r="L519" s="31">
        <v>201803</v>
      </c>
    </row>
    <row r="520" spans="1:12">
      <c r="A520" s="27" t="s">
        <v>1581</v>
      </c>
      <c r="B520" s="27" t="s">
        <v>1582</v>
      </c>
      <c r="C520" s="27" t="s">
        <v>1583</v>
      </c>
      <c r="D520" s="27" t="s">
        <v>200</v>
      </c>
      <c r="E520" s="27" t="s">
        <v>199</v>
      </c>
      <c r="F520" s="27" t="s">
        <v>199</v>
      </c>
      <c r="G520" s="27" t="s">
        <v>1290</v>
      </c>
      <c r="H520" s="27" t="s">
        <v>29</v>
      </c>
      <c r="I520" s="27" t="s">
        <v>289</v>
      </c>
      <c r="J520" s="30">
        <v>26100</v>
      </c>
      <c r="K520" s="27" t="s">
        <v>759</v>
      </c>
      <c r="L520" s="31">
        <v>200611</v>
      </c>
    </row>
    <row r="521" spans="1:12">
      <c r="A521" s="27" t="s">
        <v>1584</v>
      </c>
      <c r="B521" s="27" t="s">
        <v>1585</v>
      </c>
      <c r="C521" s="27" t="s">
        <v>1586</v>
      </c>
      <c r="D521" s="27" t="s">
        <v>200</v>
      </c>
      <c r="E521" s="27" t="s">
        <v>199</v>
      </c>
      <c r="F521" s="27" t="s">
        <v>199</v>
      </c>
      <c r="G521" s="27" t="s">
        <v>1290</v>
      </c>
      <c r="H521" s="27" t="s">
        <v>29</v>
      </c>
      <c r="I521" s="27" t="s">
        <v>262</v>
      </c>
      <c r="J521" s="30">
        <v>5800</v>
      </c>
      <c r="K521" s="27" t="s">
        <v>1587</v>
      </c>
      <c r="L521" s="31">
        <v>202506</v>
      </c>
    </row>
    <row r="522" spans="1:12">
      <c r="A522" s="27" t="s">
        <v>1588</v>
      </c>
      <c r="B522" s="27" t="s">
        <v>1583</v>
      </c>
      <c r="C522" s="27" t="s">
        <v>1583</v>
      </c>
      <c r="D522" s="27" t="s">
        <v>200</v>
      </c>
      <c r="E522" s="27" t="s">
        <v>199</v>
      </c>
      <c r="F522" s="27" t="s">
        <v>199</v>
      </c>
      <c r="G522" s="27" t="s">
        <v>1290</v>
      </c>
      <c r="H522" s="27" t="s">
        <v>29</v>
      </c>
      <c r="I522" s="27" t="s">
        <v>257</v>
      </c>
      <c r="J522" s="30">
        <v>8700</v>
      </c>
      <c r="K522" s="27" t="s">
        <v>1589</v>
      </c>
      <c r="L522" s="31">
        <v>201203</v>
      </c>
    </row>
    <row r="523" spans="1:12">
      <c r="A523" s="27" t="s">
        <v>1590</v>
      </c>
      <c r="B523" s="27" t="s">
        <v>1582</v>
      </c>
      <c r="C523" s="27" t="s">
        <v>1583</v>
      </c>
      <c r="D523" s="27" t="s">
        <v>200</v>
      </c>
      <c r="E523" s="27" t="s">
        <v>199</v>
      </c>
      <c r="F523" s="27" t="s">
        <v>199</v>
      </c>
      <c r="G523" s="27" t="s">
        <v>1290</v>
      </c>
      <c r="H523" s="27" t="s">
        <v>29</v>
      </c>
      <c r="I523" s="27" t="s">
        <v>289</v>
      </c>
      <c r="J523" s="30">
        <v>29000</v>
      </c>
      <c r="K523" s="27" t="s">
        <v>1591</v>
      </c>
      <c r="L523" s="31">
        <v>201001</v>
      </c>
    </row>
    <row r="524" spans="1:12">
      <c r="A524" s="27" t="s">
        <v>1592</v>
      </c>
      <c r="B524" s="27" t="s">
        <v>1593</v>
      </c>
      <c r="C524" s="27" t="s">
        <v>1593</v>
      </c>
      <c r="D524" s="27" t="s">
        <v>178</v>
      </c>
      <c r="E524" s="27" t="s">
        <v>177</v>
      </c>
      <c r="F524" s="27" t="s">
        <v>177</v>
      </c>
      <c r="G524" s="27" t="s">
        <v>1290</v>
      </c>
      <c r="H524" s="27" t="s">
        <v>29</v>
      </c>
      <c r="I524" s="27" t="s">
        <v>257</v>
      </c>
      <c r="J524" s="30">
        <v>8000</v>
      </c>
      <c r="K524" s="27" t="s">
        <v>1594</v>
      </c>
      <c r="L524" s="31">
        <v>201809</v>
      </c>
    </row>
    <row r="525" spans="1:12">
      <c r="A525" s="27" t="s">
        <v>1595</v>
      </c>
      <c r="B525" s="27" t="s">
        <v>1593</v>
      </c>
      <c r="C525" s="27" t="s">
        <v>1593</v>
      </c>
      <c r="D525" s="27" t="s">
        <v>178</v>
      </c>
      <c r="E525" s="27" t="s">
        <v>177</v>
      </c>
      <c r="F525" s="27" t="s">
        <v>177</v>
      </c>
      <c r="G525" s="27" t="s">
        <v>1290</v>
      </c>
      <c r="H525" s="27" t="s">
        <v>29</v>
      </c>
      <c r="I525" s="27" t="s">
        <v>257</v>
      </c>
      <c r="J525" s="30">
        <v>10700</v>
      </c>
      <c r="K525" s="27" t="s">
        <v>1596</v>
      </c>
      <c r="L525" s="31">
        <v>201309</v>
      </c>
    </row>
    <row r="526" spans="1:12">
      <c r="A526" s="27" t="s">
        <v>1597</v>
      </c>
      <c r="B526" s="27" t="s">
        <v>1598</v>
      </c>
      <c r="C526" s="27" t="s">
        <v>1598</v>
      </c>
      <c r="D526" s="27" t="s">
        <v>178</v>
      </c>
      <c r="E526" s="27" t="s">
        <v>177</v>
      </c>
      <c r="F526" s="27" t="s">
        <v>177</v>
      </c>
      <c r="G526" s="27" t="s">
        <v>1290</v>
      </c>
      <c r="H526" s="27" t="s">
        <v>29</v>
      </c>
      <c r="I526" s="27" t="s">
        <v>257</v>
      </c>
      <c r="J526" s="30">
        <v>8100</v>
      </c>
      <c r="K526" s="27" t="s">
        <v>792</v>
      </c>
      <c r="L526" s="31">
        <v>201007</v>
      </c>
    </row>
    <row r="527" spans="1:12">
      <c r="A527" s="27" t="s">
        <v>1599</v>
      </c>
      <c r="B527" s="27" t="s">
        <v>1600</v>
      </c>
      <c r="C527" s="27" t="s">
        <v>1600</v>
      </c>
      <c r="D527" s="27" t="s">
        <v>204</v>
      </c>
      <c r="E527" s="27" t="s">
        <v>203</v>
      </c>
      <c r="F527" s="27" t="s">
        <v>203</v>
      </c>
      <c r="G527" s="27" t="s">
        <v>1290</v>
      </c>
      <c r="H527" s="27" t="s">
        <v>29</v>
      </c>
      <c r="I527" s="27" t="s">
        <v>257</v>
      </c>
      <c r="J527" s="30">
        <v>12200</v>
      </c>
      <c r="K527" s="27" t="s">
        <v>1601</v>
      </c>
      <c r="L527" s="31">
        <v>202407</v>
      </c>
    </row>
    <row r="528" spans="1:12">
      <c r="A528" s="27" t="s">
        <v>1602</v>
      </c>
      <c r="B528" s="27" t="s">
        <v>1603</v>
      </c>
      <c r="C528" s="27" t="s">
        <v>1603</v>
      </c>
      <c r="D528" s="27" t="s">
        <v>204</v>
      </c>
      <c r="E528" s="27" t="s">
        <v>203</v>
      </c>
      <c r="F528" s="27" t="s">
        <v>203</v>
      </c>
      <c r="G528" s="27" t="s">
        <v>1290</v>
      </c>
      <c r="H528" s="27" t="s">
        <v>29</v>
      </c>
      <c r="I528" s="27" t="s">
        <v>257</v>
      </c>
      <c r="J528" s="30">
        <v>9500</v>
      </c>
      <c r="K528" s="27" t="s">
        <v>1604</v>
      </c>
      <c r="L528" s="31">
        <v>202308</v>
      </c>
    </row>
    <row r="529" spans="1:12">
      <c r="A529" s="27" t="s">
        <v>1605</v>
      </c>
      <c r="B529" s="27" t="s">
        <v>1603</v>
      </c>
      <c r="C529" s="27" t="s">
        <v>1603</v>
      </c>
      <c r="D529" s="27" t="s">
        <v>204</v>
      </c>
      <c r="E529" s="27" t="s">
        <v>203</v>
      </c>
      <c r="F529" s="27" t="s">
        <v>203</v>
      </c>
      <c r="G529" s="27" t="s">
        <v>1290</v>
      </c>
      <c r="H529" s="27" t="s">
        <v>29</v>
      </c>
      <c r="I529" s="27" t="s">
        <v>257</v>
      </c>
      <c r="J529" s="30">
        <v>6800</v>
      </c>
      <c r="K529" s="27" t="s">
        <v>1606</v>
      </c>
      <c r="L529" s="31">
        <v>201502</v>
      </c>
    </row>
    <row r="530" spans="1:12">
      <c r="A530" s="27" t="s">
        <v>1607</v>
      </c>
      <c r="B530" s="27" t="s">
        <v>1600</v>
      </c>
      <c r="C530" s="27" t="s">
        <v>1600</v>
      </c>
      <c r="D530" s="27" t="s">
        <v>204</v>
      </c>
      <c r="E530" s="27" t="s">
        <v>203</v>
      </c>
      <c r="F530" s="27" t="s">
        <v>203</v>
      </c>
      <c r="G530" s="27" t="s">
        <v>1290</v>
      </c>
      <c r="H530" s="27" t="s">
        <v>29</v>
      </c>
      <c r="I530" s="27" t="s">
        <v>257</v>
      </c>
      <c r="J530" s="30">
        <v>9700</v>
      </c>
      <c r="K530" s="27" t="s">
        <v>1608</v>
      </c>
      <c r="L530" s="31">
        <v>202510</v>
      </c>
    </row>
    <row r="531" spans="1:12">
      <c r="A531" s="27" t="s">
        <v>1609</v>
      </c>
      <c r="B531" s="27" t="s">
        <v>1610</v>
      </c>
      <c r="C531" s="27" t="s">
        <v>1611</v>
      </c>
      <c r="D531" s="27" t="s">
        <v>190</v>
      </c>
      <c r="E531" s="27" t="s">
        <v>189</v>
      </c>
      <c r="F531" s="27" t="s">
        <v>189</v>
      </c>
      <c r="G531" s="27" t="s">
        <v>1290</v>
      </c>
      <c r="H531" s="27" t="s">
        <v>27</v>
      </c>
      <c r="I531" s="27" t="s">
        <v>262</v>
      </c>
      <c r="J531" s="30">
        <v>5500</v>
      </c>
      <c r="K531" s="27" t="s">
        <v>1612</v>
      </c>
      <c r="L531" s="31">
        <v>200807</v>
      </c>
    </row>
    <row r="532" spans="1:12">
      <c r="A532" s="27" t="s">
        <v>1613</v>
      </c>
      <c r="B532" s="27" t="s">
        <v>1611</v>
      </c>
      <c r="C532" s="27" t="s">
        <v>1611</v>
      </c>
      <c r="D532" s="27" t="s">
        <v>190</v>
      </c>
      <c r="E532" s="27" t="s">
        <v>189</v>
      </c>
      <c r="F532" s="27" t="s">
        <v>189</v>
      </c>
      <c r="G532" s="27" t="s">
        <v>1290</v>
      </c>
      <c r="H532" s="27" t="s">
        <v>27</v>
      </c>
      <c r="I532" s="27" t="s">
        <v>257</v>
      </c>
      <c r="J532" s="30">
        <v>8700</v>
      </c>
      <c r="K532" s="27" t="s">
        <v>1614</v>
      </c>
      <c r="L532" s="31">
        <v>200808</v>
      </c>
    </row>
    <row r="533" spans="1:12">
      <c r="A533" s="27" t="s">
        <v>1615</v>
      </c>
      <c r="B533" s="27" t="s">
        <v>1616</v>
      </c>
      <c r="C533" s="27" t="s">
        <v>1616</v>
      </c>
      <c r="D533" s="27" t="s">
        <v>190</v>
      </c>
      <c r="E533" s="27" t="s">
        <v>189</v>
      </c>
      <c r="F533" s="27" t="s">
        <v>189</v>
      </c>
      <c r="G533" s="27" t="s">
        <v>1290</v>
      </c>
      <c r="H533" s="27" t="s">
        <v>27</v>
      </c>
      <c r="I533" s="27" t="s">
        <v>257</v>
      </c>
      <c r="J533" s="30">
        <v>11900</v>
      </c>
      <c r="K533" s="27" t="s">
        <v>1617</v>
      </c>
      <c r="L533" s="31">
        <v>201306</v>
      </c>
    </row>
    <row r="534" spans="1:12">
      <c r="A534" s="27" t="s">
        <v>1618</v>
      </c>
      <c r="B534" s="27" t="s">
        <v>1616</v>
      </c>
      <c r="C534" s="27" t="s">
        <v>1616</v>
      </c>
      <c r="D534" s="27" t="s">
        <v>190</v>
      </c>
      <c r="E534" s="27" t="s">
        <v>189</v>
      </c>
      <c r="F534" s="27" t="s">
        <v>189</v>
      </c>
      <c r="G534" s="27" t="s">
        <v>1290</v>
      </c>
      <c r="H534" s="27" t="s">
        <v>27</v>
      </c>
      <c r="I534" s="27" t="s">
        <v>257</v>
      </c>
      <c r="J534" s="30">
        <v>8700</v>
      </c>
      <c r="K534" s="27" t="s">
        <v>1619</v>
      </c>
      <c r="L534" s="31">
        <v>201203</v>
      </c>
    </row>
    <row r="535" spans="1:12">
      <c r="A535" s="27" t="s">
        <v>1620</v>
      </c>
      <c r="B535" s="27" t="s">
        <v>1621</v>
      </c>
      <c r="C535" s="27" t="s">
        <v>1621</v>
      </c>
      <c r="D535" s="27" t="s">
        <v>190</v>
      </c>
      <c r="E535" s="27" t="s">
        <v>189</v>
      </c>
      <c r="F535" s="27" t="s">
        <v>189</v>
      </c>
      <c r="G535" s="27" t="s">
        <v>1290</v>
      </c>
      <c r="H535" s="27" t="s">
        <v>27</v>
      </c>
      <c r="I535" s="27" t="s">
        <v>257</v>
      </c>
      <c r="J535" s="30">
        <v>9000</v>
      </c>
      <c r="K535" s="27" t="s">
        <v>1622</v>
      </c>
      <c r="L535" s="31">
        <v>200708</v>
      </c>
    </row>
    <row r="536" spans="1:12">
      <c r="A536" s="27" t="s">
        <v>1623</v>
      </c>
      <c r="B536" s="27" t="s">
        <v>1611</v>
      </c>
      <c r="C536" s="27" t="s">
        <v>1611</v>
      </c>
      <c r="D536" s="27" t="s">
        <v>190</v>
      </c>
      <c r="E536" s="27" t="s">
        <v>189</v>
      </c>
      <c r="F536" s="27" t="s">
        <v>189</v>
      </c>
      <c r="G536" s="27" t="s">
        <v>1290</v>
      </c>
      <c r="H536" s="27" t="s">
        <v>27</v>
      </c>
      <c r="I536" s="27" t="s">
        <v>257</v>
      </c>
      <c r="J536" s="30">
        <v>6900</v>
      </c>
      <c r="K536" s="27" t="s">
        <v>504</v>
      </c>
      <c r="L536" s="31">
        <v>200704</v>
      </c>
    </row>
    <row r="537" spans="1:12">
      <c r="A537" s="27" t="s">
        <v>1624</v>
      </c>
      <c r="B537" s="27" t="s">
        <v>1611</v>
      </c>
      <c r="C537" s="27" t="s">
        <v>1611</v>
      </c>
      <c r="D537" s="27" t="s">
        <v>190</v>
      </c>
      <c r="E537" s="27" t="s">
        <v>189</v>
      </c>
      <c r="F537" s="27" t="s">
        <v>189</v>
      </c>
      <c r="G537" s="27" t="s">
        <v>1290</v>
      </c>
      <c r="H537" s="27" t="s">
        <v>27</v>
      </c>
      <c r="I537" s="27" t="s">
        <v>257</v>
      </c>
      <c r="J537" s="30">
        <v>10200</v>
      </c>
      <c r="K537" s="27" t="s">
        <v>1625</v>
      </c>
      <c r="L537" s="31">
        <v>200907</v>
      </c>
    </row>
    <row r="538" spans="1:12">
      <c r="A538" s="27" t="s">
        <v>1626</v>
      </c>
      <c r="B538" s="27" t="s">
        <v>1611</v>
      </c>
      <c r="C538" s="27" t="s">
        <v>1611</v>
      </c>
      <c r="D538" s="27" t="s">
        <v>190</v>
      </c>
      <c r="E538" s="27" t="s">
        <v>189</v>
      </c>
      <c r="F538" s="27" t="s">
        <v>189</v>
      </c>
      <c r="G538" s="27" t="s">
        <v>1290</v>
      </c>
      <c r="H538" s="27" t="s">
        <v>27</v>
      </c>
      <c r="I538" s="27" t="s">
        <v>257</v>
      </c>
      <c r="J538" s="30">
        <v>10900</v>
      </c>
      <c r="K538" s="27" t="s">
        <v>1627</v>
      </c>
      <c r="L538" s="31">
        <v>201405</v>
      </c>
    </row>
    <row r="539" spans="1:12">
      <c r="A539" s="27" t="s">
        <v>1628</v>
      </c>
      <c r="B539" s="27" t="s">
        <v>1621</v>
      </c>
      <c r="C539" s="27" t="s">
        <v>1621</v>
      </c>
      <c r="D539" s="27" t="s">
        <v>190</v>
      </c>
      <c r="E539" s="27" t="s">
        <v>189</v>
      </c>
      <c r="F539" s="27" t="s">
        <v>189</v>
      </c>
      <c r="G539" s="27" t="s">
        <v>1290</v>
      </c>
      <c r="H539" s="27" t="s">
        <v>27</v>
      </c>
      <c r="I539" s="27" t="s">
        <v>257</v>
      </c>
      <c r="J539" s="30">
        <v>7500</v>
      </c>
      <c r="K539" s="27" t="s">
        <v>1629</v>
      </c>
      <c r="L539" s="31">
        <v>200612</v>
      </c>
    </row>
    <row r="540" spans="1:12">
      <c r="A540" s="27" t="s">
        <v>1630</v>
      </c>
      <c r="B540" s="27" t="s">
        <v>1631</v>
      </c>
      <c r="C540" s="27" t="s">
        <v>1631</v>
      </c>
      <c r="D540" s="27" t="s">
        <v>190</v>
      </c>
      <c r="E540" s="27" t="s">
        <v>189</v>
      </c>
      <c r="F540" s="27" t="s">
        <v>189</v>
      </c>
      <c r="G540" s="27" t="s">
        <v>1290</v>
      </c>
      <c r="H540" s="27" t="s">
        <v>27</v>
      </c>
      <c r="I540" s="27" t="s">
        <v>257</v>
      </c>
      <c r="J540" s="30">
        <v>10200</v>
      </c>
      <c r="K540" s="27" t="s">
        <v>1632</v>
      </c>
      <c r="L540" s="31">
        <v>201010</v>
      </c>
    </row>
    <row r="541" spans="1:12">
      <c r="A541" s="27" t="s">
        <v>1633</v>
      </c>
      <c r="B541" s="27" t="s">
        <v>1611</v>
      </c>
      <c r="C541" s="27" t="s">
        <v>1611</v>
      </c>
      <c r="D541" s="27" t="s">
        <v>190</v>
      </c>
      <c r="E541" s="27" t="s">
        <v>189</v>
      </c>
      <c r="F541" s="27" t="s">
        <v>189</v>
      </c>
      <c r="G541" s="27" t="s">
        <v>1290</v>
      </c>
      <c r="H541" s="27" t="s">
        <v>27</v>
      </c>
      <c r="I541" s="27" t="s">
        <v>257</v>
      </c>
      <c r="J541" s="30">
        <v>12200</v>
      </c>
      <c r="K541" s="27" t="s">
        <v>1634</v>
      </c>
      <c r="L541" s="31">
        <v>202105</v>
      </c>
    </row>
    <row r="542" spans="1:12">
      <c r="A542" s="27" t="s">
        <v>1635</v>
      </c>
      <c r="B542" s="27" t="s">
        <v>1636</v>
      </c>
      <c r="C542" s="27" t="s">
        <v>1637</v>
      </c>
      <c r="D542" s="27" t="s">
        <v>192</v>
      </c>
      <c r="E542" s="27" t="s">
        <v>191</v>
      </c>
      <c r="F542" s="27" t="s">
        <v>191</v>
      </c>
      <c r="G542" s="27" t="s">
        <v>1290</v>
      </c>
      <c r="H542" s="27" t="s">
        <v>27</v>
      </c>
      <c r="I542" s="27" t="s">
        <v>289</v>
      </c>
      <c r="J542" s="30">
        <v>27700</v>
      </c>
      <c r="K542" s="27" t="s">
        <v>1638</v>
      </c>
      <c r="L542" s="31">
        <v>201312</v>
      </c>
    </row>
    <row r="543" spans="1:12">
      <c r="A543" s="27" t="s">
        <v>1639</v>
      </c>
      <c r="B543" s="27" t="s">
        <v>1640</v>
      </c>
      <c r="C543" s="27" t="s">
        <v>1641</v>
      </c>
      <c r="D543" s="27" t="s">
        <v>192</v>
      </c>
      <c r="E543" s="27" t="s">
        <v>191</v>
      </c>
      <c r="F543" s="27" t="s">
        <v>191</v>
      </c>
      <c r="G543" s="27" t="s">
        <v>1290</v>
      </c>
      <c r="H543" s="27" t="s">
        <v>27</v>
      </c>
      <c r="I543" s="27" t="s">
        <v>262</v>
      </c>
      <c r="J543" s="30">
        <v>4900</v>
      </c>
      <c r="K543" s="27" t="s">
        <v>1642</v>
      </c>
      <c r="L543" s="31">
        <v>200611</v>
      </c>
    </row>
    <row r="544" spans="1:12">
      <c r="A544" s="27" t="s">
        <v>1643</v>
      </c>
      <c r="B544" s="27" t="s">
        <v>1641</v>
      </c>
      <c r="C544" s="27" t="s">
        <v>1641</v>
      </c>
      <c r="D544" s="27" t="s">
        <v>192</v>
      </c>
      <c r="E544" s="27" t="s">
        <v>191</v>
      </c>
      <c r="F544" s="27" t="s">
        <v>191</v>
      </c>
      <c r="G544" s="27" t="s">
        <v>1290</v>
      </c>
      <c r="H544" s="27" t="s">
        <v>27</v>
      </c>
      <c r="I544" s="27" t="s">
        <v>257</v>
      </c>
      <c r="J544" s="30">
        <v>7800</v>
      </c>
      <c r="K544" s="27" t="s">
        <v>1237</v>
      </c>
      <c r="L544" s="31">
        <v>202004</v>
      </c>
    </row>
    <row r="545" spans="1:12">
      <c r="A545" s="27" t="s">
        <v>1644</v>
      </c>
      <c r="B545" s="27" t="s">
        <v>1641</v>
      </c>
      <c r="C545" s="27" t="s">
        <v>1641</v>
      </c>
      <c r="D545" s="27" t="s">
        <v>192</v>
      </c>
      <c r="E545" s="27" t="s">
        <v>191</v>
      </c>
      <c r="F545" s="27" t="s">
        <v>191</v>
      </c>
      <c r="G545" s="27" t="s">
        <v>1290</v>
      </c>
      <c r="H545" s="27" t="s">
        <v>27</v>
      </c>
      <c r="I545" s="27" t="s">
        <v>257</v>
      </c>
      <c r="J545" s="30">
        <v>11700</v>
      </c>
      <c r="K545" s="27" t="s">
        <v>1645</v>
      </c>
      <c r="L545" s="31">
        <v>201112</v>
      </c>
    </row>
    <row r="546" spans="1:12">
      <c r="A546" s="27" t="s">
        <v>1646</v>
      </c>
      <c r="B546" s="27" t="s">
        <v>1637</v>
      </c>
      <c r="C546" s="27" t="s">
        <v>1637</v>
      </c>
      <c r="D546" s="27" t="s">
        <v>192</v>
      </c>
      <c r="E546" s="27" t="s">
        <v>191</v>
      </c>
      <c r="F546" s="27" t="s">
        <v>191</v>
      </c>
      <c r="G546" s="27" t="s">
        <v>1290</v>
      </c>
      <c r="H546" s="27" t="s">
        <v>27</v>
      </c>
      <c r="I546" s="27" t="s">
        <v>257</v>
      </c>
      <c r="J546" s="30">
        <v>10000</v>
      </c>
      <c r="K546" s="27" t="s">
        <v>1647</v>
      </c>
      <c r="L546" s="31">
        <v>200709</v>
      </c>
    </row>
    <row r="547" spans="1:12">
      <c r="A547" s="27" t="s">
        <v>1648</v>
      </c>
      <c r="B547" s="27" t="s">
        <v>1649</v>
      </c>
      <c r="C547" s="27" t="s">
        <v>1650</v>
      </c>
      <c r="D547" s="27" t="s">
        <v>170</v>
      </c>
      <c r="E547" s="27" t="s">
        <v>169</v>
      </c>
      <c r="F547" s="27" t="s">
        <v>169</v>
      </c>
      <c r="G547" s="27" t="s">
        <v>1290</v>
      </c>
      <c r="H547" s="27" t="s">
        <v>27</v>
      </c>
      <c r="I547" s="27" t="s">
        <v>289</v>
      </c>
      <c r="J547" s="30">
        <v>27400</v>
      </c>
      <c r="K547" s="27" t="s">
        <v>1651</v>
      </c>
      <c r="L547" s="31">
        <v>201108</v>
      </c>
    </row>
    <row r="548" spans="1:12">
      <c r="A548" s="27" t="s">
        <v>1652</v>
      </c>
      <c r="B548" s="27" t="s">
        <v>1653</v>
      </c>
      <c r="C548" s="27" t="s">
        <v>1650</v>
      </c>
      <c r="D548" s="27" t="s">
        <v>170</v>
      </c>
      <c r="E548" s="27" t="s">
        <v>169</v>
      </c>
      <c r="F548" s="27" t="s">
        <v>169</v>
      </c>
      <c r="G548" s="27" t="s">
        <v>1290</v>
      </c>
      <c r="H548" s="27" t="s">
        <v>27</v>
      </c>
      <c r="I548" s="27" t="s">
        <v>262</v>
      </c>
      <c r="J548" s="30">
        <v>6600</v>
      </c>
      <c r="K548" s="27" t="s">
        <v>1654</v>
      </c>
      <c r="L548" s="31">
        <v>202507</v>
      </c>
    </row>
    <row r="549" spans="1:12">
      <c r="A549" s="27" t="s">
        <v>1655</v>
      </c>
      <c r="B549" s="27" t="s">
        <v>1656</v>
      </c>
      <c r="C549" s="27" t="s">
        <v>1656</v>
      </c>
      <c r="D549" s="27" t="s">
        <v>170</v>
      </c>
      <c r="E549" s="27" t="s">
        <v>169</v>
      </c>
      <c r="F549" s="27" t="s">
        <v>169</v>
      </c>
      <c r="G549" s="27" t="s">
        <v>1290</v>
      </c>
      <c r="H549" s="27" t="s">
        <v>27</v>
      </c>
      <c r="I549" s="27" t="s">
        <v>257</v>
      </c>
      <c r="J549" s="30">
        <v>8600</v>
      </c>
      <c r="K549" s="27" t="s">
        <v>1657</v>
      </c>
      <c r="L549" s="31">
        <v>202505</v>
      </c>
    </row>
    <row r="550" spans="1:12">
      <c r="A550" s="27" t="s">
        <v>1658</v>
      </c>
      <c r="B550" s="27" t="s">
        <v>1659</v>
      </c>
      <c r="C550" s="27" t="s">
        <v>1659</v>
      </c>
      <c r="D550" s="27" t="s">
        <v>170</v>
      </c>
      <c r="E550" s="27" t="s">
        <v>169</v>
      </c>
      <c r="F550" s="27" t="s">
        <v>169</v>
      </c>
      <c r="G550" s="27" t="s">
        <v>1290</v>
      </c>
      <c r="H550" s="27" t="s">
        <v>27</v>
      </c>
      <c r="I550" s="27" t="s">
        <v>257</v>
      </c>
      <c r="J550" s="30">
        <v>9600</v>
      </c>
      <c r="K550" s="27" t="s">
        <v>1660</v>
      </c>
      <c r="L550" s="31">
        <v>202107</v>
      </c>
    </row>
    <row r="551" spans="1:12">
      <c r="A551" s="27" t="s">
        <v>1661</v>
      </c>
      <c r="B551" s="27" t="s">
        <v>1653</v>
      </c>
      <c r="C551" s="27" t="s">
        <v>1650</v>
      </c>
      <c r="D551" s="27" t="s">
        <v>170</v>
      </c>
      <c r="E551" s="27" t="s">
        <v>169</v>
      </c>
      <c r="F551" s="27" t="s">
        <v>169</v>
      </c>
      <c r="G551" s="27" t="s">
        <v>1290</v>
      </c>
      <c r="H551" s="27" t="s">
        <v>27</v>
      </c>
      <c r="I551" s="27" t="s">
        <v>262</v>
      </c>
      <c r="J551" s="30">
        <v>5800</v>
      </c>
      <c r="K551" s="27" t="s">
        <v>1662</v>
      </c>
      <c r="L551" s="31">
        <v>201603</v>
      </c>
    </row>
    <row r="552" spans="1:12">
      <c r="A552" s="27" t="s">
        <v>1663</v>
      </c>
      <c r="B552" s="27" t="s">
        <v>1650</v>
      </c>
      <c r="C552" s="27" t="s">
        <v>1650</v>
      </c>
      <c r="D552" s="27" t="s">
        <v>170</v>
      </c>
      <c r="E552" s="27" t="s">
        <v>169</v>
      </c>
      <c r="F552" s="27" t="s">
        <v>169</v>
      </c>
      <c r="G552" s="27" t="s">
        <v>1290</v>
      </c>
      <c r="H552" s="27" t="s">
        <v>27</v>
      </c>
      <c r="I552" s="27" t="s">
        <v>257</v>
      </c>
      <c r="J552" s="30">
        <v>8700</v>
      </c>
      <c r="K552" s="27" t="s">
        <v>1664</v>
      </c>
      <c r="L552" s="31">
        <v>200711</v>
      </c>
    </row>
    <row r="553" spans="1:12">
      <c r="A553" s="27" t="s">
        <v>1665</v>
      </c>
      <c r="B553" s="27" t="s">
        <v>1659</v>
      </c>
      <c r="C553" s="27" t="s">
        <v>1659</v>
      </c>
      <c r="D553" s="27" t="s">
        <v>170</v>
      </c>
      <c r="E553" s="27" t="s">
        <v>169</v>
      </c>
      <c r="F553" s="27" t="s">
        <v>169</v>
      </c>
      <c r="G553" s="27" t="s">
        <v>1290</v>
      </c>
      <c r="H553" s="27" t="s">
        <v>27</v>
      </c>
      <c r="I553" s="27" t="s">
        <v>257</v>
      </c>
      <c r="J553" s="30">
        <v>12100</v>
      </c>
      <c r="K553" s="27" t="s">
        <v>1666</v>
      </c>
      <c r="L553" s="31">
        <v>201506</v>
      </c>
    </row>
    <row r="554" spans="1:12">
      <c r="A554" s="27" t="s">
        <v>1667</v>
      </c>
      <c r="B554" s="27" t="s">
        <v>1659</v>
      </c>
      <c r="C554" s="27" t="s">
        <v>1659</v>
      </c>
      <c r="D554" s="27" t="s">
        <v>170</v>
      </c>
      <c r="E554" s="27" t="s">
        <v>169</v>
      </c>
      <c r="F554" s="27" t="s">
        <v>169</v>
      </c>
      <c r="G554" s="27" t="s">
        <v>1290</v>
      </c>
      <c r="H554" s="27" t="s">
        <v>27</v>
      </c>
      <c r="I554" s="27" t="s">
        <v>257</v>
      </c>
      <c r="J554" s="30">
        <v>8200</v>
      </c>
      <c r="K554" s="27" t="s">
        <v>1668</v>
      </c>
      <c r="L554" s="31">
        <v>202311</v>
      </c>
    </row>
    <row r="555" spans="1:12">
      <c r="A555" s="27" t="s">
        <v>1669</v>
      </c>
      <c r="B555" s="27" t="s">
        <v>1659</v>
      </c>
      <c r="C555" s="27" t="s">
        <v>1659</v>
      </c>
      <c r="D555" s="27" t="s">
        <v>170</v>
      </c>
      <c r="E555" s="27" t="s">
        <v>169</v>
      </c>
      <c r="F555" s="27" t="s">
        <v>169</v>
      </c>
      <c r="G555" s="27" t="s">
        <v>1290</v>
      </c>
      <c r="H555" s="27" t="s">
        <v>27</v>
      </c>
      <c r="I555" s="27" t="s">
        <v>257</v>
      </c>
      <c r="J555" s="30">
        <v>10500</v>
      </c>
      <c r="K555" s="27" t="s">
        <v>1670</v>
      </c>
      <c r="L555" s="31">
        <v>201911</v>
      </c>
    </row>
    <row r="556" spans="1:12">
      <c r="A556" s="27" t="s">
        <v>1671</v>
      </c>
      <c r="B556" s="27" t="s">
        <v>1672</v>
      </c>
      <c r="C556" s="27" t="s">
        <v>1672</v>
      </c>
      <c r="D556" s="27" t="s">
        <v>196</v>
      </c>
      <c r="E556" s="27" t="s">
        <v>195</v>
      </c>
      <c r="F556" s="27" t="s">
        <v>195</v>
      </c>
      <c r="G556" s="27" t="s">
        <v>1290</v>
      </c>
      <c r="H556" s="27" t="s">
        <v>27</v>
      </c>
      <c r="I556" s="27" t="s">
        <v>257</v>
      </c>
      <c r="J556" s="30">
        <v>6700</v>
      </c>
      <c r="K556" s="27" t="s">
        <v>1673</v>
      </c>
      <c r="L556" s="31">
        <v>202211</v>
      </c>
    </row>
    <row r="557" spans="1:12">
      <c r="A557" s="27" t="s">
        <v>1674</v>
      </c>
      <c r="B557" s="27" t="s">
        <v>1675</v>
      </c>
      <c r="C557" s="27" t="s">
        <v>1675</v>
      </c>
      <c r="D557" s="27" t="s">
        <v>196</v>
      </c>
      <c r="E557" s="27" t="s">
        <v>195</v>
      </c>
      <c r="F557" s="27" t="s">
        <v>195</v>
      </c>
      <c r="G557" s="27" t="s">
        <v>1290</v>
      </c>
      <c r="H557" s="27" t="s">
        <v>27</v>
      </c>
      <c r="I557" s="27" t="s">
        <v>257</v>
      </c>
      <c r="J557" s="30">
        <v>6600</v>
      </c>
      <c r="K557" s="27" t="s">
        <v>1676</v>
      </c>
      <c r="L557" s="31">
        <v>202207</v>
      </c>
    </row>
    <row r="558" spans="1:12">
      <c r="A558" s="27" t="s">
        <v>1677</v>
      </c>
      <c r="B558" s="27" t="s">
        <v>1678</v>
      </c>
      <c r="C558" s="27" t="s">
        <v>1672</v>
      </c>
      <c r="D558" s="27" t="s">
        <v>196</v>
      </c>
      <c r="E558" s="27" t="s">
        <v>195</v>
      </c>
      <c r="F558" s="27" t="s">
        <v>195</v>
      </c>
      <c r="G558" s="27" t="s">
        <v>1290</v>
      </c>
      <c r="H558" s="27" t="s">
        <v>27</v>
      </c>
      <c r="I558" s="27" t="s">
        <v>262</v>
      </c>
      <c r="J558" s="30">
        <v>7900</v>
      </c>
      <c r="K558" s="27" t="s">
        <v>1679</v>
      </c>
      <c r="L558" s="31">
        <v>201109</v>
      </c>
    </row>
    <row r="559" spans="1:12">
      <c r="A559" s="27" t="s">
        <v>1680</v>
      </c>
      <c r="B559" s="27" t="s">
        <v>1681</v>
      </c>
      <c r="C559" s="27" t="s">
        <v>1681</v>
      </c>
      <c r="D559" s="27" t="s">
        <v>210</v>
      </c>
      <c r="E559" s="27" t="s">
        <v>209</v>
      </c>
      <c r="F559" s="27" t="s">
        <v>209</v>
      </c>
      <c r="G559" s="27" t="s">
        <v>1290</v>
      </c>
      <c r="H559" s="27" t="s">
        <v>27</v>
      </c>
      <c r="I559" s="27" t="s">
        <v>257</v>
      </c>
      <c r="J559" s="30">
        <v>12200</v>
      </c>
      <c r="K559" s="27" t="s">
        <v>1682</v>
      </c>
      <c r="L559" s="31">
        <v>200808</v>
      </c>
    </row>
    <row r="560" spans="1:12">
      <c r="A560" s="27" t="s">
        <v>1683</v>
      </c>
      <c r="B560" s="27" t="s">
        <v>1684</v>
      </c>
      <c r="C560" s="27" t="s">
        <v>1684</v>
      </c>
      <c r="D560" s="27" t="s">
        <v>210</v>
      </c>
      <c r="E560" s="27" t="s">
        <v>209</v>
      </c>
      <c r="F560" s="27" t="s">
        <v>209</v>
      </c>
      <c r="G560" s="27" t="s">
        <v>1290</v>
      </c>
      <c r="H560" s="27" t="s">
        <v>27</v>
      </c>
      <c r="I560" s="27" t="s">
        <v>257</v>
      </c>
      <c r="J560" s="30">
        <v>9600</v>
      </c>
      <c r="K560" s="27" t="s">
        <v>1685</v>
      </c>
      <c r="L560" s="31">
        <v>201110</v>
      </c>
    </row>
    <row r="561" spans="1:12">
      <c r="A561" s="27" t="s">
        <v>1686</v>
      </c>
      <c r="B561" s="27" t="s">
        <v>1681</v>
      </c>
      <c r="C561" s="27" t="s">
        <v>1681</v>
      </c>
      <c r="D561" s="27" t="s">
        <v>210</v>
      </c>
      <c r="E561" s="27" t="s">
        <v>209</v>
      </c>
      <c r="F561" s="27" t="s">
        <v>209</v>
      </c>
      <c r="G561" s="27" t="s">
        <v>1290</v>
      </c>
      <c r="H561" s="27" t="s">
        <v>27</v>
      </c>
      <c r="I561" s="27" t="s">
        <v>257</v>
      </c>
      <c r="J561" s="30">
        <v>11500</v>
      </c>
      <c r="K561" s="27" t="s">
        <v>1687</v>
      </c>
      <c r="L561" s="31">
        <v>201611</v>
      </c>
    </row>
    <row r="562" spans="1:12">
      <c r="A562" s="27" t="s">
        <v>1688</v>
      </c>
      <c r="B562" s="27" t="s">
        <v>1689</v>
      </c>
      <c r="C562" s="27" t="s">
        <v>1690</v>
      </c>
      <c r="D562" s="27" t="s">
        <v>186</v>
      </c>
      <c r="E562" s="27" t="s">
        <v>185</v>
      </c>
      <c r="F562" s="27" t="s">
        <v>185</v>
      </c>
      <c r="G562" s="27" t="s">
        <v>1290</v>
      </c>
      <c r="H562" s="27" t="s">
        <v>27</v>
      </c>
      <c r="I562" s="27" t="s">
        <v>289</v>
      </c>
      <c r="J562" s="30">
        <v>28000</v>
      </c>
      <c r="K562" s="27" t="s">
        <v>1691</v>
      </c>
      <c r="L562" s="31">
        <v>202411</v>
      </c>
    </row>
    <row r="563" spans="1:12">
      <c r="A563" s="27" t="s">
        <v>1692</v>
      </c>
      <c r="B563" s="27" t="s">
        <v>1693</v>
      </c>
      <c r="C563" s="27" t="s">
        <v>1694</v>
      </c>
      <c r="D563" s="27" t="s">
        <v>186</v>
      </c>
      <c r="E563" s="27" t="s">
        <v>185</v>
      </c>
      <c r="F563" s="27" t="s">
        <v>185</v>
      </c>
      <c r="G563" s="27" t="s">
        <v>1290</v>
      </c>
      <c r="H563" s="27" t="s">
        <v>27</v>
      </c>
      <c r="I563" s="27" t="s">
        <v>289</v>
      </c>
      <c r="J563" s="30">
        <v>26200</v>
      </c>
      <c r="K563" s="27" t="s">
        <v>1695</v>
      </c>
      <c r="L563" s="31">
        <v>202506</v>
      </c>
    </row>
    <row r="564" spans="1:12">
      <c r="A564" s="27" t="s">
        <v>1696</v>
      </c>
      <c r="B564" s="27" t="s">
        <v>1694</v>
      </c>
      <c r="C564" s="27" t="s">
        <v>1694</v>
      </c>
      <c r="D564" s="27" t="s">
        <v>186</v>
      </c>
      <c r="E564" s="27" t="s">
        <v>185</v>
      </c>
      <c r="F564" s="27" t="s">
        <v>185</v>
      </c>
      <c r="G564" s="27" t="s">
        <v>1290</v>
      </c>
      <c r="H564" s="27" t="s">
        <v>27</v>
      </c>
      <c r="I564" s="27" t="s">
        <v>257</v>
      </c>
      <c r="J564" s="30">
        <v>7800</v>
      </c>
      <c r="K564" s="27" t="s">
        <v>1697</v>
      </c>
      <c r="L564" s="31">
        <v>201112</v>
      </c>
    </row>
    <row r="565" spans="1:12">
      <c r="A565" s="27" t="s">
        <v>1698</v>
      </c>
      <c r="B565" s="27" t="s">
        <v>1699</v>
      </c>
      <c r="C565" s="27" t="s">
        <v>1699</v>
      </c>
      <c r="D565" s="27" t="s">
        <v>186</v>
      </c>
      <c r="E565" s="27" t="s">
        <v>185</v>
      </c>
      <c r="F565" s="27" t="s">
        <v>185</v>
      </c>
      <c r="G565" s="27" t="s">
        <v>1290</v>
      </c>
      <c r="H565" s="27" t="s">
        <v>27</v>
      </c>
      <c r="I565" s="27" t="s">
        <v>257</v>
      </c>
      <c r="J565" s="30">
        <v>7200</v>
      </c>
      <c r="K565" s="27" t="s">
        <v>1700</v>
      </c>
      <c r="L565" s="31">
        <v>202005</v>
      </c>
    </row>
    <row r="566" spans="1:12">
      <c r="A566" s="27" t="s">
        <v>1701</v>
      </c>
      <c r="B566" s="27" t="s">
        <v>1690</v>
      </c>
      <c r="C566" s="27" t="s">
        <v>1690</v>
      </c>
      <c r="D566" s="27" t="s">
        <v>186</v>
      </c>
      <c r="E566" s="27" t="s">
        <v>185</v>
      </c>
      <c r="F566" s="27" t="s">
        <v>185</v>
      </c>
      <c r="G566" s="27" t="s">
        <v>1290</v>
      </c>
      <c r="H566" s="27" t="s">
        <v>27</v>
      </c>
      <c r="I566" s="27" t="s">
        <v>257</v>
      </c>
      <c r="J566" s="30">
        <v>12100</v>
      </c>
      <c r="K566" s="27" t="s">
        <v>1473</v>
      </c>
      <c r="L566" s="31">
        <v>202509</v>
      </c>
    </row>
    <row r="567" spans="1:12">
      <c r="A567" s="27" t="s">
        <v>1702</v>
      </c>
      <c r="B567" s="27" t="s">
        <v>1703</v>
      </c>
      <c r="C567" s="27" t="s">
        <v>1704</v>
      </c>
      <c r="D567" s="27" t="s">
        <v>161</v>
      </c>
      <c r="E567" s="27" t="s">
        <v>160</v>
      </c>
      <c r="F567" s="27" t="s">
        <v>160</v>
      </c>
      <c r="G567" s="27" t="s">
        <v>1290</v>
      </c>
      <c r="H567" s="27" t="s">
        <v>27</v>
      </c>
      <c r="I567" s="27" t="s">
        <v>289</v>
      </c>
      <c r="J567" s="30">
        <v>17300</v>
      </c>
      <c r="K567" s="27" t="s">
        <v>1705</v>
      </c>
      <c r="L567" s="31">
        <v>202101</v>
      </c>
    </row>
    <row r="568" spans="1:12">
      <c r="A568" s="27" t="s">
        <v>1706</v>
      </c>
      <c r="B568" s="27" t="s">
        <v>1707</v>
      </c>
      <c r="C568" s="27" t="s">
        <v>1707</v>
      </c>
      <c r="D568" s="27" t="s">
        <v>161</v>
      </c>
      <c r="E568" s="27" t="s">
        <v>160</v>
      </c>
      <c r="F568" s="27" t="s">
        <v>160</v>
      </c>
      <c r="G568" s="27" t="s">
        <v>1290</v>
      </c>
      <c r="H568" s="27" t="s">
        <v>27</v>
      </c>
      <c r="I568" s="27" t="s">
        <v>257</v>
      </c>
      <c r="J568" s="30">
        <v>11300</v>
      </c>
      <c r="K568" s="27" t="s">
        <v>1708</v>
      </c>
      <c r="L568" s="31">
        <v>202104</v>
      </c>
    </row>
    <row r="569" spans="1:12">
      <c r="A569" s="27" t="s">
        <v>1709</v>
      </c>
      <c r="B569" s="27" t="s">
        <v>1710</v>
      </c>
      <c r="C569" s="27" t="s">
        <v>1711</v>
      </c>
      <c r="D569" s="27" t="s">
        <v>161</v>
      </c>
      <c r="E569" s="27" t="s">
        <v>160</v>
      </c>
      <c r="F569" s="27" t="s">
        <v>160</v>
      </c>
      <c r="G569" s="27" t="s">
        <v>1290</v>
      </c>
      <c r="H569" s="27" t="s">
        <v>27</v>
      </c>
      <c r="I569" s="27" t="s">
        <v>289</v>
      </c>
      <c r="J569" s="30">
        <v>28900</v>
      </c>
      <c r="K569" s="27" t="s">
        <v>1700</v>
      </c>
      <c r="L569" s="31">
        <v>202005</v>
      </c>
    </row>
    <row r="570" spans="1:12">
      <c r="A570" s="27" t="s">
        <v>1712</v>
      </c>
      <c r="B570" s="27" t="s">
        <v>1707</v>
      </c>
      <c r="C570" s="27" t="s">
        <v>1707</v>
      </c>
      <c r="D570" s="27" t="s">
        <v>161</v>
      </c>
      <c r="E570" s="27" t="s">
        <v>160</v>
      </c>
      <c r="F570" s="27" t="s">
        <v>160</v>
      </c>
      <c r="G570" s="27" t="s">
        <v>1290</v>
      </c>
      <c r="H570" s="27" t="s">
        <v>27</v>
      </c>
      <c r="I570" s="27" t="s">
        <v>257</v>
      </c>
      <c r="J570" s="30">
        <v>8600</v>
      </c>
      <c r="K570" s="27" t="s">
        <v>1418</v>
      </c>
      <c r="L570" s="31">
        <v>200803</v>
      </c>
    </row>
    <row r="571" spans="1:12">
      <c r="A571" s="27" t="s">
        <v>1713</v>
      </c>
      <c r="B571" s="27" t="s">
        <v>1707</v>
      </c>
      <c r="C571" s="27" t="s">
        <v>1707</v>
      </c>
      <c r="D571" s="27" t="s">
        <v>161</v>
      </c>
      <c r="E571" s="27" t="s">
        <v>160</v>
      </c>
      <c r="F571" s="27" t="s">
        <v>160</v>
      </c>
      <c r="G571" s="27" t="s">
        <v>1290</v>
      </c>
      <c r="H571" s="27" t="s">
        <v>27</v>
      </c>
      <c r="I571" s="27" t="s">
        <v>257</v>
      </c>
      <c r="J571" s="30">
        <v>8900</v>
      </c>
      <c r="K571" s="27" t="s">
        <v>1714</v>
      </c>
      <c r="L571" s="31">
        <v>202204</v>
      </c>
    </row>
    <row r="572" spans="1:12">
      <c r="A572" s="27" t="s">
        <v>1715</v>
      </c>
      <c r="B572" s="27" t="s">
        <v>1711</v>
      </c>
      <c r="C572" s="27" t="s">
        <v>1711</v>
      </c>
      <c r="D572" s="27" t="s">
        <v>161</v>
      </c>
      <c r="E572" s="27" t="s">
        <v>160</v>
      </c>
      <c r="F572" s="27" t="s">
        <v>160</v>
      </c>
      <c r="G572" s="27" t="s">
        <v>1290</v>
      </c>
      <c r="H572" s="27" t="s">
        <v>27</v>
      </c>
      <c r="I572" s="27" t="s">
        <v>257</v>
      </c>
      <c r="J572" s="30">
        <v>12400</v>
      </c>
      <c r="K572" s="27" t="s">
        <v>1716</v>
      </c>
      <c r="L572" s="31">
        <v>202004</v>
      </c>
    </row>
    <row r="573" spans="1:12">
      <c r="A573" s="27" t="s">
        <v>1717</v>
      </c>
      <c r="B573" s="27" t="s">
        <v>1707</v>
      </c>
      <c r="C573" s="27" t="s">
        <v>1707</v>
      </c>
      <c r="D573" s="27" t="s">
        <v>161</v>
      </c>
      <c r="E573" s="27" t="s">
        <v>160</v>
      </c>
      <c r="F573" s="27" t="s">
        <v>160</v>
      </c>
      <c r="G573" s="27" t="s">
        <v>1290</v>
      </c>
      <c r="H573" s="27" t="s">
        <v>27</v>
      </c>
      <c r="I573" s="27" t="s">
        <v>257</v>
      </c>
      <c r="J573" s="30">
        <v>11500</v>
      </c>
      <c r="K573" s="27" t="s">
        <v>1718</v>
      </c>
      <c r="L573" s="31">
        <v>201711</v>
      </c>
    </row>
    <row r="574" spans="1:12">
      <c r="A574" s="27" t="s">
        <v>1719</v>
      </c>
      <c r="B574" s="27" t="s">
        <v>1720</v>
      </c>
      <c r="C574" s="27" t="s">
        <v>1720</v>
      </c>
      <c r="D574" s="27" t="s">
        <v>161</v>
      </c>
      <c r="E574" s="27" t="s">
        <v>160</v>
      </c>
      <c r="F574" s="27" t="s">
        <v>160</v>
      </c>
      <c r="G574" s="27" t="s">
        <v>1290</v>
      </c>
      <c r="H574" s="27" t="s">
        <v>27</v>
      </c>
      <c r="I574" s="27" t="s">
        <v>257</v>
      </c>
      <c r="J574" s="30">
        <v>8900</v>
      </c>
      <c r="K574" s="27" t="s">
        <v>1721</v>
      </c>
      <c r="L574" s="31">
        <v>202006</v>
      </c>
    </row>
    <row r="575" spans="1:12">
      <c r="A575" s="27" t="s">
        <v>1722</v>
      </c>
      <c r="B575" s="27" t="s">
        <v>1703</v>
      </c>
      <c r="C575" s="27" t="s">
        <v>1704</v>
      </c>
      <c r="D575" s="27" t="s">
        <v>161</v>
      </c>
      <c r="E575" s="27" t="s">
        <v>160</v>
      </c>
      <c r="F575" s="27" t="s">
        <v>160</v>
      </c>
      <c r="G575" s="27" t="s">
        <v>1290</v>
      </c>
      <c r="H575" s="27" t="s">
        <v>27</v>
      </c>
      <c r="I575" s="27" t="s">
        <v>289</v>
      </c>
      <c r="J575" s="30">
        <v>20900</v>
      </c>
      <c r="K575" s="27" t="s">
        <v>1723</v>
      </c>
      <c r="L575" s="31">
        <v>201404</v>
      </c>
    </row>
    <row r="576" spans="1:12">
      <c r="A576" s="27" t="s">
        <v>1724</v>
      </c>
      <c r="B576" s="27" t="s">
        <v>1707</v>
      </c>
      <c r="C576" s="27" t="s">
        <v>1707</v>
      </c>
      <c r="D576" s="27" t="s">
        <v>161</v>
      </c>
      <c r="E576" s="27" t="s">
        <v>160</v>
      </c>
      <c r="F576" s="27" t="s">
        <v>160</v>
      </c>
      <c r="G576" s="27" t="s">
        <v>1290</v>
      </c>
      <c r="H576" s="27" t="s">
        <v>27</v>
      </c>
      <c r="I576" s="27" t="s">
        <v>257</v>
      </c>
      <c r="J576" s="30">
        <v>7100</v>
      </c>
      <c r="K576" s="27" t="s">
        <v>1725</v>
      </c>
      <c r="L576" s="31">
        <v>200804</v>
      </c>
    </row>
    <row r="577" spans="1:12">
      <c r="A577" s="27" t="s">
        <v>1726</v>
      </c>
      <c r="B577" s="27" t="s">
        <v>1727</v>
      </c>
      <c r="C577" s="27" t="s">
        <v>1727</v>
      </c>
      <c r="D577" s="27" t="s">
        <v>161</v>
      </c>
      <c r="E577" s="27" t="s">
        <v>160</v>
      </c>
      <c r="F577" s="27" t="s">
        <v>160</v>
      </c>
      <c r="G577" s="27" t="s">
        <v>1290</v>
      </c>
      <c r="H577" s="27" t="s">
        <v>27</v>
      </c>
      <c r="I577" s="27" t="s">
        <v>257</v>
      </c>
      <c r="J577" s="30">
        <v>9000</v>
      </c>
      <c r="K577" s="27" t="s">
        <v>1728</v>
      </c>
      <c r="L577" s="31">
        <v>200712</v>
      </c>
    </row>
    <row r="578" spans="1:12">
      <c r="A578" s="27" t="s">
        <v>1729</v>
      </c>
      <c r="B578" s="27" t="s">
        <v>1704</v>
      </c>
      <c r="C578" s="27" t="s">
        <v>1704</v>
      </c>
      <c r="D578" s="27" t="s">
        <v>161</v>
      </c>
      <c r="E578" s="27" t="s">
        <v>160</v>
      </c>
      <c r="F578" s="27" t="s">
        <v>160</v>
      </c>
      <c r="G578" s="27" t="s">
        <v>1290</v>
      </c>
      <c r="H578" s="27" t="s">
        <v>27</v>
      </c>
      <c r="I578" s="27" t="s">
        <v>257</v>
      </c>
      <c r="J578" s="30">
        <v>10900</v>
      </c>
      <c r="K578" s="27" t="s">
        <v>1730</v>
      </c>
      <c r="L578" s="31">
        <v>201805</v>
      </c>
    </row>
    <row r="579" spans="1:12">
      <c r="A579" s="27" t="s">
        <v>1731</v>
      </c>
      <c r="B579" s="27" t="s">
        <v>1732</v>
      </c>
      <c r="C579" s="27" t="s">
        <v>1733</v>
      </c>
      <c r="D579" s="27" t="s">
        <v>202</v>
      </c>
      <c r="E579" s="27" t="s">
        <v>201</v>
      </c>
      <c r="F579" s="27" t="s">
        <v>201</v>
      </c>
      <c r="G579" s="27" t="s">
        <v>1290</v>
      </c>
      <c r="H579" s="27" t="s">
        <v>27</v>
      </c>
      <c r="I579" s="27" t="s">
        <v>262</v>
      </c>
      <c r="J579" s="30">
        <v>6600</v>
      </c>
      <c r="K579" s="27" t="s">
        <v>1734</v>
      </c>
      <c r="L579" s="31">
        <v>202010</v>
      </c>
    </row>
    <row r="580" spans="1:12">
      <c r="A580" s="27" t="s">
        <v>1735</v>
      </c>
      <c r="B580" s="27" t="s">
        <v>1736</v>
      </c>
      <c r="C580" s="27" t="s">
        <v>1736</v>
      </c>
      <c r="D580" s="27" t="s">
        <v>202</v>
      </c>
      <c r="E580" s="27" t="s">
        <v>201</v>
      </c>
      <c r="F580" s="27" t="s">
        <v>201</v>
      </c>
      <c r="G580" s="27" t="s">
        <v>1290</v>
      </c>
      <c r="H580" s="27" t="s">
        <v>27</v>
      </c>
      <c r="I580" s="27" t="s">
        <v>257</v>
      </c>
      <c r="J580" s="30">
        <v>8500</v>
      </c>
      <c r="K580" s="27" t="s">
        <v>1737</v>
      </c>
      <c r="L580" s="31">
        <v>202407</v>
      </c>
    </row>
    <row r="581" spans="1:12">
      <c r="A581" s="27" t="s">
        <v>1738</v>
      </c>
      <c r="B581" s="27" t="s">
        <v>1736</v>
      </c>
      <c r="C581" s="27" t="s">
        <v>1736</v>
      </c>
      <c r="D581" s="27" t="s">
        <v>202</v>
      </c>
      <c r="E581" s="27" t="s">
        <v>201</v>
      </c>
      <c r="F581" s="27" t="s">
        <v>201</v>
      </c>
      <c r="G581" s="27" t="s">
        <v>1290</v>
      </c>
      <c r="H581" s="27" t="s">
        <v>27</v>
      </c>
      <c r="I581" s="27" t="s">
        <v>257</v>
      </c>
      <c r="J581" s="30">
        <v>10300</v>
      </c>
      <c r="K581" s="27" t="s">
        <v>486</v>
      </c>
      <c r="L581" s="31">
        <v>201704</v>
      </c>
    </row>
    <row r="582" spans="1:12">
      <c r="A582" s="27" t="s">
        <v>1739</v>
      </c>
      <c r="B582" s="27" t="s">
        <v>1736</v>
      </c>
      <c r="C582" s="27" t="s">
        <v>1736</v>
      </c>
      <c r="D582" s="27" t="s">
        <v>202</v>
      </c>
      <c r="E582" s="27" t="s">
        <v>201</v>
      </c>
      <c r="F582" s="27" t="s">
        <v>201</v>
      </c>
      <c r="G582" s="27" t="s">
        <v>1290</v>
      </c>
      <c r="H582" s="27" t="s">
        <v>27</v>
      </c>
      <c r="I582" s="27" t="s">
        <v>257</v>
      </c>
      <c r="J582" s="30">
        <v>7300</v>
      </c>
      <c r="K582" s="27" t="s">
        <v>792</v>
      </c>
      <c r="L582" s="31">
        <v>201007</v>
      </c>
    </row>
    <row r="583" spans="1:12">
      <c r="A583" s="27" t="s">
        <v>1740</v>
      </c>
      <c r="B583" s="27" t="s">
        <v>1733</v>
      </c>
      <c r="C583" s="27" t="s">
        <v>1733</v>
      </c>
      <c r="D583" s="27" t="s">
        <v>202</v>
      </c>
      <c r="E583" s="27" t="s">
        <v>201</v>
      </c>
      <c r="F583" s="27" t="s">
        <v>201</v>
      </c>
      <c r="G583" s="27" t="s">
        <v>1290</v>
      </c>
      <c r="H583" s="27" t="s">
        <v>27</v>
      </c>
      <c r="I583" s="27" t="s">
        <v>257</v>
      </c>
      <c r="J583" s="30">
        <v>8300</v>
      </c>
      <c r="K583" s="27" t="s">
        <v>1741</v>
      </c>
      <c r="L583" s="31">
        <v>202009</v>
      </c>
    </row>
    <row r="584" spans="1:12">
      <c r="A584" s="27" t="s">
        <v>1742</v>
      </c>
      <c r="B584" s="27" t="s">
        <v>1743</v>
      </c>
      <c r="C584" s="27" t="s">
        <v>1743</v>
      </c>
      <c r="D584" s="27" t="s">
        <v>163</v>
      </c>
      <c r="E584" s="27" t="s">
        <v>162</v>
      </c>
      <c r="F584" s="27" t="s">
        <v>162</v>
      </c>
      <c r="G584" s="27" t="s">
        <v>1290</v>
      </c>
      <c r="H584" s="27" t="s">
        <v>30</v>
      </c>
      <c r="I584" s="27" t="s">
        <v>257</v>
      </c>
      <c r="J584" s="30">
        <v>9700</v>
      </c>
      <c r="K584" s="27" t="s">
        <v>1744</v>
      </c>
      <c r="L584" s="31">
        <v>201302</v>
      </c>
    </row>
    <row r="585" spans="1:12">
      <c r="A585" s="27" t="s">
        <v>1745</v>
      </c>
      <c r="B585" s="27" t="s">
        <v>1746</v>
      </c>
      <c r="C585" s="27" t="s">
        <v>1746</v>
      </c>
      <c r="D585" s="27" t="s">
        <v>163</v>
      </c>
      <c r="E585" s="27" t="s">
        <v>162</v>
      </c>
      <c r="F585" s="27" t="s">
        <v>162</v>
      </c>
      <c r="G585" s="27" t="s">
        <v>1290</v>
      </c>
      <c r="H585" s="27" t="s">
        <v>30</v>
      </c>
      <c r="I585" s="27" t="s">
        <v>257</v>
      </c>
      <c r="J585" s="30">
        <v>7800</v>
      </c>
      <c r="K585" s="27" t="s">
        <v>1747</v>
      </c>
      <c r="L585" s="31">
        <v>202006</v>
      </c>
    </row>
    <row r="586" spans="1:12">
      <c r="A586" s="27" t="s">
        <v>1748</v>
      </c>
      <c r="B586" s="27" t="s">
        <v>1743</v>
      </c>
      <c r="C586" s="27" t="s">
        <v>1743</v>
      </c>
      <c r="D586" s="27" t="s">
        <v>163</v>
      </c>
      <c r="E586" s="27" t="s">
        <v>162</v>
      </c>
      <c r="F586" s="27" t="s">
        <v>162</v>
      </c>
      <c r="G586" s="27" t="s">
        <v>1290</v>
      </c>
      <c r="H586" s="27" t="s">
        <v>30</v>
      </c>
      <c r="I586" s="27" t="s">
        <v>257</v>
      </c>
      <c r="J586" s="30">
        <v>6800</v>
      </c>
      <c r="K586" s="27" t="s">
        <v>1749</v>
      </c>
      <c r="L586" s="31">
        <v>202307</v>
      </c>
    </row>
    <row r="587" spans="1:12">
      <c r="A587" s="27" t="s">
        <v>1750</v>
      </c>
      <c r="B587" s="27" t="s">
        <v>1751</v>
      </c>
      <c r="C587" s="27" t="s">
        <v>1751</v>
      </c>
      <c r="D587" s="27" t="s">
        <v>163</v>
      </c>
      <c r="E587" s="27" t="s">
        <v>162</v>
      </c>
      <c r="F587" s="27" t="s">
        <v>162</v>
      </c>
      <c r="G587" s="27" t="s">
        <v>1290</v>
      </c>
      <c r="H587" s="27" t="s">
        <v>30</v>
      </c>
      <c r="I587" s="27" t="s">
        <v>257</v>
      </c>
      <c r="J587" s="30">
        <v>12100</v>
      </c>
      <c r="K587" s="27" t="s">
        <v>274</v>
      </c>
      <c r="L587" s="31">
        <v>201008</v>
      </c>
    </row>
    <row r="588" spans="1:12">
      <c r="A588" s="27" t="s">
        <v>1752</v>
      </c>
      <c r="B588" s="27" t="s">
        <v>1751</v>
      </c>
      <c r="C588" s="27" t="s">
        <v>1751</v>
      </c>
      <c r="D588" s="27" t="s">
        <v>163</v>
      </c>
      <c r="E588" s="27" t="s">
        <v>162</v>
      </c>
      <c r="F588" s="27" t="s">
        <v>162</v>
      </c>
      <c r="G588" s="27" t="s">
        <v>1290</v>
      </c>
      <c r="H588" s="27" t="s">
        <v>30</v>
      </c>
      <c r="I588" s="27" t="s">
        <v>257</v>
      </c>
      <c r="J588" s="30">
        <v>12300</v>
      </c>
      <c r="K588" s="27" t="s">
        <v>1753</v>
      </c>
      <c r="L588" s="31">
        <v>202412</v>
      </c>
    </row>
    <row r="589" spans="1:12">
      <c r="A589" s="27" t="s">
        <v>1754</v>
      </c>
      <c r="B589" s="27" t="s">
        <v>1751</v>
      </c>
      <c r="C589" s="27" t="s">
        <v>1751</v>
      </c>
      <c r="D589" s="27" t="s">
        <v>163</v>
      </c>
      <c r="E589" s="27" t="s">
        <v>162</v>
      </c>
      <c r="F589" s="27" t="s">
        <v>162</v>
      </c>
      <c r="G589" s="27" t="s">
        <v>1290</v>
      </c>
      <c r="H589" s="27" t="s">
        <v>30</v>
      </c>
      <c r="I589" s="27" t="s">
        <v>257</v>
      </c>
      <c r="J589" s="30">
        <v>12300</v>
      </c>
      <c r="K589" s="27" t="s">
        <v>1755</v>
      </c>
      <c r="L589" s="31">
        <v>201608</v>
      </c>
    </row>
    <row r="590" spans="1:12">
      <c r="A590" s="27" t="s">
        <v>1756</v>
      </c>
      <c r="B590" s="27" t="s">
        <v>1743</v>
      </c>
      <c r="C590" s="27" t="s">
        <v>1743</v>
      </c>
      <c r="D590" s="27" t="s">
        <v>163</v>
      </c>
      <c r="E590" s="27" t="s">
        <v>162</v>
      </c>
      <c r="F590" s="27" t="s">
        <v>162</v>
      </c>
      <c r="G590" s="27" t="s">
        <v>1290</v>
      </c>
      <c r="H590" s="27" t="s">
        <v>30</v>
      </c>
      <c r="I590" s="27" t="s">
        <v>257</v>
      </c>
      <c r="J590" s="30">
        <v>9800</v>
      </c>
      <c r="K590" s="27" t="s">
        <v>1757</v>
      </c>
      <c r="L590" s="31">
        <v>201405</v>
      </c>
    </row>
    <row r="591" spans="1:12">
      <c r="A591" s="27" t="s">
        <v>1758</v>
      </c>
      <c r="B591" s="27" t="s">
        <v>1743</v>
      </c>
      <c r="C591" s="27" t="s">
        <v>1743</v>
      </c>
      <c r="D591" s="27" t="s">
        <v>163</v>
      </c>
      <c r="E591" s="27" t="s">
        <v>162</v>
      </c>
      <c r="F591" s="27" t="s">
        <v>162</v>
      </c>
      <c r="G591" s="27" t="s">
        <v>1290</v>
      </c>
      <c r="H591" s="27" t="s">
        <v>30</v>
      </c>
      <c r="I591" s="27" t="s">
        <v>257</v>
      </c>
      <c r="J591" s="30">
        <v>10700</v>
      </c>
      <c r="K591" s="27" t="s">
        <v>1759</v>
      </c>
      <c r="L591" s="31">
        <v>201810</v>
      </c>
    </row>
    <row r="592" spans="1:12">
      <c r="A592" s="27" t="s">
        <v>1760</v>
      </c>
      <c r="B592" s="27" t="s">
        <v>1761</v>
      </c>
      <c r="C592" s="27" t="s">
        <v>1762</v>
      </c>
      <c r="D592" s="27" t="s">
        <v>168</v>
      </c>
      <c r="E592" s="27" t="s">
        <v>167</v>
      </c>
      <c r="F592" s="27" t="s">
        <v>167</v>
      </c>
      <c r="G592" s="27" t="s">
        <v>1290</v>
      </c>
      <c r="H592" s="27" t="s">
        <v>30</v>
      </c>
      <c r="I592" s="27" t="s">
        <v>289</v>
      </c>
      <c r="J592" s="30">
        <v>25100</v>
      </c>
      <c r="K592" s="27" t="s">
        <v>1763</v>
      </c>
      <c r="L592" s="31">
        <v>201410</v>
      </c>
    </row>
    <row r="593" spans="1:12">
      <c r="A593" s="27" t="s">
        <v>1764</v>
      </c>
      <c r="B593" s="27" t="s">
        <v>1762</v>
      </c>
      <c r="C593" s="27" t="s">
        <v>1762</v>
      </c>
      <c r="D593" s="27" t="s">
        <v>168</v>
      </c>
      <c r="E593" s="27" t="s">
        <v>167</v>
      </c>
      <c r="F593" s="27" t="s">
        <v>167</v>
      </c>
      <c r="G593" s="27" t="s">
        <v>1290</v>
      </c>
      <c r="H593" s="27" t="s">
        <v>30</v>
      </c>
      <c r="I593" s="27" t="s">
        <v>257</v>
      </c>
      <c r="J593" s="30">
        <v>6600</v>
      </c>
      <c r="K593" s="27" t="s">
        <v>1265</v>
      </c>
      <c r="L593" s="31">
        <v>202404</v>
      </c>
    </row>
    <row r="594" spans="1:12">
      <c r="A594" s="27" t="s">
        <v>1765</v>
      </c>
      <c r="B594" s="27" t="s">
        <v>1762</v>
      </c>
      <c r="C594" s="27" t="s">
        <v>1762</v>
      </c>
      <c r="D594" s="27" t="s">
        <v>168</v>
      </c>
      <c r="E594" s="27" t="s">
        <v>167</v>
      </c>
      <c r="F594" s="27" t="s">
        <v>167</v>
      </c>
      <c r="G594" s="27" t="s">
        <v>1290</v>
      </c>
      <c r="H594" s="27" t="s">
        <v>30</v>
      </c>
      <c r="I594" s="27" t="s">
        <v>257</v>
      </c>
      <c r="J594" s="30">
        <v>11100</v>
      </c>
      <c r="K594" s="27" t="s">
        <v>1766</v>
      </c>
      <c r="L594" s="31">
        <v>201205</v>
      </c>
    </row>
    <row r="595" spans="1:12">
      <c r="A595" s="27" t="s">
        <v>1767</v>
      </c>
      <c r="B595" s="27" t="s">
        <v>1762</v>
      </c>
      <c r="C595" s="27" t="s">
        <v>1762</v>
      </c>
      <c r="D595" s="27" t="s">
        <v>168</v>
      </c>
      <c r="E595" s="27" t="s">
        <v>167</v>
      </c>
      <c r="F595" s="27" t="s">
        <v>167</v>
      </c>
      <c r="G595" s="27" t="s">
        <v>1290</v>
      </c>
      <c r="H595" s="27" t="s">
        <v>30</v>
      </c>
      <c r="I595" s="27" t="s">
        <v>257</v>
      </c>
      <c r="J595" s="30">
        <v>7900</v>
      </c>
      <c r="K595" s="27" t="s">
        <v>1768</v>
      </c>
      <c r="L595" s="31">
        <v>202102</v>
      </c>
    </row>
    <row r="596" spans="1:12">
      <c r="A596" s="27" t="s">
        <v>1769</v>
      </c>
      <c r="B596" s="27" t="s">
        <v>1770</v>
      </c>
      <c r="C596" s="27" t="s">
        <v>1770</v>
      </c>
      <c r="D596" s="27" t="s">
        <v>157</v>
      </c>
      <c r="E596" s="27" t="s">
        <v>156</v>
      </c>
      <c r="F596" s="27" t="s">
        <v>156</v>
      </c>
      <c r="G596" s="27" t="s">
        <v>1290</v>
      </c>
      <c r="H596" s="27" t="s">
        <v>30</v>
      </c>
      <c r="I596" s="27" t="s">
        <v>257</v>
      </c>
      <c r="J596" s="30">
        <v>10200</v>
      </c>
      <c r="K596" s="27" t="s">
        <v>1771</v>
      </c>
      <c r="L596" s="31">
        <v>202005</v>
      </c>
    </row>
    <row r="597" spans="1:12">
      <c r="A597" s="27" t="s">
        <v>1772</v>
      </c>
      <c r="B597" s="27" t="s">
        <v>1770</v>
      </c>
      <c r="C597" s="27" t="s">
        <v>1770</v>
      </c>
      <c r="D597" s="27" t="s">
        <v>157</v>
      </c>
      <c r="E597" s="27" t="s">
        <v>156</v>
      </c>
      <c r="F597" s="27" t="s">
        <v>156</v>
      </c>
      <c r="G597" s="27" t="s">
        <v>1290</v>
      </c>
      <c r="H597" s="27" t="s">
        <v>30</v>
      </c>
      <c r="I597" s="27" t="s">
        <v>257</v>
      </c>
      <c r="J597" s="30">
        <v>8100</v>
      </c>
      <c r="K597" s="27" t="s">
        <v>1773</v>
      </c>
      <c r="L597" s="31">
        <v>202102</v>
      </c>
    </row>
    <row r="598" spans="1:12">
      <c r="A598" s="27" t="s">
        <v>1774</v>
      </c>
      <c r="B598" s="27" t="s">
        <v>1775</v>
      </c>
      <c r="C598" s="27" t="s">
        <v>1776</v>
      </c>
      <c r="D598" s="27" t="s">
        <v>157</v>
      </c>
      <c r="E598" s="27" t="s">
        <v>156</v>
      </c>
      <c r="F598" s="27" t="s">
        <v>156</v>
      </c>
      <c r="G598" s="27" t="s">
        <v>1290</v>
      </c>
      <c r="H598" s="27" t="s">
        <v>30</v>
      </c>
      <c r="I598" s="27" t="s">
        <v>262</v>
      </c>
      <c r="J598" s="30">
        <v>7100</v>
      </c>
      <c r="K598" s="27" t="s">
        <v>1777</v>
      </c>
      <c r="L598" s="31">
        <v>202106</v>
      </c>
    </row>
    <row r="599" spans="1:12">
      <c r="A599" s="27" t="s">
        <v>1778</v>
      </c>
      <c r="B599" s="27" t="s">
        <v>1779</v>
      </c>
      <c r="C599" s="27" t="s">
        <v>1770</v>
      </c>
      <c r="D599" s="27" t="s">
        <v>157</v>
      </c>
      <c r="E599" s="27" t="s">
        <v>156</v>
      </c>
      <c r="F599" s="27" t="s">
        <v>156</v>
      </c>
      <c r="G599" s="27" t="s">
        <v>1290</v>
      </c>
      <c r="H599" s="27" t="s">
        <v>30</v>
      </c>
      <c r="I599" s="27" t="s">
        <v>262</v>
      </c>
      <c r="J599" s="30">
        <v>4200</v>
      </c>
      <c r="K599" s="27" t="s">
        <v>858</v>
      </c>
      <c r="L599" s="31">
        <v>201509</v>
      </c>
    </row>
    <row r="600" spans="1:12">
      <c r="A600" s="27" t="s">
        <v>1780</v>
      </c>
      <c r="B600" s="27" t="s">
        <v>1781</v>
      </c>
      <c r="C600" s="27" t="s">
        <v>1781</v>
      </c>
      <c r="D600" s="27" t="s">
        <v>172</v>
      </c>
      <c r="E600" s="27" t="s">
        <v>171</v>
      </c>
      <c r="F600" s="27" t="s">
        <v>171</v>
      </c>
      <c r="G600" s="27" t="s">
        <v>1290</v>
      </c>
      <c r="H600" s="27" t="s">
        <v>30</v>
      </c>
      <c r="I600" s="27" t="s">
        <v>257</v>
      </c>
      <c r="J600" s="30">
        <v>10000</v>
      </c>
      <c r="K600" s="27" t="s">
        <v>1782</v>
      </c>
      <c r="L600" s="31">
        <v>200906</v>
      </c>
    </row>
    <row r="601" spans="1:12">
      <c r="A601" s="27" t="s">
        <v>1783</v>
      </c>
      <c r="B601" s="27" t="s">
        <v>1784</v>
      </c>
      <c r="C601" s="27" t="s">
        <v>1781</v>
      </c>
      <c r="D601" s="27" t="s">
        <v>172</v>
      </c>
      <c r="E601" s="27" t="s">
        <v>171</v>
      </c>
      <c r="F601" s="27" t="s">
        <v>171</v>
      </c>
      <c r="G601" s="27" t="s">
        <v>1290</v>
      </c>
      <c r="H601" s="27" t="s">
        <v>30</v>
      </c>
      <c r="I601" s="27" t="s">
        <v>289</v>
      </c>
      <c r="J601" s="30">
        <v>18700</v>
      </c>
      <c r="K601" s="27" t="s">
        <v>1785</v>
      </c>
      <c r="L601" s="31">
        <v>201906</v>
      </c>
    </row>
    <row r="602" spans="1:12">
      <c r="A602" s="27" t="s">
        <v>1786</v>
      </c>
      <c r="B602" s="27" t="s">
        <v>1787</v>
      </c>
      <c r="C602" s="27" t="s">
        <v>1787</v>
      </c>
      <c r="D602" s="27" t="s">
        <v>172</v>
      </c>
      <c r="E602" s="27" t="s">
        <v>171</v>
      </c>
      <c r="F602" s="27" t="s">
        <v>171</v>
      </c>
      <c r="G602" s="27" t="s">
        <v>1290</v>
      </c>
      <c r="H602" s="27" t="s">
        <v>30</v>
      </c>
      <c r="I602" s="27" t="s">
        <v>257</v>
      </c>
      <c r="J602" s="30">
        <v>7500</v>
      </c>
      <c r="K602" s="27" t="s">
        <v>1788</v>
      </c>
      <c r="L602" s="31">
        <v>201202</v>
      </c>
    </row>
    <row r="603" spans="1:12">
      <c r="A603" s="27" t="s">
        <v>1789</v>
      </c>
      <c r="B603" s="27" t="s">
        <v>1790</v>
      </c>
      <c r="C603" s="27" t="s">
        <v>1790</v>
      </c>
      <c r="D603" s="27" t="s">
        <v>155</v>
      </c>
      <c r="E603" s="27" t="s">
        <v>154</v>
      </c>
      <c r="F603" s="27" t="s">
        <v>154</v>
      </c>
      <c r="G603" s="27" t="s">
        <v>1290</v>
      </c>
      <c r="H603" s="27" t="s">
        <v>31</v>
      </c>
      <c r="I603" s="27" t="s">
        <v>257</v>
      </c>
      <c r="J603" s="30">
        <v>10800</v>
      </c>
      <c r="K603" s="27" t="s">
        <v>1791</v>
      </c>
      <c r="L603" s="31">
        <v>200708</v>
      </c>
    </row>
    <row r="604" spans="1:12">
      <c r="A604" s="27" t="s">
        <v>1792</v>
      </c>
      <c r="B604" s="27" t="s">
        <v>1790</v>
      </c>
      <c r="C604" s="27" t="s">
        <v>1790</v>
      </c>
      <c r="D604" s="27" t="s">
        <v>155</v>
      </c>
      <c r="E604" s="27" t="s">
        <v>154</v>
      </c>
      <c r="F604" s="27" t="s">
        <v>154</v>
      </c>
      <c r="G604" s="27" t="s">
        <v>1290</v>
      </c>
      <c r="H604" s="27" t="s">
        <v>31</v>
      </c>
      <c r="I604" s="27" t="s">
        <v>257</v>
      </c>
      <c r="J604" s="30">
        <v>10300</v>
      </c>
      <c r="K604" s="27" t="s">
        <v>1793</v>
      </c>
      <c r="L604" s="31">
        <v>202508</v>
      </c>
    </row>
    <row r="605" spans="1:12">
      <c r="A605" s="27" t="s">
        <v>1794</v>
      </c>
      <c r="B605" s="27" t="s">
        <v>1790</v>
      </c>
      <c r="C605" s="27" t="s">
        <v>1790</v>
      </c>
      <c r="D605" s="27" t="s">
        <v>155</v>
      </c>
      <c r="E605" s="27" t="s">
        <v>154</v>
      </c>
      <c r="F605" s="27" t="s">
        <v>154</v>
      </c>
      <c r="G605" s="27" t="s">
        <v>1290</v>
      </c>
      <c r="H605" s="27" t="s">
        <v>31</v>
      </c>
      <c r="I605" s="27" t="s">
        <v>257</v>
      </c>
      <c r="J605" s="30">
        <v>8200</v>
      </c>
      <c r="K605" s="27" t="s">
        <v>1795</v>
      </c>
      <c r="L605" s="31">
        <v>200711</v>
      </c>
    </row>
    <row r="606" spans="1:12">
      <c r="A606" s="27" t="s">
        <v>1796</v>
      </c>
      <c r="B606" s="27" t="s">
        <v>1797</v>
      </c>
      <c r="C606" s="27" t="s">
        <v>1797</v>
      </c>
      <c r="D606" s="27" t="s">
        <v>214</v>
      </c>
      <c r="E606" s="27" t="s">
        <v>213</v>
      </c>
      <c r="F606" s="27" t="s">
        <v>213</v>
      </c>
      <c r="G606" s="27" t="s">
        <v>1290</v>
      </c>
      <c r="H606" s="27" t="s">
        <v>31</v>
      </c>
      <c r="I606" s="27" t="s">
        <v>257</v>
      </c>
      <c r="J606" s="30">
        <v>8900</v>
      </c>
      <c r="K606" s="27" t="s">
        <v>1798</v>
      </c>
      <c r="L606" s="31">
        <v>201306</v>
      </c>
    </row>
    <row r="607" spans="1:12">
      <c r="A607" s="27" t="s">
        <v>1799</v>
      </c>
      <c r="B607" s="27" t="s">
        <v>1800</v>
      </c>
      <c r="C607" s="27" t="s">
        <v>1797</v>
      </c>
      <c r="D607" s="27" t="s">
        <v>214</v>
      </c>
      <c r="E607" s="27" t="s">
        <v>213</v>
      </c>
      <c r="F607" s="27" t="s">
        <v>213</v>
      </c>
      <c r="G607" s="27" t="s">
        <v>1290</v>
      </c>
      <c r="H607" s="27" t="s">
        <v>31</v>
      </c>
      <c r="I607" s="27" t="s">
        <v>289</v>
      </c>
      <c r="J607" s="30">
        <v>24100</v>
      </c>
      <c r="K607" s="27" t="s">
        <v>1801</v>
      </c>
      <c r="L607" s="31">
        <v>202203</v>
      </c>
    </row>
    <row r="608" spans="1:12">
      <c r="A608" s="27" t="s">
        <v>1802</v>
      </c>
      <c r="B608" s="27" t="s">
        <v>1797</v>
      </c>
      <c r="C608" s="27" t="s">
        <v>1797</v>
      </c>
      <c r="D608" s="27" t="s">
        <v>214</v>
      </c>
      <c r="E608" s="27" t="s">
        <v>213</v>
      </c>
      <c r="F608" s="27" t="s">
        <v>213</v>
      </c>
      <c r="G608" s="27" t="s">
        <v>1290</v>
      </c>
      <c r="H608" s="27" t="s">
        <v>31</v>
      </c>
      <c r="I608" s="27" t="s">
        <v>257</v>
      </c>
      <c r="J608" s="30">
        <v>9900</v>
      </c>
      <c r="K608" s="27" t="s">
        <v>1803</v>
      </c>
      <c r="L608" s="31">
        <v>202605</v>
      </c>
    </row>
  </sheetData>
  <pageMargins left="0.7" right="0.7" top="0.75" bottom="0.75" header="0.3" footer="0.3"/>
  <pageSetup fitToHeight="0" orientation="landscape"/>
</worksheet>
</file>

<file path=xl/worksheets/sheet9.xml><?xml version="1.0" encoding="utf-8"?>
<worksheet xmlns="http://schemas.openxmlformats.org/spreadsheetml/2006/main" xmlns:r="http://schemas.openxmlformats.org/officeDocument/2006/relationships">
  <sheetPr>
    <pageSetUpPr fitToPage="1"/>
  </sheetPr>
  <dimension ref="A1:P13747"/>
  <sheetViews>
    <sheetView showGridLines="0" workbookViewId="0">
      <pane xSplit="2" ySplit="2" topLeftCell="C3" activePane="bottomRight" state="frozen"/>
      <selection pane="topRight" activeCell="C1" sqref="C1"/>
      <selection pane="bottomLeft" activeCell="A3" sqref="A3"/>
      <selection pane="bottomRight"/>
    </sheetView>
  </sheetViews>
  <sheetFormatPr defaultRowHeight="15"/>
  <cols>
    <col min="1" max="1" width="10.7109375" customWidth="1"/>
    <col min="2" max="2" width="14.7109375" customWidth="1"/>
    <col min="3" max="16" width="13.7109375" customWidth="1"/>
  </cols>
  <sheetData>
    <row r="1" spans="1:16">
      <c r="A1" s="28" t="s">
        <v>244</v>
      </c>
    </row>
    <row r="2" spans="1:16">
      <c r="A2" s="29" t="s">
        <v>245</v>
      </c>
      <c r="B2" s="29" t="s">
        <v>1804</v>
      </c>
      <c r="C2" s="29" t="s">
        <v>248</v>
      </c>
      <c r="D2" s="29" t="s">
        <v>249</v>
      </c>
      <c r="E2" s="29" t="s">
        <v>235</v>
      </c>
      <c r="F2" s="29" t="s">
        <v>251</v>
      </c>
      <c r="G2" s="32" t="s">
        <v>48</v>
      </c>
      <c r="H2" s="32" t="s">
        <v>1805</v>
      </c>
      <c r="I2" s="32" t="s">
        <v>1806</v>
      </c>
      <c r="J2" s="32" t="s">
        <v>1807</v>
      </c>
      <c r="K2" s="32" t="s">
        <v>1808</v>
      </c>
      <c r="L2" s="32" t="s">
        <v>1809</v>
      </c>
      <c r="M2" s="32" t="s">
        <v>1810</v>
      </c>
      <c r="N2" s="32" t="s">
        <v>1811</v>
      </c>
      <c r="O2" s="32" t="s">
        <v>1812</v>
      </c>
      <c r="P2" s="32" t="s">
        <v>1813</v>
      </c>
    </row>
    <row r="3" spans="1:16">
      <c r="A3" s="27" t="s">
        <v>255</v>
      </c>
      <c r="B3" s="31">
        <v>202408</v>
      </c>
      <c r="C3" s="27" t="s">
        <v>51</v>
      </c>
      <c r="D3" s="27" t="s">
        <v>211</v>
      </c>
      <c r="E3" s="27" t="s">
        <v>36</v>
      </c>
      <c r="F3" s="27" t="s">
        <v>257</v>
      </c>
      <c r="G3" s="33">
        <v>333737.05</v>
      </c>
      <c r="H3" s="33">
        <v>333737.05</v>
      </c>
      <c r="I3" s="33">
        <v>9241</v>
      </c>
      <c r="J3" s="33">
        <v>552</v>
      </c>
      <c r="K3" s="33">
        <v>9000</v>
      </c>
      <c r="L3" s="33">
        <v>1</v>
      </c>
      <c r="M3" s="33">
        <v>1</v>
      </c>
      <c r="N3" s="33">
        <v>258545.46</v>
      </c>
      <c r="O3" s="33">
        <v>1865</v>
      </c>
      <c r="P3" s="33">
        <v>3658</v>
      </c>
    </row>
    <row r="4" spans="1:16">
      <c r="A4" s="27" t="s">
        <v>255</v>
      </c>
      <c r="B4" s="31">
        <v>202409</v>
      </c>
      <c r="C4" s="27" t="s">
        <v>51</v>
      </c>
      <c r="D4" s="27" t="s">
        <v>211</v>
      </c>
      <c r="E4" s="27" t="s">
        <v>36</v>
      </c>
      <c r="F4" s="27" t="s">
        <v>257</v>
      </c>
      <c r="G4" s="33">
        <v>294847.47</v>
      </c>
      <c r="H4" s="33">
        <v>294847.47</v>
      </c>
      <c r="I4" s="33">
        <v>7158</v>
      </c>
      <c r="J4" s="33">
        <v>383</v>
      </c>
      <c r="K4" s="33">
        <v>9000</v>
      </c>
      <c r="L4" s="33">
        <v>1</v>
      </c>
      <c r="M4" s="33">
        <v>1</v>
      </c>
      <c r="N4" s="33">
        <v>248824.37</v>
      </c>
      <c r="O4" s="33">
        <v>1598.9</v>
      </c>
      <c r="P4" s="33">
        <v>2917</v>
      </c>
    </row>
    <row r="5" spans="1:16">
      <c r="A5" s="27" t="s">
        <v>255</v>
      </c>
      <c r="B5" s="31">
        <v>202410</v>
      </c>
      <c r="C5" s="27" t="s">
        <v>51</v>
      </c>
      <c r="D5" s="27" t="s">
        <v>211</v>
      </c>
      <c r="E5" s="27" t="s">
        <v>36</v>
      </c>
      <c r="F5" s="27" t="s">
        <v>257</v>
      </c>
      <c r="G5" s="33">
        <v>283108.65</v>
      </c>
      <c r="H5" s="33">
        <v>283108.65</v>
      </c>
      <c r="I5" s="33">
        <v>7737</v>
      </c>
      <c r="J5" s="33">
        <v>448</v>
      </c>
      <c r="K5" s="33">
        <v>9000</v>
      </c>
      <c r="L5" s="33">
        <v>1</v>
      </c>
      <c r="M5" s="33">
        <v>1</v>
      </c>
      <c r="N5" s="33">
        <v>273562.47</v>
      </c>
      <c r="O5" s="33">
        <v>1654.8</v>
      </c>
      <c r="P5" s="33">
        <v>3011</v>
      </c>
    </row>
    <row r="6" spans="1:16">
      <c r="A6" s="27" t="s">
        <v>255</v>
      </c>
      <c r="B6" s="31">
        <v>202411</v>
      </c>
      <c r="C6" s="27" t="s">
        <v>51</v>
      </c>
      <c r="D6" s="27" t="s">
        <v>211</v>
      </c>
      <c r="E6" s="27" t="s">
        <v>36</v>
      </c>
      <c r="F6" s="27" t="s">
        <v>257</v>
      </c>
      <c r="G6" s="33">
        <v>362215.9</v>
      </c>
      <c r="H6" s="33">
        <v>362215.9</v>
      </c>
      <c r="I6" s="33">
        <v>9105</v>
      </c>
      <c r="J6" s="33">
        <v>511</v>
      </c>
      <c r="K6" s="33">
        <v>9000</v>
      </c>
      <c r="L6" s="33">
        <v>1</v>
      </c>
      <c r="M6" s="33">
        <v>1</v>
      </c>
      <c r="N6" s="33">
        <v>330441.97</v>
      </c>
      <c r="O6" s="33">
        <v>2034.7</v>
      </c>
      <c r="P6" s="33">
        <v>3849</v>
      </c>
    </row>
    <row r="7" spans="1:16">
      <c r="A7" s="27" t="s">
        <v>255</v>
      </c>
      <c r="B7" s="31">
        <v>202412</v>
      </c>
      <c r="C7" s="27" t="s">
        <v>51</v>
      </c>
      <c r="D7" s="27" t="s">
        <v>211</v>
      </c>
      <c r="E7" s="27" t="s">
        <v>36</v>
      </c>
      <c r="F7" s="27" t="s">
        <v>257</v>
      </c>
      <c r="G7" s="33">
        <v>434839.59</v>
      </c>
      <c r="H7" s="33">
        <v>434839.59</v>
      </c>
      <c r="I7" s="33">
        <v>11313</v>
      </c>
      <c r="J7" s="33">
        <v>651</v>
      </c>
      <c r="K7" s="33">
        <v>9000</v>
      </c>
      <c r="L7" s="33">
        <v>1</v>
      </c>
      <c r="M7" s="33">
        <v>1</v>
      </c>
      <c r="N7" s="33">
        <v>379678.57</v>
      </c>
      <c r="O7" s="33">
        <v>2263.6</v>
      </c>
      <c r="P7" s="33">
        <v>4651</v>
      </c>
    </row>
    <row r="8" spans="1:16">
      <c r="A8" s="27" t="s">
        <v>255</v>
      </c>
      <c r="B8" s="31">
        <v>202501</v>
      </c>
      <c r="C8" s="27" t="s">
        <v>51</v>
      </c>
      <c r="D8" s="27" t="s">
        <v>211</v>
      </c>
      <c r="E8" s="27" t="s">
        <v>36</v>
      </c>
      <c r="F8" s="27" t="s">
        <v>257</v>
      </c>
      <c r="G8" s="33">
        <v>234738.81</v>
      </c>
      <c r="H8" s="33">
        <v>234738.81</v>
      </c>
      <c r="I8" s="33">
        <v>5786</v>
      </c>
      <c r="J8" s="33">
        <v>291</v>
      </c>
      <c r="K8" s="33">
        <v>9000</v>
      </c>
      <c r="L8" s="33">
        <v>1</v>
      </c>
      <c r="M8" s="33">
        <v>1</v>
      </c>
      <c r="N8" s="33">
        <v>193158.79</v>
      </c>
      <c r="O8" s="33">
        <v>1220</v>
      </c>
      <c r="P8" s="33">
        <v>2392</v>
      </c>
    </row>
    <row r="9" spans="1:16">
      <c r="A9" s="27" t="s">
        <v>255</v>
      </c>
      <c r="B9" s="31">
        <v>202502</v>
      </c>
      <c r="C9" s="27" t="s">
        <v>51</v>
      </c>
      <c r="D9" s="27" t="s">
        <v>211</v>
      </c>
      <c r="E9" s="27" t="s">
        <v>36</v>
      </c>
      <c r="F9" s="27" t="s">
        <v>257</v>
      </c>
      <c r="G9" s="33">
        <v>219481.78</v>
      </c>
      <c r="H9" s="33">
        <v>219481.78</v>
      </c>
      <c r="I9" s="33">
        <v>6137</v>
      </c>
      <c r="J9" s="33">
        <v>366</v>
      </c>
      <c r="K9" s="33">
        <v>9000</v>
      </c>
      <c r="L9" s="33">
        <v>1</v>
      </c>
      <c r="M9" s="33">
        <v>1</v>
      </c>
      <c r="N9" s="33">
        <v>199190.18</v>
      </c>
      <c r="O9" s="33">
        <v>1249.1</v>
      </c>
      <c r="P9" s="33">
        <v>2427</v>
      </c>
    </row>
    <row r="10" spans="1:16">
      <c r="A10" s="27" t="s">
        <v>255</v>
      </c>
      <c r="B10" s="31">
        <v>202503</v>
      </c>
      <c r="C10" s="27" t="s">
        <v>51</v>
      </c>
      <c r="D10" s="27" t="s">
        <v>211</v>
      </c>
      <c r="E10" s="27" t="s">
        <v>36</v>
      </c>
      <c r="F10" s="27" t="s">
        <v>257</v>
      </c>
      <c r="G10" s="33">
        <v>272496.89</v>
      </c>
      <c r="H10" s="33">
        <v>272496.89</v>
      </c>
      <c r="I10" s="33">
        <v>6857</v>
      </c>
      <c r="J10" s="33">
        <v>436</v>
      </c>
      <c r="K10" s="33">
        <v>9000</v>
      </c>
      <c r="L10" s="33">
        <v>1</v>
      </c>
      <c r="M10" s="33">
        <v>1</v>
      </c>
      <c r="N10" s="33">
        <v>248472.46</v>
      </c>
      <c r="O10" s="33">
        <v>1457</v>
      </c>
      <c r="P10" s="33">
        <v>2780</v>
      </c>
    </row>
    <row r="11" spans="1:16">
      <c r="A11" s="27" t="s">
        <v>255</v>
      </c>
      <c r="B11" s="31">
        <v>202504</v>
      </c>
      <c r="C11" s="27" t="s">
        <v>51</v>
      </c>
      <c r="D11" s="27" t="s">
        <v>211</v>
      </c>
      <c r="E11" s="27" t="s">
        <v>36</v>
      </c>
      <c r="F11" s="27" t="s">
        <v>257</v>
      </c>
      <c r="G11" s="33">
        <v>364532.4</v>
      </c>
      <c r="H11" s="33">
        <v>364532.4</v>
      </c>
      <c r="I11" s="33">
        <v>9002</v>
      </c>
      <c r="J11" s="33">
        <v>585</v>
      </c>
      <c r="K11" s="33">
        <v>9000</v>
      </c>
      <c r="L11" s="33">
        <v>1</v>
      </c>
      <c r="M11" s="33">
        <v>1</v>
      </c>
      <c r="N11" s="33">
        <v>292663.4</v>
      </c>
      <c r="O11" s="33">
        <v>2002</v>
      </c>
      <c r="P11" s="33">
        <v>3761</v>
      </c>
    </row>
    <row r="12" spans="1:16">
      <c r="A12" s="27" t="s">
        <v>255</v>
      </c>
      <c r="B12" s="31">
        <v>202505</v>
      </c>
      <c r="C12" s="27" t="s">
        <v>51</v>
      </c>
      <c r="D12" s="27" t="s">
        <v>211</v>
      </c>
      <c r="E12" s="27" t="s">
        <v>36</v>
      </c>
      <c r="F12" s="27" t="s">
        <v>257</v>
      </c>
      <c r="G12" s="33">
        <v>345086.74</v>
      </c>
      <c r="H12" s="33">
        <v>345086.74</v>
      </c>
      <c r="I12" s="33">
        <v>8515</v>
      </c>
      <c r="J12" s="33">
        <v>443</v>
      </c>
      <c r="K12" s="33">
        <v>9000</v>
      </c>
      <c r="L12" s="33">
        <v>1</v>
      </c>
      <c r="M12" s="33">
        <v>1</v>
      </c>
      <c r="N12" s="33">
        <v>320834.37</v>
      </c>
      <c r="O12" s="33">
        <v>1977.3</v>
      </c>
      <c r="P12" s="33">
        <v>3460</v>
      </c>
    </row>
    <row r="13" spans="1:16">
      <c r="A13" s="27" t="s">
        <v>255</v>
      </c>
      <c r="B13" s="31">
        <v>202506</v>
      </c>
      <c r="C13" s="27" t="s">
        <v>51</v>
      </c>
      <c r="D13" s="27" t="s">
        <v>211</v>
      </c>
      <c r="E13" s="27" t="s">
        <v>36</v>
      </c>
      <c r="F13" s="27" t="s">
        <v>257</v>
      </c>
      <c r="G13" s="33">
        <v>368616.71</v>
      </c>
      <c r="H13" s="33">
        <v>368616.71</v>
      </c>
      <c r="I13" s="33">
        <v>9276</v>
      </c>
      <c r="J13" s="33">
        <v>435</v>
      </c>
      <c r="K13" s="33">
        <v>9000</v>
      </c>
      <c r="L13" s="33">
        <v>1</v>
      </c>
      <c r="M13" s="33">
        <v>1</v>
      </c>
      <c r="N13" s="33">
        <v>313726.31</v>
      </c>
      <c r="O13" s="33">
        <v>2120.5</v>
      </c>
      <c r="P13" s="33">
        <v>3761</v>
      </c>
    </row>
    <row r="14" spans="1:16">
      <c r="A14" s="27" t="s">
        <v>255</v>
      </c>
      <c r="B14" s="31">
        <v>202507</v>
      </c>
      <c r="C14" s="27" t="s">
        <v>51</v>
      </c>
      <c r="D14" s="27" t="s">
        <v>211</v>
      </c>
      <c r="E14" s="27" t="s">
        <v>36</v>
      </c>
      <c r="F14" s="27" t="s">
        <v>257</v>
      </c>
      <c r="G14" s="33">
        <v>316307.86</v>
      </c>
      <c r="H14" s="33">
        <v>316307.86</v>
      </c>
      <c r="I14" s="33">
        <v>8589</v>
      </c>
      <c r="J14" s="33">
        <v>499</v>
      </c>
      <c r="K14" s="33">
        <v>9000</v>
      </c>
      <c r="L14" s="33">
        <v>1</v>
      </c>
      <c r="M14" s="33">
        <v>1</v>
      </c>
      <c r="N14" s="33">
        <v>279194.92</v>
      </c>
      <c r="O14" s="33">
        <v>1892.7</v>
      </c>
      <c r="P14" s="33">
        <v>3316</v>
      </c>
    </row>
    <row r="15" spans="1:16">
      <c r="A15" s="27" t="s">
        <v>255</v>
      </c>
      <c r="B15" s="31">
        <v>202508</v>
      </c>
      <c r="C15" s="27" t="s">
        <v>51</v>
      </c>
      <c r="D15" s="27" t="s">
        <v>211</v>
      </c>
      <c r="E15" s="27" t="s">
        <v>36</v>
      </c>
      <c r="F15" s="27" t="s">
        <v>257</v>
      </c>
      <c r="G15" s="33">
        <v>349958.05</v>
      </c>
      <c r="H15" s="33">
        <v>349958.05</v>
      </c>
      <c r="I15" s="33">
        <v>8818</v>
      </c>
      <c r="J15" s="33">
        <v>482</v>
      </c>
      <c r="K15" s="33">
        <v>9000</v>
      </c>
      <c r="L15" s="33">
        <v>1</v>
      </c>
      <c r="M15" s="33">
        <v>1</v>
      </c>
      <c r="N15" s="33">
        <v>269145.82</v>
      </c>
      <c r="O15" s="33">
        <v>1935.4</v>
      </c>
      <c r="P15" s="33">
        <v>3712</v>
      </c>
    </row>
    <row r="16" spans="1:16">
      <c r="A16" s="27" t="s">
        <v>255</v>
      </c>
      <c r="B16" s="31">
        <v>202509</v>
      </c>
      <c r="C16" s="27" t="s">
        <v>51</v>
      </c>
      <c r="D16" s="27" t="s">
        <v>211</v>
      </c>
      <c r="E16" s="27" t="s">
        <v>36</v>
      </c>
      <c r="F16" s="27" t="s">
        <v>257</v>
      </c>
      <c r="G16" s="33">
        <v>304049.49</v>
      </c>
      <c r="H16" s="33">
        <v>304049.49</v>
      </c>
      <c r="I16" s="33">
        <v>7774</v>
      </c>
      <c r="J16" s="33">
        <v>428</v>
      </c>
      <c r="K16" s="33">
        <v>9000</v>
      </c>
      <c r="L16" s="33">
        <v>1</v>
      </c>
      <c r="M16" s="33">
        <v>1</v>
      </c>
      <c r="N16" s="33">
        <v>259026.17</v>
      </c>
      <c r="O16" s="33">
        <v>1681.8</v>
      </c>
      <c r="P16" s="33">
        <v>3075</v>
      </c>
    </row>
    <row r="17" spans="1:16">
      <c r="A17" s="27" t="s">
        <v>255</v>
      </c>
      <c r="B17" s="31">
        <v>202510</v>
      </c>
      <c r="C17" s="27" t="s">
        <v>51</v>
      </c>
      <c r="D17" s="27" t="s">
        <v>211</v>
      </c>
      <c r="E17" s="27" t="s">
        <v>36</v>
      </c>
      <c r="F17" s="27" t="s">
        <v>257</v>
      </c>
      <c r="G17" s="33">
        <v>338997.35</v>
      </c>
      <c r="H17" s="33">
        <v>338997.35</v>
      </c>
      <c r="I17" s="33">
        <v>8222</v>
      </c>
      <c r="J17" s="33">
        <v>444</v>
      </c>
      <c r="K17" s="33">
        <v>9000</v>
      </c>
      <c r="L17" s="33">
        <v>1</v>
      </c>
      <c r="M17" s="33">
        <v>1</v>
      </c>
      <c r="N17" s="33">
        <v>284778.53</v>
      </c>
      <c r="O17" s="33">
        <v>1702.9</v>
      </c>
      <c r="P17" s="33">
        <v>3408</v>
      </c>
    </row>
    <row r="18" spans="1:16">
      <c r="A18" s="27" t="s">
        <v>255</v>
      </c>
      <c r="B18" s="31">
        <v>202511</v>
      </c>
      <c r="C18" s="27" t="s">
        <v>51</v>
      </c>
      <c r="D18" s="27" t="s">
        <v>211</v>
      </c>
      <c r="E18" s="27" t="s">
        <v>36</v>
      </c>
      <c r="F18" s="27" t="s">
        <v>257</v>
      </c>
      <c r="G18" s="33">
        <v>410416.14</v>
      </c>
      <c r="H18" s="33">
        <v>410416.14</v>
      </c>
      <c r="I18" s="33">
        <v>10238</v>
      </c>
      <c r="J18" s="33">
        <v>551</v>
      </c>
      <c r="K18" s="33">
        <v>9000</v>
      </c>
      <c r="L18" s="33">
        <v>1</v>
      </c>
      <c r="M18" s="33">
        <v>1</v>
      </c>
      <c r="N18" s="33">
        <v>343990.09</v>
      </c>
      <c r="O18" s="33">
        <v>2058.5</v>
      </c>
      <c r="P18" s="33">
        <v>4174</v>
      </c>
    </row>
    <row r="19" spans="1:16">
      <c r="A19" s="27" t="s">
        <v>255</v>
      </c>
      <c r="B19" s="31">
        <v>202512</v>
      </c>
      <c r="C19" s="27" t="s">
        <v>51</v>
      </c>
      <c r="D19" s="27" t="s">
        <v>211</v>
      </c>
      <c r="E19" s="27" t="s">
        <v>36</v>
      </c>
      <c r="F19" s="27" t="s">
        <v>257</v>
      </c>
      <c r="G19" s="33">
        <v>482368.59</v>
      </c>
      <c r="H19" s="33">
        <v>482368.59</v>
      </c>
      <c r="I19" s="33">
        <v>12741</v>
      </c>
      <c r="J19" s="33">
        <v>811</v>
      </c>
      <c r="K19" s="33">
        <v>9000</v>
      </c>
      <c r="L19" s="33">
        <v>1</v>
      </c>
      <c r="M19" s="33">
        <v>1</v>
      </c>
      <c r="N19" s="33">
        <v>395245.39</v>
      </c>
      <c r="O19" s="33">
        <v>2604.2</v>
      </c>
      <c r="P19" s="33">
        <v>5090</v>
      </c>
    </row>
    <row r="20" spans="1:16">
      <c r="A20" s="27" t="s">
        <v>255</v>
      </c>
      <c r="B20" s="31">
        <v>202601</v>
      </c>
      <c r="C20" s="27" t="s">
        <v>51</v>
      </c>
      <c r="D20" s="27" t="s">
        <v>211</v>
      </c>
      <c r="E20" s="27" t="s">
        <v>36</v>
      </c>
      <c r="F20" s="27" t="s">
        <v>257</v>
      </c>
      <c r="G20" s="33">
        <v>241881.91</v>
      </c>
      <c r="H20" s="33">
        <v>241881.91</v>
      </c>
      <c r="I20" s="33">
        <v>5864</v>
      </c>
      <c r="J20" s="33">
        <v>286</v>
      </c>
      <c r="K20" s="33">
        <v>9000</v>
      </c>
      <c r="L20" s="33">
        <v>1</v>
      </c>
      <c r="M20" s="33">
        <v>1</v>
      </c>
      <c r="N20" s="33">
        <v>201078.3</v>
      </c>
      <c r="O20" s="33">
        <v>1502.9</v>
      </c>
      <c r="P20" s="33">
        <v>2448</v>
      </c>
    </row>
    <row r="21" spans="1:16">
      <c r="A21" s="27" t="s">
        <v>255</v>
      </c>
      <c r="B21" s="31">
        <v>202602</v>
      </c>
      <c r="C21" s="27" t="s">
        <v>51</v>
      </c>
      <c r="D21" s="27" t="s">
        <v>211</v>
      </c>
      <c r="E21" s="27" t="s">
        <v>36</v>
      </c>
      <c r="F21" s="27" t="s">
        <v>257</v>
      </c>
      <c r="G21" s="33">
        <v>239787.2</v>
      </c>
      <c r="H21" s="33">
        <v>239787.2</v>
      </c>
      <c r="I21" s="33">
        <v>6485</v>
      </c>
      <c r="J21" s="33">
        <v>379</v>
      </c>
      <c r="K21" s="33">
        <v>9000</v>
      </c>
      <c r="L21" s="33">
        <v>1</v>
      </c>
      <c r="M21" s="33">
        <v>1</v>
      </c>
      <c r="N21" s="33">
        <v>207356.97</v>
      </c>
      <c r="O21" s="33">
        <v>1280.6</v>
      </c>
      <c r="P21" s="33">
        <v>2654</v>
      </c>
    </row>
    <row r="22" spans="1:16">
      <c r="A22" s="27" t="s">
        <v>255</v>
      </c>
      <c r="B22" s="31">
        <v>202603</v>
      </c>
      <c r="C22" s="27" t="s">
        <v>51</v>
      </c>
      <c r="D22" s="27" t="s">
        <v>211</v>
      </c>
      <c r="E22" s="27" t="s">
        <v>36</v>
      </c>
      <c r="F22" s="27" t="s">
        <v>257</v>
      </c>
      <c r="G22" s="33">
        <v>293581.37</v>
      </c>
      <c r="H22" s="33">
        <v>293581.37</v>
      </c>
      <c r="I22" s="33">
        <v>7422</v>
      </c>
      <c r="J22" s="33">
        <v>406</v>
      </c>
      <c r="K22" s="33">
        <v>9000</v>
      </c>
      <c r="L22" s="33">
        <v>1</v>
      </c>
      <c r="M22" s="33">
        <v>1</v>
      </c>
      <c r="N22" s="33">
        <v>258659.83</v>
      </c>
      <c r="O22" s="33">
        <v>1564.9</v>
      </c>
      <c r="P22" s="33">
        <v>3065</v>
      </c>
    </row>
    <row r="23" spans="1:16">
      <c r="A23" s="27" t="s">
        <v>255</v>
      </c>
      <c r="B23" s="31">
        <v>202604</v>
      </c>
      <c r="C23" s="27" t="s">
        <v>51</v>
      </c>
      <c r="D23" s="27" t="s">
        <v>211</v>
      </c>
      <c r="E23" s="27" t="s">
        <v>36</v>
      </c>
      <c r="F23" s="27" t="s">
        <v>257</v>
      </c>
      <c r="G23" s="33">
        <v>406594.59</v>
      </c>
      <c r="H23" s="33">
        <v>406594.59</v>
      </c>
      <c r="I23" s="33">
        <v>9244</v>
      </c>
      <c r="J23" s="33">
        <v>480</v>
      </c>
      <c r="K23" s="33">
        <v>9000</v>
      </c>
      <c r="L23" s="33">
        <v>1</v>
      </c>
      <c r="M23" s="33">
        <v>1</v>
      </c>
      <c r="N23" s="33">
        <v>304662.59</v>
      </c>
      <c r="O23" s="33">
        <v>2112.7</v>
      </c>
      <c r="P23" s="33">
        <v>3991</v>
      </c>
    </row>
    <row r="24" spans="1:16">
      <c r="A24" s="27" t="s">
        <v>255</v>
      </c>
      <c r="B24" s="31">
        <v>202605</v>
      </c>
      <c r="C24" s="27" t="s">
        <v>51</v>
      </c>
      <c r="D24" s="27" t="s">
        <v>211</v>
      </c>
      <c r="E24" s="27" t="s">
        <v>36</v>
      </c>
      <c r="F24" s="27" t="s">
        <v>257</v>
      </c>
      <c r="G24" s="33">
        <v>406842.91</v>
      </c>
      <c r="H24" s="33">
        <v>406842.91</v>
      </c>
      <c r="I24" s="33">
        <v>10975</v>
      </c>
      <c r="J24" s="33">
        <v>633</v>
      </c>
      <c r="K24" s="33">
        <v>9000</v>
      </c>
      <c r="L24" s="33">
        <v>1</v>
      </c>
      <c r="M24" s="33">
        <v>1</v>
      </c>
      <c r="N24" s="33">
        <v>333988.58</v>
      </c>
      <c r="O24" s="33">
        <v>2446.6</v>
      </c>
      <c r="P24" s="33">
        <v>4317</v>
      </c>
    </row>
    <row r="25" spans="1:16">
      <c r="A25" s="27" t="s">
        <v>255</v>
      </c>
      <c r="B25" s="31">
        <v>202606</v>
      </c>
      <c r="C25" s="27" t="s">
        <v>51</v>
      </c>
      <c r="D25" s="27" t="s">
        <v>211</v>
      </c>
      <c r="E25" s="27" t="s">
        <v>36</v>
      </c>
      <c r="F25" s="27" t="s">
        <v>257</v>
      </c>
      <c r="G25" s="33">
        <v>336702.52</v>
      </c>
      <c r="H25" s="33">
        <v>336702.52</v>
      </c>
      <c r="I25" s="33">
        <v>8255</v>
      </c>
      <c r="J25" s="33">
        <v>442</v>
      </c>
      <c r="K25" s="33">
        <v>9000</v>
      </c>
      <c r="L25" s="33">
        <v>1</v>
      </c>
      <c r="M25" s="33">
        <v>1</v>
      </c>
      <c r="N25" s="33">
        <v>326589.09</v>
      </c>
      <c r="O25" s="33">
        <v>1675.1</v>
      </c>
      <c r="P25" s="33">
        <v>3567</v>
      </c>
    </row>
    <row r="26" spans="1:16">
      <c r="A26" s="27" t="s">
        <v>255</v>
      </c>
      <c r="B26" s="31">
        <v>202607</v>
      </c>
      <c r="C26" s="27" t="s">
        <v>51</v>
      </c>
      <c r="D26" s="27" t="s">
        <v>211</v>
      </c>
      <c r="E26" s="27" t="s">
        <v>36</v>
      </c>
      <c r="F26" s="27" t="s">
        <v>257</v>
      </c>
      <c r="G26" s="33">
        <v>341714.84</v>
      </c>
      <c r="H26" s="33">
        <v>341714.84</v>
      </c>
      <c r="I26" s="33">
        <v>9238</v>
      </c>
      <c r="J26" s="33">
        <v>465</v>
      </c>
      <c r="K26" s="33">
        <v>9000</v>
      </c>
      <c r="L26" s="33">
        <v>1</v>
      </c>
      <c r="M26" s="33">
        <v>1</v>
      </c>
      <c r="N26" s="33">
        <v>290641.91</v>
      </c>
      <c r="O26" s="33">
        <v>1865.8</v>
      </c>
      <c r="P26" s="33">
        <v>3718</v>
      </c>
    </row>
    <row r="27" spans="1:16">
      <c r="A27" s="27" t="s">
        <v>259</v>
      </c>
      <c r="B27" s="31">
        <v>202408</v>
      </c>
      <c r="C27" s="27" t="s">
        <v>51</v>
      </c>
      <c r="D27" s="27" t="s">
        <v>211</v>
      </c>
      <c r="E27" s="27" t="s">
        <v>36</v>
      </c>
      <c r="F27" s="27" t="s">
        <v>262</v>
      </c>
      <c r="G27" s="33">
        <v>278721.28</v>
      </c>
      <c r="H27" s="33">
        <v>278721.28</v>
      </c>
      <c r="I27" s="33">
        <v>16055</v>
      </c>
      <c r="J27" s="33">
        <v>639</v>
      </c>
      <c r="K27" s="33">
        <v>7600</v>
      </c>
      <c r="L27" s="33">
        <v>1</v>
      </c>
      <c r="M27" s="33">
        <v>1</v>
      </c>
      <c r="N27" s="33">
        <v>194952.89</v>
      </c>
      <c r="O27" s="33">
        <v>1797.8</v>
      </c>
      <c r="P27" s="33">
        <v>4856</v>
      </c>
    </row>
    <row r="28" spans="1:16">
      <c r="A28" s="27" t="s">
        <v>259</v>
      </c>
      <c r="B28" s="31">
        <v>202409</v>
      </c>
      <c r="C28" s="27" t="s">
        <v>51</v>
      </c>
      <c r="D28" s="27" t="s">
        <v>211</v>
      </c>
      <c r="E28" s="27" t="s">
        <v>36</v>
      </c>
      <c r="F28" s="27" t="s">
        <v>262</v>
      </c>
      <c r="G28" s="33">
        <v>262456.34</v>
      </c>
      <c r="H28" s="33">
        <v>262456.34</v>
      </c>
      <c r="I28" s="33">
        <v>13211</v>
      </c>
      <c r="J28" s="33">
        <v>459</v>
      </c>
      <c r="K28" s="33">
        <v>7600</v>
      </c>
      <c r="L28" s="33">
        <v>1</v>
      </c>
      <c r="M28" s="33">
        <v>1</v>
      </c>
      <c r="N28" s="33">
        <v>187622.83</v>
      </c>
      <c r="O28" s="33">
        <v>1652.1</v>
      </c>
      <c r="P28" s="33">
        <v>4359</v>
      </c>
    </row>
    <row r="29" spans="1:16">
      <c r="A29" s="27" t="s">
        <v>259</v>
      </c>
      <c r="B29" s="31">
        <v>202410</v>
      </c>
      <c r="C29" s="27" t="s">
        <v>51</v>
      </c>
      <c r="D29" s="27" t="s">
        <v>211</v>
      </c>
      <c r="E29" s="27" t="s">
        <v>36</v>
      </c>
      <c r="F29" s="27" t="s">
        <v>262</v>
      </c>
      <c r="G29" s="33">
        <v>274512.01</v>
      </c>
      <c r="H29" s="33">
        <v>274512.01</v>
      </c>
      <c r="I29" s="33">
        <v>13300</v>
      </c>
      <c r="J29" s="33">
        <v>395</v>
      </c>
      <c r="K29" s="33">
        <v>7600</v>
      </c>
      <c r="L29" s="33">
        <v>1</v>
      </c>
      <c r="M29" s="33">
        <v>1</v>
      </c>
      <c r="N29" s="33">
        <v>206276.28</v>
      </c>
      <c r="O29" s="33">
        <v>1606.6</v>
      </c>
      <c r="P29" s="33">
        <v>4406</v>
      </c>
    </row>
    <row r="30" spans="1:16">
      <c r="A30" s="27" t="s">
        <v>259</v>
      </c>
      <c r="B30" s="31">
        <v>202411</v>
      </c>
      <c r="C30" s="27" t="s">
        <v>51</v>
      </c>
      <c r="D30" s="27" t="s">
        <v>211</v>
      </c>
      <c r="E30" s="27" t="s">
        <v>36</v>
      </c>
      <c r="F30" s="27" t="s">
        <v>262</v>
      </c>
      <c r="G30" s="33">
        <v>364481.67</v>
      </c>
      <c r="H30" s="33">
        <v>364481.67</v>
      </c>
      <c r="I30" s="33">
        <v>18948</v>
      </c>
      <c r="J30" s="33">
        <v>669</v>
      </c>
      <c r="K30" s="33">
        <v>7600</v>
      </c>
      <c r="L30" s="33">
        <v>1</v>
      </c>
      <c r="M30" s="33">
        <v>1</v>
      </c>
      <c r="N30" s="33">
        <v>249165.54</v>
      </c>
      <c r="O30" s="33">
        <v>2181.2</v>
      </c>
      <c r="P30" s="33">
        <v>5941</v>
      </c>
    </row>
    <row r="31" spans="1:16">
      <c r="A31" s="27" t="s">
        <v>259</v>
      </c>
      <c r="B31" s="31">
        <v>202412</v>
      </c>
      <c r="C31" s="27" t="s">
        <v>51</v>
      </c>
      <c r="D31" s="27" t="s">
        <v>211</v>
      </c>
      <c r="E31" s="27" t="s">
        <v>36</v>
      </c>
      <c r="F31" s="27" t="s">
        <v>262</v>
      </c>
      <c r="G31" s="33">
        <v>389736.42</v>
      </c>
      <c r="H31" s="33">
        <v>389736.42</v>
      </c>
      <c r="I31" s="33">
        <v>19575</v>
      </c>
      <c r="J31" s="33">
        <v>771</v>
      </c>
      <c r="K31" s="33">
        <v>7600</v>
      </c>
      <c r="L31" s="33">
        <v>1</v>
      </c>
      <c r="M31" s="33">
        <v>1</v>
      </c>
      <c r="N31" s="33">
        <v>286291.77</v>
      </c>
      <c r="O31" s="33">
        <v>2333.4</v>
      </c>
      <c r="P31" s="33">
        <v>6546</v>
      </c>
    </row>
    <row r="32" spans="1:16">
      <c r="A32" s="27" t="s">
        <v>259</v>
      </c>
      <c r="B32" s="31">
        <v>202501</v>
      </c>
      <c r="C32" s="27" t="s">
        <v>51</v>
      </c>
      <c r="D32" s="27" t="s">
        <v>211</v>
      </c>
      <c r="E32" s="27" t="s">
        <v>36</v>
      </c>
      <c r="F32" s="27" t="s">
        <v>262</v>
      </c>
      <c r="G32" s="33">
        <v>207975.01</v>
      </c>
      <c r="H32" s="33">
        <v>207975.01</v>
      </c>
      <c r="I32" s="33">
        <v>10136</v>
      </c>
      <c r="J32" s="33">
        <v>367</v>
      </c>
      <c r="K32" s="33">
        <v>7600</v>
      </c>
      <c r="L32" s="33">
        <v>1</v>
      </c>
      <c r="M32" s="33">
        <v>1</v>
      </c>
      <c r="N32" s="33">
        <v>145648.91</v>
      </c>
      <c r="O32" s="33">
        <v>1380.7</v>
      </c>
      <c r="P32" s="33">
        <v>3518</v>
      </c>
    </row>
    <row r="33" spans="1:16">
      <c r="A33" s="27" t="s">
        <v>259</v>
      </c>
      <c r="B33" s="31">
        <v>202502</v>
      </c>
      <c r="C33" s="27" t="s">
        <v>51</v>
      </c>
      <c r="D33" s="27" t="s">
        <v>211</v>
      </c>
      <c r="E33" s="27" t="s">
        <v>36</v>
      </c>
      <c r="F33" s="27" t="s">
        <v>262</v>
      </c>
      <c r="G33" s="33">
        <v>202958.3</v>
      </c>
      <c r="H33" s="33">
        <v>202958.3</v>
      </c>
      <c r="I33" s="33">
        <v>10233</v>
      </c>
      <c r="J33" s="33">
        <v>399</v>
      </c>
      <c r="K33" s="33">
        <v>7600</v>
      </c>
      <c r="L33" s="33">
        <v>1</v>
      </c>
      <c r="M33" s="33">
        <v>1</v>
      </c>
      <c r="N33" s="33">
        <v>150196.8</v>
      </c>
      <c r="O33" s="33">
        <v>1289.3</v>
      </c>
      <c r="P33" s="33">
        <v>3226</v>
      </c>
    </row>
    <row r="34" spans="1:16">
      <c r="A34" s="27" t="s">
        <v>259</v>
      </c>
      <c r="B34" s="31">
        <v>202503</v>
      </c>
      <c r="C34" s="27" t="s">
        <v>51</v>
      </c>
      <c r="D34" s="27" t="s">
        <v>211</v>
      </c>
      <c r="E34" s="27" t="s">
        <v>36</v>
      </c>
      <c r="F34" s="27" t="s">
        <v>262</v>
      </c>
      <c r="G34" s="33">
        <v>274795.53</v>
      </c>
      <c r="H34" s="33">
        <v>274795.53</v>
      </c>
      <c r="I34" s="33">
        <v>14403</v>
      </c>
      <c r="J34" s="33">
        <v>589</v>
      </c>
      <c r="K34" s="33">
        <v>7600</v>
      </c>
      <c r="L34" s="33">
        <v>1</v>
      </c>
      <c r="M34" s="33">
        <v>1</v>
      </c>
      <c r="N34" s="33">
        <v>187357.48</v>
      </c>
      <c r="O34" s="33">
        <v>1700.1</v>
      </c>
      <c r="P34" s="33">
        <v>4377</v>
      </c>
    </row>
    <row r="35" spans="1:16">
      <c r="A35" s="27" t="s">
        <v>259</v>
      </c>
      <c r="B35" s="31">
        <v>202504</v>
      </c>
      <c r="C35" s="27" t="s">
        <v>51</v>
      </c>
      <c r="D35" s="27" t="s">
        <v>211</v>
      </c>
      <c r="E35" s="27" t="s">
        <v>36</v>
      </c>
      <c r="F35" s="27" t="s">
        <v>262</v>
      </c>
      <c r="G35" s="33">
        <v>289860.75</v>
      </c>
      <c r="H35" s="33">
        <v>289860.75</v>
      </c>
      <c r="I35" s="33">
        <v>16030</v>
      </c>
      <c r="J35" s="33">
        <v>596</v>
      </c>
      <c r="K35" s="33">
        <v>7600</v>
      </c>
      <c r="L35" s="33">
        <v>1</v>
      </c>
      <c r="M35" s="33">
        <v>1</v>
      </c>
      <c r="N35" s="33">
        <v>220679.09</v>
      </c>
      <c r="O35" s="33">
        <v>1816</v>
      </c>
      <c r="P35" s="33">
        <v>4979</v>
      </c>
    </row>
    <row r="36" spans="1:16">
      <c r="A36" s="27" t="s">
        <v>259</v>
      </c>
      <c r="B36" s="31">
        <v>202505</v>
      </c>
      <c r="C36" s="27" t="s">
        <v>51</v>
      </c>
      <c r="D36" s="27" t="s">
        <v>211</v>
      </c>
      <c r="E36" s="27" t="s">
        <v>36</v>
      </c>
      <c r="F36" s="27" t="s">
        <v>262</v>
      </c>
      <c r="G36" s="33">
        <v>355754.81</v>
      </c>
      <c r="H36" s="33">
        <v>355754.81</v>
      </c>
      <c r="I36" s="33">
        <v>17871</v>
      </c>
      <c r="J36" s="33">
        <v>647</v>
      </c>
      <c r="K36" s="33">
        <v>7600</v>
      </c>
      <c r="L36" s="33">
        <v>1</v>
      </c>
      <c r="M36" s="33">
        <v>1</v>
      </c>
      <c r="N36" s="33">
        <v>241921.05</v>
      </c>
      <c r="O36" s="33">
        <v>2204.1</v>
      </c>
      <c r="P36" s="33">
        <v>5654</v>
      </c>
    </row>
    <row r="37" spans="1:16">
      <c r="A37" s="27" t="s">
        <v>259</v>
      </c>
      <c r="B37" s="31">
        <v>202506</v>
      </c>
      <c r="C37" s="27" t="s">
        <v>51</v>
      </c>
      <c r="D37" s="27" t="s">
        <v>211</v>
      </c>
      <c r="E37" s="27" t="s">
        <v>36</v>
      </c>
      <c r="F37" s="27" t="s">
        <v>262</v>
      </c>
      <c r="G37" s="33">
        <v>333590.85</v>
      </c>
      <c r="H37" s="33">
        <v>333590.85</v>
      </c>
      <c r="I37" s="33">
        <v>16132</v>
      </c>
      <c r="J37" s="33">
        <v>584</v>
      </c>
      <c r="K37" s="33">
        <v>7600</v>
      </c>
      <c r="L37" s="33">
        <v>1</v>
      </c>
      <c r="M37" s="33">
        <v>1</v>
      </c>
      <c r="N37" s="33">
        <v>236561.31</v>
      </c>
      <c r="O37" s="33">
        <v>1960.7</v>
      </c>
      <c r="P37" s="33">
        <v>5428</v>
      </c>
    </row>
    <row r="38" spans="1:16">
      <c r="A38" s="27" t="s">
        <v>259</v>
      </c>
      <c r="B38" s="31">
        <v>202507</v>
      </c>
      <c r="C38" s="27" t="s">
        <v>51</v>
      </c>
      <c r="D38" s="27" t="s">
        <v>211</v>
      </c>
      <c r="E38" s="27" t="s">
        <v>36</v>
      </c>
      <c r="F38" s="27" t="s">
        <v>262</v>
      </c>
      <c r="G38" s="33">
        <v>319840.64</v>
      </c>
      <c r="H38" s="33">
        <v>319840.64</v>
      </c>
      <c r="I38" s="33">
        <v>15786</v>
      </c>
      <c r="J38" s="33">
        <v>529</v>
      </c>
      <c r="K38" s="33">
        <v>7600</v>
      </c>
      <c r="L38" s="33">
        <v>1</v>
      </c>
      <c r="M38" s="33">
        <v>1</v>
      </c>
      <c r="N38" s="33">
        <v>210523.36</v>
      </c>
      <c r="O38" s="33">
        <v>1908</v>
      </c>
      <c r="P38" s="33">
        <v>4998</v>
      </c>
    </row>
    <row r="39" spans="1:16">
      <c r="A39" s="27" t="s">
        <v>259</v>
      </c>
      <c r="B39" s="31">
        <v>202508</v>
      </c>
      <c r="C39" s="27" t="s">
        <v>51</v>
      </c>
      <c r="D39" s="27" t="s">
        <v>211</v>
      </c>
      <c r="E39" s="27" t="s">
        <v>36</v>
      </c>
      <c r="F39" s="27" t="s">
        <v>262</v>
      </c>
      <c r="G39" s="33">
        <v>275093.9</v>
      </c>
      <c r="H39" s="33">
        <v>275093.9</v>
      </c>
      <c r="I39" s="33">
        <v>14271</v>
      </c>
      <c r="J39" s="33">
        <v>513</v>
      </c>
      <c r="K39" s="33">
        <v>7600</v>
      </c>
      <c r="L39" s="33">
        <v>1</v>
      </c>
      <c r="M39" s="33">
        <v>1</v>
      </c>
      <c r="N39" s="33">
        <v>202945.96</v>
      </c>
      <c r="O39" s="33">
        <v>1678.1</v>
      </c>
      <c r="P39" s="33">
        <v>4415</v>
      </c>
    </row>
    <row r="40" spans="1:16">
      <c r="A40" s="27" t="s">
        <v>259</v>
      </c>
      <c r="B40" s="31">
        <v>202509</v>
      </c>
      <c r="C40" s="27" t="s">
        <v>51</v>
      </c>
      <c r="D40" s="27" t="s">
        <v>211</v>
      </c>
      <c r="E40" s="27" t="s">
        <v>36</v>
      </c>
      <c r="F40" s="27" t="s">
        <v>262</v>
      </c>
      <c r="G40" s="33">
        <v>285662.04</v>
      </c>
      <c r="H40" s="33">
        <v>285662.04</v>
      </c>
      <c r="I40" s="33">
        <v>14427</v>
      </c>
      <c r="J40" s="33">
        <v>660</v>
      </c>
      <c r="K40" s="33">
        <v>7600</v>
      </c>
      <c r="L40" s="33">
        <v>1</v>
      </c>
      <c r="M40" s="33">
        <v>1</v>
      </c>
      <c r="N40" s="33">
        <v>195315.37</v>
      </c>
      <c r="O40" s="33">
        <v>1808.3</v>
      </c>
      <c r="P40" s="33">
        <v>4649</v>
      </c>
    </row>
    <row r="41" spans="1:16">
      <c r="A41" s="27" t="s">
        <v>259</v>
      </c>
      <c r="B41" s="31">
        <v>202510</v>
      </c>
      <c r="C41" s="27" t="s">
        <v>51</v>
      </c>
      <c r="D41" s="27" t="s">
        <v>211</v>
      </c>
      <c r="E41" s="27" t="s">
        <v>36</v>
      </c>
      <c r="F41" s="27" t="s">
        <v>262</v>
      </c>
      <c r="G41" s="33">
        <v>290764.23</v>
      </c>
      <c r="H41" s="33">
        <v>290764.23</v>
      </c>
      <c r="I41" s="33">
        <v>16642</v>
      </c>
      <c r="J41" s="33">
        <v>653</v>
      </c>
      <c r="K41" s="33">
        <v>7600</v>
      </c>
      <c r="L41" s="33">
        <v>1</v>
      </c>
      <c r="M41" s="33">
        <v>1</v>
      </c>
      <c r="N41" s="33">
        <v>214733.61</v>
      </c>
      <c r="O41" s="33">
        <v>1741.8</v>
      </c>
      <c r="P41" s="33">
        <v>5162</v>
      </c>
    </row>
    <row r="42" spans="1:16">
      <c r="A42" s="27" t="s">
        <v>259</v>
      </c>
      <c r="B42" s="31">
        <v>202511</v>
      </c>
      <c r="C42" s="27" t="s">
        <v>51</v>
      </c>
      <c r="D42" s="27" t="s">
        <v>211</v>
      </c>
      <c r="E42" s="27" t="s">
        <v>36</v>
      </c>
      <c r="F42" s="27" t="s">
        <v>262</v>
      </c>
      <c r="G42" s="33">
        <v>358207.14</v>
      </c>
      <c r="H42" s="33">
        <v>358207.14</v>
      </c>
      <c r="I42" s="33">
        <v>17002</v>
      </c>
      <c r="J42" s="33">
        <v>639</v>
      </c>
      <c r="K42" s="33">
        <v>7600</v>
      </c>
      <c r="L42" s="33">
        <v>1</v>
      </c>
      <c r="M42" s="33">
        <v>1</v>
      </c>
      <c r="N42" s="33">
        <v>259381.33</v>
      </c>
      <c r="O42" s="33">
        <v>2192.6</v>
      </c>
      <c r="P42" s="33">
        <v>5495</v>
      </c>
    </row>
    <row r="43" spans="1:16">
      <c r="A43" s="27" t="s">
        <v>259</v>
      </c>
      <c r="B43" s="31">
        <v>202512</v>
      </c>
      <c r="C43" s="27" t="s">
        <v>51</v>
      </c>
      <c r="D43" s="27" t="s">
        <v>211</v>
      </c>
      <c r="E43" s="27" t="s">
        <v>36</v>
      </c>
      <c r="F43" s="27" t="s">
        <v>262</v>
      </c>
      <c r="G43" s="33">
        <v>435117.44</v>
      </c>
      <c r="H43" s="33">
        <v>435117.44</v>
      </c>
      <c r="I43" s="33">
        <v>22927</v>
      </c>
      <c r="J43" s="33">
        <v>757</v>
      </c>
      <c r="K43" s="33">
        <v>7600</v>
      </c>
      <c r="L43" s="33">
        <v>1</v>
      </c>
      <c r="M43" s="33">
        <v>1</v>
      </c>
      <c r="N43" s="33">
        <v>298029.73</v>
      </c>
      <c r="O43" s="33">
        <v>2474.8</v>
      </c>
      <c r="P43" s="33">
        <v>7681</v>
      </c>
    </row>
    <row r="44" spans="1:16">
      <c r="A44" s="27" t="s">
        <v>259</v>
      </c>
      <c r="B44" s="31">
        <v>202601</v>
      </c>
      <c r="C44" s="27" t="s">
        <v>51</v>
      </c>
      <c r="D44" s="27" t="s">
        <v>211</v>
      </c>
      <c r="E44" s="27" t="s">
        <v>36</v>
      </c>
      <c r="F44" s="27" t="s">
        <v>262</v>
      </c>
      <c r="G44" s="33">
        <v>213567.59</v>
      </c>
      <c r="H44" s="33">
        <v>213567.59</v>
      </c>
      <c r="I44" s="33">
        <v>10239</v>
      </c>
      <c r="J44" s="33">
        <v>364</v>
      </c>
      <c r="K44" s="33">
        <v>7600</v>
      </c>
      <c r="L44" s="33">
        <v>1</v>
      </c>
      <c r="M44" s="33">
        <v>1</v>
      </c>
      <c r="N44" s="33">
        <v>151620.52</v>
      </c>
      <c r="O44" s="33">
        <v>1279.7</v>
      </c>
      <c r="P44" s="33">
        <v>3463</v>
      </c>
    </row>
    <row r="45" spans="1:16">
      <c r="A45" s="27" t="s">
        <v>259</v>
      </c>
      <c r="B45" s="31">
        <v>202602</v>
      </c>
      <c r="C45" s="27" t="s">
        <v>51</v>
      </c>
      <c r="D45" s="27" t="s">
        <v>211</v>
      </c>
      <c r="E45" s="27" t="s">
        <v>36</v>
      </c>
      <c r="F45" s="27" t="s">
        <v>262</v>
      </c>
      <c r="G45" s="33">
        <v>214822.17</v>
      </c>
      <c r="H45" s="33">
        <v>214822.17</v>
      </c>
      <c r="I45" s="33">
        <v>11340</v>
      </c>
      <c r="J45" s="33">
        <v>408</v>
      </c>
      <c r="K45" s="33">
        <v>7600</v>
      </c>
      <c r="L45" s="33">
        <v>1</v>
      </c>
      <c r="M45" s="33">
        <v>1</v>
      </c>
      <c r="N45" s="33">
        <v>156354.87</v>
      </c>
      <c r="O45" s="33">
        <v>1214</v>
      </c>
      <c r="P45" s="33">
        <v>3846</v>
      </c>
    </row>
    <row r="46" spans="1:16">
      <c r="A46" s="27" t="s">
        <v>259</v>
      </c>
      <c r="B46" s="31">
        <v>202603</v>
      </c>
      <c r="C46" s="27" t="s">
        <v>51</v>
      </c>
      <c r="D46" s="27" t="s">
        <v>211</v>
      </c>
      <c r="E46" s="27" t="s">
        <v>36</v>
      </c>
      <c r="F46" s="27" t="s">
        <v>262</v>
      </c>
      <c r="G46" s="33">
        <v>257923.24</v>
      </c>
      <c r="H46" s="33">
        <v>257923.24</v>
      </c>
      <c r="I46" s="33">
        <v>13030</v>
      </c>
      <c r="J46" s="33">
        <v>500</v>
      </c>
      <c r="K46" s="33">
        <v>7600</v>
      </c>
      <c r="L46" s="33">
        <v>1</v>
      </c>
      <c r="M46" s="33">
        <v>1</v>
      </c>
      <c r="N46" s="33">
        <v>195039.13</v>
      </c>
      <c r="O46" s="33">
        <v>1584.6</v>
      </c>
      <c r="P46" s="33">
        <v>4187</v>
      </c>
    </row>
    <row r="47" spans="1:16">
      <c r="A47" s="27" t="s">
        <v>259</v>
      </c>
      <c r="B47" s="31">
        <v>202604</v>
      </c>
      <c r="C47" s="27" t="s">
        <v>51</v>
      </c>
      <c r="D47" s="27" t="s">
        <v>211</v>
      </c>
      <c r="E47" s="27" t="s">
        <v>36</v>
      </c>
      <c r="F47" s="27" t="s">
        <v>262</v>
      </c>
      <c r="G47" s="33">
        <v>312819.73</v>
      </c>
      <c r="H47" s="33">
        <v>312819.73</v>
      </c>
      <c r="I47" s="33">
        <v>15372</v>
      </c>
      <c r="J47" s="33">
        <v>527</v>
      </c>
      <c r="K47" s="33">
        <v>7600</v>
      </c>
      <c r="L47" s="33">
        <v>1</v>
      </c>
      <c r="M47" s="33">
        <v>1</v>
      </c>
      <c r="N47" s="33">
        <v>229726.93</v>
      </c>
      <c r="O47" s="33">
        <v>1901.9</v>
      </c>
      <c r="P47" s="33">
        <v>5088</v>
      </c>
    </row>
    <row r="48" spans="1:16">
      <c r="A48" s="27" t="s">
        <v>259</v>
      </c>
      <c r="B48" s="31">
        <v>202605</v>
      </c>
      <c r="C48" s="27" t="s">
        <v>51</v>
      </c>
      <c r="D48" s="27" t="s">
        <v>211</v>
      </c>
      <c r="E48" s="27" t="s">
        <v>36</v>
      </c>
      <c r="F48" s="27" t="s">
        <v>262</v>
      </c>
      <c r="G48" s="33">
        <v>370451.59</v>
      </c>
      <c r="H48" s="33">
        <v>370451.59</v>
      </c>
      <c r="I48" s="33">
        <v>19147</v>
      </c>
      <c r="J48" s="33">
        <v>595</v>
      </c>
      <c r="K48" s="33">
        <v>7600</v>
      </c>
      <c r="L48" s="33">
        <v>1</v>
      </c>
      <c r="M48" s="33">
        <v>1</v>
      </c>
      <c r="N48" s="33">
        <v>251839.82</v>
      </c>
      <c r="O48" s="33">
        <v>2531</v>
      </c>
      <c r="P48" s="33">
        <v>6033</v>
      </c>
    </row>
    <row r="49" spans="1:16">
      <c r="A49" s="27" t="s">
        <v>259</v>
      </c>
      <c r="B49" s="31">
        <v>202606</v>
      </c>
      <c r="C49" s="27" t="s">
        <v>51</v>
      </c>
      <c r="D49" s="27" t="s">
        <v>211</v>
      </c>
      <c r="E49" s="27" t="s">
        <v>36</v>
      </c>
      <c r="F49" s="27" t="s">
        <v>262</v>
      </c>
      <c r="G49" s="33">
        <v>324998.49</v>
      </c>
      <c r="H49" s="33">
        <v>324998.49</v>
      </c>
      <c r="I49" s="33">
        <v>16997</v>
      </c>
      <c r="J49" s="33">
        <v>732</v>
      </c>
      <c r="K49" s="33">
        <v>7600</v>
      </c>
      <c r="L49" s="33">
        <v>1</v>
      </c>
      <c r="M49" s="33">
        <v>1</v>
      </c>
      <c r="N49" s="33">
        <v>246260.33</v>
      </c>
      <c r="O49" s="33">
        <v>1735</v>
      </c>
      <c r="P49" s="33">
        <v>5380</v>
      </c>
    </row>
    <row r="50" spans="1:16">
      <c r="A50" s="27" t="s">
        <v>259</v>
      </c>
      <c r="B50" s="31">
        <v>202607</v>
      </c>
      <c r="C50" s="27" t="s">
        <v>51</v>
      </c>
      <c r="D50" s="27" t="s">
        <v>211</v>
      </c>
      <c r="E50" s="27" t="s">
        <v>36</v>
      </c>
      <c r="F50" s="27" t="s">
        <v>262</v>
      </c>
      <c r="G50" s="33">
        <v>298121.51</v>
      </c>
      <c r="H50" s="33">
        <v>298121.51</v>
      </c>
      <c r="I50" s="33">
        <v>14691</v>
      </c>
      <c r="J50" s="33">
        <v>529</v>
      </c>
      <c r="K50" s="33">
        <v>7600</v>
      </c>
      <c r="L50" s="33">
        <v>1</v>
      </c>
      <c r="M50" s="33">
        <v>1</v>
      </c>
      <c r="N50" s="33">
        <v>219154.81</v>
      </c>
      <c r="O50" s="33">
        <v>1748.2</v>
      </c>
      <c r="P50" s="33">
        <v>4964</v>
      </c>
    </row>
    <row r="51" spans="1:16">
      <c r="A51" s="27" t="s">
        <v>264</v>
      </c>
      <c r="B51" s="31">
        <v>202408</v>
      </c>
      <c r="C51" s="27" t="s">
        <v>53</v>
      </c>
      <c r="D51" s="27" t="s">
        <v>211</v>
      </c>
      <c r="E51" s="27" t="s">
        <v>34</v>
      </c>
      <c r="F51" s="27" t="s">
        <v>257</v>
      </c>
      <c r="G51" s="33">
        <v>350729.77</v>
      </c>
      <c r="H51" s="33">
        <v>350729.77</v>
      </c>
      <c r="I51" s="33">
        <v>8571</v>
      </c>
      <c r="J51" s="33">
        <v>662</v>
      </c>
      <c r="K51" s="33">
        <v>11300</v>
      </c>
      <c r="L51" s="33">
        <v>1</v>
      </c>
      <c r="M51" s="33">
        <v>1</v>
      </c>
      <c r="N51" s="33">
        <v>356163.16</v>
      </c>
      <c r="O51" s="33">
        <v>1927.8</v>
      </c>
      <c r="P51" s="33">
        <v>3536</v>
      </c>
    </row>
    <row r="52" spans="1:16">
      <c r="A52" s="27" t="s">
        <v>264</v>
      </c>
      <c r="B52" s="31">
        <v>202409</v>
      </c>
      <c r="C52" s="27" t="s">
        <v>53</v>
      </c>
      <c r="D52" s="27" t="s">
        <v>211</v>
      </c>
      <c r="E52" s="27" t="s">
        <v>34</v>
      </c>
      <c r="F52" s="27" t="s">
        <v>257</v>
      </c>
      <c r="G52" s="33">
        <v>336379.62</v>
      </c>
      <c r="H52" s="33">
        <v>336379.62</v>
      </c>
      <c r="I52" s="33">
        <v>8965</v>
      </c>
      <c r="J52" s="33">
        <v>725</v>
      </c>
      <c r="K52" s="33">
        <v>11300</v>
      </c>
      <c r="L52" s="33">
        <v>1</v>
      </c>
      <c r="M52" s="33">
        <v>1</v>
      </c>
      <c r="N52" s="33">
        <v>343956.29</v>
      </c>
      <c r="O52" s="33">
        <v>1847.4</v>
      </c>
      <c r="P52" s="33">
        <v>3556</v>
      </c>
    </row>
    <row r="53" spans="1:16">
      <c r="A53" s="27" t="s">
        <v>264</v>
      </c>
      <c r="B53" s="31">
        <v>202410</v>
      </c>
      <c r="C53" s="27" t="s">
        <v>53</v>
      </c>
      <c r="D53" s="27" t="s">
        <v>211</v>
      </c>
      <c r="E53" s="27" t="s">
        <v>34</v>
      </c>
      <c r="F53" s="27" t="s">
        <v>257</v>
      </c>
      <c r="G53" s="33">
        <v>333570.67</v>
      </c>
      <c r="H53" s="33">
        <v>333570.67</v>
      </c>
      <c r="I53" s="33">
        <v>8309</v>
      </c>
      <c r="J53" s="33">
        <v>702</v>
      </c>
      <c r="K53" s="33">
        <v>11300</v>
      </c>
      <c r="L53" s="33">
        <v>1</v>
      </c>
      <c r="M53" s="33">
        <v>1</v>
      </c>
      <c r="N53" s="33">
        <v>379459.21</v>
      </c>
      <c r="O53" s="33">
        <v>1733.7</v>
      </c>
      <c r="P53" s="33">
        <v>3447</v>
      </c>
    </row>
    <row r="54" spans="1:16">
      <c r="A54" s="27" t="s">
        <v>264</v>
      </c>
      <c r="B54" s="31">
        <v>202411</v>
      </c>
      <c r="C54" s="27" t="s">
        <v>53</v>
      </c>
      <c r="D54" s="27" t="s">
        <v>211</v>
      </c>
      <c r="E54" s="27" t="s">
        <v>34</v>
      </c>
      <c r="F54" s="27" t="s">
        <v>257</v>
      </c>
      <c r="G54" s="33">
        <v>447663.33</v>
      </c>
      <c r="H54" s="33">
        <v>447663.33</v>
      </c>
      <c r="I54" s="33">
        <v>11690</v>
      </c>
      <c r="J54" s="33">
        <v>898</v>
      </c>
      <c r="K54" s="33">
        <v>11300</v>
      </c>
      <c r="L54" s="33">
        <v>1</v>
      </c>
      <c r="M54" s="33">
        <v>1</v>
      </c>
      <c r="N54" s="33">
        <v>459940.91</v>
      </c>
      <c r="O54" s="33">
        <v>2824</v>
      </c>
      <c r="P54" s="33">
        <v>4614</v>
      </c>
    </row>
    <row r="55" spans="1:16">
      <c r="A55" s="27" t="s">
        <v>264</v>
      </c>
      <c r="B55" s="31">
        <v>202412</v>
      </c>
      <c r="C55" s="27" t="s">
        <v>53</v>
      </c>
      <c r="D55" s="27" t="s">
        <v>211</v>
      </c>
      <c r="E55" s="27" t="s">
        <v>34</v>
      </c>
      <c r="F55" s="27" t="s">
        <v>257</v>
      </c>
      <c r="G55" s="33">
        <v>516364.52</v>
      </c>
      <c r="H55" s="33">
        <v>516364.52</v>
      </c>
      <c r="I55" s="33">
        <v>13249</v>
      </c>
      <c r="J55" s="33">
        <v>1063</v>
      </c>
      <c r="K55" s="33">
        <v>11300</v>
      </c>
      <c r="L55" s="33">
        <v>1</v>
      </c>
      <c r="M55" s="33">
        <v>1</v>
      </c>
      <c r="N55" s="33">
        <v>530299.45</v>
      </c>
      <c r="O55" s="33">
        <v>2861.3</v>
      </c>
      <c r="P55" s="33">
        <v>5182</v>
      </c>
    </row>
    <row r="56" spans="1:16">
      <c r="A56" s="27" t="s">
        <v>264</v>
      </c>
      <c r="B56" s="31">
        <v>202501</v>
      </c>
      <c r="C56" s="27" t="s">
        <v>53</v>
      </c>
      <c r="D56" s="27" t="s">
        <v>211</v>
      </c>
      <c r="E56" s="27" t="s">
        <v>34</v>
      </c>
      <c r="F56" s="27" t="s">
        <v>257</v>
      </c>
      <c r="G56" s="33">
        <v>257148.42</v>
      </c>
      <c r="H56" s="33">
        <v>257148.42</v>
      </c>
      <c r="I56" s="33">
        <v>6201</v>
      </c>
      <c r="J56" s="33">
        <v>494</v>
      </c>
      <c r="K56" s="33">
        <v>11300</v>
      </c>
      <c r="L56" s="33">
        <v>1</v>
      </c>
      <c r="M56" s="33">
        <v>1</v>
      </c>
      <c r="N56" s="33">
        <v>270718.42</v>
      </c>
      <c r="O56" s="33">
        <v>1371.7</v>
      </c>
      <c r="P56" s="33">
        <v>2563</v>
      </c>
    </row>
    <row r="57" spans="1:16">
      <c r="A57" s="27" t="s">
        <v>264</v>
      </c>
      <c r="B57" s="31">
        <v>202502</v>
      </c>
      <c r="C57" s="27" t="s">
        <v>53</v>
      </c>
      <c r="D57" s="27" t="s">
        <v>211</v>
      </c>
      <c r="E57" s="27" t="s">
        <v>34</v>
      </c>
      <c r="F57" s="27" t="s">
        <v>257</v>
      </c>
      <c r="G57" s="33">
        <v>260154.37</v>
      </c>
      <c r="H57" s="33">
        <v>260154.37</v>
      </c>
      <c r="I57" s="33">
        <v>6362</v>
      </c>
      <c r="J57" s="33">
        <v>498</v>
      </c>
      <c r="K57" s="33">
        <v>11300</v>
      </c>
      <c r="L57" s="33">
        <v>1</v>
      </c>
      <c r="M57" s="33">
        <v>1</v>
      </c>
      <c r="N57" s="33">
        <v>280136.38</v>
      </c>
      <c r="O57" s="33">
        <v>1387.9</v>
      </c>
      <c r="P57" s="33">
        <v>2701</v>
      </c>
    </row>
    <row r="58" spans="1:16">
      <c r="A58" s="27" t="s">
        <v>264</v>
      </c>
      <c r="B58" s="31">
        <v>202503</v>
      </c>
      <c r="C58" s="27" t="s">
        <v>53</v>
      </c>
      <c r="D58" s="27" t="s">
        <v>211</v>
      </c>
      <c r="E58" s="27" t="s">
        <v>34</v>
      </c>
      <c r="F58" s="27" t="s">
        <v>257</v>
      </c>
      <c r="G58" s="33">
        <v>358532.84</v>
      </c>
      <c r="H58" s="33">
        <v>358532.84</v>
      </c>
      <c r="I58" s="33">
        <v>9770</v>
      </c>
      <c r="J58" s="33">
        <v>714</v>
      </c>
      <c r="K58" s="33">
        <v>11300</v>
      </c>
      <c r="L58" s="33">
        <v>1</v>
      </c>
      <c r="M58" s="33">
        <v>1</v>
      </c>
      <c r="N58" s="33">
        <v>350653.43</v>
      </c>
      <c r="O58" s="33">
        <v>2180</v>
      </c>
      <c r="P58" s="33">
        <v>3875</v>
      </c>
    </row>
    <row r="59" spans="1:16">
      <c r="A59" s="27" t="s">
        <v>264</v>
      </c>
      <c r="B59" s="31">
        <v>202504</v>
      </c>
      <c r="C59" s="27" t="s">
        <v>53</v>
      </c>
      <c r="D59" s="27" t="s">
        <v>211</v>
      </c>
      <c r="E59" s="27" t="s">
        <v>34</v>
      </c>
      <c r="F59" s="27" t="s">
        <v>257</v>
      </c>
      <c r="G59" s="33">
        <v>392775.99</v>
      </c>
      <c r="H59" s="33">
        <v>392775.99</v>
      </c>
      <c r="I59" s="33">
        <v>10369</v>
      </c>
      <c r="J59" s="33">
        <v>799</v>
      </c>
      <c r="K59" s="33">
        <v>11300</v>
      </c>
      <c r="L59" s="33">
        <v>1</v>
      </c>
      <c r="M59" s="33">
        <v>1</v>
      </c>
      <c r="N59" s="33">
        <v>414444.62</v>
      </c>
      <c r="O59" s="33">
        <v>2101.3</v>
      </c>
      <c r="P59" s="33">
        <v>4075</v>
      </c>
    </row>
    <row r="60" spans="1:16">
      <c r="A60" s="27" t="s">
        <v>264</v>
      </c>
      <c r="B60" s="31">
        <v>202505</v>
      </c>
      <c r="C60" s="27" t="s">
        <v>53</v>
      </c>
      <c r="D60" s="27" t="s">
        <v>211</v>
      </c>
      <c r="E60" s="27" t="s">
        <v>34</v>
      </c>
      <c r="F60" s="27" t="s">
        <v>257</v>
      </c>
      <c r="G60" s="33">
        <v>440715.83</v>
      </c>
      <c r="H60" s="33">
        <v>440715.83</v>
      </c>
      <c r="I60" s="33">
        <v>11894</v>
      </c>
      <c r="J60" s="33">
        <v>970</v>
      </c>
      <c r="K60" s="33">
        <v>11300</v>
      </c>
      <c r="L60" s="33">
        <v>1</v>
      </c>
      <c r="M60" s="33">
        <v>1</v>
      </c>
      <c r="N60" s="33">
        <v>455908.02</v>
      </c>
      <c r="O60" s="33">
        <v>2483.7</v>
      </c>
      <c r="P60" s="33">
        <v>4722</v>
      </c>
    </row>
    <row r="61" spans="1:16">
      <c r="A61" s="27" t="s">
        <v>264</v>
      </c>
      <c r="B61" s="31">
        <v>202506</v>
      </c>
      <c r="C61" s="27" t="s">
        <v>53</v>
      </c>
      <c r="D61" s="27" t="s">
        <v>211</v>
      </c>
      <c r="E61" s="27" t="s">
        <v>34</v>
      </c>
      <c r="F61" s="27" t="s">
        <v>257</v>
      </c>
      <c r="G61" s="33">
        <v>443549.19</v>
      </c>
      <c r="H61" s="33">
        <v>443549.19</v>
      </c>
      <c r="I61" s="33">
        <v>11760</v>
      </c>
      <c r="J61" s="33">
        <v>816</v>
      </c>
      <c r="K61" s="33">
        <v>11300</v>
      </c>
      <c r="L61" s="33">
        <v>1</v>
      </c>
      <c r="M61" s="33">
        <v>1</v>
      </c>
      <c r="N61" s="33">
        <v>447348.05</v>
      </c>
      <c r="O61" s="33">
        <v>2456.5</v>
      </c>
      <c r="P61" s="33">
        <v>4757</v>
      </c>
    </row>
    <row r="62" spans="1:16">
      <c r="A62" s="27" t="s">
        <v>264</v>
      </c>
      <c r="B62" s="31">
        <v>202507</v>
      </c>
      <c r="C62" s="27" t="s">
        <v>53</v>
      </c>
      <c r="D62" s="27" t="s">
        <v>211</v>
      </c>
      <c r="E62" s="27" t="s">
        <v>34</v>
      </c>
      <c r="F62" s="27" t="s">
        <v>257</v>
      </c>
      <c r="G62" s="33">
        <v>385628.95</v>
      </c>
      <c r="H62" s="33">
        <v>385628.95</v>
      </c>
      <c r="I62" s="33">
        <v>10303</v>
      </c>
      <c r="J62" s="33">
        <v>827</v>
      </c>
      <c r="K62" s="33">
        <v>11300</v>
      </c>
      <c r="L62" s="33">
        <v>1</v>
      </c>
      <c r="M62" s="33">
        <v>1</v>
      </c>
      <c r="N62" s="33">
        <v>399484.89</v>
      </c>
      <c r="O62" s="33">
        <v>2244.8</v>
      </c>
      <c r="P62" s="33">
        <v>4165</v>
      </c>
    </row>
    <row r="63" spans="1:16">
      <c r="A63" s="27" t="s">
        <v>264</v>
      </c>
      <c r="B63" s="31">
        <v>202508</v>
      </c>
      <c r="C63" s="27" t="s">
        <v>53</v>
      </c>
      <c r="D63" s="27" t="s">
        <v>211</v>
      </c>
      <c r="E63" s="27" t="s">
        <v>34</v>
      </c>
      <c r="F63" s="27" t="s">
        <v>257</v>
      </c>
      <c r="G63" s="33">
        <v>373598.22</v>
      </c>
      <c r="H63" s="33">
        <v>373598.22</v>
      </c>
      <c r="I63" s="33">
        <v>9553</v>
      </c>
      <c r="J63" s="33">
        <v>676</v>
      </c>
      <c r="K63" s="33">
        <v>11300</v>
      </c>
      <c r="L63" s="33">
        <v>1</v>
      </c>
      <c r="M63" s="33">
        <v>1</v>
      </c>
      <c r="N63" s="33">
        <v>386437.03</v>
      </c>
      <c r="O63" s="33">
        <v>2150.8</v>
      </c>
      <c r="P63" s="33">
        <v>4031</v>
      </c>
    </row>
    <row r="64" spans="1:16">
      <c r="A64" s="27" t="s">
        <v>264</v>
      </c>
      <c r="B64" s="31">
        <v>202509</v>
      </c>
      <c r="C64" s="27" t="s">
        <v>53</v>
      </c>
      <c r="D64" s="27" t="s">
        <v>211</v>
      </c>
      <c r="E64" s="27" t="s">
        <v>34</v>
      </c>
      <c r="F64" s="27" t="s">
        <v>257</v>
      </c>
      <c r="G64" s="33">
        <v>359908.33</v>
      </c>
      <c r="H64" s="33">
        <v>359908.33</v>
      </c>
      <c r="I64" s="33">
        <v>8554</v>
      </c>
      <c r="J64" s="33">
        <v>678</v>
      </c>
      <c r="K64" s="33">
        <v>11300</v>
      </c>
      <c r="L64" s="33">
        <v>1</v>
      </c>
      <c r="M64" s="33">
        <v>1</v>
      </c>
      <c r="N64" s="33">
        <v>373192.57</v>
      </c>
      <c r="O64" s="33">
        <v>2006.2</v>
      </c>
      <c r="P64" s="33">
        <v>3626</v>
      </c>
    </row>
    <row r="65" spans="1:16">
      <c r="A65" s="27" t="s">
        <v>264</v>
      </c>
      <c r="B65" s="31">
        <v>202510</v>
      </c>
      <c r="C65" s="27" t="s">
        <v>53</v>
      </c>
      <c r="D65" s="27" t="s">
        <v>211</v>
      </c>
      <c r="E65" s="27" t="s">
        <v>34</v>
      </c>
      <c r="F65" s="27" t="s">
        <v>257</v>
      </c>
      <c r="G65" s="33">
        <v>383314.09</v>
      </c>
      <c r="H65" s="33">
        <v>383314.09</v>
      </c>
      <c r="I65" s="33">
        <v>11001</v>
      </c>
      <c r="J65" s="33">
        <v>744</v>
      </c>
      <c r="K65" s="33">
        <v>11300</v>
      </c>
      <c r="L65" s="33">
        <v>1</v>
      </c>
      <c r="M65" s="33">
        <v>1</v>
      </c>
      <c r="N65" s="33">
        <v>411713.25</v>
      </c>
      <c r="O65" s="33">
        <v>2011.5</v>
      </c>
      <c r="P65" s="33">
        <v>4438</v>
      </c>
    </row>
    <row r="66" spans="1:16">
      <c r="A66" s="27" t="s">
        <v>264</v>
      </c>
      <c r="B66" s="31">
        <v>202511</v>
      </c>
      <c r="C66" s="27" t="s">
        <v>53</v>
      </c>
      <c r="D66" s="27" t="s">
        <v>211</v>
      </c>
      <c r="E66" s="27" t="s">
        <v>34</v>
      </c>
      <c r="F66" s="27" t="s">
        <v>257</v>
      </c>
      <c r="G66" s="33">
        <v>496615.9</v>
      </c>
      <c r="H66" s="33">
        <v>496615.9</v>
      </c>
      <c r="I66" s="33">
        <v>13142</v>
      </c>
      <c r="J66" s="33">
        <v>913</v>
      </c>
      <c r="K66" s="33">
        <v>11300</v>
      </c>
      <c r="L66" s="33">
        <v>1</v>
      </c>
      <c r="M66" s="33">
        <v>1</v>
      </c>
      <c r="N66" s="33">
        <v>499035.89</v>
      </c>
      <c r="O66" s="33">
        <v>2742.3</v>
      </c>
      <c r="P66" s="33">
        <v>5126</v>
      </c>
    </row>
    <row r="67" spans="1:16">
      <c r="A67" s="27" t="s">
        <v>264</v>
      </c>
      <c r="B67" s="31">
        <v>202512</v>
      </c>
      <c r="C67" s="27" t="s">
        <v>53</v>
      </c>
      <c r="D67" s="27" t="s">
        <v>211</v>
      </c>
      <c r="E67" s="27" t="s">
        <v>34</v>
      </c>
      <c r="F67" s="27" t="s">
        <v>257</v>
      </c>
      <c r="G67" s="33">
        <v>533175.7</v>
      </c>
      <c r="H67" s="33">
        <v>533175.7</v>
      </c>
      <c r="I67" s="33">
        <v>13226</v>
      </c>
      <c r="J67" s="33">
        <v>980</v>
      </c>
      <c r="K67" s="33">
        <v>11300</v>
      </c>
      <c r="L67" s="33">
        <v>1</v>
      </c>
      <c r="M67" s="33">
        <v>1</v>
      </c>
      <c r="N67" s="33">
        <v>575374.91</v>
      </c>
      <c r="O67" s="33">
        <v>3027.5</v>
      </c>
      <c r="P67" s="33">
        <v>5460</v>
      </c>
    </row>
    <row r="68" spans="1:16">
      <c r="A68" s="27" t="s">
        <v>264</v>
      </c>
      <c r="B68" s="31">
        <v>202601</v>
      </c>
      <c r="C68" s="27" t="s">
        <v>53</v>
      </c>
      <c r="D68" s="27" t="s">
        <v>211</v>
      </c>
      <c r="E68" s="27" t="s">
        <v>34</v>
      </c>
      <c r="F68" s="27" t="s">
        <v>257</v>
      </c>
      <c r="G68" s="33">
        <v>282196.23</v>
      </c>
      <c r="H68" s="33">
        <v>282196.23</v>
      </c>
      <c r="I68" s="33">
        <v>7038</v>
      </c>
      <c r="J68" s="33">
        <v>500</v>
      </c>
      <c r="K68" s="33">
        <v>11300</v>
      </c>
      <c r="L68" s="33">
        <v>1</v>
      </c>
      <c r="M68" s="33">
        <v>1</v>
      </c>
      <c r="N68" s="33">
        <v>293729.49</v>
      </c>
      <c r="O68" s="33">
        <v>1529.6</v>
      </c>
      <c r="P68" s="33">
        <v>2869</v>
      </c>
    </row>
    <row r="69" spans="1:16">
      <c r="A69" s="27" t="s">
        <v>264</v>
      </c>
      <c r="B69" s="31">
        <v>202602</v>
      </c>
      <c r="C69" s="27" t="s">
        <v>53</v>
      </c>
      <c r="D69" s="27" t="s">
        <v>211</v>
      </c>
      <c r="E69" s="27" t="s">
        <v>34</v>
      </c>
      <c r="F69" s="27" t="s">
        <v>257</v>
      </c>
      <c r="G69" s="33">
        <v>292568.87</v>
      </c>
      <c r="H69" s="33">
        <v>292568.87</v>
      </c>
      <c r="I69" s="33">
        <v>7669</v>
      </c>
      <c r="J69" s="33">
        <v>610</v>
      </c>
      <c r="K69" s="33">
        <v>11300</v>
      </c>
      <c r="L69" s="33">
        <v>1</v>
      </c>
      <c r="M69" s="33">
        <v>1</v>
      </c>
      <c r="N69" s="33">
        <v>303947.97</v>
      </c>
      <c r="O69" s="33">
        <v>1900.8</v>
      </c>
      <c r="P69" s="33">
        <v>3077</v>
      </c>
    </row>
    <row r="70" spans="1:16">
      <c r="A70" s="27" t="s">
        <v>264</v>
      </c>
      <c r="B70" s="31">
        <v>202603</v>
      </c>
      <c r="C70" s="27" t="s">
        <v>53</v>
      </c>
      <c r="D70" s="27" t="s">
        <v>211</v>
      </c>
      <c r="E70" s="27" t="s">
        <v>34</v>
      </c>
      <c r="F70" s="27" t="s">
        <v>257</v>
      </c>
      <c r="G70" s="33">
        <v>353391.74</v>
      </c>
      <c r="H70" s="33">
        <v>353391.74</v>
      </c>
      <c r="I70" s="33">
        <v>9251</v>
      </c>
      <c r="J70" s="33">
        <v>755</v>
      </c>
      <c r="K70" s="33">
        <v>11300</v>
      </c>
      <c r="L70" s="33">
        <v>1</v>
      </c>
      <c r="M70" s="33">
        <v>1</v>
      </c>
      <c r="N70" s="33">
        <v>380458.98</v>
      </c>
      <c r="O70" s="33">
        <v>2014.2</v>
      </c>
      <c r="P70" s="33">
        <v>3868</v>
      </c>
    </row>
    <row r="71" spans="1:16">
      <c r="A71" s="27" t="s">
        <v>264</v>
      </c>
      <c r="B71" s="31">
        <v>202604</v>
      </c>
      <c r="C71" s="27" t="s">
        <v>53</v>
      </c>
      <c r="D71" s="27" t="s">
        <v>211</v>
      </c>
      <c r="E71" s="27" t="s">
        <v>34</v>
      </c>
      <c r="F71" s="27" t="s">
        <v>257</v>
      </c>
      <c r="G71" s="33">
        <v>415138.13</v>
      </c>
      <c r="H71" s="33">
        <v>415138.13</v>
      </c>
      <c r="I71" s="33">
        <v>10390</v>
      </c>
      <c r="J71" s="33">
        <v>854</v>
      </c>
      <c r="K71" s="33">
        <v>11300</v>
      </c>
      <c r="L71" s="33">
        <v>1</v>
      </c>
      <c r="M71" s="33">
        <v>1</v>
      </c>
      <c r="N71" s="33">
        <v>449672.41</v>
      </c>
      <c r="O71" s="33">
        <v>2087.5</v>
      </c>
      <c r="P71" s="33">
        <v>4188</v>
      </c>
    </row>
    <row r="72" spans="1:16">
      <c r="A72" s="27" t="s">
        <v>264</v>
      </c>
      <c r="B72" s="31">
        <v>202605</v>
      </c>
      <c r="C72" s="27" t="s">
        <v>53</v>
      </c>
      <c r="D72" s="27" t="s">
        <v>211</v>
      </c>
      <c r="E72" s="27" t="s">
        <v>34</v>
      </c>
      <c r="F72" s="27" t="s">
        <v>257</v>
      </c>
      <c r="G72" s="33">
        <v>449910.32</v>
      </c>
      <c r="H72" s="33">
        <v>449910.32</v>
      </c>
      <c r="I72" s="33">
        <v>11400</v>
      </c>
      <c r="J72" s="33">
        <v>901</v>
      </c>
      <c r="K72" s="33">
        <v>11300</v>
      </c>
      <c r="L72" s="33">
        <v>1</v>
      </c>
      <c r="M72" s="33">
        <v>1</v>
      </c>
      <c r="N72" s="33">
        <v>494660.2</v>
      </c>
      <c r="O72" s="33">
        <v>2260.6</v>
      </c>
      <c r="P72" s="33">
        <v>4659</v>
      </c>
    </row>
    <row r="73" spans="1:16">
      <c r="A73" s="27" t="s">
        <v>264</v>
      </c>
      <c r="B73" s="31">
        <v>202606</v>
      </c>
      <c r="C73" s="27" t="s">
        <v>53</v>
      </c>
      <c r="D73" s="27" t="s">
        <v>211</v>
      </c>
      <c r="E73" s="27" t="s">
        <v>34</v>
      </c>
      <c r="F73" s="27" t="s">
        <v>257</v>
      </c>
      <c r="G73" s="33">
        <v>467143.74</v>
      </c>
      <c r="H73" s="33">
        <v>467143.74</v>
      </c>
      <c r="I73" s="33">
        <v>12032</v>
      </c>
      <c r="J73" s="33">
        <v>870</v>
      </c>
      <c r="K73" s="33">
        <v>11300</v>
      </c>
      <c r="L73" s="33">
        <v>1</v>
      </c>
      <c r="M73" s="33">
        <v>1</v>
      </c>
      <c r="N73" s="33">
        <v>485372.63</v>
      </c>
      <c r="O73" s="33">
        <v>2710.3</v>
      </c>
      <c r="P73" s="33">
        <v>4957</v>
      </c>
    </row>
    <row r="74" spans="1:16">
      <c r="A74" s="27" t="s">
        <v>264</v>
      </c>
      <c r="B74" s="31">
        <v>202607</v>
      </c>
      <c r="C74" s="27" t="s">
        <v>53</v>
      </c>
      <c r="D74" s="27" t="s">
        <v>211</v>
      </c>
      <c r="E74" s="27" t="s">
        <v>34</v>
      </c>
      <c r="F74" s="27" t="s">
        <v>257</v>
      </c>
      <c r="G74" s="33">
        <v>427032.33</v>
      </c>
      <c r="H74" s="33">
        <v>427032.33</v>
      </c>
      <c r="I74" s="33">
        <v>10279</v>
      </c>
      <c r="J74" s="33">
        <v>824</v>
      </c>
      <c r="K74" s="33">
        <v>11300</v>
      </c>
      <c r="L74" s="33">
        <v>1</v>
      </c>
      <c r="M74" s="33">
        <v>1</v>
      </c>
      <c r="N74" s="33">
        <v>433441.1</v>
      </c>
      <c r="O74" s="33">
        <v>2404.1</v>
      </c>
      <c r="P74" s="33">
        <v>4159</v>
      </c>
    </row>
    <row r="75" spans="1:16">
      <c r="A75" s="27" t="s">
        <v>267</v>
      </c>
      <c r="B75" s="31">
        <v>202408</v>
      </c>
      <c r="C75" s="27" t="s">
        <v>53</v>
      </c>
      <c r="D75" s="27" t="s">
        <v>211</v>
      </c>
      <c r="E75" s="27" t="s">
        <v>34</v>
      </c>
      <c r="F75" s="27" t="s">
        <v>257</v>
      </c>
      <c r="G75" s="33">
        <v>367637</v>
      </c>
      <c r="H75" s="33">
        <v>367637</v>
      </c>
      <c r="I75" s="33">
        <v>9433</v>
      </c>
      <c r="J75" s="33">
        <v>684</v>
      </c>
      <c r="K75" s="33">
        <v>11300</v>
      </c>
      <c r="L75" s="33">
        <v>1</v>
      </c>
      <c r="M75" s="33">
        <v>1</v>
      </c>
      <c r="N75" s="33">
        <v>354309.92</v>
      </c>
      <c r="O75" s="33">
        <v>2270.4</v>
      </c>
      <c r="P75" s="33">
        <v>4058</v>
      </c>
    </row>
    <row r="76" spans="1:16">
      <c r="A76" s="27" t="s">
        <v>267</v>
      </c>
      <c r="B76" s="31">
        <v>202409</v>
      </c>
      <c r="C76" s="27" t="s">
        <v>53</v>
      </c>
      <c r="D76" s="27" t="s">
        <v>211</v>
      </c>
      <c r="E76" s="27" t="s">
        <v>34</v>
      </c>
      <c r="F76" s="27" t="s">
        <v>257</v>
      </c>
      <c r="G76" s="33">
        <v>395996.56</v>
      </c>
      <c r="H76" s="33">
        <v>395996.56</v>
      </c>
      <c r="I76" s="33">
        <v>9443</v>
      </c>
      <c r="J76" s="33">
        <v>719</v>
      </c>
      <c r="K76" s="33">
        <v>11300</v>
      </c>
      <c r="L76" s="33">
        <v>1</v>
      </c>
      <c r="M76" s="33">
        <v>1</v>
      </c>
      <c r="N76" s="33">
        <v>342166.56</v>
      </c>
      <c r="O76" s="33">
        <v>2344.4</v>
      </c>
      <c r="P76" s="33">
        <v>3936</v>
      </c>
    </row>
    <row r="77" spans="1:16">
      <c r="A77" s="27" t="s">
        <v>267</v>
      </c>
      <c r="B77" s="31">
        <v>202410</v>
      </c>
      <c r="C77" s="27" t="s">
        <v>53</v>
      </c>
      <c r="D77" s="27" t="s">
        <v>211</v>
      </c>
      <c r="E77" s="27" t="s">
        <v>34</v>
      </c>
      <c r="F77" s="27" t="s">
        <v>257</v>
      </c>
      <c r="G77" s="33">
        <v>394810.72</v>
      </c>
      <c r="H77" s="33">
        <v>394810.72</v>
      </c>
      <c r="I77" s="33">
        <v>9931</v>
      </c>
      <c r="J77" s="33">
        <v>715</v>
      </c>
      <c r="K77" s="33">
        <v>11300</v>
      </c>
      <c r="L77" s="33">
        <v>1</v>
      </c>
      <c r="M77" s="33">
        <v>1</v>
      </c>
      <c r="N77" s="33">
        <v>377484.75</v>
      </c>
      <c r="O77" s="33">
        <v>2215.8</v>
      </c>
      <c r="P77" s="33">
        <v>4132</v>
      </c>
    </row>
    <row r="78" spans="1:16">
      <c r="A78" s="27" t="s">
        <v>267</v>
      </c>
      <c r="B78" s="31">
        <v>202411</v>
      </c>
      <c r="C78" s="27" t="s">
        <v>53</v>
      </c>
      <c r="D78" s="27" t="s">
        <v>211</v>
      </c>
      <c r="E78" s="27" t="s">
        <v>34</v>
      </c>
      <c r="F78" s="27" t="s">
        <v>257</v>
      </c>
      <c r="G78" s="33">
        <v>471250.95</v>
      </c>
      <c r="H78" s="33">
        <v>471250.95</v>
      </c>
      <c r="I78" s="33">
        <v>10928</v>
      </c>
      <c r="J78" s="33">
        <v>847</v>
      </c>
      <c r="K78" s="33">
        <v>11300</v>
      </c>
      <c r="L78" s="33">
        <v>1</v>
      </c>
      <c r="M78" s="33">
        <v>1</v>
      </c>
      <c r="N78" s="33">
        <v>457547.68</v>
      </c>
      <c r="O78" s="33">
        <v>2635.1</v>
      </c>
      <c r="P78" s="33">
        <v>4746</v>
      </c>
    </row>
    <row r="79" spans="1:16">
      <c r="A79" s="27" t="s">
        <v>267</v>
      </c>
      <c r="B79" s="31">
        <v>202412</v>
      </c>
      <c r="C79" s="27" t="s">
        <v>53</v>
      </c>
      <c r="D79" s="27" t="s">
        <v>211</v>
      </c>
      <c r="E79" s="27" t="s">
        <v>34</v>
      </c>
      <c r="F79" s="27" t="s">
        <v>257</v>
      </c>
      <c r="G79" s="33">
        <v>585310.64</v>
      </c>
      <c r="H79" s="33">
        <v>585310.64</v>
      </c>
      <c r="I79" s="33">
        <v>15758</v>
      </c>
      <c r="J79" s="33">
        <v>1118</v>
      </c>
      <c r="K79" s="33">
        <v>11300</v>
      </c>
      <c r="L79" s="33">
        <v>1</v>
      </c>
      <c r="M79" s="33">
        <v>1</v>
      </c>
      <c r="N79" s="33">
        <v>527540.12</v>
      </c>
      <c r="O79" s="33">
        <v>3215</v>
      </c>
      <c r="P79" s="33">
        <v>6416</v>
      </c>
    </row>
    <row r="80" spans="1:16">
      <c r="A80" s="27" t="s">
        <v>267</v>
      </c>
      <c r="B80" s="31">
        <v>202501</v>
      </c>
      <c r="C80" s="27" t="s">
        <v>53</v>
      </c>
      <c r="D80" s="27" t="s">
        <v>211</v>
      </c>
      <c r="E80" s="27" t="s">
        <v>34</v>
      </c>
      <c r="F80" s="27" t="s">
        <v>257</v>
      </c>
      <c r="G80" s="33">
        <v>315860.03</v>
      </c>
      <c r="H80" s="33">
        <v>315860.03</v>
      </c>
      <c r="I80" s="33">
        <v>7994</v>
      </c>
      <c r="J80" s="33">
        <v>608</v>
      </c>
      <c r="K80" s="33">
        <v>11300</v>
      </c>
      <c r="L80" s="33">
        <v>1</v>
      </c>
      <c r="M80" s="33">
        <v>1</v>
      </c>
      <c r="N80" s="33">
        <v>269309.78</v>
      </c>
      <c r="O80" s="33">
        <v>1919.2</v>
      </c>
      <c r="P80" s="33">
        <v>3361</v>
      </c>
    </row>
    <row r="81" spans="1:16">
      <c r="A81" s="27" t="s">
        <v>267</v>
      </c>
      <c r="B81" s="31">
        <v>202502</v>
      </c>
      <c r="C81" s="27" t="s">
        <v>53</v>
      </c>
      <c r="D81" s="27" t="s">
        <v>211</v>
      </c>
      <c r="E81" s="27" t="s">
        <v>34</v>
      </c>
      <c r="F81" s="27" t="s">
        <v>257</v>
      </c>
      <c r="G81" s="33">
        <v>302911.4</v>
      </c>
      <c r="H81" s="33">
        <v>302911.4</v>
      </c>
      <c r="I81" s="33">
        <v>7360</v>
      </c>
      <c r="J81" s="33">
        <v>480</v>
      </c>
      <c r="K81" s="33">
        <v>11300</v>
      </c>
      <c r="L81" s="33">
        <v>1</v>
      </c>
      <c r="M81" s="33">
        <v>1</v>
      </c>
      <c r="N81" s="33">
        <v>278678.73</v>
      </c>
      <c r="O81" s="33">
        <v>1776.5</v>
      </c>
      <c r="P81" s="33">
        <v>3125</v>
      </c>
    </row>
    <row r="82" spans="1:16">
      <c r="A82" s="27" t="s">
        <v>267</v>
      </c>
      <c r="B82" s="31">
        <v>202503</v>
      </c>
      <c r="C82" s="27" t="s">
        <v>53</v>
      </c>
      <c r="D82" s="27" t="s">
        <v>211</v>
      </c>
      <c r="E82" s="27" t="s">
        <v>34</v>
      </c>
      <c r="F82" s="27" t="s">
        <v>257</v>
      </c>
      <c r="G82" s="33">
        <v>436123.88</v>
      </c>
      <c r="H82" s="33">
        <v>436123.88</v>
      </c>
      <c r="I82" s="33">
        <v>11120</v>
      </c>
      <c r="J82" s="33">
        <v>861</v>
      </c>
      <c r="K82" s="33">
        <v>11300</v>
      </c>
      <c r="L82" s="33">
        <v>1</v>
      </c>
      <c r="M82" s="33">
        <v>1</v>
      </c>
      <c r="N82" s="33">
        <v>348828.86</v>
      </c>
      <c r="O82" s="33">
        <v>2377.5</v>
      </c>
      <c r="P82" s="33">
        <v>4589</v>
      </c>
    </row>
    <row r="83" spans="1:16">
      <c r="A83" s="27" t="s">
        <v>267</v>
      </c>
      <c r="B83" s="31">
        <v>202504</v>
      </c>
      <c r="C83" s="27" t="s">
        <v>53</v>
      </c>
      <c r="D83" s="27" t="s">
        <v>211</v>
      </c>
      <c r="E83" s="27" t="s">
        <v>34</v>
      </c>
      <c r="F83" s="27" t="s">
        <v>257</v>
      </c>
      <c r="G83" s="33">
        <v>446570.1</v>
      </c>
      <c r="H83" s="33">
        <v>446570.1</v>
      </c>
      <c r="I83" s="33">
        <v>11640</v>
      </c>
      <c r="J83" s="33">
        <v>840</v>
      </c>
      <c r="K83" s="33">
        <v>11300</v>
      </c>
      <c r="L83" s="33">
        <v>1</v>
      </c>
      <c r="M83" s="33">
        <v>1</v>
      </c>
      <c r="N83" s="33">
        <v>412288.11</v>
      </c>
      <c r="O83" s="33">
        <v>2614.1</v>
      </c>
      <c r="P83" s="33">
        <v>4724</v>
      </c>
    </row>
    <row r="84" spans="1:16">
      <c r="A84" s="27" t="s">
        <v>267</v>
      </c>
      <c r="B84" s="31">
        <v>202505</v>
      </c>
      <c r="C84" s="27" t="s">
        <v>53</v>
      </c>
      <c r="D84" s="27" t="s">
        <v>211</v>
      </c>
      <c r="E84" s="27" t="s">
        <v>34</v>
      </c>
      <c r="F84" s="27" t="s">
        <v>257</v>
      </c>
      <c r="G84" s="33">
        <v>486465.37</v>
      </c>
      <c r="H84" s="33">
        <v>486465.37</v>
      </c>
      <c r="I84" s="33">
        <v>13205</v>
      </c>
      <c r="J84" s="33">
        <v>1075</v>
      </c>
      <c r="K84" s="33">
        <v>11300</v>
      </c>
      <c r="L84" s="33">
        <v>1</v>
      </c>
      <c r="M84" s="33">
        <v>1</v>
      </c>
      <c r="N84" s="33">
        <v>453535.77</v>
      </c>
      <c r="O84" s="33">
        <v>2868.8</v>
      </c>
      <c r="P84" s="33">
        <v>5167</v>
      </c>
    </row>
    <row r="85" spans="1:16">
      <c r="A85" s="27" t="s">
        <v>267</v>
      </c>
      <c r="B85" s="31">
        <v>202506</v>
      </c>
      <c r="C85" s="27" t="s">
        <v>53</v>
      </c>
      <c r="D85" s="27" t="s">
        <v>211</v>
      </c>
      <c r="E85" s="27" t="s">
        <v>34</v>
      </c>
      <c r="F85" s="27" t="s">
        <v>257</v>
      </c>
      <c r="G85" s="33">
        <v>482768.85</v>
      </c>
      <c r="H85" s="33">
        <v>482768.85</v>
      </c>
      <c r="I85" s="33">
        <v>11492</v>
      </c>
      <c r="J85" s="33">
        <v>805</v>
      </c>
      <c r="K85" s="33">
        <v>11300</v>
      </c>
      <c r="L85" s="33">
        <v>1</v>
      </c>
      <c r="M85" s="33">
        <v>1</v>
      </c>
      <c r="N85" s="33">
        <v>445020.34</v>
      </c>
      <c r="O85" s="33">
        <v>2596.9</v>
      </c>
      <c r="P85" s="33">
        <v>4737</v>
      </c>
    </row>
    <row r="86" spans="1:16">
      <c r="A86" s="27" t="s">
        <v>267</v>
      </c>
      <c r="B86" s="31">
        <v>202507</v>
      </c>
      <c r="C86" s="27" t="s">
        <v>53</v>
      </c>
      <c r="D86" s="27" t="s">
        <v>211</v>
      </c>
      <c r="E86" s="27" t="s">
        <v>34</v>
      </c>
      <c r="F86" s="27" t="s">
        <v>257</v>
      </c>
      <c r="G86" s="33">
        <v>424026.25</v>
      </c>
      <c r="H86" s="33">
        <v>424026.25</v>
      </c>
      <c r="I86" s="33">
        <v>10675</v>
      </c>
      <c r="J86" s="33">
        <v>858</v>
      </c>
      <c r="K86" s="33">
        <v>11300</v>
      </c>
      <c r="L86" s="33">
        <v>1</v>
      </c>
      <c r="M86" s="33">
        <v>1</v>
      </c>
      <c r="N86" s="33">
        <v>397406.23</v>
      </c>
      <c r="O86" s="33">
        <v>2488.5</v>
      </c>
      <c r="P86" s="33">
        <v>4432</v>
      </c>
    </row>
    <row r="87" spans="1:16">
      <c r="A87" s="27" t="s">
        <v>267</v>
      </c>
      <c r="B87" s="31">
        <v>202508</v>
      </c>
      <c r="C87" s="27" t="s">
        <v>53</v>
      </c>
      <c r="D87" s="27" t="s">
        <v>211</v>
      </c>
      <c r="E87" s="27" t="s">
        <v>34</v>
      </c>
      <c r="F87" s="27" t="s">
        <v>257</v>
      </c>
      <c r="G87" s="33">
        <v>422038.24</v>
      </c>
      <c r="H87" s="33">
        <v>422038.24</v>
      </c>
      <c r="I87" s="33">
        <v>11540</v>
      </c>
      <c r="J87" s="33">
        <v>955</v>
      </c>
      <c r="K87" s="33">
        <v>11300</v>
      </c>
      <c r="L87" s="33">
        <v>1</v>
      </c>
      <c r="M87" s="33">
        <v>1</v>
      </c>
      <c r="N87" s="33">
        <v>384426.26</v>
      </c>
      <c r="O87" s="33">
        <v>2331</v>
      </c>
      <c r="P87" s="33">
        <v>4654</v>
      </c>
    </row>
    <row r="88" spans="1:16">
      <c r="A88" s="27" t="s">
        <v>267</v>
      </c>
      <c r="B88" s="31">
        <v>202509</v>
      </c>
      <c r="C88" s="27" t="s">
        <v>53</v>
      </c>
      <c r="D88" s="27" t="s">
        <v>211</v>
      </c>
      <c r="E88" s="27" t="s">
        <v>34</v>
      </c>
      <c r="F88" s="27" t="s">
        <v>257</v>
      </c>
      <c r="G88" s="33">
        <v>389729.11</v>
      </c>
      <c r="H88" s="33">
        <v>389729.11</v>
      </c>
      <c r="I88" s="33">
        <v>10155</v>
      </c>
      <c r="J88" s="33">
        <v>944</v>
      </c>
      <c r="K88" s="33">
        <v>11300</v>
      </c>
      <c r="L88" s="33">
        <v>1</v>
      </c>
      <c r="M88" s="33">
        <v>1</v>
      </c>
      <c r="N88" s="33">
        <v>371250.72</v>
      </c>
      <c r="O88" s="33">
        <v>2138</v>
      </c>
      <c r="P88" s="33">
        <v>4306</v>
      </c>
    </row>
    <row r="89" spans="1:16">
      <c r="A89" s="27" t="s">
        <v>267</v>
      </c>
      <c r="B89" s="31">
        <v>202510</v>
      </c>
      <c r="C89" s="27" t="s">
        <v>53</v>
      </c>
      <c r="D89" s="27" t="s">
        <v>211</v>
      </c>
      <c r="E89" s="27" t="s">
        <v>34</v>
      </c>
      <c r="F89" s="27" t="s">
        <v>257</v>
      </c>
      <c r="G89" s="33">
        <v>478964.4</v>
      </c>
      <c r="H89" s="33">
        <v>478964.4</v>
      </c>
      <c r="I89" s="33">
        <v>12079</v>
      </c>
      <c r="J89" s="33">
        <v>970</v>
      </c>
      <c r="K89" s="33">
        <v>11300</v>
      </c>
      <c r="L89" s="33">
        <v>1</v>
      </c>
      <c r="M89" s="33">
        <v>1</v>
      </c>
      <c r="N89" s="33">
        <v>409570.96</v>
      </c>
      <c r="O89" s="33">
        <v>2579.3</v>
      </c>
      <c r="P89" s="33">
        <v>5114</v>
      </c>
    </row>
    <row r="90" spans="1:16">
      <c r="A90" s="27" t="s">
        <v>267</v>
      </c>
      <c r="B90" s="31">
        <v>202511</v>
      </c>
      <c r="C90" s="27" t="s">
        <v>53</v>
      </c>
      <c r="D90" s="27" t="s">
        <v>211</v>
      </c>
      <c r="E90" s="27" t="s">
        <v>34</v>
      </c>
      <c r="F90" s="27" t="s">
        <v>257</v>
      </c>
      <c r="G90" s="33">
        <v>526610.4300000001</v>
      </c>
      <c r="H90" s="33">
        <v>526610.4300000001</v>
      </c>
      <c r="I90" s="33">
        <v>14452</v>
      </c>
      <c r="J90" s="33">
        <v>896</v>
      </c>
      <c r="K90" s="33">
        <v>11300</v>
      </c>
      <c r="L90" s="33">
        <v>1</v>
      </c>
      <c r="M90" s="33">
        <v>1</v>
      </c>
      <c r="N90" s="33">
        <v>496439.23</v>
      </c>
      <c r="O90" s="33">
        <v>2909.4</v>
      </c>
      <c r="P90" s="33">
        <v>5736</v>
      </c>
    </row>
    <row r="91" spans="1:16">
      <c r="A91" s="27" t="s">
        <v>267</v>
      </c>
      <c r="B91" s="31">
        <v>202512</v>
      </c>
      <c r="C91" s="27" t="s">
        <v>53</v>
      </c>
      <c r="D91" s="27" t="s">
        <v>211</v>
      </c>
      <c r="E91" s="27" t="s">
        <v>34</v>
      </c>
      <c r="F91" s="27" t="s">
        <v>257</v>
      </c>
      <c r="G91" s="33">
        <v>608140.87</v>
      </c>
      <c r="H91" s="33">
        <v>608140.87</v>
      </c>
      <c r="I91" s="33">
        <v>15859</v>
      </c>
      <c r="J91" s="33">
        <v>1234</v>
      </c>
      <c r="K91" s="33">
        <v>11300</v>
      </c>
      <c r="L91" s="33">
        <v>1</v>
      </c>
      <c r="M91" s="33">
        <v>1</v>
      </c>
      <c r="N91" s="33">
        <v>572381.03</v>
      </c>
      <c r="O91" s="33">
        <v>3323.6</v>
      </c>
      <c r="P91" s="33">
        <v>6392</v>
      </c>
    </row>
    <row r="92" spans="1:16">
      <c r="A92" s="27" t="s">
        <v>267</v>
      </c>
      <c r="B92" s="31">
        <v>202601</v>
      </c>
      <c r="C92" s="27" t="s">
        <v>53</v>
      </c>
      <c r="D92" s="27" t="s">
        <v>211</v>
      </c>
      <c r="E92" s="27" t="s">
        <v>34</v>
      </c>
      <c r="F92" s="27" t="s">
        <v>257</v>
      </c>
      <c r="G92" s="33">
        <v>324565.78</v>
      </c>
      <c r="H92" s="33">
        <v>324565.78</v>
      </c>
      <c r="I92" s="33">
        <v>7905</v>
      </c>
      <c r="J92" s="33">
        <v>537</v>
      </c>
      <c r="K92" s="33">
        <v>11300</v>
      </c>
      <c r="L92" s="33">
        <v>1</v>
      </c>
      <c r="M92" s="33">
        <v>1</v>
      </c>
      <c r="N92" s="33">
        <v>292201.11</v>
      </c>
      <c r="O92" s="33">
        <v>1901.9</v>
      </c>
      <c r="P92" s="33">
        <v>3266</v>
      </c>
    </row>
    <row r="93" spans="1:16">
      <c r="A93" s="27" t="s">
        <v>267</v>
      </c>
      <c r="B93" s="31">
        <v>202602</v>
      </c>
      <c r="C93" s="27" t="s">
        <v>53</v>
      </c>
      <c r="D93" s="27" t="s">
        <v>211</v>
      </c>
      <c r="E93" s="27" t="s">
        <v>34</v>
      </c>
      <c r="F93" s="27" t="s">
        <v>257</v>
      </c>
      <c r="G93" s="33">
        <v>341139.57</v>
      </c>
      <c r="H93" s="33">
        <v>341139.57</v>
      </c>
      <c r="I93" s="33">
        <v>8354</v>
      </c>
      <c r="J93" s="33">
        <v>618</v>
      </c>
      <c r="K93" s="33">
        <v>11300</v>
      </c>
      <c r="L93" s="33">
        <v>1</v>
      </c>
      <c r="M93" s="33">
        <v>1</v>
      </c>
      <c r="N93" s="33">
        <v>302366.42</v>
      </c>
      <c r="O93" s="33">
        <v>1960.7</v>
      </c>
      <c r="P93" s="33">
        <v>3431</v>
      </c>
    </row>
    <row r="94" spans="1:16">
      <c r="A94" s="27" t="s">
        <v>267</v>
      </c>
      <c r="B94" s="31">
        <v>202603</v>
      </c>
      <c r="C94" s="27" t="s">
        <v>53</v>
      </c>
      <c r="D94" s="27" t="s">
        <v>211</v>
      </c>
      <c r="E94" s="27" t="s">
        <v>34</v>
      </c>
      <c r="F94" s="27" t="s">
        <v>257</v>
      </c>
      <c r="G94" s="33">
        <v>395269.67</v>
      </c>
      <c r="H94" s="33">
        <v>395269.67</v>
      </c>
      <c r="I94" s="33">
        <v>10369</v>
      </c>
      <c r="J94" s="33">
        <v>841</v>
      </c>
      <c r="K94" s="33">
        <v>11300</v>
      </c>
      <c r="L94" s="33">
        <v>1</v>
      </c>
      <c r="M94" s="33">
        <v>1</v>
      </c>
      <c r="N94" s="33">
        <v>378479.31</v>
      </c>
      <c r="O94" s="33">
        <v>2068.3</v>
      </c>
      <c r="P94" s="33">
        <v>4153</v>
      </c>
    </row>
    <row r="95" spans="1:16">
      <c r="A95" s="27" t="s">
        <v>267</v>
      </c>
      <c r="B95" s="31">
        <v>202604</v>
      </c>
      <c r="C95" s="27" t="s">
        <v>53</v>
      </c>
      <c r="D95" s="27" t="s">
        <v>211</v>
      </c>
      <c r="E95" s="27" t="s">
        <v>34</v>
      </c>
      <c r="F95" s="27" t="s">
        <v>257</v>
      </c>
      <c r="G95" s="33">
        <v>476746.09</v>
      </c>
      <c r="H95" s="33">
        <v>476746.09</v>
      </c>
      <c r="I95" s="33">
        <v>12500</v>
      </c>
      <c r="J95" s="33">
        <v>1020</v>
      </c>
      <c r="K95" s="33">
        <v>11300</v>
      </c>
      <c r="L95" s="33">
        <v>1</v>
      </c>
      <c r="M95" s="33">
        <v>1</v>
      </c>
      <c r="N95" s="33">
        <v>447332.6</v>
      </c>
      <c r="O95" s="33">
        <v>2711.2</v>
      </c>
      <c r="P95" s="33">
        <v>4939</v>
      </c>
    </row>
    <row r="96" spans="1:16">
      <c r="A96" s="27" t="s">
        <v>267</v>
      </c>
      <c r="B96" s="31">
        <v>202605</v>
      </c>
      <c r="C96" s="27" t="s">
        <v>53</v>
      </c>
      <c r="D96" s="27" t="s">
        <v>211</v>
      </c>
      <c r="E96" s="27" t="s">
        <v>34</v>
      </c>
      <c r="F96" s="27" t="s">
        <v>257</v>
      </c>
      <c r="G96" s="33">
        <v>502651.42</v>
      </c>
      <c r="H96" s="33">
        <v>502651.42</v>
      </c>
      <c r="I96" s="33">
        <v>12913</v>
      </c>
      <c r="J96" s="33">
        <v>922</v>
      </c>
      <c r="K96" s="33">
        <v>11300</v>
      </c>
      <c r="L96" s="33">
        <v>1</v>
      </c>
      <c r="M96" s="33">
        <v>1</v>
      </c>
      <c r="N96" s="33">
        <v>492086.31</v>
      </c>
      <c r="O96" s="33">
        <v>2920.9</v>
      </c>
      <c r="P96" s="33">
        <v>5215</v>
      </c>
    </row>
    <row r="97" spans="1:16">
      <c r="A97" s="27" t="s">
        <v>267</v>
      </c>
      <c r="B97" s="31">
        <v>202606</v>
      </c>
      <c r="C97" s="27" t="s">
        <v>53</v>
      </c>
      <c r="D97" s="27" t="s">
        <v>211</v>
      </c>
      <c r="E97" s="27" t="s">
        <v>34</v>
      </c>
      <c r="F97" s="27" t="s">
        <v>257</v>
      </c>
      <c r="G97" s="33">
        <v>535127.1800000001</v>
      </c>
      <c r="H97" s="33">
        <v>535127.1800000001</v>
      </c>
      <c r="I97" s="33">
        <v>12844</v>
      </c>
      <c r="J97" s="33">
        <v>927</v>
      </c>
      <c r="K97" s="33">
        <v>11300</v>
      </c>
      <c r="L97" s="33">
        <v>1</v>
      </c>
      <c r="M97" s="33">
        <v>1</v>
      </c>
      <c r="N97" s="33">
        <v>482847.06</v>
      </c>
      <c r="O97" s="33">
        <v>2904.2</v>
      </c>
      <c r="P97" s="33">
        <v>5367</v>
      </c>
    </row>
    <row r="98" spans="1:16">
      <c r="A98" s="27" t="s">
        <v>267</v>
      </c>
      <c r="B98" s="31">
        <v>202607</v>
      </c>
      <c r="C98" s="27" t="s">
        <v>53</v>
      </c>
      <c r="D98" s="27" t="s">
        <v>211</v>
      </c>
      <c r="E98" s="27" t="s">
        <v>34</v>
      </c>
      <c r="F98" s="27" t="s">
        <v>257</v>
      </c>
      <c r="G98" s="33">
        <v>437446.05</v>
      </c>
      <c r="H98" s="33">
        <v>437446.05</v>
      </c>
      <c r="I98" s="33">
        <v>11048</v>
      </c>
      <c r="J98" s="33">
        <v>721</v>
      </c>
      <c r="K98" s="33">
        <v>11300</v>
      </c>
      <c r="L98" s="33">
        <v>1</v>
      </c>
      <c r="M98" s="33">
        <v>1</v>
      </c>
      <c r="N98" s="33">
        <v>431185.75</v>
      </c>
      <c r="O98" s="33">
        <v>2514.8</v>
      </c>
      <c r="P98" s="33">
        <v>4422</v>
      </c>
    </row>
    <row r="99" spans="1:16">
      <c r="A99" s="27" t="s">
        <v>270</v>
      </c>
      <c r="B99" s="31">
        <v>202408</v>
      </c>
      <c r="C99" s="27" t="s">
        <v>53</v>
      </c>
      <c r="D99" s="27" t="s">
        <v>211</v>
      </c>
      <c r="E99" s="27" t="s">
        <v>34</v>
      </c>
      <c r="F99" s="27" t="s">
        <v>262</v>
      </c>
      <c r="G99" s="33">
        <v>194033.81</v>
      </c>
      <c r="H99" s="33">
        <v>0</v>
      </c>
      <c r="I99" s="33">
        <v>9869</v>
      </c>
      <c r="J99" s="33">
        <v>542</v>
      </c>
      <c r="K99" s="33">
        <v>7800</v>
      </c>
      <c r="L99" s="33">
        <v>1</v>
      </c>
      <c r="M99" s="33">
        <v>0</v>
      </c>
      <c r="N99" s="33">
        <v>179671.6</v>
      </c>
      <c r="O99" s="33">
        <v>1150</v>
      </c>
      <c r="P99" s="33">
        <v>3210</v>
      </c>
    </row>
    <row r="100" spans="1:16">
      <c r="A100" s="27" t="s">
        <v>270</v>
      </c>
      <c r="B100" s="31">
        <v>202409</v>
      </c>
      <c r="C100" s="27" t="s">
        <v>53</v>
      </c>
      <c r="D100" s="27" t="s">
        <v>211</v>
      </c>
      <c r="E100" s="27" t="s">
        <v>34</v>
      </c>
      <c r="F100" s="27" t="s">
        <v>262</v>
      </c>
      <c r="G100" s="33">
        <v>172291.04</v>
      </c>
      <c r="H100" s="33">
        <v>0</v>
      </c>
      <c r="I100" s="33">
        <v>8816</v>
      </c>
      <c r="J100" s="33">
        <v>481</v>
      </c>
      <c r="K100" s="33">
        <v>7800</v>
      </c>
      <c r="L100" s="33">
        <v>1</v>
      </c>
      <c r="M100" s="33">
        <v>0</v>
      </c>
      <c r="N100" s="33">
        <v>173513.67</v>
      </c>
      <c r="O100" s="33">
        <v>1063.1</v>
      </c>
      <c r="P100" s="33">
        <v>2821</v>
      </c>
    </row>
    <row r="101" spans="1:16">
      <c r="A101" s="27" t="s">
        <v>270</v>
      </c>
      <c r="B101" s="31">
        <v>202410</v>
      </c>
      <c r="C101" s="27" t="s">
        <v>53</v>
      </c>
      <c r="D101" s="27" t="s">
        <v>211</v>
      </c>
      <c r="E101" s="27" t="s">
        <v>34</v>
      </c>
      <c r="F101" s="27" t="s">
        <v>262</v>
      </c>
      <c r="G101" s="33">
        <v>216331.56</v>
      </c>
      <c r="H101" s="33">
        <v>0</v>
      </c>
      <c r="I101" s="33">
        <v>11203</v>
      </c>
      <c r="J101" s="33">
        <v>560</v>
      </c>
      <c r="K101" s="33">
        <v>7800</v>
      </c>
      <c r="L101" s="33">
        <v>1</v>
      </c>
      <c r="M101" s="33">
        <v>0</v>
      </c>
      <c r="N101" s="33">
        <v>191423.63</v>
      </c>
      <c r="O101" s="33">
        <v>1259.3</v>
      </c>
      <c r="P101" s="33">
        <v>3523</v>
      </c>
    </row>
    <row r="102" spans="1:16">
      <c r="A102" s="27" t="s">
        <v>270</v>
      </c>
      <c r="B102" s="31">
        <v>202411</v>
      </c>
      <c r="C102" s="27" t="s">
        <v>53</v>
      </c>
      <c r="D102" s="27" t="s">
        <v>211</v>
      </c>
      <c r="E102" s="27" t="s">
        <v>34</v>
      </c>
      <c r="F102" s="27" t="s">
        <v>262</v>
      </c>
      <c r="G102" s="33">
        <v>236284.14</v>
      </c>
      <c r="H102" s="33">
        <v>0</v>
      </c>
      <c r="I102" s="33">
        <v>12189</v>
      </c>
      <c r="J102" s="33">
        <v>601</v>
      </c>
      <c r="K102" s="33">
        <v>7800</v>
      </c>
      <c r="L102" s="33">
        <v>1</v>
      </c>
      <c r="M102" s="33">
        <v>0</v>
      </c>
      <c r="N102" s="33">
        <v>232023.77</v>
      </c>
      <c r="O102" s="33">
        <v>1598.7</v>
      </c>
      <c r="P102" s="33">
        <v>3818</v>
      </c>
    </row>
    <row r="103" spans="1:16">
      <c r="A103" s="27" t="s">
        <v>270</v>
      </c>
      <c r="B103" s="31">
        <v>202412</v>
      </c>
      <c r="C103" s="27" t="s">
        <v>53</v>
      </c>
      <c r="D103" s="27" t="s">
        <v>211</v>
      </c>
      <c r="E103" s="27" t="s">
        <v>34</v>
      </c>
      <c r="F103" s="27" t="s">
        <v>262</v>
      </c>
      <c r="G103" s="33">
        <v>305266.52</v>
      </c>
      <c r="H103" s="33">
        <v>0</v>
      </c>
      <c r="I103" s="33">
        <v>15226</v>
      </c>
      <c r="J103" s="33">
        <v>742</v>
      </c>
      <c r="K103" s="33">
        <v>7800</v>
      </c>
      <c r="L103" s="33">
        <v>1</v>
      </c>
      <c r="M103" s="33">
        <v>0</v>
      </c>
      <c r="N103" s="33">
        <v>267517.14</v>
      </c>
      <c r="O103" s="33">
        <v>1991.8</v>
      </c>
      <c r="P103" s="33">
        <v>5202</v>
      </c>
    </row>
    <row r="104" spans="1:16">
      <c r="A104" s="27" t="s">
        <v>270</v>
      </c>
      <c r="B104" s="31">
        <v>202501</v>
      </c>
      <c r="C104" s="27" t="s">
        <v>53</v>
      </c>
      <c r="D104" s="27" t="s">
        <v>211</v>
      </c>
      <c r="E104" s="27" t="s">
        <v>34</v>
      </c>
      <c r="F104" s="27" t="s">
        <v>262</v>
      </c>
      <c r="G104" s="33">
        <v>144973.26</v>
      </c>
      <c r="H104" s="33">
        <v>0</v>
      </c>
      <c r="I104" s="33">
        <v>7177</v>
      </c>
      <c r="J104" s="33">
        <v>417</v>
      </c>
      <c r="K104" s="33">
        <v>7800</v>
      </c>
      <c r="L104" s="33">
        <v>1</v>
      </c>
      <c r="M104" s="33">
        <v>0</v>
      </c>
      <c r="N104" s="33">
        <v>136567.78</v>
      </c>
      <c r="O104" s="33">
        <v>907.4</v>
      </c>
      <c r="P104" s="33">
        <v>2310</v>
      </c>
    </row>
    <row r="105" spans="1:16">
      <c r="A105" s="27" t="s">
        <v>270</v>
      </c>
      <c r="B105" s="31">
        <v>202502</v>
      </c>
      <c r="C105" s="27" t="s">
        <v>53</v>
      </c>
      <c r="D105" s="27" t="s">
        <v>211</v>
      </c>
      <c r="E105" s="27" t="s">
        <v>34</v>
      </c>
      <c r="F105" s="27" t="s">
        <v>262</v>
      </c>
      <c r="G105" s="33">
        <v>154152.3</v>
      </c>
      <c r="H105" s="33">
        <v>0</v>
      </c>
      <c r="I105" s="33">
        <v>7973</v>
      </c>
      <c r="J105" s="33">
        <v>326</v>
      </c>
      <c r="K105" s="33">
        <v>7800</v>
      </c>
      <c r="L105" s="33">
        <v>1</v>
      </c>
      <c r="M105" s="33">
        <v>0</v>
      </c>
      <c r="N105" s="33">
        <v>141318.8</v>
      </c>
      <c r="O105" s="33">
        <v>1069</v>
      </c>
      <c r="P105" s="33">
        <v>2584</v>
      </c>
    </row>
    <row r="106" spans="1:16">
      <c r="A106" s="27" t="s">
        <v>270</v>
      </c>
      <c r="B106" s="31">
        <v>202503</v>
      </c>
      <c r="C106" s="27" t="s">
        <v>53</v>
      </c>
      <c r="D106" s="27" t="s">
        <v>211</v>
      </c>
      <c r="E106" s="27" t="s">
        <v>34</v>
      </c>
      <c r="F106" s="27" t="s">
        <v>262</v>
      </c>
      <c r="G106" s="33">
        <v>200378.94</v>
      </c>
      <c r="H106" s="33">
        <v>0</v>
      </c>
      <c r="I106" s="33">
        <v>10353</v>
      </c>
      <c r="J106" s="33">
        <v>519</v>
      </c>
      <c r="K106" s="33">
        <v>7800</v>
      </c>
      <c r="L106" s="33">
        <v>1</v>
      </c>
      <c r="M106" s="33">
        <v>0</v>
      </c>
      <c r="N106" s="33">
        <v>176892.14</v>
      </c>
      <c r="O106" s="33">
        <v>1236.8</v>
      </c>
      <c r="P106" s="33">
        <v>3345</v>
      </c>
    </row>
    <row r="107" spans="1:16">
      <c r="A107" s="27" t="s">
        <v>270</v>
      </c>
      <c r="B107" s="31">
        <v>202504</v>
      </c>
      <c r="C107" s="27" t="s">
        <v>53</v>
      </c>
      <c r="D107" s="27" t="s">
        <v>211</v>
      </c>
      <c r="E107" s="27" t="s">
        <v>34</v>
      </c>
      <c r="F107" s="27" t="s">
        <v>262</v>
      </c>
      <c r="G107" s="33">
        <v>251731.73</v>
      </c>
      <c r="H107" s="33">
        <v>0</v>
      </c>
      <c r="I107" s="33">
        <v>12576</v>
      </c>
      <c r="J107" s="33">
        <v>726</v>
      </c>
      <c r="K107" s="33">
        <v>7800</v>
      </c>
      <c r="L107" s="33">
        <v>1</v>
      </c>
      <c r="M107" s="33">
        <v>0</v>
      </c>
      <c r="N107" s="33">
        <v>209072.51</v>
      </c>
      <c r="O107" s="33">
        <v>1720.4</v>
      </c>
      <c r="P107" s="33">
        <v>4206</v>
      </c>
    </row>
    <row r="108" spans="1:16">
      <c r="A108" s="27" t="s">
        <v>270</v>
      </c>
      <c r="B108" s="31">
        <v>202505</v>
      </c>
      <c r="C108" s="27" t="s">
        <v>53</v>
      </c>
      <c r="D108" s="27" t="s">
        <v>211</v>
      </c>
      <c r="E108" s="27" t="s">
        <v>34</v>
      </c>
      <c r="F108" s="27" t="s">
        <v>262</v>
      </c>
      <c r="G108" s="33">
        <v>267954.74</v>
      </c>
      <c r="H108" s="33">
        <v>0</v>
      </c>
      <c r="I108" s="33">
        <v>12832</v>
      </c>
      <c r="J108" s="33">
        <v>635</v>
      </c>
      <c r="K108" s="33">
        <v>7800</v>
      </c>
      <c r="L108" s="33">
        <v>1</v>
      </c>
      <c r="M108" s="33">
        <v>0</v>
      </c>
      <c r="N108" s="33">
        <v>229989.32</v>
      </c>
      <c r="O108" s="33">
        <v>1600.2</v>
      </c>
      <c r="P108" s="33">
        <v>4191</v>
      </c>
    </row>
    <row r="109" spans="1:16">
      <c r="A109" s="27" t="s">
        <v>270</v>
      </c>
      <c r="B109" s="31">
        <v>202506</v>
      </c>
      <c r="C109" s="27" t="s">
        <v>53</v>
      </c>
      <c r="D109" s="27" t="s">
        <v>211</v>
      </c>
      <c r="E109" s="27" t="s">
        <v>34</v>
      </c>
      <c r="F109" s="27" t="s">
        <v>262</v>
      </c>
      <c r="G109" s="33">
        <v>265164.58</v>
      </c>
      <c r="H109" s="33">
        <v>0</v>
      </c>
      <c r="I109" s="33">
        <v>15935</v>
      </c>
      <c r="J109" s="33">
        <v>786</v>
      </c>
      <c r="K109" s="33">
        <v>7800</v>
      </c>
      <c r="L109" s="33">
        <v>1</v>
      </c>
      <c r="M109" s="33">
        <v>0</v>
      </c>
      <c r="N109" s="33">
        <v>225671.12</v>
      </c>
      <c r="O109" s="33">
        <v>1846.2</v>
      </c>
      <c r="P109" s="33">
        <v>4837</v>
      </c>
    </row>
    <row r="110" spans="1:16">
      <c r="A110" s="27" t="s">
        <v>270</v>
      </c>
      <c r="B110" s="31">
        <v>202507</v>
      </c>
      <c r="C110" s="27" t="s">
        <v>53</v>
      </c>
      <c r="D110" s="27" t="s">
        <v>211</v>
      </c>
      <c r="E110" s="27" t="s">
        <v>34</v>
      </c>
      <c r="F110" s="27" t="s">
        <v>262</v>
      </c>
      <c r="G110" s="33">
        <v>234928.82</v>
      </c>
      <c r="H110" s="33">
        <v>234928.82</v>
      </c>
      <c r="I110" s="33">
        <v>11906</v>
      </c>
      <c r="J110" s="33">
        <v>519</v>
      </c>
      <c r="K110" s="33">
        <v>7800</v>
      </c>
      <c r="L110" s="33">
        <v>1</v>
      </c>
      <c r="M110" s="33">
        <v>1</v>
      </c>
      <c r="N110" s="33">
        <v>201525.86</v>
      </c>
      <c r="O110" s="33">
        <v>1378.2</v>
      </c>
      <c r="P110" s="33">
        <v>3840</v>
      </c>
    </row>
    <row r="111" spans="1:16">
      <c r="A111" s="27" t="s">
        <v>270</v>
      </c>
      <c r="B111" s="31">
        <v>202508</v>
      </c>
      <c r="C111" s="27" t="s">
        <v>53</v>
      </c>
      <c r="D111" s="27" t="s">
        <v>211</v>
      </c>
      <c r="E111" s="27" t="s">
        <v>34</v>
      </c>
      <c r="F111" s="27" t="s">
        <v>262</v>
      </c>
      <c r="G111" s="33">
        <v>225492.47</v>
      </c>
      <c r="H111" s="33">
        <v>225492.47</v>
      </c>
      <c r="I111" s="33">
        <v>10799</v>
      </c>
      <c r="J111" s="33">
        <v>609</v>
      </c>
      <c r="K111" s="33">
        <v>7800</v>
      </c>
      <c r="L111" s="33">
        <v>1</v>
      </c>
      <c r="M111" s="33">
        <v>1</v>
      </c>
      <c r="N111" s="33">
        <v>194943.69</v>
      </c>
      <c r="O111" s="33">
        <v>1448.7</v>
      </c>
      <c r="P111" s="33">
        <v>3501</v>
      </c>
    </row>
    <row r="112" spans="1:16">
      <c r="A112" s="27" t="s">
        <v>270</v>
      </c>
      <c r="B112" s="31">
        <v>202509</v>
      </c>
      <c r="C112" s="27" t="s">
        <v>53</v>
      </c>
      <c r="D112" s="27" t="s">
        <v>211</v>
      </c>
      <c r="E112" s="27" t="s">
        <v>34</v>
      </c>
      <c r="F112" s="27" t="s">
        <v>262</v>
      </c>
      <c r="G112" s="33">
        <v>195352.69</v>
      </c>
      <c r="H112" s="33">
        <v>195352.69</v>
      </c>
      <c r="I112" s="33">
        <v>10412</v>
      </c>
      <c r="J112" s="33">
        <v>591</v>
      </c>
      <c r="K112" s="33">
        <v>7800</v>
      </c>
      <c r="L112" s="33">
        <v>1</v>
      </c>
      <c r="M112" s="33">
        <v>1</v>
      </c>
      <c r="N112" s="33">
        <v>188262.33</v>
      </c>
      <c r="O112" s="33">
        <v>1270.9</v>
      </c>
      <c r="P112" s="33">
        <v>3348</v>
      </c>
    </row>
    <row r="113" spans="1:16">
      <c r="A113" s="27" t="s">
        <v>270</v>
      </c>
      <c r="B113" s="31">
        <v>202510</v>
      </c>
      <c r="C113" s="27" t="s">
        <v>53</v>
      </c>
      <c r="D113" s="27" t="s">
        <v>211</v>
      </c>
      <c r="E113" s="27" t="s">
        <v>34</v>
      </c>
      <c r="F113" s="27" t="s">
        <v>262</v>
      </c>
      <c r="G113" s="33">
        <v>239356</v>
      </c>
      <c r="H113" s="33">
        <v>239356</v>
      </c>
      <c r="I113" s="33">
        <v>12272</v>
      </c>
      <c r="J113" s="33">
        <v>681</v>
      </c>
      <c r="K113" s="33">
        <v>7800</v>
      </c>
      <c r="L113" s="33">
        <v>1</v>
      </c>
      <c r="M113" s="33">
        <v>1</v>
      </c>
      <c r="N113" s="33">
        <v>207694.63</v>
      </c>
      <c r="O113" s="33">
        <v>1530.4</v>
      </c>
      <c r="P113" s="33">
        <v>3895</v>
      </c>
    </row>
    <row r="114" spans="1:16">
      <c r="A114" s="27" t="s">
        <v>270</v>
      </c>
      <c r="B114" s="31">
        <v>202511</v>
      </c>
      <c r="C114" s="27" t="s">
        <v>53</v>
      </c>
      <c r="D114" s="27" t="s">
        <v>211</v>
      </c>
      <c r="E114" s="27" t="s">
        <v>34</v>
      </c>
      <c r="F114" s="27" t="s">
        <v>262</v>
      </c>
      <c r="G114" s="33">
        <v>304709.31</v>
      </c>
      <c r="H114" s="33">
        <v>304709.31</v>
      </c>
      <c r="I114" s="33">
        <v>15544</v>
      </c>
      <c r="J114" s="33">
        <v>715</v>
      </c>
      <c r="K114" s="33">
        <v>7800</v>
      </c>
      <c r="L114" s="33">
        <v>1</v>
      </c>
      <c r="M114" s="33">
        <v>1</v>
      </c>
      <c r="N114" s="33">
        <v>251745.79</v>
      </c>
      <c r="O114" s="33">
        <v>1880.4</v>
      </c>
      <c r="P114" s="33">
        <v>4987</v>
      </c>
    </row>
    <row r="115" spans="1:16">
      <c r="A115" s="27" t="s">
        <v>270</v>
      </c>
      <c r="B115" s="31">
        <v>202512</v>
      </c>
      <c r="C115" s="27" t="s">
        <v>53</v>
      </c>
      <c r="D115" s="27" t="s">
        <v>211</v>
      </c>
      <c r="E115" s="27" t="s">
        <v>34</v>
      </c>
      <c r="F115" s="27" t="s">
        <v>262</v>
      </c>
      <c r="G115" s="33">
        <v>312595.46</v>
      </c>
      <c r="H115" s="33">
        <v>312595.46</v>
      </c>
      <c r="I115" s="33">
        <v>16139</v>
      </c>
      <c r="J115" s="33">
        <v>917</v>
      </c>
      <c r="K115" s="33">
        <v>7800</v>
      </c>
      <c r="L115" s="33">
        <v>1</v>
      </c>
      <c r="M115" s="33">
        <v>1</v>
      </c>
      <c r="N115" s="33">
        <v>290256.1</v>
      </c>
      <c r="O115" s="33">
        <v>2070.3</v>
      </c>
      <c r="P115" s="33">
        <v>5162</v>
      </c>
    </row>
    <row r="116" spans="1:16">
      <c r="A116" s="27" t="s">
        <v>270</v>
      </c>
      <c r="B116" s="31">
        <v>202601</v>
      </c>
      <c r="C116" s="27" t="s">
        <v>53</v>
      </c>
      <c r="D116" s="27" t="s">
        <v>211</v>
      </c>
      <c r="E116" s="27" t="s">
        <v>34</v>
      </c>
      <c r="F116" s="27" t="s">
        <v>262</v>
      </c>
      <c r="G116" s="33">
        <v>158462.96</v>
      </c>
      <c r="H116" s="33">
        <v>158462.96</v>
      </c>
      <c r="I116" s="33">
        <v>7641</v>
      </c>
      <c r="J116" s="33">
        <v>310</v>
      </c>
      <c r="K116" s="33">
        <v>7800</v>
      </c>
      <c r="L116" s="33">
        <v>1</v>
      </c>
      <c r="M116" s="33">
        <v>1</v>
      </c>
      <c r="N116" s="33">
        <v>148176.04</v>
      </c>
      <c r="O116" s="33">
        <v>1028.1</v>
      </c>
      <c r="P116" s="33">
        <v>2484</v>
      </c>
    </row>
    <row r="117" spans="1:16">
      <c r="A117" s="27" t="s">
        <v>270</v>
      </c>
      <c r="B117" s="31">
        <v>202602</v>
      </c>
      <c r="C117" s="27" t="s">
        <v>53</v>
      </c>
      <c r="D117" s="27" t="s">
        <v>211</v>
      </c>
      <c r="E117" s="27" t="s">
        <v>34</v>
      </c>
      <c r="F117" s="27" t="s">
        <v>262</v>
      </c>
      <c r="G117" s="33">
        <v>167771.72</v>
      </c>
      <c r="H117" s="33">
        <v>167771.72</v>
      </c>
      <c r="I117" s="33">
        <v>8659</v>
      </c>
      <c r="J117" s="33">
        <v>393</v>
      </c>
      <c r="K117" s="33">
        <v>7800</v>
      </c>
      <c r="L117" s="33">
        <v>1</v>
      </c>
      <c r="M117" s="33">
        <v>1</v>
      </c>
      <c r="N117" s="33">
        <v>153330.9</v>
      </c>
      <c r="O117" s="33">
        <v>1077.6</v>
      </c>
      <c r="P117" s="33">
        <v>2625</v>
      </c>
    </row>
    <row r="118" spans="1:16">
      <c r="A118" s="27" t="s">
        <v>270</v>
      </c>
      <c r="B118" s="31">
        <v>202603</v>
      </c>
      <c r="C118" s="27" t="s">
        <v>53</v>
      </c>
      <c r="D118" s="27" t="s">
        <v>211</v>
      </c>
      <c r="E118" s="27" t="s">
        <v>34</v>
      </c>
      <c r="F118" s="27" t="s">
        <v>262</v>
      </c>
      <c r="G118" s="33">
        <v>203281.31</v>
      </c>
      <c r="H118" s="33">
        <v>203281.31</v>
      </c>
      <c r="I118" s="33">
        <v>10601</v>
      </c>
      <c r="J118" s="33">
        <v>581</v>
      </c>
      <c r="K118" s="33">
        <v>7800</v>
      </c>
      <c r="L118" s="33">
        <v>1</v>
      </c>
      <c r="M118" s="33">
        <v>1</v>
      </c>
      <c r="N118" s="33">
        <v>191927.97</v>
      </c>
      <c r="O118" s="33">
        <v>1220.8</v>
      </c>
      <c r="P118" s="33">
        <v>3360</v>
      </c>
    </row>
    <row r="119" spans="1:16">
      <c r="A119" s="27" t="s">
        <v>270</v>
      </c>
      <c r="B119" s="31">
        <v>202604</v>
      </c>
      <c r="C119" s="27" t="s">
        <v>53</v>
      </c>
      <c r="D119" s="27" t="s">
        <v>211</v>
      </c>
      <c r="E119" s="27" t="s">
        <v>34</v>
      </c>
      <c r="F119" s="27" t="s">
        <v>262</v>
      </c>
      <c r="G119" s="33">
        <v>270743.8</v>
      </c>
      <c r="H119" s="33">
        <v>270743.8</v>
      </c>
      <c r="I119" s="33">
        <v>13541</v>
      </c>
      <c r="J119" s="33">
        <v>685</v>
      </c>
      <c r="K119" s="33">
        <v>7800</v>
      </c>
      <c r="L119" s="33">
        <v>1</v>
      </c>
      <c r="M119" s="33">
        <v>1</v>
      </c>
      <c r="N119" s="33">
        <v>226843.68</v>
      </c>
      <c r="O119" s="33">
        <v>1813.7</v>
      </c>
      <c r="P119" s="33">
        <v>4543</v>
      </c>
    </row>
    <row r="120" spans="1:16">
      <c r="A120" s="27" t="s">
        <v>270</v>
      </c>
      <c r="B120" s="31">
        <v>202605</v>
      </c>
      <c r="C120" s="27" t="s">
        <v>53</v>
      </c>
      <c r="D120" s="27" t="s">
        <v>211</v>
      </c>
      <c r="E120" s="27" t="s">
        <v>34</v>
      </c>
      <c r="F120" s="27" t="s">
        <v>262</v>
      </c>
      <c r="G120" s="33">
        <v>308442.49</v>
      </c>
      <c r="H120" s="33">
        <v>308442.49</v>
      </c>
      <c r="I120" s="33">
        <v>16040</v>
      </c>
      <c r="J120" s="33">
        <v>809</v>
      </c>
      <c r="K120" s="33">
        <v>7800</v>
      </c>
      <c r="L120" s="33">
        <v>1</v>
      </c>
      <c r="M120" s="33">
        <v>1</v>
      </c>
      <c r="N120" s="33">
        <v>249538.41</v>
      </c>
      <c r="O120" s="33">
        <v>1791.8</v>
      </c>
      <c r="P120" s="33">
        <v>4886</v>
      </c>
    </row>
    <row r="121" spans="1:16">
      <c r="A121" s="27" t="s">
        <v>270</v>
      </c>
      <c r="B121" s="31">
        <v>202606</v>
      </c>
      <c r="C121" s="27" t="s">
        <v>53</v>
      </c>
      <c r="D121" s="27" t="s">
        <v>211</v>
      </c>
      <c r="E121" s="27" t="s">
        <v>34</v>
      </c>
      <c r="F121" s="27" t="s">
        <v>262</v>
      </c>
      <c r="G121" s="33">
        <v>299651.03</v>
      </c>
      <c r="H121" s="33">
        <v>299651.03</v>
      </c>
      <c r="I121" s="33">
        <v>15905</v>
      </c>
      <c r="J121" s="33">
        <v>763</v>
      </c>
      <c r="K121" s="33">
        <v>7800</v>
      </c>
      <c r="L121" s="33">
        <v>1</v>
      </c>
      <c r="M121" s="33">
        <v>1</v>
      </c>
      <c r="N121" s="33">
        <v>244853.16</v>
      </c>
      <c r="O121" s="33">
        <v>1814.7</v>
      </c>
      <c r="P121" s="33">
        <v>4915</v>
      </c>
    </row>
    <row r="122" spans="1:16">
      <c r="A122" s="27" t="s">
        <v>270</v>
      </c>
      <c r="B122" s="31">
        <v>202607</v>
      </c>
      <c r="C122" s="27" t="s">
        <v>53</v>
      </c>
      <c r="D122" s="27" t="s">
        <v>211</v>
      </c>
      <c r="E122" s="27" t="s">
        <v>34</v>
      </c>
      <c r="F122" s="27" t="s">
        <v>262</v>
      </c>
      <c r="G122" s="33">
        <v>242318.83</v>
      </c>
      <c r="H122" s="33">
        <v>242318.83</v>
      </c>
      <c r="I122" s="33">
        <v>13856</v>
      </c>
      <c r="J122" s="33">
        <v>764</v>
      </c>
      <c r="K122" s="33">
        <v>7800</v>
      </c>
      <c r="L122" s="33">
        <v>1</v>
      </c>
      <c r="M122" s="33">
        <v>1</v>
      </c>
      <c r="N122" s="33">
        <v>218655.56</v>
      </c>
      <c r="O122" s="33">
        <v>1395.9</v>
      </c>
      <c r="P122" s="33">
        <v>4373</v>
      </c>
    </row>
    <row r="123" spans="1:16">
      <c r="A123" s="27" t="s">
        <v>273</v>
      </c>
      <c r="B123" s="31">
        <v>202408</v>
      </c>
      <c r="C123" s="27" t="s">
        <v>53</v>
      </c>
      <c r="D123" s="27" t="s">
        <v>211</v>
      </c>
      <c r="E123" s="27" t="s">
        <v>34</v>
      </c>
      <c r="F123" s="27" t="s">
        <v>257</v>
      </c>
      <c r="G123" s="33">
        <v>258778.16</v>
      </c>
      <c r="H123" s="33">
        <v>258778.16</v>
      </c>
      <c r="I123" s="33">
        <v>6128</v>
      </c>
      <c r="J123" s="33">
        <v>423</v>
      </c>
      <c r="K123" s="33">
        <v>10700</v>
      </c>
      <c r="L123" s="33">
        <v>1</v>
      </c>
      <c r="M123" s="33">
        <v>1</v>
      </c>
      <c r="N123" s="33">
        <v>292385.05</v>
      </c>
      <c r="O123" s="33">
        <v>1468.9</v>
      </c>
      <c r="P123" s="33">
        <v>2513</v>
      </c>
    </row>
    <row r="124" spans="1:16">
      <c r="A124" s="27" t="s">
        <v>273</v>
      </c>
      <c r="B124" s="31">
        <v>202409</v>
      </c>
      <c r="C124" s="27" t="s">
        <v>53</v>
      </c>
      <c r="D124" s="27" t="s">
        <v>211</v>
      </c>
      <c r="E124" s="27" t="s">
        <v>34</v>
      </c>
      <c r="F124" s="27" t="s">
        <v>257</v>
      </c>
      <c r="G124" s="33">
        <v>249577.96</v>
      </c>
      <c r="H124" s="33">
        <v>249577.96</v>
      </c>
      <c r="I124" s="33">
        <v>6330</v>
      </c>
      <c r="J124" s="33">
        <v>512</v>
      </c>
      <c r="K124" s="33">
        <v>10700</v>
      </c>
      <c r="L124" s="33">
        <v>1</v>
      </c>
      <c r="M124" s="33">
        <v>1</v>
      </c>
      <c r="N124" s="33">
        <v>282364.06</v>
      </c>
      <c r="O124" s="33">
        <v>1586.7</v>
      </c>
      <c r="P124" s="33">
        <v>2563</v>
      </c>
    </row>
    <row r="125" spans="1:16">
      <c r="A125" s="27" t="s">
        <v>273</v>
      </c>
      <c r="B125" s="31">
        <v>202410</v>
      </c>
      <c r="C125" s="27" t="s">
        <v>53</v>
      </c>
      <c r="D125" s="27" t="s">
        <v>211</v>
      </c>
      <c r="E125" s="27" t="s">
        <v>34</v>
      </c>
      <c r="F125" s="27" t="s">
        <v>257</v>
      </c>
      <c r="G125" s="33">
        <v>266117.75</v>
      </c>
      <c r="H125" s="33">
        <v>266117.75</v>
      </c>
      <c r="I125" s="33">
        <v>6716</v>
      </c>
      <c r="J125" s="33">
        <v>468</v>
      </c>
      <c r="K125" s="33">
        <v>10700</v>
      </c>
      <c r="L125" s="33">
        <v>1</v>
      </c>
      <c r="M125" s="33">
        <v>1</v>
      </c>
      <c r="N125" s="33">
        <v>311509.48</v>
      </c>
      <c r="O125" s="33">
        <v>1439.3</v>
      </c>
      <c r="P125" s="33">
        <v>2662</v>
      </c>
    </row>
    <row r="126" spans="1:16">
      <c r="A126" s="27" t="s">
        <v>273</v>
      </c>
      <c r="B126" s="31">
        <v>202411</v>
      </c>
      <c r="C126" s="27" t="s">
        <v>53</v>
      </c>
      <c r="D126" s="27" t="s">
        <v>211</v>
      </c>
      <c r="E126" s="27" t="s">
        <v>34</v>
      </c>
      <c r="F126" s="27" t="s">
        <v>257</v>
      </c>
      <c r="G126" s="33">
        <v>329488.34</v>
      </c>
      <c r="H126" s="33">
        <v>329488.34</v>
      </c>
      <c r="I126" s="33">
        <v>7964</v>
      </c>
      <c r="J126" s="33">
        <v>597</v>
      </c>
      <c r="K126" s="33">
        <v>10700</v>
      </c>
      <c r="L126" s="33">
        <v>1</v>
      </c>
      <c r="M126" s="33">
        <v>1</v>
      </c>
      <c r="N126" s="33">
        <v>377579.32</v>
      </c>
      <c r="O126" s="33">
        <v>1809.2</v>
      </c>
      <c r="P126" s="33">
        <v>3282</v>
      </c>
    </row>
    <row r="127" spans="1:16">
      <c r="A127" s="27" t="s">
        <v>273</v>
      </c>
      <c r="B127" s="31">
        <v>202412</v>
      </c>
      <c r="C127" s="27" t="s">
        <v>53</v>
      </c>
      <c r="D127" s="27" t="s">
        <v>211</v>
      </c>
      <c r="E127" s="27" t="s">
        <v>34</v>
      </c>
      <c r="F127" s="27" t="s">
        <v>257</v>
      </c>
      <c r="G127" s="33">
        <v>385795.02</v>
      </c>
      <c r="H127" s="33">
        <v>385795.02</v>
      </c>
      <c r="I127" s="33">
        <v>9635</v>
      </c>
      <c r="J127" s="33">
        <v>713</v>
      </c>
      <c r="K127" s="33">
        <v>10700</v>
      </c>
      <c r="L127" s="33">
        <v>1</v>
      </c>
      <c r="M127" s="33">
        <v>1</v>
      </c>
      <c r="N127" s="33">
        <v>435338.76</v>
      </c>
      <c r="O127" s="33">
        <v>2144.4</v>
      </c>
      <c r="P127" s="33">
        <v>4009</v>
      </c>
    </row>
    <row r="128" spans="1:16">
      <c r="A128" s="27" t="s">
        <v>273</v>
      </c>
      <c r="B128" s="31">
        <v>202501</v>
      </c>
      <c r="C128" s="27" t="s">
        <v>53</v>
      </c>
      <c r="D128" s="27" t="s">
        <v>211</v>
      </c>
      <c r="E128" s="27" t="s">
        <v>34</v>
      </c>
      <c r="F128" s="27" t="s">
        <v>257</v>
      </c>
      <c r="G128" s="33">
        <v>183482.86</v>
      </c>
      <c r="H128" s="33">
        <v>183482.86</v>
      </c>
      <c r="I128" s="33">
        <v>4406</v>
      </c>
      <c r="J128" s="33">
        <v>337</v>
      </c>
      <c r="K128" s="33">
        <v>10700</v>
      </c>
      <c r="L128" s="33">
        <v>1</v>
      </c>
      <c r="M128" s="33">
        <v>1</v>
      </c>
      <c r="N128" s="33">
        <v>222240.89</v>
      </c>
      <c r="O128" s="33">
        <v>1043.1</v>
      </c>
      <c r="P128" s="33">
        <v>1875</v>
      </c>
    </row>
    <row r="129" spans="1:16">
      <c r="A129" s="27" t="s">
        <v>273</v>
      </c>
      <c r="B129" s="31">
        <v>202502</v>
      </c>
      <c r="C129" s="27" t="s">
        <v>53</v>
      </c>
      <c r="D129" s="27" t="s">
        <v>211</v>
      </c>
      <c r="E129" s="27" t="s">
        <v>34</v>
      </c>
      <c r="F129" s="27" t="s">
        <v>257</v>
      </c>
      <c r="G129" s="33">
        <v>218010.45</v>
      </c>
      <c r="H129" s="33">
        <v>218010.45</v>
      </c>
      <c r="I129" s="33">
        <v>5358</v>
      </c>
      <c r="J129" s="33">
        <v>380</v>
      </c>
      <c r="K129" s="33">
        <v>10700</v>
      </c>
      <c r="L129" s="33">
        <v>1</v>
      </c>
      <c r="M129" s="33">
        <v>1</v>
      </c>
      <c r="N129" s="33">
        <v>229972.37</v>
      </c>
      <c r="O129" s="33">
        <v>1231.1</v>
      </c>
      <c r="P129" s="33">
        <v>2193</v>
      </c>
    </row>
    <row r="130" spans="1:16">
      <c r="A130" s="27" t="s">
        <v>273</v>
      </c>
      <c r="B130" s="31">
        <v>202503</v>
      </c>
      <c r="C130" s="27" t="s">
        <v>53</v>
      </c>
      <c r="D130" s="27" t="s">
        <v>211</v>
      </c>
      <c r="E130" s="27" t="s">
        <v>34</v>
      </c>
      <c r="F130" s="27" t="s">
        <v>257</v>
      </c>
      <c r="G130" s="33">
        <v>289768.72</v>
      </c>
      <c r="H130" s="33">
        <v>289768.72</v>
      </c>
      <c r="I130" s="33">
        <v>7073</v>
      </c>
      <c r="J130" s="33">
        <v>460</v>
      </c>
      <c r="K130" s="33">
        <v>10700</v>
      </c>
      <c r="L130" s="33">
        <v>1</v>
      </c>
      <c r="M130" s="33">
        <v>1</v>
      </c>
      <c r="N130" s="33">
        <v>287861.94</v>
      </c>
      <c r="O130" s="33">
        <v>1589.9</v>
      </c>
      <c r="P130" s="33">
        <v>2829</v>
      </c>
    </row>
    <row r="131" spans="1:16">
      <c r="A131" s="27" t="s">
        <v>273</v>
      </c>
      <c r="B131" s="31">
        <v>202504</v>
      </c>
      <c r="C131" s="27" t="s">
        <v>53</v>
      </c>
      <c r="D131" s="27" t="s">
        <v>211</v>
      </c>
      <c r="E131" s="27" t="s">
        <v>34</v>
      </c>
      <c r="F131" s="27" t="s">
        <v>257</v>
      </c>
      <c r="G131" s="33">
        <v>324782.9</v>
      </c>
      <c r="H131" s="33">
        <v>324782.9</v>
      </c>
      <c r="I131" s="33">
        <v>8116</v>
      </c>
      <c r="J131" s="33">
        <v>607</v>
      </c>
      <c r="K131" s="33">
        <v>10700</v>
      </c>
      <c r="L131" s="33">
        <v>1</v>
      </c>
      <c r="M131" s="33">
        <v>1</v>
      </c>
      <c r="N131" s="33">
        <v>340230.04</v>
      </c>
      <c r="O131" s="33">
        <v>1885.2</v>
      </c>
      <c r="P131" s="33">
        <v>3312</v>
      </c>
    </row>
    <row r="132" spans="1:16">
      <c r="A132" s="27" t="s">
        <v>273</v>
      </c>
      <c r="B132" s="31">
        <v>202505</v>
      </c>
      <c r="C132" s="27" t="s">
        <v>53</v>
      </c>
      <c r="D132" s="27" t="s">
        <v>211</v>
      </c>
      <c r="E132" s="27" t="s">
        <v>34</v>
      </c>
      <c r="F132" s="27" t="s">
        <v>257</v>
      </c>
      <c r="G132" s="33">
        <v>366081.49</v>
      </c>
      <c r="H132" s="33">
        <v>366081.49</v>
      </c>
      <c r="I132" s="33">
        <v>9799</v>
      </c>
      <c r="J132" s="33">
        <v>779</v>
      </c>
      <c r="K132" s="33">
        <v>10700</v>
      </c>
      <c r="L132" s="33">
        <v>1</v>
      </c>
      <c r="M132" s="33">
        <v>1</v>
      </c>
      <c r="N132" s="33">
        <v>374268.6</v>
      </c>
      <c r="O132" s="33">
        <v>1983.2</v>
      </c>
      <c r="P132" s="33">
        <v>4082</v>
      </c>
    </row>
    <row r="133" spans="1:16">
      <c r="A133" s="27" t="s">
        <v>273</v>
      </c>
      <c r="B133" s="31">
        <v>202506</v>
      </c>
      <c r="C133" s="27" t="s">
        <v>53</v>
      </c>
      <c r="D133" s="27" t="s">
        <v>211</v>
      </c>
      <c r="E133" s="27" t="s">
        <v>34</v>
      </c>
      <c r="F133" s="27" t="s">
        <v>257</v>
      </c>
      <c r="G133" s="33">
        <v>356717.25</v>
      </c>
      <c r="H133" s="33">
        <v>356717.25</v>
      </c>
      <c r="I133" s="33">
        <v>9409</v>
      </c>
      <c r="J133" s="33">
        <v>695</v>
      </c>
      <c r="K133" s="33">
        <v>10700</v>
      </c>
      <c r="L133" s="33">
        <v>1</v>
      </c>
      <c r="M133" s="33">
        <v>1</v>
      </c>
      <c r="N133" s="33">
        <v>367241.46</v>
      </c>
      <c r="O133" s="33">
        <v>1965.4</v>
      </c>
      <c r="P133" s="33">
        <v>3864</v>
      </c>
    </row>
    <row r="134" spans="1:16">
      <c r="A134" s="27" t="s">
        <v>273</v>
      </c>
      <c r="B134" s="31">
        <v>202507</v>
      </c>
      <c r="C134" s="27" t="s">
        <v>53</v>
      </c>
      <c r="D134" s="27" t="s">
        <v>211</v>
      </c>
      <c r="E134" s="27" t="s">
        <v>34</v>
      </c>
      <c r="F134" s="27" t="s">
        <v>257</v>
      </c>
      <c r="G134" s="33">
        <v>304956.11</v>
      </c>
      <c r="H134" s="33">
        <v>304956.11</v>
      </c>
      <c r="I134" s="33">
        <v>7676</v>
      </c>
      <c r="J134" s="33">
        <v>573</v>
      </c>
      <c r="K134" s="33">
        <v>10700</v>
      </c>
      <c r="L134" s="33">
        <v>1</v>
      </c>
      <c r="M134" s="33">
        <v>1</v>
      </c>
      <c r="N134" s="33">
        <v>327949.15</v>
      </c>
      <c r="O134" s="33">
        <v>1566.1</v>
      </c>
      <c r="P134" s="33">
        <v>3084</v>
      </c>
    </row>
    <row r="135" spans="1:16">
      <c r="A135" s="27" t="s">
        <v>273</v>
      </c>
      <c r="B135" s="31">
        <v>202508</v>
      </c>
      <c r="C135" s="27" t="s">
        <v>53</v>
      </c>
      <c r="D135" s="27" t="s">
        <v>211</v>
      </c>
      <c r="E135" s="27" t="s">
        <v>34</v>
      </c>
      <c r="F135" s="27" t="s">
        <v>257</v>
      </c>
      <c r="G135" s="33">
        <v>300059.69</v>
      </c>
      <c r="H135" s="33">
        <v>300059.69</v>
      </c>
      <c r="I135" s="33">
        <v>7738</v>
      </c>
      <c r="J135" s="33">
        <v>557</v>
      </c>
      <c r="K135" s="33">
        <v>10700</v>
      </c>
      <c r="L135" s="33">
        <v>1</v>
      </c>
      <c r="M135" s="33">
        <v>1</v>
      </c>
      <c r="N135" s="33">
        <v>317237.77</v>
      </c>
      <c r="O135" s="33">
        <v>1685.8</v>
      </c>
      <c r="P135" s="33">
        <v>3117</v>
      </c>
    </row>
    <row r="136" spans="1:16">
      <c r="A136" s="27" t="s">
        <v>273</v>
      </c>
      <c r="B136" s="31">
        <v>202509</v>
      </c>
      <c r="C136" s="27" t="s">
        <v>53</v>
      </c>
      <c r="D136" s="27" t="s">
        <v>211</v>
      </c>
      <c r="E136" s="27" t="s">
        <v>34</v>
      </c>
      <c r="F136" s="27" t="s">
        <v>257</v>
      </c>
      <c r="G136" s="33">
        <v>306147.03</v>
      </c>
      <c r="H136" s="33">
        <v>306147.03</v>
      </c>
      <c r="I136" s="33">
        <v>8091</v>
      </c>
      <c r="J136" s="33">
        <v>582</v>
      </c>
      <c r="K136" s="33">
        <v>10700</v>
      </c>
      <c r="L136" s="33">
        <v>1</v>
      </c>
      <c r="M136" s="33">
        <v>1</v>
      </c>
      <c r="N136" s="33">
        <v>306365</v>
      </c>
      <c r="O136" s="33">
        <v>1668.7</v>
      </c>
      <c r="P136" s="33">
        <v>3306</v>
      </c>
    </row>
    <row r="137" spans="1:16">
      <c r="A137" s="27" t="s">
        <v>273</v>
      </c>
      <c r="B137" s="31">
        <v>202510</v>
      </c>
      <c r="C137" s="27" t="s">
        <v>53</v>
      </c>
      <c r="D137" s="27" t="s">
        <v>211</v>
      </c>
      <c r="E137" s="27" t="s">
        <v>34</v>
      </c>
      <c r="F137" s="27" t="s">
        <v>257</v>
      </c>
      <c r="G137" s="33">
        <v>304701.3</v>
      </c>
      <c r="H137" s="33">
        <v>304701.3</v>
      </c>
      <c r="I137" s="33">
        <v>8200</v>
      </c>
      <c r="J137" s="33">
        <v>619</v>
      </c>
      <c r="K137" s="33">
        <v>10700</v>
      </c>
      <c r="L137" s="33">
        <v>1</v>
      </c>
      <c r="M137" s="33">
        <v>1</v>
      </c>
      <c r="N137" s="33">
        <v>337987.78</v>
      </c>
      <c r="O137" s="33">
        <v>1715</v>
      </c>
      <c r="P137" s="33">
        <v>3224</v>
      </c>
    </row>
    <row r="138" spans="1:16">
      <c r="A138" s="27" t="s">
        <v>273</v>
      </c>
      <c r="B138" s="31">
        <v>202511</v>
      </c>
      <c r="C138" s="27" t="s">
        <v>53</v>
      </c>
      <c r="D138" s="27" t="s">
        <v>211</v>
      </c>
      <c r="E138" s="27" t="s">
        <v>34</v>
      </c>
      <c r="F138" s="27" t="s">
        <v>257</v>
      </c>
      <c r="G138" s="33">
        <v>384670.04</v>
      </c>
      <c r="H138" s="33">
        <v>384670.04</v>
      </c>
      <c r="I138" s="33">
        <v>9862</v>
      </c>
      <c r="J138" s="33">
        <v>822</v>
      </c>
      <c r="K138" s="33">
        <v>10700</v>
      </c>
      <c r="L138" s="33">
        <v>1</v>
      </c>
      <c r="M138" s="33">
        <v>1</v>
      </c>
      <c r="N138" s="33">
        <v>409673.56</v>
      </c>
      <c r="O138" s="33">
        <v>2090.5</v>
      </c>
      <c r="P138" s="33">
        <v>3933</v>
      </c>
    </row>
    <row r="139" spans="1:16">
      <c r="A139" s="27" t="s">
        <v>273</v>
      </c>
      <c r="B139" s="31">
        <v>202512</v>
      </c>
      <c r="C139" s="27" t="s">
        <v>53</v>
      </c>
      <c r="D139" s="27" t="s">
        <v>211</v>
      </c>
      <c r="E139" s="27" t="s">
        <v>34</v>
      </c>
      <c r="F139" s="27" t="s">
        <v>257</v>
      </c>
      <c r="G139" s="33">
        <v>431423.88</v>
      </c>
      <c r="H139" s="33">
        <v>431423.88</v>
      </c>
      <c r="I139" s="33">
        <v>11035</v>
      </c>
      <c r="J139" s="33">
        <v>797</v>
      </c>
      <c r="K139" s="33">
        <v>10700</v>
      </c>
      <c r="L139" s="33">
        <v>1</v>
      </c>
      <c r="M139" s="33">
        <v>1</v>
      </c>
      <c r="N139" s="33">
        <v>472342.56</v>
      </c>
      <c r="O139" s="33">
        <v>2257.3</v>
      </c>
      <c r="P139" s="33">
        <v>4386</v>
      </c>
    </row>
    <row r="140" spans="1:16">
      <c r="A140" s="27" t="s">
        <v>273</v>
      </c>
      <c r="B140" s="31">
        <v>202601</v>
      </c>
      <c r="C140" s="27" t="s">
        <v>53</v>
      </c>
      <c r="D140" s="27" t="s">
        <v>211</v>
      </c>
      <c r="E140" s="27" t="s">
        <v>34</v>
      </c>
      <c r="F140" s="27" t="s">
        <v>257</v>
      </c>
      <c r="G140" s="33">
        <v>227875.05</v>
      </c>
      <c r="H140" s="33">
        <v>227875.05</v>
      </c>
      <c r="I140" s="33">
        <v>5867</v>
      </c>
      <c r="J140" s="33">
        <v>462</v>
      </c>
      <c r="K140" s="33">
        <v>10700</v>
      </c>
      <c r="L140" s="33">
        <v>1</v>
      </c>
      <c r="M140" s="33">
        <v>1</v>
      </c>
      <c r="N140" s="33">
        <v>241131.37</v>
      </c>
      <c r="O140" s="33">
        <v>1393.9</v>
      </c>
      <c r="P140" s="33">
        <v>2421</v>
      </c>
    </row>
    <row r="141" spans="1:16">
      <c r="A141" s="27" t="s">
        <v>273</v>
      </c>
      <c r="B141" s="31">
        <v>202602</v>
      </c>
      <c r="C141" s="27" t="s">
        <v>53</v>
      </c>
      <c r="D141" s="27" t="s">
        <v>211</v>
      </c>
      <c r="E141" s="27" t="s">
        <v>34</v>
      </c>
      <c r="F141" s="27" t="s">
        <v>257</v>
      </c>
      <c r="G141" s="33">
        <v>214919.43</v>
      </c>
      <c r="H141" s="33">
        <v>214919.43</v>
      </c>
      <c r="I141" s="33">
        <v>5857</v>
      </c>
      <c r="J141" s="33">
        <v>451</v>
      </c>
      <c r="K141" s="33">
        <v>10700</v>
      </c>
      <c r="L141" s="33">
        <v>1</v>
      </c>
      <c r="M141" s="33">
        <v>1</v>
      </c>
      <c r="N141" s="33">
        <v>249520.03</v>
      </c>
      <c r="O141" s="33">
        <v>1281.4</v>
      </c>
      <c r="P141" s="33">
        <v>2372</v>
      </c>
    </row>
    <row r="142" spans="1:16">
      <c r="A142" s="27" t="s">
        <v>273</v>
      </c>
      <c r="B142" s="31">
        <v>202603</v>
      </c>
      <c r="C142" s="27" t="s">
        <v>53</v>
      </c>
      <c r="D142" s="27" t="s">
        <v>211</v>
      </c>
      <c r="E142" s="27" t="s">
        <v>34</v>
      </c>
      <c r="F142" s="27" t="s">
        <v>257</v>
      </c>
      <c r="G142" s="33">
        <v>259811.67</v>
      </c>
      <c r="H142" s="33">
        <v>259811.67</v>
      </c>
      <c r="I142" s="33">
        <v>6640</v>
      </c>
      <c r="J142" s="33">
        <v>558</v>
      </c>
      <c r="K142" s="33">
        <v>10700</v>
      </c>
      <c r="L142" s="33">
        <v>1</v>
      </c>
      <c r="M142" s="33">
        <v>1</v>
      </c>
      <c r="N142" s="33">
        <v>312330.21</v>
      </c>
      <c r="O142" s="33">
        <v>1406.1</v>
      </c>
      <c r="P142" s="33">
        <v>2606</v>
      </c>
    </row>
    <row r="143" spans="1:16">
      <c r="A143" s="27" t="s">
        <v>273</v>
      </c>
      <c r="B143" s="31">
        <v>202604</v>
      </c>
      <c r="C143" s="27" t="s">
        <v>53</v>
      </c>
      <c r="D143" s="27" t="s">
        <v>211</v>
      </c>
      <c r="E143" s="27" t="s">
        <v>34</v>
      </c>
      <c r="F143" s="27" t="s">
        <v>257</v>
      </c>
      <c r="G143" s="33">
        <v>336043.05</v>
      </c>
      <c r="H143" s="33">
        <v>336043.05</v>
      </c>
      <c r="I143" s="33">
        <v>9137</v>
      </c>
      <c r="J143" s="33">
        <v>681</v>
      </c>
      <c r="K143" s="33">
        <v>10700</v>
      </c>
      <c r="L143" s="33">
        <v>1</v>
      </c>
      <c r="M143" s="33">
        <v>1</v>
      </c>
      <c r="N143" s="33">
        <v>369149.6</v>
      </c>
      <c r="O143" s="33">
        <v>1934.5</v>
      </c>
      <c r="P143" s="33">
        <v>3864</v>
      </c>
    </row>
    <row r="144" spans="1:16">
      <c r="A144" s="27" t="s">
        <v>273</v>
      </c>
      <c r="B144" s="31">
        <v>202605</v>
      </c>
      <c r="C144" s="27" t="s">
        <v>53</v>
      </c>
      <c r="D144" s="27" t="s">
        <v>211</v>
      </c>
      <c r="E144" s="27" t="s">
        <v>34</v>
      </c>
      <c r="F144" s="27" t="s">
        <v>257</v>
      </c>
      <c r="G144" s="33">
        <v>370818.74</v>
      </c>
      <c r="H144" s="33">
        <v>370818.74</v>
      </c>
      <c r="I144" s="33">
        <v>9261</v>
      </c>
      <c r="J144" s="33">
        <v>644</v>
      </c>
      <c r="K144" s="33">
        <v>10700</v>
      </c>
      <c r="L144" s="33">
        <v>1</v>
      </c>
      <c r="M144" s="33">
        <v>1</v>
      </c>
      <c r="N144" s="33">
        <v>406081.43</v>
      </c>
      <c r="O144" s="33">
        <v>2095.9</v>
      </c>
      <c r="P144" s="33">
        <v>3818</v>
      </c>
    </row>
    <row r="145" spans="1:16">
      <c r="A145" s="27" t="s">
        <v>273</v>
      </c>
      <c r="B145" s="31">
        <v>202606</v>
      </c>
      <c r="C145" s="27" t="s">
        <v>53</v>
      </c>
      <c r="D145" s="27" t="s">
        <v>211</v>
      </c>
      <c r="E145" s="27" t="s">
        <v>34</v>
      </c>
      <c r="F145" s="27" t="s">
        <v>257</v>
      </c>
      <c r="G145" s="33">
        <v>365534.73</v>
      </c>
      <c r="H145" s="33">
        <v>365534.73</v>
      </c>
      <c r="I145" s="33">
        <v>9599</v>
      </c>
      <c r="J145" s="33">
        <v>718</v>
      </c>
      <c r="K145" s="33">
        <v>10700</v>
      </c>
      <c r="L145" s="33">
        <v>1</v>
      </c>
      <c r="M145" s="33">
        <v>1</v>
      </c>
      <c r="N145" s="33">
        <v>398456.98</v>
      </c>
      <c r="O145" s="33">
        <v>2290.2</v>
      </c>
      <c r="P145" s="33">
        <v>3663</v>
      </c>
    </row>
    <row r="146" spans="1:16">
      <c r="A146" s="27" t="s">
        <v>273</v>
      </c>
      <c r="B146" s="31">
        <v>202607</v>
      </c>
      <c r="C146" s="27" t="s">
        <v>53</v>
      </c>
      <c r="D146" s="27" t="s">
        <v>211</v>
      </c>
      <c r="E146" s="27" t="s">
        <v>34</v>
      </c>
      <c r="F146" s="27" t="s">
        <v>257</v>
      </c>
      <c r="G146" s="33">
        <v>319194.99</v>
      </c>
      <c r="H146" s="33">
        <v>319194.99</v>
      </c>
      <c r="I146" s="33">
        <v>8336</v>
      </c>
      <c r="J146" s="33">
        <v>602</v>
      </c>
      <c r="K146" s="33">
        <v>10700</v>
      </c>
      <c r="L146" s="33">
        <v>1</v>
      </c>
      <c r="M146" s="33">
        <v>1</v>
      </c>
      <c r="N146" s="33">
        <v>355824.83</v>
      </c>
      <c r="O146" s="33">
        <v>1993.9</v>
      </c>
      <c r="P146" s="33">
        <v>3356</v>
      </c>
    </row>
    <row r="147" spans="1:16">
      <c r="A147" s="27" t="s">
        <v>275</v>
      </c>
      <c r="B147" s="31">
        <v>202408</v>
      </c>
      <c r="C147" s="27" t="s">
        <v>53</v>
      </c>
      <c r="D147" s="27" t="s">
        <v>211</v>
      </c>
      <c r="E147" s="27" t="s">
        <v>34</v>
      </c>
      <c r="F147" s="27" t="s">
        <v>257</v>
      </c>
      <c r="G147" s="33">
        <v>366566.75</v>
      </c>
      <c r="H147" s="33">
        <v>366566.75</v>
      </c>
      <c r="I147" s="33">
        <v>9425</v>
      </c>
      <c r="J147" s="33">
        <v>821</v>
      </c>
      <c r="K147" s="33">
        <v>11400</v>
      </c>
      <c r="L147" s="33">
        <v>1</v>
      </c>
      <c r="M147" s="33">
        <v>1</v>
      </c>
      <c r="N147" s="33">
        <v>317251.93</v>
      </c>
      <c r="O147" s="33">
        <v>2013.5</v>
      </c>
      <c r="P147" s="33">
        <v>3831</v>
      </c>
    </row>
    <row r="148" spans="1:16">
      <c r="A148" s="27" t="s">
        <v>275</v>
      </c>
      <c r="B148" s="31">
        <v>202409</v>
      </c>
      <c r="C148" s="27" t="s">
        <v>53</v>
      </c>
      <c r="D148" s="27" t="s">
        <v>211</v>
      </c>
      <c r="E148" s="27" t="s">
        <v>34</v>
      </c>
      <c r="F148" s="27" t="s">
        <v>257</v>
      </c>
      <c r="G148" s="33">
        <v>346605.53</v>
      </c>
      <c r="H148" s="33">
        <v>346605.53</v>
      </c>
      <c r="I148" s="33">
        <v>8317</v>
      </c>
      <c r="J148" s="33">
        <v>604</v>
      </c>
      <c r="K148" s="33">
        <v>11400</v>
      </c>
      <c r="L148" s="33">
        <v>1</v>
      </c>
      <c r="M148" s="33">
        <v>1</v>
      </c>
      <c r="N148" s="33">
        <v>306378.67</v>
      </c>
      <c r="O148" s="33">
        <v>1923.3</v>
      </c>
      <c r="P148" s="33">
        <v>3507</v>
      </c>
    </row>
    <row r="149" spans="1:16">
      <c r="A149" s="27" t="s">
        <v>275</v>
      </c>
      <c r="B149" s="31">
        <v>202410</v>
      </c>
      <c r="C149" s="27" t="s">
        <v>53</v>
      </c>
      <c r="D149" s="27" t="s">
        <v>211</v>
      </c>
      <c r="E149" s="27" t="s">
        <v>34</v>
      </c>
      <c r="F149" s="27" t="s">
        <v>257</v>
      </c>
      <c r="G149" s="33">
        <v>365252.93</v>
      </c>
      <c r="H149" s="33">
        <v>365252.93</v>
      </c>
      <c r="I149" s="33">
        <v>8977</v>
      </c>
      <c r="J149" s="33">
        <v>685</v>
      </c>
      <c r="K149" s="33">
        <v>11400</v>
      </c>
      <c r="L149" s="33">
        <v>1</v>
      </c>
      <c r="M149" s="33">
        <v>1</v>
      </c>
      <c r="N149" s="33">
        <v>338002.86</v>
      </c>
      <c r="O149" s="33">
        <v>2123.3</v>
      </c>
      <c r="P149" s="33">
        <v>3699</v>
      </c>
    </row>
    <row r="150" spans="1:16">
      <c r="A150" s="27" t="s">
        <v>275</v>
      </c>
      <c r="B150" s="31">
        <v>202411</v>
      </c>
      <c r="C150" s="27" t="s">
        <v>53</v>
      </c>
      <c r="D150" s="27" t="s">
        <v>211</v>
      </c>
      <c r="E150" s="27" t="s">
        <v>34</v>
      </c>
      <c r="F150" s="27" t="s">
        <v>257</v>
      </c>
      <c r="G150" s="33">
        <v>443263.43</v>
      </c>
      <c r="H150" s="33">
        <v>443263.43</v>
      </c>
      <c r="I150" s="33">
        <v>11207</v>
      </c>
      <c r="J150" s="33">
        <v>857</v>
      </c>
      <c r="K150" s="33">
        <v>11400</v>
      </c>
      <c r="L150" s="33">
        <v>1</v>
      </c>
      <c r="M150" s="33">
        <v>1</v>
      </c>
      <c r="N150" s="33">
        <v>409691.84</v>
      </c>
      <c r="O150" s="33">
        <v>2414.9</v>
      </c>
      <c r="P150" s="33">
        <v>4596</v>
      </c>
    </row>
    <row r="151" spans="1:16">
      <c r="A151" s="27" t="s">
        <v>275</v>
      </c>
      <c r="B151" s="31">
        <v>202412</v>
      </c>
      <c r="C151" s="27" t="s">
        <v>53</v>
      </c>
      <c r="D151" s="27" t="s">
        <v>211</v>
      </c>
      <c r="E151" s="27" t="s">
        <v>34</v>
      </c>
      <c r="F151" s="27" t="s">
        <v>257</v>
      </c>
      <c r="G151" s="33">
        <v>497798.64</v>
      </c>
      <c r="H151" s="33">
        <v>497798.64</v>
      </c>
      <c r="I151" s="33">
        <v>13356</v>
      </c>
      <c r="J151" s="33">
        <v>910</v>
      </c>
      <c r="K151" s="33">
        <v>11400</v>
      </c>
      <c r="L151" s="33">
        <v>1</v>
      </c>
      <c r="M151" s="33">
        <v>1</v>
      </c>
      <c r="N151" s="33">
        <v>472363.64</v>
      </c>
      <c r="O151" s="33">
        <v>2991.4</v>
      </c>
      <c r="P151" s="33">
        <v>5451</v>
      </c>
    </row>
    <row r="152" spans="1:16">
      <c r="A152" s="27" t="s">
        <v>275</v>
      </c>
      <c r="B152" s="31">
        <v>202501</v>
      </c>
      <c r="C152" s="27" t="s">
        <v>53</v>
      </c>
      <c r="D152" s="27" t="s">
        <v>211</v>
      </c>
      <c r="E152" s="27" t="s">
        <v>34</v>
      </c>
      <c r="F152" s="27" t="s">
        <v>257</v>
      </c>
      <c r="G152" s="33">
        <v>244102.29</v>
      </c>
      <c r="H152" s="33">
        <v>244102.29</v>
      </c>
      <c r="I152" s="33">
        <v>6778</v>
      </c>
      <c r="J152" s="33">
        <v>492</v>
      </c>
      <c r="K152" s="33">
        <v>11400</v>
      </c>
      <c r="L152" s="33">
        <v>1</v>
      </c>
      <c r="M152" s="33">
        <v>1</v>
      </c>
      <c r="N152" s="33">
        <v>241142.13</v>
      </c>
      <c r="O152" s="33">
        <v>1313.7</v>
      </c>
      <c r="P152" s="33">
        <v>2672</v>
      </c>
    </row>
    <row r="153" spans="1:16">
      <c r="A153" s="27" t="s">
        <v>275</v>
      </c>
      <c r="B153" s="31">
        <v>202502</v>
      </c>
      <c r="C153" s="27" t="s">
        <v>53</v>
      </c>
      <c r="D153" s="27" t="s">
        <v>211</v>
      </c>
      <c r="E153" s="27" t="s">
        <v>34</v>
      </c>
      <c r="F153" s="27" t="s">
        <v>257</v>
      </c>
      <c r="G153" s="33">
        <v>280626.03</v>
      </c>
      <c r="H153" s="33">
        <v>280626.03</v>
      </c>
      <c r="I153" s="33">
        <v>6857</v>
      </c>
      <c r="J153" s="33">
        <v>584</v>
      </c>
      <c r="K153" s="33">
        <v>11400</v>
      </c>
      <c r="L153" s="33">
        <v>1</v>
      </c>
      <c r="M153" s="33">
        <v>1</v>
      </c>
      <c r="N153" s="33">
        <v>249531.16</v>
      </c>
      <c r="O153" s="33">
        <v>1543.4</v>
      </c>
      <c r="P153" s="33">
        <v>2939</v>
      </c>
    </row>
    <row r="154" spans="1:16">
      <c r="A154" s="27" t="s">
        <v>275</v>
      </c>
      <c r="B154" s="31">
        <v>202503</v>
      </c>
      <c r="C154" s="27" t="s">
        <v>53</v>
      </c>
      <c r="D154" s="27" t="s">
        <v>211</v>
      </c>
      <c r="E154" s="27" t="s">
        <v>34</v>
      </c>
      <c r="F154" s="27" t="s">
        <v>257</v>
      </c>
      <c r="G154" s="33">
        <v>324765.93</v>
      </c>
      <c r="H154" s="33">
        <v>324765.93</v>
      </c>
      <c r="I154" s="33">
        <v>7917</v>
      </c>
      <c r="J154" s="33">
        <v>606</v>
      </c>
      <c r="K154" s="33">
        <v>11400</v>
      </c>
      <c r="L154" s="33">
        <v>1</v>
      </c>
      <c r="M154" s="33">
        <v>1</v>
      </c>
      <c r="N154" s="33">
        <v>312344.15</v>
      </c>
      <c r="O154" s="33">
        <v>1955.2</v>
      </c>
      <c r="P154" s="33">
        <v>3372</v>
      </c>
    </row>
    <row r="155" spans="1:16">
      <c r="A155" s="27" t="s">
        <v>275</v>
      </c>
      <c r="B155" s="31">
        <v>202504</v>
      </c>
      <c r="C155" s="27" t="s">
        <v>53</v>
      </c>
      <c r="D155" s="27" t="s">
        <v>211</v>
      </c>
      <c r="E155" s="27" t="s">
        <v>34</v>
      </c>
      <c r="F155" s="27" t="s">
        <v>257</v>
      </c>
      <c r="G155" s="33">
        <v>382562.38</v>
      </c>
      <c r="H155" s="33">
        <v>382562.38</v>
      </c>
      <c r="I155" s="33">
        <v>9229</v>
      </c>
      <c r="J155" s="33">
        <v>642</v>
      </c>
      <c r="K155" s="33">
        <v>11400</v>
      </c>
      <c r="L155" s="33">
        <v>1</v>
      </c>
      <c r="M155" s="33">
        <v>1</v>
      </c>
      <c r="N155" s="33">
        <v>369166.07</v>
      </c>
      <c r="O155" s="33">
        <v>2023.4</v>
      </c>
      <c r="P155" s="33">
        <v>3907</v>
      </c>
    </row>
    <row r="156" spans="1:16">
      <c r="A156" s="27" t="s">
        <v>275</v>
      </c>
      <c r="B156" s="31">
        <v>202505</v>
      </c>
      <c r="C156" s="27" t="s">
        <v>53</v>
      </c>
      <c r="D156" s="27" t="s">
        <v>211</v>
      </c>
      <c r="E156" s="27" t="s">
        <v>34</v>
      </c>
      <c r="F156" s="27" t="s">
        <v>257</v>
      </c>
      <c r="G156" s="33">
        <v>454573.44</v>
      </c>
      <c r="H156" s="33">
        <v>454573.44</v>
      </c>
      <c r="I156" s="33">
        <v>10817</v>
      </c>
      <c r="J156" s="33">
        <v>912</v>
      </c>
      <c r="K156" s="33">
        <v>11400</v>
      </c>
      <c r="L156" s="33">
        <v>1</v>
      </c>
      <c r="M156" s="33">
        <v>1</v>
      </c>
      <c r="N156" s="33">
        <v>406099.55</v>
      </c>
      <c r="O156" s="33">
        <v>2591.6</v>
      </c>
      <c r="P156" s="33">
        <v>4667</v>
      </c>
    </row>
    <row r="157" spans="1:16">
      <c r="A157" s="27" t="s">
        <v>275</v>
      </c>
      <c r="B157" s="31">
        <v>202506</v>
      </c>
      <c r="C157" s="27" t="s">
        <v>53</v>
      </c>
      <c r="D157" s="27" t="s">
        <v>211</v>
      </c>
      <c r="E157" s="27" t="s">
        <v>34</v>
      </c>
      <c r="F157" s="27" t="s">
        <v>257</v>
      </c>
      <c r="G157" s="33">
        <v>394055.87</v>
      </c>
      <c r="H157" s="33">
        <v>394055.87</v>
      </c>
      <c r="I157" s="33">
        <v>9907</v>
      </c>
      <c r="J157" s="33">
        <v>824</v>
      </c>
      <c r="K157" s="33">
        <v>11400</v>
      </c>
      <c r="L157" s="33">
        <v>1</v>
      </c>
      <c r="M157" s="33">
        <v>1</v>
      </c>
      <c r="N157" s="33">
        <v>398474.76</v>
      </c>
      <c r="O157" s="33">
        <v>2374.8</v>
      </c>
      <c r="P157" s="33">
        <v>4082</v>
      </c>
    </row>
    <row r="158" spans="1:16">
      <c r="A158" s="27" t="s">
        <v>275</v>
      </c>
      <c r="B158" s="31">
        <v>202507</v>
      </c>
      <c r="C158" s="27" t="s">
        <v>53</v>
      </c>
      <c r="D158" s="27" t="s">
        <v>211</v>
      </c>
      <c r="E158" s="27" t="s">
        <v>34</v>
      </c>
      <c r="F158" s="27" t="s">
        <v>257</v>
      </c>
      <c r="G158" s="33">
        <v>346895.24</v>
      </c>
      <c r="H158" s="33">
        <v>346895.24</v>
      </c>
      <c r="I158" s="33">
        <v>8672</v>
      </c>
      <c r="J158" s="33">
        <v>657</v>
      </c>
      <c r="K158" s="33">
        <v>11400</v>
      </c>
      <c r="L158" s="33">
        <v>1</v>
      </c>
      <c r="M158" s="33">
        <v>1</v>
      </c>
      <c r="N158" s="33">
        <v>355840.71</v>
      </c>
      <c r="O158" s="33">
        <v>2051.7</v>
      </c>
      <c r="P158" s="33">
        <v>3596</v>
      </c>
    </row>
    <row r="159" spans="1:16">
      <c r="A159" s="27" t="s">
        <v>275</v>
      </c>
      <c r="B159" s="31">
        <v>202508</v>
      </c>
      <c r="C159" s="27" t="s">
        <v>53</v>
      </c>
      <c r="D159" s="27" t="s">
        <v>211</v>
      </c>
      <c r="E159" s="27" t="s">
        <v>34</v>
      </c>
      <c r="F159" s="27" t="s">
        <v>257</v>
      </c>
      <c r="G159" s="33">
        <v>399022.88</v>
      </c>
      <c r="H159" s="33">
        <v>399022.88</v>
      </c>
      <c r="I159" s="33">
        <v>11083</v>
      </c>
      <c r="J159" s="33">
        <v>835</v>
      </c>
      <c r="K159" s="33">
        <v>11400</v>
      </c>
      <c r="L159" s="33">
        <v>1</v>
      </c>
      <c r="M159" s="33">
        <v>1</v>
      </c>
      <c r="N159" s="33">
        <v>344218.35</v>
      </c>
      <c r="O159" s="33">
        <v>2142.5</v>
      </c>
      <c r="P159" s="33">
        <v>4291</v>
      </c>
    </row>
    <row r="160" spans="1:16">
      <c r="A160" s="27" t="s">
        <v>275</v>
      </c>
      <c r="B160" s="31">
        <v>202509</v>
      </c>
      <c r="C160" s="27" t="s">
        <v>53</v>
      </c>
      <c r="D160" s="27" t="s">
        <v>211</v>
      </c>
      <c r="E160" s="27" t="s">
        <v>34</v>
      </c>
      <c r="F160" s="27" t="s">
        <v>257</v>
      </c>
      <c r="G160" s="33">
        <v>367926.1</v>
      </c>
      <c r="H160" s="33">
        <v>367926.1</v>
      </c>
      <c r="I160" s="33">
        <v>9552</v>
      </c>
      <c r="J160" s="33">
        <v>761</v>
      </c>
      <c r="K160" s="33">
        <v>11400</v>
      </c>
      <c r="L160" s="33">
        <v>1</v>
      </c>
      <c r="M160" s="33">
        <v>1</v>
      </c>
      <c r="N160" s="33">
        <v>332420.86</v>
      </c>
      <c r="O160" s="33">
        <v>1981.2</v>
      </c>
      <c r="P160" s="33">
        <v>3887</v>
      </c>
    </row>
    <row r="161" spans="1:16">
      <c r="A161" s="27" t="s">
        <v>275</v>
      </c>
      <c r="B161" s="31">
        <v>202510</v>
      </c>
      <c r="C161" s="27" t="s">
        <v>53</v>
      </c>
      <c r="D161" s="27" t="s">
        <v>211</v>
      </c>
      <c r="E161" s="27" t="s">
        <v>34</v>
      </c>
      <c r="F161" s="27" t="s">
        <v>257</v>
      </c>
      <c r="G161" s="33">
        <v>428313.54</v>
      </c>
      <c r="H161" s="33">
        <v>428313.54</v>
      </c>
      <c r="I161" s="33">
        <v>10397</v>
      </c>
      <c r="J161" s="33">
        <v>938</v>
      </c>
      <c r="K161" s="33">
        <v>11400</v>
      </c>
      <c r="L161" s="33">
        <v>1</v>
      </c>
      <c r="M161" s="33">
        <v>1</v>
      </c>
      <c r="N161" s="33">
        <v>366733.11</v>
      </c>
      <c r="O161" s="33">
        <v>2662</v>
      </c>
      <c r="P161" s="33">
        <v>4378</v>
      </c>
    </row>
    <row r="162" spans="1:16">
      <c r="A162" s="27" t="s">
        <v>275</v>
      </c>
      <c r="B162" s="31">
        <v>202511</v>
      </c>
      <c r="C162" s="27" t="s">
        <v>53</v>
      </c>
      <c r="D162" s="27" t="s">
        <v>211</v>
      </c>
      <c r="E162" s="27" t="s">
        <v>34</v>
      </c>
      <c r="F162" s="27" t="s">
        <v>257</v>
      </c>
      <c r="G162" s="33">
        <v>481464.17</v>
      </c>
      <c r="H162" s="33">
        <v>481464.17</v>
      </c>
      <c r="I162" s="33">
        <v>12008</v>
      </c>
      <c r="J162" s="33">
        <v>851</v>
      </c>
      <c r="K162" s="33">
        <v>11400</v>
      </c>
      <c r="L162" s="33">
        <v>1</v>
      </c>
      <c r="M162" s="33">
        <v>1</v>
      </c>
      <c r="N162" s="33">
        <v>444515.65</v>
      </c>
      <c r="O162" s="33">
        <v>2747.1</v>
      </c>
      <c r="P162" s="33">
        <v>4865</v>
      </c>
    </row>
    <row r="163" spans="1:16">
      <c r="A163" s="27" t="s">
        <v>275</v>
      </c>
      <c r="B163" s="31">
        <v>202512</v>
      </c>
      <c r="C163" s="27" t="s">
        <v>53</v>
      </c>
      <c r="D163" s="27" t="s">
        <v>211</v>
      </c>
      <c r="E163" s="27" t="s">
        <v>34</v>
      </c>
      <c r="F163" s="27" t="s">
        <v>257</v>
      </c>
      <c r="G163" s="33">
        <v>559362.33</v>
      </c>
      <c r="H163" s="33">
        <v>559362.33</v>
      </c>
      <c r="I163" s="33">
        <v>14777</v>
      </c>
      <c r="J163" s="33">
        <v>1116</v>
      </c>
      <c r="K163" s="33">
        <v>11400</v>
      </c>
      <c r="L163" s="33">
        <v>1</v>
      </c>
      <c r="M163" s="33">
        <v>1</v>
      </c>
      <c r="N163" s="33">
        <v>512514.54</v>
      </c>
      <c r="O163" s="33">
        <v>2877.3</v>
      </c>
      <c r="P163" s="33">
        <v>6097</v>
      </c>
    </row>
    <row r="164" spans="1:16">
      <c r="A164" s="27" t="s">
        <v>275</v>
      </c>
      <c r="B164" s="31">
        <v>202601</v>
      </c>
      <c r="C164" s="27" t="s">
        <v>53</v>
      </c>
      <c r="D164" s="27" t="s">
        <v>211</v>
      </c>
      <c r="E164" s="27" t="s">
        <v>34</v>
      </c>
      <c r="F164" s="27" t="s">
        <v>257</v>
      </c>
      <c r="G164" s="33">
        <v>292466.1</v>
      </c>
      <c r="H164" s="33">
        <v>292466.1</v>
      </c>
      <c r="I164" s="33">
        <v>7617</v>
      </c>
      <c r="J164" s="33">
        <v>540</v>
      </c>
      <c r="K164" s="33">
        <v>11400</v>
      </c>
      <c r="L164" s="33">
        <v>1</v>
      </c>
      <c r="M164" s="33">
        <v>1</v>
      </c>
      <c r="N164" s="33">
        <v>261639.21</v>
      </c>
      <c r="O164" s="33">
        <v>1502.3</v>
      </c>
      <c r="P164" s="33">
        <v>3154</v>
      </c>
    </row>
    <row r="165" spans="1:16">
      <c r="A165" s="27" t="s">
        <v>275</v>
      </c>
      <c r="B165" s="31">
        <v>202602</v>
      </c>
      <c r="C165" s="27" t="s">
        <v>53</v>
      </c>
      <c r="D165" s="27" t="s">
        <v>211</v>
      </c>
      <c r="E165" s="27" t="s">
        <v>34</v>
      </c>
      <c r="F165" s="27" t="s">
        <v>257</v>
      </c>
      <c r="G165" s="33">
        <v>308684.51</v>
      </c>
      <c r="H165" s="33">
        <v>308684.51</v>
      </c>
      <c r="I165" s="33">
        <v>7768</v>
      </c>
      <c r="J165" s="33">
        <v>580</v>
      </c>
      <c r="K165" s="33">
        <v>11400</v>
      </c>
      <c r="L165" s="33">
        <v>1</v>
      </c>
      <c r="M165" s="33">
        <v>1</v>
      </c>
      <c r="N165" s="33">
        <v>270741.31</v>
      </c>
      <c r="O165" s="33">
        <v>1956.3</v>
      </c>
      <c r="P165" s="33">
        <v>3223</v>
      </c>
    </row>
    <row r="166" spans="1:16">
      <c r="A166" s="27" t="s">
        <v>275</v>
      </c>
      <c r="B166" s="31">
        <v>202603</v>
      </c>
      <c r="C166" s="27" t="s">
        <v>53</v>
      </c>
      <c r="D166" s="27" t="s">
        <v>211</v>
      </c>
      <c r="E166" s="27" t="s">
        <v>34</v>
      </c>
      <c r="F166" s="27" t="s">
        <v>257</v>
      </c>
      <c r="G166" s="33">
        <v>372026.85</v>
      </c>
      <c r="H166" s="33">
        <v>372026.85</v>
      </c>
      <c r="I166" s="33">
        <v>9273</v>
      </c>
      <c r="J166" s="33">
        <v>888</v>
      </c>
      <c r="K166" s="33">
        <v>11400</v>
      </c>
      <c r="L166" s="33">
        <v>1</v>
      </c>
      <c r="M166" s="33">
        <v>1</v>
      </c>
      <c r="N166" s="33">
        <v>338893.4</v>
      </c>
      <c r="O166" s="33">
        <v>1911.8</v>
      </c>
      <c r="P166" s="33">
        <v>3803</v>
      </c>
    </row>
    <row r="167" spans="1:16">
      <c r="A167" s="27" t="s">
        <v>275</v>
      </c>
      <c r="B167" s="31">
        <v>202604</v>
      </c>
      <c r="C167" s="27" t="s">
        <v>53</v>
      </c>
      <c r="D167" s="27" t="s">
        <v>211</v>
      </c>
      <c r="E167" s="27" t="s">
        <v>34</v>
      </c>
      <c r="F167" s="27" t="s">
        <v>257</v>
      </c>
      <c r="G167" s="33">
        <v>426525.72</v>
      </c>
      <c r="H167" s="33">
        <v>426525.72</v>
      </c>
      <c r="I167" s="33">
        <v>11071</v>
      </c>
      <c r="J167" s="33">
        <v>876</v>
      </c>
      <c r="K167" s="33">
        <v>11400</v>
      </c>
      <c r="L167" s="33">
        <v>1</v>
      </c>
      <c r="M167" s="33">
        <v>1</v>
      </c>
      <c r="N167" s="33">
        <v>400545.19</v>
      </c>
      <c r="O167" s="33">
        <v>2553.4</v>
      </c>
      <c r="P167" s="33">
        <v>4474</v>
      </c>
    </row>
    <row r="168" spans="1:16">
      <c r="A168" s="27" t="s">
        <v>275</v>
      </c>
      <c r="B168" s="31">
        <v>202605</v>
      </c>
      <c r="C168" s="27" t="s">
        <v>53</v>
      </c>
      <c r="D168" s="27" t="s">
        <v>211</v>
      </c>
      <c r="E168" s="27" t="s">
        <v>34</v>
      </c>
      <c r="F168" s="27" t="s">
        <v>257</v>
      </c>
      <c r="G168" s="33">
        <v>510076.06</v>
      </c>
      <c r="H168" s="33">
        <v>510076.06</v>
      </c>
      <c r="I168" s="33">
        <v>13219</v>
      </c>
      <c r="J168" s="33">
        <v>952</v>
      </c>
      <c r="K168" s="33">
        <v>11400</v>
      </c>
      <c r="L168" s="33">
        <v>1</v>
      </c>
      <c r="M168" s="33">
        <v>1</v>
      </c>
      <c r="N168" s="33">
        <v>440618.01</v>
      </c>
      <c r="O168" s="33">
        <v>3085.6</v>
      </c>
      <c r="P168" s="33">
        <v>5413</v>
      </c>
    </row>
    <row r="169" spans="1:16">
      <c r="A169" s="27" t="s">
        <v>275</v>
      </c>
      <c r="B169" s="31">
        <v>202606</v>
      </c>
      <c r="C169" s="27" t="s">
        <v>53</v>
      </c>
      <c r="D169" s="27" t="s">
        <v>211</v>
      </c>
      <c r="E169" s="27" t="s">
        <v>34</v>
      </c>
      <c r="F169" s="27" t="s">
        <v>257</v>
      </c>
      <c r="G169" s="33">
        <v>414674.72</v>
      </c>
      <c r="H169" s="33">
        <v>414674.72</v>
      </c>
      <c r="I169" s="33">
        <v>10516</v>
      </c>
      <c r="J169" s="33">
        <v>834</v>
      </c>
      <c r="K169" s="33">
        <v>11400</v>
      </c>
      <c r="L169" s="33">
        <v>1</v>
      </c>
      <c r="M169" s="33">
        <v>1</v>
      </c>
      <c r="N169" s="33">
        <v>432345.12</v>
      </c>
      <c r="O169" s="33">
        <v>2316.8</v>
      </c>
      <c r="P169" s="33">
        <v>4308</v>
      </c>
    </row>
    <row r="170" spans="1:16">
      <c r="A170" s="27" t="s">
        <v>275</v>
      </c>
      <c r="B170" s="31">
        <v>202607</v>
      </c>
      <c r="C170" s="27" t="s">
        <v>53</v>
      </c>
      <c r="D170" s="27" t="s">
        <v>211</v>
      </c>
      <c r="E170" s="27" t="s">
        <v>34</v>
      </c>
      <c r="F170" s="27" t="s">
        <v>257</v>
      </c>
      <c r="G170" s="33">
        <v>392911.25</v>
      </c>
      <c r="H170" s="33">
        <v>392911.25</v>
      </c>
      <c r="I170" s="33">
        <v>9689</v>
      </c>
      <c r="J170" s="33">
        <v>666</v>
      </c>
      <c r="K170" s="33">
        <v>11400</v>
      </c>
      <c r="L170" s="33">
        <v>1</v>
      </c>
      <c r="M170" s="33">
        <v>1</v>
      </c>
      <c r="N170" s="33">
        <v>386087.17</v>
      </c>
      <c r="O170" s="33">
        <v>1984.6</v>
      </c>
      <c r="P170" s="33">
        <v>3953</v>
      </c>
    </row>
    <row r="171" spans="1:16">
      <c r="A171" s="27" t="s">
        <v>277</v>
      </c>
      <c r="B171" s="31">
        <v>202408</v>
      </c>
      <c r="C171" s="27" t="s">
        <v>53</v>
      </c>
      <c r="D171" s="27" t="s">
        <v>211</v>
      </c>
      <c r="E171" s="27" t="s">
        <v>34</v>
      </c>
      <c r="F171" s="27" t="s">
        <v>257</v>
      </c>
      <c r="G171" s="33">
        <v>345215.9</v>
      </c>
      <c r="H171" s="33">
        <v>0</v>
      </c>
      <c r="I171" s="33">
        <v>8827</v>
      </c>
      <c r="J171" s="33">
        <v>665</v>
      </c>
      <c r="K171" s="33">
        <v>11100</v>
      </c>
      <c r="L171" s="33">
        <v>1</v>
      </c>
      <c r="M171" s="33">
        <v>0</v>
      </c>
      <c r="N171" s="33">
        <v>319921.63</v>
      </c>
      <c r="O171" s="33">
        <v>1915</v>
      </c>
      <c r="P171" s="33">
        <v>3455</v>
      </c>
    </row>
    <row r="172" spans="1:16">
      <c r="A172" s="27" t="s">
        <v>277</v>
      </c>
      <c r="B172" s="31">
        <v>202409</v>
      </c>
      <c r="C172" s="27" t="s">
        <v>53</v>
      </c>
      <c r="D172" s="27" t="s">
        <v>211</v>
      </c>
      <c r="E172" s="27" t="s">
        <v>34</v>
      </c>
      <c r="F172" s="27" t="s">
        <v>257</v>
      </c>
      <c r="G172" s="33">
        <v>338551.88</v>
      </c>
      <c r="H172" s="33">
        <v>0</v>
      </c>
      <c r="I172" s="33">
        <v>8356</v>
      </c>
      <c r="J172" s="33">
        <v>717</v>
      </c>
      <c r="K172" s="33">
        <v>11100</v>
      </c>
      <c r="L172" s="33">
        <v>1</v>
      </c>
      <c r="M172" s="33">
        <v>0</v>
      </c>
      <c r="N172" s="33">
        <v>308956.88</v>
      </c>
      <c r="O172" s="33">
        <v>1877.9</v>
      </c>
      <c r="P172" s="33">
        <v>3417</v>
      </c>
    </row>
    <row r="173" spans="1:16">
      <c r="A173" s="27" t="s">
        <v>277</v>
      </c>
      <c r="B173" s="31">
        <v>202410</v>
      </c>
      <c r="C173" s="27" t="s">
        <v>53</v>
      </c>
      <c r="D173" s="27" t="s">
        <v>211</v>
      </c>
      <c r="E173" s="27" t="s">
        <v>34</v>
      </c>
      <c r="F173" s="27" t="s">
        <v>257</v>
      </c>
      <c r="G173" s="33">
        <v>366168.62</v>
      </c>
      <c r="H173" s="33">
        <v>0</v>
      </c>
      <c r="I173" s="33">
        <v>9040</v>
      </c>
      <c r="J173" s="33">
        <v>641</v>
      </c>
      <c r="K173" s="33">
        <v>11100</v>
      </c>
      <c r="L173" s="33">
        <v>1</v>
      </c>
      <c r="M173" s="33">
        <v>0</v>
      </c>
      <c r="N173" s="33">
        <v>340847.19</v>
      </c>
      <c r="O173" s="33">
        <v>2094.2</v>
      </c>
      <c r="P173" s="33">
        <v>3690</v>
      </c>
    </row>
    <row r="174" spans="1:16">
      <c r="A174" s="27" t="s">
        <v>277</v>
      </c>
      <c r="B174" s="31">
        <v>202411</v>
      </c>
      <c r="C174" s="27" t="s">
        <v>53</v>
      </c>
      <c r="D174" s="27" t="s">
        <v>211</v>
      </c>
      <c r="E174" s="27" t="s">
        <v>34</v>
      </c>
      <c r="F174" s="27" t="s">
        <v>257</v>
      </c>
      <c r="G174" s="33">
        <v>464158.31</v>
      </c>
      <c r="H174" s="33">
        <v>464158.31</v>
      </c>
      <c r="I174" s="33">
        <v>11216</v>
      </c>
      <c r="J174" s="33">
        <v>835</v>
      </c>
      <c r="K174" s="33">
        <v>11100</v>
      </c>
      <c r="L174" s="33">
        <v>1</v>
      </c>
      <c r="M174" s="33">
        <v>1</v>
      </c>
      <c r="N174" s="33">
        <v>413139.44</v>
      </c>
      <c r="O174" s="33">
        <v>2570</v>
      </c>
      <c r="P174" s="33">
        <v>4788</v>
      </c>
    </row>
    <row r="175" spans="1:16">
      <c r="A175" s="27" t="s">
        <v>277</v>
      </c>
      <c r="B175" s="31">
        <v>202412</v>
      </c>
      <c r="C175" s="27" t="s">
        <v>53</v>
      </c>
      <c r="D175" s="27" t="s">
        <v>211</v>
      </c>
      <c r="E175" s="27" t="s">
        <v>34</v>
      </c>
      <c r="F175" s="27" t="s">
        <v>257</v>
      </c>
      <c r="G175" s="33">
        <v>492128.77</v>
      </c>
      <c r="H175" s="33">
        <v>492128.77</v>
      </c>
      <c r="I175" s="33">
        <v>12523</v>
      </c>
      <c r="J175" s="33">
        <v>942</v>
      </c>
      <c r="K175" s="33">
        <v>11100</v>
      </c>
      <c r="L175" s="33">
        <v>1</v>
      </c>
      <c r="M175" s="33">
        <v>1</v>
      </c>
      <c r="N175" s="33">
        <v>476338.62</v>
      </c>
      <c r="O175" s="33">
        <v>2981.9</v>
      </c>
      <c r="P175" s="33">
        <v>4971</v>
      </c>
    </row>
    <row r="176" spans="1:16">
      <c r="A176" s="27" t="s">
        <v>277</v>
      </c>
      <c r="B176" s="31">
        <v>202501</v>
      </c>
      <c r="C176" s="27" t="s">
        <v>53</v>
      </c>
      <c r="D176" s="27" t="s">
        <v>211</v>
      </c>
      <c r="E176" s="27" t="s">
        <v>34</v>
      </c>
      <c r="F176" s="27" t="s">
        <v>257</v>
      </c>
      <c r="G176" s="33">
        <v>276899.13</v>
      </c>
      <c r="H176" s="33">
        <v>276899.13</v>
      </c>
      <c r="I176" s="33">
        <v>7315</v>
      </c>
      <c r="J176" s="33">
        <v>556</v>
      </c>
      <c r="K176" s="33">
        <v>11100</v>
      </c>
      <c r="L176" s="33">
        <v>1</v>
      </c>
      <c r="M176" s="33">
        <v>1</v>
      </c>
      <c r="N176" s="33">
        <v>243171.36</v>
      </c>
      <c r="O176" s="33">
        <v>1620.1</v>
      </c>
      <c r="P176" s="33">
        <v>2870</v>
      </c>
    </row>
    <row r="177" spans="1:16">
      <c r="A177" s="27" t="s">
        <v>277</v>
      </c>
      <c r="B177" s="31">
        <v>202502</v>
      </c>
      <c r="C177" s="27" t="s">
        <v>53</v>
      </c>
      <c r="D177" s="27" t="s">
        <v>211</v>
      </c>
      <c r="E177" s="27" t="s">
        <v>34</v>
      </c>
      <c r="F177" s="27" t="s">
        <v>257</v>
      </c>
      <c r="G177" s="33">
        <v>274950.87</v>
      </c>
      <c r="H177" s="33">
        <v>274950.87</v>
      </c>
      <c r="I177" s="33">
        <v>6695</v>
      </c>
      <c r="J177" s="33">
        <v>580</v>
      </c>
      <c r="K177" s="33">
        <v>11100</v>
      </c>
      <c r="L177" s="33">
        <v>1</v>
      </c>
      <c r="M177" s="33">
        <v>1</v>
      </c>
      <c r="N177" s="33">
        <v>251630.99</v>
      </c>
      <c r="O177" s="33">
        <v>1442.3</v>
      </c>
      <c r="P177" s="33">
        <v>2891</v>
      </c>
    </row>
    <row r="178" spans="1:16">
      <c r="A178" s="27" t="s">
        <v>277</v>
      </c>
      <c r="B178" s="31">
        <v>202503</v>
      </c>
      <c r="C178" s="27" t="s">
        <v>53</v>
      </c>
      <c r="D178" s="27" t="s">
        <v>211</v>
      </c>
      <c r="E178" s="27" t="s">
        <v>34</v>
      </c>
      <c r="F178" s="27" t="s">
        <v>257</v>
      </c>
      <c r="G178" s="33">
        <v>323220.83</v>
      </c>
      <c r="H178" s="33">
        <v>323220.83</v>
      </c>
      <c r="I178" s="33">
        <v>8855</v>
      </c>
      <c r="J178" s="33">
        <v>562</v>
      </c>
      <c r="K178" s="33">
        <v>11100</v>
      </c>
      <c r="L178" s="33">
        <v>1</v>
      </c>
      <c r="M178" s="33">
        <v>1</v>
      </c>
      <c r="N178" s="33">
        <v>314972.55</v>
      </c>
      <c r="O178" s="33">
        <v>2048.8</v>
      </c>
      <c r="P178" s="33">
        <v>3641</v>
      </c>
    </row>
    <row r="179" spans="1:16">
      <c r="A179" s="27" t="s">
        <v>277</v>
      </c>
      <c r="B179" s="31">
        <v>202504</v>
      </c>
      <c r="C179" s="27" t="s">
        <v>53</v>
      </c>
      <c r="D179" s="27" t="s">
        <v>211</v>
      </c>
      <c r="E179" s="27" t="s">
        <v>34</v>
      </c>
      <c r="F179" s="27" t="s">
        <v>257</v>
      </c>
      <c r="G179" s="33">
        <v>426621.45</v>
      </c>
      <c r="H179" s="33">
        <v>426621.45</v>
      </c>
      <c r="I179" s="33">
        <v>10859</v>
      </c>
      <c r="J179" s="33">
        <v>774</v>
      </c>
      <c r="K179" s="33">
        <v>11100</v>
      </c>
      <c r="L179" s="33">
        <v>1</v>
      </c>
      <c r="M179" s="33">
        <v>1</v>
      </c>
      <c r="N179" s="33">
        <v>372272.64</v>
      </c>
      <c r="O179" s="33">
        <v>2064</v>
      </c>
      <c r="P179" s="33">
        <v>4303</v>
      </c>
    </row>
    <row r="180" spans="1:16">
      <c r="A180" s="27" t="s">
        <v>277</v>
      </c>
      <c r="B180" s="31">
        <v>202505</v>
      </c>
      <c r="C180" s="27" t="s">
        <v>53</v>
      </c>
      <c r="D180" s="27" t="s">
        <v>211</v>
      </c>
      <c r="E180" s="27" t="s">
        <v>34</v>
      </c>
      <c r="F180" s="27" t="s">
        <v>257</v>
      </c>
      <c r="G180" s="33">
        <v>493855.01</v>
      </c>
      <c r="H180" s="33">
        <v>493855.01</v>
      </c>
      <c r="I180" s="33">
        <v>13825</v>
      </c>
      <c r="J180" s="33">
        <v>1136</v>
      </c>
      <c r="K180" s="33">
        <v>11100</v>
      </c>
      <c r="L180" s="33">
        <v>1</v>
      </c>
      <c r="M180" s="33">
        <v>1</v>
      </c>
      <c r="N180" s="33">
        <v>409516.91</v>
      </c>
      <c r="O180" s="33">
        <v>2624.7</v>
      </c>
      <c r="P180" s="33">
        <v>5582</v>
      </c>
    </row>
    <row r="181" spans="1:16">
      <c r="A181" s="27" t="s">
        <v>277</v>
      </c>
      <c r="B181" s="31">
        <v>202506</v>
      </c>
      <c r="C181" s="27" t="s">
        <v>53</v>
      </c>
      <c r="D181" s="27" t="s">
        <v>211</v>
      </c>
      <c r="E181" s="27" t="s">
        <v>34</v>
      </c>
      <c r="F181" s="27" t="s">
        <v>257</v>
      </c>
      <c r="G181" s="33">
        <v>433955.1</v>
      </c>
      <c r="H181" s="33">
        <v>433955.1</v>
      </c>
      <c r="I181" s="33">
        <v>11285</v>
      </c>
      <c r="J181" s="33">
        <v>748</v>
      </c>
      <c r="K181" s="33">
        <v>11100</v>
      </c>
      <c r="L181" s="33">
        <v>1</v>
      </c>
      <c r="M181" s="33">
        <v>1</v>
      </c>
      <c r="N181" s="33">
        <v>401827.96</v>
      </c>
      <c r="O181" s="33">
        <v>2306.5</v>
      </c>
      <c r="P181" s="33">
        <v>4512</v>
      </c>
    </row>
    <row r="182" spans="1:16">
      <c r="A182" s="27" t="s">
        <v>277</v>
      </c>
      <c r="B182" s="31">
        <v>202507</v>
      </c>
      <c r="C182" s="27" t="s">
        <v>53</v>
      </c>
      <c r="D182" s="27" t="s">
        <v>211</v>
      </c>
      <c r="E182" s="27" t="s">
        <v>34</v>
      </c>
      <c r="F182" s="27" t="s">
        <v>257</v>
      </c>
      <c r="G182" s="33">
        <v>423189.29</v>
      </c>
      <c r="H182" s="33">
        <v>423189.29</v>
      </c>
      <c r="I182" s="33">
        <v>11073</v>
      </c>
      <c r="J182" s="33">
        <v>897</v>
      </c>
      <c r="K182" s="33">
        <v>11100</v>
      </c>
      <c r="L182" s="33">
        <v>1</v>
      </c>
      <c r="M182" s="33">
        <v>1</v>
      </c>
      <c r="N182" s="33">
        <v>358835.14</v>
      </c>
      <c r="O182" s="33">
        <v>2368</v>
      </c>
      <c r="P182" s="33">
        <v>4431</v>
      </c>
    </row>
    <row r="183" spans="1:16">
      <c r="A183" s="27" t="s">
        <v>277</v>
      </c>
      <c r="B183" s="31">
        <v>202508</v>
      </c>
      <c r="C183" s="27" t="s">
        <v>53</v>
      </c>
      <c r="D183" s="27" t="s">
        <v>211</v>
      </c>
      <c r="E183" s="27" t="s">
        <v>34</v>
      </c>
      <c r="F183" s="27" t="s">
        <v>257</v>
      </c>
      <c r="G183" s="33">
        <v>359493.57</v>
      </c>
      <c r="H183" s="33">
        <v>359493.57</v>
      </c>
      <c r="I183" s="33">
        <v>9537</v>
      </c>
      <c r="J183" s="33">
        <v>671</v>
      </c>
      <c r="K183" s="33">
        <v>11100</v>
      </c>
      <c r="L183" s="33">
        <v>1</v>
      </c>
      <c r="M183" s="33">
        <v>1</v>
      </c>
      <c r="N183" s="33">
        <v>347114.97</v>
      </c>
      <c r="O183" s="33">
        <v>1940.9</v>
      </c>
      <c r="P183" s="33">
        <v>3825</v>
      </c>
    </row>
    <row r="184" spans="1:16">
      <c r="A184" s="27" t="s">
        <v>277</v>
      </c>
      <c r="B184" s="31">
        <v>202509</v>
      </c>
      <c r="C184" s="27" t="s">
        <v>53</v>
      </c>
      <c r="D184" s="27" t="s">
        <v>211</v>
      </c>
      <c r="E184" s="27" t="s">
        <v>34</v>
      </c>
      <c r="F184" s="27" t="s">
        <v>257</v>
      </c>
      <c r="G184" s="33">
        <v>348018.21</v>
      </c>
      <c r="H184" s="33">
        <v>348018.21</v>
      </c>
      <c r="I184" s="33">
        <v>8264</v>
      </c>
      <c r="J184" s="33">
        <v>608</v>
      </c>
      <c r="K184" s="33">
        <v>11100</v>
      </c>
      <c r="L184" s="33">
        <v>1</v>
      </c>
      <c r="M184" s="33">
        <v>1</v>
      </c>
      <c r="N184" s="33">
        <v>335218.21</v>
      </c>
      <c r="O184" s="33">
        <v>1958.8</v>
      </c>
      <c r="P184" s="33">
        <v>3603</v>
      </c>
    </row>
    <row r="185" spans="1:16">
      <c r="A185" s="27" t="s">
        <v>277</v>
      </c>
      <c r="B185" s="31">
        <v>202510</v>
      </c>
      <c r="C185" s="27" t="s">
        <v>53</v>
      </c>
      <c r="D185" s="27" t="s">
        <v>211</v>
      </c>
      <c r="E185" s="27" t="s">
        <v>34</v>
      </c>
      <c r="F185" s="27" t="s">
        <v>257</v>
      </c>
      <c r="G185" s="33">
        <v>410749.91</v>
      </c>
      <c r="H185" s="33">
        <v>410749.91</v>
      </c>
      <c r="I185" s="33">
        <v>9536</v>
      </c>
      <c r="J185" s="33">
        <v>600</v>
      </c>
      <c r="K185" s="33">
        <v>11100</v>
      </c>
      <c r="L185" s="33">
        <v>1</v>
      </c>
      <c r="M185" s="33">
        <v>1</v>
      </c>
      <c r="N185" s="33">
        <v>369819.2</v>
      </c>
      <c r="O185" s="33">
        <v>2442.9</v>
      </c>
      <c r="P185" s="33">
        <v>3953</v>
      </c>
    </row>
    <row r="186" spans="1:16">
      <c r="A186" s="27" t="s">
        <v>277</v>
      </c>
      <c r="B186" s="31">
        <v>202511</v>
      </c>
      <c r="C186" s="27" t="s">
        <v>53</v>
      </c>
      <c r="D186" s="27" t="s">
        <v>211</v>
      </c>
      <c r="E186" s="27" t="s">
        <v>34</v>
      </c>
      <c r="F186" s="27" t="s">
        <v>257</v>
      </c>
      <c r="G186" s="33">
        <v>488631.58</v>
      </c>
      <c r="H186" s="33">
        <v>488631.58</v>
      </c>
      <c r="I186" s="33">
        <v>12612</v>
      </c>
      <c r="J186" s="33">
        <v>882</v>
      </c>
      <c r="K186" s="33">
        <v>11100</v>
      </c>
      <c r="L186" s="33">
        <v>1</v>
      </c>
      <c r="M186" s="33">
        <v>1</v>
      </c>
      <c r="N186" s="33">
        <v>448256.29</v>
      </c>
      <c r="O186" s="33">
        <v>2758.8</v>
      </c>
      <c r="P186" s="33">
        <v>5216</v>
      </c>
    </row>
    <row r="187" spans="1:16">
      <c r="A187" s="27" t="s">
        <v>277</v>
      </c>
      <c r="B187" s="31">
        <v>202512</v>
      </c>
      <c r="C187" s="27" t="s">
        <v>53</v>
      </c>
      <c r="D187" s="27" t="s">
        <v>211</v>
      </c>
      <c r="E187" s="27" t="s">
        <v>34</v>
      </c>
      <c r="F187" s="27" t="s">
        <v>257</v>
      </c>
      <c r="G187" s="33">
        <v>603235.3100000001</v>
      </c>
      <c r="H187" s="33">
        <v>603235.3100000001</v>
      </c>
      <c r="I187" s="33">
        <v>16375</v>
      </c>
      <c r="J187" s="33">
        <v>1052</v>
      </c>
      <c r="K187" s="33">
        <v>11100</v>
      </c>
      <c r="L187" s="33">
        <v>1</v>
      </c>
      <c r="M187" s="33">
        <v>1</v>
      </c>
      <c r="N187" s="33">
        <v>516827.4</v>
      </c>
      <c r="O187" s="33">
        <v>3416.7</v>
      </c>
      <c r="P187" s="33">
        <v>6605</v>
      </c>
    </row>
    <row r="188" spans="1:16">
      <c r="A188" s="27" t="s">
        <v>277</v>
      </c>
      <c r="B188" s="31">
        <v>202601</v>
      </c>
      <c r="C188" s="27" t="s">
        <v>53</v>
      </c>
      <c r="D188" s="27" t="s">
        <v>211</v>
      </c>
      <c r="E188" s="27" t="s">
        <v>34</v>
      </c>
      <c r="F188" s="27" t="s">
        <v>257</v>
      </c>
      <c r="G188" s="33">
        <v>291000.45</v>
      </c>
      <c r="H188" s="33">
        <v>291000.45</v>
      </c>
      <c r="I188" s="33">
        <v>7262</v>
      </c>
      <c r="J188" s="33">
        <v>538</v>
      </c>
      <c r="K188" s="33">
        <v>11100</v>
      </c>
      <c r="L188" s="33">
        <v>1</v>
      </c>
      <c r="M188" s="33">
        <v>1</v>
      </c>
      <c r="N188" s="33">
        <v>263840.92</v>
      </c>
      <c r="O188" s="33">
        <v>1646.2</v>
      </c>
      <c r="P188" s="33">
        <v>2947</v>
      </c>
    </row>
    <row r="189" spans="1:16">
      <c r="A189" s="27" t="s">
        <v>277</v>
      </c>
      <c r="B189" s="31">
        <v>202602</v>
      </c>
      <c r="C189" s="27" t="s">
        <v>53</v>
      </c>
      <c r="D189" s="27" t="s">
        <v>211</v>
      </c>
      <c r="E189" s="27" t="s">
        <v>34</v>
      </c>
      <c r="F189" s="27" t="s">
        <v>257</v>
      </c>
      <c r="G189" s="33">
        <v>274559.31</v>
      </c>
      <c r="H189" s="33">
        <v>274559.31</v>
      </c>
      <c r="I189" s="33">
        <v>6943</v>
      </c>
      <c r="J189" s="33">
        <v>527</v>
      </c>
      <c r="K189" s="33">
        <v>11100</v>
      </c>
      <c r="L189" s="33">
        <v>1</v>
      </c>
      <c r="M189" s="33">
        <v>1</v>
      </c>
      <c r="N189" s="33">
        <v>273019.62</v>
      </c>
      <c r="O189" s="33">
        <v>1424.7</v>
      </c>
      <c r="P189" s="33">
        <v>2872</v>
      </c>
    </row>
    <row r="190" spans="1:16">
      <c r="A190" s="27" t="s">
        <v>277</v>
      </c>
      <c r="B190" s="31">
        <v>202603</v>
      </c>
      <c r="C190" s="27" t="s">
        <v>53</v>
      </c>
      <c r="D190" s="27" t="s">
        <v>211</v>
      </c>
      <c r="E190" s="27" t="s">
        <v>34</v>
      </c>
      <c r="F190" s="27" t="s">
        <v>257</v>
      </c>
      <c r="G190" s="33">
        <v>335739.35</v>
      </c>
      <c r="H190" s="33">
        <v>335739.35</v>
      </c>
      <c r="I190" s="33">
        <v>9221</v>
      </c>
      <c r="J190" s="33">
        <v>706</v>
      </c>
      <c r="K190" s="33">
        <v>11100</v>
      </c>
      <c r="L190" s="33">
        <v>1</v>
      </c>
      <c r="M190" s="33">
        <v>1</v>
      </c>
      <c r="N190" s="33">
        <v>341745.22</v>
      </c>
      <c r="O190" s="33">
        <v>1921.5</v>
      </c>
      <c r="P190" s="33">
        <v>3538</v>
      </c>
    </row>
    <row r="191" spans="1:16">
      <c r="A191" s="27" t="s">
        <v>277</v>
      </c>
      <c r="B191" s="31">
        <v>202604</v>
      </c>
      <c r="C191" s="27" t="s">
        <v>53</v>
      </c>
      <c r="D191" s="27" t="s">
        <v>211</v>
      </c>
      <c r="E191" s="27" t="s">
        <v>34</v>
      </c>
      <c r="F191" s="27" t="s">
        <v>257</v>
      </c>
      <c r="G191" s="33">
        <v>398788.6</v>
      </c>
      <c r="H191" s="33">
        <v>398788.6</v>
      </c>
      <c r="I191" s="33">
        <v>9850</v>
      </c>
      <c r="J191" s="33">
        <v>809</v>
      </c>
      <c r="K191" s="33">
        <v>11100</v>
      </c>
      <c r="L191" s="33">
        <v>1</v>
      </c>
      <c r="M191" s="33">
        <v>1</v>
      </c>
      <c r="N191" s="33">
        <v>403915.81</v>
      </c>
      <c r="O191" s="33">
        <v>2293.3</v>
      </c>
      <c r="P191" s="33">
        <v>4118</v>
      </c>
    </row>
    <row r="192" spans="1:16">
      <c r="A192" s="27" t="s">
        <v>277</v>
      </c>
      <c r="B192" s="31">
        <v>202605</v>
      </c>
      <c r="C192" s="27" t="s">
        <v>53</v>
      </c>
      <c r="D192" s="27" t="s">
        <v>211</v>
      </c>
      <c r="E192" s="27" t="s">
        <v>34</v>
      </c>
      <c r="F192" s="27" t="s">
        <v>257</v>
      </c>
      <c r="G192" s="33">
        <v>502834.45</v>
      </c>
      <c r="H192" s="33">
        <v>502834.45</v>
      </c>
      <c r="I192" s="33">
        <v>13200</v>
      </c>
      <c r="J192" s="33">
        <v>1006</v>
      </c>
      <c r="K192" s="33">
        <v>11100</v>
      </c>
      <c r="L192" s="33">
        <v>1</v>
      </c>
      <c r="M192" s="33">
        <v>1</v>
      </c>
      <c r="N192" s="33">
        <v>444325.85</v>
      </c>
      <c r="O192" s="33">
        <v>2482</v>
      </c>
      <c r="P192" s="33">
        <v>5429</v>
      </c>
    </row>
    <row r="193" spans="1:16">
      <c r="A193" s="27" t="s">
        <v>277</v>
      </c>
      <c r="B193" s="31">
        <v>202606</v>
      </c>
      <c r="C193" s="27" t="s">
        <v>53</v>
      </c>
      <c r="D193" s="27" t="s">
        <v>211</v>
      </c>
      <c r="E193" s="27" t="s">
        <v>34</v>
      </c>
      <c r="F193" s="27" t="s">
        <v>257</v>
      </c>
      <c r="G193" s="33">
        <v>474273.46</v>
      </c>
      <c r="H193" s="33">
        <v>474273.46</v>
      </c>
      <c r="I193" s="33">
        <v>11803</v>
      </c>
      <c r="J193" s="33">
        <v>919</v>
      </c>
      <c r="K193" s="33">
        <v>11100</v>
      </c>
      <c r="L193" s="33">
        <v>1</v>
      </c>
      <c r="M193" s="33">
        <v>1</v>
      </c>
      <c r="N193" s="33">
        <v>435983.34</v>
      </c>
      <c r="O193" s="33">
        <v>2841.8</v>
      </c>
      <c r="P193" s="33">
        <v>4773</v>
      </c>
    </row>
    <row r="194" spans="1:16">
      <c r="A194" s="27" t="s">
        <v>277</v>
      </c>
      <c r="B194" s="31">
        <v>202607</v>
      </c>
      <c r="C194" s="27" t="s">
        <v>53</v>
      </c>
      <c r="D194" s="27" t="s">
        <v>211</v>
      </c>
      <c r="E194" s="27" t="s">
        <v>34</v>
      </c>
      <c r="F194" s="27" t="s">
        <v>257</v>
      </c>
      <c r="G194" s="33">
        <v>417403.16</v>
      </c>
      <c r="H194" s="33">
        <v>417403.16</v>
      </c>
      <c r="I194" s="33">
        <v>10869</v>
      </c>
      <c r="J194" s="33">
        <v>922</v>
      </c>
      <c r="K194" s="33">
        <v>11100</v>
      </c>
      <c r="L194" s="33">
        <v>1</v>
      </c>
      <c r="M194" s="33">
        <v>1</v>
      </c>
      <c r="N194" s="33">
        <v>389336.13</v>
      </c>
      <c r="O194" s="33">
        <v>2324.1</v>
      </c>
      <c r="P194" s="33">
        <v>4376</v>
      </c>
    </row>
    <row r="195" spans="1:16">
      <c r="A195" s="27" t="s">
        <v>279</v>
      </c>
      <c r="B195" s="31">
        <v>202408</v>
      </c>
      <c r="C195" s="27" t="s">
        <v>55</v>
      </c>
      <c r="D195" s="27" t="s">
        <v>211</v>
      </c>
      <c r="E195" s="27" t="s">
        <v>34</v>
      </c>
      <c r="F195" s="27" t="s">
        <v>257</v>
      </c>
      <c r="G195" s="33">
        <v>239770.85</v>
      </c>
      <c r="H195" s="33">
        <v>239770.85</v>
      </c>
      <c r="I195" s="33">
        <v>6156</v>
      </c>
      <c r="J195" s="33">
        <v>534</v>
      </c>
      <c r="K195" s="33">
        <v>7000</v>
      </c>
      <c r="L195" s="33">
        <v>1</v>
      </c>
      <c r="M195" s="33">
        <v>1</v>
      </c>
      <c r="N195" s="33">
        <v>207465.82</v>
      </c>
      <c r="O195" s="33">
        <v>1469.6</v>
      </c>
      <c r="P195" s="33">
        <v>2489</v>
      </c>
    </row>
    <row r="196" spans="1:16">
      <c r="A196" s="27" t="s">
        <v>279</v>
      </c>
      <c r="B196" s="31">
        <v>202409</v>
      </c>
      <c r="C196" s="27" t="s">
        <v>55</v>
      </c>
      <c r="D196" s="27" t="s">
        <v>211</v>
      </c>
      <c r="E196" s="27" t="s">
        <v>34</v>
      </c>
      <c r="F196" s="27" t="s">
        <v>257</v>
      </c>
      <c r="G196" s="33">
        <v>242260.3</v>
      </c>
      <c r="H196" s="33">
        <v>242260.3</v>
      </c>
      <c r="I196" s="33">
        <v>6231</v>
      </c>
      <c r="J196" s="33">
        <v>513</v>
      </c>
      <c r="K196" s="33">
        <v>7000</v>
      </c>
      <c r="L196" s="33">
        <v>1</v>
      </c>
      <c r="M196" s="33">
        <v>1</v>
      </c>
      <c r="N196" s="33">
        <v>200355.29</v>
      </c>
      <c r="O196" s="33">
        <v>1287.1</v>
      </c>
      <c r="P196" s="33">
        <v>2562</v>
      </c>
    </row>
    <row r="197" spans="1:16">
      <c r="A197" s="27" t="s">
        <v>279</v>
      </c>
      <c r="B197" s="31">
        <v>202410</v>
      </c>
      <c r="C197" s="27" t="s">
        <v>55</v>
      </c>
      <c r="D197" s="27" t="s">
        <v>211</v>
      </c>
      <c r="E197" s="27" t="s">
        <v>34</v>
      </c>
      <c r="F197" s="27" t="s">
        <v>257</v>
      </c>
      <c r="G197" s="33">
        <v>224829.15</v>
      </c>
      <c r="H197" s="33">
        <v>224829.15</v>
      </c>
      <c r="I197" s="33">
        <v>5532</v>
      </c>
      <c r="J197" s="33">
        <v>422</v>
      </c>
      <c r="K197" s="33">
        <v>7000</v>
      </c>
      <c r="L197" s="33">
        <v>1</v>
      </c>
      <c r="M197" s="33">
        <v>1</v>
      </c>
      <c r="N197" s="33">
        <v>221035.82</v>
      </c>
      <c r="O197" s="33">
        <v>1172.9</v>
      </c>
      <c r="P197" s="33">
        <v>2319</v>
      </c>
    </row>
    <row r="198" spans="1:16">
      <c r="A198" s="27" t="s">
        <v>279</v>
      </c>
      <c r="B198" s="31">
        <v>202411</v>
      </c>
      <c r="C198" s="27" t="s">
        <v>55</v>
      </c>
      <c r="D198" s="27" t="s">
        <v>211</v>
      </c>
      <c r="E198" s="27" t="s">
        <v>34</v>
      </c>
      <c r="F198" s="27" t="s">
        <v>257</v>
      </c>
      <c r="G198" s="33">
        <v>296934.31</v>
      </c>
      <c r="H198" s="33">
        <v>296934.31</v>
      </c>
      <c r="I198" s="33">
        <v>7285</v>
      </c>
      <c r="J198" s="33">
        <v>547</v>
      </c>
      <c r="K198" s="33">
        <v>7000</v>
      </c>
      <c r="L198" s="33">
        <v>1</v>
      </c>
      <c r="M198" s="33">
        <v>1</v>
      </c>
      <c r="N198" s="33">
        <v>267916.58</v>
      </c>
      <c r="O198" s="33">
        <v>1760.2</v>
      </c>
      <c r="P198" s="33">
        <v>3068</v>
      </c>
    </row>
    <row r="199" spans="1:16">
      <c r="A199" s="27" t="s">
        <v>279</v>
      </c>
      <c r="B199" s="31">
        <v>202412</v>
      </c>
      <c r="C199" s="27" t="s">
        <v>55</v>
      </c>
      <c r="D199" s="27" t="s">
        <v>211</v>
      </c>
      <c r="E199" s="27" t="s">
        <v>34</v>
      </c>
      <c r="F199" s="27" t="s">
        <v>257</v>
      </c>
      <c r="G199" s="33">
        <v>354492.15</v>
      </c>
      <c r="H199" s="33">
        <v>354492.15</v>
      </c>
      <c r="I199" s="33">
        <v>8699</v>
      </c>
      <c r="J199" s="33">
        <v>750</v>
      </c>
      <c r="K199" s="33">
        <v>7000</v>
      </c>
      <c r="L199" s="33">
        <v>1</v>
      </c>
      <c r="M199" s="33">
        <v>1</v>
      </c>
      <c r="N199" s="33">
        <v>308900.59</v>
      </c>
      <c r="O199" s="33">
        <v>1869.2</v>
      </c>
      <c r="P199" s="33">
        <v>3462</v>
      </c>
    </row>
    <row r="200" spans="1:16">
      <c r="A200" s="27" t="s">
        <v>279</v>
      </c>
      <c r="B200" s="31">
        <v>202501</v>
      </c>
      <c r="C200" s="27" t="s">
        <v>55</v>
      </c>
      <c r="D200" s="27" t="s">
        <v>211</v>
      </c>
      <c r="E200" s="27" t="s">
        <v>34</v>
      </c>
      <c r="F200" s="27" t="s">
        <v>257</v>
      </c>
      <c r="G200" s="33">
        <v>178280.1</v>
      </c>
      <c r="H200" s="33">
        <v>178280.1</v>
      </c>
      <c r="I200" s="33">
        <v>4217</v>
      </c>
      <c r="J200" s="33">
        <v>334</v>
      </c>
      <c r="K200" s="33">
        <v>7000</v>
      </c>
      <c r="L200" s="33">
        <v>1</v>
      </c>
      <c r="M200" s="33">
        <v>1</v>
      </c>
      <c r="N200" s="33">
        <v>157694.07</v>
      </c>
      <c r="O200" s="33">
        <v>978.3</v>
      </c>
      <c r="P200" s="33">
        <v>1756</v>
      </c>
    </row>
    <row r="201" spans="1:16">
      <c r="A201" s="27" t="s">
        <v>279</v>
      </c>
      <c r="B201" s="31">
        <v>202502</v>
      </c>
      <c r="C201" s="27" t="s">
        <v>55</v>
      </c>
      <c r="D201" s="27" t="s">
        <v>211</v>
      </c>
      <c r="E201" s="27" t="s">
        <v>34</v>
      </c>
      <c r="F201" s="27" t="s">
        <v>257</v>
      </c>
      <c r="G201" s="33">
        <v>193164.91</v>
      </c>
      <c r="H201" s="33">
        <v>193164.91</v>
      </c>
      <c r="I201" s="33">
        <v>5331</v>
      </c>
      <c r="J201" s="33">
        <v>388</v>
      </c>
      <c r="K201" s="33">
        <v>7000</v>
      </c>
      <c r="L201" s="33">
        <v>1</v>
      </c>
      <c r="M201" s="33">
        <v>1</v>
      </c>
      <c r="N201" s="33">
        <v>163180.05</v>
      </c>
      <c r="O201" s="33">
        <v>1145</v>
      </c>
      <c r="P201" s="33">
        <v>2120</v>
      </c>
    </row>
    <row r="202" spans="1:16">
      <c r="A202" s="27" t="s">
        <v>279</v>
      </c>
      <c r="B202" s="31">
        <v>202503</v>
      </c>
      <c r="C202" s="27" t="s">
        <v>55</v>
      </c>
      <c r="D202" s="27" t="s">
        <v>211</v>
      </c>
      <c r="E202" s="27" t="s">
        <v>34</v>
      </c>
      <c r="F202" s="27" t="s">
        <v>257</v>
      </c>
      <c r="G202" s="33">
        <v>225689.6</v>
      </c>
      <c r="H202" s="33">
        <v>225689.6</v>
      </c>
      <c r="I202" s="33">
        <v>5839</v>
      </c>
      <c r="J202" s="33">
        <v>465</v>
      </c>
      <c r="K202" s="33">
        <v>7000</v>
      </c>
      <c r="L202" s="33">
        <v>1</v>
      </c>
      <c r="M202" s="33">
        <v>1</v>
      </c>
      <c r="N202" s="33">
        <v>204256.39</v>
      </c>
      <c r="O202" s="33">
        <v>1341.1</v>
      </c>
      <c r="P202" s="33">
        <v>2360</v>
      </c>
    </row>
    <row r="203" spans="1:16">
      <c r="A203" s="27" t="s">
        <v>279</v>
      </c>
      <c r="B203" s="31">
        <v>202504</v>
      </c>
      <c r="C203" s="27" t="s">
        <v>55</v>
      </c>
      <c r="D203" s="27" t="s">
        <v>211</v>
      </c>
      <c r="E203" s="27" t="s">
        <v>34</v>
      </c>
      <c r="F203" s="27" t="s">
        <v>257</v>
      </c>
      <c r="G203" s="33">
        <v>271595.42</v>
      </c>
      <c r="H203" s="33">
        <v>271595.42</v>
      </c>
      <c r="I203" s="33">
        <v>7478</v>
      </c>
      <c r="J203" s="33">
        <v>585</v>
      </c>
      <c r="K203" s="33">
        <v>7000</v>
      </c>
      <c r="L203" s="33">
        <v>1</v>
      </c>
      <c r="M203" s="33">
        <v>1</v>
      </c>
      <c r="N203" s="33">
        <v>241414.89</v>
      </c>
      <c r="O203" s="33">
        <v>1429.2</v>
      </c>
      <c r="P203" s="33">
        <v>2943</v>
      </c>
    </row>
    <row r="204" spans="1:16">
      <c r="A204" s="27" t="s">
        <v>279</v>
      </c>
      <c r="B204" s="31">
        <v>202505</v>
      </c>
      <c r="C204" s="27" t="s">
        <v>55</v>
      </c>
      <c r="D204" s="27" t="s">
        <v>211</v>
      </c>
      <c r="E204" s="27" t="s">
        <v>34</v>
      </c>
      <c r="F204" s="27" t="s">
        <v>257</v>
      </c>
      <c r="G204" s="33">
        <v>307702.43</v>
      </c>
      <c r="H204" s="33">
        <v>307702.43</v>
      </c>
      <c r="I204" s="33">
        <v>7895</v>
      </c>
      <c r="J204" s="33">
        <v>595</v>
      </c>
      <c r="K204" s="33">
        <v>7000</v>
      </c>
      <c r="L204" s="33">
        <v>1</v>
      </c>
      <c r="M204" s="33">
        <v>1</v>
      </c>
      <c r="N204" s="33">
        <v>265567.42</v>
      </c>
      <c r="O204" s="33">
        <v>1943.5</v>
      </c>
      <c r="P204" s="33">
        <v>3172</v>
      </c>
    </row>
    <row r="205" spans="1:16">
      <c r="A205" s="27" t="s">
        <v>279</v>
      </c>
      <c r="B205" s="31">
        <v>202506</v>
      </c>
      <c r="C205" s="27" t="s">
        <v>55</v>
      </c>
      <c r="D205" s="27" t="s">
        <v>211</v>
      </c>
      <c r="E205" s="27" t="s">
        <v>34</v>
      </c>
      <c r="F205" s="27" t="s">
        <v>257</v>
      </c>
      <c r="G205" s="33">
        <v>288855.44</v>
      </c>
      <c r="H205" s="33">
        <v>288855.44</v>
      </c>
      <c r="I205" s="33">
        <v>7622</v>
      </c>
      <c r="J205" s="33">
        <v>634</v>
      </c>
      <c r="K205" s="33">
        <v>7000</v>
      </c>
      <c r="L205" s="33">
        <v>1</v>
      </c>
      <c r="M205" s="33">
        <v>1</v>
      </c>
      <c r="N205" s="33">
        <v>260581.21</v>
      </c>
      <c r="O205" s="33">
        <v>1732.2</v>
      </c>
      <c r="P205" s="33">
        <v>3019</v>
      </c>
    </row>
    <row r="206" spans="1:16">
      <c r="A206" s="27" t="s">
        <v>279</v>
      </c>
      <c r="B206" s="31">
        <v>202507</v>
      </c>
      <c r="C206" s="27" t="s">
        <v>55</v>
      </c>
      <c r="D206" s="27" t="s">
        <v>211</v>
      </c>
      <c r="E206" s="27" t="s">
        <v>34</v>
      </c>
      <c r="F206" s="27" t="s">
        <v>257</v>
      </c>
      <c r="G206" s="33">
        <v>241766.04</v>
      </c>
      <c r="H206" s="33">
        <v>241766.04</v>
      </c>
      <c r="I206" s="33">
        <v>6339</v>
      </c>
      <c r="J206" s="33">
        <v>558</v>
      </c>
      <c r="K206" s="33">
        <v>7000</v>
      </c>
      <c r="L206" s="33">
        <v>1</v>
      </c>
      <c r="M206" s="33">
        <v>1</v>
      </c>
      <c r="N206" s="33">
        <v>232700.82</v>
      </c>
      <c r="O206" s="33">
        <v>1423</v>
      </c>
      <c r="P206" s="33">
        <v>2392</v>
      </c>
    </row>
    <row r="207" spans="1:16">
      <c r="A207" s="27" t="s">
        <v>279</v>
      </c>
      <c r="B207" s="31">
        <v>202508</v>
      </c>
      <c r="C207" s="27" t="s">
        <v>55</v>
      </c>
      <c r="D207" s="27" t="s">
        <v>211</v>
      </c>
      <c r="E207" s="27" t="s">
        <v>34</v>
      </c>
      <c r="F207" s="27" t="s">
        <v>257</v>
      </c>
      <c r="G207" s="33">
        <v>289846.54</v>
      </c>
      <c r="H207" s="33">
        <v>289846.54</v>
      </c>
      <c r="I207" s="33">
        <v>7309</v>
      </c>
      <c r="J207" s="33">
        <v>645</v>
      </c>
      <c r="K207" s="33">
        <v>7000</v>
      </c>
      <c r="L207" s="33">
        <v>1</v>
      </c>
      <c r="M207" s="33">
        <v>1</v>
      </c>
      <c r="N207" s="33">
        <v>225100.41</v>
      </c>
      <c r="O207" s="33">
        <v>1589.4</v>
      </c>
      <c r="P207" s="33">
        <v>3052</v>
      </c>
    </row>
    <row r="208" spans="1:16">
      <c r="A208" s="27" t="s">
        <v>279</v>
      </c>
      <c r="B208" s="31">
        <v>202509</v>
      </c>
      <c r="C208" s="27" t="s">
        <v>55</v>
      </c>
      <c r="D208" s="27" t="s">
        <v>211</v>
      </c>
      <c r="E208" s="27" t="s">
        <v>34</v>
      </c>
      <c r="F208" s="27" t="s">
        <v>257</v>
      </c>
      <c r="G208" s="33">
        <v>256175.22</v>
      </c>
      <c r="H208" s="33">
        <v>256175.22</v>
      </c>
      <c r="I208" s="33">
        <v>6484</v>
      </c>
      <c r="J208" s="33">
        <v>488</v>
      </c>
      <c r="K208" s="33">
        <v>7000</v>
      </c>
      <c r="L208" s="33">
        <v>1</v>
      </c>
      <c r="M208" s="33">
        <v>1</v>
      </c>
      <c r="N208" s="33">
        <v>217385.49</v>
      </c>
      <c r="O208" s="33">
        <v>1353.8</v>
      </c>
      <c r="P208" s="33">
        <v>2533</v>
      </c>
    </row>
    <row r="209" spans="1:16">
      <c r="A209" s="27" t="s">
        <v>279</v>
      </c>
      <c r="B209" s="31">
        <v>202510</v>
      </c>
      <c r="C209" s="27" t="s">
        <v>55</v>
      </c>
      <c r="D209" s="27" t="s">
        <v>211</v>
      </c>
      <c r="E209" s="27" t="s">
        <v>34</v>
      </c>
      <c r="F209" s="27" t="s">
        <v>257</v>
      </c>
      <c r="G209" s="33">
        <v>260555.56</v>
      </c>
      <c r="H209" s="33">
        <v>260555.56</v>
      </c>
      <c r="I209" s="33">
        <v>6986</v>
      </c>
      <c r="J209" s="33">
        <v>610</v>
      </c>
      <c r="K209" s="33">
        <v>7000</v>
      </c>
      <c r="L209" s="33">
        <v>1</v>
      </c>
      <c r="M209" s="33">
        <v>1</v>
      </c>
      <c r="N209" s="33">
        <v>239823.86</v>
      </c>
      <c r="O209" s="33">
        <v>1363</v>
      </c>
      <c r="P209" s="33">
        <v>2923</v>
      </c>
    </row>
    <row r="210" spans="1:16">
      <c r="A210" s="27" t="s">
        <v>279</v>
      </c>
      <c r="B210" s="31">
        <v>202511</v>
      </c>
      <c r="C210" s="27" t="s">
        <v>55</v>
      </c>
      <c r="D210" s="27" t="s">
        <v>211</v>
      </c>
      <c r="E210" s="27" t="s">
        <v>34</v>
      </c>
      <c r="F210" s="27" t="s">
        <v>257</v>
      </c>
      <c r="G210" s="33">
        <v>327800.03</v>
      </c>
      <c r="H210" s="33">
        <v>327800.03</v>
      </c>
      <c r="I210" s="33">
        <v>9297</v>
      </c>
      <c r="J210" s="33">
        <v>712</v>
      </c>
      <c r="K210" s="33">
        <v>7000</v>
      </c>
      <c r="L210" s="33">
        <v>1</v>
      </c>
      <c r="M210" s="33">
        <v>1</v>
      </c>
      <c r="N210" s="33">
        <v>290689.49</v>
      </c>
      <c r="O210" s="33">
        <v>1717.5</v>
      </c>
      <c r="P210" s="33">
        <v>3778</v>
      </c>
    </row>
    <row r="211" spans="1:16">
      <c r="A211" s="27" t="s">
        <v>279</v>
      </c>
      <c r="B211" s="31">
        <v>202512</v>
      </c>
      <c r="C211" s="27" t="s">
        <v>55</v>
      </c>
      <c r="D211" s="27" t="s">
        <v>211</v>
      </c>
      <c r="E211" s="27" t="s">
        <v>34</v>
      </c>
      <c r="F211" s="27" t="s">
        <v>257</v>
      </c>
      <c r="G211" s="33">
        <v>372581.93</v>
      </c>
      <c r="H211" s="33">
        <v>372581.93</v>
      </c>
      <c r="I211" s="33">
        <v>9648</v>
      </c>
      <c r="J211" s="33">
        <v>792</v>
      </c>
      <c r="K211" s="33">
        <v>7000</v>
      </c>
      <c r="L211" s="33">
        <v>1</v>
      </c>
      <c r="M211" s="33">
        <v>1</v>
      </c>
      <c r="N211" s="33">
        <v>335157.14</v>
      </c>
      <c r="O211" s="33">
        <v>2135</v>
      </c>
      <c r="P211" s="33">
        <v>3929</v>
      </c>
    </row>
    <row r="212" spans="1:16">
      <c r="A212" s="27" t="s">
        <v>279</v>
      </c>
      <c r="B212" s="31">
        <v>202601</v>
      </c>
      <c r="C212" s="27" t="s">
        <v>55</v>
      </c>
      <c r="D212" s="27" t="s">
        <v>211</v>
      </c>
      <c r="E212" s="27" t="s">
        <v>34</v>
      </c>
      <c r="F212" s="27" t="s">
        <v>257</v>
      </c>
      <c r="G212" s="33">
        <v>192903.25</v>
      </c>
      <c r="H212" s="33">
        <v>192903.25</v>
      </c>
      <c r="I212" s="33">
        <v>5022</v>
      </c>
      <c r="J212" s="33">
        <v>416</v>
      </c>
      <c r="K212" s="33">
        <v>7000</v>
      </c>
      <c r="L212" s="33">
        <v>1</v>
      </c>
      <c r="M212" s="33">
        <v>1</v>
      </c>
      <c r="N212" s="33">
        <v>171098.07</v>
      </c>
      <c r="O212" s="33">
        <v>1081.6</v>
      </c>
      <c r="P212" s="33">
        <v>2018</v>
      </c>
    </row>
    <row r="213" spans="1:16">
      <c r="A213" s="27" t="s">
        <v>279</v>
      </c>
      <c r="B213" s="31">
        <v>202602</v>
      </c>
      <c r="C213" s="27" t="s">
        <v>55</v>
      </c>
      <c r="D213" s="27" t="s">
        <v>211</v>
      </c>
      <c r="E213" s="27" t="s">
        <v>34</v>
      </c>
      <c r="F213" s="27" t="s">
        <v>257</v>
      </c>
      <c r="G213" s="33">
        <v>185503.85</v>
      </c>
      <c r="H213" s="33">
        <v>185503.85</v>
      </c>
      <c r="I213" s="33">
        <v>4758</v>
      </c>
      <c r="J213" s="33">
        <v>366</v>
      </c>
      <c r="K213" s="33">
        <v>7000</v>
      </c>
      <c r="L213" s="33">
        <v>1</v>
      </c>
      <c r="M213" s="33">
        <v>1</v>
      </c>
      <c r="N213" s="33">
        <v>177050.36</v>
      </c>
      <c r="O213" s="33">
        <v>1069.6</v>
      </c>
      <c r="P213" s="33">
        <v>1941</v>
      </c>
    </row>
    <row r="214" spans="1:16">
      <c r="A214" s="27" t="s">
        <v>279</v>
      </c>
      <c r="B214" s="31">
        <v>202603</v>
      </c>
      <c r="C214" s="27" t="s">
        <v>55</v>
      </c>
      <c r="D214" s="27" t="s">
        <v>211</v>
      </c>
      <c r="E214" s="27" t="s">
        <v>34</v>
      </c>
      <c r="F214" s="27" t="s">
        <v>257</v>
      </c>
      <c r="G214" s="33">
        <v>255426.61</v>
      </c>
      <c r="H214" s="33">
        <v>255426.61</v>
      </c>
      <c r="I214" s="33">
        <v>6620</v>
      </c>
      <c r="J214" s="33">
        <v>379</v>
      </c>
      <c r="K214" s="33">
        <v>7000</v>
      </c>
      <c r="L214" s="33">
        <v>1</v>
      </c>
      <c r="M214" s="33">
        <v>1</v>
      </c>
      <c r="N214" s="33">
        <v>221618.18</v>
      </c>
      <c r="O214" s="33">
        <v>1487.8</v>
      </c>
      <c r="P214" s="33">
        <v>2675</v>
      </c>
    </row>
    <row r="215" spans="1:16">
      <c r="A215" s="27" t="s">
        <v>279</v>
      </c>
      <c r="B215" s="31">
        <v>202604</v>
      </c>
      <c r="C215" s="27" t="s">
        <v>55</v>
      </c>
      <c r="D215" s="27" t="s">
        <v>211</v>
      </c>
      <c r="E215" s="27" t="s">
        <v>34</v>
      </c>
      <c r="F215" s="27" t="s">
        <v>257</v>
      </c>
      <c r="G215" s="33">
        <v>308528.22</v>
      </c>
      <c r="H215" s="33">
        <v>308528.22</v>
      </c>
      <c r="I215" s="33">
        <v>8155</v>
      </c>
      <c r="J215" s="33">
        <v>621</v>
      </c>
      <c r="K215" s="33">
        <v>7000</v>
      </c>
      <c r="L215" s="33">
        <v>1</v>
      </c>
      <c r="M215" s="33">
        <v>1</v>
      </c>
      <c r="N215" s="33">
        <v>261935.16</v>
      </c>
      <c r="O215" s="33">
        <v>1660.4</v>
      </c>
      <c r="P215" s="33">
        <v>3264</v>
      </c>
    </row>
    <row r="216" spans="1:16">
      <c r="A216" s="27" t="s">
        <v>279</v>
      </c>
      <c r="B216" s="31">
        <v>202605</v>
      </c>
      <c r="C216" s="27" t="s">
        <v>55</v>
      </c>
      <c r="D216" s="27" t="s">
        <v>211</v>
      </c>
      <c r="E216" s="27" t="s">
        <v>34</v>
      </c>
      <c r="F216" s="27" t="s">
        <v>257</v>
      </c>
      <c r="G216" s="33">
        <v>312375.85</v>
      </c>
      <c r="H216" s="33">
        <v>312375.85</v>
      </c>
      <c r="I216" s="33">
        <v>7531</v>
      </c>
      <c r="J216" s="33">
        <v>659</v>
      </c>
      <c r="K216" s="33">
        <v>7000</v>
      </c>
      <c r="L216" s="33">
        <v>1</v>
      </c>
      <c r="M216" s="33">
        <v>1</v>
      </c>
      <c r="N216" s="33">
        <v>288140.65</v>
      </c>
      <c r="O216" s="33">
        <v>1830.3</v>
      </c>
      <c r="P216" s="33">
        <v>3058</v>
      </c>
    </row>
    <row r="217" spans="1:16">
      <c r="A217" s="27" t="s">
        <v>279</v>
      </c>
      <c r="B217" s="31">
        <v>202606</v>
      </c>
      <c r="C217" s="27" t="s">
        <v>55</v>
      </c>
      <c r="D217" s="27" t="s">
        <v>211</v>
      </c>
      <c r="E217" s="27" t="s">
        <v>34</v>
      </c>
      <c r="F217" s="27" t="s">
        <v>257</v>
      </c>
      <c r="G217" s="33">
        <v>348205.3</v>
      </c>
      <c r="H217" s="33">
        <v>348205.3</v>
      </c>
      <c r="I217" s="33">
        <v>8682</v>
      </c>
      <c r="J217" s="33">
        <v>693</v>
      </c>
      <c r="K217" s="33">
        <v>7000</v>
      </c>
      <c r="L217" s="33">
        <v>1</v>
      </c>
      <c r="M217" s="33">
        <v>1</v>
      </c>
      <c r="N217" s="33">
        <v>282730.61</v>
      </c>
      <c r="O217" s="33">
        <v>2133</v>
      </c>
      <c r="P217" s="33">
        <v>3588</v>
      </c>
    </row>
    <row r="218" spans="1:16">
      <c r="A218" s="27" t="s">
        <v>279</v>
      </c>
      <c r="B218" s="31">
        <v>202607</v>
      </c>
      <c r="C218" s="27" t="s">
        <v>55</v>
      </c>
      <c r="D218" s="27" t="s">
        <v>211</v>
      </c>
      <c r="E218" s="27" t="s">
        <v>34</v>
      </c>
      <c r="F218" s="27" t="s">
        <v>257</v>
      </c>
      <c r="G218" s="33">
        <v>307911.65</v>
      </c>
      <c r="H218" s="33">
        <v>307911.65</v>
      </c>
      <c r="I218" s="33">
        <v>7939</v>
      </c>
      <c r="J218" s="33">
        <v>663</v>
      </c>
      <c r="K218" s="33">
        <v>7000</v>
      </c>
      <c r="L218" s="33">
        <v>1</v>
      </c>
      <c r="M218" s="33">
        <v>1</v>
      </c>
      <c r="N218" s="33">
        <v>252480.39</v>
      </c>
      <c r="O218" s="33">
        <v>1709.6</v>
      </c>
      <c r="P218" s="33">
        <v>3219</v>
      </c>
    </row>
    <row r="219" spans="1:16">
      <c r="A219" s="27" t="s">
        <v>282</v>
      </c>
      <c r="B219" s="31">
        <v>202408</v>
      </c>
      <c r="C219" s="27" t="s">
        <v>55</v>
      </c>
      <c r="D219" s="27" t="s">
        <v>211</v>
      </c>
      <c r="E219" s="27" t="s">
        <v>34</v>
      </c>
      <c r="F219" s="27" t="s">
        <v>257</v>
      </c>
      <c r="G219" s="33">
        <v>267124.41</v>
      </c>
      <c r="H219" s="33">
        <v>0</v>
      </c>
      <c r="I219" s="33">
        <v>6502</v>
      </c>
      <c r="J219" s="33">
        <v>516</v>
      </c>
      <c r="K219" s="33">
        <v>9500</v>
      </c>
      <c r="L219" s="33">
        <v>1</v>
      </c>
      <c r="M219" s="33">
        <v>0</v>
      </c>
      <c r="N219" s="33">
        <v>298988.5</v>
      </c>
      <c r="O219" s="33">
        <v>1590.9</v>
      </c>
      <c r="P219" s="33">
        <v>2803</v>
      </c>
    </row>
    <row r="220" spans="1:16">
      <c r="A220" s="27" t="s">
        <v>282</v>
      </c>
      <c r="B220" s="31">
        <v>202409</v>
      </c>
      <c r="C220" s="27" t="s">
        <v>55</v>
      </c>
      <c r="D220" s="27" t="s">
        <v>211</v>
      </c>
      <c r="E220" s="27" t="s">
        <v>34</v>
      </c>
      <c r="F220" s="27" t="s">
        <v>257</v>
      </c>
      <c r="G220" s="33">
        <v>259185.92</v>
      </c>
      <c r="H220" s="33">
        <v>0</v>
      </c>
      <c r="I220" s="33">
        <v>6528</v>
      </c>
      <c r="J220" s="33">
        <v>469</v>
      </c>
      <c r="K220" s="33">
        <v>9500</v>
      </c>
      <c r="L220" s="33">
        <v>1</v>
      </c>
      <c r="M220" s="33">
        <v>0</v>
      </c>
      <c r="N220" s="33">
        <v>288741.19</v>
      </c>
      <c r="O220" s="33">
        <v>1559.7</v>
      </c>
      <c r="P220" s="33">
        <v>2812</v>
      </c>
    </row>
    <row r="221" spans="1:16">
      <c r="A221" s="27" t="s">
        <v>282</v>
      </c>
      <c r="B221" s="31">
        <v>202410</v>
      </c>
      <c r="C221" s="27" t="s">
        <v>55</v>
      </c>
      <c r="D221" s="27" t="s">
        <v>211</v>
      </c>
      <c r="E221" s="27" t="s">
        <v>34</v>
      </c>
      <c r="F221" s="27" t="s">
        <v>257</v>
      </c>
      <c r="G221" s="33">
        <v>291764.31</v>
      </c>
      <c r="H221" s="33">
        <v>0</v>
      </c>
      <c r="I221" s="33">
        <v>7624</v>
      </c>
      <c r="J221" s="33">
        <v>543</v>
      </c>
      <c r="K221" s="33">
        <v>9500</v>
      </c>
      <c r="L221" s="33">
        <v>1</v>
      </c>
      <c r="M221" s="33">
        <v>0</v>
      </c>
      <c r="N221" s="33">
        <v>318544.85</v>
      </c>
      <c r="O221" s="33">
        <v>1718.7</v>
      </c>
      <c r="P221" s="33">
        <v>3057</v>
      </c>
    </row>
    <row r="222" spans="1:16">
      <c r="A222" s="27" t="s">
        <v>282</v>
      </c>
      <c r="B222" s="31">
        <v>202411</v>
      </c>
      <c r="C222" s="27" t="s">
        <v>55</v>
      </c>
      <c r="D222" s="27" t="s">
        <v>211</v>
      </c>
      <c r="E222" s="27" t="s">
        <v>34</v>
      </c>
      <c r="F222" s="27" t="s">
        <v>257</v>
      </c>
      <c r="G222" s="33">
        <v>328486.13</v>
      </c>
      <c r="H222" s="33">
        <v>0</v>
      </c>
      <c r="I222" s="33">
        <v>8125</v>
      </c>
      <c r="J222" s="33">
        <v>586</v>
      </c>
      <c r="K222" s="33">
        <v>9500</v>
      </c>
      <c r="L222" s="33">
        <v>1</v>
      </c>
      <c r="M222" s="33">
        <v>0</v>
      </c>
      <c r="N222" s="33">
        <v>386106.86</v>
      </c>
      <c r="O222" s="33">
        <v>1726.1</v>
      </c>
      <c r="P222" s="33">
        <v>3309</v>
      </c>
    </row>
    <row r="223" spans="1:16">
      <c r="A223" s="27" t="s">
        <v>282</v>
      </c>
      <c r="B223" s="31">
        <v>202412</v>
      </c>
      <c r="C223" s="27" t="s">
        <v>55</v>
      </c>
      <c r="D223" s="27" t="s">
        <v>211</v>
      </c>
      <c r="E223" s="27" t="s">
        <v>34</v>
      </c>
      <c r="F223" s="27" t="s">
        <v>257</v>
      </c>
      <c r="G223" s="33">
        <v>401224.36</v>
      </c>
      <c r="H223" s="33">
        <v>0</v>
      </c>
      <c r="I223" s="33">
        <v>10320</v>
      </c>
      <c r="J223" s="33">
        <v>678</v>
      </c>
      <c r="K223" s="33">
        <v>9500</v>
      </c>
      <c r="L223" s="33">
        <v>1</v>
      </c>
      <c r="M223" s="33">
        <v>0</v>
      </c>
      <c r="N223" s="33">
        <v>445170.79</v>
      </c>
      <c r="O223" s="33">
        <v>2238.1</v>
      </c>
      <c r="P223" s="33">
        <v>4319</v>
      </c>
    </row>
    <row r="224" spans="1:16">
      <c r="A224" s="27" t="s">
        <v>282</v>
      </c>
      <c r="B224" s="31">
        <v>202501</v>
      </c>
      <c r="C224" s="27" t="s">
        <v>55</v>
      </c>
      <c r="D224" s="27" t="s">
        <v>211</v>
      </c>
      <c r="E224" s="27" t="s">
        <v>34</v>
      </c>
      <c r="F224" s="27" t="s">
        <v>257</v>
      </c>
      <c r="G224" s="33">
        <v>180928.51</v>
      </c>
      <c r="H224" s="33">
        <v>0</v>
      </c>
      <c r="I224" s="33">
        <v>4868</v>
      </c>
      <c r="J224" s="33">
        <v>322</v>
      </c>
      <c r="K224" s="33">
        <v>9500</v>
      </c>
      <c r="L224" s="33">
        <v>1</v>
      </c>
      <c r="M224" s="33">
        <v>0</v>
      </c>
      <c r="N224" s="33">
        <v>227260.15</v>
      </c>
      <c r="O224" s="33">
        <v>1045</v>
      </c>
      <c r="P224" s="33">
        <v>1999</v>
      </c>
    </row>
    <row r="225" spans="1:16">
      <c r="A225" s="27" t="s">
        <v>282</v>
      </c>
      <c r="B225" s="31">
        <v>202502</v>
      </c>
      <c r="C225" s="27" t="s">
        <v>55</v>
      </c>
      <c r="D225" s="27" t="s">
        <v>211</v>
      </c>
      <c r="E225" s="27" t="s">
        <v>34</v>
      </c>
      <c r="F225" s="27" t="s">
        <v>257</v>
      </c>
      <c r="G225" s="33">
        <v>234935.14</v>
      </c>
      <c r="H225" s="33">
        <v>0</v>
      </c>
      <c r="I225" s="33">
        <v>6067</v>
      </c>
      <c r="J225" s="33">
        <v>531</v>
      </c>
      <c r="K225" s="33">
        <v>9500</v>
      </c>
      <c r="L225" s="33">
        <v>1</v>
      </c>
      <c r="M225" s="33">
        <v>0</v>
      </c>
      <c r="N225" s="33">
        <v>235166.25</v>
      </c>
      <c r="O225" s="33">
        <v>1269.5</v>
      </c>
      <c r="P225" s="33">
        <v>2531</v>
      </c>
    </row>
    <row r="226" spans="1:16">
      <c r="A226" s="27" t="s">
        <v>282</v>
      </c>
      <c r="B226" s="31">
        <v>202503</v>
      </c>
      <c r="C226" s="27" t="s">
        <v>55</v>
      </c>
      <c r="D226" s="27" t="s">
        <v>211</v>
      </c>
      <c r="E226" s="27" t="s">
        <v>34</v>
      </c>
      <c r="F226" s="27" t="s">
        <v>257</v>
      </c>
      <c r="G226" s="33">
        <v>263505.11</v>
      </c>
      <c r="H226" s="33">
        <v>0</v>
      </c>
      <c r="I226" s="33">
        <v>7319</v>
      </c>
      <c r="J226" s="33">
        <v>483</v>
      </c>
      <c r="K226" s="33">
        <v>9500</v>
      </c>
      <c r="L226" s="33">
        <v>1</v>
      </c>
      <c r="M226" s="33">
        <v>0</v>
      </c>
      <c r="N226" s="33">
        <v>294363.24</v>
      </c>
      <c r="O226" s="33">
        <v>1485.4</v>
      </c>
      <c r="P226" s="33">
        <v>2779</v>
      </c>
    </row>
    <row r="227" spans="1:16">
      <c r="A227" s="27" t="s">
        <v>282</v>
      </c>
      <c r="B227" s="31">
        <v>202504</v>
      </c>
      <c r="C227" s="27" t="s">
        <v>55</v>
      </c>
      <c r="D227" s="27" t="s">
        <v>211</v>
      </c>
      <c r="E227" s="27" t="s">
        <v>34</v>
      </c>
      <c r="F227" s="27" t="s">
        <v>257</v>
      </c>
      <c r="G227" s="33">
        <v>287760.3</v>
      </c>
      <c r="H227" s="33">
        <v>0</v>
      </c>
      <c r="I227" s="33">
        <v>7282</v>
      </c>
      <c r="J227" s="33">
        <v>626</v>
      </c>
      <c r="K227" s="33">
        <v>9500</v>
      </c>
      <c r="L227" s="33">
        <v>1</v>
      </c>
      <c r="M227" s="33">
        <v>0</v>
      </c>
      <c r="N227" s="33">
        <v>347914.06</v>
      </c>
      <c r="O227" s="33">
        <v>1887.9</v>
      </c>
      <c r="P227" s="33">
        <v>3069</v>
      </c>
    </row>
    <row r="228" spans="1:16">
      <c r="A228" s="27" t="s">
        <v>282</v>
      </c>
      <c r="B228" s="31">
        <v>202505</v>
      </c>
      <c r="C228" s="27" t="s">
        <v>55</v>
      </c>
      <c r="D228" s="27" t="s">
        <v>211</v>
      </c>
      <c r="E228" s="27" t="s">
        <v>34</v>
      </c>
      <c r="F228" s="27" t="s">
        <v>257</v>
      </c>
      <c r="G228" s="33">
        <v>325877.21</v>
      </c>
      <c r="H228" s="33">
        <v>325877.21</v>
      </c>
      <c r="I228" s="33">
        <v>7622</v>
      </c>
      <c r="J228" s="33">
        <v>589</v>
      </c>
      <c r="K228" s="33">
        <v>9500</v>
      </c>
      <c r="L228" s="33">
        <v>1</v>
      </c>
      <c r="M228" s="33">
        <v>1</v>
      </c>
      <c r="N228" s="33">
        <v>382721.37</v>
      </c>
      <c r="O228" s="33">
        <v>1693.1</v>
      </c>
      <c r="P228" s="33">
        <v>3245</v>
      </c>
    </row>
    <row r="229" spans="1:16">
      <c r="A229" s="27" t="s">
        <v>282</v>
      </c>
      <c r="B229" s="31">
        <v>202506</v>
      </c>
      <c r="C229" s="27" t="s">
        <v>55</v>
      </c>
      <c r="D229" s="27" t="s">
        <v>211</v>
      </c>
      <c r="E229" s="27" t="s">
        <v>34</v>
      </c>
      <c r="F229" s="27" t="s">
        <v>257</v>
      </c>
      <c r="G229" s="33">
        <v>330246.83</v>
      </c>
      <c r="H229" s="33">
        <v>330246.83</v>
      </c>
      <c r="I229" s="33">
        <v>8830</v>
      </c>
      <c r="J229" s="33">
        <v>690</v>
      </c>
      <c r="K229" s="33">
        <v>9500</v>
      </c>
      <c r="L229" s="33">
        <v>1</v>
      </c>
      <c r="M229" s="33">
        <v>1</v>
      </c>
      <c r="N229" s="33">
        <v>375535.52</v>
      </c>
      <c r="O229" s="33">
        <v>1820.9</v>
      </c>
      <c r="P229" s="33">
        <v>3447</v>
      </c>
    </row>
    <row r="230" spans="1:16">
      <c r="A230" s="27" t="s">
        <v>282</v>
      </c>
      <c r="B230" s="31">
        <v>202507</v>
      </c>
      <c r="C230" s="27" t="s">
        <v>55</v>
      </c>
      <c r="D230" s="27" t="s">
        <v>211</v>
      </c>
      <c r="E230" s="27" t="s">
        <v>34</v>
      </c>
      <c r="F230" s="27" t="s">
        <v>257</v>
      </c>
      <c r="G230" s="33">
        <v>264927.48</v>
      </c>
      <c r="H230" s="33">
        <v>264927.48</v>
      </c>
      <c r="I230" s="33">
        <v>7217</v>
      </c>
      <c r="J230" s="33">
        <v>564</v>
      </c>
      <c r="K230" s="33">
        <v>9500</v>
      </c>
      <c r="L230" s="33">
        <v>1</v>
      </c>
      <c r="M230" s="33">
        <v>1</v>
      </c>
      <c r="N230" s="33">
        <v>335355.81</v>
      </c>
      <c r="O230" s="33">
        <v>1425</v>
      </c>
      <c r="P230" s="33">
        <v>2790</v>
      </c>
    </row>
    <row r="231" spans="1:16">
      <c r="A231" s="27" t="s">
        <v>282</v>
      </c>
      <c r="B231" s="31">
        <v>202508</v>
      </c>
      <c r="C231" s="27" t="s">
        <v>55</v>
      </c>
      <c r="D231" s="27" t="s">
        <v>211</v>
      </c>
      <c r="E231" s="27" t="s">
        <v>34</v>
      </c>
      <c r="F231" s="27" t="s">
        <v>257</v>
      </c>
      <c r="G231" s="33">
        <v>287081.92</v>
      </c>
      <c r="H231" s="33">
        <v>287081.92</v>
      </c>
      <c r="I231" s="33">
        <v>7548</v>
      </c>
      <c r="J231" s="33">
        <v>598</v>
      </c>
      <c r="K231" s="33">
        <v>9500</v>
      </c>
      <c r="L231" s="33">
        <v>1</v>
      </c>
      <c r="M231" s="33">
        <v>1</v>
      </c>
      <c r="N231" s="33">
        <v>324402.52</v>
      </c>
      <c r="O231" s="33">
        <v>1436.6</v>
      </c>
      <c r="P231" s="33">
        <v>3148</v>
      </c>
    </row>
    <row r="232" spans="1:16">
      <c r="A232" s="27" t="s">
        <v>282</v>
      </c>
      <c r="B232" s="31">
        <v>202509</v>
      </c>
      <c r="C232" s="27" t="s">
        <v>55</v>
      </c>
      <c r="D232" s="27" t="s">
        <v>211</v>
      </c>
      <c r="E232" s="27" t="s">
        <v>34</v>
      </c>
      <c r="F232" s="27" t="s">
        <v>257</v>
      </c>
      <c r="G232" s="33">
        <v>265106.57</v>
      </c>
      <c r="H232" s="33">
        <v>265106.57</v>
      </c>
      <c r="I232" s="33">
        <v>6911</v>
      </c>
      <c r="J232" s="33">
        <v>490</v>
      </c>
      <c r="K232" s="33">
        <v>9500</v>
      </c>
      <c r="L232" s="33">
        <v>1</v>
      </c>
      <c r="M232" s="33">
        <v>1</v>
      </c>
      <c r="N232" s="33">
        <v>313284.19</v>
      </c>
      <c r="O232" s="33">
        <v>1627.2</v>
      </c>
      <c r="P232" s="33">
        <v>2890</v>
      </c>
    </row>
    <row r="233" spans="1:16">
      <c r="A233" s="27" t="s">
        <v>282</v>
      </c>
      <c r="B233" s="31">
        <v>202510</v>
      </c>
      <c r="C233" s="27" t="s">
        <v>55</v>
      </c>
      <c r="D233" s="27" t="s">
        <v>211</v>
      </c>
      <c r="E233" s="27" t="s">
        <v>34</v>
      </c>
      <c r="F233" s="27" t="s">
        <v>257</v>
      </c>
      <c r="G233" s="33">
        <v>276512.91</v>
      </c>
      <c r="H233" s="33">
        <v>276512.91</v>
      </c>
      <c r="I233" s="33">
        <v>6310</v>
      </c>
      <c r="J233" s="33">
        <v>458</v>
      </c>
      <c r="K233" s="33">
        <v>9500</v>
      </c>
      <c r="L233" s="33">
        <v>1</v>
      </c>
      <c r="M233" s="33">
        <v>1</v>
      </c>
      <c r="N233" s="33">
        <v>345621.16</v>
      </c>
      <c r="O233" s="33">
        <v>1501.5</v>
      </c>
      <c r="P233" s="33">
        <v>2718</v>
      </c>
    </row>
    <row r="234" spans="1:16">
      <c r="A234" s="27" t="s">
        <v>282</v>
      </c>
      <c r="B234" s="31">
        <v>202511</v>
      </c>
      <c r="C234" s="27" t="s">
        <v>55</v>
      </c>
      <c r="D234" s="27" t="s">
        <v>211</v>
      </c>
      <c r="E234" s="27" t="s">
        <v>34</v>
      </c>
      <c r="F234" s="27" t="s">
        <v>257</v>
      </c>
      <c r="G234" s="33">
        <v>355593.82</v>
      </c>
      <c r="H234" s="33">
        <v>355593.82</v>
      </c>
      <c r="I234" s="33">
        <v>8313</v>
      </c>
      <c r="J234" s="33">
        <v>678</v>
      </c>
      <c r="K234" s="33">
        <v>9500</v>
      </c>
      <c r="L234" s="33">
        <v>1</v>
      </c>
      <c r="M234" s="33">
        <v>1</v>
      </c>
      <c r="N234" s="33">
        <v>418925.95</v>
      </c>
      <c r="O234" s="33">
        <v>1936</v>
      </c>
      <c r="P234" s="33">
        <v>3489</v>
      </c>
    </row>
    <row r="235" spans="1:16">
      <c r="A235" s="27" t="s">
        <v>282</v>
      </c>
      <c r="B235" s="31">
        <v>202512</v>
      </c>
      <c r="C235" s="27" t="s">
        <v>55</v>
      </c>
      <c r="D235" s="27" t="s">
        <v>211</v>
      </c>
      <c r="E235" s="27" t="s">
        <v>34</v>
      </c>
      <c r="F235" s="27" t="s">
        <v>257</v>
      </c>
      <c r="G235" s="33">
        <v>413778.21</v>
      </c>
      <c r="H235" s="33">
        <v>413778.21</v>
      </c>
      <c r="I235" s="33">
        <v>11297</v>
      </c>
      <c r="J235" s="33">
        <v>825</v>
      </c>
      <c r="K235" s="33">
        <v>9500</v>
      </c>
      <c r="L235" s="33">
        <v>1</v>
      </c>
      <c r="M235" s="33">
        <v>1</v>
      </c>
      <c r="N235" s="33">
        <v>483010.31</v>
      </c>
      <c r="O235" s="33">
        <v>2195.6</v>
      </c>
      <c r="P235" s="33">
        <v>4460</v>
      </c>
    </row>
    <row r="236" spans="1:16">
      <c r="A236" s="27" t="s">
        <v>282</v>
      </c>
      <c r="B236" s="31">
        <v>202601</v>
      </c>
      <c r="C236" s="27" t="s">
        <v>55</v>
      </c>
      <c r="D236" s="27" t="s">
        <v>211</v>
      </c>
      <c r="E236" s="27" t="s">
        <v>34</v>
      </c>
      <c r="F236" s="27" t="s">
        <v>257</v>
      </c>
      <c r="G236" s="33">
        <v>211326.33</v>
      </c>
      <c r="H236" s="33">
        <v>211326.33</v>
      </c>
      <c r="I236" s="33">
        <v>5328</v>
      </c>
      <c r="J236" s="33">
        <v>500</v>
      </c>
      <c r="K236" s="33">
        <v>9500</v>
      </c>
      <c r="L236" s="33">
        <v>1</v>
      </c>
      <c r="M236" s="33">
        <v>1</v>
      </c>
      <c r="N236" s="33">
        <v>246577.26</v>
      </c>
      <c r="O236" s="33">
        <v>1157.8</v>
      </c>
      <c r="P236" s="33">
        <v>2236</v>
      </c>
    </row>
    <row r="237" spans="1:16">
      <c r="A237" s="27" t="s">
        <v>282</v>
      </c>
      <c r="B237" s="31">
        <v>202602</v>
      </c>
      <c r="C237" s="27" t="s">
        <v>55</v>
      </c>
      <c r="D237" s="27" t="s">
        <v>211</v>
      </c>
      <c r="E237" s="27" t="s">
        <v>34</v>
      </c>
      <c r="F237" s="27" t="s">
        <v>257</v>
      </c>
      <c r="G237" s="33">
        <v>238335.1</v>
      </c>
      <c r="H237" s="33">
        <v>238335.1</v>
      </c>
      <c r="I237" s="33">
        <v>5793</v>
      </c>
      <c r="J237" s="33">
        <v>419</v>
      </c>
      <c r="K237" s="33">
        <v>9500</v>
      </c>
      <c r="L237" s="33">
        <v>1</v>
      </c>
      <c r="M237" s="33">
        <v>1</v>
      </c>
      <c r="N237" s="33">
        <v>255155.38</v>
      </c>
      <c r="O237" s="33">
        <v>1324.4</v>
      </c>
      <c r="P237" s="33">
        <v>2267</v>
      </c>
    </row>
    <row r="238" spans="1:16">
      <c r="A238" s="27" t="s">
        <v>282</v>
      </c>
      <c r="B238" s="31">
        <v>202603</v>
      </c>
      <c r="C238" s="27" t="s">
        <v>55</v>
      </c>
      <c r="D238" s="27" t="s">
        <v>211</v>
      </c>
      <c r="E238" s="27" t="s">
        <v>34</v>
      </c>
      <c r="F238" s="27" t="s">
        <v>257</v>
      </c>
      <c r="G238" s="33">
        <v>309291.95</v>
      </c>
      <c r="H238" s="33">
        <v>309291.95</v>
      </c>
      <c r="I238" s="33">
        <v>7570</v>
      </c>
      <c r="J238" s="33">
        <v>589</v>
      </c>
      <c r="K238" s="33">
        <v>9500</v>
      </c>
      <c r="L238" s="33">
        <v>1</v>
      </c>
      <c r="M238" s="33">
        <v>1</v>
      </c>
      <c r="N238" s="33">
        <v>319384.12</v>
      </c>
      <c r="O238" s="33">
        <v>1651.8</v>
      </c>
      <c r="P238" s="33">
        <v>3144</v>
      </c>
    </row>
    <row r="239" spans="1:16">
      <c r="A239" s="27" t="s">
        <v>282</v>
      </c>
      <c r="B239" s="31">
        <v>202604</v>
      </c>
      <c r="C239" s="27" t="s">
        <v>55</v>
      </c>
      <c r="D239" s="27" t="s">
        <v>211</v>
      </c>
      <c r="E239" s="27" t="s">
        <v>34</v>
      </c>
      <c r="F239" s="27" t="s">
        <v>257</v>
      </c>
      <c r="G239" s="33">
        <v>320905.77</v>
      </c>
      <c r="H239" s="33">
        <v>320905.77</v>
      </c>
      <c r="I239" s="33">
        <v>8232</v>
      </c>
      <c r="J239" s="33">
        <v>765</v>
      </c>
      <c r="K239" s="33">
        <v>9500</v>
      </c>
      <c r="L239" s="33">
        <v>1</v>
      </c>
      <c r="M239" s="33">
        <v>1</v>
      </c>
      <c r="N239" s="33">
        <v>377486.76</v>
      </c>
      <c r="O239" s="33">
        <v>1751.7</v>
      </c>
      <c r="P239" s="33">
        <v>3217</v>
      </c>
    </row>
    <row r="240" spans="1:16">
      <c r="A240" s="27" t="s">
        <v>282</v>
      </c>
      <c r="B240" s="31">
        <v>202605</v>
      </c>
      <c r="C240" s="27" t="s">
        <v>55</v>
      </c>
      <c r="D240" s="27" t="s">
        <v>211</v>
      </c>
      <c r="E240" s="27" t="s">
        <v>34</v>
      </c>
      <c r="F240" s="27" t="s">
        <v>257</v>
      </c>
      <c r="G240" s="33">
        <v>376581.36</v>
      </c>
      <c r="H240" s="33">
        <v>376581.36</v>
      </c>
      <c r="I240" s="33">
        <v>9827</v>
      </c>
      <c r="J240" s="33">
        <v>669</v>
      </c>
      <c r="K240" s="33">
        <v>9500</v>
      </c>
      <c r="L240" s="33">
        <v>1</v>
      </c>
      <c r="M240" s="33">
        <v>1</v>
      </c>
      <c r="N240" s="33">
        <v>415252.69</v>
      </c>
      <c r="O240" s="33">
        <v>2002</v>
      </c>
      <c r="P240" s="33">
        <v>3925</v>
      </c>
    </row>
    <row r="241" spans="1:16">
      <c r="A241" s="27" t="s">
        <v>282</v>
      </c>
      <c r="B241" s="31">
        <v>202606</v>
      </c>
      <c r="C241" s="27" t="s">
        <v>55</v>
      </c>
      <c r="D241" s="27" t="s">
        <v>211</v>
      </c>
      <c r="E241" s="27" t="s">
        <v>34</v>
      </c>
      <c r="F241" s="27" t="s">
        <v>257</v>
      </c>
      <c r="G241" s="33">
        <v>341963.63</v>
      </c>
      <c r="H241" s="33">
        <v>341963.63</v>
      </c>
      <c r="I241" s="33">
        <v>9145</v>
      </c>
      <c r="J241" s="33">
        <v>696</v>
      </c>
      <c r="K241" s="33">
        <v>9500</v>
      </c>
      <c r="L241" s="33">
        <v>1</v>
      </c>
      <c r="M241" s="33">
        <v>1</v>
      </c>
      <c r="N241" s="33">
        <v>407456.04</v>
      </c>
      <c r="O241" s="33">
        <v>1936.4</v>
      </c>
      <c r="P241" s="33">
        <v>3554</v>
      </c>
    </row>
    <row r="242" spans="1:16">
      <c r="A242" s="27" t="s">
        <v>282</v>
      </c>
      <c r="B242" s="31">
        <v>202607</v>
      </c>
      <c r="C242" s="27" t="s">
        <v>55</v>
      </c>
      <c r="D242" s="27" t="s">
        <v>211</v>
      </c>
      <c r="E242" s="27" t="s">
        <v>34</v>
      </c>
      <c r="F242" s="27" t="s">
        <v>257</v>
      </c>
      <c r="G242" s="33">
        <v>307842.94</v>
      </c>
      <c r="H242" s="33">
        <v>307842.94</v>
      </c>
      <c r="I242" s="33">
        <v>7300</v>
      </c>
      <c r="J242" s="33">
        <v>640</v>
      </c>
      <c r="K242" s="33">
        <v>9500</v>
      </c>
      <c r="L242" s="33">
        <v>1</v>
      </c>
      <c r="M242" s="33">
        <v>1</v>
      </c>
      <c r="N242" s="33">
        <v>363861.05</v>
      </c>
      <c r="O242" s="33">
        <v>1781.6</v>
      </c>
      <c r="P242" s="33">
        <v>3066</v>
      </c>
    </row>
    <row r="243" spans="1:16">
      <c r="A243" s="27" t="s">
        <v>285</v>
      </c>
      <c r="B243" s="31">
        <v>202408</v>
      </c>
      <c r="C243" s="27" t="s">
        <v>55</v>
      </c>
      <c r="D243" s="27" t="s">
        <v>211</v>
      </c>
      <c r="E243" s="27" t="s">
        <v>34</v>
      </c>
      <c r="F243" s="27" t="s">
        <v>257</v>
      </c>
      <c r="G243" s="33">
        <v>208912.9</v>
      </c>
      <c r="H243" s="33">
        <v>208912.9</v>
      </c>
      <c r="I243" s="33">
        <v>5020</v>
      </c>
      <c r="J243" s="33">
        <v>391</v>
      </c>
      <c r="K243" s="33">
        <v>11500</v>
      </c>
      <c r="L243" s="33">
        <v>1</v>
      </c>
      <c r="M243" s="33">
        <v>1</v>
      </c>
      <c r="N243" s="33">
        <v>353154.57</v>
      </c>
      <c r="O243" s="33">
        <v>1163.6</v>
      </c>
      <c r="P243" s="33">
        <v>2022</v>
      </c>
    </row>
    <row r="244" spans="1:16">
      <c r="A244" s="27" t="s">
        <v>285</v>
      </c>
      <c r="B244" s="31">
        <v>202409</v>
      </c>
      <c r="C244" s="27" t="s">
        <v>55</v>
      </c>
      <c r="D244" s="27" t="s">
        <v>211</v>
      </c>
      <c r="E244" s="27" t="s">
        <v>34</v>
      </c>
      <c r="F244" s="27" t="s">
        <v>257</v>
      </c>
      <c r="G244" s="33">
        <v>229836.96</v>
      </c>
      <c r="H244" s="33">
        <v>229836.96</v>
      </c>
      <c r="I244" s="33">
        <v>6051</v>
      </c>
      <c r="J244" s="33">
        <v>478</v>
      </c>
      <c r="K244" s="33">
        <v>11500</v>
      </c>
      <c r="L244" s="33">
        <v>1</v>
      </c>
      <c r="M244" s="33">
        <v>1</v>
      </c>
      <c r="N244" s="33">
        <v>341050.81</v>
      </c>
      <c r="O244" s="33">
        <v>1343.8</v>
      </c>
      <c r="P244" s="33">
        <v>2545</v>
      </c>
    </row>
    <row r="245" spans="1:16">
      <c r="A245" s="27" t="s">
        <v>285</v>
      </c>
      <c r="B245" s="31">
        <v>202410</v>
      </c>
      <c r="C245" s="27" t="s">
        <v>55</v>
      </c>
      <c r="D245" s="27" t="s">
        <v>211</v>
      </c>
      <c r="E245" s="27" t="s">
        <v>34</v>
      </c>
      <c r="F245" s="27" t="s">
        <v>257</v>
      </c>
      <c r="G245" s="33">
        <v>249166.94</v>
      </c>
      <c r="H245" s="33">
        <v>249166.94</v>
      </c>
      <c r="I245" s="33">
        <v>6865</v>
      </c>
      <c r="J245" s="33">
        <v>514</v>
      </c>
      <c r="K245" s="33">
        <v>11500</v>
      </c>
      <c r="L245" s="33">
        <v>1</v>
      </c>
      <c r="M245" s="33">
        <v>1</v>
      </c>
      <c r="N245" s="33">
        <v>376253.84</v>
      </c>
      <c r="O245" s="33">
        <v>1377.9</v>
      </c>
      <c r="P245" s="33">
        <v>2767</v>
      </c>
    </row>
    <row r="246" spans="1:16">
      <c r="A246" s="27" t="s">
        <v>285</v>
      </c>
      <c r="B246" s="31">
        <v>202411</v>
      </c>
      <c r="C246" s="27" t="s">
        <v>55</v>
      </c>
      <c r="D246" s="27" t="s">
        <v>211</v>
      </c>
      <c r="E246" s="27" t="s">
        <v>34</v>
      </c>
      <c r="F246" s="27" t="s">
        <v>257</v>
      </c>
      <c r="G246" s="33">
        <v>291623.14</v>
      </c>
      <c r="H246" s="33">
        <v>291623.14</v>
      </c>
      <c r="I246" s="33">
        <v>7237</v>
      </c>
      <c r="J246" s="33">
        <v>495</v>
      </c>
      <c r="K246" s="33">
        <v>11500</v>
      </c>
      <c r="L246" s="33">
        <v>1</v>
      </c>
      <c r="M246" s="33">
        <v>1</v>
      </c>
      <c r="N246" s="33">
        <v>456055.69</v>
      </c>
      <c r="O246" s="33">
        <v>1663.9</v>
      </c>
      <c r="P246" s="33">
        <v>2862</v>
      </c>
    </row>
    <row r="247" spans="1:16">
      <c r="A247" s="27" t="s">
        <v>285</v>
      </c>
      <c r="B247" s="31">
        <v>202412</v>
      </c>
      <c r="C247" s="27" t="s">
        <v>55</v>
      </c>
      <c r="D247" s="27" t="s">
        <v>211</v>
      </c>
      <c r="E247" s="27" t="s">
        <v>34</v>
      </c>
      <c r="F247" s="27" t="s">
        <v>257</v>
      </c>
      <c r="G247" s="33">
        <v>320152.59</v>
      </c>
      <c r="H247" s="33">
        <v>320152.59</v>
      </c>
      <c r="I247" s="33">
        <v>7898</v>
      </c>
      <c r="J247" s="33">
        <v>568</v>
      </c>
      <c r="K247" s="33">
        <v>11500</v>
      </c>
      <c r="L247" s="33">
        <v>1</v>
      </c>
      <c r="M247" s="33">
        <v>1</v>
      </c>
      <c r="N247" s="33">
        <v>525819.9</v>
      </c>
      <c r="O247" s="33">
        <v>1795.8</v>
      </c>
      <c r="P247" s="33">
        <v>3243</v>
      </c>
    </row>
    <row r="248" spans="1:16">
      <c r="A248" s="27" t="s">
        <v>285</v>
      </c>
      <c r="B248" s="31">
        <v>202501</v>
      </c>
      <c r="C248" s="27" t="s">
        <v>55</v>
      </c>
      <c r="D248" s="27" t="s">
        <v>211</v>
      </c>
      <c r="E248" s="27" t="s">
        <v>34</v>
      </c>
      <c r="F248" s="27" t="s">
        <v>257</v>
      </c>
      <c r="G248" s="33">
        <v>157954.46</v>
      </c>
      <c r="H248" s="33">
        <v>157954.46</v>
      </c>
      <c r="I248" s="33">
        <v>3840</v>
      </c>
      <c r="J248" s="33">
        <v>256</v>
      </c>
      <c r="K248" s="33">
        <v>11500</v>
      </c>
      <c r="L248" s="33">
        <v>1</v>
      </c>
      <c r="M248" s="33">
        <v>1</v>
      </c>
      <c r="N248" s="33">
        <v>268431.6</v>
      </c>
      <c r="O248" s="33">
        <v>947.2</v>
      </c>
      <c r="P248" s="33">
        <v>1592</v>
      </c>
    </row>
    <row r="249" spans="1:16">
      <c r="A249" s="27" t="s">
        <v>285</v>
      </c>
      <c r="B249" s="31">
        <v>202502</v>
      </c>
      <c r="C249" s="27" t="s">
        <v>55</v>
      </c>
      <c r="D249" s="27" t="s">
        <v>211</v>
      </c>
      <c r="E249" s="27" t="s">
        <v>34</v>
      </c>
      <c r="F249" s="27" t="s">
        <v>257</v>
      </c>
      <c r="G249" s="33">
        <v>184058.31</v>
      </c>
      <c r="H249" s="33">
        <v>184058.31</v>
      </c>
      <c r="I249" s="33">
        <v>4387</v>
      </c>
      <c r="J249" s="33">
        <v>350</v>
      </c>
      <c r="K249" s="33">
        <v>11500</v>
      </c>
      <c r="L249" s="33">
        <v>1</v>
      </c>
      <c r="M249" s="33">
        <v>1</v>
      </c>
      <c r="N249" s="33">
        <v>277770.01</v>
      </c>
      <c r="O249" s="33">
        <v>1084.2</v>
      </c>
      <c r="P249" s="33">
        <v>1894</v>
      </c>
    </row>
    <row r="250" spans="1:16">
      <c r="A250" s="27" t="s">
        <v>285</v>
      </c>
      <c r="B250" s="31">
        <v>202503</v>
      </c>
      <c r="C250" s="27" t="s">
        <v>55</v>
      </c>
      <c r="D250" s="27" t="s">
        <v>211</v>
      </c>
      <c r="E250" s="27" t="s">
        <v>34</v>
      </c>
      <c r="F250" s="27" t="s">
        <v>257</v>
      </c>
      <c r="G250" s="33">
        <v>229434.35</v>
      </c>
      <c r="H250" s="33">
        <v>229434.35</v>
      </c>
      <c r="I250" s="33">
        <v>5626</v>
      </c>
      <c r="J250" s="33">
        <v>464</v>
      </c>
      <c r="K250" s="33">
        <v>11500</v>
      </c>
      <c r="L250" s="33">
        <v>1</v>
      </c>
      <c r="M250" s="33">
        <v>1</v>
      </c>
      <c r="N250" s="33">
        <v>347691.39</v>
      </c>
      <c r="O250" s="33">
        <v>1253.9</v>
      </c>
      <c r="P250" s="33">
        <v>2338</v>
      </c>
    </row>
    <row r="251" spans="1:16">
      <c r="A251" s="27" t="s">
        <v>285</v>
      </c>
      <c r="B251" s="31">
        <v>202504</v>
      </c>
      <c r="C251" s="27" t="s">
        <v>55</v>
      </c>
      <c r="D251" s="27" t="s">
        <v>211</v>
      </c>
      <c r="E251" s="27" t="s">
        <v>34</v>
      </c>
      <c r="F251" s="27" t="s">
        <v>257</v>
      </c>
      <c r="G251" s="33">
        <v>249277.39</v>
      </c>
      <c r="H251" s="33">
        <v>249277.39</v>
      </c>
      <c r="I251" s="33">
        <v>7058</v>
      </c>
      <c r="J251" s="33">
        <v>488</v>
      </c>
      <c r="K251" s="33">
        <v>11500</v>
      </c>
      <c r="L251" s="33">
        <v>1</v>
      </c>
      <c r="M251" s="33">
        <v>1</v>
      </c>
      <c r="N251" s="33">
        <v>410943.71</v>
      </c>
      <c r="O251" s="33">
        <v>1297.3</v>
      </c>
      <c r="P251" s="33">
        <v>2700</v>
      </c>
    </row>
    <row r="252" spans="1:16">
      <c r="A252" s="27" t="s">
        <v>285</v>
      </c>
      <c r="B252" s="31">
        <v>202505</v>
      </c>
      <c r="C252" s="27" t="s">
        <v>55</v>
      </c>
      <c r="D252" s="27" t="s">
        <v>211</v>
      </c>
      <c r="E252" s="27" t="s">
        <v>34</v>
      </c>
      <c r="F252" s="27" t="s">
        <v>257</v>
      </c>
      <c r="G252" s="33">
        <v>280610.59</v>
      </c>
      <c r="H252" s="33">
        <v>280610.59</v>
      </c>
      <c r="I252" s="33">
        <v>7226</v>
      </c>
      <c r="J252" s="33">
        <v>565</v>
      </c>
      <c r="K252" s="33">
        <v>11500</v>
      </c>
      <c r="L252" s="33">
        <v>1</v>
      </c>
      <c r="M252" s="33">
        <v>1</v>
      </c>
      <c r="N252" s="33">
        <v>452056.87</v>
      </c>
      <c r="O252" s="33">
        <v>1539.3</v>
      </c>
      <c r="P252" s="33">
        <v>2825</v>
      </c>
    </row>
    <row r="253" spans="1:16">
      <c r="A253" s="27" t="s">
        <v>285</v>
      </c>
      <c r="B253" s="31">
        <v>202506</v>
      </c>
      <c r="C253" s="27" t="s">
        <v>55</v>
      </c>
      <c r="D253" s="27" t="s">
        <v>211</v>
      </c>
      <c r="E253" s="27" t="s">
        <v>34</v>
      </c>
      <c r="F253" s="27" t="s">
        <v>257</v>
      </c>
      <c r="G253" s="33">
        <v>273527.55</v>
      </c>
      <c r="H253" s="33">
        <v>273527.55</v>
      </c>
      <c r="I253" s="33">
        <v>7423</v>
      </c>
      <c r="J253" s="33">
        <v>538</v>
      </c>
      <c r="K253" s="33">
        <v>11500</v>
      </c>
      <c r="L253" s="33">
        <v>1</v>
      </c>
      <c r="M253" s="33">
        <v>1</v>
      </c>
      <c r="N253" s="33">
        <v>443569.2</v>
      </c>
      <c r="O253" s="33">
        <v>1569.9</v>
      </c>
      <c r="P253" s="33">
        <v>3048</v>
      </c>
    </row>
    <row r="254" spans="1:16">
      <c r="A254" s="27" t="s">
        <v>285</v>
      </c>
      <c r="B254" s="31">
        <v>202507</v>
      </c>
      <c r="C254" s="27" t="s">
        <v>55</v>
      </c>
      <c r="D254" s="27" t="s">
        <v>211</v>
      </c>
      <c r="E254" s="27" t="s">
        <v>34</v>
      </c>
      <c r="F254" s="27" t="s">
        <v>257</v>
      </c>
      <c r="G254" s="33">
        <v>242067.04</v>
      </c>
      <c r="H254" s="33">
        <v>242067.04</v>
      </c>
      <c r="I254" s="33">
        <v>6363</v>
      </c>
      <c r="J254" s="33">
        <v>481</v>
      </c>
      <c r="K254" s="33">
        <v>11500</v>
      </c>
      <c r="L254" s="33">
        <v>1</v>
      </c>
      <c r="M254" s="33">
        <v>1</v>
      </c>
      <c r="N254" s="33">
        <v>396110.35</v>
      </c>
      <c r="O254" s="33">
        <v>1349.1</v>
      </c>
      <c r="P254" s="33">
        <v>2532</v>
      </c>
    </row>
    <row r="255" spans="1:16">
      <c r="A255" s="27" t="s">
        <v>285</v>
      </c>
      <c r="B255" s="31">
        <v>202508</v>
      </c>
      <c r="C255" s="27" t="s">
        <v>55</v>
      </c>
      <c r="D255" s="27" t="s">
        <v>211</v>
      </c>
      <c r="E255" s="27" t="s">
        <v>34</v>
      </c>
      <c r="F255" s="27" t="s">
        <v>257</v>
      </c>
      <c r="G255" s="33">
        <v>248093.6</v>
      </c>
      <c r="H255" s="33">
        <v>248093.6</v>
      </c>
      <c r="I255" s="33">
        <v>6895</v>
      </c>
      <c r="J255" s="33">
        <v>495</v>
      </c>
      <c r="K255" s="33">
        <v>11500</v>
      </c>
      <c r="L255" s="33">
        <v>1</v>
      </c>
      <c r="M255" s="33">
        <v>1</v>
      </c>
      <c r="N255" s="33">
        <v>383172.71</v>
      </c>
      <c r="O255" s="33">
        <v>1441.3</v>
      </c>
      <c r="P255" s="33">
        <v>2554</v>
      </c>
    </row>
    <row r="256" spans="1:16">
      <c r="A256" s="27" t="s">
        <v>285</v>
      </c>
      <c r="B256" s="31">
        <v>202509</v>
      </c>
      <c r="C256" s="27" t="s">
        <v>55</v>
      </c>
      <c r="D256" s="27" t="s">
        <v>211</v>
      </c>
      <c r="E256" s="27" t="s">
        <v>34</v>
      </c>
      <c r="F256" s="27" t="s">
        <v>257</v>
      </c>
      <c r="G256" s="33">
        <v>222695.06</v>
      </c>
      <c r="H256" s="33">
        <v>222695.06</v>
      </c>
      <c r="I256" s="33">
        <v>5502</v>
      </c>
      <c r="J256" s="33">
        <v>482</v>
      </c>
      <c r="K256" s="33">
        <v>11500</v>
      </c>
      <c r="L256" s="33">
        <v>1</v>
      </c>
      <c r="M256" s="33">
        <v>1</v>
      </c>
      <c r="N256" s="33">
        <v>370040.13</v>
      </c>
      <c r="O256" s="33">
        <v>1332</v>
      </c>
      <c r="P256" s="33">
        <v>2334</v>
      </c>
    </row>
    <row r="257" spans="1:16">
      <c r="A257" s="27" t="s">
        <v>285</v>
      </c>
      <c r="B257" s="31">
        <v>202510</v>
      </c>
      <c r="C257" s="27" t="s">
        <v>55</v>
      </c>
      <c r="D257" s="27" t="s">
        <v>211</v>
      </c>
      <c r="E257" s="27" t="s">
        <v>34</v>
      </c>
      <c r="F257" s="27" t="s">
        <v>257</v>
      </c>
      <c r="G257" s="33">
        <v>250532.5</v>
      </c>
      <c r="H257" s="33">
        <v>250532.5</v>
      </c>
      <c r="I257" s="33">
        <v>6420</v>
      </c>
      <c r="J257" s="33">
        <v>526</v>
      </c>
      <c r="K257" s="33">
        <v>11500</v>
      </c>
      <c r="L257" s="33">
        <v>1</v>
      </c>
      <c r="M257" s="33">
        <v>1</v>
      </c>
      <c r="N257" s="33">
        <v>408235.41</v>
      </c>
      <c r="O257" s="33">
        <v>1299.5</v>
      </c>
      <c r="P257" s="33">
        <v>2672</v>
      </c>
    </row>
    <row r="258" spans="1:16">
      <c r="A258" s="27" t="s">
        <v>285</v>
      </c>
      <c r="B258" s="31">
        <v>202511</v>
      </c>
      <c r="C258" s="27" t="s">
        <v>55</v>
      </c>
      <c r="D258" s="27" t="s">
        <v>211</v>
      </c>
      <c r="E258" s="27" t="s">
        <v>34</v>
      </c>
      <c r="F258" s="27" t="s">
        <v>257</v>
      </c>
      <c r="G258" s="33">
        <v>311569.64</v>
      </c>
      <c r="H258" s="33">
        <v>311569.64</v>
      </c>
      <c r="I258" s="33">
        <v>8012</v>
      </c>
      <c r="J258" s="33">
        <v>550</v>
      </c>
      <c r="K258" s="33">
        <v>11500</v>
      </c>
      <c r="L258" s="33">
        <v>1</v>
      </c>
      <c r="M258" s="33">
        <v>1</v>
      </c>
      <c r="N258" s="33">
        <v>494820.42</v>
      </c>
      <c r="O258" s="33">
        <v>1835.9</v>
      </c>
      <c r="P258" s="33">
        <v>3144</v>
      </c>
    </row>
    <row r="259" spans="1:16">
      <c r="A259" s="27" t="s">
        <v>285</v>
      </c>
      <c r="B259" s="31">
        <v>202512</v>
      </c>
      <c r="C259" s="27" t="s">
        <v>55</v>
      </c>
      <c r="D259" s="27" t="s">
        <v>211</v>
      </c>
      <c r="E259" s="27" t="s">
        <v>34</v>
      </c>
      <c r="F259" s="27" t="s">
        <v>257</v>
      </c>
      <c r="G259" s="33">
        <v>366689.21</v>
      </c>
      <c r="H259" s="33">
        <v>366689.21</v>
      </c>
      <c r="I259" s="33">
        <v>9478</v>
      </c>
      <c r="J259" s="33">
        <v>648</v>
      </c>
      <c r="K259" s="33">
        <v>11500</v>
      </c>
      <c r="L259" s="33">
        <v>1</v>
      </c>
      <c r="M259" s="33">
        <v>1</v>
      </c>
      <c r="N259" s="33">
        <v>570514.59</v>
      </c>
      <c r="O259" s="33">
        <v>2207.7</v>
      </c>
      <c r="P259" s="33">
        <v>3897</v>
      </c>
    </row>
    <row r="260" spans="1:16">
      <c r="A260" s="27" t="s">
        <v>285</v>
      </c>
      <c r="B260" s="31">
        <v>202601</v>
      </c>
      <c r="C260" s="27" t="s">
        <v>55</v>
      </c>
      <c r="D260" s="27" t="s">
        <v>211</v>
      </c>
      <c r="E260" s="27" t="s">
        <v>34</v>
      </c>
      <c r="F260" s="27" t="s">
        <v>257</v>
      </c>
      <c r="G260" s="33">
        <v>195542.38</v>
      </c>
      <c r="H260" s="33">
        <v>195542.38</v>
      </c>
      <c r="I260" s="33">
        <v>5013</v>
      </c>
      <c r="J260" s="33">
        <v>392</v>
      </c>
      <c r="K260" s="33">
        <v>11500</v>
      </c>
      <c r="L260" s="33">
        <v>1</v>
      </c>
      <c r="M260" s="33">
        <v>1</v>
      </c>
      <c r="N260" s="33">
        <v>291248.29</v>
      </c>
      <c r="O260" s="33">
        <v>1165.9</v>
      </c>
      <c r="P260" s="33">
        <v>2126</v>
      </c>
    </row>
    <row r="261" spans="1:16">
      <c r="A261" s="27" t="s">
        <v>285</v>
      </c>
      <c r="B261" s="31">
        <v>202602</v>
      </c>
      <c r="C261" s="27" t="s">
        <v>55</v>
      </c>
      <c r="D261" s="27" t="s">
        <v>211</v>
      </c>
      <c r="E261" s="27" t="s">
        <v>34</v>
      </c>
      <c r="F261" s="27" t="s">
        <v>257</v>
      </c>
      <c r="G261" s="33">
        <v>183928.79</v>
      </c>
      <c r="H261" s="33">
        <v>183928.79</v>
      </c>
      <c r="I261" s="33">
        <v>4873</v>
      </c>
      <c r="J261" s="33">
        <v>339</v>
      </c>
      <c r="K261" s="33">
        <v>11500</v>
      </c>
      <c r="L261" s="33">
        <v>1</v>
      </c>
      <c r="M261" s="33">
        <v>1</v>
      </c>
      <c r="N261" s="33">
        <v>301380.46</v>
      </c>
      <c r="O261" s="33">
        <v>1064</v>
      </c>
      <c r="P261" s="33">
        <v>1867</v>
      </c>
    </row>
    <row r="262" spans="1:16">
      <c r="A262" s="27" t="s">
        <v>285</v>
      </c>
      <c r="B262" s="31">
        <v>202603</v>
      </c>
      <c r="C262" s="27" t="s">
        <v>55</v>
      </c>
      <c r="D262" s="27" t="s">
        <v>211</v>
      </c>
      <c r="E262" s="27" t="s">
        <v>34</v>
      </c>
      <c r="F262" s="27" t="s">
        <v>257</v>
      </c>
      <c r="G262" s="33">
        <v>232640.34</v>
      </c>
      <c r="H262" s="33">
        <v>232640.34</v>
      </c>
      <c r="I262" s="33">
        <v>6077</v>
      </c>
      <c r="J262" s="33">
        <v>437</v>
      </c>
      <c r="K262" s="33">
        <v>11500</v>
      </c>
      <c r="L262" s="33">
        <v>1</v>
      </c>
      <c r="M262" s="33">
        <v>1</v>
      </c>
      <c r="N262" s="33">
        <v>377245.16</v>
      </c>
      <c r="O262" s="33">
        <v>1323.5</v>
      </c>
      <c r="P262" s="33">
        <v>2442</v>
      </c>
    </row>
    <row r="263" spans="1:16">
      <c r="A263" s="27" t="s">
        <v>285</v>
      </c>
      <c r="B263" s="31">
        <v>202604</v>
      </c>
      <c r="C263" s="27" t="s">
        <v>55</v>
      </c>
      <c r="D263" s="27" t="s">
        <v>211</v>
      </c>
      <c r="E263" s="27" t="s">
        <v>34</v>
      </c>
      <c r="F263" s="27" t="s">
        <v>257</v>
      </c>
      <c r="G263" s="33">
        <v>266580.67</v>
      </c>
      <c r="H263" s="33">
        <v>266580.67</v>
      </c>
      <c r="I263" s="33">
        <v>6813</v>
      </c>
      <c r="J263" s="33">
        <v>464</v>
      </c>
      <c r="K263" s="33">
        <v>11500</v>
      </c>
      <c r="L263" s="33">
        <v>1</v>
      </c>
      <c r="M263" s="33">
        <v>1</v>
      </c>
      <c r="N263" s="33">
        <v>445873.93</v>
      </c>
      <c r="O263" s="33">
        <v>1621.5</v>
      </c>
      <c r="P263" s="33">
        <v>2719</v>
      </c>
    </row>
    <row r="264" spans="1:16">
      <c r="A264" s="27" t="s">
        <v>285</v>
      </c>
      <c r="B264" s="31">
        <v>202605</v>
      </c>
      <c r="C264" s="27" t="s">
        <v>55</v>
      </c>
      <c r="D264" s="27" t="s">
        <v>211</v>
      </c>
      <c r="E264" s="27" t="s">
        <v>34</v>
      </c>
      <c r="F264" s="27" t="s">
        <v>257</v>
      </c>
      <c r="G264" s="33">
        <v>332314.18</v>
      </c>
      <c r="H264" s="33">
        <v>332314.18</v>
      </c>
      <c r="I264" s="33">
        <v>8121</v>
      </c>
      <c r="J264" s="33">
        <v>551</v>
      </c>
      <c r="K264" s="33">
        <v>11500</v>
      </c>
      <c r="L264" s="33">
        <v>1</v>
      </c>
      <c r="M264" s="33">
        <v>1</v>
      </c>
      <c r="N264" s="33">
        <v>490481.7</v>
      </c>
      <c r="O264" s="33">
        <v>1843.6</v>
      </c>
      <c r="P264" s="33">
        <v>3459</v>
      </c>
    </row>
    <row r="265" spans="1:16">
      <c r="A265" s="27" t="s">
        <v>285</v>
      </c>
      <c r="B265" s="31">
        <v>202606</v>
      </c>
      <c r="C265" s="27" t="s">
        <v>55</v>
      </c>
      <c r="D265" s="27" t="s">
        <v>211</v>
      </c>
      <c r="E265" s="27" t="s">
        <v>34</v>
      </c>
      <c r="F265" s="27" t="s">
        <v>257</v>
      </c>
      <c r="G265" s="33">
        <v>283153.12</v>
      </c>
      <c r="H265" s="33">
        <v>283153.12</v>
      </c>
      <c r="I265" s="33">
        <v>8129</v>
      </c>
      <c r="J265" s="33">
        <v>499</v>
      </c>
      <c r="K265" s="33">
        <v>11500</v>
      </c>
      <c r="L265" s="33">
        <v>1</v>
      </c>
      <c r="M265" s="33">
        <v>1</v>
      </c>
      <c r="N265" s="33">
        <v>481272.58</v>
      </c>
      <c r="O265" s="33">
        <v>1614.9</v>
      </c>
      <c r="P265" s="33">
        <v>3114</v>
      </c>
    </row>
    <row r="266" spans="1:16">
      <c r="A266" s="27" t="s">
        <v>285</v>
      </c>
      <c r="B266" s="31">
        <v>202607</v>
      </c>
      <c r="C266" s="27" t="s">
        <v>55</v>
      </c>
      <c r="D266" s="27" t="s">
        <v>211</v>
      </c>
      <c r="E266" s="27" t="s">
        <v>34</v>
      </c>
      <c r="F266" s="27" t="s">
        <v>257</v>
      </c>
      <c r="G266" s="33">
        <v>277509.66</v>
      </c>
      <c r="H266" s="33">
        <v>277509.66</v>
      </c>
      <c r="I266" s="33">
        <v>7199</v>
      </c>
      <c r="J266" s="33">
        <v>541</v>
      </c>
      <c r="K266" s="33">
        <v>11500</v>
      </c>
      <c r="L266" s="33">
        <v>1</v>
      </c>
      <c r="M266" s="33">
        <v>1</v>
      </c>
      <c r="N266" s="33">
        <v>429779.73</v>
      </c>
      <c r="O266" s="33">
        <v>1567.1</v>
      </c>
      <c r="P266" s="33">
        <v>2814</v>
      </c>
    </row>
    <row r="267" spans="1:16">
      <c r="A267" s="27" t="s">
        <v>287</v>
      </c>
      <c r="B267" s="31">
        <v>202408</v>
      </c>
      <c r="C267" s="27" t="s">
        <v>55</v>
      </c>
      <c r="D267" s="27" t="s">
        <v>211</v>
      </c>
      <c r="E267" s="27" t="s">
        <v>34</v>
      </c>
      <c r="F267" s="27" t="s">
        <v>289</v>
      </c>
      <c r="G267" s="33">
        <v>970034.47</v>
      </c>
      <c r="H267" s="33">
        <v>970034.47</v>
      </c>
      <c r="I267" s="33">
        <v>18479</v>
      </c>
      <c r="J267" s="33">
        <v>1538</v>
      </c>
      <c r="K267" s="33">
        <v>25100</v>
      </c>
      <c r="L267" s="33">
        <v>1</v>
      </c>
      <c r="M267" s="33">
        <v>1</v>
      </c>
      <c r="N267" s="33">
        <v>909753.2</v>
      </c>
      <c r="O267" s="33">
        <v>4472</v>
      </c>
      <c r="P267" s="33">
        <v>7940</v>
      </c>
    </row>
    <row r="268" spans="1:16">
      <c r="A268" s="27" t="s">
        <v>287</v>
      </c>
      <c r="B268" s="31">
        <v>202409</v>
      </c>
      <c r="C268" s="27" t="s">
        <v>55</v>
      </c>
      <c r="D268" s="27" t="s">
        <v>211</v>
      </c>
      <c r="E268" s="27" t="s">
        <v>34</v>
      </c>
      <c r="F268" s="27" t="s">
        <v>289</v>
      </c>
      <c r="G268" s="33">
        <v>954963.52</v>
      </c>
      <c r="H268" s="33">
        <v>954963.52</v>
      </c>
      <c r="I268" s="33">
        <v>16985</v>
      </c>
      <c r="J268" s="33">
        <v>1616</v>
      </c>
      <c r="K268" s="33">
        <v>25100</v>
      </c>
      <c r="L268" s="33">
        <v>1</v>
      </c>
      <c r="M268" s="33">
        <v>1</v>
      </c>
      <c r="N268" s="33">
        <v>878572.99</v>
      </c>
      <c r="O268" s="33">
        <v>4674.1</v>
      </c>
      <c r="P268" s="33">
        <v>7587</v>
      </c>
    </row>
    <row r="269" spans="1:16">
      <c r="A269" s="27" t="s">
        <v>287</v>
      </c>
      <c r="B269" s="31">
        <v>202410</v>
      </c>
      <c r="C269" s="27" t="s">
        <v>55</v>
      </c>
      <c r="D269" s="27" t="s">
        <v>211</v>
      </c>
      <c r="E269" s="27" t="s">
        <v>34</v>
      </c>
      <c r="F269" s="27" t="s">
        <v>289</v>
      </c>
      <c r="G269" s="33">
        <v>999039.74</v>
      </c>
      <c r="H269" s="33">
        <v>999039.74</v>
      </c>
      <c r="I269" s="33">
        <v>18488</v>
      </c>
      <c r="J269" s="33">
        <v>1663</v>
      </c>
      <c r="K269" s="33">
        <v>25100</v>
      </c>
      <c r="L269" s="33">
        <v>1</v>
      </c>
      <c r="M269" s="33">
        <v>1</v>
      </c>
      <c r="N269" s="33">
        <v>969258.6800000001</v>
      </c>
      <c r="O269" s="33">
        <v>4558.4</v>
      </c>
      <c r="P269" s="33">
        <v>7929</v>
      </c>
    </row>
    <row r="270" spans="1:16">
      <c r="A270" s="27" t="s">
        <v>287</v>
      </c>
      <c r="B270" s="31">
        <v>202411</v>
      </c>
      <c r="C270" s="27" t="s">
        <v>55</v>
      </c>
      <c r="D270" s="27" t="s">
        <v>211</v>
      </c>
      <c r="E270" s="27" t="s">
        <v>34</v>
      </c>
      <c r="F270" s="27" t="s">
        <v>289</v>
      </c>
      <c r="G270" s="33">
        <v>1118155.92</v>
      </c>
      <c r="H270" s="33">
        <v>1118155.92</v>
      </c>
      <c r="I270" s="33">
        <v>19681</v>
      </c>
      <c r="J270" s="33">
        <v>2023</v>
      </c>
      <c r="K270" s="33">
        <v>25100</v>
      </c>
      <c r="L270" s="33">
        <v>1</v>
      </c>
      <c r="M270" s="33">
        <v>1</v>
      </c>
      <c r="N270" s="33">
        <v>1174834.35</v>
      </c>
      <c r="O270" s="33">
        <v>5847</v>
      </c>
      <c r="P270" s="33">
        <v>9094</v>
      </c>
    </row>
    <row r="271" spans="1:16">
      <c r="A271" s="27" t="s">
        <v>287</v>
      </c>
      <c r="B271" s="31">
        <v>202412</v>
      </c>
      <c r="C271" s="27" t="s">
        <v>55</v>
      </c>
      <c r="D271" s="27" t="s">
        <v>211</v>
      </c>
      <c r="E271" s="27" t="s">
        <v>34</v>
      </c>
      <c r="F271" s="27" t="s">
        <v>289</v>
      </c>
      <c r="G271" s="33">
        <v>1346110.86</v>
      </c>
      <c r="H271" s="33">
        <v>1346110.86</v>
      </c>
      <c r="I271" s="33">
        <v>21925</v>
      </c>
      <c r="J271" s="33">
        <v>1880</v>
      </c>
      <c r="K271" s="33">
        <v>25100</v>
      </c>
      <c r="L271" s="33">
        <v>1</v>
      </c>
      <c r="M271" s="33">
        <v>1</v>
      </c>
      <c r="N271" s="33">
        <v>1354552.29</v>
      </c>
      <c r="O271" s="33">
        <v>6439.3</v>
      </c>
      <c r="P271" s="33">
        <v>10050</v>
      </c>
    </row>
    <row r="272" spans="1:16">
      <c r="A272" s="27" t="s">
        <v>287</v>
      </c>
      <c r="B272" s="31">
        <v>202501</v>
      </c>
      <c r="C272" s="27" t="s">
        <v>55</v>
      </c>
      <c r="D272" s="27" t="s">
        <v>211</v>
      </c>
      <c r="E272" s="27" t="s">
        <v>34</v>
      </c>
      <c r="F272" s="27" t="s">
        <v>289</v>
      </c>
      <c r="G272" s="33">
        <v>711365.79</v>
      </c>
      <c r="H272" s="33">
        <v>711365.79</v>
      </c>
      <c r="I272" s="33">
        <v>12166</v>
      </c>
      <c r="J272" s="33">
        <v>1193</v>
      </c>
      <c r="K272" s="33">
        <v>25100</v>
      </c>
      <c r="L272" s="33">
        <v>1</v>
      </c>
      <c r="M272" s="33">
        <v>1</v>
      </c>
      <c r="N272" s="33">
        <v>691500.35</v>
      </c>
      <c r="O272" s="33">
        <v>3447.9</v>
      </c>
      <c r="P272" s="33">
        <v>5432</v>
      </c>
    </row>
    <row r="273" spans="1:16">
      <c r="A273" s="27" t="s">
        <v>287</v>
      </c>
      <c r="B273" s="31">
        <v>202502</v>
      </c>
      <c r="C273" s="27" t="s">
        <v>55</v>
      </c>
      <c r="D273" s="27" t="s">
        <v>211</v>
      </c>
      <c r="E273" s="27" t="s">
        <v>34</v>
      </c>
      <c r="F273" s="27" t="s">
        <v>289</v>
      </c>
      <c r="G273" s="33">
        <v>838414.87</v>
      </c>
      <c r="H273" s="33">
        <v>838414.87</v>
      </c>
      <c r="I273" s="33">
        <v>14394</v>
      </c>
      <c r="J273" s="33">
        <v>1306</v>
      </c>
      <c r="K273" s="33">
        <v>25100</v>
      </c>
      <c r="L273" s="33">
        <v>1</v>
      </c>
      <c r="M273" s="33">
        <v>1</v>
      </c>
      <c r="N273" s="33">
        <v>715556.79</v>
      </c>
      <c r="O273" s="33">
        <v>3673.3</v>
      </c>
      <c r="P273" s="33">
        <v>6255</v>
      </c>
    </row>
    <row r="274" spans="1:16">
      <c r="A274" s="27" t="s">
        <v>287</v>
      </c>
      <c r="B274" s="31">
        <v>202503</v>
      </c>
      <c r="C274" s="27" t="s">
        <v>55</v>
      </c>
      <c r="D274" s="27" t="s">
        <v>211</v>
      </c>
      <c r="E274" s="27" t="s">
        <v>34</v>
      </c>
      <c r="F274" s="27" t="s">
        <v>289</v>
      </c>
      <c r="G274" s="33">
        <v>889788.02</v>
      </c>
      <c r="H274" s="33">
        <v>889788.02</v>
      </c>
      <c r="I274" s="33">
        <v>16836</v>
      </c>
      <c r="J274" s="33">
        <v>1745</v>
      </c>
      <c r="K274" s="33">
        <v>25100</v>
      </c>
      <c r="L274" s="33">
        <v>1</v>
      </c>
      <c r="M274" s="33">
        <v>1</v>
      </c>
      <c r="N274" s="33">
        <v>895679.62</v>
      </c>
      <c r="O274" s="33">
        <v>4005.9</v>
      </c>
      <c r="P274" s="33">
        <v>7167</v>
      </c>
    </row>
    <row r="275" spans="1:16">
      <c r="A275" s="27" t="s">
        <v>287</v>
      </c>
      <c r="B275" s="31">
        <v>202504</v>
      </c>
      <c r="C275" s="27" t="s">
        <v>55</v>
      </c>
      <c r="D275" s="27" t="s">
        <v>211</v>
      </c>
      <c r="E275" s="27" t="s">
        <v>34</v>
      </c>
      <c r="F275" s="27" t="s">
        <v>289</v>
      </c>
      <c r="G275" s="33">
        <v>1070872.56</v>
      </c>
      <c r="H275" s="33">
        <v>1070872.56</v>
      </c>
      <c r="I275" s="33">
        <v>18906</v>
      </c>
      <c r="J275" s="33">
        <v>1723</v>
      </c>
      <c r="K275" s="33">
        <v>25100</v>
      </c>
      <c r="L275" s="33">
        <v>1</v>
      </c>
      <c r="M275" s="33">
        <v>1</v>
      </c>
      <c r="N275" s="33">
        <v>1058622.44</v>
      </c>
      <c r="O275" s="33">
        <v>4567.7</v>
      </c>
      <c r="P275" s="33">
        <v>8112</v>
      </c>
    </row>
    <row r="276" spans="1:16">
      <c r="A276" s="27" t="s">
        <v>287</v>
      </c>
      <c r="B276" s="31">
        <v>202505</v>
      </c>
      <c r="C276" s="27" t="s">
        <v>55</v>
      </c>
      <c r="D276" s="27" t="s">
        <v>211</v>
      </c>
      <c r="E276" s="27" t="s">
        <v>34</v>
      </c>
      <c r="F276" s="27" t="s">
        <v>289</v>
      </c>
      <c r="G276" s="33">
        <v>1232011.4</v>
      </c>
      <c r="H276" s="33">
        <v>1232011.4</v>
      </c>
      <c r="I276" s="33">
        <v>20951</v>
      </c>
      <c r="J276" s="33">
        <v>1704</v>
      </c>
      <c r="K276" s="33">
        <v>25100</v>
      </c>
      <c r="L276" s="33">
        <v>1</v>
      </c>
      <c r="M276" s="33">
        <v>1</v>
      </c>
      <c r="N276" s="33">
        <v>1164533.07</v>
      </c>
      <c r="O276" s="33">
        <v>5788.6</v>
      </c>
      <c r="P276" s="33">
        <v>9255</v>
      </c>
    </row>
    <row r="277" spans="1:16">
      <c r="A277" s="27" t="s">
        <v>287</v>
      </c>
      <c r="B277" s="31">
        <v>202506</v>
      </c>
      <c r="C277" s="27" t="s">
        <v>55</v>
      </c>
      <c r="D277" s="27" t="s">
        <v>211</v>
      </c>
      <c r="E277" s="27" t="s">
        <v>34</v>
      </c>
      <c r="F277" s="27" t="s">
        <v>289</v>
      </c>
      <c r="G277" s="33">
        <v>1204712.43</v>
      </c>
      <c r="H277" s="33">
        <v>1204712.43</v>
      </c>
      <c r="I277" s="33">
        <v>22817</v>
      </c>
      <c r="J277" s="33">
        <v>2019</v>
      </c>
      <c r="K277" s="33">
        <v>25100</v>
      </c>
      <c r="L277" s="33">
        <v>1</v>
      </c>
      <c r="M277" s="33">
        <v>1</v>
      </c>
      <c r="N277" s="33">
        <v>1142668.19</v>
      </c>
      <c r="O277" s="33">
        <v>5542.5</v>
      </c>
      <c r="P277" s="33">
        <v>9832</v>
      </c>
    </row>
    <row r="278" spans="1:16">
      <c r="A278" s="27" t="s">
        <v>287</v>
      </c>
      <c r="B278" s="31">
        <v>202507</v>
      </c>
      <c r="C278" s="27" t="s">
        <v>55</v>
      </c>
      <c r="D278" s="27" t="s">
        <v>211</v>
      </c>
      <c r="E278" s="27" t="s">
        <v>34</v>
      </c>
      <c r="F278" s="27" t="s">
        <v>289</v>
      </c>
      <c r="G278" s="33">
        <v>1136929.8</v>
      </c>
      <c r="H278" s="33">
        <v>1136929.8</v>
      </c>
      <c r="I278" s="33">
        <v>21102</v>
      </c>
      <c r="J278" s="33">
        <v>2082</v>
      </c>
      <c r="K278" s="33">
        <v>25100</v>
      </c>
      <c r="L278" s="33">
        <v>1</v>
      </c>
      <c r="M278" s="33">
        <v>1</v>
      </c>
      <c r="N278" s="33">
        <v>1020410.57</v>
      </c>
      <c r="O278" s="33">
        <v>5378.5</v>
      </c>
      <c r="P278" s="33">
        <v>9285</v>
      </c>
    </row>
    <row r="279" spans="1:16">
      <c r="A279" s="27" t="s">
        <v>287</v>
      </c>
      <c r="B279" s="31">
        <v>202508</v>
      </c>
      <c r="C279" s="27" t="s">
        <v>55</v>
      </c>
      <c r="D279" s="27" t="s">
        <v>211</v>
      </c>
      <c r="E279" s="27" t="s">
        <v>34</v>
      </c>
      <c r="F279" s="27" t="s">
        <v>289</v>
      </c>
      <c r="G279" s="33">
        <v>1122879.87</v>
      </c>
      <c r="H279" s="33">
        <v>1122879.87</v>
      </c>
      <c r="I279" s="33">
        <v>20096</v>
      </c>
      <c r="J279" s="33">
        <v>1577</v>
      </c>
      <c r="K279" s="33">
        <v>25100</v>
      </c>
      <c r="L279" s="33">
        <v>1</v>
      </c>
      <c r="M279" s="33">
        <v>1</v>
      </c>
      <c r="N279" s="33">
        <v>987082.22</v>
      </c>
      <c r="O279" s="33">
        <v>4708.2</v>
      </c>
      <c r="P279" s="33">
        <v>8893</v>
      </c>
    </row>
    <row r="280" spans="1:16">
      <c r="A280" s="27" t="s">
        <v>287</v>
      </c>
      <c r="B280" s="31">
        <v>202509</v>
      </c>
      <c r="C280" s="27" t="s">
        <v>55</v>
      </c>
      <c r="D280" s="27" t="s">
        <v>211</v>
      </c>
      <c r="E280" s="27" t="s">
        <v>34</v>
      </c>
      <c r="F280" s="27" t="s">
        <v>289</v>
      </c>
      <c r="G280" s="33">
        <v>954094.55</v>
      </c>
      <c r="H280" s="33">
        <v>954094.55</v>
      </c>
      <c r="I280" s="33">
        <v>16861</v>
      </c>
      <c r="J280" s="33">
        <v>1537</v>
      </c>
      <c r="K280" s="33">
        <v>25100</v>
      </c>
      <c r="L280" s="33">
        <v>1</v>
      </c>
      <c r="M280" s="33">
        <v>1</v>
      </c>
      <c r="N280" s="33">
        <v>953251.7</v>
      </c>
      <c r="O280" s="33">
        <v>4143</v>
      </c>
      <c r="P280" s="33">
        <v>7598</v>
      </c>
    </row>
    <row r="281" spans="1:16">
      <c r="A281" s="27" t="s">
        <v>287</v>
      </c>
      <c r="B281" s="31">
        <v>202510</v>
      </c>
      <c r="C281" s="27" t="s">
        <v>55</v>
      </c>
      <c r="D281" s="27" t="s">
        <v>211</v>
      </c>
      <c r="E281" s="27" t="s">
        <v>34</v>
      </c>
      <c r="F281" s="27" t="s">
        <v>289</v>
      </c>
      <c r="G281" s="33">
        <v>1186166.02</v>
      </c>
      <c r="H281" s="33">
        <v>1186166.02</v>
      </c>
      <c r="I281" s="33">
        <v>21661</v>
      </c>
      <c r="J281" s="33">
        <v>1947</v>
      </c>
      <c r="K281" s="33">
        <v>25100</v>
      </c>
      <c r="L281" s="33">
        <v>1</v>
      </c>
      <c r="M281" s="33">
        <v>1</v>
      </c>
      <c r="N281" s="33">
        <v>1051645.66</v>
      </c>
      <c r="O281" s="33">
        <v>5342.2</v>
      </c>
      <c r="P281" s="33">
        <v>9559</v>
      </c>
    </row>
    <row r="282" spans="1:16">
      <c r="A282" s="27" t="s">
        <v>287</v>
      </c>
      <c r="B282" s="31">
        <v>202511</v>
      </c>
      <c r="C282" s="27" t="s">
        <v>55</v>
      </c>
      <c r="D282" s="27" t="s">
        <v>211</v>
      </c>
      <c r="E282" s="27" t="s">
        <v>34</v>
      </c>
      <c r="F282" s="27" t="s">
        <v>289</v>
      </c>
      <c r="G282" s="33">
        <v>1281522.08</v>
      </c>
      <c r="H282" s="33">
        <v>1281522.08</v>
      </c>
      <c r="I282" s="33">
        <v>23297</v>
      </c>
      <c r="J282" s="33">
        <v>1792</v>
      </c>
      <c r="K282" s="33">
        <v>25100</v>
      </c>
      <c r="L282" s="33">
        <v>1</v>
      </c>
      <c r="M282" s="33">
        <v>1</v>
      </c>
      <c r="N282" s="33">
        <v>1274695.27</v>
      </c>
      <c r="O282" s="33">
        <v>6189.2</v>
      </c>
      <c r="P282" s="33">
        <v>10434</v>
      </c>
    </row>
    <row r="283" spans="1:16">
      <c r="A283" s="27" t="s">
        <v>287</v>
      </c>
      <c r="B283" s="31">
        <v>202512</v>
      </c>
      <c r="C283" s="27" t="s">
        <v>55</v>
      </c>
      <c r="D283" s="27" t="s">
        <v>211</v>
      </c>
      <c r="E283" s="27" t="s">
        <v>34</v>
      </c>
      <c r="F283" s="27" t="s">
        <v>289</v>
      </c>
      <c r="G283" s="33">
        <v>1564468.17</v>
      </c>
      <c r="H283" s="33">
        <v>1564468.17</v>
      </c>
      <c r="I283" s="33">
        <v>28693</v>
      </c>
      <c r="J283" s="33">
        <v>2368</v>
      </c>
      <c r="K283" s="33">
        <v>25100</v>
      </c>
      <c r="L283" s="33">
        <v>1</v>
      </c>
      <c r="M283" s="33">
        <v>1</v>
      </c>
      <c r="N283" s="33">
        <v>1469689.23</v>
      </c>
      <c r="O283" s="33">
        <v>7185.6</v>
      </c>
      <c r="P283" s="33">
        <v>12697</v>
      </c>
    </row>
    <row r="284" spans="1:16">
      <c r="A284" s="27" t="s">
        <v>287</v>
      </c>
      <c r="B284" s="31">
        <v>202601</v>
      </c>
      <c r="C284" s="27" t="s">
        <v>55</v>
      </c>
      <c r="D284" s="27" t="s">
        <v>211</v>
      </c>
      <c r="E284" s="27" t="s">
        <v>34</v>
      </c>
      <c r="F284" s="27" t="s">
        <v>289</v>
      </c>
      <c r="G284" s="33">
        <v>793819.5</v>
      </c>
      <c r="H284" s="33">
        <v>793819.5</v>
      </c>
      <c r="I284" s="33">
        <v>14022</v>
      </c>
      <c r="J284" s="33">
        <v>1161</v>
      </c>
      <c r="K284" s="33">
        <v>25100</v>
      </c>
      <c r="L284" s="33">
        <v>1</v>
      </c>
      <c r="M284" s="33">
        <v>1</v>
      </c>
      <c r="N284" s="33">
        <v>750277.88</v>
      </c>
      <c r="O284" s="33">
        <v>4152.2</v>
      </c>
      <c r="P284" s="33">
        <v>6074</v>
      </c>
    </row>
    <row r="285" spans="1:16">
      <c r="A285" s="27" t="s">
        <v>287</v>
      </c>
      <c r="B285" s="31">
        <v>202602</v>
      </c>
      <c r="C285" s="27" t="s">
        <v>55</v>
      </c>
      <c r="D285" s="27" t="s">
        <v>211</v>
      </c>
      <c r="E285" s="27" t="s">
        <v>34</v>
      </c>
      <c r="F285" s="27" t="s">
        <v>289</v>
      </c>
      <c r="G285" s="33">
        <v>796339.6800000001</v>
      </c>
      <c r="H285" s="33">
        <v>796339.6800000001</v>
      </c>
      <c r="I285" s="33">
        <v>15126</v>
      </c>
      <c r="J285" s="33">
        <v>1183</v>
      </c>
      <c r="K285" s="33">
        <v>25100</v>
      </c>
      <c r="L285" s="33">
        <v>1</v>
      </c>
      <c r="M285" s="33">
        <v>1</v>
      </c>
      <c r="N285" s="33">
        <v>776379.11</v>
      </c>
      <c r="O285" s="33">
        <v>3858.9</v>
      </c>
      <c r="P285" s="33">
        <v>6697</v>
      </c>
    </row>
    <row r="286" spans="1:16">
      <c r="A286" s="27" t="s">
        <v>287</v>
      </c>
      <c r="B286" s="31">
        <v>202603</v>
      </c>
      <c r="C286" s="27" t="s">
        <v>55</v>
      </c>
      <c r="D286" s="27" t="s">
        <v>211</v>
      </c>
      <c r="E286" s="27" t="s">
        <v>34</v>
      </c>
      <c r="F286" s="27" t="s">
        <v>289</v>
      </c>
      <c r="G286" s="33">
        <v>1169623.7</v>
      </c>
      <c r="H286" s="33">
        <v>1169623.7</v>
      </c>
      <c r="I286" s="33">
        <v>23067</v>
      </c>
      <c r="J286" s="33">
        <v>1903</v>
      </c>
      <c r="K286" s="33">
        <v>25100</v>
      </c>
      <c r="L286" s="33">
        <v>1</v>
      </c>
      <c r="M286" s="33">
        <v>1</v>
      </c>
      <c r="N286" s="33">
        <v>971812.38</v>
      </c>
      <c r="O286" s="33">
        <v>5165.4</v>
      </c>
      <c r="P286" s="33">
        <v>10110</v>
      </c>
    </row>
    <row r="287" spans="1:16">
      <c r="A287" s="27" t="s">
        <v>287</v>
      </c>
      <c r="B287" s="31">
        <v>202604</v>
      </c>
      <c r="C287" s="27" t="s">
        <v>55</v>
      </c>
      <c r="D287" s="27" t="s">
        <v>211</v>
      </c>
      <c r="E287" s="27" t="s">
        <v>34</v>
      </c>
      <c r="F287" s="27" t="s">
        <v>289</v>
      </c>
      <c r="G287" s="33">
        <v>1268459.82</v>
      </c>
      <c r="H287" s="33">
        <v>1268459.82</v>
      </c>
      <c r="I287" s="33">
        <v>24104</v>
      </c>
      <c r="J287" s="33">
        <v>2255</v>
      </c>
      <c r="K287" s="33">
        <v>25100</v>
      </c>
      <c r="L287" s="33">
        <v>1</v>
      </c>
      <c r="M287" s="33">
        <v>1</v>
      </c>
      <c r="N287" s="33">
        <v>1148605.35</v>
      </c>
      <c r="O287" s="33">
        <v>5898.8</v>
      </c>
      <c r="P287" s="33">
        <v>10800</v>
      </c>
    </row>
    <row r="288" spans="1:16">
      <c r="A288" s="27" t="s">
        <v>287</v>
      </c>
      <c r="B288" s="31">
        <v>202605</v>
      </c>
      <c r="C288" s="27" t="s">
        <v>55</v>
      </c>
      <c r="D288" s="27" t="s">
        <v>211</v>
      </c>
      <c r="E288" s="27" t="s">
        <v>34</v>
      </c>
      <c r="F288" s="27" t="s">
        <v>289</v>
      </c>
      <c r="G288" s="33">
        <v>1114780.18</v>
      </c>
      <c r="H288" s="33">
        <v>1114780.18</v>
      </c>
      <c r="I288" s="33">
        <v>19657</v>
      </c>
      <c r="J288" s="33">
        <v>1787</v>
      </c>
      <c r="K288" s="33">
        <v>25100</v>
      </c>
      <c r="L288" s="33">
        <v>1</v>
      </c>
      <c r="M288" s="33">
        <v>1</v>
      </c>
      <c r="N288" s="33">
        <v>1263518.39</v>
      </c>
      <c r="O288" s="33">
        <v>5234.3</v>
      </c>
      <c r="P288" s="33">
        <v>8664</v>
      </c>
    </row>
    <row r="289" spans="1:16">
      <c r="A289" s="27" t="s">
        <v>287</v>
      </c>
      <c r="B289" s="31">
        <v>202606</v>
      </c>
      <c r="C289" s="27" t="s">
        <v>55</v>
      </c>
      <c r="D289" s="27" t="s">
        <v>211</v>
      </c>
      <c r="E289" s="27" t="s">
        <v>34</v>
      </c>
      <c r="F289" s="27" t="s">
        <v>289</v>
      </c>
      <c r="G289" s="33">
        <v>1403139.97</v>
      </c>
      <c r="H289" s="33">
        <v>1403139.97</v>
      </c>
      <c r="I289" s="33">
        <v>25985</v>
      </c>
      <c r="J289" s="33">
        <v>1998</v>
      </c>
      <c r="K289" s="33">
        <v>25100</v>
      </c>
      <c r="L289" s="33">
        <v>1</v>
      </c>
      <c r="M289" s="33">
        <v>1</v>
      </c>
      <c r="N289" s="33">
        <v>1239794.99</v>
      </c>
      <c r="O289" s="33">
        <v>6311.2</v>
      </c>
      <c r="P289" s="33">
        <v>11041</v>
      </c>
    </row>
    <row r="290" spans="1:16">
      <c r="A290" s="27" t="s">
        <v>287</v>
      </c>
      <c r="B290" s="31">
        <v>202607</v>
      </c>
      <c r="C290" s="27" t="s">
        <v>55</v>
      </c>
      <c r="D290" s="27" t="s">
        <v>211</v>
      </c>
      <c r="E290" s="27" t="s">
        <v>34</v>
      </c>
      <c r="F290" s="27" t="s">
        <v>289</v>
      </c>
      <c r="G290" s="33">
        <v>1227740.44</v>
      </c>
      <c r="H290" s="33">
        <v>1227740.44</v>
      </c>
      <c r="I290" s="33">
        <v>21757</v>
      </c>
      <c r="J290" s="33">
        <v>1794</v>
      </c>
      <c r="K290" s="33">
        <v>25100</v>
      </c>
      <c r="L290" s="33">
        <v>1</v>
      </c>
      <c r="M290" s="33">
        <v>1</v>
      </c>
      <c r="N290" s="33">
        <v>1107145.47</v>
      </c>
      <c r="O290" s="33">
        <v>6541.9</v>
      </c>
      <c r="P290" s="33">
        <v>9660</v>
      </c>
    </row>
    <row r="291" spans="1:16">
      <c r="A291" s="27" t="s">
        <v>291</v>
      </c>
      <c r="B291" s="31">
        <v>202408</v>
      </c>
      <c r="C291" s="27" t="s">
        <v>57</v>
      </c>
      <c r="D291" s="27" t="s">
        <v>211</v>
      </c>
      <c r="E291" s="27" t="s">
        <v>35</v>
      </c>
      <c r="F291" s="27" t="s">
        <v>257</v>
      </c>
      <c r="G291" s="33">
        <v>358971.79</v>
      </c>
      <c r="H291" s="33">
        <v>358971.79</v>
      </c>
      <c r="I291" s="33">
        <v>8813</v>
      </c>
      <c r="J291" s="33">
        <v>595</v>
      </c>
      <c r="K291" s="33">
        <v>11300</v>
      </c>
      <c r="L291" s="33">
        <v>1</v>
      </c>
      <c r="M291" s="33">
        <v>1</v>
      </c>
      <c r="N291" s="33">
        <v>324206.89</v>
      </c>
      <c r="O291" s="33">
        <v>2008.7</v>
      </c>
      <c r="P291" s="33">
        <v>3668</v>
      </c>
    </row>
    <row r="292" spans="1:16">
      <c r="A292" s="27" t="s">
        <v>291</v>
      </c>
      <c r="B292" s="31">
        <v>202409</v>
      </c>
      <c r="C292" s="27" t="s">
        <v>57</v>
      </c>
      <c r="D292" s="27" t="s">
        <v>211</v>
      </c>
      <c r="E292" s="27" t="s">
        <v>35</v>
      </c>
      <c r="F292" s="27" t="s">
        <v>257</v>
      </c>
      <c r="G292" s="33">
        <v>309539.25</v>
      </c>
      <c r="H292" s="33">
        <v>309539.25</v>
      </c>
      <c r="I292" s="33">
        <v>8009</v>
      </c>
      <c r="J292" s="33">
        <v>559</v>
      </c>
      <c r="K292" s="33">
        <v>11300</v>
      </c>
      <c r="L292" s="33">
        <v>1</v>
      </c>
      <c r="M292" s="33">
        <v>1</v>
      </c>
      <c r="N292" s="33">
        <v>312536.73</v>
      </c>
      <c r="O292" s="33">
        <v>1764.5</v>
      </c>
      <c r="P292" s="33">
        <v>3209</v>
      </c>
    </row>
    <row r="293" spans="1:16">
      <c r="A293" s="27" t="s">
        <v>291</v>
      </c>
      <c r="B293" s="31">
        <v>202410</v>
      </c>
      <c r="C293" s="27" t="s">
        <v>57</v>
      </c>
      <c r="D293" s="27" t="s">
        <v>211</v>
      </c>
      <c r="E293" s="27" t="s">
        <v>35</v>
      </c>
      <c r="F293" s="27" t="s">
        <v>257</v>
      </c>
      <c r="G293" s="33">
        <v>309526.04</v>
      </c>
      <c r="H293" s="33">
        <v>309526.04</v>
      </c>
      <c r="I293" s="33">
        <v>7805</v>
      </c>
      <c r="J293" s="33">
        <v>667</v>
      </c>
      <c r="K293" s="33">
        <v>11300</v>
      </c>
      <c r="L293" s="33">
        <v>1</v>
      </c>
      <c r="M293" s="33">
        <v>1</v>
      </c>
      <c r="N293" s="33">
        <v>344181.46</v>
      </c>
      <c r="O293" s="33">
        <v>1666.3</v>
      </c>
      <c r="P293" s="33">
        <v>3237</v>
      </c>
    </row>
    <row r="294" spans="1:16">
      <c r="A294" s="27" t="s">
        <v>291</v>
      </c>
      <c r="B294" s="31">
        <v>202411</v>
      </c>
      <c r="C294" s="27" t="s">
        <v>57</v>
      </c>
      <c r="D294" s="27" t="s">
        <v>211</v>
      </c>
      <c r="E294" s="27" t="s">
        <v>35</v>
      </c>
      <c r="F294" s="27" t="s">
        <v>257</v>
      </c>
      <c r="G294" s="33">
        <v>449377.88</v>
      </c>
      <c r="H294" s="33">
        <v>449377.88</v>
      </c>
      <c r="I294" s="33">
        <v>11759</v>
      </c>
      <c r="J294" s="33">
        <v>1053</v>
      </c>
      <c r="K294" s="33">
        <v>11300</v>
      </c>
      <c r="L294" s="33">
        <v>1</v>
      </c>
      <c r="M294" s="33">
        <v>1</v>
      </c>
      <c r="N294" s="33">
        <v>416436.68</v>
      </c>
      <c r="O294" s="33">
        <v>2565.2</v>
      </c>
      <c r="P294" s="33">
        <v>4795</v>
      </c>
    </row>
    <row r="295" spans="1:16">
      <c r="A295" s="27" t="s">
        <v>291</v>
      </c>
      <c r="B295" s="31">
        <v>202412</v>
      </c>
      <c r="C295" s="27" t="s">
        <v>57</v>
      </c>
      <c r="D295" s="27" t="s">
        <v>211</v>
      </c>
      <c r="E295" s="27" t="s">
        <v>35</v>
      </c>
      <c r="F295" s="27" t="s">
        <v>257</v>
      </c>
      <c r="G295" s="33">
        <v>528754.51</v>
      </c>
      <c r="H295" s="33">
        <v>528754.51</v>
      </c>
      <c r="I295" s="33">
        <v>13227</v>
      </c>
      <c r="J295" s="33">
        <v>1006</v>
      </c>
      <c r="K295" s="33">
        <v>11300</v>
      </c>
      <c r="L295" s="33">
        <v>1</v>
      </c>
      <c r="M295" s="33">
        <v>1</v>
      </c>
      <c r="N295" s="33">
        <v>479283.73</v>
      </c>
      <c r="O295" s="33">
        <v>3194.1</v>
      </c>
      <c r="P295" s="33">
        <v>5523</v>
      </c>
    </row>
    <row r="296" spans="1:16">
      <c r="A296" s="27" t="s">
        <v>291</v>
      </c>
      <c r="B296" s="31">
        <v>202501</v>
      </c>
      <c r="C296" s="27" t="s">
        <v>57</v>
      </c>
      <c r="D296" s="27" t="s">
        <v>211</v>
      </c>
      <c r="E296" s="27" t="s">
        <v>35</v>
      </c>
      <c r="F296" s="27" t="s">
        <v>257</v>
      </c>
      <c r="G296" s="33">
        <v>246511.27</v>
      </c>
      <c r="H296" s="33">
        <v>246511.27</v>
      </c>
      <c r="I296" s="33">
        <v>6057</v>
      </c>
      <c r="J296" s="33">
        <v>534</v>
      </c>
      <c r="K296" s="33">
        <v>11300</v>
      </c>
      <c r="L296" s="33">
        <v>1</v>
      </c>
      <c r="M296" s="33">
        <v>1</v>
      </c>
      <c r="N296" s="33">
        <v>244238.36</v>
      </c>
      <c r="O296" s="33">
        <v>1306.8</v>
      </c>
      <c r="P296" s="33">
        <v>2503</v>
      </c>
    </row>
    <row r="297" spans="1:16">
      <c r="A297" s="27" t="s">
        <v>291</v>
      </c>
      <c r="B297" s="31">
        <v>202502</v>
      </c>
      <c r="C297" s="27" t="s">
        <v>57</v>
      </c>
      <c r="D297" s="27" t="s">
        <v>211</v>
      </c>
      <c r="E297" s="27" t="s">
        <v>35</v>
      </c>
      <c r="F297" s="27" t="s">
        <v>257</v>
      </c>
      <c r="G297" s="33">
        <v>261279.24</v>
      </c>
      <c r="H297" s="33">
        <v>261279.24</v>
      </c>
      <c r="I297" s="33">
        <v>6943</v>
      </c>
      <c r="J297" s="33">
        <v>547</v>
      </c>
      <c r="K297" s="33">
        <v>11300</v>
      </c>
      <c r="L297" s="33">
        <v>1</v>
      </c>
      <c r="M297" s="33">
        <v>1</v>
      </c>
      <c r="N297" s="33">
        <v>252284.25</v>
      </c>
      <c r="O297" s="33">
        <v>1346.2</v>
      </c>
      <c r="P297" s="33">
        <v>2849</v>
      </c>
    </row>
    <row r="298" spans="1:16">
      <c r="A298" s="27" t="s">
        <v>291</v>
      </c>
      <c r="B298" s="31">
        <v>202503</v>
      </c>
      <c r="C298" s="27" t="s">
        <v>57</v>
      </c>
      <c r="D298" s="27" t="s">
        <v>211</v>
      </c>
      <c r="E298" s="27" t="s">
        <v>35</v>
      </c>
      <c r="F298" s="27" t="s">
        <v>257</v>
      </c>
      <c r="G298" s="33">
        <v>344315.45</v>
      </c>
      <c r="H298" s="33">
        <v>344315.45</v>
      </c>
      <c r="I298" s="33">
        <v>8993</v>
      </c>
      <c r="J298" s="33">
        <v>637</v>
      </c>
      <c r="K298" s="33">
        <v>11300</v>
      </c>
      <c r="L298" s="33">
        <v>1</v>
      </c>
      <c r="M298" s="33">
        <v>1</v>
      </c>
      <c r="N298" s="33">
        <v>315226.92</v>
      </c>
      <c r="O298" s="33">
        <v>1966.8</v>
      </c>
      <c r="P298" s="33">
        <v>3604</v>
      </c>
    </row>
    <row r="299" spans="1:16">
      <c r="A299" s="27" t="s">
        <v>291</v>
      </c>
      <c r="B299" s="31">
        <v>202504</v>
      </c>
      <c r="C299" s="27" t="s">
        <v>57</v>
      </c>
      <c r="D299" s="27" t="s">
        <v>211</v>
      </c>
      <c r="E299" s="27" t="s">
        <v>35</v>
      </c>
      <c r="F299" s="27" t="s">
        <v>257</v>
      </c>
      <c r="G299" s="33">
        <v>409997.15</v>
      </c>
      <c r="H299" s="33">
        <v>409997.15</v>
      </c>
      <c r="I299" s="33">
        <v>10039</v>
      </c>
      <c r="J299" s="33">
        <v>742</v>
      </c>
      <c r="K299" s="33">
        <v>11300</v>
      </c>
      <c r="L299" s="33">
        <v>1</v>
      </c>
      <c r="M299" s="33">
        <v>1</v>
      </c>
      <c r="N299" s="33">
        <v>371908.64</v>
      </c>
      <c r="O299" s="33">
        <v>2226.1</v>
      </c>
      <c r="P299" s="33">
        <v>4259</v>
      </c>
    </row>
    <row r="300" spans="1:16">
      <c r="A300" s="27" t="s">
        <v>291</v>
      </c>
      <c r="B300" s="31">
        <v>202505</v>
      </c>
      <c r="C300" s="27" t="s">
        <v>57</v>
      </c>
      <c r="D300" s="27" t="s">
        <v>211</v>
      </c>
      <c r="E300" s="27" t="s">
        <v>35</v>
      </c>
      <c r="F300" s="27" t="s">
        <v>257</v>
      </c>
      <c r="G300" s="33">
        <v>430710.31</v>
      </c>
      <c r="H300" s="33">
        <v>430710.31</v>
      </c>
      <c r="I300" s="33">
        <v>10538</v>
      </c>
      <c r="J300" s="33">
        <v>761</v>
      </c>
      <c r="K300" s="33">
        <v>11300</v>
      </c>
      <c r="L300" s="33">
        <v>1</v>
      </c>
      <c r="M300" s="33">
        <v>1</v>
      </c>
      <c r="N300" s="33">
        <v>408386.67</v>
      </c>
      <c r="O300" s="33">
        <v>2518.1</v>
      </c>
      <c r="P300" s="33">
        <v>4506</v>
      </c>
    </row>
    <row r="301" spans="1:16">
      <c r="A301" s="27" t="s">
        <v>291</v>
      </c>
      <c r="B301" s="31">
        <v>202506</v>
      </c>
      <c r="C301" s="27" t="s">
        <v>57</v>
      </c>
      <c r="D301" s="27" t="s">
        <v>211</v>
      </c>
      <c r="E301" s="27" t="s">
        <v>35</v>
      </c>
      <c r="F301" s="27" t="s">
        <v>257</v>
      </c>
      <c r="G301" s="33">
        <v>454081.43</v>
      </c>
      <c r="H301" s="33">
        <v>454081.43</v>
      </c>
      <c r="I301" s="33">
        <v>11779</v>
      </c>
      <c r="J301" s="33">
        <v>820</v>
      </c>
      <c r="K301" s="33">
        <v>11300</v>
      </c>
      <c r="L301" s="33">
        <v>1</v>
      </c>
      <c r="M301" s="33">
        <v>1</v>
      </c>
      <c r="N301" s="33">
        <v>400004.09</v>
      </c>
      <c r="O301" s="33">
        <v>2436.5</v>
      </c>
      <c r="P301" s="33">
        <v>4829</v>
      </c>
    </row>
    <row r="302" spans="1:16">
      <c r="A302" s="27" t="s">
        <v>291</v>
      </c>
      <c r="B302" s="31">
        <v>202507</v>
      </c>
      <c r="C302" s="27" t="s">
        <v>57</v>
      </c>
      <c r="D302" s="27" t="s">
        <v>211</v>
      </c>
      <c r="E302" s="27" t="s">
        <v>35</v>
      </c>
      <c r="F302" s="27" t="s">
        <v>257</v>
      </c>
      <c r="G302" s="33">
        <v>377364.81</v>
      </c>
      <c r="H302" s="33">
        <v>377364.81</v>
      </c>
      <c r="I302" s="33">
        <v>9804</v>
      </c>
      <c r="J302" s="33">
        <v>588</v>
      </c>
      <c r="K302" s="33">
        <v>11300</v>
      </c>
      <c r="L302" s="33">
        <v>1</v>
      </c>
      <c r="M302" s="33">
        <v>1</v>
      </c>
      <c r="N302" s="33">
        <v>356569.19</v>
      </c>
      <c r="O302" s="33">
        <v>2327.4</v>
      </c>
      <c r="P302" s="33">
        <v>3998</v>
      </c>
    </row>
    <row r="303" spans="1:16">
      <c r="A303" s="27" t="s">
        <v>291</v>
      </c>
      <c r="B303" s="31">
        <v>202508</v>
      </c>
      <c r="C303" s="27" t="s">
        <v>57</v>
      </c>
      <c r="D303" s="27" t="s">
        <v>211</v>
      </c>
      <c r="E303" s="27" t="s">
        <v>35</v>
      </c>
      <c r="F303" s="27" t="s">
        <v>257</v>
      </c>
      <c r="G303" s="33">
        <v>360426.52</v>
      </c>
      <c r="H303" s="33">
        <v>360426.52</v>
      </c>
      <c r="I303" s="33">
        <v>9636</v>
      </c>
      <c r="J303" s="33">
        <v>774</v>
      </c>
      <c r="K303" s="33">
        <v>11300</v>
      </c>
      <c r="L303" s="33">
        <v>1</v>
      </c>
      <c r="M303" s="33">
        <v>1</v>
      </c>
      <c r="N303" s="33">
        <v>344307.72</v>
      </c>
      <c r="O303" s="33">
        <v>2350.1</v>
      </c>
      <c r="P303" s="33">
        <v>3894</v>
      </c>
    </row>
    <row r="304" spans="1:16">
      <c r="A304" s="27" t="s">
        <v>291</v>
      </c>
      <c r="B304" s="31">
        <v>202509</v>
      </c>
      <c r="C304" s="27" t="s">
        <v>57</v>
      </c>
      <c r="D304" s="27" t="s">
        <v>211</v>
      </c>
      <c r="E304" s="27" t="s">
        <v>35</v>
      </c>
      <c r="F304" s="27" t="s">
        <v>257</v>
      </c>
      <c r="G304" s="33">
        <v>382418.33</v>
      </c>
      <c r="H304" s="33">
        <v>382418.33</v>
      </c>
      <c r="I304" s="33">
        <v>10521</v>
      </c>
      <c r="J304" s="33">
        <v>919</v>
      </c>
      <c r="K304" s="33">
        <v>11300</v>
      </c>
      <c r="L304" s="33">
        <v>1</v>
      </c>
      <c r="M304" s="33">
        <v>1</v>
      </c>
      <c r="N304" s="33">
        <v>331914.01</v>
      </c>
      <c r="O304" s="33">
        <v>2450.3</v>
      </c>
      <c r="P304" s="33">
        <v>4049</v>
      </c>
    </row>
    <row r="305" spans="1:16">
      <c r="A305" s="27" t="s">
        <v>291</v>
      </c>
      <c r="B305" s="31">
        <v>202510</v>
      </c>
      <c r="C305" s="27" t="s">
        <v>57</v>
      </c>
      <c r="D305" s="27" t="s">
        <v>211</v>
      </c>
      <c r="E305" s="27" t="s">
        <v>35</v>
      </c>
      <c r="F305" s="27" t="s">
        <v>257</v>
      </c>
      <c r="G305" s="33">
        <v>403005.47</v>
      </c>
      <c r="H305" s="33">
        <v>403005.47</v>
      </c>
      <c r="I305" s="33">
        <v>10950</v>
      </c>
      <c r="J305" s="33">
        <v>972</v>
      </c>
      <c r="K305" s="33">
        <v>11300</v>
      </c>
      <c r="L305" s="33">
        <v>1</v>
      </c>
      <c r="M305" s="33">
        <v>1</v>
      </c>
      <c r="N305" s="33">
        <v>365520.71</v>
      </c>
      <c r="O305" s="33">
        <v>1967.5</v>
      </c>
      <c r="P305" s="33">
        <v>4342</v>
      </c>
    </row>
    <row r="306" spans="1:16">
      <c r="A306" s="27" t="s">
        <v>291</v>
      </c>
      <c r="B306" s="31">
        <v>202511</v>
      </c>
      <c r="C306" s="27" t="s">
        <v>57</v>
      </c>
      <c r="D306" s="27" t="s">
        <v>211</v>
      </c>
      <c r="E306" s="27" t="s">
        <v>35</v>
      </c>
      <c r="F306" s="27" t="s">
        <v>257</v>
      </c>
      <c r="G306" s="33">
        <v>484300.22</v>
      </c>
      <c r="H306" s="33">
        <v>484300.22</v>
      </c>
      <c r="I306" s="33">
        <v>13025</v>
      </c>
      <c r="J306" s="33">
        <v>928</v>
      </c>
      <c r="K306" s="33">
        <v>11300</v>
      </c>
      <c r="L306" s="33">
        <v>1</v>
      </c>
      <c r="M306" s="33">
        <v>1</v>
      </c>
      <c r="N306" s="33">
        <v>442255.76</v>
      </c>
      <c r="O306" s="33">
        <v>2976.8</v>
      </c>
      <c r="P306" s="33">
        <v>5276</v>
      </c>
    </row>
    <row r="307" spans="1:16">
      <c r="A307" s="27" t="s">
        <v>291</v>
      </c>
      <c r="B307" s="31">
        <v>202512</v>
      </c>
      <c r="C307" s="27" t="s">
        <v>57</v>
      </c>
      <c r="D307" s="27" t="s">
        <v>211</v>
      </c>
      <c r="E307" s="27" t="s">
        <v>35</v>
      </c>
      <c r="F307" s="27" t="s">
        <v>257</v>
      </c>
      <c r="G307" s="33">
        <v>501072.73</v>
      </c>
      <c r="H307" s="33">
        <v>501072.73</v>
      </c>
      <c r="I307" s="33">
        <v>13305</v>
      </c>
      <c r="J307" s="33">
        <v>1017</v>
      </c>
      <c r="K307" s="33">
        <v>11300</v>
      </c>
      <c r="L307" s="33">
        <v>1</v>
      </c>
      <c r="M307" s="33">
        <v>1</v>
      </c>
      <c r="N307" s="33">
        <v>508999.32</v>
      </c>
      <c r="O307" s="33">
        <v>2966.2</v>
      </c>
      <c r="P307" s="33">
        <v>5539</v>
      </c>
    </row>
    <row r="308" spans="1:16">
      <c r="A308" s="27" t="s">
        <v>291</v>
      </c>
      <c r="B308" s="31">
        <v>202601</v>
      </c>
      <c r="C308" s="27" t="s">
        <v>57</v>
      </c>
      <c r="D308" s="27" t="s">
        <v>211</v>
      </c>
      <c r="E308" s="27" t="s">
        <v>35</v>
      </c>
      <c r="F308" s="27" t="s">
        <v>257</v>
      </c>
      <c r="G308" s="33">
        <v>286769.42</v>
      </c>
      <c r="H308" s="33">
        <v>286769.42</v>
      </c>
      <c r="I308" s="33">
        <v>7137</v>
      </c>
      <c r="J308" s="33">
        <v>612</v>
      </c>
      <c r="K308" s="33">
        <v>11300</v>
      </c>
      <c r="L308" s="33">
        <v>1</v>
      </c>
      <c r="M308" s="33">
        <v>1</v>
      </c>
      <c r="N308" s="33">
        <v>259381.14</v>
      </c>
      <c r="O308" s="33">
        <v>1596.7</v>
      </c>
      <c r="P308" s="33">
        <v>2927</v>
      </c>
    </row>
    <row r="309" spans="1:16">
      <c r="A309" s="27" t="s">
        <v>291</v>
      </c>
      <c r="B309" s="31">
        <v>202602</v>
      </c>
      <c r="C309" s="27" t="s">
        <v>57</v>
      </c>
      <c r="D309" s="27" t="s">
        <v>211</v>
      </c>
      <c r="E309" s="27" t="s">
        <v>35</v>
      </c>
      <c r="F309" s="27" t="s">
        <v>257</v>
      </c>
      <c r="G309" s="33">
        <v>293700.48</v>
      </c>
      <c r="H309" s="33">
        <v>293700.48</v>
      </c>
      <c r="I309" s="33">
        <v>7162</v>
      </c>
      <c r="J309" s="33">
        <v>533</v>
      </c>
      <c r="K309" s="33">
        <v>11300</v>
      </c>
      <c r="L309" s="33">
        <v>1</v>
      </c>
      <c r="M309" s="33">
        <v>1</v>
      </c>
      <c r="N309" s="33">
        <v>267925.88</v>
      </c>
      <c r="O309" s="33">
        <v>1635.1</v>
      </c>
      <c r="P309" s="33">
        <v>2849</v>
      </c>
    </row>
    <row r="310" spans="1:16">
      <c r="A310" s="27" t="s">
        <v>291</v>
      </c>
      <c r="B310" s="31">
        <v>202603</v>
      </c>
      <c r="C310" s="27" t="s">
        <v>57</v>
      </c>
      <c r="D310" s="27" t="s">
        <v>211</v>
      </c>
      <c r="E310" s="27" t="s">
        <v>35</v>
      </c>
      <c r="F310" s="27" t="s">
        <v>257</v>
      </c>
      <c r="G310" s="33">
        <v>373202.34</v>
      </c>
      <c r="H310" s="33">
        <v>373202.34</v>
      </c>
      <c r="I310" s="33">
        <v>9517</v>
      </c>
      <c r="J310" s="33">
        <v>679</v>
      </c>
      <c r="K310" s="33">
        <v>11300</v>
      </c>
      <c r="L310" s="33">
        <v>1</v>
      </c>
      <c r="M310" s="33">
        <v>1</v>
      </c>
      <c r="N310" s="33">
        <v>334770.99</v>
      </c>
      <c r="O310" s="33">
        <v>2293.3</v>
      </c>
      <c r="P310" s="33">
        <v>3910</v>
      </c>
    </row>
    <row r="311" spans="1:16">
      <c r="A311" s="27" t="s">
        <v>291</v>
      </c>
      <c r="B311" s="31">
        <v>202604</v>
      </c>
      <c r="C311" s="27" t="s">
        <v>57</v>
      </c>
      <c r="D311" s="27" t="s">
        <v>211</v>
      </c>
      <c r="E311" s="27" t="s">
        <v>35</v>
      </c>
      <c r="F311" s="27" t="s">
        <v>257</v>
      </c>
      <c r="G311" s="33">
        <v>447786.35</v>
      </c>
      <c r="H311" s="33">
        <v>447786.35</v>
      </c>
      <c r="I311" s="33">
        <v>11823</v>
      </c>
      <c r="J311" s="33">
        <v>837</v>
      </c>
      <c r="K311" s="33">
        <v>11300</v>
      </c>
      <c r="L311" s="33">
        <v>1</v>
      </c>
      <c r="M311" s="33">
        <v>1</v>
      </c>
      <c r="N311" s="33">
        <v>394966.97</v>
      </c>
      <c r="O311" s="33">
        <v>2509.6</v>
      </c>
      <c r="P311" s="33">
        <v>4737</v>
      </c>
    </row>
    <row r="312" spans="1:16">
      <c r="A312" s="27" t="s">
        <v>291</v>
      </c>
      <c r="B312" s="31">
        <v>202605</v>
      </c>
      <c r="C312" s="27" t="s">
        <v>57</v>
      </c>
      <c r="D312" s="27" t="s">
        <v>211</v>
      </c>
      <c r="E312" s="27" t="s">
        <v>35</v>
      </c>
      <c r="F312" s="27" t="s">
        <v>257</v>
      </c>
      <c r="G312" s="33">
        <v>456535.95</v>
      </c>
      <c r="H312" s="33">
        <v>456535.95</v>
      </c>
      <c r="I312" s="33">
        <v>11131</v>
      </c>
      <c r="J312" s="33">
        <v>941</v>
      </c>
      <c r="K312" s="33">
        <v>11300</v>
      </c>
      <c r="L312" s="33">
        <v>1</v>
      </c>
      <c r="M312" s="33">
        <v>1</v>
      </c>
      <c r="N312" s="33">
        <v>433706.65</v>
      </c>
      <c r="O312" s="33">
        <v>2558.6</v>
      </c>
      <c r="P312" s="33">
        <v>4666</v>
      </c>
    </row>
    <row r="313" spans="1:16">
      <c r="A313" s="27" t="s">
        <v>291</v>
      </c>
      <c r="B313" s="31">
        <v>202606</v>
      </c>
      <c r="C313" s="27" t="s">
        <v>57</v>
      </c>
      <c r="D313" s="27" t="s">
        <v>211</v>
      </c>
      <c r="E313" s="27" t="s">
        <v>35</v>
      </c>
      <c r="F313" s="27" t="s">
        <v>257</v>
      </c>
      <c r="G313" s="33">
        <v>499707.52</v>
      </c>
      <c r="H313" s="33">
        <v>499707.52</v>
      </c>
      <c r="I313" s="33">
        <v>12566</v>
      </c>
      <c r="J313" s="33">
        <v>937</v>
      </c>
      <c r="K313" s="33">
        <v>11300</v>
      </c>
      <c r="L313" s="33">
        <v>1</v>
      </c>
      <c r="M313" s="33">
        <v>1</v>
      </c>
      <c r="N313" s="33">
        <v>424804.35</v>
      </c>
      <c r="O313" s="33">
        <v>2868.6</v>
      </c>
      <c r="P313" s="33">
        <v>5203</v>
      </c>
    </row>
    <row r="314" spans="1:16">
      <c r="A314" s="27" t="s">
        <v>291</v>
      </c>
      <c r="B314" s="31">
        <v>202607</v>
      </c>
      <c r="C314" s="27" t="s">
        <v>57</v>
      </c>
      <c r="D314" s="27" t="s">
        <v>211</v>
      </c>
      <c r="E314" s="27" t="s">
        <v>35</v>
      </c>
      <c r="F314" s="27" t="s">
        <v>257</v>
      </c>
      <c r="G314" s="33">
        <v>440700.08</v>
      </c>
      <c r="H314" s="33">
        <v>440700.08</v>
      </c>
      <c r="I314" s="33">
        <v>10288</v>
      </c>
      <c r="J314" s="33">
        <v>706</v>
      </c>
      <c r="K314" s="33">
        <v>11300</v>
      </c>
      <c r="L314" s="33">
        <v>1</v>
      </c>
      <c r="M314" s="33">
        <v>1</v>
      </c>
      <c r="N314" s="33">
        <v>378676.48</v>
      </c>
      <c r="O314" s="33">
        <v>2285.5</v>
      </c>
      <c r="P314" s="33">
        <v>4287</v>
      </c>
    </row>
    <row r="315" spans="1:16">
      <c r="A315" s="27" t="s">
        <v>294</v>
      </c>
      <c r="B315" s="31">
        <v>202408</v>
      </c>
      <c r="C315" s="27" t="s">
        <v>57</v>
      </c>
      <c r="D315" s="27" t="s">
        <v>211</v>
      </c>
      <c r="E315" s="27" t="s">
        <v>35</v>
      </c>
      <c r="F315" s="27" t="s">
        <v>262</v>
      </c>
      <c r="G315" s="33">
        <v>167047.41</v>
      </c>
      <c r="H315" s="33">
        <v>167047.41</v>
      </c>
      <c r="I315" s="33">
        <v>8371</v>
      </c>
      <c r="J315" s="33">
        <v>403</v>
      </c>
      <c r="K315" s="33">
        <v>6700</v>
      </c>
      <c r="L315" s="33">
        <v>1</v>
      </c>
      <c r="M315" s="33">
        <v>1</v>
      </c>
      <c r="N315" s="33">
        <v>155690.34</v>
      </c>
      <c r="O315" s="33">
        <v>1043.4</v>
      </c>
      <c r="P315" s="33">
        <v>2729</v>
      </c>
    </row>
    <row r="316" spans="1:16">
      <c r="A316" s="27" t="s">
        <v>294</v>
      </c>
      <c r="B316" s="31">
        <v>202409</v>
      </c>
      <c r="C316" s="27" t="s">
        <v>57</v>
      </c>
      <c r="D316" s="27" t="s">
        <v>211</v>
      </c>
      <c r="E316" s="27" t="s">
        <v>35</v>
      </c>
      <c r="F316" s="27" t="s">
        <v>262</v>
      </c>
      <c r="G316" s="33">
        <v>182073.81</v>
      </c>
      <c r="H316" s="33">
        <v>182073.81</v>
      </c>
      <c r="I316" s="33">
        <v>9671</v>
      </c>
      <c r="J316" s="33">
        <v>554</v>
      </c>
      <c r="K316" s="33">
        <v>6700</v>
      </c>
      <c r="L316" s="33">
        <v>1</v>
      </c>
      <c r="M316" s="33">
        <v>1</v>
      </c>
      <c r="N316" s="33">
        <v>150086.11</v>
      </c>
      <c r="O316" s="33">
        <v>1177.6</v>
      </c>
      <c r="P316" s="33">
        <v>3177</v>
      </c>
    </row>
    <row r="317" spans="1:16">
      <c r="A317" s="27" t="s">
        <v>294</v>
      </c>
      <c r="B317" s="31">
        <v>202410</v>
      </c>
      <c r="C317" s="27" t="s">
        <v>57</v>
      </c>
      <c r="D317" s="27" t="s">
        <v>211</v>
      </c>
      <c r="E317" s="27" t="s">
        <v>35</v>
      </c>
      <c r="F317" s="27" t="s">
        <v>262</v>
      </c>
      <c r="G317" s="33">
        <v>200752.68</v>
      </c>
      <c r="H317" s="33">
        <v>200752.68</v>
      </c>
      <c r="I317" s="33">
        <v>10399</v>
      </c>
      <c r="J317" s="33">
        <v>580</v>
      </c>
      <c r="K317" s="33">
        <v>6700</v>
      </c>
      <c r="L317" s="33">
        <v>1</v>
      </c>
      <c r="M317" s="33">
        <v>1</v>
      </c>
      <c r="N317" s="33">
        <v>165282.51</v>
      </c>
      <c r="O317" s="33">
        <v>1335.7</v>
      </c>
      <c r="P317" s="33">
        <v>3328</v>
      </c>
    </row>
    <row r="318" spans="1:16">
      <c r="A318" s="27" t="s">
        <v>294</v>
      </c>
      <c r="B318" s="31">
        <v>202411</v>
      </c>
      <c r="C318" s="27" t="s">
        <v>57</v>
      </c>
      <c r="D318" s="27" t="s">
        <v>211</v>
      </c>
      <c r="E318" s="27" t="s">
        <v>35</v>
      </c>
      <c r="F318" s="27" t="s">
        <v>262</v>
      </c>
      <c r="G318" s="33">
        <v>230097.32</v>
      </c>
      <c r="H318" s="33">
        <v>230097.32</v>
      </c>
      <c r="I318" s="33">
        <v>11302</v>
      </c>
      <c r="J318" s="33">
        <v>580</v>
      </c>
      <c r="K318" s="33">
        <v>6700</v>
      </c>
      <c r="L318" s="33">
        <v>1</v>
      </c>
      <c r="M318" s="33">
        <v>1</v>
      </c>
      <c r="N318" s="33">
        <v>199980.85</v>
      </c>
      <c r="O318" s="33">
        <v>1392</v>
      </c>
      <c r="P318" s="33">
        <v>3541</v>
      </c>
    </row>
    <row r="319" spans="1:16">
      <c r="A319" s="27" t="s">
        <v>294</v>
      </c>
      <c r="B319" s="31">
        <v>202412</v>
      </c>
      <c r="C319" s="27" t="s">
        <v>57</v>
      </c>
      <c r="D319" s="27" t="s">
        <v>211</v>
      </c>
      <c r="E319" s="27" t="s">
        <v>35</v>
      </c>
      <c r="F319" s="27" t="s">
        <v>262</v>
      </c>
      <c r="G319" s="33">
        <v>242042.48</v>
      </c>
      <c r="H319" s="33">
        <v>242042.48</v>
      </c>
      <c r="I319" s="33">
        <v>12090</v>
      </c>
      <c r="J319" s="33">
        <v>676</v>
      </c>
      <c r="K319" s="33">
        <v>6700</v>
      </c>
      <c r="L319" s="33">
        <v>1</v>
      </c>
      <c r="M319" s="33">
        <v>1</v>
      </c>
      <c r="N319" s="33">
        <v>230161.2</v>
      </c>
      <c r="O319" s="33">
        <v>1398.5</v>
      </c>
      <c r="P319" s="33">
        <v>3880</v>
      </c>
    </row>
    <row r="320" spans="1:16">
      <c r="A320" s="27" t="s">
        <v>294</v>
      </c>
      <c r="B320" s="31">
        <v>202501</v>
      </c>
      <c r="C320" s="27" t="s">
        <v>57</v>
      </c>
      <c r="D320" s="27" t="s">
        <v>211</v>
      </c>
      <c r="E320" s="27" t="s">
        <v>35</v>
      </c>
      <c r="F320" s="27" t="s">
        <v>262</v>
      </c>
      <c r="G320" s="33">
        <v>144001.05</v>
      </c>
      <c r="H320" s="33">
        <v>144001.05</v>
      </c>
      <c r="I320" s="33">
        <v>6567</v>
      </c>
      <c r="J320" s="33">
        <v>350</v>
      </c>
      <c r="K320" s="33">
        <v>6700</v>
      </c>
      <c r="L320" s="33">
        <v>1</v>
      </c>
      <c r="M320" s="33">
        <v>1</v>
      </c>
      <c r="N320" s="33">
        <v>117287.93</v>
      </c>
      <c r="O320" s="33">
        <v>908.8</v>
      </c>
      <c r="P320" s="33">
        <v>2246</v>
      </c>
    </row>
    <row r="321" spans="1:16">
      <c r="A321" s="27" t="s">
        <v>294</v>
      </c>
      <c r="B321" s="31">
        <v>202502</v>
      </c>
      <c r="C321" s="27" t="s">
        <v>57</v>
      </c>
      <c r="D321" s="27" t="s">
        <v>211</v>
      </c>
      <c r="E321" s="27" t="s">
        <v>35</v>
      </c>
      <c r="F321" s="27" t="s">
        <v>262</v>
      </c>
      <c r="G321" s="33">
        <v>123302.24</v>
      </c>
      <c r="H321" s="33">
        <v>123302.24</v>
      </c>
      <c r="I321" s="33">
        <v>6687</v>
      </c>
      <c r="J321" s="33">
        <v>332</v>
      </c>
      <c r="K321" s="33">
        <v>6700</v>
      </c>
      <c r="L321" s="33">
        <v>1</v>
      </c>
      <c r="M321" s="33">
        <v>1</v>
      </c>
      <c r="N321" s="33">
        <v>121151.72</v>
      </c>
      <c r="O321" s="33">
        <v>724.2</v>
      </c>
      <c r="P321" s="33">
        <v>2097</v>
      </c>
    </row>
    <row r="322" spans="1:16">
      <c r="A322" s="27" t="s">
        <v>294</v>
      </c>
      <c r="B322" s="31">
        <v>202503</v>
      </c>
      <c r="C322" s="27" t="s">
        <v>57</v>
      </c>
      <c r="D322" s="27" t="s">
        <v>211</v>
      </c>
      <c r="E322" s="27" t="s">
        <v>35</v>
      </c>
      <c r="F322" s="27" t="s">
        <v>262</v>
      </c>
      <c r="G322" s="33">
        <v>168088.82</v>
      </c>
      <c r="H322" s="33">
        <v>168088.82</v>
      </c>
      <c r="I322" s="33">
        <v>8589</v>
      </c>
      <c r="J322" s="33">
        <v>473</v>
      </c>
      <c r="K322" s="33">
        <v>6700</v>
      </c>
      <c r="L322" s="33">
        <v>1</v>
      </c>
      <c r="M322" s="33">
        <v>1</v>
      </c>
      <c r="N322" s="33">
        <v>151377.99</v>
      </c>
      <c r="O322" s="33">
        <v>951.6</v>
      </c>
      <c r="P322" s="33">
        <v>2744</v>
      </c>
    </row>
    <row r="323" spans="1:16">
      <c r="A323" s="27" t="s">
        <v>294</v>
      </c>
      <c r="B323" s="31">
        <v>202504</v>
      </c>
      <c r="C323" s="27" t="s">
        <v>57</v>
      </c>
      <c r="D323" s="27" t="s">
        <v>211</v>
      </c>
      <c r="E323" s="27" t="s">
        <v>35</v>
      </c>
      <c r="F323" s="27" t="s">
        <v>262</v>
      </c>
      <c r="G323" s="33">
        <v>200536.98</v>
      </c>
      <c r="H323" s="33">
        <v>200536.98</v>
      </c>
      <c r="I323" s="33">
        <v>10263</v>
      </c>
      <c r="J323" s="33">
        <v>546</v>
      </c>
      <c r="K323" s="33">
        <v>6700</v>
      </c>
      <c r="L323" s="33">
        <v>1</v>
      </c>
      <c r="M323" s="33">
        <v>1</v>
      </c>
      <c r="N323" s="33">
        <v>178597.63</v>
      </c>
      <c r="O323" s="33">
        <v>1255.2</v>
      </c>
      <c r="P323" s="33">
        <v>3189</v>
      </c>
    </row>
    <row r="324" spans="1:16">
      <c r="A324" s="27" t="s">
        <v>294</v>
      </c>
      <c r="B324" s="31">
        <v>202505</v>
      </c>
      <c r="C324" s="27" t="s">
        <v>57</v>
      </c>
      <c r="D324" s="27" t="s">
        <v>211</v>
      </c>
      <c r="E324" s="27" t="s">
        <v>35</v>
      </c>
      <c r="F324" s="27" t="s">
        <v>262</v>
      </c>
      <c r="G324" s="33">
        <v>214446.61</v>
      </c>
      <c r="H324" s="33">
        <v>214446.61</v>
      </c>
      <c r="I324" s="33">
        <v>11383</v>
      </c>
      <c r="J324" s="33">
        <v>686</v>
      </c>
      <c r="K324" s="33">
        <v>6700</v>
      </c>
      <c r="L324" s="33">
        <v>1</v>
      </c>
      <c r="M324" s="33">
        <v>1</v>
      </c>
      <c r="N324" s="33">
        <v>196115.08</v>
      </c>
      <c r="O324" s="33">
        <v>1397.9</v>
      </c>
      <c r="P324" s="33">
        <v>3592</v>
      </c>
    </row>
    <row r="325" spans="1:16">
      <c r="A325" s="27" t="s">
        <v>294</v>
      </c>
      <c r="B325" s="31">
        <v>202506</v>
      </c>
      <c r="C325" s="27" t="s">
        <v>57</v>
      </c>
      <c r="D325" s="27" t="s">
        <v>211</v>
      </c>
      <c r="E325" s="27" t="s">
        <v>35</v>
      </c>
      <c r="F325" s="27" t="s">
        <v>262</v>
      </c>
      <c r="G325" s="33">
        <v>227929.05</v>
      </c>
      <c r="H325" s="33">
        <v>227929.05</v>
      </c>
      <c r="I325" s="33">
        <v>11360</v>
      </c>
      <c r="J325" s="33">
        <v>634</v>
      </c>
      <c r="K325" s="33">
        <v>6700</v>
      </c>
      <c r="L325" s="33">
        <v>1</v>
      </c>
      <c r="M325" s="33">
        <v>1</v>
      </c>
      <c r="N325" s="33">
        <v>192089.61</v>
      </c>
      <c r="O325" s="33">
        <v>1343.2</v>
      </c>
      <c r="P325" s="33">
        <v>3719</v>
      </c>
    </row>
    <row r="326" spans="1:16">
      <c r="A326" s="27" t="s">
        <v>294</v>
      </c>
      <c r="B326" s="31">
        <v>202507</v>
      </c>
      <c r="C326" s="27" t="s">
        <v>57</v>
      </c>
      <c r="D326" s="27" t="s">
        <v>211</v>
      </c>
      <c r="E326" s="27" t="s">
        <v>35</v>
      </c>
      <c r="F326" s="27" t="s">
        <v>262</v>
      </c>
      <c r="G326" s="33">
        <v>184650.37</v>
      </c>
      <c r="H326" s="33">
        <v>184650.37</v>
      </c>
      <c r="I326" s="33">
        <v>9878</v>
      </c>
      <c r="J326" s="33">
        <v>580</v>
      </c>
      <c r="K326" s="33">
        <v>6700</v>
      </c>
      <c r="L326" s="33">
        <v>1</v>
      </c>
      <c r="M326" s="33">
        <v>1</v>
      </c>
      <c r="N326" s="33">
        <v>171231.34</v>
      </c>
      <c r="O326" s="33">
        <v>1035.5</v>
      </c>
      <c r="P326" s="33">
        <v>3172</v>
      </c>
    </row>
    <row r="327" spans="1:16">
      <c r="A327" s="27" t="s">
        <v>294</v>
      </c>
      <c r="B327" s="31">
        <v>202508</v>
      </c>
      <c r="C327" s="27" t="s">
        <v>57</v>
      </c>
      <c r="D327" s="27" t="s">
        <v>211</v>
      </c>
      <c r="E327" s="27" t="s">
        <v>35</v>
      </c>
      <c r="F327" s="27" t="s">
        <v>262</v>
      </c>
      <c r="G327" s="33">
        <v>182626.86</v>
      </c>
      <c r="H327" s="33">
        <v>182626.86</v>
      </c>
      <c r="I327" s="33">
        <v>9249</v>
      </c>
      <c r="J327" s="33">
        <v>461</v>
      </c>
      <c r="K327" s="33">
        <v>6700</v>
      </c>
      <c r="L327" s="33">
        <v>1</v>
      </c>
      <c r="M327" s="33">
        <v>1</v>
      </c>
      <c r="N327" s="33">
        <v>165343.14</v>
      </c>
      <c r="O327" s="33">
        <v>1216.8</v>
      </c>
      <c r="P327" s="33">
        <v>3079</v>
      </c>
    </row>
    <row r="328" spans="1:16">
      <c r="A328" s="27" t="s">
        <v>294</v>
      </c>
      <c r="B328" s="31">
        <v>202509</v>
      </c>
      <c r="C328" s="27" t="s">
        <v>57</v>
      </c>
      <c r="D328" s="27" t="s">
        <v>211</v>
      </c>
      <c r="E328" s="27" t="s">
        <v>35</v>
      </c>
      <c r="F328" s="27" t="s">
        <v>262</v>
      </c>
      <c r="G328" s="33">
        <v>170311.4</v>
      </c>
      <c r="H328" s="33">
        <v>170311.4</v>
      </c>
      <c r="I328" s="33">
        <v>8206</v>
      </c>
      <c r="J328" s="33">
        <v>467</v>
      </c>
      <c r="K328" s="33">
        <v>6700</v>
      </c>
      <c r="L328" s="33">
        <v>1</v>
      </c>
      <c r="M328" s="33">
        <v>1</v>
      </c>
      <c r="N328" s="33">
        <v>159391.45</v>
      </c>
      <c r="O328" s="33">
        <v>1048.4</v>
      </c>
      <c r="P328" s="33">
        <v>2766</v>
      </c>
    </row>
    <row r="329" spans="1:16">
      <c r="A329" s="27" t="s">
        <v>294</v>
      </c>
      <c r="B329" s="31">
        <v>202510</v>
      </c>
      <c r="C329" s="27" t="s">
        <v>57</v>
      </c>
      <c r="D329" s="27" t="s">
        <v>211</v>
      </c>
      <c r="E329" s="27" t="s">
        <v>35</v>
      </c>
      <c r="F329" s="27" t="s">
        <v>262</v>
      </c>
      <c r="G329" s="33">
        <v>187602.08</v>
      </c>
      <c r="H329" s="33">
        <v>187602.08</v>
      </c>
      <c r="I329" s="33">
        <v>9149</v>
      </c>
      <c r="J329" s="33">
        <v>531</v>
      </c>
      <c r="K329" s="33">
        <v>6700</v>
      </c>
      <c r="L329" s="33">
        <v>1</v>
      </c>
      <c r="M329" s="33">
        <v>1</v>
      </c>
      <c r="N329" s="33">
        <v>175530.03</v>
      </c>
      <c r="O329" s="33">
        <v>1279</v>
      </c>
      <c r="P329" s="33">
        <v>3024</v>
      </c>
    </row>
    <row r="330" spans="1:16">
      <c r="A330" s="27" t="s">
        <v>294</v>
      </c>
      <c r="B330" s="31">
        <v>202511</v>
      </c>
      <c r="C330" s="27" t="s">
        <v>57</v>
      </c>
      <c r="D330" s="27" t="s">
        <v>211</v>
      </c>
      <c r="E330" s="27" t="s">
        <v>35</v>
      </c>
      <c r="F330" s="27" t="s">
        <v>262</v>
      </c>
      <c r="G330" s="33">
        <v>262517.03</v>
      </c>
      <c r="H330" s="33">
        <v>262517.03</v>
      </c>
      <c r="I330" s="33">
        <v>14180</v>
      </c>
      <c r="J330" s="33">
        <v>841</v>
      </c>
      <c r="K330" s="33">
        <v>6700</v>
      </c>
      <c r="L330" s="33">
        <v>1</v>
      </c>
      <c r="M330" s="33">
        <v>1</v>
      </c>
      <c r="N330" s="33">
        <v>212379.66</v>
      </c>
      <c r="O330" s="33">
        <v>1617.5</v>
      </c>
      <c r="P330" s="33">
        <v>4404</v>
      </c>
    </row>
    <row r="331" spans="1:16">
      <c r="A331" s="27" t="s">
        <v>294</v>
      </c>
      <c r="B331" s="31">
        <v>202512</v>
      </c>
      <c r="C331" s="27" t="s">
        <v>57</v>
      </c>
      <c r="D331" s="27" t="s">
        <v>211</v>
      </c>
      <c r="E331" s="27" t="s">
        <v>35</v>
      </c>
      <c r="F331" s="27" t="s">
        <v>262</v>
      </c>
      <c r="G331" s="33">
        <v>281679.23</v>
      </c>
      <c r="H331" s="33">
        <v>281679.23</v>
      </c>
      <c r="I331" s="33">
        <v>14517</v>
      </c>
      <c r="J331" s="33">
        <v>767</v>
      </c>
      <c r="K331" s="33">
        <v>6700</v>
      </c>
      <c r="L331" s="33">
        <v>1</v>
      </c>
      <c r="M331" s="33">
        <v>1</v>
      </c>
      <c r="N331" s="33">
        <v>244431.2</v>
      </c>
      <c r="O331" s="33">
        <v>1802.4</v>
      </c>
      <c r="P331" s="33">
        <v>4460</v>
      </c>
    </row>
    <row r="332" spans="1:16">
      <c r="A332" s="27" t="s">
        <v>294</v>
      </c>
      <c r="B332" s="31">
        <v>202601</v>
      </c>
      <c r="C332" s="27" t="s">
        <v>57</v>
      </c>
      <c r="D332" s="27" t="s">
        <v>211</v>
      </c>
      <c r="E332" s="27" t="s">
        <v>35</v>
      </c>
      <c r="F332" s="27" t="s">
        <v>262</v>
      </c>
      <c r="G332" s="33">
        <v>129732.95</v>
      </c>
      <c r="H332" s="33">
        <v>129732.95</v>
      </c>
      <c r="I332" s="33">
        <v>6333</v>
      </c>
      <c r="J332" s="33">
        <v>401</v>
      </c>
      <c r="K332" s="33">
        <v>6700</v>
      </c>
      <c r="L332" s="33">
        <v>1</v>
      </c>
      <c r="M332" s="33">
        <v>1</v>
      </c>
      <c r="N332" s="33">
        <v>124559.78</v>
      </c>
      <c r="O332" s="33">
        <v>780.2</v>
      </c>
      <c r="P332" s="33">
        <v>2069</v>
      </c>
    </row>
    <row r="333" spans="1:16">
      <c r="A333" s="27" t="s">
        <v>294</v>
      </c>
      <c r="B333" s="31">
        <v>202602</v>
      </c>
      <c r="C333" s="27" t="s">
        <v>57</v>
      </c>
      <c r="D333" s="27" t="s">
        <v>211</v>
      </c>
      <c r="E333" s="27" t="s">
        <v>35</v>
      </c>
      <c r="F333" s="27" t="s">
        <v>262</v>
      </c>
      <c r="G333" s="33">
        <v>153466.67</v>
      </c>
      <c r="H333" s="33">
        <v>153466.67</v>
      </c>
      <c r="I333" s="33">
        <v>7811</v>
      </c>
      <c r="J333" s="33">
        <v>387</v>
      </c>
      <c r="K333" s="33">
        <v>6700</v>
      </c>
      <c r="L333" s="33">
        <v>1</v>
      </c>
      <c r="M333" s="33">
        <v>1</v>
      </c>
      <c r="N333" s="33">
        <v>128663.12</v>
      </c>
      <c r="O333" s="33">
        <v>1019.2</v>
      </c>
      <c r="P333" s="33">
        <v>2551</v>
      </c>
    </row>
    <row r="334" spans="1:16">
      <c r="A334" s="27" t="s">
        <v>294</v>
      </c>
      <c r="B334" s="31">
        <v>202603</v>
      </c>
      <c r="C334" s="27" t="s">
        <v>57</v>
      </c>
      <c r="D334" s="27" t="s">
        <v>211</v>
      </c>
      <c r="E334" s="27" t="s">
        <v>35</v>
      </c>
      <c r="F334" s="27" t="s">
        <v>262</v>
      </c>
      <c r="G334" s="33">
        <v>197397.68</v>
      </c>
      <c r="H334" s="33">
        <v>197397.68</v>
      </c>
      <c r="I334" s="33">
        <v>10021</v>
      </c>
      <c r="J334" s="33">
        <v>627</v>
      </c>
      <c r="K334" s="33">
        <v>6700</v>
      </c>
      <c r="L334" s="33">
        <v>1</v>
      </c>
      <c r="M334" s="33">
        <v>1</v>
      </c>
      <c r="N334" s="33">
        <v>160763.42</v>
      </c>
      <c r="O334" s="33">
        <v>1385.9</v>
      </c>
      <c r="P334" s="33">
        <v>3184</v>
      </c>
    </row>
    <row r="335" spans="1:16">
      <c r="A335" s="27" t="s">
        <v>294</v>
      </c>
      <c r="B335" s="31">
        <v>202604</v>
      </c>
      <c r="C335" s="27" t="s">
        <v>57</v>
      </c>
      <c r="D335" s="27" t="s">
        <v>211</v>
      </c>
      <c r="E335" s="27" t="s">
        <v>35</v>
      </c>
      <c r="F335" s="27" t="s">
        <v>262</v>
      </c>
      <c r="G335" s="33">
        <v>208444.94</v>
      </c>
      <c r="H335" s="33">
        <v>208444.94</v>
      </c>
      <c r="I335" s="33">
        <v>11111</v>
      </c>
      <c r="J335" s="33">
        <v>579</v>
      </c>
      <c r="K335" s="33">
        <v>6700</v>
      </c>
      <c r="L335" s="33">
        <v>1</v>
      </c>
      <c r="M335" s="33">
        <v>1</v>
      </c>
      <c r="N335" s="33">
        <v>189670.69</v>
      </c>
      <c r="O335" s="33">
        <v>1335.4</v>
      </c>
      <c r="P335" s="33">
        <v>3575</v>
      </c>
    </row>
    <row r="336" spans="1:16">
      <c r="A336" s="27" t="s">
        <v>294</v>
      </c>
      <c r="B336" s="31">
        <v>202605</v>
      </c>
      <c r="C336" s="27" t="s">
        <v>57</v>
      </c>
      <c r="D336" s="27" t="s">
        <v>211</v>
      </c>
      <c r="E336" s="27" t="s">
        <v>35</v>
      </c>
      <c r="F336" s="27" t="s">
        <v>262</v>
      </c>
      <c r="G336" s="33">
        <v>222827.15</v>
      </c>
      <c r="H336" s="33">
        <v>222827.15</v>
      </c>
      <c r="I336" s="33">
        <v>11715</v>
      </c>
      <c r="J336" s="33">
        <v>596</v>
      </c>
      <c r="K336" s="33">
        <v>6700</v>
      </c>
      <c r="L336" s="33">
        <v>1</v>
      </c>
      <c r="M336" s="33">
        <v>1</v>
      </c>
      <c r="N336" s="33">
        <v>208274.22</v>
      </c>
      <c r="O336" s="33">
        <v>1376.9</v>
      </c>
      <c r="P336" s="33">
        <v>3739</v>
      </c>
    </row>
    <row r="337" spans="1:16">
      <c r="A337" s="27" t="s">
        <v>294</v>
      </c>
      <c r="B337" s="31">
        <v>202606</v>
      </c>
      <c r="C337" s="27" t="s">
        <v>57</v>
      </c>
      <c r="D337" s="27" t="s">
        <v>211</v>
      </c>
      <c r="E337" s="27" t="s">
        <v>35</v>
      </c>
      <c r="F337" s="27" t="s">
        <v>262</v>
      </c>
      <c r="G337" s="33">
        <v>228475.13</v>
      </c>
      <c r="H337" s="33">
        <v>228475.13</v>
      </c>
      <c r="I337" s="33">
        <v>11739</v>
      </c>
      <c r="J337" s="33">
        <v>669</v>
      </c>
      <c r="K337" s="33">
        <v>6700</v>
      </c>
      <c r="L337" s="33">
        <v>1</v>
      </c>
      <c r="M337" s="33">
        <v>1</v>
      </c>
      <c r="N337" s="33">
        <v>203999.16</v>
      </c>
      <c r="O337" s="33">
        <v>1378</v>
      </c>
      <c r="P337" s="33">
        <v>3641</v>
      </c>
    </row>
    <row r="338" spans="1:16">
      <c r="A338" s="27" t="s">
        <v>294</v>
      </c>
      <c r="B338" s="31">
        <v>202607</v>
      </c>
      <c r="C338" s="27" t="s">
        <v>57</v>
      </c>
      <c r="D338" s="27" t="s">
        <v>211</v>
      </c>
      <c r="E338" s="27" t="s">
        <v>35</v>
      </c>
      <c r="F338" s="27" t="s">
        <v>262</v>
      </c>
      <c r="G338" s="33">
        <v>214539.52</v>
      </c>
      <c r="H338" s="33">
        <v>214539.52</v>
      </c>
      <c r="I338" s="33">
        <v>11216</v>
      </c>
      <c r="J338" s="33">
        <v>606</v>
      </c>
      <c r="K338" s="33">
        <v>6700</v>
      </c>
      <c r="L338" s="33">
        <v>1</v>
      </c>
      <c r="M338" s="33">
        <v>1</v>
      </c>
      <c r="N338" s="33">
        <v>181847.68</v>
      </c>
      <c r="O338" s="33">
        <v>1331.1</v>
      </c>
      <c r="P338" s="33">
        <v>3535</v>
      </c>
    </row>
    <row r="339" spans="1:16">
      <c r="A339" s="27" t="s">
        <v>297</v>
      </c>
      <c r="B339" s="31">
        <v>202408</v>
      </c>
      <c r="C339" s="27" t="s">
        <v>57</v>
      </c>
      <c r="D339" s="27" t="s">
        <v>211</v>
      </c>
      <c r="E339" s="27" t="s">
        <v>35</v>
      </c>
      <c r="F339" s="27" t="s">
        <v>262</v>
      </c>
      <c r="G339" s="33">
        <v>221476.77</v>
      </c>
      <c r="H339" s="33">
        <v>221476.77</v>
      </c>
      <c r="I339" s="33">
        <v>11441</v>
      </c>
      <c r="J339" s="33">
        <v>655</v>
      </c>
      <c r="K339" s="33">
        <v>7600</v>
      </c>
      <c r="L339" s="33">
        <v>1</v>
      </c>
      <c r="M339" s="33">
        <v>1</v>
      </c>
      <c r="N339" s="33">
        <v>170099.47</v>
      </c>
      <c r="O339" s="33">
        <v>1281.6</v>
      </c>
      <c r="P339" s="33">
        <v>3563</v>
      </c>
    </row>
    <row r="340" spans="1:16">
      <c r="A340" s="27" t="s">
        <v>297</v>
      </c>
      <c r="B340" s="31">
        <v>202409</v>
      </c>
      <c r="C340" s="27" t="s">
        <v>57</v>
      </c>
      <c r="D340" s="27" t="s">
        <v>211</v>
      </c>
      <c r="E340" s="27" t="s">
        <v>35</v>
      </c>
      <c r="F340" s="27" t="s">
        <v>262</v>
      </c>
      <c r="G340" s="33">
        <v>201072.74</v>
      </c>
      <c r="H340" s="33">
        <v>201072.74</v>
      </c>
      <c r="I340" s="33">
        <v>9984</v>
      </c>
      <c r="J340" s="33">
        <v>504</v>
      </c>
      <c r="K340" s="33">
        <v>7600</v>
      </c>
      <c r="L340" s="33">
        <v>1</v>
      </c>
      <c r="M340" s="33">
        <v>1</v>
      </c>
      <c r="N340" s="33">
        <v>163976.56</v>
      </c>
      <c r="O340" s="33">
        <v>1233.9</v>
      </c>
      <c r="P340" s="33">
        <v>3225</v>
      </c>
    </row>
    <row r="341" spans="1:16">
      <c r="A341" s="27" t="s">
        <v>297</v>
      </c>
      <c r="B341" s="31">
        <v>202410</v>
      </c>
      <c r="C341" s="27" t="s">
        <v>57</v>
      </c>
      <c r="D341" s="27" t="s">
        <v>211</v>
      </c>
      <c r="E341" s="27" t="s">
        <v>35</v>
      </c>
      <c r="F341" s="27" t="s">
        <v>262</v>
      </c>
      <c r="G341" s="33">
        <v>255238.63</v>
      </c>
      <c r="H341" s="33">
        <v>255238.63</v>
      </c>
      <c r="I341" s="33">
        <v>12822</v>
      </c>
      <c r="J341" s="33">
        <v>611</v>
      </c>
      <c r="K341" s="33">
        <v>7600</v>
      </c>
      <c r="L341" s="33">
        <v>1</v>
      </c>
      <c r="M341" s="33">
        <v>1</v>
      </c>
      <c r="N341" s="33">
        <v>180579.39</v>
      </c>
      <c r="O341" s="33">
        <v>1521.2</v>
      </c>
      <c r="P341" s="33">
        <v>4217</v>
      </c>
    </row>
    <row r="342" spans="1:16">
      <c r="A342" s="27" t="s">
        <v>297</v>
      </c>
      <c r="B342" s="31">
        <v>202411</v>
      </c>
      <c r="C342" s="27" t="s">
        <v>57</v>
      </c>
      <c r="D342" s="27" t="s">
        <v>211</v>
      </c>
      <c r="E342" s="27" t="s">
        <v>35</v>
      </c>
      <c r="F342" s="27" t="s">
        <v>262</v>
      </c>
      <c r="G342" s="33">
        <v>285542.32</v>
      </c>
      <c r="H342" s="33">
        <v>285542.32</v>
      </c>
      <c r="I342" s="33">
        <v>14923</v>
      </c>
      <c r="J342" s="33">
        <v>669</v>
      </c>
      <c r="K342" s="33">
        <v>7600</v>
      </c>
      <c r="L342" s="33">
        <v>1</v>
      </c>
      <c r="M342" s="33">
        <v>1</v>
      </c>
      <c r="N342" s="33">
        <v>218489.06</v>
      </c>
      <c r="O342" s="33">
        <v>1632.7</v>
      </c>
      <c r="P342" s="33">
        <v>4652</v>
      </c>
    </row>
    <row r="343" spans="1:16">
      <c r="A343" s="27" t="s">
        <v>297</v>
      </c>
      <c r="B343" s="31">
        <v>202412</v>
      </c>
      <c r="C343" s="27" t="s">
        <v>57</v>
      </c>
      <c r="D343" s="27" t="s">
        <v>211</v>
      </c>
      <c r="E343" s="27" t="s">
        <v>35</v>
      </c>
      <c r="F343" s="27" t="s">
        <v>262</v>
      </c>
      <c r="G343" s="33">
        <v>361756.8</v>
      </c>
      <c r="H343" s="33">
        <v>361756.8</v>
      </c>
      <c r="I343" s="33">
        <v>17862</v>
      </c>
      <c r="J343" s="33">
        <v>922</v>
      </c>
      <c r="K343" s="33">
        <v>7600</v>
      </c>
      <c r="L343" s="33">
        <v>1</v>
      </c>
      <c r="M343" s="33">
        <v>1</v>
      </c>
      <c r="N343" s="33">
        <v>251462.59</v>
      </c>
      <c r="O343" s="33">
        <v>2065.7</v>
      </c>
      <c r="P343" s="33">
        <v>6110</v>
      </c>
    </row>
    <row r="344" spans="1:16">
      <c r="A344" s="27" t="s">
        <v>297</v>
      </c>
      <c r="B344" s="31">
        <v>202501</v>
      </c>
      <c r="C344" s="27" t="s">
        <v>57</v>
      </c>
      <c r="D344" s="27" t="s">
        <v>211</v>
      </c>
      <c r="E344" s="27" t="s">
        <v>35</v>
      </c>
      <c r="F344" s="27" t="s">
        <v>262</v>
      </c>
      <c r="G344" s="33">
        <v>170655.63</v>
      </c>
      <c r="H344" s="33">
        <v>170655.63</v>
      </c>
      <c r="I344" s="33">
        <v>7858</v>
      </c>
      <c r="J344" s="33">
        <v>493</v>
      </c>
      <c r="K344" s="33">
        <v>7600</v>
      </c>
      <c r="L344" s="33">
        <v>1</v>
      </c>
      <c r="M344" s="33">
        <v>1</v>
      </c>
      <c r="N344" s="33">
        <v>128142.91</v>
      </c>
      <c r="O344" s="33">
        <v>962.2</v>
      </c>
      <c r="P344" s="33">
        <v>2662</v>
      </c>
    </row>
    <row r="345" spans="1:16">
      <c r="A345" s="27" t="s">
        <v>297</v>
      </c>
      <c r="B345" s="31">
        <v>202502</v>
      </c>
      <c r="C345" s="27" t="s">
        <v>57</v>
      </c>
      <c r="D345" s="27" t="s">
        <v>211</v>
      </c>
      <c r="E345" s="27" t="s">
        <v>35</v>
      </c>
      <c r="F345" s="27" t="s">
        <v>262</v>
      </c>
      <c r="G345" s="33">
        <v>193582.68</v>
      </c>
      <c r="H345" s="33">
        <v>193582.68</v>
      </c>
      <c r="I345" s="33">
        <v>10092</v>
      </c>
      <c r="J345" s="33">
        <v>566</v>
      </c>
      <c r="K345" s="33">
        <v>7600</v>
      </c>
      <c r="L345" s="33">
        <v>1</v>
      </c>
      <c r="M345" s="33">
        <v>1</v>
      </c>
      <c r="N345" s="33">
        <v>132364.3</v>
      </c>
      <c r="O345" s="33">
        <v>1275.8</v>
      </c>
      <c r="P345" s="33">
        <v>3336</v>
      </c>
    </row>
    <row r="346" spans="1:16">
      <c r="A346" s="27" t="s">
        <v>297</v>
      </c>
      <c r="B346" s="31">
        <v>202503</v>
      </c>
      <c r="C346" s="27" t="s">
        <v>57</v>
      </c>
      <c r="D346" s="27" t="s">
        <v>211</v>
      </c>
      <c r="E346" s="27" t="s">
        <v>35</v>
      </c>
      <c r="F346" s="27" t="s">
        <v>262</v>
      </c>
      <c r="G346" s="33">
        <v>231596.49</v>
      </c>
      <c r="H346" s="33">
        <v>231596.49</v>
      </c>
      <c r="I346" s="33">
        <v>12042</v>
      </c>
      <c r="J346" s="33">
        <v>628</v>
      </c>
      <c r="K346" s="33">
        <v>7600</v>
      </c>
      <c r="L346" s="33">
        <v>1</v>
      </c>
      <c r="M346" s="33">
        <v>1</v>
      </c>
      <c r="N346" s="33">
        <v>165388</v>
      </c>
      <c r="O346" s="33">
        <v>1370.6</v>
      </c>
      <c r="P346" s="33">
        <v>3860</v>
      </c>
    </row>
    <row r="347" spans="1:16">
      <c r="A347" s="27" t="s">
        <v>297</v>
      </c>
      <c r="B347" s="31">
        <v>202504</v>
      </c>
      <c r="C347" s="27" t="s">
        <v>57</v>
      </c>
      <c r="D347" s="27" t="s">
        <v>211</v>
      </c>
      <c r="E347" s="27" t="s">
        <v>35</v>
      </c>
      <c r="F347" s="27" t="s">
        <v>262</v>
      </c>
      <c r="G347" s="33">
        <v>275244.75</v>
      </c>
      <c r="H347" s="33">
        <v>275244.75</v>
      </c>
      <c r="I347" s="33">
        <v>13503</v>
      </c>
      <c r="J347" s="33">
        <v>726</v>
      </c>
      <c r="K347" s="33">
        <v>7600</v>
      </c>
      <c r="L347" s="33">
        <v>1</v>
      </c>
      <c r="M347" s="33">
        <v>1</v>
      </c>
      <c r="N347" s="33">
        <v>195126.82</v>
      </c>
      <c r="O347" s="33">
        <v>1517.9</v>
      </c>
      <c r="P347" s="33">
        <v>4471</v>
      </c>
    </row>
    <row r="348" spans="1:16">
      <c r="A348" s="27" t="s">
        <v>297</v>
      </c>
      <c r="B348" s="31">
        <v>202505</v>
      </c>
      <c r="C348" s="27" t="s">
        <v>57</v>
      </c>
      <c r="D348" s="27" t="s">
        <v>211</v>
      </c>
      <c r="E348" s="27" t="s">
        <v>35</v>
      </c>
      <c r="F348" s="27" t="s">
        <v>262</v>
      </c>
      <c r="G348" s="33">
        <v>280565.51</v>
      </c>
      <c r="H348" s="33">
        <v>280565.51</v>
      </c>
      <c r="I348" s="33">
        <v>13334</v>
      </c>
      <c r="J348" s="33">
        <v>680</v>
      </c>
      <c r="K348" s="33">
        <v>7600</v>
      </c>
      <c r="L348" s="33">
        <v>1</v>
      </c>
      <c r="M348" s="33">
        <v>1</v>
      </c>
      <c r="N348" s="33">
        <v>214265.51</v>
      </c>
      <c r="O348" s="33">
        <v>2062.5</v>
      </c>
      <c r="P348" s="33">
        <v>4505</v>
      </c>
    </row>
    <row r="349" spans="1:16">
      <c r="A349" s="27" t="s">
        <v>297</v>
      </c>
      <c r="B349" s="31">
        <v>202506</v>
      </c>
      <c r="C349" s="27" t="s">
        <v>57</v>
      </c>
      <c r="D349" s="27" t="s">
        <v>211</v>
      </c>
      <c r="E349" s="27" t="s">
        <v>35</v>
      </c>
      <c r="F349" s="27" t="s">
        <v>262</v>
      </c>
      <c r="G349" s="33">
        <v>295853.16</v>
      </c>
      <c r="H349" s="33">
        <v>295853.16</v>
      </c>
      <c r="I349" s="33">
        <v>14221</v>
      </c>
      <c r="J349" s="33">
        <v>749</v>
      </c>
      <c r="K349" s="33">
        <v>7600</v>
      </c>
      <c r="L349" s="33">
        <v>1</v>
      </c>
      <c r="M349" s="33">
        <v>1</v>
      </c>
      <c r="N349" s="33">
        <v>209867.48</v>
      </c>
      <c r="O349" s="33">
        <v>1952.1</v>
      </c>
      <c r="P349" s="33">
        <v>4711</v>
      </c>
    </row>
    <row r="350" spans="1:16">
      <c r="A350" s="27" t="s">
        <v>297</v>
      </c>
      <c r="B350" s="31">
        <v>202507</v>
      </c>
      <c r="C350" s="27" t="s">
        <v>57</v>
      </c>
      <c r="D350" s="27" t="s">
        <v>211</v>
      </c>
      <c r="E350" s="27" t="s">
        <v>35</v>
      </c>
      <c r="F350" s="27" t="s">
        <v>262</v>
      </c>
      <c r="G350" s="33">
        <v>252859.99</v>
      </c>
      <c r="H350" s="33">
        <v>252859.99</v>
      </c>
      <c r="I350" s="33">
        <v>12593</v>
      </c>
      <c r="J350" s="33">
        <v>604</v>
      </c>
      <c r="K350" s="33">
        <v>7600</v>
      </c>
      <c r="L350" s="33">
        <v>1</v>
      </c>
      <c r="M350" s="33">
        <v>1</v>
      </c>
      <c r="N350" s="33">
        <v>187078.78</v>
      </c>
      <c r="O350" s="33">
        <v>1613.1</v>
      </c>
      <c r="P350" s="33">
        <v>4089</v>
      </c>
    </row>
    <row r="351" spans="1:16">
      <c r="A351" s="27" t="s">
        <v>297</v>
      </c>
      <c r="B351" s="31">
        <v>202508</v>
      </c>
      <c r="C351" s="27" t="s">
        <v>57</v>
      </c>
      <c r="D351" s="27" t="s">
        <v>211</v>
      </c>
      <c r="E351" s="27" t="s">
        <v>35</v>
      </c>
      <c r="F351" s="27" t="s">
        <v>262</v>
      </c>
      <c r="G351" s="33">
        <v>249015.81</v>
      </c>
      <c r="H351" s="33">
        <v>249015.81</v>
      </c>
      <c r="I351" s="33">
        <v>12711</v>
      </c>
      <c r="J351" s="33">
        <v>758</v>
      </c>
      <c r="K351" s="33">
        <v>7600</v>
      </c>
      <c r="L351" s="33">
        <v>1</v>
      </c>
      <c r="M351" s="33">
        <v>1</v>
      </c>
      <c r="N351" s="33">
        <v>180645.63</v>
      </c>
      <c r="O351" s="33">
        <v>1533.5</v>
      </c>
      <c r="P351" s="33">
        <v>3935</v>
      </c>
    </row>
    <row r="352" spans="1:16">
      <c r="A352" s="27" t="s">
        <v>297</v>
      </c>
      <c r="B352" s="31">
        <v>202509</v>
      </c>
      <c r="C352" s="27" t="s">
        <v>57</v>
      </c>
      <c r="D352" s="27" t="s">
        <v>211</v>
      </c>
      <c r="E352" s="27" t="s">
        <v>35</v>
      </c>
      <c r="F352" s="27" t="s">
        <v>262</v>
      </c>
      <c r="G352" s="33">
        <v>246846.64</v>
      </c>
      <c r="H352" s="33">
        <v>246846.64</v>
      </c>
      <c r="I352" s="33">
        <v>12074</v>
      </c>
      <c r="J352" s="33">
        <v>626</v>
      </c>
      <c r="K352" s="33">
        <v>7600</v>
      </c>
      <c r="L352" s="33">
        <v>1</v>
      </c>
      <c r="M352" s="33">
        <v>1</v>
      </c>
      <c r="N352" s="33">
        <v>174143.11</v>
      </c>
      <c r="O352" s="33">
        <v>1561.5</v>
      </c>
      <c r="P352" s="33">
        <v>3849</v>
      </c>
    </row>
    <row r="353" spans="1:16">
      <c r="A353" s="27" t="s">
        <v>297</v>
      </c>
      <c r="B353" s="31">
        <v>202510</v>
      </c>
      <c r="C353" s="27" t="s">
        <v>57</v>
      </c>
      <c r="D353" s="27" t="s">
        <v>211</v>
      </c>
      <c r="E353" s="27" t="s">
        <v>35</v>
      </c>
      <c r="F353" s="27" t="s">
        <v>262</v>
      </c>
      <c r="G353" s="33">
        <v>302613.29</v>
      </c>
      <c r="H353" s="33">
        <v>302613.29</v>
      </c>
      <c r="I353" s="33">
        <v>16256</v>
      </c>
      <c r="J353" s="33">
        <v>744</v>
      </c>
      <c r="K353" s="33">
        <v>7600</v>
      </c>
      <c r="L353" s="33">
        <v>1</v>
      </c>
      <c r="M353" s="33">
        <v>1</v>
      </c>
      <c r="N353" s="33">
        <v>191775.31</v>
      </c>
      <c r="O353" s="33">
        <v>1908.3</v>
      </c>
      <c r="P353" s="33">
        <v>4964</v>
      </c>
    </row>
    <row r="354" spans="1:16">
      <c r="A354" s="27" t="s">
        <v>297</v>
      </c>
      <c r="B354" s="31">
        <v>202511</v>
      </c>
      <c r="C354" s="27" t="s">
        <v>57</v>
      </c>
      <c r="D354" s="27" t="s">
        <v>211</v>
      </c>
      <c r="E354" s="27" t="s">
        <v>35</v>
      </c>
      <c r="F354" s="27" t="s">
        <v>262</v>
      </c>
      <c r="G354" s="33">
        <v>309445.33</v>
      </c>
      <c r="H354" s="33">
        <v>309445.33</v>
      </c>
      <c r="I354" s="33">
        <v>15481</v>
      </c>
      <c r="J354" s="33">
        <v>711</v>
      </c>
      <c r="K354" s="33">
        <v>7600</v>
      </c>
      <c r="L354" s="33">
        <v>1</v>
      </c>
      <c r="M354" s="33">
        <v>1</v>
      </c>
      <c r="N354" s="33">
        <v>232035.38</v>
      </c>
      <c r="O354" s="33">
        <v>1990.5</v>
      </c>
      <c r="P354" s="33">
        <v>5000</v>
      </c>
    </row>
    <row r="355" spans="1:16">
      <c r="A355" s="27" t="s">
        <v>297</v>
      </c>
      <c r="B355" s="31">
        <v>202512</v>
      </c>
      <c r="C355" s="27" t="s">
        <v>57</v>
      </c>
      <c r="D355" s="27" t="s">
        <v>211</v>
      </c>
      <c r="E355" s="27" t="s">
        <v>35</v>
      </c>
      <c r="F355" s="27" t="s">
        <v>262</v>
      </c>
      <c r="G355" s="33">
        <v>373789.07</v>
      </c>
      <c r="H355" s="33">
        <v>373789.07</v>
      </c>
      <c r="I355" s="33">
        <v>20490</v>
      </c>
      <c r="J355" s="33">
        <v>1111</v>
      </c>
      <c r="K355" s="33">
        <v>7600</v>
      </c>
      <c r="L355" s="33">
        <v>1</v>
      </c>
      <c r="M355" s="33">
        <v>1</v>
      </c>
      <c r="N355" s="33">
        <v>267053.27</v>
      </c>
      <c r="O355" s="33">
        <v>2266.3</v>
      </c>
      <c r="P355" s="33">
        <v>6448</v>
      </c>
    </row>
    <row r="356" spans="1:16">
      <c r="A356" s="27" t="s">
        <v>297</v>
      </c>
      <c r="B356" s="31">
        <v>202601</v>
      </c>
      <c r="C356" s="27" t="s">
        <v>57</v>
      </c>
      <c r="D356" s="27" t="s">
        <v>211</v>
      </c>
      <c r="E356" s="27" t="s">
        <v>35</v>
      </c>
      <c r="F356" s="27" t="s">
        <v>262</v>
      </c>
      <c r="G356" s="33">
        <v>191318.48</v>
      </c>
      <c r="H356" s="33">
        <v>191318.48</v>
      </c>
      <c r="I356" s="33">
        <v>8642</v>
      </c>
      <c r="J356" s="33">
        <v>476</v>
      </c>
      <c r="K356" s="33">
        <v>7600</v>
      </c>
      <c r="L356" s="33">
        <v>1</v>
      </c>
      <c r="M356" s="33">
        <v>1</v>
      </c>
      <c r="N356" s="33">
        <v>136087.77</v>
      </c>
      <c r="O356" s="33">
        <v>1095.4</v>
      </c>
      <c r="P356" s="33">
        <v>2988</v>
      </c>
    </row>
    <row r="357" spans="1:16">
      <c r="A357" s="27" t="s">
        <v>297</v>
      </c>
      <c r="B357" s="31">
        <v>202602</v>
      </c>
      <c r="C357" s="27" t="s">
        <v>57</v>
      </c>
      <c r="D357" s="27" t="s">
        <v>211</v>
      </c>
      <c r="E357" s="27" t="s">
        <v>35</v>
      </c>
      <c r="F357" s="27" t="s">
        <v>262</v>
      </c>
      <c r="G357" s="33">
        <v>210438.81</v>
      </c>
      <c r="H357" s="33">
        <v>210438.81</v>
      </c>
      <c r="I357" s="33">
        <v>11396</v>
      </c>
      <c r="J357" s="33">
        <v>675</v>
      </c>
      <c r="K357" s="33">
        <v>7600</v>
      </c>
      <c r="L357" s="33">
        <v>1</v>
      </c>
      <c r="M357" s="33">
        <v>1</v>
      </c>
      <c r="N357" s="33">
        <v>140570.88</v>
      </c>
      <c r="O357" s="33">
        <v>1196.1</v>
      </c>
      <c r="P357" s="33">
        <v>3456</v>
      </c>
    </row>
    <row r="358" spans="1:16">
      <c r="A358" s="27" t="s">
        <v>297</v>
      </c>
      <c r="B358" s="31">
        <v>202603</v>
      </c>
      <c r="C358" s="27" t="s">
        <v>57</v>
      </c>
      <c r="D358" s="27" t="s">
        <v>211</v>
      </c>
      <c r="E358" s="27" t="s">
        <v>35</v>
      </c>
      <c r="F358" s="27" t="s">
        <v>262</v>
      </c>
      <c r="G358" s="33">
        <v>228272.02</v>
      </c>
      <c r="H358" s="33">
        <v>228272.02</v>
      </c>
      <c r="I358" s="33">
        <v>11224</v>
      </c>
      <c r="J358" s="33">
        <v>628</v>
      </c>
      <c r="K358" s="33">
        <v>7600</v>
      </c>
      <c r="L358" s="33">
        <v>1</v>
      </c>
      <c r="M358" s="33">
        <v>1</v>
      </c>
      <c r="N358" s="33">
        <v>175642.06</v>
      </c>
      <c r="O358" s="33">
        <v>1540.9</v>
      </c>
      <c r="P358" s="33">
        <v>3805</v>
      </c>
    </row>
    <row r="359" spans="1:16">
      <c r="A359" s="27" t="s">
        <v>297</v>
      </c>
      <c r="B359" s="31">
        <v>202604</v>
      </c>
      <c r="C359" s="27" t="s">
        <v>57</v>
      </c>
      <c r="D359" s="27" t="s">
        <v>211</v>
      </c>
      <c r="E359" s="27" t="s">
        <v>35</v>
      </c>
      <c r="F359" s="27" t="s">
        <v>262</v>
      </c>
      <c r="G359" s="33">
        <v>262173.47</v>
      </c>
      <c r="H359" s="33">
        <v>262173.47</v>
      </c>
      <c r="I359" s="33">
        <v>14245</v>
      </c>
      <c r="J359" s="33">
        <v>691</v>
      </c>
      <c r="K359" s="33">
        <v>7600</v>
      </c>
      <c r="L359" s="33">
        <v>1</v>
      </c>
      <c r="M359" s="33">
        <v>1</v>
      </c>
      <c r="N359" s="33">
        <v>207224.69</v>
      </c>
      <c r="O359" s="33">
        <v>1644.7</v>
      </c>
      <c r="P359" s="33">
        <v>4388</v>
      </c>
    </row>
    <row r="360" spans="1:16">
      <c r="A360" s="27" t="s">
        <v>297</v>
      </c>
      <c r="B360" s="31">
        <v>202605</v>
      </c>
      <c r="C360" s="27" t="s">
        <v>57</v>
      </c>
      <c r="D360" s="27" t="s">
        <v>211</v>
      </c>
      <c r="E360" s="27" t="s">
        <v>35</v>
      </c>
      <c r="F360" s="27" t="s">
        <v>262</v>
      </c>
      <c r="G360" s="33">
        <v>292135.13</v>
      </c>
      <c r="H360" s="33">
        <v>292135.13</v>
      </c>
      <c r="I360" s="33">
        <v>14743</v>
      </c>
      <c r="J360" s="33">
        <v>830</v>
      </c>
      <c r="K360" s="33">
        <v>7600</v>
      </c>
      <c r="L360" s="33">
        <v>1</v>
      </c>
      <c r="M360" s="33">
        <v>1</v>
      </c>
      <c r="N360" s="33">
        <v>227549.97</v>
      </c>
      <c r="O360" s="33">
        <v>1788.2</v>
      </c>
      <c r="P360" s="33">
        <v>4660</v>
      </c>
    </row>
    <row r="361" spans="1:16">
      <c r="A361" s="27" t="s">
        <v>297</v>
      </c>
      <c r="B361" s="31">
        <v>202606</v>
      </c>
      <c r="C361" s="27" t="s">
        <v>57</v>
      </c>
      <c r="D361" s="27" t="s">
        <v>211</v>
      </c>
      <c r="E361" s="27" t="s">
        <v>35</v>
      </c>
      <c r="F361" s="27" t="s">
        <v>262</v>
      </c>
      <c r="G361" s="33">
        <v>320783.98</v>
      </c>
      <c r="H361" s="33">
        <v>320783.98</v>
      </c>
      <c r="I361" s="33">
        <v>17560</v>
      </c>
      <c r="J361" s="33">
        <v>855</v>
      </c>
      <c r="K361" s="33">
        <v>7600</v>
      </c>
      <c r="L361" s="33">
        <v>1</v>
      </c>
      <c r="M361" s="33">
        <v>1</v>
      </c>
      <c r="N361" s="33">
        <v>222879.26</v>
      </c>
      <c r="O361" s="33">
        <v>2181.7</v>
      </c>
      <c r="P361" s="33">
        <v>5659</v>
      </c>
    </row>
    <row r="362" spans="1:16">
      <c r="A362" s="27" t="s">
        <v>297</v>
      </c>
      <c r="B362" s="31">
        <v>202607</v>
      </c>
      <c r="C362" s="27" t="s">
        <v>57</v>
      </c>
      <c r="D362" s="27" t="s">
        <v>211</v>
      </c>
      <c r="E362" s="27" t="s">
        <v>35</v>
      </c>
      <c r="F362" s="27" t="s">
        <v>262</v>
      </c>
      <c r="G362" s="33">
        <v>313924.46</v>
      </c>
      <c r="H362" s="33">
        <v>313924.46</v>
      </c>
      <c r="I362" s="33">
        <v>15202</v>
      </c>
      <c r="J362" s="33">
        <v>848</v>
      </c>
      <c r="K362" s="33">
        <v>7600</v>
      </c>
      <c r="L362" s="33">
        <v>1</v>
      </c>
      <c r="M362" s="33">
        <v>1</v>
      </c>
      <c r="N362" s="33">
        <v>198677.66</v>
      </c>
      <c r="O362" s="33">
        <v>2041.2</v>
      </c>
      <c r="P362" s="33">
        <v>5057</v>
      </c>
    </row>
    <row r="363" spans="1:16">
      <c r="A363" s="27" t="s">
        <v>299</v>
      </c>
      <c r="B363" s="31">
        <v>202408</v>
      </c>
      <c r="C363" s="27" t="s">
        <v>57</v>
      </c>
      <c r="D363" s="27" t="s">
        <v>211</v>
      </c>
      <c r="E363" s="27" t="s">
        <v>35</v>
      </c>
      <c r="F363" s="27" t="s">
        <v>262</v>
      </c>
      <c r="G363" s="33">
        <v>226947.16</v>
      </c>
      <c r="H363" s="33">
        <v>226947.16</v>
      </c>
      <c r="I363" s="33">
        <v>11724</v>
      </c>
      <c r="J363" s="33">
        <v>595</v>
      </c>
      <c r="K363" s="33">
        <v>7500</v>
      </c>
      <c r="L363" s="33">
        <v>1</v>
      </c>
      <c r="M363" s="33">
        <v>1</v>
      </c>
      <c r="N363" s="33">
        <v>192644.43</v>
      </c>
      <c r="O363" s="33">
        <v>1587.8</v>
      </c>
      <c r="P363" s="33">
        <v>3776</v>
      </c>
    </row>
    <row r="364" spans="1:16">
      <c r="A364" s="27" t="s">
        <v>299</v>
      </c>
      <c r="B364" s="31">
        <v>202409</v>
      </c>
      <c r="C364" s="27" t="s">
        <v>57</v>
      </c>
      <c r="D364" s="27" t="s">
        <v>211</v>
      </c>
      <c r="E364" s="27" t="s">
        <v>35</v>
      </c>
      <c r="F364" s="27" t="s">
        <v>262</v>
      </c>
      <c r="G364" s="33">
        <v>195656.77</v>
      </c>
      <c r="H364" s="33">
        <v>195656.77</v>
      </c>
      <c r="I364" s="33">
        <v>10588</v>
      </c>
      <c r="J364" s="33">
        <v>589</v>
      </c>
      <c r="K364" s="33">
        <v>7500</v>
      </c>
      <c r="L364" s="33">
        <v>1</v>
      </c>
      <c r="M364" s="33">
        <v>1</v>
      </c>
      <c r="N364" s="33">
        <v>185709.99</v>
      </c>
      <c r="O364" s="33">
        <v>1194.6</v>
      </c>
      <c r="P364" s="33">
        <v>3339</v>
      </c>
    </row>
    <row r="365" spans="1:16">
      <c r="A365" s="27" t="s">
        <v>299</v>
      </c>
      <c r="B365" s="31">
        <v>202410</v>
      </c>
      <c r="C365" s="27" t="s">
        <v>57</v>
      </c>
      <c r="D365" s="27" t="s">
        <v>211</v>
      </c>
      <c r="E365" s="27" t="s">
        <v>35</v>
      </c>
      <c r="F365" s="27" t="s">
        <v>262</v>
      </c>
      <c r="G365" s="33">
        <v>240055.84</v>
      </c>
      <c r="H365" s="33">
        <v>240055.84</v>
      </c>
      <c r="I365" s="33">
        <v>14128</v>
      </c>
      <c r="J365" s="33">
        <v>699</v>
      </c>
      <c r="K365" s="33">
        <v>7500</v>
      </c>
      <c r="L365" s="33">
        <v>1</v>
      </c>
      <c r="M365" s="33">
        <v>1</v>
      </c>
      <c r="N365" s="33">
        <v>204513.36</v>
      </c>
      <c r="O365" s="33">
        <v>1598.1</v>
      </c>
      <c r="P365" s="33">
        <v>4291</v>
      </c>
    </row>
    <row r="366" spans="1:16">
      <c r="A366" s="27" t="s">
        <v>299</v>
      </c>
      <c r="B366" s="31">
        <v>202411</v>
      </c>
      <c r="C366" s="27" t="s">
        <v>57</v>
      </c>
      <c r="D366" s="27" t="s">
        <v>211</v>
      </c>
      <c r="E366" s="27" t="s">
        <v>35</v>
      </c>
      <c r="F366" s="27" t="s">
        <v>262</v>
      </c>
      <c r="G366" s="33">
        <v>274524.54</v>
      </c>
      <c r="H366" s="33">
        <v>274524.54</v>
      </c>
      <c r="I366" s="33">
        <v>14808</v>
      </c>
      <c r="J366" s="33">
        <v>872</v>
      </c>
      <c r="K366" s="33">
        <v>7500</v>
      </c>
      <c r="L366" s="33">
        <v>1</v>
      </c>
      <c r="M366" s="33">
        <v>1</v>
      </c>
      <c r="N366" s="33">
        <v>247447.57</v>
      </c>
      <c r="O366" s="33">
        <v>1782.8</v>
      </c>
      <c r="P366" s="33">
        <v>4802</v>
      </c>
    </row>
    <row r="367" spans="1:16">
      <c r="A367" s="27" t="s">
        <v>299</v>
      </c>
      <c r="B367" s="31">
        <v>202412</v>
      </c>
      <c r="C367" s="27" t="s">
        <v>57</v>
      </c>
      <c r="D367" s="27" t="s">
        <v>211</v>
      </c>
      <c r="E367" s="27" t="s">
        <v>35</v>
      </c>
      <c r="F367" s="27" t="s">
        <v>262</v>
      </c>
      <c r="G367" s="33">
        <v>309080.85</v>
      </c>
      <c r="H367" s="33">
        <v>309080.85</v>
      </c>
      <c r="I367" s="33">
        <v>14551</v>
      </c>
      <c r="J367" s="33">
        <v>825</v>
      </c>
      <c r="K367" s="33">
        <v>7500</v>
      </c>
      <c r="L367" s="33">
        <v>1</v>
      </c>
      <c r="M367" s="33">
        <v>1</v>
      </c>
      <c r="N367" s="33">
        <v>284791.42</v>
      </c>
      <c r="O367" s="33">
        <v>1687.9</v>
      </c>
      <c r="P367" s="33">
        <v>5019</v>
      </c>
    </row>
    <row r="368" spans="1:16">
      <c r="A368" s="27" t="s">
        <v>299</v>
      </c>
      <c r="B368" s="31">
        <v>202501</v>
      </c>
      <c r="C368" s="27" t="s">
        <v>57</v>
      </c>
      <c r="D368" s="27" t="s">
        <v>211</v>
      </c>
      <c r="E368" s="27" t="s">
        <v>35</v>
      </c>
      <c r="F368" s="27" t="s">
        <v>262</v>
      </c>
      <c r="G368" s="33">
        <v>150578.85</v>
      </c>
      <c r="H368" s="33">
        <v>150578.85</v>
      </c>
      <c r="I368" s="33">
        <v>7207</v>
      </c>
      <c r="J368" s="33">
        <v>367</v>
      </c>
      <c r="K368" s="33">
        <v>7500</v>
      </c>
      <c r="L368" s="33">
        <v>1</v>
      </c>
      <c r="M368" s="33">
        <v>1</v>
      </c>
      <c r="N368" s="33">
        <v>145126.96</v>
      </c>
      <c r="O368" s="33">
        <v>923.4</v>
      </c>
      <c r="P368" s="33">
        <v>2370</v>
      </c>
    </row>
    <row r="369" spans="1:16">
      <c r="A369" s="27" t="s">
        <v>299</v>
      </c>
      <c r="B369" s="31">
        <v>202502</v>
      </c>
      <c r="C369" s="27" t="s">
        <v>57</v>
      </c>
      <c r="D369" s="27" t="s">
        <v>211</v>
      </c>
      <c r="E369" s="27" t="s">
        <v>35</v>
      </c>
      <c r="F369" s="27" t="s">
        <v>262</v>
      </c>
      <c r="G369" s="33">
        <v>173185.76</v>
      </c>
      <c r="H369" s="33">
        <v>173185.76</v>
      </c>
      <c r="I369" s="33">
        <v>8131</v>
      </c>
      <c r="J369" s="33">
        <v>440</v>
      </c>
      <c r="K369" s="33">
        <v>7500</v>
      </c>
      <c r="L369" s="33">
        <v>1</v>
      </c>
      <c r="M369" s="33">
        <v>1</v>
      </c>
      <c r="N369" s="33">
        <v>149907.84</v>
      </c>
      <c r="O369" s="33">
        <v>1013.6</v>
      </c>
      <c r="P369" s="33">
        <v>2603</v>
      </c>
    </row>
    <row r="370" spans="1:16">
      <c r="A370" s="27" t="s">
        <v>299</v>
      </c>
      <c r="B370" s="31">
        <v>202503</v>
      </c>
      <c r="C370" s="27" t="s">
        <v>57</v>
      </c>
      <c r="D370" s="27" t="s">
        <v>211</v>
      </c>
      <c r="E370" s="27" t="s">
        <v>35</v>
      </c>
      <c r="F370" s="27" t="s">
        <v>262</v>
      </c>
      <c r="G370" s="33">
        <v>205617.22</v>
      </c>
      <c r="H370" s="33">
        <v>205617.22</v>
      </c>
      <c r="I370" s="33">
        <v>11162</v>
      </c>
      <c r="J370" s="33">
        <v>459</v>
      </c>
      <c r="K370" s="33">
        <v>7500</v>
      </c>
      <c r="L370" s="33">
        <v>1</v>
      </c>
      <c r="M370" s="33">
        <v>1</v>
      </c>
      <c r="N370" s="33">
        <v>187308.51</v>
      </c>
      <c r="O370" s="33">
        <v>1280.6</v>
      </c>
      <c r="P370" s="33">
        <v>3531</v>
      </c>
    </row>
    <row r="371" spans="1:16">
      <c r="A371" s="27" t="s">
        <v>299</v>
      </c>
      <c r="B371" s="31">
        <v>202504</v>
      </c>
      <c r="C371" s="27" t="s">
        <v>57</v>
      </c>
      <c r="D371" s="27" t="s">
        <v>211</v>
      </c>
      <c r="E371" s="27" t="s">
        <v>35</v>
      </c>
      <c r="F371" s="27" t="s">
        <v>262</v>
      </c>
      <c r="G371" s="33">
        <v>244083.73</v>
      </c>
      <c r="H371" s="33">
        <v>244083.73</v>
      </c>
      <c r="I371" s="33">
        <v>11954</v>
      </c>
      <c r="J371" s="33">
        <v>582</v>
      </c>
      <c r="K371" s="33">
        <v>7500</v>
      </c>
      <c r="L371" s="33">
        <v>1</v>
      </c>
      <c r="M371" s="33">
        <v>1</v>
      </c>
      <c r="N371" s="33">
        <v>220988.91</v>
      </c>
      <c r="O371" s="33">
        <v>1610.5</v>
      </c>
      <c r="P371" s="33">
        <v>3779</v>
      </c>
    </row>
    <row r="372" spans="1:16">
      <c r="A372" s="27" t="s">
        <v>299</v>
      </c>
      <c r="B372" s="31">
        <v>202505</v>
      </c>
      <c r="C372" s="27" t="s">
        <v>57</v>
      </c>
      <c r="D372" s="27" t="s">
        <v>211</v>
      </c>
      <c r="E372" s="27" t="s">
        <v>35</v>
      </c>
      <c r="F372" s="27" t="s">
        <v>262</v>
      </c>
      <c r="G372" s="33">
        <v>264175.95</v>
      </c>
      <c r="H372" s="33">
        <v>264175.95</v>
      </c>
      <c r="I372" s="33">
        <v>14259</v>
      </c>
      <c r="J372" s="33">
        <v>643</v>
      </c>
      <c r="K372" s="33">
        <v>7500</v>
      </c>
      <c r="L372" s="33">
        <v>1</v>
      </c>
      <c r="M372" s="33">
        <v>1</v>
      </c>
      <c r="N372" s="33">
        <v>242664.24</v>
      </c>
      <c r="O372" s="33">
        <v>1686.4</v>
      </c>
      <c r="P372" s="33">
        <v>4516</v>
      </c>
    </row>
    <row r="373" spans="1:16">
      <c r="A373" s="27" t="s">
        <v>299</v>
      </c>
      <c r="B373" s="31">
        <v>202506</v>
      </c>
      <c r="C373" s="27" t="s">
        <v>57</v>
      </c>
      <c r="D373" s="27" t="s">
        <v>211</v>
      </c>
      <c r="E373" s="27" t="s">
        <v>35</v>
      </c>
      <c r="F373" s="27" t="s">
        <v>262</v>
      </c>
      <c r="G373" s="33">
        <v>251932.35</v>
      </c>
      <c r="H373" s="33">
        <v>251932.35</v>
      </c>
      <c r="I373" s="33">
        <v>12582</v>
      </c>
      <c r="J373" s="33">
        <v>668</v>
      </c>
      <c r="K373" s="33">
        <v>7500</v>
      </c>
      <c r="L373" s="33">
        <v>1</v>
      </c>
      <c r="M373" s="33">
        <v>1</v>
      </c>
      <c r="N373" s="33">
        <v>237683.29</v>
      </c>
      <c r="O373" s="33">
        <v>1554.6</v>
      </c>
      <c r="P373" s="33">
        <v>4120</v>
      </c>
    </row>
    <row r="374" spans="1:16">
      <c r="A374" s="27" t="s">
        <v>299</v>
      </c>
      <c r="B374" s="31">
        <v>202507</v>
      </c>
      <c r="C374" s="27" t="s">
        <v>57</v>
      </c>
      <c r="D374" s="27" t="s">
        <v>211</v>
      </c>
      <c r="E374" s="27" t="s">
        <v>35</v>
      </c>
      <c r="F374" s="27" t="s">
        <v>262</v>
      </c>
      <c r="G374" s="33">
        <v>260145.09</v>
      </c>
      <c r="H374" s="33">
        <v>260145.09</v>
      </c>
      <c r="I374" s="33">
        <v>13711</v>
      </c>
      <c r="J374" s="33">
        <v>793</v>
      </c>
      <c r="K374" s="33">
        <v>7500</v>
      </c>
      <c r="L374" s="33">
        <v>1</v>
      </c>
      <c r="M374" s="33">
        <v>1</v>
      </c>
      <c r="N374" s="33">
        <v>211874.18</v>
      </c>
      <c r="O374" s="33">
        <v>1534.6</v>
      </c>
      <c r="P374" s="33">
        <v>4346</v>
      </c>
    </row>
    <row r="375" spans="1:16">
      <c r="A375" s="27" t="s">
        <v>299</v>
      </c>
      <c r="B375" s="31">
        <v>202508</v>
      </c>
      <c r="C375" s="27" t="s">
        <v>57</v>
      </c>
      <c r="D375" s="27" t="s">
        <v>211</v>
      </c>
      <c r="E375" s="27" t="s">
        <v>35</v>
      </c>
      <c r="F375" s="27" t="s">
        <v>262</v>
      </c>
      <c r="G375" s="33">
        <v>255394.14</v>
      </c>
      <c r="H375" s="33">
        <v>255394.14</v>
      </c>
      <c r="I375" s="33">
        <v>12499</v>
      </c>
      <c r="J375" s="33">
        <v>587</v>
      </c>
      <c r="K375" s="33">
        <v>7500</v>
      </c>
      <c r="L375" s="33">
        <v>1</v>
      </c>
      <c r="M375" s="33">
        <v>1</v>
      </c>
      <c r="N375" s="33">
        <v>204588.38</v>
      </c>
      <c r="O375" s="33">
        <v>1606</v>
      </c>
      <c r="P375" s="33">
        <v>4103</v>
      </c>
    </row>
    <row r="376" spans="1:16">
      <c r="A376" s="27" t="s">
        <v>299</v>
      </c>
      <c r="B376" s="31">
        <v>202509</v>
      </c>
      <c r="C376" s="27" t="s">
        <v>57</v>
      </c>
      <c r="D376" s="27" t="s">
        <v>211</v>
      </c>
      <c r="E376" s="27" t="s">
        <v>35</v>
      </c>
      <c r="F376" s="27" t="s">
        <v>262</v>
      </c>
      <c r="G376" s="33">
        <v>196183.26</v>
      </c>
      <c r="H376" s="33">
        <v>196183.26</v>
      </c>
      <c r="I376" s="33">
        <v>9688</v>
      </c>
      <c r="J376" s="33">
        <v>445</v>
      </c>
      <c r="K376" s="33">
        <v>7500</v>
      </c>
      <c r="L376" s="33">
        <v>1</v>
      </c>
      <c r="M376" s="33">
        <v>1</v>
      </c>
      <c r="N376" s="33">
        <v>197224.01</v>
      </c>
      <c r="O376" s="33">
        <v>1238.1</v>
      </c>
      <c r="P376" s="33">
        <v>3239</v>
      </c>
    </row>
    <row r="377" spans="1:16">
      <c r="A377" s="27" t="s">
        <v>299</v>
      </c>
      <c r="B377" s="31">
        <v>202510</v>
      </c>
      <c r="C377" s="27" t="s">
        <v>57</v>
      </c>
      <c r="D377" s="27" t="s">
        <v>211</v>
      </c>
      <c r="E377" s="27" t="s">
        <v>35</v>
      </c>
      <c r="F377" s="27" t="s">
        <v>262</v>
      </c>
      <c r="G377" s="33">
        <v>240795.25</v>
      </c>
      <c r="H377" s="33">
        <v>240795.25</v>
      </c>
      <c r="I377" s="33">
        <v>11548</v>
      </c>
      <c r="J377" s="33">
        <v>572</v>
      </c>
      <c r="K377" s="33">
        <v>7500</v>
      </c>
      <c r="L377" s="33">
        <v>1</v>
      </c>
      <c r="M377" s="33">
        <v>1</v>
      </c>
      <c r="N377" s="33">
        <v>217193.19</v>
      </c>
      <c r="O377" s="33">
        <v>1538.7</v>
      </c>
      <c r="P377" s="33">
        <v>3934</v>
      </c>
    </row>
    <row r="378" spans="1:16">
      <c r="A378" s="27" t="s">
        <v>299</v>
      </c>
      <c r="B378" s="31">
        <v>202511</v>
      </c>
      <c r="C378" s="27" t="s">
        <v>57</v>
      </c>
      <c r="D378" s="27" t="s">
        <v>211</v>
      </c>
      <c r="E378" s="27" t="s">
        <v>35</v>
      </c>
      <c r="F378" s="27" t="s">
        <v>262</v>
      </c>
      <c r="G378" s="33">
        <v>310177.91</v>
      </c>
      <c r="H378" s="33">
        <v>310177.91</v>
      </c>
      <c r="I378" s="33">
        <v>15883</v>
      </c>
      <c r="J378" s="33">
        <v>875</v>
      </c>
      <c r="K378" s="33">
        <v>7500</v>
      </c>
      <c r="L378" s="33">
        <v>1</v>
      </c>
      <c r="M378" s="33">
        <v>1</v>
      </c>
      <c r="N378" s="33">
        <v>262789.32</v>
      </c>
      <c r="O378" s="33">
        <v>1881.3</v>
      </c>
      <c r="P378" s="33">
        <v>4975</v>
      </c>
    </row>
    <row r="379" spans="1:16">
      <c r="A379" s="27" t="s">
        <v>299</v>
      </c>
      <c r="B379" s="31">
        <v>202512</v>
      </c>
      <c r="C379" s="27" t="s">
        <v>57</v>
      </c>
      <c r="D379" s="27" t="s">
        <v>211</v>
      </c>
      <c r="E379" s="27" t="s">
        <v>35</v>
      </c>
      <c r="F379" s="27" t="s">
        <v>262</v>
      </c>
      <c r="G379" s="33">
        <v>326912.2</v>
      </c>
      <c r="H379" s="33">
        <v>326912.2</v>
      </c>
      <c r="I379" s="33">
        <v>17292</v>
      </c>
      <c r="J379" s="33">
        <v>919</v>
      </c>
      <c r="K379" s="33">
        <v>7500</v>
      </c>
      <c r="L379" s="33">
        <v>1</v>
      </c>
      <c r="M379" s="33">
        <v>1</v>
      </c>
      <c r="N379" s="33">
        <v>302448.49</v>
      </c>
      <c r="O379" s="33">
        <v>2112.2</v>
      </c>
      <c r="P379" s="33">
        <v>5362</v>
      </c>
    </row>
    <row r="380" spans="1:16">
      <c r="A380" s="27" t="s">
        <v>299</v>
      </c>
      <c r="B380" s="31">
        <v>202601</v>
      </c>
      <c r="C380" s="27" t="s">
        <v>57</v>
      </c>
      <c r="D380" s="27" t="s">
        <v>211</v>
      </c>
      <c r="E380" s="27" t="s">
        <v>35</v>
      </c>
      <c r="F380" s="27" t="s">
        <v>262</v>
      </c>
      <c r="G380" s="33">
        <v>180342.35</v>
      </c>
      <c r="H380" s="33">
        <v>180342.35</v>
      </c>
      <c r="I380" s="33">
        <v>9173</v>
      </c>
      <c r="J380" s="33">
        <v>472</v>
      </c>
      <c r="K380" s="33">
        <v>7500</v>
      </c>
      <c r="L380" s="33">
        <v>1</v>
      </c>
      <c r="M380" s="33">
        <v>1</v>
      </c>
      <c r="N380" s="33">
        <v>154124.83</v>
      </c>
      <c r="O380" s="33">
        <v>1161.5</v>
      </c>
      <c r="P380" s="33">
        <v>2911</v>
      </c>
    </row>
    <row r="381" spans="1:16">
      <c r="A381" s="27" t="s">
        <v>299</v>
      </c>
      <c r="B381" s="31">
        <v>202602</v>
      </c>
      <c r="C381" s="27" t="s">
        <v>57</v>
      </c>
      <c r="D381" s="27" t="s">
        <v>211</v>
      </c>
      <c r="E381" s="27" t="s">
        <v>35</v>
      </c>
      <c r="F381" s="27" t="s">
        <v>262</v>
      </c>
      <c r="G381" s="33">
        <v>180601.26</v>
      </c>
      <c r="H381" s="33">
        <v>180601.26</v>
      </c>
      <c r="I381" s="33">
        <v>9304</v>
      </c>
      <c r="J381" s="33">
        <v>513</v>
      </c>
      <c r="K381" s="33">
        <v>7500</v>
      </c>
      <c r="L381" s="33">
        <v>1</v>
      </c>
      <c r="M381" s="33">
        <v>1</v>
      </c>
      <c r="N381" s="33">
        <v>159202.13</v>
      </c>
      <c r="O381" s="33">
        <v>1118.5</v>
      </c>
      <c r="P381" s="33">
        <v>2972</v>
      </c>
    </row>
    <row r="382" spans="1:16">
      <c r="A382" s="27" t="s">
        <v>299</v>
      </c>
      <c r="B382" s="31">
        <v>202603</v>
      </c>
      <c r="C382" s="27" t="s">
        <v>57</v>
      </c>
      <c r="D382" s="27" t="s">
        <v>211</v>
      </c>
      <c r="E382" s="27" t="s">
        <v>35</v>
      </c>
      <c r="F382" s="27" t="s">
        <v>262</v>
      </c>
      <c r="G382" s="33">
        <v>234236.28</v>
      </c>
      <c r="H382" s="33">
        <v>234236.28</v>
      </c>
      <c r="I382" s="33">
        <v>12353</v>
      </c>
      <c r="J382" s="33">
        <v>651</v>
      </c>
      <c r="K382" s="33">
        <v>7500</v>
      </c>
      <c r="L382" s="33">
        <v>1</v>
      </c>
      <c r="M382" s="33">
        <v>1</v>
      </c>
      <c r="N382" s="33">
        <v>198921.64</v>
      </c>
      <c r="O382" s="33">
        <v>1566.4</v>
      </c>
      <c r="P382" s="33">
        <v>3961</v>
      </c>
    </row>
    <row r="383" spans="1:16">
      <c r="A383" s="27" t="s">
        <v>299</v>
      </c>
      <c r="B383" s="31">
        <v>202604</v>
      </c>
      <c r="C383" s="27" t="s">
        <v>57</v>
      </c>
      <c r="D383" s="27" t="s">
        <v>211</v>
      </c>
      <c r="E383" s="27" t="s">
        <v>35</v>
      </c>
      <c r="F383" s="27" t="s">
        <v>262</v>
      </c>
      <c r="G383" s="33">
        <v>262503.04</v>
      </c>
      <c r="H383" s="33">
        <v>262503.04</v>
      </c>
      <c r="I383" s="33">
        <v>13988</v>
      </c>
      <c r="J383" s="33">
        <v>855</v>
      </c>
      <c r="K383" s="33">
        <v>7500</v>
      </c>
      <c r="L383" s="33">
        <v>1</v>
      </c>
      <c r="M383" s="33">
        <v>1</v>
      </c>
      <c r="N383" s="33">
        <v>234690.22</v>
      </c>
      <c r="O383" s="33">
        <v>1535.6</v>
      </c>
      <c r="P383" s="33">
        <v>4394</v>
      </c>
    </row>
    <row r="384" spans="1:16">
      <c r="A384" s="27" t="s">
        <v>299</v>
      </c>
      <c r="B384" s="31">
        <v>202605</v>
      </c>
      <c r="C384" s="27" t="s">
        <v>57</v>
      </c>
      <c r="D384" s="27" t="s">
        <v>211</v>
      </c>
      <c r="E384" s="27" t="s">
        <v>35</v>
      </c>
      <c r="F384" s="27" t="s">
        <v>262</v>
      </c>
      <c r="G384" s="33">
        <v>300298.36</v>
      </c>
      <c r="H384" s="33">
        <v>300298.36</v>
      </c>
      <c r="I384" s="33">
        <v>15351</v>
      </c>
      <c r="J384" s="33">
        <v>784</v>
      </c>
      <c r="K384" s="33">
        <v>7500</v>
      </c>
      <c r="L384" s="33">
        <v>1</v>
      </c>
      <c r="M384" s="33">
        <v>1</v>
      </c>
      <c r="N384" s="33">
        <v>257709.42</v>
      </c>
      <c r="O384" s="33">
        <v>1982.6</v>
      </c>
      <c r="P384" s="33">
        <v>4874</v>
      </c>
    </row>
    <row r="385" spans="1:16">
      <c r="A385" s="27" t="s">
        <v>299</v>
      </c>
      <c r="B385" s="31">
        <v>202606</v>
      </c>
      <c r="C385" s="27" t="s">
        <v>57</v>
      </c>
      <c r="D385" s="27" t="s">
        <v>211</v>
      </c>
      <c r="E385" s="27" t="s">
        <v>35</v>
      </c>
      <c r="F385" s="27" t="s">
        <v>262</v>
      </c>
      <c r="G385" s="33">
        <v>268598.51</v>
      </c>
      <c r="H385" s="33">
        <v>268598.51</v>
      </c>
      <c r="I385" s="33">
        <v>12622</v>
      </c>
      <c r="J385" s="33">
        <v>632</v>
      </c>
      <c r="K385" s="33">
        <v>7500</v>
      </c>
      <c r="L385" s="33">
        <v>1</v>
      </c>
      <c r="M385" s="33">
        <v>1</v>
      </c>
      <c r="N385" s="33">
        <v>252419.65</v>
      </c>
      <c r="O385" s="33">
        <v>1646.4</v>
      </c>
      <c r="P385" s="33">
        <v>4273</v>
      </c>
    </row>
    <row r="386" spans="1:16">
      <c r="A386" s="27" t="s">
        <v>299</v>
      </c>
      <c r="B386" s="31">
        <v>202607</v>
      </c>
      <c r="C386" s="27" t="s">
        <v>57</v>
      </c>
      <c r="D386" s="27" t="s">
        <v>211</v>
      </c>
      <c r="E386" s="27" t="s">
        <v>35</v>
      </c>
      <c r="F386" s="27" t="s">
        <v>262</v>
      </c>
      <c r="G386" s="33">
        <v>244722.92</v>
      </c>
      <c r="H386" s="33">
        <v>244722.92</v>
      </c>
      <c r="I386" s="33">
        <v>12388</v>
      </c>
      <c r="J386" s="33">
        <v>647</v>
      </c>
      <c r="K386" s="33">
        <v>7500</v>
      </c>
      <c r="L386" s="33">
        <v>1</v>
      </c>
      <c r="M386" s="33">
        <v>1</v>
      </c>
      <c r="N386" s="33">
        <v>225010.37</v>
      </c>
      <c r="O386" s="33">
        <v>1527</v>
      </c>
      <c r="P386" s="33">
        <v>3831</v>
      </c>
    </row>
    <row r="387" spans="1:16">
      <c r="A387" s="27" t="s">
        <v>303</v>
      </c>
      <c r="B387" s="31">
        <v>202408</v>
      </c>
      <c r="C387" s="27" t="s">
        <v>57</v>
      </c>
      <c r="D387" s="27" t="s">
        <v>211</v>
      </c>
      <c r="E387" s="27" t="s">
        <v>35</v>
      </c>
      <c r="F387" s="27" t="s">
        <v>262</v>
      </c>
      <c r="G387" s="33">
        <v>181678.84</v>
      </c>
      <c r="H387" s="33">
        <v>181678.84</v>
      </c>
      <c r="I387" s="33">
        <v>9788</v>
      </c>
      <c r="J387" s="33">
        <v>492</v>
      </c>
      <c r="K387" s="33">
        <v>7500</v>
      </c>
      <c r="L387" s="33">
        <v>1</v>
      </c>
      <c r="M387" s="33">
        <v>1</v>
      </c>
      <c r="N387" s="33">
        <v>184578.43</v>
      </c>
      <c r="O387" s="33">
        <v>1150</v>
      </c>
      <c r="P387" s="33">
        <v>3101</v>
      </c>
    </row>
    <row r="388" spans="1:16">
      <c r="A388" s="27" t="s">
        <v>303</v>
      </c>
      <c r="B388" s="31">
        <v>202409</v>
      </c>
      <c r="C388" s="27" t="s">
        <v>57</v>
      </c>
      <c r="D388" s="27" t="s">
        <v>211</v>
      </c>
      <c r="E388" s="27" t="s">
        <v>35</v>
      </c>
      <c r="F388" s="27" t="s">
        <v>262</v>
      </c>
      <c r="G388" s="33">
        <v>160752.54</v>
      </c>
      <c r="H388" s="33">
        <v>160752.54</v>
      </c>
      <c r="I388" s="33">
        <v>8591</v>
      </c>
      <c r="J388" s="33">
        <v>478</v>
      </c>
      <c r="K388" s="33">
        <v>7500</v>
      </c>
      <c r="L388" s="33">
        <v>1</v>
      </c>
      <c r="M388" s="33">
        <v>1</v>
      </c>
      <c r="N388" s="33">
        <v>177934.34</v>
      </c>
      <c r="O388" s="33">
        <v>936.4</v>
      </c>
      <c r="P388" s="33">
        <v>2722</v>
      </c>
    </row>
    <row r="389" spans="1:16">
      <c r="A389" s="27" t="s">
        <v>303</v>
      </c>
      <c r="B389" s="31">
        <v>202410</v>
      </c>
      <c r="C389" s="27" t="s">
        <v>57</v>
      </c>
      <c r="D389" s="27" t="s">
        <v>211</v>
      </c>
      <c r="E389" s="27" t="s">
        <v>35</v>
      </c>
      <c r="F389" s="27" t="s">
        <v>262</v>
      </c>
      <c r="G389" s="33">
        <v>191666.45</v>
      </c>
      <c r="H389" s="33">
        <v>191666.45</v>
      </c>
      <c r="I389" s="33">
        <v>9447</v>
      </c>
      <c r="J389" s="33">
        <v>470</v>
      </c>
      <c r="K389" s="33">
        <v>7500</v>
      </c>
      <c r="L389" s="33">
        <v>1</v>
      </c>
      <c r="M389" s="33">
        <v>1</v>
      </c>
      <c r="N389" s="33">
        <v>195950.41</v>
      </c>
      <c r="O389" s="33">
        <v>1183.1</v>
      </c>
      <c r="P389" s="33">
        <v>3066</v>
      </c>
    </row>
    <row r="390" spans="1:16">
      <c r="A390" s="27" t="s">
        <v>303</v>
      </c>
      <c r="B390" s="31">
        <v>202411</v>
      </c>
      <c r="C390" s="27" t="s">
        <v>57</v>
      </c>
      <c r="D390" s="27" t="s">
        <v>211</v>
      </c>
      <c r="E390" s="27" t="s">
        <v>35</v>
      </c>
      <c r="F390" s="27" t="s">
        <v>262</v>
      </c>
      <c r="G390" s="33">
        <v>239820.82</v>
      </c>
      <c r="H390" s="33">
        <v>239820.82</v>
      </c>
      <c r="I390" s="33">
        <v>11640</v>
      </c>
      <c r="J390" s="33">
        <v>623</v>
      </c>
      <c r="K390" s="33">
        <v>7500</v>
      </c>
      <c r="L390" s="33">
        <v>1</v>
      </c>
      <c r="M390" s="33">
        <v>1</v>
      </c>
      <c r="N390" s="33">
        <v>237086.97</v>
      </c>
      <c r="O390" s="33">
        <v>1427.3</v>
      </c>
      <c r="P390" s="33">
        <v>3985</v>
      </c>
    </row>
    <row r="391" spans="1:16">
      <c r="A391" s="27" t="s">
        <v>303</v>
      </c>
      <c r="B391" s="31">
        <v>202412</v>
      </c>
      <c r="C391" s="27" t="s">
        <v>57</v>
      </c>
      <c r="D391" s="27" t="s">
        <v>211</v>
      </c>
      <c r="E391" s="27" t="s">
        <v>35</v>
      </c>
      <c r="F391" s="27" t="s">
        <v>262</v>
      </c>
      <c r="G391" s="33">
        <v>270787.17</v>
      </c>
      <c r="H391" s="33">
        <v>270787.17</v>
      </c>
      <c r="I391" s="33">
        <v>15023</v>
      </c>
      <c r="J391" s="33">
        <v>702</v>
      </c>
      <c r="K391" s="33">
        <v>7500</v>
      </c>
      <c r="L391" s="33">
        <v>1</v>
      </c>
      <c r="M391" s="33">
        <v>1</v>
      </c>
      <c r="N391" s="33">
        <v>272867.23</v>
      </c>
      <c r="O391" s="33">
        <v>1871.2</v>
      </c>
      <c r="P391" s="33">
        <v>4638</v>
      </c>
    </row>
    <row r="392" spans="1:16">
      <c r="A392" s="27" t="s">
        <v>303</v>
      </c>
      <c r="B392" s="31">
        <v>202501</v>
      </c>
      <c r="C392" s="27" t="s">
        <v>57</v>
      </c>
      <c r="D392" s="27" t="s">
        <v>211</v>
      </c>
      <c r="E392" s="27" t="s">
        <v>35</v>
      </c>
      <c r="F392" s="27" t="s">
        <v>262</v>
      </c>
      <c r="G392" s="33">
        <v>133907.77</v>
      </c>
      <c r="H392" s="33">
        <v>133907.77</v>
      </c>
      <c r="I392" s="33">
        <v>6925</v>
      </c>
      <c r="J392" s="33">
        <v>325</v>
      </c>
      <c r="K392" s="33">
        <v>7500</v>
      </c>
      <c r="L392" s="33">
        <v>1</v>
      </c>
      <c r="M392" s="33">
        <v>1</v>
      </c>
      <c r="N392" s="33">
        <v>139050.51</v>
      </c>
      <c r="O392" s="33">
        <v>822.5</v>
      </c>
      <c r="P392" s="33">
        <v>2204</v>
      </c>
    </row>
    <row r="393" spans="1:16">
      <c r="A393" s="27" t="s">
        <v>303</v>
      </c>
      <c r="B393" s="31">
        <v>202502</v>
      </c>
      <c r="C393" s="27" t="s">
        <v>57</v>
      </c>
      <c r="D393" s="27" t="s">
        <v>211</v>
      </c>
      <c r="E393" s="27" t="s">
        <v>35</v>
      </c>
      <c r="F393" s="27" t="s">
        <v>262</v>
      </c>
      <c r="G393" s="33">
        <v>146765.31</v>
      </c>
      <c r="H393" s="33">
        <v>146765.31</v>
      </c>
      <c r="I393" s="33">
        <v>7527</v>
      </c>
      <c r="J393" s="33">
        <v>380</v>
      </c>
      <c r="K393" s="33">
        <v>7500</v>
      </c>
      <c r="L393" s="33">
        <v>1</v>
      </c>
      <c r="M393" s="33">
        <v>1</v>
      </c>
      <c r="N393" s="33">
        <v>143631.22</v>
      </c>
      <c r="O393" s="33">
        <v>875.5</v>
      </c>
      <c r="P393" s="33">
        <v>2323</v>
      </c>
    </row>
    <row r="394" spans="1:16">
      <c r="A394" s="27" t="s">
        <v>303</v>
      </c>
      <c r="B394" s="31">
        <v>202503</v>
      </c>
      <c r="C394" s="27" t="s">
        <v>57</v>
      </c>
      <c r="D394" s="27" t="s">
        <v>211</v>
      </c>
      <c r="E394" s="27" t="s">
        <v>35</v>
      </c>
      <c r="F394" s="27" t="s">
        <v>262</v>
      </c>
      <c r="G394" s="33">
        <v>168762.21</v>
      </c>
      <c r="H394" s="33">
        <v>168762.21</v>
      </c>
      <c r="I394" s="33">
        <v>8475</v>
      </c>
      <c r="J394" s="33">
        <v>471</v>
      </c>
      <c r="K394" s="33">
        <v>7500</v>
      </c>
      <c r="L394" s="33">
        <v>1</v>
      </c>
      <c r="M394" s="33">
        <v>1</v>
      </c>
      <c r="N394" s="33">
        <v>179465.92</v>
      </c>
      <c r="O394" s="33">
        <v>1046.1</v>
      </c>
      <c r="P394" s="33">
        <v>2759</v>
      </c>
    </row>
    <row r="395" spans="1:16">
      <c r="A395" s="27" t="s">
        <v>303</v>
      </c>
      <c r="B395" s="31">
        <v>202504</v>
      </c>
      <c r="C395" s="27" t="s">
        <v>57</v>
      </c>
      <c r="D395" s="27" t="s">
        <v>211</v>
      </c>
      <c r="E395" s="27" t="s">
        <v>35</v>
      </c>
      <c r="F395" s="27" t="s">
        <v>262</v>
      </c>
      <c r="G395" s="33">
        <v>198567.05</v>
      </c>
      <c r="H395" s="33">
        <v>198567.05</v>
      </c>
      <c r="I395" s="33">
        <v>10022</v>
      </c>
      <c r="J395" s="33">
        <v>529</v>
      </c>
      <c r="K395" s="33">
        <v>7500</v>
      </c>
      <c r="L395" s="33">
        <v>1</v>
      </c>
      <c r="M395" s="33">
        <v>1</v>
      </c>
      <c r="N395" s="33">
        <v>211736.13</v>
      </c>
      <c r="O395" s="33">
        <v>1277.9</v>
      </c>
      <c r="P395" s="33">
        <v>3254</v>
      </c>
    </row>
    <row r="396" spans="1:16">
      <c r="A396" s="27" t="s">
        <v>303</v>
      </c>
      <c r="B396" s="31">
        <v>202505</v>
      </c>
      <c r="C396" s="27" t="s">
        <v>57</v>
      </c>
      <c r="D396" s="27" t="s">
        <v>211</v>
      </c>
      <c r="E396" s="27" t="s">
        <v>35</v>
      </c>
      <c r="F396" s="27" t="s">
        <v>262</v>
      </c>
      <c r="G396" s="33">
        <v>221484.1</v>
      </c>
      <c r="H396" s="33">
        <v>221484.1</v>
      </c>
      <c r="I396" s="33">
        <v>11010</v>
      </c>
      <c r="J396" s="33">
        <v>543</v>
      </c>
      <c r="K396" s="33">
        <v>7500</v>
      </c>
      <c r="L396" s="33">
        <v>1</v>
      </c>
      <c r="M396" s="33">
        <v>1</v>
      </c>
      <c r="N396" s="33">
        <v>232503.91</v>
      </c>
      <c r="O396" s="33">
        <v>1257.1</v>
      </c>
      <c r="P396" s="33">
        <v>3643</v>
      </c>
    </row>
    <row r="397" spans="1:16">
      <c r="A397" s="27" t="s">
        <v>303</v>
      </c>
      <c r="B397" s="31">
        <v>202506</v>
      </c>
      <c r="C397" s="27" t="s">
        <v>57</v>
      </c>
      <c r="D397" s="27" t="s">
        <v>211</v>
      </c>
      <c r="E397" s="27" t="s">
        <v>35</v>
      </c>
      <c r="F397" s="27" t="s">
        <v>262</v>
      </c>
      <c r="G397" s="33">
        <v>192833.16</v>
      </c>
      <c r="H397" s="33">
        <v>192833.16</v>
      </c>
      <c r="I397" s="33">
        <v>9853</v>
      </c>
      <c r="J397" s="33">
        <v>458</v>
      </c>
      <c r="K397" s="33">
        <v>7500</v>
      </c>
      <c r="L397" s="33">
        <v>1</v>
      </c>
      <c r="M397" s="33">
        <v>1</v>
      </c>
      <c r="N397" s="33">
        <v>227731.52</v>
      </c>
      <c r="O397" s="33">
        <v>1164.8</v>
      </c>
      <c r="P397" s="33">
        <v>3267</v>
      </c>
    </row>
    <row r="398" spans="1:16">
      <c r="A398" s="27" t="s">
        <v>303</v>
      </c>
      <c r="B398" s="31">
        <v>202507</v>
      </c>
      <c r="C398" s="27" t="s">
        <v>57</v>
      </c>
      <c r="D398" s="27" t="s">
        <v>211</v>
      </c>
      <c r="E398" s="27" t="s">
        <v>35</v>
      </c>
      <c r="F398" s="27" t="s">
        <v>262</v>
      </c>
      <c r="G398" s="33">
        <v>213055</v>
      </c>
      <c r="H398" s="33">
        <v>213055</v>
      </c>
      <c r="I398" s="33">
        <v>11055</v>
      </c>
      <c r="J398" s="33">
        <v>478</v>
      </c>
      <c r="K398" s="33">
        <v>7500</v>
      </c>
      <c r="L398" s="33">
        <v>1</v>
      </c>
      <c r="M398" s="33">
        <v>1</v>
      </c>
      <c r="N398" s="33">
        <v>203003.03</v>
      </c>
      <c r="O398" s="33">
        <v>1291.3</v>
      </c>
      <c r="P398" s="33">
        <v>3627</v>
      </c>
    </row>
    <row r="399" spans="1:16">
      <c r="A399" s="27" t="s">
        <v>303</v>
      </c>
      <c r="B399" s="31">
        <v>202508</v>
      </c>
      <c r="C399" s="27" t="s">
        <v>57</v>
      </c>
      <c r="D399" s="27" t="s">
        <v>211</v>
      </c>
      <c r="E399" s="27" t="s">
        <v>35</v>
      </c>
      <c r="F399" s="27" t="s">
        <v>262</v>
      </c>
      <c r="G399" s="33">
        <v>192253.18</v>
      </c>
      <c r="H399" s="33">
        <v>192253.18</v>
      </c>
      <c r="I399" s="33">
        <v>10164</v>
      </c>
      <c r="J399" s="33">
        <v>559</v>
      </c>
      <c r="K399" s="33">
        <v>7500</v>
      </c>
      <c r="L399" s="33">
        <v>1</v>
      </c>
      <c r="M399" s="33">
        <v>1</v>
      </c>
      <c r="N399" s="33">
        <v>196022.29</v>
      </c>
      <c r="O399" s="33">
        <v>1190.6</v>
      </c>
      <c r="P399" s="33">
        <v>3253</v>
      </c>
    </row>
    <row r="400" spans="1:16">
      <c r="A400" s="27" t="s">
        <v>303</v>
      </c>
      <c r="B400" s="31">
        <v>202509</v>
      </c>
      <c r="C400" s="27" t="s">
        <v>57</v>
      </c>
      <c r="D400" s="27" t="s">
        <v>211</v>
      </c>
      <c r="E400" s="27" t="s">
        <v>35</v>
      </c>
      <c r="F400" s="27" t="s">
        <v>262</v>
      </c>
      <c r="G400" s="33">
        <v>195806.16</v>
      </c>
      <c r="H400" s="33">
        <v>195806.16</v>
      </c>
      <c r="I400" s="33">
        <v>10162</v>
      </c>
      <c r="J400" s="33">
        <v>480</v>
      </c>
      <c r="K400" s="33">
        <v>7500</v>
      </c>
      <c r="L400" s="33">
        <v>1</v>
      </c>
      <c r="M400" s="33">
        <v>1</v>
      </c>
      <c r="N400" s="33">
        <v>188966.27</v>
      </c>
      <c r="O400" s="33">
        <v>1207.3</v>
      </c>
      <c r="P400" s="33">
        <v>3293</v>
      </c>
    </row>
    <row r="401" spans="1:16">
      <c r="A401" s="27" t="s">
        <v>303</v>
      </c>
      <c r="B401" s="31">
        <v>202510</v>
      </c>
      <c r="C401" s="27" t="s">
        <v>57</v>
      </c>
      <c r="D401" s="27" t="s">
        <v>211</v>
      </c>
      <c r="E401" s="27" t="s">
        <v>35</v>
      </c>
      <c r="F401" s="27" t="s">
        <v>262</v>
      </c>
      <c r="G401" s="33">
        <v>202475.17</v>
      </c>
      <c r="H401" s="33">
        <v>202475.17</v>
      </c>
      <c r="I401" s="33">
        <v>10542</v>
      </c>
      <c r="J401" s="33">
        <v>526</v>
      </c>
      <c r="K401" s="33">
        <v>7500</v>
      </c>
      <c r="L401" s="33">
        <v>1</v>
      </c>
      <c r="M401" s="33">
        <v>1</v>
      </c>
      <c r="N401" s="33">
        <v>208099.34</v>
      </c>
      <c r="O401" s="33">
        <v>1348.4</v>
      </c>
      <c r="P401" s="33">
        <v>3354</v>
      </c>
    </row>
    <row r="402" spans="1:16">
      <c r="A402" s="27" t="s">
        <v>303</v>
      </c>
      <c r="B402" s="31">
        <v>202511</v>
      </c>
      <c r="C402" s="27" t="s">
        <v>57</v>
      </c>
      <c r="D402" s="27" t="s">
        <v>211</v>
      </c>
      <c r="E402" s="27" t="s">
        <v>35</v>
      </c>
      <c r="F402" s="27" t="s">
        <v>262</v>
      </c>
      <c r="G402" s="33">
        <v>246040.99</v>
      </c>
      <c r="H402" s="33">
        <v>246040.99</v>
      </c>
      <c r="I402" s="33">
        <v>11242</v>
      </c>
      <c r="J402" s="33">
        <v>557</v>
      </c>
      <c r="K402" s="33">
        <v>7500</v>
      </c>
      <c r="L402" s="33">
        <v>1</v>
      </c>
      <c r="M402" s="33">
        <v>1</v>
      </c>
      <c r="N402" s="33">
        <v>251786.36</v>
      </c>
      <c r="O402" s="33">
        <v>1671.3</v>
      </c>
      <c r="P402" s="33">
        <v>3779</v>
      </c>
    </row>
    <row r="403" spans="1:16">
      <c r="A403" s="27" t="s">
        <v>303</v>
      </c>
      <c r="B403" s="31">
        <v>202512</v>
      </c>
      <c r="C403" s="27" t="s">
        <v>57</v>
      </c>
      <c r="D403" s="27" t="s">
        <v>211</v>
      </c>
      <c r="E403" s="27" t="s">
        <v>35</v>
      </c>
      <c r="F403" s="27" t="s">
        <v>262</v>
      </c>
      <c r="G403" s="33">
        <v>294231.65</v>
      </c>
      <c r="H403" s="33">
        <v>294231.65</v>
      </c>
      <c r="I403" s="33">
        <v>15072</v>
      </c>
      <c r="J403" s="33">
        <v>866</v>
      </c>
      <c r="K403" s="33">
        <v>7500</v>
      </c>
      <c r="L403" s="33">
        <v>1</v>
      </c>
      <c r="M403" s="33">
        <v>1</v>
      </c>
      <c r="N403" s="33">
        <v>289785</v>
      </c>
      <c r="O403" s="33">
        <v>1860.9</v>
      </c>
      <c r="P403" s="33">
        <v>4697</v>
      </c>
    </row>
    <row r="404" spans="1:16">
      <c r="A404" s="27" t="s">
        <v>303</v>
      </c>
      <c r="B404" s="31">
        <v>202601</v>
      </c>
      <c r="C404" s="27" t="s">
        <v>57</v>
      </c>
      <c r="D404" s="27" t="s">
        <v>211</v>
      </c>
      <c r="E404" s="27" t="s">
        <v>35</v>
      </c>
      <c r="F404" s="27" t="s">
        <v>262</v>
      </c>
      <c r="G404" s="33">
        <v>146406.32</v>
      </c>
      <c r="H404" s="33">
        <v>146406.32</v>
      </c>
      <c r="I404" s="33">
        <v>7281</v>
      </c>
      <c r="J404" s="33">
        <v>352</v>
      </c>
      <c r="K404" s="33">
        <v>7500</v>
      </c>
      <c r="L404" s="33">
        <v>1</v>
      </c>
      <c r="M404" s="33">
        <v>1</v>
      </c>
      <c r="N404" s="33">
        <v>147671.64</v>
      </c>
      <c r="O404" s="33">
        <v>916.3</v>
      </c>
      <c r="P404" s="33">
        <v>2322</v>
      </c>
    </row>
    <row r="405" spans="1:16">
      <c r="A405" s="27" t="s">
        <v>303</v>
      </c>
      <c r="B405" s="31">
        <v>202602</v>
      </c>
      <c r="C405" s="27" t="s">
        <v>57</v>
      </c>
      <c r="D405" s="27" t="s">
        <v>211</v>
      </c>
      <c r="E405" s="27" t="s">
        <v>35</v>
      </c>
      <c r="F405" s="27" t="s">
        <v>262</v>
      </c>
      <c r="G405" s="33">
        <v>137632.75</v>
      </c>
      <c r="H405" s="33">
        <v>137632.75</v>
      </c>
      <c r="I405" s="33">
        <v>6974</v>
      </c>
      <c r="J405" s="33">
        <v>350</v>
      </c>
      <c r="K405" s="33">
        <v>7500</v>
      </c>
      <c r="L405" s="33">
        <v>1</v>
      </c>
      <c r="M405" s="33">
        <v>1</v>
      </c>
      <c r="N405" s="33">
        <v>152536.35</v>
      </c>
      <c r="O405" s="33">
        <v>784.3</v>
      </c>
      <c r="P405" s="33">
        <v>2318</v>
      </c>
    </row>
    <row r="406" spans="1:16">
      <c r="A406" s="27" t="s">
        <v>303</v>
      </c>
      <c r="B406" s="31">
        <v>202603</v>
      </c>
      <c r="C406" s="27" t="s">
        <v>57</v>
      </c>
      <c r="D406" s="27" t="s">
        <v>211</v>
      </c>
      <c r="E406" s="27" t="s">
        <v>35</v>
      </c>
      <c r="F406" s="27" t="s">
        <v>262</v>
      </c>
      <c r="G406" s="33">
        <v>192469.06</v>
      </c>
      <c r="H406" s="33">
        <v>192469.06</v>
      </c>
      <c r="I406" s="33">
        <v>10569</v>
      </c>
      <c r="J406" s="33">
        <v>591</v>
      </c>
      <c r="K406" s="33">
        <v>7500</v>
      </c>
      <c r="L406" s="33">
        <v>1</v>
      </c>
      <c r="M406" s="33">
        <v>1</v>
      </c>
      <c r="N406" s="33">
        <v>190592.81</v>
      </c>
      <c r="O406" s="33">
        <v>1243.4</v>
      </c>
      <c r="P406" s="33">
        <v>3304</v>
      </c>
    </row>
    <row r="407" spans="1:16">
      <c r="A407" s="27" t="s">
        <v>303</v>
      </c>
      <c r="B407" s="31">
        <v>202604</v>
      </c>
      <c r="C407" s="27" t="s">
        <v>57</v>
      </c>
      <c r="D407" s="27" t="s">
        <v>211</v>
      </c>
      <c r="E407" s="27" t="s">
        <v>35</v>
      </c>
      <c r="F407" s="27" t="s">
        <v>262</v>
      </c>
      <c r="G407" s="33">
        <v>219115.37</v>
      </c>
      <c r="H407" s="33">
        <v>219115.37</v>
      </c>
      <c r="I407" s="33">
        <v>11256</v>
      </c>
      <c r="J407" s="33">
        <v>586</v>
      </c>
      <c r="K407" s="33">
        <v>7500</v>
      </c>
      <c r="L407" s="33">
        <v>1</v>
      </c>
      <c r="M407" s="33">
        <v>1</v>
      </c>
      <c r="N407" s="33">
        <v>224863.77</v>
      </c>
      <c r="O407" s="33">
        <v>1394.4</v>
      </c>
      <c r="P407" s="33">
        <v>3612</v>
      </c>
    </row>
    <row r="408" spans="1:16">
      <c r="A408" s="27" t="s">
        <v>303</v>
      </c>
      <c r="B408" s="31">
        <v>202605</v>
      </c>
      <c r="C408" s="27" t="s">
        <v>57</v>
      </c>
      <c r="D408" s="27" t="s">
        <v>211</v>
      </c>
      <c r="E408" s="27" t="s">
        <v>35</v>
      </c>
      <c r="F408" s="27" t="s">
        <v>262</v>
      </c>
      <c r="G408" s="33">
        <v>268783.84</v>
      </c>
      <c r="H408" s="33">
        <v>268783.84</v>
      </c>
      <c r="I408" s="33">
        <v>13657</v>
      </c>
      <c r="J408" s="33">
        <v>848</v>
      </c>
      <c r="K408" s="33">
        <v>7500</v>
      </c>
      <c r="L408" s="33">
        <v>1</v>
      </c>
      <c r="M408" s="33">
        <v>1</v>
      </c>
      <c r="N408" s="33">
        <v>246919.15</v>
      </c>
      <c r="O408" s="33">
        <v>1553</v>
      </c>
      <c r="P408" s="33">
        <v>4467</v>
      </c>
    </row>
    <row r="409" spans="1:16">
      <c r="A409" s="27" t="s">
        <v>303</v>
      </c>
      <c r="B409" s="31">
        <v>202606</v>
      </c>
      <c r="C409" s="27" t="s">
        <v>57</v>
      </c>
      <c r="D409" s="27" t="s">
        <v>211</v>
      </c>
      <c r="E409" s="27" t="s">
        <v>35</v>
      </c>
      <c r="F409" s="27" t="s">
        <v>262</v>
      </c>
      <c r="G409" s="33">
        <v>227645.81</v>
      </c>
      <c r="H409" s="33">
        <v>227645.81</v>
      </c>
      <c r="I409" s="33">
        <v>12149</v>
      </c>
      <c r="J409" s="33">
        <v>585</v>
      </c>
      <c r="K409" s="33">
        <v>7500</v>
      </c>
      <c r="L409" s="33">
        <v>1</v>
      </c>
      <c r="M409" s="33">
        <v>1</v>
      </c>
      <c r="N409" s="33">
        <v>241850.87</v>
      </c>
      <c r="O409" s="33">
        <v>1425.1</v>
      </c>
      <c r="P409" s="33">
        <v>3774</v>
      </c>
    </row>
    <row r="410" spans="1:16">
      <c r="A410" s="27" t="s">
        <v>303</v>
      </c>
      <c r="B410" s="31">
        <v>202607</v>
      </c>
      <c r="C410" s="27" t="s">
        <v>57</v>
      </c>
      <c r="D410" s="27" t="s">
        <v>211</v>
      </c>
      <c r="E410" s="27" t="s">
        <v>35</v>
      </c>
      <c r="F410" s="27" t="s">
        <v>262</v>
      </c>
      <c r="G410" s="33">
        <v>215721.01</v>
      </c>
      <c r="H410" s="33">
        <v>215721.01</v>
      </c>
      <c r="I410" s="33">
        <v>10876</v>
      </c>
      <c r="J410" s="33">
        <v>602</v>
      </c>
      <c r="K410" s="33">
        <v>7500</v>
      </c>
      <c r="L410" s="33">
        <v>1</v>
      </c>
      <c r="M410" s="33">
        <v>1</v>
      </c>
      <c r="N410" s="33">
        <v>215589.21</v>
      </c>
      <c r="O410" s="33">
        <v>1623.8</v>
      </c>
      <c r="P410" s="33">
        <v>3595</v>
      </c>
    </row>
    <row r="411" spans="1:16">
      <c r="A411" s="27" t="s">
        <v>307</v>
      </c>
      <c r="B411" s="31">
        <v>202408</v>
      </c>
      <c r="C411" s="27" t="s">
        <v>57</v>
      </c>
      <c r="D411" s="27" t="s">
        <v>211</v>
      </c>
      <c r="E411" s="27" t="s">
        <v>35</v>
      </c>
      <c r="F411" s="27" t="s">
        <v>257</v>
      </c>
      <c r="G411" s="33">
        <v>296054.47</v>
      </c>
      <c r="H411" s="33">
        <v>296054.47</v>
      </c>
      <c r="I411" s="33">
        <v>7706</v>
      </c>
      <c r="J411" s="33">
        <v>634</v>
      </c>
      <c r="K411" s="33">
        <v>10700</v>
      </c>
      <c r="L411" s="33">
        <v>1</v>
      </c>
      <c r="M411" s="33">
        <v>1</v>
      </c>
      <c r="N411" s="33">
        <v>343318.05</v>
      </c>
      <c r="O411" s="33">
        <v>1639.2</v>
      </c>
      <c r="P411" s="33">
        <v>3134</v>
      </c>
    </row>
    <row r="412" spans="1:16">
      <c r="A412" s="27" t="s">
        <v>307</v>
      </c>
      <c r="B412" s="31">
        <v>202409</v>
      </c>
      <c r="C412" s="27" t="s">
        <v>57</v>
      </c>
      <c r="D412" s="27" t="s">
        <v>211</v>
      </c>
      <c r="E412" s="27" t="s">
        <v>35</v>
      </c>
      <c r="F412" s="27" t="s">
        <v>257</v>
      </c>
      <c r="G412" s="33">
        <v>291049.48</v>
      </c>
      <c r="H412" s="33">
        <v>291049.48</v>
      </c>
      <c r="I412" s="33">
        <v>7251</v>
      </c>
      <c r="J412" s="33">
        <v>633</v>
      </c>
      <c r="K412" s="33">
        <v>10700</v>
      </c>
      <c r="L412" s="33">
        <v>1</v>
      </c>
      <c r="M412" s="33">
        <v>1</v>
      </c>
      <c r="N412" s="33">
        <v>330959.97</v>
      </c>
      <c r="O412" s="33">
        <v>1641.8</v>
      </c>
      <c r="P412" s="33">
        <v>3079</v>
      </c>
    </row>
    <row r="413" spans="1:16">
      <c r="A413" s="27" t="s">
        <v>307</v>
      </c>
      <c r="B413" s="31">
        <v>202410</v>
      </c>
      <c r="C413" s="27" t="s">
        <v>57</v>
      </c>
      <c r="D413" s="27" t="s">
        <v>211</v>
      </c>
      <c r="E413" s="27" t="s">
        <v>35</v>
      </c>
      <c r="F413" s="27" t="s">
        <v>257</v>
      </c>
      <c r="G413" s="33">
        <v>317802.64</v>
      </c>
      <c r="H413" s="33">
        <v>317802.64</v>
      </c>
      <c r="I413" s="33">
        <v>8075</v>
      </c>
      <c r="J413" s="33">
        <v>598</v>
      </c>
      <c r="K413" s="33">
        <v>10700</v>
      </c>
      <c r="L413" s="33">
        <v>1</v>
      </c>
      <c r="M413" s="33">
        <v>1</v>
      </c>
      <c r="N413" s="33">
        <v>364470.08</v>
      </c>
      <c r="O413" s="33">
        <v>1763.2</v>
      </c>
      <c r="P413" s="33">
        <v>3321</v>
      </c>
    </row>
    <row r="414" spans="1:16">
      <c r="A414" s="27" t="s">
        <v>307</v>
      </c>
      <c r="B414" s="31">
        <v>202411</v>
      </c>
      <c r="C414" s="27" t="s">
        <v>57</v>
      </c>
      <c r="D414" s="27" t="s">
        <v>211</v>
      </c>
      <c r="E414" s="27" t="s">
        <v>35</v>
      </c>
      <c r="F414" s="27" t="s">
        <v>257</v>
      </c>
      <c r="G414" s="33">
        <v>374606.28</v>
      </c>
      <c r="H414" s="33">
        <v>374606.28</v>
      </c>
      <c r="I414" s="33">
        <v>11069</v>
      </c>
      <c r="J414" s="33">
        <v>827</v>
      </c>
      <c r="K414" s="33">
        <v>10700</v>
      </c>
      <c r="L414" s="33">
        <v>1</v>
      </c>
      <c r="M414" s="33">
        <v>1</v>
      </c>
      <c r="N414" s="33">
        <v>440984.56</v>
      </c>
      <c r="O414" s="33">
        <v>2077.7</v>
      </c>
      <c r="P414" s="33">
        <v>4383</v>
      </c>
    </row>
    <row r="415" spans="1:16">
      <c r="A415" s="27" t="s">
        <v>307</v>
      </c>
      <c r="B415" s="31">
        <v>202412</v>
      </c>
      <c r="C415" s="27" t="s">
        <v>57</v>
      </c>
      <c r="D415" s="27" t="s">
        <v>211</v>
      </c>
      <c r="E415" s="27" t="s">
        <v>35</v>
      </c>
      <c r="F415" s="27" t="s">
        <v>257</v>
      </c>
      <c r="G415" s="33">
        <v>434756.79</v>
      </c>
      <c r="H415" s="33">
        <v>434756.79</v>
      </c>
      <c r="I415" s="33">
        <v>11315</v>
      </c>
      <c r="J415" s="33">
        <v>846</v>
      </c>
      <c r="K415" s="33">
        <v>10700</v>
      </c>
      <c r="L415" s="33">
        <v>1</v>
      </c>
      <c r="M415" s="33">
        <v>1</v>
      </c>
      <c r="N415" s="33">
        <v>507536.27</v>
      </c>
      <c r="O415" s="33">
        <v>2548</v>
      </c>
      <c r="P415" s="33">
        <v>4586</v>
      </c>
    </row>
    <row r="416" spans="1:16">
      <c r="A416" s="27" t="s">
        <v>307</v>
      </c>
      <c r="B416" s="31">
        <v>202501</v>
      </c>
      <c r="C416" s="27" t="s">
        <v>57</v>
      </c>
      <c r="D416" s="27" t="s">
        <v>211</v>
      </c>
      <c r="E416" s="27" t="s">
        <v>35</v>
      </c>
      <c r="F416" s="27" t="s">
        <v>257</v>
      </c>
      <c r="G416" s="33">
        <v>202539.06</v>
      </c>
      <c r="H416" s="33">
        <v>202539.06</v>
      </c>
      <c r="I416" s="33">
        <v>5097</v>
      </c>
      <c r="J416" s="33">
        <v>399</v>
      </c>
      <c r="K416" s="33">
        <v>10700</v>
      </c>
      <c r="L416" s="33">
        <v>1</v>
      </c>
      <c r="M416" s="33">
        <v>1</v>
      </c>
      <c r="N416" s="33">
        <v>258635.58</v>
      </c>
      <c r="O416" s="33">
        <v>1240.7</v>
      </c>
      <c r="P416" s="33">
        <v>2072</v>
      </c>
    </row>
    <row r="417" spans="1:16">
      <c r="A417" s="27" t="s">
        <v>307</v>
      </c>
      <c r="B417" s="31">
        <v>202502</v>
      </c>
      <c r="C417" s="27" t="s">
        <v>57</v>
      </c>
      <c r="D417" s="27" t="s">
        <v>211</v>
      </c>
      <c r="E417" s="27" t="s">
        <v>35</v>
      </c>
      <c r="F417" s="27" t="s">
        <v>257</v>
      </c>
      <c r="G417" s="33">
        <v>209110.33</v>
      </c>
      <c r="H417" s="33">
        <v>209110.33</v>
      </c>
      <c r="I417" s="33">
        <v>4838</v>
      </c>
      <c r="J417" s="33">
        <v>387</v>
      </c>
      <c r="K417" s="33">
        <v>10700</v>
      </c>
      <c r="L417" s="33">
        <v>1</v>
      </c>
      <c r="M417" s="33">
        <v>1</v>
      </c>
      <c r="N417" s="33">
        <v>267155.76</v>
      </c>
      <c r="O417" s="33">
        <v>1221.1</v>
      </c>
      <c r="P417" s="33">
        <v>2027</v>
      </c>
    </row>
    <row r="418" spans="1:16">
      <c r="A418" s="27" t="s">
        <v>307</v>
      </c>
      <c r="B418" s="31">
        <v>202503</v>
      </c>
      <c r="C418" s="27" t="s">
        <v>57</v>
      </c>
      <c r="D418" s="27" t="s">
        <v>211</v>
      </c>
      <c r="E418" s="27" t="s">
        <v>35</v>
      </c>
      <c r="F418" s="27" t="s">
        <v>257</v>
      </c>
      <c r="G418" s="33">
        <v>283328.16</v>
      </c>
      <c r="H418" s="33">
        <v>283328.16</v>
      </c>
      <c r="I418" s="33">
        <v>6914</v>
      </c>
      <c r="J418" s="33">
        <v>495</v>
      </c>
      <c r="K418" s="33">
        <v>10700</v>
      </c>
      <c r="L418" s="33">
        <v>1</v>
      </c>
      <c r="M418" s="33">
        <v>1</v>
      </c>
      <c r="N418" s="33">
        <v>333808.73</v>
      </c>
      <c r="O418" s="33">
        <v>1455.7</v>
      </c>
      <c r="P418" s="33">
        <v>2865</v>
      </c>
    </row>
    <row r="419" spans="1:16">
      <c r="A419" s="27" t="s">
        <v>307</v>
      </c>
      <c r="B419" s="31">
        <v>202504</v>
      </c>
      <c r="C419" s="27" t="s">
        <v>57</v>
      </c>
      <c r="D419" s="27" t="s">
        <v>211</v>
      </c>
      <c r="E419" s="27" t="s">
        <v>35</v>
      </c>
      <c r="F419" s="27" t="s">
        <v>257</v>
      </c>
      <c r="G419" s="33">
        <v>338374.37</v>
      </c>
      <c r="H419" s="33">
        <v>338374.37</v>
      </c>
      <c r="I419" s="33">
        <v>8544</v>
      </c>
      <c r="J419" s="33">
        <v>636</v>
      </c>
      <c r="K419" s="33">
        <v>10700</v>
      </c>
      <c r="L419" s="33">
        <v>1</v>
      </c>
      <c r="M419" s="33">
        <v>1</v>
      </c>
      <c r="N419" s="33">
        <v>393831.7</v>
      </c>
      <c r="O419" s="33">
        <v>1842</v>
      </c>
      <c r="P419" s="33">
        <v>3404</v>
      </c>
    </row>
    <row r="420" spans="1:16">
      <c r="A420" s="27" t="s">
        <v>307</v>
      </c>
      <c r="B420" s="31">
        <v>202505</v>
      </c>
      <c r="C420" s="27" t="s">
        <v>57</v>
      </c>
      <c r="D420" s="27" t="s">
        <v>211</v>
      </c>
      <c r="E420" s="27" t="s">
        <v>35</v>
      </c>
      <c r="F420" s="27" t="s">
        <v>257</v>
      </c>
      <c r="G420" s="33">
        <v>365718.91</v>
      </c>
      <c r="H420" s="33">
        <v>365718.91</v>
      </c>
      <c r="I420" s="33">
        <v>9014</v>
      </c>
      <c r="J420" s="33">
        <v>656</v>
      </c>
      <c r="K420" s="33">
        <v>10700</v>
      </c>
      <c r="L420" s="33">
        <v>1</v>
      </c>
      <c r="M420" s="33">
        <v>1</v>
      </c>
      <c r="N420" s="33">
        <v>432460.02</v>
      </c>
      <c r="O420" s="33">
        <v>2029.1</v>
      </c>
      <c r="P420" s="33">
        <v>3731</v>
      </c>
    </row>
    <row r="421" spans="1:16">
      <c r="A421" s="27" t="s">
        <v>307</v>
      </c>
      <c r="B421" s="31">
        <v>202506</v>
      </c>
      <c r="C421" s="27" t="s">
        <v>57</v>
      </c>
      <c r="D421" s="27" t="s">
        <v>211</v>
      </c>
      <c r="E421" s="27" t="s">
        <v>35</v>
      </c>
      <c r="F421" s="27" t="s">
        <v>257</v>
      </c>
      <c r="G421" s="33">
        <v>376240.02</v>
      </c>
      <c r="H421" s="33">
        <v>376240.02</v>
      </c>
      <c r="I421" s="33">
        <v>9246</v>
      </c>
      <c r="J421" s="33">
        <v>726</v>
      </c>
      <c r="K421" s="33">
        <v>10700</v>
      </c>
      <c r="L421" s="33">
        <v>1</v>
      </c>
      <c r="M421" s="33">
        <v>1</v>
      </c>
      <c r="N421" s="33">
        <v>423583.31</v>
      </c>
      <c r="O421" s="33">
        <v>2031.4</v>
      </c>
      <c r="P421" s="33">
        <v>3859</v>
      </c>
    </row>
    <row r="422" spans="1:16">
      <c r="A422" s="27" t="s">
        <v>307</v>
      </c>
      <c r="B422" s="31">
        <v>202507</v>
      </c>
      <c r="C422" s="27" t="s">
        <v>57</v>
      </c>
      <c r="D422" s="27" t="s">
        <v>211</v>
      </c>
      <c r="E422" s="27" t="s">
        <v>35</v>
      </c>
      <c r="F422" s="27" t="s">
        <v>257</v>
      </c>
      <c r="G422" s="33">
        <v>329821.71</v>
      </c>
      <c r="H422" s="33">
        <v>329821.71</v>
      </c>
      <c r="I422" s="33">
        <v>8115</v>
      </c>
      <c r="J422" s="33">
        <v>638</v>
      </c>
      <c r="K422" s="33">
        <v>10700</v>
      </c>
      <c r="L422" s="33">
        <v>1</v>
      </c>
      <c r="M422" s="33">
        <v>1</v>
      </c>
      <c r="N422" s="33">
        <v>377588.02</v>
      </c>
      <c r="O422" s="33">
        <v>1957.2</v>
      </c>
      <c r="P422" s="33">
        <v>3408</v>
      </c>
    </row>
    <row r="423" spans="1:16">
      <c r="A423" s="27" t="s">
        <v>307</v>
      </c>
      <c r="B423" s="31">
        <v>202508</v>
      </c>
      <c r="C423" s="27" t="s">
        <v>57</v>
      </c>
      <c r="D423" s="27" t="s">
        <v>211</v>
      </c>
      <c r="E423" s="27" t="s">
        <v>35</v>
      </c>
      <c r="F423" s="27" t="s">
        <v>257</v>
      </c>
      <c r="G423" s="33">
        <v>316053.54</v>
      </c>
      <c r="H423" s="33">
        <v>316053.54</v>
      </c>
      <c r="I423" s="33">
        <v>8598</v>
      </c>
      <c r="J423" s="33">
        <v>685</v>
      </c>
      <c r="K423" s="33">
        <v>10700</v>
      </c>
      <c r="L423" s="33">
        <v>1</v>
      </c>
      <c r="M423" s="33">
        <v>1</v>
      </c>
      <c r="N423" s="33">
        <v>364603.77</v>
      </c>
      <c r="O423" s="33">
        <v>1821.3</v>
      </c>
      <c r="P423" s="33">
        <v>3504</v>
      </c>
    </row>
    <row r="424" spans="1:16">
      <c r="A424" s="27" t="s">
        <v>307</v>
      </c>
      <c r="B424" s="31">
        <v>202509</v>
      </c>
      <c r="C424" s="27" t="s">
        <v>57</v>
      </c>
      <c r="D424" s="27" t="s">
        <v>211</v>
      </c>
      <c r="E424" s="27" t="s">
        <v>35</v>
      </c>
      <c r="F424" s="27" t="s">
        <v>257</v>
      </c>
      <c r="G424" s="33">
        <v>302408.61</v>
      </c>
      <c r="H424" s="33">
        <v>302408.61</v>
      </c>
      <c r="I424" s="33">
        <v>7835</v>
      </c>
      <c r="J424" s="33">
        <v>586</v>
      </c>
      <c r="K424" s="33">
        <v>10700</v>
      </c>
      <c r="L424" s="33">
        <v>1</v>
      </c>
      <c r="M424" s="33">
        <v>1</v>
      </c>
      <c r="N424" s="33">
        <v>351479.48</v>
      </c>
      <c r="O424" s="33">
        <v>1592.3</v>
      </c>
      <c r="P424" s="33">
        <v>3170</v>
      </c>
    </row>
    <row r="425" spans="1:16">
      <c r="A425" s="27" t="s">
        <v>307</v>
      </c>
      <c r="B425" s="31">
        <v>202510</v>
      </c>
      <c r="C425" s="27" t="s">
        <v>57</v>
      </c>
      <c r="D425" s="27" t="s">
        <v>211</v>
      </c>
      <c r="E425" s="27" t="s">
        <v>35</v>
      </c>
      <c r="F425" s="27" t="s">
        <v>257</v>
      </c>
      <c r="G425" s="33">
        <v>342152.8</v>
      </c>
      <c r="H425" s="33">
        <v>342152.8</v>
      </c>
      <c r="I425" s="33">
        <v>9205</v>
      </c>
      <c r="J425" s="33">
        <v>759</v>
      </c>
      <c r="K425" s="33">
        <v>10700</v>
      </c>
      <c r="L425" s="33">
        <v>1</v>
      </c>
      <c r="M425" s="33">
        <v>1</v>
      </c>
      <c r="N425" s="33">
        <v>387067.22</v>
      </c>
      <c r="O425" s="33">
        <v>2060.6</v>
      </c>
      <c r="P425" s="33">
        <v>3682</v>
      </c>
    </row>
    <row r="426" spans="1:16">
      <c r="A426" s="27" t="s">
        <v>307</v>
      </c>
      <c r="B426" s="31">
        <v>202511</v>
      </c>
      <c r="C426" s="27" t="s">
        <v>57</v>
      </c>
      <c r="D426" s="27" t="s">
        <v>211</v>
      </c>
      <c r="E426" s="27" t="s">
        <v>35</v>
      </c>
      <c r="F426" s="27" t="s">
        <v>257</v>
      </c>
      <c r="G426" s="33">
        <v>400055.54</v>
      </c>
      <c r="H426" s="33">
        <v>400055.54</v>
      </c>
      <c r="I426" s="33">
        <v>10340</v>
      </c>
      <c r="J426" s="33">
        <v>831</v>
      </c>
      <c r="K426" s="33">
        <v>10700</v>
      </c>
      <c r="L426" s="33">
        <v>1</v>
      </c>
      <c r="M426" s="33">
        <v>1</v>
      </c>
      <c r="N426" s="33">
        <v>468325.6</v>
      </c>
      <c r="O426" s="33">
        <v>2192.3</v>
      </c>
      <c r="P426" s="33">
        <v>4181</v>
      </c>
    </row>
    <row r="427" spans="1:16">
      <c r="A427" s="27" t="s">
        <v>307</v>
      </c>
      <c r="B427" s="31">
        <v>202512</v>
      </c>
      <c r="C427" s="27" t="s">
        <v>57</v>
      </c>
      <c r="D427" s="27" t="s">
        <v>211</v>
      </c>
      <c r="E427" s="27" t="s">
        <v>35</v>
      </c>
      <c r="F427" s="27" t="s">
        <v>257</v>
      </c>
      <c r="G427" s="33">
        <v>476233.65</v>
      </c>
      <c r="H427" s="33">
        <v>476233.65</v>
      </c>
      <c r="I427" s="33">
        <v>12018</v>
      </c>
      <c r="J427" s="33">
        <v>1014</v>
      </c>
      <c r="K427" s="33">
        <v>10700</v>
      </c>
      <c r="L427" s="33">
        <v>1</v>
      </c>
      <c r="M427" s="33">
        <v>1</v>
      </c>
      <c r="N427" s="33">
        <v>539003.52</v>
      </c>
      <c r="O427" s="33">
        <v>2455.4</v>
      </c>
      <c r="P427" s="33">
        <v>4978</v>
      </c>
    </row>
    <row r="428" spans="1:16">
      <c r="A428" s="27" t="s">
        <v>307</v>
      </c>
      <c r="B428" s="31">
        <v>202601</v>
      </c>
      <c r="C428" s="27" t="s">
        <v>57</v>
      </c>
      <c r="D428" s="27" t="s">
        <v>211</v>
      </c>
      <c r="E428" s="27" t="s">
        <v>35</v>
      </c>
      <c r="F428" s="27" t="s">
        <v>257</v>
      </c>
      <c r="G428" s="33">
        <v>257948.69</v>
      </c>
      <c r="H428" s="33">
        <v>257948.69</v>
      </c>
      <c r="I428" s="33">
        <v>6660</v>
      </c>
      <c r="J428" s="33">
        <v>565</v>
      </c>
      <c r="K428" s="33">
        <v>10700</v>
      </c>
      <c r="L428" s="33">
        <v>1</v>
      </c>
      <c r="M428" s="33">
        <v>1</v>
      </c>
      <c r="N428" s="33">
        <v>274670.99</v>
      </c>
      <c r="O428" s="33">
        <v>1415</v>
      </c>
      <c r="P428" s="33">
        <v>2752</v>
      </c>
    </row>
    <row r="429" spans="1:16">
      <c r="A429" s="27" t="s">
        <v>307</v>
      </c>
      <c r="B429" s="31">
        <v>202602</v>
      </c>
      <c r="C429" s="27" t="s">
        <v>57</v>
      </c>
      <c r="D429" s="27" t="s">
        <v>211</v>
      </c>
      <c r="E429" s="27" t="s">
        <v>35</v>
      </c>
      <c r="F429" s="27" t="s">
        <v>257</v>
      </c>
      <c r="G429" s="33">
        <v>266284.17</v>
      </c>
      <c r="H429" s="33">
        <v>266284.17</v>
      </c>
      <c r="I429" s="33">
        <v>6876</v>
      </c>
      <c r="J429" s="33">
        <v>527</v>
      </c>
      <c r="K429" s="33">
        <v>10700</v>
      </c>
      <c r="L429" s="33">
        <v>1</v>
      </c>
      <c r="M429" s="33">
        <v>1</v>
      </c>
      <c r="N429" s="33">
        <v>283719.42</v>
      </c>
      <c r="O429" s="33">
        <v>1462.9</v>
      </c>
      <c r="P429" s="33">
        <v>2747</v>
      </c>
    </row>
    <row r="430" spans="1:16">
      <c r="A430" s="27" t="s">
        <v>307</v>
      </c>
      <c r="B430" s="31">
        <v>202603</v>
      </c>
      <c r="C430" s="27" t="s">
        <v>57</v>
      </c>
      <c r="D430" s="27" t="s">
        <v>211</v>
      </c>
      <c r="E430" s="27" t="s">
        <v>35</v>
      </c>
      <c r="F430" s="27" t="s">
        <v>257</v>
      </c>
      <c r="G430" s="33">
        <v>277576.06</v>
      </c>
      <c r="H430" s="33">
        <v>277576.06</v>
      </c>
      <c r="I430" s="33">
        <v>6861</v>
      </c>
      <c r="J430" s="33">
        <v>474</v>
      </c>
      <c r="K430" s="33">
        <v>10700</v>
      </c>
      <c r="L430" s="33">
        <v>1</v>
      </c>
      <c r="M430" s="33">
        <v>1</v>
      </c>
      <c r="N430" s="33">
        <v>354504.87</v>
      </c>
      <c r="O430" s="33">
        <v>1404</v>
      </c>
      <c r="P430" s="33">
        <v>2844</v>
      </c>
    </row>
    <row r="431" spans="1:16">
      <c r="A431" s="27" t="s">
        <v>307</v>
      </c>
      <c r="B431" s="31">
        <v>202604</v>
      </c>
      <c r="C431" s="27" t="s">
        <v>57</v>
      </c>
      <c r="D431" s="27" t="s">
        <v>211</v>
      </c>
      <c r="E431" s="27" t="s">
        <v>35</v>
      </c>
      <c r="F431" s="27" t="s">
        <v>257</v>
      </c>
      <c r="G431" s="33">
        <v>405692.93</v>
      </c>
      <c r="H431" s="33">
        <v>405692.93</v>
      </c>
      <c r="I431" s="33">
        <v>10459</v>
      </c>
      <c r="J431" s="33">
        <v>676</v>
      </c>
      <c r="K431" s="33">
        <v>10700</v>
      </c>
      <c r="L431" s="33">
        <v>1</v>
      </c>
      <c r="M431" s="33">
        <v>1</v>
      </c>
      <c r="N431" s="33">
        <v>418249.26</v>
      </c>
      <c r="O431" s="33">
        <v>2202.6</v>
      </c>
      <c r="P431" s="33">
        <v>4355</v>
      </c>
    </row>
    <row r="432" spans="1:16">
      <c r="A432" s="27" t="s">
        <v>307</v>
      </c>
      <c r="B432" s="31">
        <v>202605</v>
      </c>
      <c r="C432" s="27" t="s">
        <v>57</v>
      </c>
      <c r="D432" s="27" t="s">
        <v>211</v>
      </c>
      <c r="E432" s="27" t="s">
        <v>35</v>
      </c>
      <c r="F432" s="27" t="s">
        <v>257</v>
      </c>
      <c r="G432" s="33">
        <v>436237.65</v>
      </c>
      <c r="H432" s="33">
        <v>436237.65</v>
      </c>
      <c r="I432" s="33">
        <v>10319</v>
      </c>
      <c r="J432" s="33">
        <v>836</v>
      </c>
      <c r="K432" s="33">
        <v>10700</v>
      </c>
      <c r="L432" s="33">
        <v>1</v>
      </c>
      <c r="M432" s="33">
        <v>1</v>
      </c>
      <c r="N432" s="33">
        <v>459272.54</v>
      </c>
      <c r="O432" s="33">
        <v>2454</v>
      </c>
      <c r="P432" s="33">
        <v>4434</v>
      </c>
    </row>
    <row r="433" spans="1:16">
      <c r="A433" s="27" t="s">
        <v>307</v>
      </c>
      <c r="B433" s="31">
        <v>202606</v>
      </c>
      <c r="C433" s="27" t="s">
        <v>57</v>
      </c>
      <c r="D433" s="27" t="s">
        <v>211</v>
      </c>
      <c r="E433" s="27" t="s">
        <v>35</v>
      </c>
      <c r="F433" s="27" t="s">
        <v>257</v>
      </c>
      <c r="G433" s="33">
        <v>399189.42</v>
      </c>
      <c r="H433" s="33">
        <v>399189.42</v>
      </c>
      <c r="I433" s="33">
        <v>10359</v>
      </c>
      <c r="J433" s="33">
        <v>745</v>
      </c>
      <c r="K433" s="33">
        <v>10700</v>
      </c>
      <c r="L433" s="33">
        <v>1</v>
      </c>
      <c r="M433" s="33">
        <v>1</v>
      </c>
      <c r="N433" s="33">
        <v>449845.47</v>
      </c>
      <c r="O433" s="33">
        <v>2233.9</v>
      </c>
      <c r="P433" s="33">
        <v>4223</v>
      </c>
    </row>
    <row r="434" spans="1:16">
      <c r="A434" s="27" t="s">
        <v>307</v>
      </c>
      <c r="B434" s="31">
        <v>202607</v>
      </c>
      <c r="C434" s="27" t="s">
        <v>57</v>
      </c>
      <c r="D434" s="27" t="s">
        <v>211</v>
      </c>
      <c r="E434" s="27" t="s">
        <v>35</v>
      </c>
      <c r="F434" s="27" t="s">
        <v>257</v>
      </c>
      <c r="G434" s="33">
        <v>352763.06</v>
      </c>
      <c r="H434" s="33">
        <v>352763.06</v>
      </c>
      <c r="I434" s="33">
        <v>9172</v>
      </c>
      <c r="J434" s="33">
        <v>806</v>
      </c>
      <c r="K434" s="33">
        <v>10700</v>
      </c>
      <c r="L434" s="33">
        <v>1</v>
      </c>
      <c r="M434" s="33">
        <v>1</v>
      </c>
      <c r="N434" s="33">
        <v>400998.48</v>
      </c>
      <c r="O434" s="33">
        <v>2172.3</v>
      </c>
      <c r="P434" s="33">
        <v>3715</v>
      </c>
    </row>
    <row r="435" spans="1:16">
      <c r="A435" s="27" t="s">
        <v>309</v>
      </c>
      <c r="B435" s="31">
        <v>202604</v>
      </c>
      <c r="C435" s="27" t="s">
        <v>57</v>
      </c>
      <c r="D435" s="27" t="s">
        <v>211</v>
      </c>
      <c r="E435" s="27" t="s">
        <v>35</v>
      </c>
      <c r="F435" s="27" t="s">
        <v>257</v>
      </c>
      <c r="G435" s="33">
        <v>204443.42</v>
      </c>
      <c r="H435" s="33">
        <v>0</v>
      </c>
      <c r="I435" s="33">
        <v>5471</v>
      </c>
      <c r="J435" s="33">
        <v>392</v>
      </c>
      <c r="K435" s="33">
        <v>10400</v>
      </c>
      <c r="L435" s="33">
        <v>1</v>
      </c>
      <c r="M435" s="33">
        <v>0</v>
      </c>
      <c r="N435" s="33">
        <v>389653.5</v>
      </c>
      <c r="O435" s="33">
        <v>1172</v>
      </c>
      <c r="P435" s="33">
        <v>2202</v>
      </c>
    </row>
    <row r="436" spans="1:16">
      <c r="A436" s="27" t="s">
        <v>309</v>
      </c>
      <c r="B436" s="31">
        <v>202605</v>
      </c>
      <c r="C436" s="27" t="s">
        <v>57</v>
      </c>
      <c r="D436" s="27" t="s">
        <v>211</v>
      </c>
      <c r="E436" s="27" t="s">
        <v>35</v>
      </c>
      <c r="F436" s="27" t="s">
        <v>257</v>
      </c>
      <c r="G436" s="33">
        <v>251108.91</v>
      </c>
      <c r="H436" s="33">
        <v>0</v>
      </c>
      <c r="I436" s="33">
        <v>5945</v>
      </c>
      <c r="J436" s="33">
        <v>409</v>
      </c>
      <c r="K436" s="33">
        <v>10400</v>
      </c>
      <c r="L436" s="33">
        <v>1</v>
      </c>
      <c r="M436" s="33">
        <v>0</v>
      </c>
      <c r="N436" s="33">
        <v>427872.01</v>
      </c>
      <c r="O436" s="33">
        <v>1460</v>
      </c>
      <c r="P436" s="33">
        <v>2528</v>
      </c>
    </row>
    <row r="437" spans="1:16">
      <c r="A437" s="27" t="s">
        <v>309</v>
      </c>
      <c r="B437" s="31">
        <v>202606</v>
      </c>
      <c r="C437" s="27" t="s">
        <v>57</v>
      </c>
      <c r="D437" s="27" t="s">
        <v>211</v>
      </c>
      <c r="E437" s="27" t="s">
        <v>35</v>
      </c>
      <c r="F437" s="27" t="s">
        <v>257</v>
      </c>
      <c r="G437" s="33">
        <v>246517.73</v>
      </c>
      <c r="H437" s="33">
        <v>0</v>
      </c>
      <c r="I437" s="33">
        <v>6454</v>
      </c>
      <c r="J437" s="33">
        <v>418</v>
      </c>
      <c r="K437" s="33">
        <v>10400</v>
      </c>
      <c r="L437" s="33">
        <v>1</v>
      </c>
      <c r="M437" s="33">
        <v>0</v>
      </c>
      <c r="N437" s="33">
        <v>419089.47</v>
      </c>
      <c r="O437" s="33">
        <v>1518</v>
      </c>
      <c r="P437" s="33">
        <v>2556</v>
      </c>
    </row>
    <row r="438" spans="1:16">
      <c r="A438" s="27" t="s">
        <v>309</v>
      </c>
      <c r="B438" s="31">
        <v>202607</v>
      </c>
      <c r="C438" s="27" t="s">
        <v>57</v>
      </c>
      <c r="D438" s="27" t="s">
        <v>211</v>
      </c>
      <c r="E438" s="27" t="s">
        <v>35</v>
      </c>
      <c r="F438" s="27" t="s">
        <v>257</v>
      </c>
      <c r="G438" s="33">
        <v>241882.82</v>
      </c>
      <c r="H438" s="33">
        <v>0</v>
      </c>
      <c r="I438" s="33">
        <v>6283</v>
      </c>
      <c r="J438" s="33">
        <v>459</v>
      </c>
      <c r="K438" s="33">
        <v>10400</v>
      </c>
      <c r="L438" s="33">
        <v>1</v>
      </c>
      <c r="M438" s="33">
        <v>0</v>
      </c>
      <c r="N438" s="33">
        <v>373582.16</v>
      </c>
      <c r="O438" s="33">
        <v>1259.1</v>
      </c>
      <c r="P438" s="33">
        <v>2555</v>
      </c>
    </row>
    <row r="439" spans="1:16">
      <c r="A439" s="27" t="s">
        <v>311</v>
      </c>
      <c r="B439" s="31">
        <v>202408</v>
      </c>
      <c r="C439" s="27" t="s">
        <v>57</v>
      </c>
      <c r="D439" s="27" t="s">
        <v>211</v>
      </c>
      <c r="E439" s="27" t="s">
        <v>35</v>
      </c>
      <c r="F439" s="27" t="s">
        <v>289</v>
      </c>
      <c r="G439" s="33">
        <v>589733.1</v>
      </c>
      <c r="H439" s="33">
        <v>589733.1</v>
      </c>
      <c r="I439" s="33">
        <v>10247</v>
      </c>
      <c r="J439" s="33">
        <v>903</v>
      </c>
      <c r="K439" s="33">
        <v>19100</v>
      </c>
      <c r="L439" s="33">
        <v>1</v>
      </c>
      <c r="M439" s="33">
        <v>1</v>
      </c>
      <c r="N439" s="33">
        <v>618737.26</v>
      </c>
      <c r="O439" s="33">
        <v>2578.8</v>
      </c>
      <c r="P439" s="33">
        <v>4724</v>
      </c>
    </row>
    <row r="440" spans="1:16">
      <c r="A440" s="27" t="s">
        <v>311</v>
      </c>
      <c r="B440" s="31">
        <v>202409</v>
      </c>
      <c r="C440" s="27" t="s">
        <v>57</v>
      </c>
      <c r="D440" s="27" t="s">
        <v>211</v>
      </c>
      <c r="E440" s="27" t="s">
        <v>35</v>
      </c>
      <c r="F440" s="27" t="s">
        <v>289</v>
      </c>
      <c r="G440" s="33">
        <v>598087.89</v>
      </c>
      <c r="H440" s="33">
        <v>598087.89</v>
      </c>
      <c r="I440" s="33">
        <v>10651</v>
      </c>
      <c r="J440" s="33">
        <v>956</v>
      </c>
      <c r="K440" s="33">
        <v>19100</v>
      </c>
      <c r="L440" s="33">
        <v>1</v>
      </c>
      <c r="M440" s="33">
        <v>1</v>
      </c>
      <c r="N440" s="33">
        <v>596465.17</v>
      </c>
      <c r="O440" s="33">
        <v>2929.4</v>
      </c>
      <c r="P440" s="33">
        <v>4660</v>
      </c>
    </row>
    <row r="441" spans="1:16">
      <c r="A441" s="27" t="s">
        <v>311</v>
      </c>
      <c r="B441" s="31">
        <v>202410</v>
      </c>
      <c r="C441" s="27" t="s">
        <v>57</v>
      </c>
      <c r="D441" s="27" t="s">
        <v>211</v>
      </c>
      <c r="E441" s="27" t="s">
        <v>35</v>
      </c>
      <c r="F441" s="27" t="s">
        <v>289</v>
      </c>
      <c r="G441" s="33">
        <v>646845.21</v>
      </c>
      <c r="H441" s="33">
        <v>646845.21</v>
      </c>
      <c r="I441" s="33">
        <v>11866</v>
      </c>
      <c r="J441" s="33">
        <v>937</v>
      </c>
      <c r="K441" s="33">
        <v>19100</v>
      </c>
      <c r="L441" s="33">
        <v>1</v>
      </c>
      <c r="M441" s="33">
        <v>1</v>
      </c>
      <c r="N441" s="33">
        <v>656858.02</v>
      </c>
      <c r="O441" s="33">
        <v>2865.3</v>
      </c>
      <c r="P441" s="33">
        <v>5241</v>
      </c>
    </row>
    <row r="442" spans="1:16">
      <c r="A442" s="27" t="s">
        <v>311</v>
      </c>
      <c r="B442" s="31">
        <v>202411</v>
      </c>
      <c r="C442" s="27" t="s">
        <v>57</v>
      </c>
      <c r="D442" s="27" t="s">
        <v>211</v>
      </c>
      <c r="E442" s="27" t="s">
        <v>35</v>
      </c>
      <c r="F442" s="27" t="s">
        <v>289</v>
      </c>
      <c r="G442" s="33">
        <v>787601.14</v>
      </c>
      <c r="H442" s="33">
        <v>787601.14</v>
      </c>
      <c r="I442" s="33">
        <v>13771</v>
      </c>
      <c r="J442" s="33">
        <v>1222</v>
      </c>
      <c r="K442" s="33">
        <v>19100</v>
      </c>
      <c r="L442" s="33">
        <v>1</v>
      </c>
      <c r="M442" s="33">
        <v>1</v>
      </c>
      <c r="N442" s="33">
        <v>794754.53</v>
      </c>
      <c r="O442" s="33">
        <v>3561.4</v>
      </c>
      <c r="P442" s="33">
        <v>5990</v>
      </c>
    </row>
    <row r="443" spans="1:16">
      <c r="A443" s="27" t="s">
        <v>311</v>
      </c>
      <c r="B443" s="31">
        <v>202412</v>
      </c>
      <c r="C443" s="27" t="s">
        <v>57</v>
      </c>
      <c r="D443" s="27" t="s">
        <v>211</v>
      </c>
      <c r="E443" s="27" t="s">
        <v>35</v>
      </c>
      <c r="F443" s="27" t="s">
        <v>289</v>
      </c>
      <c r="G443" s="33">
        <v>899296.53</v>
      </c>
      <c r="H443" s="33">
        <v>899296.53</v>
      </c>
      <c r="I443" s="33">
        <v>17551</v>
      </c>
      <c r="J443" s="33">
        <v>1533</v>
      </c>
      <c r="K443" s="33">
        <v>19100</v>
      </c>
      <c r="L443" s="33">
        <v>1</v>
      </c>
      <c r="M443" s="33">
        <v>1</v>
      </c>
      <c r="N443" s="33">
        <v>914695.86</v>
      </c>
      <c r="O443" s="33">
        <v>4078.3</v>
      </c>
      <c r="P443" s="33">
        <v>7283</v>
      </c>
    </row>
    <row r="444" spans="1:16">
      <c r="A444" s="27" t="s">
        <v>311</v>
      </c>
      <c r="B444" s="31">
        <v>202501</v>
      </c>
      <c r="C444" s="27" t="s">
        <v>57</v>
      </c>
      <c r="D444" s="27" t="s">
        <v>211</v>
      </c>
      <c r="E444" s="27" t="s">
        <v>35</v>
      </c>
      <c r="F444" s="27" t="s">
        <v>289</v>
      </c>
      <c r="G444" s="33">
        <v>506959.21</v>
      </c>
      <c r="H444" s="33">
        <v>506959.21</v>
      </c>
      <c r="I444" s="33">
        <v>9071</v>
      </c>
      <c r="J444" s="33">
        <v>864</v>
      </c>
      <c r="K444" s="33">
        <v>19100</v>
      </c>
      <c r="L444" s="33">
        <v>1</v>
      </c>
      <c r="M444" s="33">
        <v>1</v>
      </c>
      <c r="N444" s="33">
        <v>466120.18</v>
      </c>
      <c r="O444" s="33">
        <v>2462.7</v>
      </c>
      <c r="P444" s="33">
        <v>3988</v>
      </c>
    </row>
    <row r="445" spans="1:16">
      <c r="A445" s="27" t="s">
        <v>311</v>
      </c>
      <c r="B445" s="31">
        <v>202502</v>
      </c>
      <c r="C445" s="27" t="s">
        <v>57</v>
      </c>
      <c r="D445" s="27" t="s">
        <v>211</v>
      </c>
      <c r="E445" s="27" t="s">
        <v>35</v>
      </c>
      <c r="F445" s="27" t="s">
        <v>289</v>
      </c>
      <c r="G445" s="33">
        <v>503685.08</v>
      </c>
      <c r="H445" s="33">
        <v>503685.08</v>
      </c>
      <c r="I445" s="33">
        <v>9022</v>
      </c>
      <c r="J445" s="33">
        <v>745</v>
      </c>
      <c r="K445" s="33">
        <v>19100</v>
      </c>
      <c r="L445" s="33">
        <v>1</v>
      </c>
      <c r="M445" s="33">
        <v>1</v>
      </c>
      <c r="N445" s="33">
        <v>481475.48</v>
      </c>
      <c r="O445" s="33">
        <v>2501.2</v>
      </c>
      <c r="P445" s="33">
        <v>3794</v>
      </c>
    </row>
    <row r="446" spans="1:16">
      <c r="A446" s="27" t="s">
        <v>311</v>
      </c>
      <c r="B446" s="31">
        <v>202503</v>
      </c>
      <c r="C446" s="27" t="s">
        <v>57</v>
      </c>
      <c r="D446" s="27" t="s">
        <v>211</v>
      </c>
      <c r="E446" s="27" t="s">
        <v>35</v>
      </c>
      <c r="F446" s="27" t="s">
        <v>289</v>
      </c>
      <c r="G446" s="33">
        <v>639826.04</v>
      </c>
      <c r="H446" s="33">
        <v>639826.04</v>
      </c>
      <c r="I446" s="33">
        <v>12382</v>
      </c>
      <c r="J446" s="33">
        <v>1099</v>
      </c>
      <c r="K446" s="33">
        <v>19100</v>
      </c>
      <c r="L446" s="33">
        <v>1</v>
      </c>
      <c r="M446" s="33">
        <v>1</v>
      </c>
      <c r="N446" s="33">
        <v>601599.3</v>
      </c>
      <c r="O446" s="33">
        <v>3068.3</v>
      </c>
      <c r="P446" s="33">
        <v>5176</v>
      </c>
    </row>
    <row r="447" spans="1:16">
      <c r="A447" s="27" t="s">
        <v>311</v>
      </c>
      <c r="B447" s="31">
        <v>202504</v>
      </c>
      <c r="C447" s="27" t="s">
        <v>57</v>
      </c>
      <c r="D447" s="27" t="s">
        <v>211</v>
      </c>
      <c r="E447" s="27" t="s">
        <v>35</v>
      </c>
      <c r="F447" s="27" t="s">
        <v>289</v>
      </c>
      <c r="G447" s="33">
        <v>795793.83</v>
      </c>
      <c r="H447" s="33">
        <v>795793.83</v>
      </c>
      <c r="I447" s="33">
        <v>16241</v>
      </c>
      <c r="J447" s="33">
        <v>1550</v>
      </c>
      <c r="K447" s="33">
        <v>19100</v>
      </c>
      <c r="L447" s="33">
        <v>1</v>
      </c>
      <c r="M447" s="33">
        <v>1</v>
      </c>
      <c r="N447" s="33">
        <v>709774.34</v>
      </c>
      <c r="O447" s="33">
        <v>3685.8</v>
      </c>
      <c r="P447" s="33">
        <v>6893</v>
      </c>
    </row>
    <row r="448" spans="1:16">
      <c r="A448" s="27" t="s">
        <v>311</v>
      </c>
      <c r="B448" s="31">
        <v>202505</v>
      </c>
      <c r="C448" s="27" t="s">
        <v>57</v>
      </c>
      <c r="D448" s="27" t="s">
        <v>211</v>
      </c>
      <c r="E448" s="27" t="s">
        <v>35</v>
      </c>
      <c r="F448" s="27" t="s">
        <v>289</v>
      </c>
      <c r="G448" s="33">
        <v>845235.67</v>
      </c>
      <c r="H448" s="33">
        <v>845235.67</v>
      </c>
      <c r="I448" s="33">
        <v>17081</v>
      </c>
      <c r="J448" s="33">
        <v>1773</v>
      </c>
      <c r="K448" s="33">
        <v>19100</v>
      </c>
      <c r="L448" s="33">
        <v>1</v>
      </c>
      <c r="M448" s="33">
        <v>1</v>
      </c>
      <c r="N448" s="33">
        <v>779391.37</v>
      </c>
      <c r="O448" s="33">
        <v>4027.6</v>
      </c>
      <c r="P448" s="33">
        <v>7142</v>
      </c>
    </row>
    <row r="449" spans="1:16">
      <c r="A449" s="27" t="s">
        <v>311</v>
      </c>
      <c r="B449" s="31">
        <v>202506</v>
      </c>
      <c r="C449" s="27" t="s">
        <v>57</v>
      </c>
      <c r="D449" s="27" t="s">
        <v>211</v>
      </c>
      <c r="E449" s="27" t="s">
        <v>35</v>
      </c>
      <c r="F449" s="27" t="s">
        <v>289</v>
      </c>
      <c r="G449" s="33">
        <v>843904.5</v>
      </c>
      <c r="H449" s="33">
        <v>843904.5</v>
      </c>
      <c r="I449" s="33">
        <v>15244</v>
      </c>
      <c r="J449" s="33">
        <v>1207</v>
      </c>
      <c r="K449" s="33">
        <v>19100</v>
      </c>
      <c r="L449" s="33">
        <v>1</v>
      </c>
      <c r="M449" s="33">
        <v>1</v>
      </c>
      <c r="N449" s="33">
        <v>763393.51</v>
      </c>
      <c r="O449" s="33">
        <v>3857.8</v>
      </c>
      <c r="P449" s="33">
        <v>6679</v>
      </c>
    </row>
    <row r="450" spans="1:16">
      <c r="A450" s="27" t="s">
        <v>311</v>
      </c>
      <c r="B450" s="31">
        <v>202507</v>
      </c>
      <c r="C450" s="27" t="s">
        <v>57</v>
      </c>
      <c r="D450" s="27" t="s">
        <v>211</v>
      </c>
      <c r="E450" s="27" t="s">
        <v>35</v>
      </c>
      <c r="F450" s="27" t="s">
        <v>289</v>
      </c>
      <c r="G450" s="33">
        <v>694859.1800000001</v>
      </c>
      <c r="H450" s="33">
        <v>694859.1800000001</v>
      </c>
      <c r="I450" s="33">
        <v>12390</v>
      </c>
      <c r="J450" s="33">
        <v>1273</v>
      </c>
      <c r="K450" s="33">
        <v>19100</v>
      </c>
      <c r="L450" s="33">
        <v>1</v>
      </c>
      <c r="M450" s="33">
        <v>1</v>
      </c>
      <c r="N450" s="33">
        <v>680499.55</v>
      </c>
      <c r="O450" s="33">
        <v>3423.3</v>
      </c>
      <c r="P450" s="33">
        <v>5534</v>
      </c>
    </row>
    <row r="451" spans="1:16">
      <c r="A451" s="27" t="s">
        <v>311</v>
      </c>
      <c r="B451" s="31">
        <v>202508</v>
      </c>
      <c r="C451" s="27" t="s">
        <v>57</v>
      </c>
      <c r="D451" s="27" t="s">
        <v>211</v>
      </c>
      <c r="E451" s="27" t="s">
        <v>35</v>
      </c>
      <c r="F451" s="27" t="s">
        <v>289</v>
      </c>
      <c r="G451" s="33">
        <v>643764.49</v>
      </c>
      <c r="H451" s="33">
        <v>643764.49</v>
      </c>
      <c r="I451" s="33">
        <v>11027</v>
      </c>
      <c r="J451" s="33">
        <v>867</v>
      </c>
      <c r="K451" s="33">
        <v>19100</v>
      </c>
      <c r="L451" s="33">
        <v>1</v>
      </c>
      <c r="M451" s="33">
        <v>1</v>
      </c>
      <c r="N451" s="33">
        <v>657098.97</v>
      </c>
      <c r="O451" s="33">
        <v>3073.4</v>
      </c>
      <c r="P451" s="33">
        <v>4765</v>
      </c>
    </row>
    <row r="452" spans="1:16">
      <c r="A452" s="27" t="s">
        <v>311</v>
      </c>
      <c r="B452" s="31">
        <v>202509</v>
      </c>
      <c r="C452" s="27" t="s">
        <v>57</v>
      </c>
      <c r="D452" s="27" t="s">
        <v>211</v>
      </c>
      <c r="E452" s="27" t="s">
        <v>35</v>
      </c>
      <c r="F452" s="27" t="s">
        <v>289</v>
      </c>
      <c r="G452" s="33">
        <v>613305.3100000001</v>
      </c>
      <c r="H452" s="33">
        <v>613305.3100000001</v>
      </c>
      <c r="I452" s="33">
        <v>11217</v>
      </c>
      <c r="J452" s="33">
        <v>845</v>
      </c>
      <c r="K452" s="33">
        <v>19100</v>
      </c>
      <c r="L452" s="33">
        <v>1</v>
      </c>
      <c r="M452" s="33">
        <v>1</v>
      </c>
      <c r="N452" s="33">
        <v>633446.02</v>
      </c>
      <c r="O452" s="33">
        <v>3142.9</v>
      </c>
      <c r="P452" s="33">
        <v>4852</v>
      </c>
    </row>
    <row r="453" spans="1:16">
      <c r="A453" s="27" t="s">
        <v>311</v>
      </c>
      <c r="B453" s="31">
        <v>202510</v>
      </c>
      <c r="C453" s="27" t="s">
        <v>57</v>
      </c>
      <c r="D453" s="27" t="s">
        <v>211</v>
      </c>
      <c r="E453" s="27" t="s">
        <v>35</v>
      </c>
      <c r="F453" s="27" t="s">
        <v>289</v>
      </c>
      <c r="G453" s="33">
        <v>730714.8199999999</v>
      </c>
      <c r="H453" s="33">
        <v>730714.8199999999</v>
      </c>
      <c r="I453" s="33">
        <v>13577</v>
      </c>
      <c r="J453" s="33">
        <v>1094</v>
      </c>
      <c r="K453" s="33">
        <v>19100</v>
      </c>
      <c r="L453" s="33">
        <v>1</v>
      </c>
      <c r="M453" s="33">
        <v>1</v>
      </c>
      <c r="N453" s="33">
        <v>697583.22</v>
      </c>
      <c r="O453" s="33">
        <v>3347.9</v>
      </c>
      <c r="P453" s="33">
        <v>6053</v>
      </c>
    </row>
    <row r="454" spans="1:16">
      <c r="A454" s="27" t="s">
        <v>311</v>
      </c>
      <c r="B454" s="31">
        <v>202511</v>
      </c>
      <c r="C454" s="27" t="s">
        <v>57</v>
      </c>
      <c r="D454" s="27" t="s">
        <v>211</v>
      </c>
      <c r="E454" s="27" t="s">
        <v>35</v>
      </c>
      <c r="F454" s="27" t="s">
        <v>289</v>
      </c>
      <c r="G454" s="33">
        <v>958696.05</v>
      </c>
      <c r="H454" s="33">
        <v>958696.05</v>
      </c>
      <c r="I454" s="33">
        <v>16455</v>
      </c>
      <c r="J454" s="33">
        <v>1374</v>
      </c>
      <c r="K454" s="33">
        <v>19100</v>
      </c>
      <c r="L454" s="33">
        <v>1</v>
      </c>
      <c r="M454" s="33">
        <v>1</v>
      </c>
      <c r="N454" s="33">
        <v>844029.3100000001</v>
      </c>
      <c r="O454" s="33">
        <v>4351.8</v>
      </c>
      <c r="P454" s="33">
        <v>7340</v>
      </c>
    </row>
    <row r="455" spans="1:16">
      <c r="A455" s="27" t="s">
        <v>311</v>
      </c>
      <c r="B455" s="31">
        <v>202512</v>
      </c>
      <c r="C455" s="27" t="s">
        <v>57</v>
      </c>
      <c r="D455" s="27" t="s">
        <v>211</v>
      </c>
      <c r="E455" s="27" t="s">
        <v>35</v>
      </c>
      <c r="F455" s="27" t="s">
        <v>289</v>
      </c>
      <c r="G455" s="33">
        <v>956780.22</v>
      </c>
      <c r="H455" s="33">
        <v>956780.22</v>
      </c>
      <c r="I455" s="33">
        <v>16469</v>
      </c>
      <c r="J455" s="33">
        <v>1445</v>
      </c>
      <c r="K455" s="33">
        <v>19100</v>
      </c>
      <c r="L455" s="33">
        <v>1</v>
      </c>
      <c r="M455" s="33">
        <v>1</v>
      </c>
      <c r="N455" s="33">
        <v>971407</v>
      </c>
      <c r="O455" s="33">
        <v>3940.5</v>
      </c>
      <c r="P455" s="33">
        <v>7169</v>
      </c>
    </row>
    <row r="456" spans="1:16">
      <c r="A456" s="27" t="s">
        <v>311</v>
      </c>
      <c r="B456" s="31">
        <v>202601</v>
      </c>
      <c r="C456" s="27" t="s">
        <v>57</v>
      </c>
      <c r="D456" s="27" t="s">
        <v>211</v>
      </c>
      <c r="E456" s="27" t="s">
        <v>35</v>
      </c>
      <c r="F456" s="27" t="s">
        <v>289</v>
      </c>
      <c r="G456" s="33">
        <v>498793.18</v>
      </c>
      <c r="H456" s="33">
        <v>498793.18</v>
      </c>
      <c r="I456" s="33">
        <v>9805</v>
      </c>
      <c r="J456" s="33">
        <v>931</v>
      </c>
      <c r="K456" s="33">
        <v>19100</v>
      </c>
      <c r="L456" s="33">
        <v>1</v>
      </c>
      <c r="M456" s="33">
        <v>1</v>
      </c>
      <c r="N456" s="33">
        <v>495019.63</v>
      </c>
      <c r="O456" s="33">
        <v>2222.1</v>
      </c>
      <c r="P456" s="33">
        <v>4192</v>
      </c>
    </row>
    <row r="457" spans="1:16">
      <c r="A457" s="27" t="s">
        <v>311</v>
      </c>
      <c r="B457" s="31">
        <v>202602</v>
      </c>
      <c r="C457" s="27" t="s">
        <v>57</v>
      </c>
      <c r="D457" s="27" t="s">
        <v>211</v>
      </c>
      <c r="E457" s="27" t="s">
        <v>35</v>
      </c>
      <c r="F457" s="27" t="s">
        <v>289</v>
      </c>
      <c r="G457" s="33">
        <v>492902.58</v>
      </c>
      <c r="H457" s="33">
        <v>492902.58</v>
      </c>
      <c r="I457" s="33">
        <v>8222</v>
      </c>
      <c r="J457" s="33">
        <v>614</v>
      </c>
      <c r="K457" s="33">
        <v>19100</v>
      </c>
      <c r="L457" s="33">
        <v>1</v>
      </c>
      <c r="M457" s="33">
        <v>1</v>
      </c>
      <c r="N457" s="33">
        <v>511326.96</v>
      </c>
      <c r="O457" s="33">
        <v>2327.2</v>
      </c>
      <c r="P457" s="33">
        <v>3819</v>
      </c>
    </row>
    <row r="458" spans="1:16">
      <c r="A458" s="27" t="s">
        <v>311</v>
      </c>
      <c r="B458" s="31">
        <v>202603</v>
      </c>
      <c r="C458" s="27" t="s">
        <v>57</v>
      </c>
      <c r="D458" s="27" t="s">
        <v>211</v>
      </c>
      <c r="E458" s="27" t="s">
        <v>35</v>
      </c>
      <c r="F458" s="27" t="s">
        <v>289</v>
      </c>
      <c r="G458" s="33">
        <v>669496.4</v>
      </c>
      <c r="H458" s="33">
        <v>669496.4</v>
      </c>
      <c r="I458" s="33">
        <v>12161</v>
      </c>
      <c r="J458" s="33">
        <v>992</v>
      </c>
      <c r="K458" s="33">
        <v>19100</v>
      </c>
      <c r="L458" s="33">
        <v>1</v>
      </c>
      <c r="M458" s="33">
        <v>1</v>
      </c>
      <c r="N458" s="33">
        <v>638898.46</v>
      </c>
      <c r="O458" s="33">
        <v>3200.1</v>
      </c>
      <c r="P458" s="33">
        <v>5089</v>
      </c>
    </row>
    <row r="459" spans="1:16">
      <c r="A459" s="27" t="s">
        <v>311</v>
      </c>
      <c r="B459" s="31">
        <v>202604</v>
      </c>
      <c r="C459" s="27" t="s">
        <v>57</v>
      </c>
      <c r="D459" s="27" t="s">
        <v>211</v>
      </c>
      <c r="E459" s="27" t="s">
        <v>35</v>
      </c>
      <c r="F459" s="27" t="s">
        <v>289</v>
      </c>
      <c r="G459" s="33">
        <v>778488.4</v>
      </c>
      <c r="H459" s="33">
        <v>778488.4</v>
      </c>
      <c r="I459" s="33">
        <v>14134</v>
      </c>
      <c r="J459" s="33">
        <v>1532</v>
      </c>
      <c r="K459" s="33">
        <v>19100</v>
      </c>
      <c r="L459" s="33">
        <v>1</v>
      </c>
      <c r="M459" s="33">
        <v>1</v>
      </c>
      <c r="N459" s="33">
        <v>753780.35</v>
      </c>
      <c r="O459" s="33">
        <v>3219.6</v>
      </c>
      <c r="P459" s="33">
        <v>6054</v>
      </c>
    </row>
    <row r="460" spans="1:16">
      <c r="A460" s="27" t="s">
        <v>311</v>
      </c>
      <c r="B460" s="31">
        <v>202605</v>
      </c>
      <c r="C460" s="27" t="s">
        <v>57</v>
      </c>
      <c r="D460" s="27" t="s">
        <v>211</v>
      </c>
      <c r="E460" s="27" t="s">
        <v>35</v>
      </c>
      <c r="F460" s="27" t="s">
        <v>289</v>
      </c>
      <c r="G460" s="33">
        <v>905778.65</v>
      </c>
      <c r="H460" s="33">
        <v>905778.65</v>
      </c>
      <c r="I460" s="33">
        <v>16844</v>
      </c>
      <c r="J460" s="33">
        <v>1387</v>
      </c>
      <c r="K460" s="33">
        <v>19100</v>
      </c>
      <c r="L460" s="33">
        <v>1</v>
      </c>
      <c r="M460" s="33">
        <v>1</v>
      </c>
      <c r="N460" s="33">
        <v>827713.63</v>
      </c>
      <c r="O460" s="33">
        <v>3826.5</v>
      </c>
      <c r="P460" s="33">
        <v>7218</v>
      </c>
    </row>
    <row r="461" spans="1:16">
      <c r="A461" s="27" t="s">
        <v>311</v>
      </c>
      <c r="B461" s="31">
        <v>202606</v>
      </c>
      <c r="C461" s="27" t="s">
        <v>57</v>
      </c>
      <c r="D461" s="27" t="s">
        <v>211</v>
      </c>
      <c r="E461" s="27" t="s">
        <v>35</v>
      </c>
      <c r="F461" s="27" t="s">
        <v>289</v>
      </c>
      <c r="G461" s="33">
        <v>880013.46</v>
      </c>
      <c r="H461" s="33">
        <v>880013.46</v>
      </c>
      <c r="I461" s="33">
        <v>14944</v>
      </c>
      <c r="J461" s="33">
        <v>1431</v>
      </c>
      <c r="K461" s="33">
        <v>19100</v>
      </c>
      <c r="L461" s="33">
        <v>1</v>
      </c>
      <c r="M461" s="33">
        <v>1</v>
      </c>
      <c r="N461" s="33">
        <v>810723.91</v>
      </c>
      <c r="O461" s="33">
        <v>3964.3</v>
      </c>
      <c r="P461" s="33">
        <v>6898</v>
      </c>
    </row>
    <row r="462" spans="1:16">
      <c r="A462" s="27" t="s">
        <v>311</v>
      </c>
      <c r="B462" s="31">
        <v>202607</v>
      </c>
      <c r="C462" s="27" t="s">
        <v>57</v>
      </c>
      <c r="D462" s="27" t="s">
        <v>211</v>
      </c>
      <c r="E462" s="27" t="s">
        <v>35</v>
      </c>
      <c r="F462" s="27" t="s">
        <v>289</v>
      </c>
      <c r="G462" s="33">
        <v>753757.84</v>
      </c>
      <c r="H462" s="33">
        <v>753757.84</v>
      </c>
      <c r="I462" s="33">
        <v>13644</v>
      </c>
      <c r="J462" s="33">
        <v>1204</v>
      </c>
      <c r="K462" s="33">
        <v>19100</v>
      </c>
      <c r="L462" s="33">
        <v>1</v>
      </c>
      <c r="M462" s="33">
        <v>1</v>
      </c>
      <c r="N462" s="33">
        <v>722690.52</v>
      </c>
      <c r="O462" s="33">
        <v>3114.6</v>
      </c>
      <c r="P462" s="33">
        <v>5894</v>
      </c>
    </row>
    <row r="463" spans="1:16">
      <c r="A463" s="27" t="s">
        <v>315</v>
      </c>
      <c r="B463" s="31">
        <v>202408</v>
      </c>
      <c r="C463" s="27" t="s">
        <v>57</v>
      </c>
      <c r="D463" s="27" t="s">
        <v>211</v>
      </c>
      <c r="E463" s="27" t="s">
        <v>35</v>
      </c>
      <c r="F463" s="27" t="s">
        <v>257</v>
      </c>
      <c r="G463" s="33">
        <v>284384.34</v>
      </c>
      <c r="H463" s="33">
        <v>284384.34</v>
      </c>
      <c r="I463" s="33">
        <v>7430</v>
      </c>
      <c r="J463" s="33">
        <v>644</v>
      </c>
      <c r="K463" s="33">
        <v>8100</v>
      </c>
      <c r="L463" s="33">
        <v>1</v>
      </c>
      <c r="M463" s="33">
        <v>1</v>
      </c>
      <c r="N463" s="33">
        <v>229521.09</v>
      </c>
      <c r="O463" s="33">
        <v>1536.7</v>
      </c>
      <c r="P463" s="33">
        <v>3053</v>
      </c>
    </row>
    <row r="464" spans="1:16">
      <c r="A464" s="27" t="s">
        <v>315</v>
      </c>
      <c r="B464" s="31">
        <v>202409</v>
      </c>
      <c r="C464" s="27" t="s">
        <v>57</v>
      </c>
      <c r="D464" s="27" t="s">
        <v>211</v>
      </c>
      <c r="E464" s="27" t="s">
        <v>35</v>
      </c>
      <c r="F464" s="27" t="s">
        <v>257</v>
      </c>
      <c r="G464" s="33">
        <v>269897.73</v>
      </c>
      <c r="H464" s="33">
        <v>269897.73</v>
      </c>
      <c r="I464" s="33">
        <v>7243</v>
      </c>
      <c r="J464" s="33">
        <v>668</v>
      </c>
      <c r="K464" s="33">
        <v>8100</v>
      </c>
      <c r="L464" s="33">
        <v>1</v>
      </c>
      <c r="M464" s="33">
        <v>1</v>
      </c>
      <c r="N464" s="33">
        <v>221259.24</v>
      </c>
      <c r="O464" s="33">
        <v>1461.5</v>
      </c>
      <c r="P464" s="33">
        <v>2786</v>
      </c>
    </row>
    <row r="465" spans="1:16">
      <c r="A465" s="27" t="s">
        <v>315</v>
      </c>
      <c r="B465" s="31">
        <v>202410</v>
      </c>
      <c r="C465" s="27" t="s">
        <v>57</v>
      </c>
      <c r="D465" s="27" t="s">
        <v>211</v>
      </c>
      <c r="E465" s="27" t="s">
        <v>35</v>
      </c>
      <c r="F465" s="27" t="s">
        <v>257</v>
      </c>
      <c r="G465" s="33">
        <v>272558.22</v>
      </c>
      <c r="H465" s="33">
        <v>272558.22</v>
      </c>
      <c r="I465" s="33">
        <v>7082</v>
      </c>
      <c r="J465" s="33">
        <v>526</v>
      </c>
      <c r="K465" s="33">
        <v>8100</v>
      </c>
      <c r="L465" s="33">
        <v>1</v>
      </c>
      <c r="M465" s="33">
        <v>1</v>
      </c>
      <c r="N465" s="33">
        <v>243662.01</v>
      </c>
      <c r="O465" s="33">
        <v>1479.2</v>
      </c>
      <c r="P465" s="33">
        <v>2967</v>
      </c>
    </row>
    <row r="466" spans="1:16">
      <c r="A466" s="27" t="s">
        <v>315</v>
      </c>
      <c r="B466" s="31">
        <v>202411</v>
      </c>
      <c r="C466" s="27" t="s">
        <v>57</v>
      </c>
      <c r="D466" s="27" t="s">
        <v>211</v>
      </c>
      <c r="E466" s="27" t="s">
        <v>35</v>
      </c>
      <c r="F466" s="27" t="s">
        <v>257</v>
      </c>
      <c r="G466" s="33">
        <v>343481.54</v>
      </c>
      <c r="H466" s="33">
        <v>343481.54</v>
      </c>
      <c r="I466" s="33">
        <v>9185</v>
      </c>
      <c r="J466" s="33">
        <v>605</v>
      </c>
      <c r="K466" s="33">
        <v>8100</v>
      </c>
      <c r="L466" s="33">
        <v>1</v>
      </c>
      <c r="M466" s="33">
        <v>1</v>
      </c>
      <c r="N466" s="33">
        <v>294814.83</v>
      </c>
      <c r="O466" s="33">
        <v>1970.8</v>
      </c>
      <c r="P466" s="33">
        <v>3848</v>
      </c>
    </row>
    <row r="467" spans="1:16">
      <c r="A467" s="27" t="s">
        <v>315</v>
      </c>
      <c r="B467" s="31">
        <v>202412</v>
      </c>
      <c r="C467" s="27" t="s">
        <v>57</v>
      </c>
      <c r="D467" s="27" t="s">
        <v>211</v>
      </c>
      <c r="E467" s="27" t="s">
        <v>35</v>
      </c>
      <c r="F467" s="27" t="s">
        <v>257</v>
      </c>
      <c r="G467" s="33">
        <v>391607.54</v>
      </c>
      <c r="H467" s="33">
        <v>391607.54</v>
      </c>
      <c r="I467" s="33">
        <v>10746</v>
      </c>
      <c r="J467" s="33">
        <v>823</v>
      </c>
      <c r="K467" s="33">
        <v>8100</v>
      </c>
      <c r="L467" s="33">
        <v>1</v>
      </c>
      <c r="M467" s="33">
        <v>1</v>
      </c>
      <c r="N467" s="33">
        <v>339307.17</v>
      </c>
      <c r="O467" s="33">
        <v>2158.1</v>
      </c>
      <c r="P467" s="33">
        <v>4520</v>
      </c>
    </row>
    <row r="468" spans="1:16">
      <c r="A468" s="27" t="s">
        <v>315</v>
      </c>
      <c r="B468" s="31">
        <v>202501</v>
      </c>
      <c r="C468" s="27" t="s">
        <v>57</v>
      </c>
      <c r="D468" s="27" t="s">
        <v>211</v>
      </c>
      <c r="E468" s="27" t="s">
        <v>35</v>
      </c>
      <c r="F468" s="27" t="s">
        <v>257</v>
      </c>
      <c r="G468" s="33">
        <v>212591</v>
      </c>
      <c r="H468" s="33">
        <v>212591</v>
      </c>
      <c r="I468" s="33">
        <v>5509</v>
      </c>
      <c r="J468" s="33">
        <v>416</v>
      </c>
      <c r="K468" s="33">
        <v>8100</v>
      </c>
      <c r="L468" s="33">
        <v>1</v>
      </c>
      <c r="M468" s="33">
        <v>1</v>
      </c>
      <c r="N468" s="33">
        <v>172907.66</v>
      </c>
      <c r="O468" s="33">
        <v>1201.7</v>
      </c>
      <c r="P468" s="33">
        <v>2224</v>
      </c>
    </row>
    <row r="469" spans="1:16">
      <c r="A469" s="27" t="s">
        <v>315</v>
      </c>
      <c r="B469" s="31">
        <v>202502</v>
      </c>
      <c r="C469" s="27" t="s">
        <v>57</v>
      </c>
      <c r="D469" s="27" t="s">
        <v>211</v>
      </c>
      <c r="E469" s="27" t="s">
        <v>35</v>
      </c>
      <c r="F469" s="27" t="s">
        <v>257</v>
      </c>
      <c r="G469" s="33">
        <v>213569.44</v>
      </c>
      <c r="H469" s="33">
        <v>213569.44</v>
      </c>
      <c r="I469" s="33">
        <v>4810</v>
      </c>
      <c r="J469" s="33">
        <v>325</v>
      </c>
      <c r="K469" s="33">
        <v>8100</v>
      </c>
      <c r="L469" s="33">
        <v>1</v>
      </c>
      <c r="M469" s="33">
        <v>1</v>
      </c>
      <c r="N469" s="33">
        <v>178603.72</v>
      </c>
      <c r="O469" s="33">
        <v>1151.2</v>
      </c>
      <c r="P469" s="33">
        <v>2150</v>
      </c>
    </row>
    <row r="470" spans="1:16">
      <c r="A470" s="27" t="s">
        <v>315</v>
      </c>
      <c r="B470" s="31">
        <v>202503</v>
      </c>
      <c r="C470" s="27" t="s">
        <v>57</v>
      </c>
      <c r="D470" s="27" t="s">
        <v>211</v>
      </c>
      <c r="E470" s="27" t="s">
        <v>35</v>
      </c>
      <c r="F470" s="27" t="s">
        <v>257</v>
      </c>
      <c r="G470" s="33">
        <v>230637.7</v>
      </c>
      <c r="H470" s="33">
        <v>230637.7</v>
      </c>
      <c r="I470" s="33">
        <v>6045</v>
      </c>
      <c r="J470" s="33">
        <v>450</v>
      </c>
      <c r="K470" s="33">
        <v>8100</v>
      </c>
      <c r="L470" s="33">
        <v>1</v>
      </c>
      <c r="M470" s="33">
        <v>1</v>
      </c>
      <c r="N470" s="33">
        <v>223163.75</v>
      </c>
      <c r="O470" s="33">
        <v>1316.9</v>
      </c>
      <c r="P470" s="33">
        <v>2406</v>
      </c>
    </row>
    <row r="471" spans="1:16">
      <c r="A471" s="27" t="s">
        <v>315</v>
      </c>
      <c r="B471" s="31">
        <v>202504</v>
      </c>
      <c r="C471" s="27" t="s">
        <v>57</v>
      </c>
      <c r="D471" s="27" t="s">
        <v>211</v>
      </c>
      <c r="E471" s="27" t="s">
        <v>35</v>
      </c>
      <c r="F471" s="27" t="s">
        <v>257</v>
      </c>
      <c r="G471" s="33">
        <v>303056.65</v>
      </c>
      <c r="H471" s="33">
        <v>303056.65</v>
      </c>
      <c r="I471" s="33">
        <v>7932</v>
      </c>
      <c r="J471" s="33">
        <v>631</v>
      </c>
      <c r="K471" s="33">
        <v>8100</v>
      </c>
      <c r="L471" s="33">
        <v>1</v>
      </c>
      <c r="M471" s="33">
        <v>1</v>
      </c>
      <c r="N471" s="33">
        <v>263291.36</v>
      </c>
      <c r="O471" s="33">
        <v>1877.6</v>
      </c>
      <c r="P471" s="33">
        <v>3219</v>
      </c>
    </row>
    <row r="472" spans="1:16">
      <c r="A472" s="27" t="s">
        <v>315</v>
      </c>
      <c r="B472" s="31">
        <v>202505</v>
      </c>
      <c r="C472" s="27" t="s">
        <v>57</v>
      </c>
      <c r="D472" s="27" t="s">
        <v>211</v>
      </c>
      <c r="E472" s="27" t="s">
        <v>35</v>
      </c>
      <c r="F472" s="27" t="s">
        <v>257</v>
      </c>
      <c r="G472" s="33">
        <v>307867.95</v>
      </c>
      <c r="H472" s="33">
        <v>307867.95</v>
      </c>
      <c r="I472" s="33">
        <v>7755</v>
      </c>
      <c r="J472" s="33">
        <v>530</v>
      </c>
      <c r="K472" s="33">
        <v>8100</v>
      </c>
      <c r="L472" s="33">
        <v>1</v>
      </c>
      <c r="M472" s="33">
        <v>1</v>
      </c>
      <c r="N472" s="33">
        <v>289115.86</v>
      </c>
      <c r="O472" s="33">
        <v>1844.2</v>
      </c>
      <c r="P472" s="33">
        <v>3176</v>
      </c>
    </row>
    <row r="473" spans="1:16">
      <c r="A473" s="27" t="s">
        <v>315</v>
      </c>
      <c r="B473" s="31">
        <v>202506</v>
      </c>
      <c r="C473" s="27" t="s">
        <v>57</v>
      </c>
      <c r="D473" s="27" t="s">
        <v>211</v>
      </c>
      <c r="E473" s="27" t="s">
        <v>35</v>
      </c>
      <c r="F473" s="27" t="s">
        <v>257</v>
      </c>
      <c r="G473" s="33">
        <v>358997.81</v>
      </c>
      <c r="H473" s="33">
        <v>358997.81</v>
      </c>
      <c r="I473" s="33">
        <v>9409</v>
      </c>
      <c r="J473" s="33">
        <v>775</v>
      </c>
      <c r="K473" s="33">
        <v>8100</v>
      </c>
      <c r="L473" s="33">
        <v>1</v>
      </c>
      <c r="M473" s="33">
        <v>1</v>
      </c>
      <c r="N473" s="33">
        <v>283181.44</v>
      </c>
      <c r="O473" s="33">
        <v>1952.4</v>
      </c>
      <c r="P473" s="33">
        <v>3783</v>
      </c>
    </row>
    <row r="474" spans="1:16">
      <c r="A474" s="27" t="s">
        <v>315</v>
      </c>
      <c r="B474" s="31">
        <v>202507</v>
      </c>
      <c r="C474" s="27" t="s">
        <v>57</v>
      </c>
      <c r="D474" s="27" t="s">
        <v>211</v>
      </c>
      <c r="E474" s="27" t="s">
        <v>35</v>
      </c>
      <c r="F474" s="27" t="s">
        <v>257</v>
      </c>
      <c r="G474" s="33">
        <v>288871.98</v>
      </c>
      <c r="H474" s="33">
        <v>288871.98</v>
      </c>
      <c r="I474" s="33">
        <v>7539</v>
      </c>
      <c r="J474" s="33">
        <v>557</v>
      </c>
      <c r="K474" s="33">
        <v>8100</v>
      </c>
      <c r="L474" s="33">
        <v>1</v>
      </c>
      <c r="M474" s="33">
        <v>1</v>
      </c>
      <c r="N474" s="33">
        <v>252431.86</v>
      </c>
      <c r="O474" s="33">
        <v>1575</v>
      </c>
      <c r="P474" s="33">
        <v>2939</v>
      </c>
    </row>
    <row r="475" spans="1:16">
      <c r="A475" s="27" t="s">
        <v>315</v>
      </c>
      <c r="B475" s="31">
        <v>202508</v>
      </c>
      <c r="C475" s="27" t="s">
        <v>57</v>
      </c>
      <c r="D475" s="27" t="s">
        <v>211</v>
      </c>
      <c r="E475" s="27" t="s">
        <v>35</v>
      </c>
      <c r="F475" s="27" t="s">
        <v>257</v>
      </c>
      <c r="G475" s="33">
        <v>282498.08</v>
      </c>
      <c r="H475" s="33">
        <v>282498.08</v>
      </c>
      <c r="I475" s="33">
        <v>7258</v>
      </c>
      <c r="J475" s="33">
        <v>579</v>
      </c>
      <c r="K475" s="33">
        <v>8100</v>
      </c>
      <c r="L475" s="33">
        <v>1</v>
      </c>
      <c r="M475" s="33">
        <v>1</v>
      </c>
      <c r="N475" s="33">
        <v>243751.39</v>
      </c>
      <c r="O475" s="33">
        <v>1600.5</v>
      </c>
      <c r="P475" s="33">
        <v>3018</v>
      </c>
    </row>
    <row r="476" spans="1:16">
      <c r="A476" s="27" t="s">
        <v>315</v>
      </c>
      <c r="B476" s="31">
        <v>202509</v>
      </c>
      <c r="C476" s="27" t="s">
        <v>57</v>
      </c>
      <c r="D476" s="27" t="s">
        <v>211</v>
      </c>
      <c r="E476" s="27" t="s">
        <v>35</v>
      </c>
      <c r="F476" s="27" t="s">
        <v>257</v>
      </c>
      <c r="G476" s="33">
        <v>285647.58</v>
      </c>
      <c r="H476" s="33">
        <v>285647.58</v>
      </c>
      <c r="I476" s="33">
        <v>7500</v>
      </c>
      <c r="J476" s="33">
        <v>585</v>
      </c>
      <c r="K476" s="33">
        <v>8100</v>
      </c>
      <c r="L476" s="33">
        <v>1</v>
      </c>
      <c r="M476" s="33">
        <v>1</v>
      </c>
      <c r="N476" s="33">
        <v>234977.31</v>
      </c>
      <c r="O476" s="33">
        <v>1764.1</v>
      </c>
      <c r="P476" s="33">
        <v>2903</v>
      </c>
    </row>
    <row r="477" spans="1:16">
      <c r="A477" s="27" t="s">
        <v>315</v>
      </c>
      <c r="B477" s="31">
        <v>202510</v>
      </c>
      <c r="C477" s="27" t="s">
        <v>57</v>
      </c>
      <c r="D477" s="27" t="s">
        <v>211</v>
      </c>
      <c r="E477" s="27" t="s">
        <v>35</v>
      </c>
      <c r="F477" s="27" t="s">
        <v>257</v>
      </c>
      <c r="G477" s="33">
        <v>337826.43</v>
      </c>
      <c r="H477" s="33">
        <v>337826.43</v>
      </c>
      <c r="I477" s="33">
        <v>8628</v>
      </c>
      <c r="J477" s="33">
        <v>557</v>
      </c>
      <c r="K477" s="33">
        <v>8100</v>
      </c>
      <c r="L477" s="33">
        <v>1</v>
      </c>
      <c r="M477" s="33">
        <v>1</v>
      </c>
      <c r="N477" s="33">
        <v>258769.06</v>
      </c>
      <c r="O477" s="33">
        <v>1725.6</v>
      </c>
      <c r="P477" s="33">
        <v>3331</v>
      </c>
    </row>
    <row r="478" spans="1:16">
      <c r="A478" s="27" t="s">
        <v>315</v>
      </c>
      <c r="B478" s="31">
        <v>202511</v>
      </c>
      <c r="C478" s="27" t="s">
        <v>57</v>
      </c>
      <c r="D478" s="27" t="s">
        <v>211</v>
      </c>
      <c r="E478" s="27" t="s">
        <v>35</v>
      </c>
      <c r="F478" s="27" t="s">
        <v>257</v>
      </c>
      <c r="G478" s="33">
        <v>385664.84</v>
      </c>
      <c r="H478" s="33">
        <v>385664.84</v>
      </c>
      <c r="I478" s="33">
        <v>8994</v>
      </c>
      <c r="J478" s="33">
        <v>693</v>
      </c>
      <c r="K478" s="33">
        <v>8100</v>
      </c>
      <c r="L478" s="33">
        <v>1</v>
      </c>
      <c r="M478" s="33">
        <v>1</v>
      </c>
      <c r="N478" s="33">
        <v>313093.35</v>
      </c>
      <c r="O478" s="33">
        <v>2503.7</v>
      </c>
      <c r="P478" s="33">
        <v>3763</v>
      </c>
    </row>
    <row r="479" spans="1:16">
      <c r="A479" s="27" t="s">
        <v>315</v>
      </c>
      <c r="B479" s="31">
        <v>202512</v>
      </c>
      <c r="C479" s="27" t="s">
        <v>57</v>
      </c>
      <c r="D479" s="27" t="s">
        <v>211</v>
      </c>
      <c r="E479" s="27" t="s">
        <v>35</v>
      </c>
      <c r="F479" s="27" t="s">
        <v>257</v>
      </c>
      <c r="G479" s="33">
        <v>403024.27</v>
      </c>
      <c r="H479" s="33">
        <v>403024.27</v>
      </c>
      <c r="I479" s="33">
        <v>10344</v>
      </c>
      <c r="J479" s="33">
        <v>800</v>
      </c>
      <c r="K479" s="33">
        <v>8100</v>
      </c>
      <c r="L479" s="33">
        <v>1</v>
      </c>
      <c r="M479" s="33">
        <v>1</v>
      </c>
      <c r="N479" s="33">
        <v>360344.21</v>
      </c>
      <c r="O479" s="33">
        <v>2541.6</v>
      </c>
      <c r="P479" s="33">
        <v>4226</v>
      </c>
    </row>
    <row r="480" spans="1:16">
      <c r="A480" s="27" t="s">
        <v>315</v>
      </c>
      <c r="B480" s="31">
        <v>202601</v>
      </c>
      <c r="C480" s="27" t="s">
        <v>57</v>
      </c>
      <c r="D480" s="27" t="s">
        <v>211</v>
      </c>
      <c r="E480" s="27" t="s">
        <v>35</v>
      </c>
      <c r="F480" s="27" t="s">
        <v>257</v>
      </c>
      <c r="G480" s="33">
        <v>234709.72</v>
      </c>
      <c r="H480" s="33">
        <v>234709.72</v>
      </c>
      <c r="I480" s="33">
        <v>6430</v>
      </c>
      <c r="J480" s="33">
        <v>423</v>
      </c>
      <c r="K480" s="33">
        <v>8100</v>
      </c>
      <c r="L480" s="33">
        <v>1</v>
      </c>
      <c r="M480" s="33">
        <v>1</v>
      </c>
      <c r="N480" s="33">
        <v>183627.93</v>
      </c>
      <c r="O480" s="33">
        <v>1261.2</v>
      </c>
      <c r="P480" s="33">
        <v>2590</v>
      </c>
    </row>
    <row r="481" spans="1:16">
      <c r="A481" s="27" t="s">
        <v>315</v>
      </c>
      <c r="B481" s="31">
        <v>202602</v>
      </c>
      <c r="C481" s="27" t="s">
        <v>57</v>
      </c>
      <c r="D481" s="27" t="s">
        <v>211</v>
      </c>
      <c r="E481" s="27" t="s">
        <v>35</v>
      </c>
      <c r="F481" s="27" t="s">
        <v>257</v>
      </c>
      <c r="G481" s="33">
        <v>234716.23</v>
      </c>
      <c r="H481" s="33">
        <v>234716.23</v>
      </c>
      <c r="I481" s="33">
        <v>5908</v>
      </c>
      <c r="J481" s="33">
        <v>462</v>
      </c>
      <c r="K481" s="33">
        <v>8100</v>
      </c>
      <c r="L481" s="33">
        <v>1</v>
      </c>
      <c r="M481" s="33">
        <v>1</v>
      </c>
      <c r="N481" s="33">
        <v>189677.15</v>
      </c>
      <c r="O481" s="33">
        <v>1418.6</v>
      </c>
      <c r="P481" s="33">
        <v>2329</v>
      </c>
    </row>
    <row r="482" spans="1:16">
      <c r="A482" s="27" t="s">
        <v>315</v>
      </c>
      <c r="B482" s="31">
        <v>202603</v>
      </c>
      <c r="C482" s="27" t="s">
        <v>57</v>
      </c>
      <c r="D482" s="27" t="s">
        <v>211</v>
      </c>
      <c r="E482" s="27" t="s">
        <v>35</v>
      </c>
      <c r="F482" s="27" t="s">
        <v>257</v>
      </c>
      <c r="G482" s="33">
        <v>295079.64</v>
      </c>
      <c r="H482" s="33">
        <v>295079.64</v>
      </c>
      <c r="I482" s="33">
        <v>7658</v>
      </c>
      <c r="J482" s="33">
        <v>610</v>
      </c>
      <c r="K482" s="33">
        <v>8100</v>
      </c>
      <c r="L482" s="33">
        <v>1</v>
      </c>
      <c r="M482" s="33">
        <v>1</v>
      </c>
      <c r="N482" s="33">
        <v>236999.9</v>
      </c>
      <c r="O482" s="33">
        <v>1735.6</v>
      </c>
      <c r="P482" s="33">
        <v>3152</v>
      </c>
    </row>
    <row r="483" spans="1:16">
      <c r="A483" s="27" t="s">
        <v>315</v>
      </c>
      <c r="B483" s="31">
        <v>202604</v>
      </c>
      <c r="C483" s="27" t="s">
        <v>57</v>
      </c>
      <c r="D483" s="27" t="s">
        <v>211</v>
      </c>
      <c r="E483" s="27" t="s">
        <v>35</v>
      </c>
      <c r="F483" s="27" t="s">
        <v>257</v>
      </c>
      <c r="G483" s="33">
        <v>315401.68</v>
      </c>
      <c r="H483" s="33">
        <v>315401.68</v>
      </c>
      <c r="I483" s="33">
        <v>7979</v>
      </c>
      <c r="J483" s="33">
        <v>592</v>
      </c>
      <c r="K483" s="33">
        <v>8100</v>
      </c>
      <c r="L483" s="33">
        <v>1</v>
      </c>
      <c r="M483" s="33">
        <v>1</v>
      </c>
      <c r="N483" s="33">
        <v>279615.43</v>
      </c>
      <c r="O483" s="33">
        <v>1718.6</v>
      </c>
      <c r="P483" s="33">
        <v>3340</v>
      </c>
    </row>
    <row r="484" spans="1:16">
      <c r="A484" s="27" t="s">
        <v>315</v>
      </c>
      <c r="B484" s="31">
        <v>202605</v>
      </c>
      <c r="C484" s="27" t="s">
        <v>57</v>
      </c>
      <c r="D484" s="27" t="s">
        <v>211</v>
      </c>
      <c r="E484" s="27" t="s">
        <v>35</v>
      </c>
      <c r="F484" s="27" t="s">
        <v>257</v>
      </c>
      <c r="G484" s="33">
        <v>348456.93</v>
      </c>
      <c r="H484" s="33">
        <v>348456.93</v>
      </c>
      <c r="I484" s="33">
        <v>8220</v>
      </c>
      <c r="J484" s="33">
        <v>630</v>
      </c>
      <c r="K484" s="33">
        <v>8100</v>
      </c>
      <c r="L484" s="33">
        <v>1</v>
      </c>
      <c r="M484" s="33">
        <v>1</v>
      </c>
      <c r="N484" s="33">
        <v>307041.04</v>
      </c>
      <c r="O484" s="33">
        <v>1835.5</v>
      </c>
      <c r="P484" s="33">
        <v>3433</v>
      </c>
    </row>
    <row r="485" spans="1:16">
      <c r="A485" s="27" t="s">
        <v>315</v>
      </c>
      <c r="B485" s="31">
        <v>202606</v>
      </c>
      <c r="C485" s="27" t="s">
        <v>57</v>
      </c>
      <c r="D485" s="27" t="s">
        <v>211</v>
      </c>
      <c r="E485" s="27" t="s">
        <v>35</v>
      </c>
      <c r="F485" s="27" t="s">
        <v>257</v>
      </c>
      <c r="G485" s="33">
        <v>344575.21</v>
      </c>
      <c r="H485" s="33">
        <v>344575.21</v>
      </c>
      <c r="I485" s="33">
        <v>8748</v>
      </c>
      <c r="J485" s="33">
        <v>623</v>
      </c>
      <c r="K485" s="33">
        <v>8100</v>
      </c>
      <c r="L485" s="33">
        <v>1</v>
      </c>
      <c r="M485" s="33">
        <v>1</v>
      </c>
      <c r="N485" s="33">
        <v>300738.69</v>
      </c>
      <c r="O485" s="33">
        <v>1988.9</v>
      </c>
      <c r="P485" s="33">
        <v>3714</v>
      </c>
    </row>
    <row r="486" spans="1:16">
      <c r="A486" s="27" t="s">
        <v>315</v>
      </c>
      <c r="B486" s="31">
        <v>202607</v>
      </c>
      <c r="C486" s="27" t="s">
        <v>57</v>
      </c>
      <c r="D486" s="27" t="s">
        <v>211</v>
      </c>
      <c r="E486" s="27" t="s">
        <v>35</v>
      </c>
      <c r="F486" s="27" t="s">
        <v>257</v>
      </c>
      <c r="G486" s="33">
        <v>302576.15</v>
      </c>
      <c r="H486" s="33">
        <v>302576.15</v>
      </c>
      <c r="I486" s="33">
        <v>7680</v>
      </c>
      <c r="J486" s="33">
        <v>610</v>
      </c>
      <c r="K486" s="33">
        <v>8100</v>
      </c>
      <c r="L486" s="33">
        <v>1</v>
      </c>
      <c r="M486" s="33">
        <v>1</v>
      </c>
      <c r="N486" s="33">
        <v>268082.63</v>
      </c>
      <c r="O486" s="33">
        <v>1808.5</v>
      </c>
      <c r="P486" s="33">
        <v>3093</v>
      </c>
    </row>
    <row r="487" spans="1:16">
      <c r="A487" s="27" t="s">
        <v>317</v>
      </c>
      <c r="B487" s="31">
        <v>202408</v>
      </c>
      <c r="C487" s="27" t="s">
        <v>57</v>
      </c>
      <c r="D487" s="27" t="s">
        <v>211</v>
      </c>
      <c r="E487" s="27" t="s">
        <v>35</v>
      </c>
      <c r="F487" s="27" t="s">
        <v>262</v>
      </c>
      <c r="G487" s="33">
        <v>112982.5</v>
      </c>
      <c r="H487" s="33">
        <v>112982.5</v>
      </c>
      <c r="I487" s="33">
        <v>5572</v>
      </c>
      <c r="J487" s="33">
        <v>302</v>
      </c>
      <c r="K487" s="33">
        <v>5100</v>
      </c>
      <c r="L487" s="33">
        <v>1</v>
      </c>
      <c r="M487" s="33">
        <v>1</v>
      </c>
      <c r="N487" s="33">
        <v>113271.08</v>
      </c>
      <c r="O487" s="33">
        <v>770.8</v>
      </c>
      <c r="P487" s="33">
        <v>1810</v>
      </c>
    </row>
    <row r="488" spans="1:16">
      <c r="A488" s="27" t="s">
        <v>317</v>
      </c>
      <c r="B488" s="31">
        <v>202409</v>
      </c>
      <c r="C488" s="27" t="s">
        <v>57</v>
      </c>
      <c r="D488" s="27" t="s">
        <v>211</v>
      </c>
      <c r="E488" s="27" t="s">
        <v>35</v>
      </c>
      <c r="F488" s="27" t="s">
        <v>262</v>
      </c>
      <c r="G488" s="33">
        <v>113360.78</v>
      </c>
      <c r="H488" s="33">
        <v>113360.78</v>
      </c>
      <c r="I488" s="33">
        <v>5910</v>
      </c>
      <c r="J488" s="33">
        <v>308</v>
      </c>
      <c r="K488" s="33">
        <v>5100</v>
      </c>
      <c r="L488" s="33">
        <v>1</v>
      </c>
      <c r="M488" s="33">
        <v>1</v>
      </c>
      <c r="N488" s="33">
        <v>109193.77</v>
      </c>
      <c r="O488" s="33">
        <v>628.6</v>
      </c>
      <c r="P488" s="33">
        <v>1871</v>
      </c>
    </row>
    <row r="489" spans="1:16">
      <c r="A489" s="27" t="s">
        <v>317</v>
      </c>
      <c r="B489" s="31">
        <v>202410</v>
      </c>
      <c r="C489" s="27" t="s">
        <v>57</v>
      </c>
      <c r="D489" s="27" t="s">
        <v>211</v>
      </c>
      <c r="E489" s="27" t="s">
        <v>35</v>
      </c>
      <c r="F489" s="27" t="s">
        <v>262</v>
      </c>
      <c r="G489" s="33">
        <v>127460.04</v>
      </c>
      <c r="H489" s="33">
        <v>127460.04</v>
      </c>
      <c r="I489" s="33">
        <v>6401</v>
      </c>
      <c r="J489" s="33">
        <v>328</v>
      </c>
      <c r="K489" s="33">
        <v>5100</v>
      </c>
      <c r="L489" s="33">
        <v>1</v>
      </c>
      <c r="M489" s="33">
        <v>1</v>
      </c>
      <c r="N489" s="33">
        <v>120249.77</v>
      </c>
      <c r="O489" s="33">
        <v>716.1</v>
      </c>
      <c r="P489" s="33">
        <v>2088</v>
      </c>
    </row>
    <row r="490" spans="1:16">
      <c r="A490" s="27" t="s">
        <v>317</v>
      </c>
      <c r="B490" s="31">
        <v>202411</v>
      </c>
      <c r="C490" s="27" t="s">
        <v>57</v>
      </c>
      <c r="D490" s="27" t="s">
        <v>211</v>
      </c>
      <c r="E490" s="27" t="s">
        <v>35</v>
      </c>
      <c r="F490" s="27" t="s">
        <v>262</v>
      </c>
      <c r="G490" s="33">
        <v>155800.9</v>
      </c>
      <c r="H490" s="33">
        <v>155800.9</v>
      </c>
      <c r="I490" s="33">
        <v>7409</v>
      </c>
      <c r="J490" s="33">
        <v>314</v>
      </c>
      <c r="K490" s="33">
        <v>5100</v>
      </c>
      <c r="L490" s="33">
        <v>1</v>
      </c>
      <c r="M490" s="33">
        <v>1</v>
      </c>
      <c r="N490" s="33">
        <v>145494.23</v>
      </c>
      <c r="O490" s="33">
        <v>959.7</v>
      </c>
      <c r="P490" s="33">
        <v>2467</v>
      </c>
    </row>
    <row r="491" spans="1:16">
      <c r="A491" s="27" t="s">
        <v>317</v>
      </c>
      <c r="B491" s="31">
        <v>202412</v>
      </c>
      <c r="C491" s="27" t="s">
        <v>57</v>
      </c>
      <c r="D491" s="27" t="s">
        <v>211</v>
      </c>
      <c r="E491" s="27" t="s">
        <v>35</v>
      </c>
      <c r="F491" s="27" t="s">
        <v>262</v>
      </c>
      <c r="G491" s="33">
        <v>171204.21</v>
      </c>
      <c r="H491" s="33">
        <v>171204.21</v>
      </c>
      <c r="I491" s="33">
        <v>8253</v>
      </c>
      <c r="J491" s="33">
        <v>449</v>
      </c>
      <c r="K491" s="33">
        <v>5100</v>
      </c>
      <c r="L491" s="33">
        <v>1</v>
      </c>
      <c r="M491" s="33">
        <v>1</v>
      </c>
      <c r="N491" s="33">
        <v>167451.66</v>
      </c>
      <c r="O491" s="33">
        <v>952.8</v>
      </c>
      <c r="P491" s="33">
        <v>2711</v>
      </c>
    </row>
    <row r="492" spans="1:16">
      <c r="A492" s="27" t="s">
        <v>317</v>
      </c>
      <c r="B492" s="31">
        <v>202501</v>
      </c>
      <c r="C492" s="27" t="s">
        <v>57</v>
      </c>
      <c r="D492" s="27" t="s">
        <v>211</v>
      </c>
      <c r="E492" s="27" t="s">
        <v>35</v>
      </c>
      <c r="F492" s="27" t="s">
        <v>262</v>
      </c>
      <c r="G492" s="33">
        <v>82095.71000000001</v>
      </c>
      <c r="H492" s="33">
        <v>82095.71000000001</v>
      </c>
      <c r="I492" s="33">
        <v>3962</v>
      </c>
      <c r="J492" s="33">
        <v>210</v>
      </c>
      <c r="K492" s="33">
        <v>5100</v>
      </c>
      <c r="L492" s="33">
        <v>1</v>
      </c>
      <c r="M492" s="33">
        <v>1</v>
      </c>
      <c r="N492" s="33">
        <v>85331.75</v>
      </c>
      <c r="O492" s="33">
        <v>454</v>
      </c>
      <c r="P492" s="33">
        <v>1304</v>
      </c>
    </row>
    <row r="493" spans="1:16">
      <c r="A493" s="27" t="s">
        <v>317</v>
      </c>
      <c r="B493" s="31">
        <v>202502</v>
      </c>
      <c r="C493" s="27" t="s">
        <v>57</v>
      </c>
      <c r="D493" s="27" t="s">
        <v>211</v>
      </c>
      <c r="E493" s="27" t="s">
        <v>35</v>
      </c>
      <c r="F493" s="27" t="s">
        <v>262</v>
      </c>
      <c r="G493" s="33">
        <v>85251.32000000001</v>
      </c>
      <c r="H493" s="33">
        <v>85251.32000000001</v>
      </c>
      <c r="I493" s="33">
        <v>4125</v>
      </c>
      <c r="J493" s="33">
        <v>198</v>
      </c>
      <c r="K493" s="33">
        <v>5100</v>
      </c>
      <c r="L493" s="33">
        <v>1</v>
      </c>
      <c r="M493" s="33">
        <v>1</v>
      </c>
      <c r="N493" s="33">
        <v>88142.82000000001</v>
      </c>
      <c r="O493" s="33">
        <v>544.6</v>
      </c>
      <c r="P493" s="33">
        <v>1338</v>
      </c>
    </row>
    <row r="494" spans="1:16">
      <c r="A494" s="27" t="s">
        <v>317</v>
      </c>
      <c r="B494" s="31">
        <v>202503</v>
      </c>
      <c r="C494" s="27" t="s">
        <v>57</v>
      </c>
      <c r="D494" s="27" t="s">
        <v>211</v>
      </c>
      <c r="E494" s="27" t="s">
        <v>35</v>
      </c>
      <c r="F494" s="27" t="s">
        <v>262</v>
      </c>
      <c r="G494" s="33">
        <v>115380.6</v>
      </c>
      <c r="H494" s="33">
        <v>115380.6</v>
      </c>
      <c r="I494" s="33">
        <v>5766</v>
      </c>
      <c r="J494" s="33">
        <v>289</v>
      </c>
      <c r="K494" s="33">
        <v>5100</v>
      </c>
      <c r="L494" s="33">
        <v>1</v>
      </c>
      <c r="M494" s="33">
        <v>1</v>
      </c>
      <c r="N494" s="33">
        <v>110133.66</v>
      </c>
      <c r="O494" s="33">
        <v>670.6</v>
      </c>
      <c r="P494" s="33">
        <v>1836</v>
      </c>
    </row>
    <row r="495" spans="1:16">
      <c r="A495" s="27" t="s">
        <v>317</v>
      </c>
      <c r="B495" s="31">
        <v>202504</v>
      </c>
      <c r="C495" s="27" t="s">
        <v>57</v>
      </c>
      <c r="D495" s="27" t="s">
        <v>211</v>
      </c>
      <c r="E495" s="27" t="s">
        <v>35</v>
      </c>
      <c r="F495" s="27" t="s">
        <v>262</v>
      </c>
      <c r="G495" s="33">
        <v>125773.91</v>
      </c>
      <c r="H495" s="33">
        <v>125773.91</v>
      </c>
      <c r="I495" s="33">
        <v>6730</v>
      </c>
      <c r="J495" s="33">
        <v>362</v>
      </c>
      <c r="K495" s="33">
        <v>5100</v>
      </c>
      <c r="L495" s="33">
        <v>1</v>
      </c>
      <c r="M495" s="33">
        <v>1</v>
      </c>
      <c r="N495" s="33">
        <v>129937.06</v>
      </c>
      <c r="O495" s="33">
        <v>718</v>
      </c>
      <c r="P495" s="33">
        <v>2056</v>
      </c>
    </row>
    <row r="496" spans="1:16">
      <c r="A496" s="27" t="s">
        <v>317</v>
      </c>
      <c r="B496" s="31">
        <v>202505</v>
      </c>
      <c r="C496" s="27" t="s">
        <v>57</v>
      </c>
      <c r="D496" s="27" t="s">
        <v>211</v>
      </c>
      <c r="E496" s="27" t="s">
        <v>35</v>
      </c>
      <c r="F496" s="27" t="s">
        <v>262</v>
      </c>
      <c r="G496" s="33">
        <v>142691.34</v>
      </c>
      <c r="H496" s="33">
        <v>142691.34</v>
      </c>
      <c r="I496" s="33">
        <v>6978</v>
      </c>
      <c r="J496" s="33">
        <v>422</v>
      </c>
      <c r="K496" s="33">
        <v>5100</v>
      </c>
      <c r="L496" s="33">
        <v>1</v>
      </c>
      <c r="M496" s="33">
        <v>1</v>
      </c>
      <c r="N496" s="33">
        <v>142681.72</v>
      </c>
      <c r="O496" s="33">
        <v>855.5</v>
      </c>
      <c r="P496" s="33">
        <v>2314</v>
      </c>
    </row>
    <row r="497" spans="1:16">
      <c r="A497" s="27" t="s">
        <v>317</v>
      </c>
      <c r="B497" s="31">
        <v>202506</v>
      </c>
      <c r="C497" s="27" t="s">
        <v>57</v>
      </c>
      <c r="D497" s="27" t="s">
        <v>211</v>
      </c>
      <c r="E497" s="27" t="s">
        <v>35</v>
      </c>
      <c r="F497" s="27" t="s">
        <v>262</v>
      </c>
      <c r="G497" s="33">
        <v>142288.39</v>
      </c>
      <c r="H497" s="33">
        <v>142288.39</v>
      </c>
      <c r="I497" s="33">
        <v>7620</v>
      </c>
      <c r="J497" s="33">
        <v>437</v>
      </c>
      <c r="K497" s="33">
        <v>5100</v>
      </c>
      <c r="L497" s="33">
        <v>1</v>
      </c>
      <c r="M497" s="33">
        <v>1</v>
      </c>
      <c r="N497" s="33">
        <v>139753.03</v>
      </c>
      <c r="O497" s="33">
        <v>944.7</v>
      </c>
      <c r="P497" s="33">
        <v>2414</v>
      </c>
    </row>
    <row r="498" spans="1:16">
      <c r="A498" s="27" t="s">
        <v>317</v>
      </c>
      <c r="B498" s="31">
        <v>202507</v>
      </c>
      <c r="C498" s="27" t="s">
        <v>57</v>
      </c>
      <c r="D498" s="27" t="s">
        <v>211</v>
      </c>
      <c r="E498" s="27" t="s">
        <v>35</v>
      </c>
      <c r="F498" s="27" t="s">
        <v>262</v>
      </c>
      <c r="G498" s="33">
        <v>147340.98</v>
      </c>
      <c r="H498" s="33">
        <v>147340.98</v>
      </c>
      <c r="I498" s="33">
        <v>7756</v>
      </c>
      <c r="J498" s="33">
        <v>384</v>
      </c>
      <c r="K498" s="33">
        <v>5100</v>
      </c>
      <c r="L498" s="33">
        <v>1</v>
      </c>
      <c r="M498" s="33">
        <v>1</v>
      </c>
      <c r="N498" s="33">
        <v>124577.78</v>
      </c>
      <c r="O498" s="33">
        <v>933</v>
      </c>
      <c r="P498" s="33">
        <v>2451</v>
      </c>
    </row>
    <row r="499" spans="1:16">
      <c r="A499" s="27" t="s">
        <v>317</v>
      </c>
      <c r="B499" s="31">
        <v>202508</v>
      </c>
      <c r="C499" s="27" t="s">
        <v>57</v>
      </c>
      <c r="D499" s="27" t="s">
        <v>211</v>
      </c>
      <c r="E499" s="27" t="s">
        <v>35</v>
      </c>
      <c r="F499" s="27" t="s">
        <v>262</v>
      </c>
      <c r="G499" s="33">
        <v>122402.82</v>
      </c>
      <c r="H499" s="33">
        <v>122402.82</v>
      </c>
      <c r="I499" s="33">
        <v>6268</v>
      </c>
      <c r="J499" s="33">
        <v>323</v>
      </c>
      <c r="K499" s="33">
        <v>5100</v>
      </c>
      <c r="L499" s="33">
        <v>1</v>
      </c>
      <c r="M499" s="33">
        <v>1</v>
      </c>
      <c r="N499" s="33">
        <v>120293.88</v>
      </c>
      <c r="O499" s="33">
        <v>713.5</v>
      </c>
      <c r="P499" s="33">
        <v>2059</v>
      </c>
    </row>
    <row r="500" spans="1:16">
      <c r="A500" s="27" t="s">
        <v>317</v>
      </c>
      <c r="B500" s="31">
        <v>202509</v>
      </c>
      <c r="C500" s="27" t="s">
        <v>57</v>
      </c>
      <c r="D500" s="27" t="s">
        <v>211</v>
      </c>
      <c r="E500" s="27" t="s">
        <v>35</v>
      </c>
      <c r="F500" s="27" t="s">
        <v>262</v>
      </c>
      <c r="G500" s="33">
        <v>119226.05</v>
      </c>
      <c r="H500" s="33">
        <v>119226.05</v>
      </c>
      <c r="I500" s="33">
        <v>6132</v>
      </c>
      <c r="J500" s="33">
        <v>353</v>
      </c>
      <c r="K500" s="33">
        <v>5100</v>
      </c>
      <c r="L500" s="33">
        <v>1</v>
      </c>
      <c r="M500" s="33">
        <v>1</v>
      </c>
      <c r="N500" s="33">
        <v>115963.78</v>
      </c>
      <c r="O500" s="33">
        <v>671.3</v>
      </c>
      <c r="P500" s="33">
        <v>1951</v>
      </c>
    </row>
    <row r="501" spans="1:16">
      <c r="A501" s="27" t="s">
        <v>317</v>
      </c>
      <c r="B501" s="31">
        <v>202510</v>
      </c>
      <c r="C501" s="27" t="s">
        <v>57</v>
      </c>
      <c r="D501" s="27" t="s">
        <v>211</v>
      </c>
      <c r="E501" s="27" t="s">
        <v>35</v>
      </c>
      <c r="F501" s="27" t="s">
        <v>262</v>
      </c>
      <c r="G501" s="33">
        <v>140623.66</v>
      </c>
      <c r="H501" s="33">
        <v>140623.66</v>
      </c>
      <c r="I501" s="33">
        <v>7060</v>
      </c>
      <c r="J501" s="33">
        <v>329</v>
      </c>
      <c r="K501" s="33">
        <v>5100</v>
      </c>
      <c r="L501" s="33">
        <v>1</v>
      </c>
      <c r="M501" s="33">
        <v>1</v>
      </c>
      <c r="N501" s="33">
        <v>127705.26</v>
      </c>
      <c r="O501" s="33">
        <v>858.9</v>
      </c>
      <c r="P501" s="33">
        <v>2382</v>
      </c>
    </row>
    <row r="502" spans="1:16">
      <c r="A502" s="27" t="s">
        <v>317</v>
      </c>
      <c r="B502" s="31">
        <v>202511</v>
      </c>
      <c r="C502" s="27" t="s">
        <v>57</v>
      </c>
      <c r="D502" s="27" t="s">
        <v>211</v>
      </c>
      <c r="E502" s="27" t="s">
        <v>35</v>
      </c>
      <c r="F502" s="27" t="s">
        <v>262</v>
      </c>
      <c r="G502" s="33">
        <v>160762.09</v>
      </c>
      <c r="H502" s="33">
        <v>160762.09</v>
      </c>
      <c r="I502" s="33">
        <v>7891</v>
      </c>
      <c r="J502" s="33">
        <v>379</v>
      </c>
      <c r="K502" s="33">
        <v>5100</v>
      </c>
      <c r="L502" s="33">
        <v>1</v>
      </c>
      <c r="M502" s="33">
        <v>1</v>
      </c>
      <c r="N502" s="33">
        <v>154514.87</v>
      </c>
      <c r="O502" s="33">
        <v>907.6</v>
      </c>
      <c r="P502" s="33">
        <v>2540</v>
      </c>
    </row>
    <row r="503" spans="1:16">
      <c r="A503" s="27" t="s">
        <v>317</v>
      </c>
      <c r="B503" s="31">
        <v>202512</v>
      </c>
      <c r="C503" s="27" t="s">
        <v>57</v>
      </c>
      <c r="D503" s="27" t="s">
        <v>211</v>
      </c>
      <c r="E503" s="27" t="s">
        <v>35</v>
      </c>
      <c r="F503" s="27" t="s">
        <v>262</v>
      </c>
      <c r="G503" s="33">
        <v>181293.5</v>
      </c>
      <c r="H503" s="33">
        <v>181293.5</v>
      </c>
      <c r="I503" s="33">
        <v>9552</v>
      </c>
      <c r="J503" s="33">
        <v>538</v>
      </c>
      <c r="K503" s="33">
        <v>5100</v>
      </c>
      <c r="L503" s="33">
        <v>1</v>
      </c>
      <c r="M503" s="33">
        <v>1</v>
      </c>
      <c r="N503" s="33">
        <v>177833.67</v>
      </c>
      <c r="O503" s="33">
        <v>1165.2</v>
      </c>
      <c r="P503" s="33">
        <v>3193</v>
      </c>
    </row>
    <row r="504" spans="1:16">
      <c r="A504" s="27" t="s">
        <v>317</v>
      </c>
      <c r="B504" s="31">
        <v>202601</v>
      </c>
      <c r="C504" s="27" t="s">
        <v>57</v>
      </c>
      <c r="D504" s="27" t="s">
        <v>211</v>
      </c>
      <c r="E504" s="27" t="s">
        <v>35</v>
      </c>
      <c r="F504" s="27" t="s">
        <v>262</v>
      </c>
      <c r="G504" s="33">
        <v>85694.99000000001</v>
      </c>
      <c r="H504" s="33">
        <v>85694.99000000001</v>
      </c>
      <c r="I504" s="33">
        <v>4628</v>
      </c>
      <c r="J504" s="33">
        <v>260</v>
      </c>
      <c r="K504" s="33">
        <v>5100</v>
      </c>
      <c r="L504" s="33">
        <v>1</v>
      </c>
      <c r="M504" s="33">
        <v>1</v>
      </c>
      <c r="N504" s="33">
        <v>90622.32000000001</v>
      </c>
      <c r="O504" s="33">
        <v>612.9</v>
      </c>
      <c r="P504" s="33">
        <v>1432</v>
      </c>
    </row>
    <row r="505" spans="1:16">
      <c r="A505" s="27" t="s">
        <v>317</v>
      </c>
      <c r="B505" s="31">
        <v>202602</v>
      </c>
      <c r="C505" s="27" t="s">
        <v>57</v>
      </c>
      <c r="D505" s="27" t="s">
        <v>211</v>
      </c>
      <c r="E505" s="27" t="s">
        <v>35</v>
      </c>
      <c r="F505" s="27" t="s">
        <v>262</v>
      </c>
      <c r="G505" s="33">
        <v>101127.71</v>
      </c>
      <c r="H505" s="33">
        <v>101127.71</v>
      </c>
      <c r="I505" s="33">
        <v>5152</v>
      </c>
      <c r="J505" s="33">
        <v>258</v>
      </c>
      <c r="K505" s="33">
        <v>5100</v>
      </c>
      <c r="L505" s="33">
        <v>1</v>
      </c>
      <c r="M505" s="33">
        <v>1</v>
      </c>
      <c r="N505" s="33">
        <v>93607.67</v>
      </c>
      <c r="O505" s="33">
        <v>661.6</v>
      </c>
      <c r="P505" s="33">
        <v>1677</v>
      </c>
    </row>
    <row r="506" spans="1:16">
      <c r="A506" s="27" t="s">
        <v>317</v>
      </c>
      <c r="B506" s="31">
        <v>202603</v>
      </c>
      <c r="C506" s="27" t="s">
        <v>57</v>
      </c>
      <c r="D506" s="27" t="s">
        <v>211</v>
      </c>
      <c r="E506" s="27" t="s">
        <v>35</v>
      </c>
      <c r="F506" s="27" t="s">
        <v>262</v>
      </c>
      <c r="G506" s="33">
        <v>130075.76</v>
      </c>
      <c r="H506" s="33">
        <v>130075.76</v>
      </c>
      <c r="I506" s="33">
        <v>6183</v>
      </c>
      <c r="J506" s="33">
        <v>314</v>
      </c>
      <c r="K506" s="33">
        <v>5100</v>
      </c>
      <c r="L506" s="33">
        <v>1</v>
      </c>
      <c r="M506" s="33">
        <v>1</v>
      </c>
      <c r="N506" s="33">
        <v>116961.95</v>
      </c>
      <c r="O506" s="33">
        <v>739.8</v>
      </c>
      <c r="P506" s="33">
        <v>2069</v>
      </c>
    </row>
    <row r="507" spans="1:16">
      <c r="A507" s="27" t="s">
        <v>317</v>
      </c>
      <c r="B507" s="31">
        <v>202604</v>
      </c>
      <c r="C507" s="27" t="s">
        <v>57</v>
      </c>
      <c r="D507" s="27" t="s">
        <v>211</v>
      </c>
      <c r="E507" s="27" t="s">
        <v>35</v>
      </c>
      <c r="F507" s="27" t="s">
        <v>262</v>
      </c>
      <c r="G507" s="33">
        <v>113969.69</v>
      </c>
      <c r="H507" s="33">
        <v>113969.69</v>
      </c>
      <c r="I507" s="33">
        <v>5932</v>
      </c>
      <c r="J507" s="33">
        <v>311</v>
      </c>
      <c r="K507" s="33">
        <v>5100</v>
      </c>
      <c r="L507" s="33">
        <v>1</v>
      </c>
      <c r="M507" s="33">
        <v>1</v>
      </c>
      <c r="N507" s="33">
        <v>137993.16</v>
      </c>
      <c r="O507" s="33">
        <v>716.7</v>
      </c>
      <c r="P507" s="33">
        <v>1961</v>
      </c>
    </row>
    <row r="508" spans="1:16">
      <c r="A508" s="27" t="s">
        <v>317</v>
      </c>
      <c r="B508" s="31">
        <v>202605</v>
      </c>
      <c r="C508" s="27" t="s">
        <v>57</v>
      </c>
      <c r="D508" s="27" t="s">
        <v>211</v>
      </c>
      <c r="E508" s="27" t="s">
        <v>35</v>
      </c>
      <c r="F508" s="27" t="s">
        <v>262</v>
      </c>
      <c r="G508" s="33">
        <v>164015.16</v>
      </c>
      <c r="H508" s="33">
        <v>164015.16</v>
      </c>
      <c r="I508" s="33">
        <v>9209</v>
      </c>
      <c r="J508" s="33">
        <v>431</v>
      </c>
      <c r="K508" s="33">
        <v>5100</v>
      </c>
      <c r="L508" s="33">
        <v>1</v>
      </c>
      <c r="M508" s="33">
        <v>1</v>
      </c>
      <c r="N508" s="33">
        <v>151527.99</v>
      </c>
      <c r="O508" s="33">
        <v>1020.1</v>
      </c>
      <c r="P508" s="33">
        <v>2873</v>
      </c>
    </row>
    <row r="509" spans="1:16">
      <c r="A509" s="27" t="s">
        <v>317</v>
      </c>
      <c r="B509" s="31">
        <v>202606</v>
      </c>
      <c r="C509" s="27" t="s">
        <v>57</v>
      </c>
      <c r="D509" s="27" t="s">
        <v>211</v>
      </c>
      <c r="E509" s="27" t="s">
        <v>35</v>
      </c>
      <c r="F509" s="27" t="s">
        <v>262</v>
      </c>
      <c r="G509" s="33">
        <v>152227.3</v>
      </c>
      <c r="H509" s="33">
        <v>152227.3</v>
      </c>
      <c r="I509" s="33">
        <v>8683</v>
      </c>
      <c r="J509" s="33">
        <v>460</v>
      </c>
      <c r="K509" s="33">
        <v>5100</v>
      </c>
      <c r="L509" s="33">
        <v>1</v>
      </c>
      <c r="M509" s="33">
        <v>1</v>
      </c>
      <c r="N509" s="33">
        <v>148417.71</v>
      </c>
      <c r="O509" s="33">
        <v>938.8</v>
      </c>
      <c r="P509" s="33">
        <v>2700</v>
      </c>
    </row>
    <row r="510" spans="1:16">
      <c r="A510" s="27" t="s">
        <v>317</v>
      </c>
      <c r="B510" s="31">
        <v>202607</v>
      </c>
      <c r="C510" s="27" t="s">
        <v>57</v>
      </c>
      <c r="D510" s="27" t="s">
        <v>211</v>
      </c>
      <c r="E510" s="27" t="s">
        <v>35</v>
      </c>
      <c r="F510" s="27" t="s">
        <v>262</v>
      </c>
      <c r="G510" s="33">
        <v>141580.24</v>
      </c>
      <c r="H510" s="33">
        <v>141580.24</v>
      </c>
      <c r="I510" s="33">
        <v>7299</v>
      </c>
      <c r="J510" s="33">
        <v>434</v>
      </c>
      <c r="K510" s="33">
        <v>5100</v>
      </c>
      <c r="L510" s="33">
        <v>1</v>
      </c>
      <c r="M510" s="33">
        <v>1</v>
      </c>
      <c r="N510" s="33">
        <v>132301.61</v>
      </c>
      <c r="O510" s="33">
        <v>790.9</v>
      </c>
      <c r="P510" s="33">
        <v>2393</v>
      </c>
    </row>
    <row r="511" spans="1:16">
      <c r="A511" s="27" t="s">
        <v>319</v>
      </c>
      <c r="B511" s="31">
        <v>202408</v>
      </c>
      <c r="C511" s="27" t="s">
        <v>59</v>
      </c>
      <c r="D511" s="27" t="s">
        <v>211</v>
      </c>
      <c r="E511" s="27" t="s">
        <v>36</v>
      </c>
      <c r="F511" s="27" t="s">
        <v>289</v>
      </c>
      <c r="G511" s="33">
        <v>824853.16</v>
      </c>
      <c r="H511" s="33">
        <v>0</v>
      </c>
      <c r="I511" s="33">
        <v>15003</v>
      </c>
      <c r="J511" s="33">
        <v>1539</v>
      </c>
      <c r="K511" s="33">
        <v>19400</v>
      </c>
      <c r="L511" s="33">
        <v>1</v>
      </c>
      <c r="M511" s="33">
        <v>0</v>
      </c>
      <c r="N511" s="33">
        <v>809544.66</v>
      </c>
      <c r="O511" s="33">
        <v>3784.9</v>
      </c>
      <c r="P511" s="33">
        <v>6494</v>
      </c>
    </row>
    <row r="512" spans="1:16">
      <c r="A512" s="27" t="s">
        <v>319</v>
      </c>
      <c r="B512" s="31">
        <v>202409</v>
      </c>
      <c r="C512" s="27" t="s">
        <v>59</v>
      </c>
      <c r="D512" s="27" t="s">
        <v>211</v>
      </c>
      <c r="E512" s="27" t="s">
        <v>36</v>
      </c>
      <c r="F512" s="27" t="s">
        <v>289</v>
      </c>
      <c r="G512" s="33">
        <v>843590.83</v>
      </c>
      <c r="H512" s="33">
        <v>0</v>
      </c>
      <c r="I512" s="33">
        <v>14752</v>
      </c>
      <c r="J512" s="33">
        <v>1316</v>
      </c>
      <c r="K512" s="33">
        <v>19400</v>
      </c>
      <c r="L512" s="33">
        <v>1</v>
      </c>
      <c r="M512" s="33">
        <v>0</v>
      </c>
      <c r="N512" s="33">
        <v>779106.48</v>
      </c>
      <c r="O512" s="33">
        <v>3845</v>
      </c>
      <c r="P512" s="33">
        <v>6318</v>
      </c>
    </row>
    <row r="513" spans="1:16">
      <c r="A513" s="27" t="s">
        <v>319</v>
      </c>
      <c r="B513" s="31">
        <v>202410</v>
      </c>
      <c r="C513" s="27" t="s">
        <v>59</v>
      </c>
      <c r="D513" s="27" t="s">
        <v>211</v>
      </c>
      <c r="E513" s="27" t="s">
        <v>36</v>
      </c>
      <c r="F513" s="27" t="s">
        <v>289</v>
      </c>
      <c r="G513" s="33">
        <v>842527.13</v>
      </c>
      <c r="H513" s="33">
        <v>0</v>
      </c>
      <c r="I513" s="33">
        <v>14795</v>
      </c>
      <c r="J513" s="33">
        <v>1064</v>
      </c>
      <c r="K513" s="33">
        <v>19400</v>
      </c>
      <c r="L513" s="33">
        <v>1</v>
      </c>
      <c r="M513" s="33">
        <v>0</v>
      </c>
      <c r="N513" s="33">
        <v>856565.1800000001</v>
      </c>
      <c r="O513" s="33">
        <v>3838.9</v>
      </c>
      <c r="P513" s="33">
        <v>6306</v>
      </c>
    </row>
    <row r="514" spans="1:16">
      <c r="A514" s="27" t="s">
        <v>319</v>
      </c>
      <c r="B514" s="31">
        <v>202411</v>
      </c>
      <c r="C514" s="27" t="s">
        <v>59</v>
      </c>
      <c r="D514" s="27" t="s">
        <v>211</v>
      </c>
      <c r="E514" s="27" t="s">
        <v>36</v>
      </c>
      <c r="F514" s="27" t="s">
        <v>289</v>
      </c>
      <c r="G514" s="33">
        <v>1303225.13</v>
      </c>
      <c r="H514" s="33">
        <v>0</v>
      </c>
      <c r="I514" s="33">
        <v>21804</v>
      </c>
      <c r="J514" s="33">
        <v>1747</v>
      </c>
      <c r="K514" s="33">
        <v>19400</v>
      </c>
      <c r="L514" s="33">
        <v>1</v>
      </c>
      <c r="M514" s="33">
        <v>0</v>
      </c>
      <c r="N514" s="33">
        <v>1034663.44</v>
      </c>
      <c r="O514" s="33">
        <v>5657.2</v>
      </c>
      <c r="P514" s="33">
        <v>9758</v>
      </c>
    </row>
    <row r="515" spans="1:16">
      <c r="A515" s="27" t="s">
        <v>319</v>
      </c>
      <c r="B515" s="31">
        <v>202412</v>
      </c>
      <c r="C515" s="27" t="s">
        <v>59</v>
      </c>
      <c r="D515" s="27" t="s">
        <v>211</v>
      </c>
      <c r="E515" s="27" t="s">
        <v>36</v>
      </c>
      <c r="F515" s="27" t="s">
        <v>289</v>
      </c>
      <c r="G515" s="33">
        <v>1236856.74</v>
      </c>
      <c r="H515" s="33">
        <v>0</v>
      </c>
      <c r="I515" s="33">
        <v>21135</v>
      </c>
      <c r="J515" s="33">
        <v>1763</v>
      </c>
      <c r="K515" s="33">
        <v>19400</v>
      </c>
      <c r="L515" s="33">
        <v>1</v>
      </c>
      <c r="M515" s="33">
        <v>0</v>
      </c>
      <c r="N515" s="33">
        <v>1188830.64</v>
      </c>
      <c r="O515" s="33">
        <v>5464.3</v>
      </c>
      <c r="P515" s="33">
        <v>9313</v>
      </c>
    </row>
    <row r="516" spans="1:16">
      <c r="A516" s="27" t="s">
        <v>319</v>
      </c>
      <c r="B516" s="31">
        <v>202501</v>
      </c>
      <c r="C516" s="27" t="s">
        <v>59</v>
      </c>
      <c r="D516" s="27" t="s">
        <v>211</v>
      </c>
      <c r="E516" s="27" t="s">
        <v>36</v>
      </c>
      <c r="F516" s="27" t="s">
        <v>289</v>
      </c>
      <c r="G516" s="33">
        <v>630296.53</v>
      </c>
      <c r="H516" s="33">
        <v>0</v>
      </c>
      <c r="I516" s="33">
        <v>11872</v>
      </c>
      <c r="J516" s="33">
        <v>1042</v>
      </c>
      <c r="K516" s="33">
        <v>19400</v>
      </c>
      <c r="L516" s="33">
        <v>1</v>
      </c>
      <c r="M516" s="33">
        <v>0</v>
      </c>
      <c r="N516" s="33">
        <v>604809.17</v>
      </c>
      <c r="O516" s="33">
        <v>2942.5</v>
      </c>
      <c r="P516" s="33">
        <v>5231</v>
      </c>
    </row>
    <row r="517" spans="1:16">
      <c r="A517" s="27" t="s">
        <v>319</v>
      </c>
      <c r="B517" s="31">
        <v>202502</v>
      </c>
      <c r="C517" s="27" t="s">
        <v>59</v>
      </c>
      <c r="D517" s="27" t="s">
        <v>211</v>
      </c>
      <c r="E517" s="27" t="s">
        <v>36</v>
      </c>
      <c r="F517" s="27" t="s">
        <v>289</v>
      </c>
      <c r="G517" s="33">
        <v>726624.99</v>
      </c>
      <c r="H517" s="33">
        <v>0</v>
      </c>
      <c r="I517" s="33">
        <v>12736</v>
      </c>
      <c r="J517" s="33">
        <v>1097</v>
      </c>
      <c r="K517" s="33">
        <v>19400</v>
      </c>
      <c r="L517" s="33">
        <v>1</v>
      </c>
      <c r="M517" s="33">
        <v>0</v>
      </c>
      <c r="N517" s="33">
        <v>623694.36</v>
      </c>
      <c r="O517" s="33">
        <v>3458.6</v>
      </c>
      <c r="P517" s="33">
        <v>5561</v>
      </c>
    </row>
    <row r="518" spans="1:16">
      <c r="A518" s="27" t="s">
        <v>319</v>
      </c>
      <c r="B518" s="31">
        <v>202503</v>
      </c>
      <c r="C518" s="27" t="s">
        <v>59</v>
      </c>
      <c r="D518" s="27" t="s">
        <v>211</v>
      </c>
      <c r="E518" s="27" t="s">
        <v>36</v>
      </c>
      <c r="F518" s="27" t="s">
        <v>289</v>
      </c>
      <c r="G518" s="33">
        <v>842880.04</v>
      </c>
      <c r="H518" s="33">
        <v>0</v>
      </c>
      <c r="I518" s="33">
        <v>14887</v>
      </c>
      <c r="J518" s="33">
        <v>1269</v>
      </c>
      <c r="K518" s="33">
        <v>19400</v>
      </c>
      <c r="L518" s="33">
        <v>1</v>
      </c>
      <c r="M518" s="33">
        <v>0</v>
      </c>
      <c r="N518" s="33">
        <v>778004.58</v>
      </c>
      <c r="O518" s="33">
        <v>3713.7</v>
      </c>
      <c r="P518" s="33">
        <v>6410</v>
      </c>
    </row>
    <row r="519" spans="1:16">
      <c r="A519" s="27" t="s">
        <v>319</v>
      </c>
      <c r="B519" s="31">
        <v>202504</v>
      </c>
      <c r="C519" s="27" t="s">
        <v>59</v>
      </c>
      <c r="D519" s="27" t="s">
        <v>211</v>
      </c>
      <c r="E519" s="27" t="s">
        <v>36</v>
      </c>
      <c r="F519" s="27" t="s">
        <v>289</v>
      </c>
      <c r="G519" s="33">
        <v>903659.66</v>
      </c>
      <c r="H519" s="33">
        <v>0</v>
      </c>
      <c r="I519" s="33">
        <v>15171</v>
      </c>
      <c r="J519" s="33">
        <v>1139</v>
      </c>
      <c r="K519" s="33">
        <v>19400</v>
      </c>
      <c r="L519" s="33">
        <v>1</v>
      </c>
      <c r="M519" s="33">
        <v>0</v>
      </c>
      <c r="N519" s="33">
        <v>916373.05</v>
      </c>
      <c r="O519" s="33">
        <v>4166.9</v>
      </c>
      <c r="P519" s="33">
        <v>6617</v>
      </c>
    </row>
    <row r="520" spans="1:16">
      <c r="A520" s="27" t="s">
        <v>319</v>
      </c>
      <c r="B520" s="31">
        <v>202505</v>
      </c>
      <c r="C520" s="27" t="s">
        <v>59</v>
      </c>
      <c r="D520" s="27" t="s">
        <v>211</v>
      </c>
      <c r="E520" s="27" t="s">
        <v>36</v>
      </c>
      <c r="F520" s="27" t="s">
        <v>289</v>
      </c>
      <c r="G520" s="33">
        <v>1060976.43</v>
      </c>
      <c r="H520" s="33">
        <v>1060976.43</v>
      </c>
      <c r="I520" s="33">
        <v>19163</v>
      </c>
      <c r="J520" s="33">
        <v>1598</v>
      </c>
      <c r="K520" s="33">
        <v>19400</v>
      </c>
      <c r="L520" s="33">
        <v>1</v>
      </c>
      <c r="M520" s="33">
        <v>1</v>
      </c>
      <c r="N520" s="33">
        <v>1004580.61</v>
      </c>
      <c r="O520" s="33">
        <v>4970.9</v>
      </c>
      <c r="P520" s="33">
        <v>8096</v>
      </c>
    </row>
    <row r="521" spans="1:16">
      <c r="A521" s="27" t="s">
        <v>319</v>
      </c>
      <c r="B521" s="31">
        <v>202506</v>
      </c>
      <c r="C521" s="27" t="s">
        <v>59</v>
      </c>
      <c r="D521" s="27" t="s">
        <v>211</v>
      </c>
      <c r="E521" s="27" t="s">
        <v>36</v>
      </c>
      <c r="F521" s="27" t="s">
        <v>289</v>
      </c>
      <c r="G521" s="33">
        <v>1132325.98</v>
      </c>
      <c r="H521" s="33">
        <v>1132325.98</v>
      </c>
      <c r="I521" s="33">
        <v>20042</v>
      </c>
      <c r="J521" s="33">
        <v>1762</v>
      </c>
      <c r="K521" s="33">
        <v>19400</v>
      </c>
      <c r="L521" s="33">
        <v>1</v>
      </c>
      <c r="M521" s="33">
        <v>1</v>
      </c>
      <c r="N521" s="33">
        <v>982324.21</v>
      </c>
      <c r="O521" s="33">
        <v>4725.2</v>
      </c>
      <c r="P521" s="33">
        <v>8599</v>
      </c>
    </row>
    <row r="522" spans="1:16">
      <c r="A522" s="27" t="s">
        <v>319</v>
      </c>
      <c r="B522" s="31">
        <v>202507</v>
      </c>
      <c r="C522" s="27" t="s">
        <v>59</v>
      </c>
      <c r="D522" s="27" t="s">
        <v>211</v>
      </c>
      <c r="E522" s="27" t="s">
        <v>36</v>
      </c>
      <c r="F522" s="27" t="s">
        <v>289</v>
      </c>
      <c r="G522" s="33">
        <v>968917.1</v>
      </c>
      <c r="H522" s="33">
        <v>968917.1</v>
      </c>
      <c r="I522" s="33">
        <v>17364</v>
      </c>
      <c r="J522" s="33">
        <v>1659</v>
      </c>
      <c r="K522" s="33">
        <v>19400</v>
      </c>
      <c r="L522" s="33">
        <v>1</v>
      </c>
      <c r="M522" s="33">
        <v>1</v>
      </c>
      <c r="N522" s="33">
        <v>874201.22</v>
      </c>
      <c r="O522" s="33">
        <v>5082.7</v>
      </c>
      <c r="P522" s="33">
        <v>7349</v>
      </c>
    </row>
    <row r="523" spans="1:16">
      <c r="A523" s="27" t="s">
        <v>319</v>
      </c>
      <c r="B523" s="31">
        <v>202508</v>
      </c>
      <c r="C523" s="27" t="s">
        <v>59</v>
      </c>
      <c r="D523" s="27" t="s">
        <v>211</v>
      </c>
      <c r="E523" s="27" t="s">
        <v>36</v>
      </c>
      <c r="F523" s="27" t="s">
        <v>289</v>
      </c>
      <c r="G523" s="33">
        <v>831794.15</v>
      </c>
      <c r="H523" s="33">
        <v>831794.15</v>
      </c>
      <c r="I523" s="33">
        <v>15085</v>
      </c>
      <c r="J523" s="33">
        <v>1283</v>
      </c>
      <c r="K523" s="33">
        <v>19400</v>
      </c>
      <c r="L523" s="33">
        <v>1</v>
      </c>
      <c r="M523" s="33">
        <v>1</v>
      </c>
      <c r="N523" s="33">
        <v>842735.99</v>
      </c>
      <c r="O523" s="33">
        <v>3919.9</v>
      </c>
      <c r="P523" s="33">
        <v>6483</v>
      </c>
    </row>
    <row r="524" spans="1:16">
      <c r="A524" s="27" t="s">
        <v>319</v>
      </c>
      <c r="B524" s="31">
        <v>202509</v>
      </c>
      <c r="C524" s="27" t="s">
        <v>59</v>
      </c>
      <c r="D524" s="27" t="s">
        <v>211</v>
      </c>
      <c r="E524" s="27" t="s">
        <v>36</v>
      </c>
      <c r="F524" s="27" t="s">
        <v>289</v>
      </c>
      <c r="G524" s="33">
        <v>903897.6800000001</v>
      </c>
      <c r="H524" s="33">
        <v>903897.6800000001</v>
      </c>
      <c r="I524" s="33">
        <v>16578</v>
      </c>
      <c r="J524" s="33">
        <v>1365</v>
      </c>
      <c r="K524" s="33">
        <v>19400</v>
      </c>
      <c r="L524" s="33">
        <v>1</v>
      </c>
      <c r="M524" s="33">
        <v>1</v>
      </c>
      <c r="N524" s="33">
        <v>811049.84</v>
      </c>
      <c r="O524" s="33">
        <v>4436.2</v>
      </c>
      <c r="P524" s="33">
        <v>7123</v>
      </c>
    </row>
    <row r="525" spans="1:16">
      <c r="A525" s="27" t="s">
        <v>319</v>
      </c>
      <c r="B525" s="31">
        <v>202510</v>
      </c>
      <c r="C525" s="27" t="s">
        <v>59</v>
      </c>
      <c r="D525" s="27" t="s">
        <v>211</v>
      </c>
      <c r="E525" s="27" t="s">
        <v>36</v>
      </c>
      <c r="F525" s="27" t="s">
        <v>289</v>
      </c>
      <c r="G525" s="33">
        <v>824641.51</v>
      </c>
      <c r="H525" s="33">
        <v>824641.51</v>
      </c>
      <c r="I525" s="33">
        <v>15641</v>
      </c>
      <c r="J525" s="33">
        <v>1476</v>
      </c>
      <c r="K525" s="33">
        <v>19400</v>
      </c>
      <c r="L525" s="33">
        <v>1</v>
      </c>
      <c r="M525" s="33">
        <v>1</v>
      </c>
      <c r="N525" s="33">
        <v>891684.35</v>
      </c>
      <c r="O525" s="33">
        <v>4219.7</v>
      </c>
      <c r="P525" s="33">
        <v>6621</v>
      </c>
    </row>
    <row r="526" spans="1:16">
      <c r="A526" s="27" t="s">
        <v>319</v>
      </c>
      <c r="B526" s="31">
        <v>202511</v>
      </c>
      <c r="C526" s="27" t="s">
        <v>59</v>
      </c>
      <c r="D526" s="27" t="s">
        <v>211</v>
      </c>
      <c r="E526" s="27" t="s">
        <v>36</v>
      </c>
      <c r="F526" s="27" t="s">
        <v>289</v>
      </c>
      <c r="G526" s="33">
        <v>1116328.47</v>
      </c>
      <c r="H526" s="33">
        <v>1116328.47</v>
      </c>
      <c r="I526" s="33">
        <v>18445</v>
      </c>
      <c r="J526" s="33">
        <v>1806</v>
      </c>
      <c r="K526" s="33">
        <v>19400</v>
      </c>
      <c r="L526" s="33">
        <v>1</v>
      </c>
      <c r="M526" s="33">
        <v>1</v>
      </c>
      <c r="N526" s="33">
        <v>1077084.64</v>
      </c>
      <c r="O526" s="33">
        <v>5596.4</v>
      </c>
      <c r="P526" s="33">
        <v>8134</v>
      </c>
    </row>
    <row r="527" spans="1:16">
      <c r="A527" s="27" t="s">
        <v>319</v>
      </c>
      <c r="B527" s="31">
        <v>202512</v>
      </c>
      <c r="C527" s="27" t="s">
        <v>59</v>
      </c>
      <c r="D527" s="27" t="s">
        <v>211</v>
      </c>
      <c r="E527" s="27" t="s">
        <v>36</v>
      </c>
      <c r="F527" s="27" t="s">
        <v>289</v>
      </c>
      <c r="G527" s="33">
        <v>1390076.96</v>
      </c>
      <c r="H527" s="33">
        <v>1390076.96</v>
      </c>
      <c r="I527" s="33">
        <v>25422</v>
      </c>
      <c r="J527" s="33">
        <v>2262</v>
      </c>
      <c r="K527" s="33">
        <v>19400</v>
      </c>
      <c r="L527" s="33">
        <v>1</v>
      </c>
      <c r="M527" s="33">
        <v>1</v>
      </c>
      <c r="N527" s="33">
        <v>1237572.69</v>
      </c>
      <c r="O527" s="33">
        <v>6194.1</v>
      </c>
      <c r="P527" s="33">
        <v>11207</v>
      </c>
    </row>
    <row r="528" spans="1:16">
      <c r="A528" s="27" t="s">
        <v>319</v>
      </c>
      <c r="B528" s="31">
        <v>202601</v>
      </c>
      <c r="C528" s="27" t="s">
        <v>59</v>
      </c>
      <c r="D528" s="27" t="s">
        <v>211</v>
      </c>
      <c r="E528" s="27" t="s">
        <v>36</v>
      </c>
      <c r="F528" s="27" t="s">
        <v>289</v>
      </c>
      <c r="G528" s="33">
        <v>631211.99</v>
      </c>
      <c r="H528" s="33">
        <v>631211.99</v>
      </c>
      <c r="I528" s="33">
        <v>11009</v>
      </c>
      <c r="J528" s="33">
        <v>984</v>
      </c>
      <c r="K528" s="33">
        <v>19400</v>
      </c>
      <c r="L528" s="33">
        <v>1</v>
      </c>
      <c r="M528" s="33">
        <v>1</v>
      </c>
      <c r="N528" s="33">
        <v>629606.35</v>
      </c>
      <c r="O528" s="33">
        <v>3268.5</v>
      </c>
      <c r="P528" s="33">
        <v>4995</v>
      </c>
    </row>
    <row r="529" spans="1:16">
      <c r="A529" s="27" t="s">
        <v>319</v>
      </c>
      <c r="B529" s="31">
        <v>202602</v>
      </c>
      <c r="C529" s="27" t="s">
        <v>59</v>
      </c>
      <c r="D529" s="27" t="s">
        <v>211</v>
      </c>
      <c r="E529" s="27" t="s">
        <v>36</v>
      </c>
      <c r="F529" s="27" t="s">
        <v>289</v>
      </c>
      <c r="G529" s="33">
        <v>696672.0600000001</v>
      </c>
      <c r="H529" s="33">
        <v>696672.0600000001</v>
      </c>
      <c r="I529" s="33">
        <v>11799</v>
      </c>
      <c r="J529" s="33">
        <v>1054</v>
      </c>
      <c r="K529" s="33">
        <v>19400</v>
      </c>
      <c r="L529" s="33">
        <v>1</v>
      </c>
      <c r="M529" s="33">
        <v>1</v>
      </c>
      <c r="N529" s="33">
        <v>649265.83</v>
      </c>
      <c r="O529" s="33">
        <v>3094.7</v>
      </c>
      <c r="P529" s="33">
        <v>5289</v>
      </c>
    </row>
    <row r="530" spans="1:16">
      <c r="A530" s="27" t="s">
        <v>319</v>
      </c>
      <c r="B530" s="31">
        <v>202603</v>
      </c>
      <c r="C530" s="27" t="s">
        <v>59</v>
      </c>
      <c r="D530" s="27" t="s">
        <v>211</v>
      </c>
      <c r="E530" s="27" t="s">
        <v>36</v>
      </c>
      <c r="F530" s="27" t="s">
        <v>289</v>
      </c>
      <c r="G530" s="33">
        <v>972536.01</v>
      </c>
      <c r="H530" s="33">
        <v>972536.01</v>
      </c>
      <c r="I530" s="33">
        <v>18112</v>
      </c>
      <c r="J530" s="33">
        <v>1382</v>
      </c>
      <c r="K530" s="33">
        <v>19400</v>
      </c>
      <c r="L530" s="33">
        <v>1</v>
      </c>
      <c r="M530" s="33">
        <v>1</v>
      </c>
      <c r="N530" s="33">
        <v>809902.77</v>
      </c>
      <c r="O530" s="33">
        <v>4956.1</v>
      </c>
      <c r="P530" s="33">
        <v>7708</v>
      </c>
    </row>
    <row r="531" spans="1:16">
      <c r="A531" s="27" t="s">
        <v>319</v>
      </c>
      <c r="B531" s="31">
        <v>202604</v>
      </c>
      <c r="C531" s="27" t="s">
        <v>59</v>
      </c>
      <c r="D531" s="27" t="s">
        <v>211</v>
      </c>
      <c r="E531" s="27" t="s">
        <v>36</v>
      </c>
      <c r="F531" s="27" t="s">
        <v>289</v>
      </c>
      <c r="G531" s="33">
        <v>1017431.45</v>
      </c>
      <c r="H531" s="33">
        <v>1017431.45</v>
      </c>
      <c r="I531" s="33">
        <v>16954</v>
      </c>
      <c r="J531" s="33">
        <v>1687</v>
      </c>
      <c r="K531" s="33">
        <v>19400</v>
      </c>
      <c r="L531" s="33">
        <v>1</v>
      </c>
      <c r="M531" s="33">
        <v>1</v>
      </c>
      <c r="N531" s="33">
        <v>953944.35</v>
      </c>
      <c r="O531" s="33">
        <v>4482.2</v>
      </c>
      <c r="P531" s="33">
        <v>7666</v>
      </c>
    </row>
    <row r="532" spans="1:16">
      <c r="A532" s="27" t="s">
        <v>319</v>
      </c>
      <c r="B532" s="31">
        <v>202605</v>
      </c>
      <c r="C532" s="27" t="s">
        <v>59</v>
      </c>
      <c r="D532" s="27" t="s">
        <v>211</v>
      </c>
      <c r="E532" s="27" t="s">
        <v>36</v>
      </c>
      <c r="F532" s="27" t="s">
        <v>289</v>
      </c>
      <c r="G532" s="33">
        <v>1100084.8</v>
      </c>
      <c r="H532" s="33">
        <v>1100084.8</v>
      </c>
      <c r="I532" s="33">
        <v>20944</v>
      </c>
      <c r="J532" s="33">
        <v>1834</v>
      </c>
      <c r="K532" s="33">
        <v>19400</v>
      </c>
      <c r="L532" s="33">
        <v>1</v>
      </c>
      <c r="M532" s="33">
        <v>1</v>
      </c>
      <c r="N532" s="33">
        <v>1045768.41</v>
      </c>
      <c r="O532" s="33">
        <v>4997.9</v>
      </c>
      <c r="P532" s="33">
        <v>8810</v>
      </c>
    </row>
    <row r="533" spans="1:16">
      <c r="A533" s="27" t="s">
        <v>319</v>
      </c>
      <c r="B533" s="31">
        <v>202606</v>
      </c>
      <c r="C533" s="27" t="s">
        <v>59</v>
      </c>
      <c r="D533" s="27" t="s">
        <v>211</v>
      </c>
      <c r="E533" s="27" t="s">
        <v>36</v>
      </c>
      <c r="F533" s="27" t="s">
        <v>289</v>
      </c>
      <c r="G533" s="33">
        <v>1054118.04</v>
      </c>
      <c r="H533" s="33">
        <v>1054118.04</v>
      </c>
      <c r="I533" s="33">
        <v>19592</v>
      </c>
      <c r="J533" s="33">
        <v>1763</v>
      </c>
      <c r="K533" s="33">
        <v>19400</v>
      </c>
      <c r="L533" s="33">
        <v>1</v>
      </c>
      <c r="M533" s="33">
        <v>1</v>
      </c>
      <c r="N533" s="33">
        <v>1022599.51</v>
      </c>
      <c r="O533" s="33">
        <v>5039.2</v>
      </c>
      <c r="P533" s="33">
        <v>8302</v>
      </c>
    </row>
    <row r="534" spans="1:16">
      <c r="A534" s="27" t="s">
        <v>319</v>
      </c>
      <c r="B534" s="31">
        <v>202607</v>
      </c>
      <c r="C534" s="27" t="s">
        <v>59</v>
      </c>
      <c r="D534" s="27" t="s">
        <v>211</v>
      </c>
      <c r="E534" s="27" t="s">
        <v>36</v>
      </c>
      <c r="F534" s="27" t="s">
        <v>289</v>
      </c>
      <c r="G534" s="33">
        <v>963551.45</v>
      </c>
      <c r="H534" s="33">
        <v>963551.45</v>
      </c>
      <c r="I534" s="33">
        <v>18009</v>
      </c>
      <c r="J534" s="33">
        <v>1491</v>
      </c>
      <c r="K534" s="33">
        <v>19400</v>
      </c>
      <c r="L534" s="33">
        <v>1</v>
      </c>
      <c r="M534" s="33">
        <v>1</v>
      </c>
      <c r="N534" s="33">
        <v>910043.47</v>
      </c>
      <c r="O534" s="33">
        <v>4499.7</v>
      </c>
      <c r="P534" s="33">
        <v>7897</v>
      </c>
    </row>
    <row r="535" spans="1:16">
      <c r="A535" s="27" t="s">
        <v>323</v>
      </c>
      <c r="B535" s="31">
        <v>202408</v>
      </c>
      <c r="C535" s="27" t="s">
        <v>59</v>
      </c>
      <c r="D535" s="27" t="s">
        <v>211</v>
      </c>
      <c r="E535" s="27" t="s">
        <v>36</v>
      </c>
      <c r="F535" s="27" t="s">
        <v>289</v>
      </c>
      <c r="G535" s="33">
        <v>1068913.02</v>
      </c>
      <c r="H535" s="33">
        <v>1068913.02</v>
      </c>
      <c r="I535" s="33">
        <v>18266</v>
      </c>
      <c r="J535" s="33">
        <v>1483</v>
      </c>
      <c r="K535" s="33">
        <v>26300</v>
      </c>
      <c r="L535" s="33">
        <v>1</v>
      </c>
      <c r="M535" s="33">
        <v>1</v>
      </c>
      <c r="N535" s="33">
        <v>1018689.99</v>
      </c>
      <c r="O535" s="33">
        <v>5209.5</v>
      </c>
      <c r="P535" s="33">
        <v>8186</v>
      </c>
    </row>
    <row r="536" spans="1:16">
      <c r="A536" s="27" t="s">
        <v>323</v>
      </c>
      <c r="B536" s="31">
        <v>202409</v>
      </c>
      <c r="C536" s="27" t="s">
        <v>59</v>
      </c>
      <c r="D536" s="27" t="s">
        <v>211</v>
      </c>
      <c r="E536" s="27" t="s">
        <v>36</v>
      </c>
      <c r="F536" s="27" t="s">
        <v>289</v>
      </c>
      <c r="G536" s="33">
        <v>1143050.27</v>
      </c>
      <c r="H536" s="33">
        <v>1143050.27</v>
      </c>
      <c r="I536" s="33">
        <v>21885</v>
      </c>
      <c r="J536" s="33">
        <v>1772</v>
      </c>
      <c r="K536" s="33">
        <v>26300</v>
      </c>
      <c r="L536" s="33">
        <v>1</v>
      </c>
      <c r="M536" s="33">
        <v>1</v>
      </c>
      <c r="N536" s="33">
        <v>980388.12</v>
      </c>
      <c r="O536" s="33">
        <v>5715.1</v>
      </c>
      <c r="P536" s="33">
        <v>8963</v>
      </c>
    </row>
    <row r="537" spans="1:16">
      <c r="A537" s="27" t="s">
        <v>323</v>
      </c>
      <c r="B537" s="31">
        <v>202410</v>
      </c>
      <c r="C537" s="27" t="s">
        <v>59</v>
      </c>
      <c r="D537" s="27" t="s">
        <v>211</v>
      </c>
      <c r="E537" s="27" t="s">
        <v>36</v>
      </c>
      <c r="F537" s="27" t="s">
        <v>289</v>
      </c>
      <c r="G537" s="33">
        <v>1118521.43</v>
      </c>
      <c r="H537" s="33">
        <v>1118521.43</v>
      </c>
      <c r="I537" s="33">
        <v>19607</v>
      </c>
      <c r="J537" s="33">
        <v>1837</v>
      </c>
      <c r="K537" s="33">
        <v>26300</v>
      </c>
      <c r="L537" s="33">
        <v>1</v>
      </c>
      <c r="M537" s="33">
        <v>1</v>
      </c>
      <c r="N537" s="33">
        <v>1077858.23</v>
      </c>
      <c r="O537" s="33">
        <v>5417.1</v>
      </c>
      <c r="P537" s="33">
        <v>8504</v>
      </c>
    </row>
    <row r="538" spans="1:16">
      <c r="A538" s="27" t="s">
        <v>323</v>
      </c>
      <c r="B538" s="31">
        <v>202411</v>
      </c>
      <c r="C538" s="27" t="s">
        <v>59</v>
      </c>
      <c r="D538" s="27" t="s">
        <v>211</v>
      </c>
      <c r="E538" s="27" t="s">
        <v>36</v>
      </c>
      <c r="F538" s="27" t="s">
        <v>289</v>
      </c>
      <c r="G538" s="33">
        <v>1292920.75</v>
      </c>
      <c r="H538" s="33">
        <v>1292920.75</v>
      </c>
      <c r="I538" s="33">
        <v>23172</v>
      </c>
      <c r="J538" s="33">
        <v>1870</v>
      </c>
      <c r="K538" s="33">
        <v>26300</v>
      </c>
      <c r="L538" s="33">
        <v>1</v>
      </c>
      <c r="M538" s="33">
        <v>1</v>
      </c>
      <c r="N538" s="33">
        <v>1301968.06</v>
      </c>
      <c r="O538" s="33">
        <v>5760.2</v>
      </c>
      <c r="P538" s="33">
        <v>10317</v>
      </c>
    </row>
    <row r="539" spans="1:16">
      <c r="A539" s="27" t="s">
        <v>323</v>
      </c>
      <c r="B539" s="31">
        <v>202412</v>
      </c>
      <c r="C539" s="27" t="s">
        <v>59</v>
      </c>
      <c r="D539" s="27" t="s">
        <v>211</v>
      </c>
      <c r="E539" s="27" t="s">
        <v>36</v>
      </c>
      <c r="F539" s="27" t="s">
        <v>289</v>
      </c>
      <c r="G539" s="33">
        <v>1571150.04</v>
      </c>
      <c r="H539" s="33">
        <v>1571150.04</v>
      </c>
      <c r="I539" s="33">
        <v>25799</v>
      </c>
      <c r="J539" s="33">
        <v>2372</v>
      </c>
      <c r="K539" s="33">
        <v>26300</v>
      </c>
      <c r="L539" s="33">
        <v>1</v>
      </c>
      <c r="M539" s="33">
        <v>1</v>
      </c>
      <c r="N539" s="33">
        <v>1495964.25</v>
      </c>
      <c r="O539" s="33">
        <v>7542.2</v>
      </c>
      <c r="P539" s="33">
        <v>11406</v>
      </c>
    </row>
    <row r="540" spans="1:16">
      <c r="A540" s="27" t="s">
        <v>323</v>
      </c>
      <c r="B540" s="31">
        <v>202501</v>
      </c>
      <c r="C540" s="27" t="s">
        <v>59</v>
      </c>
      <c r="D540" s="27" t="s">
        <v>211</v>
      </c>
      <c r="E540" s="27" t="s">
        <v>36</v>
      </c>
      <c r="F540" s="27" t="s">
        <v>289</v>
      </c>
      <c r="G540" s="33">
        <v>815030.42</v>
      </c>
      <c r="H540" s="33">
        <v>815030.42</v>
      </c>
      <c r="I540" s="33">
        <v>14055</v>
      </c>
      <c r="J540" s="33">
        <v>1367</v>
      </c>
      <c r="K540" s="33">
        <v>26300</v>
      </c>
      <c r="L540" s="33">
        <v>1</v>
      </c>
      <c r="M540" s="33">
        <v>1</v>
      </c>
      <c r="N540" s="33">
        <v>761061.22</v>
      </c>
      <c r="O540" s="33">
        <v>3475.7</v>
      </c>
      <c r="P540" s="33">
        <v>5968</v>
      </c>
    </row>
    <row r="541" spans="1:16">
      <c r="A541" s="27" t="s">
        <v>323</v>
      </c>
      <c r="B541" s="31">
        <v>202502</v>
      </c>
      <c r="C541" s="27" t="s">
        <v>59</v>
      </c>
      <c r="D541" s="27" t="s">
        <v>211</v>
      </c>
      <c r="E541" s="27" t="s">
        <v>36</v>
      </c>
      <c r="F541" s="27" t="s">
        <v>289</v>
      </c>
      <c r="G541" s="33">
        <v>903551.55</v>
      </c>
      <c r="H541" s="33">
        <v>903551.55</v>
      </c>
      <c r="I541" s="33">
        <v>16158</v>
      </c>
      <c r="J541" s="33">
        <v>1745</v>
      </c>
      <c r="K541" s="33">
        <v>26300</v>
      </c>
      <c r="L541" s="33">
        <v>1</v>
      </c>
      <c r="M541" s="33">
        <v>1</v>
      </c>
      <c r="N541" s="33">
        <v>784825.39</v>
      </c>
      <c r="O541" s="33">
        <v>4259.4</v>
      </c>
      <c r="P541" s="33">
        <v>7146</v>
      </c>
    </row>
    <row r="542" spans="1:16">
      <c r="A542" s="27" t="s">
        <v>323</v>
      </c>
      <c r="B542" s="31">
        <v>202503</v>
      </c>
      <c r="C542" s="27" t="s">
        <v>59</v>
      </c>
      <c r="D542" s="27" t="s">
        <v>211</v>
      </c>
      <c r="E542" s="27" t="s">
        <v>36</v>
      </c>
      <c r="F542" s="27" t="s">
        <v>289</v>
      </c>
      <c r="G542" s="33">
        <v>1091266.5</v>
      </c>
      <c r="H542" s="33">
        <v>1091266.5</v>
      </c>
      <c r="I542" s="33">
        <v>18063</v>
      </c>
      <c r="J542" s="33">
        <v>1585</v>
      </c>
      <c r="K542" s="33">
        <v>26300</v>
      </c>
      <c r="L542" s="33">
        <v>1</v>
      </c>
      <c r="M542" s="33">
        <v>1</v>
      </c>
      <c r="N542" s="33">
        <v>979001.55</v>
      </c>
      <c r="O542" s="33">
        <v>5152.8</v>
      </c>
      <c r="P542" s="33">
        <v>7855</v>
      </c>
    </row>
    <row r="543" spans="1:16">
      <c r="A543" s="27" t="s">
        <v>323</v>
      </c>
      <c r="B543" s="31">
        <v>202504</v>
      </c>
      <c r="C543" s="27" t="s">
        <v>59</v>
      </c>
      <c r="D543" s="27" t="s">
        <v>211</v>
      </c>
      <c r="E543" s="27" t="s">
        <v>36</v>
      </c>
      <c r="F543" s="27" t="s">
        <v>289</v>
      </c>
      <c r="G543" s="33">
        <v>1236211.61</v>
      </c>
      <c r="H543" s="33">
        <v>1236211.61</v>
      </c>
      <c r="I543" s="33">
        <v>22306</v>
      </c>
      <c r="J543" s="33">
        <v>2208</v>
      </c>
      <c r="K543" s="33">
        <v>26300</v>
      </c>
      <c r="L543" s="33">
        <v>1</v>
      </c>
      <c r="M543" s="33">
        <v>1</v>
      </c>
      <c r="N543" s="33">
        <v>1153117.43</v>
      </c>
      <c r="O543" s="33">
        <v>5738.8</v>
      </c>
      <c r="P543" s="33">
        <v>9807</v>
      </c>
    </row>
    <row r="544" spans="1:16">
      <c r="A544" s="27" t="s">
        <v>323</v>
      </c>
      <c r="B544" s="31">
        <v>202505</v>
      </c>
      <c r="C544" s="27" t="s">
        <v>59</v>
      </c>
      <c r="D544" s="27" t="s">
        <v>211</v>
      </c>
      <c r="E544" s="27" t="s">
        <v>36</v>
      </c>
      <c r="F544" s="27" t="s">
        <v>289</v>
      </c>
      <c r="G544" s="33">
        <v>1425684.5</v>
      </c>
      <c r="H544" s="33">
        <v>1425684.5</v>
      </c>
      <c r="I544" s="33">
        <v>26173</v>
      </c>
      <c r="J544" s="33">
        <v>2322</v>
      </c>
      <c r="K544" s="33">
        <v>26300</v>
      </c>
      <c r="L544" s="33">
        <v>1</v>
      </c>
      <c r="M544" s="33">
        <v>1</v>
      </c>
      <c r="N544" s="33">
        <v>1264113.34</v>
      </c>
      <c r="O544" s="33">
        <v>6351.8</v>
      </c>
      <c r="P544" s="33">
        <v>11431</v>
      </c>
    </row>
    <row r="545" spans="1:16">
      <c r="A545" s="27" t="s">
        <v>323</v>
      </c>
      <c r="B545" s="31">
        <v>202506</v>
      </c>
      <c r="C545" s="27" t="s">
        <v>59</v>
      </c>
      <c r="D545" s="27" t="s">
        <v>211</v>
      </c>
      <c r="E545" s="27" t="s">
        <v>36</v>
      </c>
      <c r="F545" s="27" t="s">
        <v>289</v>
      </c>
      <c r="G545" s="33">
        <v>1398585.74</v>
      </c>
      <c r="H545" s="33">
        <v>1398585.74</v>
      </c>
      <c r="I545" s="33">
        <v>27151</v>
      </c>
      <c r="J545" s="33">
        <v>2010</v>
      </c>
      <c r="K545" s="33">
        <v>26300</v>
      </c>
      <c r="L545" s="33">
        <v>1</v>
      </c>
      <c r="M545" s="33">
        <v>1</v>
      </c>
      <c r="N545" s="33">
        <v>1236107.03</v>
      </c>
      <c r="O545" s="33">
        <v>6536.7</v>
      </c>
      <c r="P545" s="33">
        <v>11434</v>
      </c>
    </row>
    <row r="546" spans="1:16">
      <c r="A546" s="27" t="s">
        <v>323</v>
      </c>
      <c r="B546" s="31">
        <v>202507</v>
      </c>
      <c r="C546" s="27" t="s">
        <v>59</v>
      </c>
      <c r="D546" s="27" t="s">
        <v>211</v>
      </c>
      <c r="E546" s="27" t="s">
        <v>36</v>
      </c>
      <c r="F546" s="27" t="s">
        <v>289</v>
      </c>
      <c r="G546" s="33">
        <v>1171511.92</v>
      </c>
      <c r="H546" s="33">
        <v>1171511.92</v>
      </c>
      <c r="I546" s="33">
        <v>20441</v>
      </c>
      <c r="J546" s="33">
        <v>1989</v>
      </c>
      <c r="K546" s="33">
        <v>26300</v>
      </c>
      <c r="L546" s="33">
        <v>1</v>
      </c>
      <c r="M546" s="33">
        <v>1</v>
      </c>
      <c r="N546" s="33">
        <v>1100050.53</v>
      </c>
      <c r="O546" s="33">
        <v>5349.2</v>
      </c>
      <c r="P546" s="33">
        <v>9175</v>
      </c>
    </row>
    <row r="547" spans="1:16">
      <c r="A547" s="27" t="s">
        <v>323</v>
      </c>
      <c r="B547" s="31">
        <v>202508</v>
      </c>
      <c r="C547" s="27" t="s">
        <v>59</v>
      </c>
      <c r="D547" s="27" t="s">
        <v>211</v>
      </c>
      <c r="E547" s="27" t="s">
        <v>36</v>
      </c>
      <c r="F547" s="27" t="s">
        <v>289</v>
      </c>
      <c r="G547" s="33">
        <v>1182046.76</v>
      </c>
      <c r="H547" s="33">
        <v>1182046.76</v>
      </c>
      <c r="I547" s="33">
        <v>21452</v>
      </c>
      <c r="J547" s="33">
        <v>1736</v>
      </c>
      <c r="K547" s="33">
        <v>26300</v>
      </c>
      <c r="L547" s="33">
        <v>1</v>
      </c>
      <c r="M547" s="33">
        <v>1</v>
      </c>
      <c r="N547" s="33">
        <v>1060456.27</v>
      </c>
      <c r="O547" s="33">
        <v>5392.3</v>
      </c>
      <c r="P547" s="33">
        <v>9358</v>
      </c>
    </row>
    <row r="548" spans="1:16">
      <c r="A548" s="27" t="s">
        <v>323</v>
      </c>
      <c r="B548" s="31">
        <v>202509</v>
      </c>
      <c r="C548" s="27" t="s">
        <v>59</v>
      </c>
      <c r="D548" s="27" t="s">
        <v>211</v>
      </c>
      <c r="E548" s="27" t="s">
        <v>36</v>
      </c>
      <c r="F548" s="27" t="s">
        <v>289</v>
      </c>
      <c r="G548" s="33">
        <v>1017850.15</v>
      </c>
      <c r="H548" s="33">
        <v>1017850.15</v>
      </c>
      <c r="I548" s="33">
        <v>18716</v>
      </c>
      <c r="J548" s="33">
        <v>1392</v>
      </c>
      <c r="K548" s="33">
        <v>26300</v>
      </c>
      <c r="L548" s="33">
        <v>1</v>
      </c>
      <c r="M548" s="33">
        <v>1</v>
      </c>
      <c r="N548" s="33">
        <v>1020584.04</v>
      </c>
      <c r="O548" s="33">
        <v>4730.7</v>
      </c>
      <c r="P548" s="33">
        <v>8062</v>
      </c>
    </row>
    <row r="549" spans="1:16">
      <c r="A549" s="27" t="s">
        <v>323</v>
      </c>
      <c r="B549" s="31">
        <v>202510</v>
      </c>
      <c r="C549" s="27" t="s">
        <v>59</v>
      </c>
      <c r="D549" s="27" t="s">
        <v>211</v>
      </c>
      <c r="E549" s="27" t="s">
        <v>36</v>
      </c>
      <c r="F549" s="27" t="s">
        <v>289</v>
      </c>
      <c r="G549" s="33">
        <v>1133566.89</v>
      </c>
      <c r="H549" s="33">
        <v>1133566.89</v>
      </c>
      <c r="I549" s="33">
        <v>20617</v>
      </c>
      <c r="J549" s="33">
        <v>1703</v>
      </c>
      <c r="K549" s="33">
        <v>26300</v>
      </c>
      <c r="L549" s="33">
        <v>1</v>
      </c>
      <c r="M549" s="33">
        <v>1</v>
      </c>
      <c r="N549" s="33">
        <v>1122050.41</v>
      </c>
      <c r="O549" s="33">
        <v>4815.9</v>
      </c>
      <c r="P549" s="33">
        <v>9434</v>
      </c>
    </row>
    <row r="550" spans="1:16">
      <c r="A550" s="27" t="s">
        <v>323</v>
      </c>
      <c r="B550" s="31">
        <v>202511</v>
      </c>
      <c r="C550" s="27" t="s">
        <v>59</v>
      </c>
      <c r="D550" s="27" t="s">
        <v>211</v>
      </c>
      <c r="E550" s="27" t="s">
        <v>36</v>
      </c>
      <c r="F550" s="27" t="s">
        <v>289</v>
      </c>
      <c r="G550" s="33">
        <v>1499688.48</v>
      </c>
      <c r="H550" s="33">
        <v>1499688.48</v>
      </c>
      <c r="I550" s="33">
        <v>27483</v>
      </c>
      <c r="J550" s="33">
        <v>2312</v>
      </c>
      <c r="K550" s="33">
        <v>26300</v>
      </c>
      <c r="L550" s="33">
        <v>1</v>
      </c>
      <c r="M550" s="33">
        <v>1</v>
      </c>
      <c r="N550" s="33">
        <v>1355348.75</v>
      </c>
      <c r="O550" s="33">
        <v>7278.3</v>
      </c>
      <c r="P550" s="33">
        <v>12347</v>
      </c>
    </row>
    <row r="551" spans="1:16">
      <c r="A551" s="27" t="s">
        <v>323</v>
      </c>
      <c r="B551" s="31">
        <v>202512</v>
      </c>
      <c r="C551" s="27" t="s">
        <v>59</v>
      </c>
      <c r="D551" s="27" t="s">
        <v>211</v>
      </c>
      <c r="E551" s="27" t="s">
        <v>36</v>
      </c>
      <c r="F551" s="27" t="s">
        <v>289</v>
      </c>
      <c r="G551" s="33">
        <v>1691122.61</v>
      </c>
      <c r="H551" s="33">
        <v>1691122.61</v>
      </c>
      <c r="I551" s="33">
        <v>30865</v>
      </c>
      <c r="J551" s="33">
        <v>2671</v>
      </c>
      <c r="K551" s="33">
        <v>26300</v>
      </c>
      <c r="L551" s="33">
        <v>1</v>
      </c>
      <c r="M551" s="33">
        <v>1</v>
      </c>
      <c r="N551" s="33">
        <v>1557298.79</v>
      </c>
      <c r="O551" s="33">
        <v>7966.9</v>
      </c>
      <c r="P551" s="33">
        <v>13428</v>
      </c>
    </row>
    <row r="552" spans="1:16">
      <c r="A552" s="27" t="s">
        <v>323</v>
      </c>
      <c r="B552" s="31">
        <v>202601</v>
      </c>
      <c r="C552" s="27" t="s">
        <v>59</v>
      </c>
      <c r="D552" s="27" t="s">
        <v>211</v>
      </c>
      <c r="E552" s="27" t="s">
        <v>36</v>
      </c>
      <c r="F552" s="27" t="s">
        <v>289</v>
      </c>
      <c r="G552" s="33">
        <v>893178</v>
      </c>
      <c r="H552" s="33">
        <v>893178</v>
      </c>
      <c r="I552" s="33">
        <v>16018</v>
      </c>
      <c r="J552" s="33">
        <v>1287</v>
      </c>
      <c r="K552" s="33">
        <v>26300</v>
      </c>
      <c r="L552" s="33">
        <v>1</v>
      </c>
      <c r="M552" s="33">
        <v>1</v>
      </c>
      <c r="N552" s="33">
        <v>792264.73</v>
      </c>
      <c r="O552" s="33">
        <v>4357.6</v>
      </c>
      <c r="P552" s="33">
        <v>7023</v>
      </c>
    </row>
    <row r="553" spans="1:16">
      <c r="A553" s="27" t="s">
        <v>323</v>
      </c>
      <c r="B553" s="31">
        <v>202602</v>
      </c>
      <c r="C553" s="27" t="s">
        <v>59</v>
      </c>
      <c r="D553" s="27" t="s">
        <v>211</v>
      </c>
      <c r="E553" s="27" t="s">
        <v>36</v>
      </c>
      <c r="F553" s="27" t="s">
        <v>289</v>
      </c>
      <c r="G553" s="33">
        <v>990460.48</v>
      </c>
      <c r="H553" s="33">
        <v>990460.48</v>
      </c>
      <c r="I553" s="33">
        <v>17528</v>
      </c>
      <c r="J553" s="33">
        <v>1302</v>
      </c>
      <c r="K553" s="33">
        <v>26300</v>
      </c>
      <c r="L553" s="33">
        <v>1</v>
      </c>
      <c r="M553" s="33">
        <v>1</v>
      </c>
      <c r="N553" s="33">
        <v>817003.23</v>
      </c>
      <c r="O553" s="33">
        <v>4166.1</v>
      </c>
      <c r="P553" s="33">
        <v>7940</v>
      </c>
    </row>
    <row r="554" spans="1:16">
      <c r="A554" s="27" t="s">
        <v>323</v>
      </c>
      <c r="B554" s="31">
        <v>202603</v>
      </c>
      <c r="C554" s="27" t="s">
        <v>59</v>
      </c>
      <c r="D554" s="27" t="s">
        <v>211</v>
      </c>
      <c r="E554" s="27" t="s">
        <v>36</v>
      </c>
      <c r="F554" s="27" t="s">
        <v>289</v>
      </c>
      <c r="G554" s="33">
        <v>1063971.71</v>
      </c>
      <c r="H554" s="33">
        <v>1063971.71</v>
      </c>
      <c r="I554" s="33">
        <v>20348</v>
      </c>
      <c r="J554" s="33">
        <v>2011</v>
      </c>
      <c r="K554" s="33">
        <v>26300</v>
      </c>
      <c r="L554" s="33">
        <v>1</v>
      </c>
      <c r="M554" s="33">
        <v>1</v>
      </c>
      <c r="N554" s="33">
        <v>1019140.62</v>
      </c>
      <c r="O554" s="33">
        <v>4819.7</v>
      </c>
      <c r="P554" s="33">
        <v>8699</v>
      </c>
    </row>
    <row r="555" spans="1:16">
      <c r="A555" s="27" t="s">
        <v>323</v>
      </c>
      <c r="B555" s="31">
        <v>202604</v>
      </c>
      <c r="C555" s="27" t="s">
        <v>59</v>
      </c>
      <c r="D555" s="27" t="s">
        <v>211</v>
      </c>
      <c r="E555" s="27" t="s">
        <v>36</v>
      </c>
      <c r="F555" s="27" t="s">
        <v>289</v>
      </c>
      <c r="G555" s="33">
        <v>1371125.13</v>
      </c>
      <c r="H555" s="33">
        <v>1371125.13</v>
      </c>
      <c r="I555" s="33">
        <v>23865</v>
      </c>
      <c r="J555" s="33">
        <v>2422</v>
      </c>
      <c r="K555" s="33">
        <v>26300</v>
      </c>
      <c r="L555" s="33">
        <v>1</v>
      </c>
      <c r="M555" s="33">
        <v>1</v>
      </c>
      <c r="N555" s="33">
        <v>1200395.24</v>
      </c>
      <c r="O555" s="33">
        <v>5914.5</v>
      </c>
      <c r="P555" s="33">
        <v>10332</v>
      </c>
    </row>
    <row r="556" spans="1:16">
      <c r="A556" s="27" t="s">
        <v>323</v>
      </c>
      <c r="B556" s="31">
        <v>202605</v>
      </c>
      <c r="C556" s="27" t="s">
        <v>59</v>
      </c>
      <c r="D556" s="27" t="s">
        <v>211</v>
      </c>
      <c r="E556" s="27" t="s">
        <v>36</v>
      </c>
      <c r="F556" s="27" t="s">
        <v>289</v>
      </c>
      <c r="G556" s="33">
        <v>1418538.29</v>
      </c>
      <c r="H556" s="33">
        <v>1418538.29</v>
      </c>
      <c r="I556" s="33">
        <v>25114</v>
      </c>
      <c r="J556" s="33">
        <v>1997</v>
      </c>
      <c r="K556" s="33">
        <v>26300</v>
      </c>
      <c r="L556" s="33">
        <v>1</v>
      </c>
      <c r="M556" s="33">
        <v>1</v>
      </c>
      <c r="N556" s="33">
        <v>1315941.99</v>
      </c>
      <c r="O556" s="33">
        <v>6745.9</v>
      </c>
      <c r="P556" s="33">
        <v>11025</v>
      </c>
    </row>
    <row r="557" spans="1:16">
      <c r="A557" s="27" t="s">
        <v>323</v>
      </c>
      <c r="B557" s="31">
        <v>202606</v>
      </c>
      <c r="C557" s="27" t="s">
        <v>59</v>
      </c>
      <c r="D557" s="27" t="s">
        <v>211</v>
      </c>
      <c r="E557" s="27" t="s">
        <v>36</v>
      </c>
      <c r="F557" s="27" t="s">
        <v>289</v>
      </c>
      <c r="G557" s="33">
        <v>1445313.76</v>
      </c>
      <c r="H557" s="33">
        <v>1445313.76</v>
      </c>
      <c r="I557" s="33">
        <v>25007</v>
      </c>
      <c r="J557" s="33">
        <v>2342</v>
      </c>
      <c r="K557" s="33">
        <v>26300</v>
      </c>
      <c r="L557" s="33">
        <v>1</v>
      </c>
      <c r="M557" s="33">
        <v>1</v>
      </c>
      <c r="N557" s="33">
        <v>1286787.42</v>
      </c>
      <c r="O557" s="33">
        <v>6030</v>
      </c>
      <c r="P557" s="33">
        <v>11260</v>
      </c>
    </row>
    <row r="558" spans="1:16">
      <c r="A558" s="27" t="s">
        <v>323</v>
      </c>
      <c r="B558" s="31">
        <v>202607</v>
      </c>
      <c r="C558" s="27" t="s">
        <v>59</v>
      </c>
      <c r="D558" s="27" t="s">
        <v>211</v>
      </c>
      <c r="E558" s="27" t="s">
        <v>36</v>
      </c>
      <c r="F558" s="27" t="s">
        <v>289</v>
      </c>
      <c r="G558" s="33">
        <v>1248757.08</v>
      </c>
      <c r="H558" s="33">
        <v>1248757.08</v>
      </c>
      <c r="I558" s="33">
        <v>21152</v>
      </c>
      <c r="J558" s="33">
        <v>2059</v>
      </c>
      <c r="K558" s="33">
        <v>26300</v>
      </c>
      <c r="L558" s="33">
        <v>1</v>
      </c>
      <c r="M558" s="33">
        <v>1</v>
      </c>
      <c r="N558" s="33">
        <v>1145152.6</v>
      </c>
      <c r="O558" s="33">
        <v>6275</v>
      </c>
      <c r="P558" s="33">
        <v>9647</v>
      </c>
    </row>
    <row r="559" spans="1:16">
      <c r="A559" s="27" t="s">
        <v>325</v>
      </c>
      <c r="B559" s="31">
        <v>202408</v>
      </c>
      <c r="C559" s="27" t="s">
        <v>59</v>
      </c>
      <c r="D559" s="27" t="s">
        <v>211</v>
      </c>
      <c r="E559" s="27" t="s">
        <v>36</v>
      </c>
      <c r="F559" s="27" t="s">
        <v>257</v>
      </c>
      <c r="G559" s="33">
        <v>194853.13</v>
      </c>
      <c r="H559" s="33">
        <v>0</v>
      </c>
      <c r="I559" s="33">
        <v>5108</v>
      </c>
      <c r="J559" s="33">
        <v>357</v>
      </c>
      <c r="K559" s="33">
        <v>6500</v>
      </c>
      <c r="L559" s="33">
        <v>1</v>
      </c>
      <c r="M559" s="33">
        <v>0</v>
      </c>
      <c r="N559" s="33">
        <v>229348.03</v>
      </c>
      <c r="O559" s="33">
        <v>1013.4</v>
      </c>
      <c r="P559" s="33">
        <v>2049</v>
      </c>
    </row>
    <row r="560" spans="1:16">
      <c r="A560" s="27" t="s">
        <v>325</v>
      </c>
      <c r="B560" s="31">
        <v>202409</v>
      </c>
      <c r="C560" s="27" t="s">
        <v>59</v>
      </c>
      <c r="D560" s="27" t="s">
        <v>211</v>
      </c>
      <c r="E560" s="27" t="s">
        <v>36</v>
      </c>
      <c r="F560" s="27" t="s">
        <v>257</v>
      </c>
      <c r="G560" s="33">
        <v>175066.01</v>
      </c>
      <c r="H560" s="33">
        <v>0</v>
      </c>
      <c r="I560" s="33">
        <v>4311</v>
      </c>
      <c r="J560" s="33">
        <v>357</v>
      </c>
      <c r="K560" s="33">
        <v>6500</v>
      </c>
      <c r="L560" s="33">
        <v>1</v>
      </c>
      <c r="M560" s="33">
        <v>0</v>
      </c>
      <c r="N560" s="33">
        <v>220724.74</v>
      </c>
      <c r="O560" s="33">
        <v>976.2</v>
      </c>
      <c r="P560" s="33">
        <v>1766</v>
      </c>
    </row>
    <row r="561" spans="1:16">
      <c r="A561" s="27" t="s">
        <v>325</v>
      </c>
      <c r="B561" s="31">
        <v>202410</v>
      </c>
      <c r="C561" s="27" t="s">
        <v>59</v>
      </c>
      <c r="D561" s="27" t="s">
        <v>211</v>
      </c>
      <c r="E561" s="27" t="s">
        <v>36</v>
      </c>
      <c r="F561" s="27" t="s">
        <v>257</v>
      </c>
      <c r="G561" s="33">
        <v>198302.16</v>
      </c>
      <c r="H561" s="33">
        <v>0</v>
      </c>
      <c r="I561" s="33">
        <v>5111</v>
      </c>
      <c r="J561" s="33">
        <v>404</v>
      </c>
      <c r="K561" s="33">
        <v>6500</v>
      </c>
      <c r="L561" s="33">
        <v>1</v>
      </c>
      <c r="M561" s="33">
        <v>0</v>
      </c>
      <c r="N561" s="33">
        <v>242669.18</v>
      </c>
      <c r="O561" s="33">
        <v>1035</v>
      </c>
      <c r="P561" s="33">
        <v>2045</v>
      </c>
    </row>
    <row r="562" spans="1:16">
      <c r="A562" s="27" t="s">
        <v>325</v>
      </c>
      <c r="B562" s="31">
        <v>202411</v>
      </c>
      <c r="C562" s="27" t="s">
        <v>59</v>
      </c>
      <c r="D562" s="27" t="s">
        <v>211</v>
      </c>
      <c r="E562" s="27" t="s">
        <v>36</v>
      </c>
      <c r="F562" s="27" t="s">
        <v>257</v>
      </c>
      <c r="G562" s="33">
        <v>248578.76</v>
      </c>
      <c r="H562" s="33">
        <v>0</v>
      </c>
      <c r="I562" s="33">
        <v>5899</v>
      </c>
      <c r="J562" s="33">
        <v>391</v>
      </c>
      <c r="K562" s="33">
        <v>6500</v>
      </c>
      <c r="L562" s="33">
        <v>1</v>
      </c>
      <c r="M562" s="33">
        <v>0</v>
      </c>
      <c r="N562" s="33">
        <v>293125.3</v>
      </c>
      <c r="O562" s="33">
        <v>1573.7</v>
      </c>
      <c r="P562" s="33">
        <v>2471</v>
      </c>
    </row>
    <row r="563" spans="1:16">
      <c r="A563" s="27" t="s">
        <v>325</v>
      </c>
      <c r="B563" s="31">
        <v>202412</v>
      </c>
      <c r="C563" s="27" t="s">
        <v>59</v>
      </c>
      <c r="D563" s="27" t="s">
        <v>211</v>
      </c>
      <c r="E563" s="27" t="s">
        <v>36</v>
      </c>
      <c r="F563" s="27" t="s">
        <v>257</v>
      </c>
      <c r="G563" s="33">
        <v>296355.55</v>
      </c>
      <c r="H563" s="33">
        <v>0</v>
      </c>
      <c r="I563" s="33">
        <v>8025</v>
      </c>
      <c r="J563" s="33">
        <v>655</v>
      </c>
      <c r="K563" s="33">
        <v>6500</v>
      </c>
      <c r="L563" s="33">
        <v>1</v>
      </c>
      <c r="M563" s="33">
        <v>0</v>
      </c>
      <c r="N563" s="33">
        <v>336801.64</v>
      </c>
      <c r="O563" s="33">
        <v>1704.9</v>
      </c>
      <c r="P563" s="33">
        <v>3300</v>
      </c>
    </row>
    <row r="564" spans="1:16">
      <c r="A564" s="27" t="s">
        <v>325</v>
      </c>
      <c r="B564" s="31">
        <v>202501</v>
      </c>
      <c r="C564" s="27" t="s">
        <v>59</v>
      </c>
      <c r="D564" s="27" t="s">
        <v>211</v>
      </c>
      <c r="E564" s="27" t="s">
        <v>36</v>
      </c>
      <c r="F564" s="27" t="s">
        <v>257</v>
      </c>
      <c r="G564" s="33">
        <v>149652.66</v>
      </c>
      <c r="H564" s="33">
        <v>0</v>
      </c>
      <c r="I564" s="33">
        <v>4013</v>
      </c>
      <c r="J564" s="33">
        <v>290</v>
      </c>
      <c r="K564" s="33">
        <v>6500</v>
      </c>
      <c r="L564" s="33">
        <v>1</v>
      </c>
      <c r="M564" s="33">
        <v>0</v>
      </c>
      <c r="N564" s="33">
        <v>171345.45</v>
      </c>
      <c r="O564" s="33">
        <v>828.1</v>
      </c>
      <c r="P564" s="33">
        <v>1543</v>
      </c>
    </row>
    <row r="565" spans="1:16">
      <c r="A565" s="27" t="s">
        <v>325</v>
      </c>
      <c r="B565" s="31">
        <v>202502</v>
      </c>
      <c r="C565" s="27" t="s">
        <v>59</v>
      </c>
      <c r="D565" s="27" t="s">
        <v>211</v>
      </c>
      <c r="E565" s="27" t="s">
        <v>36</v>
      </c>
      <c r="F565" s="27" t="s">
        <v>257</v>
      </c>
      <c r="G565" s="33">
        <v>154719.3</v>
      </c>
      <c r="H565" s="33">
        <v>0</v>
      </c>
      <c r="I565" s="33">
        <v>3983</v>
      </c>
      <c r="J565" s="33">
        <v>292</v>
      </c>
      <c r="K565" s="33">
        <v>6500</v>
      </c>
      <c r="L565" s="33">
        <v>1</v>
      </c>
      <c r="M565" s="33">
        <v>0</v>
      </c>
      <c r="N565" s="33">
        <v>176695.72</v>
      </c>
      <c r="O565" s="33">
        <v>916</v>
      </c>
      <c r="P565" s="33">
        <v>1610</v>
      </c>
    </row>
    <row r="566" spans="1:16">
      <c r="A566" s="27" t="s">
        <v>325</v>
      </c>
      <c r="B566" s="31">
        <v>202503</v>
      </c>
      <c r="C566" s="27" t="s">
        <v>59</v>
      </c>
      <c r="D566" s="27" t="s">
        <v>211</v>
      </c>
      <c r="E566" s="27" t="s">
        <v>36</v>
      </c>
      <c r="F566" s="27" t="s">
        <v>257</v>
      </c>
      <c r="G566" s="33">
        <v>178203.59</v>
      </c>
      <c r="H566" s="33">
        <v>0</v>
      </c>
      <c r="I566" s="33">
        <v>4969</v>
      </c>
      <c r="J566" s="33">
        <v>342</v>
      </c>
      <c r="K566" s="33">
        <v>6500</v>
      </c>
      <c r="L566" s="33">
        <v>1</v>
      </c>
      <c r="M566" s="33">
        <v>0</v>
      </c>
      <c r="N566" s="33">
        <v>220412.57</v>
      </c>
      <c r="O566" s="33">
        <v>985.3</v>
      </c>
      <c r="P566" s="33">
        <v>2046</v>
      </c>
    </row>
    <row r="567" spans="1:16">
      <c r="A567" s="27" t="s">
        <v>325</v>
      </c>
      <c r="B567" s="31">
        <v>202504</v>
      </c>
      <c r="C567" s="27" t="s">
        <v>59</v>
      </c>
      <c r="D567" s="27" t="s">
        <v>211</v>
      </c>
      <c r="E567" s="27" t="s">
        <v>36</v>
      </c>
      <c r="F567" s="27" t="s">
        <v>257</v>
      </c>
      <c r="G567" s="33">
        <v>220848.64</v>
      </c>
      <c r="H567" s="33">
        <v>0</v>
      </c>
      <c r="I567" s="33">
        <v>5520</v>
      </c>
      <c r="J567" s="33">
        <v>470</v>
      </c>
      <c r="K567" s="33">
        <v>6500</v>
      </c>
      <c r="L567" s="33">
        <v>1</v>
      </c>
      <c r="M567" s="33">
        <v>0</v>
      </c>
      <c r="N567" s="33">
        <v>259613.05</v>
      </c>
      <c r="O567" s="33">
        <v>1147.6</v>
      </c>
      <c r="P567" s="33">
        <v>2164</v>
      </c>
    </row>
    <row r="568" spans="1:16">
      <c r="A568" s="27" t="s">
        <v>325</v>
      </c>
      <c r="B568" s="31">
        <v>202505</v>
      </c>
      <c r="C568" s="27" t="s">
        <v>59</v>
      </c>
      <c r="D568" s="27" t="s">
        <v>211</v>
      </c>
      <c r="E568" s="27" t="s">
        <v>36</v>
      </c>
      <c r="F568" s="27" t="s">
        <v>257</v>
      </c>
      <c r="G568" s="33">
        <v>255264.82</v>
      </c>
      <c r="H568" s="33">
        <v>0</v>
      </c>
      <c r="I568" s="33">
        <v>6329</v>
      </c>
      <c r="J568" s="33">
        <v>423</v>
      </c>
      <c r="K568" s="33">
        <v>6500</v>
      </c>
      <c r="L568" s="33">
        <v>1</v>
      </c>
      <c r="M568" s="33">
        <v>0</v>
      </c>
      <c r="N568" s="33">
        <v>284602.69</v>
      </c>
      <c r="O568" s="33">
        <v>1415.5</v>
      </c>
      <c r="P568" s="33">
        <v>2585</v>
      </c>
    </row>
    <row r="569" spans="1:16">
      <c r="A569" s="27" t="s">
        <v>325</v>
      </c>
      <c r="B569" s="31">
        <v>202506</v>
      </c>
      <c r="C569" s="27" t="s">
        <v>59</v>
      </c>
      <c r="D569" s="27" t="s">
        <v>211</v>
      </c>
      <c r="E569" s="27" t="s">
        <v>36</v>
      </c>
      <c r="F569" s="27" t="s">
        <v>257</v>
      </c>
      <c r="G569" s="33">
        <v>250008.97</v>
      </c>
      <c r="H569" s="33">
        <v>250008.97</v>
      </c>
      <c r="I569" s="33">
        <v>5925</v>
      </c>
      <c r="J569" s="33">
        <v>505</v>
      </c>
      <c r="K569" s="33">
        <v>6500</v>
      </c>
      <c r="L569" s="33">
        <v>1</v>
      </c>
      <c r="M569" s="33">
        <v>1</v>
      </c>
      <c r="N569" s="33">
        <v>278297.34</v>
      </c>
      <c r="O569" s="33">
        <v>1433.2</v>
      </c>
      <c r="P569" s="33">
        <v>2498</v>
      </c>
    </row>
    <row r="570" spans="1:16">
      <c r="A570" s="27" t="s">
        <v>325</v>
      </c>
      <c r="B570" s="31">
        <v>202507</v>
      </c>
      <c r="C570" s="27" t="s">
        <v>59</v>
      </c>
      <c r="D570" s="27" t="s">
        <v>211</v>
      </c>
      <c r="E570" s="27" t="s">
        <v>36</v>
      </c>
      <c r="F570" s="27" t="s">
        <v>257</v>
      </c>
      <c r="G570" s="33">
        <v>202700.98</v>
      </c>
      <c r="H570" s="33">
        <v>202700.98</v>
      </c>
      <c r="I570" s="33">
        <v>5276</v>
      </c>
      <c r="J570" s="33">
        <v>339</v>
      </c>
      <c r="K570" s="33">
        <v>6500</v>
      </c>
      <c r="L570" s="33">
        <v>1</v>
      </c>
      <c r="M570" s="33">
        <v>1</v>
      </c>
      <c r="N570" s="33">
        <v>247665.56</v>
      </c>
      <c r="O570" s="33">
        <v>1229.2</v>
      </c>
      <c r="P570" s="33">
        <v>2133</v>
      </c>
    </row>
    <row r="571" spans="1:16">
      <c r="A571" s="27" t="s">
        <v>325</v>
      </c>
      <c r="B571" s="31">
        <v>202508</v>
      </c>
      <c r="C571" s="27" t="s">
        <v>59</v>
      </c>
      <c r="D571" s="27" t="s">
        <v>211</v>
      </c>
      <c r="E571" s="27" t="s">
        <v>36</v>
      </c>
      <c r="F571" s="27" t="s">
        <v>257</v>
      </c>
      <c r="G571" s="33">
        <v>199863.35</v>
      </c>
      <c r="H571" s="33">
        <v>199863.35</v>
      </c>
      <c r="I571" s="33">
        <v>4681</v>
      </c>
      <c r="J571" s="33">
        <v>411</v>
      </c>
      <c r="K571" s="33">
        <v>6500</v>
      </c>
      <c r="L571" s="33">
        <v>1</v>
      </c>
      <c r="M571" s="33">
        <v>1</v>
      </c>
      <c r="N571" s="33">
        <v>238751.3</v>
      </c>
      <c r="O571" s="33">
        <v>1103.6</v>
      </c>
      <c r="P571" s="33">
        <v>1954</v>
      </c>
    </row>
    <row r="572" spans="1:16">
      <c r="A572" s="27" t="s">
        <v>325</v>
      </c>
      <c r="B572" s="31">
        <v>202509</v>
      </c>
      <c r="C572" s="27" t="s">
        <v>59</v>
      </c>
      <c r="D572" s="27" t="s">
        <v>211</v>
      </c>
      <c r="E572" s="27" t="s">
        <v>36</v>
      </c>
      <c r="F572" s="27" t="s">
        <v>257</v>
      </c>
      <c r="G572" s="33">
        <v>190606.5</v>
      </c>
      <c r="H572" s="33">
        <v>190606.5</v>
      </c>
      <c r="I572" s="33">
        <v>4910</v>
      </c>
      <c r="J572" s="33">
        <v>353</v>
      </c>
      <c r="K572" s="33">
        <v>6500</v>
      </c>
      <c r="L572" s="33">
        <v>1</v>
      </c>
      <c r="M572" s="33">
        <v>1</v>
      </c>
      <c r="N572" s="33">
        <v>229774.46</v>
      </c>
      <c r="O572" s="33">
        <v>1039.9</v>
      </c>
      <c r="P572" s="33">
        <v>1967</v>
      </c>
    </row>
    <row r="573" spans="1:16">
      <c r="A573" s="27" t="s">
        <v>325</v>
      </c>
      <c r="B573" s="31">
        <v>202510</v>
      </c>
      <c r="C573" s="27" t="s">
        <v>59</v>
      </c>
      <c r="D573" s="27" t="s">
        <v>211</v>
      </c>
      <c r="E573" s="27" t="s">
        <v>36</v>
      </c>
      <c r="F573" s="27" t="s">
        <v>257</v>
      </c>
      <c r="G573" s="33">
        <v>211887.53</v>
      </c>
      <c r="H573" s="33">
        <v>211887.53</v>
      </c>
      <c r="I573" s="33">
        <v>5449</v>
      </c>
      <c r="J573" s="33">
        <v>399</v>
      </c>
      <c r="K573" s="33">
        <v>6500</v>
      </c>
      <c r="L573" s="33">
        <v>1</v>
      </c>
      <c r="M573" s="33">
        <v>1</v>
      </c>
      <c r="N573" s="33">
        <v>252618.61</v>
      </c>
      <c r="O573" s="33">
        <v>1293.5</v>
      </c>
      <c r="P573" s="33">
        <v>2310</v>
      </c>
    </row>
    <row r="574" spans="1:16">
      <c r="A574" s="27" t="s">
        <v>325</v>
      </c>
      <c r="B574" s="31">
        <v>202511</v>
      </c>
      <c r="C574" s="27" t="s">
        <v>59</v>
      </c>
      <c r="D574" s="27" t="s">
        <v>211</v>
      </c>
      <c r="E574" s="27" t="s">
        <v>36</v>
      </c>
      <c r="F574" s="27" t="s">
        <v>257</v>
      </c>
      <c r="G574" s="33">
        <v>249477.39</v>
      </c>
      <c r="H574" s="33">
        <v>249477.39</v>
      </c>
      <c r="I574" s="33">
        <v>6772</v>
      </c>
      <c r="J574" s="33">
        <v>518</v>
      </c>
      <c r="K574" s="33">
        <v>6500</v>
      </c>
      <c r="L574" s="33">
        <v>1</v>
      </c>
      <c r="M574" s="33">
        <v>1</v>
      </c>
      <c r="N574" s="33">
        <v>305143.44</v>
      </c>
      <c r="O574" s="33">
        <v>1240.5</v>
      </c>
      <c r="P574" s="33">
        <v>2728</v>
      </c>
    </row>
    <row r="575" spans="1:16">
      <c r="A575" s="27" t="s">
        <v>325</v>
      </c>
      <c r="B575" s="31">
        <v>202512</v>
      </c>
      <c r="C575" s="27" t="s">
        <v>59</v>
      </c>
      <c r="D575" s="27" t="s">
        <v>211</v>
      </c>
      <c r="E575" s="27" t="s">
        <v>36</v>
      </c>
      <c r="F575" s="27" t="s">
        <v>257</v>
      </c>
      <c r="G575" s="33">
        <v>322660.49</v>
      </c>
      <c r="H575" s="33">
        <v>322660.49</v>
      </c>
      <c r="I575" s="33">
        <v>7869</v>
      </c>
      <c r="J575" s="33">
        <v>624</v>
      </c>
      <c r="K575" s="33">
        <v>6500</v>
      </c>
      <c r="L575" s="33">
        <v>1</v>
      </c>
      <c r="M575" s="33">
        <v>1</v>
      </c>
      <c r="N575" s="33">
        <v>350610.5</v>
      </c>
      <c r="O575" s="33">
        <v>1731.2</v>
      </c>
      <c r="P575" s="33">
        <v>3270</v>
      </c>
    </row>
    <row r="576" spans="1:16">
      <c r="A576" s="27" t="s">
        <v>325</v>
      </c>
      <c r="B576" s="31">
        <v>202601</v>
      </c>
      <c r="C576" s="27" t="s">
        <v>59</v>
      </c>
      <c r="D576" s="27" t="s">
        <v>211</v>
      </c>
      <c r="E576" s="27" t="s">
        <v>36</v>
      </c>
      <c r="F576" s="27" t="s">
        <v>257</v>
      </c>
      <c r="G576" s="33">
        <v>152852.78</v>
      </c>
      <c r="H576" s="33">
        <v>152852.78</v>
      </c>
      <c r="I576" s="33">
        <v>3902</v>
      </c>
      <c r="J576" s="33">
        <v>334</v>
      </c>
      <c r="K576" s="33">
        <v>6500</v>
      </c>
      <c r="L576" s="33">
        <v>1</v>
      </c>
      <c r="M576" s="33">
        <v>1</v>
      </c>
      <c r="N576" s="33">
        <v>178370.61</v>
      </c>
      <c r="O576" s="33">
        <v>948.1</v>
      </c>
      <c r="P576" s="33">
        <v>1544</v>
      </c>
    </row>
    <row r="577" spans="1:16">
      <c r="A577" s="27" t="s">
        <v>325</v>
      </c>
      <c r="B577" s="31">
        <v>202602</v>
      </c>
      <c r="C577" s="27" t="s">
        <v>59</v>
      </c>
      <c r="D577" s="27" t="s">
        <v>211</v>
      </c>
      <c r="E577" s="27" t="s">
        <v>36</v>
      </c>
      <c r="F577" s="27" t="s">
        <v>257</v>
      </c>
      <c r="G577" s="33">
        <v>157312.72</v>
      </c>
      <c r="H577" s="33">
        <v>157312.72</v>
      </c>
      <c r="I577" s="33">
        <v>4056</v>
      </c>
      <c r="J577" s="33">
        <v>278</v>
      </c>
      <c r="K577" s="33">
        <v>6500</v>
      </c>
      <c r="L577" s="33">
        <v>1</v>
      </c>
      <c r="M577" s="33">
        <v>1</v>
      </c>
      <c r="N577" s="33">
        <v>183940.24</v>
      </c>
      <c r="O577" s="33">
        <v>904.6</v>
      </c>
      <c r="P577" s="33">
        <v>1657</v>
      </c>
    </row>
    <row r="578" spans="1:16">
      <c r="A578" s="27" t="s">
        <v>325</v>
      </c>
      <c r="B578" s="31">
        <v>202603</v>
      </c>
      <c r="C578" s="27" t="s">
        <v>59</v>
      </c>
      <c r="D578" s="27" t="s">
        <v>211</v>
      </c>
      <c r="E578" s="27" t="s">
        <v>36</v>
      </c>
      <c r="F578" s="27" t="s">
        <v>257</v>
      </c>
      <c r="G578" s="33">
        <v>169237.22</v>
      </c>
      <c r="H578" s="33">
        <v>169237.22</v>
      </c>
      <c r="I578" s="33">
        <v>4489</v>
      </c>
      <c r="J578" s="33">
        <v>355</v>
      </c>
      <c r="K578" s="33">
        <v>6500</v>
      </c>
      <c r="L578" s="33">
        <v>1</v>
      </c>
      <c r="M578" s="33">
        <v>1</v>
      </c>
      <c r="N578" s="33">
        <v>229449.49</v>
      </c>
      <c r="O578" s="33">
        <v>959.6</v>
      </c>
      <c r="P578" s="33">
        <v>1767</v>
      </c>
    </row>
    <row r="579" spans="1:16">
      <c r="A579" s="27" t="s">
        <v>325</v>
      </c>
      <c r="B579" s="31">
        <v>202604</v>
      </c>
      <c r="C579" s="27" t="s">
        <v>59</v>
      </c>
      <c r="D579" s="27" t="s">
        <v>211</v>
      </c>
      <c r="E579" s="27" t="s">
        <v>36</v>
      </c>
      <c r="F579" s="27" t="s">
        <v>257</v>
      </c>
      <c r="G579" s="33">
        <v>231530.38</v>
      </c>
      <c r="H579" s="33">
        <v>231530.38</v>
      </c>
      <c r="I579" s="33">
        <v>6365</v>
      </c>
      <c r="J579" s="33">
        <v>539</v>
      </c>
      <c r="K579" s="33">
        <v>6500</v>
      </c>
      <c r="L579" s="33">
        <v>1</v>
      </c>
      <c r="M579" s="33">
        <v>1</v>
      </c>
      <c r="N579" s="33">
        <v>270257.18</v>
      </c>
      <c r="O579" s="33">
        <v>1404.5</v>
      </c>
      <c r="P579" s="33">
        <v>2650</v>
      </c>
    </row>
    <row r="580" spans="1:16">
      <c r="A580" s="27" t="s">
        <v>325</v>
      </c>
      <c r="B580" s="31">
        <v>202605</v>
      </c>
      <c r="C580" s="27" t="s">
        <v>59</v>
      </c>
      <c r="D580" s="27" t="s">
        <v>211</v>
      </c>
      <c r="E580" s="27" t="s">
        <v>36</v>
      </c>
      <c r="F580" s="27" t="s">
        <v>257</v>
      </c>
      <c r="G580" s="33">
        <v>248199.46</v>
      </c>
      <c r="H580" s="33">
        <v>248199.46</v>
      </c>
      <c r="I580" s="33">
        <v>6053</v>
      </c>
      <c r="J580" s="33">
        <v>457</v>
      </c>
      <c r="K580" s="33">
        <v>6500</v>
      </c>
      <c r="L580" s="33">
        <v>1</v>
      </c>
      <c r="M580" s="33">
        <v>1</v>
      </c>
      <c r="N580" s="33">
        <v>296271.4</v>
      </c>
      <c r="O580" s="33">
        <v>1468.6</v>
      </c>
      <c r="P580" s="33">
        <v>2601</v>
      </c>
    </row>
    <row r="581" spans="1:16">
      <c r="A581" s="27" t="s">
        <v>325</v>
      </c>
      <c r="B581" s="31">
        <v>202606</v>
      </c>
      <c r="C581" s="27" t="s">
        <v>59</v>
      </c>
      <c r="D581" s="27" t="s">
        <v>211</v>
      </c>
      <c r="E581" s="27" t="s">
        <v>36</v>
      </c>
      <c r="F581" s="27" t="s">
        <v>257</v>
      </c>
      <c r="G581" s="33">
        <v>248763.79</v>
      </c>
      <c r="H581" s="33">
        <v>248763.79</v>
      </c>
      <c r="I581" s="33">
        <v>6418</v>
      </c>
      <c r="J581" s="33">
        <v>557</v>
      </c>
      <c r="K581" s="33">
        <v>6500</v>
      </c>
      <c r="L581" s="33">
        <v>1</v>
      </c>
      <c r="M581" s="33">
        <v>1</v>
      </c>
      <c r="N581" s="33">
        <v>289707.53</v>
      </c>
      <c r="O581" s="33">
        <v>1311.3</v>
      </c>
      <c r="P581" s="33">
        <v>2725</v>
      </c>
    </row>
    <row r="582" spans="1:16">
      <c r="A582" s="27" t="s">
        <v>325</v>
      </c>
      <c r="B582" s="31">
        <v>202607</v>
      </c>
      <c r="C582" s="27" t="s">
        <v>59</v>
      </c>
      <c r="D582" s="27" t="s">
        <v>211</v>
      </c>
      <c r="E582" s="27" t="s">
        <v>36</v>
      </c>
      <c r="F582" s="27" t="s">
        <v>257</v>
      </c>
      <c r="G582" s="33">
        <v>189013.02</v>
      </c>
      <c r="H582" s="33">
        <v>189013.02</v>
      </c>
      <c r="I582" s="33">
        <v>4892</v>
      </c>
      <c r="J582" s="33">
        <v>407</v>
      </c>
      <c r="K582" s="33">
        <v>6500</v>
      </c>
      <c r="L582" s="33">
        <v>1</v>
      </c>
      <c r="M582" s="33">
        <v>1</v>
      </c>
      <c r="N582" s="33">
        <v>257819.84</v>
      </c>
      <c r="O582" s="33">
        <v>1116.2</v>
      </c>
      <c r="P582" s="33">
        <v>1949</v>
      </c>
    </row>
    <row r="583" spans="1:16">
      <c r="A583" s="27" t="s">
        <v>328</v>
      </c>
      <c r="B583" s="31">
        <v>202408</v>
      </c>
      <c r="C583" s="27" t="s">
        <v>59</v>
      </c>
      <c r="D583" s="27" t="s">
        <v>211</v>
      </c>
      <c r="E583" s="27" t="s">
        <v>36</v>
      </c>
      <c r="F583" s="27" t="s">
        <v>257</v>
      </c>
      <c r="G583" s="33">
        <v>270342.87</v>
      </c>
      <c r="H583" s="33">
        <v>270342.87</v>
      </c>
      <c r="I583" s="33">
        <v>6856</v>
      </c>
      <c r="J583" s="33">
        <v>515</v>
      </c>
      <c r="K583" s="33">
        <v>8600</v>
      </c>
      <c r="L583" s="33">
        <v>1</v>
      </c>
      <c r="M583" s="33">
        <v>1</v>
      </c>
      <c r="N583" s="33">
        <v>274816.68</v>
      </c>
      <c r="O583" s="33">
        <v>1465.5</v>
      </c>
      <c r="P583" s="33">
        <v>2787</v>
      </c>
    </row>
    <row r="584" spans="1:16">
      <c r="A584" s="27" t="s">
        <v>328</v>
      </c>
      <c r="B584" s="31">
        <v>202409</v>
      </c>
      <c r="C584" s="27" t="s">
        <v>59</v>
      </c>
      <c r="D584" s="27" t="s">
        <v>211</v>
      </c>
      <c r="E584" s="27" t="s">
        <v>36</v>
      </c>
      <c r="F584" s="27" t="s">
        <v>257</v>
      </c>
      <c r="G584" s="33">
        <v>262305.68</v>
      </c>
      <c r="H584" s="33">
        <v>262305.68</v>
      </c>
      <c r="I584" s="33">
        <v>6997</v>
      </c>
      <c r="J584" s="33">
        <v>501</v>
      </c>
      <c r="K584" s="33">
        <v>8600</v>
      </c>
      <c r="L584" s="33">
        <v>1</v>
      </c>
      <c r="M584" s="33">
        <v>1</v>
      </c>
      <c r="N584" s="33">
        <v>264483.81</v>
      </c>
      <c r="O584" s="33">
        <v>1356.8</v>
      </c>
      <c r="P584" s="33">
        <v>2784</v>
      </c>
    </row>
    <row r="585" spans="1:16">
      <c r="A585" s="27" t="s">
        <v>328</v>
      </c>
      <c r="B585" s="31">
        <v>202410</v>
      </c>
      <c r="C585" s="27" t="s">
        <v>59</v>
      </c>
      <c r="D585" s="27" t="s">
        <v>211</v>
      </c>
      <c r="E585" s="27" t="s">
        <v>36</v>
      </c>
      <c r="F585" s="27" t="s">
        <v>257</v>
      </c>
      <c r="G585" s="33">
        <v>267447.2</v>
      </c>
      <c r="H585" s="33">
        <v>267447.2</v>
      </c>
      <c r="I585" s="33">
        <v>6326</v>
      </c>
      <c r="J585" s="33">
        <v>502</v>
      </c>
      <c r="K585" s="33">
        <v>8600</v>
      </c>
      <c r="L585" s="33">
        <v>1</v>
      </c>
      <c r="M585" s="33">
        <v>1</v>
      </c>
      <c r="N585" s="33">
        <v>290778.77</v>
      </c>
      <c r="O585" s="33">
        <v>1667.2</v>
      </c>
      <c r="P585" s="33">
        <v>2731</v>
      </c>
    </row>
    <row r="586" spans="1:16">
      <c r="A586" s="27" t="s">
        <v>328</v>
      </c>
      <c r="B586" s="31">
        <v>202411</v>
      </c>
      <c r="C586" s="27" t="s">
        <v>59</v>
      </c>
      <c r="D586" s="27" t="s">
        <v>211</v>
      </c>
      <c r="E586" s="27" t="s">
        <v>36</v>
      </c>
      <c r="F586" s="27" t="s">
        <v>257</v>
      </c>
      <c r="G586" s="33">
        <v>340658.12</v>
      </c>
      <c r="H586" s="33">
        <v>340658.12</v>
      </c>
      <c r="I586" s="33">
        <v>8573</v>
      </c>
      <c r="J586" s="33">
        <v>661</v>
      </c>
      <c r="K586" s="33">
        <v>8600</v>
      </c>
      <c r="L586" s="33">
        <v>1</v>
      </c>
      <c r="M586" s="33">
        <v>1</v>
      </c>
      <c r="N586" s="33">
        <v>351237.91</v>
      </c>
      <c r="O586" s="33">
        <v>2043.6</v>
      </c>
      <c r="P586" s="33">
        <v>3587</v>
      </c>
    </row>
    <row r="587" spans="1:16">
      <c r="A587" s="27" t="s">
        <v>328</v>
      </c>
      <c r="B587" s="31">
        <v>202412</v>
      </c>
      <c r="C587" s="27" t="s">
        <v>59</v>
      </c>
      <c r="D587" s="27" t="s">
        <v>211</v>
      </c>
      <c r="E587" s="27" t="s">
        <v>36</v>
      </c>
      <c r="F587" s="27" t="s">
        <v>257</v>
      </c>
      <c r="G587" s="33">
        <v>363647.88</v>
      </c>
      <c r="H587" s="33">
        <v>363647.88</v>
      </c>
      <c r="I587" s="33">
        <v>9728</v>
      </c>
      <c r="J587" s="33">
        <v>686</v>
      </c>
      <c r="K587" s="33">
        <v>8600</v>
      </c>
      <c r="L587" s="33">
        <v>1</v>
      </c>
      <c r="M587" s="33">
        <v>1</v>
      </c>
      <c r="N587" s="33">
        <v>403573.16</v>
      </c>
      <c r="O587" s="33">
        <v>2316.3</v>
      </c>
      <c r="P587" s="33">
        <v>3833</v>
      </c>
    </row>
    <row r="588" spans="1:16">
      <c r="A588" s="27" t="s">
        <v>328</v>
      </c>
      <c r="B588" s="31">
        <v>202501</v>
      </c>
      <c r="C588" s="27" t="s">
        <v>59</v>
      </c>
      <c r="D588" s="27" t="s">
        <v>211</v>
      </c>
      <c r="E588" s="27" t="s">
        <v>36</v>
      </c>
      <c r="F588" s="27" t="s">
        <v>257</v>
      </c>
      <c r="G588" s="33">
        <v>182997.38</v>
      </c>
      <c r="H588" s="33">
        <v>182997.38</v>
      </c>
      <c r="I588" s="33">
        <v>4591</v>
      </c>
      <c r="J588" s="33">
        <v>372</v>
      </c>
      <c r="K588" s="33">
        <v>8600</v>
      </c>
      <c r="L588" s="33">
        <v>1</v>
      </c>
      <c r="M588" s="33">
        <v>1</v>
      </c>
      <c r="N588" s="33">
        <v>205314.99</v>
      </c>
      <c r="O588" s="33">
        <v>1066.8</v>
      </c>
      <c r="P588" s="33">
        <v>1895</v>
      </c>
    </row>
    <row r="589" spans="1:16">
      <c r="A589" s="27" t="s">
        <v>328</v>
      </c>
      <c r="B589" s="31">
        <v>202502</v>
      </c>
      <c r="C589" s="27" t="s">
        <v>59</v>
      </c>
      <c r="D589" s="27" t="s">
        <v>211</v>
      </c>
      <c r="E589" s="27" t="s">
        <v>36</v>
      </c>
      <c r="F589" s="27" t="s">
        <v>257</v>
      </c>
      <c r="G589" s="33">
        <v>213730.88</v>
      </c>
      <c r="H589" s="33">
        <v>213730.88</v>
      </c>
      <c r="I589" s="33">
        <v>5168</v>
      </c>
      <c r="J589" s="33">
        <v>336</v>
      </c>
      <c r="K589" s="33">
        <v>8600</v>
      </c>
      <c r="L589" s="33">
        <v>1</v>
      </c>
      <c r="M589" s="33">
        <v>1</v>
      </c>
      <c r="N589" s="33">
        <v>211725.96</v>
      </c>
      <c r="O589" s="33">
        <v>1368.8</v>
      </c>
      <c r="P589" s="33">
        <v>2179</v>
      </c>
    </row>
    <row r="590" spans="1:16">
      <c r="A590" s="27" t="s">
        <v>328</v>
      </c>
      <c r="B590" s="31">
        <v>202503</v>
      </c>
      <c r="C590" s="27" t="s">
        <v>59</v>
      </c>
      <c r="D590" s="27" t="s">
        <v>211</v>
      </c>
      <c r="E590" s="27" t="s">
        <v>36</v>
      </c>
      <c r="F590" s="27" t="s">
        <v>257</v>
      </c>
      <c r="G590" s="33">
        <v>255154.41</v>
      </c>
      <c r="H590" s="33">
        <v>255154.41</v>
      </c>
      <c r="I590" s="33">
        <v>6151</v>
      </c>
      <c r="J590" s="33">
        <v>471</v>
      </c>
      <c r="K590" s="33">
        <v>8600</v>
      </c>
      <c r="L590" s="33">
        <v>1</v>
      </c>
      <c r="M590" s="33">
        <v>1</v>
      </c>
      <c r="N590" s="33">
        <v>264109.75</v>
      </c>
      <c r="O590" s="33">
        <v>1588</v>
      </c>
      <c r="P590" s="33">
        <v>2578</v>
      </c>
    </row>
    <row r="591" spans="1:16">
      <c r="A591" s="27" t="s">
        <v>328</v>
      </c>
      <c r="B591" s="31">
        <v>202504</v>
      </c>
      <c r="C591" s="27" t="s">
        <v>59</v>
      </c>
      <c r="D591" s="27" t="s">
        <v>211</v>
      </c>
      <c r="E591" s="27" t="s">
        <v>36</v>
      </c>
      <c r="F591" s="27" t="s">
        <v>257</v>
      </c>
      <c r="G591" s="33">
        <v>262837.27</v>
      </c>
      <c r="H591" s="33">
        <v>262837.27</v>
      </c>
      <c r="I591" s="33">
        <v>6384</v>
      </c>
      <c r="J591" s="33">
        <v>488</v>
      </c>
      <c r="K591" s="33">
        <v>8600</v>
      </c>
      <c r="L591" s="33">
        <v>1</v>
      </c>
      <c r="M591" s="33">
        <v>1</v>
      </c>
      <c r="N591" s="33">
        <v>311081.79</v>
      </c>
      <c r="O591" s="33">
        <v>1437</v>
      </c>
      <c r="P591" s="33">
        <v>2665</v>
      </c>
    </row>
    <row r="592" spans="1:16">
      <c r="A592" s="27" t="s">
        <v>328</v>
      </c>
      <c r="B592" s="31">
        <v>202505</v>
      </c>
      <c r="C592" s="27" t="s">
        <v>59</v>
      </c>
      <c r="D592" s="27" t="s">
        <v>211</v>
      </c>
      <c r="E592" s="27" t="s">
        <v>36</v>
      </c>
      <c r="F592" s="27" t="s">
        <v>257</v>
      </c>
      <c r="G592" s="33">
        <v>336533.65</v>
      </c>
      <c r="H592" s="33">
        <v>336533.65</v>
      </c>
      <c r="I592" s="33">
        <v>9592</v>
      </c>
      <c r="J592" s="33">
        <v>802</v>
      </c>
      <c r="K592" s="33">
        <v>8600</v>
      </c>
      <c r="L592" s="33">
        <v>1</v>
      </c>
      <c r="M592" s="33">
        <v>1</v>
      </c>
      <c r="N592" s="33">
        <v>341025.67</v>
      </c>
      <c r="O592" s="33">
        <v>1982.3</v>
      </c>
      <c r="P592" s="33">
        <v>3957</v>
      </c>
    </row>
    <row r="593" spans="1:16">
      <c r="A593" s="27" t="s">
        <v>328</v>
      </c>
      <c r="B593" s="31">
        <v>202506</v>
      </c>
      <c r="C593" s="27" t="s">
        <v>59</v>
      </c>
      <c r="D593" s="27" t="s">
        <v>211</v>
      </c>
      <c r="E593" s="27" t="s">
        <v>36</v>
      </c>
      <c r="F593" s="27" t="s">
        <v>257</v>
      </c>
      <c r="G593" s="33">
        <v>305813.89</v>
      </c>
      <c r="H593" s="33">
        <v>305813.89</v>
      </c>
      <c r="I593" s="33">
        <v>8045</v>
      </c>
      <c r="J593" s="33">
        <v>622</v>
      </c>
      <c r="K593" s="33">
        <v>8600</v>
      </c>
      <c r="L593" s="33">
        <v>1</v>
      </c>
      <c r="M593" s="33">
        <v>1</v>
      </c>
      <c r="N593" s="33">
        <v>333470.28</v>
      </c>
      <c r="O593" s="33">
        <v>1699.8</v>
      </c>
      <c r="P593" s="33">
        <v>3212</v>
      </c>
    </row>
    <row r="594" spans="1:16">
      <c r="A594" s="27" t="s">
        <v>328</v>
      </c>
      <c r="B594" s="31">
        <v>202507</v>
      </c>
      <c r="C594" s="27" t="s">
        <v>59</v>
      </c>
      <c r="D594" s="27" t="s">
        <v>211</v>
      </c>
      <c r="E594" s="27" t="s">
        <v>36</v>
      </c>
      <c r="F594" s="27" t="s">
        <v>257</v>
      </c>
      <c r="G594" s="33">
        <v>261819.08</v>
      </c>
      <c r="H594" s="33">
        <v>261819.08</v>
      </c>
      <c r="I594" s="33">
        <v>6833</v>
      </c>
      <c r="J594" s="33">
        <v>536</v>
      </c>
      <c r="K594" s="33">
        <v>8600</v>
      </c>
      <c r="L594" s="33">
        <v>1</v>
      </c>
      <c r="M594" s="33">
        <v>1</v>
      </c>
      <c r="N594" s="33">
        <v>296765.69</v>
      </c>
      <c r="O594" s="33">
        <v>1430</v>
      </c>
      <c r="P594" s="33">
        <v>2790</v>
      </c>
    </row>
    <row r="595" spans="1:16">
      <c r="A595" s="27" t="s">
        <v>328</v>
      </c>
      <c r="B595" s="31">
        <v>202508</v>
      </c>
      <c r="C595" s="27" t="s">
        <v>59</v>
      </c>
      <c r="D595" s="27" t="s">
        <v>211</v>
      </c>
      <c r="E595" s="27" t="s">
        <v>36</v>
      </c>
      <c r="F595" s="27" t="s">
        <v>257</v>
      </c>
      <c r="G595" s="33">
        <v>287242.69</v>
      </c>
      <c r="H595" s="33">
        <v>287242.69</v>
      </c>
      <c r="I595" s="33">
        <v>7063</v>
      </c>
      <c r="J595" s="33">
        <v>496</v>
      </c>
      <c r="K595" s="33">
        <v>8600</v>
      </c>
      <c r="L595" s="33">
        <v>1</v>
      </c>
      <c r="M595" s="33">
        <v>1</v>
      </c>
      <c r="N595" s="33">
        <v>286084.17</v>
      </c>
      <c r="O595" s="33">
        <v>1624</v>
      </c>
      <c r="P595" s="33">
        <v>2882</v>
      </c>
    </row>
    <row r="596" spans="1:16">
      <c r="A596" s="27" t="s">
        <v>328</v>
      </c>
      <c r="B596" s="31">
        <v>202509</v>
      </c>
      <c r="C596" s="27" t="s">
        <v>59</v>
      </c>
      <c r="D596" s="27" t="s">
        <v>211</v>
      </c>
      <c r="E596" s="27" t="s">
        <v>36</v>
      </c>
      <c r="F596" s="27" t="s">
        <v>257</v>
      </c>
      <c r="G596" s="33">
        <v>259625.28</v>
      </c>
      <c r="H596" s="33">
        <v>259625.28</v>
      </c>
      <c r="I596" s="33">
        <v>7032</v>
      </c>
      <c r="J596" s="33">
        <v>486</v>
      </c>
      <c r="K596" s="33">
        <v>8600</v>
      </c>
      <c r="L596" s="33">
        <v>1</v>
      </c>
      <c r="M596" s="33">
        <v>1</v>
      </c>
      <c r="N596" s="33">
        <v>275327.65</v>
      </c>
      <c r="O596" s="33">
        <v>1541.3</v>
      </c>
      <c r="P596" s="33">
        <v>2755</v>
      </c>
    </row>
    <row r="597" spans="1:16">
      <c r="A597" s="27" t="s">
        <v>328</v>
      </c>
      <c r="B597" s="31">
        <v>202510</v>
      </c>
      <c r="C597" s="27" t="s">
        <v>59</v>
      </c>
      <c r="D597" s="27" t="s">
        <v>211</v>
      </c>
      <c r="E597" s="27" t="s">
        <v>36</v>
      </c>
      <c r="F597" s="27" t="s">
        <v>257</v>
      </c>
      <c r="G597" s="33">
        <v>309135.08</v>
      </c>
      <c r="H597" s="33">
        <v>309135.08</v>
      </c>
      <c r="I597" s="33">
        <v>7820</v>
      </c>
      <c r="J597" s="33">
        <v>590</v>
      </c>
      <c r="K597" s="33">
        <v>8600</v>
      </c>
      <c r="L597" s="33">
        <v>1</v>
      </c>
      <c r="M597" s="33">
        <v>1</v>
      </c>
      <c r="N597" s="33">
        <v>302700.7</v>
      </c>
      <c r="O597" s="33">
        <v>1692.1</v>
      </c>
      <c r="P597" s="33">
        <v>3223</v>
      </c>
    </row>
    <row r="598" spans="1:16">
      <c r="A598" s="27" t="s">
        <v>328</v>
      </c>
      <c r="B598" s="31">
        <v>202511</v>
      </c>
      <c r="C598" s="27" t="s">
        <v>59</v>
      </c>
      <c r="D598" s="27" t="s">
        <v>211</v>
      </c>
      <c r="E598" s="27" t="s">
        <v>36</v>
      </c>
      <c r="F598" s="27" t="s">
        <v>257</v>
      </c>
      <c r="G598" s="33">
        <v>365295.99</v>
      </c>
      <c r="H598" s="33">
        <v>365295.99</v>
      </c>
      <c r="I598" s="33">
        <v>9524</v>
      </c>
      <c r="J598" s="33">
        <v>759</v>
      </c>
      <c r="K598" s="33">
        <v>8600</v>
      </c>
      <c r="L598" s="33">
        <v>1</v>
      </c>
      <c r="M598" s="33">
        <v>1</v>
      </c>
      <c r="N598" s="33">
        <v>365638.66</v>
      </c>
      <c r="O598" s="33">
        <v>1963.4</v>
      </c>
      <c r="P598" s="33">
        <v>3742</v>
      </c>
    </row>
    <row r="599" spans="1:16">
      <c r="A599" s="27" t="s">
        <v>328</v>
      </c>
      <c r="B599" s="31">
        <v>202512</v>
      </c>
      <c r="C599" s="27" t="s">
        <v>59</v>
      </c>
      <c r="D599" s="27" t="s">
        <v>211</v>
      </c>
      <c r="E599" s="27" t="s">
        <v>36</v>
      </c>
      <c r="F599" s="27" t="s">
        <v>257</v>
      </c>
      <c r="G599" s="33">
        <v>409553.51</v>
      </c>
      <c r="H599" s="33">
        <v>409553.51</v>
      </c>
      <c r="I599" s="33">
        <v>9996</v>
      </c>
      <c r="J599" s="33">
        <v>619</v>
      </c>
      <c r="K599" s="33">
        <v>8600</v>
      </c>
      <c r="L599" s="33">
        <v>1</v>
      </c>
      <c r="M599" s="33">
        <v>1</v>
      </c>
      <c r="N599" s="33">
        <v>420119.66</v>
      </c>
      <c r="O599" s="33">
        <v>2361.5</v>
      </c>
      <c r="P599" s="33">
        <v>4270</v>
      </c>
    </row>
    <row r="600" spans="1:16">
      <c r="A600" s="27" t="s">
        <v>328</v>
      </c>
      <c r="B600" s="31">
        <v>202601</v>
      </c>
      <c r="C600" s="27" t="s">
        <v>59</v>
      </c>
      <c r="D600" s="27" t="s">
        <v>211</v>
      </c>
      <c r="E600" s="27" t="s">
        <v>36</v>
      </c>
      <c r="F600" s="27" t="s">
        <v>257</v>
      </c>
      <c r="G600" s="33">
        <v>204765.19</v>
      </c>
      <c r="H600" s="33">
        <v>204765.19</v>
      </c>
      <c r="I600" s="33">
        <v>5393</v>
      </c>
      <c r="J600" s="33">
        <v>386</v>
      </c>
      <c r="K600" s="33">
        <v>8600</v>
      </c>
      <c r="L600" s="33">
        <v>1</v>
      </c>
      <c r="M600" s="33">
        <v>1</v>
      </c>
      <c r="N600" s="33">
        <v>213732.9</v>
      </c>
      <c r="O600" s="33">
        <v>1106.9</v>
      </c>
      <c r="P600" s="33">
        <v>2231</v>
      </c>
    </row>
    <row r="601" spans="1:16">
      <c r="A601" s="27" t="s">
        <v>328</v>
      </c>
      <c r="B601" s="31">
        <v>202602</v>
      </c>
      <c r="C601" s="27" t="s">
        <v>59</v>
      </c>
      <c r="D601" s="27" t="s">
        <v>211</v>
      </c>
      <c r="E601" s="27" t="s">
        <v>36</v>
      </c>
      <c r="F601" s="27" t="s">
        <v>257</v>
      </c>
      <c r="G601" s="33">
        <v>188596.6</v>
      </c>
      <c r="H601" s="33">
        <v>188596.6</v>
      </c>
      <c r="I601" s="33">
        <v>4689</v>
      </c>
      <c r="J601" s="33">
        <v>413</v>
      </c>
      <c r="K601" s="33">
        <v>8600</v>
      </c>
      <c r="L601" s="33">
        <v>1</v>
      </c>
      <c r="M601" s="33">
        <v>1</v>
      </c>
      <c r="N601" s="33">
        <v>220406.72</v>
      </c>
      <c r="O601" s="33">
        <v>1070.9</v>
      </c>
      <c r="P601" s="33">
        <v>1929</v>
      </c>
    </row>
    <row r="602" spans="1:16">
      <c r="A602" s="27" t="s">
        <v>328</v>
      </c>
      <c r="B602" s="31">
        <v>202603</v>
      </c>
      <c r="C602" s="27" t="s">
        <v>59</v>
      </c>
      <c r="D602" s="27" t="s">
        <v>211</v>
      </c>
      <c r="E602" s="27" t="s">
        <v>36</v>
      </c>
      <c r="F602" s="27" t="s">
        <v>257</v>
      </c>
      <c r="G602" s="33">
        <v>272095.99</v>
      </c>
      <c r="H602" s="33">
        <v>272095.99</v>
      </c>
      <c r="I602" s="33">
        <v>7237</v>
      </c>
      <c r="J602" s="33">
        <v>523</v>
      </c>
      <c r="K602" s="33">
        <v>8600</v>
      </c>
      <c r="L602" s="33">
        <v>1</v>
      </c>
      <c r="M602" s="33">
        <v>1</v>
      </c>
      <c r="N602" s="33">
        <v>274938.25</v>
      </c>
      <c r="O602" s="33">
        <v>1572.6</v>
      </c>
      <c r="P602" s="33">
        <v>2779</v>
      </c>
    </row>
    <row r="603" spans="1:16">
      <c r="A603" s="27" t="s">
        <v>328</v>
      </c>
      <c r="B603" s="31">
        <v>202604</v>
      </c>
      <c r="C603" s="27" t="s">
        <v>59</v>
      </c>
      <c r="D603" s="27" t="s">
        <v>211</v>
      </c>
      <c r="E603" s="27" t="s">
        <v>36</v>
      </c>
      <c r="F603" s="27" t="s">
        <v>257</v>
      </c>
      <c r="G603" s="33">
        <v>297560.67</v>
      </c>
      <c r="H603" s="33">
        <v>297560.67</v>
      </c>
      <c r="I603" s="33">
        <v>8611</v>
      </c>
      <c r="J603" s="33">
        <v>615</v>
      </c>
      <c r="K603" s="33">
        <v>8600</v>
      </c>
      <c r="L603" s="33">
        <v>1</v>
      </c>
      <c r="M603" s="33">
        <v>1</v>
      </c>
      <c r="N603" s="33">
        <v>323836.15</v>
      </c>
      <c r="O603" s="33">
        <v>1699.1</v>
      </c>
      <c r="P603" s="33">
        <v>3400</v>
      </c>
    </row>
    <row r="604" spans="1:16">
      <c r="A604" s="27" t="s">
        <v>328</v>
      </c>
      <c r="B604" s="31">
        <v>202605</v>
      </c>
      <c r="C604" s="27" t="s">
        <v>59</v>
      </c>
      <c r="D604" s="27" t="s">
        <v>211</v>
      </c>
      <c r="E604" s="27" t="s">
        <v>36</v>
      </c>
      <c r="F604" s="27" t="s">
        <v>257</v>
      </c>
      <c r="G604" s="33">
        <v>331396.74</v>
      </c>
      <c r="H604" s="33">
        <v>331396.74</v>
      </c>
      <c r="I604" s="33">
        <v>8461</v>
      </c>
      <c r="J604" s="33">
        <v>583</v>
      </c>
      <c r="K604" s="33">
        <v>8600</v>
      </c>
      <c r="L604" s="33">
        <v>1</v>
      </c>
      <c r="M604" s="33">
        <v>1</v>
      </c>
      <c r="N604" s="33">
        <v>355007.72</v>
      </c>
      <c r="O604" s="33">
        <v>1921.1</v>
      </c>
      <c r="P604" s="33">
        <v>3565</v>
      </c>
    </row>
    <row r="605" spans="1:16">
      <c r="A605" s="27" t="s">
        <v>328</v>
      </c>
      <c r="B605" s="31">
        <v>202606</v>
      </c>
      <c r="C605" s="27" t="s">
        <v>59</v>
      </c>
      <c r="D605" s="27" t="s">
        <v>211</v>
      </c>
      <c r="E605" s="27" t="s">
        <v>36</v>
      </c>
      <c r="F605" s="27" t="s">
        <v>257</v>
      </c>
      <c r="G605" s="33">
        <v>342871.87</v>
      </c>
      <c r="H605" s="33">
        <v>342871.87</v>
      </c>
      <c r="I605" s="33">
        <v>8932</v>
      </c>
      <c r="J605" s="33">
        <v>677</v>
      </c>
      <c r="K605" s="33">
        <v>8600</v>
      </c>
      <c r="L605" s="33">
        <v>1</v>
      </c>
      <c r="M605" s="33">
        <v>1</v>
      </c>
      <c r="N605" s="33">
        <v>347142.56</v>
      </c>
      <c r="O605" s="33">
        <v>1997.4</v>
      </c>
      <c r="P605" s="33">
        <v>3659</v>
      </c>
    </row>
    <row r="606" spans="1:16">
      <c r="A606" s="27" t="s">
        <v>328</v>
      </c>
      <c r="B606" s="31">
        <v>202607</v>
      </c>
      <c r="C606" s="27" t="s">
        <v>59</v>
      </c>
      <c r="D606" s="27" t="s">
        <v>211</v>
      </c>
      <c r="E606" s="27" t="s">
        <v>36</v>
      </c>
      <c r="F606" s="27" t="s">
        <v>257</v>
      </c>
      <c r="G606" s="33">
        <v>296206.93</v>
      </c>
      <c r="H606" s="33">
        <v>296206.93</v>
      </c>
      <c r="I606" s="33">
        <v>7258</v>
      </c>
      <c r="J606" s="33">
        <v>515</v>
      </c>
      <c r="K606" s="33">
        <v>8600</v>
      </c>
      <c r="L606" s="33">
        <v>1</v>
      </c>
      <c r="M606" s="33">
        <v>1</v>
      </c>
      <c r="N606" s="33">
        <v>308933.08</v>
      </c>
      <c r="O606" s="33">
        <v>1848.2</v>
      </c>
      <c r="P606" s="33">
        <v>2989</v>
      </c>
    </row>
    <row r="607" spans="1:16">
      <c r="A607" s="27" t="s">
        <v>331</v>
      </c>
      <c r="B607" s="31">
        <v>202408</v>
      </c>
      <c r="C607" s="27" t="s">
        <v>59</v>
      </c>
      <c r="D607" s="27" t="s">
        <v>211</v>
      </c>
      <c r="E607" s="27" t="s">
        <v>36</v>
      </c>
      <c r="F607" s="27" t="s">
        <v>257</v>
      </c>
      <c r="G607" s="33">
        <v>237386.04</v>
      </c>
      <c r="H607" s="33">
        <v>0</v>
      </c>
      <c r="I607" s="33">
        <v>6177</v>
      </c>
      <c r="J607" s="33">
        <v>498</v>
      </c>
      <c r="K607" s="33">
        <v>8400</v>
      </c>
      <c r="L607" s="33">
        <v>1</v>
      </c>
      <c r="M607" s="33">
        <v>0</v>
      </c>
      <c r="N607" s="33">
        <v>259648.71</v>
      </c>
      <c r="O607" s="33">
        <v>1478.6</v>
      </c>
      <c r="P607" s="33">
        <v>2445</v>
      </c>
    </row>
    <row r="608" spans="1:16">
      <c r="A608" s="27" t="s">
        <v>331</v>
      </c>
      <c r="B608" s="31">
        <v>202409</v>
      </c>
      <c r="C608" s="27" t="s">
        <v>59</v>
      </c>
      <c r="D608" s="27" t="s">
        <v>211</v>
      </c>
      <c r="E608" s="27" t="s">
        <v>36</v>
      </c>
      <c r="F608" s="27" t="s">
        <v>257</v>
      </c>
      <c r="G608" s="33">
        <v>231005.23</v>
      </c>
      <c r="H608" s="33">
        <v>0</v>
      </c>
      <c r="I608" s="33">
        <v>5671</v>
      </c>
      <c r="J608" s="33">
        <v>412</v>
      </c>
      <c r="K608" s="33">
        <v>8400</v>
      </c>
      <c r="L608" s="33">
        <v>1</v>
      </c>
      <c r="M608" s="33">
        <v>0</v>
      </c>
      <c r="N608" s="33">
        <v>249886.14</v>
      </c>
      <c r="O608" s="33">
        <v>1231.9</v>
      </c>
      <c r="P608" s="33">
        <v>2371</v>
      </c>
    </row>
    <row r="609" spans="1:16">
      <c r="A609" s="27" t="s">
        <v>331</v>
      </c>
      <c r="B609" s="31">
        <v>202410</v>
      </c>
      <c r="C609" s="27" t="s">
        <v>59</v>
      </c>
      <c r="D609" s="27" t="s">
        <v>211</v>
      </c>
      <c r="E609" s="27" t="s">
        <v>36</v>
      </c>
      <c r="F609" s="27" t="s">
        <v>257</v>
      </c>
      <c r="G609" s="33">
        <v>252237.8</v>
      </c>
      <c r="H609" s="33">
        <v>0</v>
      </c>
      <c r="I609" s="33">
        <v>6452</v>
      </c>
      <c r="J609" s="33">
        <v>485</v>
      </c>
      <c r="K609" s="33">
        <v>8400</v>
      </c>
      <c r="L609" s="33">
        <v>1</v>
      </c>
      <c r="M609" s="33">
        <v>0</v>
      </c>
      <c r="N609" s="33">
        <v>274729.8</v>
      </c>
      <c r="O609" s="33">
        <v>1490.7</v>
      </c>
      <c r="P609" s="33">
        <v>2669</v>
      </c>
    </row>
    <row r="610" spans="1:16">
      <c r="A610" s="27" t="s">
        <v>331</v>
      </c>
      <c r="B610" s="31">
        <v>202411</v>
      </c>
      <c r="C610" s="27" t="s">
        <v>59</v>
      </c>
      <c r="D610" s="27" t="s">
        <v>211</v>
      </c>
      <c r="E610" s="27" t="s">
        <v>36</v>
      </c>
      <c r="F610" s="27" t="s">
        <v>257</v>
      </c>
      <c r="G610" s="33">
        <v>314773.68</v>
      </c>
      <c r="H610" s="33">
        <v>0</v>
      </c>
      <c r="I610" s="33">
        <v>8190</v>
      </c>
      <c r="J610" s="33">
        <v>637</v>
      </c>
      <c r="K610" s="33">
        <v>8400</v>
      </c>
      <c r="L610" s="33">
        <v>1</v>
      </c>
      <c r="M610" s="33">
        <v>0</v>
      </c>
      <c r="N610" s="33">
        <v>331852.02</v>
      </c>
      <c r="O610" s="33">
        <v>1743.4</v>
      </c>
      <c r="P610" s="33">
        <v>3301</v>
      </c>
    </row>
    <row r="611" spans="1:16">
      <c r="A611" s="27" t="s">
        <v>331</v>
      </c>
      <c r="B611" s="31">
        <v>202412</v>
      </c>
      <c r="C611" s="27" t="s">
        <v>59</v>
      </c>
      <c r="D611" s="27" t="s">
        <v>211</v>
      </c>
      <c r="E611" s="27" t="s">
        <v>36</v>
      </c>
      <c r="F611" s="27" t="s">
        <v>257</v>
      </c>
      <c r="G611" s="33">
        <v>376117.82</v>
      </c>
      <c r="H611" s="33">
        <v>0</v>
      </c>
      <c r="I611" s="33">
        <v>9161</v>
      </c>
      <c r="J611" s="33">
        <v>738</v>
      </c>
      <c r="K611" s="33">
        <v>8400</v>
      </c>
      <c r="L611" s="33">
        <v>1</v>
      </c>
      <c r="M611" s="33">
        <v>0</v>
      </c>
      <c r="N611" s="33">
        <v>381298.72</v>
      </c>
      <c r="O611" s="33">
        <v>2024.4</v>
      </c>
      <c r="P611" s="33">
        <v>3772</v>
      </c>
    </row>
    <row r="612" spans="1:16">
      <c r="A612" s="27" t="s">
        <v>331</v>
      </c>
      <c r="B612" s="31">
        <v>202501</v>
      </c>
      <c r="C612" s="27" t="s">
        <v>59</v>
      </c>
      <c r="D612" s="27" t="s">
        <v>211</v>
      </c>
      <c r="E612" s="27" t="s">
        <v>36</v>
      </c>
      <c r="F612" s="27" t="s">
        <v>257</v>
      </c>
      <c r="G612" s="33">
        <v>201330.79</v>
      </c>
      <c r="H612" s="33">
        <v>0</v>
      </c>
      <c r="I612" s="33">
        <v>4865</v>
      </c>
      <c r="J612" s="33">
        <v>392</v>
      </c>
      <c r="K612" s="33">
        <v>8400</v>
      </c>
      <c r="L612" s="33">
        <v>1</v>
      </c>
      <c r="M612" s="33">
        <v>0</v>
      </c>
      <c r="N612" s="33">
        <v>193983.02</v>
      </c>
      <c r="O612" s="33">
        <v>1253.9</v>
      </c>
      <c r="P612" s="33">
        <v>1965</v>
      </c>
    </row>
    <row r="613" spans="1:16">
      <c r="A613" s="27" t="s">
        <v>331</v>
      </c>
      <c r="B613" s="31">
        <v>202502</v>
      </c>
      <c r="C613" s="27" t="s">
        <v>59</v>
      </c>
      <c r="D613" s="27" t="s">
        <v>211</v>
      </c>
      <c r="E613" s="27" t="s">
        <v>36</v>
      </c>
      <c r="F613" s="27" t="s">
        <v>257</v>
      </c>
      <c r="G613" s="33">
        <v>212007.56</v>
      </c>
      <c r="H613" s="33">
        <v>0</v>
      </c>
      <c r="I613" s="33">
        <v>5364</v>
      </c>
      <c r="J613" s="33">
        <v>373</v>
      </c>
      <c r="K613" s="33">
        <v>8400</v>
      </c>
      <c r="L613" s="33">
        <v>1</v>
      </c>
      <c r="M613" s="33">
        <v>0</v>
      </c>
      <c r="N613" s="33">
        <v>200040.15</v>
      </c>
      <c r="O613" s="33">
        <v>1153.9</v>
      </c>
      <c r="P613" s="33">
        <v>2219</v>
      </c>
    </row>
    <row r="614" spans="1:16">
      <c r="A614" s="27" t="s">
        <v>331</v>
      </c>
      <c r="B614" s="31">
        <v>202503</v>
      </c>
      <c r="C614" s="27" t="s">
        <v>59</v>
      </c>
      <c r="D614" s="27" t="s">
        <v>211</v>
      </c>
      <c r="E614" s="27" t="s">
        <v>36</v>
      </c>
      <c r="F614" s="27" t="s">
        <v>257</v>
      </c>
      <c r="G614" s="33">
        <v>245569.8</v>
      </c>
      <c r="H614" s="33">
        <v>0</v>
      </c>
      <c r="I614" s="33">
        <v>6041</v>
      </c>
      <c r="J614" s="33">
        <v>509</v>
      </c>
      <c r="K614" s="33">
        <v>8400</v>
      </c>
      <c r="L614" s="33">
        <v>1</v>
      </c>
      <c r="M614" s="33">
        <v>0</v>
      </c>
      <c r="N614" s="33">
        <v>249532.73</v>
      </c>
      <c r="O614" s="33">
        <v>1382.9</v>
      </c>
      <c r="P614" s="33">
        <v>2579</v>
      </c>
    </row>
    <row r="615" spans="1:16">
      <c r="A615" s="27" t="s">
        <v>331</v>
      </c>
      <c r="B615" s="31">
        <v>202504</v>
      </c>
      <c r="C615" s="27" t="s">
        <v>59</v>
      </c>
      <c r="D615" s="27" t="s">
        <v>211</v>
      </c>
      <c r="E615" s="27" t="s">
        <v>36</v>
      </c>
      <c r="F615" s="27" t="s">
        <v>257</v>
      </c>
      <c r="G615" s="33">
        <v>300509.75</v>
      </c>
      <c r="H615" s="33">
        <v>0</v>
      </c>
      <c r="I615" s="33">
        <v>7408</v>
      </c>
      <c r="J615" s="33">
        <v>675</v>
      </c>
      <c r="K615" s="33">
        <v>8400</v>
      </c>
      <c r="L615" s="33">
        <v>1</v>
      </c>
      <c r="M615" s="33">
        <v>0</v>
      </c>
      <c r="N615" s="33">
        <v>293912.24</v>
      </c>
      <c r="O615" s="33">
        <v>1738.8</v>
      </c>
      <c r="P615" s="33">
        <v>3122</v>
      </c>
    </row>
    <row r="616" spans="1:16">
      <c r="A616" s="27" t="s">
        <v>331</v>
      </c>
      <c r="B616" s="31">
        <v>202505</v>
      </c>
      <c r="C616" s="27" t="s">
        <v>59</v>
      </c>
      <c r="D616" s="27" t="s">
        <v>211</v>
      </c>
      <c r="E616" s="27" t="s">
        <v>36</v>
      </c>
      <c r="F616" s="27" t="s">
        <v>257</v>
      </c>
      <c r="G616" s="33">
        <v>274690.46</v>
      </c>
      <c r="H616" s="33">
        <v>0</v>
      </c>
      <c r="I616" s="33">
        <v>6767</v>
      </c>
      <c r="J616" s="33">
        <v>475</v>
      </c>
      <c r="K616" s="33">
        <v>8400</v>
      </c>
      <c r="L616" s="33">
        <v>1</v>
      </c>
      <c r="M616" s="33">
        <v>0</v>
      </c>
      <c r="N616" s="33">
        <v>322203.42</v>
      </c>
      <c r="O616" s="33">
        <v>1718.6</v>
      </c>
      <c r="P616" s="33">
        <v>2817</v>
      </c>
    </row>
    <row r="617" spans="1:16">
      <c r="A617" s="27" t="s">
        <v>331</v>
      </c>
      <c r="B617" s="31">
        <v>202506</v>
      </c>
      <c r="C617" s="27" t="s">
        <v>59</v>
      </c>
      <c r="D617" s="27" t="s">
        <v>211</v>
      </c>
      <c r="E617" s="27" t="s">
        <v>36</v>
      </c>
      <c r="F617" s="27" t="s">
        <v>257</v>
      </c>
      <c r="G617" s="33">
        <v>323295.65</v>
      </c>
      <c r="H617" s="33">
        <v>323295.65</v>
      </c>
      <c r="I617" s="33">
        <v>7745</v>
      </c>
      <c r="J617" s="33">
        <v>648</v>
      </c>
      <c r="K617" s="33">
        <v>8400</v>
      </c>
      <c r="L617" s="33">
        <v>1</v>
      </c>
      <c r="M617" s="33">
        <v>1</v>
      </c>
      <c r="N617" s="33">
        <v>315065.03</v>
      </c>
      <c r="O617" s="33">
        <v>1790.2</v>
      </c>
      <c r="P617" s="33">
        <v>3311</v>
      </c>
    </row>
    <row r="618" spans="1:16">
      <c r="A618" s="27" t="s">
        <v>331</v>
      </c>
      <c r="B618" s="31">
        <v>202507</v>
      </c>
      <c r="C618" s="27" t="s">
        <v>59</v>
      </c>
      <c r="D618" s="27" t="s">
        <v>211</v>
      </c>
      <c r="E618" s="27" t="s">
        <v>36</v>
      </c>
      <c r="F618" s="27" t="s">
        <v>257</v>
      </c>
      <c r="G618" s="33">
        <v>278519.67</v>
      </c>
      <c r="H618" s="33">
        <v>278519.67</v>
      </c>
      <c r="I618" s="33">
        <v>6693</v>
      </c>
      <c r="J618" s="33">
        <v>483</v>
      </c>
      <c r="K618" s="33">
        <v>8400</v>
      </c>
      <c r="L618" s="33">
        <v>1</v>
      </c>
      <c r="M618" s="33">
        <v>1</v>
      </c>
      <c r="N618" s="33">
        <v>280386.28</v>
      </c>
      <c r="O618" s="33">
        <v>1551.6</v>
      </c>
      <c r="P618" s="33">
        <v>2760</v>
      </c>
    </row>
    <row r="619" spans="1:16">
      <c r="A619" s="27" t="s">
        <v>331</v>
      </c>
      <c r="B619" s="31">
        <v>202508</v>
      </c>
      <c r="C619" s="27" t="s">
        <v>59</v>
      </c>
      <c r="D619" s="27" t="s">
        <v>211</v>
      </c>
      <c r="E619" s="27" t="s">
        <v>36</v>
      </c>
      <c r="F619" s="27" t="s">
        <v>257</v>
      </c>
      <c r="G619" s="33">
        <v>252463.13</v>
      </c>
      <c r="H619" s="33">
        <v>252463.13</v>
      </c>
      <c r="I619" s="33">
        <v>7139</v>
      </c>
      <c r="J619" s="33">
        <v>552</v>
      </c>
      <c r="K619" s="33">
        <v>8400</v>
      </c>
      <c r="L619" s="33">
        <v>1</v>
      </c>
      <c r="M619" s="33">
        <v>1</v>
      </c>
      <c r="N619" s="33">
        <v>270294.31</v>
      </c>
      <c r="O619" s="33">
        <v>1315.2</v>
      </c>
      <c r="P619" s="33">
        <v>2842</v>
      </c>
    </row>
    <row r="620" spans="1:16">
      <c r="A620" s="27" t="s">
        <v>331</v>
      </c>
      <c r="B620" s="31">
        <v>202509</v>
      </c>
      <c r="C620" s="27" t="s">
        <v>59</v>
      </c>
      <c r="D620" s="27" t="s">
        <v>211</v>
      </c>
      <c r="E620" s="27" t="s">
        <v>36</v>
      </c>
      <c r="F620" s="27" t="s">
        <v>257</v>
      </c>
      <c r="G620" s="33">
        <v>247957.93</v>
      </c>
      <c r="H620" s="33">
        <v>247957.93</v>
      </c>
      <c r="I620" s="33">
        <v>6845</v>
      </c>
      <c r="J620" s="33">
        <v>522</v>
      </c>
      <c r="K620" s="33">
        <v>8400</v>
      </c>
      <c r="L620" s="33">
        <v>1</v>
      </c>
      <c r="M620" s="33">
        <v>1</v>
      </c>
      <c r="N620" s="33">
        <v>260131.47</v>
      </c>
      <c r="O620" s="33">
        <v>1380.4</v>
      </c>
      <c r="P620" s="33">
        <v>2776</v>
      </c>
    </row>
    <row r="621" spans="1:16">
      <c r="A621" s="27" t="s">
        <v>331</v>
      </c>
      <c r="B621" s="31">
        <v>202510</v>
      </c>
      <c r="C621" s="27" t="s">
        <v>59</v>
      </c>
      <c r="D621" s="27" t="s">
        <v>211</v>
      </c>
      <c r="E621" s="27" t="s">
        <v>36</v>
      </c>
      <c r="F621" s="27" t="s">
        <v>257</v>
      </c>
      <c r="G621" s="33">
        <v>292342.32</v>
      </c>
      <c r="H621" s="33">
        <v>292342.32</v>
      </c>
      <c r="I621" s="33">
        <v>7714</v>
      </c>
      <c r="J621" s="33">
        <v>591</v>
      </c>
      <c r="K621" s="33">
        <v>8400</v>
      </c>
      <c r="L621" s="33">
        <v>1</v>
      </c>
      <c r="M621" s="33">
        <v>1</v>
      </c>
      <c r="N621" s="33">
        <v>285993.72</v>
      </c>
      <c r="O621" s="33">
        <v>1718.7</v>
      </c>
      <c r="P621" s="33">
        <v>3035</v>
      </c>
    </row>
    <row r="622" spans="1:16">
      <c r="A622" s="27" t="s">
        <v>331</v>
      </c>
      <c r="B622" s="31">
        <v>202511</v>
      </c>
      <c r="C622" s="27" t="s">
        <v>59</v>
      </c>
      <c r="D622" s="27" t="s">
        <v>211</v>
      </c>
      <c r="E622" s="27" t="s">
        <v>36</v>
      </c>
      <c r="F622" s="27" t="s">
        <v>257</v>
      </c>
      <c r="G622" s="33">
        <v>329670.42</v>
      </c>
      <c r="H622" s="33">
        <v>329670.42</v>
      </c>
      <c r="I622" s="33">
        <v>8498</v>
      </c>
      <c r="J622" s="33">
        <v>639</v>
      </c>
      <c r="K622" s="33">
        <v>8400</v>
      </c>
      <c r="L622" s="33">
        <v>1</v>
      </c>
      <c r="M622" s="33">
        <v>1</v>
      </c>
      <c r="N622" s="33">
        <v>345457.95</v>
      </c>
      <c r="O622" s="33">
        <v>2001.7</v>
      </c>
      <c r="P622" s="33">
        <v>3517</v>
      </c>
    </row>
    <row r="623" spans="1:16">
      <c r="A623" s="27" t="s">
        <v>331</v>
      </c>
      <c r="B623" s="31">
        <v>202512</v>
      </c>
      <c r="C623" s="27" t="s">
        <v>59</v>
      </c>
      <c r="D623" s="27" t="s">
        <v>211</v>
      </c>
      <c r="E623" s="27" t="s">
        <v>36</v>
      </c>
      <c r="F623" s="27" t="s">
        <v>257</v>
      </c>
      <c r="G623" s="33">
        <v>413946.57</v>
      </c>
      <c r="H623" s="33">
        <v>413946.57</v>
      </c>
      <c r="I623" s="33">
        <v>10181</v>
      </c>
      <c r="J623" s="33">
        <v>797</v>
      </c>
      <c r="K623" s="33">
        <v>8400</v>
      </c>
      <c r="L623" s="33">
        <v>1</v>
      </c>
      <c r="M623" s="33">
        <v>1</v>
      </c>
      <c r="N623" s="33">
        <v>396931.97</v>
      </c>
      <c r="O623" s="33">
        <v>2450.6</v>
      </c>
      <c r="P623" s="33">
        <v>4227</v>
      </c>
    </row>
    <row r="624" spans="1:16">
      <c r="A624" s="27" t="s">
        <v>331</v>
      </c>
      <c r="B624" s="31">
        <v>202601</v>
      </c>
      <c r="C624" s="27" t="s">
        <v>59</v>
      </c>
      <c r="D624" s="27" t="s">
        <v>211</v>
      </c>
      <c r="E624" s="27" t="s">
        <v>36</v>
      </c>
      <c r="F624" s="27" t="s">
        <v>257</v>
      </c>
      <c r="G624" s="33">
        <v>185277.81</v>
      </c>
      <c r="H624" s="33">
        <v>185277.81</v>
      </c>
      <c r="I624" s="33">
        <v>4719</v>
      </c>
      <c r="J624" s="33">
        <v>366</v>
      </c>
      <c r="K624" s="33">
        <v>8400</v>
      </c>
      <c r="L624" s="33">
        <v>1</v>
      </c>
      <c r="M624" s="33">
        <v>1</v>
      </c>
      <c r="N624" s="33">
        <v>201936.33</v>
      </c>
      <c r="O624" s="33">
        <v>1011.5</v>
      </c>
      <c r="P624" s="33">
        <v>1896</v>
      </c>
    </row>
    <row r="625" spans="1:16">
      <c r="A625" s="27" t="s">
        <v>331</v>
      </c>
      <c r="B625" s="31">
        <v>202602</v>
      </c>
      <c r="C625" s="27" t="s">
        <v>59</v>
      </c>
      <c r="D625" s="27" t="s">
        <v>211</v>
      </c>
      <c r="E625" s="27" t="s">
        <v>36</v>
      </c>
      <c r="F625" s="27" t="s">
        <v>257</v>
      </c>
      <c r="G625" s="33">
        <v>202319.26</v>
      </c>
      <c r="H625" s="33">
        <v>202319.26</v>
      </c>
      <c r="I625" s="33">
        <v>4904</v>
      </c>
      <c r="J625" s="33">
        <v>379</v>
      </c>
      <c r="K625" s="33">
        <v>8400</v>
      </c>
      <c r="L625" s="33">
        <v>1</v>
      </c>
      <c r="M625" s="33">
        <v>1</v>
      </c>
      <c r="N625" s="33">
        <v>208241.8</v>
      </c>
      <c r="O625" s="33">
        <v>1182</v>
      </c>
      <c r="P625" s="33">
        <v>2081</v>
      </c>
    </row>
    <row r="626" spans="1:16">
      <c r="A626" s="27" t="s">
        <v>331</v>
      </c>
      <c r="B626" s="31">
        <v>202603</v>
      </c>
      <c r="C626" s="27" t="s">
        <v>59</v>
      </c>
      <c r="D626" s="27" t="s">
        <v>211</v>
      </c>
      <c r="E626" s="27" t="s">
        <v>36</v>
      </c>
      <c r="F626" s="27" t="s">
        <v>257</v>
      </c>
      <c r="G626" s="33">
        <v>255510.84</v>
      </c>
      <c r="H626" s="33">
        <v>255510.84</v>
      </c>
      <c r="I626" s="33">
        <v>6635</v>
      </c>
      <c r="J626" s="33">
        <v>457</v>
      </c>
      <c r="K626" s="33">
        <v>8400</v>
      </c>
      <c r="L626" s="33">
        <v>1</v>
      </c>
      <c r="M626" s="33">
        <v>1</v>
      </c>
      <c r="N626" s="33">
        <v>259763.57</v>
      </c>
      <c r="O626" s="33">
        <v>1678.3</v>
      </c>
      <c r="P626" s="33">
        <v>2641</v>
      </c>
    </row>
    <row r="627" spans="1:16">
      <c r="A627" s="27" t="s">
        <v>331</v>
      </c>
      <c r="B627" s="31">
        <v>202604</v>
      </c>
      <c r="C627" s="27" t="s">
        <v>59</v>
      </c>
      <c r="D627" s="27" t="s">
        <v>211</v>
      </c>
      <c r="E627" s="27" t="s">
        <v>36</v>
      </c>
      <c r="F627" s="27" t="s">
        <v>257</v>
      </c>
      <c r="G627" s="33">
        <v>274785.19</v>
      </c>
      <c r="H627" s="33">
        <v>274785.19</v>
      </c>
      <c r="I627" s="33">
        <v>7107</v>
      </c>
      <c r="J627" s="33">
        <v>527</v>
      </c>
      <c r="K627" s="33">
        <v>8400</v>
      </c>
      <c r="L627" s="33">
        <v>1</v>
      </c>
      <c r="M627" s="33">
        <v>1</v>
      </c>
      <c r="N627" s="33">
        <v>305962.64</v>
      </c>
      <c r="O627" s="33">
        <v>1451.9</v>
      </c>
      <c r="P627" s="33">
        <v>2873</v>
      </c>
    </row>
    <row r="628" spans="1:16">
      <c r="A628" s="27" t="s">
        <v>331</v>
      </c>
      <c r="B628" s="31">
        <v>202605</v>
      </c>
      <c r="C628" s="27" t="s">
        <v>59</v>
      </c>
      <c r="D628" s="27" t="s">
        <v>211</v>
      </c>
      <c r="E628" s="27" t="s">
        <v>36</v>
      </c>
      <c r="F628" s="27" t="s">
        <v>257</v>
      </c>
      <c r="G628" s="33">
        <v>320455.95</v>
      </c>
      <c r="H628" s="33">
        <v>320455.95</v>
      </c>
      <c r="I628" s="33">
        <v>7622</v>
      </c>
      <c r="J628" s="33">
        <v>497</v>
      </c>
      <c r="K628" s="33">
        <v>8400</v>
      </c>
      <c r="L628" s="33">
        <v>1</v>
      </c>
      <c r="M628" s="33">
        <v>1</v>
      </c>
      <c r="N628" s="33">
        <v>335413.76</v>
      </c>
      <c r="O628" s="33">
        <v>1746.5</v>
      </c>
      <c r="P628" s="33">
        <v>3179</v>
      </c>
    </row>
    <row r="629" spans="1:16">
      <c r="A629" s="27" t="s">
        <v>331</v>
      </c>
      <c r="B629" s="31">
        <v>202606</v>
      </c>
      <c r="C629" s="27" t="s">
        <v>59</v>
      </c>
      <c r="D629" s="27" t="s">
        <v>211</v>
      </c>
      <c r="E629" s="27" t="s">
        <v>36</v>
      </c>
      <c r="F629" s="27" t="s">
        <v>257</v>
      </c>
      <c r="G629" s="33">
        <v>315078.43</v>
      </c>
      <c r="H629" s="33">
        <v>315078.43</v>
      </c>
      <c r="I629" s="33">
        <v>7944</v>
      </c>
      <c r="J629" s="33">
        <v>551</v>
      </c>
      <c r="K629" s="33">
        <v>8400</v>
      </c>
      <c r="L629" s="33">
        <v>1</v>
      </c>
      <c r="M629" s="33">
        <v>1</v>
      </c>
      <c r="N629" s="33">
        <v>327982.7</v>
      </c>
      <c r="O629" s="33">
        <v>1618.7</v>
      </c>
      <c r="P629" s="33">
        <v>3211</v>
      </c>
    </row>
    <row r="630" spans="1:16">
      <c r="A630" s="27" t="s">
        <v>331</v>
      </c>
      <c r="B630" s="31">
        <v>202607</v>
      </c>
      <c r="C630" s="27" t="s">
        <v>59</v>
      </c>
      <c r="D630" s="27" t="s">
        <v>211</v>
      </c>
      <c r="E630" s="27" t="s">
        <v>36</v>
      </c>
      <c r="F630" s="27" t="s">
        <v>257</v>
      </c>
      <c r="G630" s="33">
        <v>277715.14</v>
      </c>
      <c r="H630" s="33">
        <v>277715.14</v>
      </c>
      <c r="I630" s="33">
        <v>6345</v>
      </c>
      <c r="J630" s="33">
        <v>519</v>
      </c>
      <c r="K630" s="33">
        <v>8400</v>
      </c>
      <c r="L630" s="33">
        <v>1</v>
      </c>
      <c r="M630" s="33">
        <v>1</v>
      </c>
      <c r="N630" s="33">
        <v>291882.12</v>
      </c>
      <c r="O630" s="33">
        <v>1446.7</v>
      </c>
      <c r="P630" s="33">
        <v>2690</v>
      </c>
    </row>
    <row r="631" spans="1:16">
      <c r="A631" s="27" t="s">
        <v>334</v>
      </c>
      <c r="B631" s="31">
        <v>202408</v>
      </c>
      <c r="C631" s="27" t="s">
        <v>59</v>
      </c>
      <c r="D631" s="27" t="s">
        <v>211</v>
      </c>
      <c r="E631" s="27" t="s">
        <v>36</v>
      </c>
      <c r="F631" s="27" t="s">
        <v>257</v>
      </c>
      <c r="G631" s="33">
        <v>215506.62</v>
      </c>
      <c r="H631" s="33">
        <v>215506.62</v>
      </c>
      <c r="I631" s="33">
        <v>5719</v>
      </c>
      <c r="J631" s="33">
        <v>405</v>
      </c>
      <c r="K631" s="33">
        <v>8800</v>
      </c>
      <c r="L631" s="33">
        <v>1</v>
      </c>
      <c r="M631" s="33">
        <v>1</v>
      </c>
      <c r="N631" s="33">
        <v>267081.37</v>
      </c>
      <c r="O631" s="33">
        <v>1191.6</v>
      </c>
      <c r="P631" s="33">
        <v>2340</v>
      </c>
    </row>
    <row r="632" spans="1:16">
      <c r="A632" s="27" t="s">
        <v>334</v>
      </c>
      <c r="B632" s="31">
        <v>202409</v>
      </c>
      <c r="C632" s="27" t="s">
        <v>59</v>
      </c>
      <c r="D632" s="27" t="s">
        <v>211</v>
      </c>
      <c r="E632" s="27" t="s">
        <v>36</v>
      </c>
      <c r="F632" s="27" t="s">
        <v>257</v>
      </c>
      <c r="G632" s="33">
        <v>232254.31</v>
      </c>
      <c r="H632" s="33">
        <v>232254.31</v>
      </c>
      <c r="I632" s="33">
        <v>5777</v>
      </c>
      <c r="J632" s="33">
        <v>479</v>
      </c>
      <c r="K632" s="33">
        <v>8800</v>
      </c>
      <c r="L632" s="33">
        <v>1</v>
      </c>
      <c r="M632" s="33">
        <v>1</v>
      </c>
      <c r="N632" s="33">
        <v>257039.35</v>
      </c>
      <c r="O632" s="33">
        <v>1290.4</v>
      </c>
      <c r="P632" s="33">
        <v>2341</v>
      </c>
    </row>
    <row r="633" spans="1:16">
      <c r="A633" s="27" t="s">
        <v>334</v>
      </c>
      <c r="B633" s="31">
        <v>202410</v>
      </c>
      <c r="C633" s="27" t="s">
        <v>59</v>
      </c>
      <c r="D633" s="27" t="s">
        <v>211</v>
      </c>
      <c r="E633" s="27" t="s">
        <v>36</v>
      </c>
      <c r="F633" s="27" t="s">
        <v>257</v>
      </c>
      <c r="G633" s="33">
        <v>225583.79</v>
      </c>
      <c r="H633" s="33">
        <v>225583.79</v>
      </c>
      <c r="I633" s="33">
        <v>5660</v>
      </c>
      <c r="J633" s="33">
        <v>432</v>
      </c>
      <c r="K633" s="33">
        <v>8800</v>
      </c>
      <c r="L633" s="33">
        <v>1</v>
      </c>
      <c r="M633" s="33">
        <v>1</v>
      </c>
      <c r="N633" s="33">
        <v>282594.17</v>
      </c>
      <c r="O633" s="33">
        <v>1320.9</v>
      </c>
      <c r="P633" s="33">
        <v>2368</v>
      </c>
    </row>
    <row r="634" spans="1:16">
      <c r="A634" s="27" t="s">
        <v>334</v>
      </c>
      <c r="B634" s="31">
        <v>202411</v>
      </c>
      <c r="C634" s="27" t="s">
        <v>59</v>
      </c>
      <c r="D634" s="27" t="s">
        <v>211</v>
      </c>
      <c r="E634" s="27" t="s">
        <v>36</v>
      </c>
      <c r="F634" s="27" t="s">
        <v>257</v>
      </c>
      <c r="G634" s="33">
        <v>312613.24</v>
      </c>
      <c r="H634" s="33">
        <v>312613.24</v>
      </c>
      <c r="I634" s="33">
        <v>7580</v>
      </c>
      <c r="J634" s="33">
        <v>518</v>
      </c>
      <c r="K634" s="33">
        <v>8800</v>
      </c>
      <c r="L634" s="33">
        <v>1</v>
      </c>
      <c r="M634" s="33">
        <v>1</v>
      </c>
      <c r="N634" s="33">
        <v>341351.56</v>
      </c>
      <c r="O634" s="33">
        <v>1734.8</v>
      </c>
      <c r="P634" s="33">
        <v>3170</v>
      </c>
    </row>
    <row r="635" spans="1:16">
      <c r="A635" s="27" t="s">
        <v>334</v>
      </c>
      <c r="B635" s="31">
        <v>202412</v>
      </c>
      <c r="C635" s="27" t="s">
        <v>59</v>
      </c>
      <c r="D635" s="27" t="s">
        <v>211</v>
      </c>
      <c r="E635" s="27" t="s">
        <v>36</v>
      </c>
      <c r="F635" s="27" t="s">
        <v>257</v>
      </c>
      <c r="G635" s="33">
        <v>310983</v>
      </c>
      <c r="H635" s="33">
        <v>310983</v>
      </c>
      <c r="I635" s="33">
        <v>7863</v>
      </c>
      <c r="J635" s="33">
        <v>520</v>
      </c>
      <c r="K635" s="33">
        <v>8800</v>
      </c>
      <c r="L635" s="33">
        <v>1</v>
      </c>
      <c r="M635" s="33">
        <v>1</v>
      </c>
      <c r="N635" s="33">
        <v>392213.72</v>
      </c>
      <c r="O635" s="33">
        <v>1629.8</v>
      </c>
      <c r="P635" s="33">
        <v>3243</v>
      </c>
    </row>
    <row r="636" spans="1:16">
      <c r="A636" s="27" t="s">
        <v>334</v>
      </c>
      <c r="B636" s="31">
        <v>202501</v>
      </c>
      <c r="C636" s="27" t="s">
        <v>59</v>
      </c>
      <c r="D636" s="27" t="s">
        <v>211</v>
      </c>
      <c r="E636" s="27" t="s">
        <v>36</v>
      </c>
      <c r="F636" s="27" t="s">
        <v>257</v>
      </c>
      <c r="G636" s="33">
        <v>158745.4</v>
      </c>
      <c r="H636" s="33">
        <v>158745.4</v>
      </c>
      <c r="I636" s="33">
        <v>4202</v>
      </c>
      <c r="J636" s="33">
        <v>365</v>
      </c>
      <c r="K636" s="33">
        <v>8800</v>
      </c>
      <c r="L636" s="33">
        <v>1</v>
      </c>
      <c r="M636" s="33">
        <v>1</v>
      </c>
      <c r="N636" s="33">
        <v>199535.95</v>
      </c>
      <c r="O636" s="33">
        <v>929.3</v>
      </c>
      <c r="P636" s="33">
        <v>1732</v>
      </c>
    </row>
    <row r="637" spans="1:16">
      <c r="A637" s="27" t="s">
        <v>334</v>
      </c>
      <c r="B637" s="31">
        <v>202502</v>
      </c>
      <c r="C637" s="27" t="s">
        <v>59</v>
      </c>
      <c r="D637" s="27" t="s">
        <v>211</v>
      </c>
      <c r="E637" s="27" t="s">
        <v>36</v>
      </c>
      <c r="F637" s="27" t="s">
        <v>257</v>
      </c>
      <c r="G637" s="33">
        <v>181776.27</v>
      </c>
      <c r="H637" s="33">
        <v>181776.27</v>
      </c>
      <c r="I637" s="33">
        <v>4662</v>
      </c>
      <c r="J637" s="33">
        <v>342</v>
      </c>
      <c r="K637" s="33">
        <v>8800</v>
      </c>
      <c r="L637" s="33">
        <v>1</v>
      </c>
      <c r="M637" s="33">
        <v>1</v>
      </c>
      <c r="N637" s="33">
        <v>205766.47</v>
      </c>
      <c r="O637" s="33">
        <v>1002.8</v>
      </c>
      <c r="P637" s="33">
        <v>1848</v>
      </c>
    </row>
    <row r="638" spans="1:16">
      <c r="A638" s="27" t="s">
        <v>334</v>
      </c>
      <c r="B638" s="31">
        <v>202503</v>
      </c>
      <c r="C638" s="27" t="s">
        <v>59</v>
      </c>
      <c r="D638" s="27" t="s">
        <v>211</v>
      </c>
      <c r="E638" s="27" t="s">
        <v>36</v>
      </c>
      <c r="F638" s="27" t="s">
        <v>257</v>
      </c>
      <c r="G638" s="33">
        <v>237844.49</v>
      </c>
      <c r="H638" s="33">
        <v>237844.49</v>
      </c>
      <c r="I638" s="33">
        <v>6018</v>
      </c>
      <c r="J638" s="33">
        <v>485</v>
      </c>
      <c r="K638" s="33">
        <v>8800</v>
      </c>
      <c r="L638" s="33">
        <v>1</v>
      </c>
      <c r="M638" s="33">
        <v>1</v>
      </c>
      <c r="N638" s="33">
        <v>256675.81</v>
      </c>
      <c r="O638" s="33">
        <v>1269.3</v>
      </c>
      <c r="P638" s="33">
        <v>2400</v>
      </c>
    </row>
    <row r="639" spans="1:16">
      <c r="A639" s="27" t="s">
        <v>334</v>
      </c>
      <c r="B639" s="31">
        <v>202504</v>
      </c>
      <c r="C639" s="27" t="s">
        <v>59</v>
      </c>
      <c r="D639" s="27" t="s">
        <v>211</v>
      </c>
      <c r="E639" s="27" t="s">
        <v>36</v>
      </c>
      <c r="F639" s="27" t="s">
        <v>257</v>
      </c>
      <c r="G639" s="33">
        <v>267525.93</v>
      </c>
      <c r="H639" s="33">
        <v>267525.93</v>
      </c>
      <c r="I639" s="33">
        <v>6581</v>
      </c>
      <c r="J639" s="33">
        <v>455</v>
      </c>
      <c r="K639" s="33">
        <v>8800</v>
      </c>
      <c r="L639" s="33">
        <v>1</v>
      </c>
      <c r="M639" s="33">
        <v>1</v>
      </c>
      <c r="N639" s="33">
        <v>302325.72</v>
      </c>
      <c r="O639" s="33">
        <v>1426.2</v>
      </c>
      <c r="P639" s="33">
        <v>2651</v>
      </c>
    </row>
    <row r="640" spans="1:16">
      <c r="A640" s="27" t="s">
        <v>334</v>
      </c>
      <c r="B640" s="31">
        <v>202505</v>
      </c>
      <c r="C640" s="27" t="s">
        <v>59</v>
      </c>
      <c r="D640" s="27" t="s">
        <v>211</v>
      </c>
      <c r="E640" s="27" t="s">
        <v>36</v>
      </c>
      <c r="F640" s="27" t="s">
        <v>257</v>
      </c>
      <c r="G640" s="33">
        <v>274962.15</v>
      </c>
      <c r="H640" s="33">
        <v>274962.15</v>
      </c>
      <c r="I640" s="33">
        <v>7582</v>
      </c>
      <c r="J640" s="33">
        <v>575</v>
      </c>
      <c r="K640" s="33">
        <v>8800</v>
      </c>
      <c r="L640" s="33">
        <v>1</v>
      </c>
      <c r="M640" s="33">
        <v>1</v>
      </c>
      <c r="N640" s="33">
        <v>331426.77</v>
      </c>
      <c r="O640" s="33">
        <v>1520.7</v>
      </c>
      <c r="P640" s="33">
        <v>2943</v>
      </c>
    </row>
    <row r="641" spans="1:16">
      <c r="A641" s="27" t="s">
        <v>334</v>
      </c>
      <c r="B641" s="31">
        <v>202506</v>
      </c>
      <c r="C641" s="27" t="s">
        <v>59</v>
      </c>
      <c r="D641" s="27" t="s">
        <v>211</v>
      </c>
      <c r="E641" s="27" t="s">
        <v>36</v>
      </c>
      <c r="F641" s="27" t="s">
        <v>257</v>
      </c>
      <c r="G641" s="33">
        <v>282658.74</v>
      </c>
      <c r="H641" s="33">
        <v>282658.74</v>
      </c>
      <c r="I641" s="33">
        <v>7342</v>
      </c>
      <c r="J641" s="33">
        <v>500</v>
      </c>
      <c r="K641" s="33">
        <v>8800</v>
      </c>
      <c r="L641" s="33">
        <v>1</v>
      </c>
      <c r="M641" s="33">
        <v>1</v>
      </c>
      <c r="N641" s="33">
        <v>324084.04</v>
      </c>
      <c r="O641" s="33">
        <v>1539.4</v>
      </c>
      <c r="P641" s="33">
        <v>2978</v>
      </c>
    </row>
    <row r="642" spans="1:16">
      <c r="A642" s="27" t="s">
        <v>334</v>
      </c>
      <c r="B642" s="31">
        <v>202507</v>
      </c>
      <c r="C642" s="27" t="s">
        <v>59</v>
      </c>
      <c r="D642" s="27" t="s">
        <v>211</v>
      </c>
      <c r="E642" s="27" t="s">
        <v>36</v>
      </c>
      <c r="F642" s="27" t="s">
        <v>257</v>
      </c>
      <c r="G642" s="33">
        <v>237024.05</v>
      </c>
      <c r="H642" s="33">
        <v>237024.05</v>
      </c>
      <c r="I642" s="33">
        <v>6047</v>
      </c>
      <c r="J642" s="33">
        <v>401</v>
      </c>
      <c r="K642" s="33">
        <v>8800</v>
      </c>
      <c r="L642" s="33">
        <v>1</v>
      </c>
      <c r="M642" s="33">
        <v>1</v>
      </c>
      <c r="N642" s="33">
        <v>288412.58</v>
      </c>
      <c r="O642" s="33">
        <v>1333</v>
      </c>
      <c r="P642" s="33">
        <v>2429</v>
      </c>
    </row>
    <row r="643" spans="1:16">
      <c r="A643" s="27" t="s">
        <v>334</v>
      </c>
      <c r="B643" s="31">
        <v>202508</v>
      </c>
      <c r="C643" s="27" t="s">
        <v>59</v>
      </c>
      <c r="D643" s="27" t="s">
        <v>211</v>
      </c>
      <c r="E643" s="27" t="s">
        <v>36</v>
      </c>
      <c r="F643" s="27" t="s">
        <v>257</v>
      </c>
      <c r="G643" s="33">
        <v>260685.13</v>
      </c>
      <c r="H643" s="33">
        <v>260685.13</v>
      </c>
      <c r="I643" s="33">
        <v>6368</v>
      </c>
      <c r="J643" s="33">
        <v>463</v>
      </c>
      <c r="K643" s="33">
        <v>8800</v>
      </c>
      <c r="L643" s="33">
        <v>1</v>
      </c>
      <c r="M643" s="33">
        <v>1</v>
      </c>
      <c r="N643" s="33">
        <v>278031.71</v>
      </c>
      <c r="O643" s="33">
        <v>1583</v>
      </c>
      <c r="P643" s="33">
        <v>2607</v>
      </c>
    </row>
    <row r="644" spans="1:16">
      <c r="A644" s="27" t="s">
        <v>334</v>
      </c>
      <c r="B644" s="31">
        <v>202509</v>
      </c>
      <c r="C644" s="27" t="s">
        <v>59</v>
      </c>
      <c r="D644" s="27" t="s">
        <v>211</v>
      </c>
      <c r="E644" s="27" t="s">
        <v>36</v>
      </c>
      <c r="F644" s="27" t="s">
        <v>257</v>
      </c>
      <c r="G644" s="33">
        <v>243111.36</v>
      </c>
      <c r="H644" s="33">
        <v>243111.36</v>
      </c>
      <c r="I644" s="33">
        <v>6258</v>
      </c>
      <c r="J644" s="33">
        <v>465</v>
      </c>
      <c r="K644" s="33">
        <v>8800</v>
      </c>
      <c r="L644" s="33">
        <v>1</v>
      </c>
      <c r="M644" s="33">
        <v>1</v>
      </c>
      <c r="N644" s="33">
        <v>267577.96</v>
      </c>
      <c r="O644" s="33">
        <v>1363.6</v>
      </c>
      <c r="P644" s="33">
        <v>2526</v>
      </c>
    </row>
    <row r="645" spans="1:16">
      <c r="A645" s="27" t="s">
        <v>334</v>
      </c>
      <c r="B645" s="31">
        <v>202510</v>
      </c>
      <c r="C645" s="27" t="s">
        <v>59</v>
      </c>
      <c r="D645" s="27" t="s">
        <v>211</v>
      </c>
      <c r="E645" s="27" t="s">
        <v>36</v>
      </c>
      <c r="F645" s="27" t="s">
        <v>257</v>
      </c>
      <c r="G645" s="33">
        <v>267748.98</v>
      </c>
      <c r="H645" s="33">
        <v>267748.98</v>
      </c>
      <c r="I645" s="33">
        <v>6740</v>
      </c>
      <c r="J645" s="33">
        <v>458</v>
      </c>
      <c r="K645" s="33">
        <v>8800</v>
      </c>
      <c r="L645" s="33">
        <v>1</v>
      </c>
      <c r="M645" s="33">
        <v>1</v>
      </c>
      <c r="N645" s="33">
        <v>294180.54</v>
      </c>
      <c r="O645" s="33">
        <v>1383.5</v>
      </c>
      <c r="P645" s="33">
        <v>2882</v>
      </c>
    </row>
    <row r="646" spans="1:16">
      <c r="A646" s="27" t="s">
        <v>334</v>
      </c>
      <c r="B646" s="31">
        <v>202511</v>
      </c>
      <c r="C646" s="27" t="s">
        <v>59</v>
      </c>
      <c r="D646" s="27" t="s">
        <v>211</v>
      </c>
      <c r="E646" s="27" t="s">
        <v>36</v>
      </c>
      <c r="F646" s="27" t="s">
        <v>257</v>
      </c>
      <c r="G646" s="33">
        <v>331865.48</v>
      </c>
      <c r="H646" s="33">
        <v>331865.48</v>
      </c>
      <c r="I646" s="33">
        <v>8547</v>
      </c>
      <c r="J646" s="33">
        <v>653</v>
      </c>
      <c r="K646" s="33">
        <v>8800</v>
      </c>
      <c r="L646" s="33">
        <v>1</v>
      </c>
      <c r="M646" s="33">
        <v>1</v>
      </c>
      <c r="N646" s="33">
        <v>355346.97</v>
      </c>
      <c r="O646" s="33">
        <v>1803.2</v>
      </c>
      <c r="P646" s="33">
        <v>3374</v>
      </c>
    </row>
    <row r="647" spans="1:16">
      <c r="A647" s="27" t="s">
        <v>334</v>
      </c>
      <c r="B647" s="31">
        <v>202512</v>
      </c>
      <c r="C647" s="27" t="s">
        <v>59</v>
      </c>
      <c r="D647" s="27" t="s">
        <v>211</v>
      </c>
      <c r="E647" s="27" t="s">
        <v>36</v>
      </c>
      <c r="F647" s="27" t="s">
        <v>257</v>
      </c>
      <c r="G647" s="33">
        <v>350514.37</v>
      </c>
      <c r="H647" s="33">
        <v>350514.37</v>
      </c>
      <c r="I647" s="33">
        <v>8758</v>
      </c>
      <c r="J647" s="33">
        <v>744</v>
      </c>
      <c r="K647" s="33">
        <v>8800</v>
      </c>
      <c r="L647" s="33">
        <v>1</v>
      </c>
      <c r="M647" s="33">
        <v>1</v>
      </c>
      <c r="N647" s="33">
        <v>408294.48</v>
      </c>
      <c r="O647" s="33">
        <v>2074.7</v>
      </c>
      <c r="P647" s="33">
        <v>3622</v>
      </c>
    </row>
    <row r="648" spans="1:16">
      <c r="A648" s="27" t="s">
        <v>334</v>
      </c>
      <c r="B648" s="31">
        <v>202601</v>
      </c>
      <c r="C648" s="27" t="s">
        <v>59</v>
      </c>
      <c r="D648" s="27" t="s">
        <v>211</v>
      </c>
      <c r="E648" s="27" t="s">
        <v>36</v>
      </c>
      <c r="F648" s="27" t="s">
        <v>257</v>
      </c>
      <c r="G648" s="33">
        <v>189508.51</v>
      </c>
      <c r="H648" s="33">
        <v>189508.51</v>
      </c>
      <c r="I648" s="33">
        <v>5036</v>
      </c>
      <c r="J648" s="33">
        <v>408</v>
      </c>
      <c r="K648" s="33">
        <v>8800</v>
      </c>
      <c r="L648" s="33">
        <v>1</v>
      </c>
      <c r="M648" s="33">
        <v>1</v>
      </c>
      <c r="N648" s="33">
        <v>207716.93</v>
      </c>
      <c r="O648" s="33">
        <v>1103.2</v>
      </c>
      <c r="P648" s="33">
        <v>1905</v>
      </c>
    </row>
    <row r="649" spans="1:16">
      <c r="A649" s="27" t="s">
        <v>334</v>
      </c>
      <c r="B649" s="31">
        <v>202602</v>
      </c>
      <c r="C649" s="27" t="s">
        <v>59</v>
      </c>
      <c r="D649" s="27" t="s">
        <v>211</v>
      </c>
      <c r="E649" s="27" t="s">
        <v>36</v>
      </c>
      <c r="F649" s="27" t="s">
        <v>257</v>
      </c>
      <c r="G649" s="33">
        <v>188629.3</v>
      </c>
      <c r="H649" s="33">
        <v>188629.3</v>
      </c>
      <c r="I649" s="33">
        <v>4641</v>
      </c>
      <c r="J649" s="33">
        <v>340</v>
      </c>
      <c r="K649" s="33">
        <v>8800</v>
      </c>
      <c r="L649" s="33">
        <v>1</v>
      </c>
      <c r="M649" s="33">
        <v>1</v>
      </c>
      <c r="N649" s="33">
        <v>214202.9</v>
      </c>
      <c r="O649" s="33">
        <v>1120.3</v>
      </c>
      <c r="P649" s="33">
        <v>1976</v>
      </c>
    </row>
    <row r="650" spans="1:16">
      <c r="A650" s="27" t="s">
        <v>334</v>
      </c>
      <c r="B650" s="31">
        <v>202603</v>
      </c>
      <c r="C650" s="27" t="s">
        <v>59</v>
      </c>
      <c r="D650" s="27" t="s">
        <v>211</v>
      </c>
      <c r="E650" s="27" t="s">
        <v>36</v>
      </c>
      <c r="F650" s="27" t="s">
        <v>257</v>
      </c>
      <c r="G650" s="33">
        <v>231951.28</v>
      </c>
      <c r="H650" s="33">
        <v>231951.28</v>
      </c>
      <c r="I650" s="33">
        <v>5817</v>
      </c>
      <c r="J650" s="33">
        <v>445</v>
      </c>
      <c r="K650" s="33">
        <v>8800</v>
      </c>
      <c r="L650" s="33">
        <v>1</v>
      </c>
      <c r="M650" s="33">
        <v>1</v>
      </c>
      <c r="N650" s="33">
        <v>267199.52</v>
      </c>
      <c r="O650" s="33">
        <v>1298.3</v>
      </c>
      <c r="P650" s="33">
        <v>2342</v>
      </c>
    </row>
    <row r="651" spans="1:16">
      <c r="A651" s="27" t="s">
        <v>334</v>
      </c>
      <c r="B651" s="31">
        <v>202604</v>
      </c>
      <c r="C651" s="27" t="s">
        <v>59</v>
      </c>
      <c r="D651" s="27" t="s">
        <v>211</v>
      </c>
      <c r="E651" s="27" t="s">
        <v>36</v>
      </c>
      <c r="F651" s="27" t="s">
        <v>257</v>
      </c>
      <c r="G651" s="33">
        <v>289622.31</v>
      </c>
      <c r="H651" s="33">
        <v>289622.31</v>
      </c>
      <c r="I651" s="33">
        <v>7287</v>
      </c>
      <c r="J651" s="33">
        <v>542</v>
      </c>
      <c r="K651" s="33">
        <v>8800</v>
      </c>
      <c r="L651" s="33">
        <v>1</v>
      </c>
      <c r="M651" s="33">
        <v>1</v>
      </c>
      <c r="N651" s="33">
        <v>314721.08</v>
      </c>
      <c r="O651" s="33">
        <v>1489.6</v>
      </c>
      <c r="P651" s="33">
        <v>2957</v>
      </c>
    </row>
    <row r="652" spans="1:16">
      <c r="A652" s="27" t="s">
        <v>334</v>
      </c>
      <c r="B652" s="31">
        <v>202605</v>
      </c>
      <c r="C652" s="27" t="s">
        <v>59</v>
      </c>
      <c r="D652" s="27" t="s">
        <v>211</v>
      </c>
      <c r="E652" s="27" t="s">
        <v>36</v>
      </c>
      <c r="F652" s="27" t="s">
        <v>257</v>
      </c>
      <c r="G652" s="33">
        <v>324165.51</v>
      </c>
      <c r="H652" s="33">
        <v>324165.51</v>
      </c>
      <c r="I652" s="33">
        <v>8554</v>
      </c>
      <c r="J652" s="33">
        <v>669</v>
      </c>
      <c r="K652" s="33">
        <v>8800</v>
      </c>
      <c r="L652" s="33">
        <v>1</v>
      </c>
      <c r="M652" s="33">
        <v>1</v>
      </c>
      <c r="N652" s="33">
        <v>345015.26</v>
      </c>
      <c r="O652" s="33">
        <v>1921.2</v>
      </c>
      <c r="P652" s="33">
        <v>3553</v>
      </c>
    </row>
    <row r="653" spans="1:16">
      <c r="A653" s="27" t="s">
        <v>334</v>
      </c>
      <c r="B653" s="31">
        <v>202606</v>
      </c>
      <c r="C653" s="27" t="s">
        <v>59</v>
      </c>
      <c r="D653" s="27" t="s">
        <v>211</v>
      </c>
      <c r="E653" s="27" t="s">
        <v>36</v>
      </c>
      <c r="F653" s="27" t="s">
        <v>257</v>
      </c>
      <c r="G653" s="33">
        <v>283982.56</v>
      </c>
      <c r="H653" s="33">
        <v>283982.56</v>
      </c>
      <c r="I653" s="33">
        <v>7372</v>
      </c>
      <c r="J653" s="33">
        <v>574</v>
      </c>
      <c r="K653" s="33">
        <v>8800</v>
      </c>
      <c r="L653" s="33">
        <v>1</v>
      </c>
      <c r="M653" s="33">
        <v>1</v>
      </c>
      <c r="N653" s="33">
        <v>337371.48</v>
      </c>
      <c r="O653" s="33">
        <v>1612.1</v>
      </c>
      <c r="P653" s="33">
        <v>2867</v>
      </c>
    </row>
    <row r="654" spans="1:16">
      <c r="A654" s="27" t="s">
        <v>334</v>
      </c>
      <c r="B654" s="31">
        <v>202607</v>
      </c>
      <c r="C654" s="27" t="s">
        <v>59</v>
      </c>
      <c r="D654" s="27" t="s">
        <v>211</v>
      </c>
      <c r="E654" s="27" t="s">
        <v>36</v>
      </c>
      <c r="F654" s="27" t="s">
        <v>257</v>
      </c>
      <c r="G654" s="33">
        <v>259178.61</v>
      </c>
      <c r="H654" s="33">
        <v>259178.61</v>
      </c>
      <c r="I654" s="33">
        <v>6575</v>
      </c>
      <c r="J654" s="33">
        <v>471</v>
      </c>
      <c r="K654" s="33">
        <v>8800</v>
      </c>
      <c r="L654" s="33">
        <v>1</v>
      </c>
      <c r="M654" s="33">
        <v>1</v>
      </c>
      <c r="N654" s="33">
        <v>300237.5</v>
      </c>
      <c r="O654" s="33">
        <v>1447.5</v>
      </c>
      <c r="P654" s="33">
        <v>2653</v>
      </c>
    </row>
    <row r="655" spans="1:16">
      <c r="A655" s="27" t="s">
        <v>337</v>
      </c>
      <c r="B655" s="31">
        <v>202408</v>
      </c>
      <c r="C655" s="27" t="s">
        <v>59</v>
      </c>
      <c r="D655" s="27" t="s">
        <v>211</v>
      </c>
      <c r="E655" s="27" t="s">
        <v>36</v>
      </c>
      <c r="F655" s="27" t="s">
        <v>257</v>
      </c>
      <c r="G655" s="33">
        <v>243168.8</v>
      </c>
      <c r="H655" s="33">
        <v>243168.8</v>
      </c>
      <c r="I655" s="33">
        <v>5895</v>
      </c>
      <c r="J655" s="33">
        <v>377</v>
      </c>
      <c r="K655" s="33">
        <v>8100</v>
      </c>
      <c r="L655" s="33">
        <v>1</v>
      </c>
      <c r="M655" s="33">
        <v>1</v>
      </c>
      <c r="N655" s="33">
        <v>271419.38</v>
      </c>
      <c r="O655" s="33">
        <v>1659.8</v>
      </c>
      <c r="P655" s="33">
        <v>2528</v>
      </c>
    </row>
    <row r="656" spans="1:16">
      <c r="A656" s="27" t="s">
        <v>337</v>
      </c>
      <c r="B656" s="31">
        <v>202409</v>
      </c>
      <c r="C656" s="27" t="s">
        <v>59</v>
      </c>
      <c r="D656" s="27" t="s">
        <v>211</v>
      </c>
      <c r="E656" s="27" t="s">
        <v>36</v>
      </c>
      <c r="F656" s="27" t="s">
        <v>257</v>
      </c>
      <c r="G656" s="33">
        <v>258911.12</v>
      </c>
      <c r="H656" s="33">
        <v>258911.12</v>
      </c>
      <c r="I656" s="33">
        <v>6884</v>
      </c>
      <c r="J656" s="33">
        <v>495</v>
      </c>
      <c r="K656" s="33">
        <v>8100</v>
      </c>
      <c r="L656" s="33">
        <v>1</v>
      </c>
      <c r="M656" s="33">
        <v>1</v>
      </c>
      <c r="N656" s="33">
        <v>261214.25</v>
      </c>
      <c r="O656" s="33">
        <v>1400.8</v>
      </c>
      <c r="P656" s="33">
        <v>2684</v>
      </c>
    </row>
    <row r="657" spans="1:16">
      <c r="A657" s="27" t="s">
        <v>337</v>
      </c>
      <c r="B657" s="31">
        <v>202410</v>
      </c>
      <c r="C657" s="27" t="s">
        <v>59</v>
      </c>
      <c r="D657" s="27" t="s">
        <v>211</v>
      </c>
      <c r="E657" s="27" t="s">
        <v>36</v>
      </c>
      <c r="F657" s="27" t="s">
        <v>257</v>
      </c>
      <c r="G657" s="33">
        <v>324332.95</v>
      </c>
      <c r="H657" s="33">
        <v>324332.95</v>
      </c>
      <c r="I657" s="33">
        <v>8674</v>
      </c>
      <c r="J657" s="33">
        <v>662</v>
      </c>
      <c r="K657" s="33">
        <v>8100</v>
      </c>
      <c r="L657" s="33">
        <v>1</v>
      </c>
      <c r="M657" s="33">
        <v>1</v>
      </c>
      <c r="N657" s="33">
        <v>287184.15</v>
      </c>
      <c r="O657" s="33">
        <v>1850.6</v>
      </c>
      <c r="P657" s="33">
        <v>3343</v>
      </c>
    </row>
    <row r="658" spans="1:16">
      <c r="A658" s="27" t="s">
        <v>337</v>
      </c>
      <c r="B658" s="31">
        <v>202411</v>
      </c>
      <c r="C658" s="27" t="s">
        <v>59</v>
      </c>
      <c r="D658" s="27" t="s">
        <v>211</v>
      </c>
      <c r="E658" s="27" t="s">
        <v>36</v>
      </c>
      <c r="F658" s="27" t="s">
        <v>257</v>
      </c>
      <c r="G658" s="33">
        <v>322920.14</v>
      </c>
      <c r="H658" s="33">
        <v>322920.14</v>
      </c>
      <c r="I658" s="33">
        <v>8119</v>
      </c>
      <c r="J658" s="33">
        <v>643</v>
      </c>
      <c r="K658" s="33">
        <v>8100</v>
      </c>
      <c r="L658" s="33">
        <v>1</v>
      </c>
      <c r="M658" s="33">
        <v>1</v>
      </c>
      <c r="N658" s="33">
        <v>346895.89</v>
      </c>
      <c r="O658" s="33">
        <v>1948.8</v>
      </c>
      <c r="P658" s="33">
        <v>3433</v>
      </c>
    </row>
    <row r="659" spans="1:16">
      <c r="A659" s="27" t="s">
        <v>337</v>
      </c>
      <c r="B659" s="31">
        <v>202412</v>
      </c>
      <c r="C659" s="27" t="s">
        <v>59</v>
      </c>
      <c r="D659" s="27" t="s">
        <v>211</v>
      </c>
      <c r="E659" s="27" t="s">
        <v>36</v>
      </c>
      <c r="F659" s="27" t="s">
        <v>257</v>
      </c>
      <c r="G659" s="33">
        <v>374085.77</v>
      </c>
      <c r="H659" s="33">
        <v>374085.77</v>
      </c>
      <c r="I659" s="33">
        <v>9648</v>
      </c>
      <c r="J659" s="33">
        <v>724</v>
      </c>
      <c r="K659" s="33">
        <v>8100</v>
      </c>
      <c r="L659" s="33">
        <v>1</v>
      </c>
      <c r="M659" s="33">
        <v>1</v>
      </c>
      <c r="N659" s="33">
        <v>398584.16</v>
      </c>
      <c r="O659" s="33">
        <v>2439.2</v>
      </c>
      <c r="P659" s="33">
        <v>3781</v>
      </c>
    </row>
    <row r="660" spans="1:16">
      <c r="A660" s="27" t="s">
        <v>337</v>
      </c>
      <c r="B660" s="31">
        <v>202501</v>
      </c>
      <c r="C660" s="27" t="s">
        <v>59</v>
      </c>
      <c r="D660" s="27" t="s">
        <v>211</v>
      </c>
      <c r="E660" s="27" t="s">
        <v>36</v>
      </c>
      <c r="F660" s="27" t="s">
        <v>257</v>
      </c>
      <c r="G660" s="33">
        <v>192589.37</v>
      </c>
      <c r="H660" s="33">
        <v>192589.37</v>
      </c>
      <c r="I660" s="33">
        <v>4977</v>
      </c>
      <c r="J660" s="33">
        <v>388</v>
      </c>
      <c r="K660" s="33">
        <v>8100</v>
      </c>
      <c r="L660" s="33">
        <v>1</v>
      </c>
      <c r="M660" s="33">
        <v>1</v>
      </c>
      <c r="N660" s="33">
        <v>202776.87</v>
      </c>
      <c r="O660" s="33">
        <v>1072.1</v>
      </c>
      <c r="P660" s="33">
        <v>1993</v>
      </c>
    </row>
    <row r="661" spans="1:16">
      <c r="A661" s="27" t="s">
        <v>337</v>
      </c>
      <c r="B661" s="31">
        <v>202502</v>
      </c>
      <c r="C661" s="27" t="s">
        <v>59</v>
      </c>
      <c r="D661" s="27" t="s">
        <v>211</v>
      </c>
      <c r="E661" s="27" t="s">
        <v>36</v>
      </c>
      <c r="F661" s="27" t="s">
        <v>257</v>
      </c>
      <c r="G661" s="33">
        <v>176273.41</v>
      </c>
      <c r="H661" s="33">
        <v>176273.41</v>
      </c>
      <c r="I661" s="33">
        <v>4508</v>
      </c>
      <c r="J661" s="33">
        <v>361</v>
      </c>
      <c r="K661" s="33">
        <v>8100</v>
      </c>
      <c r="L661" s="33">
        <v>1</v>
      </c>
      <c r="M661" s="33">
        <v>1</v>
      </c>
      <c r="N661" s="33">
        <v>209108.59</v>
      </c>
      <c r="O661" s="33">
        <v>906.9</v>
      </c>
      <c r="P661" s="33">
        <v>1854</v>
      </c>
    </row>
    <row r="662" spans="1:16">
      <c r="A662" s="27" t="s">
        <v>337</v>
      </c>
      <c r="B662" s="31">
        <v>202503</v>
      </c>
      <c r="C662" s="27" t="s">
        <v>59</v>
      </c>
      <c r="D662" s="27" t="s">
        <v>211</v>
      </c>
      <c r="E662" s="27" t="s">
        <v>36</v>
      </c>
      <c r="F662" s="27" t="s">
        <v>257</v>
      </c>
      <c r="G662" s="33">
        <v>254014.55</v>
      </c>
      <c r="H662" s="33">
        <v>254014.55</v>
      </c>
      <c r="I662" s="33">
        <v>6469</v>
      </c>
      <c r="J662" s="33">
        <v>423</v>
      </c>
      <c r="K662" s="33">
        <v>8100</v>
      </c>
      <c r="L662" s="33">
        <v>1</v>
      </c>
      <c r="M662" s="33">
        <v>1</v>
      </c>
      <c r="N662" s="33">
        <v>260844.81</v>
      </c>
      <c r="O662" s="33">
        <v>1537.8</v>
      </c>
      <c r="P662" s="33">
        <v>2661</v>
      </c>
    </row>
    <row r="663" spans="1:16">
      <c r="A663" s="27" t="s">
        <v>337</v>
      </c>
      <c r="B663" s="31">
        <v>202504</v>
      </c>
      <c r="C663" s="27" t="s">
        <v>59</v>
      </c>
      <c r="D663" s="27" t="s">
        <v>211</v>
      </c>
      <c r="E663" s="27" t="s">
        <v>36</v>
      </c>
      <c r="F663" s="27" t="s">
        <v>257</v>
      </c>
      <c r="G663" s="33">
        <v>276925.94</v>
      </c>
      <c r="H663" s="33">
        <v>276925.94</v>
      </c>
      <c r="I663" s="33">
        <v>6856</v>
      </c>
      <c r="J663" s="33">
        <v>482</v>
      </c>
      <c r="K663" s="33">
        <v>8100</v>
      </c>
      <c r="L663" s="33">
        <v>1</v>
      </c>
      <c r="M663" s="33">
        <v>1</v>
      </c>
      <c r="N663" s="33">
        <v>307236.18</v>
      </c>
      <c r="O663" s="33">
        <v>1500</v>
      </c>
      <c r="P663" s="33">
        <v>2965</v>
      </c>
    </row>
    <row r="664" spans="1:16">
      <c r="A664" s="27" t="s">
        <v>337</v>
      </c>
      <c r="B664" s="31">
        <v>202505</v>
      </c>
      <c r="C664" s="27" t="s">
        <v>59</v>
      </c>
      <c r="D664" s="27" t="s">
        <v>211</v>
      </c>
      <c r="E664" s="27" t="s">
        <v>36</v>
      </c>
      <c r="F664" s="27" t="s">
        <v>257</v>
      </c>
      <c r="G664" s="33">
        <v>324530.53</v>
      </c>
      <c r="H664" s="33">
        <v>324530.53</v>
      </c>
      <c r="I664" s="33">
        <v>7877</v>
      </c>
      <c r="J664" s="33">
        <v>624</v>
      </c>
      <c r="K664" s="33">
        <v>8100</v>
      </c>
      <c r="L664" s="33">
        <v>1</v>
      </c>
      <c r="M664" s="33">
        <v>1</v>
      </c>
      <c r="N664" s="33">
        <v>336809.89</v>
      </c>
      <c r="O664" s="33">
        <v>1743.3</v>
      </c>
      <c r="P664" s="33">
        <v>3273</v>
      </c>
    </row>
    <row r="665" spans="1:16">
      <c r="A665" s="27" t="s">
        <v>337</v>
      </c>
      <c r="B665" s="31">
        <v>202506</v>
      </c>
      <c r="C665" s="27" t="s">
        <v>59</v>
      </c>
      <c r="D665" s="27" t="s">
        <v>211</v>
      </c>
      <c r="E665" s="27" t="s">
        <v>36</v>
      </c>
      <c r="F665" s="27" t="s">
        <v>257</v>
      </c>
      <c r="G665" s="33">
        <v>350444.49</v>
      </c>
      <c r="H665" s="33">
        <v>350444.49</v>
      </c>
      <c r="I665" s="33">
        <v>9532</v>
      </c>
      <c r="J665" s="33">
        <v>693</v>
      </c>
      <c r="K665" s="33">
        <v>8100</v>
      </c>
      <c r="L665" s="33">
        <v>1</v>
      </c>
      <c r="M665" s="33">
        <v>1</v>
      </c>
      <c r="N665" s="33">
        <v>329347.9</v>
      </c>
      <c r="O665" s="33">
        <v>1934.8</v>
      </c>
      <c r="P665" s="33">
        <v>3793</v>
      </c>
    </row>
    <row r="666" spans="1:16">
      <c r="A666" s="27" t="s">
        <v>337</v>
      </c>
      <c r="B666" s="31">
        <v>202507</v>
      </c>
      <c r="C666" s="27" t="s">
        <v>59</v>
      </c>
      <c r="D666" s="27" t="s">
        <v>211</v>
      </c>
      <c r="E666" s="27" t="s">
        <v>36</v>
      </c>
      <c r="F666" s="27" t="s">
        <v>257</v>
      </c>
      <c r="G666" s="33">
        <v>281675.38</v>
      </c>
      <c r="H666" s="33">
        <v>281675.38</v>
      </c>
      <c r="I666" s="33">
        <v>6892</v>
      </c>
      <c r="J666" s="33">
        <v>498</v>
      </c>
      <c r="K666" s="33">
        <v>8100</v>
      </c>
      <c r="L666" s="33">
        <v>1</v>
      </c>
      <c r="M666" s="33">
        <v>1</v>
      </c>
      <c r="N666" s="33">
        <v>293097.06</v>
      </c>
      <c r="O666" s="33">
        <v>1605.1</v>
      </c>
      <c r="P666" s="33">
        <v>2839</v>
      </c>
    </row>
    <row r="667" spans="1:16">
      <c r="A667" s="27" t="s">
        <v>337</v>
      </c>
      <c r="B667" s="31">
        <v>202508</v>
      </c>
      <c r="C667" s="27" t="s">
        <v>59</v>
      </c>
      <c r="D667" s="27" t="s">
        <v>211</v>
      </c>
      <c r="E667" s="27" t="s">
        <v>36</v>
      </c>
      <c r="F667" s="27" t="s">
        <v>257</v>
      </c>
      <c r="G667" s="33">
        <v>291553.84</v>
      </c>
      <c r="H667" s="33">
        <v>291553.84</v>
      </c>
      <c r="I667" s="33">
        <v>7424</v>
      </c>
      <c r="J667" s="33">
        <v>527</v>
      </c>
      <c r="K667" s="33">
        <v>8100</v>
      </c>
      <c r="L667" s="33">
        <v>1</v>
      </c>
      <c r="M667" s="33">
        <v>1</v>
      </c>
      <c r="N667" s="33">
        <v>282547.58</v>
      </c>
      <c r="O667" s="33">
        <v>1713.3</v>
      </c>
      <c r="P667" s="33">
        <v>2954</v>
      </c>
    </row>
    <row r="668" spans="1:16">
      <c r="A668" s="27" t="s">
        <v>337</v>
      </c>
      <c r="B668" s="31">
        <v>202509</v>
      </c>
      <c r="C668" s="27" t="s">
        <v>59</v>
      </c>
      <c r="D668" s="27" t="s">
        <v>211</v>
      </c>
      <c r="E668" s="27" t="s">
        <v>36</v>
      </c>
      <c r="F668" s="27" t="s">
        <v>257</v>
      </c>
      <c r="G668" s="33">
        <v>260498.49</v>
      </c>
      <c r="H668" s="33">
        <v>260498.49</v>
      </c>
      <c r="I668" s="33">
        <v>6447</v>
      </c>
      <c r="J668" s="33">
        <v>533</v>
      </c>
      <c r="K668" s="33">
        <v>8100</v>
      </c>
      <c r="L668" s="33">
        <v>1</v>
      </c>
      <c r="M668" s="33">
        <v>1</v>
      </c>
      <c r="N668" s="33">
        <v>271924.03</v>
      </c>
      <c r="O668" s="33">
        <v>1515.8</v>
      </c>
      <c r="P668" s="33">
        <v>2621</v>
      </c>
    </row>
    <row r="669" spans="1:16">
      <c r="A669" s="27" t="s">
        <v>337</v>
      </c>
      <c r="B669" s="31">
        <v>202510</v>
      </c>
      <c r="C669" s="27" t="s">
        <v>59</v>
      </c>
      <c r="D669" s="27" t="s">
        <v>211</v>
      </c>
      <c r="E669" s="27" t="s">
        <v>36</v>
      </c>
      <c r="F669" s="27" t="s">
        <v>257</v>
      </c>
      <c r="G669" s="33">
        <v>282207.6</v>
      </c>
      <c r="H669" s="33">
        <v>282207.6</v>
      </c>
      <c r="I669" s="33">
        <v>7140</v>
      </c>
      <c r="J669" s="33">
        <v>494</v>
      </c>
      <c r="K669" s="33">
        <v>8100</v>
      </c>
      <c r="L669" s="33">
        <v>1</v>
      </c>
      <c r="M669" s="33">
        <v>1</v>
      </c>
      <c r="N669" s="33">
        <v>298958.7</v>
      </c>
      <c r="O669" s="33">
        <v>1537</v>
      </c>
      <c r="P669" s="33">
        <v>2894</v>
      </c>
    </row>
    <row r="670" spans="1:16">
      <c r="A670" s="27" t="s">
        <v>337</v>
      </c>
      <c r="B670" s="31">
        <v>202511</v>
      </c>
      <c r="C670" s="27" t="s">
        <v>59</v>
      </c>
      <c r="D670" s="27" t="s">
        <v>211</v>
      </c>
      <c r="E670" s="27" t="s">
        <v>36</v>
      </c>
      <c r="F670" s="27" t="s">
        <v>257</v>
      </c>
      <c r="G670" s="33">
        <v>335674.57</v>
      </c>
      <c r="H670" s="33">
        <v>335674.57</v>
      </c>
      <c r="I670" s="33">
        <v>8074</v>
      </c>
      <c r="J670" s="33">
        <v>601</v>
      </c>
      <c r="K670" s="33">
        <v>8100</v>
      </c>
      <c r="L670" s="33">
        <v>1</v>
      </c>
      <c r="M670" s="33">
        <v>1</v>
      </c>
      <c r="N670" s="33">
        <v>361118.62</v>
      </c>
      <c r="O670" s="33">
        <v>1957.7</v>
      </c>
      <c r="P670" s="33">
        <v>3310</v>
      </c>
    </row>
    <row r="671" spans="1:16">
      <c r="A671" s="27" t="s">
        <v>337</v>
      </c>
      <c r="B671" s="31">
        <v>202512</v>
      </c>
      <c r="C671" s="27" t="s">
        <v>59</v>
      </c>
      <c r="D671" s="27" t="s">
        <v>211</v>
      </c>
      <c r="E671" s="27" t="s">
        <v>36</v>
      </c>
      <c r="F671" s="27" t="s">
        <v>257</v>
      </c>
      <c r="G671" s="33">
        <v>391856.16</v>
      </c>
      <c r="H671" s="33">
        <v>391856.16</v>
      </c>
      <c r="I671" s="33">
        <v>11052</v>
      </c>
      <c r="J671" s="33">
        <v>885</v>
      </c>
      <c r="K671" s="33">
        <v>8100</v>
      </c>
      <c r="L671" s="33">
        <v>1</v>
      </c>
      <c r="M671" s="33">
        <v>1</v>
      </c>
      <c r="N671" s="33">
        <v>414926.11</v>
      </c>
      <c r="O671" s="33">
        <v>2480.8</v>
      </c>
      <c r="P671" s="33">
        <v>4318</v>
      </c>
    </row>
    <row r="672" spans="1:16">
      <c r="A672" s="27" t="s">
        <v>337</v>
      </c>
      <c r="B672" s="31">
        <v>202601</v>
      </c>
      <c r="C672" s="27" t="s">
        <v>59</v>
      </c>
      <c r="D672" s="27" t="s">
        <v>211</v>
      </c>
      <c r="E672" s="27" t="s">
        <v>36</v>
      </c>
      <c r="F672" s="27" t="s">
        <v>257</v>
      </c>
      <c r="G672" s="33">
        <v>202389.22</v>
      </c>
      <c r="H672" s="33">
        <v>202389.22</v>
      </c>
      <c r="I672" s="33">
        <v>5536</v>
      </c>
      <c r="J672" s="33">
        <v>399</v>
      </c>
      <c r="K672" s="33">
        <v>8100</v>
      </c>
      <c r="L672" s="33">
        <v>1</v>
      </c>
      <c r="M672" s="33">
        <v>1</v>
      </c>
      <c r="N672" s="33">
        <v>211090.72</v>
      </c>
      <c r="O672" s="33">
        <v>1198.1</v>
      </c>
      <c r="P672" s="33">
        <v>2233</v>
      </c>
    </row>
    <row r="673" spans="1:16">
      <c r="A673" s="27" t="s">
        <v>337</v>
      </c>
      <c r="B673" s="31">
        <v>202602</v>
      </c>
      <c r="C673" s="27" t="s">
        <v>59</v>
      </c>
      <c r="D673" s="27" t="s">
        <v>211</v>
      </c>
      <c r="E673" s="27" t="s">
        <v>36</v>
      </c>
      <c r="F673" s="27" t="s">
        <v>257</v>
      </c>
      <c r="G673" s="33">
        <v>210113.86</v>
      </c>
      <c r="H673" s="33">
        <v>210113.86</v>
      </c>
      <c r="I673" s="33">
        <v>5243</v>
      </c>
      <c r="J673" s="33">
        <v>382</v>
      </c>
      <c r="K673" s="33">
        <v>8100</v>
      </c>
      <c r="L673" s="33">
        <v>1</v>
      </c>
      <c r="M673" s="33">
        <v>1</v>
      </c>
      <c r="N673" s="33">
        <v>217682.04</v>
      </c>
      <c r="O673" s="33">
        <v>1204.6</v>
      </c>
      <c r="P673" s="33">
        <v>2155</v>
      </c>
    </row>
    <row r="674" spans="1:16">
      <c r="A674" s="27" t="s">
        <v>337</v>
      </c>
      <c r="B674" s="31">
        <v>202603</v>
      </c>
      <c r="C674" s="27" t="s">
        <v>59</v>
      </c>
      <c r="D674" s="27" t="s">
        <v>211</v>
      </c>
      <c r="E674" s="27" t="s">
        <v>36</v>
      </c>
      <c r="F674" s="27" t="s">
        <v>257</v>
      </c>
      <c r="G674" s="33">
        <v>270297.16</v>
      </c>
      <c r="H674" s="33">
        <v>270297.16</v>
      </c>
      <c r="I674" s="33">
        <v>6932</v>
      </c>
      <c r="J674" s="33">
        <v>567</v>
      </c>
      <c r="K674" s="33">
        <v>8100</v>
      </c>
      <c r="L674" s="33">
        <v>1</v>
      </c>
      <c r="M674" s="33">
        <v>1</v>
      </c>
      <c r="N674" s="33">
        <v>271539.45</v>
      </c>
      <c r="O674" s="33">
        <v>1387</v>
      </c>
      <c r="P674" s="33">
        <v>2736</v>
      </c>
    </row>
    <row r="675" spans="1:16">
      <c r="A675" s="27" t="s">
        <v>337</v>
      </c>
      <c r="B675" s="31">
        <v>202604</v>
      </c>
      <c r="C675" s="27" t="s">
        <v>59</v>
      </c>
      <c r="D675" s="27" t="s">
        <v>211</v>
      </c>
      <c r="E675" s="27" t="s">
        <v>36</v>
      </c>
      <c r="F675" s="27" t="s">
        <v>257</v>
      </c>
      <c r="G675" s="33">
        <v>298376.28</v>
      </c>
      <c r="H675" s="33">
        <v>298376.28</v>
      </c>
      <c r="I675" s="33">
        <v>7504</v>
      </c>
      <c r="J675" s="33">
        <v>604</v>
      </c>
      <c r="K675" s="33">
        <v>8100</v>
      </c>
      <c r="L675" s="33">
        <v>1</v>
      </c>
      <c r="M675" s="33">
        <v>1</v>
      </c>
      <c r="N675" s="33">
        <v>319832.86</v>
      </c>
      <c r="O675" s="33">
        <v>1596.8</v>
      </c>
      <c r="P675" s="33">
        <v>3051</v>
      </c>
    </row>
    <row r="676" spans="1:16">
      <c r="A676" s="27" t="s">
        <v>337</v>
      </c>
      <c r="B676" s="31">
        <v>202605</v>
      </c>
      <c r="C676" s="27" t="s">
        <v>59</v>
      </c>
      <c r="D676" s="27" t="s">
        <v>211</v>
      </c>
      <c r="E676" s="27" t="s">
        <v>36</v>
      </c>
      <c r="F676" s="27" t="s">
        <v>257</v>
      </c>
      <c r="G676" s="33">
        <v>342435.94</v>
      </c>
      <c r="H676" s="33">
        <v>342435.94</v>
      </c>
      <c r="I676" s="33">
        <v>8261</v>
      </c>
      <c r="J676" s="33">
        <v>697</v>
      </c>
      <c r="K676" s="33">
        <v>8100</v>
      </c>
      <c r="L676" s="33">
        <v>1</v>
      </c>
      <c r="M676" s="33">
        <v>1</v>
      </c>
      <c r="N676" s="33">
        <v>350619.1</v>
      </c>
      <c r="O676" s="33">
        <v>1915.8</v>
      </c>
      <c r="P676" s="33">
        <v>3538</v>
      </c>
    </row>
    <row r="677" spans="1:16">
      <c r="A677" s="27" t="s">
        <v>337</v>
      </c>
      <c r="B677" s="31">
        <v>202606</v>
      </c>
      <c r="C677" s="27" t="s">
        <v>59</v>
      </c>
      <c r="D677" s="27" t="s">
        <v>211</v>
      </c>
      <c r="E677" s="27" t="s">
        <v>36</v>
      </c>
      <c r="F677" s="27" t="s">
        <v>257</v>
      </c>
      <c r="G677" s="33">
        <v>322510.45</v>
      </c>
      <c r="H677" s="33">
        <v>322510.45</v>
      </c>
      <c r="I677" s="33">
        <v>8189</v>
      </c>
      <c r="J677" s="33">
        <v>607</v>
      </c>
      <c r="K677" s="33">
        <v>8100</v>
      </c>
      <c r="L677" s="33">
        <v>1</v>
      </c>
      <c r="M677" s="33">
        <v>1</v>
      </c>
      <c r="N677" s="33">
        <v>342851.16</v>
      </c>
      <c r="O677" s="33">
        <v>1864.4</v>
      </c>
      <c r="P677" s="33">
        <v>3312</v>
      </c>
    </row>
    <row r="678" spans="1:16">
      <c r="A678" s="27" t="s">
        <v>337</v>
      </c>
      <c r="B678" s="31">
        <v>202607</v>
      </c>
      <c r="C678" s="27" t="s">
        <v>59</v>
      </c>
      <c r="D678" s="27" t="s">
        <v>211</v>
      </c>
      <c r="E678" s="27" t="s">
        <v>36</v>
      </c>
      <c r="F678" s="27" t="s">
        <v>257</v>
      </c>
      <c r="G678" s="33">
        <v>296039.47</v>
      </c>
      <c r="H678" s="33">
        <v>296039.47</v>
      </c>
      <c r="I678" s="33">
        <v>6991</v>
      </c>
      <c r="J678" s="33">
        <v>497</v>
      </c>
      <c r="K678" s="33">
        <v>8100</v>
      </c>
      <c r="L678" s="33">
        <v>1</v>
      </c>
      <c r="M678" s="33">
        <v>1</v>
      </c>
      <c r="N678" s="33">
        <v>305114.03</v>
      </c>
      <c r="O678" s="33">
        <v>1705.4</v>
      </c>
      <c r="P678" s="33">
        <v>2935</v>
      </c>
    </row>
    <row r="679" spans="1:16">
      <c r="A679" s="27" t="s">
        <v>339</v>
      </c>
      <c r="B679" s="31">
        <v>202408</v>
      </c>
      <c r="C679" s="27" t="s">
        <v>59</v>
      </c>
      <c r="D679" s="27" t="s">
        <v>211</v>
      </c>
      <c r="E679" s="27" t="s">
        <v>36</v>
      </c>
      <c r="F679" s="27" t="s">
        <v>257</v>
      </c>
      <c r="G679" s="33">
        <v>212709.04</v>
      </c>
      <c r="H679" s="33">
        <v>212709.04</v>
      </c>
      <c r="I679" s="33">
        <v>5325</v>
      </c>
      <c r="J679" s="33">
        <v>363</v>
      </c>
      <c r="K679" s="33">
        <v>7600</v>
      </c>
      <c r="L679" s="33">
        <v>1</v>
      </c>
      <c r="M679" s="33">
        <v>1</v>
      </c>
      <c r="N679" s="33">
        <v>242154.18</v>
      </c>
      <c r="O679" s="33">
        <v>1197.8</v>
      </c>
      <c r="P679" s="33">
        <v>2247</v>
      </c>
    </row>
    <row r="680" spans="1:16">
      <c r="A680" s="27" t="s">
        <v>339</v>
      </c>
      <c r="B680" s="31">
        <v>202409</v>
      </c>
      <c r="C680" s="27" t="s">
        <v>59</v>
      </c>
      <c r="D680" s="27" t="s">
        <v>211</v>
      </c>
      <c r="E680" s="27" t="s">
        <v>36</v>
      </c>
      <c r="F680" s="27" t="s">
        <v>257</v>
      </c>
      <c r="G680" s="33">
        <v>218987.39</v>
      </c>
      <c r="H680" s="33">
        <v>218987.39</v>
      </c>
      <c r="I680" s="33">
        <v>5465</v>
      </c>
      <c r="J680" s="33">
        <v>404</v>
      </c>
      <c r="K680" s="33">
        <v>7600</v>
      </c>
      <c r="L680" s="33">
        <v>1</v>
      </c>
      <c r="M680" s="33">
        <v>1</v>
      </c>
      <c r="N680" s="33">
        <v>233049.39</v>
      </c>
      <c r="O680" s="33">
        <v>1235.5</v>
      </c>
      <c r="P680" s="33">
        <v>2238</v>
      </c>
    </row>
    <row r="681" spans="1:16">
      <c r="A681" s="27" t="s">
        <v>339</v>
      </c>
      <c r="B681" s="31">
        <v>202410</v>
      </c>
      <c r="C681" s="27" t="s">
        <v>59</v>
      </c>
      <c r="D681" s="27" t="s">
        <v>211</v>
      </c>
      <c r="E681" s="27" t="s">
        <v>36</v>
      </c>
      <c r="F681" s="27" t="s">
        <v>257</v>
      </c>
      <c r="G681" s="33">
        <v>214550.28</v>
      </c>
      <c r="H681" s="33">
        <v>214550.28</v>
      </c>
      <c r="I681" s="33">
        <v>5362</v>
      </c>
      <c r="J681" s="33">
        <v>334</v>
      </c>
      <c r="K681" s="33">
        <v>7600</v>
      </c>
      <c r="L681" s="33">
        <v>1</v>
      </c>
      <c r="M681" s="33">
        <v>1</v>
      </c>
      <c r="N681" s="33">
        <v>256219.14</v>
      </c>
      <c r="O681" s="33">
        <v>1096.6</v>
      </c>
      <c r="P681" s="33">
        <v>2281</v>
      </c>
    </row>
    <row r="682" spans="1:16">
      <c r="A682" s="27" t="s">
        <v>339</v>
      </c>
      <c r="B682" s="31">
        <v>202411</v>
      </c>
      <c r="C682" s="27" t="s">
        <v>59</v>
      </c>
      <c r="D682" s="27" t="s">
        <v>211</v>
      </c>
      <c r="E682" s="27" t="s">
        <v>36</v>
      </c>
      <c r="F682" s="27" t="s">
        <v>257</v>
      </c>
      <c r="G682" s="33">
        <v>274475.3</v>
      </c>
      <c r="H682" s="33">
        <v>274475.3</v>
      </c>
      <c r="I682" s="33">
        <v>7264</v>
      </c>
      <c r="J682" s="33">
        <v>621</v>
      </c>
      <c r="K682" s="33">
        <v>7600</v>
      </c>
      <c r="L682" s="33">
        <v>1</v>
      </c>
      <c r="M682" s="33">
        <v>1</v>
      </c>
      <c r="N682" s="33">
        <v>309492.6</v>
      </c>
      <c r="O682" s="33">
        <v>1507.7</v>
      </c>
      <c r="P682" s="33">
        <v>2820</v>
      </c>
    </row>
    <row r="683" spans="1:16">
      <c r="A683" s="27" t="s">
        <v>339</v>
      </c>
      <c r="B683" s="31">
        <v>202412</v>
      </c>
      <c r="C683" s="27" t="s">
        <v>59</v>
      </c>
      <c r="D683" s="27" t="s">
        <v>211</v>
      </c>
      <c r="E683" s="27" t="s">
        <v>36</v>
      </c>
      <c r="F683" s="27" t="s">
        <v>257</v>
      </c>
      <c r="G683" s="33">
        <v>324606.73</v>
      </c>
      <c r="H683" s="33">
        <v>324606.73</v>
      </c>
      <c r="I683" s="33">
        <v>7904</v>
      </c>
      <c r="J683" s="33">
        <v>615</v>
      </c>
      <c r="K683" s="33">
        <v>7600</v>
      </c>
      <c r="L683" s="33">
        <v>1</v>
      </c>
      <c r="M683" s="33">
        <v>1</v>
      </c>
      <c r="N683" s="33">
        <v>355607.7</v>
      </c>
      <c r="O683" s="33">
        <v>1871.3</v>
      </c>
      <c r="P683" s="33">
        <v>3356</v>
      </c>
    </row>
    <row r="684" spans="1:16">
      <c r="A684" s="27" t="s">
        <v>339</v>
      </c>
      <c r="B684" s="31">
        <v>202501</v>
      </c>
      <c r="C684" s="27" t="s">
        <v>59</v>
      </c>
      <c r="D684" s="27" t="s">
        <v>211</v>
      </c>
      <c r="E684" s="27" t="s">
        <v>36</v>
      </c>
      <c r="F684" s="27" t="s">
        <v>257</v>
      </c>
      <c r="G684" s="33">
        <v>171347.77</v>
      </c>
      <c r="H684" s="33">
        <v>171347.77</v>
      </c>
      <c r="I684" s="33">
        <v>3944</v>
      </c>
      <c r="J684" s="33">
        <v>323</v>
      </c>
      <c r="K684" s="33">
        <v>7600</v>
      </c>
      <c r="L684" s="33">
        <v>1</v>
      </c>
      <c r="M684" s="33">
        <v>1</v>
      </c>
      <c r="N684" s="33">
        <v>180912.9</v>
      </c>
      <c r="O684" s="33">
        <v>898.6</v>
      </c>
      <c r="P684" s="33">
        <v>1648</v>
      </c>
    </row>
    <row r="685" spans="1:16">
      <c r="A685" s="27" t="s">
        <v>339</v>
      </c>
      <c r="B685" s="31">
        <v>202502</v>
      </c>
      <c r="C685" s="27" t="s">
        <v>59</v>
      </c>
      <c r="D685" s="27" t="s">
        <v>211</v>
      </c>
      <c r="E685" s="27" t="s">
        <v>36</v>
      </c>
      <c r="F685" s="27" t="s">
        <v>257</v>
      </c>
      <c r="G685" s="33">
        <v>164178.2</v>
      </c>
      <c r="H685" s="33">
        <v>164178.2</v>
      </c>
      <c r="I685" s="33">
        <v>4160</v>
      </c>
      <c r="J685" s="33">
        <v>304</v>
      </c>
      <c r="K685" s="33">
        <v>7600</v>
      </c>
      <c r="L685" s="33">
        <v>1</v>
      </c>
      <c r="M685" s="33">
        <v>1</v>
      </c>
      <c r="N685" s="33">
        <v>186561.91</v>
      </c>
      <c r="O685" s="33">
        <v>910.9</v>
      </c>
      <c r="P685" s="33">
        <v>1728</v>
      </c>
    </row>
    <row r="686" spans="1:16">
      <c r="A686" s="27" t="s">
        <v>339</v>
      </c>
      <c r="B686" s="31">
        <v>202503</v>
      </c>
      <c r="C686" s="27" t="s">
        <v>59</v>
      </c>
      <c r="D686" s="27" t="s">
        <v>211</v>
      </c>
      <c r="E686" s="27" t="s">
        <v>36</v>
      </c>
      <c r="F686" s="27" t="s">
        <v>257</v>
      </c>
      <c r="G686" s="33">
        <v>219378.06</v>
      </c>
      <c r="H686" s="33">
        <v>219378.06</v>
      </c>
      <c r="I686" s="33">
        <v>5893</v>
      </c>
      <c r="J686" s="33">
        <v>425</v>
      </c>
      <c r="K686" s="33">
        <v>7600</v>
      </c>
      <c r="L686" s="33">
        <v>1</v>
      </c>
      <c r="M686" s="33">
        <v>1</v>
      </c>
      <c r="N686" s="33">
        <v>232719.79</v>
      </c>
      <c r="O686" s="33">
        <v>1352.2</v>
      </c>
      <c r="P686" s="33">
        <v>2311</v>
      </c>
    </row>
    <row r="687" spans="1:16">
      <c r="A687" s="27" t="s">
        <v>339</v>
      </c>
      <c r="B687" s="31">
        <v>202504</v>
      </c>
      <c r="C687" s="27" t="s">
        <v>59</v>
      </c>
      <c r="D687" s="27" t="s">
        <v>211</v>
      </c>
      <c r="E687" s="27" t="s">
        <v>36</v>
      </c>
      <c r="F687" s="27" t="s">
        <v>257</v>
      </c>
      <c r="G687" s="33">
        <v>240361.4</v>
      </c>
      <c r="H687" s="33">
        <v>240361.4</v>
      </c>
      <c r="I687" s="33">
        <v>6042</v>
      </c>
      <c r="J687" s="33">
        <v>515</v>
      </c>
      <c r="K687" s="33">
        <v>7600</v>
      </c>
      <c r="L687" s="33">
        <v>1</v>
      </c>
      <c r="M687" s="33">
        <v>1</v>
      </c>
      <c r="N687" s="33">
        <v>274109.11</v>
      </c>
      <c r="O687" s="33">
        <v>1325.3</v>
      </c>
      <c r="P687" s="33">
        <v>2500</v>
      </c>
    </row>
    <row r="688" spans="1:16">
      <c r="A688" s="27" t="s">
        <v>339</v>
      </c>
      <c r="B688" s="31">
        <v>202505</v>
      </c>
      <c r="C688" s="27" t="s">
        <v>59</v>
      </c>
      <c r="D688" s="27" t="s">
        <v>211</v>
      </c>
      <c r="E688" s="27" t="s">
        <v>36</v>
      </c>
      <c r="F688" s="27" t="s">
        <v>257</v>
      </c>
      <c r="G688" s="33">
        <v>286717.34</v>
      </c>
      <c r="H688" s="33">
        <v>286717.34</v>
      </c>
      <c r="I688" s="33">
        <v>7626</v>
      </c>
      <c r="J688" s="33">
        <v>639</v>
      </c>
      <c r="K688" s="33">
        <v>7600</v>
      </c>
      <c r="L688" s="33">
        <v>1</v>
      </c>
      <c r="M688" s="33">
        <v>1</v>
      </c>
      <c r="N688" s="33">
        <v>300494.1</v>
      </c>
      <c r="O688" s="33">
        <v>1504.3</v>
      </c>
      <c r="P688" s="33">
        <v>3020</v>
      </c>
    </row>
    <row r="689" spans="1:16">
      <c r="A689" s="27" t="s">
        <v>339</v>
      </c>
      <c r="B689" s="31">
        <v>202506</v>
      </c>
      <c r="C689" s="27" t="s">
        <v>59</v>
      </c>
      <c r="D689" s="27" t="s">
        <v>211</v>
      </c>
      <c r="E689" s="27" t="s">
        <v>36</v>
      </c>
      <c r="F689" s="27" t="s">
        <v>257</v>
      </c>
      <c r="G689" s="33">
        <v>281365.86</v>
      </c>
      <c r="H689" s="33">
        <v>281365.86</v>
      </c>
      <c r="I689" s="33">
        <v>7595</v>
      </c>
      <c r="J689" s="33">
        <v>626</v>
      </c>
      <c r="K689" s="33">
        <v>7600</v>
      </c>
      <c r="L689" s="33">
        <v>1</v>
      </c>
      <c r="M689" s="33">
        <v>1</v>
      </c>
      <c r="N689" s="33">
        <v>293836.68</v>
      </c>
      <c r="O689" s="33">
        <v>1493.6</v>
      </c>
      <c r="P689" s="33">
        <v>3019</v>
      </c>
    </row>
    <row r="690" spans="1:16">
      <c r="A690" s="27" t="s">
        <v>339</v>
      </c>
      <c r="B690" s="31">
        <v>202507</v>
      </c>
      <c r="C690" s="27" t="s">
        <v>59</v>
      </c>
      <c r="D690" s="27" t="s">
        <v>211</v>
      </c>
      <c r="E690" s="27" t="s">
        <v>36</v>
      </c>
      <c r="F690" s="27" t="s">
        <v>257</v>
      </c>
      <c r="G690" s="33">
        <v>234120.84</v>
      </c>
      <c r="H690" s="33">
        <v>234120.84</v>
      </c>
      <c r="I690" s="33">
        <v>6079</v>
      </c>
      <c r="J690" s="33">
        <v>435</v>
      </c>
      <c r="K690" s="33">
        <v>7600</v>
      </c>
      <c r="L690" s="33">
        <v>1</v>
      </c>
      <c r="M690" s="33">
        <v>1</v>
      </c>
      <c r="N690" s="33">
        <v>261494.51</v>
      </c>
      <c r="O690" s="33">
        <v>1316.1</v>
      </c>
      <c r="P690" s="33">
        <v>2580</v>
      </c>
    </row>
    <row r="691" spans="1:16">
      <c r="A691" s="27" t="s">
        <v>339</v>
      </c>
      <c r="B691" s="31">
        <v>202508</v>
      </c>
      <c r="C691" s="27" t="s">
        <v>59</v>
      </c>
      <c r="D691" s="27" t="s">
        <v>211</v>
      </c>
      <c r="E691" s="27" t="s">
        <v>36</v>
      </c>
      <c r="F691" s="27" t="s">
        <v>257</v>
      </c>
      <c r="G691" s="33">
        <v>236642.64</v>
      </c>
      <c r="H691" s="33">
        <v>236642.64</v>
      </c>
      <c r="I691" s="33">
        <v>6048</v>
      </c>
      <c r="J691" s="33">
        <v>496</v>
      </c>
      <c r="K691" s="33">
        <v>7600</v>
      </c>
      <c r="L691" s="33">
        <v>1</v>
      </c>
      <c r="M691" s="33">
        <v>1</v>
      </c>
      <c r="N691" s="33">
        <v>252082.5</v>
      </c>
      <c r="O691" s="33">
        <v>1154.3</v>
      </c>
      <c r="P691" s="33">
        <v>2500</v>
      </c>
    </row>
    <row r="692" spans="1:16">
      <c r="A692" s="27" t="s">
        <v>339</v>
      </c>
      <c r="B692" s="31">
        <v>202509</v>
      </c>
      <c r="C692" s="27" t="s">
        <v>59</v>
      </c>
      <c r="D692" s="27" t="s">
        <v>211</v>
      </c>
      <c r="E692" s="27" t="s">
        <v>36</v>
      </c>
      <c r="F692" s="27" t="s">
        <v>257</v>
      </c>
      <c r="G692" s="33">
        <v>215460.99</v>
      </c>
      <c r="H692" s="33">
        <v>215460.99</v>
      </c>
      <c r="I692" s="33">
        <v>5131</v>
      </c>
      <c r="J692" s="33">
        <v>399</v>
      </c>
      <c r="K692" s="33">
        <v>7600</v>
      </c>
      <c r="L692" s="33">
        <v>1</v>
      </c>
      <c r="M692" s="33">
        <v>1</v>
      </c>
      <c r="N692" s="33">
        <v>242604.42</v>
      </c>
      <c r="O692" s="33">
        <v>1202.9</v>
      </c>
      <c r="P692" s="33">
        <v>2074</v>
      </c>
    </row>
    <row r="693" spans="1:16">
      <c r="A693" s="27" t="s">
        <v>339</v>
      </c>
      <c r="B693" s="31">
        <v>202510</v>
      </c>
      <c r="C693" s="27" t="s">
        <v>59</v>
      </c>
      <c r="D693" s="27" t="s">
        <v>211</v>
      </c>
      <c r="E693" s="27" t="s">
        <v>36</v>
      </c>
      <c r="F693" s="27" t="s">
        <v>257</v>
      </c>
      <c r="G693" s="33">
        <v>227519.96</v>
      </c>
      <c r="H693" s="33">
        <v>227519.96</v>
      </c>
      <c r="I693" s="33">
        <v>5614</v>
      </c>
      <c r="J693" s="33">
        <v>460</v>
      </c>
      <c r="K693" s="33">
        <v>7600</v>
      </c>
      <c r="L693" s="33">
        <v>1</v>
      </c>
      <c r="M693" s="33">
        <v>1</v>
      </c>
      <c r="N693" s="33">
        <v>266724.13</v>
      </c>
      <c r="O693" s="33">
        <v>1333.7</v>
      </c>
      <c r="P693" s="33">
        <v>2338</v>
      </c>
    </row>
    <row r="694" spans="1:16">
      <c r="A694" s="27" t="s">
        <v>339</v>
      </c>
      <c r="B694" s="31">
        <v>202511</v>
      </c>
      <c r="C694" s="27" t="s">
        <v>59</v>
      </c>
      <c r="D694" s="27" t="s">
        <v>211</v>
      </c>
      <c r="E694" s="27" t="s">
        <v>36</v>
      </c>
      <c r="F694" s="27" t="s">
        <v>257</v>
      </c>
      <c r="G694" s="33">
        <v>298011.18</v>
      </c>
      <c r="H694" s="33">
        <v>298011.18</v>
      </c>
      <c r="I694" s="33">
        <v>7774</v>
      </c>
      <c r="J694" s="33">
        <v>649</v>
      </c>
      <c r="K694" s="33">
        <v>7600</v>
      </c>
      <c r="L694" s="33">
        <v>1</v>
      </c>
      <c r="M694" s="33">
        <v>1</v>
      </c>
      <c r="N694" s="33">
        <v>322181.79</v>
      </c>
      <c r="O694" s="33">
        <v>1666.2</v>
      </c>
      <c r="P694" s="33">
        <v>3171</v>
      </c>
    </row>
    <row r="695" spans="1:16">
      <c r="A695" s="27" t="s">
        <v>339</v>
      </c>
      <c r="B695" s="31">
        <v>202512</v>
      </c>
      <c r="C695" s="27" t="s">
        <v>59</v>
      </c>
      <c r="D695" s="27" t="s">
        <v>211</v>
      </c>
      <c r="E695" s="27" t="s">
        <v>36</v>
      </c>
      <c r="F695" s="27" t="s">
        <v>257</v>
      </c>
      <c r="G695" s="33">
        <v>311753.24</v>
      </c>
      <c r="H695" s="33">
        <v>311753.24</v>
      </c>
      <c r="I695" s="33">
        <v>7962</v>
      </c>
      <c r="J695" s="33">
        <v>700</v>
      </c>
      <c r="K695" s="33">
        <v>7600</v>
      </c>
      <c r="L695" s="33">
        <v>1</v>
      </c>
      <c r="M695" s="33">
        <v>1</v>
      </c>
      <c r="N695" s="33">
        <v>370187.61</v>
      </c>
      <c r="O695" s="33">
        <v>1773.4</v>
      </c>
      <c r="P695" s="33">
        <v>3272</v>
      </c>
    </row>
    <row r="696" spans="1:16">
      <c r="A696" s="27" t="s">
        <v>339</v>
      </c>
      <c r="B696" s="31">
        <v>202601</v>
      </c>
      <c r="C696" s="27" t="s">
        <v>59</v>
      </c>
      <c r="D696" s="27" t="s">
        <v>211</v>
      </c>
      <c r="E696" s="27" t="s">
        <v>36</v>
      </c>
      <c r="F696" s="27" t="s">
        <v>257</v>
      </c>
      <c r="G696" s="33">
        <v>166946.64</v>
      </c>
      <c r="H696" s="33">
        <v>166946.64</v>
      </c>
      <c r="I696" s="33">
        <v>4116</v>
      </c>
      <c r="J696" s="33">
        <v>313</v>
      </c>
      <c r="K696" s="33">
        <v>7600</v>
      </c>
      <c r="L696" s="33">
        <v>1</v>
      </c>
      <c r="M696" s="33">
        <v>1</v>
      </c>
      <c r="N696" s="33">
        <v>188330.33</v>
      </c>
      <c r="O696" s="33">
        <v>839.2</v>
      </c>
      <c r="P696" s="33">
        <v>1709</v>
      </c>
    </row>
    <row r="697" spans="1:16">
      <c r="A697" s="27" t="s">
        <v>339</v>
      </c>
      <c r="B697" s="31">
        <v>202602</v>
      </c>
      <c r="C697" s="27" t="s">
        <v>59</v>
      </c>
      <c r="D697" s="27" t="s">
        <v>211</v>
      </c>
      <c r="E697" s="27" t="s">
        <v>36</v>
      </c>
      <c r="F697" s="27" t="s">
        <v>257</v>
      </c>
      <c r="G697" s="33">
        <v>173442.28</v>
      </c>
      <c r="H697" s="33">
        <v>173442.28</v>
      </c>
      <c r="I697" s="33">
        <v>4459</v>
      </c>
      <c r="J697" s="33">
        <v>364</v>
      </c>
      <c r="K697" s="33">
        <v>7600</v>
      </c>
      <c r="L697" s="33">
        <v>1</v>
      </c>
      <c r="M697" s="33">
        <v>1</v>
      </c>
      <c r="N697" s="33">
        <v>194210.95</v>
      </c>
      <c r="O697" s="33">
        <v>957.8</v>
      </c>
      <c r="P697" s="33">
        <v>1853</v>
      </c>
    </row>
    <row r="698" spans="1:16">
      <c r="A698" s="27" t="s">
        <v>339</v>
      </c>
      <c r="B698" s="31">
        <v>202603</v>
      </c>
      <c r="C698" s="27" t="s">
        <v>59</v>
      </c>
      <c r="D698" s="27" t="s">
        <v>211</v>
      </c>
      <c r="E698" s="27" t="s">
        <v>36</v>
      </c>
      <c r="F698" s="27" t="s">
        <v>257</v>
      </c>
      <c r="G698" s="33">
        <v>187008.86</v>
      </c>
      <c r="H698" s="33">
        <v>187008.86</v>
      </c>
      <c r="I698" s="33">
        <v>4806</v>
      </c>
      <c r="J698" s="33">
        <v>380</v>
      </c>
      <c r="K698" s="33">
        <v>7600</v>
      </c>
      <c r="L698" s="33">
        <v>1</v>
      </c>
      <c r="M698" s="33">
        <v>1</v>
      </c>
      <c r="N698" s="33">
        <v>242261.3</v>
      </c>
      <c r="O698" s="33">
        <v>1023.8</v>
      </c>
      <c r="P698" s="33">
        <v>2095</v>
      </c>
    </row>
    <row r="699" spans="1:16">
      <c r="A699" s="27" t="s">
        <v>339</v>
      </c>
      <c r="B699" s="31">
        <v>202604</v>
      </c>
      <c r="C699" s="27" t="s">
        <v>59</v>
      </c>
      <c r="D699" s="27" t="s">
        <v>211</v>
      </c>
      <c r="E699" s="27" t="s">
        <v>36</v>
      </c>
      <c r="F699" s="27" t="s">
        <v>257</v>
      </c>
      <c r="G699" s="33">
        <v>266540.23</v>
      </c>
      <c r="H699" s="33">
        <v>266540.23</v>
      </c>
      <c r="I699" s="33">
        <v>6553</v>
      </c>
      <c r="J699" s="33">
        <v>467</v>
      </c>
      <c r="K699" s="33">
        <v>7600</v>
      </c>
      <c r="L699" s="33">
        <v>1</v>
      </c>
      <c r="M699" s="33">
        <v>1</v>
      </c>
      <c r="N699" s="33">
        <v>285347.59</v>
      </c>
      <c r="O699" s="33">
        <v>1557.4</v>
      </c>
      <c r="P699" s="33">
        <v>2786</v>
      </c>
    </row>
    <row r="700" spans="1:16">
      <c r="A700" s="27" t="s">
        <v>339</v>
      </c>
      <c r="B700" s="31">
        <v>202605</v>
      </c>
      <c r="C700" s="27" t="s">
        <v>59</v>
      </c>
      <c r="D700" s="27" t="s">
        <v>211</v>
      </c>
      <c r="E700" s="27" t="s">
        <v>36</v>
      </c>
      <c r="F700" s="27" t="s">
        <v>257</v>
      </c>
      <c r="G700" s="33">
        <v>299707.44</v>
      </c>
      <c r="H700" s="33">
        <v>299707.44</v>
      </c>
      <c r="I700" s="33">
        <v>8009</v>
      </c>
      <c r="J700" s="33">
        <v>558</v>
      </c>
      <c r="K700" s="33">
        <v>7600</v>
      </c>
      <c r="L700" s="33">
        <v>1</v>
      </c>
      <c r="M700" s="33">
        <v>1</v>
      </c>
      <c r="N700" s="33">
        <v>312814.36</v>
      </c>
      <c r="O700" s="33">
        <v>1671.5</v>
      </c>
      <c r="P700" s="33">
        <v>3181</v>
      </c>
    </row>
    <row r="701" spans="1:16">
      <c r="A701" s="27" t="s">
        <v>339</v>
      </c>
      <c r="B701" s="31">
        <v>202606</v>
      </c>
      <c r="C701" s="27" t="s">
        <v>59</v>
      </c>
      <c r="D701" s="27" t="s">
        <v>211</v>
      </c>
      <c r="E701" s="27" t="s">
        <v>36</v>
      </c>
      <c r="F701" s="27" t="s">
        <v>257</v>
      </c>
      <c r="G701" s="33">
        <v>293194.13</v>
      </c>
      <c r="H701" s="33">
        <v>293194.13</v>
      </c>
      <c r="I701" s="33">
        <v>7308</v>
      </c>
      <c r="J701" s="33">
        <v>522</v>
      </c>
      <c r="K701" s="33">
        <v>7600</v>
      </c>
      <c r="L701" s="33">
        <v>1</v>
      </c>
      <c r="M701" s="33">
        <v>1</v>
      </c>
      <c r="N701" s="33">
        <v>305883.99</v>
      </c>
      <c r="O701" s="33">
        <v>1760.2</v>
      </c>
      <c r="P701" s="33">
        <v>2959</v>
      </c>
    </row>
    <row r="702" spans="1:16">
      <c r="A702" s="27" t="s">
        <v>339</v>
      </c>
      <c r="B702" s="31">
        <v>202607</v>
      </c>
      <c r="C702" s="27" t="s">
        <v>59</v>
      </c>
      <c r="D702" s="27" t="s">
        <v>211</v>
      </c>
      <c r="E702" s="27" t="s">
        <v>36</v>
      </c>
      <c r="F702" s="27" t="s">
        <v>257</v>
      </c>
      <c r="G702" s="33">
        <v>251438.67</v>
      </c>
      <c r="H702" s="33">
        <v>251438.67</v>
      </c>
      <c r="I702" s="33">
        <v>6628</v>
      </c>
      <c r="J702" s="33">
        <v>472</v>
      </c>
      <c r="K702" s="33">
        <v>7600</v>
      </c>
      <c r="L702" s="33">
        <v>1</v>
      </c>
      <c r="M702" s="33">
        <v>1</v>
      </c>
      <c r="N702" s="33">
        <v>272215.78</v>
      </c>
      <c r="O702" s="33">
        <v>1535.2</v>
      </c>
      <c r="P702" s="33">
        <v>2610</v>
      </c>
    </row>
    <row r="703" spans="1:16">
      <c r="A703" s="27" t="s">
        <v>342</v>
      </c>
      <c r="B703" s="31">
        <v>202408</v>
      </c>
      <c r="C703" s="27" t="s">
        <v>59</v>
      </c>
      <c r="D703" s="27" t="s">
        <v>211</v>
      </c>
      <c r="E703" s="27" t="s">
        <v>36</v>
      </c>
      <c r="F703" s="27" t="s">
        <v>262</v>
      </c>
      <c r="G703" s="33">
        <v>154061.16</v>
      </c>
      <c r="H703" s="33">
        <v>154061.16</v>
      </c>
      <c r="I703" s="33">
        <v>7524</v>
      </c>
      <c r="J703" s="33">
        <v>445</v>
      </c>
      <c r="K703" s="33">
        <v>5900</v>
      </c>
      <c r="L703" s="33">
        <v>1</v>
      </c>
      <c r="M703" s="33">
        <v>1</v>
      </c>
      <c r="N703" s="33">
        <v>166332.61</v>
      </c>
      <c r="O703" s="33">
        <v>983.9</v>
      </c>
      <c r="P703" s="33">
        <v>2546</v>
      </c>
    </row>
    <row r="704" spans="1:16">
      <c r="A704" s="27" t="s">
        <v>342</v>
      </c>
      <c r="B704" s="31">
        <v>202409</v>
      </c>
      <c r="C704" s="27" t="s">
        <v>59</v>
      </c>
      <c r="D704" s="27" t="s">
        <v>211</v>
      </c>
      <c r="E704" s="27" t="s">
        <v>36</v>
      </c>
      <c r="F704" s="27" t="s">
        <v>262</v>
      </c>
      <c r="G704" s="33">
        <v>144937.08</v>
      </c>
      <c r="H704" s="33">
        <v>144937.08</v>
      </c>
      <c r="I704" s="33">
        <v>7051</v>
      </c>
      <c r="J704" s="33">
        <v>397</v>
      </c>
      <c r="K704" s="33">
        <v>5900</v>
      </c>
      <c r="L704" s="33">
        <v>1</v>
      </c>
      <c r="M704" s="33">
        <v>1</v>
      </c>
      <c r="N704" s="33">
        <v>160078.64</v>
      </c>
      <c r="O704" s="33">
        <v>929.8</v>
      </c>
      <c r="P704" s="33">
        <v>2334</v>
      </c>
    </row>
    <row r="705" spans="1:16">
      <c r="A705" s="27" t="s">
        <v>342</v>
      </c>
      <c r="B705" s="31">
        <v>202410</v>
      </c>
      <c r="C705" s="27" t="s">
        <v>59</v>
      </c>
      <c r="D705" s="27" t="s">
        <v>211</v>
      </c>
      <c r="E705" s="27" t="s">
        <v>36</v>
      </c>
      <c r="F705" s="27" t="s">
        <v>262</v>
      </c>
      <c r="G705" s="33">
        <v>165259.54</v>
      </c>
      <c r="H705" s="33">
        <v>165259.54</v>
      </c>
      <c r="I705" s="33">
        <v>9026</v>
      </c>
      <c r="J705" s="33">
        <v>480</v>
      </c>
      <c r="K705" s="33">
        <v>5900</v>
      </c>
      <c r="L705" s="33">
        <v>1</v>
      </c>
      <c r="M705" s="33">
        <v>1</v>
      </c>
      <c r="N705" s="33">
        <v>175993.65</v>
      </c>
      <c r="O705" s="33">
        <v>955.2</v>
      </c>
      <c r="P705" s="33">
        <v>2868</v>
      </c>
    </row>
    <row r="706" spans="1:16">
      <c r="A706" s="27" t="s">
        <v>342</v>
      </c>
      <c r="B706" s="31">
        <v>202411</v>
      </c>
      <c r="C706" s="27" t="s">
        <v>59</v>
      </c>
      <c r="D706" s="27" t="s">
        <v>211</v>
      </c>
      <c r="E706" s="27" t="s">
        <v>36</v>
      </c>
      <c r="F706" s="27" t="s">
        <v>262</v>
      </c>
      <c r="G706" s="33">
        <v>193995.15</v>
      </c>
      <c r="H706" s="33">
        <v>193995.15</v>
      </c>
      <c r="I706" s="33">
        <v>10351</v>
      </c>
      <c r="J706" s="33">
        <v>511</v>
      </c>
      <c r="K706" s="33">
        <v>5900</v>
      </c>
      <c r="L706" s="33">
        <v>1</v>
      </c>
      <c r="M706" s="33">
        <v>1</v>
      </c>
      <c r="N706" s="33">
        <v>212586.5</v>
      </c>
      <c r="O706" s="33">
        <v>1118.5</v>
      </c>
      <c r="P706" s="33">
        <v>3234</v>
      </c>
    </row>
    <row r="707" spans="1:16">
      <c r="A707" s="27" t="s">
        <v>342</v>
      </c>
      <c r="B707" s="31">
        <v>202412</v>
      </c>
      <c r="C707" s="27" t="s">
        <v>59</v>
      </c>
      <c r="D707" s="27" t="s">
        <v>211</v>
      </c>
      <c r="E707" s="27" t="s">
        <v>36</v>
      </c>
      <c r="F707" s="27" t="s">
        <v>262</v>
      </c>
      <c r="G707" s="33">
        <v>236228.32</v>
      </c>
      <c r="H707" s="33">
        <v>236228.32</v>
      </c>
      <c r="I707" s="33">
        <v>13479</v>
      </c>
      <c r="J707" s="33">
        <v>752</v>
      </c>
      <c r="K707" s="33">
        <v>5900</v>
      </c>
      <c r="L707" s="33">
        <v>1</v>
      </c>
      <c r="M707" s="33">
        <v>1</v>
      </c>
      <c r="N707" s="33">
        <v>244262.37</v>
      </c>
      <c r="O707" s="33">
        <v>1438.3</v>
      </c>
      <c r="P707" s="33">
        <v>4204</v>
      </c>
    </row>
    <row r="708" spans="1:16">
      <c r="A708" s="27" t="s">
        <v>342</v>
      </c>
      <c r="B708" s="31">
        <v>202501</v>
      </c>
      <c r="C708" s="27" t="s">
        <v>59</v>
      </c>
      <c r="D708" s="27" t="s">
        <v>211</v>
      </c>
      <c r="E708" s="27" t="s">
        <v>36</v>
      </c>
      <c r="F708" s="27" t="s">
        <v>262</v>
      </c>
      <c r="G708" s="33">
        <v>111289.78</v>
      </c>
      <c r="H708" s="33">
        <v>111289.78</v>
      </c>
      <c r="I708" s="33">
        <v>5841</v>
      </c>
      <c r="J708" s="33">
        <v>285</v>
      </c>
      <c r="K708" s="33">
        <v>5900</v>
      </c>
      <c r="L708" s="33">
        <v>1</v>
      </c>
      <c r="M708" s="33">
        <v>1</v>
      </c>
      <c r="N708" s="33">
        <v>124266.75</v>
      </c>
      <c r="O708" s="33">
        <v>693.3</v>
      </c>
      <c r="P708" s="33">
        <v>1875</v>
      </c>
    </row>
    <row r="709" spans="1:16">
      <c r="A709" s="27" t="s">
        <v>342</v>
      </c>
      <c r="B709" s="31">
        <v>202502</v>
      </c>
      <c r="C709" s="27" t="s">
        <v>59</v>
      </c>
      <c r="D709" s="27" t="s">
        <v>211</v>
      </c>
      <c r="E709" s="27" t="s">
        <v>36</v>
      </c>
      <c r="F709" s="27" t="s">
        <v>262</v>
      </c>
      <c r="G709" s="33">
        <v>121905.49</v>
      </c>
      <c r="H709" s="33">
        <v>121905.49</v>
      </c>
      <c r="I709" s="33">
        <v>5815</v>
      </c>
      <c r="J709" s="33">
        <v>282</v>
      </c>
      <c r="K709" s="33">
        <v>5900</v>
      </c>
      <c r="L709" s="33">
        <v>1</v>
      </c>
      <c r="M709" s="33">
        <v>1</v>
      </c>
      <c r="N709" s="33">
        <v>128146.99</v>
      </c>
      <c r="O709" s="33">
        <v>761.8</v>
      </c>
      <c r="P709" s="33">
        <v>2047</v>
      </c>
    </row>
    <row r="710" spans="1:16">
      <c r="A710" s="27" t="s">
        <v>342</v>
      </c>
      <c r="B710" s="31">
        <v>202503</v>
      </c>
      <c r="C710" s="27" t="s">
        <v>59</v>
      </c>
      <c r="D710" s="27" t="s">
        <v>211</v>
      </c>
      <c r="E710" s="27" t="s">
        <v>36</v>
      </c>
      <c r="F710" s="27" t="s">
        <v>262</v>
      </c>
      <c r="G710" s="33">
        <v>130460.28</v>
      </c>
      <c r="H710" s="33">
        <v>130460.28</v>
      </c>
      <c r="I710" s="33">
        <v>6765</v>
      </c>
      <c r="J710" s="33">
        <v>337</v>
      </c>
      <c r="K710" s="33">
        <v>5900</v>
      </c>
      <c r="L710" s="33">
        <v>1</v>
      </c>
      <c r="M710" s="33">
        <v>1</v>
      </c>
      <c r="N710" s="33">
        <v>159852.24</v>
      </c>
      <c r="O710" s="33">
        <v>764.9</v>
      </c>
      <c r="P710" s="33">
        <v>2113</v>
      </c>
    </row>
    <row r="711" spans="1:16">
      <c r="A711" s="27" t="s">
        <v>342</v>
      </c>
      <c r="B711" s="31">
        <v>202504</v>
      </c>
      <c r="C711" s="27" t="s">
        <v>59</v>
      </c>
      <c r="D711" s="27" t="s">
        <v>211</v>
      </c>
      <c r="E711" s="27" t="s">
        <v>36</v>
      </c>
      <c r="F711" s="27" t="s">
        <v>262</v>
      </c>
      <c r="G711" s="33">
        <v>180864.02</v>
      </c>
      <c r="H711" s="33">
        <v>180864.02</v>
      </c>
      <c r="I711" s="33">
        <v>9595</v>
      </c>
      <c r="J711" s="33">
        <v>476</v>
      </c>
      <c r="K711" s="33">
        <v>5900</v>
      </c>
      <c r="L711" s="33">
        <v>1</v>
      </c>
      <c r="M711" s="33">
        <v>1</v>
      </c>
      <c r="N711" s="33">
        <v>188282.04</v>
      </c>
      <c r="O711" s="33">
        <v>1110.4</v>
      </c>
      <c r="P711" s="33">
        <v>2934</v>
      </c>
    </row>
    <row r="712" spans="1:16">
      <c r="A712" s="27" t="s">
        <v>342</v>
      </c>
      <c r="B712" s="31">
        <v>202505</v>
      </c>
      <c r="C712" s="27" t="s">
        <v>59</v>
      </c>
      <c r="D712" s="27" t="s">
        <v>211</v>
      </c>
      <c r="E712" s="27" t="s">
        <v>36</v>
      </c>
      <c r="F712" s="27" t="s">
        <v>262</v>
      </c>
      <c r="G712" s="33">
        <v>196198.73</v>
      </c>
      <c r="H712" s="33">
        <v>196198.73</v>
      </c>
      <c r="I712" s="33">
        <v>9509</v>
      </c>
      <c r="J712" s="33">
        <v>485</v>
      </c>
      <c r="K712" s="33">
        <v>5900</v>
      </c>
      <c r="L712" s="33">
        <v>1</v>
      </c>
      <c r="M712" s="33">
        <v>1</v>
      </c>
      <c r="N712" s="33">
        <v>206405.55</v>
      </c>
      <c r="O712" s="33">
        <v>1181.9</v>
      </c>
      <c r="P712" s="33">
        <v>3047</v>
      </c>
    </row>
    <row r="713" spans="1:16">
      <c r="A713" s="27" t="s">
        <v>342</v>
      </c>
      <c r="B713" s="31">
        <v>202506</v>
      </c>
      <c r="C713" s="27" t="s">
        <v>59</v>
      </c>
      <c r="D713" s="27" t="s">
        <v>211</v>
      </c>
      <c r="E713" s="27" t="s">
        <v>36</v>
      </c>
      <c r="F713" s="27" t="s">
        <v>262</v>
      </c>
      <c r="G713" s="33">
        <v>182669.94</v>
      </c>
      <c r="H713" s="33">
        <v>182669.94</v>
      </c>
      <c r="I713" s="33">
        <v>10618</v>
      </c>
      <c r="J713" s="33">
        <v>544</v>
      </c>
      <c r="K713" s="33">
        <v>5900</v>
      </c>
      <c r="L713" s="33">
        <v>1</v>
      </c>
      <c r="M713" s="33">
        <v>1</v>
      </c>
      <c r="N713" s="33">
        <v>201832.65</v>
      </c>
      <c r="O713" s="33">
        <v>1082.7</v>
      </c>
      <c r="P713" s="33">
        <v>3286</v>
      </c>
    </row>
    <row r="714" spans="1:16">
      <c r="A714" s="27" t="s">
        <v>342</v>
      </c>
      <c r="B714" s="31">
        <v>202507</v>
      </c>
      <c r="C714" s="27" t="s">
        <v>59</v>
      </c>
      <c r="D714" s="27" t="s">
        <v>211</v>
      </c>
      <c r="E714" s="27" t="s">
        <v>36</v>
      </c>
      <c r="F714" s="27" t="s">
        <v>262</v>
      </c>
      <c r="G714" s="33">
        <v>165514</v>
      </c>
      <c r="H714" s="33">
        <v>165514</v>
      </c>
      <c r="I714" s="33">
        <v>9112</v>
      </c>
      <c r="J714" s="33">
        <v>400</v>
      </c>
      <c r="K714" s="33">
        <v>5900</v>
      </c>
      <c r="L714" s="33">
        <v>1</v>
      </c>
      <c r="M714" s="33">
        <v>1</v>
      </c>
      <c r="N714" s="33">
        <v>179617.23</v>
      </c>
      <c r="O714" s="33">
        <v>1003.3</v>
      </c>
      <c r="P714" s="33">
        <v>2968</v>
      </c>
    </row>
    <row r="715" spans="1:16">
      <c r="A715" s="27" t="s">
        <v>342</v>
      </c>
      <c r="B715" s="31">
        <v>202508</v>
      </c>
      <c r="C715" s="27" t="s">
        <v>59</v>
      </c>
      <c r="D715" s="27" t="s">
        <v>211</v>
      </c>
      <c r="E715" s="27" t="s">
        <v>36</v>
      </c>
      <c r="F715" s="27" t="s">
        <v>262</v>
      </c>
      <c r="G715" s="33">
        <v>143187.75</v>
      </c>
      <c r="H715" s="33">
        <v>143187.75</v>
      </c>
      <c r="I715" s="33">
        <v>7018</v>
      </c>
      <c r="J715" s="33">
        <v>402</v>
      </c>
      <c r="K715" s="33">
        <v>5900</v>
      </c>
      <c r="L715" s="33">
        <v>1</v>
      </c>
      <c r="M715" s="33">
        <v>1</v>
      </c>
      <c r="N715" s="33">
        <v>173152.24</v>
      </c>
      <c r="O715" s="33">
        <v>838.7</v>
      </c>
      <c r="P715" s="33">
        <v>2227</v>
      </c>
    </row>
    <row r="716" spans="1:16">
      <c r="A716" s="27" t="s">
        <v>342</v>
      </c>
      <c r="B716" s="31">
        <v>202509</v>
      </c>
      <c r="C716" s="27" t="s">
        <v>59</v>
      </c>
      <c r="D716" s="27" t="s">
        <v>211</v>
      </c>
      <c r="E716" s="27" t="s">
        <v>36</v>
      </c>
      <c r="F716" s="27" t="s">
        <v>262</v>
      </c>
      <c r="G716" s="33">
        <v>166553.58</v>
      </c>
      <c r="H716" s="33">
        <v>166553.58</v>
      </c>
      <c r="I716" s="33">
        <v>7960</v>
      </c>
      <c r="J716" s="33">
        <v>361</v>
      </c>
      <c r="K716" s="33">
        <v>5900</v>
      </c>
      <c r="L716" s="33">
        <v>1</v>
      </c>
      <c r="M716" s="33">
        <v>1</v>
      </c>
      <c r="N716" s="33">
        <v>166641.87</v>
      </c>
      <c r="O716" s="33">
        <v>1043.6</v>
      </c>
      <c r="P716" s="33">
        <v>2632</v>
      </c>
    </row>
    <row r="717" spans="1:16">
      <c r="A717" s="27" t="s">
        <v>342</v>
      </c>
      <c r="B717" s="31">
        <v>202510</v>
      </c>
      <c r="C717" s="27" t="s">
        <v>59</v>
      </c>
      <c r="D717" s="27" t="s">
        <v>211</v>
      </c>
      <c r="E717" s="27" t="s">
        <v>36</v>
      </c>
      <c r="F717" s="27" t="s">
        <v>262</v>
      </c>
      <c r="G717" s="33">
        <v>151519.52</v>
      </c>
      <c r="H717" s="33">
        <v>151519.52</v>
      </c>
      <c r="I717" s="33">
        <v>7687</v>
      </c>
      <c r="J717" s="33">
        <v>458</v>
      </c>
      <c r="K717" s="33">
        <v>5900</v>
      </c>
      <c r="L717" s="33">
        <v>1</v>
      </c>
      <c r="M717" s="33">
        <v>1</v>
      </c>
      <c r="N717" s="33">
        <v>183209.39</v>
      </c>
      <c r="O717" s="33">
        <v>969.5</v>
      </c>
      <c r="P717" s="33">
        <v>2481</v>
      </c>
    </row>
    <row r="718" spans="1:16">
      <c r="A718" s="27" t="s">
        <v>342</v>
      </c>
      <c r="B718" s="31">
        <v>202511</v>
      </c>
      <c r="C718" s="27" t="s">
        <v>59</v>
      </c>
      <c r="D718" s="27" t="s">
        <v>211</v>
      </c>
      <c r="E718" s="27" t="s">
        <v>36</v>
      </c>
      <c r="F718" s="27" t="s">
        <v>262</v>
      </c>
      <c r="G718" s="33">
        <v>212105.6</v>
      </c>
      <c r="H718" s="33">
        <v>212105.6</v>
      </c>
      <c r="I718" s="33">
        <v>9779</v>
      </c>
      <c r="J718" s="33">
        <v>498</v>
      </c>
      <c r="K718" s="33">
        <v>5900</v>
      </c>
      <c r="L718" s="33">
        <v>1</v>
      </c>
      <c r="M718" s="33">
        <v>1</v>
      </c>
      <c r="N718" s="33">
        <v>221302.55</v>
      </c>
      <c r="O718" s="33">
        <v>1413.7</v>
      </c>
      <c r="P718" s="33">
        <v>3246</v>
      </c>
    </row>
    <row r="719" spans="1:16">
      <c r="A719" s="27" t="s">
        <v>342</v>
      </c>
      <c r="B719" s="31">
        <v>202512</v>
      </c>
      <c r="C719" s="27" t="s">
        <v>59</v>
      </c>
      <c r="D719" s="27" t="s">
        <v>211</v>
      </c>
      <c r="E719" s="27" t="s">
        <v>36</v>
      </c>
      <c r="F719" s="27" t="s">
        <v>262</v>
      </c>
      <c r="G719" s="33">
        <v>233442.51</v>
      </c>
      <c r="H719" s="33">
        <v>233442.51</v>
      </c>
      <c r="I719" s="33">
        <v>12450</v>
      </c>
      <c r="J719" s="33">
        <v>632</v>
      </c>
      <c r="K719" s="33">
        <v>5900</v>
      </c>
      <c r="L719" s="33">
        <v>1</v>
      </c>
      <c r="M719" s="33">
        <v>1</v>
      </c>
      <c r="N719" s="33">
        <v>254277.13</v>
      </c>
      <c r="O719" s="33">
        <v>1390.2</v>
      </c>
      <c r="P719" s="33">
        <v>3919</v>
      </c>
    </row>
    <row r="720" spans="1:16">
      <c r="A720" s="27" t="s">
        <v>342</v>
      </c>
      <c r="B720" s="31">
        <v>202601</v>
      </c>
      <c r="C720" s="27" t="s">
        <v>59</v>
      </c>
      <c r="D720" s="27" t="s">
        <v>211</v>
      </c>
      <c r="E720" s="27" t="s">
        <v>36</v>
      </c>
      <c r="F720" s="27" t="s">
        <v>262</v>
      </c>
      <c r="G720" s="33">
        <v>120488.94</v>
      </c>
      <c r="H720" s="33">
        <v>120488.94</v>
      </c>
      <c r="I720" s="33">
        <v>5978</v>
      </c>
      <c r="J720" s="33">
        <v>276</v>
      </c>
      <c r="K720" s="33">
        <v>5900</v>
      </c>
      <c r="L720" s="33">
        <v>1</v>
      </c>
      <c r="M720" s="33">
        <v>1</v>
      </c>
      <c r="N720" s="33">
        <v>129361.69</v>
      </c>
      <c r="O720" s="33">
        <v>721.8</v>
      </c>
      <c r="P720" s="33">
        <v>1871</v>
      </c>
    </row>
    <row r="721" spans="1:16">
      <c r="A721" s="27" t="s">
        <v>342</v>
      </c>
      <c r="B721" s="31">
        <v>202602</v>
      </c>
      <c r="C721" s="27" t="s">
        <v>59</v>
      </c>
      <c r="D721" s="27" t="s">
        <v>211</v>
      </c>
      <c r="E721" s="27" t="s">
        <v>36</v>
      </c>
      <c r="F721" s="27" t="s">
        <v>262</v>
      </c>
      <c r="G721" s="33">
        <v>122760.18</v>
      </c>
      <c r="H721" s="33">
        <v>122760.18</v>
      </c>
      <c r="I721" s="33">
        <v>6421</v>
      </c>
      <c r="J721" s="33">
        <v>357</v>
      </c>
      <c r="K721" s="33">
        <v>5900</v>
      </c>
      <c r="L721" s="33">
        <v>1</v>
      </c>
      <c r="M721" s="33">
        <v>1</v>
      </c>
      <c r="N721" s="33">
        <v>133401.01</v>
      </c>
      <c r="O721" s="33">
        <v>658.6</v>
      </c>
      <c r="P721" s="33">
        <v>2085</v>
      </c>
    </row>
    <row r="722" spans="1:16">
      <c r="A722" s="27" t="s">
        <v>342</v>
      </c>
      <c r="B722" s="31">
        <v>202603</v>
      </c>
      <c r="C722" s="27" t="s">
        <v>59</v>
      </c>
      <c r="D722" s="27" t="s">
        <v>211</v>
      </c>
      <c r="E722" s="27" t="s">
        <v>36</v>
      </c>
      <c r="F722" s="27" t="s">
        <v>262</v>
      </c>
      <c r="G722" s="33">
        <v>167602.31</v>
      </c>
      <c r="H722" s="33">
        <v>167602.31</v>
      </c>
      <c r="I722" s="33">
        <v>7992</v>
      </c>
      <c r="J722" s="33">
        <v>375</v>
      </c>
      <c r="K722" s="33">
        <v>5900</v>
      </c>
      <c r="L722" s="33">
        <v>1</v>
      </c>
      <c r="M722" s="33">
        <v>1</v>
      </c>
      <c r="N722" s="33">
        <v>166406.19</v>
      </c>
      <c r="O722" s="33">
        <v>1011.8</v>
      </c>
      <c r="P722" s="33">
        <v>2674</v>
      </c>
    </row>
    <row r="723" spans="1:16">
      <c r="A723" s="27" t="s">
        <v>342</v>
      </c>
      <c r="B723" s="31">
        <v>202604</v>
      </c>
      <c r="C723" s="27" t="s">
        <v>59</v>
      </c>
      <c r="D723" s="27" t="s">
        <v>211</v>
      </c>
      <c r="E723" s="27" t="s">
        <v>36</v>
      </c>
      <c r="F723" s="27" t="s">
        <v>262</v>
      </c>
      <c r="G723" s="33">
        <v>185420.19</v>
      </c>
      <c r="H723" s="33">
        <v>185420.19</v>
      </c>
      <c r="I723" s="33">
        <v>9452</v>
      </c>
      <c r="J723" s="33">
        <v>523</v>
      </c>
      <c r="K723" s="33">
        <v>5900</v>
      </c>
      <c r="L723" s="33">
        <v>1</v>
      </c>
      <c r="M723" s="33">
        <v>1</v>
      </c>
      <c r="N723" s="33">
        <v>196001.6</v>
      </c>
      <c r="O723" s="33">
        <v>1096.2</v>
      </c>
      <c r="P723" s="33">
        <v>2930</v>
      </c>
    </row>
    <row r="724" spans="1:16">
      <c r="A724" s="27" t="s">
        <v>342</v>
      </c>
      <c r="B724" s="31">
        <v>202605</v>
      </c>
      <c r="C724" s="27" t="s">
        <v>59</v>
      </c>
      <c r="D724" s="27" t="s">
        <v>211</v>
      </c>
      <c r="E724" s="27" t="s">
        <v>36</v>
      </c>
      <c r="F724" s="27" t="s">
        <v>262</v>
      </c>
      <c r="G724" s="33">
        <v>203391.85</v>
      </c>
      <c r="H724" s="33">
        <v>203391.85</v>
      </c>
      <c r="I724" s="33">
        <v>10821</v>
      </c>
      <c r="J724" s="33">
        <v>571</v>
      </c>
      <c r="K724" s="33">
        <v>5900</v>
      </c>
      <c r="L724" s="33">
        <v>1</v>
      </c>
      <c r="M724" s="33">
        <v>1</v>
      </c>
      <c r="N724" s="33">
        <v>214868.18</v>
      </c>
      <c r="O724" s="33">
        <v>1268.8</v>
      </c>
      <c r="P724" s="33">
        <v>3367</v>
      </c>
    </row>
    <row r="725" spans="1:16">
      <c r="A725" s="27" t="s">
        <v>342</v>
      </c>
      <c r="B725" s="31">
        <v>202606</v>
      </c>
      <c r="C725" s="27" t="s">
        <v>59</v>
      </c>
      <c r="D725" s="27" t="s">
        <v>211</v>
      </c>
      <c r="E725" s="27" t="s">
        <v>36</v>
      </c>
      <c r="F725" s="27" t="s">
        <v>262</v>
      </c>
      <c r="G725" s="33">
        <v>198807.49</v>
      </c>
      <c r="H725" s="33">
        <v>198807.49</v>
      </c>
      <c r="I725" s="33">
        <v>9697</v>
      </c>
      <c r="J725" s="33">
        <v>474</v>
      </c>
      <c r="K725" s="33">
        <v>5900</v>
      </c>
      <c r="L725" s="33">
        <v>1</v>
      </c>
      <c r="M725" s="33">
        <v>1</v>
      </c>
      <c r="N725" s="33">
        <v>210107.79</v>
      </c>
      <c r="O725" s="33">
        <v>1218.6</v>
      </c>
      <c r="P725" s="33">
        <v>3147</v>
      </c>
    </row>
    <row r="726" spans="1:16">
      <c r="A726" s="27" t="s">
        <v>342</v>
      </c>
      <c r="B726" s="31">
        <v>202607</v>
      </c>
      <c r="C726" s="27" t="s">
        <v>59</v>
      </c>
      <c r="D726" s="27" t="s">
        <v>211</v>
      </c>
      <c r="E726" s="27" t="s">
        <v>36</v>
      </c>
      <c r="F726" s="27" t="s">
        <v>262</v>
      </c>
      <c r="G726" s="33">
        <v>193951.26</v>
      </c>
      <c r="H726" s="33">
        <v>193951.26</v>
      </c>
      <c r="I726" s="33">
        <v>10072</v>
      </c>
      <c r="J726" s="33">
        <v>601</v>
      </c>
      <c r="K726" s="33">
        <v>5900</v>
      </c>
      <c r="L726" s="33">
        <v>1</v>
      </c>
      <c r="M726" s="33">
        <v>1</v>
      </c>
      <c r="N726" s="33">
        <v>186981.53</v>
      </c>
      <c r="O726" s="33">
        <v>1113.8</v>
      </c>
      <c r="P726" s="33">
        <v>3178</v>
      </c>
    </row>
    <row r="727" spans="1:16">
      <c r="A727" s="27" t="s">
        <v>346</v>
      </c>
      <c r="B727" s="31">
        <v>202506</v>
      </c>
      <c r="C727" s="27" t="s">
        <v>59</v>
      </c>
      <c r="D727" s="27" t="s">
        <v>211</v>
      </c>
      <c r="E727" s="27" t="s">
        <v>36</v>
      </c>
      <c r="F727" s="27" t="s">
        <v>257</v>
      </c>
      <c r="G727" s="33">
        <v>174780.67</v>
      </c>
      <c r="H727" s="33">
        <v>0</v>
      </c>
      <c r="I727" s="33">
        <v>4420</v>
      </c>
      <c r="J727" s="33">
        <v>350</v>
      </c>
      <c r="K727" s="33">
        <v>9400</v>
      </c>
      <c r="L727" s="33">
        <v>1</v>
      </c>
      <c r="M727" s="33">
        <v>0</v>
      </c>
      <c r="N727" s="33">
        <v>342987.9</v>
      </c>
      <c r="O727" s="33">
        <v>1017</v>
      </c>
      <c r="P727" s="33">
        <v>1897</v>
      </c>
    </row>
    <row r="728" spans="1:16">
      <c r="A728" s="27" t="s">
        <v>346</v>
      </c>
      <c r="B728" s="31">
        <v>202507</v>
      </c>
      <c r="C728" s="27" t="s">
        <v>59</v>
      </c>
      <c r="D728" s="27" t="s">
        <v>211</v>
      </c>
      <c r="E728" s="27" t="s">
        <v>36</v>
      </c>
      <c r="F728" s="27" t="s">
        <v>257</v>
      </c>
      <c r="G728" s="33">
        <v>166134.24</v>
      </c>
      <c r="H728" s="33">
        <v>0</v>
      </c>
      <c r="I728" s="33">
        <v>4534</v>
      </c>
      <c r="J728" s="33">
        <v>360</v>
      </c>
      <c r="K728" s="33">
        <v>9400</v>
      </c>
      <c r="L728" s="33">
        <v>1</v>
      </c>
      <c r="M728" s="33">
        <v>0</v>
      </c>
      <c r="N728" s="33">
        <v>305235.72</v>
      </c>
      <c r="O728" s="33">
        <v>963.9</v>
      </c>
      <c r="P728" s="33">
        <v>1701</v>
      </c>
    </row>
    <row r="729" spans="1:16">
      <c r="A729" s="27" t="s">
        <v>346</v>
      </c>
      <c r="B729" s="31">
        <v>202508</v>
      </c>
      <c r="C729" s="27" t="s">
        <v>59</v>
      </c>
      <c r="D729" s="27" t="s">
        <v>211</v>
      </c>
      <c r="E729" s="27" t="s">
        <v>36</v>
      </c>
      <c r="F729" s="27" t="s">
        <v>257</v>
      </c>
      <c r="G729" s="33">
        <v>178358.1</v>
      </c>
      <c r="H729" s="33">
        <v>0</v>
      </c>
      <c r="I729" s="33">
        <v>4631</v>
      </c>
      <c r="J729" s="33">
        <v>303</v>
      </c>
      <c r="K729" s="33">
        <v>9400</v>
      </c>
      <c r="L729" s="33">
        <v>1</v>
      </c>
      <c r="M729" s="33">
        <v>0</v>
      </c>
      <c r="N729" s="33">
        <v>294249.33</v>
      </c>
      <c r="O729" s="33">
        <v>940.5</v>
      </c>
      <c r="P729" s="33">
        <v>1889</v>
      </c>
    </row>
    <row r="730" spans="1:16">
      <c r="A730" s="27" t="s">
        <v>346</v>
      </c>
      <c r="B730" s="31">
        <v>202509</v>
      </c>
      <c r="C730" s="27" t="s">
        <v>59</v>
      </c>
      <c r="D730" s="27" t="s">
        <v>211</v>
      </c>
      <c r="E730" s="27" t="s">
        <v>36</v>
      </c>
      <c r="F730" s="27" t="s">
        <v>257</v>
      </c>
      <c r="G730" s="33">
        <v>167747.6</v>
      </c>
      <c r="H730" s="33">
        <v>0</v>
      </c>
      <c r="I730" s="33">
        <v>4425</v>
      </c>
      <c r="J730" s="33">
        <v>303</v>
      </c>
      <c r="K730" s="33">
        <v>9400</v>
      </c>
      <c r="L730" s="33">
        <v>1</v>
      </c>
      <c r="M730" s="33">
        <v>0</v>
      </c>
      <c r="N730" s="33">
        <v>283185.81</v>
      </c>
      <c r="O730" s="33">
        <v>950.8</v>
      </c>
      <c r="P730" s="33">
        <v>1775</v>
      </c>
    </row>
    <row r="731" spans="1:16">
      <c r="A731" s="27" t="s">
        <v>346</v>
      </c>
      <c r="B731" s="31">
        <v>202510</v>
      </c>
      <c r="C731" s="27" t="s">
        <v>59</v>
      </c>
      <c r="D731" s="27" t="s">
        <v>211</v>
      </c>
      <c r="E731" s="27" t="s">
        <v>36</v>
      </c>
      <c r="F731" s="27" t="s">
        <v>257</v>
      </c>
      <c r="G731" s="33">
        <v>188676.42</v>
      </c>
      <c r="H731" s="33">
        <v>0</v>
      </c>
      <c r="I731" s="33">
        <v>4660</v>
      </c>
      <c r="J731" s="33">
        <v>381</v>
      </c>
      <c r="K731" s="33">
        <v>9400</v>
      </c>
      <c r="L731" s="33">
        <v>1</v>
      </c>
      <c r="M731" s="33">
        <v>0</v>
      </c>
      <c r="N731" s="33">
        <v>311340.12</v>
      </c>
      <c r="O731" s="33">
        <v>1095.6</v>
      </c>
      <c r="P731" s="33">
        <v>1872</v>
      </c>
    </row>
    <row r="732" spans="1:16">
      <c r="A732" s="27" t="s">
        <v>346</v>
      </c>
      <c r="B732" s="31">
        <v>202511</v>
      </c>
      <c r="C732" s="27" t="s">
        <v>59</v>
      </c>
      <c r="D732" s="27" t="s">
        <v>211</v>
      </c>
      <c r="E732" s="27" t="s">
        <v>36</v>
      </c>
      <c r="F732" s="27" t="s">
        <v>257</v>
      </c>
      <c r="G732" s="33">
        <v>253559.68</v>
      </c>
      <c r="H732" s="33">
        <v>0</v>
      </c>
      <c r="I732" s="33">
        <v>6734</v>
      </c>
      <c r="J732" s="33">
        <v>499</v>
      </c>
      <c r="K732" s="33">
        <v>9400</v>
      </c>
      <c r="L732" s="33">
        <v>1</v>
      </c>
      <c r="M732" s="33">
        <v>0</v>
      </c>
      <c r="N732" s="33">
        <v>376074.41</v>
      </c>
      <c r="O732" s="33">
        <v>1389.9</v>
      </c>
      <c r="P732" s="33">
        <v>2806</v>
      </c>
    </row>
    <row r="733" spans="1:16">
      <c r="A733" s="27" t="s">
        <v>346</v>
      </c>
      <c r="B733" s="31">
        <v>202512</v>
      </c>
      <c r="C733" s="27" t="s">
        <v>59</v>
      </c>
      <c r="D733" s="27" t="s">
        <v>211</v>
      </c>
      <c r="E733" s="27" t="s">
        <v>36</v>
      </c>
      <c r="F733" s="27" t="s">
        <v>257</v>
      </c>
      <c r="G733" s="33">
        <v>332733.17</v>
      </c>
      <c r="H733" s="33">
        <v>0</v>
      </c>
      <c r="I733" s="33">
        <v>9162</v>
      </c>
      <c r="J733" s="33">
        <v>646</v>
      </c>
      <c r="K733" s="33">
        <v>9400</v>
      </c>
      <c r="L733" s="33">
        <v>1</v>
      </c>
      <c r="M733" s="33">
        <v>0</v>
      </c>
      <c r="N733" s="33">
        <v>432110.35</v>
      </c>
      <c r="O733" s="33">
        <v>2096.2</v>
      </c>
      <c r="P733" s="33">
        <v>3676</v>
      </c>
    </row>
    <row r="734" spans="1:16">
      <c r="A734" s="27" t="s">
        <v>346</v>
      </c>
      <c r="B734" s="31">
        <v>202601</v>
      </c>
      <c r="C734" s="27" t="s">
        <v>59</v>
      </c>
      <c r="D734" s="27" t="s">
        <v>211</v>
      </c>
      <c r="E734" s="27" t="s">
        <v>36</v>
      </c>
      <c r="F734" s="27" t="s">
        <v>257</v>
      </c>
      <c r="G734" s="33">
        <v>191313.63</v>
      </c>
      <c r="H734" s="33">
        <v>0</v>
      </c>
      <c r="I734" s="33">
        <v>4748</v>
      </c>
      <c r="J734" s="33">
        <v>382</v>
      </c>
      <c r="K734" s="33">
        <v>9400</v>
      </c>
      <c r="L734" s="33">
        <v>1</v>
      </c>
      <c r="M734" s="33">
        <v>0</v>
      </c>
      <c r="N734" s="33">
        <v>219833.08</v>
      </c>
      <c r="O734" s="33">
        <v>1127.6</v>
      </c>
      <c r="P734" s="33">
        <v>1960</v>
      </c>
    </row>
    <row r="735" spans="1:16">
      <c r="A735" s="27" t="s">
        <v>346</v>
      </c>
      <c r="B735" s="31">
        <v>202602</v>
      </c>
      <c r="C735" s="27" t="s">
        <v>59</v>
      </c>
      <c r="D735" s="27" t="s">
        <v>211</v>
      </c>
      <c r="E735" s="27" t="s">
        <v>36</v>
      </c>
      <c r="F735" s="27" t="s">
        <v>257</v>
      </c>
      <c r="G735" s="33">
        <v>178327.95</v>
      </c>
      <c r="H735" s="33">
        <v>0</v>
      </c>
      <c r="I735" s="33">
        <v>4737</v>
      </c>
      <c r="J735" s="33">
        <v>384</v>
      </c>
      <c r="K735" s="33">
        <v>9400</v>
      </c>
      <c r="L735" s="33">
        <v>1</v>
      </c>
      <c r="M735" s="33">
        <v>0</v>
      </c>
      <c r="N735" s="33">
        <v>226697.38</v>
      </c>
      <c r="O735" s="33">
        <v>1060</v>
      </c>
      <c r="P735" s="33">
        <v>1856</v>
      </c>
    </row>
    <row r="736" spans="1:16">
      <c r="A736" s="27" t="s">
        <v>346</v>
      </c>
      <c r="B736" s="31">
        <v>202603</v>
      </c>
      <c r="C736" s="27" t="s">
        <v>59</v>
      </c>
      <c r="D736" s="27" t="s">
        <v>211</v>
      </c>
      <c r="E736" s="27" t="s">
        <v>36</v>
      </c>
      <c r="F736" s="27" t="s">
        <v>257</v>
      </c>
      <c r="G736" s="33">
        <v>244215.48</v>
      </c>
      <c r="H736" s="33">
        <v>0</v>
      </c>
      <c r="I736" s="33">
        <v>6164</v>
      </c>
      <c r="J736" s="33">
        <v>387</v>
      </c>
      <c r="K736" s="33">
        <v>9400</v>
      </c>
      <c r="L736" s="33">
        <v>1</v>
      </c>
      <c r="M736" s="33">
        <v>0</v>
      </c>
      <c r="N736" s="33">
        <v>282785.3</v>
      </c>
      <c r="O736" s="33">
        <v>1414.8</v>
      </c>
      <c r="P736" s="33">
        <v>2482</v>
      </c>
    </row>
    <row r="737" spans="1:16">
      <c r="A737" s="27" t="s">
        <v>346</v>
      </c>
      <c r="B737" s="31">
        <v>202604</v>
      </c>
      <c r="C737" s="27" t="s">
        <v>59</v>
      </c>
      <c r="D737" s="27" t="s">
        <v>211</v>
      </c>
      <c r="E737" s="27" t="s">
        <v>36</v>
      </c>
      <c r="F737" s="27" t="s">
        <v>257</v>
      </c>
      <c r="G737" s="33">
        <v>312094.66</v>
      </c>
      <c r="H737" s="33">
        <v>0</v>
      </c>
      <c r="I737" s="33">
        <v>8488</v>
      </c>
      <c r="J737" s="33">
        <v>669</v>
      </c>
      <c r="K737" s="33">
        <v>9400</v>
      </c>
      <c r="L737" s="33">
        <v>1</v>
      </c>
      <c r="M737" s="33">
        <v>0</v>
      </c>
      <c r="N737" s="33">
        <v>333078.8</v>
      </c>
      <c r="O737" s="33">
        <v>1783.6</v>
      </c>
      <c r="P737" s="33">
        <v>3325</v>
      </c>
    </row>
    <row r="738" spans="1:16">
      <c r="A738" s="27" t="s">
        <v>346</v>
      </c>
      <c r="B738" s="31">
        <v>202605</v>
      </c>
      <c r="C738" s="27" t="s">
        <v>59</v>
      </c>
      <c r="D738" s="27" t="s">
        <v>211</v>
      </c>
      <c r="E738" s="27" t="s">
        <v>36</v>
      </c>
      <c r="F738" s="27" t="s">
        <v>257</v>
      </c>
      <c r="G738" s="33">
        <v>313105.41</v>
      </c>
      <c r="H738" s="33">
        <v>0</v>
      </c>
      <c r="I738" s="33">
        <v>7901</v>
      </c>
      <c r="J738" s="33">
        <v>597</v>
      </c>
      <c r="K738" s="33">
        <v>9400</v>
      </c>
      <c r="L738" s="33">
        <v>1</v>
      </c>
      <c r="M738" s="33">
        <v>0</v>
      </c>
      <c r="N738" s="33">
        <v>365140.05</v>
      </c>
      <c r="O738" s="33">
        <v>1791.7</v>
      </c>
      <c r="P738" s="33">
        <v>3237</v>
      </c>
    </row>
    <row r="739" spans="1:16">
      <c r="A739" s="27" t="s">
        <v>346</v>
      </c>
      <c r="B739" s="31">
        <v>202606</v>
      </c>
      <c r="C739" s="27" t="s">
        <v>59</v>
      </c>
      <c r="D739" s="27" t="s">
        <v>211</v>
      </c>
      <c r="E739" s="27" t="s">
        <v>36</v>
      </c>
      <c r="F739" s="27" t="s">
        <v>257</v>
      </c>
      <c r="G739" s="33">
        <v>322161.27</v>
      </c>
      <c r="H739" s="33">
        <v>0</v>
      </c>
      <c r="I739" s="33">
        <v>8428</v>
      </c>
      <c r="J739" s="33">
        <v>616</v>
      </c>
      <c r="K739" s="33">
        <v>9400</v>
      </c>
      <c r="L739" s="33">
        <v>1</v>
      </c>
      <c r="M739" s="33">
        <v>0</v>
      </c>
      <c r="N739" s="33">
        <v>357050.4</v>
      </c>
      <c r="O739" s="33">
        <v>1736.6</v>
      </c>
      <c r="P739" s="33">
        <v>3269</v>
      </c>
    </row>
    <row r="740" spans="1:16">
      <c r="A740" s="27" t="s">
        <v>346</v>
      </c>
      <c r="B740" s="31">
        <v>202607</v>
      </c>
      <c r="C740" s="27" t="s">
        <v>59</v>
      </c>
      <c r="D740" s="27" t="s">
        <v>211</v>
      </c>
      <c r="E740" s="27" t="s">
        <v>36</v>
      </c>
      <c r="F740" s="27" t="s">
        <v>257</v>
      </c>
      <c r="G740" s="33">
        <v>274321.33</v>
      </c>
      <c r="H740" s="33">
        <v>0</v>
      </c>
      <c r="I740" s="33">
        <v>6894</v>
      </c>
      <c r="J740" s="33">
        <v>503</v>
      </c>
      <c r="K740" s="33">
        <v>9400</v>
      </c>
      <c r="L740" s="33">
        <v>1</v>
      </c>
      <c r="M740" s="33">
        <v>0</v>
      </c>
      <c r="N740" s="33">
        <v>317750.38</v>
      </c>
      <c r="O740" s="33">
        <v>1565.6</v>
      </c>
      <c r="P740" s="33">
        <v>2842</v>
      </c>
    </row>
    <row r="741" spans="1:16">
      <c r="A741" s="27" t="s">
        <v>349</v>
      </c>
      <c r="B741" s="31">
        <v>202408</v>
      </c>
      <c r="C741" s="27" t="s">
        <v>59</v>
      </c>
      <c r="D741" s="27" t="s">
        <v>211</v>
      </c>
      <c r="E741" s="27" t="s">
        <v>36</v>
      </c>
      <c r="F741" s="27" t="s">
        <v>262</v>
      </c>
      <c r="G741" s="33">
        <v>137764.14</v>
      </c>
      <c r="H741" s="33">
        <v>137764.14</v>
      </c>
      <c r="I741" s="33">
        <v>7080</v>
      </c>
      <c r="J741" s="33">
        <v>353</v>
      </c>
      <c r="K741" s="33">
        <v>4500</v>
      </c>
      <c r="L741" s="33">
        <v>1</v>
      </c>
      <c r="M741" s="33">
        <v>1</v>
      </c>
      <c r="N741" s="33">
        <v>113331.32</v>
      </c>
      <c r="O741" s="33">
        <v>844.4</v>
      </c>
      <c r="P741" s="33">
        <v>2283</v>
      </c>
    </row>
    <row r="742" spans="1:16">
      <c r="A742" s="27" t="s">
        <v>349</v>
      </c>
      <c r="B742" s="31">
        <v>202409</v>
      </c>
      <c r="C742" s="27" t="s">
        <v>59</v>
      </c>
      <c r="D742" s="27" t="s">
        <v>211</v>
      </c>
      <c r="E742" s="27" t="s">
        <v>36</v>
      </c>
      <c r="F742" s="27" t="s">
        <v>262</v>
      </c>
      <c r="G742" s="33">
        <v>139351.09</v>
      </c>
      <c r="H742" s="33">
        <v>139351.09</v>
      </c>
      <c r="I742" s="33">
        <v>6856</v>
      </c>
      <c r="J742" s="33">
        <v>397</v>
      </c>
      <c r="K742" s="33">
        <v>4500</v>
      </c>
      <c r="L742" s="33">
        <v>1</v>
      </c>
      <c r="M742" s="33">
        <v>1</v>
      </c>
      <c r="N742" s="33">
        <v>109070.16</v>
      </c>
      <c r="O742" s="33">
        <v>944.9</v>
      </c>
      <c r="P742" s="33">
        <v>2158</v>
      </c>
    </row>
    <row r="743" spans="1:16">
      <c r="A743" s="27" t="s">
        <v>349</v>
      </c>
      <c r="B743" s="31">
        <v>202410</v>
      </c>
      <c r="C743" s="27" t="s">
        <v>59</v>
      </c>
      <c r="D743" s="27" t="s">
        <v>211</v>
      </c>
      <c r="E743" s="27" t="s">
        <v>36</v>
      </c>
      <c r="F743" s="27" t="s">
        <v>262</v>
      </c>
      <c r="G743" s="33">
        <v>147022.31</v>
      </c>
      <c r="H743" s="33">
        <v>147022.31</v>
      </c>
      <c r="I743" s="33">
        <v>6980</v>
      </c>
      <c r="J743" s="33">
        <v>377</v>
      </c>
      <c r="K743" s="33">
        <v>4500</v>
      </c>
      <c r="L743" s="33">
        <v>1</v>
      </c>
      <c r="M743" s="33">
        <v>1</v>
      </c>
      <c r="N743" s="33">
        <v>119913.9</v>
      </c>
      <c r="O743" s="33">
        <v>918.7</v>
      </c>
      <c r="P743" s="33">
        <v>2409</v>
      </c>
    </row>
    <row r="744" spans="1:16">
      <c r="A744" s="27" t="s">
        <v>349</v>
      </c>
      <c r="B744" s="31">
        <v>202411</v>
      </c>
      <c r="C744" s="27" t="s">
        <v>59</v>
      </c>
      <c r="D744" s="27" t="s">
        <v>211</v>
      </c>
      <c r="E744" s="27" t="s">
        <v>36</v>
      </c>
      <c r="F744" s="27" t="s">
        <v>262</v>
      </c>
      <c r="G744" s="33">
        <v>167166.97</v>
      </c>
      <c r="H744" s="33">
        <v>167166.97</v>
      </c>
      <c r="I744" s="33">
        <v>8024</v>
      </c>
      <c r="J744" s="33">
        <v>432</v>
      </c>
      <c r="K744" s="33">
        <v>4500</v>
      </c>
      <c r="L744" s="33">
        <v>1</v>
      </c>
      <c r="M744" s="33">
        <v>1</v>
      </c>
      <c r="N744" s="33">
        <v>144846.57</v>
      </c>
      <c r="O744" s="33">
        <v>1103.7</v>
      </c>
      <c r="P744" s="33">
        <v>2577</v>
      </c>
    </row>
    <row r="745" spans="1:16">
      <c r="A745" s="27" t="s">
        <v>349</v>
      </c>
      <c r="B745" s="31">
        <v>202412</v>
      </c>
      <c r="C745" s="27" t="s">
        <v>59</v>
      </c>
      <c r="D745" s="27" t="s">
        <v>211</v>
      </c>
      <c r="E745" s="27" t="s">
        <v>36</v>
      </c>
      <c r="F745" s="27" t="s">
        <v>262</v>
      </c>
      <c r="G745" s="33">
        <v>207153</v>
      </c>
      <c r="H745" s="33">
        <v>207153</v>
      </c>
      <c r="I745" s="33">
        <v>10213</v>
      </c>
      <c r="J745" s="33">
        <v>493</v>
      </c>
      <c r="K745" s="33">
        <v>4500</v>
      </c>
      <c r="L745" s="33">
        <v>1</v>
      </c>
      <c r="M745" s="33">
        <v>1</v>
      </c>
      <c r="N745" s="33">
        <v>166429.04</v>
      </c>
      <c r="O745" s="33">
        <v>1205.6</v>
      </c>
      <c r="P745" s="33">
        <v>3357</v>
      </c>
    </row>
    <row r="746" spans="1:16">
      <c r="A746" s="27" t="s">
        <v>349</v>
      </c>
      <c r="B746" s="31">
        <v>202501</v>
      </c>
      <c r="C746" s="27" t="s">
        <v>59</v>
      </c>
      <c r="D746" s="27" t="s">
        <v>211</v>
      </c>
      <c r="E746" s="27" t="s">
        <v>36</v>
      </c>
      <c r="F746" s="27" t="s">
        <v>262</v>
      </c>
      <c r="G746" s="33">
        <v>95516.21000000001</v>
      </c>
      <c r="H746" s="33">
        <v>95516.21000000001</v>
      </c>
      <c r="I746" s="33">
        <v>5041</v>
      </c>
      <c r="J746" s="33">
        <v>244</v>
      </c>
      <c r="K746" s="33">
        <v>4500</v>
      </c>
      <c r="L746" s="33">
        <v>1</v>
      </c>
      <c r="M746" s="33">
        <v>1</v>
      </c>
      <c r="N746" s="33">
        <v>84669.60000000001</v>
      </c>
      <c r="O746" s="33">
        <v>603.4</v>
      </c>
      <c r="P746" s="33">
        <v>1532</v>
      </c>
    </row>
    <row r="747" spans="1:16">
      <c r="A747" s="27" t="s">
        <v>349</v>
      </c>
      <c r="B747" s="31">
        <v>202502</v>
      </c>
      <c r="C747" s="27" t="s">
        <v>59</v>
      </c>
      <c r="D747" s="27" t="s">
        <v>211</v>
      </c>
      <c r="E747" s="27" t="s">
        <v>36</v>
      </c>
      <c r="F747" s="27" t="s">
        <v>262</v>
      </c>
      <c r="G747" s="33">
        <v>107212.42</v>
      </c>
      <c r="H747" s="33">
        <v>107212.42</v>
      </c>
      <c r="I747" s="33">
        <v>5065</v>
      </c>
      <c r="J747" s="33">
        <v>238</v>
      </c>
      <c r="K747" s="33">
        <v>4500</v>
      </c>
      <c r="L747" s="33">
        <v>1</v>
      </c>
      <c r="M747" s="33">
        <v>1</v>
      </c>
      <c r="N747" s="33">
        <v>87313.41</v>
      </c>
      <c r="O747" s="33">
        <v>704.1</v>
      </c>
      <c r="P747" s="33">
        <v>1736</v>
      </c>
    </row>
    <row r="748" spans="1:16">
      <c r="A748" s="27" t="s">
        <v>349</v>
      </c>
      <c r="B748" s="31">
        <v>202503</v>
      </c>
      <c r="C748" s="27" t="s">
        <v>59</v>
      </c>
      <c r="D748" s="27" t="s">
        <v>211</v>
      </c>
      <c r="E748" s="27" t="s">
        <v>36</v>
      </c>
      <c r="F748" s="27" t="s">
        <v>262</v>
      </c>
      <c r="G748" s="33">
        <v>133742.88</v>
      </c>
      <c r="H748" s="33">
        <v>133742.88</v>
      </c>
      <c r="I748" s="33">
        <v>7435</v>
      </c>
      <c r="J748" s="33">
        <v>401</v>
      </c>
      <c r="K748" s="33">
        <v>4500</v>
      </c>
      <c r="L748" s="33">
        <v>1</v>
      </c>
      <c r="M748" s="33">
        <v>1</v>
      </c>
      <c r="N748" s="33">
        <v>108915.9</v>
      </c>
      <c r="O748" s="33">
        <v>810.5</v>
      </c>
      <c r="P748" s="33">
        <v>2337</v>
      </c>
    </row>
    <row r="749" spans="1:16">
      <c r="A749" s="27" t="s">
        <v>349</v>
      </c>
      <c r="B749" s="31">
        <v>202504</v>
      </c>
      <c r="C749" s="27" t="s">
        <v>59</v>
      </c>
      <c r="D749" s="27" t="s">
        <v>211</v>
      </c>
      <c r="E749" s="27" t="s">
        <v>36</v>
      </c>
      <c r="F749" s="27" t="s">
        <v>262</v>
      </c>
      <c r="G749" s="33">
        <v>146513.81</v>
      </c>
      <c r="H749" s="33">
        <v>146513.81</v>
      </c>
      <c r="I749" s="33">
        <v>7499</v>
      </c>
      <c r="J749" s="33">
        <v>464</v>
      </c>
      <c r="K749" s="33">
        <v>4500</v>
      </c>
      <c r="L749" s="33">
        <v>1</v>
      </c>
      <c r="M749" s="33">
        <v>1</v>
      </c>
      <c r="N749" s="33">
        <v>128286.64</v>
      </c>
      <c r="O749" s="33">
        <v>913.7</v>
      </c>
      <c r="P749" s="33">
        <v>2319</v>
      </c>
    </row>
    <row r="750" spans="1:16">
      <c r="A750" s="27" t="s">
        <v>349</v>
      </c>
      <c r="B750" s="31">
        <v>202505</v>
      </c>
      <c r="C750" s="27" t="s">
        <v>59</v>
      </c>
      <c r="D750" s="27" t="s">
        <v>211</v>
      </c>
      <c r="E750" s="27" t="s">
        <v>36</v>
      </c>
      <c r="F750" s="27" t="s">
        <v>262</v>
      </c>
      <c r="G750" s="33">
        <v>167821.1</v>
      </c>
      <c r="H750" s="33">
        <v>167821.1</v>
      </c>
      <c r="I750" s="33">
        <v>8733</v>
      </c>
      <c r="J750" s="33">
        <v>371</v>
      </c>
      <c r="K750" s="33">
        <v>4500</v>
      </c>
      <c r="L750" s="33">
        <v>1</v>
      </c>
      <c r="M750" s="33">
        <v>1</v>
      </c>
      <c r="N750" s="33">
        <v>140635.16</v>
      </c>
      <c r="O750" s="33">
        <v>933</v>
      </c>
      <c r="P750" s="33">
        <v>2774</v>
      </c>
    </row>
    <row r="751" spans="1:16">
      <c r="A751" s="27" t="s">
        <v>349</v>
      </c>
      <c r="B751" s="31">
        <v>202506</v>
      </c>
      <c r="C751" s="27" t="s">
        <v>59</v>
      </c>
      <c r="D751" s="27" t="s">
        <v>211</v>
      </c>
      <c r="E751" s="27" t="s">
        <v>36</v>
      </c>
      <c r="F751" s="27" t="s">
        <v>262</v>
      </c>
      <c r="G751" s="33">
        <v>179225.59</v>
      </c>
      <c r="H751" s="33">
        <v>179225.59</v>
      </c>
      <c r="I751" s="33">
        <v>8939</v>
      </c>
      <c r="J751" s="33">
        <v>565</v>
      </c>
      <c r="K751" s="33">
        <v>4500</v>
      </c>
      <c r="L751" s="33">
        <v>1</v>
      </c>
      <c r="M751" s="33">
        <v>1</v>
      </c>
      <c r="N751" s="33">
        <v>137519.4</v>
      </c>
      <c r="O751" s="33">
        <v>1099.1</v>
      </c>
      <c r="P751" s="33">
        <v>2849</v>
      </c>
    </row>
    <row r="752" spans="1:16">
      <c r="A752" s="27" t="s">
        <v>349</v>
      </c>
      <c r="B752" s="31">
        <v>202507</v>
      </c>
      <c r="C752" s="27" t="s">
        <v>59</v>
      </c>
      <c r="D752" s="27" t="s">
        <v>211</v>
      </c>
      <c r="E752" s="27" t="s">
        <v>36</v>
      </c>
      <c r="F752" s="27" t="s">
        <v>262</v>
      </c>
      <c r="G752" s="33">
        <v>146123.06</v>
      </c>
      <c r="H752" s="33">
        <v>146123.06</v>
      </c>
      <c r="I752" s="33">
        <v>7583</v>
      </c>
      <c r="J752" s="33">
        <v>383</v>
      </c>
      <c r="K752" s="33">
        <v>4500</v>
      </c>
      <c r="L752" s="33">
        <v>1</v>
      </c>
      <c r="M752" s="33">
        <v>1</v>
      </c>
      <c r="N752" s="33">
        <v>122382.84</v>
      </c>
      <c r="O752" s="33">
        <v>820.8</v>
      </c>
      <c r="P752" s="33">
        <v>2373</v>
      </c>
    </row>
    <row r="753" spans="1:16">
      <c r="A753" s="27" t="s">
        <v>349</v>
      </c>
      <c r="B753" s="31">
        <v>202508</v>
      </c>
      <c r="C753" s="27" t="s">
        <v>59</v>
      </c>
      <c r="D753" s="27" t="s">
        <v>211</v>
      </c>
      <c r="E753" s="27" t="s">
        <v>36</v>
      </c>
      <c r="F753" s="27" t="s">
        <v>262</v>
      </c>
      <c r="G753" s="33">
        <v>142851.88</v>
      </c>
      <c r="H753" s="33">
        <v>142851.88</v>
      </c>
      <c r="I753" s="33">
        <v>7730</v>
      </c>
      <c r="J753" s="33">
        <v>387</v>
      </c>
      <c r="K753" s="33">
        <v>4500</v>
      </c>
      <c r="L753" s="33">
        <v>1</v>
      </c>
      <c r="M753" s="33">
        <v>1</v>
      </c>
      <c r="N753" s="33">
        <v>117977.9</v>
      </c>
      <c r="O753" s="33">
        <v>858.4</v>
      </c>
      <c r="P753" s="33">
        <v>2409</v>
      </c>
    </row>
    <row r="754" spans="1:16">
      <c r="A754" s="27" t="s">
        <v>349</v>
      </c>
      <c r="B754" s="31">
        <v>202509</v>
      </c>
      <c r="C754" s="27" t="s">
        <v>59</v>
      </c>
      <c r="D754" s="27" t="s">
        <v>211</v>
      </c>
      <c r="E754" s="27" t="s">
        <v>36</v>
      </c>
      <c r="F754" s="27" t="s">
        <v>262</v>
      </c>
      <c r="G754" s="33">
        <v>151457.41</v>
      </c>
      <c r="H754" s="33">
        <v>151457.41</v>
      </c>
      <c r="I754" s="33">
        <v>7766</v>
      </c>
      <c r="J754" s="33">
        <v>353</v>
      </c>
      <c r="K754" s="33">
        <v>4500</v>
      </c>
      <c r="L754" s="33">
        <v>1</v>
      </c>
      <c r="M754" s="33">
        <v>1</v>
      </c>
      <c r="N754" s="33">
        <v>113542.03</v>
      </c>
      <c r="O754" s="33">
        <v>962.7</v>
      </c>
      <c r="P754" s="33">
        <v>2551</v>
      </c>
    </row>
    <row r="755" spans="1:16">
      <c r="A755" s="27" t="s">
        <v>349</v>
      </c>
      <c r="B755" s="31">
        <v>202510</v>
      </c>
      <c r="C755" s="27" t="s">
        <v>59</v>
      </c>
      <c r="D755" s="27" t="s">
        <v>211</v>
      </c>
      <c r="E755" s="27" t="s">
        <v>36</v>
      </c>
      <c r="F755" s="27" t="s">
        <v>262</v>
      </c>
      <c r="G755" s="33">
        <v>177636.46</v>
      </c>
      <c r="H755" s="33">
        <v>177636.46</v>
      </c>
      <c r="I755" s="33">
        <v>9417</v>
      </c>
      <c r="J755" s="33">
        <v>515</v>
      </c>
      <c r="K755" s="33">
        <v>4500</v>
      </c>
      <c r="L755" s="33">
        <v>1</v>
      </c>
      <c r="M755" s="33">
        <v>1</v>
      </c>
      <c r="N755" s="33">
        <v>124830.37</v>
      </c>
      <c r="O755" s="33">
        <v>1044.8</v>
      </c>
      <c r="P755" s="33">
        <v>2946</v>
      </c>
    </row>
    <row r="756" spans="1:16">
      <c r="A756" s="27" t="s">
        <v>349</v>
      </c>
      <c r="B756" s="31">
        <v>202511</v>
      </c>
      <c r="C756" s="27" t="s">
        <v>59</v>
      </c>
      <c r="D756" s="27" t="s">
        <v>211</v>
      </c>
      <c r="E756" s="27" t="s">
        <v>36</v>
      </c>
      <c r="F756" s="27" t="s">
        <v>262</v>
      </c>
      <c r="G756" s="33">
        <v>189459.2</v>
      </c>
      <c r="H756" s="33">
        <v>189459.2</v>
      </c>
      <c r="I756" s="33">
        <v>9625</v>
      </c>
      <c r="J756" s="33">
        <v>517</v>
      </c>
      <c r="K756" s="33">
        <v>4500</v>
      </c>
      <c r="L756" s="33">
        <v>1</v>
      </c>
      <c r="M756" s="33">
        <v>1</v>
      </c>
      <c r="N756" s="33">
        <v>150785.28</v>
      </c>
      <c r="O756" s="33">
        <v>1310.4</v>
      </c>
      <c r="P756" s="33">
        <v>3001</v>
      </c>
    </row>
    <row r="757" spans="1:16">
      <c r="A757" s="27" t="s">
        <v>349</v>
      </c>
      <c r="B757" s="31">
        <v>202512</v>
      </c>
      <c r="C757" s="27" t="s">
        <v>59</v>
      </c>
      <c r="D757" s="27" t="s">
        <v>211</v>
      </c>
      <c r="E757" s="27" t="s">
        <v>36</v>
      </c>
      <c r="F757" s="27" t="s">
        <v>262</v>
      </c>
      <c r="G757" s="33">
        <v>205139.41</v>
      </c>
      <c r="H757" s="33">
        <v>205139.41</v>
      </c>
      <c r="I757" s="33">
        <v>10669</v>
      </c>
      <c r="J757" s="33">
        <v>502</v>
      </c>
      <c r="K757" s="33">
        <v>4500</v>
      </c>
      <c r="L757" s="33">
        <v>1</v>
      </c>
      <c r="M757" s="33">
        <v>1</v>
      </c>
      <c r="N757" s="33">
        <v>173252.63</v>
      </c>
      <c r="O757" s="33">
        <v>1266.1</v>
      </c>
      <c r="P757" s="33">
        <v>3399</v>
      </c>
    </row>
    <row r="758" spans="1:16">
      <c r="A758" s="27" t="s">
        <v>349</v>
      </c>
      <c r="B758" s="31">
        <v>202601</v>
      </c>
      <c r="C758" s="27" t="s">
        <v>59</v>
      </c>
      <c r="D758" s="27" t="s">
        <v>211</v>
      </c>
      <c r="E758" s="27" t="s">
        <v>36</v>
      </c>
      <c r="F758" s="27" t="s">
        <v>262</v>
      </c>
      <c r="G758" s="33">
        <v>104290.28</v>
      </c>
      <c r="H758" s="33">
        <v>104290.28</v>
      </c>
      <c r="I758" s="33">
        <v>5381</v>
      </c>
      <c r="J758" s="33">
        <v>264</v>
      </c>
      <c r="K758" s="33">
        <v>4500</v>
      </c>
      <c r="L758" s="33">
        <v>1</v>
      </c>
      <c r="M758" s="33">
        <v>1</v>
      </c>
      <c r="N758" s="33">
        <v>88141.05</v>
      </c>
      <c r="O758" s="33">
        <v>634.9</v>
      </c>
      <c r="P758" s="33">
        <v>1826</v>
      </c>
    </row>
    <row r="759" spans="1:16">
      <c r="A759" s="27" t="s">
        <v>349</v>
      </c>
      <c r="B759" s="31">
        <v>202602</v>
      </c>
      <c r="C759" s="27" t="s">
        <v>59</v>
      </c>
      <c r="D759" s="27" t="s">
        <v>211</v>
      </c>
      <c r="E759" s="27" t="s">
        <v>36</v>
      </c>
      <c r="F759" s="27" t="s">
        <v>262</v>
      </c>
      <c r="G759" s="33">
        <v>129672.04</v>
      </c>
      <c r="H759" s="33">
        <v>129672.04</v>
      </c>
      <c r="I759" s="33">
        <v>6333</v>
      </c>
      <c r="J759" s="33">
        <v>329</v>
      </c>
      <c r="K759" s="33">
        <v>4500</v>
      </c>
      <c r="L759" s="33">
        <v>1</v>
      </c>
      <c r="M759" s="33">
        <v>1</v>
      </c>
      <c r="N759" s="33">
        <v>90893.25999999999</v>
      </c>
      <c r="O759" s="33">
        <v>770.1</v>
      </c>
      <c r="P759" s="33">
        <v>2143</v>
      </c>
    </row>
    <row r="760" spans="1:16">
      <c r="A760" s="27" t="s">
        <v>349</v>
      </c>
      <c r="B760" s="31">
        <v>202603</v>
      </c>
      <c r="C760" s="27" t="s">
        <v>59</v>
      </c>
      <c r="D760" s="27" t="s">
        <v>211</v>
      </c>
      <c r="E760" s="27" t="s">
        <v>36</v>
      </c>
      <c r="F760" s="27" t="s">
        <v>262</v>
      </c>
      <c r="G760" s="33">
        <v>147086.28</v>
      </c>
      <c r="H760" s="33">
        <v>147086.28</v>
      </c>
      <c r="I760" s="33">
        <v>7742</v>
      </c>
      <c r="J760" s="33">
        <v>394</v>
      </c>
      <c r="K760" s="33">
        <v>4500</v>
      </c>
      <c r="L760" s="33">
        <v>1</v>
      </c>
      <c r="M760" s="33">
        <v>1</v>
      </c>
      <c r="N760" s="33">
        <v>113381.45</v>
      </c>
      <c r="O760" s="33">
        <v>918.9</v>
      </c>
      <c r="P760" s="33">
        <v>2429</v>
      </c>
    </row>
    <row r="761" spans="1:16">
      <c r="A761" s="27" t="s">
        <v>349</v>
      </c>
      <c r="B761" s="31">
        <v>202604</v>
      </c>
      <c r="C761" s="27" t="s">
        <v>59</v>
      </c>
      <c r="D761" s="27" t="s">
        <v>211</v>
      </c>
      <c r="E761" s="27" t="s">
        <v>36</v>
      </c>
      <c r="F761" s="27" t="s">
        <v>262</v>
      </c>
      <c r="G761" s="33">
        <v>172178.52</v>
      </c>
      <c r="H761" s="33">
        <v>172178.52</v>
      </c>
      <c r="I761" s="33">
        <v>8197</v>
      </c>
      <c r="J761" s="33">
        <v>530</v>
      </c>
      <c r="K761" s="33">
        <v>4500</v>
      </c>
      <c r="L761" s="33">
        <v>1</v>
      </c>
      <c r="M761" s="33">
        <v>1</v>
      </c>
      <c r="N761" s="33">
        <v>133546.39</v>
      </c>
      <c r="O761" s="33">
        <v>1180.5</v>
      </c>
      <c r="P761" s="33">
        <v>2687</v>
      </c>
    </row>
    <row r="762" spans="1:16">
      <c r="A762" s="27" t="s">
        <v>349</v>
      </c>
      <c r="B762" s="31">
        <v>202605</v>
      </c>
      <c r="C762" s="27" t="s">
        <v>59</v>
      </c>
      <c r="D762" s="27" t="s">
        <v>211</v>
      </c>
      <c r="E762" s="27" t="s">
        <v>36</v>
      </c>
      <c r="F762" s="27" t="s">
        <v>262</v>
      </c>
      <c r="G762" s="33">
        <v>184812.35</v>
      </c>
      <c r="H762" s="33">
        <v>184812.35</v>
      </c>
      <c r="I762" s="33">
        <v>8603</v>
      </c>
      <c r="J762" s="33">
        <v>435</v>
      </c>
      <c r="K762" s="33">
        <v>4500</v>
      </c>
      <c r="L762" s="33">
        <v>1</v>
      </c>
      <c r="M762" s="33">
        <v>1</v>
      </c>
      <c r="N762" s="33">
        <v>146401.2</v>
      </c>
      <c r="O762" s="33">
        <v>1027.5</v>
      </c>
      <c r="P762" s="33">
        <v>2821</v>
      </c>
    </row>
    <row r="763" spans="1:16">
      <c r="A763" s="27" t="s">
        <v>349</v>
      </c>
      <c r="B763" s="31">
        <v>202606</v>
      </c>
      <c r="C763" s="27" t="s">
        <v>59</v>
      </c>
      <c r="D763" s="27" t="s">
        <v>211</v>
      </c>
      <c r="E763" s="27" t="s">
        <v>36</v>
      </c>
      <c r="F763" s="27" t="s">
        <v>262</v>
      </c>
      <c r="G763" s="33">
        <v>173712.08</v>
      </c>
      <c r="H763" s="33">
        <v>173712.08</v>
      </c>
      <c r="I763" s="33">
        <v>9464</v>
      </c>
      <c r="J763" s="33">
        <v>570</v>
      </c>
      <c r="K763" s="33">
        <v>4500</v>
      </c>
      <c r="L763" s="33">
        <v>1</v>
      </c>
      <c r="M763" s="33">
        <v>1</v>
      </c>
      <c r="N763" s="33">
        <v>143157.7</v>
      </c>
      <c r="O763" s="33">
        <v>1093.7</v>
      </c>
      <c r="P763" s="33">
        <v>2964</v>
      </c>
    </row>
    <row r="764" spans="1:16">
      <c r="A764" s="27" t="s">
        <v>349</v>
      </c>
      <c r="B764" s="31">
        <v>202607</v>
      </c>
      <c r="C764" s="27" t="s">
        <v>59</v>
      </c>
      <c r="D764" s="27" t="s">
        <v>211</v>
      </c>
      <c r="E764" s="27" t="s">
        <v>36</v>
      </c>
      <c r="F764" s="27" t="s">
        <v>262</v>
      </c>
      <c r="G764" s="33">
        <v>168636.95</v>
      </c>
      <c r="H764" s="33">
        <v>168636.95</v>
      </c>
      <c r="I764" s="33">
        <v>8244</v>
      </c>
      <c r="J764" s="33">
        <v>408</v>
      </c>
      <c r="K764" s="33">
        <v>4500</v>
      </c>
      <c r="L764" s="33">
        <v>1</v>
      </c>
      <c r="M764" s="33">
        <v>1</v>
      </c>
      <c r="N764" s="33">
        <v>127400.54</v>
      </c>
      <c r="O764" s="33">
        <v>1087.1</v>
      </c>
      <c r="P764" s="33">
        <v>2760</v>
      </c>
    </row>
    <row r="765" spans="1:16">
      <c r="A765" s="27" t="s">
        <v>352</v>
      </c>
      <c r="B765" s="31">
        <v>202408</v>
      </c>
      <c r="C765" s="27" t="s">
        <v>59</v>
      </c>
      <c r="D765" s="27" t="s">
        <v>211</v>
      </c>
      <c r="E765" s="27" t="s">
        <v>36</v>
      </c>
      <c r="F765" s="27" t="s">
        <v>257</v>
      </c>
      <c r="G765" s="33">
        <v>199405.09</v>
      </c>
      <c r="H765" s="33">
        <v>199405.09</v>
      </c>
      <c r="I765" s="33">
        <v>4623</v>
      </c>
      <c r="J765" s="33">
        <v>283</v>
      </c>
      <c r="K765" s="33">
        <v>7100</v>
      </c>
      <c r="L765" s="33">
        <v>1</v>
      </c>
      <c r="M765" s="33">
        <v>1</v>
      </c>
      <c r="N765" s="33">
        <v>225882.65</v>
      </c>
      <c r="O765" s="33">
        <v>1089.1</v>
      </c>
      <c r="P765" s="33">
        <v>1978</v>
      </c>
    </row>
    <row r="766" spans="1:16">
      <c r="A766" s="27" t="s">
        <v>352</v>
      </c>
      <c r="B766" s="31">
        <v>202409</v>
      </c>
      <c r="C766" s="27" t="s">
        <v>59</v>
      </c>
      <c r="D766" s="27" t="s">
        <v>211</v>
      </c>
      <c r="E766" s="27" t="s">
        <v>36</v>
      </c>
      <c r="F766" s="27" t="s">
        <v>257</v>
      </c>
      <c r="G766" s="33">
        <v>188386.41</v>
      </c>
      <c r="H766" s="33">
        <v>188386.41</v>
      </c>
      <c r="I766" s="33">
        <v>4505</v>
      </c>
      <c r="J766" s="33">
        <v>299</v>
      </c>
      <c r="K766" s="33">
        <v>7100</v>
      </c>
      <c r="L766" s="33">
        <v>1</v>
      </c>
      <c r="M766" s="33">
        <v>1</v>
      </c>
      <c r="N766" s="33">
        <v>217389.65</v>
      </c>
      <c r="O766" s="33">
        <v>1054.1</v>
      </c>
      <c r="P766" s="33">
        <v>1889</v>
      </c>
    </row>
    <row r="767" spans="1:16">
      <c r="A767" s="27" t="s">
        <v>352</v>
      </c>
      <c r="B767" s="31">
        <v>202410</v>
      </c>
      <c r="C767" s="27" t="s">
        <v>59</v>
      </c>
      <c r="D767" s="27" t="s">
        <v>211</v>
      </c>
      <c r="E767" s="27" t="s">
        <v>36</v>
      </c>
      <c r="F767" s="27" t="s">
        <v>257</v>
      </c>
      <c r="G767" s="33">
        <v>221959.68</v>
      </c>
      <c r="H767" s="33">
        <v>221959.68</v>
      </c>
      <c r="I767" s="33">
        <v>5635</v>
      </c>
      <c r="J767" s="33">
        <v>432</v>
      </c>
      <c r="K767" s="33">
        <v>7100</v>
      </c>
      <c r="L767" s="33">
        <v>1</v>
      </c>
      <c r="M767" s="33">
        <v>1</v>
      </c>
      <c r="N767" s="33">
        <v>239002.52</v>
      </c>
      <c r="O767" s="33">
        <v>1283.5</v>
      </c>
      <c r="P767" s="33">
        <v>2319</v>
      </c>
    </row>
    <row r="768" spans="1:16">
      <c r="A768" s="27" t="s">
        <v>352</v>
      </c>
      <c r="B768" s="31">
        <v>202411</v>
      </c>
      <c r="C768" s="27" t="s">
        <v>59</v>
      </c>
      <c r="D768" s="27" t="s">
        <v>211</v>
      </c>
      <c r="E768" s="27" t="s">
        <v>36</v>
      </c>
      <c r="F768" s="27" t="s">
        <v>257</v>
      </c>
      <c r="G768" s="33">
        <v>268409.06</v>
      </c>
      <c r="H768" s="33">
        <v>268409.06</v>
      </c>
      <c r="I768" s="33">
        <v>6922</v>
      </c>
      <c r="J768" s="33">
        <v>576</v>
      </c>
      <c r="K768" s="33">
        <v>7100</v>
      </c>
      <c r="L768" s="33">
        <v>1</v>
      </c>
      <c r="M768" s="33">
        <v>1</v>
      </c>
      <c r="N768" s="33">
        <v>288696.26</v>
      </c>
      <c r="O768" s="33">
        <v>1457.6</v>
      </c>
      <c r="P768" s="33">
        <v>2882</v>
      </c>
    </row>
    <row r="769" spans="1:16">
      <c r="A769" s="27" t="s">
        <v>352</v>
      </c>
      <c r="B769" s="31">
        <v>202412</v>
      </c>
      <c r="C769" s="27" t="s">
        <v>59</v>
      </c>
      <c r="D769" s="27" t="s">
        <v>211</v>
      </c>
      <c r="E769" s="27" t="s">
        <v>36</v>
      </c>
      <c r="F769" s="27" t="s">
        <v>257</v>
      </c>
      <c r="G769" s="33">
        <v>287056.98</v>
      </c>
      <c r="H769" s="33">
        <v>287056.98</v>
      </c>
      <c r="I769" s="33">
        <v>7527</v>
      </c>
      <c r="J769" s="33">
        <v>531</v>
      </c>
      <c r="K769" s="33">
        <v>7100</v>
      </c>
      <c r="L769" s="33">
        <v>1</v>
      </c>
      <c r="M769" s="33">
        <v>1</v>
      </c>
      <c r="N769" s="33">
        <v>331712.66</v>
      </c>
      <c r="O769" s="33">
        <v>1619.5</v>
      </c>
      <c r="P769" s="33">
        <v>3020</v>
      </c>
    </row>
    <row r="770" spans="1:16">
      <c r="A770" s="27" t="s">
        <v>352</v>
      </c>
      <c r="B770" s="31">
        <v>202501</v>
      </c>
      <c r="C770" s="27" t="s">
        <v>59</v>
      </c>
      <c r="D770" s="27" t="s">
        <v>211</v>
      </c>
      <c r="E770" s="27" t="s">
        <v>36</v>
      </c>
      <c r="F770" s="27" t="s">
        <v>257</v>
      </c>
      <c r="G770" s="33">
        <v>149472.91</v>
      </c>
      <c r="H770" s="33">
        <v>149472.91</v>
      </c>
      <c r="I770" s="33">
        <v>3797</v>
      </c>
      <c r="J770" s="33">
        <v>257</v>
      </c>
      <c r="K770" s="33">
        <v>7100</v>
      </c>
      <c r="L770" s="33">
        <v>1</v>
      </c>
      <c r="M770" s="33">
        <v>1</v>
      </c>
      <c r="N770" s="33">
        <v>168756.47</v>
      </c>
      <c r="O770" s="33">
        <v>776</v>
      </c>
      <c r="P770" s="33">
        <v>1552</v>
      </c>
    </row>
    <row r="771" spans="1:16">
      <c r="A771" s="27" t="s">
        <v>352</v>
      </c>
      <c r="B771" s="31">
        <v>202502</v>
      </c>
      <c r="C771" s="27" t="s">
        <v>59</v>
      </c>
      <c r="D771" s="27" t="s">
        <v>211</v>
      </c>
      <c r="E771" s="27" t="s">
        <v>36</v>
      </c>
      <c r="F771" s="27" t="s">
        <v>257</v>
      </c>
      <c r="G771" s="33">
        <v>150468.33</v>
      </c>
      <c r="H771" s="33">
        <v>150468.33</v>
      </c>
      <c r="I771" s="33">
        <v>3678</v>
      </c>
      <c r="J771" s="33">
        <v>265</v>
      </c>
      <c r="K771" s="33">
        <v>7100</v>
      </c>
      <c r="L771" s="33">
        <v>1</v>
      </c>
      <c r="M771" s="33">
        <v>1</v>
      </c>
      <c r="N771" s="33">
        <v>174025.9</v>
      </c>
      <c r="O771" s="33">
        <v>863.3</v>
      </c>
      <c r="P771" s="33">
        <v>1580</v>
      </c>
    </row>
    <row r="772" spans="1:16">
      <c r="A772" s="27" t="s">
        <v>352</v>
      </c>
      <c r="B772" s="31">
        <v>202503</v>
      </c>
      <c r="C772" s="27" t="s">
        <v>59</v>
      </c>
      <c r="D772" s="27" t="s">
        <v>211</v>
      </c>
      <c r="E772" s="27" t="s">
        <v>36</v>
      </c>
      <c r="F772" s="27" t="s">
        <v>257</v>
      </c>
      <c r="G772" s="33">
        <v>205347.14</v>
      </c>
      <c r="H772" s="33">
        <v>205347.14</v>
      </c>
      <c r="I772" s="33">
        <v>5274</v>
      </c>
      <c r="J772" s="33">
        <v>383</v>
      </c>
      <c r="K772" s="33">
        <v>7100</v>
      </c>
      <c r="L772" s="33">
        <v>1</v>
      </c>
      <c r="M772" s="33">
        <v>1</v>
      </c>
      <c r="N772" s="33">
        <v>217082.2</v>
      </c>
      <c r="O772" s="33">
        <v>1158.4</v>
      </c>
      <c r="P772" s="33">
        <v>2148</v>
      </c>
    </row>
    <row r="773" spans="1:16">
      <c r="A773" s="27" t="s">
        <v>352</v>
      </c>
      <c r="B773" s="31">
        <v>202504</v>
      </c>
      <c r="C773" s="27" t="s">
        <v>59</v>
      </c>
      <c r="D773" s="27" t="s">
        <v>211</v>
      </c>
      <c r="E773" s="27" t="s">
        <v>36</v>
      </c>
      <c r="F773" s="27" t="s">
        <v>257</v>
      </c>
      <c r="G773" s="33">
        <v>232106.83</v>
      </c>
      <c r="H773" s="33">
        <v>232106.83</v>
      </c>
      <c r="I773" s="33">
        <v>6167</v>
      </c>
      <c r="J773" s="33">
        <v>539</v>
      </c>
      <c r="K773" s="33">
        <v>7100</v>
      </c>
      <c r="L773" s="33">
        <v>1</v>
      </c>
      <c r="M773" s="33">
        <v>1</v>
      </c>
      <c r="N773" s="33">
        <v>255690.37</v>
      </c>
      <c r="O773" s="33">
        <v>1300.1</v>
      </c>
      <c r="P773" s="33">
        <v>2527</v>
      </c>
    </row>
    <row r="774" spans="1:16">
      <c r="A774" s="27" t="s">
        <v>352</v>
      </c>
      <c r="B774" s="31">
        <v>202505</v>
      </c>
      <c r="C774" s="27" t="s">
        <v>59</v>
      </c>
      <c r="D774" s="27" t="s">
        <v>211</v>
      </c>
      <c r="E774" s="27" t="s">
        <v>36</v>
      </c>
      <c r="F774" s="27" t="s">
        <v>257</v>
      </c>
      <c r="G774" s="33">
        <v>251958.09</v>
      </c>
      <c r="H774" s="33">
        <v>251958.09</v>
      </c>
      <c r="I774" s="33">
        <v>6017</v>
      </c>
      <c r="J774" s="33">
        <v>430</v>
      </c>
      <c r="K774" s="33">
        <v>7100</v>
      </c>
      <c r="L774" s="33">
        <v>1</v>
      </c>
      <c r="M774" s="33">
        <v>1</v>
      </c>
      <c r="N774" s="33">
        <v>280302.42</v>
      </c>
      <c r="O774" s="33">
        <v>1402.7</v>
      </c>
      <c r="P774" s="33">
        <v>2571</v>
      </c>
    </row>
    <row r="775" spans="1:16">
      <c r="A775" s="27" t="s">
        <v>352</v>
      </c>
      <c r="B775" s="31">
        <v>202506</v>
      </c>
      <c r="C775" s="27" t="s">
        <v>59</v>
      </c>
      <c r="D775" s="27" t="s">
        <v>211</v>
      </c>
      <c r="E775" s="27" t="s">
        <v>36</v>
      </c>
      <c r="F775" s="27" t="s">
        <v>257</v>
      </c>
      <c r="G775" s="33">
        <v>220140.87</v>
      </c>
      <c r="H775" s="33">
        <v>220140.87</v>
      </c>
      <c r="I775" s="33">
        <v>5574</v>
      </c>
      <c r="J775" s="33">
        <v>464</v>
      </c>
      <c r="K775" s="33">
        <v>7100</v>
      </c>
      <c r="L775" s="33">
        <v>1</v>
      </c>
      <c r="M775" s="33">
        <v>1</v>
      </c>
      <c r="N775" s="33">
        <v>274092.35</v>
      </c>
      <c r="O775" s="33">
        <v>1243.8</v>
      </c>
      <c r="P775" s="33">
        <v>2427</v>
      </c>
    </row>
    <row r="776" spans="1:16">
      <c r="A776" s="27" t="s">
        <v>352</v>
      </c>
      <c r="B776" s="31">
        <v>202507</v>
      </c>
      <c r="C776" s="27" t="s">
        <v>59</v>
      </c>
      <c r="D776" s="27" t="s">
        <v>211</v>
      </c>
      <c r="E776" s="27" t="s">
        <v>36</v>
      </c>
      <c r="F776" s="27" t="s">
        <v>257</v>
      </c>
      <c r="G776" s="33">
        <v>196548.77</v>
      </c>
      <c r="H776" s="33">
        <v>196548.77</v>
      </c>
      <c r="I776" s="33">
        <v>5286</v>
      </c>
      <c r="J776" s="33">
        <v>360</v>
      </c>
      <c r="K776" s="33">
        <v>7100</v>
      </c>
      <c r="L776" s="33">
        <v>1</v>
      </c>
      <c r="M776" s="33">
        <v>1</v>
      </c>
      <c r="N776" s="33">
        <v>243923.4</v>
      </c>
      <c r="O776" s="33">
        <v>1129.2</v>
      </c>
      <c r="P776" s="33">
        <v>2091</v>
      </c>
    </row>
    <row r="777" spans="1:16">
      <c r="A777" s="27" t="s">
        <v>352</v>
      </c>
      <c r="B777" s="31">
        <v>202508</v>
      </c>
      <c r="C777" s="27" t="s">
        <v>59</v>
      </c>
      <c r="D777" s="27" t="s">
        <v>211</v>
      </c>
      <c r="E777" s="27" t="s">
        <v>36</v>
      </c>
      <c r="F777" s="27" t="s">
        <v>257</v>
      </c>
      <c r="G777" s="33">
        <v>224679.03</v>
      </c>
      <c r="H777" s="33">
        <v>224679.03</v>
      </c>
      <c r="I777" s="33">
        <v>5617</v>
      </c>
      <c r="J777" s="33">
        <v>428</v>
      </c>
      <c r="K777" s="33">
        <v>7100</v>
      </c>
      <c r="L777" s="33">
        <v>1</v>
      </c>
      <c r="M777" s="33">
        <v>1</v>
      </c>
      <c r="N777" s="33">
        <v>235143.84</v>
      </c>
      <c r="O777" s="33">
        <v>1436.8</v>
      </c>
      <c r="P777" s="33">
        <v>2358</v>
      </c>
    </row>
    <row r="778" spans="1:16">
      <c r="A778" s="27" t="s">
        <v>352</v>
      </c>
      <c r="B778" s="31">
        <v>202509</v>
      </c>
      <c r="C778" s="27" t="s">
        <v>59</v>
      </c>
      <c r="D778" s="27" t="s">
        <v>211</v>
      </c>
      <c r="E778" s="27" t="s">
        <v>36</v>
      </c>
      <c r="F778" s="27" t="s">
        <v>257</v>
      </c>
      <c r="G778" s="33">
        <v>206277.51</v>
      </c>
      <c r="H778" s="33">
        <v>206277.51</v>
      </c>
      <c r="I778" s="33">
        <v>5179</v>
      </c>
      <c r="J778" s="33">
        <v>407</v>
      </c>
      <c r="K778" s="33">
        <v>7100</v>
      </c>
      <c r="L778" s="33">
        <v>1</v>
      </c>
      <c r="M778" s="33">
        <v>1</v>
      </c>
      <c r="N778" s="33">
        <v>226302.63</v>
      </c>
      <c r="O778" s="33">
        <v>1059.6</v>
      </c>
      <c r="P778" s="33">
        <v>2206</v>
      </c>
    </row>
    <row r="779" spans="1:16">
      <c r="A779" s="27" t="s">
        <v>352</v>
      </c>
      <c r="B779" s="31">
        <v>202510</v>
      </c>
      <c r="C779" s="27" t="s">
        <v>59</v>
      </c>
      <c r="D779" s="27" t="s">
        <v>211</v>
      </c>
      <c r="E779" s="27" t="s">
        <v>36</v>
      </c>
      <c r="F779" s="27" t="s">
        <v>257</v>
      </c>
      <c r="G779" s="33">
        <v>223026.03</v>
      </c>
      <c r="H779" s="33">
        <v>223026.03</v>
      </c>
      <c r="I779" s="33">
        <v>5606</v>
      </c>
      <c r="J779" s="33">
        <v>486</v>
      </c>
      <c r="K779" s="33">
        <v>7100</v>
      </c>
      <c r="L779" s="33">
        <v>1</v>
      </c>
      <c r="M779" s="33">
        <v>1</v>
      </c>
      <c r="N779" s="33">
        <v>248801.62</v>
      </c>
      <c r="O779" s="33">
        <v>1368.8</v>
      </c>
      <c r="P779" s="33">
        <v>2350</v>
      </c>
    </row>
    <row r="780" spans="1:16">
      <c r="A780" s="27" t="s">
        <v>352</v>
      </c>
      <c r="B780" s="31">
        <v>202511</v>
      </c>
      <c r="C780" s="27" t="s">
        <v>59</v>
      </c>
      <c r="D780" s="27" t="s">
        <v>211</v>
      </c>
      <c r="E780" s="27" t="s">
        <v>36</v>
      </c>
      <c r="F780" s="27" t="s">
        <v>257</v>
      </c>
      <c r="G780" s="33">
        <v>247199.25</v>
      </c>
      <c r="H780" s="33">
        <v>247199.25</v>
      </c>
      <c r="I780" s="33">
        <v>6532</v>
      </c>
      <c r="J780" s="33">
        <v>506</v>
      </c>
      <c r="K780" s="33">
        <v>7100</v>
      </c>
      <c r="L780" s="33">
        <v>1</v>
      </c>
      <c r="M780" s="33">
        <v>1</v>
      </c>
      <c r="N780" s="33">
        <v>300532.81</v>
      </c>
      <c r="O780" s="33">
        <v>1387.5</v>
      </c>
      <c r="P780" s="33">
        <v>2597</v>
      </c>
    </row>
    <row r="781" spans="1:16">
      <c r="A781" s="27" t="s">
        <v>352</v>
      </c>
      <c r="B781" s="31">
        <v>202512</v>
      </c>
      <c r="C781" s="27" t="s">
        <v>59</v>
      </c>
      <c r="D781" s="27" t="s">
        <v>211</v>
      </c>
      <c r="E781" s="27" t="s">
        <v>36</v>
      </c>
      <c r="F781" s="27" t="s">
        <v>257</v>
      </c>
      <c r="G781" s="33">
        <v>311859.36</v>
      </c>
      <c r="H781" s="33">
        <v>311859.36</v>
      </c>
      <c r="I781" s="33">
        <v>7636</v>
      </c>
      <c r="J781" s="33">
        <v>615</v>
      </c>
      <c r="K781" s="33">
        <v>7100</v>
      </c>
      <c r="L781" s="33">
        <v>1</v>
      </c>
      <c r="M781" s="33">
        <v>1</v>
      </c>
      <c r="N781" s="33">
        <v>345312.88</v>
      </c>
      <c r="O781" s="33">
        <v>1793.4</v>
      </c>
      <c r="P781" s="33">
        <v>3161</v>
      </c>
    </row>
    <row r="782" spans="1:16">
      <c r="A782" s="27" t="s">
        <v>352</v>
      </c>
      <c r="B782" s="31">
        <v>202601</v>
      </c>
      <c r="C782" s="27" t="s">
        <v>59</v>
      </c>
      <c r="D782" s="27" t="s">
        <v>211</v>
      </c>
      <c r="E782" s="27" t="s">
        <v>36</v>
      </c>
      <c r="F782" s="27" t="s">
        <v>257</v>
      </c>
      <c r="G782" s="33">
        <v>153431.77</v>
      </c>
      <c r="H782" s="33">
        <v>153431.77</v>
      </c>
      <c r="I782" s="33">
        <v>3901</v>
      </c>
      <c r="J782" s="33">
        <v>312</v>
      </c>
      <c r="K782" s="33">
        <v>7100</v>
      </c>
      <c r="L782" s="33">
        <v>1</v>
      </c>
      <c r="M782" s="33">
        <v>1</v>
      </c>
      <c r="N782" s="33">
        <v>175675.48</v>
      </c>
      <c r="O782" s="33">
        <v>824.6</v>
      </c>
      <c r="P782" s="33">
        <v>1585</v>
      </c>
    </row>
    <row r="783" spans="1:16">
      <c r="A783" s="27" t="s">
        <v>352</v>
      </c>
      <c r="B783" s="31">
        <v>202602</v>
      </c>
      <c r="C783" s="27" t="s">
        <v>59</v>
      </c>
      <c r="D783" s="27" t="s">
        <v>211</v>
      </c>
      <c r="E783" s="27" t="s">
        <v>36</v>
      </c>
      <c r="F783" s="27" t="s">
        <v>257</v>
      </c>
      <c r="G783" s="33">
        <v>154263.16</v>
      </c>
      <c r="H783" s="33">
        <v>154263.16</v>
      </c>
      <c r="I783" s="33">
        <v>3689</v>
      </c>
      <c r="J783" s="33">
        <v>310</v>
      </c>
      <c r="K783" s="33">
        <v>7100</v>
      </c>
      <c r="L783" s="33">
        <v>1</v>
      </c>
      <c r="M783" s="33">
        <v>1</v>
      </c>
      <c r="N783" s="33">
        <v>181160.96</v>
      </c>
      <c r="O783" s="33">
        <v>898</v>
      </c>
      <c r="P783" s="33">
        <v>1569</v>
      </c>
    </row>
    <row r="784" spans="1:16">
      <c r="A784" s="27" t="s">
        <v>352</v>
      </c>
      <c r="B784" s="31">
        <v>202603</v>
      </c>
      <c r="C784" s="27" t="s">
        <v>59</v>
      </c>
      <c r="D784" s="27" t="s">
        <v>211</v>
      </c>
      <c r="E784" s="27" t="s">
        <v>36</v>
      </c>
      <c r="F784" s="27" t="s">
        <v>257</v>
      </c>
      <c r="G784" s="33">
        <v>188728.32</v>
      </c>
      <c r="H784" s="33">
        <v>188728.32</v>
      </c>
      <c r="I784" s="33">
        <v>4542</v>
      </c>
      <c r="J784" s="33">
        <v>448</v>
      </c>
      <c r="K784" s="33">
        <v>7100</v>
      </c>
      <c r="L784" s="33">
        <v>1</v>
      </c>
      <c r="M784" s="33">
        <v>1</v>
      </c>
      <c r="N784" s="33">
        <v>225982.57</v>
      </c>
      <c r="O784" s="33">
        <v>1077.4</v>
      </c>
      <c r="P784" s="33">
        <v>1935</v>
      </c>
    </row>
    <row r="785" spans="1:16">
      <c r="A785" s="27" t="s">
        <v>352</v>
      </c>
      <c r="B785" s="31">
        <v>202604</v>
      </c>
      <c r="C785" s="27" t="s">
        <v>59</v>
      </c>
      <c r="D785" s="27" t="s">
        <v>211</v>
      </c>
      <c r="E785" s="27" t="s">
        <v>36</v>
      </c>
      <c r="F785" s="27" t="s">
        <v>257</v>
      </c>
      <c r="G785" s="33">
        <v>240766.25</v>
      </c>
      <c r="H785" s="33">
        <v>240766.25</v>
      </c>
      <c r="I785" s="33">
        <v>6545</v>
      </c>
      <c r="J785" s="33">
        <v>554</v>
      </c>
      <c r="K785" s="33">
        <v>7100</v>
      </c>
      <c r="L785" s="33">
        <v>1</v>
      </c>
      <c r="M785" s="33">
        <v>1</v>
      </c>
      <c r="N785" s="33">
        <v>266173.67</v>
      </c>
      <c r="O785" s="33">
        <v>1302.2</v>
      </c>
      <c r="P785" s="33">
        <v>2574</v>
      </c>
    </row>
    <row r="786" spans="1:16">
      <c r="A786" s="27" t="s">
        <v>352</v>
      </c>
      <c r="B786" s="31">
        <v>202605</v>
      </c>
      <c r="C786" s="27" t="s">
        <v>59</v>
      </c>
      <c r="D786" s="27" t="s">
        <v>211</v>
      </c>
      <c r="E786" s="27" t="s">
        <v>36</v>
      </c>
      <c r="F786" s="27" t="s">
        <v>257</v>
      </c>
      <c r="G786" s="33">
        <v>241312.41</v>
      </c>
      <c r="H786" s="33">
        <v>241312.41</v>
      </c>
      <c r="I786" s="33">
        <v>5764</v>
      </c>
      <c r="J786" s="33">
        <v>476</v>
      </c>
      <c r="K786" s="33">
        <v>7100</v>
      </c>
      <c r="L786" s="33">
        <v>1</v>
      </c>
      <c r="M786" s="33">
        <v>1</v>
      </c>
      <c r="N786" s="33">
        <v>291794.82</v>
      </c>
      <c r="O786" s="33">
        <v>1301.5</v>
      </c>
      <c r="P786" s="33">
        <v>2368</v>
      </c>
    </row>
    <row r="787" spans="1:16">
      <c r="A787" s="27" t="s">
        <v>352</v>
      </c>
      <c r="B787" s="31">
        <v>202606</v>
      </c>
      <c r="C787" s="27" t="s">
        <v>59</v>
      </c>
      <c r="D787" s="27" t="s">
        <v>211</v>
      </c>
      <c r="E787" s="27" t="s">
        <v>36</v>
      </c>
      <c r="F787" s="27" t="s">
        <v>257</v>
      </c>
      <c r="G787" s="33">
        <v>237251.47</v>
      </c>
      <c r="H787" s="33">
        <v>237251.47</v>
      </c>
      <c r="I787" s="33">
        <v>6328</v>
      </c>
      <c r="J787" s="33">
        <v>464</v>
      </c>
      <c r="K787" s="33">
        <v>7100</v>
      </c>
      <c r="L787" s="33">
        <v>1</v>
      </c>
      <c r="M787" s="33">
        <v>1</v>
      </c>
      <c r="N787" s="33">
        <v>285330.13</v>
      </c>
      <c r="O787" s="33">
        <v>1354.4</v>
      </c>
      <c r="P787" s="33">
        <v>2526</v>
      </c>
    </row>
    <row r="788" spans="1:16">
      <c r="A788" s="27" t="s">
        <v>352</v>
      </c>
      <c r="B788" s="31">
        <v>202607</v>
      </c>
      <c r="C788" s="27" t="s">
        <v>59</v>
      </c>
      <c r="D788" s="27" t="s">
        <v>211</v>
      </c>
      <c r="E788" s="27" t="s">
        <v>36</v>
      </c>
      <c r="F788" s="27" t="s">
        <v>257</v>
      </c>
      <c r="G788" s="33">
        <v>225384.53</v>
      </c>
      <c r="H788" s="33">
        <v>225384.53</v>
      </c>
      <c r="I788" s="33">
        <v>5832</v>
      </c>
      <c r="J788" s="33">
        <v>481</v>
      </c>
      <c r="K788" s="33">
        <v>7100</v>
      </c>
      <c r="L788" s="33">
        <v>1</v>
      </c>
      <c r="M788" s="33">
        <v>1</v>
      </c>
      <c r="N788" s="33">
        <v>253924.26</v>
      </c>
      <c r="O788" s="33">
        <v>1314.3</v>
      </c>
      <c r="P788" s="33">
        <v>2358</v>
      </c>
    </row>
    <row r="789" spans="1:16">
      <c r="A789" s="27" t="s">
        <v>354</v>
      </c>
      <c r="B789" s="31">
        <v>202408</v>
      </c>
      <c r="C789" s="27" t="s">
        <v>59</v>
      </c>
      <c r="D789" s="27" t="s">
        <v>211</v>
      </c>
      <c r="E789" s="27" t="s">
        <v>36</v>
      </c>
      <c r="F789" s="27" t="s">
        <v>262</v>
      </c>
      <c r="G789" s="33">
        <v>162740.48</v>
      </c>
      <c r="H789" s="33">
        <v>162740.48</v>
      </c>
      <c r="I789" s="33">
        <v>7775</v>
      </c>
      <c r="J789" s="33">
        <v>373</v>
      </c>
      <c r="K789" s="33">
        <v>6500</v>
      </c>
      <c r="L789" s="33">
        <v>1</v>
      </c>
      <c r="M789" s="33">
        <v>1</v>
      </c>
      <c r="N789" s="33">
        <v>172426.74</v>
      </c>
      <c r="O789" s="33">
        <v>1024</v>
      </c>
      <c r="P789" s="33">
        <v>2544</v>
      </c>
    </row>
    <row r="790" spans="1:16">
      <c r="A790" s="27" t="s">
        <v>354</v>
      </c>
      <c r="B790" s="31">
        <v>202409</v>
      </c>
      <c r="C790" s="27" t="s">
        <v>59</v>
      </c>
      <c r="D790" s="27" t="s">
        <v>211</v>
      </c>
      <c r="E790" s="27" t="s">
        <v>36</v>
      </c>
      <c r="F790" s="27" t="s">
        <v>262</v>
      </c>
      <c r="G790" s="33">
        <v>157291.05</v>
      </c>
      <c r="H790" s="33">
        <v>157291.05</v>
      </c>
      <c r="I790" s="33">
        <v>8022</v>
      </c>
      <c r="J790" s="33">
        <v>387</v>
      </c>
      <c r="K790" s="33">
        <v>6500</v>
      </c>
      <c r="L790" s="33">
        <v>1</v>
      </c>
      <c r="M790" s="33">
        <v>1</v>
      </c>
      <c r="N790" s="33">
        <v>165943.64</v>
      </c>
      <c r="O790" s="33">
        <v>857</v>
      </c>
      <c r="P790" s="33">
        <v>2620</v>
      </c>
    </row>
    <row r="791" spans="1:16">
      <c r="A791" s="27" t="s">
        <v>354</v>
      </c>
      <c r="B791" s="31">
        <v>202410</v>
      </c>
      <c r="C791" s="27" t="s">
        <v>59</v>
      </c>
      <c r="D791" s="27" t="s">
        <v>211</v>
      </c>
      <c r="E791" s="27" t="s">
        <v>36</v>
      </c>
      <c r="F791" s="27" t="s">
        <v>262</v>
      </c>
      <c r="G791" s="33">
        <v>179511.3</v>
      </c>
      <c r="H791" s="33">
        <v>179511.3</v>
      </c>
      <c r="I791" s="33">
        <v>9205</v>
      </c>
      <c r="J791" s="33">
        <v>455</v>
      </c>
      <c r="K791" s="33">
        <v>6500</v>
      </c>
      <c r="L791" s="33">
        <v>1</v>
      </c>
      <c r="M791" s="33">
        <v>1</v>
      </c>
      <c r="N791" s="33">
        <v>182441.75</v>
      </c>
      <c r="O791" s="33">
        <v>1056</v>
      </c>
      <c r="P791" s="33">
        <v>2947</v>
      </c>
    </row>
    <row r="792" spans="1:16">
      <c r="A792" s="27" t="s">
        <v>354</v>
      </c>
      <c r="B792" s="31">
        <v>202411</v>
      </c>
      <c r="C792" s="27" t="s">
        <v>59</v>
      </c>
      <c r="D792" s="27" t="s">
        <v>211</v>
      </c>
      <c r="E792" s="27" t="s">
        <v>36</v>
      </c>
      <c r="F792" s="27" t="s">
        <v>262</v>
      </c>
      <c r="G792" s="33">
        <v>216523.75</v>
      </c>
      <c r="H792" s="33">
        <v>216523.75</v>
      </c>
      <c r="I792" s="33">
        <v>10909</v>
      </c>
      <c r="J792" s="33">
        <v>511</v>
      </c>
      <c r="K792" s="33">
        <v>6500</v>
      </c>
      <c r="L792" s="33">
        <v>1</v>
      </c>
      <c r="M792" s="33">
        <v>1</v>
      </c>
      <c r="N792" s="33">
        <v>220375.3</v>
      </c>
      <c r="O792" s="33">
        <v>1325.7</v>
      </c>
      <c r="P792" s="33">
        <v>3559</v>
      </c>
    </row>
    <row r="793" spans="1:16">
      <c r="A793" s="27" t="s">
        <v>354</v>
      </c>
      <c r="B793" s="31">
        <v>202412</v>
      </c>
      <c r="C793" s="27" t="s">
        <v>59</v>
      </c>
      <c r="D793" s="27" t="s">
        <v>211</v>
      </c>
      <c r="E793" s="27" t="s">
        <v>36</v>
      </c>
      <c r="F793" s="27" t="s">
        <v>262</v>
      </c>
      <c r="G793" s="33">
        <v>263254.95</v>
      </c>
      <c r="H793" s="33">
        <v>263254.95</v>
      </c>
      <c r="I793" s="33">
        <v>14000</v>
      </c>
      <c r="J793" s="33">
        <v>750</v>
      </c>
      <c r="K793" s="33">
        <v>6500</v>
      </c>
      <c r="L793" s="33">
        <v>1</v>
      </c>
      <c r="M793" s="33">
        <v>1</v>
      </c>
      <c r="N793" s="33">
        <v>253211.72</v>
      </c>
      <c r="O793" s="33">
        <v>1656.2</v>
      </c>
      <c r="P793" s="33">
        <v>4474</v>
      </c>
    </row>
    <row r="794" spans="1:16">
      <c r="A794" s="27" t="s">
        <v>354</v>
      </c>
      <c r="B794" s="31">
        <v>202501</v>
      </c>
      <c r="C794" s="27" t="s">
        <v>59</v>
      </c>
      <c r="D794" s="27" t="s">
        <v>211</v>
      </c>
      <c r="E794" s="27" t="s">
        <v>36</v>
      </c>
      <c r="F794" s="27" t="s">
        <v>262</v>
      </c>
      <c r="G794" s="33">
        <v>134397.23</v>
      </c>
      <c r="H794" s="33">
        <v>134397.23</v>
      </c>
      <c r="I794" s="33">
        <v>6762</v>
      </c>
      <c r="J794" s="33">
        <v>322</v>
      </c>
      <c r="K794" s="33">
        <v>6500</v>
      </c>
      <c r="L794" s="33">
        <v>1</v>
      </c>
      <c r="M794" s="33">
        <v>1</v>
      </c>
      <c r="N794" s="33">
        <v>128819.67</v>
      </c>
      <c r="O794" s="33">
        <v>817.6</v>
      </c>
      <c r="P794" s="33">
        <v>2174</v>
      </c>
    </row>
    <row r="795" spans="1:16">
      <c r="A795" s="27" t="s">
        <v>354</v>
      </c>
      <c r="B795" s="31">
        <v>202502</v>
      </c>
      <c r="C795" s="27" t="s">
        <v>59</v>
      </c>
      <c r="D795" s="27" t="s">
        <v>211</v>
      </c>
      <c r="E795" s="27" t="s">
        <v>36</v>
      </c>
      <c r="F795" s="27" t="s">
        <v>262</v>
      </c>
      <c r="G795" s="33">
        <v>120080.75</v>
      </c>
      <c r="H795" s="33">
        <v>120080.75</v>
      </c>
      <c r="I795" s="33">
        <v>6147</v>
      </c>
      <c r="J795" s="33">
        <v>332</v>
      </c>
      <c r="K795" s="33">
        <v>6500</v>
      </c>
      <c r="L795" s="33">
        <v>1</v>
      </c>
      <c r="M795" s="33">
        <v>1</v>
      </c>
      <c r="N795" s="33">
        <v>132842.07</v>
      </c>
      <c r="O795" s="33">
        <v>672.3</v>
      </c>
      <c r="P795" s="33">
        <v>1992</v>
      </c>
    </row>
    <row r="796" spans="1:16">
      <c r="A796" s="27" t="s">
        <v>354</v>
      </c>
      <c r="B796" s="31">
        <v>202503</v>
      </c>
      <c r="C796" s="27" t="s">
        <v>59</v>
      </c>
      <c r="D796" s="27" t="s">
        <v>211</v>
      </c>
      <c r="E796" s="27" t="s">
        <v>36</v>
      </c>
      <c r="F796" s="27" t="s">
        <v>262</v>
      </c>
      <c r="G796" s="33">
        <v>155619.92</v>
      </c>
      <c r="H796" s="33">
        <v>155619.92</v>
      </c>
      <c r="I796" s="33">
        <v>8386</v>
      </c>
      <c r="J796" s="33">
        <v>472</v>
      </c>
      <c r="K796" s="33">
        <v>6500</v>
      </c>
      <c r="L796" s="33">
        <v>1</v>
      </c>
      <c r="M796" s="33">
        <v>1</v>
      </c>
      <c r="N796" s="33">
        <v>165708.95</v>
      </c>
      <c r="O796" s="33">
        <v>1000</v>
      </c>
      <c r="P796" s="33">
        <v>2638</v>
      </c>
    </row>
    <row r="797" spans="1:16">
      <c r="A797" s="27" t="s">
        <v>354</v>
      </c>
      <c r="B797" s="31">
        <v>202504</v>
      </c>
      <c r="C797" s="27" t="s">
        <v>59</v>
      </c>
      <c r="D797" s="27" t="s">
        <v>211</v>
      </c>
      <c r="E797" s="27" t="s">
        <v>36</v>
      </c>
      <c r="F797" s="27" t="s">
        <v>262</v>
      </c>
      <c r="G797" s="33">
        <v>195435.03</v>
      </c>
      <c r="H797" s="33">
        <v>195435.03</v>
      </c>
      <c r="I797" s="33">
        <v>10341</v>
      </c>
      <c r="J797" s="33">
        <v>664</v>
      </c>
      <c r="K797" s="33">
        <v>6500</v>
      </c>
      <c r="L797" s="33">
        <v>1</v>
      </c>
      <c r="M797" s="33">
        <v>1</v>
      </c>
      <c r="N797" s="33">
        <v>195180.36</v>
      </c>
      <c r="O797" s="33">
        <v>1144.6</v>
      </c>
      <c r="P797" s="33">
        <v>3363</v>
      </c>
    </row>
    <row r="798" spans="1:16">
      <c r="A798" s="27" t="s">
        <v>354</v>
      </c>
      <c r="B798" s="31">
        <v>202505</v>
      </c>
      <c r="C798" s="27" t="s">
        <v>59</v>
      </c>
      <c r="D798" s="27" t="s">
        <v>211</v>
      </c>
      <c r="E798" s="27" t="s">
        <v>36</v>
      </c>
      <c r="F798" s="27" t="s">
        <v>262</v>
      </c>
      <c r="G798" s="33">
        <v>210520.12</v>
      </c>
      <c r="H798" s="33">
        <v>210520.12</v>
      </c>
      <c r="I798" s="33">
        <v>10779</v>
      </c>
      <c r="J798" s="33">
        <v>572</v>
      </c>
      <c r="K798" s="33">
        <v>6500</v>
      </c>
      <c r="L798" s="33">
        <v>1</v>
      </c>
      <c r="M798" s="33">
        <v>1</v>
      </c>
      <c r="N798" s="33">
        <v>213967.89</v>
      </c>
      <c r="O798" s="33">
        <v>1264.6</v>
      </c>
      <c r="P798" s="33">
        <v>3520</v>
      </c>
    </row>
    <row r="799" spans="1:16">
      <c r="A799" s="27" t="s">
        <v>354</v>
      </c>
      <c r="B799" s="31">
        <v>202506</v>
      </c>
      <c r="C799" s="27" t="s">
        <v>59</v>
      </c>
      <c r="D799" s="27" t="s">
        <v>211</v>
      </c>
      <c r="E799" s="27" t="s">
        <v>36</v>
      </c>
      <c r="F799" s="27" t="s">
        <v>262</v>
      </c>
      <c r="G799" s="33">
        <v>199114.21</v>
      </c>
      <c r="H799" s="33">
        <v>199114.21</v>
      </c>
      <c r="I799" s="33">
        <v>9698</v>
      </c>
      <c r="J799" s="33">
        <v>536</v>
      </c>
      <c r="K799" s="33">
        <v>6500</v>
      </c>
      <c r="L799" s="33">
        <v>1</v>
      </c>
      <c r="M799" s="33">
        <v>1</v>
      </c>
      <c r="N799" s="33">
        <v>209227.45</v>
      </c>
      <c r="O799" s="33">
        <v>1220.3</v>
      </c>
      <c r="P799" s="33">
        <v>3210</v>
      </c>
    </row>
    <row r="800" spans="1:16">
      <c r="A800" s="27" t="s">
        <v>354</v>
      </c>
      <c r="B800" s="31">
        <v>202507</v>
      </c>
      <c r="C800" s="27" t="s">
        <v>59</v>
      </c>
      <c r="D800" s="27" t="s">
        <v>211</v>
      </c>
      <c r="E800" s="27" t="s">
        <v>36</v>
      </c>
      <c r="F800" s="27" t="s">
        <v>262</v>
      </c>
      <c r="G800" s="33">
        <v>184595.06</v>
      </c>
      <c r="H800" s="33">
        <v>184595.06</v>
      </c>
      <c r="I800" s="33">
        <v>8626</v>
      </c>
      <c r="J800" s="33">
        <v>456</v>
      </c>
      <c r="K800" s="33">
        <v>6500</v>
      </c>
      <c r="L800" s="33">
        <v>1</v>
      </c>
      <c r="M800" s="33">
        <v>1</v>
      </c>
      <c r="N800" s="33">
        <v>186198.09</v>
      </c>
      <c r="O800" s="33">
        <v>1144.2</v>
      </c>
      <c r="P800" s="33">
        <v>2908</v>
      </c>
    </row>
    <row r="801" spans="1:16">
      <c r="A801" s="27" t="s">
        <v>354</v>
      </c>
      <c r="B801" s="31">
        <v>202508</v>
      </c>
      <c r="C801" s="27" t="s">
        <v>59</v>
      </c>
      <c r="D801" s="27" t="s">
        <v>211</v>
      </c>
      <c r="E801" s="27" t="s">
        <v>36</v>
      </c>
      <c r="F801" s="27" t="s">
        <v>262</v>
      </c>
      <c r="G801" s="33">
        <v>174317.21</v>
      </c>
      <c r="H801" s="33">
        <v>174317.21</v>
      </c>
      <c r="I801" s="33">
        <v>9102</v>
      </c>
      <c r="J801" s="33">
        <v>475</v>
      </c>
      <c r="K801" s="33">
        <v>6500</v>
      </c>
      <c r="L801" s="33">
        <v>1</v>
      </c>
      <c r="M801" s="33">
        <v>1</v>
      </c>
      <c r="N801" s="33">
        <v>179496.24</v>
      </c>
      <c r="O801" s="33">
        <v>1062.5</v>
      </c>
      <c r="P801" s="33">
        <v>2974</v>
      </c>
    </row>
    <row r="802" spans="1:16">
      <c r="A802" s="27" t="s">
        <v>354</v>
      </c>
      <c r="B802" s="31">
        <v>202509</v>
      </c>
      <c r="C802" s="27" t="s">
        <v>59</v>
      </c>
      <c r="D802" s="27" t="s">
        <v>211</v>
      </c>
      <c r="E802" s="27" t="s">
        <v>36</v>
      </c>
      <c r="F802" s="27" t="s">
        <v>262</v>
      </c>
      <c r="G802" s="33">
        <v>167058.79</v>
      </c>
      <c r="H802" s="33">
        <v>167058.79</v>
      </c>
      <c r="I802" s="33">
        <v>8180</v>
      </c>
      <c r="J802" s="33">
        <v>457</v>
      </c>
      <c r="K802" s="33">
        <v>6500</v>
      </c>
      <c r="L802" s="33">
        <v>1</v>
      </c>
      <c r="M802" s="33">
        <v>1</v>
      </c>
      <c r="N802" s="33">
        <v>172747.33</v>
      </c>
      <c r="O802" s="33">
        <v>1019.3</v>
      </c>
      <c r="P802" s="33">
        <v>2653</v>
      </c>
    </row>
    <row r="803" spans="1:16">
      <c r="A803" s="27" t="s">
        <v>354</v>
      </c>
      <c r="B803" s="31">
        <v>202510</v>
      </c>
      <c r="C803" s="27" t="s">
        <v>59</v>
      </c>
      <c r="D803" s="27" t="s">
        <v>211</v>
      </c>
      <c r="E803" s="27" t="s">
        <v>36</v>
      </c>
      <c r="F803" s="27" t="s">
        <v>262</v>
      </c>
      <c r="G803" s="33">
        <v>176747.34</v>
      </c>
      <c r="H803" s="33">
        <v>176747.34</v>
      </c>
      <c r="I803" s="33">
        <v>8816</v>
      </c>
      <c r="J803" s="33">
        <v>493</v>
      </c>
      <c r="K803" s="33">
        <v>6500</v>
      </c>
      <c r="L803" s="33">
        <v>1</v>
      </c>
      <c r="M803" s="33">
        <v>1</v>
      </c>
      <c r="N803" s="33">
        <v>189921.86</v>
      </c>
      <c r="O803" s="33">
        <v>1087.9</v>
      </c>
      <c r="P803" s="33">
        <v>2917</v>
      </c>
    </row>
    <row r="804" spans="1:16">
      <c r="A804" s="27" t="s">
        <v>354</v>
      </c>
      <c r="B804" s="31">
        <v>202511</v>
      </c>
      <c r="C804" s="27" t="s">
        <v>59</v>
      </c>
      <c r="D804" s="27" t="s">
        <v>211</v>
      </c>
      <c r="E804" s="27" t="s">
        <v>36</v>
      </c>
      <c r="F804" s="27" t="s">
        <v>262</v>
      </c>
      <c r="G804" s="33">
        <v>214085.24</v>
      </c>
      <c r="H804" s="33">
        <v>214085.24</v>
      </c>
      <c r="I804" s="33">
        <v>10204</v>
      </c>
      <c r="J804" s="33">
        <v>554</v>
      </c>
      <c r="K804" s="33">
        <v>6500</v>
      </c>
      <c r="L804" s="33">
        <v>1</v>
      </c>
      <c r="M804" s="33">
        <v>1</v>
      </c>
      <c r="N804" s="33">
        <v>229410.68</v>
      </c>
      <c r="O804" s="33">
        <v>1199.4</v>
      </c>
      <c r="P804" s="33">
        <v>3378</v>
      </c>
    </row>
    <row r="805" spans="1:16">
      <c r="A805" s="27" t="s">
        <v>354</v>
      </c>
      <c r="B805" s="31">
        <v>202512</v>
      </c>
      <c r="C805" s="27" t="s">
        <v>59</v>
      </c>
      <c r="D805" s="27" t="s">
        <v>211</v>
      </c>
      <c r="E805" s="27" t="s">
        <v>36</v>
      </c>
      <c r="F805" s="27" t="s">
        <v>262</v>
      </c>
      <c r="G805" s="33">
        <v>258505.47</v>
      </c>
      <c r="H805" s="33">
        <v>258505.47</v>
      </c>
      <c r="I805" s="33">
        <v>12816</v>
      </c>
      <c r="J805" s="33">
        <v>660</v>
      </c>
      <c r="K805" s="33">
        <v>6500</v>
      </c>
      <c r="L805" s="33">
        <v>1</v>
      </c>
      <c r="M805" s="33">
        <v>1</v>
      </c>
      <c r="N805" s="33">
        <v>263593.4</v>
      </c>
      <c r="O805" s="33">
        <v>1564.4</v>
      </c>
      <c r="P805" s="33">
        <v>4104</v>
      </c>
    </row>
    <row r="806" spans="1:16">
      <c r="A806" s="27" t="s">
        <v>354</v>
      </c>
      <c r="B806" s="31">
        <v>202601</v>
      </c>
      <c r="C806" s="27" t="s">
        <v>59</v>
      </c>
      <c r="D806" s="27" t="s">
        <v>211</v>
      </c>
      <c r="E806" s="27" t="s">
        <v>36</v>
      </c>
      <c r="F806" s="27" t="s">
        <v>262</v>
      </c>
      <c r="G806" s="33">
        <v>141394.11</v>
      </c>
      <c r="H806" s="33">
        <v>141394.11</v>
      </c>
      <c r="I806" s="33">
        <v>7411</v>
      </c>
      <c r="J806" s="33">
        <v>373</v>
      </c>
      <c r="K806" s="33">
        <v>6500</v>
      </c>
      <c r="L806" s="33">
        <v>1</v>
      </c>
      <c r="M806" s="33">
        <v>1</v>
      </c>
      <c r="N806" s="33">
        <v>134101.27</v>
      </c>
      <c r="O806" s="33">
        <v>881.2</v>
      </c>
      <c r="P806" s="33">
        <v>2358</v>
      </c>
    </row>
    <row r="807" spans="1:16">
      <c r="A807" s="27" t="s">
        <v>354</v>
      </c>
      <c r="B807" s="31">
        <v>202602</v>
      </c>
      <c r="C807" s="27" t="s">
        <v>59</v>
      </c>
      <c r="D807" s="27" t="s">
        <v>211</v>
      </c>
      <c r="E807" s="27" t="s">
        <v>36</v>
      </c>
      <c r="F807" s="27" t="s">
        <v>262</v>
      </c>
      <c r="G807" s="33">
        <v>144022.72</v>
      </c>
      <c r="H807" s="33">
        <v>144022.72</v>
      </c>
      <c r="I807" s="33">
        <v>7349</v>
      </c>
      <c r="J807" s="33">
        <v>384</v>
      </c>
      <c r="K807" s="33">
        <v>6500</v>
      </c>
      <c r="L807" s="33">
        <v>1</v>
      </c>
      <c r="M807" s="33">
        <v>1</v>
      </c>
      <c r="N807" s="33">
        <v>138288.59</v>
      </c>
      <c r="O807" s="33">
        <v>888.1</v>
      </c>
      <c r="P807" s="33">
        <v>2362</v>
      </c>
    </row>
    <row r="808" spans="1:16">
      <c r="A808" s="27" t="s">
        <v>354</v>
      </c>
      <c r="B808" s="31">
        <v>202603</v>
      </c>
      <c r="C808" s="27" t="s">
        <v>59</v>
      </c>
      <c r="D808" s="27" t="s">
        <v>211</v>
      </c>
      <c r="E808" s="27" t="s">
        <v>36</v>
      </c>
      <c r="F808" s="27" t="s">
        <v>262</v>
      </c>
      <c r="G808" s="33">
        <v>174147.99</v>
      </c>
      <c r="H808" s="33">
        <v>174147.99</v>
      </c>
      <c r="I808" s="33">
        <v>8522</v>
      </c>
      <c r="J808" s="33">
        <v>495</v>
      </c>
      <c r="K808" s="33">
        <v>6500</v>
      </c>
      <c r="L808" s="33">
        <v>1</v>
      </c>
      <c r="M808" s="33">
        <v>1</v>
      </c>
      <c r="N808" s="33">
        <v>172503.02</v>
      </c>
      <c r="O808" s="33">
        <v>1131.9</v>
      </c>
      <c r="P808" s="33">
        <v>2863</v>
      </c>
    </row>
    <row r="809" spans="1:16">
      <c r="A809" s="27" t="s">
        <v>354</v>
      </c>
      <c r="B809" s="31">
        <v>202604</v>
      </c>
      <c r="C809" s="27" t="s">
        <v>59</v>
      </c>
      <c r="D809" s="27" t="s">
        <v>211</v>
      </c>
      <c r="E809" s="27" t="s">
        <v>36</v>
      </c>
      <c r="F809" s="27" t="s">
        <v>262</v>
      </c>
      <c r="G809" s="33">
        <v>197473.14</v>
      </c>
      <c r="H809" s="33">
        <v>197473.14</v>
      </c>
      <c r="I809" s="33">
        <v>10753</v>
      </c>
      <c r="J809" s="33">
        <v>553</v>
      </c>
      <c r="K809" s="33">
        <v>6500</v>
      </c>
      <c r="L809" s="33">
        <v>1</v>
      </c>
      <c r="M809" s="33">
        <v>1</v>
      </c>
      <c r="N809" s="33">
        <v>203182.76</v>
      </c>
      <c r="O809" s="33">
        <v>1277.5</v>
      </c>
      <c r="P809" s="33">
        <v>3462</v>
      </c>
    </row>
    <row r="810" spans="1:16">
      <c r="A810" s="27" t="s">
        <v>354</v>
      </c>
      <c r="B810" s="31">
        <v>202605</v>
      </c>
      <c r="C810" s="27" t="s">
        <v>59</v>
      </c>
      <c r="D810" s="27" t="s">
        <v>211</v>
      </c>
      <c r="E810" s="27" t="s">
        <v>36</v>
      </c>
      <c r="F810" s="27" t="s">
        <v>262</v>
      </c>
      <c r="G810" s="33">
        <v>212231.6</v>
      </c>
      <c r="H810" s="33">
        <v>212231.6</v>
      </c>
      <c r="I810" s="33">
        <v>11358</v>
      </c>
      <c r="J810" s="33">
        <v>515</v>
      </c>
      <c r="K810" s="33">
        <v>6500</v>
      </c>
      <c r="L810" s="33">
        <v>1</v>
      </c>
      <c r="M810" s="33">
        <v>1</v>
      </c>
      <c r="N810" s="33">
        <v>222740.57</v>
      </c>
      <c r="O810" s="33">
        <v>1266.2</v>
      </c>
      <c r="P810" s="33">
        <v>3628</v>
      </c>
    </row>
    <row r="811" spans="1:16">
      <c r="A811" s="27" t="s">
        <v>354</v>
      </c>
      <c r="B811" s="31">
        <v>202606</v>
      </c>
      <c r="C811" s="27" t="s">
        <v>59</v>
      </c>
      <c r="D811" s="27" t="s">
        <v>211</v>
      </c>
      <c r="E811" s="27" t="s">
        <v>36</v>
      </c>
      <c r="F811" s="27" t="s">
        <v>262</v>
      </c>
      <c r="G811" s="33">
        <v>215380.66</v>
      </c>
      <c r="H811" s="33">
        <v>215380.66</v>
      </c>
      <c r="I811" s="33">
        <v>10877</v>
      </c>
      <c r="J811" s="33">
        <v>595</v>
      </c>
      <c r="K811" s="33">
        <v>6500</v>
      </c>
      <c r="L811" s="33">
        <v>1</v>
      </c>
      <c r="M811" s="33">
        <v>1</v>
      </c>
      <c r="N811" s="33">
        <v>217805.77</v>
      </c>
      <c r="O811" s="33">
        <v>1161.7</v>
      </c>
      <c r="P811" s="33">
        <v>3447</v>
      </c>
    </row>
    <row r="812" spans="1:16">
      <c r="A812" s="27" t="s">
        <v>354</v>
      </c>
      <c r="B812" s="31">
        <v>202607</v>
      </c>
      <c r="C812" s="27" t="s">
        <v>59</v>
      </c>
      <c r="D812" s="27" t="s">
        <v>211</v>
      </c>
      <c r="E812" s="27" t="s">
        <v>36</v>
      </c>
      <c r="F812" s="27" t="s">
        <v>262</v>
      </c>
      <c r="G812" s="33">
        <v>183097.84</v>
      </c>
      <c r="H812" s="33">
        <v>183097.84</v>
      </c>
      <c r="I812" s="33">
        <v>8804</v>
      </c>
      <c r="J812" s="33">
        <v>439</v>
      </c>
      <c r="K812" s="33">
        <v>6500</v>
      </c>
      <c r="L812" s="33">
        <v>1</v>
      </c>
      <c r="M812" s="33">
        <v>1</v>
      </c>
      <c r="N812" s="33">
        <v>193832.21</v>
      </c>
      <c r="O812" s="33">
        <v>1038.6</v>
      </c>
      <c r="P812" s="33">
        <v>2918</v>
      </c>
    </row>
    <row r="813" spans="1:16">
      <c r="A813" s="27" t="s">
        <v>357</v>
      </c>
      <c r="B813" s="31">
        <v>202408</v>
      </c>
      <c r="C813" s="27" t="s">
        <v>59</v>
      </c>
      <c r="D813" s="27" t="s">
        <v>211</v>
      </c>
      <c r="E813" s="27" t="s">
        <v>36</v>
      </c>
      <c r="F813" s="27" t="s">
        <v>257</v>
      </c>
      <c r="G813" s="33">
        <v>194445.01</v>
      </c>
      <c r="H813" s="33">
        <v>194445.01</v>
      </c>
      <c r="I813" s="33">
        <v>5023</v>
      </c>
      <c r="J813" s="33">
        <v>383</v>
      </c>
      <c r="K813" s="33">
        <v>7300</v>
      </c>
      <c r="L813" s="33">
        <v>1</v>
      </c>
      <c r="M813" s="33">
        <v>1</v>
      </c>
      <c r="N813" s="33">
        <v>229113.21</v>
      </c>
      <c r="O813" s="33">
        <v>1012.7</v>
      </c>
      <c r="P813" s="33">
        <v>2103</v>
      </c>
    </row>
    <row r="814" spans="1:16">
      <c r="A814" s="27" t="s">
        <v>357</v>
      </c>
      <c r="B814" s="31">
        <v>202409</v>
      </c>
      <c r="C814" s="27" t="s">
        <v>59</v>
      </c>
      <c r="D814" s="27" t="s">
        <v>211</v>
      </c>
      <c r="E814" s="27" t="s">
        <v>36</v>
      </c>
      <c r="F814" s="27" t="s">
        <v>257</v>
      </c>
      <c r="G814" s="33">
        <v>185948.33</v>
      </c>
      <c r="H814" s="33">
        <v>185948.33</v>
      </c>
      <c r="I814" s="33">
        <v>4286</v>
      </c>
      <c r="J814" s="33">
        <v>345</v>
      </c>
      <c r="K814" s="33">
        <v>7300</v>
      </c>
      <c r="L814" s="33">
        <v>1</v>
      </c>
      <c r="M814" s="33">
        <v>1</v>
      </c>
      <c r="N814" s="33">
        <v>220498.76</v>
      </c>
      <c r="O814" s="33">
        <v>1043.8</v>
      </c>
      <c r="P814" s="33">
        <v>1874</v>
      </c>
    </row>
    <row r="815" spans="1:16">
      <c r="A815" s="27" t="s">
        <v>357</v>
      </c>
      <c r="B815" s="31">
        <v>202410</v>
      </c>
      <c r="C815" s="27" t="s">
        <v>59</v>
      </c>
      <c r="D815" s="27" t="s">
        <v>211</v>
      </c>
      <c r="E815" s="27" t="s">
        <v>36</v>
      </c>
      <c r="F815" s="27" t="s">
        <v>257</v>
      </c>
      <c r="G815" s="33">
        <v>230827.05</v>
      </c>
      <c r="H815" s="33">
        <v>230827.05</v>
      </c>
      <c r="I815" s="33">
        <v>6044</v>
      </c>
      <c r="J815" s="33">
        <v>373</v>
      </c>
      <c r="K815" s="33">
        <v>7300</v>
      </c>
      <c r="L815" s="33">
        <v>1</v>
      </c>
      <c r="M815" s="33">
        <v>1</v>
      </c>
      <c r="N815" s="33">
        <v>242420.72</v>
      </c>
      <c r="O815" s="33">
        <v>1309.8</v>
      </c>
      <c r="P815" s="33">
        <v>2414</v>
      </c>
    </row>
    <row r="816" spans="1:16">
      <c r="A816" s="27" t="s">
        <v>357</v>
      </c>
      <c r="B816" s="31">
        <v>202411</v>
      </c>
      <c r="C816" s="27" t="s">
        <v>59</v>
      </c>
      <c r="D816" s="27" t="s">
        <v>211</v>
      </c>
      <c r="E816" s="27" t="s">
        <v>36</v>
      </c>
      <c r="F816" s="27" t="s">
        <v>257</v>
      </c>
      <c r="G816" s="33">
        <v>259289.59</v>
      </c>
      <c r="H816" s="33">
        <v>259289.59</v>
      </c>
      <c r="I816" s="33">
        <v>6552</v>
      </c>
      <c r="J816" s="33">
        <v>504</v>
      </c>
      <c r="K816" s="33">
        <v>7300</v>
      </c>
      <c r="L816" s="33">
        <v>1</v>
      </c>
      <c r="M816" s="33">
        <v>1</v>
      </c>
      <c r="N816" s="33">
        <v>292825.19</v>
      </c>
      <c r="O816" s="33">
        <v>1457.1</v>
      </c>
      <c r="P816" s="33">
        <v>2569</v>
      </c>
    </row>
    <row r="817" spans="1:16">
      <c r="A817" s="27" t="s">
        <v>357</v>
      </c>
      <c r="B817" s="31">
        <v>202412</v>
      </c>
      <c r="C817" s="27" t="s">
        <v>59</v>
      </c>
      <c r="D817" s="27" t="s">
        <v>211</v>
      </c>
      <c r="E817" s="27" t="s">
        <v>36</v>
      </c>
      <c r="F817" s="27" t="s">
        <v>257</v>
      </c>
      <c r="G817" s="33">
        <v>295440.14</v>
      </c>
      <c r="H817" s="33">
        <v>295440.14</v>
      </c>
      <c r="I817" s="33">
        <v>7801</v>
      </c>
      <c r="J817" s="33">
        <v>567</v>
      </c>
      <c r="K817" s="33">
        <v>7300</v>
      </c>
      <c r="L817" s="33">
        <v>1</v>
      </c>
      <c r="M817" s="33">
        <v>1</v>
      </c>
      <c r="N817" s="33">
        <v>336456.81</v>
      </c>
      <c r="O817" s="33">
        <v>2058.8</v>
      </c>
      <c r="P817" s="33">
        <v>3058</v>
      </c>
    </row>
    <row r="818" spans="1:16">
      <c r="A818" s="27" t="s">
        <v>357</v>
      </c>
      <c r="B818" s="31">
        <v>202501</v>
      </c>
      <c r="C818" s="27" t="s">
        <v>59</v>
      </c>
      <c r="D818" s="27" t="s">
        <v>211</v>
      </c>
      <c r="E818" s="27" t="s">
        <v>36</v>
      </c>
      <c r="F818" s="27" t="s">
        <v>257</v>
      </c>
      <c r="G818" s="33">
        <v>168885.9</v>
      </c>
      <c r="H818" s="33">
        <v>168885.9</v>
      </c>
      <c r="I818" s="33">
        <v>4323</v>
      </c>
      <c r="J818" s="33">
        <v>343</v>
      </c>
      <c r="K818" s="33">
        <v>7300</v>
      </c>
      <c r="L818" s="33">
        <v>1</v>
      </c>
      <c r="M818" s="33">
        <v>1</v>
      </c>
      <c r="N818" s="33">
        <v>171170.02</v>
      </c>
      <c r="O818" s="33">
        <v>956.1</v>
      </c>
      <c r="P818" s="33">
        <v>1804</v>
      </c>
    </row>
    <row r="819" spans="1:16">
      <c r="A819" s="27" t="s">
        <v>357</v>
      </c>
      <c r="B819" s="31">
        <v>202502</v>
      </c>
      <c r="C819" s="27" t="s">
        <v>59</v>
      </c>
      <c r="D819" s="27" t="s">
        <v>211</v>
      </c>
      <c r="E819" s="27" t="s">
        <v>36</v>
      </c>
      <c r="F819" s="27" t="s">
        <v>257</v>
      </c>
      <c r="G819" s="33">
        <v>159011.87</v>
      </c>
      <c r="H819" s="33">
        <v>159011.87</v>
      </c>
      <c r="I819" s="33">
        <v>3820</v>
      </c>
      <c r="J819" s="33">
        <v>260</v>
      </c>
      <c r="K819" s="33">
        <v>7300</v>
      </c>
      <c r="L819" s="33">
        <v>1</v>
      </c>
      <c r="M819" s="33">
        <v>1</v>
      </c>
      <c r="N819" s="33">
        <v>176514.81</v>
      </c>
      <c r="O819" s="33">
        <v>885.8</v>
      </c>
      <c r="P819" s="33">
        <v>1638</v>
      </c>
    </row>
    <row r="820" spans="1:16">
      <c r="A820" s="27" t="s">
        <v>357</v>
      </c>
      <c r="B820" s="31">
        <v>202503</v>
      </c>
      <c r="C820" s="27" t="s">
        <v>59</v>
      </c>
      <c r="D820" s="27" t="s">
        <v>211</v>
      </c>
      <c r="E820" s="27" t="s">
        <v>36</v>
      </c>
      <c r="F820" s="27" t="s">
        <v>257</v>
      </c>
      <c r="G820" s="33">
        <v>181308.99</v>
      </c>
      <c r="H820" s="33">
        <v>181308.99</v>
      </c>
      <c r="I820" s="33">
        <v>4887</v>
      </c>
      <c r="J820" s="33">
        <v>321</v>
      </c>
      <c r="K820" s="33">
        <v>7300</v>
      </c>
      <c r="L820" s="33">
        <v>1</v>
      </c>
      <c r="M820" s="33">
        <v>1</v>
      </c>
      <c r="N820" s="33">
        <v>220186.9</v>
      </c>
      <c r="O820" s="33">
        <v>1050</v>
      </c>
      <c r="P820" s="33">
        <v>1938</v>
      </c>
    </row>
    <row r="821" spans="1:16">
      <c r="A821" s="27" t="s">
        <v>357</v>
      </c>
      <c r="B821" s="31">
        <v>202504</v>
      </c>
      <c r="C821" s="27" t="s">
        <v>59</v>
      </c>
      <c r="D821" s="27" t="s">
        <v>211</v>
      </c>
      <c r="E821" s="27" t="s">
        <v>36</v>
      </c>
      <c r="F821" s="27" t="s">
        <v>257</v>
      </c>
      <c r="G821" s="33">
        <v>219476.82</v>
      </c>
      <c r="H821" s="33">
        <v>219476.82</v>
      </c>
      <c r="I821" s="33">
        <v>5358</v>
      </c>
      <c r="J821" s="33">
        <v>439</v>
      </c>
      <c r="K821" s="33">
        <v>7300</v>
      </c>
      <c r="L821" s="33">
        <v>1</v>
      </c>
      <c r="M821" s="33">
        <v>1</v>
      </c>
      <c r="N821" s="33">
        <v>259347.24</v>
      </c>
      <c r="O821" s="33">
        <v>1259.9</v>
      </c>
      <c r="P821" s="33">
        <v>2191</v>
      </c>
    </row>
    <row r="822" spans="1:16">
      <c r="A822" s="27" t="s">
        <v>357</v>
      </c>
      <c r="B822" s="31">
        <v>202505</v>
      </c>
      <c r="C822" s="27" t="s">
        <v>59</v>
      </c>
      <c r="D822" s="27" t="s">
        <v>211</v>
      </c>
      <c r="E822" s="27" t="s">
        <v>36</v>
      </c>
      <c r="F822" s="27" t="s">
        <v>257</v>
      </c>
      <c r="G822" s="33">
        <v>260416.58</v>
      </c>
      <c r="H822" s="33">
        <v>260416.58</v>
      </c>
      <c r="I822" s="33">
        <v>6811</v>
      </c>
      <c r="J822" s="33">
        <v>491</v>
      </c>
      <c r="K822" s="33">
        <v>7300</v>
      </c>
      <c r="L822" s="33">
        <v>1</v>
      </c>
      <c r="M822" s="33">
        <v>1</v>
      </c>
      <c r="N822" s="33">
        <v>284311.3</v>
      </c>
      <c r="O822" s="33">
        <v>1387.7</v>
      </c>
      <c r="P822" s="33">
        <v>2789</v>
      </c>
    </row>
    <row r="823" spans="1:16">
      <c r="A823" s="27" t="s">
        <v>357</v>
      </c>
      <c r="B823" s="31">
        <v>202506</v>
      </c>
      <c r="C823" s="27" t="s">
        <v>59</v>
      </c>
      <c r="D823" s="27" t="s">
        <v>211</v>
      </c>
      <c r="E823" s="27" t="s">
        <v>36</v>
      </c>
      <c r="F823" s="27" t="s">
        <v>257</v>
      </c>
      <c r="G823" s="33">
        <v>253111.96</v>
      </c>
      <c r="H823" s="33">
        <v>253111.96</v>
      </c>
      <c r="I823" s="33">
        <v>6916</v>
      </c>
      <c r="J823" s="33">
        <v>576</v>
      </c>
      <c r="K823" s="33">
        <v>7300</v>
      </c>
      <c r="L823" s="33">
        <v>1</v>
      </c>
      <c r="M823" s="33">
        <v>1</v>
      </c>
      <c r="N823" s="33">
        <v>278012.41</v>
      </c>
      <c r="O823" s="33">
        <v>1273.4</v>
      </c>
      <c r="P823" s="33">
        <v>2913</v>
      </c>
    </row>
    <row r="824" spans="1:16">
      <c r="A824" s="27" t="s">
        <v>357</v>
      </c>
      <c r="B824" s="31">
        <v>202507</v>
      </c>
      <c r="C824" s="27" t="s">
        <v>59</v>
      </c>
      <c r="D824" s="27" t="s">
        <v>211</v>
      </c>
      <c r="E824" s="27" t="s">
        <v>36</v>
      </c>
      <c r="F824" s="27" t="s">
        <v>257</v>
      </c>
      <c r="G824" s="33">
        <v>211494.57</v>
      </c>
      <c r="H824" s="33">
        <v>211494.57</v>
      </c>
      <c r="I824" s="33">
        <v>5179</v>
      </c>
      <c r="J824" s="33">
        <v>383</v>
      </c>
      <c r="K824" s="33">
        <v>7300</v>
      </c>
      <c r="L824" s="33">
        <v>1</v>
      </c>
      <c r="M824" s="33">
        <v>1</v>
      </c>
      <c r="N824" s="33">
        <v>247411.99</v>
      </c>
      <c r="O824" s="33">
        <v>1229.7</v>
      </c>
      <c r="P824" s="33">
        <v>2227</v>
      </c>
    </row>
    <row r="825" spans="1:16">
      <c r="A825" s="27" t="s">
        <v>357</v>
      </c>
      <c r="B825" s="31">
        <v>202508</v>
      </c>
      <c r="C825" s="27" t="s">
        <v>59</v>
      </c>
      <c r="D825" s="27" t="s">
        <v>211</v>
      </c>
      <c r="E825" s="27" t="s">
        <v>36</v>
      </c>
      <c r="F825" s="27" t="s">
        <v>257</v>
      </c>
      <c r="G825" s="33">
        <v>221638.55</v>
      </c>
      <c r="H825" s="33">
        <v>221638.55</v>
      </c>
      <c r="I825" s="33">
        <v>5479</v>
      </c>
      <c r="J825" s="33">
        <v>421</v>
      </c>
      <c r="K825" s="33">
        <v>7300</v>
      </c>
      <c r="L825" s="33">
        <v>1</v>
      </c>
      <c r="M825" s="33">
        <v>1</v>
      </c>
      <c r="N825" s="33">
        <v>238506.86</v>
      </c>
      <c r="O825" s="33">
        <v>1279.7</v>
      </c>
      <c r="P825" s="33">
        <v>2275</v>
      </c>
    </row>
    <row r="826" spans="1:16">
      <c r="A826" s="27" t="s">
        <v>357</v>
      </c>
      <c r="B826" s="31">
        <v>202509</v>
      </c>
      <c r="C826" s="27" t="s">
        <v>59</v>
      </c>
      <c r="D826" s="27" t="s">
        <v>211</v>
      </c>
      <c r="E826" s="27" t="s">
        <v>36</v>
      </c>
      <c r="F826" s="27" t="s">
        <v>257</v>
      </c>
      <c r="G826" s="33">
        <v>220881.05</v>
      </c>
      <c r="H826" s="33">
        <v>220881.05</v>
      </c>
      <c r="I826" s="33">
        <v>6205</v>
      </c>
      <c r="J826" s="33">
        <v>431</v>
      </c>
      <c r="K826" s="33">
        <v>7300</v>
      </c>
      <c r="L826" s="33">
        <v>1</v>
      </c>
      <c r="M826" s="33">
        <v>1</v>
      </c>
      <c r="N826" s="33">
        <v>229539.21</v>
      </c>
      <c r="O826" s="33">
        <v>1141.3</v>
      </c>
      <c r="P826" s="33">
        <v>2463</v>
      </c>
    </row>
    <row r="827" spans="1:16">
      <c r="A827" s="27" t="s">
        <v>357</v>
      </c>
      <c r="B827" s="31">
        <v>202510</v>
      </c>
      <c r="C827" s="27" t="s">
        <v>59</v>
      </c>
      <c r="D827" s="27" t="s">
        <v>211</v>
      </c>
      <c r="E827" s="27" t="s">
        <v>36</v>
      </c>
      <c r="F827" s="27" t="s">
        <v>257</v>
      </c>
      <c r="G827" s="33">
        <v>210579.57</v>
      </c>
      <c r="H827" s="33">
        <v>210579.57</v>
      </c>
      <c r="I827" s="33">
        <v>5364</v>
      </c>
      <c r="J827" s="33">
        <v>364</v>
      </c>
      <c r="K827" s="33">
        <v>7300</v>
      </c>
      <c r="L827" s="33">
        <v>1</v>
      </c>
      <c r="M827" s="33">
        <v>1</v>
      </c>
      <c r="N827" s="33">
        <v>252359.97</v>
      </c>
      <c r="O827" s="33">
        <v>1248.4</v>
      </c>
      <c r="P827" s="33">
        <v>2182</v>
      </c>
    </row>
    <row r="828" spans="1:16">
      <c r="A828" s="27" t="s">
        <v>357</v>
      </c>
      <c r="B828" s="31">
        <v>202511</v>
      </c>
      <c r="C828" s="27" t="s">
        <v>59</v>
      </c>
      <c r="D828" s="27" t="s">
        <v>211</v>
      </c>
      <c r="E828" s="27" t="s">
        <v>36</v>
      </c>
      <c r="F828" s="27" t="s">
        <v>257</v>
      </c>
      <c r="G828" s="33">
        <v>278502.32</v>
      </c>
      <c r="H828" s="33">
        <v>278502.32</v>
      </c>
      <c r="I828" s="33">
        <v>6953</v>
      </c>
      <c r="J828" s="33">
        <v>544</v>
      </c>
      <c r="K828" s="33">
        <v>7300</v>
      </c>
      <c r="L828" s="33">
        <v>1</v>
      </c>
      <c r="M828" s="33">
        <v>1</v>
      </c>
      <c r="N828" s="33">
        <v>304831.02</v>
      </c>
      <c r="O828" s="33">
        <v>1509.6</v>
      </c>
      <c r="P828" s="33">
        <v>2840</v>
      </c>
    </row>
    <row r="829" spans="1:16">
      <c r="A829" s="27" t="s">
        <v>357</v>
      </c>
      <c r="B829" s="31">
        <v>202512</v>
      </c>
      <c r="C829" s="27" t="s">
        <v>59</v>
      </c>
      <c r="D829" s="27" t="s">
        <v>211</v>
      </c>
      <c r="E829" s="27" t="s">
        <v>36</v>
      </c>
      <c r="F829" s="27" t="s">
        <v>257</v>
      </c>
      <c r="G829" s="33">
        <v>335020.74</v>
      </c>
      <c r="H829" s="33">
        <v>335020.74</v>
      </c>
      <c r="I829" s="33">
        <v>7992</v>
      </c>
      <c r="J829" s="33">
        <v>542</v>
      </c>
      <c r="K829" s="33">
        <v>7300</v>
      </c>
      <c r="L829" s="33">
        <v>1</v>
      </c>
      <c r="M829" s="33">
        <v>1</v>
      </c>
      <c r="N829" s="33">
        <v>350251.53</v>
      </c>
      <c r="O829" s="33">
        <v>1918.3</v>
      </c>
      <c r="P829" s="33">
        <v>3422</v>
      </c>
    </row>
    <row r="830" spans="1:16">
      <c r="A830" s="27" t="s">
        <v>357</v>
      </c>
      <c r="B830" s="31">
        <v>202601</v>
      </c>
      <c r="C830" s="27" t="s">
        <v>59</v>
      </c>
      <c r="D830" s="27" t="s">
        <v>211</v>
      </c>
      <c r="E830" s="27" t="s">
        <v>36</v>
      </c>
      <c r="F830" s="27" t="s">
        <v>257</v>
      </c>
      <c r="G830" s="33">
        <v>164613.45</v>
      </c>
      <c r="H830" s="33">
        <v>164613.45</v>
      </c>
      <c r="I830" s="33">
        <v>4277</v>
      </c>
      <c r="J830" s="33">
        <v>384</v>
      </c>
      <c r="K830" s="33">
        <v>7300</v>
      </c>
      <c r="L830" s="33">
        <v>1</v>
      </c>
      <c r="M830" s="33">
        <v>1</v>
      </c>
      <c r="N830" s="33">
        <v>178187.99</v>
      </c>
      <c r="O830" s="33">
        <v>927.9</v>
      </c>
      <c r="P830" s="33">
        <v>1722</v>
      </c>
    </row>
    <row r="831" spans="1:16">
      <c r="A831" s="27" t="s">
        <v>357</v>
      </c>
      <c r="B831" s="31">
        <v>202602</v>
      </c>
      <c r="C831" s="27" t="s">
        <v>59</v>
      </c>
      <c r="D831" s="27" t="s">
        <v>211</v>
      </c>
      <c r="E831" s="27" t="s">
        <v>36</v>
      </c>
      <c r="F831" s="27" t="s">
        <v>257</v>
      </c>
      <c r="G831" s="33">
        <v>173715.59</v>
      </c>
      <c r="H831" s="33">
        <v>173715.59</v>
      </c>
      <c r="I831" s="33">
        <v>4724</v>
      </c>
      <c r="J831" s="33">
        <v>344</v>
      </c>
      <c r="K831" s="33">
        <v>7300</v>
      </c>
      <c r="L831" s="33">
        <v>1</v>
      </c>
      <c r="M831" s="33">
        <v>1</v>
      </c>
      <c r="N831" s="33">
        <v>183751.92</v>
      </c>
      <c r="O831" s="33">
        <v>918</v>
      </c>
      <c r="P831" s="33">
        <v>1859</v>
      </c>
    </row>
    <row r="832" spans="1:16">
      <c r="A832" s="27" t="s">
        <v>357</v>
      </c>
      <c r="B832" s="31">
        <v>202603</v>
      </c>
      <c r="C832" s="27" t="s">
        <v>59</v>
      </c>
      <c r="D832" s="27" t="s">
        <v>211</v>
      </c>
      <c r="E832" s="27" t="s">
        <v>36</v>
      </c>
      <c r="F832" s="27" t="s">
        <v>257</v>
      </c>
      <c r="G832" s="33">
        <v>201480.17</v>
      </c>
      <c r="H832" s="33">
        <v>201480.17</v>
      </c>
      <c r="I832" s="33">
        <v>5335</v>
      </c>
      <c r="J832" s="33">
        <v>436</v>
      </c>
      <c r="K832" s="33">
        <v>7300</v>
      </c>
      <c r="L832" s="33">
        <v>1</v>
      </c>
      <c r="M832" s="33">
        <v>1</v>
      </c>
      <c r="N832" s="33">
        <v>229214.57</v>
      </c>
      <c r="O832" s="33">
        <v>1218.3</v>
      </c>
      <c r="P832" s="33">
        <v>2106</v>
      </c>
    </row>
    <row r="833" spans="1:16">
      <c r="A833" s="27" t="s">
        <v>357</v>
      </c>
      <c r="B833" s="31">
        <v>202604</v>
      </c>
      <c r="C833" s="27" t="s">
        <v>59</v>
      </c>
      <c r="D833" s="27" t="s">
        <v>211</v>
      </c>
      <c r="E833" s="27" t="s">
        <v>36</v>
      </c>
      <c r="F833" s="27" t="s">
        <v>257</v>
      </c>
      <c r="G833" s="33">
        <v>234336.34</v>
      </c>
      <c r="H833" s="33">
        <v>234336.34</v>
      </c>
      <c r="I833" s="33">
        <v>5734</v>
      </c>
      <c r="J833" s="33">
        <v>426</v>
      </c>
      <c r="K833" s="33">
        <v>7300</v>
      </c>
      <c r="L833" s="33">
        <v>1</v>
      </c>
      <c r="M833" s="33">
        <v>1</v>
      </c>
      <c r="N833" s="33">
        <v>269980.48</v>
      </c>
      <c r="O833" s="33">
        <v>1291.1</v>
      </c>
      <c r="P833" s="33">
        <v>2296</v>
      </c>
    </row>
    <row r="834" spans="1:16">
      <c r="A834" s="27" t="s">
        <v>357</v>
      </c>
      <c r="B834" s="31">
        <v>202605</v>
      </c>
      <c r="C834" s="27" t="s">
        <v>59</v>
      </c>
      <c r="D834" s="27" t="s">
        <v>211</v>
      </c>
      <c r="E834" s="27" t="s">
        <v>36</v>
      </c>
      <c r="F834" s="27" t="s">
        <v>257</v>
      </c>
      <c r="G834" s="33">
        <v>262655.08</v>
      </c>
      <c r="H834" s="33">
        <v>262655.08</v>
      </c>
      <c r="I834" s="33">
        <v>6250</v>
      </c>
      <c r="J834" s="33">
        <v>461</v>
      </c>
      <c r="K834" s="33">
        <v>7300</v>
      </c>
      <c r="L834" s="33">
        <v>1</v>
      </c>
      <c r="M834" s="33">
        <v>1</v>
      </c>
      <c r="N834" s="33">
        <v>295968.06</v>
      </c>
      <c r="O834" s="33">
        <v>1535.1</v>
      </c>
      <c r="P834" s="33">
        <v>2660</v>
      </c>
    </row>
    <row r="835" spans="1:16">
      <c r="A835" s="27" t="s">
        <v>357</v>
      </c>
      <c r="B835" s="31">
        <v>202606</v>
      </c>
      <c r="C835" s="27" t="s">
        <v>59</v>
      </c>
      <c r="D835" s="27" t="s">
        <v>211</v>
      </c>
      <c r="E835" s="27" t="s">
        <v>36</v>
      </c>
      <c r="F835" s="27" t="s">
        <v>257</v>
      </c>
      <c r="G835" s="33">
        <v>258982.19</v>
      </c>
      <c r="H835" s="33">
        <v>258982.19</v>
      </c>
      <c r="I835" s="33">
        <v>6862</v>
      </c>
      <c r="J835" s="33">
        <v>539</v>
      </c>
      <c r="K835" s="33">
        <v>7300</v>
      </c>
      <c r="L835" s="33">
        <v>1</v>
      </c>
      <c r="M835" s="33">
        <v>1</v>
      </c>
      <c r="N835" s="33">
        <v>289410.92</v>
      </c>
      <c r="O835" s="33">
        <v>1530.6</v>
      </c>
      <c r="P835" s="33">
        <v>2656</v>
      </c>
    </row>
    <row r="836" spans="1:16">
      <c r="A836" s="27" t="s">
        <v>357</v>
      </c>
      <c r="B836" s="31">
        <v>202607</v>
      </c>
      <c r="C836" s="27" t="s">
        <v>59</v>
      </c>
      <c r="D836" s="27" t="s">
        <v>211</v>
      </c>
      <c r="E836" s="27" t="s">
        <v>36</v>
      </c>
      <c r="F836" s="27" t="s">
        <v>257</v>
      </c>
      <c r="G836" s="33">
        <v>237262.39</v>
      </c>
      <c r="H836" s="33">
        <v>237262.39</v>
      </c>
      <c r="I836" s="33">
        <v>5957</v>
      </c>
      <c r="J836" s="33">
        <v>417</v>
      </c>
      <c r="K836" s="33">
        <v>7300</v>
      </c>
      <c r="L836" s="33">
        <v>1</v>
      </c>
      <c r="M836" s="33">
        <v>1</v>
      </c>
      <c r="N836" s="33">
        <v>257555.88</v>
      </c>
      <c r="O836" s="33">
        <v>1380.7</v>
      </c>
      <c r="P836" s="33">
        <v>2448</v>
      </c>
    </row>
    <row r="837" spans="1:16">
      <c r="A837" s="27" t="s">
        <v>360</v>
      </c>
      <c r="B837" s="31">
        <v>202408</v>
      </c>
      <c r="C837" s="27" t="s">
        <v>59</v>
      </c>
      <c r="D837" s="27" t="s">
        <v>211</v>
      </c>
      <c r="E837" s="27" t="s">
        <v>36</v>
      </c>
      <c r="F837" s="27" t="s">
        <v>257</v>
      </c>
      <c r="G837" s="33">
        <v>313023.55</v>
      </c>
      <c r="H837" s="33">
        <v>313023.55</v>
      </c>
      <c r="I837" s="33">
        <v>7523</v>
      </c>
      <c r="J837" s="33">
        <v>617</v>
      </c>
      <c r="K837" s="33">
        <v>10700</v>
      </c>
      <c r="L837" s="33">
        <v>1</v>
      </c>
      <c r="M837" s="33">
        <v>1</v>
      </c>
      <c r="N837" s="33">
        <v>363387.82</v>
      </c>
      <c r="O837" s="33">
        <v>1722.6</v>
      </c>
      <c r="P837" s="33">
        <v>3225</v>
      </c>
    </row>
    <row r="838" spans="1:16">
      <c r="A838" s="27" t="s">
        <v>360</v>
      </c>
      <c r="B838" s="31">
        <v>202409</v>
      </c>
      <c r="C838" s="27" t="s">
        <v>59</v>
      </c>
      <c r="D838" s="27" t="s">
        <v>211</v>
      </c>
      <c r="E838" s="27" t="s">
        <v>36</v>
      </c>
      <c r="F838" s="27" t="s">
        <v>257</v>
      </c>
      <c r="G838" s="33">
        <v>309152.47</v>
      </c>
      <c r="H838" s="33">
        <v>309152.47</v>
      </c>
      <c r="I838" s="33">
        <v>7596</v>
      </c>
      <c r="J838" s="33">
        <v>517</v>
      </c>
      <c r="K838" s="33">
        <v>10700</v>
      </c>
      <c r="L838" s="33">
        <v>1</v>
      </c>
      <c r="M838" s="33">
        <v>1</v>
      </c>
      <c r="N838" s="33">
        <v>349724.75</v>
      </c>
      <c r="O838" s="33">
        <v>1869.1</v>
      </c>
      <c r="P838" s="33">
        <v>3148</v>
      </c>
    </row>
    <row r="839" spans="1:16">
      <c r="A839" s="27" t="s">
        <v>360</v>
      </c>
      <c r="B839" s="31">
        <v>202410</v>
      </c>
      <c r="C839" s="27" t="s">
        <v>59</v>
      </c>
      <c r="D839" s="27" t="s">
        <v>211</v>
      </c>
      <c r="E839" s="27" t="s">
        <v>36</v>
      </c>
      <c r="F839" s="27" t="s">
        <v>257</v>
      </c>
      <c r="G839" s="33">
        <v>379600.32</v>
      </c>
      <c r="H839" s="33">
        <v>379600.32</v>
      </c>
      <c r="I839" s="33">
        <v>9461</v>
      </c>
      <c r="J839" s="33">
        <v>682</v>
      </c>
      <c r="K839" s="33">
        <v>10700</v>
      </c>
      <c r="L839" s="33">
        <v>1</v>
      </c>
      <c r="M839" s="33">
        <v>1</v>
      </c>
      <c r="N839" s="33">
        <v>384494.35</v>
      </c>
      <c r="O839" s="33">
        <v>2299.9</v>
      </c>
      <c r="P839" s="33">
        <v>3885</v>
      </c>
    </row>
    <row r="840" spans="1:16">
      <c r="A840" s="27" t="s">
        <v>360</v>
      </c>
      <c r="B840" s="31">
        <v>202411</v>
      </c>
      <c r="C840" s="27" t="s">
        <v>59</v>
      </c>
      <c r="D840" s="27" t="s">
        <v>211</v>
      </c>
      <c r="E840" s="27" t="s">
        <v>36</v>
      </c>
      <c r="F840" s="27" t="s">
        <v>257</v>
      </c>
      <c r="G840" s="33">
        <v>397444.41</v>
      </c>
      <c r="H840" s="33">
        <v>397444.41</v>
      </c>
      <c r="I840" s="33">
        <v>10513</v>
      </c>
      <c r="J840" s="33">
        <v>736</v>
      </c>
      <c r="K840" s="33">
        <v>10700</v>
      </c>
      <c r="L840" s="33">
        <v>1</v>
      </c>
      <c r="M840" s="33">
        <v>1</v>
      </c>
      <c r="N840" s="33">
        <v>464438.97</v>
      </c>
      <c r="O840" s="33">
        <v>2004.3</v>
      </c>
      <c r="P840" s="33">
        <v>4018</v>
      </c>
    </row>
    <row r="841" spans="1:16">
      <c r="A841" s="27" t="s">
        <v>360</v>
      </c>
      <c r="B841" s="31">
        <v>202412</v>
      </c>
      <c r="C841" s="27" t="s">
        <v>59</v>
      </c>
      <c r="D841" s="27" t="s">
        <v>211</v>
      </c>
      <c r="E841" s="27" t="s">
        <v>36</v>
      </c>
      <c r="F841" s="27" t="s">
        <v>257</v>
      </c>
      <c r="G841" s="33">
        <v>424024.71</v>
      </c>
      <c r="H841" s="33">
        <v>424024.71</v>
      </c>
      <c r="I841" s="33">
        <v>10975</v>
      </c>
      <c r="J841" s="33">
        <v>929</v>
      </c>
      <c r="K841" s="33">
        <v>10700</v>
      </c>
      <c r="L841" s="33">
        <v>1</v>
      </c>
      <c r="M841" s="33">
        <v>1</v>
      </c>
      <c r="N841" s="33">
        <v>533641.4300000001</v>
      </c>
      <c r="O841" s="33">
        <v>2463.3</v>
      </c>
      <c r="P841" s="33">
        <v>4652</v>
      </c>
    </row>
    <row r="842" spans="1:16">
      <c r="A842" s="27" t="s">
        <v>360</v>
      </c>
      <c r="B842" s="31">
        <v>202501</v>
      </c>
      <c r="C842" s="27" t="s">
        <v>59</v>
      </c>
      <c r="D842" s="27" t="s">
        <v>211</v>
      </c>
      <c r="E842" s="27" t="s">
        <v>36</v>
      </c>
      <c r="F842" s="27" t="s">
        <v>257</v>
      </c>
      <c r="G842" s="33">
        <v>254085.3</v>
      </c>
      <c r="H842" s="33">
        <v>254085.3</v>
      </c>
      <c r="I842" s="33">
        <v>6475</v>
      </c>
      <c r="J842" s="33">
        <v>404</v>
      </c>
      <c r="K842" s="33">
        <v>10700</v>
      </c>
      <c r="L842" s="33">
        <v>1</v>
      </c>
      <c r="M842" s="33">
        <v>1</v>
      </c>
      <c r="N842" s="33">
        <v>271486.3</v>
      </c>
      <c r="O842" s="33">
        <v>1493.7</v>
      </c>
      <c r="P842" s="33">
        <v>2678</v>
      </c>
    </row>
    <row r="843" spans="1:16">
      <c r="A843" s="27" t="s">
        <v>360</v>
      </c>
      <c r="B843" s="31">
        <v>202502</v>
      </c>
      <c r="C843" s="27" t="s">
        <v>59</v>
      </c>
      <c r="D843" s="27" t="s">
        <v>211</v>
      </c>
      <c r="E843" s="27" t="s">
        <v>36</v>
      </c>
      <c r="F843" s="27" t="s">
        <v>257</v>
      </c>
      <c r="G843" s="33">
        <v>256867.74</v>
      </c>
      <c r="H843" s="33">
        <v>256867.74</v>
      </c>
      <c r="I843" s="33">
        <v>6488</v>
      </c>
      <c r="J843" s="33">
        <v>498</v>
      </c>
      <c r="K843" s="33">
        <v>10700</v>
      </c>
      <c r="L843" s="33">
        <v>1</v>
      </c>
      <c r="M843" s="33">
        <v>1</v>
      </c>
      <c r="N843" s="33">
        <v>279963.47</v>
      </c>
      <c r="O843" s="33">
        <v>1386.9</v>
      </c>
      <c r="P843" s="33">
        <v>2737</v>
      </c>
    </row>
    <row r="844" spans="1:16">
      <c r="A844" s="27" t="s">
        <v>360</v>
      </c>
      <c r="B844" s="31">
        <v>202503</v>
      </c>
      <c r="C844" s="27" t="s">
        <v>59</v>
      </c>
      <c r="D844" s="27" t="s">
        <v>211</v>
      </c>
      <c r="E844" s="27" t="s">
        <v>36</v>
      </c>
      <c r="F844" s="27" t="s">
        <v>257</v>
      </c>
      <c r="G844" s="33">
        <v>295054.54</v>
      </c>
      <c r="H844" s="33">
        <v>295054.54</v>
      </c>
      <c r="I844" s="33">
        <v>7405</v>
      </c>
      <c r="J844" s="33">
        <v>535</v>
      </c>
      <c r="K844" s="33">
        <v>10700</v>
      </c>
      <c r="L844" s="33">
        <v>1</v>
      </c>
      <c r="M844" s="33">
        <v>1</v>
      </c>
      <c r="N844" s="33">
        <v>349230.13</v>
      </c>
      <c r="O844" s="33">
        <v>1821</v>
      </c>
      <c r="P844" s="33">
        <v>3092</v>
      </c>
    </row>
    <row r="845" spans="1:16">
      <c r="A845" s="27" t="s">
        <v>360</v>
      </c>
      <c r="B845" s="31">
        <v>202504</v>
      </c>
      <c r="C845" s="27" t="s">
        <v>59</v>
      </c>
      <c r="D845" s="27" t="s">
        <v>211</v>
      </c>
      <c r="E845" s="27" t="s">
        <v>36</v>
      </c>
      <c r="F845" s="27" t="s">
        <v>257</v>
      </c>
      <c r="G845" s="33">
        <v>334422.93</v>
      </c>
      <c r="H845" s="33">
        <v>334422.93</v>
      </c>
      <c r="I845" s="33">
        <v>8551</v>
      </c>
      <c r="J845" s="33">
        <v>595</v>
      </c>
      <c r="K845" s="33">
        <v>10700</v>
      </c>
      <c r="L845" s="33">
        <v>1</v>
      </c>
      <c r="M845" s="33">
        <v>1</v>
      </c>
      <c r="N845" s="33">
        <v>411340.87</v>
      </c>
      <c r="O845" s="33">
        <v>1722.6</v>
      </c>
      <c r="P845" s="33">
        <v>3590</v>
      </c>
    </row>
    <row r="846" spans="1:16">
      <c r="A846" s="27" t="s">
        <v>360</v>
      </c>
      <c r="B846" s="31">
        <v>202505</v>
      </c>
      <c r="C846" s="27" t="s">
        <v>59</v>
      </c>
      <c r="D846" s="27" t="s">
        <v>211</v>
      </c>
      <c r="E846" s="27" t="s">
        <v>36</v>
      </c>
      <c r="F846" s="27" t="s">
        <v>257</v>
      </c>
      <c r="G846" s="33">
        <v>410557.26</v>
      </c>
      <c r="H846" s="33">
        <v>410557.26</v>
      </c>
      <c r="I846" s="33">
        <v>10914</v>
      </c>
      <c r="J846" s="33">
        <v>864</v>
      </c>
      <c r="K846" s="33">
        <v>10700</v>
      </c>
      <c r="L846" s="33">
        <v>1</v>
      </c>
      <c r="M846" s="33">
        <v>1</v>
      </c>
      <c r="N846" s="33">
        <v>450935.41</v>
      </c>
      <c r="O846" s="33">
        <v>2289.5</v>
      </c>
      <c r="P846" s="33">
        <v>4457</v>
      </c>
    </row>
    <row r="847" spans="1:16">
      <c r="A847" s="27" t="s">
        <v>360</v>
      </c>
      <c r="B847" s="31">
        <v>202506</v>
      </c>
      <c r="C847" s="27" t="s">
        <v>59</v>
      </c>
      <c r="D847" s="27" t="s">
        <v>211</v>
      </c>
      <c r="E847" s="27" t="s">
        <v>36</v>
      </c>
      <c r="F847" s="27" t="s">
        <v>257</v>
      </c>
      <c r="G847" s="33">
        <v>392950.51</v>
      </c>
      <c r="H847" s="33">
        <v>392950.51</v>
      </c>
      <c r="I847" s="33">
        <v>10443</v>
      </c>
      <c r="J847" s="33">
        <v>780</v>
      </c>
      <c r="K847" s="33">
        <v>10700</v>
      </c>
      <c r="L847" s="33">
        <v>1</v>
      </c>
      <c r="M847" s="33">
        <v>1</v>
      </c>
      <c r="N847" s="33">
        <v>440944.98</v>
      </c>
      <c r="O847" s="33">
        <v>2345.6</v>
      </c>
      <c r="P847" s="33">
        <v>4230</v>
      </c>
    </row>
    <row r="848" spans="1:16">
      <c r="A848" s="27" t="s">
        <v>360</v>
      </c>
      <c r="B848" s="31">
        <v>202507</v>
      </c>
      <c r="C848" s="27" t="s">
        <v>59</v>
      </c>
      <c r="D848" s="27" t="s">
        <v>211</v>
      </c>
      <c r="E848" s="27" t="s">
        <v>36</v>
      </c>
      <c r="F848" s="27" t="s">
        <v>257</v>
      </c>
      <c r="G848" s="33">
        <v>332306.08</v>
      </c>
      <c r="H848" s="33">
        <v>332306.08</v>
      </c>
      <c r="I848" s="33">
        <v>7238</v>
      </c>
      <c r="J848" s="33">
        <v>543</v>
      </c>
      <c r="K848" s="33">
        <v>10700</v>
      </c>
      <c r="L848" s="33">
        <v>1</v>
      </c>
      <c r="M848" s="33">
        <v>1</v>
      </c>
      <c r="N848" s="33">
        <v>392410.81</v>
      </c>
      <c r="O848" s="33">
        <v>1701.7</v>
      </c>
      <c r="P848" s="33">
        <v>3202</v>
      </c>
    </row>
    <row r="849" spans="1:16">
      <c r="A849" s="27" t="s">
        <v>360</v>
      </c>
      <c r="B849" s="31">
        <v>202508</v>
      </c>
      <c r="C849" s="27" t="s">
        <v>59</v>
      </c>
      <c r="D849" s="27" t="s">
        <v>211</v>
      </c>
      <c r="E849" s="27" t="s">
        <v>36</v>
      </c>
      <c r="F849" s="27" t="s">
        <v>257</v>
      </c>
      <c r="G849" s="33">
        <v>331313</v>
      </c>
      <c r="H849" s="33">
        <v>331313</v>
      </c>
      <c r="I849" s="33">
        <v>7412</v>
      </c>
      <c r="J849" s="33">
        <v>475</v>
      </c>
      <c r="K849" s="33">
        <v>10700</v>
      </c>
      <c r="L849" s="33">
        <v>1</v>
      </c>
      <c r="M849" s="33">
        <v>1</v>
      </c>
      <c r="N849" s="33">
        <v>378286.72</v>
      </c>
      <c r="O849" s="33">
        <v>1815.8</v>
      </c>
      <c r="P849" s="33">
        <v>3119</v>
      </c>
    </row>
    <row r="850" spans="1:16">
      <c r="A850" s="27" t="s">
        <v>360</v>
      </c>
      <c r="B850" s="31">
        <v>202509</v>
      </c>
      <c r="C850" s="27" t="s">
        <v>59</v>
      </c>
      <c r="D850" s="27" t="s">
        <v>211</v>
      </c>
      <c r="E850" s="27" t="s">
        <v>36</v>
      </c>
      <c r="F850" s="27" t="s">
        <v>257</v>
      </c>
      <c r="G850" s="33">
        <v>284379.44</v>
      </c>
      <c r="H850" s="33">
        <v>284379.44</v>
      </c>
      <c r="I850" s="33">
        <v>6852</v>
      </c>
      <c r="J850" s="33">
        <v>549</v>
      </c>
      <c r="K850" s="33">
        <v>10700</v>
      </c>
      <c r="L850" s="33">
        <v>1</v>
      </c>
      <c r="M850" s="33">
        <v>1</v>
      </c>
      <c r="N850" s="33">
        <v>364063.47</v>
      </c>
      <c r="O850" s="33">
        <v>1738.8</v>
      </c>
      <c r="P850" s="33">
        <v>2882</v>
      </c>
    </row>
    <row r="851" spans="1:16">
      <c r="A851" s="27" t="s">
        <v>360</v>
      </c>
      <c r="B851" s="31">
        <v>202510</v>
      </c>
      <c r="C851" s="27" t="s">
        <v>59</v>
      </c>
      <c r="D851" s="27" t="s">
        <v>211</v>
      </c>
      <c r="E851" s="27" t="s">
        <v>36</v>
      </c>
      <c r="F851" s="27" t="s">
        <v>257</v>
      </c>
      <c r="G851" s="33">
        <v>335701.25</v>
      </c>
      <c r="H851" s="33">
        <v>335701.25</v>
      </c>
      <c r="I851" s="33">
        <v>8360</v>
      </c>
      <c r="J851" s="33">
        <v>644</v>
      </c>
      <c r="K851" s="33">
        <v>10700</v>
      </c>
      <c r="L851" s="33">
        <v>1</v>
      </c>
      <c r="M851" s="33">
        <v>1</v>
      </c>
      <c r="N851" s="33">
        <v>400258.62</v>
      </c>
      <c r="O851" s="33">
        <v>1746.3</v>
      </c>
      <c r="P851" s="33">
        <v>3546</v>
      </c>
    </row>
    <row r="852" spans="1:16">
      <c r="A852" s="27" t="s">
        <v>360</v>
      </c>
      <c r="B852" s="31">
        <v>202511</v>
      </c>
      <c r="C852" s="27" t="s">
        <v>59</v>
      </c>
      <c r="D852" s="27" t="s">
        <v>211</v>
      </c>
      <c r="E852" s="27" t="s">
        <v>36</v>
      </c>
      <c r="F852" s="27" t="s">
        <v>257</v>
      </c>
      <c r="G852" s="33">
        <v>432988.83</v>
      </c>
      <c r="H852" s="33">
        <v>432988.83</v>
      </c>
      <c r="I852" s="33">
        <v>11368</v>
      </c>
      <c r="J852" s="33">
        <v>887</v>
      </c>
      <c r="K852" s="33">
        <v>10700</v>
      </c>
      <c r="L852" s="33">
        <v>1</v>
      </c>
      <c r="M852" s="33">
        <v>1</v>
      </c>
      <c r="N852" s="33">
        <v>483480.97</v>
      </c>
      <c r="O852" s="33">
        <v>2458.1</v>
      </c>
      <c r="P852" s="33">
        <v>4667</v>
      </c>
    </row>
    <row r="853" spans="1:16">
      <c r="A853" s="27" t="s">
        <v>360</v>
      </c>
      <c r="B853" s="31">
        <v>202512</v>
      </c>
      <c r="C853" s="27" t="s">
        <v>59</v>
      </c>
      <c r="D853" s="27" t="s">
        <v>211</v>
      </c>
      <c r="E853" s="27" t="s">
        <v>36</v>
      </c>
      <c r="F853" s="27" t="s">
        <v>257</v>
      </c>
      <c r="G853" s="33">
        <v>485907.71</v>
      </c>
      <c r="H853" s="33">
        <v>485907.71</v>
      </c>
      <c r="I853" s="33">
        <v>12675</v>
      </c>
      <c r="J853" s="33">
        <v>892</v>
      </c>
      <c r="K853" s="33">
        <v>10700</v>
      </c>
      <c r="L853" s="33">
        <v>1</v>
      </c>
      <c r="M853" s="33">
        <v>1</v>
      </c>
      <c r="N853" s="33">
        <v>555520.73</v>
      </c>
      <c r="O853" s="33">
        <v>2752.9</v>
      </c>
      <c r="P853" s="33">
        <v>5193</v>
      </c>
    </row>
    <row r="854" spans="1:16">
      <c r="A854" s="27" t="s">
        <v>360</v>
      </c>
      <c r="B854" s="31">
        <v>202601</v>
      </c>
      <c r="C854" s="27" t="s">
        <v>59</v>
      </c>
      <c r="D854" s="27" t="s">
        <v>211</v>
      </c>
      <c r="E854" s="27" t="s">
        <v>36</v>
      </c>
      <c r="F854" s="27" t="s">
        <v>257</v>
      </c>
      <c r="G854" s="33">
        <v>248713.65</v>
      </c>
      <c r="H854" s="33">
        <v>248713.65</v>
      </c>
      <c r="I854" s="33">
        <v>6423</v>
      </c>
      <c r="J854" s="33">
        <v>512</v>
      </c>
      <c r="K854" s="33">
        <v>10700</v>
      </c>
      <c r="L854" s="33">
        <v>1</v>
      </c>
      <c r="M854" s="33">
        <v>1</v>
      </c>
      <c r="N854" s="33">
        <v>282617.24</v>
      </c>
      <c r="O854" s="33">
        <v>1407.6</v>
      </c>
      <c r="P854" s="33">
        <v>2698</v>
      </c>
    </row>
    <row r="855" spans="1:16">
      <c r="A855" s="27" t="s">
        <v>360</v>
      </c>
      <c r="B855" s="31">
        <v>202602</v>
      </c>
      <c r="C855" s="27" t="s">
        <v>59</v>
      </c>
      <c r="D855" s="27" t="s">
        <v>211</v>
      </c>
      <c r="E855" s="27" t="s">
        <v>36</v>
      </c>
      <c r="F855" s="27" t="s">
        <v>257</v>
      </c>
      <c r="G855" s="33">
        <v>257247.65</v>
      </c>
      <c r="H855" s="33">
        <v>257247.65</v>
      </c>
      <c r="I855" s="33">
        <v>6311</v>
      </c>
      <c r="J855" s="33">
        <v>566</v>
      </c>
      <c r="K855" s="33">
        <v>10700</v>
      </c>
      <c r="L855" s="33">
        <v>1</v>
      </c>
      <c r="M855" s="33">
        <v>1</v>
      </c>
      <c r="N855" s="33">
        <v>291441.98</v>
      </c>
      <c r="O855" s="33">
        <v>1634</v>
      </c>
      <c r="P855" s="33">
        <v>2660</v>
      </c>
    </row>
    <row r="856" spans="1:16">
      <c r="A856" s="27" t="s">
        <v>360</v>
      </c>
      <c r="B856" s="31">
        <v>202603</v>
      </c>
      <c r="C856" s="27" t="s">
        <v>59</v>
      </c>
      <c r="D856" s="27" t="s">
        <v>211</v>
      </c>
      <c r="E856" s="27" t="s">
        <v>36</v>
      </c>
      <c r="F856" s="27" t="s">
        <v>257</v>
      </c>
      <c r="G856" s="33">
        <v>335083.62</v>
      </c>
      <c r="H856" s="33">
        <v>335083.62</v>
      </c>
      <c r="I856" s="33">
        <v>8445</v>
      </c>
      <c r="J856" s="33">
        <v>648</v>
      </c>
      <c r="K856" s="33">
        <v>10700</v>
      </c>
      <c r="L856" s="33">
        <v>1</v>
      </c>
      <c r="M856" s="33">
        <v>1</v>
      </c>
      <c r="N856" s="33">
        <v>363548.57</v>
      </c>
      <c r="O856" s="33">
        <v>1870.7</v>
      </c>
      <c r="P856" s="33">
        <v>3488</v>
      </c>
    </row>
    <row r="857" spans="1:16">
      <c r="A857" s="27" t="s">
        <v>360</v>
      </c>
      <c r="B857" s="31">
        <v>202604</v>
      </c>
      <c r="C857" s="27" t="s">
        <v>59</v>
      </c>
      <c r="D857" s="27" t="s">
        <v>211</v>
      </c>
      <c r="E857" s="27" t="s">
        <v>36</v>
      </c>
      <c r="F857" s="27" t="s">
        <v>257</v>
      </c>
      <c r="G857" s="33">
        <v>342796.88</v>
      </c>
      <c r="H857" s="33">
        <v>342796.88</v>
      </c>
      <c r="I857" s="33">
        <v>9054</v>
      </c>
      <c r="J857" s="33">
        <v>583</v>
      </c>
      <c r="K857" s="33">
        <v>10700</v>
      </c>
      <c r="L857" s="33">
        <v>1</v>
      </c>
      <c r="M857" s="33">
        <v>1</v>
      </c>
      <c r="N857" s="33">
        <v>428205.85</v>
      </c>
      <c r="O857" s="33">
        <v>2098.7</v>
      </c>
      <c r="P857" s="33">
        <v>3486</v>
      </c>
    </row>
    <row r="858" spans="1:16">
      <c r="A858" s="27" t="s">
        <v>360</v>
      </c>
      <c r="B858" s="31">
        <v>202605</v>
      </c>
      <c r="C858" s="27" t="s">
        <v>59</v>
      </c>
      <c r="D858" s="27" t="s">
        <v>211</v>
      </c>
      <c r="E858" s="27" t="s">
        <v>36</v>
      </c>
      <c r="F858" s="27" t="s">
        <v>257</v>
      </c>
      <c r="G858" s="33">
        <v>416457.52</v>
      </c>
      <c r="H858" s="33">
        <v>416457.52</v>
      </c>
      <c r="I858" s="33">
        <v>11163</v>
      </c>
      <c r="J858" s="33">
        <v>652</v>
      </c>
      <c r="K858" s="33">
        <v>10700</v>
      </c>
      <c r="L858" s="33">
        <v>1</v>
      </c>
      <c r="M858" s="33">
        <v>1</v>
      </c>
      <c r="N858" s="33">
        <v>469423.76</v>
      </c>
      <c r="O858" s="33">
        <v>2317.6</v>
      </c>
      <c r="P858" s="33">
        <v>4454</v>
      </c>
    </row>
    <row r="859" spans="1:16">
      <c r="A859" s="27" t="s">
        <v>360</v>
      </c>
      <c r="B859" s="31">
        <v>202606</v>
      </c>
      <c r="C859" s="27" t="s">
        <v>59</v>
      </c>
      <c r="D859" s="27" t="s">
        <v>211</v>
      </c>
      <c r="E859" s="27" t="s">
        <v>36</v>
      </c>
      <c r="F859" s="27" t="s">
        <v>257</v>
      </c>
      <c r="G859" s="33">
        <v>400965.23</v>
      </c>
      <c r="H859" s="33">
        <v>400965.23</v>
      </c>
      <c r="I859" s="33">
        <v>9508</v>
      </c>
      <c r="J859" s="33">
        <v>712</v>
      </c>
      <c r="K859" s="33">
        <v>10700</v>
      </c>
      <c r="L859" s="33">
        <v>1</v>
      </c>
      <c r="M859" s="33">
        <v>1</v>
      </c>
      <c r="N859" s="33">
        <v>459023.72</v>
      </c>
      <c r="O859" s="33">
        <v>2223.4</v>
      </c>
      <c r="P859" s="33">
        <v>4022</v>
      </c>
    </row>
    <row r="860" spans="1:16">
      <c r="A860" s="27" t="s">
        <v>360</v>
      </c>
      <c r="B860" s="31">
        <v>202607</v>
      </c>
      <c r="C860" s="27" t="s">
        <v>59</v>
      </c>
      <c r="D860" s="27" t="s">
        <v>211</v>
      </c>
      <c r="E860" s="27" t="s">
        <v>36</v>
      </c>
      <c r="F860" s="27" t="s">
        <v>257</v>
      </c>
      <c r="G860" s="33">
        <v>325224.05</v>
      </c>
      <c r="H860" s="33">
        <v>325224.05</v>
      </c>
      <c r="I860" s="33">
        <v>8549</v>
      </c>
      <c r="J860" s="33">
        <v>554</v>
      </c>
      <c r="K860" s="33">
        <v>10700</v>
      </c>
      <c r="L860" s="33">
        <v>1</v>
      </c>
      <c r="M860" s="33">
        <v>1</v>
      </c>
      <c r="N860" s="33">
        <v>408499.65</v>
      </c>
      <c r="O860" s="33">
        <v>1867.1</v>
      </c>
      <c r="P860" s="33">
        <v>3275</v>
      </c>
    </row>
    <row r="861" spans="1:16">
      <c r="A861" s="27" t="s">
        <v>362</v>
      </c>
      <c r="B861" s="31">
        <v>202408</v>
      </c>
      <c r="C861" s="27" t="s">
        <v>59</v>
      </c>
      <c r="D861" s="27" t="s">
        <v>211</v>
      </c>
      <c r="E861" s="27" t="s">
        <v>36</v>
      </c>
      <c r="F861" s="27" t="s">
        <v>262</v>
      </c>
      <c r="G861" s="33">
        <v>127703.55</v>
      </c>
      <c r="H861" s="33">
        <v>127703.55</v>
      </c>
      <c r="I861" s="33">
        <v>6909</v>
      </c>
      <c r="J861" s="33">
        <v>372</v>
      </c>
      <c r="K861" s="33">
        <v>4400</v>
      </c>
      <c r="L861" s="33">
        <v>1</v>
      </c>
      <c r="M861" s="33">
        <v>1</v>
      </c>
      <c r="N861" s="33">
        <v>114152.75</v>
      </c>
      <c r="O861" s="33">
        <v>779.2</v>
      </c>
      <c r="P861" s="33">
        <v>2228</v>
      </c>
    </row>
    <row r="862" spans="1:16">
      <c r="A862" s="27" t="s">
        <v>362</v>
      </c>
      <c r="B862" s="31">
        <v>202409</v>
      </c>
      <c r="C862" s="27" t="s">
        <v>59</v>
      </c>
      <c r="D862" s="27" t="s">
        <v>211</v>
      </c>
      <c r="E862" s="27" t="s">
        <v>36</v>
      </c>
      <c r="F862" s="27" t="s">
        <v>262</v>
      </c>
      <c r="G862" s="33">
        <v>131675.35</v>
      </c>
      <c r="H862" s="33">
        <v>131675.35</v>
      </c>
      <c r="I862" s="33">
        <v>6797</v>
      </c>
      <c r="J862" s="33">
        <v>370</v>
      </c>
      <c r="K862" s="33">
        <v>4400</v>
      </c>
      <c r="L862" s="33">
        <v>1</v>
      </c>
      <c r="M862" s="33">
        <v>1</v>
      </c>
      <c r="N862" s="33">
        <v>109860.71</v>
      </c>
      <c r="O862" s="33">
        <v>984.8</v>
      </c>
      <c r="P862" s="33">
        <v>2121</v>
      </c>
    </row>
    <row r="863" spans="1:16">
      <c r="A863" s="27" t="s">
        <v>362</v>
      </c>
      <c r="B863" s="31">
        <v>202410</v>
      </c>
      <c r="C863" s="27" t="s">
        <v>59</v>
      </c>
      <c r="D863" s="27" t="s">
        <v>211</v>
      </c>
      <c r="E863" s="27" t="s">
        <v>36</v>
      </c>
      <c r="F863" s="27" t="s">
        <v>262</v>
      </c>
      <c r="G863" s="33">
        <v>149717.62</v>
      </c>
      <c r="H863" s="33">
        <v>149717.62</v>
      </c>
      <c r="I863" s="33">
        <v>7659</v>
      </c>
      <c r="J863" s="33">
        <v>370</v>
      </c>
      <c r="K863" s="33">
        <v>4400</v>
      </c>
      <c r="L863" s="33">
        <v>1</v>
      </c>
      <c r="M863" s="33">
        <v>1</v>
      </c>
      <c r="N863" s="33">
        <v>120783.05</v>
      </c>
      <c r="O863" s="33">
        <v>979.2</v>
      </c>
      <c r="P863" s="33">
        <v>2442</v>
      </c>
    </row>
    <row r="864" spans="1:16">
      <c r="A864" s="27" t="s">
        <v>362</v>
      </c>
      <c r="B864" s="31">
        <v>202411</v>
      </c>
      <c r="C864" s="27" t="s">
        <v>59</v>
      </c>
      <c r="D864" s="27" t="s">
        <v>211</v>
      </c>
      <c r="E864" s="27" t="s">
        <v>36</v>
      </c>
      <c r="F864" s="27" t="s">
        <v>262</v>
      </c>
      <c r="G864" s="33">
        <v>167592.12</v>
      </c>
      <c r="H864" s="33">
        <v>167592.12</v>
      </c>
      <c r="I864" s="33">
        <v>8170</v>
      </c>
      <c r="J864" s="33">
        <v>382</v>
      </c>
      <c r="K864" s="33">
        <v>4400</v>
      </c>
      <c r="L864" s="33">
        <v>1</v>
      </c>
      <c r="M864" s="33">
        <v>1</v>
      </c>
      <c r="N864" s="33">
        <v>145896.44</v>
      </c>
      <c r="O864" s="33">
        <v>992.1</v>
      </c>
      <c r="P864" s="33">
        <v>2643</v>
      </c>
    </row>
    <row r="865" spans="1:16">
      <c r="A865" s="27" t="s">
        <v>362</v>
      </c>
      <c r="B865" s="31">
        <v>202412</v>
      </c>
      <c r="C865" s="27" t="s">
        <v>59</v>
      </c>
      <c r="D865" s="27" t="s">
        <v>211</v>
      </c>
      <c r="E865" s="27" t="s">
        <v>36</v>
      </c>
      <c r="F865" s="27" t="s">
        <v>262</v>
      </c>
      <c r="G865" s="33">
        <v>194699.77</v>
      </c>
      <c r="H865" s="33">
        <v>194699.77</v>
      </c>
      <c r="I865" s="33">
        <v>10056</v>
      </c>
      <c r="J865" s="33">
        <v>545</v>
      </c>
      <c r="K865" s="33">
        <v>4400</v>
      </c>
      <c r="L865" s="33">
        <v>1</v>
      </c>
      <c r="M865" s="33">
        <v>1</v>
      </c>
      <c r="N865" s="33">
        <v>167635.34</v>
      </c>
      <c r="O865" s="33">
        <v>1184.9</v>
      </c>
      <c r="P865" s="33">
        <v>3166</v>
      </c>
    </row>
    <row r="866" spans="1:16">
      <c r="A866" s="27" t="s">
        <v>362</v>
      </c>
      <c r="B866" s="31">
        <v>202501</v>
      </c>
      <c r="C866" s="27" t="s">
        <v>59</v>
      </c>
      <c r="D866" s="27" t="s">
        <v>211</v>
      </c>
      <c r="E866" s="27" t="s">
        <v>36</v>
      </c>
      <c r="F866" s="27" t="s">
        <v>262</v>
      </c>
      <c r="G866" s="33">
        <v>100711.58</v>
      </c>
      <c r="H866" s="33">
        <v>100711.58</v>
      </c>
      <c r="I866" s="33">
        <v>4756</v>
      </c>
      <c r="J866" s="33">
        <v>259</v>
      </c>
      <c r="K866" s="33">
        <v>4400</v>
      </c>
      <c r="L866" s="33">
        <v>1</v>
      </c>
      <c r="M866" s="33">
        <v>1</v>
      </c>
      <c r="N866" s="33">
        <v>85283.28999999999</v>
      </c>
      <c r="O866" s="33">
        <v>667.3</v>
      </c>
      <c r="P866" s="33">
        <v>1613</v>
      </c>
    </row>
    <row r="867" spans="1:16">
      <c r="A867" s="27" t="s">
        <v>362</v>
      </c>
      <c r="B867" s="31">
        <v>202502</v>
      </c>
      <c r="C867" s="27" t="s">
        <v>59</v>
      </c>
      <c r="D867" s="27" t="s">
        <v>211</v>
      </c>
      <c r="E867" s="27" t="s">
        <v>36</v>
      </c>
      <c r="F867" s="27" t="s">
        <v>262</v>
      </c>
      <c r="G867" s="33">
        <v>108166.14</v>
      </c>
      <c r="H867" s="33">
        <v>108166.14</v>
      </c>
      <c r="I867" s="33">
        <v>5384</v>
      </c>
      <c r="J867" s="33">
        <v>321</v>
      </c>
      <c r="K867" s="33">
        <v>4400</v>
      </c>
      <c r="L867" s="33">
        <v>1</v>
      </c>
      <c r="M867" s="33">
        <v>1</v>
      </c>
      <c r="N867" s="33">
        <v>87946.25999999999</v>
      </c>
      <c r="O867" s="33">
        <v>676.7</v>
      </c>
      <c r="P867" s="33">
        <v>1695</v>
      </c>
    </row>
    <row r="868" spans="1:16">
      <c r="A868" s="27" t="s">
        <v>362</v>
      </c>
      <c r="B868" s="31">
        <v>202503</v>
      </c>
      <c r="C868" s="27" t="s">
        <v>59</v>
      </c>
      <c r="D868" s="27" t="s">
        <v>211</v>
      </c>
      <c r="E868" s="27" t="s">
        <v>36</v>
      </c>
      <c r="F868" s="27" t="s">
        <v>262</v>
      </c>
      <c r="G868" s="33">
        <v>126635.81</v>
      </c>
      <c r="H868" s="33">
        <v>126635.81</v>
      </c>
      <c r="I868" s="33">
        <v>6886</v>
      </c>
      <c r="J868" s="33">
        <v>386</v>
      </c>
      <c r="K868" s="33">
        <v>4400</v>
      </c>
      <c r="L868" s="33">
        <v>1</v>
      </c>
      <c r="M868" s="33">
        <v>1</v>
      </c>
      <c r="N868" s="33">
        <v>109705.33</v>
      </c>
      <c r="O868" s="33">
        <v>761.9</v>
      </c>
      <c r="P868" s="33">
        <v>2115</v>
      </c>
    </row>
    <row r="869" spans="1:16">
      <c r="A869" s="27" t="s">
        <v>362</v>
      </c>
      <c r="B869" s="31">
        <v>202504</v>
      </c>
      <c r="C869" s="27" t="s">
        <v>59</v>
      </c>
      <c r="D869" s="27" t="s">
        <v>211</v>
      </c>
      <c r="E869" s="27" t="s">
        <v>36</v>
      </c>
      <c r="F869" s="27" t="s">
        <v>262</v>
      </c>
      <c r="G869" s="33">
        <v>151925.84</v>
      </c>
      <c r="H869" s="33">
        <v>151925.84</v>
      </c>
      <c r="I869" s="33">
        <v>7442</v>
      </c>
      <c r="J869" s="33">
        <v>362</v>
      </c>
      <c r="K869" s="33">
        <v>4400</v>
      </c>
      <c r="L869" s="33">
        <v>1</v>
      </c>
      <c r="M869" s="33">
        <v>1</v>
      </c>
      <c r="N869" s="33">
        <v>129216.48</v>
      </c>
      <c r="O869" s="33">
        <v>900.6</v>
      </c>
      <c r="P869" s="33">
        <v>2376</v>
      </c>
    </row>
    <row r="870" spans="1:16">
      <c r="A870" s="27" t="s">
        <v>362</v>
      </c>
      <c r="B870" s="31">
        <v>202505</v>
      </c>
      <c r="C870" s="27" t="s">
        <v>59</v>
      </c>
      <c r="D870" s="27" t="s">
        <v>211</v>
      </c>
      <c r="E870" s="27" t="s">
        <v>36</v>
      </c>
      <c r="F870" s="27" t="s">
        <v>262</v>
      </c>
      <c r="G870" s="33">
        <v>163559.71</v>
      </c>
      <c r="H870" s="33">
        <v>163559.71</v>
      </c>
      <c r="I870" s="33">
        <v>8192</v>
      </c>
      <c r="J870" s="33">
        <v>368</v>
      </c>
      <c r="K870" s="33">
        <v>4400</v>
      </c>
      <c r="L870" s="33">
        <v>1</v>
      </c>
      <c r="M870" s="33">
        <v>1</v>
      </c>
      <c r="N870" s="33">
        <v>141654.5</v>
      </c>
      <c r="O870" s="33">
        <v>968.6</v>
      </c>
      <c r="P870" s="33">
        <v>2704</v>
      </c>
    </row>
    <row r="871" spans="1:16">
      <c r="A871" s="27" t="s">
        <v>362</v>
      </c>
      <c r="B871" s="31">
        <v>202506</v>
      </c>
      <c r="C871" s="27" t="s">
        <v>59</v>
      </c>
      <c r="D871" s="27" t="s">
        <v>211</v>
      </c>
      <c r="E871" s="27" t="s">
        <v>36</v>
      </c>
      <c r="F871" s="27" t="s">
        <v>262</v>
      </c>
      <c r="G871" s="33">
        <v>161969.55</v>
      </c>
      <c r="H871" s="33">
        <v>161969.55</v>
      </c>
      <c r="I871" s="33">
        <v>7913</v>
      </c>
      <c r="J871" s="33">
        <v>401</v>
      </c>
      <c r="K871" s="33">
        <v>4400</v>
      </c>
      <c r="L871" s="33">
        <v>1</v>
      </c>
      <c r="M871" s="33">
        <v>1</v>
      </c>
      <c r="N871" s="33">
        <v>138516.16</v>
      </c>
      <c r="O871" s="33">
        <v>891.3</v>
      </c>
      <c r="P871" s="33">
        <v>2555</v>
      </c>
    </row>
    <row r="872" spans="1:16">
      <c r="A872" s="27" t="s">
        <v>362</v>
      </c>
      <c r="B872" s="31">
        <v>202507</v>
      </c>
      <c r="C872" s="27" t="s">
        <v>59</v>
      </c>
      <c r="D872" s="27" t="s">
        <v>211</v>
      </c>
      <c r="E872" s="27" t="s">
        <v>36</v>
      </c>
      <c r="F872" s="27" t="s">
        <v>262</v>
      </c>
      <c r="G872" s="33">
        <v>129163.92</v>
      </c>
      <c r="H872" s="33">
        <v>129163.92</v>
      </c>
      <c r="I872" s="33">
        <v>6495</v>
      </c>
      <c r="J872" s="33">
        <v>328</v>
      </c>
      <c r="K872" s="33">
        <v>4400</v>
      </c>
      <c r="L872" s="33">
        <v>1</v>
      </c>
      <c r="M872" s="33">
        <v>1</v>
      </c>
      <c r="N872" s="33">
        <v>123269.88</v>
      </c>
      <c r="O872" s="33">
        <v>746.3</v>
      </c>
      <c r="P872" s="33">
        <v>2059</v>
      </c>
    </row>
    <row r="873" spans="1:16">
      <c r="A873" s="27" t="s">
        <v>362</v>
      </c>
      <c r="B873" s="31">
        <v>202508</v>
      </c>
      <c r="C873" s="27" t="s">
        <v>59</v>
      </c>
      <c r="D873" s="27" t="s">
        <v>211</v>
      </c>
      <c r="E873" s="27" t="s">
        <v>36</v>
      </c>
      <c r="F873" s="27" t="s">
        <v>262</v>
      </c>
      <c r="G873" s="33">
        <v>125748.47</v>
      </c>
      <c r="H873" s="33">
        <v>125748.47</v>
      </c>
      <c r="I873" s="33">
        <v>6785</v>
      </c>
      <c r="J873" s="33">
        <v>348</v>
      </c>
      <c r="K873" s="33">
        <v>4400</v>
      </c>
      <c r="L873" s="33">
        <v>1</v>
      </c>
      <c r="M873" s="33">
        <v>1</v>
      </c>
      <c r="N873" s="33">
        <v>118833.02</v>
      </c>
      <c r="O873" s="33">
        <v>855.8</v>
      </c>
      <c r="P873" s="33">
        <v>2203</v>
      </c>
    </row>
    <row r="874" spans="1:16">
      <c r="A874" s="27" t="s">
        <v>362</v>
      </c>
      <c r="B874" s="31">
        <v>202509</v>
      </c>
      <c r="C874" s="27" t="s">
        <v>59</v>
      </c>
      <c r="D874" s="27" t="s">
        <v>211</v>
      </c>
      <c r="E874" s="27" t="s">
        <v>36</v>
      </c>
      <c r="F874" s="27" t="s">
        <v>262</v>
      </c>
      <c r="G874" s="33">
        <v>126234.16</v>
      </c>
      <c r="H874" s="33">
        <v>126234.16</v>
      </c>
      <c r="I874" s="33">
        <v>6736</v>
      </c>
      <c r="J874" s="33">
        <v>403</v>
      </c>
      <c r="K874" s="33">
        <v>4400</v>
      </c>
      <c r="L874" s="33">
        <v>1</v>
      </c>
      <c r="M874" s="33">
        <v>1</v>
      </c>
      <c r="N874" s="33">
        <v>114365</v>
      </c>
      <c r="O874" s="33">
        <v>827.4</v>
      </c>
      <c r="P874" s="33">
        <v>2047</v>
      </c>
    </row>
    <row r="875" spans="1:16">
      <c r="A875" s="27" t="s">
        <v>362</v>
      </c>
      <c r="B875" s="31">
        <v>202510</v>
      </c>
      <c r="C875" s="27" t="s">
        <v>59</v>
      </c>
      <c r="D875" s="27" t="s">
        <v>211</v>
      </c>
      <c r="E875" s="27" t="s">
        <v>36</v>
      </c>
      <c r="F875" s="27" t="s">
        <v>262</v>
      </c>
      <c r="G875" s="33">
        <v>137916.73</v>
      </c>
      <c r="H875" s="33">
        <v>137916.73</v>
      </c>
      <c r="I875" s="33">
        <v>6892</v>
      </c>
      <c r="J875" s="33">
        <v>360</v>
      </c>
      <c r="K875" s="33">
        <v>4400</v>
      </c>
      <c r="L875" s="33">
        <v>1</v>
      </c>
      <c r="M875" s="33">
        <v>1</v>
      </c>
      <c r="N875" s="33">
        <v>125735.16</v>
      </c>
      <c r="O875" s="33">
        <v>777.5</v>
      </c>
      <c r="P875" s="33">
        <v>2287</v>
      </c>
    </row>
    <row r="876" spans="1:16">
      <c r="A876" s="27" t="s">
        <v>362</v>
      </c>
      <c r="B876" s="31">
        <v>202511</v>
      </c>
      <c r="C876" s="27" t="s">
        <v>59</v>
      </c>
      <c r="D876" s="27" t="s">
        <v>211</v>
      </c>
      <c r="E876" s="27" t="s">
        <v>36</v>
      </c>
      <c r="F876" s="27" t="s">
        <v>262</v>
      </c>
      <c r="G876" s="33">
        <v>175857.51</v>
      </c>
      <c r="H876" s="33">
        <v>175857.51</v>
      </c>
      <c r="I876" s="33">
        <v>9316</v>
      </c>
      <c r="J876" s="33">
        <v>538</v>
      </c>
      <c r="K876" s="33">
        <v>4400</v>
      </c>
      <c r="L876" s="33">
        <v>1</v>
      </c>
      <c r="M876" s="33">
        <v>1</v>
      </c>
      <c r="N876" s="33">
        <v>151878.19</v>
      </c>
      <c r="O876" s="33">
        <v>1033.3</v>
      </c>
      <c r="P876" s="33">
        <v>3110</v>
      </c>
    </row>
    <row r="877" spans="1:16">
      <c r="A877" s="27" t="s">
        <v>362</v>
      </c>
      <c r="B877" s="31">
        <v>202512</v>
      </c>
      <c r="C877" s="27" t="s">
        <v>59</v>
      </c>
      <c r="D877" s="27" t="s">
        <v>211</v>
      </c>
      <c r="E877" s="27" t="s">
        <v>36</v>
      </c>
      <c r="F877" s="27" t="s">
        <v>262</v>
      </c>
      <c r="G877" s="33">
        <v>219438.41</v>
      </c>
      <c r="H877" s="33">
        <v>219438.41</v>
      </c>
      <c r="I877" s="33">
        <v>11142</v>
      </c>
      <c r="J877" s="33">
        <v>614</v>
      </c>
      <c r="K877" s="33">
        <v>4400</v>
      </c>
      <c r="L877" s="33">
        <v>1</v>
      </c>
      <c r="M877" s="33">
        <v>1</v>
      </c>
      <c r="N877" s="33">
        <v>174508.38</v>
      </c>
      <c r="O877" s="33">
        <v>1323.9</v>
      </c>
      <c r="P877" s="33">
        <v>3592</v>
      </c>
    </row>
    <row r="878" spans="1:16">
      <c r="A878" s="27" t="s">
        <v>362</v>
      </c>
      <c r="B878" s="31">
        <v>202601</v>
      </c>
      <c r="C878" s="27" t="s">
        <v>59</v>
      </c>
      <c r="D878" s="27" t="s">
        <v>211</v>
      </c>
      <c r="E878" s="27" t="s">
        <v>36</v>
      </c>
      <c r="F878" s="27" t="s">
        <v>262</v>
      </c>
      <c r="G878" s="33">
        <v>93640.35000000001</v>
      </c>
      <c r="H878" s="33">
        <v>93640.35000000001</v>
      </c>
      <c r="I878" s="33">
        <v>4535</v>
      </c>
      <c r="J878" s="33">
        <v>262</v>
      </c>
      <c r="K878" s="33">
        <v>4400</v>
      </c>
      <c r="L878" s="33">
        <v>1</v>
      </c>
      <c r="M878" s="33">
        <v>1</v>
      </c>
      <c r="N878" s="33">
        <v>88779.91</v>
      </c>
      <c r="O878" s="33">
        <v>581.3</v>
      </c>
      <c r="P878" s="33">
        <v>1586</v>
      </c>
    </row>
    <row r="879" spans="1:16">
      <c r="A879" s="27" t="s">
        <v>362</v>
      </c>
      <c r="B879" s="31">
        <v>202602</v>
      </c>
      <c r="C879" s="27" t="s">
        <v>59</v>
      </c>
      <c r="D879" s="27" t="s">
        <v>211</v>
      </c>
      <c r="E879" s="27" t="s">
        <v>36</v>
      </c>
      <c r="F879" s="27" t="s">
        <v>262</v>
      </c>
      <c r="G879" s="33">
        <v>107512.91</v>
      </c>
      <c r="H879" s="33">
        <v>107512.91</v>
      </c>
      <c r="I879" s="33">
        <v>5774</v>
      </c>
      <c r="J879" s="33">
        <v>307</v>
      </c>
      <c r="K879" s="33">
        <v>4400</v>
      </c>
      <c r="L879" s="33">
        <v>1</v>
      </c>
      <c r="M879" s="33">
        <v>1</v>
      </c>
      <c r="N879" s="33">
        <v>91552.06</v>
      </c>
      <c r="O879" s="33">
        <v>628.8</v>
      </c>
      <c r="P879" s="33">
        <v>1811</v>
      </c>
    </row>
    <row r="880" spans="1:16">
      <c r="A880" s="27" t="s">
        <v>362</v>
      </c>
      <c r="B880" s="31">
        <v>202603</v>
      </c>
      <c r="C880" s="27" t="s">
        <v>59</v>
      </c>
      <c r="D880" s="27" t="s">
        <v>211</v>
      </c>
      <c r="E880" s="27" t="s">
        <v>36</v>
      </c>
      <c r="F880" s="27" t="s">
        <v>262</v>
      </c>
      <c r="G880" s="33">
        <v>119339.24</v>
      </c>
      <c r="H880" s="33">
        <v>119339.24</v>
      </c>
      <c r="I880" s="33">
        <v>6181</v>
      </c>
      <c r="J880" s="33">
        <v>348</v>
      </c>
      <c r="K880" s="33">
        <v>4400</v>
      </c>
      <c r="L880" s="33">
        <v>1</v>
      </c>
      <c r="M880" s="33">
        <v>1</v>
      </c>
      <c r="N880" s="33">
        <v>114203.25</v>
      </c>
      <c r="O880" s="33">
        <v>703.6</v>
      </c>
      <c r="P880" s="33">
        <v>2031</v>
      </c>
    </row>
    <row r="881" spans="1:16">
      <c r="A881" s="27" t="s">
        <v>362</v>
      </c>
      <c r="B881" s="31">
        <v>202604</v>
      </c>
      <c r="C881" s="27" t="s">
        <v>59</v>
      </c>
      <c r="D881" s="27" t="s">
        <v>211</v>
      </c>
      <c r="E881" s="27" t="s">
        <v>36</v>
      </c>
      <c r="F881" s="27" t="s">
        <v>262</v>
      </c>
      <c r="G881" s="33">
        <v>158297.89</v>
      </c>
      <c r="H881" s="33">
        <v>158297.89</v>
      </c>
      <c r="I881" s="33">
        <v>7756</v>
      </c>
      <c r="J881" s="33">
        <v>347</v>
      </c>
      <c r="K881" s="33">
        <v>4400</v>
      </c>
      <c r="L881" s="33">
        <v>1</v>
      </c>
      <c r="M881" s="33">
        <v>1</v>
      </c>
      <c r="N881" s="33">
        <v>134514.35</v>
      </c>
      <c r="O881" s="33">
        <v>967.4</v>
      </c>
      <c r="P881" s="33">
        <v>2573</v>
      </c>
    </row>
    <row r="882" spans="1:16">
      <c r="A882" s="27" t="s">
        <v>362</v>
      </c>
      <c r="B882" s="31">
        <v>202605</v>
      </c>
      <c r="C882" s="27" t="s">
        <v>59</v>
      </c>
      <c r="D882" s="27" t="s">
        <v>211</v>
      </c>
      <c r="E882" s="27" t="s">
        <v>36</v>
      </c>
      <c r="F882" s="27" t="s">
        <v>262</v>
      </c>
      <c r="G882" s="33">
        <v>164113.37</v>
      </c>
      <c r="H882" s="33">
        <v>164113.37</v>
      </c>
      <c r="I882" s="33">
        <v>7855</v>
      </c>
      <c r="J882" s="33">
        <v>396</v>
      </c>
      <c r="K882" s="33">
        <v>4400</v>
      </c>
      <c r="L882" s="33">
        <v>1</v>
      </c>
      <c r="M882" s="33">
        <v>1</v>
      </c>
      <c r="N882" s="33">
        <v>147462.33</v>
      </c>
      <c r="O882" s="33">
        <v>1043</v>
      </c>
      <c r="P882" s="33">
        <v>2646</v>
      </c>
    </row>
    <row r="883" spans="1:16">
      <c r="A883" s="27" t="s">
        <v>362</v>
      </c>
      <c r="B883" s="31">
        <v>202606</v>
      </c>
      <c r="C883" s="27" t="s">
        <v>59</v>
      </c>
      <c r="D883" s="27" t="s">
        <v>211</v>
      </c>
      <c r="E883" s="27" t="s">
        <v>36</v>
      </c>
      <c r="F883" s="27" t="s">
        <v>262</v>
      </c>
      <c r="G883" s="33">
        <v>160435.58</v>
      </c>
      <c r="H883" s="33">
        <v>160435.58</v>
      </c>
      <c r="I883" s="33">
        <v>8503</v>
      </c>
      <c r="J883" s="33">
        <v>463</v>
      </c>
      <c r="K883" s="33">
        <v>4400</v>
      </c>
      <c r="L883" s="33">
        <v>1</v>
      </c>
      <c r="M883" s="33">
        <v>1</v>
      </c>
      <c r="N883" s="33">
        <v>144195.32</v>
      </c>
      <c r="O883" s="33">
        <v>979.8</v>
      </c>
      <c r="P883" s="33">
        <v>2723</v>
      </c>
    </row>
    <row r="884" spans="1:16">
      <c r="A884" s="27" t="s">
        <v>362</v>
      </c>
      <c r="B884" s="31">
        <v>202607</v>
      </c>
      <c r="C884" s="27" t="s">
        <v>59</v>
      </c>
      <c r="D884" s="27" t="s">
        <v>211</v>
      </c>
      <c r="E884" s="27" t="s">
        <v>36</v>
      </c>
      <c r="F884" s="27" t="s">
        <v>262</v>
      </c>
      <c r="G884" s="33">
        <v>147962.68</v>
      </c>
      <c r="H884" s="33">
        <v>147962.68</v>
      </c>
      <c r="I884" s="33">
        <v>7545</v>
      </c>
      <c r="J884" s="33">
        <v>365</v>
      </c>
      <c r="K884" s="33">
        <v>4400</v>
      </c>
      <c r="L884" s="33">
        <v>1</v>
      </c>
      <c r="M884" s="33">
        <v>1</v>
      </c>
      <c r="N884" s="33">
        <v>128323.95</v>
      </c>
      <c r="O884" s="33">
        <v>979.3</v>
      </c>
      <c r="P884" s="33">
        <v>2425</v>
      </c>
    </row>
    <row r="885" spans="1:16">
      <c r="A885" s="27" t="s">
        <v>364</v>
      </c>
      <c r="B885" s="31">
        <v>202508</v>
      </c>
      <c r="C885" s="27" t="s">
        <v>59</v>
      </c>
      <c r="D885" s="27" t="s">
        <v>211</v>
      </c>
      <c r="E885" s="27" t="s">
        <v>36</v>
      </c>
      <c r="F885" s="27" t="s">
        <v>257</v>
      </c>
      <c r="G885" s="33">
        <v>208059.95</v>
      </c>
      <c r="H885" s="33">
        <v>0</v>
      </c>
      <c r="I885" s="33">
        <v>5423</v>
      </c>
      <c r="J885" s="33">
        <v>366</v>
      </c>
      <c r="K885" s="33">
        <v>12400</v>
      </c>
      <c r="L885" s="33">
        <v>1</v>
      </c>
      <c r="M885" s="33">
        <v>0</v>
      </c>
      <c r="N885" s="33">
        <v>400706.48</v>
      </c>
      <c r="O885" s="33">
        <v>1185.2</v>
      </c>
      <c r="P885" s="33">
        <v>2189</v>
      </c>
    </row>
    <row r="886" spans="1:16">
      <c r="A886" s="27" t="s">
        <v>364</v>
      </c>
      <c r="B886" s="31">
        <v>202509</v>
      </c>
      <c r="C886" s="27" t="s">
        <v>59</v>
      </c>
      <c r="D886" s="27" t="s">
        <v>211</v>
      </c>
      <c r="E886" s="27" t="s">
        <v>36</v>
      </c>
      <c r="F886" s="27" t="s">
        <v>257</v>
      </c>
      <c r="G886" s="33">
        <v>226406.28</v>
      </c>
      <c r="H886" s="33">
        <v>0</v>
      </c>
      <c r="I886" s="33">
        <v>5625</v>
      </c>
      <c r="J886" s="33">
        <v>471</v>
      </c>
      <c r="K886" s="33">
        <v>12400</v>
      </c>
      <c r="L886" s="33">
        <v>1</v>
      </c>
      <c r="M886" s="33">
        <v>0</v>
      </c>
      <c r="N886" s="33">
        <v>385640.27</v>
      </c>
      <c r="O886" s="33">
        <v>1218.7</v>
      </c>
      <c r="P886" s="33">
        <v>2276</v>
      </c>
    </row>
    <row r="887" spans="1:16">
      <c r="A887" s="27" t="s">
        <v>364</v>
      </c>
      <c r="B887" s="31">
        <v>202510</v>
      </c>
      <c r="C887" s="27" t="s">
        <v>59</v>
      </c>
      <c r="D887" s="27" t="s">
        <v>211</v>
      </c>
      <c r="E887" s="27" t="s">
        <v>36</v>
      </c>
      <c r="F887" s="27" t="s">
        <v>257</v>
      </c>
      <c r="G887" s="33">
        <v>235296.7</v>
      </c>
      <c r="H887" s="33">
        <v>0</v>
      </c>
      <c r="I887" s="33">
        <v>6043</v>
      </c>
      <c r="J887" s="33">
        <v>496</v>
      </c>
      <c r="K887" s="33">
        <v>12400</v>
      </c>
      <c r="L887" s="33">
        <v>1</v>
      </c>
      <c r="M887" s="33">
        <v>0</v>
      </c>
      <c r="N887" s="33">
        <v>423980.59</v>
      </c>
      <c r="O887" s="33">
        <v>1330.2</v>
      </c>
      <c r="P887" s="33">
        <v>2480</v>
      </c>
    </row>
    <row r="888" spans="1:16">
      <c r="A888" s="27" t="s">
        <v>364</v>
      </c>
      <c r="B888" s="31">
        <v>202511</v>
      </c>
      <c r="C888" s="27" t="s">
        <v>59</v>
      </c>
      <c r="D888" s="27" t="s">
        <v>211</v>
      </c>
      <c r="E888" s="27" t="s">
        <v>36</v>
      </c>
      <c r="F888" s="27" t="s">
        <v>257</v>
      </c>
      <c r="G888" s="33">
        <v>313818.08</v>
      </c>
      <c r="H888" s="33">
        <v>0</v>
      </c>
      <c r="I888" s="33">
        <v>7731</v>
      </c>
      <c r="J888" s="33">
        <v>524</v>
      </c>
      <c r="K888" s="33">
        <v>12400</v>
      </c>
      <c r="L888" s="33">
        <v>1</v>
      </c>
      <c r="M888" s="33">
        <v>0</v>
      </c>
      <c r="N888" s="33">
        <v>512135.24</v>
      </c>
      <c r="O888" s="33">
        <v>1907</v>
      </c>
      <c r="P888" s="33">
        <v>3133</v>
      </c>
    </row>
    <row r="889" spans="1:16">
      <c r="A889" s="27" t="s">
        <v>364</v>
      </c>
      <c r="B889" s="31">
        <v>202512</v>
      </c>
      <c r="C889" s="27" t="s">
        <v>59</v>
      </c>
      <c r="D889" s="27" t="s">
        <v>211</v>
      </c>
      <c r="E889" s="27" t="s">
        <v>36</v>
      </c>
      <c r="F889" s="27" t="s">
        <v>257</v>
      </c>
      <c r="G889" s="33">
        <v>412973.13</v>
      </c>
      <c r="H889" s="33">
        <v>0</v>
      </c>
      <c r="I889" s="33">
        <v>11111</v>
      </c>
      <c r="J889" s="33">
        <v>806</v>
      </c>
      <c r="K889" s="33">
        <v>12400</v>
      </c>
      <c r="L889" s="33">
        <v>1</v>
      </c>
      <c r="M889" s="33">
        <v>0</v>
      </c>
      <c r="N889" s="33">
        <v>588444.55</v>
      </c>
      <c r="O889" s="33">
        <v>2349.8</v>
      </c>
      <c r="P889" s="33">
        <v>4528</v>
      </c>
    </row>
    <row r="890" spans="1:16">
      <c r="A890" s="27" t="s">
        <v>364</v>
      </c>
      <c r="B890" s="31">
        <v>202601</v>
      </c>
      <c r="C890" s="27" t="s">
        <v>59</v>
      </c>
      <c r="D890" s="27" t="s">
        <v>211</v>
      </c>
      <c r="E890" s="27" t="s">
        <v>36</v>
      </c>
      <c r="F890" s="27" t="s">
        <v>257</v>
      </c>
      <c r="G890" s="33">
        <v>186798.04</v>
      </c>
      <c r="H890" s="33">
        <v>0</v>
      </c>
      <c r="I890" s="33">
        <v>4826</v>
      </c>
      <c r="J890" s="33">
        <v>328</v>
      </c>
      <c r="K890" s="33">
        <v>12400</v>
      </c>
      <c r="L890" s="33">
        <v>1</v>
      </c>
      <c r="M890" s="33">
        <v>0</v>
      </c>
      <c r="N890" s="33">
        <v>299367</v>
      </c>
      <c r="O890" s="33">
        <v>1045.1</v>
      </c>
      <c r="P890" s="33">
        <v>1985</v>
      </c>
    </row>
    <row r="891" spans="1:16">
      <c r="A891" s="27" t="s">
        <v>364</v>
      </c>
      <c r="B891" s="31">
        <v>202602</v>
      </c>
      <c r="C891" s="27" t="s">
        <v>59</v>
      </c>
      <c r="D891" s="27" t="s">
        <v>211</v>
      </c>
      <c r="E891" s="27" t="s">
        <v>36</v>
      </c>
      <c r="F891" s="27" t="s">
        <v>257</v>
      </c>
      <c r="G891" s="33">
        <v>223280.74</v>
      </c>
      <c r="H891" s="33">
        <v>0</v>
      </c>
      <c r="I891" s="33">
        <v>5666</v>
      </c>
      <c r="J891" s="33">
        <v>465</v>
      </c>
      <c r="K891" s="33">
        <v>12400</v>
      </c>
      <c r="L891" s="33">
        <v>1</v>
      </c>
      <c r="M891" s="33">
        <v>0</v>
      </c>
      <c r="N891" s="33">
        <v>308714.75</v>
      </c>
      <c r="O891" s="33">
        <v>1197.3</v>
      </c>
      <c r="P891" s="33">
        <v>2284</v>
      </c>
    </row>
    <row r="892" spans="1:16">
      <c r="A892" s="27" t="s">
        <v>364</v>
      </c>
      <c r="B892" s="31">
        <v>202603</v>
      </c>
      <c r="C892" s="27" t="s">
        <v>59</v>
      </c>
      <c r="D892" s="27" t="s">
        <v>211</v>
      </c>
      <c r="E892" s="27" t="s">
        <v>36</v>
      </c>
      <c r="F892" s="27" t="s">
        <v>257</v>
      </c>
      <c r="G892" s="33">
        <v>296557.13</v>
      </c>
      <c r="H892" s="33">
        <v>0</v>
      </c>
      <c r="I892" s="33">
        <v>7430</v>
      </c>
      <c r="J892" s="33">
        <v>600</v>
      </c>
      <c r="K892" s="33">
        <v>12400</v>
      </c>
      <c r="L892" s="33">
        <v>1</v>
      </c>
      <c r="M892" s="33">
        <v>0</v>
      </c>
      <c r="N892" s="33">
        <v>385094.85</v>
      </c>
      <c r="O892" s="33">
        <v>1469.7</v>
      </c>
      <c r="P892" s="33">
        <v>2937</v>
      </c>
    </row>
    <row r="893" spans="1:16">
      <c r="A893" s="27" t="s">
        <v>364</v>
      </c>
      <c r="B893" s="31">
        <v>202604</v>
      </c>
      <c r="C893" s="27" t="s">
        <v>59</v>
      </c>
      <c r="D893" s="27" t="s">
        <v>211</v>
      </c>
      <c r="E893" s="27" t="s">
        <v>36</v>
      </c>
      <c r="F893" s="27" t="s">
        <v>257</v>
      </c>
      <c r="G893" s="33">
        <v>390803.55</v>
      </c>
      <c r="H893" s="33">
        <v>0</v>
      </c>
      <c r="I893" s="33">
        <v>9558</v>
      </c>
      <c r="J893" s="33">
        <v>795</v>
      </c>
      <c r="K893" s="33">
        <v>12400</v>
      </c>
      <c r="L893" s="33">
        <v>1</v>
      </c>
      <c r="M893" s="33">
        <v>0</v>
      </c>
      <c r="N893" s="33">
        <v>453584.15</v>
      </c>
      <c r="O893" s="33">
        <v>2171.8</v>
      </c>
      <c r="P893" s="33">
        <v>4048</v>
      </c>
    </row>
    <row r="894" spans="1:16">
      <c r="A894" s="27" t="s">
        <v>364</v>
      </c>
      <c r="B894" s="31">
        <v>202605</v>
      </c>
      <c r="C894" s="27" t="s">
        <v>59</v>
      </c>
      <c r="D894" s="27" t="s">
        <v>211</v>
      </c>
      <c r="E894" s="27" t="s">
        <v>36</v>
      </c>
      <c r="F894" s="27" t="s">
        <v>257</v>
      </c>
      <c r="G894" s="33">
        <v>404923.82</v>
      </c>
      <c r="H894" s="33">
        <v>0</v>
      </c>
      <c r="I894" s="33">
        <v>10509</v>
      </c>
      <c r="J894" s="33">
        <v>818</v>
      </c>
      <c r="K894" s="33">
        <v>12400</v>
      </c>
      <c r="L894" s="33">
        <v>1</v>
      </c>
      <c r="M894" s="33">
        <v>0</v>
      </c>
      <c r="N894" s="33">
        <v>497244.91</v>
      </c>
      <c r="O894" s="33">
        <v>2146.7</v>
      </c>
      <c r="P894" s="33">
        <v>4353</v>
      </c>
    </row>
    <row r="895" spans="1:16">
      <c r="A895" s="27" t="s">
        <v>364</v>
      </c>
      <c r="B895" s="31">
        <v>202606</v>
      </c>
      <c r="C895" s="27" t="s">
        <v>59</v>
      </c>
      <c r="D895" s="27" t="s">
        <v>211</v>
      </c>
      <c r="E895" s="27" t="s">
        <v>36</v>
      </c>
      <c r="F895" s="27" t="s">
        <v>257</v>
      </c>
      <c r="G895" s="33">
        <v>408829.63</v>
      </c>
      <c r="H895" s="33">
        <v>0</v>
      </c>
      <c r="I895" s="33">
        <v>9623</v>
      </c>
      <c r="J895" s="33">
        <v>841</v>
      </c>
      <c r="K895" s="33">
        <v>12400</v>
      </c>
      <c r="L895" s="33">
        <v>1</v>
      </c>
      <c r="M895" s="33">
        <v>0</v>
      </c>
      <c r="N895" s="33">
        <v>486228.5</v>
      </c>
      <c r="O895" s="33">
        <v>2510</v>
      </c>
      <c r="P895" s="33">
        <v>4161</v>
      </c>
    </row>
    <row r="896" spans="1:16">
      <c r="A896" s="27" t="s">
        <v>364</v>
      </c>
      <c r="B896" s="31">
        <v>202607</v>
      </c>
      <c r="C896" s="27" t="s">
        <v>59</v>
      </c>
      <c r="D896" s="27" t="s">
        <v>211</v>
      </c>
      <c r="E896" s="27" t="s">
        <v>36</v>
      </c>
      <c r="F896" s="27" t="s">
        <v>257</v>
      </c>
      <c r="G896" s="33">
        <v>359391.48</v>
      </c>
      <c r="H896" s="33">
        <v>0</v>
      </c>
      <c r="I896" s="33">
        <v>9286</v>
      </c>
      <c r="J896" s="33">
        <v>688</v>
      </c>
      <c r="K896" s="33">
        <v>12400</v>
      </c>
      <c r="L896" s="33">
        <v>1</v>
      </c>
      <c r="M896" s="33">
        <v>0</v>
      </c>
      <c r="N896" s="33">
        <v>432710.04</v>
      </c>
      <c r="O896" s="33">
        <v>1979.1</v>
      </c>
      <c r="P896" s="33">
        <v>3648</v>
      </c>
    </row>
    <row r="897" spans="1:16">
      <c r="A897" s="27" t="s">
        <v>366</v>
      </c>
      <c r="B897" s="31">
        <v>202511</v>
      </c>
      <c r="C897" s="27" t="s">
        <v>59</v>
      </c>
      <c r="D897" s="27" t="s">
        <v>211</v>
      </c>
      <c r="E897" s="27" t="s">
        <v>36</v>
      </c>
      <c r="F897" s="27" t="s">
        <v>289</v>
      </c>
      <c r="G897" s="33">
        <v>855027.5600000001</v>
      </c>
      <c r="H897" s="33">
        <v>0</v>
      </c>
      <c r="I897" s="33">
        <v>14223</v>
      </c>
      <c r="J897" s="33">
        <v>1162</v>
      </c>
      <c r="K897" s="33">
        <v>25800</v>
      </c>
      <c r="L897" s="33">
        <v>1</v>
      </c>
      <c r="M897" s="33">
        <v>0</v>
      </c>
      <c r="N897" s="33">
        <v>1451432.8</v>
      </c>
      <c r="O897" s="33">
        <v>4088.9</v>
      </c>
      <c r="P897" s="33">
        <v>6472</v>
      </c>
    </row>
    <row r="898" spans="1:16">
      <c r="A898" s="27" t="s">
        <v>366</v>
      </c>
      <c r="B898" s="31">
        <v>202512</v>
      </c>
      <c r="C898" s="27" t="s">
        <v>59</v>
      </c>
      <c r="D898" s="27" t="s">
        <v>211</v>
      </c>
      <c r="E898" s="27" t="s">
        <v>36</v>
      </c>
      <c r="F898" s="27" t="s">
        <v>289</v>
      </c>
      <c r="G898" s="33">
        <v>912399.36</v>
      </c>
      <c r="H898" s="33">
        <v>0</v>
      </c>
      <c r="I898" s="33">
        <v>14954</v>
      </c>
      <c r="J898" s="33">
        <v>1331</v>
      </c>
      <c r="K898" s="33">
        <v>25800</v>
      </c>
      <c r="L898" s="33">
        <v>1</v>
      </c>
      <c r="M898" s="33">
        <v>0</v>
      </c>
      <c r="N898" s="33">
        <v>1667699.59</v>
      </c>
      <c r="O898" s="33">
        <v>3974.3</v>
      </c>
      <c r="P898" s="33">
        <v>6765</v>
      </c>
    </row>
    <row r="899" spans="1:16">
      <c r="A899" s="27" t="s">
        <v>366</v>
      </c>
      <c r="B899" s="31">
        <v>202601</v>
      </c>
      <c r="C899" s="27" t="s">
        <v>59</v>
      </c>
      <c r="D899" s="27" t="s">
        <v>211</v>
      </c>
      <c r="E899" s="27" t="s">
        <v>36</v>
      </c>
      <c r="F899" s="27" t="s">
        <v>289</v>
      </c>
      <c r="G899" s="33">
        <v>573220.35</v>
      </c>
      <c r="H899" s="33">
        <v>0</v>
      </c>
      <c r="I899" s="33">
        <v>10581</v>
      </c>
      <c r="J899" s="33">
        <v>1106</v>
      </c>
      <c r="K899" s="33">
        <v>25800</v>
      </c>
      <c r="L899" s="33">
        <v>1</v>
      </c>
      <c r="M899" s="33">
        <v>0</v>
      </c>
      <c r="N899" s="33">
        <v>848430.36</v>
      </c>
      <c r="O899" s="33">
        <v>2765.6</v>
      </c>
      <c r="P899" s="33">
        <v>4444</v>
      </c>
    </row>
    <row r="900" spans="1:16">
      <c r="A900" s="27" t="s">
        <v>366</v>
      </c>
      <c r="B900" s="31">
        <v>202602</v>
      </c>
      <c r="C900" s="27" t="s">
        <v>59</v>
      </c>
      <c r="D900" s="27" t="s">
        <v>211</v>
      </c>
      <c r="E900" s="27" t="s">
        <v>36</v>
      </c>
      <c r="F900" s="27" t="s">
        <v>289</v>
      </c>
      <c r="G900" s="33">
        <v>619550.09</v>
      </c>
      <c r="H900" s="33">
        <v>0</v>
      </c>
      <c r="I900" s="33">
        <v>11446</v>
      </c>
      <c r="J900" s="33">
        <v>1046</v>
      </c>
      <c r="K900" s="33">
        <v>25800</v>
      </c>
      <c r="L900" s="33">
        <v>1</v>
      </c>
      <c r="M900" s="33">
        <v>0</v>
      </c>
      <c r="N900" s="33">
        <v>874922.63</v>
      </c>
      <c r="O900" s="33">
        <v>2867.5</v>
      </c>
      <c r="P900" s="33">
        <v>5010</v>
      </c>
    </row>
    <row r="901" spans="1:16">
      <c r="A901" s="27" t="s">
        <v>366</v>
      </c>
      <c r="B901" s="31">
        <v>202603</v>
      </c>
      <c r="C901" s="27" t="s">
        <v>59</v>
      </c>
      <c r="D901" s="27" t="s">
        <v>211</v>
      </c>
      <c r="E901" s="27" t="s">
        <v>36</v>
      </c>
      <c r="F901" s="27" t="s">
        <v>289</v>
      </c>
      <c r="G901" s="33">
        <v>843702.0600000001</v>
      </c>
      <c r="H901" s="33">
        <v>0</v>
      </c>
      <c r="I901" s="33">
        <v>14686</v>
      </c>
      <c r="J901" s="33">
        <v>1188</v>
      </c>
      <c r="K901" s="33">
        <v>25800</v>
      </c>
      <c r="L901" s="33">
        <v>1</v>
      </c>
      <c r="M901" s="33">
        <v>0</v>
      </c>
      <c r="N901" s="33">
        <v>1091390.04</v>
      </c>
      <c r="O901" s="33">
        <v>3716</v>
      </c>
      <c r="P901" s="33">
        <v>6404</v>
      </c>
    </row>
    <row r="902" spans="1:16">
      <c r="A902" s="27" t="s">
        <v>366</v>
      </c>
      <c r="B902" s="31">
        <v>202604</v>
      </c>
      <c r="C902" s="27" t="s">
        <v>59</v>
      </c>
      <c r="D902" s="27" t="s">
        <v>211</v>
      </c>
      <c r="E902" s="27" t="s">
        <v>36</v>
      </c>
      <c r="F902" s="27" t="s">
        <v>289</v>
      </c>
      <c r="G902" s="33">
        <v>989996.8</v>
      </c>
      <c r="H902" s="33">
        <v>0</v>
      </c>
      <c r="I902" s="33">
        <v>17297</v>
      </c>
      <c r="J902" s="33">
        <v>1470</v>
      </c>
      <c r="K902" s="33">
        <v>25800</v>
      </c>
      <c r="L902" s="33">
        <v>1</v>
      </c>
      <c r="M902" s="33">
        <v>0</v>
      </c>
      <c r="N902" s="33">
        <v>1285494.26</v>
      </c>
      <c r="O902" s="33">
        <v>4921.4</v>
      </c>
      <c r="P902" s="33">
        <v>7620</v>
      </c>
    </row>
    <row r="903" spans="1:16">
      <c r="A903" s="27" t="s">
        <v>366</v>
      </c>
      <c r="B903" s="31">
        <v>202605</v>
      </c>
      <c r="C903" s="27" t="s">
        <v>59</v>
      </c>
      <c r="D903" s="27" t="s">
        <v>211</v>
      </c>
      <c r="E903" s="27" t="s">
        <v>36</v>
      </c>
      <c r="F903" s="27" t="s">
        <v>289</v>
      </c>
      <c r="G903" s="33">
        <v>1173141.57</v>
      </c>
      <c r="H903" s="33">
        <v>0</v>
      </c>
      <c r="I903" s="33">
        <v>22211</v>
      </c>
      <c r="J903" s="33">
        <v>1536</v>
      </c>
      <c r="K903" s="33">
        <v>25800</v>
      </c>
      <c r="L903" s="33">
        <v>1</v>
      </c>
      <c r="M903" s="33">
        <v>0</v>
      </c>
      <c r="N903" s="33">
        <v>1409232.4</v>
      </c>
      <c r="O903" s="33">
        <v>5224.9</v>
      </c>
      <c r="P903" s="33">
        <v>9502</v>
      </c>
    </row>
    <row r="904" spans="1:16">
      <c r="A904" s="27" t="s">
        <v>366</v>
      </c>
      <c r="B904" s="31">
        <v>202606</v>
      </c>
      <c r="C904" s="27" t="s">
        <v>59</v>
      </c>
      <c r="D904" s="27" t="s">
        <v>211</v>
      </c>
      <c r="E904" s="27" t="s">
        <v>36</v>
      </c>
      <c r="F904" s="27" t="s">
        <v>289</v>
      </c>
      <c r="G904" s="33">
        <v>1180641.39</v>
      </c>
      <c r="H904" s="33">
        <v>0</v>
      </c>
      <c r="I904" s="33">
        <v>20793</v>
      </c>
      <c r="J904" s="33">
        <v>1715</v>
      </c>
      <c r="K904" s="33">
        <v>25800</v>
      </c>
      <c r="L904" s="33">
        <v>1</v>
      </c>
      <c r="M904" s="33">
        <v>0</v>
      </c>
      <c r="N904" s="33">
        <v>1378010.99</v>
      </c>
      <c r="O904" s="33">
        <v>5455.3</v>
      </c>
      <c r="P904" s="33">
        <v>9400</v>
      </c>
    </row>
    <row r="905" spans="1:16">
      <c r="A905" s="27" t="s">
        <v>366</v>
      </c>
      <c r="B905" s="31">
        <v>202607</v>
      </c>
      <c r="C905" s="27" t="s">
        <v>59</v>
      </c>
      <c r="D905" s="27" t="s">
        <v>211</v>
      </c>
      <c r="E905" s="27" t="s">
        <v>36</v>
      </c>
      <c r="F905" s="27" t="s">
        <v>289</v>
      </c>
      <c r="G905" s="33">
        <v>1050644.31</v>
      </c>
      <c r="H905" s="33">
        <v>0</v>
      </c>
      <c r="I905" s="33">
        <v>18935</v>
      </c>
      <c r="J905" s="33">
        <v>1839</v>
      </c>
      <c r="K905" s="33">
        <v>25800</v>
      </c>
      <c r="L905" s="33">
        <v>1</v>
      </c>
      <c r="M905" s="33">
        <v>0</v>
      </c>
      <c r="N905" s="33">
        <v>1226335.33</v>
      </c>
      <c r="O905" s="33">
        <v>5017.7</v>
      </c>
      <c r="P905" s="33">
        <v>8020</v>
      </c>
    </row>
    <row r="906" spans="1:16">
      <c r="A906" s="27" t="s">
        <v>370</v>
      </c>
      <c r="B906" s="31">
        <v>202408</v>
      </c>
      <c r="C906" s="27" t="s">
        <v>59</v>
      </c>
      <c r="D906" s="27" t="s">
        <v>211</v>
      </c>
      <c r="E906" s="27" t="s">
        <v>36</v>
      </c>
      <c r="F906" s="27" t="s">
        <v>262</v>
      </c>
      <c r="G906" s="33">
        <v>149218.06</v>
      </c>
      <c r="H906" s="33">
        <v>149218.06</v>
      </c>
      <c r="I906" s="33">
        <v>8611</v>
      </c>
      <c r="J906" s="33">
        <v>461</v>
      </c>
      <c r="K906" s="33">
        <v>5500</v>
      </c>
      <c r="L906" s="33">
        <v>1</v>
      </c>
      <c r="M906" s="33">
        <v>1</v>
      </c>
      <c r="N906" s="33">
        <v>149034.34</v>
      </c>
      <c r="O906" s="33">
        <v>820.4</v>
      </c>
      <c r="P906" s="33">
        <v>2619</v>
      </c>
    </row>
    <row r="907" spans="1:16">
      <c r="A907" s="27" t="s">
        <v>370</v>
      </c>
      <c r="B907" s="31">
        <v>202409</v>
      </c>
      <c r="C907" s="27" t="s">
        <v>59</v>
      </c>
      <c r="D907" s="27" t="s">
        <v>211</v>
      </c>
      <c r="E907" s="27" t="s">
        <v>36</v>
      </c>
      <c r="F907" s="27" t="s">
        <v>262</v>
      </c>
      <c r="G907" s="33">
        <v>149219.83</v>
      </c>
      <c r="H907" s="33">
        <v>149219.83</v>
      </c>
      <c r="I907" s="33">
        <v>7650</v>
      </c>
      <c r="J907" s="33">
        <v>387</v>
      </c>
      <c r="K907" s="33">
        <v>5500</v>
      </c>
      <c r="L907" s="33">
        <v>1</v>
      </c>
      <c r="M907" s="33">
        <v>1</v>
      </c>
      <c r="N907" s="33">
        <v>143430.78</v>
      </c>
      <c r="O907" s="33">
        <v>898.7</v>
      </c>
      <c r="P907" s="33">
        <v>2410</v>
      </c>
    </row>
    <row r="908" spans="1:16">
      <c r="A908" s="27" t="s">
        <v>370</v>
      </c>
      <c r="B908" s="31">
        <v>202410</v>
      </c>
      <c r="C908" s="27" t="s">
        <v>59</v>
      </c>
      <c r="D908" s="27" t="s">
        <v>211</v>
      </c>
      <c r="E908" s="27" t="s">
        <v>36</v>
      </c>
      <c r="F908" s="27" t="s">
        <v>262</v>
      </c>
      <c r="G908" s="33">
        <v>156206.55</v>
      </c>
      <c r="H908" s="33">
        <v>156206.55</v>
      </c>
      <c r="I908" s="33">
        <v>7738</v>
      </c>
      <c r="J908" s="33">
        <v>433</v>
      </c>
      <c r="K908" s="33">
        <v>5500</v>
      </c>
      <c r="L908" s="33">
        <v>1</v>
      </c>
      <c r="M908" s="33">
        <v>1</v>
      </c>
      <c r="N908" s="33">
        <v>157690.65</v>
      </c>
      <c r="O908" s="33">
        <v>944</v>
      </c>
      <c r="P908" s="33">
        <v>2446</v>
      </c>
    </row>
    <row r="909" spans="1:16">
      <c r="A909" s="27" t="s">
        <v>370</v>
      </c>
      <c r="B909" s="31">
        <v>202411</v>
      </c>
      <c r="C909" s="27" t="s">
        <v>59</v>
      </c>
      <c r="D909" s="27" t="s">
        <v>211</v>
      </c>
      <c r="E909" s="27" t="s">
        <v>36</v>
      </c>
      <c r="F909" s="27" t="s">
        <v>262</v>
      </c>
      <c r="G909" s="33">
        <v>194426.67</v>
      </c>
      <c r="H909" s="33">
        <v>194426.67</v>
      </c>
      <c r="I909" s="33">
        <v>9794</v>
      </c>
      <c r="J909" s="33">
        <v>498</v>
      </c>
      <c r="K909" s="33">
        <v>5500</v>
      </c>
      <c r="L909" s="33">
        <v>1</v>
      </c>
      <c r="M909" s="33">
        <v>1</v>
      </c>
      <c r="N909" s="33">
        <v>190477.92</v>
      </c>
      <c r="O909" s="33">
        <v>1160.8</v>
      </c>
      <c r="P909" s="33">
        <v>3232</v>
      </c>
    </row>
    <row r="910" spans="1:16">
      <c r="A910" s="27" t="s">
        <v>370</v>
      </c>
      <c r="B910" s="31">
        <v>202412</v>
      </c>
      <c r="C910" s="27" t="s">
        <v>59</v>
      </c>
      <c r="D910" s="27" t="s">
        <v>211</v>
      </c>
      <c r="E910" s="27" t="s">
        <v>36</v>
      </c>
      <c r="F910" s="27" t="s">
        <v>262</v>
      </c>
      <c r="G910" s="33">
        <v>217615.73</v>
      </c>
      <c r="H910" s="33">
        <v>217615.73</v>
      </c>
      <c r="I910" s="33">
        <v>11141</v>
      </c>
      <c r="J910" s="33">
        <v>479</v>
      </c>
      <c r="K910" s="33">
        <v>5500</v>
      </c>
      <c r="L910" s="33">
        <v>1</v>
      </c>
      <c r="M910" s="33">
        <v>1</v>
      </c>
      <c r="N910" s="33">
        <v>218859.56</v>
      </c>
      <c r="O910" s="33">
        <v>1367</v>
      </c>
      <c r="P910" s="33">
        <v>3429</v>
      </c>
    </row>
    <row r="911" spans="1:16">
      <c r="A911" s="27" t="s">
        <v>370</v>
      </c>
      <c r="B911" s="31">
        <v>202501</v>
      </c>
      <c r="C911" s="27" t="s">
        <v>59</v>
      </c>
      <c r="D911" s="27" t="s">
        <v>211</v>
      </c>
      <c r="E911" s="27" t="s">
        <v>36</v>
      </c>
      <c r="F911" s="27" t="s">
        <v>262</v>
      </c>
      <c r="G911" s="33">
        <v>121331.71</v>
      </c>
      <c r="H911" s="33">
        <v>121331.71</v>
      </c>
      <c r="I911" s="33">
        <v>5995</v>
      </c>
      <c r="J911" s="33">
        <v>326</v>
      </c>
      <c r="K911" s="33">
        <v>5500</v>
      </c>
      <c r="L911" s="33">
        <v>1</v>
      </c>
      <c r="M911" s="33">
        <v>1</v>
      </c>
      <c r="N911" s="33">
        <v>111343.25</v>
      </c>
      <c r="O911" s="33">
        <v>718.1</v>
      </c>
      <c r="P911" s="33">
        <v>1940</v>
      </c>
    </row>
    <row r="912" spans="1:16">
      <c r="A912" s="27" t="s">
        <v>370</v>
      </c>
      <c r="B912" s="31">
        <v>202502</v>
      </c>
      <c r="C912" s="27" t="s">
        <v>59</v>
      </c>
      <c r="D912" s="27" t="s">
        <v>211</v>
      </c>
      <c r="E912" s="27" t="s">
        <v>36</v>
      </c>
      <c r="F912" s="27" t="s">
        <v>262</v>
      </c>
      <c r="G912" s="33">
        <v>118055.17</v>
      </c>
      <c r="H912" s="33">
        <v>118055.17</v>
      </c>
      <c r="I912" s="33">
        <v>5843</v>
      </c>
      <c r="J912" s="33">
        <v>303</v>
      </c>
      <c r="K912" s="33">
        <v>5500</v>
      </c>
      <c r="L912" s="33">
        <v>1</v>
      </c>
      <c r="M912" s="33">
        <v>1</v>
      </c>
      <c r="N912" s="33">
        <v>114819.95</v>
      </c>
      <c r="O912" s="33">
        <v>686.7</v>
      </c>
      <c r="P912" s="33">
        <v>1873</v>
      </c>
    </row>
    <row r="913" spans="1:16">
      <c r="A913" s="27" t="s">
        <v>370</v>
      </c>
      <c r="B913" s="31">
        <v>202503</v>
      </c>
      <c r="C913" s="27" t="s">
        <v>59</v>
      </c>
      <c r="D913" s="27" t="s">
        <v>211</v>
      </c>
      <c r="E913" s="27" t="s">
        <v>36</v>
      </c>
      <c r="F913" s="27" t="s">
        <v>262</v>
      </c>
      <c r="G913" s="33">
        <v>147472.28</v>
      </c>
      <c r="H913" s="33">
        <v>147472.28</v>
      </c>
      <c r="I913" s="33">
        <v>7749</v>
      </c>
      <c r="J913" s="33">
        <v>399</v>
      </c>
      <c r="K913" s="33">
        <v>5500</v>
      </c>
      <c r="L913" s="33">
        <v>1</v>
      </c>
      <c r="M913" s="33">
        <v>1</v>
      </c>
      <c r="N913" s="33">
        <v>143227.92</v>
      </c>
      <c r="O913" s="33">
        <v>817.1</v>
      </c>
      <c r="P913" s="33">
        <v>2432</v>
      </c>
    </row>
    <row r="914" spans="1:16">
      <c r="A914" s="27" t="s">
        <v>370</v>
      </c>
      <c r="B914" s="31">
        <v>202504</v>
      </c>
      <c r="C914" s="27" t="s">
        <v>59</v>
      </c>
      <c r="D914" s="27" t="s">
        <v>211</v>
      </c>
      <c r="E914" s="27" t="s">
        <v>36</v>
      </c>
      <c r="F914" s="27" t="s">
        <v>262</v>
      </c>
      <c r="G914" s="33">
        <v>164832.12</v>
      </c>
      <c r="H914" s="33">
        <v>164832.12</v>
      </c>
      <c r="I914" s="33">
        <v>8056</v>
      </c>
      <c r="J914" s="33">
        <v>420</v>
      </c>
      <c r="K914" s="33">
        <v>5500</v>
      </c>
      <c r="L914" s="33">
        <v>1</v>
      </c>
      <c r="M914" s="33">
        <v>1</v>
      </c>
      <c r="N914" s="33">
        <v>168701.07</v>
      </c>
      <c r="O914" s="33">
        <v>979.5</v>
      </c>
      <c r="P914" s="33">
        <v>2617</v>
      </c>
    </row>
    <row r="915" spans="1:16">
      <c r="A915" s="27" t="s">
        <v>370</v>
      </c>
      <c r="B915" s="31">
        <v>202505</v>
      </c>
      <c r="C915" s="27" t="s">
        <v>59</v>
      </c>
      <c r="D915" s="27" t="s">
        <v>211</v>
      </c>
      <c r="E915" s="27" t="s">
        <v>36</v>
      </c>
      <c r="F915" s="27" t="s">
        <v>262</v>
      </c>
      <c r="G915" s="33">
        <v>181564.78</v>
      </c>
      <c r="H915" s="33">
        <v>181564.78</v>
      </c>
      <c r="I915" s="33">
        <v>9457</v>
      </c>
      <c r="J915" s="33">
        <v>552</v>
      </c>
      <c r="K915" s="33">
        <v>5500</v>
      </c>
      <c r="L915" s="33">
        <v>1</v>
      </c>
      <c r="M915" s="33">
        <v>1</v>
      </c>
      <c r="N915" s="33">
        <v>184939.77</v>
      </c>
      <c r="O915" s="33">
        <v>1125.3</v>
      </c>
      <c r="P915" s="33">
        <v>2916</v>
      </c>
    </row>
    <row r="916" spans="1:16">
      <c r="A916" s="27" t="s">
        <v>370</v>
      </c>
      <c r="B916" s="31">
        <v>202506</v>
      </c>
      <c r="C916" s="27" t="s">
        <v>59</v>
      </c>
      <c r="D916" s="27" t="s">
        <v>211</v>
      </c>
      <c r="E916" s="27" t="s">
        <v>36</v>
      </c>
      <c r="F916" s="27" t="s">
        <v>262</v>
      </c>
      <c r="G916" s="33">
        <v>184655.08</v>
      </c>
      <c r="H916" s="33">
        <v>184655.08</v>
      </c>
      <c r="I916" s="33">
        <v>9467</v>
      </c>
      <c r="J916" s="33">
        <v>488</v>
      </c>
      <c r="K916" s="33">
        <v>5500</v>
      </c>
      <c r="L916" s="33">
        <v>1</v>
      </c>
      <c r="M916" s="33">
        <v>1</v>
      </c>
      <c r="N916" s="33">
        <v>180842.45</v>
      </c>
      <c r="O916" s="33">
        <v>1217.4</v>
      </c>
      <c r="P916" s="33">
        <v>3160</v>
      </c>
    </row>
    <row r="917" spans="1:16">
      <c r="A917" s="27" t="s">
        <v>370</v>
      </c>
      <c r="B917" s="31">
        <v>202507</v>
      </c>
      <c r="C917" s="27" t="s">
        <v>59</v>
      </c>
      <c r="D917" s="27" t="s">
        <v>211</v>
      </c>
      <c r="E917" s="27" t="s">
        <v>36</v>
      </c>
      <c r="F917" s="27" t="s">
        <v>262</v>
      </c>
      <c r="G917" s="33">
        <v>159544.22</v>
      </c>
      <c r="H917" s="33">
        <v>159544.22</v>
      </c>
      <c r="I917" s="33">
        <v>7606</v>
      </c>
      <c r="J917" s="33">
        <v>389</v>
      </c>
      <c r="K917" s="33">
        <v>5500</v>
      </c>
      <c r="L917" s="33">
        <v>1</v>
      </c>
      <c r="M917" s="33">
        <v>1</v>
      </c>
      <c r="N917" s="33">
        <v>160937.39</v>
      </c>
      <c r="O917" s="33">
        <v>1095.1</v>
      </c>
      <c r="P917" s="33">
        <v>2403</v>
      </c>
    </row>
    <row r="918" spans="1:16">
      <c r="A918" s="27" t="s">
        <v>370</v>
      </c>
      <c r="B918" s="31">
        <v>202508</v>
      </c>
      <c r="C918" s="27" t="s">
        <v>59</v>
      </c>
      <c r="D918" s="27" t="s">
        <v>211</v>
      </c>
      <c r="E918" s="27" t="s">
        <v>36</v>
      </c>
      <c r="F918" s="27" t="s">
        <v>262</v>
      </c>
      <c r="G918" s="33">
        <v>139113.32</v>
      </c>
      <c r="H918" s="33">
        <v>139113.32</v>
      </c>
      <c r="I918" s="33">
        <v>7451</v>
      </c>
      <c r="J918" s="33">
        <v>478</v>
      </c>
      <c r="K918" s="33">
        <v>5500</v>
      </c>
      <c r="L918" s="33">
        <v>1</v>
      </c>
      <c r="M918" s="33">
        <v>1</v>
      </c>
      <c r="N918" s="33">
        <v>155144.75</v>
      </c>
      <c r="O918" s="33">
        <v>873.6</v>
      </c>
      <c r="P918" s="33">
        <v>2347</v>
      </c>
    </row>
    <row r="919" spans="1:16">
      <c r="A919" s="27" t="s">
        <v>370</v>
      </c>
      <c r="B919" s="31">
        <v>202509</v>
      </c>
      <c r="C919" s="27" t="s">
        <v>59</v>
      </c>
      <c r="D919" s="27" t="s">
        <v>211</v>
      </c>
      <c r="E919" s="27" t="s">
        <v>36</v>
      </c>
      <c r="F919" s="27" t="s">
        <v>262</v>
      </c>
      <c r="G919" s="33">
        <v>157241.46</v>
      </c>
      <c r="H919" s="33">
        <v>157241.46</v>
      </c>
      <c r="I919" s="33">
        <v>7902</v>
      </c>
      <c r="J919" s="33">
        <v>385</v>
      </c>
      <c r="K919" s="33">
        <v>5500</v>
      </c>
      <c r="L919" s="33">
        <v>1</v>
      </c>
      <c r="M919" s="33">
        <v>1</v>
      </c>
      <c r="N919" s="33">
        <v>149311.44</v>
      </c>
      <c r="O919" s="33">
        <v>881</v>
      </c>
      <c r="P919" s="33">
        <v>2501</v>
      </c>
    </row>
    <row r="920" spans="1:16">
      <c r="A920" s="27" t="s">
        <v>370</v>
      </c>
      <c r="B920" s="31">
        <v>202510</v>
      </c>
      <c r="C920" s="27" t="s">
        <v>59</v>
      </c>
      <c r="D920" s="27" t="s">
        <v>211</v>
      </c>
      <c r="E920" s="27" t="s">
        <v>36</v>
      </c>
      <c r="F920" s="27" t="s">
        <v>262</v>
      </c>
      <c r="G920" s="33">
        <v>156994.63</v>
      </c>
      <c r="H920" s="33">
        <v>156994.63</v>
      </c>
      <c r="I920" s="33">
        <v>7921</v>
      </c>
      <c r="J920" s="33">
        <v>376</v>
      </c>
      <c r="K920" s="33">
        <v>5500</v>
      </c>
      <c r="L920" s="33">
        <v>1</v>
      </c>
      <c r="M920" s="33">
        <v>1</v>
      </c>
      <c r="N920" s="33">
        <v>164155.97</v>
      </c>
      <c r="O920" s="33">
        <v>915.4</v>
      </c>
      <c r="P920" s="33">
        <v>2602</v>
      </c>
    </row>
    <row r="921" spans="1:16">
      <c r="A921" s="27" t="s">
        <v>370</v>
      </c>
      <c r="B921" s="31">
        <v>202511</v>
      </c>
      <c r="C921" s="27" t="s">
        <v>59</v>
      </c>
      <c r="D921" s="27" t="s">
        <v>211</v>
      </c>
      <c r="E921" s="27" t="s">
        <v>36</v>
      </c>
      <c r="F921" s="27" t="s">
        <v>262</v>
      </c>
      <c r="G921" s="33">
        <v>202000.44</v>
      </c>
      <c r="H921" s="33">
        <v>202000.44</v>
      </c>
      <c r="I921" s="33">
        <v>10073</v>
      </c>
      <c r="J921" s="33">
        <v>581</v>
      </c>
      <c r="K921" s="33">
        <v>5500</v>
      </c>
      <c r="L921" s="33">
        <v>1</v>
      </c>
      <c r="M921" s="33">
        <v>1</v>
      </c>
      <c r="N921" s="33">
        <v>198287.51</v>
      </c>
      <c r="O921" s="33">
        <v>1262.4</v>
      </c>
      <c r="P921" s="33">
        <v>3395</v>
      </c>
    </row>
    <row r="922" spans="1:16">
      <c r="A922" s="27" t="s">
        <v>370</v>
      </c>
      <c r="B922" s="31">
        <v>202512</v>
      </c>
      <c r="C922" s="27" t="s">
        <v>59</v>
      </c>
      <c r="D922" s="27" t="s">
        <v>211</v>
      </c>
      <c r="E922" s="27" t="s">
        <v>36</v>
      </c>
      <c r="F922" s="27" t="s">
        <v>262</v>
      </c>
      <c r="G922" s="33">
        <v>219361.15</v>
      </c>
      <c r="H922" s="33">
        <v>219361.15</v>
      </c>
      <c r="I922" s="33">
        <v>10554</v>
      </c>
      <c r="J922" s="33">
        <v>629</v>
      </c>
      <c r="K922" s="33">
        <v>5500</v>
      </c>
      <c r="L922" s="33">
        <v>1</v>
      </c>
      <c r="M922" s="33">
        <v>1</v>
      </c>
      <c r="N922" s="33">
        <v>227832.8</v>
      </c>
      <c r="O922" s="33">
        <v>1368.3</v>
      </c>
      <c r="P922" s="33">
        <v>3542</v>
      </c>
    </row>
    <row r="923" spans="1:16">
      <c r="A923" s="27" t="s">
        <v>370</v>
      </c>
      <c r="B923" s="31">
        <v>202601</v>
      </c>
      <c r="C923" s="27" t="s">
        <v>59</v>
      </c>
      <c r="D923" s="27" t="s">
        <v>211</v>
      </c>
      <c r="E923" s="27" t="s">
        <v>36</v>
      </c>
      <c r="F923" s="27" t="s">
        <v>262</v>
      </c>
      <c r="G923" s="33">
        <v>127324.46</v>
      </c>
      <c r="H923" s="33">
        <v>127324.46</v>
      </c>
      <c r="I923" s="33">
        <v>6484</v>
      </c>
      <c r="J923" s="33">
        <v>313</v>
      </c>
      <c r="K923" s="33">
        <v>5500</v>
      </c>
      <c r="L923" s="33">
        <v>1</v>
      </c>
      <c r="M923" s="33">
        <v>1</v>
      </c>
      <c r="N923" s="33">
        <v>115908.33</v>
      </c>
      <c r="O923" s="33">
        <v>760.5</v>
      </c>
      <c r="P923" s="33">
        <v>2108</v>
      </c>
    </row>
    <row r="924" spans="1:16">
      <c r="A924" s="27" t="s">
        <v>370</v>
      </c>
      <c r="B924" s="31">
        <v>202602</v>
      </c>
      <c r="C924" s="27" t="s">
        <v>59</v>
      </c>
      <c r="D924" s="27" t="s">
        <v>211</v>
      </c>
      <c r="E924" s="27" t="s">
        <v>36</v>
      </c>
      <c r="F924" s="27" t="s">
        <v>262</v>
      </c>
      <c r="G924" s="33">
        <v>112298.83</v>
      </c>
      <c r="H924" s="33">
        <v>112298.83</v>
      </c>
      <c r="I924" s="33">
        <v>5542</v>
      </c>
      <c r="J924" s="33">
        <v>295</v>
      </c>
      <c r="K924" s="33">
        <v>5500</v>
      </c>
      <c r="L924" s="33">
        <v>1</v>
      </c>
      <c r="M924" s="33">
        <v>1</v>
      </c>
      <c r="N924" s="33">
        <v>119527.57</v>
      </c>
      <c r="O924" s="33">
        <v>752.5</v>
      </c>
      <c r="P924" s="33">
        <v>1828</v>
      </c>
    </row>
    <row r="925" spans="1:16">
      <c r="A925" s="27" t="s">
        <v>370</v>
      </c>
      <c r="B925" s="31">
        <v>202603</v>
      </c>
      <c r="C925" s="27" t="s">
        <v>59</v>
      </c>
      <c r="D925" s="27" t="s">
        <v>211</v>
      </c>
      <c r="E925" s="27" t="s">
        <v>36</v>
      </c>
      <c r="F925" s="27" t="s">
        <v>262</v>
      </c>
      <c r="G925" s="33">
        <v>157261.41</v>
      </c>
      <c r="H925" s="33">
        <v>157261.41</v>
      </c>
      <c r="I925" s="33">
        <v>7516</v>
      </c>
      <c r="J925" s="33">
        <v>367</v>
      </c>
      <c r="K925" s="33">
        <v>5500</v>
      </c>
      <c r="L925" s="33">
        <v>1</v>
      </c>
      <c r="M925" s="33">
        <v>1</v>
      </c>
      <c r="N925" s="33">
        <v>149100.27</v>
      </c>
      <c r="O925" s="33">
        <v>997.4</v>
      </c>
      <c r="P925" s="33">
        <v>2480</v>
      </c>
    </row>
    <row r="926" spans="1:16">
      <c r="A926" s="27" t="s">
        <v>370</v>
      </c>
      <c r="B926" s="31">
        <v>202604</v>
      </c>
      <c r="C926" s="27" t="s">
        <v>59</v>
      </c>
      <c r="D926" s="27" t="s">
        <v>211</v>
      </c>
      <c r="E926" s="27" t="s">
        <v>36</v>
      </c>
      <c r="F926" s="27" t="s">
        <v>262</v>
      </c>
      <c r="G926" s="33">
        <v>173952.49</v>
      </c>
      <c r="H926" s="33">
        <v>173952.49</v>
      </c>
      <c r="I926" s="33">
        <v>9295</v>
      </c>
      <c r="J926" s="33">
        <v>465</v>
      </c>
      <c r="K926" s="33">
        <v>5500</v>
      </c>
      <c r="L926" s="33">
        <v>1</v>
      </c>
      <c r="M926" s="33">
        <v>1</v>
      </c>
      <c r="N926" s="33">
        <v>175617.82</v>
      </c>
      <c r="O926" s="33">
        <v>935.6</v>
      </c>
      <c r="P926" s="33">
        <v>2920</v>
      </c>
    </row>
    <row r="927" spans="1:16">
      <c r="A927" s="27" t="s">
        <v>370</v>
      </c>
      <c r="B927" s="31">
        <v>202605</v>
      </c>
      <c r="C927" s="27" t="s">
        <v>59</v>
      </c>
      <c r="D927" s="27" t="s">
        <v>211</v>
      </c>
      <c r="E927" s="27" t="s">
        <v>36</v>
      </c>
      <c r="F927" s="27" t="s">
        <v>262</v>
      </c>
      <c r="G927" s="33">
        <v>200387.73</v>
      </c>
      <c r="H927" s="33">
        <v>200387.73</v>
      </c>
      <c r="I927" s="33">
        <v>11079</v>
      </c>
      <c r="J927" s="33">
        <v>624</v>
      </c>
      <c r="K927" s="33">
        <v>5500</v>
      </c>
      <c r="L927" s="33">
        <v>1</v>
      </c>
      <c r="M927" s="33">
        <v>1</v>
      </c>
      <c r="N927" s="33">
        <v>192522.3</v>
      </c>
      <c r="O927" s="33">
        <v>1253.3</v>
      </c>
      <c r="P927" s="33">
        <v>3547</v>
      </c>
    </row>
    <row r="928" spans="1:16">
      <c r="A928" s="27" t="s">
        <v>370</v>
      </c>
      <c r="B928" s="31">
        <v>202606</v>
      </c>
      <c r="C928" s="27" t="s">
        <v>59</v>
      </c>
      <c r="D928" s="27" t="s">
        <v>211</v>
      </c>
      <c r="E928" s="27" t="s">
        <v>36</v>
      </c>
      <c r="F928" s="27" t="s">
        <v>262</v>
      </c>
      <c r="G928" s="33">
        <v>186189.22</v>
      </c>
      <c r="H928" s="33">
        <v>186189.22</v>
      </c>
      <c r="I928" s="33">
        <v>9452</v>
      </c>
      <c r="J928" s="33">
        <v>506</v>
      </c>
      <c r="K928" s="33">
        <v>5500</v>
      </c>
      <c r="L928" s="33">
        <v>1</v>
      </c>
      <c r="M928" s="33">
        <v>1</v>
      </c>
      <c r="N928" s="33">
        <v>188256.99</v>
      </c>
      <c r="O928" s="33">
        <v>1186.8</v>
      </c>
      <c r="P928" s="33">
        <v>2939</v>
      </c>
    </row>
    <row r="929" spans="1:16">
      <c r="A929" s="27" t="s">
        <v>370</v>
      </c>
      <c r="B929" s="31">
        <v>202607</v>
      </c>
      <c r="C929" s="27" t="s">
        <v>59</v>
      </c>
      <c r="D929" s="27" t="s">
        <v>211</v>
      </c>
      <c r="E929" s="27" t="s">
        <v>36</v>
      </c>
      <c r="F929" s="27" t="s">
        <v>262</v>
      </c>
      <c r="G929" s="33">
        <v>160968.23</v>
      </c>
      <c r="H929" s="33">
        <v>160968.23</v>
      </c>
      <c r="I929" s="33">
        <v>8454</v>
      </c>
      <c r="J929" s="33">
        <v>397</v>
      </c>
      <c r="K929" s="33">
        <v>5500</v>
      </c>
      <c r="L929" s="33">
        <v>1</v>
      </c>
      <c r="M929" s="33">
        <v>1</v>
      </c>
      <c r="N929" s="33">
        <v>167535.82</v>
      </c>
      <c r="O929" s="33">
        <v>1012.5</v>
      </c>
      <c r="P929" s="33">
        <v>2784</v>
      </c>
    </row>
    <row r="930" spans="1:16">
      <c r="A930" s="27" t="s">
        <v>373</v>
      </c>
      <c r="B930" s="31">
        <v>202408</v>
      </c>
      <c r="C930" s="27" t="s">
        <v>59</v>
      </c>
      <c r="D930" s="27" t="s">
        <v>211</v>
      </c>
      <c r="E930" s="27" t="s">
        <v>36</v>
      </c>
      <c r="F930" s="27" t="s">
        <v>257</v>
      </c>
      <c r="G930" s="33">
        <v>279953.61</v>
      </c>
      <c r="H930" s="33">
        <v>0</v>
      </c>
      <c r="I930" s="33">
        <v>7784</v>
      </c>
      <c r="J930" s="33">
        <v>527</v>
      </c>
      <c r="K930" s="33">
        <v>8100</v>
      </c>
      <c r="L930" s="33">
        <v>1</v>
      </c>
      <c r="M930" s="33">
        <v>0</v>
      </c>
      <c r="N930" s="33">
        <v>243898.67</v>
      </c>
      <c r="O930" s="33">
        <v>1691.1</v>
      </c>
      <c r="P930" s="33">
        <v>3227</v>
      </c>
    </row>
    <row r="931" spans="1:16">
      <c r="A931" s="27" t="s">
        <v>373</v>
      </c>
      <c r="B931" s="31">
        <v>202409</v>
      </c>
      <c r="C931" s="27" t="s">
        <v>59</v>
      </c>
      <c r="D931" s="27" t="s">
        <v>211</v>
      </c>
      <c r="E931" s="27" t="s">
        <v>36</v>
      </c>
      <c r="F931" s="27" t="s">
        <v>257</v>
      </c>
      <c r="G931" s="33">
        <v>261991.17</v>
      </c>
      <c r="H931" s="33">
        <v>0</v>
      </c>
      <c r="I931" s="33">
        <v>6770</v>
      </c>
      <c r="J931" s="33">
        <v>520</v>
      </c>
      <c r="K931" s="33">
        <v>8100</v>
      </c>
      <c r="L931" s="33">
        <v>1</v>
      </c>
      <c r="M931" s="33">
        <v>0</v>
      </c>
      <c r="N931" s="33">
        <v>234728.29</v>
      </c>
      <c r="O931" s="33">
        <v>1509.6</v>
      </c>
      <c r="P931" s="33">
        <v>2802</v>
      </c>
    </row>
    <row r="932" spans="1:16">
      <c r="A932" s="27" t="s">
        <v>373</v>
      </c>
      <c r="B932" s="31">
        <v>202410</v>
      </c>
      <c r="C932" s="27" t="s">
        <v>59</v>
      </c>
      <c r="D932" s="27" t="s">
        <v>211</v>
      </c>
      <c r="E932" s="27" t="s">
        <v>36</v>
      </c>
      <c r="F932" s="27" t="s">
        <v>257</v>
      </c>
      <c r="G932" s="33">
        <v>294291.26</v>
      </c>
      <c r="H932" s="33">
        <v>0</v>
      </c>
      <c r="I932" s="33">
        <v>7758</v>
      </c>
      <c r="J932" s="33">
        <v>513</v>
      </c>
      <c r="K932" s="33">
        <v>8100</v>
      </c>
      <c r="L932" s="33">
        <v>1</v>
      </c>
      <c r="M932" s="33">
        <v>0</v>
      </c>
      <c r="N932" s="33">
        <v>258064.96</v>
      </c>
      <c r="O932" s="33">
        <v>1704.5</v>
      </c>
      <c r="P932" s="33">
        <v>3018</v>
      </c>
    </row>
    <row r="933" spans="1:16">
      <c r="A933" s="27" t="s">
        <v>373</v>
      </c>
      <c r="B933" s="31">
        <v>202411</v>
      </c>
      <c r="C933" s="27" t="s">
        <v>59</v>
      </c>
      <c r="D933" s="27" t="s">
        <v>211</v>
      </c>
      <c r="E933" s="27" t="s">
        <v>36</v>
      </c>
      <c r="F933" s="27" t="s">
        <v>257</v>
      </c>
      <c r="G933" s="33">
        <v>361346.52</v>
      </c>
      <c r="H933" s="33">
        <v>0</v>
      </c>
      <c r="I933" s="33">
        <v>9217</v>
      </c>
      <c r="J933" s="33">
        <v>767</v>
      </c>
      <c r="K933" s="33">
        <v>8100</v>
      </c>
      <c r="L933" s="33">
        <v>1</v>
      </c>
      <c r="M933" s="33">
        <v>0</v>
      </c>
      <c r="N933" s="33">
        <v>311722.2</v>
      </c>
      <c r="O933" s="33">
        <v>2066.3</v>
      </c>
      <c r="P933" s="33">
        <v>3654</v>
      </c>
    </row>
    <row r="934" spans="1:16">
      <c r="A934" s="27" t="s">
        <v>373</v>
      </c>
      <c r="B934" s="31">
        <v>202412</v>
      </c>
      <c r="C934" s="27" t="s">
        <v>59</v>
      </c>
      <c r="D934" s="27" t="s">
        <v>211</v>
      </c>
      <c r="E934" s="27" t="s">
        <v>36</v>
      </c>
      <c r="F934" s="27" t="s">
        <v>257</v>
      </c>
      <c r="G934" s="33">
        <v>427440.03</v>
      </c>
      <c r="H934" s="33">
        <v>0</v>
      </c>
      <c r="I934" s="33">
        <v>10334</v>
      </c>
      <c r="J934" s="33">
        <v>796</v>
      </c>
      <c r="K934" s="33">
        <v>8100</v>
      </c>
      <c r="L934" s="33">
        <v>1</v>
      </c>
      <c r="M934" s="33">
        <v>0</v>
      </c>
      <c r="N934" s="33">
        <v>358169.51</v>
      </c>
      <c r="O934" s="33">
        <v>2100.3</v>
      </c>
      <c r="P934" s="33">
        <v>4239</v>
      </c>
    </row>
    <row r="935" spans="1:16">
      <c r="A935" s="27" t="s">
        <v>373</v>
      </c>
      <c r="B935" s="31">
        <v>202501</v>
      </c>
      <c r="C935" s="27" t="s">
        <v>59</v>
      </c>
      <c r="D935" s="27" t="s">
        <v>211</v>
      </c>
      <c r="E935" s="27" t="s">
        <v>36</v>
      </c>
      <c r="F935" s="27" t="s">
        <v>257</v>
      </c>
      <c r="G935" s="33">
        <v>201922.65</v>
      </c>
      <c r="H935" s="33">
        <v>0</v>
      </c>
      <c r="I935" s="33">
        <v>4730</v>
      </c>
      <c r="J935" s="33">
        <v>351</v>
      </c>
      <c r="K935" s="33">
        <v>8100</v>
      </c>
      <c r="L935" s="33">
        <v>1</v>
      </c>
      <c r="M935" s="33">
        <v>0</v>
      </c>
      <c r="N935" s="33">
        <v>182216.2</v>
      </c>
      <c r="O935" s="33">
        <v>1133.1</v>
      </c>
      <c r="P935" s="33">
        <v>2109</v>
      </c>
    </row>
    <row r="936" spans="1:16">
      <c r="A936" s="27" t="s">
        <v>373</v>
      </c>
      <c r="B936" s="31">
        <v>202502</v>
      </c>
      <c r="C936" s="27" t="s">
        <v>59</v>
      </c>
      <c r="D936" s="27" t="s">
        <v>211</v>
      </c>
      <c r="E936" s="27" t="s">
        <v>36</v>
      </c>
      <c r="F936" s="27" t="s">
        <v>257</v>
      </c>
      <c r="G936" s="33">
        <v>233044.79</v>
      </c>
      <c r="H936" s="33">
        <v>0</v>
      </c>
      <c r="I936" s="33">
        <v>6050</v>
      </c>
      <c r="J936" s="33">
        <v>526</v>
      </c>
      <c r="K936" s="33">
        <v>8100</v>
      </c>
      <c r="L936" s="33">
        <v>1</v>
      </c>
      <c r="M936" s="33">
        <v>0</v>
      </c>
      <c r="N936" s="33">
        <v>187905.91</v>
      </c>
      <c r="O936" s="33">
        <v>1340.3</v>
      </c>
      <c r="P936" s="33">
        <v>2450</v>
      </c>
    </row>
    <row r="937" spans="1:16">
      <c r="A937" s="27" t="s">
        <v>373</v>
      </c>
      <c r="B937" s="31">
        <v>202503</v>
      </c>
      <c r="C937" s="27" t="s">
        <v>59</v>
      </c>
      <c r="D937" s="27" t="s">
        <v>211</v>
      </c>
      <c r="E937" s="27" t="s">
        <v>36</v>
      </c>
      <c r="F937" s="27" t="s">
        <v>257</v>
      </c>
      <c r="G937" s="33">
        <v>292877.58</v>
      </c>
      <c r="H937" s="33">
        <v>0</v>
      </c>
      <c r="I937" s="33">
        <v>7534</v>
      </c>
      <c r="J937" s="33">
        <v>665</v>
      </c>
      <c r="K937" s="33">
        <v>8100</v>
      </c>
      <c r="L937" s="33">
        <v>1</v>
      </c>
      <c r="M937" s="33">
        <v>0</v>
      </c>
      <c r="N937" s="33">
        <v>234396.31</v>
      </c>
      <c r="O937" s="33">
        <v>1719.6</v>
      </c>
      <c r="P937" s="33">
        <v>3033</v>
      </c>
    </row>
    <row r="938" spans="1:16">
      <c r="A938" s="27" t="s">
        <v>373</v>
      </c>
      <c r="B938" s="31">
        <v>202504</v>
      </c>
      <c r="C938" s="27" t="s">
        <v>59</v>
      </c>
      <c r="D938" s="27" t="s">
        <v>211</v>
      </c>
      <c r="E938" s="27" t="s">
        <v>36</v>
      </c>
      <c r="F938" s="27" t="s">
        <v>257</v>
      </c>
      <c r="G938" s="33">
        <v>299292.43</v>
      </c>
      <c r="H938" s="33">
        <v>299292.43</v>
      </c>
      <c r="I938" s="33">
        <v>8011</v>
      </c>
      <c r="J938" s="33">
        <v>584</v>
      </c>
      <c r="K938" s="33">
        <v>8100</v>
      </c>
      <c r="L938" s="33">
        <v>1</v>
      </c>
      <c r="M938" s="33">
        <v>1</v>
      </c>
      <c r="N938" s="33">
        <v>276083.81</v>
      </c>
      <c r="O938" s="33">
        <v>1586.4</v>
      </c>
      <c r="P938" s="33">
        <v>3233</v>
      </c>
    </row>
    <row r="939" spans="1:16">
      <c r="A939" s="27" t="s">
        <v>373</v>
      </c>
      <c r="B939" s="31">
        <v>202505</v>
      </c>
      <c r="C939" s="27" t="s">
        <v>59</v>
      </c>
      <c r="D939" s="27" t="s">
        <v>211</v>
      </c>
      <c r="E939" s="27" t="s">
        <v>36</v>
      </c>
      <c r="F939" s="27" t="s">
        <v>257</v>
      </c>
      <c r="G939" s="33">
        <v>369662.31</v>
      </c>
      <c r="H939" s="33">
        <v>369662.31</v>
      </c>
      <c r="I939" s="33">
        <v>10050</v>
      </c>
      <c r="J939" s="33">
        <v>821</v>
      </c>
      <c r="K939" s="33">
        <v>8100</v>
      </c>
      <c r="L939" s="33">
        <v>1</v>
      </c>
      <c r="M939" s="33">
        <v>1</v>
      </c>
      <c r="N939" s="33">
        <v>302658.88</v>
      </c>
      <c r="O939" s="33">
        <v>2035</v>
      </c>
      <c r="P939" s="33">
        <v>4052</v>
      </c>
    </row>
    <row r="940" spans="1:16">
      <c r="A940" s="27" t="s">
        <v>373</v>
      </c>
      <c r="B940" s="31">
        <v>202506</v>
      </c>
      <c r="C940" s="27" t="s">
        <v>59</v>
      </c>
      <c r="D940" s="27" t="s">
        <v>211</v>
      </c>
      <c r="E940" s="27" t="s">
        <v>36</v>
      </c>
      <c r="F940" s="27" t="s">
        <v>257</v>
      </c>
      <c r="G940" s="33">
        <v>337812.91</v>
      </c>
      <c r="H940" s="33">
        <v>337812.91</v>
      </c>
      <c r="I940" s="33">
        <v>8517</v>
      </c>
      <c r="J940" s="33">
        <v>690</v>
      </c>
      <c r="K940" s="33">
        <v>8100</v>
      </c>
      <c r="L940" s="33">
        <v>1</v>
      </c>
      <c r="M940" s="33">
        <v>1</v>
      </c>
      <c r="N940" s="33">
        <v>295953.5</v>
      </c>
      <c r="O940" s="33">
        <v>1811.4</v>
      </c>
      <c r="P940" s="33">
        <v>3397</v>
      </c>
    </row>
    <row r="941" spans="1:16">
      <c r="A941" s="27" t="s">
        <v>373</v>
      </c>
      <c r="B941" s="31">
        <v>202507</v>
      </c>
      <c r="C941" s="27" t="s">
        <v>59</v>
      </c>
      <c r="D941" s="27" t="s">
        <v>211</v>
      </c>
      <c r="E941" s="27" t="s">
        <v>36</v>
      </c>
      <c r="F941" s="27" t="s">
        <v>257</v>
      </c>
      <c r="G941" s="33">
        <v>308312.29</v>
      </c>
      <c r="H941" s="33">
        <v>308312.29</v>
      </c>
      <c r="I941" s="33">
        <v>7934</v>
      </c>
      <c r="J941" s="33">
        <v>666</v>
      </c>
      <c r="K941" s="33">
        <v>8100</v>
      </c>
      <c r="L941" s="33">
        <v>1</v>
      </c>
      <c r="M941" s="33">
        <v>1</v>
      </c>
      <c r="N941" s="33">
        <v>263378.33</v>
      </c>
      <c r="O941" s="33">
        <v>1739.2</v>
      </c>
      <c r="P941" s="33">
        <v>3263</v>
      </c>
    </row>
    <row r="942" spans="1:16">
      <c r="A942" s="27" t="s">
        <v>373</v>
      </c>
      <c r="B942" s="31">
        <v>202508</v>
      </c>
      <c r="C942" s="27" t="s">
        <v>59</v>
      </c>
      <c r="D942" s="27" t="s">
        <v>211</v>
      </c>
      <c r="E942" s="27" t="s">
        <v>36</v>
      </c>
      <c r="F942" s="27" t="s">
        <v>257</v>
      </c>
      <c r="G942" s="33">
        <v>294293.96</v>
      </c>
      <c r="H942" s="33">
        <v>294293.96</v>
      </c>
      <c r="I942" s="33">
        <v>7134</v>
      </c>
      <c r="J942" s="33">
        <v>516</v>
      </c>
      <c r="K942" s="33">
        <v>8100</v>
      </c>
      <c r="L942" s="33">
        <v>1</v>
      </c>
      <c r="M942" s="33">
        <v>1</v>
      </c>
      <c r="N942" s="33">
        <v>253898.52</v>
      </c>
      <c r="O942" s="33">
        <v>1543.3</v>
      </c>
      <c r="P942" s="33">
        <v>3033</v>
      </c>
    </row>
    <row r="943" spans="1:16">
      <c r="A943" s="27" t="s">
        <v>373</v>
      </c>
      <c r="B943" s="31">
        <v>202509</v>
      </c>
      <c r="C943" s="27" t="s">
        <v>59</v>
      </c>
      <c r="D943" s="27" t="s">
        <v>211</v>
      </c>
      <c r="E943" s="27" t="s">
        <v>36</v>
      </c>
      <c r="F943" s="27" t="s">
        <v>257</v>
      </c>
      <c r="G943" s="33">
        <v>283587.22</v>
      </c>
      <c r="H943" s="33">
        <v>283587.22</v>
      </c>
      <c r="I943" s="33">
        <v>7451</v>
      </c>
      <c r="J943" s="33">
        <v>533</v>
      </c>
      <c r="K943" s="33">
        <v>8100</v>
      </c>
      <c r="L943" s="33">
        <v>1</v>
      </c>
      <c r="M943" s="33">
        <v>1</v>
      </c>
      <c r="N943" s="33">
        <v>244352.15</v>
      </c>
      <c r="O943" s="33">
        <v>1694.9</v>
      </c>
      <c r="P943" s="33">
        <v>3027</v>
      </c>
    </row>
    <row r="944" spans="1:16">
      <c r="A944" s="27" t="s">
        <v>373</v>
      </c>
      <c r="B944" s="31">
        <v>202510</v>
      </c>
      <c r="C944" s="27" t="s">
        <v>59</v>
      </c>
      <c r="D944" s="27" t="s">
        <v>211</v>
      </c>
      <c r="E944" s="27" t="s">
        <v>36</v>
      </c>
      <c r="F944" s="27" t="s">
        <v>257</v>
      </c>
      <c r="G944" s="33">
        <v>285664.59</v>
      </c>
      <c r="H944" s="33">
        <v>285664.59</v>
      </c>
      <c r="I944" s="33">
        <v>7495</v>
      </c>
      <c r="J944" s="33">
        <v>595</v>
      </c>
      <c r="K944" s="33">
        <v>8100</v>
      </c>
      <c r="L944" s="33">
        <v>1</v>
      </c>
      <c r="M944" s="33">
        <v>1</v>
      </c>
      <c r="N944" s="33">
        <v>268645.62</v>
      </c>
      <c r="O944" s="33">
        <v>1588.9</v>
      </c>
      <c r="P944" s="33">
        <v>3133</v>
      </c>
    </row>
    <row r="945" spans="1:16">
      <c r="A945" s="27" t="s">
        <v>373</v>
      </c>
      <c r="B945" s="31">
        <v>202511</v>
      </c>
      <c r="C945" s="27" t="s">
        <v>59</v>
      </c>
      <c r="D945" s="27" t="s">
        <v>211</v>
      </c>
      <c r="E945" s="27" t="s">
        <v>36</v>
      </c>
      <c r="F945" s="27" t="s">
        <v>257</v>
      </c>
      <c r="G945" s="33">
        <v>375053.97</v>
      </c>
      <c r="H945" s="33">
        <v>375053.97</v>
      </c>
      <c r="I945" s="33">
        <v>9216</v>
      </c>
      <c r="J945" s="33">
        <v>694</v>
      </c>
      <c r="K945" s="33">
        <v>8100</v>
      </c>
      <c r="L945" s="33">
        <v>1</v>
      </c>
      <c r="M945" s="33">
        <v>1</v>
      </c>
      <c r="N945" s="33">
        <v>324502.81</v>
      </c>
      <c r="O945" s="33">
        <v>2118.8</v>
      </c>
      <c r="P945" s="33">
        <v>3792</v>
      </c>
    </row>
    <row r="946" spans="1:16">
      <c r="A946" s="27" t="s">
        <v>373</v>
      </c>
      <c r="B946" s="31">
        <v>202512</v>
      </c>
      <c r="C946" s="27" t="s">
        <v>59</v>
      </c>
      <c r="D946" s="27" t="s">
        <v>211</v>
      </c>
      <c r="E946" s="27" t="s">
        <v>36</v>
      </c>
      <c r="F946" s="27" t="s">
        <v>257</v>
      </c>
      <c r="G946" s="33">
        <v>409601.02</v>
      </c>
      <c r="H946" s="33">
        <v>409601.02</v>
      </c>
      <c r="I946" s="33">
        <v>10806</v>
      </c>
      <c r="J946" s="33">
        <v>832</v>
      </c>
      <c r="K946" s="33">
        <v>8100</v>
      </c>
      <c r="L946" s="33">
        <v>1</v>
      </c>
      <c r="M946" s="33">
        <v>1</v>
      </c>
      <c r="N946" s="33">
        <v>372854.46</v>
      </c>
      <c r="O946" s="33">
        <v>2293.1</v>
      </c>
      <c r="P946" s="33">
        <v>4236</v>
      </c>
    </row>
    <row r="947" spans="1:16">
      <c r="A947" s="27" t="s">
        <v>373</v>
      </c>
      <c r="B947" s="31">
        <v>202601</v>
      </c>
      <c r="C947" s="27" t="s">
        <v>59</v>
      </c>
      <c r="D947" s="27" t="s">
        <v>211</v>
      </c>
      <c r="E947" s="27" t="s">
        <v>36</v>
      </c>
      <c r="F947" s="27" t="s">
        <v>257</v>
      </c>
      <c r="G947" s="33">
        <v>226790.39</v>
      </c>
      <c r="H947" s="33">
        <v>226790.39</v>
      </c>
      <c r="I947" s="33">
        <v>5900</v>
      </c>
      <c r="J947" s="33">
        <v>570</v>
      </c>
      <c r="K947" s="33">
        <v>8100</v>
      </c>
      <c r="L947" s="33">
        <v>1</v>
      </c>
      <c r="M947" s="33">
        <v>1</v>
      </c>
      <c r="N947" s="33">
        <v>189687.07</v>
      </c>
      <c r="O947" s="33">
        <v>1261.8</v>
      </c>
      <c r="P947" s="33">
        <v>2400</v>
      </c>
    </row>
    <row r="948" spans="1:16">
      <c r="A948" s="27" t="s">
        <v>373</v>
      </c>
      <c r="B948" s="31">
        <v>202602</v>
      </c>
      <c r="C948" s="27" t="s">
        <v>59</v>
      </c>
      <c r="D948" s="27" t="s">
        <v>211</v>
      </c>
      <c r="E948" s="27" t="s">
        <v>36</v>
      </c>
      <c r="F948" s="27" t="s">
        <v>257</v>
      </c>
      <c r="G948" s="33">
        <v>230468.06</v>
      </c>
      <c r="H948" s="33">
        <v>230468.06</v>
      </c>
      <c r="I948" s="33">
        <v>5803</v>
      </c>
      <c r="J948" s="33">
        <v>385</v>
      </c>
      <c r="K948" s="33">
        <v>8100</v>
      </c>
      <c r="L948" s="33">
        <v>1</v>
      </c>
      <c r="M948" s="33">
        <v>1</v>
      </c>
      <c r="N948" s="33">
        <v>195610.05</v>
      </c>
      <c r="O948" s="33">
        <v>1212.3</v>
      </c>
      <c r="P948" s="33">
        <v>2324</v>
      </c>
    </row>
    <row r="949" spans="1:16">
      <c r="A949" s="27" t="s">
        <v>373</v>
      </c>
      <c r="B949" s="31">
        <v>202603</v>
      </c>
      <c r="C949" s="27" t="s">
        <v>59</v>
      </c>
      <c r="D949" s="27" t="s">
        <v>211</v>
      </c>
      <c r="E949" s="27" t="s">
        <v>36</v>
      </c>
      <c r="F949" s="27" t="s">
        <v>257</v>
      </c>
      <c r="G949" s="33">
        <v>281053.96</v>
      </c>
      <c r="H949" s="33">
        <v>281053.96</v>
      </c>
      <c r="I949" s="33">
        <v>7046</v>
      </c>
      <c r="J949" s="33">
        <v>550</v>
      </c>
      <c r="K949" s="33">
        <v>8100</v>
      </c>
      <c r="L949" s="33">
        <v>1</v>
      </c>
      <c r="M949" s="33">
        <v>1</v>
      </c>
      <c r="N949" s="33">
        <v>244006.56</v>
      </c>
      <c r="O949" s="33">
        <v>1605.8</v>
      </c>
      <c r="P949" s="33">
        <v>2862</v>
      </c>
    </row>
    <row r="950" spans="1:16">
      <c r="A950" s="27" t="s">
        <v>373</v>
      </c>
      <c r="B950" s="31">
        <v>202604</v>
      </c>
      <c r="C950" s="27" t="s">
        <v>59</v>
      </c>
      <c r="D950" s="27" t="s">
        <v>211</v>
      </c>
      <c r="E950" s="27" t="s">
        <v>36</v>
      </c>
      <c r="F950" s="27" t="s">
        <v>257</v>
      </c>
      <c r="G950" s="33">
        <v>320475.81</v>
      </c>
      <c r="H950" s="33">
        <v>320475.81</v>
      </c>
      <c r="I950" s="33">
        <v>8621</v>
      </c>
      <c r="J950" s="33">
        <v>674</v>
      </c>
      <c r="K950" s="33">
        <v>8100</v>
      </c>
      <c r="L950" s="33">
        <v>1</v>
      </c>
      <c r="M950" s="33">
        <v>1</v>
      </c>
      <c r="N950" s="33">
        <v>287403.24</v>
      </c>
      <c r="O950" s="33">
        <v>1873.3</v>
      </c>
      <c r="P950" s="33">
        <v>3424</v>
      </c>
    </row>
    <row r="951" spans="1:16">
      <c r="A951" s="27" t="s">
        <v>373</v>
      </c>
      <c r="B951" s="31">
        <v>202605</v>
      </c>
      <c r="C951" s="27" t="s">
        <v>59</v>
      </c>
      <c r="D951" s="27" t="s">
        <v>211</v>
      </c>
      <c r="E951" s="27" t="s">
        <v>36</v>
      </c>
      <c r="F951" s="27" t="s">
        <v>257</v>
      </c>
      <c r="G951" s="33">
        <v>375152.45</v>
      </c>
      <c r="H951" s="33">
        <v>375152.45</v>
      </c>
      <c r="I951" s="33">
        <v>9081</v>
      </c>
      <c r="J951" s="33">
        <v>648</v>
      </c>
      <c r="K951" s="33">
        <v>8100</v>
      </c>
      <c r="L951" s="33">
        <v>1</v>
      </c>
      <c r="M951" s="33">
        <v>1</v>
      </c>
      <c r="N951" s="33">
        <v>315067.89</v>
      </c>
      <c r="O951" s="33">
        <v>1932.4</v>
      </c>
      <c r="P951" s="33">
        <v>3889</v>
      </c>
    </row>
    <row r="952" spans="1:16">
      <c r="A952" s="27" t="s">
        <v>373</v>
      </c>
      <c r="B952" s="31">
        <v>202606</v>
      </c>
      <c r="C952" s="27" t="s">
        <v>59</v>
      </c>
      <c r="D952" s="27" t="s">
        <v>211</v>
      </c>
      <c r="E952" s="27" t="s">
        <v>36</v>
      </c>
      <c r="F952" s="27" t="s">
        <v>257</v>
      </c>
      <c r="G952" s="33">
        <v>381496.32</v>
      </c>
      <c r="H952" s="33">
        <v>381496.32</v>
      </c>
      <c r="I952" s="33">
        <v>9824</v>
      </c>
      <c r="J952" s="33">
        <v>826</v>
      </c>
      <c r="K952" s="33">
        <v>8100</v>
      </c>
      <c r="L952" s="33">
        <v>1</v>
      </c>
      <c r="M952" s="33">
        <v>1</v>
      </c>
      <c r="N952" s="33">
        <v>308087.59</v>
      </c>
      <c r="O952" s="33">
        <v>2222.3</v>
      </c>
      <c r="P952" s="33">
        <v>3992</v>
      </c>
    </row>
    <row r="953" spans="1:16">
      <c r="A953" s="27" t="s">
        <v>373</v>
      </c>
      <c r="B953" s="31">
        <v>202607</v>
      </c>
      <c r="C953" s="27" t="s">
        <v>59</v>
      </c>
      <c r="D953" s="27" t="s">
        <v>211</v>
      </c>
      <c r="E953" s="27" t="s">
        <v>36</v>
      </c>
      <c r="F953" s="27" t="s">
        <v>257</v>
      </c>
      <c r="G953" s="33">
        <v>301619.59</v>
      </c>
      <c r="H953" s="33">
        <v>301619.59</v>
      </c>
      <c r="I953" s="33">
        <v>7826</v>
      </c>
      <c r="J953" s="33">
        <v>562</v>
      </c>
      <c r="K953" s="33">
        <v>8100</v>
      </c>
      <c r="L953" s="33">
        <v>1</v>
      </c>
      <c r="M953" s="33">
        <v>1</v>
      </c>
      <c r="N953" s="33">
        <v>274176.84</v>
      </c>
      <c r="O953" s="33">
        <v>1682.7</v>
      </c>
      <c r="P953" s="33">
        <v>3161</v>
      </c>
    </row>
    <row r="954" spans="1:16">
      <c r="A954" s="27" t="s">
        <v>375</v>
      </c>
      <c r="B954" s="31">
        <v>202408</v>
      </c>
      <c r="C954" s="27" t="s">
        <v>59</v>
      </c>
      <c r="D954" s="27" t="s">
        <v>211</v>
      </c>
      <c r="E954" s="27" t="s">
        <v>36</v>
      </c>
      <c r="F954" s="27" t="s">
        <v>257</v>
      </c>
      <c r="G954" s="33">
        <v>319136.63</v>
      </c>
      <c r="H954" s="33">
        <v>319136.63</v>
      </c>
      <c r="I954" s="33">
        <v>8584</v>
      </c>
      <c r="J954" s="33">
        <v>669</v>
      </c>
      <c r="K954" s="33">
        <v>9800</v>
      </c>
      <c r="L954" s="33">
        <v>1</v>
      </c>
      <c r="M954" s="33">
        <v>1</v>
      </c>
      <c r="N954" s="33">
        <v>328213.87</v>
      </c>
      <c r="O954" s="33">
        <v>1733.5</v>
      </c>
      <c r="P954" s="33">
        <v>3420</v>
      </c>
    </row>
    <row r="955" spans="1:16">
      <c r="A955" s="27" t="s">
        <v>375</v>
      </c>
      <c r="B955" s="31">
        <v>202409</v>
      </c>
      <c r="C955" s="27" t="s">
        <v>59</v>
      </c>
      <c r="D955" s="27" t="s">
        <v>211</v>
      </c>
      <c r="E955" s="27" t="s">
        <v>36</v>
      </c>
      <c r="F955" s="27" t="s">
        <v>257</v>
      </c>
      <c r="G955" s="33">
        <v>314891.59</v>
      </c>
      <c r="H955" s="33">
        <v>314891.59</v>
      </c>
      <c r="I955" s="33">
        <v>7935</v>
      </c>
      <c r="J955" s="33">
        <v>674</v>
      </c>
      <c r="K955" s="33">
        <v>9800</v>
      </c>
      <c r="L955" s="33">
        <v>1</v>
      </c>
      <c r="M955" s="33">
        <v>1</v>
      </c>
      <c r="N955" s="33">
        <v>315873.31</v>
      </c>
      <c r="O955" s="33">
        <v>1682.7</v>
      </c>
      <c r="P955" s="33">
        <v>3263</v>
      </c>
    </row>
    <row r="956" spans="1:16">
      <c r="A956" s="27" t="s">
        <v>375</v>
      </c>
      <c r="B956" s="31">
        <v>202410</v>
      </c>
      <c r="C956" s="27" t="s">
        <v>59</v>
      </c>
      <c r="D956" s="27" t="s">
        <v>211</v>
      </c>
      <c r="E956" s="27" t="s">
        <v>36</v>
      </c>
      <c r="F956" s="27" t="s">
        <v>257</v>
      </c>
      <c r="G956" s="33">
        <v>368222.68</v>
      </c>
      <c r="H956" s="33">
        <v>368222.68</v>
      </c>
      <c r="I956" s="33">
        <v>9508</v>
      </c>
      <c r="J956" s="33">
        <v>750</v>
      </c>
      <c r="K956" s="33">
        <v>9800</v>
      </c>
      <c r="L956" s="33">
        <v>1</v>
      </c>
      <c r="M956" s="33">
        <v>1</v>
      </c>
      <c r="N956" s="33">
        <v>347277.41</v>
      </c>
      <c r="O956" s="33">
        <v>2151.6</v>
      </c>
      <c r="P956" s="33">
        <v>3857</v>
      </c>
    </row>
    <row r="957" spans="1:16">
      <c r="A957" s="27" t="s">
        <v>375</v>
      </c>
      <c r="B957" s="31">
        <v>202411</v>
      </c>
      <c r="C957" s="27" t="s">
        <v>59</v>
      </c>
      <c r="D957" s="27" t="s">
        <v>211</v>
      </c>
      <c r="E957" s="27" t="s">
        <v>36</v>
      </c>
      <c r="F957" s="27" t="s">
        <v>257</v>
      </c>
      <c r="G957" s="33">
        <v>427544.3</v>
      </c>
      <c r="H957" s="33">
        <v>427544.3</v>
      </c>
      <c r="I957" s="33">
        <v>11194</v>
      </c>
      <c r="J957" s="33">
        <v>899</v>
      </c>
      <c r="K957" s="33">
        <v>9800</v>
      </c>
      <c r="L957" s="33">
        <v>1</v>
      </c>
      <c r="M957" s="33">
        <v>1</v>
      </c>
      <c r="N957" s="33">
        <v>419483.83</v>
      </c>
      <c r="O957" s="33">
        <v>2396.6</v>
      </c>
      <c r="P957" s="33">
        <v>4467</v>
      </c>
    </row>
    <row r="958" spans="1:16">
      <c r="A958" s="27" t="s">
        <v>375</v>
      </c>
      <c r="B958" s="31">
        <v>202412</v>
      </c>
      <c r="C958" s="27" t="s">
        <v>59</v>
      </c>
      <c r="D958" s="27" t="s">
        <v>211</v>
      </c>
      <c r="E958" s="27" t="s">
        <v>36</v>
      </c>
      <c r="F958" s="27" t="s">
        <v>257</v>
      </c>
      <c r="G958" s="33">
        <v>493102.21</v>
      </c>
      <c r="H958" s="33">
        <v>493102.21</v>
      </c>
      <c r="I958" s="33">
        <v>12752</v>
      </c>
      <c r="J958" s="33">
        <v>1129</v>
      </c>
      <c r="K958" s="33">
        <v>9800</v>
      </c>
      <c r="L958" s="33">
        <v>1</v>
      </c>
      <c r="M958" s="33">
        <v>1</v>
      </c>
      <c r="N958" s="33">
        <v>481987.87</v>
      </c>
      <c r="O958" s="33">
        <v>2860.2</v>
      </c>
      <c r="P958" s="33">
        <v>5175</v>
      </c>
    </row>
    <row r="959" spans="1:16">
      <c r="A959" s="27" t="s">
        <v>375</v>
      </c>
      <c r="B959" s="31">
        <v>202501</v>
      </c>
      <c r="C959" s="27" t="s">
        <v>59</v>
      </c>
      <c r="D959" s="27" t="s">
        <v>211</v>
      </c>
      <c r="E959" s="27" t="s">
        <v>36</v>
      </c>
      <c r="F959" s="27" t="s">
        <v>257</v>
      </c>
      <c r="G959" s="33">
        <v>238069.75</v>
      </c>
      <c r="H959" s="33">
        <v>238069.75</v>
      </c>
      <c r="I959" s="33">
        <v>5686</v>
      </c>
      <c r="J959" s="33">
        <v>411</v>
      </c>
      <c r="K959" s="33">
        <v>9800</v>
      </c>
      <c r="L959" s="33">
        <v>1</v>
      </c>
      <c r="M959" s="33">
        <v>1</v>
      </c>
      <c r="N959" s="33">
        <v>245207.92</v>
      </c>
      <c r="O959" s="33">
        <v>1218.3</v>
      </c>
      <c r="P959" s="33">
        <v>2488</v>
      </c>
    </row>
    <row r="960" spans="1:16">
      <c r="A960" s="27" t="s">
        <v>375</v>
      </c>
      <c r="B960" s="31">
        <v>202502</v>
      </c>
      <c r="C960" s="27" t="s">
        <v>59</v>
      </c>
      <c r="D960" s="27" t="s">
        <v>211</v>
      </c>
      <c r="E960" s="27" t="s">
        <v>36</v>
      </c>
      <c r="F960" s="27" t="s">
        <v>257</v>
      </c>
      <c r="G960" s="33">
        <v>266169.71</v>
      </c>
      <c r="H960" s="33">
        <v>266169.71</v>
      </c>
      <c r="I960" s="33">
        <v>6374</v>
      </c>
      <c r="J960" s="33">
        <v>394</v>
      </c>
      <c r="K960" s="33">
        <v>9800</v>
      </c>
      <c r="L960" s="33">
        <v>1</v>
      </c>
      <c r="M960" s="33">
        <v>1</v>
      </c>
      <c r="N960" s="33">
        <v>252864.54</v>
      </c>
      <c r="O960" s="33">
        <v>1525</v>
      </c>
      <c r="P960" s="33">
        <v>2670</v>
      </c>
    </row>
    <row r="961" spans="1:16">
      <c r="A961" s="27" t="s">
        <v>375</v>
      </c>
      <c r="B961" s="31">
        <v>202503</v>
      </c>
      <c r="C961" s="27" t="s">
        <v>59</v>
      </c>
      <c r="D961" s="27" t="s">
        <v>211</v>
      </c>
      <c r="E961" s="27" t="s">
        <v>36</v>
      </c>
      <c r="F961" s="27" t="s">
        <v>257</v>
      </c>
      <c r="G961" s="33">
        <v>318117.18</v>
      </c>
      <c r="H961" s="33">
        <v>318117.18</v>
      </c>
      <c r="I961" s="33">
        <v>8217</v>
      </c>
      <c r="J961" s="33">
        <v>543</v>
      </c>
      <c r="K961" s="33">
        <v>9800</v>
      </c>
      <c r="L961" s="33">
        <v>1</v>
      </c>
      <c r="M961" s="33">
        <v>1</v>
      </c>
      <c r="N961" s="33">
        <v>315426.57</v>
      </c>
      <c r="O961" s="33">
        <v>1662.7</v>
      </c>
      <c r="P961" s="33">
        <v>3420</v>
      </c>
    </row>
    <row r="962" spans="1:16">
      <c r="A962" s="27" t="s">
        <v>375</v>
      </c>
      <c r="B962" s="31">
        <v>202504</v>
      </c>
      <c r="C962" s="27" t="s">
        <v>59</v>
      </c>
      <c r="D962" s="27" t="s">
        <v>211</v>
      </c>
      <c r="E962" s="27" t="s">
        <v>36</v>
      </c>
      <c r="F962" s="27" t="s">
        <v>257</v>
      </c>
      <c r="G962" s="33">
        <v>366553.81</v>
      </c>
      <c r="H962" s="33">
        <v>366553.81</v>
      </c>
      <c r="I962" s="33">
        <v>9065</v>
      </c>
      <c r="J962" s="33">
        <v>690</v>
      </c>
      <c r="K962" s="33">
        <v>9800</v>
      </c>
      <c r="L962" s="33">
        <v>1</v>
      </c>
      <c r="M962" s="33">
        <v>1</v>
      </c>
      <c r="N962" s="33">
        <v>371525.33</v>
      </c>
      <c r="O962" s="33">
        <v>2087.7</v>
      </c>
      <c r="P962" s="33">
        <v>3729</v>
      </c>
    </row>
    <row r="963" spans="1:16">
      <c r="A963" s="27" t="s">
        <v>375</v>
      </c>
      <c r="B963" s="31">
        <v>202505</v>
      </c>
      <c r="C963" s="27" t="s">
        <v>59</v>
      </c>
      <c r="D963" s="27" t="s">
        <v>211</v>
      </c>
      <c r="E963" s="27" t="s">
        <v>36</v>
      </c>
      <c r="F963" s="27" t="s">
        <v>257</v>
      </c>
      <c r="G963" s="33">
        <v>432438.91</v>
      </c>
      <c r="H963" s="33">
        <v>432438.91</v>
      </c>
      <c r="I963" s="33">
        <v>10165</v>
      </c>
      <c r="J963" s="33">
        <v>719</v>
      </c>
      <c r="K963" s="33">
        <v>9800</v>
      </c>
      <c r="L963" s="33">
        <v>1</v>
      </c>
      <c r="M963" s="33">
        <v>1</v>
      </c>
      <c r="N963" s="33">
        <v>407287.34</v>
      </c>
      <c r="O963" s="33">
        <v>2274.4</v>
      </c>
      <c r="P963" s="33">
        <v>4224</v>
      </c>
    </row>
    <row r="964" spans="1:16">
      <c r="A964" s="27" t="s">
        <v>375</v>
      </c>
      <c r="B964" s="31">
        <v>202506</v>
      </c>
      <c r="C964" s="27" t="s">
        <v>59</v>
      </c>
      <c r="D964" s="27" t="s">
        <v>211</v>
      </c>
      <c r="E964" s="27" t="s">
        <v>36</v>
      </c>
      <c r="F964" s="27" t="s">
        <v>257</v>
      </c>
      <c r="G964" s="33">
        <v>432923.18</v>
      </c>
      <c r="H964" s="33">
        <v>432923.18</v>
      </c>
      <c r="I964" s="33">
        <v>11736</v>
      </c>
      <c r="J964" s="33">
        <v>1036</v>
      </c>
      <c r="K964" s="33">
        <v>9800</v>
      </c>
      <c r="L964" s="33">
        <v>1</v>
      </c>
      <c r="M964" s="33">
        <v>1</v>
      </c>
      <c r="N964" s="33">
        <v>398263.92</v>
      </c>
      <c r="O964" s="33">
        <v>2385.1</v>
      </c>
      <c r="P964" s="33">
        <v>4602</v>
      </c>
    </row>
    <row r="965" spans="1:16">
      <c r="A965" s="27" t="s">
        <v>375</v>
      </c>
      <c r="B965" s="31">
        <v>202507</v>
      </c>
      <c r="C965" s="27" t="s">
        <v>59</v>
      </c>
      <c r="D965" s="27" t="s">
        <v>211</v>
      </c>
      <c r="E965" s="27" t="s">
        <v>36</v>
      </c>
      <c r="F965" s="27" t="s">
        <v>257</v>
      </c>
      <c r="G965" s="33">
        <v>384588.88</v>
      </c>
      <c r="H965" s="33">
        <v>384588.88</v>
      </c>
      <c r="I965" s="33">
        <v>9587</v>
      </c>
      <c r="J965" s="33">
        <v>735</v>
      </c>
      <c r="K965" s="33">
        <v>9800</v>
      </c>
      <c r="L965" s="33">
        <v>1</v>
      </c>
      <c r="M965" s="33">
        <v>1</v>
      </c>
      <c r="N965" s="33">
        <v>354427.59</v>
      </c>
      <c r="O965" s="33">
        <v>1878.9</v>
      </c>
      <c r="P965" s="33">
        <v>3770</v>
      </c>
    </row>
    <row r="966" spans="1:16">
      <c r="A966" s="27" t="s">
        <v>375</v>
      </c>
      <c r="B966" s="31">
        <v>202508</v>
      </c>
      <c r="C966" s="27" t="s">
        <v>59</v>
      </c>
      <c r="D966" s="27" t="s">
        <v>211</v>
      </c>
      <c r="E966" s="27" t="s">
        <v>36</v>
      </c>
      <c r="F966" s="27" t="s">
        <v>257</v>
      </c>
      <c r="G966" s="33">
        <v>348355.32</v>
      </c>
      <c r="H966" s="33">
        <v>348355.32</v>
      </c>
      <c r="I966" s="33">
        <v>9027</v>
      </c>
      <c r="J966" s="33">
        <v>591</v>
      </c>
      <c r="K966" s="33">
        <v>9800</v>
      </c>
      <c r="L966" s="33">
        <v>1</v>
      </c>
      <c r="M966" s="33">
        <v>1</v>
      </c>
      <c r="N966" s="33">
        <v>341670.64</v>
      </c>
      <c r="O966" s="33">
        <v>1957.5</v>
      </c>
      <c r="P966" s="33">
        <v>3743</v>
      </c>
    </row>
    <row r="967" spans="1:16">
      <c r="A967" s="27" t="s">
        <v>375</v>
      </c>
      <c r="B967" s="31">
        <v>202509</v>
      </c>
      <c r="C967" s="27" t="s">
        <v>59</v>
      </c>
      <c r="D967" s="27" t="s">
        <v>211</v>
      </c>
      <c r="E967" s="27" t="s">
        <v>36</v>
      </c>
      <c r="F967" s="27" t="s">
        <v>257</v>
      </c>
      <c r="G967" s="33">
        <v>326890.15</v>
      </c>
      <c r="H967" s="33">
        <v>326890.15</v>
      </c>
      <c r="I967" s="33">
        <v>8328</v>
      </c>
      <c r="J967" s="33">
        <v>651</v>
      </c>
      <c r="K967" s="33">
        <v>9800</v>
      </c>
      <c r="L967" s="33">
        <v>1</v>
      </c>
      <c r="M967" s="33">
        <v>1</v>
      </c>
      <c r="N967" s="33">
        <v>328824.12</v>
      </c>
      <c r="O967" s="33">
        <v>1730.6</v>
      </c>
      <c r="P967" s="33">
        <v>3268</v>
      </c>
    </row>
    <row r="968" spans="1:16">
      <c r="A968" s="27" t="s">
        <v>375</v>
      </c>
      <c r="B968" s="31">
        <v>202510</v>
      </c>
      <c r="C968" s="27" t="s">
        <v>59</v>
      </c>
      <c r="D968" s="27" t="s">
        <v>211</v>
      </c>
      <c r="E968" s="27" t="s">
        <v>36</v>
      </c>
      <c r="F968" s="27" t="s">
        <v>257</v>
      </c>
      <c r="G968" s="33">
        <v>392013.87</v>
      </c>
      <c r="H968" s="33">
        <v>392013.87</v>
      </c>
      <c r="I968" s="33">
        <v>9622</v>
      </c>
      <c r="J968" s="33">
        <v>701</v>
      </c>
      <c r="K968" s="33">
        <v>9800</v>
      </c>
      <c r="L968" s="33">
        <v>1</v>
      </c>
      <c r="M968" s="33">
        <v>1</v>
      </c>
      <c r="N968" s="33">
        <v>361515.78</v>
      </c>
      <c r="O968" s="33">
        <v>2515.3</v>
      </c>
      <c r="P968" s="33">
        <v>3869</v>
      </c>
    </row>
    <row r="969" spans="1:16">
      <c r="A969" s="27" t="s">
        <v>375</v>
      </c>
      <c r="B969" s="31">
        <v>202511</v>
      </c>
      <c r="C969" s="27" t="s">
        <v>59</v>
      </c>
      <c r="D969" s="27" t="s">
        <v>211</v>
      </c>
      <c r="E969" s="27" t="s">
        <v>36</v>
      </c>
      <c r="F969" s="27" t="s">
        <v>257</v>
      </c>
      <c r="G969" s="33">
        <v>418407.04</v>
      </c>
      <c r="H969" s="33">
        <v>418407.04</v>
      </c>
      <c r="I969" s="33">
        <v>10873</v>
      </c>
      <c r="J969" s="33">
        <v>801</v>
      </c>
      <c r="K969" s="33">
        <v>9800</v>
      </c>
      <c r="L969" s="33">
        <v>1</v>
      </c>
      <c r="M969" s="33">
        <v>1</v>
      </c>
      <c r="N969" s="33">
        <v>436682.66</v>
      </c>
      <c r="O969" s="33">
        <v>2365.6</v>
      </c>
      <c r="P969" s="33">
        <v>4403</v>
      </c>
    </row>
    <row r="970" spans="1:16">
      <c r="A970" s="27" t="s">
        <v>375</v>
      </c>
      <c r="B970" s="31">
        <v>202512</v>
      </c>
      <c r="C970" s="27" t="s">
        <v>59</v>
      </c>
      <c r="D970" s="27" t="s">
        <v>211</v>
      </c>
      <c r="E970" s="27" t="s">
        <v>36</v>
      </c>
      <c r="F970" s="27" t="s">
        <v>257</v>
      </c>
      <c r="G970" s="33">
        <v>453807.09</v>
      </c>
      <c r="H970" s="33">
        <v>453807.09</v>
      </c>
      <c r="I970" s="33">
        <v>11508</v>
      </c>
      <c r="J970" s="33">
        <v>770</v>
      </c>
      <c r="K970" s="33">
        <v>9800</v>
      </c>
      <c r="L970" s="33">
        <v>1</v>
      </c>
      <c r="M970" s="33">
        <v>1</v>
      </c>
      <c r="N970" s="33">
        <v>501749.37</v>
      </c>
      <c r="O970" s="33">
        <v>2511.1</v>
      </c>
      <c r="P970" s="33">
        <v>4715</v>
      </c>
    </row>
    <row r="971" spans="1:16">
      <c r="A971" s="27" t="s">
        <v>375</v>
      </c>
      <c r="B971" s="31">
        <v>202601</v>
      </c>
      <c r="C971" s="27" t="s">
        <v>59</v>
      </c>
      <c r="D971" s="27" t="s">
        <v>211</v>
      </c>
      <c r="E971" s="27" t="s">
        <v>36</v>
      </c>
      <c r="F971" s="27" t="s">
        <v>257</v>
      </c>
      <c r="G971" s="33">
        <v>272637.29</v>
      </c>
      <c r="H971" s="33">
        <v>272637.29</v>
      </c>
      <c r="I971" s="33">
        <v>7322</v>
      </c>
      <c r="J971" s="33">
        <v>505</v>
      </c>
      <c r="K971" s="33">
        <v>9800</v>
      </c>
      <c r="L971" s="33">
        <v>1</v>
      </c>
      <c r="M971" s="33">
        <v>1</v>
      </c>
      <c r="N971" s="33">
        <v>255261.44</v>
      </c>
      <c r="O971" s="33">
        <v>1618.8</v>
      </c>
      <c r="P971" s="33">
        <v>2893</v>
      </c>
    </row>
    <row r="972" spans="1:16">
      <c r="A972" s="27" t="s">
        <v>375</v>
      </c>
      <c r="B972" s="31">
        <v>202602</v>
      </c>
      <c r="C972" s="27" t="s">
        <v>59</v>
      </c>
      <c r="D972" s="27" t="s">
        <v>211</v>
      </c>
      <c r="E972" s="27" t="s">
        <v>36</v>
      </c>
      <c r="F972" s="27" t="s">
        <v>257</v>
      </c>
      <c r="G972" s="33">
        <v>268438.73</v>
      </c>
      <c r="H972" s="33">
        <v>268438.73</v>
      </c>
      <c r="I972" s="33">
        <v>7189</v>
      </c>
      <c r="J972" s="33">
        <v>592</v>
      </c>
      <c r="K972" s="33">
        <v>9800</v>
      </c>
      <c r="L972" s="33">
        <v>1</v>
      </c>
      <c r="M972" s="33">
        <v>1</v>
      </c>
      <c r="N972" s="33">
        <v>263231.99</v>
      </c>
      <c r="O972" s="33">
        <v>1585.6</v>
      </c>
      <c r="P972" s="33">
        <v>2809</v>
      </c>
    </row>
    <row r="973" spans="1:16">
      <c r="A973" s="27" t="s">
        <v>375</v>
      </c>
      <c r="B973" s="31">
        <v>202603</v>
      </c>
      <c r="C973" s="27" t="s">
        <v>59</v>
      </c>
      <c r="D973" s="27" t="s">
        <v>211</v>
      </c>
      <c r="E973" s="27" t="s">
        <v>36</v>
      </c>
      <c r="F973" s="27" t="s">
        <v>257</v>
      </c>
      <c r="G973" s="33">
        <v>338009.63</v>
      </c>
      <c r="H973" s="33">
        <v>338009.63</v>
      </c>
      <c r="I973" s="33">
        <v>8457</v>
      </c>
      <c r="J973" s="33">
        <v>585</v>
      </c>
      <c r="K973" s="33">
        <v>9800</v>
      </c>
      <c r="L973" s="33">
        <v>1</v>
      </c>
      <c r="M973" s="33">
        <v>1</v>
      </c>
      <c r="N973" s="33">
        <v>328359.06</v>
      </c>
      <c r="O973" s="33">
        <v>1887.8</v>
      </c>
      <c r="P973" s="33">
        <v>3511</v>
      </c>
    </row>
    <row r="974" spans="1:16">
      <c r="A974" s="27" t="s">
        <v>375</v>
      </c>
      <c r="B974" s="31">
        <v>202604</v>
      </c>
      <c r="C974" s="27" t="s">
        <v>59</v>
      </c>
      <c r="D974" s="27" t="s">
        <v>211</v>
      </c>
      <c r="E974" s="27" t="s">
        <v>36</v>
      </c>
      <c r="F974" s="27" t="s">
        <v>257</v>
      </c>
      <c r="G974" s="33">
        <v>387399.16</v>
      </c>
      <c r="H974" s="33">
        <v>387399.16</v>
      </c>
      <c r="I974" s="33">
        <v>10096</v>
      </c>
      <c r="J974" s="33">
        <v>755</v>
      </c>
      <c r="K974" s="33">
        <v>9800</v>
      </c>
      <c r="L974" s="33">
        <v>1</v>
      </c>
      <c r="M974" s="33">
        <v>1</v>
      </c>
      <c r="N974" s="33">
        <v>386757.87</v>
      </c>
      <c r="O974" s="33">
        <v>2001</v>
      </c>
      <c r="P974" s="33">
        <v>4195</v>
      </c>
    </row>
    <row r="975" spans="1:16">
      <c r="A975" s="27" t="s">
        <v>375</v>
      </c>
      <c r="B975" s="31">
        <v>202605</v>
      </c>
      <c r="C975" s="27" t="s">
        <v>59</v>
      </c>
      <c r="D975" s="27" t="s">
        <v>211</v>
      </c>
      <c r="E975" s="27" t="s">
        <v>36</v>
      </c>
      <c r="F975" s="27" t="s">
        <v>257</v>
      </c>
      <c r="G975" s="33">
        <v>482787.71</v>
      </c>
      <c r="H975" s="33">
        <v>482787.71</v>
      </c>
      <c r="I975" s="33">
        <v>11587</v>
      </c>
      <c r="J975" s="33">
        <v>1048</v>
      </c>
      <c r="K975" s="33">
        <v>9800</v>
      </c>
      <c r="L975" s="33">
        <v>1</v>
      </c>
      <c r="M975" s="33">
        <v>1</v>
      </c>
      <c r="N975" s="33">
        <v>423986.12</v>
      </c>
      <c r="O975" s="33">
        <v>2761.1</v>
      </c>
      <c r="P975" s="33">
        <v>4830</v>
      </c>
    </row>
    <row r="976" spans="1:16">
      <c r="A976" s="27" t="s">
        <v>375</v>
      </c>
      <c r="B976" s="31">
        <v>202606</v>
      </c>
      <c r="C976" s="27" t="s">
        <v>59</v>
      </c>
      <c r="D976" s="27" t="s">
        <v>211</v>
      </c>
      <c r="E976" s="27" t="s">
        <v>36</v>
      </c>
      <c r="F976" s="27" t="s">
        <v>257</v>
      </c>
      <c r="G976" s="33">
        <v>423287.64</v>
      </c>
      <c r="H976" s="33">
        <v>423287.64</v>
      </c>
      <c r="I976" s="33">
        <v>10669</v>
      </c>
      <c r="J976" s="33">
        <v>889</v>
      </c>
      <c r="K976" s="33">
        <v>9800</v>
      </c>
      <c r="L976" s="33">
        <v>1</v>
      </c>
      <c r="M976" s="33">
        <v>1</v>
      </c>
      <c r="N976" s="33">
        <v>414592.74</v>
      </c>
      <c r="O976" s="33">
        <v>2534.7</v>
      </c>
      <c r="P976" s="33">
        <v>4309</v>
      </c>
    </row>
    <row r="977" spans="1:16">
      <c r="A977" s="27" t="s">
        <v>375</v>
      </c>
      <c r="B977" s="31">
        <v>202607</v>
      </c>
      <c r="C977" s="27" t="s">
        <v>59</v>
      </c>
      <c r="D977" s="27" t="s">
        <v>211</v>
      </c>
      <c r="E977" s="27" t="s">
        <v>36</v>
      </c>
      <c r="F977" s="27" t="s">
        <v>257</v>
      </c>
      <c r="G977" s="33">
        <v>345269.77</v>
      </c>
      <c r="H977" s="33">
        <v>345269.77</v>
      </c>
      <c r="I977" s="33">
        <v>9271</v>
      </c>
      <c r="J977" s="33">
        <v>749</v>
      </c>
      <c r="K977" s="33">
        <v>9800</v>
      </c>
      <c r="L977" s="33">
        <v>1</v>
      </c>
      <c r="M977" s="33">
        <v>1</v>
      </c>
      <c r="N977" s="33">
        <v>368959.13</v>
      </c>
      <c r="O977" s="33">
        <v>2195.7</v>
      </c>
      <c r="P977" s="33">
        <v>3772</v>
      </c>
    </row>
    <row r="978" spans="1:16">
      <c r="A978" s="27" t="s">
        <v>377</v>
      </c>
      <c r="B978" s="31">
        <v>202408</v>
      </c>
      <c r="C978" s="27" t="s">
        <v>59</v>
      </c>
      <c r="D978" s="27" t="s">
        <v>211</v>
      </c>
      <c r="E978" s="27" t="s">
        <v>36</v>
      </c>
      <c r="F978" s="27" t="s">
        <v>289</v>
      </c>
      <c r="G978" s="33">
        <v>1120248.38</v>
      </c>
      <c r="H978" s="33">
        <v>1120248.38</v>
      </c>
      <c r="I978" s="33">
        <v>21491</v>
      </c>
      <c r="J978" s="33">
        <v>2033</v>
      </c>
      <c r="K978" s="33">
        <v>25000</v>
      </c>
      <c r="L978" s="33">
        <v>1</v>
      </c>
      <c r="M978" s="33">
        <v>1</v>
      </c>
      <c r="N978" s="33">
        <v>1038292.2</v>
      </c>
      <c r="O978" s="33">
        <v>5304.5</v>
      </c>
      <c r="P978" s="33">
        <v>8782</v>
      </c>
    </row>
    <row r="979" spans="1:16">
      <c r="A979" s="27" t="s">
        <v>377</v>
      </c>
      <c r="B979" s="31">
        <v>202409</v>
      </c>
      <c r="C979" s="27" t="s">
        <v>59</v>
      </c>
      <c r="D979" s="27" t="s">
        <v>211</v>
      </c>
      <c r="E979" s="27" t="s">
        <v>36</v>
      </c>
      <c r="F979" s="27" t="s">
        <v>289</v>
      </c>
      <c r="G979" s="33">
        <v>996112.98</v>
      </c>
      <c r="H979" s="33">
        <v>996112.98</v>
      </c>
      <c r="I979" s="33">
        <v>18218</v>
      </c>
      <c r="J979" s="33">
        <v>1687</v>
      </c>
      <c r="K979" s="33">
        <v>25000</v>
      </c>
      <c r="L979" s="33">
        <v>1</v>
      </c>
      <c r="M979" s="33">
        <v>1</v>
      </c>
      <c r="N979" s="33">
        <v>999253.3100000001</v>
      </c>
      <c r="O979" s="33">
        <v>4878.3</v>
      </c>
      <c r="P979" s="33">
        <v>7785</v>
      </c>
    </row>
    <row r="980" spans="1:16">
      <c r="A980" s="27" t="s">
        <v>377</v>
      </c>
      <c r="B980" s="31">
        <v>202410</v>
      </c>
      <c r="C980" s="27" t="s">
        <v>59</v>
      </c>
      <c r="D980" s="27" t="s">
        <v>211</v>
      </c>
      <c r="E980" s="27" t="s">
        <v>36</v>
      </c>
      <c r="F980" s="27" t="s">
        <v>289</v>
      </c>
      <c r="G980" s="33">
        <v>1020612.36</v>
      </c>
      <c r="H980" s="33">
        <v>1020612.36</v>
      </c>
      <c r="I980" s="33">
        <v>18040</v>
      </c>
      <c r="J980" s="33">
        <v>1766</v>
      </c>
      <c r="K980" s="33">
        <v>25000</v>
      </c>
      <c r="L980" s="33">
        <v>1</v>
      </c>
      <c r="M980" s="33">
        <v>1</v>
      </c>
      <c r="N980" s="33">
        <v>1098598.99</v>
      </c>
      <c r="O980" s="33">
        <v>4949.9</v>
      </c>
      <c r="P980" s="33">
        <v>7842</v>
      </c>
    </row>
    <row r="981" spans="1:16">
      <c r="A981" s="27" t="s">
        <v>377</v>
      </c>
      <c r="B981" s="31">
        <v>202411</v>
      </c>
      <c r="C981" s="27" t="s">
        <v>59</v>
      </c>
      <c r="D981" s="27" t="s">
        <v>211</v>
      </c>
      <c r="E981" s="27" t="s">
        <v>36</v>
      </c>
      <c r="F981" s="27" t="s">
        <v>289</v>
      </c>
      <c r="G981" s="33">
        <v>1150015.09</v>
      </c>
      <c r="H981" s="33">
        <v>1150015.09</v>
      </c>
      <c r="I981" s="33">
        <v>24122</v>
      </c>
      <c r="J981" s="33">
        <v>2284</v>
      </c>
      <c r="K981" s="33">
        <v>25000</v>
      </c>
      <c r="L981" s="33">
        <v>1</v>
      </c>
      <c r="M981" s="33">
        <v>1</v>
      </c>
      <c r="N981" s="33">
        <v>1327021.27</v>
      </c>
      <c r="O981" s="33">
        <v>5062.9</v>
      </c>
      <c r="P981" s="33">
        <v>9732</v>
      </c>
    </row>
    <row r="982" spans="1:16">
      <c r="A982" s="27" t="s">
        <v>377</v>
      </c>
      <c r="B982" s="31">
        <v>202412</v>
      </c>
      <c r="C982" s="27" t="s">
        <v>59</v>
      </c>
      <c r="D982" s="27" t="s">
        <v>211</v>
      </c>
      <c r="E982" s="27" t="s">
        <v>36</v>
      </c>
      <c r="F982" s="27" t="s">
        <v>289</v>
      </c>
      <c r="G982" s="33">
        <v>1405624.51</v>
      </c>
      <c r="H982" s="33">
        <v>1405624.51</v>
      </c>
      <c r="I982" s="33">
        <v>22844</v>
      </c>
      <c r="J982" s="33">
        <v>1802</v>
      </c>
      <c r="K982" s="33">
        <v>25000</v>
      </c>
      <c r="L982" s="33">
        <v>1</v>
      </c>
      <c r="M982" s="33">
        <v>1</v>
      </c>
      <c r="N982" s="33">
        <v>1524750.45</v>
      </c>
      <c r="O982" s="33">
        <v>7152.6</v>
      </c>
      <c r="P982" s="33">
        <v>10151</v>
      </c>
    </row>
    <row r="983" spans="1:16">
      <c r="A983" s="27" t="s">
        <v>377</v>
      </c>
      <c r="B983" s="31">
        <v>202501</v>
      </c>
      <c r="C983" s="27" t="s">
        <v>59</v>
      </c>
      <c r="D983" s="27" t="s">
        <v>211</v>
      </c>
      <c r="E983" s="27" t="s">
        <v>36</v>
      </c>
      <c r="F983" s="27" t="s">
        <v>289</v>
      </c>
      <c r="G983" s="33">
        <v>847381.5</v>
      </c>
      <c r="H983" s="33">
        <v>847381.5</v>
      </c>
      <c r="I983" s="33">
        <v>15435</v>
      </c>
      <c r="J983" s="33">
        <v>1180</v>
      </c>
      <c r="K983" s="33">
        <v>25000</v>
      </c>
      <c r="L983" s="33">
        <v>1</v>
      </c>
      <c r="M983" s="33">
        <v>1</v>
      </c>
      <c r="N983" s="33">
        <v>775706</v>
      </c>
      <c r="O983" s="33">
        <v>4206.9</v>
      </c>
      <c r="P983" s="33">
        <v>6759</v>
      </c>
    </row>
    <row r="984" spans="1:16">
      <c r="A984" s="27" t="s">
        <v>377</v>
      </c>
      <c r="B984" s="31">
        <v>202502</v>
      </c>
      <c r="C984" s="27" t="s">
        <v>59</v>
      </c>
      <c r="D984" s="27" t="s">
        <v>211</v>
      </c>
      <c r="E984" s="27" t="s">
        <v>36</v>
      </c>
      <c r="F984" s="27" t="s">
        <v>289</v>
      </c>
      <c r="G984" s="33">
        <v>800880.8100000001</v>
      </c>
      <c r="H984" s="33">
        <v>800880.8100000001</v>
      </c>
      <c r="I984" s="33">
        <v>13349</v>
      </c>
      <c r="J984" s="33">
        <v>1114</v>
      </c>
      <c r="K984" s="33">
        <v>25000</v>
      </c>
      <c r="L984" s="33">
        <v>1</v>
      </c>
      <c r="M984" s="33">
        <v>1</v>
      </c>
      <c r="N984" s="33">
        <v>799927.45</v>
      </c>
      <c r="O984" s="33">
        <v>3907.1</v>
      </c>
      <c r="P984" s="33">
        <v>6038</v>
      </c>
    </row>
    <row r="985" spans="1:16">
      <c r="A985" s="27" t="s">
        <v>377</v>
      </c>
      <c r="B985" s="31">
        <v>202503</v>
      </c>
      <c r="C985" s="27" t="s">
        <v>59</v>
      </c>
      <c r="D985" s="27" t="s">
        <v>211</v>
      </c>
      <c r="E985" s="27" t="s">
        <v>36</v>
      </c>
      <c r="F985" s="27" t="s">
        <v>289</v>
      </c>
      <c r="G985" s="33">
        <v>948115.03</v>
      </c>
      <c r="H985" s="33">
        <v>948115.03</v>
      </c>
      <c r="I985" s="33">
        <v>16895</v>
      </c>
      <c r="J985" s="33">
        <v>1735</v>
      </c>
      <c r="K985" s="33">
        <v>25000</v>
      </c>
      <c r="L985" s="33">
        <v>1</v>
      </c>
      <c r="M985" s="33">
        <v>1</v>
      </c>
      <c r="N985" s="33">
        <v>997840.0600000001</v>
      </c>
      <c r="O985" s="33">
        <v>4562.4</v>
      </c>
      <c r="P985" s="33">
        <v>7265</v>
      </c>
    </row>
    <row r="986" spans="1:16">
      <c r="A986" s="27" t="s">
        <v>377</v>
      </c>
      <c r="B986" s="31">
        <v>202504</v>
      </c>
      <c r="C986" s="27" t="s">
        <v>59</v>
      </c>
      <c r="D986" s="27" t="s">
        <v>211</v>
      </c>
      <c r="E986" s="27" t="s">
        <v>36</v>
      </c>
      <c r="F986" s="27" t="s">
        <v>289</v>
      </c>
      <c r="G986" s="33">
        <v>1195151.11</v>
      </c>
      <c r="H986" s="33">
        <v>1195151.11</v>
      </c>
      <c r="I986" s="33">
        <v>21364</v>
      </c>
      <c r="J986" s="33">
        <v>1817</v>
      </c>
      <c r="K986" s="33">
        <v>25000</v>
      </c>
      <c r="L986" s="33">
        <v>1</v>
      </c>
      <c r="M986" s="33">
        <v>1</v>
      </c>
      <c r="N986" s="33">
        <v>1175306.37</v>
      </c>
      <c r="O986" s="33">
        <v>5165.8</v>
      </c>
      <c r="P986" s="33">
        <v>9462</v>
      </c>
    </row>
    <row r="987" spans="1:16">
      <c r="A987" s="27" t="s">
        <v>377</v>
      </c>
      <c r="B987" s="31">
        <v>202505</v>
      </c>
      <c r="C987" s="27" t="s">
        <v>59</v>
      </c>
      <c r="D987" s="27" t="s">
        <v>211</v>
      </c>
      <c r="E987" s="27" t="s">
        <v>36</v>
      </c>
      <c r="F987" s="27" t="s">
        <v>289</v>
      </c>
      <c r="G987" s="33">
        <v>1245937.2</v>
      </c>
      <c r="H987" s="33">
        <v>1245937.2</v>
      </c>
      <c r="I987" s="33">
        <v>21829</v>
      </c>
      <c r="J987" s="33">
        <v>2004</v>
      </c>
      <c r="K987" s="33">
        <v>25000</v>
      </c>
      <c r="L987" s="33">
        <v>1</v>
      </c>
      <c r="M987" s="33">
        <v>1</v>
      </c>
      <c r="N987" s="33">
        <v>1288438.13</v>
      </c>
      <c r="O987" s="33">
        <v>5388</v>
      </c>
      <c r="P987" s="33">
        <v>9513</v>
      </c>
    </row>
    <row r="988" spans="1:16">
      <c r="A988" s="27" t="s">
        <v>377</v>
      </c>
      <c r="B988" s="31">
        <v>202506</v>
      </c>
      <c r="C988" s="27" t="s">
        <v>59</v>
      </c>
      <c r="D988" s="27" t="s">
        <v>211</v>
      </c>
      <c r="E988" s="27" t="s">
        <v>36</v>
      </c>
      <c r="F988" s="27" t="s">
        <v>289</v>
      </c>
      <c r="G988" s="33">
        <v>1268243.69</v>
      </c>
      <c r="H988" s="33">
        <v>1268243.69</v>
      </c>
      <c r="I988" s="33">
        <v>23280</v>
      </c>
      <c r="J988" s="33">
        <v>1842</v>
      </c>
      <c r="K988" s="33">
        <v>25000</v>
      </c>
      <c r="L988" s="33">
        <v>1</v>
      </c>
      <c r="M988" s="33">
        <v>1</v>
      </c>
      <c r="N988" s="33">
        <v>1259892.9</v>
      </c>
      <c r="O988" s="33">
        <v>5948.5</v>
      </c>
      <c r="P988" s="33">
        <v>10005</v>
      </c>
    </row>
    <row r="989" spans="1:16">
      <c r="A989" s="27" t="s">
        <v>377</v>
      </c>
      <c r="B989" s="31">
        <v>202507</v>
      </c>
      <c r="C989" s="27" t="s">
        <v>59</v>
      </c>
      <c r="D989" s="27" t="s">
        <v>211</v>
      </c>
      <c r="E989" s="27" t="s">
        <v>36</v>
      </c>
      <c r="F989" s="27" t="s">
        <v>289</v>
      </c>
      <c r="G989" s="33">
        <v>1198735.09</v>
      </c>
      <c r="H989" s="33">
        <v>1198735.09</v>
      </c>
      <c r="I989" s="33">
        <v>20925</v>
      </c>
      <c r="J989" s="33">
        <v>1953</v>
      </c>
      <c r="K989" s="33">
        <v>25000</v>
      </c>
      <c r="L989" s="33">
        <v>1</v>
      </c>
      <c r="M989" s="33">
        <v>1</v>
      </c>
      <c r="N989" s="33">
        <v>1121218.33</v>
      </c>
      <c r="O989" s="33">
        <v>5857.8</v>
      </c>
      <c r="P989" s="33">
        <v>9215</v>
      </c>
    </row>
    <row r="990" spans="1:16">
      <c r="A990" s="27" t="s">
        <v>377</v>
      </c>
      <c r="B990" s="31">
        <v>202508</v>
      </c>
      <c r="C990" s="27" t="s">
        <v>59</v>
      </c>
      <c r="D990" s="27" t="s">
        <v>211</v>
      </c>
      <c r="E990" s="27" t="s">
        <v>36</v>
      </c>
      <c r="F990" s="27" t="s">
        <v>289</v>
      </c>
      <c r="G990" s="33">
        <v>1000697.83</v>
      </c>
      <c r="H990" s="33">
        <v>1000697.83</v>
      </c>
      <c r="I990" s="33">
        <v>18604</v>
      </c>
      <c r="J990" s="33">
        <v>1880</v>
      </c>
      <c r="K990" s="33">
        <v>25000</v>
      </c>
      <c r="L990" s="33">
        <v>1</v>
      </c>
      <c r="M990" s="33">
        <v>1</v>
      </c>
      <c r="N990" s="33">
        <v>1080862.18</v>
      </c>
      <c r="O990" s="33">
        <v>4886.6</v>
      </c>
      <c r="P990" s="33">
        <v>7750</v>
      </c>
    </row>
    <row r="991" spans="1:16">
      <c r="A991" s="27" t="s">
        <v>377</v>
      </c>
      <c r="B991" s="31">
        <v>202509</v>
      </c>
      <c r="C991" s="27" t="s">
        <v>59</v>
      </c>
      <c r="D991" s="27" t="s">
        <v>211</v>
      </c>
      <c r="E991" s="27" t="s">
        <v>36</v>
      </c>
      <c r="F991" s="27" t="s">
        <v>289</v>
      </c>
      <c r="G991" s="33">
        <v>1076476.09</v>
      </c>
      <c r="H991" s="33">
        <v>1076476.09</v>
      </c>
      <c r="I991" s="33">
        <v>20049</v>
      </c>
      <c r="J991" s="33">
        <v>1592</v>
      </c>
      <c r="K991" s="33">
        <v>25000</v>
      </c>
      <c r="L991" s="33">
        <v>1</v>
      </c>
      <c r="M991" s="33">
        <v>1</v>
      </c>
      <c r="N991" s="33">
        <v>1040222.7</v>
      </c>
      <c r="O991" s="33">
        <v>5081</v>
      </c>
      <c r="P991" s="33">
        <v>8206</v>
      </c>
    </row>
    <row r="992" spans="1:16">
      <c r="A992" s="27" t="s">
        <v>377</v>
      </c>
      <c r="B992" s="31">
        <v>202510</v>
      </c>
      <c r="C992" s="27" t="s">
        <v>59</v>
      </c>
      <c r="D992" s="27" t="s">
        <v>211</v>
      </c>
      <c r="E992" s="27" t="s">
        <v>36</v>
      </c>
      <c r="F992" s="27" t="s">
        <v>289</v>
      </c>
      <c r="G992" s="33">
        <v>1133524.27</v>
      </c>
      <c r="H992" s="33">
        <v>1133524.27</v>
      </c>
      <c r="I992" s="33">
        <v>20002</v>
      </c>
      <c r="J992" s="33">
        <v>1782</v>
      </c>
      <c r="K992" s="33">
        <v>25000</v>
      </c>
      <c r="L992" s="33">
        <v>1</v>
      </c>
      <c r="M992" s="33">
        <v>1</v>
      </c>
      <c r="N992" s="33">
        <v>1143641.55</v>
      </c>
      <c r="O992" s="33">
        <v>5398.7</v>
      </c>
      <c r="P992" s="33">
        <v>9108</v>
      </c>
    </row>
    <row r="993" spans="1:16">
      <c r="A993" s="27" t="s">
        <v>377</v>
      </c>
      <c r="B993" s="31">
        <v>202511</v>
      </c>
      <c r="C993" s="27" t="s">
        <v>59</v>
      </c>
      <c r="D993" s="27" t="s">
        <v>211</v>
      </c>
      <c r="E993" s="27" t="s">
        <v>36</v>
      </c>
      <c r="F993" s="27" t="s">
        <v>289</v>
      </c>
      <c r="G993" s="33">
        <v>1231043.38</v>
      </c>
      <c r="H993" s="33">
        <v>1231043.38</v>
      </c>
      <c r="I993" s="33">
        <v>22234</v>
      </c>
      <c r="J993" s="33">
        <v>1567</v>
      </c>
      <c r="K993" s="33">
        <v>25000</v>
      </c>
      <c r="L993" s="33">
        <v>1</v>
      </c>
      <c r="M993" s="33">
        <v>1</v>
      </c>
      <c r="N993" s="33">
        <v>1381429.14</v>
      </c>
      <c r="O993" s="33">
        <v>5822</v>
      </c>
      <c r="P993" s="33">
        <v>9390</v>
      </c>
    </row>
    <row r="994" spans="1:16">
      <c r="A994" s="27" t="s">
        <v>377</v>
      </c>
      <c r="B994" s="31">
        <v>202512</v>
      </c>
      <c r="C994" s="27" t="s">
        <v>59</v>
      </c>
      <c r="D994" s="27" t="s">
        <v>211</v>
      </c>
      <c r="E994" s="27" t="s">
        <v>36</v>
      </c>
      <c r="F994" s="27" t="s">
        <v>289</v>
      </c>
      <c r="G994" s="33">
        <v>1617231.53</v>
      </c>
      <c r="H994" s="33">
        <v>1617231.53</v>
      </c>
      <c r="I994" s="33">
        <v>31482</v>
      </c>
      <c r="J994" s="33">
        <v>2655</v>
      </c>
      <c r="K994" s="33">
        <v>25000</v>
      </c>
      <c r="L994" s="33">
        <v>1</v>
      </c>
      <c r="M994" s="33">
        <v>1</v>
      </c>
      <c r="N994" s="33">
        <v>1587265.22</v>
      </c>
      <c r="O994" s="33">
        <v>7784.2</v>
      </c>
      <c r="P994" s="33">
        <v>13535</v>
      </c>
    </row>
    <row r="995" spans="1:16">
      <c r="A995" s="27" t="s">
        <v>377</v>
      </c>
      <c r="B995" s="31">
        <v>202601</v>
      </c>
      <c r="C995" s="27" t="s">
        <v>59</v>
      </c>
      <c r="D995" s="27" t="s">
        <v>211</v>
      </c>
      <c r="E995" s="27" t="s">
        <v>36</v>
      </c>
      <c r="F995" s="27" t="s">
        <v>289</v>
      </c>
      <c r="G995" s="33">
        <v>895137.6800000001</v>
      </c>
      <c r="H995" s="33">
        <v>895137.6800000001</v>
      </c>
      <c r="I995" s="33">
        <v>15388</v>
      </c>
      <c r="J995" s="33">
        <v>1166</v>
      </c>
      <c r="K995" s="33">
        <v>25000</v>
      </c>
      <c r="L995" s="33">
        <v>1</v>
      </c>
      <c r="M995" s="33">
        <v>1</v>
      </c>
      <c r="N995" s="33">
        <v>807509.9399999999</v>
      </c>
      <c r="O995" s="33">
        <v>4252.4</v>
      </c>
      <c r="P995" s="33">
        <v>6804</v>
      </c>
    </row>
    <row r="996" spans="1:16">
      <c r="A996" s="27" t="s">
        <v>377</v>
      </c>
      <c r="B996" s="31">
        <v>202602</v>
      </c>
      <c r="C996" s="27" t="s">
        <v>59</v>
      </c>
      <c r="D996" s="27" t="s">
        <v>211</v>
      </c>
      <c r="E996" s="27" t="s">
        <v>36</v>
      </c>
      <c r="F996" s="27" t="s">
        <v>289</v>
      </c>
      <c r="G996" s="33">
        <v>863698.64</v>
      </c>
      <c r="H996" s="33">
        <v>863698.64</v>
      </c>
      <c r="I996" s="33">
        <v>14698</v>
      </c>
      <c r="J996" s="33">
        <v>1478</v>
      </c>
      <c r="K996" s="33">
        <v>25000</v>
      </c>
      <c r="L996" s="33">
        <v>1</v>
      </c>
      <c r="M996" s="33">
        <v>1</v>
      </c>
      <c r="N996" s="33">
        <v>832724.47</v>
      </c>
      <c r="O996" s="33">
        <v>3847.4</v>
      </c>
      <c r="P996" s="33">
        <v>6344</v>
      </c>
    </row>
    <row r="997" spans="1:16">
      <c r="A997" s="27" t="s">
        <v>377</v>
      </c>
      <c r="B997" s="31">
        <v>202603</v>
      </c>
      <c r="C997" s="27" t="s">
        <v>59</v>
      </c>
      <c r="D997" s="27" t="s">
        <v>211</v>
      </c>
      <c r="E997" s="27" t="s">
        <v>36</v>
      </c>
      <c r="F997" s="27" t="s">
        <v>289</v>
      </c>
      <c r="G997" s="33">
        <v>1043683.39</v>
      </c>
      <c r="H997" s="33">
        <v>1043683.39</v>
      </c>
      <c r="I997" s="33">
        <v>18681</v>
      </c>
      <c r="J997" s="33">
        <v>1429</v>
      </c>
      <c r="K997" s="33">
        <v>25000</v>
      </c>
      <c r="L997" s="33">
        <v>1</v>
      </c>
      <c r="M997" s="33">
        <v>1</v>
      </c>
      <c r="N997" s="33">
        <v>1038751.5</v>
      </c>
      <c r="O997" s="33">
        <v>4927.1</v>
      </c>
      <c r="P997" s="33">
        <v>7860</v>
      </c>
    </row>
    <row r="998" spans="1:16">
      <c r="A998" s="27" t="s">
        <v>377</v>
      </c>
      <c r="B998" s="31">
        <v>202604</v>
      </c>
      <c r="C998" s="27" t="s">
        <v>59</v>
      </c>
      <c r="D998" s="27" t="s">
        <v>211</v>
      </c>
      <c r="E998" s="27" t="s">
        <v>36</v>
      </c>
      <c r="F998" s="27" t="s">
        <v>289</v>
      </c>
      <c r="G998" s="33">
        <v>1207306.16</v>
      </c>
      <c r="H998" s="33">
        <v>1207306.16</v>
      </c>
      <c r="I998" s="33">
        <v>21485</v>
      </c>
      <c r="J998" s="33">
        <v>2055</v>
      </c>
      <c r="K998" s="33">
        <v>25000</v>
      </c>
      <c r="L998" s="33">
        <v>1</v>
      </c>
      <c r="M998" s="33">
        <v>1</v>
      </c>
      <c r="N998" s="33">
        <v>1223493.93</v>
      </c>
      <c r="O998" s="33">
        <v>5988.9</v>
      </c>
      <c r="P998" s="33">
        <v>9233</v>
      </c>
    </row>
    <row r="999" spans="1:16">
      <c r="A999" s="27" t="s">
        <v>377</v>
      </c>
      <c r="B999" s="31">
        <v>202605</v>
      </c>
      <c r="C999" s="27" t="s">
        <v>59</v>
      </c>
      <c r="D999" s="27" t="s">
        <v>211</v>
      </c>
      <c r="E999" s="27" t="s">
        <v>36</v>
      </c>
      <c r="F999" s="27" t="s">
        <v>289</v>
      </c>
      <c r="G999" s="33">
        <v>1360997.9</v>
      </c>
      <c r="H999" s="33">
        <v>1360997.9</v>
      </c>
      <c r="I999" s="33">
        <v>24274</v>
      </c>
      <c r="J999" s="33">
        <v>2137</v>
      </c>
      <c r="K999" s="33">
        <v>25000</v>
      </c>
      <c r="L999" s="33">
        <v>1</v>
      </c>
      <c r="M999" s="33">
        <v>1</v>
      </c>
      <c r="N999" s="33">
        <v>1341264.1</v>
      </c>
      <c r="O999" s="33">
        <v>6390.7</v>
      </c>
      <c r="P999" s="33">
        <v>10632</v>
      </c>
    </row>
    <row r="1000" spans="1:16">
      <c r="A1000" s="27" t="s">
        <v>377</v>
      </c>
      <c r="B1000" s="31">
        <v>202606</v>
      </c>
      <c r="C1000" s="27" t="s">
        <v>59</v>
      </c>
      <c r="D1000" s="27" t="s">
        <v>211</v>
      </c>
      <c r="E1000" s="27" t="s">
        <v>36</v>
      </c>
      <c r="F1000" s="27" t="s">
        <v>289</v>
      </c>
      <c r="G1000" s="33">
        <v>1391797.31</v>
      </c>
      <c r="H1000" s="33">
        <v>1391797.31</v>
      </c>
      <c r="I1000" s="33">
        <v>24486</v>
      </c>
      <c r="J1000" s="33">
        <v>2413</v>
      </c>
      <c r="K1000" s="33">
        <v>25000</v>
      </c>
      <c r="L1000" s="33">
        <v>1</v>
      </c>
      <c r="M1000" s="33">
        <v>1</v>
      </c>
      <c r="N1000" s="33">
        <v>1311548.51</v>
      </c>
      <c r="O1000" s="33">
        <v>6953.2</v>
      </c>
      <c r="P1000" s="33">
        <v>10208</v>
      </c>
    </row>
    <row r="1001" spans="1:16">
      <c r="A1001" s="27" t="s">
        <v>377</v>
      </c>
      <c r="B1001" s="31">
        <v>202607</v>
      </c>
      <c r="C1001" s="27" t="s">
        <v>59</v>
      </c>
      <c r="D1001" s="27" t="s">
        <v>211</v>
      </c>
      <c r="E1001" s="27" t="s">
        <v>36</v>
      </c>
      <c r="F1001" s="27" t="s">
        <v>289</v>
      </c>
      <c r="G1001" s="33">
        <v>1092946.03</v>
      </c>
      <c r="H1001" s="33">
        <v>1092946.03</v>
      </c>
      <c r="I1001" s="33">
        <v>20115</v>
      </c>
      <c r="J1001" s="33">
        <v>1896</v>
      </c>
      <c r="K1001" s="33">
        <v>25000</v>
      </c>
      <c r="L1001" s="33">
        <v>1</v>
      </c>
      <c r="M1001" s="33">
        <v>1</v>
      </c>
      <c r="N1001" s="33">
        <v>1167188.28</v>
      </c>
      <c r="O1001" s="33">
        <v>5768.4</v>
      </c>
      <c r="P1001" s="33">
        <v>8891</v>
      </c>
    </row>
    <row r="1002" spans="1:16">
      <c r="A1002" s="27" t="s">
        <v>380</v>
      </c>
      <c r="B1002" s="31">
        <v>202408</v>
      </c>
      <c r="C1002" s="27" t="s">
        <v>59</v>
      </c>
      <c r="D1002" s="27" t="s">
        <v>211</v>
      </c>
      <c r="E1002" s="27" t="s">
        <v>36</v>
      </c>
      <c r="F1002" s="27" t="s">
        <v>257</v>
      </c>
      <c r="G1002" s="33">
        <v>223189.74</v>
      </c>
      <c r="H1002" s="33">
        <v>0</v>
      </c>
      <c r="I1002" s="33">
        <v>5579</v>
      </c>
      <c r="J1002" s="33">
        <v>398</v>
      </c>
      <c r="K1002" s="33">
        <v>7000</v>
      </c>
      <c r="L1002" s="33">
        <v>1</v>
      </c>
      <c r="M1002" s="33">
        <v>0</v>
      </c>
      <c r="N1002" s="33">
        <v>208461.86</v>
      </c>
      <c r="O1002" s="33">
        <v>1173.8</v>
      </c>
      <c r="P1002" s="33">
        <v>2336</v>
      </c>
    </row>
    <row r="1003" spans="1:16">
      <c r="A1003" s="27" t="s">
        <v>380</v>
      </c>
      <c r="B1003" s="31">
        <v>202409</v>
      </c>
      <c r="C1003" s="27" t="s">
        <v>59</v>
      </c>
      <c r="D1003" s="27" t="s">
        <v>211</v>
      </c>
      <c r="E1003" s="27" t="s">
        <v>36</v>
      </c>
      <c r="F1003" s="27" t="s">
        <v>257</v>
      </c>
      <c r="G1003" s="33">
        <v>191864.37</v>
      </c>
      <c r="H1003" s="33">
        <v>0</v>
      </c>
      <c r="I1003" s="33">
        <v>5415</v>
      </c>
      <c r="J1003" s="33">
        <v>482</v>
      </c>
      <c r="K1003" s="33">
        <v>7000</v>
      </c>
      <c r="L1003" s="33">
        <v>1</v>
      </c>
      <c r="M1003" s="33">
        <v>0</v>
      </c>
      <c r="N1003" s="33">
        <v>200623.88</v>
      </c>
      <c r="O1003" s="33">
        <v>1111.1</v>
      </c>
      <c r="P1003" s="33">
        <v>2110</v>
      </c>
    </row>
    <row r="1004" spans="1:16">
      <c r="A1004" s="27" t="s">
        <v>380</v>
      </c>
      <c r="B1004" s="31">
        <v>202410</v>
      </c>
      <c r="C1004" s="27" t="s">
        <v>59</v>
      </c>
      <c r="D1004" s="27" t="s">
        <v>211</v>
      </c>
      <c r="E1004" s="27" t="s">
        <v>36</v>
      </c>
      <c r="F1004" s="27" t="s">
        <v>257</v>
      </c>
      <c r="G1004" s="33">
        <v>186542.76</v>
      </c>
      <c r="H1004" s="33">
        <v>0</v>
      </c>
      <c r="I1004" s="33">
        <v>5258</v>
      </c>
      <c r="J1004" s="33">
        <v>438</v>
      </c>
      <c r="K1004" s="33">
        <v>7000</v>
      </c>
      <c r="L1004" s="33">
        <v>1</v>
      </c>
      <c r="M1004" s="33">
        <v>0</v>
      </c>
      <c r="N1004" s="33">
        <v>220569.88</v>
      </c>
      <c r="O1004" s="33">
        <v>1115.5</v>
      </c>
      <c r="P1004" s="33">
        <v>2111</v>
      </c>
    </row>
    <row r="1005" spans="1:16">
      <c r="A1005" s="27" t="s">
        <v>380</v>
      </c>
      <c r="B1005" s="31">
        <v>202411</v>
      </c>
      <c r="C1005" s="27" t="s">
        <v>59</v>
      </c>
      <c r="D1005" s="27" t="s">
        <v>211</v>
      </c>
      <c r="E1005" s="27" t="s">
        <v>36</v>
      </c>
      <c r="F1005" s="27" t="s">
        <v>257</v>
      </c>
      <c r="G1005" s="33">
        <v>253828.98</v>
      </c>
      <c r="H1005" s="33">
        <v>0</v>
      </c>
      <c r="I1005" s="33">
        <v>6612</v>
      </c>
      <c r="J1005" s="33">
        <v>594</v>
      </c>
      <c r="K1005" s="33">
        <v>7000</v>
      </c>
      <c r="L1005" s="33">
        <v>1</v>
      </c>
      <c r="M1005" s="33">
        <v>0</v>
      </c>
      <c r="N1005" s="33">
        <v>266431.09</v>
      </c>
      <c r="O1005" s="33">
        <v>1491.5</v>
      </c>
      <c r="P1005" s="33">
        <v>2714</v>
      </c>
    </row>
    <row r="1006" spans="1:16">
      <c r="A1006" s="27" t="s">
        <v>380</v>
      </c>
      <c r="B1006" s="31">
        <v>202412</v>
      </c>
      <c r="C1006" s="27" t="s">
        <v>59</v>
      </c>
      <c r="D1006" s="27" t="s">
        <v>211</v>
      </c>
      <c r="E1006" s="27" t="s">
        <v>36</v>
      </c>
      <c r="F1006" s="27" t="s">
        <v>257</v>
      </c>
      <c r="G1006" s="33">
        <v>284421.58</v>
      </c>
      <c r="H1006" s="33">
        <v>0</v>
      </c>
      <c r="I1006" s="33">
        <v>7273</v>
      </c>
      <c r="J1006" s="33">
        <v>607</v>
      </c>
      <c r="K1006" s="33">
        <v>7000</v>
      </c>
      <c r="L1006" s="33">
        <v>1</v>
      </c>
      <c r="M1006" s="33">
        <v>0</v>
      </c>
      <c r="N1006" s="33">
        <v>306129.93</v>
      </c>
      <c r="O1006" s="33">
        <v>1567</v>
      </c>
      <c r="P1006" s="33">
        <v>2958</v>
      </c>
    </row>
    <row r="1007" spans="1:16">
      <c r="A1007" s="27" t="s">
        <v>380</v>
      </c>
      <c r="B1007" s="31">
        <v>202501</v>
      </c>
      <c r="C1007" s="27" t="s">
        <v>59</v>
      </c>
      <c r="D1007" s="27" t="s">
        <v>211</v>
      </c>
      <c r="E1007" s="27" t="s">
        <v>36</v>
      </c>
      <c r="F1007" s="27" t="s">
        <v>257</v>
      </c>
      <c r="G1007" s="33">
        <v>138916.42</v>
      </c>
      <c r="H1007" s="33">
        <v>0</v>
      </c>
      <c r="I1007" s="33">
        <v>3740</v>
      </c>
      <c r="J1007" s="33">
        <v>285</v>
      </c>
      <c r="K1007" s="33">
        <v>7000</v>
      </c>
      <c r="L1007" s="33">
        <v>1</v>
      </c>
      <c r="M1007" s="33">
        <v>0</v>
      </c>
      <c r="N1007" s="33">
        <v>155741.43</v>
      </c>
      <c r="O1007" s="33">
        <v>758.1</v>
      </c>
      <c r="P1007" s="33">
        <v>1499</v>
      </c>
    </row>
    <row r="1008" spans="1:16">
      <c r="A1008" s="27" t="s">
        <v>380</v>
      </c>
      <c r="B1008" s="31">
        <v>202502</v>
      </c>
      <c r="C1008" s="27" t="s">
        <v>59</v>
      </c>
      <c r="D1008" s="27" t="s">
        <v>211</v>
      </c>
      <c r="E1008" s="27" t="s">
        <v>36</v>
      </c>
      <c r="F1008" s="27" t="s">
        <v>257</v>
      </c>
      <c r="G1008" s="33">
        <v>163793.16</v>
      </c>
      <c r="H1008" s="33">
        <v>0</v>
      </c>
      <c r="I1008" s="33">
        <v>4520</v>
      </c>
      <c r="J1008" s="33">
        <v>317</v>
      </c>
      <c r="K1008" s="33">
        <v>7000</v>
      </c>
      <c r="L1008" s="33">
        <v>1</v>
      </c>
      <c r="M1008" s="33">
        <v>0</v>
      </c>
      <c r="N1008" s="33">
        <v>160604.47</v>
      </c>
      <c r="O1008" s="33">
        <v>878.6</v>
      </c>
      <c r="P1008" s="33">
        <v>1793</v>
      </c>
    </row>
    <row r="1009" spans="1:16">
      <c r="A1009" s="27" t="s">
        <v>380</v>
      </c>
      <c r="B1009" s="31">
        <v>202503</v>
      </c>
      <c r="C1009" s="27" t="s">
        <v>59</v>
      </c>
      <c r="D1009" s="27" t="s">
        <v>211</v>
      </c>
      <c r="E1009" s="27" t="s">
        <v>36</v>
      </c>
      <c r="F1009" s="27" t="s">
        <v>257</v>
      </c>
      <c r="G1009" s="33">
        <v>183989.77</v>
      </c>
      <c r="H1009" s="33">
        <v>0</v>
      </c>
      <c r="I1009" s="33">
        <v>4584</v>
      </c>
      <c r="J1009" s="33">
        <v>371</v>
      </c>
      <c r="K1009" s="33">
        <v>7000</v>
      </c>
      <c r="L1009" s="33">
        <v>1</v>
      </c>
      <c r="M1009" s="33">
        <v>0</v>
      </c>
      <c r="N1009" s="33">
        <v>200340.13</v>
      </c>
      <c r="O1009" s="33">
        <v>1091.9</v>
      </c>
      <c r="P1009" s="33">
        <v>1826</v>
      </c>
    </row>
    <row r="1010" spans="1:16">
      <c r="A1010" s="27" t="s">
        <v>380</v>
      </c>
      <c r="B1010" s="31">
        <v>202504</v>
      </c>
      <c r="C1010" s="27" t="s">
        <v>59</v>
      </c>
      <c r="D1010" s="27" t="s">
        <v>211</v>
      </c>
      <c r="E1010" s="27" t="s">
        <v>36</v>
      </c>
      <c r="F1010" s="27" t="s">
        <v>257</v>
      </c>
      <c r="G1010" s="33">
        <v>195363.42</v>
      </c>
      <c r="H1010" s="33">
        <v>0</v>
      </c>
      <c r="I1010" s="33">
        <v>4830</v>
      </c>
      <c r="J1010" s="33">
        <v>381</v>
      </c>
      <c r="K1010" s="33">
        <v>7000</v>
      </c>
      <c r="L1010" s="33">
        <v>1</v>
      </c>
      <c r="M1010" s="33">
        <v>0</v>
      </c>
      <c r="N1010" s="33">
        <v>235970.72</v>
      </c>
      <c r="O1010" s="33">
        <v>1081</v>
      </c>
      <c r="P1010" s="33">
        <v>1971</v>
      </c>
    </row>
    <row r="1011" spans="1:16">
      <c r="A1011" s="27" t="s">
        <v>380</v>
      </c>
      <c r="B1011" s="31">
        <v>202505</v>
      </c>
      <c r="C1011" s="27" t="s">
        <v>59</v>
      </c>
      <c r="D1011" s="27" t="s">
        <v>211</v>
      </c>
      <c r="E1011" s="27" t="s">
        <v>36</v>
      </c>
      <c r="F1011" s="27" t="s">
        <v>257</v>
      </c>
      <c r="G1011" s="33">
        <v>233190.75</v>
      </c>
      <c r="H1011" s="33">
        <v>0</v>
      </c>
      <c r="I1011" s="33">
        <v>5791</v>
      </c>
      <c r="J1011" s="33">
        <v>529</v>
      </c>
      <c r="K1011" s="33">
        <v>7000</v>
      </c>
      <c r="L1011" s="33">
        <v>1</v>
      </c>
      <c r="M1011" s="33">
        <v>0</v>
      </c>
      <c r="N1011" s="33">
        <v>258684.61</v>
      </c>
      <c r="O1011" s="33">
        <v>1217.5</v>
      </c>
      <c r="P1011" s="33">
        <v>2398</v>
      </c>
    </row>
    <row r="1012" spans="1:16">
      <c r="A1012" s="27" t="s">
        <v>380</v>
      </c>
      <c r="B1012" s="31">
        <v>202506</v>
      </c>
      <c r="C1012" s="27" t="s">
        <v>59</v>
      </c>
      <c r="D1012" s="27" t="s">
        <v>211</v>
      </c>
      <c r="E1012" s="27" t="s">
        <v>36</v>
      </c>
      <c r="F1012" s="27" t="s">
        <v>257</v>
      </c>
      <c r="G1012" s="33">
        <v>237006.08</v>
      </c>
      <c r="H1012" s="33">
        <v>0</v>
      </c>
      <c r="I1012" s="33">
        <v>6374</v>
      </c>
      <c r="J1012" s="33">
        <v>459</v>
      </c>
      <c r="K1012" s="33">
        <v>7000</v>
      </c>
      <c r="L1012" s="33">
        <v>1</v>
      </c>
      <c r="M1012" s="33">
        <v>0</v>
      </c>
      <c r="N1012" s="33">
        <v>252953.48</v>
      </c>
      <c r="O1012" s="33">
        <v>1371.8</v>
      </c>
      <c r="P1012" s="33">
        <v>2568</v>
      </c>
    </row>
    <row r="1013" spans="1:16">
      <c r="A1013" s="27" t="s">
        <v>380</v>
      </c>
      <c r="B1013" s="31">
        <v>202507</v>
      </c>
      <c r="C1013" s="27" t="s">
        <v>59</v>
      </c>
      <c r="D1013" s="27" t="s">
        <v>211</v>
      </c>
      <c r="E1013" s="27" t="s">
        <v>36</v>
      </c>
      <c r="F1013" s="27" t="s">
        <v>257</v>
      </c>
      <c r="G1013" s="33">
        <v>204186.92</v>
      </c>
      <c r="H1013" s="33">
        <v>0</v>
      </c>
      <c r="I1013" s="33">
        <v>5334</v>
      </c>
      <c r="J1013" s="33">
        <v>404</v>
      </c>
      <c r="K1013" s="33">
        <v>7000</v>
      </c>
      <c r="L1013" s="33">
        <v>1</v>
      </c>
      <c r="M1013" s="33">
        <v>0</v>
      </c>
      <c r="N1013" s="33">
        <v>225111.26</v>
      </c>
      <c r="O1013" s="33">
        <v>1134.5</v>
      </c>
      <c r="P1013" s="33">
        <v>2145</v>
      </c>
    </row>
    <row r="1014" spans="1:16">
      <c r="A1014" s="27" t="s">
        <v>380</v>
      </c>
      <c r="B1014" s="31">
        <v>202508</v>
      </c>
      <c r="C1014" s="27" t="s">
        <v>59</v>
      </c>
      <c r="D1014" s="27" t="s">
        <v>211</v>
      </c>
      <c r="E1014" s="27" t="s">
        <v>36</v>
      </c>
      <c r="F1014" s="27" t="s">
        <v>257</v>
      </c>
      <c r="G1014" s="33">
        <v>201713.16</v>
      </c>
      <c r="H1014" s="33">
        <v>0</v>
      </c>
      <c r="I1014" s="33">
        <v>5434</v>
      </c>
      <c r="J1014" s="33">
        <v>492</v>
      </c>
      <c r="K1014" s="33">
        <v>7000</v>
      </c>
      <c r="L1014" s="33">
        <v>1</v>
      </c>
      <c r="M1014" s="33">
        <v>0</v>
      </c>
      <c r="N1014" s="33">
        <v>217008.8</v>
      </c>
      <c r="O1014" s="33">
        <v>1090.5</v>
      </c>
      <c r="P1014" s="33">
        <v>2109</v>
      </c>
    </row>
    <row r="1015" spans="1:16">
      <c r="A1015" s="27" t="s">
        <v>380</v>
      </c>
      <c r="B1015" s="31">
        <v>202509</v>
      </c>
      <c r="C1015" s="27" t="s">
        <v>59</v>
      </c>
      <c r="D1015" s="27" t="s">
        <v>211</v>
      </c>
      <c r="E1015" s="27" t="s">
        <v>36</v>
      </c>
      <c r="F1015" s="27" t="s">
        <v>257</v>
      </c>
      <c r="G1015" s="33">
        <v>188489.84</v>
      </c>
      <c r="H1015" s="33">
        <v>0</v>
      </c>
      <c r="I1015" s="33">
        <v>4634</v>
      </c>
      <c r="J1015" s="33">
        <v>333</v>
      </c>
      <c r="K1015" s="33">
        <v>7000</v>
      </c>
      <c r="L1015" s="33">
        <v>1</v>
      </c>
      <c r="M1015" s="33">
        <v>0</v>
      </c>
      <c r="N1015" s="33">
        <v>208849.46</v>
      </c>
      <c r="O1015" s="33">
        <v>1149.7</v>
      </c>
      <c r="P1015" s="33">
        <v>1912</v>
      </c>
    </row>
    <row r="1016" spans="1:16">
      <c r="A1016" s="27" t="s">
        <v>380</v>
      </c>
      <c r="B1016" s="31">
        <v>202510</v>
      </c>
      <c r="C1016" s="27" t="s">
        <v>59</v>
      </c>
      <c r="D1016" s="27" t="s">
        <v>211</v>
      </c>
      <c r="E1016" s="27" t="s">
        <v>36</v>
      </c>
      <c r="F1016" s="27" t="s">
        <v>257</v>
      </c>
      <c r="G1016" s="33">
        <v>210280.99</v>
      </c>
      <c r="H1016" s="33">
        <v>210280.99</v>
      </c>
      <c r="I1016" s="33">
        <v>5480</v>
      </c>
      <c r="J1016" s="33">
        <v>423</v>
      </c>
      <c r="K1016" s="33">
        <v>7000</v>
      </c>
      <c r="L1016" s="33">
        <v>1</v>
      </c>
      <c r="M1016" s="33">
        <v>1</v>
      </c>
      <c r="N1016" s="33">
        <v>229613.25</v>
      </c>
      <c r="O1016" s="33">
        <v>1253.5</v>
      </c>
      <c r="P1016" s="33">
        <v>2191</v>
      </c>
    </row>
    <row r="1017" spans="1:16">
      <c r="A1017" s="27" t="s">
        <v>380</v>
      </c>
      <c r="B1017" s="31">
        <v>202511</v>
      </c>
      <c r="C1017" s="27" t="s">
        <v>59</v>
      </c>
      <c r="D1017" s="27" t="s">
        <v>211</v>
      </c>
      <c r="E1017" s="27" t="s">
        <v>36</v>
      </c>
      <c r="F1017" s="27" t="s">
        <v>257</v>
      </c>
      <c r="G1017" s="33">
        <v>245727.6</v>
      </c>
      <c r="H1017" s="33">
        <v>245727.6</v>
      </c>
      <c r="I1017" s="33">
        <v>6487</v>
      </c>
      <c r="J1017" s="33">
        <v>586</v>
      </c>
      <c r="K1017" s="33">
        <v>7000</v>
      </c>
      <c r="L1017" s="33">
        <v>1</v>
      </c>
      <c r="M1017" s="33">
        <v>1</v>
      </c>
      <c r="N1017" s="33">
        <v>277354.77</v>
      </c>
      <c r="O1017" s="33">
        <v>1413.2</v>
      </c>
      <c r="P1017" s="33">
        <v>2512</v>
      </c>
    </row>
    <row r="1018" spans="1:16">
      <c r="A1018" s="27" t="s">
        <v>380</v>
      </c>
      <c r="B1018" s="31">
        <v>202512</v>
      </c>
      <c r="C1018" s="27" t="s">
        <v>59</v>
      </c>
      <c r="D1018" s="27" t="s">
        <v>211</v>
      </c>
      <c r="E1018" s="27" t="s">
        <v>36</v>
      </c>
      <c r="F1018" s="27" t="s">
        <v>257</v>
      </c>
      <c r="G1018" s="33">
        <v>324607.57</v>
      </c>
      <c r="H1018" s="33">
        <v>324607.57</v>
      </c>
      <c r="I1018" s="33">
        <v>8298</v>
      </c>
      <c r="J1018" s="33">
        <v>563</v>
      </c>
      <c r="K1018" s="33">
        <v>7000</v>
      </c>
      <c r="L1018" s="33">
        <v>1</v>
      </c>
      <c r="M1018" s="33">
        <v>1</v>
      </c>
      <c r="N1018" s="33">
        <v>318681.26</v>
      </c>
      <c r="O1018" s="33">
        <v>1993.2</v>
      </c>
      <c r="P1018" s="33">
        <v>3341</v>
      </c>
    </row>
    <row r="1019" spans="1:16">
      <c r="A1019" s="27" t="s">
        <v>380</v>
      </c>
      <c r="B1019" s="31">
        <v>202601</v>
      </c>
      <c r="C1019" s="27" t="s">
        <v>59</v>
      </c>
      <c r="D1019" s="27" t="s">
        <v>211</v>
      </c>
      <c r="E1019" s="27" t="s">
        <v>36</v>
      </c>
      <c r="F1019" s="27" t="s">
        <v>257</v>
      </c>
      <c r="G1019" s="33">
        <v>152557.67</v>
      </c>
      <c r="H1019" s="33">
        <v>152557.67</v>
      </c>
      <c r="I1019" s="33">
        <v>4040</v>
      </c>
      <c r="J1019" s="33">
        <v>308</v>
      </c>
      <c r="K1019" s="33">
        <v>7000</v>
      </c>
      <c r="L1019" s="33">
        <v>1</v>
      </c>
      <c r="M1019" s="33">
        <v>1</v>
      </c>
      <c r="N1019" s="33">
        <v>162126.83</v>
      </c>
      <c r="O1019" s="33">
        <v>873.6</v>
      </c>
      <c r="P1019" s="33">
        <v>1599</v>
      </c>
    </row>
    <row r="1020" spans="1:16">
      <c r="A1020" s="27" t="s">
        <v>380</v>
      </c>
      <c r="B1020" s="31">
        <v>202602</v>
      </c>
      <c r="C1020" s="27" t="s">
        <v>59</v>
      </c>
      <c r="D1020" s="27" t="s">
        <v>211</v>
      </c>
      <c r="E1020" s="27" t="s">
        <v>36</v>
      </c>
      <c r="F1020" s="27" t="s">
        <v>257</v>
      </c>
      <c r="G1020" s="33">
        <v>164892.28</v>
      </c>
      <c r="H1020" s="33">
        <v>164892.28</v>
      </c>
      <c r="I1020" s="33">
        <v>4223</v>
      </c>
      <c r="J1020" s="33">
        <v>269</v>
      </c>
      <c r="K1020" s="33">
        <v>7000</v>
      </c>
      <c r="L1020" s="33">
        <v>1</v>
      </c>
      <c r="M1020" s="33">
        <v>1</v>
      </c>
      <c r="N1020" s="33">
        <v>167189.25</v>
      </c>
      <c r="O1020" s="33">
        <v>995</v>
      </c>
      <c r="P1020" s="33">
        <v>1731</v>
      </c>
    </row>
    <row r="1021" spans="1:16">
      <c r="A1021" s="27" t="s">
        <v>380</v>
      </c>
      <c r="B1021" s="31">
        <v>202603</v>
      </c>
      <c r="C1021" s="27" t="s">
        <v>59</v>
      </c>
      <c r="D1021" s="27" t="s">
        <v>211</v>
      </c>
      <c r="E1021" s="27" t="s">
        <v>36</v>
      </c>
      <c r="F1021" s="27" t="s">
        <v>257</v>
      </c>
      <c r="G1021" s="33">
        <v>196485.75</v>
      </c>
      <c r="H1021" s="33">
        <v>196485.75</v>
      </c>
      <c r="I1021" s="33">
        <v>5067</v>
      </c>
      <c r="J1021" s="33">
        <v>381</v>
      </c>
      <c r="K1021" s="33">
        <v>7000</v>
      </c>
      <c r="L1021" s="33">
        <v>1</v>
      </c>
      <c r="M1021" s="33">
        <v>1</v>
      </c>
      <c r="N1021" s="33">
        <v>208554.08</v>
      </c>
      <c r="O1021" s="33">
        <v>1075</v>
      </c>
      <c r="P1021" s="33">
        <v>2000</v>
      </c>
    </row>
    <row r="1022" spans="1:16">
      <c r="A1022" s="27" t="s">
        <v>380</v>
      </c>
      <c r="B1022" s="31">
        <v>202604</v>
      </c>
      <c r="C1022" s="27" t="s">
        <v>59</v>
      </c>
      <c r="D1022" s="27" t="s">
        <v>211</v>
      </c>
      <c r="E1022" s="27" t="s">
        <v>36</v>
      </c>
      <c r="F1022" s="27" t="s">
        <v>257</v>
      </c>
      <c r="G1022" s="33">
        <v>240931.6</v>
      </c>
      <c r="H1022" s="33">
        <v>240931.6</v>
      </c>
      <c r="I1022" s="33">
        <v>6080</v>
      </c>
      <c r="J1022" s="33">
        <v>548</v>
      </c>
      <c r="K1022" s="33">
        <v>7000</v>
      </c>
      <c r="L1022" s="33">
        <v>1</v>
      </c>
      <c r="M1022" s="33">
        <v>1</v>
      </c>
      <c r="N1022" s="33">
        <v>245645.52</v>
      </c>
      <c r="O1022" s="33">
        <v>1336.2</v>
      </c>
      <c r="P1022" s="33">
        <v>2489</v>
      </c>
    </row>
    <row r="1023" spans="1:16">
      <c r="A1023" s="27" t="s">
        <v>380</v>
      </c>
      <c r="B1023" s="31">
        <v>202605</v>
      </c>
      <c r="C1023" s="27" t="s">
        <v>59</v>
      </c>
      <c r="D1023" s="27" t="s">
        <v>211</v>
      </c>
      <c r="E1023" s="27" t="s">
        <v>36</v>
      </c>
      <c r="F1023" s="27" t="s">
        <v>257</v>
      </c>
      <c r="G1023" s="33">
        <v>261992.59</v>
      </c>
      <c r="H1023" s="33">
        <v>261992.59</v>
      </c>
      <c r="I1023" s="33">
        <v>7091</v>
      </c>
      <c r="J1023" s="33">
        <v>574</v>
      </c>
      <c r="K1023" s="33">
        <v>7000</v>
      </c>
      <c r="L1023" s="33">
        <v>1</v>
      </c>
      <c r="M1023" s="33">
        <v>1</v>
      </c>
      <c r="N1023" s="33">
        <v>269290.68</v>
      </c>
      <c r="O1023" s="33">
        <v>1380.2</v>
      </c>
      <c r="P1023" s="33">
        <v>2787</v>
      </c>
    </row>
    <row r="1024" spans="1:16">
      <c r="A1024" s="27" t="s">
        <v>380</v>
      </c>
      <c r="B1024" s="31">
        <v>202606</v>
      </c>
      <c r="C1024" s="27" t="s">
        <v>59</v>
      </c>
      <c r="D1024" s="27" t="s">
        <v>211</v>
      </c>
      <c r="E1024" s="27" t="s">
        <v>36</v>
      </c>
      <c r="F1024" s="27" t="s">
        <v>257</v>
      </c>
      <c r="G1024" s="33">
        <v>238955.6</v>
      </c>
      <c r="H1024" s="33">
        <v>238955.6</v>
      </c>
      <c r="I1024" s="33">
        <v>6452</v>
      </c>
      <c r="J1024" s="33">
        <v>480</v>
      </c>
      <c r="K1024" s="33">
        <v>7000</v>
      </c>
      <c r="L1024" s="33">
        <v>1</v>
      </c>
      <c r="M1024" s="33">
        <v>1</v>
      </c>
      <c r="N1024" s="33">
        <v>263324.57</v>
      </c>
      <c r="O1024" s="33">
        <v>1219.5</v>
      </c>
      <c r="P1024" s="33">
        <v>2550</v>
      </c>
    </row>
    <row r="1025" spans="1:16">
      <c r="A1025" s="27" t="s">
        <v>380</v>
      </c>
      <c r="B1025" s="31">
        <v>202607</v>
      </c>
      <c r="C1025" s="27" t="s">
        <v>59</v>
      </c>
      <c r="D1025" s="27" t="s">
        <v>211</v>
      </c>
      <c r="E1025" s="27" t="s">
        <v>36</v>
      </c>
      <c r="F1025" s="27" t="s">
        <v>257</v>
      </c>
      <c r="G1025" s="33">
        <v>231025.53</v>
      </c>
      <c r="H1025" s="33">
        <v>231025.53</v>
      </c>
      <c r="I1025" s="33">
        <v>5824</v>
      </c>
      <c r="J1025" s="33">
        <v>460</v>
      </c>
      <c r="K1025" s="33">
        <v>7000</v>
      </c>
      <c r="L1025" s="33">
        <v>1</v>
      </c>
      <c r="M1025" s="33">
        <v>1</v>
      </c>
      <c r="N1025" s="33">
        <v>234340.82</v>
      </c>
      <c r="O1025" s="33">
        <v>1240.9</v>
      </c>
      <c r="P1025" s="33">
        <v>2425</v>
      </c>
    </row>
    <row r="1026" spans="1:16">
      <c r="A1026" s="27" t="s">
        <v>382</v>
      </c>
      <c r="B1026" s="31">
        <v>202408</v>
      </c>
      <c r="C1026" s="27" t="s">
        <v>59</v>
      </c>
      <c r="D1026" s="27" t="s">
        <v>211</v>
      </c>
      <c r="E1026" s="27" t="s">
        <v>36</v>
      </c>
      <c r="F1026" s="27" t="s">
        <v>262</v>
      </c>
      <c r="G1026" s="33">
        <v>170647.28</v>
      </c>
      <c r="H1026" s="33">
        <v>170647.28</v>
      </c>
      <c r="I1026" s="33">
        <v>8763</v>
      </c>
      <c r="J1026" s="33">
        <v>486</v>
      </c>
      <c r="K1026" s="33">
        <v>6100</v>
      </c>
      <c r="L1026" s="33">
        <v>1</v>
      </c>
      <c r="M1026" s="33">
        <v>1</v>
      </c>
      <c r="N1026" s="33">
        <v>163727.17</v>
      </c>
      <c r="O1026" s="33">
        <v>1045.6</v>
      </c>
      <c r="P1026" s="33">
        <v>2702</v>
      </c>
    </row>
    <row r="1027" spans="1:16">
      <c r="A1027" s="27" t="s">
        <v>382</v>
      </c>
      <c r="B1027" s="31">
        <v>202409</v>
      </c>
      <c r="C1027" s="27" t="s">
        <v>59</v>
      </c>
      <c r="D1027" s="27" t="s">
        <v>211</v>
      </c>
      <c r="E1027" s="27" t="s">
        <v>36</v>
      </c>
      <c r="F1027" s="27" t="s">
        <v>262</v>
      </c>
      <c r="G1027" s="33">
        <v>177848.33</v>
      </c>
      <c r="H1027" s="33">
        <v>177848.33</v>
      </c>
      <c r="I1027" s="33">
        <v>8345</v>
      </c>
      <c r="J1027" s="33">
        <v>480</v>
      </c>
      <c r="K1027" s="33">
        <v>6100</v>
      </c>
      <c r="L1027" s="33">
        <v>1</v>
      </c>
      <c r="M1027" s="33">
        <v>1</v>
      </c>
      <c r="N1027" s="33">
        <v>157571.17</v>
      </c>
      <c r="O1027" s="33">
        <v>990.1</v>
      </c>
      <c r="P1027" s="33">
        <v>2713</v>
      </c>
    </row>
    <row r="1028" spans="1:16">
      <c r="A1028" s="27" t="s">
        <v>382</v>
      </c>
      <c r="B1028" s="31">
        <v>202410</v>
      </c>
      <c r="C1028" s="27" t="s">
        <v>59</v>
      </c>
      <c r="D1028" s="27" t="s">
        <v>211</v>
      </c>
      <c r="E1028" s="27" t="s">
        <v>36</v>
      </c>
      <c r="F1028" s="27" t="s">
        <v>262</v>
      </c>
      <c r="G1028" s="33">
        <v>197786.2</v>
      </c>
      <c r="H1028" s="33">
        <v>197786.2</v>
      </c>
      <c r="I1028" s="33">
        <v>10600</v>
      </c>
      <c r="J1028" s="33">
        <v>583</v>
      </c>
      <c r="K1028" s="33">
        <v>6100</v>
      </c>
      <c r="L1028" s="33">
        <v>1</v>
      </c>
      <c r="M1028" s="33">
        <v>1</v>
      </c>
      <c r="N1028" s="33">
        <v>173236.88</v>
      </c>
      <c r="O1028" s="33">
        <v>1152.3</v>
      </c>
      <c r="P1028" s="33">
        <v>3431</v>
      </c>
    </row>
    <row r="1029" spans="1:16">
      <c r="A1029" s="27" t="s">
        <v>382</v>
      </c>
      <c r="B1029" s="31">
        <v>202411</v>
      </c>
      <c r="C1029" s="27" t="s">
        <v>59</v>
      </c>
      <c r="D1029" s="27" t="s">
        <v>211</v>
      </c>
      <c r="E1029" s="27" t="s">
        <v>36</v>
      </c>
      <c r="F1029" s="27" t="s">
        <v>262</v>
      </c>
      <c r="G1029" s="33">
        <v>221431.43</v>
      </c>
      <c r="H1029" s="33">
        <v>221431.43</v>
      </c>
      <c r="I1029" s="33">
        <v>11430</v>
      </c>
      <c r="J1029" s="33">
        <v>566</v>
      </c>
      <c r="K1029" s="33">
        <v>6100</v>
      </c>
      <c r="L1029" s="33">
        <v>1</v>
      </c>
      <c r="M1029" s="33">
        <v>1</v>
      </c>
      <c r="N1029" s="33">
        <v>209256.54</v>
      </c>
      <c r="O1029" s="33">
        <v>1291.4</v>
      </c>
      <c r="P1029" s="33">
        <v>3697</v>
      </c>
    </row>
    <row r="1030" spans="1:16">
      <c r="A1030" s="27" t="s">
        <v>382</v>
      </c>
      <c r="B1030" s="31">
        <v>202412</v>
      </c>
      <c r="C1030" s="27" t="s">
        <v>59</v>
      </c>
      <c r="D1030" s="27" t="s">
        <v>211</v>
      </c>
      <c r="E1030" s="27" t="s">
        <v>36</v>
      </c>
      <c r="F1030" s="27" t="s">
        <v>262</v>
      </c>
      <c r="G1030" s="33">
        <v>263675.56</v>
      </c>
      <c r="H1030" s="33">
        <v>263675.56</v>
      </c>
      <c r="I1030" s="33">
        <v>13517</v>
      </c>
      <c r="J1030" s="33">
        <v>694</v>
      </c>
      <c r="K1030" s="33">
        <v>6100</v>
      </c>
      <c r="L1030" s="33">
        <v>1</v>
      </c>
      <c r="M1030" s="33">
        <v>1</v>
      </c>
      <c r="N1030" s="33">
        <v>240436.24</v>
      </c>
      <c r="O1030" s="33">
        <v>1745.6</v>
      </c>
      <c r="P1030" s="33">
        <v>4289</v>
      </c>
    </row>
    <row r="1031" spans="1:16">
      <c r="A1031" s="27" t="s">
        <v>382</v>
      </c>
      <c r="B1031" s="31">
        <v>202501</v>
      </c>
      <c r="C1031" s="27" t="s">
        <v>59</v>
      </c>
      <c r="D1031" s="27" t="s">
        <v>211</v>
      </c>
      <c r="E1031" s="27" t="s">
        <v>36</v>
      </c>
      <c r="F1031" s="27" t="s">
        <v>262</v>
      </c>
      <c r="G1031" s="33">
        <v>122769.55</v>
      </c>
      <c r="H1031" s="33">
        <v>122769.55</v>
      </c>
      <c r="I1031" s="33">
        <v>6275</v>
      </c>
      <c r="J1031" s="33">
        <v>287</v>
      </c>
      <c r="K1031" s="33">
        <v>6100</v>
      </c>
      <c r="L1031" s="33">
        <v>1</v>
      </c>
      <c r="M1031" s="33">
        <v>1</v>
      </c>
      <c r="N1031" s="33">
        <v>122320.23</v>
      </c>
      <c r="O1031" s="33">
        <v>703.9</v>
      </c>
      <c r="P1031" s="33">
        <v>2023</v>
      </c>
    </row>
    <row r="1032" spans="1:16">
      <c r="A1032" s="27" t="s">
        <v>382</v>
      </c>
      <c r="B1032" s="31">
        <v>202502</v>
      </c>
      <c r="C1032" s="27" t="s">
        <v>59</v>
      </c>
      <c r="D1032" s="27" t="s">
        <v>211</v>
      </c>
      <c r="E1032" s="27" t="s">
        <v>36</v>
      </c>
      <c r="F1032" s="27" t="s">
        <v>262</v>
      </c>
      <c r="G1032" s="33">
        <v>137747.61</v>
      </c>
      <c r="H1032" s="33">
        <v>137747.61</v>
      </c>
      <c r="I1032" s="33">
        <v>7584</v>
      </c>
      <c r="J1032" s="33">
        <v>343</v>
      </c>
      <c r="K1032" s="33">
        <v>6100</v>
      </c>
      <c r="L1032" s="33">
        <v>1</v>
      </c>
      <c r="M1032" s="33">
        <v>1</v>
      </c>
      <c r="N1032" s="33">
        <v>126139.69</v>
      </c>
      <c r="O1032" s="33">
        <v>805.4</v>
      </c>
      <c r="P1032" s="33">
        <v>2396</v>
      </c>
    </row>
    <row r="1033" spans="1:16">
      <c r="A1033" s="27" t="s">
        <v>382</v>
      </c>
      <c r="B1033" s="31">
        <v>202503</v>
      </c>
      <c r="C1033" s="27" t="s">
        <v>59</v>
      </c>
      <c r="D1033" s="27" t="s">
        <v>211</v>
      </c>
      <c r="E1033" s="27" t="s">
        <v>36</v>
      </c>
      <c r="F1033" s="27" t="s">
        <v>262</v>
      </c>
      <c r="G1033" s="33">
        <v>165732.78</v>
      </c>
      <c r="H1033" s="33">
        <v>165732.78</v>
      </c>
      <c r="I1033" s="33">
        <v>8251</v>
      </c>
      <c r="J1033" s="33">
        <v>448</v>
      </c>
      <c r="K1033" s="33">
        <v>6100</v>
      </c>
      <c r="L1033" s="33">
        <v>1</v>
      </c>
      <c r="M1033" s="33">
        <v>1</v>
      </c>
      <c r="N1033" s="33">
        <v>157348.31</v>
      </c>
      <c r="O1033" s="33">
        <v>970.8</v>
      </c>
      <c r="P1033" s="33">
        <v>2709</v>
      </c>
    </row>
    <row r="1034" spans="1:16">
      <c r="A1034" s="27" t="s">
        <v>382</v>
      </c>
      <c r="B1034" s="31">
        <v>202504</v>
      </c>
      <c r="C1034" s="27" t="s">
        <v>59</v>
      </c>
      <c r="D1034" s="27" t="s">
        <v>211</v>
      </c>
      <c r="E1034" s="27" t="s">
        <v>36</v>
      </c>
      <c r="F1034" s="27" t="s">
        <v>262</v>
      </c>
      <c r="G1034" s="33">
        <v>214624.7</v>
      </c>
      <c r="H1034" s="33">
        <v>214624.7</v>
      </c>
      <c r="I1034" s="33">
        <v>10979</v>
      </c>
      <c r="J1034" s="33">
        <v>586</v>
      </c>
      <c r="K1034" s="33">
        <v>6100</v>
      </c>
      <c r="L1034" s="33">
        <v>1</v>
      </c>
      <c r="M1034" s="33">
        <v>1</v>
      </c>
      <c r="N1034" s="33">
        <v>185332.78</v>
      </c>
      <c r="O1034" s="33">
        <v>1287.7</v>
      </c>
      <c r="P1034" s="33">
        <v>3514</v>
      </c>
    </row>
    <row r="1035" spans="1:16">
      <c r="A1035" s="27" t="s">
        <v>382</v>
      </c>
      <c r="B1035" s="31">
        <v>202505</v>
      </c>
      <c r="C1035" s="27" t="s">
        <v>59</v>
      </c>
      <c r="D1035" s="27" t="s">
        <v>211</v>
      </c>
      <c r="E1035" s="27" t="s">
        <v>36</v>
      </c>
      <c r="F1035" s="27" t="s">
        <v>262</v>
      </c>
      <c r="G1035" s="33">
        <v>222325.42</v>
      </c>
      <c r="H1035" s="33">
        <v>222325.42</v>
      </c>
      <c r="I1035" s="33">
        <v>12352</v>
      </c>
      <c r="J1035" s="33">
        <v>669</v>
      </c>
      <c r="K1035" s="33">
        <v>6100</v>
      </c>
      <c r="L1035" s="33">
        <v>1</v>
      </c>
      <c r="M1035" s="33">
        <v>1</v>
      </c>
      <c r="N1035" s="33">
        <v>203172.4</v>
      </c>
      <c r="O1035" s="33">
        <v>1247.8</v>
      </c>
      <c r="P1035" s="33">
        <v>3875</v>
      </c>
    </row>
    <row r="1036" spans="1:16">
      <c r="A1036" s="27" t="s">
        <v>382</v>
      </c>
      <c r="B1036" s="31">
        <v>202506</v>
      </c>
      <c r="C1036" s="27" t="s">
        <v>59</v>
      </c>
      <c r="D1036" s="27" t="s">
        <v>211</v>
      </c>
      <c r="E1036" s="27" t="s">
        <v>36</v>
      </c>
      <c r="F1036" s="27" t="s">
        <v>262</v>
      </c>
      <c r="G1036" s="33">
        <v>240486.8</v>
      </c>
      <c r="H1036" s="33">
        <v>240486.8</v>
      </c>
      <c r="I1036" s="33">
        <v>12491</v>
      </c>
      <c r="J1036" s="33">
        <v>663</v>
      </c>
      <c r="K1036" s="33">
        <v>6100</v>
      </c>
      <c r="L1036" s="33">
        <v>1</v>
      </c>
      <c r="M1036" s="33">
        <v>1</v>
      </c>
      <c r="N1036" s="33">
        <v>198671.14</v>
      </c>
      <c r="O1036" s="33">
        <v>1692.5</v>
      </c>
      <c r="P1036" s="33">
        <v>3973</v>
      </c>
    </row>
    <row r="1037" spans="1:16">
      <c r="A1037" s="27" t="s">
        <v>382</v>
      </c>
      <c r="B1037" s="31">
        <v>202507</v>
      </c>
      <c r="C1037" s="27" t="s">
        <v>59</v>
      </c>
      <c r="D1037" s="27" t="s">
        <v>211</v>
      </c>
      <c r="E1037" s="27" t="s">
        <v>36</v>
      </c>
      <c r="F1037" s="27" t="s">
        <v>262</v>
      </c>
      <c r="G1037" s="33">
        <v>202352.42</v>
      </c>
      <c r="H1037" s="33">
        <v>202352.42</v>
      </c>
      <c r="I1037" s="33">
        <v>10826</v>
      </c>
      <c r="J1037" s="33">
        <v>604</v>
      </c>
      <c r="K1037" s="33">
        <v>6100</v>
      </c>
      <c r="L1037" s="33">
        <v>1</v>
      </c>
      <c r="M1037" s="33">
        <v>1</v>
      </c>
      <c r="N1037" s="33">
        <v>176803.7</v>
      </c>
      <c r="O1037" s="33">
        <v>1370.8</v>
      </c>
      <c r="P1037" s="33">
        <v>3292</v>
      </c>
    </row>
    <row r="1038" spans="1:16">
      <c r="A1038" s="27" t="s">
        <v>382</v>
      </c>
      <c r="B1038" s="31">
        <v>202508</v>
      </c>
      <c r="C1038" s="27" t="s">
        <v>59</v>
      </c>
      <c r="D1038" s="27" t="s">
        <v>211</v>
      </c>
      <c r="E1038" s="27" t="s">
        <v>36</v>
      </c>
      <c r="F1038" s="27" t="s">
        <v>262</v>
      </c>
      <c r="G1038" s="33">
        <v>181850.82</v>
      </c>
      <c r="H1038" s="33">
        <v>181850.82</v>
      </c>
      <c r="I1038" s="33">
        <v>9289</v>
      </c>
      <c r="J1038" s="33">
        <v>486</v>
      </c>
      <c r="K1038" s="33">
        <v>6100</v>
      </c>
      <c r="L1038" s="33">
        <v>1</v>
      </c>
      <c r="M1038" s="33">
        <v>1</v>
      </c>
      <c r="N1038" s="33">
        <v>170439.98</v>
      </c>
      <c r="O1038" s="33">
        <v>1064.9</v>
      </c>
      <c r="P1038" s="33">
        <v>2933</v>
      </c>
    </row>
    <row r="1039" spans="1:16">
      <c r="A1039" s="27" t="s">
        <v>382</v>
      </c>
      <c r="B1039" s="31">
        <v>202509</v>
      </c>
      <c r="C1039" s="27" t="s">
        <v>59</v>
      </c>
      <c r="D1039" s="27" t="s">
        <v>211</v>
      </c>
      <c r="E1039" s="27" t="s">
        <v>36</v>
      </c>
      <c r="F1039" s="27" t="s">
        <v>262</v>
      </c>
      <c r="G1039" s="33">
        <v>194862.07</v>
      </c>
      <c r="H1039" s="33">
        <v>194862.07</v>
      </c>
      <c r="I1039" s="33">
        <v>10463</v>
      </c>
      <c r="J1039" s="33">
        <v>546</v>
      </c>
      <c r="K1039" s="33">
        <v>6100</v>
      </c>
      <c r="L1039" s="33">
        <v>1</v>
      </c>
      <c r="M1039" s="33">
        <v>1</v>
      </c>
      <c r="N1039" s="33">
        <v>164031.58</v>
      </c>
      <c r="O1039" s="33">
        <v>1193.6</v>
      </c>
      <c r="P1039" s="33">
        <v>3485</v>
      </c>
    </row>
    <row r="1040" spans="1:16">
      <c r="A1040" s="27" t="s">
        <v>382</v>
      </c>
      <c r="B1040" s="31">
        <v>202510</v>
      </c>
      <c r="C1040" s="27" t="s">
        <v>59</v>
      </c>
      <c r="D1040" s="27" t="s">
        <v>211</v>
      </c>
      <c r="E1040" s="27" t="s">
        <v>36</v>
      </c>
      <c r="F1040" s="27" t="s">
        <v>262</v>
      </c>
      <c r="G1040" s="33">
        <v>197911.06</v>
      </c>
      <c r="H1040" s="33">
        <v>197911.06</v>
      </c>
      <c r="I1040" s="33">
        <v>10332</v>
      </c>
      <c r="J1040" s="33">
        <v>530</v>
      </c>
      <c r="K1040" s="33">
        <v>6100</v>
      </c>
      <c r="L1040" s="33">
        <v>1</v>
      </c>
      <c r="M1040" s="33">
        <v>1</v>
      </c>
      <c r="N1040" s="33">
        <v>180339.59</v>
      </c>
      <c r="O1040" s="33">
        <v>1317.3</v>
      </c>
      <c r="P1040" s="33">
        <v>3279</v>
      </c>
    </row>
    <row r="1041" spans="1:16">
      <c r="A1041" s="27" t="s">
        <v>382</v>
      </c>
      <c r="B1041" s="31">
        <v>202511</v>
      </c>
      <c r="C1041" s="27" t="s">
        <v>59</v>
      </c>
      <c r="D1041" s="27" t="s">
        <v>211</v>
      </c>
      <c r="E1041" s="27" t="s">
        <v>36</v>
      </c>
      <c r="F1041" s="27" t="s">
        <v>262</v>
      </c>
      <c r="G1041" s="33">
        <v>228922.44</v>
      </c>
      <c r="H1041" s="33">
        <v>228922.44</v>
      </c>
      <c r="I1041" s="33">
        <v>12418</v>
      </c>
      <c r="J1041" s="33">
        <v>601</v>
      </c>
      <c r="K1041" s="33">
        <v>6100</v>
      </c>
      <c r="L1041" s="33">
        <v>1</v>
      </c>
      <c r="M1041" s="33">
        <v>1</v>
      </c>
      <c r="N1041" s="33">
        <v>217836.06</v>
      </c>
      <c r="O1041" s="33">
        <v>1355.8</v>
      </c>
      <c r="P1041" s="33">
        <v>3904</v>
      </c>
    </row>
    <row r="1042" spans="1:16">
      <c r="A1042" s="27" t="s">
        <v>382</v>
      </c>
      <c r="B1042" s="31">
        <v>202512</v>
      </c>
      <c r="C1042" s="27" t="s">
        <v>59</v>
      </c>
      <c r="D1042" s="27" t="s">
        <v>211</v>
      </c>
      <c r="E1042" s="27" t="s">
        <v>36</v>
      </c>
      <c r="F1042" s="27" t="s">
        <v>262</v>
      </c>
      <c r="G1042" s="33">
        <v>273241.98</v>
      </c>
      <c r="H1042" s="33">
        <v>273241.98</v>
      </c>
      <c r="I1042" s="33">
        <v>13791</v>
      </c>
      <c r="J1042" s="33">
        <v>652</v>
      </c>
      <c r="K1042" s="33">
        <v>6100</v>
      </c>
      <c r="L1042" s="33">
        <v>1</v>
      </c>
      <c r="M1042" s="33">
        <v>1</v>
      </c>
      <c r="N1042" s="33">
        <v>250294.12</v>
      </c>
      <c r="O1042" s="33">
        <v>1593</v>
      </c>
      <c r="P1042" s="33">
        <v>4388</v>
      </c>
    </row>
    <row r="1043" spans="1:16">
      <c r="A1043" s="27" t="s">
        <v>382</v>
      </c>
      <c r="B1043" s="31">
        <v>202601</v>
      </c>
      <c r="C1043" s="27" t="s">
        <v>59</v>
      </c>
      <c r="D1043" s="27" t="s">
        <v>211</v>
      </c>
      <c r="E1043" s="27" t="s">
        <v>36</v>
      </c>
      <c r="F1043" s="27" t="s">
        <v>262</v>
      </c>
      <c r="G1043" s="33">
        <v>130689.74</v>
      </c>
      <c r="H1043" s="33">
        <v>130689.74</v>
      </c>
      <c r="I1043" s="33">
        <v>6856</v>
      </c>
      <c r="J1043" s="33">
        <v>377</v>
      </c>
      <c r="K1043" s="33">
        <v>6100</v>
      </c>
      <c r="L1043" s="33">
        <v>1</v>
      </c>
      <c r="M1043" s="33">
        <v>1</v>
      </c>
      <c r="N1043" s="33">
        <v>127335.36</v>
      </c>
      <c r="O1043" s="33">
        <v>824.7</v>
      </c>
      <c r="P1043" s="33">
        <v>2128</v>
      </c>
    </row>
    <row r="1044" spans="1:16">
      <c r="A1044" s="27" t="s">
        <v>382</v>
      </c>
      <c r="B1044" s="31">
        <v>202602</v>
      </c>
      <c r="C1044" s="27" t="s">
        <v>59</v>
      </c>
      <c r="D1044" s="27" t="s">
        <v>211</v>
      </c>
      <c r="E1044" s="27" t="s">
        <v>36</v>
      </c>
      <c r="F1044" s="27" t="s">
        <v>262</v>
      </c>
      <c r="G1044" s="33">
        <v>146447.66</v>
      </c>
      <c r="H1044" s="33">
        <v>146447.66</v>
      </c>
      <c r="I1044" s="33">
        <v>7803</v>
      </c>
      <c r="J1044" s="33">
        <v>440</v>
      </c>
      <c r="K1044" s="33">
        <v>6100</v>
      </c>
      <c r="L1044" s="33">
        <v>1</v>
      </c>
      <c r="M1044" s="33">
        <v>1</v>
      </c>
      <c r="N1044" s="33">
        <v>131311.41</v>
      </c>
      <c r="O1044" s="33">
        <v>922.5</v>
      </c>
      <c r="P1044" s="33">
        <v>2487</v>
      </c>
    </row>
    <row r="1045" spans="1:16">
      <c r="A1045" s="27" t="s">
        <v>382</v>
      </c>
      <c r="B1045" s="31">
        <v>202603</v>
      </c>
      <c r="C1045" s="27" t="s">
        <v>59</v>
      </c>
      <c r="D1045" s="27" t="s">
        <v>211</v>
      </c>
      <c r="E1045" s="27" t="s">
        <v>36</v>
      </c>
      <c r="F1045" s="27" t="s">
        <v>262</v>
      </c>
      <c r="G1045" s="33">
        <v>195749.19</v>
      </c>
      <c r="H1045" s="33">
        <v>195749.19</v>
      </c>
      <c r="I1045" s="33">
        <v>9460</v>
      </c>
      <c r="J1045" s="33">
        <v>511</v>
      </c>
      <c r="K1045" s="33">
        <v>6100</v>
      </c>
      <c r="L1045" s="33">
        <v>1</v>
      </c>
      <c r="M1045" s="33">
        <v>1</v>
      </c>
      <c r="N1045" s="33">
        <v>163799.59</v>
      </c>
      <c r="O1045" s="33">
        <v>1310.4</v>
      </c>
      <c r="P1045" s="33">
        <v>3318</v>
      </c>
    </row>
    <row r="1046" spans="1:16">
      <c r="A1046" s="27" t="s">
        <v>382</v>
      </c>
      <c r="B1046" s="31">
        <v>202604</v>
      </c>
      <c r="C1046" s="27" t="s">
        <v>59</v>
      </c>
      <c r="D1046" s="27" t="s">
        <v>211</v>
      </c>
      <c r="E1046" s="27" t="s">
        <v>36</v>
      </c>
      <c r="F1046" s="27" t="s">
        <v>262</v>
      </c>
      <c r="G1046" s="33">
        <v>211317.92</v>
      </c>
      <c r="H1046" s="33">
        <v>211317.92</v>
      </c>
      <c r="I1046" s="33">
        <v>10386</v>
      </c>
      <c r="J1046" s="33">
        <v>575</v>
      </c>
      <c r="K1046" s="33">
        <v>6100</v>
      </c>
      <c r="L1046" s="33">
        <v>1</v>
      </c>
      <c r="M1046" s="33">
        <v>1</v>
      </c>
      <c r="N1046" s="33">
        <v>192931.42</v>
      </c>
      <c r="O1046" s="33">
        <v>1226.1</v>
      </c>
      <c r="P1046" s="33">
        <v>3186</v>
      </c>
    </row>
    <row r="1047" spans="1:16">
      <c r="A1047" s="27" t="s">
        <v>382</v>
      </c>
      <c r="B1047" s="31">
        <v>202605</v>
      </c>
      <c r="C1047" s="27" t="s">
        <v>59</v>
      </c>
      <c r="D1047" s="27" t="s">
        <v>211</v>
      </c>
      <c r="E1047" s="27" t="s">
        <v>36</v>
      </c>
      <c r="F1047" s="27" t="s">
        <v>262</v>
      </c>
      <c r="G1047" s="33">
        <v>214429.65</v>
      </c>
      <c r="H1047" s="33">
        <v>214429.65</v>
      </c>
      <c r="I1047" s="33">
        <v>10744</v>
      </c>
      <c r="J1047" s="33">
        <v>462</v>
      </c>
      <c r="K1047" s="33">
        <v>6100</v>
      </c>
      <c r="L1047" s="33">
        <v>1</v>
      </c>
      <c r="M1047" s="33">
        <v>1</v>
      </c>
      <c r="N1047" s="33">
        <v>211502.47</v>
      </c>
      <c r="O1047" s="33">
        <v>1289.9</v>
      </c>
      <c r="P1047" s="33">
        <v>3450</v>
      </c>
    </row>
    <row r="1048" spans="1:16">
      <c r="A1048" s="27" t="s">
        <v>382</v>
      </c>
      <c r="B1048" s="31">
        <v>202606</v>
      </c>
      <c r="C1048" s="27" t="s">
        <v>59</v>
      </c>
      <c r="D1048" s="27" t="s">
        <v>211</v>
      </c>
      <c r="E1048" s="27" t="s">
        <v>36</v>
      </c>
      <c r="F1048" s="27" t="s">
        <v>262</v>
      </c>
      <c r="G1048" s="33">
        <v>237572.54</v>
      </c>
      <c r="H1048" s="33">
        <v>237572.54</v>
      </c>
      <c r="I1048" s="33">
        <v>12237</v>
      </c>
      <c r="J1048" s="33">
        <v>702</v>
      </c>
      <c r="K1048" s="33">
        <v>6100</v>
      </c>
      <c r="L1048" s="33">
        <v>1</v>
      </c>
      <c r="M1048" s="33">
        <v>1</v>
      </c>
      <c r="N1048" s="33">
        <v>206816.66</v>
      </c>
      <c r="O1048" s="33">
        <v>1507.3</v>
      </c>
      <c r="P1048" s="33">
        <v>3803</v>
      </c>
    </row>
    <row r="1049" spans="1:16">
      <c r="A1049" s="27" t="s">
        <v>382</v>
      </c>
      <c r="B1049" s="31">
        <v>202607</v>
      </c>
      <c r="C1049" s="27" t="s">
        <v>59</v>
      </c>
      <c r="D1049" s="27" t="s">
        <v>211</v>
      </c>
      <c r="E1049" s="27" t="s">
        <v>36</v>
      </c>
      <c r="F1049" s="27" t="s">
        <v>262</v>
      </c>
      <c r="G1049" s="33">
        <v>186728.78</v>
      </c>
      <c r="H1049" s="33">
        <v>186728.78</v>
      </c>
      <c r="I1049" s="33">
        <v>9499</v>
      </c>
      <c r="J1049" s="33">
        <v>528</v>
      </c>
      <c r="K1049" s="33">
        <v>6100</v>
      </c>
      <c r="L1049" s="33">
        <v>1</v>
      </c>
      <c r="M1049" s="33">
        <v>1</v>
      </c>
      <c r="N1049" s="33">
        <v>184052.65</v>
      </c>
      <c r="O1049" s="33">
        <v>1106.7</v>
      </c>
      <c r="P1049" s="33">
        <v>3076</v>
      </c>
    </row>
    <row r="1050" spans="1:16">
      <c r="A1050" s="27" t="s">
        <v>384</v>
      </c>
      <c r="B1050" s="31">
        <v>202408</v>
      </c>
      <c r="C1050" s="27" t="s">
        <v>59</v>
      </c>
      <c r="D1050" s="27" t="s">
        <v>211</v>
      </c>
      <c r="E1050" s="27" t="s">
        <v>36</v>
      </c>
      <c r="F1050" s="27" t="s">
        <v>262</v>
      </c>
      <c r="G1050" s="33">
        <v>205446.69</v>
      </c>
      <c r="H1050" s="33">
        <v>205446.69</v>
      </c>
      <c r="I1050" s="33">
        <v>9805</v>
      </c>
      <c r="J1050" s="33">
        <v>443</v>
      </c>
      <c r="K1050" s="33">
        <v>7200</v>
      </c>
      <c r="L1050" s="33">
        <v>1</v>
      </c>
      <c r="M1050" s="33">
        <v>1</v>
      </c>
      <c r="N1050" s="33">
        <v>188172.5</v>
      </c>
      <c r="O1050" s="33">
        <v>1366.3</v>
      </c>
      <c r="P1050" s="33">
        <v>3200</v>
      </c>
    </row>
    <row r="1051" spans="1:16">
      <c r="A1051" s="27" t="s">
        <v>384</v>
      </c>
      <c r="B1051" s="31">
        <v>202409</v>
      </c>
      <c r="C1051" s="27" t="s">
        <v>59</v>
      </c>
      <c r="D1051" s="27" t="s">
        <v>211</v>
      </c>
      <c r="E1051" s="27" t="s">
        <v>36</v>
      </c>
      <c r="F1051" s="27" t="s">
        <v>262</v>
      </c>
      <c r="G1051" s="33">
        <v>195865.91</v>
      </c>
      <c r="H1051" s="33">
        <v>195865.91</v>
      </c>
      <c r="I1051" s="33">
        <v>10026</v>
      </c>
      <c r="J1051" s="33">
        <v>492</v>
      </c>
      <c r="K1051" s="33">
        <v>7200</v>
      </c>
      <c r="L1051" s="33">
        <v>1</v>
      </c>
      <c r="M1051" s="33">
        <v>1</v>
      </c>
      <c r="N1051" s="33">
        <v>181097.37</v>
      </c>
      <c r="O1051" s="33">
        <v>1274.1</v>
      </c>
      <c r="P1051" s="33">
        <v>3297</v>
      </c>
    </row>
    <row r="1052" spans="1:16">
      <c r="A1052" s="27" t="s">
        <v>384</v>
      </c>
      <c r="B1052" s="31">
        <v>202410</v>
      </c>
      <c r="C1052" s="27" t="s">
        <v>59</v>
      </c>
      <c r="D1052" s="27" t="s">
        <v>211</v>
      </c>
      <c r="E1052" s="27" t="s">
        <v>36</v>
      </c>
      <c r="F1052" s="27" t="s">
        <v>262</v>
      </c>
      <c r="G1052" s="33">
        <v>205375.35</v>
      </c>
      <c r="H1052" s="33">
        <v>205375.35</v>
      </c>
      <c r="I1052" s="33">
        <v>10396</v>
      </c>
      <c r="J1052" s="33">
        <v>501</v>
      </c>
      <c r="K1052" s="33">
        <v>7200</v>
      </c>
      <c r="L1052" s="33">
        <v>1</v>
      </c>
      <c r="M1052" s="33">
        <v>1</v>
      </c>
      <c r="N1052" s="33">
        <v>199102.06</v>
      </c>
      <c r="O1052" s="33">
        <v>1193.3</v>
      </c>
      <c r="P1052" s="33">
        <v>3326</v>
      </c>
    </row>
    <row r="1053" spans="1:16">
      <c r="A1053" s="27" t="s">
        <v>384</v>
      </c>
      <c r="B1053" s="31">
        <v>202411</v>
      </c>
      <c r="C1053" s="27" t="s">
        <v>59</v>
      </c>
      <c r="D1053" s="27" t="s">
        <v>211</v>
      </c>
      <c r="E1053" s="27" t="s">
        <v>36</v>
      </c>
      <c r="F1053" s="27" t="s">
        <v>262</v>
      </c>
      <c r="G1053" s="33">
        <v>262518.8</v>
      </c>
      <c r="H1053" s="33">
        <v>262518.8</v>
      </c>
      <c r="I1053" s="33">
        <v>13507</v>
      </c>
      <c r="J1053" s="33">
        <v>723</v>
      </c>
      <c r="K1053" s="33">
        <v>7200</v>
      </c>
      <c r="L1053" s="33">
        <v>1</v>
      </c>
      <c r="M1053" s="33">
        <v>1</v>
      </c>
      <c r="N1053" s="33">
        <v>240499.65</v>
      </c>
      <c r="O1053" s="33">
        <v>1667.1</v>
      </c>
      <c r="P1053" s="33">
        <v>4364</v>
      </c>
    </row>
    <row r="1054" spans="1:16">
      <c r="A1054" s="27" t="s">
        <v>384</v>
      </c>
      <c r="B1054" s="31">
        <v>202412</v>
      </c>
      <c r="C1054" s="27" t="s">
        <v>59</v>
      </c>
      <c r="D1054" s="27" t="s">
        <v>211</v>
      </c>
      <c r="E1054" s="27" t="s">
        <v>36</v>
      </c>
      <c r="F1054" s="27" t="s">
        <v>262</v>
      </c>
      <c r="G1054" s="33">
        <v>262756.51</v>
      </c>
      <c r="H1054" s="33">
        <v>262756.51</v>
      </c>
      <c r="I1054" s="33">
        <v>14502</v>
      </c>
      <c r="J1054" s="33">
        <v>750</v>
      </c>
      <c r="K1054" s="33">
        <v>7200</v>
      </c>
      <c r="L1054" s="33">
        <v>1</v>
      </c>
      <c r="M1054" s="33">
        <v>1</v>
      </c>
      <c r="N1054" s="33">
        <v>276334.64</v>
      </c>
      <c r="O1054" s="33">
        <v>1641</v>
      </c>
      <c r="P1054" s="33">
        <v>4542</v>
      </c>
    </row>
    <row r="1055" spans="1:16">
      <c r="A1055" s="27" t="s">
        <v>384</v>
      </c>
      <c r="B1055" s="31">
        <v>202501</v>
      </c>
      <c r="C1055" s="27" t="s">
        <v>59</v>
      </c>
      <c r="D1055" s="27" t="s">
        <v>211</v>
      </c>
      <c r="E1055" s="27" t="s">
        <v>36</v>
      </c>
      <c r="F1055" s="27" t="s">
        <v>262</v>
      </c>
      <c r="G1055" s="33">
        <v>150520.21</v>
      </c>
      <c r="H1055" s="33">
        <v>150520.21</v>
      </c>
      <c r="I1055" s="33">
        <v>7517</v>
      </c>
      <c r="J1055" s="33">
        <v>398</v>
      </c>
      <c r="K1055" s="33">
        <v>7200</v>
      </c>
      <c r="L1055" s="33">
        <v>1</v>
      </c>
      <c r="M1055" s="33">
        <v>1</v>
      </c>
      <c r="N1055" s="33">
        <v>140583.29</v>
      </c>
      <c r="O1055" s="33">
        <v>948.9</v>
      </c>
      <c r="P1055" s="33">
        <v>2432</v>
      </c>
    </row>
    <row r="1056" spans="1:16">
      <c r="A1056" s="27" t="s">
        <v>384</v>
      </c>
      <c r="B1056" s="31">
        <v>202502</v>
      </c>
      <c r="C1056" s="27" t="s">
        <v>59</v>
      </c>
      <c r="D1056" s="27" t="s">
        <v>211</v>
      </c>
      <c r="E1056" s="27" t="s">
        <v>36</v>
      </c>
      <c r="F1056" s="27" t="s">
        <v>262</v>
      </c>
      <c r="G1056" s="33">
        <v>160438.97</v>
      </c>
      <c r="H1056" s="33">
        <v>160438.97</v>
      </c>
      <c r="I1056" s="33">
        <v>8161</v>
      </c>
      <c r="J1056" s="33">
        <v>449</v>
      </c>
      <c r="K1056" s="33">
        <v>7200</v>
      </c>
      <c r="L1056" s="33">
        <v>1</v>
      </c>
      <c r="M1056" s="33">
        <v>1</v>
      </c>
      <c r="N1056" s="33">
        <v>144973.01</v>
      </c>
      <c r="O1056" s="33">
        <v>1014.5</v>
      </c>
      <c r="P1056" s="33">
        <v>2681</v>
      </c>
    </row>
    <row r="1057" spans="1:16">
      <c r="A1057" s="27" t="s">
        <v>384</v>
      </c>
      <c r="B1057" s="31">
        <v>202503</v>
      </c>
      <c r="C1057" s="27" t="s">
        <v>59</v>
      </c>
      <c r="D1057" s="27" t="s">
        <v>211</v>
      </c>
      <c r="E1057" s="27" t="s">
        <v>36</v>
      </c>
      <c r="F1057" s="27" t="s">
        <v>262</v>
      </c>
      <c r="G1057" s="33">
        <v>205868.95</v>
      </c>
      <c r="H1057" s="33">
        <v>205868.95</v>
      </c>
      <c r="I1057" s="33">
        <v>10724</v>
      </c>
      <c r="J1057" s="33">
        <v>633</v>
      </c>
      <c r="K1057" s="33">
        <v>7200</v>
      </c>
      <c r="L1057" s="33">
        <v>1</v>
      </c>
      <c r="M1057" s="33">
        <v>1</v>
      </c>
      <c r="N1057" s="33">
        <v>180841.25</v>
      </c>
      <c r="O1057" s="33">
        <v>1226.3</v>
      </c>
      <c r="P1057" s="33">
        <v>3330</v>
      </c>
    </row>
    <row r="1058" spans="1:16">
      <c r="A1058" s="27" t="s">
        <v>384</v>
      </c>
      <c r="B1058" s="31">
        <v>202504</v>
      </c>
      <c r="C1058" s="27" t="s">
        <v>59</v>
      </c>
      <c r="D1058" s="27" t="s">
        <v>211</v>
      </c>
      <c r="E1058" s="27" t="s">
        <v>36</v>
      </c>
      <c r="F1058" s="27" t="s">
        <v>262</v>
      </c>
      <c r="G1058" s="33">
        <v>232552.79</v>
      </c>
      <c r="H1058" s="33">
        <v>232552.79</v>
      </c>
      <c r="I1058" s="33">
        <v>12021</v>
      </c>
      <c r="J1058" s="33">
        <v>595</v>
      </c>
      <c r="K1058" s="33">
        <v>7200</v>
      </c>
      <c r="L1058" s="33">
        <v>1</v>
      </c>
      <c r="M1058" s="33">
        <v>1</v>
      </c>
      <c r="N1058" s="33">
        <v>213003.95</v>
      </c>
      <c r="O1058" s="33">
        <v>1453.3</v>
      </c>
      <c r="P1058" s="33">
        <v>3827</v>
      </c>
    </row>
    <row r="1059" spans="1:16">
      <c r="A1059" s="27" t="s">
        <v>384</v>
      </c>
      <c r="B1059" s="31">
        <v>202505</v>
      </c>
      <c r="C1059" s="27" t="s">
        <v>59</v>
      </c>
      <c r="D1059" s="27" t="s">
        <v>211</v>
      </c>
      <c r="E1059" s="27" t="s">
        <v>36</v>
      </c>
      <c r="F1059" s="27" t="s">
        <v>262</v>
      </c>
      <c r="G1059" s="33">
        <v>275757.1</v>
      </c>
      <c r="H1059" s="33">
        <v>275757.1</v>
      </c>
      <c r="I1059" s="33">
        <v>13260</v>
      </c>
      <c r="J1059" s="33">
        <v>615</v>
      </c>
      <c r="K1059" s="33">
        <v>7200</v>
      </c>
      <c r="L1059" s="33">
        <v>1</v>
      </c>
      <c r="M1059" s="33">
        <v>1</v>
      </c>
      <c r="N1059" s="33">
        <v>233507.12</v>
      </c>
      <c r="O1059" s="33">
        <v>1549.3</v>
      </c>
      <c r="P1059" s="33">
        <v>4188</v>
      </c>
    </row>
    <row r="1060" spans="1:16">
      <c r="A1060" s="27" t="s">
        <v>384</v>
      </c>
      <c r="B1060" s="31">
        <v>202506</v>
      </c>
      <c r="C1060" s="27" t="s">
        <v>59</v>
      </c>
      <c r="D1060" s="27" t="s">
        <v>211</v>
      </c>
      <c r="E1060" s="27" t="s">
        <v>36</v>
      </c>
      <c r="F1060" s="27" t="s">
        <v>262</v>
      </c>
      <c r="G1060" s="33">
        <v>238021.76</v>
      </c>
      <c r="H1060" s="33">
        <v>238021.76</v>
      </c>
      <c r="I1060" s="33">
        <v>11513</v>
      </c>
      <c r="J1060" s="33">
        <v>562</v>
      </c>
      <c r="K1060" s="33">
        <v>7200</v>
      </c>
      <c r="L1060" s="33">
        <v>1</v>
      </c>
      <c r="M1060" s="33">
        <v>1</v>
      </c>
      <c r="N1060" s="33">
        <v>228333.79</v>
      </c>
      <c r="O1060" s="33">
        <v>1380.7</v>
      </c>
      <c r="P1060" s="33">
        <v>3684</v>
      </c>
    </row>
    <row r="1061" spans="1:16">
      <c r="A1061" s="27" t="s">
        <v>384</v>
      </c>
      <c r="B1061" s="31">
        <v>202507</v>
      </c>
      <c r="C1061" s="27" t="s">
        <v>59</v>
      </c>
      <c r="D1061" s="27" t="s">
        <v>211</v>
      </c>
      <c r="E1061" s="27" t="s">
        <v>36</v>
      </c>
      <c r="F1061" s="27" t="s">
        <v>262</v>
      </c>
      <c r="G1061" s="33">
        <v>187447.43</v>
      </c>
      <c r="H1061" s="33">
        <v>187447.43</v>
      </c>
      <c r="I1061" s="33">
        <v>9263</v>
      </c>
      <c r="J1061" s="33">
        <v>548</v>
      </c>
      <c r="K1061" s="33">
        <v>7200</v>
      </c>
      <c r="L1061" s="33">
        <v>1</v>
      </c>
      <c r="M1061" s="33">
        <v>1</v>
      </c>
      <c r="N1061" s="33">
        <v>203201.42</v>
      </c>
      <c r="O1061" s="33">
        <v>1181.1</v>
      </c>
      <c r="P1061" s="33">
        <v>2966</v>
      </c>
    </row>
    <row r="1062" spans="1:16">
      <c r="A1062" s="27" t="s">
        <v>384</v>
      </c>
      <c r="B1062" s="31">
        <v>202508</v>
      </c>
      <c r="C1062" s="27" t="s">
        <v>59</v>
      </c>
      <c r="D1062" s="27" t="s">
        <v>211</v>
      </c>
      <c r="E1062" s="27" t="s">
        <v>36</v>
      </c>
      <c r="F1062" s="27" t="s">
        <v>262</v>
      </c>
      <c r="G1062" s="33">
        <v>194891.29</v>
      </c>
      <c r="H1062" s="33">
        <v>194891.29</v>
      </c>
      <c r="I1062" s="33">
        <v>10135</v>
      </c>
      <c r="J1062" s="33">
        <v>481</v>
      </c>
      <c r="K1062" s="33">
        <v>7200</v>
      </c>
      <c r="L1062" s="33">
        <v>1</v>
      </c>
      <c r="M1062" s="33">
        <v>1</v>
      </c>
      <c r="N1062" s="33">
        <v>195887.57</v>
      </c>
      <c r="O1062" s="33">
        <v>1204</v>
      </c>
      <c r="P1062" s="33">
        <v>3193</v>
      </c>
    </row>
    <row r="1063" spans="1:16">
      <c r="A1063" s="27" t="s">
        <v>384</v>
      </c>
      <c r="B1063" s="31">
        <v>202509</v>
      </c>
      <c r="C1063" s="27" t="s">
        <v>59</v>
      </c>
      <c r="D1063" s="27" t="s">
        <v>211</v>
      </c>
      <c r="E1063" s="27" t="s">
        <v>36</v>
      </c>
      <c r="F1063" s="27" t="s">
        <v>262</v>
      </c>
      <c r="G1063" s="33">
        <v>225416.65</v>
      </c>
      <c r="H1063" s="33">
        <v>225416.65</v>
      </c>
      <c r="I1063" s="33">
        <v>11379</v>
      </c>
      <c r="J1063" s="33">
        <v>541</v>
      </c>
      <c r="K1063" s="33">
        <v>7200</v>
      </c>
      <c r="L1063" s="33">
        <v>1</v>
      </c>
      <c r="M1063" s="33">
        <v>1</v>
      </c>
      <c r="N1063" s="33">
        <v>188522.37</v>
      </c>
      <c r="O1063" s="33">
        <v>1262.3</v>
      </c>
      <c r="P1063" s="33">
        <v>3670</v>
      </c>
    </row>
    <row r="1064" spans="1:16">
      <c r="A1064" s="27" t="s">
        <v>384</v>
      </c>
      <c r="B1064" s="31">
        <v>202510</v>
      </c>
      <c r="C1064" s="27" t="s">
        <v>59</v>
      </c>
      <c r="D1064" s="27" t="s">
        <v>211</v>
      </c>
      <c r="E1064" s="27" t="s">
        <v>36</v>
      </c>
      <c r="F1064" s="27" t="s">
        <v>262</v>
      </c>
      <c r="G1064" s="33">
        <v>213640.87</v>
      </c>
      <c r="H1064" s="33">
        <v>213640.87</v>
      </c>
      <c r="I1064" s="33">
        <v>11118</v>
      </c>
      <c r="J1064" s="33">
        <v>634</v>
      </c>
      <c r="K1064" s="33">
        <v>7200</v>
      </c>
      <c r="L1064" s="33">
        <v>1</v>
      </c>
      <c r="M1064" s="33">
        <v>1</v>
      </c>
      <c r="N1064" s="33">
        <v>207265.24</v>
      </c>
      <c r="O1064" s="33">
        <v>1498.2</v>
      </c>
      <c r="P1064" s="33">
        <v>3606</v>
      </c>
    </row>
    <row r="1065" spans="1:16">
      <c r="A1065" s="27" t="s">
        <v>384</v>
      </c>
      <c r="B1065" s="31">
        <v>202511</v>
      </c>
      <c r="C1065" s="27" t="s">
        <v>59</v>
      </c>
      <c r="D1065" s="27" t="s">
        <v>211</v>
      </c>
      <c r="E1065" s="27" t="s">
        <v>36</v>
      </c>
      <c r="F1065" s="27" t="s">
        <v>262</v>
      </c>
      <c r="G1065" s="33">
        <v>284438.43</v>
      </c>
      <c r="H1065" s="33">
        <v>284438.43</v>
      </c>
      <c r="I1065" s="33">
        <v>15143</v>
      </c>
      <c r="J1065" s="33">
        <v>797</v>
      </c>
      <c r="K1065" s="33">
        <v>7200</v>
      </c>
      <c r="L1065" s="33">
        <v>1</v>
      </c>
      <c r="M1065" s="33">
        <v>1</v>
      </c>
      <c r="N1065" s="33">
        <v>250360.13</v>
      </c>
      <c r="O1065" s="33">
        <v>1763.7</v>
      </c>
      <c r="P1065" s="33">
        <v>4570</v>
      </c>
    </row>
    <row r="1066" spans="1:16">
      <c r="A1066" s="27" t="s">
        <v>384</v>
      </c>
      <c r="B1066" s="31">
        <v>202512</v>
      </c>
      <c r="C1066" s="27" t="s">
        <v>59</v>
      </c>
      <c r="D1066" s="27" t="s">
        <v>211</v>
      </c>
      <c r="E1066" s="27" t="s">
        <v>36</v>
      </c>
      <c r="F1066" s="27" t="s">
        <v>262</v>
      </c>
      <c r="G1066" s="33">
        <v>301476.4</v>
      </c>
      <c r="H1066" s="33">
        <v>301476.4</v>
      </c>
      <c r="I1066" s="33">
        <v>15300</v>
      </c>
      <c r="J1066" s="33">
        <v>823</v>
      </c>
      <c r="K1066" s="33">
        <v>7200</v>
      </c>
      <c r="L1066" s="33">
        <v>1</v>
      </c>
      <c r="M1066" s="33">
        <v>1</v>
      </c>
      <c r="N1066" s="33">
        <v>287664.36</v>
      </c>
      <c r="O1066" s="33">
        <v>1842.9</v>
      </c>
      <c r="P1066" s="33">
        <v>4774</v>
      </c>
    </row>
    <row r="1067" spans="1:16">
      <c r="A1067" s="27" t="s">
        <v>384</v>
      </c>
      <c r="B1067" s="31">
        <v>202601</v>
      </c>
      <c r="C1067" s="27" t="s">
        <v>59</v>
      </c>
      <c r="D1067" s="27" t="s">
        <v>211</v>
      </c>
      <c r="E1067" s="27" t="s">
        <v>36</v>
      </c>
      <c r="F1067" s="27" t="s">
        <v>262</v>
      </c>
      <c r="G1067" s="33">
        <v>151828.61</v>
      </c>
      <c r="H1067" s="33">
        <v>151828.61</v>
      </c>
      <c r="I1067" s="33">
        <v>7563</v>
      </c>
      <c r="J1067" s="33">
        <v>379</v>
      </c>
      <c r="K1067" s="33">
        <v>7200</v>
      </c>
      <c r="L1067" s="33">
        <v>1</v>
      </c>
      <c r="M1067" s="33">
        <v>1</v>
      </c>
      <c r="N1067" s="33">
        <v>146347.21</v>
      </c>
      <c r="O1067" s="33">
        <v>920.8</v>
      </c>
      <c r="P1067" s="33">
        <v>2472</v>
      </c>
    </row>
    <row r="1068" spans="1:16">
      <c r="A1068" s="27" t="s">
        <v>384</v>
      </c>
      <c r="B1068" s="31">
        <v>202602</v>
      </c>
      <c r="C1068" s="27" t="s">
        <v>59</v>
      </c>
      <c r="D1068" s="27" t="s">
        <v>211</v>
      </c>
      <c r="E1068" s="27" t="s">
        <v>36</v>
      </c>
      <c r="F1068" s="27" t="s">
        <v>262</v>
      </c>
      <c r="G1068" s="33">
        <v>156842.19</v>
      </c>
      <c r="H1068" s="33">
        <v>156842.19</v>
      </c>
      <c r="I1068" s="33">
        <v>8096</v>
      </c>
      <c r="J1068" s="33">
        <v>473</v>
      </c>
      <c r="K1068" s="33">
        <v>7200</v>
      </c>
      <c r="L1068" s="33">
        <v>1</v>
      </c>
      <c r="M1068" s="33">
        <v>1</v>
      </c>
      <c r="N1068" s="33">
        <v>150916.9</v>
      </c>
      <c r="O1068" s="33">
        <v>928.3</v>
      </c>
      <c r="P1068" s="33">
        <v>2644</v>
      </c>
    </row>
    <row r="1069" spans="1:16">
      <c r="A1069" s="27" t="s">
        <v>384</v>
      </c>
      <c r="B1069" s="31">
        <v>202603</v>
      </c>
      <c r="C1069" s="27" t="s">
        <v>59</v>
      </c>
      <c r="D1069" s="27" t="s">
        <v>211</v>
      </c>
      <c r="E1069" s="27" t="s">
        <v>36</v>
      </c>
      <c r="F1069" s="27" t="s">
        <v>262</v>
      </c>
      <c r="G1069" s="33">
        <v>187746.77</v>
      </c>
      <c r="H1069" s="33">
        <v>187746.77</v>
      </c>
      <c r="I1069" s="33">
        <v>9759</v>
      </c>
      <c r="J1069" s="33">
        <v>495</v>
      </c>
      <c r="K1069" s="33">
        <v>7200</v>
      </c>
      <c r="L1069" s="33">
        <v>1</v>
      </c>
      <c r="M1069" s="33">
        <v>1</v>
      </c>
      <c r="N1069" s="33">
        <v>188255.74</v>
      </c>
      <c r="O1069" s="33">
        <v>1068.2</v>
      </c>
      <c r="P1069" s="33">
        <v>3103</v>
      </c>
    </row>
    <row r="1070" spans="1:16">
      <c r="A1070" s="27" t="s">
        <v>384</v>
      </c>
      <c r="B1070" s="31">
        <v>202604</v>
      </c>
      <c r="C1070" s="27" t="s">
        <v>59</v>
      </c>
      <c r="D1070" s="27" t="s">
        <v>211</v>
      </c>
      <c r="E1070" s="27" t="s">
        <v>36</v>
      </c>
      <c r="F1070" s="27" t="s">
        <v>262</v>
      </c>
      <c r="G1070" s="33">
        <v>209512.24</v>
      </c>
      <c r="H1070" s="33">
        <v>209512.24</v>
      </c>
      <c r="I1070" s="33">
        <v>10749</v>
      </c>
      <c r="J1070" s="33">
        <v>576</v>
      </c>
      <c r="K1070" s="33">
        <v>7200</v>
      </c>
      <c r="L1070" s="33">
        <v>1</v>
      </c>
      <c r="M1070" s="33">
        <v>1</v>
      </c>
      <c r="N1070" s="33">
        <v>221737.11</v>
      </c>
      <c r="O1070" s="33">
        <v>1258.4</v>
      </c>
      <c r="P1070" s="33">
        <v>3369</v>
      </c>
    </row>
    <row r="1071" spans="1:16">
      <c r="A1071" s="27" t="s">
        <v>384</v>
      </c>
      <c r="B1071" s="31">
        <v>202605</v>
      </c>
      <c r="C1071" s="27" t="s">
        <v>59</v>
      </c>
      <c r="D1071" s="27" t="s">
        <v>211</v>
      </c>
      <c r="E1071" s="27" t="s">
        <v>36</v>
      </c>
      <c r="F1071" s="27" t="s">
        <v>262</v>
      </c>
      <c r="G1071" s="33">
        <v>274803.22</v>
      </c>
      <c r="H1071" s="33">
        <v>274803.22</v>
      </c>
      <c r="I1071" s="33">
        <v>14557</v>
      </c>
      <c r="J1071" s="33">
        <v>809</v>
      </c>
      <c r="K1071" s="33">
        <v>7200</v>
      </c>
      <c r="L1071" s="33">
        <v>1</v>
      </c>
      <c r="M1071" s="33">
        <v>1</v>
      </c>
      <c r="N1071" s="33">
        <v>243080.91</v>
      </c>
      <c r="O1071" s="33">
        <v>1612</v>
      </c>
      <c r="P1071" s="33">
        <v>4577</v>
      </c>
    </row>
    <row r="1072" spans="1:16">
      <c r="A1072" s="27" t="s">
        <v>384</v>
      </c>
      <c r="B1072" s="31">
        <v>202606</v>
      </c>
      <c r="C1072" s="27" t="s">
        <v>59</v>
      </c>
      <c r="D1072" s="27" t="s">
        <v>211</v>
      </c>
      <c r="E1072" s="27" t="s">
        <v>36</v>
      </c>
      <c r="F1072" s="27" t="s">
        <v>262</v>
      </c>
      <c r="G1072" s="33">
        <v>254107.27</v>
      </c>
      <c r="H1072" s="33">
        <v>254107.27</v>
      </c>
      <c r="I1072" s="33">
        <v>13573</v>
      </c>
      <c r="J1072" s="33">
        <v>772</v>
      </c>
      <c r="K1072" s="33">
        <v>7200</v>
      </c>
      <c r="L1072" s="33">
        <v>1</v>
      </c>
      <c r="M1072" s="33">
        <v>1</v>
      </c>
      <c r="N1072" s="33">
        <v>237695.48</v>
      </c>
      <c r="O1072" s="33">
        <v>1566.5</v>
      </c>
      <c r="P1072" s="33">
        <v>4382</v>
      </c>
    </row>
    <row r="1073" spans="1:16">
      <c r="A1073" s="27" t="s">
        <v>384</v>
      </c>
      <c r="B1073" s="31">
        <v>202607</v>
      </c>
      <c r="C1073" s="27" t="s">
        <v>59</v>
      </c>
      <c r="D1073" s="27" t="s">
        <v>211</v>
      </c>
      <c r="E1073" s="27" t="s">
        <v>36</v>
      </c>
      <c r="F1073" s="27" t="s">
        <v>262</v>
      </c>
      <c r="G1073" s="33">
        <v>228721.38</v>
      </c>
      <c r="H1073" s="33">
        <v>228721.38</v>
      </c>
      <c r="I1073" s="33">
        <v>11331</v>
      </c>
      <c r="J1073" s="33">
        <v>581</v>
      </c>
      <c r="K1073" s="33">
        <v>7200</v>
      </c>
      <c r="L1073" s="33">
        <v>1</v>
      </c>
      <c r="M1073" s="33">
        <v>1</v>
      </c>
      <c r="N1073" s="33">
        <v>211532.68</v>
      </c>
      <c r="O1073" s="33">
        <v>1449.8</v>
      </c>
      <c r="P1073" s="33">
        <v>3689</v>
      </c>
    </row>
    <row r="1074" spans="1:16">
      <c r="A1074" s="27" t="s">
        <v>386</v>
      </c>
      <c r="B1074" s="31">
        <v>202408</v>
      </c>
      <c r="C1074" s="27" t="s">
        <v>59</v>
      </c>
      <c r="D1074" s="27" t="s">
        <v>211</v>
      </c>
      <c r="E1074" s="27" t="s">
        <v>36</v>
      </c>
      <c r="F1074" s="27" t="s">
        <v>257</v>
      </c>
      <c r="G1074" s="33">
        <v>261412.3</v>
      </c>
      <c r="H1074" s="33">
        <v>261412.3</v>
      </c>
      <c r="I1074" s="33">
        <v>7261</v>
      </c>
      <c r="J1074" s="33">
        <v>467</v>
      </c>
      <c r="K1074" s="33">
        <v>7700</v>
      </c>
      <c r="L1074" s="33">
        <v>1</v>
      </c>
      <c r="M1074" s="33">
        <v>1</v>
      </c>
      <c r="N1074" s="33">
        <v>247991.2</v>
      </c>
      <c r="O1074" s="33">
        <v>1539.4</v>
      </c>
      <c r="P1074" s="33">
        <v>2840</v>
      </c>
    </row>
    <row r="1075" spans="1:16">
      <c r="A1075" s="27" t="s">
        <v>386</v>
      </c>
      <c r="B1075" s="31">
        <v>202409</v>
      </c>
      <c r="C1075" s="27" t="s">
        <v>59</v>
      </c>
      <c r="D1075" s="27" t="s">
        <v>211</v>
      </c>
      <c r="E1075" s="27" t="s">
        <v>36</v>
      </c>
      <c r="F1075" s="27" t="s">
        <v>257</v>
      </c>
      <c r="G1075" s="33">
        <v>238141.43</v>
      </c>
      <c r="H1075" s="33">
        <v>238141.43</v>
      </c>
      <c r="I1075" s="33">
        <v>6539</v>
      </c>
      <c r="J1075" s="33">
        <v>456</v>
      </c>
      <c r="K1075" s="33">
        <v>7700</v>
      </c>
      <c r="L1075" s="33">
        <v>1</v>
      </c>
      <c r="M1075" s="33">
        <v>1</v>
      </c>
      <c r="N1075" s="33">
        <v>238666.94</v>
      </c>
      <c r="O1075" s="33">
        <v>1280.7</v>
      </c>
      <c r="P1075" s="33">
        <v>2546</v>
      </c>
    </row>
    <row r="1076" spans="1:16">
      <c r="A1076" s="27" t="s">
        <v>386</v>
      </c>
      <c r="B1076" s="31">
        <v>202410</v>
      </c>
      <c r="C1076" s="27" t="s">
        <v>59</v>
      </c>
      <c r="D1076" s="27" t="s">
        <v>211</v>
      </c>
      <c r="E1076" s="27" t="s">
        <v>36</v>
      </c>
      <c r="F1076" s="27" t="s">
        <v>257</v>
      </c>
      <c r="G1076" s="33">
        <v>256950.54</v>
      </c>
      <c r="H1076" s="33">
        <v>256950.54</v>
      </c>
      <c r="I1076" s="33">
        <v>6313</v>
      </c>
      <c r="J1076" s="33">
        <v>482</v>
      </c>
      <c r="K1076" s="33">
        <v>7700</v>
      </c>
      <c r="L1076" s="33">
        <v>1</v>
      </c>
      <c r="M1076" s="33">
        <v>1</v>
      </c>
      <c r="N1076" s="33">
        <v>262395.19</v>
      </c>
      <c r="O1076" s="33">
        <v>1455.1</v>
      </c>
      <c r="P1076" s="33">
        <v>2719</v>
      </c>
    </row>
    <row r="1077" spans="1:16">
      <c r="A1077" s="27" t="s">
        <v>386</v>
      </c>
      <c r="B1077" s="31">
        <v>202411</v>
      </c>
      <c r="C1077" s="27" t="s">
        <v>59</v>
      </c>
      <c r="D1077" s="27" t="s">
        <v>211</v>
      </c>
      <c r="E1077" s="27" t="s">
        <v>36</v>
      </c>
      <c r="F1077" s="27" t="s">
        <v>257</v>
      </c>
      <c r="G1077" s="33">
        <v>301064.38</v>
      </c>
      <c r="H1077" s="33">
        <v>301064.38</v>
      </c>
      <c r="I1077" s="33">
        <v>8172</v>
      </c>
      <c r="J1077" s="33">
        <v>613</v>
      </c>
      <c r="K1077" s="33">
        <v>7700</v>
      </c>
      <c r="L1077" s="33">
        <v>1</v>
      </c>
      <c r="M1077" s="33">
        <v>1</v>
      </c>
      <c r="N1077" s="33">
        <v>316952.77</v>
      </c>
      <c r="O1077" s="33">
        <v>1620.6</v>
      </c>
      <c r="P1077" s="33">
        <v>3283</v>
      </c>
    </row>
    <row r="1078" spans="1:16">
      <c r="A1078" s="27" t="s">
        <v>386</v>
      </c>
      <c r="B1078" s="31">
        <v>202412</v>
      </c>
      <c r="C1078" s="27" t="s">
        <v>59</v>
      </c>
      <c r="D1078" s="27" t="s">
        <v>211</v>
      </c>
      <c r="E1078" s="27" t="s">
        <v>36</v>
      </c>
      <c r="F1078" s="27" t="s">
        <v>257</v>
      </c>
      <c r="G1078" s="33">
        <v>343045.33</v>
      </c>
      <c r="H1078" s="33">
        <v>343045.33</v>
      </c>
      <c r="I1078" s="33">
        <v>8560</v>
      </c>
      <c r="J1078" s="33">
        <v>667</v>
      </c>
      <c r="K1078" s="33">
        <v>7700</v>
      </c>
      <c r="L1078" s="33">
        <v>1</v>
      </c>
      <c r="M1078" s="33">
        <v>1</v>
      </c>
      <c r="N1078" s="33">
        <v>364179.45</v>
      </c>
      <c r="O1078" s="33">
        <v>1695</v>
      </c>
      <c r="P1078" s="33">
        <v>3642</v>
      </c>
    </row>
    <row r="1079" spans="1:16">
      <c r="A1079" s="27" t="s">
        <v>386</v>
      </c>
      <c r="B1079" s="31">
        <v>202501</v>
      </c>
      <c r="C1079" s="27" t="s">
        <v>59</v>
      </c>
      <c r="D1079" s="27" t="s">
        <v>211</v>
      </c>
      <c r="E1079" s="27" t="s">
        <v>36</v>
      </c>
      <c r="F1079" s="27" t="s">
        <v>257</v>
      </c>
      <c r="G1079" s="33">
        <v>171819.58</v>
      </c>
      <c r="H1079" s="33">
        <v>171819.58</v>
      </c>
      <c r="I1079" s="33">
        <v>4095</v>
      </c>
      <c r="J1079" s="33">
        <v>316</v>
      </c>
      <c r="K1079" s="33">
        <v>7700</v>
      </c>
      <c r="L1079" s="33">
        <v>1</v>
      </c>
      <c r="M1079" s="33">
        <v>1</v>
      </c>
      <c r="N1079" s="33">
        <v>185273.72</v>
      </c>
      <c r="O1079" s="33">
        <v>1022.7</v>
      </c>
      <c r="P1079" s="33">
        <v>1741</v>
      </c>
    </row>
    <row r="1080" spans="1:16">
      <c r="A1080" s="27" t="s">
        <v>386</v>
      </c>
      <c r="B1080" s="31">
        <v>202502</v>
      </c>
      <c r="C1080" s="27" t="s">
        <v>59</v>
      </c>
      <c r="D1080" s="27" t="s">
        <v>211</v>
      </c>
      <c r="E1080" s="27" t="s">
        <v>36</v>
      </c>
      <c r="F1080" s="27" t="s">
        <v>257</v>
      </c>
      <c r="G1080" s="33">
        <v>205842.47</v>
      </c>
      <c r="H1080" s="33">
        <v>205842.47</v>
      </c>
      <c r="I1080" s="33">
        <v>5086</v>
      </c>
      <c r="J1080" s="33">
        <v>368</v>
      </c>
      <c r="K1080" s="33">
        <v>7700</v>
      </c>
      <c r="L1080" s="33">
        <v>1</v>
      </c>
      <c r="M1080" s="33">
        <v>1</v>
      </c>
      <c r="N1080" s="33">
        <v>191058.9</v>
      </c>
      <c r="O1080" s="33">
        <v>1055.6</v>
      </c>
      <c r="P1080" s="33">
        <v>2132</v>
      </c>
    </row>
    <row r="1081" spans="1:16">
      <c r="A1081" s="27" t="s">
        <v>386</v>
      </c>
      <c r="B1081" s="31">
        <v>202503</v>
      </c>
      <c r="C1081" s="27" t="s">
        <v>59</v>
      </c>
      <c r="D1081" s="27" t="s">
        <v>211</v>
      </c>
      <c r="E1081" s="27" t="s">
        <v>36</v>
      </c>
      <c r="F1081" s="27" t="s">
        <v>257</v>
      </c>
      <c r="G1081" s="33">
        <v>246691.23</v>
      </c>
      <c r="H1081" s="33">
        <v>246691.23</v>
      </c>
      <c r="I1081" s="33">
        <v>6344</v>
      </c>
      <c r="J1081" s="33">
        <v>523</v>
      </c>
      <c r="K1081" s="33">
        <v>7700</v>
      </c>
      <c r="L1081" s="33">
        <v>1</v>
      </c>
      <c r="M1081" s="33">
        <v>1</v>
      </c>
      <c r="N1081" s="33">
        <v>238329.39</v>
      </c>
      <c r="O1081" s="33">
        <v>1331.7</v>
      </c>
      <c r="P1081" s="33">
        <v>2721</v>
      </c>
    </row>
    <row r="1082" spans="1:16">
      <c r="A1082" s="27" t="s">
        <v>386</v>
      </c>
      <c r="B1082" s="31">
        <v>202504</v>
      </c>
      <c r="C1082" s="27" t="s">
        <v>59</v>
      </c>
      <c r="D1082" s="27" t="s">
        <v>211</v>
      </c>
      <c r="E1082" s="27" t="s">
        <v>36</v>
      </c>
      <c r="F1082" s="27" t="s">
        <v>257</v>
      </c>
      <c r="G1082" s="33">
        <v>266465.62</v>
      </c>
      <c r="H1082" s="33">
        <v>266465.62</v>
      </c>
      <c r="I1082" s="33">
        <v>6887</v>
      </c>
      <c r="J1082" s="33">
        <v>523</v>
      </c>
      <c r="K1082" s="33">
        <v>7700</v>
      </c>
      <c r="L1082" s="33">
        <v>1</v>
      </c>
      <c r="M1082" s="33">
        <v>1</v>
      </c>
      <c r="N1082" s="33">
        <v>280716.38</v>
      </c>
      <c r="O1082" s="33">
        <v>1505.4</v>
      </c>
      <c r="P1082" s="33">
        <v>2721</v>
      </c>
    </row>
    <row r="1083" spans="1:16">
      <c r="A1083" s="27" t="s">
        <v>386</v>
      </c>
      <c r="B1083" s="31">
        <v>202505</v>
      </c>
      <c r="C1083" s="27" t="s">
        <v>59</v>
      </c>
      <c r="D1083" s="27" t="s">
        <v>211</v>
      </c>
      <c r="E1083" s="27" t="s">
        <v>36</v>
      </c>
      <c r="F1083" s="27" t="s">
        <v>257</v>
      </c>
      <c r="G1083" s="33">
        <v>340470.04</v>
      </c>
      <c r="H1083" s="33">
        <v>340470.04</v>
      </c>
      <c r="I1083" s="33">
        <v>8614</v>
      </c>
      <c r="J1083" s="33">
        <v>755</v>
      </c>
      <c r="K1083" s="33">
        <v>7700</v>
      </c>
      <c r="L1083" s="33">
        <v>1</v>
      </c>
      <c r="M1083" s="33">
        <v>1</v>
      </c>
      <c r="N1083" s="33">
        <v>307737.37</v>
      </c>
      <c r="O1083" s="33">
        <v>1775.9</v>
      </c>
      <c r="P1083" s="33">
        <v>3562</v>
      </c>
    </row>
    <row r="1084" spans="1:16">
      <c r="A1084" s="27" t="s">
        <v>386</v>
      </c>
      <c r="B1084" s="31">
        <v>202506</v>
      </c>
      <c r="C1084" s="27" t="s">
        <v>59</v>
      </c>
      <c r="D1084" s="27" t="s">
        <v>211</v>
      </c>
      <c r="E1084" s="27" t="s">
        <v>36</v>
      </c>
      <c r="F1084" s="27" t="s">
        <v>257</v>
      </c>
      <c r="G1084" s="33">
        <v>311158.91</v>
      </c>
      <c r="H1084" s="33">
        <v>311158.91</v>
      </c>
      <c r="I1084" s="33">
        <v>8061</v>
      </c>
      <c r="J1084" s="33">
        <v>556</v>
      </c>
      <c r="K1084" s="33">
        <v>7700</v>
      </c>
      <c r="L1084" s="33">
        <v>1</v>
      </c>
      <c r="M1084" s="33">
        <v>1</v>
      </c>
      <c r="N1084" s="33">
        <v>300919.48</v>
      </c>
      <c r="O1084" s="33">
        <v>1726.7</v>
      </c>
      <c r="P1084" s="33">
        <v>3194</v>
      </c>
    </row>
    <row r="1085" spans="1:16">
      <c r="A1085" s="27" t="s">
        <v>386</v>
      </c>
      <c r="B1085" s="31">
        <v>202507</v>
      </c>
      <c r="C1085" s="27" t="s">
        <v>59</v>
      </c>
      <c r="D1085" s="27" t="s">
        <v>211</v>
      </c>
      <c r="E1085" s="27" t="s">
        <v>36</v>
      </c>
      <c r="F1085" s="27" t="s">
        <v>257</v>
      </c>
      <c r="G1085" s="33">
        <v>257898.84</v>
      </c>
      <c r="H1085" s="33">
        <v>257898.84</v>
      </c>
      <c r="I1085" s="33">
        <v>6239</v>
      </c>
      <c r="J1085" s="33">
        <v>437</v>
      </c>
      <c r="K1085" s="33">
        <v>7700</v>
      </c>
      <c r="L1085" s="33">
        <v>1</v>
      </c>
      <c r="M1085" s="33">
        <v>1</v>
      </c>
      <c r="N1085" s="33">
        <v>267797.71</v>
      </c>
      <c r="O1085" s="33">
        <v>1413.2</v>
      </c>
      <c r="P1085" s="33">
        <v>2564</v>
      </c>
    </row>
    <row r="1086" spans="1:16">
      <c r="A1086" s="27" t="s">
        <v>386</v>
      </c>
      <c r="B1086" s="31">
        <v>202508</v>
      </c>
      <c r="C1086" s="27" t="s">
        <v>59</v>
      </c>
      <c r="D1086" s="27" t="s">
        <v>211</v>
      </c>
      <c r="E1086" s="27" t="s">
        <v>36</v>
      </c>
      <c r="F1086" s="27" t="s">
        <v>257</v>
      </c>
      <c r="G1086" s="33">
        <v>240938.09</v>
      </c>
      <c r="H1086" s="33">
        <v>240938.09</v>
      </c>
      <c r="I1086" s="33">
        <v>5824</v>
      </c>
      <c r="J1086" s="33">
        <v>364</v>
      </c>
      <c r="K1086" s="33">
        <v>7700</v>
      </c>
      <c r="L1086" s="33">
        <v>1</v>
      </c>
      <c r="M1086" s="33">
        <v>1</v>
      </c>
      <c r="N1086" s="33">
        <v>258158.83</v>
      </c>
      <c r="O1086" s="33">
        <v>1311.9</v>
      </c>
      <c r="P1086" s="33">
        <v>2441</v>
      </c>
    </row>
    <row r="1087" spans="1:16">
      <c r="A1087" s="27" t="s">
        <v>386</v>
      </c>
      <c r="B1087" s="31">
        <v>202509</v>
      </c>
      <c r="C1087" s="27" t="s">
        <v>59</v>
      </c>
      <c r="D1087" s="27" t="s">
        <v>211</v>
      </c>
      <c r="E1087" s="27" t="s">
        <v>36</v>
      </c>
      <c r="F1087" s="27" t="s">
        <v>257</v>
      </c>
      <c r="G1087" s="33">
        <v>241059.71</v>
      </c>
      <c r="H1087" s="33">
        <v>241059.71</v>
      </c>
      <c r="I1087" s="33">
        <v>6019</v>
      </c>
      <c r="J1087" s="33">
        <v>423</v>
      </c>
      <c r="K1087" s="33">
        <v>7700</v>
      </c>
      <c r="L1087" s="33">
        <v>1</v>
      </c>
      <c r="M1087" s="33">
        <v>1</v>
      </c>
      <c r="N1087" s="33">
        <v>248452.29</v>
      </c>
      <c r="O1087" s="33">
        <v>1311.5</v>
      </c>
      <c r="P1087" s="33">
        <v>2395</v>
      </c>
    </row>
    <row r="1088" spans="1:16">
      <c r="A1088" s="27" t="s">
        <v>386</v>
      </c>
      <c r="B1088" s="31">
        <v>202510</v>
      </c>
      <c r="C1088" s="27" t="s">
        <v>59</v>
      </c>
      <c r="D1088" s="27" t="s">
        <v>211</v>
      </c>
      <c r="E1088" s="27" t="s">
        <v>36</v>
      </c>
      <c r="F1088" s="27" t="s">
        <v>257</v>
      </c>
      <c r="G1088" s="33">
        <v>266924.44</v>
      </c>
      <c r="H1088" s="33">
        <v>266924.44</v>
      </c>
      <c r="I1088" s="33">
        <v>6622</v>
      </c>
      <c r="J1088" s="33">
        <v>514</v>
      </c>
      <c r="K1088" s="33">
        <v>7700</v>
      </c>
      <c r="L1088" s="33">
        <v>1</v>
      </c>
      <c r="M1088" s="33">
        <v>1</v>
      </c>
      <c r="N1088" s="33">
        <v>273153.39</v>
      </c>
      <c r="O1088" s="33">
        <v>1490.4</v>
      </c>
      <c r="P1088" s="33">
        <v>2632</v>
      </c>
    </row>
    <row r="1089" spans="1:16">
      <c r="A1089" s="27" t="s">
        <v>386</v>
      </c>
      <c r="B1089" s="31">
        <v>202511</v>
      </c>
      <c r="C1089" s="27" t="s">
        <v>59</v>
      </c>
      <c r="D1089" s="27" t="s">
        <v>211</v>
      </c>
      <c r="E1089" s="27" t="s">
        <v>36</v>
      </c>
      <c r="F1089" s="27" t="s">
        <v>257</v>
      </c>
      <c r="G1089" s="33">
        <v>327245.41</v>
      </c>
      <c r="H1089" s="33">
        <v>327245.41</v>
      </c>
      <c r="I1089" s="33">
        <v>8045</v>
      </c>
      <c r="J1089" s="33">
        <v>681</v>
      </c>
      <c r="K1089" s="33">
        <v>7700</v>
      </c>
      <c r="L1089" s="33">
        <v>1</v>
      </c>
      <c r="M1089" s="33">
        <v>1</v>
      </c>
      <c r="N1089" s="33">
        <v>329947.84</v>
      </c>
      <c r="O1089" s="33">
        <v>1781.8</v>
      </c>
      <c r="P1089" s="33">
        <v>3348</v>
      </c>
    </row>
    <row r="1090" spans="1:16">
      <c r="A1090" s="27" t="s">
        <v>386</v>
      </c>
      <c r="B1090" s="31">
        <v>202512</v>
      </c>
      <c r="C1090" s="27" t="s">
        <v>59</v>
      </c>
      <c r="D1090" s="27" t="s">
        <v>211</v>
      </c>
      <c r="E1090" s="27" t="s">
        <v>36</v>
      </c>
      <c r="F1090" s="27" t="s">
        <v>257</v>
      </c>
      <c r="G1090" s="33">
        <v>389029.98</v>
      </c>
      <c r="H1090" s="33">
        <v>389029.98</v>
      </c>
      <c r="I1090" s="33">
        <v>9714</v>
      </c>
      <c r="J1090" s="33">
        <v>729</v>
      </c>
      <c r="K1090" s="33">
        <v>7700</v>
      </c>
      <c r="L1090" s="33">
        <v>1</v>
      </c>
      <c r="M1090" s="33">
        <v>1</v>
      </c>
      <c r="N1090" s="33">
        <v>379110.81</v>
      </c>
      <c r="O1090" s="33">
        <v>2149.7</v>
      </c>
      <c r="P1090" s="33">
        <v>4067</v>
      </c>
    </row>
    <row r="1091" spans="1:16">
      <c r="A1091" s="27" t="s">
        <v>386</v>
      </c>
      <c r="B1091" s="31">
        <v>202601</v>
      </c>
      <c r="C1091" s="27" t="s">
        <v>59</v>
      </c>
      <c r="D1091" s="27" t="s">
        <v>211</v>
      </c>
      <c r="E1091" s="27" t="s">
        <v>36</v>
      </c>
      <c r="F1091" s="27" t="s">
        <v>257</v>
      </c>
      <c r="G1091" s="33">
        <v>205738.15</v>
      </c>
      <c r="H1091" s="33">
        <v>205738.15</v>
      </c>
      <c r="I1091" s="33">
        <v>5800</v>
      </c>
      <c r="J1091" s="33">
        <v>461</v>
      </c>
      <c r="K1091" s="33">
        <v>7700</v>
      </c>
      <c r="L1091" s="33">
        <v>1</v>
      </c>
      <c r="M1091" s="33">
        <v>1</v>
      </c>
      <c r="N1091" s="33">
        <v>192869.94</v>
      </c>
      <c r="O1091" s="33">
        <v>1257.2</v>
      </c>
      <c r="P1091" s="33">
        <v>2278</v>
      </c>
    </row>
    <row r="1092" spans="1:16">
      <c r="A1092" s="27" t="s">
        <v>386</v>
      </c>
      <c r="B1092" s="31">
        <v>202602</v>
      </c>
      <c r="C1092" s="27" t="s">
        <v>59</v>
      </c>
      <c r="D1092" s="27" t="s">
        <v>211</v>
      </c>
      <c r="E1092" s="27" t="s">
        <v>36</v>
      </c>
      <c r="F1092" s="27" t="s">
        <v>257</v>
      </c>
      <c r="G1092" s="33">
        <v>191267.06</v>
      </c>
      <c r="H1092" s="33">
        <v>191267.06</v>
      </c>
      <c r="I1092" s="33">
        <v>4807</v>
      </c>
      <c r="J1092" s="33">
        <v>355</v>
      </c>
      <c r="K1092" s="33">
        <v>7700</v>
      </c>
      <c r="L1092" s="33">
        <v>1</v>
      </c>
      <c r="M1092" s="33">
        <v>1</v>
      </c>
      <c r="N1092" s="33">
        <v>198892.31</v>
      </c>
      <c r="O1092" s="33">
        <v>1158.3</v>
      </c>
      <c r="P1092" s="33">
        <v>1961</v>
      </c>
    </row>
    <row r="1093" spans="1:16">
      <c r="A1093" s="27" t="s">
        <v>386</v>
      </c>
      <c r="B1093" s="31">
        <v>202603</v>
      </c>
      <c r="C1093" s="27" t="s">
        <v>59</v>
      </c>
      <c r="D1093" s="27" t="s">
        <v>211</v>
      </c>
      <c r="E1093" s="27" t="s">
        <v>36</v>
      </c>
      <c r="F1093" s="27" t="s">
        <v>257</v>
      </c>
      <c r="G1093" s="33">
        <v>219451.36</v>
      </c>
      <c r="H1093" s="33">
        <v>219451.36</v>
      </c>
      <c r="I1093" s="33">
        <v>5527</v>
      </c>
      <c r="J1093" s="33">
        <v>444</v>
      </c>
      <c r="K1093" s="33">
        <v>7700</v>
      </c>
      <c r="L1093" s="33">
        <v>1</v>
      </c>
      <c r="M1093" s="33">
        <v>1</v>
      </c>
      <c r="N1093" s="33">
        <v>248100.9</v>
      </c>
      <c r="O1093" s="33">
        <v>1226.1</v>
      </c>
      <c r="P1093" s="33">
        <v>2236</v>
      </c>
    </row>
    <row r="1094" spans="1:16">
      <c r="A1094" s="27" t="s">
        <v>386</v>
      </c>
      <c r="B1094" s="31">
        <v>202604</v>
      </c>
      <c r="C1094" s="27" t="s">
        <v>59</v>
      </c>
      <c r="D1094" s="27" t="s">
        <v>211</v>
      </c>
      <c r="E1094" s="27" t="s">
        <v>36</v>
      </c>
      <c r="F1094" s="27" t="s">
        <v>257</v>
      </c>
      <c r="G1094" s="33">
        <v>281379.84</v>
      </c>
      <c r="H1094" s="33">
        <v>281379.84</v>
      </c>
      <c r="I1094" s="33">
        <v>7281</v>
      </c>
      <c r="J1094" s="33">
        <v>564</v>
      </c>
      <c r="K1094" s="33">
        <v>7700</v>
      </c>
      <c r="L1094" s="33">
        <v>1</v>
      </c>
      <c r="M1094" s="33">
        <v>1</v>
      </c>
      <c r="N1094" s="33">
        <v>292225.76</v>
      </c>
      <c r="O1094" s="33">
        <v>1702.5</v>
      </c>
      <c r="P1094" s="33">
        <v>2889</v>
      </c>
    </row>
    <row r="1095" spans="1:16">
      <c r="A1095" s="27" t="s">
        <v>386</v>
      </c>
      <c r="B1095" s="31">
        <v>202605</v>
      </c>
      <c r="C1095" s="27" t="s">
        <v>59</v>
      </c>
      <c r="D1095" s="27" t="s">
        <v>211</v>
      </c>
      <c r="E1095" s="27" t="s">
        <v>36</v>
      </c>
      <c r="F1095" s="27" t="s">
        <v>257</v>
      </c>
      <c r="G1095" s="33">
        <v>324710.67</v>
      </c>
      <c r="H1095" s="33">
        <v>324710.67</v>
      </c>
      <c r="I1095" s="33">
        <v>8746</v>
      </c>
      <c r="J1095" s="33">
        <v>658</v>
      </c>
      <c r="K1095" s="33">
        <v>7700</v>
      </c>
      <c r="L1095" s="33">
        <v>1</v>
      </c>
      <c r="M1095" s="33">
        <v>1</v>
      </c>
      <c r="N1095" s="33">
        <v>320354.6</v>
      </c>
      <c r="O1095" s="33">
        <v>1676.4</v>
      </c>
      <c r="P1095" s="33">
        <v>3455</v>
      </c>
    </row>
    <row r="1096" spans="1:16">
      <c r="A1096" s="27" t="s">
        <v>386</v>
      </c>
      <c r="B1096" s="31">
        <v>202606</v>
      </c>
      <c r="C1096" s="27" t="s">
        <v>59</v>
      </c>
      <c r="D1096" s="27" t="s">
        <v>211</v>
      </c>
      <c r="E1096" s="27" t="s">
        <v>36</v>
      </c>
      <c r="F1096" s="27" t="s">
        <v>257</v>
      </c>
      <c r="G1096" s="33">
        <v>306753.11</v>
      </c>
      <c r="H1096" s="33">
        <v>306753.11</v>
      </c>
      <c r="I1096" s="33">
        <v>7986</v>
      </c>
      <c r="J1096" s="33">
        <v>573</v>
      </c>
      <c r="K1096" s="33">
        <v>7700</v>
      </c>
      <c r="L1096" s="33">
        <v>1</v>
      </c>
      <c r="M1096" s="33">
        <v>1</v>
      </c>
      <c r="N1096" s="33">
        <v>313257.18</v>
      </c>
      <c r="O1096" s="33">
        <v>1803.8</v>
      </c>
      <c r="P1096" s="33">
        <v>3227</v>
      </c>
    </row>
    <row r="1097" spans="1:16">
      <c r="A1097" s="27" t="s">
        <v>386</v>
      </c>
      <c r="B1097" s="31">
        <v>202607</v>
      </c>
      <c r="C1097" s="27" t="s">
        <v>59</v>
      </c>
      <c r="D1097" s="27" t="s">
        <v>211</v>
      </c>
      <c r="E1097" s="27" t="s">
        <v>36</v>
      </c>
      <c r="F1097" s="27" t="s">
        <v>257</v>
      </c>
      <c r="G1097" s="33">
        <v>270012.7</v>
      </c>
      <c r="H1097" s="33">
        <v>270012.7</v>
      </c>
      <c r="I1097" s="33">
        <v>6979</v>
      </c>
      <c r="J1097" s="33">
        <v>493</v>
      </c>
      <c r="K1097" s="33">
        <v>7700</v>
      </c>
      <c r="L1097" s="33">
        <v>1</v>
      </c>
      <c r="M1097" s="33">
        <v>1</v>
      </c>
      <c r="N1097" s="33">
        <v>278777.42</v>
      </c>
      <c r="O1097" s="33">
        <v>1547</v>
      </c>
      <c r="P1097" s="33">
        <v>2958</v>
      </c>
    </row>
    <row r="1098" spans="1:16">
      <c r="A1098" s="27" t="s">
        <v>388</v>
      </c>
      <c r="B1098" s="31">
        <v>202605</v>
      </c>
      <c r="C1098" s="27" t="s">
        <v>59</v>
      </c>
      <c r="D1098" s="27" t="s">
        <v>211</v>
      </c>
      <c r="E1098" s="27" t="s">
        <v>36</v>
      </c>
      <c r="F1098" s="27" t="s">
        <v>289</v>
      </c>
      <c r="G1098" s="33">
        <v>547114.0600000001</v>
      </c>
      <c r="H1098" s="33">
        <v>0</v>
      </c>
      <c r="I1098" s="33">
        <v>9706</v>
      </c>
      <c r="J1098" s="33">
        <v>858</v>
      </c>
      <c r="K1098" s="33">
        <v>17400</v>
      </c>
      <c r="L1098" s="33">
        <v>1</v>
      </c>
      <c r="M1098" s="33">
        <v>0</v>
      </c>
      <c r="N1098" s="33">
        <v>978543.97</v>
      </c>
      <c r="O1098" s="33">
        <v>2557.1</v>
      </c>
      <c r="P1098" s="33">
        <v>4331</v>
      </c>
    </row>
    <row r="1099" spans="1:16">
      <c r="A1099" s="27" t="s">
        <v>388</v>
      </c>
      <c r="B1099" s="31">
        <v>202606</v>
      </c>
      <c r="C1099" s="27" t="s">
        <v>59</v>
      </c>
      <c r="D1099" s="27" t="s">
        <v>211</v>
      </c>
      <c r="E1099" s="27" t="s">
        <v>36</v>
      </c>
      <c r="F1099" s="27" t="s">
        <v>289</v>
      </c>
      <c r="G1099" s="33">
        <v>550127.25</v>
      </c>
      <c r="H1099" s="33">
        <v>0</v>
      </c>
      <c r="I1099" s="33">
        <v>10275</v>
      </c>
      <c r="J1099" s="33">
        <v>851</v>
      </c>
      <c r="K1099" s="33">
        <v>17400</v>
      </c>
      <c r="L1099" s="33">
        <v>1</v>
      </c>
      <c r="M1099" s="33">
        <v>0</v>
      </c>
      <c r="N1099" s="33">
        <v>956864.42</v>
      </c>
      <c r="O1099" s="33">
        <v>2243.8</v>
      </c>
      <c r="P1099" s="33">
        <v>4363</v>
      </c>
    </row>
    <row r="1100" spans="1:16">
      <c r="A1100" s="27" t="s">
        <v>388</v>
      </c>
      <c r="B1100" s="31">
        <v>202607</v>
      </c>
      <c r="C1100" s="27" t="s">
        <v>59</v>
      </c>
      <c r="D1100" s="27" t="s">
        <v>211</v>
      </c>
      <c r="E1100" s="27" t="s">
        <v>36</v>
      </c>
      <c r="F1100" s="27" t="s">
        <v>289</v>
      </c>
      <c r="G1100" s="33">
        <v>500602.64</v>
      </c>
      <c r="H1100" s="33">
        <v>0</v>
      </c>
      <c r="I1100" s="33">
        <v>8829</v>
      </c>
      <c r="J1100" s="33">
        <v>614</v>
      </c>
      <c r="K1100" s="33">
        <v>17400</v>
      </c>
      <c r="L1100" s="33">
        <v>1</v>
      </c>
      <c r="M1100" s="33">
        <v>0</v>
      </c>
      <c r="N1100" s="33">
        <v>851543.75</v>
      </c>
      <c r="O1100" s="33">
        <v>2464</v>
      </c>
      <c r="P1100" s="33">
        <v>4068</v>
      </c>
    </row>
    <row r="1101" spans="1:16">
      <c r="A1101" s="27" t="s">
        <v>390</v>
      </c>
      <c r="B1101" s="31">
        <v>202601</v>
      </c>
      <c r="C1101" s="27" t="s">
        <v>59</v>
      </c>
      <c r="D1101" s="27" t="s">
        <v>211</v>
      </c>
      <c r="E1101" s="27" t="s">
        <v>36</v>
      </c>
      <c r="F1101" s="27" t="s">
        <v>257</v>
      </c>
      <c r="G1101" s="33">
        <v>129697.01</v>
      </c>
      <c r="H1101" s="33">
        <v>0</v>
      </c>
      <c r="I1101" s="33">
        <v>3501</v>
      </c>
      <c r="J1101" s="33">
        <v>337</v>
      </c>
      <c r="K1101" s="33">
        <v>10000</v>
      </c>
      <c r="L1101" s="33">
        <v>1</v>
      </c>
      <c r="M1101" s="33">
        <v>0</v>
      </c>
      <c r="N1101" s="33">
        <v>247107.4</v>
      </c>
      <c r="O1101" s="33">
        <v>700.3</v>
      </c>
      <c r="P1101" s="33">
        <v>1394</v>
      </c>
    </row>
    <row r="1102" spans="1:16">
      <c r="A1102" s="27" t="s">
        <v>390</v>
      </c>
      <c r="B1102" s="31">
        <v>202602</v>
      </c>
      <c r="C1102" s="27" t="s">
        <v>59</v>
      </c>
      <c r="D1102" s="27" t="s">
        <v>211</v>
      </c>
      <c r="E1102" s="27" t="s">
        <v>36</v>
      </c>
      <c r="F1102" s="27" t="s">
        <v>257</v>
      </c>
      <c r="G1102" s="33">
        <v>139127.49</v>
      </c>
      <c r="H1102" s="33">
        <v>0</v>
      </c>
      <c r="I1102" s="33">
        <v>3530</v>
      </c>
      <c r="J1102" s="33">
        <v>296</v>
      </c>
      <c r="K1102" s="33">
        <v>10000</v>
      </c>
      <c r="L1102" s="33">
        <v>1</v>
      </c>
      <c r="M1102" s="33">
        <v>0</v>
      </c>
      <c r="N1102" s="33">
        <v>254823.33</v>
      </c>
      <c r="O1102" s="33">
        <v>798.5</v>
      </c>
      <c r="P1102" s="33">
        <v>1531</v>
      </c>
    </row>
    <row r="1103" spans="1:16">
      <c r="A1103" s="27" t="s">
        <v>390</v>
      </c>
      <c r="B1103" s="31">
        <v>202603</v>
      </c>
      <c r="C1103" s="27" t="s">
        <v>59</v>
      </c>
      <c r="D1103" s="27" t="s">
        <v>211</v>
      </c>
      <c r="E1103" s="27" t="s">
        <v>36</v>
      </c>
      <c r="F1103" s="27" t="s">
        <v>257</v>
      </c>
      <c r="G1103" s="33">
        <v>187626.75</v>
      </c>
      <c r="H1103" s="33">
        <v>0</v>
      </c>
      <c r="I1103" s="33">
        <v>4755</v>
      </c>
      <c r="J1103" s="33">
        <v>406</v>
      </c>
      <c r="K1103" s="33">
        <v>10000</v>
      </c>
      <c r="L1103" s="33">
        <v>1</v>
      </c>
      <c r="M1103" s="33">
        <v>0</v>
      </c>
      <c r="N1103" s="33">
        <v>317869.99</v>
      </c>
      <c r="O1103" s="33">
        <v>1123.9</v>
      </c>
      <c r="P1103" s="33">
        <v>1926</v>
      </c>
    </row>
    <row r="1104" spans="1:16">
      <c r="A1104" s="27" t="s">
        <v>390</v>
      </c>
      <c r="B1104" s="31">
        <v>202604</v>
      </c>
      <c r="C1104" s="27" t="s">
        <v>59</v>
      </c>
      <c r="D1104" s="27" t="s">
        <v>211</v>
      </c>
      <c r="E1104" s="27" t="s">
        <v>36</v>
      </c>
      <c r="F1104" s="27" t="s">
        <v>257</v>
      </c>
      <c r="G1104" s="33">
        <v>236920.94</v>
      </c>
      <c r="H1104" s="33">
        <v>0</v>
      </c>
      <c r="I1104" s="33">
        <v>6000</v>
      </c>
      <c r="J1104" s="33">
        <v>488</v>
      </c>
      <c r="K1104" s="33">
        <v>10000</v>
      </c>
      <c r="L1104" s="33">
        <v>1</v>
      </c>
      <c r="M1104" s="33">
        <v>0</v>
      </c>
      <c r="N1104" s="33">
        <v>374403.32</v>
      </c>
      <c r="O1104" s="33">
        <v>1225.6</v>
      </c>
      <c r="P1104" s="33">
        <v>2425</v>
      </c>
    </row>
    <row r="1105" spans="1:16">
      <c r="A1105" s="27" t="s">
        <v>390</v>
      </c>
      <c r="B1105" s="31">
        <v>202605</v>
      </c>
      <c r="C1105" s="27" t="s">
        <v>59</v>
      </c>
      <c r="D1105" s="27" t="s">
        <v>211</v>
      </c>
      <c r="E1105" s="27" t="s">
        <v>36</v>
      </c>
      <c r="F1105" s="27" t="s">
        <v>257</v>
      </c>
      <c r="G1105" s="33">
        <v>250106.03</v>
      </c>
      <c r="H1105" s="33">
        <v>0</v>
      </c>
      <c r="I1105" s="33">
        <v>6627</v>
      </c>
      <c r="J1105" s="33">
        <v>438</v>
      </c>
      <c r="K1105" s="33">
        <v>10000</v>
      </c>
      <c r="L1105" s="33">
        <v>1</v>
      </c>
      <c r="M1105" s="33">
        <v>0</v>
      </c>
      <c r="N1105" s="33">
        <v>410442.35</v>
      </c>
      <c r="O1105" s="33">
        <v>1415.9</v>
      </c>
      <c r="P1105" s="33">
        <v>2604</v>
      </c>
    </row>
    <row r="1106" spans="1:16">
      <c r="A1106" s="27" t="s">
        <v>390</v>
      </c>
      <c r="B1106" s="31">
        <v>202606</v>
      </c>
      <c r="C1106" s="27" t="s">
        <v>59</v>
      </c>
      <c r="D1106" s="27" t="s">
        <v>211</v>
      </c>
      <c r="E1106" s="27" t="s">
        <v>36</v>
      </c>
      <c r="F1106" s="27" t="s">
        <v>257</v>
      </c>
      <c r="G1106" s="33">
        <v>268629.27</v>
      </c>
      <c r="H1106" s="33">
        <v>0</v>
      </c>
      <c r="I1106" s="33">
        <v>6802</v>
      </c>
      <c r="J1106" s="33">
        <v>451</v>
      </c>
      <c r="K1106" s="33">
        <v>10000</v>
      </c>
      <c r="L1106" s="33">
        <v>1</v>
      </c>
      <c r="M1106" s="33">
        <v>0</v>
      </c>
      <c r="N1106" s="33">
        <v>401349.04</v>
      </c>
      <c r="O1106" s="33">
        <v>1477</v>
      </c>
      <c r="P1106" s="33">
        <v>2761</v>
      </c>
    </row>
    <row r="1107" spans="1:16">
      <c r="A1107" s="27" t="s">
        <v>390</v>
      </c>
      <c r="B1107" s="31">
        <v>202607</v>
      </c>
      <c r="C1107" s="27" t="s">
        <v>59</v>
      </c>
      <c r="D1107" s="27" t="s">
        <v>211</v>
      </c>
      <c r="E1107" s="27" t="s">
        <v>36</v>
      </c>
      <c r="F1107" s="27" t="s">
        <v>257</v>
      </c>
      <c r="G1107" s="33">
        <v>262638.85</v>
      </c>
      <c r="H1107" s="33">
        <v>0</v>
      </c>
      <c r="I1107" s="33">
        <v>7561</v>
      </c>
      <c r="J1107" s="33">
        <v>549</v>
      </c>
      <c r="K1107" s="33">
        <v>10000</v>
      </c>
      <c r="L1107" s="33">
        <v>1</v>
      </c>
      <c r="M1107" s="33">
        <v>0</v>
      </c>
      <c r="N1107" s="33">
        <v>357173.13</v>
      </c>
      <c r="O1107" s="33">
        <v>1382.6</v>
      </c>
      <c r="P1107" s="33">
        <v>2957</v>
      </c>
    </row>
    <row r="1108" spans="1:16">
      <c r="A1108" s="27" t="s">
        <v>392</v>
      </c>
      <c r="B1108" s="31">
        <v>202408</v>
      </c>
      <c r="C1108" s="27" t="s">
        <v>59</v>
      </c>
      <c r="D1108" s="27" t="s">
        <v>211</v>
      </c>
      <c r="E1108" s="27" t="s">
        <v>36</v>
      </c>
      <c r="F1108" s="27" t="s">
        <v>262</v>
      </c>
      <c r="G1108" s="33">
        <v>166631.45</v>
      </c>
      <c r="H1108" s="33">
        <v>166631.45</v>
      </c>
      <c r="I1108" s="33">
        <v>8438</v>
      </c>
      <c r="J1108" s="33">
        <v>434</v>
      </c>
      <c r="K1108" s="33">
        <v>7300</v>
      </c>
      <c r="L1108" s="33">
        <v>1</v>
      </c>
      <c r="M1108" s="33">
        <v>1</v>
      </c>
      <c r="N1108" s="33">
        <v>186977.99</v>
      </c>
      <c r="O1108" s="33">
        <v>1057.6</v>
      </c>
      <c r="P1108" s="33">
        <v>2658</v>
      </c>
    </row>
    <row r="1109" spans="1:16">
      <c r="A1109" s="27" t="s">
        <v>392</v>
      </c>
      <c r="B1109" s="31">
        <v>202409</v>
      </c>
      <c r="C1109" s="27" t="s">
        <v>59</v>
      </c>
      <c r="D1109" s="27" t="s">
        <v>211</v>
      </c>
      <c r="E1109" s="27" t="s">
        <v>36</v>
      </c>
      <c r="F1109" s="27" t="s">
        <v>262</v>
      </c>
      <c r="G1109" s="33">
        <v>165532.46</v>
      </c>
      <c r="H1109" s="33">
        <v>165532.46</v>
      </c>
      <c r="I1109" s="33">
        <v>8401</v>
      </c>
      <c r="J1109" s="33">
        <v>418</v>
      </c>
      <c r="K1109" s="33">
        <v>7300</v>
      </c>
      <c r="L1109" s="33">
        <v>1</v>
      </c>
      <c r="M1109" s="33">
        <v>1</v>
      </c>
      <c r="N1109" s="33">
        <v>179947.78</v>
      </c>
      <c r="O1109" s="33">
        <v>1040.3</v>
      </c>
      <c r="P1109" s="33">
        <v>2722</v>
      </c>
    </row>
    <row r="1110" spans="1:16">
      <c r="A1110" s="27" t="s">
        <v>392</v>
      </c>
      <c r="B1110" s="31">
        <v>202410</v>
      </c>
      <c r="C1110" s="27" t="s">
        <v>59</v>
      </c>
      <c r="D1110" s="27" t="s">
        <v>211</v>
      </c>
      <c r="E1110" s="27" t="s">
        <v>36</v>
      </c>
      <c r="F1110" s="27" t="s">
        <v>262</v>
      </c>
      <c r="G1110" s="33">
        <v>170613.75</v>
      </c>
      <c r="H1110" s="33">
        <v>170613.75</v>
      </c>
      <c r="I1110" s="33">
        <v>9233</v>
      </c>
      <c r="J1110" s="33">
        <v>562</v>
      </c>
      <c r="K1110" s="33">
        <v>7300</v>
      </c>
      <c r="L1110" s="33">
        <v>1</v>
      </c>
      <c r="M1110" s="33">
        <v>1</v>
      </c>
      <c r="N1110" s="33">
        <v>197838.17</v>
      </c>
      <c r="O1110" s="33">
        <v>1086.5</v>
      </c>
      <c r="P1110" s="33">
        <v>2990</v>
      </c>
    </row>
    <row r="1111" spans="1:16">
      <c r="A1111" s="27" t="s">
        <v>392</v>
      </c>
      <c r="B1111" s="31">
        <v>202411</v>
      </c>
      <c r="C1111" s="27" t="s">
        <v>59</v>
      </c>
      <c r="D1111" s="27" t="s">
        <v>211</v>
      </c>
      <c r="E1111" s="27" t="s">
        <v>36</v>
      </c>
      <c r="F1111" s="27" t="s">
        <v>262</v>
      </c>
      <c r="G1111" s="33">
        <v>209896.99</v>
      </c>
      <c r="H1111" s="33">
        <v>209896.99</v>
      </c>
      <c r="I1111" s="33">
        <v>10627</v>
      </c>
      <c r="J1111" s="33">
        <v>602</v>
      </c>
      <c r="K1111" s="33">
        <v>7300</v>
      </c>
      <c r="L1111" s="33">
        <v>1</v>
      </c>
      <c r="M1111" s="33">
        <v>1</v>
      </c>
      <c r="N1111" s="33">
        <v>238972.96</v>
      </c>
      <c r="O1111" s="33">
        <v>1279.9</v>
      </c>
      <c r="P1111" s="33">
        <v>3385</v>
      </c>
    </row>
    <row r="1112" spans="1:16">
      <c r="A1112" s="27" t="s">
        <v>392</v>
      </c>
      <c r="B1112" s="31">
        <v>202412</v>
      </c>
      <c r="C1112" s="27" t="s">
        <v>59</v>
      </c>
      <c r="D1112" s="27" t="s">
        <v>211</v>
      </c>
      <c r="E1112" s="27" t="s">
        <v>36</v>
      </c>
      <c r="F1112" s="27" t="s">
        <v>262</v>
      </c>
      <c r="G1112" s="33">
        <v>251727.16</v>
      </c>
      <c r="H1112" s="33">
        <v>251727.16</v>
      </c>
      <c r="I1112" s="33">
        <v>12928</v>
      </c>
      <c r="J1112" s="33">
        <v>689</v>
      </c>
      <c r="K1112" s="33">
        <v>7300</v>
      </c>
      <c r="L1112" s="33">
        <v>1</v>
      </c>
      <c r="M1112" s="33">
        <v>1</v>
      </c>
      <c r="N1112" s="33">
        <v>274580.48</v>
      </c>
      <c r="O1112" s="33">
        <v>1529.2</v>
      </c>
      <c r="P1112" s="33">
        <v>4126</v>
      </c>
    </row>
    <row r="1113" spans="1:16">
      <c r="A1113" s="27" t="s">
        <v>392</v>
      </c>
      <c r="B1113" s="31">
        <v>202501</v>
      </c>
      <c r="C1113" s="27" t="s">
        <v>59</v>
      </c>
      <c r="D1113" s="27" t="s">
        <v>211</v>
      </c>
      <c r="E1113" s="27" t="s">
        <v>36</v>
      </c>
      <c r="F1113" s="27" t="s">
        <v>262</v>
      </c>
      <c r="G1113" s="33">
        <v>123315.74</v>
      </c>
      <c r="H1113" s="33">
        <v>123315.74</v>
      </c>
      <c r="I1113" s="33">
        <v>6056</v>
      </c>
      <c r="J1113" s="33">
        <v>335</v>
      </c>
      <c r="K1113" s="33">
        <v>7300</v>
      </c>
      <c r="L1113" s="33">
        <v>1</v>
      </c>
      <c r="M1113" s="33">
        <v>1</v>
      </c>
      <c r="N1113" s="33">
        <v>139690.88</v>
      </c>
      <c r="O1113" s="33">
        <v>770.1</v>
      </c>
      <c r="P1113" s="33">
        <v>1965</v>
      </c>
    </row>
    <row r="1114" spans="1:16">
      <c r="A1114" s="27" t="s">
        <v>392</v>
      </c>
      <c r="B1114" s="31">
        <v>202502</v>
      </c>
      <c r="C1114" s="27" t="s">
        <v>59</v>
      </c>
      <c r="D1114" s="27" t="s">
        <v>211</v>
      </c>
      <c r="E1114" s="27" t="s">
        <v>36</v>
      </c>
      <c r="F1114" s="27" t="s">
        <v>262</v>
      </c>
      <c r="G1114" s="33">
        <v>124152.49</v>
      </c>
      <c r="H1114" s="33">
        <v>124152.49</v>
      </c>
      <c r="I1114" s="33">
        <v>6037</v>
      </c>
      <c r="J1114" s="33">
        <v>274</v>
      </c>
      <c r="K1114" s="33">
        <v>7300</v>
      </c>
      <c r="L1114" s="33">
        <v>1</v>
      </c>
      <c r="M1114" s="33">
        <v>1</v>
      </c>
      <c r="N1114" s="33">
        <v>144052.73</v>
      </c>
      <c r="O1114" s="33">
        <v>763.8</v>
      </c>
      <c r="P1114" s="33">
        <v>2052</v>
      </c>
    </row>
    <row r="1115" spans="1:16">
      <c r="A1115" s="27" t="s">
        <v>392</v>
      </c>
      <c r="B1115" s="31">
        <v>202503</v>
      </c>
      <c r="C1115" s="27" t="s">
        <v>59</v>
      </c>
      <c r="D1115" s="27" t="s">
        <v>211</v>
      </c>
      <c r="E1115" s="27" t="s">
        <v>36</v>
      </c>
      <c r="F1115" s="27" t="s">
        <v>262</v>
      </c>
      <c r="G1115" s="33">
        <v>154804.62</v>
      </c>
      <c r="H1115" s="33">
        <v>154804.62</v>
      </c>
      <c r="I1115" s="33">
        <v>7465</v>
      </c>
      <c r="J1115" s="33">
        <v>418</v>
      </c>
      <c r="K1115" s="33">
        <v>7300</v>
      </c>
      <c r="L1115" s="33">
        <v>1</v>
      </c>
      <c r="M1115" s="33">
        <v>1</v>
      </c>
      <c r="N1115" s="33">
        <v>179693.27</v>
      </c>
      <c r="O1115" s="33">
        <v>879.3</v>
      </c>
      <c r="P1115" s="33">
        <v>2371</v>
      </c>
    </row>
    <row r="1116" spans="1:16">
      <c r="A1116" s="27" t="s">
        <v>392</v>
      </c>
      <c r="B1116" s="31">
        <v>202504</v>
      </c>
      <c r="C1116" s="27" t="s">
        <v>59</v>
      </c>
      <c r="D1116" s="27" t="s">
        <v>211</v>
      </c>
      <c r="E1116" s="27" t="s">
        <v>36</v>
      </c>
      <c r="F1116" s="27" t="s">
        <v>262</v>
      </c>
      <c r="G1116" s="33">
        <v>205995.42</v>
      </c>
      <c r="H1116" s="33">
        <v>205995.42</v>
      </c>
      <c r="I1116" s="33">
        <v>10339</v>
      </c>
      <c r="J1116" s="33">
        <v>515</v>
      </c>
      <c r="K1116" s="33">
        <v>7300</v>
      </c>
      <c r="L1116" s="33">
        <v>1</v>
      </c>
      <c r="M1116" s="33">
        <v>1</v>
      </c>
      <c r="N1116" s="33">
        <v>211651.81</v>
      </c>
      <c r="O1116" s="33">
        <v>1130.7</v>
      </c>
      <c r="P1116" s="33">
        <v>3396</v>
      </c>
    </row>
    <row r="1117" spans="1:16">
      <c r="A1117" s="27" t="s">
        <v>392</v>
      </c>
      <c r="B1117" s="31">
        <v>202505</v>
      </c>
      <c r="C1117" s="27" t="s">
        <v>59</v>
      </c>
      <c r="D1117" s="27" t="s">
        <v>211</v>
      </c>
      <c r="E1117" s="27" t="s">
        <v>36</v>
      </c>
      <c r="F1117" s="27" t="s">
        <v>262</v>
      </c>
      <c r="G1117" s="33">
        <v>224762.97</v>
      </c>
      <c r="H1117" s="33">
        <v>224762.97</v>
      </c>
      <c r="I1117" s="33">
        <v>11616</v>
      </c>
      <c r="J1117" s="33">
        <v>644</v>
      </c>
      <c r="K1117" s="33">
        <v>7300</v>
      </c>
      <c r="L1117" s="33">
        <v>1</v>
      </c>
      <c r="M1117" s="33">
        <v>1</v>
      </c>
      <c r="N1117" s="33">
        <v>232024.83</v>
      </c>
      <c r="O1117" s="33">
        <v>1426.1</v>
      </c>
      <c r="P1117" s="33">
        <v>3596</v>
      </c>
    </row>
    <row r="1118" spans="1:16">
      <c r="A1118" s="27" t="s">
        <v>392</v>
      </c>
      <c r="B1118" s="31">
        <v>202506</v>
      </c>
      <c r="C1118" s="27" t="s">
        <v>59</v>
      </c>
      <c r="D1118" s="27" t="s">
        <v>211</v>
      </c>
      <c r="E1118" s="27" t="s">
        <v>36</v>
      </c>
      <c r="F1118" s="27" t="s">
        <v>262</v>
      </c>
      <c r="G1118" s="33">
        <v>229192.3</v>
      </c>
      <c r="H1118" s="33">
        <v>229192.3</v>
      </c>
      <c r="I1118" s="33">
        <v>12923</v>
      </c>
      <c r="J1118" s="33">
        <v>699</v>
      </c>
      <c r="K1118" s="33">
        <v>7300</v>
      </c>
      <c r="L1118" s="33">
        <v>1</v>
      </c>
      <c r="M1118" s="33">
        <v>1</v>
      </c>
      <c r="N1118" s="33">
        <v>226884.34</v>
      </c>
      <c r="O1118" s="33">
        <v>1464.2</v>
      </c>
      <c r="P1118" s="33">
        <v>4137</v>
      </c>
    </row>
    <row r="1119" spans="1:16">
      <c r="A1119" s="27" t="s">
        <v>392</v>
      </c>
      <c r="B1119" s="31">
        <v>202507</v>
      </c>
      <c r="C1119" s="27" t="s">
        <v>59</v>
      </c>
      <c r="D1119" s="27" t="s">
        <v>211</v>
      </c>
      <c r="E1119" s="27" t="s">
        <v>36</v>
      </c>
      <c r="F1119" s="27" t="s">
        <v>262</v>
      </c>
      <c r="G1119" s="33">
        <v>171481.67</v>
      </c>
      <c r="H1119" s="33">
        <v>171481.67</v>
      </c>
      <c r="I1119" s="33">
        <v>8260</v>
      </c>
      <c r="J1119" s="33">
        <v>422</v>
      </c>
      <c r="K1119" s="33">
        <v>7300</v>
      </c>
      <c r="L1119" s="33">
        <v>1</v>
      </c>
      <c r="M1119" s="33">
        <v>1</v>
      </c>
      <c r="N1119" s="33">
        <v>201911.51</v>
      </c>
      <c r="O1119" s="33">
        <v>983.5</v>
      </c>
      <c r="P1119" s="33">
        <v>2782</v>
      </c>
    </row>
    <row r="1120" spans="1:16">
      <c r="A1120" s="27" t="s">
        <v>392</v>
      </c>
      <c r="B1120" s="31">
        <v>202508</v>
      </c>
      <c r="C1120" s="27" t="s">
        <v>59</v>
      </c>
      <c r="D1120" s="27" t="s">
        <v>211</v>
      </c>
      <c r="E1120" s="27" t="s">
        <v>36</v>
      </c>
      <c r="F1120" s="27" t="s">
        <v>262</v>
      </c>
      <c r="G1120" s="33">
        <v>182533.75</v>
      </c>
      <c r="H1120" s="33">
        <v>182533.75</v>
      </c>
      <c r="I1120" s="33">
        <v>9786</v>
      </c>
      <c r="J1120" s="33">
        <v>484</v>
      </c>
      <c r="K1120" s="33">
        <v>7300</v>
      </c>
      <c r="L1120" s="33">
        <v>1</v>
      </c>
      <c r="M1120" s="33">
        <v>1</v>
      </c>
      <c r="N1120" s="33">
        <v>194644.08</v>
      </c>
      <c r="O1120" s="33">
        <v>1241.8</v>
      </c>
      <c r="P1120" s="33">
        <v>3114</v>
      </c>
    </row>
    <row r="1121" spans="1:16">
      <c r="A1121" s="27" t="s">
        <v>392</v>
      </c>
      <c r="B1121" s="31">
        <v>202509</v>
      </c>
      <c r="C1121" s="27" t="s">
        <v>59</v>
      </c>
      <c r="D1121" s="27" t="s">
        <v>211</v>
      </c>
      <c r="E1121" s="27" t="s">
        <v>36</v>
      </c>
      <c r="F1121" s="27" t="s">
        <v>262</v>
      </c>
      <c r="G1121" s="33">
        <v>176456.33</v>
      </c>
      <c r="H1121" s="33">
        <v>176456.33</v>
      </c>
      <c r="I1121" s="33">
        <v>9048</v>
      </c>
      <c r="J1121" s="33">
        <v>603</v>
      </c>
      <c r="K1121" s="33">
        <v>7300</v>
      </c>
      <c r="L1121" s="33">
        <v>1</v>
      </c>
      <c r="M1121" s="33">
        <v>1</v>
      </c>
      <c r="N1121" s="33">
        <v>187325.64</v>
      </c>
      <c r="O1121" s="33">
        <v>1087.2</v>
      </c>
      <c r="P1121" s="33">
        <v>2876</v>
      </c>
    </row>
    <row r="1122" spans="1:16">
      <c r="A1122" s="27" t="s">
        <v>392</v>
      </c>
      <c r="B1122" s="31">
        <v>202510</v>
      </c>
      <c r="C1122" s="27" t="s">
        <v>59</v>
      </c>
      <c r="D1122" s="27" t="s">
        <v>211</v>
      </c>
      <c r="E1122" s="27" t="s">
        <v>36</v>
      </c>
      <c r="F1122" s="27" t="s">
        <v>262</v>
      </c>
      <c r="G1122" s="33">
        <v>192559.34</v>
      </c>
      <c r="H1122" s="33">
        <v>192559.34</v>
      </c>
      <c r="I1122" s="33">
        <v>9398</v>
      </c>
      <c r="J1122" s="33">
        <v>527</v>
      </c>
      <c r="K1122" s="33">
        <v>7300</v>
      </c>
      <c r="L1122" s="33">
        <v>1</v>
      </c>
      <c r="M1122" s="33">
        <v>1</v>
      </c>
      <c r="N1122" s="33">
        <v>205949.53</v>
      </c>
      <c r="O1122" s="33">
        <v>1173</v>
      </c>
      <c r="P1122" s="33">
        <v>2972</v>
      </c>
    </row>
    <row r="1123" spans="1:16">
      <c r="A1123" s="27" t="s">
        <v>392</v>
      </c>
      <c r="B1123" s="31">
        <v>202511</v>
      </c>
      <c r="C1123" s="27" t="s">
        <v>59</v>
      </c>
      <c r="D1123" s="27" t="s">
        <v>211</v>
      </c>
      <c r="E1123" s="27" t="s">
        <v>36</v>
      </c>
      <c r="F1123" s="27" t="s">
        <v>262</v>
      </c>
      <c r="G1123" s="33">
        <v>231022.61</v>
      </c>
      <c r="H1123" s="33">
        <v>231022.61</v>
      </c>
      <c r="I1123" s="33">
        <v>11123</v>
      </c>
      <c r="J1123" s="33">
        <v>610</v>
      </c>
      <c r="K1123" s="33">
        <v>7300</v>
      </c>
      <c r="L1123" s="33">
        <v>1</v>
      </c>
      <c r="M1123" s="33">
        <v>1</v>
      </c>
      <c r="N1123" s="33">
        <v>248770.86</v>
      </c>
      <c r="O1123" s="33">
        <v>1429.4</v>
      </c>
      <c r="P1123" s="33">
        <v>3750</v>
      </c>
    </row>
    <row r="1124" spans="1:16">
      <c r="A1124" s="27" t="s">
        <v>392</v>
      </c>
      <c r="B1124" s="31">
        <v>202512</v>
      </c>
      <c r="C1124" s="27" t="s">
        <v>59</v>
      </c>
      <c r="D1124" s="27" t="s">
        <v>211</v>
      </c>
      <c r="E1124" s="27" t="s">
        <v>36</v>
      </c>
      <c r="F1124" s="27" t="s">
        <v>262</v>
      </c>
      <c r="G1124" s="33">
        <v>280788.5</v>
      </c>
      <c r="H1124" s="33">
        <v>280788.5</v>
      </c>
      <c r="I1124" s="33">
        <v>14497</v>
      </c>
      <c r="J1124" s="33">
        <v>766</v>
      </c>
      <c r="K1124" s="33">
        <v>7300</v>
      </c>
      <c r="L1124" s="33">
        <v>1</v>
      </c>
      <c r="M1124" s="33">
        <v>1</v>
      </c>
      <c r="N1124" s="33">
        <v>285838.28</v>
      </c>
      <c r="O1124" s="33">
        <v>1832.9</v>
      </c>
      <c r="P1124" s="33">
        <v>4628</v>
      </c>
    </row>
    <row r="1125" spans="1:16">
      <c r="A1125" s="27" t="s">
        <v>392</v>
      </c>
      <c r="B1125" s="31">
        <v>202601</v>
      </c>
      <c r="C1125" s="27" t="s">
        <v>59</v>
      </c>
      <c r="D1125" s="27" t="s">
        <v>211</v>
      </c>
      <c r="E1125" s="27" t="s">
        <v>36</v>
      </c>
      <c r="F1125" s="27" t="s">
        <v>262</v>
      </c>
      <c r="G1125" s="33">
        <v>129944.98</v>
      </c>
      <c r="H1125" s="33">
        <v>129944.98</v>
      </c>
      <c r="I1125" s="33">
        <v>6602</v>
      </c>
      <c r="J1125" s="33">
        <v>382</v>
      </c>
      <c r="K1125" s="33">
        <v>7300</v>
      </c>
      <c r="L1125" s="33">
        <v>1</v>
      </c>
      <c r="M1125" s="33">
        <v>1</v>
      </c>
      <c r="N1125" s="33">
        <v>145418.2</v>
      </c>
      <c r="O1125" s="33">
        <v>856.2</v>
      </c>
      <c r="P1125" s="33">
        <v>2139</v>
      </c>
    </row>
    <row r="1126" spans="1:16">
      <c r="A1126" s="27" t="s">
        <v>392</v>
      </c>
      <c r="B1126" s="31">
        <v>202602</v>
      </c>
      <c r="C1126" s="27" t="s">
        <v>59</v>
      </c>
      <c r="D1126" s="27" t="s">
        <v>211</v>
      </c>
      <c r="E1126" s="27" t="s">
        <v>36</v>
      </c>
      <c r="F1126" s="27" t="s">
        <v>262</v>
      </c>
      <c r="G1126" s="33">
        <v>122728.21</v>
      </c>
      <c r="H1126" s="33">
        <v>122728.21</v>
      </c>
      <c r="I1126" s="33">
        <v>6744</v>
      </c>
      <c r="J1126" s="33">
        <v>397</v>
      </c>
      <c r="K1126" s="33">
        <v>7300</v>
      </c>
      <c r="L1126" s="33">
        <v>1</v>
      </c>
      <c r="M1126" s="33">
        <v>1</v>
      </c>
      <c r="N1126" s="33">
        <v>149958.89</v>
      </c>
      <c r="O1126" s="33">
        <v>740.4</v>
      </c>
      <c r="P1126" s="33">
        <v>2092</v>
      </c>
    </row>
    <row r="1127" spans="1:16">
      <c r="A1127" s="27" t="s">
        <v>392</v>
      </c>
      <c r="B1127" s="31">
        <v>202603</v>
      </c>
      <c r="C1127" s="27" t="s">
        <v>59</v>
      </c>
      <c r="D1127" s="27" t="s">
        <v>211</v>
      </c>
      <c r="E1127" s="27" t="s">
        <v>36</v>
      </c>
      <c r="F1127" s="27" t="s">
        <v>262</v>
      </c>
      <c r="G1127" s="33">
        <v>175564.16</v>
      </c>
      <c r="H1127" s="33">
        <v>175564.16</v>
      </c>
      <c r="I1127" s="33">
        <v>9044</v>
      </c>
      <c r="J1127" s="33">
        <v>524</v>
      </c>
      <c r="K1127" s="33">
        <v>7300</v>
      </c>
      <c r="L1127" s="33">
        <v>1</v>
      </c>
      <c r="M1127" s="33">
        <v>1</v>
      </c>
      <c r="N1127" s="33">
        <v>187060.7</v>
      </c>
      <c r="O1127" s="33">
        <v>1051.5</v>
      </c>
      <c r="P1127" s="33">
        <v>3016</v>
      </c>
    </row>
    <row r="1128" spans="1:16">
      <c r="A1128" s="27" t="s">
        <v>392</v>
      </c>
      <c r="B1128" s="31">
        <v>202604</v>
      </c>
      <c r="C1128" s="27" t="s">
        <v>59</v>
      </c>
      <c r="D1128" s="27" t="s">
        <v>211</v>
      </c>
      <c r="E1128" s="27" t="s">
        <v>36</v>
      </c>
      <c r="F1128" s="27" t="s">
        <v>262</v>
      </c>
      <c r="G1128" s="33">
        <v>212671.86</v>
      </c>
      <c r="H1128" s="33">
        <v>212671.86</v>
      </c>
      <c r="I1128" s="33">
        <v>10460</v>
      </c>
      <c r="J1128" s="33">
        <v>597</v>
      </c>
      <c r="K1128" s="33">
        <v>7300</v>
      </c>
      <c r="L1128" s="33">
        <v>1</v>
      </c>
      <c r="M1128" s="33">
        <v>1</v>
      </c>
      <c r="N1128" s="33">
        <v>220329.53</v>
      </c>
      <c r="O1128" s="33">
        <v>1195.5</v>
      </c>
      <c r="P1128" s="33">
        <v>3315</v>
      </c>
    </row>
    <row r="1129" spans="1:16">
      <c r="A1129" s="27" t="s">
        <v>392</v>
      </c>
      <c r="B1129" s="31">
        <v>202605</v>
      </c>
      <c r="C1129" s="27" t="s">
        <v>59</v>
      </c>
      <c r="D1129" s="27" t="s">
        <v>211</v>
      </c>
      <c r="E1129" s="27" t="s">
        <v>36</v>
      </c>
      <c r="F1129" s="27" t="s">
        <v>262</v>
      </c>
      <c r="G1129" s="33">
        <v>226449.65</v>
      </c>
      <c r="H1129" s="33">
        <v>226449.65</v>
      </c>
      <c r="I1129" s="33">
        <v>11227</v>
      </c>
      <c r="J1129" s="33">
        <v>551</v>
      </c>
      <c r="K1129" s="33">
        <v>7300</v>
      </c>
      <c r="L1129" s="33">
        <v>1</v>
      </c>
      <c r="M1129" s="33">
        <v>1</v>
      </c>
      <c r="N1129" s="33">
        <v>241537.85</v>
      </c>
      <c r="O1129" s="33">
        <v>1358.3</v>
      </c>
      <c r="P1129" s="33">
        <v>3715</v>
      </c>
    </row>
    <row r="1130" spans="1:16">
      <c r="A1130" s="27" t="s">
        <v>392</v>
      </c>
      <c r="B1130" s="31">
        <v>202606</v>
      </c>
      <c r="C1130" s="27" t="s">
        <v>59</v>
      </c>
      <c r="D1130" s="27" t="s">
        <v>211</v>
      </c>
      <c r="E1130" s="27" t="s">
        <v>36</v>
      </c>
      <c r="F1130" s="27" t="s">
        <v>262</v>
      </c>
      <c r="G1130" s="33">
        <v>225420.97</v>
      </c>
      <c r="H1130" s="33">
        <v>225420.97</v>
      </c>
      <c r="I1130" s="33">
        <v>11476</v>
      </c>
      <c r="J1130" s="33">
        <v>583</v>
      </c>
      <c r="K1130" s="33">
        <v>7300</v>
      </c>
      <c r="L1130" s="33">
        <v>1</v>
      </c>
      <c r="M1130" s="33">
        <v>1</v>
      </c>
      <c r="N1130" s="33">
        <v>236186.6</v>
      </c>
      <c r="O1130" s="33">
        <v>1394.7</v>
      </c>
      <c r="P1130" s="33">
        <v>3764</v>
      </c>
    </row>
    <row r="1131" spans="1:16">
      <c r="A1131" s="27" t="s">
        <v>392</v>
      </c>
      <c r="B1131" s="31">
        <v>202607</v>
      </c>
      <c r="C1131" s="27" t="s">
        <v>59</v>
      </c>
      <c r="D1131" s="27" t="s">
        <v>211</v>
      </c>
      <c r="E1131" s="27" t="s">
        <v>36</v>
      </c>
      <c r="F1131" s="27" t="s">
        <v>262</v>
      </c>
      <c r="G1131" s="33">
        <v>185474.71</v>
      </c>
      <c r="H1131" s="33">
        <v>185474.71</v>
      </c>
      <c r="I1131" s="33">
        <v>9066</v>
      </c>
      <c r="J1131" s="33">
        <v>474</v>
      </c>
      <c r="K1131" s="33">
        <v>7300</v>
      </c>
      <c r="L1131" s="33">
        <v>1</v>
      </c>
      <c r="M1131" s="33">
        <v>1</v>
      </c>
      <c r="N1131" s="33">
        <v>210189.88</v>
      </c>
      <c r="O1131" s="33">
        <v>1166.8</v>
      </c>
      <c r="P1131" s="33">
        <v>2927</v>
      </c>
    </row>
    <row r="1132" spans="1:16">
      <c r="A1132" s="27" t="s">
        <v>395</v>
      </c>
      <c r="B1132" s="31">
        <v>202408</v>
      </c>
      <c r="C1132" s="27" t="s">
        <v>59</v>
      </c>
      <c r="D1132" s="27" t="s">
        <v>211</v>
      </c>
      <c r="E1132" s="27" t="s">
        <v>36</v>
      </c>
      <c r="F1132" s="27" t="s">
        <v>257</v>
      </c>
      <c r="G1132" s="33">
        <v>215803.82</v>
      </c>
      <c r="H1132" s="33">
        <v>0</v>
      </c>
      <c r="I1132" s="33">
        <v>5187</v>
      </c>
      <c r="J1132" s="33">
        <v>431</v>
      </c>
      <c r="K1132" s="33">
        <v>12100</v>
      </c>
      <c r="L1132" s="33">
        <v>1</v>
      </c>
      <c r="M1132" s="33">
        <v>0</v>
      </c>
      <c r="N1132" s="33">
        <v>372298.61</v>
      </c>
      <c r="O1132" s="33">
        <v>1211.2</v>
      </c>
      <c r="P1132" s="33">
        <v>2179</v>
      </c>
    </row>
    <row r="1133" spans="1:16">
      <c r="A1133" s="27" t="s">
        <v>395</v>
      </c>
      <c r="B1133" s="31">
        <v>202409</v>
      </c>
      <c r="C1133" s="27" t="s">
        <v>59</v>
      </c>
      <c r="D1133" s="27" t="s">
        <v>211</v>
      </c>
      <c r="E1133" s="27" t="s">
        <v>36</v>
      </c>
      <c r="F1133" s="27" t="s">
        <v>257</v>
      </c>
      <c r="G1133" s="33">
        <v>248696.99</v>
      </c>
      <c r="H1133" s="33">
        <v>0</v>
      </c>
      <c r="I1133" s="33">
        <v>6306</v>
      </c>
      <c r="J1133" s="33">
        <v>488</v>
      </c>
      <c r="K1133" s="33">
        <v>12100</v>
      </c>
      <c r="L1133" s="33">
        <v>1</v>
      </c>
      <c r="M1133" s="33">
        <v>0</v>
      </c>
      <c r="N1133" s="33">
        <v>358300.5</v>
      </c>
      <c r="O1133" s="33">
        <v>1567.3</v>
      </c>
      <c r="P1133" s="33">
        <v>2597</v>
      </c>
    </row>
    <row r="1134" spans="1:16">
      <c r="A1134" s="27" t="s">
        <v>395</v>
      </c>
      <c r="B1134" s="31">
        <v>202410</v>
      </c>
      <c r="C1134" s="27" t="s">
        <v>59</v>
      </c>
      <c r="D1134" s="27" t="s">
        <v>211</v>
      </c>
      <c r="E1134" s="27" t="s">
        <v>36</v>
      </c>
      <c r="F1134" s="27" t="s">
        <v>257</v>
      </c>
      <c r="G1134" s="33">
        <v>261128.73</v>
      </c>
      <c r="H1134" s="33">
        <v>0</v>
      </c>
      <c r="I1134" s="33">
        <v>7130</v>
      </c>
      <c r="J1134" s="33">
        <v>538</v>
      </c>
      <c r="K1134" s="33">
        <v>12100</v>
      </c>
      <c r="L1134" s="33">
        <v>1</v>
      </c>
      <c r="M1134" s="33">
        <v>0</v>
      </c>
      <c r="N1134" s="33">
        <v>393922.71</v>
      </c>
      <c r="O1134" s="33">
        <v>1504.9</v>
      </c>
      <c r="P1134" s="33">
        <v>2846</v>
      </c>
    </row>
    <row r="1135" spans="1:16">
      <c r="A1135" s="27" t="s">
        <v>395</v>
      </c>
      <c r="B1135" s="31">
        <v>202411</v>
      </c>
      <c r="C1135" s="27" t="s">
        <v>59</v>
      </c>
      <c r="D1135" s="27" t="s">
        <v>211</v>
      </c>
      <c r="E1135" s="27" t="s">
        <v>36</v>
      </c>
      <c r="F1135" s="27" t="s">
        <v>257</v>
      </c>
      <c r="G1135" s="33">
        <v>354996.54</v>
      </c>
      <c r="H1135" s="33">
        <v>0</v>
      </c>
      <c r="I1135" s="33">
        <v>8601</v>
      </c>
      <c r="J1135" s="33">
        <v>608</v>
      </c>
      <c r="K1135" s="33">
        <v>12100</v>
      </c>
      <c r="L1135" s="33">
        <v>1</v>
      </c>
      <c r="M1135" s="33">
        <v>0</v>
      </c>
      <c r="N1135" s="33">
        <v>475827.68</v>
      </c>
      <c r="O1135" s="33">
        <v>1895.9</v>
      </c>
      <c r="P1135" s="33">
        <v>3559</v>
      </c>
    </row>
    <row r="1136" spans="1:16">
      <c r="A1136" s="27" t="s">
        <v>395</v>
      </c>
      <c r="B1136" s="31">
        <v>202412</v>
      </c>
      <c r="C1136" s="27" t="s">
        <v>59</v>
      </c>
      <c r="D1136" s="27" t="s">
        <v>211</v>
      </c>
      <c r="E1136" s="27" t="s">
        <v>36</v>
      </c>
      <c r="F1136" s="27" t="s">
        <v>257</v>
      </c>
      <c r="G1136" s="33">
        <v>394751.19</v>
      </c>
      <c r="H1136" s="33">
        <v>0</v>
      </c>
      <c r="I1136" s="33">
        <v>10049</v>
      </c>
      <c r="J1136" s="33">
        <v>774</v>
      </c>
      <c r="K1136" s="33">
        <v>12100</v>
      </c>
      <c r="L1136" s="33">
        <v>1</v>
      </c>
      <c r="M1136" s="33">
        <v>0</v>
      </c>
      <c r="N1136" s="33">
        <v>546727.09</v>
      </c>
      <c r="O1136" s="33">
        <v>2143.6</v>
      </c>
      <c r="P1136" s="33">
        <v>3943</v>
      </c>
    </row>
    <row r="1137" spans="1:16">
      <c r="A1137" s="27" t="s">
        <v>395</v>
      </c>
      <c r="B1137" s="31">
        <v>202501</v>
      </c>
      <c r="C1137" s="27" t="s">
        <v>59</v>
      </c>
      <c r="D1137" s="27" t="s">
        <v>211</v>
      </c>
      <c r="E1137" s="27" t="s">
        <v>36</v>
      </c>
      <c r="F1137" s="27" t="s">
        <v>257</v>
      </c>
      <c r="G1137" s="33">
        <v>213772.27</v>
      </c>
      <c r="H1137" s="33">
        <v>0</v>
      </c>
      <c r="I1137" s="33">
        <v>5651</v>
      </c>
      <c r="J1137" s="33">
        <v>419</v>
      </c>
      <c r="K1137" s="33">
        <v>12100</v>
      </c>
      <c r="L1137" s="33">
        <v>1</v>
      </c>
      <c r="M1137" s="33">
        <v>0</v>
      </c>
      <c r="N1137" s="33">
        <v>278143.53</v>
      </c>
      <c r="O1137" s="33">
        <v>1196.1</v>
      </c>
      <c r="P1137" s="33">
        <v>2187</v>
      </c>
    </row>
    <row r="1138" spans="1:16">
      <c r="A1138" s="27" t="s">
        <v>395</v>
      </c>
      <c r="B1138" s="31">
        <v>202502</v>
      </c>
      <c r="C1138" s="27" t="s">
        <v>59</v>
      </c>
      <c r="D1138" s="27" t="s">
        <v>211</v>
      </c>
      <c r="E1138" s="27" t="s">
        <v>36</v>
      </c>
      <c r="F1138" s="27" t="s">
        <v>257</v>
      </c>
      <c r="G1138" s="33">
        <v>211346.37</v>
      </c>
      <c r="H1138" s="33">
        <v>0</v>
      </c>
      <c r="I1138" s="33">
        <v>5011</v>
      </c>
      <c r="J1138" s="33">
        <v>321</v>
      </c>
      <c r="K1138" s="33">
        <v>12100</v>
      </c>
      <c r="L1138" s="33">
        <v>1</v>
      </c>
      <c r="M1138" s="33">
        <v>0</v>
      </c>
      <c r="N1138" s="33">
        <v>286828.58</v>
      </c>
      <c r="O1138" s="33">
        <v>1182.1</v>
      </c>
      <c r="P1138" s="33">
        <v>2078</v>
      </c>
    </row>
    <row r="1139" spans="1:16">
      <c r="A1139" s="27" t="s">
        <v>395</v>
      </c>
      <c r="B1139" s="31">
        <v>202503</v>
      </c>
      <c r="C1139" s="27" t="s">
        <v>59</v>
      </c>
      <c r="D1139" s="27" t="s">
        <v>211</v>
      </c>
      <c r="E1139" s="27" t="s">
        <v>36</v>
      </c>
      <c r="F1139" s="27" t="s">
        <v>257</v>
      </c>
      <c r="G1139" s="33">
        <v>266640.45</v>
      </c>
      <c r="H1139" s="33">
        <v>0</v>
      </c>
      <c r="I1139" s="33">
        <v>6462</v>
      </c>
      <c r="J1139" s="33">
        <v>463</v>
      </c>
      <c r="K1139" s="33">
        <v>12100</v>
      </c>
      <c r="L1139" s="33">
        <v>1</v>
      </c>
      <c r="M1139" s="33">
        <v>0</v>
      </c>
      <c r="N1139" s="33">
        <v>357793.75</v>
      </c>
      <c r="O1139" s="33">
        <v>1452.5</v>
      </c>
      <c r="P1139" s="33">
        <v>2753</v>
      </c>
    </row>
    <row r="1140" spans="1:16">
      <c r="A1140" s="27" t="s">
        <v>395</v>
      </c>
      <c r="B1140" s="31">
        <v>202504</v>
      </c>
      <c r="C1140" s="27" t="s">
        <v>59</v>
      </c>
      <c r="D1140" s="27" t="s">
        <v>211</v>
      </c>
      <c r="E1140" s="27" t="s">
        <v>36</v>
      </c>
      <c r="F1140" s="27" t="s">
        <v>257</v>
      </c>
      <c r="G1140" s="33">
        <v>323099.5</v>
      </c>
      <c r="H1140" s="33">
        <v>0</v>
      </c>
      <c r="I1140" s="33">
        <v>8263</v>
      </c>
      <c r="J1140" s="33">
        <v>651</v>
      </c>
      <c r="K1140" s="33">
        <v>12100</v>
      </c>
      <c r="L1140" s="33">
        <v>1</v>
      </c>
      <c r="M1140" s="33">
        <v>0</v>
      </c>
      <c r="N1140" s="33">
        <v>421427.54</v>
      </c>
      <c r="O1140" s="33">
        <v>1805.8</v>
      </c>
      <c r="P1140" s="33">
        <v>3380</v>
      </c>
    </row>
    <row r="1141" spans="1:16">
      <c r="A1141" s="27" t="s">
        <v>395</v>
      </c>
      <c r="B1141" s="31">
        <v>202505</v>
      </c>
      <c r="C1141" s="27" t="s">
        <v>59</v>
      </c>
      <c r="D1141" s="27" t="s">
        <v>211</v>
      </c>
      <c r="E1141" s="27" t="s">
        <v>36</v>
      </c>
      <c r="F1141" s="27" t="s">
        <v>257</v>
      </c>
      <c r="G1141" s="33">
        <v>355262.81</v>
      </c>
      <c r="H1141" s="33">
        <v>0</v>
      </c>
      <c r="I1141" s="33">
        <v>8655</v>
      </c>
      <c r="J1141" s="33">
        <v>664</v>
      </c>
      <c r="K1141" s="33">
        <v>12100</v>
      </c>
      <c r="L1141" s="33">
        <v>1</v>
      </c>
      <c r="M1141" s="33">
        <v>0</v>
      </c>
      <c r="N1141" s="33">
        <v>461992.99</v>
      </c>
      <c r="O1141" s="33">
        <v>1922.9</v>
      </c>
      <c r="P1141" s="33">
        <v>3521</v>
      </c>
    </row>
    <row r="1142" spans="1:16">
      <c r="A1142" s="27" t="s">
        <v>395</v>
      </c>
      <c r="B1142" s="31">
        <v>202506</v>
      </c>
      <c r="C1142" s="27" t="s">
        <v>59</v>
      </c>
      <c r="D1142" s="27" t="s">
        <v>211</v>
      </c>
      <c r="E1142" s="27" t="s">
        <v>36</v>
      </c>
      <c r="F1142" s="27" t="s">
        <v>257</v>
      </c>
      <c r="G1142" s="33">
        <v>337972.96</v>
      </c>
      <c r="H1142" s="33">
        <v>0</v>
      </c>
      <c r="I1142" s="33">
        <v>9265</v>
      </c>
      <c r="J1142" s="33">
        <v>776</v>
      </c>
      <c r="K1142" s="33">
        <v>12100</v>
      </c>
      <c r="L1142" s="33">
        <v>1</v>
      </c>
      <c r="M1142" s="33">
        <v>0</v>
      </c>
      <c r="N1142" s="33">
        <v>451757.58</v>
      </c>
      <c r="O1142" s="33">
        <v>2143.2</v>
      </c>
      <c r="P1142" s="33">
        <v>3706</v>
      </c>
    </row>
    <row r="1143" spans="1:16">
      <c r="A1143" s="27" t="s">
        <v>395</v>
      </c>
      <c r="B1143" s="31">
        <v>202507</v>
      </c>
      <c r="C1143" s="27" t="s">
        <v>59</v>
      </c>
      <c r="D1143" s="27" t="s">
        <v>211</v>
      </c>
      <c r="E1143" s="27" t="s">
        <v>36</v>
      </c>
      <c r="F1143" s="27" t="s">
        <v>257</v>
      </c>
      <c r="G1143" s="33">
        <v>308447.7</v>
      </c>
      <c r="H1143" s="33">
        <v>0</v>
      </c>
      <c r="I1143" s="33">
        <v>7525</v>
      </c>
      <c r="J1143" s="33">
        <v>527</v>
      </c>
      <c r="K1143" s="33">
        <v>12100</v>
      </c>
      <c r="L1143" s="33">
        <v>1</v>
      </c>
      <c r="M1143" s="33">
        <v>0</v>
      </c>
      <c r="N1143" s="33">
        <v>402033.28</v>
      </c>
      <c r="O1143" s="33">
        <v>1729.6</v>
      </c>
      <c r="P1143" s="33">
        <v>3119</v>
      </c>
    </row>
    <row r="1144" spans="1:16">
      <c r="A1144" s="27" t="s">
        <v>395</v>
      </c>
      <c r="B1144" s="31">
        <v>202508</v>
      </c>
      <c r="C1144" s="27" t="s">
        <v>59</v>
      </c>
      <c r="D1144" s="27" t="s">
        <v>211</v>
      </c>
      <c r="E1144" s="27" t="s">
        <v>36</v>
      </c>
      <c r="F1144" s="27" t="s">
        <v>257</v>
      </c>
      <c r="G1144" s="33">
        <v>262671.08</v>
      </c>
      <c r="H1144" s="33">
        <v>0</v>
      </c>
      <c r="I1144" s="33">
        <v>6558</v>
      </c>
      <c r="J1144" s="33">
        <v>463</v>
      </c>
      <c r="K1144" s="33">
        <v>12100</v>
      </c>
      <c r="L1144" s="33">
        <v>1</v>
      </c>
      <c r="M1144" s="33">
        <v>0</v>
      </c>
      <c r="N1144" s="33">
        <v>387562.85</v>
      </c>
      <c r="O1144" s="33">
        <v>1423.4</v>
      </c>
      <c r="P1144" s="33">
        <v>2767</v>
      </c>
    </row>
    <row r="1145" spans="1:16">
      <c r="A1145" s="27" t="s">
        <v>395</v>
      </c>
      <c r="B1145" s="31">
        <v>202509</v>
      </c>
      <c r="C1145" s="27" t="s">
        <v>59</v>
      </c>
      <c r="D1145" s="27" t="s">
        <v>211</v>
      </c>
      <c r="E1145" s="27" t="s">
        <v>36</v>
      </c>
      <c r="F1145" s="27" t="s">
        <v>257</v>
      </c>
      <c r="G1145" s="33">
        <v>286929.43</v>
      </c>
      <c r="H1145" s="33">
        <v>0</v>
      </c>
      <c r="I1145" s="33">
        <v>7623</v>
      </c>
      <c r="J1145" s="33">
        <v>605</v>
      </c>
      <c r="K1145" s="33">
        <v>12100</v>
      </c>
      <c r="L1145" s="33">
        <v>1</v>
      </c>
      <c r="M1145" s="33">
        <v>0</v>
      </c>
      <c r="N1145" s="33">
        <v>372990.82</v>
      </c>
      <c r="O1145" s="33">
        <v>1484.5</v>
      </c>
      <c r="P1145" s="33">
        <v>3056</v>
      </c>
    </row>
    <row r="1146" spans="1:16">
      <c r="A1146" s="27" t="s">
        <v>395</v>
      </c>
      <c r="B1146" s="31">
        <v>202510</v>
      </c>
      <c r="C1146" s="27" t="s">
        <v>59</v>
      </c>
      <c r="D1146" s="27" t="s">
        <v>211</v>
      </c>
      <c r="E1146" s="27" t="s">
        <v>36</v>
      </c>
      <c r="F1146" s="27" t="s">
        <v>257</v>
      </c>
      <c r="G1146" s="33">
        <v>308329.9</v>
      </c>
      <c r="H1146" s="33">
        <v>0</v>
      </c>
      <c r="I1146" s="33">
        <v>8468</v>
      </c>
      <c r="J1146" s="33">
        <v>663</v>
      </c>
      <c r="K1146" s="33">
        <v>12100</v>
      </c>
      <c r="L1146" s="33">
        <v>1</v>
      </c>
      <c r="M1146" s="33">
        <v>0</v>
      </c>
      <c r="N1146" s="33">
        <v>410073.54</v>
      </c>
      <c r="O1146" s="33">
        <v>1646.1</v>
      </c>
      <c r="P1146" s="33">
        <v>3473</v>
      </c>
    </row>
    <row r="1147" spans="1:16">
      <c r="A1147" s="27" t="s">
        <v>395</v>
      </c>
      <c r="B1147" s="31">
        <v>202511</v>
      </c>
      <c r="C1147" s="27" t="s">
        <v>59</v>
      </c>
      <c r="D1147" s="27" t="s">
        <v>211</v>
      </c>
      <c r="E1147" s="27" t="s">
        <v>36</v>
      </c>
      <c r="F1147" s="27" t="s">
        <v>257</v>
      </c>
      <c r="G1147" s="33">
        <v>377947.17</v>
      </c>
      <c r="H1147" s="33">
        <v>0</v>
      </c>
      <c r="I1147" s="33">
        <v>9811</v>
      </c>
      <c r="J1147" s="33">
        <v>697</v>
      </c>
      <c r="K1147" s="33">
        <v>12100</v>
      </c>
      <c r="L1147" s="33">
        <v>1</v>
      </c>
      <c r="M1147" s="33">
        <v>0</v>
      </c>
      <c r="N1147" s="33">
        <v>495336.62</v>
      </c>
      <c r="O1147" s="33">
        <v>2101.2</v>
      </c>
      <c r="P1147" s="33">
        <v>3984</v>
      </c>
    </row>
    <row r="1148" spans="1:16">
      <c r="A1148" s="27" t="s">
        <v>395</v>
      </c>
      <c r="B1148" s="31">
        <v>202512</v>
      </c>
      <c r="C1148" s="27" t="s">
        <v>59</v>
      </c>
      <c r="D1148" s="27" t="s">
        <v>211</v>
      </c>
      <c r="E1148" s="27" t="s">
        <v>36</v>
      </c>
      <c r="F1148" s="27" t="s">
        <v>257</v>
      </c>
      <c r="G1148" s="33">
        <v>459491.09</v>
      </c>
      <c r="H1148" s="33">
        <v>0</v>
      </c>
      <c r="I1148" s="33">
        <v>12117</v>
      </c>
      <c r="J1148" s="33">
        <v>1046</v>
      </c>
      <c r="K1148" s="33">
        <v>12100</v>
      </c>
      <c r="L1148" s="33">
        <v>1</v>
      </c>
      <c r="M1148" s="33">
        <v>0</v>
      </c>
      <c r="N1148" s="33">
        <v>569142.9</v>
      </c>
      <c r="O1148" s="33">
        <v>2660.1</v>
      </c>
      <c r="P1148" s="33">
        <v>5039</v>
      </c>
    </row>
    <row r="1149" spans="1:16">
      <c r="A1149" s="27" t="s">
        <v>395</v>
      </c>
      <c r="B1149" s="31">
        <v>202601</v>
      </c>
      <c r="C1149" s="27" t="s">
        <v>59</v>
      </c>
      <c r="D1149" s="27" t="s">
        <v>211</v>
      </c>
      <c r="E1149" s="27" t="s">
        <v>36</v>
      </c>
      <c r="F1149" s="27" t="s">
        <v>257</v>
      </c>
      <c r="G1149" s="33">
        <v>219558.81</v>
      </c>
      <c r="H1149" s="33">
        <v>0</v>
      </c>
      <c r="I1149" s="33">
        <v>5739</v>
      </c>
      <c r="J1149" s="33">
        <v>425</v>
      </c>
      <c r="K1149" s="33">
        <v>12100</v>
      </c>
      <c r="L1149" s="33">
        <v>1</v>
      </c>
      <c r="M1149" s="33">
        <v>0</v>
      </c>
      <c r="N1149" s="33">
        <v>289547.42</v>
      </c>
      <c r="O1149" s="33">
        <v>1096.4</v>
      </c>
      <c r="P1149" s="33">
        <v>2371</v>
      </c>
    </row>
    <row r="1150" spans="1:16">
      <c r="A1150" s="27" t="s">
        <v>395</v>
      </c>
      <c r="B1150" s="31">
        <v>202602</v>
      </c>
      <c r="C1150" s="27" t="s">
        <v>59</v>
      </c>
      <c r="D1150" s="27" t="s">
        <v>211</v>
      </c>
      <c r="E1150" s="27" t="s">
        <v>36</v>
      </c>
      <c r="F1150" s="27" t="s">
        <v>257</v>
      </c>
      <c r="G1150" s="33">
        <v>234335.77</v>
      </c>
      <c r="H1150" s="33">
        <v>0</v>
      </c>
      <c r="I1150" s="33">
        <v>5603</v>
      </c>
      <c r="J1150" s="33">
        <v>500</v>
      </c>
      <c r="K1150" s="33">
        <v>12100</v>
      </c>
      <c r="L1150" s="33">
        <v>1</v>
      </c>
      <c r="M1150" s="33">
        <v>0</v>
      </c>
      <c r="N1150" s="33">
        <v>298588.55</v>
      </c>
      <c r="O1150" s="33">
        <v>1331.8</v>
      </c>
      <c r="P1150" s="33">
        <v>2379</v>
      </c>
    </row>
    <row r="1151" spans="1:16">
      <c r="A1151" s="27" t="s">
        <v>395</v>
      </c>
      <c r="B1151" s="31">
        <v>202603</v>
      </c>
      <c r="C1151" s="27" t="s">
        <v>59</v>
      </c>
      <c r="D1151" s="27" t="s">
        <v>211</v>
      </c>
      <c r="E1151" s="27" t="s">
        <v>36</v>
      </c>
      <c r="F1151" s="27" t="s">
        <v>257</v>
      </c>
      <c r="G1151" s="33">
        <v>281531.71</v>
      </c>
      <c r="H1151" s="33">
        <v>281531.71</v>
      </c>
      <c r="I1151" s="33">
        <v>7561</v>
      </c>
      <c r="J1151" s="33">
        <v>600</v>
      </c>
      <c r="K1151" s="33">
        <v>12100</v>
      </c>
      <c r="L1151" s="33">
        <v>1</v>
      </c>
      <c r="M1151" s="33">
        <v>1</v>
      </c>
      <c r="N1151" s="33">
        <v>372463.3</v>
      </c>
      <c r="O1151" s="33">
        <v>1519.2</v>
      </c>
      <c r="P1151" s="33">
        <v>3001</v>
      </c>
    </row>
    <row r="1152" spans="1:16">
      <c r="A1152" s="27" t="s">
        <v>395</v>
      </c>
      <c r="B1152" s="31">
        <v>202604</v>
      </c>
      <c r="C1152" s="27" t="s">
        <v>59</v>
      </c>
      <c r="D1152" s="27" t="s">
        <v>211</v>
      </c>
      <c r="E1152" s="27" t="s">
        <v>36</v>
      </c>
      <c r="F1152" s="27" t="s">
        <v>257</v>
      </c>
      <c r="G1152" s="33">
        <v>340519.18</v>
      </c>
      <c r="H1152" s="33">
        <v>340519.18</v>
      </c>
      <c r="I1152" s="33">
        <v>9645</v>
      </c>
      <c r="J1152" s="33">
        <v>720</v>
      </c>
      <c r="K1152" s="33">
        <v>12100</v>
      </c>
      <c r="L1152" s="33">
        <v>1</v>
      </c>
      <c r="M1152" s="33">
        <v>1</v>
      </c>
      <c r="N1152" s="33">
        <v>438706.07</v>
      </c>
      <c r="O1152" s="33">
        <v>1796.2</v>
      </c>
      <c r="P1152" s="33">
        <v>3720</v>
      </c>
    </row>
    <row r="1153" spans="1:16">
      <c r="A1153" s="27" t="s">
        <v>395</v>
      </c>
      <c r="B1153" s="31">
        <v>202605</v>
      </c>
      <c r="C1153" s="27" t="s">
        <v>59</v>
      </c>
      <c r="D1153" s="27" t="s">
        <v>211</v>
      </c>
      <c r="E1153" s="27" t="s">
        <v>36</v>
      </c>
      <c r="F1153" s="27" t="s">
        <v>257</v>
      </c>
      <c r="G1153" s="33">
        <v>348544.17</v>
      </c>
      <c r="H1153" s="33">
        <v>348544.17</v>
      </c>
      <c r="I1153" s="33">
        <v>8687</v>
      </c>
      <c r="J1153" s="33">
        <v>619</v>
      </c>
      <c r="K1153" s="33">
        <v>12100</v>
      </c>
      <c r="L1153" s="33">
        <v>1</v>
      </c>
      <c r="M1153" s="33">
        <v>1</v>
      </c>
      <c r="N1153" s="33">
        <v>480934.71</v>
      </c>
      <c r="O1153" s="33">
        <v>1926.3</v>
      </c>
      <c r="P1153" s="33">
        <v>3542</v>
      </c>
    </row>
    <row r="1154" spans="1:16">
      <c r="A1154" s="27" t="s">
        <v>395</v>
      </c>
      <c r="B1154" s="31">
        <v>202606</v>
      </c>
      <c r="C1154" s="27" t="s">
        <v>59</v>
      </c>
      <c r="D1154" s="27" t="s">
        <v>211</v>
      </c>
      <c r="E1154" s="27" t="s">
        <v>36</v>
      </c>
      <c r="F1154" s="27" t="s">
        <v>257</v>
      </c>
      <c r="G1154" s="33">
        <v>379864.71</v>
      </c>
      <c r="H1154" s="33">
        <v>379864.71</v>
      </c>
      <c r="I1154" s="33">
        <v>9350</v>
      </c>
      <c r="J1154" s="33">
        <v>768</v>
      </c>
      <c r="K1154" s="33">
        <v>12100</v>
      </c>
      <c r="L1154" s="33">
        <v>1</v>
      </c>
      <c r="M1154" s="33">
        <v>1</v>
      </c>
      <c r="N1154" s="33">
        <v>470279.64</v>
      </c>
      <c r="O1154" s="33">
        <v>2173.1</v>
      </c>
      <c r="P1154" s="33">
        <v>3781</v>
      </c>
    </row>
    <row r="1155" spans="1:16">
      <c r="A1155" s="27" t="s">
        <v>395</v>
      </c>
      <c r="B1155" s="31">
        <v>202607</v>
      </c>
      <c r="C1155" s="27" t="s">
        <v>59</v>
      </c>
      <c r="D1155" s="27" t="s">
        <v>211</v>
      </c>
      <c r="E1155" s="27" t="s">
        <v>36</v>
      </c>
      <c r="F1155" s="27" t="s">
        <v>257</v>
      </c>
      <c r="G1155" s="33">
        <v>335761.34</v>
      </c>
      <c r="H1155" s="33">
        <v>335761.34</v>
      </c>
      <c r="I1155" s="33">
        <v>8661</v>
      </c>
      <c r="J1155" s="33">
        <v>741</v>
      </c>
      <c r="K1155" s="33">
        <v>12100</v>
      </c>
      <c r="L1155" s="33">
        <v>1</v>
      </c>
      <c r="M1155" s="33">
        <v>1</v>
      </c>
      <c r="N1155" s="33">
        <v>418516.65</v>
      </c>
      <c r="O1155" s="33">
        <v>1798.7</v>
      </c>
      <c r="P1155" s="33">
        <v>3622</v>
      </c>
    </row>
    <row r="1156" spans="1:16">
      <c r="A1156" s="27" t="s">
        <v>397</v>
      </c>
      <c r="B1156" s="31">
        <v>202408</v>
      </c>
      <c r="C1156" s="27" t="s">
        <v>59</v>
      </c>
      <c r="D1156" s="27" t="s">
        <v>211</v>
      </c>
      <c r="E1156" s="27" t="s">
        <v>36</v>
      </c>
      <c r="F1156" s="27" t="s">
        <v>262</v>
      </c>
      <c r="G1156" s="33">
        <v>110159.86</v>
      </c>
      <c r="H1156" s="33">
        <v>0</v>
      </c>
      <c r="I1156" s="33">
        <v>5464</v>
      </c>
      <c r="J1156" s="33">
        <v>260</v>
      </c>
      <c r="K1156" s="33">
        <v>4800</v>
      </c>
      <c r="L1156" s="33">
        <v>1</v>
      </c>
      <c r="M1156" s="33">
        <v>0</v>
      </c>
      <c r="N1156" s="33">
        <v>125187.44</v>
      </c>
      <c r="O1156" s="33">
        <v>689.7</v>
      </c>
      <c r="P1156" s="33">
        <v>1721</v>
      </c>
    </row>
    <row r="1157" spans="1:16">
      <c r="A1157" s="27" t="s">
        <v>397</v>
      </c>
      <c r="B1157" s="31">
        <v>202409</v>
      </c>
      <c r="C1157" s="27" t="s">
        <v>59</v>
      </c>
      <c r="D1157" s="27" t="s">
        <v>211</v>
      </c>
      <c r="E1157" s="27" t="s">
        <v>36</v>
      </c>
      <c r="F1157" s="27" t="s">
        <v>262</v>
      </c>
      <c r="G1157" s="33">
        <v>126956.51</v>
      </c>
      <c r="H1157" s="33">
        <v>0</v>
      </c>
      <c r="I1157" s="33">
        <v>6324</v>
      </c>
      <c r="J1157" s="33">
        <v>292</v>
      </c>
      <c r="K1157" s="33">
        <v>4800</v>
      </c>
      <c r="L1157" s="33">
        <v>1</v>
      </c>
      <c r="M1157" s="33">
        <v>0</v>
      </c>
      <c r="N1157" s="33">
        <v>120480.5</v>
      </c>
      <c r="O1157" s="33">
        <v>785.5</v>
      </c>
      <c r="P1157" s="33">
        <v>2091</v>
      </c>
    </row>
    <row r="1158" spans="1:16">
      <c r="A1158" s="27" t="s">
        <v>397</v>
      </c>
      <c r="B1158" s="31">
        <v>202410</v>
      </c>
      <c r="C1158" s="27" t="s">
        <v>59</v>
      </c>
      <c r="D1158" s="27" t="s">
        <v>211</v>
      </c>
      <c r="E1158" s="27" t="s">
        <v>36</v>
      </c>
      <c r="F1158" s="27" t="s">
        <v>262</v>
      </c>
      <c r="G1158" s="33">
        <v>120096.09</v>
      </c>
      <c r="H1158" s="33">
        <v>0</v>
      </c>
      <c r="I1158" s="33">
        <v>6023</v>
      </c>
      <c r="J1158" s="33">
        <v>325</v>
      </c>
      <c r="K1158" s="33">
        <v>4800</v>
      </c>
      <c r="L1158" s="33">
        <v>1</v>
      </c>
      <c r="M1158" s="33">
        <v>0</v>
      </c>
      <c r="N1158" s="33">
        <v>132458.67</v>
      </c>
      <c r="O1158" s="33">
        <v>672.4</v>
      </c>
      <c r="P1158" s="33">
        <v>1978</v>
      </c>
    </row>
    <row r="1159" spans="1:16">
      <c r="A1159" s="27" t="s">
        <v>397</v>
      </c>
      <c r="B1159" s="31">
        <v>202411</v>
      </c>
      <c r="C1159" s="27" t="s">
        <v>59</v>
      </c>
      <c r="D1159" s="27" t="s">
        <v>211</v>
      </c>
      <c r="E1159" s="27" t="s">
        <v>36</v>
      </c>
      <c r="F1159" s="27" t="s">
        <v>262</v>
      </c>
      <c r="G1159" s="33">
        <v>167341.98</v>
      </c>
      <c r="H1159" s="33">
        <v>0</v>
      </c>
      <c r="I1159" s="33">
        <v>8188</v>
      </c>
      <c r="J1159" s="33">
        <v>380</v>
      </c>
      <c r="K1159" s="33">
        <v>4800</v>
      </c>
      <c r="L1159" s="33">
        <v>1</v>
      </c>
      <c r="M1159" s="33">
        <v>0</v>
      </c>
      <c r="N1159" s="33">
        <v>159999.66</v>
      </c>
      <c r="O1159" s="33">
        <v>1068</v>
      </c>
      <c r="P1159" s="33">
        <v>2781</v>
      </c>
    </row>
    <row r="1160" spans="1:16">
      <c r="A1160" s="27" t="s">
        <v>397</v>
      </c>
      <c r="B1160" s="31">
        <v>202412</v>
      </c>
      <c r="C1160" s="27" t="s">
        <v>59</v>
      </c>
      <c r="D1160" s="27" t="s">
        <v>211</v>
      </c>
      <c r="E1160" s="27" t="s">
        <v>36</v>
      </c>
      <c r="F1160" s="27" t="s">
        <v>262</v>
      </c>
      <c r="G1160" s="33">
        <v>188306.74</v>
      </c>
      <c r="H1160" s="33">
        <v>0</v>
      </c>
      <c r="I1160" s="33">
        <v>9389</v>
      </c>
      <c r="J1160" s="33">
        <v>545</v>
      </c>
      <c r="K1160" s="33">
        <v>4800</v>
      </c>
      <c r="L1160" s="33">
        <v>1</v>
      </c>
      <c r="M1160" s="33">
        <v>0</v>
      </c>
      <c r="N1160" s="33">
        <v>183839.97</v>
      </c>
      <c r="O1160" s="33">
        <v>1151.2</v>
      </c>
      <c r="P1160" s="33">
        <v>2997</v>
      </c>
    </row>
    <row r="1161" spans="1:16">
      <c r="A1161" s="27" t="s">
        <v>397</v>
      </c>
      <c r="B1161" s="31">
        <v>202501</v>
      </c>
      <c r="C1161" s="27" t="s">
        <v>59</v>
      </c>
      <c r="D1161" s="27" t="s">
        <v>211</v>
      </c>
      <c r="E1161" s="27" t="s">
        <v>36</v>
      </c>
      <c r="F1161" s="27" t="s">
        <v>262</v>
      </c>
      <c r="G1161" s="33">
        <v>83867.67</v>
      </c>
      <c r="H1161" s="33">
        <v>0</v>
      </c>
      <c r="I1161" s="33">
        <v>4263</v>
      </c>
      <c r="J1161" s="33">
        <v>229</v>
      </c>
      <c r="K1161" s="33">
        <v>4800</v>
      </c>
      <c r="L1161" s="33">
        <v>1</v>
      </c>
      <c r="M1161" s="33">
        <v>0</v>
      </c>
      <c r="N1161" s="33">
        <v>93527.28999999999</v>
      </c>
      <c r="O1161" s="33">
        <v>483.4</v>
      </c>
      <c r="P1161" s="33">
        <v>1364</v>
      </c>
    </row>
    <row r="1162" spans="1:16">
      <c r="A1162" s="27" t="s">
        <v>397</v>
      </c>
      <c r="B1162" s="31">
        <v>202502</v>
      </c>
      <c r="C1162" s="27" t="s">
        <v>59</v>
      </c>
      <c r="D1162" s="27" t="s">
        <v>211</v>
      </c>
      <c r="E1162" s="27" t="s">
        <v>36</v>
      </c>
      <c r="F1162" s="27" t="s">
        <v>262</v>
      </c>
      <c r="G1162" s="33">
        <v>93862.44</v>
      </c>
      <c r="H1162" s="33">
        <v>0</v>
      </c>
      <c r="I1162" s="33">
        <v>4713</v>
      </c>
      <c r="J1162" s="33">
        <v>230</v>
      </c>
      <c r="K1162" s="33">
        <v>4800</v>
      </c>
      <c r="L1162" s="33">
        <v>1</v>
      </c>
      <c r="M1162" s="33">
        <v>0</v>
      </c>
      <c r="N1162" s="33">
        <v>96447.67999999999</v>
      </c>
      <c r="O1162" s="33">
        <v>550.4</v>
      </c>
      <c r="P1162" s="33">
        <v>1491</v>
      </c>
    </row>
    <row r="1163" spans="1:16">
      <c r="A1163" s="27" t="s">
        <v>397</v>
      </c>
      <c r="B1163" s="31">
        <v>202503</v>
      </c>
      <c r="C1163" s="27" t="s">
        <v>59</v>
      </c>
      <c r="D1163" s="27" t="s">
        <v>211</v>
      </c>
      <c r="E1163" s="27" t="s">
        <v>36</v>
      </c>
      <c r="F1163" s="27" t="s">
        <v>262</v>
      </c>
      <c r="G1163" s="33">
        <v>118916.57</v>
      </c>
      <c r="H1163" s="33">
        <v>0</v>
      </c>
      <c r="I1163" s="33">
        <v>6023</v>
      </c>
      <c r="J1163" s="33">
        <v>365</v>
      </c>
      <c r="K1163" s="33">
        <v>4800</v>
      </c>
      <c r="L1163" s="33">
        <v>1</v>
      </c>
      <c r="M1163" s="33">
        <v>0</v>
      </c>
      <c r="N1163" s="33">
        <v>120310.11</v>
      </c>
      <c r="O1163" s="33">
        <v>722.5</v>
      </c>
      <c r="P1163" s="33">
        <v>1956</v>
      </c>
    </row>
    <row r="1164" spans="1:16">
      <c r="A1164" s="27" t="s">
        <v>397</v>
      </c>
      <c r="B1164" s="31">
        <v>202504</v>
      </c>
      <c r="C1164" s="27" t="s">
        <v>59</v>
      </c>
      <c r="D1164" s="27" t="s">
        <v>211</v>
      </c>
      <c r="E1164" s="27" t="s">
        <v>36</v>
      </c>
      <c r="F1164" s="27" t="s">
        <v>262</v>
      </c>
      <c r="G1164" s="33">
        <v>138805.38</v>
      </c>
      <c r="H1164" s="33">
        <v>0</v>
      </c>
      <c r="I1164" s="33">
        <v>6810</v>
      </c>
      <c r="J1164" s="33">
        <v>343</v>
      </c>
      <c r="K1164" s="33">
        <v>4800</v>
      </c>
      <c r="L1164" s="33">
        <v>1</v>
      </c>
      <c r="M1164" s="33">
        <v>0</v>
      </c>
      <c r="N1164" s="33">
        <v>141707.32</v>
      </c>
      <c r="O1164" s="33">
        <v>841</v>
      </c>
      <c r="P1164" s="33">
        <v>2262</v>
      </c>
    </row>
    <row r="1165" spans="1:16">
      <c r="A1165" s="27" t="s">
        <v>397</v>
      </c>
      <c r="B1165" s="31">
        <v>202505</v>
      </c>
      <c r="C1165" s="27" t="s">
        <v>59</v>
      </c>
      <c r="D1165" s="27" t="s">
        <v>211</v>
      </c>
      <c r="E1165" s="27" t="s">
        <v>36</v>
      </c>
      <c r="F1165" s="27" t="s">
        <v>262</v>
      </c>
      <c r="G1165" s="33">
        <v>153207.28</v>
      </c>
      <c r="H1165" s="33">
        <v>153207.28</v>
      </c>
      <c r="I1165" s="33">
        <v>7842</v>
      </c>
      <c r="J1165" s="33">
        <v>371</v>
      </c>
      <c r="K1165" s="33">
        <v>4800</v>
      </c>
      <c r="L1165" s="33">
        <v>1</v>
      </c>
      <c r="M1165" s="33">
        <v>1</v>
      </c>
      <c r="N1165" s="33">
        <v>155347.67</v>
      </c>
      <c r="O1165" s="33">
        <v>1011.6</v>
      </c>
      <c r="P1165" s="33">
        <v>2653</v>
      </c>
    </row>
    <row r="1166" spans="1:16">
      <c r="A1166" s="27" t="s">
        <v>397</v>
      </c>
      <c r="B1166" s="31">
        <v>202506</v>
      </c>
      <c r="C1166" s="27" t="s">
        <v>59</v>
      </c>
      <c r="D1166" s="27" t="s">
        <v>211</v>
      </c>
      <c r="E1166" s="27" t="s">
        <v>36</v>
      </c>
      <c r="F1166" s="27" t="s">
        <v>262</v>
      </c>
      <c r="G1166" s="33">
        <v>157374.41</v>
      </c>
      <c r="H1166" s="33">
        <v>157374.41</v>
      </c>
      <c r="I1166" s="33">
        <v>8786</v>
      </c>
      <c r="J1166" s="33">
        <v>467</v>
      </c>
      <c r="K1166" s="33">
        <v>4800</v>
      </c>
      <c r="L1166" s="33">
        <v>1</v>
      </c>
      <c r="M1166" s="33">
        <v>1</v>
      </c>
      <c r="N1166" s="33">
        <v>151905.96</v>
      </c>
      <c r="O1166" s="33">
        <v>1034.6</v>
      </c>
      <c r="P1166" s="33">
        <v>2732</v>
      </c>
    </row>
    <row r="1167" spans="1:16">
      <c r="A1167" s="27" t="s">
        <v>397</v>
      </c>
      <c r="B1167" s="31">
        <v>202507</v>
      </c>
      <c r="C1167" s="27" t="s">
        <v>59</v>
      </c>
      <c r="D1167" s="27" t="s">
        <v>211</v>
      </c>
      <c r="E1167" s="27" t="s">
        <v>36</v>
      </c>
      <c r="F1167" s="27" t="s">
        <v>262</v>
      </c>
      <c r="G1167" s="33">
        <v>127196.17</v>
      </c>
      <c r="H1167" s="33">
        <v>127196.17</v>
      </c>
      <c r="I1167" s="33">
        <v>6762</v>
      </c>
      <c r="J1167" s="33">
        <v>318</v>
      </c>
      <c r="K1167" s="33">
        <v>4800</v>
      </c>
      <c r="L1167" s="33">
        <v>1</v>
      </c>
      <c r="M1167" s="33">
        <v>1</v>
      </c>
      <c r="N1167" s="33">
        <v>135185.89</v>
      </c>
      <c r="O1167" s="33">
        <v>741.5</v>
      </c>
      <c r="P1167" s="33">
        <v>2157</v>
      </c>
    </row>
    <row r="1168" spans="1:16">
      <c r="A1168" s="27" t="s">
        <v>397</v>
      </c>
      <c r="B1168" s="31">
        <v>202508</v>
      </c>
      <c r="C1168" s="27" t="s">
        <v>59</v>
      </c>
      <c r="D1168" s="27" t="s">
        <v>211</v>
      </c>
      <c r="E1168" s="27" t="s">
        <v>36</v>
      </c>
      <c r="F1168" s="27" t="s">
        <v>262</v>
      </c>
      <c r="G1168" s="33">
        <v>122645.47</v>
      </c>
      <c r="H1168" s="33">
        <v>122645.47</v>
      </c>
      <c r="I1168" s="33">
        <v>6627</v>
      </c>
      <c r="J1168" s="33">
        <v>331</v>
      </c>
      <c r="K1168" s="33">
        <v>4800</v>
      </c>
      <c r="L1168" s="33">
        <v>1</v>
      </c>
      <c r="M1168" s="33">
        <v>1</v>
      </c>
      <c r="N1168" s="33">
        <v>130320.13</v>
      </c>
      <c r="O1168" s="33">
        <v>746.7</v>
      </c>
      <c r="P1168" s="33">
        <v>2117</v>
      </c>
    </row>
    <row r="1169" spans="1:16">
      <c r="A1169" s="27" t="s">
        <v>397</v>
      </c>
      <c r="B1169" s="31">
        <v>202509</v>
      </c>
      <c r="C1169" s="27" t="s">
        <v>59</v>
      </c>
      <c r="D1169" s="27" t="s">
        <v>211</v>
      </c>
      <c r="E1169" s="27" t="s">
        <v>36</v>
      </c>
      <c r="F1169" s="27" t="s">
        <v>262</v>
      </c>
      <c r="G1169" s="33">
        <v>113633.27</v>
      </c>
      <c r="H1169" s="33">
        <v>113633.27</v>
      </c>
      <c r="I1169" s="33">
        <v>5661</v>
      </c>
      <c r="J1169" s="33">
        <v>307</v>
      </c>
      <c r="K1169" s="33">
        <v>4800</v>
      </c>
      <c r="L1169" s="33">
        <v>1</v>
      </c>
      <c r="M1169" s="33">
        <v>1</v>
      </c>
      <c r="N1169" s="33">
        <v>125420.2</v>
      </c>
      <c r="O1169" s="33">
        <v>732.9</v>
      </c>
      <c r="P1169" s="33">
        <v>1786</v>
      </c>
    </row>
    <row r="1170" spans="1:16">
      <c r="A1170" s="27" t="s">
        <v>397</v>
      </c>
      <c r="B1170" s="31">
        <v>202510</v>
      </c>
      <c r="C1170" s="27" t="s">
        <v>59</v>
      </c>
      <c r="D1170" s="27" t="s">
        <v>211</v>
      </c>
      <c r="E1170" s="27" t="s">
        <v>36</v>
      </c>
      <c r="F1170" s="27" t="s">
        <v>262</v>
      </c>
      <c r="G1170" s="33">
        <v>134315.51</v>
      </c>
      <c r="H1170" s="33">
        <v>134315.51</v>
      </c>
      <c r="I1170" s="33">
        <v>6429</v>
      </c>
      <c r="J1170" s="33">
        <v>318</v>
      </c>
      <c r="K1170" s="33">
        <v>4800</v>
      </c>
      <c r="L1170" s="33">
        <v>1</v>
      </c>
      <c r="M1170" s="33">
        <v>1</v>
      </c>
      <c r="N1170" s="33">
        <v>137889.47</v>
      </c>
      <c r="O1170" s="33">
        <v>807.3</v>
      </c>
      <c r="P1170" s="33">
        <v>2148</v>
      </c>
    </row>
    <row r="1171" spans="1:16">
      <c r="A1171" s="27" t="s">
        <v>397</v>
      </c>
      <c r="B1171" s="31">
        <v>202511</v>
      </c>
      <c r="C1171" s="27" t="s">
        <v>59</v>
      </c>
      <c r="D1171" s="27" t="s">
        <v>211</v>
      </c>
      <c r="E1171" s="27" t="s">
        <v>36</v>
      </c>
      <c r="F1171" s="27" t="s">
        <v>262</v>
      </c>
      <c r="G1171" s="33">
        <v>178002.03</v>
      </c>
      <c r="H1171" s="33">
        <v>178002.03</v>
      </c>
      <c r="I1171" s="33">
        <v>9148</v>
      </c>
      <c r="J1171" s="33">
        <v>522</v>
      </c>
      <c r="K1171" s="33">
        <v>4800</v>
      </c>
      <c r="L1171" s="33">
        <v>1</v>
      </c>
      <c r="M1171" s="33">
        <v>1</v>
      </c>
      <c r="N1171" s="33">
        <v>166559.65</v>
      </c>
      <c r="O1171" s="33">
        <v>1125.9</v>
      </c>
      <c r="P1171" s="33">
        <v>2962</v>
      </c>
    </row>
    <row r="1172" spans="1:16">
      <c r="A1172" s="27" t="s">
        <v>397</v>
      </c>
      <c r="B1172" s="31">
        <v>202512</v>
      </c>
      <c r="C1172" s="27" t="s">
        <v>59</v>
      </c>
      <c r="D1172" s="27" t="s">
        <v>211</v>
      </c>
      <c r="E1172" s="27" t="s">
        <v>36</v>
      </c>
      <c r="F1172" s="27" t="s">
        <v>262</v>
      </c>
      <c r="G1172" s="33">
        <v>190367.11</v>
      </c>
      <c r="H1172" s="33">
        <v>190367.11</v>
      </c>
      <c r="I1172" s="33">
        <v>10296</v>
      </c>
      <c r="J1172" s="33">
        <v>493</v>
      </c>
      <c r="K1172" s="33">
        <v>4800</v>
      </c>
      <c r="L1172" s="33">
        <v>1</v>
      </c>
      <c r="M1172" s="33">
        <v>1</v>
      </c>
      <c r="N1172" s="33">
        <v>191377.41</v>
      </c>
      <c r="O1172" s="33">
        <v>1148.9</v>
      </c>
      <c r="P1172" s="33">
        <v>3163</v>
      </c>
    </row>
    <row r="1173" spans="1:16">
      <c r="A1173" s="27" t="s">
        <v>397</v>
      </c>
      <c r="B1173" s="31">
        <v>202601</v>
      </c>
      <c r="C1173" s="27" t="s">
        <v>59</v>
      </c>
      <c r="D1173" s="27" t="s">
        <v>211</v>
      </c>
      <c r="E1173" s="27" t="s">
        <v>36</v>
      </c>
      <c r="F1173" s="27" t="s">
        <v>262</v>
      </c>
      <c r="G1173" s="33">
        <v>90946.89999999999</v>
      </c>
      <c r="H1173" s="33">
        <v>90946.89999999999</v>
      </c>
      <c r="I1173" s="33">
        <v>4351</v>
      </c>
      <c r="J1173" s="33">
        <v>207</v>
      </c>
      <c r="K1173" s="33">
        <v>4800</v>
      </c>
      <c r="L1173" s="33">
        <v>1</v>
      </c>
      <c r="M1173" s="33">
        <v>1</v>
      </c>
      <c r="N1173" s="33">
        <v>97361.89999999999</v>
      </c>
      <c r="O1173" s="33">
        <v>548.7</v>
      </c>
      <c r="P1173" s="33">
        <v>1452</v>
      </c>
    </row>
    <row r="1174" spans="1:16">
      <c r="A1174" s="27" t="s">
        <v>397</v>
      </c>
      <c r="B1174" s="31">
        <v>202602</v>
      </c>
      <c r="C1174" s="27" t="s">
        <v>59</v>
      </c>
      <c r="D1174" s="27" t="s">
        <v>211</v>
      </c>
      <c r="E1174" s="27" t="s">
        <v>36</v>
      </c>
      <c r="F1174" s="27" t="s">
        <v>262</v>
      </c>
      <c r="G1174" s="33">
        <v>95997.45</v>
      </c>
      <c r="H1174" s="33">
        <v>95997.45</v>
      </c>
      <c r="I1174" s="33">
        <v>5149</v>
      </c>
      <c r="J1174" s="33">
        <v>286</v>
      </c>
      <c r="K1174" s="33">
        <v>4800</v>
      </c>
      <c r="L1174" s="33">
        <v>1</v>
      </c>
      <c r="M1174" s="33">
        <v>1</v>
      </c>
      <c r="N1174" s="33">
        <v>100402.03</v>
      </c>
      <c r="O1174" s="33">
        <v>589.4</v>
      </c>
      <c r="P1174" s="33">
        <v>1607</v>
      </c>
    </row>
    <row r="1175" spans="1:16">
      <c r="A1175" s="27" t="s">
        <v>397</v>
      </c>
      <c r="B1175" s="31">
        <v>202603</v>
      </c>
      <c r="C1175" s="27" t="s">
        <v>59</v>
      </c>
      <c r="D1175" s="27" t="s">
        <v>211</v>
      </c>
      <c r="E1175" s="27" t="s">
        <v>36</v>
      </c>
      <c r="F1175" s="27" t="s">
        <v>262</v>
      </c>
      <c r="G1175" s="33">
        <v>124532.83</v>
      </c>
      <c r="H1175" s="33">
        <v>124532.83</v>
      </c>
      <c r="I1175" s="33">
        <v>5962</v>
      </c>
      <c r="J1175" s="33">
        <v>296</v>
      </c>
      <c r="K1175" s="33">
        <v>4800</v>
      </c>
      <c r="L1175" s="33">
        <v>1</v>
      </c>
      <c r="M1175" s="33">
        <v>1</v>
      </c>
      <c r="N1175" s="33">
        <v>125242.82</v>
      </c>
      <c r="O1175" s="33">
        <v>732.4</v>
      </c>
      <c r="P1175" s="33">
        <v>1983</v>
      </c>
    </row>
    <row r="1176" spans="1:16">
      <c r="A1176" s="27" t="s">
        <v>397</v>
      </c>
      <c r="B1176" s="31">
        <v>202604</v>
      </c>
      <c r="C1176" s="27" t="s">
        <v>59</v>
      </c>
      <c r="D1176" s="27" t="s">
        <v>211</v>
      </c>
      <c r="E1176" s="27" t="s">
        <v>36</v>
      </c>
      <c r="F1176" s="27" t="s">
        <v>262</v>
      </c>
      <c r="G1176" s="33">
        <v>155326.78</v>
      </c>
      <c r="H1176" s="33">
        <v>155326.78</v>
      </c>
      <c r="I1176" s="33">
        <v>7594</v>
      </c>
      <c r="J1176" s="33">
        <v>424</v>
      </c>
      <c r="K1176" s="33">
        <v>4800</v>
      </c>
      <c r="L1176" s="33">
        <v>1</v>
      </c>
      <c r="M1176" s="33">
        <v>1</v>
      </c>
      <c r="N1176" s="33">
        <v>147517.32</v>
      </c>
      <c r="O1176" s="33">
        <v>962.1</v>
      </c>
      <c r="P1176" s="33">
        <v>2517</v>
      </c>
    </row>
    <row r="1177" spans="1:16">
      <c r="A1177" s="27" t="s">
        <v>397</v>
      </c>
      <c r="B1177" s="31">
        <v>202605</v>
      </c>
      <c r="C1177" s="27" t="s">
        <v>59</v>
      </c>
      <c r="D1177" s="27" t="s">
        <v>211</v>
      </c>
      <c r="E1177" s="27" t="s">
        <v>36</v>
      </c>
      <c r="F1177" s="27" t="s">
        <v>262</v>
      </c>
      <c r="G1177" s="33">
        <v>158451.65</v>
      </c>
      <c r="H1177" s="33">
        <v>158451.65</v>
      </c>
      <c r="I1177" s="33">
        <v>8626</v>
      </c>
      <c r="J1177" s="33">
        <v>443</v>
      </c>
      <c r="K1177" s="33">
        <v>4800</v>
      </c>
      <c r="L1177" s="33">
        <v>1</v>
      </c>
      <c r="M1177" s="33">
        <v>1</v>
      </c>
      <c r="N1177" s="33">
        <v>161716.93</v>
      </c>
      <c r="O1177" s="33">
        <v>1012.3</v>
      </c>
      <c r="P1177" s="33">
        <v>2632</v>
      </c>
    </row>
    <row r="1178" spans="1:16">
      <c r="A1178" s="27" t="s">
        <v>397</v>
      </c>
      <c r="B1178" s="31">
        <v>202606</v>
      </c>
      <c r="C1178" s="27" t="s">
        <v>59</v>
      </c>
      <c r="D1178" s="27" t="s">
        <v>211</v>
      </c>
      <c r="E1178" s="27" t="s">
        <v>36</v>
      </c>
      <c r="F1178" s="27" t="s">
        <v>262</v>
      </c>
      <c r="G1178" s="33">
        <v>141486.63</v>
      </c>
      <c r="H1178" s="33">
        <v>141486.63</v>
      </c>
      <c r="I1178" s="33">
        <v>7409</v>
      </c>
      <c r="J1178" s="33">
        <v>310</v>
      </c>
      <c r="K1178" s="33">
        <v>4800</v>
      </c>
      <c r="L1178" s="33">
        <v>1</v>
      </c>
      <c r="M1178" s="33">
        <v>1</v>
      </c>
      <c r="N1178" s="33">
        <v>158134.1</v>
      </c>
      <c r="O1178" s="33">
        <v>827</v>
      </c>
      <c r="P1178" s="33">
        <v>2393</v>
      </c>
    </row>
    <row r="1179" spans="1:16">
      <c r="A1179" s="27" t="s">
        <v>397</v>
      </c>
      <c r="B1179" s="31">
        <v>202607</v>
      </c>
      <c r="C1179" s="27" t="s">
        <v>59</v>
      </c>
      <c r="D1179" s="27" t="s">
        <v>211</v>
      </c>
      <c r="E1179" s="27" t="s">
        <v>36</v>
      </c>
      <c r="F1179" s="27" t="s">
        <v>262</v>
      </c>
      <c r="G1179" s="33">
        <v>135633.88</v>
      </c>
      <c r="H1179" s="33">
        <v>135633.88</v>
      </c>
      <c r="I1179" s="33">
        <v>7164</v>
      </c>
      <c r="J1179" s="33">
        <v>367</v>
      </c>
      <c r="K1179" s="33">
        <v>4800</v>
      </c>
      <c r="L1179" s="33">
        <v>1</v>
      </c>
      <c r="M1179" s="33">
        <v>1</v>
      </c>
      <c r="N1179" s="33">
        <v>140728.51</v>
      </c>
      <c r="O1179" s="33">
        <v>805.7</v>
      </c>
      <c r="P1179" s="33">
        <v>2332</v>
      </c>
    </row>
    <row r="1180" spans="1:16">
      <c r="A1180" s="27" t="s">
        <v>400</v>
      </c>
      <c r="B1180" s="31">
        <v>202409</v>
      </c>
      <c r="C1180" s="27" t="s">
        <v>59</v>
      </c>
      <c r="D1180" s="27" t="s">
        <v>211</v>
      </c>
      <c r="E1180" s="27" t="s">
        <v>36</v>
      </c>
      <c r="F1180" s="27" t="s">
        <v>257</v>
      </c>
      <c r="G1180" s="33">
        <v>188846.38</v>
      </c>
      <c r="H1180" s="33">
        <v>0</v>
      </c>
      <c r="I1180" s="33">
        <v>4651</v>
      </c>
      <c r="J1180" s="33">
        <v>350</v>
      </c>
      <c r="K1180" s="33">
        <v>11500</v>
      </c>
      <c r="L1180" s="33">
        <v>1</v>
      </c>
      <c r="M1180" s="33">
        <v>0</v>
      </c>
      <c r="N1180" s="33">
        <v>351445.63</v>
      </c>
      <c r="O1180" s="33">
        <v>1012.6</v>
      </c>
      <c r="P1180" s="33">
        <v>1864</v>
      </c>
    </row>
    <row r="1181" spans="1:16">
      <c r="A1181" s="27" t="s">
        <v>400</v>
      </c>
      <c r="B1181" s="31">
        <v>202410</v>
      </c>
      <c r="C1181" s="27" t="s">
        <v>59</v>
      </c>
      <c r="D1181" s="27" t="s">
        <v>211</v>
      </c>
      <c r="E1181" s="27" t="s">
        <v>36</v>
      </c>
      <c r="F1181" s="27" t="s">
        <v>257</v>
      </c>
      <c r="G1181" s="33">
        <v>216681.96</v>
      </c>
      <c r="H1181" s="33">
        <v>0</v>
      </c>
      <c r="I1181" s="33">
        <v>5595</v>
      </c>
      <c r="J1181" s="33">
        <v>366</v>
      </c>
      <c r="K1181" s="33">
        <v>11500</v>
      </c>
      <c r="L1181" s="33">
        <v>1</v>
      </c>
      <c r="M1181" s="33">
        <v>0</v>
      </c>
      <c r="N1181" s="33">
        <v>386386.32</v>
      </c>
      <c r="O1181" s="33">
        <v>1150.8</v>
      </c>
      <c r="P1181" s="33">
        <v>2301</v>
      </c>
    </row>
    <row r="1182" spans="1:16">
      <c r="A1182" s="27" t="s">
        <v>400</v>
      </c>
      <c r="B1182" s="31">
        <v>202411</v>
      </c>
      <c r="C1182" s="27" t="s">
        <v>59</v>
      </c>
      <c r="D1182" s="27" t="s">
        <v>211</v>
      </c>
      <c r="E1182" s="27" t="s">
        <v>36</v>
      </c>
      <c r="F1182" s="27" t="s">
        <v>257</v>
      </c>
      <c r="G1182" s="33">
        <v>273391.56</v>
      </c>
      <c r="H1182" s="33">
        <v>0</v>
      </c>
      <c r="I1182" s="33">
        <v>6899</v>
      </c>
      <c r="J1182" s="33">
        <v>523</v>
      </c>
      <c r="K1182" s="33">
        <v>11500</v>
      </c>
      <c r="L1182" s="33">
        <v>1</v>
      </c>
      <c r="M1182" s="33">
        <v>0</v>
      </c>
      <c r="N1182" s="33">
        <v>466724.32</v>
      </c>
      <c r="O1182" s="33">
        <v>1628.7</v>
      </c>
      <c r="P1182" s="33">
        <v>2994</v>
      </c>
    </row>
    <row r="1183" spans="1:16">
      <c r="A1183" s="27" t="s">
        <v>400</v>
      </c>
      <c r="B1183" s="31">
        <v>202412</v>
      </c>
      <c r="C1183" s="27" t="s">
        <v>59</v>
      </c>
      <c r="D1183" s="27" t="s">
        <v>211</v>
      </c>
      <c r="E1183" s="27" t="s">
        <v>36</v>
      </c>
      <c r="F1183" s="27" t="s">
        <v>257</v>
      </c>
      <c r="G1183" s="33">
        <v>331457.48</v>
      </c>
      <c r="H1183" s="33">
        <v>0</v>
      </c>
      <c r="I1183" s="33">
        <v>8445</v>
      </c>
      <c r="J1183" s="33">
        <v>670</v>
      </c>
      <c r="K1183" s="33">
        <v>11500</v>
      </c>
      <c r="L1183" s="33">
        <v>1</v>
      </c>
      <c r="M1183" s="33">
        <v>0</v>
      </c>
      <c r="N1183" s="33">
        <v>536267.3</v>
      </c>
      <c r="O1183" s="33">
        <v>1864.3</v>
      </c>
      <c r="P1183" s="33">
        <v>3385</v>
      </c>
    </row>
    <row r="1184" spans="1:16">
      <c r="A1184" s="27" t="s">
        <v>400</v>
      </c>
      <c r="B1184" s="31">
        <v>202501</v>
      </c>
      <c r="C1184" s="27" t="s">
        <v>59</v>
      </c>
      <c r="D1184" s="27" t="s">
        <v>211</v>
      </c>
      <c r="E1184" s="27" t="s">
        <v>36</v>
      </c>
      <c r="F1184" s="27" t="s">
        <v>257</v>
      </c>
      <c r="G1184" s="33">
        <v>185879.2</v>
      </c>
      <c r="H1184" s="33">
        <v>0</v>
      </c>
      <c r="I1184" s="33">
        <v>4802</v>
      </c>
      <c r="J1184" s="33">
        <v>391</v>
      </c>
      <c r="K1184" s="33">
        <v>11500</v>
      </c>
      <c r="L1184" s="33">
        <v>1</v>
      </c>
      <c r="M1184" s="33">
        <v>0</v>
      </c>
      <c r="N1184" s="33">
        <v>272822.19</v>
      </c>
      <c r="O1184" s="33">
        <v>1014.5</v>
      </c>
      <c r="P1184" s="33">
        <v>1975</v>
      </c>
    </row>
    <row r="1185" spans="1:16">
      <c r="A1185" s="27" t="s">
        <v>400</v>
      </c>
      <c r="B1185" s="31">
        <v>202502</v>
      </c>
      <c r="C1185" s="27" t="s">
        <v>59</v>
      </c>
      <c r="D1185" s="27" t="s">
        <v>211</v>
      </c>
      <c r="E1185" s="27" t="s">
        <v>36</v>
      </c>
      <c r="F1185" s="27" t="s">
        <v>257</v>
      </c>
      <c r="G1185" s="33">
        <v>196376.25</v>
      </c>
      <c r="H1185" s="33">
        <v>0</v>
      </c>
      <c r="I1185" s="33">
        <v>5250</v>
      </c>
      <c r="J1185" s="33">
        <v>388</v>
      </c>
      <c r="K1185" s="33">
        <v>11500</v>
      </c>
      <c r="L1185" s="33">
        <v>1</v>
      </c>
      <c r="M1185" s="33">
        <v>0</v>
      </c>
      <c r="N1185" s="33">
        <v>281341.08</v>
      </c>
      <c r="O1185" s="33">
        <v>1001.7</v>
      </c>
      <c r="P1185" s="33">
        <v>2128</v>
      </c>
    </row>
    <row r="1186" spans="1:16">
      <c r="A1186" s="27" t="s">
        <v>400</v>
      </c>
      <c r="B1186" s="31">
        <v>202503</v>
      </c>
      <c r="C1186" s="27" t="s">
        <v>59</v>
      </c>
      <c r="D1186" s="27" t="s">
        <v>211</v>
      </c>
      <c r="E1186" s="27" t="s">
        <v>36</v>
      </c>
      <c r="F1186" s="27" t="s">
        <v>257</v>
      </c>
      <c r="G1186" s="33">
        <v>264076.61</v>
      </c>
      <c r="H1186" s="33">
        <v>0</v>
      </c>
      <c r="I1186" s="33">
        <v>6515</v>
      </c>
      <c r="J1186" s="33">
        <v>578</v>
      </c>
      <c r="K1186" s="33">
        <v>11500</v>
      </c>
      <c r="L1186" s="33">
        <v>1</v>
      </c>
      <c r="M1186" s="33">
        <v>0</v>
      </c>
      <c r="N1186" s="33">
        <v>350948.57</v>
      </c>
      <c r="O1186" s="33">
        <v>1657.9</v>
      </c>
      <c r="P1186" s="33">
        <v>2657</v>
      </c>
    </row>
    <row r="1187" spans="1:16">
      <c r="A1187" s="27" t="s">
        <v>400</v>
      </c>
      <c r="B1187" s="31">
        <v>202504</v>
      </c>
      <c r="C1187" s="27" t="s">
        <v>59</v>
      </c>
      <c r="D1187" s="27" t="s">
        <v>211</v>
      </c>
      <c r="E1187" s="27" t="s">
        <v>36</v>
      </c>
      <c r="F1187" s="27" t="s">
        <v>257</v>
      </c>
      <c r="G1187" s="33">
        <v>304867.67</v>
      </c>
      <c r="H1187" s="33">
        <v>0</v>
      </c>
      <c r="I1187" s="33">
        <v>7583</v>
      </c>
      <c r="J1187" s="33">
        <v>514</v>
      </c>
      <c r="K1187" s="33">
        <v>11500</v>
      </c>
      <c r="L1187" s="33">
        <v>1</v>
      </c>
      <c r="M1187" s="33">
        <v>0</v>
      </c>
      <c r="N1187" s="33">
        <v>413364.94</v>
      </c>
      <c r="O1187" s="33">
        <v>1739.6</v>
      </c>
      <c r="P1187" s="33">
        <v>3089</v>
      </c>
    </row>
    <row r="1188" spans="1:16">
      <c r="A1188" s="27" t="s">
        <v>400</v>
      </c>
      <c r="B1188" s="31">
        <v>202505</v>
      </c>
      <c r="C1188" s="27" t="s">
        <v>59</v>
      </c>
      <c r="D1188" s="27" t="s">
        <v>211</v>
      </c>
      <c r="E1188" s="27" t="s">
        <v>36</v>
      </c>
      <c r="F1188" s="27" t="s">
        <v>257</v>
      </c>
      <c r="G1188" s="33">
        <v>367807.13</v>
      </c>
      <c r="H1188" s="33">
        <v>0</v>
      </c>
      <c r="I1188" s="33">
        <v>9749</v>
      </c>
      <c r="J1188" s="33">
        <v>654</v>
      </c>
      <c r="K1188" s="33">
        <v>11500</v>
      </c>
      <c r="L1188" s="33">
        <v>1</v>
      </c>
      <c r="M1188" s="33">
        <v>0</v>
      </c>
      <c r="N1188" s="33">
        <v>453154.31</v>
      </c>
      <c r="O1188" s="33">
        <v>2109.8</v>
      </c>
      <c r="P1188" s="33">
        <v>3939</v>
      </c>
    </row>
    <row r="1189" spans="1:16">
      <c r="A1189" s="27" t="s">
        <v>400</v>
      </c>
      <c r="B1189" s="31">
        <v>202506</v>
      </c>
      <c r="C1189" s="27" t="s">
        <v>59</v>
      </c>
      <c r="D1189" s="27" t="s">
        <v>211</v>
      </c>
      <c r="E1189" s="27" t="s">
        <v>36</v>
      </c>
      <c r="F1189" s="27" t="s">
        <v>257</v>
      </c>
      <c r="G1189" s="33">
        <v>396841.01</v>
      </c>
      <c r="H1189" s="33">
        <v>0</v>
      </c>
      <c r="I1189" s="33">
        <v>9755</v>
      </c>
      <c r="J1189" s="33">
        <v>799</v>
      </c>
      <c r="K1189" s="33">
        <v>11500</v>
      </c>
      <c r="L1189" s="33">
        <v>1</v>
      </c>
      <c r="M1189" s="33">
        <v>0</v>
      </c>
      <c r="N1189" s="33">
        <v>443114.72</v>
      </c>
      <c r="O1189" s="33">
        <v>2025.6</v>
      </c>
      <c r="P1189" s="33">
        <v>3994</v>
      </c>
    </row>
    <row r="1190" spans="1:16">
      <c r="A1190" s="27" t="s">
        <v>400</v>
      </c>
      <c r="B1190" s="31">
        <v>202507</v>
      </c>
      <c r="C1190" s="27" t="s">
        <v>59</v>
      </c>
      <c r="D1190" s="27" t="s">
        <v>211</v>
      </c>
      <c r="E1190" s="27" t="s">
        <v>36</v>
      </c>
      <c r="F1190" s="27" t="s">
        <v>257</v>
      </c>
      <c r="G1190" s="33">
        <v>370371.91</v>
      </c>
      <c r="H1190" s="33">
        <v>0</v>
      </c>
      <c r="I1190" s="33">
        <v>9584</v>
      </c>
      <c r="J1190" s="33">
        <v>699</v>
      </c>
      <c r="K1190" s="33">
        <v>11500</v>
      </c>
      <c r="L1190" s="33">
        <v>1</v>
      </c>
      <c r="M1190" s="33">
        <v>0</v>
      </c>
      <c r="N1190" s="33">
        <v>394341.73</v>
      </c>
      <c r="O1190" s="33">
        <v>2117</v>
      </c>
      <c r="P1190" s="33">
        <v>3874</v>
      </c>
    </row>
    <row r="1191" spans="1:16">
      <c r="A1191" s="27" t="s">
        <v>400</v>
      </c>
      <c r="B1191" s="31">
        <v>202508</v>
      </c>
      <c r="C1191" s="27" t="s">
        <v>59</v>
      </c>
      <c r="D1191" s="27" t="s">
        <v>211</v>
      </c>
      <c r="E1191" s="27" t="s">
        <v>36</v>
      </c>
      <c r="F1191" s="27" t="s">
        <v>257</v>
      </c>
      <c r="G1191" s="33">
        <v>305067.42</v>
      </c>
      <c r="H1191" s="33">
        <v>0</v>
      </c>
      <c r="I1191" s="33">
        <v>7794</v>
      </c>
      <c r="J1191" s="33">
        <v>568</v>
      </c>
      <c r="K1191" s="33">
        <v>11500</v>
      </c>
      <c r="L1191" s="33">
        <v>1</v>
      </c>
      <c r="M1191" s="33">
        <v>0</v>
      </c>
      <c r="N1191" s="33">
        <v>380148.14</v>
      </c>
      <c r="O1191" s="33">
        <v>1694.2</v>
      </c>
      <c r="P1191" s="33">
        <v>3218</v>
      </c>
    </row>
    <row r="1192" spans="1:16">
      <c r="A1192" s="27" t="s">
        <v>400</v>
      </c>
      <c r="B1192" s="31">
        <v>202509</v>
      </c>
      <c r="C1192" s="27" t="s">
        <v>59</v>
      </c>
      <c r="D1192" s="27" t="s">
        <v>211</v>
      </c>
      <c r="E1192" s="27" t="s">
        <v>36</v>
      </c>
      <c r="F1192" s="27" t="s">
        <v>257</v>
      </c>
      <c r="G1192" s="33">
        <v>300410.08</v>
      </c>
      <c r="H1192" s="33">
        <v>0</v>
      </c>
      <c r="I1192" s="33">
        <v>7423</v>
      </c>
      <c r="J1192" s="33">
        <v>506</v>
      </c>
      <c r="K1192" s="33">
        <v>11500</v>
      </c>
      <c r="L1192" s="33">
        <v>1</v>
      </c>
      <c r="M1192" s="33">
        <v>0</v>
      </c>
      <c r="N1192" s="33">
        <v>365854.9</v>
      </c>
      <c r="O1192" s="33">
        <v>1668.2</v>
      </c>
      <c r="P1192" s="33">
        <v>3135</v>
      </c>
    </row>
    <row r="1193" spans="1:16">
      <c r="A1193" s="27" t="s">
        <v>400</v>
      </c>
      <c r="B1193" s="31">
        <v>202510</v>
      </c>
      <c r="C1193" s="27" t="s">
        <v>59</v>
      </c>
      <c r="D1193" s="27" t="s">
        <v>211</v>
      </c>
      <c r="E1193" s="27" t="s">
        <v>36</v>
      </c>
      <c r="F1193" s="27" t="s">
        <v>257</v>
      </c>
      <c r="G1193" s="33">
        <v>385179.42</v>
      </c>
      <c r="H1193" s="33">
        <v>0</v>
      </c>
      <c r="I1193" s="33">
        <v>10008</v>
      </c>
      <c r="J1193" s="33">
        <v>769</v>
      </c>
      <c r="K1193" s="33">
        <v>11500</v>
      </c>
      <c r="L1193" s="33">
        <v>1</v>
      </c>
      <c r="M1193" s="33">
        <v>0</v>
      </c>
      <c r="N1193" s="33">
        <v>402228.16</v>
      </c>
      <c r="O1193" s="33">
        <v>2102.7</v>
      </c>
      <c r="P1193" s="33">
        <v>4089</v>
      </c>
    </row>
    <row r="1194" spans="1:16">
      <c r="A1194" s="27" t="s">
        <v>400</v>
      </c>
      <c r="B1194" s="31">
        <v>202511</v>
      </c>
      <c r="C1194" s="27" t="s">
        <v>59</v>
      </c>
      <c r="D1194" s="27" t="s">
        <v>211</v>
      </c>
      <c r="E1194" s="27" t="s">
        <v>36</v>
      </c>
      <c r="F1194" s="27" t="s">
        <v>257</v>
      </c>
      <c r="G1194" s="33">
        <v>411607.83</v>
      </c>
      <c r="H1194" s="33">
        <v>0</v>
      </c>
      <c r="I1194" s="33">
        <v>10085</v>
      </c>
      <c r="J1194" s="33">
        <v>790</v>
      </c>
      <c r="K1194" s="33">
        <v>11500</v>
      </c>
      <c r="L1194" s="33">
        <v>1</v>
      </c>
      <c r="M1194" s="33">
        <v>0</v>
      </c>
      <c r="N1194" s="33">
        <v>485860.01</v>
      </c>
      <c r="O1194" s="33">
        <v>2452</v>
      </c>
      <c r="P1194" s="33">
        <v>4232</v>
      </c>
    </row>
    <row r="1195" spans="1:16">
      <c r="A1195" s="27" t="s">
        <v>400</v>
      </c>
      <c r="B1195" s="31">
        <v>202512</v>
      </c>
      <c r="C1195" s="27" t="s">
        <v>59</v>
      </c>
      <c r="D1195" s="27" t="s">
        <v>211</v>
      </c>
      <c r="E1195" s="27" t="s">
        <v>36</v>
      </c>
      <c r="F1195" s="27" t="s">
        <v>257</v>
      </c>
      <c r="G1195" s="33">
        <v>522839.56</v>
      </c>
      <c r="H1195" s="33">
        <v>0</v>
      </c>
      <c r="I1195" s="33">
        <v>13668</v>
      </c>
      <c r="J1195" s="33">
        <v>944</v>
      </c>
      <c r="K1195" s="33">
        <v>11500</v>
      </c>
      <c r="L1195" s="33">
        <v>1</v>
      </c>
      <c r="M1195" s="33">
        <v>0</v>
      </c>
      <c r="N1195" s="33">
        <v>558254.26</v>
      </c>
      <c r="O1195" s="33">
        <v>3158.2</v>
      </c>
      <c r="P1195" s="33">
        <v>5580</v>
      </c>
    </row>
    <row r="1196" spans="1:16">
      <c r="A1196" s="27" t="s">
        <v>400</v>
      </c>
      <c r="B1196" s="31">
        <v>202601</v>
      </c>
      <c r="C1196" s="27" t="s">
        <v>59</v>
      </c>
      <c r="D1196" s="27" t="s">
        <v>211</v>
      </c>
      <c r="E1196" s="27" t="s">
        <v>36</v>
      </c>
      <c r="F1196" s="27" t="s">
        <v>257</v>
      </c>
      <c r="G1196" s="33">
        <v>250156.9</v>
      </c>
      <c r="H1196" s="33">
        <v>0</v>
      </c>
      <c r="I1196" s="33">
        <v>6392</v>
      </c>
      <c r="J1196" s="33">
        <v>503</v>
      </c>
      <c r="K1196" s="33">
        <v>11500</v>
      </c>
      <c r="L1196" s="33">
        <v>1</v>
      </c>
      <c r="M1196" s="33">
        <v>0</v>
      </c>
      <c r="N1196" s="33">
        <v>284007.9</v>
      </c>
      <c r="O1196" s="33">
        <v>1425.6</v>
      </c>
      <c r="P1196" s="33">
        <v>2503</v>
      </c>
    </row>
    <row r="1197" spans="1:16">
      <c r="A1197" s="27" t="s">
        <v>400</v>
      </c>
      <c r="B1197" s="31">
        <v>202602</v>
      </c>
      <c r="C1197" s="27" t="s">
        <v>59</v>
      </c>
      <c r="D1197" s="27" t="s">
        <v>211</v>
      </c>
      <c r="E1197" s="27" t="s">
        <v>36</v>
      </c>
      <c r="F1197" s="27" t="s">
        <v>257</v>
      </c>
      <c r="G1197" s="33">
        <v>239225.63</v>
      </c>
      <c r="H1197" s="33">
        <v>0</v>
      </c>
      <c r="I1197" s="33">
        <v>5812</v>
      </c>
      <c r="J1197" s="33">
        <v>457</v>
      </c>
      <c r="K1197" s="33">
        <v>11500</v>
      </c>
      <c r="L1197" s="33">
        <v>1</v>
      </c>
      <c r="M1197" s="33">
        <v>0</v>
      </c>
      <c r="N1197" s="33">
        <v>292876.06</v>
      </c>
      <c r="O1197" s="33">
        <v>1363.2</v>
      </c>
      <c r="P1197" s="33">
        <v>2485</v>
      </c>
    </row>
    <row r="1198" spans="1:16">
      <c r="A1198" s="27" t="s">
        <v>400</v>
      </c>
      <c r="B1198" s="31">
        <v>202603</v>
      </c>
      <c r="C1198" s="27" t="s">
        <v>59</v>
      </c>
      <c r="D1198" s="27" t="s">
        <v>211</v>
      </c>
      <c r="E1198" s="27" t="s">
        <v>36</v>
      </c>
      <c r="F1198" s="27" t="s">
        <v>257</v>
      </c>
      <c r="G1198" s="33">
        <v>295801.5</v>
      </c>
      <c r="H1198" s="33">
        <v>0</v>
      </c>
      <c r="I1198" s="33">
        <v>7781</v>
      </c>
      <c r="J1198" s="33">
        <v>623</v>
      </c>
      <c r="K1198" s="33">
        <v>11500</v>
      </c>
      <c r="L1198" s="33">
        <v>1</v>
      </c>
      <c r="M1198" s="33">
        <v>0</v>
      </c>
      <c r="N1198" s="33">
        <v>365337.46</v>
      </c>
      <c r="O1198" s="33">
        <v>1606.3</v>
      </c>
      <c r="P1198" s="33">
        <v>3166</v>
      </c>
    </row>
    <row r="1199" spans="1:16">
      <c r="A1199" s="27" t="s">
        <v>400</v>
      </c>
      <c r="B1199" s="31">
        <v>202604</v>
      </c>
      <c r="C1199" s="27" t="s">
        <v>59</v>
      </c>
      <c r="D1199" s="27" t="s">
        <v>211</v>
      </c>
      <c r="E1199" s="27" t="s">
        <v>36</v>
      </c>
      <c r="F1199" s="27" t="s">
        <v>257</v>
      </c>
      <c r="G1199" s="33">
        <v>404907.39</v>
      </c>
      <c r="H1199" s="33">
        <v>0</v>
      </c>
      <c r="I1199" s="33">
        <v>10054</v>
      </c>
      <c r="J1199" s="33">
        <v>863</v>
      </c>
      <c r="K1199" s="33">
        <v>11500</v>
      </c>
      <c r="L1199" s="33">
        <v>1</v>
      </c>
      <c r="M1199" s="33">
        <v>0</v>
      </c>
      <c r="N1199" s="33">
        <v>430312.9</v>
      </c>
      <c r="O1199" s="33">
        <v>2445.4</v>
      </c>
      <c r="P1199" s="33">
        <v>4113</v>
      </c>
    </row>
    <row r="1200" spans="1:16">
      <c r="A1200" s="27" t="s">
        <v>400</v>
      </c>
      <c r="B1200" s="31">
        <v>202605</v>
      </c>
      <c r="C1200" s="27" t="s">
        <v>59</v>
      </c>
      <c r="D1200" s="27" t="s">
        <v>211</v>
      </c>
      <c r="E1200" s="27" t="s">
        <v>36</v>
      </c>
      <c r="F1200" s="27" t="s">
        <v>257</v>
      </c>
      <c r="G1200" s="33">
        <v>412147.9</v>
      </c>
      <c r="H1200" s="33">
        <v>0</v>
      </c>
      <c r="I1200" s="33">
        <v>11209</v>
      </c>
      <c r="J1200" s="33">
        <v>851</v>
      </c>
      <c r="K1200" s="33">
        <v>11500</v>
      </c>
      <c r="L1200" s="33">
        <v>1</v>
      </c>
      <c r="M1200" s="33">
        <v>0</v>
      </c>
      <c r="N1200" s="33">
        <v>471733.64</v>
      </c>
      <c r="O1200" s="33">
        <v>2229.1</v>
      </c>
      <c r="P1200" s="33">
        <v>4695</v>
      </c>
    </row>
    <row r="1201" spans="1:16">
      <c r="A1201" s="27" t="s">
        <v>400</v>
      </c>
      <c r="B1201" s="31">
        <v>202606</v>
      </c>
      <c r="C1201" s="27" t="s">
        <v>59</v>
      </c>
      <c r="D1201" s="27" t="s">
        <v>211</v>
      </c>
      <c r="E1201" s="27" t="s">
        <v>36</v>
      </c>
      <c r="F1201" s="27" t="s">
        <v>257</v>
      </c>
      <c r="G1201" s="33">
        <v>375458.59</v>
      </c>
      <c r="H1201" s="33">
        <v>0</v>
      </c>
      <c r="I1201" s="33">
        <v>9552</v>
      </c>
      <c r="J1201" s="33">
        <v>732</v>
      </c>
      <c r="K1201" s="33">
        <v>11500</v>
      </c>
      <c r="L1201" s="33">
        <v>1</v>
      </c>
      <c r="M1201" s="33">
        <v>0</v>
      </c>
      <c r="N1201" s="33">
        <v>461282.42</v>
      </c>
      <c r="O1201" s="33">
        <v>2033.6</v>
      </c>
      <c r="P1201" s="33">
        <v>3912</v>
      </c>
    </row>
    <row r="1202" spans="1:16">
      <c r="A1202" s="27" t="s">
        <v>400</v>
      </c>
      <c r="B1202" s="31">
        <v>202607</v>
      </c>
      <c r="C1202" s="27" t="s">
        <v>59</v>
      </c>
      <c r="D1202" s="27" t="s">
        <v>211</v>
      </c>
      <c r="E1202" s="27" t="s">
        <v>36</v>
      </c>
      <c r="F1202" s="27" t="s">
        <v>257</v>
      </c>
      <c r="G1202" s="33">
        <v>366076.46</v>
      </c>
      <c r="H1202" s="33">
        <v>0</v>
      </c>
      <c r="I1202" s="33">
        <v>8968</v>
      </c>
      <c r="J1202" s="33">
        <v>571</v>
      </c>
      <c r="K1202" s="33">
        <v>11500</v>
      </c>
      <c r="L1202" s="33">
        <v>1</v>
      </c>
      <c r="M1202" s="33">
        <v>0</v>
      </c>
      <c r="N1202" s="33">
        <v>410509.74</v>
      </c>
      <c r="O1202" s="33">
        <v>2009.3</v>
      </c>
      <c r="P1202" s="33">
        <v>3811</v>
      </c>
    </row>
    <row r="1203" spans="1:16">
      <c r="A1203" s="27" t="s">
        <v>402</v>
      </c>
      <c r="B1203" s="31">
        <v>202602</v>
      </c>
      <c r="C1203" s="27" t="s">
        <v>59</v>
      </c>
      <c r="D1203" s="27" t="s">
        <v>211</v>
      </c>
      <c r="E1203" s="27" t="s">
        <v>36</v>
      </c>
      <c r="F1203" s="27" t="s">
        <v>289</v>
      </c>
      <c r="G1203" s="33">
        <v>359383.86</v>
      </c>
      <c r="H1203" s="33">
        <v>0</v>
      </c>
      <c r="I1203" s="33">
        <v>6805</v>
      </c>
      <c r="J1203" s="33">
        <v>554</v>
      </c>
      <c r="K1203" s="33">
        <v>22500</v>
      </c>
      <c r="L1203" s="33">
        <v>1</v>
      </c>
      <c r="M1203" s="33">
        <v>0</v>
      </c>
      <c r="N1203" s="33">
        <v>685268</v>
      </c>
      <c r="O1203" s="33">
        <v>1690.3</v>
      </c>
      <c r="P1203" s="33">
        <v>2961</v>
      </c>
    </row>
    <row r="1204" spans="1:16">
      <c r="A1204" s="27" t="s">
        <v>402</v>
      </c>
      <c r="B1204" s="31">
        <v>202603</v>
      </c>
      <c r="C1204" s="27" t="s">
        <v>59</v>
      </c>
      <c r="D1204" s="27" t="s">
        <v>211</v>
      </c>
      <c r="E1204" s="27" t="s">
        <v>36</v>
      </c>
      <c r="F1204" s="27" t="s">
        <v>289</v>
      </c>
      <c r="G1204" s="33">
        <v>524596.98</v>
      </c>
      <c r="H1204" s="33">
        <v>0</v>
      </c>
      <c r="I1204" s="33">
        <v>9321</v>
      </c>
      <c r="J1204" s="33">
        <v>665</v>
      </c>
      <c r="K1204" s="33">
        <v>22500</v>
      </c>
      <c r="L1204" s="33">
        <v>1</v>
      </c>
      <c r="M1204" s="33">
        <v>0</v>
      </c>
      <c r="N1204" s="33">
        <v>854812.35</v>
      </c>
      <c r="O1204" s="33">
        <v>2488.4</v>
      </c>
      <c r="P1204" s="33">
        <v>4104</v>
      </c>
    </row>
    <row r="1205" spans="1:16">
      <c r="A1205" s="27" t="s">
        <v>402</v>
      </c>
      <c r="B1205" s="31">
        <v>202604</v>
      </c>
      <c r="C1205" s="27" t="s">
        <v>59</v>
      </c>
      <c r="D1205" s="27" t="s">
        <v>211</v>
      </c>
      <c r="E1205" s="27" t="s">
        <v>36</v>
      </c>
      <c r="F1205" s="27" t="s">
        <v>289</v>
      </c>
      <c r="G1205" s="33">
        <v>668911.79</v>
      </c>
      <c r="H1205" s="33">
        <v>0</v>
      </c>
      <c r="I1205" s="33">
        <v>11525</v>
      </c>
      <c r="J1205" s="33">
        <v>1056</v>
      </c>
      <c r="K1205" s="33">
        <v>22500</v>
      </c>
      <c r="L1205" s="33">
        <v>1</v>
      </c>
      <c r="M1205" s="33">
        <v>0</v>
      </c>
      <c r="N1205" s="33">
        <v>1006841.12</v>
      </c>
      <c r="O1205" s="33">
        <v>3480</v>
      </c>
      <c r="P1205" s="33">
        <v>5217</v>
      </c>
    </row>
    <row r="1206" spans="1:16">
      <c r="A1206" s="27" t="s">
        <v>402</v>
      </c>
      <c r="B1206" s="31">
        <v>202605</v>
      </c>
      <c r="C1206" s="27" t="s">
        <v>59</v>
      </c>
      <c r="D1206" s="27" t="s">
        <v>211</v>
      </c>
      <c r="E1206" s="27" t="s">
        <v>36</v>
      </c>
      <c r="F1206" s="27" t="s">
        <v>289</v>
      </c>
      <c r="G1206" s="33">
        <v>732293.23</v>
      </c>
      <c r="H1206" s="33">
        <v>0</v>
      </c>
      <c r="I1206" s="33">
        <v>12890</v>
      </c>
      <c r="J1206" s="33">
        <v>1153</v>
      </c>
      <c r="K1206" s="33">
        <v>22500</v>
      </c>
      <c r="L1206" s="33">
        <v>1</v>
      </c>
      <c r="M1206" s="33">
        <v>0</v>
      </c>
      <c r="N1206" s="33">
        <v>1103756.88</v>
      </c>
      <c r="O1206" s="33">
        <v>3546.3</v>
      </c>
      <c r="P1206" s="33">
        <v>5742</v>
      </c>
    </row>
    <row r="1207" spans="1:16">
      <c r="A1207" s="27" t="s">
        <v>402</v>
      </c>
      <c r="B1207" s="31">
        <v>202606</v>
      </c>
      <c r="C1207" s="27" t="s">
        <v>59</v>
      </c>
      <c r="D1207" s="27" t="s">
        <v>211</v>
      </c>
      <c r="E1207" s="27" t="s">
        <v>36</v>
      </c>
      <c r="F1207" s="27" t="s">
        <v>289</v>
      </c>
      <c r="G1207" s="33">
        <v>746560.79</v>
      </c>
      <c r="H1207" s="33">
        <v>0</v>
      </c>
      <c r="I1207" s="33">
        <v>13409</v>
      </c>
      <c r="J1207" s="33">
        <v>1191</v>
      </c>
      <c r="K1207" s="33">
        <v>22500</v>
      </c>
      <c r="L1207" s="33">
        <v>1</v>
      </c>
      <c r="M1207" s="33">
        <v>0</v>
      </c>
      <c r="N1207" s="33">
        <v>1079303.25</v>
      </c>
      <c r="O1207" s="33">
        <v>3876.5</v>
      </c>
      <c r="P1207" s="33">
        <v>6066</v>
      </c>
    </row>
    <row r="1208" spans="1:16">
      <c r="A1208" s="27" t="s">
        <v>402</v>
      </c>
      <c r="B1208" s="31">
        <v>202607</v>
      </c>
      <c r="C1208" s="27" t="s">
        <v>59</v>
      </c>
      <c r="D1208" s="27" t="s">
        <v>211</v>
      </c>
      <c r="E1208" s="27" t="s">
        <v>36</v>
      </c>
      <c r="F1208" s="27" t="s">
        <v>289</v>
      </c>
      <c r="G1208" s="33">
        <v>657042.3199999999</v>
      </c>
      <c r="H1208" s="33">
        <v>0</v>
      </c>
      <c r="I1208" s="33">
        <v>12368</v>
      </c>
      <c r="J1208" s="33">
        <v>1103</v>
      </c>
      <c r="K1208" s="33">
        <v>22500</v>
      </c>
      <c r="L1208" s="33">
        <v>1</v>
      </c>
      <c r="M1208" s="33">
        <v>0</v>
      </c>
      <c r="N1208" s="33">
        <v>960505.92</v>
      </c>
      <c r="O1208" s="33">
        <v>3217.9</v>
      </c>
      <c r="P1208" s="33">
        <v>5439</v>
      </c>
    </row>
    <row r="1209" spans="1:16">
      <c r="A1209" s="27" t="s">
        <v>405</v>
      </c>
      <c r="B1209" s="31">
        <v>202408</v>
      </c>
      <c r="C1209" s="27" t="s">
        <v>59</v>
      </c>
      <c r="D1209" s="27" t="s">
        <v>211</v>
      </c>
      <c r="E1209" s="27" t="s">
        <v>36</v>
      </c>
      <c r="F1209" s="27" t="s">
        <v>257</v>
      </c>
      <c r="G1209" s="33">
        <v>364805.79</v>
      </c>
      <c r="H1209" s="33">
        <v>0</v>
      </c>
      <c r="I1209" s="33">
        <v>9585</v>
      </c>
      <c r="J1209" s="33">
        <v>737</v>
      </c>
      <c r="K1209" s="33">
        <v>9300</v>
      </c>
      <c r="L1209" s="33">
        <v>1</v>
      </c>
      <c r="M1209" s="33">
        <v>0</v>
      </c>
      <c r="N1209" s="33">
        <v>291974.05</v>
      </c>
      <c r="O1209" s="33">
        <v>2106</v>
      </c>
      <c r="P1209" s="33">
        <v>3934</v>
      </c>
    </row>
    <row r="1210" spans="1:16">
      <c r="A1210" s="27" t="s">
        <v>405</v>
      </c>
      <c r="B1210" s="31">
        <v>202409</v>
      </c>
      <c r="C1210" s="27" t="s">
        <v>59</v>
      </c>
      <c r="D1210" s="27" t="s">
        <v>211</v>
      </c>
      <c r="E1210" s="27" t="s">
        <v>36</v>
      </c>
      <c r="F1210" s="27" t="s">
        <v>257</v>
      </c>
      <c r="G1210" s="33">
        <v>342997.95</v>
      </c>
      <c r="H1210" s="33">
        <v>0</v>
      </c>
      <c r="I1210" s="33">
        <v>8618</v>
      </c>
      <c r="J1210" s="33">
        <v>688</v>
      </c>
      <c r="K1210" s="33">
        <v>9300</v>
      </c>
      <c r="L1210" s="33">
        <v>1</v>
      </c>
      <c r="M1210" s="33">
        <v>0</v>
      </c>
      <c r="N1210" s="33">
        <v>280996.08</v>
      </c>
      <c r="O1210" s="33">
        <v>1705.6</v>
      </c>
      <c r="P1210" s="33">
        <v>3595</v>
      </c>
    </row>
    <row r="1211" spans="1:16">
      <c r="A1211" s="27" t="s">
        <v>405</v>
      </c>
      <c r="B1211" s="31">
        <v>202410</v>
      </c>
      <c r="C1211" s="27" t="s">
        <v>59</v>
      </c>
      <c r="D1211" s="27" t="s">
        <v>211</v>
      </c>
      <c r="E1211" s="27" t="s">
        <v>36</v>
      </c>
      <c r="F1211" s="27" t="s">
        <v>257</v>
      </c>
      <c r="G1211" s="33">
        <v>394108.9</v>
      </c>
      <c r="H1211" s="33">
        <v>0</v>
      </c>
      <c r="I1211" s="33">
        <v>9434</v>
      </c>
      <c r="J1211" s="33">
        <v>780</v>
      </c>
      <c r="K1211" s="33">
        <v>9300</v>
      </c>
      <c r="L1211" s="33">
        <v>1</v>
      </c>
      <c r="M1211" s="33">
        <v>0</v>
      </c>
      <c r="N1211" s="33">
        <v>308932.68</v>
      </c>
      <c r="O1211" s="33">
        <v>2372</v>
      </c>
      <c r="P1211" s="33">
        <v>3998</v>
      </c>
    </row>
    <row r="1212" spans="1:16">
      <c r="A1212" s="27" t="s">
        <v>405</v>
      </c>
      <c r="B1212" s="31">
        <v>202411</v>
      </c>
      <c r="C1212" s="27" t="s">
        <v>59</v>
      </c>
      <c r="D1212" s="27" t="s">
        <v>211</v>
      </c>
      <c r="E1212" s="27" t="s">
        <v>36</v>
      </c>
      <c r="F1212" s="27" t="s">
        <v>257</v>
      </c>
      <c r="G1212" s="33">
        <v>486008.07</v>
      </c>
      <c r="H1212" s="33">
        <v>486008.07</v>
      </c>
      <c r="I1212" s="33">
        <v>12658</v>
      </c>
      <c r="J1212" s="33">
        <v>961</v>
      </c>
      <c r="K1212" s="33">
        <v>9300</v>
      </c>
      <c r="L1212" s="33">
        <v>1</v>
      </c>
      <c r="M1212" s="33">
        <v>1</v>
      </c>
      <c r="N1212" s="33">
        <v>373166.41</v>
      </c>
      <c r="O1212" s="33">
        <v>2553.6</v>
      </c>
      <c r="P1212" s="33">
        <v>4866</v>
      </c>
    </row>
    <row r="1213" spans="1:16">
      <c r="A1213" s="27" t="s">
        <v>405</v>
      </c>
      <c r="B1213" s="31">
        <v>202412</v>
      </c>
      <c r="C1213" s="27" t="s">
        <v>59</v>
      </c>
      <c r="D1213" s="27" t="s">
        <v>211</v>
      </c>
      <c r="E1213" s="27" t="s">
        <v>36</v>
      </c>
      <c r="F1213" s="27" t="s">
        <v>257</v>
      </c>
      <c r="G1213" s="33">
        <v>577055</v>
      </c>
      <c r="H1213" s="33">
        <v>577055</v>
      </c>
      <c r="I1213" s="33">
        <v>15250</v>
      </c>
      <c r="J1213" s="33">
        <v>1232</v>
      </c>
      <c r="K1213" s="33">
        <v>9300</v>
      </c>
      <c r="L1213" s="33">
        <v>1</v>
      </c>
      <c r="M1213" s="33">
        <v>1</v>
      </c>
      <c r="N1213" s="33">
        <v>428769.05</v>
      </c>
      <c r="O1213" s="33">
        <v>3341.5</v>
      </c>
      <c r="P1213" s="33">
        <v>6229</v>
      </c>
    </row>
    <row r="1214" spans="1:16">
      <c r="A1214" s="27" t="s">
        <v>405</v>
      </c>
      <c r="B1214" s="31">
        <v>202501</v>
      </c>
      <c r="C1214" s="27" t="s">
        <v>59</v>
      </c>
      <c r="D1214" s="27" t="s">
        <v>211</v>
      </c>
      <c r="E1214" s="27" t="s">
        <v>36</v>
      </c>
      <c r="F1214" s="27" t="s">
        <v>257</v>
      </c>
      <c r="G1214" s="33">
        <v>305552.21</v>
      </c>
      <c r="H1214" s="33">
        <v>305552.21</v>
      </c>
      <c r="I1214" s="33">
        <v>7631</v>
      </c>
      <c r="J1214" s="33">
        <v>575</v>
      </c>
      <c r="K1214" s="33">
        <v>9300</v>
      </c>
      <c r="L1214" s="33">
        <v>1</v>
      </c>
      <c r="M1214" s="33">
        <v>1</v>
      </c>
      <c r="N1214" s="33">
        <v>218133.22</v>
      </c>
      <c r="O1214" s="33">
        <v>2019.7</v>
      </c>
      <c r="P1214" s="33">
        <v>3159</v>
      </c>
    </row>
    <row r="1215" spans="1:16">
      <c r="A1215" s="27" t="s">
        <v>405</v>
      </c>
      <c r="B1215" s="31">
        <v>202502</v>
      </c>
      <c r="C1215" s="27" t="s">
        <v>59</v>
      </c>
      <c r="D1215" s="27" t="s">
        <v>211</v>
      </c>
      <c r="E1215" s="27" t="s">
        <v>36</v>
      </c>
      <c r="F1215" s="27" t="s">
        <v>257</v>
      </c>
      <c r="G1215" s="33">
        <v>297590.8</v>
      </c>
      <c r="H1215" s="33">
        <v>297590.8</v>
      </c>
      <c r="I1215" s="33">
        <v>7571</v>
      </c>
      <c r="J1215" s="33">
        <v>519</v>
      </c>
      <c r="K1215" s="33">
        <v>9300</v>
      </c>
      <c r="L1215" s="33">
        <v>1</v>
      </c>
      <c r="M1215" s="33">
        <v>1</v>
      </c>
      <c r="N1215" s="33">
        <v>224944.44</v>
      </c>
      <c r="O1215" s="33">
        <v>1616.7</v>
      </c>
      <c r="P1215" s="33">
        <v>3202</v>
      </c>
    </row>
    <row r="1216" spans="1:16">
      <c r="A1216" s="27" t="s">
        <v>405</v>
      </c>
      <c r="B1216" s="31">
        <v>202503</v>
      </c>
      <c r="C1216" s="27" t="s">
        <v>59</v>
      </c>
      <c r="D1216" s="27" t="s">
        <v>211</v>
      </c>
      <c r="E1216" s="27" t="s">
        <v>36</v>
      </c>
      <c r="F1216" s="27" t="s">
        <v>257</v>
      </c>
      <c r="G1216" s="33">
        <v>370076.34</v>
      </c>
      <c r="H1216" s="33">
        <v>370076.34</v>
      </c>
      <c r="I1216" s="33">
        <v>10251</v>
      </c>
      <c r="J1216" s="33">
        <v>868</v>
      </c>
      <c r="K1216" s="33">
        <v>9300</v>
      </c>
      <c r="L1216" s="33">
        <v>1</v>
      </c>
      <c r="M1216" s="33">
        <v>1</v>
      </c>
      <c r="N1216" s="33">
        <v>280598.66</v>
      </c>
      <c r="O1216" s="33">
        <v>2154.5</v>
      </c>
      <c r="P1216" s="33">
        <v>3979</v>
      </c>
    </row>
    <row r="1217" spans="1:16">
      <c r="A1217" s="27" t="s">
        <v>405</v>
      </c>
      <c r="B1217" s="31">
        <v>202504</v>
      </c>
      <c r="C1217" s="27" t="s">
        <v>59</v>
      </c>
      <c r="D1217" s="27" t="s">
        <v>211</v>
      </c>
      <c r="E1217" s="27" t="s">
        <v>36</v>
      </c>
      <c r="F1217" s="27" t="s">
        <v>257</v>
      </c>
      <c r="G1217" s="33">
        <v>442889.53</v>
      </c>
      <c r="H1217" s="33">
        <v>442889.53</v>
      </c>
      <c r="I1217" s="33">
        <v>11212</v>
      </c>
      <c r="J1217" s="33">
        <v>751</v>
      </c>
      <c r="K1217" s="33">
        <v>9300</v>
      </c>
      <c r="L1217" s="33">
        <v>1</v>
      </c>
      <c r="M1217" s="33">
        <v>1</v>
      </c>
      <c r="N1217" s="33">
        <v>330503.26</v>
      </c>
      <c r="O1217" s="33">
        <v>2679.4</v>
      </c>
      <c r="P1217" s="33">
        <v>4653</v>
      </c>
    </row>
    <row r="1218" spans="1:16">
      <c r="A1218" s="27" t="s">
        <v>405</v>
      </c>
      <c r="B1218" s="31">
        <v>202505</v>
      </c>
      <c r="C1218" s="27" t="s">
        <v>59</v>
      </c>
      <c r="D1218" s="27" t="s">
        <v>211</v>
      </c>
      <c r="E1218" s="27" t="s">
        <v>36</v>
      </c>
      <c r="F1218" s="27" t="s">
        <v>257</v>
      </c>
      <c r="G1218" s="33">
        <v>491978.22</v>
      </c>
      <c r="H1218" s="33">
        <v>491978.22</v>
      </c>
      <c r="I1218" s="33">
        <v>13340</v>
      </c>
      <c r="J1218" s="33">
        <v>981</v>
      </c>
      <c r="K1218" s="33">
        <v>9300</v>
      </c>
      <c r="L1218" s="33">
        <v>1</v>
      </c>
      <c r="M1218" s="33">
        <v>1</v>
      </c>
      <c r="N1218" s="33">
        <v>362316.6</v>
      </c>
      <c r="O1218" s="33">
        <v>2636.9</v>
      </c>
      <c r="P1218" s="33">
        <v>5248</v>
      </c>
    </row>
    <row r="1219" spans="1:16">
      <c r="A1219" s="27" t="s">
        <v>405</v>
      </c>
      <c r="B1219" s="31">
        <v>202506</v>
      </c>
      <c r="C1219" s="27" t="s">
        <v>59</v>
      </c>
      <c r="D1219" s="27" t="s">
        <v>211</v>
      </c>
      <c r="E1219" s="27" t="s">
        <v>36</v>
      </c>
      <c r="F1219" s="27" t="s">
        <v>257</v>
      </c>
      <c r="G1219" s="33">
        <v>424696.27</v>
      </c>
      <c r="H1219" s="33">
        <v>424696.27</v>
      </c>
      <c r="I1219" s="33">
        <v>11078</v>
      </c>
      <c r="J1219" s="33">
        <v>769</v>
      </c>
      <c r="K1219" s="33">
        <v>9300</v>
      </c>
      <c r="L1219" s="33">
        <v>1</v>
      </c>
      <c r="M1219" s="33">
        <v>1</v>
      </c>
      <c r="N1219" s="33">
        <v>354289.51</v>
      </c>
      <c r="O1219" s="33">
        <v>2483.6</v>
      </c>
      <c r="P1219" s="33">
        <v>4471</v>
      </c>
    </row>
    <row r="1220" spans="1:16">
      <c r="A1220" s="27" t="s">
        <v>405</v>
      </c>
      <c r="B1220" s="31">
        <v>202507</v>
      </c>
      <c r="C1220" s="27" t="s">
        <v>59</v>
      </c>
      <c r="D1220" s="27" t="s">
        <v>211</v>
      </c>
      <c r="E1220" s="27" t="s">
        <v>36</v>
      </c>
      <c r="F1220" s="27" t="s">
        <v>257</v>
      </c>
      <c r="G1220" s="33">
        <v>427710.99</v>
      </c>
      <c r="H1220" s="33">
        <v>427710.99</v>
      </c>
      <c r="I1220" s="33">
        <v>10882</v>
      </c>
      <c r="J1220" s="33">
        <v>831</v>
      </c>
      <c r="K1220" s="33">
        <v>9300</v>
      </c>
      <c r="L1220" s="33">
        <v>1</v>
      </c>
      <c r="M1220" s="33">
        <v>1</v>
      </c>
      <c r="N1220" s="33">
        <v>315293.38</v>
      </c>
      <c r="O1220" s="33">
        <v>2210.7</v>
      </c>
      <c r="P1220" s="33">
        <v>4545</v>
      </c>
    </row>
    <row r="1221" spans="1:16">
      <c r="A1221" s="27" t="s">
        <v>405</v>
      </c>
      <c r="B1221" s="31">
        <v>202508</v>
      </c>
      <c r="C1221" s="27" t="s">
        <v>59</v>
      </c>
      <c r="D1221" s="27" t="s">
        <v>211</v>
      </c>
      <c r="E1221" s="27" t="s">
        <v>36</v>
      </c>
      <c r="F1221" s="27" t="s">
        <v>257</v>
      </c>
      <c r="G1221" s="33">
        <v>400319.64</v>
      </c>
      <c r="H1221" s="33">
        <v>400319.64</v>
      </c>
      <c r="I1221" s="33">
        <v>10852</v>
      </c>
      <c r="J1221" s="33">
        <v>717</v>
      </c>
      <c r="K1221" s="33">
        <v>9300</v>
      </c>
      <c r="L1221" s="33">
        <v>1</v>
      </c>
      <c r="M1221" s="33">
        <v>1</v>
      </c>
      <c r="N1221" s="33">
        <v>303944.99</v>
      </c>
      <c r="O1221" s="33">
        <v>2304.1</v>
      </c>
      <c r="P1221" s="33">
        <v>4252</v>
      </c>
    </row>
    <row r="1222" spans="1:16">
      <c r="A1222" s="27" t="s">
        <v>405</v>
      </c>
      <c r="B1222" s="31">
        <v>202509</v>
      </c>
      <c r="C1222" s="27" t="s">
        <v>59</v>
      </c>
      <c r="D1222" s="27" t="s">
        <v>211</v>
      </c>
      <c r="E1222" s="27" t="s">
        <v>36</v>
      </c>
      <c r="F1222" s="27" t="s">
        <v>257</v>
      </c>
      <c r="G1222" s="33">
        <v>390888.68</v>
      </c>
      <c r="H1222" s="33">
        <v>390888.68</v>
      </c>
      <c r="I1222" s="33">
        <v>10502</v>
      </c>
      <c r="J1222" s="33">
        <v>815</v>
      </c>
      <c r="K1222" s="33">
        <v>9300</v>
      </c>
      <c r="L1222" s="33">
        <v>1</v>
      </c>
      <c r="M1222" s="33">
        <v>1</v>
      </c>
      <c r="N1222" s="33">
        <v>292516.92</v>
      </c>
      <c r="O1222" s="33">
        <v>2492.7</v>
      </c>
      <c r="P1222" s="33">
        <v>4268</v>
      </c>
    </row>
    <row r="1223" spans="1:16">
      <c r="A1223" s="27" t="s">
        <v>405</v>
      </c>
      <c r="B1223" s="31">
        <v>202510</v>
      </c>
      <c r="C1223" s="27" t="s">
        <v>59</v>
      </c>
      <c r="D1223" s="27" t="s">
        <v>211</v>
      </c>
      <c r="E1223" s="27" t="s">
        <v>36</v>
      </c>
      <c r="F1223" s="27" t="s">
        <v>257</v>
      </c>
      <c r="G1223" s="33">
        <v>438491.84</v>
      </c>
      <c r="H1223" s="33">
        <v>438491.84</v>
      </c>
      <c r="I1223" s="33">
        <v>11702</v>
      </c>
      <c r="J1223" s="33">
        <v>1002</v>
      </c>
      <c r="K1223" s="33">
        <v>9300</v>
      </c>
      <c r="L1223" s="33">
        <v>1</v>
      </c>
      <c r="M1223" s="33">
        <v>1</v>
      </c>
      <c r="N1223" s="33">
        <v>321598.92</v>
      </c>
      <c r="O1223" s="33">
        <v>2219.3</v>
      </c>
      <c r="P1223" s="33">
        <v>4813</v>
      </c>
    </row>
    <row r="1224" spans="1:16">
      <c r="A1224" s="27" t="s">
        <v>405</v>
      </c>
      <c r="B1224" s="31">
        <v>202511</v>
      </c>
      <c r="C1224" s="27" t="s">
        <v>59</v>
      </c>
      <c r="D1224" s="27" t="s">
        <v>211</v>
      </c>
      <c r="E1224" s="27" t="s">
        <v>36</v>
      </c>
      <c r="F1224" s="27" t="s">
        <v>257</v>
      </c>
      <c r="G1224" s="33">
        <v>530803.6899999999</v>
      </c>
      <c r="H1224" s="33">
        <v>530803.6899999999</v>
      </c>
      <c r="I1224" s="33">
        <v>13055</v>
      </c>
      <c r="J1224" s="33">
        <v>811</v>
      </c>
      <c r="K1224" s="33">
        <v>9300</v>
      </c>
      <c r="L1224" s="33">
        <v>1</v>
      </c>
      <c r="M1224" s="33">
        <v>1</v>
      </c>
      <c r="N1224" s="33">
        <v>388466.23</v>
      </c>
      <c r="O1224" s="33">
        <v>2860.2</v>
      </c>
      <c r="P1224" s="33">
        <v>5306</v>
      </c>
    </row>
    <row r="1225" spans="1:16">
      <c r="A1225" s="27" t="s">
        <v>405</v>
      </c>
      <c r="B1225" s="31">
        <v>202512</v>
      </c>
      <c r="C1225" s="27" t="s">
        <v>59</v>
      </c>
      <c r="D1225" s="27" t="s">
        <v>211</v>
      </c>
      <c r="E1225" s="27" t="s">
        <v>36</v>
      </c>
      <c r="F1225" s="27" t="s">
        <v>257</v>
      </c>
      <c r="G1225" s="33">
        <v>597440.24</v>
      </c>
      <c r="H1225" s="33">
        <v>597440.24</v>
      </c>
      <c r="I1225" s="33">
        <v>15074</v>
      </c>
      <c r="J1225" s="33">
        <v>1196</v>
      </c>
      <c r="K1225" s="33">
        <v>9300</v>
      </c>
      <c r="L1225" s="33">
        <v>1</v>
      </c>
      <c r="M1225" s="33">
        <v>1</v>
      </c>
      <c r="N1225" s="33">
        <v>446348.58</v>
      </c>
      <c r="O1225" s="33">
        <v>3496.9</v>
      </c>
      <c r="P1225" s="33">
        <v>6306</v>
      </c>
    </row>
    <row r="1226" spans="1:16">
      <c r="A1226" s="27" t="s">
        <v>405</v>
      </c>
      <c r="B1226" s="31">
        <v>202601</v>
      </c>
      <c r="C1226" s="27" t="s">
        <v>59</v>
      </c>
      <c r="D1226" s="27" t="s">
        <v>211</v>
      </c>
      <c r="E1226" s="27" t="s">
        <v>36</v>
      </c>
      <c r="F1226" s="27" t="s">
        <v>257</v>
      </c>
      <c r="G1226" s="33">
        <v>287139.42</v>
      </c>
      <c r="H1226" s="33">
        <v>287139.42</v>
      </c>
      <c r="I1226" s="33">
        <v>7417</v>
      </c>
      <c r="J1226" s="33">
        <v>545</v>
      </c>
      <c r="K1226" s="33">
        <v>9300</v>
      </c>
      <c r="L1226" s="33">
        <v>1</v>
      </c>
      <c r="M1226" s="33">
        <v>1</v>
      </c>
      <c r="N1226" s="33">
        <v>227076.68</v>
      </c>
      <c r="O1226" s="33">
        <v>1634.9</v>
      </c>
      <c r="P1226" s="33">
        <v>2984</v>
      </c>
    </row>
    <row r="1227" spans="1:16">
      <c r="A1227" s="27" t="s">
        <v>405</v>
      </c>
      <c r="B1227" s="31">
        <v>202602</v>
      </c>
      <c r="C1227" s="27" t="s">
        <v>59</v>
      </c>
      <c r="D1227" s="27" t="s">
        <v>211</v>
      </c>
      <c r="E1227" s="27" t="s">
        <v>36</v>
      </c>
      <c r="F1227" s="27" t="s">
        <v>257</v>
      </c>
      <c r="G1227" s="33">
        <v>295166.49</v>
      </c>
      <c r="H1227" s="33">
        <v>295166.49</v>
      </c>
      <c r="I1227" s="33">
        <v>7933</v>
      </c>
      <c r="J1227" s="33">
        <v>576</v>
      </c>
      <c r="K1227" s="33">
        <v>9300</v>
      </c>
      <c r="L1227" s="33">
        <v>1</v>
      </c>
      <c r="M1227" s="33">
        <v>1</v>
      </c>
      <c r="N1227" s="33">
        <v>234167.16</v>
      </c>
      <c r="O1227" s="33">
        <v>1486.5</v>
      </c>
      <c r="P1227" s="33">
        <v>3182</v>
      </c>
    </row>
    <row r="1228" spans="1:16">
      <c r="A1228" s="27" t="s">
        <v>405</v>
      </c>
      <c r="B1228" s="31">
        <v>202603</v>
      </c>
      <c r="C1228" s="27" t="s">
        <v>59</v>
      </c>
      <c r="D1228" s="27" t="s">
        <v>211</v>
      </c>
      <c r="E1228" s="27" t="s">
        <v>36</v>
      </c>
      <c r="F1228" s="27" t="s">
        <v>257</v>
      </c>
      <c r="G1228" s="33">
        <v>367517.86</v>
      </c>
      <c r="H1228" s="33">
        <v>367517.86</v>
      </c>
      <c r="I1228" s="33">
        <v>9203</v>
      </c>
      <c r="J1228" s="33">
        <v>711</v>
      </c>
      <c r="K1228" s="33">
        <v>9300</v>
      </c>
      <c r="L1228" s="33">
        <v>1</v>
      </c>
      <c r="M1228" s="33">
        <v>1</v>
      </c>
      <c r="N1228" s="33">
        <v>292103.21</v>
      </c>
      <c r="O1228" s="33">
        <v>1930.9</v>
      </c>
      <c r="P1228" s="33">
        <v>3887</v>
      </c>
    </row>
    <row r="1229" spans="1:16">
      <c r="A1229" s="27" t="s">
        <v>405</v>
      </c>
      <c r="B1229" s="31">
        <v>202604</v>
      </c>
      <c r="C1229" s="27" t="s">
        <v>59</v>
      </c>
      <c r="D1229" s="27" t="s">
        <v>211</v>
      </c>
      <c r="E1229" s="27" t="s">
        <v>36</v>
      </c>
      <c r="F1229" s="27" t="s">
        <v>257</v>
      </c>
      <c r="G1229" s="33">
        <v>442309.86</v>
      </c>
      <c r="H1229" s="33">
        <v>442309.86</v>
      </c>
      <c r="I1229" s="33">
        <v>11772</v>
      </c>
      <c r="J1229" s="33">
        <v>948</v>
      </c>
      <c r="K1229" s="33">
        <v>9300</v>
      </c>
      <c r="L1229" s="33">
        <v>1</v>
      </c>
      <c r="M1229" s="33">
        <v>1</v>
      </c>
      <c r="N1229" s="33">
        <v>344053.9</v>
      </c>
      <c r="O1229" s="33">
        <v>2414.5</v>
      </c>
      <c r="P1229" s="33">
        <v>4709</v>
      </c>
    </row>
    <row r="1230" spans="1:16">
      <c r="A1230" s="27" t="s">
        <v>405</v>
      </c>
      <c r="B1230" s="31">
        <v>202605</v>
      </c>
      <c r="C1230" s="27" t="s">
        <v>59</v>
      </c>
      <c r="D1230" s="27" t="s">
        <v>211</v>
      </c>
      <c r="E1230" s="27" t="s">
        <v>36</v>
      </c>
      <c r="F1230" s="27" t="s">
        <v>257</v>
      </c>
      <c r="G1230" s="33">
        <v>505785.95</v>
      </c>
      <c r="H1230" s="33">
        <v>505785.95</v>
      </c>
      <c r="I1230" s="33">
        <v>12786</v>
      </c>
      <c r="J1230" s="33">
        <v>983</v>
      </c>
      <c r="K1230" s="33">
        <v>9300</v>
      </c>
      <c r="L1230" s="33">
        <v>1</v>
      </c>
      <c r="M1230" s="33">
        <v>1</v>
      </c>
      <c r="N1230" s="33">
        <v>377171.58</v>
      </c>
      <c r="O1230" s="33">
        <v>2866.6</v>
      </c>
      <c r="P1230" s="33">
        <v>5204</v>
      </c>
    </row>
    <row r="1231" spans="1:16">
      <c r="A1231" s="27" t="s">
        <v>405</v>
      </c>
      <c r="B1231" s="31">
        <v>202606</v>
      </c>
      <c r="C1231" s="27" t="s">
        <v>59</v>
      </c>
      <c r="D1231" s="27" t="s">
        <v>211</v>
      </c>
      <c r="E1231" s="27" t="s">
        <v>36</v>
      </c>
      <c r="F1231" s="27" t="s">
        <v>257</v>
      </c>
      <c r="G1231" s="33">
        <v>524906.23</v>
      </c>
      <c r="H1231" s="33">
        <v>524906.23</v>
      </c>
      <c r="I1231" s="33">
        <v>12913</v>
      </c>
      <c r="J1231" s="33">
        <v>962</v>
      </c>
      <c r="K1231" s="33">
        <v>9300</v>
      </c>
      <c r="L1231" s="33">
        <v>1</v>
      </c>
      <c r="M1231" s="33">
        <v>1</v>
      </c>
      <c r="N1231" s="33">
        <v>368815.38</v>
      </c>
      <c r="O1231" s="33">
        <v>3057.6</v>
      </c>
      <c r="P1231" s="33">
        <v>5320</v>
      </c>
    </row>
    <row r="1232" spans="1:16">
      <c r="A1232" s="27" t="s">
        <v>405</v>
      </c>
      <c r="B1232" s="31">
        <v>202607</v>
      </c>
      <c r="C1232" s="27" t="s">
        <v>59</v>
      </c>
      <c r="D1232" s="27" t="s">
        <v>211</v>
      </c>
      <c r="E1232" s="27" t="s">
        <v>36</v>
      </c>
      <c r="F1232" s="27" t="s">
        <v>257</v>
      </c>
      <c r="G1232" s="33">
        <v>423584.92</v>
      </c>
      <c r="H1232" s="33">
        <v>423584.92</v>
      </c>
      <c r="I1232" s="33">
        <v>10433</v>
      </c>
      <c r="J1232" s="33">
        <v>834</v>
      </c>
      <c r="K1232" s="33">
        <v>9300</v>
      </c>
      <c r="L1232" s="33">
        <v>1</v>
      </c>
      <c r="M1232" s="33">
        <v>1</v>
      </c>
      <c r="N1232" s="33">
        <v>328220.41</v>
      </c>
      <c r="O1232" s="33">
        <v>2561</v>
      </c>
      <c r="P1232" s="33">
        <v>4326</v>
      </c>
    </row>
    <row r="1233" spans="1:16">
      <c r="A1233" s="27" t="s">
        <v>407</v>
      </c>
      <c r="B1233" s="31">
        <v>202408</v>
      </c>
      <c r="C1233" s="27" t="s">
        <v>59</v>
      </c>
      <c r="D1233" s="27" t="s">
        <v>211</v>
      </c>
      <c r="E1233" s="27" t="s">
        <v>36</v>
      </c>
      <c r="F1233" s="27" t="s">
        <v>257</v>
      </c>
      <c r="G1233" s="33">
        <v>375290.82</v>
      </c>
      <c r="H1233" s="33">
        <v>375290.82</v>
      </c>
      <c r="I1233" s="33">
        <v>9762</v>
      </c>
      <c r="J1233" s="33">
        <v>632</v>
      </c>
      <c r="K1233" s="33">
        <v>11300</v>
      </c>
      <c r="L1233" s="33">
        <v>1</v>
      </c>
      <c r="M1233" s="33">
        <v>1</v>
      </c>
      <c r="N1233" s="33">
        <v>320398.06</v>
      </c>
      <c r="O1233" s="33">
        <v>2145.1</v>
      </c>
      <c r="P1233" s="33">
        <v>4007</v>
      </c>
    </row>
    <row r="1234" spans="1:16">
      <c r="A1234" s="27" t="s">
        <v>407</v>
      </c>
      <c r="B1234" s="31">
        <v>202409</v>
      </c>
      <c r="C1234" s="27" t="s">
        <v>59</v>
      </c>
      <c r="D1234" s="27" t="s">
        <v>211</v>
      </c>
      <c r="E1234" s="27" t="s">
        <v>36</v>
      </c>
      <c r="F1234" s="27" t="s">
        <v>257</v>
      </c>
      <c r="G1234" s="33">
        <v>372234.92</v>
      </c>
      <c r="H1234" s="33">
        <v>372234.92</v>
      </c>
      <c r="I1234" s="33">
        <v>9396</v>
      </c>
      <c r="J1234" s="33">
        <v>672</v>
      </c>
      <c r="K1234" s="33">
        <v>11300</v>
      </c>
      <c r="L1234" s="33">
        <v>1</v>
      </c>
      <c r="M1234" s="33">
        <v>1</v>
      </c>
      <c r="N1234" s="33">
        <v>308351.37</v>
      </c>
      <c r="O1234" s="33">
        <v>2075.3</v>
      </c>
      <c r="P1234" s="33">
        <v>3792</v>
      </c>
    </row>
    <row r="1235" spans="1:16">
      <c r="A1235" s="27" t="s">
        <v>407</v>
      </c>
      <c r="B1235" s="31">
        <v>202410</v>
      </c>
      <c r="C1235" s="27" t="s">
        <v>59</v>
      </c>
      <c r="D1235" s="27" t="s">
        <v>211</v>
      </c>
      <c r="E1235" s="27" t="s">
        <v>36</v>
      </c>
      <c r="F1235" s="27" t="s">
        <v>257</v>
      </c>
      <c r="G1235" s="33">
        <v>379018.7</v>
      </c>
      <c r="H1235" s="33">
        <v>379018.7</v>
      </c>
      <c r="I1235" s="33">
        <v>10230</v>
      </c>
      <c r="J1235" s="33">
        <v>749</v>
      </c>
      <c r="K1235" s="33">
        <v>11300</v>
      </c>
      <c r="L1235" s="33">
        <v>1</v>
      </c>
      <c r="M1235" s="33">
        <v>1</v>
      </c>
      <c r="N1235" s="33">
        <v>339007.64</v>
      </c>
      <c r="O1235" s="33">
        <v>2265</v>
      </c>
      <c r="P1235" s="33">
        <v>3974</v>
      </c>
    </row>
    <row r="1236" spans="1:16">
      <c r="A1236" s="27" t="s">
        <v>407</v>
      </c>
      <c r="B1236" s="31">
        <v>202411</v>
      </c>
      <c r="C1236" s="27" t="s">
        <v>59</v>
      </c>
      <c r="D1236" s="27" t="s">
        <v>211</v>
      </c>
      <c r="E1236" s="27" t="s">
        <v>36</v>
      </c>
      <c r="F1236" s="27" t="s">
        <v>257</v>
      </c>
      <c r="G1236" s="33">
        <v>472166.84</v>
      </c>
      <c r="H1236" s="33">
        <v>472166.84</v>
      </c>
      <c r="I1236" s="33">
        <v>11777</v>
      </c>
      <c r="J1236" s="33">
        <v>963</v>
      </c>
      <c r="K1236" s="33">
        <v>11300</v>
      </c>
      <c r="L1236" s="33">
        <v>1</v>
      </c>
      <c r="M1236" s="33">
        <v>1</v>
      </c>
      <c r="N1236" s="33">
        <v>409494.59</v>
      </c>
      <c r="O1236" s="33">
        <v>2609.3</v>
      </c>
      <c r="P1236" s="33">
        <v>4949</v>
      </c>
    </row>
    <row r="1237" spans="1:16">
      <c r="A1237" s="27" t="s">
        <v>407</v>
      </c>
      <c r="B1237" s="31">
        <v>202412</v>
      </c>
      <c r="C1237" s="27" t="s">
        <v>59</v>
      </c>
      <c r="D1237" s="27" t="s">
        <v>211</v>
      </c>
      <c r="E1237" s="27" t="s">
        <v>36</v>
      </c>
      <c r="F1237" s="27" t="s">
        <v>257</v>
      </c>
      <c r="G1237" s="33">
        <v>531443.9</v>
      </c>
      <c r="H1237" s="33">
        <v>531443.9</v>
      </c>
      <c r="I1237" s="33">
        <v>12248</v>
      </c>
      <c r="J1237" s="33">
        <v>780</v>
      </c>
      <c r="K1237" s="33">
        <v>11300</v>
      </c>
      <c r="L1237" s="33">
        <v>1</v>
      </c>
      <c r="M1237" s="33">
        <v>1</v>
      </c>
      <c r="N1237" s="33">
        <v>470510.21</v>
      </c>
      <c r="O1237" s="33">
        <v>3022.9</v>
      </c>
      <c r="P1237" s="33">
        <v>5149</v>
      </c>
    </row>
    <row r="1238" spans="1:16">
      <c r="A1238" s="27" t="s">
        <v>407</v>
      </c>
      <c r="B1238" s="31">
        <v>202501</v>
      </c>
      <c r="C1238" s="27" t="s">
        <v>59</v>
      </c>
      <c r="D1238" s="27" t="s">
        <v>211</v>
      </c>
      <c r="E1238" s="27" t="s">
        <v>36</v>
      </c>
      <c r="F1238" s="27" t="s">
        <v>257</v>
      </c>
      <c r="G1238" s="33">
        <v>258269.72</v>
      </c>
      <c r="H1238" s="33">
        <v>258269.72</v>
      </c>
      <c r="I1238" s="33">
        <v>6435</v>
      </c>
      <c r="J1238" s="33">
        <v>475</v>
      </c>
      <c r="K1238" s="33">
        <v>11300</v>
      </c>
      <c r="L1238" s="33">
        <v>1</v>
      </c>
      <c r="M1238" s="33">
        <v>1</v>
      </c>
      <c r="N1238" s="33">
        <v>239368.74</v>
      </c>
      <c r="O1238" s="33">
        <v>1568.1</v>
      </c>
      <c r="P1238" s="33">
        <v>2632</v>
      </c>
    </row>
    <row r="1239" spans="1:16">
      <c r="A1239" s="27" t="s">
        <v>407</v>
      </c>
      <c r="B1239" s="31">
        <v>202502</v>
      </c>
      <c r="C1239" s="27" t="s">
        <v>59</v>
      </c>
      <c r="D1239" s="27" t="s">
        <v>211</v>
      </c>
      <c r="E1239" s="27" t="s">
        <v>36</v>
      </c>
      <c r="F1239" s="27" t="s">
        <v>257</v>
      </c>
      <c r="G1239" s="33">
        <v>281532.8</v>
      </c>
      <c r="H1239" s="33">
        <v>281532.8</v>
      </c>
      <c r="I1239" s="33">
        <v>7693</v>
      </c>
      <c r="J1239" s="33">
        <v>589</v>
      </c>
      <c r="K1239" s="33">
        <v>11300</v>
      </c>
      <c r="L1239" s="33">
        <v>1</v>
      </c>
      <c r="M1239" s="33">
        <v>1</v>
      </c>
      <c r="N1239" s="33">
        <v>246843.04</v>
      </c>
      <c r="O1239" s="33">
        <v>1519.2</v>
      </c>
      <c r="P1239" s="33">
        <v>3009</v>
      </c>
    </row>
    <row r="1240" spans="1:16">
      <c r="A1240" s="27" t="s">
        <v>407</v>
      </c>
      <c r="B1240" s="31">
        <v>202503</v>
      </c>
      <c r="C1240" s="27" t="s">
        <v>59</v>
      </c>
      <c r="D1240" s="27" t="s">
        <v>211</v>
      </c>
      <c r="E1240" s="27" t="s">
        <v>36</v>
      </c>
      <c r="F1240" s="27" t="s">
        <v>257</v>
      </c>
      <c r="G1240" s="33">
        <v>348930.19</v>
      </c>
      <c r="H1240" s="33">
        <v>348930.19</v>
      </c>
      <c r="I1240" s="33">
        <v>8856</v>
      </c>
      <c r="J1240" s="33">
        <v>543</v>
      </c>
      <c r="K1240" s="33">
        <v>11300</v>
      </c>
      <c r="L1240" s="33">
        <v>1</v>
      </c>
      <c r="M1240" s="33">
        <v>1</v>
      </c>
      <c r="N1240" s="33">
        <v>307915.26</v>
      </c>
      <c r="O1240" s="33">
        <v>1734.6</v>
      </c>
      <c r="P1240" s="33">
        <v>3572</v>
      </c>
    </row>
    <row r="1241" spans="1:16">
      <c r="A1241" s="27" t="s">
        <v>407</v>
      </c>
      <c r="B1241" s="31">
        <v>202504</v>
      </c>
      <c r="C1241" s="27" t="s">
        <v>59</v>
      </c>
      <c r="D1241" s="27" t="s">
        <v>211</v>
      </c>
      <c r="E1241" s="27" t="s">
        <v>36</v>
      </c>
      <c r="F1241" s="27" t="s">
        <v>257</v>
      </c>
      <c r="G1241" s="33">
        <v>427563.29</v>
      </c>
      <c r="H1241" s="33">
        <v>427563.29</v>
      </c>
      <c r="I1241" s="33">
        <v>10214</v>
      </c>
      <c r="J1241" s="33">
        <v>779</v>
      </c>
      <c r="K1241" s="33">
        <v>11300</v>
      </c>
      <c r="L1241" s="33">
        <v>1</v>
      </c>
      <c r="M1241" s="33">
        <v>1</v>
      </c>
      <c r="N1241" s="33">
        <v>362678.14</v>
      </c>
      <c r="O1241" s="33">
        <v>2314.2</v>
      </c>
      <c r="P1241" s="33">
        <v>4311</v>
      </c>
    </row>
    <row r="1242" spans="1:16">
      <c r="A1242" s="27" t="s">
        <v>407</v>
      </c>
      <c r="B1242" s="31">
        <v>202505</v>
      </c>
      <c r="C1242" s="27" t="s">
        <v>59</v>
      </c>
      <c r="D1242" s="27" t="s">
        <v>211</v>
      </c>
      <c r="E1242" s="27" t="s">
        <v>36</v>
      </c>
      <c r="F1242" s="27" t="s">
        <v>257</v>
      </c>
      <c r="G1242" s="33">
        <v>469439.97</v>
      </c>
      <c r="H1242" s="33">
        <v>469439.97</v>
      </c>
      <c r="I1242" s="33">
        <v>12627</v>
      </c>
      <c r="J1242" s="33">
        <v>865</v>
      </c>
      <c r="K1242" s="33">
        <v>11300</v>
      </c>
      <c r="L1242" s="33">
        <v>1</v>
      </c>
      <c r="M1242" s="33">
        <v>1</v>
      </c>
      <c r="N1242" s="33">
        <v>397588.54</v>
      </c>
      <c r="O1242" s="33">
        <v>2539.6</v>
      </c>
      <c r="P1242" s="33">
        <v>5030</v>
      </c>
    </row>
    <row r="1243" spans="1:16">
      <c r="A1243" s="27" t="s">
        <v>407</v>
      </c>
      <c r="B1243" s="31">
        <v>202506</v>
      </c>
      <c r="C1243" s="27" t="s">
        <v>59</v>
      </c>
      <c r="D1243" s="27" t="s">
        <v>211</v>
      </c>
      <c r="E1243" s="27" t="s">
        <v>36</v>
      </c>
      <c r="F1243" s="27" t="s">
        <v>257</v>
      </c>
      <c r="G1243" s="33">
        <v>416141.23</v>
      </c>
      <c r="H1243" s="33">
        <v>416141.23</v>
      </c>
      <c r="I1243" s="33">
        <v>10277</v>
      </c>
      <c r="J1243" s="33">
        <v>806</v>
      </c>
      <c r="K1243" s="33">
        <v>11300</v>
      </c>
      <c r="L1243" s="33">
        <v>1</v>
      </c>
      <c r="M1243" s="33">
        <v>1</v>
      </c>
      <c r="N1243" s="33">
        <v>388780</v>
      </c>
      <c r="O1243" s="33">
        <v>2520</v>
      </c>
      <c r="P1243" s="33">
        <v>4006</v>
      </c>
    </row>
    <row r="1244" spans="1:16">
      <c r="A1244" s="27" t="s">
        <v>407</v>
      </c>
      <c r="B1244" s="31">
        <v>202507</v>
      </c>
      <c r="C1244" s="27" t="s">
        <v>59</v>
      </c>
      <c r="D1244" s="27" t="s">
        <v>211</v>
      </c>
      <c r="E1244" s="27" t="s">
        <v>36</v>
      </c>
      <c r="F1244" s="27" t="s">
        <v>257</v>
      </c>
      <c r="G1244" s="33">
        <v>420537.7</v>
      </c>
      <c r="H1244" s="33">
        <v>420537.7</v>
      </c>
      <c r="I1244" s="33">
        <v>11206</v>
      </c>
      <c r="J1244" s="33">
        <v>960</v>
      </c>
      <c r="K1244" s="33">
        <v>11300</v>
      </c>
      <c r="L1244" s="33">
        <v>1</v>
      </c>
      <c r="M1244" s="33">
        <v>1</v>
      </c>
      <c r="N1244" s="33">
        <v>345987.55</v>
      </c>
      <c r="O1244" s="33">
        <v>2415.9</v>
      </c>
      <c r="P1244" s="33">
        <v>4558</v>
      </c>
    </row>
    <row r="1245" spans="1:16">
      <c r="A1245" s="27" t="s">
        <v>407</v>
      </c>
      <c r="B1245" s="31">
        <v>202508</v>
      </c>
      <c r="C1245" s="27" t="s">
        <v>59</v>
      </c>
      <c r="D1245" s="27" t="s">
        <v>211</v>
      </c>
      <c r="E1245" s="27" t="s">
        <v>36</v>
      </c>
      <c r="F1245" s="27" t="s">
        <v>257</v>
      </c>
      <c r="G1245" s="33">
        <v>358904.08</v>
      </c>
      <c r="H1245" s="33">
        <v>358904.08</v>
      </c>
      <c r="I1245" s="33">
        <v>10136</v>
      </c>
      <c r="J1245" s="33">
        <v>802</v>
      </c>
      <c r="K1245" s="33">
        <v>11300</v>
      </c>
      <c r="L1245" s="33">
        <v>1</v>
      </c>
      <c r="M1245" s="33">
        <v>1</v>
      </c>
      <c r="N1245" s="33">
        <v>333534.38</v>
      </c>
      <c r="O1245" s="33">
        <v>1997.6</v>
      </c>
      <c r="P1245" s="33">
        <v>3969</v>
      </c>
    </row>
    <row r="1246" spans="1:16">
      <c r="A1246" s="27" t="s">
        <v>407</v>
      </c>
      <c r="B1246" s="31">
        <v>202509</v>
      </c>
      <c r="C1246" s="27" t="s">
        <v>59</v>
      </c>
      <c r="D1246" s="27" t="s">
        <v>211</v>
      </c>
      <c r="E1246" s="27" t="s">
        <v>36</v>
      </c>
      <c r="F1246" s="27" t="s">
        <v>257</v>
      </c>
      <c r="G1246" s="33">
        <v>363011.14</v>
      </c>
      <c r="H1246" s="33">
        <v>363011.14</v>
      </c>
      <c r="I1246" s="33">
        <v>9265</v>
      </c>
      <c r="J1246" s="33">
        <v>743</v>
      </c>
      <c r="K1246" s="33">
        <v>11300</v>
      </c>
      <c r="L1246" s="33">
        <v>1</v>
      </c>
      <c r="M1246" s="33">
        <v>1</v>
      </c>
      <c r="N1246" s="33">
        <v>320993.78</v>
      </c>
      <c r="O1246" s="33">
        <v>1869.6</v>
      </c>
      <c r="P1246" s="33">
        <v>3567</v>
      </c>
    </row>
    <row r="1247" spans="1:16">
      <c r="A1247" s="27" t="s">
        <v>407</v>
      </c>
      <c r="B1247" s="31">
        <v>202510</v>
      </c>
      <c r="C1247" s="27" t="s">
        <v>59</v>
      </c>
      <c r="D1247" s="27" t="s">
        <v>211</v>
      </c>
      <c r="E1247" s="27" t="s">
        <v>36</v>
      </c>
      <c r="F1247" s="27" t="s">
        <v>257</v>
      </c>
      <c r="G1247" s="33">
        <v>392284.39</v>
      </c>
      <c r="H1247" s="33">
        <v>392284.39</v>
      </c>
      <c r="I1247" s="33">
        <v>10387</v>
      </c>
      <c r="J1247" s="33">
        <v>625</v>
      </c>
      <c r="K1247" s="33">
        <v>11300</v>
      </c>
      <c r="L1247" s="33">
        <v>1</v>
      </c>
      <c r="M1247" s="33">
        <v>1</v>
      </c>
      <c r="N1247" s="33">
        <v>352906.95</v>
      </c>
      <c r="O1247" s="33">
        <v>2060.7</v>
      </c>
      <c r="P1247" s="33">
        <v>4302</v>
      </c>
    </row>
    <row r="1248" spans="1:16">
      <c r="A1248" s="27" t="s">
        <v>407</v>
      </c>
      <c r="B1248" s="31">
        <v>202511</v>
      </c>
      <c r="C1248" s="27" t="s">
        <v>59</v>
      </c>
      <c r="D1248" s="27" t="s">
        <v>211</v>
      </c>
      <c r="E1248" s="27" t="s">
        <v>36</v>
      </c>
      <c r="F1248" s="27" t="s">
        <v>257</v>
      </c>
      <c r="G1248" s="33">
        <v>475308.23</v>
      </c>
      <c r="H1248" s="33">
        <v>475308.23</v>
      </c>
      <c r="I1248" s="33">
        <v>12461</v>
      </c>
      <c r="J1248" s="33">
        <v>832</v>
      </c>
      <c r="K1248" s="33">
        <v>11300</v>
      </c>
      <c r="L1248" s="33">
        <v>1</v>
      </c>
      <c r="M1248" s="33">
        <v>1</v>
      </c>
      <c r="N1248" s="33">
        <v>426283.87</v>
      </c>
      <c r="O1248" s="33">
        <v>2800.2</v>
      </c>
      <c r="P1248" s="33">
        <v>5064</v>
      </c>
    </row>
    <row r="1249" spans="1:16">
      <c r="A1249" s="27" t="s">
        <v>407</v>
      </c>
      <c r="B1249" s="31">
        <v>202512</v>
      </c>
      <c r="C1249" s="27" t="s">
        <v>59</v>
      </c>
      <c r="D1249" s="27" t="s">
        <v>211</v>
      </c>
      <c r="E1249" s="27" t="s">
        <v>36</v>
      </c>
      <c r="F1249" s="27" t="s">
        <v>257</v>
      </c>
      <c r="G1249" s="33">
        <v>552858.21</v>
      </c>
      <c r="H1249" s="33">
        <v>552858.21</v>
      </c>
      <c r="I1249" s="33">
        <v>14526</v>
      </c>
      <c r="J1249" s="33">
        <v>1197</v>
      </c>
      <c r="K1249" s="33">
        <v>11300</v>
      </c>
      <c r="L1249" s="33">
        <v>1</v>
      </c>
      <c r="M1249" s="33">
        <v>1</v>
      </c>
      <c r="N1249" s="33">
        <v>489801.13</v>
      </c>
      <c r="O1249" s="33">
        <v>3025.7</v>
      </c>
      <c r="P1249" s="33">
        <v>5891</v>
      </c>
    </row>
    <row r="1250" spans="1:16">
      <c r="A1250" s="27" t="s">
        <v>407</v>
      </c>
      <c r="B1250" s="31">
        <v>202601</v>
      </c>
      <c r="C1250" s="27" t="s">
        <v>59</v>
      </c>
      <c r="D1250" s="27" t="s">
        <v>211</v>
      </c>
      <c r="E1250" s="27" t="s">
        <v>36</v>
      </c>
      <c r="F1250" s="27" t="s">
        <v>257</v>
      </c>
      <c r="G1250" s="33">
        <v>284951.65</v>
      </c>
      <c r="H1250" s="33">
        <v>284951.65</v>
      </c>
      <c r="I1250" s="33">
        <v>7560</v>
      </c>
      <c r="J1250" s="33">
        <v>548</v>
      </c>
      <c r="K1250" s="33">
        <v>11300</v>
      </c>
      <c r="L1250" s="33">
        <v>1</v>
      </c>
      <c r="M1250" s="33">
        <v>1</v>
      </c>
      <c r="N1250" s="33">
        <v>249182.86</v>
      </c>
      <c r="O1250" s="33">
        <v>1692.5</v>
      </c>
      <c r="P1250" s="33">
        <v>2966</v>
      </c>
    </row>
    <row r="1251" spans="1:16">
      <c r="A1251" s="27" t="s">
        <v>407</v>
      </c>
      <c r="B1251" s="31">
        <v>202602</v>
      </c>
      <c r="C1251" s="27" t="s">
        <v>59</v>
      </c>
      <c r="D1251" s="27" t="s">
        <v>211</v>
      </c>
      <c r="E1251" s="27" t="s">
        <v>36</v>
      </c>
      <c r="F1251" s="27" t="s">
        <v>257</v>
      </c>
      <c r="G1251" s="33">
        <v>304375.14</v>
      </c>
      <c r="H1251" s="33">
        <v>304375.14</v>
      </c>
      <c r="I1251" s="33">
        <v>7785</v>
      </c>
      <c r="J1251" s="33">
        <v>552</v>
      </c>
      <c r="K1251" s="33">
        <v>11300</v>
      </c>
      <c r="L1251" s="33">
        <v>1</v>
      </c>
      <c r="M1251" s="33">
        <v>1</v>
      </c>
      <c r="N1251" s="33">
        <v>256963.6</v>
      </c>
      <c r="O1251" s="33">
        <v>1685.2</v>
      </c>
      <c r="P1251" s="33">
        <v>3145</v>
      </c>
    </row>
    <row r="1252" spans="1:16">
      <c r="A1252" s="27" t="s">
        <v>407</v>
      </c>
      <c r="B1252" s="31">
        <v>202603</v>
      </c>
      <c r="C1252" s="27" t="s">
        <v>59</v>
      </c>
      <c r="D1252" s="27" t="s">
        <v>211</v>
      </c>
      <c r="E1252" s="27" t="s">
        <v>36</v>
      </c>
      <c r="F1252" s="27" t="s">
        <v>257</v>
      </c>
      <c r="G1252" s="33">
        <v>384645.42</v>
      </c>
      <c r="H1252" s="33">
        <v>384645.42</v>
      </c>
      <c r="I1252" s="33">
        <v>9985</v>
      </c>
      <c r="J1252" s="33">
        <v>763</v>
      </c>
      <c r="K1252" s="33">
        <v>11300</v>
      </c>
      <c r="L1252" s="33">
        <v>1</v>
      </c>
      <c r="M1252" s="33">
        <v>1</v>
      </c>
      <c r="N1252" s="33">
        <v>320539.79</v>
      </c>
      <c r="O1252" s="33">
        <v>2465.2</v>
      </c>
      <c r="P1252" s="33">
        <v>4048</v>
      </c>
    </row>
    <row r="1253" spans="1:16">
      <c r="A1253" s="27" t="s">
        <v>407</v>
      </c>
      <c r="B1253" s="31">
        <v>202604</v>
      </c>
      <c r="C1253" s="27" t="s">
        <v>59</v>
      </c>
      <c r="D1253" s="27" t="s">
        <v>211</v>
      </c>
      <c r="E1253" s="27" t="s">
        <v>36</v>
      </c>
      <c r="F1253" s="27" t="s">
        <v>257</v>
      </c>
      <c r="G1253" s="33">
        <v>422125.47</v>
      </c>
      <c r="H1253" s="33">
        <v>422125.47</v>
      </c>
      <c r="I1253" s="33">
        <v>11241</v>
      </c>
      <c r="J1253" s="33">
        <v>900</v>
      </c>
      <c r="K1253" s="33">
        <v>11300</v>
      </c>
      <c r="L1253" s="33">
        <v>1</v>
      </c>
      <c r="M1253" s="33">
        <v>1</v>
      </c>
      <c r="N1253" s="33">
        <v>377547.94</v>
      </c>
      <c r="O1253" s="33">
        <v>2288.4</v>
      </c>
      <c r="P1253" s="33">
        <v>4389</v>
      </c>
    </row>
    <row r="1254" spans="1:16">
      <c r="A1254" s="27" t="s">
        <v>407</v>
      </c>
      <c r="B1254" s="31">
        <v>202605</v>
      </c>
      <c r="C1254" s="27" t="s">
        <v>59</v>
      </c>
      <c r="D1254" s="27" t="s">
        <v>211</v>
      </c>
      <c r="E1254" s="27" t="s">
        <v>36</v>
      </c>
      <c r="F1254" s="27" t="s">
        <v>257</v>
      </c>
      <c r="G1254" s="33">
        <v>442323.21</v>
      </c>
      <c r="H1254" s="33">
        <v>442323.21</v>
      </c>
      <c r="I1254" s="33">
        <v>12425</v>
      </c>
      <c r="J1254" s="33">
        <v>1131</v>
      </c>
      <c r="K1254" s="33">
        <v>11300</v>
      </c>
      <c r="L1254" s="33">
        <v>1</v>
      </c>
      <c r="M1254" s="33">
        <v>1</v>
      </c>
      <c r="N1254" s="33">
        <v>413889.67</v>
      </c>
      <c r="O1254" s="33">
        <v>2740.4</v>
      </c>
      <c r="P1254" s="33">
        <v>5074</v>
      </c>
    </row>
    <row r="1255" spans="1:16">
      <c r="A1255" s="27" t="s">
        <v>407</v>
      </c>
      <c r="B1255" s="31">
        <v>202606</v>
      </c>
      <c r="C1255" s="27" t="s">
        <v>59</v>
      </c>
      <c r="D1255" s="27" t="s">
        <v>211</v>
      </c>
      <c r="E1255" s="27" t="s">
        <v>36</v>
      </c>
      <c r="F1255" s="27" t="s">
        <v>257</v>
      </c>
      <c r="G1255" s="33">
        <v>424819.44</v>
      </c>
      <c r="H1255" s="33">
        <v>424819.44</v>
      </c>
      <c r="I1255" s="33">
        <v>10121</v>
      </c>
      <c r="J1255" s="33">
        <v>713</v>
      </c>
      <c r="K1255" s="33">
        <v>11300</v>
      </c>
      <c r="L1255" s="33">
        <v>1</v>
      </c>
      <c r="M1255" s="33">
        <v>1</v>
      </c>
      <c r="N1255" s="33">
        <v>404719.98</v>
      </c>
      <c r="O1255" s="33">
        <v>2647.3</v>
      </c>
      <c r="P1255" s="33">
        <v>4289</v>
      </c>
    </row>
    <row r="1256" spans="1:16">
      <c r="A1256" s="27" t="s">
        <v>407</v>
      </c>
      <c r="B1256" s="31">
        <v>202607</v>
      </c>
      <c r="C1256" s="27" t="s">
        <v>59</v>
      </c>
      <c r="D1256" s="27" t="s">
        <v>211</v>
      </c>
      <c r="E1256" s="27" t="s">
        <v>36</v>
      </c>
      <c r="F1256" s="27" t="s">
        <v>257</v>
      </c>
      <c r="G1256" s="33">
        <v>368004.32</v>
      </c>
      <c r="H1256" s="33">
        <v>368004.32</v>
      </c>
      <c r="I1256" s="33">
        <v>10308</v>
      </c>
      <c r="J1256" s="33">
        <v>794</v>
      </c>
      <c r="K1256" s="33">
        <v>11300</v>
      </c>
      <c r="L1256" s="33">
        <v>1</v>
      </c>
      <c r="M1256" s="33">
        <v>1</v>
      </c>
      <c r="N1256" s="33">
        <v>360173.04</v>
      </c>
      <c r="O1256" s="33">
        <v>2202.8</v>
      </c>
      <c r="P1256" s="33">
        <v>4100</v>
      </c>
    </row>
    <row r="1257" spans="1:16">
      <c r="A1257" s="27" t="s">
        <v>409</v>
      </c>
      <c r="B1257" s="31">
        <v>202408</v>
      </c>
      <c r="C1257" s="27" t="s">
        <v>59</v>
      </c>
      <c r="D1257" s="27" t="s">
        <v>211</v>
      </c>
      <c r="E1257" s="27" t="s">
        <v>36</v>
      </c>
      <c r="F1257" s="27" t="s">
        <v>262</v>
      </c>
      <c r="G1257" s="33">
        <v>124736.81</v>
      </c>
      <c r="H1257" s="33">
        <v>0</v>
      </c>
      <c r="I1257" s="33">
        <v>6171</v>
      </c>
      <c r="J1257" s="33">
        <v>300</v>
      </c>
      <c r="K1257" s="33">
        <v>5700</v>
      </c>
      <c r="L1257" s="33">
        <v>1</v>
      </c>
      <c r="M1257" s="33">
        <v>0</v>
      </c>
      <c r="N1257" s="33">
        <v>151785.62</v>
      </c>
      <c r="O1257" s="33">
        <v>765</v>
      </c>
      <c r="P1257" s="33">
        <v>1991</v>
      </c>
    </row>
    <row r="1258" spans="1:16">
      <c r="A1258" s="27" t="s">
        <v>409</v>
      </c>
      <c r="B1258" s="31">
        <v>202409</v>
      </c>
      <c r="C1258" s="27" t="s">
        <v>59</v>
      </c>
      <c r="D1258" s="27" t="s">
        <v>211</v>
      </c>
      <c r="E1258" s="27" t="s">
        <v>36</v>
      </c>
      <c r="F1258" s="27" t="s">
        <v>262</v>
      </c>
      <c r="G1258" s="33">
        <v>111527.17</v>
      </c>
      <c r="H1258" s="33">
        <v>0</v>
      </c>
      <c r="I1258" s="33">
        <v>5565</v>
      </c>
      <c r="J1258" s="33">
        <v>301</v>
      </c>
      <c r="K1258" s="33">
        <v>5700</v>
      </c>
      <c r="L1258" s="33">
        <v>1</v>
      </c>
      <c r="M1258" s="33">
        <v>0</v>
      </c>
      <c r="N1258" s="33">
        <v>146078.62</v>
      </c>
      <c r="O1258" s="33">
        <v>620.7</v>
      </c>
      <c r="P1258" s="33">
        <v>1738</v>
      </c>
    </row>
    <row r="1259" spans="1:16">
      <c r="A1259" s="27" t="s">
        <v>409</v>
      </c>
      <c r="B1259" s="31">
        <v>202410</v>
      </c>
      <c r="C1259" s="27" t="s">
        <v>59</v>
      </c>
      <c r="D1259" s="27" t="s">
        <v>211</v>
      </c>
      <c r="E1259" s="27" t="s">
        <v>36</v>
      </c>
      <c r="F1259" s="27" t="s">
        <v>262</v>
      </c>
      <c r="G1259" s="33">
        <v>143695.64</v>
      </c>
      <c r="H1259" s="33">
        <v>0</v>
      </c>
      <c r="I1259" s="33">
        <v>7318</v>
      </c>
      <c r="J1259" s="33">
        <v>356</v>
      </c>
      <c r="K1259" s="33">
        <v>5700</v>
      </c>
      <c r="L1259" s="33">
        <v>1</v>
      </c>
      <c r="M1259" s="33">
        <v>0</v>
      </c>
      <c r="N1259" s="33">
        <v>160601.74</v>
      </c>
      <c r="O1259" s="33">
        <v>939.4</v>
      </c>
      <c r="P1259" s="33">
        <v>2333</v>
      </c>
    </row>
    <row r="1260" spans="1:16">
      <c r="A1260" s="27" t="s">
        <v>409</v>
      </c>
      <c r="B1260" s="31">
        <v>202411</v>
      </c>
      <c r="C1260" s="27" t="s">
        <v>59</v>
      </c>
      <c r="D1260" s="27" t="s">
        <v>211</v>
      </c>
      <c r="E1260" s="27" t="s">
        <v>36</v>
      </c>
      <c r="F1260" s="27" t="s">
        <v>262</v>
      </c>
      <c r="G1260" s="33">
        <v>161233.57</v>
      </c>
      <c r="H1260" s="33">
        <v>0</v>
      </c>
      <c r="I1260" s="33">
        <v>7969</v>
      </c>
      <c r="J1260" s="33">
        <v>406</v>
      </c>
      <c r="K1260" s="33">
        <v>5700</v>
      </c>
      <c r="L1260" s="33">
        <v>1</v>
      </c>
      <c r="M1260" s="33">
        <v>0</v>
      </c>
      <c r="N1260" s="33">
        <v>193994.28</v>
      </c>
      <c r="O1260" s="33">
        <v>1035.8</v>
      </c>
      <c r="P1260" s="33">
        <v>2605</v>
      </c>
    </row>
    <row r="1261" spans="1:16">
      <c r="A1261" s="27" t="s">
        <v>409</v>
      </c>
      <c r="B1261" s="31">
        <v>202412</v>
      </c>
      <c r="C1261" s="27" t="s">
        <v>59</v>
      </c>
      <c r="D1261" s="27" t="s">
        <v>211</v>
      </c>
      <c r="E1261" s="27" t="s">
        <v>36</v>
      </c>
      <c r="F1261" s="27" t="s">
        <v>262</v>
      </c>
      <c r="G1261" s="33">
        <v>210813.89</v>
      </c>
      <c r="H1261" s="33">
        <v>0</v>
      </c>
      <c r="I1261" s="33">
        <v>10942</v>
      </c>
      <c r="J1261" s="33">
        <v>600</v>
      </c>
      <c r="K1261" s="33">
        <v>5700</v>
      </c>
      <c r="L1261" s="33">
        <v>1</v>
      </c>
      <c r="M1261" s="33">
        <v>0</v>
      </c>
      <c r="N1261" s="33">
        <v>222899.87</v>
      </c>
      <c r="O1261" s="33">
        <v>1316.7</v>
      </c>
      <c r="P1261" s="33">
        <v>3465</v>
      </c>
    </row>
    <row r="1262" spans="1:16">
      <c r="A1262" s="27" t="s">
        <v>409</v>
      </c>
      <c r="B1262" s="31">
        <v>202501</v>
      </c>
      <c r="C1262" s="27" t="s">
        <v>59</v>
      </c>
      <c r="D1262" s="27" t="s">
        <v>211</v>
      </c>
      <c r="E1262" s="27" t="s">
        <v>36</v>
      </c>
      <c r="F1262" s="27" t="s">
        <v>262</v>
      </c>
      <c r="G1262" s="33">
        <v>101933.73</v>
      </c>
      <c r="H1262" s="33">
        <v>0</v>
      </c>
      <c r="I1262" s="33">
        <v>5137</v>
      </c>
      <c r="J1262" s="33">
        <v>283</v>
      </c>
      <c r="K1262" s="33">
        <v>5700</v>
      </c>
      <c r="L1262" s="33">
        <v>1</v>
      </c>
      <c r="M1262" s="33">
        <v>0</v>
      </c>
      <c r="N1262" s="33">
        <v>113398.73</v>
      </c>
      <c r="O1262" s="33">
        <v>674.2</v>
      </c>
      <c r="P1262" s="33">
        <v>1730</v>
      </c>
    </row>
    <row r="1263" spans="1:16">
      <c r="A1263" s="27" t="s">
        <v>409</v>
      </c>
      <c r="B1263" s="31">
        <v>202502</v>
      </c>
      <c r="C1263" s="27" t="s">
        <v>59</v>
      </c>
      <c r="D1263" s="27" t="s">
        <v>211</v>
      </c>
      <c r="E1263" s="27" t="s">
        <v>36</v>
      </c>
      <c r="F1263" s="27" t="s">
        <v>262</v>
      </c>
      <c r="G1263" s="33">
        <v>109818.4</v>
      </c>
      <c r="H1263" s="33">
        <v>0</v>
      </c>
      <c r="I1263" s="33">
        <v>5805</v>
      </c>
      <c r="J1263" s="33">
        <v>320</v>
      </c>
      <c r="K1263" s="33">
        <v>5700</v>
      </c>
      <c r="L1263" s="33">
        <v>1</v>
      </c>
      <c r="M1263" s="33">
        <v>0</v>
      </c>
      <c r="N1263" s="33">
        <v>116939.61</v>
      </c>
      <c r="O1263" s="33">
        <v>717.6</v>
      </c>
      <c r="P1263" s="33">
        <v>1843</v>
      </c>
    </row>
    <row r="1264" spans="1:16">
      <c r="A1264" s="27" t="s">
        <v>409</v>
      </c>
      <c r="B1264" s="31">
        <v>202503</v>
      </c>
      <c r="C1264" s="27" t="s">
        <v>59</v>
      </c>
      <c r="D1264" s="27" t="s">
        <v>211</v>
      </c>
      <c r="E1264" s="27" t="s">
        <v>36</v>
      </c>
      <c r="F1264" s="27" t="s">
        <v>262</v>
      </c>
      <c r="G1264" s="33">
        <v>157473.69</v>
      </c>
      <c r="H1264" s="33">
        <v>0</v>
      </c>
      <c r="I1264" s="33">
        <v>8301</v>
      </c>
      <c r="J1264" s="33">
        <v>504</v>
      </c>
      <c r="K1264" s="33">
        <v>5700</v>
      </c>
      <c r="L1264" s="33">
        <v>1</v>
      </c>
      <c r="M1264" s="33">
        <v>0</v>
      </c>
      <c r="N1264" s="33">
        <v>145872.02</v>
      </c>
      <c r="O1264" s="33">
        <v>1042.7</v>
      </c>
      <c r="P1264" s="33">
        <v>2591</v>
      </c>
    </row>
    <row r="1265" spans="1:16">
      <c r="A1265" s="27" t="s">
        <v>409</v>
      </c>
      <c r="B1265" s="31">
        <v>202504</v>
      </c>
      <c r="C1265" s="27" t="s">
        <v>59</v>
      </c>
      <c r="D1265" s="27" t="s">
        <v>211</v>
      </c>
      <c r="E1265" s="27" t="s">
        <v>36</v>
      </c>
      <c r="F1265" s="27" t="s">
        <v>262</v>
      </c>
      <c r="G1265" s="33">
        <v>194229.97</v>
      </c>
      <c r="H1265" s="33">
        <v>0</v>
      </c>
      <c r="I1265" s="33">
        <v>10357</v>
      </c>
      <c r="J1265" s="33">
        <v>517</v>
      </c>
      <c r="K1265" s="33">
        <v>5700</v>
      </c>
      <c r="L1265" s="33">
        <v>1</v>
      </c>
      <c r="M1265" s="33">
        <v>0</v>
      </c>
      <c r="N1265" s="33">
        <v>171815.42</v>
      </c>
      <c r="O1265" s="33">
        <v>1191.3</v>
      </c>
      <c r="P1265" s="33">
        <v>3346</v>
      </c>
    </row>
    <row r="1266" spans="1:16">
      <c r="A1266" s="27" t="s">
        <v>409</v>
      </c>
      <c r="B1266" s="31">
        <v>202505</v>
      </c>
      <c r="C1266" s="27" t="s">
        <v>59</v>
      </c>
      <c r="D1266" s="27" t="s">
        <v>211</v>
      </c>
      <c r="E1266" s="27" t="s">
        <v>36</v>
      </c>
      <c r="F1266" s="27" t="s">
        <v>262</v>
      </c>
      <c r="G1266" s="33">
        <v>205856.73</v>
      </c>
      <c r="H1266" s="33">
        <v>0</v>
      </c>
      <c r="I1266" s="33">
        <v>10359</v>
      </c>
      <c r="J1266" s="33">
        <v>519</v>
      </c>
      <c r="K1266" s="33">
        <v>5700</v>
      </c>
      <c r="L1266" s="33">
        <v>1</v>
      </c>
      <c r="M1266" s="33">
        <v>0</v>
      </c>
      <c r="N1266" s="33">
        <v>188353.9</v>
      </c>
      <c r="O1266" s="33">
        <v>1186.5</v>
      </c>
      <c r="P1266" s="33">
        <v>3308</v>
      </c>
    </row>
    <row r="1267" spans="1:16">
      <c r="A1267" s="27" t="s">
        <v>409</v>
      </c>
      <c r="B1267" s="31">
        <v>202506</v>
      </c>
      <c r="C1267" s="27" t="s">
        <v>59</v>
      </c>
      <c r="D1267" s="27" t="s">
        <v>211</v>
      </c>
      <c r="E1267" s="27" t="s">
        <v>36</v>
      </c>
      <c r="F1267" s="27" t="s">
        <v>262</v>
      </c>
      <c r="G1267" s="33">
        <v>203648.6</v>
      </c>
      <c r="H1267" s="33">
        <v>0</v>
      </c>
      <c r="I1267" s="33">
        <v>10072</v>
      </c>
      <c r="J1267" s="33">
        <v>523</v>
      </c>
      <c r="K1267" s="33">
        <v>5700</v>
      </c>
      <c r="L1267" s="33">
        <v>1</v>
      </c>
      <c r="M1267" s="33">
        <v>0</v>
      </c>
      <c r="N1267" s="33">
        <v>184180.94</v>
      </c>
      <c r="O1267" s="33">
        <v>1290.7</v>
      </c>
      <c r="P1267" s="33">
        <v>3298</v>
      </c>
    </row>
    <row r="1268" spans="1:16">
      <c r="A1268" s="27" t="s">
        <v>409</v>
      </c>
      <c r="B1268" s="31">
        <v>202507</v>
      </c>
      <c r="C1268" s="27" t="s">
        <v>59</v>
      </c>
      <c r="D1268" s="27" t="s">
        <v>211</v>
      </c>
      <c r="E1268" s="27" t="s">
        <v>36</v>
      </c>
      <c r="F1268" s="27" t="s">
        <v>262</v>
      </c>
      <c r="G1268" s="33">
        <v>173427.64</v>
      </c>
      <c r="H1268" s="33">
        <v>0</v>
      </c>
      <c r="I1268" s="33">
        <v>9535</v>
      </c>
      <c r="J1268" s="33">
        <v>476</v>
      </c>
      <c r="K1268" s="33">
        <v>5700</v>
      </c>
      <c r="L1268" s="33">
        <v>1</v>
      </c>
      <c r="M1268" s="33">
        <v>0</v>
      </c>
      <c r="N1268" s="33">
        <v>163908.41</v>
      </c>
      <c r="O1268" s="33">
        <v>992.7</v>
      </c>
      <c r="P1268" s="33">
        <v>3008</v>
      </c>
    </row>
    <row r="1269" spans="1:16">
      <c r="A1269" s="27" t="s">
        <v>409</v>
      </c>
      <c r="B1269" s="31">
        <v>202508</v>
      </c>
      <c r="C1269" s="27" t="s">
        <v>59</v>
      </c>
      <c r="D1269" s="27" t="s">
        <v>211</v>
      </c>
      <c r="E1269" s="27" t="s">
        <v>36</v>
      </c>
      <c r="F1269" s="27" t="s">
        <v>262</v>
      </c>
      <c r="G1269" s="33">
        <v>168944.14</v>
      </c>
      <c r="H1269" s="33">
        <v>0</v>
      </c>
      <c r="I1269" s="33">
        <v>8399</v>
      </c>
      <c r="J1269" s="33">
        <v>393</v>
      </c>
      <c r="K1269" s="33">
        <v>5700</v>
      </c>
      <c r="L1269" s="33">
        <v>1</v>
      </c>
      <c r="M1269" s="33">
        <v>0</v>
      </c>
      <c r="N1269" s="33">
        <v>158008.84</v>
      </c>
      <c r="O1269" s="33">
        <v>899.4</v>
      </c>
      <c r="P1269" s="33">
        <v>2686</v>
      </c>
    </row>
    <row r="1270" spans="1:16">
      <c r="A1270" s="27" t="s">
        <v>409</v>
      </c>
      <c r="B1270" s="31">
        <v>202509</v>
      </c>
      <c r="C1270" s="27" t="s">
        <v>59</v>
      </c>
      <c r="D1270" s="27" t="s">
        <v>211</v>
      </c>
      <c r="E1270" s="27" t="s">
        <v>36</v>
      </c>
      <c r="F1270" s="27" t="s">
        <v>262</v>
      </c>
      <c r="G1270" s="33">
        <v>150573.94</v>
      </c>
      <c r="H1270" s="33">
        <v>0</v>
      </c>
      <c r="I1270" s="33">
        <v>7625</v>
      </c>
      <c r="J1270" s="33">
        <v>388</v>
      </c>
      <c r="K1270" s="33">
        <v>5700</v>
      </c>
      <c r="L1270" s="33">
        <v>1</v>
      </c>
      <c r="M1270" s="33">
        <v>0</v>
      </c>
      <c r="N1270" s="33">
        <v>152067.84</v>
      </c>
      <c r="O1270" s="33">
        <v>869</v>
      </c>
      <c r="P1270" s="33">
        <v>2509</v>
      </c>
    </row>
    <row r="1271" spans="1:16">
      <c r="A1271" s="27" t="s">
        <v>409</v>
      </c>
      <c r="B1271" s="31">
        <v>202510</v>
      </c>
      <c r="C1271" s="27" t="s">
        <v>59</v>
      </c>
      <c r="D1271" s="27" t="s">
        <v>211</v>
      </c>
      <c r="E1271" s="27" t="s">
        <v>36</v>
      </c>
      <c r="F1271" s="27" t="s">
        <v>262</v>
      </c>
      <c r="G1271" s="33">
        <v>181645.16</v>
      </c>
      <c r="H1271" s="33">
        <v>0</v>
      </c>
      <c r="I1271" s="33">
        <v>9082</v>
      </c>
      <c r="J1271" s="33">
        <v>424</v>
      </c>
      <c r="K1271" s="33">
        <v>5700</v>
      </c>
      <c r="L1271" s="33">
        <v>1</v>
      </c>
      <c r="M1271" s="33">
        <v>0</v>
      </c>
      <c r="N1271" s="33">
        <v>167186.41</v>
      </c>
      <c r="O1271" s="33">
        <v>1011.1</v>
      </c>
      <c r="P1271" s="33">
        <v>2946</v>
      </c>
    </row>
    <row r="1272" spans="1:16">
      <c r="A1272" s="27" t="s">
        <v>409</v>
      </c>
      <c r="B1272" s="31">
        <v>202511</v>
      </c>
      <c r="C1272" s="27" t="s">
        <v>59</v>
      </c>
      <c r="D1272" s="27" t="s">
        <v>211</v>
      </c>
      <c r="E1272" s="27" t="s">
        <v>36</v>
      </c>
      <c r="F1272" s="27" t="s">
        <v>262</v>
      </c>
      <c r="G1272" s="33">
        <v>207658.85</v>
      </c>
      <c r="H1272" s="33">
        <v>0</v>
      </c>
      <c r="I1272" s="33">
        <v>11301</v>
      </c>
      <c r="J1272" s="33">
        <v>539</v>
      </c>
      <c r="K1272" s="33">
        <v>5700</v>
      </c>
      <c r="L1272" s="33">
        <v>1</v>
      </c>
      <c r="M1272" s="33">
        <v>0</v>
      </c>
      <c r="N1272" s="33">
        <v>201948.05</v>
      </c>
      <c r="O1272" s="33">
        <v>1329.6</v>
      </c>
      <c r="P1272" s="33">
        <v>3518</v>
      </c>
    </row>
    <row r="1273" spans="1:16">
      <c r="A1273" s="27" t="s">
        <v>409</v>
      </c>
      <c r="B1273" s="31">
        <v>202512</v>
      </c>
      <c r="C1273" s="27" t="s">
        <v>59</v>
      </c>
      <c r="D1273" s="27" t="s">
        <v>211</v>
      </c>
      <c r="E1273" s="27" t="s">
        <v>36</v>
      </c>
      <c r="F1273" s="27" t="s">
        <v>262</v>
      </c>
      <c r="G1273" s="33">
        <v>258456.13</v>
      </c>
      <c r="H1273" s="33">
        <v>0</v>
      </c>
      <c r="I1273" s="33">
        <v>13514</v>
      </c>
      <c r="J1273" s="33">
        <v>796</v>
      </c>
      <c r="K1273" s="33">
        <v>5700</v>
      </c>
      <c r="L1273" s="33">
        <v>1</v>
      </c>
      <c r="M1273" s="33">
        <v>0</v>
      </c>
      <c r="N1273" s="33">
        <v>232038.77</v>
      </c>
      <c r="O1273" s="33">
        <v>1696.9</v>
      </c>
      <c r="P1273" s="33">
        <v>4107</v>
      </c>
    </row>
    <row r="1274" spans="1:16">
      <c r="A1274" s="27" t="s">
        <v>409</v>
      </c>
      <c r="B1274" s="31">
        <v>202601</v>
      </c>
      <c r="C1274" s="27" t="s">
        <v>59</v>
      </c>
      <c r="D1274" s="27" t="s">
        <v>211</v>
      </c>
      <c r="E1274" s="27" t="s">
        <v>36</v>
      </c>
      <c r="F1274" s="27" t="s">
        <v>262</v>
      </c>
      <c r="G1274" s="33">
        <v>117144.03</v>
      </c>
      <c r="H1274" s="33">
        <v>0</v>
      </c>
      <c r="I1274" s="33">
        <v>6100</v>
      </c>
      <c r="J1274" s="33">
        <v>300</v>
      </c>
      <c r="K1274" s="33">
        <v>5700</v>
      </c>
      <c r="L1274" s="33">
        <v>1</v>
      </c>
      <c r="M1274" s="33">
        <v>0</v>
      </c>
      <c r="N1274" s="33">
        <v>118048.08</v>
      </c>
      <c r="O1274" s="33">
        <v>668.4</v>
      </c>
      <c r="P1274" s="33">
        <v>1980</v>
      </c>
    </row>
    <row r="1275" spans="1:16">
      <c r="A1275" s="27" t="s">
        <v>409</v>
      </c>
      <c r="B1275" s="31">
        <v>202602</v>
      </c>
      <c r="C1275" s="27" t="s">
        <v>59</v>
      </c>
      <c r="D1275" s="27" t="s">
        <v>211</v>
      </c>
      <c r="E1275" s="27" t="s">
        <v>36</v>
      </c>
      <c r="F1275" s="27" t="s">
        <v>262</v>
      </c>
      <c r="G1275" s="33">
        <v>127681.28</v>
      </c>
      <c r="H1275" s="33">
        <v>0</v>
      </c>
      <c r="I1275" s="33">
        <v>6633</v>
      </c>
      <c r="J1275" s="33">
        <v>353</v>
      </c>
      <c r="K1275" s="33">
        <v>5700</v>
      </c>
      <c r="L1275" s="33">
        <v>1</v>
      </c>
      <c r="M1275" s="33">
        <v>0</v>
      </c>
      <c r="N1275" s="33">
        <v>121734.14</v>
      </c>
      <c r="O1275" s="33">
        <v>828.4</v>
      </c>
      <c r="P1275" s="33">
        <v>2162</v>
      </c>
    </row>
    <row r="1276" spans="1:16">
      <c r="A1276" s="27" t="s">
        <v>409</v>
      </c>
      <c r="B1276" s="31">
        <v>202603</v>
      </c>
      <c r="C1276" s="27" t="s">
        <v>59</v>
      </c>
      <c r="D1276" s="27" t="s">
        <v>211</v>
      </c>
      <c r="E1276" s="27" t="s">
        <v>36</v>
      </c>
      <c r="F1276" s="27" t="s">
        <v>262</v>
      </c>
      <c r="G1276" s="33">
        <v>175871.76</v>
      </c>
      <c r="H1276" s="33">
        <v>0</v>
      </c>
      <c r="I1276" s="33">
        <v>8931</v>
      </c>
      <c r="J1276" s="33">
        <v>443</v>
      </c>
      <c r="K1276" s="33">
        <v>5700</v>
      </c>
      <c r="L1276" s="33">
        <v>1</v>
      </c>
      <c r="M1276" s="33">
        <v>0</v>
      </c>
      <c r="N1276" s="33">
        <v>151852.77</v>
      </c>
      <c r="O1276" s="33">
        <v>987.2</v>
      </c>
      <c r="P1276" s="33">
        <v>2813</v>
      </c>
    </row>
    <row r="1277" spans="1:16">
      <c r="A1277" s="27" t="s">
        <v>409</v>
      </c>
      <c r="B1277" s="31">
        <v>202604</v>
      </c>
      <c r="C1277" s="27" t="s">
        <v>59</v>
      </c>
      <c r="D1277" s="27" t="s">
        <v>211</v>
      </c>
      <c r="E1277" s="27" t="s">
        <v>36</v>
      </c>
      <c r="F1277" s="27" t="s">
        <v>262</v>
      </c>
      <c r="G1277" s="33">
        <v>200109.24</v>
      </c>
      <c r="H1277" s="33">
        <v>0</v>
      </c>
      <c r="I1277" s="33">
        <v>10504</v>
      </c>
      <c r="J1277" s="33">
        <v>566</v>
      </c>
      <c r="K1277" s="33">
        <v>5700</v>
      </c>
      <c r="L1277" s="33">
        <v>1</v>
      </c>
      <c r="M1277" s="33">
        <v>0</v>
      </c>
      <c r="N1277" s="33">
        <v>178859.85</v>
      </c>
      <c r="O1277" s="33">
        <v>1078.7</v>
      </c>
      <c r="P1277" s="33">
        <v>3461</v>
      </c>
    </row>
    <row r="1278" spans="1:16">
      <c r="A1278" s="27" t="s">
        <v>409</v>
      </c>
      <c r="B1278" s="31">
        <v>202605</v>
      </c>
      <c r="C1278" s="27" t="s">
        <v>59</v>
      </c>
      <c r="D1278" s="27" t="s">
        <v>211</v>
      </c>
      <c r="E1278" s="27" t="s">
        <v>36</v>
      </c>
      <c r="F1278" s="27" t="s">
        <v>262</v>
      </c>
      <c r="G1278" s="33">
        <v>188981.75</v>
      </c>
      <c r="H1278" s="33">
        <v>0</v>
      </c>
      <c r="I1278" s="33">
        <v>10019</v>
      </c>
      <c r="J1278" s="33">
        <v>573</v>
      </c>
      <c r="K1278" s="33">
        <v>5700</v>
      </c>
      <c r="L1278" s="33">
        <v>1</v>
      </c>
      <c r="M1278" s="33">
        <v>0</v>
      </c>
      <c r="N1278" s="33">
        <v>196076.41</v>
      </c>
      <c r="O1278" s="33">
        <v>1122.6</v>
      </c>
      <c r="P1278" s="33">
        <v>3113</v>
      </c>
    </row>
    <row r="1279" spans="1:16">
      <c r="A1279" s="27" t="s">
        <v>409</v>
      </c>
      <c r="B1279" s="31">
        <v>202606</v>
      </c>
      <c r="C1279" s="27" t="s">
        <v>59</v>
      </c>
      <c r="D1279" s="27" t="s">
        <v>211</v>
      </c>
      <c r="E1279" s="27" t="s">
        <v>36</v>
      </c>
      <c r="F1279" s="27" t="s">
        <v>262</v>
      </c>
      <c r="G1279" s="33">
        <v>196953.05</v>
      </c>
      <c r="H1279" s="33">
        <v>196953.05</v>
      </c>
      <c r="I1279" s="33">
        <v>9425</v>
      </c>
      <c r="J1279" s="33">
        <v>538</v>
      </c>
      <c r="K1279" s="33">
        <v>5700</v>
      </c>
      <c r="L1279" s="33">
        <v>1</v>
      </c>
      <c r="M1279" s="33">
        <v>1</v>
      </c>
      <c r="N1279" s="33">
        <v>191732.36</v>
      </c>
      <c r="O1279" s="33">
        <v>1199.4</v>
      </c>
      <c r="P1279" s="33">
        <v>3102</v>
      </c>
    </row>
    <row r="1280" spans="1:16">
      <c r="A1280" s="27" t="s">
        <v>409</v>
      </c>
      <c r="B1280" s="31">
        <v>202607</v>
      </c>
      <c r="C1280" s="27" t="s">
        <v>59</v>
      </c>
      <c r="D1280" s="27" t="s">
        <v>211</v>
      </c>
      <c r="E1280" s="27" t="s">
        <v>36</v>
      </c>
      <c r="F1280" s="27" t="s">
        <v>262</v>
      </c>
      <c r="G1280" s="33">
        <v>169052.07</v>
      </c>
      <c r="H1280" s="33">
        <v>169052.07</v>
      </c>
      <c r="I1280" s="33">
        <v>8491</v>
      </c>
      <c r="J1280" s="33">
        <v>407</v>
      </c>
      <c r="K1280" s="33">
        <v>5700</v>
      </c>
      <c r="L1280" s="33">
        <v>1</v>
      </c>
      <c r="M1280" s="33">
        <v>1</v>
      </c>
      <c r="N1280" s="33">
        <v>170628.66</v>
      </c>
      <c r="O1280" s="33">
        <v>1035</v>
      </c>
      <c r="P1280" s="33">
        <v>2743</v>
      </c>
    </row>
    <row r="1281" spans="1:16">
      <c r="A1281" s="27" t="s">
        <v>411</v>
      </c>
      <c r="B1281" s="31">
        <v>202408</v>
      </c>
      <c r="C1281" s="27" t="s">
        <v>59</v>
      </c>
      <c r="D1281" s="27" t="s">
        <v>211</v>
      </c>
      <c r="E1281" s="27" t="s">
        <v>36</v>
      </c>
      <c r="F1281" s="27" t="s">
        <v>257</v>
      </c>
      <c r="G1281" s="33">
        <v>360018.02</v>
      </c>
      <c r="H1281" s="33">
        <v>360018.02</v>
      </c>
      <c r="I1281" s="33">
        <v>10026</v>
      </c>
      <c r="J1281" s="33">
        <v>757</v>
      </c>
      <c r="K1281" s="33">
        <v>11100</v>
      </c>
      <c r="L1281" s="33">
        <v>1</v>
      </c>
      <c r="M1281" s="33">
        <v>1</v>
      </c>
      <c r="N1281" s="33">
        <v>345789.46</v>
      </c>
      <c r="O1281" s="33">
        <v>1965.6</v>
      </c>
      <c r="P1281" s="33">
        <v>3872</v>
      </c>
    </row>
    <row r="1282" spans="1:16">
      <c r="A1282" s="27" t="s">
        <v>411</v>
      </c>
      <c r="B1282" s="31">
        <v>202409</v>
      </c>
      <c r="C1282" s="27" t="s">
        <v>59</v>
      </c>
      <c r="D1282" s="27" t="s">
        <v>211</v>
      </c>
      <c r="E1282" s="27" t="s">
        <v>36</v>
      </c>
      <c r="F1282" s="27" t="s">
        <v>257</v>
      </c>
      <c r="G1282" s="33">
        <v>354886.22</v>
      </c>
      <c r="H1282" s="33">
        <v>354886.22</v>
      </c>
      <c r="I1282" s="33">
        <v>8400</v>
      </c>
      <c r="J1282" s="33">
        <v>716</v>
      </c>
      <c r="K1282" s="33">
        <v>11100</v>
      </c>
      <c r="L1282" s="33">
        <v>1</v>
      </c>
      <c r="M1282" s="33">
        <v>1</v>
      </c>
      <c r="N1282" s="33">
        <v>332788.07</v>
      </c>
      <c r="O1282" s="33">
        <v>1999.7</v>
      </c>
      <c r="P1282" s="33">
        <v>3622</v>
      </c>
    </row>
    <row r="1283" spans="1:16">
      <c r="A1283" s="27" t="s">
        <v>411</v>
      </c>
      <c r="B1283" s="31">
        <v>202410</v>
      </c>
      <c r="C1283" s="27" t="s">
        <v>59</v>
      </c>
      <c r="D1283" s="27" t="s">
        <v>211</v>
      </c>
      <c r="E1283" s="27" t="s">
        <v>36</v>
      </c>
      <c r="F1283" s="27" t="s">
        <v>257</v>
      </c>
      <c r="G1283" s="33">
        <v>410644.38</v>
      </c>
      <c r="H1283" s="33">
        <v>410644.38</v>
      </c>
      <c r="I1283" s="33">
        <v>10877</v>
      </c>
      <c r="J1283" s="33">
        <v>875</v>
      </c>
      <c r="K1283" s="33">
        <v>11100</v>
      </c>
      <c r="L1283" s="33">
        <v>1</v>
      </c>
      <c r="M1283" s="33">
        <v>1</v>
      </c>
      <c r="N1283" s="33">
        <v>365873.83</v>
      </c>
      <c r="O1283" s="33">
        <v>2474.5</v>
      </c>
      <c r="P1283" s="33">
        <v>4277</v>
      </c>
    </row>
    <row r="1284" spans="1:16">
      <c r="A1284" s="27" t="s">
        <v>411</v>
      </c>
      <c r="B1284" s="31">
        <v>202411</v>
      </c>
      <c r="C1284" s="27" t="s">
        <v>59</v>
      </c>
      <c r="D1284" s="27" t="s">
        <v>211</v>
      </c>
      <c r="E1284" s="27" t="s">
        <v>36</v>
      </c>
      <c r="F1284" s="27" t="s">
        <v>257</v>
      </c>
      <c r="G1284" s="33">
        <v>485874.36</v>
      </c>
      <c r="H1284" s="33">
        <v>485874.36</v>
      </c>
      <c r="I1284" s="33">
        <v>13052</v>
      </c>
      <c r="J1284" s="33">
        <v>992</v>
      </c>
      <c r="K1284" s="33">
        <v>11100</v>
      </c>
      <c r="L1284" s="33">
        <v>1</v>
      </c>
      <c r="M1284" s="33">
        <v>1</v>
      </c>
      <c r="N1284" s="33">
        <v>441946.85</v>
      </c>
      <c r="O1284" s="33">
        <v>2573.5</v>
      </c>
      <c r="P1284" s="33">
        <v>5350</v>
      </c>
    </row>
    <row r="1285" spans="1:16">
      <c r="A1285" s="27" t="s">
        <v>411</v>
      </c>
      <c r="B1285" s="31">
        <v>202412</v>
      </c>
      <c r="C1285" s="27" t="s">
        <v>59</v>
      </c>
      <c r="D1285" s="27" t="s">
        <v>211</v>
      </c>
      <c r="E1285" s="27" t="s">
        <v>36</v>
      </c>
      <c r="F1285" s="27" t="s">
        <v>257</v>
      </c>
      <c r="G1285" s="33">
        <v>572068.1</v>
      </c>
      <c r="H1285" s="33">
        <v>572068.1</v>
      </c>
      <c r="I1285" s="33">
        <v>12862</v>
      </c>
      <c r="J1285" s="33">
        <v>1017</v>
      </c>
      <c r="K1285" s="33">
        <v>11100</v>
      </c>
      <c r="L1285" s="33">
        <v>1</v>
      </c>
      <c r="M1285" s="33">
        <v>1</v>
      </c>
      <c r="N1285" s="33">
        <v>507797.93</v>
      </c>
      <c r="O1285" s="33">
        <v>3140.9</v>
      </c>
      <c r="P1285" s="33">
        <v>5500</v>
      </c>
    </row>
    <row r="1286" spans="1:16">
      <c r="A1286" s="27" t="s">
        <v>411</v>
      </c>
      <c r="B1286" s="31">
        <v>202501</v>
      </c>
      <c r="C1286" s="27" t="s">
        <v>59</v>
      </c>
      <c r="D1286" s="27" t="s">
        <v>211</v>
      </c>
      <c r="E1286" s="27" t="s">
        <v>36</v>
      </c>
      <c r="F1286" s="27" t="s">
        <v>257</v>
      </c>
      <c r="G1286" s="33">
        <v>274160.48</v>
      </c>
      <c r="H1286" s="33">
        <v>274160.48</v>
      </c>
      <c r="I1286" s="33">
        <v>7487</v>
      </c>
      <c r="J1286" s="33">
        <v>640</v>
      </c>
      <c r="K1286" s="33">
        <v>11100</v>
      </c>
      <c r="L1286" s="33">
        <v>1</v>
      </c>
      <c r="M1286" s="33">
        <v>1</v>
      </c>
      <c r="N1286" s="33">
        <v>258338.6</v>
      </c>
      <c r="O1286" s="33">
        <v>1603.1</v>
      </c>
      <c r="P1286" s="33">
        <v>2879</v>
      </c>
    </row>
    <row r="1287" spans="1:16">
      <c r="A1287" s="27" t="s">
        <v>411</v>
      </c>
      <c r="B1287" s="31">
        <v>202502</v>
      </c>
      <c r="C1287" s="27" t="s">
        <v>59</v>
      </c>
      <c r="D1287" s="27" t="s">
        <v>211</v>
      </c>
      <c r="E1287" s="27" t="s">
        <v>36</v>
      </c>
      <c r="F1287" s="27" t="s">
        <v>257</v>
      </c>
      <c r="G1287" s="33">
        <v>296088.21</v>
      </c>
      <c r="H1287" s="33">
        <v>296088.21</v>
      </c>
      <c r="I1287" s="33">
        <v>7498</v>
      </c>
      <c r="J1287" s="33">
        <v>532</v>
      </c>
      <c r="K1287" s="33">
        <v>11100</v>
      </c>
      <c r="L1287" s="33">
        <v>1</v>
      </c>
      <c r="M1287" s="33">
        <v>1</v>
      </c>
      <c r="N1287" s="33">
        <v>266405.24</v>
      </c>
      <c r="O1287" s="33">
        <v>1657.2</v>
      </c>
      <c r="P1287" s="33">
        <v>3133</v>
      </c>
    </row>
    <row r="1288" spans="1:16">
      <c r="A1288" s="27" t="s">
        <v>411</v>
      </c>
      <c r="B1288" s="31">
        <v>202503</v>
      </c>
      <c r="C1288" s="27" t="s">
        <v>59</v>
      </c>
      <c r="D1288" s="27" t="s">
        <v>211</v>
      </c>
      <c r="E1288" s="27" t="s">
        <v>36</v>
      </c>
      <c r="F1288" s="27" t="s">
        <v>257</v>
      </c>
      <c r="G1288" s="33">
        <v>357619.93</v>
      </c>
      <c r="H1288" s="33">
        <v>357619.93</v>
      </c>
      <c r="I1288" s="33">
        <v>8666</v>
      </c>
      <c r="J1288" s="33">
        <v>651</v>
      </c>
      <c r="K1288" s="33">
        <v>11100</v>
      </c>
      <c r="L1288" s="33">
        <v>1</v>
      </c>
      <c r="M1288" s="33">
        <v>1</v>
      </c>
      <c r="N1288" s="33">
        <v>332317.41</v>
      </c>
      <c r="O1288" s="33">
        <v>2149.9</v>
      </c>
      <c r="P1288" s="33">
        <v>3548</v>
      </c>
    </row>
    <row r="1289" spans="1:16">
      <c r="A1289" s="27" t="s">
        <v>411</v>
      </c>
      <c r="B1289" s="31">
        <v>202504</v>
      </c>
      <c r="C1289" s="27" t="s">
        <v>59</v>
      </c>
      <c r="D1289" s="27" t="s">
        <v>211</v>
      </c>
      <c r="E1289" s="27" t="s">
        <v>36</v>
      </c>
      <c r="F1289" s="27" t="s">
        <v>257</v>
      </c>
      <c r="G1289" s="33">
        <v>440457.47</v>
      </c>
      <c r="H1289" s="33">
        <v>440457.47</v>
      </c>
      <c r="I1289" s="33">
        <v>11740</v>
      </c>
      <c r="J1289" s="33">
        <v>993</v>
      </c>
      <c r="K1289" s="33">
        <v>11100</v>
      </c>
      <c r="L1289" s="33">
        <v>1</v>
      </c>
      <c r="M1289" s="33">
        <v>1</v>
      </c>
      <c r="N1289" s="33">
        <v>391420.21</v>
      </c>
      <c r="O1289" s="33">
        <v>2326.1</v>
      </c>
      <c r="P1289" s="33">
        <v>4703</v>
      </c>
    </row>
    <row r="1290" spans="1:16">
      <c r="A1290" s="27" t="s">
        <v>411</v>
      </c>
      <c r="B1290" s="31">
        <v>202505</v>
      </c>
      <c r="C1290" s="27" t="s">
        <v>59</v>
      </c>
      <c r="D1290" s="27" t="s">
        <v>211</v>
      </c>
      <c r="E1290" s="27" t="s">
        <v>36</v>
      </c>
      <c r="F1290" s="27" t="s">
        <v>257</v>
      </c>
      <c r="G1290" s="33">
        <v>431535.17</v>
      </c>
      <c r="H1290" s="33">
        <v>431535.17</v>
      </c>
      <c r="I1290" s="33">
        <v>10407</v>
      </c>
      <c r="J1290" s="33">
        <v>788</v>
      </c>
      <c r="K1290" s="33">
        <v>11100</v>
      </c>
      <c r="L1290" s="33">
        <v>1</v>
      </c>
      <c r="M1290" s="33">
        <v>1</v>
      </c>
      <c r="N1290" s="33">
        <v>429097.25</v>
      </c>
      <c r="O1290" s="33">
        <v>2581.1</v>
      </c>
      <c r="P1290" s="33">
        <v>4427</v>
      </c>
    </row>
    <row r="1291" spans="1:16">
      <c r="A1291" s="27" t="s">
        <v>411</v>
      </c>
      <c r="B1291" s="31">
        <v>202506</v>
      </c>
      <c r="C1291" s="27" t="s">
        <v>59</v>
      </c>
      <c r="D1291" s="27" t="s">
        <v>211</v>
      </c>
      <c r="E1291" s="27" t="s">
        <v>36</v>
      </c>
      <c r="F1291" s="27" t="s">
        <v>257</v>
      </c>
      <c r="G1291" s="33">
        <v>475971.17</v>
      </c>
      <c r="H1291" s="33">
        <v>475971.17</v>
      </c>
      <c r="I1291" s="33">
        <v>12509</v>
      </c>
      <c r="J1291" s="33">
        <v>948</v>
      </c>
      <c r="K1291" s="33">
        <v>11100</v>
      </c>
      <c r="L1291" s="33">
        <v>1</v>
      </c>
      <c r="M1291" s="33">
        <v>1</v>
      </c>
      <c r="N1291" s="33">
        <v>419590.64</v>
      </c>
      <c r="O1291" s="33">
        <v>2522.6</v>
      </c>
      <c r="P1291" s="33">
        <v>5047</v>
      </c>
    </row>
    <row r="1292" spans="1:16">
      <c r="A1292" s="27" t="s">
        <v>411</v>
      </c>
      <c r="B1292" s="31">
        <v>202507</v>
      </c>
      <c r="C1292" s="27" t="s">
        <v>59</v>
      </c>
      <c r="D1292" s="27" t="s">
        <v>211</v>
      </c>
      <c r="E1292" s="27" t="s">
        <v>36</v>
      </c>
      <c r="F1292" s="27" t="s">
        <v>257</v>
      </c>
      <c r="G1292" s="33">
        <v>455809.15</v>
      </c>
      <c r="H1292" s="33">
        <v>455809.15</v>
      </c>
      <c r="I1292" s="33">
        <v>12185</v>
      </c>
      <c r="J1292" s="33">
        <v>1019</v>
      </c>
      <c r="K1292" s="33">
        <v>11100</v>
      </c>
      <c r="L1292" s="33">
        <v>1</v>
      </c>
      <c r="M1292" s="33">
        <v>1</v>
      </c>
      <c r="N1292" s="33">
        <v>373406.91</v>
      </c>
      <c r="O1292" s="33">
        <v>2509.7</v>
      </c>
      <c r="P1292" s="33">
        <v>5067</v>
      </c>
    </row>
    <row r="1293" spans="1:16">
      <c r="A1293" s="27" t="s">
        <v>411</v>
      </c>
      <c r="B1293" s="31">
        <v>202508</v>
      </c>
      <c r="C1293" s="27" t="s">
        <v>59</v>
      </c>
      <c r="D1293" s="27" t="s">
        <v>211</v>
      </c>
      <c r="E1293" s="27" t="s">
        <v>36</v>
      </c>
      <c r="F1293" s="27" t="s">
        <v>257</v>
      </c>
      <c r="G1293" s="33">
        <v>378334.43</v>
      </c>
      <c r="H1293" s="33">
        <v>378334.43</v>
      </c>
      <c r="I1293" s="33">
        <v>9466</v>
      </c>
      <c r="J1293" s="33">
        <v>676</v>
      </c>
      <c r="K1293" s="33">
        <v>11100</v>
      </c>
      <c r="L1293" s="33">
        <v>1</v>
      </c>
      <c r="M1293" s="33">
        <v>1</v>
      </c>
      <c r="N1293" s="33">
        <v>359966.83</v>
      </c>
      <c r="O1293" s="33">
        <v>2184.5</v>
      </c>
      <c r="P1293" s="33">
        <v>3879</v>
      </c>
    </row>
    <row r="1294" spans="1:16">
      <c r="A1294" s="27" t="s">
        <v>411</v>
      </c>
      <c r="B1294" s="31">
        <v>202509</v>
      </c>
      <c r="C1294" s="27" t="s">
        <v>59</v>
      </c>
      <c r="D1294" s="27" t="s">
        <v>211</v>
      </c>
      <c r="E1294" s="27" t="s">
        <v>36</v>
      </c>
      <c r="F1294" s="27" t="s">
        <v>257</v>
      </c>
      <c r="G1294" s="33">
        <v>369765.68</v>
      </c>
      <c r="H1294" s="33">
        <v>369765.68</v>
      </c>
      <c r="I1294" s="33">
        <v>9862</v>
      </c>
      <c r="J1294" s="33">
        <v>696</v>
      </c>
      <c r="K1294" s="33">
        <v>11100</v>
      </c>
      <c r="L1294" s="33">
        <v>1</v>
      </c>
      <c r="M1294" s="33">
        <v>1</v>
      </c>
      <c r="N1294" s="33">
        <v>346432.38</v>
      </c>
      <c r="O1294" s="33">
        <v>2014</v>
      </c>
      <c r="P1294" s="33">
        <v>4061</v>
      </c>
    </row>
    <row r="1295" spans="1:16">
      <c r="A1295" s="27" t="s">
        <v>411</v>
      </c>
      <c r="B1295" s="31">
        <v>202510</v>
      </c>
      <c r="C1295" s="27" t="s">
        <v>59</v>
      </c>
      <c r="D1295" s="27" t="s">
        <v>211</v>
      </c>
      <c r="E1295" s="27" t="s">
        <v>36</v>
      </c>
      <c r="F1295" s="27" t="s">
        <v>257</v>
      </c>
      <c r="G1295" s="33">
        <v>412348.81</v>
      </c>
      <c r="H1295" s="33">
        <v>412348.81</v>
      </c>
      <c r="I1295" s="33">
        <v>9827</v>
      </c>
      <c r="J1295" s="33">
        <v>690</v>
      </c>
      <c r="K1295" s="33">
        <v>11100</v>
      </c>
      <c r="L1295" s="33">
        <v>1</v>
      </c>
      <c r="M1295" s="33">
        <v>1</v>
      </c>
      <c r="N1295" s="33">
        <v>380874.66</v>
      </c>
      <c r="O1295" s="33">
        <v>2159.7</v>
      </c>
      <c r="P1295" s="33">
        <v>3869</v>
      </c>
    </row>
    <row r="1296" spans="1:16">
      <c r="A1296" s="27" t="s">
        <v>411</v>
      </c>
      <c r="B1296" s="31">
        <v>202511</v>
      </c>
      <c r="C1296" s="27" t="s">
        <v>59</v>
      </c>
      <c r="D1296" s="27" t="s">
        <v>211</v>
      </c>
      <c r="E1296" s="27" t="s">
        <v>36</v>
      </c>
      <c r="F1296" s="27" t="s">
        <v>257</v>
      </c>
      <c r="G1296" s="33">
        <v>477249.22</v>
      </c>
      <c r="H1296" s="33">
        <v>477249.22</v>
      </c>
      <c r="I1296" s="33">
        <v>11497</v>
      </c>
      <c r="J1296" s="33">
        <v>952</v>
      </c>
      <c r="K1296" s="33">
        <v>11100</v>
      </c>
      <c r="L1296" s="33">
        <v>1</v>
      </c>
      <c r="M1296" s="33">
        <v>1</v>
      </c>
      <c r="N1296" s="33">
        <v>460066.67</v>
      </c>
      <c r="O1296" s="33">
        <v>2938</v>
      </c>
      <c r="P1296" s="33">
        <v>4707</v>
      </c>
    </row>
    <row r="1297" spans="1:16">
      <c r="A1297" s="27" t="s">
        <v>411</v>
      </c>
      <c r="B1297" s="31">
        <v>202512</v>
      </c>
      <c r="C1297" s="27" t="s">
        <v>59</v>
      </c>
      <c r="D1297" s="27" t="s">
        <v>211</v>
      </c>
      <c r="E1297" s="27" t="s">
        <v>36</v>
      </c>
      <c r="F1297" s="27" t="s">
        <v>257</v>
      </c>
      <c r="G1297" s="33">
        <v>560702.25</v>
      </c>
      <c r="H1297" s="33">
        <v>560702.25</v>
      </c>
      <c r="I1297" s="33">
        <v>14302</v>
      </c>
      <c r="J1297" s="33">
        <v>1046</v>
      </c>
      <c r="K1297" s="33">
        <v>11100</v>
      </c>
      <c r="L1297" s="33">
        <v>1</v>
      </c>
      <c r="M1297" s="33">
        <v>1</v>
      </c>
      <c r="N1297" s="33">
        <v>528617.65</v>
      </c>
      <c r="O1297" s="33">
        <v>3223.7</v>
      </c>
      <c r="P1297" s="33">
        <v>5846</v>
      </c>
    </row>
    <row r="1298" spans="1:16">
      <c r="A1298" s="27" t="s">
        <v>411</v>
      </c>
      <c r="B1298" s="31">
        <v>202601</v>
      </c>
      <c r="C1298" s="27" t="s">
        <v>59</v>
      </c>
      <c r="D1298" s="27" t="s">
        <v>211</v>
      </c>
      <c r="E1298" s="27" t="s">
        <v>36</v>
      </c>
      <c r="F1298" s="27" t="s">
        <v>257</v>
      </c>
      <c r="G1298" s="33">
        <v>278660.8</v>
      </c>
      <c r="H1298" s="33">
        <v>278660.8</v>
      </c>
      <c r="I1298" s="33">
        <v>7396</v>
      </c>
      <c r="J1298" s="33">
        <v>553</v>
      </c>
      <c r="K1298" s="33">
        <v>11100</v>
      </c>
      <c r="L1298" s="33">
        <v>1</v>
      </c>
      <c r="M1298" s="33">
        <v>1</v>
      </c>
      <c r="N1298" s="33">
        <v>268930.49</v>
      </c>
      <c r="O1298" s="33">
        <v>1446.8</v>
      </c>
      <c r="P1298" s="33">
        <v>2881</v>
      </c>
    </row>
    <row r="1299" spans="1:16">
      <c r="A1299" s="27" t="s">
        <v>411</v>
      </c>
      <c r="B1299" s="31">
        <v>202602</v>
      </c>
      <c r="C1299" s="27" t="s">
        <v>59</v>
      </c>
      <c r="D1299" s="27" t="s">
        <v>211</v>
      </c>
      <c r="E1299" s="27" t="s">
        <v>36</v>
      </c>
      <c r="F1299" s="27" t="s">
        <v>257</v>
      </c>
      <c r="G1299" s="33">
        <v>287651.02</v>
      </c>
      <c r="H1299" s="33">
        <v>287651.02</v>
      </c>
      <c r="I1299" s="33">
        <v>7019</v>
      </c>
      <c r="J1299" s="33">
        <v>548</v>
      </c>
      <c r="K1299" s="33">
        <v>11100</v>
      </c>
      <c r="L1299" s="33">
        <v>1</v>
      </c>
      <c r="M1299" s="33">
        <v>1</v>
      </c>
      <c r="N1299" s="33">
        <v>277327.85</v>
      </c>
      <c r="O1299" s="33">
        <v>1568.8</v>
      </c>
      <c r="P1299" s="33">
        <v>3044</v>
      </c>
    </row>
    <row r="1300" spans="1:16">
      <c r="A1300" s="27" t="s">
        <v>411</v>
      </c>
      <c r="B1300" s="31">
        <v>202603</v>
      </c>
      <c r="C1300" s="27" t="s">
        <v>59</v>
      </c>
      <c r="D1300" s="27" t="s">
        <v>211</v>
      </c>
      <c r="E1300" s="27" t="s">
        <v>36</v>
      </c>
      <c r="F1300" s="27" t="s">
        <v>257</v>
      </c>
      <c r="G1300" s="33">
        <v>393414.82</v>
      </c>
      <c r="H1300" s="33">
        <v>393414.82</v>
      </c>
      <c r="I1300" s="33">
        <v>10230</v>
      </c>
      <c r="J1300" s="33">
        <v>831</v>
      </c>
      <c r="K1300" s="33">
        <v>11100</v>
      </c>
      <c r="L1300" s="33">
        <v>1</v>
      </c>
      <c r="M1300" s="33">
        <v>1</v>
      </c>
      <c r="N1300" s="33">
        <v>345942.42</v>
      </c>
      <c r="O1300" s="33">
        <v>2088.5</v>
      </c>
      <c r="P1300" s="33">
        <v>4285</v>
      </c>
    </row>
    <row r="1301" spans="1:16">
      <c r="A1301" s="27" t="s">
        <v>411</v>
      </c>
      <c r="B1301" s="31">
        <v>202604</v>
      </c>
      <c r="C1301" s="27" t="s">
        <v>59</v>
      </c>
      <c r="D1301" s="27" t="s">
        <v>211</v>
      </c>
      <c r="E1301" s="27" t="s">
        <v>36</v>
      </c>
      <c r="F1301" s="27" t="s">
        <v>257</v>
      </c>
      <c r="G1301" s="33">
        <v>445872.13</v>
      </c>
      <c r="H1301" s="33">
        <v>445872.13</v>
      </c>
      <c r="I1301" s="33">
        <v>11683</v>
      </c>
      <c r="J1301" s="33">
        <v>820</v>
      </c>
      <c r="K1301" s="33">
        <v>11100</v>
      </c>
      <c r="L1301" s="33">
        <v>1</v>
      </c>
      <c r="M1301" s="33">
        <v>1</v>
      </c>
      <c r="N1301" s="33">
        <v>407468.44</v>
      </c>
      <c r="O1301" s="33">
        <v>2806.4</v>
      </c>
      <c r="P1301" s="33">
        <v>4746</v>
      </c>
    </row>
    <row r="1302" spans="1:16">
      <c r="A1302" s="27" t="s">
        <v>411</v>
      </c>
      <c r="B1302" s="31">
        <v>202605</v>
      </c>
      <c r="C1302" s="27" t="s">
        <v>59</v>
      </c>
      <c r="D1302" s="27" t="s">
        <v>211</v>
      </c>
      <c r="E1302" s="27" t="s">
        <v>36</v>
      </c>
      <c r="F1302" s="27" t="s">
        <v>257</v>
      </c>
      <c r="G1302" s="33">
        <v>467467.47</v>
      </c>
      <c r="H1302" s="33">
        <v>467467.47</v>
      </c>
      <c r="I1302" s="33">
        <v>11596</v>
      </c>
      <c r="J1302" s="33">
        <v>946</v>
      </c>
      <c r="K1302" s="33">
        <v>11100</v>
      </c>
      <c r="L1302" s="33">
        <v>1</v>
      </c>
      <c r="M1302" s="33">
        <v>1</v>
      </c>
      <c r="N1302" s="33">
        <v>446690.23</v>
      </c>
      <c r="O1302" s="33">
        <v>2468.6</v>
      </c>
      <c r="P1302" s="33">
        <v>4813</v>
      </c>
    </row>
    <row r="1303" spans="1:16">
      <c r="A1303" s="27" t="s">
        <v>411</v>
      </c>
      <c r="B1303" s="31">
        <v>202606</v>
      </c>
      <c r="C1303" s="27" t="s">
        <v>59</v>
      </c>
      <c r="D1303" s="27" t="s">
        <v>211</v>
      </c>
      <c r="E1303" s="27" t="s">
        <v>36</v>
      </c>
      <c r="F1303" s="27" t="s">
        <v>257</v>
      </c>
      <c r="G1303" s="33">
        <v>461516.48</v>
      </c>
      <c r="H1303" s="33">
        <v>461516.48</v>
      </c>
      <c r="I1303" s="33">
        <v>12977</v>
      </c>
      <c r="J1303" s="33">
        <v>968</v>
      </c>
      <c r="K1303" s="33">
        <v>11100</v>
      </c>
      <c r="L1303" s="33">
        <v>1</v>
      </c>
      <c r="M1303" s="33">
        <v>1</v>
      </c>
      <c r="N1303" s="33">
        <v>436793.85</v>
      </c>
      <c r="O1303" s="33">
        <v>2719.2</v>
      </c>
      <c r="P1303" s="33">
        <v>5116</v>
      </c>
    </row>
    <row r="1304" spans="1:16">
      <c r="A1304" s="27" t="s">
        <v>411</v>
      </c>
      <c r="B1304" s="31">
        <v>202607</v>
      </c>
      <c r="C1304" s="27" t="s">
        <v>59</v>
      </c>
      <c r="D1304" s="27" t="s">
        <v>211</v>
      </c>
      <c r="E1304" s="27" t="s">
        <v>36</v>
      </c>
      <c r="F1304" s="27" t="s">
        <v>257</v>
      </c>
      <c r="G1304" s="33">
        <v>412853.32</v>
      </c>
      <c r="H1304" s="33">
        <v>412853.32</v>
      </c>
      <c r="I1304" s="33">
        <v>10868</v>
      </c>
      <c r="J1304" s="33">
        <v>872</v>
      </c>
      <c r="K1304" s="33">
        <v>11100</v>
      </c>
      <c r="L1304" s="33">
        <v>1</v>
      </c>
      <c r="M1304" s="33">
        <v>1</v>
      </c>
      <c r="N1304" s="33">
        <v>388716.59</v>
      </c>
      <c r="O1304" s="33">
        <v>2068.8</v>
      </c>
      <c r="P1304" s="33">
        <v>4264</v>
      </c>
    </row>
    <row r="1305" spans="1:16">
      <c r="A1305" s="27" t="s">
        <v>413</v>
      </c>
      <c r="B1305" s="31">
        <v>202408</v>
      </c>
      <c r="C1305" s="27" t="s">
        <v>59</v>
      </c>
      <c r="D1305" s="27" t="s">
        <v>211</v>
      </c>
      <c r="E1305" s="27" t="s">
        <v>36</v>
      </c>
      <c r="F1305" s="27" t="s">
        <v>257</v>
      </c>
      <c r="G1305" s="33">
        <v>149914.75</v>
      </c>
      <c r="H1305" s="33">
        <v>149914.75</v>
      </c>
      <c r="I1305" s="33">
        <v>3891</v>
      </c>
      <c r="J1305" s="33">
        <v>288</v>
      </c>
      <c r="K1305" s="33">
        <v>7200</v>
      </c>
      <c r="L1305" s="33">
        <v>1</v>
      </c>
      <c r="M1305" s="33">
        <v>1</v>
      </c>
      <c r="N1305" s="33">
        <v>218821.54</v>
      </c>
      <c r="O1305" s="33">
        <v>827.6</v>
      </c>
      <c r="P1305" s="33">
        <v>1619</v>
      </c>
    </row>
    <row r="1306" spans="1:16">
      <c r="A1306" s="27" t="s">
        <v>413</v>
      </c>
      <c r="B1306" s="31">
        <v>202409</v>
      </c>
      <c r="C1306" s="27" t="s">
        <v>59</v>
      </c>
      <c r="D1306" s="27" t="s">
        <v>211</v>
      </c>
      <c r="E1306" s="27" t="s">
        <v>36</v>
      </c>
      <c r="F1306" s="27" t="s">
        <v>257</v>
      </c>
      <c r="G1306" s="33">
        <v>156756.2</v>
      </c>
      <c r="H1306" s="33">
        <v>156756.2</v>
      </c>
      <c r="I1306" s="33">
        <v>4233</v>
      </c>
      <c r="J1306" s="33">
        <v>293</v>
      </c>
      <c r="K1306" s="33">
        <v>7200</v>
      </c>
      <c r="L1306" s="33">
        <v>1</v>
      </c>
      <c r="M1306" s="33">
        <v>1</v>
      </c>
      <c r="N1306" s="33">
        <v>210594.04</v>
      </c>
      <c r="O1306" s="33">
        <v>832.6</v>
      </c>
      <c r="P1306" s="33">
        <v>1721</v>
      </c>
    </row>
    <row r="1307" spans="1:16">
      <c r="A1307" s="27" t="s">
        <v>413</v>
      </c>
      <c r="B1307" s="31">
        <v>202410</v>
      </c>
      <c r="C1307" s="27" t="s">
        <v>59</v>
      </c>
      <c r="D1307" s="27" t="s">
        <v>211</v>
      </c>
      <c r="E1307" s="27" t="s">
        <v>36</v>
      </c>
      <c r="F1307" s="27" t="s">
        <v>257</v>
      </c>
      <c r="G1307" s="33">
        <v>167022.3</v>
      </c>
      <c r="H1307" s="33">
        <v>167022.3</v>
      </c>
      <c r="I1307" s="33">
        <v>3926</v>
      </c>
      <c r="J1307" s="33">
        <v>331</v>
      </c>
      <c r="K1307" s="33">
        <v>7200</v>
      </c>
      <c r="L1307" s="33">
        <v>1</v>
      </c>
      <c r="M1307" s="33">
        <v>1</v>
      </c>
      <c r="N1307" s="33">
        <v>231531.28</v>
      </c>
      <c r="O1307" s="33">
        <v>876.6</v>
      </c>
      <c r="P1307" s="33">
        <v>1711</v>
      </c>
    </row>
    <row r="1308" spans="1:16">
      <c r="A1308" s="27" t="s">
        <v>413</v>
      </c>
      <c r="B1308" s="31">
        <v>202411</v>
      </c>
      <c r="C1308" s="27" t="s">
        <v>59</v>
      </c>
      <c r="D1308" s="27" t="s">
        <v>211</v>
      </c>
      <c r="E1308" s="27" t="s">
        <v>36</v>
      </c>
      <c r="F1308" s="27" t="s">
        <v>257</v>
      </c>
      <c r="G1308" s="33">
        <v>215066.05</v>
      </c>
      <c r="H1308" s="33">
        <v>215066.05</v>
      </c>
      <c r="I1308" s="33">
        <v>5163</v>
      </c>
      <c r="J1308" s="33">
        <v>415</v>
      </c>
      <c r="K1308" s="33">
        <v>7200</v>
      </c>
      <c r="L1308" s="33">
        <v>1</v>
      </c>
      <c r="M1308" s="33">
        <v>1</v>
      </c>
      <c r="N1308" s="33">
        <v>279671.6</v>
      </c>
      <c r="O1308" s="33">
        <v>1354.5</v>
      </c>
      <c r="P1308" s="33">
        <v>2227</v>
      </c>
    </row>
    <row r="1309" spans="1:16">
      <c r="A1309" s="27" t="s">
        <v>413</v>
      </c>
      <c r="B1309" s="31">
        <v>202412</v>
      </c>
      <c r="C1309" s="27" t="s">
        <v>59</v>
      </c>
      <c r="D1309" s="27" t="s">
        <v>211</v>
      </c>
      <c r="E1309" s="27" t="s">
        <v>36</v>
      </c>
      <c r="F1309" s="27" t="s">
        <v>257</v>
      </c>
      <c r="G1309" s="33">
        <v>231943.3</v>
      </c>
      <c r="H1309" s="33">
        <v>231943.3</v>
      </c>
      <c r="I1309" s="33">
        <v>5523</v>
      </c>
      <c r="J1309" s="33">
        <v>428</v>
      </c>
      <c r="K1309" s="33">
        <v>7200</v>
      </c>
      <c r="L1309" s="33">
        <v>1</v>
      </c>
      <c r="M1309" s="33">
        <v>1</v>
      </c>
      <c r="N1309" s="33">
        <v>321343.3</v>
      </c>
      <c r="O1309" s="33">
        <v>1311.3</v>
      </c>
      <c r="P1309" s="33">
        <v>2318</v>
      </c>
    </row>
    <row r="1310" spans="1:16">
      <c r="A1310" s="27" t="s">
        <v>413</v>
      </c>
      <c r="B1310" s="31">
        <v>202501</v>
      </c>
      <c r="C1310" s="27" t="s">
        <v>59</v>
      </c>
      <c r="D1310" s="27" t="s">
        <v>211</v>
      </c>
      <c r="E1310" s="27" t="s">
        <v>36</v>
      </c>
      <c r="F1310" s="27" t="s">
        <v>257</v>
      </c>
      <c r="G1310" s="33">
        <v>101775.57</v>
      </c>
      <c r="H1310" s="33">
        <v>101775.57</v>
      </c>
      <c r="I1310" s="33">
        <v>2566</v>
      </c>
      <c r="J1310" s="33">
        <v>187</v>
      </c>
      <c r="K1310" s="33">
        <v>7200</v>
      </c>
      <c r="L1310" s="33">
        <v>1</v>
      </c>
      <c r="M1310" s="33">
        <v>1</v>
      </c>
      <c r="N1310" s="33">
        <v>163481.13</v>
      </c>
      <c r="O1310" s="33">
        <v>571.7</v>
      </c>
      <c r="P1310" s="33">
        <v>1081</v>
      </c>
    </row>
    <row r="1311" spans="1:16">
      <c r="A1311" s="27" t="s">
        <v>413</v>
      </c>
      <c r="B1311" s="31">
        <v>202502</v>
      </c>
      <c r="C1311" s="27" t="s">
        <v>59</v>
      </c>
      <c r="D1311" s="27" t="s">
        <v>211</v>
      </c>
      <c r="E1311" s="27" t="s">
        <v>36</v>
      </c>
      <c r="F1311" s="27" t="s">
        <v>257</v>
      </c>
      <c r="G1311" s="33">
        <v>120796.78</v>
      </c>
      <c r="H1311" s="33">
        <v>120796.78</v>
      </c>
      <c r="I1311" s="33">
        <v>3126</v>
      </c>
      <c r="J1311" s="33">
        <v>237</v>
      </c>
      <c r="K1311" s="33">
        <v>7200</v>
      </c>
      <c r="L1311" s="33">
        <v>1</v>
      </c>
      <c r="M1311" s="33">
        <v>1</v>
      </c>
      <c r="N1311" s="33">
        <v>168585.83</v>
      </c>
      <c r="O1311" s="33">
        <v>665.9</v>
      </c>
      <c r="P1311" s="33">
        <v>1250</v>
      </c>
    </row>
    <row r="1312" spans="1:16">
      <c r="A1312" s="27" t="s">
        <v>413</v>
      </c>
      <c r="B1312" s="31">
        <v>202503</v>
      </c>
      <c r="C1312" s="27" t="s">
        <v>59</v>
      </c>
      <c r="D1312" s="27" t="s">
        <v>211</v>
      </c>
      <c r="E1312" s="27" t="s">
        <v>36</v>
      </c>
      <c r="F1312" s="27" t="s">
        <v>257</v>
      </c>
      <c r="G1312" s="33">
        <v>135601.42</v>
      </c>
      <c r="H1312" s="33">
        <v>135601.42</v>
      </c>
      <c r="I1312" s="33">
        <v>3693</v>
      </c>
      <c r="J1312" s="33">
        <v>268</v>
      </c>
      <c r="K1312" s="33">
        <v>7200</v>
      </c>
      <c r="L1312" s="33">
        <v>1</v>
      </c>
      <c r="M1312" s="33">
        <v>1</v>
      </c>
      <c r="N1312" s="33">
        <v>210296.19</v>
      </c>
      <c r="O1312" s="33">
        <v>689.2</v>
      </c>
      <c r="P1312" s="33">
        <v>1441</v>
      </c>
    </row>
    <row r="1313" spans="1:16">
      <c r="A1313" s="27" t="s">
        <v>413</v>
      </c>
      <c r="B1313" s="31">
        <v>202504</v>
      </c>
      <c r="C1313" s="27" t="s">
        <v>59</v>
      </c>
      <c r="D1313" s="27" t="s">
        <v>211</v>
      </c>
      <c r="E1313" s="27" t="s">
        <v>36</v>
      </c>
      <c r="F1313" s="27" t="s">
        <v>257</v>
      </c>
      <c r="G1313" s="33">
        <v>174369.82</v>
      </c>
      <c r="H1313" s="33">
        <v>174369.82</v>
      </c>
      <c r="I1313" s="33">
        <v>4169</v>
      </c>
      <c r="J1313" s="33">
        <v>320</v>
      </c>
      <c r="K1313" s="33">
        <v>7200</v>
      </c>
      <c r="L1313" s="33">
        <v>1</v>
      </c>
      <c r="M1313" s="33">
        <v>1</v>
      </c>
      <c r="N1313" s="33">
        <v>247697.47</v>
      </c>
      <c r="O1313" s="33">
        <v>911.4</v>
      </c>
      <c r="P1313" s="33">
        <v>1702</v>
      </c>
    </row>
    <row r="1314" spans="1:16">
      <c r="A1314" s="27" t="s">
        <v>413</v>
      </c>
      <c r="B1314" s="31">
        <v>202505</v>
      </c>
      <c r="C1314" s="27" t="s">
        <v>59</v>
      </c>
      <c r="D1314" s="27" t="s">
        <v>211</v>
      </c>
      <c r="E1314" s="27" t="s">
        <v>36</v>
      </c>
      <c r="F1314" s="27" t="s">
        <v>257</v>
      </c>
      <c r="G1314" s="33">
        <v>196006.79</v>
      </c>
      <c r="H1314" s="33">
        <v>196006.79</v>
      </c>
      <c r="I1314" s="33">
        <v>5153</v>
      </c>
      <c r="J1314" s="33">
        <v>358</v>
      </c>
      <c r="K1314" s="33">
        <v>7200</v>
      </c>
      <c r="L1314" s="33">
        <v>1</v>
      </c>
      <c r="M1314" s="33">
        <v>1</v>
      </c>
      <c r="N1314" s="33">
        <v>271540.15</v>
      </c>
      <c r="O1314" s="33">
        <v>1092.5</v>
      </c>
      <c r="P1314" s="33">
        <v>2088</v>
      </c>
    </row>
    <row r="1315" spans="1:16">
      <c r="A1315" s="27" t="s">
        <v>413</v>
      </c>
      <c r="B1315" s="31">
        <v>202506</v>
      </c>
      <c r="C1315" s="27" t="s">
        <v>59</v>
      </c>
      <c r="D1315" s="27" t="s">
        <v>211</v>
      </c>
      <c r="E1315" s="27" t="s">
        <v>36</v>
      </c>
      <c r="F1315" s="27" t="s">
        <v>257</v>
      </c>
      <c r="G1315" s="33">
        <v>182851.72</v>
      </c>
      <c r="H1315" s="33">
        <v>182851.72</v>
      </c>
      <c r="I1315" s="33">
        <v>4584</v>
      </c>
      <c r="J1315" s="33">
        <v>315</v>
      </c>
      <c r="K1315" s="33">
        <v>7200</v>
      </c>
      <c r="L1315" s="33">
        <v>1</v>
      </c>
      <c r="M1315" s="33">
        <v>1</v>
      </c>
      <c r="N1315" s="33">
        <v>265524.2</v>
      </c>
      <c r="O1315" s="33">
        <v>1108.2</v>
      </c>
      <c r="P1315" s="33">
        <v>1875</v>
      </c>
    </row>
    <row r="1316" spans="1:16">
      <c r="A1316" s="27" t="s">
        <v>413</v>
      </c>
      <c r="B1316" s="31">
        <v>202507</v>
      </c>
      <c r="C1316" s="27" t="s">
        <v>59</v>
      </c>
      <c r="D1316" s="27" t="s">
        <v>211</v>
      </c>
      <c r="E1316" s="27" t="s">
        <v>36</v>
      </c>
      <c r="F1316" s="27" t="s">
        <v>257</v>
      </c>
      <c r="G1316" s="33">
        <v>168896.43</v>
      </c>
      <c r="H1316" s="33">
        <v>168896.43</v>
      </c>
      <c r="I1316" s="33">
        <v>4507</v>
      </c>
      <c r="J1316" s="33">
        <v>355</v>
      </c>
      <c r="K1316" s="33">
        <v>7200</v>
      </c>
      <c r="L1316" s="33">
        <v>1</v>
      </c>
      <c r="M1316" s="33">
        <v>1</v>
      </c>
      <c r="N1316" s="33">
        <v>236298.34</v>
      </c>
      <c r="O1316" s="33">
        <v>893.3</v>
      </c>
      <c r="P1316" s="33">
        <v>1793</v>
      </c>
    </row>
    <row r="1317" spans="1:16">
      <c r="A1317" s="27" t="s">
        <v>413</v>
      </c>
      <c r="B1317" s="31">
        <v>202508</v>
      </c>
      <c r="C1317" s="27" t="s">
        <v>59</v>
      </c>
      <c r="D1317" s="27" t="s">
        <v>211</v>
      </c>
      <c r="E1317" s="27" t="s">
        <v>36</v>
      </c>
      <c r="F1317" s="27" t="s">
        <v>257</v>
      </c>
      <c r="G1317" s="33">
        <v>150969.29</v>
      </c>
      <c r="H1317" s="33">
        <v>150969.29</v>
      </c>
      <c r="I1317" s="33">
        <v>3696</v>
      </c>
      <c r="J1317" s="33">
        <v>347</v>
      </c>
      <c r="K1317" s="33">
        <v>7200</v>
      </c>
      <c r="L1317" s="33">
        <v>1</v>
      </c>
      <c r="M1317" s="33">
        <v>1</v>
      </c>
      <c r="N1317" s="33">
        <v>227793.22</v>
      </c>
      <c r="O1317" s="33">
        <v>812.6</v>
      </c>
      <c r="P1317" s="33">
        <v>1491</v>
      </c>
    </row>
    <row r="1318" spans="1:16">
      <c r="A1318" s="27" t="s">
        <v>413</v>
      </c>
      <c r="B1318" s="31">
        <v>202509</v>
      </c>
      <c r="C1318" s="27" t="s">
        <v>59</v>
      </c>
      <c r="D1318" s="27" t="s">
        <v>211</v>
      </c>
      <c r="E1318" s="27" t="s">
        <v>36</v>
      </c>
      <c r="F1318" s="27" t="s">
        <v>257</v>
      </c>
      <c r="G1318" s="33">
        <v>163586.21</v>
      </c>
      <c r="H1318" s="33">
        <v>163586.21</v>
      </c>
      <c r="I1318" s="33">
        <v>4156</v>
      </c>
      <c r="J1318" s="33">
        <v>305</v>
      </c>
      <c r="K1318" s="33">
        <v>7200</v>
      </c>
      <c r="L1318" s="33">
        <v>1</v>
      </c>
      <c r="M1318" s="33">
        <v>1</v>
      </c>
      <c r="N1318" s="33">
        <v>219228.39</v>
      </c>
      <c r="O1318" s="33">
        <v>872.5</v>
      </c>
      <c r="P1318" s="33">
        <v>1704</v>
      </c>
    </row>
    <row r="1319" spans="1:16">
      <c r="A1319" s="27" t="s">
        <v>413</v>
      </c>
      <c r="B1319" s="31">
        <v>202510</v>
      </c>
      <c r="C1319" s="27" t="s">
        <v>59</v>
      </c>
      <c r="D1319" s="27" t="s">
        <v>211</v>
      </c>
      <c r="E1319" s="27" t="s">
        <v>36</v>
      </c>
      <c r="F1319" s="27" t="s">
        <v>257</v>
      </c>
      <c r="G1319" s="33">
        <v>180395.29</v>
      </c>
      <c r="H1319" s="33">
        <v>180395.29</v>
      </c>
      <c r="I1319" s="33">
        <v>5029</v>
      </c>
      <c r="J1319" s="33">
        <v>425</v>
      </c>
      <c r="K1319" s="33">
        <v>7200</v>
      </c>
      <c r="L1319" s="33">
        <v>1</v>
      </c>
      <c r="M1319" s="33">
        <v>1</v>
      </c>
      <c r="N1319" s="33">
        <v>241024.06</v>
      </c>
      <c r="O1319" s="33">
        <v>1067.9</v>
      </c>
      <c r="P1319" s="33">
        <v>2000</v>
      </c>
    </row>
    <row r="1320" spans="1:16">
      <c r="A1320" s="27" t="s">
        <v>413</v>
      </c>
      <c r="B1320" s="31">
        <v>202511</v>
      </c>
      <c r="C1320" s="27" t="s">
        <v>59</v>
      </c>
      <c r="D1320" s="27" t="s">
        <v>211</v>
      </c>
      <c r="E1320" s="27" t="s">
        <v>36</v>
      </c>
      <c r="F1320" s="27" t="s">
        <v>257</v>
      </c>
      <c r="G1320" s="33">
        <v>213273.55</v>
      </c>
      <c r="H1320" s="33">
        <v>213273.55</v>
      </c>
      <c r="I1320" s="33">
        <v>5621</v>
      </c>
      <c r="J1320" s="33">
        <v>454</v>
      </c>
      <c r="K1320" s="33">
        <v>7200</v>
      </c>
      <c r="L1320" s="33">
        <v>1</v>
      </c>
      <c r="M1320" s="33">
        <v>1</v>
      </c>
      <c r="N1320" s="33">
        <v>291138.13</v>
      </c>
      <c r="O1320" s="33">
        <v>1230.4</v>
      </c>
      <c r="P1320" s="33">
        <v>2220</v>
      </c>
    </row>
    <row r="1321" spans="1:16">
      <c r="A1321" s="27" t="s">
        <v>413</v>
      </c>
      <c r="B1321" s="31">
        <v>202512</v>
      </c>
      <c r="C1321" s="27" t="s">
        <v>59</v>
      </c>
      <c r="D1321" s="27" t="s">
        <v>211</v>
      </c>
      <c r="E1321" s="27" t="s">
        <v>36</v>
      </c>
      <c r="F1321" s="27" t="s">
        <v>257</v>
      </c>
      <c r="G1321" s="33">
        <v>217472.09</v>
      </c>
      <c r="H1321" s="33">
        <v>217472.09</v>
      </c>
      <c r="I1321" s="33">
        <v>5466</v>
      </c>
      <c r="J1321" s="33">
        <v>432</v>
      </c>
      <c r="K1321" s="33">
        <v>7200</v>
      </c>
      <c r="L1321" s="33">
        <v>1</v>
      </c>
      <c r="M1321" s="33">
        <v>1</v>
      </c>
      <c r="N1321" s="33">
        <v>334518.37</v>
      </c>
      <c r="O1321" s="33">
        <v>1285.4</v>
      </c>
      <c r="P1321" s="33">
        <v>2228</v>
      </c>
    </row>
    <row r="1322" spans="1:16">
      <c r="A1322" s="27" t="s">
        <v>413</v>
      </c>
      <c r="B1322" s="31">
        <v>202601</v>
      </c>
      <c r="C1322" s="27" t="s">
        <v>59</v>
      </c>
      <c r="D1322" s="27" t="s">
        <v>211</v>
      </c>
      <c r="E1322" s="27" t="s">
        <v>36</v>
      </c>
      <c r="F1322" s="27" t="s">
        <v>257</v>
      </c>
      <c r="G1322" s="33">
        <v>113912.48</v>
      </c>
      <c r="H1322" s="33">
        <v>113912.48</v>
      </c>
      <c r="I1322" s="33">
        <v>2819</v>
      </c>
      <c r="J1322" s="33">
        <v>224</v>
      </c>
      <c r="K1322" s="33">
        <v>7200</v>
      </c>
      <c r="L1322" s="33">
        <v>1</v>
      </c>
      <c r="M1322" s="33">
        <v>1</v>
      </c>
      <c r="N1322" s="33">
        <v>170183.85</v>
      </c>
      <c r="O1322" s="33">
        <v>590.5</v>
      </c>
      <c r="P1322" s="33">
        <v>1170</v>
      </c>
    </row>
    <row r="1323" spans="1:16">
      <c r="A1323" s="27" t="s">
        <v>413</v>
      </c>
      <c r="B1323" s="31">
        <v>202602</v>
      </c>
      <c r="C1323" s="27" t="s">
        <v>59</v>
      </c>
      <c r="D1323" s="27" t="s">
        <v>211</v>
      </c>
      <c r="E1323" s="27" t="s">
        <v>36</v>
      </c>
      <c r="F1323" s="27" t="s">
        <v>257</v>
      </c>
      <c r="G1323" s="33">
        <v>119422.72</v>
      </c>
      <c r="H1323" s="33">
        <v>119422.72</v>
      </c>
      <c r="I1323" s="33">
        <v>3083</v>
      </c>
      <c r="J1323" s="33">
        <v>243</v>
      </c>
      <c r="K1323" s="33">
        <v>7200</v>
      </c>
      <c r="L1323" s="33">
        <v>1</v>
      </c>
      <c r="M1323" s="33">
        <v>1</v>
      </c>
      <c r="N1323" s="33">
        <v>175497.85</v>
      </c>
      <c r="O1323" s="33">
        <v>705.6</v>
      </c>
      <c r="P1323" s="33">
        <v>1257</v>
      </c>
    </row>
    <row r="1324" spans="1:16">
      <c r="A1324" s="27" t="s">
        <v>413</v>
      </c>
      <c r="B1324" s="31">
        <v>202603</v>
      </c>
      <c r="C1324" s="27" t="s">
        <v>59</v>
      </c>
      <c r="D1324" s="27" t="s">
        <v>211</v>
      </c>
      <c r="E1324" s="27" t="s">
        <v>36</v>
      </c>
      <c r="F1324" s="27" t="s">
        <v>257</v>
      </c>
      <c r="G1324" s="33">
        <v>181852.23</v>
      </c>
      <c r="H1324" s="33">
        <v>181852.23</v>
      </c>
      <c r="I1324" s="33">
        <v>4653</v>
      </c>
      <c r="J1324" s="33">
        <v>327</v>
      </c>
      <c r="K1324" s="33">
        <v>7200</v>
      </c>
      <c r="L1324" s="33">
        <v>1</v>
      </c>
      <c r="M1324" s="33">
        <v>1</v>
      </c>
      <c r="N1324" s="33">
        <v>218918.34</v>
      </c>
      <c r="O1324" s="33">
        <v>961.6</v>
      </c>
      <c r="P1324" s="33">
        <v>1853</v>
      </c>
    </row>
    <row r="1325" spans="1:16">
      <c r="A1325" s="27" t="s">
        <v>413</v>
      </c>
      <c r="B1325" s="31">
        <v>202604</v>
      </c>
      <c r="C1325" s="27" t="s">
        <v>59</v>
      </c>
      <c r="D1325" s="27" t="s">
        <v>211</v>
      </c>
      <c r="E1325" s="27" t="s">
        <v>36</v>
      </c>
      <c r="F1325" s="27" t="s">
        <v>257</v>
      </c>
      <c r="G1325" s="33">
        <v>186296.69</v>
      </c>
      <c r="H1325" s="33">
        <v>186296.69</v>
      </c>
      <c r="I1325" s="33">
        <v>4329</v>
      </c>
      <c r="J1325" s="33">
        <v>274</v>
      </c>
      <c r="K1325" s="33">
        <v>7200</v>
      </c>
      <c r="L1325" s="33">
        <v>1</v>
      </c>
      <c r="M1325" s="33">
        <v>1</v>
      </c>
      <c r="N1325" s="33">
        <v>257853.06</v>
      </c>
      <c r="O1325" s="33">
        <v>1142.7</v>
      </c>
      <c r="P1325" s="33">
        <v>1871</v>
      </c>
    </row>
    <row r="1326" spans="1:16">
      <c r="A1326" s="27" t="s">
        <v>413</v>
      </c>
      <c r="B1326" s="31">
        <v>202605</v>
      </c>
      <c r="C1326" s="27" t="s">
        <v>59</v>
      </c>
      <c r="D1326" s="27" t="s">
        <v>211</v>
      </c>
      <c r="E1326" s="27" t="s">
        <v>36</v>
      </c>
      <c r="F1326" s="27" t="s">
        <v>257</v>
      </c>
      <c r="G1326" s="33">
        <v>217010.1</v>
      </c>
      <c r="H1326" s="33">
        <v>217010.1</v>
      </c>
      <c r="I1326" s="33">
        <v>5719</v>
      </c>
      <c r="J1326" s="33">
        <v>411</v>
      </c>
      <c r="K1326" s="33">
        <v>7200</v>
      </c>
      <c r="L1326" s="33">
        <v>1</v>
      </c>
      <c r="M1326" s="33">
        <v>1</v>
      </c>
      <c r="N1326" s="33">
        <v>282673.29</v>
      </c>
      <c r="O1326" s="33">
        <v>1154.6</v>
      </c>
      <c r="P1326" s="33">
        <v>2262</v>
      </c>
    </row>
    <row r="1327" spans="1:16">
      <c r="A1327" s="27" t="s">
        <v>413</v>
      </c>
      <c r="B1327" s="31">
        <v>202606</v>
      </c>
      <c r="C1327" s="27" t="s">
        <v>59</v>
      </c>
      <c r="D1327" s="27" t="s">
        <v>211</v>
      </c>
      <c r="E1327" s="27" t="s">
        <v>36</v>
      </c>
      <c r="F1327" s="27" t="s">
        <v>257</v>
      </c>
      <c r="G1327" s="33">
        <v>216285.82</v>
      </c>
      <c r="H1327" s="33">
        <v>216285.82</v>
      </c>
      <c r="I1327" s="33">
        <v>5486</v>
      </c>
      <c r="J1327" s="33">
        <v>364</v>
      </c>
      <c r="K1327" s="33">
        <v>7200</v>
      </c>
      <c r="L1327" s="33">
        <v>1</v>
      </c>
      <c r="M1327" s="33">
        <v>1</v>
      </c>
      <c r="N1327" s="33">
        <v>276410.69</v>
      </c>
      <c r="O1327" s="33">
        <v>1175.1</v>
      </c>
      <c r="P1327" s="33">
        <v>2252</v>
      </c>
    </row>
    <row r="1328" spans="1:16">
      <c r="A1328" s="27" t="s">
        <v>413</v>
      </c>
      <c r="B1328" s="31">
        <v>202607</v>
      </c>
      <c r="C1328" s="27" t="s">
        <v>59</v>
      </c>
      <c r="D1328" s="27" t="s">
        <v>211</v>
      </c>
      <c r="E1328" s="27" t="s">
        <v>36</v>
      </c>
      <c r="F1328" s="27" t="s">
        <v>257</v>
      </c>
      <c r="G1328" s="33">
        <v>178769.1</v>
      </c>
      <c r="H1328" s="33">
        <v>178769.1</v>
      </c>
      <c r="I1328" s="33">
        <v>4636</v>
      </c>
      <c r="J1328" s="33">
        <v>359</v>
      </c>
      <c r="K1328" s="33">
        <v>7200</v>
      </c>
      <c r="L1328" s="33">
        <v>1</v>
      </c>
      <c r="M1328" s="33">
        <v>1</v>
      </c>
      <c r="N1328" s="33">
        <v>245986.57</v>
      </c>
      <c r="O1328" s="33">
        <v>861.8</v>
      </c>
      <c r="P1328" s="33">
        <v>1878</v>
      </c>
    </row>
    <row r="1329" spans="1:16">
      <c r="A1329" s="27" t="s">
        <v>415</v>
      </c>
      <c r="B1329" s="31">
        <v>202408</v>
      </c>
      <c r="C1329" s="27" t="s">
        <v>59</v>
      </c>
      <c r="D1329" s="27" t="s">
        <v>211</v>
      </c>
      <c r="E1329" s="27" t="s">
        <v>36</v>
      </c>
      <c r="F1329" s="27" t="s">
        <v>262</v>
      </c>
      <c r="G1329" s="33">
        <v>103554.26</v>
      </c>
      <c r="H1329" s="33">
        <v>103554.26</v>
      </c>
      <c r="I1329" s="33">
        <v>5699</v>
      </c>
      <c r="J1329" s="33">
        <v>256</v>
      </c>
      <c r="K1329" s="33">
        <v>4400</v>
      </c>
      <c r="L1329" s="33">
        <v>1</v>
      </c>
      <c r="M1329" s="33">
        <v>1</v>
      </c>
      <c r="N1329" s="33">
        <v>120115.62</v>
      </c>
      <c r="O1329" s="33">
        <v>635.5</v>
      </c>
      <c r="P1329" s="33">
        <v>1762</v>
      </c>
    </row>
    <row r="1330" spans="1:16">
      <c r="A1330" s="27" t="s">
        <v>415</v>
      </c>
      <c r="B1330" s="31">
        <v>202409</v>
      </c>
      <c r="C1330" s="27" t="s">
        <v>59</v>
      </c>
      <c r="D1330" s="27" t="s">
        <v>211</v>
      </c>
      <c r="E1330" s="27" t="s">
        <v>36</v>
      </c>
      <c r="F1330" s="27" t="s">
        <v>262</v>
      </c>
      <c r="G1330" s="33">
        <v>97557.77</v>
      </c>
      <c r="H1330" s="33">
        <v>97557.77</v>
      </c>
      <c r="I1330" s="33">
        <v>4872</v>
      </c>
      <c r="J1330" s="33">
        <v>244</v>
      </c>
      <c r="K1330" s="33">
        <v>4400</v>
      </c>
      <c r="L1330" s="33">
        <v>1</v>
      </c>
      <c r="M1330" s="33">
        <v>1</v>
      </c>
      <c r="N1330" s="33">
        <v>115599.37</v>
      </c>
      <c r="O1330" s="33">
        <v>579</v>
      </c>
      <c r="P1330" s="33">
        <v>1640</v>
      </c>
    </row>
    <row r="1331" spans="1:16">
      <c r="A1331" s="27" t="s">
        <v>415</v>
      </c>
      <c r="B1331" s="31">
        <v>202410</v>
      </c>
      <c r="C1331" s="27" t="s">
        <v>59</v>
      </c>
      <c r="D1331" s="27" t="s">
        <v>211</v>
      </c>
      <c r="E1331" s="27" t="s">
        <v>36</v>
      </c>
      <c r="F1331" s="27" t="s">
        <v>262</v>
      </c>
      <c r="G1331" s="33">
        <v>109385.11</v>
      </c>
      <c r="H1331" s="33">
        <v>109385.11</v>
      </c>
      <c r="I1331" s="33">
        <v>5402</v>
      </c>
      <c r="J1331" s="33">
        <v>270</v>
      </c>
      <c r="K1331" s="33">
        <v>4400</v>
      </c>
      <c r="L1331" s="33">
        <v>1</v>
      </c>
      <c r="M1331" s="33">
        <v>1</v>
      </c>
      <c r="N1331" s="33">
        <v>127092.25</v>
      </c>
      <c r="O1331" s="33">
        <v>670.5</v>
      </c>
      <c r="P1331" s="33">
        <v>1732</v>
      </c>
    </row>
    <row r="1332" spans="1:16">
      <c r="A1332" s="27" t="s">
        <v>415</v>
      </c>
      <c r="B1332" s="31">
        <v>202411</v>
      </c>
      <c r="C1332" s="27" t="s">
        <v>59</v>
      </c>
      <c r="D1332" s="27" t="s">
        <v>211</v>
      </c>
      <c r="E1332" s="27" t="s">
        <v>36</v>
      </c>
      <c r="F1332" s="27" t="s">
        <v>262</v>
      </c>
      <c r="G1332" s="33">
        <v>130275.48</v>
      </c>
      <c r="H1332" s="33">
        <v>130275.48</v>
      </c>
      <c r="I1332" s="33">
        <v>6550</v>
      </c>
      <c r="J1332" s="33">
        <v>333</v>
      </c>
      <c r="K1332" s="33">
        <v>4400</v>
      </c>
      <c r="L1332" s="33">
        <v>1</v>
      </c>
      <c r="M1332" s="33">
        <v>1</v>
      </c>
      <c r="N1332" s="33">
        <v>153517.46</v>
      </c>
      <c r="O1332" s="33">
        <v>766</v>
      </c>
      <c r="P1332" s="33">
        <v>2126</v>
      </c>
    </row>
    <row r="1333" spans="1:16">
      <c r="A1333" s="27" t="s">
        <v>415</v>
      </c>
      <c r="B1333" s="31">
        <v>202412</v>
      </c>
      <c r="C1333" s="27" t="s">
        <v>59</v>
      </c>
      <c r="D1333" s="27" t="s">
        <v>211</v>
      </c>
      <c r="E1333" s="27" t="s">
        <v>36</v>
      </c>
      <c r="F1333" s="27" t="s">
        <v>262</v>
      </c>
      <c r="G1333" s="33">
        <v>158945.85</v>
      </c>
      <c r="H1333" s="33">
        <v>158945.85</v>
      </c>
      <c r="I1333" s="33">
        <v>7772</v>
      </c>
      <c r="J1333" s="33">
        <v>395</v>
      </c>
      <c r="K1333" s="33">
        <v>4400</v>
      </c>
      <c r="L1333" s="33">
        <v>1</v>
      </c>
      <c r="M1333" s="33">
        <v>1</v>
      </c>
      <c r="N1333" s="33">
        <v>176391.9</v>
      </c>
      <c r="O1333" s="33">
        <v>897.7</v>
      </c>
      <c r="P1333" s="33">
        <v>2624</v>
      </c>
    </row>
    <row r="1334" spans="1:16">
      <c r="A1334" s="27" t="s">
        <v>415</v>
      </c>
      <c r="B1334" s="31">
        <v>202501</v>
      </c>
      <c r="C1334" s="27" t="s">
        <v>59</v>
      </c>
      <c r="D1334" s="27" t="s">
        <v>211</v>
      </c>
      <c r="E1334" s="27" t="s">
        <v>36</v>
      </c>
      <c r="F1334" s="27" t="s">
        <v>262</v>
      </c>
      <c r="G1334" s="33">
        <v>79615.09</v>
      </c>
      <c r="H1334" s="33">
        <v>79615.09</v>
      </c>
      <c r="I1334" s="33">
        <v>3882</v>
      </c>
      <c r="J1334" s="33">
        <v>197</v>
      </c>
      <c r="K1334" s="33">
        <v>4400</v>
      </c>
      <c r="L1334" s="33">
        <v>1</v>
      </c>
      <c r="M1334" s="33">
        <v>1</v>
      </c>
      <c r="N1334" s="33">
        <v>89738.13</v>
      </c>
      <c r="O1334" s="33">
        <v>494.8</v>
      </c>
      <c r="P1334" s="33">
        <v>1292</v>
      </c>
    </row>
    <row r="1335" spans="1:16">
      <c r="A1335" s="27" t="s">
        <v>415</v>
      </c>
      <c r="B1335" s="31">
        <v>202502</v>
      </c>
      <c r="C1335" s="27" t="s">
        <v>59</v>
      </c>
      <c r="D1335" s="27" t="s">
        <v>211</v>
      </c>
      <c r="E1335" s="27" t="s">
        <v>36</v>
      </c>
      <c r="F1335" s="27" t="s">
        <v>262</v>
      </c>
      <c r="G1335" s="33">
        <v>80538.24000000001</v>
      </c>
      <c r="H1335" s="33">
        <v>80538.24000000001</v>
      </c>
      <c r="I1335" s="33">
        <v>4167</v>
      </c>
      <c r="J1335" s="33">
        <v>214</v>
      </c>
      <c r="K1335" s="33">
        <v>4400</v>
      </c>
      <c r="L1335" s="33">
        <v>1</v>
      </c>
      <c r="M1335" s="33">
        <v>1</v>
      </c>
      <c r="N1335" s="33">
        <v>92540.21000000001</v>
      </c>
      <c r="O1335" s="33">
        <v>522.6</v>
      </c>
      <c r="P1335" s="33">
        <v>1325</v>
      </c>
    </row>
    <row r="1336" spans="1:16">
      <c r="A1336" s="27" t="s">
        <v>415</v>
      </c>
      <c r="B1336" s="31">
        <v>202503</v>
      </c>
      <c r="C1336" s="27" t="s">
        <v>59</v>
      </c>
      <c r="D1336" s="27" t="s">
        <v>211</v>
      </c>
      <c r="E1336" s="27" t="s">
        <v>36</v>
      </c>
      <c r="F1336" s="27" t="s">
        <v>262</v>
      </c>
      <c r="G1336" s="33">
        <v>91150.25999999999</v>
      </c>
      <c r="H1336" s="33">
        <v>91150.25999999999</v>
      </c>
      <c r="I1336" s="33">
        <v>4786</v>
      </c>
      <c r="J1336" s="33">
        <v>273</v>
      </c>
      <c r="K1336" s="33">
        <v>4400</v>
      </c>
      <c r="L1336" s="33">
        <v>1</v>
      </c>
      <c r="M1336" s="33">
        <v>1</v>
      </c>
      <c r="N1336" s="33">
        <v>115435.88</v>
      </c>
      <c r="O1336" s="33">
        <v>562.1</v>
      </c>
      <c r="P1336" s="33">
        <v>1562</v>
      </c>
    </row>
    <row r="1337" spans="1:16">
      <c r="A1337" s="27" t="s">
        <v>415</v>
      </c>
      <c r="B1337" s="31">
        <v>202504</v>
      </c>
      <c r="C1337" s="27" t="s">
        <v>59</v>
      </c>
      <c r="D1337" s="27" t="s">
        <v>211</v>
      </c>
      <c r="E1337" s="27" t="s">
        <v>36</v>
      </c>
      <c r="F1337" s="27" t="s">
        <v>262</v>
      </c>
      <c r="G1337" s="33">
        <v>109732.73</v>
      </c>
      <c r="H1337" s="33">
        <v>109732.73</v>
      </c>
      <c r="I1337" s="33">
        <v>5473</v>
      </c>
      <c r="J1337" s="33">
        <v>283</v>
      </c>
      <c r="K1337" s="33">
        <v>4400</v>
      </c>
      <c r="L1337" s="33">
        <v>1</v>
      </c>
      <c r="M1337" s="33">
        <v>1</v>
      </c>
      <c r="N1337" s="33">
        <v>135966.2</v>
      </c>
      <c r="O1337" s="33">
        <v>703.6</v>
      </c>
      <c r="P1337" s="33">
        <v>1772</v>
      </c>
    </row>
    <row r="1338" spans="1:16">
      <c r="A1338" s="27" t="s">
        <v>415</v>
      </c>
      <c r="B1338" s="31">
        <v>202505</v>
      </c>
      <c r="C1338" s="27" t="s">
        <v>59</v>
      </c>
      <c r="D1338" s="27" t="s">
        <v>211</v>
      </c>
      <c r="E1338" s="27" t="s">
        <v>36</v>
      </c>
      <c r="F1338" s="27" t="s">
        <v>262</v>
      </c>
      <c r="G1338" s="33">
        <v>127419.66</v>
      </c>
      <c r="H1338" s="33">
        <v>127419.66</v>
      </c>
      <c r="I1338" s="33">
        <v>6095</v>
      </c>
      <c r="J1338" s="33">
        <v>332</v>
      </c>
      <c r="K1338" s="33">
        <v>4400</v>
      </c>
      <c r="L1338" s="33">
        <v>1</v>
      </c>
      <c r="M1338" s="33">
        <v>1</v>
      </c>
      <c r="N1338" s="33">
        <v>149053.94</v>
      </c>
      <c r="O1338" s="33">
        <v>865.8</v>
      </c>
      <c r="P1338" s="33">
        <v>2027</v>
      </c>
    </row>
    <row r="1339" spans="1:16">
      <c r="A1339" s="27" t="s">
        <v>415</v>
      </c>
      <c r="B1339" s="31">
        <v>202506</v>
      </c>
      <c r="C1339" s="27" t="s">
        <v>59</v>
      </c>
      <c r="D1339" s="27" t="s">
        <v>211</v>
      </c>
      <c r="E1339" s="27" t="s">
        <v>36</v>
      </c>
      <c r="F1339" s="27" t="s">
        <v>262</v>
      </c>
      <c r="G1339" s="33">
        <v>111715.52</v>
      </c>
      <c r="H1339" s="33">
        <v>111715.52</v>
      </c>
      <c r="I1339" s="33">
        <v>5368</v>
      </c>
      <c r="J1339" s="33">
        <v>295</v>
      </c>
      <c r="K1339" s="33">
        <v>4400</v>
      </c>
      <c r="L1339" s="33">
        <v>1</v>
      </c>
      <c r="M1339" s="33">
        <v>1</v>
      </c>
      <c r="N1339" s="33">
        <v>145751.66</v>
      </c>
      <c r="O1339" s="33">
        <v>680</v>
      </c>
      <c r="P1339" s="33">
        <v>1777</v>
      </c>
    </row>
    <row r="1340" spans="1:16">
      <c r="A1340" s="27" t="s">
        <v>415</v>
      </c>
      <c r="B1340" s="31">
        <v>202507</v>
      </c>
      <c r="C1340" s="27" t="s">
        <v>59</v>
      </c>
      <c r="D1340" s="27" t="s">
        <v>211</v>
      </c>
      <c r="E1340" s="27" t="s">
        <v>36</v>
      </c>
      <c r="F1340" s="27" t="s">
        <v>262</v>
      </c>
      <c r="G1340" s="33">
        <v>110996.35</v>
      </c>
      <c r="H1340" s="33">
        <v>110996.35</v>
      </c>
      <c r="I1340" s="33">
        <v>5256</v>
      </c>
      <c r="J1340" s="33">
        <v>303</v>
      </c>
      <c r="K1340" s="33">
        <v>4400</v>
      </c>
      <c r="L1340" s="33">
        <v>1</v>
      </c>
      <c r="M1340" s="33">
        <v>1</v>
      </c>
      <c r="N1340" s="33">
        <v>129708.99</v>
      </c>
      <c r="O1340" s="33">
        <v>667.6</v>
      </c>
      <c r="P1340" s="33">
        <v>1802</v>
      </c>
    </row>
    <row r="1341" spans="1:16">
      <c r="A1341" s="27" t="s">
        <v>415</v>
      </c>
      <c r="B1341" s="31">
        <v>202508</v>
      </c>
      <c r="C1341" s="27" t="s">
        <v>59</v>
      </c>
      <c r="D1341" s="27" t="s">
        <v>211</v>
      </c>
      <c r="E1341" s="27" t="s">
        <v>36</v>
      </c>
      <c r="F1341" s="27" t="s">
        <v>262</v>
      </c>
      <c r="G1341" s="33">
        <v>105246.38</v>
      </c>
      <c r="H1341" s="33">
        <v>105246.38</v>
      </c>
      <c r="I1341" s="33">
        <v>5163</v>
      </c>
      <c r="J1341" s="33">
        <v>293</v>
      </c>
      <c r="K1341" s="33">
        <v>4400</v>
      </c>
      <c r="L1341" s="33">
        <v>1</v>
      </c>
      <c r="M1341" s="33">
        <v>1</v>
      </c>
      <c r="N1341" s="33">
        <v>125040.36</v>
      </c>
      <c r="O1341" s="33">
        <v>590.8</v>
      </c>
      <c r="P1341" s="33">
        <v>1713</v>
      </c>
    </row>
    <row r="1342" spans="1:16">
      <c r="A1342" s="27" t="s">
        <v>415</v>
      </c>
      <c r="B1342" s="31">
        <v>202509</v>
      </c>
      <c r="C1342" s="27" t="s">
        <v>59</v>
      </c>
      <c r="D1342" s="27" t="s">
        <v>211</v>
      </c>
      <c r="E1342" s="27" t="s">
        <v>36</v>
      </c>
      <c r="F1342" s="27" t="s">
        <v>262</v>
      </c>
      <c r="G1342" s="33">
        <v>105149.01</v>
      </c>
      <c r="H1342" s="33">
        <v>105149.01</v>
      </c>
      <c r="I1342" s="33">
        <v>5729</v>
      </c>
      <c r="J1342" s="33">
        <v>310</v>
      </c>
      <c r="K1342" s="33">
        <v>4400</v>
      </c>
      <c r="L1342" s="33">
        <v>1</v>
      </c>
      <c r="M1342" s="33">
        <v>1</v>
      </c>
      <c r="N1342" s="33">
        <v>120338.95</v>
      </c>
      <c r="O1342" s="33">
        <v>627.6</v>
      </c>
      <c r="P1342" s="33">
        <v>1796</v>
      </c>
    </row>
    <row r="1343" spans="1:16">
      <c r="A1343" s="27" t="s">
        <v>415</v>
      </c>
      <c r="B1343" s="31">
        <v>202510</v>
      </c>
      <c r="C1343" s="27" t="s">
        <v>59</v>
      </c>
      <c r="D1343" s="27" t="s">
        <v>211</v>
      </c>
      <c r="E1343" s="27" t="s">
        <v>36</v>
      </c>
      <c r="F1343" s="27" t="s">
        <v>262</v>
      </c>
      <c r="G1343" s="33">
        <v>108647.04</v>
      </c>
      <c r="H1343" s="33">
        <v>108647.04</v>
      </c>
      <c r="I1343" s="33">
        <v>5463</v>
      </c>
      <c r="J1343" s="33">
        <v>264</v>
      </c>
      <c r="K1343" s="33">
        <v>4400</v>
      </c>
      <c r="L1343" s="33">
        <v>1</v>
      </c>
      <c r="M1343" s="33">
        <v>1</v>
      </c>
      <c r="N1343" s="33">
        <v>132303.03</v>
      </c>
      <c r="O1343" s="33">
        <v>694.1</v>
      </c>
      <c r="P1343" s="33">
        <v>1807</v>
      </c>
    </row>
    <row r="1344" spans="1:16">
      <c r="A1344" s="27" t="s">
        <v>415</v>
      </c>
      <c r="B1344" s="31">
        <v>202511</v>
      </c>
      <c r="C1344" s="27" t="s">
        <v>59</v>
      </c>
      <c r="D1344" s="27" t="s">
        <v>211</v>
      </c>
      <c r="E1344" s="27" t="s">
        <v>36</v>
      </c>
      <c r="F1344" s="27" t="s">
        <v>262</v>
      </c>
      <c r="G1344" s="33">
        <v>128950.84</v>
      </c>
      <c r="H1344" s="33">
        <v>128950.84</v>
      </c>
      <c r="I1344" s="33">
        <v>6163</v>
      </c>
      <c r="J1344" s="33">
        <v>291</v>
      </c>
      <c r="K1344" s="33">
        <v>4400</v>
      </c>
      <c r="L1344" s="33">
        <v>1</v>
      </c>
      <c r="M1344" s="33">
        <v>1</v>
      </c>
      <c r="N1344" s="33">
        <v>159811.67</v>
      </c>
      <c r="O1344" s="33">
        <v>804.6</v>
      </c>
      <c r="P1344" s="33">
        <v>2117</v>
      </c>
    </row>
    <row r="1345" spans="1:16">
      <c r="A1345" s="27" t="s">
        <v>415</v>
      </c>
      <c r="B1345" s="31">
        <v>202512</v>
      </c>
      <c r="C1345" s="27" t="s">
        <v>59</v>
      </c>
      <c r="D1345" s="27" t="s">
        <v>211</v>
      </c>
      <c r="E1345" s="27" t="s">
        <v>36</v>
      </c>
      <c r="F1345" s="27" t="s">
        <v>262</v>
      </c>
      <c r="G1345" s="33">
        <v>143179.51</v>
      </c>
      <c r="H1345" s="33">
        <v>143179.51</v>
      </c>
      <c r="I1345" s="33">
        <v>8490</v>
      </c>
      <c r="J1345" s="33">
        <v>393</v>
      </c>
      <c r="K1345" s="33">
        <v>4400</v>
      </c>
      <c r="L1345" s="33">
        <v>1</v>
      </c>
      <c r="M1345" s="33">
        <v>1</v>
      </c>
      <c r="N1345" s="33">
        <v>183623.97</v>
      </c>
      <c r="O1345" s="33">
        <v>834.6</v>
      </c>
      <c r="P1345" s="33">
        <v>2630</v>
      </c>
    </row>
    <row r="1346" spans="1:16">
      <c r="A1346" s="27" t="s">
        <v>415</v>
      </c>
      <c r="B1346" s="31">
        <v>202601</v>
      </c>
      <c r="C1346" s="27" t="s">
        <v>59</v>
      </c>
      <c r="D1346" s="27" t="s">
        <v>211</v>
      </c>
      <c r="E1346" s="27" t="s">
        <v>36</v>
      </c>
      <c r="F1346" s="27" t="s">
        <v>262</v>
      </c>
      <c r="G1346" s="33">
        <v>79540.72</v>
      </c>
      <c r="H1346" s="33">
        <v>79540.72</v>
      </c>
      <c r="I1346" s="33">
        <v>4072</v>
      </c>
      <c r="J1346" s="33">
        <v>228</v>
      </c>
      <c r="K1346" s="33">
        <v>4400</v>
      </c>
      <c r="L1346" s="33">
        <v>1</v>
      </c>
      <c r="M1346" s="33">
        <v>1</v>
      </c>
      <c r="N1346" s="33">
        <v>93417.39999999999</v>
      </c>
      <c r="O1346" s="33">
        <v>494.6</v>
      </c>
      <c r="P1346" s="33">
        <v>1366</v>
      </c>
    </row>
    <row r="1347" spans="1:16">
      <c r="A1347" s="27" t="s">
        <v>415</v>
      </c>
      <c r="B1347" s="31">
        <v>202602</v>
      </c>
      <c r="C1347" s="27" t="s">
        <v>59</v>
      </c>
      <c r="D1347" s="27" t="s">
        <v>211</v>
      </c>
      <c r="E1347" s="27" t="s">
        <v>36</v>
      </c>
      <c r="F1347" s="27" t="s">
        <v>262</v>
      </c>
      <c r="G1347" s="33">
        <v>77318.59</v>
      </c>
      <c r="H1347" s="33">
        <v>77318.59</v>
      </c>
      <c r="I1347" s="33">
        <v>4115</v>
      </c>
      <c r="J1347" s="33">
        <v>255</v>
      </c>
      <c r="K1347" s="33">
        <v>4400</v>
      </c>
      <c r="L1347" s="33">
        <v>1</v>
      </c>
      <c r="M1347" s="33">
        <v>1</v>
      </c>
      <c r="N1347" s="33">
        <v>96334.36</v>
      </c>
      <c r="O1347" s="33">
        <v>425.3</v>
      </c>
      <c r="P1347" s="33">
        <v>1272</v>
      </c>
    </row>
    <row r="1348" spans="1:16">
      <c r="A1348" s="27" t="s">
        <v>415</v>
      </c>
      <c r="B1348" s="31">
        <v>202603</v>
      </c>
      <c r="C1348" s="27" t="s">
        <v>59</v>
      </c>
      <c r="D1348" s="27" t="s">
        <v>211</v>
      </c>
      <c r="E1348" s="27" t="s">
        <v>36</v>
      </c>
      <c r="F1348" s="27" t="s">
        <v>262</v>
      </c>
      <c r="G1348" s="33">
        <v>97487.07000000001</v>
      </c>
      <c r="H1348" s="33">
        <v>97487.07000000001</v>
      </c>
      <c r="I1348" s="33">
        <v>5196</v>
      </c>
      <c r="J1348" s="33">
        <v>270</v>
      </c>
      <c r="K1348" s="33">
        <v>4400</v>
      </c>
      <c r="L1348" s="33">
        <v>1</v>
      </c>
      <c r="M1348" s="33">
        <v>1</v>
      </c>
      <c r="N1348" s="33">
        <v>120168.75</v>
      </c>
      <c r="O1348" s="33">
        <v>600.3</v>
      </c>
      <c r="P1348" s="33">
        <v>1597</v>
      </c>
    </row>
    <row r="1349" spans="1:16">
      <c r="A1349" s="27" t="s">
        <v>415</v>
      </c>
      <c r="B1349" s="31">
        <v>202604</v>
      </c>
      <c r="C1349" s="27" t="s">
        <v>59</v>
      </c>
      <c r="D1349" s="27" t="s">
        <v>211</v>
      </c>
      <c r="E1349" s="27" t="s">
        <v>36</v>
      </c>
      <c r="F1349" s="27" t="s">
        <v>262</v>
      </c>
      <c r="G1349" s="33">
        <v>109231.85</v>
      </c>
      <c r="H1349" s="33">
        <v>109231.85</v>
      </c>
      <c r="I1349" s="33">
        <v>5497</v>
      </c>
      <c r="J1349" s="33">
        <v>252</v>
      </c>
      <c r="K1349" s="33">
        <v>4400</v>
      </c>
      <c r="L1349" s="33">
        <v>1</v>
      </c>
      <c r="M1349" s="33">
        <v>1</v>
      </c>
      <c r="N1349" s="33">
        <v>141540.82</v>
      </c>
      <c r="O1349" s="33">
        <v>737.2</v>
      </c>
      <c r="P1349" s="33">
        <v>1725</v>
      </c>
    </row>
    <row r="1350" spans="1:16">
      <c r="A1350" s="27" t="s">
        <v>415</v>
      </c>
      <c r="B1350" s="31">
        <v>202605</v>
      </c>
      <c r="C1350" s="27" t="s">
        <v>59</v>
      </c>
      <c r="D1350" s="27" t="s">
        <v>211</v>
      </c>
      <c r="E1350" s="27" t="s">
        <v>36</v>
      </c>
      <c r="F1350" s="27" t="s">
        <v>262</v>
      </c>
      <c r="G1350" s="33">
        <v>132630.93</v>
      </c>
      <c r="H1350" s="33">
        <v>132630.93</v>
      </c>
      <c r="I1350" s="33">
        <v>6323</v>
      </c>
      <c r="J1350" s="33">
        <v>356</v>
      </c>
      <c r="K1350" s="33">
        <v>4400</v>
      </c>
      <c r="L1350" s="33">
        <v>1</v>
      </c>
      <c r="M1350" s="33">
        <v>1</v>
      </c>
      <c r="N1350" s="33">
        <v>155165.15</v>
      </c>
      <c r="O1350" s="33">
        <v>773.6</v>
      </c>
      <c r="P1350" s="33">
        <v>2064</v>
      </c>
    </row>
    <row r="1351" spans="1:16">
      <c r="A1351" s="27" t="s">
        <v>415</v>
      </c>
      <c r="B1351" s="31">
        <v>202606</v>
      </c>
      <c r="C1351" s="27" t="s">
        <v>59</v>
      </c>
      <c r="D1351" s="27" t="s">
        <v>211</v>
      </c>
      <c r="E1351" s="27" t="s">
        <v>36</v>
      </c>
      <c r="F1351" s="27" t="s">
        <v>262</v>
      </c>
      <c r="G1351" s="33">
        <v>134211.19</v>
      </c>
      <c r="H1351" s="33">
        <v>134211.19</v>
      </c>
      <c r="I1351" s="33">
        <v>7082</v>
      </c>
      <c r="J1351" s="33">
        <v>341</v>
      </c>
      <c r="K1351" s="33">
        <v>4400</v>
      </c>
      <c r="L1351" s="33">
        <v>1</v>
      </c>
      <c r="M1351" s="33">
        <v>1</v>
      </c>
      <c r="N1351" s="33">
        <v>151727.48</v>
      </c>
      <c r="O1351" s="33">
        <v>734.1</v>
      </c>
      <c r="P1351" s="33">
        <v>2354</v>
      </c>
    </row>
    <row r="1352" spans="1:16">
      <c r="A1352" s="27" t="s">
        <v>415</v>
      </c>
      <c r="B1352" s="31">
        <v>202607</v>
      </c>
      <c r="C1352" s="27" t="s">
        <v>59</v>
      </c>
      <c r="D1352" s="27" t="s">
        <v>211</v>
      </c>
      <c r="E1352" s="27" t="s">
        <v>36</v>
      </c>
      <c r="F1352" s="27" t="s">
        <v>262</v>
      </c>
      <c r="G1352" s="33">
        <v>129394.93</v>
      </c>
      <c r="H1352" s="33">
        <v>129394.93</v>
      </c>
      <c r="I1352" s="33">
        <v>6843</v>
      </c>
      <c r="J1352" s="33">
        <v>394</v>
      </c>
      <c r="K1352" s="33">
        <v>4400</v>
      </c>
      <c r="L1352" s="33">
        <v>1</v>
      </c>
      <c r="M1352" s="33">
        <v>1</v>
      </c>
      <c r="N1352" s="33">
        <v>135027.06</v>
      </c>
      <c r="O1352" s="33">
        <v>849.9</v>
      </c>
      <c r="P1352" s="33">
        <v>2181</v>
      </c>
    </row>
    <row r="1353" spans="1:16">
      <c r="A1353" s="27" t="s">
        <v>418</v>
      </c>
      <c r="B1353" s="31">
        <v>202408</v>
      </c>
      <c r="C1353" s="27" t="s">
        <v>59</v>
      </c>
      <c r="D1353" s="27" t="s">
        <v>211</v>
      </c>
      <c r="E1353" s="27" t="s">
        <v>36</v>
      </c>
      <c r="F1353" s="27" t="s">
        <v>257</v>
      </c>
      <c r="G1353" s="33">
        <v>194923.81</v>
      </c>
      <c r="H1353" s="33">
        <v>0</v>
      </c>
      <c r="I1353" s="33">
        <v>5249</v>
      </c>
      <c r="J1353" s="33">
        <v>416</v>
      </c>
      <c r="K1353" s="33">
        <v>8200</v>
      </c>
      <c r="L1353" s="33">
        <v>1</v>
      </c>
      <c r="M1353" s="33">
        <v>0</v>
      </c>
      <c r="N1353" s="33">
        <v>273389.35</v>
      </c>
      <c r="O1353" s="33">
        <v>1091.5</v>
      </c>
      <c r="P1353" s="33">
        <v>2059</v>
      </c>
    </row>
    <row r="1354" spans="1:16">
      <c r="A1354" s="27" t="s">
        <v>418</v>
      </c>
      <c r="B1354" s="31">
        <v>202409</v>
      </c>
      <c r="C1354" s="27" t="s">
        <v>59</v>
      </c>
      <c r="D1354" s="27" t="s">
        <v>211</v>
      </c>
      <c r="E1354" s="27" t="s">
        <v>36</v>
      </c>
      <c r="F1354" s="27" t="s">
        <v>257</v>
      </c>
      <c r="G1354" s="33">
        <v>216539.27</v>
      </c>
      <c r="H1354" s="33">
        <v>0</v>
      </c>
      <c r="I1354" s="33">
        <v>5548</v>
      </c>
      <c r="J1354" s="33">
        <v>459</v>
      </c>
      <c r="K1354" s="33">
        <v>8200</v>
      </c>
      <c r="L1354" s="33">
        <v>1</v>
      </c>
      <c r="M1354" s="33">
        <v>0</v>
      </c>
      <c r="N1354" s="33">
        <v>263110.15</v>
      </c>
      <c r="O1354" s="33">
        <v>1126.5</v>
      </c>
      <c r="P1354" s="33">
        <v>2303</v>
      </c>
    </row>
    <row r="1355" spans="1:16">
      <c r="A1355" s="27" t="s">
        <v>418</v>
      </c>
      <c r="B1355" s="31">
        <v>202410</v>
      </c>
      <c r="C1355" s="27" t="s">
        <v>59</v>
      </c>
      <c r="D1355" s="27" t="s">
        <v>211</v>
      </c>
      <c r="E1355" s="27" t="s">
        <v>36</v>
      </c>
      <c r="F1355" s="27" t="s">
        <v>257</v>
      </c>
      <c r="G1355" s="33">
        <v>234559.07</v>
      </c>
      <c r="H1355" s="33">
        <v>0</v>
      </c>
      <c r="I1355" s="33">
        <v>6637</v>
      </c>
      <c r="J1355" s="33">
        <v>552</v>
      </c>
      <c r="K1355" s="33">
        <v>8200</v>
      </c>
      <c r="L1355" s="33">
        <v>1</v>
      </c>
      <c r="M1355" s="33">
        <v>0</v>
      </c>
      <c r="N1355" s="33">
        <v>289268.53</v>
      </c>
      <c r="O1355" s="33">
        <v>1350.3</v>
      </c>
      <c r="P1355" s="33">
        <v>2632</v>
      </c>
    </row>
    <row r="1356" spans="1:16">
      <c r="A1356" s="27" t="s">
        <v>418</v>
      </c>
      <c r="B1356" s="31">
        <v>202411</v>
      </c>
      <c r="C1356" s="27" t="s">
        <v>59</v>
      </c>
      <c r="D1356" s="27" t="s">
        <v>211</v>
      </c>
      <c r="E1356" s="27" t="s">
        <v>36</v>
      </c>
      <c r="F1356" s="27" t="s">
        <v>257</v>
      </c>
      <c r="G1356" s="33">
        <v>288644.72</v>
      </c>
      <c r="H1356" s="33">
        <v>0</v>
      </c>
      <c r="I1356" s="33">
        <v>7196</v>
      </c>
      <c r="J1356" s="33">
        <v>521</v>
      </c>
      <c r="K1356" s="33">
        <v>8200</v>
      </c>
      <c r="L1356" s="33">
        <v>1</v>
      </c>
      <c r="M1356" s="33">
        <v>0</v>
      </c>
      <c r="N1356" s="33">
        <v>349413.66</v>
      </c>
      <c r="O1356" s="33">
        <v>1657.9</v>
      </c>
      <c r="P1356" s="33">
        <v>3039</v>
      </c>
    </row>
    <row r="1357" spans="1:16">
      <c r="A1357" s="27" t="s">
        <v>418</v>
      </c>
      <c r="B1357" s="31">
        <v>202412</v>
      </c>
      <c r="C1357" s="27" t="s">
        <v>59</v>
      </c>
      <c r="D1357" s="27" t="s">
        <v>211</v>
      </c>
      <c r="E1357" s="27" t="s">
        <v>36</v>
      </c>
      <c r="F1357" s="27" t="s">
        <v>257</v>
      </c>
      <c r="G1357" s="33">
        <v>348116.89</v>
      </c>
      <c r="H1357" s="33">
        <v>0</v>
      </c>
      <c r="I1357" s="33">
        <v>9382</v>
      </c>
      <c r="J1357" s="33">
        <v>680</v>
      </c>
      <c r="K1357" s="33">
        <v>8200</v>
      </c>
      <c r="L1357" s="33">
        <v>1</v>
      </c>
      <c r="M1357" s="33">
        <v>0</v>
      </c>
      <c r="N1357" s="33">
        <v>401477.09</v>
      </c>
      <c r="O1357" s="33">
        <v>1834.2</v>
      </c>
      <c r="P1357" s="33">
        <v>3650</v>
      </c>
    </row>
    <row r="1358" spans="1:16">
      <c r="A1358" s="27" t="s">
        <v>418</v>
      </c>
      <c r="B1358" s="31">
        <v>202501</v>
      </c>
      <c r="C1358" s="27" t="s">
        <v>59</v>
      </c>
      <c r="D1358" s="27" t="s">
        <v>211</v>
      </c>
      <c r="E1358" s="27" t="s">
        <v>36</v>
      </c>
      <c r="F1358" s="27" t="s">
        <v>257</v>
      </c>
      <c r="G1358" s="33">
        <v>170858.31</v>
      </c>
      <c r="H1358" s="33">
        <v>0</v>
      </c>
      <c r="I1358" s="33">
        <v>4243</v>
      </c>
      <c r="J1358" s="33">
        <v>338</v>
      </c>
      <c r="K1358" s="33">
        <v>8200</v>
      </c>
      <c r="L1358" s="33">
        <v>1</v>
      </c>
      <c r="M1358" s="33">
        <v>0</v>
      </c>
      <c r="N1358" s="33">
        <v>204248.63</v>
      </c>
      <c r="O1358" s="33">
        <v>962.5</v>
      </c>
      <c r="P1358" s="33">
        <v>1679</v>
      </c>
    </row>
    <row r="1359" spans="1:16">
      <c r="A1359" s="27" t="s">
        <v>418</v>
      </c>
      <c r="B1359" s="31">
        <v>202502</v>
      </c>
      <c r="C1359" s="27" t="s">
        <v>59</v>
      </c>
      <c r="D1359" s="27" t="s">
        <v>211</v>
      </c>
      <c r="E1359" s="27" t="s">
        <v>36</v>
      </c>
      <c r="F1359" s="27" t="s">
        <v>257</v>
      </c>
      <c r="G1359" s="33">
        <v>176014.32</v>
      </c>
      <c r="H1359" s="33">
        <v>0</v>
      </c>
      <c r="I1359" s="33">
        <v>4696</v>
      </c>
      <c r="J1359" s="33">
        <v>307</v>
      </c>
      <c r="K1359" s="33">
        <v>8200</v>
      </c>
      <c r="L1359" s="33">
        <v>1</v>
      </c>
      <c r="M1359" s="33">
        <v>0</v>
      </c>
      <c r="N1359" s="33">
        <v>210626.3</v>
      </c>
      <c r="O1359" s="33">
        <v>923</v>
      </c>
      <c r="P1359" s="33">
        <v>1912</v>
      </c>
    </row>
    <row r="1360" spans="1:16">
      <c r="A1360" s="27" t="s">
        <v>418</v>
      </c>
      <c r="B1360" s="31">
        <v>202503</v>
      </c>
      <c r="C1360" s="27" t="s">
        <v>59</v>
      </c>
      <c r="D1360" s="27" t="s">
        <v>211</v>
      </c>
      <c r="E1360" s="27" t="s">
        <v>36</v>
      </c>
      <c r="F1360" s="27" t="s">
        <v>257</v>
      </c>
      <c r="G1360" s="33">
        <v>202858.02</v>
      </c>
      <c r="H1360" s="33">
        <v>0</v>
      </c>
      <c r="I1360" s="33">
        <v>5414</v>
      </c>
      <c r="J1360" s="33">
        <v>453</v>
      </c>
      <c r="K1360" s="33">
        <v>8200</v>
      </c>
      <c r="L1360" s="33">
        <v>1</v>
      </c>
      <c r="M1360" s="33">
        <v>0</v>
      </c>
      <c r="N1360" s="33">
        <v>262738.03</v>
      </c>
      <c r="O1360" s="33">
        <v>1199.4</v>
      </c>
      <c r="P1360" s="33">
        <v>2208</v>
      </c>
    </row>
    <row r="1361" spans="1:16">
      <c r="A1361" s="27" t="s">
        <v>418</v>
      </c>
      <c r="B1361" s="31">
        <v>202504</v>
      </c>
      <c r="C1361" s="27" t="s">
        <v>59</v>
      </c>
      <c r="D1361" s="27" t="s">
        <v>211</v>
      </c>
      <c r="E1361" s="27" t="s">
        <v>36</v>
      </c>
      <c r="F1361" s="27" t="s">
        <v>257</v>
      </c>
      <c r="G1361" s="33">
        <v>259222.55</v>
      </c>
      <c r="H1361" s="33">
        <v>0</v>
      </c>
      <c r="I1361" s="33">
        <v>6578</v>
      </c>
      <c r="J1361" s="33">
        <v>501</v>
      </c>
      <c r="K1361" s="33">
        <v>8200</v>
      </c>
      <c r="L1361" s="33">
        <v>1</v>
      </c>
      <c r="M1361" s="33">
        <v>0</v>
      </c>
      <c r="N1361" s="33">
        <v>309466.11</v>
      </c>
      <c r="O1361" s="33">
        <v>1486.8</v>
      </c>
      <c r="P1361" s="33">
        <v>2695</v>
      </c>
    </row>
    <row r="1362" spans="1:16">
      <c r="A1362" s="27" t="s">
        <v>418</v>
      </c>
      <c r="B1362" s="31">
        <v>202505</v>
      </c>
      <c r="C1362" s="27" t="s">
        <v>59</v>
      </c>
      <c r="D1362" s="27" t="s">
        <v>211</v>
      </c>
      <c r="E1362" s="27" t="s">
        <v>36</v>
      </c>
      <c r="F1362" s="27" t="s">
        <v>257</v>
      </c>
      <c r="G1362" s="33">
        <v>293341.54</v>
      </c>
      <c r="H1362" s="33">
        <v>0</v>
      </c>
      <c r="I1362" s="33">
        <v>7941</v>
      </c>
      <c r="J1362" s="33">
        <v>612</v>
      </c>
      <c r="K1362" s="33">
        <v>8200</v>
      </c>
      <c r="L1362" s="33">
        <v>1</v>
      </c>
      <c r="M1362" s="33">
        <v>0</v>
      </c>
      <c r="N1362" s="33">
        <v>339254.46</v>
      </c>
      <c r="O1362" s="33">
        <v>1945.3</v>
      </c>
      <c r="P1362" s="33">
        <v>3103</v>
      </c>
    </row>
    <row r="1363" spans="1:16">
      <c r="A1363" s="27" t="s">
        <v>418</v>
      </c>
      <c r="B1363" s="31">
        <v>202506</v>
      </c>
      <c r="C1363" s="27" t="s">
        <v>59</v>
      </c>
      <c r="D1363" s="27" t="s">
        <v>211</v>
      </c>
      <c r="E1363" s="27" t="s">
        <v>36</v>
      </c>
      <c r="F1363" s="27" t="s">
        <v>257</v>
      </c>
      <c r="G1363" s="33">
        <v>264172.28</v>
      </c>
      <c r="H1363" s="33">
        <v>0</v>
      </c>
      <c r="I1363" s="33">
        <v>6388</v>
      </c>
      <c r="J1363" s="33">
        <v>454</v>
      </c>
      <c r="K1363" s="33">
        <v>8200</v>
      </c>
      <c r="L1363" s="33">
        <v>1</v>
      </c>
      <c r="M1363" s="33">
        <v>0</v>
      </c>
      <c r="N1363" s="33">
        <v>331738.31</v>
      </c>
      <c r="O1363" s="33">
        <v>1393.3</v>
      </c>
      <c r="P1363" s="33">
        <v>2672</v>
      </c>
    </row>
    <row r="1364" spans="1:16">
      <c r="A1364" s="27" t="s">
        <v>418</v>
      </c>
      <c r="B1364" s="31">
        <v>202507</v>
      </c>
      <c r="C1364" s="27" t="s">
        <v>59</v>
      </c>
      <c r="D1364" s="27" t="s">
        <v>211</v>
      </c>
      <c r="E1364" s="27" t="s">
        <v>36</v>
      </c>
      <c r="F1364" s="27" t="s">
        <v>257</v>
      </c>
      <c r="G1364" s="33">
        <v>261801.46</v>
      </c>
      <c r="H1364" s="33">
        <v>0</v>
      </c>
      <c r="I1364" s="33">
        <v>6422</v>
      </c>
      <c r="J1364" s="33">
        <v>490</v>
      </c>
      <c r="K1364" s="33">
        <v>8200</v>
      </c>
      <c r="L1364" s="33">
        <v>1</v>
      </c>
      <c r="M1364" s="33">
        <v>0</v>
      </c>
      <c r="N1364" s="33">
        <v>295224.36</v>
      </c>
      <c r="O1364" s="33">
        <v>1403.6</v>
      </c>
      <c r="P1364" s="33">
        <v>2852</v>
      </c>
    </row>
    <row r="1365" spans="1:16">
      <c r="A1365" s="27" t="s">
        <v>418</v>
      </c>
      <c r="B1365" s="31">
        <v>202508</v>
      </c>
      <c r="C1365" s="27" t="s">
        <v>59</v>
      </c>
      <c r="D1365" s="27" t="s">
        <v>211</v>
      </c>
      <c r="E1365" s="27" t="s">
        <v>36</v>
      </c>
      <c r="F1365" s="27" t="s">
        <v>257</v>
      </c>
      <c r="G1365" s="33">
        <v>242066.25</v>
      </c>
      <c r="H1365" s="33">
        <v>0</v>
      </c>
      <c r="I1365" s="33">
        <v>6053</v>
      </c>
      <c r="J1365" s="33">
        <v>403</v>
      </c>
      <c r="K1365" s="33">
        <v>8200</v>
      </c>
      <c r="L1365" s="33">
        <v>1</v>
      </c>
      <c r="M1365" s="33">
        <v>0</v>
      </c>
      <c r="N1365" s="33">
        <v>284598.31</v>
      </c>
      <c r="O1365" s="33">
        <v>1243.8</v>
      </c>
      <c r="P1365" s="33">
        <v>2459</v>
      </c>
    </row>
    <row r="1366" spans="1:16">
      <c r="A1366" s="27" t="s">
        <v>418</v>
      </c>
      <c r="B1366" s="31">
        <v>202509</v>
      </c>
      <c r="C1366" s="27" t="s">
        <v>59</v>
      </c>
      <c r="D1366" s="27" t="s">
        <v>211</v>
      </c>
      <c r="E1366" s="27" t="s">
        <v>36</v>
      </c>
      <c r="F1366" s="27" t="s">
        <v>257</v>
      </c>
      <c r="G1366" s="33">
        <v>227330.87</v>
      </c>
      <c r="H1366" s="33">
        <v>0</v>
      </c>
      <c r="I1366" s="33">
        <v>5715</v>
      </c>
      <c r="J1366" s="33">
        <v>383</v>
      </c>
      <c r="K1366" s="33">
        <v>8200</v>
      </c>
      <c r="L1366" s="33">
        <v>1</v>
      </c>
      <c r="M1366" s="33">
        <v>0</v>
      </c>
      <c r="N1366" s="33">
        <v>273897.66</v>
      </c>
      <c r="O1366" s="33">
        <v>1251.7</v>
      </c>
      <c r="P1366" s="33">
        <v>2300</v>
      </c>
    </row>
    <row r="1367" spans="1:16">
      <c r="A1367" s="27" t="s">
        <v>418</v>
      </c>
      <c r="B1367" s="31">
        <v>202510</v>
      </c>
      <c r="C1367" s="27" t="s">
        <v>59</v>
      </c>
      <c r="D1367" s="27" t="s">
        <v>211</v>
      </c>
      <c r="E1367" s="27" t="s">
        <v>36</v>
      </c>
      <c r="F1367" s="27" t="s">
        <v>257</v>
      </c>
      <c r="G1367" s="33">
        <v>269541.44</v>
      </c>
      <c r="H1367" s="33">
        <v>0</v>
      </c>
      <c r="I1367" s="33">
        <v>6716</v>
      </c>
      <c r="J1367" s="33">
        <v>520</v>
      </c>
      <c r="K1367" s="33">
        <v>8200</v>
      </c>
      <c r="L1367" s="33">
        <v>1</v>
      </c>
      <c r="M1367" s="33">
        <v>0</v>
      </c>
      <c r="N1367" s="33">
        <v>301128.54</v>
      </c>
      <c r="O1367" s="33">
        <v>1433.4</v>
      </c>
      <c r="P1367" s="33">
        <v>2756</v>
      </c>
    </row>
    <row r="1368" spans="1:16">
      <c r="A1368" s="27" t="s">
        <v>418</v>
      </c>
      <c r="B1368" s="31">
        <v>202511</v>
      </c>
      <c r="C1368" s="27" t="s">
        <v>59</v>
      </c>
      <c r="D1368" s="27" t="s">
        <v>211</v>
      </c>
      <c r="E1368" s="27" t="s">
        <v>36</v>
      </c>
      <c r="F1368" s="27" t="s">
        <v>257</v>
      </c>
      <c r="G1368" s="33">
        <v>336170.54</v>
      </c>
      <c r="H1368" s="33">
        <v>0</v>
      </c>
      <c r="I1368" s="33">
        <v>8242</v>
      </c>
      <c r="J1368" s="33">
        <v>604</v>
      </c>
      <c r="K1368" s="33">
        <v>8200</v>
      </c>
      <c r="L1368" s="33">
        <v>1</v>
      </c>
      <c r="M1368" s="33">
        <v>0</v>
      </c>
      <c r="N1368" s="33">
        <v>363739.62</v>
      </c>
      <c r="O1368" s="33">
        <v>1953.5</v>
      </c>
      <c r="P1368" s="33">
        <v>3475</v>
      </c>
    </row>
    <row r="1369" spans="1:16">
      <c r="A1369" s="27" t="s">
        <v>418</v>
      </c>
      <c r="B1369" s="31">
        <v>202512</v>
      </c>
      <c r="C1369" s="27" t="s">
        <v>59</v>
      </c>
      <c r="D1369" s="27" t="s">
        <v>211</v>
      </c>
      <c r="E1369" s="27" t="s">
        <v>36</v>
      </c>
      <c r="F1369" s="27" t="s">
        <v>257</v>
      </c>
      <c r="G1369" s="33">
        <v>365317.72</v>
      </c>
      <c r="H1369" s="33">
        <v>0</v>
      </c>
      <c r="I1369" s="33">
        <v>9152</v>
      </c>
      <c r="J1369" s="33">
        <v>637</v>
      </c>
      <c r="K1369" s="33">
        <v>8200</v>
      </c>
      <c r="L1369" s="33">
        <v>1</v>
      </c>
      <c r="M1369" s="33">
        <v>0</v>
      </c>
      <c r="N1369" s="33">
        <v>417937.65</v>
      </c>
      <c r="O1369" s="33">
        <v>1962.1</v>
      </c>
      <c r="P1369" s="33">
        <v>3701</v>
      </c>
    </row>
    <row r="1370" spans="1:16">
      <c r="A1370" s="27" t="s">
        <v>418</v>
      </c>
      <c r="B1370" s="31">
        <v>202601</v>
      </c>
      <c r="C1370" s="27" t="s">
        <v>59</v>
      </c>
      <c r="D1370" s="27" t="s">
        <v>211</v>
      </c>
      <c r="E1370" s="27" t="s">
        <v>36</v>
      </c>
      <c r="F1370" s="27" t="s">
        <v>257</v>
      </c>
      <c r="G1370" s="33">
        <v>180488.63</v>
      </c>
      <c r="H1370" s="33">
        <v>0</v>
      </c>
      <c r="I1370" s="33">
        <v>4646</v>
      </c>
      <c r="J1370" s="33">
        <v>339</v>
      </c>
      <c r="K1370" s="33">
        <v>8200</v>
      </c>
      <c r="L1370" s="33">
        <v>1</v>
      </c>
      <c r="M1370" s="33">
        <v>0</v>
      </c>
      <c r="N1370" s="33">
        <v>212622.82</v>
      </c>
      <c r="O1370" s="33">
        <v>969.6</v>
      </c>
      <c r="P1370" s="33">
        <v>1906</v>
      </c>
    </row>
    <row r="1371" spans="1:16">
      <c r="A1371" s="27" t="s">
        <v>418</v>
      </c>
      <c r="B1371" s="31">
        <v>202602</v>
      </c>
      <c r="C1371" s="27" t="s">
        <v>59</v>
      </c>
      <c r="D1371" s="27" t="s">
        <v>211</v>
      </c>
      <c r="E1371" s="27" t="s">
        <v>36</v>
      </c>
      <c r="F1371" s="27" t="s">
        <v>257</v>
      </c>
      <c r="G1371" s="33">
        <v>179436.87</v>
      </c>
      <c r="H1371" s="33">
        <v>179436.87</v>
      </c>
      <c r="I1371" s="33">
        <v>4851</v>
      </c>
      <c r="J1371" s="33">
        <v>377</v>
      </c>
      <c r="K1371" s="33">
        <v>8200</v>
      </c>
      <c r="L1371" s="33">
        <v>1</v>
      </c>
      <c r="M1371" s="33">
        <v>1</v>
      </c>
      <c r="N1371" s="33">
        <v>219261.98</v>
      </c>
      <c r="O1371" s="33">
        <v>901.1</v>
      </c>
      <c r="P1371" s="33">
        <v>1972</v>
      </c>
    </row>
    <row r="1372" spans="1:16">
      <c r="A1372" s="27" t="s">
        <v>418</v>
      </c>
      <c r="B1372" s="31">
        <v>202603</v>
      </c>
      <c r="C1372" s="27" t="s">
        <v>59</v>
      </c>
      <c r="D1372" s="27" t="s">
        <v>211</v>
      </c>
      <c r="E1372" s="27" t="s">
        <v>36</v>
      </c>
      <c r="F1372" s="27" t="s">
        <v>257</v>
      </c>
      <c r="G1372" s="33">
        <v>227179.3</v>
      </c>
      <c r="H1372" s="33">
        <v>227179.3</v>
      </c>
      <c r="I1372" s="33">
        <v>6403</v>
      </c>
      <c r="J1372" s="33">
        <v>511</v>
      </c>
      <c r="K1372" s="33">
        <v>8200</v>
      </c>
      <c r="L1372" s="33">
        <v>1</v>
      </c>
      <c r="M1372" s="33">
        <v>1</v>
      </c>
      <c r="N1372" s="33">
        <v>273510.29</v>
      </c>
      <c r="O1372" s="33">
        <v>1372.1</v>
      </c>
      <c r="P1372" s="33">
        <v>2533</v>
      </c>
    </row>
    <row r="1373" spans="1:16">
      <c r="A1373" s="27" t="s">
        <v>418</v>
      </c>
      <c r="B1373" s="31">
        <v>202604</v>
      </c>
      <c r="C1373" s="27" t="s">
        <v>59</v>
      </c>
      <c r="D1373" s="27" t="s">
        <v>211</v>
      </c>
      <c r="E1373" s="27" t="s">
        <v>36</v>
      </c>
      <c r="F1373" s="27" t="s">
        <v>257</v>
      </c>
      <c r="G1373" s="33">
        <v>276389.64</v>
      </c>
      <c r="H1373" s="33">
        <v>276389.64</v>
      </c>
      <c r="I1373" s="33">
        <v>6876</v>
      </c>
      <c r="J1373" s="33">
        <v>418</v>
      </c>
      <c r="K1373" s="33">
        <v>8200</v>
      </c>
      <c r="L1373" s="33">
        <v>1</v>
      </c>
      <c r="M1373" s="33">
        <v>1</v>
      </c>
      <c r="N1373" s="33">
        <v>322154.22</v>
      </c>
      <c r="O1373" s="33">
        <v>1532</v>
      </c>
      <c r="P1373" s="33">
        <v>2908</v>
      </c>
    </row>
    <row r="1374" spans="1:16">
      <c r="A1374" s="27" t="s">
        <v>418</v>
      </c>
      <c r="B1374" s="31">
        <v>202605</v>
      </c>
      <c r="C1374" s="27" t="s">
        <v>59</v>
      </c>
      <c r="D1374" s="27" t="s">
        <v>211</v>
      </c>
      <c r="E1374" s="27" t="s">
        <v>36</v>
      </c>
      <c r="F1374" s="27" t="s">
        <v>257</v>
      </c>
      <c r="G1374" s="33">
        <v>285878.94</v>
      </c>
      <c r="H1374" s="33">
        <v>285878.94</v>
      </c>
      <c r="I1374" s="33">
        <v>7399</v>
      </c>
      <c r="J1374" s="33">
        <v>406</v>
      </c>
      <c r="K1374" s="33">
        <v>8200</v>
      </c>
      <c r="L1374" s="33">
        <v>1</v>
      </c>
      <c r="M1374" s="33">
        <v>1</v>
      </c>
      <c r="N1374" s="33">
        <v>353163.89</v>
      </c>
      <c r="O1374" s="33">
        <v>1647.4</v>
      </c>
      <c r="P1374" s="33">
        <v>2997</v>
      </c>
    </row>
    <row r="1375" spans="1:16">
      <c r="A1375" s="27" t="s">
        <v>418</v>
      </c>
      <c r="B1375" s="31">
        <v>202606</v>
      </c>
      <c r="C1375" s="27" t="s">
        <v>59</v>
      </c>
      <c r="D1375" s="27" t="s">
        <v>211</v>
      </c>
      <c r="E1375" s="27" t="s">
        <v>36</v>
      </c>
      <c r="F1375" s="27" t="s">
        <v>257</v>
      </c>
      <c r="G1375" s="33">
        <v>283361.14</v>
      </c>
      <c r="H1375" s="33">
        <v>283361.14</v>
      </c>
      <c r="I1375" s="33">
        <v>7132</v>
      </c>
      <c r="J1375" s="33">
        <v>494</v>
      </c>
      <c r="K1375" s="33">
        <v>8200</v>
      </c>
      <c r="L1375" s="33">
        <v>1</v>
      </c>
      <c r="M1375" s="33">
        <v>1</v>
      </c>
      <c r="N1375" s="33">
        <v>345339.58</v>
      </c>
      <c r="O1375" s="33">
        <v>1576.4</v>
      </c>
      <c r="P1375" s="33">
        <v>2918</v>
      </c>
    </row>
    <row r="1376" spans="1:16">
      <c r="A1376" s="27" t="s">
        <v>418</v>
      </c>
      <c r="B1376" s="31">
        <v>202607</v>
      </c>
      <c r="C1376" s="27" t="s">
        <v>59</v>
      </c>
      <c r="D1376" s="27" t="s">
        <v>211</v>
      </c>
      <c r="E1376" s="27" t="s">
        <v>36</v>
      </c>
      <c r="F1376" s="27" t="s">
        <v>257</v>
      </c>
      <c r="G1376" s="33">
        <v>231386.19</v>
      </c>
      <c r="H1376" s="33">
        <v>231386.19</v>
      </c>
      <c r="I1376" s="33">
        <v>6286</v>
      </c>
      <c r="J1376" s="33">
        <v>463</v>
      </c>
      <c r="K1376" s="33">
        <v>8200</v>
      </c>
      <c r="L1376" s="33">
        <v>1</v>
      </c>
      <c r="M1376" s="33">
        <v>1</v>
      </c>
      <c r="N1376" s="33">
        <v>307328.56</v>
      </c>
      <c r="O1376" s="33">
        <v>1354</v>
      </c>
      <c r="P1376" s="33">
        <v>2450</v>
      </c>
    </row>
    <row r="1377" spans="1:16">
      <c r="A1377" s="27" t="s">
        <v>420</v>
      </c>
      <c r="B1377" s="31">
        <v>202605</v>
      </c>
      <c r="C1377" s="27" t="s">
        <v>59</v>
      </c>
      <c r="D1377" s="27" t="s">
        <v>211</v>
      </c>
      <c r="E1377" s="27" t="s">
        <v>36</v>
      </c>
      <c r="F1377" s="27" t="s">
        <v>262</v>
      </c>
      <c r="G1377" s="33">
        <v>85845.64</v>
      </c>
      <c r="H1377" s="33">
        <v>0</v>
      </c>
      <c r="I1377" s="33">
        <v>4797</v>
      </c>
      <c r="J1377" s="33">
        <v>231</v>
      </c>
      <c r="K1377" s="33">
        <v>4200</v>
      </c>
      <c r="L1377" s="33">
        <v>1</v>
      </c>
      <c r="M1377" s="33">
        <v>0</v>
      </c>
      <c r="N1377" s="33">
        <v>132221.5</v>
      </c>
      <c r="O1377" s="33">
        <v>491.3</v>
      </c>
      <c r="P1377" s="33">
        <v>1475</v>
      </c>
    </row>
    <row r="1378" spans="1:16">
      <c r="A1378" s="27" t="s">
        <v>420</v>
      </c>
      <c r="B1378" s="31">
        <v>202606</v>
      </c>
      <c r="C1378" s="27" t="s">
        <v>59</v>
      </c>
      <c r="D1378" s="27" t="s">
        <v>211</v>
      </c>
      <c r="E1378" s="27" t="s">
        <v>36</v>
      </c>
      <c r="F1378" s="27" t="s">
        <v>262</v>
      </c>
      <c r="G1378" s="33">
        <v>93204.37</v>
      </c>
      <c r="H1378" s="33">
        <v>0</v>
      </c>
      <c r="I1378" s="33">
        <v>4462</v>
      </c>
      <c r="J1378" s="33">
        <v>239</v>
      </c>
      <c r="K1378" s="33">
        <v>4200</v>
      </c>
      <c r="L1378" s="33">
        <v>1</v>
      </c>
      <c r="M1378" s="33">
        <v>0</v>
      </c>
      <c r="N1378" s="33">
        <v>129292.15</v>
      </c>
      <c r="O1378" s="33">
        <v>598.5</v>
      </c>
      <c r="P1378" s="33">
        <v>1512</v>
      </c>
    </row>
    <row r="1379" spans="1:16">
      <c r="A1379" s="27" t="s">
        <v>420</v>
      </c>
      <c r="B1379" s="31">
        <v>202607</v>
      </c>
      <c r="C1379" s="27" t="s">
        <v>59</v>
      </c>
      <c r="D1379" s="27" t="s">
        <v>211</v>
      </c>
      <c r="E1379" s="27" t="s">
        <v>36</v>
      </c>
      <c r="F1379" s="27" t="s">
        <v>262</v>
      </c>
      <c r="G1379" s="33">
        <v>83510.72</v>
      </c>
      <c r="H1379" s="33">
        <v>0</v>
      </c>
      <c r="I1379" s="33">
        <v>3924</v>
      </c>
      <c r="J1379" s="33">
        <v>181</v>
      </c>
      <c r="K1379" s="33">
        <v>4200</v>
      </c>
      <c r="L1379" s="33">
        <v>1</v>
      </c>
      <c r="M1379" s="33">
        <v>0</v>
      </c>
      <c r="N1379" s="33">
        <v>115061.15</v>
      </c>
      <c r="O1379" s="33">
        <v>483</v>
      </c>
      <c r="P1379" s="33">
        <v>1278</v>
      </c>
    </row>
    <row r="1380" spans="1:16">
      <c r="A1380" s="27" t="s">
        <v>422</v>
      </c>
      <c r="B1380" s="31">
        <v>202408</v>
      </c>
      <c r="C1380" s="27" t="s">
        <v>61</v>
      </c>
      <c r="D1380" s="27" t="s">
        <v>211</v>
      </c>
      <c r="E1380" s="27" t="s">
        <v>36</v>
      </c>
      <c r="F1380" s="27" t="s">
        <v>262</v>
      </c>
      <c r="G1380" s="33">
        <v>212873.41</v>
      </c>
      <c r="H1380" s="33">
        <v>212873.41</v>
      </c>
      <c r="I1380" s="33">
        <v>10450</v>
      </c>
      <c r="J1380" s="33">
        <v>565</v>
      </c>
      <c r="K1380" s="33">
        <v>6100</v>
      </c>
      <c r="L1380" s="33">
        <v>1</v>
      </c>
      <c r="M1380" s="33">
        <v>1</v>
      </c>
      <c r="N1380" s="33">
        <v>173166.35</v>
      </c>
      <c r="O1380" s="33">
        <v>1309.4</v>
      </c>
      <c r="P1380" s="33">
        <v>3501</v>
      </c>
    </row>
    <row r="1381" spans="1:16">
      <c r="A1381" s="27" t="s">
        <v>422</v>
      </c>
      <c r="B1381" s="31">
        <v>202409</v>
      </c>
      <c r="C1381" s="27" t="s">
        <v>61</v>
      </c>
      <c r="D1381" s="27" t="s">
        <v>211</v>
      </c>
      <c r="E1381" s="27" t="s">
        <v>36</v>
      </c>
      <c r="F1381" s="27" t="s">
        <v>262</v>
      </c>
      <c r="G1381" s="33">
        <v>220635.71</v>
      </c>
      <c r="H1381" s="33">
        <v>220635.71</v>
      </c>
      <c r="I1381" s="33">
        <v>10305</v>
      </c>
      <c r="J1381" s="33">
        <v>605</v>
      </c>
      <c r="K1381" s="33">
        <v>6100</v>
      </c>
      <c r="L1381" s="33">
        <v>1</v>
      </c>
      <c r="M1381" s="33">
        <v>1</v>
      </c>
      <c r="N1381" s="33">
        <v>166655.45</v>
      </c>
      <c r="O1381" s="33">
        <v>1237.2</v>
      </c>
      <c r="P1381" s="33">
        <v>3512</v>
      </c>
    </row>
    <row r="1382" spans="1:16">
      <c r="A1382" s="27" t="s">
        <v>422</v>
      </c>
      <c r="B1382" s="31">
        <v>202410</v>
      </c>
      <c r="C1382" s="27" t="s">
        <v>61</v>
      </c>
      <c r="D1382" s="27" t="s">
        <v>211</v>
      </c>
      <c r="E1382" s="27" t="s">
        <v>36</v>
      </c>
      <c r="F1382" s="27" t="s">
        <v>262</v>
      </c>
      <c r="G1382" s="33">
        <v>226194.84</v>
      </c>
      <c r="H1382" s="33">
        <v>226194.84</v>
      </c>
      <c r="I1382" s="33">
        <v>11432</v>
      </c>
      <c r="J1382" s="33">
        <v>659</v>
      </c>
      <c r="K1382" s="33">
        <v>6100</v>
      </c>
      <c r="L1382" s="33">
        <v>1</v>
      </c>
      <c r="M1382" s="33">
        <v>1</v>
      </c>
      <c r="N1382" s="33">
        <v>183224.32</v>
      </c>
      <c r="O1382" s="33">
        <v>1372.5</v>
      </c>
      <c r="P1382" s="33">
        <v>3695</v>
      </c>
    </row>
    <row r="1383" spans="1:16">
      <c r="A1383" s="27" t="s">
        <v>422</v>
      </c>
      <c r="B1383" s="31">
        <v>202411</v>
      </c>
      <c r="C1383" s="27" t="s">
        <v>61</v>
      </c>
      <c r="D1383" s="27" t="s">
        <v>211</v>
      </c>
      <c r="E1383" s="27" t="s">
        <v>36</v>
      </c>
      <c r="F1383" s="27" t="s">
        <v>262</v>
      </c>
      <c r="G1383" s="33">
        <v>288079.39</v>
      </c>
      <c r="H1383" s="33">
        <v>288079.39</v>
      </c>
      <c r="I1383" s="33">
        <v>14417</v>
      </c>
      <c r="J1383" s="33">
        <v>799</v>
      </c>
      <c r="K1383" s="33">
        <v>6100</v>
      </c>
      <c r="L1383" s="33">
        <v>1</v>
      </c>
      <c r="M1383" s="33">
        <v>1</v>
      </c>
      <c r="N1383" s="33">
        <v>221320.58</v>
      </c>
      <c r="O1383" s="33">
        <v>1762</v>
      </c>
      <c r="P1383" s="33">
        <v>4776</v>
      </c>
    </row>
    <row r="1384" spans="1:16">
      <c r="A1384" s="27" t="s">
        <v>422</v>
      </c>
      <c r="B1384" s="31">
        <v>202412</v>
      </c>
      <c r="C1384" s="27" t="s">
        <v>61</v>
      </c>
      <c r="D1384" s="27" t="s">
        <v>211</v>
      </c>
      <c r="E1384" s="27" t="s">
        <v>36</v>
      </c>
      <c r="F1384" s="27" t="s">
        <v>262</v>
      </c>
      <c r="G1384" s="33">
        <v>321090.09</v>
      </c>
      <c r="H1384" s="33">
        <v>321090.09</v>
      </c>
      <c r="I1384" s="33">
        <v>15902</v>
      </c>
      <c r="J1384" s="33">
        <v>860</v>
      </c>
      <c r="K1384" s="33">
        <v>6100</v>
      </c>
      <c r="L1384" s="33">
        <v>1</v>
      </c>
      <c r="M1384" s="33">
        <v>1</v>
      </c>
      <c r="N1384" s="33">
        <v>254297.85</v>
      </c>
      <c r="O1384" s="33">
        <v>2023.8</v>
      </c>
      <c r="P1384" s="33">
        <v>5104</v>
      </c>
    </row>
    <row r="1385" spans="1:16">
      <c r="A1385" s="27" t="s">
        <v>422</v>
      </c>
      <c r="B1385" s="31">
        <v>202501</v>
      </c>
      <c r="C1385" s="27" t="s">
        <v>61</v>
      </c>
      <c r="D1385" s="27" t="s">
        <v>211</v>
      </c>
      <c r="E1385" s="27" t="s">
        <v>36</v>
      </c>
      <c r="F1385" s="27" t="s">
        <v>262</v>
      </c>
      <c r="G1385" s="33">
        <v>172547.98</v>
      </c>
      <c r="H1385" s="33">
        <v>172547.98</v>
      </c>
      <c r="I1385" s="33">
        <v>8605</v>
      </c>
      <c r="J1385" s="33">
        <v>426</v>
      </c>
      <c r="K1385" s="33">
        <v>6100</v>
      </c>
      <c r="L1385" s="33">
        <v>1</v>
      </c>
      <c r="M1385" s="33">
        <v>1</v>
      </c>
      <c r="N1385" s="33">
        <v>129372.23</v>
      </c>
      <c r="O1385" s="33">
        <v>1014.8</v>
      </c>
      <c r="P1385" s="33">
        <v>2732</v>
      </c>
    </row>
    <row r="1386" spans="1:16">
      <c r="A1386" s="27" t="s">
        <v>422</v>
      </c>
      <c r="B1386" s="31">
        <v>202502</v>
      </c>
      <c r="C1386" s="27" t="s">
        <v>61</v>
      </c>
      <c r="D1386" s="27" t="s">
        <v>211</v>
      </c>
      <c r="E1386" s="27" t="s">
        <v>36</v>
      </c>
      <c r="F1386" s="27" t="s">
        <v>262</v>
      </c>
      <c r="G1386" s="33">
        <v>175721.37</v>
      </c>
      <c r="H1386" s="33">
        <v>175721.37</v>
      </c>
      <c r="I1386" s="33">
        <v>9534</v>
      </c>
      <c r="J1386" s="33">
        <v>606</v>
      </c>
      <c r="K1386" s="33">
        <v>6100</v>
      </c>
      <c r="L1386" s="33">
        <v>1</v>
      </c>
      <c r="M1386" s="33">
        <v>1</v>
      </c>
      <c r="N1386" s="33">
        <v>133411.88</v>
      </c>
      <c r="O1386" s="33">
        <v>1047.5</v>
      </c>
      <c r="P1386" s="33">
        <v>2914</v>
      </c>
    </row>
    <row r="1387" spans="1:16">
      <c r="A1387" s="27" t="s">
        <v>422</v>
      </c>
      <c r="B1387" s="31">
        <v>202503</v>
      </c>
      <c r="C1387" s="27" t="s">
        <v>61</v>
      </c>
      <c r="D1387" s="27" t="s">
        <v>211</v>
      </c>
      <c r="E1387" s="27" t="s">
        <v>36</v>
      </c>
      <c r="F1387" s="27" t="s">
        <v>262</v>
      </c>
      <c r="G1387" s="33">
        <v>220117.05</v>
      </c>
      <c r="H1387" s="33">
        <v>220117.05</v>
      </c>
      <c r="I1387" s="33">
        <v>10821</v>
      </c>
      <c r="J1387" s="33">
        <v>536</v>
      </c>
      <c r="K1387" s="33">
        <v>6100</v>
      </c>
      <c r="L1387" s="33">
        <v>1</v>
      </c>
      <c r="M1387" s="33">
        <v>1</v>
      </c>
      <c r="N1387" s="33">
        <v>166419.75</v>
      </c>
      <c r="O1387" s="33">
        <v>1267.9</v>
      </c>
      <c r="P1387" s="33">
        <v>3524</v>
      </c>
    </row>
    <row r="1388" spans="1:16">
      <c r="A1388" s="27" t="s">
        <v>422</v>
      </c>
      <c r="B1388" s="31">
        <v>202504</v>
      </c>
      <c r="C1388" s="27" t="s">
        <v>61</v>
      </c>
      <c r="D1388" s="27" t="s">
        <v>211</v>
      </c>
      <c r="E1388" s="27" t="s">
        <v>36</v>
      </c>
      <c r="F1388" s="27" t="s">
        <v>262</v>
      </c>
      <c r="G1388" s="33">
        <v>248194.97</v>
      </c>
      <c r="H1388" s="33">
        <v>248194.97</v>
      </c>
      <c r="I1388" s="33">
        <v>11997</v>
      </c>
      <c r="J1388" s="33">
        <v>594</v>
      </c>
      <c r="K1388" s="33">
        <v>6100</v>
      </c>
      <c r="L1388" s="33">
        <v>1</v>
      </c>
      <c r="M1388" s="33">
        <v>1</v>
      </c>
      <c r="N1388" s="33">
        <v>196017.57</v>
      </c>
      <c r="O1388" s="33">
        <v>1582.5</v>
      </c>
      <c r="P1388" s="33">
        <v>4074</v>
      </c>
    </row>
    <row r="1389" spans="1:16">
      <c r="A1389" s="27" t="s">
        <v>422</v>
      </c>
      <c r="B1389" s="31">
        <v>202505</v>
      </c>
      <c r="C1389" s="27" t="s">
        <v>61</v>
      </c>
      <c r="D1389" s="27" t="s">
        <v>211</v>
      </c>
      <c r="E1389" s="27" t="s">
        <v>36</v>
      </c>
      <c r="F1389" s="27" t="s">
        <v>262</v>
      </c>
      <c r="G1389" s="33">
        <v>298493.74</v>
      </c>
      <c r="H1389" s="33">
        <v>298493.74</v>
      </c>
      <c r="I1389" s="33">
        <v>14717</v>
      </c>
      <c r="J1389" s="33">
        <v>761</v>
      </c>
      <c r="K1389" s="33">
        <v>6100</v>
      </c>
      <c r="L1389" s="33">
        <v>1</v>
      </c>
      <c r="M1389" s="33">
        <v>1</v>
      </c>
      <c r="N1389" s="33">
        <v>214885.69</v>
      </c>
      <c r="O1389" s="33">
        <v>1908.2</v>
      </c>
      <c r="P1389" s="33">
        <v>4786</v>
      </c>
    </row>
    <row r="1390" spans="1:16">
      <c r="A1390" s="27" t="s">
        <v>422</v>
      </c>
      <c r="B1390" s="31">
        <v>202506</v>
      </c>
      <c r="C1390" s="27" t="s">
        <v>61</v>
      </c>
      <c r="D1390" s="27" t="s">
        <v>211</v>
      </c>
      <c r="E1390" s="27" t="s">
        <v>36</v>
      </c>
      <c r="F1390" s="27" t="s">
        <v>262</v>
      </c>
      <c r="G1390" s="33">
        <v>275310.28</v>
      </c>
      <c r="H1390" s="33">
        <v>275310.28</v>
      </c>
      <c r="I1390" s="33">
        <v>14851</v>
      </c>
      <c r="J1390" s="33">
        <v>803</v>
      </c>
      <c r="K1390" s="33">
        <v>6100</v>
      </c>
      <c r="L1390" s="33">
        <v>1</v>
      </c>
      <c r="M1390" s="33">
        <v>1</v>
      </c>
      <c r="N1390" s="33">
        <v>210124.91</v>
      </c>
      <c r="O1390" s="33">
        <v>1586.9</v>
      </c>
      <c r="P1390" s="33">
        <v>4571</v>
      </c>
    </row>
    <row r="1391" spans="1:16">
      <c r="A1391" s="27" t="s">
        <v>422</v>
      </c>
      <c r="B1391" s="31">
        <v>202507</v>
      </c>
      <c r="C1391" s="27" t="s">
        <v>61</v>
      </c>
      <c r="D1391" s="27" t="s">
        <v>211</v>
      </c>
      <c r="E1391" s="27" t="s">
        <v>36</v>
      </c>
      <c r="F1391" s="27" t="s">
        <v>262</v>
      </c>
      <c r="G1391" s="33">
        <v>267288.92</v>
      </c>
      <c r="H1391" s="33">
        <v>267288.92</v>
      </c>
      <c r="I1391" s="33">
        <v>13459</v>
      </c>
      <c r="J1391" s="33">
        <v>692</v>
      </c>
      <c r="K1391" s="33">
        <v>6100</v>
      </c>
      <c r="L1391" s="33">
        <v>1</v>
      </c>
      <c r="M1391" s="33">
        <v>1</v>
      </c>
      <c r="N1391" s="33">
        <v>186996.77</v>
      </c>
      <c r="O1391" s="33">
        <v>1620.1</v>
      </c>
      <c r="P1391" s="33">
        <v>4480</v>
      </c>
    </row>
    <row r="1392" spans="1:16">
      <c r="A1392" s="27" t="s">
        <v>422</v>
      </c>
      <c r="B1392" s="31">
        <v>202508</v>
      </c>
      <c r="C1392" s="27" t="s">
        <v>61</v>
      </c>
      <c r="D1392" s="27" t="s">
        <v>211</v>
      </c>
      <c r="E1392" s="27" t="s">
        <v>36</v>
      </c>
      <c r="F1392" s="27" t="s">
        <v>262</v>
      </c>
      <c r="G1392" s="33">
        <v>262038.59</v>
      </c>
      <c r="H1392" s="33">
        <v>262038.59</v>
      </c>
      <c r="I1392" s="33">
        <v>13664</v>
      </c>
      <c r="J1392" s="33">
        <v>726</v>
      </c>
      <c r="K1392" s="33">
        <v>6100</v>
      </c>
      <c r="L1392" s="33">
        <v>1</v>
      </c>
      <c r="M1392" s="33">
        <v>1</v>
      </c>
      <c r="N1392" s="33">
        <v>180266.17</v>
      </c>
      <c r="O1392" s="33">
        <v>1691.9</v>
      </c>
      <c r="P1392" s="33">
        <v>4342</v>
      </c>
    </row>
    <row r="1393" spans="1:16">
      <c r="A1393" s="27" t="s">
        <v>422</v>
      </c>
      <c r="B1393" s="31">
        <v>202509</v>
      </c>
      <c r="C1393" s="27" t="s">
        <v>61</v>
      </c>
      <c r="D1393" s="27" t="s">
        <v>211</v>
      </c>
      <c r="E1393" s="27" t="s">
        <v>36</v>
      </c>
      <c r="F1393" s="27" t="s">
        <v>262</v>
      </c>
      <c r="G1393" s="33">
        <v>218362.42</v>
      </c>
      <c r="H1393" s="33">
        <v>218362.42</v>
      </c>
      <c r="I1393" s="33">
        <v>11644</v>
      </c>
      <c r="J1393" s="33">
        <v>576</v>
      </c>
      <c r="K1393" s="33">
        <v>6100</v>
      </c>
      <c r="L1393" s="33">
        <v>1</v>
      </c>
      <c r="M1393" s="33">
        <v>1</v>
      </c>
      <c r="N1393" s="33">
        <v>173488.32</v>
      </c>
      <c r="O1393" s="33">
        <v>1320.5</v>
      </c>
      <c r="P1393" s="33">
        <v>3708</v>
      </c>
    </row>
    <row r="1394" spans="1:16">
      <c r="A1394" s="27" t="s">
        <v>422</v>
      </c>
      <c r="B1394" s="31">
        <v>202510</v>
      </c>
      <c r="C1394" s="27" t="s">
        <v>61</v>
      </c>
      <c r="D1394" s="27" t="s">
        <v>211</v>
      </c>
      <c r="E1394" s="27" t="s">
        <v>36</v>
      </c>
      <c r="F1394" s="27" t="s">
        <v>262</v>
      </c>
      <c r="G1394" s="33">
        <v>275677.21</v>
      </c>
      <c r="H1394" s="33">
        <v>275677.21</v>
      </c>
      <c r="I1394" s="33">
        <v>14283</v>
      </c>
      <c r="J1394" s="33">
        <v>894</v>
      </c>
      <c r="K1394" s="33">
        <v>6100</v>
      </c>
      <c r="L1394" s="33">
        <v>1</v>
      </c>
      <c r="M1394" s="33">
        <v>1</v>
      </c>
      <c r="N1394" s="33">
        <v>190736.52</v>
      </c>
      <c r="O1394" s="33">
        <v>1868.6</v>
      </c>
      <c r="P1394" s="33">
        <v>4499</v>
      </c>
    </row>
    <row r="1395" spans="1:16">
      <c r="A1395" s="27" t="s">
        <v>422</v>
      </c>
      <c r="B1395" s="31">
        <v>202511</v>
      </c>
      <c r="C1395" s="27" t="s">
        <v>61</v>
      </c>
      <c r="D1395" s="27" t="s">
        <v>211</v>
      </c>
      <c r="E1395" s="27" t="s">
        <v>36</v>
      </c>
      <c r="F1395" s="27" t="s">
        <v>262</v>
      </c>
      <c r="G1395" s="33">
        <v>325102.96</v>
      </c>
      <c r="H1395" s="33">
        <v>325102.96</v>
      </c>
      <c r="I1395" s="33">
        <v>15366</v>
      </c>
      <c r="J1395" s="33">
        <v>837</v>
      </c>
      <c r="K1395" s="33">
        <v>6100</v>
      </c>
      <c r="L1395" s="33">
        <v>1</v>
      </c>
      <c r="M1395" s="33">
        <v>1</v>
      </c>
      <c r="N1395" s="33">
        <v>230394.73</v>
      </c>
      <c r="O1395" s="33">
        <v>2121.9</v>
      </c>
      <c r="P1395" s="33">
        <v>5284</v>
      </c>
    </row>
    <row r="1396" spans="1:16">
      <c r="A1396" s="27" t="s">
        <v>422</v>
      </c>
      <c r="B1396" s="31">
        <v>202512</v>
      </c>
      <c r="C1396" s="27" t="s">
        <v>61</v>
      </c>
      <c r="D1396" s="27" t="s">
        <v>211</v>
      </c>
      <c r="E1396" s="27" t="s">
        <v>36</v>
      </c>
      <c r="F1396" s="27" t="s">
        <v>262</v>
      </c>
      <c r="G1396" s="33">
        <v>333989.48</v>
      </c>
      <c r="H1396" s="33">
        <v>333989.48</v>
      </c>
      <c r="I1396" s="33">
        <v>17721</v>
      </c>
      <c r="J1396" s="33">
        <v>1047</v>
      </c>
      <c r="K1396" s="33">
        <v>6100</v>
      </c>
      <c r="L1396" s="33">
        <v>1</v>
      </c>
      <c r="M1396" s="33">
        <v>1</v>
      </c>
      <c r="N1396" s="33">
        <v>264724.06</v>
      </c>
      <c r="O1396" s="33">
        <v>2016.5</v>
      </c>
      <c r="P1396" s="33">
        <v>5545</v>
      </c>
    </row>
    <row r="1397" spans="1:16">
      <c r="A1397" s="27" t="s">
        <v>422</v>
      </c>
      <c r="B1397" s="31">
        <v>202601</v>
      </c>
      <c r="C1397" s="27" t="s">
        <v>61</v>
      </c>
      <c r="D1397" s="27" t="s">
        <v>211</v>
      </c>
      <c r="E1397" s="27" t="s">
        <v>36</v>
      </c>
      <c r="F1397" s="27" t="s">
        <v>262</v>
      </c>
      <c r="G1397" s="33">
        <v>182522.84</v>
      </c>
      <c r="H1397" s="33">
        <v>182522.84</v>
      </c>
      <c r="I1397" s="33">
        <v>10042</v>
      </c>
      <c r="J1397" s="33">
        <v>489</v>
      </c>
      <c r="K1397" s="33">
        <v>6100</v>
      </c>
      <c r="L1397" s="33">
        <v>1</v>
      </c>
      <c r="M1397" s="33">
        <v>1</v>
      </c>
      <c r="N1397" s="33">
        <v>134676.49</v>
      </c>
      <c r="O1397" s="33">
        <v>1079.5</v>
      </c>
      <c r="P1397" s="33">
        <v>3123</v>
      </c>
    </row>
    <row r="1398" spans="1:16">
      <c r="A1398" s="27" t="s">
        <v>422</v>
      </c>
      <c r="B1398" s="31">
        <v>202602</v>
      </c>
      <c r="C1398" s="27" t="s">
        <v>61</v>
      </c>
      <c r="D1398" s="27" t="s">
        <v>211</v>
      </c>
      <c r="E1398" s="27" t="s">
        <v>36</v>
      </c>
      <c r="F1398" s="27" t="s">
        <v>262</v>
      </c>
      <c r="G1398" s="33">
        <v>195621.25</v>
      </c>
      <c r="H1398" s="33">
        <v>195621.25</v>
      </c>
      <c r="I1398" s="33">
        <v>10615</v>
      </c>
      <c r="J1398" s="33">
        <v>508</v>
      </c>
      <c r="K1398" s="33">
        <v>6100</v>
      </c>
      <c r="L1398" s="33">
        <v>1</v>
      </c>
      <c r="M1398" s="33">
        <v>1</v>
      </c>
      <c r="N1398" s="33">
        <v>138881.77</v>
      </c>
      <c r="O1398" s="33">
        <v>1139.1</v>
      </c>
      <c r="P1398" s="33">
        <v>3415</v>
      </c>
    </row>
    <row r="1399" spans="1:16">
      <c r="A1399" s="27" t="s">
        <v>422</v>
      </c>
      <c r="B1399" s="31">
        <v>202603</v>
      </c>
      <c r="C1399" s="27" t="s">
        <v>61</v>
      </c>
      <c r="D1399" s="27" t="s">
        <v>211</v>
      </c>
      <c r="E1399" s="27" t="s">
        <v>36</v>
      </c>
      <c r="F1399" s="27" t="s">
        <v>262</v>
      </c>
      <c r="G1399" s="33">
        <v>259667.32</v>
      </c>
      <c r="H1399" s="33">
        <v>259667.32</v>
      </c>
      <c r="I1399" s="33">
        <v>13084</v>
      </c>
      <c r="J1399" s="33">
        <v>832</v>
      </c>
      <c r="K1399" s="33">
        <v>6100</v>
      </c>
      <c r="L1399" s="33">
        <v>1</v>
      </c>
      <c r="M1399" s="33">
        <v>1</v>
      </c>
      <c r="N1399" s="33">
        <v>173242.96</v>
      </c>
      <c r="O1399" s="33">
        <v>1631.4</v>
      </c>
      <c r="P1399" s="33">
        <v>4188</v>
      </c>
    </row>
    <row r="1400" spans="1:16">
      <c r="A1400" s="27" t="s">
        <v>422</v>
      </c>
      <c r="B1400" s="31">
        <v>202604</v>
      </c>
      <c r="C1400" s="27" t="s">
        <v>61</v>
      </c>
      <c r="D1400" s="27" t="s">
        <v>211</v>
      </c>
      <c r="E1400" s="27" t="s">
        <v>36</v>
      </c>
      <c r="F1400" s="27" t="s">
        <v>262</v>
      </c>
      <c r="G1400" s="33">
        <v>306128.21</v>
      </c>
      <c r="H1400" s="33">
        <v>306128.21</v>
      </c>
      <c r="I1400" s="33">
        <v>15341</v>
      </c>
      <c r="J1400" s="33">
        <v>701</v>
      </c>
      <c r="K1400" s="33">
        <v>6100</v>
      </c>
      <c r="L1400" s="33">
        <v>1</v>
      </c>
      <c r="M1400" s="33">
        <v>1</v>
      </c>
      <c r="N1400" s="33">
        <v>204054.29</v>
      </c>
      <c r="O1400" s="33">
        <v>1894.1</v>
      </c>
      <c r="P1400" s="33">
        <v>5003</v>
      </c>
    </row>
    <row r="1401" spans="1:16">
      <c r="A1401" s="27" t="s">
        <v>422</v>
      </c>
      <c r="B1401" s="31">
        <v>202605</v>
      </c>
      <c r="C1401" s="27" t="s">
        <v>61</v>
      </c>
      <c r="D1401" s="27" t="s">
        <v>211</v>
      </c>
      <c r="E1401" s="27" t="s">
        <v>36</v>
      </c>
      <c r="F1401" s="27" t="s">
        <v>262</v>
      </c>
      <c r="G1401" s="33">
        <v>316330.58</v>
      </c>
      <c r="H1401" s="33">
        <v>316330.58</v>
      </c>
      <c r="I1401" s="33">
        <v>16041</v>
      </c>
      <c r="J1401" s="33">
        <v>753</v>
      </c>
      <c r="K1401" s="33">
        <v>6100</v>
      </c>
      <c r="L1401" s="33">
        <v>1</v>
      </c>
      <c r="M1401" s="33">
        <v>1</v>
      </c>
      <c r="N1401" s="33">
        <v>223696</v>
      </c>
      <c r="O1401" s="33">
        <v>2117.3</v>
      </c>
      <c r="P1401" s="33">
        <v>5031</v>
      </c>
    </row>
    <row r="1402" spans="1:16">
      <c r="A1402" s="27" t="s">
        <v>422</v>
      </c>
      <c r="B1402" s="31">
        <v>202606</v>
      </c>
      <c r="C1402" s="27" t="s">
        <v>61</v>
      </c>
      <c r="D1402" s="27" t="s">
        <v>211</v>
      </c>
      <c r="E1402" s="27" t="s">
        <v>36</v>
      </c>
      <c r="F1402" s="27" t="s">
        <v>262</v>
      </c>
      <c r="G1402" s="33">
        <v>278305.7</v>
      </c>
      <c r="H1402" s="33">
        <v>278305.7</v>
      </c>
      <c r="I1402" s="33">
        <v>13345</v>
      </c>
      <c r="J1402" s="33">
        <v>702</v>
      </c>
      <c r="K1402" s="33">
        <v>6100</v>
      </c>
      <c r="L1402" s="33">
        <v>1</v>
      </c>
      <c r="M1402" s="33">
        <v>1</v>
      </c>
      <c r="N1402" s="33">
        <v>218740.04</v>
      </c>
      <c r="O1402" s="33">
        <v>1937.8</v>
      </c>
      <c r="P1402" s="33">
        <v>4398</v>
      </c>
    </row>
    <row r="1403" spans="1:16">
      <c r="A1403" s="27" t="s">
        <v>422</v>
      </c>
      <c r="B1403" s="31">
        <v>202607</v>
      </c>
      <c r="C1403" s="27" t="s">
        <v>61</v>
      </c>
      <c r="D1403" s="27" t="s">
        <v>211</v>
      </c>
      <c r="E1403" s="27" t="s">
        <v>36</v>
      </c>
      <c r="F1403" s="27" t="s">
        <v>262</v>
      </c>
      <c r="G1403" s="33">
        <v>270233.05</v>
      </c>
      <c r="H1403" s="33">
        <v>270233.05</v>
      </c>
      <c r="I1403" s="33">
        <v>13061</v>
      </c>
      <c r="J1403" s="33">
        <v>680</v>
      </c>
      <c r="K1403" s="33">
        <v>6100</v>
      </c>
      <c r="L1403" s="33">
        <v>1</v>
      </c>
      <c r="M1403" s="33">
        <v>1</v>
      </c>
      <c r="N1403" s="33">
        <v>194663.64</v>
      </c>
      <c r="O1403" s="33">
        <v>1711.2</v>
      </c>
      <c r="P1403" s="33">
        <v>4453</v>
      </c>
    </row>
    <row r="1404" spans="1:16">
      <c r="A1404" s="27" t="s">
        <v>426</v>
      </c>
      <c r="B1404" s="31">
        <v>202408</v>
      </c>
      <c r="C1404" s="27" t="s">
        <v>61</v>
      </c>
      <c r="D1404" s="27" t="s">
        <v>211</v>
      </c>
      <c r="E1404" s="27" t="s">
        <v>36</v>
      </c>
      <c r="F1404" s="27" t="s">
        <v>262</v>
      </c>
      <c r="G1404" s="33">
        <v>264758.23</v>
      </c>
      <c r="H1404" s="33">
        <v>264758.23</v>
      </c>
      <c r="I1404" s="33">
        <v>12905</v>
      </c>
      <c r="J1404" s="33">
        <v>667</v>
      </c>
      <c r="K1404" s="33">
        <v>7300</v>
      </c>
      <c r="L1404" s="33">
        <v>1</v>
      </c>
      <c r="M1404" s="33">
        <v>1</v>
      </c>
      <c r="N1404" s="33">
        <v>188821.59</v>
      </c>
      <c r="O1404" s="33">
        <v>1695.7</v>
      </c>
      <c r="P1404" s="33">
        <v>4363</v>
      </c>
    </row>
    <row r="1405" spans="1:16">
      <c r="A1405" s="27" t="s">
        <v>426</v>
      </c>
      <c r="B1405" s="31">
        <v>202409</v>
      </c>
      <c r="C1405" s="27" t="s">
        <v>61</v>
      </c>
      <c r="D1405" s="27" t="s">
        <v>211</v>
      </c>
      <c r="E1405" s="27" t="s">
        <v>36</v>
      </c>
      <c r="F1405" s="27" t="s">
        <v>262</v>
      </c>
      <c r="G1405" s="33">
        <v>263284.17</v>
      </c>
      <c r="H1405" s="33">
        <v>263284.17</v>
      </c>
      <c r="I1405" s="33">
        <v>12530</v>
      </c>
      <c r="J1405" s="33">
        <v>714</v>
      </c>
      <c r="K1405" s="33">
        <v>7300</v>
      </c>
      <c r="L1405" s="33">
        <v>1</v>
      </c>
      <c r="M1405" s="33">
        <v>1</v>
      </c>
      <c r="N1405" s="33">
        <v>181722.06</v>
      </c>
      <c r="O1405" s="33">
        <v>1545.7</v>
      </c>
      <c r="P1405" s="33">
        <v>4114</v>
      </c>
    </row>
    <row r="1406" spans="1:16">
      <c r="A1406" s="27" t="s">
        <v>426</v>
      </c>
      <c r="B1406" s="31">
        <v>202410</v>
      </c>
      <c r="C1406" s="27" t="s">
        <v>61</v>
      </c>
      <c r="D1406" s="27" t="s">
        <v>211</v>
      </c>
      <c r="E1406" s="27" t="s">
        <v>36</v>
      </c>
      <c r="F1406" s="27" t="s">
        <v>262</v>
      </c>
      <c r="G1406" s="33">
        <v>267512.72</v>
      </c>
      <c r="H1406" s="33">
        <v>267512.72</v>
      </c>
      <c r="I1406" s="33">
        <v>12768</v>
      </c>
      <c r="J1406" s="33">
        <v>605</v>
      </c>
      <c r="K1406" s="33">
        <v>7300</v>
      </c>
      <c r="L1406" s="33">
        <v>1</v>
      </c>
      <c r="M1406" s="33">
        <v>1</v>
      </c>
      <c r="N1406" s="33">
        <v>199788.85</v>
      </c>
      <c r="O1406" s="33">
        <v>1844</v>
      </c>
      <c r="P1406" s="33">
        <v>4314</v>
      </c>
    </row>
    <row r="1407" spans="1:16">
      <c r="A1407" s="27" t="s">
        <v>426</v>
      </c>
      <c r="B1407" s="31">
        <v>202411</v>
      </c>
      <c r="C1407" s="27" t="s">
        <v>61</v>
      </c>
      <c r="D1407" s="27" t="s">
        <v>211</v>
      </c>
      <c r="E1407" s="27" t="s">
        <v>36</v>
      </c>
      <c r="F1407" s="27" t="s">
        <v>262</v>
      </c>
      <c r="G1407" s="33">
        <v>352550.86</v>
      </c>
      <c r="H1407" s="33">
        <v>352550.86</v>
      </c>
      <c r="I1407" s="33">
        <v>17449</v>
      </c>
      <c r="J1407" s="33">
        <v>844</v>
      </c>
      <c r="K1407" s="33">
        <v>7300</v>
      </c>
      <c r="L1407" s="33">
        <v>1</v>
      </c>
      <c r="M1407" s="33">
        <v>1</v>
      </c>
      <c r="N1407" s="33">
        <v>241329.23</v>
      </c>
      <c r="O1407" s="33">
        <v>2070.3</v>
      </c>
      <c r="P1407" s="33">
        <v>5648</v>
      </c>
    </row>
    <row r="1408" spans="1:16">
      <c r="A1408" s="27" t="s">
        <v>426</v>
      </c>
      <c r="B1408" s="31">
        <v>202412</v>
      </c>
      <c r="C1408" s="27" t="s">
        <v>61</v>
      </c>
      <c r="D1408" s="27" t="s">
        <v>211</v>
      </c>
      <c r="E1408" s="27" t="s">
        <v>36</v>
      </c>
      <c r="F1408" s="27" t="s">
        <v>262</v>
      </c>
      <c r="G1408" s="33">
        <v>373244.74</v>
      </c>
      <c r="H1408" s="33">
        <v>373244.74</v>
      </c>
      <c r="I1408" s="33">
        <v>19247</v>
      </c>
      <c r="J1408" s="33">
        <v>864</v>
      </c>
      <c r="K1408" s="33">
        <v>7300</v>
      </c>
      <c r="L1408" s="33">
        <v>1</v>
      </c>
      <c r="M1408" s="33">
        <v>1</v>
      </c>
      <c r="N1408" s="33">
        <v>277287.84</v>
      </c>
      <c r="O1408" s="33">
        <v>2280.7</v>
      </c>
      <c r="P1408" s="33">
        <v>6192</v>
      </c>
    </row>
    <row r="1409" spans="1:16">
      <c r="A1409" s="27" t="s">
        <v>426</v>
      </c>
      <c r="B1409" s="31">
        <v>202501</v>
      </c>
      <c r="C1409" s="27" t="s">
        <v>61</v>
      </c>
      <c r="D1409" s="27" t="s">
        <v>211</v>
      </c>
      <c r="E1409" s="27" t="s">
        <v>36</v>
      </c>
      <c r="F1409" s="27" t="s">
        <v>262</v>
      </c>
      <c r="G1409" s="33">
        <v>194105.96</v>
      </c>
      <c r="H1409" s="33">
        <v>194105.96</v>
      </c>
      <c r="I1409" s="33">
        <v>8837</v>
      </c>
      <c r="J1409" s="33">
        <v>373</v>
      </c>
      <c r="K1409" s="33">
        <v>7300</v>
      </c>
      <c r="L1409" s="33">
        <v>1</v>
      </c>
      <c r="M1409" s="33">
        <v>1</v>
      </c>
      <c r="N1409" s="33">
        <v>141068.22</v>
      </c>
      <c r="O1409" s="33">
        <v>1390.6</v>
      </c>
      <c r="P1409" s="33">
        <v>2975</v>
      </c>
    </row>
    <row r="1410" spans="1:16">
      <c r="A1410" s="27" t="s">
        <v>426</v>
      </c>
      <c r="B1410" s="31">
        <v>202502</v>
      </c>
      <c r="C1410" s="27" t="s">
        <v>61</v>
      </c>
      <c r="D1410" s="27" t="s">
        <v>211</v>
      </c>
      <c r="E1410" s="27" t="s">
        <v>36</v>
      </c>
      <c r="F1410" s="27" t="s">
        <v>262</v>
      </c>
      <c r="G1410" s="33">
        <v>209566.75</v>
      </c>
      <c r="H1410" s="33">
        <v>209566.75</v>
      </c>
      <c r="I1410" s="33">
        <v>11288</v>
      </c>
      <c r="J1410" s="33">
        <v>539</v>
      </c>
      <c r="K1410" s="33">
        <v>7300</v>
      </c>
      <c r="L1410" s="33">
        <v>1</v>
      </c>
      <c r="M1410" s="33">
        <v>1</v>
      </c>
      <c r="N1410" s="33">
        <v>145473.09</v>
      </c>
      <c r="O1410" s="33">
        <v>1226</v>
      </c>
      <c r="P1410" s="33">
        <v>3526</v>
      </c>
    </row>
    <row r="1411" spans="1:16">
      <c r="A1411" s="27" t="s">
        <v>426</v>
      </c>
      <c r="B1411" s="31">
        <v>202503</v>
      </c>
      <c r="C1411" s="27" t="s">
        <v>61</v>
      </c>
      <c r="D1411" s="27" t="s">
        <v>211</v>
      </c>
      <c r="E1411" s="27" t="s">
        <v>36</v>
      </c>
      <c r="F1411" s="27" t="s">
        <v>262</v>
      </c>
      <c r="G1411" s="33">
        <v>261837.02</v>
      </c>
      <c r="H1411" s="33">
        <v>261837.02</v>
      </c>
      <c r="I1411" s="33">
        <v>13398</v>
      </c>
      <c r="J1411" s="33">
        <v>702</v>
      </c>
      <c r="K1411" s="33">
        <v>7300</v>
      </c>
      <c r="L1411" s="33">
        <v>1</v>
      </c>
      <c r="M1411" s="33">
        <v>1</v>
      </c>
      <c r="N1411" s="33">
        <v>181465.05</v>
      </c>
      <c r="O1411" s="33">
        <v>1572.7</v>
      </c>
      <c r="P1411" s="33">
        <v>4278</v>
      </c>
    </row>
    <row r="1412" spans="1:16">
      <c r="A1412" s="27" t="s">
        <v>426</v>
      </c>
      <c r="B1412" s="31">
        <v>202504</v>
      </c>
      <c r="C1412" s="27" t="s">
        <v>61</v>
      </c>
      <c r="D1412" s="27" t="s">
        <v>211</v>
      </c>
      <c r="E1412" s="27" t="s">
        <v>36</v>
      </c>
      <c r="F1412" s="27" t="s">
        <v>262</v>
      </c>
      <c r="G1412" s="33">
        <v>319749.57</v>
      </c>
      <c r="H1412" s="33">
        <v>319749.57</v>
      </c>
      <c r="I1412" s="33">
        <v>16783</v>
      </c>
      <c r="J1412" s="33">
        <v>807</v>
      </c>
      <c r="K1412" s="33">
        <v>7300</v>
      </c>
      <c r="L1412" s="33">
        <v>1</v>
      </c>
      <c r="M1412" s="33">
        <v>1</v>
      </c>
      <c r="N1412" s="33">
        <v>213738.69</v>
      </c>
      <c r="O1412" s="33">
        <v>2002.4</v>
      </c>
      <c r="P1412" s="33">
        <v>5413</v>
      </c>
    </row>
    <row r="1413" spans="1:16">
      <c r="A1413" s="27" t="s">
        <v>426</v>
      </c>
      <c r="B1413" s="31">
        <v>202505</v>
      </c>
      <c r="C1413" s="27" t="s">
        <v>61</v>
      </c>
      <c r="D1413" s="27" t="s">
        <v>211</v>
      </c>
      <c r="E1413" s="27" t="s">
        <v>36</v>
      </c>
      <c r="F1413" s="27" t="s">
        <v>262</v>
      </c>
      <c r="G1413" s="33">
        <v>352913.77</v>
      </c>
      <c r="H1413" s="33">
        <v>352913.77</v>
      </c>
      <c r="I1413" s="33">
        <v>16870</v>
      </c>
      <c r="J1413" s="33">
        <v>984</v>
      </c>
      <c r="K1413" s="33">
        <v>7300</v>
      </c>
      <c r="L1413" s="33">
        <v>1</v>
      </c>
      <c r="M1413" s="33">
        <v>1</v>
      </c>
      <c r="N1413" s="33">
        <v>234312.59</v>
      </c>
      <c r="O1413" s="33">
        <v>2145.9</v>
      </c>
      <c r="P1413" s="33">
        <v>5598</v>
      </c>
    </row>
    <row r="1414" spans="1:16">
      <c r="A1414" s="27" t="s">
        <v>426</v>
      </c>
      <c r="B1414" s="31">
        <v>202506</v>
      </c>
      <c r="C1414" s="27" t="s">
        <v>61</v>
      </c>
      <c r="D1414" s="27" t="s">
        <v>211</v>
      </c>
      <c r="E1414" s="27" t="s">
        <v>36</v>
      </c>
      <c r="F1414" s="27" t="s">
        <v>262</v>
      </c>
      <c r="G1414" s="33">
        <v>362745.39</v>
      </c>
      <c r="H1414" s="33">
        <v>362745.39</v>
      </c>
      <c r="I1414" s="33">
        <v>19456</v>
      </c>
      <c r="J1414" s="33">
        <v>961</v>
      </c>
      <c r="K1414" s="33">
        <v>7300</v>
      </c>
      <c r="L1414" s="33">
        <v>1</v>
      </c>
      <c r="M1414" s="33">
        <v>1</v>
      </c>
      <c r="N1414" s="33">
        <v>229121.41</v>
      </c>
      <c r="O1414" s="33">
        <v>2222.9</v>
      </c>
      <c r="P1414" s="33">
        <v>6374</v>
      </c>
    </row>
    <row r="1415" spans="1:16">
      <c r="A1415" s="27" t="s">
        <v>426</v>
      </c>
      <c r="B1415" s="31">
        <v>202507</v>
      </c>
      <c r="C1415" s="27" t="s">
        <v>61</v>
      </c>
      <c r="D1415" s="27" t="s">
        <v>211</v>
      </c>
      <c r="E1415" s="27" t="s">
        <v>36</v>
      </c>
      <c r="F1415" s="27" t="s">
        <v>262</v>
      </c>
      <c r="G1415" s="33">
        <v>273863.29</v>
      </c>
      <c r="H1415" s="33">
        <v>273863.29</v>
      </c>
      <c r="I1415" s="33">
        <v>13410</v>
      </c>
      <c r="J1415" s="33">
        <v>718</v>
      </c>
      <c r="K1415" s="33">
        <v>7300</v>
      </c>
      <c r="L1415" s="33">
        <v>1</v>
      </c>
      <c r="M1415" s="33">
        <v>1</v>
      </c>
      <c r="N1415" s="33">
        <v>203902.35</v>
      </c>
      <c r="O1415" s="33">
        <v>1562</v>
      </c>
      <c r="P1415" s="33">
        <v>4356</v>
      </c>
    </row>
    <row r="1416" spans="1:16">
      <c r="A1416" s="27" t="s">
        <v>426</v>
      </c>
      <c r="B1416" s="31">
        <v>202508</v>
      </c>
      <c r="C1416" s="27" t="s">
        <v>61</v>
      </c>
      <c r="D1416" s="27" t="s">
        <v>211</v>
      </c>
      <c r="E1416" s="27" t="s">
        <v>36</v>
      </c>
      <c r="F1416" s="27" t="s">
        <v>262</v>
      </c>
      <c r="G1416" s="33">
        <v>299441.98</v>
      </c>
      <c r="H1416" s="33">
        <v>299441.98</v>
      </c>
      <c r="I1416" s="33">
        <v>14844</v>
      </c>
      <c r="J1416" s="33">
        <v>713</v>
      </c>
      <c r="K1416" s="33">
        <v>7300</v>
      </c>
      <c r="L1416" s="33">
        <v>1</v>
      </c>
      <c r="M1416" s="33">
        <v>1</v>
      </c>
      <c r="N1416" s="33">
        <v>196563.27</v>
      </c>
      <c r="O1416" s="33">
        <v>1848.5</v>
      </c>
      <c r="P1416" s="33">
        <v>4662</v>
      </c>
    </row>
    <row r="1417" spans="1:16">
      <c r="A1417" s="27" t="s">
        <v>426</v>
      </c>
      <c r="B1417" s="31">
        <v>202509</v>
      </c>
      <c r="C1417" s="27" t="s">
        <v>61</v>
      </c>
      <c r="D1417" s="27" t="s">
        <v>211</v>
      </c>
      <c r="E1417" s="27" t="s">
        <v>36</v>
      </c>
      <c r="F1417" s="27" t="s">
        <v>262</v>
      </c>
      <c r="G1417" s="33">
        <v>274699.56</v>
      </c>
      <c r="H1417" s="33">
        <v>274699.56</v>
      </c>
      <c r="I1417" s="33">
        <v>14191</v>
      </c>
      <c r="J1417" s="33">
        <v>807</v>
      </c>
      <c r="K1417" s="33">
        <v>7300</v>
      </c>
      <c r="L1417" s="33">
        <v>1</v>
      </c>
      <c r="M1417" s="33">
        <v>1</v>
      </c>
      <c r="N1417" s="33">
        <v>189172.66</v>
      </c>
      <c r="O1417" s="33">
        <v>1611.1</v>
      </c>
      <c r="P1417" s="33">
        <v>4562</v>
      </c>
    </row>
    <row r="1418" spans="1:16">
      <c r="A1418" s="27" t="s">
        <v>426</v>
      </c>
      <c r="B1418" s="31">
        <v>202510</v>
      </c>
      <c r="C1418" s="27" t="s">
        <v>61</v>
      </c>
      <c r="D1418" s="27" t="s">
        <v>211</v>
      </c>
      <c r="E1418" s="27" t="s">
        <v>36</v>
      </c>
      <c r="F1418" s="27" t="s">
        <v>262</v>
      </c>
      <c r="G1418" s="33">
        <v>333407.03</v>
      </c>
      <c r="H1418" s="33">
        <v>333407.03</v>
      </c>
      <c r="I1418" s="33">
        <v>16951</v>
      </c>
      <c r="J1418" s="33">
        <v>866</v>
      </c>
      <c r="K1418" s="33">
        <v>7300</v>
      </c>
      <c r="L1418" s="33">
        <v>1</v>
      </c>
      <c r="M1418" s="33">
        <v>1</v>
      </c>
      <c r="N1418" s="33">
        <v>207980.19</v>
      </c>
      <c r="O1418" s="33">
        <v>1984.3</v>
      </c>
      <c r="P1418" s="33">
        <v>5419</v>
      </c>
    </row>
    <row r="1419" spans="1:16">
      <c r="A1419" s="27" t="s">
        <v>426</v>
      </c>
      <c r="B1419" s="31">
        <v>202511</v>
      </c>
      <c r="C1419" s="27" t="s">
        <v>61</v>
      </c>
      <c r="D1419" s="27" t="s">
        <v>211</v>
      </c>
      <c r="E1419" s="27" t="s">
        <v>36</v>
      </c>
      <c r="F1419" s="27" t="s">
        <v>262</v>
      </c>
      <c r="G1419" s="33">
        <v>357874.42</v>
      </c>
      <c r="H1419" s="33">
        <v>357874.42</v>
      </c>
      <c r="I1419" s="33">
        <v>17122</v>
      </c>
      <c r="J1419" s="33">
        <v>862</v>
      </c>
      <c r="K1419" s="33">
        <v>7300</v>
      </c>
      <c r="L1419" s="33">
        <v>1</v>
      </c>
      <c r="M1419" s="33">
        <v>1</v>
      </c>
      <c r="N1419" s="33">
        <v>251223.73</v>
      </c>
      <c r="O1419" s="33">
        <v>2309.5</v>
      </c>
      <c r="P1419" s="33">
        <v>5911</v>
      </c>
    </row>
    <row r="1420" spans="1:16">
      <c r="A1420" s="27" t="s">
        <v>426</v>
      </c>
      <c r="B1420" s="31">
        <v>202512</v>
      </c>
      <c r="C1420" s="27" t="s">
        <v>61</v>
      </c>
      <c r="D1420" s="27" t="s">
        <v>211</v>
      </c>
      <c r="E1420" s="27" t="s">
        <v>36</v>
      </c>
      <c r="F1420" s="27" t="s">
        <v>262</v>
      </c>
      <c r="G1420" s="33">
        <v>398722.42</v>
      </c>
      <c r="H1420" s="33">
        <v>398722.42</v>
      </c>
      <c r="I1420" s="33">
        <v>20328</v>
      </c>
      <c r="J1420" s="33">
        <v>1151</v>
      </c>
      <c r="K1420" s="33">
        <v>7300</v>
      </c>
      <c r="L1420" s="33">
        <v>1</v>
      </c>
      <c r="M1420" s="33">
        <v>1</v>
      </c>
      <c r="N1420" s="33">
        <v>288656.64</v>
      </c>
      <c r="O1420" s="33">
        <v>2242.4</v>
      </c>
      <c r="P1420" s="33">
        <v>6274</v>
      </c>
    </row>
    <row r="1421" spans="1:16">
      <c r="A1421" s="27" t="s">
        <v>426</v>
      </c>
      <c r="B1421" s="31">
        <v>202601</v>
      </c>
      <c r="C1421" s="27" t="s">
        <v>61</v>
      </c>
      <c r="D1421" s="27" t="s">
        <v>211</v>
      </c>
      <c r="E1421" s="27" t="s">
        <v>36</v>
      </c>
      <c r="F1421" s="27" t="s">
        <v>262</v>
      </c>
      <c r="G1421" s="33">
        <v>242697.88</v>
      </c>
      <c r="H1421" s="33">
        <v>242697.88</v>
      </c>
      <c r="I1421" s="33">
        <v>11121</v>
      </c>
      <c r="J1421" s="33">
        <v>651</v>
      </c>
      <c r="K1421" s="33">
        <v>7300</v>
      </c>
      <c r="L1421" s="33">
        <v>1</v>
      </c>
      <c r="M1421" s="33">
        <v>1</v>
      </c>
      <c r="N1421" s="33">
        <v>146852.02</v>
      </c>
      <c r="O1421" s="33">
        <v>1489.7</v>
      </c>
      <c r="P1421" s="33">
        <v>3716</v>
      </c>
    </row>
    <row r="1422" spans="1:16">
      <c r="A1422" s="27" t="s">
        <v>426</v>
      </c>
      <c r="B1422" s="31">
        <v>202602</v>
      </c>
      <c r="C1422" s="27" t="s">
        <v>61</v>
      </c>
      <c r="D1422" s="27" t="s">
        <v>211</v>
      </c>
      <c r="E1422" s="27" t="s">
        <v>36</v>
      </c>
      <c r="F1422" s="27" t="s">
        <v>262</v>
      </c>
      <c r="G1422" s="33">
        <v>223934.41</v>
      </c>
      <c r="H1422" s="33">
        <v>223934.41</v>
      </c>
      <c r="I1422" s="33">
        <v>11081</v>
      </c>
      <c r="J1422" s="33">
        <v>589</v>
      </c>
      <c r="K1422" s="33">
        <v>7300</v>
      </c>
      <c r="L1422" s="33">
        <v>1</v>
      </c>
      <c r="M1422" s="33">
        <v>1</v>
      </c>
      <c r="N1422" s="33">
        <v>151437.48</v>
      </c>
      <c r="O1422" s="33">
        <v>1425.8</v>
      </c>
      <c r="P1422" s="33">
        <v>3578</v>
      </c>
    </row>
    <row r="1423" spans="1:16">
      <c r="A1423" s="27" t="s">
        <v>426</v>
      </c>
      <c r="B1423" s="31">
        <v>202603</v>
      </c>
      <c r="C1423" s="27" t="s">
        <v>61</v>
      </c>
      <c r="D1423" s="27" t="s">
        <v>211</v>
      </c>
      <c r="E1423" s="27" t="s">
        <v>36</v>
      </c>
      <c r="F1423" s="27" t="s">
        <v>262</v>
      </c>
      <c r="G1423" s="33">
        <v>265502.49</v>
      </c>
      <c r="H1423" s="33">
        <v>265502.49</v>
      </c>
      <c r="I1423" s="33">
        <v>13239</v>
      </c>
      <c r="J1423" s="33">
        <v>792</v>
      </c>
      <c r="K1423" s="33">
        <v>7300</v>
      </c>
      <c r="L1423" s="33">
        <v>1</v>
      </c>
      <c r="M1423" s="33">
        <v>1</v>
      </c>
      <c r="N1423" s="33">
        <v>188905.11</v>
      </c>
      <c r="O1423" s="33">
        <v>1745.4</v>
      </c>
      <c r="P1423" s="33">
        <v>4317</v>
      </c>
    </row>
    <row r="1424" spans="1:16">
      <c r="A1424" s="27" t="s">
        <v>426</v>
      </c>
      <c r="B1424" s="31">
        <v>202604</v>
      </c>
      <c r="C1424" s="27" t="s">
        <v>61</v>
      </c>
      <c r="D1424" s="27" t="s">
        <v>211</v>
      </c>
      <c r="E1424" s="27" t="s">
        <v>36</v>
      </c>
      <c r="F1424" s="27" t="s">
        <v>262</v>
      </c>
      <c r="G1424" s="33">
        <v>364241.86</v>
      </c>
      <c r="H1424" s="33">
        <v>364241.86</v>
      </c>
      <c r="I1424" s="33">
        <v>19633</v>
      </c>
      <c r="J1424" s="33">
        <v>802</v>
      </c>
      <c r="K1424" s="33">
        <v>7300</v>
      </c>
      <c r="L1424" s="33">
        <v>1</v>
      </c>
      <c r="M1424" s="33">
        <v>1</v>
      </c>
      <c r="N1424" s="33">
        <v>222501.97</v>
      </c>
      <c r="O1424" s="33">
        <v>2285.7</v>
      </c>
      <c r="P1424" s="33">
        <v>6090</v>
      </c>
    </row>
    <row r="1425" spans="1:16">
      <c r="A1425" s="27" t="s">
        <v>426</v>
      </c>
      <c r="B1425" s="31">
        <v>202605</v>
      </c>
      <c r="C1425" s="27" t="s">
        <v>61</v>
      </c>
      <c r="D1425" s="27" t="s">
        <v>211</v>
      </c>
      <c r="E1425" s="27" t="s">
        <v>36</v>
      </c>
      <c r="F1425" s="27" t="s">
        <v>262</v>
      </c>
      <c r="G1425" s="33">
        <v>375682.53</v>
      </c>
      <c r="H1425" s="33">
        <v>375682.53</v>
      </c>
      <c r="I1425" s="33">
        <v>20310</v>
      </c>
      <c r="J1425" s="33">
        <v>1027</v>
      </c>
      <c r="K1425" s="33">
        <v>7300</v>
      </c>
      <c r="L1425" s="33">
        <v>1</v>
      </c>
      <c r="M1425" s="33">
        <v>1</v>
      </c>
      <c r="N1425" s="33">
        <v>243919.4</v>
      </c>
      <c r="O1425" s="33">
        <v>2490.3</v>
      </c>
      <c r="P1425" s="33">
        <v>6379</v>
      </c>
    </row>
    <row r="1426" spans="1:16">
      <c r="A1426" s="27" t="s">
        <v>426</v>
      </c>
      <c r="B1426" s="31">
        <v>202606</v>
      </c>
      <c r="C1426" s="27" t="s">
        <v>61</v>
      </c>
      <c r="D1426" s="27" t="s">
        <v>211</v>
      </c>
      <c r="E1426" s="27" t="s">
        <v>36</v>
      </c>
      <c r="F1426" s="27" t="s">
        <v>262</v>
      </c>
      <c r="G1426" s="33">
        <v>335795.2</v>
      </c>
      <c r="H1426" s="33">
        <v>335795.2</v>
      </c>
      <c r="I1426" s="33">
        <v>16742</v>
      </c>
      <c r="J1426" s="33">
        <v>915</v>
      </c>
      <c r="K1426" s="33">
        <v>7300</v>
      </c>
      <c r="L1426" s="33">
        <v>1</v>
      </c>
      <c r="M1426" s="33">
        <v>1</v>
      </c>
      <c r="N1426" s="33">
        <v>238515.39</v>
      </c>
      <c r="O1426" s="33">
        <v>2132.3</v>
      </c>
      <c r="P1426" s="33">
        <v>5437</v>
      </c>
    </row>
    <row r="1427" spans="1:16">
      <c r="A1427" s="27" t="s">
        <v>426</v>
      </c>
      <c r="B1427" s="31">
        <v>202607</v>
      </c>
      <c r="C1427" s="27" t="s">
        <v>61</v>
      </c>
      <c r="D1427" s="27" t="s">
        <v>211</v>
      </c>
      <c r="E1427" s="27" t="s">
        <v>36</v>
      </c>
      <c r="F1427" s="27" t="s">
        <v>262</v>
      </c>
      <c r="G1427" s="33">
        <v>310094.51</v>
      </c>
      <c r="H1427" s="33">
        <v>310094.51</v>
      </c>
      <c r="I1427" s="33">
        <v>15722</v>
      </c>
      <c r="J1427" s="33">
        <v>964</v>
      </c>
      <c r="K1427" s="33">
        <v>7300</v>
      </c>
      <c r="L1427" s="33">
        <v>1</v>
      </c>
      <c r="M1427" s="33">
        <v>1</v>
      </c>
      <c r="N1427" s="33">
        <v>212262.35</v>
      </c>
      <c r="O1427" s="33">
        <v>1970.9</v>
      </c>
      <c r="P1427" s="33">
        <v>5188</v>
      </c>
    </row>
    <row r="1428" spans="1:16">
      <c r="A1428" s="27" t="s">
        <v>430</v>
      </c>
      <c r="B1428" s="31">
        <v>202408</v>
      </c>
      <c r="C1428" s="27" t="s">
        <v>61</v>
      </c>
      <c r="D1428" s="27" t="s">
        <v>211</v>
      </c>
      <c r="E1428" s="27" t="s">
        <v>36</v>
      </c>
      <c r="F1428" s="27" t="s">
        <v>262</v>
      </c>
      <c r="G1428" s="33">
        <v>219579.39</v>
      </c>
      <c r="H1428" s="33">
        <v>219579.39</v>
      </c>
      <c r="I1428" s="33">
        <v>11835</v>
      </c>
      <c r="J1428" s="33">
        <v>635</v>
      </c>
      <c r="K1428" s="33">
        <v>7900</v>
      </c>
      <c r="L1428" s="33">
        <v>1</v>
      </c>
      <c r="M1428" s="33">
        <v>1</v>
      </c>
      <c r="N1428" s="33">
        <v>200253.4</v>
      </c>
      <c r="O1428" s="33">
        <v>1288.2</v>
      </c>
      <c r="P1428" s="33">
        <v>3568</v>
      </c>
    </row>
    <row r="1429" spans="1:16">
      <c r="A1429" s="27" t="s">
        <v>430</v>
      </c>
      <c r="B1429" s="31">
        <v>202409</v>
      </c>
      <c r="C1429" s="27" t="s">
        <v>61</v>
      </c>
      <c r="D1429" s="27" t="s">
        <v>211</v>
      </c>
      <c r="E1429" s="27" t="s">
        <v>36</v>
      </c>
      <c r="F1429" s="27" t="s">
        <v>262</v>
      </c>
      <c r="G1429" s="33">
        <v>199706.79</v>
      </c>
      <c r="H1429" s="33">
        <v>199706.79</v>
      </c>
      <c r="I1429" s="33">
        <v>10602</v>
      </c>
      <c r="J1429" s="33">
        <v>526</v>
      </c>
      <c r="K1429" s="33">
        <v>7900</v>
      </c>
      <c r="L1429" s="33">
        <v>1</v>
      </c>
      <c r="M1429" s="33">
        <v>1</v>
      </c>
      <c r="N1429" s="33">
        <v>192724.05</v>
      </c>
      <c r="O1429" s="33">
        <v>1287.7</v>
      </c>
      <c r="P1429" s="33">
        <v>3321</v>
      </c>
    </row>
    <row r="1430" spans="1:16">
      <c r="A1430" s="27" t="s">
        <v>430</v>
      </c>
      <c r="B1430" s="31">
        <v>202410</v>
      </c>
      <c r="C1430" s="27" t="s">
        <v>61</v>
      </c>
      <c r="D1430" s="27" t="s">
        <v>211</v>
      </c>
      <c r="E1430" s="27" t="s">
        <v>36</v>
      </c>
      <c r="F1430" s="27" t="s">
        <v>262</v>
      </c>
      <c r="G1430" s="33">
        <v>219755.84</v>
      </c>
      <c r="H1430" s="33">
        <v>219755.84</v>
      </c>
      <c r="I1430" s="33">
        <v>11930</v>
      </c>
      <c r="J1430" s="33">
        <v>561</v>
      </c>
      <c r="K1430" s="33">
        <v>7900</v>
      </c>
      <c r="L1430" s="33">
        <v>1</v>
      </c>
      <c r="M1430" s="33">
        <v>1</v>
      </c>
      <c r="N1430" s="33">
        <v>211884.66</v>
      </c>
      <c r="O1430" s="33">
        <v>1402.8</v>
      </c>
      <c r="P1430" s="33">
        <v>3732</v>
      </c>
    </row>
    <row r="1431" spans="1:16">
      <c r="A1431" s="27" t="s">
        <v>430</v>
      </c>
      <c r="B1431" s="31">
        <v>202411</v>
      </c>
      <c r="C1431" s="27" t="s">
        <v>61</v>
      </c>
      <c r="D1431" s="27" t="s">
        <v>211</v>
      </c>
      <c r="E1431" s="27" t="s">
        <v>36</v>
      </c>
      <c r="F1431" s="27" t="s">
        <v>262</v>
      </c>
      <c r="G1431" s="33">
        <v>272343.59</v>
      </c>
      <c r="H1431" s="33">
        <v>272343.59</v>
      </c>
      <c r="I1431" s="33">
        <v>13516</v>
      </c>
      <c r="J1431" s="33">
        <v>643</v>
      </c>
      <c r="K1431" s="33">
        <v>7900</v>
      </c>
      <c r="L1431" s="33">
        <v>1</v>
      </c>
      <c r="M1431" s="33">
        <v>1</v>
      </c>
      <c r="N1431" s="33">
        <v>255940.02</v>
      </c>
      <c r="O1431" s="33">
        <v>1667</v>
      </c>
      <c r="P1431" s="33">
        <v>4279</v>
      </c>
    </row>
    <row r="1432" spans="1:16">
      <c r="A1432" s="27" t="s">
        <v>430</v>
      </c>
      <c r="B1432" s="31">
        <v>202412</v>
      </c>
      <c r="C1432" s="27" t="s">
        <v>61</v>
      </c>
      <c r="D1432" s="27" t="s">
        <v>211</v>
      </c>
      <c r="E1432" s="27" t="s">
        <v>36</v>
      </c>
      <c r="F1432" s="27" t="s">
        <v>262</v>
      </c>
      <c r="G1432" s="33">
        <v>294054.95</v>
      </c>
      <c r="H1432" s="33">
        <v>294054.95</v>
      </c>
      <c r="I1432" s="33">
        <v>14579</v>
      </c>
      <c r="J1432" s="33">
        <v>714</v>
      </c>
      <c r="K1432" s="33">
        <v>7900</v>
      </c>
      <c r="L1432" s="33">
        <v>1</v>
      </c>
      <c r="M1432" s="33">
        <v>1</v>
      </c>
      <c r="N1432" s="33">
        <v>294075.66</v>
      </c>
      <c r="O1432" s="33">
        <v>1948.6</v>
      </c>
      <c r="P1432" s="33">
        <v>4710</v>
      </c>
    </row>
    <row r="1433" spans="1:16">
      <c r="A1433" s="27" t="s">
        <v>430</v>
      </c>
      <c r="B1433" s="31">
        <v>202501</v>
      </c>
      <c r="C1433" s="27" t="s">
        <v>61</v>
      </c>
      <c r="D1433" s="27" t="s">
        <v>211</v>
      </c>
      <c r="E1433" s="27" t="s">
        <v>36</v>
      </c>
      <c r="F1433" s="27" t="s">
        <v>262</v>
      </c>
      <c r="G1433" s="33">
        <v>167660.34</v>
      </c>
      <c r="H1433" s="33">
        <v>167660.34</v>
      </c>
      <c r="I1433" s="33">
        <v>8192</v>
      </c>
      <c r="J1433" s="33">
        <v>496</v>
      </c>
      <c r="K1433" s="33">
        <v>7900</v>
      </c>
      <c r="L1433" s="33">
        <v>1</v>
      </c>
      <c r="M1433" s="33">
        <v>1</v>
      </c>
      <c r="N1433" s="33">
        <v>149608.91</v>
      </c>
      <c r="O1433" s="33">
        <v>1005.2</v>
      </c>
      <c r="P1433" s="33">
        <v>2681</v>
      </c>
    </row>
    <row r="1434" spans="1:16">
      <c r="A1434" s="27" t="s">
        <v>430</v>
      </c>
      <c r="B1434" s="31">
        <v>202502</v>
      </c>
      <c r="C1434" s="27" t="s">
        <v>61</v>
      </c>
      <c r="D1434" s="27" t="s">
        <v>211</v>
      </c>
      <c r="E1434" s="27" t="s">
        <v>36</v>
      </c>
      <c r="F1434" s="27" t="s">
        <v>262</v>
      </c>
      <c r="G1434" s="33">
        <v>163106.81</v>
      </c>
      <c r="H1434" s="33">
        <v>163106.81</v>
      </c>
      <c r="I1434" s="33">
        <v>8331</v>
      </c>
      <c r="J1434" s="33">
        <v>368</v>
      </c>
      <c r="K1434" s="33">
        <v>7900</v>
      </c>
      <c r="L1434" s="33">
        <v>1</v>
      </c>
      <c r="M1434" s="33">
        <v>1</v>
      </c>
      <c r="N1434" s="33">
        <v>154280.46</v>
      </c>
      <c r="O1434" s="33">
        <v>1038.6</v>
      </c>
      <c r="P1434" s="33">
        <v>2610</v>
      </c>
    </row>
    <row r="1435" spans="1:16">
      <c r="A1435" s="27" t="s">
        <v>430</v>
      </c>
      <c r="B1435" s="31">
        <v>202503</v>
      </c>
      <c r="C1435" s="27" t="s">
        <v>61</v>
      </c>
      <c r="D1435" s="27" t="s">
        <v>211</v>
      </c>
      <c r="E1435" s="27" t="s">
        <v>36</v>
      </c>
      <c r="F1435" s="27" t="s">
        <v>262</v>
      </c>
      <c r="G1435" s="33">
        <v>210179.98</v>
      </c>
      <c r="H1435" s="33">
        <v>210179.98</v>
      </c>
      <c r="I1435" s="33">
        <v>10165</v>
      </c>
      <c r="J1435" s="33">
        <v>450</v>
      </c>
      <c r="K1435" s="33">
        <v>7900</v>
      </c>
      <c r="L1435" s="33">
        <v>1</v>
      </c>
      <c r="M1435" s="33">
        <v>1</v>
      </c>
      <c r="N1435" s="33">
        <v>192451.48</v>
      </c>
      <c r="O1435" s="33">
        <v>1298.3</v>
      </c>
      <c r="P1435" s="33">
        <v>3287</v>
      </c>
    </row>
    <row r="1436" spans="1:16">
      <c r="A1436" s="27" t="s">
        <v>430</v>
      </c>
      <c r="B1436" s="31">
        <v>202504</v>
      </c>
      <c r="C1436" s="27" t="s">
        <v>61</v>
      </c>
      <c r="D1436" s="27" t="s">
        <v>211</v>
      </c>
      <c r="E1436" s="27" t="s">
        <v>36</v>
      </c>
      <c r="F1436" s="27" t="s">
        <v>262</v>
      </c>
      <c r="G1436" s="33">
        <v>257369.3</v>
      </c>
      <c r="H1436" s="33">
        <v>257369.3</v>
      </c>
      <c r="I1436" s="33">
        <v>13116</v>
      </c>
      <c r="J1436" s="33">
        <v>607</v>
      </c>
      <c r="K1436" s="33">
        <v>7900</v>
      </c>
      <c r="L1436" s="33">
        <v>1</v>
      </c>
      <c r="M1436" s="33">
        <v>1</v>
      </c>
      <c r="N1436" s="33">
        <v>226679.06</v>
      </c>
      <c r="O1436" s="33">
        <v>1442.3</v>
      </c>
      <c r="P1436" s="33">
        <v>4079</v>
      </c>
    </row>
    <row r="1437" spans="1:16">
      <c r="A1437" s="27" t="s">
        <v>430</v>
      </c>
      <c r="B1437" s="31">
        <v>202505</v>
      </c>
      <c r="C1437" s="27" t="s">
        <v>61</v>
      </c>
      <c r="D1437" s="27" t="s">
        <v>211</v>
      </c>
      <c r="E1437" s="27" t="s">
        <v>36</v>
      </c>
      <c r="F1437" s="27" t="s">
        <v>262</v>
      </c>
      <c r="G1437" s="33">
        <v>282567.71</v>
      </c>
      <c r="H1437" s="33">
        <v>282567.71</v>
      </c>
      <c r="I1437" s="33">
        <v>14343</v>
      </c>
      <c r="J1437" s="33">
        <v>714</v>
      </c>
      <c r="K1437" s="33">
        <v>7900</v>
      </c>
      <c r="L1437" s="33">
        <v>1</v>
      </c>
      <c r="M1437" s="33">
        <v>1</v>
      </c>
      <c r="N1437" s="33">
        <v>248498.57</v>
      </c>
      <c r="O1437" s="33">
        <v>1622.3</v>
      </c>
      <c r="P1437" s="33">
        <v>4704</v>
      </c>
    </row>
    <row r="1438" spans="1:16">
      <c r="A1438" s="27" t="s">
        <v>430</v>
      </c>
      <c r="B1438" s="31">
        <v>202506</v>
      </c>
      <c r="C1438" s="27" t="s">
        <v>61</v>
      </c>
      <c r="D1438" s="27" t="s">
        <v>211</v>
      </c>
      <c r="E1438" s="27" t="s">
        <v>36</v>
      </c>
      <c r="F1438" s="27" t="s">
        <v>262</v>
      </c>
      <c r="G1438" s="33">
        <v>256281.49</v>
      </c>
      <c r="H1438" s="33">
        <v>256281.49</v>
      </c>
      <c r="I1438" s="33">
        <v>13351</v>
      </c>
      <c r="J1438" s="33">
        <v>699</v>
      </c>
      <c r="K1438" s="33">
        <v>7900</v>
      </c>
      <c r="L1438" s="33">
        <v>1</v>
      </c>
      <c r="M1438" s="33">
        <v>1</v>
      </c>
      <c r="N1438" s="33">
        <v>242993.1</v>
      </c>
      <c r="O1438" s="33">
        <v>1621.7</v>
      </c>
      <c r="P1438" s="33">
        <v>4260</v>
      </c>
    </row>
    <row r="1439" spans="1:16">
      <c r="A1439" s="27" t="s">
        <v>430</v>
      </c>
      <c r="B1439" s="31">
        <v>202507</v>
      </c>
      <c r="C1439" s="27" t="s">
        <v>61</v>
      </c>
      <c r="D1439" s="27" t="s">
        <v>211</v>
      </c>
      <c r="E1439" s="27" t="s">
        <v>36</v>
      </c>
      <c r="F1439" s="27" t="s">
        <v>262</v>
      </c>
      <c r="G1439" s="33">
        <v>262846.21</v>
      </c>
      <c r="H1439" s="33">
        <v>262846.21</v>
      </c>
      <c r="I1439" s="33">
        <v>12851</v>
      </c>
      <c r="J1439" s="33">
        <v>627</v>
      </c>
      <c r="K1439" s="33">
        <v>7900</v>
      </c>
      <c r="L1439" s="33">
        <v>1</v>
      </c>
      <c r="M1439" s="33">
        <v>1</v>
      </c>
      <c r="N1439" s="33">
        <v>216247.21</v>
      </c>
      <c r="O1439" s="33">
        <v>1651.4</v>
      </c>
      <c r="P1439" s="33">
        <v>4200</v>
      </c>
    </row>
    <row r="1440" spans="1:16">
      <c r="A1440" s="27" t="s">
        <v>430</v>
      </c>
      <c r="B1440" s="31">
        <v>202508</v>
      </c>
      <c r="C1440" s="27" t="s">
        <v>61</v>
      </c>
      <c r="D1440" s="27" t="s">
        <v>211</v>
      </c>
      <c r="E1440" s="27" t="s">
        <v>36</v>
      </c>
      <c r="F1440" s="27" t="s">
        <v>262</v>
      </c>
      <c r="G1440" s="33">
        <v>205253.22</v>
      </c>
      <c r="H1440" s="33">
        <v>205253.22</v>
      </c>
      <c r="I1440" s="33">
        <v>10506</v>
      </c>
      <c r="J1440" s="33">
        <v>546</v>
      </c>
      <c r="K1440" s="33">
        <v>7900</v>
      </c>
      <c r="L1440" s="33">
        <v>1</v>
      </c>
      <c r="M1440" s="33">
        <v>1</v>
      </c>
      <c r="N1440" s="33">
        <v>208463.79</v>
      </c>
      <c r="O1440" s="33">
        <v>1340</v>
      </c>
      <c r="P1440" s="33">
        <v>3429</v>
      </c>
    </row>
    <row r="1441" spans="1:16">
      <c r="A1441" s="27" t="s">
        <v>430</v>
      </c>
      <c r="B1441" s="31">
        <v>202509</v>
      </c>
      <c r="C1441" s="27" t="s">
        <v>61</v>
      </c>
      <c r="D1441" s="27" t="s">
        <v>211</v>
      </c>
      <c r="E1441" s="27" t="s">
        <v>36</v>
      </c>
      <c r="F1441" s="27" t="s">
        <v>262</v>
      </c>
      <c r="G1441" s="33">
        <v>200184.57</v>
      </c>
      <c r="H1441" s="33">
        <v>200184.57</v>
      </c>
      <c r="I1441" s="33">
        <v>9337</v>
      </c>
      <c r="J1441" s="33">
        <v>422</v>
      </c>
      <c r="K1441" s="33">
        <v>7900</v>
      </c>
      <c r="L1441" s="33">
        <v>1</v>
      </c>
      <c r="M1441" s="33">
        <v>1</v>
      </c>
      <c r="N1441" s="33">
        <v>200625.74</v>
      </c>
      <c r="O1441" s="33">
        <v>1150.1</v>
      </c>
      <c r="P1441" s="33">
        <v>3096</v>
      </c>
    </row>
    <row r="1442" spans="1:16">
      <c r="A1442" s="27" t="s">
        <v>430</v>
      </c>
      <c r="B1442" s="31">
        <v>202510</v>
      </c>
      <c r="C1442" s="27" t="s">
        <v>61</v>
      </c>
      <c r="D1442" s="27" t="s">
        <v>211</v>
      </c>
      <c r="E1442" s="27" t="s">
        <v>36</v>
      </c>
      <c r="F1442" s="27" t="s">
        <v>262</v>
      </c>
      <c r="G1442" s="33">
        <v>247304.61</v>
      </c>
      <c r="H1442" s="33">
        <v>247304.61</v>
      </c>
      <c r="I1442" s="33">
        <v>13200</v>
      </c>
      <c r="J1442" s="33">
        <v>694</v>
      </c>
      <c r="K1442" s="33">
        <v>7900</v>
      </c>
      <c r="L1442" s="33">
        <v>1</v>
      </c>
      <c r="M1442" s="33">
        <v>1</v>
      </c>
      <c r="N1442" s="33">
        <v>220571.93</v>
      </c>
      <c r="O1442" s="33">
        <v>1523.2</v>
      </c>
      <c r="P1442" s="33">
        <v>4091</v>
      </c>
    </row>
    <row r="1443" spans="1:16">
      <c r="A1443" s="27" t="s">
        <v>430</v>
      </c>
      <c r="B1443" s="31">
        <v>202511</v>
      </c>
      <c r="C1443" s="27" t="s">
        <v>61</v>
      </c>
      <c r="D1443" s="27" t="s">
        <v>211</v>
      </c>
      <c r="E1443" s="27" t="s">
        <v>36</v>
      </c>
      <c r="F1443" s="27" t="s">
        <v>262</v>
      </c>
      <c r="G1443" s="33">
        <v>298748.1</v>
      </c>
      <c r="H1443" s="33">
        <v>298748.1</v>
      </c>
      <c r="I1443" s="33">
        <v>16093</v>
      </c>
      <c r="J1443" s="33">
        <v>876</v>
      </c>
      <c r="K1443" s="33">
        <v>7900</v>
      </c>
      <c r="L1443" s="33">
        <v>1</v>
      </c>
      <c r="M1443" s="33">
        <v>1</v>
      </c>
      <c r="N1443" s="33">
        <v>266433.56</v>
      </c>
      <c r="O1443" s="33">
        <v>1876.1</v>
      </c>
      <c r="P1443" s="33">
        <v>5054</v>
      </c>
    </row>
    <row r="1444" spans="1:16">
      <c r="A1444" s="27" t="s">
        <v>430</v>
      </c>
      <c r="B1444" s="31">
        <v>202512</v>
      </c>
      <c r="C1444" s="27" t="s">
        <v>61</v>
      </c>
      <c r="D1444" s="27" t="s">
        <v>211</v>
      </c>
      <c r="E1444" s="27" t="s">
        <v>36</v>
      </c>
      <c r="F1444" s="27" t="s">
        <v>262</v>
      </c>
      <c r="G1444" s="33">
        <v>395042.24</v>
      </c>
      <c r="H1444" s="33">
        <v>395042.24</v>
      </c>
      <c r="I1444" s="33">
        <v>20517</v>
      </c>
      <c r="J1444" s="33">
        <v>1023</v>
      </c>
      <c r="K1444" s="33">
        <v>7900</v>
      </c>
      <c r="L1444" s="33">
        <v>1</v>
      </c>
      <c r="M1444" s="33">
        <v>1</v>
      </c>
      <c r="N1444" s="33">
        <v>306132.77</v>
      </c>
      <c r="O1444" s="33">
        <v>2603.3</v>
      </c>
      <c r="P1444" s="33">
        <v>6643</v>
      </c>
    </row>
    <row r="1445" spans="1:16">
      <c r="A1445" s="27" t="s">
        <v>430</v>
      </c>
      <c r="B1445" s="31">
        <v>202601</v>
      </c>
      <c r="C1445" s="27" t="s">
        <v>61</v>
      </c>
      <c r="D1445" s="27" t="s">
        <v>211</v>
      </c>
      <c r="E1445" s="27" t="s">
        <v>36</v>
      </c>
      <c r="F1445" s="27" t="s">
        <v>262</v>
      </c>
      <c r="G1445" s="33">
        <v>171015.8</v>
      </c>
      <c r="H1445" s="33">
        <v>171015.8</v>
      </c>
      <c r="I1445" s="33">
        <v>9032</v>
      </c>
      <c r="J1445" s="33">
        <v>521</v>
      </c>
      <c r="K1445" s="33">
        <v>7900</v>
      </c>
      <c r="L1445" s="33">
        <v>1</v>
      </c>
      <c r="M1445" s="33">
        <v>1</v>
      </c>
      <c r="N1445" s="33">
        <v>155742.88</v>
      </c>
      <c r="O1445" s="33">
        <v>1091.8</v>
      </c>
      <c r="P1445" s="33">
        <v>2941</v>
      </c>
    </row>
    <row r="1446" spans="1:16">
      <c r="A1446" s="27" t="s">
        <v>430</v>
      </c>
      <c r="B1446" s="31">
        <v>202602</v>
      </c>
      <c r="C1446" s="27" t="s">
        <v>61</v>
      </c>
      <c r="D1446" s="27" t="s">
        <v>211</v>
      </c>
      <c r="E1446" s="27" t="s">
        <v>36</v>
      </c>
      <c r="F1446" s="27" t="s">
        <v>262</v>
      </c>
      <c r="G1446" s="33">
        <v>179973.26</v>
      </c>
      <c r="H1446" s="33">
        <v>179973.26</v>
      </c>
      <c r="I1446" s="33">
        <v>9536</v>
      </c>
      <c r="J1446" s="33">
        <v>489</v>
      </c>
      <c r="K1446" s="33">
        <v>7900</v>
      </c>
      <c r="L1446" s="33">
        <v>1</v>
      </c>
      <c r="M1446" s="33">
        <v>1</v>
      </c>
      <c r="N1446" s="33">
        <v>160605.96</v>
      </c>
      <c r="O1446" s="33">
        <v>1096.6</v>
      </c>
      <c r="P1446" s="33">
        <v>2880</v>
      </c>
    </row>
    <row r="1447" spans="1:16">
      <c r="A1447" s="27" t="s">
        <v>430</v>
      </c>
      <c r="B1447" s="31">
        <v>202603</v>
      </c>
      <c r="C1447" s="27" t="s">
        <v>61</v>
      </c>
      <c r="D1447" s="27" t="s">
        <v>211</v>
      </c>
      <c r="E1447" s="27" t="s">
        <v>36</v>
      </c>
      <c r="F1447" s="27" t="s">
        <v>262</v>
      </c>
      <c r="G1447" s="33">
        <v>239693.71</v>
      </c>
      <c r="H1447" s="33">
        <v>239693.71</v>
      </c>
      <c r="I1447" s="33">
        <v>11836</v>
      </c>
      <c r="J1447" s="33">
        <v>552</v>
      </c>
      <c r="K1447" s="33">
        <v>7900</v>
      </c>
      <c r="L1447" s="33">
        <v>1</v>
      </c>
      <c r="M1447" s="33">
        <v>1</v>
      </c>
      <c r="N1447" s="33">
        <v>200341.99</v>
      </c>
      <c r="O1447" s="33">
        <v>1457.2</v>
      </c>
      <c r="P1447" s="33">
        <v>4020</v>
      </c>
    </row>
    <row r="1448" spans="1:16">
      <c r="A1448" s="27" t="s">
        <v>430</v>
      </c>
      <c r="B1448" s="31">
        <v>202604</v>
      </c>
      <c r="C1448" s="27" t="s">
        <v>61</v>
      </c>
      <c r="D1448" s="27" t="s">
        <v>211</v>
      </c>
      <c r="E1448" s="27" t="s">
        <v>36</v>
      </c>
      <c r="F1448" s="27" t="s">
        <v>262</v>
      </c>
      <c r="G1448" s="33">
        <v>270920.36</v>
      </c>
      <c r="H1448" s="33">
        <v>270920.36</v>
      </c>
      <c r="I1448" s="33">
        <v>14152</v>
      </c>
      <c r="J1448" s="33">
        <v>783</v>
      </c>
      <c r="K1448" s="33">
        <v>7900</v>
      </c>
      <c r="L1448" s="33">
        <v>1</v>
      </c>
      <c r="M1448" s="33">
        <v>1</v>
      </c>
      <c r="N1448" s="33">
        <v>235972.9</v>
      </c>
      <c r="O1448" s="33">
        <v>1808.5</v>
      </c>
      <c r="P1448" s="33">
        <v>4359</v>
      </c>
    </row>
    <row r="1449" spans="1:16">
      <c r="A1449" s="27" t="s">
        <v>430</v>
      </c>
      <c r="B1449" s="31">
        <v>202605</v>
      </c>
      <c r="C1449" s="27" t="s">
        <v>61</v>
      </c>
      <c r="D1449" s="27" t="s">
        <v>211</v>
      </c>
      <c r="E1449" s="27" t="s">
        <v>36</v>
      </c>
      <c r="F1449" s="27" t="s">
        <v>262</v>
      </c>
      <c r="G1449" s="33">
        <v>295128.91</v>
      </c>
      <c r="H1449" s="33">
        <v>295128.91</v>
      </c>
      <c r="I1449" s="33">
        <v>16209</v>
      </c>
      <c r="J1449" s="33">
        <v>891</v>
      </c>
      <c r="K1449" s="33">
        <v>7900</v>
      </c>
      <c r="L1449" s="33">
        <v>1</v>
      </c>
      <c r="M1449" s="33">
        <v>1</v>
      </c>
      <c r="N1449" s="33">
        <v>258687.01</v>
      </c>
      <c r="O1449" s="33">
        <v>1842.5</v>
      </c>
      <c r="P1449" s="33">
        <v>5284</v>
      </c>
    </row>
    <row r="1450" spans="1:16">
      <c r="A1450" s="27" t="s">
        <v>430</v>
      </c>
      <c r="B1450" s="31">
        <v>202606</v>
      </c>
      <c r="C1450" s="27" t="s">
        <v>61</v>
      </c>
      <c r="D1450" s="27" t="s">
        <v>211</v>
      </c>
      <c r="E1450" s="27" t="s">
        <v>36</v>
      </c>
      <c r="F1450" s="27" t="s">
        <v>262</v>
      </c>
      <c r="G1450" s="33">
        <v>328624.82</v>
      </c>
      <c r="H1450" s="33">
        <v>328624.82</v>
      </c>
      <c r="I1450" s="33">
        <v>16097</v>
      </c>
      <c r="J1450" s="33">
        <v>802</v>
      </c>
      <c r="K1450" s="33">
        <v>7900</v>
      </c>
      <c r="L1450" s="33">
        <v>1</v>
      </c>
      <c r="M1450" s="33">
        <v>1</v>
      </c>
      <c r="N1450" s="33">
        <v>252955.82</v>
      </c>
      <c r="O1450" s="33">
        <v>2186.9</v>
      </c>
      <c r="P1450" s="33">
        <v>5392</v>
      </c>
    </row>
    <row r="1451" spans="1:16">
      <c r="A1451" s="27" t="s">
        <v>430</v>
      </c>
      <c r="B1451" s="31">
        <v>202607</v>
      </c>
      <c r="C1451" s="27" t="s">
        <v>61</v>
      </c>
      <c r="D1451" s="27" t="s">
        <v>211</v>
      </c>
      <c r="E1451" s="27" t="s">
        <v>36</v>
      </c>
      <c r="F1451" s="27" t="s">
        <v>262</v>
      </c>
      <c r="G1451" s="33">
        <v>272211.75</v>
      </c>
      <c r="H1451" s="33">
        <v>272211.75</v>
      </c>
      <c r="I1451" s="33">
        <v>12955</v>
      </c>
      <c r="J1451" s="33">
        <v>595</v>
      </c>
      <c r="K1451" s="33">
        <v>7900</v>
      </c>
      <c r="L1451" s="33">
        <v>1</v>
      </c>
      <c r="M1451" s="33">
        <v>1</v>
      </c>
      <c r="N1451" s="33">
        <v>225113.34</v>
      </c>
      <c r="O1451" s="33">
        <v>1690.9</v>
      </c>
      <c r="P1451" s="33">
        <v>4398</v>
      </c>
    </row>
    <row r="1452" spans="1:16">
      <c r="A1452" s="27" t="s">
        <v>434</v>
      </c>
      <c r="B1452" s="31">
        <v>202604</v>
      </c>
      <c r="C1452" s="27" t="s">
        <v>61</v>
      </c>
      <c r="D1452" s="27" t="s">
        <v>211</v>
      </c>
      <c r="E1452" s="27" t="s">
        <v>36</v>
      </c>
      <c r="F1452" s="27" t="s">
        <v>257</v>
      </c>
      <c r="G1452" s="33">
        <v>237551.12</v>
      </c>
      <c r="H1452" s="33">
        <v>0</v>
      </c>
      <c r="I1452" s="33">
        <v>6285</v>
      </c>
      <c r="J1452" s="33">
        <v>504</v>
      </c>
      <c r="K1452" s="33">
        <v>7000</v>
      </c>
      <c r="L1452" s="33">
        <v>1</v>
      </c>
      <c r="M1452" s="33">
        <v>0</v>
      </c>
      <c r="N1452" s="33">
        <v>263032.31</v>
      </c>
      <c r="O1452" s="33">
        <v>1278.5</v>
      </c>
      <c r="P1452" s="33">
        <v>2457</v>
      </c>
    </row>
    <row r="1453" spans="1:16">
      <c r="A1453" s="27" t="s">
        <v>434</v>
      </c>
      <c r="B1453" s="31">
        <v>202605</v>
      </c>
      <c r="C1453" s="27" t="s">
        <v>61</v>
      </c>
      <c r="D1453" s="27" t="s">
        <v>211</v>
      </c>
      <c r="E1453" s="27" t="s">
        <v>36</v>
      </c>
      <c r="F1453" s="27" t="s">
        <v>257</v>
      </c>
      <c r="G1453" s="33">
        <v>284294.97</v>
      </c>
      <c r="H1453" s="33">
        <v>0</v>
      </c>
      <c r="I1453" s="33">
        <v>7774</v>
      </c>
      <c r="J1453" s="33">
        <v>672</v>
      </c>
      <c r="K1453" s="33">
        <v>7000</v>
      </c>
      <c r="L1453" s="33">
        <v>1</v>
      </c>
      <c r="M1453" s="33">
        <v>0</v>
      </c>
      <c r="N1453" s="33">
        <v>288351.07</v>
      </c>
      <c r="O1453" s="33">
        <v>1755.3</v>
      </c>
      <c r="P1453" s="33">
        <v>2879</v>
      </c>
    </row>
    <row r="1454" spans="1:16">
      <c r="A1454" s="27" t="s">
        <v>434</v>
      </c>
      <c r="B1454" s="31">
        <v>202606</v>
      </c>
      <c r="C1454" s="27" t="s">
        <v>61</v>
      </c>
      <c r="D1454" s="27" t="s">
        <v>211</v>
      </c>
      <c r="E1454" s="27" t="s">
        <v>36</v>
      </c>
      <c r="F1454" s="27" t="s">
        <v>257</v>
      </c>
      <c r="G1454" s="33">
        <v>278742.74</v>
      </c>
      <c r="H1454" s="33">
        <v>0</v>
      </c>
      <c r="I1454" s="33">
        <v>7043</v>
      </c>
      <c r="J1454" s="33">
        <v>607</v>
      </c>
      <c r="K1454" s="33">
        <v>7000</v>
      </c>
      <c r="L1454" s="33">
        <v>1</v>
      </c>
      <c r="M1454" s="33">
        <v>0</v>
      </c>
      <c r="N1454" s="33">
        <v>281962.68</v>
      </c>
      <c r="O1454" s="33">
        <v>1623.1</v>
      </c>
      <c r="P1454" s="33">
        <v>2911</v>
      </c>
    </row>
    <row r="1455" spans="1:16">
      <c r="A1455" s="27" t="s">
        <v>434</v>
      </c>
      <c r="B1455" s="31">
        <v>202607</v>
      </c>
      <c r="C1455" s="27" t="s">
        <v>61</v>
      </c>
      <c r="D1455" s="27" t="s">
        <v>211</v>
      </c>
      <c r="E1455" s="27" t="s">
        <v>36</v>
      </c>
      <c r="F1455" s="27" t="s">
        <v>257</v>
      </c>
      <c r="G1455" s="33">
        <v>308249.14</v>
      </c>
      <c r="H1455" s="33">
        <v>0</v>
      </c>
      <c r="I1455" s="33">
        <v>7978</v>
      </c>
      <c r="J1455" s="33">
        <v>600</v>
      </c>
      <c r="K1455" s="33">
        <v>7000</v>
      </c>
      <c r="L1455" s="33">
        <v>1</v>
      </c>
      <c r="M1455" s="33">
        <v>0</v>
      </c>
      <c r="N1455" s="33">
        <v>250927.46</v>
      </c>
      <c r="O1455" s="33">
        <v>1597.9</v>
      </c>
      <c r="P1455" s="33">
        <v>3275</v>
      </c>
    </row>
    <row r="1456" spans="1:16">
      <c r="A1456" s="27" t="s">
        <v>436</v>
      </c>
      <c r="B1456" s="31">
        <v>202408</v>
      </c>
      <c r="C1456" s="27" t="s">
        <v>61</v>
      </c>
      <c r="D1456" s="27" t="s">
        <v>211</v>
      </c>
      <c r="E1456" s="27" t="s">
        <v>36</v>
      </c>
      <c r="F1456" s="27" t="s">
        <v>257</v>
      </c>
      <c r="G1456" s="33">
        <v>292729.78</v>
      </c>
      <c r="H1456" s="33">
        <v>292729.78</v>
      </c>
      <c r="I1456" s="33">
        <v>7443</v>
      </c>
      <c r="J1456" s="33">
        <v>527</v>
      </c>
      <c r="K1456" s="33">
        <v>9600</v>
      </c>
      <c r="L1456" s="33">
        <v>1</v>
      </c>
      <c r="M1456" s="33">
        <v>1</v>
      </c>
      <c r="N1456" s="33">
        <v>315948.29</v>
      </c>
      <c r="O1456" s="33">
        <v>1553.3</v>
      </c>
      <c r="P1456" s="33">
        <v>3006</v>
      </c>
    </row>
    <row r="1457" spans="1:16">
      <c r="A1457" s="27" t="s">
        <v>436</v>
      </c>
      <c r="B1457" s="31">
        <v>202409</v>
      </c>
      <c r="C1457" s="27" t="s">
        <v>61</v>
      </c>
      <c r="D1457" s="27" t="s">
        <v>211</v>
      </c>
      <c r="E1457" s="27" t="s">
        <v>36</v>
      </c>
      <c r="F1457" s="27" t="s">
        <v>257</v>
      </c>
      <c r="G1457" s="33">
        <v>267092.02</v>
      </c>
      <c r="H1457" s="33">
        <v>267092.02</v>
      </c>
      <c r="I1457" s="33">
        <v>7204</v>
      </c>
      <c r="J1457" s="33">
        <v>608</v>
      </c>
      <c r="K1457" s="33">
        <v>9600</v>
      </c>
      <c r="L1457" s="33">
        <v>1</v>
      </c>
      <c r="M1457" s="33">
        <v>1</v>
      </c>
      <c r="N1457" s="33">
        <v>304068.91</v>
      </c>
      <c r="O1457" s="33">
        <v>1478.3</v>
      </c>
      <c r="P1457" s="33">
        <v>2958</v>
      </c>
    </row>
    <row r="1458" spans="1:16">
      <c r="A1458" s="27" t="s">
        <v>436</v>
      </c>
      <c r="B1458" s="31">
        <v>202410</v>
      </c>
      <c r="C1458" s="27" t="s">
        <v>61</v>
      </c>
      <c r="D1458" s="27" t="s">
        <v>211</v>
      </c>
      <c r="E1458" s="27" t="s">
        <v>36</v>
      </c>
      <c r="F1458" s="27" t="s">
        <v>257</v>
      </c>
      <c r="G1458" s="33">
        <v>284147.67</v>
      </c>
      <c r="H1458" s="33">
        <v>284147.67</v>
      </c>
      <c r="I1458" s="33">
        <v>7717</v>
      </c>
      <c r="J1458" s="33">
        <v>633</v>
      </c>
      <c r="K1458" s="33">
        <v>9600</v>
      </c>
      <c r="L1458" s="33">
        <v>1</v>
      </c>
      <c r="M1458" s="33">
        <v>1</v>
      </c>
      <c r="N1458" s="33">
        <v>334299.41</v>
      </c>
      <c r="O1458" s="33">
        <v>1677.7</v>
      </c>
      <c r="P1458" s="33">
        <v>3018</v>
      </c>
    </row>
    <row r="1459" spans="1:16">
      <c r="A1459" s="27" t="s">
        <v>436</v>
      </c>
      <c r="B1459" s="31">
        <v>202411</v>
      </c>
      <c r="C1459" s="27" t="s">
        <v>61</v>
      </c>
      <c r="D1459" s="27" t="s">
        <v>211</v>
      </c>
      <c r="E1459" s="27" t="s">
        <v>36</v>
      </c>
      <c r="F1459" s="27" t="s">
        <v>257</v>
      </c>
      <c r="G1459" s="33">
        <v>367531.29</v>
      </c>
      <c r="H1459" s="33">
        <v>367531.29</v>
      </c>
      <c r="I1459" s="33">
        <v>9657</v>
      </c>
      <c r="J1459" s="33">
        <v>650</v>
      </c>
      <c r="K1459" s="33">
        <v>9600</v>
      </c>
      <c r="L1459" s="33">
        <v>1</v>
      </c>
      <c r="M1459" s="33">
        <v>1</v>
      </c>
      <c r="N1459" s="33">
        <v>403807.42</v>
      </c>
      <c r="O1459" s="33">
        <v>2108.6</v>
      </c>
      <c r="P1459" s="33">
        <v>3967</v>
      </c>
    </row>
    <row r="1460" spans="1:16">
      <c r="A1460" s="27" t="s">
        <v>436</v>
      </c>
      <c r="B1460" s="31">
        <v>202412</v>
      </c>
      <c r="C1460" s="27" t="s">
        <v>61</v>
      </c>
      <c r="D1460" s="27" t="s">
        <v>211</v>
      </c>
      <c r="E1460" s="27" t="s">
        <v>36</v>
      </c>
      <c r="F1460" s="27" t="s">
        <v>257</v>
      </c>
      <c r="G1460" s="33">
        <v>409869.13</v>
      </c>
      <c r="H1460" s="33">
        <v>409869.13</v>
      </c>
      <c r="I1460" s="33">
        <v>10776</v>
      </c>
      <c r="J1460" s="33">
        <v>825</v>
      </c>
      <c r="K1460" s="33">
        <v>9600</v>
      </c>
      <c r="L1460" s="33">
        <v>1</v>
      </c>
      <c r="M1460" s="33">
        <v>1</v>
      </c>
      <c r="N1460" s="33">
        <v>463975.65</v>
      </c>
      <c r="O1460" s="33">
        <v>2279.1</v>
      </c>
      <c r="P1460" s="33">
        <v>4157</v>
      </c>
    </row>
    <row r="1461" spans="1:16">
      <c r="A1461" s="27" t="s">
        <v>436</v>
      </c>
      <c r="B1461" s="31">
        <v>202501</v>
      </c>
      <c r="C1461" s="27" t="s">
        <v>61</v>
      </c>
      <c r="D1461" s="27" t="s">
        <v>211</v>
      </c>
      <c r="E1461" s="27" t="s">
        <v>36</v>
      </c>
      <c r="F1461" s="27" t="s">
        <v>257</v>
      </c>
      <c r="G1461" s="33">
        <v>226933.45</v>
      </c>
      <c r="H1461" s="33">
        <v>226933.45</v>
      </c>
      <c r="I1461" s="33">
        <v>6148</v>
      </c>
      <c r="J1461" s="33">
        <v>467</v>
      </c>
      <c r="K1461" s="33">
        <v>9600</v>
      </c>
      <c r="L1461" s="33">
        <v>1</v>
      </c>
      <c r="M1461" s="33">
        <v>1</v>
      </c>
      <c r="N1461" s="33">
        <v>236044.33</v>
      </c>
      <c r="O1461" s="33">
        <v>1306.7</v>
      </c>
      <c r="P1461" s="33">
        <v>2391</v>
      </c>
    </row>
    <row r="1462" spans="1:16">
      <c r="A1462" s="27" t="s">
        <v>436</v>
      </c>
      <c r="B1462" s="31">
        <v>202502</v>
      </c>
      <c r="C1462" s="27" t="s">
        <v>61</v>
      </c>
      <c r="D1462" s="27" t="s">
        <v>211</v>
      </c>
      <c r="E1462" s="27" t="s">
        <v>36</v>
      </c>
      <c r="F1462" s="27" t="s">
        <v>257</v>
      </c>
      <c r="G1462" s="33">
        <v>250926.25</v>
      </c>
      <c r="H1462" s="33">
        <v>250926.25</v>
      </c>
      <c r="I1462" s="33">
        <v>6877</v>
      </c>
      <c r="J1462" s="33">
        <v>534</v>
      </c>
      <c r="K1462" s="33">
        <v>9600</v>
      </c>
      <c r="L1462" s="33">
        <v>1</v>
      </c>
      <c r="M1462" s="33">
        <v>1</v>
      </c>
      <c r="N1462" s="33">
        <v>243414.82</v>
      </c>
      <c r="O1462" s="33">
        <v>1479.2</v>
      </c>
      <c r="P1462" s="33">
        <v>2743</v>
      </c>
    </row>
    <row r="1463" spans="1:16">
      <c r="A1463" s="27" t="s">
        <v>436</v>
      </c>
      <c r="B1463" s="31">
        <v>202503</v>
      </c>
      <c r="C1463" s="27" t="s">
        <v>61</v>
      </c>
      <c r="D1463" s="27" t="s">
        <v>211</v>
      </c>
      <c r="E1463" s="27" t="s">
        <v>36</v>
      </c>
      <c r="F1463" s="27" t="s">
        <v>257</v>
      </c>
      <c r="G1463" s="33">
        <v>303635.01</v>
      </c>
      <c r="H1463" s="33">
        <v>303635.01</v>
      </c>
      <c r="I1463" s="33">
        <v>7745</v>
      </c>
      <c r="J1463" s="33">
        <v>500</v>
      </c>
      <c r="K1463" s="33">
        <v>9600</v>
      </c>
      <c r="L1463" s="33">
        <v>1</v>
      </c>
      <c r="M1463" s="33">
        <v>1</v>
      </c>
      <c r="N1463" s="33">
        <v>303638.86</v>
      </c>
      <c r="O1463" s="33">
        <v>1826</v>
      </c>
      <c r="P1463" s="33">
        <v>3198</v>
      </c>
    </row>
    <row r="1464" spans="1:16">
      <c r="A1464" s="27" t="s">
        <v>436</v>
      </c>
      <c r="B1464" s="31">
        <v>202504</v>
      </c>
      <c r="C1464" s="27" t="s">
        <v>61</v>
      </c>
      <c r="D1464" s="27" t="s">
        <v>211</v>
      </c>
      <c r="E1464" s="27" t="s">
        <v>36</v>
      </c>
      <c r="F1464" s="27" t="s">
        <v>257</v>
      </c>
      <c r="G1464" s="33">
        <v>359162.01</v>
      </c>
      <c r="H1464" s="33">
        <v>359162.01</v>
      </c>
      <c r="I1464" s="33">
        <v>8568</v>
      </c>
      <c r="J1464" s="33">
        <v>666</v>
      </c>
      <c r="K1464" s="33">
        <v>9600</v>
      </c>
      <c r="L1464" s="33">
        <v>1</v>
      </c>
      <c r="M1464" s="33">
        <v>1</v>
      </c>
      <c r="N1464" s="33">
        <v>357641.17</v>
      </c>
      <c r="O1464" s="33">
        <v>2125.9</v>
      </c>
      <c r="P1464" s="33">
        <v>3615</v>
      </c>
    </row>
    <row r="1465" spans="1:16">
      <c r="A1465" s="27" t="s">
        <v>436</v>
      </c>
      <c r="B1465" s="31">
        <v>202505</v>
      </c>
      <c r="C1465" s="27" t="s">
        <v>61</v>
      </c>
      <c r="D1465" s="27" t="s">
        <v>211</v>
      </c>
      <c r="E1465" s="27" t="s">
        <v>36</v>
      </c>
      <c r="F1465" s="27" t="s">
        <v>257</v>
      </c>
      <c r="G1465" s="33">
        <v>377484.3</v>
      </c>
      <c r="H1465" s="33">
        <v>377484.3</v>
      </c>
      <c r="I1465" s="33">
        <v>10064</v>
      </c>
      <c r="J1465" s="33">
        <v>908</v>
      </c>
      <c r="K1465" s="33">
        <v>9600</v>
      </c>
      <c r="L1465" s="33">
        <v>1</v>
      </c>
      <c r="M1465" s="33">
        <v>1</v>
      </c>
      <c r="N1465" s="33">
        <v>392066.73</v>
      </c>
      <c r="O1465" s="33">
        <v>2016.8</v>
      </c>
      <c r="P1465" s="33">
        <v>4037</v>
      </c>
    </row>
    <row r="1466" spans="1:16">
      <c r="A1466" s="27" t="s">
        <v>436</v>
      </c>
      <c r="B1466" s="31">
        <v>202506</v>
      </c>
      <c r="C1466" s="27" t="s">
        <v>61</v>
      </c>
      <c r="D1466" s="27" t="s">
        <v>211</v>
      </c>
      <c r="E1466" s="27" t="s">
        <v>36</v>
      </c>
      <c r="F1466" s="27" t="s">
        <v>257</v>
      </c>
      <c r="G1466" s="33">
        <v>368429.96</v>
      </c>
      <c r="H1466" s="33">
        <v>368429.96</v>
      </c>
      <c r="I1466" s="33">
        <v>10304</v>
      </c>
      <c r="J1466" s="33">
        <v>804</v>
      </c>
      <c r="K1466" s="33">
        <v>9600</v>
      </c>
      <c r="L1466" s="33">
        <v>1</v>
      </c>
      <c r="M1466" s="33">
        <v>1</v>
      </c>
      <c r="N1466" s="33">
        <v>383380.52</v>
      </c>
      <c r="O1466" s="33">
        <v>2002.3</v>
      </c>
      <c r="P1466" s="33">
        <v>4076</v>
      </c>
    </row>
    <row r="1467" spans="1:16">
      <c r="A1467" s="27" t="s">
        <v>436</v>
      </c>
      <c r="B1467" s="31">
        <v>202507</v>
      </c>
      <c r="C1467" s="27" t="s">
        <v>61</v>
      </c>
      <c r="D1467" s="27" t="s">
        <v>211</v>
      </c>
      <c r="E1467" s="27" t="s">
        <v>36</v>
      </c>
      <c r="F1467" s="27" t="s">
        <v>257</v>
      </c>
      <c r="G1467" s="33">
        <v>338420.5</v>
      </c>
      <c r="H1467" s="33">
        <v>338420.5</v>
      </c>
      <c r="I1467" s="33">
        <v>7539</v>
      </c>
      <c r="J1467" s="33">
        <v>485</v>
      </c>
      <c r="K1467" s="33">
        <v>9600</v>
      </c>
      <c r="L1467" s="33">
        <v>1</v>
      </c>
      <c r="M1467" s="33">
        <v>1</v>
      </c>
      <c r="N1467" s="33">
        <v>341182.39</v>
      </c>
      <c r="O1467" s="33">
        <v>1843.2</v>
      </c>
      <c r="P1467" s="33">
        <v>3408</v>
      </c>
    </row>
    <row r="1468" spans="1:16">
      <c r="A1468" s="27" t="s">
        <v>436</v>
      </c>
      <c r="B1468" s="31">
        <v>202508</v>
      </c>
      <c r="C1468" s="27" t="s">
        <v>61</v>
      </c>
      <c r="D1468" s="27" t="s">
        <v>211</v>
      </c>
      <c r="E1468" s="27" t="s">
        <v>36</v>
      </c>
      <c r="F1468" s="27" t="s">
        <v>257</v>
      </c>
      <c r="G1468" s="33">
        <v>316366.32</v>
      </c>
      <c r="H1468" s="33">
        <v>316366.32</v>
      </c>
      <c r="I1468" s="33">
        <v>8307</v>
      </c>
      <c r="J1468" s="33">
        <v>480</v>
      </c>
      <c r="K1468" s="33">
        <v>9600</v>
      </c>
      <c r="L1468" s="33">
        <v>1</v>
      </c>
      <c r="M1468" s="33">
        <v>1</v>
      </c>
      <c r="N1468" s="33">
        <v>328902.17</v>
      </c>
      <c r="O1468" s="33">
        <v>1826</v>
      </c>
      <c r="P1468" s="33">
        <v>3137</v>
      </c>
    </row>
    <row r="1469" spans="1:16">
      <c r="A1469" s="27" t="s">
        <v>436</v>
      </c>
      <c r="B1469" s="31">
        <v>202509</v>
      </c>
      <c r="C1469" s="27" t="s">
        <v>61</v>
      </c>
      <c r="D1469" s="27" t="s">
        <v>211</v>
      </c>
      <c r="E1469" s="27" t="s">
        <v>36</v>
      </c>
      <c r="F1469" s="27" t="s">
        <v>257</v>
      </c>
      <c r="G1469" s="33">
        <v>296209.15</v>
      </c>
      <c r="H1469" s="33">
        <v>296209.15</v>
      </c>
      <c r="I1469" s="33">
        <v>6855</v>
      </c>
      <c r="J1469" s="33">
        <v>568</v>
      </c>
      <c r="K1469" s="33">
        <v>9600</v>
      </c>
      <c r="L1469" s="33">
        <v>1</v>
      </c>
      <c r="M1469" s="33">
        <v>1</v>
      </c>
      <c r="N1469" s="33">
        <v>316535.73</v>
      </c>
      <c r="O1469" s="33">
        <v>1724.6</v>
      </c>
      <c r="P1469" s="33">
        <v>2902</v>
      </c>
    </row>
    <row r="1470" spans="1:16">
      <c r="A1470" s="27" t="s">
        <v>436</v>
      </c>
      <c r="B1470" s="31">
        <v>202510</v>
      </c>
      <c r="C1470" s="27" t="s">
        <v>61</v>
      </c>
      <c r="D1470" s="27" t="s">
        <v>211</v>
      </c>
      <c r="E1470" s="27" t="s">
        <v>36</v>
      </c>
      <c r="F1470" s="27" t="s">
        <v>257</v>
      </c>
      <c r="G1470" s="33">
        <v>330243.92</v>
      </c>
      <c r="H1470" s="33">
        <v>330243.92</v>
      </c>
      <c r="I1470" s="33">
        <v>8496</v>
      </c>
      <c r="J1470" s="33">
        <v>560</v>
      </c>
      <c r="K1470" s="33">
        <v>9600</v>
      </c>
      <c r="L1470" s="33">
        <v>1</v>
      </c>
      <c r="M1470" s="33">
        <v>1</v>
      </c>
      <c r="N1470" s="33">
        <v>348005.69</v>
      </c>
      <c r="O1470" s="33">
        <v>1775</v>
      </c>
      <c r="P1470" s="33">
        <v>3510</v>
      </c>
    </row>
    <row r="1471" spans="1:16">
      <c r="A1471" s="27" t="s">
        <v>436</v>
      </c>
      <c r="B1471" s="31">
        <v>202511</v>
      </c>
      <c r="C1471" s="27" t="s">
        <v>61</v>
      </c>
      <c r="D1471" s="27" t="s">
        <v>211</v>
      </c>
      <c r="E1471" s="27" t="s">
        <v>36</v>
      </c>
      <c r="F1471" s="27" t="s">
        <v>257</v>
      </c>
      <c r="G1471" s="33">
        <v>387867.41</v>
      </c>
      <c r="H1471" s="33">
        <v>387867.41</v>
      </c>
      <c r="I1471" s="33">
        <v>10120</v>
      </c>
      <c r="J1471" s="33">
        <v>836</v>
      </c>
      <c r="K1471" s="33">
        <v>9600</v>
      </c>
      <c r="L1471" s="33">
        <v>1</v>
      </c>
      <c r="M1471" s="33">
        <v>1</v>
      </c>
      <c r="N1471" s="33">
        <v>420363.53</v>
      </c>
      <c r="O1471" s="33">
        <v>2143.7</v>
      </c>
      <c r="P1471" s="33">
        <v>4201</v>
      </c>
    </row>
    <row r="1472" spans="1:16">
      <c r="A1472" s="27" t="s">
        <v>436</v>
      </c>
      <c r="B1472" s="31">
        <v>202512</v>
      </c>
      <c r="C1472" s="27" t="s">
        <v>61</v>
      </c>
      <c r="D1472" s="27" t="s">
        <v>211</v>
      </c>
      <c r="E1472" s="27" t="s">
        <v>36</v>
      </c>
      <c r="F1472" s="27" t="s">
        <v>257</v>
      </c>
      <c r="G1472" s="33">
        <v>485663.08</v>
      </c>
      <c r="H1472" s="33">
        <v>485663.08</v>
      </c>
      <c r="I1472" s="33">
        <v>11952</v>
      </c>
      <c r="J1472" s="33">
        <v>867</v>
      </c>
      <c r="K1472" s="33">
        <v>9600</v>
      </c>
      <c r="L1472" s="33">
        <v>1</v>
      </c>
      <c r="M1472" s="33">
        <v>1</v>
      </c>
      <c r="N1472" s="33">
        <v>482998.65</v>
      </c>
      <c r="O1472" s="33">
        <v>2907.8</v>
      </c>
      <c r="P1472" s="33">
        <v>4826</v>
      </c>
    </row>
    <row r="1473" spans="1:16">
      <c r="A1473" s="27" t="s">
        <v>436</v>
      </c>
      <c r="B1473" s="31">
        <v>202601</v>
      </c>
      <c r="C1473" s="27" t="s">
        <v>61</v>
      </c>
      <c r="D1473" s="27" t="s">
        <v>211</v>
      </c>
      <c r="E1473" s="27" t="s">
        <v>36</v>
      </c>
      <c r="F1473" s="27" t="s">
        <v>257</v>
      </c>
      <c r="G1473" s="33">
        <v>234984.33</v>
      </c>
      <c r="H1473" s="33">
        <v>234984.33</v>
      </c>
      <c r="I1473" s="33">
        <v>5494</v>
      </c>
      <c r="J1473" s="33">
        <v>510</v>
      </c>
      <c r="K1473" s="33">
        <v>9600</v>
      </c>
      <c r="L1473" s="33">
        <v>1</v>
      </c>
      <c r="M1473" s="33">
        <v>1</v>
      </c>
      <c r="N1473" s="33">
        <v>245722.14</v>
      </c>
      <c r="O1473" s="33">
        <v>1347.4</v>
      </c>
      <c r="P1473" s="33">
        <v>2358</v>
      </c>
    </row>
    <row r="1474" spans="1:16">
      <c r="A1474" s="27" t="s">
        <v>436</v>
      </c>
      <c r="B1474" s="31">
        <v>202602</v>
      </c>
      <c r="C1474" s="27" t="s">
        <v>61</v>
      </c>
      <c r="D1474" s="27" t="s">
        <v>211</v>
      </c>
      <c r="E1474" s="27" t="s">
        <v>36</v>
      </c>
      <c r="F1474" s="27" t="s">
        <v>257</v>
      </c>
      <c r="G1474" s="33">
        <v>255824.4</v>
      </c>
      <c r="H1474" s="33">
        <v>255824.4</v>
      </c>
      <c r="I1474" s="33">
        <v>6410</v>
      </c>
      <c r="J1474" s="33">
        <v>540</v>
      </c>
      <c r="K1474" s="33">
        <v>9600</v>
      </c>
      <c r="L1474" s="33">
        <v>1</v>
      </c>
      <c r="M1474" s="33">
        <v>1</v>
      </c>
      <c r="N1474" s="33">
        <v>253394.83</v>
      </c>
      <c r="O1474" s="33">
        <v>1450.2</v>
      </c>
      <c r="P1474" s="33">
        <v>2632</v>
      </c>
    </row>
    <row r="1475" spans="1:16">
      <c r="A1475" s="27" t="s">
        <v>436</v>
      </c>
      <c r="B1475" s="31">
        <v>202603</v>
      </c>
      <c r="C1475" s="27" t="s">
        <v>61</v>
      </c>
      <c r="D1475" s="27" t="s">
        <v>211</v>
      </c>
      <c r="E1475" s="27" t="s">
        <v>36</v>
      </c>
      <c r="F1475" s="27" t="s">
        <v>257</v>
      </c>
      <c r="G1475" s="33">
        <v>325677.44</v>
      </c>
      <c r="H1475" s="33">
        <v>325677.44</v>
      </c>
      <c r="I1475" s="33">
        <v>7942</v>
      </c>
      <c r="J1475" s="33">
        <v>656</v>
      </c>
      <c r="K1475" s="33">
        <v>9600</v>
      </c>
      <c r="L1475" s="33">
        <v>1</v>
      </c>
      <c r="M1475" s="33">
        <v>1</v>
      </c>
      <c r="N1475" s="33">
        <v>316088.05</v>
      </c>
      <c r="O1475" s="33">
        <v>1660.2</v>
      </c>
      <c r="P1475" s="33">
        <v>3183</v>
      </c>
    </row>
    <row r="1476" spans="1:16">
      <c r="A1476" s="27" t="s">
        <v>436</v>
      </c>
      <c r="B1476" s="31">
        <v>202604</v>
      </c>
      <c r="C1476" s="27" t="s">
        <v>61</v>
      </c>
      <c r="D1476" s="27" t="s">
        <v>211</v>
      </c>
      <c r="E1476" s="27" t="s">
        <v>36</v>
      </c>
      <c r="F1476" s="27" t="s">
        <v>257</v>
      </c>
      <c r="G1476" s="33">
        <v>406668.5</v>
      </c>
      <c r="H1476" s="33">
        <v>406668.5</v>
      </c>
      <c r="I1476" s="33">
        <v>10819</v>
      </c>
      <c r="J1476" s="33">
        <v>849</v>
      </c>
      <c r="K1476" s="33">
        <v>9600</v>
      </c>
      <c r="L1476" s="33">
        <v>1</v>
      </c>
      <c r="M1476" s="33">
        <v>1</v>
      </c>
      <c r="N1476" s="33">
        <v>372304.46</v>
      </c>
      <c r="O1476" s="33">
        <v>2679.4</v>
      </c>
      <c r="P1476" s="33">
        <v>4589</v>
      </c>
    </row>
    <row r="1477" spans="1:16">
      <c r="A1477" s="27" t="s">
        <v>436</v>
      </c>
      <c r="B1477" s="31">
        <v>202605</v>
      </c>
      <c r="C1477" s="27" t="s">
        <v>61</v>
      </c>
      <c r="D1477" s="27" t="s">
        <v>211</v>
      </c>
      <c r="E1477" s="27" t="s">
        <v>36</v>
      </c>
      <c r="F1477" s="27" t="s">
        <v>257</v>
      </c>
      <c r="G1477" s="33">
        <v>429731.58</v>
      </c>
      <c r="H1477" s="33">
        <v>429731.58</v>
      </c>
      <c r="I1477" s="33">
        <v>10341</v>
      </c>
      <c r="J1477" s="33">
        <v>756</v>
      </c>
      <c r="K1477" s="33">
        <v>9600</v>
      </c>
      <c r="L1477" s="33">
        <v>1</v>
      </c>
      <c r="M1477" s="33">
        <v>1</v>
      </c>
      <c r="N1477" s="33">
        <v>408141.46</v>
      </c>
      <c r="O1477" s="33">
        <v>2599.1</v>
      </c>
      <c r="P1477" s="33">
        <v>4241</v>
      </c>
    </row>
    <row r="1478" spans="1:16">
      <c r="A1478" s="27" t="s">
        <v>436</v>
      </c>
      <c r="B1478" s="31">
        <v>202606</v>
      </c>
      <c r="C1478" s="27" t="s">
        <v>61</v>
      </c>
      <c r="D1478" s="27" t="s">
        <v>211</v>
      </c>
      <c r="E1478" s="27" t="s">
        <v>36</v>
      </c>
      <c r="F1478" s="27" t="s">
        <v>257</v>
      </c>
      <c r="G1478" s="33">
        <v>413532.85</v>
      </c>
      <c r="H1478" s="33">
        <v>413532.85</v>
      </c>
      <c r="I1478" s="33">
        <v>10084</v>
      </c>
      <c r="J1478" s="33">
        <v>772</v>
      </c>
      <c r="K1478" s="33">
        <v>9600</v>
      </c>
      <c r="L1478" s="33">
        <v>1</v>
      </c>
      <c r="M1478" s="33">
        <v>1</v>
      </c>
      <c r="N1478" s="33">
        <v>399099.13</v>
      </c>
      <c r="O1478" s="33">
        <v>2302.8</v>
      </c>
      <c r="P1478" s="33">
        <v>4095</v>
      </c>
    </row>
    <row r="1479" spans="1:16">
      <c r="A1479" s="27" t="s">
        <v>436</v>
      </c>
      <c r="B1479" s="31">
        <v>202607</v>
      </c>
      <c r="C1479" s="27" t="s">
        <v>61</v>
      </c>
      <c r="D1479" s="27" t="s">
        <v>211</v>
      </c>
      <c r="E1479" s="27" t="s">
        <v>36</v>
      </c>
      <c r="F1479" s="27" t="s">
        <v>257</v>
      </c>
      <c r="G1479" s="33">
        <v>385864.08</v>
      </c>
      <c r="H1479" s="33">
        <v>385864.08</v>
      </c>
      <c r="I1479" s="33">
        <v>9983</v>
      </c>
      <c r="J1479" s="33">
        <v>705</v>
      </c>
      <c r="K1479" s="33">
        <v>9600</v>
      </c>
      <c r="L1479" s="33">
        <v>1</v>
      </c>
      <c r="M1479" s="33">
        <v>1</v>
      </c>
      <c r="N1479" s="33">
        <v>355170.87</v>
      </c>
      <c r="O1479" s="33">
        <v>2153.2</v>
      </c>
      <c r="P1479" s="33">
        <v>4114</v>
      </c>
    </row>
    <row r="1480" spans="1:16">
      <c r="A1480" s="27" t="s">
        <v>438</v>
      </c>
      <c r="B1480" s="31">
        <v>202408</v>
      </c>
      <c r="C1480" s="27" t="s">
        <v>61</v>
      </c>
      <c r="D1480" s="27" t="s">
        <v>211</v>
      </c>
      <c r="E1480" s="27" t="s">
        <v>36</v>
      </c>
      <c r="F1480" s="27" t="s">
        <v>262</v>
      </c>
      <c r="G1480" s="33">
        <v>160494.56</v>
      </c>
      <c r="H1480" s="33">
        <v>160494.56</v>
      </c>
      <c r="I1480" s="33">
        <v>7681</v>
      </c>
      <c r="J1480" s="33">
        <v>384</v>
      </c>
      <c r="K1480" s="33">
        <v>4500</v>
      </c>
      <c r="L1480" s="33">
        <v>1</v>
      </c>
      <c r="M1480" s="33">
        <v>1</v>
      </c>
      <c r="N1480" s="33">
        <v>125219.65</v>
      </c>
      <c r="O1480" s="33">
        <v>1083.8</v>
      </c>
      <c r="P1480" s="33">
        <v>2553</v>
      </c>
    </row>
    <row r="1481" spans="1:16">
      <c r="A1481" s="27" t="s">
        <v>438</v>
      </c>
      <c r="B1481" s="31">
        <v>202409</v>
      </c>
      <c r="C1481" s="27" t="s">
        <v>61</v>
      </c>
      <c r="D1481" s="27" t="s">
        <v>211</v>
      </c>
      <c r="E1481" s="27" t="s">
        <v>36</v>
      </c>
      <c r="F1481" s="27" t="s">
        <v>262</v>
      </c>
      <c r="G1481" s="33">
        <v>143833</v>
      </c>
      <c r="H1481" s="33">
        <v>143833</v>
      </c>
      <c r="I1481" s="33">
        <v>7525</v>
      </c>
      <c r="J1481" s="33">
        <v>393</v>
      </c>
      <c r="K1481" s="33">
        <v>4500</v>
      </c>
      <c r="L1481" s="33">
        <v>1</v>
      </c>
      <c r="M1481" s="33">
        <v>1</v>
      </c>
      <c r="N1481" s="33">
        <v>120511.5</v>
      </c>
      <c r="O1481" s="33">
        <v>890.7</v>
      </c>
      <c r="P1481" s="33">
        <v>2376</v>
      </c>
    </row>
    <row r="1482" spans="1:16">
      <c r="A1482" s="27" t="s">
        <v>438</v>
      </c>
      <c r="B1482" s="31">
        <v>202410</v>
      </c>
      <c r="C1482" s="27" t="s">
        <v>61</v>
      </c>
      <c r="D1482" s="27" t="s">
        <v>211</v>
      </c>
      <c r="E1482" s="27" t="s">
        <v>36</v>
      </c>
      <c r="F1482" s="27" t="s">
        <v>262</v>
      </c>
      <c r="G1482" s="33">
        <v>155372.59</v>
      </c>
      <c r="H1482" s="33">
        <v>155372.59</v>
      </c>
      <c r="I1482" s="33">
        <v>7925</v>
      </c>
      <c r="J1482" s="33">
        <v>488</v>
      </c>
      <c r="K1482" s="33">
        <v>4500</v>
      </c>
      <c r="L1482" s="33">
        <v>1</v>
      </c>
      <c r="M1482" s="33">
        <v>1</v>
      </c>
      <c r="N1482" s="33">
        <v>132492.74</v>
      </c>
      <c r="O1482" s="33">
        <v>945.9</v>
      </c>
      <c r="P1482" s="33">
        <v>2536</v>
      </c>
    </row>
    <row r="1483" spans="1:16">
      <c r="A1483" s="27" t="s">
        <v>438</v>
      </c>
      <c r="B1483" s="31">
        <v>202411</v>
      </c>
      <c r="C1483" s="27" t="s">
        <v>61</v>
      </c>
      <c r="D1483" s="27" t="s">
        <v>211</v>
      </c>
      <c r="E1483" s="27" t="s">
        <v>36</v>
      </c>
      <c r="F1483" s="27" t="s">
        <v>262</v>
      </c>
      <c r="G1483" s="33">
        <v>187427</v>
      </c>
      <c r="H1483" s="33">
        <v>187427</v>
      </c>
      <c r="I1483" s="33">
        <v>9789</v>
      </c>
      <c r="J1483" s="33">
        <v>542</v>
      </c>
      <c r="K1483" s="33">
        <v>4500</v>
      </c>
      <c r="L1483" s="33">
        <v>1</v>
      </c>
      <c r="M1483" s="33">
        <v>1</v>
      </c>
      <c r="N1483" s="33">
        <v>160040.82</v>
      </c>
      <c r="O1483" s="33">
        <v>1126.5</v>
      </c>
      <c r="P1483" s="33">
        <v>3090</v>
      </c>
    </row>
    <row r="1484" spans="1:16">
      <c r="A1484" s="27" t="s">
        <v>438</v>
      </c>
      <c r="B1484" s="31">
        <v>202412</v>
      </c>
      <c r="C1484" s="27" t="s">
        <v>61</v>
      </c>
      <c r="D1484" s="27" t="s">
        <v>211</v>
      </c>
      <c r="E1484" s="27" t="s">
        <v>36</v>
      </c>
      <c r="F1484" s="27" t="s">
        <v>262</v>
      </c>
      <c r="G1484" s="33">
        <v>219295.48</v>
      </c>
      <c r="H1484" s="33">
        <v>219295.48</v>
      </c>
      <c r="I1484" s="33">
        <v>12386</v>
      </c>
      <c r="J1484" s="33">
        <v>814</v>
      </c>
      <c r="K1484" s="33">
        <v>4500</v>
      </c>
      <c r="L1484" s="33">
        <v>1</v>
      </c>
      <c r="M1484" s="33">
        <v>1</v>
      </c>
      <c r="N1484" s="33">
        <v>183887.27</v>
      </c>
      <c r="O1484" s="33">
        <v>1241.4</v>
      </c>
      <c r="P1484" s="33">
        <v>3927</v>
      </c>
    </row>
    <row r="1485" spans="1:16">
      <c r="A1485" s="27" t="s">
        <v>438</v>
      </c>
      <c r="B1485" s="31">
        <v>202501</v>
      </c>
      <c r="C1485" s="27" t="s">
        <v>61</v>
      </c>
      <c r="D1485" s="27" t="s">
        <v>211</v>
      </c>
      <c r="E1485" s="27" t="s">
        <v>36</v>
      </c>
      <c r="F1485" s="27" t="s">
        <v>262</v>
      </c>
      <c r="G1485" s="33">
        <v>108829.87</v>
      </c>
      <c r="H1485" s="33">
        <v>108829.87</v>
      </c>
      <c r="I1485" s="33">
        <v>5305</v>
      </c>
      <c r="J1485" s="33">
        <v>303</v>
      </c>
      <c r="K1485" s="33">
        <v>4500</v>
      </c>
      <c r="L1485" s="33">
        <v>1</v>
      </c>
      <c r="M1485" s="33">
        <v>1</v>
      </c>
      <c r="N1485" s="33">
        <v>93551.35000000001</v>
      </c>
      <c r="O1485" s="33">
        <v>703.8</v>
      </c>
      <c r="P1485" s="33">
        <v>1754</v>
      </c>
    </row>
    <row r="1486" spans="1:16">
      <c r="A1486" s="27" t="s">
        <v>438</v>
      </c>
      <c r="B1486" s="31">
        <v>202502</v>
      </c>
      <c r="C1486" s="27" t="s">
        <v>61</v>
      </c>
      <c r="D1486" s="27" t="s">
        <v>211</v>
      </c>
      <c r="E1486" s="27" t="s">
        <v>36</v>
      </c>
      <c r="F1486" s="27" t="s">
        <v>262</v>
      </c>
      <c r="G1486" s="33">
        <v>128973.87</v>
      </c>
      <c r="H1486" s="33">
        <v>128973.87</v>
      </c>
      <c r="I1486" s="33">
        <v>6457</v>
      </c>
      <c r="J1486" s="33">
        <v>346</v>
      </c>
      <c r="K1486" s="33">
        <v>4500</v>
      </c>
      <c r="L1486" s="33">
        <v>1</v>
      </c>
      <c r="M1486" s="33">
        <v>1</v>
      </c>
      <c r="N1486" s="33">
        <v>96472.49000000001</v>
      </c>
      <c r="O1486" s="33">
        <v>762.7</v>
      </c>
      <c r="P1486" s="33">
        <v>2067</v>
      </c>
    </row>
    <row r="1487" spans="1:16">
      <c r="A1487" s="27" t="s">
        <v>438</v>
      </c>
      <c r="B1487" s="31">
        <v>202503</v>
      </c>
      <c r="C1487" s="27" t="s">
        <v>61</v>
      </c>
      <c r="D1487" s="27" t="s">
        <v>211</v>
      </c>
      <c r="E1487" s="27" t="s">
        <v>36</v>
      </c>
      <c r="F1487" s="27" t="s">
        <v>262</v>
      </c>
      <c r="G1487" s="33">
        <v>144122.85</v>
      </c>
      <c r="H1487" s="33">
        <v>144122.85</v>
      </c>
      <c r="I1487" s="33">
        <v>7413</v>
      </c>
      <c r="J1487" s="33">
        <v>398</v>
      </c>
      <c r="K1487" s="33">
        <v>4500</v>
      </c>
      <c r="L1487" s="33">
        <v>1</v>
      </c>
      <c r="M1487" s="33">
        <v>1</v>
      </c>
      <c r="N1487" s="33">
        <v>120341.06</v>
      </c>
      <c r="O1487" s="33">
        <v>815.1</v>
      </c>
      <c r="P1487" s="33">
        <v>2350</v>
      </c>
    </row>
    <row r="1488" spans="1:16">
      <c r="A1488" s="27" t="s">
        <v>438</v>
      </c>
      <c r="B1488" s="31">
        <v>202504</v>
      </c>
      <c r="C1488" s="27" t="s">
        <v>61</v>
      </c>
      <c r="D1488" s="27" t="s">
        <v>211</v>
      </c>
      <c r="E1488" s="27" t="s">
        <v>36</v>
      </c>
      <c r="F1488" s="27" t="s">
        <v>262</v>
      </c>
      <c r="G1488" s="33">
        <v>182984.85</v>
      </c>
      <c r="H1488" s="33">
        <v>182984.85</v>
      </c>
      <c r="I1488" s="33">
        <v>9470</v>
      </c>
      <c r="J1488" s="33">
        <v>507</v>
      </c>
      <c r="K1488" s="33">
        <v>4500</v>
      </c>
      <c r="L1488" s="33">
        <v>1</v>
      </c>
      <c r="M1488" s="33">
        <v>1</v>
      </c>
      <c r="N1488" s="33">
        <v>141743.77</v>
      </c>
      <c r="O1488" s="33">
        <v>1122.3</v>
      </c>
      <c r="P1488" s="33">
        <v>2933</v>
      </c>
    </row>
    <row r="1489" spans="1:16">
      <c r="A1489" s="27" t="s">
        <v>438</v>
      </c>
      <c r="B1489" s="31">
        <v>202505</v>
      </c>
      <c r="C1489" s="27" t="s">
        <v>61</v>
      </c>
      <c r="D1489" s="27" t="s">
        <v>211</v>
      </c>
      <c r="E1489" s="27" t="s">
        <v>36</v>
      </c>
      <c r="F1489" s="27" t="s">
        <v>262</v>
      </c>
      <c r="G1489" s="33">
        <v>190985.94</v>
      </c>
      <c r="H1489" s="33">
        <v>190985.94</v>
      </c>
      <c r="I1489" s="33">
        <v>9381</v>
      </c>
      <c r="J1489" s="33">
        <v>541</v>
      </c>
      <c r="K1489" s="33">
        <v>4500</v>
      </c>
      <c r="L1489" s="33">
        <v>1</v>
      </c>
      <c r="M1489" s="33">
        <v>1</v>
      </c>
      <c r="N1489" s="33">
        <v>155387.64</v>
      </c>
      <c r="O1489" s="33">
        <v>1180.5</v>
      </c>
      <c r="P1489" s="33">
        <v>3075</v>
      </c>
    </row>
    <row r="1490" spans="1:16">
      <c r="A1490" s="27" t="s">
        <v>438</v>
      </c>
      <c r="B1490" s="31">
        <v>202506</v>
      </c>
      <c r="C1490" s="27" t="s">
        <v>61</v>
      </c>
      <c r="D1490" s="27" t="s">
        <v>211</v>
      </c>
      <c r="E1490" s="27" t="s">
        <v>36</v>
      </c>
      <c r="F1490" s="27" t="s">
        <v>262</v>
      </c>
      <c r="G1490" s="33">
        <v>188605.4</v>
      </c>
      <c r="H1490" s="33">
        <v>188605.4</v>
      </c>
      <c r="I1490" s="33">
        <v>9623</v>
      </c>
      <c r="J1490" s="33">
        <v>463</v>
      </c>
      <c r="K1490" s="33">
        <v>4500</v>
      </c>
      <c r="L1490" s="33">
        <v>1</v>
      </c>
      <c r="M1490" s="33">
        <v>1</v>
      </c>
      <c r="N1490" s="33">
        <v>151945.04</v>
      </c>
      <c r="O1490" s="33">
        <v>1258.4</v>
      </c>
      <c r="P1490" s="33">
        <v>3068</v>
      </c>
    </row>
    <row r="1491" spans="1:16">
      <c r="A1491" s="27" t="s">
        <v>438</v>
      </c>
      <c r="B1491" s="31">
        <v>202507</v>
      </c>
      <c r="C1491" s="27" t="s">
        <v>61</v>
      </c>
      <c r="D1491" s="27" t="s">
        <v>211</v>
      </c>
      <c r="E1491" s="27" t="s">
        <v>36</v>
      </c>
      <c r="F1491" s="27" t="s">
        <v>262</v>
      </c>
      <c r="G1491" s="33">
        <v>167880.5</v>
      </c>
      <c r="H1491" s="33">
        <v>167880.5</v>
      </c>
      <c r="I1491" s="33">
        <v>8252</v>
      </c>
      <c r="J1491" s="33">
        <v>400</v>
      </c>
      <c r="K1491" s="33">
        <v>4500</v>
      </c>
      <c r="L1491" s="33">
        <v>1</v>
      </c>
      <c r="M1491" s="33">
        <v>1</v>
      </c>
      <c r="N1491" s="33">
        <v>135220.67</v>
      </c>
      <c r="O1491" s="33">
        <v>990.7</v>
      </c>
      <c r="P1491" s="33">
        <v>2704</v>
      </c>
    </row>
    <row r="1492" spans="1:16">
      <c r="A1492" s="27" t="s">
        <v>438</v>
      </c>
      <c r="B1492" s="31">
        <v>202508</v>
      </c>
      <c r="C1492" s="27" t="s">
        <v>61</v>
      </c>
      <c r="D1492" s="27" t="s">
        <v>211</v>
      </c>
      <c r="E1492" s="27" t="s">
        <v>36</v>
      </c>
      <c r="F1492" s="27" t="s">
        <v>262</v>
      </c>
      <c r="G1492" s="33">
        <v>167959.5</v>
      </c>
      <c r="H1492" s="33">
        <v>167959.5</v>
      </c>
      <c r="I1492" s="33">
        <v>8653</v>
      </c>
      <c r="J1492" s="33">
        <v>419</v>
      </c>
      <c r="K1492" s="33">
        <v>4500</v>
      </c>
      <c r="L1492" s="33">
        <v>1</v>
      </c>
      <c r="M1492" s="33">
        <v>1</v>
      </c>
      <c r="N1492" s="33">
        <v>130353.66</v>
      </c>
      <c r="O1492" s="33">
        <v>980.9</v>
      </c>
      <c r="P1492" s="33">
        <v>2659</v>
      </c>
    </row>
    <row r="1493" spans="1:16">
      <c r="A1493" s="27" t="s">
        <v>438</v>
      </c>
      <c r="B1493" s="31">
        <v>202509</v>
      </c>
      <c r="C1493" s="27" t="s">
        <v>61</v>
      </c>
      <c r="D1493" s="27" t="s">
        <v>211</v>
      </c>
      <c r="E1493" s="27" t="s">
        <v>36</v>
      </c>
      <c r="F1493" s="27" t="s">
        <v>262</v>
      </c>
      <c r="G1493" s="33">
        <v>155552.5</v>
      </c>
      <c r="H1493" s="33">
        <v>155552.5</v>
      </c>
      <c r="I1493" s="33">
        <v>8054</v>
      </c>
      <c r="J1493" s="33">
        <v>363</v>
      </c>
      <c r="K1493" s="33">
        <v>4500</v>
      </c>
      <c r="L1493" s="33">
        <v>1</v>
      </c>
      <c r="M1493" s="33">
        <v>1</v>
      </c>
      <c r="N1493" s="33">
        <v>125452.47</v>
      </c>
      <c r="O1493" s="33">
        <v>995</v>
      </c>
      <c r="P1493" s="33">
        <v>2619</v>
      </c>
    </row>
    <row r="1494" spans="1:16">
      <c r="A1494" s="27" t="s">
        <v>438</v>
      </c>
      <c r="B1494" s="31">
        <v>202510</v>
      </c>
      <c r="C1494" s="27" t="s">
        <v>61</v>
      </c>
      <c r="D1494" s="27" t="s">
        <v>211</v>
      </c>
      <c r="E1494" s="27" t="s">
        <v>36</v>
      </c>
      <c r="F1494" s="27" t="s">
        <v>262</v>
      </c>
      <c r="G1494" s="33">
        <v>181847.44</v>
      </c>
      <c r="H1494" s="33">
        <v>181847.44</v>
      </c>
      <c r="I1494" s="33">
        <v>8990</v>
      </c>
      <c r="J1494" s="33">
        <v>473</v>
      </c>
      <c r="K1494" s="33">
        <v>4500</v>
      </c>
      <c r="L1494" s="33">
        <v>1</v>
      </c>
      <c r="M1494" s="33">
        <v>1</v>
      </c>
      <c r="N1494" s="33">
        <v>137924.95</v>
      </c>
      <c r="O1494" s="33">
        <v>1166.1</v>
      </c>
      <c r="P1494" s="33">
        <v>2944</v>
      </c>
    </row>
    <row r="1495" spans="1:16">
      <c r="A1495" s="27" t="s">
        <v>438</v>
      </c>
      <c r="B1495" s="31">
        <v>202511</v>
      </c>
      <c r="C1495" s="27" t="s">
        <v>61</v>
      </c>
      <c r="D1495" s="27" t="s">
        <v>211</v>
      </c>
      <c r="E1495" s="27" t="s">
        <v>36</v>
      </c>
      <c r="F1495" s="27" t="s">
        <v>262</v>
      </c>
      <c r="G1495" s="33">
        <v>209787.53</v>
      </c>
      <c r="H1495" s="33">
        <v>209787.53</v>
      </c>
      <c r="I1495" s="33">
        <v>11581</v>
      </c>
      <c r="J1495" s="33">
        <v>720</v>
      </c>
      <c r="K1495" s="33">
        <v>4500</v>
      </c>
      <c r="L1495" s="33">
        <v>1</v>
      </c>
      <c r="M1495" s="33">
        <v>1</v>
      </c>
      <c r="N1495" s="33">
        <v>166602.5</v>
      </c>
      <c r="O1495" s="33">
        <v>1228.7</v>
      </c>
      <c r="P1495" s="33">
        <v>3558</v>
      </c>
    </row>
    <row r="1496" spans="1:16">
      <c r="A1496" s="27" t="s">
        <v>438</v>
      </c>
      <c r="B1496" s="31">
        <v>202512</v>
      </c>
      <c r="C1496" s="27" t="s">
        <v>61</v>
      </c>
      <c r="D1496" s="27" t="s">
        <v>211</v>
      </c>
      <c r="E1496" s="27" t="s">
        <v>36</v>
      </c>
      <c r="F1496" s="27" t="s">
        <v>262</v>
      </c>
      <c r="G1496" s="33">
        <v>236443.22</v>
      </c>
      <c r="H1496" s="33">
        <v>236443.22</v>
      </c>
      <c r="I1496" s="33">
        <v>11821</v>
      </c>
      <c r="J1496" s="33">
        <v>556</v>
      </c>
      <c r="K1496" s="33">
        <v>4500</v>
      </c>
      <c r="L1496" s="33">
        <v>1</v>
      </c>
      <c r="M1496" s="33">
        <v>1</v>
      </c>
      <c r="N1496" s="33">
        <v>191426.65</v>
      </c>
      <c r="O1496" s="33">
        <v>1609.7</v>
      </c>
      <c r="P1496" s="33">
        <v>3828</v>
      </c>
    </row>
    <row r="1497" spans="1:16">
      <c r="A1497" s="27" t="s">
        <v>438</v>
      </c>
      <c r="B1497" s="31">
        <v>202601</v>
      </c>
      <c r="C1497" s="27" t="s">
        <v>61</v>
      </c>
      <c r="D1497" s="27" t="s">
        <v>211</v>
      </c>
      <c r="E1497" s="27" t="s">
        <v>36</v>
      </c>
      <c r="F1497" s="27" t="s">
        <v>262</v>
      </c>
      <c r="G1497" s="33">
        <v>130344.67</v>
      </c>
      <c r="H1497" s="33">
        <v>130344.67</v>
      </c>
      <c r="I1497" s="33">
        <v>6537</v>
      </c>
      <c r="J1497" s="33">
        <v>299</v>
      </c>
      <c r="K1497" s="33">
        <v>4500</v>
      </c>
      <c r="L1497" s="33">
        <v>1</v>
      </c>
      <c r="M1497" s="33">
        <v>1</v>
      </c>
      <c r="N1497" s="33">
        <v>97386.95</v>
      </c>
      <c r="O1497" s="33">
        <v>760.5</v>
      </c>
      <c r="P1497" s="33">
        <v>2152</v>
      </c>
    </row>
    <row r="1498" spans="1:16">
      <c r="A1498" s="27" t="s">
        <v>438</v>
      </c>
      <c r="B1498" s="31">
        <v>202602</v>
      </c>
      <c r="C1498" s="27" t="s">
        <v>61</v>
      </c>
      <c r="D1498" s="27" t="s">
        <v>211</v>
      </c>
      <c r="E1498" s="27" t="s">
        <v>36</v>
      </c>
      <c r="F1498" s="27" t="s">
        <v>262</v>
      </c>
      <c r="G1498" s="33">
        <v>116455.98</v>
      </c>
      <c r="H1498" s="33">
        <v>116455.98</v>
      </c>
      <c r="I1498" s="33">
        <v>6233</v>
      </c>
      <c r="J1498" s="33">
        <v>283</v>
      </c>
      <c r="K1498" s="33">
        <v>4500</v>
      </c>
      <c r="L1498" s="33">
        <v>1</v>
      </c>
      <c r="M1498" s="33">
        <v>1</v>
      </c>
      <c r="N1498" s="33">
        <v>100427.86</v>
      </c>
      <c r="O1498" s="33">
        <v>716.7</v>
      </c>
      <c r="P1498" s="33">
        <v>1894</v>
      </c>
    </row>
    <row r="1499" spans="1:16">
      <c r="A1499" s="27" t="s">
        <v>438</v>
      </c>
      <c r="B1499" s="31">
        <v>202603</v>
      </c>
      <c r="C1499" s="27" t="s">
        <v>61</v>
      </c>
      <c r="D1499" s="27" t="s">
        <v>211</v>
      </c>
      <c r="E1499" s="27" t="s">
        <v>36</v>
      </c>
      <c r="F1499" s="27" t="s">
        <v>262</v>
      </c>
      <c r="G1499" s="33">
        <v>170261.95</v>
      </c>
      <c r="H1499" s="33">
        <v>170261.95</v>
      </c>
      <c r="I1499" s="33">
        <v>9283</v>
      </c>
      <c r="J1499" s="33">
        <v>478</v>
      </c>
      <c r="K1499" s="33">
        <v>4500</v>
      </c>
      <c r="L1499" s="33">
        <v>1</v>
      </c>
      <c r="M1499" s="33">
        <v>1</v>
      </c>
      <c r="N1499" s="33">
        <v>125275.04</v>
      </c>
      <c r="O1499" s="33">
        <v>1063.2</v>
      </c>
      <c r="P1499" s="33">
        <v>3029</v>
      </c>
    </row>
    <row r="1500" spans="1:16">
      <c r="A1500" s="27" t="s">
        <v>438</v>
      </c>
      <c r="B1500" s="31">
        <v>202604</v>
      </c>
      <c r="C1500" s="27" t="s">
        <v>61</v>
      </c>
      <c r="D1500" s="27" t="s">
        <v>211</v>
      </c>
      <c r="E1500" s="27" t="s">
        <v>36</v>
      </c>
      <c r="F1500" s="27" t="s">
        <v>262</v>
      </c>
      <c r="G1500" s="33">
        <v>193823.99</v>
      </c>
      <c r="H1500" s="33">
        <v>193823.99</v>
      </c>
      <c r="I1500" s="33">
        <v>9898</v>
      </c>
      <c r="J1500" s="33">
        <v>533</v>
      </c>
      <c r="K1500" s="33">
        <v>4500</v>
      </c>
      <c r="L1500" s="33">
        <v>1</v>
      </c>
      <c r="M1500" s="33">
        <v>1</v>
      </c>
      <c r="N1500" s="33">
        <v>147555.27</v>
      </c>
      <c r="O1500" s="33">
        <v>1115.8</v>
      </c>
      <c r="P1500" s="33">
        <v>3203</v>
      </c>
    </row>
    <row r="1501" spans="1:16">
      <c r="A1501" s="27" t="s">
        <v>438</v>
      </c>
      <c r="B1501" s="31">
        <v>202605</v>
      </c>
      <c r="C1501" s="27" t="s">
        <v>61</v>
      </c>
      <c r="D1501" s="27" t="s">
        <v>211</v>
      </c>
      <c r="E1501" s="27" t="s">
        <v>36</v>
      </c>
      <c r="F1501" s="27" t="s">
        <v>262</v>
      </c>
      <c r="G1501" s="33">
        <v>205235.12</v>
      </c>
      <c r="H1501" s="33">
        <v>205235.12</v>
      </c>
      <c r="I1501" s="33">
        <v>10299</v>
      </c>
      <c r="J1501" s="33">
        <v>469</v>
      </c>
      <c r="K1501" s="33">
        <v>4500</v>
      </c>
      <c r="L1501" s="33">
        <v>1</v>
      </c>
      <c r="M1501" s="33">
        <v>1</v>
      </c>
      <c r="N1501" s="33">
        <v>161758.53</v>
      </c>
      <c r="O1501" s="33">
        <v>1268.9</v>
      </c>
      <c r="P1501" s="33">
        <v>3309</v>
      </c>
    </row>
    <row r="1502" spans="1:16">
      <c r="A1502" s="27" t="s">
        <v>438</v>
      </c>
      <c r="B1502" s="31">
        <v>202606</v>
      </c>
      <c r="C1502" s="27" t="s">
        <v>61</v>
      </c>
      <c r="D1502" s="27" t="s">
        <v>211</v>
      </c>
      <c r="E1502" s="27" t="s">
        <v>36</v>
      </c>
      <c r="F1502" s="27" t="s">
        <v>262</v>
      </c>
      <c r="G1502" s="33">
        <v>207989.14</v>
      </c>
      <c r="H1502" s="33">
        <v>207989.14</v>
      </c>
      <c r="I1502" s="33">
        <v>10284</v>
      </c>
      <c r="J1502" s="33">
        <v>454</v>
      </c>
      <c r="K1502" s="33">
        <v>4500</v>
      </c>
      <c r="L1502" s="33">
        <v>1</v>
      </c>
      <c r="M1502" s="33">
        <v>1</v>
      </c>
      <c r="N1502" s="33">
        <v>158174.79</v>
      </c>
      <c r="O1502" s="33">
        <v>1179</v>
      </c>
      <c r="P1502" s="33">
        <v>3358</v>
      </c>
    </row>
    <row r="1503" spans="1:16">
      <c r="A1503" s="27" t="s">
        <v>438</v>
      </c>
      <c r="B1503" s="31">
        <v>202607</v>
      </c>
      <c r="C1503" s="27" t="s">
        <v>61</v>
      </c>
      <c r="D1503" s="27" t="s">
        <v>211</v>
      </c>
      <c r="E1503" s="27" t="s">
        <v>36</v>
      </c>
      <c r="F1503" s="27" t="s">
        <v>262</v>
      </c>
      <c r="G1503" s="33">
        <v>192683.42</v>
      </c>
      <c r="H1503" s="33">
        <v>192683.42</v>
      </c>
      <c r="I1503" s="33">
        <v>9418</v>
      </c>
      <c r="J1503" s="33">
        <v>483</v>
      </c>
      <c r="K1503" s="33">
        <v>4500</v>
      </c>
      <c r="L1503" s="33">
        <v>1</v>
      </c>
      <c r="M1503" s="33">
        <v>1</v>
      </c>
      <c r="N1503" s="33">
        <v>140764.72</v>
      </c>
      <c r="O1503" s="33">
        <v>1112.7</v>
      </c>
      <c r="P1503" s="33">
        <v>3188</v>
      </c>
    </row>
    <row r="1504" spans="1:16">
      <c r="A1504" s="27" t="s">
        <v>440</v>
      </c>
      <c r="B1504" s="31">
        <v>202604</v>
      </c>
      <c r="C1504" s="27" t="s">
        <v>61</v>
      </c>
      <c r="D1504" s="27" t="s">
        <v>211</v>
      </c>
      <c r="E1504" s="27" t="s">
        <v>36</v>
      </c>
      <c r="F1504" s="27" t="s">
        <v>257</v>
      </c>
      <c r="G1504" s="33">
        <v>352851.45</v>
      </c>
      <c r="H1504" s="33">
        <v>0</v>
      </c>
      <c r="I1504" s="33">
        <v>9192</v>
      </c>
      <c r="J1504" s="33">
        <v>638</v>
      </c>
      <c r="K1504" s="33">
        <v>10300</v>
      </c>
      <c r="L1504" s="33">
        <v>1</v>
      </c>
      <c r="M1504" s="33">
        <v>0</v>
      </c>
      <c r="N1504" s="33">
        <v>411718.42</v>
      </c>
      <c r="O1504" s="33">
        <v>1816.6</v>
      </c>
      <c r="P1504" s="33">
        <v>3744</v>
      </c>
    </row>
    <row r="1505" spans="1:16">
      <c r="A1505" s="27" t="s">
        <v>440</v>
      </c>
      <c r="B1505" s="31">
        <v>202605</v>
      </c>
      <c r="C1505" s="27" t="s">
        <v>61</v>
      </c>
      <c r="D1505" s="27" t="s">
        <v>211</v>
      </c>
      <c r="E1505" s="27" t="s">
        <v>36</v>
      </c>
      <c r="F1505" s="27" t="s">
        <v>257</v>
      </c>
      <c r="G1505" s="33">
        <v>425044.94</v>
      </c>
      <c r="H1505" s="33">
        <v>0</v>
      </c>
      <c r="I1505" s="33">
        <v>10384</v>
      </c>
      <c r="J1505" s="33">
        <v>806</v>
      </c>
      <c r="K1505" s="33">
        <v>10300</v>
      </c>
      <c r="L1505" s="33">
        <v>1</v>
      </c>
      <c r="M1505" s="33">
        <v>0</v>
      </c>
      <c r="N1505" s="33">
        <v>451349.3</v>
      </c>
      <c r="O1505" s="33">
        <v>2514.3</v>
      </c>
      <c r="P1505" s="33">
        <v>4322</v>
      </c>
    </row>
    <row r="1506" spans="1:16">
      <c r="A1506" s="27" t="s">
        <v>440</v>
      </c>
      <c r="B1506" s="31">
        <v>202606</v>
      </c>
      <c r="C1506" s="27" t="s">
        <v>61</v>
      </c>
      <c r="D1506" s="27" t="s">
        <v>211</v>
      </c>
      <c r="E1506" s="27" t="s">
        <v>36</v>
      </c>
      <c r="F1506" s="27" t="s">
        <v>257</v>
      </c>
      <c r="G1506" s="33">
        <v>415413.82</v>
      </c>
      <c r="H1506" s="33">
        <v>0</v>
      </c>
      <c r="I1506" s="33">
        <v>10124</v>
      </c>
      <c r="J1506" s="33">
        <v>738</v>
      </c>
      <c r="K1506" s="33">
        <v>10300</v>
      </c>
      <c r="L1506" s="33">
        <v>1</v>
      </c>
      <c r="M1506" s="33">
        <v>0</v>
      </c>
      <c r="N1506" s="33">
        <v>441349.7</v>
      </c>
      <c r="O1506" s="33">
        <v>2390.8</v>
      </c>
      <c r="P1506" s="33">
        <v>4040</v>
      </c>
    </row>
    <row r="1507" spans="1:16">
      <c r="A1507" s="27" t="s">
        <v>440</v>
      </c>
      <c r="B1507" s="31">
        <v>202607</v>
      </c>
      <c r="C1507" s="27" t="s">
        <v>61</v>
      </c>
      <c r="D1507" s="27" t="s">
        <v>211</v>
      </c>
      <c r="E1507" s="27" t="s">
        <v>36</v>
      </c>
      <c r="F1507" s="27" t="s">
        <v>257</v>
      </c>
      <c r="G1507" s="33">
        <v>396806.25</v>
      </c>
      <c r="H1507" s="33">
        <v>0</v>
      </c>
      <c r="I1507" s="33">
        <v>10483</v>
      </c>
      <c r="J1507" s="33">
        <v>811</v>
      </c>
      <c r="K1507" s="33">
        <v>10300</v>
      </c>
      <c r="L1507" s="33">
        <v>1</v>
      </c>
      <c r="M1507" s="33">
        <v>0</v>
      </c>
      <c r="N1507" s="33">
        <v>392770.98</v>
      </c>
      <c r="O1507" s="33">
        <v>2249.7</v>
      </c>
      <c r="P1507" s="33">
        <v>4249</v>
      </c>
    </row>
    <row r="1508" spans="1:16">
      <c r="A1508" s="27" t="s">
        <v>442</v>
      </c>
      <c r="B1508" s="31">
        <v>202408</v>
      </c>
      <c r="C1508" s="27" t="s">
        <v>61</v>
      </c>
      <c r="D1508" s="27" t="s">
        <v>211</v>
      </c>
      <c r="E1508" s="27" t="s">
        <v>36</v>
      </c>
      <c r="F1508" s="27" t="s">
        <v>289</v>
      </c>
      <c r="G1508" s="33">
        <v>1227705.58</v>
      </c>
      <c r="H1508" s="33">
        <v>1227705.58</v>
      </c>
      <c r="I1508" s="33">
        <v>21550</v>
      </c>
      <c r="J1508" s="33">
        <v>2133</v>
      </c>
      <c r="K1508" s="33">
        <v>20500</v>
      </c>
      <c r="L1508" s="33">
        <v>1</v>
      </c>
      <c r="M1508" s="33">
        <v>1</v>
      </c>
      <c r="N1508" s="33">
        <v>849178.8</v>
      </c>
      <c r="O1508" s="33">
        <v>5497</v>
      </c>
      <c r="P1508" s="33">
        <v>9364</v>
      </c>
    </row>
    <row r="1509" spans="1:16">
      <c r="A1509" s="27" t="s">
        <v>442</v>
      </c>
      <c r="B1509" s="31">
        <v>202409</v>
      </c>
      <c r="C1509" s="27" t="s">
        <v>61</v>
      </c>
      <c r="D1509" s="27" t="s">
        <v>211</v>
      </c>
      <c r="E1509" s="27" t="s">
        <v>36</v>
      </c>
      <c r="F1509" s="27" t="s">
        <v>289</v>
      </c>
      <c r="G1509" s="33">
        <v>1081597.93</v>
      </c>
      <c r="H1509" s="33">
        <v>1081597.93</v>
      </c>
      <c r="I1509" s="33">
        <v>19426</v>
      </c>
      <c r="J1509" s="33">
        <v>1587</v>
      </c>
      <c r="K1509" s="33">
        <v>20500</v>
      </c>
      <c r="L1509" s="33">
        <v>1</v>
      </c>
      <c r="M1509" s="33">
        <v>1</v>
      </c>
      <c r="N1509" s="33">
        <v>817250.42</v>
      </c>
      <c r="O1509" s="33">
        <v>4552.5</v>
      </c>
      <c r="P1509" s="33">
        <v>8489</v>
      </c>
    </row>
    <row r="1510" spans="1:16">
      <c r="A1510" s="27" t="s">
        <v>442</v>
      </c>
      <c r="B1510" s="31">
        <v>202410</v>
      </c>
      <c r="C1510" s="27" t="s">
        <v>61</v>
      </c>
      <c r="D1510" s="27" t="s">
        <v>211</v>
      </c>
      <c r="E1510" s="27" t="s">
        <v>36</v>
      </c>
      <c r="F1510" s="27" t="s">
        <v>289</v>
      </c>
      <c r="G1510" s="33">
        <v>1174044.28</v>
      </c>
      <c r="H1510" s="33">
        <v>1174044.28</v>
      </c>
      <c r="I1510" s="33">
        <v>19590</v>
      </c>
      <c r="J1510" s="33">
        <v>1716</v>
      </c>
      <c r="K1510" s="33">
        <v>20500</v>
      </c>
      <c r="L1510" s="33">
        <v>1</v>
      </c>
      <c r="M1510" s="33">
        <v>1</v>
      </c>
      <c r="N1510" s="33">
        <v>898501.38</v>
      </c>
      <c r="O1510" s="33">
        <v>5245.6</v>
      </c>
      <c r="P1510" s="33">
        <v>8922</v>
      </c>
    </row>
    <row r="1511" spans="1:16">
      <c r="A1511" s="27" t="s">
        <v>442</v>
      </c>
      <c r="B1511" s="31">
        <v>202411</v>
      </c>
      <c r="C1511" s="27" t="s">
        <v>61</v>
      </c>
      <c r="D1511" s="27" t="s">
        <v>211</v>
      </c>
      <c r="E1511" s="27" t="s">
        <v>36</v>
      </c>
      <c r="F1511" s="27" t="s">
        <v>289</v>
      </c>
      <c r="G1511" s="33">
        <v>1635559.92</v>
      </c>
      <c r="H1511" s="33">
        <v>1635559.92</v>
      </c>
      <c r="I1511" s="33">
        <v>29632</v>
      </c>
      <c r="J1511" s="33">
        <v>2521</v>
      </c>
      <c r="K1511" s="33">
        <v>20500</v>
      </c>
      <c r="L1511" s="33">
        <v>1</v>
      </c>
      <c r="M1511" s="33">
        <v>1</v>
      </c>
      <c r="N1511" s="33">
        <v>1085319.08</v>
      </c>
      <c r="O1511" s="33">
        <v>8222.4</v>
      </c>
      <c r="P1511" s="33">
        <v>12626</v>
      </c>
    </row>
    <row r="1512" spans="1:16">
      <c r="A1512" s="27" t="s">
        <v>442</v>
      </c>
      <c r="B1512" s="31">
        <v>202412</v>
      </c>
      <c r="C1512" s="27" t="s">
        <v>61</v>
      </c>
      <c r="D1512" s="27" t="s">
        <v>211</v>
      </c>
      <c r="E1512" s="27" t="s">
        <v>36</v>
      </c>
      <c r="F1512" s="27" t="s">
        <v>289</v>
      </c>
      <c r="G1512" s="33">
        <v>1723183.99</v>
      </c>
      <c r="H1512" s="33">
        <v>1723183.99</v>
      </c>
      <c r="I1512" s="33">
        <v>30745</v>
      </c>
      <c r="J1512" s="33">
        <v>2785</v>
      </c>
      <c r="K1512" s="33">
        <v>20500</v>
      </c>
      <c r="L1512" s="33">
        <v>1</v>
      </c>
      <c r="M1512" s="33">
        <v>1</v>
      </c>
      <c r="N1512" s="33">
        <v>1247034.08</v>
      </c>
      <c r="O1512" s="33">
        <v>8326.1</v>
      </c>
      <c r="P1512" s="33">
        <v>13607</v>
      </c>
    </row>
    <row r="1513" spans="1:16">
      <c r="A1513" s="27" t="s">
        <v>442</v>
      </c>
      <c r="B1513" s="31">
        <v>202501</v>
      </c>
      <c r="C1513" s="27" t="s">
        <v>61</v>
      </c>
      <c r="D1513" s="27" t="s">
        <v>211</v>
      </c>
      <c r="E1513" s="27" t="s">
        <v>36</v>
      </c>
      <c r="F1513" s="27" t="s">
        <v>289</v>
      </c>
      <c r="G1513" s="33">
        <v>826147.52</v>
      </c>
      <c r="H1513" s="33">
        <v>826147.52</v>
      </c>
      <c r="I1513" s="33">
        <v>14893</v>
      </c>
      <c r="J1513" s="33">
        <v>1353</v>
      </c>
      <c r="K1513" s="33">
        <v>20500</v>
      </c>
      <c r="L1513" s="33">
        <v>1</v>
      </c>
      <c r="M1513" s="33">
        <v>1</v>
      </c>
      <c r="N1513" s="33">
        <v>634419.76</v>
      </c>
      <c r="O1513" s="33">
        <v>3917.4</v>
      </c>
      <c r="P1513" s="33">
        <v>6197</v>
      </c>
    </row>
    <row r="1514" spans="1:16">
      <c r="A1514" s="27" t="s">
        <v>442</v>
      </c>
      <c r="B1514" s="31">
        <v>202502</v>
      </c>
      <c r="C1514" s="27" t="s">
        <v>61</v>
      </c>
      <c r="D1514" s="27" t="s">
        <v>211</v>
      </c>
      <c r="E1514" s="27" t="s">
        <v>36</v>
      </c>
      <c r="F1514" s="27" t="s">
        <v>289</v>
      </c>
      <c r="G1514" s="33">
        <v>988264.75</v>
      </c>
      <c r="H1514" s="33">
        <v>988264.75</v>
      </c>
      <c r="I1514" s="33">
        <v>17413</v>
      </c>
      <c r="J1514" s="33">
        <v>1506</v>
      </c>
      <c r="K1514" s="33">
        <v>20500</v>
      </c>
      <c r="L1514" s="33">
        <v>1</v>
      </c>
      <c r="M1514" s="33">
        <v>1</v>
      </c>
      <c r="N1514" s="33">
        <v>654229.55</v>
      </c>
      <c r="O1514" s="33">
        <v>4619.6</v>
      </c>
      <c r="P1514" s="33">
        <v>7386</v>
      </c>
    </row>
    <row r="1515" spans="1:16">
      <c r="A1515" s="27" t="s">
        <v>442</v>
      </c>
      <c r="B1515" s="31">
        <v>202503</v>
      </c>
      <c r="C1515" s="27" t="s">
        <v>61</v>
      </c>
      <c r="D1515" s="27" t="s">
        <v>211</v>
      </c>
      <c r="E1515" s="27" t="s">
        <v>36</v>
      </c>
      <c r="F1515" s="27" t="s">
        <v>289</v>
      </c>
      <c r="G1515" s="33">
        <v>1164248.95</v>
      </c>
      <c r="H1515" s="33">
        <v>1164248.95</v>
      </c>
      <c r="I1515" s="33">
        <v>21862</v>
      </c>
      <c r="J1515" s="33">
        <v>2014</v>
      </c>
      <c r="K1515" s="33">
        <v>20500</v>
      </c>
      <c r="L1515" s="33">
        <v>1</v>
      </c>
      <c r="M1515" s="33">
        <v>1</v>
      </c>
      <c r="N1515" s="33">
        <v>816094.5699999999</v>
      </c>
      <c r="O1515" s="33">
        <v>5322.4</v>
      </c>
      <c r="P1515" s="33">
        <v>9094</v>
      </c>
    </row>
    <row r="1516" spans="1:16">
      <c r="A1516" s="27" t="s">
        <v>442</v>
      </c>
      <c r="B1516" s="31">
        <v>202504</v>
      </c>
      <c r="C1516" s="27" t="s">
        <v>61</v>
      </c>
      <c r="D1516" s="27" t="s">
        <v>211</v>
      </c>
      <c r="E1516" s="27" t="s">
        <v>36</v>
      </c>
      <c r="F1516" s="27" t="s">
        <v>289</v>
      </c>
      <c r="G1516" s="33">
        <v>1372565.07</v>
      </c>
      <c r="H1516" s="33">
        <v>1372565.07</v>
      </c>
      <c r="I1516" s="33">
        <v>25650</v>
      </c>
      <c r="J1516" s="33">
        <v>2667</v>
      </c>
      <c r="K1516" s="33">
        <v>20500</v>
      </c>
      <c r="L1516" s="33">
        <v>1</v>
      </c>
      <c r="M1516" s="33">
        <v>1</v>
      </c>
      <c r="N1516" s="33">
        <v>961237.37</v>
      </c>
      <c r="O1516" s="33">
        <v>6224.7</v>
      </c>
      <c r="P1516" s="33">
        <v>11150</v>
      </c>
    </row>
    <row r="1517" spans="1:16">
      <c r="A1517" s="27" t="s">
        <v>442</v>
      </c>
      <c r="B1517" s="31">
        <v>202505</v>
      </c>
      <c r="C1517" s="27" t="s">
        <v>61</v>
      </c>
      <c r="D1517" s="27" t="s">
        <v>211</v>
      </c>
      <c r="E1517" s="27" t="s">
        <v>36</v>
      </c>
      <c r="F1517" s="27" t="s">
        <v>289</v>
      </c>
      <c r="G1517" s="33">
        <v>1377769.22</v>
      </c>
      <c r="H1517" s="33">
        <v>1377769.22</v>
      </c>
      <c r="I1517" s="33">
        <v>23877</v>
      </c>
      <c r="J1517" s="33">
        <v>2042</v>
      </c>
      <c r="K1517" s="33">
        <v>20500</v>
      </c>
      <c r="L1517" s="33">
        <v>1</v>
      </c>
      <c r="M1517" s="33">
        <v>1</v>
      </c>
      <c r="N1517" s="33">
        <v>1053763.43</v>
      </c>
      <c r="O1517" s="33">
        <v>6494.3</v>
      </c>
      <c r="P1517" s="33">
        <v>10573</v>
      </c>
    </row>
    <row r="1518" spans="1:16">
      <c r="A1518" s="27" t="s">
        <v>442</v>
      </c>
      <c r="B1518" s="31">
        <v>202506</v>
      </c>
      <c r="C1518" s="27" t="s">
        <v>61</v>
      </c>
      <c r="D1518" s="27" t="s">
        <v>211</v>
      </c>
      <c r="E1518" s="27" t="s">
        <v>36</v>
      </c>
      <c r="F1518" s="27" t="s">
        <v>289</v>
      </c>
      <c r="G1518" s="33">
        <v>1507331.3</v>
      </c>
      <c r="H1518" s="33">
        <v>1507331.3</v>
      </c>
      <c r="I1518" s="33">
        <v>26077</v>
      </c>
      <c r="J1518" s="33">
        <v>2266</v>
      </c>
      <c r="K1518" s="33">
        <v>20500</v>
      </c>
      <c r="L1518" s="33">
        <v>1</v>
      </c>
      <c r="M1518" s="33">
        <v>1</v>
      </c>
      <c r="N1518" s="33">
        <v>1030417.4</v>
      </c>
      <c r="O1518" s="33">
        <v>6905.2</v>
      </c>
      <c r="P1518" s="33">
        <v>11405</v>
      </c>
    </row>
    <row r="1519" spans="1:16">
      <c r="A1519" s="27" t="s">
        <v>442</v>
      </c>
      <c r="B1519" s="31">
        <v>202507</v>
      </c>
      <c r="C1519" s="27" t="s">
        <v>61</v>
      </c>
      <c r="D1519" s="27" t="s">
        <v>211</v>
      </c>
      <c r="E1519" s="27" t="s">
        <v>36</v>
      </c>
      <c r="F1519" s="27" t="s">
        <v>289</v>
      </c>
      <c r="G1519" s="33">
        <v>1314004.7</v>
      </c>
      <c r="H1519" s="33">
        <v>1314004.7</v>
      </c>
      <c r="I1519" s="33">
        <v>22601</v>
      </c>
      <c r="J1519" s="33">
        <v>1696</v>
      </c>
      <c r="K1519" s="33">
        <v>20500</v>
      </c>
      <c r="L1519" s="33">
        <v>1</v>
      </c>
      <c r="M1519" s="33">
        <v>1</v>
      </c>
      <c r="N1519" s="33">
        <v>917000.86</v>
      </c>
      <c r="O1519" s="33">
        <v>6358.5</v>
      </c>
      <c r="P1519" s="33">
        <v>10158</v>
      </c>
    </row>
    <row r="1520" spans="1:16">
      <c r="A1520" s="27" t="s">
        <v>442</v>
      </c>
      <c r="B1520" s="31">
        <v>202508</v>
      </c>
      <c r="C1520" s="27" t="s">
        <v>61</v>
      </c>
      <c r="D1520" s="27" t="s">
        <v>211</v>
      </c>
      <c r="E1520" s="27" t="s">
        <v>36</v>
      </c>
      <c r="F1520" s="27" t="s">
        <v>289</v>
      </c>
      <c r="G1520" s="33">
        <v>1225566.65</v>
      </c>
      <c r="H1520" s="33">
        <v>1225566.65</v>
      </c>
      <c r="I1520" s="33">
        <v>21502</v>
      </c>
      <c r="J1520" s="33">
        <v>1932</v>
      </c>
      <c r="K1520" s="33">
        <v>20500</v>
      </c>
      <c r="L1520" s="33">
        <v>1</v>
      </c>
      <c r="M1520" s="33">
        <v>1</v>
      </c>
      <c r="N1520" s="33">
        <v>883995.13</v>
      </c>
      <c r="O1520" s="33">
        <v>6143.2</v>
      </c>
      <c r="P1520" s="33">
        <v>9611</v>
      </c>
    </row>
    <row r="1521" spans="1:16">
      <c r="A1521" s="27" t="s">
        <v>442</v>
      </c>
      <c r="B1521" s="31">
        <v>202509</v>
      </c>
      <c r="C1521" s="27" t="s">
        <v>61</v>
      </c>
      <c r="D1521" s="27" t="s">
        <v>211</v>
      </c>
      <c r="E1521" s="27" t="s">
        <v>36</v>
      </c>
      <c r="F1521" s="27" t="s">
        <v>289</v>
      </c>
      <c r="G1521" s="33">
        <v>1367051.59</v>
      </c>
      <c r="H1521" s="33">
        <v>1367051.59</v>
      </c>
      <c r="I1521" s="33">
        <v>24032</v>
      </c>
      <c r="J1521" s="33">
        <v>2055</v>
      </c>
      <c r="K1521" s="33">
        <v>20500</v>
      </c>
      <c r="L1521" s="33">
        <v>1</v>
      </c>
      <c r="M1521" s="33">
        <v>1</v>
      </c>
      <c r="N1521" s="33">
        <v>850757.6800000001</v>
      </c>
      <c r="O1521" s="33">
        <v>6973.3</v>
      </c>
      <c r="P1521" s="33">
        <v>9996</v>
      </c>
    </row>
    <row r="1522" spans="1:16">
      <c r="A1522" s="27" t="s">
        <v>442</v>
      </c>
      <c r="B1522" s="31">
        <v>202510</v>
      </c>
      <c r="C1522" s="27" t="s">
        <v>61</v>
      </c>
      <c r="D1522" s="27" t="s">
        <v>211</v>
      </c>
      <c r="E1522" s="27" t="s">
        <v>36</v>
      </c>
      <c r="F1522" s="27" t="s">
        <v>289</v>
      </c>
      <c r="G1522" s="33">
        <v>1379479.79</v>
      </c>
      <c r="H1522" s="33">
        <v>1379479.79</v>
      </c>
      <c r="I1522" s="33">
        <v>25008</v>
      </c>
      <c r="J1522" s="33">
        <v>2116</v>
      </c>
      <c r="K1522" s="33">
        <v>20500</v>
      </c>
      <c r="L1522" s="33">
        <v>1</v>
      </c>
      <c r="M1522" s="33">
        <v>1</v>
      </c>
      <c r="N1522" s="33">
        <v>935339.9399999999</v>
      </c>
      <c r="O1522" s="33">
        <v>6556.7</v>
      </c>
      <c r="P1522" s="33">
        <v>11249</v>
      </c>
    </row>
    <row r="1523" spans="1:16">
      <c r="A1523" s="27" t="s">
        <v>442</v>
      </c>
      <c r="B1523" s="31">
        <v>202511</v>
      </c>
      <c r="C1523" s="27" t="s">
        <v>61</v>
      </c>
      <c r="D1523" s="27" t="s">
        <v>211</v>
      </c>
      <c r="E1523" s="27" t="s">
        <v>36</v>
      </c>
      <c r="F1523" s="27" t="s">
        <v>289</v>
      </c>
      <c r="G1523" s="33">
        <v>1763620.56</v>
      </c>
      <c r="H1523" s="33">
        <v>1763620.56</v>
      </c>
      <c r="I1523" s="33">
        <v>30244</v>
      </c>
      <c r="J1523" s="33">
        <v>2823</v>
      </c>
      <c r="K1523" s="33">
        <v>20500</v>
      </c>
      <c r="L1523" s="33">
        <v>1</v>
      </c>
      <c r="M1523" s="33">
        <v>1</v>
      </c>
      <c r="N1523" s="33">
        <v>1129817.16</v>
      </c>
      <c r="O1523" s="33">
        <v>8568</v>
      </c>
      <c r="P1523" s="33">
        <v>13417</v>
      </c>
    </row>
    <row r="1524" spans="1:16">
      <c r="A1524" s="27" t="s">
        <v>442</v>
      </c>
      <c r="B1524" s="31">
        <v>202512</v>
      </c>
      <c r="C1524" s="27" t="s">
        <v>61</v>
      </c>
      <c r="D1524" s="27" t="s">
        <v>211</v>
      </c>
      <c r="E1524" s="27" t="s">
        <v>36</v>
      </c>
      <c r="F1524" s="27" t="s">
        <v>289</v>
      </c>
      <c r="G1524" s="33">
        <v>1942821.24</v>
      </c>
      <c r="H1524" s="33">
        <v>1942821.24</v>
      </c>
      <c r="I1524" s="33">
        <v>37528</v>
      </c>
      <c r="J1524" s="33">
        <v>3356</v>
      </c>
      <c r="K1524" s="33">
        <v>20500</v>
      </c>
      <c r="L1524" s="33">
        <v>1</v>
      </c>
      <c r="M1524" s="33">
        <v>1</v>
      </c>
      <c r="N1524" s="33">
        <v>1298162.48</v>
      </c>
      <c r="O1524" s="33">
        <v>8526.200000000001</v>
      </c>
      <c r="P1524" s="33">
        <v>15842</v>
      </c>
    </row>
    <row r="1525" spans="1:16">
      <c r="A1525" s="27" t="s">
        <v>442</v>
      </c>
      <c r="B1525" s="31">
        <v>202601</v>
      </c>
      <c r="C1525" s="27" t="s">
        <v>61</v>
      </c>
      <c r="D1525" s="27" t="s">
        <v>211</v>
      </c>
      <c r="E1525" s="27" t="s">
        <v>36</v>
      </c>
      <c r="F1525" s="27" t="s">
        <v>289</v>
      </c>
      <c r="G1525" s="33">
        <v>936255.16</v>
      </c>
      <c r="H1525" s="33">
        <v>936255.16</v>
      </c>
      <c r="I1525" s="33">
        <v>16247</v>
      </c>
      <c r="J1525" s="33">
        <v>1391</v>
      </c>
      <c r="K1525" s="33">
        <v>20500</v>
      </c>
      <c r="L1525" s="33">
        <v>1</v>
      </c>
      <c r="M1525" s="33">
        <v>1</v>
      </c>
      <c r="N1525" s="33">
        <v>660430.97</v>
      </c>
      <c r="O1525" s="33">
        <v>4671.6</v>
      </c>
      <c r="P1525" s="33">
        <v>6963</v>
      </c>
    </row>
    <row r="1526" spans="1:16">
      <c r="A1526" s="27" t="s">
        <v>442</v>
      </c>
      <c r="B1526" s="31">
        <v>202602</v>
      </c>
      <c r="C1526" s="27" t="s">
        <v>61</v>
      </c>
      <c r="D1526" s="27" t="s">
        <v>211</v>
      </c>
      <c r="E1526" s="27" t="s">
        <v>36</v>
      </c>
      <c r="F1526" s="27" t="s">
        <v>289</v>
      </c>
      <c r="G1526" s="33">
        <v>1173640.94</v>
      </c>
      <c r="H1526" s="33">
        <v>1173640.94</v>
      </c>
      <c r="I1526" s="33">
        <v>21900</v>
      </c>
      <c r="J1526" s="33">
        <v>2035</v>
      </c>
      <c r="K1526" s="33">
        <v>20500</v>
      </c>
      <c r="L1526" s="33">
        <v>1</v>
      </c>
      <c r="M1526" s="33">
        <v>1</v>
      </c>
      <c r="N1526" s="33">
        <v>681052.96</v>
      </c>
      <c r="O1526" s="33">
        <v>5740</v>
      </c>
      <c r="P1526" s="33">
        <v>9503</v>
      </c>
    </row>
    <row r="1527" spans="1:16">
      <c r="A1527" s="27" t="s">
        <v>442</v>
      </c>
      <c r="B1527" s="31">
        <v>202603</v>
      </c>
      <c r="C1527" s="27" t="s">
        <v>61</v>
      </c>
      <c r="D1527" s="27" t="s">
        <v>211</v>
      </c>
      <c r="E1527" s="27" t="s">
        <v>36</v>
      </c>
      <c r="F1527" s="27" t="s">
        <v>289</v>
      </c>
      <c r="G1527" s="33">
        <v>1156264.95</v>
      </c>
      <c r="H1527" s="33">
        <v>1156264.95</v>
      </c>
      <c r="I1527" s="33">
        <v>20484</v>
      </c>
      <c r="J1527" s="33">
        <v>1692</v>
      </c>
      <c r="K1527" s="33">
        <v>20500</v>
      </c>
      <c r="L1527" s="33">
        <v>1</v>
      </c>
      <c r="M1527" s="33">
        <v>1</v>
      </c>
      <c r="N1527" s="33">
        <v>849554.45</v>
      </c>
      <c r="O1527" s="33">
        <v>5859.2</v>
      </c>
      <c r="P1527" s="33">
        <v>8882</v>
      </c>
    </row>
    <row r="1528" spans="1:16">
      <c r="A1528" s="27" t="s">
        <v>442</v>
      </c>
      <c r="B1528" s="31">
        <v>202604</v>
      </c>
      <c r="C1528" s="27" t="s">
        <v>61</v>
      </c>
      <c r="D1528" s="27" t="s">
        <v>211</v>
      </c>
      <c r="E1528" s="27" t="s">
        <v>36</v>
      </c>
      <c r="F1528" s="27" t="s">
        <v>289</v>
      </c>
      <c r="G1528" s="33">
        <v>1567292.47</v>
      </c>
      <c r="H1528" s="33">
        <v>1567292.47</v>
      </c>
      <c r="I1528" s="33">
        <v>28189</v>
      </c>
      <c r="J1528" s="33">
        <v>2668</v>
      </c>
      <c r="K1528" s="33">
        <v>20500</v>
      </c>
      <c r="L1528" s="33">
        <v>1</v>
      </c>
      <c r="M1528" s="33">
        <v>1</v>
      </c>
      <c r="N1528" s="33">
        <v>1000648.1</v>
      </c>
      <c r="O1528" s="33">
        <v>7185.1</v>
      </c>
      <c r="P1528" s="33">
        <v>12099</v>
      </c>
    </row>
    <row r="1529" spans="1:16">
      <c r="A1529" s="27" t="s">
        <v>442</v>
      </c>
      <c r="B1529" s="31">
        <v>202605</v>
      </c>
      <c r="C1529" s="27" t="s">
        <v>61</v>
      </c>
      <c r="D1529" s="27" t="s">
        <v>211</v>
      </c>
      <c r="E1529" s="27" t="s">
        <v>36</v>
      </c>
      <c r="F1529" s="27" t="s">
        <v>289</v>
      </c>
      <c r="G1529" s="33">
        <v>1792730.06</v>
      </c>
      <c r="H1529" s="33">
        <v>1792730.06</v>
      </c>
      <c r="I1529" s="33">
        <v>37076</v>
      </c>
      <c r="J1529" s="33">
        <v>3254</v>
      </c>
      <c r="K1529" s="33">
        <v>20500</v>
      </c>
      <c r="L1529" s="33">
        <v>1</v>
      </c>
      <c r="M1529" s="33">
        <v>1</v>
      </c>
      <c r="N1529" s="33">
        <v>1096967.73</v>
      </c>
      <c r="O1529" s="33">
        <v>8192.200000000001</v>
      </c>
      <c r="P1529" s="33">
        <v>15536</v>
      </c>
    </row>
    <row r="1530" spans="1:16">
      <c r="A1530" s="27" t="s">
        <v>442</v>
      </c>
      <c r="B1530" s="31">
        <v>202606</v>
      </c>
      <c r="C1530" s="27" t="s">
        <v>61</v>
      </c>
      <c r="D1530" s="27" t="s">
        <v>211</v>
      </c>
      <c r="E1530" s="27" t="s">
        <v>36</v>
      </c>
      <c r="F1530" s="27" t="s">
        <v>289</v>
      </c>
      <c r="G1530" s="33">
        <v>1909644.67</v>
      </c>
      <c r="H1530" s="33">
        <v>1909644.67</v>
      </c>
      <c r="I1530" s="33">
        <v>33711</v>
      </c>
      <c r="J1530" s="33">
        <v>3231</v>
      </c>
      <c r="K1530" s="33">
        <v>20500</v>
      </c>
      <c r="L1530" s="33">
        <v>1</v>
      </c>
      <c r="M1530" s="33">
        <v>1</v>
      </c>
      <c r="N1530" s="33">
        <v>1072664.51</v>
      </c>
      <c r="O1530" s="33">
        <v>8341.1</v>
      </c>
      <c r="P1530" s="33">
        <v>14733</v>
      </c>
    </row>
    <row r="1531" spans="1:16">
      <c r="A1531" s="27" t="s">
        <v>442</v>
      </c>
      <c r="B1531" s="31">
        <v>202607</v>
      </c>
      <c r="C1531" s="27" t="s">
        <v>61</v>
      </c>
      <c r="D1531" s="27" t="s">
        <v>211</v>
      </c>
      <c r="E1531" s="27" t="s">
        <v>36</v>
      </c>
      <c r="F1531" s="27" t="s">
        <v>289</v>
      </c>
      <c r="G1531" s="33">
        <v>1526129.46</v>
      </c>
      <c r="H1531" s="33">
        <v>1526129.46</v>
      </c>
      <c r="I1531" s="33">
        <v>27585</v>
      </c>
      <c r="J1531" s="33">
        <v>2457</v>
      </c>
      <c r="K1531" s="33">
        <v>20500</v>
      </c>
      <c r="L1531" s="33">
        <v>1</v>
      </c>
      <c r="M1531" s="33">
        <v>1</v>
      </c>
      <c r="N1531" s="33">
        <v>954597.9</v>
      </c>
      <c r="O1531" s="33">
        <v>7398.1</v>
      </c>
      <c r="P1531" s="33">
        <v>12065</v>
      </c>
    </row>
    <row r="1532" spans="1:16">
      <c r="A1532" s="27" t="s">
        <v>446</v>
      </c>
      <c r="B1532" s="31">
        <v>202408</v>
      </c>
      <c r="C1532" s="27" t="s">
        <v>63</v>
      </c>
      <c r="D1532" s="27" t="s">
        <v>211</v>
      </c>
      <c r="E1532" s="27" t="s">
        <v>33</v>
      </c>
      <c r="F1532" s="27" t="s">
        <v>262</v>
      </c>
      <c r="G1532" s="33">
        <v>148458.47</v>
      </c>
      <c r="H1532" s="33">
        <v>148458.47</v>
      </c>
      <c r="I1532" s="33">
        <v>8115</v>
      </c>
      <c r="J1532" s="33">
        <v>464</v>
      </c>
      <c r="K1532" s="33">
        <v>4700</v>
      </c>
      <c r="L1532" s="33">
        <v>1</v>
      </c>
      <c r="M1532" s="33">
        <v>1</v>
      </c>
      <c r="N1532" s="33">
        <v>115388.87</v>
      </c>
      <c r="O1532" s="33">
        <v>854</v>
      </c>
      <c r="P1532" s="33">
        <v>2522</v>
      </c>
    </row>
    <row r="1533" spans="1:16">
      <c r="A1533" s="27" t="s">
        <v>446</v>
      </c>
      <c r="B1533" s="31">
        <v>202409</v>
      </c>
      <c r="C1533" s="27" t="s">
        <v>63</v>
      </c>
      <c r="D1533" s="27" t="s">
        <v>211</v>
      </c>
      <c r="E1533" s="27" t="s">
        <v>33</v>
      </c>
      <c r="F1533" s="27" t="s">
        <v>262</v>
      </c>
      <c r="G1533" s="33">
        <v>142039.9</v>
      </c>
      <c r="H1533" s="33">
        <v>142039.9</v>
      </c>
      <c r="I1533" s="33">
        <v>7044</v>
      </c>
      <c r="J1533" s="33">
        <v>371</v>
      </c>
      <c r="K1533" s="33">
        <v>4700</v>
      </c>
      <c r="L1533" s="33">
        <v>1</v>
      </c>
      <c r="M1533" s="33">
        <v>1</v>
      </c>
      <c r="N1533" s="33">
        <v>110715.95</v>
      </c>
      <c r="O1533" s="33">
        <v>901.6</v>
      </c>
      <c r="P1533" s="33">
        <v>2269</v>
      </c>
    </row>
    <row r="1534" spans="1:16">
      <c r="A1534" s="27" t="s">
        <v>446</v>
      </c>
      <c r="B1534" s="31">
        <v>202410</v>
      </c>
      <c r="C1534" s="27" t="s">
        <v>63</v>
      </c>
      <c r="D1534" s="27" t="s">
        <v>211</v>
      </c>
      <c r="E1534" s="27" t="s">
        <v>33</v>
      </c>
      <c r="F1534" s="27" t="s">
        <v>262</v>
      </c>
      <c r="G1534" s="33">
        <v>152040.77</v>
      </c>
      <c r="H1534" s="33">
        <v>152040.77</v>
      </c>
      <c r="I1534" s="33">
        <v>7506</v>
      </c>
      <c r="J1534" s="33">
        <v>443</v>
      </c>
      <c r="K1534" s="33">
        <v>4700</v>
      </c>
      <c r="L1534" s="33">
        <v>1</v>
      </c>
      <c r="M1534" s="33">
        <v>1</v>
      </c>
      <c r="N1534" s="33">
        <v>121356.78</v>
      </c>
      <c r="O1534" s="33">
        <v>910</v>
      </c>
      <c r="P1534" s="33">
        <v>2476</v>
      </c>
    </row>
    <row r="1535" spans="1:16">
      <c r="A1535" s="27" t="s">
        <v>446</v>
      </c>
      <c r="B1535" s="31">
        <v>202411</v>
      </c>
      <c r="C1535" s="27" t="s">
        <v>63</v>
      </c>
      <c r="D1535" s="27" t="s">
        <v>211</v>
      </c>
      <c r="E1535" s="27" t="s">
        <v>33</v>
      </c>
      <c r="F1535" s="27" t="s">
        <v>262</v>
      </c>
      <c r="G1535" s="33">
        <v>173361.77</v>
      </c>
      <c r="H1535" s="33">
        <v>173361.77</v>
      </c>
      <c r="I1535" s="33">
        <v>8761</v>
      </c>
      <c r="J1535" s="33">
        <v>425</v>
      </c>
      <c r="K1535" s="33">
        <v>4700</v>
      </c>
      <c r="L1535" s="33">
        <v>1</v>
      </c>
      <c r="M1535" s="33">
        <v>1</v>
      </c>
      <c r="N1535" s="33">
        <v>146148.03</v>
      </c>
      <c r="O1535" s="33">
        <v>1079.8</v>
      </c>
      <c r="P1535" s="33">
        <v>2807</v>
      </c>
    </row>
    <row r="1536" spans="1:16">
      <c r="A1536" s="27" t="s">
        <v>446</v>
      </c>
      <c r="B1536" s="31">
        <v>202412</v>
      </c>
      <c r="C1536" s="27" t="s">
        <v>63</v>
      </c>
      <c r="D1536" s="27" t="s">
        <v>211</v>
      </c>
      <c r="E1536" s="27" t="s">
        <v>33</v>
      </c>
      <c r="F1536" s="27" t="s">
        <v>262</v>
      </c>
      <c r="G1536" s="33">
        <v>199209.19</v>
      </c>
      <c r="H1536" s="33">
        <v>199209.19</v>
      </c>
      <c r="I1536" s="33">
        <v>10215</v>
      </c>
      <c r="J1536" s="33">
        <v>573</v>
      </c>
      <c r="K1536" s="33">
        <v>4700</v>
      </c>
      <c r="L1536" s="33">
        <v>1</v>
      </c>
      <c r="M1536" s="33">
        <v>1</v>
      </c>
      <c r="N1536" s="33">
        <v>167418.76</v>
      </c>
      <c r="O1536" s="33">
        <v>1162.4</v>
      </c>
      <c r="P1536" s="33">
        <v>3175</v>
      </c>
    </row>
    <row r="1537" spans="1:16">
      <c r="A1537" s="27" t="s">
        <v>446</v>
      </c>
      <c r="B1537" s="31">
        <v>202501</v>
      </c>
      <c r="C1537" s="27" t="s">
        <v>63</v>
      </c>
      <c r="D1537" s="27" t="s">
        <v>211</v>
      </c>
      <c r="E1537" s="27" t="s">
        <v>33</v>
      </c>
      <c r="F1537" s="27" t="s">
        <v>262</v>
      </c>
      <c r="G1537" s="33">
        <v>107102.55</v>
      </c>
      <c r="H1537" s="33">
        <v>107102.55</v>
      </c>
      <c r="I1537" s="33">
        <v>5363</v>
      </c>
      <c r="J1537" s="33">
        <v>284</v>
      </c>
      <c r="K1537" s="33">
        <v>4700</v>
      </c>
      <c r="L1537" s="33">
        <v>1</v>
      </c>
      <c r="M1537" s="33">
        <v>1</v>
      </c>
      <c r="N1537" s="33">
        <v>84916.63</v>
      </c>
      <c r="O1537" s="33">
        <v>688</v>
      </c>
      <c r="P1537" s="33">
        <v>1738</v>
      </c>
    </row>
    <row r="1538" spans="1:16">
      <c r="A1538" s="27" t="s">
        <v>446</v>
      </c>
      <c r="B1538" s="31">
        <v>202502</v>
      </c>
      <c r="C1538" s="27" t="s">
        <v>63</v>
      </c>
      <c r="D1538" s="27" t="s">
        <v>211</v>
      </c>
      <c r="E1538" s="27" t="s">
        <v>33</v>
      </c>
      <c r="F1538" s="27" t="s">
        <v>262</v>
      </c>
      <c r="G1538" s="33">
        <v>101972.79</v>
      </c>
      <c r="H1538" s="33">
        <v>101972.79</v>
      </c>
      <c r="I1538" s="33">
        <v>5510</v>
      </c>
      <c r="J1538" s="33">
        <v>244</v>
      </c>
      <c r="K1538" s="33">
        <v>4700</v>
      </c>
      <c r="L1538" s="33">
        <v>1</v>
      </c>
      <c r="M1538" s="33">
        <v>1</v>
      </c>
      <c r="N1538" s="33">
        <v>87304.46000000001</v>
      </c>
      <c r="O1538" s="33">
        <v>637.5</v>
      </c>
      <c r="P1538" s="33">
        <v>1665</v>
      </c>
    </row>
    <row r="1539" spans="1:16">
      <c r="A1539" s="27" t="s">
        <v>446</v>
      </c>
      <c r="B1539" s="31">
        <v>202503</v>
      </c>
      <c r="C1539" s="27" t="s">
        <v>63</v>
      </c>
      <c r="D1539" s="27" t="s">
        <v>211</v>
      </c>
      <c r="E1539" s="27" t="s">
        <v>33</v>
      </c>
      <c r="F1539" s="27" t="s">
        <v>262</v>
      </c>
      <c r="G1539" s="33">
        <v>140608.42</v>
      </c>
      <c r="H1539" s="33">
        <v>140608.42</v>
      </c>
      <c r="I1539" s="33">
        <v>7591</v>
      </c>
      <c r="J1539" s="33">
        <v>357</v>
      </c>
      <c r="K1539" s="33">
        <v>4700</v>
      </c>
      <c r="L1539" s="33">
        <v>1</v>
      </c>
      <c r="M1539" s="33">
        <v>1</v>
      </c>
      <c r="N1539" s="33">
        <v>108576.8</v>
      </c>
      <c r="O1539" s="33">
        <v>910.3</v>
      </c>
      <c r="P1539" s="33">
        <v>2290</v>
      </c>
    </row>
    <row r="1540" spans="1:16">
      <c r="A1540" s="27" t="s">
        <v>446</v>
      </c>
      <c r="B1540" s="31">
        <v>202504</v>
      </c>
      <c r="C1540" s="27" t="s">
        <v>63</v>
      </c>
      <c r="D1540" s="27" t="s">
        <v>211</v>
      </c>
      <c r="E1540" s="27" t="s">
        <v>33</v>
      </c>
      <c r="F1540" s="27" t="s">
        <v>262</v>
      </c>
      <c r="G1540" s="33">
        <v>164990.9</v>
      </c>
      <c r="H1540" s="33">
        <v>164990.9</v>
      </c>
      <c r="I1540" s="33">
        <v>8377</v>
      </c>
      <c r="J1540" s="33">
        <v>375</v>
      </c>
      <c r="K1540" s="33">
        <v>4700</v>
      </c>
      <c r="L1540" s="33">
        <v>1</v>
      </c>
      <c r="M1540" s="33">
        <v>1</v>
      </c>
      <c r="N1540" s="33">
        <v>127502.13</v>
      </c>
      <c r="O1540" s="33">
        <v>1040.1</v>
      </c>
      <c r="P1540" s="33">
        <v>2711</v>
      </c>
    </row>
    <row r="1541" spans="1:16">
      <c r="A1541" s="27" t="s">
        <v>446</v>
      </c>
      <c r="B1541" s="31">
        <v>202505</v>
      </c>
      <c r="C1541" s="27" t="s">
        <v>63</v>
      </c>
      <c r="D1541" s="27" t="s">
        <v>211</v>
      </c>
      <c r="E1541" s="27" t="s">
        <v>33</v>
      </c>
      <c r="F1541" s="27" t="s">
        <v>262</v>
      </c>
      <c r="G1541" s="33">
        <v>156045.33</v>
      </c>
      <c r="H1541" s="33">
        <v>156045.33</v>
      </c>
      <c r="I1541" s="33">
        <v>7782</v>
      </c>
      <c r="J1541" s="33">
        <v>442</v>
      </c>
      <c r="K1541" s="33">
        <v>4700</v>
      </c>
      <c r="L1541" s="33">
        <v>1</v>
      </c>
      <c r="M1541" s="33">
        <v>1</v>
      </c>
      <c r="N1541" s="33">
        <v>139354.23</v>
      </c>
      <c r="O1541" s="33">
        <v>963.3</v>
      </c>
      <c r="P1541" s="33">
        <v>2519</v>
      </c>
    </row>
    <row r="1542" spans="1:16">
      <c r="A1542" s="27" t="s">
        <v>446</v>
      </c>
      <c r="B1542" s="31">
        <v>202506</v>
      </c>
      <c r="C1542" s="27" t="s">
        <v>63</v>
      </c>
      <c r="D1542" s="27" t="s">
        <v>211</v>
      </c>
      <c r="E1542" s="27" t="s">
        <v>33</v>
      </c>
      <c r="F1542" s="27" t="s">
        <v>262</v>
      </c>
      <c r="G1542" s="33">
        <v>148113.94</v>
      </c>
      <c r="H1542" s="33">
        <v>148113.94</v>
      </c>
      <c r="I1542" s="33">
        <v>7876</v>
      </c>
      <c r="J1542" s="33">
        <v>383</v>
      </c>
      <c r="K1542" s="33">
        <v>4700</v>
      </c>
      <c r="L1542" s="33">
        <v>1</v>
      </c>
      <c r="M1542" s="33">
        <v>1</v>
      </c>
      <c r="N1542" s="33">
        <v>135856.51</v>
      </c>
      <c r="O1542" s="33">
        <v>831.3</v>
      </c>
      <c r="P1542" s="33">
        <v>2430</v>
      </c>
    </row>
    <row r="1543" spans="1:16">
      <c r="A1543" s="27" t="s">
        <v>446</v>
      </c>
      <c r="B1543" s="31">
        <v>202507</v>
      </c>
      <c r="C1543" s="27" t="s">
        <v>63</v>
      </c>
      <c r="D1543" s="27" t="s">
        <v>211</v>
      </c>
      <c r="E1543" s="27" t="s">
        <v>33</v>
      </c>
      <c r="F1543" s="27" t="s">
        <v>262</v>
      </c>
      <c r="G1543" s="33">
        <v>136313.16</v>
      </c>
      <c r="H1543" s="33">
        <v>136313.16</v>
      </c>
      <c r="I1543" s="33">
        <v>6666</v>
      </c>
      <c r="J1543" s="33">
        <v>300</v>
      </c>
      <c r="K1543" s="33">
        <v>4700</v>
      </c>
      <c r="L1543" s="33">
        <v>1</v>
      </c>
      <c r="M1543" s="33">
        <v>1</v>
      </c>
      <c r="N1543" s="33">
        <v>120538.91</v>
      </c>
      <c r="O1543" s="33">
        <v>812</v>
      </c>
      <c r="P1543" s="33">
        <v>2125</v>
      </c>
    </row>
    <row r="1544" spans="1:16">
      <c r="A1544" s="27" t="s">
        <v>446</v>
      </c>
      <c r="B1544" s="31">
        <v>202508</v>
      </c>
      <c r="C1544" s="27" t="s">
        <v>63</v>
      </c>
      <c r="D1544" s="27" t="s">
        <v>211</v>
      </c>
      <c r="E1544" s="27" t="s">
        <v>33</v>
      </c>
      <c r="F1544" s="27" t="s">
        <v>262</v>
      </c>
      <c r="G1544" s="33">
        <v>145952.16</v>
      </c>
      <c r="H1544" s="33">
        <v>145952.16</v>
      </c>
      <c r="I1544" s="33">
        <v>7310</v>
      </c>
      <c r="J1544" s="33">
        <v>358</v>
      </c>
      <c r="K1544" s="33">
        <v>4700</v>
      </c>
      <c r="L1544" s="33">
        <v>1</v>
      </c>
      <c r="M1544" s="33">
        <v>1</v>
      </c>
      <c r="N1544" s="33">
        <v>115850.43</v>
      </c>
      <c r="O1544" s="33">
        <v>868.2</v>
      </c>
      <c r="P1544" s="33">
        <v>2376</v>
      </c>
    </row>
    <row r="1545" spans="1:16">
      <c r="A1545" s="27" t="s">
        <v>446</v>
      </c>
      <c r="B1545" s="31">
        <v>202509</v>
      </c>
      <c r="C1545" s="27" t="s">
        <v>63</v>
      </c>
      <c r="D1545" s="27" t="s">
        <v>211</v>
      </c>
      <c r="E1545" s="27" t="s">
        <v>33</v>
      </c>
      <c r="F1545" s="27" t="s">
        <v>262</v>
      </c>
      <c r="G1545" s="33">
        <v>124369.44</v>
      </c>
      <c r="H1545" s="33">
        <v>124369.44</v>
      </c>
      <c r="I1545" s="33">
        <v>6167</v>
      </c>
      <c r="J1545" s="33">
        <v>333</v>
      </c>
      <c r="K1545" s="33">
        <v>4700</v>
      </c>
      <c r="L1545" s="33">
        <v>1</v>
      </c>
      <c r="M1545" s="33">
        <v>1</v>
      </c>
      <c r="N1545" s="33">
        <v>111158.81</v>
      </c>
      <c r="O1545" s="33">
        <v>760.8</v>
      </c>
      <c r="P1545" s="33">
        <v>2012</v>
      </c>
    </row>
    <row r="1546" spans="1:16">
      <c r="A1546" s="27" t="s">
        <v>446</v>
      </c>
      <c r="B1546" s="31">
        <v>202510</v>
      </c>
      <c r="C1546" s="27" t="s">
        <v>63</v>
      </c>
      <c r="D1546" s="27" t="s">
        <v>211</v>
      </c>
      <c r="E1546" s="27" t="s">
        <v>33</v>
      </c>
      <c r="F1546" s="27" t="s">
        <v>262</v>
      </c>
      <c r="G1546" s="33">
        <v>154858.08</v>
      </c>
      <c r="H1546" s="33">
        <v>154858.08</v>
      </c>
      <c r="I1546" s="33">
        <v>7761</v>
      </c>
      <c r="J1546" s="33">
        <v>445</v>
      </c>
      <c r="K1546" s="33">
        <v>4700</v>
      </c>
      <c r="L1546" s="33">
        <v>1</v>
      </c>
      <c r="M1546" s="33">
        <v>1</v>
      </c>
      <c r="N1546" s="33">
        <v>121842.21</v>
      </c>
      <c r="O1546" s="33">
        <v>896.6</v>
      </c>
      <c r="P1546" s="33">
        <v>2581</v>
      </c>
    </row>
    <row r="1547" spans="1:16">
      <c r="A1547" s="27" t="s">
        <v>446</v>
      </c>
      <c r="B1547" s="31">
        <v>202511</v>
      </c>
      <c r="C1547" s="27" t="s">
        <v>63</v>
      </c>
      <c r="D1547" s="27" t="s">
        <v>211</v>
      </c>
      <c r="E1547" s="27" t="s">
        <v>33</v>
      </c>
      <c r="F1547" s="27" t="s">
        <v>262</v>
      </c>
      <c r="G1547" s="33">
        <v>184687.36</v>
      </c>
      <c r="H1547" s="33">
        <v>184687.36</v>
      </c>
      <c r="I1547" s="33">
        <v>9920</v>
      </c>
      <c r="J1547" s="33">
        <v>516</v>
      </c>
      <c r="K1547" s="33">
        <v>4700</v>
      </c>
      <c r="L1547" s="33">
        <v>1</v>
      </c>
      <c r="M1547" s="33">
        <v>1</v>
      </c>
      <c r="N1547" s="33">
        <v>146732.63</v>
      </c>
      <c r="O1547" s="33">
        <v>1097.2</v>
      </c>
      <c r="P1547" s="33">
        <v>3058</v>
      </c>
    </row>
    <row r="1548" spans="1:16">
      <c r="A1548" s="27" t="s">
        <v>446</v>
      </c>
      <c r="B1548" s="31">
        <v>202512</v>
      </c>
      <c r="C1548" s="27" t="s">
        <v>63</v>
      </c>
      <c r="D1548" s="27" t="s">
        <v>211</v>
      </c>
      <c r="E1548" s="27" t="s">
        <v>33</v>
      </c>
      <c r="F1548" s="27" t="s">
        <v>262</v>
      </c>
      <c r="G1548" s="33">
        <v>222046.94</v>
      </c>
      <c r="H1548" s="33">
        <v>222046.94</v>
      </c>
      <c r="I1548" s="33">
        <v>10606</v>
      </c>
      <c r="J1548" s="33">
        <v>613</v>
      </c>
      <c r="K1548" s="33">
        <v>4700</v>
      </c>
      <c r="L1548" s="33">
        <v>1</v>
      </c>
      <c r="M1548" s="33">
        <v>1</v>
      </c>
      <c r="N1548" s="33">
        <v>168088.43</v>
      </c>
      <c r="O1548" s="33">
        <v>1527.2</v>
      </c>
      <c r="P1548" s="33">
        <v>3451</v>
      </c>
    </row>
    <row r="1549" spans="1:16">
      <c r="A1549" s="27" t="s">
        <v>446</v>
      </c>
      <c r="B1549" s="31">
        <v>202601</v>
      </c>
      <c r="C1549" s="27" t="s">
        <v>63</v>
      </c>
      <c r="D1549" s="27" t="s">
        <v>211</v>
      </c>
      <c r="E1549" s="27" t="s">
        <v>33</v>
      </c>
      <c r="F1549" s="27" t="s">
        <v>262</v>
      </c>
      <c r="G1549" s="33">
        <v>107649.08</v>
      </c>
      <c r="H1549" s="33">
        <v>107649.08</v>
      </c>
      <c r="I1549" s="33">
        <v>5893</v>
      </c>
      <c r="J1549" s="33">
        <v>325</v>
      </c>
      <c r="K1549" s="33">
        <v>4700</v>
      </c>
      <c r="L1549" s="33">
        <v>1</v>
      </c>
      <c r="M1549" s="33">
        <v>1</v>
      </c>
      <c r="N1549" s="33">
        <v>85256.28999999999</v>
      </c>
      <c r="O1549" s="33">
        <v>698.9</v>
      </c>
      <c r="P1549" s="33">
        <v>1874</v>
      </c>
    </row>
    <row r="1550" spans="1:16">
      <c r="A1550" s="27" t="s">
        <v>446</v>
      </c>
      <c r="B1550" s="31">
        <v>202602</v>
      </c>
      <c r="C1550" s="27" t="s">
        <v>63</v>
      </c>
      <c r="D1550" s="27" t="s">
        <v>211</v>
      </c>
      <c r="E1550" s="27" t="s">
        <v>33</v>
      </c>
      <c r="F1550" s="27" t="s">
        <v>262</v>
      </c>
      <c r="G1550" s="33">
        <v>110897.81</v>
      </c>
      <c r="H1550" s="33">
        <v>110897.81</v>
      </c>
      <c r="I1550" s="33">
        <v>5584</v>
      </c>
      <c r="J1550" s="33">
        <v>279</v>
      </c>
      <c r="K1550" s="33">
        <v>4700</v>
      </c>
      <c r="L1550" s="33">
        <v>1</v>
      </c>
      <c r="M1550" s="33">
        <v>1</v>
      </c>
      <c r="N1550" s="33">
        <v>87653.67999999999</v>
      </c>
      <c r="O1550" s="33">
        <v>629.6</v>
      </c>
      <c r="P1550" s="33">
        <v>1796</v>
      </c>
    </row>
    <row r="1551" spans="1:16">
      <c r="A1551" s="27" t="s">
        <v>446</v>
      </c>
      <c r="B1551" s="31">
        <v>202603</v>
      </c>
      <c r="C1551" s="27" t="s">
        <v>63</v>
      </c>
      <c r="D1551" s="27" t="s">
        <v>211</v>
      </c>
      <c r="E1551" s="27" t="s">
        <v>33</v>
      </c>
      <c r="F1551" s="27" t="s">
        <v>262</v>
      </c>
      <c r="G1551" s="33">
        <v>142694.64</v>
      </c>
      <c r="H1551" s="33">
        <v>142694.64</v>
      </c>
      <c r="I1551" s="33">
        <v>6767</v>
      </c>
      <c r="J1551" s="33">
        <v>369</v>
      </c>
      <c r="K1551" s="33">
        <v>4700</v>
      </c>
      <c r="L1551" s="33">
        <v>1</v>
      </c>
      <c r="M1551" s="33">
        <v>1</v>
      </c>
      <c r="N1551" s="33">
        <v>109011.1</v>
      </c>
      <c r="O1551" s="33">
        <v>832.7</v>
      </c>
      <c r="P1551" s="33">
        <v>2274</v>
      </c>
    </row>
    <row r="1552" spans="1:16">
      <c r="A1552" s="27" t="s">
        <v>446</v>
      </c>
      <c r="B1552" s="31">
        <v>202604</v>
      </c>
      <c r="C1552" s="27" t="s">
        <v>63</v>
      </c>
      <c r="D1552" s="27" t="s">
        <v>211</v>
      </c>
      <c r="E1552" s="27" t="s">
        <v>33</v>
      </c>
      <c r="F1552" s="27" t="s">
        <v>262</v>
      </c>
      <c r="G1552" s="33">
        <v>169557.61</v>
      </c>
      <c r="H1552" s="33">
        <v>169557.61</v>
      </c>
      <c r="I1552" s="33">
        <v>8047</v>
      </c>
      <c r="J1552" s="33">
        <v>400</v>
      </c>
      <c r="K1552" s="33">
        <v>4700</v>
      </c>
      <c r="L1552" s="33">
        <v>1</v>
      </c>
      <c r="M1552" s="33">
        <v>1</v>
      </c>
      <c r="N1552" s="33">
        <v>128012.13</v>
      </c>
      <c r="O1552" s="33">
        <v>1235.1</v>
      </c>
      <c r="P1552" s="33">
        <v>2694</v>
      </c>
    </row>
    <row r="1553" spans="1:16">
      <c r="A1553" s="27" t="s">
        <v>446</v>
      </c>
      <c r="B1553" s="31">
        <v>202605</v>
      </c>
      <c r="C1553" s="27" t="s">
        <v>63</v>
      </c>
      <c r="D1553" s="27" t="s">
        <v>211</v>
      </c>
      <c r="E1553" s="27" t="s">
        <v>33</v>
      </c>
      <c r="F1553" s="27" t="s">
        <v>262</v>
      </c>
      <c r="G1553" s="33">
        <v>159304.88</v>
      </c>
      <c r="H1553" s="33">
        <v>159304.88</v>
      </c>
      <c r="I1553" s="33">
        <v>8228</v>
      </c>
      <c r="J1553" s="33">
        <v>421</v>
      </c>
      <c r="K1553" s="33">
        <v>4700</v>
      </c>
      <c r="L1553" s="33">
        <v>1</v>
      </c>
      <c r="M1553" s="33">
        <v>1</v>
      </c>
      <c r="N1553" s="33">
        <v>139911.65</v>
      </c>
      <c r="O1553" s="33">
        <v>867.3</v>
      </c>
      <c r="P1553" s="33">
        <v>2636</v>
      </c>
    </row>
    <row r="1554" spans="1:16">
      <c r="A1554" s="27" t="s">
        <v>446</v>
      </c>
      <c r="B1554" s="31">
        <v>202606</v>
      </c>
      <c r="C1554" s="27" t="s">
        <v>63</v>
      </c>
      <c r="D1554" s="27" t="s">
        <v>211</v>
      </c>
      <c r="E1554" s="27" t="s">
        <v>33</v>
      </c>
      <c r="F1554" s="27" t="s">
        <v>262</v>
      </c>
      <c r="G1554" s="33">
        <v>167230.96</v>
      </c>
      <c r="H1554" s="33">
        <v>167230.96</v>
      </c>
      <c r="I1554" s="33">
        <v>8760</v>
      </c>
      <c r="J1554" s="33">
        <v>479</v>
      </c>
      <c r="K1554" s="33">
        <v>4700</v>
      </c>
      <c r="L1554" s="33">
        <v>1</v>
      </c>
      <c r="M1554" s="33">
        <v>1</v>
      </c>
      <c r="N1554" s="33">
        <v>136399.94</v>
      </c>
      <c r="O1554" s="33">
        <v>952.5</v>
      </c>
      <c r="P1554" s="33">
        <v>2753</v>
      </c>
    </row>
    <row r="1555" spans="1:16">
      <c r="A1555" s="27" t="s">
        <v>446</v>
      </c>
      <c r="B1555" s="31">
        <v>202607</v>
      </c>
      <c r="C1555" s="27" t="s">
        <v>63</v>
      </c>
      <c r="D1555" s="27" t="s">
        <v>211</v>
      </c>
      <c r="E1555" s="27" t="s">
        <v>33</v>
      </c>
      <c r="F1555" s="27" t="s">
        <v>262</v>
      </c>
      <c r="G1555" s="33">
        <v>143795.38</v>
      </c>
      <c r="H1555" s="33">
        <v>143795.38</v>
      </c>
      <c r="I1555" s="33">
        <v>7412</v>
      </c>
      <c r="J1555" s="33">
        <v>369</v>
      </c>
      <c r="K1555" s="33">
        <v>4700</v>
      </c>
      <c r="L1555" s="33">
        <v>1</v>
      </c>
      <c r="M1555" s="33">
        <v>1</v>
      </c>
      <c r="N1555" s="33">
        <v>121021.07</v>
      </c>
      <c r="O1555" s="33">
        <v>841.9</v>
      </c>
      <c r="P1555" s="33">
        <v>2302</v>
      </c>
    </row>
    <row r="1556" spans="1:16">
      <c r="A1556" s="27" t="s">
        <v>450</v>
      </c>
      <c r="B1556" s="31">
        <v>202408</v>
      </c>
      <c r="C1556" s="27" t="s">
        <v>63</v>
      </c>
      <c r="D1556" s="27" t="s">
        <v>211</v>
      </c>
      <c r="E1556" s="27" t="s">
        <v>33</v>
      </c>
      <c r="F1556" s="27" t="s">
        <v>262</v>
      </c>
      <c r="G1556" s="33">
        <v>209937.72</v>
      </c>
      <c r="H1556" s="33">
        <v>0</v>
      </c>
      <c r="I1556" s="33">
        <v>10307</v>
      </c>
      <c r="J1556" s="33">
        <v>455</v>
      </c>
      <c r="K1556" s="33">
        <v>6900</v>
      </c>
      <c r="L1556" s="33">
        <v>1</v>
      </c>
      <c r="M1556" s="33">
        <v>0</v>
      </c>
      <c r="N1556" s="33">
        <v>189531.24</v>
      </c>
      <c r="O1556" s="33">
        <v>1399.1</v>
      </c>
      <c r="P1556" s="33">
        <v>3334</v>
      </c>
    </row>
    <row r="1557" spans="1:16">
      <c r="A1557" s="27" t="s">
        <v>450</v>
      </c>
      <c r="B1557" s="31">
        <v>202409</v>
      </c>
      <c r="C1557" s="27" t="s">
        <v>63</v>
      </c>
      <c r="D1557" s="27" t="s">
        <v>211</v>
      </c>
      <c r="E1557" s="27" t="s">
        <v>33</v>
      </c>
      <c r="F1557" s="27" t="s">
        <v>262</v>
      </c>
      <c r="G1557" s="33">
        <v>216277.89</v>
      </c>
      <c r="H1557" s="33">
        <v>0</v>
      </c>
      <c r="I1557" s="33">
        <v>11985</v>
      </c>
      <c r="J1557" s="33">
        <v>586</v>
      </c>
      <c r="K1557" s="33">
        <v>6900</v>
      </c>
      <c r="L1557" s="33">
        <v>1</v>
      </c>
      <c r="M1557" s="33">
        <v>0</v>
      </c>
      <c r="N1557" s="33">
        <v>181855.76</v>
      </c>
      <c r="O1557" s="33">
        <v>1411</v>
      </c>
      <c r="P1557" s="33">
        <v>3684</v>
      </c>
    </row>
    <row r="1558" spans="1:16">
      <c r="A1558" s="27" t="s">
        <v>450</v>
      </c>
      <c r="B1558" s="31">
        <v>202410</v>
      </c>
      <c r="C1558" s="27" t="s">
        <v>63</v>
      </c>
      <c r="D1558" s="27" t="s">
        <v>211</v>
      </c>
      <c r="E1558" s="27" t="s">
        <v>33</v>
      </c>
      <c r="F1558" s="27" t="s">
        <v>262</v>
      </c>
      <c r="G1558" s="33">
        <v>202554.83</v>
      </c>
      <c r="H1558" s="33">
        <v>0</v>
      </c>
      <c r="I1558" s="33">
        <v>9965</v>
      </c>
      <c r="J1558" s="33">
        <v>481</v>
      </c>
      <c r="K1558" s="33">
        <v>6900</v>
      </c>
      <c r="L1558" s="33">
        <v>1</v>
      </c>
      <c r="M1558" s="33">
        <v>0</v>
      </c>
      <c r="N1558" s="33">
        <v>199333.79</v>
      </c>
      <c r="O1558" s="33">
        <v>1217.6</v>
      </c>
      <c r="P1558" s="33">
        <v>3352</v>
      </c>
    </row>
    <row r="1559" spans="1:16">
      <c r="A1559" s="27" t="s">
        <v>450</v>
      </c>
      <c r="B1559" s="31">
        <v>202411</v>
      </c>
      <c r="C1559" s="27" t="s">
        <v>63</v>
      </c>
      <c r="D1559" s="27" t="s">
        <v>211</v>
      </c>
      <c r="E1559" s="27" t="s">
        <v>33</v>
      </c>
      <c r="F1559" s="27" t="s">
        <v>262</v>
      </c>
      <c r="G1559" s="33">
        <v>232580.98</v>
      </c>
      <c r="H1559" s="33">
        <v>0</v>
      </c>
      <c r="I1559" s="33">
        <v>11781</v>
      </c>
      <c r="J1559" s="33">
        <v>606</v>
      </c>
      <c r="K1559" s="33">
        <v>6900</v>
      </c>
      <c r="L1559" s="33">
        <v>1</v>
      </c>
      <c r="M1559" s="33">
        <v>0</v>
      </c>
      <c r="N1559" s="33">
        <v>240054.5</v>
      </c>
      <c r="O1559" s="33">
        <v>1375.4</v>
      </c>
      <c r="P1559" s="33">
        <v>3796</v>
      </c>
    </row>
    <row r="1560" spans="1:16">
      <c r="A1560" s="27" t="s">
        <v>450</v>
      </c>
      <c r="B1560" s="31">
        <v>202412</v>
      </c>
      <c r="C1560" s="27" t="s">
        <v>63</v>
      </c>
      <c r="D1560" s="27" t="s">
        <v>211</v>
      </c>
      <c r="E1560" s="27" t="s">
        <v>33</v>
      </c>
      <c r="F1560" s="27" t="s">
        <v>262</v>
      </c>
      <c r="G1560" s="33">
        <v>298259.77</v>
      </c>
      <c r="H1560" s="33">
        <v>0</v>
      </c>
      <c r="I1560" s="33">
        <v>14848</v>
      </c>
      <c r="J1560" s="33">
        <v>834</v>
      </c>
      <c r="K1560" s="33">
        <v>6900</v>
      </c>
      <c r="L1560" s="33">
        <v>1</v>
      </c>
      <c r="M1560" s="33">
        <v>0</v>
      </c>
      <c r="N1560" s="33">
        <v>274992.59</v>
      </c>
      <c r="O1560" s="33">
        <v>1987.6</v>
      </c>
      <c r="P1560" s="33">
        <v>5005</v>
      </c>
    </row>
    <row r="1561" spans="1:16">
      <c r="A1561" s="27" t="s">
        <v>450</v>
      </c>
      <c r="B1561" s="31">
        <v>202501</v>
      </c>
      <c r="C1561" s="27" t="s">
        <v>63</v>
      </c>
      <c r="D1561" s="27" t="s">
        <v>211</v>
      </c>
      <c r="E1561" s="27" t="s">
        <v>33</v>
      </c>
      <c r="F1561" s="27" t="s">
        <v>262</v>
      </c>
      <c r="G1561" s="33">
        <v>155620.18</v>
      </c>
      <c r="H1561" s="33">
        <v>0</v>
      </c>
      <c r="I1561" s="33">
        <v>7931</v>
      </c>
      <c r="J1561" s="33">
        <v>446</v>
      </c>
      <c r="K1561" s="33">
        <v>6900</v>
      </c>
      <c r="L1561" s="33">
        <v>1</v>
      </c>
      <c r="M1561" s="33">
        <v>0</v>
      </c>
      <c r="N1561" s="33">
        <v>139479.25</v>
      </c>
      <c r="O1561" s="33">
        <v>1019.2</v>
      </c>
      <c r="P1561" s="33">
        <v>2588</v>
      </c>
    </row>
    <row r="1562" spans="1:16">
      <c r="A1562" s="27" t="s">
        <v>450</v>
      </c>
      <c r="B1562" s="31">
        <v>202502</v>
      </c>
      <c r="C1562" s="27" t="s">
        <v>63</v>
      </c>
      <c r="D1562" s="27" t="s">
        <v>211</v>
      </c>
      <c r="E1562" s="27" t="s">
        <v>33</v>
      </c>
      <c r="F1562" s="27" t="s">
        <v>262</v>
      </c>
      <c r="G1562" s="33">
        <v>151256.42</v>
      </c>
      <c r="H1562" s="33">
        <v>0</v>
      </c>
      <c r="I1562" s="33">
        <v>7789</v>
      </c>
      <c r="J1562" s="33">
        <v>399</v>
      </c>
      <c r="K1562" s="33">
        <v>6900</v>
      </c>
      <c r="L1562" s="33">
        <v>1</v>
      </c>
      <c r="M1562" s="33">
        <v>0</v>
      </c>
      <c r="N1562" s="33">
        <v>143401.37</v>
      </c>
      <c r="O1562" s="33">
        <v>918.8</v>
      </c>
      <c r="P1562" s="33">
        <v>2521</v>
      </c>
    </row>
    <row r="1563" spans="1:16">
      <c r="A1563" s="27" t="s">
        <v>450</v>
      </c>
      <c r="B1563" s="31">
        <v>202503</v>
      </c>
      <c r="C1563" s="27" t="s">
        <v>63</v>
      </c>
      <c r="D1563" s="27" t="s">
        <v>211</v>
      </c>
      <c r="E1563" s="27" t="s">
        <v>33</v>
      </c>
      <c r="F1563" s="27" t="s">
        <v>262</v>
      </c>
      <c r="G1563" s="33">
        <v>189611.81</v>
      </c>
      <c r="H1563" s="33">
        <v>0</v>
      </c>
      <c r="I1563" s="33">
        <v>9420</v>
      </c>
      <c r="J1563" s="33">
        <v>510</v>
      </c>
      <c r="K1563" s="33">
        <v>6900</v>
      </c>
      <c r="L1563" s="33">
        <v>1</v>
      </c>
      <c r="M1563" s="33">
        <v>0</v>
      </c>
      <c r="N1563" s="33">
        <v>178342.11</v>
      </c>
      <c r="O1563" s="33">
        <v>1265.5</v>
      </c>
      <c r="P1563" s="33">
        <v>2995</v>
      </c>
    </row>
    <row r="1564" spans="1:16">
      <c r="A1564" s="27" t="s">
        <v>450</v>
      </c>
      <c r="B1564" s="31">
        <v>202504</v>
      </c>
      <c r="C1564" s="27" t="s">
        <v>63</v>
      </c>
      <c r="D1564" s="27" t="s">
        <v>211</v>
      </c>
      <c r="E1564" s="27" t="s">
        <v>33</v>
      </c>
      <c r="F1564" s="27" t="s">
        <v>262</v>
      </c>
      <c r="G1564" s="33">
        <v>225314.9</v>
      </c>
      <c r="H1564" s="33">
        <v>0</v>
      </c>
      <c r="I1564" s="33">
        <v>11156</v>
      </c>
      <c r="J1564" s="33">
        <v>515</v>
      </c>
      <c r="K1564" s="33">
        <v>6900</v>
      </c>
      <c r="L1564" s="33">
        <v>1</v>
      </c>
      <c r="M1564" s="33">
        <v>0</v>
      </c>
      <c r="N1564" s="33">
        <v>209427.79</v>
      </c>
      <c r="O1564" s="33">
        <v>1412.8</v>
      </c>
      <c r="P1564" s="33">
        <v>3801</v>
      </c>
    </row>
    <row r="1565" spans="1:16">
      <c r="A1565" s="27" t="s">
        <v>450</v>
      </c>
      <c r="B1565" s="31">
        <v>202505</v>
      </c>
      <c r="C1565" s="27" t="s">
        <v>63</v>
      </c>
      <c r="D1565" s="27" t="s">
        <v>211</v>
      </c>
      <c r="E1565" s="27" t="s">
        <v>33</v>
      </c>
      <c r="F1565" s="27" t="s">
        <v>262</v>
      </c>
      <c r="G1565" s="33">
        <v>253840.9</v>
      </c>
      <c r="H1565" s="33">
        <v>0</v>
      </c>
      <c r="I1565" s="33">
        <v>12043</v>
      </c>
      <c r="J1565" s="33">
        <v>667</v>
      </c>
      <c r="K1565" s="33">
        <v>6900</v>
      </c>
      <c r="L1565" s="33">
        <v>1</v>
      </c>
      <c r="M1565" s="33">
        <v>0</v>
      </c>
      <c r="N1565" s="33">
        <v>228895.38</v>
      </c>
      <c r="O1565" s="33">
        <v>1530.1</v>
      </c>
      <c r="P1565" s="33">
        <v>3917</v>
      </c>
    </row>
    <row r="1566" spans="1:16">
      <c r="A1566" s="27" t="s">
        <v>450</v>
      </c>
      <c r="B1566" s="31">
        <v>202506</v>
      </c>
      <c r="C1566" s="27" t="s">
        <v>63</v>
      </c>
      <c r="D1566" s="27" t="s">
        <v>211</v>
      </c>
      <c r="E1566" s="27" t="s">
        <v>33</v>
      </c>
      <c r="F1566" s="27" t="s">
        <v>262</v>
      </c>
      <c r="G1566" s="33">
        <v>225099.73</v>
      </c>
      <c r="H1566" s="33">
        <v>0</v>
      </c>
      <c r="I1566" s="33">
        <v>11702</v>
      </c>
      <c r="J1566" s="33">
        <v>667</v>
      </c>
      <c r="K1566" s="33">
        <v>6900</v>
      </c>
      <c r="L1566" s="33">
        <v>1</v>
      </c>
      <c r="M1566" s="33">
        <v>0</v>
      </c>
      <c r="N1566" s="33">
        <v>223150.23</v>
      </c>
      <c r="O1566" s="33">
        <v>1387</v>
      </c>
      <c r="P1566" s="33">
        <v>3795</v>
      </c>
    </row>
    <row r="1567" spans="1:16">
      <c r="A1567" s="27" t="s">
        <v>450</v>
      </c>
      <c r="B1567" s="31">
        <v>202507</v>
      </c>
      <c r="C1567" s="27" t="s">
        <v>63</v>
      </c>
      <c r="D1567" s="27" t="s">
        <v>211</v>
      </c>
      <c r="E1567" s="27" t="s">
        <v>33</v>
      </c>
      <c r="F1567" s="27" t="s">
        <v>262</v>
      </c>
      <c r="G1567" s="33">
        <v>222825.36</v>
      </c>
      <c r="H1567" s="33">
        <v>0</v>
      </c>
      <c r="I1567" s="33">
        <v>11553</v>
      </c>
      <c r="J1567" s="33">
        <v>669</v>
      </c>
      <c r="K1567" s="33">
        <v>6900</v>
      </c>
      <c r="L1567" s="33">
        <v>1</v>
      </c>
      <c r="M1567" s="33">
        <v>0</v>
      </c>
      <c r="N1567" s="33">
        <v>197990.41</v>
      </c>
      <c r="O1567" s="33">
        <v>1367.6</v>
      </c>
      <c r="P1567" s="33">
        <v>3694</v>
      </c>
    </row>
    <row r="1568" spans="1:16">
      <c r="A1568" s="27" t="s">
        <v>450</v>
      </c>
      <c r="B1568" s="31">
        <v>202508</v>
      </c>
      <c r="C1568" s="27" t="s">
        <v>63</v>
      </c>
      <c r="D1568" s="27" t="s">
        <v>211</v>
      </c>
      <c r="E1568" s="27" t="s">
        <v>33</v>
      </c>
      <c r="F1568" s="27" t="s">
        <v>262</v>
      </c>
      <c r="G1568" s="33">
        <v>211322.24</v>
      </c>
      <c r="H1568" s="33">
        <v>211322.24</v>
      </c>
      <c r="I1568" s="33">
        <v>10595</v>
      </c>
      <c r="J1568" s="33">
        <v>619</v>
      </c>
      <c r="K1568" s="33">
        <v>6900</v>
      </c>
      <c r="L1568" s="33">
        <v>1</v>
      </c>
      <c r="M1568" s="33">
        <v>1</v>
      </c>
      <c r="N1568" s="33">
        <v>190289.37</v>
      </c>
      <c r="O1568" s="33">
        <v>1342.9</v>
      </c>
      <c r="P1568" s="33">
        <v>3589</v>
      </c>
    </row>
    <row r="1569" spans="1:16">
      <c r="A1569" s="27" t="s">
        <v>450</v>
      </c>
      <c r="B1569" s="31">
        <v>202509</v>
      </c>
      <c r="C1569" s="27" t="s">
        <v>63</v>
      </c>
      <c r="D1569" s="27" t="s">
        <v>211</v>
      </c>
      <c r="E1569" s="27" t="s">
        <v>33</v>
      </c>
      <c r="F1569" s="27" t="s">
        <v>262</v>
      </c>
      <c r="G1569" s="33">
        <v>203794.25</v>
      </c>
      <c r="H1569" s="33">
        <v>203794.25</v>
      </c>
      <c r="I1569" s="33">
        <v>9725</v>
      </c>
      <c r="J1569" s="33">
        <v>512</v>
      </c>
      <c r="K1569" s="33">
        <v>6900</v>
      </c>
      <c r="L1569" s="33">
        <v>1</v>
      </c>
      <c r="M1569" s="33">
        <v>1</v>
      </c>
      <c r="N1569" s="33">
        <v>182583.19</v>
      </c>
      <c r="O1569" s="33">
        <v>1205.3</v>
      </c>
      <c r="P1569" s="33">
        <v>3152</v>
      </c>
    </row>
    <row r="1570" spans="1:16">
      <c r="A1570" s="27" t="s">
        <v>450</v>
      </c>
      <c r="B1570" s="31">
        <v>202510</v>
      </c>
      <c r="C1570" s="27" t="s">
        <v>63</v>
      </c>
      <c r="D1570" s="27" t="s">
        <v>211</v>
      </c>
      <c r="E1570" s="27" t="s">
        <v>33</v>
      </c>
      <c r="F1570" s="27" t="s">
        <v>262</v>
      </c>
      <c r="G1570" s="33">
        <v>193645.81</v>
      </c>
      <c r="H1570" s="33">
        <v>193645.81</v>
      </c>
      <c r="I1570" s="33">
        <v>9721</v>
      </c>
      <c r="J1570" s="33">
        <v>520</v>
      </c>
      <c r="K1570" s="33">
        <v>6900</v>
      </c>
      <c r="L1570" s="33">
        <v>1</v>
      </c>
      <c r="M1570" s="33">
        <v>1</v>
      </c>
      <c r="N1570" s="33">
        <v>200131.12</v>
      </c>
      <c r="O1570" s="33">
        <v>1210.5</v>
      </c>
      <c r="P1570" s="33">
        <v>3042</v>
      </c>
    </row>
    <row r="1571" spans="1:16">
      <c r="A1571" s="27" t="s">
        <v>450</v>
      </c>
      <c r="B1571" s="31">
        <v>202511</v>
      </c>
      <c r="C1571" s="27" t="s">
        <v>63</v>
      </c>
      <c r="D1571" s="27" t="s">
        <v>211</v>
      </c>
      <c r="E1571" s="27" t="s">
        <v>33</v>
      </c>
      <c r="F1571" s="27" t="s">
        <v>262</v>
      </c>
      <c r="G1571" s="33">
        <v>230522.57</v>
      </c>
      <c r="H1571" s="33">
        <v>230522.57</v>
      </c>
      <c r="I1571" s="33">
        <v>11087</v>
      </c>
      <c r="J1571" s="33">
        <v>546</v>
      </c>
      <c r="K1571" s="33">
        <v>6900</v>
      </c>
      <c r="L1571" s="33">
        <v>1</v>
      </c>
      <c r="M1571" s="33">
        <v>1</v>
      </c>
      <c r="N1571" s="33">
        <v>241014.72</v>
      </c>
      <c r="O1571" s="33">
        <v>1475.7</v>
      </c>
      <c r="P1571" s="33">
        <v>3692</v>
      </c>
    </row>
    <row r="1572" spans="1:16">
      <c r="A1572" s="27" t="s">
        <v>450</v>
      </c>
      <c r="B1572" s="31">
        <v>202512</v>
      </c>
      <c r="C1572" s="27" t="s">
        <v>63</v>
      </c>
      <c r="D1572" s="27" t="s">
        <v>211</v>
      </c>
      <c r="E1572" s="27" t="s">
        <v>33</v>
      </c>
      <c r="F1572" s="27" t="s">
        <v>262</v>
      </c>
      <c r="G1572" s="33">
        <v>321711.75</v>
      </c>
      <c r="H1572" s="33">
        <v>321711.75</v>
      </c>
      <c r="I1572" s="33">
        <v>16103</v>
      </c>
      <c r="J1572" s="33">
        <v>714</v>
      </c>
      <c r="K1572" s="33">
        <v>6900</v>
      </c>
      <c r="L1572" s="33">
        <v>1</v>
      </c>
      <c r="M1572" s="33">
        <v>1</v>
      </c>
      <c r="N1572" s="33">
        <v>276092.56</v>
      </c>
      <c r="O1572" s="33">
        <v>1853.9</v>
      </c>
      <c r="P1572" s="33">
        <v>5176</v>
      </c>
    </row>
    <row r="1573" spans="1:16">
      <c r="A1573" s="27" t="s">
        <v>450</v>
      </c>
      <c r="B1573" s="31">
        <v>202601</v>
      </c>
      <c r="C1573" s="27" t="s">
        <v>63</v>
      </c>
      <c r="D1573" s="27" t="s">
        <v>211</v>
      </c>
      <c r="E1573" s="27" t="s">
        <v>33</v>
      </c>
      <c r="F1573" s="27" t="s">
        <v>262</v>
      </c>
      <c r="G1573" s="33">
        <v>152375.99</v>
      </c>
      <c r="H1573" s="33">
        <v>152375.99</v>
      </c>
      <c r="I1573" s="33">
        <v>7731</v>
      </c>
      <c r="J1573" s="33">
        <v>435</v>
      </c>
      <c r="K1573" s="33">
        <v>6900</v>
      </c>
      <c r="L1573" s="33">
        <v>1</v>
      </c>
      <c r="M1573" s="33">
        <v>1</v>
      </c>
      <c r="N1573" s="33">
        <v>140037.17</v>
      </c>
      <c r="O1573" s="33">
        <v>965.8</v>
      </c>
      <c r="P1573" s="33">
        <v>2504</v>
      </c>
    </row>
    <row r="1574" spans="1:16">
      <c r="A1574" s="27" t="s">
        <v>450</v>
      </c>
      <c r="B1574" s="31">
        <v>202602</v>
      </c>
      <c r="C1574" s="27" t="s">
        <v>63</v>
      </c>
      <c r="D1574" s="27" t="s">
        <v>211</v>
      </c>
      <c r="E1574" s="27" t="s">
        <v>33</v>
      </c>
      <c r="F1574" s="27" t="s">
        <v>262</v>
      </c>
      <c r="G1574" s="33">
        <v>149415.41</v>
      </c>
      <c r="H1574" s="33">
        <v>149415.41</v>
      </c>
      <c r="I1574" s="33">
        <v>7956</v>
      </c>
      <c r="J1574" s="33">
        <v>417</v>
      </c>
      <c r="K1574" s="33">
        <v>6900</v>
      </c>
      <c r="L1574" s="33">
        <v>1</v>
      </c>
      <c r="M1574" s="33">
        <v>1</v>
      </c>
      <c r="N1574" s="33">
        <v>143974.98</v>
      </c>
      <c r="O1574" s="33">
        <v>904.2</v>
      </c>
      <c r="P1574" s="33">
        <v>2426</v>
      </c>
    </row>
    <row r="1575" spans="1:16">
      <c r="A1575" s="27" t="s">
        <v>450</v>
      </c>
      <c r="B1575" s="31">
        <v>202603</v>
      </c>
      <c r="C1575" s="27" t="s">
        <v>63</v>
      </c>
      <c r="D1575" s="27" t="s">
        <v>211</v>
      </c>
      <c r="E1575" s="27" t="s">
        <v>33</v>
      </c>
      <c r="F1575" s="27" t="s">
        <v>262</v>
      </c>
      <c r="G1575" s="33">
        <v>183126.44</v>
      </c>
      <c r="H1575" s="33">
        <v>183126.44</v>
      </c>
      <c r="I1575" s="33">
        <v>8863</v>
      </c>
      <c r="J1575" s="33">
        <v>446</v>
      </c>
      <c r="K1575" s="33">
        <v>6900</v>
      </c>
      <c r="L1575" s="33">
        <v>1</v>
      </c>
      <c r="M1575" s="33">
        <v>1</v>
      </c>
      <c r="N1575" s="33">
        <v>179055.48</v>
      </c>
      <c r="O1575" s="33">
        <v>1242</v>
      </c>
      <c r="P1575" s="33">
        <v>3009</v>
      </c>
    </row>
    <row r="1576" spans="1:16">
      <c r="A1576" s="27" t="s">
        <v>450</v>
      </c>
      <c r="B1576" s="31">
        <v>202604</v>
      </c>
      <c r="C1576" s="27" t="s">
        <v>63</v>
      </c>
      <c r="D1576" s="27" t="s">
        <v>211</v>
      </c>
      <c r="E1576" s="27" t="s">
        <v>33</v>
      </c>
      <c r="F1576" s="27" t="s">
        <v>262</v>
      </c>
      <c r="G1576" s="33">
        <v>234715.78</v>
      </c>
      <c r="H1576" s="33">
        <v>234715.78</v>
      </c>
      <c r="I1576" s="33">
        <v>11587</v>
      </c>
      <c r="J1576" s="33">
        <v>564</v>
      </c>
      <c r="K1576" s="33">
        <v>6900</v>
      </c>
      <c r="L1576" s="33">
        <v>1</v>
      </c>
      <c r="M1576" s="33">
        <v>1</v>
      </c>
      <c r="N1576" s="33">
        <v>210265.5</v>
      </c>
      <c r="O1576" s="33">
        <v>1322.8</v>
      </c>
      <c r="P1576" s="33">
        <v>3739</v>
      </c>
    </row>
    <row r="1577" spans="1:16">
      <c r="A1577" s="27" t="s">
        <v>450</v>
      </c>
      <c r="B1577" s="31">
        <v>202605</v>
      </c>
      <c r="C1577" s="27" t="s">
        <v>63</v>
      </c>
      <c r="D1577" s="27" t="s">
        <v>211</v>
      </c>
      <c r="E1577" s="27" t="s">
        <v>33</v>
      </c>
      <c r="F1577" s="27" t="s">
        <v>262</v>
      </c>
      <c r="G1577" s="33">
        <v>255911.54</v>
      </c>
      <c r="H1577" s="33">
        <v>255911.54</v>
      </c>
      <c r="I1577" s="33">
        <v>12665</v>
      </c>
      <c r="J1577" s="33">
        <v>597</v>
      </c>
      <c r="K1577" s="33">
        <v>6900</v>
      </c>
      <c r="L1577" s="33">
        <v>1</v>
      </c>
      <c r="M1577" s="33">
        <v>1</v>
      </c>
      <c r="N1577" s="33">
        <v>229810.96</v>
      </c>
      <c r="O1577" s="33">
        <v>1664.1</v>
      </c>
      <c r="P1577" s="33">
        <v>4197</v>
      </c>
    </row>
    <row r="1578" spans="1:16">
      <c r="A1578" s="27" t="s">
        <v>450</v>
      </c>
      <c r="B1578" s="31">
        <v>202606</v>
      </c>
      <c r="C1578" s="27" t="s">
        <v>63</v>
      </c>
      <c r="D1578" s="27" t="s">
        <v>211</v>
      </c>
      <c r="E1578" s="27" t="s">
        <v>33</v>
      </c>
      <c r="F1578" s="27" t="s">
        <v>262</v>
      </c>
      <c r="G1578" s="33">
        <v>218714.45</v>
      </c>
      <c r="H1578" s="33">
        <v>218714.45</v>
      </c>
      <c r="I1578" s="33">
        <v>10720</v>
      </c>
      <c r="J1578" s="33">
        <v>578</v>
      </c>
      <c r="K1578" s="33">
        <v>6900</v>
      </c>
      <c r="L1578" s="33">
        <v>1</v>
      </c>
      <c r="M1578" s="33">
        <v>1</v>
      </c>
      <c r="N1578" s="33">
        <v>224042.83</v>
      </c>
      <c r="O1578" s="33">
        <v>1325.2</v>
      </c>
      <c r="P1578" s="33">
        <v>3451</v>
      </c>
    </row>
    <row r="1579" spans="1:16">
      <c r="A1579" s="27" t="s">
        <v>450</v>
      </c>
      <c r="B1579" s="31">
        <v>202607</v>
      </c>
      <c r="C1579" s="27" t="s">
        <v>63</v>
      </c>
      <c r="D1579" s="27" t="s">
        <v>211</v>
      </c>
      <c r="E1579" s="27" t="s">
        <v>33</v>
      </c>
      <c r="F1579" s="27" t="s">
        <v>262</v>
      </c>
      <c r="G1579" s="33">
        <v>200961.99</v>
      </c>
      <c r="H1579" s="33">
        <v>200961.99</v>
      </c>
      <c r="I1579" s="33">
        <v>9477</v>
      </c>
      <c r="J1579" s="33">
        <v>515</v>
      </c>
      <c r="K1579" s="33">
        <v>6900</v>
      </c>
      <c r="L1579" s="33">
        <v>1</v>
      </c>
      <c r="M1579" s="33">
        <v>1</v>
      </c>
      <c r="N1579" s="33">
        <v>198782.37</v>
      </c>
      <c r="O1579" s="33">
        <v>1349.2</v>
      </c>
      <c r="P1579" s="33">
        <v>3320</v>
      </c>
    </row>
    <row r="1580" spans="1:16">
      <c r="A1580" s="27" t="s">
        <v>454</v>
      </c>
      <c r="B1580" s="31">
        <v>202408</v>
      </c>
      <c r="C1580" s="27" t="s">
        <v>63</v>
      </c>
      <c r="D1580" s="27" t="s">
        <v>211</v>
      </c>
      <c r="E1580" s="27" t="s">
        <v>33</v>
      </c>
      <c r="F1580" s="27" t="s">
        <v>262</v>
      </c>
      <c r="G1580" s="33">
        <v>187350.07</v>
      </c>
      <c r="H1580" s="33">
        <v>187350.07</v>
      </c>
      <c r="I1580" s="33">
        <v>9353</v>
      </c>
      <c r="J1580" s="33">
        <v>478</v>
      </c>
      <c r="K1580" s="33">
        <v>6400</v>
      </c>
      <c r="L1580" s="33">
        <v>1</v>
      </c>
      <c r="M1580" s="33">
        <v>1</v>
      </c>
      <c r="N1580" s="33">
        <v>178248.22</v>
      </c>
      <c r="O1580" s="33">
        <v>1145.5</v>
      </c>
      <c r="P1580" s="33">
        <v>3154</v>
      </c>
    </row>
    <row r="1581" spans="1:16">
      <c r="A1581" s="27" t="s">
        <v>454</v>
      </c>
      <c r="B1581" s="31">
        <v>202409</v>
      </c>
      <c r="C1581" s="27" t="s">
        <v>63</v>
      </c>
      <c r="D1581" s="27" t="s">
        <v>211</v>
      </c>
      <c r="E1581" s="27" t="s">
        <v>33</v>
      </c>
      <c r="F1581" s="27" t="s">
        <v>262</v>
      </c>
      <c r="G1581" s="33">
        <v>175330.17</v>
      </c>
      <c r="H1581" s="33">
        <v>175330.17</v>
      </c>
      <c r="I1581" s="33">
        <v>9323</v>
      </c>
      <c r="J1581" s="33">
        <v>515</v>
      </c>
      <c r="K1581" s="33">
        <v>6400</v>
      </c>
      <c r="L1581" s="33">
        <v>1</v>
      </c>
      <c r="M1581" s="33">
        <v>1</v>
      </c>
      <c r="N1581" s="33">
        <v>171029.67</v>
      </c>
      <c r="O1581" s="33">
        <v>1010.8</v>
      </c>
      <c r="P1581" s="33">
        <v>2939</v>
      </c>
    </row>
    <row r="1582" spans="1:16">
      <c r="A1582" s="27" t="s">
        <v>454</v>
      </c>
      <c r="B1582" s="31">
        <v>202410</v>
      </c>
      <c r="C1582" s="27" t="s">
        <v>63</v>
      </c>
      <c r="D1582" s="27" t="s">
        <v>211</v>
      </c>
      <c r="E1582" s="27" t="s">
        <v>33</v>
      </c>
      <c r="F1582" s="27" t="s">
        <v>262</v>
      </c>
      <c r="G1582" s="33">
        <v>176528.55</v>
      </c>
      <c r="H1582" s="33">
        <v>176528.55</v>
      </c>
      <c r="I1582" s="33">
        <v>8238</v>
      </c>
      <c r="J1582" s="33">
        <v>400</v>
      </c>
      <c r="K1582" s="33">
        <v>6400</v>
      </c>
      <c r="L1582" s="33">
        <v>1</v>
      </c>
      <c r="M1582" s="33">
        <v>1</v>
      </c>
      <c r="N1582" s="33">
        <v>187467.2</v>
      </c>
      <c r="O1582" s="33">
        <v>1148.5</v>
      </c>
      <c r="P1582" s="33">
        <v>2883</v>
      </c>
    </row>
    <row r="1583" spans="1:16">
      <c r="A1583" s="27" t="s">
        <v>454</v>
      </c>
      <c r="B1583" s="31">
        <v>202411</v>
      </c>
      <c r="C1583" s="27" t="s">
        <v>63</v>
      </c>
      <c r="D1583" s="27" t="s">
        <v>211</v>
      </c>
      <c r="E1583" s="27" t="s">
        <v>33</v>
      </c>
      <c r="F1583" s="27" t="s">
        <v>262</v>
      </c>
      <c r="G1583" s="33">
        <v>232682.31</v>
      </c>
      <c r="H1583" s="33">
        <v>232682.31</v>
      </c>
      <c r="I1583" s="33">
        <v>11821</v>
      </c>
      <c r="J1583" s="33">
        <v>579</v>
      </c>
      <c r="K1583" s="33">
        <v>6400</v>
      </c>
      <c r="L1583" s="33">
        <v>1</v>
      </c>
      <c r="M1583" s="33">
        <v>1</v>
      </c>
      <c r="N1583" s="33">
        <v>225763.76</v>
      </c>
      <c r="O1583" s="33">
        <v>1448.4</v>
      </c>
      <c r="P1583" s="33">
        <v>3771</v>
      </c>
    </row>
    <row r="1584" spans="1:16">
      <c r="A1584" s="27" t="s">
        <v>454</v>
      </c>
      <c r="B1584" s="31">
        <v>202412</v>
      </c>
      <c r="C1584" s="27" t="s">
        <v>63</v>
      </c>
      <c r="D1584" s="27" t="s">
        <v>211</v>
      </c>
      <c r="E1584" s="27" t="s">
        <v>33</v>
      </c>
      <c r="F1584" s="27" t="s">
        <v>262</v>
      </c>
      <c r="G1584" s="33">
        <v>295408.57</v>
      </c>
      <c r="H1584" s="33">
        <v>295408.57</v>
      </c>
      <c r="I1584" s="33">
        <v>14448</v>
      </c>
      <c r="J1584" s="33">
        <v>791</v>
      </c>
      <c r="K1584" s="33">
        <v>6400</v>
      </c>
      <c r="L1584" s="33">
        <v>1</v>
      </c>
      <c r="M1584" s="33">
        <v>1</v>
      </c>
      <c r="N1584" s="33">
        <v>258621.94</v>
      </c>
      <c r="O1584" s="33">
        <v>1933.2</v>
      </c>
      <c r="P1584" s="33">
        <v>4914</v>
      </c>
    </row>
    <row r="1585" spans="1:16">
      <c r="A1585" s="27" t="s">
        <v>454</v>
      </c>
      <c r="B1585" s="31">
        <v>202501</v>
      </c>
      <c r="C1585" s="27" t="s">
        <v>63</v>
      </c>
      <c r="D1585" s="27" t="s">
        <v>211</v>
      </c>
      <c r="E1585" s="27" t="s">
        <v>33</v>
      </c>
      <c r="F1585" s="27" t="s">
        <v>262</v>
      </c>
      <c r="G1585" s="33">
        <v>134112.17</v>
      </c>
      <c r="H1585" s="33">
        <v>134112.17</v>
      </c>
      <c r="I1585" s="33">
        <v>6651</v>
      </c>
      <c r="J1585" s="33">
        <v>344</v>
      </c>
      <c r="K1585" s="33">
        <v>6400</v>
      </c>
      <c r="L1585" s="33">
        <v>1</v>
      </c>
      <c r="M1585" s="33">
        <v>1</v>
      </c>
      <c r="N1585" s="33">
        <v>131175.88</v>
      </c>
      <c r="O1585" s="33">
        <v>770.8</v>
      </c>
      <c r="P1585" s="33">
        <v>2176</v>
      </c>
    </row>
    <row r="1586" spans="1:16">
      <c r="A1586" s="27" t="s">
        <v>454</v>
      </c>
      <c r="B1586" s="31">
        <v>202502</v>
      </c>
      <c r="C1586" s="27" t="s">
        <v>63</v>
      </c>
      <c r="D1586" s="27" t="s">
        <v>211</v>
      </c>
      <c r="E1586" s="27" t="s">
        <v>33</v>
      </c>
      <c r="F1586" s="27" t="s">
        <v>262</v>
      </c>
      <c r="G1586" s="33">
        <v>129976.7</v>
      </c>
      <c r="H1586" s="33">
        <v>129976.7</v>
      </c>
      <c r="I1586" s="33">
        <v>6845</v>
      </c>
      <c r="J1586" s="33">
        <v>370</v>
      </c>
      <c r="K1586" s="33">
        <v>6400</v>
      </c>
      <c r="L1586" s="33">
        <v>1</v>
      </c>
      <c r="M1586" s="33">
        <v>1</v>
      </c>
      <c r="N1586" s="33">
        <v>134864.52</v>
      </c>
      <c r="O1586" s="33">
        <v>809.5</v>
      </c>
      <c r="P1586" s="33">
        <v>2109</v>
      </c>
    </row>
    <row r="1587" spans="1:16">
      <c r="A1587" s="27" t="s">
        <v>454</v>
      </c>
      <c r="B1587" s="31">
        <v>202503</v>
      </c>
      <c r="C1587" s="27" t="s">
        <v>63</v>
      </c>
      <c r="D1587" s="27" t="s">
        <v>211</v>
      </c>
      <c r="E1587" s="27" t="s">
        <v>33</v>
      </c>
      <c r="F1587" s="27" t="s">
        <v>262</v>
      </c>
      <c r="G1587" s="33">
        <v>170854.62</v>
      </c>
      <c r="H1587" s="33">
        <v>170854.62</v>
      </c>
      <c r="I1587" s="33">
        <v>8693</v>
      </c>
      <c r="J1587" s="33">
        <v>417</v>
      </c>
      <c r="K1587" s="33">
        <v>6400</v>
      </c>
      <c r="L1587" s="33">
        <v>1</v>
      </c>
      <c r="M1587" s="33">
        <v>1</v>
      </c>
      <c r="N1587" s="33">
        <v>167725.19</v>
      </c>
      <c r="O1587" s="33">
        <v>984.7</v>
      </c>
      <c r="P1587" s="33">
        <v>2909</v>
      </c>
    </row>
    <row r="1588" spans="1:16">
      <c r="A1588" s="27" t="s">
        <v>454</v>
      </c>
      <c r="B1588" s="31">
        <v>202504</v>
      </c>
      <c r="C1588" s="27" t="s">
        <v>63</v>
      </c>
      <c r="D1588" s="27" t="s">
        <v>211</v>
      </c>
      <c r="E1588" s="27" t="s">
        <v>33</v>
      </c>
      <c r="F1588" s="27" t="s">
        <v>262</v>
      </c>
      <c r="G1588" s="33">
        <v>203467.45</v>
      </c>
      <c r="H1588" s="33">
        <v>203467.45</v>
      </c>
      <c r="I1588" s="33">
        <v>9724</v>
      </c>
      <c r="J1588" s="33">
        <v>521</v>
      </c>
      <c r="K1588" s="33">
        <v>6400</v>
      </c>
      <c r="L1588" s="33">
        <v>1</v>
      </c>
      <c r="M1588" s="33">
        <v>1</v>
      </c>
      <c r="N1588" s="33">
        <v>196960.29</v>
      </c>
      <c r="O1588" s="33">
        <v>1281.3</v>
      </c>
      <c r="P1588" s="33">
        <v>3215</v>
      </c>
    </row>
    <row r="1589" spans="1:16">
      <c r="A1589" s="27" t="s">
        <v>454</v>
      </c>
      <c r="B1589" s="31">
        <v>202505</v>
      </c>
      <c r="C1589" s="27" t="s">
        <v>63</v>
      </c>
      <c r="D1589" s="27" t="s">
        <v>211</v>
      </c>
      <c r="E1589" s="27" t="s">
        <v>33</v>
      </c>
      <c r="F1589" s="27" t="s">
        <v>262</v>
      </c>
      <c r="G1589" s="33">
        <v>199642.31</v>
      </c>
      <c r="H1589" s="33">
        <v>199642.31</v>
      </c>
      <c r="I1589" s="33">
        <v>10040</v>
      </c>
      <c r="J1589" s="33">
        <v>533</v>
      </c>
      <c r="K1589" s="33">
        <v>6400</v>
      </c>
      <c r="L1589" s="33">
        <v>1</v>
      </c>
      <c r="M1589" s="33">
        <v>1</v>
      </c>
      <c r="N1589" s="33">
        <v>215268.96</v>
      </c>
      <c r="O1589" s="33">
        <v>1151</v>
      </c>
      <c r="P1589" s="33">
        <v>3264</v>
      </c>
    </row>
    <row r="1590" spans="1:16">
      <c r="A1590" s="27" t="s">
        <v>454</v>
      </c>
      <c r="B1590" s="31">
        <v>202506</v>
      </c>
      <c r="C1590" s="27" t="s">
        <v>63</v>
      </c>
      <c r="D1590" s="27" t="s">
        <v>211</v>
      </c>
      <c r="E1590" s="27" t="s">
        <v>33</v>
      </c>
      <c r="F1590" s="27" t="s">
        <v>262</v>
      </c>
      <c r="G1590" s="33">
        <v>220661.73</v>
      </c>
      <c r="H1590" s="33">
        <v>220661.73</v>
      </c>
      <c r="I1590" s="33">
        <v>11103</v>
      </c>
      <c r="J1590" s="33">
        <v>648</v>
      </c>
      <c r="K1590" s="33">
        <v>6400</v>
      </c>
      <c r="L1590" s="33">
        <v>1</v>
      </c>
      <c r="M1590" s="33">
        <v>1</v>
      </c>
      <c r="N1590" s="33">
        <v>209865.82</v>
      </c>
      <c r="O1590" s="33">
        <v>1207.3</v>
      </c>
      <c r="P1590" s="33">
        <v>3492</v>
      </c>
    </row>
    <row r="1591" spans="1:16">
      <c r="A1591" s="27" t="s">
        <v>454</v>
      </c>
      <c r="B1591" s="31">
        <v>202507</v>
      </c>
      <c r="C1591" s="27" t="s">
        <v>63</v>
      </c>
      <c r="D1591" s="27" t="s">
        <v>211</v>
      </c>
      <c r="E1591" s="27" t="s">
        <v>33</v>
      </c>
      <c r="F1591" s="27" t="s">
        <v>262</v>
      </c>
      <c r="G1591" s="33">
        <v>186671.08</v>
      </c>
      <c r="H1591" s="33">
        <v>186671.08</v>
      </c>
      <c r="I1591" s="33">
        <v>9146</v>
      </c>
      <c r="J1591" s="33">
        <v>449</v>
      </c>
      <c r="K1591" s="33">
        <v>6400</v>
      </c>
      <c r="L1591" s="33">
        <v>1</v>
      </c>
      <c r="M1591" s="33">
        <v>1</v>
      </c>
      <c r="N1591" s="33">
        <v>186203.8</v>
      </c>
      <c r="O1591" s="33">
        <v>1211.2</v>
      </c>
      <c r="P1591" s="33">
        <v>2901</v>
      </c>
    </row>
    <row r="1592" spans="1:16">
      <c r="A1592" s="27" t="s">
        <v>454</v>
      </c>
      <c r="B1592" s="31">
        <v>202508</v>
      </c>
      <c r="C1592" s="27" t="s">
        <v>63</v>
      </c>
      <c r="D1592" s="27" t="s">
        <v>211</v>
      </c>
      <c r="E1592" s="27" t="s">
        <v>33</v>
      </c>
      <c r="F1592" s="27" t="s">
        <v>262</v>
      </c>
      <c r="G1592" s="33">
        <v>185812.44</v>
      </c>
      <c r="H1592" s="33">
        <v>185812.44</v>
      </c>
      <c r="I1592" s="33">
        <v>8688</v>
      </c>
      <c r="J1592" s="33">
        <v>376</v>
      </c>
      <c r="K1592" s="33">
        <v>6400</v>
      </c>
      <c r="L1592" s="33">
        <v>1</v>
      </c>
      <c r="M1592" s="33">
        <v>1</v>
      </c>
      <c r="N1592" s="33">
        <v>178961.21</v>
      </c>
      <c r="O1592" s="33">
        <v>1228</v>
      </c>
      <c r="P1592" s="33">
        <v>2897</v>
      </c>
    </row>
    <row r="1593" spans="1:16">
      <c r="A1593" s="27" t="s">
        <v>454</v>
      </c>
      <c r="B1593" s="31">
        <v>202509</v>
      </c>
      <c r="C1593" s="27" t="s">
        <v>63</v>
      </c>
      <c r="D1593" s="27" t="s">
        <v>211</v>
      </c>
      <c r="E1593" s="27" t="s">
        <v>33</v>
      </c>
      <c r="F1593" s="27" t="s">
        <v>262</v>
      </c>
      <c r="G1593" s="33">
        <v>159802.36</v>
      </c>
      <c r="H1593" s="33">
        <v>159802.36</v>
      </c>
      <c r="I1593" s="33">
        <v>7686</v>
      </c>
      <c r="J1593" s="33">
        <v>363</v>
      </c>
      <c r="K1593" s="33">
        <v>6400</v>
      </c>
      <c r="L1593" s="33">
        <v>1</v>
      </c>
      <c r="M1593" s="33">
        <v>1</v>
      </c>
      <c r="N1593" s="33">
        <v>171713.79</v>
      </c>
      <c r="O1593" s="33">
        <v>919.8</v>
      </c>
      <c r="P1593" s="33">
        <v>2614</v>
      </c>
    </row>
    <row r="1594" spans="1:16">
      <c r="A1594" s="27" t="s">
        <v>454</v>
      </c>
      <c r="B1594" s="31">
        <v>202510</v>
      </c>
      <c r="C1594" s="27" t="s">
        <v>63</v>
      </c>
      <c r="D1594" s="27" t="s">
        <v>211</v>
      </c>
      <c r="E1594" s="27" t="s">
        <v>33</v>
      </c>
      <c r="F1594" s="27" t="s">
        <v>262</v>
      </c>
      <c r="G1594" s="33">
        <v>185228.55</v>
      </c>
      <c r="H1594" s="33">
        <v>185228.55</v>
      </c>
      <c r="I1594" s="33">
        <v>8922</v>
      </c>
      <c r="J1594" s="33">
        <v>460</v>
      </c>
      <c r="K1594" s="33">
        <v>6400</v>
      </c>
      <c r="L1594" s="33">
        <v>1</v>
      </c>
      <c r="M1594" s="33">
        <v>1</v>
      </c>
      <c r="N1594" s="33">
        <v>188217.07</v>
      </c>
      <c r="O1594" s="33">
        <v>1150.5</v>
      </c>
      <c r="P1594" s="33">
        <v>2924</v>
      </c>
    </row>
    <row r="1595" spans="1:16">
      <c r="A1595" s="27" t="s">
        <v>454</v>
      </c>
      <c r="B1595" s="31">
        <v>202511</v>
      </c>
      <c r="C1595" s="27" t="s">
        <v>63</v>
      </c>
      <c r="D1595" s="27" t="s">
        <v>211</v>
      </c>
      <c r="E1595" s="27" t="s">
        <v>33</v>
      </c>
      <c r="F1595" s="27" t="s">
        <v>262</v>
      </c>
      <c r="G1595" s="33">
        <v>219570.5</v>
      </c>
      <c r="H1595" s="33">
        <v>219570.5</v>
      </c>
      <c r="I1595" s="33">
        <v>11406</v>
      </c>
      <c r="J1595" s="33">
        <v>582</v>
      </c>
      <c r="K1595" s="33">
        <v>6400</v>
      </c>
      <c r="L1595" s="33">
        <v>1</v>
      </c>
      <c r="M1595" s="33">
        <v>1</v>
      </c>
      <c r="N1595" s="33">
        <v>226666.82</v>
      </c>
      <c r="O1595" s="33">
        <v>1337.8</v>
      </c>
      <c r="P1595" s="33">
        <v>3583</v>
      </c>
    </row>
    <row r="1596" spans="1:16">
      <c r="A1596" s="27" t="s">
        <v>454</v>
      </c>
      <c r="B1596" s="31">
        <v>202512</v>
      </c>
      <c r="C1596" s="27" t="s">
        <v>63</v>
      </c>
      <c r="D1596" s="27" t="s">
        <v>211</v>
      </c>
      <c r="E1596" s="27" t="s">
        <v>33</v>
      </c>
      <c r="F1596" s="27" t="s">
        <v>262</v>
      </c>
      <c r="G1596" s="33">
        <v>261681.35</v>
      </c>
      <c r="H1596" s="33">
        <v>261681.35</v>
      </c>
      <c r="I1596" s="33">
        <v>13479</v>
      </c>
      <c r="J1596" s="33">
        <v>693</v>
      </c>
      <c r="K1596" s="33">
        <v>6400</v>
      </c>
      <c r="L1596" s="33">
        <v>1</v>
      </c>
      <c r="M1596" s="33">
        <v>1</v>
      </c>
      <c r="N1596" s="33">
        <v>259656.43</v>
      </c>
      <c r="O1596" s="33">
        <v>1393.3</v>
      </c>
      <c r="P1596" s="33">
        <v>4214</v>
      </c>
    </row>
    <row r="1597" spans="1:16">
      <c r="A1597" s="27" t="s">
        <v>454</v>
      </c>
      <c r="B1597" s="31">
        <v>202601</v>
      </c>
      <c r="C1597" s="27" t="s">
        <v>63</v>
      </c>
      <c r="D1597" s="27" t="s">
        <v>211</v>
      </c>
      <c r="E1597" s="27" t="s">
        <v>33</v>
      </c>
      <c r="F1597" s="27" t="s">
        <v>262</v>
      </c>
      <c r="G1597" s="33">
        <v>130647.35</v>
      </c>
      <c r="H1597" s="33">
        <v>130647.35</v>
      </c>
      <c r="I1597" s="33">
        <v>6889</v>
      </c>
      <c r="J1597" s="33">
        <v>330</v>
      </c>
      <c r="K1597" s="33">
        <v>6400</v>
      </c>
      <c r="L1597" s="33">
        <v>1</v>
      </c>
      <c r="M1597" s="33">
        <v>1</v>
      </c>
      <c r="N1597" s="33">
        <v>131700.59</v>
      </c>
      <c r="O1597" s="33">
        <v>776.7</v>
      </c>
      <c r="P1597" s="33">
        <v>2247</v>
      </c>
    </row>
    <row r="1598" spans="1:16">
      <c r="A1598" s="27" t="s">
        <v>454</v>
      </c>
      <c r="B1598" s="31">
        <v>202602</v>
      </c>
      <c r="C1598" s="27" t="s">
        <v>63</v>
      </c>
      <c r="D1598" s="27" t="s">
        <v>211</v>
      </c>
      <c r="E1598" s="27" t="s">
        <v>33</v>
      </c>
      <c r="F1598" s="27" t="s">
        <v>262</v>
      </c>
      <c r="G1598" s="33">
        <v>133329.72</v>
      </c>
      <c r="H1598" s="33">
        <v>133329.72</v>
      </c>
      <c r="I1598" s="33">
        <v>6898</v>
      </c>
      <c r="J1598" s="33">
        <v>391</v>
      </c>
      <c r="K1598" s="33">
        <v>6400</v>
      </c>
      <c r="L1598" s="33">
        <v>1</v>
      </c>
      <c r="M1598" s="33">
        <v>1</v>
      </c>
      <c r="N1598" s="33">
        <v>135403.97</v>
      </c>
      <c r="O1598" s="33">
        <v>814.4</v>
      </c>
      <c r="P1598" s="33">
        <v>2252</v>
      </c>
    </row>
    <row r="1599" spans="1:16">
      <c r="A1599" s="27" t="s">
        <v>454</v>
      </c>
      <c r="B1599" s="31">
        <v>202603</v>
      </c>
      <c r="C1599" s="27" t="s">
        <v>63</v>
      </c>
      <c r="D1599" s="27" t="s">
        <v>211</v>
      </c>
      <c r="E1599" s="27" t="s">
        <v>33</v>
      </c>
      <c r="F1599" s="27" t="s">
        <v>262</v>
      </c>
      <c r="G1599" s="33">
        <v>154114.26</v>
      </c>
      <c r="H1599" s="33">
        <v>154114.26</v>
      </c>
      <c r="I1599" s="33">
        <v>7961</v>
      </c>
      <c r="J1599" s="33">
        <v>398</v>
      </c>
      <c r="K1599" s="33">
        <v>6400</v>
      </c>
      <c r="L1599" s="33">
        <v>1</v>
      </c>
      <c r="M1599" s="33">
        <v>1</v>
      </c>
      <c r="N1599" s="33">
        <v>168396.09</v>
      </c>
      <c r="O1599" s="33">
        <v>857.4</v>
      </c>
      <c r="P1599" s="33">
        <v>2554</v>
      </c>
    </row>
    <row r="1600" spans="1:16">
      <c r="A1600" s="27" t="s">
        <v>454</v>
      </c>
      <c r="B1600" s="31">
        <v>202604</v>
      </c>
      <c r="C1600" s="27" t="s">
        <v>63</v>
      </c>
      <c r="D1600" s="27" t="s">
        <v>211</v>
      </c>
      <c r="E1600" s="27" t="s">
        <v>33</v>
      </c>
      <c r="F1600" s="27" t="s">
        <v>262</v>
      </c>
      <c r="G1600" s="33">
        <v>208898.67</v>
      </c>
      <c r="H1600" s="33">
        <v>208898.67</v>
      </c>
      <c r="I1600" s="33">
        <v>10589</v>
      </c>
      <c r="J1600" s="33">
        <v>502</v>
      </c>
      <c r="K1600" s="33">
        <v>6400</v>
      </c>
      <c r="L1600" s="33">
        <v>1</v>
      </c>
      <c r="M1600" s="33">
        <v>1</v>
      </c>
      <c r="N1600" s="33">
        <v>197748.14</v>
      </c>
      <c r="O1600" s="33">
        <v>1263.6</v>
      </c>
      <c r="P1600" s="33">
        <v>3491</v>
      </c>
    </row>
    <row r="1601" spans="1:16">
      <c r="A1601" s="27" t="s">
        <v>454</v>
      </c>
      <c r="B1601" s="31">
        <v>202605</v>
      </c>
      <c r="C1601" s="27" t="s">
        <v>63</v>
      </c>
      <c r="D1601" s="27" t="s">
        <v>211</v>
      </c>
      <c r="E1601" s="27" t="s">
        <v>33</v>
      </c>
      <c r="F1601" s="27" t="s">
        <v>262</v>
      </c>
      <c r="G1601" s="33">
        <v>207032.59</v>
      </c>
      <c r="H1601" s="33">
        <v>207032.59</v>
      </c>
      <c r="I1601" s="33">
        <v>10442</v>
      </c>
      <c r="J1601" s="33">
        <v>619</v>
      </c>
      <c r="K1601" s="33">
        <v>6400</v>
      </c>
      <c r="L1601" s="33">
        <v>1</v>
      </c>
      <c r="M1601" s="33">
        <v>1</v>
      </c>
      <c r="N1601" s="33">
        <v>216130.04</v>
      </c>
      <c r="O1601" s="33">
        <v>1382.7</v>
      </c>
      <c r="P1601" s="33">
        <v>3335</v>
      </c>
    </row>
    <row r="1602" spans="1:16">
      <c r="A1602" s="27" t="s">
        <v>454</v>
      </c>
      <c r="B1602" s="31">
        <v>202606</v>
      </c>
      <c r="C1602" s="27" t="s">
        <v>63</v>
      </c>
      <c r="D1602" s="27" t="s">
        <v>211</v>
      </c>
      <c r="E1602" s="27" t="s">
        <v>33</v>
      </c>
      <c r="F1602" s="27" t="s">
        <v>262</v>
      </c>
      <c r="G1602" s="33">
        <v>218892.73</v>
      </c>
      <c r="H1602" s="33">
        <v>218892.73</v>
      </c>
      <c r="I1602" s="33">
        <v>10613</v>
      </c>
      <c r="J1602" s="33">
        <v>611</v>
      </c>
      <c r="K1602" s="33">
        <v>6400</v>
      </c>
      <c r="L1602" s="33">
        <v>1</v>
      </c>
      <c r="M1602" s="33">
        <v>1</v>
      </c>
      <c r="N1602" s="33">
        <v>210705.29</v>
      </c>
      <c r="O1602" s="33">
        <v>1391.2</v>
      </c>
      <c r="P1602" s="33">
        <v>3506</v>
      </c>
    </row>
    <row r="1603" spans="1:16">
      <c r="A1603" s="27" t="s">
        <v>454</v>
      </c>
      <c r="B1603" s="31">
        <v>202607</v>
      </c>
      <c r="C1603" s="27" t="s">
        <v>63</v>
      </c>
      <c r="D1603" s="27" t="s">
        <v>211</v>
      </c>
      <c r="E1603" s="27" t="s">
        <v>33</v>
      </c>
      <c r="F1603" s="27" t="s">
        <v>262</v>
      </c>
      <c r="G1603" s="33">
        <v>196271.14</v>
      </c>
      <c r="H1603" s="33">
        <v>196271.14</v>
      </c>
      <c r="I1603" s="33">
        <v>9562</v>
      </c>
      <c r="J1603" s="33">
        <v>489</v>
      </c>
      <c r="K1603" s="33">
        <v>6400</v>
      </c>
      <c r="L1603" s="33">
        <v>1</v>
      </c>
      <c r="M1603" s="33">
        <v>1</v>
      </c>
      <c r="N1603" s="33">
        <v>186948.61</v>
      </c>
      <c r="O1603" s="33">
        <v>1188.9</v>
      </c>
      <c r="P1603" s="33">
        <v>3287</v>
      </c>
    </row>
    <row r="1604" spans="1:16">
      <c r="A1604" s="27" t="s">
        <v>456</v>
      </c>
      <c r="B1604" s="31">
        <v>202408</v>
      </c>
      <c r="C1604" s="27" t="s">
        <v>63</v>
      </c>
      <c r="D1604" s="27" t="s">
        <v>211</v>
      </c>
      <c r="E1604" s="27" t="s">
        <v>33</v>
      </c>
      <c r="F1604" s="27" t="s">
        <v>257</v>
      </c>
      <c r="G1604" s="33">
        <v>337594.37</v>
      </c>
      <c r="H1604" s="33">
        <v>337594.37</v>
      </c>
      <c r="I1604" s="33">
        <v>8335</v>
      </c>
      <c r="J1604" s="33">
        <v>579</v>
      </c>
      <c r="K1604" s="33">
        <v>10900</v>
      </c>
      <c r="L1604" s="33">
        <v>1</v>
      </c>
      <c r="M1604" s="33">
        <v>1</v>
      </c>
      <c r="N1604" s="33">
        <v>351096.01</v>
      </c>
      <c r="O1604" s="33">
        <v>1886.5</v>
      </c>
      <c r="P1604" s="33">
        <v>3388</v>
      </c>
    </row>
    <row r="1605" spans="1:16">
      <c r="A1605" s="27" t="s">
        <v>456</v>
      </c>
      <c r="B1605" s="31">
        <v>202409</v>
      </c>
      <c r="C1605" s="27" t="s">
        <v>63</v>
      </c>
      <c r="D1605" s="27" t="s">
        <v>211</v>
      </c>
      <c r="E1605" s="27" t="s">
        <v>33</v>
      </c>
      <c r="F1605" s="27" t="s">
        <v>257</v>
      </c>
      <c r="G1605" s="33">
        <v>371446.3</v>
      </c>
      <c r="H1605" s="33">
        <v>371446.3</v>
      </c>
      <c r="I1605" s="33">
        <v>9062</v>
      </c>
      <c r="J1605" s="33">
        <v>657</v>
      </c>
      <c r="K1605" s="33">
        <v>10900</v>
      </c>
      <c r="L1605" s="33">
        <v>1</v>
      </c>
      <c r="M1605" s="33">
        <v>1</v>
      </c>
      <c r="N1605" s="33">
        <v>336877.61</v>
      </c>
      <c r="O1605" s="33">
        <v>2143.9</v>
      </c>
      <c r="P1605" s="33">
        <v>3738</v>
      </c>
    </row>
    <row r="1606" spans="1:16">
      <c r="A1606" s="27" t="s">
        <v>456</v>
      </c>
      <c r="B1606" s="31">
        <v>202410</v>
      </c>
      <c r="C1606" s="27" t="s">
        <v>63</v>
      </c>
      <c r="D1606" s="27" t="s">
        <v>211</v>
      </c>
      <c r="E1606" s="27" t="s">
        <v>33</v>
      </c>
      <c r="F1606" s="27" t="s">
        <v>257</v>
      </c>
      <c r="G1606" s="33">
        <v>377192.22</v>
      </c>
      <c r="H1606" s="33">
        <v>377192.22</v>
      </c>
      <c r="I1606" s="33">
        <v>9775</v>
      </c>
      <c r="J1606" s="33">
        <v>711</v>
      </c>
      <c r="K1606" s="33">
        <v>10900</v>
      </c>
      <c r="L1606" s="33">
        <v>1</v>
      </c>
      <c r="M1606" s="33">
        <v>1</v>
      </c>
      <c r="N1606" s="33">
        <v>369254.67</v>
      </c>
      <c r="O1606" s="33">
        <v>1930.8</v>
      </c>
      <c r="P1606" s="33">
        <v>3954</v>
      </c>
    </row>
    <row r="1607" spans="1:16">
      <c r="A1607" s="27" t="s">
        <v>456</v>
      </c>
      <c r="B1607" s="31">
        <v>202411</v>
      </c>
      <c r="C1607" s="27" t="s">
        <v>63</v>
      </c>
      <c r="D1607" s="27" t="s">
        <v>211</v>
      </c>
      <c r="E1607" s="27" t="s">
        <v>33</v>
      </c>
      <c r="F1607" s="27" t="s">
        <v>257</v>
      </c>
      <c r="G1607" s="33">
        <v>475825.02</v>
      </c>
      <c r="H1607" s="33">
        <v>475825.02</v>
      </c>
      <c r="I1607" s="33">
        <v>12085</v>
      </c>
      <c r="J1607" s="33">
        <v>815</v>
      </c>
      <c r="K1607" s="33">
        <v>10900</v>
      </c>
      <c r="L1607" s="33">
        <v>1</v>
      </c>
      <c r="M1607" s="33">
        <v>1</v>
      </c>
      <c r="N1607" s="33">
        <v>444687.51</v>
      </c>
      <c r="O1607" s="33">
        <v>2618.1</v>
      </c>
      <c r="P1607" s="33">
        <v>5021</v>
      </c>
    </row>
    <row r="1608" spans="1:16">
      <c r="A1608" s="27" t="s">
        <v>456</v>
      </c>
      <c r="B1608" s="31">
        <v>202412</v>
      </c>
      <c r="C1608" s="27" t="s">
        <v>63</v>
      </c>
      <c r="D1608" s="27" t="s">
        <v>211</v>
      </c>
      <c r="E1608" s="27" t="s">
        <v>33</v>
      </c>
      <c r="F1608" s="27" t="s">
        <v>257</v>
      </c>
      <c r="G1608" s="33">
        <v>540973.54</v>
      </c>
      <c r="H1608" s="33">
        <v>540973.54</v>
      </c>
      <c r="I1608" s="33">
        <v>13397</v>
      </c>
      <c r="J1608" s="33">
        <v>981</v>
      </c>
      <c r="K1608" s="33">
        <v>10900</v>
      </c>
      <c r="L1608" s="33">
        <v>1</v>
      </c>
      <c r="M1608" s="33">
        <v>1</v>
      </c>
      <c r="N1608" s="33">
        <v>509408.36</v>
      </c>
      <c r="O1608" s="33">
        <v>3067.2</v>
      </c>
      <c r="P1608" s="33">
        <v>5526</v>
      </c>
    </row>
    <row r="1609" spans="1:16">
      <c r="A1609" s="27" t="s">
        <v>456</v>
      </c>
      <c r="B1609" s="31">
        <v>202501</v>
      </c>
      <c r="C1609" s="27" t="s">
        <v>63</v>
      </c>
      <c r="D1609" s="27" t="s">
        <v>211</v>
      </c>
      <c r="E1609" s="27" t="s">
        <v>33</v>
      </c>
      <c r="F1609" s="27" t="s">
        <v>257</v>
      </c>
      <c r="G1609" s="33">
        <v>263288.44</v>
      </c>
      <c r="H1609" s="33">
        <v>263288.44</v>
      </c>
      <c r="I1609" s="33">
        <v>6484</v>
      </c>
      <c r="J1609" s="33">
        <v>492</v>
      </c>
      <c r="K1609" s="33">
        <v>10900</v>
      </c>
      <c r="L1609" s="33">
        <v>1</v>
      </c>
      <c r="M1609" s="33">
        <v>1</v>
      </c>
      <c r="N1609" s="33">
        <v>258377.5</v>
      </c>
      <c r="O1609" s="33">
        <v>1617</v>
      </c>
      <c r="P1609" s="33">
        <v>2781</v>
      </c>
    </row>
    <row r="1610" spans="1:16">
      <c r="A1610" s="27" t="s">
        <v>456</v>
      </c>
      <c r="B1610" s="31">
        <v>202502</v>
      </c>
      <c r="C1610" s="27" t="s">
        <v>63</v>
      </c>
      <c r="D1610" s="27" t="s">
        <v>211</v>
      </c>
      <c r="E1610" s="27" t="s">
        <v>33</v>
      </c>
      <c r="F1610" s="27" t="s">
        <v>257</v>
      </c>
      <c r="G1610" s="33">
        <v>272118.29</v>
      </c>
      <c r="H1610" s="33">
        <v>272118.29</v>
      </c>
      <c r="I1610" s="33">
        <v>7181</v>
      </c>
      <c r="J1610" s="33">
        <v>497</v>
      </c>
      <c r="K1610" s="33">
        <v>10900</v>
      </c>
      <c r="L1610" s="33">
        <v>1</v>
      </c>
      <c r="M1610" s="33">
        <v>1</v>
      </c>
      <c r="N1610" s="33">
        <v>265643.01</v>
      </c>
      <c r="O1610" s="33">
        <v>1473.5</v>
      </c>
      <c r="P1610" s="33">
        <v>2868</v>
      </c>
    </row>
    <row r="1611" spans="1:16">
      <c r="A1611" s="27" t="s">
        <v>456</v>
      </c>
      <c r="B1611" s="31">
        <v>202503</v>
      </c>
      <c r="C1611" s="27" t="s">
        <v>63</v>
      </c>
      <c r="D1611" s="27" t="s">
        <v>211</v>
      </c>
      <c r="E1611" s="27" t="s">
        <v>33</v>
      </c>
      <c r="F1611" s="27" t="s">
        <v>257</v>
      </c>
      <c r="G1611" s="33">
        <v>328224.49</v>
      </c>
      <c r="H1611" s="33">
        <v>328224.49</v>
      </c>
      <c r="I1611" s="33">
        <v>7447</v>
      </c>
      <c r="J1611" s="33">
        <v>577</v>
      </c>
      <c r="K1611" s="33">
        <v>10900</v>
      </c>
      <c r="L1611" s="33">
        <v>1</v>
      </c>
      <c r="M1611" s="33">
        <v>1</v>
      </c>
      <c r="N1611" s="33">
        <v>330368.77</v>
      </c>
      <c r="O1611" s="33">
        <v>1776.9</v>
      </c>
      <c r="P1611" s="33">
        <v>3296</v>
      </c>
    </row>
    <row r="1612" spans="1:16">
      <c r="A1612" s="27" t="s">
        <v>456</v>
      </c>
      <c r="B1612" s="31">
        <v>202504</v>
      </c>
      <c r="C1612" s="27" t="s">
        <v>63</v>
      </c>
      <c r="D1612" s="27" t="s">
        <v>211</v>
      </c>
      <c r="E1612" s="27" t="s">
        <v>33</v>
      </c>
      <c r="F1612" s="27" t="s">
        <v>257</v>
      </c>
      <c r="G1612" s="33">
        <v>395313.21</v>
      </c>
      <c r="H1612" s="33">
        <v>395313.21</v>
      </c>
      <c r="I1612" s="33">
        <v>9657</v>
      </c>
      <c r="J1612" s="33">
        <v>776</v>
      </c>
      <c r="K1612" s="33">
        <v>10900</v>
      </c>
      <c r="L1612" s="33">
        <v>1</v>
      </c>
      <c r="M1612" s="33">
        <v>1</v>
      </c>
      <c r="N1612" s="33">
        <v>387953.24</v>
      </c>
      <c r="O1612" s="33">
        <v>2423.7</v>
      </c>
      <c r="P1612" s="33">
        <v>3892</v>
      </c>
    </row>
    <row r="1613" spans="1:16">
      <c r="A1613" s="27" t="s">
        <v>456</v>
      </c>
      <c r="B1613" s="31">
        <v>202505</v>
      </c>
      <c r="C1613" s="27" t="s">
        <v>63</v>
      </c>
      <c r="D1613" s="27" t="s">
        <v>211</v>
      </c>
      <c r="E1613" s="27" t="s">
        <v>33</v>
      </c>
      <c r="F1613" s="27" t="s">
        <v>257</v>
      </c>
      <c r="G1613" s="33">
        <v>442681.39</v>
      </c>
      <c r="H1613" s="33">
        <v>442681.39</v>
      </c>
      <c r="I1613" s="33">
        <v>11549</v>
      </c>
      <c r="J1613" s="33">
        <v>658</v>
      </c>
      <c r="K1613" s="33">
        <v>10900</v>
      </c>
      <c r="L1613" s="33">
        <v>1</v>
      </c>
      <c r="M1613" s="33">
        <v>1</v>
      </c>
      <c r="N1613" s="33">
        <v>424015.87</v>
      </c>
      <c r="O1613" s="33">
        <v>2355.8</v>
      </c>
      <c r="P1613" s="33">
        <v>4749</v>
      </c>
    </row>
    <row r="1614" spans="1:16">
      <c r="A1614" s="27" t="s">
        <v>456</v>
      </c>
      <c r="B1614" s="31">
        <v>202506</v>
      </c>
      <c r="C1614" s="27" t="s">
        <v>63</v>
      </c>
      <c r="D1614" s="27" t="s">
        <v>211</v>
      </c>
      <c r="E1614" s="27" t="s">
        <v>33</v>
      </c>
      <c r="F1614" s="27" t="s">
        <v>257</v>
      </c>
      <c r="G1614" s="33">
        <v>396746.6</v>
      </c>
      <c r="H1614" s="33">
        <v>396746.6</v>
      </c>
      <c r="I1614" s="33">
        <v>10642</v>
      </c>
      <c r="J1614" s="33">
        <v>805</v>
      </c>
      <c r="K1614" s="33">
        <v>10900</v>
      </c>
      <c r="L1614" s="33">
        <v>1</v>
      </c>
      <c r="M1614" s="33">
        <v>1</v>
      </c>
      <c r="N1614" s="33">
        <v>413373.3</v>
      </c>
      <c r="O1614" s="33">
        <v>2349.1</v>
      </c>
      <c r="P1614" s="33">
        <v>4322</v>
      </c>
    </row>
    <row r="1615" spans="1:16">
      <c r="A1615" s="27" t="s">
        <v>456</v>
      </c>
      <c r="B1615" s="31">
        <v>202507</v>
      </c>
      <c r="C1615" s="27" t="s">
        <v>63</v>
      </c>
      <c r="D1615" s="27" t="s">
        <v>211</v>
      </c>
      <c r="E1615" s="27" t="s">
        <v>33</v>
      </c>
      <c r="F1615" s="27" t="s">
        <v>257</v>
      </c>
      <c r="G1615" s="33">
        <v>356175.48</v>
      </c>
      <c r="H1615" s="33">
        <v>356175.48</v>
      </c>
      <c r="I1615" s="33">
        <v>9299</v>
      </c>
      <c r="J1615" s="33">
        <v>759</v>
      </c>
      <c r="K1615" s="33">
        <v>10900</v>
      </c>
      <c r="L1615" s="33">
        <v>1</v>
      </c>
      <c r="M1615" s="33">
        <v>1</v>
      </c>
      <c r="N1615" s="33">
        <v>366766.14</v>
      </c>
      <c r="O1615" s="33">
        <v>1898.1</v>
      </c>
      <c r="P1615" s="33">
        <v>3684</v>
      </c>
    </row>
    <row r="1616" spans="1:16">
      <c r="A1616" s="27" t="s">
        <v>456</v>
      </c>
      <c r="B1616" s="31">
        <v>202508</v>
      </c>
      <c r="C1616" s="27" t="s">
        <v>63</v>
      </c>
      <c r="D1616" s="27" t="s">
        <v>211</v>
      </c>
      <c r="E1616" s="27" t="s">
        <v>33</v>
      </c>
      <c r="F1616" s="27" t="s">
        <v>257</v>
      </c>
      <c r="G1616" s="33">
        <v>375350.96</v>
      </c>
      <c r="H1616" s="33">
        <v>375350.96</v>
      </c>
      <c r="I1616" s="33">
        <v>9930</v>
      </c>
      <c r="J1616" s="33">
        <v>700</v>
      </c>
      <c r="K1616" s="33">
        <v>10900</v>
      </c>
      <c r="L1616" s="33">
        <v>1</v>
      </c>
      <c r="M1616" s="33">
        <v>1</v>
      </c>
      <c r="N1616" s="33">
        <v>352500.4</v>
      </c>
      <c r="O1616" s="33">
        <v>2287.3</v>
      </c>
      <c r="P1616" s="33">
        <v>4130</v>
      </c>
    </row>
    <row r="1617" spans="1:16">
      <c r="A1617" s="27" t="s">
        <v>456</v>
      </c>
      <c r="B1617" s="31">
        <v>202509</v>
      </c>
      <c r="C1617" s="27" t="s">
        <v>63</v>
      </c>
      <c r="D1617" s="27" t="s">
        <v>211</v>
      </c>
      <c r="E1617" s="27" t="s">
        <v>33</v>
      </c>
      <c r="F1617" s="27" t="s">
        <v>257</v>
      </c>
      <c r="G1617" s="33">
        <v>364003.32</v>
      </c>
      <c r="H1617" s="33">
        <v>364003.32</v>
      </c>
      <c r="I1617" s="33">
        <v>9895</v>
      </c>
      <c r="J1617" s="33">
        <v>736</v>
      </c>
      <c r="K1617" s="33">
        <v>10900</v>
      </c>
      <c r="L1617" s="33">
        <v>1</v>
      </c>
      <c r="M1617" s="33">
        <v>1</v>
      </c>
      <c r="N1617" s="33">
        <v>338225.12</v>
      </c>
      <c r="O1617" s="33">
        <v>2114.4</v>
      </c>
      <c r="P1617" s="33">
        <v>3864</v>
      </c>
    </row>
    <row r="1618" spans="1:16">
      <c r="A1618" s="27" t="s">
        <v>456</v>
      </c>
      <c r="B1618" s="31">
        <v>202510</v>
      </c>
      <c r="C1618" s="27" t="s">
        <v>63</v>
      </c>
      <c r="D1618" s="27" t="s">
        <v>211</v>
      </c>
      <c r="E1618" s="27" t="s">
        <v>33</v>
      </c>
      <c r="F1618" s="27" t="s">
        <v>257</v>
      </c>
      <c r="G1618" s="33">
        <v>357091.89</v>
      </c>
      <c r="H1618" s="33">
        <v>357091.89</v>
      </c>
      <c r="I1618" s="33">
        <v>9392</v>
      </c>
      <c r="J1618" s="33">
        <v>831</v>
      </c>
      <c r="K1618" s="33">
        <v>10900</v>
      </c>
      <c r="L1618" s="33">
        <v>1</v>
      </c>
      <c r="M1618" s="33">
        <v>1</v>
      </c>
      <c r="N1618" s="33">
        <v>370731.69</v>
      </c>
      <c r="O1618" s="33">
        <v>1896.4</v>
      </c>
      <c r="P1618" s="33">
        <v>3825</v>
      </c>
    </row>
    <row r="1619" spans="1:16">
      <c r="A1619" s="27" t="s">
        <v>456</v>
      </c>
      <c r="B1619" s="31">
        <v>202511</v>
      </c>
      <c r="C1619" s="27" t="s">
        <v>63</v>
      </c>
      <c r="D1619" s="27" t="s">
        <v>211</v>
      </c>
      <c r="E1619" s="27" t="s">
        <v>33</v>
      </c>
      <c r="F1619" s="27" t="s">
        <v>257</v>
      </c>
      <c r="G1619" s="33">
        <v>450914.75</v>
      </c>
      <c r="H1619" s="33">
        <v>450914.75</v>
      </c>
      <c r="I1619" s="33">
        <v>10823</v>
      </c>
      <c r="J1619" s="33">
        <v>713</v>
      </c>
      <c r="K1619" s="33">
        <v>10900</v>
      </c>
      <c r="L1619" s="33">
        <v>1</v>
      </c>
      <c r="M1619" s="33">
        <v>1</v>
      </c>
      <c r="N1619" s="33">
        <v>446466.26</v>
      </c>
      <c r="O1619" s="33">
        <v>2487.3</v>
      </c>
      <c r="P1619" s="33">
        <v>4606</v>
      </c>
    </row>
    <row r="1620" spans="1:16">
      <c r="A1620" s="27" t="s">
        <v>456</v>
      </c>
      <c r="B1620" s="31">
        <v>202512</v>
      </c>
      <c r="C1620" s="27" t="s">
        <v>63</v>
      </c>
      <c r="D1620" s="27" t="s">
        <v>211</v>
      </c>
      <c r="E1620" s="27" t="s">
        <v>33</v>
      </c>
      <c r="F1620" s="27" t="s">
        <v>257</v>
      </c>
      <c r="G1620" s="33">
        <v>533506.72</v>
      </c>
      <c r="H1620" s="33">
        <v>533506.72</v>
      </c>
      <c r="I1620" s="33">
        <v>14385</v>
      </c>
      <c r="J1620" s="33">
        <v>1064</v>
      </c>
      <c r="K1620" s="33">
        <v>10900</v>
      </c>
      <c r="L1620" s="33">
        <v>1</v>
      </c>
      <c r="M1620" s="33">
        <v>1</v>
      </c>
      <c r="N1620" s="33">
        <v>511446</v>
      </c>
      <c r="O1620" s="33">
        <v>3259.6</v>
      </c>
      <c r="P1620" s="33">
        <v>5756</v>
      </c>
    </row>
    <row r="1621" spans="1:16">
      <c r="A1621" s="27" t="s">
        <v>456</v>
      </c>
      <c r="B1621" s="31">
        <v>202601</v>
      </c>
      <c r="C1621" s="27" t="s">
        <v>63</v>
      </c>
      <c r="D1621" s="27" t="s">
        <v>211</v>
      </c>
      <c r="E1621" s="27" t="s">
        <v>33</v>
      </c>
      <c r="F1621" s="27" t="s">
        <v>257</v>
      </c>
      <c r="G1621" s="33">
        <v>271227.23</v>
      </c>
      <c r="H1621" s="33">
        <v>271227.23</v>
      </c>
      <c r="I1621" s="33">
        <v>7205</v>
      </c>
      <c r="J1621" s="33">
        <v>530</v>
      </c>
      <c r="K1621" s="33">
        <v>10900</v>
      </c>
      <c r="L1621" s="33">
        <v>1</v>
      </c>
      <c r="M1621" s="33">
        <v>1</v>
      </c>
      <c r="N1621" s="33">
        <v>259411.01</v>
      </c>
      <c r="O1621" s="33">
        <v>1464.7</v>
      </c>
      <c r="P1621" s="33">
        <v>2887</v>
      </c>
    </row>
    <row r="1622" spans="1:16">
      <c r="A1622" s="27" t="s">
        <v>456</v>
      </c>
      <c r="B1622" s="31">
        <v>202602</v>
      </c>
      <c r="C1622" s="27" t="s">
        <v>63</v>
      </c>
      <c r="D1622" s="27" t="s">
        <v>211</v>
      </c>
      <c r="E1622" s="27" t="s">
        <v>33</v>
      </c>
      <c r="F1622" s="27" t="s">
        <v>257</v>
      </c>
      <c r="G1622" s="33">
        <v>274740.56</v>
      </c>
      <c r="H1622" s="33">
        <v>274740.56</v>
      </c>
      <c r="I1622" s="33">
        <v>6812</v>
      </c>
      <c r="J1622" s="33">
        <v>509</v>
      </c>
      <c r="K1622" s="33">
        <v>10900</v>
      </c>
      <c r="L1622" s="33">
        <v>1</v>
      </c>
      <c r="M1622" s="33">
        <v>1</v>
      </c>
      <c r="N1622" s="33">
        <v>266705.59</v>
      </c>
      <c r="O1622" s="33">
        <v>1647.3</v>
      </c>
      <c r="P1622" s="33">
        <v>2775</v>
      </c>
    </row>
    <row r="1623" spans="1:16">
      <c r="A1623" s="27" t="s">
        <v>456</v>
      </c>
      <c r="B1623" s="31">
        <v>202603</v>
      </c>
      <c r="C1623" s="27" t="s">
        <v>63</v>
      </c>
      <c r="D1623" s="27" t="s">
        <v>211</v>
      </c>
      <c r="E1623" s="27" t="s">
        <v>33</v>
      </c>
      <c r="F1623" s="27" t="s">
        <v>257</v>
      </c>
      <c r="G1623" s="33">
        <v>331591.38</v>
      </c>
      <c r="H1623" s="33">
        <v>331591.38</v>
      </c>
      <c r="I1623" s="33">
        <v>8268</v>
      </c>
      <c r="J1623" s="33">
        <v>574</v>
      </c>
      <c r="K1623" s="33">
        <v>10900</v>
      </c>
      <c r="L1623" s="33">
        <v>1</v>
      </c>
      <c r="M1623" s="33">
        <v>1</v>
      </c>
      <c r="N1623" s="33">
        <v>331690.24</v>
      </c>
      <c r="O1623" s="33">
        <v>2103.4</v>
      </c>
      <c r="P1623" s="33">
        <v>3413</v>
      </c>
    </row>
    <row r="1624" spans="1:16">
      <c r="A1624" s="27" t="s">
        <v>456</v>
      </c>
      <c r="B1624" s="31">
        <v>202604</v>
      </c>
      <c r="C1624" s="27" t="s">
        <v>63</v>
      </c>
      <c r="D1624" s="27" t="s">
        <v>211</v>
      </c>
      <c r="E1624" s="27" t="s">
        <v>33</v>
      </c>
      <c r="F1624" s="27" t="s">
        <v>257</v>
      </c>
      <c r="G1624" s="33">
        <v>391830.38</v>
      </c>
      <c r="H1624" s="33">
        <v>391830.38</v>
      </c>
      <c r="I1624" s="33">
        <v>10820</v>
      </c>
      <c r="J1624" s="33">
        <v>958</v>
      </c>
      <c r="K1624" s="33">
        <v>10900</v>
      </c>
      <c r="L1624" s="33">
        <v>1</v>
      </c>
      <c r="M1624" s="33">
        <v>1</v>
      </c>
      <c r="N1624" s="33">
        <v>389505.06</v>
      </c>
      <c r="O1624" s="33">
        <v>2134.7</v>
      </c>
      <c r="P1624" s="33">
        <v>4331</v>
      </c>
    </row>
    <row r="1625" spans="1:16">
      <c r="A1625" s="27" t="s">
        <v>456</v>
      </c>
      <c r="B1625" s="31">
        <v>202605</v>
      </c>
      <c r="C1625" s="27" t="s">
        <v>63</v>
      </c>
      <c r="D1625" s="27" t="s">
        <v>211</v>
      </c>
      <c r="E1625" s="27" t="s">
        <v>33</v>
      </c>
      <c r="F1625" s="27" t="s">
        <v>257</v>
      </c>
      <c r="G1625" s="33">
        <v>458172.27</v>
      </c>
      <c r="H1625" s="33">
        <v>458172.27</v>
      </c>
      <c r="I1625" s="33">
        <v>11170</v>
      </c>
      <c r="J1625" s="33">
        <v>912</v>
      </c>
      <c r="K1625" s="33">
        <v>10900</v>
      </c>
      <c r="L1625" s="33">
        <v>1</v>
      </c>
      <c r="M1625" s="33">
        <v>1</v>
      </c>
      <c r="N1625" s="33">
        <v>425711.94</v>
      </c>
      <c r="O1625" s="33">
        <v>2584.4</v>
      </c>
      <c r="P1625" s="33">
        <v>4578</v>
      </c>
    </row>
    <row r="1626" spans="1:16">
      <c r="A1626" s="27" t="s">
        <v>456</v>
      </c>
      <c r="B1626" s="31">
        <v>202606</v>
      </c>
      <c r="C1626" s="27" t="s">
        <v>63</v>
      </c>
      <c r="D1626" s="27" t="s">
        <v>211</v>
      </c>
      <c r="E1626" s="27" t="s">
        <v>33</v>
      </c>
      <c r="F1626" s="27" t="s">
        <v>257</v>
      </c>
      <c r="G1626" s="33">
        <v>430165.52</v>
      </c>
      <c r="H1626" s="33">
        <v>430165.52</v>
      </c>
      <c r="I1626" s="33">
        <v>11105</v>
      </c>
      <c r="J1626" s="33">
        <v>925</v>
      </c>
      <c r="K1626" s="33">
        <v>10900</v>
      </c>
      <c r="L1626" s="33">
        <v>1</v>
      </c>
      <c r="M1626" s="33">
        <v>1</v>
      </c>
      <c r="N1626" s="33">
        <v>415026.8</v>
      </c>
      <c r="O1626" s="33">
        <v>2393</v>
      </c>
      <c r="P1626" s="33">
        <v>4520</v>
      </c>
    </row>
    <row r="1627" spans="1:16">
      <c r="A1627" s="27" t="s">
        <v>456</v>
      </c>
      <c r="B1627" s="31">
        <v>202607</v>
      </c>
      <c r="C1627" s="27" t="s">
        <v>63</v>
      </c>
      <c r="D1627" s="27" t="s">
        <v>211</v>
      </c>
      <c r="E1627" s="27" t="s">
        <v>33</v>
      </c>
      <c r="F1627" s="27" t="s">
        <v>257</v>
      </c>
      <c r="G1627" s="33">
        <v>405133.85</v>
      </c>
      <c r="H1627" s="33">
        <v>405133.85</v>
      </c>
      <c r="I1627" s="33">
        <v>10576</v>
      </c>
      <c r="J1627" s="33">
        <v>798</v>
      </c>
      <c r="K1627" s="33">
        <v>10900</v>
      </c>
      <c r="L1627" s="33">
        <v>1</v>
      </c>
      <c r="M1627" s="33">
        <v>1</v>
      </c>
      <c r="N1627" s="33">
        <v>368233.2</v>
      </c>
      <c r="O1627" s="33">
        <v>2347.2</v>
      </c>
      <c r="P1627" s="33">
        <v>4308</v>
      </c>
    </row>
    <row r="1628" spans="1:16">
      <c r="A1628" s="27" t="s">
        <v>459</v>
      </c>
      <c r="B1628" s="31">
        <v>202408</v>
      </c>
      <c r="C1628" s="27" t="s">
        <v>65</v>
      </c>
      <c r="D1628" s="27" t="s">
        <v>211</v>
      </c>
      <c r="E1628" s="27" t="s">
        <v>33</v>
      </c>
      <c r="F1628" s="27" t="s">
        <v>257</v>
      </c>
      <c r="G1628" s="33">
        <v>594141.47</v>
      </c>
      <c r="H1628" s="33">
        <v>0</v>
      </c>
      <c r="I1628" s="33">
        <v>15037</v>
      </c>
      <c r="J1628" s="33">
        <v>1216</v>
      </c>
      <c r="K1628" s="33">
        <v>11500</v>
      </c>
      <c r="L1628" s="33">
        <v>1</v>
      </c>
      <c r="M1628" s="33">
        <v>0</v>
      </c>
      <c r="N1628" s="33">
        <v>384530.06</v>
      </c>
      <c r="O1628" s="33">
        <v>3458.3</v>
      </c>
      <c r="P1628" s="33">
        <v>5851</v>
      </c>
    </row>
    <row r="1629" spans="1:16">
      <c r="A1629" s="27" t="s">
        <v>459</v>
      </c>
      <c r="B1629" s="31">
        <v>202409</v>
      </c>
      <c r="C1629" s="27" t="s">
        <v>65</v>
      </c>
      <c r="D1629" s="27" t="s">
        <v>211</v>
      </c>
      <c r="E1629" s="27" t="s">
        <v>33</v>
      </c>
      <c r="F1629" s="27" t="s">
        <v>257</v>
      </c>
      <c r="G1629" s="33">
        <v>512903.18</v>
      </c>
      <c r="H1629" s="33">
        <v>0</v>
      </c>
      <c r="I1629" s="33">
        <v>12090</v>
      </c>
      <c r="J1629" s="33">
        <v>890</v>
      </c>
      <c r="K1629" s="33">
        <v>11500</v>
      </c>
      <c r="L1629" s="33">
        <v>1</v>
      </c>
      <c r="M1629" s="33">
        <v>0</v>
      </c>
      <c r="N1629" s="33">
        <v>368957.67</v>
      </c>
      <c r="O1629" s="33">
        <v>3086.7</v>
      </c>
      <c r="P1629" s="33">
        <v>5202</v>
      </c>
    </row>
    <row r="1630" spans="1:16">
      <c r="A1630" s="27" t="s">
        <v>459</v>
      </c>
      <c r="B1630" s="31">
        <v>202410</v>
      </c>
      <c r="C1630" s="27" t="s">
        <v>65</v>
      </c>
      <c r="D1630" s="27" t="s">
        <v>211</v>
      </c>
      <c r="E1630" s="27" t="s">
        <v>33</v>
      </c>
      <c r="F1630" s="27" t="s">
        <v>257</v>
      </c>
      <c r="G1630" s="33">
        <v>562928.2</v>
      </c>
      <c r="H1630" s="33">
        <v>0</v>
      </c>
      <c r="I1630" s="33">
        <v>14158</v>
      </c>
      <c r="J1630" s="33">
        <v>1093</v>
      </c>
      <c r="K1630" s="33">
        <v>11500</v>
      </c>
      <c r="L1630" s="33">
        <v>1</v>
      </c>
      <c r="M1630" s="33">
        <v>0</v>
      </c>
      <c r="N1630" s="33">
        <v>404417.92</v>
      </c>
      <c r="O1630" s="33">
        <v>3092.1</v>
      </c>
      <c r="P1630" s="33">
        <v>5777</v>
      </c>
    </row>
    <row r="1631" spans="1:16">
      <c r="A1631" s="27" t="s">
        <v>459</v>
      </c>
      <c r="B1631" s="31">
        <v>202411</v>
      </c>
      <c r="C1631" s="27" t="s">
        <v>65</v>
      </c>
      <c r="D1631" s="27" t="s">
        <v>211</v>
      </c>
      <c r="E1631" s="27" t="s">
        <v>33</v>
      </c>
      <c r="F1631" s="27" t="s">
        <v>257</v>
      </c>
      <c r="G1631" s="33">
        <v>667433.39</v>
      </c>
      <c r="H1631" s="33">
        <v>0</v>
      </c>
      <c r="I1631" s="33">
        <v>17289</v>
      </c>
      <c r="J1631" s="33">
        <v>1420</v>
      </c>
      <c r="K1631" s="33">
        <v>11500</v>
      </c>
      <c r="L1631" s="33">
        <v>1</v>
      </c>
      <c r="M1631" s="33">
        <v>0</v>
      </c>
      <c r="N1631" s="33">
        <v>487034.06</v>
      </c>
      <c r="O1631" s="33">
        <v>4221.1</v>
      </c>
      <c r="P1631" s="33">
        <v>6769</v>
      </c>
    </row>
    <row r="1632" spans="1:16">
      <c r="A1632" s="27" t="s">
        <v>459</v>
      </c>
      <c r="B1632" s="31">
        <v>202412</v>
      </c>
      <c r="C1632" s="27" t="s">
        <v>65</v>
      </c>
      <c r="D1632" s="27" t="s">
        <v>211</v>
      </c>
      <c r="E1632" s="27" t="s">
        <v>33</v>
      </c>
      <c r="F1632" s="27" t="s">
        <v>257</v>
      </c>
      <c r="G1632" s="33">
        <v>790642.98</v>
      </c>
      <c r="H1632" s="33">
        <v>0</v>
      </c>
      <c r="I1632" s="33">
        <v>21343</v>
      </c>
      <c r="J1632" s="33">
        <v>1553</v>
      </c>
      <c r="K1632" s="33">
        <v>11500</v>
      </c>
      <c r="L1632" s="33">
        <v>1</v>
      </c>
      <c r="M1632" s="33">
        <v>0</v>
      </c>
      <c r="N1632" s="33">
        <v>557918.12</v>
      </c>
      <c r="O1632" s="33">
        <v>4433.8</v>
      </c>
      <c r="P1632" s="33">
        <v>8562</v>
      </c>
    </row>
    <row r="1633" spans="1:16">
      <c r="A1633" s="27" t="s">
        <v>459</v>
      </c>
      <c r="B1633" s="31">
        <v>202501</v>
      </c>
      <c r="C1633" s="27" t="s">
        <v>65</v>
      </c>
      <c r="D1633" s="27" t="s">
        <v>211</v>
      </c>
      <c r="E1633" s="27" t="s">
        <v>33</v>
      </c>
      <c r="F1633" s="27" t="s">
        <v>257</v>
      </c>
      <c r="G1633" s="33">
        <v>399857</v>
      </c>
      <c r="H1633" s="33">
        <v>0</v>
      </c>
      <c r="I1633" s="33">
        <v>10519</v>
      </c>
      <c r="J1633" s="33">
        <v>809</v>
      </c>
      <c r="K1633" s="33">
        <v>11500</v>
      </c>
      <c r="L1633" s="33">
        <v>1</v>
      </c>
      <c r="M1633" s="33">
        <v>0</v>
      </c>
      <c r="N1633" s="33">
        <v>282982.18</v>
      </c>
      <c r="O1633" s="33">
        <v>2129</v>
      </c>
      <c r="P1633" s="33">
        <v>4315</v>
      </c>
    </row>
    <row r="1634" spans="1:16">
      <c r="A1634" s="27" t="s">
        <v>459</v>
      </c>
      <c r="B1634" s="31">
        <v>202502</v>
      </c>
      <c r="C1634" s="27" t="s">
        <v>65</v>
      </c>
      <c r="D1634" s="27" t="s">
        <v>211</v>
      </c>
      <c r="E1634" s="27" t="s">
        <v>33</v>
      </c>
      <c r="F1634" s="27" t="s">
        <v>257</v>
      </c>
      <c r="G1634" s="33">
        <v>434327.57</v>
      </c>
      <c r="H1634" s="33">
        <v>0</v>
      </c>
      <c r="I1634" s="33">
        <v>10884</v>
      </c>
      <c r="J1634" s="33">
        <v>796</v>
      </c>
      <c r="K1634" s="33">
        <v>11500</v>
      </c>
      <c r="L1634" s="33">
        <v>1</v>
      </c>
      <c r="M1634" s="33">
        <v>0</v>
      </c>
      <c r="N1634" s="33">
        <v>290939.57</v>
      </c>
      <c r="O1634" s="33">
        <v>2412.1</v>
      </c>
      <c r="P1634" s="33">
        <v>4501</v>
      </c>
    </row>
    <row r="1635" spans="1:16">
      <c r="A1635" s="27" t="s">
        <v>459</v>
      </c>
      <c r="B1635" s="31">
        <v>202503</v>
      </c>
      <c r="C1635" s="27" t="s">
        <v>65</v>
      </c>
      <c r="D1635" s="27" t="s">
        <v>211</v>
      </c>
      <c r="E1635" s="27" t="s">
        <v>33</v>
      </c>
      <c r="F1635" s="27" t="s">
        <v>257</v>
      </c>
      <c r="G1635" s="33">
        <v>464798.55</v>
      </c>
      <c r="H1635" s="33">
        <v>0</v>
      </c>
      <c r="I1635" s="33">
        <v>12084</v>
      </c>
      <c r="J1635" s="33">
        <v>830</v>
      </c>
      <c r="K1635" s="33">
        <v>11500</v>
      </c>
      <c r="L1635" s="33">
        <v>1</v>
      </c>
      <c r="M1635" s="33">
        <v>0</v>
      </c>
      <c r="N1635" s="33">
        <v>361829</v>
      </c>
      <c r="O1635" s="33">
        <v>2326.3</v>
      </c>
      <c r="P1635" s="33">
        <v>4798</v>
      </c>
    </row>
    <row r="1636" spans="1:16">
      <c r="A1636" s="27" t="s">
        <v>459</v>
      </c>
      <c r="B1636" s="31">
        <v>202504</v>
      </c>
      <c r="C1636" s="27" t="s">
        <v>65</v>
      </c>
      <c r="D1636" s="27" t="s">
        <v>211</v>
      </c>
      <c r="E1636" s="27" t="s">
        <v>33</v>
      </c>
      <c r="F1636" s="27" t="s">
        <v>257</v>
      </c>
      <c r="G1636" s="33">
        <v>632414.0600000001</v>
      </c>
      <c r="H1636" s="33">
        <v>0</v>
      </c>
      <c r="I1636" s="33">
        <v>15821</v>
      </c>
      <c r="J1636" s="33">
        <v>1269</v>
      </c>
      <c r="K1636" s="33">
        <v>11500</v>
      </c>
      <c r="L1636" s="33">
        <v>1</v>
      </c>
      <c r="M1636" s="33">
        <v>0</v>
      </c>
      <c r="N1636" s="33">
        <v>424897.11</v>
      </c>
      <c r="O1636" s="33">
        <v>3562.6</v>
      </c>
      <c r="P1636" s="33">
        <v>6469</v>
      </c>
    </row>
    <row r="1637" spans="1:16">
      <c r="A1637" s="27" t="s">
        <v>459</v>
      </c>
      <c r="B1637" s="31">
        <v>202505</v>
      </c>
      <c r="C1637" s="27" t="s">
        <v>65</v>
      </c>
      <c r="D1637" s="27" t="s">
        <v>211</v>
      </c>
      <c r="E1637" s="27" t="s">
        <v>33</v>
      </c>
      <c r="F1637" s="27" t="s">
        <v>257</v>
      </c>
      <c r="G1637" s="33">
        <v>731879.53</v>
      </c>
      <c r="H1637" s="33">
        <v>0</v>
      </c>
      <c r="I1637" s="33">
        <v>19905</v>
      </c>
      <c r="J1637" s="33">
        <v>1794</v>
      </c>
      <c r="K1637" s="33">
        <v>11500</v>
      </c>
      <c r="L1637" s="33">
        <v>1</v>
      </c>
      <c r="M1637" s="33">
        <v>0</v>
      </c>
      <c r="N1637" s="33">
        <v>464393.9</v>
      </c>
      <c r="O1637" s="33">
        <v>3708.9</v>
      </c>
      <c r="P1637" s="33">
        <v>7912</v>
      </c>
    </row>
    <row r="1638" spans="1:16">
      <c r="A1638" s="27" t="s">
        <v>459</v>
      </c>
      <c r="B1638" s="31">
        <v>202506</v>
      </c>
      <c r="C1638" s="27" t="s">
        <v>65</v>
      </c>
      <c r="D1638" s="27" t="s">
        <v>211</v>
      </c>
      <c r="E1638" s="27" t="s">
        <v>33</v>
      </c>
      <c r="F1638" s="27" t="s">
        <v>257</v>
      </c>
      <c r="G1638" s="33">
        <v>713280.03</v>
      </c>
      <c r="H1638" s="33">
        <v>713280.03</v>
      </c>
      <c r="I1638" s="33">
        <v>18466</v>
      </c>
      <c r="J1638" s="33">
        <v>1467</v>
      </c>
      <c r="K1638" s="33">
        <v>11500</v>
      </c>
      <c r="L1638" s="33">
        <v>1</v>
      </c>
      <c r="M1638" s="33">
        <v>1</v>
      </c>
      <c r="N1638" s="33">
        <v>452737.86</v>
      </c>
      <c r="O1638" s="33">
        <v>3959.1</v>
      </c>
      <c r="P1638" s="33">
        <v>7482</v>
      </c>
    </row>
    <row r="1639" spans="1:16">
      <c r="A1639" s="27" t="s">
        <v>459</v>
      </c>
      <c r="B1639" s="31">
        <v>202507</v>
      </c>
      <c r="C1639" s="27" t="s">
        <v>65</v>
      </c>
      <c r="D1639" s="27" t="s">
        <v>211</v>
      </c>
      <c r="E1639" s="27" t="s">
        <v>33</v>
      </c>
      <c r="F1639" s="27" t="s">
        <v>257</v>
      </c>
      <c r="G1639" s="33">
        <v>597597.53</v>
      </c>
      <c r="H1639" s="33">
        <v>597597.53</v>
      </c>
      <c r="I1639" s="33">
        <v>15894</v>
      </c>
      <c r="J1639" s="33">
        <v>1223</v>
      </c>
      <c r="K1639" s="33">
        <v>11500</v>
      </c>
      <c r="L1639" s="33">
        <v>1</v>
      </c>
      <c r="M1639" s="33">
        <v>1</v>
      </c>
      <c r="N1639" s="33">
        <v>401692.41</v>
      </c>
      <c r="O1639" s="33">
        <v>3322.7</v>
      </c>
      <c r="P1639" s="33">
        <v>6488</v>
      </c>
    </row>
    <row r="1640" spans="1:16">
      <c r="A1640" s="27" t="s">
        <v>459</v>
      </c>
      <c r="B1640" s="31">
        <v>202508</v>
      </c>
      <c r="C1640" s="27" t="s">
        <v>65</v>
      </c>
      <c r="D1640" s="27" t="s">
        <v>211</v>
      </c>
      <c r="E1640" s="27" t="s">
        <v>33</v>
      </c>
      <c r="F1640" s="27" t="s">
        <v>257</v>
      </c>
      <c r="G1640" s="33">
        <v>565820.12</v>
      </c>
      <c r="H1640" s="33">
        <v>565820.12</v>
      </c>
      <c r="I1640" s="33">
        <v>14705</v>
      </c>
      <c r="J1640" s="33">
        <v>1049</v>
      </c>
      <c r="K1640" s="33">
        <v>11500</v>
      </c>
      <c r="L1640" s="33">
        <v>1</v>
      </c>
      <c r="M1640" s="33">
        <v>1</v>
      </c>
      <c r="N1640" s="33">
        <v>386068.18</v>
      </c>
      <c r="O1640" s="33">
        <v>3559.4</v>
      </c>
      <c r="P1640" s="33">
        <v>5846</v>
      </c>
    </row>
    <row r="1641" spans="1:16">
      <c r="A1641" s="27" t="s">
        <v>459</v>
      </c>
      <c r="B1641" s="31">
        <v>202509</v>
      </c>
      <c r="C1641" s="27" t="s">
        <v>65</v>
      </c>
      <c r="D1641" s="27" t="s">
        <v>211</v>
      </c>
      <c r="E1641" s="27" t="s">
        <v>33</v>
      </c>
      <c r="F1641" s="27" t="s">
        <v>257</v>
      </c>
      <c r="G1641" s="33">
        <v>605160.6899999999</v>
      </c>
      <c r="H1641" s="33">
        <v>605160.6899999999</v>
      </c>
      <c r="I1641" s="33">
        <v>15502</v>
      </c>
      <c r="J1641" s="33">
        <v>1135</v>
      </c>
      <c r="K1641" s="33">
        <v>11500</v>
      </c>
      <c r="L1641" s="33">
        <v>1</v>
      </c>
      <c r="M1641" s="33">
        <v>1</v>
      </c>
      <c r="N1641" s="33">
        <v>370433.5</v>
      </c>
      <c r="O1641" s="33">
        <v>3397.8</v>
      </c>
      <c r="P1641" s="33">
        <v>6270</v>
      </c>
    </row>
    <row r="1642" spans="1:16">
      <c r="A1642" s="27" t="s">
        <v>459</v>
      </c>
      <c r="B1642" s="31">
        <v>202510</v>
      </c>
      <c r="C1642" s="27" t="s">
        <v>65</v>
      </c>
      <c r="D1642" s="27" t="s">
        <v>211</v>
      </c>
      <c r="E1642" s="27" t="s">
        <v>33</v>
      </c>
      <c r="F1642" s="27" t="s">
        <v>257</v>
      </c>
      <c r="G1642" s="33">
        <v>619523.04</v>
      </c>
      <c r="H1642" s="33">
        <v>619523.04</v>
      </c>
      <c r="I1642" s="33">
        <v>17198</v>
      </c>
      <c r="J1642" s="33">
        <v>1189</v>
      </c>
      <c r="K1642" s="33">
        <v>11500</v>
      </c>
      <c r="L1642" s="33">
        <v>1</v>
      </c>
      <c r="M1642" s="33">
        <v>1</v>
      </c>
      <c r="N1642" s="33">
        <v>406035.59</v>
      </c>
      <c r="O1642" s="33">
        <v>3410.5</v>
      </c>
      <c r="P1642" s="33">
        <v>6699</v>
      </c>
    </row>
    <row r="1643" spans="1:16">
      <c r="A1643" s="27" t="s">
        <v>459</v>
      </c>
      <c r="B1643" s="31">
        <v>202511</v>
      </c>
      <c r="C1643" s="27" t="s">
        <v>65</v>
      </c>
      <c r="D1643" s="27" t="s">
        <v>211</v>
      </c>
      <c r="E1643" s="27" t="s">
        <v>33</v>
      </c>
      <c r="F1643" s="27" t="s">
        <v>257</v>
      </c>
      <c r="G1643" s="33">
        <v>732730.74</v>
      </c>
      <c r="H1643" s="33">
        <v>732730.74</v>
      </c>
      <c r="I1643" s="33">
        <v>18590</v>
      </c>
      <c r="J1643" s="33">
        <v>1365</v>
      </c>
      <c r="K1643" s="33">
        <v>11500</v>
      </c>
      <c r="L1643" s="33">
        <v>1</v>
      </c>
      <c r="M1643" s="33">
        <v>1</v>
      </c>
      <c r="N1643" s="33">
        <v>488982.19</v>
      </c>
      <c r="O1643" s="33">
        <v>4237.3</v>
      </c>
      <c r="P1643" s="33">
        <v>7773</v>
      </c>
    </row>
    <row r="1644" spans="1:16">
      <c r="A1644" s="27" t="s">
        <v>459</v>
      </c>
      <c r="B1644" s="31">
        <v>202512</v>
      </c>
      <c r="C1644" s="27" t="s">
        <v>65</v>
      </c>
      <c r="D1644" s="27" t="s">
        <v>211</v>
      </c>
      <c r="E1644" s="27" t="s">
        <v>33</v>
      </c>
      <c r="F1644" s="27" t="s">
        <v>257</v>
      </c>
      <c r="G1644" s="33">
        <v>903567.63</v>
      </c>
      <c r="H1644" s="33">
        <v>903567.63</v>
      </c>
      <c r="I1644" s="33">
        <v>22421</v>
      </c>
      <c r="J1644" s="33">
        <v>1600</v>
      </c>
      <c r="K1644" s="33">
        <v>11500</v>
      </c>
      <c r="L1644" s="33">
        <v>1</v>
      </c>
      <c r="M1644" s="33">
        <v>1</v>
      </c>
      <c r="N1644" s="33">
        <v>560149.79</v>
      </c>
      <c r="O1644" s="33">
        <v>5050.7</v>
      </c>
      <c r="P1644" s="33">
        <v>9098</v>
      </c>
    </row>
    <row r="1645" spans="1:16">
      <c r="A1645" s="27" t="s">
        <v>459</v>
      </c>
      <c r="B1645" s="31">
        <v>202601</v>
      </c>
      <c r="C1645" s="27" t="s">
        <v>65</v>
      </c>
      <c r="D1645" s="27" t="s">
        <v>211</v>
      </c>
      <c r="E1645" s="27" t="s">
        <v>33</v>
      </c>
      <c r="F1645" s="27" t="s">
        <v>257</v>
      </c>
      <c r="G1645" s="33">
        <v>406099.82</v>
      </c>
      <c r="H1645" s="33">
        <v>406099.82</v>
      </c>
      <c r="I1645" s="33">
        <v>11020</v>
      </c>
      <c r="J1645" s="33">
        <v>825</v>
      </c>
      <c r="K1645" s="33">
        <v>11500</v>
      </c>
      <c r="L1645" s="33">
        <v>1</v>
      </c>
      <c r="M1645" s="33">
        <v>1</v>
      </c>
      <c r="N1645" s="33">
        <v>284114.11</v>
      </c>
      <c r="O1645" s="33">
        <v>2249.7</v>
      </c>
      <c r="P1645" s="33">
        <v>4475</v>
      </c>
    </row>
    <row r="1646" spans="1:16">
      <c r="A1646" s="27" t="s">
        <v>459</v>
      </c>
      <c r="B1646" s="31">
        <v>202602</v>
      </c>
      <c r="C1646" s="27" t="s">
        <v>65</v>
      </c>
      <c r="D1646" s="27" t="s">
        <v>211</v>
      </c>
      <c r="E1646" s="27" t="s">
        <v>33</v>
      </c>
      <c r="F1646" s="27" t="s">
        <v>257</v>
      </c>
      <c r="G1646" s="33">
        <v>404443.23</v>
      </c>
      <c r="H1646" s="33">
        <v>404443.23</v>
      </c>
      <c r="I1646" s="33">
        <v>10229</v>
      </c>
      <c r="J1646" s="33">
        <v>792</v>
      </c>
      <c r="K1646" s="33">
        <v>11500</v>
      </c>
      <c r="L1646" s="33">
        <v>1</v>
      </c>
      <c r="M1646" s="33">
        <v>1</v>
      </c>
      <c r="N1646" s="33">
        <v>292103.33</v>
      </c>
      <c r="O1646" s="33">
        <v>2383.1</v>
      </c>
      <c r="P1646" s="33">
        <v>4027</v>
      </c>
    </row>
    <row r="1647" spans="1:16">
      <c r="A1647" s="27" t="s">
        <v>459</v>
      </c>
      <c r="B1647" s="31">
        <v>202603</v>
      </c>
      <c r="C1647" s="27" t="s">
        <v>65</v>
      </c>
      <c r="D1647" s="27" t="s">
        <v>211</v>
      </c>
      <c r="E1647" s="27" t="s">
        <v>33</v>
      </c>
      <c r="F1647" s="27" t="s">
        <v>257</v>
      </c>
      <c r="G1647" s="33">
        <v>508436.29</v>
      </c>
      <c r="H1647" s="33">
        <v>508436.29</v>
      </c>
      <c r="I1647" s="33">
        <v>13447</v>
      </c>
      <c r="J1647" s="33">
        <v>908</v>
      </c>
      <c r="K1647" s="33">
        <v>11500</v>
      </c>
      <c r="L1647" s="33">
        <v>1</v>
      </c>
      <c r="M1647" s="33">
        <v>1</v>
      </c>
      <c r="N1647" s="33">
        <v>363276.32</v>
      </c>
      <c r="O1647" s="33">
        <v>2832.9</v>
      </c>
      <c r="P1647" s="33">
        <v>5621</v>
      </c>
    </row>
    <row r="1648" spans="1:16">
      <c r="A1648" s="27" t="s">
        <v>459</v>
      </c>
      <c r="B1648" s="31">
        <v>202604</v>
      </c>
      <c r="C1648" s="27" t="s">
        <v>65</v>
      </c>
      <c r="D1648" s="27" t="s">
        <v>211</v>
      </c>
      <c r="E1648" s="27" t="s">
        <v>33</v>
      </c>
      <c r="F1648" s="27" t="s">
        <v>257</v>
      </c>
      <c r="G1648" s="33">
        <v>655819.23</v>
      </c>
      <c r="H1648" s="33">
        <v>655819.23</v>
      </c>
      <c r="I1648" s="33">
        <v>17239</v>
      </c>
      <c r="J1648" s="33">
        <v>1094</v>
      </c>
      <c r="K1648" s="33">
        <v>11500</v>
      </c>
      <c r="L1648" s="33">
        <v>1</v>
      </c>
      <c r="M1648" s="33">
        <v>1</v>
      </c>
      <c r="N1648" s="33">
        <v>426596.7</v>
      </c>
      <c r="O1648" s="33">
        <v>3588.4</v>
      </c>
      <c r="P1648" s="33">
        <v>6916</v>
      </c>
    </row>
    <row r="1649" spans="1:16">
      <c r="A1649" s="27" t="s">
        <v>459</v>
      </c>
      <c r="B1649" s="31">
        <v>202605</v>
      </c>
      <c r="C1649" s="27" t="s">
        <v>65</v>
      </c>
      <c r="D1649" s="27" t="s">
        <v>211</v>
      </c>
      <c r="E1649" s="27" t="s">
        <v>33</v>
      </c>
      <c r="F1649" s="27" t="s">
        <v>257</v>
      </c>
      <c r="G1649" s="33">
        <v>748034.95</v>
      </c>
      <c r="H1649" s="33">
        <v>748034.95</v>
      </c>
      <c r="I1649" s="33">
        <v>19083</v>
      </c>
      <c r="J1649" s="33">
        <v>1630</v>
      </c>
      <c r="K1649" s="33">
        <v>11500</v>
      </c>
      <c r="L1649" s="33">
        <v>1</v>
      </c>
      <c r="M1649" s="33">
        <v>1</v>
      </c>
      <c r="N1649" s="33">
        <v>466251.48</v>
      </c>
      <c r="O1649" s="33">
        <v>4185</v>
      </c>
      <c r="P1649" s="33">
        <v>7825</v>
      </c>
    </row>
    <row r="1650" spans="1:16">
      <c r="A1650" s="27" t="s">
        <v>459</v>
      </c>
      <c r="B1650" s="31">
        <v>202606</v>
      </c>
      <c r="C1650" s="27" t="s">
        <v>65</v>
      </c>
      <c r="D1650" s="27" t="s">
        <v>211</v>
      </c>
      <c r="E1650" s="27" t="s">
        <v>33</v>
      </c>
      <c r="F1650" s="27" t="s">
        <v>257</v>
      </c>
      <c r="G1650" s="33">
        <v>697140.55</v>
      </c>
      <c r="H1650" s="33">
        <v>697140.55</v>
      </c>
      <c r="I1650" s="33">
        <v>16640</v>
      </c>
      <c r="J1650" s="33">
        <v>1448</v>
      </c>
      <c r="K1650" s="33">
        <v>11500</v>
      </c>
      <c r="L1650" s="33">
        <v>1</v>
      </c>
      <c r="M1650" s="33">
        <v>1</v>
      </c>
      <c r="N1650" s="33">
        <v>454548.82</v>
      </c>
      <c r="O1650" s="33">
        <v>4099.5</v>
      </c>
      <c r="P1650" s="33">
        <v>6884</v>
      </c>
    </row>
    <row r="1651" spans="1:16">
      <c r="A1651" s="27" t="s">
        <v>459</v>
      </c>
      <c r="B1651" s="31">
        <v>202607</v>
      </c>
      <c r="C1651" s="27" t="s">
        <v>65</v>
      </c>
      <c r="D1651" s="27" t="s">
        <v>211</v>
      </c>
      <c r="E1651" s="27" t="s">
        <v>33</v>
      </c>
      <c r="F1651" s="27" t="s">
        <v>257</v>
      </c>
      <c r="G1651" s="33">
        <v>658062.0699999999</v>
      </c>
      <c r="H1651" s="33">
        <v>658062.0699999999</v>
      </c>
      <c r="I1651" s="33">
        <v>15863</v>
      </c>
      <c r="J1651" s="33">
        <v>1446</v>
      </c>
      <c r="K1651" s="33">
        <v>11500</v>
      </c>
      <c r="L1651" s="33">
        <v>1</v>
      </c>
      <c r="M1651" s="33">
        <v>1</v>
      </c>
      <c r="N1651" s="33">
        <v>403299.18</v>
      </c>
      <c r="O1651" s="33">
        <v>3653.2</v>
      </c>
      <c r="P1651" s="33">
        <v>6724</v>
      </c>
    </row>
    <row r="1652" spans="1:16">
      <c r="A1652" s="27" t="s">
        <v>461</v>
      </c>
      <c r="B1652" s="31">
        <v>202408</v>
      </c>
      <c r="C1652" s="27" t="s">
        <v>65</v>
      </c>
      <c r="D1652" s="27" t="s">
        <v>211</v>
      </c>
      <c r="E1652" s="27" t="s">
        <v>33</v>
      </c>
      <c r="F1652" s="27" t="s">
        <v>257</v>
      </c>
      <c r="G1652" s="33">
        <v>280173.4</v>
      </c>
      <c r="H1652" s="33">
        <v>280173.4</v>
      </c>
      <c r="I1652" s="33">
        <v>6997</v>
      </c>
      <c r="J1652" s="33">
        <v>589</v>
      </c>
      <c r="K1652" s="33">
        <v>7000</v>
      </c>
      <c r="L1652" s="33">
        <v>1</v>
      </c>
      <c r="M1652" s="33">
        <v>1</v>
      </c>
      <c r="N1652" s="33">
        <v>251364.63</v>
      </c>
      <c r="O1652" s="33">
        <v>1698.6</v>
      </c>
      <c r="P1652" s="33">
        <v>2934</v>
      </c>
    </row>
    <row r="1653" spans="1:16">
      <c r="A1653" s="27" t="s">
        <v>461</v>
      </c>
      <c r="B1653" s="31">
        <v>202409</v>
      </c>
      <c r="C1653" s="27" t="s">
        <v>65</v>
      </c>
      <c r="D1653" s="27" t="s">
        <v>211</v>
      </c>
      <c r="E1653" s="27" t="s">
        <v>33</v>
      </c>
      <c r="F1653" s="27" t="s">
        <v>257</v>
      </c>
      <c r="G1653" s="33">
        <v>297424.17</v>
      </c>
      <c r="H1653" s="33">
        <v>297424.17</v>
      </c>
      <c r="I1653" s="33">
        <v>7768</v>
      </c>
      <c r="J1653" s="33">
        <v>663</v>
      </c>
      <c r="K1653" s="33">
        <v>7000</v>
      </c>
      <c r="L1653" s="33">
        <v>1</v>
      </c>
      <c r="M1653" s="33">
        <v>1</v>
      </c>
      <c r="N1653" s="33">
        <v>241185.07</v>
      </c>
      <c r="O1653" s="33">
        <v>1496.9</v>
      </c>
      <c r="P1653" s="33">
        <v>3218</v>
      </c>
    </row>
    <row r="1654" spans="1:16">
      <c r="A1654" s="27" t="s">
        <v>461</v>
      </c>
      <c r="B1654" s="31">
        <v>202410</v>
      </c>
      <c r="C1654" s="27" t="s">
        <v>65</v>
      </c>
      <c r="D1654" s="27" t="s">
        <v>211</v>
      </c>
      <c r="E1654" s="27" t="s">
        <v>33</v>
      </c>
      <c r="F1654" s="27" t="s">
        <v>257</v>
      </c>
      <c r="G1654" s="33">
        <v>343284.36</v>
      </c>
      <c r="H1654" s="33">
        <v>343284.36</v>
      </c>
      <c r="I1654" s="33">
        <v>8084</v>
      </c>
      <c r="J1654" s="33">
        <v>660</v>
      </c>
      <c r="K1654" s="33">
        <v>7000</v>
      </c>
      <c r="L1654" s="33">
        <v>1</v>
      </c>
      <c r="M1654" s="33">
        <v>1</v>
      </c>
      <c r="N1654" s="33">
        <v>264365.19</v>
      </c>
      <c r="O1654" s="33">
        <v>1800.5</v>
      </c>
      <c r="P1654" s="33">
        <v>3443</v>
      </c>
    </row>
    <row r="1655" spans="1:16">
      <c r="A1655" s="27" t="s">
        <v>461</v>
      </c>
      <c r="B1655" s="31">
        <v>202411</v>
      </c>
      <c r="C1655" s="27" t="s">
        <v>65</v>
      </c>
      <c r="D1655" s="27" t="s">
        <v>211</v>
      </c>
      <c r="E1655" s="27" t="s">
        <v>33</v>
      </c>
      <c r="F1655" s="27" t="s">
        <v>257</v>
      </c>
      <c r="G1655" s="33">
        <v>398652.35</v>
      </c>
      <c r="H1655" s="33">
        <v>398652.35</v>
      </c>
      <c r="I1655" s="33">
        <v>10204</v>
      </c>
      <c r="J1655" s="33">
        <v>821</v>
      </c>
      <c r="K1655" s="33">
        <v>7000</v>
      </c>
      <c r="L1655" s="33">
        <v>1</v>
      </c>
      <c r="M1655" s="33">
        <v>1</v>
      </c>
      <c r="N1655" s="33">
        <v>318370.78</v>
      </c>
      <c r="O1655" s="33">
        <v>2438.9</v>
      </c>
      <c r="P1655" s="33">
        <v>4200</v>
      </c>
    </row>
    <row r="1656" spans="1:16">
      <c r="A1656" s="27" t="s">
        <v>461</v>
      </c>
      <c r="B1656" s="31">
        <v>202412</v>
      </c>
      <c r="C1656" s="27" t="s">
        <v>65</v>
      </c>
      <c r="D1656" s="27" t="s">
        <v>211</v>
      </c>
      <c r="E1656" s="27" t="s">
        <v>33</v>
      </c>
      <c r="F1656" s="27" t="s">
        <v>257</v>
      </c>
      <c r="G1656" s="33">
        <v>433072.13</v>
      </c>
      <c r="H1656" s="33">
        <v>433072.13</v>
      </c>
      <c r="I1656" s="33">
        <v>11334</v>
      </c>
      <c r="J1656" s="33">
        <v>869</v>
      </c>
      <c r="K1656" s="33">
        <v>7000</v>
      </c>
      <c r="L1656" s="33">
        <v>1</v>
      </c>
      <c r="M1656" s="33">
        <v>1</v>
      </c>
      <c r="N1656" s="33">
        <v>364707.2</v>
      </c>
      <c r="O1656" s="33">
        <v>2596.9</v>
      </c>
      <c r="P1656" s="33">
        <v>4569</v>
      </c>
    </row>
    <row r="1657" spans="1:16">
      <c r="A1657" s="27" t="s">
        <v>461</v>
      </c>
      <c r="B1657" s="31">
        <v>202501</v>
      </c>
      <c r="C1657" s="27" t="s">
        <v>65</v>
      </c>
      <c r="D1657" s="27" t="s">
        <v>211</v>
      </c>
      <c r="E1657" s="27" t="s">
        <v>33</v>
      </c>
      <c r="F1657" s="27" t="s">
        <v>257</v>
      </c>
      <c r="G1657" s="33">
        <v>251933.13</v>
      </c>
      <c r="H1657" s="33">
        <v>251933.13</v>
      </c>
      <c r="I1657" s="33">
        <v>6223</v>
      </c>
      <c r="J1657" s="33">
        <v>540</v>
      </c>
      <c r="K1657" s="33">
        <v>7000</v>
      </c>
      <c r="L1657" s="33">
        <v>1</v>
      </c>
      <c r="M1657" s="33">
        <v>1</v>
      </c>
      <c r="N1657" s="33">
        <v>184983.49</v>
      </c>
      <c r="O1657" s="33">
        <v>1343.6</v>
      </c>
      <c r="P1657" s="33">
        <v>2705</v>
      </c>
    </row>
    <row r="1658" spans="1:16">
      <c r="A1658" s="27" t="s">
        <v>461</v>
      </c>
      <c r="B1658" s="31">
        <v>202502</v>
      </c>
      <c r="C1658" s="27" t="s">
        <v>65</v>
      </c>
      <c r="D1658" s="27" t="s">
        <v>211</v>
      </c>
      <c r="E1658" s="27" t="s">
        <v>33</v>
      </c>
      <c r="F1658" s="27" t="s">
        <v>257</v>
      </c>
      <c r="G1658" s="33">
        <v>234800.29</v>
      </c>
      <c r="H1658" s="33">
        <v>234800.29</v>
      </c>
      <c r="I1658" s="33">
        <v>6446</v>
      </c>
      <c r="J1658" s="33">
        <v>486</v>
      </c>
      <c r="K1658" s="33">
        <v>7000</v>
      </c>
      <c r="L1658" s="33">
        <v>1</v>
      </c>
      <c r="M1658" s="33">
        <v>1</v>
      </c>
      <c r="N1658" s="33">
        <v>190185.18</v>
      </c>
      <c r="O1658" s="33">
        <v>1240.4</v>
      </c>
      <c r="P1658" s="33">
        <v>2657</v>
      </c>
    </row>
    <row r="1659" spans="1:16">
      <c r="A1659" s="27" t="s">
        <v>461</v>
      </c>
      <c r="B1659" s="31">
        <v>202503</v>
      </c>
      <c r="C1659" s="27" t="s">
        <v>65</v>
      </c>
      <c r="D1659" s="27" t="s">
        <v>211</v>
      </c>
      <c r="E1659" s="27" t="s">
        <v>33</v>
      </c>
      <c r="F1659" s="27" t="s">
        <v>257</v>
      </c>
      <c r="G1659" s="33">
        <v>317326.51</v>
      </c>
      <c r="H1659" s="33">
        <v>317326.51</v>
      </c>
      <c r="I1659" s="33">
        <v>8347</v>
      </c>
      <c r="J1659" s="33">
        <v>612</v>
      </c>
      <c r="K1659" s="33">
        <v>7000</v>
      </c>
      <c r="L1659" s="33">
        <v>1</v>
      </c>
      <c r="M1659" s="33">
        <v>1</v>
      </c>
      <c r="N1659" s="33">
        <v>236525.11</v>
      </c>
      <c r="O1659" s="33">
        <v>1748.5</v>
      </c>
      <c r="P1659" s="33">
        <v>3403</v>
      </c>
    </row>
    <row r="1660" spans="1:16">
      <c r="A1660" s="27" t="s">
        <v>461</v>
      </c>
      <c r="B1660" s="31">
        <v>202504</v>
      </c>
      <c r="C1660" s="27" t="s">
        <v>65</v>
      </c>
      <c r="D1660" s="27" t="s">
        <v>211</v>
      </c>
      <c r="E1660" s="27" t="s">
        <v>33</v>
      </c>
      <c r="F1660" s="27" t="s">
        <v>257</v>
      </c>
      <c r="G1660" s="33">
        <v>349430.44</v>
      </c>
      <c r="H1660" s="33">
        <v>349430.44</v>
      </c>
      <c r="I1660" s="33">
        <v>8746</v>
      </c>
      <c r="J1660" s="33">
        <v>639</v>
      </c>
      <c r="K1660" s="33">
        <v>7000</v>
      </c>
      <c r="L1660" s="33">
        <v>1</v>
      </c>
      <c r="M1660" s="33">
        <v>1</v>
      </c>
      <c r="N1660" s="33">
        <v>277752.29</v>
      </c>
      <c r="O1660" s="33">
        <v>1998.8</v>
      </c>
      <c r="P1660" s="33">
        <v>3758</v>
      </c>
    </row>
    <row r="1661" spans="1:16">
      <c r="A1661" s="27" t="s">
        <v>461</v>
      </c>
      <c r="B1661" s="31">
        <v>202505</v>
      </c>
      <c r="C1661" s="27" t="s">
        <v>65</v>
      </c>
      <c r="D1661" s="27" t="s">
        <v>211</v>
      </c>
      <c r="E1661" s="27" t="s">
        <v>33</v>
      </c>
      <c r="F1661" s="27" t="s">
        <v>257</v>
      </c>
      <c r="G1661" s="33">
        <v>385826.78</v>
      </c>
      <c r="H1661" s="33">
        <v>385826.78</v>
      </c>
      <c r="I1661" s="33">
        <v>9921</v>
      </c>
      <c r="J1661" s="33">
        <v>692</v>
      </c>
      <c r="K1661" s="33">
        <v>7000</v>
      </c>
      <c r="L1661" s="33">
        <v>1</v>
      </c>
      <c r="M1661" s="33">
        <v>1</v>
      </c>
      <c r="N1661" s="33">
        <v>303571.07</v>
      </c>
      <c r="O1661" s="33">
        <v>2342.7</v>
      </c>
      <c r="P1661" s="33">
        <v>4186</v>
      </c>
    </row>
    <row r="1662" spans="1:16">
      <c r="A1662" s="27" t="s">
        <v>461</v>
      </c>
      <c r="B1662" s="31">
        <v>202506</v>
      </c>
      <c r="C1662" s="27" t="s">
        <v>65</v>
      </c>
      <c r="D1662" s="27" t="s">
        <v>211</v>
      </c>
      <c r="E1662" s="27" t="s">
        <v>33</v>
      </c>
      <c r="F1662" s="27" t="s">
        <v>257</v>
      </c>
      <c r="G1662" s="33">
        <v>374583.56</v>
      </c>
      <c r="H1662" s="33">
        <v>374583.56</v>
      </c>
      <c r="I1662" s="33">
        <v>9906</v>
      </c>
      <c r="J1662" s="33">
        <v>603</v>
      </c>
      <c r="K1662" s="33">
        <v>7000</v>
      </c>
      <c r="L1662" s="33">
        <v>1</v>
      </c>
      <c r="M1662" s="33">
        <v>1</v>
      </c>
      <c r="N1662" s="33">
        <v>295951.6</v>
      </c>
      <c r="O1662" s="33">
        <v>1874.7</v>
      </c>
      <c r="P1662" s="33">
        <v>4052</v>
      </c>
    </row>
    <row r="1663" spans="1:16">
      <c r="A1663" s="27" t="s">
        <v>461</v>
      </c>
      <c r="B1663" s="31">
        <v>202507</v>
      </c>
      <c r="C1663" s="27" t="s">
        <v>65</v>
      </c>
      <c r="D1663" s="27" t="s">
        <v>211</v>
      </c>
      <c r="E1663" s="27" t="s">
        <v>33</v>
      </c>
      <c r="F1663" s="27" t="s">
        <v>257</v>
      </c>
      <c r="G1663" s="33">
        <v>371214.51</v>
      </c>
      <c r="H1663" s="33">
        <v>371214.51</v>
      </c>
      <c r="I1663" s="33">
        <v>9674</v>
      </c>
      <c r="J1663" s="33">
        <v>794</v>
      </c>
      <c r="K1663" s="33">
        <v>7000</v>
      </c>
      <c r="L1663" s="33">
        <v>1</v>
      </c>
      <c r="M1663" s="33">
        <v>1</v>
      </c>
      <c r="N1663" s="33">
        <v>262583.54</v>
      </c>
      <c r="O1663" s="33">
        <v>2148.8</v>
      </c>
      <c r="P1663" s="33">
        <v>4073</v>
      </c>
    </row>
    <row r="1664" spans="1:16">
      <c r="A1664" s="27" t="s">
        <v>461</v>
      </c>
      <c r="B1664" s="31">
        <v>202508</v>
      </c>
      <c r="C1664" s="27" t="s">
        <v>65</v>
      </c>
      <c r="D1664" s="27" t="s">
        <v>211</v>
      </c>
      <c r="E1664" s="27" t="s">
        <v>33</v>
      </c>
      <c r="F1664" s="27" t="s">
        <v>257</v>
      </c>
      <c r="G1664" s="33">
        <v>349939.41</v>
      </c>
      <c r="H1664" s="33">
        <v>349939.41</v>
      </c>
      <c r="I1664" s="33">
        <v>8677</v>
      </c>
      <c r="J1664" s="33">
        <v>720</v>
      </c>
      <c r="K1664" s="33">
        <v>7000</v>
      </c>
      <c r="L1664" s="33">
        <v>1</v>
      </c>
      <c r="M1664" s="33">
        <v>1</v>
      </c>
      <c r="N1664" s="33">
        <v>252370.08</v>
      </c>
      <c r="O1664" s="33">
        <v>2036.5</v>
      </c>
      <c r="P1664" s="33">
        <v>3695</v>
      </c>
    </row>
    <row r="1665" spans="1:16">
      <c r="A1665" s="27" t="s">
        <v>461</v>
      </c>
      <c r="B1665" s="31">
        <v>202509</v>
      </c>
      <c r="C1665" s="27" t="s">
        <v>65</v>
      </c>
      <c r="D1665" s="27" t="s">
        <v>211</v>
      </c>
      <c r="E1665" s="27" t="s">
        <v>33</v>
      </c>
      <c r="F1665" s="27" t="s">
        <v>257</v>
      </c>
      <c r="G1665" s="33">
        <v>304596.58</v>
      </c>
      <c r="H1665" s="33">
        <v>304596.58</v>
      </c>
      <c r="I1665" s="33">
        <v>7792</v>
      </c>
      <c r="J1665" s="33">
        <v>677</v>
      </c>
      <c r="K1665" s="33">
        <v>7000</v>
      </c>
      <c r="L1665" s="33">
        <v>1</v>
      </c>
      <c r="M1665" s="33">
        <v>1</v>
      </c>
      <c r="N1665" s="33">
        <v>242149.81</v>
      </c>
      <c r="O1665" s="33">
        <v>1749.7</v>
      </c>
      <c r="P1665" s="33">
        <v>3282</v>
      </c>
    </row>
    <row r="1666" spans="1:16">
      <c r="A1666" s="27" t="s">
        <v>461</v>
      </c>
      <c r="B1666" s="31">
        <v>202510</v>
      </c>
      <c r="C1666" s="27" t="s">
        <v>65</v>
      </c>
      <c r="D1666" s="27" t="s">
        <v>211</v>
      </c>
      <c r="E1666" s="27" t="s">
        <v>33</v>
      </c>
      <c r="F1666" s="27" t="s">
        <v>257</v>
      </c>
      <c r="G1666" s="33">
        <v>318125.57</v>
      </c>
      <c r="H1666" s="33">
        <v>318125.57</v>
      </c>
      <c r="I1666" s="33">
        <v>7711</v>
      </c>
      <c r="J1666" s="33">
        <v>639</v>
      </c>
      <c r="K1666" s="33">
        <v>7000</v>
      </c>
      <c r="L1666" s="33">
        <v>1</v>
      </c>
      <c r="M1666" s="33">
        <v>1</v>
      </c>
      <c r="N1666" s="33">
        <v>265422.65</v>
      </c>
      <c r="O1666" s="33">
        <v>1874.2</v>
      </c>
      <c r="P1666" s="33">
        <v>3168</v>
      </c>
    </row>
    <row r="1667" spans="1:16">
      <c r="A1667" s="27" t="s">
        <v>461</v>
      </c>
      <c r="B1667" s="31">
        <v>202511</v>
      </c>
      <c r="C1667" s="27" t="s">
        <v>65</v>
      </c>
      <c r="D1667" s="27" t="s">
        <v>211</v>
      </c>
      <c r="E1667" s="27" t="s">
        <v>33</v>
      </c>
      <c r="F1667" s="27" t="s">
        <v>257</v>
      </c>
      <c r="G1667" s="33">
        <v>408957.22</v>
      </c>
      <c r="H1667" s="33">
        <v>408957.22</v>
      </c>
      <c r="I1667" s="33">
        <v>10194</v>
      </c>
      <c r="J1667" s="33">
        <v>729</v>
      </c>
      <c r="K1667" s="33">
        <v>7000</v>
      </c>
      <c r="L1667" s="33">
        <v>1</v>
      </c>
      <c r="M1667" s="33">
        <v>1</v>
      </c>
      <c r="N1667" s="33">
        <v>319644.26</v>
      </c>
      <c r="O1667" s="33">
        <v>2333.1</v>
      </c>
      <c r="P1667" s="33">
        <v>4319</v>
      </c>
    </row>
    <row r="1668" spans="1:16">
      <c r="A1668" s="27" t="s">
        <v>461</v>
      </c>
      <c r="B1668" s="31">
        <v>202512</v>
      </c>
      <c r="C1668" s="27" t="s">
        <v>65</v>
      </c>
      <c r="D1668" s="27" t="s">
        <v>211</v>
      </c>
      <c r="E1668" s="27" t="s">
        <v>33</v>
      </c>
      <c r="F1668" s="27" t="s">
        <v>257</v>
      </c>
      <c r="G1668" s="33">
        <v>469889.54</v>
      </c>
      <c r="H1668" s="33">
        <v>469889.54</v>
      </c>
      <c r="I1668" s="33">
        <v>12415</v>
      </c>
      <c r="J1668" s="33">
        <v>967</v>
      </c>
      <c r="K1668" s="33">
        <v>7000</v>
      </c>
      <c r="L1668" s="33">
        <v>1</v>
      </c>
      <c r="M1668" s="33">
        <v>1</v>
      </c>
      <c r="N1668" s="33">
        <v>366166.03</v>
      </c>
      <c r="O1668" s="33">
        <v>2934.7</v>
      </c>
      <c r="P1668" s="33">
        <v>5026</v>
      </c>
    </row>
    <row r="1669" spans="1:16">
      <c r="A1669" s="27" t="s">
        <v>461</v>
      </c>
      <c r="B1669" s="31">
        <v>202601</v>
      </c>
      <c r="C1669" s="27" t="s">
        <v>65</v>
      </c>
      <c r="D1669" s="27" t="s">
        <v>211</v>
      </c>
      <c r="E1669" s="27" t="s">
        <v>33</v>
      </c>
      <c r="F1669" s="27" t="s">
        <v>257</v>
      </c>
      <c r="G1669" s="33">
        <v>246093.04</v>
      </c>
      <c r="H1669" s="33">
        <v>246093.04</v>
      </c>
      <c r="I1669" s="33">
        <v>6100</v>
      </c>
      <c r="J1669" s="33">
        <v>426</v>
      </c>
      <c r="K1669" s="33">
        <v>7000</v>
      </c>
      <c r="L1669" s="33">
        <v>1</v>
      </c>
      <c r="M1669" s="33">
        <v>1</v>
      </c>
      <c r="N1669" s="33">
        <v>185723.42</v>
      </c>
      <c r="O1669" s="33">
        <v>1433.3</v>
      </c>
      <c r="P1669" s="33">
        <v>2607</v>
      </c>
    </row>
    <row r="1670" spans="1:16">
      <c r="A1670" s="27" t="s">
        <v>461</v>
      </c>
      <c r="B1670" s="31">
        <v>202602</v>
      </c>
      <c r="C1670" s="27" t="s">
        <v>65</v>
      </c>
      <c r="D1670" s="27" t="s">
        <v>211</v>
      </c>
      <c r="E1670" s="27" t="s">
        <v>33</v>
      </c>
      <c r="F1670" s="27" t="s">
        <v>257</v>
      </c>
      <c r="G1670" s="33">
        <v>274921.21</v>
      </c>
      <c r="H1670" s="33">
        <v>274921.21</v>
      </c>
      <c r="I1670" s="33">
        <v>6728</v>
      </c>
      <c r="J1670" s="33">
        <v>454</v>
      </c>
      <c r="K1670" s="33">
        <v>7000</v>
      </c>
      <c r="L1670" s="33">
        <v>1</v>
      </c>
      <c r="M1670" s="33">
        <v>1</v>
      </c>
      <c r="N1670" s="33">
        <v>190945.92</v>
      </c>
      <c r="O1670" s="33">
        <v>1488</v>
      </c>
      <c r="P1670" s="33">
        <v>2726</v>
      </c>
    </row>
    <row r="1671" spans="1:16">
      <c r="A1671" s="27" t="s">
        <v>461</v>
      </c>
      <c r="B1671" s="31">
        <v>202603</v>
      </c>
      <c r="C1671" s="27" t="s">
        <v>65</v>
      </c>
      <c r="D1671" s="27" t="s">
        <v>211</v>
      </c>
      <c r="E1671" s="27" t="s">
        <v>33</v>
      </c>
      <c r="F1671" s="27" t="s">
        <v>257</v>
      </c>
      <c r="G1671" s="33">
        <v>331410.8</v>
      </c>
      <c r="H1671" s="33">
        <v>331410.8</v>
      </c>
      <c r="I1671" s="33">
        <v>8463</v>
      </c>
      <c r="J1671" s="33">
        <v>641</v>
      </c>
      <c r="K1671" s="33">
        <v>7000</v>
      </c>
      <c r="L1671" s="33">
        <v>1</v>
      </c>
      <c r="M1671" s="33">
        <v>1</v>
      </c>
      <c r="N1671" s="33">
        <v>237471.21</v>
      </c>
      <c r="O1671" s="33">
        <v>1984</v>
      </c>
      <c r="P1671" s="33">
        <v>3565</v>
      </c>
    </row>
    <row r="1672" spans="1:16">
      <c r="A1672" s="27" t="s">
        <v>461</v>
      </c>
      <c r="B1672" s="31">
        <v>202604</v>
      </c>
      <c r="C1672" s="27" t="s">
        <v>65</v>
      </c>
      <c r="D1672" s="27" t="s">
        <v>211</v>
      </c>
      <c r="E1672" s="27" t="s">
        <v>33</v>
      </c>
      <c r="F1672" s="27" t="s">
        <v>257</v>
      </c>
      <c r="G1672" s="33">
        <v>395651.9</v>
      </c>
      <c r="H1672" s="33">
        <v>395651.9</v>
      </c>
      <c r="I1672" s="33">
        <v>10679</v>
      </c>
      <c r="J1672" s="33">
        <v>784</v>
      </c>
      <c r="K1672" s="33">
        <v>7000</v>
      </c>
      <c r="L1672" s="33">
        <v>1</v>
      </c>
      <c r="M1672" s="33">
        <v>1</v>
      </c>
      <c r="N1672" s="33">
        <v>278863.3</v>
      </c>
      <c r="O1672" s="33">
        <v>2134</v>
      </c>
      <c r="P1672" s="33">
        <v>4202</v>
      </c>
    </row>
    <row r="1673" spans="1:16">
      <c r="A1673" s="27" t="s">
        <v>461</v>
      </c>
      <c r="B1673" s="31">
        <v>202605</v>
      </c>
      <c r="C1673" s="27" t="s">
        <v>65</v>
      </c>
      <c r="D1673" s="27" t="s">
        <v>211</v>
      </c>
      <c r="E1673" s="27" t="s">
        <v>33</v>
      </c>
      <c r="F1673" s="27" t="s">
        <v>257</v>
      </c>
      <c r="G1673" s="33">
        <v>403146.07</v>
      </c>
      <c r="H1673" s="33">
        <v>403146.07</v>
      </c>
      <c r="I1673" s="33">
        <v>10794</v>
      </c>
      <c r="J1673" s="33">
        <v>738</v>
      </c>
      <c r="K1673" s="33">
        <v>7000</v>
      </c>
      <c r="L1673" s="33">
        <v>1</v>
      </c>
      <c r="M1673" s="33">
        <v>1</v>
      </c>
      <c r="N1673" s="33">
        <v>304785.35</v>
      </c>
      <c r="O1673" s="33">
        <v>2392.9</v>
      </c>
      <c r="P1673" s="33">
        <v>4177</v>
      </c>
    </row>
    <row r="1674" spans="1:16">
      <c r="A1674" s="27" t="s">
        <v>461</v>
      </c>
      <c r="B1674" s="31">
        <v>202606</v>
      </c>
      <c r="C1674" s="27" t="s">
        <v>65</v>
      </c>
      <c r="D1674" s="27" t="s">
        <v>211</v>
      </c>
      <c r="E1674" s="27" t="s">
        <v>33</v>
      </c>
      <c r="F1674" s="27" t="s">
        <v>257</v>
      </c>
      <c r="G1674" s="33">
        <v>407953.2</v>
      </c>
      <c r="H1674" s="33">
        <v>407953.2</v>
      </c>
      <c r="I1674" s="33">
        <v>10463</v>
      </c>
      <c r="J1674" s="33">
        <v>917</v>
      </c>
      <c r="K1674" s="33">
        <v>7000</v>
      </c>
      <c r="L1674" s="33">
        <v>1</v>
      </c>
      <c r="M1674" s="33">
        <v>1</v>
      </c>
      <c r="N1674" s="33">
        <v>297135.4</v>
      </c>
      <c r="O1674" s="33">
        <v>2206.8</v>
      </c>
      <c r="P1674" s="33">
        <v>4115</v>
      </c>
    </row>
    <row r="1675" spans="1:16">
      <c r="A1675" s="27" t="s">
        <v>461</v>
      </c>
      <c r="B1675" s="31">
        <v>202607</v>
      </c>
      <c r="C1675" s="27" t="s">
        <v>65</v>
      </c>
      <c r="D1675" s="27" t="s">
        <v>211</v>
      </c>
      <c r="E1675" s="27" t="s">
        <v>33</v>
      </c>
      <c r="F1675" s="27" t="s">
        <v>257</v>
      </c>
      <c r="G1675" s="33">
        <v>373018.03</v>
      </c>
      <c r="H1675" s="33">
        <v>373018.03</v>
      </c>
      <c r="I1675" s="33">
        <v>9229</v>
      </c>
      <c r="J1675" s="33">
        <v>776</v>
      </c>
      <c r="K1675" s="33">
        <v>7000</v>
      </c>
      <c r="L1675" s="33">
        <v>1</v>
      </c>
      <c r="M1675" s="33">
        <v>1</v>
      </c>
      <c r="N1675" s="33">
        <v>263633.87</v>
      </c>
      <c r="O1675" s="33">
        <v>2060.1</v>
      </c>
      <c r="P1675" s="33">
        <v>3802</v>
      </c>
    </row>
    <row r="1676" spans="1:16">
      <c r="A1676" s="27" t="s">
        <v>463</v>
      </c>
      <c r="B1676" s="31">
        <v>202408</v>
      </c>
      <c r="C1676" s="27" t="s">
        <v>67</v>
      </c>
      <c r="D1676" s="27" t="s">
        <v>211</v>
      </c>
      <c r="E1676" s="27" t="s">
        <v>33</v>
      </c>
      <c r="F1676" s="27" t="s">
        <v>289</v>
      </c>
      <c r="G1676" s="33">
        <v>951272.49</v>
      </c>
      <c r="H1676" s="33">
        <v>951272.49</v>
      </c>
      <c r="I1676" s="33">
        <v>16395</v>
      </c>
      <c r="J1676" s="33">
        <v>1421</v>
      </c>
      <c r="K1676" s="33">
        <v>20100</v>
      </c>
      <c r="L1676" s="33">
        <v>1</v>
      </c>
      <c r="M1676" s="33">
        <v>1</v>
      </c>
      <c r="N1676" s="33">
        <v>843388.8100000001</v>
      </c>
      <c r="O1676" s="33">
        <v>4609.3</v>
      </c>
      <c r="P1676" s="33">
        <v>7194</v>
      </c>
    </row>
    <row r="1677" spans="1:16">
      <c r="A1677" s="27" t="s">
        <v>463</v>
      </c>
      <c r="B1677" s="31">
        <v>202409</v>
      </c>
      <c r="C1677" s="27" t="s">
        <v>67</v>
      </c>
      <c r="D1677" s="27" t="s">
        <v>211</v>
      </c>
      <c r="E1677" s="27" t="s">
        <v>33</v>
      </c>
      <c r="F1677" s="27" t="s">
        <v>289</v>
      </c>
      <c r="G1677" s="33">
        <v>852249.38</v>
      </c>
      <c r="H1677" s="33">
        <v>852249.38</v>
      </c>
      <c r="I1677" s="33">
        <v>14055</v>
      </c>
      <c r="J1677" s="33">
        <v>1147</v>
      </c>
      <c r="K1677" s="33">
        <v>20100</v>
      </c>
      <c r="L1677" s="33">
        <v>1</v>
      </c>
      <c r="M1677" s="33">
        <v>1</v>
      </c>
      <c r="N1677" s="33">
        <v>809233.9399999999</v>
      </c>
      <c r="O1677" s="33">
        <v>3824.9</v>
      </c>
      <c r="P1677" s="33">
        <v>6218</v>
      </c>
    </row>
    <row r="1678" spans="1:16">
      <c r="A1678" s="27" t="s">
        <v>463</v>
      </c>
      <c r="B1678" s="31">
        <v>202410</v>
      </c>
      <c r="C1678" s="27" t="s">
        <v>67</v>
      </c>
      <c r="D1678" s="27" t="s">
        <v>211</v>
      </c>
      <c r="E1678" s="27" t="s">
        <v>33</v>
      </c>
      <c r="F1678" s="27" t="s">
        <v>289</v>
      </c>
      <c r="G1678" s="33">
        <v>920130</v>
      </c>
      <c r="H1678" s="33">
        <v>920130</v>
      </c>
      <c r="I1678" s="33">
        <v>17285</v>
      </c>
      <c r="J1678" s="33">
        <v>1448</v>
      </c>
      <c r="K1678" s="33">
        <v>20100</v>
      </c>
      <c r="L1678" s="33">
        <v>1</v>
      </c>
      <c r="M1678" s="33">
        <v>1</v>
      </c>
      <c r="N1678" s="33">
        <v>887008.8199999999</v>
      </c>
      <c r="O1678" s="33">
        <v>4072.5</v>
      </c>
      <c r="P1678" s="33">
        <v>7320</v>
      </c>
    </row>
    <row r="1679" spans="1:16">
      <c r="A1679" s="27" t="s">
        <v>463</v>
      </c>
      <c r="B1679" s="31">
        <v>202411</v>
      </c>
      <c r="C1679" s="27" t="s">
        <v>67</v>
      </c>
      <c r="D1679" s="27" t="s">
        <v>211</v>
      </c>
      <c r="E1679" s="27" t="s">
        <v>33</v>
      </c>
      <c r="F1679" s="27" t="s">
        <v>289</v>
      </c>
      <c r="G1679" s="33">
        <v>1044043.92</v>
      </c>
      <c r="H1679" s="33">
        <v>1044043.92</v>
      </c>
      <c r="I1679" s="33">
        <v>17509</v>
      </c>
      <c r="J1679" s="33">
        <v>1558</v>
      </c>
      <c r="K1679" s="33">
        <v>20100</v>
      </c>
      <c r="L1679" s="33">
        <v>1</v>
      </c>
      <c r="M1679" s="33">
        <v>1</v>
      </c>
      <c r="N1679" s="33">
        <v>1068210.58</v>
      </c>
      <c r="O1679" s="33">
        <v>5195.1</v>
      </c>
      <c r="P1679" s="33">
        <v>7963</v>
      </c>
    </row>
    <row r="1680" spans="1:16">
      <c r="A1680" s="27" t="s">
        <v>463</v>
      </c>
      <c r="B1680" s="31">
        <v>202412</v>
      </c>
      <c r="C1680" s="27" t="s">
        <v>67</v>
      </c>
      <c r="D1680" s="27" t="s">
        <v>211</v>
      </c>
      <c r="E1680" s="27" t="s">
        <v>33</v>
      </c>
      <c r="F1680" s="27" t="s">
        <v>289</v>
      </c>
      <c r="G1680" s="33">
        <v>1329103.79</v>
      </c>
      <c r="H1680" s="33">
        <v>1329103.79</v>
      </c>
      <c r="I1680" s="33">
        <v>24376</v>
      </c>
      <c r="J1680" s="33">
        <v>2158</v>
      </c>
      <c r="K1680" s="33">
        <v>20100</v>
      </c>
      <c r="L1680" s="33">
        <v>1</v>
      </c>
      <c r="M1680" s="33">
        <v>1</v>
      </c>
      <c r="N1680" s="33">
        <v>1223680.42</v>
      </c>
      <c r="O1680" s="33">
        <v>6099.7</v>
      </c>
      <c r="P1680" s="33">
        <v>10359</v>
      </c>
    </row>
    <row r="1681" spans="1:16">
      <c r="A1681" s="27" t="s">
        <v>463</v>
      </c>
      <c r="B1681" s="31">
        <v>202501</v>
      </c>
      <c r="C1681" s="27" t="s">
        <v>67</v>
      </c>
      <c r="D1681" s="27" t="s">
        <v>211</v>
      </c>
      <c r="E1681" s="27" t="s">
        <v>33</v>
      </c>
      <c r="F1681" s="27" t="s">
        <v>289</v>
      </c>
      <c r="G1681" s="33">
        <v>623592.53</v>
      </c>
      <c r="H1681" s="33">
        <v>623592.53</v>
      </c>
      <c r="I1681" s="33">
        <v>11170</v>
      </c>
      <c r="J1681" s="33">
        <v>928</v>
      </c>
      <c r="K1681" s="33">
        <v>20100</v>
      </c>
      <c r="L1681" s="33">
        <v>1</v>
      </c>
      <c r="M1681" s="33">
        <v>1</v>
      </c>
      <c r="N1681" s="33">
        <v>620664.12</v>
      </c>
      <c r="O1681" s="33">
        <v>3072</v>
      </c>
      <c r="P1681" s="33">
        <v>4899</v>
      </c>
    </row>
    <row r="1682" spans="1:16">
      <c r="A1682" s="27" t="s">
        <v>463</v>
      </c>
      <c r="B1682" s="31">
        <v>202502</v>
      </c>
      <c r="C1682" s="27" t="s">
        <v>67</v>
      </c>
      <c r="D1682" s="27" t="s">
        <v>211</v>
      </c>
      <c r="E1682" s="27" t="s">
        <v>33</v>
      </c>
      <c r="F1682" s="27" t="s">
        <v>289</v>
      </c>
      <c r="G1682" s="33">
        <v>673809.2</v>
      </c>
      <c r="H1682" s="33">
        <v>673809.2</v>
      </c>
      <c r="I1682" s="33">
        <v>12321</v>
      </c>
      <c r="J1682" s="33">
        <v>1056</v>
      </c>
      <c r="K1682" s="33">
        <v>20100</v>
      </c>
      <c r="L1682" s="33">
        <v>1</v>
      </c>
      <c r="M1682" s="33">
        <v>1</v>
      </c>
      <c r="N1682" s="33">
        <v>638117.03</v>
      </c>
      <c r="O1682" s="33">
        <v>2874.3</v>
      </c>
      <c r="P1682" s="33">
        <v>5257</v>
      </c>
    </row>
    <row r="1683" spans="1:16">
      <c r="A1683" s="27" t="s">
        <v>463</v>
      </c>
      <c r="B1683" s="31">
        <v>202503</v>
      </c>
      <c r="C1683" s="27" t="s">
        <v>67</v>
      </c>
      <c r="D1683" s="27" t="s">
        <v>211</v>
      </c>
      <c r="E1683" s="27" t="s">
        <v>33</v>
      </c>
      <c r="F1683" s="27" t="s">
        <v>289</v>
      </c>
      <c r="G1683" s="33">
        <v>758386.46</v>
      </c>
      <c r="H1683" s="33">
        <v>758386.46</v>
      </c>
      <c r="I1683" s="33">
        <v>14365</v>
      </c>
      <c r="J1683" s="33">
        <v>1243</v>
      </c>
      <c r="K1683" s="33">
        <v>20100</v>
      </c>
      <c r="L1683" s="33">
        <v>1</v>
      </c>
      <c r="M1683" s="33">
        <v>1</v>
      </c>
      <c r="N1683" s="33">
        <v>793598.65</v>
      </c>
      <c r="O1683" s="33">
        <v>3111.3</v>
      </c>
      <c r="P1683" s="33">
        <v>6339</v>
      </c>
    </row>
    <row r="1684" spans="1:16">
      <c r="A1684" s="27" t="s">
        <v>463</v>
      </c>
      <c r="B1684" s="31">
        <v>202504</v>
      </c>
      <c r="C1684" s="27" t="s">
        <v>67</v>
      </c>
      <c r="D1684" s="27" t="s">
        <v>211</v>
      </c>
      <c r="E1684" s="27" t="s">
        <v>33</v>
      </c>
      <c r="F1684" s="27" t="s">
        <v>289</v>
      </c>
      <c r="G1684" s="33">
        <v>1029721.21</v>
      </c>
      <c r="H1684" s="33">
        <v>1029721.21</v>
      </c>
      <c r="I1684" s="33">
        <v>18346</v>
      </c>
      <c r="J1684" s="33">
        <v>1554</v>
      </c>
      <c r="K1684" s="33">
        <v>20100</v>
      </c>
      <c r="L1684" s="33">
        <v>1</v>
      </c>
      <c r="M1684" s="33">
        <v>1</v>
      </c>
      <c r="N1684" s="33">
        <v>931925.78</v>
      </c>
      <c r="O1684" s="33">
        <v>4708.8</v>
      </c>
      <c r="P1684" s="33">
        <v>7823</v>
      </c>
    </row>
    <row r="1685" spans="1:16">
      <c r="A1685" s="27" t="s">
        <v>463</v>
      </c>
      <c r="B1685" s="31">
        <v>202505</v>
      </c>
      <c r="C1685" s="27" t="s">
        <v>67</v>
      </c>
      <c r="D1685" s="27" t="s">
        <v>211</v>
      </c>
      <c r="E1685" s="27" t="s">
        <v>33</v>
      </c>
      <c r="F1685" s="27" t="s">
        <v>289</v>
      </c>
      <c r="G1685" s="33">
        <v>1143181.59</v>
      </c>
      <c r="H1685" s="33">
        <v>1143181.59</v>
      </c>
      <c r="I1685" s="33">
        <v>21670</v>
      </c>
      <c r="J1685" s="33">
        <v>2036</v>
      </c>
      <c r="K1685" s="33">
        <v>20100</v>
      </c>
      <c r="L1685" s="33">
        <v>1</v>
      </c>
      <c r="M1685" s="33">
        <v>1</v>
      </c>
      <c r="N1685" s="33">
        <v>1018553.99</v>
      </c>
      <c r="O1685" s="33">
        <v>5328.3</v>
      </c>
      <c r="P1685" s="33">
        <v>9370</v>
      </c>
    </row>
    <row r="1686" spans="1:16">
      <c r="A1686" s="27" t="s">
        <v>463</v>
      </c>
      <c r="B1686" s="31">
        <v>202506</v>
      </c>
      <c r="C1686" s="27" t="s">
        <v>67</v>
      </c>
      <c r="D1686" s="27" t="s">
        <v>211</v>
      </c>
      <c r="E1686" s="27" t="s">
        <v>33</v>
      </c>
      <c r="F1686" s="27" t="s">
        <v>289</v>
      </c>
      <c r="G1686" s="33">
        <v>1080127.06</v>
      </c>
      <c r="H1686" s="33">
        <v>1080127.06</v>
      </c>
      <c r="I1686" s="33">
        <v>20682</v>
      </c>
      <c r="J1686" s="33">
        <v>1769</v>
      </c>
      <c r="K1686" s="33">
        <v>20100</v>
      </c>
      <c r="L1686" s="33">
        <v>1</v>
      </c>
      <c r="M1686" s="33">
        <v>1</v>
      </c>
      <c r="N1686" s="33">
        <v>992988.83</v>
      </c>
      <c r="O1686" s="33">
        <v>5409.3</v>
      </c>
      <c r="P1686" s="33">
        <v>8978</v>
      </c>
    </row>
    <row r="1687" spans="1:16">
      <c r="A1687" s="27" t="s">
        <v>463</v>
      </c>
      <c r="B1687" s="31">
        <v>202507</v>
      </c>
      <c r="C1687" s="27" t="s">
        <v>67</v>
      </c>
      <c r="D1687" s="27" t="s">
        <v>211</v>
      </c>
      <c r="E1687" s="27" t="s">
        <v>33</v>
      </c>
      <c r="F1687" s="27" t="s">
        <v>289</v>
      </c>
      <c r="G1687" s="33">
        <v>955118.2</v>
      </c>
      <c r="H1687" s="33">
        <v>955118.2</v>
      </c>
      <c r="I1687" s="33">
        <v>17636</v>
      </c>
      <c r="J1687" s="33">
        <v>1627</v>
      </c>
      <c r="K1687" s="33">
        <v>20100</v>
      </c>
      <c r="L1687" s="33">
        <v>1</v>
      </c>
      <c r="M1687" s="33">
        <v>1</v>
      </c>
      <c r="N1687" s="33">
        <v>881030.96</v>
      </c>
      <c r="O1687" s="33">
        <v>4793.6</v>
      </c>
      <c r="P1687" s="33">
        <v>7584</v>
      </c>
    </row>
    <row r="1688" spans="1:16">
      <c r="A1688" s="27" t="s">
        <v>463</v>
      </c>
      <c r="B1688" s="31">
        <v>202508</v>
      </c>
      <c r="C1688" s="27" t="s">
        <v>67</v>
      </c>
      <c r="D1688" s="27" t="s">
        <v>211</v>
      </c>
      <c r="E1688" s="27" t="s">
        <v>33</v>
      </c>
      <c r="F1688" s="27" t="s">
        <v>289</v>
      </c>
      <c r="G1688" s="33">
        <v>947261.09</v>
      </c>
      <c r="H1688" s="33">
        <v>947261.09</v>
      </c>
      <c r="I1688" s="33">
        <v>18236</v>
      </c>
      <c r="J1688" s="33">
        <v>1383</v>
      </c>
      <c r="K1688" s="33">
        <v>20100</v>
      </c>
      <c r="L1688" s="33">
        <v>1</v>
      </c>
      <c r="M1688" s="33">
        <v>1</v>
      </c>
      <c r="N1688" s="33">
        <v>846762.37</v>
      </c>
      <c r="O1688" s="33">
        <v>4398.1</v>
      </c>
      <c r="P1688" s="33">
        <v>7793</v>
      </c>
    </row>
    <row r="1689" spans="1:16">
      <c r="A1689" s="27" t="s">
        <v>463</v>
      </c>
      <c r="B1689" s="31">
        <v>202509</v>
      </c>
      <c r="C1689" s="27" t="s">
        <v>67</v>
      </c>
      <c r="D1689" s="27" t="s">
        <v>211</v>
      </c>
      <c r="E1689" s="27" t="s">
        <v>33</v>
      </c>
      <c r="F1689" s="27" t="s">
        <v>289</v>
      </c>
      <c r="G1689" s="33">
        <v>767644.58</v>
      </c>
      <c r="H1689" s="33">
        <v>767644.58</v>
      </c>
      <c r="I1689" s="33">
        <v>12757</v>
      </c>
      <c r="J1689" s="33">
        <v>1132</v>
      </c>
      <c r="K1689" s="33">
        <v>20100</v>
      </c>
      <c r="L1689" s="33">
        <v>1</v>
      </c>
      <c r="M1689" s="33">
        <v>1</v>
      </c>
      <c r="N1689" s="33">
        <v>812470.88</v>
      </c>
      <c r="O1689" s="33">
        <v>3937</v>
      </c>
      <c r="P1689" s="33">
        <v>5666</v>
      </c>
    </row>
    <row r="1690" spans="1:16">
      <c r="A1690" s="27" t="s">
        <v>463</v>
      </c>
      <c r="B1690" s="31">
        <v>202510</v>
      </c>
      <c r="C1690" s="27" t="s">
        <v>67</v>
      </c>
      <c r="D1690" s="27" t="s">
        <v>211</v>
      </c>
      <c r="E1690" s="27" t="s">
        <v>33</v>
      </c>
      <c r="F1690" s="27" t="s">
        <v>289</v>
      </c>
      <c r="G1690" s="33">
        <v>1000183.69</v>
      </c>
      <c r="H1690" s="33">
        <v>1000183.69</v>
      </c>
      <c r="I1690" s="33">
        <v>17512</v>
      </c>
      <c r="J1690" s="33">
        <v>1234</v>
      </c>
      <c r="K1690" s="33">
        <v>20100</v>
      </c>
      <c r="L1690" s="33">
        <v>1</v>
      </c>
      <c r="M1690" s="33">
        <v>1</v>
      </c>
      <c r="N1690" s="33">
        <v>890556.85</v>
      </c>
      <c r="O1690" s="33">
        <v>4396.2</v>
      </c>
      <c r="P1690" s="33">
        <v>7889</v>
      </c>
    </row>
    <row r="1691" spans="1:16">
      <c r="A1691" s="27" t="s">
        <v>463</v>
      </c>
      <c r="B1691" s="31">
        <v>202511</v>
      </c>
      <c r="C1691" s="27" t="s">
        <v>67</v>
      </c>
      <c r="D1691" s="27" t="s">
        <v>211</v>
      </c>
      <c r="E1691" s="27" t="s">
        <v>33</v>
      </c>
      <c r="F1691" s="27" t="s">
        <v>289</v>
      </c>
      <c r="G1691" s="33">
        <v>1151675.33</v>
      </c>
      <c r="H1691" s="33">
        <v>1151675.33</v>
      </c>
      <c r="I1691" s="33">
        <v>20225</v>
      </c>
      <c r="J1691" s="33">
        <v>1566</v>
      </c>
      <c r="K1691" s="33">
        <v>20100</v>
      </c>
      <c r="L1691" s="33">
        <v>1</v>
      </c>
      <c r="M1691" s="33">
        <v>1</v>
      </c>
      <c r="N1691" s="33">
        <v>1072483.42</v>
      </c>
      <c r="O1691" s="33">
        <v>5253.8</v>
      </c>
      <c r="P1691" s="33">
        <v>8798</v>
      </c>
    </row>
    <row r="1692" spans="1:16">
      <c r="A1692" s="27" t="s">
        <v>463</v>
      </c>
      <c r="B1692" s="31">
        <v>202512</v>
      </c>
      <c r="C1692" s="27" t="s">
        <v>67</v>
      </c>
      <c r="D1692" s="27" t="s">
        <v>211</v>
      </c>
      <c r="E1692" s="27" t="s">
        <v>33</v>
      </c>
      <c r="F1692" s="27" t="s">
        <v>289</v>
      </c>
      <c r="G1692" s="33">
        <v>1216809.88</v>
      </c>
      <c r="H1692" s="33">
        <v>1216809.88</v>
      </c>
      <c r="I1692" s="33">
        <v>22778</v>
      </c>
      <c r="J1692" s="33">
        <v>1863</v>
      </c>
      <c r="K1692" s="33">
        <v>20100</v>
      </c>
      <c r="L1692" s="33">
        <v>1</v>
      </c>
      <c r="M1692" s="33">
        <v>1</v>
      </c>
      <c r="N1692" s="33">
        <v>1228575.14</v>
      </c>
      <c r="O1692" s="33">
        <v>5794.1</v>
      </c>
      <c r="P1692" s="33">
        <v>9936</v>
      </c>
    </row>
    <row r="1693" spans="1:16">
      <c r="A1693" s="27" t="s">
        <v>463</v>
      </c>
      <c r="B1693" s="31">
        <v>202601</v>
      </c>
      <c r="C1693" s="27" t="s">
        <v>67</v>
      </c>
      <c r="D1693" s="27" t="s">
        <v>211</v>
      </c>
      <c r="E1693" s="27" t="s">
        <v>33</v>
      </c>
      <c r="F1693" s="27" t="s">
        <v>289</v>
      </c>
      <c r="G1693" s="33">
        <v>700613.08</v>
      </c>
      <c r="H1693" s="33">
        <v>700613.08</v>
      </c>
      <c r="I1693" s="33">
        <v>12586</v>
      </c>
      <c r="J1693" s="33">
        <v>1204</v>
      </c>
      <c r="K1693" s="33">
        <v>20100</v>
      </c>
      <c r="L1693" s="33">
        <v>1</v>
      </c>
      <c r="M1693" s="33">
        <v>1</v>
      </c>
      <c r="N1693" s="33">
        <v>623146.77</v>
      </c>
      <c r="O1693" s="33">
        <v>3517.7</v>
      </c>
      <c r="P1693" s="33">
        <v>5350</v>
      </c>
    </row>
    <row r="1694" spans="1:16">
      <c r="A1694" s="27" t="s">
        <v>463</v>
      </c>
      <c r="B1694" s="31">
        <v>202602</v>
      </c>
      <c r="C1694" s="27" t="s">
        <v>67</v>
      </c>
      <c r="D1694" s="27" t="s">
        <v>211</v>
      </c>
      <c r="E1694" s="27" t="s">
        <v>33</v>
      </c>
      <c r="F1694" s="27" t="s">
        <v>289</v>
      </c>
      <c r="G1694" s="33">
        <v>693654.24</v>
      </c>
      <c r="H1694" s="33">
        <v>693654.24</v>
      </c>
      <c r="I1694" s="33">
        <v>13610</v>
      </c>
      <c r="J1694" s="33">
        <v>1191</v>
      </c>
      <c r="K1694" s="33">
        <v>20100</v>
      </c>
      <c r="L1694" s="33">
        <v>1</v>
      </c>
      <c r="M1694" s="33">
        <v>1</v>
      </c>
      <c r="N1694" s="33">
        <v>640669.5</v>
      </c>
      <c r="O1694" s="33">
        <v>3718.5</v>
      </c>
      <c r="P1694" s="33">
        <v>5919</v>
      </c>
    </row>
    <row r="1695" spans="1:16">
      <c r="A1695" s="27" t="s">
        <v>463</v>
      </c>
      <c r="B1695" s="31">
        <v>202603</v>
      </c>
      <c r="C1695" s="27" t="s">
        <v>67</v>
      </c>
      <c r="D1695" s="27" t="s">
        <v>211</v>
      </c>
      <c r="E1695" s="27" t="s">
        <v>33</v>
      </c>
      <c r="F1695" s="27" t="s">
        <v>289</v>
      </c>
      <c r="G1695" s="33">
        <v>889097.64</v>
      </c>
      <c r="H1695" s="33">
        <v>889097.64</v>
      </c>
      <c r="I1695" s="33">
        <v>16918</v>
      </c>
      <c r="J1695" s="33">
        <v>1686</v>
      </c>
      <c r="K1695" s="33">
        <v>20100</v>
      </c>
      <c r="L1695" s="33">
        <v>1</v>
      </c>
      <c r="M1695" s="33">
        <v>1</v>
      </c>
      <c r="N1695" s="33">
        <v>796773.04</v>
      </c>
      <c r="O1695" s="33">
        <v>4429.5</v>
      </c>
      <c r="P1695" s="33">
        <v>7099</v>
      </c>
    </row>
    <row r="1696" spans="1:16">
      <c r="A1696" s="27" t="s">
        <v>463</v>
      </c>
      <c r="B1696" s="31">
        <v>202604</v>
      </c>
      <c r="C1696" s="27" t="s">
        <v>67</v>
      </c>
      <c r="D1696" s="27" t="s">
        <v>211</v>
      </c>
      <c r="E1696" s="27" t="s">
        <v>33</v>
      </c>
      <c r="F1696" s="27" t="s">
        <v>289</v>
      </c>
      <c r="G1696" s="33">
        <v>1018456.29</v>
      </c>
      <c r="H1696" s="33">
        <v>1018456.29</v>
      </c>
      <c r="I1696" s="33">
        <v>17582</v>
      </c>
      <c r="J1696" s="33">
        <v>1620</v>
      </c>
      <c r="K1696" s="33">
        <v>20100</v>
      </c>
      <c r="L1696" s="33">
        <v>1</v>
      </c>
      <c r="M1696" s="33">
        <v>1</v>
      </c>
      <c r="N1696" s="33">
        <v>935653.48</v>
      </c>
      <c r="O1696" s="33">
        <v>4900.7</v>
      </c>
      <c r="P1696" s="33">
        <v>7629</v>
      </c>
    </row>
    <row r="1697" spans="1:16">
      <c r="A1697" s="27" t="s">
        <v>463</v>
      </c>
      <c r="B1697" s="31">
        <v>202605</v>
      </c>
      <c r="C1697" s="27" t="s">
        <v>67</v>
      </c>
      <c r="D1697" s="27" t="s">
        <v>211</v>
      </c>
      <c r="E1697" s="27" t="s">
        <v>33</v>
      </c>
      <c r="F1697" s="27" t="s">
        <v>289</v>
      </c>
      <c r="G1697" s="33">
        <v>1070874.54</v>
      </c>
      <c r="H1697" s="33">
        <v>1070874.54</v>
      </c>
      <c r="I1697" s="33">
        <v>20216</v>
      </c>
      <c r="J1697" s="33">
        <v>1797</v>
      </c>
      <c r="K1697" s="33">
        <v>20100</v>
      </c>
      <c r="L1697" s="33">
        <v>1</v>
      </c>
      <c r="M1697" s="33">
        <v>1</v>
      </c>
      <c r="N1697" s="33">
        <v>1022628.2</v>
      </c>
      <c r="O1697" s="33">
        <v>5626</v>
      </c>
      <c r="P1697" s="33">
        <v>8731</v>
      </c>
    </row>
    <row r="1698" spans="1:16">
      <c r="A1698" s="27" t="s">
        <v>463</v>
      </c>
      <c r="B1698" s="31">
        <v>202606</v>
      </c>
      <c r="C1698" s="27" t="s">
        <v>67</v>
      </c>
      <c r="D1698" s="27" t="s">
        <v>211</v>
      </c>
      <c r="E1698" s="27" t="s">
        <v>33</v>
      </c>
      <c r="F1698" s="27" t="s">
        <v>289</v>
      </c>
      <c r="G1698" s="33">
        <v>1039415.06</v>
      </c>
      <c r="H1698" s="33">
        <v>1039415.06</v>
      </c>
      <c r="I1698" s="33">
        <v>17952</v>
      </c>
      <c r="J1698" s="33">
        <v>1837</v>
      </c>
      <c r="K1698" s="33">
        <v>20100</v>
      </c>
      <c r="L1698" s="33">
        <v>1</v>
      </c>
      <c r="M1698" s="33">
        <v>1</v>
      </c>
      <c r="N1698" s="33">
        <v>996960.78</v>
      </c>
      <c r="O1698" s="33">
        <v>5219.1</v>
      </c>
      <c r="P1698" s="33">
        <v>8242</v>
      </c>
    </row>
    <row r="1699" spans="1:16">
      <c r="A1699" s="27" t="s">
        <v>463</v>
      </c>
      <c r="B1699" s="31">
        <v>202607</v>
      </c>
      <c r="C1699" s="27" t="s">
        <v>67</v>
      </c>
      <c r="D1699" s="27" t="s">
        <v>211</v>
      </c>
      <c r="E1699" s="27" t="s">
        <v>33</v>
      </c>
      <c r="F1699" s="27" t="s">
        <v>289</v>
      </c>
      <c r="G1699" s="33">
        <v>985157.17</v>
      </c>
      <c r="H1699" s="33">
        <v>985157.17</v>
      </c>
      <c r="I1699" s="33">
        <v>19228</v>
      </c>
      <c r="J1699" s="33">
        <v>1691</v>
      </c>
      <c r="K1699" s="33">
        <v>20100</v>
      </c>
      <c r="L1699" s="33">
        <v>1</v>
      </c>
      <c r="M1699" s="33">
        <v>1</v>
      </c>
      <c r="N1699" s="33">
        <v>884555.08</v>
      </c>
      <c r="O1699" s="33">
        <v>4828.8</v>
      </c>
      <c r="P1699" s="33">
        <v>8282</v>
      </c>
    </row>
    <row r="1700" spans="1:16">
      <c r="A1700" s="27" t="s">
        <v>467</v>
      </c>
      <c r="B1700" s="31">
        <v>202408</v>
      </c>
      <c r="C1700" s="27" t="s">
        <v>67</v>
      </c>
      <c r="D1700" s="27" t="s">
        <v>211</v>
      </c>
      <c r="E1700" s="27" t="s">
        <v>33</v>
      </c>
      <c r="F1700" s="27" t="s">
        <v>289</v>
      </c>
      <c r="G1700" s="33">
        <v>1111600.18</v>
      </c>
      <c r="H1700" s="33">
        <v>1111600.18</v>
      </c>
      <c r="I1700" s="33">
        <v>18244</v>
      </c>
      <c r="J1700" s="33">
        <v>1581</v>
      </c>
      <c r="K1700" s="33">
        <v>26500</v>
      </c>
      <c r="L1700" s="33">
        <v>1</v>
      </c>
      <c r="M1700" s="33">
        <v>1</v>
      </c>
      <c r="N1700" s="33">
        <v>1048935.19</v>
      </c>
      <c r="O1700" s="33">
        <v>5197.4</v>
      </c>
      <c r="P1700" s="33">
        <v>8316</v>
      </c>
    </row>
    <row r="1701" spans="1:16">
      <c r="A1701" s="27" t="s">
        <v>467</v>
      </c>
      <c r="B1701" s="31">
        <v>202409</v>
      </c>
      <c r="C1701" s="27" t="s">
        <v>67</v>
      </c>
      <c r="D1701" s="27" t="s">
        <v>211</v>
      </c>
      <c r="E1701" s="27" t="s">
        <v>33</v>
      </c>
      <c r="F1701" s="27" t="s">
        <v>289</v>
      </c>
      <c r="G1701" s="33">
        <v>1186905.74</v>
      </c>
      <c r="H1701" s="33">
        <v>1186905.74</v>
      </c>
      <c r="I1701" s="33">
        <v>21220</v>
      </c>
      <c r="J1701" s="33">
        <v>1815</v>
      </c>
      <c r="K1701" s="33">
        <v>26500</v>
      </c>
      <c r="L1701" s="33">
        <v>1</v>
      </c>
      <c r="M1701" s="33">
        <v>1</v>
      </c>
      <c r="N1701" s="33">
        <v>1006456.27</v>
      </c>
      <c r="O1701" s="33">
        <v>5689.5</v>
      </c>
      <c r="P1701" s="33">
        <v>9303</v>
      </c>
    </row>
    <row r="1702" spans="1:16">
      <c r="A1702" s="27" t="s">
        <v>467</v>
      </c>
      <c r="B1702" s="31">
        <v>202410</v>
      </c>
      <c r="C1702" s="27" t="s">
        <v>67</v>
      </c>
      <c r="D1702" s="27" t="s">
        <v>211</v>
      </c>
      <c r="E1702" s="27" t="s">
        <v>33</v>
      </c>
      <c r="F1702" s="27" t="s">
        <v>289</v>
      </c>
      <c r="G1702" s="33">
        <v>1196242.86</v>
      </c>
      <c r="H1702" s="33">
        <v>1196242.86</v>
      </c>
      <c r="I1702" s="33">
        <v>21784</v>
      </c>
      <c r="J1702" s="33">
        <v>1830</v>
      </c>
      <c r="K1702" s="33">
        <v>26500</v>
      </c>
      <c r="L1702" s="33">
        <v>1</v>
      </c>
      <c r="M1702" s="33">
        <v>1</v>
      </c>
      <c r="N1702" s="33">
        <v>1103186.04</v>
      </c>
      <c r="O1702" s="33">
        <v>5702.9</v>
      </c>
      <c r="P1702" s="33">
        <v>9504</v>
      </c>
    </row>
    <row r="1703" spans="1:16">
      <c r="A1703" s="27" t="s">
        <v>467</v>
      </c>
      <c r="B1703" s="31">
        <v>202411</v>
      </c>
      <c r="C1703" s="27" t="s">
        <v>67</v>
      </c>
      <c r="D1703" s="27" t="s">
        <v>211</v>
      </c>
      <c r="E1703" s="27" t="s">
        <v>33</v>
      </c>
      <c r="F1703" s="27" t="s">
        <v>289</v>
      </c>
      <c r="G1703" s="33">
        <v>1466141.08</v>
      </c>
      <c r="H1703" s="33">
        <v>1466141.08</v>
      </c>
      <c r="I1703" s="33">
        <v>27602</v>
      </c>
      <c r="J1703" s="33">
        <v>2262</v>
      </c>
      <c r="K1703" s="33">
        <v>26500</v>
      </c>
      <c r="L1703" s="33">
        <v>1</v>
      </c>
      <c r="M1703" s="33">
        <v>1</v>
      </c>
      <c r="N1703" s="33">
        <v>1328549.36</v>
      </c>
      <c r="O1703" s="33">
        <v>7016.7</v>
      </c>
      <c r="P1703" s="33">
        <v>11712</v>
      </c>
    </row>
    <row r="1704" spans="1:16">
      <c r="A1704" s="27" t="s">
        <v>467</v>
      </c>
      <c r="B1704" s="31">
        <v>202412</v>
      </c>
      <c r="C1704" s="27" t="s">
        <v>67</v>
      </c>
      <c r="D1704" s="27" t="s">
        <v>211</v>
      </c>
      <c r="E1704" s="27" t="s">
        <v>33</v>
      </c>
      <c r="F1704" s="27" t="s">
        <v>289</v>
      </c>
      <c r="G1704" s="33">
        <v>1660114.03</v>
      </c>
      <c r="H1704" s="33">
        <v>1660114.03</v>
      </c>
      <c r="I1704" s="33">
        <v>29082</v>
      </c>
      <c r="J1704" s="33">
        <v>2823</v>
      </c>
      <c r="K1704" s="33">
        <v>26500</v>
      </c>
      <c r="L1704" s="33">
        <v>1</v>
      </c>
      <c r="M1704" s="33">
        <v>1</v>
      </c>
      <c r="N1704" s="33">
        <v>1521909.5</v>
      </c>
      <c r="O1704" s="33">
        <v>8682.6</v>
      </c>
      <c r="P1704" s="33">
        <v>12963</v>
      </c>
    </row>
    <row r="1705" spans="1:16">
      <c r="A1705" s="27" t="s">
        <v>467</v>
      </c>
      <c r="B1705" s="31">
        <v>202501</v>
      </c>
      <c r="C1705" s="27" t="s">
        <v>67</v>
      </c>
      <c r="D1705" s="27" t="s">
        <v>211</v>
      </c>
      <c r="E1705" s="27" t="s">
        <v>33</v>
      </c>
      <c r="F1705" s="27" t="s">
        <v>289</v>
      </c>
      <c r="G1705" s="33">
        <v>857371.47</v>
      </c>
      <c r="H1705" s="33">
        <v>857371.47</v>
      </c>
      <c r="I1705" s="33">
        <v>14382</v>
      </c>
      <c r="J1705" s="33">
        <v>1286</v>
      </c>
      <c r="K1705" s="33">
        <v>26500</v>
      </c>
      <c r="L1705" s="33">
        <v>1</v>
      </c>
      <c r="M1705" s="33">
        <v>1</v>
      </c>
      <c r="N1705" s="33">
        <v>771929.1800000001</v>
      </c>
      <c r="O1705" s="33">
        <v>4145.1</v>
      </c>
      <c r="P1705" s="33">
        <v>6163</v>
      </c>
    </row>
    <row r="1706" spans="1:16">
      <c r="A1706" s="27" t="s">
        <v>467</v>
      </c>
      <c r="B1706" s="31">
        <v>202502</v>
      </c>
      <c r="C1706" s="27" t="s">
        <v>67</v>
      </c>
      <c r="D1706" s="27" t="s">
        <v>211</v>
      </c>
      <c r="E1706" s="27" t="s">
        <v>33</v>
      </c>
      <c r="F1706" s="27" t="s">
        <v>289</v>
      </c>
      <c r="G1706" s="33">
        <v>912871.8</v>
      </c>
      <c r="H1706" s="33">
        <v>912871.8</v>
      </c>
      <c r="I1706" s="33">
        <v>15958</v>
      </c>
      <c r="J1706" s="33">
        <v>1468</v>
      </c>
      <c r="K1706" s="33">
        <v>26500</v>
      </c>
      <c r="L1706" s="33">
        <v>1</v>
      </c>
      <c r="M1706" s="33">
        <v>1</v>
      </c>
      <c r="N1706" s="33">
        <v>793635.63</v>
      </c>
      <c r="O1706" s="33">
        <v>4351.1</v>
      </c>
      <c r="P1706" s="33">
        <v>7242</v>
      </c>
    </row>
    <row r="1707" spans="1:16">
      <c r="A1707" s="27" t="s">
        <v>467</v>
      </c>
      <c r="B1707" s="31">
        <v>202503</v>
      </c>
      <c r="C1707" s="27" t="s">
        <v>67</v>
      </c>
      <c r="D1707" s="27" t="s">
        <v>211</v>
      </c>
      <c r="E1707" s="27" t="s">
        <v>33</v>
      </c>
      <c r="F1707" s="27" t="s">
        <v>289</v>
      </c>
      <c r="G1707" s="33">
        <v>1146550.16</v>
      </c>
      <c r="H1707" s="33">
        <v>1146550.16</v>
      </c>
      <c r="I1707" s="33">
        <v>21307</v>
      </c>
      <c r="J1707" s="33">
        <v>1679</v>
      </c>
      <c r="K1707" s="33">
        <v>26500</v>
      </c>
      <c r="L1707" s="33">
        <v>1</v>
      </c>
      <c r="M1707" s="33">
        <v>1</v>
      </c>
      <c r="N1707" s="33">
        <v>987010.4300000001</v>
      </c>
      <c r="O1707" s="33">
        <v>5853</v>
      </c>
      <c r="P1707" s="33">
        <v>9086</v>
      </c>
    </row>
    <row r="1708" spans="1:16">
      <c r="A1708" s="27" t="s">
        <v>467</v>
      </c>
      <c r="B1708" s="31">
        <v>202504</v>
      </c>
      <c r="C1708" s="27" t="s">
        <v>67</v>
      </c>
      <c r="D1708" s="27" t="s">
        <v>211</v>
      </c>
      <c r="E1708" s="27" t="s">
        <v>33</v>
      </c>
      <c r="F1708" s="27" t="s">
        <v>289</v>
      </c>
      <c r="G1708" s="33">
        <v>1353158.59</v>
      </c>
      <c r="H1708" s="33">
        <v>1353158.59</v>
      </c>
      <c r="I1708" s="33">
        <v>23700</v>
      </c>
      <c r="J1708" s="33">
        <v>2100</v>
      </c>
      <c r="K1708" s="33">
        <v>26500</v>
      </c>
      <c r="L1708" s="33">
        <v>1</v>
      </c>
      <c r="M1708" s="33">
        <v>1</v>
      </c>
      <c r="N1708" s="33">
        <v>1159049.93</v>
      </c>
      <c r="O1708" s="33">
        <v>5594.7</v>
      </c>
      <c r="P1708" s="33">
        <v>10169</v>
      </c>
    </row>
    <row r="1709" spans="1:16">
      <c r="A1709" s="27" t="s">
        <v>467</v>
      </c>
      <c r="B1709" s="31">
        <v>202505</v>
      </c>
      <c r="C1709" s="27" t="s">
        <v>67</v>
      </c>
      <c r="D1709" s="27" t="s">
        <v>211</v>
      </c>
      <c r="E1709" s="27" t="s">
        <v>33</v>
      </c>
      <c r="F1709" s="27" t="s">
        <v>289</v>
      </c>
      <c r="G1709" s="33">
        <v>1519816.03</v>
      </c>
      <c r="H1709" s="33">
        <v>1519816.03</v>
      </c>
      <c r="I1709" s="33">
        <v>26853</v>
      </c>
      <c r="J1709" s="33">
        <v>2567</v>
      </c>
      <c r="K1709" s="33">
        <v>26500</v>
      </c>
      <c r="L1709" s="33">
        <v>1</v>
      </c>
      <c r="M1709" s="33">
        <v>1</v>
      </c>
      <c r="N1709" s="33">
        <v>1266790.72</v>
      </c>
      <c r="O1709" s="33">
        <v>6408.4</v>
      </c>
      <c r="P1709" s="33">
        <v>11731</v>
      </c>
    </row>
    <row r="1710" spans="1:16">
      <c r="A1710" s="27" t="s">
        <v>467</v>
      </c>
      <c r="B1710" s="31">
        <v>202506</v>
      </c>
      <c r="C1710" s="27" t="s">
        <v>67</v>
      </c>
      <c r="D1710" s="27" t="s">
        <v>211</v>
      </c>
      <c r="E1710" s="27" t="s">
        <v>33</v>
      </c>
      <c r="F1710" s="27" t="s">
        <v>289</v>
      </c>
      <c r="G1710" s="33">
        <v>1258893.17</v>
      </c>
      <c r="H1710" s="33">
        <v>1258893.17</v>
      </c>
      <c r="I1710" s="33">
        <v>23376</v>
      </c>
      <c r="J1710" s="33">
        <v>2016</v>
      </c>
      <c r="K1710" s="33">
        <v>26500</v>
      </c>
      <c r="L1710" s="33">
        <v>1</v>
      </c>
      <c r="M1710" s="33">
        <v>1</v>
      </c>
      <c r="N1710" s="33">
        <v>1234994.95</v>
      </c>
      <c r="O1710" s="33">
        <v>5851.5</v>
      </c>
      <c r="P1710" s="33">
        <v>10250</v>
      </c>
    </row>
    <row r="1711" spans="1:16">
      <c r="A1711" s="27" t="s">
        <v>467</v>
      </c>
      <c r="B1711" s="31">
        <v>202507</v>
      </c>
      <c r="C1711" s="27" t="s">
        <v>67</v>
      </c>
      <c r="D1711" s="27" t="s">
        <v>211</v>
      </c>
      <c r="E1711" s="27" t="s">
        <v>33</v>
      </c>
      <c r="F1711" s="27" t="s">
        <v>289</v>
      </c>
      <c r="G1711" s="33">
        <v>1153625.54</v>
      </c>
      <c r="H1711" s="33">
        <v>1153625.54</v>
      </c>
      <c r="I1711" s="33">
        <v>18793</v>
      </c>
      <c r="J1711" s="33">
        <v>1757</v>
      </c>
      <c r="K1711" s="33">
        <v>26500</v>
      </c>
      <c r="L1711" s="33">
        <v>1</v>
      </c>
      <c r="M1711" s="33">
        <v>1</v>
      </c>
      <c r="N1711" s="33">
        <v>1095751.29</v>
      </c>
      <c r="O1711" s="33">
        <v>5699</v>
      </c>
      <c r="P1711" s="33">
        <v>8696</v>
      </c>
    </row>
    <row r="1712" spans="1:16">
      <c r="A1712" s="27" t="s">
        <v>467</v>
      </c>
      <c r="B1712" s="31">
        <v>202508</v>
      </c>
      <c r="C1712" s="27" t="s">
        <v>67</v>
      </c>
      <c r="D1712" s="27" t="s">
        <v>211</v>
      </c>
      <c r="E1712" s="27" t="s">
        <v>33</v>
      </c>
      <c r="F1712" s="27" t="s">
        <v>289</v>
      </c>
      <c r="G1712" s="33">
        <v>1276760.52</v>
      </c>
      <c r="H1712" s="33">
        <v>1276760.52</v>
      </c>
      <c r="I1712" s="33">
        <v>23435</v>
      </c>
      <c r="J1712" s="33">
        <v>1947</v>
      </c>
      <c r="K1712" s="33">
        <v>26500</v>
      </c>
      <c r="L1712" s="33">
        <v>1</v>
      </c>
      <c r="M1712" s="33">
        <v>1</v>
      </c>
      <c r="N1712" s="33">
        <v>1053130.93</v>
      </c>
      <c r="O1712" s="33">
        <v>6641.7</v>
      </c>
      <c r="P1712" s="33">
        <v>10183</v>
      </c>
    </row>
    <row r="1713" spans="1:16">
      <c r="A1713" s="27" t="s">
        <v>467</v>
      </c>
      <c r="B1713" s="31">
        <v>202509</v>
      </c>
      <c r="C1713" s="27" t="s">
        <v>67</v>
      </c>
      <c r="D1713" s="27" t="s">
        <v>211</v>
      </c>
      <c r="E1713" s="27" t="s">
        <v>33</v>
      </c>
      <c r="F1713" s="27" t="s">
        <v>289</v>
      </c>
      <c r="G1713" s="33">
        <v>1091729.37</v>
      </c>
      <c r="H1713" s="33">
        <v>1091729.37</v>
      </c>
      <c r="I1713" s="33">
        <v>19423</v>
      </c>
      <c r="J1713" s="33">
        <v>1835</v>
      </c>
      <c r="K1713" s="33">
        <v>26500</v>
      </c>
      <c r="L1713" s="33">
        <v>1</v>
      </c>
      <c r="M1713" s="33">
        <v>1</v>
      </c>
      <c r="N1713" s="33">
        <v>1010482.1</v>
      </c>
      <c r="O1713" s="33">
        <v>4852.8</v>
      </c>
      <c r="P1713" s="33">
        <v>8588</v>
      </c>
    </row>
    <row r="1714" spans="1:16">
      <c r="A1714" s="27" t="s">
        <v>467</v>
      </c>
      <c r="B1714" s="31">
        <v>202510</v>
      </c>
      <c r="C1714" s="27" t="s">
        <v>67</v>
      </c>
      <c r="D1714" s="27" t="s">
        <v>211</v>
      </c>
      <c r="E1714" s="27" t="s">
        <v>33</v>
      </c>
      <c r="F1714" s="27" t="s">
        <v>289</v>
      </c>
      <c r="G1714" s="33">
        <v>1323335.62</v>
      </c>
      <c r="H1714" s="33">
        <v>1323335.62</v>
      </c>
      <c r="I1714" s="33">
        <v>23452</v>
      </c>
      <c r="J1714" s="33">
        <v>2086</v>
      </c>
      <c r="K1714" s="33">
        <v>26500</v>
      </c>
      <c r="L1714" s="33">
        <v>1</v>
      </c>
      <c r="M1714" s="33">
        <v>1</v>
      </c>
      <c r="N1714" s="33">
        <v>1107598.78</v>
      </c>
      <c r="O1714" s="33">
        <v>6049.4</v>
      </c>
      <c r="P1714" s="33">
        <v>10699</v>
      </c>
    </row>
    <row r="1715" spans="1:16">
      <c r="A1715" s="27" t="s">
        <v>467</v>
      </c>
      <c r="B1715" s="31">
        <v>202511</v>
      </c>
      <c r="C1715" s="27" t="s">
        <v>67</v>
      </c>
      <c r="D1715" s="27" t="s">
        <v>211</v>
      </c>
      <c r="E1715" s="27" t="s">
        <v>33</v>
      </c>
      <c r="F1715" s="27" t="s">
        <v>289</v>
      </c>
      <c r="G1715" s="33">
        <v>1617218.91</v>
      </c>
      <c r="H1715" s="33">
        <v>1617218.91</v>
      </c>
      <c r="I1715" s="33">
        <v>28940</v>
      </c>
      <c r="J1715" s="33">
        <v>2594</v>
      </c>
      <c r="K1715" s="33">
        <v>26500</v>
      </c>
      <c r="L1715" s="33">
        <v>1</v>
      </c>
      <c r="M1715" s="33">
        <v>1</v>
      </c>
      <c r="N1715" s="33">
        <v>1333863.56</v>
      </c>
      <c r="O1715" s="33">
        <v>7956.4</v>
      </c>
      <c r="P1715" s="33">
        <v>12758</v>
      </c>
    </row>
    <row r="1716" spans="1:16">
      <c r="A1716" s="27" t="s">
        <v>467</v>
      </c>
      <c r="B1716" s="31">
        <v>202512</v>
      </c>
      <c r="C1716" s="27" t="s">
        <v>67</v>
      </c>
      <c r="D1716" s="27" t="s">
        <v>211</v>
      </c>
      <c r="E1716" s="27" t="s">
        <v>33</v>
      </c>
      <c r="F1716" s="27" t="s">
        <v>289</v>
      </c>
      <c r="G1716" s="33">
        <v>1764716.64</v>
      </c>
      <c r="H1716" s="33">
        <v>1764716.64</v>
      </c>
      <c r="I1716" s="33">
        <v>31558</v>
      </c>
      <c r="J1716" s="33">
        <v>2490</v>
      </c>
      <c r="K1716" s="33">
        <v>26500</v>
      </c>
      <c r="L1716" s="33">
        <v>1</v>
      </c>
      <c r="M1716" s="33">
        <v>1</v>
      </c>
      <c r="N1716" s="33">
        <v>1527997.14</v>
      </c>
      <c r="O1716" s="33">
        <v>7840</v>
      </c>
      <c r="P1716" s="33">
        <v>13990</v>
      </c>
    </row>
    <row r="1717" spans="1:16">
      <c r="A1717" s="27" t="s">
        <v>467</v>
      </c>
      <c r="B1717" s="31">
        <v>202601</v>
      </c>
      <c r="C1717" s="27" t="s">
        <v>67</v>
      </c>
      <c r="D1717" s="27" t="s">
        <v>211</v>
      </c>
      <c r="E1717" s="27" t="s">
        <v>33</v>
      </c>
      <c r="F1717" s="27" t="s">
        <v>289</v>
      </c>
      <c r="G1717" s="33">
        <v>829901.59</v>
      </c>
      <c r="H1717" s="33">
        <v>829901.59</v>
      </c>
      <c r="I1717" s="33">
        <v>14910</v>
      </c>
      <c r="J1717" s="33">
        <v>1433</v>
      </c>
      <c r="K1717" s="33">
        <v>26500</v>
      </c>
      <c r="L1717" s="33">
        <v>1</v>
      </c>
      <c r="M1717" s="33">
        <v>1</v>
      </c>
      <c r="N1717" s="33">
        <v>775016.9</v>
      </c>
      <c r="O1717" s="33">
        <v>3905.6</v>
      </c>
      <c r="P1717" s="33">
        <v>6378</v>
      </c>
    </row>
    <row r="1718" spans="1:16">
      <c r="A1718" s="27" t="s">
        <v>467</v>
      </c>
      <c r="B1718" s="31">
        <v>202602</v>
      </c>
      <c r="C1718" s="27" t="s">
        <v>67</v>
      </c>
      <c r="D1718" s="27" t="s">
        <v>211</v>
      </c>
      <c r="E1718" s="27" t="s">
        <v>33</v>
      </c>
      <c r="F1718" s="27" t="s">
        <v>289</v>
      </c>
      <c r="G1718" s="33">
        <v>811939.63</v>
      </c>
      <c r="H1718" s="33">
        <v>811939.63</v>
      </c>
      <c r="I1718" s="33">
        <v>14072</v>
      </c>
      <c r="J1718" s="33">
        <v>1259</v>
      </c>
      <c r="K1718" s="33">
        <v>26500</v>
      </c>
      <c r="L1718" s="33">
        <v>1</v>
      </c>
      <c r="M1718" s="33">
        <v>1</v>
      </c>
      <c r="N1718" s="33">
        <v>796810.17</v>
      </c>
      <c r="O1718" s="33">
        <v>4008.4</v>
      </c>
      <c r="P1718" s="33">
        <v>6214</v>
      </c>
    </row>
    <row r="1719" spans="1:16">
      <c r="A1719" s="27" t="s">
        <v>467</v>
      </c>
      <c r="B1719" s="31">
        <v>202603</v>
      </c>
      <c r="C1719" s="27" t="s">
        <v>67</v>
      </c>
      <c r="D1719" s="27" t="s">
        <v>211</v>
      </c>
      <c r="E1719" s="27" t="s">
        <v>33</v>
      </c>
      <c r="F1719" s="27" t="s">
        <v>289</v>
      </c>
      <c r="G1719" s="33">
        <v>1121591.9</v>
      </c>
      <c r="H1719" s="33">
        <v>1121591.9</v>
      </c>
      <c r="I1719" s="33">
        <v>20127</v>
      </c>
      <c r="J1719" s="33">
        <v>1608</v>
      </c>
      <c r="K1719" s="33">
        <v>26500</v>
      </c>
      <c r="L1719" s="33">
        <v>1</v>
      </c>
      <c r="M1719" s="33">
        <v>1</v>
      </c>
      <c r="N1719" s="33">
        <v>990958.47</v>
      </c>
      <c r="O1719" s="33">
        <v>5397</v>
      </c>
      <c r="P1719" s="33">
        <v>8573</v>
      </c>
    </row>
    <row r="1720" spans="1:16">
      <c r="A1720" s="27" t="s">
        <v>467</v>
      </c>
      <c r="B1720" s="31">
        <v>202604</v>
      </c>
      <c r="C1720" s="27" t="s">
        <v>67</v>
      </c>
      <c r="D1720" s="27" t="s">
        <v>211</v>
      </c>
      <c r="E1720" s="27" t="s">
        <v>33</v>
      </c>
      <c r="F1720" s="27" t="s">
        <v>289</v>
      </c>
      <c r="G1720" s="33">
        <v>1338011.13</v>
      </c>
      <c r="H1720" s="33">
        <v>1338011.13</v>
      </c>
      <c r="I1720" s="33">
        <v>23149</v>
      </c>
      <c r="J1720" s="33">
        <v>1972</v>
      </c>
      <c r="K1720" s="33">
        <v>26500</v>
      </c>
      <c r="L1720" s="33">
        <v>1</v>
      </c>
      <c r="M1720" s="33">
        <v>1</v>
      </c>
      <c r="N1720" s="33">
        <v>1163686.13</v>
      </c>
      <c r="O1720" s="33">
        <v>6423.9</v>
      </c>
      <c r="P1720" s="33">
        <v>10355</v>
      </c>
    </row>
    <row r="1721" spans="1:16">
      <c r="A1721" s="27" t="s">
        <v>467</v>
      </c>
      <c r="B1721" s="31">
        <v>202605</v>
      </c>
      <c r="C1721" s="27" t="s">
        <v>67</v>
      </c>
      <c r="D1721" s="27" t="s">
        <v>211</v>
      </c>
      <c r="E1721" s="27" t="s">
        <v>33</v>
      </c>
      <c r="F1721" s="27" t="s">
        <v>289</v>
      </c>
      <c r="G1721" s="33">
        <v>1307342.34</v>
      </c>
      <c r="H1721" s="33">
        <v>1307342.34</v>
      </c>
      <c r="I1721" s="33">
        <v>21141</v>
      </c>
      <c r="J1721" s="33">
        <v>1983</v>
      </c>
      <c r="K1721" s="33">
        <v>26500</v>
      </c>
      <c r="L1721" s="33">
        <v>1</v>
      </c>
      <c r="M1721" s="33">
        <v>1</v>
      </c>
      <c r="N1721" s="33">
        <v>1271857.88</v>
      </c>
      <c r="O1721" s="33">
        <v>7349.8</v>
      </c>
      <c r="P1721" s="33">
        <v>9132</v>
      </c>
    </row>
    <row r="1722" spans="1:16">
      <c r="A1722" s="27" t="s">
        <v>467</v>
      </c>
      <c r="B1722" s="31">
        <v>202606</v>
      </c>
      <c r="C1722" s="27" t="s">
        <v>67</v>
      </c>
      <c r="D1722" s="27" t="s">
        <v>211</v>
      </c>
      <c r="E1722" s="27" t="s">
        <v>33</v>
      </c>
      <c r="F1722" s="27" t="s">
        <v>289</v>
      </c>
      <c r="G1722" s="33">
        <v>1403307.5</v>
      </c>
      <c r="H1722" s="33">
        <v>1403307.5</v>
      </c>
      <c r="I1722" s="33">
        <v>25502</v>
      </c>
      <c r="J1722" s="33">
        <v>2406</v>
      </c>
      <c r="K1722" s="33">
        <v>26500</v>
      </c>
      <c r="L1722" s="33">
        <v>1</v>
      </c>
      <c r="M1722" s="33">
        <v>1</v>
      </c>
      <c r="N1722" s="33">
        <v>1239934.93</v>
      </c>
      <c r="O1722" s="33">
        <v>6985.6</v>
      </c>
      <c r="P1722" s="33">
        <v>11568</v>
      </c>
    </row>
    <row r="1723" spans="1:16">
      <c r="A1723" s="27" t="s">
        <v>467</v>
      </c>
      <c r="B1723" s="31">
        <v>202607</v>
      </c>
      <c r="C1723" s="27" t="s">
        <v>67</v>
      </c>
      <c r="D1723" s="27" t="s">
        <v>211</v>
      </c>
      <c r="E1723" s="27" t="s">
        <v>33</v>
      </c>
      <c r="F1723" s="27" t="s">
        <v>289</v>
      </c>
      <c r="G1723" s="33">
        <v>1343104.55</v>
      </c>
      <c r="H1723" s="33">
        <v>1343104.55</v>
      </c>
      <c r="I1723" s="33">
        <v>23592</v>
      </c>
      <c r="J1723" s="33">
        <v>2133</v>
      </c>
      <c r="K1723" s="33">
        <v>26500</v>
      </c>
      <c r="L1723" s="33">
        <v>1</v>
      </c>
      <c r="M1723" s="33">
        <v>1</v>
      </c>
      <c r="N1723" s="33">
        <v>1100134.29</v>
      </c>
      <c r="O1723" s="33">
        <v>6323.9</v>
      </c>
      <c r="P1723" s="33">
        <v>10746</v>
      </c>
    </row>
    <row r="1724" spans="1:16">
      <c r="A1724" s="27" t="s">
        <v>469</v>
      </c>
      <c r="B1724" s="31">
        <v>202408</v>
      </c>
      <c r="C1724" s="27" t="s">
        <v>69</v>
      </c>
      <c r="D1724" s="27" t="s">
        <v>211</v>
      </c>
      <c r="E1724" s="27" t="s">
        <v>34</v>
      </c>
      <c r="F1724" s="27" t="s">
        <v>289</v>
      </c>
      <c r="G1724" s="33">
        <v>504782.63</v>
      </c>
      <c r="H1724" s="33">
        <v>0</v>
      </c>
      <c r="I1724" s="33">
        <v>8425</v>
      </c>
      <c r="J1724" s="33">
        <v>735</v>
      </c>
      <c r="K1724" s="33">
        <v>24400</v>
      </c>
      <c r="L1724" s="33">
        <v>1</v>
      </c>
      <c r="M1724" s="33">
        <v>0</v>
      </c>
      <c r="N1724" s="33">
        <v>981806.25</v>
      </c>
      <c r="O1724" s="33">
        <v>2323.3</v>
      </c>
      <c r="P1724" s="33">
        <v>3748</v>
      </c>
    </row>
    <row r="1725" spans="1:16">
      <c r="A1725" s="27" t="s">
        <v>469</v>
      </c>
      <c r="B1725" s="31">
        <v>202409</v>
      </c>
      <c r="C1725" s="27" t="s">
        <v>69</v>
      </c>
      <c r="D1725" s="27" t="s">
        <v>211</v>
      </c>
      <c r="E1725" s="27" t="s">
        <v>34</v>
      </c>
      <c r="F1725" s="27" t="s">
        <v>289</v>
      </c>
      <c r="G1725" s="33">
        <v>459732.71</v>
      </c>
      <c r="H1725" s="33">
        <v>0</v>
      </c>
      <c r="I1725" s="33">
        <v>8147</v>
      </c>
      <c r="J1725" s="33">
        <v>662</v>
      </c>
      <c r="K1725" s="33">
        <v>24400</v>
      </c>
      <c r="L1725" s="33">
        <v>1</v>
      </c>
      <c r="M1725" s="33">
        <v>0</v>
      </c>
      <c r="N1725" s="33">
        <v>948156.55</v>
      </c>
      <c r="O1725" s="33">
        <v>1967.3</v>
      </c>
      <c r="P1725" s="33">
        <v>3613</v>
      </c>
    </row>
    <row r="1726" spans="1:16">
      <c r="A1726" s="27" t="s">
        <v>469</v>
      </c>
      <c r="B1726" s="31">
        <v>202410</v>
      </c>
      <c r="C1726" s="27" t="s">
        <v>69</v>
      </c>
      <c r="D1726" s="27" t="s">
        <v>211</v>
      </c>
      <c r="E1726" s="27" t="s">
        <v>34</v>
      </c>
      <c r="F1726" s="27" t="s">
        <v>289</v>
      </c>
      <c r="G1726" s="33">
        <v>559291.3100000001</v>
      </c>
      <c r="H1726" s="33">
        <v>0</v>
      </c>
      <c r="I1726" s="33">
        <v>10291</v>
      </c>
      <c r="J1726" s="33">
        <v>906</v>
      </c>
      <c r="K1726" s="33">
        <v>24400</v>
      </c>
      <c r="L1726" s="33">
        <v>1</v>
      </c>
      <c r="M1726" s="33">
        <v>0</v>
      </c>
      <c r="N1726" s="33">
        <v>1046024.6</v>
      </c>
      <c r="O1726" s="33">
        <v>2560.3</v>
      </c>
      <c r="P1726" s="33">
        <v>4674</v>
      </c>
    </row>
    <row r="1727" spans="1:16">
      <c r="A1727" s="27" t="s">
        <v>469</v>
      </c>
      <c r="B1727" s="31">
        <v>202411</v>
      </c>
      <c r="C1727" s="27" t="s">
        <v>69</v>
      </c>
      <c r="D1727" s="27" t="s">
        <v>211</v>
      </c>
      <c r="E1727" s="27" t="s">
        <v>34</v>
      </c>
      <c r="F1727" s="27" t="s">
        <v>289</v>
      </c>
      <c r="G1727" s="33">
        <v>746342.24</v>
      </c>
      <c r="H1727" s="33">
        <v>0</v>
      </c>
      <c r="I1727" s="33">
        <v>13476</v>
      </c>
      <c r="J1727" s="33">
        <v>1130</v>
      </c>
      <c r="K1727" s="33">
        <v>24400</v>
      </c>
      <c r="L1727" s="33">
        <v>1</v>
      </c>
      <c r="M1727" s="33">
        <v>0</v>
      </c>
      <c r="N1727" s="33">
        <v>1267882</v>
      </c>
      <c r="O1727" s="33">
        <v>3448</v>
      </c>
      <c r="P1727" s="33">
        <v>5929</v>
      </c>
    </row>
    <row r="1728" spans="1:16">
      <c r="A1728" s="27" t="s">
        <v>469</v>
      </c>
      <c r="B1728" s="31">
        <v>202412</v>
      </c>
      <c r="C1728" s="27" t="s">
        <v>69</v>
      </c>
      <c r="D1728" s="27" t="s">
        <v>211</v>
      </c>
      <c r="E1728" s="27" t="s">
        <v>34</v>
      </c>
      <c r="F1728" s="27" t="s">
        <v>289</v>
      </c>
      <c r="G1728" s="33">
        <v>842703.8</v>
      </c>
      <c r="H1728" s="33">
        <v>0</v>
      </c>
      <c r="I1728" s="33">
        <v>15334</v>
      </c>
      <c r="J1728" s="33">
        <v>1104</v>
      </c>
      <c r="K1728" s="33">
        <v>24400</v>
      </c>
      <c r="L1728" s="33">
        <v>1</v>
      </c>
      <c r="M1728" s="33">
        <v>0</v>
      </c>
      <c r="N1728" s="33">
        <v>1461833.71</v>
      </c>
      <c r="O1728" s="33">
        <v>4327.3</v>
      </c>
      <c r="P1728" s="33">
        <v>6638</v>
      </c>
    </row>
    <row r="1729" spans="1:16">
      <c r="A1729" s="27" t="s">
        <v>469</v>
      </c>
      <c r="B1729" s="31">
        <v>202501</v>
      </c>
      <c r="C1729" s="27" t="s">
        <v>69</v>
      </c>
      <c r="D1729" s="27" t="s">
        <v>211</v>
      </c>
      <c r="E1729" s="27" t="s">
        <v>34</v>
      </c>
      <c r="F1729" s="27" t="s">
        <v>289</v>
      </c>
      <c r="G1729" s="33">
        <v>478615.14</v>
      </c>
      <c r="H1729" s="33">
        <v>0</v>
      </c>
      <c r="I1729" s="33">
        <v>8592</v>
      </c>
      <c r="J1729" s="33">
        <v>720</v>
      </c>
      <c r="K1729" s="33">
        <v>24400</v>
      </c>
      <c r="L1729" s="33">
        <v>1</v>
      </c>
      <c r="M1729" s="33">
        <v>0</v>
      </c>
      <c r="N1729" s="33">
        <v>746267.63</v>
      </c>
      <c r="O1729" s="33">
        <v>1958.4</v>
      </c>
      <c r="P1729" s="33">
        <v>3729</v>
      </c>
    </row>
    <row r="1730" spans="1:16">
      <c r="A1730" s="27" t="s">
        <v>469</v>
      </c>
      <c r="B1730" s="31">
        <v>202502</v>
      </c>
      <c r="C1730" s="27" t="s">
        <v>69</v>
      </c>
      <c r="D1730" s="27" t="s">
        <v>211</v>
      </c>
      <c r="E1730" s="27" t="s">
        <v>34</v>
      </c>
      <c r="F1730" s="27" t="s">
        <v>289</v>
      </c>
      <c r="G1730" s="33">
        <v>532669.33</v>
      </c>
      <c r="H1730" s="33">
        <v>0</v>
      </c>
      <c r="I1730" s="33">
        <v>9443</v>
      </c>
      <c r="J1730" s="33">
        <v>770</v>
      </c>
      <c r="K1730" s="33">
        <v>24400</v>
      </c>
      <c r="L1730" s="33">
        <v>1</v>
      </c>
      <c r="M1730" s="33">
        <v>0</v>
      </c>
      <c r="N1730" s="33">
        <v>772229.35</v>
      </c>
      <c r="O1730" s="33">
        <v>2707.4</v>
      </c>
      <c r="P1730" s="33">
        <v>4014</v>
      </c>
    </row>
    <row r="1731" spans="1:16">
      <c r="A1731" s="27" t="s">
        <v>469</v>
      </c>
      <c r="B1731" s="31">
        <v>202503</v>
      </c>
      <c r="C1731" s="27" t="s">
        <v>69</v>
      </c>
      <c r="D1731" s="27" t="s">
        <v>211</v>
      </c>
      <c r="E1731" s="27" t="s">
        <v>34</v>
      </c>
      <c r="F1731" s="27" t="s">
        <v>289</v>
      </c>
      <c r="G1731" s="33">
        <v>626734.34</v>
      </c>
      <c r="H1731" s="33">
        <v>0</v>
      </c>
      <c r="I1731" s="33">
        <v>11105</v>
      </c>
      <c r="J1731" s="33">
        <v>1118</v>
      </c>
      <c r="K1731" s="33">
        <v>24400</v>
      </c>
      <c r="L1731" s="33">
        <v>1</v>
      </c>
      <c r="M1731" s="33">
        <v>0</v>
      </c>
      <c r="N1731" s="33">
        <v>966618.03</v>
      </c>
      <c r="O1731" s="33">
        <v>3007.7</v>
      </c>
      <c r="P1731" s="33">
        <v>4797</v>
      </c>
    </row>
    <row r="1732" spans="1:16">
      <c r="A1732" s="27" t="s">
        <v>469</v>
      </c>
      <c r="B1732" s="31">
        <v>202504</v>
      </c>
      <c r="C1732" s="27" t="s">
        <v>69</v>
      </c>
      <c r="D1732" s="27" t="s">
        <v>211</v>
      </c>
      <c r="E1732" s="27" t="s">
        <v>34</v>
      </c>
      <c r="F1732" s="27" t="s">
        <v>289</v>
      </c>
      <c r="G1732" s="33">
        <v>895768.88</v>
      </c>
      <c r="H1732" s="33">
        <v>0</v>
      </c>
      <c r="I1732" s="33">
        <v>15831</v>
      </c>
      <c r="J1732" s="33">
        <v>1552</v>
      </c>
      <c r="K1732" s="33">
        <v>24400</v>
      </c>
      <c r="L1732" s="33">
        <v>1</v>
      </c>
      <c r="M1732" s="33">
        <v>0</v>
      </c>
      <c r="N1732" s="33">
        <v>1142466.03</v>
      </c>
      <c r="O1732" s="33">
        <v>4149.7</v>
      </c>
      <c r="P1732" s="33">
        <v>7067</v>
      </c>
    </row>
    <row r="1733" spans="1:16">
      <c r="A1733" s="27" t="s">
        <v>469</v>
      </c>
      <c r="B1733" s="31">
        <v>202505</v>
      </c>
      <c r="C1733" s="27" t="s">
        <v>69</v>
      </c>
      <c r="D1733" s="27" t="s">
        <v>211</v>
      </c>
      <c r="E1733" s="27" t="s">
        <v>34</v>
      </c>
      <c r="F1733" s="27" t="s">
        <v>289</v>
      </c>
      <c r="G1733" s="33">
        <v>962225.9</v>
      </c>
      <c r="H1733" s="33">
        <v>0</v>
      </c>
      <c r="I1733" s="33">
        <v>17284</v>
      </c>
      <c r="J1733" s="33">
        <v>1435</v>
      </c>
      <c r="K1733" s="33">
        <v>24400</v>
      </c>
      <c r="L1733" s="33">
        <v>1</v>
      </c>
      <c r="M1733" s="33">
        <v>0</v>
      </c>
      <c r="N1733" s="33">
        <v>1256764.85</v>
      </c>
      <c r="O1733" s="33">
        <v>5401.3</v>
      </c>
      <c r="P1733" s="33">
        <v>7496</v>
      </c>
    </row>
    <row r="1734" spans="1:16">
      <c r="A1734" s="27" t="s">
        <v>469</v>
      </c>
      <c r="B1734" s="31">
        <v>202506</v>
      </c>
      <c r="C1734" s="27" t="s">
        <v>69</v>
      </c>
      <c r="D1734" s="27" t="s">
        <v>211</v>
      </c>
      <c r="E1734" s="27" t="s">
        <v>34</v>
      </c>
      <c r="F1734" s="27" t="s">
        <v>289</v>
      </c>
      <c r="G1734" s="33">
        <v>891009.45</v>
      </c>
      <c r="H1734" s="33">
        <v>0</v>
      </c>
      <c r="I1734" s="33">
        <v>15571</v>
      </c>
      <c r="J1734" s="33">
        <v>1351</v>
      </c>
      <c r="K1734" s="33">
        <v>24400</v>
      </c>
      <c r="L1734" s="33">
        <v>1</v>
      </c>
      <c r="M1734" s="33">
        <v>0</v>
      </c>
      <c r="N1734" s="33">
        <v>1233168.26</v>
      </c>
      <c r="O1734" s="33">
        <v>4281.1</v>
      </c>
      <c r="P1734" s="33">
        <v>6818</v>
      </c>
    </row>
    <row r="1735" spans="1:16">
      <c r="A1735" s="27" t="s">
        <v>469</v>
      </c>
      <c r="B1735" s="31">
        <v>202507</v>
      </c>
      <c r="C1735" s="27" t="s">
        <v>69</v>
      </c>
      <c r="D1735" s="27" t="s">
        <v>211</v>
      </c>
      <c r="E1735" s="27" t="s">
        <v>34</v>
      </c>
      <c r="F1735" s="27" t="s">
        <v>289</v>
      </c>
      <c r="G1735" s="33">
        <v>850066.14</v>
      </c>
      <c r="H1735" s="33">
        <v>0</v>
      </c>
      <c r="I1735" s="33">
        <v>14858</v>
      </c>
      <c r="J1735" s="33">
        <v>1251</v>
      </c>
      <c r="K1735" s="33">
        <v>24400</v>
      </c>
      <c r="L1735" s="33">
        <v>1</v>
      </c>
      <c r="M1735" s="33">
        <v>0</v>
      </c>
      <c r="N1735" s="33">
        <v>1101227.75</v>
      </c>
      <c r="O1735" s="33">
        <v>3796.7</v>
      </c>
      <c r="P1735" s="33">
        <v>6444</v>
      </c>
    </row>
    <row r="1736" spans="1:16">
      <c r="A1736" s="27" t="s">
        <v>469</v>
      </c>
      <c r="B1736" s="31">
        <v>202508</v>
      </c>
      <c r="C1736" s="27" t="s">
        <v>69</v>
      </c>
      <c r="D1736" s="27" t="s">
        <v>211</v>
      </c>
      <c r="E1736" s="27" t="s">
        <v>34</v>
      </c>
      <c r="F1736" s="27" t="s">
        <v>289</v>
      </c>
      <c r="G1736" s="33">
        <v>775423.15</v>
      </c>
      <c r="H1736" s="33">
        <v>0</v>
      </c>
      <c r="I1736" s="33">
        <v>14031</v>
      </c>
      <c r="J1736" s="33">
        <v>1191</v>
      </c>
      <c r="K1736" s="33">
        <v>24400</v>
      </c>
      <c r="L1736" s="33">
        <v>1</v>
      </c>
      <c r="M1736" s="33">
        <v>0</v>
      </c>
      <c r="N1736" s="33">
        <v>1065259.78</v>
      </c>
      <c r="O1736" s="33">
        <v>3955.1</v>
      </c>
      <c r="P1736" s="33">
        <v>5855</v>
      </c>
    </row>
    <row r="1737" spans="1:16">
      <c r="A1737" s="27" t="s">
        <v>469</v>
      </c>
      <c r="B1737" s="31">
        <v>202509</v>
      </c>
      <c r="C1737" s="27" t="s">
        <v>69</v>
      </c>
      <c r="D1737" s="27" t="s">
        <v>211</v>
      </c>
      <c r="E1737" s="27" t="s">
        <v>34</v>
      </c>
      <c r="F1737" s="27" t="s">
        <v>289</v>
      </c>
      <c r="G1737" s="33">
        <v>730971.8100000001</v>
      </c>
      <c r="H1737" s="33">
        <v>0</v>
      </c>
      <c r="I1737" s="33">
        <v>12809</v>
      </c>
      <c r="J1737" s="33">
        <v>1217</v>
      </c>
      <c r="K1737" s="33">
        <v>24400</v>
      </c>
      <c r="L1737" s="33">
        <v>1</v>
      </c>
      <c r="M1737" s="33">
        <v>0</v>
      </c>
      <c r="N1737" s="33">
        <v>1028749.85</v>
      </c>
      <c r="O1737" s="33">
        <v>3539.9</v>
      </c>
      <c r="P1737" s="33">
        <v>5343</v>
      </c>
    </row>
    <row r="1738" spans="1:16">
      <c r="A1738" s="27" t="s">
        <v>469</v>
      </c>
      <c r="B1738" s="31">
        <v>202510</v>
      </c>
      <c r="C1738" s="27" t="s">
        <v>69</v>
      </c>
      <c r="D1738" s="27" t="s">
        <v>211</v>
      </c>
      <c r="E1738" s="27" t="s">
        <v>34</v>
      </c>
      <c r="F1738" s="27" t="s">
        <v>289</v>
      </c>
      <c r="G1738" s="33">
        <v>796332.73</v>
      </c>
      <c r="H1738" s="33">
        <v>0</v>
      </c>
      <c r="I1738" s="33">
        <v>14602</v>
      </c>
      <c r="J1738" s="33">
        <v>1361</v>
      </c>
      <c r="K1738" s="33">
        <v>24400</v>
      </c>
      <c r="L1738" s="33">
        <v>1</v>
      </c>
      <c r="M1738" s="33">
        <v>0</v>
      </c>
      <c r="N1738" s="33">
        <v>1134936.69</v>
      </c>
      <c r="O1738" s="33">
        <v>4040</v>
      </c>
      <c r="P1738" s="33">
        <v>6331</v>
      </c>
    </row>
    <row r="1739" spans="1:16">
      <c r="A1739" s="27" t="s">
        <v>469</v>
      </c>
      <c r="B1739" s="31">
        <v>202511</v>
      </c>
      <c r="C1739" s="27" t="s">
        <v>69</v>
      </c>
      <c r="D1739" s="27" t="s">
        <v>211</v>
      </c>
      <c r="E1739" s="27" t="s">
        <v>34</v>
      </c>
      <c r="F1739" s="27" t="s">
        <v>289</v>
      </c>
      <c r="G1739" s="33">
        <v>1007595.27</v>
      </c>
      <c r="H1739" s="33">
        <v>0</v>
      </c>
      <c r="I1739" s="33">
        <v>16709</v>
      </c>
      <c r="J1739" s="33">
        <v>1720</v>
      </c>
      <c r="K1739" s="33">
        <v>24400</v>
      </c>
      <c r="L1739" s="33">
        <v>1</v>
      </c>
      <c r="M1739" s="33">
        <v>0</v>
      </c>
      <c r="N1739" s="33">
        <v>1375651.97</v>
      </c>
      <c r="O1739" s="33">
        <v>4740.3</v>
      </c>
      <c r="P1739" s="33">
        <v>7367</v>
      </c>
    </row>
    <row r="1740" spans="1:16">
      <c r="A1740" s="27" t="s">
        <v>469</v>
      </c>
      <c r="B1740" s="31">
        <v>202512</v>
      </c>
      <c r="C1740" s="27" t="s">
        <v>69</v>
      </c>
      <c r="D1740" s="27" t="s">
        <v>211</v>
      </c>
      <c r="E1740" s="27" t="s">
        <v>34</v>
      </c>
      <c r="F1740" s="27" t="s">
        <v>289</v>
      </c>
      <c r="G1740" s="33">
        <v>1215062.05</v>
      </c>
      <c r="H1740" s="33">
        <v>0</v>
      </c>
      <c r="I1740" s="33">
        <v>20908</v>
      </c>
      <c r="J1740" s="33">
        <v>1811</v>
      </c>
      <c r="K1740" s="33">
        <v>24400</v>
      </c>
      <c r="L1740" s="33">
        <v>1</v>
      </c>
      <c r="M1740" s="33">
        <v>0</v>
      </c>
      <c r="N1740" s="33">
        <v>1586089.58</v>
      </c>
      <c r="O1740" s="33">
        <v>5226.1</v>
      </c>
      <c r="P1740" s="33">
        <v>9090</v>
      </c>
    </row>
    <row r="1741" spans="1:16">
      <c r="A1741" s="27" t="s">
        <v>469</v>
      </c>
      <c r="B1741" s="31">
        <v>202601</v>
      </c>
      <c r="C1741" s="27" t="s">
        <v>69</v>
      </c>
      <c r="D1741" s="27" t="s">
        <v>211</v>
      </c>
      <c r="E1741" s="27" t="s">
        <v>34</v>
      </c>
      <c r="F1741" s="27" t="s">
        <v>289</v>
      </c>
      <c r="G1741" s="33">
        <v>626778.87</v>
      </c>
      <c r="H1741" s="33">
        <v>0</v>
      </c>
      <c r="I1741" s="33">
        <v>11642</v>
      </c>
      <c r="J1741" s="33">
        <v>1045</v>
      </c>
      <c r="K1741" s="33">
        <v>24400</v>
      </c>
      <c r="L1741" s="33">
        <v>1</v>
      </c>
      <c r="M1741" s="33">
        <v>0</v>
      </c>
      <c r="N1741" s="33">
        <v>809700.38</v>
      </c>
      <c r="O1741" s="33">
        <v>2863.2</v>
      </c>
      <c r="P1741" s="33">
        <v>4973</v>
      </c>
    </row>
    <row r="1742" spans="1:16">
      <c r="A1742" s="27" t="s">
        <v>469</v>
      </c>
      <c r="B1742" s="31">
        <v>202602</v>
      </c>
      <c r="C1742" s="27" t="s">
        <v>69</v>
      </c>
      <c r="D1742" s="27" t="s">
        <v>211</v>
      </c>
      <c r="E1742" s="27" t="s">
        <v>34</v>
      </c>
      <c r="F1742" s="27" t="s">
        <v>289</v>
      </c>
      <c r="G1742" s="33">
        <v>584634.26</v>
      </c>
      <c r="H1742" s="33">
        <v>0</v>
      </c>
      <c r="I1742" s="33">
        <v>9735</v>
      </c>
      <c r="J1742" s="33">
        <v>942</v>
      </c>
      <c r="K1742" s="33">
        <v>24400</v>
      </c>
      <c r="L1742" s="33">
        <v>1</v>
      </c>
      <c r="M1742" s="33">
        <v>0</v>
      </c>
      <c r="N1742" s="33">
        <v>837868.85</v>
      </c>
      <c r="O1742" s="33">
        <v>3072.2</v>
      </c>
      <c r="P1742" s="33">
        <v>4225</v>
      </c>
    </row>
    <row r="1743" spans="1:16">
      <c r="A1743" s="27" t="s">
        <v>469</v>
      </c>
      <c r="B1743" s="31">
        <v>202603</v>
      </c>
      <c r="C1743" s="27" t="s">
        <v>69</v>
      </c>
      <c r="D1743" s="27" t="s">
        <v>211</v>
      </c>
      <c r="E1743" s="27" t="s">
        <v>34</v>
      </c>
      <c r="F1743" s="27" t="s">
        <v>289</v>
      </c>
      <c r="G1743" s="33">
        <v>773424.04</v>
      </c>
      <c r="H1743" s="33">
        <v>0</v>
      </c>
      <c r="I1743" s="33">
        <v>13089</v>
      </c>
      <c r="J1743" s="33">
        <v>1041</v>
      </c>
      <c r="K1743" s="33">
        <v>24400</v>
      </c>
      <c r="L1743" s="33">
        <v>1</v>
      </c>
      <c r="M1743" s="33">
        <v>0</v>
      </c>
      <c r="N1743" s="33">
        <v>1048780.56</v>
      </c>
      <c r="O1743" s="33">
        <v>3903.8</v>
      </c>
      <c r="P1743" s="33">
        <v>5878</v>
      </c>
    </row>
    <row r="1744" spans="1:16">
      <c r="A1744" s="27" t="s">
        <v>469</v>
      </c>
      <c r="B1744" s="31">
        <v>202604</v>
      </c>
      <c r="C1744" s="27" t="s">
        <v>69</v>
      </c>
      <c r="D1744" s="27" t="s">
        <v>211</v>
      </c>
      <c r="E1744" s="27" t="s">
        <v>34</v>
      </c>
      <c r="F1744" s="27" t="s">
        <v>289</v>
      </c>
      <c r="G1744" s="33">
        <v>973664.95</v>
      </c>
      <c r="H1744" s="33">
        <v>0</v>
      </c>
      <c r="I1744" s="33">
        <v>19266</v>
      </c>
      <c r="J1744" s="33">
        <v>1520</v>
      </c>
      <c r="K1744" s="33">
        <v>24400</v>
      </c>
      <c r="L1744" s="33">
        <v>1</v>
      </c>
      <c r="M1744" s="33">
        <v>0</v>
      </c>
      <c r="N1744" s="33">
        <v>1239575.65</v>
      </c>
      <c r="O1744" s="33">
        <v>4309.9</v>
      </c>
      <c r="P1744" s="33">
        <v>8339</v>
      </c>
    </row>
    <row r="1745" spans="1:16">
      <c r="A1745" s="27" t="s">
        <v>469</v>
      </c>
      <c r="B1745" s="31">
        <v>202605</v>
      </c>
      <c r="C1745" s="27" t="s">
        <v>69</v>
      </c>
      <c r="D1745" s="27" t="s">
        <v>211</v>
      </c>
      <c r="E1745" s="27" t="s">
        <v>34</v>
      </c>
      <c r="F1745" s="27" t="s">
        <v>289</v>
      </c>
      <c r="G1745" s="33">
        <v>948482.54</v>
      </c>
      <c r="H1745" s="33">
        <v>0</v>
      </c>
      <c r="I1745" s="33">
        <v>16658</v>
      </c>
      <c r="J1745" s="33">
        <v>1679</v>
      </c>
      <c r="K1745" s="33">
        <v>24400</v>
      </c>
      <c r="L1745" s="33">
        <v>1</v>
      </c>
      <c r="M1745" s="33">
        <v>0</v>
      </c>
      <c r="N1745" s="33">
        <v>1363589.87</v>
      </c>
      <c r="O1745" s="33">
        <v>5062.4</v>
      </c>
      <c r="P1745" s="33">
        <v>7541</v>
      </c>
    </row>
    <row r="1746" spans="1:16">
      <c r="A1746" s="27" t="s">
        <v>469</v>
      </c>
      <c r="B1746" s="31">
        <v>202606</v>
      </c>
      <c r="C1746" s="27" t="s">
        <v>69</v>
      </c>
      <c r="D1746" s="27" t="s">
        <v>211</v>
      </c>
      <c r="E1746" s="27" t="s">
        <v>34</v>
      </c>
      <c r="F1746" s="27" t="s">
        <v>289</v>
      </c>
      <c r="G1746" s="33">
        <v>989988.78</v>
      </c>
      <c r="H1746" s="33">
        <v>0</v>
      </c>
      <c r="I1746" s="33">
        <v>17006</v>
      </c>
      <c r="J1746" s="33">
        <v>1348</v>
      </c>
      <c r="K1746" s="33">
        <v>24400</v>
      </c>
      <c r="L1746" s="33">
        <v>1</v>
      </c>
      <c r="M1746" s="33">
        <v>0</v>
      </c>
      <c r="N1746" s="33">
        <v>1337987.56</v>
      </c>
      <c r="O1746" s="33">
        <v>4642.4</v>
      </c>
      <c r="P1746" s="33">
        <v>7683</v>
      </c>
    </row>
    <row r="1747" spans="1:16">
      <c r="A1747" s="27" t="s">
        <v>469</v>
      </c>
      <c r="B1747" s="31">
        <v>202607</v>
      </c>
      <c r="C1747" s="27" t="s">
        <v>69</v>
      </c>
      <c r="D1747" s="27" t="s">
        <v>211</v>
      </c>
      <c r="E1747" s="27" t="s">
        <v>34</v>
      </c>
      <c r="F1747" s="27" t="s">
        <v>289</v>
      </c>
      <c r="G1747" s="33">
        <v>906055.39</v>
      </c>
      <c r="H1747" s="33">
        <v>906055.39</v>
      </c>
      <c r="I1747" s="33">
        <v>17262</v>
      </c>
      <c r="J1747" s="33">
        <v>1513</v>
      </c>
      <c r="K1747" s="33">
        <v>24400</v>
      </c>
      <c r="L1747" s="33">
        <v>1</v>
      </c>
      <c r="M1747" s="33">
        <v>1</v>
      </c>
      <c r="N1747" s="33">
        <v>1194832.11</v>
      </c>
      <c r="O1747" s="33">
        <v>4099.2</v>
      </c>
      <c r="P1747" s="33">
        <v>7707</v>
      </c>
    </row>
    <row r="1748" spans="1:16">
      <c r="A1748" s="27" t="s">
        <v>473</v>
      </c>
      <c r="B1748" s="31">
        <v>202408</v>
      </c>
      <c r="C1748" s="27" t="s">
        <v>69</v>
      </c>
      <c r="D1748" s="27" t="s">
        <v>211</v>
      </c>
      <c r="E1748" s="27" t="s">
        <v>34</v>
      </c>
      <c r="F1748" s="27" t="s">
        <v>257</v>
      </c>
      <c r="G1748" s="33">
        <v>385035.03</v>
      </c>
      <c r="H1748" s="33">
        <v>385035.03</v>
      </c>
      <c r="I1748" s="33">
        <v>9160</v>
      </c>
      <c r="J1748" s="33">
        <v>712</v>
      </c>
      <c r="K1748" s="33">
        <v>10800</v>
      </c>
      <c r="L1748" s="33">
        <v>1</v>
      </c>
      <c r="M1748" s="33">
        <v>1</v>
      </c>
      <c r="N1748" s="33">
        <v>297653.12</v>
      </c>
      <c r="O1748" s="33">
        <v>1962</v>
      </c>
      <c r="P1748" s="33">
        <v>3902</v>
      </c>
    </row>
    <row r="1749" spans="1:16">
      <c r="A1749" s="27" t="s">
        <v>473</v>
      </c>
      <c r="B1749" s="31">
        <v>202409</v>
      </c>
      <c r="C1749" s="27" t="s">
        <v>69</v>
      </c>
      <c r="D1749" s="27" t="s">
        <v>211</v>
      </c>
      <c r="E1749" s="27" t="s">
        <v>34</v>
      </c>
      <c r="F1749" s="27" t="s">
        <v>257</v>
      </c>
      <c r="G1749" s="33">
        <v>343877.24</v>
      </c>
      <c r="H1749" s="33">
        <v>343877.24</v>
      </c>
      <c r="I1749" s="33">
        <v>8634</v>
      </c>
      <c r="J1749" s="33">
        <v>562</v>
      </c>
      <c r="K1749" s="33">
        <v>10800</v>
      </c>
      <c r="L1749" s="33">
        <v>1</v>
      </c>
      <c r="M1749" s="33">
        <v>1</v>
      </c>
      <c r="N1749" s="33">
        <v>287451.58</v>
      </c>
      <c r="O1749" s="33">
        <v>1881.4</v>
      </c>
      <c r="P1749" s="33">
        <v>3417</v>
      </c>
    </row>
    <row r="1750" spans="1:16">
      <c r="A1750" s="27" t="s">
        <v>473</v>
      </c>
      <c r="B1750" s="31">
        <v>202410</v>
      </c>
      <c r="C1750" s="27" t="s">
        <v>69</v>
      </c>
      <c r="D1750" s="27" t="s">
        <v>211</v>
      </c>
      <c r="E1750" s="27" t="s">
        <v>34</v>
      </c>
      <c r="F1750" s="27" t="s">
        <v>257</v>
      </c>
      <c r="G1750" s="33">
        <v>438417.21</v>
      </c>
      <c r="H1750" s="33">
        <v>438417.21</v>
      </c>
      <c r="I1750" s="33">
        <v>10459</v>
      </c>
      <c r="J1750" s="33">
        <v>777</v>
      </c>
      <c r="K1750" s="33">
        <v>10800</v>
      </c>
      <c r="L1750" s="33">
        <v>1</v>
      </c>
      <c r="M1750" s="33">
        <v>1</v>
      </c>
      <c r="N1750" s="33">
        <v>317122.12</v>
      </c>
      <c r="O1750" s="33">
        <v>2608.5</v>
      </c>
      <c r="P1750" s="33">
        <v>4574</v>
      </c>
    </row>
    <row r="1751" spans="1:16">
      <c r="A1751" s="27" t="s">
        <v>473</v>
      </c>
      <c r="B1751" s="31">
        <v>202411</v>
      </c>
      <c r="C1751" s="27" t="s">
        <v>69</v>
      </c>
      <c r="D1751" s="27" t="s">
        <v>211</v>
      </c>
      <c r="E1751" s="27" t="s">
        <v>34</v>
      </c>
      <c r="F1751" s="27" t="s">
        <v>257</v>
      </c>
      <c r="G1751" s="33">
        <v>477081.9</v>
      </c>
      <c r="H1751" s="33">
        <v>477081.9</v>
      </c>
      <c r="I1751" s="33">
        <v>12527</v>
      </c>
      <c r="J1751" s="33">
        <v>1057</v>
      </c>
      <c r="K1751" s="33">
        <v>10800</v>
      </c>
      <c r="L1751" s="33">
        <v>1</v>
      </c>
      <c r="M1751" s="33">
        <v>1</v>
      </c>
      <c r="N1751" s="33">
        <v>384382.39</v>
      </c>
      <c r="O1751" s="33">
        <v>2684.4</v>
      </c>
      <c r="P1751" s="33">
        <v>5030</v>
      </c>
    </row>
    <row r="1752" spans="1:16">
      <c r="A1752" s="27" t="s">
        <v>473</v>
      </c>
      <c r="B1752" s="31">
        <v>202412</v>
      </c>
      <c r="C1752" s="27" t="s">
        <v>69</v>
      </c>
      <c r="D1752" s="27" t="s">
        <v>211</v>
      </c>
      <c r="E1752" s="27" t="s">
        <v>34</v>
      </c>
      <c r="F1752" s="27" t="s">
        <v>257</v>
      </c>
      <c r="G1752" s="33">
        <v>495534.71</v>
      </c>
      <c r="H1752" s="33">
        <v>495534.71</v>
      </c>
      <c r="I1752" s="33">
        <v>12893</v>
      </c>
      <c r="J1752" s="33">
        <v>1000</v>
      </c>
      <c r="K1752" s="33">
        <v>10800</v>
      </c>
      <c r="L1752" s="33">
        <v>1</v>
      </c>
      <c r="M1752" s="33">
        <v>1</v>
      </c>
      <c r="N1752" s="33">
        <v>443182.52</v>
      </c>
      <c r="O1752" s="33">
        <v>2678</v>
      </c>
      <c r="P1752" s="33">
        <v>5159</v>
      </c>
    </row>
    <row r="1753" spans="1:16">
      <c r="A1753" s="27" t="s">
        <v>473</v>
      </c>
      <c r="B1753" s="31">
        <v>202501</v>
      </c>
      <c r="C1753" s="27" t="s">
        <v>69</v>
      </c>
      <c r="D1753" s="27" t="s">
        <v>211</v>
      </c>
      <c r="E1753" s="27" t="s">
        <v>34</v>
      </c>
      <c r="F1753" s="27" t="s">
        <v>257</v>
      </c>
      <c r="G1753" s="33">
        <v>290079.55</v>
      </c>
      <c r="H1753" s="33">
        <v>290079.55</v>
      </c>
      <c r="I1753" s="33">
        <v>7368</v>
      </c>
      <c r="J1753" s="33">
        <v>585</v>
      </c>
      <c r="K1753" s="33">
        <v>10800</v>
      </c>
      <c r="L1753" s="33">
        <v>1</v>
      </c>
      <c r="M1753" s="33">
        <v>1</v>
      </c>
      <c r="N1753" s="33">
        <v>226245.13</v>
      </c>
      <c r="O1753" s="33">
        <v>1640.6</v>
      </c>
      <c r="P1753" s="33">
        <v>2927</v>
      </c>
    </row>
    <row r="1754" spans="1:16">
      <c r="A1754" s="27" t="s">
        <v>473</v>
      </c>
      <c r="B1754" s="31">
        <v>202502</v>
      </c>
      <c r="C1754" s="27" t="s">
        <v>69</v>
      </c>
      <c r="D1754" s="27" t="s">
        <v>211</v>
      </c>
      <c r="E1754" s="27" t="s">
        <v>34</v>
      </c>
      <c r="F1754" s="27" t="s">
        <v>257</v>
      </c>
      <c r="G1754" s="33">
        <v>290404.77</v>
      </c>
      <c r="H1754" s="33">
        <v>290404.77</v>
      </c>
      <c r="I1754" s="33">
        <v>7468</v>
      </c>
      <c r="J1754" s="33">
        <v>640</v>
      </c>
      <c r="K1754" s="33">
        <v>10800</v>
      </c>
      <c r="L1754" s="33">
        <v>1</v>
      </c>
      <c r="M1754" s="33">
        <v>1</v>
      </c>
      <c r="N1754" s="33">
        <v>234115.92</v>
      </c>
      <c r="O1754" s="33">
        <v>1573.4</v>
      </c>
      <c r="P1754" s="33">
        <v>3132</v>
      </c>
    </row>
    <row r="1755" spans="1:16">
      <c r="A1755" s="27" t="s">
        <v>473</v>
      </c>
      <c r="B1755" s="31">
        <v>202503</v>
      </c>
      <c r="C1755" s="27" t="s">
        <v>69</v>
      </c>
      <c r="D1755" s="27" t="s">
        <v>211</v>
      </c>
      <c r="E1755" s="27" t="s">
        <v>34</v>
      </c>
      <c r="F1755" s="27" t="s">
        <v>257</v>
      </c>
      <c r="G1755" s="33">
        <v>401991.73</v>
      </c>
      <c r="H1755" s="33">
        <v>401991.73</v>
      </c>
      <c r="I1755" s="33">
        <v>9955</v>
      </c>
      <c r="J1755" s="33">
        <v>744</v>
      </c>
      <c r="K1755" s="33">
        <v>10800</v>
      </c>
      <c r="L1755" s="33">
        <v>1</v>
      </c>
      <c r="M1755" s="33">
        <v>1</v>
      </c>
      <c r="N1755" s="33">
        <v>293048.52</v>
      </c>
      <c r="O1755" s="33">
        <v>2269.5</v>
      </c>
      <c r="P1755" s="33">
        <v>4019</v>
      </c>
    </row>
    <row r="1756" spans="1:16">
      <c r="A1756" s="27" t="s">
        <v>473</v>
      </c>
      <c r="B1756" s="31">
        <v>202504</v>
      </c>
      <c r="C1756" s="27" t="s">
        <v>69</v>
      </c>
      <c r="D1756" s="27" t="s">
        <v>211</v>
      </c>
      <c r="E1756" s="27" t="s">
        <v>34</v>
      </c>
      <c r="F1756" s="27" t="s">
        <v>257</v>
      </c>
      <c r="G1756" s="33">
        <v>464364.7</v>
      </c>
      <c r="H1756" s="33">
        <v>464364.7</v>
      </c>
      <c r="I1756" s="33">
        <v>11858</v>
      </c>
      <c r="J1756" s="33">
        <v>947</v>
      </c>
      <c r="K1756" s="33">
        <v>10800</v>
      </c>
      <c r="L1756" s="33">
        <v>1</v>
      </c>
      <c r="M1756" s="33">
        <v>1</v>
      </c>
      <c r="N1756" s="33">
        <v>346360.17</v>
      </c>
      <c r="O1756" s="33">
        <v>2667</v>
      </c>
      <c r="P1756" s="33">
        <v>4861</v>
      </c>
    </row>
    <row r="1757" spans="1:16">
      <c r="A1757" s="27" t="s">
        <v>473</v>
      </c>
      <c r="B1757" s="31">
        <v>202505</v>
      </c>
      <c r="C1757" s="27" t="s">
        <v>69</v>
      </c>
      <c r="D1757" s="27" t="s">
        <v>211</v>
      </c>
      <c r="E1757" s="27" t="s">
        <v>34</v>
      </c>
      <c r="F1757" s="27" t="s">
        <v>257</v>
      </c>
      <c r="G1757" s="33">
        <v>491008.88</v>
      </c>
      <c r="H1757" s="33">
        <v>491008.88</v>
      </c>
      <c r="I1757" s="33">
        <v>12030</v>
      </c>
      <c r="J1757" s="33">
        <v>1023</v>
      </c>
      <c r="K1757" s="33">
        <v>10800</v>
      </c>
      <c r="L1757" s="33">
        <v>1</v>
      </c>
      <c r="M1757" s="33">
        <v>1</v>
      </c>
      <c r="N1757" s="33">
        <v>381012.02</v>
      </c>
      <c r="O1757" s="33">
        <v>2560.1</v>
      </c>
      <c r="P1757" s="33">
        <v>5067</v>
      </c>
    </row>
    <row r="1758" spans="1:16">
      <c r="A1758" s="27" t="s">
        <v>473</v>
      </c>
      <c r="B1758" s="31">
        <v>202506</v>
      </c>
      <c r="C1758" s="27" t="s">
        <v>69</v>
      </c>
      <c r="D1758" s="27" t="s">
        <v>211</v>
      </c>
      <c r="E1758" s="27" t="s">
        <v>34</v>
      </c>
      <c r="F1758" s="27" t="s">
        <v>257</v>
      </c>
      <c r="G1758" s="33">
        <v>495229.84</v>
      </c>
      <c r="H1758" s="33">
        <v>495229.84</v>
      </c>
      <c r="I1758" s="33">
        <v>12771</v>
      </c>
      <c r="J1758" s="33">
        <v>977</v>
      </c>
      <c r="K1758" s="33">
        <v>10800</v>
      </c>
      <c r="L1758" s="33">
        <v>1</v>
      </c>
      <c r="M1758" s="33">
        <v>1</v>
      </c>
      <c r="N1758" s="33">
        <v>373858.26</v>
      </c>
      <c r="O1758" s="33">
        <v>2602.6</v>
      </c>
      <c r="P1758" s="33">
        <v>5065</v>
      </c>
    </row>
    <row r="1759" spans="1:16">
      <c r="A1759" s="27" t="s">
        <v>473</v>
      </c>
      <c r="B1759" s="31">
        <v>202507</v>
      </c>
      <c r="C1759" s="27" t="s">
        <v>69</v>
      </c>
      <c r="D1759" s="27" t="s">
        <v>211</v>
      </c>
      <c r="E1759" s="27" t="s">
        <v>34</v>
      </c>
      <c r="F1759" s="27" t="s">
        <v>257</v>
      </c>
      <c r="G1759" s="33">
        <v>460742.8</v>
      </c>
      <c r="H1759" s="33">
        <v>460742.8</v>
      </c>
      <c r="I1759" s="33">
        <v>11234</v>
      </c>
      <c r="J1759" s="33">
        <v>845</v>
      </c>
      <c r="K1759" s="33">
        <v>10800</v>
      </c>
      <c r="L1759" s="33">
        <v>1</v>
      </c>
      <c r="M1759" s="33">
        <v>1</v>
      </c>
      <c r="N1759" s="33">
        <v>333858</v>
      </c>
      <c r="O1759" s="33">
        <v>2599.9</v>
      </c>
      <c r="P1759" s="33">
        <v>4627</v>
      </c>
    </row>
    <row r="1760" spans="1:16">
      <c r="A1760" s="27" t="s">
        <v>473</v>
      </c>
      <c r="B1760" s="31">
        <v>202508</v>
      </c>
      <c r="C1760" s="27" t="s">
        <v>69</v>
      </c>
      <c r="D1760" s="27" t="s">
        <v>211</v>
      </c>
      <c r="E1760" s="27" t="s">
        <v>34</v>
      </c>
      <c r="F1760" s="27" t="s">
        <v>257</v>
      </c>
      <c r="G1760" s="33">
        <v>364013.45</v>
      </c>
      <c r="H1760" s="33">
        <v>364013.45</v>
      </c>
      <c r="I1760" s="33">
        <v>8992</v>
      </c>
      <c r="J1760" s="33">
        <v>843</v>
      </c>
      <c r="K1760" s="33">
        <v>10800</v>
      </c>
      <c r="L1760" s="33">
        <v>1</v>
      </c>
      <c r="M1760" s="33">
        <v>1</v>
      </c>
      <c r="N1760" s="33">
        <v>322953.63</v>
      </c>
      <c r="O1760" s="33">
        <v>2175.4</v>
      </c>
      <c r="P1760" s="33">
        <v>3642</v>
      </c>
    </row>
    <row r="1761" spans="1:16">
      <c r="A1761" s="27" t="s">
        <v>473</v>
      </c>
      <c r="B1761" s="31">
        <v>202509</v>
      </c>
      <c r="C1761" s="27" t="s">
        <v>69</v>
      </c>
      <c r="D1761" s="27" t="s">
        <v>211</v>
      </c>
      <c r="E1761" s="27" t="s">
        <v>34</v>
      </c>
      <c r="F1761" s="27" t="s">
        <v>257</v>
      </c>
      <c r="G1761" s="33">
        <v>399939.09</v>
      </c>
      <c r="H1761" s="33">
        <v>399939.09</v>
      </c>
      <c r="I1761" s="33">
        <v>10483</v>
      </c>
      <c r="J1761" s="33">
        <v>720</v>
      </c>
      <c r="K1761" s="33">
        <v>10800</v>
      </c>
      <c r="L1761" s="33">
        <v>1</v>
      </c>
      <c r="M1761" s="33">
        <v>1</v>
      </c>
      <c r="N1761" s="33">
        <v>311884.96</v>
      </c>
      <c r="O1761" s="33">
        <v>2217.9</v>
      </c>
      <c r="P1761" s="33">
        <v>4154</v>
      </c>
    </row>
    <row r="1762" spans="1:16">
      <c r="A1762" s="27" t="s">
        <v>473</v>
      </c>
      <c r="B1762" s="31">
        <v>202510</v>
      </c>
      <c r="C1762" s="27" t="s">
        <v>69</v>
      </c>
      <c r="D1762" s="27" t="s">
        <v>211</v>
      </c>
      <c r="E1762" s="27" t="s">
        <v>34</v>
      </c>
      <c r="F1762" s="27" t="s">
        <v>257</v>
      </c>
      <c r="G1762" s="33">
        <v>463509.37</v>
      </c>
      <c r="H1762" s="33">
        <v>463509.37</v>
      </c>
      <c r="I1762" s="33">
        <v>12154</v>
      </c>
      <c r="J1762" s="33">
        <v>959</v>
      </c>
      <c r="K1762" s="33">
        <v>10800</v>
      </c>
      <c r="L1762" s="33">
        <v>1</v>
      </c>
      <c r="M1762" s="33">
        <v>1</v>
      </c>
      <c r="N1762" s="33">
        <v>344077.51</v>
      </c>
      <c r="O1762" s="33">
        <v>2693.1</v>
      </c>
      <c r="P1762" s="33">
        <v>4890</v>
      </c>
    </row>
    <row r="1763" spans="1:16">
      <c r="A1763" s="27" t="s">
        <v>473</v>
      </c>
      <c r="B1763" s="31">
        <v>202511</v>
      </c>
      <c r="C1763" s="27" t="s">
        <v>69</v>
      </c>
      <c r="D1763" s="27" t="s">
        <v>211</v>
      </c>
      <c r="E1763" s="27" t="s">
        <v>34</v>
      </c>
      <c r="F1763" s="27" t="s">
        <v>257</v>
      </c>
      <c r="G1763" s="33">
        <v>571690.25</v>
      </c>
      <c r="H1763" s="33">
        <v>571690.25</v>
      </c>
      <c r="I1763" s="33">
        <v>14260</v>
      </c>
      <c r="J1763" s="33">
        <v>1314</v>
      </c>
      <c r="K1763" s="33">
        <v>10800</v>
      </c>
      <c r="L1763" s="33">
        <v>1</v>
      </c>
      <c r="M1763" s="33">
        <v>1</v>
      </c>
      <c r="N1763" s="33">
        <v>417054.89</v>
      </c>
      <c r="O1763" s="33">
        <v>3542.6</v>
      </c>
      <c r="P1763" s="33">
        <v>6166</v>
      </c>
    </row>
    <row r="1764" spans="1:16">
      <c r="A1764" s="27" t="s">
        <v>473</v>
      </c>
      <c r="B1764" s="31">
        <v>202512</v>
      </c>
      <c r="C1764" s="27" t="s">
        <v>69</v>
      </c>
      <c r="D1764" s="27" t="s">
        <v>211</v>
      </c>
      <c r="E1764" s="27" t="s">
        <v>34</v>
      </c>
      <c r="F1764" s="27" t="s">
        <v>257</v>
      </c>
      <c r="G1764" s="33">
        <v>690031.73</v>
      </c>
      <c r="H1764" s="33">
        <v>690031.73</v>
      </c>
      <c r="I1764" s="33">
        <v>17907</v>
      </c>
      <c r="J1764" s="33">
        <v>1337</v>
      </c>
      <c r="K1764" s="33">
        <v>10800</v>
      </c>
      <c r="L1764" s="33">
        <v>1</v>
      </c>
      <c r="M1764" s="33">
        <v>1</v>
      </c>
      <c r="N1764" s="33">
        <v>480853.03</v>
      </c>
      <c r="O1764" s="33">
        <v>3829.3</v>
      </c>
      <c r="P1764" s="33">
        <v>7123</v>
      </c>
    </row>
    <row r="1765" spans="1:16">
      <c r="A1765" s="27" t="s">
        <v>473</v>
      </c>
      <c r="B1765" s="31">
        <v>202601</v>
      </c>
      <c r="C1765" s="27" t="s">
        <v>69</v>
      </c>
      <c r="D1765" s="27" t="s">
        <v>211</v>
      </c>
      <c r="E1765" s="27" t="s">
        <v>34</v>
      </c>
      <c r="F1765" s="27" t="s">
        <v>257</v>
      </c>
      <c r="G1765" s="33">
        <v>351794.45</v>
      </c>
      <c r="H1765" s="33">
        <v>351794.45</v>
      </c>
      <c r="I1765" s="33">
        <v>9029</v>
      </c>
      <c r="J1765" s="33">
        <v>816</v>
      </c>
      <c r="K1765" s="33">
        <v>10800</v>
      </c>
      <c r="L1765" s="33">
        <v>1</v>
      </c>
      <c r="M1765" s="33">
        <v>1</v>
      </c>
      <c r="N1765" s="33">
        <v>245475.97</v>
      </c>
      <c r="O1765" s="33">
        <v>2043.8</v>
      </c>
      <c r="P1765" s="33">
        <v>3686</v>
      </c>
    </row>
    <row r="1766" spans="1:16">
      <c r="A1766" s="27" t="s">
        <v>473</v>
      </c>
      <c r="B1766" s="31">
        <v>202602</v>
      </c>
      <c r="C1766" s="27" t="s">
        <v>69</v>
      </c>
      <c r="D1766" s="27" t="s">
        <v>211</v>
      </c>
      <c r="E1766" s="27" t="s">
        <v>34</v>
      </c>
      <c r="F1766" s="27" t="s">
        <v>257</v>
      </c>
      <c r="G1766" s="33">
        <v>361221.1</v>
      </c>
      <c r="H1766" s="33">
        <v>361221.1</v>
      </c>
      <c r="I1766" s="33">
        <v>8886</v>
      </c>
      <c r="J1766" s="33">
        <v>637</v>
      </c>
      <c r="K1766" s="33">
        <v>10800</v>
      </c>
      <c r="L1766" s="33">
        <v>1</v>
      </c>
      <c r="M1766" s="33">
        <v>1</v>
      </c>
      <c r="N1766" s="33">
        <v>254015.77</v>
      </c>
      <c r="O1766" s="33">
        <v>2071.7</v>
      </c>
      <c r="P1766" s="33">
        <v>3760</v>
      </c>
    </row>
    <row r="1767" spans="1:16">
      <c r="A1767" s="27" t="s">
        <v>473</v>
      </c>
      <c r="B1767" s="31">
        <v>202603</v>
      </c>
      <c r="C1767" s="27" t="s">
        <v>69</v>
      </c>
      <c r="D1767" s="27" t="s">
        <v>211</v>
      </c>
      <c r="E1767" s="27" t="s">
        <v>34</v>
      </c>
      <c r="F1767" s="27" t="s">
        <v>257</v>
      </c>
      <c r="G1767" s="33">
        <v>462117.92</v>
      </c>
      <c r="H1767" s="33">
        <v>462117.92</v>
      </c>
      <c r="I1767" s="33">
        <v>10753</v>
      </c>
      <c r="J1767" s="33">
        <v>693</v>
      </c>
      <c r="K1767" s="33">
        <v>10800</v>
      </c>
      <c r="L1767" s="33">
        <v>1</v>
      </c>
      <c r="M1767" s="33">
        <v>1</v>
      </c>
      <c r="N1767" s="33">
        <v>317957.65</v>
      </c>
      <c r="O1767" s="33">
        <v>2484.8</v>
      </c>
      <c r="P1767" s="33">
        <v>4624</v>
      </c>
    </row>
    <row r="1768" spans="1:16">
      <c r="A1768" s="27" t="s">
        <v>473</v>
      </c>
      <c r="B1768" s="31">
        <v>202604</v>
      </c>
      <c r="C1768" s="27" t="s">
        <v>69</v>
      </c>
      <c r="D1768" s="27" t="s">
        <v>211</v>
      </c>
      <c r="E1768" s="27" t="s">
        <v>34</v>
      </c>
      <c r="F1768" s="27" t="s">
        <v>257</v>
      </c>
      <c r="G1768" s="33">
        <v>511998.72</v>
      </c>
      <c r="H1768" s="33">
        <v>511998.72</v>
      </c>
      <c r="I1768" s="33">
        <v>13479</v>
      </c>
      <c r="J1768" s="33">
        <v>741</v>
      </c>
      <c r="K1768" s="33">
        <v>10800</v>
      </c>
      <c r="L1768" s="33">
        <v>1</v>
      </c>
      <c r="M1768" s="33">
        <v>1</v>
      </c>
      <c r="N1768" s="33">
        <v>375800.78</v>
      </c>
      <c r="O1768" s="33">
        <v>2910.6</v>
      </c>
      <c r="P1768" s="33">
        <v>5412</v>
      </c>
    </row>
    <row r="1769" spans="1:16">
      <c r="A1769" s="27" t="s">
        <v>473</v>
      </c>
      <c r="B1769" s="31">
        <v>202605</v>
      </c>
      <c r="C1769" s="27" t="s">
        <v>69</v>
      </c>
      <c r="D1769" s="27" t="s">
        <v>211</v>
      </c>
      <c r="E1769" s="27" t="s">
        <v>34</v>
      </c>
      <c r="F1769" s="27" t="s">
        <v>257</v>
      </c>
      <c r="G1769" s="33">
        <v>525388.66</v>
      </c>
      <c r="H1769" s="33">
        <v>525388.66</v>
      </c>
      <c r="I1769" s="33">
        <v>13680</v>
      </c>
      <c r="J1769" s="33">
        <v>1004</v>
      </c>
      <c r="K1769" s="33">
        <v>10800</v>
      </c>
      <c r="L1769" s="33">
        <v>1</v>
      </c>
      <c r="M1769" s="33">
        <v>1</v>
      </c>
      <c r="N1769" s="33">
        <v>413398.04</v>
      </c>
      <c r="O1769" s="33">
        <v>2984</v>
      </c>
      <c r="P1769" s="33">
        <v>5262</v>
      </c>
    </row>
    <row r="1770" spans="1:16">
      <c r="A1770" s="27" t="s">
        <v>473</v>
      </c>
      <c r="B1770" s="31">
        <v>202606</v>
      </c>
      <c r="C1770" s="27" t="s">
        <v>69</v>
      </c>
      <c r="D1770" s="27" t="s">
        <v>211</v>
      </c>
      <c r="E1770" s="27" t="s">
        <v>34</v>
      </c>
      <c r="F1770" s="27" t="s">
        <v>257</v>
      </c>
      <c r="G1770" s="33">
        <v>526515.64</v>
      </c>
      <c r="H1770" s="33">
        <v>526515.64</v>
      </c>
      <c r="I1770" s="33">
        <v>14183</v>
      </c>
      <c r="J1770" s="33">
        <v>989</v>
      </c>
      <c r="K1770" s="33">
        <v>10800</v>
      </c>
      <c r="L1770" s="33">
        <v>1</v>
      </c>
      <c r="M1770" s="33">
        <v>1</v>
      </c>
      <c r="N1770" s="33">
        <v>405636.21</v>
      </c>
      <c r="O1770" s="33">
        <v>3124.7</v>
      </c>
      <c r="P1770" s="33">
        <v>5911</v>
      </c>
    </row>
    <row r="1771" spans="1:16">
      <c r="A1771" s="27" t="s">
        <v>473</v>
      </c>
      <c r="B1771" s="31">
        <v>202607</v>
      </c>
      <c r="C1771" s="27" t="s">
        <v>69</v>
      </c>
      <c r="D1771" s="27" t="s">
        <v>211</v>
      </c>
      <c r="E1771" s="27" t="s">
        <v>34</v>
      </c>
      <c r="F1771" s="27" t="s">
        <v>257</v>
      </c>
      <c r="G1771" s="33">
        <v>502895.04</v>
      </c>
      <c r="H1771" s="33">
        <v>502895.04</v>
      </c>
      <c r="I1771" s="33">
        <v>12358</v>
      </c>
      <c r="J1771" s="33">
        <v>885</v>
      </c>
      <c r="K1771" s="33">
        <v>10800</v>
      </c>
      <c r="L1771" s="33">
        <v>1</v>
      </c>
      <c r="M1771" s="33">
        <v>1</v>
      </c>
      <c r="N1771" s="33">
        <v>362235.93</v>
      </c>
      <c r="O1771" s="33">
        <v>3020.9</v>
      </c>
      <c r="P1771" s="33">
        <v>5133</v>
      </c>
    </row>
    <row r="1772" spans="1:16">
      <c r="A1772" s="27" t="s">
        <v>476</v>
      </c>
      <c r="B1772" s="31">
        <v>202408</v>
      </c>
      <c r="C1772" s="27" t="s">
        <v>69</v>
      </c>
      <c r="D1772" s="27" t="s">
        <v>211</v>
      </c>
      <c r="E1772" s="27" t="s">
        <v>34</v>
      </c>
      <c r="F1772" s="27" t="s">
        <v>257</v>
      </c>
      <c r="G1772" s="33">
        <v>321284.58</v>
      </c>
      <c r="H1772" s="33">
        <v>0</v>
      </c>
      <c r="I1772" s="33">
        <v>7689</v>
      </c>
      <c r="J1772" s="33">
        <v>574</v>
      </c>
      <c r="K1772" s="33">
        <v>11300</v>
      </c>
      <c r="L1772" s="33">
        <v>1</v>
      </c>
      <c r="M1772" s="33">
        <v>0</v>
      </c>
      <c r="N1772" s="33">
        <v>316838.31</v>
      </c>
      <c r="O1772" s="33">
        <v>1729.3</v>
      </c>
      <c r="P1772" s="33">
        <v>3276</v>
      </c>
    </row>
    <row r="1773" spans="1:16">
      <c r="A1773" s="27" t="s">
        <v>476</v>
      </c>
      <c r="B1773" s="31">
        <v>202409</v>
      </c>
      <c r="C1773" s="27" t="s">
        <v>69</v>
      </c>
      <c r="D1773" s="27" t="s">
        <v>211</v>
      </c>
      <c r="E1773" s="27" t="s">
        <v>34</v>
      </c>
      <c r="F1773" s="27" t="s">
        <v>257</v>
      </c>
      <c r="G1773" s="33">
        <v>319689.48</v>
      </c>
      <c r="H1773" s="33">
        <v>0</v>
      </c>
      <c r="I1773" s="33">
        <v>8608</v>
      </c>
      <c r="J1773" s="33">
        <v>665</v>
      </c>
      <c r="K1773" s="33">
        <v>11300</v>
      </c>
      <c r="L1773" s="33">
        <v>1</v>
      </c>
      <c r="M1773" s="33">
        <v>0</v>
      </c>
      <c r="N1773" s="33">
        <v>305979.22</v>
      </c>
      <c r="O1773" s="33">
        <v>1850.2</v>
      </c>
      <c r="P1773" s="33">
        <v>3534</v>
      </c>
    </row>
    <row r="1774" spans="1:16">
      <c r="A1774" s="27" t="s">
        <v>476</v>
      </c>
      <c r="B1774" s="31">
        <v>202410</v>
      </c>
      <c r="C1774" s="27" t="s">
        <v>69</v>
      </c>
      <c r="D1774" s="27" t="s">
        <v>211</v>
      </c>
      <c r="E1774" s="27" t="s">
        <v>34</v>
      </c>
      <c r="F1774" s="27" t="s">
        <v>257</v>
      </c>
      <c r="G1774" s="33">
        <v>384816.89</v>
      </c>
      <c r="H1774" s="33">
        <v>0</v>
      </c>
      <c r="I1774" s="33">
        <v>9825</v>
      </c>
      <c r="J1774" s="33">
        <v>722</v>
      </c>
      <c r="K1774" s="33">
        <v>11300</v>
      </c>
      <c r="L1774" s="33">
        <v>1</v>
      </c>
      <c r="M1774" s="33">
        <v>0</v>
      </c>
      <c r="N1774" s="33">
        <v>337562.19</v>
      </c>
      <c r="O1774" s="33">
        <v>2258.9</v>
      </c>
      <c r="P1774" s="33">
        <v>3977</v>
      </c>
    </row>
    <row r="1775" spans="1:16">
      <c r="A1775" s="27" t="s">
        <v>476</v>
      </c>
      <c r="B1775" s="31">
        <v>202411</v>
      </c>
      <c r="C1775" s="27" t="s">
        <v>69</v>
      </c>
      <c r="D1775" s="27" t="s">
        <v>211</v>
      </c>
      <c r="E1775" s="27" t="s">
        <v>34</v>
      </c>
      <c r="F1775" s="27" t="s">
        <v>257</v>
      </c>
      <c r="G1775" s="33">
        <v>454629.77</v>
      </c>
      <c r="H1775" s="33">
        <v>0</v>
      </c>
      <c r="I1775" s="33">
        <v>11719</v>
      </c>
      <c r="J1775" s="33">
        <v>1038</v>
      </c>
      <c r="K1775" s="33">
        <v>11300</v>
      </c>
      <c r="L1775" s="33">
        <v>1</v>
      </c>
      <c r="M1775" s="33">
        <v>0</v>
      </c>
      <c r="N1775" s="33">
        <v>409157.7</v>
      </c>
      <c r="O1775" s="33">
        <v>2532.1</v>
      </c>
      <c r="P1775" s="33">
        <v>4701</v>
      </c>
    </row>
    <row r="1776" spans="1:16">
      <c r="A1776" s="27" t="s">
        <v>476</v>
      </c>
      <c r="B1776" s="31">
        <v>202412</v>
      </c>
      <c r="C1776" s="27" t="s">
        <v>69</v>
      </c>
      <c r="D1776" s="27" t="s">
        <v>211</v>
      </c>
      <c r="E1776" s="27" t="s">
        <v>34</v>
      </c>
      <c r="F1776" s="27" t="s">
        <v>257</v>
      </c>
      <c r="G1776" s="33">
        <v>518210.85</v>
      </c>
      <c r="H1776" s="33">
        <v>518210.85</v>
      </c>
      <c r="I1776" s="33">
        <v>12775</v>
      </c>
      <c r="J1776" s="33">
        <v>986</v>
      </c>
      <c r="K1776" s="33">
        <v>11300</v>
      </c>
      <c r="L1776" s="33">
        <v>1</v>
      </c>
      <c r="M1776" s="33">
        <v>1</v>
      </c>
      <c r="N1776" s="33">
        <v>471747.78</v>
      </c>
      <c r="O1776" s="33">
        <v>2681.1</v>
      </c>
      <c r="P1776" s="33">
        <v>5270</v>
      </c>
    </row>
    <row r="1777" spans="1:16">
      <c r="A1777" s="27" t="s">
        <v>476</v>
      </c>
      <c r="B1777" s="31">
        <v>202501</v>
      </c>
      <c r="C1777" s="27" t="s">
        <v>69</v>
      </c>
      <c r="D1777" s="27" t="s">
        <v>211</v>
      </c>
      <c r="E1777" s="27" t="s">
        <v>34</v>
      </c>
      <c r="F1777" s="27" t="s">
        <v>257</v>
      </c>
      <c r="G1777" s="33">
        <v>266647.71</v>
      </c>
      <c r="H1777" s="33">
        <v>266647.71</v>
      </c>
      <c r="I1777" s="33">
        <v>6856</v>
      </c>
      <c r="J1777" s="33">
        <v>594</v>
      </c>
      <c r="K1777" s="33">
        <v>11300</v>
      </c>
      <c r="L1777" s="33">
        <v>1</v>
      </c>
      <c r="M1777" s="33">
        <v>1</v>
      </c>
      <c r="N1777" s="33">
        <v>240827.73</v>
      </c>
      <c r="O1777" s="33">
        <v>1639.6</v>
      </c>
      <c r="P1777" s="33">
        <v>2841</v>
      </c>
    </row>
    <row r="1778" spans="1:16">
      <c r="A1778" s="27" t="s">
        <v>476</v>
      </c>
      <c r="B1778" s="31">
        <v>202502</v>
      </c>
      <c r="C1778" s="27" t="s">
        <v>69</v>
      </c>
      <c r="D1778" s="27" t="s">
        <v>211</v>
      </c>
      <c r="E1778" s="27" t="s">
        <v>34</v>
      </c>
      <c r="F1778" s="27" t="s">
        <v>257</v>
      </c>
      <c r="G1778" s="33">
        <v>265978.17</v>
      </c>
      <c r="H1778" s="33">
        <v>265978.17</v>
      </c>
      <c r="I1778" s="33">
        <v>6824</v>
      </c>
      <c r="J1778" s="33">
        <v>517</v>
      </c>
      <c r="K1778" s="33">
        <v>11300</v>
      </c>
      <c r="L1778" s="33">
        <v>1</v>
      </c>
      <c r="M1778" s="33">
        <v>1</v>
      </c>
      <c r="N1778" s="33">
        <v>249205.83</v>
      </c>
      <c r="O1778" s="33">
        <v>1490</v>
      </c>
      <c r="P1778" s="33">
        <v>2728</v>
      </c>
    </row>
    <row r="1779" spans="1:16">
      <c r="A1779" s="27" t="s">
        <v>476</v>
      </c>
      <c r="B1779" s="31">
        <v>202503</v>
      </c>
      <c r="C1779" s="27" t="s">
        <v>69</v>
      </c>
      <c r="D1779" s="27" t="s">
        <v>211</v>
      </c>
      <c r="E1779" s="27" t="s">
        <v>34</v>
      </c>
      <c r="F1779" s="27" t="s">
        <v>257</v>
      </c>
      <c r="G1779" s="33">
        <v>339047.78</v>
      </c>
      <c r="H1779" s="33">
        <v>339047.78</v>
      </c>
      <c r="I1779" s="33">
        <v>8594</v>
      </c>
      <c r="J1779" s="33">
        <v>690</v>
      </c>
      <c r="K1779" s="33">
        <v>11300</v>
      </c>
      <c r="L1779" s="33">
        <v>1</v>
      </c>
      <c r="M1779" s="33">
        <v>1</v>
      </c>
      <c r="N1779" s="33">
        <v>311936.92</v>
      </c>
      <c r="O1779" s="33">
        <v>1989.6</v>
      </c>
      <c r="P1779" s="33">
        <v>3570</v>
      </c>
    </row>
    <row r="1780" spans="1:16">
      <c r="A1780" s="27" t="s">
        <v>476</v>
      </c>
      <c r="B1780" s="31">
        <v>202504</v>
      </c>
      <c r="C1780" s="27" t="s">
        <v>69</v>
      </c>
      <c r="D1780" s="27" t="s">
        <v>211</v>
      </c>
      <c r="E1780" s="27" t="s">
        <v>34</v>
      </c>
      <c r="F1780" s="27" t="s">
        <v>257</v>
      </c>
      <c r="G1780" s="33">
        <v>381133.51</v>
      </c>
      <c r="H1780" s="33">
        <v>381133.51</v>
      </c>
      <c r="I1780" s="33">
        <v>9259</v>
      </c>
      <c r="J1780" s="33">
        <v>714</v>
      </c>
      <c r="K1780" s="33">
        <v>11300</v>
      </c>
      <c r="L1780" s="33">
        <v>1</v>
      </c>
      <c r="M1780" s="33">
        <v>1</v>
      </c>
      <c r="N1780" s="33">
        <v>368684.76</v>
      </c>
      <c r="O1780" s="33">
        <v>2049.9</v>
      </c>
      <c r="P1780" s="33">
        <v>3767</v>
      </c>
    </row>
    <row r="1781" spans="1:16">
      <c r="A1781" s="27" t="s">
        <v>476</v>
      </c>
      <c r="B1781" s="31">
        <v>202505</v>
      </c>
      <c r="C1781" s="27" t="s">
        <v>69</v>
      </c>
      <c r="D1781" s="27" t="s">
        <v>211</v>
      </c>
      <c r="E1781" s="27" t="s">
        <v>34</v>
      </c>
      <c r="F1781" s="27" t="s">
        <v>257</v>
      </c>
      <c r="G1781" s="33">
        <v>381053.95</v>
      </c>
      <c r="H1781" s="33">
        <v>381053.95</v>
      </c>
      <c r="I1781" s="33">
        <v>9866</v>
      </c>
      <c r="J1781" s="33">
        <v>784</v>
      </c>
      <c r="K1781" s="33">
        <v>11300</v>
      </c>
      <c r="L1781" s="33">
        <v>1</v>
      </c>
      <c r="M1781" s="33">
        <v>1</v>
      </c>
      <c r="N1781" s="33">
        <v>405570.09</v>
      </c>
      <c r="O1781" s="33">
        <v>2105.2</v>
      </c>
      <c r="P1781" s="33">
        <v>3955</v>
      </c>
    </row>
    <row r="1782" spans="1:16">
      <c r="A1782" s="27" t="s">
        <v>476</v>
      </c>
      <c r="B1782" s="31">
        <v>202506</v>
      </c>
      <c r="C1782" s="27" t="s">
        <v>69</v>
      </c>
      <c r="D1782" s="27" t="s">
        <v>211</v>
      </c>
      <c r="E1782" s="27" t="s">
        <v>34</v>
      </c>
      <c r="F1782" s="27" t="s">
        <v>257</v>
      </c>
      <c r="G1782" s="33">
        <v>511776.3</v>
      </c>
      <c r="H1782" s="33">
        <v>511776.3</v>
      </c>
      <c r="I1782" s="33">
        <v>12369</v>
      </c>
      <c r="J1782" s="33">
        <v>1011</v>
      </c>
      <c r="K1782" s="33">
        <v>11300</v>
      </c>
      <c r="L1782" s="33">
        <v>1</v>
      </c>
      <c r="M1782" s="33">
        <v>1</v>
      </c>
      <c r="N1782" s="33">
        <v>397955.24</v>
      </c>
      <c r="O1782" s="33">
        <v>2717.5</v>
      </c>
      <c r="P1782" s="33">
        <v>5258</v>
      </c>
    </row>
    <row r="1783" spans="1:16">
      <c r="A1783" s="27" t="s">
        <v>476</v>
      </c>
      <c r="B1783" s="31">
        <v>202507</v>
      </c>
      <c r="C1783" s="27" t="s">
        <v>69</v>
      </c>
      <c r="D1783" s="27" t="s">
        <v>211</v>
      </c>
      <c r="E1783" s="27" t="s">
        <v>34</v>
      </c>
      <c r="F1783" s="27" t="s">
        <v>257</v>
      </c>
      <c r="G1783" s="33">
        <v>359927.35</v>
      </c>
      <c r="H1783" s="33">
        <v>359927.35</v>
      </c>
      <c r="I1783" s="33">
        <v>9326</v>
      </c>
      <c r="J1783" s="33">
        <v>714</v>
      </c>
      <c r="K1783" s="33">
        <v>11300</v>
      </c>
      <c r="L1783" s="33">
        <v>1</v>
      </c>
      <c r="M1783" s="33">
        <v>1</v>
      </c>
      <c r="N1783" s="33">
        <v>355376.77</v>
      </c>
      <c r="O1783" s="33">
        <v>2018</v>
      </c>
      <c r="P1783" s="33">
        <v>3854</v>
      </c>
    </row>
    <row r="1784" spans="1:16">
      <c r="A1784" s="27" t="s">
        <v>476</v>
      </c>
      <c r="B1784" s="31">
        <v>202508</v>
      </c>
      <c r="C1784" s="27" t="s">
        <v>69</v>
      </c>
      <c r="D1784" s="27" t="s">
        <v>211</v>
      </c>
      <c r="E1784" s="27" t="s">
        <v>34</v>
      </c>
      <c r="F1784" s="27" t="s">
        <v>257</v>
      </c>
      <c r="G1784" s="33">
        <v>414050.83</v>
      </c>
      <c r="H1784" s="33">
        <v>414050.83</v>
      </c>
      <c r="I1784" s="33">
        <v>10454</v>
      </c>
      <c r="J1784" s="33">
        <v>818</v>
      </c>
      <c r="K1784" s="33">
        <v>11300</v>
      </c>
      <c r="L1784" s="33">
        <v>1</v>
      </c>
      <c r="M1784" s="33">
        <v>1</v>
      </c>
      <c r="N1784" s="33">
        <v>343769.56</v>
      </c>
      <c r="O1784" s="33">
        <v>2197.6</v>
      </c>
      <c r="P1784" s="33">
        <v>4462</v>
      </c>
    </row>
    <row r="1785" spans="1:16">
      <c r="A1785" s="27" t="s">
        <v>476</v>
      </c>
      <c r="B1785" s="31">
        <v>202509</v>
      </c>
      <c r="C1785" s="27" t="s">
        <v>69</v>
      </c>
      <c r="D1785" s="27" t="s">
        <v>211</v>
      </c>
      <c r="E1785" s="27" t="s">
        <v>34</v>
      </c>
      <c r="F1785" s="27" t="s">
        <v>257</v>
      </c>
      <c r="G1785" s="33">
        <v>365287.6</v>
      </c>
      <c r="H1785" s="33">
        <v>365287.6</v>
      </c>
      <c r="I1785" s="33">
        <v>9477</v>
      </c>
      <c r="J1785" s="33">
        <v>705</v>
      </c>
      <c r="K1785" s="33">
        <v>11300</v>
      </c>
      <c r="L1785" s="33">
        <v>1</v>
      </c>
      <c r="M1785" s="33">
        <v>1</v>
      </c>
      <c r="N1785" s="33">
        <v>331987.46</v>
      </c>
      <c r="O1785" s="33">
        <v>2175</v>
      </c>
      <c r="P1785" s="33">
        <v>3866</v>
      </c>
    </row>
    <row r="1786" spans="1:16">
      <c r="A1786" s="27" t="s">
        <v>476</v>
      </c>
      <c r="B1786" s="31">
        <v>202510</v>
      </c>
      <c r="C1786" s="27" t="s">
        <v>69</v>
      </c>
      <c r="D1786" s="27" t="s">
        <v>211</v>
      </c>
      <c r="E1786" s="27" t="s">
        <v>34</v>
      </c>
      <c r="F1786" s="27" t="s">
        <v>257</v>
      </c>
      <c r="G1786" s="33">
        <v>454079.62</v>
      </c>
      <c r="H1786" s="33">
        <v>454079.62</v>
      </c>
      <c r="I1786" s="33">
        <v>11817</v>
      </c>
      <c r="J1786" s="33">
        <v>909</v>
      </c>
      <c r="K1786" s="33">
        <v>11300</v>
      </c>
      <c r="L1786" s="33">
        <v>1</v>
      </c>
      <c r="M1786" s="33">
        <v>1</v>
      </c>
      <c r="N1786" s="33">
        <v>366254.97</v>
      </c>
      <c r="O1786" s="33">
        <v>2529.5</v>
      </c>
      <c r="P1786" s="33">
        <v>4737</v>
      </c>
    </row>
    <row r="1787" spans="1:16">
      <c r="A1787" s="27" t="s">
        <v>476</v>
      </c>
      <c r="B1787" s="31">
        <v>202511</v>
      </c>
      <c r="C1787" s="27" t="s">
        <v>69</v>
      </c>
      <c r="D1787" s="27" t="s">
        <v>211</v>
      </c>
      <c r="E1787" s="27" t="s">
        <v>34</v>
      </c>
      <c r="F1787" s="27" t="s">
        <v>257</v>
      </c>
      <c r="G1787" s="33">
        <v>495678.5</v>
      </c>
      <c r="H1787" s="33">
        <v>495678.5</v>
      </c>
      <c r="I1787" s="33">
        <v>11984</v>
      </c>
      <c r="J1787" s="33">
        <v>912</v>
      </c>
      <c r="K1787" s="33">
        <v>11300</v>
      </c>
      <c r="L1787" s="33">
        <v>1</v>
      </c>
      <c r="M1787" s="33">
        <v>1</v>
      </c>
      <c r="N1787" s="33">
        <v>443936.1</v>
      </c>
      <c r="O1787" s="33">
        <v>2860.8</v>
      </c>
      <c r="P1787" s="33">
        <v>5085</v>
      </c>
    </row>
    <row r="1788" spans="1:16">
      <c r="A1788" s="27" t="s">
        <v>476</v>
      </c>
      <c r="B1788" s="31">
        <v>202512</v>
      </c>
      <c r="C1788" s="27" t="s">
        <v>69</v>
      </c>
      <c r="D1788" s="27" t="s">
        <v>211</v>
      </c>
      <c r="E1788" s="27" t="s">
        <v>34</v>
      </c>
      <c r="F1788" s="27" t="s">
        <v>257</v>
      </c>
      <c r="G1788" s="33">
        <v>572523.7</v>
      </c>
      <c r="H1788" s="33">
        <v>572523.7</v>
      </c>
      <c r="I1788" s="33">
        <v>14387</v>
      </c>
      <c r="J1788" s="33">
        <v>1106</v>
      </c>
      <c r="K1788" s="33">
        <v>11300</v>
      </c>
      <c r="L1788" s="33">
        <v>1</v>
      </c>
      <c r="M1788" s="33">
        <v>1</v>
      </c>
      <c r="N1788" s="33">
        <v>511846.34</v>
      </c>
      <c r="O1788" s="33">
        <v>3130.7</v>
      </c>
      <c r="P1788" s="33">
        <v>5690</v>
      </c>
    </row>
    <row r="1789" spans="1:16">
      <c r="A1789" s="27" t="s">
        <v>476</v>
      </c>
      <c r="B1789" s="31">
        <v>202601</v>
      </c>
      <c r="C1789" s="27" t="s">
        <v>69</v>
      </c>
      <c r="D1789" s="27" t="s">
        <v>211</v>
      </c>
      <c r="E1789" s="27" t="s">
        <v>34</v>
      </c>
      <c r="F1789" s="27" t="s">
        <v>257</v>
      </c>
      <c r="G1789" s="33">
        <v>288067.22</v>
      </c>
      <c r="H1789" s="33">
        <v>288067.22</v>
      </c>
      <c r="I1789" s="33">
        <v>6900</v>
      </c>
      <c r="J1789" s="33">
        <v>464</v>
      </c>
      <c r="K1789" s="33">
        <v>11300</v>
      </c>
      <c r="L1789" s="33">
        <v>1</v>
      </c>
      <c r="M1789" s="33">
        <v>1</v>
      </c>
      <c r="N1789" s="33">
        <v>261298.09</v>
      </c>
      <c r="O1789" s="33">
        <v>1506.5</v>
      </c>
      <c r="P1789" s="33">
        <v>2973</v>
      </c>
    </row>
    <row r="1790" spans="1:16">
      <c r="A1790" s="27" t="s">
        <v>476</v>
      </c>
      <c r="B1790" s="31">
        <v>202602</v>
      </c>
      <c r="C1790" s="27" t="s">
        <v>69</v>
      </c>
      <c r="D1790" s="27" t="s">
        <v>211</v>
      </c>
      <c r="E1790" s="27" t="s">
        <v>34</v>
      </c>
      <c r="F1790" s="27" t="s">
        <v>257</v>
      </c>
      <c r="G1790" s="33">
        <v>292432.16</v>
      </c>
      <c r="H1790" s="33">
        <v>292432.16</v>
      </c>
      <c r="I1790" s="33">
        <v>7174</v>
      </c>
      <c r="J1790" s="33">
        <v>518</v>
      </c>
      <c r="K1790" s="33">
        <v>11300</v>
      </c>
      <c r="L1790" s="33">
        <v>1</v>
      </c>
      <c r="M1790" s="33">
        <v>1</v>
      </c>
      <c r="N1790" s="33">
        <v>270388.32</v>
      </c>
      <c r="O1790" s="33">
        <v>1689.1</v>
      </c>
      <c r="P1790" s="33">
        <v>3060</v>
      </c>
    </row>
    <row r="1791" spans="1:16">
      <c r="A1791" s="27" t="s">
        <v>476</v>
      </c>
      <c r="B1791" s="31">
        <v>202603</v>
      </c>
      <c r="C1791" s="27" t="s">
        <v>69</v>
      </c>
      <c r="D1791" s="27" t="s">
        <v>211</v>
      </c>
      <c r="E1791" s="27" t="s">
        <v>34</v>
      </c>
      <c r="F1791" s="27" t="s">
        <v>257</v>
      </c>
      <c r="G1791" s="33">
        <v>365863.09</v>
      </c>
      <c r="H1791" s="33">
        <v>365863.09</v>
      </c>
      <c r="I1791" s="33">
        <v>10490</v>
      </c>
      <c r="J1791" s="33">
        <v>730</v>
      </c>
      <c r="K1791" s="33">
        <v>11300</v>
      </c>
      <c r="L1791" s="33">
        <v>1</v>
      </c>
      <c r="M1791" s="33">
        <v>1</v>
      </c>
      <c r="N1791" s="33">
        <v>338451.56</v>
      </c>
      <c r="O1791" s="33">
        <v>2039.9</v>
      </c>
      <c r="P1791" s="33">
        <v>4173</v>
      </c>
    </row>
    <row r="1792" spans="1:16">
      <c r="A1792" s="27" t="s">
        <v>476</v>
      </c>
      <c r="B1792" s="31">
        <v>202604</v>
      </c>
      <c r="C1792" s="27" t="s">
        <v>69</v>
      </c>
      <c r="D1792" s="27" t="s">
        <v>211</v>
      </c>
      <c r="E1792" s="27" t="s">
        <v>34</v>
      </c>
      <c r="F1792" s="27" t="s">
        <v>257</v>
      </c>
      <c r="G1792" s="33">
        <v>428981.08</v>
      </c>
      <c r="H1792" s="33">
        <v>428981.08</v>
      </c>
      <c r="I1792" s="33">
        <v>11196</v>
      </c>
      <c r="J1792" s="33">
        <v>918</v>
      </c>
      <c r="K1792" s="33">
        <v>11300</v>
      </c>
      <c r="L1792" s="33">
        <v>1</v>
      </c>
      <c r="M1792" s="33">
        <v>1</v>
      </c>
      <c r="N1792" s="33">
        <v>400022.97</v>
      </c>
      <c r="O1792" s="33">
        <v>2305.6</v>
      </c>
      <c r="P1792" s="33">
        <v>4524</v>
      </c>
    </row>
    <row r="1793" spans="1:16">
      <c r="A1793" s="27" t="s">
        <v>476</v>
      </c>
      <c r="B1793" s="31">
        <v>202605</v>
      </c>
      <c r="C1793" s="27" t="s">
        <v>69</v>
      </c>
      <c r="D1793" s="27" t="s">
        <v>211</v>
      </c>
      <c r="E1793" s="27" t="s">
        <v>34</v>
      </c>
      <c r="F1793" s="27" t="s">
        <v>257</v>
      </c>
      <c r="G1793" s="33">
        <v>506711.57</v>
      </c>
      <c r="H1793" s="33">
        <v>506711.57</v>
      </c>
      <c r="I1793" s="33">
        <v>13127</v>
      </c>
      <c r="J1793" s="33">
        <v>1049</v>
      </c>
      <c r="K1793" s="33">
        <v>11300</v>
      </c>
      <c r="L1793" s="33">
        <v>1</v>
      </c>
      <c r="M1793" s="33">
        <v>1</v>
      </c>
      <c r="N1793" s="33">
        <v>440043.55</v>
      </c>
      <c r="O1793" s="33">
        <v>2506.4</v>
      </c>
      <c r="P1793" s="33">
        <v>5244</v>
      </c>
    </row>
    <row r="1794" spans="1:16">
      <c r="A1794" s="27" t="s">
        <v>476</v>
      </c>
      <c r="B1794" s="31">
        <v>202606</v>
      </c>
      <c r="C1794" s="27" t="s">
        <v>69</v>
      </c>
      <c r="D1794" s="27" t="s">
        <v>211</v>
      </c>
      <c r="E1794" s="27" t="s">
        <v>34</v>
      </c>
      <c r="F1794" s="27" t="s">
        <v>257</v>
      </c>
      <c r="G1794" s="33">
        <v>466696.25</v>
      </c>
      <c r="H1794" s="33">
        <v>466696.25</v>
      </c>
      <c r="I1794" s="33">
        <v>11278</v>
      </c>
      <c r="J1794" s="33">
        <v>940</v>
      </c>
      <c r="K1794" s="33">
        <v>11300</v>
      </c>
      <c r="L1794" s="33">
        <v>1</v>
      </c>
      <c r="M1794" s="33">
        <v>1</v>
      </c>
      <c r="N1794" s="33">
        <v>431781.44</v>
      </c>
      <c r="O1794" s="33">
        <v>2494.6</v>
      </c>
      <c r="P1794" s="33">
        <v>4687</v>
      </c>
    </row>
    <row r="1795" spans="1:16">
      <c r="A1795" s="27" t="s">
        <v>476</v>
      </c>
      <c r="B1795" s="31">
        <v>202607</v>
      </c>
      <c r="C1795" s="27" t="s">
        <v>69</v>
      </c>
      <c r="D1795" s="27" t="s">
        <v>211</v>
      </c>
      <c r="E1795" s="27" t="s">
        <v>34</v>
      </c>
      <c r="F1795" s="27" t="s">
        <v>257</v>
      </c>
      <c r="G1795" s="33">
        <v>436382.97</v>
      </c>
      <c r="H1795" s="33">
        <v>436382.97</v>
      </c>
      <c r="I1795" s="33">
        <v>11349</v>
      </c>
      <c r="J1795" s="33">
        <v>881</v>
      </c>
      <c r="K1795" s="33">
        <v>11300</v>
      </c>
      <c r="L1795" s="33">
        <v>1</v>
      </c>
      <c r="M1795" s="33">
        <v>1</v>
      </c>
      <c r="N1795" s="33">
        <v>385583.8</v>
      </c>
      <c r="O1795" s="33">
        <v>2566.3</v>
      </c>
      <c r="P1795" s="33">
        <v>4607</v>
      </c>
    </row>
    <row r="1796" spans="1:16">
      <c r="A1796" s="27" t="s">
        <v>479</v>
      </c>
      <c r="B1796" s="31">
        <v>202408</v>
      </c>
      <c r="C1796" s="27" t="s">
        <v>69</v>
      </c>
      <c r="D1796" s="27" t="s">
        <v>211</v>
      </c>
      <c r="E1796" s="27" t="s">
        <v>34</v>
      </c>
      <c r="F1796" s="27" t="s">
        <v>257</v>
      </c>
      <c r="G1796" s="33">
        <v>192385.3</v>
      </c>
      <c r="H1796" s="33">
        <v>192385.3</v>
      </c>
      <c r="I1796" s="33">
        <v>5401</v>
      </c>
      <c r="J1796" s="33">
        <v>408</v>
      </c>
      <c r="K1796" s="33">
        <v>7200</v>
      </c>
      <c r="L1796" s="33">
        <v>1</v>
      </c>
      <c r="M1796" s="33">
        <v>1</v>
      </c>
      <c r="N1796" s="33">
        <v>207538.79</v>
      </c>
      <c r="O1796" s="33">
        <v>1150.9</v>
      </c>
      <c r="P1796" s="33">
        <v>2094</v>
      </c>
    </row>
    <row r="1797" spans="1:16">
      <c r="A1797" s="27" t="s">
        <v>479</v>
      </c>
      <c r="B1797" s="31">
        <v>202409</v>
      </c>
      <c r="C1797" s="27" t="s">
        <v>69</v>
      </c>
      <c r="D1797" s="27" t="s">
        <v>211</v>
      </c>
      <c r="E1797" s="27" t="s">
        <v>34</v>
      </c>
      <c r="F1797" s="27" t="s">
        <v>257</v>
      </c>
      <c r="G1797" s="33">
        <v>183804.85</v>
      </c>
      <c r="H1797" s="33">
        <v>183804.85</v>
      </c>
      <c r="I1797" s="33">
        <v>4909</v>
      </c>
      <c r="J1797" s="33">
        <v>377</v>
      </c>
      <c r="K1797" s="33">
        <v>7200</v>
      </c>
      <c r="L1797" s="33">
        <v>1</v>
      </c>
      <c r="M1797" s="33">
        <v>1</v>
      </c>
      <c r="N1797" s="33">
        <v>200425.76</v>
      </c>
      <c r="O1797" s="33">
        <v>1035.9</v>
      </c>
      <c r="P1797" s="33">
        <v>1861</v>
      </c>
    </row>
    <row r="1798" spans="1:16">
      <c r="A1798" s="27" t="s">
        <v>479</v>
      </c>
      <c r="B1798" s="31">
        <v>202410</v>
      </c>
      <c r="C1798" s="27" t="s">
        <v>69</v>
      </c>
      <c r="D1798" s="27" t="s">
        <v>211</v>
      </c>
      <c r="E1798" s="27" t="s">
        <v>34</v>
      </c>
      <c r="F1798" s="27" t="s">
        <v>257</v>
      </c>
      <c r="G1798" s="33">
        <v>174760.91</v>
      </c>
      <c r="H1798" s="33">
        <v>174760.91</v>
      </c>
      <c r="I1798" s="33">
        <v>4524</v>
      </c>
      <c r="J1798" s="33">
        <v>334</v>
      </c>
      <c r="K1798" s="33">
        <v>7200</v>
      </c>
      <c r="L1798" s="33">
        <v>1</v>
      </c>
      <c r="M1798" s="33">
        <v>1</v>
      </c>
      <c r="N1798" s="33">
        <v>221113.56</v>
      </c>
      <c r="O1798" s="33">
        <v>962.5</v>
      </c>
      <c r="P1798" s="33">
        <v>1932</v>
      </c>
    </row>
    <row r="1799" spans="1:16">
      <c r="A1799" s="27" t="s">
        <v>479</v>
      </c>
      <c r="B1799" s="31">
        <v>202411</v>
      </c>
      <c r="C1799" s="27" t="s">
        <v>69</v>
      </c>
      <c r="D1799" s="27" t="s">
        <v>211</v>
      </c>
      <c r="E1799" s="27" t="s">
        <v>34</v>
      </c>
      <c r="F1799" s="27" t="s">
        <v>257</v>
      </c>
      <c r="G1799" s="33">
        <v>217056.13</v>
      </c>
      <c r="H1799" s="33">
        <v>217056.13</v>
      </c>
      <c r="I1799" s="33">
        <v>5601</v>
      </c>
      <c r="J1799" s="33">
        <v>447</v>
      </c>
      <c r="K1799" s="33">
        <v>7200</v>
      </c>
      <c r="L1799" s="33">
        <v>1</v>
      </c>
      <c r="M1799" s="33">
        <v>1</v>
      </c>
      <c r="N1799" s="33">
        <v>268010.82</v>
      </c>
      <c r="O1799" s="33">
        <v>1239.7</v>
      </c>
      <c r="P1799" s="33">
        <v>2282</v>
      </c>
    </row>
    <row r="1800" spans="1:16">
      <c r="A1800" s="27" t="s">
        <v>479</v>
      </c>
      <c r="B1800" s="31">
        <v>202412</v>
      </c>
      <c r="C1800" s="27" t="s">
        <v>69</v>
      </c>
      <c r="D1800" s="27" t="s">
        <v>211</v>
      </c>
      <c r="E1800" s="27" t="s">
        <v>34</v>
      </c>
      <c r="F1800" s="27" t="s">
        <v>257</v>
      </c>
      <c r="G1800" s="33">
        <v>264493.54</v>
      </c>
      <c r="H1800" s="33">
        <v>264493.54</v>
      </c>
      <c r="I1800" s="33">
        <v>6237</v>
      </c>
      <c r="J1800" s="33">
        <v>490</v>
      </c>
      <c r="K1800" s="33">
        <v>7200</v>
      </c>
      <c r="L1800" s="33">
        <v>1</v>
      </c>
      <c r="M1800" s="33">
        <v>1</v>
      </c>
      <c r="N1800" s="33">
        <v>309009.23</v>
      </c>
      <c r="O1800" s="33">
        <v>1376.6</v>
      </c>
      <c r="P1800" s="33">
        <v>2639</v>
      </c>
    </row>
    <row r="1801" spans="1:16">
      <c r="A1801" s="27" t="s">
        <v>479</v>
      </c>
      <c r="B1801" s="31">
        <v>202501</v>
      </c>
      <c r="C1801" s="27" t="s">
        <v>69</v>
      </c>
      <c r="D1801" s="27" t="s">
        <v>211</v>
      </c>
      <c r="E1801" s="27" t="s">
        <v>34</v>
      </c>
      <c r="F1801" s="27" t="s">
        <v>257</v>
      </c>
      <c r="G1801" s="33">
        <v>135737.51</v>
      </c>
      <c r="H1801" s="33">
        <v>135737.51</v>
      </c>
      <c r="I1801" s="33">
        <v>3488</v>
      </c>
      <c r="J1801" s="33">
        <v>254</v>
      </c>
      <c r="K1801" s="33">
        <v>7200</v>
      </c>
      <c r="L1801" s="33">
        <v>1</v>
      </c>
      <c r="M1801" s="33">
        <v>1</v>
      </c>
      <c r="N1801" s="33">
        <v>157749.53</v>
      </c>
      <c r="O1801" s="33">
        <v>750.1</v>
      </c>
      <c r="P1801" s="33">
        <v>1372</v>
      </c>
    </row>
    <row r="1802" spans="1:16">
      <c r="A1802" s="27" t="s">
        <v>479</v>
      </c>
      <c r="B1802" s="31">
        <v>202502</v>
      </c>
      <c r="C1802" s="27" t="s">
        <v>69</v>
      </c>
      <c r="D1802" s="27" t="s">
        <v>211</v>
      </c>
      <c r="E1802" s="27" t="s">
        <v>34</v>
      </c>
      <c r="F1802" s="27" t="s">
        <v>257</v>
      </c>
      <c r="G1802" s="33">
        <v>145186.24</v>
      </c>
      <c r="H1802" s="33">
        <v>145186.24</v>
      </c>
      <c r="I1802" s="33">
        <v>4068</v>
      </c>
      <c r="J1802" s="33">
        <v>319</v>
      </c>
      <c r="K1802" s="33">
        <v>7200</v>
      </c>
      <c r="L1802" s="33">
        <v>1</v>
      </c>
      <c r="M1802" s="33">
        <v>1</v>
      </c>
      <c r="N1802" s="33">
        <v>163237.45</v>
      </c>
      <c r="O1802" s="33">
        <v>800.4</v>
      </c>
      <c r="P1802" s="33">
        <v>1592</v>
      </c>
    </row>
    <row r="1803" spans="1:16">
      <c r="A1803" s="27" t="s">
        <v>479</v>
      </c>
      <c r="B1803" s="31">
        <v>202503</v>
      </c>
      <c r="C1803" s="27" t="s">
        <v>69</v>
      </c>
      <c r="D1803" s="27" t="s">
        <v>211</v>
      </c>
      <c r="E1803" s="27" t="s">
        <v>34</v>
      </c>
      <c r="F1803" s="27" t="s">
        <v>257</v>
      </c>
      <c r="G1803" s="33">
        <v>184615.83</v>
      </c>
      <c r="H1803" s="33">
        <v>184615.83</v>
      </c>
      <c r="I1803" s="33">
        <v>4819</v>
      </c>
      <c r="J1803" s="33">
        <v>379</v>
      </c>
      <c r="K1803" s="33">
        <v>7200</v>
      </c>
      <c r="L1803" s="33">
        <v>1</v>
      </c>
      <c r="M1803" s="33">
        <v>1</v>
      </c>
      <c r="N1803" s="33">
        <v>204328.23</v>
      </c>
      <c r="O1803" s="33">
        <v>1000.6</v>
      </c>
      <c r="P1803" s="33">
        <v>1895</v>
      </c>
    </row>
    <row r="1804" spans="1:16">
      <c r="A1804" s="27" t="s">
        <v>479</v>
      </c>
      <c r="B1804" s="31">
        <v>202504</v>
      </c>
      <c r="C1804" s="27" t="s">
        <v>69</v>
      </c>
      <c r="D1804" s="27" t="s">
        <v>211</v>
      </c>
      <c r="E1804" s="27" t="s">
        <v>34</v>
      </c>
      <c r="F1804" s="27" t="s">
        <v>257</v>
      </c>
      <c r="G1804" s="33">
        <v>213364.62</v>
      </c>
      <c r="H1804" s="33">
        <v>213364.62</v>
      </c>
      <c r="I1804" s="33">
        <v>5761</v>
      </c>
      <c r="J1804" s="33">
        <v>411</v>
      </c>
      <c r="K1804" s="33">
        <v>7200</v>
      </c>
      <c r="L1804" s="33">
        <v>1</v>
      </c>
      <c r="M1804" s="33">
        <v>1</v>
      </c>
      <c r="N1804" s="33">
        <v>241499.8</v>
      </c>
      <c r="O1804" s="33">
        <v>1276</v>
      </c>
      <c r="P1804" s="33">
        <v>2341</v>
      </c>
    </row>
    <row r="1805" spans="1:16">
      <c r="A1805" s="27" t="s">
        <v>479</v>
      </c>
      <c r="B1805" s="31">
        <v>202505</v>
      </c>
      <c r="C1805" s="27" t="s">
        <v>69</v>
      </c>
      <c r="D1805" s="27" t="s">
        <v>211</v>
      </c>
      <c r="E1805" s="27" t="s">
        <v>34</v>
      </c>
      <c r="F1805" s="27" t="s">
        <v>257</v>
      </c>
      <c r="G1805" s="33">
        <v>233393.58</v>
      </c>
      <c r="H1805" s="33">
        <v>233393.58</v>
      </c>
      <c r="I1805" s="33">
        <v>5649</v>
      </c>
      <c r="J1805" s="33">
        <v>365</v>
      </c>
      <c r="K1805" s="33">
        <v>7200</v>
      </c>
      <c r="L1805" s="33">
        <v>1</v>
      </c>
      <c r="M1805" s="33">
        <v>1</v>
      </c>
      <c r="N1805" s="33">
        <v>265660.82</v>
      </c>
      <c r="O1805" s="33">
        <v>1287.3</v>
      </c>
      <c r="P1805" s="33">
        <v>2366</v>
      </c>
    </row>
    <row r="1806" spans="1:16">
      <c r="A1806" s="27" t="s">
        <v>479</v>
      </c>
      <c r="B1806" s="31">
        <v>202506</v>
      </c>
      <c r="C1806" s="27" t="s">
        <v>69</v>
      </c>
      <c r="D1806" s="27" t="s">
        <v>211</v>
      </c>
      <c r="E1806" s="27" t="s">
        <v>34</v>
      </c>
      <c r="F1806" s="27" t="s">
        <v>257</v>
      </c>
      <c r="G1806" s="33">
        <v>233380.51</v>
      </c>
      <c r="H1806" s="33">
        <v>233380.51</v>
      </c>
      <c r="I1806" s="33">
        <v>5680</v>
      </c>
      <c r="J1806" s="33">
        <v>478</v>
      </c>
      <c r="K1806" s="33">
        <v>7200</v>
      </c>
      <c r="L1806" s="33">
        <v>1</v>
      </c>
      <c r="M1806" s="33">
        <v>1</v>
      </c>
      <c r="N1806" s="33">
        <v>260672.86</v>
      </c>
      <c r="O1806" s="33">
        <v>1272.1</v>
      </c>
      <c r="P1806" s="33">
        <v>2303</v>
      </c>
    </row>
    <row r="1807" spans="1:16">
      <c r="A1807" s="27" t="s">
        <v>479</v>
      </c>
      <c r="B1807" s="31">
        <v>202507</v>
      </c>
      <c r="C1807" s="27" t="s">
        <v>69</v>
      </c>
      <c r="D1807" s="27" t="s">
        <v>211</v>
      </c>
      <c r="E1807" s="27" t="s">
        <v>34</v>
      </c>
      <c r="F1807" s="27" t="s">
        <v>257</v>
      </c>
      <c r="G1807" s="33">
        <v>160780.64</v>
      </c>
      <c r="H1807" s="33">
        <v>160780.64</v>
      </c>
      <c r="I1807" s="33">
        <v>3987</v>
      </c>
      <c r="J1807" s="33">
        <v>285</v>
      </c>
      <c r="K1807" s="33">
        <v>7200</v>
      </c>
      <c r="L1807" s="33">
        <v>1</v>
      </c>
      <c r="M1807" s="33">
        <v>1</v>
      </c>
      <c r="N1807" s="33">
        <v>232782.66</v>
      </c>
      <c r="O1807" s="33">
        <v>941.9</v>
      </c>
      <c r="P1807" s="33">
        <v>1616</v>
      </c>
    </row>
    <row r="1808" spans="1:16">
      <c r="A1808" s="27" t="s">
        <v>479</v>
      </c>
      <c r="B1808" s="31">
        <v>202508</v>
      </c>
      <c r="C1808" s="27" t="s">
        <v>69</v>
      </c>
      <c r="D1808" s="27" t="s">
        <v>211</v>
      </c>
      <c r="E1808" s="27" t="s">
        <v>34</v>
      </c>
      <c r="F1808" s="27" t="s">
        <v>257</v>
      </c>
      <c r="G1808" s="33">
        <v>201027.48</v>
      </c>
      <c r="H1808" s="33">
        <v>201027.48</v>
      </c>
      <c r="I1808" s="33">
        <v>4995</v>
      </c>
      <c r="J1808" s="33">
        <v>350</v>
      </c>
      <c r="K1808" s="33">
        <v>7200</v>
      </c>
      <c r="L1808" s="33">
        <v>1</v>
      </c>
      <c r="M1808" s="33">
        <v>1</v>
      </c>
      <c r="N1808" s="33">
        <v>225179.58</v>
      </c>
      <c r="O1808" s="33">
        <v>1177.6</v>
      </c>
      <c r="P1808" s="33">
        <v>2048</v>
      </c>
    </row>
    <row r="1809" spans="1:16">
      <c r="A1809" s="27" t="s">
        <v>479</v>
      </c>
      <c r="B1809" s="31">
        <v>202509</v>
      </c>
      <c r="C1809" s="27" t="s">
        <v>69</v>
      </c>
      <c r="D1809" s="27" t="s">
        <v>211</v>
      </c>
      <c r="E1809" s="27" t="s">
        <v>34</v>
      </c>
      <c r="F1809" s="27" t="s">
        <v>257</v>
      </c>
      <c r="G1809" s="33">
        <v>198840.54</v>
      </c>
      <c r="H1809" s="33">
        <v>198840.54</v>
      </c>
      <c r="I1809" s="33">
        <v>5296</v>
      </c>
      <c r="J1809" s="33">
        <v>423</v>
      </c>
      <c r="K1809" s="33">
        <v>7200</v>
      </c>
      <c r="L1809" s="33">
        <v>1</v>
      </c>
      <c r="M1809" s="33">
        <v>1</v>
      </c>
      <c r="N1809" s="33">
        <v>217461.95</v>
      </c>
      <c r="O1809" s="33">
        <v>1103.9</v>
      </c>
      <c r="P1809" s="33">
        <v>2180</v>
      </c>
    </row>
    <row r="1810" spans="1:16">
      <c r="A1810" s="27" t="s">
        <v>479</v>
      </c>
      <c r="B1810" s="31">
        <v>202510</v>
      </c>
      <c r="C1810" s="27" t="s">
        <v>69</v>
      </c>
      <c r="D1810" s="27" t="s">
        <v>211</v>
      </c>
      <c r="E1810" s="27" t="s">
        <v>34</v>
      </c>
      <c r="F1810" s="27" t="s">
        <v>257</v>
      </c>
      <c r="G1810" s="33">
        <v>215915.07</v>
      </c>
      <c r="H1810" s="33">
        <v>215915.07</v>
      </c>
      <c r="I1810" s="33">
        <v>5445</v>
      </c>
      <c r="J1810" s="33">
        <v>434</v>
      </c>
      <c r="K1810" s="33">
        <v>7200</v>
      </c>
      <c r="L1810" s="33">
        <v>1</v>
      </c>
      <c r="M1810" s="33">
        <v>1</v>
      </c>
      <c r="N1810" s="33">
        <v>239908.21</v>
      </c>
      <c r="O1810" s="33">
        <v>1142.8</v>
      </c>
      <c r="P1810" s="33">
        <v>2195</v>
      </c>
    </row>
    <row r="1811" spans="1:16">
      <c r="A1811" s="27" t="s">
        <v>479</v>
      </c>
      <c r="B1811" s="31">
        <v>202511</v>
      </c>
      <c r="C1811" s="27" t="s">
        <v>69</v>
      </c>
      <c r="D1811" s="27" t="s">
        <v>211</v>
      </c>
      <c r="E1811" s="27" t="s">
        <v>34</v>
      </c>
      <c r="F1811" s="27" t="s">
        <v>257</v>
      </c>
      <c r="G1811" s="33">
        <v>273414.43</v>
      </c>
      <c r="H1811" s="33">
        <v>273414.43</v>
      </c>
      <c r="I1811" s="33">
        <v>6745</v>
      </c>
      <c r="J1811" s="33">
        <v>492</v>
      </c>
      <c r="K1811" s="33">
        <v>7200</v>
      </c>
      <c r="L1811" s="33">
        <v>1</v>
      </c>
      <c r="M1811" s="33">
        <v>1</v>
      </c>
      <c r="N1811" s="33">
        <v>290791.73</v>
      </c>
      <c r="O1811" s="33">
        <v>1562.1</v>
      </c>
      <c r="P1811" s="33">
        <v>2820</v>
      </c>
    </row>
    <row r="1812" spans="1:16">
      <c r="A1812" s="27" t="s">
        <v>479</v>
      </c>
      <c r="B1812" s="31">
        <v>202512</v>
      </c>
      <c r="C1812" s="27" t="s">
        <v>69</v>
      </c>
      <c r="D1812" s="27" t="s">
        <v>211</v>
      </c>
      <c r="E1812" s="27" t="s">
        <v>34</v>
      </c>
      <c r="F1812" s="27" t="s">
        <v>257</v>
      </c>
      <c r="G1812" s="33">
        <v>284634.06</v>
      </c>
      <c r="H1812" s="33">
        <v>284634.06</v>
      </c>
      <c r="I1812" s="33">
        <v>7450</v>
      </c>
      <c r="J1812" s="33">
        <v>512</v>
      </c>
      <c r="K1812" s="33">
        <v>7200</v>
      </c>
      <c r="L1812" s="33">
        <v>1</v>
      </c>
      <c r="M1812" s="33">
        <v>1</v>
      </c>
      <c r="N1812" s="33">
        <v>335275.02</v>
      </c>
      <c r="O1812" s="33">
        <v>1625.1</v>
      </c>
      <c r="P1812" s="33">
        <v>2918</v>
      </c>
    </row>
    <row r="1813" spans="1:16">
      <c r="A1813" s="27" t="s">
        <v>479</v>
      </c>
      <c r="B1813" s="31">
        <v>202601</v>
      </c>
      <c r="C1813" s="27" t="s">
        <v>69</v>
      </c>
      <c r="D1813" s="27" t="s">
        <v>211</v>
      </c>
      <c r="E1813" s="27" t="s">
        <v>34</v>
      </c>
      <c r="F1813" s="27" t="s">
        <v>257</v>
      </c>
      <c r="G1813" s="33">
        <v>158217.01</v>
      </c>
      <c r="H1813" s="33">
        <v>158217.01</v>
      </c>
      <c r="I1813" s="33">
        <v>4110</v>
      </c>
      <c r="J1813" s="33">
        <v>324</v>
      </c>
      <c r="K1813" s="33">
        <v>7200</v>
      </c>
      <c r="L1813" s="33">
        <v>1</v>
      </c>
      <c r="M1813" s="33">
        <v>1</v>
      </c>
      <c r="N1813" s="33">
        <v>171158.25</v>
      </c>
      <c r="O1813" s="33">
        <v>934.5</v>
      </c>
      <c r="P1813" s="33">
        <v>1625</v>
      </c>
    </row>
    <row r="1814" spans="1:16">
      <c r="A1814" s="27" t="s">
        <v>479</v>
      </c>
      <c r="B1814" s="31">
        <v>202602</v>
      </c>
      <c r="C1814" s="27" t="s">
        <v>69</v>
      </c>
      <c r="D1814" s="27" t="s">
        <v>211</v>
      </c>
      <c r="E1814" s="27" t="s">
        <v>34</v>
      </c>
      <c r="F1814" s="27" t="s">
        <v>257</v>
      </c>
      <c r="G1814" s="33">
        <v>155810.9</v>
      </c>
      <c r="H1814" s="33">
        <v>155810.9</v>
      </c>
      <c r="I1814" s="33">
        <v>3722</v>
      </c>
      <c r="J1814" s="33">
        <v>290</v>
      </c>
      <c r="K1814" s="33">
        <v>7200</v>
      </c>
      <c r="L1814" s="33">
        <v>1</v>
      </c>
      <c r="M1814" s="33">
        <v>1</v>
      </c>
      <c r="N1814" s="33">
        <v>177112.63</v>
      </c>
      <c r="O1814" s="33">
        <v>786.2</v>
      </c>
      <c r="P1814" s="33">
        <v>1476</v>
      </c>
    </row>
    <row r="1815" spans="1:16">
      <c r="A1815" s="27" t="s">
        <v>479</v>
      </c>
      <c r="B1815" s="31">
        <v>202603</v>
      </c>
      <c r="C1815" s="27" t="s">
        <v>69</v>
      </c>
      <c r="D1815" s="27" t="s">
        <v>211</v>
      </c>
      <c r="E1815" s="27" t="s">
        <v>34</v>
      </c>
      <c r="F1815" s="27" t="s">
        <v>257</v>
      </c>
      <c r="G1815" s="33">
        <v>191823.17</v>
      </c>
      <c r="H1815" s="33">
        <v>191823.17</v>
      </c>
      <c r="I1815" s="33">
        <v>5207</v>
      </c>
      <c r="J1815" s="33">
        <v>404</v>
      </c>
      <c r="K1815" s="33">
        <v>7200</v>
      </c>
      <c r="L1815" s="33">
        <v>1</v>
      </c>
      <c r="M1815" s="33">
        <v>1</v>
      </c>
      <c r="N1815" s="33">
        <v>221696.13</v>
      </c>
      <c r="O1815" s="33">
        <v>1131.7</v>
      </c>
      <c r="P1815" s="33">
        <v>1990</v>
      </c>
    </row>
    <row r="1816" spans="1:16">
      <c r="A1816" s="27" t="s">
        <v>479</v>
      </c>
      <c r="B1816" s="31">
        <v>202604</v>
      </c>
      <c r="C1816" s="27" t="s">
        <v>69</v>
      </c>
      <c r="D1816" s="27" t="s">
        <v>211</v>
      </c>
      <c r="E1816" s="27" t="s">
        <v>34</v>
      </c>
      <c r="F1816" s="27" t="s">
        <v>257</v>
      </c>
      <c r="G1816" s="33">
        <v>219073.01</v>
      </c>
      <c r="H1816" s="33">
        <v>219073.01</v>
      </c>
      <c r="I1816" s="33">
        <v>5848</v>
      </c>
      <c r="J1816" s="33">
        <v>502</v>
      </c>
      <c r="K1816" s="33">
        <v>7200</v>
      </c>
      <c r="L1816" s="33">
        <v>1</v>
      </c>
      <c r="M1816" s="33">
        <v>1</v>
      </c>
      <c r="N1816" s="33">
        <v>262027.29</v>
      </c>
      <c r="O1816" s="33">
        <v>1352.2</v>
      </c>
      <c r="P1816" s="33">
        <v>2295</v>
      </c>
    </row>
    <row r="1817" spans="1:16">
      <c r="A1817" s="27" t="s">
        <v>479</v>
      </c>
      <c r="B1817" s="31">
        <v>202605</v>
      </c>
      <c r="C1817" s="27" t="s">
        <v>69</v>
      </c>
      <c r="D1817" s="27" t="s">
        <v>211</v>
      </c>
      <c r="E1817" s="27" t="s">
        <v>34</v>
      </c>
      <c r="F1817" s="27" t="s">
        <v>257</v>
      </c>
      <c r="G1817" s="33">
        <v>267136.88</v>
      </c>
      <c r="H1817" s="33">
        <v>267136.88</v>
      </c>
      <c r="I1817" s="33">
        <v>7577</v>
      </c>
      <c r="J1817" s="33">
        <v>545</v>
      </c>
      <c r="K1817" s="33">
        <v>7200</v>
      </c>
      <c r="L1817" s="33">
        <v>1</v>
      </c>
      <c r="M1817" s="33">
        <v>1</v>
      </c>
      <c r="N1817" s="33">
        <v>288241.99</v>
      </c>
      <c r="O1817" s="33">
        <v>1549.8</v>
      </c>
      <c r="P1817" s="33">
        <v>2802</v>
      </c>
    </row>
    <row r="1818" spans="1:16">
      <c r="A1818" s="27" t="s">
        <v>479</v>
      </c>
      <c r="B1818" s="31">
        <v>202606</v>
      </c>
      <c r="C1818" s="27" t="s">
        <v>69</v>
      </c>
      <c r="D1818" s="27" t="s">
        <v>211</v>
      </c>
      <c r="E1818" s="27" t="s">
        <v>34</v>
      </c>
      <c r="F1818" s="27" t="s">
        <v>257</v>
      </c>
      <c r="G1818" s="33">
        <v>248561.66</v>
      </c>
      <c r="H1818" s="33">
        <v>248561.66</v>
      </c>
      <c r="I1818" s="33">
        <v>6859</v>
      </c>
      <c r="J1818" s="33">
        <v>534</v>
      </c>
      <c r="K1818" s="33">
        <v>7200</v>
      </c>
      <c r="L1818" s="33">
        <v>1</v>
      </c>
      <c r="M1818" s="33">
        <v>1</v>
      </c>
      <c r="N1818" s="33">
        <v>282830.06</v>
      </c>
      <c r="O1818" s="33">
        <v>1325.9</v>
      </c>
      <c r="P1818" s="33">
        <v>2804</v>
      </c>
    </row>
    <row r="1819" spans="1:16">
      <c r="A1819" s="27" t="s">
        <v>479</v>
      </c>
      <c r="B1819" s="31">
        <v>202607</v>
      </c>
      <c r="C1819" s="27" t="s">
        <v>69</v>
      </c>
      <c r="D1819" s="27" t="s">
        <v>211</v>
      </c>
      <c r="E1819" s="27" t="s">
        <v>34</v>
      </c>
      <c r="F1819" s="27" t="s">
        <v>257</v>
      </c>
      <c r="G1819" s="33">
        <v>221357.23</v>
      </c>
      <c r="H1819" s="33">
        <v>221357.23</v>
      </c>
      <c r="I1819" s="33">
        <v>5868</v>
      </c>
      <c r="J1819" s="33">
        <v>384</v>
      </c>
      <c r="K1819" s="33">
        <v>7200</v>
      </c>
      <c r="L1819" s="33">
        <v>1</v>
      </c>
      <c r="M1819" s="33">
        <v>1</v>
      </c>
      <c r="N1819" s="33">
        <v>252569.19</v>
      </c>
      <c r="O1819" s="33">
        <v>1278.7</v>
      </c>
      <c r="P1819" s="33">
        <v>2398</v>
      </c>
    </row>
    <row r="1820" spans="1:16">
      <c r="A1820" s="27" t="s">
        <v>482</v>
      </c>
      <c r="B1820" s="31">
        <v>202408</v>
      </c>
      <c r="C1820" s="27" t="s">
        <v>69</v>
      </c>
      <c r="D1820" s="27" t="s">
        <v>211</v>
      </c>
      <c r="E1820" s="27" t="s">
        <v>34</v>
      </c>
      <c r="F1820" s="27" t="s">
        <v>262</v>
      </c>
      <c r="G1820" s="33">
        <v>164854.53</v>
      </c>
      <c r="H1820" s="33">
        <v>164854.53</v>
      </c>
      <c r="I1820" s="33">
        <v>7868</v>
      </c>
      <c r="J1820" s="33">
        <v>388</v>
      </c>
      <c r="K1820" s="33">
        <v>6900</v>
      </c>
      <c r="L1820" s="33">
        <v>1</v>
      </c>
      <c r="M1820" s="33">
        <v>1</v>
      </c>
      <c r="N1820" s="33">
        <v>169602.58</v>
      </c>
      <c r="O1820" s="33">
        <v>897.6</v>
      </c>
      <c r="P1820" s="33">
        <v>2694</v>
      </c>
    </row>
    <row r="1821" spans="1:16">
      <c r="A1821" s="27" t="s">
        <v>482</v>
      </c>
      <c r="B1821" s="31">
        <v>202409</v>
      </c>
      <c r="C1821" s="27" t="s">
        <v>69</v>
      </c>
      <c r="D1821" s="27" t="s">
        <v>211</v>
      </c>
      <c r="E1821" s="27" t="s">
        <v>34</v>
      </c>
      <c r="F1821" s="27" t="s">
        <v>262</v>
      </c>
      <c r="G1821" s="33">
        <v>178809.15</v>
      </c>
      <c r="H1821" s="33">
        <v>178809.15</v>
      </c>
      <c r="I1821" s="33">
        <v>9789</v>
      </c>
      <c r="J1821" s="33">
        <v>539</v>
      </c>
      <c r="K1821" s="33">
        <v>6900</v>
      </c>
      <c r="L1821" s="33">
        <v>1</v>
      </c>
      <c r="M1821" s="33">
        <v>1</v>
      </c>
      <c r="N1821" s="33">
        <v>163789.75</v>
      </c>
      <c r="O1821" s="33">
        <v>1114.7</v>
      </c>
      <c r="P1821" s="33">
        <v>3111</v>
      </c>
    </row>
    <row r="1822" spans="1:16">
      <c r="A1822" s="27" t="s">
        <v>482</v>
      </c>
      <c r="B1822" s="31">
        <v>202410</v>
      </c>
      <c r="C1822" s="27" t="s">
        <v>69</v>
      </c>
      <c r="D1822" s="27" t="s">
        <v>211</v>
      </c>
      <c r="E1822" s="27" t="s">
        <v>34</v>
      </c>
      <c r="F1822" s="27" t="s">
        <v>262</v>
      </c>
      <c r="G1822" s="33">
        <v>191119.49</v>
      </c>
      <c r="H1822" s="33">
        <v>191119.49</v>
      </c>
      <c r="I1822" s="33">
        <v>9254</v>
      </c>
      <c r="J1822" s="33">
        <v>482</v>
      </c>
      <c r="K1822" s="33">
        <v>6900</v>
      </c>
      <c r="L1822" s="33">
        <v>1</v>
      </c>
      <c r="M1822" s="33">
        <v>1</v>
      </c>
      <c r="N1822" s="33">
        <v>180696.01</v>
      </c>
      <c r="O1822" s="33">
        <v>1119.7</v>
      </c>
      <c r="P1822" s="33">
        <v>3062</v>
      </c>
    </row>
    <row r="1823" spans="1:16">
      <c r="A1823" s="27" t="s">
        <v>482</v>
      </c>
      <c r="B1823" s="31">
        <v>202411</v>
      </c>
      <c r="C1823" s="27" t="s">
        <v>69</v>
      </c>
      <c r="D1823" s="27" t="s">
        <v>211</v>
      </c>
      <c r="E1823" s="27" t="s">
        <v>34</v>
      </c>
      <c r="F1823" s="27" t="s">
        <v>262</v>
      </c>
      <c r="G1823" s="33">
        <v>231702.47</v>
      </c>
      <c r="H1823" s="33">
        <v>231702.47</v>
      </c>
      <c r="I1823" s="33">
        <v>11475</v>
      </c>
      <c r="J1823" s="33">
        <v>486</v>
      </c>
      <c r="K1823" s="33">
        <v>6900</v>
      </c>
      <c r="L1823" s="33">
        <v>1</v>
      </c>
      <c r="M1823" s="33">
        <v>1</v>
      </c>
      <c r="N1823" s="33">
        <v>219020.87</v>
      </c>
      <c r="O1823" s="33">
        <v>1275</v>
      </c>
      <c r="P1823" s="33">
        <v>3627</v>
      </c>
    </row>
    <row r="1824" spans="1:16">
      <c r="A1824" s="27" t="s">
        <v>482</v>
      </c>
      <c r="B1824" s="31">
        <v>202412</v>
      </c>
      <c r="C1824" s="27" t="s">
        <v>69</v>
      </c>
      <c r="D1824" s="27" t="s">
        <v>211</v>
      </c>
      <c r="E1824" s="27" t="s">
        <v>34</v>
      </c>
      <c r="F1824" s="27" t="s">
        <v>262</v>
      </c>
      <c r="G1824" s="33">
        <v>250356.7</v>
      </c>
      <c r="H1824" s="33">
        <v>250356.7</v>
      </c>
      <c r="I1824" s="33">
        <v>12611</v>
      </c>
      <c r="J1824" s="33">
        <v>527</v>
      </c>
      <c r="K1824" s="33">
        <v>6900</v>
      </c>
      <c r="L1824" s="33">
        <v>1</v>
      </c>
      <c r="M1824" s="33">
        <v>1</v>
      </c>
      <c r="N1824" s="33">
        <v>252525.15</v>
      </c>
      <c r="O1824" s="33">
        <v>1533.3</v>
      </c>
      <c r="P1824" s="33">
        <v>4055</v>
      </c>
    </row>
    <row r="1825" spans="1:16">
      <c r="A1825" s="27" t="s">
        <v>482</v>
      </c>
      <c r="B1825" s="31">
        <v>202501</v>
      </c>
      <c r="C1825" s="27" t="s">
        <v>69</v>
      </c>
      <c r="D1825" s="27" t="s">
        <v>211</v>
      </c>
      <c r="E1825" s="27" t="s">
        <v>34</v>
      </c>
      <c r="F1825" s="27" t="s">
        <v>262</v>
      </c>
      <c r="G1825" s="33">
        <v>146255.77</v>
      </c>
      <c r="H1825" s="33">
        <v>146255.77</v>
      </c>
      <c r="I1825" s="33">
        <v>7041</v>
      </c>
      <c r="J1825" s="33">
        <v>319</v>
      </c>
      <c r="K1825" s="33">
        <v>6900</v>
      </c>
      <c r="L1825" s="33">
        <v>1</v>
      </c>
      <c r="M1825" s="33">
        <v>1</v>
      </c>
      <c r="N1825" s="33">
        <v>128914.35</v>
      </c>
      <c r="O1825" s="33">
        <v>871.2</v>
      </c>
      <c r="P1825" s="33">
        <v>2305</v>
      </c>
    </row>
    <row r="1826" spans="1:16">
      <c r="A1826" s="27" t="s">
        <v>482</v>
      </c>
      <c r="B1826" s="31">
        <v>202502</v>
      </c>
      <c r="C1826" s="27" t="s">
        <v>69</v>
      </c>
      <c r="D1826" s="27" t="s">
        <v>211</v>
      </c>
      <c r="E1826" s="27" t="s">
        <v>34</v>
      </c>
      <c r="F1826" s="27" t="s">
        <v>262</v>
      </c>
      <c r="G1826" s="33">
        <v>131982.1</v>
      </c>
      <c r="H1826" s="33">
        <v>131982.1</v>
      </c>
      <c r="I1826" s="33">
        <v>6262</v>
      </c>
      <c r="J1826" s="33">
        <v>285</v>
      </c>
      <c r="K1826" s="33">
        <v>6900</v>
      </c>
      <c r="L1826" s="33">
        <v>1</v>
      </c>
      <c r="M1826" s="33">
        <v>1</v>
      </c>
      <c r="N1826" s="33">
        <v>133399.12</v>
      </c>
      <c r="O1826" s="33">
        <v>865.6</v>
      </c>
      <c r="P1826" s="33">
        <v>2075</v>
      </c>
    </row>
    <row r="1827" spans="1:16">
      <c r="A1827" s="27" t="s">
        <v>482</v>
      </c>
      <c r="B1827" s="31">
        <v>202503</v>
      </c>
      <c r="C1827" s="27" t="s">
        <v>69</v>
      </c>
      <c r="D1827" s="27" t="s">
        <v>211</v>
      </c>
      <c r="E1827" s="27" t="s">
        <v>34</v>
      </c>
      <c r="F1827" s="27" t="s">
        <v>262</v>
      </c>
      <c r="G1827" s="33">
        <v>175968.29</v>
      </c>
      <c r="H1827" s="33">
        <v>175968.29</v>
      </c>
      <c r="I1827" s="33">
        <v>9272</v>
      </c>
      <c r="J1827" s="33">
        <v>467</v>
      </c>
      <c r="K1827" s="33">
        <v>6900</v>
      </c>
      <c r="L1827" s="33">
        <v>1</v>
      </c>
      <c r="M1827" s="33">
        <v>1</v>
      </c>
      <c r="N1827" s="33">
        <v>166978.88</v>
      </c>
      <c r="O1827" s="33">
        <v>1080.6</v>
      </c>
      <c r="P1827" s="33">
        <v>2940</v>
      </c>
    </row>
    <row r="1828" spans="1:16">
      <c r="A1828" s="27" t="s">
        <v>482</v>
      </c>
      <c r="B1828" s="31">
        <v>202504</v>
      </c>
      <c r="C1828" s="27" t="s">
        <v>69</v>
      </c>
      <c r="D1828" s="27" t="s">
        <v>211</v>
      </c>
      <c r="E1828" s="27" t="s">
        <v>34</v>
      </c>
      <c r="F1828" s="27" t="s">
        <v>262</v>
      </c>
      <c r="G1828" s="33">
        <v>222488.44</v>
      </c>
      <c r="H1828" s="33">
        <v>222488.44</v>
      </c>
      <c r="I1828" s="33">
        <v>11230</v>
      </c>
      <c r="J1828" s="33">
        <v>580</v>
      </c>
      <c r="K1828" s="33">
        <v>6900</v>
      </c>
      <c r="L1828" s="33">
        <v>1</v>
      </c>
      <c r="M1828" s="33">
        <v>1</v>
      </c>
      <c r="N1828" s="33">
        <v>197355.83</v>
      </c>
      <c r="O1828" s="33">
        <v>1329.1</v>
      </c>
      <c r="P1828" s="33">
        <v>3724</v>
      </c>
    </row>
    <row r="1829" spans="1:16">
      <c r="A1829" s="27" t="s">
        <v>482</v>
      </c>
      <c r="B1829" s="31">
        <v>202505</v>
      </c>
      <c r="C1829" s="27" t="s">
        <v>69</v>
      </c>
      <c r="D1829" s="27" t="s">
        <v>211</v>
      </c>
      <c r="E1829" s="27" t="s">
        <v>34</v>
      </c>
      <c r="F1829" s="27" t="s">
        <v>262</v>
      </c>
      <c r="G1829" s="33">
        <v>213495.62</v>
      </c>
      <c r="H1829" s="33">
        <v>213495.62</v>
      </c>
      <c r="I1829" s="33">
        <v>10279</v>
      </c>
      <c r="J1829" s="33">
        <v>494</v>
      </c>
      <c r="K1829" s="33">
        <v>6900</v>
      </c>
      <c r="L1829" s="33">
        <v>1</v>
      </c>
      <c r="M1829" s="33">
        <v>1</v>
      </c>
      <c r="N1829" s="33">
        <v>217100.43</v>
      </c>
      <c r="O1829" s="33">
        <v>1349.8</v>
      </c>
      <c r="P1829" s="33">
        <v>3403</v>
      </c>
    </row>
    <row r="1830" spans="1:16">
      <c r="A1830" s="27" t="s">
        <v>482</v>
      </c>
      <c r="B1830" s="31">
        <v>202506</v>
      </c>
      <c r="C1830" s="27" t="s">
        <v>69</v>
      </c>
      <c r="D1830" s="27" t="s">
        <v>211</v>
      </c>
      <c r="E1830" s="27" t="s">
        <v>34</v>
      </c>
      <c r="F1830" s="27" t="s">
        <v>262</v>
      </c>
      <c r="G1830" s="33">
        <v>226781.46</v>
      </c>
      <c r="H1830" s="33">
        <v>226781.46</v>
      </c>
      <c r="I1830" s="33">
        <v>11225</v>
      </c>
      <c r="J1830" s="33">
        <v>548</v>
      </c>
      <c r="K1830" s="33">
        <v>6900</v>
      </c>
      <c r="L1830" s="33">
        <v>1</v>
      </c>
      <c r="M1830" s="33">
        <v>1</v>
      </c>
      <c r="N1830" s="33">
        <v>213024.23</v>
      </c>
      <c r="O1830" s="33">
        <v>1248.6</v>
      </c>
      <c r="P1830" s="33">
        <v>3623</v>
      </c>
    </row>
    <row r="1831" spans="1:16">
      <c r="A1831" s="27" t="s">
        <v>482</v>
      </c>
      <c r="B1831" s="31">
        <v>202507</v>
      </c>
      <c r="C1831" s="27" t="s">
        <v>69</v>
      </c>
      <c r="D1831" s="27" t="s">
        <v>211</v>
      </c>
      <c r="E1831" s="27" t="s">
        <v>34</v>
      </c>
      <c r="F1831" s="27" t="s">
        <v>262</v>
      </c>
      <c r="G1831" s="33">
        <v>207179.81</v>
      </c>
      <c r="H1831" s="33">
        <v>207179.81</v>
      </c>
      <c r="I1831" s="33">
        <v>10507</v>
      </c>
      <c r="J1831" s="33">
        <v>587</v>
      </c>
      <c r="K1831" s="33">
        <v>6900</v>
      </c>
      <c r="L1831" s="33">
        <v>1</v>
      </c>
      <c r="M1831" s="33">
        <v>1</v>
      </c>
      <c r="N1831" s="33">
        <v>190232.1</v>
      </c>
      <c r="O1831" s="33">
        <v>1302.6</v>
      </c>
      <c r="P1831" s="33">
        <v>3516</v>
      </c>
    </row>
    <row r="1832" spans="1:16">
      <c r="A1832" s="27" t="s">
        <v>482</v>
      </c>
      <c r="B1832" s="31">
        <v>202508</v>
      </c>
      <c r="C1832" s="27" t="s">
        <v>69</v>
      </c>
      <c r="D1832" s="27" t="s">
        <v>211</v>
      </c>
      <c r="E1832" s="27" t="s">
        <v>34</v>
      </c>
      <c r="F1832" s="27" t="s">
        <v>262</v>
      </c>
      <c r="G1832" s="33">
        <v>204352.57</v>
      </c>
      <c r="H1832" s="33">
        <v>204352.57</v>
      </c>
      <c r="I1832" s="33">
        <v>10608</v>
      </c>
      <c r="J1832" s="33">
        <v>560</v>
      </c>
      <c r="K1832" s="33">
        <v>6900</v>
      </c>
      <c r="L1832" s="33">
        <v>1</v>
      </c>
      <c r="M1832" s="33">
        <v>1</v>
      </c>
      <c r="N1832" s="33">
        <v>184018.8</v>
      </c>
      <c r="O1832" s="33">
        <v>1267</v>
      </c>
      <c r="P1832" s="33">
        <v>3505</v>
      </c>
    </row>
    <row r="1833" spans="1:16">
      <c r="A1833" s="27" t="s">
        <v>482</v>
      </c>
      <c r="B1833" s="31">
        <v>202509</v>
      </c>
      <c r="C1833" s="27" t="s">
        <v>69</v>
      </c>
      <c r="D1833" s="27" t="s">
        <v>211</v>
      </c>
      <c r="E1833" s="27" t="s">
        <v>34</v>
      </c>
      <c r="F1833" s="27" t="s">
        <v>262</v>
      </c>
      <c r="G1833" s="33">
        <v>179317.51</v>
      </c>
      <c r="H1833" s="33">
        <v>179317.51</v>
      </c>
      <c r="I1833" s="33">
        <v>9147</v>
      </c>
      <c r="J1833" s="33">
        <v>524</v>
      </c>
      <c r="K1833" s="33">
        <v>6900</v>
      </c>
      <c r="L1833" s="33">
        <v>1</v>
      </c>
      <c r="M1833" s="33">
        <v>1</v>
      </c>
      <c r="N1833" s="33">
        <v>177711.87</v>
      </c>
      <c r="O1833" s="33">
        <v>1276.5</v>
      </c>
      <c r="P1833" s="33">
        <v>2980</v>
      </c>
    </row>
    <row r="1834" spans="1:16">
      <c r="A1834" s="27" t="s">
        <v>482</v>
      </c>
      <c r="B1834" s="31">
        <v>202510</v>
      </c>
      <c r="C1834" s="27" t="s">
        <v>69</v>
      </c>
      <c r="D1834" s="27" t="s">
        <v>211</v>
      </c>
      <c r="E1834" s="27" t="s">
        <v>34</v>
      </c>
      <c r="F1834" s="27" t="s">
        <v>262</v>
      </c>
      <c r="G1834" s="33">
        <v>202537.06</v>
      </c>
      <c r="H1834" s="33">
        <v>202537.06</v>
      </c>
      <c r="I1834" s="33">
        <v>10884</v>
      </c>
      <c r="J1834" s="33">
        <v>525</v>
      </c>
      <c r="K1834" s="33">
        <v>6900</v>
      </c>
      <c r="L1834" s="33">
        <v>1</v>
      </c>
      <c r="M1834" s="33">
        <v>1</v>
      </c>
      <c r="N1834" s="33">
        <v>196055.17</v>
      </c>
      <c r="O1834" s="33">
        <v>1229.6</v>
      </c>
      <c r="P1834" s="33">
        <v>3523</v>
      </c>
    </row>
    <row r="1835" spans="1:16">
      <c r="A1835" s="27" t="s">
        <v>482</v>
      </c>
      <c r="B1835" s="31">
        <v>202511</v>
      </c>
      <c r="C1835" s="27" t="s">
        <v>69</v>
      </c>
      <c r="D1835" s="27" t="s">
        <v>211</v>
      </c>
      <c r="E1835" s="27" t="s">
        <v>34</v>
      </c>
      <c r="F1835" s="27" t="s">
        <v>262</v>
      </c>
      <c r="G1835" s="33">
        <v>255775.68</v>
      </c>
      <c r="H1835" s="33">
        <v>255775.68</v>
      </c>
      <c r="I1835" s="33">
        <v>12611</v>
      </c>
      <c r="J1835" s="33">
        <v>720</v>
      </c>
      <c r="K1835" s="33">
        <v>6900</v>
      </c>
      <c r="L1835" s="33">
        <v>1</v>
      </c>
      <c r="M1835" s="33">
        <v>1</v>
      </c>
      <c r="N1835" s="33">
        <v>237637.64</v>
      </c>
      <c r="O1835" s="33">
        <v>1520.3</v>
      </c>
      <c r="P1835" s="33">
        <v>4137</v>
      </c>
    </row>
    <row r="1836" spans="1:16">
      <c r="A1836" s="27" t="s">
        <v>482</v>
      </c>
      <c r="B1836" s="31">
        <v>202512</v>
      </c>
      <c r="C1836" s="27" t="s">
        <v>69</v>
      </c>
      <c r="D1836" s="27" t="s">
        <v>211</v>
      </c>
      <c r="E1836" s="27" t="s">
        <v>34</v>
      </c>
      <c r="F1836" s="27" t="s">
        <v>262</v>
      </c>
      <c r="G1836" s="33">
        <v>292435.54</v>
      </c>
      <c r="H1836" s="33">
        <v>292435.54</v>
      </c>
      <c r="I1836" s="33">
        <v>14250</v>
      </c>
      <c r="J1836" s="33">
        <v>647</v>
      </c>
      <c r="K1836" s="33">
        <v>6900</v>
      </c>
      <c r="L1836" s="33">
        <v>1</v>
      </c>
      <c r="M1836" s="33">
        <v>1</v>
      </c>
      <c r="N1836" s="33">
        <v>273989.79</v>
      </c>
      <c r="O1836" s="33">
        <v>1911.6</v>
      </c>
      <c r="P1836" s="33">
        <v>4540</v>
      </c>
    </row>
    <row r="1837" spans="1:16">
      <c r="A1837" s="27" t="s">
        <v>482</v>
      </c>
      <c r="B1837" s="31">
        <v>202601</v>
      </c>
      <c r="C1837" s="27" t="s">
        <v>69</v>
      </c>
      <c r="D1837" s="27" t="s">
        <v>211</v>
      </c>
      <c r="E1837" s="27" t="s">
        <v>34</v>
      </c>
      <c r="F1837" s="27" t="s">
        <v>262</v>
      </c>
      <c r="G1837" s="33">
        <v>136894.32</v>
      </c>
      <c r="H1837" s="33">
        <v>136894.32</v>
      </c>
      <c r="I1837" s="33">
        <v>7115</v>
      </c>
      <c r="J1837" s="33">
        <v>364</v>
      </c>
      <c r="K1837" s="33">
        <v>6900</v>
      </c>
      <c r="L1837" s="33">
        <v>1</v>
      </c>
      <c r="M1837" s="33">
        <v>1</v>
      </c>
      <c r="N1837" s="33">
        <v>139872.07</v>
      </c>
      <c r="O1837" s="33">
        <v>768.7</v>
      </c>
      <c r="P1837" s="33">
        <v>2238</v>
      </c>
    </row>
    <row r="1838" spans="1:16">
      <c r="A1838" s="27" t="s">
        <v>482</v>
      </c>
      <c r="B1838" s="31">
        <v>202602</v>
      </c>
      <c r="C1838" s="27" t="s">
        <v>69</v>
      </c>
      <c r="D1838" s="27" t="s">
        <v>211</v>
      </c>
      <c r="E1838" s="27" t="s">
        <v>34</v>
      </c>
      <c r="F1838" s="27" t="s">
        <v>262</v>
      </c>
      <c r="G1838" s="33">
        <v>145516.55</v>
      </c>
      <c r="H1838" s="33">
        <v>145516.55</v>
      </c>
      <c r="I1838" s="33">
        <v>7157</v>
      </c>
      <c r="J1838" s="33">
        <v>402</v>
      </c>
      <c r="K1838" s="33">
        <v>6900</v>
      </c>
      <c r="L1838" s="33">
        <v>1</v>
      </c>
      <c r="M1838" s="33">
        <v>1</v>
      </c>
      <c r="N1838" s="33">
        <v>144738.05</v>
      </c>
      <c r="O1838" s="33">
        <v>893.7</v>
      </c>
      <c r="P1838" s="33">
        <v>2315</v>
      </c>
    </row>
    <row r="1839" spans="1:16">
      <c r="A1839" s="27" t="s">
        <v>482</v>
      </c>
      <c r="B1839" s="31">
        <v>202603</v>
      </c>
      <c r="C1839" s="27" t="s">
        <v>69</v>
      </c>
      <c r="D1839" s="27" t="s">
        <v>211</v>
      </c>
      <c r="E1839" s="27" t="s">
        <v>34</v>
      </c>
      <c r="F1839" s="27" t="s">
        <v>262</v>
      </c>
      <c r="G1839" s="33">
        <v>197131.87</v>
      </c>
      <c r="H1839" s="33">
        <v>197131.87</v>
      </c>
      <c r="I1839" s="33">
        <v>9831</v>
      </c>
      <c r="J1839" s="33">
        <v>500</v>
      </c>
      <c r="K1839" s="33">
        <v>6900</v>
      </c>
      <c r="L1839" s="33">
        <v>1</v>
      </c>
      <c r="M1839" s="33">
        <v>1</v>
      </c>
      <c r="N1839" s="33">
        <v>181172.09</v>
      </c>
      <c r="O1839" s="33">
        <v>1236.6</v>
      </c>
      <c r="P1839" s="33">
        <v>3277</v>
      </c>
    </row>
    <row r="1840" spans="1:16">
      <c r="A1840" s="27" t="s">
        <v>482</v>
      </c>
      <c r="B1840" s="31">
        <v>202604</v>
      </c>
      <c r="C1840" s="27" t="s">
        <v>69</v>
      </c>
      <c r="D1840" s="27" t="s">
        <v>211</v>
      </c>
      <c r="E1840" s="27" t="s">
        <v>34</v>
      </c>
      <c r="F1840" s="27" t="s">
        <v>262</v>
      </c>
      <c r="G1840" s="33">
        <v>254896.79</v>
      </c>
      <c r="H1840" s="33">
        <v>254896.79</v>
      </c>
      <c r="I1840" s="33">
        <v>12102</v>
      </c>
      <c r="J1840" s="33">
        <v>587</v>
      </c>
      <c r="K1840" s="33">
        <v>6900</v>
      </c>
      <c r="L1840" s="33">
        <v>1</v>
      </c>
      <c r="M1840" s="33">
        <v>1</v>
      </c>
      <c r="N1840" s="33">
        <v>214131.07</v>
      </c>
      <c r="O1840" s="33">
        <v>1451.8</v>
      </c>
      <c r="P1840" s="33">
        <v>3944</v>
      </c>
    </row>
    <row r="1841" spans="1:16">
      <c r="A1841" s="27" t="s">
        <v>482</v>
      </c>
      <c r="B1841" s="31">
        <v>202605</v>
      </c>
      <c r="C1841" s="27" t="s">
        <v>69</v>
      </c>
      <c r="D1841" s="27" t="s">
        <v>211</v>
      </c>
      <c r="E1841" s="27" t="s">
        <v>34</v>
      </c>
      <c r="F1841" s="27" t="s">
        <v>262</v>
      </c>
      <c r="G1841" s="33">
        <v>274096.84</v>
      </c>
      <c r="H1841" s="33">
        <v>274096.84</v>
      </c>
      <c r="I1841" s="33">
        <v>13624</v>
      </c>
      <c r="J1841" s="33">
        <v>657</v>
      </c>
      <c r="K1841" s="33">
        <v>6900</v>
      </c>
      <c r="L1841" s="33">
        <v>1</v>
      </c>
      <c r="M1841" s="33">
        <v>1</v>
      </c>
      <c r="N1841" s="33">
        <v>235553.97</v>
      </c>
      <c r="O1841" s="33">
        <v>1482.2</v>
      </c>
      <c r="P1841" s="33">
        <v>4458</v>
      </c>
    </row>
    <row r="1842" spans="1:16">
      <c r="A1842" s="27" t="s">
        <v>482</v>
      </c>
      <c r="B1842" s="31">
        <v>202606</v>
      </c>
      <c r="C1842" s="27" t="s">
        <v>69</v>
      </c>
      <c r="D1842" s="27" t="s">
        <v>211</v>
      </c>
      <c r="E1842" s="27" t="s">
        <v>34</v>
      </c>
      <c r="F1842" s="27" t="s">
        <v>262</v>
      </c>
      <c r="G1842" s="33">
        <v>233485.49</v>
      </c>
      <c r="H1842" s="33">
        <v>233485.49</v>
      </c>
      <c r="I1842" s="33">
        <v>11537</v>
      </c>
      <c r="J1842" s="33">
        <v>580</v>
      </c>
      <c r="K1842" s="33">
        <v>6900</v>
      </c>
      <c r="L1842" s="33">
        <v>1</v>
      </c>
      <c r="M1842" s="33">
        <v>1</v>
      </c>
      <c r="N1842" s="33">
        <v>231131.29</v>
      </c>
      <c r="O1842" s="33">
        <v>1511.9</v>
      </c>
      <c r="P1842" s="33">
        <v>3728</v>
      </c>
    </row>
    <row r="1843" spans="1:16">
      <c r="A1843" s="27" t="s">
        <v>482</v>
      </c>
      <c r="B1843" s="31">
        <v>202607</v>
      </c>
      <c r="C1843" s="27" t="s">
        <v>69</v>
      </c>
      <c r="D1843" s="27" t="s">
        <v>211</v>
      </c>
      <c r="E1843" s="27" t="s">
        <v>34</v>
      </c>
      <c r="F1843" s="27" t="s">
        <v>262</v>
      </c>
      <c r="G1843" s="33">
        <v>219061.71</v>
      </c>
      <c r="H1843" s="33">
        <v>219061.71</v>
      </c>
      <c r="I1843" s="33">
        <v>10307</v>
      </c>
      <c r="J1843" s="33">
        <v>584</v>
      </c>
      <c r="K1843" s="33">
        <v>6900</v>
      </c>
      <c r="L1843" s="33">
        <v>1</v>
      </c>
      <c r="M1843" s="33">
        <v>1</v>
      </c>
      <c r="N1843" s="33">
        <v>206401.83</v>
      </c>
      <c r="O1843" s="33">
        <v>1351.5</v>
      </c>
      <c r="P1843" s="33">
        <v>3469</v>
      </c>
    </row>
    <row r="1844" spans="1:16">
      <c r="A1844" s="27" t="s">
        <v>485</v>
      </c>
      <c r="B1844" s="31">
        <v>202408</v>
      </c>
      <c r="C1844" s="27" t="s">
        <v>69</v>
      </c>
      <c r="D1844" s="27" t="s">
        <v>211</v>
      </c>
      <c r="E1844" s="27" t="s">
        <v>34</v>
      </c>
      <c r="F1844" s="27" t="s">
        <v>257</v>
      </c>
      <c r="G1844" s="33">
        <v>258806.37</v>
      </c>
      <c r="H1844" s="33">
        <v>258806.37</v>
      </c>
      <c r="I1844" s="33">
        <v>6684</v>
      </c>
      <c r="J1844" s="33">
        <v>513</v>
      </c>
      <c r="K1844" s="33">
        <v>8800</v>
      </c>
      <c r="L1844" s="33">
        <v>1</v>
      </c>
      <c r="M1844" s="33">
        <v>1</v>
      </c>
      <c r="N1844" s="33">
        <v>252312.29</v>
      </c>
      <c r="O1844" s="33">
        <v>1607.5</v>
      </c>
      <c r="P1844" s="33">
        <v>2748</v>
      </c>
    </row>
    <row r="1845" spans="1:16">
      <c r="A1845" s="27" t="s">
        <v>485</v>
      </c>
      <c r="B1845" s="31">
        <v>202409</v>
      </c>
      <c r="C1845" s="27" t="s">
        <v>69</v>
      </c>
      <c r="D1845" s="27" t="s">
        <v>211</v>
      </c>
      <c r="E1845" s="27" t="s">
        <v>34</v>
      </c>
      <c r="F1845" s="27" t="s">
        <v>257</v>
      </c>
      <c r="G1845" s="33">
        <v>244743.29</v>
      </c>
      <c r="H1845" s="33">
        <v>244743.29</v>
      </c>
      <c r="I1845" s="33">
        <v>6462</v>
      </c>
      <c r="J1845" s="33">
        <v>522</v>
      </c>
      <c r="K1845" s="33">
        <v>8800</v>
      </c>
      <c r="L1845" s="33">
        <v>1</v>
      </c>
      <c r="M1845" s="33">
        <v>1</v>
      </c>
      <c r="N1845" s="33">
        <v>243664.72</v>
      </c>
      <c r="O1845" s="33">
        <v>1398.3</v>
      </c>
      <c r="P1845" s="33">
        <v>2629</v>
      </c>
    </row>
    <row r="1846" spans="1:16">
      <c r="A1846" s="27" t="s">
        <v>485</v>
      </c>
      <c r="B1846" s="31">
        <v>202410</v>
      </c>
      <c r="C1846" s="27" t="s">
        <v>69</v>
      </c>
      <c r="D1846" s="27" t="s">
        <v>211</v>
      </c>
      <c r="E1846" s="27" t="s">
        <v>34</v>
      </c>
      <c r="F1846" s="27" t="s">
        <v>257</v>
      </c>
      <c r="G1846" s="33">
        <v>292906.09</v>
      </c>
      <c r="H1846" s="33">
        <v>292906.09</v>
      </c>
      <c r="I1846" s="33">
        <v>7733</v>
      </c>
      <c r="J1846" s="33">
        <v>598</v>
      </c>
      <c r="K1846" s="33">
        <v>8800</v>
      </c>
      <c r="L1846" s="33">
        <v>1</v>
      </c>
      <c r="M1846" s="33">
        <v>1</v>
      </c>
      <c r="N1846" s="33">
        <v>268815.62</v>
      </c>
      <c r="O1846" s="33">
        <v>1485.6</v>
      </c>
      <c r="P1846" s="33">
        <v>3104</v>
      </c>
    </row>
    <row r="1847" spans="1:16">
      <c r="A1847" s="27" t="s">
        <v>485</v>
      </c>
      <c r="B1847" s="31">
        <v>202411</v>
      </c>
      <c r="C1847" s="27" t="s">
        <v>69</v>
      </c>
      <c r="D1847" s="27" t="s">
        <v>211</v>
      </c>
      <c r="E1847" s="27" t="s">
        <v>34</v>
      </c>
      <c r="F1847" s="27" t="s">
        <v>257</v>
      </c>
      <c r="G1847" s="33">
        <v>366546.26</v>
      </c>
      <c r="H1847" s="33">
        <v>366546.26</v>
      </c>
      <c r="I1847" s="33">
        <v>9481</v>
      </c>
      <c r="J1847" s="33">
        <v>709</v>
      </c>
      <c r="K1847" s="33">
        <v>8800</v>
      </c>
      <c r="L1847" s="33">
        <v>1</v>
      </c>
      <c r="M1847" s="33">
        <v>1</v>
      </c>
      <c r="N1847" s="33">
        <v>325830.28</v>
      </c>
      <c r="O1847" s="33">
        <v>2205.3</v>
      </c>
      <c r="P1847" s="33">
        <v>3821</v>
      </c>
    </row>
    <row r="1848" spans="1:16">
      <c r="A1848" s="27" t="s">
        <v>485</v>
      </c>
      <c r="B1848" s="31">
        <v>202412</v>
      </c>
      <c r="C1848" s="27" t="s">
        <v>69</v>
      </c>
      <c r="D1848" s="27" t="s">
        <v>211</v>
      </c>
      <c r="E1848" s="27" t="s">
        <v>34</v>
      </c>
      <c r="F1848" s="27" t="s">
        <v>257</v>
      </c>
      <c r="G1848" s="33">
        <v>411696.21</v>
      </c>
      <c r="H1848" s="33">
        <v>411696.21</v>
      </c>
      <c r="I1848" s="33">
        <v>9979</v>
      </c>
      <c r="J1848" s="33">
        <v>843</v>
      </c>
      <c r="K1848" s="33">
        <v>8800</v>
      </c>
      <c r="L1848" s="33">
        <v>1</v>
      </c>
      <c r="M1848" s="33">
        <v>1</v>
      </c>
      <c r="N1848" s="33">
        <v>375673.52</v>
      </c>
      <c r="O1848" s="33">
        <v>2275.3</v>
      </c>
      <c r="P1848" s="33">
        <v>4184</v>
      </c>
    </row>
    <row r="1849" spans="1:16">
      <c r="A1849" s="27" t="s">
        <v>485</v>
      </c>
      <c r="B1849" s="31">
        <v>202501</v>
      </c>
      <c r="C1849" s="27" t="s">
        <v>69</v>
      </c>
      <c r="D1849" s="27" t="s">
        <v>211</v>
      </c>
      <c r="E1849" s="27" t="s">
        <v>34</v>
      </c>
      <c r="F1849" s="27" t="s">
        <v>257</v>
      </c>
      <c r="G1849" s="33">
        <v>220999.8</v>
      </c>
      <c r="H1849" s="33">
        <v>220999.8</v>
      </c>
      <c r="I1849" s="33">
        <v>5621</v>
      </c>
      <c r="J1849" s="33">
        <v>378</v>
      </c>
      <c r="K1849" s="33">
        <v>8800</v>
      </c>
      <c r="L1849" s="33">
        <v>1</v>
      </c>
      <c r="M1849" s="33">
        <v>1</v>
      </c>
      <c r="N1849" s="33">
        <v>191781.72</v>
      </c>
      <c r="O1849" s="33">
        <v>1331.2</v>
      </c>
      <c r="P1849" s="33">
        <v>2265</v>
      </c>
    </row>
    <row r="1850" spans="1:16">
      <c r="A1850" s="27" t="s">
        <v>485</v>
      </c>
      <c r="B1850" s="31">
        <v>202502</v>
      </c>
      <c r="C1850" s="27" t="s">
        <v>69</v>
      </c>
      <c r="D1850" s="27" t="s">
        <v>211</v>
      </c>
      <c r="E1850" s="27" t="s">
        <v>34</v>
      </c>
      <c r="F1850" s="27" t="s">
        <v>257</v>
      </c>
      <c r="G1850" s="33">
        <v>214457.63</v>
      </c>
      <c r="H1850" s="33">
        <v>214457.63</v>
      </c>
      <c r="I1850" s="33">
        <v>5628</v>
      </c>
      <c r="J1850" s="33">
        <v>459</v>
      </c>
      <c r="K1850" s="33">
        <v>8800</v>
      </c>
      <c r="L1850" s="33">
        <v>1</v>
      </c>
      <c r="M1850" s="33">
        <v>1</v>
      </c>
      <c r="N1850" s="33">
        <v>198453.57</v>
      </c>
      <c r="O1850" s="33">
        <v>1220.6</v>
      </c>
      <c r="P1850" s="33">
        <v>2307</v>
      </c>
    </row>
    <row r="1851" spans="1:16">
      <c r="A1851" s="27" t="s">
        <v>485</v>
      </c>
      <c r="B1851" s="31">
        <v>202503</v>
      </c>
      <c r="C1851" s="27" t="s">
        <v>69</v>
      </c>
      <c r="D1851" s="27" t="s">
        <v>211</v>
      </c>
      <c r="E1851" s="27" t="s">
        <v>34</v>
      </c>
      <c r="F1851" s="27" t="s">
        <v>257</v>
      </c>
      <c r="G1851" s="33">
        <v>286454.98</v>
      </c>
      <c r="H1851" s="33">
        <v>286454.98</v>
      </c>
      <c r="I1851" s="33">
        <v>7776</v>
      </c>
      <c r="J1851" s="33">
        <v>609</v>
      </c>
      <c r="K1851" s="33">
        <v>8800</v>
      </c>
      <c r="L1851" s="33">
        <v>1</v>
      </c>
      <c r="M1851" s="33">
        <v>1</v>
      </c>
      <c r="N1851" s="33">
        <v>248409.1</v>
      </c>
      <c r="O1851" s="33">
        <v>1563.5</v>
      </c>
      <c r="P1851" s="33">
        <v>3151</v>
      </c>
    </row>
    <row r="1852" spans="1:16">
      <c r="A1852" s="27" t="s">
        <v>485</v>
      </c>
      <c r="B1852" s="31">
        <v>202504</v>
      </c>
      <c r="C1852" s="27" t="s">
        <v>69</v>
      </c>
      <c r="D1852" s="27" t="s">
        <v>211</v>
      </c>
      <c r="E1852" s="27" t="s">
        <v>34</v>
      </c>
      <c r="F1852" s="27" t="s">
        <v>257</v>
      </c>
      <c r="G1852" s="33">
        <v>312879.97</v>
      </c>
      <c r="H1852" s="33">
        <v>312879.97</v>
      </c>
      <c r="I1852" s="33">
        <v>8100</v>
      </c>
      <c r="J1852" s="33">
        <v>603</v>
      </c>
      <c r="K1852" s="33">
        <v>8800</v>
      </c>
      <c r="L1852" s="33">
        <v>1</v>
      </c>
      <c r="M1852" s="33">
        <v>1</v>
      </c>
      <c r="N1852" s="33">
        <v>293599.9</v>
      </c>
      <c r="O1852" s="33">
        <v>1689.1</v>
      </c>
      <c r="P1852" s="33">
        <v>3236</v>
      </c>
    </row>
    <row r="1853" spans="1:16">
      <c r="A1853" s="27" t="s">
        <v>485</v>
      </c>
      <c r="B1853" s="31">
        <v>202505</v>
      </c>
      <c r="C1853" s="27" t="s">
        <v>69</v>
      </c>
      <c r="D1853" s="27" t="s">
        <v>211</v>
      </c>
      <c r="E1853" s="27" t="s">
        <v>34</v>
      </c>
      <c r="F1853" s="27" t="s">
        <v>257</v>
      </c>
      <c r="G1853" s="33">
        <v>355413.41</v>
      </c>
      <c r="H1853" s="33">
        <v>355413.41</v>
      </c>
      <c r="I1853" s="33">
        <v>8802</v>
      </c>
      <c r="J1853" s="33">
        <v>645</v>
      </c>
      <c r="K1853" s="33">
        <v>8800</v>
      </c>
      <c r="L1853" s="33">
        <v>1</v>
      </c>
      <c r="M1853" s="33">
        <v>1</v>
      </c>
      <c r="N1853" s="33">
        <v>322973.31</v>
      </c>
      <c r="O1853" s="33">
        <v>1955.5</v>
      </c>
      <c r="P1853" s="33">
        <v>3613</v>
      </c>
    </row>
    <row r="1854" spans="1:16">
      <c r="A1854" s="27" t="s">
        <v>485</v>
      </c>
      <c r="B1854" s="31">
        <v>202506</v>
      </c>
      <c r="C1854" s="27" t="s">
        <v>69</v>
      </c>
      <c r="D1854" s="27" t="s">
        <v>211</v>
      </c>
      <c r="E1854" s="27" t="s">
        <v>34</v>
      </c>
      <c r="F1854" s="27" t="s">
        <v>257</v>
      </c>
      <c r="G1854" s="33">
        <v>382270.67</v>
      </c>
      <c r="H1854" s="33">
        <v>382270.67</v>
      </c>
      <c r="I1854" s="33">
        <v>9933</v>
      </c>
      <c r="J1854" s="33">
        <v>677</v>
      </c>
      <c r="K1854" s="33">
        <v>8800</v>
      </c>
      <c r="L1854" s="33">
        <v>1</v>
      </c>
      <c r="M1854" s="33">
        <v>1</v>
      </c>
      <c r="N1854" s="33">
        <v>316909.27</v>
      </c>
      <c r="O1854" s="33">
        <v>1892.1</v>
      </c>
      <c r="P1854" s="33">
        <v>4085</v>
      </c>
    </row>
    <row r="1855" spans="1:16">
      <c r="A1855" s="27" t="s">
        <v>485</v>
      </c>
      <c r="B1855" s="31">
        <v>202507</v>
      </c>
      <c r="C1855" s="27" t="s">
        <v>69</v>
      </c>
      <c r="D1855" s="27" t="s">
        <v>211</v>
      </c>
      <c r="E1855" s="27" t="s">
        <v>34</v>
      </c>
      <c r="F1855" s="27" t="s">
        <v>257</v>
      </c>
      <c r="G1855" s="33">
        <v>322794.8</v>
      </c>
      <c r="H1855" s="33">
        <v>322794.8</v>
      </c>
      <c r="I1855" s="33">
        <v>7433</v>
      </c>
      <c r="J1855" s="33">
        <v>557</v>
      </c>
      <c r="K1855" s="33">
        <v>8800</v>
      </c>
      <c r="L1855" s="33">
        <v>1</v>
      </c>
      <c r="M1855" s="33">
        <v>1</v>
      </c>
      <c r="N1855" s="33">
        <v>283002.16</v>
      </c>
      <c r="O1855" s="33">
        <v>1880.7</v>
      </c>
      <c r="P1855" s="33">
        <v>3180</v>
      </c>
    </row>
    <row r="1856" spans="1:16">
      <c r="A1856" s="27" t="s">
        <v>485</v>
      </c>
      <c r="B1856" s="31">
        <v>202508</v>
      </c>
      <c r="C1856" s="27" t="s">
        <v>69</v>
      </c>
      <c r="D1856" s="27" t="s">
        <v>211</v>
      </c>
      <c r="E1856" s="27" t="s">
        <v>34</v>
      </c>
      <c r="F1856" s="27" t="s">
        <v>257</v>
      </c>
      <c r="G1856" s="33">
        <v>287994.72</v>
      </c>
      <c r="H1856" s="33">
        <v>287994.72</v>
      </c>
      <c r="I1856" s="33">
        <v>7565</v>
      </c>
      <c r="J1856" s="33">
        <v>640</v>
      </c>
      <c r="K1856" s="33">
        <v>8800</v>
      </c>
      <c r="L1856" s="33">
        <v>1</v>
      </c>
      <c r="M1856" s="33">
        <v>1</v>
      </c>
      <c r="N1856" s="33">
        <v>273758.83</v>
      </c>
      <c r="O1856" s="33">
        <v>1671.8</v>
      </c>
      <c r="P1856" s="33">
        <v>3050</v>
      </c>
    </row>
    <row r="1857" spans="1:16">
      <c r="A1857" s="27" t="s">
        <v>485</v>
      </c>
      <c r="B1857" s="31">
        <v>202509</v>
      </c>
      <c r="C1857" s="27" t="s">
        <v>69</v>
      </c>
      <c r="D1857" s="27" t="s">
        <v>211</v>
      </c>
      <c r="E1857" s="27" t="s">
        <v>34</v>
      </c>
      <c r="F1857" s="27" t="s">
        <v>257</v>
      </c>
      <c r="G1857" s="33">
        <v>266399.81</v>
      </c>
      <c r="H1857" s="33">
        <v>266399.81</v>
      </c>
      <c r="I1857" s="33">
        <v>6638</v>
      </c>
      <c r="J1857" s="33">
        <v>515</v>
      </c>
      <c r="K1857" s="33">
        <v>8800</v>
      </c>
      <c r="L1857" s="33">
        <v>1</v>
      </c>
      <c r="M1857" s="33">
        <v>1</v>
      </c>
      <c r="N1857" s="33">
        <v>264376.22</v>
      </c>
      <c r="O1857" s="33">
        <v>1550.2</v>
      </c>
      <c r="P1857" s="33">
        <v>2795</v>
      </c>
    </row>
    <row r="1858" spans="1:16">
      <c r="A1858" s="27" t="s">
        <v>485</v>
      </c>
      <c r="B1858" s="31">
        <v>202510</v>
      </c>
      <c r="C1858" s="27" t="s">
        <v>69</v>
      </c>
      <c r="D1858" s="27" t="s">
        <v>211</v>
      </c>
      <c r="E1858" s="27" t="s">
        <v>34</v>
      </c>
      <c r="F1858" s="27" t="s">
        <v>257</v>
      </c>
      <c r="G1858" s="33">
        <v>315524.73</v>
      </c>
      <c r="H1858" s="33">
        <v>315524.73</v>
      </c>
      <c r="I1858" s="33">
        <v>8473</v>
      </c>
      <c r="J1858" s="33">
        <v>780</v>
      </c>
      <c r="K1858" s="33">
        <v>8800</v>
      </c>
      <c r="L1858" s="33">
        <v>1</v>
      </c>
      <c r="M1858" s="33">
        <v>1</v>
      </c>
      <c r="N1858" s="33">
        <v>291664.95</v>
      </c>
      <c r="O1858" s="33">
        <v>1954.8</v>
      </c>
      <c r="P1858" s="33">
        <v>3407</v>
      </c>
    </row>
    <row r="1859" spans="1:16">
      <c r="A1859" s="27" t="s">
        <v>485</v>
      </c>
      <c r="B1859" s="31">
        <v>202511</v>
      </c>
      <c r="C1859" s="27" t="s">
        <v>69</v>
      </c>
      <c r="D1859" s="27" t="s">
        <v>211</v>
      </c>
      <c r="E1859" s="27" t="s">
        <v>34</v>
      </c>
      <c r="F1859" s="27" t="s">
        <v>257</v>
      </c>
      <c r="G1859" s="33">
        <v>377285.71</v>
      </c>
      <c r="H1859" s="33">
        <v>377285.71</v>
      </c>
      <c r="I1859" s="33">
        <v>9781</v>
      </c>
      <c r="J1859" s="33">
        <v>742</v>
      </c>
      <c r="K1859" s="33">
        <v>8800</v>
      </c>
      <c r="L1859" s="33">
        <v>1</v>
      </c>
      <c r="M1859" s="33">
        <v>1</v>
      </c>
      <c r="N1859" s="33">
        <v>353525.85</v>
      </c>
      <c r="O1859" s="33">
        <v>2093.6</v>
      </c>
      <c r="P1859" s="33">
        <v>4058</v>
      </c>
    </row>
    <row r="1860" spans="1:16">
      <c r="A1860" s="27" t="s">
        <v>485</v>
      </c>
      <c r="B1860" s="31">
        <v>202512</v>
      </c>
      <c r="C1860" s="27" t="s">
        <v>69</v>
      </c>
      <c r="D1860" s="27" t="s">
        <v>211</v>
      </c>
      <c r="E1860" s="27" t="s">
        <v>34</v>
      </c>
      <c r="F1860" s="27" t="s">
        <v>257</v>
      </c>
      <c r="G1860" s="33">
        <v>402501.7</v>
      </c>
      <c r="H1860" s="33">
        <v>402501.7</v>
      </c>
      <c r="I1860" s="33">
        <v>9986</v>
      </c>
      <c r="J1860" s="33">
        <v>697</v>
      </c>
      <c r="K1860" s="33">
        <v>8800</v>
      </c>
      <c r="L1860" s="33">
        <v>1</v>
      </c>
      <c r="M1860" s="33">
        <v>1</v>
      </c>
      <c r="N1860" s="33">
        <v>407605.76</v>
      </c>
      <c r="O1860" s="33">
        <v>2313.7</v>
      </c>
      <c r="P1860" s="33">
        <v>4182</v>
      </c>
    </row>
    <row r="1861" spans="1:16">
      <c r="A1861" s="27" t="s">
        <v>485</v>
      </c>
      <c r="B1861" s="31">
        <v>202601</v>
      </c>
      <c r="C1861" s="27" t="s">
        <v>69</v>
      </c>
      <c r="D1861" s="27" t="s">
        <v>211</v>
      </c>
      <c r="E1861" s="27" t="s">
        <v>34</v>
      </c>
      <c r="F1861" s="27" t="s">
        <v>257</v>
      </c>
      <c r="G1861" s="33">
        <v>228345.55</v>
      </c>
      <c r="H1861" s="33">
        <v>228345.55</v>
      </c>
      <c r="I1861" s="33">
        <v>5970</v>
      </c>
      <c r="J1861" s="33">
        <v>477</v>
      </c>
      <c r="K1861" s="33">
        <v>8800</v>
      </c>
      <c r="L1861" s="33">
        <v>1</v>
      </c>
      <c r="M1861" s="33">
        <v>1</v>
      </c>
      <c r="N1861" s="33">
        <v>208083.17</v>
      </c>
      <c r="O1861" s="33">
        <v>1240.2</v>
      </c>
      <c r="P1861" s="33">
        <v>2482</v>
      </c>
    </row>
    <row r="1862" spans="1:16">
      <c r="A1862" s="27" t="s">
        <v>485</v>
      </c>
      <c r="B1862" s="31">
        <v>202602</v>
      </c>
      <c r="C1862" s="27" t="s">
        <v>69</v>
      </c>
      <c r="D1862" s="27" t="s">
        <v>211</v>
      </c>
      <c r="E1862" s="27" t="s">
        <v>34</v>
      </c>
      <c r="F1862" s="27" t="s">
        <v>257</v>
      </c>
      <c r="G1862" s="33">
        <v>209323.45</v>
      </c>
      <c r="H1862" s="33">
        <v>209323.45</v>
      </c>
      <c r="I1862" s="33">
        <v>5325</v>
      </c>
      <c r="J1862" s="33">
        <v>445</v>
      </c>
      <c r="K1862" s="33">
        <v>8800</v>
      </c>
      <c r="L1862" s="33">
        <v>1</v>
      </c>
      <c r="M1862" s="33">
        <v>1</v>
      </c>
      <c r="N1862" s="33">
        <v>215322.12</v>
      </c>
      <c r="O1862" s="33">
        <v>1169.4</v>
      </c>
      <c r="P1862" s="33">
        <v>2272</v>
      </c>
    </row>
    <row r="1863" spans="1:16">
      <c r="A1863" s="27" t="s">
        <v>485</v>
      </c>
      <c r="B1863" s="31">
        <v>202603</v>
      </c>
      <c r="C1863" s="27" t="s">
        <v>69</v>
      </c>
      <c r="D1863" s="27" t="s">
        <v>211</v>
      </c>
      <c r="E1863" s="27" t="s">
        <v>34</v>
      </c>
      <c r="F1863" s="27" t="s">
        <v>257</v>
      </c>
      <c r="G1863" s="33">
        <v>293951.05</v>
      </c>
      <c r="H1863" s="33">
        <v>293951.05</v>
      </c>
      <c r="I1863" s="33">
        <v>7437</v>
      </c>
      <c r="J1863" s="33">
        <v>584</v>
      </c>
      <c r="K1863" s="33">
        <v>8800</v>
      </c>
      <c r="L1863" s="33">
        <v>1</v>
      </c>
      <c r="M1863" s="33">
        <v>1</v>
      </c>
      <c r="N1863" s="33">
        <v>269523.87</v>
      </c>
      <c r="O1863" s="33">
        <v>1458.8</v>
      </c>
      <c r="P1863" s="33">
        <v>2916</v>
      </c>
    </row>
    <row r="1864" spans="1:16">
      <c r="A1864" s="27" t="s">
        <v>485</v>
      </c>
      <c r="B1864" s="31">
        <v>202604</v>
      </c>
      <c r="C1864" s="27" t="s">
        <v>69</v>
      </c>
      <c r="D1864" s="27" t="s">
        <v>211</v>
      </c>
      <c r="E1864" s="27" t="s">
        <v>34</v>
      </c>
      <c r="F1864" s="27" t="s">
        <v>257</v>
      </c>
      <c r="G1864" s="33">
        <v>327472.5</v>
      </c>
      <c r="H1864" s="33">
        <v>327472.5</v>
      </c>
      <c r="I1864" s="33">
        <v>8389</v>
      </c>
      <c r="J1864" s="33">
        <v>752</v>
      </c>
      <c r="K1864" s="33">
        <v>8800</v>
      </c>
      <c r="L1864" s="33">
        <v>1</v>
      </c>
      <c r="M1864" s="33">
        <v>1</v>
      </c>
      <c r="N1864" s="33">
        <v>318555.89</v>
      </c>
      <c r="O1864" s="33">
        <v>1850.7</v>
      </c>
      <c r="P1864" s="33">
        <v>3561</v>
      </c>
    </row>
    <row r="1865" spans="1:16">
      <c r="A1865" s="27" t="s">
        <v>485</v>
      </c>
      <c r="B1865" s="31">
        <v>202605</v>
      </c>
      <c r="C1865" s="27" t="s">
        <v>69</v>
      </c>
      <c r="D1865" s="27" t="s">
        <v>211</v>
      </c>
      <c r="E1865" s="27" t="s">
        <v>34</v>
      </c>
      <c r="F1865" s="27" t="s">
        <v>257</v>
      </c>
      <c r="G1865" s="33">
        <v>397911.13</v>
      </c>
      <c r="H1865" s="33">
        <v>397911.13</v>
      </c>
      <c r="I1865" s="33">
        <v>9852</v>
      </c>
      <c r="J1865" s="33">
        <v>715</v>
      </c>
      <c r="K1865" s="33">
        <v>8800</v>
      </c>
      <c r="L1865" s="33">
        <v>1</v>
      </c>
      <c r="M1865" s="33">
        <v>1</v>
      </c>
      <c r="N1865" s="33">
        <v>350426.04</v>
      </c>
      <c r="O1865" s="33">
        <v>2486.6</v>
      </c>
      <c r="P1865" s="33">
        <v>4124</v>
      </c>
    </row>
    <row r="1866" spans="1:16">
      <c r="A1866" s="27" t="s">
        <v>485</v>
      </c>
      <c r="B1866" s="31">
        <v>202606</v>
      </c>
      <c r="C1866" s="27" t="s">
        <v>69</v>
      </c>
      <c r="D1866" s="27" t="s">
        <v>211</v>
      </c>
      <c r="E1866" s="27" t="s">
        <v>34</v>
      </c>
      <c r="F1866" s="27" t="s">
        <v>257</v>
      </c>
      <c r="G1866" s="33">
        <v>384333.47</v>
      </c>
      <c r="H1866" s="33">
        <v>384333.47</v>
      </c>
      <c r="I1866" s="33">
        <v>10798</v>
      </c>
      <c r="J1866" s="33">
        <v>779</v>
      </c>
      <c r="K1866" s="33">
        <v>8800</v>
      </c>
      <c r="L1866" s="33">
        <v>1</v>
      </c>
      <c r="M1866" s="33">
        <v>1</v>
      </c>
      <c r="N1866" s="33">
        <v>343846.56</v>
      </c>
      <c r="O1866" s="33">
        <v>2177.9</v>
      </c>
      <c r="P1866" s="33">
        <v>4086</v>
      </c>
    </row>
    <row r="1867" spans="1:16">
      <c r="A1867" s="27" t="s">
        <v>485</v>
      </c>
      <c r="B1867" s="31">
        <v>202607</v>
      </c>
      <c r="C1867" s="27" t="s">
        <v>69</v>
      </c>
      <c r="D1867" s="27" t="s">
        <v>211</v>
      </c>
      <c r="E1867" s="27" t="s">
        <v>34</v>
      </c>
      <c r="F1867" s="27" t="s">
        <v>257</v>
      </c>
      <c r="G1867" s="33">
        <v>358991.97</v>
      </c>
      <c r="H1867" s="33">
        <v>358991.97</v>
      </c>
      <c r="I1867" s="33">
        <v>9587</v>
      </c>
      <c r="J1867" s="33">
        <v>797</v>
      </c>
      <c r="K1867" s="33">
        <v>8800</v>
      </c>
      <c r="L1867" s="33">
        <v>1</v>
      </c>
      <c r="M1867" s="33">
        <v>1</v>
      </c>
      <c r="N1867" s="33">
        <v>307057.35</v>
      </c>
      <c r="O1867" s="33">
        <v>1930.9</v>
      </c>
      <c r="P1867" s="33">
        <v>3775</v>
      </c>
    </row>
    <row r="1868" spans="1:16">
      <c r="A1868" s="27" t="s">
        <v>487</v>
      </c>
      <c r="B1868" s="31">
        <v>202408</v>
      </c>
      <c r="C1868" s="27" t="s">
        <v>69</v>
      </c>
      <c r="D1868" s="27" t="s">
        <v>211</v>
      </c>
      <c r="E1868" s="27" t="s">
        <v>34</v>
      </c>
      <c r="F1868" s="27" t="s">
        <v>257</v>
      </c>
      <c r="G1868" s="33">
        <v>332899.91</v>
      </c>
      <c r="H1868" s="33">
        <v>332899.91</v>
      </c>
      <c r="I1868" s="33">
        <v>8796</v>
      </c>
      <c r="J1868" s="33">
        <v>633</v>
      </c>
      <c r="K1868" s="33">
        <v>11700</v>
      </c>
      <c r="L1868" s="33">
        <v>1</v>
      </c>
      <c r="M1868" s="33">
        <v>1</v>
      </c>
      <c r="N1868" s="33">
        <v>360845.43</v>
      </c>
      <c r="O1868" s="33">
        <v>2107.7</v>
      </c>
      <c r="P1868" s="33">
        <v>3568</v>
      </c>
    </row>
    <row r="1869" spans="1:16">
      <c r="A1869" s="27" t="s">
        <v>487</v>
      </c>
      <c r="B1869" s="31">
        <v>202409</v>
      </c>
      <c r="C1869" s="27" t="s">
        <v>69</v>
      </c>
      <c r="D1869" s="27" t="s">
        <v>211</v>
      </c>
      <c r="E1869" s="27" t="s">
        <v>34</v>
      </c>
      <c r="F1869" s="27" t="s">
        <v>257</v>
      </c>
      <c r="G1869" s="33">
        <v>345770.72</v>
      </c>
      <c r="H1869" s="33">
        <v>345770.72</v>
      </c>
      <c r="I1869" s="33">
        <v>8784</v>
      </c>
      <c r="J1869" s="33">
        <v>500</v>
      </c>
      <c r="K1869" s="33">
        <v>11700</v>
      </c>
      <c r="L1869" s="33">
        <v>1</v>
      </c>
      <c r="M1869" s="33">
        <v>1</v>
      </c>
      <c r="N1869" s="33">
        <v>348478.08</v>
      </c>
      <c r="O1869" s="33">
        <v>1903.1</v>
      </c>
      <c r="P1869" s="33">
        <v>3479</v>
      </c>
    </row>
    <row r="1870" spans="1:16">
      <c r="A1870" s="27" t="s">
        <v>487</v>
      </c>
      <c r="B1870" s="31">
        <v>202410</v>
      </c>
      <c r="C1870" s="27" t="s">
        <v>69</v>
      </c>
      <c r="D1870" s="27" t="s">
        <v>211</v>
      </c>
      <c r="E1870" s="27" t="s">
        <v>34</v>
      </c>
      <c r="F1870" s="27" t="s">
        <v>257</v>
      </c>
      <c r="G1870" s="33">
        <v>344494.3</v>
      </c>
      <c r="H1870" s="33">
        <v>344494.3</v>
      </c>
      <c r="I1870" s="33">
        <v>9533</v>
      </c>
      <c r="J1870" s="33">
        <v>803</v>
      </c>
      <c r="K1870" s="33">
        <v>11700</v>
      </c>
      <c r="L1870" s="33">
        <v>1</v>
      </c>
      <c r="M1870" s="33">
        <v>1</v>
      </c>
      <c r="N1870" s="33">
        <v>384447.74</v>
      </c>
      <c r="O1870" s="33">
        <v>1856.1</v>
      </c>
      <c r="P1870" s="33">
        <v>3762</v>
      </c>
    </row>
    <row r="1871" spans="1:16">
      <c r="A1871" s="27" t="s">
        <v>487</v>
      </c>
      <c r="B1871" s="31">
        <v>202411</v>
      </c>
      <c r="C1871" s="27" t="s">
        <v>69</v>
      </c>
      <c r="D1871" s="27" t="s">
        <v>211</v>
      </c>
      <c r="E1871" s="27" t="s">
        <v>34</v>
      </c>
      <c r="F1871" s="27" t="s">
        <v>257</v>
      </c>
      <c r="G1871" s="33">
        <v>447178.56</v>
      </c>
      <c r="H1871" s="33">
        <v>447178.56</v>
      </c>
      <c r="I1871" s="33">
        <v>11787</v>
      </c>
      <c r="J1871" s="33">
        <v>824</v>
      </c>
      <c r="K1871" s="33">
        <v>11700</v>
      </c>
      <c r="L1871" s="33">
        <v>1</v>
      </c>
      <c r="M1871" s="33">
        <v>1</v>
      </c>
      <c r="N1871" s="33">
        <v>465987.48</v>
      </c>
      <c r="O1871" s="33">
        <v>2500.6</v>
      </c>
      <c r="P1871" s="33">
        <v>4682</v>
      </c>
    </row>
    <row r="1872" spans="1:16">
      <c r="A1872" s="27" t="s">
        <v>487</v>
      </c>
      <c r="B1872" s="31">
        <v>202412</v>
      </c>
      <c r="C1872" s="27" t="s">
        <v>69</v>
      </c>
      <c r="D1872" s="27" t="s">
        <v>211</v>
      </c>
      <c r="E1872" s="27" t="s">
        <v>34</v>
      </c>
      <c r="F1872" s="27" t="s">
        <v>257</v>
      </c>
      <c r="G1872" s="33">
        <v>533032.95</v>
      </c>
      <c r="H1872" s="33">
        <v>533032.95</v>
      </c>
      <c r="I1872" s="33">
        <v>13465</v>
      </c>
      <c r="J1872" s="33">
        <v>1022</v>
      </c>
      <c r="K1872" s="33">
        <v>11700</v>
      </c>
      <c r="L1872" s="33">
        <v>1</v>
      </c>
      <c r="M1872" s="33">
        <v>1</v>
      </c>
      <c r="N1872" s="33">
        <v>537270.98</v>
      </c>
      <c r="O1872" s="33">
        <v>3145.8</v>
      </c>
      <c r="P1872" s="33">
        <v>5421</v>
      </c>
    </row>
    <row r="1873" spans="1:16">
      <c r="A1873" s="27" t="s">
        <v>487</v>
      </c>
      <c r="B1873" s="31">
        <v>202501</v>
      </c>
      <c r="C1873" s="27" t="s">
        <v>69</v>
      </c>
      <c r="D1873" s="27" t="s">
        <v>211</v>
      </c>
      <c r="E1873" s="27" t="s">
        <v>34</v>
      </c>
      <c r="F1873" s="27" t="s">
        <v>257</v>
      </c>
      <c r="G1873" s="33">
        <v>261104.91</v>
      </c>
      <c r="H1873" s="33">
        <v>261104.91</v>
      </c>
      <c r="I1873" s="33">
        <v>6698</v>
      </c>
      <c r="J1873" s="33">
        <v>521</v>
      </c>
      <c r="K1873" s="33">
        <v>11700</v>
      </c>
      <c r="L1873" s="33">
        <v>1</v>
      </c>
      <c r="M1873" s="33">
        <v>1</v>
      </c>
      <c r="N1873" s="33">
        <v>274277.39</v>
      </c>
      <c r="O1873" s="33">
        <v>1391.3</v>
      </c>
      <c r="P1873" s="33">
        <v>2664</v>
      </c>
    </row>
    <row r="1874" spans="1:16">
      <c r="A1874" s="27" t="s">
        <v>487</v>
      </c>
      <c r="B1874" s="31">
        <v>202502</v>
      </c>
      <c r="C1874" s="27" t="s">
        <v>69</v>
      </c>
      <c r="D1874" s="27" t="s">
        <v>211</v>
      </c>
      <c r="E1874" s="27" t="s">
        <v>34</v>
      </c>
      <c r="F1874" s="27" t="s">
        <v>257</v>
      </c>
      <c r="G1874" s="33">
        <v>276007.87</v>
      </c>
      <c r="H1874" s="33">
        <v>276007.87</v>
      </c>
      <c r="I1874" s="33">
        <v>7329</v>
      </c>
      <c r="J1874" s="33">
        <v>621</v>
      </c>
      <c r="K1874" s="33">
        <v>11700</v>
      </c>
      <c r="L1874" s="33">
        <v>1</v>
      </c>
      <c r="M1874" s="33">
        <v>1</v>
      </c>
      <c r="N1874" s="33">
        <v>283819.16</v>
      </c>
      <c r="O1874" s="33">
        <v>1473.4</v>
      </c>
      <c r="P1874" s="33">
        <v>2893</v>
      </c>
    </row>
    <row r="1875" spans="1:16">
      <c r="A1875" s="27" t="s">
        <v>487</v>
      </c>
      <c r="B1875" s="31">
        <v>202503</v>
      </c>
      <c r="C1875" s="27" t="s">
        <v>69</v>
      </c>
      <c r="D1875" s="27" t="s">
        <v>211</v>
      </c>
      <c r="E1875" s="27" t="s">
        <v>34</v>
      </c>
      <c r="F1875" s="27" t="s">
        <v>257</v>
      </c>
      <c r="G1875" s="33">
        <v>370072.98</v>
      </c>
      <c r="H1875" s="33">
        <v>370072.98</v>
      </c>
      <c r="I1875" s="33">
        <v>9055</v>
      </c>
      <c r="J1875" s="33">
        <v>717</v>
      </c>
      <c r="K1875" s="33">
        <v>11700</v>
      </c>
      <c r="L1875" s="33">
        <v>1</v>
      </c>
      <c r="M1875" s="33">
        <v>1</v>
      </c>
      <c r="N1875" s="33">
        <v>355263.26</v>
      </c>
      <c r="O1875" s="33">
        <v>1933.8</v>
      </c>
      <c r="P1875" s="33">
        <v>3810</v>
      </c>
    </row>
    <row r="1876" spans="1:16">
      <c r="A1876" s="27" t="s">
        <v>487</v>
      </c>
      <c r="B1876" s="31">
        <v>202504</v>
      </c>
      <c r="C1876" s="27" t="s">
        <v>69</v>
      </c>
      <c r="D1876" s="27" t="s">
        <v>211</v>
      </c>
      <c r="E1876" s="27" t="s">
        <v>34</v>
      </c>
      <c r="F1876" s="27" t="s">
        <v>257</v>
      </c>
      <c r="G1876" s="33">
        <v>408479.13</v>
      </c>
      <c r="H1876" s="33">
        <v>408479.13</v>
      </c>
      <c r="I1876" s="33">
        <v>10961</v>
      </c>
      <c r="J1876" s="33">
        <v>851</v>
      </c>
      <c r="K1876" s="33">
        <v>11700</v>
      </c>
      <c r="L1876" s="33">
        <v>1</v>
      </c>
      <c r="M1876" s="33">
        <v>1</v>
      </c>
      <c r="N1876" s="33">
        <v>419893.07</v>
      </c>
      <c r="O1876" s="33">
        <v>2273.8</v>
      </c>
      <c r="P1876" s="33">
        <v>4254</v>
      </c>
    </row>
    <row r="1877" spans="1:16">
      <c r="A1877" s="27" t="s">
        <v>487</v>
      </c>
      <c r="B1877" s="31">
        <v>202505</v>
      </c>
      <c r="C1877" s="27" t="s">
        <v>69</v>
      </c>
      <c r="D1877" s="27" t="s">
        <v>211</v>
      </c>
      <c r="E1877" s="27" t="s">
        <v>34</v>
      </c>
      <c r="F1877" s="27" t="s">
        <v>257</v>
      </c>
      <c r="G1877" s="33">
        <v>396130.78</v>
      </c>
      <c r="H1877" s="33">
        <v>396130.78</v>
      </c>
      <c r="I1877" s="33">
        <v>10058</v>
      </c>
      <c r="J1877" s="33">
        <v>751</v>
      </c>
      <c r="K1877" s="33">
        <v>11700</v>
      </c>
      <c r="L1877" s="33">
        <v>1</v>
      </c>
      <c r="M1877" s="33">
        <v>1</v>
      </c>
      <c r="N1877" s="33">
        <v>461901.57</v>
      </c>
      <c r="O1877" s="33">
        <v>2003.5</v>
      </c>
      <c r="P1877" s="33">
        <v>4058</v>
      </c>
    </row>
    <row r="1878" spans="1:16">
      <c r="A1878" s="27" t="s">
        <v>487</v>
      </c>
      <c r="B1878" s="31">
        <v>202506</v>
      </c>
      <c r="C1878" s="27" t="s">
        <v>69</v>
      </c>
      <c r="D1878" s="27" t="s">
        <v>211</v>
      </c>
      <c r="E1878" s="27" t="s">
        <v>34</v>
      </c>
      <c r="F1878" s="27" t="s">
        <v>257</v>
      </c>
      <c r="G1878" s="33">
        <v>427878.49</v>
      </c>
      <c r="H1878" s="33">
        <v>427878.49</v>
      </c>
      <c r="I1878" s="33">
        <v>11654</v>
      </c>
      <c r="J1878" s="33">
        <v>805</v>
      </c>
      <c r="K1878" s="33">
        <v>11700</v>
      </c>
      <c r="L1878" s="33">
        <v>1</v>
      </c>
      <c r="M1878" s="33">
        <v>1</v>
      </c>
      <c r="N1878" s="33">
        <v>453229.06</v>
      </c>
      <c r="O1878" s="33">
        <v>2266.6</v>
      </c>
      <c r="P1878" s="33">
        <v>4731</v>
      </c>
    </row>
    <row r="1879" spans="1:16">
      <c r="A1879" s="27" t="s">
        <v>487</v>
      </c>
      <c r="B1879" s="31">
        <v>202507</v>
      </c>
      <c r="C1879" s="27" t="s">
        <v>69</v>
      </c>
      <c r="D1879" s="27" t="s">
        <v>211</v>
      </c>
      <c r="E1879" s="27" t="s">
        <v>34</v>
      </c>
      <c r="F1879" s="27" t="s">
        <v>257</v>
      </c>
      <c r="G1879" s="33">
        <v>379395.77</v>
      </c>
      <c r="H1879" s="33">
        <v>379395.77</v>
      </c>
      <c r="I1879" s="33">
        <v>9482</v>
      </c>
      <c r="J1879" s="33">
        <v>851</v>
      </c>
      <c r="K1879" s="33">
        <v>11700</v>
      </c>
      <c r="L1879" s="33">
        <v>1</v>
      </c>
      <c r="M1879" s="33">
        <v>1</v>
      </c>
      <c r="N1879" s="33">
        <v>404736.68</v>
      </c>
      <c r="O1879" s="33">
        <v>2069.2</v>
      </c>
      <c r="P1879" s="33">
        <v>3869</v>
      </c>
    </row>
    <row r="1880" spans="1:16">
      <c r="A1880" s="27" t="s">
        <v>487</v>
      </c>
      <c r="B1880" s="31">
        <v>202508</v>
      </c>
      <c r="C1880" s="27" t="s">
        <v>69</v>
      </c>
      <c r="D1880" s="27" t="s">
        <v>211</v>
      </c>
      <c r="E1880" s="27" t="s">
        <v>34</v>
      </c>
      <c r="F1880" s="27" t="s">
        <v>257</v>
      </c>
      <c r="G1880" s="33">
        <v>373324.12</v>
      </c>
      <c r="H1880" s="33">
        <v>373324.12</v>
      </c>
      <c r="I1880" s="33">
        <v>9376</v>
      </c>
      <c r="J1880" s="33">
        <v>694</v>
      </c>
      <c r="K1880" s="33">
        <v>11700</v>
      </c>
      <c r="L1880" s="33">
        <v>1</v>
      </c>
      <c r="M1880" s="33">
        <v>1</v>
      </c>
      <c r="N1880" s="33">
        <v>391517.29</v>
      </c>
      <c r="O1880" s="33">
        <v>2266.6</v>
      </c>
      <c r="P1880" s="33">
        <v>3854</v>
      </c>
    </row>
    <row r="1881" spans="1:16">
      <c r="A1881" s="27" t="s">
        <v>487</v>
      </c>
      <c r="B1881" s="31">
        <v>202509</v>
      </c>
      <c r="C1881" s="27" t="s">
        <v>69</v>
      </c>
      <c r="D1881" s="27" t="s">
        <v>211</v>
      </c>
      <c r="E1881" s="27" t="s">
        <v>34</v>
      </c>
      <c r="F1881" s="27" t="s">
        <v>257</v>
      </c>
      <c r="G1881" s="33">
        <v>324528.77</v>
      </c>
      <c r="H1881" s="33">
        <v>324528.77</v>
      </c>
      <c r="I1881" s="33">
        <v>8406</v>
      </c>
      <c r="J1881" s="33">
        <v>654</v>
      </c>
      <c r="K1881" s="33">
        <v>11700</v>
      </c>
      <c r="L1881" s="33">
        <v>1</v>
      </c>
      <c r="M1881" s="33">
        <v>1</v>
      </c>
      <c r="N1881" s="33">
        <v>378098.71</v>
      </c>
      <c r="O1881" s="33">
        <v>1829.8</v>
      </c>
      <c r="P1881" s="33">
        <v>3369</v>
      </c>
    </row>
    <row r="1882" spans="1:16">
      <c r="A1882" s="27" t="s">
        <v>487</v>
      </c>
      <c r="B1882" s="31">
        <v>202510</v>
      </c>
      <c r="C1882" s="27" t="s">
        <v>69</v>
      </c>
      <c r="D1882" s="27" t="s">
        <v>211</v>
      </c>
      <c r="E1882" s="27" t="s">
        <v>34</v>
      </c>
      <c r="F1882" s="27" t="s">
        <v>257</v>
      </c>
      <c r="G1882" s="33">
        <v>388531.73</v>
      </c>
      <c r="H1882" s="33">
        <v>388531.73</v>
      </c>
      <c r="I1882" s="33">
        <v>9460</v>
      </c>
      <c r="J1882" s="33">
        <v>800</v>
      </c>
      <c r="K1882" s="33">
        <v>11700</v>
      </c>
      <c r="L1882" s="33">
        <v>1</v>
      </c>
      <c r="M1882" s="33">
        <v>1</v>
      </c>
      <c r="N1882" s="33">
        <v>417125.79</v>
      </c>
      <c r="O1882" s="33">
        <v>2284.6</v>
      </c>
      <c r="P1882" s="33">
        <v>3925</v>
      </c>
    </row>
    <row r="1883" spans="1:16">
      <c r="A1883" s="27" t="s">
        <v>487</v>
      </c>
      <c r="B1883" s="31">
        <v>202511</v>
      </c>
      <c r="C1883" s="27" t="s">
        <v>69</v>
      </c>
      <c r="D1883" s="27" t="s">
        <v>211</v>
      </c>
      <c r="E1883" s="27" t="s">
        <v>34</v>
      </c>
      <c r="F1883" s="27" t="s">
        <v>257</v>
      </c>
      <c r="G1883" s="33">
        <v>470914.43</v>
      </c>
      <c r="H1883" s="33">
        <v>470914.43</v>
      </c>
      <c r="I1883" s="33">
        <v>12296</v>
      </c>
      <c r="J1883" s="33">
        <v>828</v>
      </c>
      <c r="K1883" s="33">
        <v>11700</v>
      </c>
      <c r="L1883" s="33">
        <v>1</v>
      </c>
      <c r="M1883" s="33">
        <v>1</v>
      </c>
      <c r="N1883" s="33">
        <v>505596.42</v>
      </c>
      <c r="O1883" s="33">
        <v>2347</v>
      </c>
      <c r="P1883" s="33">
        <v>4966</v>
      </c>
    </row>
    <row r="1884" spans="1:16">
      <c r="A1884" s="27" t="s">
        <v>487</v>
      </c>
      <c r="B1884" s="31">
        <v>202512</v>
      </c>
      <c r="C1884" s="27" t="s">
        <v>69</v>
      </c>
      <c r="D1884" s="27" t="s">
        <v>211</v>
      </c>
      <c r="E1884" s="27" t="s">
        <v>34</v>
      </c>
      <c r="F1884" s="27" t="s">
        <v>257</v>
      </c>
      <c r="G1884" s="33">
        <v>581001.38</v>
      </c>
      <c r="H1884" s="33">
        <v>581001.38</v>
      </c>
      <c r="I1884" s="33">
        <v>13936</v>
      </c>
      <c r="J1884" s="33">
        <v>1122</v>
      </c>
      <c r="K1884" s="33">
        <v>11700</v>
      </c>
      <c r="L1884" s="33">
        <v>1</v>
      </c>
      <c r="M1884" s="33">
        <v>1</v>
      </c>
      <c r="N1884" s="33">
        <v>582939.02</v>
      </c>
      <c r="O1884" s="33">
        <v>3548.3</v>
      </c>
      <c r="P1884" s="33">
        <v>5659</v>
      </c>
    </row>
    <row r="1885" spans="1:16">
      <c r="A1885" s="27" t="s">
        <v>487</v>
      </c>
      <c r="B1885" s="31">
        <v>202601</v>
      </c>
      <c r="C1885" s="27" t="s">
        <v>69</v>
      </c>
      <c r="D1885" s="27" t="s">
        <v>211</v>
      </c>
      <c r="E1885" s="27" t="s">
        <v>34</v>
      </c>
      <c r="F1885" s="27" t="s">
        <v>257</v>
      </c>
      <c r="G1885" s="33">
        <v>273832.28</v>
      </c>
      <c r="H1885" s="33">
        <v>273832.28</v>
      </c>
      <c r="I1885" s="33">
        <v>6921</v>
      </c>
      <c r="J1885" s="33">
        <v>452</v>
      </c>
      <c r="K1885" s="33">
        <v>11700</v>
      </c>
      <c r="L1885" s="33">
        <v>1</v>
      </c>
      <c r="M1885" s="33">
        <v>1</v>
      </c>
      <c r="N1885" s="33">
        <v>297590.97</v>
      </c>
      <c r="O1885" s="33">
        <v>1611.6</v>
      </c>
      <c r="P1885" s="33">
        <v>2916</v>
      </c>
    </row>
    <row r="1886" spans="1:16">
      <c r="A1886" s="27" t="s">
        <v>487</v>
      </c>
      <c r="B1886" s="31">
        <v>202602</v>
      </c>
      <c r="C1886" s="27" t="s">
        <v>69</v>
      </c>
      <c r="D1886" s="27" t="s">
        <v>211</v>
      </c>
      <c r="E1886" s="27" t="s">
        <v>34</v>
      </c>
      <c r="F1886" s="27" t="s">
        <v>257</v>
      </c>
      <c r="G1886" s="33">
        <v>278099.86</v>
      </c>
      <c r="H1886" s="33">
        <v>278099.86</v>
      </c>
      <c r="I1886" s="33">
        <v>7215</v>
      </c>
      <c r="J1886" s="33">
        <v>451</v>
      </c>
      <c r="K1886" s="33">
        <v>11700</v>
      </c>
      <c r="L1886" s="33">
        <v>1</v>
      </c>
      <c r="M1886" s="33">
        <v>1</v>
      </c>
      <c r="N1886" s="33">
        <v>307943.79</v>
      </c>
      <c r="O1886" s="33">
        <v>1513.3</v>
      </c>
      <c r="P1886" s="33">
        <v>2880</v>
      </c>
    </row>
    <row r="1887" spans="1:16">
      <c r="A1887" s="27" t="s">
        <v>487</v>
      </c>
      <c r="B1887" s="31">
        <v>202603</v>
      </c>
      <c r="C1887" s="27" t="s">
        <v>69</v>
      </c>
      <c r="D1887" s="27" t="s">
        <v>211</v>
      </c>
      <c r="E1887" s="27" t="s">
        <v>34</v>
      </c>
      <c r="F1887" s="27" t="s">
        <v>257</v>
      </c>
      <c r="G1887" s="33">
        <v>390449.69</v>
      </c>
      <c r="H1887" s="33">
        <v>390449.69</v>
      </c>
      <c r="I1887" s="33">
        <v>10207</v>
      </c>
      <c r="J1887" s="33">
        <v>830</v>
      </c>
      <c r="K1887" s="33">
        <v>11700</v>
      </c>
      <c r="L1887" s="33">
        <v>1</v>
      </c>
      <c r="M1887" s="33">
        <v>1</v>
      </c>
      <c r="N1887" s="33">
        <v>385460.64</v>
      </c>
      <c r="O1887" s="33">
        <v>2026.1</v>
      </c>
      <c r="P1887" s="33">
        <v>4176</v>
      </c>
    </row>
    <row r="1888" spans="1:16">
      <c r="A1888" s="27" t="s">
        <v>487</v>
      </c>
      <c r="B1888" s="31">
        <v>202604</v>
      </c>
      <c r="C1888" s="27" t="s">
        <v>69</v>
      </c>
      <c r="D1888" s="27" t="s">
        <v>211</v>
      </c>
      <c r="E1888" s="27" t="s">
        <v>34</v>
      </c>
      <c r="F1888" s="27" t="s">
        <v>257</v>
      </c>
      <c r="G1888" s="33">
        <v>405616.04</v>
      </c>
      <c r="H1888" s="33">
        <v>405616.04</v>
      </c>
      <c r="I1888" s="33">
        <v>10718</v>
      </c>
      <c r="J1888" s="33">
        <v>946</v>
      </c>
      <c r="K1888" s="33">
        <v>11700</v>
      </c>
      <c r="L1888" s="33">
        <v>1</v>
      </c>
      <c r="M1888" s="33">
        <v>1</v>
      </c>
      <c r="N1888" s="33">
        <v>455583.98</v>
      </c>
      <c r="O1888" s="33">
        <v>2277.5</v>
      </c>
      <c r="P1888" s="33">
        <v>4345</v>
      </c>
    </row>
    <row r="1889" spans="1:16">
      <c r="A1889" s="27" t="s">
        <v>487</v>
      </c>
      <c r="B1889" s="31">
        <v>202605</v>
      </c>
      <c r="C1889" s="27" t="s">
        <v>69</v>
      </c>
      <c r="D1889" s="27" t="s">
        <v>211</v>
      </c>
      <c r="E1889" s="27" t="s">
        <v>34</v>
      </c>
      <c r="F1889" s="27" t="s">
        <v>257</v>
      </c>
      <c r="G1889" s="33">
        <v>415767.1</v>
      </c>
      <c r="H1889" s="33">
        <v>415767.1</v>
      </c>
      <c r="I1889" s="33">
        <v>10052</v>
      </c>
      <c r="J1889" s="33">
        <v>650</v>
      </c>
      <c r="K1889" s="33">
        <v>11700</v>
      </c>
      <c r="L1889" s="33">
        <v>1</v>
      </c>
      <c r="M1889" s="33">
        <v>1</v>
      </c>
      <c r="N1889" s="33">
        <v>501163.2</v>
      </c>
      <c r="O1889" s="33">
        <v>2441.4</v>
      </c>
      <c r="P1889" s="33">
        <v>4063</v>
      </c>
    </row>
    <row r="1890" spans="1:16">
      <c r="A1890" s="27" t="s">
        <v>487</v>
      </c>
      <c r="B1890" s="31">
        <v>202606</v>
      </c>
      <c r="C1890" s="27" t="s">
        <v>69</v>
      </c>
      <c r="D1890" s="27" t="s">
        <v>211</v>
      </c>
      <c r="E1890" s="27" t="s">
        <v>34</v>
      </c>
      <c r="F1890" s="27" t="s">
        <v>257</v>
      </c>
      <c r="G1890" s="33">
        <v>439976.61</v>
      </c>
      <c r="H1890" s="33">
        <v>439976.61</v>
      </c>
      <c r="I1890" s="33">
        <v>11188</v>
      </c>
      <c r="J1890" s="33">
        <v>983</v>
      </c>
      <c r="K1890" s="33">
        <v>11700</v>
      </c>
      <c r="L1890" s="33">
        <v>1</v>
      </c>
      <c r="M1890" s="33">
        <v>1</v>
      </c>
      <c r="N1890" s="33">
        <v>491753.53</v>
      </c>
      <c r="O1890" s="33">
        <v>2463.6</v>
      </c>
      <c r="P1890" s="33">
        <v>4435</v>
      </c>
    </row>
    <row r="1891" spans="1:16">
      <c r="A1891" s="27" t="s">
        <v>487</v>
      </c>
      <c r="B1891" s="31">
        <v>202607</v>
      </c>
      <c r="C1891" s="27" t="s">
        <v>69</v>
      </c>
      <c r="D1891" s="27" t="s">
        <v>211</v>
      </c>
      <c r="E1891" s="27" t="s">
        <v>34</v>
      </c>
      <c r="F1891" s="27" t="s">
        <v>257</v>
      </c>
      <c r="G1891" s="33">
        <v>398750.45</v>
      </c>
      <c r="H1891" s="33">
        <v>398750.45</v>
      </c>
      <c r="I1891" s="33">
        <v>10013</v>
      </c>
      <c r="J1891" s="33">
        <v>823</v>
      </c>
      <c r="K1891" s="33">
        <v>11700</v>
      </c>
      <c r="L1891" s="33">
        <v>1</v>
      </c>
      <c r="M1891" s="33">
        <v>1</v>
      </c>
      <c r="N1891" s="33">
        <v>439139.29</v>
      </c>
      <c r="O1891" s="33">
        <v>2203.4</v>
      </c>
      <c r="P1891" s="33">
        <v>4103</v>
      </c>
    </row>
    <row r="1892" spans="1:16">
      <c r="A1892" s="27" t="s">
        <v>490</v>
      </c>
      <c r="B1892" s="31">
        <v>202601</v>
      </c>
      <c r="C1892" s="27" t="s">
        <v>69</v>
      </c>
      <c r="D1892" s="27" t="s">
        <v>211</v>
      </c>
      <c r="E1892" s="27" t="s">
        <v>34</v>
      </c>
      <c r="F1892" s="27" t="s">
        <v>262</v>
      </c>
      <c r="G1892" s="33">
        <v>74998.39999999999</v>
      </c>
      <c r="H1892" s="33">
        <v>0</v>
      </c>
      <c r="I1892" s="33">
        <v>3624</v>
      </c>
      <c r="J1892" s="33">
        <v>186</v>
      </c>
      <c r="K1892" s="33">
        <v>6500</v>
      </c>
      <c r="L1892" s="33">
        <v>1</v>
      </c>
      <c r="M1892" s="33">
        <v>0</v>
      </c>
      <c r="N1892" s="33">
        <v>136059.18</v>
      </c>
      <c r="O1892" s="33">
        <v>406.8</v>
      </c>
      <c r="P1892" s="33">
        <v>1176</v>
      </c>
    </row>
    <row r="1893" spans="1:16">
      <c r="A1893" s="27" t="s">
        <v>490</v>
      </c>
      <c r="B1893" s="31">
        <v>202602</v>
      </c>
      <c r="C1893" s="27" t="s">
        <v>69</v>
      </c>
      <c r="D1893" s="27" t="s">
        <v>211</v>
      </c>
      <c r="E1893" s="27" t="s">
        <v>34</v>
      </c>
      <c r="F1893" s="27" t="s">
        <v>262</v>
      </c>
      <c r="G1893" s="33">
        <v>81843.05</v>
      </c>
      <c r="H1893" s="33">
        <v>0</v>
      </c>
      <c r="I1893" s="33">
        <v>3884</v>
      </c>
      <c r="J1893" s="33">
        <v>198</v>
      </c>
      <c r="K1893" s="33">
        <v>6500</v>
      </c>
      <c r="L1893" s="33">
        <v>1</v>
      </c>
      <c r="M1893" s="33">
        <v>0</v>
      </c>
      <c r="N1893" s="33">
        <v>140792.51</v>
      </c>
      <c r="O1893" s="33">
        <v>444.1</v>
      </c>
      <c r="P1893" s="33">
        <v>1318</v>
      </c>
    </row>
    <row r="1894" spans="1:16">
      <c r="A1894" s="27" t="s">
        <v>490</v>
      </c>
      <c r="B1894" s="31">
        <v>202603</v>
      </c>
      <c r="C1894" s="27" t="s">
        <v>69</v>
      </c>
      <c r="D1894" s="27" t="s">
        <v>211</v>
      </c>
      <c r="E1894" s="27" t="s">
        <v>34</v>
      </c>
      <c r="F1894" s="27" t="s">
        <v>262</v>
      </c>
      <c r="G1894" s="33">
        <v>101303.62</v>
      </c>
      <c r="H1894" s="33">
        <v>0</v>
      </c>
      <c r="I1894" s="33">
        <v>5275</v>
      </c>
      <c r="J1894" s="33">
        <v>280</v>
      </c>
      <c r="K1894" s="33">
        <v>6500</v>
      </c>
      <c r="L1894" s="33">
        <v>1</v>
      </c>
      <c r="M1894" s="33">
        <v>0</v>
      </c>
      <c r="N1894" s="33">
        <v>176233.37</v>
      </c>
      <c r="O1894" s="33">
        <v>695.2</v>
      </c>
      <c r="P1894" s="33">
        <v>1647</v>
      </c>
    </row>
    <row r="1895" spans="1:16">
      <c r="A1895" s="27" t="s">
        <v>490</v>
      </c>
      <c r="B1895" s="31">
        <v>202604</v>
      </c>
      <c r="C1895" s="27" t="s">
        <v>69</v>
      </c>
      <c r="D1895" s="27" t="s">
        <v>211</v>
      </c>
      <c r="E1895" s="27" t="s">
        <v>34</v>
      </c>
      <c r="F1895" s="27" t="s">
        <v>262</v>
      </c>
      <c r="G1895" s="33">
        <v>142257.34</v>
      </c>
      <c r="H1895" s="33">
        <v>0</v>
      </c>
      <c r="I1895" s="33">
        <v>7357</v>
      </c>
      <c r="J1895" s="33">
        <v>459</v>
      </c>
      <c r="K1895" s="33">
        <v>6500</v>
      </c>
      <c r="L1895" s="33">
        <v>1</v>
      </c>
      <c r="M1895" s="33">
        <v>0</v>
      </c>
      <c r="N1895" s="33">
        <v>208293.9</v>
      </c>
      <c r="O1895" s="33">
        <v>852.9</v>
      </c>
      <c r="P1895" s="33">
        <v>2389</v>
      </c>
    </row>
    <row r="1896" spans="1:16">
      <c r="A1896" s="27" t="s">
        <v>490</v>
      </c>
      <c r="B1896" s="31">
        <v>202605</v>
      </c>
      <c r="C1896" s="27" t="s">
        <v>69</v>
      </c>
      <c r="D1896" s="27" t="s">
        <v>211</v>
      </c>
      <c r="E1896" s="27" t="s">
        <v>34</v>
      </c>
      <c r="F1896" s="27" t="s">
        <v>262</v>
      </c>
      <c r="G1896" s="33">
        <v>163555.13</v>
      </c>
      <c r="H1896" s="33">
        <v>0</v>
      </c>
      <c r="I1896" s="33">
        <v>8651</v>
      </c>
      <c r="J1896" s="33">
        <v>424</v>
      </c>
      <c r="K1896" s="33">
        <v>6500</v>
      </c>
      <c r="L1896" s="33">
        <v>1</v>
      </c>
      <c r="M1896" s="33">
        <v>0</v>
      </c>
      <c r="N1896" s="33">
        <v>229132.81</v>
      </c>
      <c r="O1896" s="33">
        <v>984.2</v>
      </c>
      <c r="P1896" s="33">
        <v>2732</v>
      </c>
    </row>
    <row r="1897" spans="1:16">
      <c r="A1897" s="27" t="s">
        <v>490</v>
      </c>
      <c r="B1897" s="31">
        <v>202606</v>
      </c>
      <c r="C1897" s="27" t="s">
        <v>69</v>
      </c>
      <c r="D1897" s="27" t="s">
        <v>211</v>
      </c>
      <c r="E1897" s="27" t="s">
        <v>34</v>
      </c>
      <c r="F1897" s="27" t="s">
        <v>262</v>
      </c>
      <c r="G1897" s="33">
        <v>162677.49</v>
      </c>
      <c r="H1897" s="33">
        <v>0</v>
      </c>
      <c r="I1897" s="33">
        <v>8785</v>
      </c>
      <c r="J1897" s="33">
        <v>561</v>
      </c>
      <c r="K1897" s="33">
        <v>6500</v>
      </c>
      <c r="L1897" s="33">
        <v>1</v>
      </c>
      <c r="M1897" s="33">
        <v>0</v>
      </c>
      <c r="N1897" s="33">
        <v>224830.69</v>
      </c>
      <c r="O1897" s="33">
        <v>909.4</v>
      </c>
      <c r="P1897" s="33">
        <v>2775</v>
      </c>
    </row>
    <row r="1898" spans="1:16">
      <c r="A1898" s="27" t="s">
        <v>490</v>
      </c>
      <c r="B1898" s="31">
        <v>202607</v>
      </c>
      <c r="C1898" s="27" t="s">
        <v>69</v>
      </c>
      <c r="D1898" s="27" t="s">
        <v>211</v>
      </c>
      <c r="E1898" s="27" t="s">
        <v>34</v>
      </c>
      <c r="F1898" s="27" t="s">
        <v>262</v>
      </c>
      <c r="G1898" s="33">
        <v>155813.54</v>
      </c>
      <c r="H1898" s="33">
        <v>0</v>
      </c>
      <c r="I1898" s="33">
        <v>7294</v>
      </c>
      <c r="J1898" s="33">
        <v>358</v>
      </c>
      <c r="K1898" s="33">
        <v>6500</v>
      </c>
      <c r="L1898" s="33">
        <v>1</v>
      </c>
      <c r="M1898" s="33">
        <v>0</v>
      </c>
      <c r="N1898" s="33">
        <v>200775.35</v>
      </c>
      <c r="O1898" s="33">
        <v>941.9</v>
      </c>
      <c r="P1898" s="33">
        <v>2389</v>
      </c>
    </row>
    <row r="1899" spans="1:16">
      <c r="A1899" s="27" t="s">
        <v>492</v>
      </c>
      <c r="B1899" s="31">
        <v>202408</v>
      </c>
      <c r="C1899" s="27" t="s">
        <v>69</v>
      </c>
      <c r="D1899" s="27" t="s">
        <v>211</v>
      </c>
      <c r="E1899" s="27" t="s">
        <v>34</v>
      </c>
      <c r="F1899" s="27" t="s">
        <v>257</v>
      </c>
      <c r="G1899" s="33">
        <v>221582.58</v>
      </c>
      <c r="H1899" s="33">
        <v>221582.58</v>
      </c>
      <c r="I1899" s="33">
        <v>5712</v>
      </c>
      <c r="J1899" s="33">
        <v>420</v>
      </c>
      <c r="K1899" s="33">
        <v>8200</v>
      </c>
      <c r="L1899" s="33">
        <v>1</v>
      </c>
      <c r="M1899" s="33">
        <v>1</v>
      </c>
      <c r="N1899" s="33">
        <v>237872.27</v>
      </c>
      <c r="O1899" s="33">
        <v>1308.4</v>
      </c>
      <c r="P1899" s="33">
        <v>2288</v>
      </c>
    </row>
    <row r="1900" spans="1:16">
      <c r="A1900" s="27" t="s">
        <v>492</v>
      </c>
      <c r="B1900" s="31">
        <v>202409</v>
      </c>
      <c r="C1900" s="27" t="s">
        <v>69</v>
      </c>
      <c r="D1900" s="27" t="s">
        <v>211</v>
      </c>
      <c r="E1900" s="27" t="s">
        <v>34</v>
      </c>
      <c r="F1900" s="27" t="s">
        <v>257</v>
      </c>
      <c r="G1900" s="33">
        <v>192980.97</v>
      </c>
      <c r="H1900" s="33">
        <v>192980.97</v>
      </c>
      <c r="I1900" s="33">
        <v>4802</v>
      </c>
      <c r="J1900" s="33">
        <v>398</v>
      </c>
      <c r="K1900" s="33">
        <v>8200</v>
      </c>
      <c r="L1900" s="33">
        <v>1</v>
      </c>
      <c r="M1900" s="33">
        <v>1</v>
      </c>
      <c r="N1900" s="33">
        <v>229719.61</v>
      </c>
      <c r="O1900" s="33">
        <v>1168.5</v>
      </c>
      <c r="P1900" s="33">
        <v>1909</v>
      </c>
    </row>
    <row r="1901" spans="1:16">
      <c r="A1901" s="27" t="s">
        <v>492</v>
      </c>
      <c r="B1901" s="31">
        <v>202410</v>
      </c>
      <c r="C1901" s="27" t="s">
        <v>69</v>
      </c>
      <c r="D1901" s="27" t="s">
        <v>211</v>
      </c>
      <c r="E1901" s="27" t="s">
        <v>34</v>
      </c>
      <c r="F1901" s="27" t="s">
        <v>257</v>
      </c>
      <c r="G1901" s="33">
        <v>220991.46</v>
      </c>
      <c r="H1901" s="33">
        <v>220991.46</v>
      </c>
      <c r="I1901" s="33">
        <v>5775</v>
      </c>
      <c r="J1901" s="33">
        <v>454</v>
      </c>
      <c r="K1901" s="33">
        <v>8200</v>
      </c>
      <c r="L1901" s="33">
        <v>1</v>
      </c>
      <c r="M1901" s="33">
        <v>1</v>
      </c>
      <c r="N1901" s="33">
        <v>253431.11</v>
      </c>
      <c r="O1901" s="33">
        <v>1120.6</v>
      </c>
      <c r="P1901" s="33">
        <v>2339</v>
      </c>
    </row>
    <row r="1902" spans="1:16">
      <c r="A1902" s="27" t="s">
        <v>492</v>
      </c>
      <c r="B1902" s="31">
        <v>202411</v>
      </c>
      <c r="C1902" s="27" t="s">
        <v>69</v>
      </c>
      <c r="D1902" s="27" t="s">
        <v>211</v>
      </c>
      <c r="E1902" s="27" t="s">
        <v>34</v>
      </c>
      <c r="F1902" s="27" t="s">
        <v>257</v>
      </c>
      <c r="G1902" s="33">
        <v>271423.57</v>
      </c>
      <c r="H1902" s="33">
        <v>271423.57</v>
      </c>
      <c r="I1902" s="33">
        <v>6726</v>
      </c>
      <c r="J1902" s="33">
        <v>551</v>
      </c>
      <c r="K1902" s="33">
        <v>8200</v>
      </c>
      <c r="L1902" s="33">
        <v>1</v>
      </c>
      <c r="M1902" s="33">
        <v>1</v>
      </c>
      <c r="N1902" s="33">
        <v>307182.78</v>
      </c>
      <c r="O1902" s="33">
        <v>1403.8</v>
      </c>
      <c r="P1902" s="33">
        <v>2812</v>
      </c>
    </row>
    <row r="1903" spans="1:16">
      <c r="A1903" s="27" t="s">
        <v>492</v>
      </c>
      <c r="B1903" s="31">
        <v>202412</v>
      </c>
      <c r="C1903" s="27" t="s">
        <v>69</v>
      </c>
      <c r="D1903" s="27" t="s">
        <v>211</v>
      </c>
      <c r="E1903" s="27" t="s">
        <v>34</v>
      </c>
      <c r="F1903" s="27" t="s">
        <v>257</v>
      </c>
      <c r="G1903" s="33">
        <v>331404.45</v>
      </c>
      <c r="H1903" s="33">
        <v>331404.45</v>
      </c>
      <c r="I1903" s="33">
        <v>8369</v>
      </c>
      <c r="J1903" s="33">
        <v>614</v>
      </c>
      <c r="K1903" s="33">
        <v>8200</v>
      </c>
      <c r="L1903" s="33">
        <v>1</v>
      </c>
      <c r="M1903" s="33">
        <v>1</v>
      </c>
      <c r="N1903" s="33">
        <v>354173.45</v>
      </c>
      <c r="O1903" s="33">
        <v>1887.2</v>
      </c>
      <c r="P1903" s="33">
        <v>3503</v>
      </c>
    </row>
    <row r="1904" spans="1:16">
      <c r="A1904" s="27" t="s">
        <v>492</v>
      </c>
      <c r="B1904" s="31">
        <v>202501</v>
      </c>
      <c r="C1904" s="27" t="s">
        <v>69</v>
      </c>
      <c r="D1904" s="27" t="s">
        <v>211</v>
      </c>
      <c r="E1904" s="27" t="s">
        <v>34</v>
      </c>
      <c r="F1904" s="27" t="s">
        <v>257</v>
      </c>
      <c r="G1904" s="33">
        <v>163831.24</v>
      </c>
      <c r="H1904" s="33">
        <v>163831.24</v>
      </c>
      <c r="I1904" s="33">
        <v>4446</v>
      </c>
      <c r="J1904" s="33">
        <v>330</v>
      </c>
      <c r="K1904" s="33">
        <v>8200</v>
      </c>
      <c r="L1904" s="33">
        <v>1</v>
      </c>
      <c r="M1904" s="33">
        <v>1</v>
      </c>
      <c r="N1904" s="33">
        <v>180805.91</v>
      </c>
      <c r="O1904" s="33">
        <v>1099.9</v>
      </c>
      <c r="P1904" s="33">
        <v>1703</v>
      </c>
    </row>
    <row r="1905" spans="1:16">
      <c r="A1905" s="27" t="s">
        <v>492</v>
      </c>
      <c r="B1905" s="31">
        <v>202502</v>
      </c>
      <c r="C1905" s="27" t="s">
        <v>69</v>
      </c>
      <c r="D1905" s="27" t="s">
        <v>211</v>
      </c>
      <c r="E1905" s="27" t="s">
        <v>34</v>
      </c>
      <c r="F1905" s="27" t="s">
        <v>257</v>
      </c>
      <c r="G1905" s="33">
        <v>172666.8</v>
      </c>
      <c r="H1905" s="33">
        <v>172666.8</v>
      </c>
      <c r="I1905" s="33">
        <v>4205</v>
      </c>
      <c r="J1905" s="33">
        <v>355</v>
      </c>
      <c r="K1905" s="33">
        <v>8200</v>
      </c>
      <c r="L1905" s="33">
        <v>1</v>
      </c>
      <c r="M1905" s="33">
        <v>1</v>
      </c>
      <c r="N1905" s="33">
        <v>187095.93</v>
      </c>
      <c r="O1905" s="33">
        <v>876.5</v>
      </c>
      <c r="P1905" s="33">
        <v>1765</v>
      </c>
    </row>
    <row r="1906" spans="1:16">
      <c r="A1906" s="27" t="s">
        <v>492</v>
      </c>
      <c r="B1906" s="31">
        <v>202503</v>
      </c>
      <c r="C1906" s="27" t="s">
        <v>69</v>
      </c>
      <c r="D1906" s="27" t="s">
        <v>211</v>
      </c>
      <c r="E1906" s="27" t="s">
        <v>34</v>
      </c>
      <c r="F1906" s="27" t="s">
        <v>257</v>
      </c>
      <c r="G1906" s="33">
        <v>210973.32</v>
      </c>
      <c r="H1906" s="33">
        <v>210973.32</v>
      </c>
      <c r="I1906" s="33">
        <v>5304</v>
      </c>
      <c r="J1906" s="33">
        <v>398</v>
      </c>
      <c r="K1906" s="33">
        <v>8200</v>
      </c>
      <c r="L1906" s="33">
        <v>1</v>
      </c>
      <c r="M1906" s="33">
        <v>1</v>
      </c>
      <c r="N1906" s="33">
        <v>234192.47</v>
      </c>
      <c r="O1906" s="33">
        <v>1160.5</v>
      </c>
      <c r="P1906" s="33">
        <v>2223</v>
      </c>
    </row>
    <row r="1907" spans="1:16">
      <c r="A1907" s="27" t="s">
        <v>492</v>
      </c>
      <c r="B1907" s="31">
        <v>202504</v>
      </c>
      <c r="C1907" s="27" t="s">
        <v>69</v>
      </c>
      <c r="D1907" s="27" t="s">
        <v>211</v>
      </c>
      <c r="E1907" s="27" t="s">
        <v>34</v>
      </c>
      <c r="F1907" s="27" t="s">
        <v>257</v>
      </c>
      <c r="G1907" s="33">
        <v>246831.23</v>
      </c>
      <c r="H1907" s="33">
        <v>246831.23</v>
      </c>
      <c r="I1907" s="33">
        <v>6311</v>
      </c>
      <c r="J1907" s="33">
        <v>514</v>
      </c>
      <c r="K1907" s="33">
        <v>8200</v>
      </c>
      <c r="L1907" s="33">
        <v>1</v>
      </c>
      <c r="M1907" s="33">
        <v>1</v>
      </c>
      <c r="N1907" s="33">
        <v>276796.97</v>
      </c>
      <c r="O1907" s="33">
        <v>1387.8</v>
      </c>
      <c r="P1907" s="33">
        <v>2675</v>
      </c>
    </row>
    <row r="1908" spans="1:16">
      <c r="A1908" s="27" t="s">
        <v>492</v>
      </c>
      <c r="B1908" s="31">
        <v>202505</v>
      </c>
      <c r="C1908" s="27" t="s">
        <v>69</v>
      </c>
      <c r="D1908" s="27" t="s">
        <v>211</v>
      </c>
      <c r="E1908" s="27" t="s">
        <v>34</v>
      </c>
      <c r="F1908" s="27" t="s">
        <v>257</v>
      </c>
      <c r="G1908" s="33">
        <v>287459.99</v>
      </c>
      <c r="H1908" s="33">
        <v>287459.99</v>
      </c>
      <c r="I1908" s="33">
        <v>6909</v>
      </c>
      <c r="J1908" s="33">
        <v>602</v>
      </c>
      <c r="K1908" s="33">
        <v>8200</v>
      </c>
      <c r="L1908" s="33">
        <v>1</v>
      </c>
      <c r="M1908" s="33">
        <v>1</v>
      </c>
      <c r="N1908" s="33">
        <v>304489.31</v>
      </c>
      <c r="O1908" s="33">
        <v>1665.5</v>
      </c>
      <c r="P1908" s="33">
        <v>2998</v>
      </c>
    </row>
    <row r="1909" spans="1:16">
      <c r="A1909" s="27" t="s">
        <v>492</v>
      </c>
      <c r="B1909" s="31">
        <v>202506</v>
      </c>
      <c r="C1909" s="27" t="s">
        <v>69</v>
      </c>
      <c r="D1909" s="27" t="s">
        <v>211</v>
      </c>
      <c r="E1909" s="27" t="s">
        <v>34</v>
      </c>
      <c r="F1909" s="27" t="s">
        <v>257</v>
      </c>
      <c r="G1909" s="33">
        <v>244350.17</v>
      </c>
      <c r="H1909" s="33">
        <v>244350.17</v>
      </c>
      <c r="I1909" s="33">
        <v>6317</v>
      </c>
      <c r="J1909" s="33">
        <v>423</v>
      </c>
      <c r="K1909" s="33">
        <v>8200</v>
      </c>
      <c r="L1909" s="33">
        <v>1</v>
      </c>
      <c r="M1909" s="33">
        <v>1</v>
      </c>
      <c r="N1909" s="33">
        <v>298772.32</v>
      </c>
      <c r="O1909" s="33">
        <v>1244.6</v>
      </c>
      <c r="P1909" s="33">
        <v>2572</v>
      </c>
    </row>
    <row r="1910" spans="1:16">
      <c r="A1910" s="27" t="s">
        <v>492</v>
      </c>
      <c r="B1910" s="31">
        <v>202507</v>
      </c>
      <c r="C1910" s="27" t="s">
        <v>69</v>
      </c>
      <c r="D1910" s="27" t="s">
        <v>211</v>
      </c>
      <c r="E1910" s="27" t="s">
        <v>34</v>
      </c>
      <c r="F1910" s="27" t="s">
        <v>257</v>
      </c>
      <c r="G1910" s="33">
        <v>240236.75</v>
      </c>
      <c r="H1910" s="33">
        <v>240236.75</v>
      </c>
      <c r="I1910" s="33">
        <v>6477</v>
      </c>
      <c r="J1910" s="33">
        <v>535</v>
      </c>
      <c r="K1910" s="33">
        <v>8200</v>
      </c>
      <c r="L1910" s="33">
        <v>1</v>
      </c>
      <c r="M1910" s="33">
        <v>1</v>
      </c>
      <c r="N1910" s="33">
        <v>266805.74</v>
      </c>
      <c r="O1910" s="33">
        <v>1265.2</v>
      </c>
      <c r="P1910" s="33">
        <v>2603</v>
      </c>
    </row>
    <row r="1911" spans="1:16">
      <c r="A1911" s="27" t="s">
        <v>492</v>
      </c>
      <c r="B1911" s="31">
        <v>202508</v>
      </c>
      <c r="C1911" s="27" t="s">
        <v>69</v>
      </c>
      <c r="D1911" s="27" t="s">
        <v>211</v>
      </c>
      <c r="E1911" s="27" t="s">
        <v>34</v>
      </c>
      <c r="F1911" s="27" t="s">
        <v>257</v>
      </c>
      <c r="G1911" s="33">
        <v>267080.46</v>
      </c>
      <c r="H1911" s="33">
        <v>267080.46</v>
      </c>
      <c r="I1911" s="33">
        <v>7320</v>
      </c>
      <c r="J1911" s="33">
        <v>595</v>
      </c>
      <c r="K1911" s="33">
        <v>8200</v>
      </c>
      <c r="L1911" s="33">
        <v>1</v>
      </c>
      <c r="M1911" s="33">
        <v>1</v>
      </c>
      <c r="N1911" s="33">
        <v>258091.41</v>
      </c>
      <c r="O1911" s="33">
        <v>1555.7</v>
      </c>
      <c r="P1911" s="33">
        <v>2894</v>
      </c>
    </row>
    <row r="1912" spans="1:16">
      <c r="A1912" s="27" t="s">
        <v>492</v>
      </c>
      <c r="B1912" s="31">
        <v>202509</v>
      </c>
      <c r="C1912" s="27" t="s">
        <v>69</v>
      </c>
      <c r="D1912" s="27" t="s">
        <v>211</v>
      </c>
      <c r="E1912" s="27" t="s">
        <v>34</v>
      </c>
      <c r="F1912" s="27" t="s">
        <v>257</v>
      </c>
      <c r="G1912" s="33">
        <v>238353.8</v>
      </c>
      <c r="H1912" s="33">
        <v>238353.8</v>
      </c>
      <c r="I1912" s="33">
        <v>6063</v>
      </c>
      <c r="J1912" s="33">
        <v>439</v>
      </c>
      <c r="K1912" s="33">
        <v>8200</v>
      </c>
      <c r="L1912" s="33">
        <v>1</v>
      </c>
      <c r="M1912" s="33">
        <v>1</v>
      </c>
      <c r="N1912" s="33">
        <v>249245.78</v>
      </c>
      <c r="O1912" s="33">
        <v>1339.4</v>
      </c>
      <c r="P1912" s="33">
        <v>2476</v>
      </c>
    </row>
    <row r="1913" spans="1:16">
      <c r="A1913" s="27" t="s">
        <v>492</v>
      </c>
      <c r="B1913" s="31">
        <v>202510</v>
      </c>
      <c r="C1913" s="27" t="s">
        <v>69</v>
      </c>
      <c r="D1913" s="27" t="s">
        <v>211</v>
      </c>
      <c r="E1913" s="27" t="s">
        <v>34</v>
      </c>
      <c r="F1913" s="27" t="s">
        <v>257</v>
      </c>
      <c r="G1913" s="33">
        <v>270049.44</v>
      </c>
      <c r="H1913" s="33">
        <v>270049.44</v>
      </c>
      <c r="I1913" s="33">
        <v>7169</v>
      </c>
      <c r="J1913" s="33">
        <v>572</v>
      </c>
      <c r="K1913" s="33">
        <v>8200</v>
      </c>
      <c r="L1913" s="33">
        <v>1</v>
      </c>
      <c r="M1913" s="33">
        <v>1</v>
      </c>
      <c r="N1913" s="33">
        <v>274972.75</v>
      </c>
      <c r="O1913" s="33">
        <v>1463.4</v>
      </c>
      <c r="P1913" s="33">
        <v>2790</v>
      </c>
    </row>
    <row r="1914" spans="1:16">
      <c r="A1914" s="27" t="s">
        <v>492</v>
      </c>
      <c r="B1914" s="31">
        <v>202511</v>
      </c>
      <c r="C1914" s="27" t="s">
        <v>69</v>
      </c>
      <c r="D1914" s="27" t="s">
        <v>211</v>
      </c>
      <c r="E1914" s="27" t="s">
        <v>34</v>
      </c>
      <c r="F1914" s="27" t="s">
        <v>257</v>
      </c>
      <c r="G1914" s="33">
        <v>297521.38</v>
      </c>
      <c r="H1914" s="33">
        <v>297521.38</v>
      </c>
      <c r="I1914" s="33">
        <v>7452</v>
      </c>
      <c r="J1914" s="33">
        <v>553</v>
      </c>
      <c r="K1914" s="33">
        <v>8200</v>
      </c>
      <c r="L1914" s="33">
        <v>1</v>
      </c>
      <c r="M1914" s="33">
        <v>1</v>
      </c>
      <c r="N1914" s="33">
        <v>333293.31</v>
      </c>
      <c r="O1914" s="33">
        <v>1586.1</v>
      </c>
      <c r="P1914" s="33">
        <v>3116</v>
      </c>
    </row>
    <row r="1915" spans="1:16">
      <c r="A1915" s="27" t="s">
        <v>492</v>
      </c>
      <c r="B1915" s="31">
        <v>202512</v>
      </c>
      <c r="C1915" s="27" t="s">
        <v>69</v>
      </c>
      <c r="D1915" s="27" t="s">
        <v>211</v>
      </c>
      <c r="E1915" s="27" t="s">
        <v>34</v>
      </c>
      <c r="F1915" s="27" t="s">
        <v>257</v>
      </c>
      <c r="G1915" s="33">
        <v>357857.46</v>
      </c>
      <c r="H1915" s="33">
        <v>357857.46</v>
      </c>
      <c r="I1915" s="33">
        <v>8673</v>
      </c>
      <c r="J1915" s="33">
        <v>671</v>
      </c>
      <c r="K1915" s="33">
        <v>8200</v>
      </c>
      <c r="L1915" s="33">
        <v>1</v>
      </c>
      <c r="M1915" s="33">
        <v>1</v>
      </c>
      <c r="N1915" s="33">
        <v>384278.19</v>
      </c>
      <c r="O1915" s="33">
        <v>2068.7</v>
      </c>
      <c r="P1915" s="33">
        <v>3693</v>
      </c>
    </row>
    <row r="1916" spans="1:16">
      <c r="A1916" s="27" t="s">
        <v>492</v>
      </c>
      <c r="B1916" s="31">
        <v>202601</v>
      </c>
      <c r="C1916" s="27" t="s">
        <v>69</v>
      </c>
      <c r="D1916" s="27" t="s">
        <v>211</v>
      </c>
      <c r="E1916" s="27" t="s">
        <v>34</v>
      </c>
      <c r="F1916" s="27" t="s">
        <v>257</v>
      </c>
      <c r="G1916" s="33">
        <v>171752.44</v>
      </c>
      <c r="H1916" s="33">
        <v>171752.44</v>
      </c>
      <c r="I1916" s="33">
        <v>4173</v>
      </c>
      <c r="J1916" s="33">
        <v>318</v>
      </c>
      <c r="K1916" s="33">
        <v>8200</v>
      </c>
      <c r="L1916" s="33">
        <v>1</v>
      </c>
      <c r="M1916" s="33">
        <v>1</v>
      </c>
      <c r="N1916" s="33">
        <v>196174.42</v>
      </c>
      <c r="O1916" s="33">
        <v>964</v>
      </c>
      <c r="P1916" s="33">
        <v>1699</v>
      </c>
    </row>
    <row r="1917" spans="1:16">
      <c r="A1917" s="27" t="s">
        <v>492</v>
      </c>
      <c r="B1917" s="31">
        <v>202602</v>
      </c>
      <c r="C1917" s="27" t="s">
        <v>69</v>
      </c>
      <c r="D1917" s="27" t="s">
        <v>211</v>
      </c>
      <c r="E1917" s="27" t="s">
        <v>34</v>
      </c>
      <c r="F1917" s="27" t="s">
        <v>257</v>
      </c>
      <c r="G1917" s="33">
        <v>181331.89</v>
      </c>
      <c r="H1917" s="33">
        <v>181331.89</v>
      </c>
      <c r="I1917" s="33">
        <v>4531</v>
      </c>
      <c r="J1917" s="33">
        <v>380</v>
      </c>
      <c r="K1917" s="33">
        <v>8200</v>
      </c>
      <c r="L1917" s="33">
        <v>1</v>
      </c>
      <c r="M1917" s="33">
        <v>1</v>
      </c>
      <c r="N1917" s="33">
        <v>202999.08</v>
      </c>
      <c r="O1917" s="33">
        <v>1008.4</v>
      </c>
      <c r="P1917" s="33">
        <v>1891</v>
      </c>
    </row>
    <row r="1918" spans="1:16">
      <c r="A1918" s="27" t="s">
        <v>492</v>
      </c>
      <c r="B1918" s="31">
        <v>202603</v>
      </c>
      <c r="C1918" s="27" t="s">
        <v>69</v>
      </c>
      <c r="D1918" s="27" t="s">
        <v>211</v>
      </c>
      <c r="E1918" s="27" t="s">
        <v>34</v>
      </c>
      <c r="F1918" s="27" t="s">
        <v>257</v>
      </c>
      <c r="G1918" s="33">
        <v>237901.43</v>
      </c>
      <c r="H1918" s="33">
        <v>237901.43</v>
      </c>
      <c r="I1918" s="33">
        <v>6198</v>
      </c>
      <c r="J1918" s="33">
        <v>496</v>
      </c>
      <c r="K1918" s="33">
        <v>8200</v>
      </c>
      <c r="L1918" s="33">
        <v>1</v>
      </c>
      <c r="M1918" s="33">
        <v>1</v>
      </c>
      <c r="N1918" s="33">
        <v>254098.82</v>
      </c>
      <c r="O1918" s="33">
        <v>1280.8</v>
      </c>
      <c r="P1918" s="33">
        <v>2555</v>
      </c>
    </row>
    <row r="1919" spans="1:16">
      <c r="A1919" s="27" t="s">
        <v>492</v>
      </c>
      <c r="B1919" s="31">
        <v>202604</v>
      </c>
      <c r="C1919" s="27" t="s">
        <v>69</v>
      </c>
      <c r="D1919" s="27" t="s">
        <v>211</v>
      </c>
      <c r="E1919" s="27" t="s">
        <v>34</v>
      </c>
      <c r="F1919" s="27" t="s">
        <v>257</v>
      </c>
      <c r="G1919" s="33">
        <v>257504.88</v>
      </c>
      <c r="H1919" s="33">
        <v>257504.88</v>
      </c>
      <c r="I1919" s="33">
        <v>6180</v>
      </c>
      <c r="J1919" s="33">
        <v>428</v>
      </c>
      <c r="K1919" s="33">
        <v>8200</v>
      </c>
      <c r="L1919" s="33">
        <v>1</v>
      </c>
      <c r="M1919" s="33">
        <v>1</v>
      </c>
      <c r="N1919" s="33">
        <v>300324.71</v>
      </c>
      <c r="O1919" s="33">
        <v>1554.1</v>
      </c>
      <c r="P1919" s="33">
        <v>2705</v>
      </c>
    </row>
    <row r="1920" spans="1:16">
      <c r="A1920" s="27" t="s">
        <v>492</v>
      </c>
      <c r="B1920" s="31">
        <v>202605</v>
      </c>
      <c r="C1920" s="27" t="s">
        <v>69</v>
      </c>
      <c r="D1920" s="27" t="s">
        <v>211</v>
      </c>
      <c r="E1920" s="27" t="s">
        <v>34</v>
      </c>
      <c r="F1920" s="27" t="s">
        <v>257</v>
      </c>
      <c r="G1920" s="33">
        <v>297237.16</v>
      </c>
      <c r="H1920" s="33">
        <v>297237.16</v>
      </c>
      <c r="I1920" s="33">
        <v>7749</v>
      </c>
      <c r="J1920" s="33">
        <v>534</v>
      </c>
      <c r="K1920" s="33">
        <v>8200</v>
      </c>
      <c r="L1920" s="33">
        <v>1</v>
      </c>
      <c r="M1920" s="33">
        <v>1</v>
      </c>
      <c r="N1920" s="33">
        <v>330370.9</v>
      </c>
      <c r="O1920" s="33">
        <v>1767.7</v>
      </c>
      <c r="P1920" s="33">
        <v>3108</v>
      </c>
    </row>
    <row r="1921" spans="1:16">
      <c r="A1921" s="27" t="s">
        <v>492</v>
      </c>
      <c r="B1921" s="31">
        <v>202606</v>
      </c>
      <c r="C1921" s="27" t="s">
        <v>69</v>
      </c>
      <c r="D1921" s="27" t="s">
        <v>211</v>
      </c>
      <c r="E1921" s="27" t="s">
        <v>34</v>
      </c>
      <c r="F1921" s="27" t="s">
        <v>257</v>
      </c>
      <c r="G1921" s="33">
        <v>295953.63</v>
      </c>
      <c r="H1921" s="33">
        <v>295953.63</v>
      </c>
      <c r="I1921" s="33">
        <v>7488</v>
      </c>
      <c r="J1921" s="33">
        <v>579</v>
      </c>
      <c r="K1921" s="33">
        <v>8200</v>
      </c>
      <c r="L1921" s="33">
        <v>1</v>
      </c>
      <c r="M1921" s="33">
        <v>1</v>
      </c>
      <c r="N1921" s="33">
        <v>324167.97</v>
      </c>
      <c r="O1921" s="33">
        <v>1839.9</v>
      </c>
      <c r="P1921" s="33">
        <v>2967</v>
      </c>
    </row>
    <row r="1922" spans="1:16">
      <c r="A1922" s="27" t="s">
        <v>492</v>
      </c>
      <c r="B1922" s="31">
        <v>202607</v>
      </c>
      <c r="C1922" s="27" t="s">
        <v>69</v>
      </c>
      <c r="D1922" s="27" t="s">
        <v>211</v>
      </c>
      <c r="E1922" s="27" t="s">
        <v>34</v>
      </c>
      <c r="F1922" s="27" t="s">
        <v>257</v>
      </c>
      <c r="G1922" s="33">
        <v>259202.78</v>
      </c>
      <c r="H1922" s="33">
        <v>259202.78</v>
      </c>
      <c r="I1922" s="33">
        <v>7187</v>
      </c>
      <c r="J1922" s="33">
        <v>464</v>
      </c>
      <c r="K1922" s="33">
        <v>8200</v>
      </c>
      <c r="L1922" s="33">
        <v>1</v>
      </c>
      <c r="M1922" s="33">
        <v>1</v>
      </c>
      <c r="N1922" s="33">
        <v>289484.23</v>
      </c>
      <c r="O1922" s="33">
        <v>1492.5</v>
      </c>
      <c r="P1922" s="33">
        <v>2873</v>
      </c>
    </row>
    <row r="1923" spans="1:16">
      <c r="A1923" s="27" t="s">
        <v>495</v>
      </c>
      <c r="B1923" s="31">
        <v>202408</v>
      </c>
      <c r="C1923" s="27" t="s">
        <v>69</v>
      </c>
      <c r="D1923" s="27" t="s">
        <v>211</v>
      </c>
      <c r="E1923" s="27" t="s">
        <v>34</v>
      </c>
      <c r="F1923" s="27" t="s">
        <v>262</v>
      </c>
      <c r="G1923" s="33">
        <v>145500.41</v>
      </c>
      <c r="H1923" s="33">
        <v>145500.41</v>
      </c>
      <c r="I1923" s="33">
        <v>7286</v>
      </c>
      <c r="J1923" s="33">
        <v>357</v>
      </c>
      <c r="K1923" s="33">
        <v>6200</v>
      </c>
      <c r="L1923" s="33">
        <v>1</v>
      </c>
      <c r="M1923" s="33">
        <v>1</v>
      </c>
      <c r="N1923" s="33">
        <v>155641.31</v>
      </c>
      <c r="O1923" s="33">
        <v>912.8</v>
      </c>
      <c r="P1923" s="33">
        <v>2388</v>
      </c>
    </row>
    <row r="1924" spans="1:16">
      <c r="A1924" s="27" t="s">
        <v>495</v>
      </c>
      <c r="B1924" s="31">
        <v>202409</v>
      </c>
      <c r="C1924" s="27" t="s">
        <v>69</v>
      </c>
      <c r="D1924" s="27" t="s">
        <v>211</v>
      </c>
      <c r="E1924" s="27" t="s">
        <v>34</v>
      </c>
      <c r="F1924" s="27" t="s">
        <v>262</v>
      </c>
      <c r="G1924" s="33">
        <v>154101.9</v>
      </c>
      <c r="H1924" s="33">
        <v>154101.9</v>
      </c>
      <c r="I1924" s="33">
        <v>7516</v>
      </c>
      <c r="J1924" s="33">
        <v>387</v>
      </c>
      <c r="K1924" s="33">
        <v>6200</v>
      </c>
      <c r="L1924" s="33">
        <v>1</v>
      </c>
      <c r="M1924" s="33">
        <v>1</v>
      </c>
      <c r="N1924" s="33">
        <v>150306.97</v>
      </c>
      <c r="O1924" s="33">
        <v>947.1</v>
      </c>
      <c r="P1924" s="33">
        <v>2470</v>
      </c>
    </row>
    <row r="1925" spans="1:16">
      <c r="A1925" s="27" t="s">
        <v>495</v>
      </c>
      <c r="B1925" s="31">
        <v>202410</v>
      </c>
      <c r="C1925" s="27" t="s">
        <v>69</v>
      </c>
      <c r="D1925" s="27" t="s">
        <v>211</v>
      </c>
      <c r="E1925" s="27" t="s">
        <v>34</v>
      </c>
      <c r="F1925" s="27" t="s">
        <v>262</v>
      </c>
      <c r="G1925" s="33">
        <v>158175.95</v>
      </c>
      <c r="H1925" s="33">
        <v>158175.95</v>
      </c>
      <c r="I1925" s="33">
        <v>8292</v>
      </c>
      <c r="J1925" s="33">
        <v>409</v>
      </c>
      <c r="K1925" s="33">
        <v>6200</v>
      </c>
      <c r="L1925" s="33">
        <v>1</v>
      </c>
      <c r="M1925" s="33">
        <v>1</v>
      </c>
      <c r="N1925" s="33">
        <v>165821.55</v>
      </c>
      <c r="O1925" s="33">
        <v>999.9</v>
      </c>
      <c r="P1925" s="33">
        <v>2697</v>
      </c>
    </row>
    <row r="1926" spans="1:16">
      <c r="A1926" s="27" t="s">
        <v>495</v>
      </c>
      <c r="B1926" s="31">
        <v>202411</v>
      </c>
      <c r="C1926" s="27" t="s">
        <v>69</v>
      </c>
      <c r="D1926" s="27" t="s">
        <v>211</v>
      </c>
      <c r="E1926" s="27" t="s">
        <v>34</v>
      </c>
      <c r="F1926" s="27" t="s">
        <v>262</v>
      </c>
      <c r="G1926" s="33">
        <v>197817.95</v>
      </c>
      <c r="H1926" s="33">
        <v>197817.95</v>
      </c>
      <c r="I1926" s="33">
        <v>10742</v>
      </c>
      <c r="J1926" s="33">
        <v>568</v>
      </c>
      <c r="K1926" s="33">
        <v>6200</v>
      </c>
      <c r="L1926" s="33">
        <v>1</v>
      </c>
      <c r="M1926" s="33">
        <v>1</v>
      </c>
      <c r="N1926" s="33">
        <v>200991.6</v>
      </c>
      <c r="O1926" s="33">
        <v>1202.3</v>
      </c>
      <c r="P1926" s="33">
        <v>3404</v>
      </c>
    </row>
    <row r="1927" spans="1:16">
      <c r="A1927" s="27" t="s">
        <v>495</v>
      </c>
      <c r="B1927" s="31">
        <v>202412</v>
      </c>
      <c r="C1927" s="27" t="s">
        <v>69</v>
      </c>
      <c r="D1927" s="27" t="s">
        <v>211</v>
      </c>
      <c r="E1927" s="27" t="s">
        <v>34</v>
      </c>
      <c r="F1927" s="27" t="s">
        <v>262</v>
      </c>
      <c r="G1927" s="33">
        <v>210517.48</v>
      </c>
      <c r="H1927" s="33">
        <v>210517.48</v>
      </c>
      <c r="I1927" s="33">
        <v>11508</v>
      </c>
      <c r="J1927" s="33">
        <v>639</v>
      </c>
      <c r="K1927" s="33">
        <v>6200</v>
      </c>
      <c r="L1927" s="33">
        <v>1</v>
      </c>
      <c r="M1927" s="33">
        <v>1</v>
      </c>
      <c r="N1927" s="33">
        <v>231737.89</v>
      </c>
      <c r="O1927" s="33">
        <v>1235.8</v>
      </c>
      <c r="P1927" s="33">
        <v>3868</v>
      </c>
    </row>
    <row r="1928" spans="1:16">
      <c r="A1928" s="27" t="s">
        <v>495</v>
      </c>
      <c r="B1928" s="31">
        <v>202501</v>
      </c>
      <c r="C1928" s="27" t="s">
        <v>69</v>
      </c>
      <c r="D1928" s="27" t="s">
        <v>211</v>
      </c>
      <c r="E1928" s="27" t="s">
        <v>34</v>
      </c>
      <c r="F1928" s="27" t="s">
        <v>262</v>
      </c>
      <c r="G1928" s="33">
        <v>118589.52</v>
      </c>
      <c r="H1928" s="33">
        <v>118589.52</v>
      </c>
      <c r="I1928" s="33">
        <v>6288</v>
      </c>
      <c r="J1928" s="33">
        <v>334</v>
      </c>
      <c r="K1928" s="33">
        <v>6200</v>
      </c>
      <c r="L1928" s="33">
        <v>1</v>
      </c>
      <c r="M1928" s="33">
        <v>1</v>
      </c>
      <c r="N1928" s="33">
        <v>118302.44</v>
      </c>
      <c r="O1928" s="33">
        <v>686.4</v>
      </c>
      <c r="P1928" s="33">
        <v>2000</v>
      </c>
    </row>
    <row r="1929" spans="1:16">
      <c r="A1929" s="27" t="s">
        <v>495</v>
      </c>
      <c r="B1929" s="31">
        <v>202502</v>
      </c>
      <c r="C1929" s="27" t="s">
        <v>69</v>
      </c>
      <c r="D1929" s="27" t="s">
        <v>211</v>
      </c>
      <c r="E1929" s="27" t="s">
        <v>34</v>
      </c>
      <c r="F1929" s="27" t="s">
        <v>262</v>
      </c>
      <c r="G1929" s="33">
        <v>122716.64</v>
      </c>
      <c r="H1929" s="33">
        <v>122716.64</v>
      </c>
      <c r="I1929" s="33">
        <v>6372</v>
      </c>
      <c r="J1929" s="33">
        <v>365</v>
      </c>
      <c r="K1929" s="33">
        <v>6200</v>
      </c>
      <c r="L1929" s="33">
        <v>1</v>
      </c>
      <c r="M1929" s="33">
        <v>1</v>
      </c>
      <c r="N1929" s="33">
        <v>122418.03</v>
      </c>
      <c r="O1929" s="33">
        <v>868.1</v>
      </c>
      <c r="P1929" s="33">
        <v>2085</v>
      </c>
    </row>
    <row r="1930" spans="1:16">
      <c r="A1930" s="27" t="s">
        <v>495</v>
      </c>
      <c r="B1930" s="31">
        <v>202503</v>
      </c>
      <c r="C1930" s="27" t="s">
        <v>69</v>
      </c>
      <c r="D1930" s="27" t="s">
        <v>211</v>
      </c>
      <c r="E1930" s="27" t="s">
        <v>34</v>
      </c>
      <c r="F1930" s="27" t="s">
        <v>262</v>
      </c>
      <c r="G1930" s="33">
        <v>136575.58</v>
      </c>
      <c r="H1930" s="33">
        <v>136575.58</v>
      </c>
      <c r="I1930" s="33">
        <v>6980</v>
      </c>
      <c r="J1930" s="33">
        <v>363</v>
      </c>
      <c r="K1930" s="33">
        <v>6200</v>
      </c>
      <c r="L1930" s="33">
        <v>1</v>
      </c>
      <c r="M1930" s="33">
        <v>1</v>
      </c>
      <c r="N1930" s="33">
        <v>153233.59</v>
      </c>
      <c r="O1930" s="33">
        <v>805.1</v>
      </c>
      <c r="P1930" s="33">
        <v>2286</v>
      </c>
    </row>
    <row r="1931" spans="1:16">
      <c r="A1931" s="27" t="s">
        <v>495</v>
      </c>
      <c r="B1931" s="31">
        <v>202504</v>
      </c>
      <c r="C1931" s="27" t="s">
        <v>69</v>
      </c>
      <c r="D1931" s="27" t="s">
        <v>211</v>
      </c>
      <c r="E1931" s="27" t="s">
        <v>34</v>
      </c>
      <c r="F1931" s="27" t="s">
        <v>262</v>
      </c>
      <c r="G1931" s="33">
        <v>183500.26</v>
      </c>
      <c r="H1931" s="33">
        <v>183500.26</v>
      </c>
      <c r="I1931" s="33">
        <v>9310</v>
      </c>
      <c r="J1931" s="33">
        <v>497</v>
      </c>
      <c r="K1931" s="33">
        <v>6200</v>
      </c>
      <c r="L1931" s="33">
        <v>1</v>
      </c>
      <c r="M1931" s="33">
        <v>1</v>
      </c>
      <c r="N1931" s="33">
        <v>181109.98</v>
      </c>
      <c r="O1931" s="33">
        <v>1056.1</v>
      </c>
      <c r="P1931" s="33">
        <v>3037</v>
      </c>
    </row>
    <row r="1932" spans="1:16">
      <c r="A1932" s="27" t="s">
        <v>495</v>
      </c>
      <c r="B1932" s="31">
        <v>202505</v>
      </c>
      <c r="C1932" s="27" t="s">
        <v>69</v>
      </c>
      <c r="D1932" s="27" t="s">
        <v>211</v>
      </c>
      <c r="E1932" s="27" t="s">
        <v>34</v>
      </c>
      <c r="F1932" s="27" t="s">
        <v>262</v>
      </c>
      <c r="G1932" s="33">
        <v>183773.43</v>
      </c>
      <c r="H1932" s="33">
        <v>183773.43</v>
      </c>
      <c r="I1932" s="33">
        <v>8942</v>
      </c>
      <c r="J1932" s="33">
        <v>454</v>
      </c>
      <c r="K1932" s="33">
        <v>6200</v>
      </c>
      <c r="L1932" s="33">
        <v>1</v>
      </c>
      <c r="M1932" s="33">
        <v>1</v>
      </c>
      <c r="N1932" s="33">
        <v>199229.25</v>
      </c>
      <c r="O1932" s="33">
        <v>1020.6</v>
      </c>
      <c r="P1932" s="33">
        <v>2960</v>
      </c>
    </row>
    <row r="1933" spans="1:16">
      <c r="A1933" s="27" t="s">
        <v>495</v>
      </c>
      <c r="B1933" s="31">
        <v>202506</v>
      </c>
      <c r="C1933" s="27" t="s">
        <v>69</v>
      </c>
      <c r="D1933" s="27" t="s">
        <v>211</v>
      </c>
      <c r="E1933" s="27" t="s">
        <v>34</v>
      </c>
      <c r="F1933" s="27" t="s">
        <v>262</v>
      </c>
      <c r="G1933" s="33">
        <v>182643.39</v>
      </c>
      <c r="H1933" s="33">
        <v>182643.39</v>
      </c>
      <c r="I1933" s="33">
        <v>8699</v>
      </c>
      <c r="J1933" s="33">
        <v>489</v>
      </c>
      <c r="K1933" s="33">
        <v>6200</v>
      </c>
      <c r="L1933" s="33">
        <v>1</v>
      </c>
      <c r="M1933" s="33">
        <v>1</v>
      </c>
      <c r="N1933" s="33">
        <v>195488.59</v>
      </c>
      <c r="O1933" s="33">
        <v>1152.9</v>
      </c>
      <c r="P1933" s="33">
        <v>2996</v>
      </c>
    </row>
    <row r="1934" spans="1:16">
      <c r="A1934" s="27" t="s">
        <v>495</v>
      </c>
      <c r="B1934" s="31">
        <v>202507</v>
      </c>
      <c r="C1934" s="27" t="s">
        <v>69</v>
      </c>
      <c r="D1934" s="27" t="s">
        <v>211</v>
      </c>
      <c r="E1934" s="27" t="s">
        <v>34</v>
      </c>
      <c r="F1934" s="27" t="s">
        <v>262</v>
      </c>
      <c r="G1934" s="33">
        <v>174127.58</v>
      </c>
      <c r="H1934" s="33">
        <v>174127.58</v>
      </c>
      <c r="I1934" s="33">
        <v>8717</v>
      </c>
      <c r="J1934" s="33">
        <v>492</v>
      </c>
      <c r="K1934" s="33">
        <v>6200</v>
      </c>
      <c r="L1934" s="33">
        <v>1</v>
      </c>
      <c r="M1934" s="33">
        <v>1</v>
      </c>
      <c r="N1934" s="33">
        <v>174572.66</v>
      </c>
      <c r="O1934" s="33">
        <v>1170.5</v>
      </c>
      <c r="P1934" s="33">
        <v>2845</v>
      </c>
    </row>
    <row r="1935" spans="1:16">
      <c r="A1935" s="27" t="s">
        <v>495</v>
      </c>
      <c r="B1935" s="31">
        <v>202508</v>
      </c>
      <c r="C1935" s="27" t="s">
        <v>69</v>
      </c>
      <c r="D1935" s="27" t="s">
        <v>211</v>
      </c>
      <c r="E1935" s="27" t="s">
        <v>34</v>
      </c>
      <c r="F1935" s="27" t="s">
        <v>262</v>
      </c>
      <c r="G1935" s="33">
        <v>169806.19</v>
      </c>
      <c r="H1935" s="33">
        <v>169806.19</v>
      </c>
      <c r="I1935" s="33">
        <v>8778</v>
      </c>
      <c r="J1935" s="33">
        <v>511</v>
      </c>
      <c r="K1935" s="33">
        <v>6200</v>
      </c>
      <c r="L1935" s="33">
        <v>1</v>
      </c>
      <c r="M1935" s="33">
        <v>1</v>
      </c>
      <c r="N1935" s="33">
        <v>168870.82</v>
      </c>
      <c r="O1935" s="33">
        <v>1017.2</v>
      </c>
      <c r="P1935" s="33">
        <v>2693</v>
      </c>
    </row>
    <row r="1936" spans="1:16">
      <c r="A1936" s="27" t="s">
        <v>495</v>
      </c>
      <c r="B1936" s="31">
        <v>202509</v>
      </c>
      <c r="C1936" s="27" t="s">
        <v>69</v>
      </c>
      <c r="D1936" s="27" t="s">
        <v>211</v>
      </c>
      <c r="E1936" s="27" t="s">
        <v>34</v>
      </c>
      <c r="F1936" s="27" t="s">
        <v>262</v>
      </c>
      <c r="G1936" s="33">
        <v>157344.38</v>
      </c>
      <c r="H1936" s="33">
        <v>157344.38</v>
      </c>
      <c r="I1936" s="33">
        <v>7904</v>
      </c>
      <c r="J1936" s="33">
        <v>382</v>
      </c>
      <c r="K1936" s="33">
        <v>6200</v>
      </c>
      <c r="L1936" s="33">
        <v>1</v>
      </c>
      <c r="M1936" s="33">
        <v>1</v>
      </c>
      <c r="N1936" s="33">
        <v>163083.07</v>
      </c>
      <c r="O1936" s="33">
        <v>917.8</v>
      </c>
      <c r="P1936" s="33">
        <v>2447</v>
      </c>
    </row>
    <row r="1937" spans="1:16">
      <c r="A1937" s="27" t="s">
        <v>495</v>
      </c>
      <c r="B1937" s="31">
        <v>202510</v>
      </c>
      <c r="C1937" s="27" t="s">
        <v>69</v>
      </c>
      <c r="D1937" s="27" t="s">
        <v>211</v>
      </c>
      <c r="E1937" s="27" t="s">
        <v>34</v>
      </c>
      <c r="F1937" s="27" t="s">
        <v>262</v>
      </c>
      <c r="G1937" s="33">
        <v>172866.76</v>
      </c>
      <c r="H1937" s="33">
        <v>172866.76</v>
      </c>
      <c r="I1937" s="33">
        <v>8564</v>
      </c>
      <c r="J1937" s="33">
        <v>503</v>
      </c>
      <c r="K1937" s="33">
        <v>6200</v>
      </c>
      <c r="L1937" s="33">
        <v>1</v>
      </c>
      <c r="M1937" s="33">
        <v>1</v>
      </c>
      <c r="N1937" s="33">
        <v>179916.38</v>
      </c>
      <c r="O1937" s="33">
        <v>1159.2</v>
      </c>
      <c r="P1937" s="33">
        <v>2877</v>
      </c>
    </row>
    <row r="1938" spans="1:16">
      <c r="A1938" s="27" t="s">
        <v>495</v>
      </c>
      <c r="B1938" s="31">
        <v>202511</v>
      </c>
      <c r="C1938" s="27" t="s">
        <v>69</v>
      </c>
      <c r="D1938" s="27" t="s">
        <v>211</v>
      </c>
      <c r="E1938" s="27" t="s">
        <v>34</v>
      </c>
      <c r="F1938" s="27" t="s">
        <v>262</v>
      </c>
      <c r="G1938" s="33">
        <v>203456.46</v>
      </c>
      <c r="H1938" s="33">
        <v>203456.46</v>
      </c>
      <c r="I1938" s="33">
        <v>10772</v>
      </c>
      <c r="J1938" s="33">
        <v>620</v>
      </c>
      <c r="K1938" s="33">
        <v>6200</v>
      </c>
      <c r="L1938" s="33">
        <v>1</v>
      </c>
      <c r="M1938" s="33">
        <v>1</v>
      </c>
      <c r="N1938" s="33">
        <v>218075.89</v>
      </c>
      <c r="O1938" s="33">
        <v>1053.5</v>
      </c>
      <c r="P1938" s="33">
        <v>3325</v>
      </c>
    </row>
    <row r="1939" spans="1:16">
      <c r="A1939" s="27" t="s">
        <v>495</v>
      </c>
      <c r="B1939" s="31">
        <v>202512</v>
      </c>
      <c r="C1939" s="27" t="s">
        <v>69</v>
      </c>
      <c r="D1939" s="27" t="s">
        <v>211</v>
      </c>
      <c r="E1939" s="27" t="s">
        <v>34</v>
      </c>
      <c r="F1939" s="27" t="s">
        <v>262</v>
      </c>
      <c r="G1939" s="33">
        <v>235820.3</v>
      </c>
      <c r="H1939" s="33">
        <v>235820.3</v>
      </c>
      <c r="I1939" s="33">
        <v>12470</v>
      </c>
      <c r="J1939" s="33">
        <v>681</v>
      </c>
      <c r="K1939" s="33">
        <v>6200</v>
      </c>
      <c r="L1939" s="33">
        <v>1</v>
      </c>
      <c r="M1939" s="33">
        <v>1</v>
      </c>
      <c r="N1939" s="33">
        <v>251435.61</v>
      </c>
      <c r="O1939" s="33">
        <v>1336.3</v>
      </c>
      <c r="P1939" s="33">
        <v>4082</v>
      </c>
    </row>
    <row r="1940" spans="1:16">
      <c r="A1940" s="27" t="s">
        <v>495</v>
      </c>
      <c r="B1940" s="31">
        <v>202601</v>
      </c>
      <c r="C1940" s="27" t="s">
        <v>69</v>
      </c>
      <c r="D1940" s="27" t="s">
        <v>211</v>
      </c>
      <c r="E1940" s="27" t="s">
        <v>34</v>
      </c>
      <c r="F1940" s="27" t="s">
        <v>262</v>
      </c>
      <c r="G1940" s="33">
        <v>127784.99</v>
      </c>
      <c r="H1940" s="33">
        <v>127784.99</v>
      </c>
      <c r="I1940" s="33">
        <v>6414</v>
      </c>
      <c r="J1940" s="33">
        <v>289</v>
      </c>
      <c r="K1940" s="33">
        <v>6200</v>
      </c>
      <c r="L1940" s="33">
        <v>1</v>
      </c>
      <c r="M1940" s="33">
        <v>1</v>
      </c>
      <c r="N1940" s="33">
        <v>128358.14</v>
      </c>
      <c r="O1940" s="33">
        <v>803.4</v>
      </c>
      <c r="P1940" s="33">
        <v>2066</v>
      </c>
    </row>
    <row r="1941" spans="1:16">
      <c r="A1941" s="27" t="s">
        <v>495</v>
      </c>
      <c r="B1941" s="31">
        <v>202602</v>
      </c>
      <c r="C1941" s="27" t="s">
        <v>69</v>
      </c>
      <c r="D1941" s="27" t="s">
        <v>211</v>
      </c>
      <c r="E1941" s="27" t="s">
        <v>34</v>
      </c>
      <c r="F1941" s="27" t="s">
        <v>262</v>
      </c>
      <c r="G1941" s="33">
        <v>124229.06</v>
      </c>
      <c r="H1941" s="33">
        <v>124229.06</v>
      </c>
      <c r="I1941" s="33">
        <v>5848</v>
      </c>
      <c r="J1941" s="33">
        <v>307</v>
      </c>
      <c r="K1941" s="33">
        <v>6200</v>
      </c>
      <c r="L1941" s="33">
        <v>1</v>
      </c>
      <c r="M1941" s="33">
        <v>1</v>
      </c>
      <c r="N1941" s="33">
        <v>132823.56</v>
      </c>
      <c r="O1941" s="33">
        <v>831.8</v>
      </c>
      <c r="P1941" s="33">
        <v>1863</v>
      </c>
    </row>
    <row r="1942" spans="1:16">
      <c r="A1942" s="27" t="s">
        <v>495</v>
      </c>
      <c r="B1942" s="31">
        <v>202603</v>
      </c>
      <c r="C1942" s="27" t="s">
        <v>69</v>
      </c>
      <c r="D1942" s="27" t="s">
        <v>211</v>
      </c>
      <c r="E1942" s="27" t="s">
        <v>34</v>
      </c>
      <c r="F1942" s="27" t="s">
        <v>262</v>
      </c>
      <c r="G1942" s="33">
        <v>160994.7</v>
      </c>
      <c r="H1942" s="33">
        <v>160994.7</v>
      </c>
      <c r="I1942" s="33">
        <v>8423</v>
      </c>
      <c r="J1942" s="33">
        <v>411</v>
      </c>
      <c r="K1942" s="33">
        <v>6200</v>
      </c>
      <c r="L1942" s="33">
        <v>1</v>
      </c>
      <c r="M1942" s="33">
        <v>1</v>
      </c>
      <c r="N1942" s="33">
        <v>166258.44</v>
      </c>
      <c r="O1942" s="33">
        <v>942.8</v>
      </c>
      <c r="P1942" s="33">
        <v>2682</v>
      </c>
    </row>
    <row r="1943" spans="1:16">
      <c r="A1943" s="27" t="s">
        <v>495</v>
      </c>
      <c r="B1943" s="31">
        <v>202604</v>
      </c>
      <c r="C1943" s="27" t="s">
        <v>69</v>
      </c>
      <c r="D1943" s="27" t="s">
        <v>211</v>
      </c>
      <c r="E1943" s="27" t="s">
        <v>34</v>
      </c>
      <c r="F1943" s="27" t="s">
        <v>262</v>
      </c>
      <c r="G1943" s="33">
        <v>189514.34</v>
      </c>
      <c r="H1943" s="33">
        <v>189514.34</v>
      </c>
      <c r="I1943" s="33">
        <v>9775</v>
      </c>
      <c r="J1943" s="33">
        <v>474</v>
      </c>
      <c r="K1943" s="33">
        <v>6200</v>
      </c>
      <c r="L1943" s="33">
        <v>1</v>
      </c>
      <c r="M1943" s="33">
        <v>1</v>
      </c>
      <c r="N1943" s="33">
        <v>196504.33</v>
      </c>
      <c r="O1943" s="33">
        <v>1176.3</v>
      </c>
      <c r="P1943" s="33">
        <v>3125</v>
      </c>
    </row>
    <row r="1944" spans="1:16">
      <c r="A1944" s="27" t="s">
        <v>495</v>
      </c>
      <c r="B1944" s="31">
        <v>202605</v>
      </c>
      <c r="C1944" s="27" t="s">
        <v>69</v>
      </c>
      <c r="D1944" s="27" t="s">
        <v>211</v>
      </c>
      <c r="E1944" s="27" t="s">
        <v>34</v>
      </c>
      <c r="F1944" s="27" t="s">
        <v>262</v>
      </c>
      <c r="G1944" s="33">
        <v>203446.98</v>
      </c>
      <c r="H1944" s="33">
        <v>203446.98</v>
      </c>
      <c r="I1944" s="33">
        <v>10529</v>
      </c>
      <c r="J1944" s="33">
        <v>537</v>
      </c>
      <c r="K1944" s="33">
        <v>6200</v>
      </c>
      <c r="L1944" s="33">
        <v>1</v>
      </c>
      <c r="M1944" s="33">
        <v>1</v>
      </c>
      <c r="N1944" s="33">
        <v>216163.74</v>
      </c>
      <c r="O1944" s="33">
        <v>1289.9</v>
      </c>
      <c r="P1944" s="33">
        <v>3403</v>
      </c>
    </row>
    <row r="1945" spans="1:16">
      <c r="A1945" s="27" t="s">
        <v>495</v>
      </c>
      <c r="B1945" s="31">
        <v>202606</v>
      </c>
      <c r="C1945" s="27" t="s">
        <v>69</v>
      </c>
      <c r="D1945" s="27" t="s">
        <v>211</v>
      </c>
      <c r="E1945" s="27" t="s">
        <v>34</v>
      </c>
      <c r="F1945" s="27" t="s">
        <v>262</v>
      </c>
      <c r="G1945" s="33">
        <v>214760.59</v>
      </c>
      <c r="H1945" s="33">
        <v>214760.59</v>
      </c>
      <c r="I1945" s="33">
        <v>11767</v>
      </c>
      <c r="J1945" s="33">
        <v>638</v>
      </c>
      <c r="K1945" s="33">
        <v>6200</v>
      </c>
      <c r="L1945" s="33">
        <v>1</v>
      </c>
      <c r="M1945" s="33">
        <v>1</v>
      </c>
      <c r="N1945" s="33">
        <v>212105.12</v>
      </c>
      <c r="O1945" s="33">
        <v>1274.5</v>
      </c>
      <c r="P1945" s="33">
        <v>3809</v>
      </c>
    </row>
    <row r="1946" spans="1:16">
      <c r="A1946" s="27" t="s">
        <v>495</v>
      </c>
      <c r="B1946" s="31">
        <v>202607</v>
      </c>
      <c r="C1946" s="27" t="s">
        <v>69</v>
      </c>
      <c r="D1946" s="27" t="s">
        <v>211</v>
      </c>
      <c r="E1946" s="27" t="s">
        <v>34</v>
      </c>
      <c r="F1946" s="27" t="s">
        <v>262</v>
      </c>
      <c r="G1946" s="33">
        <v>190733.85</v>
      </c>
      <c r="H1946" s="33">
        <v>190733.85</v>
      </c>
      <c r="I1946" s="33">
        <v>9361</v>
      </c>
      <c r="J1946" s="33">
        <v>457</v>
      </c>
      <c r="K1946" s="33">
        <v>6200</v>
      </c>
      <c r="L1946" s="33">
        <v>1</v>
      </c>
      <c r="M1946" s="33">
        <v>1</v>
      </c>
      <c r="N1946" s="33">
        <v>189411.34</v>
      </c>
      <c r="O1946" s="33">
        <v>1234.4</v>
      </c>
      <c r="P1946" s="33">
        <v>3061</v>
      </c>
    </row>
    <row r="1947" spans="1:16">
      <c r="A1947" s="27" t="s">
        <v>498</v>
      </c>
      <c r="B1947" s="31">
        <v>202408</v>
      </c>
      <c r="C1947" s="27" t="s">
        <v>69</v>
      </c>
      <c r="D1947" s="27" t="s">
        <v>211</v>
      </c>
      <c r="E1947" s="27" t="s">
        <v>34</v>
      </c>
      <c r="F1947" s="27" t="s">
        <v>262</v>
      </c>
      <c r="G1947" s="33">
        <v>128992.02</v>
      </c>
      <c r="H1947" s="33">
        <v>128992.02</v>
      </c>
      <c r="I1947" s="33">
        <v>6033</v>
      </c>
      <c r="J1947" s="33">
        <v>258</v>
      </c>
      <c r="K1947" s="33">
        <v>6200</v>
      </c>
      <c r="L1947" s="33">
        <v>1</v>
      </c>
      <c r="M1947" s="33">
        <v>1</v>
      </c>
      <c r="N1947" s="33">
        <v>150533.23</v>
      </c>
      <c r="O1947" s="33">
        <v>788.1</v>
      </c>
      <c r="P1947" s="33">
        <v>1987</v>
      </c>
    </row>
    <row r="1948" spans="1:16">
      <c r="A1948" s="27" t="s">
        <v>498</v>
      </c>
      <c r="B1948" s="31">
        <v>202409</v>
      </c>
      <c r="C1948" s="27" t="s">
        <v>69</v>
      </c>
      <c r="D1948" s="27" t="s">
        <v>211</v>
      </c>
      <c r="E1948" s="27" t="s">
        <v>34</v>
      </c>
      <c r="F1948" s="27" t="s">
        <v>262</v>
      </c>
      <c r="G1948" s="33">
        <v>128832.42</v>
      </c>
      <c r="H1948" s="33">
        <v>128832.42</v>
      </c>
      <c r="I1948" s="33">
        <v>6192</v>
      </c>
      <c r="J1948" s="33">
        <v>346</v>
      </c>
      <c r="K1948" s="33">
        <v>6200</v>
      </c>
      <c r="L1948" s="33">
        <v>1</v>
      </c>
      <c r="M1948" s="33">
        <v>1</v>
      </c>
      <c r="N1948" s="33">
        <v>145373.96</v>
      </c>
      <c r="O1948" s="33">
        <v>723.9</v>
      </c>
      <c r="P1948" s="33">
        <v>1920</v>
      </c>
    </row>
    <row r="1949" spans="1:16">
      <c r="A1949" s="27" t="s">
        <v>498</v>
      </c>
      <c r="B1949" s="31">
        <v>202410</v>
      </c>
      <c r="C1949" s="27" t="s">
        <v>69</v>
      </c>
      <c r="D1949" s="27" t="s">
        <v>211</v>
      </c>
      <c r="E1949" s="27" t="s">
        <v>34</v>
      </c>
      <c r="F1949" s="27" t="s">
        <v>262</v>
      </c>
      <c r="G1949" s="33">
        <v>146321.09</v>
      </c>
      <c r="H1949" s="33">
        <v>146321.09</v>
      </c>
      <c r="I1949" s="33">
        <v>7039</v>
      </c>
      <c r="J1949" s="33">
        <v>428</v>
      </c>
      <c r="K1949" s="33">
        <v>6200</v>
      </c>
      <c r="L1949" s="33">
        <v>1</v>
      </c>
      <c r="M1949" s="33">
        <v>1</v>
      </c>
      <c r="N1949" s="33">
        <v>160379.36</v>
      </c>
      <c r="O1949" s="33">
        <v>841</v>
      </c>
      <c r="P1949" s="33">
        <v>2263</v>
      </c>
    </row>
    <row r="1950" spans="1:16">
      <c r="A1950" s="27" t="s">
        <v>498</v>
      </c>
      <c r="B1950" s="31">
        <v>202411</v>
      </c>
      <c r="C1950" s="27" t="s">
        <v>69</v>
      </c>
      <c r="D1950" s="27" t="s">
        <v>211</v>
      </c>
      <c r="E1950" s="27" t="s">
        <v>34</v>
      </c>
      <c r="F1950" s="27" t="s">
        <v>262</v>
      </c>
      <c r="G1950" s="33">
        <v>169629.24</v>
      </c>
      <c r="H1950" s="33">
        <v>169629.24</v>
      </c>
      <c r="I1950" s="33">
        <v>9043</v>
      </c>
      <c r="J1950" s="33">
        <v>525</v>
      </c>
      <c r="K1950" s="33">
        <v>6200</v>
      </c>
      <c r="L1950" s="33">
        <v>1</v>
      </c>
      <c r="M1950" s="33">
        <v>1</v>
      </c>
      <c r="N1950" s="33">
        <v>194395.14</v>
      </c>
      <c r="O1950" s="33">
        <v>1025.2</v>
      </c>
      <c r="P1950" s="33">
        <v>2838</v>
      </c>
    </row>
    <row r="1951" spans="1:16">
      <c r="A1951" s="27" t="s">
        <v>498</v>
      </c>
      <c r="B1951" s="31">
        <v>202412</v>
      </c>
      <c r="C1951" s="27" t="s">
        <v>69</v>
      </c>
      <c r="D1951" s="27" t="s">
        <v>211</v>
      </c>
      <c r="E1951" s="27" t="s">
        <v>34</v>
      </c>
      <c r="F1951" s="27" t="s">
        <v>262</v>
      </c>
      <c r="G1951" s="33">
        <v>181889.34</v>
      </c>
      <c r="H1951" s="33">
        <v>181889.34</v>
      </c>
      <c r="I1951" s="33">
        <v>8559</v>
      </c>
      <c r="J1951" s="33">
        <v>489</v>
      </c>
      <c r="K1951" s="33">
        <v>6200</v>
      </c>
      <c r="L1951" s="33">
        <v>1</v>
      </c>
      <c r="M1951" s="33">
        <v>1</v>
      </c>
      <c r="N1951" s="33">
        <v>224132.35</v>
      </c>
      <c r="O1951" s="33">
        <v>1195.2</v>
      </c>
      <c r="P1951" s="33">
        <v>2950</v>
      </c>
    </row>
    <row r="1952" spans="1:16">
      <c r="A1952" s="27" t="s">
        <v>498</v>
      </c>
      <c r="B1952" s="31">
        <v>202501</v>
      </c>
      <c r="C1952" s="27" t="s">
        <v>69</v>
      </c>
      <c r="D1952" s="27" t="s">
        <v>211</v>
      </c>
      <c r="E1952" s="27" t="s">
        <v>34</v>
      </c>
      <c r="F1952" s="27" t="s">
        <v>262</v>
      </c>
      <c r="G1952" s="33">
        <v>99759.3</v>
      </c>
      <c r="H1952" s="33">
        <v>99759.3</v>
      </c>
      <c r="I1952" s="33">
        <v>5377</v>
      </c>
      <c r="J1952" s="33">
        <v>309</v>
      </c>
      <c r="K1952" s="33">
        <v>6200</v>
      </c>
      <c r="L1952" s="33">
        <v>1</v>
      </c>
      <c r="M1952" s="33">
        <v>1</v>
      </c>
      <c r="N1952" s="33">
        <v>114419.8</v>
      </c>
      <c r="O1952" s="33">
        <v>531.7</v>
      </c>
      <c r="P1952" s="33">
        <v>1741</v>
      </c>
    </row>
    <row r="1953" spans="1:16">
      <c r="A1953" s="27" t="s">
        <v>498</v>
      </c>
      <c r="B1953" s="31">
        <v>202502</v>
      </c>
      <c r="C1953" s="27" t="s">
        <v>69</v>
      </c>
      <c r="D1953" s="27" t="s">
        <v>211</v>
      </c>
      <c r="E1953" s="27" t="s">
        <v>34</v>
      </c>
      <c r="F1953" s="27" t="s">
        <v>262</v>
      </c>
      <c r="G1953" s="33">
        <v>92898.89999999999</v>
      </c>
      <c r="H1953" s="33">
        <v>92898.89999999999</v>
      </c>
      <c r="I1953" s="33">
        <v>5188</v>
      </c>
      <c r="J1953" s="33">
        <v>288</v>
      </c>
      <c r="K1953" s="33">
        <v>6200</v>
      </c>
      <c r="L1953" s="33">
        <v>1</v>
      </c>
      <c r="M1953" s="33">
        <v>1</v>
      </c>
      <c r="N1953" s="33">
        <v>118400.32</v>
      </c>
      <c r="O1953" s="33">
        <v>570</v>
      </c>
      <c r="P1953" s="33">
        <v>1546</v>
      </c>
    </row>
    <row r="1954" spans="1:16">
      <c r="A1954" s="27" t="s">
        <v>498</v>
      </c>
      <c r="B1954" s="31">
        <v>202503</v>
      </c>
      <c r="C1954" s="27" t="s">
        <v>69</v>
      </c>
      <c r="D1954" s="27" t="s">
        <v>211</v>
      </c>
      <c r="E1954" s="27" t="s">
        <v>34</v>
      </c>
      <c r="F1954" s="27" t="s">
        <v>262</v>
      </c>
      <c r="G1954" s="33">
        <v>145319.22</v>
      </c>
      <c r="H1954" s="33">
        <v>145319.22</v>
      </c>
      <c r="I1954" s="33">
        <v>7460</v>
      </c>
      <c r="J1954" s="33">
        <v>325</v>
      </c>
      <c r="K1954" s="33">
        <v>6200</v>
      </c>
      <c r="L1954" s="33">
        <v>1</v>
      </c>
      <c r="M1954" s="33">
        <v>1</v>
      </c>
      <c r="N1954" s="33">
        <v>148204.53</v>
      </c>
      <c r="O1954" s="33">
        <v>832.7</v>
      </c>
      <c r="P1954" s="33">
        <v>2471</v>
      </c>
    </row>
    <row r="1955" spans="1:16">
      <c r="A1955" s="27" t="s">
        <v>498</v>
      </c>
      <c r="B1955" s="31">
        <v>202504</v>
      </c>
      <c r="C1955" s="27" t="s">
        <v>69</v>
      </c>
      <c r="D1955" s="27" t="s">
        <v>211</v>
      </c>
      <c r="E1955" s="27" t="s">
        <v>34</v>
      </c>
      <c r="F1955" s="27" t="s">
        <v>262</v>
      </c>
      <c r="G1955" s="33">
        <v>157670.1</v>
      </c>
      <c r="H1955" s="33">
        <v>157670.1</v>
      </c>
      <c r="I1955" s="33">
        <v>7821</v>
      </c>
      <c r="J1955" s="33">
        <v>430</v>
      </c>
      <c r="K1955" s="33">
        <v>6200</v>
      </c>
      <c r="L1955" s="33">
        <v>1</v>
      </c>
      <c r="M1955" s="33">
        <v>1</v>
      </c>
      <c r="N1955" s="33">
        <v>175166.03</v>
      </c>
      <c r="O1955" s="33">
        <v>1033.8</v>
      </c>
      <c r="P1955" s="33">
        <v>2557</v>
      </c>
    </row>
    <row r="1956" spans="1:16">
      <c r="A1956" s="27" t="s">
        <v>498</v>
      </c>
      <c r="B1956" s="31">
        <v>202505</v>
      </c>
      <c r="C1956" s="27" t="s">
        <v>69</v>
      </c>
      <c r="D1956" s="27" t="s">
        <v>211</v>
      </c>
      <c r="E1956" s="27" t="s">
        <v>34</v>
      </c>
      <c r="F1956" s="27" t="s">
        <v>262</v>
      </c>
      <c r="G1956" s="33">
        <v>154581.69</v>
      </c>
      <c r="H1956" s="33">
        <v>154581.69</v>
      </c>
      <c r="I1956" s="33">
        <v>7903</v>
      </c>
      <c r="J1956" s="33">
        <v>446</v>
      </c>
      <c r="K1956" s="33">
        <v>6200</v>
      </c>
      <c r="L1956" s="33">
        <v>1</v>
      </c>
      <c r="M1956" s="33">
        <v>1</v>
      </c>
      <c r="N1956" s="33">
        <v>192690.63</v>
      </c>
      <c r="O1956" s="33">
        <v>966.5</v>
      </c>
      <c r="P1956" s="33">
        <v>2500</v>
      </c>
    </row>
    <row r="1957" spans="1:16">
      <c r="A1957" s="27" t="s">
        <v>498</v>
      </c>
      <c r="B1957" s="31">
        <v>202506</v>
      </c>
      <c r="C1957" s="27" t="s">
        <v>69</v>
      </c>
      <c r="D1957" s="27" t="s">
        <v>211</v>
      </c>
      <c r="E1957" s="27" t="s">
        <v>34</v>
      </c>
      <c r="F1957" s="27" t="s">
        <v>262</v>
      </c>
      <c r="G1957" s="33">
        <v>169012.95</v>
      </c>
      <c r="H1957" s="33">
        <v>169012.95</v>
      </c>
      <c r="I1957" s="33">
        <v>9565</v>
      </c>
      <c r="J1957" s="33">
        <v>459</v>
      </c>
      <c r="K1957" s="33">
        <v>6200</v>
      </c>
      <c r="L1957" s="33">
        <v>1</v>
      </c>
      <c r="M1957" s="33">
        <v>1</v>
      </c>
      <c r="N1957" s="33">
        <v>189072.74</v>
      </c>
      <c r="O1957" s="33">
        <v>1085.3</v>
      </c>
      <c r="P1957" s="33">
        <v>2866</v>
      </c>
    </row>
    <row r="1958" spans="1:16">
      <c r="A1958" s="27" t="s">
        <v>498</v>
      </c>
      <c r="B1958" s="31">
        <v>202507</v>
      </c>
      <c r="C1958" s="27" t="s">
        <v>69</v>
      </c>
      <c r="D1958" s="27" t="s">
        <v>211</v>
      </c>
      <c r="E1958" s="27" t="s">
        <v>34</v>
      </c>
      <c r="F1958" s="27" t="s">
        <v>262</v>
      </c>
      <c r="G1958" s="33">
        <v>132995.58</v>
      </c>
      <c r="H1958" s="33">
        <v>132995.58</v>
      </c>
      <c r="I1958" s="33">
        <v>6365</v>
      </c>
      <c r="J1958" s="33">
        <v>291</v>
      </c>
      <c r="K1958" s="33">
        <v>6200</v>
      </c>
      <c r="L1958" s="33">
        <v>1</v>
      </c>
      <c r="M1958" s="33">
        <v>1</v>
      </c>
      <c r="N1958" s="33">
        <v>168843.26</v>
      </c>
      <c r="O1958" s="33">
        <v>897.6</v>
      </c>
      <c r="P1958" s="33">
        <v>2012</v>
      </c>
    </row>
    <row r="1959" spans="1:16">
      <c r="A1959" s="27" t="s">
        <v>498</v>
      </c>
      <c r="B1959" s="31">
        <v>202508</v>
      </c>
      <c r="C1959" s="27" t="s">
        <v>69</v>
      </c>
      <c r="D1959" s="27" t="s">
        <v>211</v>
      </c>
      <c r="E1959" s="27" t="s">
        <v>34</v>
      </c>
      <c r="F1959" s="27" t="s">
        <v>262</v>
      </c>
      <c r="G1959" s="33">
        <v>145894.13</v>
      </c>
      <c r="H1959" s="33">
        <v>145894.13</v>
      </c>
      <c r="I1959" s="33">
        <v>8094</v>
      </c>
      <c r="J1959" s="33">
        <v>393</v>
      </c>
      <c r="K1959" s="33">
        <v>6200</v>
      </c>
      <c r="L1959" s="33">
        <v>1</v>
      </c>
      <c r="M1959" s="33">
        <v>1</v>
      </c>
      <c r="N1959" s="33">
        <v>163328.55</v>
      </c>
      <c r="O1959" s="33">
        <v>862.1</v>
      </c>
      <c r="P1959" s="33">
        <v>2586</v>
      </c>
    </row>
    <row r="1960" spans="1:16">
      <c r="A1960" s="27" t="s">
        <v>498</v>
      </c>
      <c r="B1960" s="31">
        <v>202509</v>
      </c>
      <c r="C1960" s="27" t="s">
        <v>69</v>
      </c>
      <c r="D1960" s="27" t="s">
        <v>211</v>
      </c>
      <c r="E1960" s="27" t="s">
        <v>34</v>
      </c>
      <c r="F1960" s="27" t="s">
        <v>262</v>
      </c>
      <c r="G1960" s="33">
        <v>132738.52</v>
      </c>
      <c r="H1960" s="33">
        <v>132738.52</v>
      </c>
      <c r="I1960" s="33">
        <v>7400</v>
      </c>
      <c r="J1960" s="33">
        <v>355</v>
      </c>
      <c r="K1960" s="33">
        <v>6200</v>
      </c>
      <c r="L1960" s="33">
        <v>1</v>
      </c>
      <c r="M1960" s="33">
        <v>1</v>
      </c>
      <c r="N1960" s="33">
        <v>157730.75</v>
      </c>
      <c r="O1960" s="33">
        <v>855</v>
      </c>
      <c r="P1960" s="33">
        <v>2291</v>
      </c>
    </row>
    <row r="1961" spans="1:16">
      <c r="A1961" s="27" t="s">
        <v>498</v>
      </c>
      <c r="B1961" s="31">
        <v>202510</v>
      </c>
      <c r="C1961" s="27" t="s">
        <v>69</v>
      </c>
      <c r="D1961" s="27" t="s">
        <v>211</v>
      </c>
      <c r="E1961" s="27" t="s">
        <v>34</v>
      </c>
      <c r="F1961" s="27" t="s">
        <v>262</v>
      </c>
      <c r="G1961" s="33">
        <v>159501.58</v>
      </c>
      <c r="H1961" s="33">
        <v>159501.58</v>
      </c>
      <c r="I1961" s="33">
        <v>8673</v>
      </c>
      <c r="J1961" s="33">
        <v>454</v>
      </c>
      <c r="K1961" s="33">
        <v>6200</v>
      </c>
      <c r="L1961" s="33">
        <v>1</v>
      </c>
      <c r="M1961" s="33">
        <v>1</v>
      </c>
      <c r="N1961" s="33">
        <v>174011.61</v>
      </c>
      <c r="O1961" s="33">
        <v>972.2</v>
      </c>
      <c r="P1961" s="33">
        <v>2718</v>
      </c>
    </row>
    <row r="1962" spans="1:16">
      <c r="A1962" s="27" t="s">
        <v>498</v>
      </c>
      <c r="B1962" s="31">
        <v>202511</v>
      </c>
      <c r="C1962" s="27" t="s">
        <v>69</v>
      </c>
      <c r="D1962" s="27" t="s">
        <v>211</v>
      </c>
      <c r="E1962" s="27" t="s">
        <v>34</v>
      </c>
      <c r="F1962" s="27" t="s">
        <v>262</v>
      </c>
      <c r="G1962" s="33">
        <v>191999.09</v>
      </c>
      <c r="H1962" s="33">
        <v>191999.09</v>
      </c>
      <c r="I1962" s="33">
        <v>9637</v>
      </c>
      <c r="J1962" s="33">
        <v>523</v>
      </c>
      <c r="K1962" s="33">
        <v>6200</v>
      </c>
      <c r="L1962" s="33">
        <v>1</v>
      </c>
      <c r="M1962" s="33">
        <v>1</v>
      </c>
      <c r="N1962" s="33">
        <v>210918.73</v>
      </c>
      <c r="O1962" s="33">
        <v>1248.1</v>
      </c>
      <c r="P1962" s="33">
        <v>3115</v>
      </c>
    </row>
    <row r="1963" spans="1:16">
      <c r="A1963" s="27" t="s">
        <v>498</v>
      </c>
      <c r="B1963" s="31">
        <v>202512</v>
      </c>
      <c r="C1963" s="27" t="s">
        <v>69</v>
      </c>
      <c r="D1963" s="27" t="s">
        <v>211</v>
      </c>
      <c r="E1963" s="27" t="s">
        <v>34</v>
      </c>
      <c r="F1963" s="27" t="s">
        <v>262</v>
      </c>
      <c r="G1963" s="33">
        <v>206379.9</v>
      </c>
      <c r="H1963" s="33">
        <v>206379.9</v>
      </c>
      <c r="I1963" s="33">
        <v>10025</v>
      </c>
      <c r="J1963" s="33">
        <v>565</v>
      </c>
      <c r="K1963" s="33">
        <v>6200</v>
      </c>
      <c r="L1963" s="33">
        <v>1</v>
      </c>
      <c r="M1963" s="33">
        <v>1</v>
      </c>
      <c r="N1963" s="33">
        <v>243183.6</v>
      </c>
      <c r="O1963" s="33">
        <v>1293.4</v>
      </c>
      <c r="P1963" s="33">
        <v>3419</v>
      </c>
    </row>
    <row r="1964" spans="1:16">
      <c r="A1964" s="27" t="s">
        <v>498</v>
      </c>
      <c r="B1964" s="31">
        <v>202601</v>
      </c>
      <c r="C1964" s="27" t="s">
        <v>69</v>
      </c>
      <c r="D1964" s="27" t="s">
        <v>211</v>
      </c>
      <c r="E1964" s="27" t="s">
        <v>34</v>
      </c>
      <c r="F1964" s="27" t="s">
        <v>262</v>
      </c>
      <c r="G1964" s="33">
        <v>114588.1</v>
      </c>
      <c r="H1964" s="33">
        <v>114588.1</v>
      </c>
      <c r="I1964" s="33">
        <v>6183</v>
      </c>
      <c r="J1964" s="33">
        <v>354</v>
      </c>
      <c r="K1964" s="33">
        <v>6200</v>
      </c>
      <c r="L1964" s="33">
        <v>1</v>
      </c>
      <c r="M1964" s="33">
        <v>1</v>
      </c>
      <c r="N1964" s="33">
        <v>124145.48</v>
      </c>
      <c r="O1964" s="33">
        <v>776.1</v>
      </c>
      <c r="P1964" s="33">
        <v>1917</v>
      </c>
    </row>
    <row r="1965" spans="1:16">
      <c r="A1965" s="27" t="s">
        <v>498</v>
      </c>
      <c r="B1965" s="31">
        <v>202602</v>
      </c>
      <c r="C1965" s="27" t="s">
        <v>69</v>
      </c>
      <c r="D1965" s="27" t="s">
        <v>211</v>
      </c>
      <c r="E1965" s="27" t="s">
        <v>34</v>
      </c>
      <c r="F1965" s="27" t="s">
        <v>262</v>
      </c>
      <c r="G1965" s="33">
        <v>107358.35</v>
      </c>
      <c r="H1965" s="33">
        <v>107358.35</v>
      </c>
      <c r="I1965" s="33">
        <v>5551</v>
      </c>
      <c r="J1965" s="33">
        <v>299</v>
      </c>
      <c r="K1965" s="33">
        <v>6200</v>
      </c>
      <c r="L1965" s="33">
        <v>1</v>
      </c>
      <c r="M1965" s="33">
        <v>1</v>
      </c>
      <c r="N1965" s="33">
        <v>128464.35</v>
      </c>
      <c r="O1965" s="33">
        <v>655.1</v>
      </c>
      <c r="P1965" s="33">
        <v>1742</v>
      </c>
    </row>
    <row r="1966" spans="1:16">
      <c r="A1966" s="27" t="s">
        <v>498</v>
      </c>
      <c r="B1966" s="31">
        <v>202603</v>
      </c>
      <c r="C1966" s="27" t="s">
        <v>69</v>
      </c>
      <c r="D1966" s="27" t="s">
        <v>211</v>
      </c>
      <c r="E1966" s="27" t="s">
        <v>34</v>
      </c>
      <c r="F1966" s="27" t="s">
        <v>262</v>
      </c>
      <c r="G1966" s="33">
        <v>136301.87</v>
      </c>
      <c r="H1966" s="33">
        <v>136301.87</v>
      </c>
      <c r="I1966" s="33">
        <v>6348</v>
      </c>
      <c r="J1966" s="33">
        <v>319</v>
      </c>
      <c r="K1966" s="33">
        <v>6200</v>
      </c>
      <c r="L1966" s="33">
        <v>1</v>
      </c>
      <c r="M1966" s="33">
        <v>1</v>
      </c>
      <c r="N1966" s="33">
        <v>160801.91</v>
      </c>
      <c r="O1966" s="33">
        <v>752</v>
      </c>
      <c r="P1966" s="33">
        <v>2078</v>
      </c>
    </row>
    <row r="1967" spans="1:16">
      <c r="A1967" s="27" t="s">
        <v>498</v>
      </c>
      <c r="B1967" s="31">
        <v>202604</v>
      </c>
      <c r="C1967" s="27" t="s">
        <v>69</v>
      </c>
      <c r="D1967" s="27" t="s">
        <v>211</v>
      </c>
      <c r="E1967" s="27" t="s">
        <v>34</v>
      </c>
      <c r="F1967" s="27" t="s">
        <v>262</v>
      </c>
      <c r="G1967" s="33">
        <v>166193.62</v>
      </c>
      <c r="H1967" s="33">
        <v>166193.62</v>
      </c>
      <c r="I1967" s="33">
        <v>8240</v>
      </c>
      <c r="J1967" s="33">
        <v>455</v>
      </c>
      <c r="K1967" s="33">
        <v>6200</v>
      </c>
      <c r="L1967" s="33">
        <v>1</v>
      </c>
      <c r="M1967" s="33">
        <v>1</v>
      </c>
      <c r="N1967" s="33">
        <v>190055.14</v>
      </c>
      <c r="O1967" s="33">
        <v>1063.8</v>
      </c>
      <c r="P1967" s="33">
        <v>2734</v>
      </c>
    </row>
    <row r="1968" spans="1:16">
      <c r="A1968" s="27" t="s">
        <v>498</v>
      </c>
      <c r="B1968" s="31">
        <v>202605</v>
      </c>
      <c r="C1968" s="27" t="s">
        <v>69</v>
      </c>
      <c r="D1968" s="27" t="s">
        <v>211</v>
      </c>
      <c r="E1968" s="27" t="s">
        <v>34</v>
      </c>
      <c r="F1968" s="27" t="s">
        <v>262</v>
      </c>
      <c r="G1968" s="33">
        <v>170770.24</v>
      </c>
      <c r="H1968" s="33">
        <v>170770.24</v>
      </c>
      <c r="I1968" s="33">
        <v>8984</v>
      </c>
      <c r="J1968" s="33">
        <v>502</v>
      </c>
      <c r="K1968" s="33">
        <v>6200</v>
      </c>
      <c r="L1968" s="33">
        <v>1</v>
      </c>
      <c r="M1968" s="33">
        <v>1</v>
      </c>
      <c r="N1968" s="33">
        <v>209069.34</v>
      </c>
      <c r="O1968" s="33">
        <v>1044.7</v>
      </c>
      <c r="P1968" s="33">
        <v>2842</v>
      </c>
    </row>
    <row r="1969" spans="1:16">
      <c r="A1969" s="27" t="s">
        <v>498</v>
      </c>
      <c r="B1969" s="31">
        <v>202606</v>
      </c>
      <c r="C1969" s="27" t="s">
        <v>69</v>
      </c>
      <c r="D1969" s="27" t="s">
        <v>211</v>
      </c>
      <c r="E1969" s="27" t="s">
        <v>34</v>
      </c>
      <c r="F1969" s="27" t="s">
        <v>262</v>
      </c>
      <c r="G1969" s="33">
        <v>169206.78</v>
      </c>
      <c r="H1969" s="33">
        <v>169206.78</v>
      </c>
      <c r="I1969" s="33">
        <v>9031</v>
      </c>
      <c r="J1969" s="33">
        <v>515</v>
      </c>
      <c r="K1969" s="33">
        <v>6200</v>
      </c>
      <c r="L1969" s="33">
        <v>1</v>
      </c>
      <c r="M1969" s="33">
        <v>1</v>
      </c>
      <c r="N1969" s="33">
        <v>205143.92</v>
      </c>
      <c r="O1969" s="33">
        <v>963.7</v>
      </c>
      <c r="P1969" s="33">
        <v>2877</v>
      </c>
    </row>
    <row r="1970" spans="1:16">
      <c r="A1970" s="27" t="s">
        <v>498</v>
      </c>
      <c r="B1970" s="31">
        <v>202607</v>
      </c>
      <c r="C1970" s="27" t="s">
        <v>69</v>
      </c>
      <c r="D1970" s="27" t="s">
        <v>211</v>
      </c>
      <c r="E1970" s="27" t="s">
        <v>34</v>
      </c>
      <c r="F1970" s="27" t="s">
        <v>262</v>
      </c>
      <c r="G1970" s="33">
        <v>178145.93</v>
      </c>
      <c r="H1970" s="33">
        <v>178145.93</v>
      </c>
      <c r="I1970" s="33">
        <v>9532</v>
      </c>
      <c r="J1970" s="33">
        <v>525</v>
      </c>
      <c r="K1970" s="33">
        <v>6200</v>
      </c>
      <c r="L1970" s="33">
        <v>1</v>
      </c>
      <c r="M1970" s="33">
        <v>1</v>
      </c>
      <c r="N1970" s="33">
        <v>183194.94</v>
      </c>
      <c r="O1970" s="33">
        <v>1151.1</v>
      </c>
      <c r="P1970" s="33">
        <v>2927</v>
      </c>
    </row>
    <row r="1971" spans="1:16">
      <c r="A1971" s="27" t="s">
        <v>500</v>
      </c>
      <c r="B1971" s="31">
        <v>202504</v>
      </c>
      <c r="C1971" s="27" t="s">
        <v>69</v>
      </c>
      <c r="D1971" s="27" t="s">
        <v>211</v>
      </c>
      <c r="E1971" s="27" t="s">
        <v>34</v>
      </c>
      <c r="F1971" s="27" t="s">
        <v>289</v>
      </c>
      <c r="G1971" s="33">
        <v>461811.1</v>
      </c>
      <c r="H1971" s="33">
        <v>0</v>
      </c>
      <c r="I1971" s="33">
        <v>8430</v>
      </c>
      <c r="J1971" s="33">
        <v>742</v>
      </c>
      <c r="K1971" s="33">
        <v>18100</v>
      </c>
      <c r="L1971" s="33">
        <v>1</v>
      </c>
      <c r="M1971" s="33">
        <v>0</v>
      </c>
      <c r="N1971" s="33">
        <v>800023.36</v>
      </c>
      <c r="O1971" s="33">
        <v>2125</v>
      </c>
      <c r="P1971" s="33">
        <v>3674</v>
      </c>
    </row>
    <row r="1972" spans="1:16">
      <c r="A1972" s="27" t="s">
        <v>500</v>
      </c>
      <c r="B1972" s="31">
        <v>202505</v>
      </c>
      <c r="C1972" s="27" t="s">
        <v>69</v>
      </c>
      <c r="D1972" s="27" t="s">
        <v>211</v>
      </c>
      <c r="E1972" s="27" t="s">
        <v>34</v>
      </c>
      <c r="F1972" s="27" t="s">
        <v>289</v>
      </c>
      <c r="G1972" s="33">
        <v>483430.25</v>
      </c>
      <c r="H1972" s="33">
        <v>0</v>
      </c>
      <c r="I1972" s="33">
        <v>8894</v>
      </c>
      <c r="J1972" s="33">
        <v>790</v>
      </c>
      <c r="K1972" s="33">
        <v>18100</v>
      </c>
      <c r="L1972" s="33">
        <v>1</v>
      </c>
      <c r="M1972" s="33">
        <v>0</v>
      </c>
      <c r="N1972" s="33">
        <v>880062.26</v>
      </c>
      <c r="O1972" s="33">
        <v>2114.3</v>
      </c>
      <c r="P1972" s="33">
        <v>3765</v>
      </c>
    </row>
    <row r="1973" spans="1:16">
      <c r="A1973" s="27" t="s">
        <v>500</v>
      </c>
      <c r="B1973" s="31">
        <v>202506</v>
      </c>
      <c r="C1973" s="27" t="s">
        <v>69</v>
      </c>
      <c r="D1973" s="27" t="s">
        <v>211</v>
      </c>
      <c r="E1973" s="27" t="s">
        <v>34</v>
      </c>
      <c r="F1973" s="27" t="s">
        <v>289</v>
      </c>
      <c r="G1973" s="33">
        <v>500939.21</v>
      </c>
      <c r="H1973" s="33">
        <v>0</v>
      </c>
      <c r="I1973" s="33">
        <v>8507</v>
      </c>
      <c r="J1973" s="33">
        <v>897</v>
      </c>
      <c r="K1973" s="33">
        <v>18100</v>
      </c>
      <c r="L1973" s="33">
        <v>1</v>
      </c>
      <c r="M1973" s="33">
        <v>0</v>
      </c>
      <c r="N1973" s="33">
        <v>863538.51</v>
      </c>
      <c r="O1973" s="33">
        <v>2323.3</v>
      </c>
      <c r="P1973" s="33">
        <v>3713</v>
      </c>
    </row>
    <row r="1974" spans="1:16">
      <c r="A1974" s="27" t="s">
        <v>500</v>
      </c>
      <c r="B1974" s="31">
        <v>202507</v>
      </c>
      <c r="C1974" s="27" t="s">
        <v>69</v>
      </c>
      <c r="D1974" s="27" t="s">
        <v>211</v>
      </c>
      <c r="E1974" s="27" t="s">
        <v>34</v>
      </c>
      <c r="F1974" s="27" t="s">
        <v>289</v>
      </c>
      <c r="G1974" s="33">
        <v>428675.36</v>
      </c>
      <c r="H1974" s="33">
        <v>0</v>
      </c>
      <c r="I1974" s="33">
        <v>8013</v>
      </c>
      <c r="J1974" s="33">
        <v>550</v>
      </c>
      <c r="K1974" s="33">
        <v>18100</v>
      </c>
      <c r="L1974" s="33">
        <v>1</v>
      </c>
      <c r="M1974" s="33">
        <v>0</v>
      </c>
      <c r="N1974" s="33">
        <v>771145.84</v>
      </c>
      <c r="O1974" s="33">
        <v>1804.3</v>
      </c>
      <c r="P1974" s="33">
        <v>3264</v>
      </c>
    </row>
    <row r="1975" spans="1:16">
      <c r="A1975" s="27" t="s">
        <v>500</v>
      </c>
      <c r="B1975" s="31">
        <v>202508</v>
      </c>
      <c r="C1975" s="27" t="s">
        <v>69</v>
      </c>
      <c r="D1975" s="27" t="s">
        <v>211</v>
      </c>
      <c r="E1975" s="27" t="s">
        <v>34</v>
      </c>
      <c r="F1975" s="27" t="s">
        <v>289</v>
      </c>
      <c r="G1975" s="33">
        <v>470775.67</v>
      </c>
      <c r="H1975" s="33">
        <v>0</v>
      </c>
      <c r="I1975" s="33">
        <v>9191</v>
      </c>
      <c r="J1975" s="33">
        <v>751</v>
      </c>
      <c r="K1975" s="33">
        <v>18100</v>
      </c>
      <c r="L1975" s="33">
        <v>1</v>
      </c>
      <c r="M1975" s="33">
        <v>0</v>
      </c>
      <c r="N1975" s="33">
        <v>745958.9</v>
      </c>
      <c r="O1975" s="33">
        <v>2198.8</v>
      </c>
      <c r="P1975" s="33">
        <v>3851</v>
      </c>
    </row>
    <row r="1976" spans="1:16">
      <c r="A1976" s="27" t="s">
        <v>500</v>
      </c>
      <c r="B1976" s="31">
        <v>202509</v>
      </c>
      <c r="C1976" s="27" t="s">
        <v>69</v>
      </c>
      <c r="D1976" s="27" t="s">
        <v>211</v>
      </c>
      <c r="E1976" s="27" t="s">
        <v>34</v>
      </c>
      <c r="F1976" s="27" t="s">
        <v>289</v>
      </c>
      <c r="G1976" s="33">
        <v>527389.3199999999</v>
      </c>
      <c r="H1976" s="33">
        <v>0</v>
      </c>
      <c r="I1976" s="33">
        <v>9630</v>
      </c>
      <c r="J1976" s="33">
        <v>774</v>
      </c>
      <c r="K1976" s="33">
        <v>18100</v>
      </c>
      <c r="L1976" s="33">
        <v>1</v>
      </c>
      <c r="M1976" s="33">
        <v>0</v>
      </c>
      <c r="N1976" s="33">
        <v>720392.46</v>
      </c>
      <c r="O1976" s="33">
        <v>2729.9</v>
      </c>
      <c r="P1976" s="33">
        <v>4150</v>
      </c>
    </row>
    <row r="1977" spans="1:16">
      <c r="A1977" s="27" t="s">
        <v>500</v>
      </c>
      <c r="B1977" s="31">
        <v>202510</v>
      </c>
      <c r="C1977" s="27" t="s">
        <v>69</v>
      </c>
      <c r="D1977" s="27" t="s">
        <v>211</v>
      </c>
      <c r="E1977" s="27" t="s">
        <v>34</v>
      </c>
      <c r="F1977" s="27" t="s">
        <v>289</v>
      </c>
      <c r="G1977" s="33">
        <v>557243.1899999999</v>
      </c>
      <c r="H1977" s="33">
        <v>0</v>
      </c>
      <c r="I1977" s="33">
        <v>9825</v>
      </c>
      <c r="J1977" s="33">
        <v>1015</v>
      </c>
      <c r="K1977" s="33">
        <v>18100</v>
      </c>
      <c r="L1977" s="33">
        <v>1</v>
      </c>
      <c r="M1977" s="33">
        <v>0</v>
      </c>
      <c r="N1977" s="33">
        <v>794750.86</v>
      </c>
      <c r="O1977" s="33">
        <v>2887</v>
      </c>
      <c r="P1977" s="33">
        <v>4343</v>
      </c>
    </row>
    <row r="1978" spans="1:16">
      <c r="A1978" s="27" t="s">
        <v>500</v>
      </c>
      <c r="B1978" s="31">
        <v>202511</v>
      </c>
      <c r="C1978" s="27" t="s">
        <v>69</v>
      </c>
      <c r="D1978" s="27" t="s">
        <v>211</v>
      </c>
      <c r="E1978" s="27" t="s">
        <v>34</v>
      </c>
      <c r="F1978" s="27" t="s">
        <v>289</v>
      </c>
      <c r="G1978" s="33">
        <v>715133.1800000001</v>
      </c>
      <c r="H1978" s="33">
        <v>0</v>
      </c>
      <c r="I1978" s="33">
        <v>13177</v>
      </c>
      <c r="J1978" s="33">
        <v>1243</v>
      </c>
      <c r="K1978" s="33">
        <v>18100</v>
      </c>
      <c r="L1978" s="33">
        <v>1</v>
      </c>
      <c r="M1978" s="33">
        <v>0</v>
      </c>
      <c r="N1978" s="33">
        <v>963314.17</v>
      </c>
      <c r="O1978" s="33">
        <v>3651.1</v>
      </c>
      <c r="P1978" s="33">
        <v>5729</v>
      </c>
    </row>
    <row r="1979" spans="1:16">
      <c r="A1979" s="27" t="s">
        <v>500</v>
      </c>
      <c r="B1979" s="31">
        <v>202512</v>
      </c>
      <c r="C1979" s="27" t="s">
        <v>69</v>
      </c>
      <c r="D1979" s="27" t="s">
        <v>211</v>
      </c>
      <c r="E1979" s="27" t="s">
        <v>34</v>
      </c>
      <c r="F1979" s="27" t="s">
        <v>289</v>
      </c>
      <c r="G1979" s="33">
        <v>841980.12</v>
      </c>
      <c r="H1979" s="33">
        <v>0</v>
      </c>
      <c r="I1979" s="33">
        <v>14699</v>
      </c>
      <c r="J1979" s="33">
        <v>1442</v>
      </c>
      <c r="K1979" s="33">
        <v>18100</v>
      </c>
      <c r="L1979" s="33">
        <v>1</v>
      </c>
      <c r="M1979" s="33">
        <v>0</v>
      </c>
      <c r="N1979" s="33">
        <v>1110675.22</v>
      </c>
      <c r="O1979" s="33">
        <v>4084.5</v>
      </c>
      <c r="P1979" s="33">
        <v>6296</v>
      </c>
    </row>
    <row r="1980" spans="1:16">
      <c r="A1980" s="27" t="s">
        <v>500</v>
      </c>
      <c r="B1980" s="31">
        <v>202601</v>
      </c>
      <c r="C1980" s="27" t="s">
        <v>69</v>
      </c>
      <c r="D1980" s="27" t="s">
        <v>211</v>
      </c>
      <c r="E1980" s="27" t="s">
        <v>34</v>
      </c>
      <c r="F1980" s="27" t="s">
        <v>289</v>
      </c>
      <c r="G1980" s="33">
        <v>460701.48</v>
      </c>
      <c r="H1980" s="33">
        <v>0</v>
      </c>
      <c r="I1980" s="33">
        <v>8174</v>
      </c>
      <c r="J1980" s="33">
        <v>672</v>
      </c>
      <c r="K1980" s="33">
        <v>18100</v>
      </c>
      <c r="L1980" s="33">
        <v>1</v>
      </c>
      <c r="M1980" s="33">
        <v>0</v>
      </c>
      <c r="N1980" s="33">
        <v>567000.86</v>
      </c>
      <c r="O1980" s="33">
        <v>2398.4</v>
      </c>
      <c r="P1980" s="33">
        <v>3564</v>
      </c>
    </row>
    <row r="1981" spans="1:16">
      <c r="A1981" s="27" t="s">
        <v>500</v>
      </c>
      <c r="B1981" s="31">
        <v>202602</v>
      </c>
      <c r="C1981" s="27" t="s">
        <v>69</v>
      </c>
      <c r="D1981" s="27" t="s">
        <v>211</v>
      </c>
      <c r="E1981" s="27" t="s">
        <v>34</v>
      </c>
      <c r="F1981" s="27" t="s">
        <v>289</v>
      </c>
      <c r="G1981" s="33">
        <v>515793.08</v>
      </c>
      <c r="H1981" s="33">
        <v>0</v>
      </c>
      <c r="I1981" s="33">
        <v>9414</v>
      </c>
      <c r="J1981" s="33">
        <v>647</v>
      </c>
      <c r="K1981" s="33">
        <v>18100</v>
      </c>
      <c r="L1981" s="33">
        <v>1</v>
      </c>
      <c r="M1981" s="33">
        <v>0</v>
      </c>
      <c r="N1981" s="33">
        <v>586726.11</v>
      </c>
      <c r="O1981" s="33">
        <v>2393.9</v>
      </c>
      <c r="P1981" s="33">
        <v>4165</v>
      </c>
    </row>
    <row r="1982" spans="1:16">
      <c r="A1982" s="27" t="s">
        <v>500</v>
      </c>
      <c r="B1982" s="31">
        <v>202603</v>
      </c>
      <c r="C1982" s="27" t="s">
        <v>69</v>
      </c>
      <c r="D1982" s="27" t="s">
        <v>211</v>
      </c>
      <c r="E1982" s="27" t="s">
        <v>34</v>
      </c>
      <c r="F1982" s="27" t="s">
        <v>289</v>
      </c>
      <c r="G1982" s="33">
        <v>622845.4399999999</v>
      </c>
      <c r="H1982" s="33">
        <v>0</v>
      </c>
      <c r="I1982" s="33">
        <v>11222</v>
      </c>
      <c r="J1982" s="33">
        <v>1009</v>
      </c>
      <c r="K1982" s="33">
        <v>18100</v>
      </c>
      <c r="L1982" s="33">
        <v>1</v>
      </c>
      <c r="M1982" s="33">
        <v>0</v>
      </c>
      <c r="N1982" s="33">
        <v>734419.16</v>
      </c>
      <c r="O1982" s="33">
        <v>3014.2</v>
      </c>
      <c r="P1982" s="33">
        <v>5050</v>
      </c>
    </row>
    <row r="1983" spans="1:16">
      <c r="A1983" s="27" t="s">
        <v>500</v>
      </c>
      <c r="B1983" s="31">
        <v>202604</v>
      </c>
      <c r="C1983" s="27" t="s">
        <v>69</v>
      </c>
      <c r="D1983" s="27" t="s">
        <v>211</v>
      </c>
      <c r="E1983" s="27" t="s">
        <v>34</v>
      </c>
      <c r="F1983" s="27" t="s">
        <v>289</v>
      </c>
      <c r="G1983" s="33">
        <v>673461.23</v>
      </c>
      <c r="H1983" s="33">
        <v>0</v>
      </c>
      <c r="I1983" s="33">
        <v>11959</v>
      </c>
      <c r="J1983" s="33">
        <v>875</v>
      </c>
      <c r="K1983" s="33">
        <v>18100</v>
      </c>
      <c r="L1983" s="33">
        <v>1</v>
      </c>
      <c r="M1983" s="33">
        <v>0</v>
      </c>
      <c r="N1983" s="33">
        <v>868025.35</v>
      </c>
      <c r="O1983" s="33">
        <v>3185.9</v>
      </c>
      <c r="P1983" s="33">
        <v>5168</v>
      </c>
    </row>
    <row r="1984" spans="1:16">
      <c r="A1984" s="27" t="s">
        <v>500</v>
      </c>
      <c r="B1984" s="31">
        <v>202605</v>
      </c>
      <c r="C1984" s="27" t="s">
        <v>69</v>
      </c>
      <c r="D1984" s="27" t="s">
        <v>211</v>
      </c>
      <c r="E1984" s="27" t="s">
        <v>34</v>
      </c>
      <c r="F1984" s="27" t="s">
        <v>289</v>
      </c>
      <c r="G1984" s="33">
        <v>762470.75</v>
      </c>
      <c r="H1984" s="33">
        <v>0</v>
      </c>
      <c r="I1984" s="33">
        <v>13554</v>
      </c>
      <c r="J1984" s="33">
        <v>1361</v>
      </c>
      <c r="K1984" s="33">
        <v>18100</v>
      </c>
      <c r="L1984" s="33">
        <v>1</v>
      </c>
      <c r="M1984" s="33">
        <v>0</v>
      </c>
      <c r="N1984" s="33">
        <v>954867.5600000001</v>
      </c>
      <c r="O1984" s="33">
        <v>3627.4</v>
      </c>
      <c r="P1984" s="33">
        <v>5823</v>
      </c>
    </row>
    <row r="1985" spans="1:16">
      <c r="A1985" s="27" t="s">
        <v>500</v>
      </c>
      <c r="B1985" s="31">
        <v>202606</v>
      </c>
      <c r="C1985" s="27" t="s">
        <v>69</v>
      </c>
      <c r="D1985" s="27" t="s">
        <v>211</v>
      </c>
      <c r="E1985" s="27" t="s">
        <v>34</v>
      </c>
      <c r="F1985" s="27" t="s">
        <v>289</v>
      </c>
      <c r="G1985" s="33">
        <v>744528.72</v>
      </c>
      <c r="H1985" s="33">
        <v>0</v>
      </c>
      <c r="I1985" s="33">
        <v>13969</v>
      </c>
      <c r="J1985" s="33">
        <v>1284</v>
      </c>
      <c r="K1985" s="33">
        <v>18100</v>
      </c>
      <c r="L1985" s="33">
        <v>1</v>
      </c>
      <c r="M1985" s="33">
        <v>0</v>
      </c>
      <c r="N1985" s="33">
        <v>936939.29</v>
      </c>
      <c r="O1985" s="33">
        <v>3312</v>
      </c>
      <c r="P1985" s="33">
        <v>6049</v>
      </c>
    </row>
    <row r="1986" spans="1:16">
      <c r="A1986" s="27" t="s">
        <v>500</v>
      </c>
      <c r="B1986" s="31">
        <v>202607</v>
      </c>
      <c r="C1986" s="27" t="s">
        <v>69</v>
      </c>
      <c r="D1986" s="27" t="s">
        <v>211</v>
      </c>
      <c r="E1986" s="27" t="s">
        <v>34</v>
      </c>
      <c r="F1986" s="27" t="s">
        <v>289</v>
      </c>
      <c r="G1986" s="33">
        <v>679102.42</v>
      </c>
      <c r="H1986" s="33">
        <v>0</v>
      </c>
      <c r="I1986" s="33">
        <v>11798</v>
      </c>
      <c r="J1986" s="33">
        <v>937</v>
      </c>
      <c r="K1986" s="33">
        <v>18100</v>
      </c>
      <c r="L1986" s="33">
        <v>1</v>
      </c>
      <c r="M1986" s="33">
        <v>0</v>
      </c>
      <c r="N1986" s="33">
        <v>836693.24</v>
      </c>
      <c r="O1986" s="33">
        <v>3383.2</v>
      </c>
      <c r="P1986" s="33">
        <v>5264</v>
      </c>
    </row>
    <row r="1987" spans="1:16">
      <c r="A1987" s="27" t="s">
        <v>503</v>
      </c>
      <c r="B1987" s="31">
        <v>202408</v>
      </c>
      <c r="C1987" s="27" t="s">
        <v>69</v>
      </c>
      <c r="D1987" s="27" t="s">
        <v>211</v>
      </c>
      <c r="E1987" s="27" t="s">
        <v>34</v>
      </c>
      <c r="F1987" s="27" t="s">
        <v>257</v>
      </c>
      <c r="G1987" s="33">
        <v>369971.31</v>
      </c>
      <c r="H1987" s="33">
        <v>369971.31</v>
      </c>
      <c r="I1987" s="33">
        <v>9657</v>
      </c>
      <c r="J1987" s="33">
        <v>801</v>
      </c>
      <c r="K1987" s="33">
        <v>12100</v>
      </c>
      <c r="L1987" s="33">
        <v>1</v>
      </c>
      <c r="M1987" s="33">
        <v>1</v>
      </c>
      <c r="N1987" s="33">
        <v>360265.2</v>
      </c>
      <c r="O1987" s="33">
        <v>2021.2</v>
      </c>
      <c r="P1987" s="33">
        <v>3907</v>
      </c>
    </row>
    <row r="1988" spans="1:16">
      <c r="A1988" s="27" t="s">
        <v>503</v>
      </c>
      <c r="B1988" s="31">
        <v>202409</v>
      </c>
      <c r="C1988" s="27" t="s">
        <v>69</v>
      </c>
      <c r="D1988" s="27" t="s">
        <v>211</v>
      </c>
      <c r="E1988" s="27" t="s">
        <v>34</v>
      </c>
      <c r="F1988" s="27" t="s">
        <v>257</v>
      </c>
      <c r="G1988" s="33">
        <v>326785.51</v>
      </c>
      <c r="H1988" s="33">
        <v>326785.51</v>
      </c>
      <c r="I1988" s="33">
        <v>8913</v>
      </c>
      <c r="J1988" s="33">
        <v>718</v>
      </c>
      <c r="K1988" s="33">
        <v>12100</v>
      </c>
      <c r="L1988" s="33">
        <v>1</v>
      </c>
      <c r="M1988" s="33">
        <v>1</v>
      </c>
      <c r="N1988" s="33">
        <v>347917.74</v>
      </c>
      <c r="O1988" s="33">
        <v>1680</v>
      </c>
      <c r="P1988" s="33">
        <v>3510</v>
      </c>
    </row>
    <row r="1989" spans="1:16">
      <c r="A1989" s="27" t="s">
        <v>503</v>
      </c>
      <c r="B1989" s="31">
        <v>202410</v>
      </c>
      <c r="C1989" s="27" t="s">
        <v>69</v>
      </c>
      <c r="D1989" s="27" t="s">
        <v>211</v>
      </c>
      <c r="E1989" s="27" t="s">
        <v>34</v>
      </c>
      <c r="F1989" s="27" t="s">
        <v>257</v>
      </c>
      <c r="G1989" s="33">
        <v>357847.26</v>
      </c>
      <c r="H1989" s="33">
        <v>357847.26</v>
      </c>
      <c r="I1989" s="33">
        <v>9027</v>
      </c>
      <c r="J1989" s="33">
        <v>561</v>
      </c>
      <c r="K1989" s="33">
        <v>12100</v>
      </c>
      <c r="L1989" s="33">
        <v>1</v>
      </c>
      <c r="M1989" s="33">
        <v>1</v>
      </c>
      <c r="N1989" s="33">
        <v>383829.57</v>
      </c>
      <c r="O1989" s="33">
        <v>1856.3</v>
      </c>
      <c r="P1989" s="33">
        <v>3681</v>
      </c>
    </row>
    <row r="1990" spans="1:16">
      <c r="A1990" s="27" t="s">
        <v>503</v>
      </c>
      <c r="B1990" s="31">
        <v>202411</v>
      </c>
      <c r="C1990" s="27" t="s">
        <v>69</v>
      </c>
      <c r="D1990" s="27" t="s">
        <v>211</v>
      </c>
      <c r="E1990" s="27" t="s">
        <v>34</v>
      </c>
      <c r="F1990" s="27" t="s">
        <v>257</v>
      </c>
      <c r="G1990" s="33">
        <v>440425.32</v>
      </c>
      <c r="H1990" s="33">
        <v>440425.32</v>
      </c>
      <c r="I1990" s="33">
        <v>11866</v>
      </c>
      <c r="J1990" s="33">
        <v>868</v>
      </c>
      <c r="K1990" s="33">
        <v>12100</v>
      </c>
      <c r="L1990" s="33">
        <v>1</v>
      </c>
      <c r="M1990" s="33">
        <v>1</v>
      </c>
      <c r="N1990" s="33">
        <v>465238.2</v>
      </c>
      <c r="O1990" s="33">
        <v>2638.9</v>
      </c>
      <c r="P1990" s="33">
        <v>4796</v>
      </c>
    </row>
    <row r="1991" spans="1:16">
      <c r="A1991" s="27" t="s">
        <v>503</v>
      </c>
      <c r="B1991" s="31">
        <v>202412</v>
      </c>
      <c r="C1991" s="27" t="s">
        <v>69</v>
      </c>
      <c r="D1991" s="27" t="s">
        <v>211</v>
      </c>
      <c r="E1991" s="27" t="s">
        <v>34</v>
      </c>
      <c r="F1991" s="27" t="s">
        <v>257</v>
      </c>
      <c r="G1991" s="33">
        <v>438717.12</v>
      </c>
      <c r="H1991" s="33">
        <v>438717.12</v>
      </c>
      <c r="I1991" s="33">
        <v>11267</v>
      </c>
      <c r="J1991" s="33">
        <v>827</v>
      </c>
      <c r="K1991" s="33">
        <v>12100</v>
      </c>
      <c r="L1991" s="33">
        <v>1</v>
      </c>
      <c r="M1991" s="33">
        <v>1</v>
      </c>
      <c r="N1991" s="33">
        <v>536407.08</v>
      </c>
      <c r="O1991" s="33">
        <v>2471.9</v>
      </c>
      <c r="P1991" s="33">
        <v>4482</v>
      </c>
    </row>
    <row r="1992" spans="1:16">
      <c r="A1992" s="27" t="s">
        <v>503</v>
      </c>
      <c r="B1992" s="31">
        <v>202501</v>
      </c>
      <c r="C1992" s="27" t="s">
        <v>69</v>
      </c>
      <c r="D1992" s="27" t="s">
        <v>211</v>
      </c>
      <c r="E1992" s="27" t="s">
        <v>34</v>
      </c>
      <c r="F1992" s="27" t="s">
        <v>257</v>
      </c>
      <c r="G1992" s="33">
        <v>241864.31</v>
      </c>
      <c r="H1992" s="33">
        <v>241864.31</v>
      </c>
      <c r="I1992" s="33">
        <v>5914</v>
      </c>
      <c r="J1992" s="33">
        <v>420</v>
      </c>
      <c r="K1992" s="33">
        <v>12100</v>
      </c>
      <c r="L1992" s="33">
        <v>1</v>
      </c>
      <c r="M1992" s="33">
        <v>1</v>
      </c>
      <c r="N1992" s="33">
        <v>273836.37</v>
      </c>
      <c r="O1992" s="33">
        <v>1429.3</v>
      </c>
      <c r="P1992" s="33">
        <v>2425</v>
      </c>
    </row>
    <row r="1993" spans="1:16">
      <c r="A1993" s="27" t="s">
        <v>503</v>
      </c>
      <c r="B1993" s="31">
        <v>202502</v>
      </c>
      <c r="C1993" s="27" t="s">
        <v>69</v>
      </c>
      <c r="D1993" s="27" t="s">
        <v>211</v>
      </c>
      <c r="E1993" s="27" t="s">
        <v>34</v>
      </c>
      <c r="F1993" s="27" t="s">
        <v>257</v>
      </c>
      <c r="G1993" s="33">
        <v>240790.96</v>
      </c>
      <c r="H1993" s="33">
        <v>240790.96</v>
      </c>
      <c r="I1993" s="33">
        <v>5814</v>
      </c>
      <c r="J1993" s="33">
        <v>426</v>
      </c>
      <c r="K1993" s="33">
        <v>12100</v>
      </c>
      <c r="L1993" s="33">
        <v>1</v>
      </c>
      <c r="M1993" s="33">
        <v>1</v>
      </c>
      <c r="N1993" s="33">
        <v>283362.8</v>
      </c>
      <c r="O1993" s="33">
        <v>1306</v>
      </c>
      <c r="P1993" s="33">
        <v>2431</v>
      </c>
    </row>
    <row r="1994" spans="1:16">
      <c r="A1994" s="27" t="s">
        <v>503</v>
      </c>
      <c r="B1994" s="31">
        <v>202503</v>
      </c>
      <c r="C1994" s="27" t="s">
        <v>69</v>
      </c>
      <c r="D1994" s="27" t="s">
        <v>211</v>
      </c>
      <c r="E1994" s="27" t="s">
        <v>34</v>
      </c>
      <c r="F1994" s="27" t="s">
        <v>257</v>
      </c>
      <c r="G1994" s="33">
        <v>318864.79</v>
      </c>
      <c r="H1994" s="33">
        <v>318864.79</v>
      </c>
      <c r="I1994" s="33">
        <v>7733</v>
      </c>
      <c r="J1994" s="33">
        <v>645</v>
      </c>
      <c r="K1994" s="33">
        <v>12100</v>
      </c>
      <c r="L1994" s="33">
        <v>1</v>
      </c>
      <c r="M1994" s="33">
        <v>1</v>
      </c>
      <c r="N1994" s="33">
        <v>354692.02</v>
      </c>
      <c r="O1994" s="33">
        <v>1948.4</v>
      </c>
      <c r="P1994" s="33">
        <v>3322</v>
      </c>
    </row>
    <row r="1995" spans="1:16">
      <c r="A1995" s="27" t="s">
        <v>503</v>
      </c>
      <c r="B1995" s="31">
        <v>202504</v>
      </c>
      <c r="C1995" s="27" t="s">
        <v>69</v>
      </c>
      <c r="D1995" s="27" t="s">
        <v>211</v>
      </c>
      <c r="E1995" s="27" t="s">
        <v>34</v>
      </c>
      <c r="F1995" s="27" t="s">
        <v>257</v>
      </c>
      <c r="G1995" s="33">
        <v>402059.5</v>
      </c>
      <c r="H1995" s="33">
        <v>402059.5</v>
      </c>
      <c r="I1995" s="33">
        <v>10470</v>
      </c>
      <c r="J1995" s="33">
        <v>899</v>
      </c>
      <c r="K1995" s="33">
        <v>12100</v>
      </c>
      <c r="L1995" s="33">
        <v>1</v>
      </c>
      <c r="M1995" s="33">
        <v>1</v>
      </c>
      <c r="N1995" s="33">
        <v>419217.91</v>
      </c>
      <c r="O1995" s="33">
        <v>2379.3</v>
      </c>
      <c r="P1995" s="33">
        <v>4214</v>
      </c>
    </row>
    <row r="1996" spans="1:16">
      <c r="A1996" s="27" t="s">
        <v>503</v>
      </c>
      <c r="B1996" s="31">
        <v>202505</v>
      </c>
      <c r="C1996" s="27" t="s">
        <v>69</v>
      </c>
      <c r="D1996" s="27" t="s">
        <v>211</v>
      </c>
      <c r="E1996" s="27" t="s">
        <v>34</v>
      </c>
      <c r="F1996" s="27" t="s">
        <v>257</v>
      </c>
      <c r="G1996" s="33">
        <v>410398.79</v>
      </c>
      <c r="H1996" s="33">
        <v>410398.79</v>
      </c>
      <c r="I1996" s="33">
        <v>10530</v>
      </c>
      <c r="J1996" s="33">
        <v>808</v>
      </c>
      <c r="K1996" s="33">
        <v>12100</v>
      </c>
      <c r="L1996" s="33">
        <v>1</v>
      </c>
      <c r="M1996" s="33">
        <v>1</v>
      </c>
      <c r="N1996" s="33">
        <v>461158.86</v>
      </c>
      <c r="O1996" s="33">
        <v>2187.8</v>
      </c>
      <c r="P1996" s="33">
        <v>4190</v>
      </c>
    </row>
    <row r="1997" spans="1:16">
      <c r="A1997" s="27" t="s">
        <v>503</v>
      </c>
      <c r="B1997" s="31">
        <v>202506</v>
      </c>
      <c r="C1997" s="27" t="s">
        <v>69</v>
      </c>
      <c r="D1997" s="27" t="s">
        <v>211</v>
      </c>
      <c r="E1997" s="27" t="s">
        <v>34</v>
      </c>
      <c r="F1997" s="27" t="s">
        <v>257</v>
      </c>
      <c r="G1997" s="33">
        <v>398828.75</v>
      </c>
      <c r="H1997" s="33">
        <v>398828.75</v>
      </c>
      <c r="I1997" s="33">
        <v>9979</v>
      </c>
      <c r="J1997" s="33">
        <v>776</v>
      </c>
      <c r="K1997" s="33">
        <v>12100</v>
      </c>
      <c r="L1997" s="33">
        <v>1</v>
      </c>
      <c r="M1997" s="33">
        <v>1</v>
      </c>
      <c r="N1997" s="33">
        <v>452500.29</v>
      </c>
      <c r="O1997" s="33">
        <v>2149.1</v>
      </c>
      <c r="P1997" s="33">
        <v>4164</v>
      </c>
    </row>
    <row r="1998" spans="1:16">
      <c r="A1998" s="27" t="s">
        <v>503</v>
      </c>
      <c r="B1998" s="31">
        <v>202507</v>
      </c>
      <c r="C1998" s="27" t="s">
        <v>69</v>
      </c>
      <c r="D1998" s="27" t="s">
        <v>211</v>
      </c>
      <c r="E1998" s="27" t="s">
        <v>34</v>
      </c>
      <c r="F1998" s="27" t="s">
        <v>257</v>
      </c>
      <c r="G1998" s="33">
        <v>365588.18</v>
      </c>
      <c r="H1998" s="33">
        <v>365588.18</v>
      </c>
      <c r="I1998" s="33">
        <v>9169</v>
      </c>
      <c r="J1998" s="33">
        <v>723</v>
      </c>
      <c r="K1998" s="33">
        <v>12100</v>
      </c>
      <c r="L1998" s="33">
        <v>1</v>
      </c>
      <c r="M1998" s="33">
        <v>1</v>
      </c>
      <c r="N1998" s="33">
        <v>404085.88</v>
      </c>
      <c r="O1998" s="33">
        <v>1891.2</v>
      </c>
      <c r="P1998" s="33">
        <v>3738</v>
      </c>
    </row>
    <row r="1999" spans="1:16">
      <c r="A1999" s="27" t="s">
        <v>503</v>
      </c>
      <c r="B1999" s="31">
        <v>202508</v>
      </c>
      <c r="C1999" s="27" t="s">
        <v>69</v>
      </c>
      <c r="D1999" s="27" t="s">
        <v>211</v>
      </c>
      <c r="E1999" s="27" t="s">
        <v>34</v>
      </c>
      <c r="F1999" s="27" t="s">
        <v>257</v>
      </c>
      <c r="G1999" s="33">
        <v>385208.04</v>
      </c>
      <c r="H1999" s="33">
        <v>385208.04</v>
      </c>
      <c r="I1999" s="33">
        <v>9322</v>
      </c>
      <c r="J1999" s="33">
        <v>643</v>
      </c>
      <c r="K1999" s="33">
        <v>12100</v>
      </c>
      <c r="L1999" s="33">
        <v>1</v>
      </c>
      <c r="M1999" s="33">
        <v>1</v>
      </c>
      <c r="N1999" s="33">
        <v>390887.75</v>
      </c>
      <c r="O1999" s="33">
        <v>2201.7</v>
      </c>
      <c r="P1999" s="33">
        <v>3909</v>
      </c>
    </row>
    <row r="2000" spans="1:16">
      <c r="A2000" s="27" t="s">
        <v>503</v>
      </c>
      <c r="B2000" s="31">
        <v>202509</v>
      </c>
      <c r="C2000" s="27" t="s">
        <v>69</v>
      </c>
      <c r="D2000" s="27" t="s">
        <v>211</v>
      </c>
      <c r="E2000" s="27" t="s">
        <v>34</v>
      </c>
      <c r="F2000" s="27" t="s">
        <v>257</v>
      </c>
      <c r="G2000" s="33">
        <v>349568.01</v>
      </c>
      <c r="H2000" s="33">
        <v>349568.01</v>
      </c>
      <c r="I2000" s="33">
        <v>8615</v>
      </c>
      <c r="J2000" s="33">
        <v>642</v>
      </c>
      <c r="K2000" s="33">
        <v>12100</v>
      </c>
      <c r="L2000" s="33">
        <v>1</v>
      </c>
      <c r="M2000" s="33">
        <v>1</v>
      </c>
      <c r="N2000" s="33">
        <v>377490.75</v>
      </c>
      <c r="O2000" s="33">
        <v>1915.9</v>
      </c>
      <c r="P2000" s="33">
        <v>3587</v>
      </c>
    </row>
    <row r="2001" spans="1:16">
      <c r="A2001" s="27" t="s">
        <v>503</v>
      </c>
      <c r="B2001" s="31">
        <v>202510</v>
      </c>
      <c r="C2001" s="27" t="s">
        <v>69</v>
      </c>
      <c r="D2001" s="27" t="s">
        <v>211</v>
      </c>
      <c r="E2001" s="27" t="s">
        <v>34</v>
      </c>
      <c r="F2001" s="27" t="s">
        <v>257</v>
      </c>
      <c r="G2001" s="33">
        <v>349840.45</v>
      </c>
      <c r="H2001" s="33">
        <v>349840.45</v>
      </c>
      <c r="I2001" s="33">
        <v>8820</v>
      </c>
      <c r="J2001" s="33">
        <v>721</v>
      </c>
      <c r="K2001" s="33">
        <v>12100</v>
      </c>
      <c r="L2001" s="33">
        <v>1</v>
      </c>
      <c r="M2001" s="33">
        <v>1</v>
      </c>
      <c r="N2001" s="33">
        <v>416455.08</v>
      </c>
      <c r="O2001" s="33">
        <v>2050.3</v>
      </c>
      <c r="P2001" s="33">
        <v>3546</v>
      </c>
    </row>
    <row r="2002" spans="1:16">
      <c r="A2002" s="27" t="s">
        <v>503</v>
      </c>
      <c r="B2002" s="31">
        <v>202511</v>
      </c>
      <c r="C2002" s="27" t="s">
        <v>69</v>
      </c>
      <c r="D2002" s="27" t="s">
        <v>211</v>
      </c>
      <c r="E2002" s="27" t="s">
        <v>34</v>
      </c>
      <c r="F2002" s="27" t="s">
        <v>257</v>
      </c>
      <c r="G2002" s="33">
        <v>462312.15</v>
      </c>
      <c r="H2002" s="33">
        <v>462312.15</v>
      </c>
      <c r="I2002" s="33">
        <v>11869</v>
      </c>
      <c r="J2002" s="33">
        <v>727</v>
      </c>
      <c r="K2002" s="33">
        <v>12100</v>
      </c>
      <c r="L2002" s="33">
        <v>1</v>
      </c>
      <c r="M2002" s="33">
        <v>1</v>
      </c>
      <c r="N2002" s="33">
        <v>504783.44</v>
      </c>
      <c r="O2002" s="33">
        <v>2866.4</v>
      </c>
      <c r="P2002" s="33">
        <v>4671</v>
      </c>
    </row>
    <row r="2003" spans="1:16">
      <c r="A2003" s="27" t="s">
        <v>503</v>
      </c>
      <c r="B2003" s="31">
        <v>202512</v>
      </c>
      <c r="C2003" s="27" t="s">
        <v>69</v>
      </c>
      <c r="D2003" s="27" t="s">
        <v>211</v>
      </c>
      <c r="E2003" s="27" t="s">
        <v>34</v>
      </c>
      <c r="F2003" s="27" t="s">
        <v>257</v>
      </c>
      <c r="G2003" s="33">
        <v>552815.47</v>
      </c>
      <c r="H2003" s="33">
        <v>552815.47</v>
      </c>
      <c r="I2003" s="33">
        <v>13795</v>
      </c>
      <c r="J2003" s="33">
        <v>998</v>
      </c>
      <c r="K2003" s="33">
        <v>12100</v>
      </c>
      <c r="L2003" s="33">
        <v>1</v>
      </c>
      <c r="M2003" s="33">
        <v>1</v>
      </c>
      <c r="N2003" s="33">
        <v>582001.6800000001</v>
      </c>
      <c r="O2003" s="33">
        <v>3231.2</v>
      </c>
      <c r="P2003" s="33">
        <v>5576</v>
      </c>
    </row>
    <row r="2004" spans="1:16">
      <c r="A2004" s="27" t="s">
        <v>503</v>
      </c>
      <c r="B2004" s="31">
        <v>202601</v>
      </c>
      <c r="C2004" s="27" t="s">
        <v>69</v>
      </c>
      <c r="D2004" s="27" t="s">
        <v>211</v>
      </c>
      <c r="E2004" s="27" t="s">
        <v>34</v>
      </c>
      <c r="F2004" s="27" t="s">
        <v>257</v>
      </c>
      <c r="G2004" s="33">
        <v>269749.78</v>
      </c>
      <c r="H2004" s="33">
        <v>269749.78</v>
      </c>
      <c r="I2004" s="33">
        <v>6859</v>
      </c>
      <c r="J2004" s="33">
        <v>474</v>
      </c>
      <c r="K2004" s="33">
        <v>12100</v>
      </c>
      <c r="L2004" s="33">
        <v>1</v>
      </c>
      <c r="M2004" s="33">
        <v>1</v>
      </c>
      <c r="N2004" s="33">
        <v>297112.46</v>
      </c>
      <c r="O2004" s="33">
        <v>1502</v>
      </c>
      <c r="P2004" s="33">
        <v>2764</v>
      </c>
    </row>
    <row r="2005" spans="1:16">
      <c r="A2005" s="27" t="s">
        <v>503</v>
      </c>
      <c r="B2005" s="31">
        <v>202602</v>
      </c>
      <c r="C2005" s="27" t="s">
        <v>69</v>
      </c>
      <c r="D2005" s="27" t="s">
        <v>211</v>
      </c>
      <c r="E2005" s="27" t="s">
        <v>34</v>
      </c>
      <c r="F2005" s="27" t="s">
        <v>257</v>
      </c>
      <c r="G2005" s="33">
        <v>297898.84</v>
      </c>
      <c r="H2005" s="33">
        <v>297898.84</v>
      </c>
      <c r="I2005" s="33">
        <v>8018</v>
      </c>
      <c r="J2005" s="33">
        <v>648</v>
      </c>
      <c r="K2005" s="33">
        <v>12100</v>
      </c>
      <c r="L2005" s="33">
        <v>1</v>
      </c>
      <c r="M2005" s="33">
        <v>1</v>
      </c>
      <c r="N2005" s="33">
        <v>307448.64</v>
      </c>
      <c r="O2005" s="33">
        <v>1691.1</v>
      </c>
      <c r="P2005" s="33">
        <v>3265</v>
      </c>
    </row>
    <row r="2006" spans="1:16">
      <c r="A2006" s="27" t="s">
        <v>503</v>
      </c>
      <c r="B2006" s="31">
        <v>202603</v>
      </c>
      <c r="C2006" s="27" t="s">
        <v>69</v>
      </c>
      <c r="D2006" s="27" t="s">
        <v>211</v>
      </c>
      <c r="E2006" s="27" t="s">
        <v>34</v>
      </c>
      <c r="F2006" s="27" t="s">
        <v>257</v>
      </c>
      <c r="G2006" s="33">
        <v>379193.44</v>
      </c>
      <c r="H2006" s="33">
        <v>379193.44</v>
      </c>
      <c r="I2006" s="33">
        <v>9598</v>
      </c>
      <c r="J2006" s="33">
        <v>761</v>
      </c>
      <c r="K2006" s="33">
        <v>12100</v>
      </c>
      <c r="L2006" s="33">
        <v>1</v>
      </c>
      <c r="M2006" s="33">
        <v>1</v>
      </c>
      <c r="N2006" s="33">
        <v>384840.84</v>
      </c>
      <c r="O2006" s="33">
        <v>2034.5</v>
      </c>
      <c r="P2006" s="33">
        <v>4007</v>
      </c>
    </row>
    <row r="2007" spans="1:16">
      <c r="A2007" s="27" t="s">
        <v>503</v>
      </c>
      <c r="B2007" s="31">
        <v>202604</v>
      </c>
      <c r="C2007" s="27" t="s">
        <v>69</v>
      </c>
      <c r="D2007" s="27" t="s">
        <v>211</v>
      </c>
      <c r="E2007" s="27" t="s">
        <v>34</v>
      </c>
      <c r="F2007" s="27" t="s">
        <v>257</v>
      </c>
      <c r="G2007" s="33">
        <v>357847.98</v>
      </c>
      <c r="H2007" s="33">
        <v>357847.98</v>
      </c>
      <c r="I2007" s="33">
        <v>8825</v>
      </c>
      <c r="J2007" s="33">
        <v>667</v>
      </c>
      <c r="K2007" s="33">
        <v>12100</v>
      </c>
      <c r="L2007" s="33">
        <v>1</v>
      </c>
      <c r="M2007" s="33">
        <v>1</v>
      </c>
      <c r="N2007" s="33">
        <v>454851.43</v>
      </c>
      <c r="O2007" s="33">
        <v>2044.5</v>
      </c>
      <c r="P2007" s="33">
        <v>3640</v>
      </c>
    </row>
    <row r="2008" spans="1:16">
      <c r="A2008" s="27" t="s">
        <v>503</v>
      </c>
      <c r="B2008" s="31">
        <v>202605</v>
      </c>
      <c r="C2008" s="27" t="s">
        <v>69</v>
      </c>
      <c r="D2008" s="27" t="s">
        <v>211</v>
      </c>
      <c r="E2008" s="27" t="s">
        <v>34</v>
      </c>
      <c r="F2008" s="27" t="s">
        <v>257</v>
      </c>
      <c r="G2008" s="33">
        <v>459423</v>
      </c>
      <c r="H2008" s="33">
        <v>459423</v>
      </c>
      <c r="I2008" s="33">
        <v>11506</v>
      </c>
      <c r="J2008" s="33">
        <v>871</v>
      </c>
      <c r="K2008" s="33">
        <v>12100</v>
      </c>
      <c r="L2008" s="33">
        <v>1</v>
      </c>
      <c r="M2008" s="33">
        <v>1</v>
      </c>
      <c r="N2008" s="33">
        <v>500357.36</v>
      </c>
      <c r="O2008" s="33">
        <v>2508.2</v>
      </c>
      <c r="P2008" s="33">
        <v>4894</v>
      </c>
    </row>
    <row r="2009" spans="1:16">
      <c r="A2009" s="27" t="s">
        <v>503</v>
      </c>
      <c r="B2009" s="31">
        <v>202606</v>
      </c>
      <c r="C2009" s="27" t="s">
        <v>69</v>
      </c>
      <c r="D2009" s="27" t="s">
        <v>211</v>
      </c>
      <c r="E2009" s="27" t="s">
        <v>34</v>
      </c>
      <c r="F2009" s="27" t="s">
        <v>257</v>
      </c>
      <c r="G2009" s="33">
        <v>457578.86</v>
      </c>
      <c r="H2009" s="33">
        <v>457578.86</v>
      </c>
      <c r="I2009" s="33">
        <v>11022</v>
      </c>
      <c r="J2009" s="33">
        <v>825</v>
      </c>
      <c r="K2009" s="33">
        <v>12100</v>
      </c>
      <c r="L2009" s="33">
        <v>1</v>
      </c>
      <c r="M2009" s="33">
        <v>1</v>
      </c>
      <c r="N2009" s="33">
        <v>490962.82</v>
      </c>
      <c r="O2009" s="33">
        <v>2456.4</v>
      </c>
      <c r="P2009" s="33">
        <v>4610</v>
      </c>
    </row>
    <row r="2010" spans="1:16">
      <c r="A2010" s="27" t="s">
        <v>503</v>
      </c>
      <c r="B2010" s="31">
        <v>202607</v>
      </c>
      <c r="C2010" s="27" t="s">
        <v>69</v>
      </c>
      <c r="D2010" s="27" t="s">
        <v>211</v>
      </c>
      <c r="E2010" s="27" t="s">
        <v>34</v>
      </c>
      <c r="F2010" s="27" t="s">
        <v>257</v>
      </c>
      <c r="G2010" s="33">
        <v>414704.63</v>
      </c>
      <c r="H2010" s="33">
        <v>414704.63</v>
      </c>
      <c r="I2010" s="33">
        <v>9967</v>
      </c>
      <c r="J2010" s="33">
        <v>798</v>
      </c>
      <c r="K2010" s="33">
        <v>12100</v>
      </c>
      <c r="L2010" s="33">
        <v>1</v>
      </c>
      <c r="M2010" s="33">
        <v>1</v>
      </c>
      <c r="N2010" s="33">
        <v>438433.18</v>
      </c>
      <c r="O2010" s="33">
        <v>2621.5</v>
      </c>
      <c r="P2010" s="33">
        <v>4003</v>
      </c>
    </row>
    <row r="2011" spans="1:16">
      <c r="A2011" s="27" t="s">
        <v>505</v>
      </c>
      <c r="B2011" s="31">
        <v>202408</v>
      </c>
      <c r="C2011" s="27" t="s">
        <v>69</v>
      </c>
      <c r="D2011" s="27" t="s">
        <v>211</v>
      </c>
      <c r="E2011" s="27" t="s">
        <v>34</v>
      </c>
      <c r="F2011" s="27" t="s">
        <v>289</v>
      </c>
      <c r="G2011" s="33">
        <v>1084352.77</v>
      </c>
      <c r="H2011" s="33">
        <v>1084352.77</v>
      </c>
      <c r="I2011" s="33">
        <v>19252</v>
      </c>
      <c r="J2011" s="33">
        <v>1730</v>
      </c>
      <c r="K2011" s="33">
        <v>22600</v>
      </c>
      <c r="L2011" s="33">
        <v>1</v>
      </c>
      <c r="M2011" s="33">
        <v>1</v>
      </c>
      <c r="N2011" s="33">
        <v>871217.48</v>
      </c>
      <c r="O2011" s="33">
        <v>5699.8</v>
      </c>
      <c r="P2011" s="33">
        <v>8341</v>
      </c>
    </row>
    <row r="2012" spans="1:16">
      <c r="A2012" s="27" t="s">
        <v>505</v>
      </c>
      <c r="B2012" s="31">
        <v>202409</v>
      </c>
      <c r="C2012" s="27" t="s">
        <v>69</v>
      </c>
      <c r="D2012" s="27" t="s">
        <v>211</v>
      </c>
      <c r="E2012" s="27" t="s">
        <v>34</v>
      </c>
      <c r="F2012" s="27" t="s">
        <v>289</v>
      </c>
      <c r="G2012" s="33">
        <v>914463.35</v>
      </c>
      <c r="H2012" s="33">
        <v>914463.35</v>
      </c>
      <c r="I2012" s="33">
        <v>15814</v>
      </c>
      <c r="J2012" s="33">
        <v>1343</v>
      </c>
      <c r="K2012" s="33">
        <v>22600</v>
      </c>
      <c r="L2012" s="33">
        <v>1</v>
      </c>
      <c r="M2012" s="33">
        <v>1</v>
      </c>
      <c r="N2012" s="33">
        <v>841358.01</v>
      </c>
      <c r="O2012" s="33">
        <v>4017</v>
      </c>
      <c r="P2012" s="33">
        <v>7024</v>
      </c>
    </row>
    <row r="2013" spans="1:16">
      <c r="A2013" s="27" t="s">
        <v>505</v>
      </c>
      <c r="B2013" s="31">
        <v>202410</v>
      </c>
      <c r="C2013" s="27" t="s">
        <v>69</v>
      </c>
      <c r="D2013" s="27" t="s">
        <v>211</v>
      </c>
      <c r="E2013" s="27" t="s">
        <v>34</v>
      </c>
      <c r="F2013" s="27" t="s">
        <v>289</v>
      </c>
      <c r="G2013" s="33">
        <v>1026230.74</v>
      </c>
      <c r="H2013" s="33">
        <v>1026230.74</v>
      </c>
      <c r="I2013" s="33">
        <v>18136</v>
      </c>
      <c r="J2013" s="33">
        <v>1498</v>
      </c>
      <c r="K2013" s="33">
        <v>22600</v>
      </c>
      <c r="L2013" s="33">
        <v>1</v>
      </c>
      <c r="M2013" s="33">
        <v>1</v>
      </c>
      <c r="N2013" s="33">
        <v>928202.39</v>
      </c>
      <c r="O2013" s="33">
        <v>4677.1</v>
      </c>
      <c r="P2013" s="33">
        <v>8140</v>
      </c>
    </row>
    <row r="2014" spans="1:16">
      <c r="A2014" s="27" t="s">
        <v>505</v>
      </c>
      <c r="B2014" s="31">
        <v>202411</v>
      </c>
      <c r="C2014" s="27" t="s">
        <v>69</v>
      </c>
      <c r="D2014" s="27" t="s">
        <v>211</v>
      </c>
      <c r="E2014" s="27" t="s">
        <v>34</v>
      </c>
      <c r="F2014" s="27" t="s">
        <v>289</v>
      </c>
      <c r="G2014" s="33">
        <v>1390321.89</v>
      </c>
      <c r="H2014" s="33">
        <v>1390321.89</v>
      </c>
      <c r="I2014" s="33">
        <v>25511</v>
      </c>
      <c r="J2014" s="33">
        <v>2134</v>
      </c>
      <c r="K2014" s="33">
        <v>22600</v>
      </c>
      <c r="L2014" s="33">
        <v>1</v>
      </c>
      <c r="M2014" s="33">
        <v>1</v>
      </c>
      <c r="N2014" s="33">
        <v>1125070.2</v>
      </c>
      <c r="O2014" s="33">
        <v>6524.6</v>
      </c>
      <c r="P2014" s="33">
        <v>11199</v>
      </c>
    </row>
    <row r="2015" spans="1:16">
      <c r="A2015" s="27" t="s">
        <v>505</v>
      </c>
      <c r="B2015" s="31">
        <v>202412</v>
      </c>
      <c r="C2015" s="27" t="s">
        <v>69</v>
      </c>
      <c r="D2015" s="27" t="s">
        <v>211</v>
      </c>
      <c r="E2015" s="27" t="s">
        <v>34</v>
      </c>
      <c r="F2015" s="27" t="s">
        <v>289</v>
      </c>
      <c r="G2015" s="33">
        <v>1389372.22</v>
      </c>
      <c r="H2015" s="33">
        <v>1389372.22</v>
      </c>
      <c r="I2015" s="33">
        <v>24313</v>
      </c>
      <c r="J2015" s="33">
        <v>1810</v>
      </c>
      <c r="K2015" s="33">
        <v>22600</v>
      </c>
      <c r="L2015" s="33">
        <v>1</v>
      </c>
      <c r="M2015" s="33">
        <v>1</v>
      </c>
      <c r="N2015" s="33">
        <v>1297175.57</v>
      </c>
      <c r="O2015" s="33">
        <v>6384</v>
      </c>
      <c r="P2015" s="33">
        <v>10726</v>
      </c>
    </row>
    <row r="2016" spans="1:16">
      <c r="A2016" s="27" t="s">
        <v>505</v>
      </c>
      <c r="B2016" s="31">
        <v>202501</v>
      </c>
      <c r="C2016" s="27" t="s">
        <v>69</v>
      </c>
      <c r="D2016" s="27" t="s">
        <v>211</v>
      </c>
      <c r="E2016" s="27" t="s">
        <v>34</v>
      </c>
      <c r="F2016" s="27" t="s">
        <v>289</v>
      </c>
      <c r="G2016" s="33">
        <v>754811.79</v>
      </c>
      <c r="H2016" s="33">
        <v>754811.79</v>
      </c>
      <c r="I2016" s="33">
        <v>13555</v>
      </c>
      <c r="J2016" s="33">
        <v>1240</v>
      </c>
      <c r="K2016" s="33">
        <v>22600</v>
      </c>
      <c r="L2016" s="33">
        <v>1</v>
      </c>
      <c r="M2016" s="33">
        <v>1</v>
      </c>
      <c r="N2016" s="33">
        <v>662209.47</v>
      </c>
      <c r="O2016" s="33">
        <v>3620.8</v>
      </c>
      <c r="P2016" s="33">
        <v>6093</v>
      </c>
    </row>
    <row r="2017" spans="1:16">
      <c r="A2017" s="27" t="s">
        <v>505</v>
      </c>
      <c r="B2017" s="31">
        <v>202502</v>
      </c>
      <c r="C2017" s="27" t="s">
        <v>69</v>
      </c>
      <c r="D2017" s="27" t="s">
        <v>211</v>
      </c>
      <c r="E2017" s="27" t="s">
        <v>34</v>
      </c>
      <c r="F2017" s="27" t="s">
        <v>289</v>
      </c>
      <c r="G2017" s="33">
        <v>734552.66</v>
      </c>
      <c r="H2017" s="33">
        <v>734552.66</v>
      </c>
      <c r="I2017" s="33">
        <v>12894</v>
      </c>
      <c r="J2017" s="33">
        <v>994</v>
      </c>
      <c r="K2017" s="33">
        <v>22600</v>
      </c>
      <c r="L2017" s="33">
        <v>1</v>
      </c>
      <c r="M2017" s="33">
        <v>1</v>
      </c>
      <c r="N2017" s="33">
        <v>685246.92</v>
      </c>
      <c r="O2017" s="33">
        <v>3647.2</v>
      </c>
      <c r="P2017" s="33">
        <v>5435</v>
      </c>
    </row>
    <row r="2018" spans="1:16">
      <c r="A2018" s="27" t="s">
        <v>505</v>
      </c>
      <c r="B2018" s="31">
        <v>202503</v>
      </c>
      <c r="C2018" s="27" t="s">
        <v>69</v>
      </c>
      <c r="D2018" s="27" t="s">
        <v>211</v>
      </c>
      <c r="E2018" s="27" t="s">
        <v>34</v>
      </c>
      <c r="F2018" s="27" t="s">
        <v>289</v>
      </c>
      <c r="G2018" s="33">
        <v>935571.42</v>
      </c>
      <c r="H2018" s="33">
        <v>935571.42</v>
      </c>
      <c r="I2018" s="33">
        <v>16286</v>
      </c>
      <c r="J2018" s="33">
        <v>1376</v>
      </c>
      <c r="K2018" s="33">
        <v>22600</v>
      </c>
      <c r="L2018" s="33">
        <v>1</v>
      </c>
      <c r="M2018" s="33">
        <v>1</v>
      </c>
      <c r="N2018" s="33">
        <v>857740.03</v>
      </c>
      <c r="O2018" s="33">
        <v>4370.8</v>
      </c>
      <c r="P2018" s="33">
        <v>7130</v>
      </c>
    </row>
    <row r="2019" spans="1:16">
      <c r="A2019" s="27" t="s">
        <v>505</v>
      </c>
      <c r="B2019" s="31">
        <v>202504</v>
      </c>
      <c r="C2019" s="27" t="s">
        <v>69</v>
      </c>
      <c r="D2019" s="27" t="s">
        <v>211</v>
      </c>
      <c r="E2019" s="27" t="s">
        <v>34</v>
      </c>
      <c r="F2019" s="27" t="s">
        <v>289</v>
      </c>
      <c r="G2019" s="33">
        <v>1171016.22</v>
      </c>
      <c r="H2019" s="33">
        <v>1171016.22</v>
      </c>
      <c r="I2019" s="33">
        <v>19806</v>
      </c>
      <c r="J2019" s="33">
        <v>1723</v>
      </c>
      <c r="K2019" s="33">
        <v>22600</v>
      </c>
      <c r="L2019" s="33">
        <v>1</v>
      </c>
      <c r="M2019" s="33">
        <v>1</v>
      </c>
      <c r="N2019" s="33">
        <v>1013780.85</v>
      </c>
      <c r="O2019" s="33">
        <v>6017.5</v>
      </c>
      <c r="P2019" s="33">
        <v>8826</v>
      </c>
    </row>
    <row r="2020" spans="1:16">
      <c r="A2020" s="27" t="s">
        <v>505</v>
      </c>
      <c r="B2020" s="31">
        <v>202505</v>
      </c>
      <c r="C2020" s="27" t="s">
        <v>69</v>
      </c>
      <c r="D2020" s="27" t="s">
        <v>211</v>
      </c>
      <c r="E2020" s="27" t="s">
        <v>34</v>
      </c>
      <c r="F2020" s="27" t="s">
        <v>289</v>
      </c>
      <c r="G2020" s="33">
        <v>1240091.85</v>
      </c>
      <c r="H2020" s="33">
        <v>1240091.85</v>
      </c>
      <c r="I2020" s="33">
        <v>21490</v>
      </c>
      <c r="J2020" s="33">
        <v>2133</v>
      </c>
      <c r="K2020" s="33">
        <v>22600</v>
      </c>
      <c r="L2020" s="33">
        <v>1</v>
      </c>
      <c r="M2020" s="33">
        <v>1</v>
      </c>
      <c r="N2020" s="33">
        <v>1115205.27</v>
      </c>
      <c r="O2020" s="33">
        <v>5865.4</v>
      </c>
      <c r="P2020" s="33">
        <v>9667</v>
      </c>
    </row>
    <row r="2021" spans="1:16">
      <c r="A2021" s="27" t="s">
        <v>505</v>
      </c>
      <c r="B2021" s="31">
        <v>202506</v>
      </c>
      <c r="C2021" s="27" t="s">
        <v>69</v>
      </c>
      <c r="D2021" s="27" t="s">
        <v>211</v>
      </c>
      <c r="E2021" s="27" t="s">
        <v>34</v>
      </c>
      <c r="F2021" s="27" t="s">
        <v>289</v>
      </c>
      <c r="G2021" s="33">
        <v>1238332.41</v>
      </c>
      <c r="H2021" s="33">
        <v>1238332.41</v>
      </c>
      <c r="I2021" s="33">
        <v>22590</v>
      </c>
      <c r="J2021" s="33">
        <v>2307</v>
      </c>
      <c r="K2021" s="33">
        <v>22600</v>
      </c>
      <c r="L2021" s="33">
        <v>1</v>
      </c>
      <c r="M2021" s="33">
        <v>1</v>
      </c>
      <c r="N2021" s="33">
        <v>1094266.55</v>
      </c>
      <c r="O2021" s="33">
        <v>5711.7</v>
      </c>
      <c r="P2021" s="33">
        <v>9909</v>
      </c>
    </row>
    <row r="2022" spans="1:16">
      <c r="A2022" s="27" t="s">
        <v>505</v>
      </c>
      <c r="B2022" s="31">
        <v>202507</v>
      </c>
      <c r="C2022" s="27" t="s">
        <v>69</v>
      </c>
      <c r="D2022" s="27" t="s">
        <v>211</v>
      </c>
      <c r="E2022" s="27" t="s">
        <v>34</v>
      </c>
      <c r="F2022" s="27" t="s">
        <v>289</v>
      </c>
      <c r="G2022" s="33">
        <v>1074074.67</v>
      </c>
      <c r="H2022" s="33">
        <v>1074074.67</v>
      </c>
      <c r="I2022" s="33">
        <v>20862</v>
      </c>
      <c r="J2022" s="33">
        <v>1897</v>
      </c>
      <c r="K2022" s="33">
        <v>22600</v>
      </c>
      <c r="L2022" s="33">
        <v>1</v>
      </c>
      <c r="M2022" s="33">
        <v>1</v>
      </c>
      <c r="N2022" s="33">
        <v>977187.5699999999</v>
      </c>
      <c r="O2022" s="33">
        <v>4572.1</v>
      </c>
      <c r="P2022" s="33">
        <v>8712</v>
      </c>
    </row>
    <row r="2023" spans="1:16">
      <c r="A2023" s="27" t="s">
        <v>505</v>
      </c>
      <c r="B2023" s="31">
        <v>202508</v>
      </c>
      <c r="C2023" s="27" t="s">
        <v>69</v>
      </c>
      <c r="D2023" s="27" t="s">
        <v>211</v>
      </c>
      <c r="E2023" s="27" t="s">
        <v>34</v>
      </c>
      <c r="F2023" s="27" t="s">
        <v>289</v>
      </c>
      <c r="G2023" s="33">
        <v>1135777.91</v>
      </c>
      <c r="H2023" s="33">
        <v>1135777.91</v>
      </c>
      <c r="I2023" s="33">
        <v>19768</v>
      </c>
      <c r="J2023" s="33">
        <v>1638</v>
      </c>
      <c r="K2023" s="33">
        <v>22600</v>
      </c>
      <c r="L2023" s="33">
        <v>1</v>
      </c>
      <c r="M2023" s="33">
        <v>1</v>
      </c>
      <c r="N2023" s="33">
        <v>945270.96</v>
      </c>
      <c r="O2023" s="33">
        <v>5439.5</v>
      </c>
      <c r="P2023" s="33">
        <v>8624</v>
      </c>
    </row>
    <row r="2024" spans="1:16">
      <c r="A2024" s="27" t="s">
        <v>505</v>
      </c>
      <c r="B2024" s="31">
        <v>202509</v>
      </c>
      <c r="C2024" s="27" t="s">
        <v>69</v>
      </c>
      <c r="D2024" s="27" t="s">
        <v>211</v>
      </c>
      <c r="E2024" s="27" t="s">
        <v>34</v>
      </c>
      <c r="F2024" s="27" t="s">
        <v>289</v>
      </c>
      <c r="G2024" s="33">
        <v>1040309.47</v>
      </c>
      <c r="H2024" s="33">
        <v>1040309.47</v>
      </c>
      <c r="I2024" s="33">
        <v>16038</v>
      </c>
      <c r="J2024" s="33">
        <v>1314</v>
      </c>
      <c r="K2024" s="33">
        <v>22600</v>
      </c>
      <c r="L2024" s="33">
        <v>1</v>
      </c>
      <c r="M2024" s="33">
        <v>1</v>
      </c>
      <c r="N2024" s="33">
        <v>912873.4399999999</v>
      </c>
      <c r="O2024" s="33">
        <v>4588</v>
      </c>
      <c r="P2024" s="33">
        <v>7512</v>
      </c>
    </row>
    <row r="2025" spans="1:16">
      <c r="A2025" s="27" t="s">
        <v>505</v>
      </c>
      <c r="B2025" s="31">
        <v>202510</v>
      </c>
      <c r="C2025" s="27" t="s">
        <v>69</v>
      </c>
      <c r="D2025" s="27" t="s">
        <v>211</v>
      </c>
      <c r="E2025" s="27" t="s">
        <v>34</v>
      </c>
      <c r="F2025" s="27" t="s">
        <v>289</v>
      </c>
      <c r="G2025" s="33">
        <v>1145360.18</v>
      </c>
      <c r="H2025" s="33">
        <v>1145360.18</v>
      </c>
      <c r="I2025" s="33">
        <v>22716</v>
      </c>
      <c r="J2025" s="33">
        <v>2072</v>
      </c>
      <c r="K2025" s="33">
        <v>22600</v>
      </c>
      <c r="L2025" s="33">
        <v>1</v>
      </c>
      <c r="M2025" s="33">
        <v>1</v>
      </c>
      <c r="N2025" s="33">
        <v>1007099.6</v>
      </c>
      <c r="O2025" s="33">
        <v>5658.6</v>
      </c>
      <c r="P2025" s="33">
        <v>9466</v>
      </c>
    </row>
    <row r="2026" spans="1:16">
      <c r="A2026" s="27" t="s">
        <v>505</v>
      </c>
      <c r="B2026" s="31">
        <v>202511</v>
      </c>
      <c r="C2026" s="27" t="s">
        <v>69</v>
      </c>
      <c r="D2026" s="27" t="s">
        <v>211</v>
      </c>
      <c r="E2026" s="27" t="s">
        <v>34</v>
      </c>
      <c r="F2026" s="27" t="s">
        <v>289</v>
      </c>
      <c r="G2026" s="33">
        <v>1436770.01</v>
      </c>
      <c r="H2026" s="33">
        <v>1436770.01</v>
      </c>
      <c r="I2026" s="33">
        <v>25953</v>
      </c>
      <c r="J2026" s="33">
        <v>2472</v>
      </c>
      <c r="K2026" s="33">
        <v>22600</v>
      </c>
      <c r="L2026" s="33">
        <v>1</v>
      </c>
      <c r="M2026" s="33">
        <v>1</v>
      </c>
      <c r="N2026" s="33">
        <v>1220701.17</v>
      </c>
      <c r="O2026" s="33">
        <v>6125.2</v>
      </c>
      <c r="P2026" s="33">
        <v>11352</v>
      </c>
    </row>
    <row r="2027" spans="1:16">
      <c r="A2027" s="27" t="s">
        <v>505</v>
      </c>
      <c r="B2027" s="31">
        <v>202512</v>
      </c>
      <c r="C2027" s="27" t="s">
        <v>69</v>
      </c>
      <c r="D2027" s="27" t="s">
        <v>211</v>
      </c>
      <c r="E2027" s="27" t="s">
        <v>34</v>
      </c>
      <c r="F2027" s="27" t="s">
        <v>289</v>
      </c>
      <c r="G2027" s="33">
        <v>1702944.37</v>
      </c>
      <c r="H2027" s="33">
        <v>1702944.37</v>
      </c>
      <c r="I2027" s="33">
        <v>30354</v>
      </c>
      <c r="J2027" s="33">
        <v>2510</v>
      </c>
      <c r="K2027" s="33">
        <v>22600</v>
      </c>
      <c r="L2027" s="33">
        <v>1</v>
      </c>
      <c r="M2027" s="33">
        <v>1</v>
      </c>
      <c r="N2027" s="33">
        <v>1407435.49</v>
      </c>
      <c r="O2027" s="33">
        <v>7609.8</v>
      </c>
      <c r="P2027" s="33">
        <v>13027</v>
      </c>
    </row>
    <row r="2028" spans="1:16">
      <c r="A2028" s="27" t="s">
        <v>505</v>
      </c>
      <c r="B2028" s="31">
        <v>202601</v>
      </c>
      <c r="C2028" s="27" t="s">
        <v>69</v>
      </c>
      <c r="D2028" s="27" t="s">
        <v>211</v>
      </c>
      <c r="E2028" s="27" t="s">
        <v>34</v>
      </c>
      <c r="F2028" s="27" t="s">
        <v>289</v>
      </c>
      <c r="G2028" s="33">
        <v>783749.77</v>
      </c>
      <c r="H2028" s="33">
        <v>783749.77</v>
      </c>
      <c r="I2028" s="33">
        <v>13926</v>
      </c>
      <c r="J2028" s="33">
        <v>1104</v>
      </c>
      <c r="K2028" s="33">
        <v>22600</v>
      </c>
      <c r="L2028" s="33">
        <v>1</v>
      </c>
      <c r="M2028" s="33">
        <v>1</v>
      </c>
      <c r="N2028" s="33">
        <v>718497.28</v>
      </c>
      <c r="O2028" s="33">
        <v>3337.6</v>
      </c>
      <c r="P2028" s="33">
        <v>6054</v>
      </c>
    </row>
    <row r="2029" spans="1:16">
      <c r="A2029" s="27" t="s">
        <v>505</v>
      </c>
      <c r="B2029" s="31">
        <v>202602</v>
      </c>
      <c r="C2029" s="27" t="s">
        <v>69</v>
      </c>
      <c r="D2029" s="27" t="s">
        <v>211</v>
      </c>
      <c r="E2029" s="27" t="s">
        <v>34</v>
      </c>
      <c r="F2029" s="27" t="s">
        <v>289</v>
      </c>
      <c r="G2029" s="33">
        <v>877106.37</v>
      </c>
      <c r="H2029" s="33">
        <v>877106.37</v>
      </c>
      <c r="I2029" s="33">
        <v>15746</v>
      </c>
      <c r="J2029" s="33">
        <v>1464</v>
      </c>
      <c r="K2029" s="33">
        <v>22600</v>
      </c>
      <c r="L2029" s="33">
        <v>1</v>
      </c>
      <c r="M2029" s="33">
        <v>1</v>
      </c>
      <c r="N2029" s="33">
        <v>743492.91</v>
      </c>
      <c r="O2029" s="33">
        <v>4041.4</v>
      </c>
      <c r="P2029" s="33">
        <v>6767</v>
      </c>
    </row>
    <row r="2030" spans="1:16">
      <c r="A2030" s="27" t="s">
        <v>505</v>
      </c>
      <c r="B2030" s="31">
        <v>202603</v>
      </c>
      <c r="C2030" s="27" t="s">
        <v>69</v>
      </c>
      <c r="D2030" s="27" t="s">
        <v>211</v>
      </c>
      <c r="E2030" s="27" t="s">
        <v>34</v>
      </c>
      <c r="F2030" s="27" t="s">
        <v>289</v>
      </c>
      <c r="G2030" s="33">
        <v>1003620.07</v>
      </c>
      <c r="H2030" s="33">
        <v>1003620.07</v>
      </c>
      <c r="I2030" s="33">
        <v>19200</v>
      </c>
      <c r="J2030" s="33">
        <v>1387</v>
      </c>
      <c r="K2030" s="33">
        <v>22600</v>
      </c>
      <c r="L2030" s="33">
        <v>1</v>
      </c>
      <c r="M2030" s="33">
        <v>1</v>
      </c>
      <c r="N2030" s="33">
        <v>930647.9300000001</v>
      </c>
      <c r="O2030" s="33">
        <v>4759.7</v>
      </c>
      <c r="P2030" s="33">
        <v>8286</v>
      </c>
    </row>
    <row r="2031" spans="1:16">
      <c r="A2031" s="27" t="s">
        <v>505</v>
      </c>
      <c r="B2031" s="31">
        <v>202604</v>
      </c>
      <c r="C2031" s="27" t="s">
        <v>69</v>
      </c>
      <c r="D2031" s="27" t="s">
        <v>211</v>
      </c>
      <c r="E2031" s="27" t="s">
        <v>34</v>
      </c>
      <c r="F2031" s="27" t="s">
        <v>289</v>
      </c>
      <c r="G2031" s="33">
        <v>1346945.72</v>
      </c>
      <c r="H2031" s="33">
        <v>1346945.72</v>
      </c>
      <c r="I2031" s="33">
        <v>24875</v>
      </c>
      <c r="J2031" s="33">
        <v>2128</v>
      </c>
      <c r="K2031" s="33">
        <v>22600</v>
      </c>
      <c r="L2031" s="33">
        <v>1</v>
      </c>
      <c r="M2031" s="33">
        <v>1</v>
      </c>
      <c r="N2031" s="33">
        <v>1099952.22</v>
      </c>
      <c r="O2031" s="33">
        <v>6664.2</v>
      </c>
      <c r="P2031" s="33">
        <v>10443</v>
      </c>
    </row>
    <row r="2032" spans="1:16">
      <c r="A2032" s="27" t="s">
        <v>505</v>
      </c>
      <c r="B2032" s="31">
        <v>202605</v>
      </c>
      <c r="C2032" s="27" t="s">
        <v>69</v>
      </c>
      <c r="D2032" s="27" t="s">
        <v>211</v>
      </c>
      <c r="E2032" s="27" t="s">
        <v>34</v>
      </c>
      <c r="F2032" s="27" t="s">
        <v>289</v>
      </c>
      <c r="G2032" s="33">
        <v>1412839.07</v>
      </c>
      <c r="H2032" s="33">
        <v>1412839.07</v>
      </c>
      <c r="I2032" s="33">
        <v>23941</v>
      </c>
      <c r="J2032" s="33">
        <v>2251</v>
      </c>
      <c r="K2032" s="33">
        <v>22600</v>
      </c>
      <c r="L2032" s="33">
        <v>1</v>
      </c>
      <c r="M2032" s="33">
        <v>1</v>
      </c>
      <c r="N2032" s="33">
        <v>1209997.72</v>
      </c>
      <c r="O2032" s="33">
        <v>6072.7</v>
      </c>
      <c r="P2032" s="33">
        <v>10631</v>
      </c>
    </row>
    <row r="2033" spans="1:16">
      <c r="A2033" s="27" t="s">
        <v>505</v>
      </c>
      <c r="B2033" s="31">
        <v>202606</v>
      </c>
      <c r="C2033" s="27" t="s">
        <v>69</v>
      </c>
      <c r="D2033" s="27" t="s">
        <v>211</v>
      </c>
      <c r="E2033" s="27" t="s">
        <v>34</v>
      </c>
      <c r="F2033" s="27" t="s">
        <v>289</v>
      </c>
      <c r="G2033" s="33">
        <v>1282584.63</v>
      </c>
      <c r="H2033" s="33">
        <v>1282584.63</v>
      </c>
      <c r="I2033" s="33">
        <v>22923</v>
      </c>
      <c r="J2033" s="33">
        <v>1951</v>
      </c>
      <c r="K2033" s="33">
        <v>22600</v>
      </c>
      <c r="L2033" s="33">
        <v>1</v>
      </c>
      <c r="M2033" s="33">
        <v>1</v>
      </c>
      <c r="N2033" s="33">
        <v>1187279.21</v>
      </c>
      <c r="O2033" s="33">
        <v>5985.1</v>
      </c>
      <c r="P2033" s="33">
        <v>9748</v>
      </c>
    </row>
    <row r="2034" spans="1:16">
      <c r="A2034" s="27" t="s">
        <v>505</v>
      </c>
      <c r="B2034" s="31">
        <v>202607</v>
      </c>
      <c r="C2034" s="27" t="s">
        <v>69</v>
      </c>
      <c r="D2034" s="27" t="s">
        <v>211</v>
      </c>
      <c r="E2034" s="27" t="s">
        <v>34</v>
      </c>
      <c r="F2034" s="27" t="s">
        <v>289</v>
      </c>
      <c r="G2034" s="33">
        <v>1239784.53</v>
      </c>
      <c r="H2034" s="33">
        <v>1239784.53</v>
      </c>
      <c r="I2034" s="33">
        <v>22572</v>
      </c>
      <c r="J2034" s="33">
        <v>2167</v>
      </c>
      <c r="K2034" s="33">
        <v>22600</v>
      </c>
      <c r="L2034" s="33">
        <v>1</v>
      </c>
      <c r="M2034" s="33">
        <v>1</v>
      </c>
      <c r="N2034" s="33">
        <v>1060248.51</v>
      </c>
      <c r="O2034" s="33">
        <v>5768.4</v>
      </c>
      <c r="P2034" s="33">
        <v>9807</v>
      </c>
    </row>
    <row r="2035" spans="1:16">
      <c r="A2035" s="27" t="s">
        <v>509</v>
      </c>
      <c r="B2035" s="31">
        <v>202408</v>
      </c>
      <c r="C2035" s="27" t="s">
        <v>69</v>
      </c>
      <c r="D2035" s="27" t="s">
        <v>211</v>
      </c>
      <c r="E2035" s="27" t="s">
        <v>34</v>
      </c>
      <c r="F2035" s="27" t="s">
        <v>262</v>
      </c>
      <c r="G2035" s="33">
        <v>129319.81</v>
      </c>
      <c r="H2035" s="33">
        <v>129319.81</v>
      </c>
      <c r="I2035" s="33">
        <v>6229</v>
      </c>
      <c r="J2035" s="33">
        <v>363</v>
      </c>
      <c r="K2035" s="33">
        <v>7700</v>
      </c>
      <c r="L2035" s="33">
        <v>1</v>
      </c>
      <c r="M2035" s="33">
        <v>1</v>
      </c>
      <c r="N2035" s="33">
        <v>195578.96</v>
      </c>
      <c r="O2035" s="33">
        <v>863.1</v>
      </c>
      <c r="P2035" s="33">
        <v>2131</v>
      </c>
    </row>
    <row r="2036" spans="1:16">
      <c r="A2036" s="27" t="s">
        <v>509</v>
      </c>
      <c r="B2036" s="31">
        <v>202409</v>
      </c>
      <c r="C2036" s="27" t="s">
        <v>69</v>
      </c>
      <c r="D2036" s="27" t="s">
        <v>211</v>
      </c>
      <c r="E2036" s="27" t="s">
        <v>34</v>
      </c>
      <c r="F2036" s="27" t="s">
        <v>262</v>
      </c>
      <c r="G2036" s="33">
        <v>132228.38</v>
      </c>
      <c r="H2036" s="33">
        <v>132228.38</v>
      </c>
      <c r="I2036" s="33">
        <v>6644</v>
      </c>
      <c r="J2036" s="33">
        <v>370</v>
      </c>
      <c r="K2036" s="33">
        <v>7700</v>
      </c>
      <c r="L2036" s="33">
        <v>1</v>
      </c>
      <c r="M2036" s="33">
        <v>1</v>
      </c>
      <c r="N2036" s="33">
        <v>188875.83</v>
      </c>
      <c r="O2036" s="33">
        <v>799.8</v>
      </c>
      <c r="P2036" s="33">
        <v>2142</v>
      </c>
    </row>
    <row r="2037" spans="1:16">
      <c r="A2037" s="27" t="s">
        <v>509</v>
      </c>
      <c r="B2037" s="31">
        <v>202410</v>
      </c>
      <c r="C2037" s="27" t="s">
        <v>69</v>
      </c>
      <c r="D2037" s="27" t="s">
        <v>211</v>
      </c>
      <c r="E2037" s="27" t="s">
        <v>34</v>
      </c>
      <c r="F2037" s="27" t="s">
        <v>262</v>
      </c>
      <c r="G2037" s="33">
        <v>154275.46</v>
      </c>
      <c r="H2037" s="33">
        <v>154275.46</v>
      </c>
      <c r="I2037" s="33">
        <v>7940</v>
      </c>
      <c r="J2037" s="33">
        <v>454</v>
      </c>
      <c r="K2037" s="33">
        <v>7700</v>
      </c>
      <c r="L2037" s="33">
        <v>1</v>
      </c>
      <c r="M2037" s="33">
        <v>1</v>
      </c>
      <c r="N2037" s="33">
        <v>208371.46</v>
      </c>
      <c r="O2037" s="33">
        <v>863.7</v>
      </c>
      <c r="P2037" s="33">
        <v>2517</v>
      </c>
    </row>
    <row r="2038" spans="1:16">
      <c r="A2038" s="27" t="s">
        <v>509</v>
      </c>
      <c r="B2038" s="31">
        <v>202411</v>
      </c>
      <c r="C2038" s="27" t="s">
        <v>69</v>
      </c>
      <c r="D2038" s="27" t="s">
        <v>211</v>
      </c>
      <c r="E2038" s="27" t="s">
        <v>34</v>
      </c>
      <c r="F2038" s="27" t="s">
        <v>262</v>
      </c>
      <c r="G2038" s="33">
        <v>195854</v>
      </c>
      <c r="H2038" s="33">
        <v>195854</v>
      </c>
      <c r="I2038" s="33">
        <v>10544</v>
      </c>
      <c r="J2038" s="33">
        <v>662</v>
      </c>
      <c r="K2038" s="33">
        <v>7700</v>
      </c>
      <c r="L2038" s="33">
        <v>1</v>
      </c>
      <c r="M2038" s="33">
        <v>1</v>
      </c>
      <c r="N2038" s="33">
        <v>252566.17</v>
      </c>
      <c r="O2038" s="33">
        <v>1251.9</v>
      </c>
      <c r="P2038" s="33">
        <v>3131</v>
      </c>
    </row>
    <row r="2039" spans="1:16">
      <c r="A2039" s="27" t="s">
        <v>509</v>
      </c>
      <c r="B2039" s="31">
        <v>202412</v>
      </c>
      <c r="C2039" s="27" t="s">
        <v>69</v>
      </c>
      <c r="D2039" s="27" t="s">
        <v>211</v>
      </c>
      <c r="E2039" s="27" t="s">
        <v>34</v>
      </c>
      <c r="F2039" s="27" t="s">
        <v>262</v>
      </c>
      <c r="G2039" s="33">
        <v>241000.13</v>
      </c>
      <c r="H2039" s="33">
        <v>241000.13</v>
      </c>
      <c r="I2039" s="33">
        <v>12819</v>
      </c>
      <c r="J2039" s="33">
        <v>616</v>
      </c>
      <c r="K2039" s="33">
        <v>7700</v>
      </c>
      <c r="L2039" s="33">
        <v>1</v>
      </c>
      <c r="M2039" s="33">
        <v>1</v>
      </c>
      <c r="N2039" s="33">
        <v>291201.98</v>
      </c>
      <c r="O2039" s="33">
        <v>1372.2</v>
      </c>
      <c r="P2039" s="33">
        <v>4040</v>
      </c>
    </row>
    <row r="2040" spans="1:16">
      <c r="A2040" s="27" t="s">
        <v>509</v>
      </c>
      <c r="B2040" s="31">
        <v>202501</v>
      </c>
      <c r="C2040" s="27" t="s">
        <v>69</v>
      </c>
      <c r="D2040" s="27" t="s">
        <v>211</v>
      </c>
      <c r="E2040" s="27" t="s">
        <v>34</v>
      </c>
      <c r="F2040" s="27" t="s">
        <v>262</v>
      </c>
      <c r="G2040" s="33">
        <v>110505.04</v>
      </c>
      <c r="H2040" s="33">
        <v>110505.04</v>
      </c>
      <c r="I2040" s="33">
        <v>5772</v>
      </c>
      <c r="J2040" s="33">
        <v>289</v>
      </c>
      <c r="K2040" s="33">
        <v>7700</v>
      </c>
      <c r="L2040" s="33">
        <v>1</v>
      </c>
      <c r="M2040" s="33">
        <v>1</v>
      </c>
      <c r="N2040" s="33">
        <v>148658.91</v>
      </c>
      <c r="O2040" s="33">
        <v>656.5</v>
      </c>
      <c r="P2040" s="33">
        <v>1778</v>
      </c>
    </row>
    <row r="2041" spans="1:16">
      <c r="A2041" s="27" t="s">
        <v>509</v>
      </c>
      <c r="B2041" s="31">
        <v>202502</v>
      </c>
      <c r="C2041" s="27" t="s">
        <v>69</v>
      </c>
      <c r="D2041" s="27" t="s">
        <v>211</v>
      </c>
      <c r="E2041" s="27" t="s">
        <v>34</v>
      </c>
      <c r="F2041" s="27" t="s">
        <v>262</v>
      </c>
      <c r="G2041" s="33">
        <v>115243.03</v>
      </c>
      <c r="H2041" s="33">
        <v>115243.03</v>
      </c>
      <c r="I2041" s="33">
        <v>5525</v>
      </c>
      <c r="J2041" s="33">
        <v>268</v>
      </c>
      <c r="K2041" s="33">
        <v>7700</v>
      </c>
      <c r="L2041" s="33">
        <v>1</v>
      </c>
      <c r="M2041" s="33">
        <v>1</v>
      </c>
      <c r="N2041" s="33">
        <v>153830.57</v>
      </c>
      <c r="O2041" s="33">
        <v>741</v>
      </c>
      <c r="P2041" s="33">
        <v>1790</v>
      </c>
    </row>
    <row r="2042" spans="1:16">
      <c r="A2042" s="27" t="s">
        <v>509</v>
      </c>
      <c r="B2042" s="31">
        <v>202503</v>
      </c>
      <c r="C2042" s="27" t="s">
        <v>69</v>
      </c>
      <c r="D2042" s="27" t="s">
        <v>211</v>
      </c>
      <c r="E2042" s="27" t="s">
        <v>34</v>
      </c>
      <c r="F2042" s="27" t="s">
        <v>262</v>
      </c>
      <c r="G2042" s="33">
        <v>150258.47</v>
      </c>
      <c r="H2042" s="33">
        <v>150258.47</v>
      </c>
      <c r="I2042" s="33">
        <v>8035</v>
      </c>
      <c r="J2042" s="33">
        <v>400</v>
      </c>
      <c r="K2042" s="33">
        <v>7700</v>
      </c>
      <c r="L2042" s="33">
        <v>1</v>
      </c>
      <c r="M2042" s="33">
        <v>1</v>
      </c>
      <c r="N2042" s="33">
        <v>192553.42</v>
      </c>
      <c r="O2042" s="33">
        <v>864.1</v>
      </c>
      <c r="P2042" s="33">
        <v>2508</v>
      </c>
    </row>
    <row r="2043" spans="1:16">
      <c r="A2043" s="27" t="s">
        <v>509</v>
      </c>
      <c r="B2043" s="31">
        <v>202504</v>
      </c>
      <c r="C2043" s="27" t="s">
        <v>69</v>
      </c>
      <c r="D2043" s="27" t="s">
        <v>211</v>
      </c>
      <c r="E2043" s="27" t="s">
        <v>34</v>
      </c>
      <c r="F2043" s="27" t="s">
        <v>262</v>
      </c>
      <c r="G2043" s="33">
        <v>181260.89</v>
      </c>
      <c r="H2043" s="33">
        <v>181260.89</v>
      </c>
      <c r="I2043" s="33">
        <v>9548</v>
      </c>
      <c r="J2043" s="33">
        <v>529</v>
      </c>
      <c r="K2043" s="33">
        <v>7700</v>
      </c>
      <c r="L2043" s="33">
        <v>1</v>
      </c>
      <c r="M2043" s="33">
        <v>1</v>
      </c>
      <c r="N2043" s="33">
        <v>227582.91</v>
      </c>
      <c r="O2043" s="33">
        <v>1163.8</v>
      </c>
      <c r="P2043" s="33">
        <v>2943</v>
      </c>
    </row>
    <row r="2044" spans="1:16">
      <c r="A2044" s="27" t="s">
        <v>509</v>
      </c>
      <c r="B2044" s="31">
        <v>202505</v>
      </c>
      <c r="C2044" s="27" t="s">
        <v>69</v>
      </c>
      <c r="D2044" s="27" t="s">
        <v>211</v>
      </c>
      <c r="E2044" s="27" t="s">
        <v>34</v>
      </c>
      <c r="F2044" s="27" t="s">
        <v>262</v>
      </c>
      <c r="G2044" s="33">
        <v>178582.06</v>
      </c>
      <c r="H2044" s="33">
        <v>178582.06</v>
      </c>
      <c r="I2044" s="33">
        <v>8552</v>
      </c>
      <c r="J2044" s="33">
        <v>517</v>
      </c>
      <c r="K2044" s="33">
        <v>7700</v>
      </c>
      <c r="L2044" s="33">
        <v>1</v>
      </c>
      <c r="M2044" s="33">
        <v>1</v>
      </c>
      <c r="N2044" s="33">
        <v>250351.6</v>
      </c>
      <c r="O2044" s="33">
        <v>996.9</v>
      </c>
      <c r="P2044" s="33">
        <v>2949</v>
      </c>
    </row>
    <row r="2045" spans="1:16">
      <c r="A2045" s="27" t="s">
        <v>509</v>
      </c>
      <c r="B2045" s="31">
        <v>202506</v>
      </c>
      <c r="C2045" s="27" t="s">
        <v>69</v>
      </c>
      <c r="D2045" s="27" t="s">
        <v>211</v>
      </c>
      <c r="E2045" s="27" t="s">
        <v>34</v>
      </c>
      <c r="F2045" s="27" t="s">
        <v>262</v>
      </c>
      <c r="G2045" s="33">
        <v>202128.98</v>
      </c>
      <c r="H2045" s="33">
        <v>202128.98</v>
      </c>
      <c r="I2045" s="33">
        <v>10665</v>
      </c>
      <c r="J2045" s="33">
        <v>493</v>
      </c>
      <c r="K2045" s="33">
        <v>7700</v>
      </c>
      <c r="L2045" s="33">
        <v>1</v>
      </c>
      <c r="M2045" s="33">
        <v>1</v>
      </c>
      <c r="N2045" s="33">
        <v>245651.08</v>
      </c>
      <c r="O2045" s="33">
        <v>1317.1</v>
      </c>
      <c r="P2045" s="33">
        <v>3433</v>
      </c>
    </row>
    <row r="2046" spans="1:16">
      <c r="A2046" s="27" t="s">
        <v>509</v>
      </c>
      <c r="B2046" s="31">
        <v>202507</v>
      </c>
      <c r="C2046" s="27" t="s">
        <v>69</v>
      </c>
      <c r="D2046" s="27" t="s">
        <v>211</v>
      </c>
      <c r="E2046" s="27" t="s">
        <v>34</v>
      </c>
      <c r="F2046" s="27" t="s">
        <v>262</v>
      </c>
      <c r="G2046" s="33">
        <v>161145.51</v>
      </c>
      <c r="H2046" s="33">
        <v>161145.51</v>
      </c>
      <c r="I2046" s="33">
        <v>7753</v>
      </c>
      <c r="J2046" s="33">
        <v>423</v>
      </c>
      <c r="K2046" s="33">
        <v>7700</v>
      </c>
      <c r="L2046" s="33">
        <v>1</v>
      </c>
      <c r="M2046" s="33">
        <v>1</v>
      </c>
      <c r="N2046" s="33">
        <v>219368.11</v>
      </c>
      <c r="O2046" s="33">
        <v>1020.9</v>
      </c>
      <c r="P2046" s="33">
        <v>2532</v>
      </c>
    </row>
    <row r="2047" spans="1:16">
      <c r="A2047" s="27" t="s">
        <v>509</v>
      </c>
      <c r="B2047" s="31">
        <v>202508</v>
      </c>
      <c r="C2047" s="27" t="s">
        <v>69</v>
      </c>
      <c r="D2047" s="27" t="s">
        <v>211</v>
      </c>
      <c r="E2047" s="27" t="s">
        <v>34</v>
      </c>
      <c r="F2047" s="27" t="s">
        <v>262</v>
      </c>
      <c r="G2047" s="33">
        <v>150825.32</v>
      </c>
      <c r="H2047" s="33">
        <v>150825.32</v>
      </c>
      <c r="I2047" s="33">
        <v>8022</v>
      </c>
      <c r="J2047" s="33">
        <v>395</v>
      </c>
      <c r="K2047" s="33">
        <v>7700</v>
      </c>
      <c r="L2047" s="33">
        <v>1</v>
      </c>
      <c r="M2047" s="33">
        <v>1</v>
      </c>
      <c r="N2047" s="33">
        <v>212203.17</v>
      </c>
      <c r="O2047" s="33">
        <v>865.7</v>
      </c>
      <c r="P2047" s="33">
        <v>2551</v>
      </c>
    </row>
    <row r="2048" spans="1:16">
      <c r="A2048" s="27" t="s">
        <v>509</v>
      </c>
      <c r="B2048" s="31">
        <v>202509</v>
      </c>
      <c r="C2048" s="27" t="s">
        <v>69</v>
      </c>
      <c r="D2048" s="27" t="s">
        <v>211</v>
      </c>
      <c r="E2048" s="27" t="s">
        <v>34</v>
      </c>
      <c r="F2048" s="27" t="s">
        <v>262</v>
      </c>
      <c r="G2048" s="33">
        <v>149098.84</v>
      </c>
      <c r="H2048" s="33">
        <v>149098.84</v>
      </c>
      <c r="I2048" s="33">
        <v>7708</v>
      </c>
      <c r="J2048" s="33">
        <v>407</v>
      </c>
      <c r="K2048" s="33">
        <v>7700</v>
      </c>
      <c r="L2048" s="33">
        <v>1</v>
      </c>
      <c r="M2048" s="33">
        <v>1</v>
      </c>
      <c r="N2048" s="33">
        <v>204930.28</v>
      </c>
      <c r="O2048" s="33">
        <v>936.3</v>
      </c>
      <c r="P2048" s="33">
        <v>2447</v>
      </c>
    </row>
    <row r="2049" spans="1:16">
      <c r="A2049" s="27" t="s">
        <v>509</v>
      </c>
      <c r="B2049" s="31">
        <v>202510</v>
      </c>
      <c r="C2049" s="27" t="s">
        <v>69</v>
      </c>
      <c r="D2049" s="27" t="s">
        <v>211</v>
      </c>
      <c r="E2049" s="27" t="s">
        <v>34</v>
      </c>
      <c r="F2049" s="27" t="s">
        <v>262</v>
      </c>
      <c r="G2049" s="33">
        <v>160875.25</v>
      </c>
      <c r="H2049" s="33">
        <v>160875.25</v>
      </c>
      <c r="I2049" s="33">
        <v>8410</v>
      </c>
      <c r="J2049" s="33">
        <v>380</v>
      </c>
      <c r="K2049" s="33">
        <v>7700</v>
      </c>
      <c r="L2049" s="33">
        <v>1</v>
      </c>
      <c r="M2049" s="33">
        <v>1</v>
      </c>
      <c r="N2049" s="33">
        <v>226083.04</v>
      </c>
      <c r="O2049" s="33">
        <v>938.9</v>
      </c>
      <c r="P2049" s="33">
        <v>2565</v>
      </c>
    </row>
    <row r="2050" spans="1:16">
      <c r="A2050" s="27" t="s">
        <v>509</v>
      </c>
      <c r="B2050" s="31">
        <v>202511</v>
      </c>
      <c r="C2050" s="27" t="s">
        <v>69</v>
      </c>
      <c r="D2050" s="27" t="s">
        <v>211</v>
      </c>
      <c r="E2050" s="27" t="s">
        <v>34</v>
      </c>
      <c r="F2050" s="27" t="s">
        <v>262</v>
      </c>
      <c r="G2050" s="33">
        <v>200288.71</v>
      </c>
      <c r="H2050" s="33">
        <v>200288.71</v>
      </c>
      <c r="I2050" s="33">
        <v>10539</v>
      </c>
      <c r="J2050" s="33">
        <v>540</v>
      </c>
      <c r="K2050" s="33">
        <v>7700</v>
      </c>
      <c r="L2050" s="33">
        <v>1</v>
      </c>
      <c r="M2050" s="33">
        <v>1</v>
      </c>
      <c r="N2050" s="33">
        <v>274034.3</v>
      </c>
      <c r="O2050" s="33">
        <v>1208.6</v>
      </c>
      <c r="P2050" s="33">
        <v>3396</v>
      </c>
    </row>
    <row r="2051" spans="1:16">
      <c r="A2051" s="27" t="s">
        <v>509</v>
      </c>
      <c r="B2051" s="31">
        <v>202512</v>
      </c>
      <c r="C2051" s="27" t="s">
        <v>69</v>
      </c>
      <c r="D2051" s="27" t="s">
        <v>211</v>
      </c>
      <c r="E2051" s="27" t="s">
        <v>34</v>
      </c>
      <c r="F2051" s="27" t="s">
        <v>262</v>
      </c>
      <c r="G2051" s="33">
        <v>206676.08</v>
      </c>
      <c r="H2051" s="33">
        <v>206676.08</v>
      </c>
      <c r="I2051" s="33">
        <v>9847</v>
      </c>
      <c r="J2051" s="33">
        <v>482</v>
      </c>
      <c r="K2051" s="33">
        <v>7700</v>
      </c>
      <c r="L2051" s="33">
        <v>1</v>
      </c>
      <c r="M2051" s="33">
        <v>1</v>
      </c>
      <c r="N2051" s="33">
        <v>315954.15</v>
      </c>
      <c r="O2051" s="33">
        <v>1249.3</v>
      </c>
      <c r="P2051" s="33">
        <v>3195</v>
      </c>
    </row>
    <row r="2052" spans="1:16">
      <c r="A2052" s="27" t="s">
        <v>509</v>
      </c>
      <c r="B2052" s="31">
        <v>202601</v>
      </c>
      <c r="C2052" s="27" t="s">
        <v>69</v>
      </c>
      <c r="D2052" s="27" t="s">
        <v>211</v>
      </c>
      <c r="E2052" s="27" t="s">
        <v>34</v>
      </c>
      <c r="F2052" s="27" t="s">
        <v>262</v>
      </c>
      <c r="G2052" s="33">
        <v>123410.56</v>
      </c>
      <c r="H2052" s="33">
        <v>123410.56</v>
      </c>
      <c r="I2052" s="33">
        <v>6328</v>
      </c>
      <c r="J2052" s="33">
        <v>329</v>
      </c>
      <c r="K2052" s="33">
        <v>7700</v>
      </c>
      <c r="L2052" s="33">
        <v>1</v>
      </c>
      <c r="M2052" s="33">
        <v>1</v>
      </c>
      <c r="N2052" s="33">
        <v>161294.92</v>
      </c>
      <c r="O2052" s="33">
        <v>721.6</v>
      </c>
      <c r="P2052" s="33">
        <v>1946</v>
      </c>
    </row>
    <row r="2053" spans="1:16">
      <c r="A2053" s="27" t="s">
        <v>509</v>
      </c>
      <c r="B2053" s="31">
        <v>202602</v>
      </c>
      <c r="C2053" s="27" t="s">
        <v>69</v>
      </c>
      <c r="D2053" s="27" t="s">
        <v>211</v>
      </c>
      <c r="E2053" s="27" t="s">
        <v>34</v>
      </c>
      <c r="F2053" s="27" t="s">
        <v>262</v>
      </c>
      <c r="G2053" s="33">
        <v>112644.47</v>
      </c>
      <c r="H2053" s="33">
        <v>112644.47</v>
      </c>
      <c r="I2053" s="33">
        <v>5673</v>
      </c>
      <c r="J2053" s="33">
        <v>342</v>
      </c>
      <c r="K2053" s="33">
        <v>7700</v>
      </c>
      <c r="L2053" s="33">
        <v>1</v>
      </c>
      <c r="M2053" s="33">
        <v>1</v>
      </c>
      <c r="N2053" s="33">
        <v>166906.17</v>
      </c>
      <c r="O2053" s="33">
        <v>711.5</v>
      </c>
      <c r="P2053" s="33">
        <v>1803</v>
      </c>
    </row>
    <row r="2054" spans="1:16">
      <c r="A2054" s="27" t="s">
        <v>509</v>
      </c>
      <c r="B2054" s="31">
        <v>202603</v>
      </c>
      <c r="C2054" s="27" t="s">
        <v>69</v>
      </c>
      <c r="D2054" s="27" t="s">
        <v>211</v>
      </c>
      <c r="E2054" s="27" t="s">
        <v>34</v>
      </c>
      <c r="F2054" s="27" t="s">
        <v>262</v>
      </c>
      <c r="G2054" s="33">
        <v>147919.74</v>
      </c>
      <c r="H2054" s="33">
        <v>147919.74</v>
      </c>
      <c r="I2054" s="33">
        <v>7627</v>
      </c>
      <c r="J2054" s="33">
        <v>410</v>
      </c>
      <c r="K2054" s="33">
        <v>7700</v>
      </c>
      <c r="L2054" s="33">
        <v>1</v>
      </c>
      <c r="M2054" s="33">
        <v>1</v>
      </c>
      <c r="N2054" s="33">
        <v>208920.46</v>
      </c>
      <c r="O2054" s="33">
        <v>884.5</v>
      </c>
      <c r="P2054" s="33">
        <v>2462</v>
      </c>
    </row>
    <row r="2055" spans="1:16">
      <c r="A2055" s="27" t="s">
        <v>509</v>
      </c>
      <c r="B2055" s="31">
        <v>202604</v>
      </c>
      <c r="C2055" s="27" t="s">
        <v>69</v>
      </c>
      <c r="D2055" s="27" t="s">
        <v>211</v>
      </c>
      <c r="E2055" s="27" t="s">
        <v>34</v>
      </c>
      <c r="F2055" s="27" t="s">
        <v>262</v>
      </c>
      <c r="G2055" s="33">
        <v>171741.97</v>
      </c>
      <c r="H2055" s="33">
        <v>171741.97</v>
      </c>
      <c r="I2055" s="33">
        <v>8426</v>
      </c>
      <c r="J2055" s="33">
        <v>430</v>
      </c>
      <c r="K2055" s="33">
        <v>7700</v>
      </c>
      <c r="L2055" s="33">
        <v>1</v>
      </c>
      <c r="M2055" s="33">
        <v>1</v>
      </c>
      <c r="N2055" s="33">
        <v>246927.46</v>
      </c>
      <c r="O2055" s="33">
        <v>1039.6</v>
      </c>
      <c r="P2055" s="33">
        <v>2694</v>
      </c>
    </row>
    <row r="2056" spans="1:16">
      <c r="A2056" s="27" t="s">
        <v>509</v>
      </c>
      <c r="B2056" s="31">
        <v>202605</v>
      </c>
      <c r="C2056" s="27" t="s">
        <v>69</v>
      </c>
      <c r="D2056" s="27" t="s">
        <v>211</v>
      </c>
      <c r="E2056" s="27" t="s">
        <v>34</v>
      </c>
      <c r="F2056" s="27" t="s">
        <v>262</v>
      </c>
      <c r="G2056" s="33">
        <v>199096.98</v>
      </c>
      <c r="H2056" s="33">
        <v>199096.98</v>
      </c>
      <c r="I2056" s="33">
        <v>9847</v>
      </c>
      <c r="J2056" s="33">
        <v>496</v>
      </c>
      <c r="K2056" s="33">
        <v>7700</v>
      </c>
      <c r="L2056" s="33">
        <v>1</v>
      </c>
      <c r="M2056" s="33">
        <v>1</v>
      </c>
      <c r="N2056" s="33">
        <v>271631.49</v>
      </c>
      <c r="O2056" s="33">
        <v>1296.4</v>
      </c>
      <c r="P2056" s="33">
        <v>3251</v>
      </c>
    </row>
    <row r="2057" spans="1:16">
      <c r="A2057" s="27" t="s">
        <v>509</v>
      </c>
      <c r="B2057" s="31">
        <v>202606</v>
      </c>
      <c r="C2057" s="27" t="s">
        <v>69</v>
      </c>
      <c r="D2057" s="27" t="s">
        <v>211</v>
      </c>
      <c r="E2057" s="27" t="s">
        <v>34</v>
      </c>
      <c r="F2057" s="27" t="s">
        <v>262</v>
      </c>
      <c r="G2057" s="33">
        <v>209409.41</v>
      </c>
      <c r="H2057" s="33">
        <v>209409.41</v>
      </c>
      <c r="I2057" s="33">
        <v>10482</v>
      </c>
      <c r="J2057" s="33">
        <v>529</v>
      </c>
      <c r="K2057" s="33">
        <v>7700</v>
      </c>
      <c r="L2057" s="33">
        <v>1</v>
      </c>
      <c r="M2057" s="33">
        <v>1</v>
      </c>
      <c r="N2057" s="33">
        <v>266531.43</v>
      </c>
      <c r="O2057" s="33">
        <v>1336.5</v>
      </c>
      <c r="P2057" s="33">
        <v>3403</v>
      </c>
    </row>
    <row r="2058" spans="1:16">
      <c r="A2058" s="27" t="s">
        <v>509</v>
      </c>
      <c r="B2058" s="31">
        <v>202607</v>
      </c>
      <c r="C2058" s="27" t="s">
        <v>69</v>
      </c>
      <c r="D2058" s="27" t="s">
        <v>211</v>
      </c>
      <c r="E2058" s="27" t="s">
        <v>34</v>
      </c>
      <c r="F2058" s="27" t="s">
        <v>262</v>
      </c>
      <c r="G2058" s="33">
        <v>167826.83</v>
      </c>
      <c r="H2058" s="33">
        <v>167826.83</v>
      </c>
      <c r="I2058" s="33">
        <v>8672</v>
      </c>
      <c r="J2058" s="33">
        <v>448</v>
      </c>
      <c r="K2058" s="33">
        <v>7700</v>
      </c>
      <c r="L2058" s="33">
        <v>1</v>
      </c>
      <c r="M2058" s="33">
        <v>1</v>
      </c>
      <c r="N2058" s="33">
        <v>238014.4</v>
      </c>
      <c r="O2058" s="33">
        <v>1046.7</v>
      </c>
      <c r="P2058" s="33">
        <v>2708</v>
      </c>
    </row>
    <row r="2059" spans="1:16">
      <c r="A2059" s="27" t="s">
        <v>512</v>
      </c>
      <c r="B2059" s="31">
        <v>202408</v>
      </c>
      <c r="C2059" s="27" t="s">
        <v>69</v>
      </c>
      <c r="D2059" s="27" t="s">
        <v>211</v>
      </c>
      <c r="E2059" s="27" t="s">
        <v>34</v>
      </c>
      <c r="F2059" s="27" t="s">
        <v>289</v>
      </c>
      <c r="G2059" s="33">
        <v>452966.89</v>
      </c>
      <c r="H2059" s="33">
        <v>452966.89</v>
      </c>
      <c r="I2059" s="33">
        <v>8044</v>
      </c>
      <c r="J2059" s="33">
        <v>752</v>
      </c>
      <c r="K2059" s="33">
        <v>17900</v>
      </c>
      <c r="L2059" s="33">
        <v>1</v>
      </c>
      <c r="M2059" s="33">
        <v>1</v>
      </c>
      <c r="N2059" s="33">
        <v>669375.4</v>
      </c>
      <c r="O2059" s="33">
        <v>2124.5</v>
      </c>
      <c r="P2059" s="33">
        <v>3561</v>
      </c>
    </row>
    <row r="2060" spans="1:16">
      <c r="A2060" s="27" t="s">
        <v>512</v>
      </c>
      <c r="B2060" s="31">
        <v>202409</v>
      </c>
      <c r="C2060" s="27" t="s">
        <v>69</v>
      </c>
      <c r="D2060" s="27" t="s">
        <v>211</v>
      </c>
      <c r="E2060" s="27" t="s">
        <v>34</v>
      </c>
      <c r="F2060" s="27" t="s">
        <v>289</v>
      </c>
      <c r="G2060" s="33">
        <v>478269.82</v>
      </c>
      <c r="H2060" s="33">
        <v>478269.82</v>
      </c>
      <c r="I2060" s="33">
        <v>8392</v>
      </c>
      <c r="J2060" s="33">
        <v>768</v>
      </c>
      <c r="K2060" s="33">
        <v>17900</v>
      </c>
      <c r="L2060" s="33">
        <v>1</v>
      </c>
      <c r="M2060" s="33">
        <v>1</v>
      </c>
      <c r="N2060" s="33">
        <v>646433.73</v>
      </c>
      <c r="O2060" s="33">
        <v>2246.8</v>
      </c>
      <c r="P2060" s="33">
        <v>3732</v>
      </c>
    </row>
    <row r="2061" spans="1:16">
      <c r="A2061" s="27" t="s">
        <v>512</v>
      </c>
      <c r="B2061" s="31">
        <v>202410</v>
      </c>
      <c r="C2061" s="27" t="s">
        <v>69</v>
      </c>
      <c r="D2061" s="27" t="s">
        <v>211</v>
      </c>
      <c r="E2061" s="27" t="s">
        <v>34</v>
      </c>
      <c r="F2061" s="27" t="s">
        <v>289</v>
      </c>
      <c r="G2061" s="33">
        <v>509994.07</v>
      </c>
      <c r="H2061" s="33">
        <v>509994.07</v>
      </c>
      <c r="I2061" s="33">
        <v>9356</v>
      </c>
      <c r="J2061" s="33">
        <v>798</v>
      </c>
      <c r="K2061" s="33">
        <v>17900</v>
      </c>
      <c r="L2061" s="33">
        <v>1</v>
      </c>
      <c r="M2061" s="33">
        <v>1</v>
      </c>
      <c r="N2061" s="33">
        <v>713158.16</v>
      </c>
      <c r="O2061" s="33">
        <v>2363.1</v>
      </c>
      <c r="P2061" s="33">
        <v>4076</v>
      </c>
    </row>
    <row r="2062" spans="1:16">
      <c r="A2062" s="27" t="s">
        <v>512</v>
      </c>
      <c r="B2062" s="31">
        <v>202411</v>
      </c>
      <c r="C2062" s="27" t="s">
        <v>69</v>
      </c>
      <c r="D2062" s="27" t="s">
        <v>211</v>
      </c>
      <c r="E2062" s="27" t="s">
        <v>34</v>
      </c>
      <c r="F2062" s="27" t="s">
        <v>289</v>
      </c>
      <c r="G2062" s="33">
        <v>550449.4300000001</v>
      </c>
      <c r="H2062" s="33">
        <v>550449.4300000001</v>
      </c>
      <c r="I2062" s="33">
        <v>9723</v>
      </c>
      <c r="J2062" s="33">
        <v>777</v>
      </c>
      <c r="K2062" s="33">
        <v>17900</v>
      </c>
      <c r="L2062" s="33">
        <v>1</v>
      </c>
      <c r="M2062" s="33">
        <v>1</v>
      </c>
      <c r="N2062" s="33">
        <v>864416</v>
      </c>
      <c r="O2062" s="33">
        <v>2596.5</v>
      </c>
      <c r="P2062" s="33">
        <v>4465</v>
      </c>
    </row>
    <row r="2063" spans="1:16">
      <c r="A2063" s="27" t="s">
        <v>512</v>
      </c>
      <c r="B2063" s="31">
        <v>202412</v>
      </c>
      <c r="C2063" s="27" t="s">
        <v>69</v>
      </c>
      <c r="D2063" s="27" t="s">
        <v>211</v>
      </c>
      <c r="E2063" s="27" t="s">
        <v>34</v>
      </c>
      <c r="F2063" s="27" t="s">
        <v>289</v>
      </c>
      <c r="G2063" s="33">
        <v>611991.6800000001</v>
      </c>
      <c r="H2063" s="33">
        <v>611991.6800000001</v>
      </c>
      <c r="I2063" s="33">
        <v>11421</v>
      </c>
      <c r="J2063" s="33">
        <v>815</v>
      </c>
      <c r="K2063" s="33">
        <v>17900</v>
      </c>
      <c r="L2063" s="33">
        <v>1</v>
      </c>
      <c r="M2063" s="33">
        <v>1</v>
      </c>
      <c r="N2063" s="33">
        <v>996648.3</v>
      </c>
      <c r="O2063" s="33">
        <v>3167.6</v>
      </c>
      <c r="P2063" s="33">
        <v>5016</v>
      </c>
    </row>
    <row r="2064" spans="1:16">
      <c r="A2064" s="27" t="s">
        <v>512</v>
      </c>
      <c r="B2064" s="31">
        <v>202501</v>
      </c>
      <c r="C2064" s="27" t="s">
        <v>69</v>
      </c>
      <c r="D2064" s="27" t="s">
        <v>211</v>
      </c>
      <c r="E2064" s="27" t="s">
        <v>34</v>
      </c>
      <c r="F2064" s="27" t="s">
        <v>289</v>
      </c>
      <c r="G2064" s="33">
        <v>408092.23</v>
      </c>
      <c r="H2064" s="33">
        <v>408092.23</v>
      </c>
      <c r="I2064" s="33">
        <v>7649</v>
      </c>
      <c r="J2064" s="33">
        <v>691</v>
      </c>
      <c r="K2064" s="33">
        <v>17900</v>
      </c>
      <c r="L2064" s="33">
        <v>1</v>
      </c>
      <c r="M2064" s="33">
        <v>1</v>
      </c>
      <c r="N2064" s="33">
        <v>508789.99</v>
      </c>
      <c r="O2064" s="33">
        <v>1940.6</v>
      </c>
      <c r="P2064" s="33">
        <v>3275</v>
      </c>
    </row>
    <row r="2065" spans="1:16">
      <c r="A2065" s="27" t="s">
        <v>512</v>
      </c>
      <c r="B2065" s="31">
        <v>202502</v>
      </c>
      <c r="C2065" s="27" t="s">
        <v>69</v>
      </c>
      <c r="D2065" s="27" t="s">
        <v>211</v>
      </c>
      <c r="E2065" s="27" t="s">
        <v>34</v>
      </c>
      <c r="F2065" s="27" t="s">
        <v>289</v>
      </c>
      <c r="G2065" s="33">
        <v>397147.94</v>
      </c>
      <c r="H2065" s="33">
        <v>397147.94</v>
      </c>
      <c r="I2065" s="33">
        <v>6688</v>
      </c>
      <c r="J2065" s="33">
        <v>672</v>
      </c>
      <c r="K2065" s="33">
        <v>17900</v>
      </c>
      <c r="L2065" s="33">
        <v>1</v>
      </c>
      <c r="M2065" s="33">
        <v>1</v>
      </c>
      <c r="N2065" s="33">
        <v>526490.17</v>
      </c>
      <c r="O2065" s="33">
        <v>1794.4</v>
      </c>
      <c r="P2065" s="33">
        <v>3029</v>
      </c>
    </row>
    <row r="2066" spans="1:16">
      <c r="A2066" s="27" t="s">
        <v>512</v>
      </c>
      <c r="B2066" s="31">
        <v>202503</v>
      </c>
      <c r="C2066" s="27" t="s">
        <v>69</v>
      </c>
      <c r="D2066" s="27" t="s">
        <v>211</v>
      </c>
      <c r="E2066" s="27" t="s">
        <v>34</v>
      </c>
      <c r="F2066" s="27" t="s">
        <v>289</v>
      </c>
      <c r="G2066" s="33">
        <v>464993.92</v>
      </c>
      <c r="H2066" s="33">
        <v>464993.92</v>
      </c>
      <c r="I2066" s="33">
        <v>8801</v>
      </c>
      <c r="J2066" s="33">
        <v>797</v>
      </c>
      <c r="K2066" s="33">
        <v>17900</v>
      </c>
      <c r="L2066" s="33">
        <v>1</v>
      </c>
      <c r="M2066" s="33">
        <v>1</v>
      </c>
      <c r="N2066" s="33">
        <v>659020.39</v>
      </c>
      <c r="O2066" s="33">
        <v>2005.9</v>
      </c>
      <c r="P2066" s="33">
        <v>3654</v>
      </c>
    </row>
    <row r="2067" spans="1:16">
      <c r="A2067" s="27" t="s">
        <v>512</v>
      </c>
      <c r="B2067" s="31">
        <v>202504</v>
      </c>
      <c r="C2067" s="27" t="s">
        <v>69</v>
      </c>
      <c r="D2067" s="27" t="s">
        <v>211</v>
      </c>
      <c r="E2067" s="27" t="s">
        <v>34</v>
      </c>
      <c r="F2067" s="27" t="s">
        <v>289</v>
      </c>
      <c r="G2067" s="33">
        <v>534504.36</v>
      </c>
      <c r="H2067" s="33">
        <v>534504.36</v>
      </c>
      <c r="I2067" s="33">
        <v>9400</v>
      </c>
      <c r="J2067" s="33">
        <v>770</v>
      </c>
      <c r="K2067" s="33">
        <v>17900</v>
      </c>
      <c r="L2067" s="33">
        <v>1</v>
      </c>
      <c r="M2067" s="33">
        <v>1</v>
      </c>
      <c r="N2067" s="33">
        <v>778909.96</v>
      </c>
      <c r="O2067" s="33">
        <v>2406.4</v>
      </c>
      <c r="P2067" s="33">
        <v>4119</v>
      </c>
    </row>
    <row r="2068" spans="1:16">
      <c r="A2068" s="27" t="s">
        <v>512</v>
      </c>
      <c r="B2068" s="31">
        <v>202505</v>
      </c>
      <c r="C2068" s="27" t="s">
        <v>69</v>
      </c>
      <c r="D2068" s="27" t="s">
        <v>211</v>
      </c>
      <c r="E2068" s="27" t="s">
        <v>34</v>
      </c>
      <c r="F2068" s="27" t="s">
        <v>289</v>
      </c>
      <c r="G2068" s="33">
        <v>640663.13</v>
      </c>
      <c r="H2068" s="33">
        <v>640663.13</v>
      </c>
      <c r="I2068" s="33">
        <v>11185</v>
      </c>
      <c r="J2068" s="33">
        <v>987</v>
      </c>
      <c r="K2068" s="33">
        <v>17900</v>
      </c>
      <c r="L2068" s="33">
        <v>1</v>
      </c>
      <c r="M2068" s="33">
        <v>1</v>
      </c>
      <c r="N2068" s="33">
        <v>856836.55</v>
      </c>
      <c r="O2068" s="33">
        <v>3150.4</v>
      </c>
      <c r="P2068" s="33">
        <v>4873</v>
      </c>
    </row>
    <row r="2069" spans="1:16">
      <c r="A2069" s="27" t="s">
        <v>512</v>
      </c>
      <c r="B2069" s="31">
        <v>202506</v>
      </c>
      <c r="C2069" s="27" t="s">
        <v>69</v>
      </c>
      <c r="D2069" s="27" t="s">
        <v>211</v>
      </c>
      <c r="E2069" s="27" t="s">
        <v>34</v>
      </c>
      <c r="F2069" s="27" t="s">
        <v>289</v>
      </c>
      <c r="G2069" s="33">
        <v>573754.86</v>
      </c>
      <c r="H2069" s="33">
        <v>573754.86</v>
      </c>
      <c r="I2069" s="33">
        <v>10975</v>
      </c>
      <c r="J2069" s="33">
        <v>939</v>
      </c>
      <c r="K2069" s="33">
        <v>17900</v>
      </c>
      <c r="L2069" s="33">
        <v>1</v>
      </c>
      <c r="M2069" s="33">
        <v>1</v>
      </c>
      <c r="N2069" s="33">
        <v>840748.88</v>
      </c>
      <c r="O2069" s="33">
        <v>2878.3</v>
      </c>
      <c r="P2069" s="33">
        <v>4694</v>
      </c>
    </row>
    <row r="2070" spans="1:16">
      <c r="A2070" s="27" t="s">
        <v>512</v>
      </c>
      <c r="B2070" s="31">
        <v>202507</v>
      </c>
      <c r="C2070" s="27" t="s">
        <v>69</v>
      </c>
      <c r="D2070" s="27" t="s">
        <v>211</v>
      </c>
      <c r="E2070" s="27" t="s">
        <v>34</v>
      </c>
      <c r="F2070" s="27" t="s">
        <v>289</v>
      </c>
      <c r="G2070" s="33">
        <v>473576.03</v>
      </c>
      <c r="H2070" s="33">
        <v>473576.03</v>
      </c>
      <c r="I2070" s="33">
        <v>8804</v>
      </c>
      <c r="J2070" s="33">
        <v>693</v>
      </c>
      <c r="K2070" s="33">
        <v>17900</v>
      </c>
      <c r="L2070" s="33">
        <v>1</v>
      </c>
      <c r="M2070" s="33">
        <v>1</v>
      </c>
      <c r="N2070" s="33">
        <v>750794.54</v>
      </c>
      <c r="O2070" s="33">
        <v>2125.1</v>
      </c>
      <c r="P2070" s="33">
        <v>3805</v>
      </c>
    </row>
    <row r="2071" spans="1:16">
      <c r="A2071" s="27" t="s">
        <v>512</v>
      </c>
      <c r="B2071" s="31">
        <v>202508</v>
      </c>
      <c r="C2071" s="27" t="s">
        <v>69</v>
      </c>
      <c r="D2071" s="27" t="s">
        <v>211</v>
      </c>
      <c r="E2071" s="27" t="s">
        <v>34</v>
      </c>
      <c r="F2071" s="27" t="s">
        <v>289</v>
      </c>
      <c r="G2071" s="33">
        <v>488453.22</v>
      </c>
      <c r="H2071" s="33">
        <v>488453.22</v>
      </c>
      <c r="I2071" s="33">
        <v>8752</v>
      </c>
      <c r="J2071" s="33">
        <v>896</v>
      </c>
      <c r="K2071" s="33">
        <v>17900</v>
      </c>
      <c r="L2071" s="33">
        <v>1</v>
      </c>
      <c r="M2071" s="33">
        <v>1</v>
      </c>
      <c r="N2071" s="33">
        <v>726272.3100000001</v>
      </c>
      <c r="O2071" s="33">
        <v>2289.7</v>
      </c>
      <c r="P2071" s="33">
        <v>3774</v>
      </c>
    </row>
    <row r="2072" spans="1:16">
      <c r="A2072" s="27" t="s">
        <v>512</v>
      </c>
      <c r="B2072" s="31">
        <v>202509</v>
      </c>
      <c r="C2072" s="27" t="s">
        <v>69</v>
      </c>
      <c r="D2072" s="27" t="s">
        <v>211</v>
      </c>
      <c r="E2072" s="27" t="s">
        <v>34</v>
      </c>
      <c r="F2072" s="27" t="s">
        <v>289</v>
      </c>
      <c r="G2072" s="33">
        <v>460608.47</v>
      </c>
      <c r="H2072" s="33">
        <v>460608.47</v>
      </c>
      <c r="I2072" s="33">
        <v>7825</v>
      </c>
      <c r="J2072" s="33">
        <v>587</v>
      </c>
      <c r="K2072" s="33">
        <v>17900</v>
      </c>
      <c r="L2072" s="33">
        <v>1</v>
      </c>
      <c r="M2072" s="33">
        <v>1</v>
      </c>
      <c r="N2072" s="33">
        <v>701380.59</v>
      </c>
      <c r="O2072" s="33">
        <v>2141.5</v>
      </c>
      <c r="P2072" s="33">
        <v>3618</v>
      </c>
    </row>
    <row r="2073" spans="1:16">
      <c r="A2073" s="27" t="s">
        <v>512</v>
      </c>
      <c r="B2073" s="31">
        <v>202510</v>
      </c>
      <c r="C2073" s="27" t="s">
        <v>69</v>
      </c>
      <c r="D2073" s="27" t="s">
        <v>211</v>
      </c>
      <c r="E2073" s="27" t="s">
        <v>34</v>
      </c>
      <c r="F2073" s="27" t="s">
        <v>289</v>
      </c>
      <c r="G2073" s="33">
        <v>561605.1</v>
      </c>
      <c r="H2073" s="33">
        <v>561605.1</v>
      </c>
      <c r="I2073" s="33">
        <v>10715</v>
      </c>
      <c r="J2073" s="33">
        <v>1081</v>
      </c>
      <c r="K2073" s="33">
        <v>17900</v>
      </c>
      <c r="L2073" s="33">
        <v>1</v>
      </c>
      <c r="M2073" s="33">
        <v>1</v>
      </c>
      <c r="N2073" s="33">
        <v>773776.6</v>
      </c>
      <c r="O2073" s="33">
        <v>2438.8</v>
      </c>
      <c r="P2073" s="33">
        <v>4664</v>
      </c>
    </row>
    <row r="2074" spans="1:16">
      <c r="A2074" s="27" t="s">
        <v>512</v>
      </c>
      <c r="B2074" s="31">
        <v>202511</v>
      </c>
      <c r="C2074" s="27" t="s">
        <v>69</v>
      </c>
      <c r="D2074" s="27" t="s">
        <v>211</v>
      </c>
      <c r="E2074" s="27" t="s">
        <v>34</v>
      </c>
      <c r="F2074" s="27" t="s">
        <v>289</v>
      </c>
      <c r="G2074" s="33">
        <v>618686.52</v>
      </c>
      <c r="H2074" s="33">
        <v>618686.52</v>
      </c>
      <c r="I2074" s="33">
        <v>11495</v>
      </c>
      <c r="J2074" s="33">
        <v>943</v>
      </c>
      <c r="K2074" s="33">
        <v>17900</v>
      </c>
      <c r="L2074" s="33">
        <v>1</v>
      </c>
      <c r="M2074" s="33">
        <v>1</v>
      </c>
      <c r="N2074" s="33">
        <v>937891.36</v>
      </c>
      <c r="O2074" s="33">
        <v>3015</v>
      </c>
      <c r="P2074" s="33">
        <v>4887</v>
      </c>
    </row>
    <row r="2075" spans="1:16">
      <c r="A2075" s="27" t="s">
        <v>512</v>
      </c>
      <c r="B2075" s="31">
        <v>202512</v>
      </c>
      <c r="C2075" s="27" t="s">
        <v>69</v>
      </c>
      <c r="D2075" s="27" t="s">
        <v>211</v>
      </c>
      <c r="E2075" s="27" t="s">
        <v>34</v>
      </c>
      <c r="F2075" s="27" t="s">
        <v>289</v>
      </c>
      <c r="G2075" s="33">
        <v>758435.28</v>
      </c>
      <c r="H2075" s="33">
        <v>758435.28</v>
      </c>
      <c r="I2075" s="33">
        <v>13014</v>
      </c>
      <c r="J2075" s="33">
        <v>1161</v>
      </c>
      <c r="K2075" s="33">
        <v>17900</v>
      </c>
      <c r="L2075" s="33">
        <v>1</v>
      </c>
      <c r="M2075" s="33">
        <v>1</v>
      </c>
      <c r="N2075" s="33">
        <v>1081363.41</v>
      </c>
      <c r="O2075" s="33">
        <v>3589</v>
      </c>
      <c r="P2075" s="33">
        <v>5899</v>
      </c>
    </row>
    <row r="2076" spans="1:16">
      <c r="A2076" s="27" t="s">
        <v>512</v>
      </c>
      <c r="B2076" s="31">
        <v>202601</v>
      </c>
      <c r="C2076" s="27" t="s">
        <v>69</v>
      </c>
      <c r="D2076" s="27" t="s">
        <v>211</v>
      </c>
      <c r="E2076" s="27" t="s">
        <v>34</v>
      </c>
      <c r="F2076" s="27" t="s">
        <v>289</v>
      </c>
      <c r="G2076" s="33">
        <v>406238.9</v>
      </c>
      <c r="H2076" s="33">
        <v>406238.9</v>
      </c>
      <c r="I2076" s="33">
        <v>7499</v>
      </c>
      <c r="J2076" s="33">
        <v>610</v>
      </c>
      <c r="K2076" s="33">
        <v>17900</v>
      </c>
      <c r="L2076" s="33">
        <v>1</v>
      </c>
      <c r="M2076" s="33">
        <v>1</v>
      </c>
      <c r="N2076" s="33">
        <v>552037.14</v>
      </c>
      <c r="O2076" s="33">
        <v>1926.4</v>
      </c>
      <c r="P2076" s="33">
        <v>3155</v>
      </c>
    </row>
    <row r="2077" spans="1:16">
      <c r="A2077" s="27" t="s">
        <v>512</v>
      </c>
      <c r="B2077" s="31">
        <v>202602</v>
      </c>
      <c r="C2077" s="27" t="s">
        <v>69</v>
      </c>
      <c r="D2077" s="27" t="s">
        <v>211</v>
      </c>
      <c r="E2077" s="27" t="s">
        <v>34</v>
      </c>
      <c r="F2077" s="27" t="s">
        <v>289</v>
      </c>
      <c r="G2077" s="33">
        <v>425428.06</v>
      </c>
      <c r="H2077" s="33">
        <v>425428.06</v>
      </c>
      <c r="I2077" s="33">
        <v>7981</v>
      </c>
      <c r="J2077" s="33">
        <v>667</v>
      </c>
      <c r="K2077" s="33">
        <v>17900</v>
      </c>
      <c r="L2077" s="33">
        <v>1</v>
      </c>
      <c r="M2077" s="33">
        <v>1</v>
      </c>
      <c r="N2077" s="33">
        <v>571241.83</v>
      </c>
      <c r="O2077" s="33">
        <v>2131.2</v>
      </c>
      <c r="P2077" s="33">
        <v>3374</v>
      </c>
    </row>
    <row r="2078" spans="1:16">
      <c r="A2078" s="27" t="s">
        <v>512</v>
      </c>
      <c r="B2078" s="31">
        <v>202603</v>
      </c>
      <c r="C2078" s="27" t="s">
        <v>69</v>
      </c>
      <c r="D2078" s="27" t="s">
        <v>211</v>
      </c>
      <c r="E2078" s="27" t="s">
        <v>34</v>
      </c>
      <c r="F2078" s="27" t="s">
        <v>289</v>
      </c>
      <c r="G2078" s="33">
        <v>490408.95</v>
      </c>
      <c r="H2078" s="33">
        <v>490408.95</v>
      </c>
      <c r="I2078" s="33">
        <v>8000</v>
      </c>
      <c r="J2078" s="33">
        <v>718</v>
      </c>
      <c r="K2078" s="33">
        <v>17900</v>
      </c>
      <c r="L2078" s="33">
        <v>1</v>
      </c>
      <c r="M2078" s="33">
        <v>1</v>
      </c>
      <c r="N2078" s="33">
        <v>715037.12</v>
      </c>
      <c r="O2078" s="33">
        <v>2664.9</v>
      </c>
      <c r="P2078" s="33">
        <v>3663</v>
      </c>
    </row>
    <row r="2079" spans="1:16">
      <c r="A2079" s="27" t="s">
        <v>512</v>
      </c>
      <c r="B2079" s="31">
        <v>202604</v>
      </c>
      <c r="C2079" s="27" t="s">
        <v>69</v>
      </c>
      <c r="D2079" s="27" t="s">
        <v>211</v>
      </c>
      <c r="E2079" s="27" t="s">
        <v>34</v>
      </c>
      <c r="F2079" s="27" t="s">
        <v>289</v>
      </c>
      <c r="G2079" s="33">
        <v>579574.01</v>
      </c>
      <c r="H2079" s="33">
        <v>579574.01</v>
      </c>
      <c r="I2079" s="33">
        <v>10209</v>
      </c>
      <c r="J2079" s="33">
        <v>987</v>
      </c>
      <c r="K2079" s="33">
        <v>17900</v>
      </c>
      <c r="L2079" s="33">
        <v>1</v>
      </c>
      <c r="M2079" s="33">
        <v>1</v>
      </c>
      <c r="N2079" s="33">
        <v>845117.3</v>
      </c>
      <c r="O2079" s="33">
        <v>2743.1</v>
      </c>
      <c r="P2079" s="33">
        <v>4262</v>
      </c>
    </row>
    <row r="2080" spans="1:16">
      <c r="A2080" s="27" t="s">
        <v>512</v>
      </c>
      <c r="B2080" s="31">
        <v>202605</v>
      </c>
      <c r="C2080" s="27" t="s">
        <v>69</v>
      </c>
      <c r="D2080" s="27" t="s">
        <v>211</v>
      </c>
      <c r="E2080" s="27" t="s">
        <v>34</v>
      </c>
      <c r="F2080" s="27" t="s">
        <v>289</v>
      </c>
      <c r="G2080" s="33">
        <v>605764.98</v>
      </c>
      <c r="H2080" s="33">
        <v>605764.98</v>
      </c>
      <c r="I2080" s="33">
        <v>10694</v>
      </c>
      <c r="J2080" s="33">
        <v>915</v>
      </c>
      <c r="K2080" s="33">
        <v>17900</v>
      </c>
      <c r="L2080" s="33">
        <v>1</v>
      </c>
      <c r="M2080" s="33">
        <v>1</v>
      </c>
      <c r="N2080" s="33">
        <v>929667.66</v>
      </c>
      <c r="O2080" s="33">
        <v>2922.7</v>
      </c>
      <c r="P2080" s="33">
        <v>4715</v>
      </c>
    </row>
    <row r="2081" spans="1:16">
      <c r="A2081" s="27" t="s">
        <v>512</v>
      </c>
      <c r="B2081" s="31">
        <v>202606</v>
      </c>
      <c r="C2081" s="27" t="s">
        <v>69</v>
      </c>
      <c r="D2081" s="27" t="s">
        <v>211</v>
      </c>
      <c r="E2081" s="27" t="s">
        <v>34</v>
      </c>
      <c r="F2081" s="27" t="s">
        <v>289</v>
      </c>
      <c r="G2081" s="33">
        <v>657806.8199999999</v>
      </c>
      <c r="H2081" s="33">
        <v>657806.8199999999</v>
      </c>
      <c r="I2081" s="33">
        <v>12861</v>
      </c>
      <c r="J2081" s="33">
        <v>1100</v>
      </c>
      <c r="K2081" s="33">
        <v>17900</v>
      </c>
      <c r="L2081" s="33">
        <v>1</v>
      </c>
      <c r="M2081" s="33">
        <v>1</v>
      </c>
      <c r="N2081" s="33">
        <v>912212.53</v>
      </c>
      <c r="O2081" s="33">
        <v>2969.3</v>
      </c>
      <c r="P2081" s="33">
        <v>5252</v>
      </c>
    </row>
    <row r="2082" spans="1:16">
      <c r="A2082" s="27" t="s">
        <v>512</v>
      </c>
      <c r="B2082" s="31">
        <v>202607</v>
      </c>
      <c r="C2082" s="27" t="s">
        <v>69</v>
      </c>
      <c r="D2082" s="27" t="s">
        <v>211</v>
      </c>
      <c r="E2082" s="27" t="s">
        <v>34</v>
      </c>
      <c r="F2082" s="27" t="s">
        <v>289</v>
      </c>
      <c r="G2082" s="33">
        <v>547755.03</v>
      </c>
      <c r="H2082" s="33">
        <v>547755.03</v>
      </c>
      <c r="I2082" s="33">
        <v>10564</v>
      </c>
      <c r="J2082" s="33">
        <v>890</v>
      </c>
      <c r="K2082" s="33">
        <v>17900</v>
      </c>
      <c r="L2082" s="33">
        <v>1</v>
      </c>
      <c r="M2082" s="33">
        <v>1</v>
      </c>
      <c r="N2082" s="33">
        <v>814612.08</v>
      </c>
      <c r="O2082" s="33">
        <v>2664.1</v>
      </c>
      <c r="P2082" s="33">
        <v>4396</v>
      </c>
    </row>
    <row r="2083" spans="1:16">
      <c r="A2083" s="27" t="s">
        <v>515</v>
      </c>
      <c r="B2083" s="31">
        <v>202408</v>
      </c>
      <c r="C2083" s="27" t="s">
        <v>69</v>
      </c>
      <c r="D2083" s="27" t="s">
        <v>211</v>
      </c>
      <c r="E2083" s="27" t="s">
        <v>34</v>
      </c>
      <c r="F2083" s="27" t="s">
        <v>257</v>
      </c>
      <c r="G2083" s="33">
        <v>176727.65</v>
      </c>
      <c r="H2083" s="33">
        <v>0</v>
      </c>
      <c r="I2083" s="33">
        <v>4509</v>
      </c>
      <c r="J2083" s="33">
        <v>368</v>
      </c>
      <c r="K2083" s="33">
        <v>7500</v>
      </c>
      <c r="L2083" s="33">
        <v>1</v>
      </c>
      <c r="M2083" s="33">
        <v>0</v>
      </c>
      <c r="N2083" s="33">
        <v>215270.51</v>
      </c>
      <c r="O2083" s="33">
        <v>993.2</v>
      </c>
      <c r="P2083" s="33">
        <v>1838</v>
      </c>
    </row>
    <row r="2084" spans="1:16">
      <c r="A2084" s="27" t="s">
        <v>515</v>
      </c>
      <c r="B2084" s="31">
        <v>202409</v>
      </c>
      <c r="C2084" s="27" t="s">
        <v>69</v>
      </c>
      <c r="D2084" s="27" t="s">
        <v>211</v>
      </c>
      <c r="E2084" s="27" t="s">
        <v>34</v>
      </c>
      <c r="F2084" s="27" t="s">
        <v>257</v>
      </c>
      <c r="G2084" s="33">
        <v>176487.3</v>
      </c>
      <c r="H2084" s="33">
        <v>0</v>
      </c>
      <c r="I2084" s="33">
        <v>4253</v>
      </c>
      <c r="J2084" s="33">
        <v>320</v>
      </c>
      <c r="K2084" s="33">
        <v>7500</v>
      </c>
      <c r="L2084" s="33">
        <v>1</v>
      </c>
      <c r="M2084" s="33">
        <v>0</v>
      </c>
      <c r="N2084" s="33">
        <v>207892.48</v>
      </c>
      <c r="O2084" s="33">
        <v>1029.7</v>
      </c>
      <c r="P2084" s="33">
        <v>1783</v>
      </c>
    </row>
    <row r="2085" spans="1:16">
      <c r="A2085" s="27" t="s">
        <v>515</v>
      </c>
      <c r="B2085" s="31">
        <v>202410</v>
      </c>
      <c r="C2085" s="27" t="s">
        <v>69</v>
      </c>
      <c r="D2085" s="27" t="s">
        <v>211</v>
      </c>
      <c r="E2085" s="27" t="s">
        <v>34</v>
      </c>
      <c r="F2085" s="27" t="s">
        <v>257</v>
      </c>
      <c r="G2085" s="33">
        <v>182119.44</v>
      </c>
      <c r="H2085" s="33">
        <v>0</v>
      </c>
      <c r="I2085" s="33">
        <v>4739</v>
      </c>
      <c r="J2085" s="33">
        <v>377</v>
      </c>
      <c r="K2085" s="33">
        <v>7500</v>
      </c>
      <c r="L2085" s="33">
        <v>1</v>
      </c>
      <c r="M2085" s="33">
        <v>0</v>
      </c>
      <c r="N2085" s="33">
        <v>229351</v>
      </c>
      <c r="O2085" s="33">
        <v>1112.5</v>
      </c>
      <c r="P2085" s="33">
        <v>1947</v>
      </c>
    </row>
    <row r="2086" spans="1:16">
      <c r="A2086" s="27" t="s">
        <v>515</v>
      </c>
      <c r="B2086" s="31">
        <v>202411</v>
      </c>
      <c r="C2086" s="27" t="s">
        <v>69</v>
      </c>
      <c r="D2086" s="27" t="s">
        <v>211</v>
      </c>
      <c r="E2086" s="27" t="s">
        <v>34</v>
      </c>
      <c r="F2086" s="27" t="s">
        <v>257</v>
      </c>
      <c r="G2086" s="33">
        <v>231394.75</v>
      </c>
      <c r="H2086" s="33">
        <v>0</v>
      </c>
      <c r="I2086" s="33">
        <v>6235</v>
      </c>
      <c r="J2086" s="33">
        <v>416</v>
      </c>
      <c r="K2086" s="33">
        <v>7500</v>
      </c>
      <c r="L2086" s="33">
        <v>1</v>
      </c>
      <c r="M2086" s="33">
        <v>0</v>
      </c>
      <c r="N2086" s="33">
        <v>277995.38</v>
      </c>
      <c r="O2086" s="33">
        <v>1347.6</v>
      </c>
      <c r="P2086" s="33">
        <v>2428</v>
      </c>
    </row>
    <row r="2087" spans="1:16">
      <c r="A2087" s="27" t="s">
        <v>515</v>
      </c>
      <c r="B2087" s="31">
        <v>202412</v>
      </c>
      <c r="C2087" s="27" t="s">
        <v>69</v>
      </c>
      <c r="D2087" s="27" t="s">
        <v>211</v>
      </c>
      <c r="E2087" s="27" t="s">
        <v>34</v>
      </c>
      <c r="F2087" s="27" t="s">
        <v>257</v>
      </c>
      <c r="G2087" s="33">
        <v>289101.42</v>
      </c>
      <c r="H2087" s="33">
        <v>0</v>
      </c>
      <c r="I2087" s="33">
        <v>6509</v>
      </c>
      <c r="J2087" s="33">
        <v>455</v>
      </c>
      <c r="K2087" s="33">
        <v>7500</v>
      </c>
      <c r="L2087" s="33">
        <v>1</v>
      </c>
      <c r="M2087" s="33">
        <v>0</v>
      </c>
      <c r="N2087" s="33">
        <v>320521.16</v>
      </c>
      <c r="O2087" s="33">
        <v>1627.9</v>
      </c>
      <c r="P2087" s="33">
        <v>2820</v>
      </c>
    </row>
    <row r="2088" spans="1:16">
      <c r="A2088" s="27" t="s">
        <v>515</v>
      </c>
      <c r="B2088" s="31">
        <v>202501</v>
      </c>
      <c r="C2088" s="27" t="s">
        <v>69</v>
      </c>
      <c r="D2088" s="27" t="s">
        <v>211</v>
      </c>
      <c r="E2088" s="27" t="s">
        <v>34</v>
      </c>
      <c r="F2088" s="27" t="s">
        <v>257</v>
      </c>
      <c r="G2088" s="33">
        <v>146046.2</v>
      </c>
      <c r="H2088" s="33">
        <v>0</v>
      </c>
      <c r="I2088" s="33">
        <v>3874</v>
      </c>
      <c r="J2088" s="33">
        <v>299</v>
      </c>
      <c r="K2088" s="33">
        <v>7500</v>
      </c>
      <c r="L2088" s="33">
        <v>1</v>
      </c>
      <c r="M2088" s="33">
        <v>0</v>
      </c>
      <c r="N2088" s="33">
        <v>163626.39</v>
      </c>
      <c r="O2088" s="33">
        <v>723.1</v>
      </c>
      <c r="P2088" s="33">
        <v>1587</v>
      </c>
    </row>
    <row r="2089" spans="1:16">
      <c r="A2089" s="27" t="s">
        <v>515</v>
      </c>
      <c r="B2089" s="31">
        <v>202502</v>
      </c>
      <c r="C2089" s="27" t="s">
        <v>69</v>
      </c>
      <c r="D2089" s="27" t="s">
        <v>211</v>
      </c>
      <c r="E2089" s="27" t="s">
        <v>34</v>
      </c>
      <c r="F2089" s="27" t="s">
        <v>257</v>
      </c>
      <c r="G2089" s="33">
        <v>150258.3</v>
      </c>
      <c r="H2089" s="33">
        <v>0</v>
      </c>
      <c r="I2089" s="33">
        <v>3581</v>
      </c>
      <c r="J2089" s="33">
        <v>302</v>
      </c>
      <c r="K2089" s="33">
        <v>7500</v>
      </c>
      <c r="L2089" s="33">
        <v>1</v>
      </c>
      <c r="M2089" s="33">
        <v>0</v>
      </c>
      <c r="N2089" s="33">
        <v>169318.75</v>
      </c>
      <c r="O2089" s="33">
        <v>889.9</v>
      </c>
      <c r="P2089" s="33">
        <v>1483</v>
      </c>
    </row>
    <row r="2090" spans="1:16">
      <c r="A2090" s="27" t="s">
        <v>515</v>
      </c>
      <c r="B2090" s="31">
        <v>202503</v>
      </c>
      <c r="C2090" s="27" t="s">
        <v>69</v>
      </c>
      <c r="D2090" s="27" t="s">
        <v>211</v>
      </c>
      <c r="E2090" s="27" t="s">
        <v>34</v>
      </c>
      <c r="F2090" s="27" t="s">
        <v>257</v>
      </c>
      <c r="G2090" s="33">
        <v>176835.14</v>
      </c>
      <c r="H2090" s="33">
        <v>0</v>
      </c>
      <c r="I2090" s="33">
        <v>4687</v>
      </c>
      <c r="J2090" s="33">
        <v>320</v>
      </c>
      <c r="K2090" s="33">
        <v>7500</v>
      </c>
      <c r="L2090" s="33">
        <v>1</v>
      </c>
      <c r="M2090" s="33">
        <v>0</v>
      </c>
      <c r="N2090" s="33">
        <v>211940.34</v>
      </c>
      <c r="O2090" s="33">
        <v>1130.1</v>
      </c>
      <c r="P2090" s="33">
        <v>1897</v>
      </c>
    </row>
    <row r="2091" spans="1:16">
      <c r="A2091" s="27" t="s">
        <v>515</v>
      </c>
      <c r="B2091" s="31">
        <v>202504</v>
      </c>
      <c r="C2091" s="27" t="s">
        <v>69</v>
      </c>
      <c r="D2091" s="27" t="s">
        <v>211</v>
      </c>
      <c r="E2091" s="27" t="s">
        <v>34</v>
      </c>
      <c r="F2091" s="27" t="s">
        <v>257</v>
      </c>
      <c r="G2091" s="33">
        <v>223379.63</v>
      </c>
      <c r="H2091" s="33">
        <v>0</v>
      </c>
      <c r="I2091" s="33">
        <v>5495</v>
      </c>
      <c r="J2091" s="33">
        <v>372</v>
      </c>
      <c r="K2091" s="33">
        <v>7500</v>
      </c>
      <c r="L2091" s="33">
        <v>1</v>
      </c>
      <c r="M2091" s="33">
        <v>0</v>
      </c>
      <c r="N2091" s="33">
        <v>250496.72</v>
      </c>
      <c r="O2091" s="33">
        <v>1253.4</v>
      </c>
      <c r="P2091" s="33">
        <v>2323</v>
      </c>
    </row>
    <row r="2092" spans="1:16">
      <c r="A2092" s="27" t="s">
        <v>515</v>
      </c>
      <c r="B2092" s="31">
        <v>202505</v>
      </c>
      <c r="C2092" s="27" t="s">
        <v>69</v>
      </c>
      <c r="D2092" s="27" t="s">
        <v>211</v>
      </c>
      <c r="E2092" s="27" t="s">
        <v>34</v>
      </c>
      <c r="F2092" s="27" t="s">
        <v>257</v>
      </c>
      <c r="G2092" s="33">
        <v>232328.15</v>
      </c>
      <c r="H2092" s="33">
        <v>0</v>
      </c>
      <c r="I2092" s="33">
        <v>5580</v>
      </c>
      <c r="J2092" s="33">
        <v>432</v>
      </c>
      <c r="K2092" s="33">
        <v>7500</v>
      </c>
      <c r="L2092" s="33">
        <v>1</v>
      </c>
      <c r="M2092" s="33">
        <v>0</v>
      </c>
      <c r="N2092" s="33">
        <v>275557.84</v>
      </c>
      <c r="O2092" s="33">
        <v>1238.1</v>
      </c>
      <c r="P2092" s="33">
        <v>2287</v>
      </c>
    </row>
    <row r="2093" spans="1:16">
      <c r="A2093" s="27" t="s">
        <v>515</v>
      </c>
      <c r="B2093" s="31">
        <v>202506</v>
      </c>
      <c r="C2093" s="27" t="s">
        <v>69</v>
      </c>
      <c r="D2093" s="27" t="s">
        <v>211</v>
      </c>
      <c r="E2093" s="27" t="s">
        <v>34</v>
      </c>
      <c r="F2093" s="27" t="s">
        <v>257</v>
      </c>
      <c r="G2093" s="33">
        <v>238256.82</v>
      </c>
      <c r="H2093" s="33">
        <v>0</v>
      </c>
      <c r="I2093" s="33">
        <v>6463</v>
      </c>
      <c r="J2093" s="33">
        <v>470</v>
      </c>
      <c r="K2093" s="33">
        <v>7500</v>
      </c>
      <c r="L2093" s="33">
        <v>1</v>
      </c>
      <c r="M2093" s="33">
        <v>0</v>
      </c>
      <c r="N2093" s="33">
        <v>270384.06</v>
      </c>
      <c r="O2093" s="33">
        <v>1301.5</v>
      </c>
      <c r="P2093" s="33">
        <v>2588</v>
      </c>
    </row>
    <row r="2094" spans="1:16">
      <c r="A2094" s="27" t="s">
        <v>515</v>
      </c>
      <c r="B2094" s="31">
        <v>202507</v>
      </c>
      <c r="C2094" s="27" t="s">
        <v>69</v>
      </c>
      <c r="D2094" s="27" t="s">
        <v>211</v>
      </c>
      <c r="E2094" s="27" t="s">
        <v>34</v>
      </c>
      <c r="F2094" s="27" t="s">
        <v>257</v>
      </c>
      <c r="G2094" s="33">
        <v>186831.5</v>
      </c>
      <c r="H2094" s="33">
        <v>186831.5</v>
      </c>
      <c r="I2094" s="33">
        <v>4827</v>
      </c>
      <c r="J2094" s="33">
        <v>406</v>
      </c>
      <c r="K2094" s="33">
        <v>7500</v>
      </c>
      <c r="L2094" s="33">
        <v>1</v>
      </c>
      <c r="M2094" s="33">
        <v>1</v>
      </c>
      <c r="N2094" s="33">
        <v>241454.82</v>
      </c>
      <c r="O2094" s="33">
        <v>1058.7</v>
      </c>
      <c r="P2094" s="33">
        <v>1931</v>
      </c>
    </row>
    <row r="2095" spans="1:16">
      <c r="A2095" s="27" t="s">
        <v>515</v>
      </c>
      <c r="B2095" s="31">
        <v>202508</v>
      </c>
      <c r="C2095" s="27" t="s">
        <v>69</v>
      </c>
      <c r="D2095" s="27" t="s">
        <v>211</v>
      </c>
      <c r="E2095" s="27" t="s">
        <v>34</v>
      </c>
      <c r="F2095" s="27" t="s">
        <v>257</v>
      </c>
      <c r="G2095" s="33">
        <v>198712.25</v>
      </c>
      <c r="H2095" s="33">
        <v>198712.25</v>
      </c>
      <c r="I2095" s="33">
        <v>5131</v>
      </c>
      <c r="J2095" s="33">
        <v>386</v>
      </c>
      <c r="K2095" s="33">
        <v>7500</v>
      </c>
      <c r="L2095" s="33">
        <v>1</v>
      </c>
      <c r="M2095" s="33">
        <v>1</v>
      </c>
      <c r="N2095" s="33">
        <v>233568.5</v>
      </c>
      <c r="O2095" s="33">
        <v>1301.4</v>
      </c>
      <c r="P2095" s="33">
        <v>2065</v>
      </c>
    </row>
    <row r="2096" spans="1:16">
      <c r="A2096" s="27" t="s">
        <v>515</v>
      </c>
      <c r="B2096" s="31">
        <v>202509</v>
      </c>
      <c r="C2096" s="27" t="s">
        <v>69</v>
      </c>
      <c r="D2096" s="27" t="s">
        <v>211</v>
      </c>
      <c r="E2096" s="27" t="s">
        <v>34</v>
      </c>
      <c r="F2096" s="27" t="s">
        <v>257</v>
      </c>
      <c r="G2096" s="33">
        <v>203203.42</v>
      </c>
      <c r="H2096" s="33">
        <v>203203.42</v>
      </c>
      <c r="I2096" s="33">
        <v>5281</v>
      </c>
      <c r="J2096" s="33">
        <v>455</v>
      </c>
      <c r="K2096" s="33">
        <v>7500</v>
      </c>
      <c r="L2096" s="33">
        <v>1</v>
      </c>
      <c r="M2096" s="33">
        <v>1</v>
      </c>
      <c r="N2096" s="33">
        <v>225563.34</v>
      </c>
      <c r="O2096" s="33">
        <v>1129.8</v>
      </c>
      <c r="P2096" s="33">
        <v>2109</v>
      </c>
    </row>
    <row r="2097" spans="1:16">
      <c r="A2097" s="27" t="s">
        <v>515</v>
      </c>
      <c r="B2097" s="31">
        <v>202510</v>
      </c>
      <c r="C2097" s="27" t="s">
        <v>69</v>
      </c>
      <c r="D2097" s="27" t="s">
        <v>211</v>
      </c>
      <c r="E2097" s="27" t="s">
        <v>34</v>
      </c>
      <c r="F2097" s="27" t="s">
        <v>257</v>
      </c>
      <c r="G2097" s="33">
        <v>214967.99</v>
      </c>
      <c r="H2097" s="33">
        <v>214967.99</v>
      </c>
      <c r="I2097" s="33">
        <v>5239</v>
      </c>
      <c r="J2097" s="33">
        <v>391</v>
      </c>
      <c r="K2097" s="33">
        <v>7500</v>
      </c>
      <c r="L2097" s="33">
        <v>1</v>
      </c>
      <c r="M2097" s="33">
        <v>1</v>
      </c>
      <c r="N2097" s="33">
        <v>248845.83</v>
      </c>
      <c r="O2097" s="33">
        <v>1182.4</v>
      </c>
      <c r="P2097" s="33">
        <v>2114</v>
      </c>
    </row>
    <row r="2098" spans="1:16">
      <c r="A2098" s="27" t="s">
        <v>515</v>
      </c>
      <c r="B2098" s="31">
        <v>202511</v>
      </c>
      <c r="C2098" s="27" t="s">
        <v>69</v>
      </c>
      <c r="D2098" s="27" t="s">
        <v>211</v>
      </c>
      <c r="E2098" s="27" t="s">
        <v>34</v>
      </c>
      <c r="F2098" s="27" t="s">
        <v>257</v>
      </c>
      <c r="G2098" s="33">
        <v>261700.88</v>
      </c>
      <c r="H2098" s="33">
        <v>261700.88</v>
      </c>
      <c r="I2098" s="33">
        <v>6637</v>
      </c>
      <c r="J2098" s="33">
        <v>472</v>
      </c>
      <c r="K2098" s="33">
        <v>7500</v>
      </c>
      <c r="L2098" s="33">
        <v>1</v>
      </c>
      <c r="M2098" s="33">
        <v>1</v>
      </c>
      <c r="N2098" s="33">
        <v>301624.98</v>
      </c>
      <c r="O2098" s="33">
        <v>1441.9</v>
      </c>
      <c r="P2098" s="33">
        <v>2581</v>
      </c>
    </row>
    <row r="2099" spans="1:16">
      <c r="A2099" s="27" t="s">
        <v>515</v>
      </c>
      <c r="B2099" s="31">
        <v>202512</v>
      </c>
      <c r="C2099" s="27" t="s">
        <v>69</v>
      </c>
      <c r="D2099" s="27" t="s">
        <v>211</v>
      </c>
      <c r="E2099" s="27" t="s">
        <v>34</v>
      </c>
      <c r="F2099" s="27" t="s">
        <v>257</v>
      </c>
      <c r="G2099" s="33">
        <v>296327.28</v>
      </c>
      <c r="H2099" s="33">
        <v>296327.28</v>
      </c>
      <c r="I2099" s="33">
        <v>7021</v>
      </c>
      <c r="J2099" s="33">
        <v>511</v>
      </c>
      <c r="K2099" s="33">
        <v>7500</v>
      </c>
      <c r="L2099" s="33">
        <v>1</v>
      </c>
      <c r="M2099" s="33">
        <v>1</v>
      </c>
      <c r="N2099" s="33">
        <v>347765.46</v>
      </c>
      <c r="O2099" s="33">
        <v>1519.6</v>
      </c>
      <c r="P2099" s="33">
        <v>2989</v>
      </c>
    </row>
    <row r="2100" spans="1:16">
      <c r="A2100" s="27" t="s">
        <v>515</v>
      </c>
      <c r="B2100" s="31">
        <v>202601</v>
      </c>
      <c r="C2100" s="27" t="s">
        <v>69</v>
      </c>
      <c r="D2100" s="27" t="s">
        <v>211</v>
      </c>
      <c r="E2100" s="27" t="s">
        <v>34</v>
      </c>
      <c r="F2100" s="27" t="s">
        <v>257</v>
      </c>
      <c r="G2100" s="33">
        <v>156242.04</v>
      </c>
      <c r="H2100" s="33">
        <v>156242.04</v>
      </c>
      <c r="I2100" s="33">
        <v>4453</v>
      </c>
      <c r="J2100" s="33">
        <v>284</v>
      </c>
      <c r="K2100" s="33">
        <v>7500</v>
      </c>
      <c r="L2100" s="33">
        <v>1</v>
      </c>
      <c r="M2100" s="33">
        <v>1</v>
      </c>
      <c r="N2100" s="33">
        <v>177534.63</v>
      </c>
      <c r="O2100" s="33">
        <v>829.3</v>
      </c>
      <c r="P2100" s="33">
        <v>1690</v>
      </c>
    </row>
    <row r="2101" spans="1:16">
      <c r="A2101" s="27" t="s">
        <v>515</v>
      </c>
      <c r="B2101" s="31">
        <v>202602</v>
      </c>
      <c r="C2101" s="27" t="s">
        <v>69</v>
      </c>
      <c r="D2101" s="27" t="s">
        <v>211</v>
      </c>
      <c r="E2101" s="27" t="s">
        <v>34</v>
      </c>
      <c r="F2101" s="27" t="s">
        <v>257</v>
      </c>
      <c r="G2101" s="33">
        <v>152016.78</v>
      </c>
      <c r="H2101" s="33">
        <v>152016.78</v>
      </c>
      <c r="I2101" s="33">
        <v>3922</v>
      </c>
      <c r="J2101" s="33">
        <v>254</v>
      </c>
      <c r="K2101" s="33">
        <v>7500</v>
      </c>
      <c r="L2101" s="33">
        <v>1</v>
      </c>
      <c r="M2101" s="33">
        <v>1</v>
      </c>
      <c r="N2101" s="33">
        <v>183710.84</v>
      </c>
      <c r="O2101" s="33">
        <v>834.6</v>
      </c>
      <c r="P2101" s="33">
        <v>1634</v>
      </c>
    </row>
    <row r="2102" spans="1:16">
      <c r="A2102" s="27" t="s">
        <v>515</v>
      </c>
      <c r="B2102" s="31">
        <v>202603</v>
      </c>
      <c r="C2102" s="27" t="s">
        <v>69</v>
      </c>
      <c r="D2102" s="27" t="s">
        <v>211</v>
      </c>
      <c r="E2102" s="27" t="s">
        <v>34</v>
      </c>
      <c r="F2102" s="27" t="s">
        <v>257</v>
      </c>
      <c r="G2102" s="33">
        <v>187376.58</v>
      </c>
      <c r="H2102" s="33">
        <v>187376.58</v>
      </c>
      <c r="I2102" s="33">
        <v>5041</v>
      </c>
      <c r="J2102" s="33">
        <v>370</v>
      </c>
      <c r="K2102" s="33">
        <v>7500</v>
      </c>
      <c r="L2102" s="33">
        <v>1</v>
      </c>
      <c r="M2102" s="33">
        <v>1</v>
      </c>
      <c r="N2102" s="33">
        <v>229955.27</v>
      </c>
      <c r="O2102" s="33">
        <v>1004.8</v>
      </c>
      <c r="P2102" s="33">
        <v>2007</v>
      </c>
    </row>
    <row r="2103" spans="1:16">
      <c r="A2103" s="27" t="s">
        <v>515</v>
      </c>
      <c r="B2103" s="31">
        <v>202604</v>
      </c>
      <c r="C2103" s="27" t="s">
        <v>69</v>
      </c>
      <c r="D2103" s="27" t="s">
        <v>211</v>
      </c>
      <c r="E2103" s="27" t="s">
        <v>34</v>
      </c>
      <c r="F2103" s="27" t="s">
        <v>257</v>
      </c>
      <c r="G2103" s="33">
        <v>222116.02</v>
      </c>
      <c r="H2103" s="33">
        <v>222116.02</v>
      </c>
      <c r="I2103" s="33">
        <v>5512</v>
      </c>
      <c r="J2103" s="33">
        <v>425</v>
      </c>
      <c r="K2103" s="33">
        <v>7500</v>
      </c>
      <c r="L2103" s="33">
        <v>1</v>
      </c>
      <c r="M2103" s="33">
        <v>1</v>
      </c>
      <c r="N2103" s="33">
        <v>271788.94</v>
      </c>
      <c r="O2103" s="33">
        <v>1300.9</v>
      </c>
      <c r="P2103" s="33">
        <v>2277</v>
      </c>
    </row>
    <row r="2104" spans="1:16">
      <c r="A2104" s="27" t="s">
        <v>515</v>
      </c>
      <c r="B2104" s="31">
        <v>202605</v>
      </c>
      <c r="C2104" s="27" t="s">
        <v>69</v>
      </c>
      <c r="D2104" s="27" t="s">
        <v>211</v>
      </c>
      <c r="E2104" s="27" t="s">
        <v>34</v>
      </c>
      <c r="F2104" s="27" t="s">
        <v>257</v>
      </c>
      <c r="G2104" s="33">
        <v>211752.22</v>
      </c>
      <c r="H2104" s="33">
        <v>211752.22</v>
      </c>
      <c r="I2104" s="33">
        <v>5813</v>
      </c>
      <c r="J2104" s="33">
        <v>425</v>
      </c>
      <c r="K2104" s="33">
        <v>7500</v>
      </c>
      <c r="L2104" s="33">
        <v>1</v>
      </c>
      <c r="M2104" s="33">
        <v>1</v>
      </c>
      <c r="N2104" s="33">
        <v>298980.25</v>
      </c>
      <c r="O2104" s="33">
        <v>1204.7</v>
      </c>
      <c r="P2104" s="33">
        <v>2292</v>
      </c>
    </row>
    <row r="2105" spans="1:16">
      <c r="A2105" s="27" t="s">
        <v>515</v>
      </c>
      <c r="B2105" s="31">
        <v>202606</v>
      </c>
      <c r="C2105" s="27" t="s">
        <v>69</v>
      </c>
      <c r="D2105" s="27" t="s">
        <v>211</v>
      </c>
      <c r="E2105" s="27" t="s">
        <v>34</v>
      </c>
      <c r="F2105" s="27" t="s">
        <v>257</v>
      </c>
      <c r="G2105" s="33">
        <v>256672.02</v>
      </c>
      <c r="H2105" s="33">
        <v>256672.02</v>
      </c>
      <c r="I2105" s="33">
        <v>6995</v>
      </c>
      <c r="J2105" s="33">
        <v>561</v>
      </c>
      <c r="K2105" s="33">
        <v>7500</v>
      </c>
      <c r="L2105" s="33">
        <v>1</v>
      </c>
      <c r="M2105" s="33">
        <v>1</v>
      </c>
      <c r="N2105" s="33">
        <v>293366.7</v>
      </c>
      <c r="O2105" s="33">
        <v>1559</v>
      </c>
      <c r="P2105" s="33">
        <v>2925</v>
      </c>
    </row>
    <row r="2106" spans="1:16">
      <c r="A2106" s="27" t="s">
        <v>515</v>
      </c>
      <c r="B2106" s="31">
        <v>202607</v>
      </c>
      <c r="C2106" s="27" t="s">
        <v>69</v>
      </c>
      <c r="D2106" s="27" t="s">
        <v>211</v>
      </c>
      <c r="E2106" s="27" t="s">
        <v>34</v>
      </c>
      <c r="F2106" s="27" t="s">
        <v>257</v>
      </c>
      <c r="G2106" s="33">
        <v>185021.29</v>
      </c>
      <c r="H2106" s="33">
        <v>185021.29</v>
      </c>
      <c r="I2106" s="33">
        <v>5089</v>
      </c>
      <c r="J2106" s="33">
        <v>393</v>
      </c>
      <c r="K2106" s="33">
        <v>7500</v>
      </c>
      <c r="L2106" s="33">
        <v>1</v>
      </c>
      <c r="M2106" s="33">
        <v>1</v>
      </c>
      <c r="N2106" s="33">
        <v>261978.48</v>
      </c>
      <c r="O2106" s="33">
        <v>1031.2</v>
      </c>
      <c r="P2106" s="33">
        <v>1998</v>
      </c>
    </row>
    <row r="2107" spans="1:16">
      <c r="A2107" s="27" t="s">
        <v>517</v>
      </c>
      <c r="B2107" s="31">
        <v>202408</v>
      </c>
      <c r="C2107" s="27" t="s">
        <v>69</v>
      </c>
      <c r="D2107" s="27" t="s">
        <v>211</v>
      </c>
      <c r="E2107" s="27" t="s">
        <v>34</v>
      </c>
      <c r="F2107" s="27" t="s">
        <v>257</v>
      </c>
      <c r="G2107" s="33">
        <v>128755.54</v>
      </c>
      <c r="H2107" s="33">
        <v>0</v>
      </c>
      <c r="I2107" s="33">
        <v>3288</v>
      </c>
      <c r="J2107" s="33">
        <v>276</v>
      </c>
      <c r="K2107" s="33">
        <v>10900</v>
      </c>
      <c r="L2107" s="33">
        <v>1</v>
      </c>
      <c r="M2107" s="33">
        <v>0</v>
      </c>
      <c r="N2107" s="33">
        <v>329529.45</v>
      </c>
      <c r="O2107" s="33">
        <v>783.4</v>
      </c>
      <c r="P2107" s="33">
        <v>1376</v>
      </c>
    </row>
    <row r="2108" spans="1:16">
      <c r="A2108" s="27" t="s">
        <v>517</v>
      </c>
      <c r="B2108" s="31">
        <v>202409</v>
      </c>
      <c r="C2108" s="27" t="s">
        <v>69</v>
      </c>
      <c r="D2108" s="27" t="s">
        <v>211</v>
      </c>
      <c r="E2108" s="27" t="s">
        <v>34</v>
      </c>
      <c r="F2108" s="27" t="s">
        <v>257</v>
      </c>
      <c r="G2108" s="33">
        <v>154725.75</v>
      </c>
      <c r="H2108" s="33">
        <v>0</v>
      </c>
      <c r="I2108" s="33">
        <v>4019</v>
      </c>
      <c r="J2108" s="33">
        <v>319</v>
      </c>
      <c r="K2108" s="33">
        <v>10900</v>
      </c>
      <c r="L2108" s="33">
        <v>1</v>
      </c>
      <c r="M2108" s="33">
        <v>0</v>
      </c>
      <c r="N2108" s="33">
        <v>318235.4</v>
      </c>
      <c r="O2108" s="33">
        <v>929.4</v>
      </c>
      <c r="P2108" s="33">
        <v>1674</v>
      </c>
    </row>
    <row r="2109" spans="1:16">
      <c r="A2109" s="27" t="s">
        <v>517</v>
      </c>
      <c r="B2109" s="31">
        <v>202410</v>
      </c>
      <c r="C2109" s="27" t="s">
        <v>69</v>
      </c>
      <c r="D2109" s="27" t="s">
        <v>211</v>
      </c>
      <c r="E2109" s="27" t="s">
        <v>34</v>
      </c>
      <c r="F2109" s="27" t="s">
        <v>257</v>
      </c>
      <c r="G2109" s="33">
        <v>165475.28</v>
      </c>
      <c r="H2109" s="33">
        <v>0</v>
      </c>
      <c r="I2109" s="33">
        <v>4268</v>
      </c>
      <c r="J2109" s="33">
        <v>351</v>
      </c>
      <c r="K2109" s="33">
        <v>10900</v>
      </c>
      <c r="L2109" s="33">
        <v>1</v>
      </c>
      <c r="M2109" s="33">
        <v>0</v>
      </c>
      <c r="N2109" s="33">
        <v>351083.43</v>
      </c>
      <c r="O2109" s="33">
        <v>991.5</v>
      </c>
      <c r="P2109" s="33">
        <v>1776</v>
      </c>
    </row>
    <row r="2110" spans="1:16">
      <c r="A2110" s="27" t="s">
        <v>517</v>
      </c>
      <c r="B2110" s="31">
        <v>202411</v>
      </c>
      <c r="C2110" s="27" t="s">
        <v>69</v>
      </c>
      <c r="D2110" s="27" t="s">
        <v>211</v>
      </c>
      <c r="E2110" s="27" t="s">
        <v>34</v>
      </c>
      <c r="F2110" s="27" t="s">
        <v>257</v>
      </c>
      <c r="G2110" s="33">
        <v>217117.05</v>
      </c>
      <c r="H2110" s="33">
        <v>0</v>
      </c>
      <c r="I2110" s="33">
        <v>5510</v>
      </c>
      <c r="J2110" s="33">
        <v>442</v>
      </c>
      <c r="K2110" s="33">
        <v>10900</v>
      </c>
      <c r="L2110" s="33">
        <v>1</v>
      </c>
      <c r="M2110" s="33">
        <v>0</v>
      </c>
      <c r="N2110" s="33">
        <v>425546.75</v>
      </c>
      <c r="O2110" s="33">
        <v>1100.1</v>
      </c>
      <c r="P2110" s="33">
        <v>2251</v>
      </c>
    </row>
    <row r="2111" spans="1:16">
      <c r="A2111" s="27" t="s">
        <v>517</v>
      </c>
      <c r="B2111" s="31">
        <v>202412</v>
      </c>
      <c r="C2111" s="27" t="s">
        <v>69</v>
      </c>
      <c r="D2111" s="27" t="s">
        <v>211</v>
      </c>
      <c r="E2111" s="27" t="s">
        <v>34</v>
      </c>
      <c r="F2111" s="27" t="s">
        <v>257</v>
      </c>
      <c r="G2111" s="33">
        <v>265685.45</v>
      </c>
      <c r="H2111" s="33">
        <v>0</v>
      </c>
      <c r="I2111" s="33">
        <v>7284</v>
      </c>
      <c r="J2111" s="33">
        <v>534</v>
      </c>
      <c r="K2111" s="33">
        <v>10900</v>
      </c>
      <c r="L2111" s="33">
        <v>1</v>
      </c>
      <c r="M2111" s="33">
        <v>0</v>
      </c>
      <c r="N2111" s="33">
        <v>490643.91</v>
      </c>
      <c r="O2111" s="33">
        <v>1598.9</v>
      </c>
      <c r="P2111" s="33">
        <v>2943</v>
      </c>
    </row>
    <row r="2112" spans="1:16">
      <c r="A2112" s="27" t="s">
        <v>517</v>
      </c>
      <c r="B2112" s="31">
        <v>202501</v>
      </c>
      <c r="C2112" s="27" t="s">
        <v>69</v>
      </c>
      <c r="D2112" s="27" t="s">
        <v>211</v>
      </c>
      <c r="E2112" s="27" t="s">
        <v>34</v>
      </c>
      <c r="F2112" s="27" t="s">
        <v>257</v>
      </c>
      <c r="G2112" s="33">
        <v>132589.93</v>
      </c>
      <c r="H2112" s="33">
        <v>0</v>
      </c>
      <c r="I2112" s="33">
        <v>3424</v>
      </c>
      <c r="J2112" s="33">
        <v>228</v>
      </c>
      <c r="K2112" s="33">
        <v>10900</v>
      </c>
      <c r="L2112" s="33">
        <v>1</v>
      </c>
      <c r="M2112" s="33">
        <v>0</v>
      </c>
      <c r="N2112" s="33">
        <v>250474.23</v>
      </c>
      <c r="O2112" s="33">
        <v>663.5</v>
      </c>
      <c r="P2112" s="33">
        <v>1363</v>
      </c>
    </row>
    <row r="2113" spans="1:16">
      <c r="A2113" s="27" t="s">
        <v>517</v>
      </c>
      <c r="B2113" s="31">
        <v>202502</v>
      </c>
      <c r="C2113" s="27" t="s">
        <v>69</v>
      </c>
      <c r="D2113" s="27" t="s">
        <v>211</v>
      </c>
      <c r="E2113" s="27" t="s">
        <v>34</v>
      </c>
      <c r="F2113" s="27" t="s">
        <v>257</v>
      </c>
      <c r="G2113" s="33">
        <v>176907.66</v>
      </c>
      <c r="H2113" s="33">
        <v>0</v>
      </c>
      <c r="I2113" s="33">
        <v>4667</v>
      </c>
      <c r="J2113" s="33">
        <v>314</v>
      </c>
      <c r="K2113" s="33">
        <v>10900</v>
      </c>
      <c r="L2113" s="33">
        <v>1</v>
      </c>
      <c r="M2113" s="33">
        <v>0</v>
      </c>
      <c r="N2113" s="33">
        <v>259187.91</v>
      </c>
      <c r="O2113" s="33">
        <v>993.4</v>
      </c>
      <c r="P2113" s="33">
        <v>1801</v>
      </c>
    </row>
    <row r="2114" spans="1:16">
      <c r="A2114" s="27" t="s">
        <v>517</v>
      </c>
      <c r="B2114" s="31">
        <v>202503</v>
      </c>
      <c r="C2114" s="27" t="s">
        <v>69</v>
      </c>
      <c r="D2114" s="27" t="s">
        <v>211</v>
      </c>
      <c r="E2114" s="27" t="s">
        <v>34</v>
      </c>
      <c r="F2114" s="27" t="s">
        <v>257</v>
      </c>
      <c r="G2114" s="33">
        <v>207407.09</v>
      </c>
      <c r="H2114" s="33">
        <v>0</v>
      </c>
      <c r="I2114" s="33">
        <v>5433</v>
      </c>
      <c r="J2114" s="33">
        <v>401</v>
      </c>
      <c r="K2114" s="33">
        <v>10900</v>
      </c>
      <c r="L2114" s="33">
        <v>1</v>
      </c>
      <c r="M2114" s="33">
        <v>0</v>
      </c>
      <c r="N2114" s="33">
        <v>324431.74</v>
      </c>
      <c r="O2114" s="33">
        <v>1257.4</v>
      </c>
      <c r="P2114" s="33">
        <v>2213</v>
      </c>
    </row>
    <row r="2115" spans="1:16">
      <c r="A2115" s="27" t="s">
        <v>517</v>
      </c>
      <c r="B2115" s="31">
        <v>202504</v>
      </c>
      <c r="C2115" s="27" t="s">
        <v>69</v>
      </c>
      <c r="D2115" s="27" t="s">
        <v>211</v>
      </c>
      <c r="E2115" s="27" t="s">
        <v>34</v>
      </c>
      <c r="F2115" s="27" t="s">
        <v>257</v>
      </c>
      <c r="G2115" s="33">
        <v>225705.59</v>
      </c>
      <c r="H2115" s="33">
        <v>0</v>
      </c>
      <c r="I2115" s="33">
        <v>5908</v>
      </c>
      <c r="J2115" s="33">
        <v>422</v>
      </c>
      <c r="K2115" s="33">
        <v>10900</v>
      </c>
      <c r="L2115" s="33">
        <v>1</v>
      </c>
      <c r="M2115" s="33">
        <v>0</v>
      </c>
      <c r="N2115" s="33">
        <v>383452.64</v>
      </c>
      <c r="O2115" s="33">
        <v>1270.3</v>
      </c>
      <c r="P2115" s="33">
        <v>2316</v>
      </c>
    </row>
    <row r="2116" spans="1:16">
      <c r="A2116" s="27" t="s">
        <v>517</v>
      </c>
      <c r="B2116" s="31">
        <v>202505</v>
      </c>
      <c r="C2116" s="27" t="s">
        <v>69</v>
      </c>
      <c r="D2116" s="27" t="s">
        <v>211</v>
      </c>
      <c r="E2116" s="27" t="s">
        <v>34</v>
      </c>
      <c r="F2116" s="27" t="s">
        <v>257</v>
      </c>
      <c r="G2116" s="33">
        <v>302299.36</v>
      </c>
      <c r="H2116" s="33">
        <v>0</v>
      </c>
      <c r="I2116" s="33">
        <v>8071</v>
      </c>
      <c r="J2116" s="33">
        <v>493</v>
      </c>
      <c r="K2116" s="33">
        <v>10900</v>
      </c>
      <c r="L2116" s="33">
        <v>1</v>
      </c>
      <c r="M2116" s="33">
        <v>0</v>
      </c>
      <c r="N2116" s="33">
        <v>421815.43</v>
      </c>
      <c r="O2116" s="33">
        <v>1678.1</v>
      </c>
      <c r="P2116" s="33">
        <v>3288</v>
      </c>
    </row>
    <row r="2117" spans="1:16">
      <c r="A2117" s="27" t="s">
        <v>517</v>
      </c>
      <c r="B2117" s="31">
        <v>202506</v>
      </c>
      <c r="C2117" s="27" t="s">
        <v>69</v>
      </c>
      <c r="D2117" s="27" t="s">
        <v>211</v>
      </c>
      <c r="E2117" s="27" t="s">
        <v>34</v>
      </c>
      <c r="F2117" s="27" t="s">
        <v>257</v>
      </c>
      <c r="G2117" s="33">
        <v>276894.69</v>
      </c>
      <c r="H2117" s="33">
        <v>0</v>
      </c>
      <c r="I2117" s="33">
        <v>7517</v>
      </c>
      <c r="J2117" s="33">
        <v>515</v>
      </c>
      <c r="K2117" s="33">
        <v>10900</v>
      </c>
      <c r="L2117" s="33">
        <v>1</v>
      </c>
      <c r="M2117" s="33">
        <v>0</v>
      </c>
      <c r="N2117" s="33">
        <v>413895.57</v>
      </c>
      <c r="O2117" s="33">
        <v>1706.1</v>
      </c>
      <c r="P2117" s="33">
        <v>3060</v>
      </c>
    </row>
    <row r="2118" spans="1:16">
      <c r="A2118" s="27" t="s">
        <v>517</v>
      </c>
      <c r="B2118" s="31">
        <v>202507</v>
      </c>
      <c r="C2118" s="27" t="s">
        <v>69</v>
      </c>
      <c r="D2118" s="27" t="s">
        <v>211</v>
      </c>
      <c r="E2118" s="27" t="s">
        <v>34</v>
      </c>
      <c r="F2118" s="27" t="s">
        <v>257</v>
      </c>
      <c r="G2118" s="33">
        <v>272821.91</v>
      </c>
      <c r="H2118" s="33">
        <v>0</v>
      </c>
      <c r="I2118" s="33">
        <v>6853</v>
      </c>
      <c r="J2118" s="33">
        <v>521</v>
      </c>
      <c r="K2118" s="33">
        <v>10900</v>
      </c>
      <c r="L2118" s="33">
        <v>1</v>
      </c>
      <c r="M2118" s="33">
        <v>0</v>
      </c>
      <c r="N2118" s="33">
        <v>369611.6</v>
      </c>
      <c r="O2118" s="33">
        <v>1598.5</v>
      </c>
      <c r="P2118" s="33">
        <v>2877</v>
      </c>
    </row>
    <row r="2119" spans="1:16">
      <c r="A2119" s="27" t="s">
        <v>517</v>
      </c>
      <c r="B2119" s="31">
        <v>202508</v>
      </c>
      <c r="C2119" s="27" t="s">
        <v>69</v>
      </c>
      <c r="D2119" s="27" t="s">
        <v>211</v>
      </c>
      <c r="E2119" s="27" t="s">
        <v>34</v>
      </c>
      <c r="F2119" s="27" t="s">
        <v>257</v>
      </c>
      <c r="G2119" s="33">
        <v>234652.39</v>
      </c>
      <c r="H2119" s="33">
        <v>0</v>
      </c>
      <c r="I2119" s="33">
        <v>5779</v>
      </c>
      <c r="J2119" s="33">
        <v>440</v>
      </c>
      <c r="K2119" s="33">
        <v>10900</v>
      </c>
      <c r="L2119" s="33">
        <v>1</v>
      </c>
      <c r="M2119" s="33">
        <v>0</v>
      </c>
      <c r="N2119" s="33">
        <v>357539.45</v>
      </c>
      <c r="O2119" s="33">
        <v>1374.8</v>
      </c>
      <c r="P2119" s="33">
        <v>2369</v>
      </c>
    </row>
    <row r="2120" spans="1:16">
      <c r="A2120" s="27" t="s">
        <v>517</v>
      </c>
      <c r="B2120" s="31">
        <v>202509</v>
      </c>
      <c r="C2120" s="27" t="s">
        <v>69</v>
      </c>
      <c r="D2120" s="27" t="s">
        <v>211</v>
      </c>
      <c r="E2120" s="27" t="s">
        <v>34</v>
      </c>
      <c r="F2120" s="27" t="s">
        <v>257</v>
      </c>
      <c r="G2120" s="33">
        <v>210335.19</v>
      </c>
      <c r="H2120" s="33">
        <v>0</v>
      </c>
      <c r="I2120" s="33">
        <v>5442</v>
      </c>
      <c r="J2120" s="33">
        <v>397</v>
      </c>
      <c r="K2120" s="33">
        <v>10900</v>
      </c>
      <c r="L2120" s="33">
        <v>1</v>
      </c>
      <c r="M2120" s="33">
        <v>0</v>
      </c>
      <c r="N2120" s="33">
        <v>345285.41</v>
      </c>
      <c r="O2120" s="33">
        <v>1227.6</v>
      </c>
      <c r="P2120" s="33">
        <v>2219</v>
      </c>
    </row>
    <row r="2121" spans="1:16">
      <c r="A2121" s="27" t="s">
        <v>517</v>
      </c>
      <c r="B2121" s="31">
        <v>202510</v>
      </c>
      <c r="C2121" s="27" t="s">
        <v>69</v>
      </c>
      <c r="D2121" s="27" t="s">
        <v>211</v>
      </c>
      <c r="E2121" s="27" t="s">
        <v>34</v>
      </c>
      <c r="F2121" s="27" t="s">
        <v>257</v>
      </c>
      <c r="G2121" s="33">
        <v>251622.22</v>
      </c>
      <c r="H2121" s="33">
        <v>0</v>
      </c>
      <c r="I2121" s="33">
        <v>6326</v>
      </c>
      <c r="J2121" s="33">
        <v>401</v>
      </c>
      <c r="K2121" s="33">
        <v>10900</v>
      </c>
      <c r="L2121" s="33">
        <v>1</v>
      </c>
      <c r="M2121" s="33">
        <v>0</v>
      </c>
      <c r="N2121" s="33">
        <v>380925.52</v>
      </c>
      <c r="O2121" s="33">
        <v>1423.2</v>
      </c>
      <c r="P2121" s="33">
        <v>2538</v>
      </c>
    </row>
    <row r="2122" spans="1:16">
      <c r="A2122" s="27" t="s">
        <v>517</v>
      </c>
      <c r="B2122" s="31">
        <v>202511</v>
      </c>
      <c r="C2122" s="27" t="s">
        <v>69</v>
      </c>
      <c r="D2122" s="27" t="s">
        <v>211</v>
      </c>
      <c r="E2122" s="27" t="s">
        <v>34</v>
      </c>
      <c r="F2122" s="27" t="s">
        <v>257</v>
      </c>
      <c r="G2122" s="33">
        <v>310748.71</v>
      </c>
      <c r="H2122" s="33">
        <v>0</v>
      </c>
      <c r="I2122" s="33">
        <v>7343</v>
      </c>
      <c r="J2122" s="33">
        <v>619</v>
      </c>
      <c r="K2122" s="33">
        <v>10900</v>
      </c>
      <c r="L2122" s="33">
        <v>1</v>
      </c>
      <c r="M2122" s="33">
        <v>0</v>
      </c>
      <c r="N2122" s="33">
        <v>461718.22</v>
      </c>
      <c r="O2122" s="33">
        <v>1638.9</v>
      </c>
      <c r="P2122" s="33">
        <v>3254</v>
      </c>
    </row>
    <row r="2123" spans="1:16">
      <c r="A2123" s="27" t="s">
        <v>517</v>
      </c>
      <c r="B2123" s="31">
        <v>202512</v>
      </c>
      <c r="C2123" s="27" t="s">
        <v>69</v>
      </c>
      <c r="D2123" s="27" t="s">
        <v>211</v>
      </c>
      <c r="E2123" s="27" t="s">
        <v>34</v>
      </c>
      <c r="F2123" s="27" t="s">
        <v>257</v>
      </c>
      <c r="G2123" s="33">
        <v>360176.44</v>
      </c>
      <c r="H2123" s="33">
        <v>0</v>
      </c>
      <c r="I2123" s="33">
        <v>9760</v>
      </c>
      <c r="J2123" s="33">
        <v>705</v>
      </c>
      <c r="K2123" s="33">
        <v>10900</v>
      </c>
      <c r="L2123" s="33">
        <v>1</v>
      </c>
      <c r="M2123" s="33">
        <v>0</v>
      </c>
      <c r="N2123" s="33">
        <v>532348.64</v>
      </c>
      <c r="O2123" s="33">
        <v>2216.4</v>
      </c>
      <c r="P2123" s="33">
        <v>3956</v>
      </c>
    </row>
    <row r="2124" spans="1:16">
      <c r="A2124" s="27" t="s">
        <v>517</v>
      </c>
      <c r="B2124" s="31">
        <v>202601</v>
      </c>
      <c r="C2124" s="27" t="s">
        <v>69</v>
      </c>
      <c r="D2124" s="27" t="s">
        <v>211</v>
      </c>
      <c r="E2124" s="27" t="s">
        <v>34</v>
      </c>
      <c r="F2124" s="27" t="s">
        <v>257</v>
      </c>
      <c r="G2124" s="33">
        <v>184237.22</v>
      </c>
      <c r="H2124" s="33">
        <v>0</v>
      </c>
      <c r="I2124" s="33">
        <v>4891</v>
      </c>
      <c r="J2124" s="33">
        <v>309</v>
      </c>
      <c r="K2124" s="33">
        <v>10900</v>
      </c>
      <c r="L2124" s="33">
        <v>1</v>
      </c>
      <c r="M2124" s="33">
        <v>0</v>
      </c>
      <c r="N2124" s="33">
        <v>271764.53</v>
      </c>
      <c r="O2124" s="33">
        <v>932.4</v>
      </c>
      <c r="P2124" s="33">
        <v>1946</v>
      </c>
    </row>
    <row r="2125" spans="1:16">
      <c r="A2125" s="27" t="s">
        <v>517</v>
      </c>
      <c r="B2125" s="31">
        <v>202602</v>
      </c>
      <c r="C2125" s="27" t="s">
        <v>69</v>
      </c>
      <c r="D2125" s="27" t="s">
        <v>211</v>
      </c>
      <c r="E2125" s="27" t="s">
        <v>34</v>
      </c>
      <c r="F2125" s="27" t="s">
        <v>257</v>
      </c>
      <c r="G2125" s="33">
        <v>188132.15</v>
      </c>
      <c r="H2125" s="33">
        <v>0</v>
      </c>
      <c r="I2125" s="33">
        <v>5132</v>
      </c>
      <c r="J2125" s="33">
        <v>407</v>
      </c>
      <c r="K2125" s="33">
        <v>10900</v>
      </c>
      <c r="L2125" s="33">
        <v>1</v>
      </c>
      <c r="M2125" s="33">
        <v>0</v>
      </c>
      <c r="N2125" s="33">
        <v>281218.89</v>
      </c>
      <c r="O2125" s="33">
        <v>1008.7</v>
      </c>
      <c r="P2125" s="33">
        <v>2031</v>
      </c>
    </row>
    <row r="2126" spans="1:16">
      <c r="A2126" s="27" t="s">
        <v>517</v>
      </c>
      <c r="B2126" s="31">
        <v>202603</v>
      </c>
      <c r="C2126" s="27" t="s">
        <v>69</v>
      </c>
      <c r="D2126" s="27" t="s">
        <v>211</v>
      </c>
      <c r="E2126" s="27" t="s">
        <v>34</v>
      </c>
      <c r="F2126" s="27" t="s">
        <v>257</v>
      </c>
      <c r="G2126" s="33">
        <v>240549.49</v>
      </c>
      <c r="H2126" s="33">
        <v>0</v>
      </c>
      <c r="I2126" s="33">
        <v>6220</v>
      </c>
      <c r="J2126" s="33">
        <v>473</v>
      </c>
      <c r="K2126" s="33">
        <v>10900</v>
      </c>
      <c r="L2126" s="33">
        <v>1</v>
      </c>
      <c r="M2126" s="33">
        <v>0</v>
      </c>
      <c r="N2126" s="33">
        <v>352008.43</v>
      </c>
      <c r="O2126" s="33">
        <v>1425.5</v>
      </c>
      <c r="P2126" s="33">
        <v>2496</v>
      </c>
    </row>
    <row r="2127" spans="1:16">
      <c r="A2127" s="27" t="s">
        <v>517</v>
      </c>
      <c r="B2127" s="31">
        <v>202604</v>
      </c>
      <c r="C2127" s="27" t="s">
        <v>69</v>
      </c>
      <c r="D2127" s="27" t="s">
        <v>211</v>
      </c>
      <c r="E2127" s="27" t="s">
        <v>34</v>
      </c>
      <c r="F2127" s="27" t="s">
        <v>257</v>
      </c>
      <c r="G2127" s="33">
        <v>315254.94</v>
      </c>
      <c r="H2127" s="33">
        <v>0</v>
      </c>
      <c r="I2127" s="33">
        <v>7780</v>
      </c>
      <c r="J2127" s="33">
        <v>659</v>
      </c>
      <c r="K2127" s="33">
        <v>10900</v>
      </c>
      <c r="L2127" s="33">
        <v>1</v>
      </c>
      <c r="M2127" s="33">
        <v>0</v>
      </c>
      <c r="N2127" s="33">
        <v>416046.12</v>
      </c>
      <c r="O2127" s="33">
        <v>1813.4</v>
      </c>
      <c r="P2127" s="33">
        <v>3182</v>
      </c>
    </row>
    <row r="2128" spans="1:16">
      <c r="A2128" s="27" t="s">
        <v>517</v>
      </c>
      <c r="B2128" s="31">
        <v>202605</v>
      </c>
      <c r="C2128" s="27" t="s">
        <v>69</v>
      </c>
      <c r="D2128" s="27" t="s">
        <v>211</v>
      </c>
      <c r="E2128" s="27" t="s">
        <v>34</v>
      </c>
      <c r="F2128" s="27" t="s">
        <v>257</v>
      </c>
      <c r="G2128" s="33">
        <v>332343.02</v>
      </c>
      <c r="H2128" s="33">
        <v>0</v>
      </c>
      <c r="I2128" s="33">
        <v>8490</v>
      </c>
      <c r="J2128" s="33">
        <v>663</v>
      </c>
      <c r="K2128" s="33">
        <v>10900</v>
      </c>
      <c r="L2128" s="33">
        <v>1</v>
      </c>
      <c r="M2128" s="33">
        <v>0</v>
      </c>
      <c r="N2128" s="33">
        <v>457669.75</v>
      </c>
      <c r="O2128" s="33">
        <v>1883.6</v>
      </c>
      <c r="P2128" s="33">
        <v>3567</v>
      </c>
    </row>
    <row r="2129" spans="1:16">
      <c r="A2129" s="27" t="s">
        <v>517</v>
      </c>
      <c r="B2129" s="31">
        <v>202606</v>
      </c>
      <c r="C2129" s="27" t="s">
        <v>69</v>
      </c>
      <c r="D2129" s="27" t="s">
        <v>211</v>
      </c>
      <c r="E2129" s="27" t="s">
        <v>34</v>
      </c>
      <c r="F2129" s="27" t="s">
        <v>257</v>
      </c>
      <c r="G2129" s="33">
        <v>308078.42</v>
      </c>
      <c r="H2129" s="33">
        <v>0</v>
      </c>
      <c r="I2129" s="33">
        <v>7946</v>
      </c>
      <c r="J2129" s="33">
        <v>670</v>
      </c>
      <c r="K2129" s="33">
        <v>10900</v>
      </c>
      <c r="L2129" s="33">
        <v>1</v>
      </c>
      <c r="M2129" s="33">
        <v>0</v>
      </c>
      <c r="N2129" s="33">
        <v>449076.69</v>
      </c>
      <c r="O2129" s="33">
        <v>1658.4</v>
      </c>
      <c r="P2129" s="33">
        <v>3275</v>
      </c>
    </row>
    <row r="2130" spans="1:16">
      <c r="A2130" s="27" t="s">
        <v>517</v>
      </c>
      <c r="B2130" s="31">
        <v>202607</v>
      </c>
      <c r="C2130" s="27" t="s">
        <v>69</v>
      </c>
      <c r="D2130" s="27" t="s">
        <v>211</v>
      </c>
      <c r="E2130" s="27" t="s">
        <v>34</v>
      </c>
      <c r="F2130" s="27" t="s">
        <v>257</v>
      </c>
      <c r="G2130" s="33">
        <v>275224.16</v>
      </c>
      <c r="H2130" s="33">
        <v>0</v>
      </c>
      <c r="I2130" s="33">
        <v>7165</v>
      </c>
      <c r="J2130" s="33">
        <v>573</v>
      </c>
      <c r="K2130" s="33">
        <v>10900</v>
      </c>
      <c r="L2130" s="33">
        <v>1</v>
      </c>
      <c r="M2130" s="33">
        <v>0</v>
      </c>
      <c r="N2130" s="33">
        <v>401028.58</v>
      </c>
      <c r="O2130" s="33">
        <v>1821.8</v>
      </c>
      <c r="P2130" s="33">
        <v>2843</v>
      </c>
    </row>
    <row r="2131" spans="1:16">
      <c r="A2131" s="27" t="s">
        <v>519</v>
      </c>
      <c r="B2131" s="31">
        <v>202408</v>
      </c>
      <c r="C2131" s="27" t="s">
        <v>69</v>
      </c>
      <c r="D2131" s="27" t="s">
        <v>211</v>
      </c>
      <c r="E2131" s="27" t="s">
        <v>34</v>
      </c>
      <c r="F2131" s="27" t="s">
        <v>262</v>
      </c>
      <c r="G2131" s="33">
        <v>182981.63</v>
      </c>
      <c r="H2131" s="33">
        <v>182981.63</v>
      </c>
      <c r="I2131" s="33">
        <v>9559</v>
      </c>
      <c r="J2131" s="33">
        <v>523</v>
      </c>
      <c r="K2131" s="33">
        <v>7700</v>
      </c>
      <c r="L2131" s="33">
        <v>1</v>
      </c>
      <c r="M2131" s="33">
        <v>1</v>
      </c>
      <c r="N2131" s="33">
        <v>187957.59</v>
      </c>
      <c r="O2131" s="33">
        <v>1107.6</v>
      </c>
      <c r="P2131" s="33">
        <v>2974</v>
      </c>
    </row>
    <row r="2132" spans="1:16">
      <c r="A2132" s="27" t="s">
        <v>519</v>
      </c>
      <c r="B2132" s="31">
        <v>202409</v>
      </c>
      <c r="C2132" s="27" t="s">
        <v>69</v>
      </c>
      <c r="D2132" s="27" t="s">
        <v>211</v>
      </c>
      <c r="E2132" s="27" t="s">
        <v>34</v>
      </c>
      <c r="F2132" s="27" t="s">
        <v>262</v>
      </c>
      <c r="G2132" s="33">
        <v>177908.64</v>
      </c>
      <c r="H2132" s="33">
        <v>177908.64</v>
      </c>
      <c r="I2132" s="33">
        <v>9960</v>
      </c>
      <c r="J2132" s="33">
        <v>515</v>
      </c>
      <c r="K2132" s="33">
        <v>7700</v>
      </c>
      <c r="L2132" s="33">
        <v>1</v>
      </c>
      <c r="M2132" s="33">
        <v>1</v>
      </c>
      <c r="N2132" s="33">
        <v>181515.67</v>
      </c>
      <c r="O2132" s="33">
        <v>1228</v>
      </c>
      <c r="P2132" s="33">
        <v>3026</v>
      </c>
    </row>
    <row r="2133" spans="1:16">
      <c r="A2133" s="27" t="s">
        <v>519</v>
      </c>
      <c r="B2133" s="31">
        <v>202410</v>
      </c>
      <c r="C2133" s="27" t="s">
        <v>69</v>
      </c>
      <c r="D2133" s="27" t="s">
        <v>211</v>
      </c>
      <c r="E2133" s="27" t="s">
        <v>34</v>
      </c>
      <c r="F2133" s="27" t="s">
        <v>262</v>
      </c>
      <c r="G2133" s="33">
        <v>169872.11</v>
      </c>
      <c r="H2133" s="33">
        <v>169872.11</v>
      </c>
      <c r="I2133" s="33">
        <v>8410</v>
      </c>
      <c r="J2133" s="33">
        <v>411</v>
      </c>
      <c r="K2133" s="33">
        <v>7700</v>
      </c>
      <c r="L2133" s="33">
        <v>1</v>
      </c>
      <c r="M2133" s="33">
        <v>1</v>
      </c>
      <c r="N2133" s="33">
        <v>200251.59</v>
      </c>
      <c r="O2133" s="33">
        <v>1123.3</v>
      </c>
      <c r="P2133" s="33">
        <v>2751</v>
      </c>
    </row>
    <row r="2134" spans="1:16">
      <c r="A2134" s="27" t="s">
        <v>519</v>
      </c>
      <c r="B2134" s="31">
        <v>202411</v>
      </c>
      <c r="C2134" s="27" t="s">
        <v>69</v>
      </c>
      <c r="D2134" s="27" t="s">
        <v>211</v>
      </c>
      <c r="E2134" s="27" t="s">
        <v>34</v>
      </c>
      <c r="F2134" s="27" t="s">
        <v>262</v>
      </c>
      <c r="G2134" s="33">
        <v>236945.63</v>
      </c>
      <c r="H2134" s="33">
        <v>236945.63</v>
      </c>
      <c r="I2134" s="33">
        <v>11773</v>
      </c>
      <c r="J2134" s="33">
        <v>580</v>
      </c>
      <c r="K2134" s="33">
        <v>7700</v>
      </c>
      <c r="L2134" s="33">
        <v>1</v>
      </c>
      <c r="M2134" s="33">
        <v>1</v>
      </c>
      <c r="N2134" s="33">
        <v>242724.1</v>
      </c>
      <c r="O2134" s="33">
        <v>1790.8</v>
      </c>
      <c r="P2134" s="33">
        <v>3799</v>
      </c>
    </row>
    <row r="2135" spans="1:16">
      <c r="A2135" s="27" t="s">
        <v>519</v>
      </c>
      <c r="B2135" s="31">
        <v>202412</v>
      </c>
      <c r="C2135" s="27" t="s">
        <v>69</v>
      </c>
      <c r="D2135" s="27" t="s">
        <v>211</v>
      </c>
      <c r="E2135" s="27" t="s">
        <v>34</v>
      </c>
      <c r="F2135" s="27" t="s">
        <v>262</v>
      </c>
      <c r="G2135" s="33">
        <v>245755.15</v>
      </c>
      <c r="H2135" s="33">
        <v>245755.15</v>
      </c>
      <c r="I2135" s="33">
        <v>12224</v>
      </c>
      <c r="J2135" s="33">
        <v>663</v>
      </c>
      <c r="K2135" s="33">
        <v>7700</v>
      </c>
      <c r="L2135" s="33">
        <v>1</v>
      </c>
      <c r="M2135" s="33">
        <v>1</v>
      </c>
      <c r="N2135" s="33">
        <v>279854.34</v>
      </c>
      <c r="O2135" s="33">
        <v>1505.2</v>
      </c>
      <c r="P2135" s="33">
        <v>3978</v>
      </c>
    </row>
    <row r="2136" spans="1:16">
      <c r="A2136" s="27" t="s">
        <v>519</v>
      </c>
      <c r="B2136" s="31">
        <v>202501</v>
      </c>
      <c r="C2136" s="27" t="s">
        <v>69</v>
      </c>
      <c r="D2136" s="27" t="s">
        <v>211</v>
      </c>
      <c r="E2136" s="27" t="s">
        <v>34</v>
      </c>
      <c r="F2136" s="27" t="s">
        <v>262</v>
      </c>
      <c r="G2136" s="33">
        <v>134390.02</v>
      </c>
      <c r="H2136" s="33">
        <v>134390.02</v>
      </c>
      <c r="I2136" s="33">
        <v>7233</v>
      </c>
      <c r="J2136" s="33">
        <v>383</v>
      </c>
      <c r="K2136" s="33">
        <v>7700</v>
      </c>
      <c r="L2136" s="33">
        <v>1</v>
      </c>
      <c r="M2136" s="33">
        <v>1</v>
      </c>
      <c r="N2136" s="33">
        <v>142865.93</v>
      </c>
      <c r="O2136" s="33">
        <v>755.9</v>
      </c>
      <c r="P2136" s="33">
        <v>2228</v>
      </c>
    </row>
    <row r="2137" spans="1:16">
      <c r="A2137" s="27" t="s">
        <v>519</v>
      </c>
      <c r="B2137" s="31">
        <v>202502</v>
      </c>
      <c r="C2137" s="27" t="s">
        <v>69</v>
      </c>
      <c r="D2137" s="27" t="s">
        <v>211</v>
      </c>
      <c r="E2137" s="27" t="s">
        <v>34</v>
      </c>
      <c r="F2137" s="27" t="s">
        <v>262</v>
      </c>
      <c r="G2137" s="33">
        <v>149625.58</v>
      </c>
      <c r="H2137" s="33">
        <v>149625.58</v>
      </c>
      <c r="I2137" s="33">
        <v>7381</v>
      </c>
      <c r="J2137" s="33">
        <v>399</v>
      </c>
      <c r="K2137" s="33">
        <v>7700</v>
      </c>
      <c r="L2137" s="33">
        <v>1</v>
      </c>
      <c r="M2137" s="33">
        <v>1</v>
      </c>
      <c r="N2137" s="33">
        <v>147836.06</v>
      </c>
      <c r="O2137" s="33">
        <v>950.4</v>
      </c>
      <c r="P2137" s="33">
        <v>2326</v>
      </c>
    </row>
    <row r="2138" spans="1:16">
      <c r="A2138" s="27" t="s">
        <v>519</v>
      </c>
      <c r="B2138" s="31">
        <v>202503</v>
      </c>
      <c r="C2138" s="27" t="s">
        <v>69</v>
      </c>
      <c r="D2138" s="27" t="s">
        <v>211</v>
      </c>
      <c r="E2138" s="27" t="s">
        <v>34</v>
      </c>
      <c r="F2138" s="27" t="s">
        <v>262</v>
      </c>
      <c r="G2138" s="33">
        <v>180351.13</v>
      </c>
      <c r="H2138" s="33">
        <v>180351.13</v>
      </c>
      <c r="I2138" s="33">
        <v>9644</v>
      </c>
      <c r="J2138" s="33">
        <v>539</v>
      </c>
      <c r="K2138" s="33">
        <v>7700</v>
      </c>
      <c r="L2138" s="33">
        <v>1</v>
      </c>
      <c r="M2138" s="33">
        <v>1</v>
      </c>
      <c r="N2138" s="33">
        <v>185049.95</v>
      </c>
      <c r="O2138" s="33">
        <v>1060.2</v>
      </c>
      <c r="P2138" s="33">
        <v>3002</v>
      </c>
    </row>
    <row r="2139" spans="1:16">
      <c r="A2139" s="27" t="s">
        <v>519</v>
      </c>
      <c r="B2139" s="31">
        <v>202504</v>
      </c>
      <c r="C2139" s="27" t="s">
        <v>69</v>
      </c>
      <c r="D2139" s="27" t="s">
        <v>211</v>
      </c>
      <c r="E2139" s="27" t="s">
        <v>34</v>
      </c>
      <c r="F2139" s="27" t="s">
        <v>262</v>
      </c>
      <c r="G2139" s="33">
        <v>201803.61</v>
      </c>
      <c r="H2139" s="33">
        <v>201803.61</v>
      </c>
      <c r="I2139" s="33">
        <v>9885</v>
      </c>
      <c r="J2139" s="33">
        <v>559</v>
      </c>
      <c r="K2139" s="33">
        <v>7700</v>
      </c>
      <c r="L2139" s="33">
        <v>1</v>
      </c>
      <c r="M2139" s="33">
        <v>1</v>
      </c>
      <c r="N2139" s="33">
        <v>218714.4</v>
      </c>
      <c r="O2139" s="33">
        <v>1119.5</v>
      </c>
      <c r="P2139" s="33">
        <v>3274</v>
      </c>
    </row>
    <row r="2140" spans="1:16">
      <c r="A2140" s="27" t="s">
        <v>519</v>
      </c>
      <c r="B2140" s="31">
        <v>202505</v>
      </c>
      <c r="C2140" s="27" t="s">
        <v>69</v>
      </c>
      <c r="D2140" s="27" t="s">
        <v>211</v>
      </c>
      <c r="E2140" s="27" t="s">
        <v>34</v>
      </c>
      <c r="F2140" s="27" t="s">
        <v>262</v>
      </c>
      <c r="G2140" s="33">
        <v>255387.76</v>
      </c>
      <c r="H2140" s="33">
        <v>255387.76</v>
      </c>
      <c r="I2140" s="33">
        <v>14627</v>
      </c>
      <c r="J2140" s="33">
        <v>732</v>
      </c>
      <c r="K2140" s="33">
        <v>7700</v>
      </c>
      <c r="L2140" s="33">
        <v>1</v>
      </c>
      <c r="M2140" s="33">
        <v>1</v>
      </c>
      <c r="N2140" s="33">
        <v>240595.83</v>
      </c>
      <c r="O2140" s="33">
        <v>1415.5</v>
      </c>
      <c r="P2140" s="33">
        <v>4477</v>
      </c>
    </row>
    <row r="2141" spans="1:16">
      <c r="A2141" s="27" t="s">
        <v>519</v>
      </c>
      <c r="B2141" s="31">
        <v>202506</v>
      </c>
      <c r="C2141" s="27" t="s">
        <v>69</v>
      </c>
      <c r="D2141" s="27" t="s">
        <v>211</v>
      </c>
      <c r="E2141" s="27" t="s">
        <v>34</v>
      </c>
      <c r="F2141" s="27" t="s">
        <v>262</v>
      </c>
      <c r="G2141" s="33">
        <v>220299.31</v>
      </c>
      <c r="H2141" s="33">
        <v>220299.31</v>
      </c>
      <c r="I2141" s="33">
        <v>10992</v>
      </c>
      <c r="J2141" s="33">
        <v>572</v>
      </c>
      <c r="K2141" s="33">
        <v>7700</v>
      </c>
      <c r="L2141" s="33">
        <v>1</v>
      </c>
      <c r="M2141" s="33">
        <v>1</v>
      </c>
      <c r="N2141" s="33">
        <v>236078.49</v>
      </c>
      <c r="O2141" s="33">
        <v>1505.6</v>
      </c>
      <c r="P2141" s="33">
        <v>3571</v>
      </c>
    </row>
    <row r="2142" spans="1:16">
      <c r="A2142" s="27" t="s">
        <v>519</v>
      </c>
      <c r="B2142" s="31">
        <v>202507</v>
      </c>
      <c r="C2142" s="27" t="s">
        <v>69</v>
      </c>
      <c r="D2142" s="27" t="s">
        <v>211</v>
      </c>
      <c r="E2142" s="27" t="s">
        <v>34</v>
      </c>
      <c r="F2142" s="27" t="s">
        <v>262</v>
      </c>
      <c r="G2142" s="33">
        <v>211327.7</v>
      </c>
      <c r="H2142" s="33">
        <v>211327.7</v>
      </c>
      <c r="I2142" s="33">
        <v>10543</v>
      </c>
      <c r="J2142" s="33">
        <v>561</v>
      </c>
      <c r="K2142" s="33">
        <v>7700</v>
      </c>
      <c r="L2142" s="33">
        <v>1</v>
      </c>
      <c r="M2142" s="33">
        <v>1</v>
      </c>
      <c r="N2142" s="33">
        <v>210819.71</v>
      </c>
      <c r="O2142" s="33">
        <v>1194.2</v>
      </c>
      <c r="P2142" s="33">
        <v>3427</v>
      </c>
    </row>
    <row r="2143" spans="1:16">
      <c r="A2143" s="27" t="s">
        <v>519</v>
      </c>
      <c r="B2143" s="31">
        <v>202508</v>
      </c>
      <c r="C2143" s="27" t="s">
        <v>69</v>
      </c>
      <c r="D2143" s="27" t="s">
        <v>211</v>
      </c>
      <c r="E2143" s="27" t="s">
        <v>34</v>
      </c>
      <c r="F2143" s="27" t="s">
        <v>262</v>
      </c>
      <c r="G2143" s="33">
        <v>204038.09</v>
      </c>
      <c r="H2143" s="33">
        <v>204038.09</v>
      </c>
      <c r="I2143" s="33">
        <v>10294</v>
      </c>
      <c r="J2143" s="33">
        <v>585</v>
      </c>
      <c r="K2143" s="33">
        <v>7700</v>
      </c>
      <c r="L2143" s="33">
        <v>1</v>
      </c>
      <c r="M2143" s="33">
        <v>1</v>
      </c>
      <c r="N2143" s="33">
        <v>203933.98</v>
      </c>
      <c r="O2143" s="33">
        <v>1279</v>
      </c>
      <c r="P2143" s="33">
        <v>3250</v>
      </c>
    </row>
    <row r="2144" spans="1:16">
      <c r="A2144" s="27" t="s">
        <v>519</v>
      </c>
      <c r="B2144" s="31">
        <v>202509</v>
      </c>
      <c r="C2144" s="27" t="s">
        <v>69</v>
      </c>
      <c r="D2144" s="27" t="s">
        <v>211</v>
      </c>
      <c r="E2144" s="27" t="s">
        <v>34</v>
      </c>
      <c r="F2144" s="27" t="s">
        <v>262</v>
      </c>
      <c r="G2144" s="33">
        <v>192758.72</v>
      </c>
      <c r="H2144" s="33">
        <v>192758.72</v>
      </c>
      <c r="I2144" s="33">
        <v>10230</v>
      </c>
      <c r="J2144" s="33">
        <v>580</v>
      </c>
      <c r="K2144" s="33">
        <v>7700</v>
      </c>
      <c r="L2144" s="33">
        <v>1</v>
      </c>
      <c r="M2144" s="33">
        <v>1</v>
      </c>
      <c r="N2144" s="33">
        <v>196944.5</v>
      </c>
      <c r="O2144" s="33">
        <v>1188.3</v>
      </c>
      <c r="P2144" s="33">
        <v>3191</v>
      </c>
    </row>
    <row r="2145" spans="1:16">
      <c r="A2145" s="27" t="s">
        <v>519</v>
      </c>
      <c r="B2145" s="31">
        <v>202510</v>
      </c>
      <c r="C2145" s="27" t="s">
        <v>69</v>
      </c>
      <c r="D2145" s="27" t="s">
        <v>211</v>
      </c>
      <c r="E2145" s="27" t="s">
        <v>34</v>
      </c>
      <c r="F2145" s="27" t="s">
        <v>262</v>
      </c>
      <c r="G2145" s="33">
        <v>215828.16</v>
      </c>
      <c r="H2145" s="33">
        <v>215828.16</v>
      </c>
      <c r="I2145" s="33">
        <v>11354</v>
      </c>
      <c r="J2145" s="33">
        <v>650</v>
      </c>
      <c r="K2145" s="33">
        <v>7700</v>
      </c>
      <c r="L2145" s="33">
        <v>1</v>
      </c>
      <c r="M2145" s="33">
        <v>1</v>
      </c>
      <c r="N2145" s="33">
        <v>217272.97</v>
      </c>
      <c r="O2145" s="33">
        <v>1395.2</v>
      </c>
      <c r="P2145" s="33">
        <v>3700</v>
      </c>
    </row>
    <row r="2146" spans="1:16">
      <c r="A2146" s="27" t="s">
        <v>519</v>
      </c>
      <c r="B2146" s="31">
        <v>202511</v>
      </c>
      <c r="C2146" s="27" t="s">
        <v>69</v>
      </c>
      <c r="D2146" s="27" t="s">
        <v>211</v>
      </c>
      <c r="E2146" s="27" t="s">
        <v>34</v>
      </c>
      <c r="F2146" s="27" t="s">
        <v>262</v>
      </c>
      <c r="G2146" s="33">
        <v>225880.15</v>
      </c>
      <c r="H2146" s="33">
        <v>225880.15</v>
      </c>
      <c r="I2146" s="33">
        <v>10865</v>
      </c>
      <c r="J2146" s="33">
        <v>523</v>
      </c>
      <c r="K2146" s="33">
        <v>7700</v>
      </c>
      <c r="L2146" s="33">
        <v>1</v>
      </c>
      <c r="M2146" s="33">
        <v>1</v>
      </c>
      <c r="N2146" s="33">
        <v>263355.65</v>
      </c>
      <c r="O2146" s="33">
        <v>1322.6</v>
      </c>
      <c r="P2146" s="33">
        <v>3604</v>
      </c>
    </row>
    <row r="2147" spans="1:16">
      <c r="A2147" s="27" t="s">
        <v>519</v>
      </c>
      <c r="B2147" s="31">
        <v>202512</v>
      </c>
      <c r="C2147" s="27" t="s">
        <v>69</v>
      </c>
      <c r="D2147" s="27" t="s">
        <v>211</v>
      </c>
      <c r="E2147" s="27" t="s">
        <v>34</v>
      </c>
      <c r="F2147" s="27" t="s">
        <v>262</v>
      </c>
      <c r="G2147" s="33">
        <v>291130.31</v>
      </c>
      <c r="H2147" s="33">
        <v>291130.31</v>
      </c>
      <c r="I2147" s="33">
        <v>14790</v>
      </c>
      <c r="J2147" s="33">
        <v>655</v>
      </c>
      <c r="K2147" s="33">
        <v>7700</v>
      </c>
      <c r="L2147" s="33">
        <v>1</v>
      </c>
      <c r="M2147" s="33">
        <v>1</v>
      </c>
      <c r="N2147" s="33">
        <v>303641.96</v>
      </c>
      <c r="O2147" s="33">
        <v>1830.8</v>
      </c>
      <c r="P2147" s="33">
        <v>4762</v>
      </c>
    </row>
    <row r="2148" spans="1:16">
      <c r="A2148" s="27" t="s">
        <v>519</v>
      </c>
      <c r="B2148" s="31">
        <v>202601</v>
      </c>
      <c r="C2148" s="27" t="s">
        <v>69</v>
      </c>
      <c r="D2148" s="27" t="s">
        <v>211</v>
      </c>
      <c r="E2148" s="27" t="s">
        <v>34</v>
      </c>
      <c r="F2148" s="27" t="s">
        <v>262</v>
      </c>
      <c r="G2148" s="33">
        <v>148815.04</v>
      </c>
      <c r="H2148" s="33">
        <v>148815.04</v>
      </c>
      <c r="I2148" s="33">
        <v>7360</v>
      </c>
      <c r="J2148" s="33">
        <v>376</v>
      </c>
      <c r="K2148" s="33">
        <v>7700</v>
      </c>
      <c r="L2148" s="33">
        <v>1</v>
      </c>
      <c r="M2148" s="33">
        <v>1</v>
      </c>
      <c r="N2148" s="33">
        <v>155009.53</v>
      </c>
      <c r="O2148" s="33">
        <v>926.7</v>
      </c>
      <c r="P2148" s="33">
        <v>2568</v>
      </c>
    </row>
    <row r="2149" spans="1:16">
      <c r="A2149" s="27" t="s">
        <v>519</v>
      </c>
      <c r="B2149" s="31">
        <v>202602</v>
      </c>
      <c r="C2149" s="27" t="s">
        <v>69</v>
      </c>
      <c r="D2149" s="27" t="s">
        <v>211</v>
      </c>
      <c r="E2149" s="27" t="s">
        <v>34</v>
      </c>
      <c r="F2149" s="27" t="s">
        <v>262</v>
      </c>
      <c r="G2149" s="33">
        <v>142133.14</v>
      </c>
      <c r="H2149" s="33">
        <v>142133.14</v>
      </c>
      <c r="I2149" s="33">
        <v>7026</v>
      </c>
      <c r="J2149" s="33">
        <v>317</v>
      </c>
      <c r="K2149" s="33">
        <v>7700</v>
      </c>
      <c r="L2149" s="33">
        <v>1</v>
      </c>
      <c r="M2149" s="33">
        <v>1</v>
      </c>
      <c r="N2149" s="33">
        <v>160402.12</v>
      </c>
      <c r="O2149" s="33">
        <v>939.2</v>
      </c>
      <c r="P2149" s="33">
        <v>2303</v>
      </c>
    </row>
    <row r="2150" spans="1:16">
      <c r="A2150" s="27" t="s">
        <v>519</v>
      </c>
      <c r="B2150" s="31">
        <v>202603</v>
      </c>
      <c r="C2150" s="27" t="s">
        <v>69</v>
      </c>
      <c r="D2150" s="27" t="s">
        <v>211</v>
      </c>
      <c r="E2150" s="27" t="s">
        <v>34</v>
      </c>
      <c r="F2150" s="27" t="s">
        <v>262</v>
      </c>
      <c r="G2150" s="33">
        <v>207498.57</v>
      </c>
      <c r="H2150" s="33">
        <v>207498.57</v>
      </c>
      <c r="I2150" s="33">
        <v>11083</v>
      </c>
      <c r="J2150" s="33">
        <v>658</v>
      </c>
      <c r="K2150" s="33">
        <v>7700</v>
      </c>
      <c r="L2150" s="33">
        <v>1</v>
      </c>
      <c r="M2150" s="33">
        <v>1</v>
      </c>
      <c r="N2150" s="33">
        <v>200779.19</v>
      </c>
      <c r="O2150" s="33">
        <v>1340.8</v>
      </c>
      <c r="P2150" s="33">
        <v>3456</v>
      </c>
    </row>
    <row r="2151" spans="1:16">
      <c r="A2151" s="27" t="s">
        <v>519</v>
      </c>
      <c r="B2151" s="31">
        <v>202604</v>
      </c>
      <c r="C2151" s="27" t="s">
        <v>69</v>
      </c>
      <c r="D2151" s="27" t="s">
        <v>211</v>
      </c>
      <c r="E2151" s="27" t="s">
        <v>34</v>
      </c>
      <c r="F2151" s="27" t="s">
        <v>262</v>
      </c>
      <c r="G2151" s="33">
        <v>229783.61</v>
      </c>
      <c r="H2151" s="33">
        <v>229783.61</v>
      </c>
      <c r="I2151" s="33">
        <v>11409</v>
      </c>
      <c r="J2151" s="33">
        <v>610</v>
      </c>
      <c r="K2151" s="33">
        <v>7700</v>
      </c>
      <c r="L2151" s="33">
        <v>1</v>
      </c>
      <c r="M2151" s="33">
        <v>1</v>
      </c>
      <c r="N2151" s="33">
        <v>237305.12</v>
      </c>
      <c r="O2151" s="33">
        <v>1570.8</v>
      </c>
      <c r="P2151" s="33">
        <v>3737</v>
      </c>
    </row>
    <row r="2152" spans="1:16">
      <c r="A2152" s="27" t="s">
        <v>519</v>
      </c>
      <c r="B2152" s="31">
        <v>202605</v>
      </c>
      <c r="C2152" s="27" t="s">
        <v>69</v>
      </c>
      <c r="D2152" s="27" t="s">
        <v>211</v>
      </c>
      <c r="E2152" s="27" t="s">
        <v>34</v>
      </c>
      <c r="F2152" s="27" t="s">
        <v>262</v>
      </c>
      <c r="G2152" s="33">
        <v>230875.33</v>
      </c>
      <c r="H2152" s="33">
        <v>230875.33</v>
      </c>
      <c r="I2152" s="33">
        <v>12086</v>
      </c>
      <c r="J2152" s="33">
        <v>650</v>
      </c>
      <c r="K2152" s="33">
        <v>7700</v>
      </c>
      <c r="L2152" s="33">
        <v>1</v>
      </c>
      <c r="M2152" s="33">
        <v>1</v>
      </c>
      <c r="N2152" s="33">
        <v>261046.48</v>
      </c>
      <c r="O2152" s="33">
        <v>1494.8</v>
      </c>
      <c r="P2152" s="33">
        <v>3895</v>
      </c>
    </row>
    <row r="2153" spans="1:16">
      <c r="A2153" s="27" t="s">
        <v>519</v>
      </c>
      <c r="B2153" s="31">
        <v>202606</v>
      </c>
      <c r="C2153" s="27" t="s">
        <v>69</v>
      </c>
      <c r="D2153" s="27" t="s">
        <v>211</v>
      </c>
      <c r="E2153" s="27" t="s">
        <v>34</v>
      </c>
      <c r="F2153" s="27" t="s">
        <v>262</v>
      </c>
      <c r="G2153" s="33">
        <v>239471.92</v>
      </c>
      <c r="H2153" s="33">
        <v>239471.92</v>
      </c>
      <c r="I2153" s="33">
        <v>12760</v>
      </c>
      <c r="J2153" s="33">
        <v>663</v>
      </c>
      <c r="K2153" s="33">
        <v>7700</v>
      </c>
      <c r="L2153" s="33">
        <v>1</v>
      </c>
      <c r="M2153" s="33">
        <v>1</v>
      </c>
      <c r="N2153" s="33">
        <v>256145.16</v>
      </c>
      <c r="O2153" s="33">
        <v>1458.8</v>
      </c>
      <c r="P2153" s="33">
        <v>4018</v>
      </c>
    </row>
    <row r="2154" spans="1:16">
      <c r="A2154" s="27" t="s">
        <v>519</v>
      </c>
      <c r="B2154" s="31">
        <v>202607</v>
      </c>
      <c r="C2154" s="27" t="s">
        <v>69</v>
      </c>
      <c r="D2154" s="27" t="s">
        <v>211</v>
      </c>
      <c r="E2154" s="27" t="s">
        <v>34</v>
      </c>
      <c r="F2154" s="27" t="s">
        <v>262</v>
      </c>
      <c r="G2154" s="33">
        <v>225802.69</v>
      </c>
      <c r="H2154" s="33">
        <v>225802.69</v>
      </c>
      <c r="I2154" s="33">
        <v>11517</v>
      </c>
      <c r="J2154" s="33">
        <v>602</v>
      </c>
      <c r="K2154" s="33">
        <v>7700</v>
      </c>
      <c r="L2154" s="33">
        <v>1</v>
      </c>
      <c r="M2154" s="33">
        <v>1</v>
      </c>
      <c r="N2154" s="33">
        <v>228739.39</v>
      </c>
      <c r="O2154" s="33">
        <v>1375</v>
      </c>
      <c r="P2154" s="33">
        <v>3736</v>
      </c>
    </row>
    <row r="2155" spans="1:16">
      <c r="A2155" s="27" t="s">
        <v>521</v>
      </c>
      <c r="B2155" s="31">
        <v>202408</v>
      </c>
      <c r="C2155" s="27" t="s">
        <v>69</v>
      </c>
      <c r="D2155" s="27" t="s">
        <v>211</v>
      </c>
      <c r="E2155" s="27" t="s">
        <v>34</v>
      </c>
      <c r="F2155" s="27" t="s">
        <v>257</v>
      </c>
      <c r="G2155" s="33">
        <v>192619.84</v>
      </c>
      <c r="H2155" s="33">
        <v>192619.84</v>
      </c>
      <c r="I2155" s="33">
        <v>4903</v>
      </c>
      <c r="J2155" s="33">
        <v>421</v>
      </c>
      <c r="K2155" s="33">
        <v>7500</v>
      </c>
      <c r="L2155" s="33">
        <v>1</v>
      </c>
      <c r="M2155" s="33">
        <v>1</v>
      </c>
      <c r="N2155" s="33">
        <v>233057.54</v>
      </c>
      <c r="O2155" s="33">
        <v>1141.6</v>
      </c>
      <c r="P2155" s="33">
        <v>2017</v>
      </c>
    </row>
    <row r="2156" spans="1:16">
      <c r="A2156" s="27" t="s">
        <v>521</v>
      </c>
      <c r="B2156" s="31">
        <v>202409</v>
      </c>
      <c r="C2156" s="27" t="s">
        <v>69</v>
      </c>
      <c r="D2156" s="27" t="s">
        <v>211</v>
      </c>
      <c r="E2156" s="27" t="s">
        <v>34</v>
      </c>
      <c r="F2156" s="27" t="s">
        <v>257</v>
      </c>
      <c r="G2156" s="33">
        <v>182409.56</v>
      </c>
      <c r="H2156" s="33">
        <v>182409.56</v>
      </c>
      <c r="I2156" s="33">
        <v>4083</v>
      </c>
      <c r="J2156" s="33">
        <v>332</v>
      </c>
      <c r="K2156" s="33">
        <v>7500</v>
      </c>
      <c r="L2156" s="33">
        <v>1</v>
      </c>
      <c r="M2156" s="33">
        <v>1</v>
      </c>
      <c r="N2156" s="33">
        <v>225069.9</v>
      </c>
      <c r="O2156" s="33">
        <v>1015.3</v>
      </c>
      <c r="P2156" s="33">
        <v>1800</v>
      </c>
    </row>
    <row r="2157" spans="1:16">
      <c r="A2157" s="27" t="s">
        <v>521</v>
      </c>
      <c r="B2157" s="31">
        <v>202410</v>
      </c>
      <c r="C2157" s="27" t="s">
        <v>69</v>
      </c>
      <c r="D2157" s="27" t="s">
        <v>211</v>
      </c>
      <c r="E2157" s="27" t="s">
        <v>34</v>
      </c>
      <c r="F2157" s="27" t="s">
        <v>257</v>
      </c>
      <c r="G2157" s="33">
        <v>206233.16</v>
      </c>
      <c r="H2157" s="33">
        <v>206233.16</v>
      </c>
      <c r="I2157" s="33">
        <v>5054</v>
      </c>
      <c r="J2157" s="33">
        <v>352</v>
      </c>
      <c r="K2157" s="33">
        <v>7500</v>
      </c>
      <c r="L2157" s="33">
        <v>1</v>
      </c>
      <c r="M2157" s="33">
        <v>1</v>
      </c>
      <c r="N2157" s="33">
        <v>248301.45</v>
      </c>
      <c r="O2157" s="33">
        <v>1181.3</v>
      </c>
      <c r="P2157" s="33">
        <v>2006</v>
      </c>
    </row>
    <row r="2158" spans="1:16">
      <c r="A2158" s="27" t="s">
        <v>521</v>
      </c>
      <c r="B2158" s="31">
        <v>202411</v>
      </c>
      <c r="C2158" s="27" t="s">
        <v>69</v>
      </c>
      <c r="D2158" s="27" t="s">
        <v>211</v>
      </c>
      <c r="E2158" s="27" t="s">
        <v>34</v>
      </c>
      <c r="F2158" s="27" t="s">
        <v>257</v>
      </c>
      <c r="G2158" s="33">
        <v>259760.02</v>
      </c>
      <c r="H2158" s="33">
        <v>259760.02</v>
      </c>
      <c r="I2158" s="33">
        <v>6331</v>
      </c>
      <c r="J2158" s="33">
        <v>439</v>
      </c>
      <c r="K2158" s="33">
        <v>7500</v>
      </c>
      <c r="L2158" s="33">
        <v>1</v>
      </c>
      <c r="M2158" s="33">
        <v>1</v>
      </c>
      <c r="N2158" s="33">
        <v>300965.14</v>
      </c>
      <c r="O2158" s="33">
        <v>1536.4</v>
      </c>
      <c r="P2158" s="33">
        <v>2639</v>
      </c>
    </row>
    <row r="2159" spans="1:16">
      <c r="A2159" s="27" t="s">
        <v>521</v>
      </c>
      <c r="B2159" s="31">
        <v>202412</v>
      </c>
      <c r="C2159" s="27" t="s">
        <v>69</v>
      </c>
      <c r="D2159" s="27" t="s">
        <v>211</v>
      </c>
      <c r="E2159" s="27" t="s">
        <v>34</v>
      </c>
      <c r="F2159" s="27" t="s">
        <v>257</v>
      </c>
      <c r="G2159" s="33">
        <v>293656.92</v>
      </c>
      <c r="H2159" s="33">
        <v>293656.92</v>
      </c>
      <c r="I2159" s="33">
        <v>7403</v>
      </c>
      <c r="J2159" s="33">
        <v>673</v>
      </c>
      <c r="K2159" s="33">
        <v>7500</v>
      </c>
      <c r="L2159" s="33">
        <v>1</v>
      </c>
      <c r="M2159" s="33">
        <v>1</v>
      </c>
      <c r="N2159" s="33">
        <v>347004.68</v>
      </c>
      <c r="O2159" s="33">
        <v>1553.4</v>
      </c>
      <c r="P2159" s="33">
        <v>3126</v>
      </c>
    </row>
    <row r="2160" spans="1:16">
      <c r="A2160" s="27" t="s">
        <v>521</v>
      </c>
      <c r="B2160" s="31">
        <v>202501</v>
      </c>
      <c r="C2160" s="27" t="s">
        <v>69</v>
      </c>
      <c r="D2160" s="27" t="s">
        <v>211</v>
      </c>
      <c r="E2160" s="27" t="s">
        <v>34</v>
      </c>
      <c r="F2160" s="27" t="s">
        <v>257</v>
      </c>
      <c r="G2160" s="33">
        <v>141074.33</v>
      </c>
      <c r="H2160" s="33">
        <v>141074.33</v>
      </c>
      <c r="I2160" s="33">
        <v>3825</v>
      </c>
      <c r="J2160" s="33">
        <v>309</v>
      </c>
      <c r="K2160" s="33">
        <v>7500</v>
      </c>
      <c r="L2160" s="33">
        <v>1</v>
      </c>
      <c r="M2160" s="33">
        <v>1</v>
      </c>
      <c r="N2160" s="33">
        <v>177146.25</v>
      </c>
      <c r="O2160" s="33">
        <v>725.6</v>
      </c>
      <c r="P2160" s="33">
        <v>1521</v>
      </c>
    </row>
    <row r="2161" spans="1:16">
      <c r="A2161" s="27" t="s">
        <v>521</v>
      </c>
      <c r="B2161" s="31">
        <v>202502</v>
      </c>
      <c r="C2161" s="27" t="s">
        <v>69</v>
      </c>
      <c r="D2161" s="27" t="s">
        <v>211</v>
      </c>
      <c r="E2161" s="27" t="s">
        <v>34</v>
      </c>
      <c r="F2161" s="27" t="s">
        <v>257</v>
      </c>
      <c r="G2161" s="33">
        <v>145747.33</v>
      </c>
      <c r="H2161" s="33">
        <v>145747.33</v>
      </c>
      <c r="I2161" s="33">
        <v>3960</v>
      </c>
      <c r="J2161" s="33">
        <v>256</v>
      </c>
      <c r="K2161" s="33">
        <v>7500</v>
      </c>
      <c r="L2161" s="33">
        <v>1</v>
      </c>
      <c r="M2161" s="33">
        <v>1</v>
      </c>
      <c r="N2161" s="33">
        <v>183308.95</v>
      </c>
      <c r="O2161" s="33">
        <v>847.9</v>
      </c>
      <c r="P2161" s="33">
        <v>1599</v>
      </c>
    </row>
    <row r="2162" spans="1:16">
      <c r="A2162" s="27" t="s">
        <v>521</v>
      </c>
      <c r="B2162" s="31">
        <v>202503</v>
      </c>
      <c r="C2162" s="27" t="s">
        <v>69</v>
      </c>
      <c r="D2162" s="27" t="s">
        <v>211</v>
      </c>
      <c r="E2162" s="27" t="s">
        <v>34</v>
      </c>
      <c r="F2162" s="27" t="s">
        <v>257</v>
      </c>
      <c r="G2162" s="33">
        <v>181755.79</v>
      </c>
      <c r="H2162" s="33">
        <v>181755.79</v>
      </c>
      <c r="I2162" s="33">
        <v>5125</v>
      </c>
      <c r="J2162" s="33">
        <v>454</v>
      </c>
      <c r="K2162" s="33">
        <v>7500</v>
      </c>
      <c r="L2162" s="33">
        <v>1</v>
      </c>
      <c r="M2162" s="33">
        <v>1</v>
      </c>
      <c r="N2162" s="33">
        <v>229452.21</v>
      </c>
      <c r="O2162" s="33">
        <v>978.6</v>
      </c>
      <c r="P2162" s="33">
        <v>1975</v>
      </c>
    </row>
    <row r="2163" spans="1:16">
      <c r="A2163" s="27" t="s">
        <v>521</v>
      </c>
      <c r="B2163" s="31">
        <v>202504</v>
      </c>
      <c r="C2163" s="27" t="s">
        <v>69</v>
      </c>
      <c r="D2163" s="27" t="s">
        <v>211</v>
      </c>
      <c r="E2163" s="27" t="s">
        <v>34</v>
      </c>
      <c r="F2163" s="27" t="s">
        <v>257</v>
      </c>
      <c r="G2163" s="33">
        <v>220929.97</v>
      </c>
      <c r="H2163" s="33">
        <v>220929.97</v>
      </c>
      <c r="I2163" s="33">
        <v>5874</v>
      </c>
      <c r="J2163" s="33">
        <v>426</v>
      </c>
      <c r="K2163" s="33">
        <v>7500</v>
      </c>
      <c r="L2163" s="33">
        <v>1</v>
      </c>
      <c r="M2163" s="33">
        <v>1</v>
      </c>
      <c r="N2163" s="33">
        <v>271194.36</v>
      </c>
      <c r="O2163" s="33">
        <v>1254</v>
      </c>
      <c r="P2163" s="33">
        <v>2512</v>
      </c>
    </row>
    <row r="2164" spans="1:16">
      <c r="A2164" s="27" t="s">
        <v>521</v>
      </c>
      <c r="B2164" s="31">
        <v>202505</v>
      </c>
      <c r="C2164" s="27" t="s">
        <v>69</v>
      </c>
      <c r="D2164" s="27" t="s">
        <v>211</v>
      </c>
      <c r="E2164" s="27" t="s">
        <v>34</v>
      </c>
      <c r="F2164" s="27" t="s">
        <v>257</v>
      </c>
      <c r="G2164" s="33">
        <v>267756.33</v>
      </c>
      <c r="H2164" s="33">
        <v>267756.33</v>
      </c>
      <c r="I2164" s="33">
        <v>6682</v>
      </c>
      <c r="J2164" s="33">
        <v>521</v>
      </c>
      <c r="K2164" s="33">
        <v>7500</v>
      </c>
      <c r="L2164" s="33">
        <v>1</v>
      </c>
      <c r="M2164" s="33">
        <v>1</v>
      </c>
      <c r="N2164" s="33">
        <v>298326.19</v>
      </c>
      <c r="O2164" s="33">
        <v>1447</v>
      </c>
      <c r="P2164" s="33">
        <v>2731</v>
      </c>
    </row>
    <row r="2165" spans="1:16">
      <c r="A2165" s="27" t="s">
        <v>521</v>
      </c>
      <c r="B2165" s="31">
        <v>202506</v>
      </c>
      <c r="C2165" s="27" t="s">
        <v>69</v>
      </c>
      <c r="D2165" s="27" t="s">
        <v>211</v>
      </c>
      <c r="E2165" s="27" t="s">
        <v>34</v>
      </c>
      <c r="F2165" s="27" t="s">
        <v>257</v>
      </c>
      <c r="G2165" s="33">
        <v>230572.69</v>
      </c>
      <c r="H2165" s="33">
        <v>230572.69</v>
      </c>
      <c r="I2165" s="33">
        <v>5878</v>
      </c>
      <c r="J2165" s="33">
        <v>467</v>
      </c>
      <c r="K2165" s="33">
        <v>7500</v>
      </c>
      <c r="L2165" s="33">
        <v>1</v>
      </c>
      <c r="M2165" s="33">
        <v>1</v>
      </c>
      <c r="N2165" s="33">
        <v>292724.92</v>
      </c>
      <c r="O2165" s="33">
        <v>1345.9</v>
      </c>
      <c r="P2165" s="33">
        <v>2366</v>
      </c>
    </row>
    <row r="2166" spans="1:16">
      <c r="A2166" s="27" t="s">
        <v>521</v>
      </c>
      <c r="B2166" s="31">
        <v>202507</v>
      </c>
      <c r="C2166" s="27" t="s">
        <v>69</v>
      </c>
      <c r="D2166" s="27" t="s">
        <v>211</v>
      </c>
      <c r="E2166" s="27" t="s">
        <v>34</v>
      </c>
      <c r="F2166" s="27" t="s">
        <v>257</v>
      </c>
      <c r="G2166" s="33">
        <v>212678.68</v>
      </c>
      <c r="H2166" s="33">
        <v>212678.68</v>
      </c>
      <c r="I2166" s="33">
        <v>5616</v>
      </c>
      <c r="J2166" s="33">
        <v>413</v>
      </c>
      <c r="K2166" s="33">
        <v>7500</v>
      </c>
      <c r="L2166" s="33">
        <v>1</v>
      </c>
      <c r="M2166" s="33">
        <v>1</v>
      </c>
      <c r="N2166" s="33">
        <v>261405.37</v>
      </c>
      <c r="O2166" s="33">
        <v>1176.8</v>
      </c>
      <c r="P2166" s="33">
        <v>2164</v>
      </c>
    </row>
    <row r="2167" spans="1:16">
      <c r="A2167" s="27" t="s">
        <v>521</v>
      </c>
      <c r="B2167" s="31">
        <v>202508</v>
      </c>
      <c r="C2167" s="27" t="s">
        <v>69</v>
      </c>
      <c r="D2167" s="27" t="s">
        <v>211</v>
      </c>
      <c r="E2167" s="27" t="s">
        <v>34</v>
      </c>
      <c r="F2167" s="27" t="s">
        <v>257</v>
      </c>
      <c r="G2167" s="33">
        <v>214552.22</v>
      </c>
      <c r="H2167" s="33">
        <v>214552.22</v>
      </c>
      <c r="I2167" s="33">
        <v>5851</v>
      </c>
      <c r="J2167" s="33">
        <v>455</v>
      </c>
      <c r="K2167" s="33">
        <v>7500</v>
      </c>
      <c r="L2167" s="33">
        <v>1</v>
      </c>
      <c r="M2167" s="33">
        <v>1</v>
      </c>
      <c r="N2167" s="33">
        <v>252867.43</v>
      </c>
      <c r="O2167" s="33">
        <v>1141.5</v>
      </c>
      <c r="P2167" s="33">
        <v>2329</v>
      </c>
    </row>
    <row r="2168" spans="1:16">
      <c r="A2168" s="27" t="s">
        <v>521</v>
      </c>
      <c r="B2168" s="31">
        <v>202509</v>
      </c>
      <c r="C2168" s="27" t="s">
        <v>69</v>
      </c>
      <c r="D2168" s="27" t="s">
        <v>211</v>
      </c>
      <c r="E2168" s="27" t="s">
        <v>34</v>
      </c>
      <c r="F2168" s="27" t="s">
        <v>257</v>
      </c>
      <c r="G2168" s="33">
        <v>203307.49</v>
      </c>
      <c r="H2168" s="33">
        <v>203307.49</v>
      </c>
      <c r="I2168" s="33">
        <v>5076</v>
      </c>
      <c r="J2168" s="33">
        <v>418</v>
      </c>
      <c r="K2168" s="33">
        <v>7500</v>
      </c>
      <c r="L2168" s="33">
        <v>1</v>
      </c>
      <c r="M2168" s="33">
        <v>1</v>
      </c>
      <c r="N2168" s="33">
        <v>244200.84</v>
      </c>
      <c r="O2168" s="33">
        <v>1106</v>
      </c>
      <c r="P2168" s="33">
        <v>2115</v>
      </c>
    </row>
    <row r="2169" spans="1:16">
      <c r="A2169" s="27" t="s">
        <v>521</v>
      </c>
      <c r="B2169" s="31">
        <v>202510</v>
      </c>
      <c r="C2169" s="27" t="s">
        <v>69</v>
      </c>
      <c r="D2169" s="27" t="s">
        <v>211</v>
      </c>
      <c r="E2169" s="27" t="s">
        <v>34</v>
      </c>
      <c r="F2169" s="27" t="s">
        <v>257</v>
      </c>
      <c r="G2169" s="33">
        <v>225203.94</v>
      </c>
      <c r="H2169" s="33">
        <v>225203.94</v>
      </c>
      <c r="I2169" s="33">
        <v>5531</v>
      </c>
      <c r="J2169" s="33">
        <v>384</v>
      </c>
      <c r="K2169" s="33">
        <v>7500</v>
      </c>
      <c r="L2169" s="33">
        <v>1</v>
      </c>
      <c r="M2169" s="33">
        <v>1</v>
      </c>
      <c r="N2169" s="33">
        <v>269407.07</v>
      </c>
      <c r="O2169" s="33">
        <v>1218.2</v>
      </c>
      <c r="P2169" s="33">
        <v>2257</v>
      </c>
    </row>
    <row r="2170" spans="1:16">
      <c r="A2170" s="27" t="s">
        <v>521</v>
      </c>
      <c r="B2170" s="31">
        <v>202511</v>
      </c>
      <c r="C2170" s="27" t="s">
        <v>69</v>
      </c>
      <c r="D2170" s="27" t="s">
        <v>211</v>
      </c>
      <c r="E2170" s="27" t="s">
        <v>34</v>
      </c>
      <c r="F2170" s="27" t="s">
        <v>257</v>
      </c>
      <c r="G2170" s="33">
        <v>284643.41</v>
      </c>
      <c r="H2170" s="33">
        <v>284643.41</v>
      </c>
      <c r="I2170" s="33">
        <v>6719</v>
      </c>
      <c r="J2170" s="33">
        <v>553</v>
      </c>
      <c r="K2170" s="33">
        <v>7500</v>
      </c>
      <c r="L2170" s="33">
        <v>1</v>
      </c>
      <c r="M2170" s="33">
        <v>1</v>
      </c>
      <c r="N2170" s="33">
        <v>326547.18</v>
      </c>
      <c r="O2170" s="33">
        <v>1535.1</v>
      </c>
      <c r="P2170" s="33">
        <v>2831</v>
      </c>
    </row>
    <row r="2171" spans="1:16">
      <c r="A2171" s="27" t="s">
        <v>521</v>
      </c>
      <c r="B2171" s="31">
        <v>202512</v>
      </c>
      <c r="C2171" s="27" t="s">
        <v>69</v>
      </c>
      <c r="D2171" s="27" t="s">
        <v>211</v>
      </c>
      <c r="E2171" s="27" t="s">
        <v>34</v>
      </c>
      <c r="F2171" s="27" t="s">
        <v>257</v>
      </c>
      <c r="G2171" s="33">
        <v>319125.63</v>
      </c>
      <c r="H2171" s="33">
        <v>319125.63</v>
      </c>
      <c r="I2171" s="33">
        <v>8620</v>
      </c>
      <c r="J2171" s="33">
        <v>626</v>
      </c>
      <c r="K2171" s="33">
        <v>7500</v>
      </c>
      <c r="L2171" s="33">
        <v>1</v>
      </c>
      <c r="M2171" s="33">
        <v>1</v>
      </c>
      <c r="N2171" s="33">
        <v>376500.08</v>
      </c>
      <c r="O2171" s="33">
        <v>1840</v>
      </c>
      <c r="P2171" s="33">
        <v>3397</v>
      </c>
    </row>
    <row r="2172" spans="1:16">
      <c r="A2172" s="27" t="s">
        <v>521</v>
      </c>
      <c r="B2172" s="31">
        <v>202601</v>
      </c>
      <c r="C2172" s="27" t="s">
        <v>69</v>
      </c>
      <c r="D2172" s="27" t="s">
        <v>211</v>
      </c>
      <c r="E2172" s="27" t="s">
        <v>34</v>
      </c>
      <c r="F2172" s="27" t="s">
        <v>257</v>
      </c>
      <c r="G2172" s="33">
        <v>154071.34</v>
      </c>
      <c r="H2172" s="33">
        <v>154071.34</v>
      </c>
      <c r="I2172" s="33">
        <v>3733</v>
      </c>
      <c r="J2172" s="33">
        <v>307</v>
      </c>
      <c r="K2172" s="33">
        <v>7500</v>
      </c>
      <c r="L2172" s="33">
        <v>1</v>
      </c>
      <c r="M2172" s="33">
        <v>1</v>
      </c>
      <c r="N2172" s="33">
        <v>192203.68</v>
      </c>
      <c r="O2172" s="33">
        <v>879.7</v>
      </c>
      <c r="P2172" s="33">
        <v>1597</v>
      </c>
    </row>
    <row r="2173" spans="1:16">
      <c r="A2173" s="27" t="s">
        <v>521</v>
      </c>
      <c r="B2173" s="31">
        <v>202602</v>
      </c>
      <c r="C2173" s="27" t="s">
        <v>69</v>
      </c>
      <c r="D2173" s="27" t="s">
        <v>211</v>
      </c>
      <c r="E2173" s="27" t="s">
        <v>34</v>
      </c>
      <c r="F2173" s="27" t="s">
        <v>257</v>
      </c>
      <c r="G2173" s="33">
        <v>160787.63</v>
      </c>
      <c r="H2173" s="33">
        <v>160787.63</v>
      </c>
      <c r="I2173" s="33">
        <v>4053</v>
      </c>
      <c r="J2173" s="33">
        <v>269</v>
      </c>
      <c r="K2173" s="33">
        <v>7500</v>
      </c>
      <c r="L2173" s="33">
        <v>1</v>
      </c>
      <c r="M2173" s="33">
        <v>1</v>
      </c>
      <c r="N2173" s="33">
        <v>198890.21</v>
      </c>
      <c r="O2173" s="33">
        <v>975</v>
      </c>
      <c r="P2173" s="33">
        <v>1672</v>
      </c>
    </row>
    <row r="2174" spans="1:16">
      <c r="A2174" s="27" t="s">
        <v>521</v>
      </c>
      <c r="B2174" s="31">
        <v>202603</v>
      </c>
      <c r="C2174" s="27" t="s">
        <v>69</v>
      </c>
      <c r="D2174" s="27" t="s">
        <v>211</v>
      </c>
      <c r="E2174" s="27" t="s">
        <v>34</v>
      </c>
      <c r="F2174" s="27" t="s">
        <v>257</v>
      </c>
      <c r="G2174" s="33">
        <v>216800.49</v>
      </c>
      <c r="H2174" s="33">
        <v>216800.49</v>
      </c>
      <c r="I2174" s="33">
        <v>5301</v>
      </c>
      <c r="J2174" s="33">
        <v>413</v>
      </c>
      <c r="K2174" s="33">
        <v>7500</v>
      </c>
      <c r="L2174" s="33">
        <v>1</v>
      </c>
      <c r="M2174" s="33">
        <v>1</v>
      </c>
      <c r="N2174" s="33">
        <v>248955.65</v>
      </c>
      <c r="O2174" s="33">
        <v>1113.4</v>
      </c>
      <c r="P2174" s="33">
        <v>2229</v>
      </c>
    </row>
    <row r="2175" spans="1:16">
      <c r="A2175" s="27" t="s">
        <v>521</v>
      </c>
      <c r="B2175" s="31">
        <v>202604</v>
      </c>
      <c r="C2175" s="27" t="s">
        <v>69</v>
      </c>
      <c r="D2175" s="27" t="s">
        <v>211</v>
      </c>
      <c r="E2175" s="27" t="s">
        <v>34</v>
      </c>
      <c r="F2175" s="27" t="s">
        <v>257</v>
      </c>
      <c r="G2175" s="33">
        <v>221035.88</v>
      </c>
      <c r="H2175" s="33">
        <v>221035.88</v>
      </c>
      <c r="I2175" s="33">
        <v>5959</v>
      </c>
      <c r="J2175" s="33">
        <v>435</v>
      </c>
      <c r="K2175" s="33">
        <v>7500</v>
      </c>
      <c r="L2175" s="33">
        <v>1</v>
      </c>
      <c r="M2175" s="33">
        <v>1</v>
      </c>
      <c r="N2175" s="33">
        <v>294245.88</v>
      </c>
      <c r="O2175" s="33">
        <v>1209.1</v>
      </c>
      <c r="P2175" s="33">
        <v>2227</v>
      </c>
    </row>
    <row r="2176" spans="1:16">
      <c r="A2176" s="27" t="s">
        <v>521</v>
      </c>
      <c r="B2176" s="31">
        <v>202605</v>
      </c>
      <c r="C2176" s="27" t="s">
        <v>69</v>
      </c>
      <c r="D2176" s="27" t="s">
        <v>211</v>
      </c>
      <c r="E2176" s="27" t="s">
        <v>34</v>
      </c>
      <c r="F2176" s="27" t="s">
        <v>257</v>
      </c>
      <c r="G2176" s="33">
        <v>260840.77</v>
      </c>
      <c r="H2176" s="33">
        <v>260840.77</v>
      </c>
      <c r="I2176" s="33">
        <v>6237</v>
      </c>
      <c r="J2176" s="33">
        <v>476</v>
      </c>
      <c r="K2176" s="33">
        <v>7500</v>
      </c>
      <c r="L2176" s="33">
        <v>1</v>
      </c>
      <c r="M2176" s="33">
        <v>1</v>
      </c>
      <c r="N2176" s="33">
        <v>323683.92</v>
      </c>
      <c r="O2176" s="33">
        <v>1554.8</v>
      </c>
      <c r="P2176" s="33">
        <v>2569</v>
      </c>
    </row>
    <row r="2177" spans="1:16">
      <c r="A2177" s="27" t="s">
        <v>521</v>
      </c>
      <c r="B2177" s="31">
        <v>202606</v>
      </c>
      <c r="C2177" s="27" t="s">
        <v>69</v>
      </c>
      <c r="D2177" s="27" t="s">
        <v>211</v>
      </c>
      <c r="E2177" s="27" t="s">
        <v>34</v>
      </c>
      <c r="F2177" s="27" t="s">
        <v>257</v>
      </c>
      <c r="G2177" s="33">
        <v>268281.18</v>
      </c>
      <c r="H2177" s="33">
        <v>268281.18</v>
      </c>
      <c r="I2177" s="33">
        <v>6870</v>
      </c>
      <c r="J2177" s="33">
        <v>517</v>
      </c>
      <c r="K2177" s="33">
        <v>7500</v>
      </c>
      <c r="L2177" s="33">
        <v>1</v>
      </c>
      <c r="M2177" s="33">
        <v>1</v>
      </c>
      <c r="N2177" s="33">
        <v>317606.54</v>
      </c>
      <c r="O2177" s="33">
        <v>1544.3</v>
      </c>
      <c r="P2177" s="33">
        <v>2722</v>
      </c>
    </row>
    <row r="2178" spans="1:16">
      <c r="A2178" s="27" t="s">
        <v>521</v>
      </c>
      <c r="B2178" s="31">
        <v>202607</v>
      </c>
      <c r="C2178" s="27" t="s">
        <v>69</v>
      </c>
      <c r="D2178" s="27" t="s">
        <v>211</v>
      </c>
      <c r="E2178" s="27" t="s">
        <v>34</v>
      </c>
      <c r="F2178" s="27" t="s">
        <v>257</v>
      </c>
      <c r="G2178" s="33">
        <v>251355.49</v>
      </c>
      <c r="H2178" s="33">
        <v>251355.49</v>
      </c>
      <c r="I2178" s="33">
        <v>6264</v>
      </c>
      <c r="J2178" s="33">
        <v>423</v>
      </c>
      <c r="K2178" s="33">
        <v>7500</v>
      </c>
      <c r="L2178" s="33">
        <v>1</v>
      </c>
      <c r="M2178" s="33">
        <v>1</v>
      </c>
      <c r="N2178" s="33">
        <v>283624.83</v>
      </c>
      <c r="O2178" s="33">
        <v>1461.5</v>
      </c>
      <c r="P2178" s="33">
        <v>2679</v>
      </c>
    </row>
    <row r="2179" spans="1:16">
      <c r="A2179" s="27" t="s">
        <v>523</v>
      </c>
      <c r="B2179" s="31">
        <v>202408</v>
      </c>
      <c r="C2179" s="27" t="s">
        <v>69</v>
      </c>
      <c r="D2179" s="27" t="s">
        <v>211</v>
      </c>
      <c r="E2179" s="27" t="s">
        <v>34</v>
      </c>
      <c r="F2179" s="27" t="s">
        <v>289</v>
      </c>
      <c r="G2179" s="33">
        <v>871619.11</v>
      </c>
      <c r="H2179" s="33">
        <v>871619.11</v>
      </c>
      <c r="I2179" s="33">
        <v>17262</v>
      </c>
      <c r="J2179" s="33">
        <v>1286</v>
      </c>
      <c r="K2179" s="33">
        <v>25300</v>
      </c>
      <c r="L2179" s="33">
        <v>1</v>
      </c>
      <c r="M2179" s="33">
        <v>1</v>
      </c>
      <c r="N2179" s="33">
        <v>906685.9399999999</v>
      </c>
      <c r="O2179" s="33">
        <v>3981.7</v>
      </c>
      <c r="P2179" s="33">
        <v>7204</v>
      </c>
    </row>
    <row r="2180" spans="1:16">
      <c r="A2180" s="27" t="s">
        <v>523</v>
      </c>
      <c r="B2180" s="31">
        <v>202409</v>
      </c>
      <c r="C2180" s="27" t="s">
        <v>69</v>
      </c>
      <c r="D2180" s="27" t="s">
        <v>211</v>
      </c>
      <c r="E2180" s="27" t="s">
        <v>34</v>
      </c>
      <c r="F2180" s="27" t="s">
        <v>289</v>
      </c>
      <c r="G2180" s="33">
        <v>912922.7</v>
      </c>
      <c r="H2180" s="33">
        <v>912922.7</v>
      </c>
      <c r="I2180" s="33">
        <v>15741</v>
      </c>
      <c r="J2180" s="33">
        <v>1566</v>
      </c>
      <c r="K2180" s="33">
        <v>25300</v>
      </c>
      <c r="L2180" s="33">
        <v>1</v>
      </c>
      <c r="M2180" s="33">
        <v>1</v>
      </c>
      <c r="N2180" s="33">
        <v>875610.86</v>
      </c>
      <c r="O2180" s="33">
        <v>4190.5</v>
      </c>
      <c r="P2180" s="33">
        <v>6704</v>
      </c>
    </row>
    <row r="2181" spans="1:16">
      <c r="A2181" s="27" t="s">
        <v>523</v>
      </c>
      <c r="B2181" s="31">
        <v>202410</v>
      </c>
      <c r="C2181" s="27" t="s">
        <v>69</v>
      </c>
      <c r="D2181" s="27" t="s">
        <v>211</v>
      </c>
      <c r="E2181" s="27" t="s">
        <v>34</v>
      </c>
      <c r="F2181" s="27" t="s">
        <v>289</v>
      </c>
      <c r="G2181" s="33">
        <v>1034912.9</v>
      </c>
      <c r="H2181" s="33">
        <v>1034912.9</v>
      </c>
      <c r="I2181" s="33">
        <v>17941</v>
      </c>
      <c r="J2181" s="33">
        <v>1425</v>
      </c>
      <c r="K2181" s="33">
        <v>25300</v>
      </c>
      <c r="L2181" s="33">
        <v>1</v>
      </c>
      <c r="M2181" s="33">
        <v>1</v>
      </c>
      <c r="N2181" s="33">
        <v>965990.79</v>
      </c>
      <c r="O2181" s="33">
        <v>4592.8</v>
      </c>
      <c r="P2181" s="33">
        <v>8036</v>
      </c>
    </row>
    <row r="2182" spans="1:16">
      <c r="A2182" s="27" t="s">
        <v>523</v>
      </c>
      <c r="B2182" s="31">
        <v>202411</v>
      </c>
      <c r="C2182" s="27" t="s">
        <v>69</v>
      </c>
      <c r="D2182" s="27" t="s">
        <v>211</v>
      </c>
      <c r="E2182" s="27" t="s">
        <v>34</v>
      </c>
      <c r="F2182" s="27" t="s">
        <v>289</v>
      </c>
      <c r="G2182" s="33">
        <v>1237585.86</v>
      </c>
      <c r="H2182" s="33">
        <v>1237585.86</v>
      </c>
      <c r="I2182" s="33">
        <v>22066</v>
      </c>
      <c r="J2182" s="33">
        <v>1731</v>
      </c>
      <c r="K2182" s="33">
        <v>25300</v>
      </c>
      <c r="L2182" s="33">
        <v>1</v>
      </c>
      <c r="M2182" s="33">
        <v>1</v>
      </c>
      <c r="N2182" s="33">
        <v>1170873.36</v>
      </c>
      <c r="O2182" s="33">
        <v>6204.5</v>
      </c>
      <c r="P2182" s="33">
        <v>9366</v>
      </c>
    </row>
    <row r="2183" spans="1:16">
      <c r="A2183" s="27" t="s">
        <v>523</v>
      </c>
      <c r="B2183" s="31">
        <v>202412</v>
      </c>
      <c r="C2183" s="27" t="s">
        <v>69</v>
      </c>
      <c r="D2183" s="27" t="s">
        <v>211</v>
      </c>
      <c r="E2183" s="27" t="s">
        <v>34</v>
      </c>
      <c r="F2183" s="27" t="s">
        <v>289</v>
      </c>
      <c r="G2183" s="33">
        <v>1360603.88</v>
      </c>
      <c r="H2183" s="33">
        <v>1360603.88</v>
      </c>
      <c r="I2183" s="33">
        <v>24851</v>
      </c>
      <c r="J2183" s="33">
        <v>2286</v>
      </c>
      <c r="K2183" s="33">
        <v>25300</v>
      </c>
      <c r="L2183" s="33">
        <v>1</v>
      </c>
      <c r="M2183" s="33">
        <v>1</v>
      </c>
      <c r="N2183" s="33">
        <v>1349985.37</v>
      </c>
      <c r="O2183" s="33">
        <v>6489.3</v>
      </c>
      <c r="P2183" s="33">
        <v>10852</v>
      </c>
    </row>
    <row r="2184" spans="1:16">
      <c r="A2184" s="27" t="s">
        <v>523</v>
      </c>
      <c r="B2184" s="31">
        <v>202501</v>
      </c>
      <c r="C2184" s="27" t="s">
        <v>69</v>
      </c>
      <c r="D2184" s="27" t="s">
        <v>211</v>
      </c>
      <c r="E2184" s="27" t="s">
        <v>34</v>
      </c>
      <c r="F2184" s="27" t="s">
        <v>289</v>
      </c>
      <c r="G2184" s="33">
        <v>697676.5699999999</v>
      </c>
      <c r="H2184" s="33">
        <v>697676.5699999999</v>
      </c>
      <c r="I2184" s="33">
        <v>12099</v>
      </c>
      <c r="J2184" s="33">
        <v>1049</v>
      </c>
      <c r="K2184" s="33">
        <v>25300</v>
      </c>
      <c r="L2184" s="33">
        <v>1</v>
      </c>
      <c r="M2184" s="33">
        <v>1</v>
      </c>
      <c r="N2184" s="33">
        <v>689168.9300000001</v>
      </c>
      <c r="O2184" s="33">
        <v>3543.1</v>
      </c>
      <c r="P2184" s="33">
        <v>5484</v>
      </c>
    </row>
    <row r="2185" spans="1:16">
      <c r="A2185" s="27" t="s">
        <v>523</v>
      </c>
      <c r="B2185" s="31">
        <v>202502</v>
      </c>
      <c r="C2185" s="27" t="s">
        <v>69</v>
      </c>
      <c r="D2185" s="27" t="s">
        <v>211</v>
      </c>
      <c r="E2185" s="27" t="s">
        <v>34</v>
      </c>
      <c r="F2185" s="27" t="s">
        <v>289</v>
      </c>
      <c r="G2185" s="33">
        <v>633229.83</v>
      </c>
      <c r="H2185" s="33">
        <v>633229.83</v>
      </c>
      <c r="I2185" s="33">
        <v>10939</v>
      </c>
      <c r="J2185" s="33">
        <v>919</v>
      </c>
      <c r="K2185" s="33">
        <v>25300</v>
      </c>
      <c r="L2185" s="33">
        <v>1</v>
      </c>
      <c r="M2185" s="33">
        <v>1</v>
      </c>
      <c r="N2185" s="33">
        <v>713144.27</v>
      </c>
      <c r="O2185" s="33">
        <v>3052.1</v>
      </c>
      <c r="P2185" s="33">
        <v>4881</v>
      </c>
    </row>
    <row r="2186" spans="1:16">
      <c r="A2186" s="27" t="s">
        <v>523</v>
      </c>
      <c r="B2186" s="31">
        <v>202503</v>
      </c>
      <c r="C2186" s="27" t="s">
        <v>69</v>
      </c>
      <c r="D2186" s="27" t="s">
        <v>211</v>
      </c>
      <c r="E2186" s="27" t="s">
        <v>34</v>
      </c>
      <c r="F2186" s="27" t="s">
        <v>289</v>
      </c>
      <c r="G2186" s="33">
        <v>954590.27</v>
      </c>
      <c r="H2186" s="33">
        <v>954590.27</v>
      </c>
      <c r="I2186" s="33">
        <v>17497</v>
      </c>
      <c r="J2186" s="33">
        <v>1713</v>
      </c>
      <c r="K2186" s="33">
        <v>25300</v>
      </c>
      <c r="L2186" s="33">
        <v>1</v>
      </c>
      <c r="M2186" s="33">
        <v>1</v>
      </c>
      <c r="N2186" s="33">
        <v>892659.8100000001</v>
      </c>
      <c r="O2186" s="33">
        <v>4666.8</v>
      </c>
      <c r="P2186" s="33">
        <v>7604</v>
      </c>
    </row>
    <row r="2187" spans="1:16">
      <c r="A2187" s="27" t="s">
        <v>523</v>
      </c>
      <c r="B2187" s="31">
        <v>202504</v>
      </c>
      <c r="C2187" s="27" t="s">
        <v>69</v>
      </c>
      <c r="D2187" s="27" t="s">
        <v>211</v>
      </c>
      <c r="E2187" s="27" t="s">
        <v>34</v>
      </c>
      <c r="F2187" s="27" t="s">
        <v>289</v>
      </c>
      <c r="G2187" s="33">
        <v>1106271.91</v>
      </c>
      <c r="H2187" s="33">
        <v>1106271.91</v>
      </c>
      <c r="I2187" s="33">
        <v>20897</v>
      </c>
      <c r="J2187" s="33">
        <v>1967</v>
      </c>
      <c r="K2187" s="33">
        <v>25300</v>
      </c>
      <c r="L2187" s="33">
        <v>1</v>
      </c>
      <c r="M2187" s="33">
        <v>1</v>
      </c>
      <c r="N2187" s="33">
        <v>1055053.27</v>
      </c>
      <c r="O2187" s="33">
        <v>5716.7</v>
      </c>
      <c r="P2187" s="33">
        <v>8829</v>
      </c>
    </row>
    <row r="2188" spans="1:16">
      <c r="A2188" s="27" t="s">
        <v>523</v>
      </c>
      <c r="B2188" s="31">
        <v>202505</v>
      </c>
      <c r="C2188" s="27" t="s">
        <v>69</v>
      </c>
      <c r="D2188" s="27" t="s">
        <v>211</v>
      </c>
      <c r="E2188" s="27" t="s">
        <v>34</v>
      </c>
      <c r="F2188" s="27" t="s">
        <v>289</v>
      </c>
      <c r="G2188" s="33">
        <v>1167593.64</v>
      </c>
      <c r="H2188" s="33">
        <v>1167593.64</v>
      </c>
      <c r="I2188" s="33">
        <v>20128</v>
      </c>
      <c r="J2188" s="33">
        <v>1503</v>
      </c>
      <c r="K2188" s="33">
        <v>25300</v>
      </c>
      <c r="L2188" s="33">
        <v>1</v>
      </c>
      <c r="M2188" s="33">
        <v>1</v>
      </c>
      <c r="N2188" s="33">
        <v>1160606.81</v>
      </c>
      <c r="O2188" s="33">
        <v>5555.5</v>
      </c>
      <c r="P2188" s="33">
        <v>9052</v>
      </c>
    </row>
    <row r="2189" spans="1:16">
      <c r="A2189" s="27" t="s">
        <v>523</v>
      </c>
      <c r="B2189" s="31">
        <v>202506</v>
      </c>
      <c r="C2189" s="27" t="s">
        <v>69</v>
      </c>
      <c r="D2189" s="27" t="s">
        <v>211</v>
      </c>
      <c r="E2189" s="27" t="s">
        <v>34</v>
      </c>
      <c r="F2189" s="27" t="s">
        <v>289</v>
      </c>
      <c r="G2189" s="33">
        <v>1239813.04</v>
      </c>
      <c r="H2189" s="33">
        <v>1239813.04</v>
      </c>
      <c r="I2189" s="33">
        <v>22507</v>
      </c>
      <c r="J2189" s="33">
        <v>2196</v>
      </c>
      <c r="K2189" s="33">
        <v>25300</v>
      </c>
      <c r="L2189" s="33">
        <v>1</v>
      </c>
      <c r="M2189" s="33">
        <v>1</v>
      </c>
      <c r="N2189" s="33">
        <v>1138815.65</v>
      </c>
      <c r="O2189" s="33">
        <v>5800.2</v>
      </c>
      <c r="P2189" s="33">
        <v>9882</v>
      </c>
    </row>
    <row r="2190" spans="1:16">
      <c r="A2190" s="27" t="s">
        <v>523</v>
      </c>
      <c r="B2190" s="31">
        <v>202507</v>
      </c>
      <c r="C2190" s="27" t="s">
        <v>69</v>
      </c>
      <c r="D2190" s="27" t="s">
        <v>211</v>
      </c>
      <c r="E2190" s="27" t="s">
        <v>34</v>
      </c>
      <c r="F2190" s="27" t="s">
        <v>289</v>
      </c>
      <c r="G2190" s="33">
        <v>1089732.83</v>
      </c>
      <c r="H2190" s="33">
        <v>1089732.83</v>
      </c>
      <c r="I2190" s="33">
        <v>20420</v>
      </c>
      <c r="J2190" s="33">
        <v>2018</v>
      </c>
      <c r="K2190" s="33">
        <v>25300</v>
      </c>
      <c r="L2190" s="33">
        <v>1</v>
      </c>
      <c r="M2190" s="33">
        <v>1</v>
      </c>
      <c r="N2190" s="33">
        <v>1016970.22</v>
      </c>
      <c r="O2190" s="33">
        <v>5128.7</v>
      </c>
      <c r="P2190" s="33">
        <v>8883</v>
      </c>
    </row>
    <row r="2191" spans="1:16">
      <c r="A2191" s="27" t="s">
        <v>523</v>
      </c>
      <c r="B2191" s="31">
        <v>202508</v>
      </c>
      <c r="C2191" s="27" t="s">
        <v>69</v>
      </c>
      <c r="D2191" s="27" t="s">
        <v>211</v>
      </c>
      <c r="E2191" s="27" t="s">
        <v>34</v>
      </c>
      <c r="F2191" s="27" t="s">
        <v>289</v>
      </c>
      <c r="G2191" s="33">
        <v>1006378.33</v>
      </c>
      <c r="H2191" s="33">
        <v>1006378.33</v>
      </c>
      <c r="I2191" s="33">
        <v>18228</v>
      </c>
      <c r="J2191" s="33">
        <v>1480</v>
      </c>
      <c r="K2191" s="33">
        <v>25300</v>
      </c>
      <c r="L2191" s="33">
        <v>1</v>
      </c>
      <c r="M2191" s="33">
        <v>1</v>
      </c>
      <c r="N2191" s="33">
        <v>983754.24</v>
      </c>
      <c r="O2191" s="33">
        <v>4730.6</v>
      </c>
      <c r="P2191" s="33">
        <v>8003</v>
      </c>
    </row>
    <row r="2192" spans="1:16">
      <c r="A2192" s="27" t="s">
        <v>523</v>
      </c>
      <c r="B2192" s="31">
        <v>202509</v>
      </c>
      <c r="C2192" s="27" t="s">
        <v>69</v>
      </c>
      <c r="D2192" s="27" t="s">
        <v>211</v>
      </c>
      <c r="E2192" s="27" t="s">
        <v>34</v>
      </c>
      <c r="F2192" s="27" t="s">
        <v>289</v>
      </c>
      <c r="G2192" s="33">
        <v>1011847.5</v>
      </c>
      <c r="H2192" s="33">
        <v>1011847.5</v>
      </c>
      <c r="I2192" s="33">
        <v>17985</v>
      </c>
      <c r="J2192" s="33">
        <v>1653</v>
      </c>
      <c r="K2192" s="33">
        <v>25300</v>
      </c>
      <c r="L2192" s="33">
        <v>1</v>
      </c>
      <c r="M2192" s="33">
        <v>1</v>
      </c>
      <c r="N2192" s="33">
        <v>950037.78</v>
      </c>
      <c r="O2192" s="33">
        <v>4862.1</v>
      </c>
      <c r="P2192" s="33">
        <v>7577</v>
      </c>
    </row>
    <row r="2193" spans="1:16">
      <c r="A2193" s="27" t="s">
        <v>523</v>
      </c>
      <c r="B2193" s="31">
        <v>202510</v>
      </c>
      <c r="C2193" s="27" t="s">
        <v>69</v>
      </c>
      <c r="D2193" s="27" t="s">
        <v>211</v>
      </c>
      <c r="E2193" s="27" t="s">
        <v>34</v>
      </c>
      <c r="F2193" s="27" t="s">
        <v>289</v>
      </c>
      <c r="G2193" s="33">
        <v>1157834.48</v>
      </c>
      <c r="H2193" s="33">
        <v>1157834.48</v>
      </c>
      <c r="I2193" s="33">
        <v>20048</v>
      </c>
      <c r="J2193" s="33">
        <v>2163</v>
      </c>
      <c r="K2193" s="33">
        <v>25300</v>
      </c>
      <c r="L2193" s="33">
        <v>1</v>
      </c>
      <c r="M2193" s="33">
        <v>1</v>
      </c>
      <c r="N2193" s="33">
        <v>1048100.01</v>
      </c>
      <c r="O2193" s="33">
        <v>5220.9</v>
      </c>
      <c r="P2193" s="33">
        <v>9553</v>
      </c>
    </row>
    <row r="2194" spans="1:16">
      <c r="A2194" s="27" t="s">
        <v>523</v>
      </c>
      <c r="B2194" s="31">
        <v>202511</v>
      </c>
      <c r="C2194" s="27" t="s">
        <v>69</v>
      </c>
      <c r="D2194" s="27" t="s">
        <v>211</v>
      </c>
      <c r="E2194" s="27" t="s">
        <v>34</v>
      </c>
      <c r="F2194" s="27" t="s">
        <v>289</v>
      </c>
      <c r="G2194" s="33">
        <v>1345259.49</v>
      </c>
      <c r="H2194" s="33">
        <v>1345259.49</v>
      </c>
      <c r="I2194" s="33">
        <v>22864</v>
      </c>
      <c r="J2194" s="33">
        <v>2024</v>
      </c>
      <c r="K2194" s="33">
        <v>25300</v>
      </c>
      <c r="L2194" s="33">
        <v>1</v>
      </c>
      <c r="M2194" s="33">
        <v>1</v>
      </c>
      <c r="N2194" s="33">
        <v>1270397.6</v>
      </c>
      <c r="O2194" s="33">
        <v>6454.6</v>
      </c>
      <c r="P2194" s="33">
        <v>9783</v>
      </c>
    </row>
    <row r="2195" spans="1:16">
      <c r="A2195" s="27" t="s">
        <v>523</v>
      </c>
      <c r="B2195" s="31">
        <v>202512</v>
      </c>
      <c r="C2195" s="27" t="s">
        <v>69</v>
      </c>
      <c r="D2195" s="27" t="s">
        <v>211</v>
      </c>
      <c r="E2195" s="27" t="s">
        <v>34</v>
      </c>
      <c r="F2195" s="27" t="s">
        <v>289</v>
      </c>
      <c r="G2195" s="33">
        <v>1526018.97</v>
      </c>
      <c r="H2195" s="33">
        <v>1526018.97</v>
      </c>
      <c r="I2195" s="33">
        <v>26256</v>
      </c>
      <c r="J2195" s="33">
        <v>2533</v>
      </c>
      <c r="K2195" s="33">
        <v>25300</v>
      </c>
      <c r="L2195" s="33">
        <v>1</v>
      </c>
      <c r="M2195" s="33">
        <v>1</v>
      </c>
      <c r="N2195" s="33">
        <v>1464734.13</v>
      </c>
      <c r="O2195" s="33">
        <v>6655.4</v>
      </c>
      <c r="P2195" s="33">
        <v>11082</v>
      </c>
    </row>
    <row r="2196" spans="1:16">
      <c r="A2196" s="27" t="s">
        <v>523</v>
      </c>
      <c r="B2196" s="31">
        <v>202601</v>
      </c>
      <c r="C2196" s="27" t="s">
        <v>69</v>
      </c>
      <c r="D2196" s="27" t="s">
        <v>211</v>
      </c>
      <c r="E2196" s="27" t="s">
        <v>34</v>
      </c>
      <c r="F2196" s="27" t="s">
        <v>289</v>
      </c>
      <c r="G2196" s="33">
        <v>753161.65</v>
      </c>
      <c r="H2196" s="33">
        <v>753161.65</v>
      </c>
      <c r="I2196" s="33">
        <v>13306</v>
      </c>
      <c r="J2196" s="33">
        <v>1296</v>
      </c>
      <c r="K2196" s="33">
        <v>25300</v>
      </c>
      <c r="L2196" s="33">
        <v>1</v>
      </c>
      <c r="M2196" s="33">
        <v>1</v>
      </c>
      <c r="N2196" s="33">
        <v>747748.29</v>
      </c>
      <c r="O2196" s="33">
        <v>3784.9</v>
      </c>
      <c r="P2196" s="33">
        <v>5895</v>
      </c>
    </row>
    <row r="2197" spans="1:16">
      <c r="A2197" s="27" t="s">
        <v>523</v>
      </c>
      <c r="B2197" s="31">
        <v>202602</v>
      </c>
      <c r="C2197" s="27" t="s">
        <v>69</v>
      </c>
      <c r="D2197" s="27" t="s">
        <v>211</v>
      </c>
      <c r="E2197" s="27" t="s">
        <v>34</v>
      </c>
      <c r="F2197" s="27" t="s">
        <v>289</v>
      </c>
      <c r="G2197" s="33">
        <v>848647.98</v>
      </c>
      <c r="H2197" s="33">
        <v>848647.98</v>
      </c>
      <c r="I2197" s="33">
        <v>16013</v>
      </c>
      <c r="J2197" s="33">
        <v>1537</v>
      </c>
      <c r="K2197" s="33">
        <v>25300</v>
      </c>
      <c r="L2197" s="33">
        <v>1</v>
      </c>
      <c r="M2197" s="33">
        <v>1</v>
      </c>
      <c r="N2197" s="33">
        <v>773761.53</v>
      </c>
      <c r="O2197" s="33">
        <v>3983.5</v>
      </c>
      <c r="P2197" s="33">
        <v>6886</v>
      </c>
    </row>
    <row r="2198" spans="1:16">
      <c r="A2198" s="27" t="s">
        <v>523</v>
      </c>
      <c r="B2198" s="31">
        <v>202603</v>
      </c>
      <c r="C2198" s="27" t="s">
        <v>69</v>
      </c>
      <c r="D2198" s="27" t="s">
        <v>211</v>
      </c>
      <c r="E2198" s="27" t="s">
        <v>34</v>
      </c>
      <c r="F2198" s="27" t="s">
        <v>289</v>
      </c>
      <c r="G2198" s="33">
        <v>1128019.71</v>
      </c>
      <c r="H2198" s="33">
        <v>1128019.71</v>
      </c>
      <c r="I2198" s="33">
        <v>21331</v>
      </c>
      <c r="J2198" s="33">
        <v>2171</v>
      </c>
      <c r="K2198" s="33">
        <v>25300</v>
      </c>
      <c r="L2198" s="33">
        <v>1</v>
      </c>
      <c r="M2198" s="33">
        <v>1</v>
      </c>
      <c r="N2198" s="33">
        <v>968535.89</v>
      </c>
      <c r="O2198" s="33">
        <v>4943.3</v>
      </c>
      <c r="P2198" s="33">
        <v>8776</v>
      </c>
    </row>
    <row r="2199" spans="1:16">
      <c r="A2199" s="27" t="s">
        <v>523</v>
      </c>
      <c r="B2199" s="31">
        <v>202604</v>
      </c>
      <c r="C2199" s="27" t="s">
        <v>69</v>
      </c>
      <c r="D2199" s="27" t="s">
        <v>211</v>
      </c>
      <c r="E2199" s="27" t="s">
        <v>34</v>
      </c>
      <c r="F2199" s="27" t="s">
        <v>289</v>
      </c>
      <c r="G2199" s="33">
        <v>1143069.18</v>
      </c>
      <c r="H2199" s="33">
        <v>1143069.18</v>
      </c>
      <c r="I2199" s="33">
        <v>20371</v>
      </c>
      <c r="J2199" s="33">
        <v>1791</v>
      </c>
      <c r="K2199" s="33">
        <v>25300</v>
      </c>
      <c r="L2199" s="33">
        <v>1</v>
      </c>
      <c r="M2199" s="33">
        <v>1</v>
      </c>
      <c r="N2199" s="33">
        <v>1144732.79</v>
      </c>
      <c r="O2199" s="33">
        <v>5364.7</v>
      </c>
      <c r="P2199" s="33">
        <v>8734</v>
      </c>
    </row>
    <row r="2200" spans="1:16">
      <c r="A2200" s="27" t="s">
        <v>523</v>
      </c>
      <c r="B2200" s="31">
        <v>202605</v>
      </c>
      <c r="C2200" s="27" t="s">
        <v>69</v>
      </c>
      <c r="D2200" s="27" t="s">
        <v>211</v>
      </c>
      <c r="E2200" s="27" t="s">
        <v>34</v>
      </c>
      <c r="F2200" s="27" t="s">
        <v>289</v>
      </c>
      <c r="G2200" s="33">
        <v>1349805.43</v>
      </c>
      <c r="H2200" s="33">
        <v>1349805.43</v>
      </c>
      <c r="I2200" s="33">
        <v>24156</v>
      </c>
      <c r="J2200" s="33">
        <v>2148</v>
      </c>
      <c r="K2200" s="33">
        <v>25300</v>
      </c>
      <c r="L2200" s="33">
        <v>1</v>
      </c>
      <c r="M2200" s="33">
        <v>1</v>
      </c>
      <c r="N2200" s="33">
        <v>1259258.39</v>
      </c>
      <c r="O2200" s="33">
        <v>5883.1</v>
      </c>
      <c r="P2200" s="33">
        <v>10399</v>
      </c>
    </row>
    <row r="2201" spans="1:16">
      <c r="A2201" s="27" t="s">
        <v>523</v>
      </c>
      <c r="B2201" s="31">
        <v>202606</v>
      </c>
      <c r="C2201" s="27" t="s">
        <v>69</v>
      </c>
      <c r="D2201" s="27" t="s">
        <v>211</v>
      </c>
      <c r="E2201" s="27" t="s">
        <v>34</v>
      </c>
      <c r="F2201" s="27" t="s">
        <v>289</v>
      </c>
      <c r="G2201" s="33">
        <v>1322129.26</v>
      </c>
      <c r="H2201" s="33">
        <v>1322129.26</v>
      </c>
      <c r="I2201" s="33">
        <v>24790</v>
      </c>
      <c r="J2201" s="33">
        <v>2238</v>
      </c>
      <c r="K2201" s="33">
        <v>25300</v>
      </c>
      <c r="L2201" s="33">
        <v>1</v>
      </c>
      <c r="M2201" s="33">
        <v>1</v>
      </c>
      <c r="N2201" s="33">
        <v>1235614.98</v>
      </c>
      <c r="O2201" s="33">
        <v>6339.9</v>
      </c>
      <c r="P2201" s="33">
        <v>10600</v>
      </c>
    </row>
    <row r="2202" spans="1:16">
      <c r="A2202" s="27" t="s">
        <v>523</v>
      </c>
      <c r="B2202" s="31">
        <v>202607</v>
      </c>
      <c r="C2202" s="27" t="s">
        <v>69</v>
      </c>
      <c r="D2202" s="27" t="s">
        <v>211</v>
      </c>
      <c r="E2202" s="27" t="s">
        <v>34</v>
      </c>
      <c r="F2202" s="27" t="s">
        <v>289</v>
      </c>
      <c r="G2202" s="33">
        <v>1176498.86</v>
      </c>
      <c r="H2202" s="33">
        <v>1176498.86</v>
      </c>
      <c r="I2202" s="33">
        <v>20259</v>
      </c>
      <c r="J2202" s="33">
        <v>1928</v>
      </c>
      <c r="K2202" s="33">
        <v>25300</v>
      </c>
      <c r="L2202" s="33">
        <v>1</v>
      </c>
      <c r="M2202" s="33">
        <v>1</v>
      </c>
      <c r="N2202" s="33">
        <v>1103412.69</v>
      </c>
      <c r="O2202" s="33">
        <v>5863.7</v>
      </c>
      <c r="P2202" s="33">
        <v>9109</v>
      </c>
    </row>
    <row r="2203" spans="1:16">
      <c r="A2203" s="27" t="s">
        <v>525</v>
      </c>
      <c r="B2203" s="31">
        <v>202408</v>
      </c>
      <c r="C2203" s="27" t="s">
        <v>69</v>
      </c>
      <c r="D2203" s="27" t="s">
        <v>211</v>
      </c>
      <c r="E2203" s="27" t="s">
        <v>34</v>
      </c>
      <c r="F2203" s="27" t="s">
        <v>289</v>
      </c>
      <c r="G2203" s="33">
        <v>522101.43</v>
      </c>
      <c r="H2203" s="33">
        <v>522101.43</v>
      </c>
      <c r="I2203" s="33">
        <v>9533</v>
      </c>
      <c r="J2203" s="33">
        <v>953</v>
      </c>
      <c r="K2203" s="33">
        <v>17200</v>
      </c>
      <c r="L2203" s="33">
        <v>1</v>
      </c>
      <c r="M2203" s="33">
        <v>1</v>
      </c>
      <c r="N2203" s="33">
        <v>699024.88</v>
      </c>
      <c r="O2203" s="33">
        <v>2292.6</v>
      </c>
      <c r="P2203" s="33">
        <v>4176</v>
      </c>
    </row>
    <row r="2204" spans="1:16">
      <c r="A2204" s="27" t="s">
        <v>525</v>
      </c>
      <c r="B2204" s="31">
        <v>202409</v>
      </c>
      <c r="C2204" s="27" t="s">
        <v>69</v>
      </c>
      <c r="D2204" s="27" t="s">
        <v>211</v>
      </c>
      <c r="E2204" s="27" t="s">
        <v>34</v>
      </c>
      <c r="F2204" s="27" t="s">
        <v>289</v>
      </c>
      <c r="G2204" s="33">
        <v>498143.7</v>
      </c>
      <c r="H2204" s="33">
        <v>498143.7</v>
      </c>
      <c r="I2204" s="33">
        <v>8073</v>
      </c>
      <c r="J2204" s="33">
        <v>660</v>
      </c>
      <c r="K2204" s="33">
        <v>17200</v>
      </c>
      <c r="L2204" s="33">
        <v>1</v>
      </c>
      <c r="M2204" s="33">
        <v>1</v>
      </c>
      <c r="N2204" s="33">
        <v>675067.02</v>
      </c>
      <c r="O2204" s="33">
        <v>2356</v>
      </c>
      <c r="P2204" s="33">
        <v>3691</v>
      </c>
    </row>
    <row r="2205" spans="1:16">
      <c r="A2205" s="27" t="s">
        <v>525</v>
      </c>
      <c r="B2205" s="31">
        <v>202410</v>
      </c>
      <c r="C2205" s="27" t="s">
        <v>69</v>
      </c>
      <c r="D2205" s="27" t="s">
        <v>211</v>
      </c>
      <c r="E2205" s="27" t="s">
        <v>34</v>
      </c>
      <c r="F2205" s="27" t="s">
        <v>289</v>
      </c>
      <c r="G2205" s="33">
        <v>575776.9399999999</v>
      </c>
      <c r="H2205" s="33">
        <v>575776.9399999999</v>
      </c>
      <c r="I2205" s="33">
        <v>11522</v>
      </c>
      <c r="J2205" s="33">
        <v>976</v>
      </c>
      <c r="K2205" s="33">
        <v>17200</v>
      </c>
      <c r="L2205" s="33">
        <v>1</v>
      </c>
      <c r="M2205" s="33">
        <v>1</v>
      </c>
      <c r="N2205" s="33">
        <v>744746.96</v>
      </c>
      <c r="O2205" s="33">
        <v>2764.6</v>
      </c>
      <c r="P2205" s="33">
        <v>4823</v>
      </c>
    </row>
    <row r="2206" spans="1:16">
      <c r="A2206" s="27" t="s">
        <v>525</v>
      </c>
      <c r="B2206" s="31">
        <v>202411</v>
      </c>
      <c r="C2206" s="27" t="s">
        <v>69</v>
      </c>
      <c r="D2206" s="27" t="s">
        <v>211</v>
      </c>
      <c r="E2206" s="27" t="s">
        <v>34</v>
      </c>
      <c r="F2206" s="27" t="s">
        <v>289</v>
      </c>
      <c r="G2206" s="33">
        <v>657206.21</v>
      </c>
      <c r="H2206" s="33">
        <v>657206.21</v>
      </c>
      <c r="I2206" s="33">
        <v>12182</v>
      </c>
      <c r="J2206" s="33">
        <v>844</v>
      </c>
      <c r="K2206" s="33">
        <v>17200</v>
      </c>
      <c r="L2206" s="33">
        <v>1</v>
      </c>
      <c r="M2206" s="33">
        <v>1</v>
      </c>
      <c r="N2206" s="33">
        <v>902704.65</v>
      </c>
      <c r="O2206" s="33">
        <v>3057.8</v>
      </c>
      <c r="P2206" s="33">
        <v>5177</v>
      </c>
    </row>
    <row r="2207" spans="1:16">
      <c r="A2207" s="27" t="s">
        <v>525</v>
      </c>
      <c r="B2207" s="31">
        <v>202412</v>
      </c>
      <c r="C2207" s="27" t="s">
        <v>69</v>
      </c>
      <c r="D2207" s="27" t="s">
        <v>211</v>
      </c>
      <c r="E2207" s="27" t="s">
        <v>34</v>
      </c>
      <c r="F2207" s="27" t="s">
        <v>289</v>
      </c>
      <c r="G2207" s="33">
        <v>804448.05</v>
      </c>
      <c r="H2207" s="33">
        <v>804448.05</v>
      </c>
      <c r="I2207" s="33">
        <v>14862</v>
      </c>
      <c r="J2207" s="33">
        <v>1391</v>
      </c>
      <c r="K2207" s="33">
        <v>17200</v>
      </c>
      <c r="L2207" s="33">
        <v>1</v>
      </c>
      <c r="M2207" s="33">
        <v>1</v>
      </c>
      <c r="N2207" s="33">
        <v>1040794.09</v>
      </c>
      <c r="O2207" s="33">
        <v>3932.5</v>
      </c>
      <c r="P2207" s="33">
        <v>6276</v>
      </c>
    </row>
    <row r="2208" spans="1:16">
      <c r="A2208" s="27" t="s">
        <v>525</v>
      </c>
      <c r="B2208" s="31">
        <v>202501</v>
      </c>
      <c r="C2208" s="27" t="s">
        <v>69</v>
      </c>
      <c r="D2208" s="27" t="s">
        <v>211</v>
      </c>
      <c r="E2208" s="27" t="s">
        <v>34</v>
      </c>
      <c r="F2208" s="27" t="s">
        <v>289</v>
      </c>
      <c r="G2208" s="33">
        <v>404643.19</v>
      </c>
      <c r="H2208" s="33">
        <v>404643.19</v>
      </c>
      <c r="I2208" s="33">
        <v>7568</v>
      </c>
      <c r="J2208" s="33">
        <v>641</v>
      </c>
      <c r="K2208" s="33">
        <v>17200</v>
      </c>
      <c r="L2208" s="33">
        <v>1</v>
      </c>
      <c r="M2208" s="33">
        <v>1</v>
      </c>
      <c r="N2208" s="33">
        <v>531326.46</v>
      </c>
      <c r="O2208" s="33">
        <v>1790.7</v>
      </c>
      <c r="P2208" s="33">
        <v>3239</v>
      </c>
    </row>
    <row r="2209" spans="1:16">
      <c r="A2209" s="27" t="s">
        <v>525</v>
      </c>
      <c r="B2209" s="31">
        <v>202502</v>
      </c>
      <c r="C2209" s="27" t="s">
        <v>69</v>
      </c>
      <c r="D2209" s="27" t="s">
        <v>211</v>
      </c>
      <c r="E2209" s="27" t="s">
        <v>34</v>
      </c>
      <c r="F2209" s="27" t="s">
        <v>289</v>
      </c>
      <c r="G2209" s="33">
        <v>362668.57</v>
      </c>
      <c r="H2209" s="33">
        <v>362668.57</v>
      </c>
      <c r="I2209" s="33">
        <v>6540</v>
      </c>
      <c r="J2209" s="33">
        <v>469</v>
      </c>
      <c r="K2209" s="33">
        <v>17200</v>
      </c>
      <c r="L2209" s="33">
        <v>1</v>
      </c>
      <c r="M2209" s="33">
        <v>1</v>
      </c>
      <c r="N2209" s="33">
        <v>549810.65</v>
      </c>
      <c r="O2209" s="33">
        <v>1906.7</v>
      </c>
      <c r="P2209" s="33">
        <v>2908</v>
      </c>
    </row>
    <row r="2210" spans="1:16">
      <c r="A2210" s="27" t="s">
        <v>525</v>
      </c>
      <c r="B2210" s="31">
        <v>202503</v>
      </c>
      <c r="C2210" s="27" t="s">
        <v>69</v>
      </c>
      <c r="D2210" s="27" t="s">
        <v>211</v>
      </c>
      <c r="E2210" s="27" t="s">
        <v>34</v>
      </c>
      <c r="F2210" s="27" t="s">
        <v>289</v>
      </c>
      <c r="G2210" s="33">
        <v>538074</v>
      </c>
      <c r="H2210" s="33">
        <v>538074</v>
      </c>
      <c r="I2210" s="33">
        <v>9978</v>
      </c>
      <c r="J2210" s="33">
        <v>785</v>
      </c>
      <c r="K2210" s="33">
        <v>17200</v>
      </c>
      <c r="L2210" s="33">
        <v>1</v>
      </c>
      <c r="M2210" s="33">
        <v>1</v>
      </c>
      <c r="N2210" s="33">
        <v>688211.2</v>
      </c>
      <c r="O2210" s="33">
        <v>2509.5</v>
      </c>
      <c r="P2210" s="33">
        <v>4337</v>
      </c>
    </row>
    <row r="2211" spans="1:16">
      <c r="A2211" s="27" t="s">
        <v>525</v>
      </c>
      <c r="B2211" s="31">
        <v>202504</v>
      </c>
      <c r="C2211" s="27" t="s">
        <v>69</v>
      </c>
      <c r="D2211" s="27" t="s">
        <v>211</v>
      </c>
      <c r="E2211" s="27" t="s">
        <v>34</v>
      </c>
      <c r="F2211" s="27" t="s">
        <v>289</v>
      </c>
      <c r="G2211" s="33">
        <v>577145.35</v>
      </c>
      <c r="H2211" s="33">
        <v>577145.35</v>
      </c>
      <c r="I2211" s="33">
        <v>10438</v>
      </c>
      <c r="J2211" s="33">
        <v>746</v>
      </c>
      <c r="K2211" s="33">
        <v>17200</v>
      </c>
      <c r="L2211" s="33">
        <v>1</v>
      </c>
      <c r="M2211" s="33">
        <v>1</v>
      </c>
      <c r="N2211" s="33">
        <v>813411.1899999999</v>
      </c>
      <c r="O2211" s="33">
        <v>2527.4</v>
      </c>
      <c r="P2211" s="33">
        <v>4655</v>
      </c>
    </row>
    <row r="2212" spans="1:16">
      <c r="A2212" s="27" t="s">
        <v>525</v>
      </c>
      <c r="B2212" s="31">
        <v>202505</v>
      </c>
      <c r="C2212" s="27" t="s">
        <v>69</v>
      </c>
      <c r="D2212" s="27" t="s">
        <v>211</v>
      </c>
      <c r="E2212" s="27" t="s">
        <v>34</v>
      </c>
      <c r="F2212" s="27" t="s">
        <v>289</v>
      </c>
      <c r="G2212" s="33">
        <v>614529.28</v>
      </c>
      <c r="H2212" s="33">
        <v>614529.28</v>
      </c>
      <c r="I2212" s="33">
        <v>10867</v>
      </c>
      <c r="J2212" s="33">
        <v>958</v>
      </c>
      <c r="K2212" s="33">
        <v>17200</v>
      </c>
      <c r="L2212" s="33">
        <v>1</v>
      </c>
      <c r="M2212" s="33">
        <v>1</v>
      </c>
      <c r="N2212" s="33">
        <v>894789.48</v>
      </c>
      <c r="O2212" s="33">
        <v>3362.9</v>
      </c>
      <c r="P2212" s="33">
        <v>4672</v>
      </c>
    </row>
    <row r="2213" spans="1:16">
      <c r="A2213" s="27" t="s">
        <v>525</v>
      </c>
      <c r="B2213" s="31">
        <v>202506</v>
      </c>
      <c r="C2213" s="27" t="s">
        <v>69</v>
      </c>
      <c r="D2213" s="27" t="s">
        <v>211</v>
      </c>
      <c r="E2213" s="27" t="s">
        <v>34</v>
      </c>
      <c r="F2213" s="27" t="s">
        <v>289</v>
      </c>
      <c r="G2213" s="33">
        <v>644252.17</v>
      </c>
      <c r="H2213" s="33">
        <v>644252.17</v>
      </c>
      <c r="I2213" s="33">
        <v>12042</v>
      </c>
      <c r="J2213" s="33">
        <v>1128</v>
      </c>
      <c r="K2213" s="33">
        <v>17200</v>
      </c>
      <c r="L2213" s="33">
        <v>1</v>
      </c>
      <c r="M2213" s="33">
        <v>1</v>
      </c>
      <c r="N2213" s="33">
        <v>877989.22</v>
      </c>
      <c r="O2213" s="33">
        <v>3265.2</v>
      </c>
      <c r="P2213" s="33">
        <v>5328</v>
      </c>
    </row>
    <row r="2214" spans="1:16">
      <c r="A2214" s="27" t="s">
        <v>525</v>
      </c>
      <c r="B2214" s="31">
        <v>202507</v>
      </c>
      <c r="C2214" s="27" t="s">
        <v>69</v>
      </c>
      <c r="D2214" s="27" t="s">
        <v>211</v>
      </c>
      <c r="E2214" s="27" t="s">
        <v>34</v>
      </c>
      <c r="F2214" s="27" t="s">
        <v>289</v>
      </c>
      <c r="G2214" s="33">
        <v>603238.14</v>
      </c>
      <c r="H2214" s="33">
        <v>603238.14</v>
      </c>
      <c r="I2214" s="33">
        <v>11575</v>
      </c>
      <c r="J2214" s="33">
        <v>1051</v>
      </c>
      <c r="K2214" s="33">
        <v>17200</v>
      </c>
      <c r="L2214" s="33">
        <v>1</v>
      </c>
      <c r="M2214" s="33">
        <v>1</v>
      </c>
      <c r="N2214" s="33">
        <v>784050.42</v>
      </c>
      <c r="O2214" s="33">
        <v>2801.3</v>
      </c>
      <c r="P2214" s="33">
        <v>4788</v>
      </c>
    </row>
    <row r="2215" spans="1:16">
      <c r="A2215" s="27" t="s">
        <v>525</v>
      </c>
      <c r="B2215" s="31">
        <v>202508</v>
      </c>
      <c r="C2215" s="27" t="s">
        <v>69</v>
      </c>
      <c r="D2215" s="27" t="s">
        <v>211</v>
      </c>
      <c r="E2215" s="27" t="s">
        <v>34</v>
      </c>
      <c r="F2215" s="27" t="s">
        <v>289</v>
      </c>
      <c r="G2215" s="33">
        <v>514692.53</v>
      </c>
      <c r="H2215" s="33">
        <v>514692.53</v>
      </c>
      <c r="I2215" s="33">
        <v>9783</v>
      </c>
      <c r="J2215" s="33">
        <v>862</v>
      </c>
      <c r="K2215" s="33">
        <v>17200</v>
      </c>
      <c r="L2215" s="33">
        <v>1</v>
      </c>
      <c r="M2215" s="33">
        <v>1</v>
      </c>
      <c r="N2215" s="33">
        <v>758442</v>
      </c>
      <c r="O2215" s="33">
        <v>2464.1</v>
      </c>
      <c r="P2215" s="33">
        <v>4094</v>
      </c>
    </row>
    <row r="2216" spans="1:16">
      <c r="A2216" s="27" t="s">
        <v>525</v>
      </c>
      <c r="B2216" s="31">
        <v>202509</v>
      </c>
      <c r="C2216" s="27" t="s">
        <v>69</v>
      </c>
      <c r="D2216" s="27" t="s">
        <v>211</v>
      </c>
      <c r="E2216" s="27" t="s">
        <v>34</v>
      </c>
      <c r="F2216" s="27" t="s">
        <v>289</v>
      </c>
      <c r="G2216" s="33">
        <v>533289.21</v>
      </c>
      <c r="H2216" s="33">
        <v>533289.21</v>
      </c>
      <c r="I2216" s="33">
        <v>9697</v>
      </c>
      <c r="J2216" s="33">
        <v>869</v>
      </c>
      <c r="K2216" s="33">
        <v>17200</v>
      </c>
      <c r="L2216" s="33">
        <v>1</v>
      </c>
      <c r="M2216" s="33">
        <v>1</v>
      </c>
      <c r="N2216" s="33">
        <v>732447.72</v>
      </c>
      <c r="O2216" s="33">
        <v>2315.9</v>
      </c>
      <c r="P2216" s="33">
        <v>4159</v>
      </c>
    </row>
    <row r="2217" spans="1:16">
      <c r="A2217" s="27" t="s">
        <v>525</v>
      </c>
      <c r="B2217" s="31">
        <v>202510</v>
      </c>
      <c r="C2217" s="27" t="s">
        <v>69</v>
      </c>
      <c r="D2217" s="27" t="s">
        <v>211</v>
      </c>
      <c r="E2217" s="27" t="s">
        <v>34</v>
      </c>
      <c r="F2217" s="27" t="s">
        <v>289</v>
      </c>
      <c r="G2217" s="33">
        <v>584907.77</v>
      </c>
      <c r="H2217" s="33">
        <v>584907.77</v>
      </c>
      <c r="I2217" s="33">
        <v>10518</v>
      </c>
      <c r="J2217" s="33">
        <v>1070</v>
      </c>
      <c r="K2217" s="33">
        <v>17200</v>
      </c>
      <c r="L2217" s="33">
        <v>1</v>
      </c>
      <c r="M2217" s="33">
        <v>1</v>
      </c>
      <c r="N2217" s="33">
        <v>808050.46</v>
      </c>
      <c r="O2217" s="33">
        <v>2872.5</v>
      </c>
      <c r="P2217" s="33">
        <v>4631</v>
      </c>
    </row>
    <row r="2218" spans="1:16">
      <c r="A2218" s="27" t="s">
        <v>525</v>
      </c>
      <c r="B2218" s="31">
        <v>202511</v>
      </c>
      <c r="C2218" s="27" t="s">
        <v>69</v>
      </c>
      <c r="D2218" s="27" t="s">
        <v>211</v>
      </c>
      <c r="E2218" s="27" t="s">
        <v>34</v>
      </c>
      <c r="F2218" s="27" t="s">
        <v>289</v>
      </c>
      <c r="G2218" s="33">
        <v>749009.14</v>
      </c>
      <c r="H2218" s="33">
        <v>749009.14</v>
      </c>
      <c r="I2218" s="33">
        <v>14318</v>
      </c>
      <c r="J2218" s="33">
        <v>1219</v>
      </c>
      <c r="K2218" s="33">
        <v>17200</v>
      </c>
      <c r="L2218" s="33">
        <v>1</v>
      </c>
      <c r="M2218" s="33">
        <v>1</v>
      </c>
      <c r="N2218" s="33">
        <v>979434.55</v>
      </c>
      <c r="O2218" s="33">
        <v>3712.7</v>
      </c>
      <c r="P2218" s="33">
        <v>6008</v>
      </c>
    </row>
    <row r="2219" spans="1:16">
      <c r="A2219" s="27" t="s">
        <v>525</v>
      </c>
      <c r="B2219" s="31">
        <v>202512</v>
      </c>
      <c r="C2219" s="27" t="s">
        <v>69</v>
      </c>
      <c r="D2219" s="27" t="s">
        <v>211</v>
      </c>
      <c r="E2219" s="27" t="s">
        <v>34</v>
      </c>
      <c r="F2219" s="27" t="s">
        <v>289</v>
      </c>
      <c r="G2219" s="33">
        <v>822025.8199999999</v>
      </c>
      <c r="H2219" s="33">
        <v>822025.8199999999</v>
      </c>
      <c r="I2219" s="33">
        <v>14229</v>
      </c>
      <c r="J2219" s="33">
        <v>1156</v>
      </c>
      <c r="K2219" s="33">
        <v>17200</v>
      </c>
      <c r="L2219" s="33">
        <v>1</v>
      </c>
      <c r="M2219" s="33">
        <v>1</v>
      </c>
      <c r="N2219" s="33">
        <v>1129261.59</v>
      </c>
      <c r="O2219" s="33">
        <v>3740.5</v>
      </c>
      <c r="P2219" s="33">
        <v>6098</v>
      </c>
    </row>
    <row r="2220" spans="1:16">
      <c r="A2220" s="27" t="s">
        <v>525</v>
      </c>
      <c r="B2220" s="31">
        <v>202601</v>
      </c>
      <c r="C2220" s="27" t="s">
        <v>69</v>
      </c>
      <c r="D2220" s="27" t="s">
        <v>211</v>
      </c>
      <c r="E2220" s="27" t="s">
        <v>34</v>
      </c>
      <c r="F2220" s="27" t="s">
        <v>289</v>
      </c>
      <c r="G2220" s="33">
        <v>404527.44</v>
      </c>
      <c r="H2220" s="33">
        <v>404527.44</v>
      </c>
      <c r="I2220" s="33">
        <v>6907</v>
      </c>
      <c r="J2220" s="33">
        <v>629</v>
      </c>
      <c r="K2220" s="33">
        <v>17200</v>
      </c>
      <c r="L2220" s="33">
        <v>1</v>
      </c>
      <c r="M2220" s="33">
        <v>1</v>
      </c>
      <c r="N2220" s="33">
        <v>576489.21</v>
      </c>
      <c r="O2220" s="33">
        <v>1879.9</v>
      </c>
      <c r="P2220" s="33">
        <v>3032</v>
      </c>
    </row>
    <row r="2221" spans="1:16">
      <c r="A2221" s="27" t="s">
        <v>525</v>
      </c>
      <c r="B2221" s="31">
        <v>202602</v>
      </c>
      <c r="C2221" s="27" t="s">
        <v>69</v>
      </c>
      <c r="D2221" s="27" t="s">
        <v>211</v>
      </c>
      <c r="E2221" s="27" t="s">
        <v>34</v>
      </c>
      <c r="F2221" s="27" t="s">
        <v>289</v>
      </c>
      <c r="G2221" s="33">
        <v>446729.12</v>
      </c>
      <c r="H2221" s="33">
        <v>446729.12</v>
      </c>
      <c r="I2221" s="33">
        <v>8207</v>
      </c>
      <c r="J2221" s="33">
        <v>834</v>
      </c>
      <c r="K2221" s="33">
        <v>17200</v>
      </c>
      <c r="L2221" s="33">
        <v>1</v>
      </c>
      <c r="M2221" s="33">
        <v>1</v>
      </c>
      <c r="N2221" s="33">
        <v>596544.5600000001</v>
      </c>
      <c r="O2221" s="33">
        <v>2107.4</v>
      </c>
      <c r="P2221" s="33">
        <v>3703</v>
      </c>
    </row>
    <row r="2222" spans="1:16">
      <c r="A2222" s="27" t="s">
        <v>525</v>
      </c>
      <c r="B2222" s="31">
        <v>202603</v>
      </c>
      <c r="C2222" s="27" t="s">
        <v>69</v>
      </c>
      <c r="D2222" s="27" t="s">
        <v>211</v>
      </c>
      <c r="E2222" s="27" t="s">
        <v>34</v>
      </c>
      <c r="F2222" s="27" t="s">
        <v>289</v>
      </c>
      <c r="G2222" s="33">
        <v>464412.92</v>
      </c>
      <c r="H2222" s="33">
        <v>464412.92</v>
      </c>
      <c r="I2222" s="33">
        <v>8578</v>
      </c>
      <c r="J2222" s="33">
        <v>752</v>
      </c>
      <c r="K2222" s="33">
        <v>17200</v>
      </c>
      <c r="L2222" s="33">
        <v>1</v>
      </c>
      <c r="M2222" s="33">
        <v>1</v>
      </c>
      <c r="N2222" s="33">
        <v>746709.15</v>
      </c>
      <c r="O2222" s="33">
        <v>2176.8</v>
      </c>
      <c r="P2222" s="33">
        <v>3482</v>
      </c>
    </row>
    <row r="2223" spans="1:16">
      <c r="A2223" s="27" t="s">
        <v>525</v>
      </c>
      <c r="B2223" s="31">
        <v>202604</v>
      </c>
      <c r="C2223" s="27" t="s">
        <v>69</v>
      </c>
      <c r="D2223" s="27" t="s">
        <v>211</v>
      </c>
      <c r="E2223" s="27" t="s">
        <v>34</v>
      </c>
      <c r="F2223" s="27" t="s">
        <v>289</v>
      </c>
      <c r="G2223" s="33">
        <v>658453.83</v>
      </c>
      <c r="H2223" s="33">
        <v>658453.83</v>
      </c>
      <c r="I2223" s="33">
        <v>12923</v>
      </c>
      <c r="J2223" s="33">
        <v>1209</v>
      </c>
      <c r="K2223" s="33">
        <v>17200</v>
      </c>
      <c r="L2223" s="33">
        <v>1</v>
      </c>
      <c r="M2223" s="33">
        <v>1</v>
      </c>
      <c r="N2223" s="33">
        <v>882551.14</v>
      </c>
      <c r="O2223" s="33">
        <v>3257.2</v>
      </c>
      <c r="P2223" s="33">
        <v>5487</v>
      </c>
    </row>
    <row r="2224" spans="1:16">
      <c r="A2224" s="27" t="s">
        <v>525</v>
      </c>
      <c r="B2224" s="31">
        <v>202605</v>
      </c>
      <c r="C2224" s="27" t="s">
        <v>69</v>
      </c>
      <c r="D2224" s="27" t="s">
        <v>211</v>
      </c>
      <c r="E2224" s="27" t="s">
        <v>34</v>
      </c>
      <c r="F2224" s="27" t="s">
        <v>289</v>
      </c>
      <c r="G2224" s="33">
        <v>687861.61</v>
      </c>
      <c r="H2224" s="33">
        <v>687861.61</v>
      </c>
      <c r="I2224" s="33">
        <v>12665</v>
      </c>
      <c r="J2224" s="33">
        <v>1151</v>
      </c>
      <c r="K2224" s="33">
        <v>17200</v>
      </c>
      <c r="L2224" s="33">
        <v>1</v>
      </c>
      <c r="M2224" s="33">
        <v>1</v>
      </c>
      <c r="N2224" s="33">
        <v>970846.59</v>
      </c>
      <c r="O2224" s="33">
        <v>3449.9</v>
      </c>
      <c r="P2224" s="33">
        <v>5353</v>
      </c>
    </row>
    <row r="2225" spans="1:16">
      <c r="A2225" s="27" t="s">
        <v>525</v>
      </c>
      <c r="B2225" s="31">
        <v>202606</v>
      </c>
      <c r="C2225" s="27" t="s">
        <v>69</v>
      </c>
      <c r="D2225" s="27" t="s">
        <v>211</v>
      </c>
      <c r="E2225" s="27" t="s">
        <v>34</v>
      </c>
      <c r="F2225" s="27" t="s">
        <v>289</v>
      </c>
      <c r="G2225" s="33">
        <v>616579.27</v>
      </c>
      <c r="H2225" s="33">
        <v>616579.27</v>
      </c>
      <c r="I2225" s="33">
        <v>10722</v>
      </c>
      <c r="J2225" s="33">
        <v>1016</v>
      </c>
      <c r="K2225" s="33">
        <v>17200</v>
      </c>
      <c r="L2225" s="33">
        <v>1</v>
      </c>
      <c r="M2225" s="33">
        <v>1</v>
      </c>
      <c r="N2225" s="33">
        <v>952618.3</v>
      </c>
      <c r="O2225" s="33">
        <v>2736.1</v>
      </c>
      <c r="P2225" s="33">
        <v>4700</v>
      </c>
    </row>
    <row r="2226" spans="1:16">
      <c r="A2226" s="27" t="s">
        <v>525</v>
      </c>
      <c r="B2226" s="31">
        <v>202607</v>
      </c>
      <c r="C2226" s="27" t="s">
        <v>69</v>
      </c>
      <c r="D2226" s="27" t="s">
        <v>211</v>
      </c>
      <c r="E2226" s="27" t="s">
        <v>34</v>
      </c>
      <c r="F2226" s="27" t="s">
        <v>289</v>
      </c>
      <c r="G2226" s="33">
        <v>587192.37</v>
      </c>
      <c r="H2226" s="33">
        <v>587192.37</v>
      </c>
      <c r="I2226" s="33">
        <v>10506</v>
      </c>
      <c r="J2226" s="33">
        <v>866</v>
      </c>
      <c r="K2226" s="33">
        <v>17200</v>
      </c>
      <c r="L2226" s="33">
        <v>1</v>
      </c>
      <c r="M2226" s="33">
        <v>1</v>
      </c>
      <c r="N2226" s="33">
        <v>850694.71</v>
      </c>
      <c r="O2226" s="33">
        <v>2599.3</v>
      </c>
      <c r="P2226" s="33">
        <v>4607</v>
      </c>
    </row>
    <row r="2227" spans="1:16">
      <c r="A2227" s="27" t="s">
        <v>527</v>
      </c>
      <c r="B2227" s="31">
        <v>202408</v>
      </c>
      <c r="C2227" s="27" t="s">
        <v>69</v>
      </c>
      <c r="D2227" s="27" t="s">
        <v>211</v>
      </c>
      <c r="E2227" s="27" t="s">
        <v>34</v>
      </c>
      <c r="F2227" s="27" t="s">
        <v>257</v>
      </c>
      <c r="G2227" s="33">
        <v>312466.69</v>
      </c>
      <c r="H2227" s="33">
        <v>312466.69</v>
      </c>
      <c r="I2227" s="33">
        <v>7799</v>
      </c>
      <c r="J2227" s="33">
        <v>651</v>
      </c>
      <c r="K2227" s="33">
        <v>10400</v>
      </c>
      <c r="L2227" s="33">
        <v>1</v>
      </c>
      <c r="M2227" s="33">
        <v>1</v>
      </c>
      <c r="N2227" s="33">
        <v>294953.87</v>
      </c>
      <c r="O2227" s="33">
        <v>2149.1</v>
      </c>
      <c r="P2227" s="33">
        <v>3141</v>
      </c>
    </row>
    <row r="2228" spans="1:16">
      <c r="A2228" s="27" t="s">
        <v>527</v>
      </c>
      <c r="B2228" s="31">
        <v>202409</v>
      </c>
      <c r="C2228" s="27" t="s">
        <v>69</v>
      </c>
      <c r="D2228" s="27" t="s">
        <v>211</v>
      </c>
      <c r="E2228" s="27" t="s">
        <v>34</v>
      </c>
      <c r="F2228" s="27" t="s">
        <v>257</v>
      </c>
      <c r="G2228" s="33">
        <v>270123.89</v>
      </c>
      <c r="H2228" s="33">
        <v>270123.89</v>
      </c>
      <c r="I2228" s="33">
        <v>7405</v>
      </c>
      <c r="J2228" s="33">
        <v>603</v>
      </c>
      <c r="K2228" s="33">
        <v>10400</v>
      </c>
      <c r="L2228" s="33">
        <v>1</v>
      </c>
      <c r="M2228" s="33">
        <v>1</v>
      </c>
      <c r="N2228" s="33">
        <v>284844.84</v>
      </c>
      <c r="O2228" s="33">
        <v>1494.3</v>
      </c>
      <c r="P2228" s="33">
        <v>2952</v>
      </c>
    </row>
    <row r="2229" spans="1:16">
      <c r="A2229" s="27" t="s">
        <v>527</v>
      </c>
      <c r="B2229" s="31">
        <v>202410</v>
      </c>
      <c r="C2229" s="27" t="s">
        <v>69</v>
      </c>
      <c r="D2229" s="27" t="s">
        <v>211</v>
      </c>
      <c r="E2229" s="27" t="s">
        <v>34</v>
      </c>
      <c r="F2229" s="27" t="s">
        <v>257</v>
      </c>
      <c r="G2229" s="33">
        <v>312179.86</v>
      </c>
      <c r="H2229" s="33">
        <v>312179.86</v>
      </c>
      <c r="I2229" s="33">
        <v>8453</v>
      </c>
      <c r="J2229" s="33">
        <v>730</v>
      </c>
      <c r="K2229" s="33">
        <v>10400</v>
      </c>
      <c r="L2229" s="33">
        <v>1</v>
      </c>
      <c r="M2229" s="33">
        <v>1</v>
      </c>
      <c r="N2229" s="33">
        <v>314246.32</v>
      </c>
      <c r="O2229" s="33">
        <v>1718.5</v>
      </c>
      <c r="P2229" s="33">
        <v>3523</v>
      </c>
    </row>
    <row r="2230" spans="1:16">
      <c r="A2230" s="27" t="s">
        <v>527</v>
      </c>
      <c r="B2230" s="31">
        <v>202411</v>
      </c>
      <c r="C2230" s="27" t="s">
        <v>69</v>
      </c>
      <c r="D2230" s="27" t="s">
        <v>211</v>
      </c>
      <c r="E2230" s="27" t="s">
        <v>34</v>
      </c>
      <c r="F2230" s="27" t="s">
        <v>257</v>
      </c>
      <c r="G2230" s="33">
        <v>374342.18</v>
      </c>
      <c r="H2230" s="33">
        <v>374342.18</v>
      </c>
      <c r="I2230" s="33">
        <v>9777</v>
      </c>
      <c r="J2230" s="33">
        <v>601</v>
      </c>
      <c r="K2230" s="33">
        <v>10400</v>
      </c>
      <c r="L2230" s="33">
        <v>1</v>
      </c>
      <c r="M2230" s="33">
        <v>1</v>
      </c>
      <c r="N2230" s="33">
        <v>380896.64</v>
      </c>
      <c r="O2230" s="33">
        <v>1877.2</v>
      </c>
      <c r="P2230" s="33">
        <v>3779</v>
      </c>
    </row>
    <row r="2231" spans="1:16">
      <c r="A2231" s="27" t="s">
        <v>527</v>
      </c>
      <c r="B2231" s="31">
        <v>202412</v>
      </c>
      <c r="C2231" s="27" t="s">
        <v>69</v>
      </c>
      <c r="D2231" s="27" t="s">
        <v>211</v>
      </c>
      <c r="E2231" s="27" t="s">
        <v>34</v>
      </c>
      <c r="F2231" s="27" t="s">
        <v>257</v>
      </c>
      <c r="G2231" s="33">
        <v>460674.57</v>
      </c>
      <c r="H2231" s="33">
        <v>460674.57</v>
      </c>
      <c r="I2231" s="33">
        <v>11383</v>
      </c>
      <c r="J2231" s="33">
        <v>847</v>
      </c>
      <c r="K2231" s="33">
        <v>10400</v>
      </c>
      <c r="L2231" s="33">
        <v>1</v>
      </c>
      <c r="M2231" s="33">
        <v>1</v>
      </c>
      <c r="N2231" s="33">
        <v>439163.54</v>
      </c>
      <c r="O2231" s="33">
        <v>2462.9</v>
      </c>
      <c r="P2231" s="33">
        <v>4469</v>
      </c>
    </row>
    <row r="2232" spans="1:16">
      <c r="A2232" s="27" t="s">
        <v>527</v>
      </c>
      <c r="B2232" s="31">
        <v>202501</v>
      </c>
      <c r="C2232" s="27" t="s">
        <v>69</v>
      </c>
      <c r="D2232" s="27" t="s">
        <v>211</v>
      </c>
      <c r="E2232" s="27" t="s">
        <v>34</v>
      </c>
      <c r="F2232" s="27" t="s">
        <v>257</v>
      </c>
      <c r="G2232" s="33">
        <v>227851.44</v>
      </c>
      <c r="H2232" s="33">
        <v>227851.44</v>
      </c>
      <c r="I2232" s="33">
        <v>5854</v>
      </c>
      <c r="J2232" s="33">
        <v>453</v>
      </c>
      <c r="K2232" s="33">
        <v>10400</v>
      </c>
      <c r="L2232" s="33">
        <v>1</v>
      </c>
      <c r="M2232" s="33">
        <v>1</v>
      </c>
      <c r="N2232" s="33">
        <v>224193.44</v>
      </c>
      <c r="O2232" s="33">
        <v>1236.5</v>
      </c>
      <c r="P2232" s="33">
        <v>2317</v>
      </c>
    </row>
    <row r="2233" spans="1:16">
      <c r="A2233" s="27" t="s">
        <v>527</v>
      </c>
      <c r="B2233" s="31">
        <v>202502</v>
      </c>
      <c r="C2233" s="27" t="s">
        <v>69</v>
      </c>
      <c r="D2233" s="27" t="s">
        <v>211</v>
      </c>
      <c r="E2233" s="27" t="s">
        <v>34</v>
      </c>
      <c r="F2233" s="27" t="s">
        <v>257</v>
      </c>
      <c r="G2233" s="33">
        <v>215671.35</v>
      </c>
      <c r="H2233" s="33">
        <v>215671.35</v>
      </c>
      <c r="I2233" s="33">
        <v>6052</v>
      </c>
      <c r="J2233" s="33">
        <v>420</v>
      </c>
      <c r="K2233" s="33">
        <v>10400</v>
      </c>
      <c r="L2233" s="33">
        <v>1</v>
      </c>
      <c r="M2233" s="33">
        <v>1</v>
      </c>
      <c r="N2233" s="33">
        <v>231992.85</v>
      </c>
      <c r="O2233" s="33">
        <v>1134.7</v>
      </c>
      <c r="P2233" s="33">
        <v>2306</v>
      </c>
    </row>
    <row r="2234" spans="1:16">
      <c r="A2234" s="27" t="s">
        <v>527</v>
      </c>
      <c r="B2234" s="31">
        <v>202503</v>
      </c>
      <c r="C2234" s="27" t="s">
        <v>69</v>
      </c>
      <c r="D2234" s="27" t="s">
        <v>211</v>
      </c>
      <c r="E2234" s="27" t="s">
        <v>34</v>
      </c>
      <c r="F2234" s="27" t="s">
        <v>257</v>
      </c>
      <c r="G2234" s="33">
        <v>258397.77</v>
      </c>
      <c r="H2234" s="33">
        <v>258397.77</v>
      </c>
      <c r="I2234" s="33">
        <v>6463</v>
      </c>
      <c r="J2234" s="33">
        <v>434</v>
      </c>
      <c r="K2234" s="33">
        <v>10400</v>
      </c>
      <c r="L2234" s="33">
        <v>1</v>
      </c>
      <c r="M2234" s="33">
        <v>1</v>
      </c>
      <c r="N2234" s="33">
        <v>290391.03</v>
      </c>
      <c r="O2234" s="33">
        <v>1554.4</v>
      </c>
      <c r="P2234" s="33">
        <v>2654</v>
      </c>
    </row>
    <row r="2235" spans="1:16">
      <c r="A2235" s="27" t="s">
        <v>527</v>
      </c>
      <c r="B2235" s="31">
        <v>202504</v>
      </c>
      <c r="C2235" s="27" t="s">
        <v>69</v>
      </c>
      <c r="D2235" s="27" t="s">
        <v>211</v>
      </c>
      <c r="E2235" s="27" t="s">
        <v>34</v>
      </c>
      <c r="F2235" s="27" t="s">
        <v>257</v>
      </c>
      <c r="G2235" s="33">
        <v>326481.95</v>
      </c>
      <c r="H2235" s="33">
        <v>326481.95</v>
      </c>
      <c r="I2235" s="33">
        <v>8444</v>
      </c>
      <c r="J2235" s="33">
        <v>548</v>
      </c>
      <c r="K2235" s="33">
        <v>10400</v>
      </c>
      <c r="L2235" s="33">
        <v>1</v>
      </c>
      <c r="M2235" s="33">
        <v>1</v>
      </c>
      <c r="N2235" s="33">
        <v>343219.22</v>
      </c>
      <c r="O2235" s="33">
        <v>1705.7</v>
      </c>
      <c r="P2235" s="33">
        <v>3535</v>
      </c>
    </row>
    <row r="2236" spans="1:16">
      <c r="A2236" s="27" t="s">
        <v>527</v>
      </c>
      <c r="B2236" s="31">
        <v>202505</v>
      </c>
      <c r="C2236" s="27" t="s">
        <v>69</v>
      </c>
      <c r="D2236" s="27" t="s">
        <v>211</v>
      </c>
      <c r="E2236" s="27" t="s">
        <v>34</v>
      </c>
      <c r="F2236" s="27" t="s">
        <v>257</v>
      </c>
      <c r="G2236" s="33">
        <v>401898.3</v>
      </c>
      <c r="H2236" s="33">
        <v>401898.3</v>
      </c>
      <c r="I2236" s="33">
        <v>9364</v>
      </c>
      <c r="J2236" s="33">
        <v>659</v>
      </c>
      <c r="K2236" s="33">
        <v>10400</v>
      </c>
      <c r="L2236" s="33">
        <v>1</v>
      </c>
      <c r="M2236" s="33">
        <v>1</v>
      </c>
      <c r="N2236" s="33">
        <v>377556.83</v>
      </c>
      <c r="O2236" s="33">
        <v>2222</v>
      </c>
      <c r="P2236" s="33">
        <v>3844</v>
      </c>
    </row>
    <row r="2237" spans="1:16">
      <c r="A2237" s="27" t="s">
        <v>527</v>
      </c>
      <c r="B2237" s="31">
        <v>202506</v>
      </c>
      <c r="C2237" s="27" t="s">
        <v>69</v>
      </c>
      <c r="D2237" s="27" t="s">
        <v>211</v>
      </c>
      <c r="E2237" s="27" t="s">
        <v>34</v>
      </c>
      <c r="F2237" s="27" t="s">
        <v>257</v>
      </c>
      <c r="G2237" s="33">
        <v>362399.5</v>
      </c>
      <c r="H2237" s="33">
        <v>362399.5</v>
      </c>
      <c r="I2237" s="33">
        <v>8985</v>
      </c>
      <c r="J2237" s="33">
        <v>693</v>
      </c>
      <c r="K2237" s="33">
        <v>10400</v>
      </c>
      <c r="L2237" s="33">
        <v>1</v>
      </c>
      <c r="M2237" s="33">
        <v>1</v>
      </c>
      <c r="N2237" s="33">
        <v>370467.95</v>
      </c>
      <c r="O2237" s="33">
        <v>2370.9</v>
      </c>
      <c r="P2237" s="33">
        <v>3661</v>
      </c>
    </row>
    <row r="2238" spans="1:16">
      <c r="A2238" s="27" t="s">
        <v>527</v>
      </c>
      <c r="B2238" s="31">
        <v>202507</v>
      </c>
      <c r="C2238" s="27" t="s">
        <v>69</v>
      </c>
      <c r="D2238" s="27" t="s">
        <v>211</v>
      </c>
      <c r="E2238" s="27" t="s">
        <v>34</v>
      </c>
      <c r="F2238" s="27" t="s">
        <v>257</v>
      </c>
      <c r="G2238" s="33">
        <v>340089.46</v>
      </c>
      <c r="H2238" s="33">
        <v>340089.46</v>
      </c>
      <c r="I2238" s="33">
        <v>8908</v>
      </c>
      <c r="J2238" s="33">
        <v>623</v>
      </c>
      <c r="K2238" s="33">
        <v>10400</v>
      </c>
      <c r="L2238" s="33">
        <v>1</v>
      </c>
      <c r="M2238" s="33">
        <v>1</v>
      </c>
      <c r="N2238" s="33">
        <v>330830.43</v>
      </c>
      <c r="O2238" s="33">
        <v>1823.4</v>
      </c>
      <c r="P2238" s="33">
        <v>3560</v>
      </c>
    </row>
    <row r="2239" spans="1:16">
      <c r="A2239" s="27" t="s">
        <v>527</v>
      </c>
      <c r="B2239" s="31">
        <v>202508</v>
      </c>
      <c r="C2239" s="27" t="s">
        <v>69</v>
      </c>
      <c r="D2239" s="27" t="s">
        <v>211</v>
      </c>
      <c r="E2239" s="27" t="s">
        <v>34</v>
      </c>
      <c r="F2239" s="27" t="s">
        <v>257</v>
      </c>
      <c r="G2239" s="33">
        <v>333148.83</v>
      </c>
      <c r="H2239" s="33">
        <v>333148.83</v>
      </c>
      <c r="I2239" s="33">
        <v>9071</v>
      </c>
      <c r="J2239" s="33">
        <v>678</v>
      </c>
      <c r="K2239" s="33">
        <v>10400</v>
      </c>
      <c r="L2239" s="33">
        <v>1</v>
      </c>
      <c r="M2239" s="33">
        <v>1</v>
      </c>
      <c r="N2239" s="33">
        <v>320024.95</v>
      </c>
      <c r="O2239" s="33">
        <v>1856.9</v>
      </c>
      <c r="P2239" s="33">
        <v>3645</v>
      </c>
    </row>
    <row r="2240" spans="1:16">
      <c r="A2240" s="27" t="s">
        <v>527</v>
      </c>
      <c r="B2240" s="31">
        <v>202509</v>
      </c>
      <c r="C2240" s="27" t="s">
        <v>69</v>
      </c>
      <c r="D2240" s="27" t="s">
        <v>211</v>
      </c>
      <c r="E2240" s="27" t="s">
        <v>34</v>
      </c>
      <c r="F2240" s="27" t="s">
        <v>257</v>
      </c>
      <c r="G2240" s="33">
        <v>329946.77</v>
      </c>
      <c r="H2240" s="33">
        <v>329946.77</v>
      </c>
      <c r="I2240" s="33">
        <v>8333</v>
      </c>
      <c r="J2240" s="33">
        <v>586</v>
      </c>
      <c r="K2240" s="33">
        <v>10400</v>
      </c>
      <c r="L2240" s="33">
        <v>1</v>
      </c>
      <c r="M2240" s="33">
        <v>1</v>
      </c>
      <c r="N2240" s="33">
        <v>309056.65</v>
      </c>
      <c r="O2240" s="33">
        <v>2031.1</v>
      </c>
      <c r="P2240" s="33">
        <v>3238</v>
      </c>
    </row>
    <row r="2241" spans="1:16">
      <c r="A2241" s="27" t="s">
        <v>527</v>
      </c>
      <c r="B2241" s="31">
        <v>202510</v>
      </c>
      <c r="C2241" s="27" t="s">
        <v>69</v>
      </c>
      <c r="D2241" s="27" t="s">
        <v>211</v>
      </c>
      <c r="E2241" s="27" t="s">
        <v>34</v>
      </c>
      <c r="F2241" s="27" t="s">
        <v>257</v>
      </c>
      <c r="G2241" s="33">
        <v>349897.18</v>
      </c>
      <c r="H2241" s="33">
        <v>349897.18</v>
      </c>
      <c r="I2241" s="33">
        <v>9342</v>
      </c>
      <c r="J2241" s="33">
        <v>705</v>
      </c>
      <c r="K2241" s="33">
        <v>10400</v>
      </c>
      <c r="L2241" s="33">
        <v>1</v>
      </c>
      <c r="M2241" s="33">
        <v>1</v>
      </c>
      <c r="N2241" s="33">
        <v>340957.26</v>
      </c>
      <c r="O2241" s="33">
        <v>1936.2</v>
      </c>
      <c r="P2241" s="33">
        <v>3946</v>
      </c>
    </row>
    <row r="2242" spans="1:16">
      <c r="A2242" s="27" t="s">
        <v>527</v>
      </c>
      <c r="B2242" s="31">
        <v>202511</v>
      </c>
      <c r="C2242" s="27" t="s">
        <v>69</v>
      </c>
      <c r="D2242" s="27" t="s">
        <v>211</v>
      </c>
      <c r="E2242" s="27" t="s">
        <v>34</v>
      </c>
      <c r="F2242" s="27" t="s">
        <v>257</v>
      </c>
      <c r="G2242" s="33">
        <v>401240.2</v>
      </c>
      <c r="H2242" s="33">
        <v>401240.2</v>
      </c>
      <c r="I2242" s="33">
        <v>9979</v>
      </c>
      <c r="J2242" s="33">
        <v>729</v>
      </c>
      <c r="K2242" s="33">
        <v>10400</v>
      </c>
      <c r="L2242" s="33">
        <v>1</v>
      </c>
      <c r="M2242" s="33">
        <v>1</v>
      </c>
      <c r="N2242" s="33">
        <v>413272.85</v>
      </c>
      <c r="O2242" s="33">
        <v>2283.3</v>
      </c>
      <c r="P2242" s="33">
        <v>4206</v>
      </c>
    </row>
    <row r="2243" spans="1:16">
      <c r="A2243" s="27" t="s">
        <v>527</v>
      </c>
      <c r="B2243" s="31">
        <v>202512</v>
      </c>
      <c r="C2243" s="27" t="s">
        <v>69</v>
      </c>
      <c r="D2243" s="27" t="s">
        <v>211</v>
      </c>
      <c r="E2243" s="27" t="s">
        <v>34</v>
      </c>
      <c r="F2243" s="27" t="s">
        <v>257</v>
      </c>
      <c r="G2243" s="33">
        <v>446682.75</v>
      </c>
      <c r="H2243" s="33">
        <v>446682.75</v>
      </c>
      <c r="I2243" s="33">
        <v>12253</v>
      </c>
      <c r="J2243" s="33">
        <v>933</v>
      </c>
      <c r="K2243" s="33">
        <v>10400</v>
      </c>
      <c r="L2243" s="33">
        <v>1</v>
      </c>
      <c r="M2243" s="33">
        <v>1</v>
      </c>
      <c r="N2243" s="33">
        <v>476492.44</v>
      </c>
      <c r="O2243" s="33">
        <v>2381.7</v>
      </c>
      <c r="P2243" s="33">
        <v>5001</v>
      </c>
    </row>
    <row r="2244" spans="1:16">
      <c r="A2244" s="27" t="s">
        <v>527</v>
      </c>
      <c r="B2244" s="31">
        <v>202601</v>
      </c>
      <c r="C2244" s="27" t="s">
        <v>69</v>
      </c>
      <c r="D2244" s="27" t="s">
        <v>211</v>
      </c>
      <c r="E2244" s="27" t="s">
        <v>34</v>
      </c>
      <c r="F2244" s="27" t="s">
        <v>257</v>
      </c>
      <c r="G2244" s="33">
        <v>253511.78</v>
      </c>
      <c r="H2244" s="33">
        <v>253511.78</v>
      </c>
      <c r="I2244" s="33">
        <v>6148</v>
      </c>
      <c r="J2244" s="33">
        <v>441</v>
      </c>
      <c r="K2244" s="33">
        <v>10400</v>
      </c>
      <c r="L2244" s="33">
        <v>1</v>
      </c>
      <c r="M2244" s="33">
        <v>1</v>
      </c>
      <c r="N2244" s="33">
        <v>243249.89</v>
      </c>
      <c r="O2244" s="33">
        <v>1423.5</v>
      </c>
      <c r="P2244" s="33">
        <v>2518</v>
      </c>
    </row>
    <row r="2245" spans="1:16">
      <c r="A2245" s="27" t="s">
        <v>527</v>
      </c>
      <c r="B2245" s="31">
        <v>202602</v>
      </c>
      <c r="C2245" s="27" t="s">
        <v>69</v>
      </c>
      <c r="D2245" s="27" t="s">
        <v>211</v>
      </c>
      <c r="E2245" s="27" t="s">
        <v>34</v>
      </c>
      <c r="F2245" s="27" t="s">
        <v>257</v>
      </c>
      <c r="G2245" s="33">
        <v>222859.03</v>
      </c>
      <c r="H2245" s="33">
        <v>222859.03</v>
      </c>
      <c r="I2245" s="33">
        <v>5248</v>
      </c>
      <c r="J2245" s="33">
        <v>398</v>
      </c>
      <c r="K2245" s="33">
        <v>10400</v>
      </c>
      <c r="L2245" s="33">
        <v>1</v>
      </c>
      <c r="M2245" s="33">
        <v>1</v>
      </c>
      <c r="N2245" s="33">
        <v>251712.25</v>
      </c>
      <c r="O2245" s="33">
        <v>1250.9</v>
      </c>
      <c r="P2245" s="33">
        <v>2159</v>
      </c>
    </row>
    <row r="2246" spans="1:16">
      <c r="A2246" s="27" t="s">
        <v>527</v>
      </c>
      <c r="B2246" s="31">
        <v>202603</v>
      </c>
      <c r="C2246" s="27" t="s">
        <v>69</v>
      </c>
      <c r="D2246" s="27" t="s">
        <v>211</v>
      </c>
      <c r="E2246" s="27" t="s">
        <v>34</v>
      </c>
      <c r="F2246" s="27" t="s">
        <v>257</v>
      </c>
      <c r="G2246" s="33">
        <v>315225.26</v>
      </c>
      <c r="H2246" s="33">
        <v>315225.26</v>
      </c>
      <c r="I2246" s="33">
        <v>8276</v>
      </c>
      <c r="J2246" s="33">
        <v>541</v>
      </c>
      <c r="K2246" s="33">
        <v>10400</v>
      </c>
      <c r="L2246" s="33">
        <v>1</v>
      </c>
      <c r="M2246" s="33">
        <v>1</v>
      </c>
      <c r="N2246" s="33">
        <v>315074.27</v>
      </c>
      <c r="O2246" s="33">
        <v>1626.2</v>
      </c>
      <c r="P2246" s="33">
        <v>3431</v>
      </c>
    </row>
    <row r="2247" spans="1:16">
      <c r="A2247" s="27" t="s">
        <v>527</v>
      </c>
      <c r="B2247" s="31">
        <v>202604</v>
      </c>
      <c r="C2247" s="27" t="s">
        <v>69</v>
      </c>
      <c r="D2247" s="27" t="s">
        <v>211</v>
      </c>
      <c r="E2247" s="27" t="s">
        <v>34</v>
      </c>
      <c r="F2247" s="27" t="s">
        <v>257</v>
      </c>
      <c r="G2247" s="33">
        <v>373580.88</v>
      </c>
      <c r="H2247" s="33">
        <v>373580.88</v>
      </c>
      <c r="I2247" s="33">
        <v>9659</v>
      </c>
      <c r="J2247" s="33">
        <v>797</v>
      </c>
      <c r="K2247" s="33">
        <v>10400</v>
      </c>
      <c r="L2247" s="33">
        <v>1</v>
      </c>
      <c r="M2247" s="33">
        <v>1</v>
      </c>
      <c r="N2247" s="33">
        <v>372392.85</v>
      </c>
      <c r="O2247" s="33">
        <v>1992.6</v>
      </c>
      <c r="P2247" s="33">
        <v>4033</v>
      </c>
    </row>
    <row r="2248" spans="1:16">
      <c r="A2248" s="27" t="s">
        <v>527</v>
      </c>
      <c r="B2248" s="31">
        <v>202605</v>
      </c>
      <c r="C2248" s="27" t="s">
        <v>69</v>
      </c>
      <c r="D2248" s="27" t="s">
        <v>211</v>
      </c>
      <c r="E2248" s="27" t="s">
        <v>34</v>
      </c>
      <c r="F2248" s="27" t="s">
        <v>257</v>
      </c>
      <c r="G2248" s="33">
        <v>449834.74</v>
      </c>
      <c r="H2248" s="33">
        <v>449834.74</v>
      </c>
      <c r="I2248" s="33">
        <v>12490</v>
      </c>
      <c r="J2248" s="33">
        <v>960</v>
      </c>
      <c r="K2248" s="33">
        <v>10400</v>
      </c>
      <c r="L2248" s="33">
        <v>1</v>
      </c>
      <c r="M2248" s="33">
        <v>1</v>
      </c>
      <c r="N2248" s="33">
        <v>409649.16</v>
      </c>
      <c r="O2248" s="33">
        <v>2313.2</v>
      </c>
      <c r="P2248" s="33">
        <v>4874</v>
      </c>
    </row>
    <row r="2249" spans="1:16">
      <c r="A2249" s="27" t="s">
        <v>527</v>
      </c>
      <c r="B2249" s="31">
        <v>202606</v>
      </c>
      <c r="C2249" s="27" t="s">
        <v>69</v>
      </c>
      <c r="D2249" s="27" t="s">
        <v>211</v>
      </c>
      <c r="E2249" s="27" t="s">
        <v>34</v>
      </c>
      <c r="F2249" s="27" t="s">
        <v>257</v>
      </c>
      <c r="G2249" s="33">
        <v>371398.23</v>
      </c>
      <c r="H2249" s="33">
        <v>371398.23</v>
      </c>
      <c r="I2249" s="33">
        <v>9707</v>
      </c>
      <c r="J2249" s="33">
        <v>753</v>
      </c>
      <c r="K2249" s="33">
        <v>10400</v>
      </c>
      <c r="L2249" s="33">
        <v>1</v>
      </c>
      <c r="M2249" s="33">
        <v>1</v>
      </c>
      <c r="N2249" s="33">
        <v>401957.73</v>
      </c>
      <c r="O2249" s="33">
        <v>2148.9</v>
      </c>
      <c r="P2249" s="33">
        <v>3953</v>
      </c>
    </row>
    <row r="2250" spans="1:16">
      <c r="A2250" s="27" t="s">
        <v>527</v>
      </c>
      <c r="B2250" s="31">
        <v>202607</v>
      </c>
      <c r="C2250" s="27" t="s">
        <v>69</v>
      </c>
      <c r="D2250" s="27" t="s">
        <v>211</v>
      </c>
      <c r="E2250" s="27" t="s">
        <v>34</v>
      </c>
      <c r="F2250" s="27" t="s">
        <v>257</v>
      </c>
      <c r="G2250" s="33">
        <v>352090.51</v>
      </c>
      <c r="H2250" s="33">
        <v>352090.51</v>
      </c>
      <c r="I2250" s="33">
        <v>8994</v>
      </c>
      <c r="J2250" s="33">
        <v>721</v>
      </c>
      <c r="K2250" s="33">
        <v>10400</v>
      </c>
      <c r="L2250" s="33">
        <v>1</v>
      </c>
      <c r="M2250" s="33">
        <v>1</v>
      </c>
      <c r="N2250" s="33">
        <v>358951.02</v>
      </c>
      <c r="O2250" s="33">
        <v>1996.1</v>
      </c>
      <c r="P2250" s="33">
        <v>3884</v>
      </c>
    </row>
    <row r="2251" spans="1:16">
      <c r="A2251" s="27" t="s">
        <v>529</v>
      </c>
      <c r="B2251" s="31">
        <v>202602</v>
      </c>
      <c r="C2251" s="27" t="s">
        <v>69</v>
      </c>
      <c r="D2251" s="27" t="s">
        <v>211</v>
      </c>
      <c r="E2251" s="27" t="s">
        <v>34</v>
      </c>
      <c r="F2251" s="27" t="s">
        <v>289</v>
      </c>
      <c r="G2251" s="33">
        <v>652891.15</v>
      </c>
      <c r="H2251" s="33">
        <v>0</v>
      </c>
      <c r="I2251" s="33">
        <v>11736</v>
      </c>
      <c r="J2251" s="33">
        <v>1023</v>
      </c>
      <c r="K2251" s="33">
        <v>27000</v>
      </c>
      <c r="L2251" s="33">
        <v>1</v>
      </c>
      <c r="M2251" s="33">
        <v>0</v>
      </c>
      <c r="N2251" s="33">
        <v>906518.1800000001</v>
      </c>
      <c r="O2251" s="33">
        <v>2823.7</v>
      </c>
      <c r="P2251" s="33">
        <v>4912</v>
      </c>
    </row>
    <row r="2252" spans="1:16">
      <c r="A2252" s="27" t="s">
        <v>529</v>
      </c>
      <c r="B2252" s="31">
        <v>202603</v>
      </c>
      <c r="C2252" s="27" t="s">
        <v>69</v>
      </c>
      <c r="D2252" s="27" t="s">
        <v>211</v>
      </c>
      <c r="E2252" s="27" t="s">
        <v>34</v>
      </c>
      <c r="F2252" s="27" t="s">
        <v>289</v>
      </c>
      <c r="G2252" s="33">
        <v>860235.9300000001</v>
      </c>
      <c r="H2252" s="33">
        <v>0</v>
      </c>
      <c r="I2252" s="33">
        <v>13940</v>
      </c>
      <c r="J2252" s="33">
        <v>1171</v>
      </c>
      <c r="K2252" s="33">
        <v>27000</v>
      </c>
      <c r="L2252" s="33">
        <v>1</v>
      </c>
      <c r="M2252" s="33">
        <v>0</v>
      </c>
      <c r="N2252" s="33">
        <v>1134710.57</v>
      </c>
      <c r="O2252" s="33">
        <v>4541.7</v>
      </c>
      <c r="P2252" s="33">
        <v>6553</v>
      </c>
    </row>
    <row r="2253" spans="1:16">
      <c r="A2253" s="27" t="s">
        <v>529</v>
      </c>
      <c r="B2253" s="31">
        <v>202604</v>
      </c>
      <c r="C2253" s="27" t="s">
        <v>69</v>
      </c>
      <c r="D2253" s="27" t="s">
        <v>211</v>
      </c>
      <c r="E2253" s="27" t="s">
        <v>34</v>
      </c>
      <c r="F2253" s="27" t="s">
        <v>289</v>
      </c>
      <c r="G2253" s="33">
        <v>990342.55</v>
      </c>
      <c r="H2253" s="33">
        <v>0</v>
      </c>
      <c r="I2253" s="33">
        <v>17879</v>
      </c>
      <c r="J2253" s="33">
        <v>1704</v>
      </c>
      <c r="K2253" s="33">
        <v>27000</v>
      </c>
      <c r="L2253" s="33">
        <v>1</v>
      </c>
      <c r="M2253" s="33">
        <v>0</v>
      </c>
      <c r="N2253" s="33">
        <v>1341138.12</v>
      </c>
      <c r="O2253" s="33">
        <v>5081.5</v>
      </c>
      <c r="P2253" s="33">
        <v>7813</v>
      </c>
    </row>
    <row r="2254" spans="1:16">
      <c r="A2254" s="27" t="s">
        <v>529</v>
      </c>
      <c r="B2254" s="31">
        <v>202605</v>
      </c>
      <c r="C2254" s="27" t="s">
        <v>69</v>
      </c>
      <c r="D2254" s="27" t="s">
        <v>211</v>
      </c>
      <c r="E2254" s="27" t="s">
        <v>34</v>
      </c>
      <c r="F2254" s="27" t="s">
        <v>289</v>
      </c>
      <c r="G2254" s="33">
        <v>1183516.32</v>
      </c>
      <c r="H2254" s="33">
        <v>0</v>
      </c>
      <c r="I2254" s="33">
        <v>20458</v>
      </c>
      <c r="J2254" s="33">
        <v>1656</v>
      </c>
      <c r="K2254" s="33">
        <v>27000</v>
      </c>
      <c r="L2254" s="33">
        <v>1</v>
      </c>
      <c r="M2254" s="33">
        <v>0</v>
      </c>
      <c r="N2254" s="33">
        <v>1475313.23</v>
      </c>
      <c r="O2254" s="33">
        <v>5395.1</v>
      </c>
      <c r="P2254" s="33">
        <v>9276</v>
      </c>
    </row>
    <row r="2255" spans="1:16">
      <c r="A2255" s="27" t="s">
        <v>529</v>
      </c>
      <c r="B2255" s="31">
        <v>202606</v>
      </c>
      <c r="C2255" s="27" t="s">
        <v>69</v>
      </c>
      <c r="D2255" s="27" t="s">
        <v>211</v>
      </c>
      <c r="E2255" s="27" t="s">
        <v>34</v>
      </c>
      <c r="F2255" s="27" t="s">
        <v>289</v>
      </c>
      <c r="G2255" s="33">
        <v>1293382.53</v>
      </c>
      <c r="H2255" s="33">
        <v>0</v>
      </c>
      <c r="I2255" s="33">
        <v>25011</v>
      </c>
      <c r="J2255" s="33">
        <v>2187</v>
      </c>
      <c r="K2255" s="33">
        <v>27000</v>
      </c>
      <c r="L2255" s="33">
        <v>1</v>
      </c>
      <c r="M2255" s="33">
        <v>0</v>
      </c>
      <c r="N2255" s="33">
        <v>1447613.25</v>
      </c>
      <c r="O2255" s="33">
        <v>6250.8</v>
      </c>
      <c r="P2255" s="33">
        <v>10369</v>
      </c>
    </row>
    <row r="2256" spans="1:16">
      <c r="A2256" s="27" t="s">
        <v>529</v>
      </c>
      <c r="B2256" s="31">
        <v>202607</v>
      </c>
      <c r="C2256" s="27" t="s">
        <v>69</v>
      </c>
      <c r="D2256" s="27" t="s">
        <v>211</v>
      </c>
      <c r="E2256" s="27" t="s">
        <v>34</v>
      </c>
      <c r="F2256" s="27" t="s">
        <v>289</v>
      </c>
      <c r="G2256" s="33">
        <v>1139182.59</v>
      </c>
      <c r="H2256" s="33">
        <v>0</v>
      </c>
      <c r="I2256" s="33">
        <v>18671</v>
      </c>
      <c r="J2256" s="33">
        <v>1384</v>
      </c>
      <c r="K2256" s="33">
        <v>27000</v>
      </c>
      <c r="L2256" s="33">
        <v>1</v>
      </c>
      <c r="M2256" s="33">
        <v>0</v>
      </c>
      <c r="N2256" s="33">
        <v>1292728.61</v>
      </c>
      <c r="O2256" s="33">
        <v>5221.1</v>
      </c>
      <c r="P2256" s="33">
        <v>8420</v>
      </c>
    </row>
    <row r="2257" spans="1:16">
      <c r="A2257" s="27" t="s">
        <v>531</v>
      </c>
      <c r="B2257" s="31">
        <v>202408</v>
      </c>
      <c r="C2257" s="27" t="s">
        <v>69</v>
      </c>
      <c r="D2257" s="27" t="s">
        <v>211</v>
      </c>
      <c r="E2257" s="27" t="s">
        <v>34</v>
      </c>
      <c r="F2257" s="27" t="s">
        <v>257</v>
      </c>
      <c r="G2257" s="33">
        <v>270345.56</v>
      </c>
      <c r="H2257" s="33">
        <v>270345.56</v>
      </c>
      <c r="I2257" s="33">
        <v>6933</v>
      </c>
      <c r="J2257" s="33">
        <v>518</v>
      </c>
      <c r="K2257" s="33">
        <v>8100</v>
      </c>
      <c r="L2257" s="33">
        <v>1</v>
      </c>
      <c r="M2257" s="33">
        <v>1</v>
      </c>
      <c r="N2257" s="33">
        <v>223296.69</v>
      </c>
      <c r="O2257" s="33">
        <v>1471.2</v>
      </c>
      <c r="P2257" s="33">
        <v>2798</v>
      </c>
    </row>
    <row r="2258" spans="1:16">
      <c r="A2258" s="27" t="s">
        <v>531</v>
      </c>
      <c r="B2258" s="31">
        <v>202409</v>
      </c>
      <c r="C2258" s="27" t="s">
        <v>69</v>
      </c>
      <c r="D2258" s="27" t="s">
        <v>211</v>
      </c>
      <c r="E2258" s="27" t="s">
        <v>34</v>
      </c>
      <c r="F2258" s="27" t="s">
        <v>257</v>
      </c>
      <c r="G2258" s="33">
        <v>252272.98</v>
      </c>
      <c r="H2258" s="33">
        <v>252272.98</v>
      </c>
      <c r="I2258" s="33">
        <v>6875</v>
      </c>
      <c r="J2258" s="33">
        <v>542</v>
      </c>
      <c r="K2258" s="33">
        <v>8100</v>
      </c>
      <c r="L2258" s="33">
        <v>1</v>
      </c>
      <c r="M2258" s="33">
        <v>1</v>
      </c>
      <c r="N2258" s="33">
        <v>215643.59</v>
      </c>
      <c r="O2258" s="33">
        <v>1426</v>
      </c>
      <c r="P2258" s="33">
        <v>2688</v>
      </c>
    </row>
    <row r="2259" spans="1:16">
      <c r="A2259" s="27" t="s">
        <v>531</v>
      </c>
      <c r="B2259" s="31">
        <v>202410</v>
      </c>
      <c r="C2259" s="27" t="s">
        <v>69</v>
      </c>
      <c r="D2259" s="27" t="s">
        <v>211</v>
      </c>
      <c r="E2259" s="27" t="s">
        <v>34</v>
      </c>
      <c r="F2259" s="27" t="s">
        <v>257</v>
      </c>
      <c r="G2259" s="33">
        <v>295383.11</v>
      </c>
      <c r="H2259" s="33">
        <v>295383.11</v>
      </c>
      <c r="I2259" s="33">
        <v>7444</v>
      </c>
      <c r="J2259" s="33">
        <v>549</v>
      </c>
      <c r="K2259" s="33">
        <v>8100</v>
      </c>
      <c r="L2259" s="33">
        <v>1</v>
      </c>
      <c r="M2259" s="33">
        <v>1</v>
      </c>
      <c r="N2259" s="33">
        <v>237902.17</v>
      </c>
      <c r="O2259" s="33">
        <v>1737.5</v>
      </c>
      <c r="P2259" s="33">
        <v>2959</v>
      </c>
    </row>
    <row r="2260" spans="1:16">
      <c r="A2260" s="27" t="s">
        <v>531</v>
      </c>
      <c r="B2260" s="31">
        <v>202411</v>
      </c>
      <c r="C2260" s="27" t="s">
        <v>69</v>
      </c>
      <c r="D2260" s="27" t="s">
        <v>211</v>
      </c>
      <c r="E2260" s="27" t="s">
        <v>34</v>
      </c>
      <c r="F2260" s="27" t="s">
        <v>257</v>
      </c>
      <c r="G2260" s="33">
        <v>341773.62</v>
      </c>
      <c r="H2260" s="33">
        <v>341773.62</v>
      </c>
      <c r="I2260" s="33">
        <v>8235</v>
      </c>
      <c r="J2260" s="33">
        <v>605</v>
      </c>
      <c r="K2260" s="33">
        <v>8100</v>
      </c>
      <c r="L2260" s="33">
        <v>1</v>
      </c>
      <c r="M2260" s="33">
        <v>1</v>
      </c>
      <c r="N2260" s="33">
        <v>288360.21</v>
      </c>
      <c r="O2260" s="33">
        <v>1904.3</v>
      </c>
      <c r="P2260" s="33">
        <v>3383</v>
      </c>
    </row>
    <row r="2261" spans="1:16">
      <c r="A2261" s="27" t="s">
        <v>531</v>
      </c>
      <c r="B2261" s="31">
        <v>202412</v>
      </c>
      <c r="C2261" s="27" t="s">
        <v>69</v>
      </c>
      <c r="D2261" s="27" t="s">
        <v>211</v>
      </c>
      <c r="E2261" s="27" t="s">
        <v>34</v>
      </c>
      <c r="F2261" s="27" t="s">
        <v>257</v>
      </c>
      <c r="G2261" s="33">
        <v>378069.82</v>
      </c>
      <c r="H2261" s="33">
        <v>378069.82</v>
      </c>
      <c r="I2261" s="33">
        <v>10177</v>
      </c>
      <c r="J2261" s="33">
        <v>862</v>
      </c>
      <c r="K2261" s="33">
        <v>8100</v>
      </c>
      <c r="L2261" s="33">
        <v>1</v>
      </c>
      <c r="M2261" s="33">
        <v>1</v>
      </c>
      <c r="N2261" s="33">
        <v>332471.54</v>
      </c>
      <c r="O2261" s="33">
        <v>2196.2</v>
      </c>
      <c r="P2261" s="33">
        <v>3948</v>
      </c>
    </row>
    <row r="2262" spans="1:16">
      <c r="A2262" s="27" t="s">
        <v>531</v>
      </c>
      <c r="B2262" s="31">
        <v>202501</v>
      </c>
      <c r="C2262" s="27" t="s">
        <v>69</v>
      </c>
      <c r="D2262" s="27" t="s">
        <v>211</v>
      </c>
      <c r="E2262" s="27" t="s">
        <v>34</v>
      </c>
      <c r="F2262" s="27" t="s">
        <v>257</v>
      </c>
      <c r="G2262" s="33">
        <v>205789.38</v>
      </c>
      <c r="H2262" s="33">
        <v>205789.38</v>
      </c>
      <c r="I2262" s="33">
        <v>5831</v>
      </c>
      <c r="J2262" s="33">
        <v>442</v>
      </c>
      <c r="K2262" s="33">
        <v>8100</v>
      </c>
      <c r="L2262" s="33">
        <v>1</v>
      </c>
      <c r="M2262" s="33">
        <v>1</v>
      </c>
      <c r="N2262" s="33">
        <v>169727.07</v>
      </c>
      <c r="O2262" s="33">
        <v>1061.5</v>
      </c>
      <c r="P2262" s="33">
        <v>2310</v>
      </c>
    </row>
    <row r="2263" spans="1:16">
      <c r="A2263" s="27" t="s">
        <v>531</v>
      </c>
      <c r="B2263" s="31">
        <v>202502</v>
      </c>
      <c r="C2263" s="27" t="s">
        <v>69</v>
      </c>
      <c r="D2263" s="27" t="s">
        <v>211</v>
      </c>
      <c r="E2263" s="27" t="s">
        <v>34</v>
      </c>
      <c r="F2263" s="27" t="s">
        <v>257</v>
      </c>
      <c r="G2263" s="33">
        <v>228462.85</v>
      </c>
      <c r="H2263" s="33">
        <v>228462.85</v>
      </c>
      <c r="I2263" s="33">
        <v>5784</v>
      </c>
      <c r="J2263" s="33">
        <v>471</v>
      </c>
      <c r="K2263" s="33">
        <v>8100</v>
      </c>
      <c r="L2263" s="33">
        <v>1</v>
      </c>
      <c r="M2263" s="33">
        <v>1</v>
      </c>
      <c r="N2263" s="33">
        <v>175631.66</v>
      </c>
      <c r="O2263" s="33">
        <v>1352</v>
      </c>
      <c r="P2263" s="33">
        <v>2376</v>
      </c>
    </row>
    <row r="2264" spans="1:16">
      <c r="A2264" s="27" t="s">
        <v>531</v>
      </c>
      <c r="B2264" s="31">
        <v>202503</v>
      </c>
      <c r="C2264" s="27" t="s">
        <v>69</v>
      </c>
      <c r="D2264" s="27" t="s">
        <v>211</v>
      </c>
      <c r="E2264" s="27" t="s">
        <v>34</v>
      </c>
      <c r="F2264" s="27" t="s">
        <v>257</v>
      </c>
      <c r="G2264" s="33">
        <v>275183.83</v>
      </c>
      <c r="H2264" s="33">
        <v>275183.83</v>
      </c>
      <c r="I2264" s="33">
        <v>6599</v>
      </c>
      <c r="J2264" s="33">
        <v>518</v>
      </c>
      <c r="K2264" s="33">
        <v>8100</v>
      </c>
      <c r="L2264" s="33">
        <v>1</v>
      </c>
      <c r="M2264" s="33">
        <v>1</v>
      </c>
      <c r="N2264" s="33">
        <v>219842.37</v>
      </c>
      <c r="O2264" s="33">
        <v>1483.7</v>
      </c>
      <c r="P2264" s="33">
        <v>2753</v>
      </c>
    </row>
    <row r="2265" spans="1:16">
      <c r="A2265" s="27" t="s">
        <v>531</v>
      </c>
      <c r="B2265" s="31">
        <v>202504</v>
      </c>
      <c r="C2265" s="27" t="s">
        <v>69</v>
      </c>
      <c r="D2265" s="27" t="s">
        <v>211</v>
      </c>
      <c r="E2265" s="27" t="s">
        <v>34</v>
      </c>
      <c r="F2265" s="27" t="s">
        <v>257</v>
      </c>
      <c r="G2265" s="33">
        <v>362779.3</v>
      </c>
      <c r="H2265" s="33">
        <v>362779.3</v>
      </c>
      <c r="I2265" s="33">
        <v>9209</v>
      </c>
      <c r="J2265" s="33">
        <v>549</v>
      </c>
      <c r="K2265" s="33">
        <v>8100</v>
      </c>
      <c r="L2265" s="33">
        <v>1</v>
      </c>
      <c r="M2265" s="33">
        <v>1</v>
      </c>
      <c r="N2265" s="33">
        <v>259836.28</v>
      </c>
      <c r="O2265" s="33">
        <v>2109.6</v>
      </c>
      <c r="P2265" s="33">
        <v>3711</v>
      </c>
    </row>
    <row r="2266" spans="1:16">
      <c r="A2266" s="27" t="s">
        <v>531</v>
      </c>
      <c r="B2266" s="31">
        <v>202505</v>
      </c>
      <c r="C2266" s="27" t="s">
        <v>69</v>
      </c>
      <c r="D2266" s="27" t="s">
        <v>211</v>
      </c>
      <c r="E2266" s="27" t="s">
        <v>34</v>
      </c>
      <c r="F2266" s="27" t="s">
        <v>257</v>
      </c>
      <c r="G2266" s="33">
        <v>336169.48</v>
      </c>
      <c r="H2266" s="33">
        <v>336169.48</v>
      </c>
      <c r="I2266" s="33">
        <v>8541</v>
      </c>
      <c r="J2266" s="33">
        <v>668</v>
      </c>
      <c r="K2266" s="33">
        <v>8100</v>
      </c>
      <c r="L2266" s="33">
        <v>1</v>
      </c>
      <c r="M2266" s="33">
        <v>1</v>
      </c>
      <c r="N2266" s="33">
        <v>285831.79</v>
      </c>
      <c r="O2266" s="33">
        <v>1911.7</v>
      </c>
      <c r="P2266" s="33">
        <v>3569</v>
      </c>
    </row>
    <row r="2267" spans="1:16">
      <c r="A2267" s="27" t="s">
        <v>531</v>
      </c>
      <c r="B2267" s="31">
        <v>202506</v>
      </c>
      <c r="C2267" s="27" t="s">
        <v>69</v>
      </c>
      <c r="D2267" s="27" t="s">
        <v>211</v>
      </c>
      <c r="E2267" s="27" t="s">
        <v>34</v>
      </c>
      <c r="F2267" s="27" t="s">
        <v>257</v>
      </c>
      <c r="G2267" s="33">
        <v>364532.61</v>
      </c>
      <c r="H2267" s="33">
        <v>364532.61</v>
      </c>
      <c r="I2267" s="33">
        <v>9056</v>
      </c>
      <c r="J2267" s="33">
        <v>691</v>
      </c>
      <c r="K2267" s="33">
        <v>8100</v>
      </c>
      <c r="L2267" s="33">
        <v>1</v>
      </c>
      <c r="M2267" s="33">
        <v>1</v>
      </c>
      <c r="N2267" s="33">
        <v>280465.11</v>
      </c>
      <c r="O2267" s="33">
        <v>1927</v>
      </c>
      <c r="P2267" s="33">
        <v>3659</v>
      </c>
    </row>
    <row r="2268" spans="1:16">
      <c r="A2268" s="27" t="s">
        <v>531</v>
      </c>
      <c r="B2268" s="31">
        <v>202507</v>
      </c>
      <c r="C2268" s="27" t="s">
        <v>69</v>
      </c>
      <c r="D2268" s="27" t="s">
        <v>211</v>
      </c>
      <c r="E2268" s="27" t="s">
        <v>34</v>
      </c>
      <c r="F2268" s="27" t="s">
        <v>257</v>
      </c>
      <c r="G2268" s="33">
        <v>296026.68</v>
      </c>
      <c r="H2268" s="33">
        <v>296026.68</v>
      </c>
      <c r="I2268" s="33">
        <v>7838</v>
      </c>
      <c r="J2268" s="33">
        <v>637</v>
      </c>
      <c r="K2268" s="33">
        <v>8100</v>
      </c>
      <c r="L2268" s="33">
        <v>1</v>
      </c>
      <c r="M2268" s="33">
        <v>1</v>
      </c>
      <c r="N2268" s="33">
        <v>250457.27</v>
      </c>
      <c r="O2268" s="33">
        <v>1650.8</v>
      </c>
      <c r="P2268" s="33">
        <v>3150</v>
      </c>
    </row>
    <row r="2269" spans="1:16">
      <c r="A2269" s="27" t="s">
        <v>531</v>
      </c>
      <c r="B2269" s="31">
        <v>202508</v>
      </c>
      <c r="C2269" s="27" t="s">
        <v>69</v>
      </c>
      <c r="D2269" s="27" t="s">
        <v>211</v>
      </c>
      <c r="E2269" s="27" t="s">
        <v>34</v>
      </c>
      <c r="F2269" s="27" t="s">
        <v>257</v>
      </c>
      <c r="G2269" s="33">
        <v>289123.7</v>
      </c>
      <c r="H2269" s="33">
        <v>289123.7</v>
      </c>
      <c r="I2269" s="33">
        <v>7921</v>
      </c>
      <c r="J2269" s="33">
        <v>597</v>
      </c>
      <c r="K2269" s="33">
        <v>8100</v>
      </c>
      <c r="L2269" s="33">
        <v>1</v>
      </c>
      <c r="M2269" s="33">
        <v>1</v>
      </c>
      <c r="N2269" s="33">
        <v>242276.91</v>
      </c>
      <c r="O2269" s="33">
        <v>1672.8</v>
      </c>
      <c r="P2269" s="33">
        <v>3185</v>
      </c>
    </row>
    <row r="2270" spans="1:16">
      <c r="A2270" s="27" t="s">
        <v>531</v>
      </c>
      <c r="B2270" s="31">
        <v>202509</v>
      </c>
      <c r="C2270" s="27" t="s">
        <v>69</v>
      </c>
      <c r="D2270" s="27" t="s">
        <v>211</v>
      </c>
      <c r="E2270" s="27" t="s">
        <v>34</v>
      </c>
      <c r="F2270" s="27" t="s">
        <v>257</v>
      </c>
      <c r="G2270" s="33">
        <v>323435.53</v>
      </c>
      <c r="H2270" s="33">
        <v>323435.53</v>
      </c>
      <c r="I2270" s="33">
        <v>8142</v>
      </c>
      <c r="J2270" s="33">
        <v>557</v>
      </c>
      <c r="K2270" s="33">
        <v>8100</v>
      </c>
      <c r="L2270" s="33">
        <v>1</v>
      </c>
      <c r="M2270" s="33">
        <v>1</v>
      </c>
      <c r="N2270" s="33">
        <v>233973.29</v>
      </c>
      <c r="O2270" s="33">
        <v>1815.2</v>
      </c>
      <c r="P2270" s="33">
        <v>3221</v>
      </c>
    </row>
    <row r="2271" spans="1:16">
      <c r="A2271" s="27" t="s">
        <v>531</v>
      </c>
      <c r="B2271" s="31">
        <v>202510</v>
      </c>
      <c r="C2271" s="27" t="s">
        <v>69</v>
      </c>
      <c r="D2271" s="27" t="s">
        <v>211</v>
      </c>
      <c r="E2271" s="27" t="s">
        <v>34</v>
      </c>
      <c r="F2271" s="27" t="s">
        <v>257</v>
      </c>
      <c r="G2271" s="33">
        <v>307567.27</v>
      </c>
      <c r="H2271" s="33">
        <v>307567.27</v>
      </c>
      <c r="I2271" s="33">
        <v>8180</v>
      </c>
      <c r="J2271" s="33">
        <v>587</v>
      </c>
      <c r="K2271" s="33">
        <v>8100</v>
      </c>
      <c r="L2271" s="33">
        <v>1</v>
      </c>
      <c r="M2271" s="33">
        <v>1</v>
      </c>
      <c r="N2271" s="33">
        <v>258123.85</v>
      </c>
      <c r="O2271" s="33">
        <v>1763.5</v>
      </c>
      <c r="P2271" s="33">
        <v>3220</v>
      </c>
    </row>
    <row r="2272" spans="1:16">
      <c r="A2272" s="27" t="s">
        <v>531</v>
      </c>
      <c r="B2272" s="31">
        <v>202511</v>
      </c>
      <c r="C2272" s="27" t="s">
        <v>69</v>
      </c>
      <c r="D2272" s="27" t="s">
        <v>211</v>
      </c>
      <c r="E2272" s="27" t="s">
        <v>34</v>
      </c>
      <c r="F2272" s="27" t="s">
        <v>257</v>
      </c>
      <c r="G2272" s="33">
        <v>406795.17</v>
      </c>
      <c r="H2272" s="33">
        <v>406795.17</v>
      </c>
      <c r="I2272" s="33">
        <v>10741</v>
      </c>
      <c r="J2272" s="33">
        <v>816</v>
      </c>
      <c r="K2272" s="33">
        <v>8100</v>
      </c>
      <c r="L2272" s="33">
        <v>1</v>
      </c>
      <c r="M2272" s="33">
        <v>1</v>
      </c>
      <c r="N2272" s="33">
        <v>312870.83</v>
      </c>
      <c r="O2272" s="33">
        <v>2258.2</v>
      </c>
      <c r="P2272" s="33">
        <v>4314</v>
      </c>
    </row>
    <row r="2273" spans="1:16">
      <c r="A2273" s="27" t="s">
        <v>531</v>
      </c>
      <c r="B2273" s="31">
        <v>202512</v>
      </c>
      <c r="C2273" s="27" t="s">
        <v>69</v>
      </c>
      <c r="D2273" s="27" t="s">
        <v>211</v>
      </c>
      <c r="E2273" s="27" t="s">
        <v>34</v>
      </c>
      <c r="F2273" s="27" t="s">
        <v>257</v>
      </c>
      <c r="G2273" s="33">
        <v>416155.93</v>
      </c>
      <c r="H2273" s="33">
        <v>416155.93</v>
      </c>
      <c r="I2273" s="33">
        <v>10636</v>
      </c>
      <c r="J2273" s="33">
        <v>767</v>
      </c>
      <c r="K2273" s="33">
        <v>8100</v>
      </c>
      <c r="L2273" s="33">
        <v>1</v>
      </c>
      <c r="M2273" s="33">
        <v>1</v>
      </c>
      <c r="N2273" s="33">
        <v>360731.62</v>
      </c>
      <c r="O2273" s="33">
        <v>2342.5</v>
      </c>
      <c r="P2273" s="33">
        <v>4312</v>
      </c>
    </row>
    <row r="2274" spans="1:16">
      <c r="A2274" s="27" t="s">
        <v>531</v>
      </c>
      <c r="B2274" s="31">
        <v>202601</v>
      </c>
      <c r="C2274" s="27" t="s">
        <v>69</v>
      </c>
      <c r="D2274" s="27" t="s">
        <v>211</v>
      </c>
      <c r="E2274" s="27" t="s">
        <v>34</v>
      </c>
      <c r="F2274" s="27" t="s">
        <v>257</v>
      </c>
      <c r="G2274" s="33">
        <v>231499.22</v>
      </c>
      <c r="H2274" s="33">
        <v>231499.22</v>
      </c>
      <c r="I2274" s="33">
        <v>6051</v>
      </c>
      <c r="J2274" s="33">
        <v>442</v>
      </c>
      <c r="K2274" s="33">
        <v>8100</v>
      </c>
      <c r="L2274" s="33">
        <v>1</v>
      </c>
      <c r="M2274" s="33">
        <v>1</v>
      </c>
      <c r="N2274" s="33">
        <v>184153.87</v>
      </c>
      <c r="O2274" s="33">
        <v>1410.8</v>
      </c>
      <c r="P2274" s="33">
        <v>2534</v>
      </c>
    </row>
    <row r="2275" spans="1:16">
      <c r="A2275" s="27" t="s">
        <v>531</v>
      </c>
      <c r="B2275" s="31">
        <v>202602</v>
      </c>
      <c r="C2275" s="27" t="s">
        <v>69</v>
      </c>
      <c r="D2275" s="27" t="s">
        <v>211</v>
      </c>
      <c r="E2275" s="27" t="s">
        <v>34</v>
      </c>
      <c r="F2275" s="27" t="s">
        <v>257</v>
      </c>
      <c r="G2275" s="33">
        <v>248220.03</v>
      </c>
      <c r="H2275" s="33">
        <v>248220.03</v>
      </c>
      <c r="I2275" s="33">
        <v>6072</v>
      </c>
      <c r="J2275" s="33">
        <v>436</v>
      </c>
      <c r="K2275" s="33">
        <v>8100</v>
      </c>
      <c r="L2275" s="33">
        <v>1</v>
      </c>
      <c r="M2275" s="33">
        <v>1</v>
      </c>
      <c r="N2275" s="33">
        <v>190560.35</v>
      </c>
      <c r="O2275" s="33">
        <v>1570.2</v>
      </c>
      <c r="P2275" s="33">
        <v>2502</v>
      </c>
    </row>
    <row r="2276" spans="1:16">
      <c r="A2276" s="27" t="s">
        <v>531</v>
      </c>
      <c r="B2276" s="31">
        <v>202603</v>
      </c>
      <c r="C2276" s="27" t="s">
        <v>69</v>
      </c>
      <c r="D2276" s="27" t="s">
        <v>211</v>
      </c>
      <c r="E2276" s="27" t="s">
        <v>34</v>
      </c>
      <c r="F2276" s="27" t="s">
        <v>257</v>
      </c>
      <c r="G2276" s="33">
        <v>275664.56</v>
      </c>
      <c r="H2276" s="33">
        <v>275664.56</v>
      </c>
      <c r="I2276" s="33">
        <v>7398</v>
      </c>
      <c r="J2276" s="33">
        <v>594</v>
      </c>
      <c r="K2276" s="33">
        <v>8100</v>
      </c>
      <c r="L2276" s="33">
        <v>1</v>
      </c>
      <c r="M2276" s="33">
        <v>1</v>
      </c>
      <c r="N2276" s="33">
        <v>238528.97</v>
      </c>
      <c r="O2276" s="33">
        <v>1629.7</v>
      </c>
      <c r="P2276" s="33">
        <v>2986</v>
      </c>
    </row>
    <row r="2277" spans="1:16">
      <c r="A2277" s="27" t="s">
        <v>531</v>
      </c>
      <c r="B2277" s="31">
        <v>202604</v>
      </c>
      <c r="C2277" s="27" t="s">
        <v>69</v>
      </c>
      <c r="D2277" s="27" t="s">
        <v>211</v>
      </c>
      <c r="E2277" s="27" t="s">
        <v>34</v>
      </c>
      <c r="F2277" s="27" t="s">
        <v>257</v>
      </c>
      <c r="G2277" s="33">
        <v>348577.03</v>
      </c>
      <c r="H2277" s="33">
        <v>348577.03</v>
      </c>
      <c r="I2277" s="33">
        <v>8841</v>
      </c>
      <c r="J2277" s="33">
        <v>729</v>
      </c>
      <c r="K2277" s="33">
        <v>8100</v>
      </c>
      <c r="L2277" s="33">
        <v>1</v>
      </c>
      <c r="M2277" s="33">
        <v>1</v>
      </c>
      <c r="N2277" s="33">
        <v>281922.37</v>
      </c>
      <c r="O2277" s="33">
        <v>1971.3</v>
      </c>
      <c r="P2277" s="33">
        <v>3563</v>
      </c>
    </row>
    <row r="2278" spans="1:16">
      <c r="A2278" s="27" t="s">
        <v>531</v>
      </c>
      <c r="B2278" s="31">
        <v>202605</v>
      </c>
      <c r="C2278" s="27" t="s">
        <v>69</v>
      </c>
      <c r="D2278" s="27" t="s">
        <v>211</v>
      </c>
      <c r="E2278" s="27" t="s">
        <v>34</v>
      </c>
      <c r="F2278" s="27" t="s">
        <v>257</v>
      </c>
      <c r="G2278" s="33">
        <v>385206.39</v>
      </c>
      <c r="H2278" s="33">
        <v>385206.39</v>
      </c>
      <c r="I2278" s="33">
        <v>9927</v>
      </c>
      <c r="J2278" s="33">
        <v>843</v>
      </c>
      <c r="K2278" s="33">
        <v>8100</v>
      </c>
      <c r="L2278" s="33">
        <v>1</v>
      </c>
      <c r="M2278" s="33">
        <v>1</v>
      </c>
      <c r="N2278" s="33">
        <v>310127.49</v>
      </c>
      <c r="O2278" s="33">
        <v>2040.1</v>
      </c>
      <c r="P2278" s="33">
        <v>4005</v>
      </c>
    </row>
    <row r="2279" spans="1:16">
      <c r="A2279" s="27" t="s">
        <v>531</v>
      </c>
      <c r="B2279" s="31">
        <v>202606</v>
      </c>
      <c r="C2279" s="27" t="s">
        <v>69</v>
      </c>
      <c r="D2279" s="27" t="s">
        <v>211</v>
      </c>
      <c r="E2279" s="27" t="s">
        <v>34</v>
      </c>
      <c r="F2279" s="27" t="s">
        <v>257</v>
      </c>
      <c r="G2279" s="33">
        <v>363319.78</v>
      </c>
      <c r="H2279" s="33">
        <v>363319.78</v>
      </c>
      <c r="I2279" s="33">
        <v>10116</v>
      </c>
      <c r="J2279" s="33">
        <v>808</v>
      </c>
      <c r="K2279" s="33">
        <v>8100</v>
      </c>
      <c r="L2279" s="33">
        <v>1</v>
      </c>
      <c r="M2279" s="33">
        <v>1</v>
      </c>
      <c r="N2279" s="33">
        <v>304304.64</v>
      </c>
      <c r="O2279" s="33">
        <v>1838.2</v>
      </c>
      <c r="P2279" s="33">
        <v>3961</v>
      </c>
    </row>
    <row r="2280" spans="1:16">
      <c r="A2280" s="27" t="s">
        <v>531</v>
      </c>
      <c r="B2280" s="31">
        <v>202607</v>
      </c>
      <c r="C2280" s="27" t="s">
        <v>69</v>
      </c>
      <c r="D2280" s="27" t="s">
        <v>211</v>
      </c>
      <c r="E2280" s="27" t="s">
        <v>34</v>
      </c>
      <c r="F2280" s="27" t="s">
        <v>257</v>
      </c>
      <c r="G2280" s="33">
        <v>346140.77</v>
      </c>
      <c r="H2280" s="33">
        <v>346140.77</v>
      </c>
      <c r="I2280" s="33">
        <v>8703</v>
      </c>
      <c r="J2280" s="33">
        <v>691</v>
      </c>
      <c r="K2280" s="33">
        <v>8100</v>
      </c>
      <c r="L2280" s="33">
        <v>1</v>
      </c>
      <c r="M2280" s="33">
        <v>1</v>
      </c>
      <c r="N2280" s="33">
        <v>271746.14</v>
      </c>
      <c r="O2280" s="33">
        <v>1944</v>
      </c>
      <c r="P2280" s="33">
        <v>3592</v>
      </c>
    </row>
    <row r="2281" spans="1:16">
      <c r="A2281" s="27" t="s">
        <v>533</v>
      </c>
      <c r="B2281" s="31">
        <v>202408</v>
      </c>
      <c r="C2281" s="27" t="s">
        <v>71</v>
      </c>
      <c r="D2281" s="27" t="s">
        <v>211</v>
      </c>
      <c r="E2281" s="27" t="s">
        <v>34</v>
      </c>
      <c r="F2281" s="27" t="s">
        <v>257</v>
      </c>
      <c r="G2281" s="33">
        <v>215603.42</v>
      </c>
      <c r="H2281" s="33">
        <v>0</v>
      </c>
      <c r="I2281" s="33">
        <v>5307</v>
      </c>
      <c r="J2281" s="33">
        <v>407</v>
      </c>
      <c r="K2281" s="33">
        <v>11800</v>
      </c>
      <c r="L2281" s="33">
        <v>1</v>
      </c>
      <c r="M2281" s="33">
        <v>0</v>
      </c>
      <c r="N2281" s="33">
        <v>342353.37</v>
      </c>
      <c r="O2281" s="33">
        <v>1192.2</v>
      </c>
      <c r="P2281" s="33">
        <v>2223</v>
      </c>
    </row>
    <row r="2282" spans="1:16">
      <c r="A2282" s="27" t="s">
        <v>533</v>
      </c>
      <c r="B2282" s="31">
        <v>202409</v>
      </c>
      <c r="C2282" s="27" t="s">
        <v>71</v>
      </c>
      <c r="D2282" s="27" t="s">
        <v>211</v>
      </c>
      <c r="E2282" s="27" t="s">
        <v>34</v>
      </c>
      <c r="F2282" s="27" t="s">
        <v>257</v>
      </c>
      <c r="G2282" s="33">
        <v>242623.94</v>
      </c>
      <c r="H2282" s="33">
        <v>0</v>
      </c>
      <c r="I2282" s="33">
        <v>6081</v>
      </c>
      <c r="J2282" s="33">
        <v>488</v>
      </c>
      <c r="K2282" s="33">
        <v>11800</v>
      </c>
      <c r="L2282" s="33">
        <v>1</v>
      </c>
      <c r="M2282" s="33">
        <v>0</v>
      </c>
      <c r="N2282" s="33">
        <v>330619.8</v>
      </c>
      <c r="O2282" s="33">
        <v>1375.5</v>
      </c>
      <c r="P2282" s="33">
        <v>2442</v>
      </c>
    </row>
    <row r="2283" spans="1:16">
      <c r="A2283" s="27" t="s">
        <v>533</v>
      </c>
      <c r="B2283" s="31">
        <v>202410</v>
      </c>
      <c r="C2283" s="27" t="s">
        <v>71</v>
      </c>
      <c r="D2283" s="27" t="s">
        <v>211</v>
      </c>
      <c r="E2283" s="27" t="s">
        <v>34</v>
      </c>
      <c r="F2283" s="27" t="s">
        <v>257</v>
      </c>
      <c r="G2283" s="33">
        <v>282363.4</v>
      </c>
      <c r="H2283" s="33">
        <v>0</v>
      </c>
      <c r="I2283" s="33">
        <v>7287</v>
      </c>
      <c r="J2283" s="33">
        <v>550</v>
      </c>
      <c r="K2283" s="33">
        <v>11800</v>
      </c>
      <c r="L2283" s="33">
        <v>1</v>
      </c>
      <c r="M2283" s="33">
        <v>0</v>
      </c>
      <c r="N2283" s="33">
        <v>364746.14</v>
      </c>
      <c r="O2283" s="33">
        <v>1632.9</v>
      </c>
      <c r="P2283" s="33">
        <v>3010</v>
      </c>
    </row>
    <row r="2284" spans="1:16">
      <c r="A2284" s="27" t="s">
        <v>533</v>
      </c>
      <c r="B2284" s="31">
        <v>202411</v>
      </c>
      <c r="C2284" s="27" t="s">
        <v>71</v>
      </c>
      <c r="D2284" s="27" t="s">
        <v>211</v>
      </c>
      <c r="E2284" s="27" t="s">
        <v>34</v>
      </c>
      <c r="F2284" s="27" t="s">
        <v>257</v>
      </c>
      <c r="G2284" s="33">
        <v>325673.15</v>
      </c>
      <c r="H2284" s="33">
        <v>0</v>
      </c>
      <c r="I2284" s="33">
        <v>7768</v>
      </c>
      <c r="J2284" s="33">
        <v>717</v>
      </c>
      <c r="K2284" s="33">
        <v>11800</v>
      </c>
      <c r="L2284" s="33">
        <v>1</v>
      </c>
      <c r="M2284" s="33">
        <v>0</v>
      </c>
      <c r="N2284" s="33">
        <v>442107.26</v>
      </c>
      <c r="O2284" s="33">
        <v>1850.5</v>
      </c>
      <c r="P2284" s="33">
        <v>3344</v>
      </c>
    </row>
    <row r="2285" spans="1:16">
      <c r="A2285" s="27" t="s">
        <v>533</v>
      </c>
      <c r="B2285" s="31">
        <v>202412</v>
      </c>
      <c r="C2285" s="27" t="s">
        <v>71</v>
      </c>
      <c r="D2285" s="27" t="s">
        <v>211</v>
      </c>
      <c r="E2285" s="27" t="s">
        <v>34</v>
      </c>
      <c r="F2285" s="27" t="s">
        <v>257</v>
      </c>
      <c r="G2285" s="33">
        <v>459301.01</v>
      </c>
      <c r="H2285" s="33">
        <v>0</v>
      </c>
      <c r="I2285" s="33">
        <v>12532</v>
      </c>
      <c r="J2285" s="33">
        <v>960</v>
      </c>
      <c r="K2285" s="33">
        <v>11800</v>
      </c>
      <c r="L2285" s="33">
        <v>1</v>
      </c>
      <c r="M2285" s="33">
        <v>0</v>
      </c>
      <c r="N2285" s="33">
        <v>509737.73</v>
      </c>
      <c r="O2285" s="33">
        <v>2420.2</v>
      </c>
      <c r="P2285" s="33">
        <v>4927</v>
      </c>
    </row>
    <row r="2286" spans="1:16">
      <c r="A2286" s="27" t="s">
        <v>533</v>
      </c>
      <c r="B2286" s="31">
        <v>202501</v>
      </c>
      <c r="C2286" s="27" t="s">
        <v>71</v>
      </c>
      <c r="D2286" s="27" t="s">
        <v>211</v>
      </c>
      <c r="E2286" s="27" t="s">
        <v>34</v>
      </c>
      <c r="F2286" s="27" t="s">
        <v>257</v>
      </c>
      <c r="G2286" s="33">
        <v>238131.98</v>
      </c>
      <c r="H2286" s="33">
        <v>0</v>
      </c>
      <c r="I2286" s="33">
        <v>5578</v>
      </c>
      <c r="J2286" s="33">
        <v>457</v>
      </c>
      <c r="K2286" s="33">
        <v>11800</v>
      </c>
      <c r="L2286" s="33">
        <v>1</v>
      </c>
      <c r="M2286" s="33">
        <v>0</v>
      </c>
      <c r="N2286" s="33">
        <v>260221.64</v>
      </c>
      <c r="O2286" s="33">
        <v>1310.1</v>
      </c>
      <c r="P2286" s="33">
        <v>2381</v>
      </c>
    </row>
    <row r="2287" spans="1:16">
      <c r="A2287" s="27" t="s">
        <v>533</v>
      </c>
      <c r="B2287" s="31">
        <v>202502</v>
      </c>
      <c r="C2287" s="27" t="s">
        <v>71</v>
      </c>
      <c r="D2287" s="27" t="s">
        <v>211</v>
      </c>
      <c r="E2287" s="27" t="s">
        <v>34</v>
      </c>
      <c r="F2287" s="27" t="s">
        <v>257</v>
      </c>
      <c r="G2287" s="33">
        <v>232504.09</v>
      </c>
      <c r="H2287" s="33">
        <v>0</v>
      </c>
      <c r="I2287" s="33">
        <v>5631</v>
      </c>
      <c r="J2287" s="33">
        <v>427</v>
      </c>
      <c r="K2287" s="33">
        <v>11800</v>
      </c>
      <c r="L2287" s="33">
        <v>1</v>
      </c>
      <c r="M2287" s="33">
        <v>0</v>
      </c>
      <c r="N2287" s="33">
        <v>269274.43</v>
      </c>
      <c r="O2287" s="33">
        <v>1206.2</v>
      </c>
      <c r="P2287" s="33">
        <v>2353</v>
      </c>
    </row>
    <row r="2288" spans="1:16">
      <c r="A2288" s="27" t="s">
        <v>533</v>
      </c>
      <c r="B2288" s="31">
        <v>202503</v>
      </c>
      <c r="C2288" s="27" t="s">
        <v>71</v>
      </c>
      <c r="D2288" s="27" t="s">
        <v>211</v>
      </c>
      <c r="E2288" s="27" t="s">
        <v>34</v>
      </c>
      <c r="F2288" s="27" t="s">
        <v>257</v>
      </c>
      <c r="G2288" s="33">
        <v>326223.73</v>
      </c>
      <c r="H2288" s="33">
        <v>0</v>
      </c>
      <c r="I2288" s="33">
        <v>7991</v>
      </c>
      <c r="J2288" s="33">
        <v>621</v>
      </c>
      <c r="K2288" s="33">
        <v>11800</v>
      </c>
      <c r="L2288" s="33">
        <v>1</v>
      </c>
      <c r="M2288" s="33">
        <v>0</v>
      </c>
      <c r="N2288" s="33">
        <v>337057.27</v>
      </c>
      <c r="O2288" s="33">
        <v>1904.6</v>
      </c>
      <c r="P2288" s="33">
        <v>3359</v>
      </c>
    </row>
    <row r="2289" spans="1:16">
      <c r="A2289" s="27" t="s">
        <v>533</v>
      </c>
      <c r="B2289" s="31">
        <v>202504</v>
      </c>
      <c r="C2289" s="27" t="s">
        <v>71</v>
      </c>
      <c r="D2289" s="27" t="s">
        <v>211</v>
      </c>
      <c r="E2289" s="27" t="s">
        <v>34</v>
      </c>
      <c r="F2289" s="27" t="s">
        <v>257</v>
      </c>
      <c r="G2289" s="33">
        <v>397731.76</v>
      </c>
      <c r="H2289" s="33">
        <v>0</v>
      </c>
      <c r="I2289" s="33">
        <v>9792</v>
      </c>
      <c r="J2289" s="33">
        <v>771</v>
      </c>
      <c r="K2289" s="33">
        <v>11800</v>
      </c>
      <c r="L2289" s="33">
        <v>1</v>
      </c>
      <c r="M2289" s="33">
        <v>0</v>
      </c>
      <c r="N2289" s="33">
        <v>398375.03</v>
      </c>
      <c r="O2289" s="33">
        <v>2331.2</v>
      </c>
      <c r="P2289" s="33">
        <v>3946</v>
      </c>
    </row>
    <row r="2290" spans="1:16">
      <c r="A2290" s="27" t="s">
        <v>533</v>
      </c>
      <c r="B2290" s="31">
        <v>202505</v>
      </c>
      <c r="C2290" s="27" t="s">
        <v>71</v>
      </c>
      <c r="D2290" s="27" t="s">
        <v>211</v>
      </c>
      <c r="E2290" s="27" t="s">
        <v>34</v>
      </c>
      <c r="F2290" s="27" t="s">
        <v>257</v>
      </c>
      <c r="G2290" s="33">
        <v>481766.6</v>
      </c>
      <c r="H2290" s="33">
        <v>0</v>
      </c>
      <c r="I2290" s="33">
        <v>13035</v>
      </c>
      <c r="J2290" s="33">
        <v>1029</v>
      </c>
      <c r="K2290" s="33">
        <v>11800</v>
      </c>
      <c r="L2290" s="33">
        <v>1</v>
      </c>
      <c r="M2290" s="33">
        <v>0</v>
      </c>
      <c r="N2290" s="33">
        <v>438230.74</v>
      </c>
      <c r="O2290" s="33">
        <v>2544.8</v>
      </c>
      <c r="P2290" s="33">
        <v>5053</v>
      </c>
    </row>
    <row r="2291" spans="1:16">
      <c r="A2291" s="27" t="s">
        <v>533</v>
      </c>
      <c r="B2291" s="31">
        <v>202506</v>
      </c>
      <c r="C2291" s="27" t="s">
        <v>71</v>
      </c>
      <c r="D2291" s="27" t="s">
        <v>211</v>
      </c>
      <c r="E2291" s="27" t="s">
        <v>34</v>
      </c>
      <c r="F2291" s="27" t="s">
        <v>257</v>
      </c>
      <c r="G2291" s="33">
        <v>486837.93</v>
      </c>
      <c r="H2291" s="33">
        <v>0</v>
      </c>
      <c r="I2291" s="33">
        <v>11692</v>
      </c>
      <c r="J2291" s="33">
        <v>838</v>
      </c>
      <c r="K2291" s="33">
        <v>11800</v>
      </c>
      <c r="L2291" s="33">
        <v>1</v>
      </c>
      <c r="M2291" s="33">
        <v>0</v>
      </c>
      <c r="N2291" s="33">
        <v>430002.67</v>
      </c>
      <c r="O2291" s="33">
        <v>3013.7</v>
      </c>
      <c r="P2291" s="33">
        <v>4981</v>
      </c>
    </row>
    <row r="2292" spans="1:16">
      <c r="A2292" s="27" t="s">
        <v>533</v>
      </c>
      <c r="B2292" s="31">
        <v>202507</v>
      </c>
      <c r="C2292" s="27" t="s">
        <v>71</v>
      </c>
      <c r="D2292" s="27" t="s">
        <v>211</v>
      </c>
      <c r="E2292" s="27" t="s">
        <v>34</v>
      </c>
      <c r="F2292" s="27" t="s">
        <v>257</v>
      </c>
      <c r="G2292" s="33">
        <v>429343.87</v>
      </c>
      <c r="H2292" s="33">
        <v>0</v>
      </c>
      <c r="I2292" s="33">
        <v>10990</v>
      </c>
      <c r="J2292" s="33">
        <v>879</v>
      </c>
      <c r="K2292" s="33">
        <v>11800</v>
      </c>
      <c r="L2292" s="33">
        <v>1</v>
      </c>
      <c r="M2292" s="33">
        <v>0</v>
      </c>
      <c r="N2292" s="33">
        <v>383995.34</v>
      </c>
      <c r="O2292" s="33">
        <v>2260.4</v>
      </c>
      <c r="P2292" s="33">
        <v>4546</v>
      </c>
    </row>
    <row r="2293" spans="1:16">
      <c r="A2293" s="27" t="s">
        <v>533</v>
      </c>
      <c r="B2293" s="31">
        <v>202508</v>
      </c>
      <c r="C2293" s="27" t="s">
        <v>71</v>
      </c>
      <c r="D2293" s="27" t="s">
        <v>211</v>
      </c>
      <c r="E2293" s="27" t="s">
        <v>34</v>
      </c>
      <c r="F2293" s="27" t="s">
        <v>257</v>
      </c>
      <c r="G2293" s="33">
        <v>409947.12</v>
      </c>
      <c r="H2293" s="33">
        <v>0</v>
      </c>
      <c r="I2293" s="33">
        <v>10622</v>
      </c>
      <c r="J2293" s="33">
        <v>704</v>
      </c>
      <c r="K2293" s="33">
        <v>11800</v>
      </c>
      <c r="L2293" s="33">
        <v>1</v>
      </c>
      <c r="M2293" s="33">
        <v>0</v>
      </c>
      <c r="N2293" s="33">
        <v>371453.4</v>
      </c>
      <c r="O2293" s="33">
        <v>2182.3</v>
      </c>
      <c r="P2293" s="33">
        <v>4257</v>
      </c>
    </row>
    <row r="2294" spans="1:16">
      <c r="A2294" s="27" t="s">
        <v>533</v>
      </c>
      <c r="B2294" s="31">
        <v>202509</v>
      </c>
      <c r="C2294" s="27" t="s">
        <v>71</v>
      </c>
      <c r="D2294" s="27" t="s">
        <v>211</v>
      </c>
      <c r="E2294" s="27" t="s">
        <v>34</v>
      </c>
      <c r="F2294" s="27" t="s">
        <v>257</v>
      </c>
      <c r="G2294" s="33">
        <v>366992.65</v>
      </c>
      <c r="H2294" s="33">
        <v>0</v>
      </c>
      <c r="I2294" s="33">
        <v>9547</v>
      </c>
      <c r="J2294" s="33">
        <v>731</v>
      </c>
      <c r="K2294" s="33">
        <v>11800</v>
      </c>
      <c r="L2294" s="33">
        <v>1</v>
      </c>
      <c r="M2294" s="33">
        <v>0</v>
      </c>
      <c r="N2294" s="33">
        <v>358722.48</v>
      </c>
      <c r="O2294" s="33">
        <v>1930.1</v>
      </c>
      <c r="P2294" s="33">
        <v>3653</v>
      </c>
    </row>
    <row r="2295" spans="1:16">
      <c r="A2295" s="27" t="s">
        <v>533</v>
      </c>
      <c r="B2295" s="31">
        <v>202510</v>
      </c>
      <c r="C2295" s="27" t="s">
        <v>71</v>
      </c>
      <c r="D2295" s="27" t="s">
        <v>211</v>
      </c>
      <c r="E2295" s="27" t="s">
        <v>34</v>
      </c>
      <c r="F2295" s="27" t="s">
        <v>257</v>
      </c>
      <c r="G2295" s="33">
        <v>443083.71</v>
      </c>
      <c r="H2295" s="33">
        <v>0</v>
      </c>
      <c r="I2295" s="33">
        <v>11748</v>
      </c>
      <c r="J2295" s="33">
        <v>997</v>
      </c>
      <c r="K2295" s="33">
        <v>11800</v>
      </c>
      <c r="L2295" s="33">
        <v>1</v>
      </c>
      <c r="M2295" s="33">
        <v>0</v>
      </c>
      <c r="N2295" s="33">
        <v>395749.56</v>
      </c>
      <c r="O2295" s="33">
        <v>2393.3</v>
      </c>
      <c r="P2295" s="33">
        <v>4777</v>
      </c>
    </row>
    <row r="2296" spans="1:16">
      <c r="A2296" s="27" t="s">
        <v>533</v>
      </c>
      <c r="B2296" s="31">
        <v>202511</v>
      </c>
      <c r="C2296" s="27" t="s">
        <v>71</v>
      </c>
      <c r="D2296" s="27" t="s">
        <v>211</v>
      </c>
      <c r="E2296" s="27" t="s">
        <v>34</v>
      </c>
      <c r="F2296" s="27" t="s">
        <v>257</v>
      </c>
      <c r="G2296" s="33">
        <v>499864.14</v>
      </c>
      <c r="H2296" s="33">
        <v>0</v>
      </c>
      <c r="I2296" s="33">
        <v>13621</v>
      </c>
      <c r="J2296" s="33">
        <v>1145</v>
      </c>
      <c r="K2296" s="33">
        <v>11800</v>
      </c>
      <c r="L2296" s="33">
        <v>1</v>
      </c>
      <c r="M2296" s="33">
        <v>0</v>
      </c>
      <c r="N2296" s="33">
        <v>479686.38</v>
      </c>
      <c r="O2296" s="33">
        <v>2633</v>
      </c>
      <c r="P2296" s="33">
        <v>5432</v>
      </c>
    </row>
    <row r="2297" spans="1:16">
      <c r="A2297" s="27" t="s">
        <v>533</v>
      </c>
      <c r="B2297" s="31">
        <v>202512</v>
      </c>
      <c r="C2297" s="27" t="s">
        <v>71</v>
      </c>
      <c r="D2297" s="27" t="s">
        <v>211</v>
      </c>
      <c r="E2297" s="27" t="s">
        <v>34</v>
      </c>
      <c r="F2297" s="27" t="s">
        <v>257</v>
      </c>
      <c r="G2297" s="33">
        <v>599579</v>
      </c>
      <c r="H2297" s="33">
        <v>0</v>
      </c>
      <c r="I2297" s="33">
        <v>15169</v>
      </c>
      <c r="J2297" s="33">
        <v>1119</v>
      </c>
      <c r="K2297" s="33">
        <v>11800</v>
      </c>
      <c r="L2297" s="33">
        <v>1</v>
      </c>
      <c r="M2297" s="33">
        <v>0</v>
      </c>
      <c r="N2297" s="33">
        <v>553065.4399999999</v>
      </c>
      <c r="O2297" s="33">
        <v>3745.8</v>
      </c>
      <c r="P2297" s="33">
        <v>6022</v>
      </c>
    </row>
    <row r="2298" spans="1:16">
      <c r="A2298" s="27" t="s">
        <v>533</v>
      </c>
      <c r="B2298" s="31">
        <v>202601</v>
      </c>
      <c r="C2298" s="27" t="s">
        <v>71</v>
      </c>
      <c r="D2298" s="27" t="s">
        <v>211</v>
      </c>
      <c r="E2298" s="27" t="s">
        <v>34</v>
      </c>
      <c r="F2298" s="27" t="s">
        <v>257</v>
      </c>
      <c r="G2298" s="33">
        <v>332671.88</v>
      </c>
      <c r="H2298" s="33">
        <v>0</v>
      </c>
      <c r="I2298" s="33">
        <v>8100</v>
      </c>
      <c r="J2298" s="33">
        <v>599</v>
      </c>
      <c r="K2298" s="33">
        <v>11800</v>
      </c>
      <c r="L2298" s="33">
        <v>1</v>
      </c>
      <c r="M2298" s="33">
        <v>0</v>
      </c>
      <c r="N2298" s="33">
        <v>282340.48</v>
      </c>
      <c r="O2298" s="33">
        <v>2263.7</v>
      </c>
      <c r="P2298" s="33">
        <v>3391</v>
      </c>
    </row>
    <row r="2299" spans="1:16">
      <c r="A2299" s="27" t="s">
        <v>533</v>
      </c>
      <c r="B2299" s="31">
        <v>202602</v>
      </c>
      <c r="C2299" s="27" t="s">
        <v>71</v>
      </c>
      <c r="D2299" s="27" t="s">
        <v>211</v>
      </c>
      <c r="E2299" s="27" t="s">
        <v>34</v>
      </c>
      <c r="F2299" s="27" t="s">
        <v>257</v>
      </c>
      <c r="G2299" s="33">
        <v>292292.99</v>
      </c>
      <c r="H2299" s="33">
        <v>0</v>
      </c>
      <c r="I2299" s="33">
        <v>7892</v>
      </c>
      <c r="J2299" s="33">
        <v>615</v>
      </c>
      <c r="K2299" s="33">
        <v>11800</v>
      </c>
      <c r="L2299" s="33">
        <v>1</v>
      </c>
      <c r="M2299" s="33">
        <v>0</v>
      </c>
      <c r="N2299" s="33">
        <v>292162.76</v>
      </c>
      <c r="O2299" s="33">
        <v>1556.5</v>
      </c>
      <c r="P2299" s="33">
        <v>3066</v>
      </c>
    </row>
    <row r="2300" spans="1:16">
      <c r="A2300" s="27" t="s">
        <v>533</v>
      </c>
      <c r="B2300" s="31">
        <v>202603</v>
      </c>
      <c r="C2300" s="27" t="s">
        <v>71</v>
      </c>
      <c r="D2300" s="27" t="s">
        <v>211</v>
      </c>
      <c r="E2300" s="27" t="s">
        <v>34</v>
      </c>
      <c r="F2300" s="27" t="s">
        <v>257</v>
      </c>
      <c r="G2300" s="33">
        <v>360893.29</v>
      </c>
      <c r="H2300" s="33">
        <v>0</v>
      </c>
      <c r="I2300" s="33">
        <v>9215</v>
      </c>
      <c r="J2300" s="33">
        <v>720</v>
      </c>
      <c r="K2300" s="33">
        <v>11800</v>
      </c>
      <c r="L2300" s="33">
        <v>1</v>
      </c>
      <c r="M2300" s="33">
        <v>0</v>
      </c>
      <c r="N2300" s="33">
        <v>365707.14</v>
      </c>
      <c r="O2300" s="33">
        <v>2066.4</v>
      </c>
      <c r="P2300" s="33">
        <v>3600</v>
      </c>
    </row>
    <row r="2301" spans="1:16">
      <c r="A2301" s="27" t="s">
        <v>533</v>
      </c>
      <c r="B2301" s="31">
        <v>202604</v>
      </c>
      <c r="C2301" s="27" t="s">
        <v>71</v>
      </c>
      <c r="D2301" s="27" t="s">
        <v>211</v>
      </c>
      <c r="E2301" s="27" t="s">
        <v>34</v>
      </c>
      <c r="F2301" s="27" t="s">
        <v>257</v>
      </c>
      <c r="G2301" s="33">
        <v>487154.54</v>
      </c>
      <c r="H2301" s="33">
        <v>0</v>
      </c>
      <c r="I2301" s="33">
        <v>13598</v>
      </c>
      <c r="J2301" s="33">
        <v>1046</v>
      </c>
      <c r="K2301" s="33">
        <v>11800</v>
      </c>
      <c r="L2301" s="33">
        <v>1</v>
      </c>
      <c r="M2301" s="33">
        <v>0</v>
      </c>
      <c r="N2301" s="33">
        <v>432236.9</v>
      </c>
      <c r="O2301" s="33">
        <v>2893.3</v>
      </c>
      <c r="P2301" s="33">
        <v>5435</v>
      </c>
    </row>
    <row r="2302" spans="1:16">
      <c r="A2302" s="27" t="s">
        <v>533</v>
      </c>
      <c r="B2302" s="31">
        <v>202605</v>
      </c>
      <c r="C2302" s="27" t="s">
        <v>71</v>
      </c>
      <c r="D2302" s="27" t="s">
        <v>211</v>
      </c>
      <c r="E2302" s="27" t="s">
        <v>34</v>
      </c>
      <c r="F2302" s="27" t="s">
        <v>257</v>
      </c>
      <c r="G2302" s="33">
        <v>541906.83</v>
      </c>
      <c r="H2302" s="33">
        <v>0</v>
      </c>
      <c r="I2302" s="33">
        <v>13621</v>
      </c>
      <c r="J2302" s="33">
        <v>1013</v>
      </c>
      <c r="K2302" s="33">
        <v>11800</v>
      </c>
      <c r="L2302" s="33">
        <v>1</v>
      </c>
      <c r="M2302" s="33">
        <v>0</v>
      </c>
      <c r="N2302" s="33">
        <v>475480.35</v>
      </c>
      <c r="O2302" s="33">
        <v>2858.1</v>
      </c>
      <c r="P2302" s="33">
        <v>5473</v>
      </c>
    </row>
    <row r="2303" spans="1:16">
      <c r="A2303" s="27" t="s">
        <v>533</v>
      </c>
      <c r="B2303" s="31">
        <v>202606</v>
      </c>
      <c r="C2303" s="27" t="s">
        <v>71</v>
      </c>
      <c r="D2303" s="27" t="s">
        <v>211</v>
      </c>
      <c r="E2303" s="27" t="s">
        <v>34</v>
      </c>
      <c r="F2303" s="27" t="s">
        <v>257</v>
      </c>
      <c r="G2303" s="33">
        <v>533522.25</v>
      </c>
      <c r="H2303" s="33">
        <v>0</v>
      </c>
      <c r="I2303" s="33">
        <v>13278</v>
      </c>
      <c r="J2303" s="33">
        <v>873</v>
      </c>
      <c r="K2303" s="33">
        <v>11800</v>
      </c>
      <c r="L2303" s="33">
        <v>1</v>
      </c>
      <c r="M2303" s="33">
        <v>0</v>
      </c>
      <c r="N2303" s="33">
        <v>466552.89</v>
      </c>
      <c r="O2303" s="33">
        <v>2657.9</v>
      </c>
      <c r="P2303" s="33">
        <v>5262</v>
      </c>
    </row>
    <row r="2304" spans="1:16">
      <c r="A2304" s="27" t="s">
        <v>533</v>
      </c>
      <c r="B2304" s="31">
        <v>202607</v>
      </c>
      <c r="C2304" s="27" t="s">
        <v>71</v>
      </c>
      <c r="D2304" s="27" t="s">
        <v>211</v>
      </c>
      <c r="E2304" s="27" t="s">
        <v>34</v>
      </c>
      <c r="F2304" s="27" t="s">
        <v>257</v>
      </c>
      <c r="G2304" s="33">
        <v>461212.08</v>
      </c>
      <c r="H2304" s="33">
        <v>0</v>
      </c>
      <c r="I2304" s="33">
        <v>11589</v>
      </c>
      <c r="J2304" s="33">
        <v>843</v>
      </c>
      <c r="K2304" s="33">
        <v>11800</v>
      </c>
      <c r="L2304" s="33">
        <v>1</v>
      </c>
      <c r="M2304" s="33">
        <v>0</v>
      </c>
      <c r="N2304" s="33">
        <v>416634.95</v>
      </c>
      <c r="O2304" s="33">
        <v>2564.9</v>
      </c>
      <c r="P2304" s="33">
        <v>4804</v>
      </c>
    </row>
    <row r="2305" spans="1:16">
      <c r="A2305" s="27" t="s">
        <v>536</v>
      </c>
      <c r="B2305" s="31">
        <v>202408</v>
      </c>
      <c r="C2305" s="27" t="s">
        <v>71</v>
      </c>
      <c r="D2305" s="27" t="s">
        <v>211</v>
      </c>
      <c r="E2305" s="27" t="s">
        <v>34</v>
      </c>
      <c r="F2305" s="27" t="s">
        <v>257</v>
      </c>
      <c r="G2305" s="33">
        <v>384840.2</v>
      </c>
      <c r="H2305" s="33">
        <v>384840.2</v>
      </c>
      <c r="I2305" s="33">
        <v>9997</v>
      </c>
      <c r="J2305" s="33">
        <v>699</v>
      </c>
      <c r="K2305" s="33">
        <v>11900</v>
      </c>
      <c r="L2305" s="33">
        <v>1</v>
      </c>
      <c r="M2305" s="33">
        <v>1</v>
      </c>
      <c r="N2305" s="33">
        <v>332903.08</v>
      </c>
      <c r="O2305" s="33">
        <v>2356</v>
      </c>
      <c r="P2305" s="33">
        <v>3946</v>
      </c>
    </row>
    <row r="2306" spans="1:16">
      <c r="A2306" s="27" t="s">
        <v>536</v>
      </c>
      <c r="B2306" s="31">
        <v>202409</v>
      </c>
      <c r="C2306" s="27" t="s">
        <v>71</v>
      </c>
      <c r="D2306" s="27" t="s">
        <v>211</v>
      </c>
      <c r="E2306" s="27" t="s">
        <v>34</v>
      </c>
      <c r="F2306" s="27" t="s">
        <v>257</v>
      </c>
      <c r="G2306" s="33">
        <v>372891.05</v>
      </c>
      <c r="H2306" s="33">
        <v>372891.05</v>
      </c>
      <c r="I2306" s="33">
        <v>9931</v>
      </c>
      <c r="J2306" s="33">
        <v>707</v>
      </c>
      <c r="K2306" s="33">
        <v>11900</v>
      </c>
      <c r="L2306" s="33">
        <v>1</v>
      </c>
      <c r="M2306" s="33">
        <v>1</v>
      </c>
      <c r="N2306" s="33">
        <v>321493.41</v>
      </c>
      <c r="O2306" s="33">
        <v>1860.2</v>
      </c>
      <c r="P2306" s="33">
        <v>3830</v>
      </c>
    </row>
    <row r="2307" spans="1:16">
      <c r="A2307" s="27" t="s">
        <v>536</v>
      </c>
      <c r="B2307" s="31">
        <v>202410</v>
      </c>
      <c r="C2307" s="27" t="s">
        <v>71</v>
      </c>
      <c r="D2307" s="27" t="s">
        <v>211</v>
      </c>
      <c r="E2307" s="27" t="s">
        <v>34</v>
      </c>
      <c r="F2307" s="27" t="s">
        <v>257</v>
      </c>
      <c r="G2307" s="33">
        <v>412227</v>
      </c>
      <c r="H2307" s="33">
        <v>412227</v>
      </c>
      <c r="I2307" s="33">
        <v>10772</v>
      </c>
      <c r="J2307" s="33">
        <v>800</v>
      </c>
      <c r="K2307" s="33">
        <v>11900</v>
      </c>
      <c r="L2307" s="33">
        <v>1</v>
      </c>
      <c r="M2307" s="33">
        <v>1</v>
      </c>
      <c r="N2307" s="33">
        <v>354677.73</v>
      </c>
      <c r="O2307" s="33">
        <v>1919.6</v>
      </c>
      <c r="P2307" s="33">
        <v>4305</v>
      </c>
    </row>
    <row r="2308" spans="1:16">
      <c r="A2308" s="27" t="s">
        <v>536</v>
      </c>
      <c r="B2308" s="31">
        <v>202411</v>
      </c>
      <c r="C2308" s="27" t="s">
        <v>71</v>
      </c>
      <c r="D2308" s="27" t="s">
        <v>211</v>
      </c>
      <c r="E2308" s="27" t="s">
        <v>34</v>
      </c>
      <c r="F2308" s="27" t="s">
        <v>257</v>
      </c>
      <c r="G2308" s="33">
        <v>509037.35</v>
      </c>
      <c r="H2308" s="33">
        <v>509037.35</v>
      </c>
      <c r="I2308" s="33">
        <v>13082</v>
      </c>
      <c r="J2308" s="33">
        <v>1010</v>
      </c>
      <c r="K2308" s="33">
        <v>11900</v>
      </c>
      <c r="L2308" s="33">
        <v>1</v>
      </c>
      <c r="M2308" s="33">
        <v>1</v>
      </c>
      <c r="N2308" s="33">
        <v>429903.38</v>
      </c>
      <c r="O2308" s="33">
        <v>2700.8</v>
      </c>
      <c r="P2308" s="33">
        <v>5493</v>
      </c>
    </row>
    <row r="2309" spans="1:16">
      <c r="A2309" s="27" t="s">
        <v>536</v>
      </c>
      <c r="B2309" s="31">
        <v>202412</v>
      </c>
      <c r="C2309" s="27" t="s">
        <v>71</v>
      </c>
      <c r="D2309" s="27" t="s">
        <v>211</v>
      </c>
      <c r="E2309" s="27" t="s">
        <v>34</v>
      </c>
      <c r="F2309" s="27" t="s">
        <v>257</v>
      </c>
      <c r="G2309" s="33">
        <v>590428.66</v>
      </c>
      <c r="H2309" s="33">
        <v>590428.66</v>
      </c>
      <c r="I2309" s="33">
        <v>17025</v>
      </c>
      <c r="J2309" s="33">
        <v>1384</v>
      </c>
      <c r="K2309" s="33">
        <v>11900</v>
      </c>
      <c r="L2309" s="33">
        <v>1</v>
      </c>
      <c r="M2309" s="33">
        <v>1</v>
      </c>
      <c r="N2309" s="33">
        <v>495666.99</v>
      </c>
      <c r="O2309" s="33">
        <v>3204.9</v>
      </c>
      <c r="P2309" s="33">
        <v>6485</v>
      </c>
    </row>
    <row r="2310" spans="1:16">
      <c r="A2310" s="27" t="s">
        <v>536</v>
      </c>
      <c r="B2310" s="31">
        <v>202501</v>
      </c>
      <c r="C2310" s="27" t="s">
        <v>71</v>
      </c>
      <c r="D2310" s="27" t="s">
        <v>211</v>
      </c>
      <c r="E2310" s="27" t="s">
        <v>34</v>
      </c>
      <c r="F2310" s="27" t="s">
        <v>257</v>
      </c>
      <c r="G2310" s="33">
        <v>312422.04</v>
      </c>
      <c r="H2310" s="33">
        <v>312422.04</v>
      </c>
      <c r="I2310" s="33">
        <v>7768</v>
      </c>
      <c r="J2310" s="33">
        <v>582</v>
      </c>
      <c r="K2310" s="33">
        <v>11900</v>
      </c>
      <c r="L2310" s="33">
        <v>1</v>
      </c>
      <c r="M2310" s="33">
        <v>1</v>
      </c>
      <c r="N2310" s="33">
        <v>253038.51</v>
      </c>
      <c r="O2310" s="33">
        <v>1740.7</v>
      </c>
      <c r="P2310" s="33">
        <v>3278</v>
      </c>
    </row>
    <row r="2311" spans="1:16">
      <c r="A2311" s="27" t="s">
        <v>536</v>
      </c>
      <c r="B2311" s="31">
        <v>202502</v>
      </c>
      <c r="C2311" s="27" t="s">
        <v>71</v>
      </c>
      <c r="D2311" s="27" t="s">
        <v>211</v>
      </c>
      <c r="E2311" s="27" t="s">
        <v>34</v>
      </c>
      <c r="F2311" s="27" t="s">
        <v>257</v>
      </c>
      <c r="G2311" s="33">
        <v>325756.68</v>
      </c>
      <c r="H2311" s="33">
        <v>325756.68</v>
      </c>
      <c r="I2311" s="33">
        <v>7569</v>
      </c>
      <c r="J2311" s="33">
        <v>566</v>
      </c>
      <c r="K2311" s="33">
        <v>11900</v>
      </c>
      <c r="L2311" s="33">
        <v>1</v>
      </c>
      <c r="M2311" s="33">
        <v>1</v>
      </c>
      <c r="N2311" s="33">
        <v>261841.41</v>
      </c>
      <c r="O2311" s="33">
        <v>1771.3</v>
      </c>
      <c r="P2311" s="33">
        <v>3366</v>
      </c>
    </row>
    <row r="2312" spans="1:16">
      <c r="A2312" s="27" t="s">
        <v>536</v>
      </c>
      <c r="B2312" s="31">
        <v>202503</v>
      </c>
      <c r="C2312" s="27" t="s">
        <v>71</v>
      </c>
      <c r="D2312" s="27" t="s">
        <v>211</v>
      </c>
      <c r="E2312" s="27" t="s">
        <v>34</v>
      </c>
      <c r="F2312" s="27" t="s">
        <v>257</v>
      </c>
      <c r="G2312" s="33">
        <v>380799.51</v>
      </c>
      <c r="H2312" s="33">
        <v>380799.51</v>
      </c>
      <c r="I2312" s="33">
        <v>9534</v>
      </c>
      <c r="J2312" s="33">
        <v>655</v>
      </c>
      <c r="K2312" s="33">
        <v>11900</v>
      </c>
      <c r="L2312" s="33">
        <v>1</v>
      </c>
      <c r="M2312" s="33">
        <v>1</v>
      </c>
      <c r="N2312" s="33">
        <v>327753.18</v>
      </c>
      <c r="O2312" s="33">
        <v>1977.5</v>
      </c>
      <c r="P2312" s="33">
        <v>3743</v>
      </c>
    </row>
    <row r="2313" spans="1:16">
      <c r="A2313" s="27" t="s">
        <v>536</v>
      </c>
      <c r="B2313" s="31">
        <v>202504</v>
      </c>
      <c r="C2313" s="27" t="s">
        <v>71</v>
      </c>
      <c r="D2313" s="27" t="s">
        <v>211</v>
      </c>
      <c r="E2313" s="27" t="s">
        <v>34</v>
      </c>
      <c r="F2313" s="27" t="s">
        <v>257</v>
      </c>
      <c r="G2313" s="33">
        <v>428206.24</v>
      </c>
      <c r="H2313" s="33">
        <v>428206.24</v>
      </c>
      <c r="I2313" s="33">
        <v>10597</v>
      </c>
      <c r="J2313" s="33">
        <v>835</v>
      </c>
      <c r="K2313" s="33">
        <v>11900</v>
      </c>
      <c r="L2313" s="33">
        <v>1</v>
      </c>
      <c r="M2313" s="33">
        <v>1</v>
      </c>
      <c r="N2313" s="33">
        <v>387378.33</v>
      </c>
      <c r="O2313" s="33">
        <v>2322.5</v>
      </c>
      <c r="P2313" s="33">
        <v>4201</v>
      </c>
    </row>
    <row r="2314" spans="1:16">
      <c r="A2314" s="27" t="s">
        <v>536</v>
      </c>
      <c r="B2314" s="31">
        <v>202505</v>
      </c>
      <c r="C2314" s="27" t="s">
        <v>71</v>
      </c>
      <c r="D2314" s="27" t="s">
        <v>211</v>
      </c>
      <c r="E2314" s="27" t="s">
        <v>34</v>
      </c>
      <c r="F2314" s="27" t="s">
        <v>257</v>
      </c>
      <c r="G2314" s="33">
        <v>494867.98</v>
      </c>
      <c r="H2314" s="33">
        <v>494867.98</v>
      </c>
      <c r="I2314" s="33">
        <v>12329</v>
      </c>
      <c r="J2314" s="33">
        <v>884</v>
      </c>
      <c r="K2314" s="33">
        <v>11900</v>
      </c>
      <c r="L2314" s="33">
        <v>1</v>
      </c>
      <c r="M2314" s="33">
        <v>1</v>
      </c>
      <c r="N2314" s="33">
        <v>426133.86</v>
      </c>
      <c r="O2314" s="33">
        <v>2897.8</v>
      </c>
      <c r="P2314" s="33">
        <v>5167</v>
      </c>
    </row>
    <row r="2315" spans="1:16">
      <c r="A2315" s="27" t="s">
        <v>536</v>
      </c>
      <c r="B2315" s="31">
        <v>202506</v>
      </c>
      <c r="C2315" s="27" t="s">
        <v>71</v>
      </c>
      <c r="D2315" s="27" t="s">
        <v>211</v>
      </c>
      <c r="E2315" s="27" t="s">
        <v>34</v>
      </c>
      <c r="F2315" s="27" t="s">
        <v>257</v>
      </c>
      <c r="G2315" s="33">
        <v>532158.85</v>
      </c>
      <c r="H2315" s="33">
        <v>532158.85</v>
      </c>
      <c r="I2315" s="33">
        <v>13596</v>
      </c>
      <c r="J2315" s="33">
        <v>964</v>
      </c>
      <c r="K2315" s="33">
        <v>11900</v>
      </c>
      <c r="L2315" s="33">
        <v>1</v>
      </c>
      <c r="M2315" s="33">
        <v>1</v>
      </c>
      <c r="N2315" s="33">
        <v>418132.92</v>
      </c>
      <c r="O2315" s="33">
        <v>2981.8</v>
      </c>
      <c r="P2315" s="33">
        <v>5366</v>
      </c>
    </row>
    <row r="2316" spans="1:16">
      <c r="A2316" s="27" t="s">
        <v>536</v>
      </c>
      <c r="B2316" s="31">
        <v>202507</v>
      </c>
      <c r="C2316" s="27" t="s">
        <v>71</v>
      </c>
      <c r="D2316" s="27" t="s">
        <v>211</v>
      </c>
      <c r="E2316" s="27" t="s">
        <v>34</v>
      </c>
      <c r="F2316" s="27" t="s">
        <v>257</v>
      </c>
      <c r="G2316" s="33">
        <v>437965.25</v>
      </c>
      <c r="H2316" s="33">
        <v>437965.25</v>
      </c>
      <c r="I2316" s="33">
        <v>11316</v>
      </c>
      <c r="J2316" s="33">
        <v>860</v>
      </c>
      <c r="K2316" s="33">
        <v>11900</v>
      </c>
      <c r="L2316" s="33">
        <v>1</v>
      </c>
      <c r="M2316" s="33">
        <v>1</v>
      </c>
      <c r="N2316" s="33">
        <v>373395.58</v>
      </c>
      <c r="O2316" s="33">
        <v>2478.3</v>
      </c>
      <c r="P2316" s="33">
        <v>4551</v>
      </c>
    </row>
    <row r="2317" spans="1:16">
      <c r="A2317" s="27" t="s">
        <v>536</v>
      </c>
      <c r="B2317" s="31">
        <v>202508</v>
      </c>
      <c r="C2317" s="27" t="s">
        <v>71</v>
      </c>
      <c r="D2317" s="27" t="s">
        <v>211</v>
      </c>
      <c r="E2317" s="27" t="s">
        <v>34</v>
      </c>
      <c r="F2317" s="27" t="s">
        <v>257</v>
      </c>
      <c r="G2317" s="33">
        <v>444016.62</v>
      </c>
      <c r="H2317" s="33">
        <v>444016.62</v>
      </c>
      <c r="I2317" s="33">
        <v>11585</v>
      </c>
      <c r="J2317" s="33">
        <v>874</v>
      </c>
      <c r="K2317" s="33">
        <v>11900</v>
      </c>
      <c r="L2317" s="33">
        <v>1</v>
      </c>
      <c r="M2317" s="33">
        <v>1</v>
      </c>
      <c r="N2317" s="33">
        <v>361199.84</v>
      </c>
      <c r="O2317" s="33">
        <v>2457.3</v>
      </c>
      <c r="P2317" s="33">
        <v>4644</v>
      </c>
    </row>
    <row r="2318" spans="1:16">
      <c r="A2318" s="27" t="s">
        <v>536</v>
      </c>
      <c r="B2318" s="31">
        <v>202509</v>
      </c>
      <c r="C2318" s="27" t="s">
        <v>71</v>
      </c>
      <c r="D2318" s="27" t="s">
        <v>211</v>
      </c>
      <c r="E2318" s="27" t="s">
        <v>34</v>
      </c>
      <c r="F2318" s="27" t="s">
        <v>257</v>
      </c>
      <c r="G2318" s="33">
        <v>414738.65</v>
      </c>
      <c r="H2318" s="33">
        <v>414738.65</v>
      </c>
      <c r="I2318" s="33">
        <v>9990</v>
      </c>
      <c r="J2318" s="33">
        <v>879</v>
      </c>
      <c r="K2318" s="33">
        <v>11900</v>
      </c>
      <c r="L2318" s="33">
        <v>1</v>
      </c>
      <c r="M2318" s="33">
        <v>1</v>
      </c>
      <c r="N2318" s="33">
        <v>348820.35</v>
      </c>
      <c r="O2318" s="33">
        <v>2230.3</v>
      </c>
      <c r="P2318" s="33">
        <v>3999</v>
      </c>
    </row>
    <row r="2319" spans="1:16">
      <c r="A2319" s="27" t="s">
        <v>536</v>
      </c>
      <c r="B2319" s="31">
        <v>202510</v>
      </c>
      <c r="C2319" s="27" t="s">
        <v>71</v>
      </c>
      <c r="D2319" s="27" t="s">
        <v>211</v>
      </c>
      <c r="E2319" s="27" t="s">
        <v>34</v>
      </c>
      <c r="F2319" s="27" t="s">
        <v>257</v>
      </c>
      <c r="G2319" s="33">
        <v>440852.08</v>
      </c>
      <c r="H2319" s="33">
        <v>440852.08</v>
      </c>
      <c r="I2319" s="33">
        <v>11362</v>
      </c>
      <c r="J2319" s="33">
        <v>911</v>
      </c>
      <c r="K2319" s="33">
        <v>11900</v>
      </c>
      <c r="L2319" s="33">
        <v>1</v>
      </c>
      <c r="M2319" s="33">
        <v>1</v>
      </c>
      <c r="N2319" s="33">
        <v>384825.34</v>
      </c>
      <c r="O2319" s="33">
        <v>2268.9</v>
      </c>
      <c r="P2319" s="33">
        <v>4551</v>
      </c>
    </row>
    <row r="2320" spans="1:16">
      <c r="A2320" s="27" t="s">
        <v>536</v>
      </c>
      <c r="B2320" s="31">
        <v>202511</v>
      </c>
      <c r="C2320" s="27" t="s">
        <v>71</v>
      </c>
      <c r="D2320" s="27" t="s">
        <v>211</v>
      </c>
      <c r="E2320" s="27" t="s">
        <v>34</v>
      </c>
      <c r="F2320" s="27" t="s">
        <v>257</v>
      </c>
      <c r="G2320" s="33">
        <v>521364.16</v>
      </c>
      <c r="H2320" s="33">
        <v>521364.16</v>
      </c>
      <c r="I2320" s="33">
        <v>14307</v>
      </c>
      <c r="J2320" s="33">
        <v>1217</v>
      </c>
      <c r="K2320" s="33">
        <v>11900</v>
      </c>
      <c r="L2320" s="33">
        <v>1</v>
      </c>
      <c r="M2320" s="33">
        <v>1</v>
      </c>
      <c r="N2320" s="33">
        <v>466445.17</v>
      </c>
      <c r="O2320" s="33">
        <v>3091.9</v>
      </c>
      <c r="P2320" s="33">
        <v>5722</v>
      </c>
    </row>
    <row r="2321" spans="1:16">
      <c r="A2321" s="27" t="s">
        <v>536</v>
      </c>
      <c r="B2321" s="31">
        <v>202512</v>
      </c>
      <c r="C2321" s="27" t="s">
        <v>71</v>
      </c>
      <c r="D2321" s="27" t="s">
        <v>211</v>
      </c>
      <c r="E2321" s="27" t="s">
        <v>34</v>
      </c>
      <c r="F2321" s="27" t="s">
        <v>257</v>
      </c>
      <c r="G2321" s="33">
        <v>617618</v>
      </c>
      <c r="H2321" s="33">
        <v>617618</v>
      </c>
      <c r="I2321" s="33">
        <v>16156</v>
      </c>
      <c r="J2321" s="33">
        <v>1294</v>
      </c>
      <c r="K2321" s="33">
        <v>11900</v>
      </c>
      <c r="L2321" s="33">
        <v>1</v>
      </c>
      <c r="M2321" s="33">
        <v>1</v>
      </c>
      <c r="N2321" s="33">
        <v>537798.6800000001</v>
      </c>
      <c r="O2321" s="33">
        <v>3196</v>
      </c>
      <c r="P2321" s="33">
        <v>6621</v>
      </c>
    </row>
    <row r="2322" spans="1:16">
      <c r="A2322" s="27" t="s">
        <v>536</v>
      </c>
      <c r="B2322" s="31">
        <v>202601</v>
      </c>
      <c r="C2322" s="27" t="s">
        <v>71</v>
      </c>
      <c r="D2322" s="27" t="s">
        <v>211</v>
      </c>
      <c r="E2322" s="27" t="s">
        <v>34</v>
      </c>
      <c r="F2322" s="27" t="s">
        <v>257</v>
      </c>
      <c r="G2322" s="33">
        <v>326308.75</v>
      </c>
      <c r="H2322" s="33">
        <v>326308.75</v>
      </c>
      <c r="I2322" s="33">
        <v>8304</v>
      </c>
      <c r="J2322" s="33">
        <v>636</v>
      </c>
      <c r="K2322" s="33">
        <v>11900</v>
      </c>
      <c r="L2322" s="33">
        <v>1</v>
      </c>
      <c r="M2322" s="33">
        <v>1</v>
      </c>
      <c r="N2322" s="33">
        <v>274546.79</v>
      </c>
      <c r="O2322" s="33">
        <v>1943</v>
      </c>
      <c r="P2322" s="33">
        <v>3430</v>
      </c>
    </row>
    <row r="2323" spans="1:16">
      <c r="A2323" s="27" t="s">
        <v>536</v>
      </c>
      <c r="B2323" s="31">
        <v>202602</v>
      </c>
      <c r="C2323" s="27" t="s">
        <v>71</v>
      </c>
      <c r="D2323" s="27" t="s">
        <v>211</v>
      </c>
      <c r="E2323" s="27" t="s">
        <v>34</v>
      </c>
      <c r="F2323" s="27" t="s">
        <v>257</v>
      </c>
      <c r="G2323" s="33">
        <v>354055.74</v>
      </c>
      <c r="H2323" s="33">
        <v>354055.74</v>
      </c>
      <c r="I2323" s="33">
        <v>9370</v>
      </c>
      <c r="J2323" s="33">
        <v>723</v>
      </c>
      <c r="K2323" s="33">
        <v>11900</v>
      </c>
      <c r="L2323" s="33">
        <v>1</v>
      </c>
      <c r="M2323" s="33">
        <v>1</v>
      </c>
      <c r="N2323" s="33">
        <v>284097.93</v>
      </c>
      <c r="O2323" s="33">
        <v>1990.2</v>
      </c>
      <c r="P2323" s="33">
        <v>3608</v>
      </c>
    </row>
    <row r="2324" spans="1:16">
      <c r="A2324" s="27" t="s">
        <v>536</v>
      </c>
      <c r="B2324" s="31">
        <v>202603</v>
      </c>
      <c r="C2324" s="27" t="s">
        <v>71</v>
      </c>
      <c r="D2324" s="27" t="s">
        <v>211</v>
      </c>
      <c r="E2324" s="27" t="s">
        <v>34</v>
      </c>
      <c r="F2324" s="27" t="s">
        <v>257</v>
      </c>
      <c r="G2324" s="33">
        <v>420610.33</v>
      </c>
      <c r="H2324" s="33">
        <v>420610.33</v>
      </c>
      <c r="I2324" s="33">
        <v>10118</v>
      </c>
      <c r="J2324" s="33">
        <v>845</v>
      </c>
      <c r="K2324" s="33">
        <v>11900</v>
      </c>
      <c r="L2324" s="33">
        <v>1</v>
      </c>
      <c r="M2324" s="33">
        <v>1</v>
      </c>
      <c r="N2324" s="33">
        <v>355612.2</v>
      </c>
      <c r="O2324" s="33">
        <v>2552.8</v>
      </c>
      <c r="P2324" s="33">
        <v>4180</v>
      </c>
    </row>
    <row r="2325" spans="1:16">
      <c r="A2325" s="27" t="s">
        <v>536</v>
      </c>
      <c r="B2325" s="31">
        <v>202604</v>
      </c>
      <c r="C2325" s="27" t="s">
        <v>71</v>
      </c>
      <c r="D2325" s="27" t="s">
        <v>211</v>
      </c>
      <c r="E2325" s="27" t="s">
        <v>34</v>
      </c>
      <c r="F2325" s="27" t="s">
        <v>257</v>
      </c>
      <c r="G2325" s="33">
        <v>516645.84</v>
      </c>
      <c r="H2325" s="33">
        <v>516645.84</v>
      </c>
      <c r="I2325" s="33">
        <v>13855</v>
      </c>
      <c r="J2325" s="33">
        <v>1002</v>
      </c>
      <c r="K2325" s="33">
        <v>11900</v>
      </c>
      <c r="L2325" s="33">
        <v>1</v>
      </c>
      <c r="M2325" s="33">
        <v>1</v>
      </c>
      <c r="N2325" s="33">
        <v>420305.48</v>
      </c>
      <c r="O2325" s="33">
        <v>3115.8</v>
      </c>
      <c r="P2325" s="33">
        <v>5538</v>
      </c>
    </row>
    <row r="2326" spans="1:16">
      <c r="A2326" s="27" t="s">
        <v>536</v>
      </c>
      <c r="B2326" s="31">
        <v>202605</v>
      </c>
      <c r="C2326" s="27" t="s">
        <v>71</v>
      </c>
      <c r="D2326" s="27" t="s">
        <v>211</v>
      </c>
      <c r="E2326" s="27" t="s">
        <v>34</v>
      </c>
      <c r="F2326" s="27" t="s">
        <v>257</v>
      </c>
      <c r="G2326" s="33">
        <v>536280.5699999999</v>
      </c>
      <c r="H2326" s="33">
        <v>536280.5699999999</v>
      </c>
      <c r="I2326" s="33">
        <v>12844</v>
      </c>
      <c r="J2326" s="33">
        <v>1045</v>
      </c>
      <c r="K2326" s="33">
        <v>11900</v>
      </c>
      <c r="L2326" s="33">
        <v>1</v>
      </c>
      <c r="M2326" s="33">
        <v>1</v>
      </c>
      <c r="N2326" s="33">
        <v>462355.24</v>
      </c>
      <c r="O2326" s="33">
        <v>3264.1</v>
      </c>
      <c r="P2326" s="33">
        <v>5527</v>
      </c>
    </row>
    <row r="2327" spans="1:16">
      <c r="A2327" s="27" t="s">
        <v>536</v>
      </c>
      <c r="B2327" s="31">
        <v>202606</v>
      </c>
      <c r="C2327" s="27" t="s">
        <v>71</v>
      </c>
      <c r="D2327" s="27" t="s">
        <v>211</v>
      </c>
      <c r="E2327" s="27" t="s">
        <v>34</v>
      </c>
      <c r="F2327" s="27" t="s">
        <v>257</v>
      </c>
      <c r="G2327" s="33">
        <v>497106.04</v>
      </c>
      <c r="H2327" s="33">
        <v>497106.04</v>
      </c>
      <c r="I2327" s="33">
        <v>12759</v>
      </c>
      <c r="J2327" s="33">
        <v>892</v>
      </c>
      <c r="K2327" s="33">
        <v>11900</v>
      </c>
      <c r="L2327" s="33">
        <v>1</v>
      </c>
      <c r="M2327" s="33">
        <v>1</v>
      </c>
      <c r="N2327" s="33">
        <v>453674.22</v>
      </c>
      <c r="O2327" s="33">
        <v>3017.3</v>
      </c>
      <c r="P2327" s="33">
        <v>5096</v>
      </c>
    </row>
    <row r="2328" spans="1:16">
      <c r="A2328" s="27" t="s">
        <v>536</v>
      </c>
      <c r="B2328" s="31">
        <v>202607</v>
      </c>
      <c r="C2328" s="27" t="s">
        <v>71</v>
      </c>
      <c r="D2328" s="27" t="s">
        <v>211</v>
      </c>
      <c r="E2328" s="27" t="s">
        <v>34</v>
      </c>
      <c r="F2328" s="27" t="s">
        <v>257</v>
      </c>
      <c r="G2328" s="33">
        <v>484187.78</v>
      </c>
      <c r="H2328" s="33">
        <v>484187.78</v>
      </c>
      <c r="I2328" s="33">
        <v>11786</v>
      </c>
      <c r="J2328" s="33">
        <v>846</v>
      </c>
      <c r="K2328" s="33">
        <v>11900</v>
      </c>
      <c r="L2328" s="33">
        <v>1</v>
      </c>
      <c r="M2328" s="33">
        <v>1</v>
      </c>
      <c r="N2328" s="33">
        <v>405134.2</v>
      </c>
      <c r="O2328" s="33">
        <v>2491.8</v>
      </c>
      <c r="P2328" s="33">
        <v>4876</v>
      </c>
    </row>
    <row r="2329" spans="1:16">
      <c r="A2329" s="27" t="s">
        <v>539</v>
      </c>
      <c r="B2329" s="31">
        <v>202408</v>
      </c>
      <c r="C2329" s="27" t="s">
        <v>71</v>
      </c>
      <c r="D2329" s="27" t="s">
        <v>211</v>
      </c>
      <c r="E2329" s="27" t="s">
        <v>34</v>
      </c>
      <c r="F2329" s="27" t="s">
        <v>257</v>
      </c>
      <c r="G2329" s="33">
        <v>220452.92</v>
      </c>
      <c r="H2329" s="33">
        <v>220452.92</v>
      </c>
      <c r="I2329" s="33">
        <v>5026</v>
      </c>
      <c r="J2329" s="33">
        <v>433</v>
      </c>
      <c r="K2329" s="33">
        <v>7300</v>
      </c>
      <c r="L2329" s="33">
        <v>1</v>
      </c>
      <c r="M2329" s="33">
        <v>1</v>
      </c>
      <c r="N2329" s="33">
        <v>209653.71</v>
      </c>
      <c r="O2329" s="33">
        <v>1310.1</v>
      </c>
      <c r="P2329" s="33">
        <v>2138</v>
      </c>
    </row>
    <row r="2330" spans="1:16">
      <c r="A2330" s="27" t="s">
        <v>539</v>
      </c>
      <c r="B2330" s="31">
        <v>202409</v>
      </c>
      <c r="C2330" s="27" t="s">
        <v>71</v>
      </c>
      <c r="D2330" s="27" t="s">
        <v>211</v>
      </c>
      <c r="E2330" s="27" t="s">
        <v>34</v>
      </c>
      <c r="F2330" s="27" t="s">
        <v>257</v>
      </c>
      <c r="G2330" s="33">
        <v>216802.69</v>
      </c>
      <c r="H2330" s="33">
        <v>216802.69</v>
      </c>
      <c r="I2330" s="33">
        <v>5461</v>
      </c>
      <c r="J2330" s="33">
        <v>366</v>
      </c>
      <c r="K2330" s="33">
        <v>7300</v>
      </c>
      <c r="L2330" s="33">
        <v>1</v>
      </c>
      <c r="M2330" s="33">
        <v>1</v>
      </c>
      <c r="N2330" s="33">
        <v>202468.19</v>
      </c>
      <c r="O2330" s="33">
        <v>1223</v>
      </c>
      <c r="P2330" s="33">
        <v>2309</v>
      </c>
    </row>
    <row r="2331" spans="1:16">
      <c r="A2331" s="27" t="s">
        <v>539</v>
      </c>
      <c r="B2331" s="31">
        <v>202410</v>
      </c>
      <c r="C2331" s="27" t="s">
        <v>71</v>
      </c>
      <c r="D2331" s="27" t="s">
        <v>211</v>
      </c>
      <c r="E2331" s="27" t="s">
        <v>34</v>
      </c>
      <c r="F2331" s="27" t="s">
        <v>257</v>
      </c>
      <c r="G2331" s="33">
        <v>227534.85</v>
      </c>
      <c r="H2331" s="33">
        <v>227534.85</v>
      </c>
      <c r="I2331" s="33">
        <v>5473</v>
      </c>
      <c r="J2331" s="33">
        <v>415</v>
      </c>
      <c r="K2331" s="33">
        <v>7300</v>
      </c>
      <c r="L2331" s="33">
        <v>1</v>
      </c>
      <c r="M2331" s="33">
        <v>1</v>
      </c>
      <c r="N2331" s="33">
        <v>223366.82</v>
      </c>
      <c r="O2331" s="33">
        <v>1224.6</v>
      </c>
      <c r="P2331" s="33">
        <v>2309</v>
      </c>
    </row>
    <row r="2332" spans="1:16">
      <c r="A2332" s="27" t="s">
        <v>539</v>
      </c>
      <c r="B2332" s="31">
        <v>202411</v>
      </c>
      <c r="C2332" s="27" t="s">
        <v>71</v>
      </c>
      <c r="D2332" s="27" t="s">
        <v>211</v>
      </c>
      <c r="E2332" s="27" t="s">
        <v>34</v>
      </c>
      <c r="F2332" s="27" t="s">
        <v>257</v>
      </c>
      <c r="G2332" s="33">
        <v>299783.16</v>
      </c>
      <c r="H2332" s="33">
        <v>299783.16</v>
      </c>
      <c r="I2332" s="33">
        <v>7324</v>
      </c>
      <c r="J2332" s="33">
        <v>557</v>
      </c>
      <c r="K2332" s="33">
        <v>7300</v>
      </c>
      <c r="L2332" s="33">
        <v>1</v>
      </c>
      <c r="M2332" s="33">
        <v>1</v>
      </c>
      <c r="N2332" s="33">
        <v>270741.98</v>
      </c>
      <c r="O2332" s="33">
        <v>1831.6</v>
      </c>
      <c r="P2332" s="33">
        <v>3043</v>
      </c>
    </row>
    <row r="2333" spans="1:16">
      <c r="A2333" s="27" t="s">
        <v>539</v>
      </c>
      <c r="B2333" s="31">
        <v>202412</v>
      </c>
      <c r="C2333" s="27" t="s">
        <v>71</v>
      </c>
      <c r="D2333" s="27" t="s">
        <v>211</v>
      </c>
      <c r="E2333" s="27" t="s">
        <v>34</v>
      </c>
      <c r="F2333" s="27" t="s">
        <v>257</v>
      </c>
      <c r="G2333" s="33">
        <v>352041.75</v>
      </c>
      <c r="H2333" s="33">
        <v>352041.75</v>
      </c>
      <c r="I2333" s="33">
        <v>9163</v>
      </c>
      <c r="J2333" s="33">
        <v>773</v>
      </c>
      <c r="K2333" s="33">
        <v>7300</v>
      </c>
      <c r="L2333" s="33">
        <v>1</v>
      </c>
      <c r="M2333" s="33">
        <v>1</v>
      </c>
      <c r="N2333" s="33">
        <v>312158.19</v>
      </c>
      <c r="O2333" s="33">
        <v>1839.3</v>
      </c>
      <c r="P2333" s="33">
        <v>3646</v>
      </c>
    </row>
    <row r="2334" spans="1:16">
      <c r="A2334" s="27" t="s">
        <v>539</v>
      </c>
      <c r="B2334" s="31">
        <v>202501</v>
      </c>
      <c r="C2334" s="27" t="s">
        <v>71</v>
      </c>
      <c r="D2334" s="27" t="s">
        <v>211</v>
      </c>
      <c r="E2334" s="27" t="s">
        <v>34</v>
      </c>
      <c r="F2334" s="27" t="s">
        <v>257</v>
      </c>
      <c r="G2334" s="33">
        <v>177567.53</v>
      </c>
      <c r="H2334" s="33">
        <v>177567.53</v>
      </c>
      <c r="I2334" s="33">
        <v>4785</v>
      </c>
      <c r="J2334" s="33">
        <v>374</v>
      </c>
      <c r="K2334" s="33">
        <v>7300</v>
      </c>
      <c r="L2334" s="33">
        <v>1</v>
      </c>
      <c r="M2334" s="33">
        <v>1</v>
      </c>
      <c r="N2334" s="33">
        <v>159357.08</v>
      </c>
      <c r="O2334" s="33">
        <v>1073</v>
      </c>
      <c r="P2334" s="33">
        <v>1962</v>
      </c>
    </row>
    <row r="2335" spans="1:16">
      <c r="A2335" s="27" t="s">
        <v>539</v>
      </c>
      <c r="B2335" s="31">
        <v>202502</v>
      </c>
      <c r="C2335" s="27" t="s">
        <v>71</v>
      </c>
      <c r="D2335" s="27" t="s">
        <v>211</v>
      </c>
      <c r="E2335" s="27" t="s">
        <v>34</v>
      </c>
      <c r="F2335" s="27" t="s">
        <v>257</v>
      </c>
      <c r="G2335" s="33">
        <v>174614.89</v>
      </c>
      <c r="H2335" s="33">
        <v>174614.89</v>
      </c>
      <c r="I2335" s="33">
        <v>4751</v>
      </c>
      <c r="J2335" s="33">
        <v>366</v>
      </c>
      <c r="K2335" s="33">
        <v>7300</v>
      </c>
      <c r="L2335" s="33">
        <v>1</v>
      </c>
      <c r="M2335" s="33">
        <v>1</v>
      </c>
      <c r="N2335" s="33">
        <v>164900.92</v>
      </c>
      <c r="O2335" s="33">
        <v>875.2</v>
      </c>
      <c r="P2335" s="33">
        <v>1921</v>
      </c>
    </row>
    <row r="2336" spans="1:16">
      <c r="A2336" s="27" t="s">
        <v>539</v>
      </c>
      <c r="B2336" s="31">
        <v>202503</v>
      </c>
      <c r="C2336" s="27" t="s">
        <v>71</v>
      </c>
      <c r="D2336" s="27" t="s">
        <v>211</v>
      </c>
      <c r="E2336" s="27" t="s">
        <v>34</v>
      </c>
      <c r="F2336" s="27" t="s">
        <v>257</v>
      </c>
      <c r="G2336" s="33">
        <v>222995.04</v>
      </c>
      <c r="H2336" s="33">
        <v>222995.04</v>
      </c>
      <c r="I2336" s="33">
        <v>5902</v>
      </c>
      <c r="J2336" s="33">
        <v>486</v>
      </c>
      <c r="K2336" s="33">
        <v>7300</v>
      </c>
      <c r="L2336" s="33">
        <v>1</v>
      </c>
      <c r="M2336" s="33">
        <v>1</v>
      </c>
      <c r="N2336" s="33">
        <v>206410.44</v>
      </c>
      <c r="O2336" s="33">
        <v>1399.8</v>
      </c>
      <c r="P2336" s="33">
        <v>2305</v>
      </c>
    </row>
    <row r="2337" spans="1:16">
      <c r="A2337" s="27" t="s">
        <v>539</v>
      </c>
      <c r="B2337" s="31">
        <v>202504</v>
      </c>
      <c r="C2337" s="27" t="s">
        <v>71</v>
      </c>
      <c r="D2337" s="27" t="s">
        <v>211</v>
      </c>
      <c r="E2337" s="27" t="s">
        <v>34</v>
      </c>
      <c r="F2337" s="27" t="s">
        <v>257</v>
      </c>
      <c r="G2337" s="33">
        <v>264271.12</v>
      </c>
      <c r="H2337" s="33">
        <v>264271.12</v>
      </c>
      <c r="I2337" s="33">
        <v>6301</v>
      </c>
      <c r="J2337" s="33">
        <v>437</v>
      </c>
      <c r="K2337" s="33">
        <v>7300</v>
      </c>
      <c r="L2337" s="33">
        <v>1</v>
      </c>
      <c r="M2337" s="33">
        <v>1</v>
      </c>
      <c r="N2337" s="33">
        <v>243960.81</v>
      </c>
      <c r="O2337" s="33">
        <v>1308.6</v>
      </c>
      <c r="P2337" s="33">
        <v>2661</v>
      </c>
    </row>
    <row r="2338" spans="1:16">
      <c r="A2338" s="27" t="s">
        <v>539</v>
      </c>
      <c r="B2338" s="31">
        <v>202505</v>
      </c>
      <c r="C2338" s="27" t="s">
        <v>71</v>
      </c>
      <c r="D2338" s="27" t="s">
        <v>211</v>
      </c>
      <c r="E2338" s="27" t="s">
        <v>34</v>
      </c>
      <c r="F2338" s="27" t="s">
        <v>257</v>
      </c>
      <c r="G2338" s="33">
        <v>285667.11</v>
      </c>
      <c r="H2338" s="33">
        <v>285667.11</v>
      </c>
      <c r="I2338" s="33">
        <v>7167</v>
      </c>
      <c r="J2338" s="33">
        <v>558</v>
      </c>
      <c r="K2338" s="33">
        <v>7300</v>
      </c>
      <c r="L2338" s="33">
        <v>1</v>
      </c>
      <c r="M2338" s="33">
        <v>1</v>
      </c>
      <c r="N2338" s="33">
        <v>268368.04</v>
      </c>
      <c r="O2338" s="33">
        <v>1569.9</v>
      </c>
      <c r="P2338" s="33">
        <v>3005</v>
      </c>
    </row>
    <row r="2339" spans="1:16">
      <c r="A2339" s="27" t="s">
        <v>539</v>
      </c>
      <c r="B2339" s="31">
        <v>202506</v>
      </c>
      <c r="C2339" s="27" t="s">
        <v>71</v>
      </c>
      <c r="D2339" s="27" t="s">
        <v>211</v>
      </c>
      <c r="E2339" s="27" t="s">
        <v>34</v>
      </c>
      <c r="F2339" s="27" t="s">
        <v>257</v>
      </c>
      <c r="G2339" s="33">
        <v>282690.54</v>
      </c>
      <c r="H2339" s="33">
        <v>282690.54</v>
      </c>
      <c r="I2339" s="33">
        <v>7240</v>
      </c>
      <c r="J2339" s="33">
        <v>460</v>
      </c>
      <c r="K2339" s="33">
        <v>7300</v>
      </c>
      <c r="L2339" s="33">
        <v>1</v>
      </c>
      <c r="M2339" s="33">
        <v>1</v>
      </c>
      <c r="N2339" s="33">
        <v>263329.25</v>
      </c>
      <c r="O2339" s="33">
        <v>1723.5</v>
      </c>
      <c r="P2339" s="33">
        <v>2904</v>
      </c>
    </row>
    <row r="2340" spans="1:16">
      <c r="A2340" s="27" t="s">
        <v>539</v>
      </c>
      <c r="B2340" s="31">
        <v>202507</v>
      </c>
      <c r="C2340" s="27" t="s">
        <v>71</v>
      </c>
      <c r="D2340" s="27" t="s">
        <v>211</v>
      </c>
      <c r="E2340" s="27" t="s">
        <v>34</v>
      </c>
      <c r="F2340" s="27" t="s">
        <v>257</v>
      </c>
      <c r="G2340" s="33">
        <v>238548.29</v>
      </c>
      <c r="H2340" s="33">
        <v>238548.29</v>
      </c>
      <c r="I2340" s="33">
        <v>5997</v>
      </c>
      <c r="J2340" s="33">
        <v>475</v>
      </c>
      <c r="K2340" s="33">
        <v>7300</v>
      </c>
      <c r="L2340" s="33">
        <v>1</v>
      </c>
      <c r="M2340" s="33">
        <v>1</v>
      </c>
      <c r="N2340" s="33">
        <v>235154.83</v>
      </c>
      <c r="O2340" s="33">
        <v>1344.9</v>
      </c>
      <c r="P2340" s="33">
        <v>2516</v>
      </c>
    </row>
    <row r="2341" spans="1:16">
      <c r="A2341" s="27" t="s">
        <v>539</v>
      </c>
      <c r="B2341" s="31">
        <v>202508</v>
      </c>
      <c r="C2341" s="27" t="s">
        <v>71</v>
      </c>
      <c r="D2341" s="27" t="s">
        <v>211</v>
      </c>
      <c r="E2341" s="27" t="s">
        <v>34</v>
      </c>
      <c r="F2341" s="27" t="s">
        <v>257</v>
      </c>
      <c r="G2341" s="33">
        <v>249930.81</v>
      </c>
      <c r="H2341" s="33">
        <v>249930.81</v>
      </c>
      <c r="I2341" s="33">
        <v>6468</v>
      </c>
      <c r="J2341" s="33">
        <v>480</v>
      </c>
      <c r="K2341" s="33">
        <v>7300</v>
      </c>
      <c r="L2341" s="33">
        <v>1</v>
      </c>
      <c r="M2341" s="33">
        <v>1</v>
      </c>
      <c r="N2341" s="33">
        <v>227474.28</v>
      </c>
      <c r="O2341" s="33">
        <v>1456</v>
      </c>
      <c r="P2341" s="33">
        <v>2689</v>
      </c>
    </row>
    <row r="2342" spans="1:16">
      <c r="A2342" s="27" t="s">
        <v>539</v>
      </c>
      <c r="B2342" s="31">
        <v>202509</v>
      </c>
      <c r="C2342" s="27" t="s">
        <v>71</v>
      </c>
      <c r="D2342" s="27" t="s">
        <v>211</v>
      </c>
      <c r="E2342" s="27" t="s">
        <v>34</v>
      </c>
      <c r="F2342" s="27" t="s">
        <v>257</v>
      </c>
      <c r="G2342" s="33">
        <v>242028.91</v>
      </c>
      <c r="H2342" s="33">
        <v>242028.91</v>
      </c>
      <c r="I2342" s="33">
        <v>5774</v>
      </c>
      <c r="J2342" s="33">
        <v>512</v>
      </c>
      <c r="K2342" s="33">
        <v>7300</v>
      </c>
      <c r="L2342" s="33">
        <v>1</v>
      </c>
      <c r="M2342" s="33">
        <v>1</v>
      </c>
      <c r="N2342" s="33">
        <v>219677.99</v>
      </c>
      <c r="O2342" s="33">
        <v>1311.1</v>
      </c>
      <c r="P2342" s="33">
        <v>2428</v>
      </c>
    </row>
    <row r="2343" spans="1:16">
      <c r="A2343" s="27" t="s">
        <v>539</v>
      </c>
      <c r="B2343" s="31">
        <v>202510</v>
      </c>
      <c r="C2343" s="27" t="s">
        <v>71</v>
      </c>
      <c r="D2343" s="27" t="s">
        <v>211</v>
      </c>
      <c r="E2343" s="27" t="s">
        <v>34</v>
      </c>
      <c r="F2343" s="27" t="s">
        <v>257</v>
      </c>
      <c r="G2343" s="33">
        <v>241014.73</v>
      </c>
      <c r="H2343" s="33">
        <v>241014.73</v>
      </c>
      <c r="I2343" s="33">
        <v>5824</v>
      </c>
      <c r="J2343" s="33">
        <v>374</v>
      </c>
      <c r="K2343" s="33">
        <v>7300</v>
      </c>
      <c r="L2343" s="33">
        <v>1</v>
      </c>
      <c r="M2343" s="33">
        <v>1</v>
      </c>
      <c r="N2343" s="33">
        <v>242353</v>
      </c>
      <c r="O2343" s="33">
        <v>1373.5</v>
      </c>
      <c r="P2343" s="33">
        <v>2497</v>
      </c>
    </row>
    <row r="2344" spans="1:16">
      <c r="A2344" s="27" t="s">
        <v>539</v>
      </c>
      <c r="B2344" s="31">
        <v>202511</v>
      </c>
      <c r="C2344" s="27" t="s">
        <v>71</v>
      </c>
      <c r="D2344" s="27" t="s">
        <v>211</v>
      </c>
      <c r="E2344" s="27" t="s">
        <v>34</v>
      </c>
      <c r="F2344" s="27" t="s">
        <v>257</v>
      </c>
      <c r="G2344" s="33">
        <v>301722.97</v>
      </c>
      <c r="H2344" s="33">
        <v>301722.97</v>
      </c>
      <c r="I2344" s="33">
        <v>7481</v>
      </c>
      <c r="J2344" s="33">
        <v>665</v>
      </c>
      <c r="K2344" s="33">
        <v>7300</v>
      </c>
      <c r="L2344" s="33">
        <v>1</v>
      </c>
      <c r="M2344" s="33">
        <v>1</v>
      </c>
      <c r="N2344" s="33">
        <v>293755.05</v>
      </c>
      <c r="O2344" s="33">
        <v>1648.5</v>
      </c>
      <c r="P2344" s="33">
        <v>3043</v>
      </c>
    </row>
    <row r="2345" spans="1:16">
      <c r="A2345" s="27" t="s">
        <v>539</v>
      </c>
      <c r="B2345" s="31">
        <v>202512</v>
      </c>
      <c r="C2345" s="27" t="s">
        <v>71</v>
      </c>
      <c r="D2345" s="27" t="s">
        <v>211</v>
      </c>
      <c r="E2345" s="27" t="s">
        <v>34</v>
      </c>
      <c r="F2345" s="27" t="s">
        <v>257</v>
      </c>
      <c r="G2345" s="33">
        <v>341019.11</v>
      </c>
      <c r="H2345" s="33">
        <v>341019.11</v>
      </c>
      <c r="I2345" s="33">
        <v>9540</v>
      </c>
      <c r="J2345" s="33">
        <v>702</v>
      </c>
      <c r="K2345" s="33">
        <v>7300</v>
      </c>
      <c r="L2345" s="33">
        <v>1</v>
      </c>
      <c r="M2345" s="33">
        <v>1</v>
      </c>
      <c r="N2345" s="33">
        <v>338691.64</v>
      </c>
      <c r="O2345" s="33">
        <v>1833.2</v>
      </c>
      <c r="P2345" s="33">
        <v>3737</v>
      </c>
    </row>
    <row r="2346" spans="1:16">
      <c r="A2346" s="27" t="s">
        <v>539</v>
      </c>
      <c r="B2346" s="31">
        <v>202601</v>
      </c>
      <c r="C2346" s="27" t="s">
        <v>71</v>
      </c>
      <c r="D2346" s="27" t="s">
        <v>211</v>
      </c>
      <c r="E2346" s="27" t="s">
        <v>34</v>
      </c>
      <c r="F2346" s="27" t="s">
        <v>257</v>
      </c>
      <c r="G2346" s="33">
        <v>168584.6</v>
      </c>
      <c r="H2346" s="33">
        <v>168584.6</v>
      </c>
      <c r="I2346" s="33">
        <v>4468</v>
      </c>
      <c r="J2346" s="33">
        <v>321</v>
      </c>
      <c r="K2346" s="33">
        <v>7300</v>
      </c>
      <c r="L2346" s="33">
        <v>1</v>
      </c>
      <c r="M2346" s="33">
        <v>1</v>
      </c>
      <c r="N2346" s="33">
        <v>172902.43</v>
      </c>
      <c r="O2346" s="33">
        <v>907.9</v>
      </c>
      <c r="P2346" s="33">
        <v>1830</v>
      </c>
    </row>
    <row r="2347" spans="1:16">
      <c r="A2347" s="27" t="s">
        <v>539</v>
      </c>
      <c r="B2347" s="31">
        <v>202602</v>
      </c>
      <c r="C2347" s="27" t="s">
        <v>71</v>
      </c>
      <c r="D2347" s="27" t="s">
        <v>211</v>
      </c>
      <c r="E2347" s="27" t="s">
        <v>34</v>
      </c>
      <c r="F2347" s="27" t="s">
        <v>257</v>
      </c>
      <c r="G2347" s="33">
        <v>190133.39</v>
      </c>
      <c r="H2347" s="33">
        <v>190133.39</v>
      </c>
      <c r="I2347" s="33">
        <v>5085</v>
      </c>
      <c r="J2347" s="33">
        <v>367</v>
      </c>
      <c r="K2347" s="33">
        <v>7300</v>
      </c>
      <c r="L2347" s="33">
        <v>1</v>
      </c>
      <c r="M2347" s="33">
        <v>1</v>
      </c>
      <c r="N2347" s="33">
        <v>178917.49</v>
      </c>
      <c r="O2347" s="33">
        <v>1089.8</v>
      </c>
      <c r="P2347" s="33">
        <v>1971</v>
      </c>
    </row>
    <row r="2348" spans="1:16">
      <c r="A2348" s="27" t="s">
        <v>539</v>
      </c>
      <c r="B2348" s="31">
        <v>202603</v>
      </c>
      <c r="C2348" s="27" t="s">
        <v>71</v>
      </c>
      <c r="D2348" s="27" t="s">
        <v>211</v>
      </c>
      <c r="E2348" s="27" t="s">
        <v>34</v>
      </c>
      <c r="F2348" s="27" t="s">
        <v>257</v>
      </c>
      <c r="G2348" s="33">
        <v>236291.01</v>
      </c>
      <c r="H2348" s="33">
        <v>236291.01</v>
      </c>
      <c r="I2348" s="33">
        <v>5998</v>
      </c>
      <c r="J2348" s="33">
        <v>464</v>
      </c>
      <c r="K2348" s="33">
        <v>7300</v>
      </c>
      <c r="L2348" s="33">
        <v>1</v>
      </c>
      <c r="M2348" s="33">
        <v>1</v>
      </c>
      <c r="N2348" s="33">
        <v>223955.32</v>
      </c>
      <c r="O2348" s="33">
        <v>1281.2</v>
      </c>
      <c r="P2348" s="33">
        <v>2461</v>
      </c>
    </row>
    <row r="2349" spans="1:16">
      <c r="A2349" s="27" t="s">
        <v>539</v>
      </c>
      <c r="B2349" s="31">
        <v>202604</v>
      </c>
      <c r="C2349" s="27" t="s">
        <v>71</v>
      </c>
      <c r="D2349" s="27" t="s">
        <v>211</v>
      </c>
      <c r="E2349" s="27" t="s">
        <v>34</v>
      </c>
      <c r="F2349" s="27" t="s">
        <v>257</v>
      </c>
      <c r="G2349" s="33">
        <v>278994.51</v>
      </c>
      <c r="H2349" s="33">
        <v>278994.51</v>
      </c>
      <c r="I2349" s="33">
        <v>7345</v>
      </c>
      <c r="J2349" s="33">
        <v>586</v>
      </c>
      <c r="K2349" s="33">
        <v>7300</v>
      </c>
      <c r="L2349" s="33">
        <v>1</v>
      </c>
      <c r="M2349" s="33">
        <v>1</v>
      </c>
      <c r="N2349" s="33">
        <v>264697.47</v>
      </c>
      <c r="O2349" s="33">
        <v>1622.6</v>
      </c>
      <c r="P2349" s="33">
        <v>3067</v>
      </c>
    </row>
    <row r="2350" spans="1:16">
      <c r="A2350" s="27" t="s">
        <v>539</v>
      </c>
      <c r="B2350" s="31">
        <v>202605</v>
      </c>
      <c r="C2350" s="27" t="s">
        <v>71</v>
      </c>
      <c r="D2350" s="27" t="s">
        <v>211</v>
      </c>
      <c r="E2350" s="27" t="s">
        <v>34</v>
      </c>
      <c r="F2350" s="27" t="s">
        <v>257</v>
      </c>
      <c r="G2350" s="33">
        <v>313259.98</v>
      </c>
      <c r="H2350" s="33">
        <v>313259.98</v>
      </c>
      <c r="I2350" s="33">
        <v>7921</v>
      </c>
      <c r="J2350" s="33">
        <v>538</v>
      </c>
      <c r="K2350" s="33">
        <v>7300</v>
      </c>
      <c r="L2350" s="33">
        <v>1</v>
      </c>
      <c r="M2350" s="33">
        <v>1</v>
      </c>
      <c r="N2350" s="33">
        <v>291179.32</v>
      </c>
      <c r="O2350" s="33">
        <v>2018.1</v>
      </c>
      <c r="P2350" s="33">
        <v>3244</v>
      </c>
    </row>
    <row r="2351" spans="1:16">
      <c r="A2351" s="27" t="s">
        <v>539</v>
      </c>
      <c r="B2351" s="31">
        <v>202606</v>
      </c>
      <c r="C2351" s="27" t="s">
        <v>71</v>
      </c>
      <c r="D2351" s="27" t="s">
        <v>211</v>
      </c>
      <c r="E2351" s="27" t="s">
        <v>34</v>
      </c>
      <c r="F2351" s="27" t="s">
        <v>257</v>
      </c>
      <c r="G2351" s="33">
        <v>332418.16</v>
      </c>
      <c r="H2351" s="33">
        <v>332418.16</v>
      </c>
      <c r="I2351" s="33">
        <v>9216</v>
      </c>
      <c r="J2351" s="33">
        <v>681</v>
      </c>
      <c r="K2351" s="33">
        <v>7300</v>
      </c>
      <c r="L2351" s="33">
        <v>1</v>
      </c>
      <c r="M2351" s="33">
        <v>1</v>
      </c>
      <c r="N2351" s="33">
        <v>285712.23</v>
      </c>
      <c r="O2351" s="33">
        <v>1844.1</v>
      </c>
      <c r="P2351" s="33">
        <v>3645</v>
      </c>
    </row>
    <row r="2352" spans="1:16">
      <c r="A2352" s="27" t="s">
        <v>539</v>
      </c>
      <c r="B2352" s="31">
        <v>202607</v>
      </c>
      <c r="C2352" s="27" t="s">
        <v>71</v>
      </c>
      <c r="D2352" s="27" t="s">
        <v>211</v>
      </c>
      <c r="E2352" s="27" t="s">
        <v>34</v>
      </c>
      <c r="F2352" s="27" t="s">
        <v>257</v>
      </c>
      <c r="G2352" s="33">
        <v>257580.07</v>
      </c>
      <c r="H2352" s="33">
        <v>257580.07</v>
      </c>
      <c r="I2352" s="33">
        <v>7183</v>
      </c>
      <c r="J2352" s="33">
        <v>505</v>
      </c>
      <c r="K2352" s="33">
        <v>7300</v>
      </c>
      <c r="L2352" s="33">
        <v>1</v>
      </c>
      <c r="M2352" s="33">
        <v>1</v>
      </c>
      <c r="N2352" s="33">
        <v>255142.99</v>
      </c>
      <c r="O2352" s="33">
        <v>1344</v>
      </c>
      <c r="P2352" s="33">
        <v>2809</v>
      </c>
    </row>
    <row r="2353" spans="1:16">
      <c r="A2353" s="27" t="s">
        <v>541</v>
      </c>
      <c r="B2353" s="31">
        <v>202408</v>
      </c>
      <c r="C2353" s="27" t="s">
        <v>71</v>
      </c>
      <c r="D2353" s="27" t="s">
        <v>211</v>
      </c>
      <c r="E2353" s="27" t="s">
        <v>34</v>
      </c>
      <c r="F2353" s="27" t="s">
        <v>257</v>
      </c>
      <c r="G2353" s="33">
        <v>269250.26</v>
      </c>
      <c r="H2353" s="33">
        <v>269250.26</v>
      </c>
      <c r="I2353" s="33">
        <v>7204</v>
      </c>
      <c r="J2353" s="33">
        <v>463</v>
      </c>
      <c r="K2353" s="33">
        <v>10400</v>
      </c>
      <c r="L2353" s="33">
        <v>1</v>
      </c>
      <c r="M2353" s="33">
        <v>1</v>
      </c>
      <c r="N2353" s="33">
        <v>306609.56</v>
      </c>
      <c r="O2353" s="33">
        <v>1556.8</v>
      </c>
      <c r="P2353" s="33">
        <v>2880</v>
      </c>
    </row>
    <row r="2354" spans="1:16">
      <c r="A2354" s="27" t="s">
        <v>541</v>
      </c>
      <c r="B2354" s="31">
        <v>202409</v>
      </c>
      <c r="C2354" s="27" t="s">
        <v>71</v>
      </c>
      <c r="D2354" s="27" t="s">
        <v>211</v>
      </c>
      <c r="E2354" s="27" t="s">
        <v>34</v>
      </c>
      <c r="F2354" s="27" t="s">
        <v>257</v>
      </c>
      <c r="G2354" s="33">
        <v>279352.68</v>
      </c>
      <c r="H2354" s="33">
        <v>279352.68</v>
      </c>
      <c r="I2354" s="33">
        <v>7505</v>
      </c>
      <c r="J2354" s="33">
        <v>439</v>
      </c>
      <c r="K2354" s="33">
        <v>10400</v>
      </c>
      <c r="L2354" s="33">
        <v>1</v>
      </c>
      <c r="M2354" s="33">
        <v>1</v>
      </c>
      <c r="N2354" s="33">
        <v>296101.05</v>
      </c>
      <c r="O2354" s="33">
        <v>1415.9</v>
      </c>
      <c r="P2354" s="33">
        <v>2959</v>
      </c>
    </row>
    <row r="2355" spans="1:16">
      <c r="A2355" s="27" t="s">
        <v>541</v>
      </c>
      <c r="B2355" s="31">
        <v>202410</v>
      </c>
      <c r="C2355" s="27" t="s">
        <v>71</v>
      </c>
      <c r="D2355" s="27" t="s">
        <v>211</v>
      </c>
      <c r="E2355" s="27" t="s">
        <v>34</v>
      </c>
      <c r="F2355" s="27" t="s">
        <v>257</v>
      </c>
      <c r="G2355" s="33">
        <v>287352.22</v>
      </c>
      <c r="H2355" s="33">
        <v>287352.22</v>
      </c>
      <c r="I2355" s="33">
        <v>7151</v>
      </c>
      <c r="J2355" s="33">
        <v>466</v>
      </c>
      <c r="K2355" s="33">
        <v>10400</v>
      </c>
      <c r="L2355" s="33">
        <v>1</v>
      </c>
      <c r="M2355" s="33">
        <v>1</v>
      </c>
      <c r="N2355" s="33">
        <v>326664.39</v>
      </c>
      <c r="O2355" s="33">
        <v>1640.2</v>
      </c>
      <c r="P2355" s="33">
        <v>2888</v>
      </c>
    </row>
    <row r="2356" spans="1:16">
      <c r="A2356" s="27" t="s">
        <v>541</v>
      </c>
      <c r="B2356" s="31">
        <v>202411</v>
      </c>
      <c r="C2356" s="27" t="s">
        <v>71</v>
      </c>
      <c r="D2356" s="27" t="s">
        <v>211</v>
      </c>
      <c r="E2356" s="27" t="s">
        <v>34</v>
      </c>
      <c r="F2356" s="27" t="s">
        <v>257</v>
      </c>
      <c r="G2356" s="33">
        <v>423976.68</v>
      </c>
      <c r="H2356" s="33">
        <v>423976.68</v>
      </c>
      <c r="I2356" s="33">
        <v>10767</v>
      </c>
      <c r="J2356" s="33">
        <v>861</v>
      </c>
      <c r="K2356" s="33">
        <v>10400</v>
      </c>
      <c r="L2356" s="33">
        <v>1</v>
      </c>
      <c r="M2356" s="33">
        <v>1</v>
      </c>
      <c r="N2356" s="33">
        <v>395948.53</v>
      </c>
      <c r="O2356" s="33">
        <v>2141.9</v>
      </c>
      <c r="P2356" s="33">
        <v>4359</v>
      </c>
    </row>
    <row r="2357" spans="1:16">
      <c r="A2357" s="27" t="s">
        <v>541</v>
      </c>
      <c r="B2357" s="31">
        <v>202412</v>
      </c>
      <c r="C2357" s="27" t="s">
        <v>71</v>
      </c>
      <c r="D2357" s="27" t="s">
        <v>211</v>
      </c>
      <c r="E2357" s="27" t="s">
        <v>34</v>
      </c>
      <c r="F2357" s="27" t="s">
        <v>257</v>
      </c>
      <c r="G2357" s="33">
        <v>408171.15</v>
      </c>
      <c r="H2357" s="33">
        <v>408171.15</v>
      </c>
      <c r="I2357" s="33">
        <v>9702</v>
      </c>
      <c r="J2357" s="33">
        <v>735</v>
      </c>
      <c r="K2357" s="33">
        <v>10400</v>
      </c>
      <c r="L2357" s="33">
        <v>1</v>
      </c>
      <c r="M2357" s="33">
        <v>1</v>
      </c>
      <c r="N2357" s="33">
        <v>456517.96</v>
      </c>
      <c r="O2357" s="33">
        <v>2653.9</v>
      </c>
      <c r="P2357" s="33">
        <v>4113</v>
      </c>
    </row>
    <row r="2358" spans="1:16">
      <c r="A2358" s="27" t="s">
        <v>541</v>
      </c>
      <c r="B2358" s="31">
        <v>202501</v>
      </c>
      <c r="C2358" s="27" t="s">
        <v>71</v>
      </c>
      <c r="D2358" s="27" t="s">
        <v>211</v>
      </c>
      <c r="E2358" s="27" t="s">
        <v>34</v>
      </c>
      <c r="F2358" s="27" t="s">
        <v>257</v>
      </c>
      <c r="G2358" s="33">
        <v>208511.83</v>
      </c>
      <c r="H2358" s="33">
        <v>208511.83</v>
      </c>
      <c r="I2358" s="33">
        <v>5255</v>
      </c>
      <c r="J2358" s="33">
        <v>405</v>
      </c>
      <c r="K2358" s="33">
        <v>10400</v>
      </c>
      <c r="L2358" s="33">
        <v>1</v>
      </c>
      <c r="M2358" s="33">
        <v>1</v>
      </c>
      <c r="N2358" s="33">
        <v>233052.89</v>
      </c>
      <c r="O2358" s="33">
        <v>1085.4</v>
      </c>
      <c r="P2358" s="33">
        <v>2209</v>
      </c>
    </row>
    <row r="2359" spans="1:16">
      <c r="A2359" s="27" t="s">
        <v>541</v>
      </c>
      <c r="B2359" s="31">
        <v>202502</v>
      </c>
      <c r="C2359" s="27" t="s">
        <v>71</v>
      </c>
      <c r="D2359" s="27" t="s">
        <v>211</v>
      </c>
      <c r="E2359" s="27" t="s">
        <v>34</v>
      </c>
      <c r="F2359" s="27" t="s">
        <v>257</v>
      </c>
      <c r="G2359" s="33">
        <v>231344.81</v>
      </c>
      <c r="H2359" s="33">
        <v>231344.81</v>
      </c>
      <c r="I2359" s="33">
        <v>5758</v>
      </c>
      <c r="J2359" s="33">
        <v>441</v>
      </c>
      <c r="K2359" s="33">
        <v>10400</v>
      </c>
      <c r="L2359" s="33">
        <v>1</v>
      </c>
      <c r="M2359" s="33">
        <v>1</v>
      </c>
      <c r="N2359" s="33">
        <v>241160.52</v>
      </c>
      <c r="O2359" s="33">
        <v>1313.1</v>
      </c>
      <c r="P2359" s="33">
        <v>2431</v>
      </c>
    </row>
    <row r="2360" spans="1:16">
      <c r="A2360" s="27" t="s">
        <v>541</v>
      </c>
      <c r="B2360" s="31">
        <v>202503</v>
      </c>
      <c r="C2360" s="27" t="s">
        <v>71</v>
      </c>
      <c r="D2360" s="27" t="s">
        <v>211</v>
      </c>
      <c r="E2360" s="27" t="s">
        <v>34</v>
      </c>
      <c r="F2360" s="27" t="s">
        <v>257</v>
      </c>
      <c r="G2360" s="33">
        <v>246228.79</v>
      </c>
      <c r="H2360" s="33">
        <v>246228.79</v>
      </c>
      <c r="I2360" s="33">
        <v>6183</v>
      </c>
      <c r="J2360" s="33">
        <v>527</v>
      </c>
      <c r="K2360" s="33">
        <v>10400</v>
      </c>
      <c r="L2360" s="33">
        <v>1</v>
      </c>
      <c r="M2360" s="33">
        <v>1</v>
      </c>
      <c r="N2360" s="33">
        <v>301866.41</v>
      </c>
      <c r="O2360" s="33">
        <v>1408.4</v>
      </c>
      <c r="P2360" s="33">
        <v>2550</v>
      </c>
    </row>
    <row r="2361" spans="1:16">
      <c r="A2361" s="27" t="s">
        <v>541</v>
      </c>
      <c r="B2361" s="31">
        <v>202504</v>
      </c>
      <c r="C2361" s="27" t="s">
        <v>71</v>
      </c>
      <c r="D2361" s="27" t="s">
        <v>211</v>
      </c>
      <c r="E2361" s="27" t="s">
        <v>34</v>
      </c>
      <c r="F2361" s="27" t="s">
        <v>257</v>
      </c>
      <c r="G2361" s="33">
        <v>332270.98</v>
      </c>
      <c r="H2361" s="33">
        <v>332270.98</v>
      </c>
      <c r="I2361" s="33">
        <v>9118</v>
      </c>
      <c r="J2361" s="33">
        <v>781</v>
      </c>
      <c r="K2361" s="33">
        <v>10400</v>
      </c>
      <c r="L2361" s="33">
        <v>1</v>
      </c>
      <c r="M2361" s="33">
        <v>1</v>
      </c>
      <c r="N2361" s="33">
        <v>356782.21</v>
      </c>
      <c r="O2361" s="33">
        <v>1749</v>
      </c>
      <c r="P2361" s="33">
        <v>3724</v>
      </c>
    </row>
    <row r="2362" spans="1:16">
      <c r="A2362" s="27" t="s">
        <v>541</v>
      </c>
      <c r="B2362" s="31">
        <v>202505</v>
      </c>
      <c r="C2362" s="27" t="s">
        <v>71</v>
      </c>
      <c r="D2362" s="27" t="s">
        <v>211</v>
      </c>
      <c r="E2362" s="27" t="s">
        <v>34</v>
      </c>
      <c r="F2362" s="27" t="s">
        <v>257</v>
      </c>
      <c r="G2362" s="33">
        <v>351399.86</v>
      </c>
      <c r="H2362" s="33">
        <v>351399.86</v>
      </c>
      <c r="I2362" s="33">
        <v>9607</v>
      </c>
      <c r="J2362" s="33">
        <v>701</v>
      </c>
      <c r="K2362" s="33">
        <v>10400</v>
      </c>
      <c r="L2362" s="33">
        <v>1</v>
      </c>
      <c r="M2362" s="33">
        <v>1</v>
      </c>
      <c r="N2362" s="33">
        <v>392476.74</v>
      </c>
      <c r="O2362" s="33">
        <v>1930.1</v>
      </c>
      <c r="P2362" s="33">
        <v>3854</v>
      </c>
    </row>
    <row r="2363" spans="1:16">
      <c r="A2363" s="27" t="s">
        <v>541</v>
      </c>
      <c r="B2363" s="31">
        <v>202506</v>
      </c>
      <c r="C2363" s="27" t="s">
        <v>71</v>
      </c>
      <c r="D2363" s="27" t="s">
        <v>211</v>
      </c>
      <c r="E2363" s="27" t="s">
        <v>34</v>
      </c>
      <c r="F2363" s="27" t="s">
        <v>257</v>
      </c>
      <c r="G2363" s="33">
        <v>354268.85</v>
      </c>
      <c r="H2363" s="33">
        <v>354268.85</v>
      </c>
      <c r="I2363" s="33">
        <v>9098</v>
      </c>
      <c r="J2363" s="33">
        <v>781</v>
      </c>
      <c r="K2363" s="33">
        <v>10400</v>
      </c>
      <c r="L2363" s="33">
        <v>1</v>
      </c>
      <c r="M2363" s="33">
        <v>1</v>
      </c>
      <c r="N2363" s="33">
        <v>385107.73</v>
      </c>
      <c r="O2363" s="33">
        <v>2136.1</v>
      </c>
      <c r="P2363" s="33">
        <v>3674</v>
      </c>
    </row>
    <row r="2364" spans="1:16">
      <c r="A2364" s="27" t="s">
        <v>541</v>
      </c>
      <c r="B2364" s="31">
        <v>202507</v>
      </c>
      <c r="C2364" s="27" t="s">
        <v>71</v>
      </c>
      <c r="D2364" s="27" t="s">
        <v>211</v>
      </c>
      <c r="E2364" s="27" t="s">
        <v>34</v>
      </c>
      <c r="F2364" s="27" t="s">
        <v>257</v>
      </c>
      <c r="G2364" s="33">
        <v>309116.57</v>
      </c>
      <c r="H2364" s="33">
        <v>309116.57</v>
      </c>
      <c r="I2364" s="33">
        <v>7573</v>
      </c>
      <c r="J2364" s="33">
        <v>604</v>
      </c>
      <c r="K2364" s="33">
        <v>10400</v>
      </c>
      <c r="L2364" s="33">
        <v>1</v>
      </c>
      <c r="M2364" s="33">
        <v>1</v>
      </c>
      <c r="N2364" s="33">
        <v>343903.86</v>
      </c>
      <c r="O2364" s="33">
        <v>1715</v>
      </c>
      <c r="P2364" s="33">
        <v>3006</v>
      </c>
    </row>
    <row r="2365" spans="1:16">
      <c r="A2365" s="27" t="s">
        <v>541</v>
      </c>
      <c r="B2365" s="31">
        <v>202508</v>
      </c>
      <c r="C2365" s="27" t="s">
        <v>71</v>
      </c>
      <c r="D2365" s="27" t="s">
        <v>211</v>
      </c>
      <c r="E2365" s="27" t="s">
        <v>34</v>
      </c>
      <c r="F2365" s="27" t="s">
        <v>257</v>
      </c>
      <c r="G2365" s="33">
        <v>319801.01</v>
      </c>
      <c r="H2365" s="33">
        <v>319801.01</v>
      </c>
      <c r="I2365" s="33">
        <v>8499</v>
      </c>
      <c r="J2365" s="33">
        <v>664</v>
      </c>
      <c r="K2365" s="33">
        <v>10400</v>
      </c>
      <c r="L2365" s="33">
        <v>1</v>
      </c>
      <c r="M2365" s="33">
        <v>1</v>
      </c>
      <c r="N2365" s="33">
        <v>332671.37</v>
      </c>
      <c r="O2365" s="33">
        <v>1921.6</v>
      </c>
      <c r="P2365" s="33">
        <v>3464</v>
      </c>
    </row>
    <row r="2366" spans="1:16">
      <c r="A2366" s="27" t="s">
        <v>541</v>
      </c>
      <c r="B2366" s="31">
        <v>202509</v>
      </c>
      <c r="C2366" s="27" t="s">
        <v>71</v>
      </c>
      <c r="D2366" s="27" t="s">
        <v>211</v>
      </c>
      <c r="E2366" s="27" t="s">
        <v>34</v>
      </c>
      <c r="F2366" s="27" t="s">
        <v>257</v>
      </c>
      <c r="G2366" s="33">
        <v>303240.19</v>
      </c>
      <c r="H2366" s="33">
        <v>303240.19</v>
      </c>
      <c r="I2366" s="33">
        <v>7307</v>
      </c>
      <c r="J2366" s="33">
        <v>549</v>
      </c>
      <c r="K2366" s="33">
        <v>10400</v>
      </c>
      <c r="L2366" s="33">
        <v>1</v>
      </c>
      <c r="M2366" s="33">
        <v>1</v>
      </c>
      <c r="N2366" s="33">
        <v>321269.64</v>
      </c>
      <c r="O2366" s="33">
        <v>1816.5</v>
      </c>
      <c r="P2366" s="33">
        <v>3189</v>
      </c>
    </row>
    <row r="2367" spans="1:16">
      <c r="A2367" s="27" t="s">
        <v>541</v>
      </c>
      <c r="B2367" s="31">
        <v>202510</v>
      </c>
      <c r="C2367" s="27" t="s">
        <v>71</v>
      </c>
      <c r="D2367" s="27" t="s">
        <v>211</v>
      </c>
      <c r="E2367" s="27" t="s">
        <v>34</v>
      </c>
      <c r="F2367" s="27" t="s">
        <v>257</v>
      </c>
      <c r="G2367" s="33">
        <v>332233.2</v>
      </c>
      <c r="H2367" s="33">
        <v>332233.2</v>
      </c>
      <c r="I2367" s="33">
        <v>8921</v>
      </c>
      <c r="J2367" s="33">
        <v>646</v>
      </c>
      <c r="K2367" s="33">
        <v>10400</v>
      </c>
      <c r="L2367" s="33">
        <v>1</v>
      </c>
      <c r="M2367" s="33">
        <v>1</v>
      </c>
      <c r="N2367" s="33">
        <v>354430.86</v>
      </c>
      <c r="O2367" s="33">
        <v>1871</v>
      </c>
      <c r="P2367" s="33">
        <v>3663</v>
      </c>
    </row>
    <row r="2368" spans="1:16">
      <c r="A2368" s="27" t="s">
        <v>541</v>
      </c>
      <c r="B2368" s="31">
        <v>202511</v>
      </c>
      <c r="C2368" s="27" t="s">
        <v>71</v>
      </c>
      <c r="D2368" s="27" t="s">
        <v>211</v>
      </c>
      <c r="E2368" s="27" t="s">
        <v>34</v>
      </c>
      <c r="F2368" s="27" t="s">
        <v>257</v>
      </c>
      <c r="G2368" s="33">
        <v>415960.62</v>
      </c>
      <c r="H2368" s="33">
        <v>415960.62</v>
      </c>
      <c r="I2368" s="33">
        <v>9764</v>
      </c>
      <c r="J2368" s="33">
        <v>702</v>
      </c>
      <c r="K2368" s="33">
        <v>10400</v>
      </c>
      <c r="L2368" s="33">
        <v>1</v>
      </c>
      <c r="M2368" s="33">
        <v>1</v>
      </c>
      <c r="N2368" s="33">
        <v>429604.15</v>
      </c>
      <c r="O2368" s="33">
        <v>2246</v>
      </c>
      <c r="P2368" s="33">
        <v>4126</v>
      </c>
    </row>
    <row r="2369" spans="1:16">
      <c r="A2369" s="27" t="s">
        <v>541</v>
      </c>
      <c r="B2369" s="31">
        <v>202512</v>
      </c>
      <c r="C2369" s="27" t="s">
        <v>71</v>
      </c>
      <c r="D2369" s="27" t="s">
        <v>211</v>
      </c>
      <c r="E2369" s="27" t="s">
        <v>34</v>
      </c>
      <c r="F2369" s="27" t="s">
        <v>257</v>
      </c>
      <c r="G2369" s="33">
        <v>448491.07</v>
      </c>
      <c r="H2369" s="33">
        <v>448491.07</v>
      </c>
      <c r="I2369" s="33">
        <v>11724</v>
      </c>
      <c r="J2369" s="33">
        <v>835</v>
      </c>
      <c r="K2369" s="33">
        <v>10400</v>
      </c>
      <c r="L2369" s="33">
        <v>1</v>
      </c>
      <c r="M2369" s="33">
        <v>1</v>
      </c>
      <c r="N2369" s="33">
        <v>495321.99</v>
      </c>
      <c r="O2369" s="33">
        <v>2776.2</v>
      </c>
      <c r="P2369" s="33">
        <v>4813</v>
      </c>
    </row>
    <row r="2370" spans="1:16">
      <c r="A2370" s="27" t="s">
        <v>541</v>
      </c>
      <c r="B2370" s="31">
        <v>202601</v>
      </c>
      <c r="C2370" s="27" t="s">
        <v>71</v>
      </c>
      <c r="D2370" s="27" t="s">
        <v>211</v>
      </c>
      <c r="E2370" s="27" t="s">
        <v>34</v>
      </c>
      <c r="F2370" s="27" t="s">
        <v>257</v>
      </c>
      <c r="G2370" s="33">
        <v>237649.24</v>
      </c>
      <c r="H2370" s="33">
        <v>237649.24</v>
      </c>
      <c r="I2370" s="33">
        <v>5975</v>
      </c>
      <c r="J2370" s="33">
        <v>416</v>
      </c>
      <c r="K2370" s="33">
        <v>10400</v>
      </c>
      <c r="L2370" s="33">
        <v>1</v>
      </c>
      <c r="M2370" s="33">
        <v>1</v>
      </c>
      <c r="N2370" s="33">
        <v>252862.39</v>
      </c>
      <c r="O2370" s="33">
        <v>1306.5</v>
      </c>
      <c r="P2370" s="33">
        <v>2392</v>
      </c>
    </row>
    <row r="2371" spans="1:16">
      <c r="A2371" s="27" t="s">
        <v>541</v>
      </c>
      <c r="B2371" s="31">
        <v>202602</v>
      </c>
      <c r="C2371" s="27" t="s">
        <v>71</v>
      </c>
      <c r="D2371" s="27" t="s">
        <v>211</v>
      </c>
      <c r="E2371" s="27" t="s">
        <v>34</v>
      </c>
      <c r="F2371" s="27" t="s">
        <v>257</v>
      </c>
      <c r="G2371" s="33">
        <v>253072.58</v>
      </c>
      <c r="H2371" s="33">
        <v>253072.58</v>
      </c>
      <c r="I2371" s="33">
        <v>6313</v>
      </c>
      <c r="J2371" s="33">
        <v>434</v>
      </c>
      <c r="K2371" s="33">
        <v>10400</v>
      </c>
      <c r="L2371" s="33">
        <v>1</v>
      </c>
      <c r="M2371" s="33">
        <v>1</v>
      </c>
      <c r="N2371" s="33">
        <v>261659.16</v>
      </c>
      <c r="O2371" s="33">
        <v>1441.7</v>
      </c>
      <c r="P2371" s="33">
        <v>2542</v>
      </c>
    </row>
    <row r="2372" spans="1:16">
      <c r="A2372" s="27" t="s">
        <v>541</v>
      </c>
      <c r="B2372" s="31">
        <v>202603</v>
      </c>
      <c r="C2372" s="27" t="s">
        <v>71</v>
      </c>
      <c r="D2372" s="27" t="s">
        <v>211</v>
      </c>
      <c r="E2372" s="27" t="s">
        <v>34</v>
      </c>
      <c r="F2372" s="27" t="s">
        <v>257</v>
      </c>
      <c r="G2372" s="33">
        <v>316026.06</v>
      </c>
      <c r="H2372" s="33">
        <v>316026.06</v>
      </c>
      <c r="I2372" s="33">
        <v>7905</v>
      </c>
      <c r="J2372" s="33">
        <v>562</v>
      </c>
      <c r="K2372" s="33">
        <v>10400</v>
      </c>
      <c r="L2372" s="33">
        <v>1</v>
      </c>
      <c r="M2372" s="33">
        <v>1</v>
      </c>
      <c r="N2372" s="33">
        <v>327525.05</v>
      </c>
      <c r="O2372" s="33">
        <v>1635.9</v>
      </c>
      <c r="P2372" s="33">
        <v>3334</v>
      </c>
    </row>
    <row r="2373" spans="1:16">
      <c r="A2373" s="27" t="s">
        <v>541</v>
      </c>
      <c r="B2373" s="31">
        <v>202604</v>
      </c>
      <c r="C2373" s="27" t="s">
        <v>71</v>
      </c>
      <c r="D2373" s="27" t="s">
        <v>211</v>
      </c>
      <c r="E2373" s="27" t="s">
        <v>34</v>
      </c>
      <c r="F2373" s="27" t="s">
        <v>257</v>
      </c>
      <c r="G2373" s="33">
        <v>322713.74</v>
      </c>
      <c r="H2373" s="33">
        <v>322713.74</v>
      </c>
      <c r="I2373" s="33">
        <v>8223</v>
      </c>
      <c r="J2373" s="33">
        <v>590</v>
      </c>
      <c r="K2373" s="33">
        <v>10400</v>
      </c>
      <c r="L2373" s="33">
        <v>1</v>
      </c>
      <c r="M2373" s="33">
        <v>1</v>
      </c>
      <c r="N2373" s="33">
        <v>387108.7</v>
      </c>
      <c r="O2373" s="33">
        <v>1910.6</v>
      </c>
      <c r="P2373" s="33">
        <v>3433</v>
      </c>
    </row>
    <row r="2374" spans="1:16">
      <c r="A2374" s="27" t="s">
        <v>541</v>
      </c>
      <c r="B2374" s="31">
        <v>202605</v>
      </c>
      <c r="C2374" s="27" t="s">
        <v>71</v>
      </c>
      <c r="D2374" s="27" t="s">
        <v>211</v>
      </c>
      <c r="E2374" s="27" t="s">
        <v>34</v>
      </c>
      <c r="F2374" s="27" t="s">
        <v>257</v>
      </c>
      <c r="G2374" s="33">
        <v>366208.44</v>
      </c>
      <c r="H2374" s="33">
        <v>366208.44</v>
      </c>
      <c r="I2374" s="33">
        <v>9684</v>
      </c>
      <c r="J2374" s="33">
        <v>697</v>
      </c>
      <c r="K2374" s="33">
        <v>10400</v>
      </c>
      <c r="L2374" s="33">
        <v>1</v>
      </c>
      <c r="M2374" s="33">
        <v>1</v>
      </c>
      <c r="N2374" s="33">
        <v>425837.26</v>
      </c>
      <c r="O2374" s="33">
        <v>2337</v>
      </c>
      <c r="P2374" s="33">
        <v>3844</v>
      </c>
    </row>
    <row r="2375" spans="1:16">
      <c r="A2375" s="27" t="s">
        <v>541</v>
      </c>
      <c r="B2375" s="31">
        <v>202606</v>
      </c>
      <c r="C2375" s="27" t="s">
        <v>71</v>
      </c>
      <c r="D2375" s="27" t="s">
        <v>211</v>
      </c>
      <c r="E2375" s="27" t="s">
        <v>34</v>
      </c>
      <c r="F2375" s="27" t="s">
        <v>257</v>
      </c>
      <c r="G2375" s="33">
        <v>400071.01</v>
      </c>
      <c r="H2375" s="33">
        <v>400071.01</v>
      </c>
      <c r="I2375" s="33">
        <v>10307</v>
      </c>
      <c r="J2375" s="33">
        <v>762</v>
      </c>
      <c r="K2375" s="33">
        <v>10400</v>
      </c>
      <c r="L2375" s="33">
        <v>1</v>
      </c>
      <c r="M2375" s="33">
        <v>1</v>
      </c>
      <c r="N2375" s="33">
        <v>417841.89</v>
      </c>
      <c r="O2375" s="33">
        <v>2097.9</v>
      </c>
      <c r="P2375" s="33">
        <v>4105</v>
      </c>
    </row>
    <row r="2376" spans="1:16">
      <c r="A2376" s="27" t="s">
        <v>541</v>
      </c>
      <c r="B2376" s="31">
        <v>202607</v>
      </c>
      <c r="C2376" s="27" t="s">
        <v>71</v>
      </c>
      <c r="D2376" s="27" t="s">
        <v>211</v>
      </c>
      <c r="E2376" s="27" t="s">
        <v>34</v>
      </c>
      <c r="F2376" s="27" t="s">
        <v>257</v>
      </c>
      <c r="G2376" s="33">
        <v>334069.26</v>
      </c>
      <c r="H2376" s="33">
        <v>334069.26</v>
      </c>
      <c r="I2376" s="33">
        <v>8380</v>
      </c>
      <c r="J2376" s="33">
        <v>674</v>
      </c>
      <c r="K2376" s="33">
        <v>10400</v>
      </c>
      <c r="L2376" s="33">
        <v>1</v>
      </c>
      <c r="M2376" s="33">
        <v>1</v>
      </c>
      <c r="N2376" s="33">
        <v>373135.68</v>
      </c>
      <c r="O2376" s="33">
        <v>1829.3</v>
      </c>
      <c r="P2376" s="33">
        <v>3505</v>
      </c>
    </row>
    <row r="2377" spans="1:16">
      <c r="A2377" s="27" t="s">
        <v>544</v>
      </c>
      <c r="B2377" s="31">
        <v>202408</v>
      </c>
      <c r="C2377" s="27" t="s">
        <v>71</v>
      </c>
      <c r="D2377" s="27" t="s">
        <v>211</v>
      </c>
      <c r="E2377" s="27" t="s">
        <v>34</v>
      </c>
      <c r="F2377" s="27" t="s">
        <v>262</v>
      </c>
      <c r="G2377" s="33">
        <v>116464.66</v>
      </c>
      <c r="H2377" s="33">
        <v>116464.66</v>
      </c>
      <c r="I2377" s="33">
        <v>6206</v>
      </c>
      <c r="J2377" s="33">
        <v>378</v>
      </c>
      <c r="K2377" s="33">
        <v>4100</v>
      </c>
      <c r="L2377" s="33">
        <v>1</v>
      </c>
      <c r="M2377" s="33">
        <v>1</v>
      </c>
      <c r="N2377" s="33">
        <v>105395.42</v>
      </c>
      <c r="O2377" s="33">
        <v>638.2</v>
      </c>
      <c r="P2377" s="33">
        <v>1940</v>
      </c>
    </row>
    <row r="2378" spans="1:16">
      <c r="A2378" s="27" t="s">
        <v>544</v>
      </c>
      <c r="B2378" s="31">
        <v>202409</v>
      </c>
      <c r="C2378" s="27" t="s">
        <v>71</v>
      </c>
      <c r="D2378" s="27" t="s">
        <v>211</v>
      </c>
      <c r="E2378" s="27" t="s">
        <v>34</v>
      </c>
      <c r="F2378" s="27" t="s">
        <v>262</v>
      </c>
      <c r="G2378" s="33">
        <v>111498.19</v>
      </c>
      <c r="H2378" s="33">
        <v>111498.19</v>
      </c>
      <c r="I2378" s="33">
        <v>5430</v>
      </c>
      <c r="J2378" s="33">
        <v>317</v>
      </c>
      <c r="K2378" s="33">
        <v>4100</v>
      </c>
      <c r="L2378" s="33">
        <v>1</v>
      </c>
      <c r="M2378" s="33">
        <v>1</v>
      </c>
      <c r="N2378" s="33">
        <v>101783.18</v>
      </c>
      <c r="O2378" s="33">
        <v>643.1</v>
      </c>
      <c r="P2378" s="33">
        <v>1779</v>
      </c>
    </row>
    <row r="2379" spans="1:16">
      <c r="A2379" s="27" t="s">
        <v>544</v>
      </c>
      <c r="B2379" s="31">
        <v>202410</v>
      </c>
      <c r="C2379" s="27" t="s">
        <v>71</v>
      </c>
      <c r="D2379" s="27" t="s">
        <v>211</v>
      </c>
      <c r="E2379" s="27" t="s">
        <v>34</v>
      </c>
      <c r="F2379" s="27" t="s">
        <v>262</v>
      </c>
      <c r="G2379" s="33">
        <v>146724.8</v>
      </c>
      <c r="H2379" s="33">
        <v>146724.8</v>
      </c>
      <c r="I2379" s="33">
        <v>8047</v>
      </c>
      <c r="J2379" s="33">
        <v>420</v>
      </c>
      <c r="K2379" s="33">
        <v>4100</v>
      </c>
      <c r="L2379" s="33">
        <v>1</v>
      </c>
      <c r="M2379" s="33">
        <v>1</v>
      </c>
      <c r="N2379" s="33">
        <v>112289.16</v>
      </c>
      <c r="O2379" s="33">
        <v>886</v>
      </c>
      <c r="P2379" s="33">
        <v>2554</v>
      </c>
    </row>
    <row r="2380" spans="1:16">
      <c r="A2380" s="27" t="s">
        <v>544</v>
      </c>
      <c r="B2380" s="31">
        <v>202411</v>
      </c>
      <c r="C2380" s="27" t="s">
        <v>71</v>
      </c>
      <c r="D2380" s="27" t="s">
        <v>211</v>
      </c>
      <c r="E2380" s="27" t="s">
        <v>34</v>
      </c>
      <c r="F2380" s="27" t="s">
        <v>262</v>
      </c>
      <c r="G2380" s="33">
        <v>178378.51</v>
      </c>
      <c r="H2380" s="33">
        <v>178378.51</v>
      </c>
      <c r="I2380" s="33">
        <v>9449</v>
      </c>
      <c r="J2380" s="33">
        <v>584</v>
      </c>
      <c r="K2380" s="33">
        <v>4100</v>
      </c>
      <c r="L2380" s="33">
        <v>1</v>
      </c>
      <c r="M2380" s="33">
        <v>1</v>
      </c>
      <c r="N2380" s="33">
        <v>136105.22</v>
      </c>
      <c r="O2380" s="33">
        <v>1005.3</v>
      </c>
      <c r="P2380" s="33">
        <v>3027</v>
      </c>
    </row>
    <row r="2381" spans="1:16">
      <c r="A2381" s="27" t="s">
        <v>544</v>
      </c>
      <c r="B2381" s="31">
        <v>202412</v>
      </c>
      <c r="C2381" s="27" t="s">
        <v>71</v>
      </c>
      <c r="D2381" s="27" t="s">
        <v>211</v>
      </c>
      <c r="E2381" s="27" t="s">
        <v>34</v>
      </c>
      <c r="F2381" s="27" t="s">
        <v>262</v>
      </c>
      <c r="G2381" s="33">
        <v>191876.15</v>
      </c>
      <c r="H2381" s="33">
        <v>191876.15</v>
      </c>
      <c r="I2381" s="33">
        <v>9857</v>
      </c>
      <c r="J2381" s="33">
        <v>505</v>
      </c>
      <c r="K2381" s="33">
        <v>4100</v>
      </c>
      <c r="L2381" s="33">
        <v>1</v>
      </c>
      <c r="M2381" s="33">
        <v>1</v>
      </c>
      <c r="N2381" s="33">
        <v>156925.65</v>
      </c>
      <c r="O2381" s="33">
        <v>1236.1</v>
      </c>
      <c r="P2381" s="33">
        <v>3213</v>
      </c>
    </row>
    <row r="2382" spans="1:16">
      <c r="A2382" s="27" t="s">
        <v>544</v>
      </c>
      <c r="B2382" s="31">
        <v>202501</v>
      </c>
      <c r="C2382" s="27" t="s">
        <v>71</v>
      </c>
      <c r="D2382" s="27" t="s">
        <v>211</v>
      </c>
      <c r="E2382" s="27" t="s">
        <v>34</v>
      </c>
      <c r="F2382" s="27" t="s">
        <v>262</v>
      </c>
      <c r="G2382" s="33">
        <v>99661.60000000001</v>
      </c>
      <c r="H2382" s="33">
        <v>99661.60000000001</v>
      </c>
      <c r="I2382" s="33">
        <v>5185</v>
      </c>
      <c r="J2382" s="33">
        <v>252</v>
      </c>
      <c r="K2382" s="33">
        <v>4100</v>
      </c>
      <c r="L2382" s="33">
        <v>1</v>
      </c>
      <c r="M2382" s="33">
        <v>1</v>
      </c>
      <c r="N2382" s="33">
        <v>80110.71000000001</v>
      </c>
      <c r="O2382" s="33">
        <v>658.2</v>
      </c>
      <c r="P2382" s="33">
        <v>1717</v>
      </c>
    </row>
    <row r="2383" spans="1:16">
      <c r="A2383" s="27" t="s">
        <v>544</v>
      </c>
      <c r="B2383" s="31">
        <v>202502</v>
      </c>
      <c r="C2383" s="27" t="s">
        <v>71</v>
      </c>
      <c r="D2383" s="27" t="s">
        <v>211</v>
      </c>
      <c r="E2383" s="27" t="s">
        <v>34</v>
      </c>
      <c r="F2383" s="27" t="s">
        <v>262</v>
      </c>
      <c r="G2383" s="33">
        <v>107611.22</v>
      </c>
      <c r="H2383" s="33">
        <v>107611.22</v>
      </c>
      <c r="I2383" s="33">
        <v>5628</v>
      </c>
      <c r="J2383" s="33">
        <v>306</v>
      </c>
      <c r="K2383" s="33">
        <v>4100</v>
      </c>
      <c r="L2383" s="33">
        <v>1</v>
      </c>
      <c r="M2383" s="33">
        <v>1</v>
      </c>
      <c r="N2383" s="33">
        <v>82897.66</v>
      </c>
      <c r="O2383" s="33">
        <v>686.6</v>
      </c>
      <c r="P2383" s="33">
        <v>1832</v>
      </c>
    </row>
    <row r="2384" spans="1:16">
      <c r="A2384" s="27" t="s">
        <v>544</v>
      </c>
      <c r="B2384" s="31">
        <v>202503</v>
      </c>
      <c r="C2384" s="27" t="s">
        <v>71</v>
      </c>
      <c r="D2384" s="27" t="s">
        <v>211</v>
      </c>
      <c r="E2384" s="27" t="s">
        <v>34</v>
      </c>
      <c r="F2384" s="27" t="s">
        <v>262</v>
      </c>
      <c r="G2384" s="33">
        <v>129219.53</v>
      </c>
      <c r="H2384" s="33">
        <v>129219.53</v>
      </c>
      <c r="I2384" s="33">
        <v>6287</v>
      </c>
      <c r="J2384" s="33">
        <v>237</v>
      </c>
      <c r="K2384" s="33">
        <v>4100</v>
      </c>
      <c r="L2384" s="33">
        <v>1</v>
      </c>
      <c r="M2384" s="33">
        <v>1</v>
      </c>
      <c r="N2384" s="33">
        <v>103764.99</v>
      </c>
      <c r="O2384" s="33">
        <v>812.2</v>
      </c>
      <c r="P2384" s="33">
        <v>2078</v>
      </c>
    </row>
    <row r="2385" spans="1:16">
      <c r="A2385" s="27" t="s">
        <v>544</v>
      </c>
      <c r="B2385" s="31">
        <v>202504</v>
      </c>
      <c r="C2385" s="27" t="s">
        <v>71</v>
      </c>
      <c r="D2385" s="27" t="s">
        <v>211</v>
      </c>
      <c r="E2385" s="27" t="s">
        <v>34</v>
      </c>
      <c r="F2385" s="27" t="s">
        <v>262</v>
      </c>
      <c r="G2385" s="33">
        <v>138910.97</v>
      </c>
      <c r="H2385" s="33">
        <v>138910.97</v>
      </c>
      <c r="I2385" s="33">
        <v>7949</v>
      </c>
      <c r="J2385" s="33">
        <v>425</v>
      </c>
      <c r="K2385" s="33">
        <v>4100</v>
      </c>
      <c r="L2385" s="33">
        <v>1</v>
      </c>
      <c r="M2385" s="33">
        <v>1</v>
      </c>
      <c r="N2385" s="33">
        <v>122642.01</v>
      </c>
      <c r="O2385" s="33">
        <v>865.9</v>
      </c>
      <c r="P2385" s="33">
        <v>2521</v>
      </c>
    </row>
    <row r="2386" spans="1:16">
      <c r="A2386" s="27" t="s">
        <v>544</v>
      </c>
      <c r="B2386" s="31">
        <v>202505</v>
      </c>
      <c r="C2386" s="27" t="s">
        <v>71</v>
      </c>
      <c r="D2386" s="27" t="s">
        <v>211</v>
      </c>
      <c r="E2386" s="27" t="s">
        <v>34</v>
      </c>
      <c r="F2386" s="27" t="s">
        <v>262</v>
      </c>
      <c r="G2386" s="33">
        <v>162071.45</v>
      </c>
      <c r="H2386" s="33">
        <v>162071.45</v>
      </c>
      <c r="I2386" s="33">
        <v>7619</v>
      </c>
      <c r="J2386" s="33">
        <v>435</v>
      </c>
      <c r="K2386" s="33">
        <v>4100</v>
      </c>
      <c r="L2386" s="33">
        <v>1</v>
      </c>
      <c r="M2386" s="33">
        <v>1</v>
      </c>
      <c r="N2386" s="33">
        <v>134911.81</v>
      </c>
      <c r="O2386" s="33">
        <v>1012.2</v>
      </c>
      <c r="P2386" s="33">
        <v>2465</v>
      </c>
    </row>
    <row r="2387" spans="1:16">
      <c r="A2387" s="27" t="s">
        <v>544</v>
      </c>
      <c r="B2387" s="31">
        <v>202506</v>
      </c>
      <c r="C2387" s="27" t="s">
        <v>71</v>
      </c>
      <c r="D2387" s="27" t="s">
        <v>211</v>
      </c>
      <c r="E2387" s="27" t="s">
        <v>34</v>
      </c>
      <c r="F2387" s="27" t="s">
        <v>262</v>
      </c>
      <c r="G2387" s="33">
        <v>149181.19</v>
      </c>
      <c r="H2387" s="33">
        <v>149181.19</v>
      </c>
      <c r="I2387" s="33">
        <v>7413</v>
      </c>
      <c r="J2387" s="33">
        <v>410</v>
      </c>
      <c r="K2387" s="33">
        <v>4100</v>
      </c>
      <c r="L2387" s="33">
        <v>1</v>
      </c>
      <c r="M2387" s="33">
        <v>1</v>
      </c>
      <c r="N2387" s="33">
        <v>132378.76</v>
      </c>
      <c r="O2387" s="33">
        <v>858.1</v>
      </c>
      <c r="P2387" s="33">
        <v>2411</v>
      </c>
    </row>
    <row r="2388" spans="1:16">
      <c r="A2388" s="27" t="s">
        <v>544</v>
      </c>
      <c r="B2388" s="31">
        <v>202507</v>
      </c>
      <c r="C2388" s="27" t="s">
        <v>71</v>
      </c>
      <c r="D2388" s="27" t="s">
        <v>211</v>
      </c>
      <c r="E2388" s="27" t="s">
        <v>34</v>
      </c>
      <c r="F2388" s="27" t="s">
        <v>262</v>
      </c>
      <c r="G2388" s="33">
        <v>150457.08</v>
      </c>
      <c r="H2388" s="33">
        <v>150457.08</v>
      </c>
      <c r="I2388" s="33">
        <v>7317</v>
      </c>
      <c r="J2388" s="33">
        <v>423</v>
      </c>
      <c r="K2388" s="33">
        <v>4100</v>
      </c>
      <c r="L2388" s="33">
        <v>1</v>
      </c>
      <c r="M2388" s="33">
        <v>1</v>
      </c>
      <c r="N2388" s="33">
        <v>118215.14</v>
      </c>
      <c r="O2388" s="33">
        <v>893.1</v>
      </c>
      <c r="P2388" s="33">
        <v>2400</v>
      </c>
    </row>
    <row r="2389" spans="1:16">
      <c r="A2389" s="27" t="s">
        <v>544</v>
      </c>
      <c r="B2389" s="31">
        <v>202508</v>
      </c>
      <c r="C2389" s="27" t="s">
        <v>71</v>
      </c>
      <c r="D2389" s="27" t="s">
        <v>211</v>
      </c>
      <c r="E2389" s="27" t="s">
        <v>34</v>
      </c>
      <c r="F2389" s="27" t="s">
        <v>262</v>
      </c>
      <c r="G2389" s="33">
        <v>139443.89</v>
      </c>
      <c r="H2389" s="33">
        <v>139443.89</v>
      </c>
      <c r="I2389" s="33">
        <v>6835</v>
      </c>
      <c r="J2389" s="33">
        <v>300</v>
      </c>
      <c r="K2389" s="33">
        <v>4100</v>
      </c>
      <c r="L2389" s="33">
        <v>1</v>
      </c>
      <c r="M2389" s="33">
        <v>1</v>
      </c>
      <c r="N2389" s="33">
        <v>114354.03</v>
      </c>
      <c r="O2389" s="33">
        <v>895.5</v>
      </c>
      <c r="P2389" s="33">
        <v>2187</v>
      </c>
    </row>
    <row r="2390" spans="1:16">
      <c r="A2390" s="27" t="s">
        <v>544</v>
      </c>
      <c r="B2390" s="31">
        <v>202509</v>
      </c>
      <c r="C2390" s="27" t="s">
        <v>71</v>
      </c>
      <c r="D2390" s="27" t="s">
        <v>211</v>
      </c>
      <c r="E2390" s="27" t="s">
        <v>34</v>
      </c>
      <c r="F2390" s="27" t="s">
        <v>262</v>
      </c>
      <c r="G2390" s="33">
        <v>132310.19</v>
      </c>
      <c r="H2390" s="33">
        <v>132310.19</v>
      </c>
      <c r="I2390" s="33">
        <v>7381</v>
      </c>
      <c r="J2390" s="33">
        <v>388</v>
      </c>
      <c r="K2390" s="33">
        <v>4100</v>
      </c>
      <c r="L2390" s="33">
        <v>1</v>
      </c>
      <c r="M2390" s="33">
        <v>1</v>
      </c>
      <c r="N2390" s="33">
        <v>110434.75</v>
      </c>
      <c r="O2390" s="33">
        <v>806.1</v>
      </c>
      <c r="P2390" s="33">
        <v>2269</v>
      </c>
    </row>
    <row r="2391" spans="1:16">
      <c r="A2391" s="27" t="s">
        <v>544</v>
      </c>
      <c r="B2391" s="31">
        <v>202510</v>
      </c>
      <c r="C2391" s="27" t="s">
        <v>71</v>
      </c>
      <c r="D2391" s="27" t="s">
        <v>211</v>
      </c>
      <c r="E2391" s="27" t="s">
        <v>34</v>
      </c>
      <c r="F2391" s="27" t="s">
        <v>262</v>
      </c>
      <c r="G2391" s="33">
        <v>150436.68</v>
      </c>
      <c r="H2391" s="33">
        <v>150436.68</v>
      </c>
      <c r="I2391" s="33">
        <v>7278</v>
      </c>
      <c r="J2391" s="33">
        <v>343</v>
      </c>
      <c r="K2391" s="33">
        <v>4100</v>
      </c>
      <c r="L2391" s="33">
        <v>1</v>
      </c>
      <c r="M2391" s="33">
        <v>1</v>
      </c>
      <c r="N2391" s="33">
        <v>121833.74</v>
      </c>
      <c r="O2391" s="33">
        <v>874.4</v>
      </c>
      <c r="P2391" s="33">
        <v>2371</v>
      </c>
    </row>
    <row r="2392" spans="1:16">
      <c r="A2392" s="27" t="s">
        <v>544</v>
      </c>
      <c r="B2392" s="31">
        <v>202511</v>
      </c>
      <c r="C2392" s="27" t="s">
        <v>71</v>
      </c>
      <c r="D2392" s="27" t="s">
        <v>211</v>
      </c>
      <c r="E2392" s="27" t="s">
        <v>34</v>
      </c>
      <c r="F2392" s="27" t="s">
        <v>262</v>
      </c>
      <c r="G2392" s="33">
        <v>184150.5</v>
      </c>
      <c r="H2392" s="33">
        <v>184150.5</v>
      </c>
      <c r="I2392" s="33">
        <v>9487</v>
      </c>
      <c r="J2392" s="33">
        <v>406</v>
      </c>
      <c r="K2392" s="33">
        <v>4100</v>
      </c>
      <c r="L2392" s="33">
        <v>1</v>
      </c>
      <c r="M2392" s="33">
        <v>1</v>
      </c>
      <c r="N2392" s="33">
        <v>147674.17</v>
      </c>
      <c r="O2392" s="33">
        <v>1358.6</v>
      </c>
      <c r="P2392" s="33">
        <v>3096</v>
      </c>
    </row>
    <row r="2393" spans="1:16">
      <c r="A2393" s="27" t="s">
        <v>544</v>
      </c>
      <c r="B2393" s="31">
        <v>202512</v>
      </c>
      <c r="C2393" s="27" t="s">
        <v>71</v>
      </c>
      <c r="D2393" s="27" t="s">
        <v>211</v>
      </c>
      <c r="E2393" s="27" t="s">
        <v>34</v>
      </c>
      <c r="F2393" s="27" t="s">
        <v>262</v>
      </c>
      <c r="G2393" s="33">
        <v>194546.66</v>
      </c>
      <c r="H2393" s="33">
        <v>194546.66</v>
      </c>
      <c r="I2393" s="33">
        <v>9046</v>
      </c>
      <c r="J2393" s="33">
        <v>451</v>
      </c>
      <c r="K2393" s="33">
        <v>4100</v>
      </c>
      <c r="L2393" s="33">
        <v>1</v>
      </c>
      <c r="M2393" s="33">
        <v>1</v>
      </c>
      <c r="N2393" s="33">
        <v>170264.33</v>
      </c>
      <c r="O2393" s="33">
        <v>1275.7</v>
      </c>
      <c r="P2393" s="33">
        <v>2959</v>
      </c>
    </row>
    <row r="2394" spans="1:16">
      <c r="A2394" s="27" t="s">
        <v>544</v>
      </c>
      <c r="B2394" s="31">
        <v>202601</v>
      </c>
      <c r="C2394" s="27" t="s">
        <v>71</v>
      </c>
      <c r="D2394" s="27" t="s">
        <v>211</v>
      </c>
      <c r="E2394" s="27" t="s">
        <v>34</v>
      </c>
      <c r="F2394" s="27" t="s">
        <v>262</v>
      </c>
      <c r="G2394" s="33">
        <v>104293.85</v>
      </c>
      <c r="H2394" s="33">
        <v>104293.85</v>
      </c>
      <c r="I2394" s="33">
        <v>5701</v>
      </c>
      <c r="J2394" s="33">
        <v>294</v>
      </c>
      <c r="K2394" s="33">
        <v>4100</v>
      </c>
      <c r="L2394" s="33">
        <v>1</v>
      </c>
      <c r="M2394" s="33">
        <v>1</v>
      </c>
      <c r="N2394" s="33">
        <v>86920.12</v>
      </c>
      <c r="O2394" s="33">
        <v>658.8</v>
      </c>
      <c r="P2394" s="33">
        <v>1685</v>
      </c>
    </row>
    <row r="2395" spans="1:16">
      <c r="A2395" s="27" t="s">
        <v>544</v>
      </c>
      <c r="B2395" s="31">
        <v>202602</v>
      </c>
      <c r="C2395" s="27" t="s">
        <v>71</v>
      </c>
      <c r="D2395" s="27" t="s">
        <v>211</v>
      </c>
      <c r="E2395" s="27" t="s">
        <v>34</v>
      </c>
      <c r="F2395" s="27" t="s">
        <v>262</v>
      </c>
      <c r="G2395" s="33">
        <v>112337.65</v>
      </c>
      <c r="H2395" s="33">
        <v>112337.65</v>
      </c>
      <c r="I2395" s="33">
        <v>5558</v>
      </c>
      <c r="J2395" s="33">
        <v>284</v>
      </c>
      <c r="K2395" s="33">
        <v>4100</v>
      </c>
      <c r="L2395" s="33">
        <v>1</v>
      </c>
      <c r="M2395" s="33">
        <v>1</v>
      </c>
      <c r="N2395" s="33">
        <v>89943.96000000001</v>
      </c>
      <c r="O2395" s="33">
        <v>637</v>
      </c>
      <c r="P2395" s="33">
        <v>1800</v>
      </c>
    </row>
    <row r="2396" spans="1:16">
      <c r="A2396" s="27" t="s">
        <v>544</v>
      </c>
      <c r="B2396" s="31">
        <v>202603</v>
      </c>
      <c r="C2396" s="27" t="s">
        <v>71</v>
      </c>
      <c r="D2396" s="27" t="s">
        <v>211</v>
      </c>
      <c r="E2396" s="27" t="s">
        <v>34</v>
      </c>
      <c r="F2396" s="27" t="s">
        <v>262</v>
      </c>
      <c r="G2396" s="33">
        <v>135492.07</v>
      </c>
      <c r="H2396" s="33">
        <v>135492.07</v>
      </c>
      <c r="I2396" s="33">
        <v>6785</v>
      </c>
      <c r="J2396" s="33">
        <v>371</v>
      </c>
      <c r="K2396" s="33">
        <v>4100</v>
      </c>
      <c r="L2396" s="33">
        <v>1</v>
      </c>
      <c r="M2396" s="33">
        <v>1</v>
      </c>
      <c r="N2396" s="33">
        <v>112585.01</v>
      </c>
      <c r="O2396" s="33">
        <v>823.1</v>
      </c>
      <c r="P2396" s="33">
        <v>2189</v>
      </c>
    </row>
    <row r="2397" spans="1:16">
      <c r="A2397" s="27" t="s">
        <v>544</v>
      </c>
      <c r="B2397" s="31">
        <v>202604</v>
      </c>
      <c r="C2397" s="27" t="s">
        <v>71</v>
      </c>
      <c r="D2397" s="27" t="s">
        <v>211</v>
      </c>
      <c r="E2397" s="27" t="s">
        <v>34</v>
      </c>
      <c r="F2397" s="27" t="s">
        <v>262</v>
      </c>
      <c r="G2397" s="33">
        <v>169888.94</v>
      </c>
      <c r="H2397" s="33">
        <v>169888.94</v>
      </c>
      <c r="I2397" s="33">
        <v>9064</v>
      </c>
      <c r="J2397" s="33">
        <v>479</v>
      </c>
      <c r="K2397" s="33">
        <v>4100</v>
      </c>
      <c r="L2397" s="33">
        <v>1</v>
      </c>
      <c r="M2397" s="33">
        <v>1</v>
      </c>
      <c r="N2397" s="33">
        <v>133066.58</v>
      </c>
      <c r="O2397" s="33">
        <v>1131.3</v>
      </c>
      <c r="P2397" s="33">
        <v>2831</v>
      </c>
    </row>
    <row r="2398" spans="1:16">
      <c r="A2398" s="27" t="s">
        <v>544</v>
      </c>
      <c r="B2398" s="31">
        <v>202605</v>
      </c>
      <c r="C2398" s="27" t="s">
        <v>71</v>
      </c>
      <c r="D2398" s="27" t="s">
        <v>211</v>
      </c>
      <c r="E2398" s="27" t="s">
        <v>34</v>
      </c>
      <c r="F2398" s="27" t="s">
        <v>262</v>
      </c>
      <c r="G2398" s="33">
        <v>163409.96</v>
      </c>
      <c r="H2398" s="33">
        <v>163409.96</v>
      </c>
      <c r="I2398" s="33">
        <v>8537</v>
      </c>
      <c r="J2398" s="33">
        <v>423</v>
      </c>
      <c r="K2398" s="33">
        <v>4100</v>
      </c>
      <c r="L2398" s="33">
        <v>1</v>
      </c>
      <c r="M2398" s="33">
        <v>1</v>
      </c>
      <c r="N2398" s="33">
        <v>146379.32</v>
      </c>
      <c r="O2398" s="33">
        <v>1090.7</v>
      </c>
      <c r="P2398" s="33">
        <v>2612</v>
      </c>
    </row>
    <row r="2399" spans="1:16">
      <c r="A2399" s="27" t="s">
        <v>544</v>
      </c>
      <c r="B2399" s="31">
        <v>202606</v>
      </c>
      <c r="C2399" s="27" t="s">
        <v>71</v>
      </c>
      <c r="D2399" s="27" t="s">
        <v>211</v>
      </c>
      <c r="E2399" s="27" t="s">
        <v>34</v>
      </c>
      <c r="F2399" s="27" t="s">
        <v>262</v>
      </c>
      <c r="G2399" s="33">
        <v>159642.27</v>
      </c>
      <c r="H2399" s="33">
        <v>159642.27</v>
      </c>
      <c r="I2399" s="33">
        <v>8024</v>
      </c>
      <c r="J2399" s="33">
        <v>417</v>
      </c>
      <c r="K2399" s="33">
        <v>4100</v>
      </c>
      <c r="L2399" s="33">
        <v>1</v>
      </c>
      <c r="M2399" s="33">
        <v>1</v>
      </c>
      <c r="N2399" s="33">
        <v>143630.95</v>
      </c>
      <c r="O2399" s="33">
        <v>903.8</v>
      </c>
      <c r="P2399" s="33">
        <v>2564</v>
      </c>
    </row>
    <row r="2400" spans="1:16">
      <c r="A2400" s="27" t="s">
        <v>544</v>
      </c>
      <c r="B2400" s="31">
        <v>202607</v>
      </c>
      <c r="C2400" s="27" t="s">
        <v>71</v>
      </c>
      <c r="D2400" s="27" t="s">
        <v>211</v>
      </c>
      <c r="E2400" s="27" t="s">
        <v>34</v>
      </c>
      <c r="F2400" s="27" t="s">
        <v>262</v>
      </c>
      <c r="G2400" s="33">
        <v>147479.22</v>
      </c>
      <c r="H2400" s="33">
        <v>147479.22</v>
      </c>
      <c r="I2400" s="33">
        <v>7125</v>
      </c>
      <c r="J2400" s="33">
        <v>383</v>
      </c>
      <c r="K2400" s="33">
        <v>4100</v>
      </c>
      <c r="L2400" s="33">
        <v>1</v>
      </c>
      <c r="M2400" s="33">
        <v>1</v>
      </c>
      <c r="N2400" s="33">
        <v>128263.43</v>
      </c>
      <c r="O2400" s="33">
        <v>876.1</v>
      </c>
      <c r="P2400" s="33">
        <v>2315</v>
      </c>
    </row>
    <row r="2401" spans="1:16">
      <c r="A2401" s="27" t="s">
        <v>547</v>
      </c>
      <c r="B2401" s="31">
        <v>202408</v>
      </c>
      <c r="C2401" s="27" t="s">
        <v>71</v>
      </c>
      <c r="D2401" s="27" t="s">
        <v>211</v>
      </c>
      <c r="E2401" s="27" t="s">
        <v>34</v>
      </c>
      <c r="F2401" s="27" t="s">
        <v>257</v>
      </c>
      <c r="G2401" s="33">
        <v>263651.85</v>
      </c>
      <c r="H2401" s="33">
        <v>263651.85</v>
      </c>
      <c r="I2401" s="33">
        <v>7007</v>
      </c>
      <c r="J2401" s="33">
        <v>555</v>
      </c>
      <c r="K2401" s="33">
        <v>8000</v>
      </c>
      <c r="L2401" s="33">
        <v>1</v>
      </c>
      <c r="M2401" s="33">
        <v>1</v>
      </c>
      <c r="N2401" s="33">
        <v>218311.58</v>
      </c>
      <c r="O2401" s="33">
        <v>1435.8</v>
      </c>
      <c r="P2401" s="33">
        <v>2822</v>
      </c>
    </row>
    <row r="2402" spans="1:16">
      <c r="A2402" s="27" t="s">
        <v>547</v>
      </c>
      <c r="B2402" s="31">
        <v>202409</v>
      </c>
      <c r="C2402" s="27" t="s">
        <v>71</v>
      </c>
      <c r="D2402" s="27" t="s">
        <v>211</v>
      </c>
      <c r="E2402" s="27" t="s">
        <v>34</v>
      </c>
      <c r="F2402" s="27" t="s">
        <v>257</v>
      </c>
      <c r="G2402" s="33">
        <v>246317.92</v>
      </c>
      <c r="H2402" s="33">
        <v>246317.92</v>
      </c>
      <c r="I2402" s="33">
        <v>6439</v>
      </c>
      <c r="J2402" s="33">
        <v>510</v>
      </c>
      <c r="K2402" s="33">
        <v>8000</v>
      </c>
      <c r="L2402" s="33">
        <v>1</v>
      </c>
      <c r="M2402" s="33">
        <v>1</v>
      </c>
      <c r="N2402" s="33">
        <v>210829.33</v>
      </c>
      <c r="O2402" s="33">
        <v>1318.4</v>
      </c>
      <c r="P2402" s="33">
        <v>2623</v>
      </c>
    </row>
    <row r="2403" spans="1:16">
      <c r="A2403" s="27" t="s">
        <v>547</v>
      </c>
      <c r="B2403" s="31">
        <v>202410</v>
      </c>
      <c r="C2403" s="27" t="s">
        <v>71</v>
      </c>
      <c r="D2403" s="27" t="s">
        <v>211</v>
      </c>
      <c r="E2403" s="27" t="s">
        <v>34</v>
      </c>
      <c r="F2403" s="27" t="s">
        <v>257</v>
      </c>
      <c r="G2403" s="33">
        <v>238541.53</v>
      </c>
      <c r="H2403" s="33">
        <v>238541.53</v>
      </c>
      <c r="I2403" s="33">
        <v>6019</v>
      </c>
      <c r="J2403" s="33">
        <v>440</v>
      </c>
      <c r="K2403" s="33">
        <v>8000</v>
      </c>
      <c r="L2403" s="33">
        <v>1</v>
      </c>
      <c r="M2403" s="33">
        <v>1</v>
      </c>
      <c r="N2403" s="33">
        <v>232590.99</v>
      </c>
      <c r="O2403" s="33">
        <v>1204.9</v>
      </c>
      <c r="P2403" s="33">
        <v>2542</v>
      </c>
    </row>
    <row r="2404" spans="1:16">
      <c r="A2404" s="27" t="s">
        <v>547</v>
      </c>
      <c r="B2404" s="31">
        <v>202411</v>
      </c>
      <c r="C2404" s="27" t="s">
        <v>71</v>
      </c>
      <c r="D2404" s="27" t="s">
        <v>211</v>
      </c>
      <c r="E2404" s="27" t="s">
        <v>34</v>
      </c>
      <c r="F2404" s="27" t="s">
        <v>257</v>
      </c>
      <c r="G2404" s="33">
        <v>323128.4</v>
      </c>
      <c r="H2404" s="33">
        <v>323128.4</v>
      </c>
      <c r="I2404" s="33">
        <v>8401</v>
      </c>
      <c r="J2404" s="33">
        <v>716</v>
      </c>
      <c r="K2404" s="33">
        <v>8000</v>
      </c>
      <c r="L2404" s="33">
        <v>1</v>
      </c>
      <c r="M2404" s="33">
        <v>1</v>
      </c>
      <c r="N2404" s="33">
        <v>281922.55</v>
      </c>
      <c r="O2404" s="33">
        <v>1888.4</v>
      </c>
      <c r="P2404" s="33">
        <v>3400</v>
      </c>
    </row>
    <row r="2405" spans="1:16">
      <c r="A2405" s="27" t="s">
        <v>547</v>
      </c>
      <c r="B2405" s="31">
        <v>202412</v>
      </c>
      <c r="C2405" s="27" t="s">
        <v>71</v>
      </c>
      <c r="D2405" s="27" t="s">
        <v>211</v>
      </c>
      <c r="E2405" s="27" t="s">
        <v>34</v>
      </c>
      <c r="F2405" s="27" t="s">
        <v>257</v>
      </c>
      <c r="G2405" s="33">
        <v>383819.63</v>
      </c>
      <c r="H2405" s="33">
        <v>383819.63</v>
      </c>
      <c r="I2405" s="33">
        <v>10496</v>
      </c>
      <c r="J2405" s="33">
        <v>740</v>
      </c>
      <c r="K2405" s="33">
        <v>8000</v>
      </c>
      <c r="L2405" s="33">
        <v>1</v>
      </c>
      <c r="M2405" s="33">
        <v>1</v>
      </c>
      <c r="N2405" s="33">
        <v>325049.09</v>
      </c>
      <c r="O2405" s="33">
        <v>2227.6</v>
      </c>
      <c r="P2405" s="33">
        <v>4037</v>
      </c>
    </row>
    <row r="2406" spans="1:16">
      <c r="A2406" s="27" t="s">
        <v>547</v>
      </c>
      <c r="B2406" s="31">
        <v>202501</v>
      </c>
      <c r="C2406" s="27" t="s">
        <v>71</v>
      </c>
      <c r="D2406" s="27" t="s">
        <v>211</v>
      </c>
      <c r="E2406" s="27" t="s">
        <v>34</v>
      </c>
      <c r="F2406" s="27" t="s">
        <v>257</v>
      </c>
      <c r="G2406" s="33">
        <v>183595.44</v>
      </c>
      <c r="H2406" s="33">
        <v>183595.44</v>
      </c>
      <c r="I2406" s="33">
        <v>4794</v>
      </c>
      <c r="J2406" s="33">
        <v>367</v>
      </c>
      <c r="K2406" s="33">
        <v>8000</v>
      </c>
      <c r="L2406" s="33">
        <v>1</v>
      </c>
      <c r="M2406" s="33">
        <v>1</v>
      </c>
      <c r="N2406" s="33">
        <v>165937.9</v>
      </c>
      <c r="O2406" s="33">
        <v>1085.5</v>
      </c>
      <c r="P2406" s="33">
        <v>2004</v>
      </c>
    </row>
    <row r="2407" spans="1:16">
      <c r="A2407" s="27" t="s">
        <v>547</v>
      </c>
      <c r="B2407" s="31">
        <v>202502</v>
      </c>
      <c r="C2407" s="27" t="s">
        <v>71</v>
      </c>
      <c r="D2407" s="27" t="s">
        <v>211</v>
      </c>
      <c r="E2407" s="27" t="s">
        <v>34</v>
      </c>
      <c r="F2407" s="27" t="s">
        <v>257</v>
      </c>
      <c r="G2407" s="33">
        <v>196061.08</v>
      </c>
      <c r="H2407" s="33">
        <v>196061.08</v>
      </c>
      <c r="I2407" s="33">
        <v>4702</v>
      </c>
      <c r="J2407" s="33">
        <v>350</v>
      </c>
      <c r="K2407" s="33">
        <v>8000</v>
      </c>
      <c r="L2407" s="33">
        <v>1</v>
      </c>
      <c r="M2407" s="33">
        <v>1</v>
      </c>
      <c r="N2407" s="33">
        <v>171710.67</v>
      </c>
      <c r="O2407" s="33">
        <v>1209.9</v>
      </c>
      <c r="P2407" s="33">
        <v>1972</v>
      </c>
    </row>
    <row r="2408" spans="1:16">
      <c r="A2408" s="27" t="s">
        <v>547</v>
      </c>
      <c r="B2408" s="31">
        <v>202503</v>
      </c>
      <c r="C2408" s="27" t="s">
        <v>71</v>
      </c>
      <c r="D2408" s="27" t="s">
        <v>211</v>
      </c>
      <c r="E2408" s="27" t="s">
        <v>34</v>
      </c>
      <c r="F2408" s="27" t="s">
        <v>257</v>
      </c>
      <c r="G2408" s="33">
        <v>263714.66</v>
      </c>
      <c r="H2408" s="33">
        <v>263714.66</v>
      </c>
      <c r="I2408" s="33">
        <v>6948</v>
      </c>
      <c r="J2408" s="33">
        <v>589</v>
      </c>
      <c r="K2408" s="33">
        <v>8000</v>
      </c>
      <c r="L2408" s="33">
        <v>1</v>
      </c>
      <c r="M2408" s="33">
        <v>1</v>
      </c>
      <c r="N2408" s="33">
        <v>214934.37</v>
      </c>
      <c r="O2408" s="33">
        <v>1400.3</v>
      </c>
      <c r="P2408" s="33">
        <v>2744</v>
      </c>
    </row>
    <row r="2409" spans="1:16">
      <c r="A2409" s="27" t="s">
        <v>547</v>
      </c>
      <c r="B2409" s="31">
        <v>202504</v>
      </c>
      <c r="C2409" s="27" t="s">
        <v>71</v>
      </c>
      <c r="D2409" s="27" t="s">
        <v>211</v>
      </c>
      <c r="E2409" s="27" t="s">
        <v>34</v>
      </c>
      <c r="F2409" s="27" t="s">
        <v>257</v>
      </c>
      <c r="G2409" s="33">
        <v>292563.49</v>
      </c>
      <c r="H2409" s="33">
        <v>292563.49</v>
      </c>
      <c r="I2409" s="33">
        <v>7620</v>
      </c>
      <c r="J2409" s="33">
        <v>560</v>
      </c>
      <c r="K2409" s="33">
        <v>8000</v>
      </c>
      <c r="L2409" s="33">
        <v>1</v>
      </c>
      <c r="M2409" s="33">
        <v>1</v>
      </c>
      <c r="N2409" s="33">
        <v>254035.42</v>
      </c>
      <c r="O2409" s="33">
        <v>1643.4</v>
      </c>
      <c r="P2409" s="33">
        <v>3027</v>
      </c>
    </row>
    <row r="2410" spans="1:16">
      <c r="A2410" s="27" t="s">
        <v>547</v>
      </c>
      <c r="B2410" s="31">
        <v>202505</v>
      </c>
      <c r="C2410" s="27" t="s">
        <v>71</v>
      </c>
      <c r="D2410" s="27" t="s">
        <v>211</v>
      </c>
      <c r="E2410" s="27" t="s">
        <v>34</v>
      </c>
      <c r="F2410" s="27" t="s">
        <v>257</v>
      </c>
      <c r="G2410" s="33">
        <v>337438.53</v>
      </c>
      <c r="H2410" s="33">
        <v>337438.53</v>
      </c>
      <c r="I2410" s="33">
        <v>8532</v>
      </c>
      <c r="J2410" s="33">
        <v>760</v>
      </c>
      <c r="K2410" s="33">
        <v>8000</v>
      </c>
      <c r="L2410" s="33">
        <v>1</v>
      </c>
      <c r="M2410" s="33">
        <v>1</v>
      </c>
      <c r="N2410" s="33">
        <v>279450.58</v>
      </c>
      <c r="O2410" s="33">
        <v>1687.2</v>
      </c>
      <c r="P2410" s="33">
        <v>3488</v>
      </c>
    </row>
    <row r="2411" spans="1:16">
      <c r="A2411" s="27" t="s">
        <v>547</v>
      </c>
      <c r="B2411" s="31">
        <v>202506</v>
      </c>
      <c r="C2411" s="27" t="s">
        <v>71</v>
      </c>
      <c r="D2411" s="27" t="s">
        <v>211</v>
      </c>
      <c r="E2411" s="27" t="s">
        <v>34</v>
      </c>
      <c r="F2411" s="27" t="s">
        <v>257</v>
      </c>
      <c r="G2411" s="33">
        <v>357318.15</v>
      </c>
      <c r="H2411" s="33">
        <v>357318.15</v>
      </c>
      <c r="I2411" s="33">
        <v>9006</v>
      </c>
      <c r="J2411" s="33">
        <v>688</v>
      </c>
      <c r="K2411" s="33">
        <v>8000</v>
      </c>
      <c r="L2411" s="33">
        <v>1</v>
      </c>
      <c r="M2411" s="33">
        <v>1</v>
      </c>
      <c r="N2411" s="33">
        <v>274203.71</v>
      </c>
      <c r="O2411" s="33">
        <v>2084.4</v>
      </c>
      <c r="P2411" s="33">
        <v>3797</v>
      </c>
    </row>
    <row r="2412" spans="1:16">
      <c r="A2412" s="27" t="s">
        <v>547</v>
      </c>
      <c r="B2412" s="31">
        <v>202507</v>
      </c>
      <c r="C2412" s="27" t="s">
        <v>71</v>
      </c>
      <c r="D2412" s="27" t="s">
        <v>211</v>
      </c>
      <c r="E2412" s="27" t="s">
        <v>34</v>
      </c>
      <c r="F2412" s="27" t="s">
        <v>257</v>
      </c>
      <c r="G2412" s="33">
        <v>290373.05</v>
      </c>
      <c r="H2412" s="33">
        <v>290373.05</v>
      </c>
      <c r="I2412" s="33">
        <v>7311</v>
      </c>
      <c r="J2412" s="33">
        <v>560</v>
      </c>
      <c r="K2412" s="33">
        <v>8000</v>
      </c>
      <c r="L2412" s="33">
        <v>1</v>
      </c>
      <c r="M2412" s="33">
        <v>1</v>
      </c>
      <c r="N2412" s="33">
        <v>244865.8</v>
      </c>
      <c r="O2412" s="33">
        <v>1426.3</v>
      </c>
      <c r="P2412" s="33">
        <v>2948</v>
      </c>
    </row>
    <row r="2413" spans="1:16">
      <c r="A2413" s="27" t="s">
        <v>547</v>
      </c>
      <c r="B2413" s="31">
        <v>202508</v>
      </c>
      <c r="C2413" s="27" t="s">
        <v>71</v>
      </c>
      <c r="D2413" s="27" t="s">
        <v>211</v>
      </c>
      <c r="E2413" s="27" t="s">
        <v>34</v>
      </c>
      <c r="F2413" s="27" t="s">
        <v>257</v>
      </c>
      <c r="G2413" s="33">
        <v>258942.01</v>
      </c>
      <c r="H2413" s="33">
        <v>258942.01</v>
      </c>
      <c r="I2413" s="33">
        <v>6565</v>
      </c>
      <c r="J2413" s="33">
        <v>569</v>
      </c>
      <c r="K2413" s="33">
        <v>8000</v>
      </c>
      <c r="L2413" s="33">
        <v>1</v>
      </c>
      <c r="M2413" s="33">
        <v>1</v>
      </c>
      <c r="N2413" s="33">
        <v>236868.07</v>
      </c>
      <c r="O2413" s="33">
        <v>1234</v>
      </c>
      <c r="P2413" s="33">
        <v>2688</v>
      </c>
    </row>
    <row r="2414" spans="1:16">
      <c r="A2414" s="27" t="s">
        <v>547</v>
      </c>
      <c r="B2414" s="31">
        <v>202509</v>
      </c>
      <c r="C2414" s="27" t="s">
        <v>71</v>
      </c>
      <c r="D2414" s="27" t="s">
        <v>211</v>
      </c>
      <c r="E2414" s="27" t="s">
        <v>34</v>
      </c>
      <c r="F2414" s="27" t="s">
        <v>257</v>
      </c>
      <c r="G2414" s="33">
        <v>291431.36</v>
      </c>
      <c r="H2414" s="33">
        <v>291431.36</v>
      </c>
      <c r="I2414" s="33">
        <v>7461</v>
      </c>
      <c r="J2414" s="33">
        <v>567</v>
      </c>
      <c r="K2414" s="33">
        <v>8000</v>
      </c>
      <c r="L2414" s="33">
        <v>1</v>
      </c>
      <c r="M2414" s="33">
        <v>1</v>
      </c>
      <c r="N2414" s="33">
        <v>228749.82</v>
      </c>
      <c r="O2414" s="33">
        <v>1596.3</v>
      </c>
      <c r="P2414" s="33">
        <v>3137</v>
      </c>
    </row>
    <row r="2415" spans="1:16">
      <c r="A2415" s="27" t="s">
        <v>547</v>
      </c>
      <c r="B2415" s="31">
        <v>202510</v>
      </c>
      <c r="C2415" s="27" t="s">
        <v>71</v>
      </c>
      <c r="D2415" s="27" t="s">
        <v>211</v>
      </c>
      <c r="E2415" s="27" t="s">
        <v>34</v>
      </c>
      <c r="F2415" s="27" t="s">
        <v>257</v>
      </c>
      <c r="G2415" s="33">
        <v>282187.25</v>
      </c>
      <c r="H2415" s="33">
        <v>282187.25</v>
      </c>
      <c r="I2415" s="33">
        <v>7654</v>
      </c>
      <c r="J2415" s="33">
        <v>543</v>
      </c>
      <c r="K2415" s="33">
        <v>8000</v>
      </c>
      <c r="L2415" s="33">
        <v>1</v>
      </c>
      <c r="M2415" s="33">
        <v>1</v>
      </c>
      <c r="N2415" s="33">
        <v>252361.22</v>
      </c>
      <c r="O2415" s="33">
        <v>1841.6</v>
      </c>
      <c r="P2415" s="33">
        <v>3013</v>
      </c>
    </row>
    <row r="2416" spans="1:16">
      <c r="A2416" s="27" t="s">
        <v>547</v>
      </c>
      <c r="B2416" s="31">
        <v>202511</v>
      </c>
      <c r="C2416" s="27" t="s">
        <v>71</v>
      </c>
      <c r="D2416" s="27" t="s">
        <v>211</v>
      </c>
      <c r="E2416" s="27" t="s">
        <v>34</v>
      </c>
      <c r="F2416" s="27" t="s">
        <v>257</v>
      </c>
      <c r="G2416" s="33">
        <v>390012.02</v>
      </c>
      <c r="H2416" s="33">
        <v>390012.02</v>
      </c>
      <c r="I2416" s="33">
        <v>10888</v>
      </c>
      <c r="J2416" s="33">
        <v>869</v>
      </c>
      <c r="K2416" s="33">
        <v>8000</v>
      </c>
      <c r="L2416" s="33">
        <v>1</v>
      </c>
      <c r="M2416" s="33">
        <v>1</v>
      </c>
      <c r="N2416" s="33">
        <v>305885.97</v>
      </c>
      <c r="O2416" s="33">
        <v>2240.3</v>
      </c>
      <c r="P2416" s="33">
        <v>4425</v>
      </c>
    </row>
    <row r="2417" spans="1:16">
      <c r="A2417" s="27" t="s">
        <v>547</v>
      </c>
      <c r="B2417" s="31">
        <v>202512</v>
      </c>
      <c r="C2417" s="27" t="s">
        <v>71</v>
      </c>
      <c r="D2417" s="27" t="s">
        <v>211</v>
      </c>
      <c r="E2417" s="27" t="s">
        <v>34</v>
      </c>
      <c r="F2417" s="27" t="s">
        <v>257</v>
      </c>
      <c r="G2417" s="33">
        <v>422098.07</v>
      </c>
      <c r="H2417" s="33">
        <v>422098.07</v>
      </c>
      <c r="I2417" s="33">
        <v>10733</v>
      </c>
      <c r="J2417" s="33">
        <v>1008</v>
      </c>
      <c r="K2417" s="33">
        <v>8000</v>
      </c>
      <c r="L2417" s="33">
        <v>1</v>
      </c>
      <c r="M2417" s="33">
        <v>1</v>
      </c>
      <c r="N2417" s="33">
        <v>352678.26</v>
      </c>
      <c r="O2417" s="33">
        <v>2182.8</v>
      </c>
      <c r="P2417" s="33">
        <v>4474</v>
      </c>
    </row>
    <row r="2418" spans="1:16">
      <c r="A2418" s="27" t="s">
        <v>547</v>
      </c>
      <c r="B2418" s="31">
        <v>202601</v>
      </c>
      <c r="C2418" s="27" t="s">
        <v>71</v>
      </c>
      <c r="D2418" s="27" t="s">
        <v>211</v>
      </c>
      <c r="E2418" s="27" t="s">
        <v>34</v>
      </c>
      <c r="F2418" s="27" t="s">
        <v>257</v>
      </c>
      <c r="G2418" s="33">
        <v>225976.94</v>
      </c>
      <c r="H2418" s="33">
        <v>225976.94</v>
      </c>
      <c r="I2418" s="33">
        <v>6113</v>
      </c>
      <c r="J2418" s="33">
        <v>391</v>
      </c>
      <c r="K2418" s="33">
        <v>8000</v>
      </c>
      <c r="L2418" s="33">
        <v>1</v>
      </c>
      <c r="M2418" s="33">
        <v>1</v>
      </c>
      <c r="N2418" s="33">
        <v>180042.62</v>
      </c>
      <c r="O2418" s="33">
        <v>1244.8</v>
      </c>
      <c r="P2418" s="33">
        <v>2347</v>
      </c>
    </row>
    <row r="2419" spans="1:16">
      <c r="A2419" s="27" t="s">
        <v>547</v>
      </c>
      <c r="B2419" s="31">
        <v>202602</v>
      </c>
      <c r="C2419" s="27" t="s">
        <v>71</v>
      </c>
      <c r="D2419" s="27" t="s">
        <v>211</v>
      </c>
      <c r="E2419" s="27" t="s">
        <v>34</v>
      </c>
      <c r="F2419" s="27" t="s">
        <v>257</v>
      </c>
      <c r="G2419" s="33">
        <v>229809.11</v>
      </c>
      <c r="H2419" s="33">
        <v>229809.11</v>
      </c>
      <c r="I2419" s="33">
        <v>5921</v>
      </c>
      <c r="J2419" s="33">
        <v>470</v>
      </c>
      <c r="K2419" s="33">
        <v>8000</v>
      </c>
      <c r="L2419" s="33">
        <v>1</v>
      </c>
      <c r="M2419" s="33">
        <v>1</v>
      </c>
      <c r="N2419" s="33">
        <v>186306.08</v>
      </c>
      <c r="O2419" s="33">
        <v>1188.7</v>
      </c>
      <c r="P2419" s="33">
        <v>2353</v>
      </c>
    </row>
    <row r="2420" spans="1:16">
      <c r="A2420" s="27" t="s">
        <v>547</v>
      </c>
      <c r="B2420" s="31">
        <v>202603</v>
      </c>
      <c r="C2420" s="27" t="s">
        <v>71</v>
      </c>
      <c r="D2420" s="27" t="s">
        <v>211</v>
      </c>
      <c r="E2420" s="27" t="s">
        <v>34</v>
      </c>
      <c r="F2420" s="27" t="s">
        <v>257</v>
      </c>
      <c r="G2420" s="33">
        <v>289916.61</v>
      </c>
      <c r="H2420" s="33">
        <v>289916.61</v>
      </c>
      <c r="I2420" s="33">
        <v>7696</v>
      </c>
      <c r="J2420" s="33">
        <v>690</v>
      </c>
      <c r="K2420" s="33">
        <v>8000</v>
      </c>
      <c r="L2420" s="33">
        <v>1</v>
      </c>
      <c r="M2420" s="33">
        <v>1</v>
      </c>
      <c r="N2420" s="33">
        <v>233203.79</v>
      </c>
      <c r="O2420" s="33">
        <v>1598.1</v>
      </c>
      <c r="P2420" s="33">
        <v>3070</v>
      </c>
    </row>
    <row r="2421" spans="1:16">
      <c r="A2421" s="27" t="s">
        <v>547</v>
      </c>
      <c r="B2421" s="31">
        <v>202604</v>
      </c>
      <c r="C2421" s="27" t="s">
        <v>71</v>
      </c>
      <c r="D2421" s="27" t="s">
        <v>211</v>
      </c>
      <c r="E2421" s="27" t="s">
        <v>34</v>
      </c>
      <c r="F2421" s="27" t="s">
        <v>257</v>
      </c>
      <c r="G2421" s="33">
        <v>321547.06</v>
      </c>
      <c r="H2421" s="33">
        <v>321547.06</v>
      </c>
      <c r="I2421" s="33">
        <v>8983</v>
      </c>
      <c r="J2421" s="33">
        <v>594</v>
      </c>
      <c r="K2421" s="33">
        <v>8000</v>
      </c>
      <c r="L2421" s="33">
        <v>1</v>
      </c>
      <c r="M2421" s="33">
        <v>1</v>
      </c>
      <c r="N2421" s="33">
        <v>275628.43</v>
      </c>
      <c r="O2421" s="33">
        <v>1592.5</v>
      </c>
      <c r="P2421" s="33">
        <v>3545</v>
      </c>
    </row>
    <row r="2422" spans="1:16">
      <c r="A2422" s="27" t="s">
        <v>547</v>
      </c>
      <c r="B2422" s="31">
        <v>202605</v>
      </c>
      <c r="C2422" s="27" t="s">
        <v>71</v>
      </c>
      <c r="D2422" s="27" t="s">
        <v>211</v>
      </c>
      <c r="E2422" s="27" t="s">
        <v>34</v>
      </c>
      <c r="F2422" s="27" t="s">
        <v>257</v>
      </c>
      <c r="G2422" s="33">
        <v>347743.45</v>
      </c>
      <c r="H2422" s="33">
        <v>347743.45</v>
      </c>
      <c r="I2422" s="33">
        <v>9635</v>
      </c>
      <c r="J2422" s="33">
        <v>748</v>
      </c>
      <c r="K2422" s="33">
        <v>8000</v>
      </c>
      <c r="L2422" s="33">
        <v>1</v>
      </c>
      <c r="M2422" s="33">
        <v>1</v>
      </c>
      <c r="N2422" s="33">
        <v>303203.88</v>
      </c>
      <c r="O2422" s="33">
        <v>1811.3</v>
      </c>
      <c r="P2422" s="33">
        <v>3877</v>
      </c>
    </row>
    <row r="2423" spans="1:16">
      <c r="A2423" s="27" t="s">
        <v>547</v>
      </c>
      <c r="B2423" s="31">
        <v>202606</v>
      </c>
      <c r="C2423" s="27" t="s">
        <v>71</v>
      </c>
      <c r="D2423" s="27" t="s">
        <v>211</v>
      </c>
      <c r="E2423" s="27" t="s">
        <v>34</v>
      </c>
      <c r="F2423" s="27" t="s">
        <v>257</v>
      </c>
      <c r="G2423" s="33">
        <v>331503.43</v>
      </c>
      <c r="H2423" s="33">
        <v>331503.43</v>
      </c>
      <c r="I2423" s="33">
        <v>8256</v>
      </c>
      <c r="J2423" s="33">
        <v>657</v>
      </c>
      <c r="K2423" s="33">
        <v>8000</v>
      </c>
      <c r="L2423" s="33">
        <v>1</v>
      </c>
      <c r="M2423" s="33">
        <v>1</v>
      </c>
      <c r="N2423" s="33">
        <v>297511.02</v>
      </c>
      <c r="O2423" s="33">
        <v>1729.7</v>
      </c>
      <c r="P2423" s="33">
        <v>3324</v>
      </c>
    </row>
    <row r="2424" spans="1:16">
      <c r="A2424" s="27" t="s">
        <v>547</v>
      </c>
      <c r="B2424" s="31">
        <v>202607</v>
      </c>
      <c r="C2424" s="27" t="s">
        <v>71</v>
      </c>
      <c r="D2424" s="27" t="s">
        <v>211</v>
      </c>
      <c r="E2424" s="27" t="s">
        <v>34</v>
      </c>
      <c r="F2424" s="27" t="s">
        <v>257</v>
      </c>
      <c r="G2424" s="33">
        <v>279901.65</v>
      </c>
      <c r="H2424" s="33">
        <v>279901.65</v>
      </c>
      <c r="I2424" s="33">
        <v>7112</v>
      </c>
      <c r="J2424" s="33">
        <v>571</v>
      </c>
      <c r="K2424" s="33">
        <v>8000</v>
      </c>
      <c r="L2424" s="33">
        <v>1</v>
      </c>
      <c r="M2424" s="33">
        <v>1</v>
      </c>
      <c r="N2424" s="33">
        <v>265679.39</v>
      </c>
      <c r="O2424" s="33">
        <v>1610.4</v>
      </c>
      <c r="P2424" s="33">
        <v>2946</v>
      </c>
    </row>
    <row r="2425" spans="1:16">
      <c r="A2425" s="27" t="s">
        <v>549</v>
      </c>
      <c r="B2425" s="31">
        <v>202408</v>
      </c>
      <c r="C2425" s="27" t="s">
        <v>71</v>
      </c>
      <c r="D2425" s="27" t="s">
        <v>211</v>
      </c>
      <c r="E2425" s="27" t="s">
        <v>34</v>
      </c>
      <c r="F2425" s="27" t="s">
        <v>257</v>
      </c>
      <c r="G2425" s="33">
        <v>305223.75</v>
      </c>
      <c r="H2425" s="33">
        <v>305223.75</v>
      </c>
      <c r="I2425" s="33">
        <v>7950</v>
      </c>
      <c r="J2425" s="33">
        <v>626</v>
      </c>
      <c r="K2425" s="33">
        <v>10900</v>
      </c>
      <c r="L2425" s="33">
        <v>1</v>
      </c>
      <c r="M2425" s="33">
        <v>1</v>
      </c>
      <c r="N2425" s="33">
        <v>310059.14</v>
      </c>
      <c r="O2425" s="33">
        <v>1731.4</v>
      </c>
      <c r="P2425" s="33">
        <v>3149</v>
      </c>
    </row>
    <row r="2426" spans="1:16">
      <c r="A2426" s="27" t="s">
        <v>549</v>
      </c>
      <c r="B2426" s="31">
        <v>202409</v>
      </c>
      <c r="C2426" s="27" t="s">
        <v>71</v>
      </c>
      <c r="D2426" s="27" t="s">
        <v>211</v>
      </c>
      <c r="E2426" s="27" t="s">
        <v>34</v>
      </c>
      <c r="F2426" s="27" t="s">
        <v>257</v>
      </c>
      <c r="G2426" s="33">
        <v>269158.81</v>
      </c>
      <c r="H2426" s="33">
        <v>269158.81</v>
      </c>
      <c r="I2426" s="33">
        <v>7449</v>
      </c>
      <c r="J2426" s="33">
        <v>570</v>
      </c>
      <c r="K2426" s="33">
        <v>10900</v>
      </c>
      <c r="L2426" s="33">
        <v>1</v>
      </c>
      <c r="M2426" s="33">
        <v>1</v>
      </c>
      <c r="N2426" s="33">
        <v>299432.4</v>
      </c>
      <c r="O2426" s="33">
        <v>1466.3</v>
      </c>
      <c r="P2426" s="33">
        <v>2955</v>
      </c>
    </row>
    <row r="2427" spans="1:16">
      <c r="A2427" s="27" t="s">
        <v>549</v>
      </c>
      <c r="B2427" s="31">
        <v>202410</v>
      </c>
      <c r="C2427" s="27" t="s">
        <v>71</v>
      </c>
      <c r="D2427" s="27" t="s">
        <v>211</v>
      </c>
      <c r="E2427" s="27" t="s">
        <v>34</v>
      </c>
      <c r="F2427" s="27" t="s">
        <v>257</v>
      </c>
      <c r="G2427" s="33">
        <v>326049.71</v>
      </c>
      <c r="H2427" s="33">
        <v>326049.71</v>
      </c>
      <c r="I2427" s="33">
        <v>8834</v>
      </c>
      <c r="J2427" s="33">
        <v>630</v>
      </c>
      <c r="K2427" s="33">
        <v>10900</v>
      </c>
      <c r="L2427" s="33">
        <v>1</v>
      </c>
      <c r="M2427" s="33">
        <v>1</v>
      </c>
      <c r="N2427" s="33">
        <v>330339.6</v>
      </c>
      <c r="O2427" s="33">
        <v>2191.3</v>
      </c>
      <c r="P2427" s="33">
        <v>3532</v>
      </c>
    </row>
    <row r="2428" spans="1:16">
      <c r="A2428" s="27" t="s">
        <v>549</v>
      </c>
      <c r="B2428" s="31">
        <v>202411</v>
      </c>
      <c r="C2428" s="27" t="s">
        <v>71</v>
      </c>
      <c r="D2428" s="27" t="s">
        <v>211</v>
      </c>
      <c r="E2428" s="27" t="s">
        <v>34</v>
      </c>
      <c r="F2428" s="27" t="s">
        <v>257</v>
      </c>
      <c r="G2428" s="33">
        <v>424587.45</v>
      </c>
      <c r="H2428" s="33">
        <v>424587.45</v>
      </c>
      <c r="I2428" s="33">
        <v>10348</v>
      </c>
      <c r="J2428" s="33">
        <v>675</v>
      </c>
      <c r="K2428" s="33">
        <v>10900</v>
      </c>
      <c r="L2428" s="33">
        <v>1</v>
      </c>
      <c r="M2428" s="33">
        <v>1</v>
      </c>
      <c r="N2428" s="33">
        <v>400403.24</v>
      </c>
      <c r="O2428" s="33">
        <v>2287.5</v>
      </c>
      <c r="P2428" s="33">
        <v>4185</v>
      </c>
    </row>
    <row r="2429" spans="1:16">
      <c r="A2429" s="27" t="s">
        <v>549</v>
      </c>
      <c r="B2429" s="31">
        <v>202412</v>
      </c>
      <c r="C2429" s="27" t="s">
        <v>71</v>
      </c>
      <c r="D2429" s="27" t="s">
        <v>211</v>
      </c>
      <c r="E2429" s="27" t="s">
        <v>34</v>
      </c>
      <c r="F2429" s="27" t="s">
        <v>257</v>
      </c>
      <c r="G2429" s="33">
        <v>486426.21</v>
      </c>
      <c r="H2429" s="33">
        <v>486426.21</v>
      </c>
      <c r="I2429" s="33">
        <v>12841</v>
      </c>
      <c r="J2429" s="33">
        <v>1020</v>
      </c>
      <c r="K2429" s="33">
        <v>10900</v>
      </c>
      <c r="L2429" s="33">
        <v>1</v>
      </c>
      <c r="M2429" s="33">
        <v>1</v>
      </c>
      <c r="N2429" s="33">
        <v>461654.12</v>
      </c>
      <c r="O2429" s="33">
        <v>2846.7</v>
      </c>
      <c r="P2429" s="33">
        <v>5254</v>
      </c>
    </row>
    <row r="2430" spans="1:16">
      <c r="A2430" s="27" t="s">
        <v>549</v>
      </c>
      <c r="B2430" s="31">
        <v>202501</v>
      </c>
      <c r="C2430" s="27" t="s">
        <v>71</v>
      </c>
      <c r="D2430" s="27" t="s">
        <v>211</v>
      </c>
      <c r="E2430" s="27" t="s">
        <v>34</v>
      </c>
      <c r="F2430" s="27" t="s">
        <v>257</v>
      </c>
      <c r="G2430" s="33">
        <v>231856.92</v>
      </c>
      <c r="H2430" s="33">
        <v>231856.92</v>
      </c>
      <c r="I2430" s="33">
        <v>6139</v>
      </c>
      <c r="J2430" s="33">
        <v>395</v>
      </c>
      <c r="K2430" s="33">
        <v>10900</v>
      </c>
      <c r="L2430" s="33">
        <v>1</v>
      </c>
      <c r="M2430" s="33">
        <v>1</v>
      </c>
      <c r="N2430" s="33">
        <v>235674.91</v>
      </c>
      <c r="O2430" s="33">
        <v>1205.6</v>
      </c>
      <c r="P2430" s="33">
        <v>2454</v>
      </c>
    </row>
    <row r="2431" spans="1:16">
      <c r="A2431" s="27" t="s">
        <v>549</v>
      </c>
      <c r="B2431" s="31">
        <v>202502</v>
      </c>
      <c r="C2431" s="27" t="s">
        <v>71</v>
      </c>
      <c r="D2431" s="27" t="s">
        <v>211</v>
      </c>
      <c r="E2431" s="27" t="s">
        <v>34</v>
      </c>
      <c r="F2431" s="27" t="s">
        <v>257</v>
      </c>
      <c r="G2431" s="33">
        <v>233632.93</v>
      </c>
      <c r="H2431" s="33">
        <v>233632.93</v>
      </c>
      <c r="I2431" s="33">
        <v>5915</v>
      </c>
      <c r="J2431" s="33">
        <v>458</v>
      </c>
      <c r="K2431" s="33">
        <v>10900</v>
      </c>
      <c r="L2431" s="33">
        <v>1</v>
      </c>
      <c r="M2431" s="33">
        <v>1</v>
      </c>
      <c r="N2431" s="33">
        <v>243873.75</v>
      </c>
      <c r="O2431" s="33">
        <v>1297.2</v>
      </c>
      <c r="P2431" s="33">
        <v>2403</v>
      </c>
    </row>
    <row r="2432" spans="1:16">
      <c r="A2432" s="27" t="s">
        <v>549</v>
      </c>
      <c r="B2432" s="31">
        <v>202503</v>
      </c>
      <c r="C2432" s="27" t="s">
        <v>71</v>
      </c>
      <c r="D2432" s="27" t="s">
        <v>211</v>
      </c>
      <c r="E2432" s="27" t="s">
        <v>34</v>
      </c>
      <c r="F2432" s="27" t="s">
        <v>257</v>
      </c>
      <c r="G2432" s="33">
        <v>323547.55</v>
      </c>
      <c r="H2432" s="33">
        <v>323547.55</v>
      </c>
      <c r="I2432" s="33">
        <v>8129</v>
      </c>
      <c r="J2432" s="33">
        <v>575</v>
      </c>
      <c r="K2432" s="33">
        <v>10900</v>
      </c>
      <c r="L2432" s="33">
        <v>1</v>
      </c>
      <c r="M2432" s="33">
        <v>1</v>
      </c>
      <c r="N2432" s="33">
        <v>305262.62</v>
      </c>
      <c r="O2432" s="33">
        <v>1769.4</v>
      </c>
      <c r="P2432" s="33">
        <v>3314</v>
      </c>
    </row>
    <row r="2433" spans="1:16">
      <c r="A2433" s="27" t="s">
        <v>549</v>
      </c>
      <c r="B2433" s="31">
        <v>202504</v>
      </c>
      <c r="C2433" s="27" t="s">
        <v>71</v>
      </c>
      <c r="D2433" s="27" t="s">
        <v>211</v>
      </c>
      <c r="E2433" s="27" t="s">
        <v>34</v>
      </c>
      <c r="F2433" s="27" t="s">
        <v>257</v>
      </c>
      <c r="G2433" s="33">
        <v>353317.87</v>
      </c>
      <c r="H2433" s="33">
        <v>353317.87</v>
      </c>
      <c r="I2433" s="33">
        <v>9402</v>
      </c>
      <c r="J2433" s="33">
        <v>640</v>
      </c>
      <c r="K2433" s="33">
        <v>10900</v>
      </c>
      <c r="L2433" s="33">
        <v>1</v>
      </c>
      <c r="M2433" s="33">
        <v>1</v>
      </c>
      <c r="N2433" s="33">
        <v>360796.27</v>
      </c>
      <c r="O2433" s="33">
        <v>2053.3</v>
      </c>
      <c r="P2433" s="33">
        <v>3921</v>
      </c>
    </row>
    <row r="2434" spans="1:16">
      <c r="A2434" s="27" t="s">
        <v>549</v>
      </c>
      <c r="B2434" s="31">
        <v>202505</v>
      </c>
      <c r="C2434" s="27" t="s">
        <v>71</v>
      </c>
      <c r="D2434" s="27" t="s">
        <v>211</v>
      </c>
      <c r="E2434" s="27" t="s">
        <v>34</v>
      </c>
      <c r="F2434" s="27" t="s">
        <v>257</v>
      </c>
      <c r="G2434" s="33">
        <v>324103.21</v>
      </c>
      <c r="H2434" s="33">
        <v>324103.21</v>
      </c>
      <c r="I2434" s="33">
        <v>8356</v>
      </c>
      <c r="J2434" s="33">
        <v>604</v>
      </c>
      <c r="K2434" s="33">
        <v>10900</v>
      </c>
      <c r="L2434" s="33">
        <v>1</v>
      </c>
      <c r="M2434" s="33">
        <v>1</v>
      </c>
      <c r="N2434" s="33">
        <v>396892.39</v>
      </c>
      <c r="O2434" s="33">
        <v>1772.6</v>
      </c>
      <c r="P2434" s="33">
        <v>3469</v>
      </c>
    </row>
    <row r="2435" spans="1:16">
      <c r="A2435" s="27" t="s">
        <v>549</v>
      </c>
      <c r="B2435" s="31">
        <v>202506</v>
      </c>
      <c r="C2435" s="27" t="s">
        <v>71</v>
      </c>
      <c r="D2435" s="27" t="s">
        <v>211</v>
      </c>
      <c r="E2435" s="27" t="s">
        <v>34</v>
      </c>
      <c r="F2435" s="27" t="s">
        <v>257</v>
      </c>
      <c r="G2435" s="33">
        <v>359730.73</v>
      </c>
      <c r="H2435" s="33">
        <v>359730.73</v>
      </c>
      <c r="I2435" s="33">
        <v>10486</v>
      </c>
      <c r="J2435" s="33">
        <v>629</v>
      </c>
      <c r="K2435" s="33">
        <v>10900</v>
      </c>
      <c r="L2435" s="33">
        <v>1</v>
      </c>
      <c r="M2435" s="33">
        <v>1</v>
      </c>
      <c r="N2435" s="33">
        <v>389440.47</v>
      </c>
      <c r="O2435" s="33">
        <v>2096.6</v>
      </c>
      <c r="P2435" s="33">
        <v>3953</v>
      </c>
    </row>
    <row r="2436" spans="1:16">
      <c r="A2436" s="27" t="s">
        <v>549</v>
      </c>
      <c r="B2436" s="31">
        <v>202507</v>
      </c>
      <c r="C2436" s="27" t="s">
        <v>71</v>
      </c>
      <c r="D2436" s="27" t="s">
        <v>211</v>
      </c>
      <c r="E2436" s="27" t="s">
        <v>34</v>
      </c>
      <c r="F2436" s="27" t="s">
        <v>257</v>
      </c>
      <c r="G2436" s="33">
        <v>345520.86</v>
      </c>
      <c r="H2436" s="33">
        <v>345520.86</v>
      </c>
      <c r="I2436" s="33">
        <v>8358</v>
      </c>
      <c r="J2436" s="33">
        <v>624</v>
      </c>
      <c r="K2436" s="33">
        <v>10900</v>
      </c>
      <c r="L2436" s="33">
        <v>1</v>
      </c>
      <c r="M2436" s="33">
        <v>1</v>
      </c>
      <c r="N2436" s="33">
        <v>347773.02</v>
      </c>
      <c r="O2436" s="33">
        <v>1965.9</v>
      </c>
      <c r="P2436" s="33">
        <v>3595</v>
      </c>
    </row>
    <row r="2437" spans="1:16">
      <c r="A2437" s="27" t="s">
        <v>549</v>
      </c>
      <c r="B2437" s="31">
        <v>202508</v>
      </c>
      <c r="C2437" s="27" t="s">
        <v>71</v>
      </c>
      <c r="D2437" s="27" t="s">
        <v>211</v>
      </c>
      <c r="E2437" s="27" t="s">
        <v>34</v>
      </c>
      <c r="F2437" s="27" t="s">
        <v>257</v>
      </c>
      <c r="G2437" s="33">
        <v>356132.21</v>
      </c>
      <c r="H2437" s="33">
        <v>356132.21</v>
      </c>
      <c r="I2437" s="33">
        <v>9368</v>
      </c>
      <c r="J2437" s="33">
        <v>751</v>
      </c>
      <c r="K2437" s="33">
        <v>10900</v>
      </c>
      <c r="L2437" s="33">
        <v>1</v>
      </c>
      <c r="M2437" s="33">
        <v>1</v>
      </c>
      <c r="N2437" s="33">
        <v>336414.16</v>
      </c>
      <c r="O2437" s="33">
        <v>1835.1</v>
      </c>
      <c r="P2437" s="33">
        <v>3730</v>
      </c>
    </row>
    <row r="2438" spans="1:16">
      <c r="A2438" s="27" t="s">
        <v>549</v>
      </c>
      <c r="B2438" s="31">
        <v>202509</v>
      </c>
      <c r="C2438" s="27" t="s">
        <v>71</v>
      </c>
      <c r="D2438" s="27" t="s">
        <v>211</v>
      </c>
      <c r="E2438" s="27" t="s">
        <v>34</v>
      </c>
      <c r="F2438" s="27" t="s">
        <v>257</v>
      </c>
      <c r="G2438" s="33">
        <v>294818.24</v>
      </c>
      <c r="H2438" s="33">
        <v>294818.24</v>
      </c>
      <c r="I2438" s="33">
        <v>8050</v>
      </c>
      <c r="J2438" s="33">
        <v>596</v>
      </c>
      <c r="K2438" s="33">
        <v>10900</v>
      </c>
      <c r="L2438" s="33">
        <v>1</v>
      </c>
      <c r="M2438" s="33">
        <v>1</v>
      </c>
      <c r="N2438" s="33">
        <v>324884.15</v>
      </c>
      <c r="O2438" s="33">
        <v>1767.6</v>
      </c>
      <c r="P2438" s="33">
        <v>3349</v>
      </c>
    </row>
    <row r="2439" spans="1:16">
      <c r="A2439" s="27" t="s">
        <v>549</v>
      </c>
      <c r="B2439" s="31">
        <v>202510</v>
      </c>
      <c r="C2439" s="27" t="s">
        <v>71</v>
      </c>
      <c r="D2439" s="27" t="s">
        <v>211</v>
      </c>
      <c r="E2439" s="27" t="s">
        <v>34</v>
      </c>
      <c r="F2439" s="27" t="s">
        <v>257</v>
      </c>
      <c r="G2439" s="33">
        <v>341533.48</v>
      </c>
      <c r="H2439" s="33">
        <v>341533.48</v>
      </c>
      <c r="I2439" s="33">
        <v>8425</v>
      </c>
      <c r="J2439" s="33">
        <v>691</v>
      </c>
      <c r="K2439" s="33">
        <v>10900</v>
      </c>
      <c r="L2439" s="33">
        <v>1</v>
      </c>
      <c r="M2439" s="33">
        <v>1</v>
      </c>
      <c r="N2439" s="33">
        <v>358418.47</v>
      </c>
      <c r="O2439" s="33">
        <v>1661</v>
      </c>
      <c r="P2439" s="33">
        <v>3420</v>
      </c>
    </row>
    <row r="2440" spans="1:16">
      <c r="A2440" s="27" t="s">
        <v>549</v>
      </c>
      <c r="B2440" s="31">
        <v>202511</v>
      </c>
      <c r="C2440" s="27" t="s">
        <v>71</v>
      </c>
      <c r="D2440" s="27" t="s">
        <v>211</v>
      </c>
      <c r="E2440" s="27" t="s">
        <v>34</v>
      </c>
      <c r="F2440" s="27" t="s">
        <v>257</v>
      </c>
      <c r="G2440" s="33">
        <v>427924.22</v>
      </c>
      <c r="H2440" s="33">
        <v>427924.22</v>
      </c>
      <c r="I2440" s="33">
        <v>11268</v>
      </c>
      <c r="J2440" s="33">
        <v>792</v>
      </c>
      <c r="K2440" s="33">
        <v>10900</v>
      </c>
      <c r="L2440" s="33">
        <v>1</v>
      </c>
      <c r="M2440" s="33">
        <v>1</v>
      </c>
      <c r="N2440" s="33">
        <v>434437.51</v>
      </c>
      <c r="O2440" s="33">
        <v>2502</v>
      </c>
      <c r="P2440" s="33">
        <v>4448</v>
      </c>
    </row>
    <row r="2441" spans="1:16">
      <c r="A2441" s="27" t="s">
        <v>549</v>
      </c>
      <c r="B2441" s="31">
        <v>202512</v>
      </c>
      <c r="C2441" s="27" t="s">
        <v>71</v>
      </c>
      <c r="D2441" s="27" t="s">
        <v>211</v>
      </c>
      <c r="E2441" s="27" t="s">
        <v>34</v>
      </c>
      <c r="F2441" s="27" t="s">
        <v>257</v>
      </c>
      <c r="G2441" s="33">
        <v>494774.13</v>
      </c>
      <c r="H2441" s="33">
        <v>494774.13</v>
      </c>
      <c r="I2441" s="33">
        <v>14466</v>
      </c>
      <c r="J2441" s="33">
        <v>1013</v>
      </c>
      <c r="K2441" s="33">
        <v>10900</v>
      </c>
      <c r="L2441" s="33">
        <v>1</v>
      </c>
      <c r="M2441" s="33">
        <v>1</v>
      </c>
      <c r="N2441" s="33">
        <v>500894.72</v>
      </c>
      <c r="O2441" s="33">
        <v>2859.3</v>
      </c>
      <c r="P2441" s="33">
        <v>5594</v>
      </c>
    </row>
    <row r="2442" spans="1:16">
      <c r="A2442" s="27" t="s">
        <v>549</v>
      </c>
      <c r="B2442" s="31">
        <v>202601</v>
      </c>
      <c r="C2442" s="27" t="s">
        <v>71</v>
      </c>
      <c r="D2442" s="27" t="s">
        <v>211</v>
      </c>
      <c r="E2442" s="27" t="s">
        <v>34</v>
      </c>
      <c r="F2442" s="27" t="s">
        <v>257</v>
      </c>
      <c r="G2442" s="33">
        <v>259342.87</v>
      </c>
      <c r="H2442" s="33">
        <v>259342.87</v>
      </c>
      <c r="I2442" s="33">
        <v>6661</v>
      </c>
      <c r="J2442" s="33">
        <v>459</v>
      </c>
      <c r="K2442" s="33">
        <v>10900</v>
      </c>
      <c r="L2442" s="33">
        <v>1</v>
      </c>
      <c r="M2442" s="33">
        <v>1</v>
      </c>
      <c r="N2442" s="33">
        <v>255707.28</v>
      </c>
      <c r="O2442" s="33">
        <v>1322.9</v>
      </c>
      <c r="P2442" s="33">
        <v>2737</v>
      </c>
    </row>
    <row r="2443" spans="1:16">
      <c r="A2443" s="27" t="s">
        <v>549</v>
      </c>
      <c r="B2443" s="31">
        <v>202602</v>
      </c>
      <c r="C2443" s="27" t="s">
        <v>71</v>
      </c>
      <c r="D2443" s="27" t="s">
        <v>211</v>
      </c>
      <c r="E2443" s="27" t="s">
        <v>34</v>
      </c>
      <c r="F2443" s="27" t="s">
        <v>257</v>
      </c>
      <c r="G2443" s="33">
        <v>229803.07</v>
      </c>
      <c r="H2443" s="33">
        <v>229803.07</v>
      </c>
      <c r="I2443" s="33">
        <v>6276</v>
      </c>
      <c r="J2443" s="33">
        <v>466</v>
      </c>
      <c r="K2443" s="33">
        <v>10900</v>
      </c>
      <c r="L2443" s="33">
        <v>1</v>
      </c>
      <c r="M2443" s="33">
        <v>1</v>
      </c>
      <c r="N2443" s="33">
        <v>264603.01</v>
      </c>
      <c r="O2443" s="33">
        <v>1345.2</v>
      </c>
      <c r="P2443" s="33">
        <v>2516</v>
      </c>
    </row>
    <row r="2444" spans="1:16">
      <c r="A2444" s="27" t="s">
        <v>549</v>
      </c>
      <c r="B2444" s="31">
        <v>202603</v>
      </c>
      <c r="C2444" s="27" t="s">
        <v>71</v>
      </c>
      <c r="D2444" s="27" t="s">
        <v>211</v>
      </c>
      <c r="E2444" s="27" t="s">
        <v>34</v>
      </c>
      <c r="F2444" s="27" t="s">
        <v>257</v>
      </c>
      <c r="G2444" s="33">
        <v>336178.44</v>
      </c>
      <c r="H2444" s="33">
        <v>336178.44</v>
      </c>
      <c r="I2444" s="33">
        <v>9056</v>
      </c>
      <c r="J2444" s="33">
        <v>657</v>
      </c>
      <c r="K2444" s="33">
        <v>10900</v>
      </c>
      <c r="L2444" s="33">
        <v>1</v>
      </c>
      <c r="M2444" s="33">
        <v>1</v>
      </c>
      <c r="N2444" s="33">
        <v>331209.95</v>
      </c>
      <c r="O2444" s="33">
        <v>1872.2</v>
      </c>
      <c r="P2444" s="33">
        <v>3734</v>
      </c>
    </row>
    <row r="2445" spans="1:16">
      <c r="A2445" s="27" t="s">
        <v>549</v>
      </c>
      <c r="B2445" s="31">
        <v>202604</v>
      </c>
      <c r="C2445" s="27" t="s">
        <v>71</v>
      </c>
      <c r="D2445" s="27" t="s">
        <v>211</v>
      </c>
      <c r="E2445" s="27" t="s">
        <v>34</v>
      </c>
      <c r="F2445" s="27" t="s">
        <v>257</v>
      </c>
      <c r="G2445" s="33">
        <v>371392.52</v>
      </c>
      <c r="H2445" s="33">
        <v>371392.52</v>
      </c>
      <c r="I2445" s="33">
        <v>9658</v>
      </c>
      <c r="J2445" s="33">
        <v>727</v>
      </c>
      <c r="K2445" s="33">
        <v>10900</v>
      </c>
      <c r="L2445" s="33">
        <v>1</v>
      </c>
      <c r="M2445" s="33">
        <v>1</v>
      </c>
      <c r="N2445" s="33">
        <v>391463.95</v>
      </c>
      <c r="O2445" s="33">
        <v>2096.5</v>
      </c>
      <c r="P2445" s="33">
        <v>3713</v>
      </c>
    </row>
    <row r="2446" spans="1:16">
      <c r="A2446" s="27" t="s">
        <v>549</v>
      </c>
      <c r="B2446" s="31">
        <v>202605</v>
      </c>
      <c r="C2446" s="27" t="s">
        <v>71</v>
      </c>
      <c r="D2446" s="27" t="s">
        <v>211</v>
      </c>
      <c r="E2446" s="27" t="s">
        <v>34</v>
      </c>
      <c r="F2446" s="27" t="s">
        <v>257</v>
      </c>
      <c r="G2446" s="33">
        <v>426673.07</v>
      </c>
      <c r="H2446" s="33">
        <v>426673.07</v>
      </c>
      <c r="I2446" s="33">
        <v>9654</v>
      </c>
      <c r="J2446" s="33">
        <v>644</v>
      </c>
      <c r="K2446" s="33">
        <v>10900</v>
      </c>
      <c r="L2446" s="33">
        <v>1</v>
      </c>
      <c r="M2446" s="33">
        <v>1</v>
      </c>
      <c r="N2446" s="33">
        <v>430628.24</v>
      </c>
      <c r="O2446" s="33">
        <v>2215.8</v>
      </c>
      <c r="P2446" s="33">
        <v>4244</v>
      </c>
    </row>
    <row r="2447" spans="1:16">
      <c r="A2447" s="27" t="s">
        <v>549</v>
      </c>
      <c r="B2447" s="31">
        <v>202606</v>
      </c>
      <c r="C2447" s="27" t="s">
        <v>71</v>
      </c>
      <c r="D2447" s="27" t="s">
        <v>211</v>
      </c>
      <c r="E2447" s="27" t="s">
        <v>34</v>
      </c>
      <c r="F2447" s="27" t="s">
        <v>257</v>
      </c>
      <c r="G2447" s="33">
        <v>443664.23</v>
      </c>
      <c r="H2447" s="33">
        <v>443664.23</v>
      </c>
      <c r="I2447" s="33">
        <v>10517</v>
      </c>
      <c r="J2447" s="33">
        <v>607</v>
      </c>
      <c r="K2447" s="33">
        <v>10900</v>
      </c>
      <c r="L2447" s="33">
        <v>1</v>
      </c>
      <c r="M2447" s="33">
        <v>1</v>
      </c>
      <c r="N2447" s="33">
        <v>422542.91</v>
      </c>
      <c r="O2447" s="33">
        <v>2574.8</v>
      </c>
      <c r="P2447" s="33">
        <v>4461</v>
      </c>
    </row>
    <row r="2448" spans="1:16">
      <c r="A2448" s="27" t="s">
        <v>549</v>
      </c>
      <c r="B2448" s="31">
        <v>202607</v>
      </c>
      <c r="C2448" s="27" t="s">
        <v>71</v>
      </c>
      <c r="D2448" s="27" t="s">
        <v>211</v>
      </c>
      <c r="E2448" s="27" t="s">
        <v>34</v>
      </c>
      <c r="F2448" s="27" t="s">
        <v>257</v>
      </c>
      <c r="G2448" s="33">
        <v>360713.25</v>
      </c>
      <c r="H2448" s="33">
        <v>360713.25</v>
      </c>
      <c r="I2448" s="33">
        <v>8527</v>
      </c>
      <c r="J2448" s="33">
        <v>599</v>
      </c>
      <c r="K2448" s="33">
        <v>10900</v>
      </c>
      <c r="L2448" s="33">
        <v>1</v>
      </c>
      <c r="M2448" s="33">
        <v>1</v>
      </c>
      <c r="N2448" s="33">
        <v>377333.73</v>
      </c>
      <c r="O2448" s="33">
        <v>1974.5</v>
      </c>
      <c r="P2448" s="33">
        <v>3562</v>
      </c>
    </row>
    <row r="2449" spans="1:16">
      <c r="A2449" s="27" t="s">
        <v>551</v>
      </c>
      <c r="B2449" s="31">
        <v>202408</v>
      </c>
      <c r="C2449" s="27" t="s">
        <v>71</v>
      </c>
      <c r="D2449" s="27" t="s">
        <v>211</v>
      </c>
      <c r="E2449" s="27" t="s">
        <v>34</v>
      </c>
      <c r="F2449" s="27" t="s">
        <v>257</v>
      </c>
      <c r="G2449" s="33">
        <v>239762.31</v>
      </c>
      <c r="H2449" s="33">
        <v>239762.31</v>
      </c>
      <c r="I2449" s="33">
        <v>5902</v>
      </c>
      <c r="J2449" s="33">
        <v>453</v>
      </c>
      <c r="K2449" s="33">
        <v>7500</v>
      </c>
      <c r="L2449" s="33">
        <v>1</v>
      </c>
      <c r="M2449" s="33">
        <v>1</v>
      </c>
      <c r="N2449" s="33">
        <v>210640.72</v>
      </c>
      <c r="O2449" s="33">
        <v>1307.3</v>
      </c>
      <c r="P2449" s="33">
        <v>2393</v>
      </c>
    </row>
    <row r="2450" spans="1:16">
      <c r="A2450" s="27" t="s">
        <v>551</v>
      </c>
      <c r="B2450" s="31">
        <v>202409</v>
      </c>
      <c r="C2450" s="27" t="s">
        <v>71</v>
      </c>
      <c r="D2450" s="27" t="s">
        <v>211</v>
      </c>
      <c r="E2450" s="27" t="s">
        <v>34</v>
      </c>
      <c r="F2450" s="27" t="s">
        <v>257</v>
      </c>
      <c r="G2450" s="33">
        <v>234690.63</v>
      </c>
      <c r="H2450" s="33">
        <v>234690.63</v>
      </c>
      <c r="I2450" s="33">
        <v>5856</v>
      </c>
      <c r="J2450" s="33">
        <v>477</v>
      </c>
      <c r="K2450" s="33">
        <v>7500</v>
      </c>
      <c r="L2450" s="33">
        <v>1</v>
      </c>
      <c r="M2450" s="33">
        <v>1</v>
      </c>
      <c r="N2450" s="33">
        <v>203421.38</v>
      </c>
      <c r="O2450" s="33">
        <v>1230</v>
      </c>
      <c r="P2450" s="33">
        <v>2442</v>
      </c>
    </row>
    <row r="2451" spans="1:16">
      <c r="A2451" s="27" t="s">
        <v>551</v>
      </c>
      <c r="B2451" s="31">
        <v>202410</v>
      </c>
      <c r="C2451" s="27" t="s">
        <v>71</v>
      </c>
      <c r="D2451" s="27" t="s">
        <v>211</v>
      </c>
      <c r="E2451" s="27" t="s">
        <v>34</v>
      </c>
      <c r="F2451" s="27" t="s">
        <v>257</v>
      </c>
      <c r="G2451" s="33">
        <v>245855.64</v>
      </c>
      <c r="H2451" s="33">
        <v>245855.64</v>
      </c>
      <c r="I2451" s="33">
        <v>6845</v>
      </c>
      <c r="J2451" s="33">
        <v>530</v>
      </c>
      <c r="K2451" s="33">
        <v>7500</v>
      </c>
      <c r="L2451" s="33">
        <v>1</v>
      </c>
      <c r="M2451" s="33">
        <v>1</v>
      </c>
      <c r="N2451" s="33">
        <v>224418.39</v>
      </c>
      <c r="O2451" s="33">
        <v>1475.1</v>
      </c>
      <c r="P2451" s="33">
        <v>2631</v>
      </c>
    </row>
    <row r="2452" spans="1:16">
      <c r="A2452" s="27" t="s">
        <v>551</v>
      </c>
      <c r="B2452" s="31">
        <v>202411</v>
      </c>
      <c r="C2452" s="27" t="s">
        <v>71</v>
      </c>
      <c r="D2452" s="27" t="s">
        <v>211</v>
      </c>
      <c r="E2452" s="27" t="s">
        <v>34</v>
      </c>
      <c r="F2452" s="27" t="s">
        <v>257</v>
      </c>
      <c r="G2452" s="33">
        <v>318140.12</v>
      </c>
      <c r="H2452" s="33">
        <v>318140.12</v>
      </c>
      <c r="I2452" s="33">
        <v>8533</v>
      </c>
      <c r="J2452" s="33">
        <v>663</v>
      </c>
      <c r="K2452" s="33">
        <v>7500</v>
      </c>
      <c r="L2452" s="33">
        <v>1</v>
      </c>
      <c r="M2452" s="33">
        <v>1</v>
      </c>
      <c r="N2452" s="33">
        <v>272016.58</v>
      </c>
      <c r="O2452" s="33">
        <v>1731.9</v>
      </c>
      <c r="P2452" s="33">
        <v>3445</v>
      </c>
    </row>
    <row r="2453" spans="1:16">
      <c r="A2453" s="27" t="s">
        <v>551</v>
      </c>
      <c r="B2453" s="31">
        <v>202412</v>
      </c>
      <c r="C2453" s="27" t="s">
        <v>71</v>
      </c>
      <c r="D2453" s="27" t="s">
        <v>211</v>
      </c>
      <c r="E2453" s="27" t="s">
        <v>34</v>
      </c>
      <c r="F2453" s="27" t="s">
        <v>257</v>
      </c>
      <c r="G2453" s="33">
        <v>365521.99</v>
      </c>
      <c r="H2453" s="33">
        <v>365521.99</v>
      </c>
      <c r="I2453" s="33">
        <v>9079</v>
      </c>
      <c r="J2453" s="33">
        <v>717</v>
      </c>
      <c r="K2453" s="33">
        <v>7500</v>
      </c>
      <c r="L2453" s="33">
        <v>1</v>
      </c>
      <c r="M2453" s="33">
        <v>1</v>
      </c>
      <c r="N2453" s="33">
        <v>313627.77</v>
      </c>
      <c r="O2453" s="33">
        <v>1966.7</v>
      </c>
      <c r="P2453" s="33">
        <v>3734</v>
      </c>
    </row>
    <row r="2454" spans="1:16">
      <c r="A2454" s="27" t="s">
        <v>551</v>
      </c>
      <c r="B2454" s="31">
        <v>202501</v>
      </c>
      <c r="C2454" s="27" t="s">
        <v>71</v>
      </c>
      <c r="D2454" s="27" t="s">
        <v>211</v>
      </c>
      <c r="E2454" s="27" t="s">
        <v>34</v>
      </c>
      <c r="F2454" s="27" t="s">
        <v>257</v>
      </c>
      <c r="G2454" s="33">
        <v>172566.04</v>
      </c>
      <c r="H2454" s="33">
        <v>172566.04</v>
      </c>
      <c r="I2454" s="33">
        <v>4610</v>
      </c>
      <c r="J2454" s="33">
        <v>321</v>
      </c>
      <c r="K2454" s="33">
        <v>7500</v>
      </c>
      <c r="L2454" s="33">
        <v>1</v>
      </c>
      <c r="M2454" s="33">
        <v>1</v>
      </c>
      <c r="N2454" s="33">
        <v>160107.3</v>
      </c>
      <c r="O2454" s="33">
        <v>909.4</v>
      </c>
      <c r="P2454" s="33">
        <v>1850</v>
      </c>
    </row>
    <row r="2455" spans="1:16">
      <c r="A2455" s="27" t="s">
        <v>551</v>
      </c>
      <c r="B2455" s="31">
        <v>202502</v>
      </c>
      <c r="C2455" s="27" t="s">
        <v>71</v>
      </c>
      <c r="D2455" s="27" t="s">
        <v>211</v>
      </c>
      <c r="E2455" s="27" t="s">
        <v>34</v>
      </c>
      <c r="F2455" s="27" t="s">
        <v>257</v>
      </c>
      <c r="G2455" s="33">
        <v>180608.65</v>
      </c>
      <c r="H2455" s="33">
        <v>180608.65</v>
      </c>
      <c r="I2455" s="33">
        <v>4321</v>
      </c>
      <c r="J2455" s="33">
        <v>287</v>
      </c>
      <c r="K2455" s="33">
        <v>7500</v>
      </c>
      <c r="L2455" s="33">
        <v>1</v>
      </c>
      <c r="M2455" s="33">
        <v>1</v>
      </c>
      <c r="N2455" s="33">
        <v>165677.24</v>
      </c>
      <c r="O2455" s="33">
        <v>989.5</v>
      </c>
      <c r="P2455" s="33">
        <v>1852</v>
      </c>
    </row>
    <row r="2456" spans="1:16">
      <c r="A2456" s="27" t="s">
        <v>551</v>
      </c>
      <c r="B2456" s="31">
        <v>202503</v>
      </c>
      <c r="C2456" s="27" t="s">
        <v>71</v>
      </c>
      <c r="D2456" s="27" t="s">
        <v>211</v>
      </c>
      <c r="E2456" s="27" t="s">
        <v>34</v>
      </c>
      <c r="F2456" s="27" t="s">
        <v>257</v>
      </c>
      <c r="G2456" s="33">
        <v>223876.14</v>
      </c>
      <c r="H2456" s="33">
        <v>223876.14</v>
      </c>
      <c r="I2456" s="33">
        <v>5663</v>
      </c>
      <c r="J2456" s="33">
        <v>464</v>
      </c>
      <c r="K2456" s="33">
        <v>7500</v>
      </c>
      <c r="L2456" s="33">
        <v>1</v>
      </c>
      <c r="M2456" s="33">
        <v>1</v>
      </c>
      <c r="N2456" s="33">
        <v>207382.18</v>
      </c>
      <c r="O2456" s="33">
        <v>1294.8</v>
      </c>
      <c r="P2456" s="33">
        <v>2300</v>
      </c>
    </row>
    <row r="2457" spans="1:16">
      <c r="A2457" s="27" t="s">
        <v>551</v>
      </c>
      <c r="B2457" s="31">
        <v>202504</v>
      </c>
      <c r="C2457" s="27" t="s">
        <v>71</v>
      </c>
      <c r="D2457" s="27" t="s">
        <v>211</v>
      </c>
      <c r="E2457" s="27" t="s">
        <v>34</v>
      </c>
      <c r="F2457" s="27" t="s">
        <v>257</v>
      </c>
      <c r="G2457" s="33">
        <v>254914.24</v>
      </c>
      <c r="H2457" s="33">
        <v>254914.24</v>
      </c>
      <c r="I2457" s="33">
        <v>6693</v>
      </c>
      <c r="J2457" s="33">
        <v>525</v>
      </c>
      <c r="K2457" s="33">
        <v>7500</v>
      </c>
      <c r="L2457" s="33">
        <v>1</v>
      </c>
      <c r="M2457" s="33">
        <v>1</v>
      </c>
      <c r="N2457" s="33">
        <v>245109.33</v>
      </c>
      <c r="O2457" s="33">
        <v>1514.8</v>
      </c>
      <c r="P2457" s="33">
        <v>2747</v>
      </c>
    </row>
    <row r="2458" spans="1:16">
      <c r="A2458" s="27" t="s">
        <v>551</v>
      </c>
      <c r="B2458" s="31">
        <v>202505</v>
      </c>
      <c r="C2458" s="27" t="s">
        <v>71</v>
      </c>
      <c r="D2458" s="27" t="s">
        <v>211</v>
      </c>
      <c r="E2458" s="27" t="s">
        <v>34</v>
      </c>
      <c r="F2458" s="27" t="s">
        <v>257</v>
      </c>
      <c r="G2458" s="33">
        <v>297367.26</v>
      </c>
      <c r="H2458" s="33">
        <v>297367.26</v>
      </c>
      <c r="I2458" s="33">
        <v>7684</v>
      </c>
      <c r="J2458" s="33">
        <v>644</v>
      </c>
      <c r="K2458" s="33">
        <v>7500</v>
      </c>
      <c r="L2458" s="33">
        <v>1</v>
      </c>
      <c r="M2458" s="33">
        <v>1</v>
      </c>
      <c r="N2458" s="33">
        <v>269631.46</v>
      </c>
      <c r="O2458" s="33">
        <v>1651.8</v>
      </c>
      <c r="P2458" s="33">
        <v>3021</v>
      </c>
    </row>
    <row r="2459" spans="1:16">
      <c r="A2459" s="27" t="s">
        <v>551</v>
      </c>
      <c r="B2459" s="31">
        <v>202506</v>
      </c>
      <c r="C2459" s="27" t="s">
        <v>71</v>
      </c>
      <c r="D2459" s="27" t="s">
        <v>211</v>
      </c>
      <c r="E2459" s="27" t="s">
        <v>34</v>
      </c>
      <c r="F2459" s="27" t="s">
        <v>257</v>
      </c>
      <c r="G2459" s="33">
        <v>270791.24</v>
      </c>
      <c r="H2459" s="33">
        <v>270791.24</v>
      </c>
      <c r="I2459" s="33">
        <v>6648</v>
      </c>
      <c r="J2459" s="33">
        <v>502</v>
      </c>
      <c r="K2459" s="33">
        <v>7500</v>
      </c>
      <c r="L2459" s="33">
        <v>1</v>
      </c>
      <c r="M2459" s="33">
        <v>1</v>
      </c>
      <c r="N2459" s="33">
        <v>264568.95</v>
      </c>
      <c r="O2459" s="33">
        <v>1497.7</v>
      </c>
      <c r="P2459" s="33">
        <v>2795</v>
      </c>
    </row>
    <row r="2460" spans="1:16">
      <c r="A2460" s="27" t="s">
        <v>551</v>
      </c>
      <c r="B2460" s="31">
        <v>202507</v>
      </c>
      <c r="C2460" s="27" t="s">
        <v>71</v>
      </c>
      <c r="D2460" s="27" t="s">
        <v>211</v>
      </c>
      <c r="E2460" s="27" t="s">
        <v>34</v>
      </c>
      <c r="F2460" s="27" t="s">
        <v>257</v>
      </c>
      <c r="G2460" s="33">
        <v>268142.74</v>
      </c>
      <c r="H2460" s="33">
        <v>268142.74</v>
      </c>
      <c r="I2460" s="33">
        <v>6932</v>
      </c>
      <c r="J2460" s="33">
        <v>620</v>
      </c>
      <c r="K2460" s="33">
        <v>7500</v>
      </c>
      <c r="L2460" s="33">
        <v>1</v>
      </c>
      <c r="M2460" s="33">
        <v>1</v>
      </c>
      <c r="N2460" s="33">
        <v>236261.9</v>
      </c>
      <c r="O2460" s="33">
        <v>1460.7</v>
      </c>
      <c r="P2460" s="33">
        <v>2852</v>
      </c>
    </row>
    <row r="2461" spans="1:16">
      <c r="A2461" s="27" t="s">
        <v>551</v>
      </c>
      <c r="B2461" s="31">
        <v>202508</v>
      </c>
      <c r="C2461" s="27" t="s">
        <v>71</v>
      </c>
      <c r="D2461" s="27" t="s">
        <v>211</v>
      </c>
      <c r="E2461" s="27" t="s">
        <v>34</v>
      </c>
      <c r="F2461" s="27" t="s">
        <v>257</v>
      </c>
      <c r="G2461" s="33">
        <v>238900.89</v>
      </c>
      <c r="H2461" s="33">
        <v>238900.89</v>
      </c>
      <c r="I2461" s="33">
        <v>6032</v>
      </c>
      <c r="J2461" s="33">
        <v>432</v>
      </c>
      <c r="K2461" s="33">
        <v>7500</v>
      </c>
      <c r="L2461" s="33">
        <v>1</v>
      </c>
      <c r="M2461" s="33">
        <v>1</v>
      </c>
      <c r="N2461" s="33">
        <v>228545.18</v>
      </c>
      <c r="O2461" s="33">
        <v>1296.3</v>
      </c>
      <c r="P2461" s="33">
        <v>2478</v>
      </c>
    </row>
    <row r="2462" spans="1:16">
      <c r="A2462" s="27" t="s">
        <v>551</v>
      </c>
      <c r="B2462" s="31">
        <v>202509</v>
      </c>
      <c r="C2462" s="27" t="s">
        <v>71</v>
      </c>
      <c r="D2462" s="27" t="s">
        <v>211</v>
      </c>
      <c r="E2462" s="27" t="s">
        <v>34</v>
      </c>
      <c r="F2462" s="27" t="s">
        <v>257</v>
      </c>
      <c r="G2462" s="33">
        <v>242327.66</v>
      </c>
      <c r="H2462" s="33">
        <v>242327.66</v>
      </c>
      <c r="I2462" s="33">
        <v>6315</v>
      </c>
      <c r="J2462" s="33">
        <v>480</v>
      </c>
      <c r="K2462" s="33">
        <v>7500</v>
      </c>
      <c r="L2462" s="33">
        <v>1</v>
      </c>
      <c r="M2462" s="33">
        <v>1</v>
      </c>
      <c r="N2462" s="33">
        <v>220712.19</v>
      </c>
      <c r="O2462" s="33">
        <v>1394.5</v>
      </c>
      <c r="P2462" s="33">
        <v>2643</v>
      </c>
    </row>
    <row r="2463" spans="1:16">
      <c r="A2463" s="27" t="s">
        <v>551</v>
      </c>
      <c r="B2463" s="31">
        <v>202510</v>
      </c>
      <c r="C2463" s="27" t="s">
        <v>71</v>
      </c>
      <c r="D2463" s="27" t="s">
        <v>211</v>
      </c>
      <c r="E2463" s="27" t="s">
        <v>34</v>
      </c>
      <c r="F2463" s="27" t="s">
        <v>257</v>
      </c>
      <c r="G2463" s="33">
        <v>263326.75</v>
      </c>
      <c r="H2463" s="33">
        <v>263326.75</v>
      </c>
      <c r="I2463" s="33">
        <v>6660</v>
      </c>
      <c r="J2463" s="33">
        <v>534</v>
      </c>
      <c r="K2463" s="33">
        <v>7500</v>
      </c>
      <c r="L2463" s="33">
        <v>1</v>
      </c>
      <c r="M2463" s="33">
        <v>1</v>
      </c>
      <c r="N2463" s="33">
        <v>243493.95</v>
      </c>
      <c r="O2463" s="33">
        <v>1489</v>
      </c>
      <c r="P2463" s="33">
        <v>2736</v>
      </c>
    </row>
    <row r="2464" spans="1:16">
      <c r="A2464" s="27" t="s">
        <v>551</v>
      </c>
      <c r="B2464" s="31">
        <v>202511</v>
      </c>
      <c r="C2464" s="27" t="s">
        <v>71</v>
      </c>
      <c r="D2464" s="27" t="s">
        <v>211</v>
      </c>
      <c r="E2464" s="27" t="s">
        <v>34</v>
      </c>
      <c r="F2464" s="27" t="s">
        <v>257</v>
      </c>
      <c r="G2464" s="33">
        <v>302419.74</v>
      </c>
      <c r="H2464" s="33">
        <v>302419.74</v>
      </c>
      <c r="I2464" s="33">
        <v>7780</v>
      </c>
      <c r="J2464" s="33">
        <v>559</v>
      </c>
      <c r="K2464" s="33">
        <v>7500</v>
      </c>
      <c r="L2464" s="33">
        <v>1</v>
      </c>
      <c r="M2464" s="33">
        <v>1</v>
      </c>
      <c r="N2464" s="33">
        <v>295137.99</v>
      </c>
      <c r="O2464" s="33">
        <v>1726.5</v>
      </c>
      <c r="P2464" s="33">
        <v>3252</v>
      </c>
    </row>
    <row r="2465" spans="1:16">
      <c r="A2465" s="27" t="s">
        <v>551</v>
      </c>
      <c r="B2465" s="31">
        <v>202512</v>
      </c>
      <c r="C2465" s="27" t="s">
        <v>71</v>
      </c>
      <c r="D2465" s="27" t="s">
        <v>211</v>
      </c>
      <c r="E2465" s="27" t="s">
        <v>34</v>
      </c>
      <c r="F2465" s="27" t="s">
        <v>257</v>
      </c>
      <c r="G2465" s="33">
        <v>356301.14</v>
      </c>
      <c r="H2465" s="33">
        <v>356301.14</v>
      </c>
      <c r="I2465" s="33">
        <v>9151</v>
      </c>
      <c r="J2465" s="33">
        <v>690</v>
      </c>
      <c r="K2465" s="33">
        <v>7500</v>
      </c>
      <c r="L2465" s="33">
        <v>1</v>
      </c>
      <c r="M2465" s="33">
        <v>1</v>
      </c>
      <c r="N2465" s="33">
        <v>340286.13</v>
      </c>
      <c r="O2465" s="33">
        <v>1974</v>
      </c>
      <c r="P2465" s="33">
        <v>3752</v>
      </c>
    </row>
    <row r="2466" spans="1:16">
      <c r="A2466" s="27" t="s">
        <v>551</v>
      </c>
      <c r="B2466" s="31">
        <v>202601</v>
      </c>
      <c r="C2466" s="27" t="s">
        <v>71</v>
      </c>
      <c r="D2466" s="27" t="s">
        <v>211</v>
      </c>
      <c r="E2466" s="27" t="s">
        <v>34</v>
      </c>
      <c r="F2466" s="27" t="s">
        <v>257</v>
      </c>
      <c r="G2466" s="33">
        <v>198658.84</v>
      </c>
      <c r="H2466" s="33">
        <v>198658.84</v>
      </c>
      <c r="I2466" s="33">
        <v>5227</v>
      </c>
      <c r="J2466" s="33">
        <v>428</v>
      </c>
      <c r="K2466" s="33">
        <v>7500</v>
      </c>
      <c r="L2466" s="33">
        <v>1</v>
      </c>
      <c r="M2466" s="33">
        <v>1</v>
      </c>
      <c r="N2466" s="33">
        <v>173716.42</v>
      </c>
      <c r="O2466" s="33">
        <v>1200.9</v>
      </c>
      <c r="P2466" s="33">
        <v>2087</v>
      </c>
    </row>
    <row r="2467" spans="1:16">
      <c r="A2467" s="27" t="s">
        <v>551</v>
      </c>
      <c r="B2467" s="31">
        <v>202602</v>
      </c>
      <c r="C2467" s="27" t="s">
        <v>71</v>
      </c>
      <c r="D2467" s="27" t="s">
        <v>211</v>
      </c>
      <c r="E2467" s="27" t="s">
        <v>34</v>
      </c>
      <c r="F2467" s="27" t="s">
        <v>257</v>
      </c>
      <c r="G2467" s="33">
        <v>216186.46</v>
      </c>
      <c r="H2467" s="33">
        <v>216186.46</v>
      </c>
      <c r="I2467" s="33">
        <v>5550</v>
      </c>
      <c r="J2467" s="33">
        <v>361</v>
      </c>
      <c r="K2467" s="33">
        <v>7500</v>
      </c>
      <c r="L2467" s="33">
        <v>1</v>
      </c>
      <c r="M2467" s="33">
        <v>1</v>
      </c>
      <c r="N2467" s="33">
        <v>179759.8</v>
      </c>
      <c r="O2467" s="33">
        <v>1256.3</v>
      </c>
      <c r="P2467" s="33">
        <v>2282</v>
      </c>
    </row>
    <row r="2468" spans="1:16">
      <c r="A2468" s="27" t="s">
        <v>551</v>
      </c>
      <c r="B2468" s="31">
        <v>202603</v>
      </c>
      <c r="C2468" s="27" t="s">
        <v>71</v>
      </c>
      <c r="D2468" s="27" t="s">
        <v>211</v>
      </c>
      <c r="E2468" s="27" t="s">
        <v>34</v>
      </c>
      <c r="F2468" s="27" t="s">
        <v>257</v>
      </c>
      <c r="G2468" s="33">
        <v>250128.44</v>
      </c>
      <c r="H2468" s="33">
        <v>250128.44</v>
      </c>
      <c r="I2468" s="33">
        <v>6107</v>
      </c>
      <c r="J2468" s="33">
        <v>476</v>
      </c>
      <c r="K2468" s="33">
        <v>7500</v>
      </c>
      <c r="L2468" s="33">
        <v>1</v>
      </c>
      <c r="M2468" s="33">
        <v>1</v>
      </c>
      <c r="N2468" s="33">
        <v>225009.66</v>
      </c>
      <c r="O2468" s="33">
        <v>1343.4</v>
      </c>
      <c r="P2468" s="33">
        <v>2531</v>
      </c>
    </row>
    <row r="2469" spans="1:16">
      <c r="A2469" s="27" t="s">
        <v>551</v>
      </c>
      <c r="B2469" s="31">
        <v>202604</v>
      </c>
      <c r="C2469" s="27" t="s">
        <v>71</v>
      </c>
      <c r="D2469" s="27" t="s">
        <v>211</v>
      </c>
      <c r="E2469" s="27" t="s">
        <v>34</v>
      </c>
      <c r="F2469" s="27" t="s">
        <v>257</v>
      </c>
      <c r="G2469" s="33">
        <v>314891.21</v>
      </c>
      <c r="H2469" s="33">
        <v>314891.21</v>
      </c>
      <c r="I2469" s="33">
        <v>8108</v>
      </c>
      <c r="J2469" s="33">
        <v>640</v>
      </c>
      <c r="K2469" s="33">
        <v>7500</v>
      </c>
      <c r="L2469" s="33">
        <v>1</v>
      </c>
      <c r="M2469" s="33">
        <v>1</v>
      </c>
      <c r="N2469" s="33">
        <v>265943.62</v>
      </c>
      <c r="O2469" s="33">
        <v>1611.6</v>
      </c>
      <c r="P2469" s="33">
        <v>3375</v>
      </c>
    </row>
    <row r="2470" spans="1:16">
      <c r="A2470" s="27" t="s">
        <v>551</v>
      </c>
      <c r="B2470" s="31">
        <v>202605</v>
      </c>
      <c r="C2470" s="27" t="s">
        <v>71</v>
      </c>
      <c r="D2470" s="27" t="s">
        <v>211</v>
      </c>
      <c r="E2470" s="27" t="s">
        <v>34</v>
      </c>
      <c r="F2470" s="27" t="s">
        <v>257</v>
      </c>
      <c r="G2470" s="33">
        <v>323032.43</v>
      </c>
      <c r="H2470" s="33">
        <v>323032.43</v>
      </c>
      <c r="I2470" s="33">
        <v>8895</v>
      </c>
      <c r="J2470" s="33">
        <v>634</v>
      </c>
      <c r="K2470" s="33">
        <v>7500</v>
      </c>
      <c r="L2470" s="33">
        <v>1</v>
      </c>
      <c r="M2470" s="33">
        <v>1</v>
      </c>
      <c r="N2470" s="33">
        <v>292550.14</v>
      </c>
      <c r="O2470" s="33">
        <v>1947.3</v>
      </c>
      <c r="P2470" s="33">
        <v>3448</v>
      </c>
    </row>
    <row r="2471" spans="1:16">
      <c r="A2471" s="27" t="s">
        <v>551</v>
      </c>
      <c r="B2471" s="31">
        <v>202606</v>
      </c>
      <c r="C2471" s="27" t="s">
        <v>71</v>
      </c>
      <c r="D2471" s="27" t="s">
        <v>211</v>
      </c>
      <c r="E2471" s="27" t="s">
        <v>34</v>
      </c>
      <c r="F2471" s="27" t="s">
        <v>257</v>
      </c>
      <c r="G2471" s="33">
        <v>323182.24</v>
      </c>
      <c r="H2471" s="33">
        <v>323182.24</v>
      </c>
      <c r="I2471" s="33">
        <v>8033</v>
      </c>
      <c r="J2471" s="33">
        <v>644</v>
      </c>
      <c r="K2471" s="33">
        <v>7500</v>
      </c>
      <c r="L2471" s="33">
        <v>1</v>
      </c>
      <c r="M2471" s="33">
        <v>1</v>
      </c>
      <c r="N2471" s="33">
        <v>287057.31</v>
      </c>
      <c r="O2471" s="33">
        <v>1751.2</v>
      </c>
      <c r="P2471" s="33">
        <v>3283</v>
      </c>
    </row>
    <row r="2472" spans="1:16">
      <c r="A2472" s="27" t="s">
        <v>551</v>
      </c>
      <c r="B2472" s="31">
        <v>202607</v>
      </c>
      <c r="C2472" s="27" t="s">
        <v>71</v>
      </c>
      <c r="D2472" s="27" t="s">
        <v>211</v>
      </c>
      <c r="E2472" s="27" t="s">
        <v>34</v>
      </c>
      <c r="F2472" s="27" t="s">
        <v>257</v>
      </c>
      <c r="G2472" s="33">
        <v>255618.14</v>
      </c>
      <c r="H2472" s="33">
        <v>255618.14</v>
      </c>
      <c r="I2472" s="33">
        <v>6579</v>
      </c>
      <c r="J2472" s="33">
        <v>514</v>
      </c>
      <c r="K2472" s="33">
        <v>7500</v>
      </c>
      <c r="L2472" s="33">
        <v>1</v>
      </c>
      <c r="M2472" s="33">
        <v>1</v>
      </c>
      <c r="N2472" s="33">
        <v>256344.16</v>
      </c>
      <c r="O2472" s="33">
        <v>1428.7</v>
      </c>
      <c r="P2472" s="33">
        <v>2649</v>
      </c>
    </row>
    <row r="2473" spans="1:16">
      <c r="A2473" s="27" t="s">
        <v>553</v>
      </c>
      <c r="B2473" s="31">
        <v>202408</v>
      </c>
      <c r="C2473" s="27" t="s">
        <v>71</v>
      </c>
      <c r="D2473" s="27" t="s">
        <v>211</v>
      </c>
      <c r="E2473" s="27" t="s">
        <v>34</v>
      </c>
      <c r="F2473" s="27" t="s">
        <v>257</v>
      </c>
      <c r="G2473" s="33">
        <v>221305.73</v>
      </c>
      <c r="H2473" s="33">
        <v>0</v>
      </c>
      <c r="I2473" s="33">
        <v>5743</v>
      </c>
      <c r="J2473" s="33">
        <v>472</v>
      </c>
      <c r="K2473" s="33">
        <v>7800</v>
      </c>
      <c r="L2473" s="33">
        <v>1</v>
      </c>
      <c r="M2473" s="33">
        <v>0</v>
      </c>
      <c r="N2473" s="33">
        <v>222149.9</v>
      </c>
      <c r="O2473" s="33">
        <v>1236.7</v>
      </c>
      <c r="P2473" s="33">
        <v>2390</v>
      </c>
    </row>
    <row r="2474" spans="1:16">
      <c r="A2474" s="27" t="s">
        <v>553</v>
      </c>
      <c r="B2474" s="31">
        <v>202409</v>
      </c>
      <c r="C2474" s="27" t="s">
        <v>71</v>
      </c>
      <c r="D2474" s="27" t="s">
        <v>211</v>
      </c>
      <c r="E2474" s="27" t="s">
        <v>34</v>
      </c>
      <c r="F2474" s="27" t="s">
        <v>257</v>
      </c>
      <c r="G2474" s="33">
        <v>227473.93</v>
      </c>
      <c r="H2474" s="33">
        <v>0</v>
      </c>
      <c r="I2474" s="33">
        <v>5936</v>
      </c>
      <c r="J2474" s="33">
        <v>476</v>
      </c>
      <c r="K2474" s="33">
        <v>7800</v>
      </c>
      <c r="L2474" s="33">
        <v>1</v>
      </c>
      <c r="M2474" s="33">
        <v>0</v>
      </c>
      <c r="N2474" s="33">
        <v>214536.09</v>
      </c>
      <c r="O2474" s="33">
        <v>1230</v>
      </c>
      <c r="P2474" s="33">
        <v>2349</v>
      </c>
    </row>
    <row r="2475" spans="1:16">
      <c r="A2475" s="27" t="s">
        <v>553</v>
      </c>
      <c r="B2475" s="31">
        <v>202410</v>
      </c>
      <c r="C2475" s="27" t="s">
        <v>71</v>
      </c>
      <c r="D2475" s="27" t="s">
        <v>211</v>
      </c>
      <c r="E2475" s="27" t="s">
        <v>34</v>
      </c>
      <c r="F2475" s="27" t="s">
        <v>257</v>
      </c>
      <c r="G2475" s="33">
        <v>244752.71</v>
      </c>
      <c r="H2475" s="33">
        <v>0</v>
      </c>
      <c r="I2475" s="33">
        <v>6464</v>
      </c>
      <c r="J2475" s="33">
        <v>499</v>
      </c>
      <c r="K2475" s="33">
        <v>7800</v>
      </c>
      <c r="L2475" s="33">
        <v>1</v>
      </c>
      <c r="M2475" s="33">
        <v>0</v>
      </c>
      <c r="N2475" s="33">
        <v>236680.36</v>
      </c>
      <c r="O2475" s="33">
        <v>1476</v>
      </c>
      <c r="P2475" s="33">
        <v>2593</v>
      </c>
    </row>
    <row r="2476" spans="1:16">
      <c r="A2476" s="27" t="s">
        <v>553</v>
      </c>
      <c r="B2476" s="31">
        <v>202411</v>
      </c>
      <c r="C2476" s="27" t="s">
        <v>71</v>
      </c>
      <c r="D2476" s="27" t="s">
        <v>211</v>
      </c>
      <c r="E2476" s="27" t="s">
        <v>34</v>
      </c>
      <c r="F2476" s="27" t="s">
        <v>257</v>
      </c>
      <c r="G2476" s="33">
        <v>304857.22</v>
      </c>
      <c r="H2476" s="33">
        <v>0</v>
      </c>
      <c r="I2476" s="33">
        <v>7530</v>
      </c>
      <c r="J2476" s="33">
        <v>591</v>
      </c>
      <c r="K2476" s="33">
        <v>7800</v>
      </c>
      <c r="L2476" s="33">
        <v>1</v>
      </c>
      <c r="M2476" s="33">
        <v>0</v>
      </c>
      <c r="N2476" s="33">
        <v>286879.26</v>
      </c>
      <c r="O2476" s="33">
        <v>1667.6</v>
      </c>
      <c r="P2476" s="33">
        <v>3200</v>
      </c>
    </row>
    <row r="2477" spans="1:16">
      <c r="A2477" s="27" t="s">
        <v>553</v>
      </c>
      <c r="B2477" s="31">
        <v>202412</v>
      </c>
      <c r="C2477" s="27" t="s">
        <v>71</v>
      </c>
      <c r="D2477" s="27" t="s">
        <v>211</v>
      </c>
      <c r="E2477" s="27" t="s">
        <v>34</v>
      </c>
      <c r="F2477" s="27" t="s">
        <v>257</v>
      </c>
      <c r="G2477" s="33">
        <v>340464.96</v>
      </c>
      <c r="H2477" s="33">
        <v>0</v>
      </c>
      <c r="I2477" s="33">
        <v>8431</v>
      </c>
      <c r="J2477" s="33">
        <v>690</v>
      </c>
      <c r="K2477" s="33">
        <v>7800</v>
      </c>
      <c r="L2477" s="33">
        <v>1</v>
      </c>
      <c r="M2477" s="33">
        <v>0</v>
      </c>
      <c r="N2477" s="33">
        <v>330764.04</v>
      </c>
      <c r="O2477" s="33">
        <v>1945.7</v>
      </c>
      <c r="P2477" s="33">
        <v>3473</v>
      </c>
    </row>
    <row r="2478" spans="1:16">
      <c r="A2478" s="27" t="s">
        <v>553</v>
      </c>
      <c r="B2478" s="31">
        <v>202501</v>
      </c>
      <c r="C2478" s="27" t="s">
        <v>71</v>
      </c>
      <c r="D2478" s="27" t="s">
        <v>211</v>
      </c>
      <c r="E2478" s="27" t="s">
        <v>34</v>
      </c>
      <c r="F2478" s="27" t="s">
        <v>257</v>
      </c>
      <c r="G2478" s="33">
        <v>173326.25</v>
      </c>
      <c r="H2478" s="33">
        <v>173326.25</v>
      </c>
      <c r="I2478" s="33">
        <v>4483</v>
      </c>
      <c r="J2478" s="33">
        <v>343</v>
      </c>
      <c r="K2478" s="33">
        <v>7800</v>
      </c>
      <c r="L2478" s="33">
        <v>1</v>
      </c>
      <c r="M2478" s="33">
        <v>1</v>
      </c>
      <c r="N2478" s="33">
        <v>168855.39</v>
      </c>
      <c r="O2478" s="33">
        <v>973.9</v>
      </c>
      <c r="P2478" s="33">
        <v>1846</v>
      </c>
    </row>
    <row r="2479" spans="1:16">
      <c r="A2479" s="27" t="s">
        <v>553</v>
      </c>
      <c r="B2479" s="31">
        <v>202502</v>
      </c>
      <c r="C2479" s="27" t="s">
        <v>71</v>
      </c>
      <c r="D2479" s="27" t="s">
        <v>211</v>
      </c>
      <c r="E2479" s="27" t="s">
        <v>34</v>
      </c>
      <c r="F2479" s="27" t="s">
        <v>257</v>
      </c>
      <c r="G2479" s="33">
        <v>160053.54</v>
      </c>
      <c r="H2479" s="33">
        <v>160053.54</v>
      </c>
      <c r="I2479" s="33">
        <v>4161</v>
      </c>
      <c r="J2479" s="33">
        <v>345</v>
      </c>
      <c r="K2479" s="33">
        <v>7800</v>
      </c>
      <c r="L2479" s="33">
        <v>1</v>
      </c>
      <c r="M2479" s="33">
        <v>1</v>
      </c>
      <c r="N2479" s="33">
        <v>174729.66</v>
      </c>
      <c r="O2479" s="33">
        <v>924.5</v>
      </c>
      <c r="P2479" s="33">
        <v>1706</v>
      </c>
    </row>
    <row r="2480" spans="1:16">
      <c r="A2480" s="27" t="s">
        <v>553</v>
      </c>
      <c r="B2480" s="31">
        <v>202503</v>
      </c>
      <c r="C2480" s="27" t="s">
        <v>71</v>
      </c>
      <c r="D2480" s="27" t="s">
        <v>211</v>
      </c>
      <c r="E2480" s="27" t="s">
        <v>34</v>
      </c>
      <c r="F2480" s="27" t="s">
        <v>257</v>
      </c>
      <c r="G2480" s="33">
        <v>200232.02</v>
      </c>
      <c r="H2480" s="33">
        <v>200232.02</v>
      </c>
      <c r="I2480" s="33">
        <v>5099</v>
      </c>
      <c r="J2480" s="33">
        <v>392</v>
      </c>
      <c r="K2480" s="33">
        <v>7800</v>
      </c>
      <c r="L2480" s="33">
        <v>1</v>
      </c>
      <c r="M2480" s="33">
        <v>1</v>
      </c>
      <c r="N2480" s="33">
        <v>218713.31</v>
      </c>
      <c r="O2480" s="33">
        <v>1042</v>
      </c>
      <c r="P2480" s="33">
        <v>2156</v>
      </c>
    </row>
    <row r="2481" spans="1:16">
      <c r="A2481" s="27" t="s">
        <v>553</v>
      </c>
      <c r="B2481" s="31">
        <v>202504</v>
      </c>
      <c r="C2481" s="27" t="s">
        <v>71</v>
      </c>
      <c r="D2481" s="27" t="s">
        <v>211</v>
      </c>
      <c r="E2481" s="27" t="s">
        <v>34</v>
      </c>
      <c r="F2481" s="27" t="s">
        <v>257</v>
      </c>
      <c r="G2481" s="33">
        <v>277807.23</v>
      </c>
      <c r="H2481" s="33">
        <v>277807.23</v>
      </c>
      <c r="I2481" s="33">
        <v>7858</v>
      </c>
      <c r="J2481" s="33">
        <v>540</v>
      </c>
      <c r="K2481" s="33">
        <v>7800</v>
      </c>
      <c r="L2481" s="33">
        <v>1</v>
      </c>
      <c r="M2481" s="33">
        <v>1</v>
      </c>
      <c r="N2481" s="33">
        <v>258501.83</v>
      </c>
      <c r="O2481" s="33">
        <v>1763.8</v>
      </c>
      <c r="P2481" s="33">
        <v>3106</v>
      </c>
    </row>
    <row r="2482" spans="1:16">
      <c r="A2482" s="27" t="s">
        <v>553</v>
      </c>
      <c r="B2482" s="31">
        <v>202505</v>
      </c>
      <c r="C2482" s="27" t="s">
        <v>71</v>
      </c>
      <c r="D2482" s="27" t="s">
        <v>211</v>
      </c>
      <c r="E2482" s="27" t="s">
        <v>34</v>
      </c>
      <c r="F2482" s="27" t="s">
        <v>257</v>
      </c>
      <c r="G2482" s="33">
        <v>280447.43</v>
      </c>
      <c r="H2482" s="33">
        <v>280447.43</v>
      </c>
      <c r="I2482" s="33">
        <v>7153</v>
      </c>
      <c r="J2482" s="33">
        <v>612</v>
      </c>
      <c r="K2482" s="33">
        <v>7800</v>
      </c>
      <c r="L2482" s="33">
        <v>1</v>
      </c>
      <c r="M2482" s="33">
        <v>1</v>
      </c>
      <c r="N2482" s="33">
        <v>284363.83</v>
      </c>
      <c r="O2482" s="33">
        <v>1509.8</v>
      </c>
      <c r="P2482" s="33">
        <v>2851</v>
      </c>
    </row>
    <row r="2483" spans="1:16">
      <c r="A2483" s="27" t="s">
        <v>553</v>
      </c>
      <c r="B2483" s="31">
        <v>202506</v>
      </c>
      <c r="C2483" s="27" t="s">
        <v>71</v>
      </c>
      <c r="D2483" s="27" t="s">
        <v>211</v>
      </c>
      <c r="E2483" s="27" t="s">
        <v>34</v>
      </c>
      <c r="F2483" s="27" t="s">
        <v>257</v>
      </c>
      <c r="G2483" s="33">
        <v>285551.21</v>
      </c>
      <c r="H2483" s="33">
        <v>285551.21</v>
      </c>
      <c r="I2483" s="33">
        <v>7619</v>
      </c>
      <c r="J2483" s="33">
        <v>613</v>
      </c>
      <c r="K2483" s="33">
        <v>7800</v>
      </c>
      <c r="L2483" s="33">
        <v>1</v>
      </c>
      <c r="M2483" s="33">
        <v>1</v>
      </c>
      <c r="N2483" s="33">
        <v>279024.71</v>
      </c>
      <c r="O2483" s="33">
        <v>1598.2</v>
      </c>
      <c r="P2483" s="33">
        <v>2977</v>
      </c>
    </row>
    <row r="2484" spans="1:16">
      <c r="A2484" s="27" t="s">
        <v>553</v>
      </c>
      <c r="B2484" s="31">
        <v>202507</v>
      </c>
      <c r="C2484" s="27" t="s">
        <v>71</v>
      </c>
      <c r="D2484" s="27" t="s">
        <v>211</v>
      </c>
      <c r="E2484" s="27" t="s">
        <v>34</v>
      </c>
      <c r="F2484" s="27" t="s">
        <v>257</v>
      </c>
      <c r="G2484" s="33">
        <v>246987.46</v>
      </c>
      <c r="H2484" s="33">
        <v>246987.46</v>
      </c>
      <c r="I2484" s="33">
        <v>6197</v>
      </c>
      <c r="J2484" s="33">
        <v>476</v>
      </c>
      <c r="K2484" s="33">
        <v>7800</v>
      </c>
      <c r="L2484" s="33">
        <v>1</v>
      </c>
      <c r="M2484" s="33">
        <v>1</v>
      </c>
      <c r="N2484" s="33">
        <v>249170.98</v>
      </c>
      <c r="O2484" s="33">
        <v>1346.7</v>
      </c>
      <c r="P2484" s="33">
        <v>2570</v>
      </c>
    </row>
    <row r="2485" spans="1:16">
      <c r="A2485" s="27" t="s">
        <v>553</v>
      </c>
      <c r="B2485" s="31">
        <v>202508</v>
      </c>
      <c r="C2485" s="27" t="s">
        <v>71</v>
      </c>
      <c r="D2485" s="27" t="s">
        <v>211</v>
      </c>
      <c r="E2485" s="27" t="s">
        <v>34</v>
      </c>
      <c r="F2485" s="27" t="s">
        <v>257</v>
      </c>
      <c r="G2485" s="33">
        <v>243165.37</v>
      </c>
      <c r="H2485" s="33">
        <v>243165.37</v>
      </c>
      <c r="I2485" s="33">
        <v>6020</v>
      </c>
      <c r="J2485" s="33">
        <v>526</v>
      </c>
      <c r="K2485" s="33">
        <v>7800</v>
      </c>
      <c r="L2485" s="33">
        <v>1</v>
      </c>
      <c r="M2485" s="33">
        <v>1</v>
      </c>
      <c r="N2485" s="33">
        <v>241032.64</v>
      </c>
      <c r="O2485" s="33">
        <v>1299.2</v>
      </c>
      <c r="P2485" s="33">
        <v>2545</v>
      </c>
    </row>
    <row r="2486" spans="1:16">
      <c r="A2486" s="27" t="s">
        <v>553</v>
      </c>
      <c r="B2486" s="31">
        <v>202509</v>
      </c>
      <c r="C2486" s="27" t="s">
        <v>71</v>
      </c>
      <c r="D2486" s="27" t="s">
        <v>211</v>
      </c>
      <c r="E2486" s="27" t="s">
        <v>34</v>
      </c>
      <c r="F2486" s="27" t="s">
        <v>257</v>
      </c>
      <c r="G2486" s="33">
        <v>232159.44</v>
      </c>
      <c r="H2486" s="33">
        <v>232159.44</v>
      </c>
      <c r="I2486" s="33">
        <v>5542</v>
      </c>
      <c r="J2486" s="33">
        <v>453</v>
      </c>
      <c r="K2486" s="33">
        <v>7800</v>
      </c>
      <c r="L2486" s="33">
        <v>1</v>
      </c>
      <c r="M2486" s="33">
        <v>1</v>
      </c>
      <c r="N2486" s="33">
        <v>232771.66</v>
      </c>
      <c r="O2486" s="33">
        <v>1314.3</v>
      </c>
      <c r="P2486" s="33">
        <v>2309</v>
      </c>
    </row>
    <row r="2487" spans="1:16">
      <c r="A2487" s="27" t="s">
        <v>553</v>
      </c>
      <c r="B2487" s="31">
        <v>202510</v>
      </c>
      <c r="C2487" s="27" t="s">
        <v>71</v>
      </c>
      <c r="D2487" s="27" t="s">
        <v>211</v>
      </c>
      <c r="E2487" s="27" t="s">
        <v>34</v>
      </c>
      <c r="F2487" s="27" t="s">
        <v>257</v>
      </c>
      <c r="G2487" s="33">
        <v>271611.22</v>
      </c>
      <c r="H2487" s="33">
        <v>271611.22</v>
      </c>
      <c r="I2487" s="33">
        <v>6816</v>
      </c>
      <c r="J2487" s="33">
        <v>518</v>
      </c>
      <c r="K2487" s="33">
        <v>7800</v>
      </c>
      <c r="L2487" s="33">
        <v>1</v>
      </c>
      <c r="M2487" s="33">
        <v>1</v>
      </c>
      <c r="N2487" s="33">
        <v>256798.19</v>
      </c>
      <c r="O2487" s="33">
        <v>1556</v>
      </c>
      <c r="P2487" s="33">
        <v>2800</v>
      </c>
    </row>
    <row r="2488" spans="1:16">
      <c r="A2488" s="27" t="s">
        <v>553</v>
      </c>
      <c r="B2488" s="31">
        <v>202511</v>
      </c>
      <c r="C2488" s="27" t="s">
        <v>71</v>
      </c>
      <c r="D2488" s="27" t="s">
        <v>211</v>
      </c>
      <c r="E2488" s="27" t="s">
        <v>34</v>
      </c>
      <c r="F2488" s="27" t="s">
        <v>257</v>
      </c>
      <c r="G2488" s="33">
        <v>294909.9</v>
      </c>
      <c r="H2488" s="33">
        <v>294909.9</v>
      </c>
      <c r="I2488" s="33">
        <v>7540</v>
      </c>
      <c r="J2488" s="33">
        <v>634</v>
      </c>
      <c r="K2488" s="33">
        <v>7800</v>
      </c>
      <c r="L2488" s="33">
        <v>1</v>
      </c>
      <c r="M2488" s="33">
        <v>1</v>
      </c>
      <c r="N2488" s="33">
        <v>311264</v>
      </c>
      <c r="O2488" s="33">
        <v>1868</v>
      </c>
      <c r="P2488" s="33">
        <v>3087</v>
      </c>
    </row>
    <row r="2489" spans="1:16">
      <c r="A2489" s="27" t="s">
        <v>553</v>
      </c>
      <c r="B2489" s="31">
        <v>202512</v>
      </c>
      <c r="C2489" s="27" t="s">
        <v>71</v>
      </c>
      <c r="D2489" s="27" t="s">
        <v>211</v>
      </c>
      <c r="E2489" s="27" t="s">
        <v>34</v>
      </c>
      <c r="F2489" s="27" t="s">
        <v>257</v>
      </c>
      <c r="G2489" s="33">
        <v>362554.2</v>
      </c>
      <c r="H2489" s="33">
        <v>362554.2</v>
      </c>
      <c r="I2489" s="33">
        <v>9524</v>
      </c>
      <c r="J2489" s="33">
        <v>727</v>
      </c>
      <c r="K2489" s="33">
        <v>7800</v>
      </c>
      <c r="L2489" s="33">
        <v>1</v>
      </c>
      <c r="M2489" s="33">
        <v>1</v>
      </c>
      <c r="N2489" s="33">
        <v>358878.99</v>
      </c>
      <c r="O2489" s="33">
        <v>2022.3</v>
      </c>
      <c r="P2489" s="33">
        <v>3792</v>
      </c>
    </row>
    <row r="2490" spans="1:16">
      <c r="A2490" s="27" t="s">
        <v>553</v>
      </c>
      <c r="B2490" s="31">
        <v>202601</v>
      </c>
      <c r="C2490" s="27" t="s">
        <v>71</v>
      </c>
      <c r="D2490" s="27" t="s">
        <v>211</v>
      </c>
      <c r="E2490" s="27" t="s">
        <v>34</v>
      </c>
      <c r="F2490" s="27" t="s">
        <v>257</v>
      </c>
      <c r="G2490" s="33">
        <v>168046.96</v>
      </c>
      <c r="H2490" s="33">
        <v>168046.96</v>
      </c>
      <c r="I2490" s="33">
        <v>4383</v>
      </c>
      <c r="J2490" s="33">
        <v>352</v>
      </c>
      <c r="K2490" s="33">
        <v>7800</v>
      </c>
      <c r="L2490" s="33">
        <v>1</v>
      </c>
      <c r="M2490" s="33">
        <v>1</v>
      </c>
      <c r="N2490" s="33">
        <v>183208.1</v>
      </c>
      <c r="O2490" s="33">
        <v>906.7</v>
      </c>
      <c r="P2490" s="33">
        <v>1714</v>
      </c>
    </row>
    <row r="2491" spans="1:16">
      <c r="A2491" s="27" t="s">
        <v>553</v>
      </c>
      <c r="B2491" s="31">
        <v>202602</v>
      </c>
      <c r="C2491" s="27" t="s">
        <v>71</v>
      </c>
      <c r="D2491" s="27" t="s">
        <v>211</v>
      </c>
      <c r="E2491" s="27" t="s">
        <v>34</v>
      </c>
      <c r="F2491" s="27" t="s">
        <v>257</v>
      </c>
      <c r="G2491" s="33">
        <v>188571.92</v>
      </c>
      <c r="H2491" s="33">
        <v>188571.92</v>
      </c>
      <c r="I2491" s="33">
        <v>4833</v>
      </c>
      <c r="J2491" s="33">
        <v>422</v>
      </c>
      <c r="K2491" s="33">
        <v>7800</v>
      </c>
      <c r="L2491" s="33">
        <v>1</v>
      </c>
      <c r="M2491" s="33">
        <v>1</v>
      </c>
      <c r="N2491" s="33">
        <v>189581.68</v>
      </c>
      <c r="O2491" s="33">
        <v>1031.5</v>
      </c>
      <c r="P2491" s="33">
        <v>1970</v>
      </c>
    </row>
    <row r="2492" spans="1:16">
      <c r="A2492" s="27" t="s">
        <v>553</v>
      </c>
      <c r="B2492" s="31">
        <v>202603</v>
      </c>
      <c r="C2492" s="27" t="s">
        <v>71</v>
      </c>
      <c r="D2492" s="27" t="s">
        <v>211</v>
      </c>
      <c r="E2492" s="27" t="s">
        <v>34</v>
      </c>
      <c r="F2492" s="27" t="s">
        <v>257</v>
      </c>
      <c r="G2492" s="33">
        <v>225406.6</v>
      </c>
      <c r="H2492" s="33">
        <v>225406.6</v>
      </c>
      <c r="I2492" s="33">
        <v>5506</v>
      </c>
      <c r="J2492" s="33">
        <v>457</v>
      </c>
      <c r="K2492" s="33">
        <v>7800</v>
      </c>
      <c r="L2492" s="33">
        <v>1</v>
      </c>
      <c r="M2492" s="33">
        <v>1</v>
      </c>
      <c r="N2492" s="33">
        <v>237303.94</v>
      </c>
      <c r="O2492" s="33">
        <v>1207.6</v>
      </c>
      <c r="P2492" s="33">
        <v>2383</v>
      </c>
    </row>
    <row r="2493" spans="1:16">
      <c r="A2493" s="27" t="s">
        <v>553</v>
      </c>
      <c r="B2493" s="31">
        <v>202604</v>
      </c>
      <c r="C2493" s="27" t="s">
        <v>71</v>
      </c>
      <c r="D2493" s="27" t="s">
        <v>211</v>
      </c>
      <c r="E2493" s="27" t="s">
        <v>34</v>
      </c>
      <c r="F2493" s="27" t="s">
        <v>257</v>
      </c>
      <c r="G2493" s="33">
        <v>249429.33</v>
      </c>
      <c r="H2493" s="33">
        <v>249429.33</v>
      </c>
      <c r="I2493" s="33">
        <v>6542</v>
      </c>
      <c r="J2493" s="33">
        <v>527</v>
      </c>
      <c r="K2493" s="33">
        <v>7800</v>
      </c>
      <c r="L2493" s="33">
        <v>1</v>
      </c>
      <c r="M2493" s="33">
        <v>1</v>
      </c>
      <c r="N2493" s="33">
        <v>280474.48</v>
      </c>
      <c r="O2493" s="33">
        <v>1352.5</v>
      </c>
      <c r="P2493" s="33">
        <v>2577</v>
      </c>
    </row>
    <row r="2494" spans="1:16">
      <c r="A2494" s="27" t="s">
        <v>553</v>
      </c>
      <c r="B2494" s="31">
        <v>202605</v>
      </c>
      <c r="C2494" s="27" t="s">
        <v>71</v>
      </c>
      <c r="D2494" s="27" t="s">
        <v>211</v>
      </c>
      <c r="E2494" s="27" t="s">
        <v>34</v>
      </c>
      <c r="F2494" s="27" t="s">
        <v>257</v>
      </c>
      <c r="G2494" s="33">
        <v>296705.21</v>
      </c>
      <c r="H2494" s="33">
        <v>296705.21</v>
      </c>
      <c r="I2494" s="33">
        <v>7348</v>
      </c>
      <c r="J2494" s="33">
        <v>534</v>
      </c>
      <c r="K2494" s="33">
        <v>7800</v>
      </c>
      <c r="L2494" s="33">
        <v>1</v>
      </c>
      <c r="M2494" s="33">
        <v>1</v>
      </c>
      <c r="N2494" s="33">
        <v>308534.75</v>
      </c>
      <c r="O2494" s="33">
        <v>1635.5</v>
      </c>
      <c r="P2494" s="33">
        <v>3097</v>
      </c>
    </row>
    <row r="2495" spans="1:16">
      <c r="A2495" s="27" t="s">
        <v>553</v>
      </c>
      <c r="B2495" s="31">
        <v>202606</v>
      </c>
      <c r="C2495" s="27" t="s">
        <v>71</v>
      </c>
      <c r="D2495" s="27" t="s">
        <v>211</v>
      </c>
      <c r="E2495" s="27" t="s">
        <v>34</v>
      </c>
      <c r="F2495" s="27" t="s">
        <v>257</v>
      </c>
      <c r="G2495" s="33">
        <v>280221.25</v>
      </c>
      <c r="H2495" s="33">
        <v>280221.25</v>
      </c>
      <c r="I2495" s="33">
        <v>6914</v>
      </c>
      <c r="J2495" s="33">
        <v>494</v>
      </c>
      <c r="K2495" s="33">
        <v>7800</v>
      </c>
      <c r="L2495" s="33">
        <v>1</v>
      </c>
      <c r="M2495" s="33">
        <v>1</v>
      </c>
      <c r="N2495" s="33">
        <v>302741.81</v>
      </c>
      <c r="O2495" s="33">
        <v>1638.3</v>
      </c>
      <c r="P2495" s="33">
        <v>2905</v>
      </c>
    </row>
    <row r="2496" spans="1:16">
      <c r="A2496" s="27" t="s">
        <v>553</v>
      </c>
      <c r="B2496" s="31">
        <v>202607</v>
      </c>
      <c r="C2496" s="27" t="s">
        <v>71</v>
      </c>
      <c r="D2496" s="27" t="s">
        <v>211</v>
      </c>
      <c r="E2496" s="27" t="s">
        <v>34</v>
      </c>
      <c r="F2496" s="27" t="s">
        <v>257</v>
      </c>
      <c r="G2496" s="33">
        <v>281700.66</v>
      </c>
      <c r="H2496" s="33">
        <v>281700.66</v>
      </c>
      <c r="I2496" s="33">
        <v>7121</v>
      </c>
      <c r="J2496" s="33">
        <v>549</v>
      </c>
      <c r="K2496" s="33">
        <v>7800</v>
      </c>
      <c r="L2496" s="33">
        <v>1</v>
      </c>
      <c r="M2496" s="33">
        <v>1</v>
      </c>
      <c r="N2496" s="33">
        <v>270350.52</v>
      </c>
      <c r="O2496" s="33">
        <v>1564.3</v>
      </c>
      <c r="P2496" s="33">
        <v>2889</v>
      </c>
    </row>
    <row r="2497" spans="1:16">
      <c r="A2497" s="27" t="s">
        <v>555</v>
      </c>
      <c r="B2497" s="31">
        <v>202408</v>
      </c>
      <c r="C2497" s="27" t="s">
        <v>71</v>
      </c>
      <c r="D2497" s="27" t="s">
        <v>211</v>
      </c>
      <c r="E2497" s="27" t="s">
        <v>34</v>
      </c>
      <c r="F2497" s="27" t="s">
        <v>257</v>
      </c>
      <c r="G2497" s="33">
        <v>319832.22</v>
      </c>
      <c r="H2497" s="33">
        <v>319832.22</v>
      </c>
      <c r="I2497" s="33">
        <v>7898</v>
      </c>
      <c r="J2497" s="33">
        <v>670</v>
      </c>
      <c r="K2497" s="33">
        <v>9000</v>
      </c>
      <c r="L2497" s="33">
        <v>1</v>
      </c>
      <c r="M2497" s="33">
        <v>1</v>
      </c>
      <c r="N2497" s="33">
        <v>267917.65</v>
      </c>
      <c r="O2497" s="33">
        <v>1928.9</v>
      </c>
      <c r="P2497" s="33">
        <v>3119</v>
      </c>
    </row>
    <row r="2498" spans="1:16">
      <c r="A2498" s="27" t="s">
        <v>555</v>
      </c>
      <c r="B2498" s="31">
        <v>202409</v>
      </c>
      <c r="C2498" s="27" t="s">
        <v>71</v>
      </c>
      <c r="D2498" s="27" t="s">
        <v>211</v>
      </c>
      <c r="E2498" s="27" t="s">
        <v>34</v>
      </c>
      <c r="F2498" s="27" t="s">
        <v>257</v>
      </c>
      <c r="G2498" s="33">
        <v>287913.98</v>
      </c>
      <c r="H2498" s="33">
        <v>287913.98</v>
      </c>
      <c r="I2498" s="33">
        <v>7318</v>
      </c>
      <c r="J2498" s="33">
        <v>571</v>
      </c>
      <c r="K2498" s="33">
        <v>9000</v>
      </c>
      <c r="L2498" s="33">
        <v>1</v>
      </c>
      <c r="M2498" s="33">
        <v>1</v>
      </c>
      <c r="N2498" s="33">
        <v>258735.23</v>
      </c>
      <c r="O2498" s="33">
        <v>1595</v>
      </c>
      <c r="P2498" s="33">
        <v>2941</v>
      </c>
    </row>
    <row r="2499" spans="1:16">
      <c r="A2499" s="27" t="s">
        <v>555</v>
      </c>
      <c r="B2499" s="31">
        <v>202410</v>
      </c>
      <c r="C2499" s="27" t="s">
        <v>71</v>
      </c>
      <c r="D2499" s="27" t="s">
        <v>211</v>
      </c>
      <c r="E2499" s="27" t="s">
        <v>34</v>
      </c>
      <c r="F2499" s="27" t="s">
        <v>257</v>
      </c>
      <c r="G2499" s="33">
        <v>328468.9</v>
      </c>
      <c r="H2499" s="33">
        <v>328468.9</v>
      </c>
      <c r="I2499" s="33">
        <v>8803</v>
      </c>
      <c r="J2499" s="33">
        <v>588</v>
      </c>
      <c r="K2499" s="33">
        <v>9000</v>
      </c>
      <c r="L2499" s="33">
        <v>1</v>
      </c>
      <c r="M2499" s="33">
        <v>1</v>
      </c>
      <c r="N2499" s="33">
        <v>285441.7</v>
      </c>
      <c r="O2499" s="33">
        <v>1762.7</v>
      </c>
      <c r="P2499" s="33">
        <v>3476</v>
      </c>
    </row>
    <row r="2500" spans="1:16">
      <c r="A2500" s="27" t="s">
        <v>555</v>
      </c>
      <c r="B2500" s="31">
        <v>202411</v>
      </c>
      <c r="C2500" s="27" t="s">
        <v>71</v>
      </c>
      <c r="D2500" s="27" t="s">
        <v>211</v>
      </c>
      <c r="E2500" s="27" t="s">
        <v>34</v>
      </c>
      <c r="F2500" s="27" t="s">
        <v>257</v>
      </c>
      <c r="G2500" s="33">
        <v>408242.25</v>
      </c>
      <c r="H2500" s="33">
        <v>408242.25</v>
      </c>
      <c r="I2500" s="33">
        <v>9657</v>
      </c>
      <c r="J2500" s="33">
        <v>756</v>
      </c>
      <c r="K2500" s="33">
        <v>9000</v>
      </c>
      <c r="L2500" s="33">
        <v>1</v>
      </c>
      <c r="M2500" s="33">
        <v>1</v>
      </c>
      <c r="N2500" s="33">
        <v>345982.68</v>
      </c>
      <c r="O2500" s="33">
        <v>2410.6</v>
      </c>
      <c r="P2500" s="33">
        <v>3929</v>
      </c>
    </row>
    <row r="2501" spans="1:16">
      <c r="A2501" s="27" t="s">
        <v>555</v>
      </c>
      <c r="B2501" s="31">
        <v>202412</v>
      </c>
      <c r="C2501" s="27" t="s">
        <v>71</v>
      </c>
      <c r="D2501" s="27" t="s">
        <v>211</v>
      </c>
      <c r="E2501" s="27" t="s">
        <v>34</v>
      </c>
      <c r="F2501" s="27" t="s">
        <v>257</v>
      </c>
      <c r="G2501" s="33">
        <v>495028.49</v>
      </c>
      <c r="H2501" s="33">
        <v>495028.49</v>
      </c>
      <c r="I2501" s="33">
        <v>12714</v>
      </c>
      <c r="J2501" s="33">
        <v>750</v>
      </c>
      <c r="K2501" s="33">
        <v>9000</v>
      </c>
      <c r="L2501" s="33">
        <v>1</v>
      </c>
      <c r="M2501" s="33">
        <v>1</v>
      </c>
      <c r="N2501" s="33">
        <v>398908.69</v>
      </c>
      <c r="O2501" s="33">
        <v>3236.6</v>
      </c>
      <c r="P2501" s="33">
        <v>5344</v>
      </c>
    </row>
    <row r="2502" spans="1:16">
      <c r="A2502" s="27" t="s">
        <v>555</v>
      </c>
      <c r="B2502" s="31">
        <v>202501</v>
      </c>
      <c r="C2502" s="27" t="s">
        <v>71</v>
      </c>
      <c r="D2502" s="27" t="s">
        <v>211</v>
      </c>
      <c r="E2502" s="27" t="s">
        <v>34</v>
      </c>
      <c r="F2502" s="27" t="s">
        <v>257</v>
      </c>
      <c r="G2502" s="33">
        <v>270855.54</v>
      </c>
      <c r="H2502" s="33">
        <v>270855.54</v>
      </c>
      <c r="I2502" s="33">
        <v>6715</v>
      </c>
      <c r="J2502" s="33">
        <v>547</v>
      </c>
      <c r="K2502" s="33">
        <v>9000</v>
      </c>
      <c r="L2502" s="33">
        <v>1</v>
      </c>
      <c r="M2502" s="33">
        <v>1</v>
      </c>
      <c r="N2502" s="33">
        <v>203643.3</v>
      </c>
      <c r="O2502" s="33">
        <v>1464.7</v>
      </c>
      <c r="P2502" s="33">
        <v>2625</v>
      </c>
    </row>
    <row r="2503" spans="1:16">
      <c r="A2503" s="27" t="s">
        <v>555</v>
      </c>
      <c r="B2503" s="31">
        <v>202502</v>
      </c>
      <c r="C2503" s="27" t="s">
        <v>71</v>
      </c>
      <c r="D2503" s="27" t="s">
        <v>211</v>
      </c>
      <c r="E2503" s="27" t="s">
        <v>34</v>
      </c>
      <c r="F2503" s="27" t="s">
        <v>257</v>
      </c>
      <c r="G2503" s="33">
        <v>267578.51</v>
      </c>
      <c r="H2503" s="33">
        <v>267578.51</v>
      </c>
      <c r="I2503" s="33">
        <v>7206</v>
      </c>
      <c r="J2503" s="33">
        <v>435</v>
      </c>
      <c r="K2503" s="33">
        <v>9000</v>
      </c>
      <c r="L2503" s="33">
        <v>1</v>
      </c>
      <c r="M2503" s="33">
        <v>1</v>
      </c>
      <c r="N2503" s="33">
        <v>210727.8</v>
      </c>
      <c r="O2503" s="33">
        <v>1508.6</v>
      </c>
      <c r="P2503" s="33">
        <v>2851</v>
      </c>
    </row>
    <row r="2504" spans="1:16">
      <c r="A2504" s="27" t="s">
        <v>555</v>
      </c>
      <c r="B2504" s="31">
        <v>202503</v>
      </c>
      <c r="C2504" s="27" t="s">
        <v>71</v>
      </c>
      <c r="D2504" s="27" t="s">
        <v>211</v>
      </c>
      <c r="E2504" s="27" t="s">
        <v>34</v>
      </c>
      <c r="F2504" s="27" t="s">
        <v>257</v>
      </c>
      <c r="G2504" s="33">
        <v>325227.73</v>
      </c>
      <c r="H2504" s="33">
        <v>325227.73</v>
      </c>
      <c r="I2504" s="33">
        <v>7969</v>
      </c>
      <c r="J2504" s="33">
        <v>562</v>
      </c>
      <c r="K2504" s="33">
        <v>9000</v>
      </c>
      <c r="L2504" s="33">
        <v>1</v>
      </c>
      <c r="M2504" s="33">
        <v>1</v>
      </c>
      <c r="N2504" s="33">
        <v>263773.05</v>
      </c>
      <c r="O2504" s="33">
        <v>1676.4</v>
      </c>
      <c r="P2504" s="33">
        <v>3262</v>
      </c>
    </row>
    <row r="2505" spans="1:16">
      <c r="A2505" s="27" t="s">
        <v>555</v>
      </c>
      <c r="B2505" s="31">
        <v>202504</v>
      </c>
      <c r="C2505" s="27" t="s">
        <v>71</v>
      </c>
      <c r="D2505" s="27" t="s">
        <v>211</v>
      </c>
      <c r="E2505" s="27" t="s">
        <v>34</v>
      </c>
      <c r="F2505" s="27" t="s">
        <v>257</v>
      </c>
      <c r="G2505" s="33">
        <v>398201.19</v>
      </c>
      <c r="H2505" s="33">
        <v>398201.19</v>
      </c>
      <c r="I2505" s="33">
        <v>10419</v>
      </c>
      <c r="J2505" s="33">
        <v>848</v>
      </c>
      <c r="K2505" s="33">
        <v>9000</v>
      </c>
      <c r="L2505" s="33">
        <v>1</v>
      </c>
      <c r="M2505" s="33">
        <v>1</v>
      </c>
      <c r="N2505" s="33">
        <v>311758.87</v>
      </c>
      <c r="O2505" s="33">
        <v>2146.9</v>
      </c>
      <c r="P2505" s="33">
        <v>4217</v>
      </c>
    </row>
    <row r="2506" spans="1:16">
      <c r="A2506" s="27" t="s">
        <v>555</v>
      </c>
      <c r="B2506" s="31">
        <v>202505</v>
      </c>
      <c r="C2506" s="27" t="s">
        <v>71</v>
      </c>
      <c r="D2506" s="27" t="s">
        <v>211</v>
      </c>
      <c r="E2506" s="27" t="s">
        <v>34</v>
      </c>
      <c r="F2506" s="27" t="s">
        <v>257</v>
      </c>
      <c r="G2506" s="33">
        <v>417092.49</v>
      </c>
      <c r="H2506" s="33">
        <v>417092.49</v>
      </c>
      <c r="I2506" s="33">
        <v>10609</v>
      </c>
      <c r="J2506" s="33">
        <v>725</v>
      </c>
      <c r="K2506" s="33">
        <v>9000</v>
      </c>
      <c r="L2506" s="33">
        <v>1</v>
      </c>
      <c r="M2506" s="33">
        <v>1</v>
      </c>
      <c r="N2506" s="33">
        <v>342949.01</v>
      </c>
      <c r="O2506" s="33">
        <v>2136.5</v>
      </c>
      <c r="P2506" s="33">
        <v>4298</v>
      </c>
    </row>
    <row r="2507" spans="1:16">
      <c r="A2507" s="27" t="s">
        <v>555</v>
      </c>
      <c r="B2507" s="31">
        <v>202506</v>
      </c>
      <c r="C2507" s="27" t="s">
        <v>71</v>
      </c>
      <c r="D2507" s="27" t="s">
        <v>211</v>
      </c>
      <c r="E2507" s="27" t="s">
        <v>34</v>
      </c>
      <c r="F2507" s="27" t="s">
        <v>257</v>
      </c>
      <c r="G2507" s="33">
        <v>426265.7</v>
      </c>
      <c r="H2507" s="33">
        <v>426265.7</v>
      </c>
      <c r="I2507" s="33">
        <v>11157</v>
      </c>
      <c r="J2507" s="33">
        <v>833</v>
      </c>
      <c r="K2507" s="33">
        <v>9000</v>
      </c>
      <c r="L2507" s="33">
        <v>1</v>
      </c>
      <c r="M2507" s="33">
        <v>1</v>
      </c>
      <c r="N2507" s="33">
        <v>336509.92</v>
      </c>
      <c r="O2507" s="33">
        <v>2272.6</v>
      </c>
      <c r="P2507" s="33">
        <v>4610</v>
      </c>
    </row>
    <row r="2508" spans="1:16">
      <c r="A2508" s="27" t="s">
        <v>555</v>
      </c>
      <c r="B2508" s="31">
        <v>202507</v>
      </c>
      <c r="C2508" s="27" t="s">
        <v>71</v>
      </c>
      <c r="D2508" s="27" t="s">
        <v>211</v>
      </c>
      <c r="E2508" s="27" t="s">
        <v>34</v>
      </c>
      <c r="F2508" s="27" t="s">
        <v>257</v>
      </c>
      <c r="G2508" s="33">
        <v>364614.65</v>
      </c>
      <c r="H2508" s="33">
        <v>364614.65</v>
      </c>
      <c r="I2508" s="33">
        <v>8935</v>
      </c>
      <c r="J2508" s="33">
        <v>662</v>
      </c>
      <c r="K2508" s="33">
        <v>9000</v>
      </c>
      <c r="L2508" s="33">
        <v>1</v>
      </c>
      <c r="M2508" s="33">
        <v>1</v>
      </c>
      <c r="N2508" s="33">
        <v>300505.67</v>
      </c>
      <c r="O2508" s="33">
        <v>2057.4</v>
      </c>
      <c r="P2508" s="33">
        <v>3611</v>
      </c>
    </row>
    <row r="2509" spans="1:16">
      <c r="A2509" s="27" t="s">
        <v>555</v>
      </c>
      <c r="B2509" s="31">
        <v>202508</v>
      </c>
      <c r="C2509" s="27" t="s">
        <v>71</v>
      </c>
      <c r="D2509" s="27" t="s">
        <v>211</v>
      </c>
      <c r="E2509" s="27" t="s">
        <v>34</v>
      </c>
      <c r="F2509" s="27" t="s">
        <v>257</v>
      </c>
      <c r="G2509" s="33">
        <v>365699.01</v>
      </c>
      <c r="H2509" s="33">
        <v>365699.01</v>
      </c>
      <c r="I2509" s="33">
        <v>8882</v>
      </c>
      <c r="J2509" s="33">
        <v>665</v>
      </c>
      <c r="K2509" s="33">
        <v>9000</v>
      </c>
      <c r="L2509" s="33">
        <v>1</v>
      </c>
      <c r="M2509" s="33">
        <v>1</v>
      </c>
      <c r="N2509" s="33">
        <v>290690.65</v>
      </c>
      <c r="O2509" s="33">
        <v>2158.9</v>
      </c>
      <c r="P2509" s="33">
        <v>3741</v>
      </c>
    </row>
    <row r="2510" spans="1:16">
      <c r="A2510" s="27" t="s">
        <v>555</v>
      </c>
      <c r="B2510" s="31">
        <v>202509</v>
      </c>
      <c r="C2510" s="27" t="s">
        <v>71</v>
      </c>
      <c r="D2510" s="27" t="s">
        <v>211</v>
      </c>
      <c r="E2510" s="27" t="s">
        <v>34</v>
      </c>
      <c r="F2510" s="27" t="s">
        <v>257</v>
      </c>
      <c r="G2510" s="33">
        <v>347797.5</v>
      </c>
      <c r="H2510" s="33">
        <v>347797.5</v>
      </c>
      <c r="I2510" s="33">
        <v>8597</v>
      </c>
      <c r="J2510" s="33">
        <v>656</v>
      </c>
      <c r="K2510" s="33">
        <v>9000</v>
      </c>
      <c r="L2510" s="33">
        <v>1</v>
      </c>
      <c r="M2510" s="33">
        <v>1</v>
      </c>
      <c r="N2510" s="33">
        <v>280727.73</v>
      </c>
      <c r="O2510" s="33">
        <v>1938.3</v>
      </c>
      <c r="P2510" s="33">
        <v>3562</v>
      </c>
    </row>
    <row r="2511" spans="1:16">
      <c r="A2511" s="27" t="s">
        <v>555</v>
      </c>
      <c r="B2511" s="31">
        <v>202510</v>
      </c>
      <c r="C2511" s="27" t="s">
        <v>71</v>
      </c>
      <c r="D2511" s="27" t="s">
        <v>211</v>
      </c>
      <c r="E2511" s="27" t="s">
        <v>34</v>
      </c>
      <c r="F2511" s="27" t="s">
        <v>257</v>
      </c>
      <c r="G2511" s="33">
        <v>367411.76</v>
      </c>
      <c r="H2511" s="33">
        <v>367411.76</v>
      </c>
      <c r="I2511" s="33">
        <v>9279</v>
      </c>
      <c r="J2511" s="33">
        <v>747</v>
      </c>
      <c r="K2511" s="33">
        <v>9000</v>
      </c>
      <c r="L2511" s="33">
        <v>1</v>
      </c>
      <c r="M2511" s="33">
        <v>1</v>
      </c>
      <c r="N2511" s="33">
        <v>309704.25</v>
      </c>
      <c r="O2511" s="33">
        <v>2025.3</v>
      </c>
      <c r="P2511" s="33">
        <v>3749</v>
      </c>
    </row>
    <row r="2512" spans="1:16">
      <c r="A2512" s="27" t="s">
        <v>555</v>
      </c>
      <c r="B2512" s="31">
        <v>202511</v>
      </c>
      <c r="C2512" s="27" t="s">
        <v>71</v>
      </c>
      <c r="D2512" s="27" t="s">
        <v>211</v>
      </c>
      <c r="E2512" s="27" t="s">
        <v>34</v>
      </c>
      <c r="F2512" s="27" t="s">
        <v>257</v>
      </c>
      <c r="G2512" s="33">
        <v>433630.96</v>
      </c>
      <c r="H2512" s="33">
        <v>433630.96</v>
      </c>
      <c r="I2512" s="33">
        <v>11497</v>
      </c>
      <c r="J2512" s="33">
        <v>839</v>
      </c>
      <c r="K2512" s="33">
        <v>9000</v>
      </c>
      <c r="L2512" s="33">
        <v>1</v>
      </c>
      <c r="M2512" s="33">
        <v>1</v>
      </c>
      <c r="N2512" s="33">
        <v>375391.21</v>
      </c>
      <c r="O2512" s="33">
        <v>2534.6</v>
      </c>
      <c r="P2512" s="33">
        <v>4750</v>
      </c>
    </row>
    <row r="2513" spans="1:16">
      <c r="A2513" s="27" t="s">
        <v>555</v>
      </c>
      <c r="B2513" s="31">
        <v>202512</v>
      </c>
      <c r="C2513" s="27" t="s">
        <v>71</v>
      </c>
      <c r="D2513" s="27" t="s">
        <v>211</v>
      </c>
      <c r="E2513" s="27" t="s">
        <v>34</v>
      </c>
      <c r="F2513" s="27" t="s">
        <v>257</v>
      </c>
      <c r="G2513" s="33">
        <v>527160.41</v>
      </c>
      <c r="H2513" s="33">
        <v>527160.41</v>
      </c>
      <c r="I2513" s="33">
        <v>13436</v>
      </c>
      <c r="J2513" s="33">
        <v>967</v>
      </c>
      <c r="K2513" s="33">
        <v>9000</v>
      </c>
      <c r="L2513" s="33">
        <v>1</v>
      </c>
      <c r="M2513" s="33">
        <v>1</v>
      </c>
      <c r="N2513" s="33">
        <v>432815.93</v>
      </c>
      <c r="O2513" s="33">
        <v>2972.3</v>
      </c>
      <c r="P2513" s="33">
        <v>5565</v>
      </c>
    </row>
    <row r="2514" spans="1:16">
      <c r="A2514" s="27" t="s">
        <v>555</v>
      </c>
      <c r="B2514" s="31">
        <v>202601</v>
      </c>
      <c r="C2514" s="27" t="s">
        <v>71</v>
      </c>
      <c r="D2514" s="27" t="s">
        <v>211</v>
      </c>
      <c r="E2514" s="27" t="s">
        <v>34</v>
      </c>
      <c r="F2514" s="27" t="s">
        <v>257</v>
      </c>
      <c r="G2514" s="33">
        <v>274718.52</v>
      </c>
      <c r="H2514" s="33">
        <v>274718.52</v>
      </c>
      <c r="I2514" s="33">
        <v>7775</v>
      </c>
      <c r="J2514" s="33">
        <v>602</v>
      </c>
      <c r="K2514" s="33">
        <v>9000</v>
      </c>
      <c r="L2514" s="33">
        <v>1</v>
      </c>
      <c r="M2514" s="33">
        <v>1</v>
      </c>
      <c r="N2514" s="33">
        <v>220952.98</v>
      </c>
      <c r="O2514" s="33">
        <v>1541.3</v>
      </c>
      <c r="P2514" s="33">
        <v>3006</v>
      </c>
    </row>
    <row r="2515" spans="1:16">
      <c r="A2515" s="27" t="s">
        <v>555</v>
      </c>
      <c r="B2515" s="31">
        <v>202602</v>
      </c>
      <c r="C2515" s="27" t="s">
        <v>71</v>
      </c>
      <c r="D2515" s="27" t="s">
        <v>211</v>
      </c>
      <c r="E2515" s="27" t="s">
        <v>34</v>
      </c>
      <c r="F2515" s="27" t="s">
        <v>257</v>
      </c>
      <c r="G2515" s="33">
        <v>273598.19</v>
      </c>
      <c r="H2515" s="33">
        <v>273598.19</v>
      </c>
      <c r="I2515" s="33">
        <v>6617</v>
      </c>
      <c r="J2515" s="33">
        <v>507</v>
      </c>
      <c r="K2515" s="33">
        <v>9000</v>
      </c>
      <c r="L2515" s="33">
        <v>1</v>
      </c>
      <c r="M2515" s="33">
        <v>1</v>
      </c>
      <c r="N2515" s="33">
        <v>228639.66</v>
      </c>
      <c r="O2515" s="33">
        <v>1558.8</v>
      </c>
      <c r="P2515" s="33">
        <v>2831</v>
      </c>
    </row>
    <row r="2516" spans="1:16">
      <c r="A2516" s="27" t="s">
        <v>555</v>
      </c>
      <c r="B2516" s="31">
        <v>202603</v>
      </c>
      <c r="C2516" s="27" t="s">
        <v>71</v>
      </c>
      <c r="D2516" s="27" t="s">
        <v>211</v>
      </c>
      <c r="E2516" s="27" t="s">
        <v>34</v>
      </c>
      <c r="F2516" s="27" t="s">
        <v>257</v>
      </c>
      <c r="G2516" s="33">
        <v>339864</v>
      </c>
      <c r="H2516" s="33">
        <v>339864</v>
      </c>
      <c r="I2516" s="33">
        <v>8477</v>
      </c>
      <c r="J2516" s="33">
        <v>699</v>
      </c>
      <c r="K2516" s="33">
        <v>9000</v>
      </c>
      <c r="L2516" s="33">
        <v>1</v>
      </c>
      <c r="M2516" s="33">
        <v>1</v>
      </c>
      <c r="N2516" s="33">
        <v>286193.76</v>
      </c>
      <c r="O2516" s="33">
        <v>2079.1</v>
      </c>
      <c r="P2516" s="33">
        <v>3468</v>
      </c>
    </row>
    <row r="2517" spans="1:16">
      <c r="A2517" s="27" t="s">
        <v>555</v>
      </c>
      <c r="B2517" s="31">
        <v>202604</v>
      </c>
      <c r="C2517" s="27" t="s">
        <v>71</v>
      </c>
      <c r="D2517" s="27" t="s">
        <v>211</v>
      </c>
      <c r="E2517" s="27" t="s">
        <v>34</v>
      </c>
      <c r="F2517" s="27" t="s">
        <v>257</v>
      </c>
      <c r="G2517" s="33">
        <v>397013.07</v>
      </c>
      <c r="H2517" s="33">
        <v>397013.07</v>
      </c>
      <c r="I2517" s="33">
        <v>9334</v>
      </c>
      <c r="J2517" s="33">
        <v>835</v>
      </c>
      <c r="K2517" s="33">
        <v>9000</v>
      </c>
      <c r="L2517" s="33">
        <v>1</v>
      </c>
      <c r="M2517" s="33">
        <v>1</v>
      </c>
      <c r="N2517" s="33">
        <v>338258.38</v>
      </c>
      <c r="O2517" s="33">
        <v>2285</v>
      </c>
      <c r="P2517" s="33">
        <v>4007</v>
      </c>
    </row>
    <row r="2518" spans="1:16">
      <c r="A2518" s="27" t="s">
        <v>555</v>
      </c>
      <c r="B2518" s="31">
        <v>202605</v>
      </c>
      <c r="C2518" s="27" t="s">
        <v>71</v>
      </c>
      <c r="D2518" s="27" t="s">
        <v>211</v>
      </c>
      <c r="E2518" s="27" t="s">
        <v>34</v>
      </c>
      <c r="F2518" s="27" t="s">
        <v>257</v>
      </c>
      <c r="G2518" s="33">
        <v>438312.77</v>
      </c>
      <c r="H2518" s="33">
        <v>438312.77</v>
      </c>
      <c r="I2518" s="33">
        <v>11089</v>
      </c>
      <c r="J2518" s="33">
        <v>839</v>
      </c>
      <c r="K2518" s="33">
        <v>9000</v>
      </c>
      <c r="L2518" s="33">
        <v>1</v>
      </c>
      <c r="M2518" s="33">
        <v>1</v>
      </c>
      <c r="N2518" s="33">
        <v>372099.68</v>
      </c>
      <c r="O2518" s="33">
        <v>2570.5</v>
      </c>
      <c r="P2518" s="33">
        <v>4486</v>
      </c>
    </row>
    <row r="2519" spans="1:16">
      <c r="A2519" s="27" t="s">
        <v>555</v>
      </c>
      <c r="B2519" s="31">
        <v>202606</v>
      </c>
      <c r="C2519" s="27" t="s">
        <v>71</v>
      </c>
      <c r="D2519" s="27" t="s">
        <v>211</v>
      </c>
      <c r="E2519" s="27" t="s">
        <v>34</v>
      </c>
      <c r="F2519" s="27" t="s">
        <v>257</v>
      </c>
      <c r="G2519" s="33">
        <v>409865.78</v>
      </c>
      <c r="H2519" s="33">
        <v>409865.78</v>
      </c>
      <c r="I2519" s="33">
        <v>10397</v>
      </c>
      <c r="J2519" s="33">
        <v>730</v>
      </c>
      <c r="K2519" s="33">
        <v>9000</v>
      </c>
      <c r="L2519" s="33">
        <v>1</v>
      </c>
      <c r="M2519" s="33">
        <v>1</v>
      </c>
      <c r="N2519" s="33">
        <v>365113.26</v>
      </c>
      <c r="O2519" s="33">
        <v>2377.9</v>
      </c>
      <c r="P2519" s="33">
        <v>4193</v>
      </c>
    </row>
    <row r="2520" spans="1:16">
      <c r="A2520" s="27" t="s">
        <v>555</v>
      </c>
      <c r="B2520" s="31">
        <v>202607</v>
      </c>
      <c r="C2520" s="27" t="s">
        <v>71</v>
      </c>
      <c r="D2520" s="27" t="s">
        <v>211</v>
      </c>
      <c r="E2520" s="27" t="s">
        <v>34</v>
      </c>
      <c r="F2520" s="27" t="s">
        <v>257</v>
      </c>
      <c r="G2520" s="33">
        <v>397091.75</v>
      </c>
      <c r="H2520" s="33">
        <v>397091.75</v>
      </c>
      <c r="I2520" s="33">
        <v>10226</v>
      </c>
      <c r="J2520" s="33">
        <v>790</v>
      </c>
      <c r="K2520" s="33">
        <v>9000</v>
      </c>
      <c r="L2520" s="33">
        <v>1</v>
      </c>
      <c r="M2520" s="33">
        <v>1</v>
      </c>
      <c r="N2520" s="33">
        <v>326048.66</v>
      </c>
      <c r="O2520" s="33">
        <v>2051.7</v>
      </c>
      <c r="P2520" s="33">
        <v>4170</v>
      </c>
    </row>
    <row r="2521" spans="1:16">
      <c r="A2521" s="27" t="s">
        <v>558</v>
      </c>
      <c r="B2521" s="31">
        <v>202408</v>
      </c>
      <c r="C2521" s="27" t="s">
        <v>71</v>
      </c>
      <c r="D2521" s="27" t="s">
        <v>211</v>
      </c>
      <c r="E2521" s="27" t="s">
        <v>34</v>
      </c>
      <c r="F2521" s="27" t="s">
        <v>257</v>
      </c>
      <c r="G2521" s="33">
        <v>155461.52</v>
      </c>
      <c r="H2521" s="33">
        <v>155461.52</v>
      </c>
      <c r="I2521" s="33">
        <v>4285</v>
      </c>
      <c r="J2521" s="33">
        <v>320</v>
      </c>
      <c r="K2521" s="33">
        <v>8500</v>
      </c>
      <c r="L2521" s="33">
        <v>1</v>
      </c>
      <c r="M2521" s="33">
        <v>1</v>
      </c>
      <c r="N2521" s="33">
        <v>242371.95</v>
      </c>
      <c r="O2521" s="33">
        <v>809.4</v>
      </c>
      <c r="P2521" s="33">
        <v>1733</v>
      </c>
    </row>
    <row r="2522" spans="1:16">
      <c r="A2522" s="27" t="s">
        <v>558</v>
      </c>
      <c r="B2522" s="31">
        <v>202409</v>
      </c>
      <c r="C2522" s="27" t="s">
        <v>71</v>
      </c>
      <c r="D2522" s="27" t="s">
        <v>211</v>
      </c>
      <c r="E2522" s="27" t="s">
        <v>34</v>
      </c>
      <c r="F2522" s="27" t="s">
        <v>257</v>
      </c>
      <c r="G2522" s="33">
        <v>170867.54</v>
      </c>
      <c r="H2522" s="33">
        <v>170867.54</v>
      </c>
      <c r="I2522" s="33">
        <v>4289</v>
      </c>
      <c r="J2522" s="33">
        <v>298</v>
      </c>
      <c r="K2522" s="33">
        <v>8500</v>
      </c>
      <c r="L2522" s="33">
        <v>1</v>
      </c>
      <c r="M2522" s="33">
        <v>1</v>
      </c>
      <c r="N2522" s="33">
        <v>234065.07</v>
      </c>
      <c r="O2522" s="33">
        <v>909.2</v>
      </c>
      <c r="P2522" s="33">
        <v>1738</v>
      </c>
    </row>
    <row r="2523" spans="1:16">
      <c r="A2523" s="27" t="s">
        <v>558</v>
      </c>
      <c r="B2523" s="31">
        <v>202410</v>
      </c>
      <c r="C2523" s="27" t="s">
        <v>71</v>
      </c>
      <c r="D2523" s="27" t="s">
        <v>211</v>
      </c>
      <c r="E2523" s="27" t="s">
        <v>34</v>
      </c>
      <c r="F2523" s="27" t="s">
        <v>257</v>
      </c>
      <c r="G2523" s="33">
        <v>190135.94</v>
      </c>
      <c r="H2523" s="33">
        <v>190135.94</v>
      </c>
      <c r="I2523" s="33">
        <v>4788</v>
      </c>
      <c r="J2523" s="33">
        <v>334</v>
      </c>
      <c r="K2523" s="33">
        <v>8500</v>
      </c>
      <c r="L2523" s="33">
        <v>1</v>
      </c>
      <c r="M2523" s="33">
        <v>1</v>
      </c>
      <c r="N2523" s="33">
        <v>258225.11</v>
      </c>
      <c r="O2523" s="33">
        <v>1010.9</v>
      </c>
      <c r="P2523" s="33">
        <v>1961</v>
      </c>
    </row>
    <row r="2524" spans="1:16">
      <c r="A2524" s="27" t="s">
        <v>558</v>
      </c>
      <c r="B2524" s="31">
        <v>202411</v>
      </c>
      <c r="C2524" s="27" t="s">
        <v>71</v>
      </c>
      <c r="D2524" s="27" t="s">
        <v>211</v>
      </c>
      <c r="E2524" s="27" t="s">
        <v>34</v>
      </c>
      <c r="F2524" s="27" t="s">
        <v>257</v>
      </c>
      <c r="G2524" s="33">
        <v>231863.43</v>
      </c>
      <c r="H2524" s="33">
        <v>231863.43</v>
      </c>
      <c r="I2524" s="33">
        <v>5879</v>
      </c>
      <c r="J2524" s="33">
        <v>414</v>
      </c>
      <c r="K2524" s="33">
        <v>8500</v>
      </c>
      <c r="L2524" s="33">
        <v>1</v>
      </c>
      <c r="M2524" s="33">
        <v>1</v>
      </c>
      <c r="N2524" s="33">
        <v>312993.56</v>
      </c>
      <c r="O2524" s="33">
        <v>1224.8</v>
      </c>
      <c r="P2524" s="33">
        <v>2323</v>
      </c>
    </row>
    <row r="2525" spans="1:16">
      <c r="A2525" s="27" t="s">
        <v>558</v>
      </c>
      <c r="B2525" s="31">
        <v>202412</v>
      </c>
      <c r="C2525" s="27" t="s">
        <v>71</v>
      </c>
      <c r="D2525" s="27" t="s">
        <v>211</v>
      </c>
      <c r="E2525" s="27" t="s">
        <v>34</v>
      </c>
      <c r="F2525" s="27" t="s">
        <v>257</v>
      </c>
      <c r="G2525" s="33">
        <v>251071.71</v>
      </c>
      <c r="H2525" s="33">
        <v>251071.71</v>
      </c>
      <c r="I2525" s="33">
        <v>6402</v>
      </c>
      <c r="J2525" s="33">
        <v>445</v>
      </c>
      <c r="K2525" s="33">
        <v>8500</v>
      </c>
      <c r="L2525" s="33">
        <v>1</v>
      </c>
      <c r="M2525" s="33">
        <v>1</v>
      </c>
      <c r="N2525" s="33">
        <v>360873.13</v>
      </c>
      <c r="O2525" s="33">
        <v>1399.9</v>
      </c>
      <c r="P2525" s="33">
        <v>2659</v>
      </c>
    </row>
    <row r="2526" spans="1:16">
      <c r="A2526" s="27" t="s">
        <v>558</v>
      </c>
      <c r="B2526" s="31">
        <v>202501</v>
      </c>
      <c r="C2526" s="27" t="s">
        <v>71</v>
      </c>
      <c r="D2526" s="27" t="s">
        <v>211</v>
      </c>
      <c r="E2526" s="27" t="s">
        <v>34</v>
      </c>
      <c r="F2526" s="27" t="s">
        <v>257</v>
      </c>
      <c r="G2526" s="33">
        <v>123889.45</v>
      </c>
      <c r="H2526" s="33">
        <v>123889.45</v>
      </c>
      <c r="I2526" s="33">
        <v>3339</v>
      </c>
      <c r="J2526" s="33">
        <v>255</v>
      </c>
      <c r="K2526" s="33">
        <v>8500</v>
      </c>
      <c r="L2526" s="33">
        <v>1</v>
      </c>
      <c r="M2526" s="33">
        <v>1</v>
      </c>
      <c r="N2526" s="33">
        <v>184226.11</v>
      </c>
      <c r="O2526" s="33">
        <v>727.2</v>
      </c>
      <c r="P2526" s="33">
        <v>1316</v>
      </c>
    </row>
    <row r="2527" spans="1:16">
      <c r="A2527" s="27" t="s">
        <v>558</v>
      </c>
      <c r="B2527" s="31">
        <v>202502</v>
      </c>
      <c r="C2527" s="27" t="s">
        <v>71</v>
      </c>
      <c r="D2527" s="27" t="s">
        <v>211</v>
      </c>
      <c r="E2527" s="27" t="s">
        <v>34</v>
      </c>
      <c r="F2527" s="27" t="s">
        <v>257</v>
      </c>
      <c r="G2527" s="33">
        <v>128144.27</v>
      </c>
      <c r="H2527" s="33">
        <v>128144.27</v>
      </c>
      <c r="I2527" s="33">
        <v>3139</v>
      </c>
      <c r="J2527" s="33">
        <v>256</v>
      </c>
      <c r="K2527" s="33">
        <v>8500</v>
      </c>
      <c r="L2527" s="33">
        <v>1</v>
      </c>
      <c r="M2527" s="33">
        <v>1</v>
      </c>
      <c r="N2527" s="33">
        <v>190635.1</v>
      </c>
      <c r="O2527" s="33">
        <v>763.2</v>
      </c>
      <c r="P2527" s="33">
        <v>1289</v>
      </c>
    </row>
    <row r="2528" spans="1:16">
      <c r="A2528" s="27" t="s">
        <v>558</v>
      </c>
      <c r="B2528" s="31">
        <v>202503</v>
      </c>
      <c r="C2528" s="27" t="s">
        <v>71</v>
      </c>
      <c r="D2528" s="27" t="s">
        <v>211</v>
      </c>
      <c r="E2528" s="27" t="s">
        <v>34</v>
      </c>
      <c r="F2528" s="27" t="s">
        <v>257</v>
      </c>
      <c r="G2528" s="33">
        <v>157354.3</v>
      </c>
      <c r="H2528" s="33">
        <v>157354.3</v>
      </c>
      <c r="I2528" s="33">
        <v>4380</v>
      </c>
      <c r="J2528" s="33">
        <v>312</v>
      </c>
      <c r="K2528" s="33">
        <v>8500</v>
      </c>
      <c r="L2528" s="33">
        <v>1</v>
      </c>
      <c r="M2528" s="33">
        <v>1</v>
      </c>
      <c r="N2528" s="33">
        <v>238622.54</v>
      </c>
      <c r="O2528" s="33">
        <v>875.5</v>
      </c>
      <c r="P2528" s="33">
        <v>1727</v>
      </c>
    </row>
    <row r="2529" spans="1:16">
      <c r="A2529" s="27" t="s">
        <v>558</v>
      </c>
      <c r="B2529" s="31">
        <v>202504</v>
      </c>
      <c r="C2529" s="27" t="s">
        <v>71</v>
      </c>
      <c r="D2529" s="27" t="s">
        <v>211</v>
      </c>
      <c r="E2529" s="27" t="s">
        <v>34</v>
      </c>
      <c r="F2529" s="27" t="s">
        <v>257</v>
      </c>
      <c r="G2529" s="33">
        <v>175625.06</v>
      </c>
      <c r="H2529" s="33">
        <v>175625.06</v>
      </c>
      <c r="I2529" s="33">
        <v>4855</v>
      </c>
      <c r="J2529" s="33">
        <v>387</v>
      </c>
      <c r="K2529" s="33">
        <v>8500</v>
      </c>
      <c r="L2529" s="33">
        <v>1</v>
      </c>
      <c r="M2529" s="33">
        <v>1</v>
      </c>
      <c r="N2529" s="33">
        <v>282032.96</v>
      </c>
      <c r="O2529" s="33">
        <v>1155.1</v>
      </c>
      <c r="P2529" s="33">
        <v>1931</v>
      </c>
    </row>
    <row r="2530" spans="1:16">
      <c r="A2530" s="27" t="s">
        <v>558</v>
      </c>
      <c r="B2530" s="31">
        <v>202505</v>
      </c>
      <c r="C2530" s="27" t="s">
        <v>71</v>
      </c>
      <c r="D2530" s="27" t="s">
        <v>211</v>
      </c>
      <c r="E2530" s="27" t="s">
        <v>34</v>
      </c>
      <c r="F2530" s="27" t="s">
        <v>257</v>
      </c>
      <c r="G2530" s="33">
        <v>225932.78</v>
      </c>
      <c r="H2530" s="33">
        <v>225932.78</v>
      </c>
      <c r="I2530" s="33">
        <v>6563</v>
      </c>
      <c r="J2530" s="33">
        <v>501</v>
      </c>
      <c r="K2530" s="33">
        <v>8500</v>
      </c>
      <c r="L2530" s="33">
        <v>1</v>
      </c>
      <c r="M2530" s="33">
        <v>1</v>
      </c>
      <c r="N2530" s="33">
        <v>310249.15</v>
      </c>
      <c r="O2530" s="33">
        <v>1166.2</v>
      </c>
      <c r="P2530" s="33">
        <v>2516</v>
      </c>
    </row>
    <row r="2531" spans="1:16">
      <c r="A2531" s="27" t="s">
        <v>558</v>
      </c>
      <c r="B2531" s="31">
        <v>202506</v>
      </c>
      <c r="C2531" s="27" t="s">
        <v>71</v>
      </c>
      <c r="D2531" s="27" t="s">
        <v>211</v>
      </c>
      <c r="E2531" s="27" t="s">
        <v>34</v>
      </c>
      <c r="F2531" s="27" t="s">
        <v>257</v>
      </c>
      <c r="G2531" s="33">
        <v>215110.43</v>
      </c>
      <c r="H2531" s="33">
        <v>215110.43</v>
      </c>
      <c r="I2531" s="33">
        <v>6099</v>
      </c>
      <c r="J2531" s="33">
        <v>387</v>
      </c>
      <c r="K2531" s="33">
        <v>8500</v>
      </c>
      <c r="L2531" s="33">
        <v>1</v>
      </c>
      <c r="M2531" s="33">
        <v>1</v>
      </c>
      <c r="N2531" s="33">
        <v>304424.01</v>
      </c>
      <c r="O2531" s="33">
        <v>1136.6</v>
      </c>
      <c r="P2531" s="33">
        <v>2378</v>
      </c>
    </row>
    <row r="2532" spans="1:16">
      <c r="A2532" s="27" t="s">
        <v>558</v>
      </c>
      <c r="B2532" s="31">
        <v>202507</v>
      </c>
      <c r="C2532" s="27" t="s">
        <v>71</v>
      </c>
      <c r="D2532" s="27" t="s">
        <v>211</v>
      </c>
      <c r="E2532" s="27" t="s">
        <v>34</v>
      </c>
      <c r="F2532" s="27" t="s">
        <v>257</v>
      </c>
      <c r="G2532" s="33">
        <v>181743.67</v>
      </c>
      <c r="H2532" s="33">
        <v>181743.67</v>
      </c>
      <c r="I2532" s="33">
        <v>4524</v>
      </c>
      <c r="J2532" s="33">
        <v>337</v>
      </c>
      <c r="K2532" s="33">
        <v>8500</v>
      </c>
      <c r="L2532" s="33">
        <v>1</v>
      </c>
      <c r="M2532" s="33">
        <v>1</v>
      </c>
      <c r="N2532" s="33">
        <v>271852.74</v>
      </c>
      <c r="O2532" s="33">
        <v>1171.6</v>
      </c>
      <c r="P2532" s="33">
        <v>1850</v>
      </c>
    </row>
    <row r="2533" spans="1:16">
      <c r="A2533" s="27" t="s">
        <v>558</v>
      </c>
      <c r="B2533" s="31">
        <v>202508</v>
      </c>
      <c r="C2533" s="27" t="s">
        <v>71</v>
      </c>
      <c r="D2533" s="27" t="s">
        <v>211</v>
      </c>
      <c r="E2533" s="27" t="s">
        <v>34</v>
      </c>
      <c r="F2533" s="27" t="s">
        <v>257</v>
      </c>
      <c r="G2533" s="33">
        <v>178074</v>
      </c>
      <c r="H2533" s="33">
        <v>178074</v>
      </c>
      <c r="I2533" s="33">
        <v>4353</v>
      </c>
      <c r="J2533" s="33">
        <v>301</v>
      </c>
      <c r="K2533" s="33">
        <v>8500</v>
      </c>
      <c r="L2533" s="33">
        <v>1</v>
      </c>
      <c r="M2533" s="33">
        <v>1</v>
      </c>
      <c r="N2533" s="33">
        <v>262973.57</v>
      </c>
      <c r="O2533" s="33">
        <v>983.6</v>
      </c>
      <c r="P2533" s="33">
        <v>1849</v>
      </c>
    </row>
    <row r="2534" spans="1:16">
      <c r="A2534" s="27" t="s">
        <v>558</v>
      </c>
      <c r="B2534" s="31">
        <v>202509</v>
      </c>
      <c r="C2534" s="27" t="s">
        <v>71</v>
      </c>
      <c r="D2534" s="27" t="s">
        <v>211</v>
      </c>
      <c r="E2534" s="27" t="s">
        <v>34</v>
      </c>
      <c r="F2534" s="27" t="s">
        <v>257</v>
      </c>
      <c r="G2534" s="33">
        <v>179379.1</v>
      </c>
      <c r="H2534" s="33">
        <v>179379.1</v>
      </c>
      <c r="I2534" s="33">
        <v>4746</v>
      </c>
      <c r="J2534" s="33">
        <v>363</v>
      </c>
      <c r="K2534" s="33">
        <v>8500</v>
      </c>
      <c r="L2534" s="33">
        <v>1</v>
      </c>
      <c r="M2534" s="33">
        <v>1</v>
      </c>
      <c r="N2534" s="33">
        <v>253960.61</v>
      </c>
      <c r="O2534" s="33">
        <v>1003.2</v>
      </c>
      <c r="P2534" s="33">
        <v>1900</v>
      </c>
    </row>
    <row r="2535" spans="1:16">
      <c r="A2535" s="27" t="s">
        <v>558</v>
      </c>
      <c r="B2535" s="31">
        <v>202510</v>
      </c>
      <c r="C2535" s="27" t="s">
        <v>71</v>
      </c>
      <c r="D2535" s="27" t="s">
        <v>211</v>
      </c>
      <c r="E2535" s="27" t="s">
        <v>34</v>
      </c>
      <c r="F2535" s="27" t="s">
        <v>257</v>
      </c>
      <c r="G2535" s="33">
        <v>188943.18</v>
      </c>
      <c r="H2535" s="33">
        <v>188943.18</v>
      </c>
      <c r="I2535" s="33">
        <v>4687</v>
      </c>
      <c r="J2535" s="33">
        <v>346</v>
      </c>
      <c r="K2535" s="33">
        <v>8500</v>
      </c>
      <c r="L2535" s="33">
        <v>1</v>
      </c>
      <c r="M2535" s="33">
        <v>1</v>
      </c>
      <c r="N2535" s="33">
        <v>280174.24</v>
      </c>
      <c r="O2535" s="33">
        <v>1050.2</v>
      </c>
      <c r="P2535" s="33">
        <v>2002</v>
      </c>
    </row>
    <row r="2536" spans="1:16">
      <c r="A2536" s="27" t="s">
        <v>558</v>
      </c>
      <c r="B2536" s="31">
        <v>202511</v>
      </c>
      <c r="C2536" s="27" t="s">
        <v>71</v>
      </c>
      <c r="D2536" s="27" t="s">
        <v>211</v>
      </c>
      <c r="E2536" s="27" t="s">
        <v>34</v>
      </c>
      <c r="F2536" s="27" t="s">
        <v>257</v>
      </c>
      <c r="G2536" s="33">
        <v>223835.51</v>
      </c>
      <c r="H2536" s="33">
        <v>223835.51</v>
      </c>
      <c r="I2536" s="33">
        <v>5536</v>
      </c>
      <c r="J2536" s="33">
        <v>396</v>
      </c>
      <c r="K2536" s="33">
        <v>8500</v>
      </c>
      <c r="L2536" s="33">
        <v>1</v>
      </c>
      <c r="M2536" s="33">
        <v>1</v>
      </c>
      <c r="N2536" s="33">
        <v>339598.01</v>
      </c>
      <c r="O2536" s="33">
        <v>1375.9</v>
      </c>
      <c r="P2536" s="33">
        <v>2384</v>
      </c>
    </row>
    <row r="2537" spans="1:16">
      <c r="A2537" s="27" t="s">
        <v>558</v>
      </c>
      <c r="B2537" s="31">
        <v>202512</v>
      </c>
      <c r="C2537" s="27" t="s">
        <v>71</v>
      </c>
      <c r="D2537" s="27" t="s">
        <v>211</v>
      </c>
      <c r="E2537" s="27" t="s">
        <v>34</v>
      </c>
      <c r="F2537" s="27" t="s">
        <v>257</v>
      </c>
      <c r="G2537" s="33">
        <v>247753.86</v>
      </c>
      <c r="H2537" s="33">
        <v>247753.86</v>
      </c>
      <c r="I2537" s="33">
        <v>6244</v>
      </c>
      <c r="J2537" s="33">
        <v>556</v>
      </c>
      <c r="K2537" s="33">
        <v>8500</v>
      </c>
      <c r="L2537" s="33">
        <v>1</v>
      </c>
      <c r="M2537" s="33">
        <v>1</v>
      </c>
      <c r="N2537" s="33">
        <v>391547.34</v>
      </c>
      <c r="O2537" s="33">
        <v>1394.5</v>
      </c>
      <c r="P2537" s="33">
        <v>2570</v>
      </c>
    </row>
    <row r="2538" spans="1:16">
      <c r="A2538" s="27" t="s">
        <v>558</v>
      </c>
      <c r="B2538" s="31">
        <v>202601</v>
      </c>
      <c r="C2538" s="27" t="s">
        <v>71</v>
      </c>
      <c r="D2538" s="27" t="s">
        <v>211</v>
      </c>
      <c r="E2538" s="27" t="s">
        <v>34</v>
      </c>
      <c r="F2538" s="27" t="s">
        <v>257</v>
      </c>
      <c r="G2538" s="33">
        <v>119553.08</v>
      </c>
      <c r="H2538" s="33">
        <v>119553.08</v>
      </c>
      <c r="I2538" s="33">
        <v>3394</v>
      </c>
      <c r="J2538" s="33">
        <v>246</v>
      </c>
      <c r="K2538" s="33">
        <v>8500</v>
      </c>
      <c r="L2538" s="33">
        <v>1</v>
      </c>
      <c r="M2538" s="33">
        <v>1</v>
      </c>
      <c r="N2538" s="33">
        <v>199885.32</v>
      </c>
      <c r="O2538" s="33">
        <v>684.7</v>
      </c>
      <c r="P2538" s="33">
        <v>1315</v>
      </c>
    </row>
    <row r="2539" spans="1:16">
      <c r="A2539" s="27" t="s">
        <v>558</v>
      </c>
      <c r="B2539" s="31">
        <v>202602</v>
      </c>
      <c r="C2539" s="27" t="s">
        <v>71</v>
      </c>
      <c r="D2539" s="27" t="s">
        <v>211</v>
      </c>
      <c r="E2539" s="27" t="s">
        <v>34</v>
      </c>
      <c r="F2539" s="27" t="s">
        <v>257</v>
      </c>
      <c r="G2539" s="33">
        <v>141527.83</v>
      </c>
      <c r="H2539" s="33">
        <v>141527.83</v>
      </c>
      <c r="I2539" s="33">
        <v>3631</v>
      </c>
      <c r="J2539" s="33">
        <v>279</v>
      </c>
      <c r="K2539" s="33">
        <v>8500</v>
      </c>
      <c r="L2539" s="33">
        <v>1</v>
      </c>
      <c r="M2539" s="33">
        <v>1</v>
      </c>
      <c r="N2539" s="33">
        <v>206839.09</v>
      </c>
      <c r="O2539" s="33">
        <v>812.5</v>
      </c>
      <c r="P2539" s="33">
        <v>1468</v>
      </c>
    </row>
    <row r="2540" spans="1:16">
      <c r="A2540" s="27" t="s">
        <v>558</v>
      </c>
      <c r="B2540" s="31">
        <v>202603</v>
      </c>
      <c r="C2540" s="27" t="s">
        <v>71</v>
      </c>
      <c r="D2540" s="27" t="s">
        <v>211</v>
      </c>
      <c r="E2540" s="27" t="s">
        <v>34</v>
      </c>
      <c r="F2540" s="27" t="s">
        <v>257</v>
      </c>
      <c r="G2540" s="33">
        <v>173515.81</v>
      </c>
      <c r="H2540" s="33">
        <v>173515.81</v>
      </c>
      <c r="I2540" s="33">
        <v>4365</v>
      </c>
      <c r="J2540" s="33">
        <v>309</v>
      </c>
      <c r="K2540" s="33">
        <v>8500</v>
      </c>
      <c r="L2540" s="33">
        <v>1</v>
      </c>
      <c r="M2540" s="33">
        <v>1</v>
      </c>
      <c r="N2540" s="33">
        <v>258905.45</v>
      </c>
      <c r="O2540" s="33">
        <v>1017.8</v>
      </c>
      <c r="P2540" s="33">
        <v>1735</v>
      </c>
    </row>
    <row r="2541" spans="1:16">
      <c r="A2541" s="27" t="s">
        <v>558</v>
      </c>
      <c r="B2541" s="31">
        <v>202604</v>
      </c>
      <c r="C2541" s="27" t="s">
        <v>71</v>
      </c>
      <c r="D2541" s="27" t="s">
        <v>211</v>
      </c>
      <c r="E2541" s="27" t="s">
        <v>34</v>
      </c>
      <c r="F2541" s="27" t="s">
        <v>257</v>
      </c>
      <c r="G2541" s="33">
        <v>211869.43</v>
      </c>
      <c r="H2541" s="33">
        <v>211869.43</v>
      </c>
      <c r="I2541" s="33">
        <v>5388</v>
      </c>
      <c r="J2541" s="33">
        <v>436</v>
      </c>
      <c r="K2541" s="33">
        <v>8500</v>
      </c>
      <c r="L2541" s="33">
        <v>1</v>
      </c>
      <c r="M2541" s="33">
        <v>1</v>
      </c>
      <c r="N2541" s="33">
        <v>306005.76</v>
      </c>
      <c r="O2541" s="33">
        <v>1249.9</v>
      </c>
      <c r="P2541" s="33">
        <v>2197</v>
      </c>
    </row>
    <row r="2542" spans="1:16">
      <c r="A2542" s="27" t="s">
        <v>558</v>
      </c>
      <c r="B2542" s="31">
        <v>202605</v>
      </c>
      <c r="C2542" s="27" t="s">
        <v>71</v>
      </c>
      <c r="D2542" s="27" t="s">
        <v>211</v>
      </c>
      <c r="E2542" s="27" t="s">
        <v>34</v>
      </c>
      <c r="F2542" s="27" t="s">
        <v>257</v>
      </c>
      <c r="G2542" s="33">
        <v>228116.13</v>
      </c>
      <c r="H2542" s="33">
        <v>228116.13</v>
      </c>
      <c r="I2542" s="33">
        <v>5817</v>
      </c>
      <c r="J2542" s="33">
        <v>475</v>
      </c>
      <c r="K2542" s="33">
        <v>8500</v>
      </c>
      <c r="L2542" s="33">
        <v>1</v>
      </c>
      <c r="M2542" s="33">
        <v>1</v>
      </c>
      <c r="N2542" s="33">
        <v>336620.32</v>
      </c>
      <c r="O2542" s="33">
        <v>1298.4</v>
      </c>
      <c r="P2542" s="33">
        <v>2321</v>
      </c>
    </row>
    <row r="2543" spans="1:16">
      <c r="A2543" s="27" t="s">
        <v>558</v>
      </c>
      <c r="B2543" s="31">
        <v>202606</v>
      </c>
      <c r="C2543" s="27" t="s">
        <v>71</v>
      </c>
      <c r="D2543" s="27" t="s">
        <v>211</v>
      </c>
      <c r="E2543" s="27" t="s">
        <v>34</v>
      </c>
      <c r="F2543" s="27" t="s">
        <v>257</v>
      </c>
      <c r="G2543" s="33">
        <v>238460.89</v>
      </c>
      <c r="H2543" s="33">
        <v>238460.89</v>
      </c>
      <c r="I2543" s="33">
        <v>6316</v>
      </c>
      <c r="J2543" s="33">
        <v>457</v>
      </c>
      <c r="K2543" s="33">
        <v>8500</v>
      </c>
      <c r="L2543" s="33">
        <v>1</v>
      </c>
      <c r="M2543" s="33">
        <v>1</v>
      </c>
      <c r="N2543" s="33">
        <v>330300.05</v>
      </c>
      <c r="O2543" s="33">
        <v>1299.1</v>
      </c>
      <c r="P2543" s="33">
        <v>2611</v>
      </c>
    </row>
    <row r="2544" spans="1:16">
      <c r="A2544" s="27" t="s">
        <v>558</v>
      </c>
      <c r="B2544" s="31">
        <v>202607</v>
      </c>
      <c r="C2544" s="27" t="s">
        <v>71</v>
      </c>
      <c r="D2544" s="27" t="s">
        <v>211</v>
      </c>
      <c r="E2544" s="27" t="s">
        <v>34</v>
      </c>
      <c r="F2544" s="27" t="s">
        <v>257</v>
      </c>
      <c r="G2544" s="33">
        <v>208131.11</v>
      </c>
      <c r="H2544" s="33">
        <v>208131.11</v>
      </c>
      <c r="I2544" s="33">
        <v>5770</v>
      </c>
      <c r="J2544" s="33">
        <v>401</v>
      </c>
      <c r="K2544" s="33">
        <v>8500</v>
      </c>
      <c r="L2544" s="33">
        <v>1</v>
      </c>
      <c r="M2544" s="33">
        <v>1</v>
      </c>
      <c r="N2544" s="33">
        <v>294960.22</v>
      </c>
      <c r="O2544" s="33">
        <v>1229.8</v>
      </c>
      <c r="P2544" s="33">
        <v>2375</v>
      </c>
    </row>
    <row r="2545" spans="1:16">
      <c r="A2545" s="27" t="s">
        <v>560</v>
      </c>
      <c r="B2545" s="31">
        <v>202408</v>
      </c>
      <c r="C2545" s="27" t="s">
        <v>71</v>
      </c>
      <c r="D2545" s="27" t="s">
        <v>211</v>
      </c>
      <c r="E2545" s="27" t="s">
        <v>34</v>
      </c>
      <c r="F2545" s="27" t="s">
        <v>257</v>
      </c>
      <c r="G2545" s="33">
        <v>260853.64</v>
      </c>
      <c r="H2545" s="33">
        <v>260853.64</v>
      </c>
      <c r="I2545" s="33">
        <v>6427</v>
      </c>
      <c r="J2545" s="33">
        <v>476</v>
      </c>
      <c r="K2545" s="33">
        <v>9100</v>
      </c>
      <c r="L2545" s="33">
        <v>1</v>
      </c>
      <c r="M2545" s="33">
        <v>1</v>
      </c>
      <c r="N2545" s="33">
        <v>262921.62</v>
      </c>
      <c r="O2545" s="33">
        <v>1350.8</v>
      </c>
      <c r="P2545" s="33">
        <v>2688</v>
      </c>
    </row>
    <row r="2546" spans="1:16">
      <c r="A2546" s="27" t="s">
        <v>560</v>
      </c>
      <c r="B2546" s="31">
        <v>202409</v>
      </c>
      <c r="C2546" s="27" t="s">
        <v>71</v>
      </c>
      <c r="D2546" s="27" t="s">
        <v>211</v>
      </c>
      <c r="E2546" s="27" t="s">
        <v>34</v>
      </c>
      <c r="F2546" s="27" t="s">
        <v>257</v>
      </c>
      <c r="G2546" s="33">
        <v>242242.12</v>
      </c>
      <c r="H2546" s="33">
        <v>242242.12</v>
      </c>
      <c r="I2546" s="33">
        <v>5930</v>
      </c>
      <c r="J2546" s="33">
        <v>496</v>
      </c>
      <c r="K2546" s="33">
        <v>9100</v>
      </c>
      <c r="L2546" s="33">
        <v>1</v>
      </c>
      <c r="M2546" s="33">
        <v>1</v>
      </c>
      <c r="N2546" s="33">
        <v>253910.43</v>
      </c>
      <c r="O2546" s="33">
        <v>1492.5</v>
      </c>
      <c r="P2546" s="33">
        <v>2451</v>
      </c>
    </row>
    <row r="2547" spans="1:16">
      <c r="A2547" s="27" t="s">
        <v>560</v>
      </c>
      <c r="B2547" s="31">
        <v>202410</v>
      </c>
      <c r="C2547" s="27" t="s">
        <v>71</v>
      </c>
      <c r="D2547" s="27" t="s">
        <v>211</v>
      </c>
      <c r="E2547" s="27" t="s">
        <v>34</v>
      </c>
      <c r="F2547" s="27" t="s">
        <v>257</v>
      </c>
      <c r="G2547" s="33">
        <v>273126.87</v>
      </c>
      <c r="H2547" s="33">
        <v>273126.87</v>
      </c>
      <c r="I2547" s="33">
        <v>6954</v>
      </c>
      <c r="J2547" s="33">
        <v>432</v>
      </c>
      <c r="K2547" s="33">
        <v>9100</v>
      </c>
      <c r="L2547" s="33">
        <v>1</v>
      </c>
      <c r="M2547" s="33">
        <v>1</v>
      </c>
      <c r="N2547" s="33">
        <v>280118.89</v>
      </c>
      <c r="O2547" s="33">
        <v>1570.8</v>
      </c>
      <c r="P2547" s="33">
        <v>2840</v>
      </c>
    </row>
    <row r="2548" spans="1:16">
      <c r="A2548" s="27" t="s">
        <v>560</v>
      </c>
      <c r="B2548" s="31">
        <v>202411</v>
      </c>
      <c r="C2548" s="27" t="s">
        <v>71</v>
      </c>
      <c r="D2548" s="27" t="s">
        <v>211</v>
      </c>
      <c r="E2548" s="27" t="s">
        <v>34</v>
      </c>
      <c r="F2548" s="27" t="s">
        <v>257</v>
      </c>
      <c r="G2548" s="33">
        <v>314030.6</v>
      </c>
      <c r="H2548" s="33">
        <v>314030.6</v>
      </c>
      <c r="I2548" s="33">
        <v>8353</v>
      </c>
      <c r="J2548" s="33">
        <v>583</v>
      </c>
      <c r="K2548" s="33">
        <v>9100</v>
      </c>
      <c r="L2548" s="33">
        <v>1</v>
      </c>
      <c r="M2548" s="33">
        <v>1</v>
      </c>
      <c r="N2548" s="33">
        <v>339530.92</v>
      </c>
      <c r="O2548" s="33">
        <v>1820.7</v>
      </c>
      <c r="P2548" s="33">
        <v>3418</v>
      </c>
    </row>
    <row r="2549" spans="1:16">
      <c r="A2549" s="27" t="s">
        <v>560</v>
      </c>
      <c r="B2549" s="31">
        <v>202412</v>
      </c>
      <c r="C2549" s="27" t="s">
        <v>71</v>
      </c>
      <c r="D2549" s="27" t="s">
        <v>211</v>
      </c>
      <c r="E2549" s="27" t="s">
        <v>34</v>
      </c>
      <c r="F2549" s="27" t="s">
        <v>257</v>
      </c>
      <c r="G2549" s="33">
        <v>408779.74</v>
      </c>
      <c r="H2549" s="33">
        <v>408779.74</v>
      </c>
      <c r="I2549" s="33">
        <v>10187</v>
      </c>
      <c r="J2549" s="33">
        <v>873</v>
      </c>
      <c r="K2549" s="33">
        <v>9100</v>
      </c>
      <c r="L2549" s="33">
        <v>1</v>
      </c>
      <c r="M2549" s="33">
        <v>1</v>
      </c>
      <c r="N2549" s="33">
        <v>391469.99</v>
      </c>
      <c r="O2549" s="33">
        <v>2150.3</v>
      </c>
      <c r="P2549" s="33">
        <v>4289</v>
      </c>
    </row>
    <row r="2550" spans="1:16">
      <c r="A2550" s="27" t="s">
        <v>560</v>
      </c>
      <c r="B2550" s="31">
        <v>202501</v>
      </c>
      <c r="C2550" s="27" t="s">
        <v>71</v>
      </c>
      <c r="D2550" s="27" t="s">
        <v>211</v>
      </c>
      <c r="E2550" s="27" t="s">
        <v>34</v>
      </c>
      <c r="F2550" s="27" t="s">
        <v>257</v>
      </c>
      <c r="G2550" s="33">
        <v>189007.06</v>
      </c>
      <c r="H2550" s="33">
        <v>189007.06</v>
      </c>
      <c r="I2550" s="33">
        <v>4565</v>
      </c>
      <c r="J2550" s="33">
        <v>391</v>
      </c>
      <c r="K2550" s="33">
        <v>9100</v>
      </c>
      <c r="L2550" s="33">
        <v>1</v>
      </c>
      <c r="M2550" s="33">
        <v>1</v>
      </c>
      <c r="N2550" s="33">
        <v>199845.84</v>
      </c>
      <c r="O2550" s="33">
        <v>1050.9</v>
      </c>
      <c r="P2550" s="33">
        <v>1863</v>
      </c>
    </row>
    <row r="2551" spans="1:16">
      <c r="A2551" s="27" t="s">
        <v>560</v>
      </c>
      <c r="B2551" s="31">
        <v>202502</v>
      </c>
      <c r="C2551" s="27" t="s">
        <v>71</v>
      </c>
      <c r="D2551" s="27" t="s">
        <v>211</v>
      </c>
      <c r="E2551" s="27" t="s">
        <v>34</v>
      </c>
      <c r="F2551" s="27" t="s">
        <v>257</v>
      </c>
      <c r="G2551" s="33">
        <v>204423.51</v>
      </c>
      <c r="H2551" s="33">
        <v>204423.51</v>
      </c>
      <c r="I2551" s="33">
        <v>5393</v>
      </c>
      <c r="J2551" s="33">
        <v>403</v>
      </c>
      <c r="K2551" s="33">
        <v>9100</v>
      </c>
      <c r="L2551" s="33">
        <v>1</v>
      </c>
      <c r="M2551" s="33">
        <v>1</v>
      </c>
      <c r="N2551" s="33">
        <v>206798.22</v>
      </c>
      <c r="O2551" s="33">
        <v>1184.8</v>
      </c>
      <c r="P2551" s="33">
        <v>2136</v>
      </c>
    </row>
    <row r="2552" spans="1:16">
      <c r="A2552" s="27" t="s">
        <v>560</v>
      </c>
      <c r="B2552" s="31">
        <v>202503</v>
      </c>
      <c r="C2552" s="27" t="s">
        <v>71</v>
      </c>
      <c r="D2552" s="27" t="s">
        <v>211</v>
      </c>
      <c r="E2552" s="27" t="s">
        <v>34</v>
      </c>
      <c r="F2552" s="27" t="s">
        <v>257</v>
      </c>
      <c r="G2552" s="33">
        <v>269324.26</v>
      </c>
      <c r="H2552" s="33">
        <v>269324.26</v>
      </c>
      <c r="I2552" s="33">
        <v>7658</v>
      </c>
      <c r="J2552" s="33">
        <v>601</v>
      </c>
      <c r="K2552" s="33">
        <v>9100</v>
      </c>
      <c r="L2552" s="33">
        <v>1</v>
      </c>
      <c r="M2552" s="33">
        <v>1</v>
      </c>
      <c r="N2552" s="33">
        <v>258854.3</v>
      </c>
      <c r="O2552" s="33">
        <v>1388.8</v>
      </c>
      <c r="P2552" s="33">
        <v>3009</v>
      </c>
    </row>
    <row r="2553" spans="1:16">
      <c r="A2553" s="27" t="s">
        <v>560</v>
      </c>
      <c r="B2553" s="31">
        <v>202504</v>
      </c>
      <c r="C2553" s="27" t="s">
        <v>71</v>
      </c>
      <c r="D2553" s="27" t="s">
        <v>211</v>
      </c>
      <c r="E2553" s="27" t="s">
        <v>34</v>
      </c>
      <c r="F2553" s="27" t="s">
        <v>257</v>
      </c>
      <c r="G2553" s="33">
        <v>290890.34</v>
      </c>
      <c r="H2553" s="33">
        <v>290890.34</v>
      </c>
      <c r="I2553" s="33">
        <v>7760</v>
      </c>
      <c r="J2553" s="33">
        <v>582</v>
      </c>
      <c r="K2553" s="33">
        <v>9100</v>
      </c>
      <c r="L2553" s="33">
        <v>1</v>
      </c>
      <c r="M2553" s="33">
        <v>1</v>
      </c>
      <c r="N2553" s="33">
        <v>305945.31</v>
      </c>
      <c r="O2553" s="33">
        <v>1451.1</v>
      </c>
      <c r="P2553" s="33">
        <v>3068</v>
      </c>
    </row>
    <row r="2554" spans="1:16">
      <c r="A2554" s="27" t="s">
        <v>560</v>
      </c>
      <c r="B2554" s="31">
        <v>202505</v>
      </c>
      <c r="C2554" s="27" t="s">
        <v>71</v>
      </c>
      <c r="D2554" s="27" t="s">
        <v>211</v>
      </c>
      <c r="E2554" s="27" t="s">
        <v>34</v>
      </c>
      <c r="F2554" s="27" t="s">
        <v>257</v>
      </c>
      <c r="G2554" s="33">
        <v>334745.08</v>
      </c>
      <c r="H2554" s="33">
        <v>334745.08</v>
      </c>
      <c r="I2554" s="33">
        <v>7874</v>
      </c>
      <c r="J2554" s="33">
        <v>547</v>
      </c>
      <c r="K2554" s="33">
        <v>9100</v>
      </c>
      <c r="L2554" s="33">
        <v>1</v>
      </c>
      <c r="M2554" s="33">
        <v>1</v>
      </c>
      <c r="N2554" s="33">
        <v>336553.82</v>
      </c>
      <c r="O2554" s="33">
        <v>2061</v>
      </c>
      <c r="P2554" s="33">
        <v>3165</v>
      </c>
    </row>
    <row r="2555" spans="1:16">
      <c r="A2555" s="27" t="s">
        <v>560</v>
      </c>
      <c r="B2555" s="31">
        <v>202506</v>
      </c>
      <c r="C2555" s="27" t="s">
        <v>71</v>
      </c>
      <c r="D2555" s="27" t="s">
        <v>211</v>
      </c>
      <c r="E2555" s="27" t="s">
        <v>34</v>
      </c>
      <c r="F2555" s="27" t="s">
        <v>257</v>
      </c>
      <c r="G2555" s="33">
        <v>317116.74</v>
      </c>
      <c r="H2555" s="33">
        <v>317116.74</v>
      </c>
      <c r="I2555" s="33">
        <v>8357</v>
      </c>
      <c r="J2555" s="33">
        <v>730</v>
      </c>
      <c r="K2555" s="33">
        <v>9100</v>
      </c>
      <c r="L2555" s="33">
        <v>1</v>
      </c>
      <c r="M2555" s="33">
        <v>1</v>
      </c>
      <c r="N2555" s="33">
        <v>330234.8</v>
      </c>
      <c r="O2555" s="33">
        <v>1833.3</v>
      </c>
      <c r="P2555" s="33">
        <v>3401</v>
      </c>
    </row>
    <row r="2556" spans="1:16">
      <c r="A2556" s="27" t="s">
        <v>560</v>
      </c>
      <c r="B2556" s="31">
        <v>202507</v>
      </c>
      <c r="C2556" s="27" t="s">
        <v>71</v>
      </c>
      <c r="D2556" s="27" t="s">
        <v>211</v>
      </c>
      <c r="E2556" s="27" t="s">
        <v>34</v>
      </c>
      <c r="F2556" s="27" t="s">
        <v>257</v>
      </c>
      <c r="G2556" s="33">
        <v>292383.16</v>
      </c>
      <c r="H2556" s="33">
        <v>292383.16</v>
      </c>
      <c r="I2556" s="33">
        <v>7219</v>
      </c>
      <c r="J2556" s="33">
        <v>557</v>
      </c>
      <c r="K2556" s="33">
        <v>9100</v>
      </c>
      <c r="L2556" s="33">
        <v>1</v>
      </c>
      <c r="M2556" s="33">
        <v>1</v>
      </c>
      <c r="N2556" s="33">
        <v>294901.95</v>
      </c>
      <c r="O2556" s="33">
        <v>1544.4</v>
      </c>
      <c r="P2556" s="33">
        <v>2958</v>
      </c>
    </row>
    <row r="2557" spans="1:16">
      <c r="A2557" s="27" t="s">
        <v>560</v>
      </c>
      <c r="B2557" s="31">
        <v>202508</v>
      </c>
      <c r="C2557" s="27" t="s">
        <v>71</v>
      </c>
      <c r="D2557" s="27" t="s">
        <v>211</v>
      </c>
      <c r="E2557" s="27" t="s">
        <v>34</v>
      </c>
      <c r="F2557" s="27" t="s">
        <v>257</v>
      </c>
      <c r="G2557" s="33">
        <v>291058.83</v>
      </c>
      <c r="H2557" s="33">
        <v>291058.83</v>
      </c>
      <c r="I2557" s="33">
        <v>7753</v>
      </c>
      <c r="J2557" s="33">
        <v>742</v>
      </c>
      <c r="K2557" s="33">
        <v>9100</v>
      </c>
      <c r="L2557" s="33">
        <v>1</v>
      </c>
      <c r="M2557" s="33">
        <v>1</v>
      </c>
      <c r="N2557" s="33">
        <v>285269.95</v>
      </c>
      <c r="O2557" s="33">
        <v>1814.4</v>
      </c>
      <c r="P2557" s="33">
        <v>3124</v>
      </c>
    </row>
    <row r="2558" spans="1:16">
      <c r="A2558" s="27" t="s">
        <v>560</v>
      </c>
      <c r="B2558" s="31">
        <v>202509</v>
      </c>
      <c r="C2558" s="27" t="s">
        <v>71</v>
      </c>
      <c r="D2558" s="27" t="s">
        <v>211</v>
      </c>
      <c r="E2558" s="27" t="s">
        <v>34</v>
      </c>
      <c r="F2558" s="27" t="s">
        <v>257</v>
      </c>
      <c r="G2558" s="33">
        <v>265382.06</v>
      </c>
      <c r="H2558" s="33">
        <v>265382.06</v>
      </c>
      <c r="I2558" s="33">
        <v>6373</v>
      </c>
      <c r="J2558" s="33">
        <v>540</v>
      </c>
      <c r="K2558" s="33">
        <v>9100</v>
      </c>
      <c r="L2558" s="33">
        <v>1</v>
      </c>
      <c r="M2558" s="33">
        <v>1</v>
      </c>
      <c r="N2558" s="33">
        <v>275492.82</v>
      </c>
      <c r="O2558" s="33">
        <v>1412.7</v>
      </c>
      <c r="P2558" s="33">
        <v>2606</v>
      </c>
    </row>
    <row r="2559" spans="1:16">
      <c r="A2559" s="27" t="s">
        <v>560</v>
      </c>
      <c r="B2559" s="31">
        <v>202510</v>
      </c>
      <c r="C2559" s="27" t="s">
        <v>71</v>
      </c>
      <c r="D2559" s="27" t="s">
        <v>211</v>
      </c>
      <c r="E2559" s="27" t="s">
        <v>34</v>
      </c>
      <c r="F2559" s="27" t="s">
        <v>257</v>
      </c>
      <c r="G2559" s="33">
        <v>272516.89</v>
      </c>
      <c r="H2559" s="33">
        <v>272516.89</v>
      </c>
      <c r="I2559" s="33">
        <v>6722</v>
      </c>
      <c r="J2559" s="33">
        <v>472</v>
      </c>
      <c r="K2559" s="33">
        <v>9100</v>
      </c>
      <c r="L2559" s="33">
        <v>1</v>
      </c>
      <c r="M2559" s="33">
        <v>1</v>
      </c>
      <c r="N2559" s="33">
        <v>303929</v>
      </c>
      <c r="O2559" s="33">
        <v>1423.3</v>
      </c>
      <c r="P2559" s="33">
        <v>2732</v>
      </c>
    </row>
    <row r="2560" spans="1:16">
      <c r="A2560" s="27" t="s">
        <v>560</v>
      </c>
      <c r="B2560" s="31">
        <v>202511</v>
      </c>
      <c r="C2560" s="27" t="s">
        <v>71</v>
      </c>
      <c r="D2560" s="27" t="s">
        <v>211</v>
      </c>
      <c r="E2560" s="27" t="s">
        <v>34</v>
      </c>
      <c r="F2560" s="27" t="s">
        <v>257</v>
      </c>
      <c r="G2560" s="33">
        <v>354005.24</v>
      </c>
      <c r="H2560" s="33">
        <v>354005.24</v>
      </c>
      <c r="I2560" s="33">
        <v>9383</v>
      </c>
      <c r="J2560" s="33">
        <v>626</v>
      </c>
      <c r="K2560" s="33">
        <v>9100</v>
      </c>
      <c r="L2560" s="33">
        <v>1</v>
      </c>
      <c r="M2560" s="33">
        <v>1</v>
      </c>
      <c r="N2560" s="33">
        <v>368391.05</v>
      </c>
      <c r="O2560" s="33">
        <v>2263.8</v>
      </c>
      <c r="P2560" s="33">
        <v>3704</v>
      </c>
    </row>
    <row r="2561" spans="1:16">
      <c r="A2561" s="27" t="s">
        <v>560</v>
      </c>
      <c r="B2561" s="31">
        <v>202512</v>
      </c>
      <c r="C2561" s="27" t="s">
        <v>71</v>
      </c>
      <c r="D2561" s="27" t="s">
        <v>211</v>
      </c>
      <c r="E2561" s="27" t="s">
        <v>34</v>
      </c>
      <c r="F2561" s="27" t="s">
        <v>257</v>
      </c>
      <c r="G2561" s="33">
        <v>450497.37</v>
      </c>
      <c r="H2561" s="33">
        <v>450497.37</v>
      </c>
      <c r="I2561" s="33">
        <v>11635</v>
      </c>
      <c r="J2561" s="33">
        <v>842</v>
      </c>
      <c r="K2561" s="33">
        <v>9100</v>
      </c>
      <c r="L2561" s="33">
        <v>1</v>
      </c>
      <c r="M2561" s="33">
        <v>1</v>
      </c>
      <c r="N2561" s="33">
        <v>424744.94</v>
      </c>
      <c r="O2561" s="33">
        <v>2297.4</v>
      </c>
      <c r="P2561" s="33">
        <v>4711</v>
      </c>
    </row>
    <row r="2562" spans="1:16">
      <c r="A2562" s="27" t="s">
        <v>560</v>
      </c>
      <c r="B2562" s="31">
        <v>202601</v>
      </c>
      <c r="C2562" s="27" t="s">
        <v>71</v>
      </c>
      <c r="D2562" s="27" t="s">
        <v>211</v>
      </c>
      <c r="E2562" s="27" t="s">
        <v>34</v>
      </c>
      <c r="F2562" s="27" t="s">
        <v>257</v>
      </c>
      <c r="G2562" s="33">
        <v>206675.16</v>
      </c>
      <c r="H2562" s="33">
        <v>206675.16</v>
      </c>
      <c r="I2562" s="33">
        <v>5266</v>
      </c>
      <c r="J2562" s="33">
        <v>387</v>
      </c>
      <c r="K2562" s="33">
        <v>9100</v>
      </c>
      <c r="L2562" s="33">
        <v>1</v>
      </c>
      <c r="M2562" s="33">
        <v>1</v>
      </c>
      <c r="N2562" s="33">
        <v>216832.73</v>
      </c>
      <c r="O2562" s="33">
        <v>1040.5</v>
      </c>
      <c r="P2562" s="33">
        <v>2171</v>
      </c>
    </row>
    <row r="2563" spans="1:16">
      <c r="A2563" s="27" t="s">
        <v>560</v>
      </c>
      <c r="B2563" s="31">
        <v>202602</v>
      </c>
      <c r="C2563" s="27" t="s">
        <v>71</v>
      </c>
      <c r="D2563" s="27" t="s">
        <v>211</v>
      </c>
      <c r="E2563" s="27" t="s">
        <v>34</v>
      </c>
      <c r="F2563" s="27" t="s">
        <v>257</v>
      </c>
      <c r="G2563" s="33">
        <v>214915.15</v>
      </c>
      <c r="H2563" s="33">
        <v>214915.15</v>
      </c>
      <c r="I2563" s="33">
        <v>5719</v>
      </c>
      <c r="J2563" s="33">
        <v>464</v>
      </c>
      <c r="K2563" s="33">
        <v>9100</v>
      </c>
      <c r="L2563" s="33">
        <v>1</v>
      </c>
      <c r="M2563" s="33">
        <v>1</v>
      </c>
      <c r="N2563" s="33">
        <v>224376.07</v>
      </c>
      <c r="O2563" s="33">
        <v>1197.3</v>
      </c>
      <c r="P2563" s="33">
        <v>2264</v>
      </c>
    </row>
    <row r="2564" spans="1:16">
      <c r="A2564" s="27" t="s">
        <v>560</v>
      </c>
      <c r="B2564" s="31">
        <v>202603</v>
      </c>
      <c r="C2564" s="27" t="s">
        <v>71</v>
      </c>
      <c r="D2564" s="27" t="s">
        <v>211</v>
      </c>
      <c r="E2564" s="27" t="s">
        <v>34</v>
      </c>
      <c r="F2564" s="27" t="s">
        <v>257</v>
      </c>
      <c r="G2564" s="33">
        <v>270187.99</v>
      </c>
      <c r="H2564" s="33">
        <v>270187.99</v>
      </c>
      <c r="I2564" s="33">
        <v>7019</v>
      </c>
      <c r="J2564" s="33">
        <v>563</v>
      </c>
      <c r="K2564" s="33">
        <v>9100</v>
      </c>
      <c r="L2564" s="33">
        <v>1</v>
      </c>
      <c r="M2564" s="33">
        <v>1</v>
      </c>
      <c r="N2564" s="33">
        <v>280856.92</v>
      </c>
      <c r="O2564" s="33">
        <v>1548.8</v>
      </c>
      <c r="P2564" s="33">
        <v>2774</v>
      </c>
    </row>
    <row r="2565" spans="1:16">
      <c r="A2565" s="27" t="s">
        <v>560</v>
      </c>
      <c r="B2565" s="31">
        <v>202604</v>
      </c>
      <c r="C2565" s="27" t="s">
        <v>71</v>
      </c>
      <c r="D2565" s="27" t="s">
        <v>211</v>
      </c>
      <c r="E2565" s="27" t="s">
        <v>34</v>
      </c>
      <c r="F2565" s="27" t="s">
        <v>257</v>
      </c>
      <c r="G2565" s="33">
        <v>326796.4</v>
      </c>
      <c r="H2565" s="33">
        <v>326796.4</v>
      </c>
      <c r="I2565" s="33">
        <v>7243</v>
      </c>
      <c r="J2565" s="33">
        <v>571</v>
      </c>
      <c r="K2565" s="33">
        <v>9100</v>
      </c>
      <c r="L2565" s="33">
        <v>1</v>
      </c>
      <c r="M2565" s="33">
        <v>1</v>
      </c>
      <c r="N2565" s="33">
        <v>331950.66</v>
      </c>
      <c r="O2565" s="33">
        <v>1718</v>
      </c>
      <c r="P2565" s="33">
        <v>3183</v>
      </c>
    </row>
    <row r="2566" spans="1:16">
      <c r="A2566" s="27" t="s">
        <v>560</v>
      </c>
      <c r="B2566" s="31">
        <v>202605</v>
      </c>
      <c r="C2566" s="27" t="s">
        <v>71</v>
      </c>
      <c r="D2566" s="27" t="s">
        <v>211</v>
      </c>
      <c r="E2566" s="27" t="s">
        <v>34</v>
      </c>
      <c r="F2566" s="27" t="s">
        <v>257</v>
      </c>
      <c r="G2566" s="33">
        <v>343136.53</v>
      </c>
      <c r="H2566" s="33">
        <v>343136.53</v>
      </c>
      <c r="I2566" s="33">
        <v>8827</v>
      </c>
      <c r="J2566" s="33">
        <v>641</v>
      </c>
      <c r="K2566" s="33">
        <v>9100</v>
      </c>
      <c r="L2566" s="33">
        <v>1</v>
      </c>
      <c r="M2566" s="33">
        <v>1</v>
      </c>
      <c r="N2566" s="33">
        <v>365160.9</v>
      </c>
      <c r="O2566" s="33">
        <v>1772.8</v>
      </c>
      <c r="P2566" s="33">
        <v>3586</v>
      </c>
    </row>
    <row r="2567" spans="1:16">
      <c r="A2567" s="27" t="s">
        <v>560</v>
      </c>
      <c r="B2567" s="31">
        <v>202606</v>
      </c>
      <c r="C2567" s="27" t="s">
        <v>71</v>
      </c>
      <c r="D2567" s="27" t="s">
        <v>211</v>
      </c>
      <c r="E2567" s="27" t="s">
        <v>34</v>
      </c>
      <c r="F2567" s="27" t="s">
        <v>257</v>
      </c>
      <c r="G2567" s="33">
        <v>357486.98</v>
      </c>
      <c r="H2567" s="33">
        <v>357486.98</v>
      </c>
      <c r="I2567" s="33">
        <v>9530</v>
      </c>
      <c r="J2567" s="33">
        <v>735</v>
      </c>
      <c r="K2567" s="33">
        <v>9100</v>
      </c>
      <c r="L2567" s="33">
        <v>1</v>
      </c>
      <c r="M2567" s="33">
        <v>1</v>
      </c>
      <c r="N2567" s="33">
        <v>358304.76</v>
      </c>
      <c r="O2567" s="33">
        <v>1858.1</v>
      </c>
      <c r="P2567" s="33">
        <v>3968</v>
      </c>
    </row>
    <row r="2568" spans="1:16">
      <c r="A2568" s="27" t="s">
        <v>560</v>
      </c>
      <c r="B2568" s="31">
        <v>202607</v>
      </c>
      <c r="C2568" s="27" t="s">
        <v>71</v>
      </c>
      <c r="D2568" s="27" t="s">
        <v>211</v>
      </c>
      <c r="E2568" s="27" t="s">
        <v>34</v>
      </c>
      <c r="F2568" s="27" t="s">
        <v>257</v>
      </c>
      <c r="G2568" s="33">
        <v>336479.33</v>
      </c>
      <c r="H2568" s="33">
        <v>336479.33</v>
      </c>
      <c r="I2568" s="33">
        <v>8324</v>
      </c>
      <c r="J2568" s="33">
        <v>477</v>
      </c>
      <c r="K2568" s="33">
        <v>9100</v>
      </c>
      <c r="L2568" s="33">
        <v>1</v>
      </c>
      <c r="M2568" s="33">
        <v>1</v>
      </c>
      <c r="N2568" s="33">
        <v>319968.62</v>
      </c>
      <c r="O2568" s="33">
        <v>1986.2</v>
      </c>
      <c r="P2568" s="33">
        <v>3458</v>
      </c>
    </row>
    <row r="2569" spans="1:16">
      <c r="A2569" s="27" t="s">
        <v>562</v>
      </c>
      <c r="B2569" s="31">
        <v>202502</v>
      </c>
      <c r="C2569" s="27" t="s">
        <v>73</v>
      </c>
      <c r="D2569" s="27" t="s">
        <v>211</v>
      </c>
      <c r="E2569" s="27" t="s">
        <v>36</v>
      </c>
      <c r="F2569" s="27" t="s">
        <v>262</v>
      </c>
      <c r="G2569" s="33">
        <v>92059.5</v>
      </c>
      <c r="H2569" s="33">
        <v>0</v>
      </c>
      <c r="I2569" s="33">
        <v>4704</v>
      </c>
      <c r="J2569" s="33">
        <v>317</v>
      </c>
      <c r="K2569" s="33">
        <v>7300</v>
      </c>
      <c r="L2569" s="33">
        <v>1</v>
      </c>
      <c r="M2569" s="33">
        <v>0</v>
      </c>
      <c r="N2569" s="33">
        <v>141741.66</v>
      </c>
      <c r="O2569" s="33">
        <v>534.2</v>
      </c>
      <c r="P2569" s="33">
        <v>1468</v>
      </c>
    </row>
    <row r="2570" spans="1:16">
      <c r="A2570" s="27" t="s">
        <v>562</v>
      </c>
      <c r="B2570" s="31">
        <v>202503</v>
      </c>
      <c r="C2570" s="27" t="s">
        <v>73</v>
      </c>
      <c r="D2570" s="27" t="s">
        <v>211</v>
      </c>
      <c r="E2570" s="27" t="s">
        <v>36</v>
      </c>
      <c r="F2570" s="27" t="s">
        <v>262</v>
      </c>
      <c r="G2570" s="33">
        <v>106862.1</v>
      </c>
      <c r="H2570" s="33">
        <v>0</v>
      </c>
      <c r="I2570" s="33">
        <v>5587</v>
      </c>
      <c r="J2570" s="33">
        <v>280</v>
      </c>
      <c r="K2570" s="33">
        <v>7300</v>
      </c>
      <c r="L2570" s="33">
        <v>1</v>
      </c>
      <c r="M2570" s="33">
        <v>0</v>
      </c>
      <c r="N2570" s="33">
        <v>176810.41</v>
      </c>
      <c r="O2570" s="33">
        <v>612.6</v>
      </c>
      <c r="P2570" s="33">
        <v>1814</v>
      </c>
    </row>
    <row r="2571" spans="1:16">
      <c r="A2571" s="27" t="s">
        <v>562</v>
      </c>
      <c r="B2571" s="31">
        <v>202504</v>
      </c>
      <c r="C2571" s="27" t="s">
        <v>73</v>
      </c>
      <c r="D2571" s="27" t="s">
        <v>211</v>
      </c>
      <c r="E2571" s="27" t="s">
        <v>36</v>
      </c>
      <c r="F2571" s="27" t="s">
        <v>262</v>
      </c>
      <c r="G2571" s="33">
        <v>154723.96</v>
      </c>
      <c r="H2571" s="33">
        <v>0</v>
      </c>
      <c r="I2571" s="33">
        <v>7801</v>
      </c>
      <c r="J2571" s="33">
        <v>444</v>
      </c>
      <c r="K2571" s="33">
        <v>7300</v>
      </c>
      <c r="L2571" s="33">
        <v>1</v>
      </c>
      <c r="M2571" s="33">
        <v>0</v>
      </c>
      <c r="N2571" s="33">
        <v>208256.23</v>
      </c>
      <c r="O2571" s="33">
        <v>980.2</v>
      </c>
      <c r="P2571" s="33">
        <v>2518</v>
      </c>
    </row>
    <row r="2572" spans="1:16">
      <c r="A2572" s="27" t="s">
        <v>562</v>
      </c>
      <c r="B2572" s="31">
        <v>202505</v>
      </c>
      <c r="C2572" s="27" t="s">
        <v>73</v>
      </c>
      <c r="D2572" s="27" t="s">
        <v>211</v>
      </c>
      <c r="E2572" s="27" t="s">
        <v>36</v>
      </c>
      <c r="F2572" s="27" t="s">
        <v>262</v>
      </c>
      <c r="G2572" s="33">
        <v>169762.06</v>
      </c>
      <c r="H2572" s="33">
        <v>0</v>
      </c>
      <c r="I2572" s="33">
        <v>8814</v>
      </c>
      <c r="J2572" s="33">
        <v>442</v>
      </c>
      <c r="K2572" s="33">
        <v>7300</v>
      </c>
      <c r="L2572" s="33">
        <v>1</v>
      </c>
      <c r="M2572" s="33">
        <v>0</v>
      </c>
      <c r="N2572" s="33">
        <v>228302.4</v>
      </c>
      <c r="O2572" s="33">
        <v>1027.2</v>
      </c>
      <c r="P2572" s="33">
        <v>2886</v>
      </c>
    </row>
    <row r="2573" spans="1:16">
      <c r="A2573" s="27" t="s">
        <v>562</v>
      </c>
      <c r="B2573" s="31">
        <v>202506</v>
      </c>
      <c r="C2573" s="27" t="s">
        <v>73</v>
      </c>
      <c r="D2573" s="27" t="s">
        <v>211</v>
      </c>
      <c r="E2573" s="27" t="s">
        <v>36</v>
      </c>
      <c r="F2573" s="27" t="s">
        <v>262</v>
      </c>
      <c r="G2573" s="33">
        <v>165383.41</v>
      </c>
      <c r="H2573" s="33">
        <v>0</v>
      </c>
      <c r="I2573" s="33">
        <v>7946</v>
      </c>
      <c r="J2573" s="33">
        <v>373</v>
      </c>
      <c r="K2573" s="33">
        <v>7300</v>
      </c>
      <c r="L2573" s="33">
        <v>1</v>
      </c>
      <c r="M2573" s="33">
        <v>0</v>
      </c>
      <c r="N2573" s="33">
        <v>223244.38</v>
      </c>
      <c r="O2573" s="33">
        <v>1093</v>
      </c>
      <c r="P2573" s="33">
        <v>2620</v>
      </c>
    </row>
    <row r="2574" spans="1:16">
      <c r="A2574" s="27" t="s">
        <v>562</v>
      </c>
      <c r="B2574" s="31">
        <v>202507</v>
      </c>
      <c r="C2574" s="27" t="s">
        <v>73</v>
      </c>
      <c r="D2574" s="27" t="s">
        <v>211</v>
      </c>
      <c r="E2574" s="27" t="s">
        <v>36</v>
      </c>
      <c r="F2574" s="27" t="s">
        <v>262</v>
      </c>
      <c r="G2574" s="33">
        <v>166523.37</v>
      </c>
      <c r="H2574" s="33">
        <v>0</v>
      </c>
      <c r="I2574" s="33">
        <v>8541</v>
      </c>
      <c r="J2574" s="33">
        <v>484</v>
      </c>
      <c r="K2574" s="33">
        <v>7300</v>
      </c>
      <c r="L2574" s="33">
        <v>1</v>
      </c>
      <c r="M2574" s="33">
        <v>0</v>
      </c>
      <c r="N2574" s="33">
        <v>198672.2</v>
      </c>
      <c r="O2574" s="33">
        <v>1030</v>
      </c>
      <c r="P2574" s="33">
        <v>2793</v>
      </c>
    </row>
    <row r="2575" spans="1:16">
      <c r="A2575" s="27" t="s">
        <v>562</v>
      </c>
      <c r="B2575" s="31">
        <v>202508</v>
      </c>
      <c r="C2575" s="27" t="s">
        <v>73</v>
      </c>
      <c r="D2575" s="27" t="s">
        <v>211</v>
      </c>
      <c r="E2575" s="27" t="s">
        <v>36</v>
      </c>
      <c r="F2575" s="27" t="s">
        <v>262</v>
      </c>
      <c r="G2575" s="33">
        <v>156243.28</v>
      </c>
      <c r="H2575" s="33">
        <v>0</v>
      </c>
      <c r="I2575" s="33">
        <v>7937</v>
      </c>
      <c r="J2575" s="33">
        <v>448</v>
      </c>
      <c r="K2575" s="33">
        <v>7300</v>
      </c>
      <c r="L2575" s="33">
        <v>1</v>
      </c>
      <c r="M2575" s="33">
        <v>0</v>
      </c>
      <c r="N2575" s="33">
        <v>191521.36</v>
      </c>
      <c r="O2575" s="33">
        <v>940.6</v>
      </c>
      <c r="P2575" s="33">
        <v>2619</v>
      </c>
    </row>
    <row r="2576" spans="1:16">
      <c r="A2576" s="27" t="s">
        <v>562</v>
      </c>
      <c r="B2576" s="31">
        <v>202509</v>
      </c>
      <c r="C2576" s="27" t="s">
        <v>73</v>
      </c>
      <c r="D2576" s="27" t="s">
        <v>211</v>
      </c>
      <c r="E2576" s="27" t="s">
        <v>36</v>
      </c>
      <c r="F2576" s="27" t="s">
        <v>262</v>
      </c>
      <c r="G2576" s="33">
        <v>152912.65</v>
      </c>
      <c r="H2576" s="33">
        <v>0</v>
      </c>
      <c r="I2576" s="33">
        <v>7791</v>
      </c>
      <c r="J2576" s="33">
        <v>359</v>
      </c>
      <c r="K2576" s="33">
        <v>7300</v>
      </c>
      <c r="L2576" s="33">
        <v>1</v>
      </c>
      <c r="M2576" s="33">
        <v>0</v>
      </c>
      <c r="N2576" s="33">
        <v>184320.33</v>
      </c>
      <c r="O2576" s="33">
        <v>898.2</v>
      </c>
      <c r="P2576" s="33">
        <v>2543</v>
      </c>
    </row>
    <row r="2577" spans="1:16">
      <c r="A2577" s="27" t="s">
        <v>562</v>
      </c>
      <c r="B2577" s="31">
        <v>202510</v>
      </c>
      <c r="C2577" s="27" t="s">
        <v>73</v>
      </c>
      <c r="D2577" s="27" t="s">
        <v>211</v>
      </c>
      <c r="E2577" s="27" t="s">
        <v>36</v>
      </c>
      <c r="F2577" s="27" t="s">
        <v>262</v>
      </c>
      <c r="G2577" s="33">
        <v>176204.85</v>
      </c>
      <c r="H2577" s="33">
        <v>0</v>
      </c>
      <c r="I2577" s="33">
        <v>9230</v>
      </c>
      <c r="J2577" s="33">
        <v>404</v>
      </c>
      <c r="K2577" s="33">
        <v>7300</v>
      </c>
      <c r="L2577" s="33">
        <v>1</v>
      </c>
      <c r="M2577" s="33">
        <v>0</v>
      </c>
      <c r="N2577" s="33">
        <v>202645.44</v>
      </c>
      <c r="O2577" s="33">
        <v>1199.2</v>
      </c>
      <c r="P2577" s="33">
        <v>2928</v>
      </c>
    </row>
    <row r="2578" spans="1:16">
      <c r="A2578" s="27" t="s">
        <v>562</v>
      </c>
      <c r="B2578" s="31">
        <v>202511</v>
      </c>
      <c r="C2578" s="27" t="s">
        <v>73</v>
      </c>
      <c r="D2578" s="27" t="s">
        <v>211</v>
      </c>
      <c r="E2578" s="27" t="s">
        <v>36</v>
      </c>
      <c r="F2578" s="27" t="s">
        <v>262</v>
      </c>
      <c r="G2578" s="33">
        <v>239839.17</v>
      </c>
      <c r="H2578" s="33">
        <v>0</v>
      </c>
      <c r="I2578" s="33">
        <v>13270</v>
      </c>
      <c r="J2578" s="33">
        <v>596</v>
      </c>
      <c r="K2578" s="33">
        <v>7300</v>
      </c>
      <c r="L2578" s="33">
        <v>1</v>
      </c>
      <c r="M2578" s="33">
        <v>0</v>
      </c>
      <c r="N2578" s="33">
        <v>244779.77</v>
      </c>
      <c r="O2578" s="33">
        <v>1578</v>
      </c>
      <c r="P2578" s="33">
        <v>4332</v>
      </c>
    </row>
    <row r="2579" spans="1:16">
      <c r="A2579" s="27" t="s">
        <v>562</v>
      </c>
      <c r="B2579" s="31">
        <v>202512</v>
      </c>
      <c r="C2579" s="27" t="s">
        <v>73</v>
      </c>
      <c r="D2579" s="27" t="s">
        <v>211</v>
      </c>
      <c r="E2579" s="27" t="s">
        <v>36</v>
      </c>
      <c r="F2579" s="27" t="s">
        <v>262</v>
      </c>
      <c r="G2579" s="33">
        <v>265806.81</v>
      </c>
      <c r="H2579" s="33">
        <v>0</v>
      </c>
      <c r="I2579" s="33">
        <v>14184</v>
      </c>
      <c r="J2579" s="33">
        <v>741</v>
      </c>
      <c r="K2579" s="33">
        <v>7300</v>
      </c>
      <c r="L2579" s="33">
        <v>1</v>
      </c>
      <c r="M2579" s="33">
        <v>0</v>
      </c>
      <c r="N2579" s="33">
        <v>281252.51</v>
      </c>
      <c r="O2579" s="33">
        <v>1573.9</v>
      </c>
      <c r="P2579" s="33">
        <v>4346</v>
      </c>
    </row>
    <row r="2580" spans="1:16">
      <c r="A2580" s="27" t="s">
        <v>562</v>
      </c>
      <c r="B2580" s="31">
        <v>202601</v>
      </c>
      <c r="C2580" s="27" t="s">
        <v>73</v>
      </c>
      <c r="D2580" s="27" t="s">
        <v>211</v>
      </c>
      <c r="E2580" s="27" t="s">
        <v>36</v>
      </c>
      <c r="F2580" s="27" t="s">
        <v>262</v>
      </c>
      <c r="G2580" s="33">
        <v>134001.6</v>
      </c>
      <c r="H2580" s="33">
        <v>0</v>
      </c>
      <c r="I2580" s="33">
        <v>7071</v>
      </c>
      <c r="J2580" s="33">
        <v>401</v>
      </c>
      <c r="K2580" s="33">
        <v>7300</v>
      </c>
      <c r="L2580" s="33">
        <v>1</v>
      </c>
      <c r="M2580" s="33">
        <v>0</v>
      </c>
      <c r="N2580" s="33">
        <v>143085.22</v>
      </c>
      <c r="O2580" s="33">
        <v>823.3</v>
      </c>
      <c r="P2580" s="33">
        <v>2244</v>
      </c>
    </row>
    <row r="2581" spans="1:16">
      <c r="A2581" s="27" t="s">
        <v>562</v>
      </c>
      <c r="B2581" s="31">
        <v>202602</v>
      </c>
      <c r="C2581" s="27" t="s">
        <v>73</v>
      </c>
      <c r="D2581" s="27" t="s">
        <v>211</v>
      </c>
      <c r="E2581" s="27" t="s">
        <v>36</v>
      </c>
      <c r="F2581" s="27" t="s">
        <v>262</v>
      </c>
      <c r="G2581" s="33">
        <v>144755.93</v>
      </c>
      <c r="H2581" s="33">
        <v>0</v>
      </c>
      <c r="I2581" s="33">
        <v>6947</v>
      </c>
      <c r="J2581" s="33">
        <v>377</v>
      </c>
      <c r="K2581" s="33">
        <v>7300</v>
      </c>
      <c r="L2581" s="33">
        <v>1</v>
      </c>
      <c r="M2581" s="33">
        <v>0</v>
      </c>
      <c r="N2581" s="33">
        <v>147553.06</v>
      </c>
      <c r="O2581" s="33">
        <v>842.8</v>
      </c>
      <c r="P2581" s="33">
        <v>2388</v>
      </c>
    </row>
    <row r="2582" spans="1:16">
      <c r="A2582" s="27" t="s">
        <v>562</v>
      </c>
      <c r="B2582" s="31">
        <v>202603</v>
      </c>
      <c r="C2582" s="27" t="s">
        <v>73</v>
      </c>
      <c r="D2582" s="27" t="s">
        <v>211</v>
      </c>
      <c r="E2582" s="27" t="s">
        <v>36</v>
      </c>
      <c r="F2582" s="27" t="s">
        <v>262</v>
      </c>
      <c r="G2582" s="33">
        <v>193145.66</v>
      </c>
      <c r="H2582" s="33">
        <v>0</v>
      </c>
      <c r="I2582" s="33">
        <v>10360</v>
      </c>
      <c r="J2582" s="33">
        <v>383</v>
      </c>
      <c r="K2582" s="33">
        <v>7300</v>
      </c>
      <c r="L2582" s="33">
        <v>1</v>
      </c>
      <c r="M2582" s="33">
        <v>0</v>
      </c>
      <c r="N2582" s="33">
        <v>184059.64</v>
      </c>
      <c r="O2582" s="33">
        <v>1053.6</v>
      </c>
      <c r="P2582" s="33">
        <v>3263</v>
      </c>
    </row>
    <row r="2583" spans="1:16">
      <c r="A2583" s="27" t="s">
        <v>562</v>
      </c>
      <c r="B2583" s="31">
        <v>202604</v>
      </c>
      <c r="C2583" s="27" t="s">
        <v>73</v>
      </c>
      <c r="D2583" s="27" t="s">
        <v>211</v>
      </c>
      <c r="E2583" s="27" t="s">
        <v>36</v>
      </c>
      <c r="F2583" s="27" t="s">
        <v>262</v>
      </c>
      <c r="G2583" s="33">
        <v>222403.61</v>
      </c>
      <c r="H2583" s="33">
        <v>0</v>
      </c>
      <c r="I2583" s="33">
        <v>11182</v>
      </c>
      <c r="J2583" s="33">
        <v>577</v>
      </c>
      <c r="K2583" s="33">
        <v>7300</v>
      </c>
      <c r="L2583" s="33">
        <v>1</v>
      </c>
      <c r="M2583" s="33">
        <v>0</v>
      </c>
      <c r="N2583" s="33">
        <v>216794.73</v>
      </c>
      <c r="O2583" s="33">
        <v>1408.4</v>
      </c>
      <c r="P2583" s="33">
        <v>3590</v>
      </c>
    </row>
    <row r="2584" spans="1:16">
      <c r="A2584" s="27" t="s">
        <v>562</v>
      </c>
      <c r="B2584" s="31">
        <v>202605</v>
      </c>
      <c r="C2584" s="27" t="s">
        <v>73</v>
      </c>
      <c r="D2584" s="27" t="s">
        <v>211</v>
      </c>
      <c r="E2584" s="27" t="s">
        <v>36</v>
      </c>
      <c r="F2584" s="27" t="s">
        <v>262</v>
      </c>
      <c r="G2584" s="33">
        <v>236593.81</v>
      </c>
      <c r="H2584" s="33">
        <v>0</v>
      </c>
      <c r="I2584" s="33">
        <v>11483</v>
      </c>
      <c r="J2584" s="33">
        <v>640</v>
      </c>
      <c r="K2584" s="33">
        <v>7300</v>
      </c>
      <c r="L2584" s="33">
        <v>1</v>
      </c>
      <c r="M2584" s="33">
        <v>0</v>
      </c>
      <c r="N2584" s="33">
        <v>237662.8</v>
      </c>
      <c r="O2584" s="33">
        <v>1392.9</v>
      </c>
      <c r="P2584" s="33">
        <v>3878</v>
      </c>
    </row>
    <row r="2585" spans="1:16">
      <c r="A2585" s="27" t="s">
        <v>562</v>
      </c>
      <c r="B2585" s="31">
        <v>202606</v>
      </c>
      <c r="C2585" s="27" t="s">
        <v>73</v>
      </c>
      <c r="D2585" s="27" t="s">
        <v>211</v>
      </c>
      <c r="E2585" s="27" t="s">
        <v>36</v>
      </c>
      <c r="F2585" s="27" t="s">
        <v>262</v>
      </c>
      <c r="G2585" s="33">
        <v>254462.75</v>
      </c>
      <c r="H2585" s="33">
        <v>0</v>
      </c>
      <c r="I2585" s="33">
        <v>12942</v>
      </c>
      <c r="J2585" s="33">
        <v>746</v>
      </c>
      <c r="K2585" s="33">
        <v>7300</v>
      </c>
      <c r="L2585" s="33">
        <v>1</v>
      </c>
      <c r="M2585" s="33">
        <v>0</v>
      </c>
      <c r="N2585" s="33">
        <v>232397.4</v>
      </c>
      <c r="O2585" s="33">
        <v>1437.4</v>
      </c>
      <c r="P2585" s="33">
        <v>4052</v>
      </c>
    </row>
    <row r="2586" spans="1:16">
      <c r="A2586" s="27" t="s">
        <v>562</v>
      </c>
      <c r="B2586" s="31">
        <v>202607</v>
      </c>
      <c r="C2586" s="27" t="s">
        <v>73</v>
      </c>
      <c r="D2586" s="27" t="s">
        <v>211</v>
      </c>
      <c r="E2586" s="27" t="s">
        <v>36</v>
      </c>
      <c r="F2586" s="27" t="s">
        <v>262</v>
      </c>
      <c r="G2586" s="33">
        <v>187409.46</v>
      </c>
      <c r="H2586" s="33">
        <v>0</v>
      </c>
      <c r="I2586" s="33">
        <v>10067</v>
      </c>
      <c r="J2586" s="33">
        <v>471</v>
      </c>
      <c r="K2586" s="33">
        <v>7300</v>
      </c>
      <c r="L2586" s="33">
        <v>1</v>
      </c>
      <c r="M2586" s="33">
        <v>0</v>
      </c>
      <c r="N2586" s="33">
        <v>206817.76</v>
      </c>
      <c r="O2586" s="33">
        <v>1086.9</v>
      </c>
      <c r="P2586" s="33">
        <v>3091</v>
      </c>
    </row>
    <row r="2587" spans="1:16">
      <c r="A2587" s="27" t="s">
        <v>566</v>
      </c>
      <c r="B2587" s="31">
        <v>202408</v>
      </c>
      <c r="C2587" s="27" t="s">
        <v>73</v>
      </c>
      <c r="D2587" s="27" t="s">
        <v>211</v>
      </c>
      <c r="E2587" s="27" t="s">
        <v>36</v>
      </c>
      <c r="F2587" s="27" t="s">
        <v>289</v>
      </c>
      <c r="G2587" s="33">
        <v>747994.4</v>
      </c>
      <c r="H2587" s="33">
        <v>747994.4</v>
      </c>
      <c r="I2587" s="33">
        <v>13420</v>
      </c>
      <c r="J2587" s="33">
        <v>1177</v>
      </c>
      <c r="K2587" s="33">
        <v>18300</v>
      </c>
      <c r="L2587" s="33">
        <v>1</v>
      </c>
      <c r="M2587" s="33">
        <v>1</v>
      </c>
      <c r="N2587" s="33">
        <v>815290.62</v>
      </c>
      <c r="O2587" s="33">
        <v>3269.6</v>
      </c>
      <c r="P2587" s="33">
        <v>5664</v>
      </c>
    </row>
    <row r="2588" spans="1:16">
      <c r="A2588" s="27" t="s">
        <v>566</v>
      </c>
      <c r="B2588" s="31">
        <v>202409</v>
      </c>
      <c r="C2588" s="27" t="s">
        <v>73</v>
      </c>
      <c r="D2588" s="27" t="s">
        <v>211</v>
      </c>
      <c r="E2588" s="27" t="s">
        <v>36</v>
      </c>
      <c r="F2588" s="27" t="s">
        <v>289</v>
      </c>
      <c r="G2588" s="33">
        <v>720675.45</v>
      </c>
      <c r="H2588" s="33">
        <v>720675.45</v>
      </c>
      <c r="I2588" s="33">
        <v>12379</v>
      </c>
      <c r="J2588" s="33">
        <v>1143</v>
      </c>
      <c r="K2588" s="33">
        <v>18300</v>
      </c>
      <c r="L2588" s="33">
        <v>1</v>
      </c>
      <c r="M2588" s="33">
        <v>1</v>
      </c>
      <c r="N2588" s="33">
        <v>784636.39</v>
      </c>
      <c r="O2588" s="33">
        <v>3980.1</v>
      </c>
      <c r="P2588" s="33">
        <v>5397</v>
      </c>
    </row>
    <row r="2589" spans="1:16">
      <c r="A2589" s="27" t="s">
        <v>566</v>
      </c>
      <c r="B2589" s="31">
        <v>202410</v>
      </c>
      <c r="C2589" s="27" t="s">
        <v>73</v>
      </c>
      <c r="D2589" s="27" t="s">
        <v>211</v>
      </c>
      <c r="E2589" s="27" t="s">
        <v>36</v>
      </c>
      <c r="F2589" s="27" t="s">
        <v>289</v>
      </c>
      <c r="G2589" s="33">
        <v>769966.4399999999</v>
      </c>
      <c r="H2589" s="33">
        <v>769966.4399999999</v>
      </c>
      <c r="I2589" s="33">
        <v>15801</v>
      </c>
      <c r="J2589" s="33">
        <v>1358</v>
      </c>
      <c r="K2589" s="33">
        <v>18300</v>
      </c>
      <c r="L2589" s="33">
        <v>1</v>
      </c>
      <c r="M2589" s="33">
        <v>1</v>
      </c>
      <c r="N2589" s="33">
        <v>862644.88</v>
      </c>
      <c r="O2589" s="33">
        <v>3483.2</v>
      </c>
      <c r="P2589" s="33">
        <v>6504</v>
      </c>
    </row>
    <row r="2590" spans="1:16">
      <c r="A2590" s="27" t="s">
        <v>566</v>
      </c>
      <c r="B2590" s="31">
        <v>202411</v>
      </c>
      <c r="C2590" s="27" t="s">
        <v>73</v>
      </c>
      <c r="D2590" s="27" t="s">
        <v>211</v>
      </c>
      <c r="E2590" s="27" t="s">
        <v>36</v>
      </c>
      <c r="F2590" s="27" t="s">
        <v>289</v>
      </c>
      <c r="G2590" s="33">
        <v>938403.42</v>
      </c>
      <c r="H2590" s="33">
        <v>938403.42</v>
      </c>
      <c r="I2590" s="33">
        <v>16926</v>
      </c>
      <c r="J2590" s="33">
        <v>1258</v>
      </c>
      <c r="K2590" s="33">
        <v>18300</v>
      </c>
      <c r="L2590" s="33">
        <v>1</v>
      </c>
      <c r="M2590" s="33">
        <v>1</v>
      </c>
      <c r="N2590" s="33">
        <v>1042007.24</v>
      </c>
      <c r="O2590" s="33">
        <v>4651.9</v>
      </c>
      <c r="P2590" s="33">
        <v>7453</v>
      </c>
    </row>
    <row r="2591" spans="1:16">
      <c r="A2591" s="27" t="s">
        <v>566</v>
      </c>
      <c r="B2591" s="31">
        <v>202412</v>
      </c>
      <c r="C2591" s="27" t="s">
        <v>73</v>
      </c>
      <c r="D2591" s="27" t="s">
        <v>211</v>
      </c>
      <c r="E2591" s="27" t="s">
        <v>36</v>
      </c>
      <c r="F2591" s="27" t="s">
        <v>289</v>
      </c>
      <c r="G2591" s="33">
        <v>1072217.42</v>
      </c>
      <c r="H2591" s="33">
        <v>1072217.42</v>
      </c>
      <c r="I2591" s="33">
        <v>19252</v>
      </c>
      <c r="J2591" s="33">
        <v>1677</v>
      </c>
      <c r="K2591" s="33">
        <v>18300</v>
      </c>
      <c r="L2591" s="33">
        <v>1</v>
      </c>
      <c r="M2591" s="33">
        <v>1</v>
      </c>
      <c r="N2591" s="33">
        <v>1197268.68</v>
      </c>
      <c r="O2591" s="33">
        <v>5299.2</v>
      </c>
      <c r="P2591" s="33">
        <v>8492</v>
      </c>
    </row>
    <row r="2592" spans="1:16">
      <c r="A2592" s="27" t="s">
        <v>566</v>
      </c>
      <c r="B2592" s="31">
        <v>202501</v>
      </c>
      <c r="C2592" s="27" t="s">
        <v>73</v>
      </c>
      <c r="D2592" s="27" t="s">
        <v>211</v>
      </c>
      <c r="E2592" s="27" t="s">
        <v>36</v>
      </c>
      <c r="F2592" s="27" t="s">
        <v>289</v>
      </c>
      <c r="G2592" s="33">
        <v>523507.87</v>
      </c>
      <c r="H2592" s="33">
        <v>523507.87</v>
      </c>
      <c r="I2592" s="33">
        <v>9259</v>
      </c>
      <c r="J2592" s="33">
        <v>808</v>
      </c>
      <c r="K2592" s="33">
        <v>18300</v>
      </c>
      <c r="L2592" s="33">
        <v>1</v>
      </c>
      <c r="M2592" s="33">
        <v>1</v>
      </c>
      <c r="N2592" s="33">
        <v>609101.97</v>
      </c>
      <c r="O2592" s="33">
        <v>2695</v>
      </c>
      <c r="P2592" s="33">
        <v>4032</v>
      </c>
    </row>
    <row r="2593" spans="1:16">
      <c r="A2593" s="27" t="s">
        <v>566</v>
      </c>
      <c r="B2593" s="31">
        <v>202502</v>
      </c>
      <c r="C2593" s="27" t="s">
        <v>73</v>
      </c>
      <c r="D2593" s="27" t="s">
        <v>211</v>
      </c>
      <c r="E2593" s="27" t="s">
        <v>36</v>
      </c>
      <c r="F2593" s="27" t="s">
        <v>289</v>
      </c>
      <c r="G2593" s="33">
        <v>541129.75</v>
      </c>
      <c r="H2593" s="33">
        <v>541129.75</v>
      </c>
      <c r="I2593" s="33">
        <v>10316</v>
      </c>
      <c r="J2593" s="33">
        <v>1021</v>
      </c>
      <c r="K2593" s="33">
        <v>18300</v>
      </c>
      <c r="L2593" s="33">
        <v>1</v>
      </c>
      <c r="M2593" s="33">
        <v>1</v>
      </c>
      <c r="N2593" s="33">
        <v>628121.2</v>
      </c>
      <c r="O2593" s="33">
        <v>2782.7</v>
      </c>
      <c r="P2593" s="33">
        <v>4271</v>
      </c>
    </row>
    <row r="2594" spans="1:16">
      <c r="A2594" s="27" t="s">
        <v>566</v>
      </c>
      <c r="B2594" s="31">
        <v>202503</v>
      </c>
      <c r="C2594" s="27" t="s">
        <v>73</v>
      </c>
      <c r="D2594" s="27" t="s">
        <v>211</v>
      </c>
      <c r="E2594" s="27" t="s">
        <v>36</v>
      </c>
      <c r="F2594" s="27" t="s">
        <v>289</v>
      </c>
      <c r="G2594" s="33">
        <v>627615.48</v>
      </c>
      <c r="H2594" s="33">
        <v>627615.48</v>
      </c>
      <c r="I2594" s="33">
        <v>11321</v>
      </c>
      <c r="J2594" s="33">
        <v>937</v>
      </c>
      <c r="K2594" s="33">
        <v>18300</v>
      </c>
      <c r="L2594" s="33">
        <v>1</v>
      </c>
      <c r="M2594" s="33">
        <v>1</v>
      </c>
      <c r="N2594" s="33">
        <v>783526.6800000001</v>
      </c>
      <c r="O2594" s="33">
        <v>3252</v>
      </c>
      <c r="P2594" s="33">
        <v>4917</v>
      </c>
    </row>
    <row r="2595" spans="1:16">
      <c r="A2595" s="27" t="s">
        <v>566</v>
      </c>
      <c r="B2595" s="31">
        <v>202504</v>
      </c>
      <c r="C2595" s="27" t="s">
        <v>73</v>
      </c>
      <c r="D2595" s="27" t="s">
        <v>211</v>
      </c>
      <c r="E2595" s="27" t="s">
        <v>36</v>
      </c>
      <c r="F2595" s="27" t="s">
        <v>289</v>
      </c>
      <c r="G2595" s="33">
        <v>827603.1</v>
      </c>
      <c r="H2595" s="33">
        <v>827603.1</v>
      </c>
      <c r="I2595" s="33">
        <v>13567</v>
      </c>
      <c r="J2595" s="33">
        <v>1117</v>
      </c>
      <c r="K2595" s="33">
        <v>18300</v>
      </c>
      <c r="L2595" s="33">
        <v>1</v>
      </c>
      <c r="M2595" s="33">
        <v>1</v>
      </c>
      <c r="N2595" s="33">
        <v>922877.26</v>
      </c>
      <c r="O2595" s="33">
        <v>3674</v>
      </c>
      <c r="P2595" s="33">
        <v>6183</v>
      </c>
    </row>
    <row r="2596" spans="1:16">
      <c r="A2596" s="27" t="s">
        <v>566</v>
      </c>
      <c r="B2596" s="31">
        <v>202505</v>
      </c>
      <c r="C2596" s="27" t="s">
        <v>73</v>
      </c>
      <c r="D2596" s="27" t="s">
        <v>211</v>
      </c>
      <c r="E2596" s="27" t="s">
        <v>36</v>
      </c>
      <c r="F2596" s="27" t="s">
        <v>289</v>
      </c>
      <c r="G2596" s="33">
        <v>881162.23</v>
      </c>
      <c r="H2596" s="33">
        <v>881162.23</v>
      </c>
      <c r="I2596" s="33">
        <v>15020</v>
      </c>
      <c r="J2596" s="33">
        <v>1318</v>
      </c>
      <c r="K2596" s="33">
        <v>18300</v>
      </c>
      <c r="L2596" s="33">
        <v>1</v>
      </c>
      <c r="M2596" s="33">
        <v>1</v>
      </c>
      <c r="N2596" s="33">
        <v>1011710.88</v>
      </c>
      <c r="O2596" s="33">
        <v>3808</v>
      </c>
      <c r="P2596" s="33">
        <v>6727</v>
      </c>
    </row>
    <row r="2597" spans="1:16">
      <c r="A2597" s="27" t="s">
        <v>566</v>
      </c>
      <c r="B2597" s="31">
        <v>202506</v>
      </c>
      <c r="C2597" s="27" t="s">
        <v>73</v>
      </c>
      <c r="D2597" s="27" t="s">
        <v>211</v>
      </c>
      <c r="E2597" s="27" t="s">
        <v>36</v>
      </c>
      <c r="F2597" s="27" t="s">
        <v>289</v>
      </c>
      <c r="G2597" s="33">
        <v>909034.02</v>
      </c>
      <c r="H2597" s="33">
        <v>909034.02</v>
      </c>
      <c r="I2597" s="33">
        <v>15015</v>
      </c>
      <c r="J2597" s="33">
        <v>1333</v>
      </c>
      <c r="K2597" s="33">
        <v>18300</v>
      </c>
      <c r="L2597" s="33">
        <v>1</v>
      </c>
      <c r="M2597" s="33">
        <v>1</v>
      </c>
      <c r="N2597" s="33">
        <v>989296.52</v>
      </c>
      <c r="O2597" s="33">
        <v>4100.2</v>
      </c>
      <c r="P2597" s="33">
        <v>6838</v>
      </c>
    </row>
    <row r="2598" spans="1:16">
      <c r="A2598" s="27" t="s">
        <v>566</v>
      </c>
      <c r="B2598" s="31">
        <v>202507</v>
      </c>
      <c r="C2598" s="27" t="s">
        <v>73</v>
      </c>
      <c r="D2598" s="27" t="s">
        <v>211</v>
      </c>
      <c r="E2598" s="27" t="s">
        <v>36</v>
      </c>
      <c r="F2598" s="27" t="s">
        <v>289</v>
      </c>
      <c r="G2598" s="33">
        <v>768480.5699999999</v>
      </c>
      <c r="H2598" s="33">
        <v>768480.5699999999</v>
      </c>
      <c r="I2598" s="33">
        <v>13014</v>
      </c>
      <c r="J2598" s="33">
        <v>1117</v>
      </c>
      <c r="K2598" s="33">
        <v>18300</v>
      </c>
      <c r="L2598" s="33">
        <v>1</v>
      </c>
      <c r="M2598" s="33">
        <v>1</v>
      </c>
      <c r="N2598" s="33">
        <v>880406.1</v>
      </c>
      <c r="O2598" s="33">
        <v>3318.8</v>
      </c>
      <c r="P2598" s="33">
        <v>5924</v>
      </c>
    </row>
    <row r="2599" spans="1:16">
      <c r="A2599" s="27" t="s">
        <v>566</v>
      </c>
      <c r="B2599" s="31">
        <v>202508</v>
      </c>
      <c r="C2599" s="27" t="s">
        <v>73</v>
      </c>
      <c r="D2599" s="27" t="s">
        <v>211</v>
      </c>
      <c r="E2599" s="27" t="s">
        <v>36</v>
      </c>
      <c r="F2599" s="27" t="s">
        <v>289</v>
      </c>
      <c r="G2599" s="33">
        <v>746839.33</v>
      </c>
      <c r="H2599" s="33">
        <v>746839.33</v>
      </c>
      <c r="I2599" s="33">
        <v>12447</v>
      </c>
      <c r="J2599" s="33">
        <v>1154</v>
      </c>
      <c r="K2599" s="33">
        <v>18300</v>
      </c>
      <c r="L2599" s="33">
        <v>1</v>
      </c>
      <c r="M2599" s="33">
        <v>1</v>
      </c>
      <c r="N2599" s="33">
        <v>848717.53</v>
      </c>
      <c r="O2599" s="33">
        <v>3564.6</v>
      </c>
      <c r="P2599" s="33">
        <v>5615</v>
      </c>
    </row>
    <row r="2600" spans="1:16">
      <c r="A2600" s="27" t="s">
        <v>566</v>
      </c>
      <c r="B2600" s="31">
        <v>202509</v>
      </c>
      <c r="C2600" s="27" t="s">
        <v>73</v>
      </c>
      <c r="D2600" s="27" t="s">
        <v>211</v>
      </c>
      <c r="E2600" s="27" t="s">
        <v>36</v>
      </c>
      <c r="F2600" s="27" t="s">
        <v>289</v>
      </c>
      <c r="G2600" s="33">
        <v>655662.5699999999</v>
      </c>
      <c r="H2600" s="33">
        <v>655662.5699999999</v>
      </c>
      <c r="I2600" s="33">
        <v>12094</v>
      </c>
      <c r="J2600" s="33">
        <v>1169</v>
      </c>
      <c r="K2600" s="33">
        <v>18300</v>
      </c>
      <c r="L2600" s="33">
        <v>1</v>
      </c>
      <c r="M2600" s="33">
        <v>1</v>
      </c>
      <c r="N2600" s="33">
        <v>816806.49</v>
      </c>
      <c r="O2600" s="33">
        <v>2769</v>
      </c>
      <c r="P2600" s="33">
        <v>5059</v>
      </c>
    </row>
    <row r="2601" spans="1:16">
      <c r="A2601" s="27" t="s">
        <v>566</v>
      </c>
      <c r="B2601" s="31">
        <v>202510</v>
      </c>
      <c r="C2601" s="27" t="s">
        <v>73</v>
      </c>
      <c r="D2601" s="27" t="s">
        <v>211</v>
      </c>
      <c r="E2601" s="27" t="s">
        <v>36</v>
      </c>
      <c r="F2601" s="27" t="s">
        <v>289</v>
      </c>
      <c r="G2601" s="33">
        <v>743304.39</v>
      </c>
      <c r="H2601" s="33">
        <v>743304.39</v>
      </c>
      <c r="I2601" s="33">
        <v>12411</v>
      </c>
      <c r="J2601" s="33">
        <v>971</v>
      </c>
      <c r="K2601" s="33">
        <v>18300</v>
      </c>
      <c r="L2601" s="33">
        <v>1</v>
      </c>
      <c r="M2601" s="33">
        <v>1</v>
      </c>
      <c r="N2601" s="33">
        <v>898013.3199999999</v>
      </c>
      <c r="O2601" s="33">
        <v>3338</v>
      </c>
      <c r="P2601" s="33">
        <v>5547</v>
      </c>
    </row>
    <row r="2602" spans="1:16">
      <c r="A2602" s="27" t="s">
        <v>566</v>
      </c>
      <c r="B2602" s="31">
        <v>202511</v>
      </c>
      <c r="C2602" s="27" t="s">
        <v>73</v>
      </c>
      <c r="D2602" s="27" t="s">
        <v>211</v>
      </c>
      <c r="E2602" s="27" t="s">
        <v>36</v>
      </c>
      <c r="F2602" s="27" t="s">
        <v>289</v>
      </c>
      <c r="G2602" s="33">
        <v>917440.4</v>
      </c>
      <c r="H2602" s="33">
        <v>917440.4</v>
      </c>
      <c r="I2602" s="33">
        <v>16945</v>
      </c>
      <c r="J2602" s="33">
        <v>1273</v>
      </c>
      <c r="K2602" s="33">
        <v>18300</v>
      </c>
      <c r="L2602" s="33">
        <v>1</v>
      </c>
      <c r="M2602" s="33">
        <v>1</v>
      </c>
      <c r="N2602" s="33">
        <v>1084729.53</v>
      </c>
      <c r="O2602" s="33">
        <v>4428</v>
      </c>
      <c r="P2602" s="33">
        <v>7302</v>
      </c>
    </row>
    <row r="2603" spans="1:16">
      <c r="A2603" s="27" t="s">
        <v>566</v>
      </c>
      <c r="B2603" s="31">
        <v>202512</v>
      </c>
      <c r="C2603" s="27" t="s">
        <v>73</v>
      </c>
      <c r="D2603" s="27" t="s">
        <v>211</v>
      </c>
      <c r="E2603" s="27" t="s">
        <v>36</v>
      </c>
      <c r="F2603" s="27" t="s">
        <v>289</v>
      </c>
      <c r="G2603" s="33">
        <v>1042663.73</v>
      </c>
      <c r="H2603" s="33">
        <v>1042663.73</v>
      </c>
      <c r="I2603" s="33">
        <v>18211</v>
      </c>
      <c r="J2603" s="33">
        <v>1607</v>
      </c>
      <c r="K2603" s="33">
        <v>18300</v>
      </c>
      <c r="L2603" s="33">
        <v>1</v>
      </c>
      <c r="M2603" s="33">
        <v>1</v>
      </c>
      <c r="N2603" s="33">
        <v>1246356.7</v>
      </c>
      <c r="O2603" s="33">
        <v>5185</v>
      </c>
      <c r="P2603" s="33">
        <v>7931</v>
      </c>
    </row>
    <row r="2604" spans="1:16">
      <c r="A2604" s="27" t="s">
        <v>566</v>
      </c>
      <c r="B2604" s="31">
        <v>202601</v>
      </c>
      <c r="C2604" s="27" t="s">
        <v>73</v>
      </c>
      <c r="D2604" s="27" t="s">
        <v>211</v>
      </c>
      <c r="E2604" s="27" t="s">
        <v>36</v>
      </c>
      <c r="F2604" s="27" t="s">
        <v>289</v>
      </c>
      <c r="G2604" s="33">
        <v>605263.05</v>
      </c>
      <c r="H2604" s="33">
        <v>605263.05</v>
      </c>
      <c r="I2604" s="33">
        <v>10949</v>
      </c>
      <c r="J2604" s="33">
        <v>867</v>
      </c>
      <c r="K2604" s="33">
        <v>18300</v>
      </c>
      <c r="L2604" s="33">
        <v>1</v>
      </c>
      <c r="M2604" s="33">
        <v>1</v>
      </c>
      <c r="N2604" s="33">
        <v>634075.15</v>
      </c>
      <c r="O2604" s="33">
        <v>2831.2</v>
      </c>
      <c r="P2604" s="33">
        <v>4654</v>
      </c>
    </row>
    <row r="2605" spans="1:16">
      <c r="A2605" s="27" t="s">
        <v>566</v>
      </c>
      <c r="B2605" s="31">
        <v>202602</v>
      </c>
      <c r="C2605" s="27" t="s">
        <v>73</v>
      </c>
      <c r="D2605" s="27" t="s">
        <v>211</v>
      </c>
      <c r="E2605" s="27" t="s">
        <v>36</v>
      </c>
      <c r="F2605" s="27" t="s">
        <v>289</v>
      </c>
      <c r="G2605" s="33">
        <v>600813.51</v>
      </c>
      <c r="H2605" s="33">
        <v>600813.51</v>
      </c>
      <c r="I2605" s="33">
        <v>10254</v>
      </c>
      <c r="J2605" s="33">
        <v>850</v>
      </c>
      <c r="K2605" s="33">
        <v>18300</v>
      </c>
      <c r="L2605" s="33">
        <v>1</v>
      </c>
      <c r="M2605" s="33">
        <v>1</v>
      </c>
      <c r="N2605" s="33">
        <v>653874.17</v>
      </c>
      <c r="O2605" s="33">
        <v>3085</v>
      </c>
      <c r="P2605" s="33">
        <v>4447</v>
      </c>
    </row>
    <row r="2606" spans="1:16">
      <c r="A2606" s="27" t="s">
        <v>566</v>
      </c>
      <c r="B2606" s="31">
        <v>202603</v>
      </c>
      <c r="C2606" s="27" t="s">
        <v>73</v>
      </c>
      <c r="D2606" s="27" t="s">
        <v>211</v>
      </c>
      <c r="E2606" s="27" t="s">
        <v>36</v>
      </c>
      <c r="F2606" s="27" t="s">
        <v>289</v>
      </c>
      <c r="G2606" s="33">
        <v>656668.8</v>
      </c>
      <c r="H2606" s="33">
        <v>656668.8</v>
      </c>
      <c r="I2606" s="33">
        <v>12177</v>
      </c>
      <c r="J2606" s="33">
        <v>1026</v>
      </c>
      <c r="K2606" s="33">
        <v>18300</v>
      </c>
      <c r="L2606" s="33">
        <v>1</v>
      </c>
      <c r="M2606" s="33">
        <v>1</v>
      </c>
      <c r="N2606" s="33">
        <v>815651.27</v>
      </c>
      <c r="O2606" s="33">
        <v>3096.7</v>
      </c>
      <c r="P2606" s="33">
        <v>5340</v>
      </c>
    </row>
    <row r="2607" spans="1:16">
      <c r="A2607" s="27" t="s">
        <v>566</v>
      </c>
      <c r="B2607" s="31">
        <v>202604</v>
      </c>
      <c r="C2607" s="27" t="s">
        <v>73</v>
      </c>
      <c r="D2607" s="27" t="s">
        <v>211</v>
      </c>
      <c r="E2607" s="27" t="s">
        <v>36</v>
      </c>
      <c r="F2607" s="27" t="s">
        <v>289</v>
      </c>
      <c r="G2607" s="33">
        <v>862353.4</v>
      </c>
      <c r="H2607" s="33">
        <v>862353.4</v>
      </c>
      <c r="I2607" s="33">
        <v>15494</v>
      </c>
      <c r="J2607" s="33">
        <v>1245</v>
      </c>
      <c r="K2607" s="33">
        <v>18300</v>
      </c>
      <c r="L2607" s="33">
        <v>1</v>
      </c>
      <c r="M2607" s="33">
        <v>1</v>
      </c>
      <c r="N2607" s="33">
        <v>960715.22</v>
      </c>
      <c r="O2607" s="33">
        <v>4014.7</v>
      </c>
      <c r="P2607" s="33">
        <v>6594</v>
      </c>
    </row>
    <row r="2608" spans="1:16">
      <c r="A2608" s="27" t="s">
        <v>566</v>
      </c>
      <c r="B2608" s="31">
        <v>202605</v>
      </c>
      <c r="C2608" s="27" t="s">
        <v>73</v>
      </c>
      <c r="D2608" s="27" t="s">
        <v>211</v>
      </c>
      <c r="E2608" s="27" t="s">
        <v>36</v>
      </c>
      <c r="F2608" s="27" t="s">
        <v>289</v>
      </c>
      <c r="G2608" s="33">
        <v>860410.53</v>
      </c>
      <c r="H2608" s="33">
        <v>860410.53</v>
      </c>
      <c r="I2608" s="33">
        <v>15715</v>
      </c>
      <c r="J2608" s="33">
        <v>1301</v>
      </c>
      <c r="K2608" s="33">
        <v>18300</v>
      </c>
      <c r="L2608" s="33">
        <v>1</v>
      </c>
      <c r="M2608" s="33">
        <v>1</v>
      </c>
      <c r="N2608" s="33">
        <v>1053191.03</v>
      </c>
      <c r="O2608" s="33">
        <v>3782.6</v>
      </c>
      <c r="P2608" s="33">
        <v>6817</v>
      </c>
    </row>
    <row r="2609" spans="1:16">
      <c r="A2609" s="27" t="s">
        <v>566</v>
      </c>
      <c r="B2609" s="31">
        <v>202606</v>
      </c>
      <c r="C2609" s="27" t="s">
        <v>73</v>
      </c>
      <c r="D2609" s="27" t="s">
        <v>211</v>
      </c>
      <c r="E2609" s="27" t="s">
        <v>36</v>
      </c>
      <c r="F2609" s="27" t="s">
        <v>289</v>
      </c>
      <c r="G2609" s="33">
        <v>819916.33</v>
      </c>
      <c r="H2609" s="33">
        <v>819916.33</v>
      </c>
      <c r="I2609" s="33">
        <v>16398</v>
      </c>
      <c r="J2609" s="33">
        <v>1392</v>
      </c>
      <c r="K2609" s="33">
        <v>18300</v>
      </c>
      <c r="L2609" s="33">
        <v>1</v>
      </c>
      <c r="M2609" s="33">
        <v>1</v>
      </c>
      <c r="N2609" s="33">
        <v>1029857.68</v>
      </c>
      <c r="O2609" s="33">
        <v>3633.5</v>
      </c>
      <c r="P2609" s="33">
        <v>7239</v>
      </c>
    </row>
    <row r="2610" spans="1:16">
      <c r="A2610" s="27" t="s">
        <v>566</v>
      </c>
      <c r="B2610" s="31">
        <v>202607</v>
      </c>
      <c r="C2610" s="27" t="s">
        <v>73</v>
      </c>
      <c r="D2610" s="27" t="s">
        <v>211</v>
      </c>
      <c r="E2610" s="27" t="s">
        <v>36</v>
      </c>
      <c r="F2610" s="27" t="s">
        <v>289</v>
      </c>
      <c r="G2610" s="33">
        <v>774816.59</v>
      </c>
      <c r="H2610" s="33">
        <v>774816.59</v>
      </c>
      <c r="I2610" s="33">
        <v>13998</v>
      </c>
      <c r="J2610" s="33">
        <v>1500</v>
      </c>
      <c r="K2610" s="33">
        <v>18300</v>
      </c>
      <c r="L2610" s="33">
        <v>1</v>
      </c>
      <c r="M2610" s="33">
        <v>1</v>
      </c>
      <c r="N2610" s="33">
        <v>916502.75</v>
      </c>
      <c r="O2610" s="33">
        <v>3519</v>
      </c>
      <c r="P2610" s="33">
        <v>5967</v>
      </c>
    </row>
    <row r="2611" spans="1:16">
      <c r="A2611" s="27" t="s">
        <v>570</v>
      </c>
      <c r="B2611" s="31">
        <v>202408</v>
      </c>
      <c r="C2611" s="27" t="s">
        <v>73</v>
      </c>
      <c r="D2611" s="27" t="s">
        <v>211</v>
      </c>
      <c r="E2611" s="27" t="s">
        <v>36</v>
      </c>
      <c r="F2611" s="27" t="s">
        <v>262</v>
      </c>
      <c r="G2611" s="33">
        <v>113792.27</v>
      </c>
      <c r="H2611" s="33">
        <v>0</v>
      </c>
      <c r="I2611" s="33">
        <v>5571</v>
      </c>
      <c r="J2611" s="33">
        <v>276</v>
      </c>
      <c r="K2611" s="33">
        <v>5100</v>
      </c>
      <c r="L2611" s="33">
        <v>1</v>
      </c>
      <c r="M2611" s="33">
        <v>0</v>
      </c>
      <c r="N2611" s="33">
        <v>137503.26</v>
      </c>
      <c r="O2611" s="33">
        <v>675.9</v>
      </c>
      <c r="P2611" s="33">
        <v>1770</v>
      </c>
    </row>
    <row r="2612" spans="1:16">
      <c r="A2612" s="27" t="s">
        <v>570</v>
      </c>
      <c r="B2612" s="31">
        <v>202409</v>
      </c>
      <c r="C2612" s="27" t="s">
        <v>73</v>
      </c>
      <c r="D2612" s="27" t="s">
        <v>211</v>
      </c>
      <c r="E2612" s="27" t="s">
        <v>36</v>
      </c>
      <c r="F2612" s="27" t="s">
        <v>262</v>
      </c>
      <c r="G2612" s="33">
        <v>104979.89</v>
      </c>
      <c r="H2612" s="33">
        <v>0</v>
      </c>
      <c r="I2612" s="33">
        <v>5563</v>
      </c>
      <c r="J2612" s="33">
        <v>284</v>
      </c>
      <c r="K2612" s="33">
        <v>5100</v>
      </c>
      <c r="L2612" s="33">
        <v>1</v>
      </c>
      <c r="M2612" s="33">
        <v>0</v>
      </c>
      <c r="N2612" s="33">
        <v>132333.25</v>
      </c>
      <c r="O2612" s="33">
        <v>606.3</v>
      </c>
      <c r="P2612" s="33">
        <v>1784</v>
      </c>
    </row>
    <row r="2613" spans="1:16">
      <c r="A2613" s="27" t="s">
        <v>570</v>
      </c>
      <c r="B2613" s="31">
        <v>202410</v>
      </c>
      <c r="C2613" s="27" t="s">
        <v>73</v>
      </c>
      <c r="D2613" s="27" t="s">
        <v>211</v>
      </c>
      <c r="E2613" s="27" t="s">
        <v>36</v>
      </c>
      <c r="F2613" s="27" t="s">
        <v>262</v>
      </c>
      <c r="G2613" s="33">
        <v>127341.2</v>
      </c>
      <c r="H2613" s="33">
        <v>0</v>
      </c>
      <c r="I2613" s="33">
        <v>5711</v>
      </c>
      <c r="J2613" s="33">
        <v>352</v>
      </c>
      <c r="K2613" s="33">
        <v>5100</v>
      </c>
      <c r="L2613" s="33">
        <v>1</v>
      </c>
      <c r="M2613" s="33">
        <v>0</v>
      </c>
      <c r="N2613" s="33">
        <v>145489.81</v>
      </c>
      <c r="O2613" s="33">
        <v>849.1</v>
      </c>
      <c r="P2613" s="33">
        <v>1860</v>
      </c>
    </row>
    <row r="2614" spans="1:16">
      <c r="A2614" s="27" t="s">
        <v>570</v>
      </c>
      <c r="B2614" s="31">
        <v>202411</v>
      </c>
      <c r="C2614" s="27" t="s">
        <v>73</v>
      </c>
      <c r="D2614" s="27" t="s">
        <v>211</v>
      </c>
      <c r="E2614" s="27" t="s">
        <v>36</v>
      </c>
      <c r="F2614" s="27" t="s">
        <v>262</v>
      </c>
      <c r="G2614" s="33">
        <v>147681.34</v>
      </c>
      <c r="H2614" s="33">
        <v>0</v>
      </c>
      <c r="I2614" s="33">
        <v>7396</v>
      </c>
      <c r="J2614" s="33">
        <v>441</v>
      </c>
      <c r="K2614" s="33">
        <v>5100</v>
      </c>
      <c r="L2614" s="33">
        <v>1</v>
      </c>
      <c r="M2614" s="33">
        <v>0</v>
      </c>
      <c r="N2614" s="33">
        <v>175740.26</v>
      </c>
      <c r="O2614" s="33">
        <v>1018.3</v>
      </c>
      <c r="P2614" s="33">
        <v>2412</v>
      </c>
    </row>
    <row r="2615" spans="1:16">
      <c r="A2615" s="27" t="s">
        <v>570</v>
      </c>
      <c r="B2615" s="31">
        <v>202412</v>
      </c>
      <c r="C2615" s="27" t="s">
        <v>73</v>
      </c>
      <c r="D2615" s="27" t="s">
        <v>211</v>
      </c>
      <c r="E2615" s="27" t="s">
        <v>36</v>
      </c>
      <c r="F2615" s="27" t="s">
        <v>262</v>
      </c>
      <c r="G2615" s="33">
        <v>202087.63</v>
      </c>
      <c r="H2615" s="33">
        <v>0</v>
      </c>
      <c r="I2615" s="33">
        <v>10519</v>
      </c>
      <c r="J2615" s="33">
        <v>464</v>
      </c>
      <c r="K2615" s="33">
        <v>5100</v>
      </c>
      <c r="L2615" s="33">
        <v>1</v>
      </c>
      <c r="M2615" s="33">
        <v>0</v>
      </c>
      <c r="N2615" s="33">
        <v>201925.96</v>
      </c>
      <c r="O2615" s="33">
        <v>1151.4</v>
      </c>
      <c r="P2615" s="33">
        <v>3419</v>
      </c>
    </row>
    <row r="2616" spans="1:16">
      <c r="A2616" s="27" t="s">
        <v>570</v>
      </c>
      <c r="B2616" s="31">
        <v>202501</v>
      </c>
      <c r="C2616" s="27" t="s">
        <v>73</v>
      </c>
      <c r="D2616" s="27" t="s">
        <v>211</v>
      </c>
      <c r="E2616" s="27" t="s">
        <v>36</v>
      </c>
      <c r="F2616" s="27" t="s">
        <v>262</v>
      </c>
      <c r="G2616" s="33">
        <v>87295.36</v>
      </c>
      <c r="H2616" s="33">
        <v>0</v>
      </c>
      <c r="I2616" s="33">
        <v>4392</v>
      </c>
      <c r="J2616" s="33">
        <v>225</v>
      </c>
      <c r="K2616" s="33">
        <v>5100</v>
      </c>
      <c r="L2616" s="33">
        <v>1</v>
      </c>
      <c r="M2616" s="33">
        <v>0</v>
      </c>
      <c r="N2616" s="33">
        <v>102728.4</v>
      </c>
      <c r="O2616" s="33">
        <v>514.5</v>
      </c>
      <c r="P2616" s="33">
        <v>1479</v>
      </c>
    </row>
    <row r="2617" spans="1:16">
      <c r="A2617" s="27" t="s">
        <v>570</v>
      </c>
      <c r="B2617" s="31">
        <v>202502</v>
      </c>
      <c r="C2617" s="27" t="s">
        <v>73</v>
      </c>
      <c r="D2617" s="27" t="s">
        <v>211</v>
      </c>
      <c r="E2617" s="27" t="s">
        <v>36</v>
      </c>
      <c r="F2617" s="27" t="s">
        <v>262</v>
      </c>
      <c r="G2617" s="33">
        <v>88237.3</v>
      </c>
      <c r="H2617" s="33">
        <v>0</v>
      </c>
      <c r="I2617" s="33">
        <v>4182</v>
      </c>
      <c r="J2617" s="33">
        <v>247</v>
      </c>
      <c r="K2617" s="33">
        <v>5100</v>
      </c>
      <c r="L2617" s="33">
        <v>1</v>
      </c>
      <c r="M2617" s="33">
        <v>0</v>
      </c>
      <c r="N2617" s="33">
        <v>105936.1</v>
      </c>
      <c r="O2617" s="33">
        <v>685.5</v>
      </c>
      <c r="P2617" s="33">
        <v>1397</v>
      </c>
    </row>
    <row r="2618" spans="1:16">
      <c r="A2618" s="27" t="s">
        <v>570</v>
      </c>
      <c r="B2618" s="31">
        <v>202503</v>
      </c>
      <c r="C2618" s="27" t="s">
        <v>73</v>
      </c>
      <c r="D2618" s="27" t="s">
        <v>211</v>
      </c>
      <c r="E2618" s="27" t="s">
        <v>36</v>
      </c>
      <c r="F2618" s="27" t="s">
        <v>262</v>
      </c>
      <c r="G2618" s="33">
        <v>113275.95</v>
      </c>
      <c r="H2618" s="33">
        <v>0</v>
      </c>
      <c r="I2618" s="33">
        <v>5697</v>
      </c>
      <c r="J2618" s="33">
        <v>289</v>
      </c>
      <c r="K2618" s="33">
        <v>5100</v>
      </c>
      <c r="L2618" s="33">
        <v>1</v>
      </c>
      <c r="M2618" s="33">
        <v>0</v>
      </c>
      <c r="N2618" s="33">
        <v>132146.09</v>
      </c>
      <c r="O2618" s="33">
        <v>699.5</v>
      </c>
      <c r="P2618" s="33">
        <v>1872</v>
      </c>
    </row>
    <row r="2619" spans="1:16">
      <c r="A2619" s="27" t="s">
        <v>570</v>
      </c>
      <c r="B2619" s="31">
        <v>202504</v>
      </c>
      <c r="C2619" s="27" t="s">
        <v>73</v>
      </c>
      <c r="D2619" s="27" t="s">
        <v>211</v>
      </c>
      <c r="E2619" s="27" t="s">
        <v>36</v>
      </c>
      <c r="F2619" s="27" t="s">
        <v>262</v>
      </c>
      <c r="G2619" s="33">
        <v>125679.87</v>
      </c>
      <c r="H2619" s="33">
        <v>0</v>
      </c>
      <c r="I2619" s="33">
        <v>6348</v>
      </c>
      <c r="J2619" s="33">
        <v>364</v>
      </c>
      <c r="K2619" s="33">
        <v>5100</v>
      </c>
      <c r="L2619" s="33">
        <v>1</v>
      </c>
      <c r="M2619" s="33">
        <v>0</v>
      </c>
      <c r="N2619" s="33">
        <v>155648.34</v>
      </c>
      <c r="O2619" s="33">
        <v>750.6</v>
      </c>
      <c r="P2619" s="33">
        <v>2179</v>
      </c>
    </row>
    <row r="2620" spans="1:16">
      <c r="A2620" s="27" t="s">
        <v>570</v>
      </c>
      <c r="B2620" s="31">
        <v>202505</v>
      </c>
      <c r="C2620" s="27" t="s">
        <v>73</v>
      </c>
      <c r="D2620" s="27" t="s">
        <v>211</v>
      </c>
      <c r="E2620" s="27" t="s">
        <v>36</v>
      </c>
      <c r="F2620" s="27" t="s">
        <v>262</v>
      </c>
      <c r="G2620" s="33">
        <v>138094.36</v>
      </c>
      <c r="H2620" s="33">
        <v>0</v>
      </c>
      <c r="I2620" s="33">
        <v>6865</v>
      </c>
      <c r="J2620" s="33">
        <v>338</v>
      </c>
      <c r="K2620" s="33">
        <v>5100</v>
      </c>
      <c r="L2620" s="33">
        <v>1</v>
      </c>
      <c r="M2620" s="33">
        <v>0</v>
      </c>
      <c r="N2620" s="33">
        <v>170630.62</v>
      </c>
      <c r="O2620" s="33">
        <v>885.3</v>
      </c>
      <c r="P2620" s="33">
        <v>2214</v>
      </c>
    </row>
    <row r="2621" spans="1:16">
      <c r="A2621" s="27" t="s">
        <v>570</v>
      </c>
      <c r="B2621" s="31">
        <v>202506</v>
      </c>
      <c r="C2621" s="27" t="s">
        <v>73</v>
      </c>
      <c r="D2621" s="27" t="s">
        <v>211</v>
      </c>
      <c r="E2621" s="27" t="s">
        <v>36</v>
      </c>
      <c r="F2621" s="27" t="s">
        <v>262</v>
      </c>
      <c r="G2621" s="33">
        <v>134759.54</v>
      </c>
      <c r="H2621" s="33">
        <v>0</v>
      </c>
      <c r="I2621" s="33">
        <v>6625</v>
      </c>
      <c r="J2621" s="33">
        <v>381</v>
      </c>
      <c r="K2621" s="33">
        <v>5100</v>
      </c>
      <c r="L2621" s="33">
        <v>1</v>
      </c>
      <c r="M2621" s="33">
        <v>0</v>
      </c>
      <c r="N2621" s="33">
        <v>166850.31</v>
      </c>
      <c r="O2621" s="33">
        <v>735.9</v>
      </c>
      <c r="P2621" s="33">
        <v>2128</v>
      </c>
    </row>
    <row r="2622" spans="1:16">
      <c r="A2622" s="27" t="s">
        <v>570</v>
      </c>
      <c r="B2622" s="31">
        <v>202507</v>
      </c>
      <c r="C2622" s="27" t="s">
        <v>73</v>
      </c>
      <c r="D2622" s="27" t="s">
        <v>211</v>
      </c>
      <c r="E2622" s="27" t="s">
        <v>36</v>
      </c>
      <c r="F2622" s="27" t="s">
        <v>262</v>
      </c>
      <c r="G2622" s="33">
        <v>131276.43</v>
      </c>
      <c r="H2622" s="33">
        <v>0</v>
      </c>
      <c r="I2622" s="33">
        <v>6638</v>
      </c>
      <c r="J2622" s="33">
        <v>373</v>
      </c>
      <c r="K2622" s="33">
        <v>5100</v>
      </c>
      <c r="L2622" s="33">
        <v>1</v>
      </c>
      <c r="M2622" s="33">
        <v>0</v>
      </c>
      <c r="N2622" s="33">
        <v>148485.34</v>
      </c>
      <c r="O2622" s="33">
        <v>789.5</v>
      </c>
      <c r="P2622" s="33">
        <v>2115</v>
      </c>
    </row>
    <row r="2623" spans="1:16">
      <c r="A2623" s="27" t="s">
        <v>570</v>
      </c>
      <c r="B2623" s="31">
        <v>202508</v>
      </c>
      <c r="C2623" s="27" t="s">
        <v>73</v>
      </c>
      <c r="D2623" s="27" t="s">
        <v>211</v>
      </c>
      <c r="E2623" s="27" t="s">
        <v>36</v>
      </c>
      <c r="F2623" s="27" t="s">
        <v>262</v>
      </c>
      <c r="G2623" s="33">
        <v>132581.55</v>
      </c>
      <c r="H2623" s="33">
        <v>0</v>
      </c>
      <c r="I2623" s="33">
        <v>7048</v>
      </c>
      <c r="J2623" s="33">
        <v>331</v>
      </c>
      <c r="K2623" s="33">
        <v>5100</v>
      </c>
      <c r="L2623" s="33">
        <v>1</v>
      </c>
      <c r="M2623" s="33">
        <v>0</v>
      </c>
      <c r="N2623" s="33">
        <v>143140.89</v>
      </c>
      <c r="O2623" s="33">
        <v>746.6</v>
      </c>
      <c r="P2623" s="33">
        <v>2300</v>
      </c>
    </row>
    <row r="2624" spans="1:16">
      <c r="A2624" s="27" t="s">
        <v>570</v>
      </c>
      <c r="B2624" s="31">
        <v>202509</v>
      </c>
      <c r="C2624" s="27" t="s">
        <v>73</v>
      </c>
      <c r="D2624" s="27" t="s">
        <v>211</v>
      </c>
      <c r="E2624" s="27" t="s">
        <v>36</v>
      </c>
      <c r="F2624" s="27" t="s">
        <v>262</v>
      </c>
      <c r="G2624" s="33">
        <v>113641.75</v>
      </c>
      <c r="H2624" s="33">
        <v>0</v>
      </c>
      <c r="I2624" s="33">
        <v>5489</v>
      </c>
      <c r="J2624" s="33">
        <v>270</v>
      </c>
      <c r="K2624" s="33">
        <v>5100</v>
      </c>
      <c r="L2624" s="33">
        <v>1</v>
      </c>
      <c r="M2624" s="33">
        <v>0</v>
      </c>
      <c r="N2624" s="33">
        <v>137758.92</v>
      </c>
      <c r="O2624" s="33">
        <v>664.9</v>
      </c>
      <c r="P2624" s="33">
        <v>1746</v>
      </c>
    </row>
    <row r="2625" spans="1:16">
      <c r="A2625" s="27" t="s">
        <v>570</v>
      </c>
      <c r="B2625" s="31">
        <v>202510</v>
      </c>
      <c r="C2625" s="27" t="s">
        <v>73</v>
      </c>
      <c r="D2625" s="27" t="s">
        <v>211</v>
      </c>
      <c r="E2625" s="27" t="s">
        <v>36</v>
      </c>
      <c r="F2625" s="27" t="s">
        <v>262</v>
      </c>
      <c r="G2625" s="33">
        <v>132920.65</v>
      </c>
      <c r="H2625" s="33">
        <v>0</v>
      </c>
      <c r="I2625" s="33">
        <v>6599</v>
      </c>
      <c r="J2625" s="33">
        <v>321</v>
      </c>
      <c r="K2625" s="33">
        <v>5100</v>
      </c>
      <c r="L2625" s="33">
        <v>1</v>
      </c>
      <c r="M2625" s="33">
        <v>0</v>
      </c>
      <c r="N2625" s="33">
        <v>151454.89</v>
      </c>
      <c r="O2625" s="33">
        <v>808.9</v>
      </c>
      <c r="P2625" s="33">
        <v>2155</v>
      </c>
    </row>
    <row r="2626" spans="1:16">
      <c r="A2626" s="27" t="s">
        <v>570</v>
      </c>
      <c r="B2626" s="31">
        <v>202511</v>
      </c>
      <c r="C2626" s="27" t="s">
        <v>73</v>
      </c>
      <c r="D2626" s="27" t="s">
        <v>211</v>
      </c>
      <c r="E2626" s="27" t="s">
        <v>36</v>
      </c>
      <c r="F2626" s="27" t="s">
        <v>262</v>
      </c>
      <c r="G2626" s="33">
        <v>142234.04</v>
      </c>
      <c r="H2626" s="33">
        <v>0</v>
      </c>
      <c r="I2626" s="33">
        <v>7202</v>
      </c>
      <c r="J2626" s="33">
        <v>427</v>
      </c>
      <c r="K2626" s="33">
        <v>5100</v>
      </c>
      <c r="L2626" s="33">
        <v>1</v>
      </c>
      <c r="M2626" s="33">
        <v>0</v>
      </c>
      <c r="N2626" s="33">
        <v>182945.61</v>
      </c>
      <c r="O2626" s="33">
        <v>872.4</v>
      </c>
      <c r="P2626" s="33">
        <v>2308</v>
      </c>
    </row>
    <row r="2627" spans="1:16">
      <c r="A2627" s="27" t="s">
        <v>570</v>
      </c>
      <c r="B2627" s="31">
        <v>202512</v>
      </c>
      <c r="C2627" s="27" t="s">
        <v>73</v>
      </c>
      <c r="D2627" s="27" t="s">
        <v>211</v>
      </c>
      <c r="E2627" s="27" t="s">
        <v>36</v>
      </c>
      <c r="F2627" s="27" t="s">
        <v>262</v>
      </c>
      <c r="G2627" s="33">
        <v>175127.51</v>
      </c>
      <c r="H2627" s="33">
        <v>0</v>
      </c>
      <c r="I2627" s="33">
        <v>8414</v>
      </c>
      <c r="J2627" s="33">
        <v>481</v>
      </c>
      <c r="K2627" s="33">
        <v>5100</v>
      </c>
      <c r="L2627" s="33">
        <v>1</v>
      </c>
      <c r="M2627" s="33">
        <v>0</v>
      </c>
      <c r="N2627" s="33">
        <v>210204.93</v>
      </c>
      <c r="O2627" s="33">
        <v>1047.3</v>
      </c>
      <c r="P2627" s="33">
        <v>2799</v>
      </c>
    </row>
    <row r="2628" spans="1:16">
      <c r="A2628" s="27" t="s">
        <v>570</v>
      </c>
      <c r="B2628" s="31">
        <v>202601</v>
      </c>
      <c r="C2628" s="27" t="s">
        <v>73</v>
      </c>
      <c r="D2628" s="27" t="s">
        <v>211</v>
      </c>
      <c r="E2628" s="27" t="s">
        <v>36</v>
      </c>
      <c r="F2628" s="27" t="s">
        <v>262</v>
      </c>
      <c r="G2628" s="33">
        <v>94963</v>
      </c>
      <c r="H2628" s="33">
        <v>94963</v>
      </c>
      <c r="I2628" s="33">
        <v>4935</v>
      </c>
      <c r="J2628" s="33">
        <v>292</v>
      </c>
      <c r="K2628" s="33">
        <v>5100</v>
      </c>
      <c r="L2628" s="33">
        <v>1</v>
      </c>
      <c r="M2628" s="33">
        <v>1</v>
      </c>
      <c r="N2628" s="33">
        <v>106940.27</v>
      </c>
      <c r="O2628" s="33">
        <v>539.1</v>
      </c>
      <c r="P2628" s="33">
        <v>1543</v>
      </c>
    </row>
    <row r="2629" spans="1:16">
      <c r="A2629" s="27" t="s">
        <v>570</v>
      </c>
      <c r="B2629" s="31">
        <v>202602</v>
      </c>
      <c r="C2629" s="27" t="s">
        <v>73</v>
      </c>
      <c r="D2629" s="27" t="s">
        <v>211</v>
      </c>
      <c r="E2629" s="27" t="s">
        <v>36</v>
      </c>
      <c r="F2629" s="27" t="s">
        <v>262</v>
      </c>
      <c r="G2629" s="33">
        <v>96108.86</v>
      </c>
      <c r="H2629" s="33">
        <v>96108.86</v>
      </c>
      <c r="I2629" s="33">
        <v>4807</v>
      </c>
      <c r="J2629" s="33">
        <v>251</v>
      </c>
      <c r="K2629" s="33">
        <v>5100</v>
      </c>
      <c r="L2629" s="33">
        <v>1</v>
      </c>
      <c r="M2629" s="33">
        <v>1</v>
      </c>
      <c r="N2629" s="33">
        <v>110279.48</v>
      </c>
      <c r="O2629" s="33">
        <v>659.7</v>
      </c>
      <c r="P2629" s="33">
        <v>1514</v>
      </c>
    </row>
    <row r="2630" spans="1:16">
      <c r="A2630" s="27" t="s">
        <v>570</v>
      </c>
      <c r="B2630" s="31">
        <v>202603</v>
      </c>
      <c r="C2630" s="27" t="s">
        <v>73</v>
      </c>
      <c r="D2630" s="27" t="s">
        <v>211</v>
      </c>
      <c r="E2630" s="27" t="s">
        <v>36</v>
      </c>
      <c r="F2630" s="27" t="s">
        <v>262</v>
      </c>
      <c r="G2630" s="33">
        <v>109828.61</v>
      </c>
      <c r="H2630" s="33">
        <v>109828.61</v>
      </c>
      <c r="I2630" s="33">
        <v>5699</v>
      </c>
      <c r="J2630" s="33">
        <v>264</v>
      </c>
      <c r="K2630" s="33">
        <v>5100</v>
      </c>
      <c r="L2630" s="33">
        <v>1</v>
      </c>
      <c r="M2630" s="33">
        <v>1</v>
      </c>
      <c r="N2630" s="33">
        <v>137564.08</v>
      </c>
      <c r="O2630" s="33">
        <v>662.5</v>
      </c>
      <c r="P2630" s="33">
        <v>1804</v>
      </c>
    </row>
    <row r="2631" spans="1:16">
      <c r="A2631" s="27" t="s">
        <v>570</v>
      </c>
      <c r="B2631" s="31">
        <v>202604</v>
      </c>
      <c r="C2631" s="27" t="s">
        <v>73</v>
      </c>
      <c r="D2631" s="27" t="s">
        <v>211</v>
      </c>
      <c r="E2631" s="27" t="s">
        <v>36</v>
      </c>
      <c r="F2631" s="27" t="s">
        <v>262</v>
      </c>
      <c r="G2631" s="33">
        <v>136670.94</v>
      </c>
      <c r="H2631" s="33">
        <v>136670.94</v>
      </c>
      <c r="I2631" s="33">
        <v>7241</v>
      </c>
      <c r="J2631" s="33">
        <v>407</v>
      </c>
      <c r="K2631" s="33">
        <v>5100</v>
      </c>
      <c r="L2631" s="33">
        <v>1</v>
      </c>
      <c r="M2631" s="33">
        <v>1</v>
      </c>
      <c r="N2631" s="33">
        <v>162029.92</v>
      </c>
      <c r="O2631" s="33">
        <v>849.2</v>
      </c>
      <c r="P2631" s="33">
        <v>2319</v>
      </c>
    </row>
    <row r="2632" spans="1:16">
      <c r="A2632" s="27" t="s">
        <v>570</v>
      </c>
      <c r="B2632" s="31">
        <v>202605</v>
      </c>
      <c r="C2632" s="27" t="s">
        <v>73</v>
      </c>
      <c r="D2632" s="27" t="s">
        <v>211</v>
      </c>
      <c r="E2632" s="27" t="s">
        <v>36</v>
      </c>
      <c r="F2632" s="27" t="s">
        <v>262</v>
      </c>
      <c r="G2632" s="33">
        <v>166988.06</v>
      </c>
      <c r="H2632" s="33">
        <v>166988.06</v>
      </c>
      <c r="I2632" s="33">
        <v>8743</v>
      </c>
      <c r="J2632" s="33">
        <v>506</v>
      </c>
      <c r="K2632" s="33">
        <v>5100</v>
      </c>
      <c r="L2632" s="33">
        <v>1</v>
      </c>
      <c r="M2632" s="33">
        <v>1</v>
      </c>
      <c r="N2632" s="33">
        <v>177626.47</v>
      </c>
      <c r="O2632" s="33">
        <v>1074.1</v>
      </c>
      <c r="P2632" s="33">
        <v>2721</v>
      </c>
    </row>
    <row r="2633" spans="1:16">
      <c r="A2633" s="27" t="s">
        <v>570</v>
      </c>
      <c r="B2633" s="31">
        <v>202606</v>
      </c>
      <c r="C2633" s="27" t="s">
        <v>73</v>
      </c>
      <c r="D2633" s="27" t="s">
        <v>211</v>
      </c>
      <c r="E2633" s="27" t="s">
        <v>36</v>
      </c>
      <c r="F2633" s="27" t="s">
        <v>262</v>
      </c>
      <c r="G2633" s="33">
        <v>164764.72</v>
      </c>
      <c r="H2633" s="33">
        <v>164764.72</v>
      </c>
      <c r="I2633" s="33">
        <v>8678</v>
      </c>
      <c r="J2633" s="33">
        <v>385</v>
      </c>
      <c r="K2633" s="33">
        <v>5100</v>
      </c>
      <c r="L2633" s="33">
        <v>1</v>
      </c>
      <c r="M2633" s="33">
        <v>1</v>
      </c>
      <c r="N2633" s="33">
        <v>173691.17</v>
      </c>
      <c r="O2633" s="33">
        <v>1107.4</v>
      </c>
      <c r="P2633" s="33">
        <v>2778</v>
      </c>
    </row>
    <row r="2634" spans="1:16">
      <c r="A2634" s="27" t="s">
        <v>570</v>
      </c>
      <c r="B2634" s="31">
        <v>202607</v>
      </c>
      <c r="C2634" s="27" t="s">
        <v>73</v>
      </c>
      <c r="D2634" s="27" t="s">
        <v>211</v>
      </c>
      <c r="E2634" s="27" t="s">
        <v>36</v>
      </c>
      <c r="F2634" s="27" t="s">
        <v>262</v>
      </c>
      <c r="G2634" s="33">
        <v>133873.21</v>
      </c>
      <c r="H2634" s="33">
        <v>133873.21</v>
      </c>
      <c r="I2634" s="33">
        <v>7181</v>
      </c>
      <c r="J2634" s="33">
        <v>363</v>
      </c>
      <c r="K2634" s="33">
        <v>5100</v>
      </c>
      <c r="L2634" s="33">
        <v>1</v>
      </c>
      <c r="M2634" s="33">
        <v>1</v>
      </c>
      <c r="N2634" s="33">
        <v>154573.24</v>
      </c>
      <c r="O2634" s="33">
        <v>850.7</v>
      </c>
      <c r="P2634" s="33">
        <v>2178</v>
      </c>
    </row>
    <row r="2635" spans="1:16">
      <c r="A2635" s="27" t="s">
        <v>572</v>
      </c>
      <c r="B2635" s="31">
        <v>202501</v>
      </c>
      <c r="C2635" s="27" t="s">
        <v>75</v>
      </c>
      <c r="D2635" s="27" t="s">
        <v>211</v>
      </c>
      <c r="E2635" s="27" t="s">
        <v>32</v>
      </c>
      <c r="F2635" s="27" t="s">
        <v>262</v>
      </c>
      <c r="G2635" s="33">
        <v>78221</v>
      </c>
      <c r="H2635" s="33">
        <v>0</v>
      </c>
      <c r="I2635" s="33">
        <v>3901</v>
      </c>
      <c r="J2635" s="33">
        <v>187</v>
      </c>
      <c r="K2635" s="33">
        <v>7400</v>
      </c>
      <c r="L2635" s="33">
        <v>1</v>
      </c>
      <c r="M2635" s="33">
        <v>0</v>
      </c>
      <c r="N2635" s="33">
        <v>126558.88</v>
      </c>
      <c r="O2635" s="33">
        <v>435.6</v>
      </c>
      <c r="P2635" s="33">
        <v>1283</v>
      </c>
    </row>
    <row r="2636" spans="1:16">
      <c r="A2636" s="27" t="s">
        <v>572</v>
      </c>
      <c r="B2636" s="31">
        <v>202502</v>
      </c>
      <c r="C2636" s="27" t="s">
        <v>75</v>
      </c>
      <c r="D2636" s="27" t="s">
        <v>211</v>
      </c>
      <c r="E2636" s="27" t="s">
        <v>32</v>
      </c>
      <c r="F2636" s="27" t="s">
        <v>262</v>
      </c>
      <c r="G2636" s="33">
        <v>71216.61</v>
      </c>
      <c r="H2636" s="33">
        <v>0</v>
      </c>
      <c r="I2636" s="33">
        <v>3316</v>
      </c>
      <c r="J2636" s="33">
        <v>186</v>
      </c>
      <c r="K2636" s="33">
        <v>7400</v>
      </c>
      <c r="L2636" s="33">
        <v>1</v>
      </c>
      <c r="M2636" s="33">
        <v>0</v>
      </c>
      <c r="N2636" s="33">
        <v>130267.93</v>
      </c>
      <c r="O2636" s="33">
        <v>435.8</v>
      </c>
      <c r="P2636" s="33">
        <v>1112</v>
      </c>
    </row>
    <row r="2637" spans="1:16">
      <c r="A2637" s="27" t="s">
        <v>572</v>
      </c>
      <c r="B2637" s="31">
        <v>202503</v>
      </c>
      <c r="C2637" s="27" t="s">
        <v>75</v>
      </c>
      <c r="D2637" s="27" t="s">
        <v>211</v>
      </c>
      <c r="E2637" s="27" t="s">
        <v>32</v>
      </c>
      <c r="F2637" s="27" t="s">
        <v>262</v>
      </c>
      <c r="G2637" s="33">
        <v>102051.97</v>
      </c>
      <c r="H2637" s="33">
        <v>0</v>
      </c>
      <c r="I2637" s="33">
        <v>5274</v>
      </c>
      <c r="J2637" s="33">
        <v>245</v>
      </c>
      <c r="K2637" s="33">
        <v>7400</v>
      </c>
      <c r="L2637" s="33">
        <v>1</v>
      </c>
      <c r="M2637" s="33">
        <v>0</v>
      </c>
      <c r="N2637" s="33">
        <v>162195.67</v>
      </c>
      <c r="O2637" s="33">
        <v>759.4</v>
      </c>
      <c r="P2637" s="33">
        <v>1710</v>
      </c>
    </row>
    <row r="2638" spans="1:16">
      <c r="A2638" s="27" t="s">
        <v>572</v>
      </c>
      <c r="B2638" s="31">
        <v>202504</v>
      </c>
      <c r="C2638" s="27" t="s">
        <v>75</v>
      </c>
      <c r="D2638" s="27" t="s">
        <v>211</v>
      </c>
      <c r="E2638" s="27" t="s">
        <v>32</v>
      </c>
      <c r="F2638" s="27" t="s">
        <v>262</v>
      </c>
      <c r="G2638" s="33">
        <v>141794.83</v>
      </c>
      <c r="H2638" s="33">
        <v>0</v>
      </c>
      <c r="I2638" s="33">
        <v>6939</v>
      </c>
      <c r="J2638" s="33">
        <v>378</v>
      </c>
      <c r="K2638" s="33">
        <v>7400</v>
      </c>
      <c r="L2638" s="33">
        <v>1</v>
      </c>
      <c r="M2638" s="33">
        <v>0</v>
      </c>
      <c r="N2638" s="33">
        <v>190686.89</v>
      </c>
      <c r="O2638" s="33">
        <v>932.5</v>
      </c>
      <c r="P2638" s="33">
        <v>2302</v>
      </c>
    </row>
    <row r="2639" spans="1:16">
      <c r="A2639" s="27" t="s">
        <v>572</v>
      </c>
      <c r="B2639" s="31">
        <v>202505</v>
      </c>
      <c r="C2639" s="27" t="s">
        <v>75</v>
      </c>
      <c r="D2639" s="27" t="s">
        <v>211</v>
      </c>
      <c r="E2639" s="27" t="s">
        <v>32</v>
      </c>
      <c r="F2639" s="27" t="s">
        <v>262</v>
      </c>
      <c r="G2639" s="33">
        <v>135138.45</v>
      </c>
      <c r="H2639" s="33">
        <v>0</v>
      </c>
      <c r="I2639" s="33">
        <v>6713</v>
      </c>
      <c r="J2639" s="33">
        <v>386</v>
      </c>
      <c r="K2639" s="33">
        <v>7400</v>
      </c>
      <c r="L2639" s="33">
        <v>1</v>
      </c>
      <c r="M2639" s="33">
        <v>0</v>
      </c>
      <c r="N2639" s="33">
        <v>208653.05</v>
      </c>
      <c r="O2639" s="33">
        <v>821.1</v>
      </c>
      <c r="P2639" s="33">
        <v>2157</v>
      </c>
    </row>
    <row r="2640" spans="1:16">
      <c r="A2640" s="27" t="s">
        <v>572</v>
      </c>
      <c r="B2640" s="31">
        <v>202506</v>
      </c>
      <c r="C2640" s="27" t="s">
        <v>75</v>
      </c>
      <c r="D2640" s="27" t="s">
        <v>211</v>
      </c>
      <c r="E2640" s="27" t="s">
        <v>32</v>
      </c>
      <c r="F2640" s="27" t="s">
        <v>262</v>
      </c>
      <c r="G2640" s="33">
        <v>157251.85</v>
      </c>
      <c r="H2640" s="33">
        <v>0</v>
      </c>
      <c r="I2640" s="33">
        <v>8332</v>
      </c>
      <c r="J2640" s="33">
        <v>440</v>
      </c>
      <c r="K2640" s="33">
        <v>7400</v>
      </c>
      <c r="L2640" s="33">
        <v>1</v>
      </c>
      <c r="M2640" s="33">
        <v>0</v>
      </c>
      <c r="N2640" s="33">
        <v>203650.84</v>
      </c>
      <c r="O2640" s="33">
        <v>935.7</v>
      </c>
      <c r="P2640" s="33">
        <v>2647</v>
      </c>
    </row>
    <row r="2641" spans="1:16">
      <c r="A2641" s="27" t="s">
        <v>572</v>
      </c>
      <c r="B2641" s="31">
        <v>202507</v>
      </c>
      <c r="C2641" s="27" t="s">
        <v>75</v>
      </c>
      <c r="D2641" s="27" t="s">
        <v>211</v>
      </c>
      <c r="E2641" s="27" t="s">
        <v>32</v>
      </c>
      <c r="F2641" s="27" t="s">
        <v>262</v>
      </c>
      <c r="G2641" s="33">
        <v>129243.01</v>
      </c>
      <c r="H2641" s="33">
        <v>0</v>
      </c>
      <c r="I2641" s="33">
        <v>6650</v>
      </c>
      <c r="J2641" s="33">
        <v>357</v>
      </c>
      <c r="K2641" s="33">
        <v>7400</v>
      </c>
      <c r="L2641" s="33">
        <v>1</v>
      </c>
      <c r="M2641" s="33">
        <v>0</v>
      </c>
      <c r="N2641" s="33">
        <v>180898.18</v>
      </c>
      <c r="O2641" s="33">
        <v>834.8</v>
      </c>
      <c r="P2641" s="33">
        <v>2165</v>
      </c>
    </row>
    <row r="2642" spans="1:16">
      <c r="A2642" s="27" t="s">
        <v>572</v>
      </c>
      <c r="B2642" s="31">
        <v>202508</v>
      </c>
      <c r="C2642" s="27" t="s">
        <v>75</v>
      </c>
      <c r="D2642" s="27" t="s">
        <v>211</v>
      </c>
      <c r="E2642" s="27" t="s">
        <v>32</v>
      </c>
      <c r="F2642" s="27" t="s">
        <v>262</v>
      </c>
      <c r="G2642" s="33">
        <v>148239.99</v>
      </c>
      <c r="H2642" s="33">
        <v>0</v>
      </c>
      <c r="I2642" s="33">
        <v>7634</v>
      </c>
      <c r="J2642" s="33">
        <v>380</v>
      </c>
      <c r="K2642" s="33">
        <v>7400</v>
      </c>
      <c r="L2642" s="33">
        <v>1</v>
      </c>
      <c r="M2642" s="33">
        <v>0</v>
      </c>
      <c r="N2642" s="33">
        <v>174062.71</v>
      </c>
      <c r="O2642" s="33">
        <v>850.9</v>
      </c>
      <c r="P2642" s="33">
        <v>2532</v>
      </c>
    </row>
    <row r="2643" spans="1:16">
      <c r="A2643" s="27" t="s">
        <v>572</v>
      </c>
      <c r="B2643" s="31">
        <v>202509</v>
      </c>
      <c r="C2643" s="27" t="s">
        <v>75</v>
      </c>
      <c r="D2643" s="27" t="s">
        <v>211</v>
      </c>
      <c r="E2643" s="27" t="s">
        <v>32</v>
      </c>
      <c r="F2643" s="27" t="s">
        <v>262</v>
      </c>
      <c r="G2643" s="33">
        <v>126450.29</v>
      </c>
      <c r="H2643" s="33">
        <v>0</v>
      </c>
      <c r="I2643" s="33">
        <v>6389</v>
      </c>
      <c r="J2643" s="33">
        <v>313</v>
      </c>
      <c r="K2643" s="33">
        <v>7400</v>
      </c>
      <c r="L2643" s="33">
        <v>1</v>
      </c>
      <c r="M2643" s="33">
        <v>0</v>
      </c>
      <c r="N2643" s="33">
        <v>167206.51</v>
      </c>
      <c r="O2643" s="33">
        <v>769.8</v>
      </c>
      <c r="P2643" s="33">
        <v>2036</v>
      </c>
    </row>
    <row r="2644" spans="1:16">
      <c r="A2644" s="27" t="s">
        <v>572</v>
      </c>
      <c r="B2644" s="31">
        <v>202510</v>
      </c>
      <c r="C2644" s="27" t="s">
        <v>75</v>
      </c>
      <c r="D2644" s="27" t="s">
        <v>211</v>
      </c>
      <c r="E2644" s="27" t="s">
        <v>32</v>
      </c>
      <c r="F2644" s="27" t="s">
        <v>262</v>
      </c>
      <c r="G2644" s="33">
        <v>157662.23</v>
      </c>
      <c r="H2644" s="33">
        <v>0</v>
      </c>
      <c r="I2644" s="33">
        <v>8568</v>
      </c>
      <c r="J2644" s="33">
        <v>453</v>
      </c>
      <c r="K2644" s="33">
        <v>7400</v>
      </c>
      <c r="L2644" s="33">
        <v>1</v>
      </c>
      <c r="M2644" s="33">
        <v>0</v>
      </c>
      <c r="N2644" s="33">
        <v>183488.22</v>
      </c>
      <c r="O2644" s="33">
        <v>1006.2</v>
      </c>
      <c r="P2644" s="33">
        <v>2722</v>
      </c>
    </row>
    <row r="2645" spans="1:16">
      <c r="A2645" s="27" t="s">
        <v>572</v>
      </c>
      <c r="B2645" s="31">
        <v>202511</v>
      </c>
      <c r="C2645" s="27" t="s">
        <v>75</v>
      </c>
      <c r="D2645" s="27" t="s">
        <v>211</v>
      </c>
      <c r="E2645" s="27" t="s">
        <v>32</v>
      </c>
      <c r="F2645" s="27" t="s">
        <v>262</v>
      </c>
      <c r="G2645" s="33">
        <v>183817.39</v>
      </c>
      <c r="H2645" s="33">
        <v>0</v>
      </c>
      <c r="I2645" s="33">
        <v>9316</v>
      </c>
      <c r="J2645" s="33">
        <v>502</v>
      </c>
      <c r="K2645" s="33">
        <v>7400</v>
      </c>
      <c r="L2645" s="33">
        <v>1</v>
      </c>
      <c r="M2645" s="33">
        <v>0</v>
      </c>
      <c r="N2645" s="33">
        <v>221227.09</v>
      </c>
      <c r="O2645" s="33">
        <v>1097.4</v>
      </c>
      <c r="P2645" s="33">
        <v>2965</v>
      </c>
    </row>
    <row r="2646" spans="1:16">
      <c r="A2646" s="27" t="s">
        <v>572</v>
      </c>
      <c r="B2646" s="31">
        <v>202512</v>
      </c>
      <c r="C2646" s="27" t="s">
        <v>75</v>
      </c>
      <c r="D2646" s="27" t="s">
        <v>211</v>
      </c>
      <c r="E2646" s="27" t="s">
        <v>32</v>
      </c>
      <c r="F2646" s="27" t="s">
        <v>262</v>
      </c>
      <c r="G2646" s="33">
        <v>253610.03</v>
      </c>
      <c r="H2646" s="33">
        <v>0</v>
      </c>
      <c r="I2646" s="33">
        <v>13152</v>
      </c>
      <c r="J2646" s="33">
        <v>621</v>
      </c>
      <c r="K2646" s="33">
        <v>7400</v>
      </c>
      <c r="L2646" s="33">
        <v>1</v>
      </c>
      <c r="M2646" s="33">
        <v>0</v>
      </c>
      <c r="N2646" s="33">
        <v>253717.61</v>
      </c>
      <c r="O2646" s="33">
        <v>1472.4</v>
      </c>
      <c r="P2646" s="33">
        <v>4264</v>
      </c>
    </row>
    <row r="2647" spans="1:16">
      <c r="A2647" s="27" t="s">
        <v>572</v>
      </c>
      <c r="B2647" s="31">
        <v>202601</v>
      </c>
      <c r="C2647" s="27" t="s">
        <v>75</v>
      </c>
      <c r="D2647" s="27" t="s">
        <v>211</v>
      </c>
      <c r="E2647" s="27" t="s">
        <v>32</v>
      </c>
      <c r="F2647" s="27" t="s">
        <v>262</v>
      </c>
      <c r="G2647" s="33">
        <v>109745.36</v>
      </c>
      <c r="H2647" s="33">
        <v>0</v>
      </c>
      <c r="I2647" s="33">
        <v>5888</v>
      </c>
      <c r="J2647" s="33">
        <v>278</v>
      </c>
      <c r="K2647" s="33">
        <v>7400</v>
      </c>
      <c r="L2647" s="33">
        <v>1</v>
      </c>
      <c r="M2647" s="33">
        <v>0</v>
      </c>
      <c r="N2647" s="33">
        <v>128836.94</v>
      </c>
      <c r="O2647" s="33">
        <v>693.4</v>
      </c>
      <c r="P2647" s="33">
        <v>1850</v>
      </c>
    </row>
    <row r="2648" spans="1:16">
      <c r="A2648" s="27" t="s">
        <v>572</v>
      </c>
      <c r="B2648" s="31">
        <v>202602</v>
      </c>
      <c r="C2648" s="27" t="s">
        <v>75</v>
      </c>
      <c r="D2648" s="27" t="s">
        <v>211</v>
      </c>
      <c r="E2648" s="27" t="s">
        <v>32</v>
      </c>
      <c r="F2648" s="27" t="s">
        <v>262</v>
      </c>
      <c r="G2648" s="33">
        <v>112761.1</v>
      </c>
      <c r="H2648" s="33">
        <v>0</v>
      </c>
      <c r="I2648" s="33">
        <v>5571</v>
      </c>
      <c r="J2648" s="33">
        <v>287</v>
      </c>
      <c r="K2648" s="33">
        <v>7400</v>
      </c>
      <c r="L2648" s="33">
        <v>1</v>
      </c>
      <c r="M2648" s="33">
        <v>0</v>
      </c>
      <c r="N2648" s="33">
        <v>132612.75</v>
      </c>
      <c r="O2648" s="33">
        <v>696.6</v>
      </c>
      <c r="P2648" s="33">
        <v>1841</v>
      </c>
    </row>
    <row r="2649" spans="1:16">
      <c r="A2649" s="27" t="s">
        <v>572</v>
      </c>
      <c r="B2649" s="31">
        <v>202603</v>
      </c>
      <c r="C2649" s="27" t="s">
        <v>75</v>
      </c>
      <c r="D2649" s="27" t="s">
        <v>211</v>
      </c>
      <c r="E2649" s="27" t="s">
        <v>32</v>
      </c>
      <c r="F2649" s="27" t="s">
        <v>262</v>
      </c>
      <c r="G2649" s="33">
        <v>168317.38</v>
      </c>
      <c r="H2649" s="33">
        <v>0</v>
      </c>
      <c r="I2649" s="33">
        <v>8608</v>
      </c>
      <c r="J2649" s="33">
        <v>465</v>
      </c>
      <c r="K2649" s="33">
        <v>7400</v>
      </c>
      <c r="L2649" s="33">
        <v>1</v>
      </c>
      <c r="M2649" s="33">
        <v>0</v>
      </c>
      <c r="N2649" s="33">
        <v>165115.19</v>
      </c>
      <c r="O2649" s="33">
        <v>1072.1</v>
      </c>
      <c r="P2649" s="33">
        <v>2793</v>
      </c>
    </row>
    <row r="2650" spans="1:16">
      <c r="A2650" s="27" t="s">
        <v>572</v>
      </c>
      <c r="B2650" s="31">
        <v>202604</v>
      </c>
      <c r="C2650" s="27" t="s">
        <v>75</v>
      </c>
      <c r="D2650" s="27" t="s">
        <v>211</v>
      </c>
      <c r="E2650" s="27" t="s">
        <v>32</v>
      </c>
      <c r="F2650" s="27" t="s">
        <v>262</v>
      </c>
      <c r="G2650" s="33">
        <v>184567.5</v>
      </c>
      <c r="H2650" s="33">
        <v>0</v>
      </c>
      <c r="I2650" s="33">
        <v>9549</v>
      </c>
      <c r="J2650" s="33">
        <v>498</v>
      </c>
      <c r="K2650" s="33">
        <v>7400</v>
      </c>
      <c r="L2650" s="33">
        <v>1</v>
      </c>
      <c r="M2650" s="33">
        <v>0</v>
      </c>
      <c r="N2650" s="33">
        <v>194119.25</v>
      </c>
      <c r="O2650" s="33">
        <v>1320.3</v>
      </c>
      <c r="P2650" s="33">
        <v>3039</v>
      </c>
    </row>
    <row r="2651" spans="1:16">
      <c r="A2651" s="27" t="s">
        <v>572</v>
      </c>
      <c r="B2651" s="31">
        <v>202605</v>
      </c>
      <c r="C2651" s="27" t="s">
        <v>75</v>
      </c>
      <c r="D2651" s="27" t="s">
        <v>211</v>
      </c>
      <c r="E2651" s="27" t="s">
        <v>32</v>
      </c>
      <c r="F2651" s="27" t="s">
        <v>262</v>
      </c>
      <c r="G2651" s="33">
        <v>204985.62</v>
      </c>
      <c r="H2651" s="33">
        <v>0</v>
      </c>
      <c r="I2651" s="33">
        <v>9850</v>
      </c>
      <c r="J2651" s="33">
        <v>452</v>
      </c>
      <c r="K2651" s="33">
        <v>7400</v>
      </c>
      <c r="L2651" s="33">
        <v>1</v>
      </c>
      <c r="M2651" s="33">
        <v>0</v>
      </c>
      <c r="N2651" s="33">
        <v>212408.8</v>
      </c>
      <c r="O2651" s="33">
        <v>1283.5</v>
      </c>
      <c r="P2651" s="33">
        <v>3270</v>
      </c>
    </row>
    <row r="2652" spans="1:16">
      <c r="A2652" s="27" t="s">
        <v>572</v>
      </c>
      <c r="B2652" s="31">
        <v>202606</v>
      </c>
      <c r="C2652" s="27" t="s">
        <v>75</v>
      </c>
      <c r="D2652" s="27" t="s">
        <v>211</v>
      </c>
      <c r="E2652" s="27" t="s">
        <v>32</v>
      </c>
      <c r="F2652" s="27" t="s">
        <v>262</v>
      </c>
      <c r="G2652" s="33">
        <v>196595.3</v>
      </c>
      <c r="H2652" s="33">
        <v>0</v>
      </c>
      <c r="I2652" s="33">
        <v>10159</v>
      </c>
      <c r="J2652" s="33">
        <v>638</v>
      </c>
      <c r="K2652" s="33">
        <v>7400</v>
      </c>
      <c r="L2652" s="33">
        <v>1</v>
      </c>
      <c r="M2652" s="33">
        <v>0</v>
      </c>
      <c r="N2652" s="33">
        <v>207316.56</v>
      </c>
      <c r="O2652" s="33">
        <v>1084.6</v>
      </c>
      <c r="P2652" s="33">
        <v>3188</v>
      </c>
    </row>
    <row r="2653" spans="1:16">
      <c r="A2653" s="27" t="s">
        <v>572</v>
      </c>
      <c r="B2653" s="31">
        <v>202607</v>
      </c>
      <c r="C2653" s="27" t="s">
        <v>75</v>
      </c>
      <c r="D2653" s="27" t="s">
        <v>211</v>
      </c>
      <c r="E2653" s="27" t="s">
        <v>32</v>
      </c>
      <c r="F2653" s="27" t="s">
        <v>262</v>
      </c>
      <c r="G2653" s="33">
        <v>176314.93</v>
      </c>
      <c r="H2653" s="33">
        <v>0</v>
      </c>
      <c r="I2653" s="33">
        <v>8922</v>
      </c>
      <c r="J2653" s="33">
        <v>471</v>
      </c>
      <c r="K2653" s="33">
        <v>7400</v>
      </c>
      <c r="L2653" s="33">
        <v>1</v>
      </c>
      <c r="M2653" s="33">
        <v>0</v>
      </c>
      <c r="N2653" s="33">
        <v>184154.34</v>
      </c>
      <c r="O2653" s="33">
        <v>1062.4</v>
      </c>
      <c r="P2653" s="33">
        <v>2886</v>
      </c>
    </row>
    <row r="2654" spans="1:16">
      <c r="A2654" s="27" t="s">
        <v>576</v>
      </c>
      <c r="B2654" s="31">
        <v>202408</v>
      </c>
      <c r="C2654" s="27" t="s">
        <v>75</v>
      </c>
      <c r="D2654" s="27" t="s">
        <v>211</v>
      </c>
      <c r="E2654" s="27" t="s">
        <v>32</v>
      </c>
      <c r="F2654" s="27" t="s">
        <v>257</v>
      </c>
      <c r="G2654" s="33">
        <v>190639.79</v>
      </c>
      <c r="H2654" s="33">
        <v>0</v>
      </c>
      <c r="I2654" s="33">
        <v>4987</v>
      </c>
      <c r="J2654" s="33">
        <v>432</v>
      </c>
      <c r="K2654" s="33">
        <v>6800</v>
      </c>
      <c r="L2654" s="33">
        <v>1</v>
      </c>
      <c r="M2654" s="33">
        <v>0</v>
      </c>
      <c r="N2654" s="33">
        <v>176829.85</v>
      </c>
      <c r="O2654" s="33">
        <v>1080</v>
      </c>
      <c r="P2654" s="33">
        <v>2009</v>
      </c>
    </row>
    <row r="2655" spans="1:16">
      <c r="A2655" s="27" t="s">
        <v>576</v>
      </c>
      <c r="B2655" s="31">
        <v>202409</v>
      </c>
      <c r="C2655" s="27" t="s">
        <v>75</v>
      </c>
      <c r="D2655" s="27" t="s">
        <v>211</v>
      </c>
      <c r="E2655" s="27" t="s">
        <v>32</v>
      </c>
      <c r="F2655" s="27" t="s">
        <v>257</v>
      </c>
      <c r="G2655" s="33">
        <v>193629.14</v>
      </c>
      <c r="H2655" s="33">
        <v>0</v>
      </c>
      <c r="I2655" s="33">
        <v>4881</v>
      </c>
      <c r="J2655" s="33">
        <v>368</v>
      </c>
      <c r="K2655" s="33">
        <v>6800</v>
      </c>
      <c r="L2655" s="33">
        <v>1</v>
      </c>
      <c r="M2655" s="33">
        <v>0</v>
      </c>
      <c r="N2655" s="33">
        <v>169864.65</v>
      </c>
      <c r="O2655" s="33">
        <v>941.8</v>
      </c>
      <c r="P2655" s="33">
        <v>2021</v>
      </c>
    </row>
    <row r="2656" spans="1:16">
      <c r="A2656" s="27" t="s">
        <v>576</v>
      </c>
      <c r="B2656" s="31">
        <v>202410</v>
      </c>
      <c r="C2656" s="27" t="s">
        <v>75</v>
      </c>
      <c r="D2656" s="27" t="s">
        <v>211</v>
      </c>
      <c r="E2656" s="27" t="s">
        <v>32</v>
      </c>
      <c r="F2656" s="27" t="s">
        <v>257</v>
      </c>
      <c r="G2656" s="33">
        <v>217542.34</v>
      </c>
      <c r="H2656" s="33">
        <v>0</v>
      </c>
      <c r="I2656" s="33">
        <v>5530</v>
      </c>
      <c r="J2656" s="33">
        <v>407</v>
      </c>
      <c r="K2656" s="33">
        <v>6800</v>
      </c>
      <c r="L2656" s="33">
        <v>1</v>
      </c>
      <c r="M2656" s="33">
        <v>0</v>
      </c>
      <c r="N2656" s="33">
        <v>186405.2</v>
      </c>
      <c r="O2656" s="33">
        <v>1143.2</v>
      </c>
      <c r="P2656" s="33">
        <v>2363</v>
      </c>
    </row>
    <row r="2657" spans="1:16">
      <c r="A2657" s="27" t="s">
        <v>576</v>
      </c>
      <c r="B2657" s="31">
        <v>202411</v>
      </c>
      <c r="C2657" s="27" t="s">
        <v>75</v>
      </c>
      <c r="D2657" s="27" t="s">
        <v>211</v>
      </c>
      <c r="E2657" s="27" t="s">
        <v>32</v>
      </c>
      <c r="F2657" s="27" t="s">
        <v>257</v>
      </c>
      <c r="G2657" s="33">
        <v>245795.79</v>
      </c>
      <c r="H2657" s="33">
        <v>0</v>
      </c>
      <c r="I2657" s="33">
        <v>6618</v>
      </c>
      <c r="J2657" s="33">
        <v>496</v>
      </c>
      <c r="K2657" s="33">
        <v>6800</v>
      </c>
      <c r="L2657" s="33">
        <v>1</v>
      </c>
      <c r="M2657" s="33">
        <v>0</v>
      </c>
      <c r="N2657" s="33">
        <v>224744.01</v>
      </c>
      <c r="O2657" s="33">
        <v>1372.9</v>
      </c>
      <c r="P2657" s="33">
        <v>2548</v>
      </c>
    </row>
    <row r="2658" spans="1:16">
      <c r="A2658" s="27" t="s">
        <v>576</v>
      </c>
      <c r="B2658" s="31">
        <v>202412</v>
      </c>
      <c r="C2658" s="27" t="s">
        <v>75</v>
      </c>
      <c r="D2658" s="27" t="s">
        <v>211</v>
      </c>
      <c r="E2658" s="27" t="s">
        <v>32</v>
      </c>
      <c r="F2658" s="27" t="s">
        <v>257</v>
      </c>
      <c r="G2658" s="33">
        <v>281042.95</v>
      </c>
      <c r="H2658" s="33">
        <v>0</v>
      </c>
      <c r="I2658" s="33">
        <v>7179</v>
      </c>
      <c r="J2658" s="33">
        <v>417</v>
      </c>
      <c r="K2658" s="33">
        <v>6800</v>
      </c>
      <c r="L2658" s="33">
        <v>1</v>
      </c>
      <c r="M2658" s="33">
        <v>0</v>
      </c>
      <c r="N2658" s="33">
        <v>257751.05</v>
      </c>
      <c r="O2658" s="33">
        <v>1492.6</v>
      </c>
      <c r="P2658" s="33">
        <v>2831</v>
      </c>
    </row>
    <row r="2659" spans="1:16">
      <c r="A2659" s="27" t="s">
        <v>576</v>
      </c>
      <c r="B2659" s="31">
        <v>202501</v>
      </c>
      <c r="C2659" s="27" t="s">
        <v>75</v>
      </c>
      <c r="D2659" s="27" t="s">
        <v>211</v>
      </c>
      <c r="E2659" s="27" t="s">
        <v>32</v>
      </c>
      <c r="F2659" s="27" t="s">
        <v>257</v>
      </c>
      <c r="G2659" s="33">
        <v>150379.28</v>
      </c>
      <c r="H2659" s="33">
        <v>0</v>
      </c>
      <c r="I2659" s="33">
        <v>3747</v>
      </c>
      <c r="J2659" s="33">
        <v>237</v>
      </c>
      <c r="K2659" s="33">
        <v>6800</v>
      </c>
      <c r="L2659" s="33">
        <v>1</v>
      </c>
      <c r="M2659" s="33">
        <v>0</v>
      </c>
      <c r="N2659" s="33">
        <v>130885.11</v>
      </c>
      <c r="O2659" s="33">
        <v>856</v>
      </c>
      <c r="P2659" s="33">
        <v>1494</v>
      </c>
    </row>
    <row r="2660" spans="1:16">
      <c r="A2660" s="27" t="s">
        <v>576</v>
      </c>
      <c r="B2660" s="31">
        <v>202502</v>
      </c>
      <c r="C2660" s="27" t="s">
        <v>75</v>
      </c>
      <c r="D2660" s="27" t="s">
        <v>211</v>
      </c>
      <c r="E2660" s="27" t="s">
        <v>32</v>
      </c>
      <c r="F2660" s="27" t="s">
        <v>257</v>
      </c>
      <c r="G2660" s="33">
        <v>135414.46</v>
      </c>
      <c r="H2660" s="33">
        <v>135414.46</v>
      </c>
      <c r="I2660" s="33">
        <v>3344</v>
      </c>
      <c r="J2660" s="33">
        <v>299</v>
      </c>
      <c r="K2660" s="33">
        <v>6800</v>
      </c>
      <c r="L2660" s="33">
        <v>1</v>
      </c>
      <c r="M2660" s="33">
        <v>1</v>
      </c>
      <c r="N2660" s="33">
        <v>134720.94</v>
      </c>
      <c r="O2660" s="33">
        <v>823.5</v>
      </c>
      <c r="P2660" s="33">
        <v>1425</v>
      </c>
    </row>
    <row r="2661" spans="1:16">
      <c r="A2661" s="27" t="s">
        <v>576</v>
      </c>
      <c r="B2661" s="31">
        <v>202503</v>
      </c>
      <c r="C2661" s="27" t="s">
        <v>75</v>
      </c>
      <c r="D2661" s="27" t="s">
        <v>211</v>
      </c>
      <c r="E2661" s="27" t="s">
        <v>32</v>
      </c>
      <c r="F2661" s="27" t="s">
        <v>257</v>
      </c>
      <c r="G2661" s="33">
        <v>213603.96</v>
      </c>
      <c r="H2661" s="33">
        <v>213603.96</v>
      </c>
      <c r="I2661" s="33">
        <v>5145</v>
      </c>
      <c r="J2661" s="33">
        <v>344</v>
      </c>
      <c r="K2661" s="33">
        <v>6800</v>
      </c>
      <c r="L2661" s="33">
        <v>1</v>
      </c>
      <c r="M2661" s="33">
        <v>1</v>
      </c>
      <c r="N2661" s="33">
        <v>167740.09</v>
      </c>
      <c r="O2661" s="33">
        <v>1186.8</v>
      </c>
      <c r="P2661" s="33">
        <v>2195</v>
      </c>
    </row>
    <row r="2662" spans="1:16">
      <c r="A2662" s="27" t="s">
        <v>576</v>
      </c>
      <c r="B2662" s="31">
        <v>202504</v>
      </c>
      <c r="C2662" s="27" t="s">
        <v>75</v>
      </c>
      <c r="D2662" s="27" t="s">
        <v>211</v>
      </c>
      <c r="E2662" s="27" t="s">
        <v>32</v>
      </c>
      <c r="F2662" s="27" t="s">
        <v>257</v>
      </c>
      <c r="G2662" s="33">
        <v>205287.19</v>
      </c>
      <c r="H2662" s="33">
        <v>205287.19</v>
      </c>
      <c r="I2662" s="33">
        <v>5234</v>
      </c>
      <c r="J2662" s="33">
        <v>385</v>
      </c>
      <c r="K2662" s="33">
        <v>6800</v>
      </c>
      <c r="L2662" s="33">
        <v>1</v>
      </c>
      <c r="M2662" s="33">
        <v>1</v>
      </c>
      <c r="N2662" s="33">
        <v>197205.24</v>
      </c>
      <c r="O2662" s="33">
        <v>1255</v>
      </c>
      <c r="P2662" s="33">
        <v>2206</v>
      </c>
    </row>
    <row r="2663" spans="1:16">
      <c r="A2663" s="27" t="s">
        <v>576</v>
      </c>
      <c r="B2663" s="31">
        <v>202505</v>
      </c>
      <c r="C2663" s="27" t="s">
        <v>75</v>
      </c>
      <c r="D2663" s="27" t="s">
        <v>211</v>
      </c>
      <c r="E2663" s="27" t="s">
        <v>32</v>
      </c>
      <c r="F2663" s="27" t="s">
        <v>257</v>
      </c>
      <c r="G2663" s="33">
        <v>235917.39</v>
      </c>
      <c r="H2663" s="33">
        <v>235917.39</v>
      </c>
      <c r="I2663" s="33">
        <v>5492</v>
      </c>
      <c r="J2663" s="33">
        <v>410</v>
      </c>
      <c r="K2663" s="33">
        <v>6800</v>
      </c>
      <c r="L2663" s="33">
        <v>1</v>
      </c>
      <c r="M2663" s="33">
        <v>1</v>
      </c>
      <c r="N2663" s="33">
        <v>215785.54</v>
      </c>
      <c r="O2663" s="33">
        <v>1327.8</v>
      </c>
      <c r="P2663" s="33">
        <v>2372</v>
      </c>
    </row>
    <row r="2664" spans="1:16">
      <c r="A2664" s="27" t="s">
        <v>576</v>
      </c>
      <c r="B2664" s="31">
        <v>202506</v>
      </c>
      <c r="C2664" s="27" t="s">
        <v>75</v>
      </c>
      <c r="D2664" s="27" t="s">
        <v>211</v>
      </c>
      <c r="E2664" s="27" t="s">
        <v>32</v>
      </c>
      <c r="F2664" s="27" t="s">
        <v>257</v>
      </c>
      <c r="G2664" s="33">
        <v>225894.84</v>
      </c>
      <c r="H2664" s="33">
        <v>225894.84</v>
      </c>
      <c r="I2664" s="33">
        <v>5665</v>
      </c>
      <c r="J2664" s="33">
        <v>482</v>
      </c>
      <c r="K2664" s="33">
        <v>6800</v>
      </c>
      <c r="L2664" s="33">
        <v>1</v>
      </c>
      <c r="M2664" s="33">
        <v>1</v>
      </c>
      <c r="N2664" s="33">
        <v>210612.34</v>
      </c>
      <c r="O2664" s="33">
        <v>1245.9</v>
      </c>
      <c r="P2664" s="33">
        <v>2350</v>
      </c>
    </row>
    <row r="2665" spans="1:16">
      <c r="A2665" s="27" t="s">
        <v>576</v>
      </c>
      <c r="B2665" s="31">
        <v>202507</v>
      </c>
      <c r="C2665" s="27" t="s">
        <v>75</v>
      </c>
      <c r="D2665" s="27" t="s">
        <v>211</v>
      </c>
      <c r="E2665" s="27" t="s">
        <v>32</v>
      </c>
      <c r="F2665" s="27" t="s">
        <v>257</v>
      </c>
      <c r="G2665" s="33">
        <v>218145.77</v>
      </c>
      <c r="H2665" s="33">
        <v>218145.77</v>
      </c>
      <c r="I2665" s="33">
        <v>5441</v>
      </c>
      <c r="J2665" s="33">
        <v>417</v>
      </c>
      <c r="K2665" s="33">
        <v>6800</v>
      </c>
      <c r="L2665" s="33">
        <v>1</v>
      </c>
      <c r="M2665" s="33">
        <v>1</v>
      </c>
      <c r="N2665" s="33">
        <v>187081.91</v>
      </c>
      <c r="O2665" s="33">
        <v>1188.8</v>
      </c>
      <c r="P2665" s="33">
        <v>2165</v>
      </c>
    </row>
    <row r="2666" spans="1:16">
      <c r="A2666" s="27" t="s">
        <v>576</v>
      </c>
      <c r="B2666" s="31">
        <v>202508</v>
      </c>
      <c r="C2666" s="27" t="s">
        <v>75</v>
      </c>
      <c r="D2666" s="27" t="s">
        <v>211</v>
      </c>
      <c r="E2666" s="27" t="s">
        <v>32</v>
      </c>
      <c r="F2666" s="27" t="s">
        <v>257</v>
      </c>
      <c r="G2666" s="33">
        <v>207221.4</v>
      </c>
      <c r="H2666" s="33">
        <v>207221.4</v>
      </c>
      <c r="I2666" s="33">
        <v>4816</v>
      </c>
      <c r="J2666" s="33">
        <v>358</v>
      </c>
      <c r="K2666" s="33">
        <v>6800</v>
      </c>
      <c r="L2666" s="33">
        <v>1</v>
      </c>
      <c r="M2666" s="33">
        <v>1</v>
      </c>
      <c r="N2666" s="33">
        <v>180012.79</v>
      </c>
      <c r="O2666" s="33">
        <v>1079.1</v>
      </c>
      <c r="P2666" s="33">
        <v>2050</v>
      </c>
    </row>
    <row r="2667" spans="1:16">
      <c r="A2667" s="27" t="s">
        <v>576</v>
      </c>
      <c r="B2667" s="31">
        <v>202509</v>
      </c>
      <c r="C2667" s="27" t="s">
        <v>75</v>
      </c>
      <c r="D2667" s="27" t="s">
        <v>211</v>
      </c>
      <c r="E2667" s="27" t="s">
        <v>32</v>
      </c>
      <c r="F2667" s="27" t="s">
        <v>257</v>
      </c>
      <c r="G2667" s="33">
        <v>179630.27</v>
      </c>
      <c r="H2667" s="33">
        <v>179630.27</v>
      </c>
      <c r="I2667" s="33">
        <v>4441</v>
      </c>
      <c r="J2667" s="33">
        <v>285</v>
      </c>
      <c r="K2667" s="33">
        <v>6800</v>
      </c>
      <c r="L2667" s="33">
        <v>1</v>
      </c>
      <c r="M2667" s="33">
        <v>1</v>
      </c>
      <c r="N2667" s="33">
        <v>172922.21</v>
      </c>
      <c r="O2667" s="33">
        <v>1086.4</v>
      </c>
      <c r="P2667" s="33">
        <v>1786</v>
      </c>
    </row>
    <row r="2668" spans="1:16">
      <c r="A2668" s="27" t="s">
        <v>576</v>
      </c>
      <c r="B2668" s="31">
        <v>202510</v>
      </c>
      <c r="C2668" s="27" t="s">
        <v>75</v>
      </c>
      <c r="D2668" s="27" t="s">
        <v>211</v>
      </c>
      <c r="E2668" s="27" t="s">
        <v>32</v>
      </c>
      <c r="F2668" s="27" t="s">
        <v>257</v>
      </c>
      <c r="G2668" s="33">
        <v>196187.58</v>
      </c>
      <c r="H2668" s="33">
        <v>196187.58</v>
      </c>
      <c r="I2668" s="33">
        <v>5062</v>
      </c>
      <c r="J2668" s="33">
        <v>422</v>
      </c>
      <c r="K2668" s="33">
        <v>6800</v>
      </c>
      <c r="L2668" s="33">
        <v>1</v>
      </c>
      <c r="M2668" s="33">
        <v>1</v>
      </c>
      <c r="N2668" s="33">
        <v>189760.49</v>
      </c>
      <c r="O2668" s="33">
        <v>1071.9</v>
      </c>
      <c r="P2668" s="33">
        <v>2094</v>
      </c>
    </row>
    <row r="2669" spans="1:16">
      <c r="A2669" s="27" t="s">
        <v>576</v>
      </c>
      <c r="B2669" s="31">
        <v>202511</v>
      </c>
      <c r="C2669" s="27" t="s">
        <v>75</v>
      </c>
      <c r="D2669" s="27" t="s">
        <v>211</v>
      </c>
      <c r="E2669" s="27" t="s">
        <v>32</v>
      </c>
      <c r="F2669" s="27" t="s">
        <v>257</v>
      </c>
      <c r="G2669" s="33">
        <v>242441.46</v>
      </c>
      <c r="H2669" s="33">
        <v>242441.46</v>
      </c>
      <c r="I2669" s="33">
        <v>6508</v>
      </c>
      <c r="J2669" s="33">
        <v>452</v>
      </c>
      <c r="K2669" s="33">
        <v>6800</v>
      </c>
      <c r="L2669" s="33">
        <v>1</v>
      </c>
      <c r="M2669" s="33">
        <v>1</v>
      </c>
      <c r="N2669" s="33">
        <v>228789.4</v>
      </c>
      <c r="O2669" s="33">
        <v>1237</v>
      </c>
      <c r="P2669" s="33">
        <v>2668</v>
      </c>
    </row>
    <row r="2670" spans="1:16">
      <c r="A2670" s="27" t="s">
        <v>576</v>
      </c>
      <c r="B2670" s="31">
        <v>202512</v>
      </c>
      <c r="C2670" s="27" t="s">
        <v>75</v>
      </c>
      <c r="D2670" s="27" t="s">
        <v>211</v>
      </c>
      <c r="E2670" s="27" t="s">
        <v>32</v>
      </c>
      <c r="F2670" s="27" t="s">
        <v>257</v>
      </c>
      <c r="G2670" s="33">
        <v>319842.88</v>
      </c>
      <c r="H2670" s="33">
        <v>319842.88</v>
      </c>
      <c r="I2670" s="33">
        <v>7878</v>
      </c>
      <c r="J2670" s="33">
        <v>511</v>
      </c>
      <c r="K2670" s="33">
        <v>6800</v>
      </c>
      <c r="L2670" s="33">
        <v>1</v>
      </c>
      <c r="M2670" s="33">
        <v>1</v>
      </c>
      <c r="N2670" s="33">
        <v>262390.57</v>
      </c>
      <c r="O2670" s="33">
        <v>1832.8</v>
      </c>
      <c r="P2670" s="33">
        <v>3260</v>
      </c>
    </row>
    <row r="2671" spans="1:16">
      <c r="A2671" s="27" t="s">
        <v>576</v>
      </c>
      <c r="B2671" s="31">
        <v>202601</v>
      </c>
      <c r="C2671" s="27" t="s">
        <v>75</v>
      </c>
      <c r="D2671" s="27" t="s">
        <v>211</v>
      </c>
      <c r="E2671" s="27" t="s">
        <v>32</v>
      </c>
      <c r="F2671" s="27" t="s">
        <v>257</v>
      </c>
      <c r="G2671" s="33">
        <v>155843.5</v>
      </c>
      <c r="H2671" s="33">
        <v>155843.5</v>
      </c>
      <c r="I2671" s="33">
        <v>3905</v>
      </c>
      <c r="J2671" s="33">
        <v>274</v>
      </c>
      <c r="K2671" s="33">
        <v>6800</v>
      </c>
      <c r="L2671" s="33">
        <v>1</v>
      </c>
      <c r="M2671" s="33">
        <v>1</v>
      </c>
      <c r="N2671" s="33">
        <v>133241.04</v>
      </c>
      <c r="O2671" s="33">
        <v>925.8</v>
      </c>
      <c r="P2671" s="33">
        <v>1594</v>
      </c>
    </row>
    <row r="2672" spans="1:16">
      <c r="A2672" s="27" t="s">
        <v>576</v>
      </c>
      <c r="B2672" s="31">
        <v>202602</v>
      </c>
      <c r="C2672" s="27" t="s">
        <v>75</v>
      </c>
      <c r="D2672" s="27" t="s">
        <v>211</v>
      </c>
      <c r="E2672" s="27" t="s">
        <v>32</v>
      </c>
      <c r="F2672" s="27" t="s">
        <v>257</v>
      </c>
      <c r="G2672" s="33">
        <v>152102.54</v>
      </c>
      <c r="H2672" s="33">
        <v>152102.54</v>
      </c>
      <c r="I2672" s="33">
        <v>3924</v>
      </c>
      <c r="J2672" s="33">
        <v>335</v>
      </c>
      <c r="K2672" s="33">
        <v>6800</v>
      </c>
      <c r="L2672" s="33">
        <v>1</v>
      </c>
      <c r="M2672" s="33">
        <v>1</v>
      </c>
      <c r="N2672" s="33">
        <v>137145.92</v>
      </c>
      <c r="O2672" s="33">
        <v>879</v>
      </c>
      <c r="P2672" s="33">
        <v>1557</v>
      </c>
    </row>
    <row r="2673" spans="1:16">
      <c r="A2673" s="27" t="s">
        <v>576</v>
      </c>
      <c r="B2673" s="31">
        <v>202603</v>
      </c>
      <c r="C2673" s="27" t="s">
        <v>75</v>
      </c>
      <c r="D2673" s="27" t="s">
        <v>211</v>
      </c>
      <c r="E2673" s="27" t="s">
        <v>32</v>
      </c>
      <c r="F2673" s="27" t="s">
        <v>257</v>
      </c>
      <c r="G2673" s="33">
        <v>186857.68</v>
      </c>
      <c r="H2673" s="33">
        <v>186857.68</v>
      </c>
      <c r="I2673" s="33">
        <v>4606</v>
      </c>
      <c r="J2673" s="33">
        <v>389</v>
      </c>
      <c r="K2673" s="33">
        <v>6800</v>
      </c>
      <c r="L2673" s="33">
        <v>1</v>
      </c>
      <c r="M2673" s="33">
        <v>1</v>
      </c>
      <c r="N2673" s="33">
        <v>170759.41</v>
      </c>
      <c r="O2673" s="33">
        <v>1006.2</v>
      </c>
      <c r="P2673" s="33">
        <v>1847</v>
      </c>
    </row>
    <row r="2674" spans="1:16">
      <c r="A2674" s="27" t="s">
        <v>576</v>
      </c>
      <c r="B2674" s="31">
        <v>202604</v>
      </c>
      <c r="C2674" s="27" t="s">
        <v>75</v>
      </c>
      <c r="D2674" s="27" t="s">
        <v>211</v>
      </c>
      <c r="E2674" s="27" t="s">
        <v>32</v>
      </c>
      <c r="F2674" s="27" t="s">
        <v>257</v>
      </c>
      <c r="G2674" s="33">
        <v>225255.72</v>
      </c>
      <c r="H2674" s="33">
        <v>225255.72</v>
      </c>
      <c r="I2674" s="33">
        <v>5747</v>
      </c>
      <c r="J2674" s="33">
        <v>424</v>
      </c>
      <c r="K2674" s="33">
        <v>6800</v>
      </c>
      <c r="L2674" s="33">
        <v>1</v>
      </c>
      <c r="M2674" s="33">
        <v>1</v>
      </c>
      <c r="N2674" s="33">
        <v>200754.93</v>
      </c>
      <c r="O2674" s="33">
        <v>1209.4</v>
      </c>
      <c r="P2674" s="33">
        <v>2372</v>
      </c>
    </row>
    <row r="2675" spans="1:16">
      <c r="A2675" s="27" t="s">
        <v>576</v>
      </c>
      <c r="B2675" s="31">
        <v>202605</v>
      </c>
      <c r="C2675" s="27" t="s">
        <v>75</v>
      </c>
      <c r="D2675" s="27" t="s">
        <v>211</v>
      </c>
      <c r="E2675" s="27" t="s">
        <v>32</v>
      </c>
      <c r="F2675" s="27" t="s">
        <v>257</v>
      </c>
      <c r="G2675" s="33">
        <v>238728.02</v>
      </c>
      <c r="H2675" s="33">
        <v>238728.02</v>
      </c>
      <c r="I2675" s="33">
        <v>5763</v>
      </c>
      <c r="J2675" s="33">
        <v>400</v>
      </c>
      <c r="K2675" s="33">
        <v>6800</v>
      </c>
      <c r="L2675" s="33">
        <v>1</v>
      </c>
      <c r="M2675" s="33">
        <v>1</v>
      </c>
      <c r="N2675" s="33">
        <v>219669.68</v>
      </c>
      <c r="O2675" s="33">
        <v>1436.6</v>
      </c>
      <c r="P2675" s="33">
        <v>2461</v>
      </c>
    </row>
    <row r="2676" spans="1:16">
      <c r="A2676" s="27" t="s">
        <v>576</v>
      </c>
      <c r="B2676" s="31">
        <v>202606</v>
      </c>
      <c r="C2676" s="27" t="s">
        <v>75</v>
      </c>
      <c r="D2676" s="27" t="s">
        <v>211</v>
      </c>
      <c r="E2676" s="27" t="s">
        <v>32</v>
      </c>
      <c r="F2676" s="27" t="s">
        <v>257</v>
      </c>
      <c r="G2676" s="33">
        <v>229791.39</v>
      </c>
      <c r="H2676" s="33">
        <v>229791.39</v>
      </c>
      <c r="I2676" s="33">
        <v>6391</v>
      </c>
      <c r="J2676" s="33">
        <v>471</v>
      </c>
      <c r="K2676" s="33">
        <v>6800</v>
      </c>
      <c r="L2676" s="33">
        <v>1</v>
      </c>
      <c r="M2676" s="33">
        <v>1</v>
      </c>
      <c r="N2676" s="33">
        <v>214403.37</v>
      </c>
      <c r="O2676" s="33">
        <v>1320.5</v>
      </c>
      <c r="P2676" s="33">
        <v>2496</v>
      </c>
    </row>
    <row r="2677" spans="1:16">
      <c r="A2677" s="27" t="s">
        <v>576</v>
      </c>
      <c r="B2677" s="31">
        <v>202607</v>
      </c>
      <c r="C2677" s="27" t="s">
        <v>75</v>
      </c>
      <c r="D2677" s="27" t="s">
        <v>211</v>
      </c>
      <c r="E2677" s="27" t="s">
        <v>32</v>
      </c>
      <c r="F2677" s="27" t="s">
        <v>257</v>
      </c>
      <c r="G2677" s="33">
        <v>205221.62</v>
      </c>
      <c r="H2677" s="33">
        <v>205221.62</v>
      </c>
      <c r="I2677" s="33">
        <v>4928</v>
      </c>
      <c r="J2677" s="33">
        <v>413</v>
      </c>
      <c r="K2677" s="33">
        <v>6800</v>
      </c>
      <c r="L2677" s="33">
        <v>1</v>
      </c>
      <c r="M2677" s="33">
        <v>1</v>
      </c>
      <c r="N2677" s="33">
        <v>190449.39</v>
      </c>
      <c r="O2677" s="33">
        <v>1194.4</v>
      </c>
      <c r="P2677" s="33">
        <v>2034</v>
      </c>
    </row>
    <row r="2678" spans="1:16">
      <c r="A2678" s="27" t="s">
        <v>579</v>
      </c>
      <c r="B2678" s="31">
        <v>202408</v>
      </c>
      <c r="C2678" s="27" t="s">
        <v>75</v>
      </c>
      <c r="D2678" s="27" t="s">
        <v>211</v>
      </c>
      <c r="E2678" s="27" t="s">
        <v>32</v>
      </c>
      <c r="F2678" s="27" t="s">
        <v>257</v>
      </c>
      <c r="G2678" s="33">
        <v>334890.77</v>
      </c>
      <c r="H2678" s="33">
        <v>334890.77</v>
      </c>
      <c r="I2678" s="33">
        <v>8683</v>
      </c>
      <c r="J2678" s="33">
        <v>694</v>
      </c>
      <c r="K2678" s="33">
        <v>11700</v>
      </c>
      <c r="L2678" s="33">
        <v>1</v>
      </c>
      <c r="M2678" s="33">
        <v>1</v>
      </c>
      <c r="N2678" s="33">
        <v>306073.14</v>
      </c>
      <c r="O2678" s="33">
        <v>1689.8</v>
      </c>
      <c r="P2678" s="33">
        <v>3532</v>
      </c>
    </row>
    <row r="2679" spans="1:16">
      <c r="A2679" s="27" t="s">
        <v>579</v>
      </c>
      <c r="B2679" s="31">
        <v>202409</v>
      </c>
      <c r="C2679" s="27" t="s">
        <v>75</v>
      </c>
      <c r="D2679" s="27" t="s">
        <v>211</v>
      </c>
      <c r="E2679" s="27" t="s">
        <v>32</v>
      </c>
      <c r="F2679" s="27" t="s">
        <v>257</v>
      </c>
      <c r="G2679" s="33">
        <v>363093.96</v>
      </c>
      <c r="H2679" s="33">
        <v>363093.96</v>
      </c>
      <c r="I2679" s="33">
        <v>9467</v>
      </c>
      <c r="J2679" s="33">
        <v>759</v>
      </c>
      <c r="K2679" s="33">
        <v>11700</v>
      </c>
      <c r="L2679" s="33">
        <v>1</v>
      </c>
      <c r="M2679" s="33">
        <v>1</v>
      </c>
      <c r="N2679" s="33">
        <v>294017.14</v>
      </c>
      <c r="O2679" s="33">
        <v>2004</v>
      </c>
      <c r="P2679" s="33">
        <v>3867</v>
      </c>
    </row>
    <row r="2680" spans="1:16">
      <c r="A2680" s="27" t="s">
        <v>579</v>
      </c>
      <c r="B2680" s="31">
        <v>202410</v>
      </c>
      <c r="C2680" s="27" t="s">
        <v>75</v>
      </c>
      <c r="D2680" s="27" t="s">
        <v>211</v>
      </c>
      <c r="E2680" s="27" t="s">
        <v>32</v>
      </c>
      <c r="F2680" s="27" t="s">
        <v>257</v>
      </c>
      <c r="G2680" s="33">
        <v>376849.9</v>
      </c>
      <c r="H2680" s="33">
        <v>376849.9</v>
      </c>
      <c r="I2680" s="33">
        <v>10336</v>
      </c>
      <c r="J2680" s="33">
        <v>766</v>
      </c>
      <c r="K2680" s="33">
        <v>11700</v>
      </c>
      <c r="L2680" s="33">
        <v>1</v>
      </c>
      <c r="M2680" s="33">
        <v>1</v>
      </c>
      <c r="N2680" s="33">
        <v>322647.03</v>
      </c>
      <c r="O2680" s="33">
        <v>2244.8</v>
      </c>
      <c r="P2680" s="33">
        <v>4056</v>
      </c>
    </row>
    <row r="2681" spans="1:16">
      <c r="A2681" s="27" t="s">
        <v>579</v>
      </c>
      <c r="B2681" s="31">
        <v>202411</v>
      </c>
      <c r="C2681" s="27" t="s">
        <v>75</v>
      </c>
      <c r="D2681" s="27" t="s">
        <v>211</v>
      </c>
      <c r="E2681" s="27" t="s">
        <v>32</v>
      </c>
      <c r="F2681" s="27" t="s">
        <v>257</v>
      </c>
      <c r="G2681" s="33">
        <v>469990.88</v>
      </c>
      <c r="H2681" s="33">
        <v>469990.88</v>
      </c>
      <c r="I2681" s="33">
        <v>12139</v>
      </c>
      <c r="J2681" s="33">
        <v>796</v>
      </c>
      <c r="K2681" s="33">
        <v>11700</v>
      </c>
      <c r="L2681" s="33">
        <v>1</v>
      </c>
      <c r="M2681" s="33">
        <v>1</v>
      </c>
      <c r="N2681" s="33">
        <v>389007.32</v>
      </c>
      <c r="O2681" s="33">
        <v>2507</v>
      </c>
      <c r="P2681" s="33">
        <v>5027</v>
      </c>
    </row>
    <row r="2682" spans="1:16">
      <c r="A2682" s="27" t="s">
        <v>579</v>
      </c>
      <c r="B2682" s="31">
        <v>202412</v>
      </c>
      <c r="C2682" s="27" t="s">
        <v>75</v>
      </c>
      <c r="D2682" s="27" t="s">
        <v>211</v>
      </c>
      <c r="E2682" s="27" t="s">
        <v>32</v>
      </c>
      <c r="F2682" s="27" t="s">
        <v>257</v>
      </c>
      <c r="G2682" s="33">
        <v>533565.11</v>
      </c>
      <c r="H2682" s="33">
        <v>533565.11</v>
      </c>
      <c r="I2682" s="33">
        <v>14757</v>
      </c>
      <c r="J2682" s="33">
        <v>1152</v>
      </c>
      <c r="K2682" s="33">
        <v>11700</v>
      </c>
      <c r="L2682" s="33">
        <v>1</v>
      </c>
      <c r="M2682" s="33">
        <v>1</v>
      </c>
      <c r="N2682" s="33">
        <v>446138.89</v>
      </c>
      <c r="O2682" s="33">
        <v>2881.3</v>
      </c>
      <c r="P2682" s="33">
        <v>6136</v>
      </c>
    </row>
    <row r="2683" spans="1:16">
      <c r="A2683" s="27" t="s">
        <v>579</v>
      </c>
      <c r="B2683" s="31">
        <v>202501</v>
      </c>
      <c r="C2683" s="27" t="s">
        <v>75</v>
      </c>
      <c r="D2683" s="27" t="s">
        <v>211</v>
      </c>
      <c r="E2683" s="27" t="s">
        <v>32</v>
      </c>
      <c r="F2683" s="27" t="s">
        <v>257</v>
      </c>
      <c r="G2683" s="33">
        <v>260284.03</v>
      </c>
      <c r="H2683" s="33">
        <v>260284.03</v>
      </c>
      <c r="I2683" s="33">
        <v>6960</v>
      </c>
      <c r="J2683" s="33">
        <v>555</v>
      </c>
      <c r="K2683" s="33">
        <v>11700</v>
      </c>
      <c r="L2683" s="33">
        <v>1</v>
      </c>
      <c r="M2683" s="33">
        <v>1</v>
      </c>
      <c r="N2683" s="33">
        <v>226547.82</v>
      </c>
      <c r="O2683" s="33">
        <v>1479.7</v>
      </c>
      <c r="P2683" s="33">
        <v>2688</v>
      </c>
    </row>
    <row r="2684" spans="1:16">
      <c r="A2684" s="27" t="s">
        <v>579</v>
      </c>
      <c r="B2684" s="31">
        <v>202502</v>
      </c>
      <c r="C2684" s="27" t="s">
        <v>75</v>
      </c>
      <c r="D2684" s="27" t="s">
        <v>211</v>
      </c>
      <c r="E2684" s="27" t="s">
        <v>32</v>
      </c>
      <c r="F2684" s="27" t="s">
        <v>257</v>
      </c>
      <c r="G2684" s="33">
        <v>277008.19</v>
      </c>
      <c r="H2684" s="33">
        <v>277008.19</v>
      </c>
      <c r="I2684" s="33">
        <v>6780</v>
      </c>
      <c r="J2684" s="33">
        <v>530</v>
      </c>
      <c r="K2684" s="33">
        <v>11700</v>
      </c>
      <c r="L2684" s="33">
        <v>1</v>
      </c>
      <c r="M2684" s="33">
        <v>1</v>
      </c>
      <c r="N2684" s="33">
        <v>233187.23</v>
      </c>
      <c r="O2684" s="33">
        <v>1652.2</v>
      </c>
      <c r="P2684" s="33">
        <v>2889</v>
      </c>
    </row>
    <row r="2685" spans="1:16">
      <c r="A2685" s="27" t="s">
        <v>579</v>
      </c>
      <c r="B2685" s="31">
        <v>202503</v>
      </c>
      <c r="C2685" s="27" t="s">
        <v>75</v>
      </c>
      <c r="D2685" s="27" t="s">
        <v>211</v>
      </c>
      <c r="E2685" s="27" t="s">
        <v>32</v>
      </c>
      <c r="F2685" s="27" t="s">
        <v>257</v>
      </c>
      <c r="G2685" s="33">
        <v>328676.94</v>
      </c>
      <c r="H2685" s="33">
        <v>328676.94</v>
      </c>
      <c r="I2685" s="33">
        <v>8373</v>
      </c>
      <c r="J2685" s="33">
        <v>562</v>
      </c>
      <c r="K2685" s="33">
        <v>11700</v>
      </c>
      <c r="L2685" s="33">
        <v>1</v>
      </c>
      <c r="M2685" s="33">
        <v>1</v>
      </c>
      <c r="N2685" s="33">
        <v>290339.76</v>
      </c>
      <c r="O2685" s="33">
        <v>1875.1</v>
      </c>
      <c r="P2685" s="33">
        <v>3517</v>
      </c>
    </row>
    <row r="2686" spans="1:16">
      <c r="A2686" s="27" t="s">
        <v>579</v>
      </c>
      <c r="B2686" s="31">
        <v>202504</v>
      </c>
      <c r="C2686" s="27" t="s">
        <v>75</v>
      </c>
      <c r="D2686" s="27" t="s">
        <v>211</v>
      </c>
      <c r="E2686" s="27" t="s">
        <v>32</v>
      </c>
      <c r="F2686" s="27" t="s">
        <v>257</v>
      </c>
      <c r="G2686" s="33">
        <v>351648.96</v>
      </c>
      <c r="H2686" s="33">
        <v>351648.96</v>
      </c>
      <c r="I2686" s="33">
        <v>9686</v>
      </c>
      <c r="J2686" s="33">
        <v>588</v>
      </c>
      <c r="K2686" s="33">
        <v>11700</v>
      </c>
      <c r="L2686" s="33">
        <v>1</v>
      </c>
      <c r="M2686" s="33">
        <v>1</v>
      </c>
      <c r="N2686" s="33">
        <v>341340.71</v>
      </c>
      <c r="O2686" s="33">
        <v>2002.6</v>
      </c>
      <c r="P2686" s="33">
        <v>3723</v>
      </c>
    </row>
    <row r="2687" spans="1:16">
      <c r="A2687" s="27" t="s">
        <v>579</v>
      </c>
      <c r="B2687" s="31">
        <v>202505</v>
      </c>
      <c r="C2687" s="27" t="s">
        <v>75</v>
      </c>
      <c r="D2687" s="27" t="s">
        <v>211</v>
      </c>
      <c r="E2687" s="27" t="s">
        <v>32</v>
      </c>
      <c r="F2687" s="27" t="s">
        <v>257</v>
      </c>
      <c r="G2687" s="33">
        <v>409698.84</v>
      </c>
      <c r="H2687" s="33">
        <v>409698.84</v>
      </c>
      <c r="I2687" s="33">
        <v>10301</v>
      </c>
      <c r="J2687" s="33">
        <v>857</v>
      </c>
      <c r="K2687" s="33">
        <v>11700</v>
      </c>
      <c r="L2687" s="33">
        <v>1</v>
      </c>
      <c r="M2687" s="33">
        <v>1</v>
      </c>
      <c r="N2687" s="33">
        <v>373501.19</v>
      </c>
      <c r="O2687" s="33">
        <v>2352.1</v>
      </c>
      <c r="P2687" s="33">
        <v>4389</v>
      </c>
    </row>
    <row r="2688" spans="1:16">
      <c r="A2688" s="27" t="s">
        <v>579</v>
      </c>
      <c r="B2688" s="31">
        <v>202506</v>
      </c>
      <c r="C2688" s="27" t="s">
        <v>75</v>
      </c>
      <c r="D2688" s="27" t="s">
        <v>211</v>
      </c>
      <c r="E2688" s="27" t="s">
        <v>32</v>
      </c>
      <c r="F2688" s="27" t="s">
        <v>257</v>
      </c>
      <c r="G2688" s="33">
        <v>376114.28</v>
      </c>
      <c r="H2688" s="33">
        <v>376114.28</v>
      </c>
      <c r="I2688" s="33">
        <v>9499</v>
      </c>
      <c r="J2688" s="33">
        <v>787</v>
      </c>
      <c r="K2688" s="33">
        <v>11700</v>
      </c>
      <c r="L2688" s="33">
        <v>1</v>
      </c>
      <c r="M2688" s="33">
        <v>1</v>
      </c>
      <c r="N2688" s="33">
        <v>364546.95</v>
      </c>
      <c r="O2688" s="33">
        <v>1992.6</v>
      </c>
      <c r="P2688" s="33">
        <v>3977</v>
      </c>
    </row>
    <row r="2689" spans="1:16">
      <c r="A2689" s="27" t="s">
        <v>579</v>
      </c>
      <c r="B2689" s="31">
        <v>202507</v>
      </c>
      <c r="C2689" s="27" t="s">
        <v>75</v>
      </c>
      <c r="D2689" s="27" t="s">
        <v>211</v>
      </c>
      <c r="E2689" s="27" t="s">
        <v>32</v>
      </c>
      <c r="F2689" s="27" t="s">
        <v>257</v>
      </c>
      <c r="G2689" s="33">
        <v>378409.93</v>
      </c>
      <c r="H2689" s="33">
        <v>378409.93</v>
      </c>
      <c r="I2689" s="33">
        <v>8867</v>
      </c>
      <c r="J2689" s="33">
        <v>602</v>
      </c>
      <c r="K2689" s="33">
        <v>11700</v>
      </c>
      <c r="L2689" s="33">
        <v>1</v>
      </c>
      <c r="M2689" s="33">
        <v>1</v>
      </c>
      <c r="N2689" s="33">
        <v>323818.35</v>
      </c>
      <c r="O2689" s="33">
        <v>2228.3</v>
      </c>
      <c r="P2689" s="33">
        <v>3627</v>
      </c>
    </row>
    <row r="2690" spans="1:16">
      <c r="A2690" s="27" t="s">
        <v>579</v>
      </c>
      <c r="B2690" s="31">
        <v>202508</v>
      </c>
      <c r="C2690" s="27" t="s">
        <v>75</v>
      </c>
      <c r="D2690" s="27" t="s">
        <v>211</v>
      </c>
      <c r="E2690" s="27" t="s">
        <v>32</v>
      </c>
      <c r="F2690" s="27" t="s">
        <v>257</v>
      </c>
      <c r="G2690" s="33">
        <v>384044.34</v>
      </c>
      <c r="H2690" s="33">
        <v>384044.34</v>
      </c>
      <c r="I2690" s="33">
        <v>9869</v>
      </c>
      <c r="J2690" s="33">
        <v>802</v>
      </c>
      <c r="K2690" s="33">
        <v>11700</v>
      </c>
      <c r="L2690" s="33">
        <v>1</v>
      </c>
      <c r="M2690" s="33">
        <v>1</v>
      </c>
      <c r="N2690" s="33">
        <v>311582.46</v>
      </c>
      <c r="O2690" s="33">
        <v>2141.8</v>
      </c>
      <c r="P2690" s="33">
        <v>4196</v>
      </c>
    </row>
    <row r="2691" spans="1:16">
      <c r="A2691" s="27" t="s">
        <v>579</v>
      </c>
      <c r="B2691" s="31">
        <v>202509</v>
      </c>
      <c r="C2691" s="27" t="s">
        <v>75</v>
      </c>
      <c r="D2691" s="27" t="s">
        <v>211</v>
      </c>
      <c r="E2691" s="27" t="s">
        <v>32</v>
      </c>
      <c r="F2691" s="27" t="s">
        <v>257</v>
      </c>
      <c r="G2691" s="33">
        <v>376210.16</v>
      </c>
      <c r="H2691" s="33">
        <v>376210.16</v>
      </c>
      <c r="I2691" s="33">
        <v>9448</v>
      </c>
      <c r="J2691" s="33">
        <v>734</v>
      </c>
      <c r="K2691" s="33">
        <v>11700</v>
      </c>
      <c r="L2691" s="33">
        <v>1</v>
      </c>
      <c r="M2691" s="33">
        <v>1</v>
      </c>
      <c r="N2691" s="33">
        <v>299309.45</v>
      </c>
      <c r="O2691" s="33">
        <v>2120.3</v>
      </c>
      <c r="P2691" s="33">
        <v>3783</v>
      </c>
    </row>
    <row r="2692" spans="1:16">
      <c r="A2692" s="27" t="s">
        <v>579</v>
      </c>
      <c r="B2692" s="31">
        <v>202510</v>
      </c>
      <c r="C2692" s="27" t="s">
        <v>75</v>
      </c>
      <c r="D2692" s="27" t="s">
        <v>211</v>
      </c>
      <c r="E2692" s="27" t="s">
        <v>32</v>
      </c>
      <c r="F2692" s="27" t="s">
        <v>257</v>
      </c>
      <c r="G2692" s="33">
        <v>412637.61</v>
      </c>
      <c r="H2692" s="33">
        <v>412637.61</v>
      </c>
      <c r="I2692" s="33">
        <v>10801</v>
      </c>
      <c r="J2692" s="33">
        <v>961</v>
      </c>
      <c r="K2692" s="33">
        <v>11700</v>
      </c>
      <c r="L2692" s="33">
        <v>1</v>
      </c>
      <c r="M2692" s="33">
        <v>1</v>
      </c>
      <c r="N2692" s="33">
        <v>328454.67</v>
      </c>
      <c r="O2692" s="33">
        <v>2162.6</v>
      </c>
      <c r="P2692" s="33">
        <v>4354</v>
      </c>
    </row>
    <row r="2693" spans="1:16">
      <c r="A2693" s="27" t="s">
        <v>579</v>
      </c>
      <c r="B2693" s="31">
        <v>202511</v>
      </c>
      <c r="C2693" s="27" t="s">
        <v>75</v>
      </c>
      <c r="D2693" s="27" t="s">
        <v>211</v>
      </c>
      <c r="E2693" s="27" t="s">
        <v>32</v>
      </c>
      <c r="F2693" s="27" t="s">
        <v>257</v>
      </c>
      <c r="G2693" s="33">
        <v>435717.21</v>
      </c>
      <c r="H2693" s="33">
        <v>435717.21</v>
      </c>
      <c r="I2693" s="33">
        <v>11314</v>
      </c>
      <c r="J2693" s="33">
        <v>786</v>
      </c>
      <c r="K2693" s="33">
        <v>11700</v>
      </c>
      <c r="L2693" s="33">
        <v>1</v>
      </c>
      <c r="M2693" s="33">
        <v>1</v>
      </c>
      <c r="N2693" s="33">
        <v>396009.46</v>
      </c>
      <c r="O2693" s="33">
        <v>2332.5</v>
      </c>
      <c r="P2693" s="33">
        <v>4769</v>
      </c>
    </row>
    <row r="2694" spans="1:16">
      <c r="A2694" s="27" t="s">
        <v>579</v>
      </c>
      <c r="B2694" s="31">
        <v>202512</v>
      </c>
      <c r="C2694" s="27" t="s">
        <v>75</v>
      </c>
      <c r="D2694" s="27" t="s">
        <v>211</v>
      </c>
      <c r="E2694" s="27" t="s">
        <v>32</v>
      </c>
      <c r="F2694" s="27" t="s">
        <v>257</v>
      </c>
      <c r="G2694" s="33">
        <v>509447.6</v>
      </c>
      <c r="H2694" s="33">
        <v>509447.6</v>
      </c>
      <c r="I2694" s="33">
        <v>12310</v>
      </c>
      <c r="J2694" s="33">
        <v>1070</v>
      </c>
      <c r="K2694" s="33">
        <v>11700</v>
      </c>
      <c r="L2694" s="33">
        <v>1</v>
      </c>
      <c r="M2694" s="33">
        <v>1</v>
      </c>
      <c r="N2694" s="33">
        <v>454169.39</v>
      </c>
      <c r="O2694" s="33">
        <v>3187.9</v>
      </c>
      <c r="P2694" s="33">
        <v>5260</v>
      </c>
    </row>
    <row r="2695" spans="1:16">
      <c r="A2695" s="27" t="s">
        <v>579</v>
      </c>
      <c r="B2695" s="31">
        <v>202601</v>
      </c>
      <c r="C2695" s="27" t="s">
        <v>75</v>
      </c>
      <c r="D2695" s="27" t="s">
        <v>211</v>
      </c>
      <c r="E2695" s="27" t="s">
        <v>32</v>
      </c>
      <c r="F2695" s="27" t="s">
        <v>257</v>
      </c>
      <c r="G2695" s="33">
        <v>261465.13</v>
      </c>
      <c r="H2695" s="33">
        <v>261465.13</v>
      </c>
      <c r="I2695" s="33">
        <v>6361</v>
      </c>
      <c r="J2695" s="33">
        <v>505</v>
      </c>
      <c r="K2695" s="33">
        <v>11700</v>
      </c>
      <c r="L2695" s="33">
        <v>1</v>
      </c>
      <c r="M2695" s="33">
        <v>1</v>
      </c>
      <c r="N2695" s="33">
        <v>230625.68</v>
      </c>
      <c r="O2695" s="33">
        <v>1610.6</v>
      </c>
      <c r="P2695" s="33">
        <v>2696</v>
      </c>
    </row>
    <row r="2696" spans="1:16">
      <c r="A2696" s="27" t="s">
        <v>579</v>
      </c>
      <c r="B2696" s="31">
        <v>202602</v>
      </c>
      <c r="C2696" s="27" t="s">
        <v>75</v>
      </c>
      <c r="D2696" s="27" t="s">
        <v>211</v>
      </c>
      <c r="E2696" s="27" t="s">
        <v>32</v>
      </c>
      <c r="F2696" s="27" t="s">
        <v>257</v>
      </c>
      <c r="G2696" s="33">
        <v>248271.17</v>
      </c>
      <c r="H2696" s="33">
        <v>248271.17</v>
      </c>
      <c r="I2696" s="33">
        <v>5778</v>
      </c>
      <c r="J2696" s="33">
        <v>429</v>
      </c>
      <c r="K2696" s="33">
        <v>11700</v>
      </c>
      <c r="L2696" s="33">
        <v>1</v>
      </c>
      <c r="M2696" s="33">
        <v>1</v>
      </c>
      <c r="N2696" s="33">
        <v>237384.6</v>
      </c>
      <c r="O2696" s="33">
        <v>1380.3</v>
      </c>
      <c r="P2696" s="33">
        <v>2404</v>
      </c>
    </row>
    <row r="2697" spans="1:16">
      <c r="A2697" s="27" t="s">
        <v>579</v>
      </c>
      <c r="B2697" s="31">
        <v>202603</v>
      </c>
      <c r="C2697" s="27" t="s">
        <v>75</v>
      </c>
      <c r="D2697" s="27" t="s">
        <v>211</v>
      </c>
      <c r="E2697" s="27" t="s">
        <v>32</v>
      </c>
      <c r="F2697" s="27" t="s">
        <v>257</v>
      </c>
      <c r="G2697" s="33">
        <v>329116.69</v>
      </c>
      <c r="H2697" s="33">
        <v>329116.69</v>
      </c>
      <c r="I2697" s="33">
        <v>8139</v>
      </c>
      <c r="J2697" s="33">
        <v>645</v>
      </c>
      <c r="K2697" s="33">
        <v>11700</v>
      </c>
      <c r="L2697" s="33">
        <v>1</v>
      </c>
      <c r="M2697" s="33">
        <v>1</v>
      </c>
      <c r="N2697" s="33">
        <v>295565.88</v>
      </c>
      <c r="O2697" s="33">
        <v>2017.2</v>
      </c>
      <c r="P2697" s="33">
        <v>3353</v>
      </c>
    </row>
    <row r="2698" spans="1:16">
      <c r="A2698" s="27" t="s">
        <v>579</v>
      </c>
      <c r="B2698" s="31">
        <v>202604</v>
      </c>
      <c r="C2698" s="27" t="s">
        <v>75</v>
      </c>
      <c r="D2698" s="27" t="s">
        <v>211</v>
      </c>
      <c r="E2698" s="27" t="s">
        <v>32</v>
      </c>
      <c r="F2698" s="27" t="s">
        <v>257</v>
      </c>
      <c r="G2698" s="33">
        <v>443343.4</v>
      </c>
      <c r="H2698" s="33">
        <v>443343.4</v>
      </c>
      <c r="I2698" s="33">
        <v>12064</v>
      </c>
      <c r="J2698" s="33">
        <v>968</v>
      </c>
      <c r="K2698" s="33">
        <v>11700</v>
      </c>
      <c r="L2698" s="33">
        <v>1</v>
      </c>
      <c r="M2698" s="33">
        <v>1</v>
      </c>
      <c r="N2698" s="33">
        <v>347484.84</v>
      </c>
      <c r="O2698" s="33">
        <v>2493</v>
      </c>
      <c r="P2698" s="33">
        <v>4843</v>
      </c>
    </row>
    <row r="2699" spans="1:16">
      <c r="A2699" s="27" t="s">
        <v>579</v>
      </c>
      <c r="B2699" s="31">
        <v>202605</v>
      </c>
      <c r="C2699" s="27" t="s">
        <v>75</v>
      </c>
      <c r="D2699" s="27" t="s">
        <v>211</v>
      </c>
      <c r="E2699" s="27" t="s">
        <v>32</v>
      </c>
      <c r="F2699" s="27" t="s">
        <v>257</v>
      </c>
      <c r="G2699" s="33">
        <v>447445.38</v>
      </c>
      <c r="H2699" s="33">
        <v>447445.38</v>
      </c>
      <c r="I2699" s="33">
        <v>10758</v>
      </c>
      <c r="J2699" s="33">
        <v>780</v>
      </c>
      <c r="K2699" s="33">
        <v>11700</v>
      </c>
      <c r="L2699" s="33">
        <v>1</v>
      </c>
      <c r="M2699" s="33">
        <v>1</v>
      </c>
      <c r="N2699" s="33">
        <v>380224.21</v>
      </c>
      <c r="O2699" s="33">
        <v>2492.6</v>
      </c>
      <c r="P2699" s="33">
        <v>4619</v>
      </c>
    </row>
    <row r="2700" spans="1:16">
      <c r="A2700" s="27" t="s">
        <v>579</v>
      </c>
      <c r="B2700" s="31">
        <v>202606</v>
      </c>
      <c r="C2700" s="27" t="s">
        <v>75</v>
      </c>
      <c r="D2700" s="27" t="s">
        <v>211</v>
      </c>
      <c r="E2700" s="27" t="s">
        <v>32</v>
      </c>
      <c r="F2700" s="27" t="s">
        <v>257</v>
      </c>
      <c r="G2700" s="33">
        <v>454445.55</v>
      </c>
      <c r="H2700" s="33">
        <v>454445.55</v>
      </c>
      <c r="I2700" s="33">
        <v>12405</v>
      </c>
      <c r="J2700" s="33">
        <v>964</v>
      </c>
      <c r="K2700" s="33">
        <v>11700</v>
      </c>
      <c r="L2700" s="33">
        <v>1</v>
      </c>
      <c r="M2700" s="33">
        <v>1</v>
      </c>
      <c r="N2700" s="33">
        <v>371108.8</v>
      </c>
      <c r="O2700" s="33">
        <v>2587</v>
      </c>
      <c r="P2700" s="33">
        <v>4859</v>
      </c>
    </row>
    <row r="2701" spans="1:16">
      <c r="A2701" s="27" t="s">
        <v>579</v>
      </c>
      <c r="B2701" s="31">
        <v>202607</v>
      </c>
      <c r="C2701" s="27" t="s">
        <v>75</v>
      </c>
      <c r="D2701" s="27" t="s">
        <v>211</v>
      </c>
      <c r="E2701" s="27" t="s">
        <v>32</v>
      </c>
      <c r="F2701" s="27" t="s">
        <v>257</v>
      </c>
      <c r="G2701" s="33">
        <v>371881.03</v>
      </c>
      <c r="H2701" s="33">
        <v>371881.03</v>
      </c>
      <c r="I2701" s="33">
        <v>8778</v>
      </c>
      <c r="J2701" s="33">
        <v>694</v>
      </c>
      <c r="K2701" s="33">
        <v>11700</v>
      </c>
      <c r="L2701" s="33">
        <v>1</v>
      </c>
      <c r="M2701" s="33">
        <v>1</v>
      </c>
      <c r="N2701" s="33">
        <v>329647.08</v>
      </c>
      <c r="O2701" s="33">
        <v>2074.4</v>
      </c>
      <c r="P2701" s="33">
        <v>3822</v>
      </c>
    </row>
    <row r="2702" spans="1:16">
      <c r="A2702" s="27" t="s">
        <v>581</v>
      </c>
      <c r="B2702" s="31">
        <v>202408</v>
      </c>
      <c r="C2702" s="27" t="s">
        <v>75</v>
      </c>
      <c r="D2702" s="27" t="s">
        <v>211</v>
      </c>
      <c r="E2702" s="27" t="s">
        <v>32</v>
      </c>
      <c r="F2702" s="27" t="s">
        <v>257</v>
      </c>
      <c r="G2702" s="33">
        <v>370284.55</v>
      </c>
      <c r="H2702" s="33">
        <v>370284.55</v>
      </c>
      <c r="I2702" s="33">
        <v>9098</v>
      </c>
      <c r="J2702" s="33">
        <v>690</v>
      </c>
      <c r="K2702" s="33">
        <v>11900</v>
      </c>
      <c r="L2702" s="33">
        <v>1</v>
      </c>
      <c r="M2702" s="33">
        <v>1</v>
      </c>
      <c r="N2702" s="33">
        <v>333494.42</v>
      </c>
      <c r="O2702" s="33">
        <v>2110.1</v>
      </c>
      <c r="P2702" s="33">
        <v>3658</v>
      </c>
    </row>
    <row r="2703" spans="1:16">
      <c r="A2703" s="27" t="s">
        <v>581</v>
      </c>
      <c r="B2703" s="31">
        <v>202409</v>
      </c>
      <c r="C2703" s="27" t="s">
        <v>75</v>
      </c>
      <c r="D2703" s="27" t="s">
        <v>211</v>
      </c>
      <c r="E2703" s="27" t="s">
        <v>32</v>
      </c>
      <c r="F2703" s="27" t="s">
        <v>257</v>
      </c>
      <c r="G2703" s="33">
        <v>321035.25</v>
      </c>
      <c r="H2703" s="33">
        <v>321035.25</v>
      </c>
      <c r="I2703" s="33">
        <v>8108</v>
      </c>
      <c r="J2703" s="33">
        <v>722</v>
      </c>
      <c r="K2703" s="33">
        <v>11900</v>
      </c>
      <c r="L2703" s="33">
        <v>1</v>
      </c>
      <c r="M2703" s="33">
        <v>1</v>
      </c>
      <c r="N2703" s="33">
        <v>320358.31</v>
      </c>
      <c r="O2703" s="33">
        <v>2125.9</v>
      </c>
      <c r="P2703" s="33">
        <v>3342</v>
      </c>
    </row>
    <row r="2704" spans="1:16">
      <c r="A2704" s="27" t="s">
        <v>581</v>
      </c>
      <c r="B2704" s="31">
        <v>202410</v>
      </c>
      <c r="C2704" s="27" t="s">
        <v>75</v>
      </c>
      <c r="D2704" s="27" t="s">
        <v>211</v>
      </c>
      <c r="E2704" s="27" t="s">
        <v>32</v>
      </c>
      <c r="F2704" s="27" t="s">
        <v>257</v>
      </c>
      <c r="G2704" s="33">
        <v>357981.04</v>
      </c>
      <c r="H2704" s="33">
        <v>357981.04</v>
      </c>
      <c r="I2704" s="33">
        <v>9485</v>
      </c>
      <c r="J2704" s="33">
        <v>740</v>
      </c>
      <c r="K2704" s="33">
        <v>11900</v>
      </c>
      <c r="L2704" s="33">
        <v>1</v>
      </c>
      <c r="M2704" s="33">
        <v>1</v>
      </c>
      <c r="N2704" s="33">
        <v>351553.17</v>
      </c>
      <c r="O2704" s="33">
        <v>2011.2</v>
      </c>
      <c r="P2704" s="33">
        <v>3815</v>
      </c>
    </row>
    <row r="2705" spans="1:16">
      <c r="A2705" s="27" t="s">
        <v>581</v>
      </c>
      <c r="B2705" s="31">
        <v>202411</v>
      </c>
      <c r="C2705" s="27" t="s">
        <v>75</v>
      </c>
      <c r="D2705" s="27" t="s">
        <v>211</v>
      </c>
      <c r="E2705" s="27" t="s">
        <v>32</v>
      </c>
      <c r="F2705" s="27" t="s">
        <v>257</v>
      </c>
      <c r="G2705" s="33">
        <v>446240.19</v>
      </c>
      <c r="H2705" s="33">
        <v>446240.19</v>
      </c>
      <c r="I2705" s="33">
        <v>12577</v>
      </c>
      <c r="J2705" s="33">
        <v>908</v>
      </c>
      <c r="K2705" s="33">
        <v>11900</v>
      </c>
      <c r="L2705" s="33">
        <v>1</v>
      </c>
      <c r="M2705" s="33">
        <v>1</v>
      </c>
      <c r="N2705" s="33">
        <v>423858.72</v>
      </c>
      <c r="O2705" s="33">
        <v>2852.3</v>
      </c>
      <c r="P2705" s="33">
        <v>4812</v>
      </c>
    </row>
    <row r="2706" spans="1:16">
      <c r="A2706" s="27" t="s">
        <v>581</v>
      </c>
      <c r="B2706" s="31">
        <v>202412</v>
      </c>
      <c r="C2706" s="27" t="s">
        <v>75</v>
      </c>
      <c r="D2706" s="27" t="s">
        <v>211</v>
      </c>
      <c r="E2706" s="27" t="s">
        <v>32</v>
      </c>
      <c r="F2706" s="27" t="s">
        <v>257</v>
      </c>
      <c r="G2706" s="33">
        <v>497899.08</v>
      </c>
      <c r="H2706" s="33">
        <v>497899.08</v>
      </c>
      <c r="I2706" s="33">
        <v>12859</v>
      </c>
      <c r="J2706" s="33">
        <v>857</v>
      </c>
      <c r="K2706" s="33">
        <v>11900</v>
      </c>
      <c r="L2706" s="33">
        <v>1</v>
      </c>
      <c r="M2706" s="33">
        <v>1</v>
      </c>
      <c r="N2706" s="33">
        <v>486108.74</v>
      </c>
      <c r="O2706" s="33">
        <v>3035.8</v>
      </c>
      <c r="P2706" s="33">
        <v>5308</v>
      </c>
    </row>
    <row r="2707" spans="1:16">
      <c r="A2707" s="27" t="s">
        <v>581</v>
      </c>
      <c r="B2707" s="31">
        <v>202501</v>
      </c>
      <c r="C2707" s="27" t="s">
        <v>75</v>
      </c>
      <c r="D2707" s="27" t="s">
        <v>211</v>
      </c>
      <c r="E2707" s="27" t="s">
        <v>32</v>
      </c>
      <c r="F2707" s="27" t="s">
        <v>257</v>
      </c>
      <c r="G2707" s="33">
        <v>236231.99</v>
      </c>
      <c r="H2707" s="33">
        <v>236231.99</v>
      </c>
      <c r="I2707" s="33">
        <v>6345</v>
      </c>
      <c r="J2707" s="33">
        <v>544</v>
      </c>
      <c r="K2707" s="33">
        <v>11900</v>
      </c>
      <c r="L2707" s="33">
        <v>1</v>
      </c>
      <c r="M2707" s="33">
        <v>1</v>
      </c>
      <c r="N2707" s="33">
        <v>246844.37</v>
      </c>
      <c r="O2707" s="33">
        <v>1334.7</v>
      </c>
      <c r="P2707" s="33">
        <v>2624</v>
      </c>
    </row>
    <row r="2708" spans="1:16">
      <c r="A2708" s="27" t="s">
        <v>581</v>
      </c>
      <c r="B2708" s="31">
        <v>202502</v>
      </c>
      <c r="C2708" s="27" t="s">
        <v>75</v>
      </c>
      <c r="D2708" s="27" t="s">
        <v>211</v>
      </c>
      <c r="E2708" s="27" t="s">
        <v>32</v>
      </c>
      <c r="F2708" s="27" t="s">
        <v>257</v>
      </c>
      <c r="G2708" s="33">
        <v>267979.5</v>
      </c>
      <c r="H2708" s="33">
        <v>267979.5</v>
      </c>
      <c r="I2708" s="33">
        <v>7076</v>
      </c>
      <c r="J2708" s="33">
        <v>595</v>
      </c>
      <c r="K2708" s="33">
        <v>11900</v>
      </c>
      <c r="L2708" s="33">
        <v>1</v>
      </c>
      <c r="M2708" s="33">
        <v>1</v>
      </c>
      <c r="N2708" s="33">
        <v>254078.61</v>
      </c>
      <c r="O2708" s="33">
        <v>1534.9</v>
      </c>
      <c r="P2708" s="33">
        <v>2968</v>
      </c>
    </row>
    <row r="2709" spans="1:16">
      <c r="A2709" s="27" t="s">
        <v>581</v>
      </c>
      <c r="B2709" s="31">
        <v>202503</v>
      </c>
      <c r="C2709" s="27" t="s">
        <v>75</v>
      </c>
      <c r="D2709" s="27" t="s">
        <v>211</v>
      </c>
      <c r="E2709" s="27" t="s">
        <v>32</v>
      </c>
      <c r="F2709" s="27" t="s">
        <v>257</v>
      </c>
      <c r="G2709" s="33">
        <v>322777.84</v>
      </c>
      <c r="H2709" s="33">
        <v>322777.84</v>
      </c>
      <c r="I2709" s="33">
        <v>7934</v>
      </c>
      <c r="J2709" s="33">
        <v>683</v>
      </c>
      <c r="K2709" s="33">
        <v>11900</v>
      </c>
      <c r="L2709" s="33">
        <v>1</v>
      </c>
      <c r="M2709" s="33">
        <v>1</v>
      </c>
      <c r="N2709" s="33">
        <v>316351.47</v>
      </c>
      <c r="O2709" s="33">
        <v>1582.6</v>
      </c>
      <c r="P2709" s="33">
        <v>3260</v>
      </c>
    </row>
    <row r="2710" spans="1:16">
      <c r="A2710" s="27" t="s">
        <v>581</v>
      </c>
      <c r="B2710" s="31">
        <v>202504</v>
      </c>
      <c r="C2710" s="27" t="s">
        <v>75</v>
      </c>
      <c r="D2710" s="27" t="s">
        <v>211</v>
      </c>
      <c r="E2710" s="27" t="s">
        <v>32</v>
      </c>
      <c r="F2710" s="27" t="s">
        <v>257</v>
      </c>
      <c r="G2710" s="33">
        <v>354914.3</v>
      </c>
      <c r="H2710" s="33">
        <v>354914.3</v>
      </c>
      <c r="I2710" s="33">
        <v>8049</v>
      </c>
      <c r="J2710" s="33">
        <v>622</v>
      </c>
      <c r="K2710" s="33">
        <v>11900</v>
      </c>
      <c r="L2710" s="33">
        <v>1</v>
      </c>
      <c r="M2710" s="33">
        <v>1</v>
      </c>
      <c r="N2710" s="33">
        <v>371921.63</v>
      </c>
      <c r="O2710" s="33">
        <v>1859.2</v>
      </c>
      <c r="P2710" s="33">
        <v>3483</v>
      </c>
    </row>
    <row r="2711" spans="1:16">
      <c r="A2711" s="27" t="s">
        <v>581</v>
      </c>
      <c r="B2711" s="31">
        <v>202505</v>
      </c>
      <c r="C2711" s="27" t="s">
        <v>75</v>
      </c>
      <c r="D2711" s="27" t="s">
        <v>211</v>
      </c>
      <c r="E2711" s="27" t="s">
        <v>32</v>
      </c>
      <c r="F2711" s="27" t="s">
        <v>257</v>
      </c>
      <c r="G2711" s="33">
        <v>398284.75</v>
      </c>
      <c r="H2711" s="33">
        <v>398284.75</v>
      </c>
      <c r="I2711" s="33">
        <v>9936</v>
      </c>
      <c r="J2711" s="33">
        <v>625</v>
      </c>
      <c r="K2711" s="33">
        <v>11900</v>
      </c>
      <c r="L2711" s="33">
        <v>1</v>
      </c>
      <c r="M2711" s="33">
        <v>1</v>
      </c>
      <c r="N2711" s="33">
        <v>406963.38</v>
      </c>
      <c r="O2711" s="33">
        <v>2445.7</v>
      </c>
      <c r="P2711" s="33">
        <v>4037</v>
      </c>
    </row>
    <row r="2712" spans="1:16">
      <c r="A2712" s="27" t="s">
        <v>581</v>
      </c>
      <c r="B2712" s="31">
        <v>202506</v>
      </c>
      <c r="C2712" s="27" t="s">
        <v>75</v>
      </c>
      <c r="D2712" s="27" t="s">
        <v>211</v>
      </c>
      <c r="E2712" s="27" t="s">
        <v>32</v>
      </c>
      <c r="F2712" s="27" t="s">
        <v>257</v>
      </c>
      <c r="G2712" s="33">
        <v>416579.97</v>
      </c>
      <c r="H2712" s="33">
        <v>416579.97</v>
      </c>
      <c r="I2712" s="33">
        <v>10185</v>
      </c>
      <c r="J2712" s="33">
        <v>730</v>
      </c>
      <c r="K2712" s="33">
        <v>11900</v>
      </c>
      <c r="L2712" s="33">
        <v>1</v>
      </c>
      <c r="M2712" s="33">
        <v>1</v>
      </c>
      <c r="N2712" s="33">
        <v>397206.93</v>
      </c>
      <c r="O2712" s="33">
        <v>2607.2</v>
      </c>
      <c r="P2712" s="33">
        <v>4041</v>
      </c>
    </row>
    <row r="2713" spans="1:16">
      <c r="A2713" s="27" t="s">
        <v>581</v>
      </c>
      <c r="B2713" s="31">
        <v>202507</v>
      </c>
      <c r="C2713" s="27" t="s">
        <v>75</v>
      </c>
      <c r="D2713" s="27" t="s">
        <v>211</v>
      </c>
      <c r="E2713" s="27" t="s">
        <v>32</v>
      </c>
      <c r="F2713" s="27" t="s">
        <v>257</v>
      </c>
      <c r="G2713" s="33">
        <v>342591.08</v>
      </c>
      <c r="H2713" s="33">
        <v>342591.08</v>
      </c>
      <c r="I2713" s="33">
        <v>8239</v>
      </c>
      <c r="J2713" s="33">
        <v>723</v>
      </c>
      <c r="K2713" s="33">
        <v>11900</v>
      </c>
      <c r="L2713" s="33">
        <v>1</v>
      </c>
      <c r="M2713" s="33">
        <v>1</v>
      </c>
      <c r="N2713" s="33">
        <v>352829.42</v>
      </c>
      <c r="O2713" s="33">
        <v>1701.8</v>
      </c>
      <c r="P2713" s="33">
        <v>3445</v>
      </c>
    </row>
    <row r="2714" spans="1:16">
      <c r="A2714" s="27" t="s">
        <v>581</v>
      </c>
      <c r="B2714" s="31">
        <v>202508</v>
      </c>
      <c r="C2714" s="27" t="s">
        <v>75</v>
      </c>
      <c r="D2714" s="27" t="s">
        <v>211</v>
      </c>
      <c r="E2714" s="27" t="s">
        <v>32</v>
      </c>
      <c r="F2714" s="27" t="s">
        <v>257</v>
      </c>
      <c r="G2714" s="33">
        <v>331693.16</v>
      </c>
      <c r="H2714" s="33">
        <v>331693.16</v>
      </c>
      <c r="I2714" s="33">
        <v>9214</v>
      </c>
      <c r="J2714" s="33">
        <v>660</v>
      </c>
      <c r="K2714" s="33">
        <v>11900</v>
      </c>
      <c r="L2714" s="33">
        <v>1</v>
      </c>
      <c r="M2714" s="33">
        <v>1</v>
      </c>
      <c r="N2714" s="33">
        <v>339497.32</v>
      </c>
      <c r="O2714" s="33">
        <v>1782.3</v>
      </c>
      <c r="P2714" s="33">
        <v>3640</v>
      </c>
    </row>
    <row r="2715" spans="1:16">
      <c r="A2715" s="27" t="s">
        <v>581</v>
      </c>
      <c r="B2715" s="31">
        <v>202509</v>
      </c>
      <c r="C2715" s="27" t="s">
        <v>75</v>
      </c>
      <c r="D2715" s="27" t="s">
        <v>211</v>
      </c>
      <c r="E2715" s="27" t="s">
        <v>32</v>
      </c>
      <c r="F2715" s="27" t="s">
        <v>257</v>
      </c>
      <c r="G2715" s="33">
        <v>328496.62</v>
      </c>
      <c r="H2715" s="33">
        <v>328496.62</v>
      </c>
      <c r="I2715" s="33">
        <v>8358</v>
      </c>
      <c r="J2715" s="33">
        <v>646</v>
      </c>
      <c r="K2715" s="33">
        <v>11900</v>
      </c>
      <c r="L2715" s="33">
        <v>1</v>
      </c>
      <c r="M2715" s="33">
        <v>1</v>
      </c>
      <c r="N2715" s="33">
        <v>326124.76</v>
      </c>
      <c r="O2715" s="33">
        <v>1859.1</v>
      </c>
      <c r="P2715" s="33">
        <v>3491</v>
      </c>
    </row>
    <row r="2716" spans="1:16">
      <c r="A2716" s="27" t="s">
        <v>581</v>
      </c>
      <c r="B2716" s="31">
        <v>202510</v>
      </c>
      <c r="C2716" s="27" t="s">
        <v>75</v>
      </c>
      <c r="D2716" s="27" t="s">
        <v>211</v>
      </c>
      <c r="E2716" s="27" t="s">
        <v>32</v>
      </c>
      <c r="F2716" s="27" t="s">
        <v>257</v>
      </c>
      <c r="G2716" s="33">
        <v>364699.4</v>
      </c>
      <c r="H2716" s="33">
        <v>364699.4</v>
      </c>
      <c r="I2716" s="33">
        <v>9189</v>
      </c>
      <c r="J2716" s="33">
        <v>709</v>
      </c>
      <c r="K2716" s="33">
        <v>11900</v>
      </c>
      <c r="L2716" s="33">
        <v>1</v>
      </c>
      <c r="M2716" s="33">
        <v>1</v>
      </c>
      <c r="N2716" s="33">
        <v>357881.12</v>
      </c>
      <c r="O2716" s="33">
        <v>2166.7</v>
      </c>
      <c r="P2716" s="33">
        <v>3840</v>
      </c>
    </row>
    <row r="2717" spans="1:16">
      <c r="A2717" s="27" t="s">
        <v>581</v>
      </c>
      <c r="B2717" s="31">
        <v>202511</v>
      </c>
      <c r="C2717" s="27" t="s">
        <v>75</v>
      </c>
      <c r="D2717" s="27" t="s">
        <v>211</v>
      </c>
      <c r="E2717" s="27" t="s">
        <v>32</v>
      </c>
      <c r="F2717" s="27" t="s">
        <v>257</v>
      </c>
      <c r="G2717" s="33">
        <v>446269.42</v>
      </c>
      <c r="H2717" s="33">
        <v>446269.42</v>
      </c>
      <c r="I2717" s="33">
        <v>11834</v>
      </c>
      <c r="J2717" s="33">
        <v>952</v>
      </c>
      <c r="K2717" s="33">
        <v>11900</v>
      </c>
      <c r="L2717" s="33">
        <v>1</v>
      </c>
      <c r="M2717" s="33">
        <v>1</v>
      </c>
      <c r="N2717" s="33">
        <v>431488.18</v>
      </c>
      <c r="O2717" s="33">
        <v>2532.1</v>
      </c>
      <c r="P2717" s="33">
        <v>4585</v>
      </c>
    </row>
    <row r="2718" spans="1:16">
      <c r="A2718" s="27" t="s">
        <v>581</v>
      </c>
      <c r="B2718" s="31">
        <v>202512</v>
      </c>
      <c r="C2718" s="27" t="s">
        <v>75</v>
      </c>
      <c r="D2718" s="27" t="s">
        <v>211</v>
      </c>
      <c r="E2718" s="27" t="s">
        <v>32</v>
      </c>
      <c r="F2718" s="27" t="s">
        <v>257</v>
      </c>
      <c r="G2718" s="33">
        <v>524090.33</v>
      </c>
      <c r="H2718" s="33">
        <v>524090.33</v>
      </c>
      <c r="I2718" s="33">
        <v>13066</v>
      </c>
      <c r="J2718" s="33">
        <v>963</v>
      </c>
      <c r="K2718" s="33">
        <v>11900</v>
      </c>
      <c r="L2718" s="33">
        <v>1</v>
      </c>
      <c r="M2718" s="33">
        <v>1</v>
      </c>
      <c r="N2718" s="33">
        <v>494858.7</v>
      </c>
      <c r="O2718" s="33">
        <v>2799.8</v>
      </c>
      <c r="P2718" s="33">
        <v>5289</v>
      </c>
    </row>
    <row r="2719" spans="1:16">
      <c r="A2719" s="27" t="s">
        <v>581</v>
      </c>
      <c r="B2719" s="31">
        <v>202601</v>
      </c>
      <c r="C2719" s="27" t="s">
        <v>75</v>
      </c>
      <c r="D2719" s="27" t="s">
        <v>211</v>
      </c>
      <c r="E2719" s="27" t="s">
        <v>32</v>
      </c>
      <c r="F2719" s="27" t="s">
        <v>257</v>
      </c>
      <c r="G2719" s="33">
        <v>231611.62</v>
      </c>
      <c r="H2719" s="33">
        <v>231611.62</v>
      </c>
      <c r="I2719" s="33">
        <v>5746</v>
      </c>
      <c r="J2719" s="33">
        <v>452</v>
      </c>
      <c r="K2719" s="33">
        <v>11900</v>
      </c>
      <c r="L2719" s="33">
        <v>1</v>
      </c>
      <c r="M2719" s="33">
        <v>1</v>
      </c>
      <c r="N2719" s="33">
        <v>251287.57</v>
      </c>
      <c r="O2719" s="33">
        <v>1285.5</v>
      </c>
      <c r="P2719" s="33">
        <v>2333</v>
      </c>
    </row>
    <row r="2720" spans="1:16">
      <c r="A2720" s="27" t="s">
        <v>581</v>
      </c>
      <c r="B2720" s="31">
        <v>202602</v>
      </c>
      <c r="C2720" s="27" t="s">
        <v>75</v>
      </c>
      <c r="D2720" s="27" t="s">
        <v>211</v>
      </c>
      <c r="E2720" s="27" t="s">
        <v>32</v>
      </c>
      <c r="F2720" s="27" t="s">
        <v>257</v>
      </c>
      <c r="G2720" s="33">
        <v>284144.54</v>
      </c>
      <c r="H2720" s="33">
        <v>284144.54</v>
      </c>
      <c r="I2720" s="33">
        <v>7341</v>
      </c>
      <c r="J2720" s="33">
        <v>615</v>
      </c>
      <c r="K2720" s="33">
        <v>11900</v>
      </c>
      <c r="L2720" s="33">
        <v>1</v>
      </c>
      <c r="M2720" s="33">
        <v>1</v>
      </c>
      <c r="N2720" s="33">
        <v>258652.02</v>
      </c>
      <c r="O2720" s="33">
        <v>1528.3</v>
      </c>
      <c r="P2720" s="33">
        <v>3008</v>
      </c>
    </row>
    <row r="2721" spans="1:16">
      <c r="A2721" s="27" t="s">
        <v>581</v>
      </c>
      <c r="B2721" s="31">
        <v>202603</v>
      </c>
      <c r="C2721" s="27" t="s">
        <v>75</v>
      </c>
      <c r="D2721" s="27" t="s">
        <v>211</v>
      </c>
      <c r="E2721" s="27" t="s">
        <v>32</v>
      </c>
      <c r="F2721" s="27" t="s">
        <v>257</v>
      </c>
      <c r="G2721" s="33">
        <v>339647.09</v>
      </c>
      <c r="H2721" s="33">
        <v>339647.09</v>
      </c>
      <c r="I2721" s="33">
        <v>8941</v>
      </c>
      <c r="J2721" s="33">
        <v>604</v>
      </c>
      <c r="K2721" s="33">
        <v>11900</v>
      </c>
      <c r="L2721" s="33">
        <v>1</v>
      </c>
      <c r="M2721" s="33">
        <v>1</v>
      </c>
      <c r="N2721" s="33">
        <v>322045.8</v>
      </c>
      <c r="O2721" s="33">
        <v>1721.9</v>
      </c>
      <c r="P2721" s="33">
        <v>3503</v>
      </c>
    </row>
    <row r="2722" spans="1:16">
      <c r="A2722" s="27" t="s">
        <v>581</v>
      </c>
      <c r="B2722" s="31">
        <v>202604</v>
      </c>
      <c r="C2722" s="27" t="s">
        <v>75</v>
      </c>
      <c r="D2722" s="27" t="s">
        <v>211</v>
      </c>
      <c r="E2722" s="27" t="s">
        <v>32</v>
      </c>
      <c r="F2722" s="27" t="s">
        <v>257</v>
      </c>
      <c r="G2722" s="33">
        <v>354728.48</v>
      </c>
      <c r="H2722" s="33">
        <v>354728.48</v>
      </c>
      <c r="I2722" s="33">
        <v>9255</v>
      </c>
      <c r="J2722" s="33">
        <v>741</v>
      </c>
      <c r="K2722" s="33">
        <v>11900</v>
      </c>
      <c r="L2722" s="33">
        <v>1</v>
      </c>
      <c r="M2722" s="33">
        <v>1</v>
      </c>
      <c r="N2722" s="33">
        <v>378616.22</v>
      </c>
      <c r="O2722" s="33">
        <v>2020.5</v>
      </c>
      <c r="P2722" s="33">
        <v>3758</v>
      </c>
    </row>
    <row r="2723" spans="1:16">
      <c r="A2723" s="27" t="s">
        <v>581</v>
      </c>
      <c r="B2723" s="31">
        <v>202605</v>
      </c>
      <c r="C2723" s="27" t="s">
        <v>75</v>
      </c>
      <c r="D2723" s="27" t="s">
        <v>211</v>
      </c>
      <c r="E2723" s="27" t="s">
        <v>32</v>
      </c>
      <c r="F2723" s="27" t="s">
        <v>257</v>
      </c>
      <c r="G2723" s="33">
        <v>411363.87</v>
      </c>
      <c r="H2723" s="33">
        <v>411363.87</v>
      </c>
      <c r="I2723" s="33">
        <v>11422</v>
      </c>
      <c r="J2723" s="33">
        <v>798</v>
      </c>
      <c r="K2723" s="33">
        <v>11900</v>
      </c>
      <c r="L2723" s="33">
        <v>1</v>
      </c>
      <c r="M2723" s="33">
        <v>1</v>
      </c>
      <c r="N2723" s="33">
        <v>414288.72</v>
      </c>
      <c r="O2723" s="33">
        <v>2363.8</v>
      </c>
      <c r="P2723" s="33">
        <v>4428</v>
      </c>
    </row>
    <row r="2724" spans="1:16">
      <c r="A2724" s="27" t="s">
        <v>581</v>
      </c>
      <c r="B2724" s="31">
        <v>202606</v>
      </c>
      <c r="C2724" s="27" t="s">
        <v>75</v>
      </c>
      <c r="D2724" s="27" t="s">
        <v>211</v>
      </c>
      <c r="E2724" s="27" t="s">
        <v>32</v>
      </c>
      <c r="F2724" s="27" t="s">
        <v>257</v>
      </c>
      <c r="G2724" s="33">
        <v>408992.68</v>
      </c>
      <c r="H2724" s="33">
        <v>408992.68</v>
      </c>
      <c r="I2724" s="33">
        <v>9922</v>
      </c>
      <c r="J2724" s="33">
        <v>655</v>
      </c>
      <c r="K2724" s="33">
        <v>11900</v>
      </c>
      <c r="L2724" s="33">
        <v>1</v>
      </c>
      <c r="M2724" s="33">
        <v>1</v>
      </c>
      <c r="N2724" s="33">
        <v>404356.65</v>
      </c>
      <c r="O2724" s="33">
        <v>2534.8</v>
      </c>
      <c r="P2724" s="33">
        <v>4072</v>
      </c>
    </row>
    <row r="2725" spans="1:16">
      <c r="A2725" s="27" t="s">
        <v>581</v>
      </c>
      <c r="B2725" s="31">
        <v>202607</v>
      </c>
      <c r="C2725" s="27" t="s">
        <v>75</v>
      </c>
      <c r="D2725" s="27" t="s">
        <v>211</v>
      </c>
      <c r="E2725" s="27" t="s">
        <v>32</v>
      </c>
      <c r="F2725" s="27" t="s">
        <v>257</v>
      </c>
      <c r="G2725" s="33">
        <v>384281.58</v>
      </c>
      <c r="H2725" s="33">
        <v>384281.58</v>
      </c>
      <c r="I2725" s="33">
        <v>9748</v>
      </c>
      <c r="J2725" s="33">
        <v>735</v>
      </c>
      <c r="K2725" s="33">
        <v>11900</v>
      </c>
      <c r="L2725" s="33">
        <v>1</v>
      </c>
      <c r="M2725" s="33">
        <v>1</v>
      </c>
      <c r="N2725" s="33">
        <v>359180.35</v>
      </c>
      <c r="O2725" s="33">
        <v>1989.5</v>
      </c>
      <c r="P2725" s="33">
        <v>3928</v>
      </c>
    </row>
    <row r="2726" spans="1:16">
      <c r="A2726" s="27" t="s">
        <v>583</v>
      </c>
      <c r="B2726" s="31">
        <v>202408</v>
      </c>
      <c r="C2726" s="27" t="s">
        <v>77</v>
      </c>
      <c r="D2726" s="27" t="s">
        <v>211</v>
      </c>
      <c r="E2726" s="27" t="s">
        <v>36</v>
      </c>
      <c r="F2726" s="27" t="s">
        <v>257</v>
      </c>
      <c r="G2726" s="33">
        <v>216550.4</v>
      </c>
      <c r="H2726" s="33">
        <v>216550.4</v>
      </c>
      <c r="I2726" s="33">
        <v>5940</v>
      </c>
      <c r="J2726" s="33">
        <v>427</v>
      </c>
      <c r="K2726" s="33">
        <v>8200</v>
      </c>
      <c r="L2726" s="33">
        <v>1</v>
      </c>
      <c r="M2726" s="33">
        <v>1</v>
      </c>
      <c r="N2726" s="33">
        <v>278791.59</v>
      </c>
      <c r="O2726" s="33">
        <v>1199.9</v>
      </c>
      <c r="P2726" s="33">
        <v>2395</v>
      </c>
    </row>
    <row r="2727" spans="1:16">
      <c r="A2727" s="27" t="s">
        <v>583</v>
      </c>
      <c r="B2727" s="31">
        <v>202409</v>
      </c>
      <c r="C2727" s="27" t="s">
        <v>77</v>
      </c>
      <c r="D2727" s="27" t="s">
        <v>211</v>
      </c>
      <c r="E2727" s="27" t="s">
        <v>36</v>
      </c>
      <c r="F2727" s="27" t="s">
        <v>257</v>
      </c>
      <c r="G2727" s="33">
        <v>194445.52</v>
      </c>
      <c r="H2727" s="33">
        <v>194445.52</v>
      </c>
      <c r="I2727" s="33">
        <v>4970</v>
      </c>
      <c r="J2727" s="33">
        <v>364</v>
      </c>
      <c r="K2727" s="33">
        <v>8200</v>
      </c>
      <c r="L2727" s="33">
        <v>1</v>
      </c>
      <c r="M2727" s="33">
        <v>1</v>
      </c>
      <c r="N2727" s="33">
        <v>268309.27</v>
      </c>
      <c r="O2727" s="33">
        <v>1110.1</v>
      </c>
      <c r="P2727" s="33">
        <v>2118</v>
      </c>
    </row>
    <row r="2728" spans="1:16">
      <c r="A2728" s="27" t="s">
        <v>583</v>
      </c>
      <c r="B2728" s="31">
        <v>202410</v>
      </c>
      <c r="C2728" s="27" t="s">
        <v>77</v>
      </c>
      <c r="D2728" s="27" t="s">
        <v>211</v>
      </c>
      <c r="E2728" s="27" t="s">
        <v>36</v>
      </c>
      <c r="F2728" s="27" t="s">
        <v>257</v>
      </c>
      <c r="G2728" s="33">
        <v>222341.02</v>
      </c>
      <c r="H2728" s="33">
        <v>222341.02</v>
      </c>
      <c r="I2728" s="33">
        <v>6360</v>
      </c>
      <c r="J2728" s="33">
        <v>540</v>
      </c>
      <c r="K2728" s="33">
        <v>8200</v>
      </c>
      <c r="L2728" s="33">
        <v>1</v>
      </c>
      <c r="M2728" s="33">
        <v>1</v>
      </c>
      <c r="N2728" s="33">
        <v>294984.56</v>
      </c>
      <c r="O2728" s="33">
        <v>1295.5</v>
      </c>
      <c r="P2728" s="33">
        <v>2403</v>
      </c>
    </row>
    <row r="2729" spans="1:16">
      <c r="A2729" s="27" t="s">
        <v>583</v>
      </c>
      <c r="B2729" s="31">
        <v>202411</v>
      </c>
      <c r="C2729" s="27" t="s">
        <v>77</v>
      </c>
      <c r="D2729" s="27" t="s">
        <v>211</v>
      </c>
      <c r="E2729" s="27" t="s">
        <v>36</v>
      </c>
      <c r="F2729" s="27" t="s">
        <v>257</v>
      </c>
      <c r="G2729" s="33">
        <v>257387.63</v>
      </c>
      <c r="H2729" s="33">
        <v>257387.63</v>
      </c>
      <c r="I2729" s="33">
        <v>6404</v>
      </c>
      <c r="J2729" s="33">
        <v>620</v>
      </c>
      <c r="K2729" s="33">
        <v>8200</v>
      </c>
      <c r="L2729" s="33">
        <v>1</v>
      </c>
      <c r="M2729" s="33">
        <v>1</v>
      </c>
      <c r="N2729" s="33">
        <v>356318.17</v>
      </c>
      <c r="O2729" s="33">
        <v>1430.7</v>
      </c>
      <c r="P2729" s="33">
        <v>2683</v>
      </c>
    </row>
    <row r="2730" spans="1:16">
      <c r="A2730" s="27" t="s">
        <v>583</v>
      </c>
      <c r="B2730" s="31">
        <v>202412</v>
      </c>
      <c r="C2730" s="27" t="s">
        <v>77</v>
      </c>
      <c r="D2730" s="27" t="s">
        <v>211</v>
      </c>
      <c r="E2730" s="27" t="s">
        <v>36</v>
      </c>
      <c r="F2730" s="27" t="s">
        <v>257</v>
      </c>
      <c r="G2730" s="33">
        <v>291847.2</v>
      </c>
      <c r="H2730" s="33">
        <v>291847.2</v>
      </c>
      <c r="I2730" s="33">
        <v>7787</v>
      </c>
      <c r="J2730" s="33">
        <v>601</v>
      </c>
      <c r="K2730" s="33">
        <v>8200</v>
      </c>
      <c r="L2730" s="33">
        <v>1</v>
      </c>
      <c r="M2730" s="33">
        <v>1</v>
      </c>
      <c r="N2730" s="33">
        <v>409410.38</v>
      </c>
      <c r="O2730" s="33">
        <v>1619</v>
      </c>
      <c r="P2730" s="33">
        <v>3125</v>
      </c>
    </row>
    <row r="2731" spans="1:16">
      <c r="A2731" s="27" t="s">
        <v>583</v>
      </c>
      <c r="B2731" s="31">
        <v>202501</v>
      </c>
      <c r="C2731" s="27" t="s">
        <v>77</v>
      </c>
      <c r="D2731" s="27" t="s">
        <v>211</v>
      </c>
      <c r="E2731" s="27" t="s">
        <v>36</v>
      </c>
      <c r="F2731" s="27" t="s">
        <v>257</v>
      </c>
      <c r="G2731" s="33">
        <v>152506.2</v>
      </c>
      <c r="H2731" s="33">
        <v>152506.2</v>
      </c>
      <c r="I2731" s="33">
        <v>3728</v>
      </c>
      <c r="J2731" s="33">
        <v>281</v>
      </c>
      <c r="K2731" s="33">
        <v>8200</v>
      </c>
      <c r="L2731" s="33">
        <v>1</v>
      </c>
      <c r="M2731" s="33">
        <v>1</v>
      </c>
      <c r="N2731" s="33">
        <v>208284.63</v>
      </c>
      <c r="O2731" s="33">
        <v>849.6</v>
      </c>
      <c r="P2731" s="33">
        <v>1503</v>
      </c>
    </row>
    <row r="2732" spans="1:16">
      <c r="A2732" s="27" t="s">
        <v>583</v>
      </c>
      <c r="B2732" s="31">
        <v>202502</v>
      </c>
      <c r="C2732" s="27" t="s">
        <v>77</v>
      </c>
      <c r="D2732" s="27" t="s">
        <v>211</v>
      </c>
      <c r="E2732" s="27" t="s">
        <v>36</v>
      </c>
      <c r="F2732" s="27" t="s">
        <v>257</v>
      </c>
      <c r="G2732" s="33">
        <v>162702.9</v>
      </c>
      <c r="H2732" s="33">
        <v>162702.9</v>
      </c>
      <c r="I2732" s="33">
        <v>3979</v>
      </c>
      <c r="J2732" s="33">
        <v>330</v>
      </c>
      <c r="K2732" s="33">
        <v>8200</v>
      </c>
      <c r="L2732" s="33">
        <v>1</v>
      </c>
      <c r="M2732" s="33">
        <v>1</v>
      </c>
      <c r="N2732" s="33">
        <v>214788.33</v>
      </c>
      <c r="O2732" s="33">
        <v>962.2</v>
      </c>
      <c r="P2732" s="33">
        <v>1698</v>
      </c>
    </row>
    <row r="2733" spans="1:16">
      <c r="A2733" s="27" t="s">
        <v>583</v>
      </c>
      <c r="B2733" s="31">
        <v>202503</v>
      </c>
      <c r="C2733" s="27" t="s">
        <v>77</v>
      </c>
      <c r="D2733" s="27" t="s">
        <v>211</v>
      </c>
      <c r="E2733" s="27" t="s">
        <v>36</v>
      </c>
      <c r="F2733" s="27" t="s">
        <v>257</v>
      </c>
      <c r="G2733" s="33">
        <v>183379.6</v>
      </c>
      <c r="H2733" s="33">
        <v>183379.6</v>
      </c>
      <c r="I2733" s="33">
        <v>4918</v>
      </c>
      <c r="J2733" s="33">
        <v>400</v>
      </c>
      <c r="K2733" s="33">
        <v>8200</v>
      </c>
      <c r="L2733" s="33">
        <v>1</v>
      </c>
      <c r="M2733" s="33">
        <v>1</v>
      </c>
      <c r="N2733" s="33">
        <v>267929.8</v>
      </c>
      <c r="O2733" s="33">
        <v>908.3</v>
      </c>
      <c r="P2733" s="33">
        <v>1896</v>
      </c>
    </row>
    <row r="2734" spans="1:16">
      <c r="A2734" s="27" t="s">
        <v>583</v>
      </c>
      <c r="B2734" s="31">
        <v>202504</v>
      </c>
      <c r="C2734" s="27" t="s">
        <v>77</v>
      </c>
      <c r="D2734" s="27" t="s">
        <v>211</v>
      </c>
      <c r="E2734" s="27" t="s">
        <v>36</v>
      </c>
      <c r="F2734" s="27" t="s">
        <v>257</v>
      </c>
      <c r="G2734" s="33">
        <v>236390.59</v>
      </c>
      <c r="H2734" s="33">
        <v>236390.59</v>
      </c>
      <c r="I2734" s="33">
        <v>6073</v>
      </c>
      <c r="J2734" s="33">
        <v>486</v>
      </c>
      <c r="K2734" s="33">
        <v>8200</v>
      </c>
      <c r="L2734" s="33">
        <v>1</v>
      </c>
      <c r="M2734" s="33">
        <v>1</v>
      </c>
      <c r="N2734" s="33">
        <v>315581.24</v>
      </c>
      <c r="O2734" s="33">
        <v>1359.8</v>
      </c>
      <c r="P2734" s="33">
        <v>2448</v>
      </c>
    </row>
    <row r="2735" spans="1:16">
      <c r="A2735" s="27" t="s">
        <v>583</v>
      </c>
      <c r="B2735" s="31">
        <v>202505</v>
      </c>
      <c r="C2735" s="27" t="s">
        <v>77</v>
      </c>
      <c r="D2735" s="27" t="s">
        <v>211</v>
      </c>
      <c r="E2735" s="27" t="s">
        <v>36</v>
      </c>
      <c r="F2735" s="27" t="s">
        <v>257</v>
      </c>
      <c r="G2735" s="33">
        <v>265550.33</v>
      </c>
      <c r="H2735" s="33">
        <v>265550.33</v>
      </c>
      <c r="I2735" s="33">
        <v>6495</v>
      </c>
      <c r="J2735" s="33">
        <v>453</v>
      </c>
      <c r="K2735" s="33">
        <v>8200</v>
      </c>
      <c r="L2735" s="33">
        <v>1</v>
      </c>
      <c r="M2735" s="33">
        <v>1</v>
      </c>
      <c r="N2735" s="33">
        <v>345958.22</v>
      </c>
      <c r="O2735" s="33">
        <v>1513.3</v>
      </c>
      <c r="P2735" s="33">
        <v>2655</v>
      </c>
    </row>
    <row r="2736" spans="1:16">
      <c r="A2736" s="27" t="s">
        <v>583</v>
      </c>
      <c r="B2736" s="31">
        <v>202506</v>
      </c>
      <c r="C2736" s="27" t="s">
        <v>77</v>
      </c>
      <c r="D2736" s="27" t="s">
        <v>211</v>
      </c>
      <c r="E2736" s="27" t="s">
        <v>36</v>
      </c>
      <c r="F2736" s="27" t="s">
        <v>257</v>
      </c>
      <c r="G2736" s="33">
        <v>247032.61</v>
      </c>
      <c r="H2736" s="33">
        <v>247032.61</v>
      </c>
      <c r="I2736" s="33">
        <v>6320</v>
      </c>
      <c r="J2736" s="33">
        <v>435</v>
      </c>
      <c r="K2736" s="33">
        <v>8200</v>
      </c>
      <c r="L2736" s="33">
        <v>1</v>
      </c>
      <c r="M2736" s="33">
        <v>1</v>
      </c>
      <c r="N2736" s="33">
        <v>338293.55</v>
      </c>
      <c r="O2736" s="33">
        <v>1477.3</v>
      </c>
      <c r="P2736" s="33">
        <v>2561</v>
      </c>
    </row>
    <row r="2737" spans="1:16">
      <c r="A2737" s="27" t="s">
        <v>583</v>
      </c>
      <c r="B2737" s="31">
        <v>202507</v>
      </c>
      <c r="C2737" s="27" t="s">
        <v>77</v>
      </c>
      <c r="D2737" s="27" t="s">
        <v>211</v>
      </c>
      <c r="E2737" s="27" t="s">
        <v>36</v>
      </c>
      <c r="F2737" s="27" t="s">
        <v>257</v>
      </c>
      <c r="G2737" s="33">
        <v>233961.87</v>
      </c>
      <c r="H2737" s="33">
        <v>233961.87</v>
      </c>
      <c r="I2737" s="33">
        <v>6267</v>
      </c>
      <c r="J2737" s="33">
        <v>476</v>
      </c>
      <c r="K2737" s="33">
        <v>8200</v>
      </c>
      <c r="L2737" s="33">
        <v>1</v>
      </c>
      <c r="M2737" s="33">
        <v>1</v>
      </c>
      <c r="N2737" s="33">
        <v>301058.07</v>
      </c>
      <c r="O2737" s="33">
        <v>1453.4</v>
      </c>
      <c r="P2737" s="33">
        <v>2579</v>
      </c>
    </row>
    <row r="2738" spans="1:16">
      <c r="A2738" s="27" t="s">
        <v>583</v>
      </c>
      <c r="B2738" s="31">
        <v>202508</v>
      </c>
      <c r="C2738" s="27" t="s">
        <v>77</v>
      </c>
      <c r="D2738" s="27" t="s">
        <v>211</v>
      </c>
      <c r="E2738" s="27" t="s">
        <v>36</v>
      </c>
      <c r="F2738" s="27" t="s">
        <v>257</v>
      </c>
      <c r="G2738" s="33">
        <v>218721.51</v>
      </c>
      <c r="H2738" s="33">
        <v>218721.51</v>
      </c>
      <c r="I2738" s="33">
        <v>5931</v>
      </c>
      <c r="J2738" s="33">
        <v>437</v>
      </c>
      <c r="K2738" s="33">
        <v>8200</v>
      </c>
      <c r="L2738" s="33">
        <v>1</v>
      </c>
      <c r="M2738" s="33">
        <v>1</v>
      </c>
      <c r="N2738" s="33">
        <v>290222.05</v>
      </c>
      <c r="O2738" s="33">
        <v>1296.2</v>
      </c>
      <c r="P2738" s="33">
        <v>2390</v>
      </c>
    </row>
    <row r="2739" spans="1:16">
      <c r="A2739" s="27" t="s">
        <v>583</v>
      </c>
      <c r="B2739" s="31">
        <v>202509</v>
      </c>
      <c r="C2739" s="27" t="s">
        <v>77</v>
      </c>
      <c r="D2739" s="27" t="s">
        <v>211</v>
      </c>
      <c r="E2739" s="27" t="s">
        <v>36</v>
      </c>
      <c r="F2739" s="27" t="s">
        <v>257</v>
      </c>
      <c r="G2739" s="33">
        <v>219204.76</v>
      </c>
      <c r="H2739" s="33">
        <v>219204.76</v>
      </c>
      <c r="I2739" s="33">
        <v>5730</v>
      </c>
      <c r="J2739" s="33">
        <v>484</v>
      </c>
      <c r="K2739" s="33">
        <v>8200</v>
      </c>
      <c r="L2739" s="33">
        <v>1</v>
      </c>
      <c r="M2739" s="33">
        <v>1</v>
      </c>
      <c r="N2739" s="33">
        <v>279309.95</v>
      </c>
      <c r="O2739" s="33">
        <v>1209.2</v>
      </c>
      <c r="P2739" s="33">
        <v>2238</v>
      </c>
    </row>
    <row r="2740" spans="1:16">
      <c r="A2740" s="27" t="s">
        <v>583</v>
      </c>
      <c r="B2740" s="31">
        <v>202510</v>
      </c>
      <c r="C2740" s="27" t="s">
        <v>77</v>
      </c>
      <c r="D2740" s="27" t="s">
        <v>211</v>
      </c>
      <c r="E2740" s="27" t="s">
        <v>36</v>
      </c>
      <c r="F2740" s="27" t="s">
        <v>257</v>
      </c>
      <c r="G2740" s="33">
        <v>191318.58</v>
      </c>
      <c r="H2740" s="33">
        <v>191318.58</v>
      </c>
      <c r="I2740" s="33">
        <v>4818</v>
      </c>
      <c r="J2740" s="33">
        <v>380</v>
      </c>
      <c r="K2740" s="33">
        <v>8200</v>
      </c>
      <c r="L2740" s="33">
        <v>1</v>
      </c>
      <c r="M2740" s="33">
        <v>1</v>
      </c>
      <c r="N2740" s="33">
        <v>307078.92</v>
      </c>
      <c r="O2740" s="33">
        <v>1048.4</v>
      </c>
      <c r="P2740" s="33">
        <v>2020</v>
      </c>
    </row>
    <row r="2741" spans="1:16">
      <c r="A2741" s="27" t="s">
        <v>583</v>
      </c>
      <c r="B2741" s="31">
        <v>202511</v>
      </c>
      <c r="C2741" s="27" t="s">
        <v>77</v>
      </c>
      <c r="D2741" s="27" t="s">
        <v>211</v>
      </c>
      <c r="E2741" s="27" t="s">
        <v>36</v>
      </c>
      <c r="F2741" s="27" t="s">
        <v>257</v>
      </c>
      <c r="G2741" s="33">
        <v>243589.51</v>
      </c>
      <c r="H2741" s="33">
        <v>243589.51</v>
      </c>
      <c r="I2741" s="33">
        <v>6027</v>
      </c>
      <c r="J2741" s="33">
        <v>467</v>
      </c>
      <c r="K2741" s="33">
        <v>8200</v>
      </c>
      <c r="L2741" s="33">
        <v>1</v>
      </c>
      <c r="M2741" s="33">
        <v>1</v>
      </c>
      <c r="N2741" s="33">
        <v>370927.21</v>
      </c>
      <c r="O2741" s="33">
        <v>1501.5</v>
      </c>
      <c r="P2741" s="33">
        <v>2610</v>
      </c>
    </row>
    <row r="2742" spans="1:16">
      <c r="A2742" s="27" t="s">
        <v>583</v>
      </c>
      <c r="B2742" s="31">
        <v>202512</v>
      </c>
      <c r="C2742" s="27" t="s">
        <v>77</v>
      </c>
      <c r="D2742" s="27" t="s">
        <v>211</v>
      </c>
      <c r="E2742" s="27" t="s">
        <v>36</v>
      </c>
      <c r="F2742" s="27" t="s">
        <v>257</v>
      </c>
      <c r="G2742" s="33">
        <v>304774.74</v>
      </c>
      <c r="H2742" s="33">
        <v>304774.74</v>
      </c>
      <c r="I2742" s="33">
        <v>8183</v>
      </c>
      <c r="J2742" s="33">
        <v>655</v>
      </c>
      <c r="K2742" s="33">
        <v>8200</v>
      </c>
      <c r="L2742" s="33">
        <v>1</v>
      </c>
      <c r="M2742" s="33">
        <v>1</v>
      </c>
      <c r="N2742" s="33">
        <v>426196.21</v>
      </c>
      <c r="O2742" s="33">
        <v>1713.8</v>
      </c>
      <c r="P2742" s="33">
        <v>3212</v>
      </c>
    </row>
    <row r="2743" spans="1:16">
      <c r="A2743" s="27" t="s">
        <v>583</v>
      </c>
      <c r="B2743" s="31">
        <v>202601</v>
      </c>
      <c r="C2743" s="27" t="s">
        <v>77</v>
      </c>
      <c r="D2743" s="27" t="s">
        <v>211</v>
      </c>
      <c r="E2743" s="27" t="s">
        <v>36</v>
      </c>
      <c r="F2743" s="27" t="s">
        <v>257</v>
      </c>
      <c r="G2743" s="33">
        <v>152023.18</v>
      </c>
      <c r="H2743" s="33">
        <v>152023.18</v>
      </c>
      <c r="I2743" s="33">
        <v>3892</v>
      </c>
      <c r="J2743" s="33">
        <v>255</v>
      </c>
      <c r="K2743" s="33">
        <v>8200</v>
      </c>
      <c r="L2743" s="33">
        <v>1</v>
      </c>
      <c r="M2743" s="33">
        <v>1</v>
      </c>
      <c r="N2743" s="33">
        <v>216824.3</v>
      </c>
      <c r="O2743" s="33">
        <v>826.4</v>
      </c>
      <c r="P2743" s="33">
        <v>1563</v>
      </c>
    </row>
    <row r="2744" spans="1:16">
      <c r="A2744" s="27" t="s">
        <v>583</v>
      </c>
      <c r="B2744" s="31">
        <v>202602</v>
      </c>
      <c r="C2744" s="27" t="s">
        <v>77</v>
      </c>
      <c r="D2744" s="27" t="s">
        <v>211</v>
      </c>
      <c r="E2744" s="27" t="s">
        <v>36</v>
      </c>
      <c r="F2744" s="27" t="s">
        <v>257</v>
      </c>
      <c r="G2744" s="33">
        <v>175936.54</v>
      </c>
      <c r="H2744" s="33">
        <v>175936.54</v>
      </c>
      <c r="I2744" s="33">
        <v>4544</v>
      </c>
      <c r="J2744" s="33">
        <v>334</v>
      </c>
      <c r="K2744" s="33">
        <v>8200</v>
      </c>
      <c r="L2744" s="33">
        <v>1</v>
      </c>
      <c r="M2744" s="33">
        <v>1</v>
      </c>
      <c r="N2744" s="33">
        <v>223594.65</v>
      </c>
      <c r="O2744" s="33">
        <v>1043</v>
      </c>
      <c r="P2744" s="33">
        <v>1818</v>
      </c>
    </row>
    <row r="2745" spans="1:16">
      <c r="A2745" s="27" t="s">
        <v>583</v>
      </c>
      <c r="B2745" s="31">
        <v>202603</v>
      </c>
      <c r="C2745" s="27" t="s">
        <v>77</v>
      </c>
      <c r="D2745" s="27" t="s">
        <v>211</v>
      </c>
      <c r="E2745" s="27" t="s">
        <v>36</v>
      </c>
      <c r="F2745" s="27" t="s">
        <v>257</v>
      </c>
      <c r="G2745" s="33">
        <v>205314.24</v>
      </c>
      <c r="H2745" s="33">
        <v>205314.24</v>
      </c>
      <c r="I2745" s="33">
        <v>5049</v>
      </c>
      <c r="J2745" s="33">
        <v>340</v>
      </c>
      <c r="K2745" s="33">
        <v>8200</v>
      </c>
      <c r="L2745" s="33">
        <v>1</v>
      </c>
      <c r="M2745" s="33">
        <v>1</v>
      </c>
      <c r="N2745" s="33">
        <v>278914.92</v>
      </c>
      <c r="O2745" s="33">
        <v>1095</v>
      </c>
      <c r="P2745" s="33">
        <v>2146</v>
      </c>
    </row>
    <row r="2746" spans="1:16">
      <c r="A2746" s="27" t="s">
        <v>583</v>
      </c>
      <c r="B2746" s="31">
        <v>202604</v>
      </c>
      <c r="C2746" s="27" t="s">
        <v>77</v>
      </c>
      <c r="D2746" s="27" t="s">
        <v>211</v>
      </c>
      <c r="E2746" s="27" t="s">
        <v>36</v>
      </c>
      <c r="F2746" s="27" t="s">
        <v>257</v>
      </c>
      <c r="G2746" s="33">
        <v>234714.15</v>
      </c>
      <c r="H2746" s="33">
        <v>234714.15</v>
      </c>
      <c r="I2746" s="33">
        <v>6488</v>
      </c>
      <c r="J2746" s="33">
        <v>493</v>
      </c>
      <c r="K2746" s="33">
        <v>8200</v>
      </c>
      <c r="L2746" s="33">
        <v>1</v>
      </c>
      <c r="M2746" s="33">
        <v>1</v>
      </c>
      <c r="N2746" s="33">
        <v>328520.07</v>
      </c>
      <c r="O2746" s="33">
        <v>1250.8</v>
      </c>
      <c r="P2746" s="33">
        <v>2595</v>
      </c>
    </row>
    <row r="2747" spans="1:16">
      <c r="A2747" s="27" t="s">
        <v>583</v>
      </c>
      <c r="B2747" s="31">
        <v>202605</v>
      </c>
      <c r="C2747" s="27" t="s">
        <v>77</v>
      </c>
      <c r="D2747" s="27" t="s">
        <v>211</v>
      </c>
      <c r="E2747" s="27" t="s">
        <v>36</v>
      </c>
      <c r="F2747" s="27" t="s">
        <v>257</v>
      </c>
      <c r="G2747" s="33">
        <v>264665.82</v>
      </c>
      <c r="H2747" s="33">
        <v>264665.82</v>
      </c>
      <c r="I2747" s="33">
        <v>7061</v>
      </c>
      <c r="J2747" s="33">
        <v>587</v>
      </c>
      <c r="K2747" s="33">
        <v>8200</v>
      </c>
      <c r="L2747" s="33">
        <v>1</v>
      </c>
      <c r="M2747" s="33">
        <v>1</v>
      </c>
      <c r="N2747" s="33">
        <v>360142.51</v>
      </c>
      <c r="O2747" s="33">
        <v>1770</v>
      </c>
      <c r="P2747" s="33">
        <v>2803</v>
      </c>
    </row>
    <row r="2748" spans="1:16">
      <c r="A2748" s="27" t="s">
        <v>583</v>
      </c>
      <c r="B2748" s="31">
        <v>202606</v>
      </c>
      <c r="C2748" s="27" t="s">
        <v>77</v>
      </c>
      <c r="D2748" s="27" t="s">
        <v>211</v>
      </c>
      <c r="E2748" s="27" t="s">
        <v>36</v>
      </c>
      <c r="F2748" s="27" t="s">
        <v>257</v>
      </c>
      <c r="G2748" s="33">
        <v>258205.81</v>
      </c>
      <c r="H2748" s="33">
        <v>258205.81</v>
      </c>
      <c r="I2748" s="33">
        <v>6757</v>
      </c>
      <c r="J2748" s="33">
        <v>548</v>
      </c>
      <c r="K2748" s="33">
        <v>8200</v>
      </c>
      <c r="L2748" s="33">
        <v>1</v>
      </c>
      <c r="M2748" s="33">
        <v>1</v>
      </c>
      <c r="N2748" s="33">
        <v>352163.58</v>
      </c>
      <c r="O2748" s="33">
        <v>1548.4</v>
      </c>
      <c r="P2748" s="33">
        <v>2860</v>
      </c>
    </row>
    <row r="2749" spans="1:16">
      <c r="A2749" s="27" t="s">
        <v>583</v>
      </c>
      <c r="B2749" s="31">
        <v>202607</v>
      </c>
      <c r="C2749" s="27" t="s">
        <v>77</v>
      </c>
      <c r="D2749" s="27" t="s">
        <v>211</v>
      </c>
      <c r="E2749" s="27" t="s">
        <v>36</v>
      </c>
      <c r="F2749" s="27" t="s">
        <v>257</v>
      </c>
      <c r="G2749" s="33">
        <v>229645.86</v>
      </c>
      <c r="H2749" s="33">
        <v>229645.86</v>
      </c>
      <c r="I2749" s="33">
        <v>5714</v>
      </c>
      <c r="J2749" s="33">
        <v>419</v>
      </c>
      <c r="K2749" s="33">
        <v>8200</v>
      </c>
      <c r="L2749" s="33">
        <v>1</v>
      </c>
      <c r="M2749" s="33">
        <v>1</v>
      </c>
      <c r="N2749" s="33">
        <v>313401.45</v>
      </c>
      <c r="O2749" s="33">
        <v>1266.2</v>
      </c>
      <c r="P2749" s="33">
        <v>2364</v>
      </c>
    </row>
    <row r="2750" spans="1:16">
      <c r="A2750" s="27" t="s">
        <v>586</v>
      </c>
      <c r="B2750" s="31">
        <v>202408</v>
      </c>
      <c r="C2750" s="27" t="s">
        <v>77</v>
      </c>
      <c r="D2750" s="27" t="s">
        <v>211</v>
      </c>
      <c r="E2750" s="27" t="s">
        <v>36</v>
      </c>
      <c r="F2750" s="27" t="s">
        <v>262</v>
      </c>
      <c r="G2750" s="33">
        <v>172281.1</v>
      </c>
      <c r="H2750" s="33">
        <v>172281.1</v>
      </c>
      <c r="I2750" s="33">
        <v>8278</v>
      </c>
      <c r="J2750" s="33">
        <v>537</v>
      </c>
      <c r="K2750" s="33">
        <v>6800</v>
      </c>
      <c r="L2750" s="33">
        <v>1</v>
      </c>
      <c r="M2750" s="33">
        <v>1</v>
      </c>
      <c r="N2750" s="33">
        <v>176008.77</v>
      </c>
      <c r="O2750" s="33">
        <v>1164.4</v>
      </c>
      <c r="P2750" s="33">
        <v>2794</v>
      </c>
    </row>
    <row r="2751" spans="1:16">
      <c r="A2751" s="27" t="s">
        <v>586</v>
      </c>
      <c r="B2751" s="31">
        <v>202409</v>
      </c>
      <c r="C2751" s="27" t="s">
        <v>77</v>
      </c>
      <c r="D2751" s="27" t="s">
        <v>211</v>
      </c>
      <c r="E2751" s="27" t="s">
        <v>36</v>
      </c>
      <c r="F2751" s="27" t="s">
        <v>262</v>
      </c>
      <c r="G2751" s="33">
        <v>158805.71</v>
      </c>
      <c r="H2751" s="33">
        <v>158805.71</v>
      </c>
      <c r="I2751" s="33">
        <v>8252</v>
      </c>
      <c r="J2751" s="33">
        <v>427</v>
      </c>
      <c r="K2751" s="33">
        <v>6800</v>
      </c>
      <c r="L2751" s="33">
        <v>1</v>
      </c>
      <c r="M2751" s="33">
        <v>1</v>
      </c>
      <c r="N2751" s="33">
        <v>169390.99</v>
      </c>
      <c r="O2751" s="33">
        <v>1147.6</v>
      </c>
      <c r="P2751" s="33">
        <v>2657</v>
      </c>
    </row>
    <row r="2752" spans="1:16">
      <c r="A2752" s="27" t="s">
        <v>586</v>
      </c>
      <c r="B2752" s="31">
        <v>202410</v>
      </c>
      <c r="C2752" s="27" t="s">
        <v>77</v>
      </c>
      <c r="D2752" s="27" t="s">
        <v>211</v>
      </c>
      <c r="E2752" s="27" t="s">
        <v>36</v>
      </c>
      <c r="F2752" s="27" t="s">
        <v>262</v>
      </c>
      <c r="G2752" s="33">
        <v>198068.19</v>
      </c>
      <c r="H2752" s="33">
        <v>198068.19</v>
      </c>
      <c r="I2752" s="33">
        <v>9884</v>
      </c>
      <c r="J2752" s="33">
        <v>455</v>
      </c>
      <c r="K2752" s="33">
        <v>6800</v>
      </c>
      <c r="L2752" s="33">
        <v>1</v>
      </c>
      <c r="M2752" s="33">
        <v>1</v>
      </c>
      <c r="N2752" s="33">
        <v>186231.83</v>
      </c>
      <c r="O2752" s="33">
        <v>1232.7</v>
      </c>
      <c r="P2752" s="33">
        <v>3244</v>
      </c>
    </row>
    <row r="2753" spans="1:16">
      <c r="A2753" s="27" t="s">
        <v>586</v>
      </c>
      <c r="B2753" s="31">
        <v>202411</v>
      </c>
      <c r="C2753" s="27" t="s">
        <v>77</v>
      </c>
      <c r="D2753" s="27" t="s">
        <v>211</v>
      </c>
      <c r="E2753" s="27" t="s">
        <v>36</v>
      </c>
      <c r="F2753" s="27" t="s">
        <v>262</v>
      </c>
      <c r="G2753" s="33">
        <v>222724.55</v>
      </c>
      <c r="H2753" s="33">
        <v>222724.55</v>
      </c>
      <c r="I2753" s="33">
        <v>11502</v>
      </c>
      <c r="J2753" s="33">
        <v>581</v>
      </c>
      <c r="K2753" s="33">
        <v>6800</v>
      </c>
      <c r="L2753" s="33">
        <v>1</v>
      </c>
      <c r="M2753" s="33">
        <v>1</v>
      </c>
      <c r="N2753" s="33">
        <v>224953.42</v>
      </c>
      <c r="O2753" s="33">
        <v>1486.6</v>
      </c>
      <c r="P2753" s="33">
        <v>3719</v>
      </c>
    </row>
    <row r="2754" spans="1:16">
      <c r="A2754" s="27" t="s">
        <v>586</v>
      </c>
      <c r="B2754" s="31">
        <v>202412</v>
      </c>
      <c r="C2754" s="27" t="s">
        <v>77</v>
      </c>
      <c r="D2754" s="27" t="s">
        <v>211</v>
      </c>
      <c r="E2754" s="27" t="s">
        <v>36</v>
      </c>
      <c r="F2754" s="27" t="s">
        <v>262</v>
      </c>
      <c r="G2754" s="33">
        <v>246895.13</v>
      </c>
      <c r="H2754" s="33">
        <v>246895.13</v>
      </c>
      <c r="I2754" s="33">
        <v>12983</v>
      </c>
      <c r="J2754" s="33">
        <v>614</v>
      </c>
      <c r="K2754" s="33">
        <v>6800</v>
      </c>
      <c r="L2754" s="33">
        <v>1</v>
      </c>
      <c r="M2754" s="33">
        <v>1</v>
      </c>
      <c r="N2754" s="33">
        <v>258471.99</v>
      </c>
      <c r="O2754" s="33">
        <v>1433.6</v>
      </c>
      <c r="P2754" s="33">
        <v>3980</v>
      </c>
    </row>
    <row r="2755" spans="1:16">
      <c r="A2755" s="27" t="s">
        <v>586</v>
      </c>
      <c r="B2755" s="31">
        <v>202501</v>
      </c>
      <c r="C2755" s="27" t="s">
        <v>77</v>
      </c>
      <c r="D2755" s="27" t="s">
        <v>211</v>
      </c>
      <c r="E2755" s="27" t="s">
        <v>36</v>
      </c>
      <c r="F2755" s="27" t="s">
        <v>262</v>
      </c>
      <c r="G2755" s="33">
        <v>125847.95</v>
      </c>
      <c r="H2755" s="33">
        <v>125847.95</v>
      </c>
      <c r="I2755" s="33">
        <v>6184</v>
      </c>
      <c r="J2755" s="33">
        <v>337</v>
      </c>
      <c r="K2755" s="33">
        <v>6800</v>
      </c>
      <c r="L2755" s="33">
        <v>1</v>
      </c>
      <c r="M2755" s="33">
        <v>1</v>
      </c>
      <c r="N2755" s="33">
        <v>131495.8</v>
      </c>
      <c r="O2755" s="33">
        <v>702</v>
      </c>
      <c r="P2755" s="33">
        <v>2045</v>
      </c>
    </row>
    <row r="2756" spans="1:16">
      <c r="A2756" s="27" t="s">
        <v>586</v>
      </c>
      <c r="B2756" s="31">
        <v>202502</v>
      </c>
      <c r="C2756" s="27" t="s">
        <v>77</v>
      </c>
      <c r="D2756" s="27" t="s">
        <v>211</v>
      </c>
      <c r="E2756" s="27" t="s">
        <v>36</v>
      </c>
      <c r="F2756" s="27" t="s">
        <v>262</v>
      </c>
      <c r="G2756" s="33">
        <v>129119.11</v>
      </c>
      <c r="H2756" s="33">
        <v>129119.11</v>
      </c>
      <c r="I2756" s="33">
        <v>6834</v>
      </c>
      <c r="J2756" s="33">
        <v>352</v>
      </c>
      <c r="K2756" s="33">
        <v>6800</v>
      </c>
      <c r="L2756" s="33">
        <v>1</v>
      </c>
      <c r="M2756" s="33">
        <v>1</v>
      </c>
      <c r="N2756" s="33">
        <v>135601.76</v>
      </c>
      <c r="O2756" s="33">
        <v>781.5</v>
      </c>
      <c r="P2756" s="33">
        <v>2208</v>
      </c>
    </row>
    <row r="2757" spans="1:16">
      <c r="A2757" s="27" t="s">
        <v>586</v>
      </c>
      <c r="B2757" s="31">
        <v>202503</v>
      </c>
      <c r="C2757" s="27" t="s">
        <v>77</v>
      </c>
      <c r="D2757" s="27" t="s">
        <v>211</v>
      </c>
      <c r="E2757" s="27" t="s">
        <v>36</v>
      </c>
      <c r="F2757" s="27" t="s">
        <v>262</v>
      </c>
      <c r="G2757" s="33">
        <v>147664.84</v>
      </c>
      <c r="H2757" s="33">
        <v>147664.84</v>
      </c>
      <c r="I2757" s="33">
        <v>7598</v>
      </c>
      <c r="J2757" s="33">
        <v>383</v>
      </c>
      <c r="K2757" s="33">
        <v>6800</v>
      </c>
      <c r="L2757" s="33">
        <v>1</v>
      </c>
      <c r="M2757" s="33">
        <v>1</v>
      </c>
      <c r="N2757" s="33">
        <v>169151.42</v>
      </c>
      <c r="O2757" s="33">
        <v>980.6</v>
      </c>
      <c r="P2757" s="33">
        <v>2303</v>
      </c>
    </row>
    <row r="2758" spans="1:16">
      <c r="A2758" s="27" t="s">
        <v>586</v>
      </c>
      <c r="B2758" s="31">
        <v>202504</v>
      </c>
      <c r="C2758" s="27" t="s">
        <v>77</v>
      </c>
      <c r="D2758" s="27" t="s">
        <v>211</v>
      </c>
      <c r="E2758" s="27" t="s">
        <v>36</v>
      </c>
      <c r="F2758" s="27" t="s">
        <v>262</v>
      </c>
      <c r="G2758" s="33">
        <v>201956.56</v>
      </c>
      <c r="H2758" s="33">
        <v>201956.56</v>
      </c>
      <c r="I2758" s="33">
        <v>9653</v>
      </c>
      <c r="J2758" s="33">
        <v>501</v>
      </c>
      <c r="K2758" s="33">
        <v>6800</v>
      </c>
      <c r="L2758" s="33">
        <v>1</v>
      </c>
      <c r="M2758" s="33">
        <v>1</v>
      </c>
      <c r="N2758" s="33">
        <v>199235.08</v>
      </c>
      <c r="O2758" s="33">
        <v>1206.5</v>
      </c>
      <c r="P2758" s="33">
        <v>3120</v>
      </c>
    </row>
    <row r="2759" spans="1:16">
      <c r="A2759" s="27" t="s">
        <v>586</v>
      </c>
      <c r="B2759" s="31">
        <v>202505</v>
      </c>
      <c r="C2759" s="27" t="s">
        <v>77</v>
      </c>
      <c r="D2759" s="27" t="s">
        <v>211</v>
      </c>
      <c r="E2759" s="27" t="s">
        <v>36</v>
      </c>
      <c r="F2759" s="27" t="s">
        <v>262</v>
      </c>
      <c r="G2759" s="33">
        <v>224216.78</v>
      </c>
      <c r="H2759" s="33">
        <v>224216.78</v>
      </c>
      <c r="I2759" s="33">
        <v>11748</v>
      </c>
      <c r="J2759" s="33">
        <v>554</v>
      </c>
      <c r="K2759" s="33">
        <v>6800</v>
      </c>
      <c r="L2759" s="33">
        <v>1</v>
      </c>
      <c r="M2759" s="33">
        <v>1</v>
      </c>
      <c r="N2759" s="33">
        <v>218412.9</v>
      </c>
      <c r="O2759" s="33">
        <v>1316.1</v>
      </c>
      <c r="P2759" s="33">
        <v>3794</v>
      </c>
    </row>
    <row r="2760" spans="1:16">
      <c r="A2760" s="27" t="s">
        <v>586</v>
      </c>
      <c r="B2760" s="31">
        <v>202506</v>
      </c>
      <c r="C2760" s="27" t="s">
        <v>77</v>
      </c>
      <c r="D2760" s="27" t="s">
        <v>211</v>
      </c>
      <c r="E2760" s="27" t="s">
        <v>36</v>
      </c>
      <c r="F2760" s="27" t="s">
        <v>262</v>
      </c>
      <c r="G2760" s="33">
        <v>213714.47</v>
      </c>
      <c r="H2760" s="33">
        <v>213714.47</v>
      </c>
      <c r="I2760" s="33">
        <v>10038</v>
      </c>
      <c r="J2760" s="33">
        <v>540</v>
      </c>
      <c r="K2760" s="33">
        <v>6800</v>
      </c>
      <c r="L2760" s="33">
        <v>1</v>
      </c>
      <c r="M2760" s="33">
        <v>1</v>
      </c>
      <c r="N2760" s="33">
        <v>213573.98</v>
      </c>
      <c r="O2760" s="33">
        <v>1292</v>
      </c>
      <c r="P2760" s="33">
        <v>3544</v>
      </c>
    </row>
    <row r="2761" spans="1:16">
      <c r="A2761" s="27" t="s">
        <v>586</v>
      </c>
      <c r="B2761" s="31">
        <v>202507</v>
      </c>
      <c r="C2761" s="27" t="s">
        <v>77</v>
      </c>
      <c r="D2761" s="27" t="s">
        <v>211</v>
      </c>
      <c r="E2761" s="27" t="s">
        <v>36</v>
      </c>
      <c r="F2761" s="27" t="s">
        <v>262</v>
      </c>
      <c r="G2761" s="33">
        <v>185920.9</v>
      </c>
      <c r="H2761" s="33">
        <v>185920.9</v>
      </c>
      <c r="I2761" s="33">
        <v>9519</v>
      </c>
      <c r="J2761" s="33">
        <v>408</v>
      </c>
      <c r="K2761" s="33">
        <v>6800</v>
      </c>
      <c r="L2761" s="33">
        <v>1</v>
      </c>
      <c r="M2761" s="33">
        <v>1</v>
      </c>
      <c r="N2761" s="33">
        <v>190066.21</v>
      </c>
      <c r="O2761" s="33">
        <v>1094.6</v>
      </c>
      <c r="P2761" s="33">
        <v>3102</v>
      </c>
    </row>
    <row r="2762" spans="1:16">
      <c r="A2762" s="27" t="s">
        <v>586</v>
      </c>
      <c r="B2762" s="31">
        <v>202508</v>
      </c>
      <c r="C2762" s="27" t="s">
        <v>77</v>
      </c>
      <c r="D2762" s="27" t="s">
        <v>211</v>
      </c>
      <c r="E2762" s="27" t="s">
        <v>36</v>
      </c>
      <c r="F2762" s="27" t="s">
        <v>262</v>
      </c>
      <c r="G2762" s="33">
        <v>199222.05</v>
      </c>
      <c r="H2762" s="33">
        <v>199222.05</v>
      </c>
      <c r="I2762" s="33">
        <v>10200</v>
      </c>
      <c r="J2762" s="33">
        <v>518</v>
      </c>
      <c r="K2762" s="33">
        <v>6800</v>
      </c>
      <c r="L2762" s="33">
        <v>1</v>
      </c>
      <c r="M2762" s="33">
        <v>1</v>
      </c>
      <c r="N2762" s="33">
        <v>183225.13</v>
      </c>
      <c r="O2762" s="33">
        <v>1263.3</v>
      </c>
      <c r="P2762" s="33">
        <v>3101</v>
      </c>
    </row>
    <row r="2763" spans="1:16">
      <c r="A2763" s="27" t="s">
        <v>586</v>
      </c>
      <c r="B2763" s="31">
        <v>202509</v>
      </c>
      <c r="C2763" s="27" t="s">
        <v>77</v>
      </c>
      <c r="D2763" s="27" t="s">
        <v>211</v>
      </c>
      <c r="E2763" s="27" t="s">
        <v>36</v>
      </c>
      <c r="F2763" s="27" t="s">
        <v>262</v>
      </c>
      <c r="G2763" s="33">
        <v>183303.24</v>
      </c>
      <c r="H2763" s="33">
        <v>183303.24</v>
      </c>
      <c r="I2763" s="33">
        <v>9704</v>
      </c>
      <c r="J2763" s="33">
        <v>484</v>
      </c>
      <c r="K2763" s="33">
        <v>6800</v>
      </c>
      <c r="L2763" s="33">
        <v>1</v>
      </c>
      <c r="M2763" s="33">
        <v>1</v>
      </c>
      <c r="N2763" s="33">
        <v>176336.02</v>
      </c>
      <c r="O2763" s="33">
        <v>1083.2</v>
      </c>
      <c r="P2763" s="33">
        <v>3035</v>
      </c>
    </row>
    <row r="2764" spans="1:16">
      <c r="A2764" s="27" t="s">
        <v>586</v>
      </c>
      <c r="B2764" s="31">
        <v>202510</v>
      </c>
      <c r="C2764" s="27" t="s">
        <v>77</v>
      </c>
      <c r="D2764" s="27" t="s">
        <v>211</v>
      </c>
      <c r="E2764" s="27" t="s">
        <v>36</v>
      </c>
      <c r="F2764" s="27" t="s">
        <v>262</v>
      </c>
      <c r="G2764" s="33">
        <v>190851.34</v>
      </c>
      <c r="H2764" s="33">
        <v>190851.34</v>
      </c>
      <c r="I2764" s="33">
        <v>9930</v>
      </c>
      <c r="J2764" s="33">
        <v>502</v>
      </c>
      <c r="K2764" s="33">
        <v>6800</v>
      </c>
      <c r="L2764" s="33">
        <v>1</v>
      </c>
      <c r="M2764" s="33">
        <v>1</v>
      </c>
      <c r="N2764" s="33">
        <v>193867.34</v>
      </c>
      <c r="O2764" s="33">
        <v>1213.7</v>
      </c>
      <c r="P2764" s="33">
        <v>3109</v>
      </c>
    </row>
    <row r="2765" spans="1:16">
      <c r="A2765" s="27" t="s">
        <v>586</v>
      </c>
      <c r="B2765" s="31">
        <v>202511</v>
      </c>
      <c r="C2765" s="27" t="s">
        <v>77</v>
      </c>
      <c r="D2765" s="27" t="s">
        <v>211</v>
      </c>
      <c r="E2765" s="27" t="s">
        <v>36</v>
      </c>
      <c r="F2765" s="27" t="s">
        <v>262</v>
      </c>
      <c r="G2765" s="33">
        <v>238938.71</v>
      </c>
      <c r="H2765" s="33">
        <v>238938.71</v>
      </c>
      <c r="I2765" s="33">
        <v>11694</v>
      </c>
      <c r="J2765" s="33">
        <v>619</v>
      </c>
      <c r="K2765" s="33">
        <v>6800</v>
      </c>
      <c r="L2765" s="33">
        <v>1</v>
      </c>
      <c r="M2765" s="33">
        <v>1</v>
      </c>
      <c r="N2765" s="33">
        <v>234176.51</v>
      </c>
      <c r="O2765" s="33">
        <v>1371.8</v>
      </c>
      <c r="P2765" s="33">
        <v>3800</v>
      </c>
    </row>
    <row r="2766" spans="1:16">
      <c r="A2766" s="27" t="s">
        <v>586</v>
      </c>
      <c r="B2766" s="31">
        <v>202512</v>
      </c>
      <c r="C2766" s="27" t="s">
        <v>77</v>
      </c>
      <c r="D2766" s="27" t="s">
        <v>211</v>
      </c>
      <c r="E2766" s="27" t="s">
        <v>36</v>
      </c>
      <c r="F2766" s="27" t="s">
        <v>262</v>
      </c>
      <c r="G2766" s="33">
        <v>274830.07</v>
      </c>
      <c r="H2766" s="33">
        <v>274830.07</v>
      </c>
      <c r="I2766" s="33">
        <v>13369</v>
      </c>
      <c r="J2766" s="33">
        <v>709</v>
      </c>
      <c r="K2766" s="33">
        <v>6800</v>
      </c>
      <c r="L2766" s="33">
        <v>1</v>
      </c>
      <c r="M2766" s="33">
        <v>1</v>
      </c>
      <c r="N2766" s="33">
        <v>269069.34</v>
      </c>
      <c r="O2766" s="33">
        <v>1656.4</v>
      </c>
      <c r="P2766" s="33">
        <v>4427</v>
      </c>
    </row>
    <row r="2767" spans="1:16">
      <c r="A2767" s="27" t="s">
        <v>586</v>
      </c>
      <c r="B2767" s="31">
        <v>202601</v>
      </c>
      <c r="C2767" s="27" t="s">
        <v>77</v>
      </c>
      <c r="D2767" s="27" t="s">
        <v>211</v>
      </c>
      <c r="E2767" s="27" t="s">
        <v>36</v>
      </c>
      <c r="F2767" s="27" t="s">
        <v>262</v>
      </c>
      <c r="G2767" s="33">
        <v>136343.71</v>
      </c>
      <c r="H2767" s="33">
        <v>136343.71</v>
      </c>
      <c r="I2767" s="33">
        <v>7190</v>
      </c>
      <c r="J2767" s="33">
        <v>375</v>
      </c>
      <c r="K2767" s="33">
        <v>6800</v>
      </c>
      <c r="L2767" s="33">
        <v>1</v>
      </c>
      <c r="M2767" s="33">
        <v>1</v>
      </c>
      <c r="N2767" s="33">
        <v>136887.12</v>
      </c>
      <c r="O2767" s="33">
        <v>823.1</v>
      </c>
      <c r="P2767" s="33">
        <v>2254</v>
      </c>
    </row>
    <row r="2768" spans="1:16">
      <c r="A2768" s="27" t="s">
        <v>586</v>
      </c>
      <c r="B2768" s="31">
        <v>202602</v>
      </c>
      <c r="C2768" s="27" t="s">
        <v>77</v>
      </c>
      <c r="D2768" s="27" t="s">
        <v>211</v>
      </c>
      <c r="E2768" s="27" t="s">
        <v>36</v>
      </c>
      <c r="F2768" s="27" t="s">
        <v>262</v>
      </c>
      <c r="G2768" s="33">
        <v>131169.71</v>
      </c>
      <c r="H2768" s="33">
        <v>131169.71</v>
      </c>
      <c r="I2768" s="33">
        <v>6478</v>
      </c>
      <c r="J2768" s="33">
        <v>297</v>
      </c>
      <c r="K2768" s="33">
        <v>6800</v>
      </c>
      <c r="L2768" s="33">
        <v>1</v>
      </c>
      <c r="M2768" s="33">
        <v>1</v>
      </c>
      <c r="N2768" s="33">
        <v>141161.43</v>
      </c>
      <c r="O2768" s="33">
        <v>928</v>
      </c>
      <c r="P2768" s="33">
        <v>2059</v>
      </c>
    </row>
    <row r="2769" spans="1:16">
      <c r="A2769" s="27" t="s">
        <v>586</v>
      </c>
      <c r="B2769" s="31">
        <v>202603</v>
      </c>
      <c r="C2769" s="27" t="s">
        <v>77</v>
      </c>
      <c r="D2769" s="27" t="s">
        <v>211</v>
      </c>
      <c r="E2769" s="27" t="s">
        <v>36</v>
      </c>
      <c r="F2769" s="27" t="s">
        <v>262</v>
      </c>
      <c r="G2769" s="33">
        <v>173751.14</v>
      </c>
      <c r="H2769" s="33">
        <v>173751.14</v>
      </c>
      <c r="I2769" s="33">
        <v>8492</v>
      </c>
      <c r="J2769" s="33">
        <v>392</v>
      </c>
      <c r="K2769" s="33">
        <v>6800</v>
      </c>
      <c r="L2769" s="33">
        <v>1</v>
      </c>
      <c r="M2769" s="33">
        <v>1</v>
      </c>
      <c r="N2769" s="33">
        <v>176086.63</v>
      </c>
      <c r="O2769" s="33">
        <v>1016.9</v>
      </c>
      <c r="P2769" s="33">
        <v>2808</v>
      </c>
    </row>
    <row r="2770" spans="1:16">
      <c r="A2770" s="27" t="s">
        <v>586</v>
      </c>
      <c r="B2770" s="31">
        <v>202604</v>
      </c>
      <c r="C2770" s="27" t="s">
        <v>77</v>
      </c>
      <c r="D2770" s="27" t="s">
        <v>211</v>
      </c>
      <c r="E2770" s="27" t="s">
        <v>36</v>
      </c>
      <c r="F2770" s="27" t="s">
        <v>262</v>
      </c>
      <c r="G2770" s="33">
        <v>195319.38</v>
      </c>
      <c r="H2770" s="33">
        <v>195319.38</v>
      </c>
      <c r="I2770" s="33">
        <v>9715</v>
      </c>
      <c r="J2770" s="33">
        <v>510</v>
      </c>
      <c r="K2770" s="33">
        <v>6800</v>
      </c>
      <c r="L2770" s="33">
        <v>1</v>
      </c>
      <c r="M2770" s="33">
        <v>1</v>
      </c>
      <c r="N2770" s="33">
        <v>207403.72</v>
      </c>
      <c r="O2770" s="33">
        <v>1154.9</v>
      </c>
      <c r="P2770" s="33">
        <v>3053</v>
      </c>
    </row>
    <row r="2771" spans="1:16">
      <c r="A2771" s="27" t="s">
        <v>586</v>
      </c>
      <c r="B2771" s="31">
        <v>202605</v>
      </c>
      <c r="C2771" s="27" t="s">
        <v>77</v>
      </c>
      <c r="D2771" s="27" t="s">
        <v>211</v>
      </c>
      <c r="E2771" s="27" t="s">
        <v>36</v>
      </c>
      <c r="F2771" s="27" t="s">
        <v>262</v>
      </c>
      <c r="G2771" s="33">
        <v>229678.64</v>
      </c>
      <c r="H2771" s="33">
        <v>229678.64</v>
      </c>
      <c r="I2771" s="33">
        <v>11875</v>
      </c>
      <c r="J2771" s="33">
        <v>545</v>
      </c>
      <c r="K2771" s="33">
        <v>6800</v>
      </c>
      <c r="L2771" s="33">
        <v>1</v>
      </c>
      <c r="M2771" s="33">
        <v>1</v>
      </c>
      <c r="N2771" s="33">
        <v>227367.83</v>
      </c>
      <c r="O2771" s="33">
        <v>1456.3</v>
      </c>
      <c r="P2771" s="33">
        <v>3726</v>
      </c>
    </row>
    <row r="2772" spans="1:16">
      <c r="A2772" s="27" t="s">
        <v>586</v>
      </c>
      <c r="B2772" s="31">
        <v>202606</v>
      </c>
      <c r="C2772" s="27" t="s">
        <v>77</v>
      </c>
      <c r="D2772" s="27" t="s">
        <v>211</v>
      </c>
      <c r="E2772" s="27" t="s">
        <v>36</v>
      </c>
      <c r="F2772" s="27" t="s">
        <v>262</v>
      </c>
      <c r="G2772" s="33">
        <v>233022.89</v>
      </c>
      <c r="H2772" s="33">
        <v>233022.89</v>
      </c>
      <c r="I2772" s="33">
        <v>11817</v>
      </c>
      <c r="J2772" s="33">
        <v>562</v>
      </c>
      <c r="K2772" s="33">
        <v>6800</v>
      </c>
      <c r="L2772" s="33">
        <v>1</v>
      </c>
      <c r="M2772" s="33">
        <v>1</v>
      </c>
      <c r="N2772" s="33">
        <v>222330.52</v>
      </c>
      <c r="O2772" s="33">
        <v>1481</v>
      </c>
      <c r="P2772" s="33">
        <v>3871</v>
      </c>
    </row>
    <row r="2773" spans="1:16">
      <c r="A2773" s="27" t="s">
        <v>586</v>
      </c>
      <c r="B2773" s="31">
        <v>202607</v>
      </c>
      <c r="C2773" s="27" t="s">
        <v>77</v>
      </c>
      <c r="D2773" s="27" t="s">
        <v>211</v>
      </c>
      <c r="E2773" s="27" t="s">
        <v>36</v>
      </c>
      <c r="F2773" s="27" t="s">
        <v>262</v>
      </c>
      <c r="G2773" s="33">
        <v>191811.17</v>
      </c>
      <c r="H2773" s="33">
        <v>191811.17</v>
      </c>
      <c r="I2773" s="33">
        <v>10213</v>
      </c>
      <c r="J2773" s="33">
        <v>587</v>
      </c>
      <c r="K2773" s="33">
        <v>6800</v>
      </c>
      <c r="L2773" s="33">
        <v>1</v>
      </c>
      <c r="M2773" s="33">
        <v>1</v>
      </c>
      <c r="N2773" s="33">
        <v>197858.92</v>
      </c>
      <c r="O2773" s="33">
        <v>1104.5</v>
      </c>
      <c r="P2773" s="33">
        <v>3198</v>
      </c>
    </row>
    <row r="2774" spans="1:16">
      <c r="A2774" s="27" t="s">
        <v>589</v>
      </c>
      <c r="B2774" s="31">
        <v>202408</v>
      </c>
      <c r="C2774" s="27" t="s">
        <v>77</v>
      </c>
      <c r="D2774" s="27" t="s">
        <v>211</v>
      </c>
      <c r="E2774" s="27" t="s">
        <v>36</v>
      </c>
      <c r="F2774" s="27" t="s">
        <v>289</v>
      </c>
      <c r="G2774" s="33">
        <v>792196.14</v>
      </c>
      <c r="H2774" s="33">
        <v>792196.14</v>
      </c>
      <c r="I2774" s="33">
        <v>13268</v>
      </c>
      <c r="J2774" s="33">
        <v>1226</v>
      </c>
      <c r="K2774" s="33">
        <v>28400</v>
      </c>
      <c r="L2774" s="33">
        <v>1</v>
      </c>
      <c r="M2774" s="33">
        <v>1</v>
      </c>
      <c r="N2774" s="33">
        <v>1205221.94</v>
      </c>
      <c r="O2774" s="33">
        <v>4094.4</v>
      </c>
      <c r="P2774" s="33">
        <v>5789</v>
      </c>
    </row>
    <row r="2775" spans="1:16">
      <c r="A2775" s="27" t="s">
        <v>589</v>
      </c>
      <c r="B2775" s="31">
        <v>202409</v>
      </c>
      <c r="C2775" s="27" t="s">
        <v>77</v>
      </c>
      <c r="D2775" s="27" t="s">
        <v>211</v>
      </c>
      <c r="E2775" s="27" t="s">
        <v>36</v>
      </c>
      <c r="F2775" s="27" t="s">
        <v>289</v>
      </c>
      <c r="G2775" s="33">
        <v>805034.05</v>
      </c>
      <c r="H2775" s="33">
        <v>805034.05</v>
      </c>
      <c r="I2775" s="33">
        <v>14330</v>
      </c>
      <c r="J2775" s="33">
        <v>1201</v>
      </c>
      <c r="K2775" s="33">
        <v>28400</v>
      </c>
      <c r="L2775" s="33">
        <v>1</v>
      </c>
      <c r="M2775" s="33">
        <v>1</v>
      </c>
      <c r="N2775" s="33">
        <v>1159906.64</v>
      </c>
      <c r="O2775" s="33">
        <v>3477.2</v>
      </c>
      <c r="P2775" s="33">
        <v>6413</v>
      </c>
    </row>
    <row r="2776" spans="1:16">
      <c r="A2776" s="27" t="s">
        <v>589</v>
      </c>
      <c r="B2776" s="31">
        <v>202410</v>
      </c>
      <c r="C2776" s="27" t="s">
        <v>77</v>
      </c>
      <c r="D2776" s="27" t="s">
        <v>211</v>
      </c>
      <c r="E2776" s="27" t="s">
        <v>36</v>
      </c>
      <c r="F2776" s="27" t="s">
        <v>289</v>
      </c>
      <c r="G2776" s="33">
        <v>918923.86</v>
      </c>
      <c r="H2776" s="33">
        <v>918923.86</v>
      </c>
      <c r="I2776" s="33">
        <v>16616</v>
      </c>
      <c r="J2776" s="33">
        <v>1299</v>
      </c>
      <c r="K2776" s="33">
        <v>28400</v>
      </c>
      <c r="L2776" s="33">
        <v>1</v>
      </c>
      <c r="M2776" s="33">
        <v>1</v>
      </c>
      <c r="N2776" s="33">
        <v>1275224.46</v>
      </c>
      <c r="O2776" s="33">
        <v>4755.2</v>
      </c>
      <c r="P2776" s="33">
        <v>7267</v>
      </c>
    </row>
    <row r="2777" spans="1:16">
      <c r="A2777" s="27" t="s">
        <v>589</v>
      </c>
      <c r="B2777" s="31">
        <v>202411</v>
      </c>
      <c r="C2777" s="27" t="s">
        <v>77</v>
      </c>
      <c r="D2777" s="27" t="s">
        <v>211</v>
      </c>
      <c r="E2777" s="27" t="s">
        <v>36</v>
      </c>
      <c r="F2777" s="27" t="s">
        <v>289</v>
      </c>
      <c r="G2777" s="33">
        <v>1171981.33</v>
      </c>
      <c r="H2777" s="33">
        <v>1171981.33</v>
      </c>
      <c r="I2777" s="33">
        <v>20804</v>
      </c>
      <c r="J2777" s="33">
        <v>1773</v>
      </c>
      <c r="K2777" s="33">
        <v>28400</v>
      </c>
      <c r="L2777" s="33">
        <v>1</v>
      </c>
      <c r="M2777" s="33">
        <v>1</v>
      </c>
      <c r="N2777" s="33">
        <v>1540370.96</v>
      </c>
      <c r="O2777" s="33">
        <v>5847.7</v>
      </c>
      <c r="P2777" s="33">
        <v>9398</v>
      </c>
    </row>
    <row r="2778" spans="1:16">
      <c r="A2778" s="27" t="s">
        <v>589</v>
      </c>
      <c r="B2778" s="31">
        <v>202412</v>
      </c>
      <c r="C2778" s="27" t="s">
        <v>77</v>
      </c>
      <c r="D2778" s="27" t="s">
        <v>211</v>
      </c>
      <c r="E2778" s="27" t="s">
        <v>36</v>
      </c>
      <c r="F2778" s="27" t="s">
        <v>289</v>
      </c>
      <c r="G2778" s="33">
        <v>1311265.39</v>
      </c>
      <c r="H2778" s="33">
        <v>1311265.39</v>
      </c>
      <c r="I2778" s="33">
        <v>22448</v>
      </c>
      <c r="J2778" s="33">
        <v>1933</v>
      </c>
      <c r="K2778" s="33">
        <v>28400</v>
      </c>
      <c r="L2778" s="33">
        <v>1</v>
      </c>
      <c r="M2778" s="33">
        <v>1</v>
      </c>
      <c r="N2778" s="33">
        <v>1769889.72</v>
      </c>
      <c r="O2778" s="33">
        <v>5965.7</v>
      </c>
      <c r="P2778" s="33">
        <v>9854</v>
      </c>
    </row>
    <row r="2779" spans="1:16">
      <c r="A2779" s="27" t="s">
        <v>589</v>
      </c>
      <c r="B2779" s="31">
        <v>202501</v>
      </c>
      <c r="C2779" s="27" t="s">
        <v>77</v>
      </c>
      <c r="D2779" s="27" t="s">
        <v>211</v>
      </c>
      <c r="E2779" s="27" t="s">
        <v>36</v>
      </c>
      <c r="F2779" s="27" t="s">
        <v>289</v>
      </c>
      <c r="G2779" s="33">
        <v>589812.65</v>
      </c>
      <c r="H2779" s="33">
        <v>589812.65</v>
      </c>
      <c r="I2779" s="33">
        <v>10869</v>
      </c>
      <c r="J2779" s="33">
        <v>911</v>
      </c>
      <c r="K2779" s="33">
        <v>28400</v>
      </c>
      <c r="L2779" s="33">
        <v>1</v>
      </c>
      <c r="M2779" s="33">
        <v>1</v>
      </c>
      <c r="N2779" s="33">
        <v>900418.87</v>
      </c>
      <c r="O2779" s="33">
        <v>3054.9</v>
      </c>
      <c r="P2779" s="33">
        <v>4655</v>
      </c>
    </row>
    <row r="2780" spans="1:16">
      <c r="A2780" s="27" t="s">
        <v>589</v>
      </c>
      <c r="B2780" s="31">
        <v>202502</v>
      </c>
      <c r="C2780" s="27" t="s">
        <v>77</v>
      </c>
      <c r="D2780" s="27" t="s">
        <v>211</v>
      </c>
      <c r="E2780" s="27" t="s">
        <v>36</v>
      </c>
      <c r="F2780" s="27" t="s">
        <v>289</v>
      </c>
      <c r="G2780" s="33">
        <v>648984.29</v>
      </c>
      <c r="H2780" s="33">
        <v>648984.29</v>
      </c>
      <c r="I2780" s="33">
        <v>11970</v>
      </c>
      <c r="J2780" s="33">
        <v>1081</v>
      </c>
      <c r="K2780" s="33">
        <v>28400</v>
      </c>
      <c r="L2780" s="33">
        <v>1</v>
      </c>
      <c r="M2780" s="33">
        <v>1</v>
      </c>
      <c r="N2780" s="33">
        <v>928534.49</v>
      </c>
      <c r="O2780" s="33">
        <v>3010.3</v>
      </c>
      <c r="P2780" s="33">
        <v>5225</v>
      </c>
    </row>
    <row r="2781" spans="1:16">
      <c r="A2781" s="27" t="s">
        <v>589</v>
      </c>
      <c r="B2781" s="31">
        <v>202503</v>
      </c>
      <c r="C2781" s="27" t="s">
        <v>77</v>
      </c>
      <c r="D2781" s="27" t="s">
        <v>211</v>
      </c>
      <c r="E2781" s="27" t="s">
        <v>36</v>
      </c>
      <c r="F2781" s="27" t="s">
        <v>289</v>
      </c>
      <c r="G2781" s="33">
        <v>887265.86</v>
      </c>
      <c r="H2781" s="33">
        <v>887265.86</v>
      </c>
      <c r="I2781" s="33">
        <v>15994</v>
      </c>
      <c r="J2781" s="33">
        <v>1346</v>
      </c>
      <c r="K2781" s="33">
        <v>28400</v>
      </c>
      <c r="L2781" s="33">
        <v>1</v>
      </c>
      <c r="M2781" s="33">
        <v>1</v>
      </c>
      <c r="N2781" s="33">
        <v>1158266.17</v>
      </c>
      <c r="O2781" s="33">
        <v>3997.2</v>
      </c>
      <c r="P2781" s="33">
        <v>7042</v>
      </c>
    </row>
    <row r="2782" spans="1:16">
      <c r="A2782" s="27" t="s">
        <v>589</v>
      </c>
      <c r="B2782" s="31">
        <v>202504</v>
      </c>
      <c r="C2782" s="27" t="s">
        <v>77</v>
      </c>
      <c r="D2782" s="27" t="s">
        <v>211</v>
      </c>
      <c r="E2782" s="27" t="s">
        <v>36</v>
      </c>
      <c r="F2782" s="27" t="s">
        <v>289</v>
      </c>
      <c r="G2782" s="33">
        <v>986225.5600000001</v>
      </c>
      <c r="H2782" s="33">
        <v>986225.5600000001</v>
      </c>
      <c r="I2782" s="33">
        <v>19018</v>
      </c>
      <c r="J2782" s="33">
        <v>1684</v>
      </c>
      <c r="K2782" s="33">
        <v>28400</v>
      </c>
      <c r="L2782" s="33">
        <v>1</v>
      </c>
      <c r="M2782" s="33">
        <v>1</v>
      </c>
      <c r="N2782" s="33">
        <v>1364264.34</v>
      </c>
      <c r="O2782" s="33">
        <v>4939.9</v>
      </c>
      <c r="P2782" s="33">
        <v>7956</v>
      </c>
    </row>
    <row r="2783" spans="1:16">
      <c r="A2783" s="27" t="s">
        <v>589</v>
      </c>
      <c r="B2783" s="31">
        <v>202505</v>
      </c>
      <c r="C2783" s="27" t="s">
        <v>77</v>
      </c>
      <c r="D2783" s="27" t="s">
        <v>211</v>
      </c>
      <c r="E2783" s="27" t="s">
        <v>36</v>
      </c>
      <c r="F2783" s="27" t="s">
        <v>289</v>
      </c>
      <c r="G2783" s="33">
        <v>977957.09</v>
      </c>
      <c r="H2783" s="33">
        <v>977957.09</v>
      </c>
      <c r="I2783" s="33">
        <v>16261</v>
      </c>
      <c r="J2783" s="33">
        <v>1441</v>
      </c>
      <c r="K2783" s="33">
        <v>28400</v>
      </c>
      <c r="L2783" s="33">
        <v>1</v>
      </c>
      <c r="M2783" s="33">
        <v>1</v>
      </c>
      <c r="N2783" s="33">
        <v>1495584.68</v>
      </c>
      <c r="O2783" s="33">
        <v>4290</v>
      </c>
      <c r="P2783" s="33">
        <v>7334</v>
      </c>
    </row>
    <row r="2784" spans="1:16">
      <c r="A2784" s="27" t="s">
        <v>589</v>
      </c>
      <c r="B2784" s="31">
        <v>202506</v>
      </c>
      <c r="C2784" s="27" t="s">
        <v>77</v>
      </c>
      <c r="D2784" s="27" t="s">
        <v>211</v>
      </c>
      <c r="E2784" s="27" t="s">
        <v>36</v>
      </c>
      <c r="F2784" s="27" t="s">
        <v>289</v>
      </c>
      <c r="G2784" s="33">
        <v>1114201.27</v>
      </c>
      <c r="H2784" s="33">
        <v>1114201.27</v>
      </c>
      <c r="I2784" s="33">
        <v>19738</v>
      </c>
      <c r="J2784" s="33">
        <v>1611</v>
      </c>
      <c r="K2784" s="33">
        <v>28400</v>
      </c>
      <c r="L2784" s="33">
        <v>1</v>
      </c>
      <c r="M2784" s="33">
        <v>1</v>
      </c>
      <c r="N2784" s="33">
        <v>1462450.14</v>
      </c>
      <c r="O2784" s="33">
        <v>5105.1</v>
      </c>
      <c r="P2784" s="33">
        <v>8724</v>
      </c>
    </row>
    <row r="2785" spans="1:16">
      <c r="A2785" s="27" t="s">
        <v>589</v>
      </c>
      <c r="B2785" s="31">
        <v>202507</v>
      </c>
      <c r="C2785" s="27" t="s">
        <v>77</v>
      </c>
      <c r="D2785" s="27" t="s">
        <v>211</v>
      </c>
      <c r="E2785" s="27" t="s">
        <v>36</v>
      </c>
      <c r="F2785" s="27" t="s">
        <v>289</v>
      </c>
      <c r="G2785" s="33">
        <v>760928.1</v>
      </c>
      <c r="H2785" s="33">
        <v>760928.1</v>
      </c>
      <c r="I2785" s="33">
        <v>12771</v>
      </c>
      <c r="J2785" s="33">
        <v>1060</v>
      </c>
      <c r="K2785" s="33">
        <v>28400</v>
      </c>
      <c r="L2785" s="33">
        <v>1</v>
      </c>
      <c r="M2785" s="33">
        <v>1</v>
      </c>
      <c r="N2785" s="33">
        <v>1301480.39</v>
      </c>
      <c r="O2785" s="33">
        <v>3669.7</v>
      </c>
      <c r="P2785" s="33">
        <v>5887</v>
      </c>
    </row>
    <row r="2786" spans="1:16">
      <c r="A2786" s="27" t="s">
        <v>589</v>
      </c>
      <c r="B2786" s="31">
        <v>202508</v>
      </c>
      <c r="C2786" s="27" t="s">
        <v>77</v>
      </c>
      <c r="D2786" s="27" t="s">
        <v>211</v>
      </c>
      <c r="E2786" s="27" t="s">
        <v>36</v>
      </c>
      <c r="F2786" s="27" t="s">
        <v>289</v>
      </c>
      <c r="G2786" s="33">
        <v>947433.96</v>
      </c>
      <c r="H2786" s="33">
        <v>947433.96</v>
      </c>
      <c r="I2786" s="33">
        <v>17104</v>
      </c>
      <c r="J2786" s="33">
        <v>1449</v>
      </c>
      <c r="K2786" s="33">
        <v>28400</v>
      </c>
      <c r="L2786" s="33">
        <v>1</v>
      </c>
      <c r="M2786" s="33">
        <v>1</v>
      </c>
      <c r="N2786" s="33">
        <v>1254636.04</v>
      </c>
      <c r="O2786" s="33">
        <v>3944.4</v>
      </c>
      <c r="P2786" s="33">
        <v>7748</v>
      </c>
    </row>
    <row r="2787" spans="1:16">
      <c r="A2787" s="27" t="s">
        <v>589</v>
      </c>
      <c r="B2787" s="31">
        <v>202509</v>
      </c>
      <c r="C2787" s="27" t="s">
        <v>77</v>
      </c>
      <c r="D2787" s="27" t="s">
        <v>211</v>
      </c>
      <c r="E2787" s="27" t="s">
        <v>36</v>
      </c>
      <c r="F2787" s="27" t="s">
        <v>289</v>
      </c>
      <c r="G2787" s="33">
        <v>887486.47</v>
      </c>
      <c r="H2787" s="33">
        <v>887486.47</v>
      </c>
      <c r="I2787" s="33">
        <v>15966</v>
      </c>
      <c r="J2787" s="33">
        <v>1257</v>
      </c>
      <c r="K2787" s="33">
        <v>28400</v>
      </c>
      <c r="L2787" s="33">
        <v>1</v>
      </c>
      <c r="M2787" s="33">
        <v>1</v>
      </c>
      <c r="N2787" s="33">
        <v>1207462.81</v>
      </c>
      <c r="O2787" s="33">
        <v>3957.5</v>
      </c>
      <c r="P2787" s="33">
        <v>6891</v>
      </c>
    </row>
    <row r="2788" spans="1:16">
      <c r="A2788" s="27" t="s">
        <v>589</v>
      </c>
      <c r="B2788" s="31">
        <v>202510</v>
      </c>
      <c r="C2788" s="27" t="s">
        <v>77</v>
      </c>
      <c r="D2788" s="27" t="s">
        <v>211</v>
      </c>
      <c r="E2788" s="27" t="s">
        <v>36</v>
      </c>
      <c r="F2788" s="27" t="s">
        <v>289</v>
      </c>
      <c r="G2788" s="33">
        <v>898889.76</v>
      </c>
      <c r="H2788" s="33">
        <v>898889.76</v>
      </c>
      <c r="I2788" s="33">
        <v>17184</v>
      </c>
      <c r="J2788" s="33">
        <v>1452</v>
      </c>
      <c r="K2788" s="33">
        <v>28400</v>
      </c>
      <c r="L2788" s="33">
        <v>1</v>
      </c>
      <c r="M2788" s="33">
        <v>1</v>
      </c>
      <c r="N2788" s="33">
        <v>1327508.66</v>
      </c>
      <c r="O2788" s="33">
        <v>3769.9</v>
      </c>
      <c r="P2788" s="33">
        <v>7179</v>
      </c>
    </row>
    <row r="2789" spans="1:16">
      <c r="A2789" s="27" t="s">
        <v>589</v>
      </c>
      <c r="B2789" s="31">
        <v>202511</v>
      </c>
      <c r="C2789" s="27" t="s">
        <v>77</v>
      </c>
      <c r="D2789" s="27" t="s">
        <v>211</v>
      </c>
      <c r="E2789" s="27" t="s">
        <v>36</v>
      </c>
      <c r="F2789" s="27" t="s">
        <v>289</v>
      </c>
      <c r="G2789" s="33">
        <v>1182943.83</v>
      </c>
      <c r="H2789" s="33">
        <v>1182943.83</v>
      </c>
      <c r="I2789" s="33">
        <v>20288</v>
      </c>
      <c r="J2789" s="33">
        <v>1904</v>
      </c>
      <c r="K2789" s="33">
        <v>28400</v>
      </c>
      <c r="L2789" s="33">
        <v>1</v>
      </c>
      <c r="M2789" s="33">
        <v>1</v>
      </c>
      <c r="N2789" s="33">
        <v>1603526.16</v>
      </c>
      <c r="O2789" s="33">
        <v>5515.8</v>
      </c>
      <c r="P2789" s="33">
        <v>9669</v>
      </c>
    </row>
    <row r="2790" spans="1:16">
      <c r="A2790" s="27" t="s">
        <v>589</v>
      </c>
      <c r="B2790" s="31">
        <v>202512</v>
      </c>
      <c r="C2790" s="27" t="s">
        <v>77</v>
      </c>
      <c r="D2790" s="27" t="s">
        <v>211</v>
      </c>
      <c r="E2790" s="27" t="s">
        <v>36</v>
      </c>
      <c r="F2790" s="27" t="s">
        <v>289</v>
      </c>
      <c r="G2790" s="33">
        <v>1204059.34</v>
      </c>
      <c r="H2790" s="33">
        <v>1204059.34</v>
      </c>
      <c r="I2790" s="33">
        <v>19134</v>
      </c>
      <c r="J2790" s="33">
        <v>1655</v>
      </c>
      <c r="K2790" s="33">
        <v>28400</v>
      </c>
      <c r="L2790" s="33">
        <v>1</v>
      </c>
      <c r="M2790" s="33">
        <v>1</v>
      </c>
      <c r="N2790" s="33">
        <v>1842455.2</v>
      </c>
      <c r="O2790" s="33">
        <v>5188.3</v>
      </c>
      <c r="P2790" s="33">
        <v>8894</v>
      </c>
    </row>
    <row r="2791" spans="1:16">
      <c r="A2791" s="27" t="s">
        <v>589</v>
      </c>
      <c r="B2791" s="31">
        <v>202601</v>
      </c>
      <c r="C2791" s="27" t="s">
        <v>77</v>
      </c>
      <c r="D2791" s="27" t="s">
        <v>211</v>
      </c>
      <c r="E2791" s="27" t="s">
        <v>36</v>
      </c>
      <c r="F2791" s="27" t="s">
        <v>289</v>
      </c>
      <c r="G2791" s="33">
        <v>663312.27</v>
      </c>
      <c r="H2791" s="33">
        <v>663312.27</v>
      </c>
      <c r="I2791" s="33">
        <v>12667</v>
      </c>
      <c r="J2791" s="33">
        <v>1230</v>
      </c>
      <c r="K2791" s="33">
        <v>28400</v>
      </c>
      <c r="L2791" s="33">
        <v>1</v>
      </c>
      <c r="M2791" s="33">
        <v>1</v>
      </c>
      <c r="N2791" s="33">
        <v>937336.04</v>
      </c>
      <c r="O2791" s="33">
        <v>2821.2</v>
      </c>
      <c r="P2791" s="33">
        <v>5283</v>
      </c>
    </row>
    <row r="2792" spans="1:16">
      <c r="A2792" s="27" t="s">
        <v>589</v>
      </c>
      <c r="B2792" s="31">
        <v>202602</v>
      </c>
      <c r="C2792" s="27" t="s">
        <v>77</v>
      </c>
      <c r="D2792" s="27" t="s">
        <v>211</v>
      </c>
      <c r="E2792" s="27" t="s">
        <v>36</v>
      </c>
      <c r="F2792" s="27" t="s">
        <v>289</v>
      </c>
      <c r="G2792" s="33">
        <v>693038.26</v>
      </c>
      <c r="H2792" s="33">
        <v>693038.26</v>
      </c>
      <c r="I2792" s="33">
        <v>13168</v>
      </c>
      <c r="J2792" s="33">
        <v>1141</v>
      </c>
      <c r="K2792" s="33">
        <v>28400</v>
      </c>
      <c r="L2792" s="33">
        <v>1</v>
      </c>
      <c r="M2792" s="33">
        <v>1</v>
      </c>
      <c r="N2792" s="33">
        <v>966604.4</v>
      </c>
      <c r="O2792" s="33">
        <v>3259.3</v>
      </c>
      <c r="P2792" s="33">
        <v>5582</v>
      </c>
    </row>
    <row r="2793" spans="1:16">
      <c r="A2793" s="27" t="s">
        <v>589</v>
      </c>
      <c r="B2793" s="31">
        <v>202603</v>
      </c>
      <c r="C2793" s="27" t="s">
        <v>77</v>
      </c>
      <c r="D2793" s="27" t="s">
        <v>211</v>
      </c>
      <c r="E2793" s="27" t="s">
        <v>36</v>
      </c>
      <c r="F2793" s="27" t="s">
        <v>289</v>
      </c>
      <c r="G2793" s="33">
        <v>866220.21</v>
      </c>
      <c r="H2793" s="33">
        <v>866220.21</v>
      </c>
      <c r="I2793" s="33">
        <v>15035</v>
      </c>
      <c r="J2793" s="33">
        <v>1316</v>
      </c>
      <c r="K2793" s="33">
        <v>28400</v>
      </c>
      <c r="L2793" s="33">
        <v>1</v>
      </c>
      <c r="M2793" s="33">
        <v>1</v>
      </c>
      <c r="N2793" s="33">
        <v>1205755.09</v>
      </c>
      <c r="O2793" s="33">
        <v>4021</v>
      </c>
      <c r="P2793" s="33">
        <v>6917</v>
      </c>
    </row>
    <row r="2794" spans="1:16">
      <c r="A2794" s="27" t="s">
        <v>589</v>
      </c>
      <c r="B2794" s="31">
        <v>202604</v>
      </c>
      <c r="C2794" s="27" t="s">
        <v>77</v>
      </c>
      <c r="D2794" s="27" t="s">
        <v>211</v>
      </c>
      <c r="E2794" s="27" t="s">
        <v>36</v>
      </c>
      <c r="F2794" s="27" t="s">
        <v>289</v>
      </c>
      <c r="G2794" s="33">
        <v>1023078.26</v>
      </c>
      <c r="H2794" s="33">
        <v>1023078.26</v>
      </c>
      <c r="I2794" s="33">
        <v>17570</v>
      </c>
      <c r="J2794" s="33">
        <v>1526</v>
      </c>
      <c r="K2794" s="33">
        <v>28400</v>
      </c>
      <c r="L2794" s="33">
        <v>1</v>
      </c>
      <c r="M2794" s="33">
        <v>1</v>
      </c>
      <c r="N2794" s="33">
        <v>1420199.18</v>
      </c>
      <c r="O2794" s="33">
        <v>5172.2</v>
      </c>
      <c r="P2794" s="33">
        <v>8013</v>
      </c>
    </row>
    <row r="2795" spans="1:16">
      <c r="A2795" s="27" t="s">
        <v>589</v>
      </c>
      <c r="B2795" s="31">
        <v>202605</v>
      </c>
      <c r="C2795" s="27" t="s">
        <v>77</v>
      </c>
      <c r="D2795" s="27" t="s">
        <v>211</v>
      </c>
      <c r="E2795" s="27" t="s">
        <v>36</v>
      </c>
      <c r="F2795" s="27" t="s">
        <v>289</v>
      </c>
      <c r="G2795" s="33">
        <v>1170341.71</v>
      </c>
      <c r="H2795" s="33">
        <v>1170341.71</v>
      </c>
      <c r="I2795" s="33">
        <v>20035</v>
      </c>
      <c r="J2795" s="33">
        <v>1670</v>
      </c>
      <c r="K2795" s="33">
        <v>28400</v>
      </c>
      <c r="L2795" s="33">
        <v>1</v>
      </c>
      <c r="M2795" s="33">
        <v>1</v>
      </c>
      <c r="N2795" s="33">
        <v>1556903.65</v>
      </c>
      <c r="O2795" s="33">
        <v>4889.9</v>
      </c>
      <c r="P2795" s="33">
        <v>8876</v>
      </c>
    </row>
    <row r="2796" spans="1:16">
      <c r="A2796" s="27" t="s">
        <v>589</v>
      </c>
      <c r="B2796" s="31">
        <v>202606</v>
      </c>
      <c r="C2796" s="27" t="s">
        <v>77</v>
      </c>
      <c r="D2796" s="27" t="s">
        <v>211</v>
      </c>
      <c r="E2796" s="27" t="s">
        <v>36</v>
      </c>
      <c r="F2796" s="27" t="s">
        <v>289</v>
      </c>
      <c r="G2796" s="33">
        <v>1136972.04</v>
      </c>
      <c r="H2796" s="33">
        <v>1136972.04</v>
      </c>
      <c r="I2796" s="33">
        <v>20877</v>
      </c>
      <c r="J2796" s="33">
        <v>1717</v>
      </c>
      <c r="K2796" s="33">
        <v>28400</v>
      </c>
      <c r="L2796" s="33">
        <v>1</v>
      </c>
      <c r="M2796" s="33">
        <v>1</v>
      </c>
      <c r="N2796" s="33">
        <v>1522410.6</v>
      </c>
      <c r="O2796" s="33">
        <v>5509.2</v>
      </c>
      <c r="P2796" s="33">
        <v>9239</v>
      </c>
    </row>
    <row r="2797" spans="1:16">
      <c r="A2797" s="27" t="s">
        <v>589</v>
      </c>
      <c r="B2797" s="31">
        <v>202607</v>
      </c>
      <c r="C2797" s="27" t="s">
        <v>77</v>
      </c>
      <c r="D2797" s="27" t="s">
        <v>211</v>
      </c>
      <c r="E2797" s="27" t="s">
        <v>36</v>
      </c>
      <c r="F2797" s="27" t="s">
        <v>289</v>
      </c>
      <c r="G2797" s="33">
        <v>965360.84</v>
      </c>
      <c r="H2797" s="33">
        <v>965360.84</v>
      </c>
      <c r="I2797" s="33">
        <v>17571</v>
      </c>
      <c r="J2797" s="33">
        <v>1461</v>
      </c>
      <c r="K2797" s="33">
        <v>28400</v>
      </c>
      <c r="L2797" s="33">
        <v>1</v>
      </c>
      <c r="M2797" s="33">
        <v>1</v>
      </c>
      <c r="N2797" s="33">
        <v>1354841.08</v>
      </c>
      <c r="O2797" s="33">
        <v>4485</v>
      </c>
      <c r="P2797" s="33">
        <v>7552</v>
      </c>
    </row>
    <row r="2798" spans="1:16">
      <c r="A2798" s="27" t="s">
        <v>592</v>
      </c>
      <c r="B2798" s="31">
        <v>202409</v>
      </c>
      <c r="C2798" s="27" t="s">
        <v>79</v>
      </c>
      <c r="D2798" s="27" t="s">
        <v>211</v>
      </c>
      <c r="E2798" s="27" t="s">
        <v>32</v>
      </c>
      <c r="F2798" s="27" t="s">
        <v>262</v>
      </c>
      <c r="G2798" s="33">
        <v>54944.45</v>
      </c>
      <c r="H2798" s="33">
        <v>0</v>
      </c>
      <c r="I2798" s="33">
        <v>2769</v>
      </c>
      <c r="J2798" s="33">
        <v>154</v>
      </c>
      <c r="K2798" s="33">
        <v>4200</v>
      </c>
      <c r="L2798" s="33">
        <v>1</v>
      </c>
      <c r="M2798" s="33">
        <v>0</v>
      </c>
      <c r="N2798" s="33">
        <v>98615.86</v>
      </c>
      <c r="O2798" s="33">
        <v>393.1</v>
      </c>
      <c r="P2798" s="33">
        <v>832</v>
      </c>
    </row>
    <row r="2799" spans="1:16">
      <c r="A2799" s="27" t="s">
        <v>592</v>
      </c>
      <c r="B2799" s="31">
        <v>202410</v>
      </c>
      <c r="C2799" s="27" t="s">
        <v>79</v>
      </c>
      <c r="D2799" s="27" t="s">
        <v>211</v>
      </c>
      <c r="E2799" s="27" t="s">
        <v>32</v>
      </c>
      <c r="F2799" s="27" t="s">
        <v>262</v>
      </c>
      <c r="G2799" s="33">
        <v>66975.08</v>
      </c>
      <c r="H2799" s="33">
        <v>0</v>
      </c>
      <c r="I2799" s="33">
        <v>3253</v>
      </c>
      <c r="J2799" s="33">
        <v>161</v>
      </c>
      <c r="K2799" s="33">
        <v>4200</v>
      </c>
      <c r="L2799" s="33">
        <v>1</v>
      </c>
      <c r="M2799" s="33">
        <v>0</v>
      </c>
      <c r="N2799" s="33">
        <v>108218.57</v>
      </c>
      <c r="O2799" s="33">
        <v>368.6</v>
      </c>
      <c r="P2799" s="33">
        <v>1062</v>
      </c>
    </row>
    <row r="2800" spans="1:16">
      <c r="A2800" s="27" t="s">
        <v>592</v>
      </c>
      <c r="B2800" s="31">
        <v>202411</v>
      </c>
      <c r="C2800" s="27" t="s">
        <v>79</v>
      </c>
      <c r="D2800" s="27" t="s">
        <v>211</v>
      </c>
      <c r="E2800" s="27" t="s">
        <v>32</v>
      </c>
      <c r="F2800" s="27" t="s">
        <v>262</v>
      </c>
      <c r="G2800" s="33">
        <v>81895.31</v>
      </c>
      <c r="H2800" s="33">
        <v>0</v>
      </c>
      <c r="I2800" s="33">
        <v>3966</v>
      </c>
      <c r="J2800" s="33">
        <v>185</v>
      </c>
      <c r="K2800" s="33">
        <v>4200</v>
      </c>
      <c r="L2800" s="33">
        <v>1</v>
      </c>
      <c r="M2800" s="33">
        <v>0</v>
      </c>
      <c r="N2800" s="33">
        <v>130476.38</v>
      </c>
      <c r="O2800" s="33">
        <v>490.9</v>
      </c>
      <c r="P2800" s="33">
        <v>1302</v>
      </c>
    </row>
    <row r="2801" spans="1:16">
      <c r="A2801" s="27" t="s">
        <v>592</v>
      </c>
      <c r="B2801" s="31">
        <v>202412</v>
      </c>
      <c r="C2801" s="27" t="s">
        <v>79</v>
      </c>
      <c r="D2801" s="27" t="s">
        <v>211</v>
      </c>
      <c r="E2801" s="27" t="s">
        <v>32</v>
      </c>
      <c r="F2801" s="27" t="s">
        <v>262</v>
      </c>
      <c r="G2801" s="33">
        <v>100937.45</v>
      </c>
      <c r="H2801" s="33">
        <v>0</v>
      </c>
      <c r="I2801" s="33">
        <v>5291</v>
      </c>
      <c r="J2801" s="33">
        <v>234</v>
      </c>
      <c r="K2801" s="33">
        <v>4200</v>
      </c>
      <c r="L2801" s="33">
        <v>1</v>
      </c>
      <c r="M2801" s="33">
        <v>0</v>
      </c>
      <c r="N2801" s="33">
        <v>149638.8</v>
      </c>
      <c r="O2801" s="33">
        <v>648.2</v>
      </c>
      <c r="P2801" s="33">
        <v>1674</v>
      </c>
    </row>
    <row r="2802" spans="1:16">
      <c r="A2802" s="27" t="s">
        <v>592</v>
      </c>
      <c r="B2802" s="31">
        <v>202501</v>
      </c>
      <c r="C2802" s="27" t="s">
        <v>79</v>
      </c>
      <c r="D2802" s="27" t="s">
        <v>211</v>
      </c>
      <c r="E2802" s="27" t="s">
        <v>32</v>
      </c>
      <c r="F2802" s="27" t="s">
        <v>262</v>
      </c>
      <c r="G2802" s="33">
        <v>51882.53</v>
      </c>
      <c r="H2802" s="33">
        <v>0</v>
      </c>
      <c r="I2802" s="33">
        <v>2615</v>
      </c>
      <c r="J2802" s="33">
        <v>137</v>
      </c>
      <c r="K2802" s="33">
        <v>4200</v>
      </c>
      <c r="L2802" s="33">
        <v>1</v>
      </c>
      <c r="M2802" s="33">
        <v>0</v>
      </c>
      <c r="N2802" s="33">
        <v>75986.07000000001</v>
      </c>
      <c r="O2802" s="33">
        <v>324.1</v>
      </c>
      <c r="P2802" s="33">
        <v>852</v>
      </c>
    </row>
    <row r="2803" spans="1:16">
      <c r="A2803" s="27" t="s">
        <v>592</v>
      </c>
      <c r="B2803" s="31">
        <v>202502</v>
      </c>
      <c r="C2803" s="27" t="s">
        <v>79</v>
      </c>
      <c r="D2803" s="27" t="s">
        <v>211</v>
      </c>
      <c r="E2803" s="27" t="s">
        <v>32</v>
      </c>
      <c r="F2803" s="27" t="s">
        <v>262</v>
      </c>
      <c r="G2803" s="33">
        <v>55709.01</v>
      </c>
      <c r="H2803" s="33">
        <v>0</v>
      </c>
      <c r="I2803" s="33">
        <v>2811</v>
      </c>
      <c r="J2803" s="33">
        <v>133</v>
      </c>
      <c r="K2803" s="33">
        <v>4200</v>
      </c>
      <c r="L2803" s="33">
        <v>1</v>
      </c>
      <c r="M2803" s="33">
        <v>0</v>
      </c>
      <c r="N2803" s="33">
        <v>78212.99000000001</v>
      </c>
      <c r="O2803" s="33">
        <v>308.8</v>
      </c>
      <c r="P2803" s="33">
        <v>890</v>
      </c>
    </row>
    <row r="2804" spans="1:16">
      <c r="A2804" s="27" t="s">
        <v>592</v>
      </c>
      <c r="B2804" s="31">
        <v>202503</v>
      </c>
      <c r="C2804" s="27" t="s">
        <v>79</v>
      </c>
      <c r="D2804" s="27" t="s">
        <v>211</v>
      </c>
      <c r="E2804" s="27" t="s">
        <v>32</v>
      </c>
      <c r="F2804" s="27" t="s">
        <v>262</v>
      </c>
      <c r="G2804" s="33">
        <v>77259.78</v>
      </c>
      <c r="H2804" s="33">
        <v>0</v>
      </c>
      <c r="I2804" s="33">
        <v>4253</v>
      </c>
      <c r="J2804" s="33">
        <v>210</v>
      </c>
      <c r="K2804" s="33">
        <v>4200</v>
      </c>
      <c r="L2804" s="33">
        <v>1</v>
      </c>
      <c r="M2804" s="33">
        <v>0</v>
      </c>
      <c r="N2804" s="33">
        <v>97382.44</v>
      </c>
      <c r="O2804" s="33">
        <v>471.7</v>
      </c>
      <c r="P2804" s="33">
        <v>1352</v>
      </c>
    </row>
    <row r="2805" spans="1:16">
      <c r="A2805" s="27" t="s">
        <v>592</v>
      </c>
      <c r="B2805" s="31">
        <v>202504</v>
      </c>
      <c r="C2805" s="27" t="s">
        <v>79</v>
      </c>
      <c r="D2805" s="27" t="s">
        <v>211</v>
      </c>
      <c r="E2805" s="27" t="s">
        <v>32</v>
      </c>
      <c r="F2805" s="27" t="s">
        <v>262</v>
      </c>
      <c r="G2805" s="33">
        <v>90382.92999999999</v>
      </c>
      <c r="H2805" s="33">
        <v>0</v>
      </c>
      <c r="I2805" s="33">
        <v>4314</v>
      </c>
      <c r="J2805" s="33">
        <v>281</v>
      </c>
      <c r="K2805" s="33">
        <v>4200</v>
      </c>
      <c r="L2805" s="33">
        <v>1</v>
      </c>
      <c r="M2805" s="33">
        <v>0</v>
      </c>
      <c r="N2805" s="33">
        <v>114488.59</v>
      </c>
      <c r="O2805" s="33">
        <v>582.7</v>
      </c>
      <c r="P2805" s="33">
        <v>1415</v>
      </c>
    </row>
    <row r="2806" spans="1:16">
      <c r="A2806" s="27" t="s">
        <v>592</v>
      </c>
      <c r="B2806" s="31">
        <v>202505</v>
      </c>
      <c r="C2806" s="27" t="s">
        <v>79</v>
      </c>
      <c r="D2806" s="27" t="s">
        <v>211</v>
      </c>
      <c r="E2806" s="27" t="s">
        <v>32</v>
      </c>
      <c r="F2806" s="27" t="s">
        <v>262</v>
      </c>
      <c r="G2806" s="33">
        <v>96920.25</v>
      </c>
      <c r="H2806" s="33">
        <v>0</v>
      </c>
      <c r="I2806" s="33">
        <v>5017</v>
      </c>
      <c r="J2806" s="33">
        <v>221</v>
      </c>
      <c r="K2806" s="33">
        <v>4200</v>
      </c>
      <c r="L2806" s="33">
        <v>1</v>
      </c>
      <c r="M2806" s="33">
        <v>0</v>
      </c>
      <c r="N2806" s="33">
        <v>125275.49</v>
      </c>
      <c r="O2806" s="33">
        <v>585.1</v>
      </c>
      <c r="P2806" s="33">
        <v>1573</v>
      </c>
    </row>
    <row r="2807" spans="1:16">
      <c r="A2807" s="27" t="s">
        <v>592</v>
      </c>
      <c r="B2807" s="31">
        <v>202506</v>
      </c>
      <c r="C2807" s="27" t="s">
        <v>79</v>
      </c>
      <c r="D2807" s="27" t="s">
        <v>211</v>
      </c>
      <c r="E2807" s="27" t="s">
        <v>32</v>
      </c>
      <c r="F2807" s="27" t="s">
        <v>262</v>
      </c>
      <c r="G2807" s="33">
        <v>113092.73</v>
      </c>
      <c r="H2807" s="33">
        <v>0</v>
      </c>
      <c r="I2807" s="33">
        <v>5803</v>
      </c>
      <c r="J2807" s="33">
        <v>329</v>
      </c>
      <c r="K2807" s="33">
        <v>4200</v>
      </c>
      <c r="L2807" s="33">
        <v>1</v>
      </c>
      <c r="M2807" s="33">
        <v>0</v>
      </c>
      <c r="N2807" s="33">
        <v>122272.16</v>
      </c>
      <c r="O2807" s="33">
        <v>712.8</v>
      </c>
      <c r="P2807" s="33">
        <v>1835</v>
      </c>
    </row>
    <row r="2808" spans="1:16">
      <c r="A2808" s="27" t="s">
        <v>592</v>
      </c>
      <c r="B2808" s="31">
        <v>202507</v>
      </c>
      <c r="C2808" s="27" t="s">
        <v>79</v>
      </c>
      <c r="D2808" s="27" t="s">
        <v>211</v>
      </c>
      <c r="E2808" s="27" t="s">
        <v>32</v>
      </c>
      <c r="F2808" s="27" t="s">
        <v>262</v>
      </c>
      <c r="G2808" s="33">
        <v>100055.56</v>
      </c>
      <c r="H2808" s="33">
        <v>0</v>
      </c>
      <c r="I2808" s="33">
        <v>5390</v>
      </c>
      <c r="J2808" s="33">
        <v>286</v>
      </c>
      <c r="K2808" s="33">
        <v>4200</v>
      </c>
      <c r="L2808" s="33">
        <v>1</v>
      </c>
      <c r="M2808" s="33">
        <v>0</v>
      </c>
      <c r="N2808" s="33">
        <v>108611.44</v>
      </c>
      <c r="O2808" s="33">
        <v>597.4</v>
      </c>
      <c r="P2808" s="33">
        <v>1639</v>
      </c>
    </row>
    <row r="2809" spans="1:16">
      <c r="A2809" s="27" t="s">
        <v>592</v>
      </c>
      <c r="B2809" s="31">
        <v>202508</v>
      </c>
      <c r="C2809" s="27" t="s">
        <v>79</v>
      </c>
      <c r="D2809" s="27" t="s">
        <v>211</v>
      </c>
      <c r="E2809" s="27" t="s">
        <v>32</v>
      </c>
      <c r="F2809" s="27" t="s">
        <v>262</v>
      </c>
      <c r="G2809" s="33">
        <v>98036.41</v>
      </c>
      <c r="H2809" s="33">
        <v>0</v>
      </c>
      <c r="I2809" s="33">
        <v>4840</v>
      </c>
      <c r="J2809" s="33">
        <v>214</v>
      </c>
      <c r="K2809" s="33">
        <v>4200</v>
      </c>
      <c r="L2809" s="33">
        <v>1</v>
      </c>
      <c r="M2809" s="33">
        <v>0</v>
      </c>
      <c r="N2809" s="33">
        <v>104507.42</v>
      </c>
      <c r="O2809" s="33">
        <v>599.5</v>
      </c>
      <c r="P2809" s="33">
        <v>1608</v>
      </c>
    </row>
    <row r="2810" spans="1:16">
      <c r="A2810" s="27" t="s">
        <v>592</v>
      </c>
      <c r="B2810" s="31">
        <v>202509</v>
      </c>
      <c r="C2810" s="27" t="s">
        <v>79</v>
      </c>
      <c r="D2810" s="27" t="s">
        <v>211</v>
      </c>
      <c r="E2810" s="27" t="s">
        <v>32</v>
      </c>
      <c r="F2810" s="27" t="s">
        <v>262</v>
      </c>
      <c r="G2810" s="33">
        <v>90002.08</v>
      </c>
      <c r="H2810" s="33">
        <v>0</v>
      </c>
      <c r="I2810" s="33">
        <v>4514</v>
      </c>
      <c r="J2810" s="33">
        <v>216</v>
      </c>
      <c r="K2810" s="33">
        <v>4200</v>
      </c>
      <c r="L2810" s="33">
        <v>1</v>
      </c>
      <c r="M2810" s="33">
        <v>0</v>
      </c>
      <c r="N2810" s="33">
        <v>100390.95</v>
      </c>
      <c r="O2810" s="33">
        <v>517.4</v>
      </c>
      <c r="P2810" s="33">
        <v>1430</v>
      </c>
    </row>
    <row r="2811" spans="1:16">
      <c r="A2811" s="27" t="s">
        <v>592</v>
      </c>
      <c r="B2811" s="31">
        <v>202510</v>
      </c>
      <c r="C2811" s="27" t="s">
        <v>79</v>
      </c>
      <c r="D2811" s="27" t="s">
        <v>211</v>
      </c>
      <c r="E2811" s="27" t="s">
        <v>32</v>
      </c>
      <c r="F2811" s="27" t="s">
        <v>262</v>
      </c>
      <c r="G2811" s="33">
        <v>95356.34</v>
      </c>
      <c r="H2811" s="33">
        <v>0</v>
      </c>
      <c r="I2811" s="33">
        <v>4911</v>
      </c>
      <c r="J2811" s="33">
        <v>289</v>
      </c>
      <c r="K2811" s="33">
        <v>4200</v>
      </c>
      <c r="L2811" s="33">
        <v>1</v>
      </c>
      <c r="M2811" s="33">
        <v>0</v>
      </c>
      <c r="N2811" s="33">
        <v>110166.5</v>
      </c>
      <c r="O2811" s="33">
        <v>596.3</v>
      </c>
      <c r="P2811" s="33">
        <v>1567</v>
      </c>
    </row>
    <row r="2812" spans="1:16">
      <c r="A2812" s="27" t="s">
        <v>592</v>
      </c>
      <c r="B2812" s="31">
        <v>202511</v>
      </c>
      <c r="C2812" s="27" t="s">
        <v>79</v>
      </c>
      <c r="D2812" s="27" t="s">
        <v>211</v>
      </c>
      <c r="E2812" s="27" t="s">
        <v>32</v>
      </c>
      <c r="F2812" s="27" t="s">
        <v>262</v>
      </c>
      <c r="G2812" s="33">
        <v>113449.74</v>
      </c>
      <c r="H2812" s="33">
        <v>0</v>
      </c>
      <c r="I2812" s="33">
        <v>6403</v>
      </c>
      <c r="J2812" s="33">
        <v>314</v>
      </c>
      <c r="K2812" s="33">
        <v>4200</v>
      </c>
      <c r="L2812" s="33">
        <v>1</v>
      </c>
      <c r="M2812" s="33">
        <v>0</v>
      </c>
      <c r="N2812" s="33">
        <v>132824.96</v>
      </c>
      <c r="O2812" s="33">
        <v>648.6</v>
      </c>
      <c r="P2812" s="33">
        <v>2055</v>
      </c>
    </row>
    <row r="2813" spans="1:16">
      <c r="A2813" s="27" t="s">
        <v>592</v>
      </c>
      <c r="B2813" s="31">
        <v>202512</v>
      </c>
      <c r="C2813" s="27" t="s">
        <v>79</v>
      </c>
      <c r="D2813" s="27" t="s">
        <v>211</v>
      </c>
      <c r="E2813" s="27" t="s">
        <v>32</v>
      </c>
      <c r="F2813" s="27" t="s">
        <v>262</v>
      </c>
      <c r="G2813" s="33">
        <v>128149.62</v>
      </c>
      <c r="H2813" s="33">
        <v>0</v>
      </c>
      <c r="I2813" s="33">
        <v>6268</v>
      </c>
      <c r="J2813" s="33">
        <v>295</v>
      </c>
      <c r="K2813" s="33">
        <v>4200</v>
      </c>
      <c r="L2813" s="33">
        <v>1</v>
      </c>
      <c r="M2813" s="33">
        <v>0</v>
      </c>
      <c r="N2813" s="33">
        <v>152332.3</v>
      </c>
      <c r="O2813" s="33">
        <v>888.9</v>
      </c>
      <c r="P2813" s="33">
        <v>2018</v>
      </c>
    </row>
    <row r="2814" spans="1:16">
      <c r="A2814" s="27" t="s">
        <v>592</v>
      </c>
      <c r="B2814" s="31">
        <v>202601</v>
      </c>
      <c r="C2814" s="27" t="s">
        <v>79</v>
      </c>
      <c r="D2814" s="27" t="s">
        <v>211</v>
      </c>
      <c r="E2814" s="27" t="s">
        <v>32</v>
      </c>
      <c r="F2814" s="27" t="s">
        <v>262</v>
      </c>
      <c r="G2814" s="33">
        <v>66079.85000000001</v>
      </c>
      <c r="H2814" s="33">
        <v>0</v>
      </c>
      <c r="I2814" s="33">
        <v>3314</v>
      </c>
      <c r="J2814" s="33">
        <v>155</v>
      </c>
      <c r="K2814" s="33">
        <v>4200</v>
      </c>
      <c r="L2814" s="33">
        <v>1</v>
      </c>
      <c r="M2814" s="33">
        <v>0</v>
      </c>
      <c r="N2814" s="33">
        <v>77353.82000000001</v>
      </c>
      <c r="O2814" s="33">
        <v>449.4</v>
      </c>
      <c r="P2814" s="33">
        <v>1104</v>
      </c>
    </row>
    <row r="2815" spans="1:16">
      <c r="A2815" s="27" t="s">
        <v>592</v>
      </c>
      <c r="B2815" s="31">
        <v>202602</v>
      </c>
      <c r="C2815" s="27" t="s">
        <v>79</v>
      </c>
      <c r="D2815" s="27" t="s">
        <v>211</v>
      </c>
      <c r="E2815" s="27" t="s">
        <v>32</v>
      </c>
      <c r="F2815" s="27" t="s">
        <v>262</v>
      </c>
      <c r="G2815" s="33">
        <v>68854.73</v>
      </c>
      <c r="H2815" s="33">
        <v>0</v>
      </c>
      <c r="I2815" s="33">
        <v>3300</v>
      </c>
      <c r="J2815" s="33">
        <v>168</v>
      </c>
      <c r="K2815" s="33">
        <v>4200</v>
      </c>
      <c r="L2815" s="33">
        <v>1</v>
      </c>
      <c r="M2815" s="33">
        <v>0</v>
      </c>
      <c r="N2815" s="33">
        <v>79620.82000000001</v>
      </c>
      <c r="O2815" s="33">
        <v>438.6</v>
      </c>
      <c r="P2815" s="33">
        <v>1109</v>
      </c>
    </row>
    <row r="2816" spans="1:16">
      <c r="A2816" s="27" t="s">
        <v>592</v>
      </c>
      <c r="B2816" s="31">
        <v>202603</v>
      </c>
      <c r="C2816" s="27" t="s">
        <v>79</v>
      </c>
      <c r="D2816" s="27" t="s">
        <v>211</v>
      </c>
      <c r="E2816" s="27" t="s">
        <v>32</v>
      </c>
      <c r="F2816" s="27" t="s">
        <v>262</v>
      </c>
      <c r="G2816" s="33">
        <v>85118.23</v>
      </c>
      <c r="H2816" s="33">
        <v>0</v>
      </c>
      <c r="I2816" s="33">
        <v>4307</v>
      </c>
      <c r="J2816" s="33">
        <v>244</v>
      </c>
      <c r="K2816" s="33">
        <v>4200</v>
      </c>
      <c r="L2816" s="33">
        <v>1</v>
      </c>
      <c r="M2816" s="33">
        <v>0</v>
      </c>
      <c r="N2816" s="33">
        <v>99135.32000000001</v>
      </c>
      <c r="O2816" s="33">
        <v>512.2</v>
      </c>
      <c r="P2816" s="33">
        <v>1427</v>
      </c>
    </row>
    <row r="2817" spans="1:16">
      <c r="A2817" s="27" t="s">
        <v>592</v>
      </c>
      <c r="B2817" s="31">
        <v>202604</v>
      </c>
      <c r="C2817" s="27" t="s">
        <v>79</v>
      </c>
      <c r="D2817" s="27" t="s">
        <v>211</v>
      </c>
      <c r="E2817" s="27" t="s">
        <v>32</v>
      </c>
      <c r="F2817" s="27" t="s">
        <v>262</v>
      </c>
      <c r="G2817" s="33">
        <v>97321.48</v>
      </c>
      <c r="H2817" s="33">
        <v>0</v>
      </c>
      <c r="I2817" s="33">
        <v>5064</v>
      </c>
      <c r="J2817" s="33">
        <v>272</v>
      </c>
      <c r="K2817" s="33">
        <v>4200</v>
      </c>
      <c r="L2817" s="33">
        <v>1</v>
      </c>
      <c r="M2817" s="33">
        <v>0</v>
      </c>
      <c r="N2817" s="33">
        <v>116549.39</v>
      </c>
      <c r="O2817" s="33">
        <v>633.9</v>
      </c>
      <c r="P2817" s="33">
        <v>1626</v>
      </c>
    </row>
    <row r="2818" spans="1:16">
      <c r="A2818" s="27" t="s">
        <v>592</v>
      </c>
      <c r="B2818" s="31">
        <v>202605</v>
      </c>
      <c r="C2818" s="27" t="s">
        <v>79</v>
      </c>
      <c r="D2818" s="27" t="s">
        <v>211</v>
      </c>
      <c r="E2818" s="27" t="s">
        <v>32</v>
      </c>
      <c r="F2818" s="27" t="s">
        <v>262</v>
      </c>
      <c r="G2818" s="33">
        <v>106861.73</v>
      </c>
      <c r="H2818" s="33">
        <v>0</v>
      </c>
      <c r="I2818" s="33">
        <v>5563</v>
      </c>
      <c r="J2818" s="33">
        <v>293</v>
      </c>
      <c r="K2818" s="33">
        <v>4200</v>
      </c>
      <c r="L2818" s="33">
        <v>1</v>
      </c>
      <c r="M2818" s="33">
        <v>0</v>
      </c>
      <c r="N2818" s="33">
        <v>127530.45</v>
      </c>
      <c r="O2818" s="33">
        <v>660.5</v>
      </c>
      <c r="P2818" s="33">
        <v>1765</v>
      </c>
    </row>
    <row r="2819" spans="1:16">
      <c r="A2819" s="27" t="s">
        <v>592</v>
      </c>
      <c r="B2819" s="31">
        <v>202606</v>
      </c>
      <c r="C2819" s="27" t="s">
        <v>79</v>
      </c>
      <c r="D2819" s="27" t="s">
        <v>211</v>
      </c>
      <c r="E2819" s="27" t="s">
        <v>32</v>
      </c>
      <c r="F2819" s="27" t="s">
        <v>262</v>
      </c>
      <c r="G2819" s="33">
        <v>95678.52</v>
      </c>
      <c r="H2819" s="33">
        <v>0</v>
      </c>
      <c r="I2819" s="33">
        <v>4684</v>
      </c>
      <c r="J2819" s="33">
        <v>239</v>
      </c>
      <c r="K2819" s="33">
        <v>4200</v>
      </c>
      <c r="L2819" s="33">
        <v>1</v>
      </c>
      <c r="M2819" s="33">
        <v>0</v>
      </c>
      <c r="N2819" s="33">
        <v>124473.06</v>
      </c>
      <c r="O2819" s="33">
        <v>625.8</v>
      </c>
      <c r="P2819" s="33">
        <v>1580</v>
      </c>
    </row>
    <row r="2820" spans="1:16">
      <c r="A2820" s="27" t="s">
        <v>592</v>
      </c>
      <c r="B2820" s="31">
        <v>202607</v>
      </c>
      <c r="C2820" s="27" t="s">
        <v>79</v>
      </c>
      <c r="D2820" s="27" t="s">
        <v>211</v>
      </c>
      <c r="E2820" s="27" t="s">
        <v>32</v>
      </c>
      <c r="F2820" s="27" t="s">
        <v>262</v>
      </c>
      <c r="G2820" s="33">
        <v>89762.32000000001</v>
      </c>
      <c r="H2820" s="33">
        <v>0</v>
      </c>
      <c r="I2820" s="33">
        <v>4424</v>
      </c>
      <c r="J2820" s="33">
        <v>251</v>
      </c>
      <c r="K2820" s="33">
        <v>4200</v>
      </c>
      <c r="L2820" s="33">
        <v>1</v>
      </c>
      <c r="M2820" s="33">
        <v>0</v>
      </c>
      <c r="N2820" s="33">
        <v>110566.45</v>
      </c>
      <c r="O2820" s="33">
        <v>568.1</v>
      </c>
      <c r="P2820" s="33">
        <v>1436</v>
      </c>
    </row>
    <row r="2821" spans="1:16">
      <c r="A2821" s="27" t="s">
        <v>596</v>
      </c>
      <c r="B2821" s="31">
        <v>202412</v>
      </c>
      <c r="C2821" s="27" t="s">
        <v>79</v>
      </c>
      <c r="D2821" s="27" t="s">
        <v>211</v>
      </c>
      <c r="E2821" s="27" t="s">
        <v>32</v>
      </c>
      <c r="F2821" s="27" t="s">
        <v>262</v>
      </c>
      <c r="G2821" s="33">
        <v>65911.07000000001</v>
      </c>
      <c r="H2821" s="33">
        <v>0</v>
      </c>
      <c r="I2821" s="33">
        <v>3075</v>
      </c>
      <c r="J2821" s="33">
        <v>167</v>
      </c>
      <c r="K2821" s="33">
        <v>4300</v>
      </c>
      <c r="L2821" s="33">
        <v>1</v>
      </c>
      <c r="M2821" s="33">
        <v>0</v>
      </c>
      <c r="N2821" s="33">
        <v>143377.98</v>
      </c>
      <c r="O2821" s="33">
        <v>393</v>
      </c>
      <c r="P2821" s="33">
        <v>966</v>
      </c>
    </row>
    <row r="2822" spans="1:16">
      <c r="A2822" s="27" t="s">
        <v>596</v>
      </c>
      <c r="B2822" s="31">
        <v>202501</v>
      </c>
      <c r="C2822" s="27" t="s">
        <v>79</v>
      </c>
      <c r="D2822" s="27" t="s">
        <v>211</v>
      </c>
      <c r="E2822" s="27" t="s">
        <v>32</v>
      </c>
      <c r="F2822" s="27" t="s">
        <v>262</v>
      </c>
      <c r="G2822" s="33">
        <v>36556.15</v>
      </c>
      <c r="H2822" s="33">
        <v>0</v>
      </c>
      <c r="I2822" s="33">
        <v>1803</v>
      </c>
      <c r="J2822" s="33">
        <v>76</v>
      </c>
      <c r="K2822" s="33">
        <v>4300</v>
      </c>
      <c r="L2822" s="33">
        <v>1</v>
      </c>
      <c r="M2822" s="33">
        <v>0</v>
      </c>
      <c r="N2822" s="33">
        <v>72806.85000000001</v>
      </c>
      <c r="O2822" s="33">
        <v>211.6</v>
      </c>
      <c r="P2822" s="33">
        <v>602</v>
      </c>
    </row>
    <row r="2823" spans="1:16">
      <c r="A2823" s="27" t="s">
        <v>596</v>
      </c>
      <c r="B2823" s="31">
        <v>202502</v>
      </c>
      <c r="C2823" s="27" t="s">
        <v>79</v>
      </c>
      <c r="D2823" s="27" t="s">
        <v>211</v>
      </c>
      <c r="E2823" s="27" t="s">
        <v>32</v>
      </c>
      <c r="F2823" s="27" t="s">
        <v>262</v>
      </c>
      <c r="G2823" s="33">
        <v>39181.19</v>
      </c>
      <c r="H2823" s="33">
        <v>0</v>
      </c>
      <c r="I2823" s="33">
        <v>1941</v>
      </c>
      <c r="J2823" s="33">
        <v>100</v>
      </c>
      <c r="K2823" s="33">
        <v>4300</v>
      </c>
      <c r="L2823" s="33">
        <v>1</v>
      </c>
      <c r="M2823" s="33">
        <v>0</v>
      </c>
      <c r="N2823" s="33">
        <v>74940.59</v>
      </c>
      <c r="O2823" s="33">
        <v>243.2</v>
      </c>
      <c r="P2823" s="33">
        <v>624</v>
      </c>
    </row>
    <row r="2824" spans="1:16">
      <c r="A2824" s="27" t="s">
        <v>596</v>
      </c>
      <c r="B2824" s="31">
        <v>202503</v>
      </c>
      <c r="C2824" s="27" t="s">
        <v>79</v>
      </c>
      <c r="D2824" s="27" t="s">
        <v>211</v>
      </c>
      <c r="E2824" s="27" t="s">
        <v>32</v>
      </c>
      <c r="F2824" s="27" t="s">
        <v>262</v>
      </c>
      <c r="G2824" s="33">
        <v>51774.79</v>
      </c>
      <c r="H2824" s="33">
        <v>0</v>
      </c>
      <c r="I2824" s="33">
        <v>2588</v>
      </c>
      <c r="J2824" s="33">
        <v>109</v>
      </c>
      <c r="K2824" s="33">
        <v>4300</v>
      </c>
      <c r="L2824" s="33">
        <v>1</v>
      </c>
      <c r="M2824" s="33">
        <v>0</v>
      </c>
      <c r="N2824" s="33">
        <v>93308</v>
      </c>
      <c r="O2824" s="33">
        <v>290.6</v>
      </c>
      <c r="P2824" s="33">
        <v>802</v>
      </c>
    </row>
    <row r="2825" spans="1:16">
      <c r="A2825" s="27" t="s">
        <v>596</v>
      </c>
      <c r="B2825" s="31">
        <v>202504</v>
      </c>
      <c r="C2825" s="27" t="s">
        <v>79</v>
      </c>
      <c r="D2825" s="27" t="s">
        <v>211</v>
      </c>
      <c r="E2825" s="27" t="s">
        <v>32</v>
      </c>
      <c r="F2825" s="27" t="s">
        <v>262</v>
      </c>
      <c r="G2825" s="33">
        <v>68424.71000000001</v>
      </c>
      <c r="H2825" s="33">
        <v>0</v>
      </c>
      <c r="I2825" s="33">
        <v>3743</v>
      </c>
      <c r="J2825" s="33">
        <v>186</v>
      </c>
      <c r="K2825" s="33">
        <v>4300</v>
      </c>
      <c r="L2825" s="33">
        <v>1</v>
      </c>
      <c r="M2825" s="33">
        <v>0</v>
      </c>
      <c r="N2825" s="33">
        <v>109698.44</v>
      </c>
      <c r="O2825" s="33">
        <v>501.7</v>
      </c>
      <c r="P2825" s="33">
        <v>1120</v>
      </c>
    </row>
    <row r="2826" spans="1:16">
      <c r="A2826" s="27" t="s">
        <v>596</v>
      </c>
      <c r="B2826" s="31">
        <v>202505</v>
      </c>
      <c r="C2826" s="27" t="s">
        <v>79</v>
      </c>
      <c r="D2826" s="27" t="s">
        <v>211</v>
      </c>
      <c r="E2826" s="27" t="s">
        <v>32</v>
      </c>
      <c r="F2826" s="27" t="s">
        <v>262</v>
      </c>
      <c r="G2826" s="33">
        <v>72847.25</v>
      </c>
      <c r="H2826" s="33">
        <v>0</v>
      </c>
      <c r="I2826" s="33">
        <v>4146</v>
      </c>
      <c r="J2826" s="33">
        <v>237</v>
      </c>
      <c r="K2826" s="33">
        <v>4300</v>
      </c>
      <c r="L2826" s="33">
        <v>1</v>
      </c>
      <c r="M2826" s="33">
        <v>0</v>
      </c>
      <c r="N2826" s="33">
        <v>120034.02</v>
      </c>
      <c r="O2826" s="33">
        <v>467.2</v>
      </c>
      <c r="P2826" s="33">
        <v>1198</v>
      </c>
    </row>
    <row r="2827" spans="1:16">
      <c r="A2827" s="27" t="s">
        <v>596</v>
      </c>
      <c r="B2827" s="31">
        <v>202506</v>
      </c>
      <c r="C2827" s="27" t="s">
        <v>79</v>
      </c>
      <c r="D2827" s="27" t="s">
        <v>211</v>
      </c>
      <c r="E2827" s="27" t="s">
        <v>32</v>
      </c>
      <c r="F2827" s="27" t="s">
        <v>262</v>
      </c>
      <c r="G2827" s="33">
        <v>70425.94</v>
      </c>
      <c r="H2827" s="33">
        <v>0</v>
      </c>
      <c r="I2827" s="33">
        <v>3747</v>
      </c>
      <c r="J2827" s="33">
        <v>196</v>
      </c>
      <c r="K2827" s="33">
        <v>4300</v>
      </c>
      <c r="L2827" s="33">
        <v>1</v>
      </c>
      <c r="M2827" s="33">
        <v>0</v>
      </c>
      <c r="N2827" s="33">
        <v>117156.35</v>
      </c>
      <c r="O2827" s="33">
        <v>429.8</v>
      </c>
      <c r="P2827" s="33">
        <v>1186</v>
      </c>
    </row>
    <row r="2828" spans="1:16">
      <c r="A2828" s="27" t="s">
        <v>596</v>
      </c>
      <c r="B2828" s="31">
        <v>202507</v>
      </c>
      <c r="C2828" s="27" t="s">
        <v>79</v>
      </c>
      <c r="D2828" s="27" t="s">
        <v>211</v>
      </c>
      <c r="E2828" s="27" t="s">
        <v>32</v>
      </c>
      <c r="F2828" s="27" t="s">
        <v>262</v>
      </c>
      <c r="G2828" s="33">
        <v>73795.12</v>
      </c>
      <c r="H2828" s="33">
        <v>0</v>
      </c>
      <c r="I2828" s="33">
        <v>3764</v>
      </c>
      <c r="J2828" s="33">
        <v>184</v>
      </c>
      <c r="K2828" s="33">
        <v>4300</v>
      </c>
      <c r="L2828" s="33">
        <v>1</v>
      </c>
      <c r="M2828" s="33">
        <v>0</v>
      </c>
      <c r="N2828" s="33">
        <v>104067.19</v>
      </c>
      <c r="O2828" s="33">
        <v>439.2</v>
      </c>
      <c r="P2828" s="33">
        <v>1183</v>
      </c>
    </row>
    <row r="2829" spans="1:16">
      <c r="A2829" s="27" t="s">
        <v>596</v>
      </c>
      <c r="B2829" s="31">
        <v>202508</v>
      </c>
      <c r="C2829" s="27" t="s">
        <v>79</v>
      </c>
      <c r="D2829" s="27" t="s">
        <v>211</v>
      </c>
      <c r="E2829" s="27" t="s">
        <v>32</v>
      </c>
      <c r="F2829" s="27" t="s">
        <v>262</v>
      </c>
      <c r="G2829" s="33">
        <v>70449.73</v>
      </c>
      <c r="H2829" s="33">
        <v>0</v>
      </c>
      <c r="I2829" s="33">
        <v>3394</v>
      </c>
      <c r="J2829" s="33">
        <v>172</v>
      </c>
      <c r="K2829" s="33">
        <v>4300</v>
      </c>
      <c r="L2829" s="33">
        <v>1</v>
      </c>
      <c r="M2829" s="33">
        <v>0</v>
      </c>
      <c r="N2829" s="33">
        <v>100134.88</v>
      </c>
      <c r="O2829" s="33">
        <v>439.7</v>
      </c>
      <c r="P2829" s="33">
        <v>1130</v>
      </c>
    </row>
    <row r="2830" spans="1:16">
      <c r="A2830" s="27" t="s">
        <v>596</v>
      </c>
      <c r="B2830" s="31">
        <v>202509</v>
      </c>
      <c r="C2830" s="27" t="s">
        <v>79</v>
      </c>
      <c r="D2830" s="27" t="s">
        <v>211</v>
      </c>
      <c r="E2830" s="27" t="s">
        <v>32</v>
      </c>
      <c r="F2830" s="27" t="s">
        <v>262</v>
      </c>
      <c r="G2830" s="33">
        <v>66006.81</v>
      </c>
      <c r="H2830" s="33">
        <v>0</v>
      </c>
      <c r="I2830" s="33">
        <v>3345</v>
      </c>
      <c r="J2830" s="33">
        <v>182</v>
      </c>
      <c r="K2830" s="33">
        <v>4300</v>
      </c>
      <c r="L2830" s="33">
        <v>1</v>
      </c>
      <c r="M2830" s="33">
        <v>0</v>
      </c>
      <c r="N2830" s="33">
        <v>96190.64</v>
      </c>
      <c r="O2830" s="33">
        <v>426.8</v>
      </c>
      <c r="P2830" s="33">
        <v>1121</v>
      </c>
    </row>
    <row r="2831" spans="1:16">
      <c r="A2831" s="27" t="s">
        <v>596</v>
      </c>
      <c r="B2831" s="31">
        <v>202510</v>
      </c>
      <c r="C2831" s="27" t="s">
        <v>79</v>
      </c>
      <c r="D2831" s="27" t="s">
        <v>211</v>
      </c>
      <c r="E2831" s="27" t="s">
        <v>32</v>
      </c>
      <c r="F2831" s="27" t="s">
        <v>262</v>
      </c>
      <c r="G2831" s="33">
        <v>80632.31</v>
      </c>
      <c r="H2831" s="33">
        <v>0</v>
      </c>
      <c r="I2831" s="33">
        <v>4139</v>
      </c>
      <c r="J2831" s="33">
        <v>252</v>
      </c>
      <c r="K2831" s="33">
        <v>4300</v>
      </c>
      <c r="L2831" s="33">
        <v>1</v>
      </c>
      <c r="M2831" s="33">
        <v>0</v>
      </c>
      <c r="N2831" s="33">
        <v>105557.19</v>
      </c>
      <c r="O2831" s="33">
        <v>512</v>
      </c>
      <c r="P2831" s="33">
        <v>1334</v>
      </c>
    </row>
    <row r="2832" spans="1:16">
      <c r="A2832" s="27" t="s">
        <v>596</v>
      </c>
      <c r="B2832" s="31">
        <v>202511</v>
      </c>
      <c r="C2832" s="27" t="s">
        <v>79</v>
      </c>
      <c r="D2832" s="27" t="s">
        <v>211</v>
      </c>
      <c r="E2832" s="27" t="s">
        <v>32</v>
      </c>
      <c r="F2832" s="27" t="s">
        <v>262</v>
      </c>
      <c r="G2832" s="33">
        <v>98148.82000000001</v>
      </c>
      <c r="H2832" s="33">
        <v>0</v>
      </c>
      <c r="I2832" s="33">
        <v>4982</v>
      </c>
      <c r="J2832" s="33">
        <v>256</v>
      </c>
      <c r="K2832" s="33">
        <v>4300</v>
      </c>
      <c r="L2832" s="33">
        <v>1</v>
      </c>
      <c r="M2832" s="33">
        <v>0</v>
      </c>
      <c r="N2832" s="33">
        <v>127267.62</v>
      </c>
      <c r="O2832" s="33">
        <v>681.3</v>
      </c>
      <c r="P2832" s="33">
        <v>1630</v>
      </c>
    </row>
    <row r="2833" spans="1:16">
      <c r="A2833" s="27" t="s">
        <v>596</v>
      </c>
      <c r="B2833" s="31">
        <v>202512</v>
      </c>
      <c r="C2833" s="27" t="s">
        <v>79</v>
      </c>
      <c r="D2833" s="27" t="s">
        <v>211</v>
      </c>
      <c r="E2833" s="27" t="s">
        <v>32</v>
      </c>
      <c r="F2833" s="27" t="s">
        <v>262</v>
      </c>
      <c r="G2833" s="33">
        <v>100484.25</v>
      </c>
      <c r="H2833" s="33">
        <v>0</v>
      </c>
      <c r="I2833" s="33">
        <v>4917</v>
      </c>
      <c r="J2833" s="33">
        <v>244</v>
      </c>
      <c r="K2833" s="33">
        <v>4300</v>
      </c>
      <c r="L2833" s="33">
        <v>1</v>
      </c>
      <c r="M2833" s="33">
        <v>0</v>
      </c>
      <c r="N2833" s="33">
        <v>145958.78</v>
      </c>
      <c r="O2833" s="33">
        <v>605.4</v>
      </c>
      <c r="P2833" s="33">
        <v>1609</v>
      </c>
    </row>
    <row r="2834" spans="1:16">
      <c r="A2834" s="27" t="s">
        <v>596</v>
      </c>
      <c r="B2834" s="31">
        <v>202601</v>
      </c>
      <c r="C2834" s="27" t="s">
        <v>79</v>
      </c>
      <c r="D2834" s="27" t="s">
        <v>211</v>
      </c>
      <c r="E2834" s="27" t="s">
        <v>32</v>
      </c>
      <c r="F2834" s="27" t="s">
        <v>262</v>
      </c>
      <c r="G2834" s="33">
        <v>48379.5</v>
      </c>
      <c r="H2834" s="33">
        <v>0</v>
      </c>
      <c r="I2834" s="33">
        <v>2302</v>
      </c>
      <c r="J2834" s="33">
        <v>124</v>
      </c>
      <c r="K2834" s="33">
        <v>4300</v>
      </c>
      <c r="L2834" s="33">
        <v>1</v>
      </c>
      <c r="M2834" s="33">
        <v>0</v>
      </c>
      <c r="N2834" s="33">
        <v>74117.38</v>
      </c>
      <c r="O2834" s="33">
        <v>310.4</v>
      </c>
      <c r="P2834" s="33">
        <v>756</v>
      </c>
    </row>
    <row r="2835" spans="1:16">
      <c r="A2835" s="27" t="s">
        <v>596</v>
      </c>
      <c r="B2835" s="31">
        <v>202602</v>
      </c>
      <c r="C2835" s="27" t="s">
        <v>79</v>
      </c>
      <c r="D2835" s="27" t="s">
        <v>211</v>
      </c>
      <c r="E2835" s="27" t="s">
        <v>32</v>
      </c>
      <c r="F2835" s="27" t="s">
        <v>262</v>
      </c>
      <c r="G2835" s="33">
        <v>55922.46</v>
      </c>
      <c r="H2835" s="33">
        <v>0</v>
      </c>
      <c r="I2835" s="33">
        <v>2897</v>
      </c>
      <c r="J2835" s="33">
        <v>154</v>
      </c>
      <c r="K2835" s="33">
        <v>4300</v>
      </c>
      <c r="L2835" s="33">
        <v>1</v>
      </c>
      <c r="M2835" s="33">
        <v>0</v>
      </c>
      <c r="N2835" s="33">
        <v>76289.52</v>
      </c>
      <c r="O2835" s="33">
        <v>312</v>
      </c>
      <c r="P2835" s="33">
        <v>957</v>
      </c>
    </row>
    <row r="2836" spans="1:16">
      <c r="A2836" s="27" t="s">
        <v>596</v>
      </c>
      <c r="B2836" s="31">
        <v>202603</v>
      </c>
      <c r="C2836" s="27" t="s">
        <v>79</v>
      </c>
      <c r="D2836" s="27" t="s">
        <v>211</v>
      </c>
      <c r="E2836" s="27" t="s">
        <v>32</v>
      </c>
      <c r="F2836" s="27" t="s">
        <v>262</v>
      </c>
      <c r="G2836" s="33">
        <v>65674.77</v>
      </c>
      <c r="H2836" s="33">
        <v>0</v>
      </c>
      <c r="I2836" s="33">
        <v>3242</v>
      </c>
      <c r="J2836" s="33">
        <v>195</v>
      </c>
      <c r="K2836" s="33">
        <v>4300</v>
      </c>
      <c r="L2836" s="33">
        <v>1</v>
      </c>
      <c r="M2836" s="33">
        <v>0</v>
      </c>
      <c r="N2836" s="33">
        <v>94987.53999999999</v>
      </c>
      <c r="O2836" s="33">
        <v>381.9</v>
      </c>
      <c r="P2836" s="33">
        <v>1076</v>
      </c>
    </row>
    <row r="2837" spans="1:16">
      <c r="A2837" s="27" t="s">
        <v>596</v>
      </c>
      <c r="B2837" s="31">
        <v>202604</v>
      </c>
      <c r="C2837" s="27" t="s">
        <v>79</v>
      </c>
      <c r="D2837" s="27" t="s">
        <v>211</v>
      </c>
      <c r="E2837" s="27" t="s">
        <v>32</v>
      </c>
      <c r="F2837" s="27" t="s">
        <v>262</v>
      </c>
      <c r="G2837" s="33">
        <v>84807.27</v>
      </c>
      <c r="H2837" s="33">
        <v>0</v>
      </c>
      <c r="I2837" s="33">
        <v>4001</v>
      </c>
      <c r="J2837" s="33">
        <v>201</v>
      </c>
      <c r="K2837" s="33">
        <v>4300</v>
      </c>
      <c r="L2837" s="33">
        <v>1</v>
      </c>
      <c r="M2837" s="33">
        <v>0</v>
      </c>
      <c r="N2837" s="33">
        <v>111673.01</v>
      </c>
      <c r="O2837" s="33">
        <v>558.5</v>
      </c>
      <c r="P2837" s="33">
        <v>1307</v>
      </c>
    </row>
    <row r="2838" spans="1:16">
      <c r="A2838" s="27" t="s">
        <v>596</v>
      </c>
      <c r="B2838" s="31">
        <v>202605</v>
      </c>
      <c r="C2838" s="27" t="s">
        <v>79</v>
      </c>
      <c r="D2838" s="27" t="s">
        <v>211</v>
      </c>
      <c r="E2838" s="27" t="s">
        <v>32</v>
      </c>
      <c r="F2838" s="27" t="s">
        <v>262</v>
      </c>
      <c r="G2838" s="33">
        <v>80567.75</v>
      </c>
      <c r="H2838" s="33">
        <v>0</v>
      </c>
      <c r="I2838" s="33">
        <v>3908</v>
      </c>
      <c r="J2838" s="33">
        <v>213</v>
      </c>
      <c r="K2838" s="33">
        <v>4300</v>
      </c>
      <c r="L2838" s="33">
        <v>1</v>
      </c>
      <c r="M2838" s="33">
        <v>0</v>
      </c>
      <c r="N2838" s="33">
        <v>122194.63</v>
      </c>
      <c r="O2838" s="33">
        <v>504.5</v>
      </c>
      <c r="P2838" s="33">
        <v>1276</v>
      </c>
    </row>
    <row r="2839" spans="1:16">
      <c r="A2839" s="27" t="s">
        <v>596</v>
      </c>
      <c r="B2839" s="31">
        <v>202606</v>
      </c>
      <c r="C2839" s="27" t="s">
        <v>79</v>
      </c>
      <c r="D2839" s="27" t="s">
        <v>211</v>
      </c>
      <c r="E2839" s="27" t="s">
        <v>32</v>
      </c>
      <c r="F2839" s="27" t="s">
        <v>262</v>
      </c>
      <c r="G2839" s="33">
        <v>89298.74000000001</v>
      </c>
      <c r="H2839" s="33">
        <v>0</v>
      </c>
      <c r="I2839" s="33">
        <v>4599</v>
      </c>
      <c r="J2839" s="33">
        <v>250</v>
      </c>
      <c r="K2839" s="33">
        <v>4300</v>
      </c>
      <c r="L2839" s="33">
        <v>1</v>
      </c>
      <c r="M2839" s="33">
        <v>0</v>
      </c>
      <c r="N2839" s="33">
        <v>119265.17</v>
      </c>
      <c r="O2839" s="33">
        <v>579.1</v>
      </c>
      <c r="P2839" s="33">
        <v>1398</v>
      </c>
    </row>
    <row r="2840" spans="1:16">
      <c r="A2840" s="27" t="s">
        <v>596</v>
      </c>
      <c r="B2840" s="31">
        <v>202607</v>
      </c>
      <c r="C2840" s="27" t="s">
        <v>79</v>
      </c>
      <c r="D2840" s="27" t="s">
        <v>211</v>
      </c>
      <c r="E2840" s="27" t="s">
        <v>32</v>
      </c>
      <c r="F2840" s="27" t="s">
        <v>262</v>
      </c>
      <c r="G2840" s="33">
        <v>70421.37</v>
      </c>
      <c r="H2840" s="33">
        <v>0</v>
      </c>
      <c r="I2840" s="33">
        <v>3556</v>
      </c>
      <c r="J2840" s="33">
        <v>220</v>
      </c>
      <c r="K2840" s="33">
        <v>4300</v>
      </c>
      <c r="L2840" s="33">
        <v>1</v>
      </c>
      <c r="M2840" s="33">
        <v>0</v>
      </c>
      <c r="N2840" s="33">
        <v>105940.4</v>
      </c>
      <c r="O2840" s="33">
        <v>404</v>
      </c>
      <c r="P2840" s="33">
        <v>1138</v>
      </c>
    </row>
    <row r="2841" spans="1:16">
      <c r="A2841" s="27" t="s">
        <v>600</v>
      </c>
      <c r="B2841" s="31">
        <v>202408</v>
      </c>
      <c r="C2841" s="27" t="s">
        <v>79</v>
      </c>
      <c r="D2841" s="27" t="s">
        <v>211</v>
      </c>
      <c r="E2841" s="27" t="s">
        <v>32</v>
      </c>
      <c r="F2841" s="27" t="s">
        <v>257</v>
      </c>
      <c r="G2841" s="33">
        <v>274429.59</v>
      </c>
      <c r="H2841" s="33">
        <v>0</v>
      </c>
      <c r="I2841" s="33">
        <v>7029</v>
      </c>
      <c r="J2841" s="33">
        <v>545</v>
      </c>
      <c r="K2841" s="33">
        <v>11800</v>
      </c>
      <c r="L2841" s="33">
        <v>1</v>
      </c>
      <c r="M2841" s="33">
        <v>0</v>
      </c>
      <c r="N2841" s="33">
        <v>338426.22</v>
      </c>
      <c r="O2841" s="33">
        <v>1562.2</v>
      </c>
      <c r="P2841" s="33">
        <v>2901</v>
      </c>
    </row>
    <row r="2842" spans="1:16">
      <c r="A2842" s="27" t="s">
        <v>600</v>
      </c>
      <c r="B2842" s="31">
        <v>202409</v>
      </c>
      <c r="C2842" s="27" t="s">
        <v>79</v>
      </c>
      <c r="D2842" s="27" t="s">
        <v>211</v>
      </c>
      <c r="E2842" s="27" t="s">
        <v>32</v>
      </c>
      <c r="F2842" s="27" t="s">
        <v>257</v>
      </c>
      <c r="G2842" s="33">
        <v>277938.49</v>
      </c>
      <c r="H2842" s="33">
        <v>0</v>
      </c>
      <c r="I2842" s="33">
        <v>6925</v>
      </c>
      <c r="J2842" s="33">
        <v>536</v>
      </c>
      <c r="K2842" s="33">
        <v>11800</v>
      </c>
      <c r="L2842" s="33">
        <v>1</v>
      </c>
      <c r="M2842" s="33">
        <v>0</v>
      </c>
      <c r="N2842" s="33">
        <v>325095.86</v>
      </c>
      <c r="O2842" s="33">
        <v>1455.5</v>
      </c>
      <c r="P2842" s="33">
        <v>2773</v>
      </c>
    </row>
    <row r="2843" spans="1:16">
      <c r="A2843" s="27" t="s">
        <v>600</v>
      </c>
      <c r="B2843" s="31">
        <v>202410</v>
      </c>
      <c r="C2843" s="27" t="s">
        <v>79</v>
      </c>
      <c r="D2843" s="27" t="s">
        <v>211</v>
      </c>
      <c r="E2843" s="27" t="s">
        <v>32</v>
      </c>
      <c r="F2843" s="27" t="s">
        <v>257</v>
      </c>
      <c r="G2843" s="33">
        <v>336727.97</v>
      </c>
      <c r="H2843" s="33">
        <v>0</v>
      </c>
      <c r="I2843" s="33">
        <v>8450</v>
      </c>
      <c r="J2843" s="33">
        <v>684</v>
      </c>
      <c r="K2843" s="33">
        <v>11800</v>
      </c>
      <c r="L2843" s="33">
        <v>1</v>
      </c>
      <c r="M2843" s="33">
        <v>0</v>
      </c>
      <c r="N2843" s="33">
        <v>356752.03</v>
      </c>
      <c r="O2843" s="33">
        <v>2104.8</v>
      </c>
      <c r="P2843" s="33">
        <v>3599</v>
      </c>
    </row>
    <row r="2844" spans="1:16">
      <c r="A2844" s="27" t="s">
        <v>600</v>
      </c>
      <c r="B2844" s="31">
        <v>202411</v>
      </c>
      <c r="C2844" s="27" t="s">
        <v>79</v>
      </c>
      <c r="D2844" s="27" t="s">
        <v>211</v>
      </c>
      <c r="E2844" s="27" t="s">
        <v>32</v>
      </c>
      <c r="F2844" s="27" t="s">
        <v>257</v>
      </c>
      <c r="G2844" s="33">
        <v>408166.28</v>
      </c>
      <c r="H2844" s="33">
        <v>0</v>
      </c>
      <c r="I2844" s="33">
        <v>9858</v>
      </c>
      <c r="J2844" s="33">
        <v>835</v>
      </c>
      <c r="K2844" s="33">
        <v>11800</v>
      </c>
      <c r="L2844" s="33">
        <v>1</v>
      </c>
      <c r="M2844" s="33">
        <v>0</v>
      </c>
      <c r="N2844" s="33">
        <v>430126.86</v>
      </c>
      <c r="O2844" s="33">
        <v>2254.3</v>
      </c>
      <c r="P2844" s="33">
        <v>3943</v>
      </c>
    </row>
    <row r="2845" spans="1:16">
      <c r="A2845" s="27" t="s">
        <v>600</v>
      </c>
      <c r="B2845" s="31">
        <v>202412</v>
      </c>
      <c r="C2845" s="27" t="s">
        <v>79</v>
      </c>
      <c r="D2845" s="27" t="s">
        <v>211</v>
      </c>
      <c r="E2845" s="27" t="s">
        <v>32</v>
      </c>
      <c r="F2845" s="27" t="s">
        <v>257</v>
      </c>
      <c r="G2845" s="33">
        <v>473124.29</v>
      </c>
      <c r="H2845" s="33">
        <v>0</v>
      </c>
      <c r="I2845" s="33">
        <v>12546</v>
      </c>
      <c r="J2845" s="33">
        <v>940</v>
      </c>
      <c r="K2845" s="33">
        <v>11800</v>
      </c>
      <c r="L2845" s="33">
        <v>1</v>
      </c>
      <c r="M2845" s="33">
        <v>0</v>
      </c>
      <c r="N2845" s="33">
        <v>493297.45</v>
      </c>
      <c r="O2845" s="33">
        <v>2728.2</v>
      </c>
      <c r="P2845" s="33">
        <v>4978</v>
      </c>
    </row>
    <row r="2846" spans="1:16">
      <c r="A2846" s="27" t="s">
        <v>600</v>
      </c>
      <c r="B2846" s="31">
        <v>202501</v>
      </c>
      <c r="C2846" s="27" t="s">
        <v>79</v>
      </c>
      <c r="D2846" s="27" t="s">
        <v>211</v>
      </c>
      <c r="E2846" s="27" t="s">
        <v>32</v>
      </c>
      <c r="F2846" s="27" t="s">
        <v>257</v>
      </c>
      <c r="G2846" s="33">
        <v>235189.53</v>
      </c>
      <c r="H2846" s="33">
        <v>0</v>
      </c>
      <c r="I2846" s="33">
        <v>6544</v>
      </c>
      <c r="J2846" s="33">
        <v>544</v>
      </c>
      <c r="K2846" s="33">
        <v>11800</v>
      </c>
      <c r="L2846" s="33">
        <v>1</v>
      </c>
      <c r="M2846" s="33">
        <v>0</v>
      </c>
      <c r="N2846" s="33">
        <v>250494.77</v>
      </c>
      <c r="O2846" s="33">
        <v>1371.9</v>
      </c>
      <c r="P2846" s="33">
        <v>2546</v>
      </c>
    </row>
    <row r="2847" spans="1:16">
      <c r="A2847" s="27" t="s">
        <v>600</v>
      </c>
      <c r="B2847" s="31">
        <v>202502</v>
      </c>
      <c r="C2847" s="27" t="s">
        <v>79</v>
      </c>
      <c r="D2847" s="27" t="s">
        <v>211</v>
      </c>
      <c r="E2847" s="27" t="s">
        <v>32</v>
      </c>
      <c r="F2847" s="27" t="s">
        <v>257</v>
      </c>
      <c r="G2847" s="33">
        <v>250813.74</v>
      </c>
      <c r="H2847" s="33">
        <v>0</v>
      </c>
      <c r="I2847" s="33">
        <v>5814</v>
      </c>
      <c r="J2847" s="33">
        <v>419</v>
      </c>
      <c r="K2847" s="33">
        <v>11800</v>
      </c>
      <c r="L2847" s="33">
        <v>1</v>
      </c>
      <c r="M2847" s="33">
        <v>0</v>
      </c>
      <c r="N2847" s="33">
        <v>257835.99</v>
      </c>
      <c r="O2847" s="33">
        <v>1426.2</v>
      </c>
      <c r="P2847" s="33">
        <v>2454</v>
      </c>
    </row>
    <row r="2848" spans="1:16">
      <c r="A2848" s="27" t="s">
        <v>600</v>
      </c>
      <c r="B2848" s="31">
        <v>202503</v>
      </c>
      <c r="C2848" s="27" t="s">
        <v>79</v>
      </c>
      <c r="D2848" s="27" t="s">
        <v>211</v>
      </c>
      <c r="E2848" s="27" t="s">
        <v>32</v>
      </c>
      <c r="F2848" s="27" t="s">
        <v>257</v>
      </c>
      <c r="G2848" s="33">
        <v>315173.47</v>
      </c>
      <c r="H2848" s="33">
        <v>0</v>
      </c>
      <c r="I2848" s="33">
        <v>7913</v>
      </c>
      <c r="J2848" s="33">
        <v>674</v>
      </c>
      <c r="K2848" s="33">
        <v>11800</v>
      </c>
      <c r="L2848" s="33">
        <v>1</v>
      </c>
      <c r="M2848" s="33">
        <v>0</v>
      </c>
      <c r="N2848" s="33">
        <v>321029.76</v>
      </c>
      <c r="O2848" s="33">
        <v>1760.2</v>
      </c>
      <c r="P2848" s="33">
        <v>3381</v>
      </c>
    </row>
    <row r="2849" spans="1:16">
      <c r="A2849" s="27" t="s">
        <v>600</v>
      </c>
      <c r="B2849" s="31">
        <v>202504</v>
      </c>
      <c r="C2849" s="27" t="s">
        <v>79</v>
      </c>
      <c r="D2849" s="27" t="s">
        <v>211</v>
      </c>
      <c r="E2849" s="27" t="s">
        <v>32</v>
      </c>
      <c r="F2849" s="27" t="s">
        <v>257</v>
      </c>
      <c r="G2849" s="33">
        <v>394273.75</v>
      </c>
      <c r="H2849" s="33">
        <v>0</v>
      </c>
      <c r="I2849" s="33">
        <v>10114</v>
      </c>
      <c r="J2849" s="33">
        <v>785</v>
      </c>
      <c r="K2849" s="33">
        <v>11800</v>
      </c>
      <c r="L2849" s="33">
        <v>1</v>
      </c>
      <c r="M2849" s="33">
        <v>0</v>
      </c>
      <c r="N2849" s="33">
        <v>377421.71</v>
      </c>
      <c r="O2849" s="33">
        <v>2071.7</v>
      </c>
      <c r="P2849" s="33">
        <v>3963</v>
      </c>
    </row>
    <row r="2850" spans="1:16">
      <c r="A2850" s="27" t="s">
        <v>600</v>
      </c>
      <c r="B2850" s="31">
        <v>202505</v>
      </c>
      <c r="C2850" s="27" t="s">
        <v>79</v>
      </c>
      <c r="D2850" s="27" t="s">
        <v>211</v>
      </c>
      <c r="E2850" s="27" t="s">
        <v>32</v>
      </c>
      <c r="F2850" s="27" t="s">
        <v>257</v>
      </c>
      <c r="G2850" s="33">
        <v>392971</v>
      </c>
      <c r="H2850" s="33">
        <v>0</v>
      </c>
      <c r="I2850" s="33">
        <v>10646</v>
      </c>
      <c r="J2850" s="33">
        <v>801</v>
      </c>
      <c r="K2850" s="33">
        <v>11800</v>
      </c>
      <c r="L2850" s="33">
        <v>1</v>
      </c>
      <c r="M2850" s="33">
        <v>0</v>
      </c>
      <c r="N2850" s="33">
        <v>412981.67</v>
      </c>
      <c r="O2850" s="33">
        <v>2295.9</v>
      </c>
      <c r="P2850" s="33">
        <v>4348</v>
      </c>
    </row>
    <row r="2851" spans="1:16">
      <c r="A2851" s="27" t="s">
        <v>600</v>
      </c>
      <c r="B2851" s="31">
        <v>202506</v>
      </c>
      <c r="C2851" s="27" t="s">
        <v>79</v>
      </c>
      <c r="D2851" s="27" t="s">
        <v>211</v>
      </c>
      <c r="E2851" s="27" t="s">
        <v>32</v>
      </c>
      <c r="F2851" s="27" t="s">
        <v>257</v>
      </c>
      <c r="G2851" s="33">
        <v>374275.49</v>
      </c>
      <c r="H2851" s="33">
        <v>0</v>
      </c>
      <c r="I2851" s="33">
        <v>9829</v>
      </c>
      <c r="J2851" s="33">
        <v>724</v>
      </c>
      <c r="K2851" s="33">
        <v>11800</v>
      </c>
      <c r="L2851" s="33">
        <v>1</v>
      </c>
      <c r="M2851" s="33">
        <v>0</v>
      </c>
      <c r="N2851" s="33">
        <v>403080.93</v>
      </c>
      <c r="O2851" s="33">
        <v>2323.2</v>
      </c>
      <c r="P2851" s="33">
        <v>3930</v>
      </c>
    </row>
    <row r="2852" spans="1:16">
      <c r="A2852" s="27" t="s">
        <v>600</v>
      </c>
      <c r="B2852" s="31">
        <v>202507</v>
      </c>
      <c r="C2852" s="27" t="s">
        <v>79</v>
      </c>
      <c r="D2852" s="27" t="s">
        <v>211</v>
      </c>
      <c r="E2852" s="27" t="s">
        <v>32</v>
      </c>
      <c r="F2852" s="27" t="s">
        <v>257</v>
      </c>
      <c r="G2852" s="33">
        <v>298113.07</v>
      </c>
      <c r="H2852" s="33">
        <v>0</v>
      </c>
      <c r="I2852" s="33">
        <v>7372</v>
      </c>
      <c r="J2852" s="33">
        <v>544</v>
      </c>
      <c r="K2852" s="33">
        <v>11800</v>
      </c>
      <c r="L2852" s="33">
        <v>1</v>
      </c>
      <c r="M2852" s="33">
        <v>0</v>
      </c>
      <c r="N2852" s="33">
        <v>358047.16</v>
      </c>
      <c r="O2852" s="33">
        <v>1671.1</v>
      </c>
      <c r="P2852" s="33">
        <v>3078</v>
      </c>
    </row>
    <row r="2853" spans="1:16">
      <c r="A2853" s="27" t="s">
        <v>600</v>
      </c>
      <c r="B2853" s="31">
        <v>202508</v>
      </c>
      <c r="C2853" s="27" t="s">
        <v>79</v>
      </c>
      <c r="D2853" s="27" t="s">
        <v>211</v>
      </c>
      <c r="E2853" s="27" t="s">
        <v>32</v>
      </c>
      <c r="F2853" s="27" t="s">
        <v>257</v>
      </c>
      <c r="G2853" s="33">
        <v>314325.61</v>
      </c>
      <c r="H2853" s="33">
        <v>0</v>
      </c>
      <c r="I2853" s="33">
        <v>7489</v>
      </c>
      <c r="J2853" s="33">
        <v>544</v>
      </c>
      <c r="K2853" s="33">
        <v>11800</v>
      </c>
      <c r="L2853" s="33">
        <v>1</v>
      </c>
      <c r="M2853" s="33">
        <v>0</v>
      </c>
      <c r="N2853" s="33">
        <v>344517.9</v>
      </c>
      <c r="O2853" s="33">
        <v>1815.9</v>
      </c>
      <c r="P2853" s="33">
        <v>3230</v>
      </c>
    </row>
    <row r="2854" spans="1:16">
      <c r="A2854" s="27" t="s">
        <v>600</v>
      </c>
      <c r="B2854" s="31">
        <v>202509</v>
      </c>
      <c r="C2854" s="27" t="s">
        <v>79</v>
      </c>
      <c r="D2854" s="27" t="s">
        <v>211</v>
      </c>
      <c r="E2854" s="27" t="s">
        <v>32</v>
      </c>
      <c r="F2854" s="27" t="s">
        <v>257</v>
      </c>
      <c r="G2854" s="33">
        <v>287708.73</v>
      </c>
      <c r="H2854" s="33">
        <v>0</v>
      </c>
      <c r="I2854" s="33">
        <v>7565</v>
      </c>
      <c r="J2854" s="33">
        <v>628</v>
      </c>
      <c r="K2854" s="33">
        <v>11800</v>
      </c>
      <c r="L2854" s="33">
        <v>1</v>
      </c>
      <c r="M2854" s="33">
        <v>0</v>
      </c>
      <c r="N2854" s="33">
        <v>330947.58</v>
      </c>
      <c r="O2854" s="33">
        <v>1651.3</v>
      </c>
      <c r="P2854" s="33">
        <v>3255</v>
      </c>
    </row>
    <row r="2855" spans="1:16">
      <c r="A2855" s="27" t="s">
        <v>600</v>
      </c>
      <c r="B2855" s="31">
        <v>202510</v>
      </c>
      <c r="C2855" s="27" t="s">
        <v>79</v>
      </c>
      <c r="D2855" s="27" t="s">
        <v>211</v>
      </c>
      <c r="E2855" s="27" t="s">
        <v>32</v>
      </c>
      <c r="F2855" s="27" t="s">
        <v>257</v>
      </c>
      <c r="G2855" s="33">
        <v>354698.29</v>
      </c>
      <c r="H2855" s="33">
        <v>0</v>
      </c>
      <c r="I2855" s="33">
        <v>9385</v>
      </c>
      <c r="J2855" s="33">
        <v>724</v>
      </c>
      <c r="K2855" s="33">
        <v>11800</v>
      </c>
      <c r="L2855" s="33">
        <v>1</v>
      </c>
      <c r="M2855" s="33">
        <v>0</v>
      </c>
      <c r="N2855" s="33">
        <v>363173.57</v>
      </c>
      <c r="O2855" s="33">
        <v>1850.8</v>
      </c>
      <c r="P2855" s="33">
        <v>3831</v>
      </c>
    </row>
    <row r="2856" spans="1:16">
      <c r="A2856" s="27" t="s">
        <v>600</v>
      </c>
      <c r="B2856" s="31">
        <v>202511</v>
      </c>
      <c r="C2856" s="27" t="s">
        <v>79</v>
      </c>
      <c r="D2856" s="27" t="s">
        <v>211</v>
      </c>
      <c r="E2856" s="27" t="s">
        <v>32</v>
      </c>
      <c r="F2856" s="27" t="s">
        <v>257</v>
      </c>
      <c r="G2856" s="33">
        <v>379573.67</v>
      </c>
      <c r="H2856" s="33">
        <v>0</v>
      </c>
      <c r="I2856" s="33">
        <v>9300</v>
      </c>
      <c r="J2856" s="33">
        <v>782</v>
      </c>
      <c r="K2856" s="33">
        <v>11800</v>
      </c>
      <c r="L2856" s="33">
        <v>1</v>
      </c>
      <c r="M2856" s="33">
        <v>0</v>
      </c>
      <c r="N2856" s="33">
        <v>437869.14</v>
      </c>
      <c r="O2856" s="33">
        <v>2093.9</v>
      </c>
      <c r="P2856" s="33">
        <v>3990</v>
      </c>
    </row>
    <row r="2857" spans="1:16">
      <c r="A2857" s="27" t="s">
        <v>600</v>
      </c>
      <c r="B2857" s="31">
        <v>202512</v>
      </c>
      <c r="C2857" s="27" t="s">
        <v>79</v>
      </c>
      <c r="D2857" s="27" t="s">
        <v>211</v>
      </c>
      <c r="E2857" s="27" t="s">
        <v>32</v>
      </c>
      <c r="F2857" s="27" t="s">
        <v>257</v>
      </c>
      <c r="G2857" s="33">
        <v>464877.92</v>
      </c>
      <c r="H2857" s="33">
        <v>0</v>
      </c>
      <c r="I2857" s="33">
        <v>12394</v>
      </c>
      <c r="J2857" s="33">
        <v>968</v>
      </c>
      <c r="K2857" s="33">
        <v>11800</v>
      </c>
      <c r="L2857" s="33">
        <v>1</v>
      </c>
      <c r="M2857" s="33">
        <v>0</v>
      </c>
      <c r="N2857" s="33">
        <v>502176.8</v>
      </c>
      <c r="O2857" s="33">
        <v>2726.9</v>
      </c>
      <c r="P2857" s="33">
        <v>5194</v>
      </c>
    </row>
    <row r="2858" spans="1:16">
      <c r="A2858" s="27" t="s">
        <v>600</v>
      </c>
      <c r="B2858" s="31">
        <v>202601</v>
      </c>
      <c r="C2858" s="27" t="s">
        <v>79</v>
      </c>
      <c r="D2858" s="27" t="s">
        <v>211</v>
      </c>
      <c r="E2858" s="27" t="s">
        <v>32</v>
      </c>
      <c r="F2858" s="27" t="s">
        <v>257</v>
      </c>
      <c r="G2858" s="33">
        <v>225118.16</v>
      </c>
      <c r="H2858" s="33">
        <v>0</v>
      </c>
      <c r="I2858" s="33">
        <v>6194</v>
      </c>
      <c r="J2858" s="33">
        <v>503</v>
      </c>
      <c r="K2858" s="33">
        <v>11800</v>
      </c>
      <c r="L2858" s="33">
        <v>1</v>
      </c>
      <c r="M2858" s="33">
        <v>0</v>
      </c>
      <c r="N2858" s="33">
        <v>255003.68</v>
      </c>
      <c r="O2858" s="33">
        <v>1115.7</v>
      </c>
      <c r="P2858" s="33">
        <v>2413</v>
      </c>
    </row>
    <row r="2859" spans="1:16">
      <c r="A2859" s="27" t="s">
        <v>600</v>
      </c>
      <c r="B2859" s="31">
        <v>202602</v>
      </c>
      <c r="C2859" s="27" t="s">
        <v>79</v>
      </c>
      <c r="D2859" s="27" t="s">
        <v>211</v>
      </c>
      <c r="E2859" s="27" t="s">
        <v>32</v>
      </c>
      <c r="F2859" s="27" t="s">
        <v>257</v>
      </c>
      <c r="G2859" s="33">
        <v>236686.98</v>
      </c>
      <c r="H2859" s="33">
        <v>236686.98</v>
      </c>
      <c r="I2859" s="33">
        <v>6252</v>
      </c>
      <c r="J2859" s="33">
        <v>536</v>
      </c>
      <c r="K2859" s="33">
        <v>11800</v>
      </c>
      <c r="L2859" s="33">
        <v>1</v>
      </c>
      <c r="M2859" s="33">
        <v>1</v>
      </c>
      <c r="N2859" s="33">
        <v>262477.04</v>
      </c>
      <c r="O2859" s="33">
        <v>1293.2</v>
      </c>
      <c r="P2859" s="33">
        <v>2477</v>
      </c>
    </row>
    <row r="2860" spans="1:16">
      <c r="A2860" s="27" t="s">
        <v>600</v>
      </c>
      <c r="B2860" s="31">
        <v>202603</v>
      </c>
      <c r="C2860" s="27" t="s">
        <v>79</v>
      </c>
      <c r="D2860" s="27" t="s">
        <v>211</v>
      </c>
      <c r="E2860" s="27" t="s">
        <v>32</v>
      </c>
      <c r="F2860" s="27" t="s">
        <v>257</v>
      </c>
      <c r="G2860" s="33">
        <v>295956.22</v>
      </c>
      <c r="H2860" s="33">
        <v>295956.22</v>
      </c>
      <c r="I2860" s="33">
        <v>7306</v>
      </c>
      <c r="J2860" s="33">
        <v>617</v>
      </c>
      <c r="K2860" s="33">
        <v>11800</v>
      </c>
      <c r="L2860" s="33">
        <v>1</v>
      </c>
      <c r="M2860" s="33">
        <v>1</v>
      </c>
      <c r="N2860" s="33">
        <v>326808.3</v>
      </c>
      <c r="O2860" s="33">
        <v>1538.4</v>
      </c>
      <c r="P2860" s="33">
        <v>2965</v>
      </c>
    </row>
    <row r="2861" spans="1:16">
      <c r="A2861" s="27" t="s">
        <v>600</v>
      </c>
      <c r="B2861" s="31">
        <v>202604</v>
      </c>
      <c r="C2861" s="27" t="s">
        <v>79</v>
      </c>
      <c r="D2861" s="27" t="s">
        <v>211</v>
      </c>
      <c r="E2861" s="27" t="s">
        <v>32</v>
      </c>
      <c r="F2861" s="27" t="s">
        <v>257</v>
      </c>
      <c r="G2861" s="33">
        <v>359583.76</v>
      </c>
      <c r="H2861" s="33">
        <v>359583.76</v>
      </c>
      <c r="I2861" s="33">
        <v>9157</v>
      </c>
      <c r="J2861" s="33">
        <v>681</v>
      </c>
      <c r="K2861" s="33">
        <v>11800</v>
      </c>
      <c r="L2861" s="33">
        <v>1</v>
      </c>
      <c r="M2861" s="33">
        <v>1</v>
      </c>
      <c r="N2861" s="33">
        <v>384215.3</v>
      </c>
      <c r="O2861" s="33">
        <v>2164.6</v>
      </c>
      <c r="P2861" s="33">
        <v>3783</v>
      </c>
    </row>
    <row r="2862" spans="1:16">
      <c r="A2862" s="27" t="s">
        <v>600</v>
      </c>
      <c r="B2862" s="31">
        <v>202605</v>
      </c>
      <c r="C2862" s="27" t="s">
        <v>79</v>
      </c>
      <c r="D2862" s="27" t="s">
        <v>211</v>
      </c>
      <c r="E2862" s="27" t="s">
        <v>32</v>
      </c>
      <c r="F2862" s="27" t="s">
        <v>257</v>
      </c>
      <c r="G2862" s="33">
        <v>382937.57</v>
      </c>
      <c r="H2862" s="33">
        <v>382937.57</v>
      </c>
      <c r="I2862" s="33">
        <v>9012</v>
      </c>
      <c r="J2862" s="33">
        <v>682</v>
      </c>
      <c r="K2862" s="33">
        <v>11800</v>
      </c>
      <c r="L2862" s="33">
        <v>1</v>
      </c>
      <c r="M2862" s="33">
        <v>1</v>
      </c>
      <c r="N2862" s="33">
        <v>420415.34</v>
      </c>
      <c r="O2862" s="33">
        <v>2093.3</v>
      </c>
      <c r="P2862" s="33">
        <v>3755</v>
      </c>
    </row>
    <row r="2863" spans="1:16">
      <c r="A2863" s="27" t="s">
        <v>600</v>
      </c>
      <c r="B2863" s="31">
        <v>202606</v>
      </c>
      <c r="C2863" s="27" t="s">
        <v>79</v>
      </c>
      <c r="D2863" s="27" t="s">
        <v>211</v>
      </c>
      <c r="E2863" s="27" t="s">
        <v>32</v>
      </c>
      <c r="F2863" s="27" t="s">
        <v>257</v>
      </c>
      <c r="G2863" s="33">
        <v>344736.17</v>
      </c>
      <c r="H2863" s="33">
        <v>344736.17</v>
      </c>
      <c r="I2863" s="33">
        <v>8832</v>
      </c>
      <c r="J2863" s="33">
        <v>661</v>
      </c>
      <c r="K2863" s="33">
        <v>11800</v>
      </c>
      <c r="L2863" s="33">
        <v>1</v>
      </c>
      <c r="M2863" s="33">
        <v>1</v>
      </c>
      <c r="N2863" s="33">
        <v>410336.39</v>
      </c>
      <c r="O2863" s="33">
        <v>1987.7</v>
      </c>
      <c r="P2863" s="33">
        <v>3754</v>
      </c>
    </row>
    <row r="2864" spans="1:16">
      <c r="A2864" s="27" t="s">
        <v>600</v>
      </c>
      <c r="B2864" s="31">
        <v>202607</v>
      </c>
      <c r="C2864" s="27" t="s">
        <v>79</v>
      </c>
      <c r="D2864" s="27" t="s">
        <v>211</v>
      </c>
      <c r="E2864" s="27" t="s">
        <v>32</v>
      </c>
      <c r="F2864" s="27" t="s">
        <v>257</v>
      </c>
      <c r="G2864" s="33">
        <v>271415.08</v>
      </c>
      <c r="H2864" s="33">
        <v>271415.08</v>
      </c>
      <c r="I2864" s="33">
        <v>6536</v>
      </c>
      <c r="J2864" s="33">
        <v>460</v>
      </c>
      <c r="K2864" s="33">
        <v>11800</v>
      </c>
      <c r="L2864" s="33">
        <v>1</v>
      </c>
      <c r="M2864" s="33">
        <v>1</v>
      </c>
      <c r="N2864" s="33">
        <v>364492.01</v>
      </c>
      <c r="O2864" s="33">
        <v>1416.1</v>
      </c>
      <c r="P2864" s="33">
        <v>2699</v>
      </c>
    </row>
    <row r="2865" spans="1:16">
      <c r="A2865" s="27" t="s">
        <v>602</v>
      </c>
      <c r="B2865" s="31">
        <v>202408</v>
      </c>
      <c r="C2865" s="27" t="s">
        <v>79</v>
      </c>
      <c r="D2865" s="27" t="s">
        <v>211</v>
      </c>
      <c r="E2865" s="27" t="s">
        <v>32</v>
      </c>
      <c r="F2865" s="27" t="s">
        <v>257</v>
      </c>
      <c r="G2865" s="33">
        <v>135384.51</v>
      </c>
      <c r="H2865" s="33">
        <v>135384.51</v>
      </c>
      <c r="I2865" s="33">
        <v>3450</v>
      </c>
      <c r="J2865" s="33">
        <v>267</v>
      </c>
      <c r="K2865" s="33">
        <v>9900</v>
      </c>
      <c r="L2865" s="33">
        <v>1</v>
      </c>
      <c r="M2865" s="33">
        <v>1</v>
      </c>
      <c r="N2865" s="33">
        <v>267134.73</v>
      </c>
      <c r="O2865" s="33">
        <v>793.3</v>
      </c>
      <c r="P2865" s="33">
        <v>1378</v>
      </c>
    </row>
    <row r="2866" spans="1:16">
      <c r="A2866" s="27" t="s">
        <v>602</v>
      </c>
      <c r="B2866" s="31">
        <v>202409</v>
      </c>
      <c r="C2866" s="27" t="s">
        <v>79</v>
      </c>
      <c r="D2866" s="27" t="s">
        <v>211</v>
      </c>
      <c r="E2866" s="27" t="s">
        <v>32</v>
      </c>
      <c r="F2866" s="27" t="s">
        <v>257</v>
      </c>
      <c r="G2866" s="33">
        <v>131350.76</v>
      </c>
      <c r="H2866" s="33">
        <v>131350.76</v>
      </c>
      <c r="I2866" s="33">
        <v>3533</v>
      </c>
      <c r="J2866" s="33">
        <v>260</v>
      </c>
      <c r="K2866" s="33">
        <v>9900</v>
      </c>
      <c r="L2866" s="33">
        <v>1</v>
      </c>
      <c r="M2866" s="33">
        <v>1</v>
      </c>
      <c r="N2866" s="33">
        <v>256612.48</v>
      </c>
      <c r="O2866" s="33">
        <v>803.7</v>
      </c>
      <c r="P2866" s="33">
        <v>1375</v>
      </c>
    </row>
    <row r="2867" spans="1:16">
      <c r="A2867" s="27" t="s">
        <v>602</v>
      </c>
      <c r="B2867" s="31">
        <v>202410</v>
      </c>
      <c r="C2867" s="27" t="s">
        <v>79</v>
      </c>
      <c r="D2867" s="27" t="s">
        <v>211</v>
      </c>
      <c r="E2867" s="27" t="s">
        <v>32</v>
      </c>
      <c r="F2867" s="27" t="s">
        <v>257</v>
      </c>
      <c r="G2867" s="33">
        <v>169041.13</v>
      </c>
      <c r="H2867" s="33">
        <v>169041.13</v>
      </c>
      <c r="I2867" s="33">
        <v>4008</v>
      </c>
      <c r="J2867" s="33">
        <v>327</v>
      </c>
      <c r="K2867" s="33">
        <v>9900</v>
      </c>
      <c r="L2867" s="33">
        <v>1</v>
      </c>
      <c r="M2867" s="33">
        <v>1</v>
      </c>
      <c r="N2867" s="33">
        <v>281600.1</v>
      </c>
      <c r="O2867" s="33">
        <v>943.2</v>
      </c>
      <c r="P2867" s="33">
        <v>1755</v>
      </c>
    </row>
    <row r="2868" spans="1:16">
      <c r="A2868" s="27" t="s">
        <v>602</v>
      </c>
      <c r="B2868" s="31">
        <v>202411</v>
      </c>
      <c r="C2868" s="27" t="s">
        <v>79</v>
      </c>
      <c r="D2868" s="27" t="s">
        <v>211</v>
      </c>
      <c r="E2868" s="27" t="s">
        <v>32</v>
      </c>
      <c r="F2868" s="27" t="s">
        <v>257</v>
      </c>
      <c r="G2868" s="33">
        <v>166607.83</v>
      </c>
      <c r="H2868" s="33">
        <v>166607.83</v>
      </c>
      <c r="I2868" s="33">
        <v>4126</v>
      </c>
      <c r="J2868" s="33">
        <v>362</v>
      </c>
      <c r="K2868" s="33">
        <v>9900</v>
      </c>
      <c r="L2868" s="33">
        <v>1</v>
      </c>
      <c r="M2868" s="33">
        <v>1</v>
      </c>
      <c r="N2868" s="33">
        <v>339518.08</v>
      </c>
      <c r="O2868" s="33">
        <v>884.5</v>
      </c>
      <c r="P2868" s="33">
        <v>1696</v>
      </c>
    </row>
    <row r="2869" spans="1:16">
      <c r="A2869" s="27" t="s">
        <v>602</v>
      </c>
      <c r="B2869" s="31">
        <v>202412</v>
      </c>
      <c r="C2869" s="27" t="s">
        <v>79</v>
      </c>
      <c r="D2869" s="27" t="s">
        <v>211</v>
      </c>
      <c r="E2869" s="27" t="s">
        <v>32</v>
      </c>
      <c r="F2869" s="27" t="s">
        <v>257</v>
      </c>
      <c r="G2869" s="33">
        <v>203117.51</v>
      </c>
      <c r="H2869" s="33">
        <v>203117.51</v>
      </c>
      <c r="I2869" s="33">
        <v>4997</v>
      </c>
      <c r="J2869" s="33">
        <v>340</v>
      </c>
      <c r="K2869" s="33">
        <v>9900</v>
      </c>
      <c r="L2869" s="33">
        <v>1</v>
      </c>
      <c r="M2869" s="33">
        <v>1</v>
      </c>
      <c r="N2869" s="33">
        <v>389381.41</v>
      </c>
      <c r="O2869" s="33">
        <v>1016.1</v>
      </c>
      <c r="P2869" s="33">
        <v>2058</v>
      </c>
    </row>
    <row r="2870" spans="1:16">
      <c r="A2870" s="27" t="s">
        <v>602</v>
      </c>
      <c r="B2870" s="31">
        <v>202501</v>
      </c>
      <c r="C2870" s="27" t="s">
        <v>79</v>
      </c>
      <c r="D2870" s="27" t="s">
        <v>211</v>
      </c>
      <c r="E2870" s="27" t="s">
        <v>32</v>
      </c>
      <c r="F2870" s="27" t="s">
        <v>257</v>
      </c>
      <c r="G2870" s="33">
        <v>104724.12</v>
      </c>
      <c r="H2870" s="33">
        <v>104724.12</v>
      </c>
      <c r="I2870" s="33">
        <v>2650</v>
      </c>
      <c r="J2870" s="33">
        <v>220</v>
      </c>
      <c r="K2870" s="33">
        <v>9900</v>
      </c>
      <c r="L2870" s="33">
        <v>1</v>
      </c>
      <c r="M2870" s="33">
        <v>1</v>
      </c>
      <c r="N2870" s="33">
        <v>197726.56</v>
      </c>
      <c r="O2870" s="33">
        <v>614.9</v>
      </c>
      <c r="P2870" s="33">
        <v>1112</v>
      </c>
    </row>
    <row r="2871" spans="1:16">
      <c r="A2871" s="27" t="s">
        <v>602</v>
      </c>
      <c r="B2871" s="31">
        <v>202502</v>
      </c>
      <c r="C2871" s="27" t="s">
        <v>79</v>
      </c>
      <c r="D2871" s="27" t="s">
        <v>211</v>
      </c>
      <c r="E2871" s="27" t="s">
        <v>32</v>
      </c>
      <c r="F2871" s="27" t="s">
        <v>257</v>
      </c>
      <c r="G2871" s="33">
        <v>105256.11</v>
      </c>
      <c r="H2871" s="33">
        <v>105256.11</v>
      </c>
      <c r="I2871" s="33">
        <v>2742</v>
      </c>
      <c r="J2871" s="33">
        <v>244</v>
      </c>
      <c r="K2871" s="33">
        <v>9900</v>
      </c>
      <c r="L2871" s="33">
        <v>1</v>
      </c>
      <c r="M2871" s="33">
        <v>1</v>
      </c>
      <c r="N2871" s="33">
        <v>203521.31</v>
      </c>
      <c r="O2871" s="33">
        <v>650.4</v>
      </c>
      <c r="P2871" s="33">
        <v>1108</v>
      </c>
    </row>
    <row r="2872" spans="1:16">
      <c r="A2872" s="27" t="s">
        <v>602</v>
      </c>
      <c r="B2872" s="31">
        <v>202503</v>
      </c>
      <c r="C2872" s="27" t="s">
        <v>79</v>
      </c>
      <c r="D2872" s="27" t="s">
        <v>211</v>
      </c>
      <c r="E2872" s="27" t="s">
        <v>32</v>
      </c>
      <c r="F2872" s="27" t="s">
        <v>257</v>
      </c>
      <c r="G2872" s="33">
        <v>134981.41</v>
      </c>
      <c r="H2872" s="33">
        <v>134981.41</v>
      </c>
      <c r="I2872" s="33">
        <v>3311</v>
      </c>
      <c r="J2872" s="33">
        <v>210</v>
      </c>
      <c r="K2872" s="33">
        <v>9900</v>
      </c>
      <c r="L2872" s="33">
        <v>1</v>
      </c>
      <c r="M2872" s="33">
        <v>1</v>
      </c>
      <c r="N2872" s="33">
        <v>253402.94</v>
      </c>
      <c r="O2872" s="33">
        <v>769.6</v>
      </c>
      <c r="P2872" s="33">
        <v>1358</v>
      </c>
    </row>
    <row r="2873" spans="1:16">
      <c r="A2873" s="27" t="s">
        <v>602</v>
      </c>
      <c r="B2873" s="31">
        <v>202504</v>
      </c>
      <c r="C2873" s="27" t="s">
        <v>79</v>
      </c>
      <c r="D2873" s="27" t="s">
        <v>211</v>
      </c>
      <c r="E2873" s="27" t="s">
        <v>32</v>
      </c>
      <c r="F2873" s="27" t="s">
        <v>257</v>
      </c>
      <c r="G2873" s="33">
        <v>154208.68</v>
      </c>
      <c r="H2873" s="33">
        <v>154208.68</v>
      </c>
      <c r="I2873" s="33">
        <v>4204</v>
      </c>
      <c r="J2873" s="33">
        <v>308</v>
      </c>
      <c r="K2873" s="33">
        <v>9900</v>
      </c>
      <c r="L2873" s="33">
        <v>1</v>
      </c>
      <c r="M2873" s="33">
        <v>1</v>
      </c>
      <c r="N2873" s="33">
        <v>297915.58</v>
      </c>
      <c r="O2873" s="33">
        <v>801.4</v>
      </c>
      <c r="P2873" s="33">
        <v>1625</v>
      </c>
    </row>
    <row r="2874" spans="1:16">
      <c r="A2874" s="27" t="s">
        <v>602</v>
      </c>
      <c r="B2874" s="31">
        <v>202505</v>
      </c>
      <c r="C2874" s="27" t="s">
        <v>79</v>
      </c>
      <c r="D2874" s="27" t="s">
        <v>211</v>
      </c>
      <c r="E2874" s="27" t="s">
        <v>32</v>
      </c>
      <c r="F2874" s="27" t="s">
        <v>257</v>
      </c>
      <c r="G2874" s="33">
        <v>181054.86</v>
      </c>
      <c r="H2874" s="33">
        <v>181054.86</v>
      </c>
      <c r="I2874" s="33">
        <v>4348</v>
      </c>
      <c r="J2874" s="33">
        <v>316</v>
      </c>
      <c r="K2874" s="33">
        <v>9900</v>
      </c>
      <c r="L2874" s="33">
        <v>1</v>
      </c>
      <c r="M2874" s="33">
        <v>1</v>
      </c>
      <c r="N2874" s="33">
        <v>325984.63</v>
      </c>
      <c r="O2874" s="33">
        <v>973.5</v>
      </c>
      <c r="P2874" s="33">
        <v>1801</v>
      </c>
    </row>
    <row r="2875" spans="1:16">
      <c r="A2875" s="27" t="s">
        <v>602</v>
      </c>
      <c r="B2875" s="31">
        <v>202506</v>
      </c>
      <c r="C2875" s="27" t="s">
        <v>79</v>
      </c>
      <c r="D2875" s="27" t="s">
        <v>211</v>
      </c>
      <c r="E2875" s="27" t="s">
        <v>32</v>
      </c>
      <c r="F2875" s="27" t="s">
        <v>257</v>
      </c>
      <c r="G2875" s="33">
        <v>160939.56</v>
      </c>
      <c r="H2875" s="33">
        <v>160939.56</v>
      </c>
      <c r="I2875" s="33">
        <v>4140</v>
      </c>
      <c r="J2875" s="33">
        <v>272</v>
      </c>
      <c r="K2875" s="33">
        <v>9900</v>
      </c>
      <c r="L2875" s="33">
        <v>1</v>
      </c>
      <c r="M2875" s="33">
        <v>1</v>
      </c>
      <c r="N2875" s="33">
        <v>318169.54</v>
      </c>
      <c r="O2875" s="33">
        <v>931.9</v>
      </c>
      <c r="P2875" s="33">
        <v>1689</v>
      </c>
    </row>
    <row r="2876" spans="1:16">
      <c r="A2876" s="27" t="s">
        <v>602</v>
      </c>
      <c r="B2876" s="31">
        <v>202507</v>
      </c>
      <c r="C2876" s="27" t="s">
        <v>79</v>
      </c>
      <c r="D2876" s="27" t="s">
        <v>211</v>
      </c>
      <c r="E2876" s="27" t="s">
        <v>32</v>
      </c>
      <c r="F2876" s="27" t="s">
        <v>257</v>
      </c>
      <c r="G2876" s="33">
        <v>149883.35</v>
      </c>
      <c r="H2876" s="33">
        <v>149883.35</v>
      </c>
      <c r="I2876" s="33">
        <v>3862</v>
      </c>
      <c r="J2876" s="33">
        <v>317</v>
      </c>
      <c r="K2876" s="33">
        <v>9900</v>
      </c>
      <c r="L2876" s="33">
        <v>1</v>
      </c>
      <c r="M2876" s="33">
        <v>1</v>
      </c>
      <c r="N2876" s="33">
        <v>282622.4</v>
      </c>
      <c r="O2876" s="33">
        <v>939.6</v>
      </c>
      <c r="P2876" s="33">
        <v>1540</v>
      </c>
    </row>
    <row r="2877" spans="1:16">
      <c r="A2877" s="27" t="s">
        <v>602</v>
      </c>
      <c r="B2877" s="31">
        <v>202508</v>
      </c>
      <c r="C2877" s="27" t="s">
        <v>79</v>
      </c>
      <c r="D2877" s="27" t="s">
        <v>211</v>
      </c>
      <c r="E2877" s="27" t="s">
        <v>32</v>
      </c>
      <c r="F2877" s="27" t="s">
        <v>257</v>
      </c>
      <c r="G2877" s="33">
        <v>140115.95</v>
      </c>
      <c r="H2877" s="33">
        <v>140115.95</v>
      </c>
      <c r="I2877" s="33">
        <v>3445</v>
      </c>
      <c r="J2877" s="33">
        <v>281</v>
      </c>
      <c r="K2877" s="33">
        <v>9900</v>
      </c>
      <c r="L2877" s="33">
        <v>1</v>
      </c>
      <c r="M2877" s="33">
        <v>1</v>
      </c>
      <c r="N2877" s="33">
        <v>271943.16</v>
      </c>
      <c r="O2877" s="33">
        <v>787.6</v>
      </c>
      <c r="P2877" s="33">
        <v>1417</v>
      </c>
    </row>
    <row r="2878" spans="1:16">
      <c r="A2878" s="27" t="s">
        <v>602</v>
      </c>
      <c r="B2878" s="31">
        <v>202509</v>
      </c>
      <c r="C2878" s="27" t="s">
        <v>79</v>
      </c>
      <c r="D2878" s="27" t="s">
        <v>211</v>
      </c>
      <c r="E2878" s="27" t="s">
        <v>32</v>
      </c>
      <c r="F2878" s="27" t="s">
        <v>257</v>
      </c>
      <c r="G2878" s="33">
        <v>144489.31</v>
      </c>
      <c r="H2878" s="33">
        <v>144489.31</v>
      </c>
      <c r="I2878" s="33">
        <v>3416</v>
      </c>
      <c r="J2878" s="33">
        <v>266</v>
      </c>
      <c r="K2878" s="33">
        <v>9900</v>
      </c>
      <c r="L2878" s="33">
        <v>1</v>
      </c>
      <c r="M2878" s="33">
        <v>1</v>
      </c>
      <c r="N2878" s="33">
        <v>261231.51</v>
      </c>
      <c r="O2878" s="33">
        <v>763.4</v>
      </c>
      <c r="P2878" s="33">
        <v>1402</v>
      </c>
    </row>
    <row r="2879" spans="1:16">
      <c r="A2879" s="27" t="s">
        <v>602</v>
      </c>
      <c r="B2879" s="31">
        <v>202510</v>
      </c>
      <c r="C2879" s="27" t="s">
        <v>79</v>
      </c>
      <c r="D2879" s="27" t="s">
        <v>211</v>
      </c>
      <c r="E2879" s="27" t="s">
        <v>32</v>
      </c>
      <c r="F2879" s="27" t="s">
        <v>257</v>
      </c>
      <c r="G2879" s="33">
        <v>163887.43</v>
      </c>
      <c r="H2879" s="33">
        <v>163887.43</v>
      </c>
      <c r="I2879" s="33">
        <v>4411</v>
      </c>
      <c r="J2879" s="33">
        <v>371</v>
      </c>
      <c r="K2879" s="33">
        <v>9900</v>
      </c>
      <c r="L2879" s="33">
        <v>1</v>
      </c>
      <c r="M2879" s="33">
        <v>1</v>
      </c>
      <c r="N2879" s="33">
        <v>286668.9</v>
      </c>
      <c r="O2879" s="33">
        <v>916.9</v>
      </c>
      <c r="P2879" s="33">
        <v>1772</v>
      </c>
    </row>
    <row r="2880" spans="1:16">
      <c r="A2880" s="27" t="s">
        <v>602</v>
      </c>
      <c r="B2880" s="31">
        <v>202511</v>
      </c>
      <c r="C2880" s="27" t="s">
        <v>79</v>
      </c>
      <c r="D2880" s="27" t="s">
        <v>211</v>
      </c>
      <c r="E2880" s="27" t="s">
        <v>32</v>
      </c>
      <c r="F2880" s="27" t="s">
        <v>257</v>
      </c>
      <c r="G2880" s="33">
        <v>171718.72</v>
      </c>
      <c r="H2880" s="33">
        <v>171718.72</v>
      </c>
      <c r="I2880" s="33">
        <v>4605</v>
      </c>
      <c r="J2880" s="33">
        <v>369</v>
      </c>
      <c r="K2880" s="33">
        <v>9900</v>
      </c>
      <c r="L2880" s="33">
        <v>1</v>
      </c>
      <c r="M2880" s="33">
        <v>1</v>
      </c>
      <c r="N2880" s="33">
        <v>345629.41</v>
      </c>
      <c r="O2880" s="33">
        <v>893.3</v>
      </c>
      <c r="P2880" s="33">
        <v>1784</v>
      </c>
    </row>
    <row r="2881" spans="1:16">
      <c r="A2881" s="27" t="s">
        <v>602</v>
      </c>
      <c r="B2881" s="31">
        <v>202512</v>
      </c>
      <c r="C2881" s="27" t="s">
        <v>79</v>
      </c>
      <c r="D2881" s="27" t="s">
        <v>211</v>
      </c>
      <c r="E2881" s="27" t="s">
        <v>32</v>
      </c>
      <c r="F2881" s="27" t="s">
        <v>257</v>
      </c>
      <c r="G2881" s="33">
        <v>199601.98</v>
      </c>
      <c r="H2881" s="33">
        <v>199601.98</v>
      </c>
      <c r="I2881" s="33">
        <v>4963</v>
      </c>
      <c r="J2881" s="33">
        <v>352</v>
      </c>
      <c r="K2881" s="33">
        <v>9900</v>
      </c>
      <c r="L2881" s="33">
        <v>1</v>
      </c>
      <c r="M2881" s="33">
        <v>1</v>
      </c>
      <c r="N2881" s="33">
        <v>396390.28</v>
      </c>
      <c r="O2881" s="33">
        <v>1137.4</v>
      </c>
      <c r="P2881" s="33">
        <v>2052</v>
      </c>
    </row>
    <row r="2882" spans="1:16">
      <c r="A2882" s="27" t="s">
        <v>602</v>
      </c>
      <c r="B2882" s="31">
        <v>202601</v>
      </c>
      <c r="C2882" s="27" t="s">
        <v>79</v>
      </c>
      <c r="D2882" s="27" t="s">
        <v>211</v>
      </c>
      <c r="E2882" s="27" t="s">
        <v>32</v>
      </c>
      <c r="F2882" s="27" t="s">
        <v>257</v>
      </c>
      <c r="G2882" s="33">
        <v>96605.52</v>
      </c>
      <c r="H2882" s="33">
        <v>96605.52</v>
      </c>
      <c r="I2882" s="33">
        <v>2514</v>
      </c>
      <c r="J2882" s="33">
        <v>195</v>
      </c>
      <c r="K2882" s="33">
        <v>9900</v>
      </c>
      <c r="L2882" s="33">
        <v>1</v>
      </c>
      <c r="M2882" s="33">
        <v>1</v>
      </c>
      <c r="N2882" s="33">
        <v>201285.64</v>
      </c>
      <c r="O2882" s="33">
        <v>542.1</v>
      </c>
      <c r="P2882" s="33">
        <v>1002</v>
      </c>
    </row>
    <row r="2883" spans="1:16">
      <c r="A2883" s="27" t="s">
        <v>602</v>
      </c>
      <c r="B2883" s="31">
        <v>202602</v>
      </c>
      <c r="C2883" s="27" t="s">
        <v>79</v>
      </c>
      <c r="D2883" s="27" t="s">
        <v>211</v>
      </c>
      <c r="E2883" s="27" t="s">
        <v>32</v>
      </c>
      <c r="F2883" s="27" t="s">
        <v>257</v>
      </c>
      <c r="G2883" s="33">
        <v>100414.78</v>
      </c>
      <c r="H2883" s="33">
        <v>100414.78</v>
      </c>
      <c r="I2883" s="33">
        <v>2650</v>
      </c>
      <c r="J2883" s="33">
        <v>173</v>
      </c>
      <c r="K2883" s="33">
        <v>9900</v>
      </c>
      <c r="L2883" s="33">
        <v>1</v>
      </c>
      <c r="M2883" s="33">
        <v>1</v>
      </c>
      <c r="N2883" s="33">
        <v>207184.69</v>
      </c>
      <c r="O2883" s="33">
        <v>600.3</v>
      </c>
      <c r="P2883" s="33">
        <v>1014</v>
      </c>
    </row>
    <row r="2884" spans="1:16">
      <c r="A2884" s="27" t="s">
        <v>602</v>
      </c>
      <c r="B2884" s="31">
        <v>202603</v>
      </c>
      <c r="C2884" s="27" t="s">
        <v>79</v>
      </c>
      <c r="D2884" s="27" t="s">
        <v>211</v>
      </c>
      <c r="E2884" s="27" t="s">
        <v>32</v>
      </c>
      <c r="F2884" s="27" t="s">
        <v>257</v>
      </c>
      <c r="G2884" s="33">
        <v>129210.62</v>
      </c>
      <c r="H2884" s="33">
        <v>129210.62</v>
      </c>
      <c r="I2884" s="33">
        <v>2992</v>
      </c>
      <c r="J2884" s="33">
        <v>229</v>
      </c>
      <c r="K2884" s="33">
        <v>9900</v>
      </c>
      <c r="L2884" s="33">
        <v>1</v>
      </c>
      <c r="M2884" s="33">
        <v>1</v>
      </c>
      <c r="N2884" s="33">
        <v>257964.19</v>
      </c>
      <c r="O2884" s="33">
        <v>790.3</v>
      </c>
      <c r="P2884" s="33">
        <v>1339</v>
      </c>
    </row>
    <row r="2885" spans="1:16">
      <c r="A2885" s="27" t="s">
        <v>602</v>
      </c>
      <c r="B2885" s="31">
        <v>202604</v>
      </c>
      <c r="C2885" s="27" t="s">
        <v>79</v>
      </c>
      <c r="D2885" s="27" t="s">
        <v>211</v>
      </c>
      <c r="E2885" s="27" t="s">
        <v>32</v>
      </c>
      <c r="F2885" s="27" t="s">
        <v>257</v>
      </c>
      <c r="G2885" s="33">
        <v>154699.49</v>
      </c>
      <c r="H2885" s="33">
        <v>154699.49</v>
      </c>
      <c r="I2885" s="33">
        <v>3861</v>
      </c>
      <c r="J2885" s="33">
        <v>343</v>
      </c>
      <c r="K2885" s="33">
        <v>9900</v>
      </c>
      <c r="L2885" s="33">
        <v>1</v>
      </c>
      <c r="M2885" s="33">
        <v>1</v>
      </c>
      <c r="N2885" s="33">
        <v>303278.06</v>
      </c>
      <c r="O2885" s="33">
        <v>901.5</v>
      </c>
      <c r="P2885" s="33">
        <v>1585</v>
      </c>
    </row>
    <row r="2886" spans="1:16">
      <c r="A2886" s="27" t="s">
        <v>602</v>
      </c>
      <c r="B2886" s="31">
        <v>202605</v>
      </c>
      <c r="C2886" s="27" t="s">
        <v>79</v>
      </c>
      <c r="D2886" s="27" t="s">
        <v>211</v>
      </c>
      <c r="E2886" s="27" t="s">
        <v>32</v>
      </c>
      <c r="F2886" s="27" t="s">
        <v>257</v>
      </c>
      <c r="G2886" s="33">
        <v>160251.29</v>
      </c>
      <c r="H2886" s="33">
        <v>160251.29</v>
      </c>
      <c r="I2886" s="33">
        <v>3711</v>
      </c>
      <c r="J2886" s="33">
        <v>280</v>
      </c>
      <c r="K2886" s="33">
        <v>9900</v>
      </c>
      <c r="L2886" s="33">
        <v>1</v>
      </c>
      <c r="M2886" s="33">
        <v>1</v>
      </c>
      <c r="N2886" s="33">
        <v>331852.35</v>
      </c>
      <c r="O2886" s="33">
        <v>904.5</v>
      </c>
      <c r="P2886" s="33">
        <v>1553</v>
      </c>
    </row>
    <row r="2887" spans="1:16">
      <c r="A2887" s="27" t="s">
        <v>602</v>
      </c>
      <c r="B2887" s="31">
        <v>202606</v>
      </c>
      <c r="C2887" s="27" t="s">
        <v>79</v>
      </c>
      <c r="D2887" s="27" t="s">
        <v>211</v>
      </c>
      <c r="E2887" s="27" t="s">
        <v>32</v>
      </c>
      <c r="F2887" s="27" t="s">
        <v>257</v>
      </c>
      <c r="G2887" s="33">
        <v>166855.11</v>
      </c>
      <c r="H2887" s="33">
        <v>166855.11</v>
      </c>
      <c r="I2887" s="33">
        <v>4104</v>
      </c>
      <c r="J2887" s="33">
        <v>276</v>
      </c>
      <c r="K2887" s="33">
        <v>9900</v>
      </c>
      <c r="L2887" s="33">
        <v>1</v>
      </c>
      <c r="M2887" s="33">
        <v>1</v>
      </c>
      <c r="N2887" s="33">
        <v>323896.59</v>
      </c>
      <c r="O2887" s="33">
        <v>937.6</v>
      </c>
      <c r="P2887" s="33">
        <v>1641</v>
      </c>
    </row>
    <row r="2888" spans="1:16">
      <c r="A2888" s="27" t="s">
        <v>602</v>
      </c>
      <c r="B2888" s="31">
        <v>202607</v>
      </c>
      <c r="C2888" s="27" t="s">
        <v>79</v>
      </c>
      <c r="D2888" s="27" t="s">
        <v>211</v>
      </c>
      <c r="E2888" s="27" t="s">
        <v>32</v>
      </c>
      <c r="F2888" s="27" t="s">
        <v>257</v>
      </c>
      <c r="G2888" s="33">
        <v>148977.79</v>
      </c>
      <c r="H2888" s="33">
        <v>148977.79</v>
      </c>
      <c r="I2888" s="33">
        <v>3623</v>
      </c>
      <c r="J2888" s="33">
        <v>260</v>
      </c>
      <c r="K2888" s="33">
        <v>9900</v>
      </c>
      <c r="L2888" s="33">
        <v>1</v>
      </c>
      <c r="M2888" s="33">
        <v>1</v>
      </c>
      <c r="N2888" s="33">
        <v>287709.6</v>
      </c>
      <c r="O2888" s="33">
        <v>843.1</v>
      </c>
      <c r="P2888" s="33">
        <v>1486</v>
      </c>
    </row>
    <row r="2889" spans="1:16">
      <c r="A2889" s="27" t="s">
        <v>605</v>
      </c>
      <c r="B2889" s="31">
        <v>202408</v>
      </c>
      <c r="C2889" s="27" t="s">
        <v>79</v>
      </c>
      <c r="D2889" s="27" t="s">
        <v>211</v>
      </c>
      <c r="E2889" s="27" t="s">
        <v>32</v>
      </c>
      <c r="F2889" s="27" t="s">
        <v>262</v>
      </c>
      <c r="G2889" s="33">
        <v>102259.58</v>
      </c>
      <c r="H2889" s="33">
        <v>102259.58</v>
      </c>
      <c r="I2889" s="33">
        <v>5419</v>
      </c>
      <c r="J2889" s="33">
        <v>293</v>
      </c>
      <c r="K2889" s="33">
        <v>4500</v>
      </c>
      <c r="L2889" s="33">
        <v>1</v>
      </c>
      <c r="M2889" s="33">
        <v>1</v>
      </c>
      <c r="N2889" s="33">
        <v>111362.54</v>
      </c>
      <c r="O2889" s="33">
        <v>609.5</v>
      </c>
      <c r="P2889" s="33">
        <v>1777</v>
      </c>
    </row>
    <row r="2890" spans="1:16">
      <c r="A2890" s="27" t="s">
        <v>605</v>
      </c>
      <c r="B2890" s="31">
        <v>202409</v>
      </c>
      <c r="C2890" s="27" t="s">
        <v>79</v>
      </c>
      <c r="D2890" s="27" t="s">
        <v>211</v>
      </c>
      <c r="E2890" s="27" t="s">
        <v>32</v>
      </c>
      <c r="F2890" s="27" t="s">
        <v>262</v>
      </c>
      <c r="G2890" s="33">
        <v>101162.31</v>
      </c>
      <c r="H2890" s="33">
        <v>101162.31</v>
      </c>
      <c r="I2890" s="33">
        <v>5246</v>
      </c>
      <c r="J2890" s="33">
        <v>215</v>
      </c>
      <c r="K2890" s="33">
        <v>4500</v>
      </c>
      <c r="L2890" s="33">
        <v>1</v>
      </c>
      <c r="M2890" s="33">
        <v>1</v>
      </c>
      <c r="N2890" s="33">
        <v>106976.05</v>
      </c>
      <c r="O2890" s="33">
        <v>601.4</v>
      </c>
      <c r="P2890" s="33">
        <v>1655</v>
      </c>
    </row>
    <row r="2891" spans="1:16">
      <c r="A2891" s="27" t="s">
        <v>605</v>
      </c>
      <c r="B2891" s="31">
        <v>202410</v>
      </c>
      <c r="C2891" s="27" t="s">
        <v>79</v>
      </c>
      <c r="D2891" s="27" t="s">
        <v>211</v>
      </c>
      <c r="E2891" s="27" t="s">
        <v>32</v>
      </c>
      <c r="F2891" s="27" t="s">
        <v>262</v>
      </c>
      <c r="G2891" s="33">
        <v>120330.34</v>
      </c>
      <c r="H2891" s="33">
        <v>120330.34</v>
      </c>
      <c r="I2891" s="33">
        <v>6069</v>
      </c>
      <c r="J2891" s="33">
        <v>359</v>
      </c>
      <c r="K2891" s="33">
        <v>4500</v>
      </c>
      <c r="L2891" s="33">
        <v>1</v>
      </c>
      <c r="M2891" s="33">
        <v>1</v>
      </c>
      <c r="N2891" s="33">
        <v>117392.83</v>
      </c>
      <c r="O2891" s="33">
        <v>756.5</v>
      </c>
      <c r="P2891" s="33">
        <v>1955</v>
      </c>
    </row>
    <row r="2892" spans="1:16">
      <c r="A2892" s="27" t="s">
        <v>605</v>
      </c>
      <c r="B2892" s="31">
        <v>202411</v>
      </c>
      <c r="C2892" s="27" t="s">
        <v>79</v>
      </c>
      <c r="D2892" s="27" t="s">
        <v>211</v>
      </c>
      <c r="E2892" s="27" t="s">
        <v>32</v>
      </c>
      <c r="F2892" s="27" t="s">
        <v>262</v>
      </c>
      <c r="G2892" s="33">
        <v>140498.98</v>
      </c>
      <c r="H2892" s="33">
        <v>140498.98</v>
      </c>
      <c r="I2892" s="33">
        <v>7227</v>
      </c>
      <c r="J2892" s="33">
        <v>415</v>
      </c>
      <c r="K2892" s="33">
        <v>4500</v>
      </c>
      <c r="L2892" s="33">
        <v>1</v>
      </c>
      <c r="M2892" s="33">
        <v>1</v>
      </c>
      <c r="N2892" s="33">
        <v>141537.56</v>
      </c>
      <c r="O2892" s="33">
        <v>875</v>
      </c>
      <c r="P2892" s="33">
        <v>2400</v>
      </c>
    </row>
    <row r="2893" spans="1:16">
      <c r="A2893" s="27" t="s">
        <v>605</v>
      </c>
      <c r="B2893" s="31">
        <v>202412</v>
      </c>
      <c r="C2893" s="27" t="s">
        <v>79</v>
      </c>
      <c r="D2893" s="27" t="s">
        <v>211</v>
      </c>
      <c r="E2893" s="27" t="s">
        <v>32</v>
      </c>
      <c r="F2893" s="27" t="s">
        <v>262</v>
      </c>
      <c r="G2893" s="33">
        <v>148951.7</v>
      </c>
      <c r="H2893" s="33">
        <v>148951.7</v>
      </c>
      <c r="I2893" s="33">
        <v>7295</v>
      </c>
      <c r="J2893" s="33">
        <v>320</v>
      </c>
      <c r="K2893" s="33">
        <v>4500</v>
      </c>
      <c r="L2893" s="33">
        <v>1</v>
      </c>
      <c r="M2893" s="33">
        <v>1</v>
      </c>
      <c r="N2893" s="33">
        <v>162324.47</v>
      </c>
      <c r="O2893" s="33">
        <v>937.5</v>
      </c>
      <c r="P2893" s="33">
        <v>2376</v>
      </c>
    </row>
    <row r="2894" spans="1:16">
      <c r="A2894" s="27" t="s">
        <v>605</v>
      </c>
      <c r="B2894" s="31">
        <v>202501</v>
      </c>
      <c r="C2894" s="27" t="s">
        <v>79</v>
      </c>
      <c r="D2894" s="27" t="s">
        <v>211</v>
      </c>
      <c r="E2894" s="27" t="s">
        <v>32</v>
      </c>
      <c r="F2894" s="27" t="s">
        <v>262</v>
      </c>
      <c r="G2894" s="33">
        <v>82026.39</v>
      </c>
      <c r="H2894" s="33">
        <v>82026.39</v>
      </c>
      <c r="I2894" s="33">
        <v>4358</v>
      </c>
      <c r="J2894" s="33">
        <v>249</v>
      </c>
      <c r="K2894" s="33">
        <v>4500</v>
      </c>
      <c r="L2894" s="33">
        <v>1</v>
      </c>
      <c r="M2894" s="33">
        <v>1</v>
      </c>
      <c r="N2894" s="33">
        <v>82427.82000000001</v>
      </c>
      <c r="O2894" s="33">
        <v>465.5</v>
      </c>
      <c r="P2894" s="33">
        <v>1354</v>
      </c>
    </row>
    <row r="2895" spans="1:16">
      <c r="A2895" s="27" t="s">
        <v>605</v>
      </c>
      <c r="B2895" s="31">
        <v>202502</v>
      </c>
      <c r="C2895" s="27" t="s">
        <v>79</v>
      </c>
      <c r="D2895" s="27" t="s">
        <v>211</v>
      </c>
      <c r="E2895" s="27" t="s">
        <v>32</v>
      </c>
      <c r="F2895" s="27" t="s">
        <v>262</v>
      </c>
      <c r="G2895" s="33">
        <v>81672.71000000001</v>
      </c>
      <c r="H2895" s="33">
        <v>81672.71000000001</v>
      </c>
      <c r="I2895" s="33">
        <v>4285</v>
      </c>
      <c r="J2895" s="33">
        <v>229</v>
      </c>
      <c r="K2895" s="33">
        <v>4500</v>
      </c>
      <c r="L2895" s="33">
        <v>1</v>
      </c>
      <c r="M2895" s="33">
        <v>1</v>
      </c>
      <c r="N2895" s="33">
        <v>84843.52</v>
      </c>
      <c r="O2895" s="33">
        <v>488.3</v>
      </c>
      <c r="P2895" s="33">
        <v>1352</v>
      </c>
    </row>
    <row r="2896" spans="1:16">
      <c r="A2896" s="27" t="s">
        <v>605</v>
      </c>
      <c r="B2896" s="31">
        <v>202503</v>
      </c>
      <c r="C2896" s="27" t="s">
        <v>79</v>
      </c>
      <c r="D2896" s="27" t="s">
        <v>211</v>
      </c>
      <c r="E2896" s="27" t="s">
        <v>32</v>
      </c>
      <c r="F2896" s="27" t="s">
        <v>262</v>
      </c>
      <c r="G2896" s="33">
        <v>96342.86</v>
      </c>
      <c r="H2896" s="33">
        <v>96342.86</v>
      </c>
      <c r="I2896" s="33">
        <v>5309</v>
      </c>
      <c r="J2896" s="33">
        <v>288</v>
      </c>
      <c r="K2896" s="33">
        <v>4500</v>
      </c>
      <c r="L2896" s="33">
        <v>1</v>
      </c>
      <c r="M2896" s="33">
        <v>1</v>
      </c>
      <c r="N2896" s="33">
        <v>105638.06</v>
      </c>
      <c r="O2896" s="33">
        <v>623</v>
      </c>
      <c r="P2896" s="33">
        <v>1703</v>
      </c>
    </row>
    <row r="2897" spans="1:16">
      <c r="A2897" s="27" t="s">
        <v>605</v>
      </c>
      <c r="B2897" s="31">
        <v>202504</v>
      </c>
      <c r="C2897" s="27" t="s">
        <v>79</v>
      </c>
      <c r="D2897" s="27" t="s">
        <v>211</v>
      </c>
      <c r="E2897" s="27" t="s">
        <v>32</v>
      </c>
      <c r="F2897" s="27" t="s">
        <v>262</v>
      </c>
      <c r="G2897" s="33">
        <v>120853.72</v>
      </c>
      <c r="H2897" s="33">
        <v>120853.72</v>
      </c>
      <c r="I2897" s="33">
        <v>6324</v>
      </c>
      <c r="J2897" s="33">
        <v>324</v>
      </c>
      <c r="K2897" s="33">
        <v>4500</v>
      </c>
      <c r="L2897" s="33">
        <v>1</v>
      </c>
      <c r="M2897" s="33">
        <v>1</v>
      </c>
      <c r="N2897" s="33">
        <v>124194.4</v>
      </c>
      <c r="O2897" s="33">
        <v>718.3</v>
      </c>
      <c r="P2897" s="33">
        <v>2032</v>
      </c>
    </row>
    <row r="2898" spans="1:16">
      <c r="A2898" s="27" t="s">
        <v>605</v>
      </c>
      <c r="B2898" s="31">
        <v>202505</v>
      </c>
      <c r="C2898" s="27" t="s">
        <v>79</v>
      </c>
      <c r="D2898" s="27" t="s">
        <v>211</v>
      </c>
      <c r="E2898" s="27" t="s">
        <v>32</v>
      </c>
      <c r="F2898" s="27" t="s">
        <v>262</v>
      </c>
      <c r="G2898" s="33">
        <v>127404.26</v>
      </c>
      <c r="H2898" s="33">
        <v>127404.26</v>
      </c>
      <c r="I2898" s="33">
        <v>7082</v>
      </c>
      <c r="J2898" s="33">
        <v>433</v>
      </c>
      <c r="K2898" s="33">
        <v>4500</v>
      </c>
      <c r="L2898" s="33">
        <v>1</v>
      </c>
      <c r="M2898" s="33">
        <v>1</v>
      </c>
      <c r="N2898" s="33">
        <v>135895.76</v>
      </c>
      <c r="O2898" s="33">
        <v>811.4</v>
      </c>
      <c r="P2898" s="33">
        <v>2226</v>
      </c>
    </row>
    <row r="2899" spans="1:16">
      <c r="A2899" s="27" t="s">
        <v>605</v>
      </c>
      <c r="B2899" s="31">
        <v>202506</v>
      </c>
      <c r="C2899" s="27" t="s">
        <v>79</v>
      </c>
      <c r="D2899" s="27" t="s">
        <v>211</v>
      </c>
      <c r="E2899" s="27" t="s">
        <v>32</v>
      </c>
      <c r="F2899" s="27" t="s">
        <v>262</v>
      </c>
      <c r="G2899" s="33">
        <v>128512.16</v>
      </c>
      <c r="H2899" s="33">
        <v>128512.16</v>
      </c>
      <c r="I2899" s="33">
        <v>6468</v>
      </c>
      <c r="J2899" s="33">
        <v>310</v>
      </c>
      <c r="K2899" s="33">
        <v>4500</v>
      </c>
      <c r="L2899" s="33">
        <v>1</v>
      </c>
      <c r="M2899" s="33">
        <v>1</v>
      </c>
      <c r="N2899" s="33">
        <v>132637.83</v>
      </c>
      <c r="O2899" s="33">
        <v>774.2</v>
      </c>
      <c r="P2899" s="33">
        <v>2100</v>
      </c>
    </row>
    <row r="2900" spans="1:16">
      <c r="A2900" s="27" t="s">
        <v>605</v>
      </c>
      <c r="B2900" s="31">
        <v>202507</v>
      </c>
      <c r="C2900" s="27" t="s">
        <v>79</v>
      </c>
      <c r="D2900" s="27" t="s">
        <v>211</v>
      </c>
      <c r="E2900" s="27" t="s">
        <v>32</v>
      </c>
      <c r="F2900" s="27" t="s">
        <v>262</v>
      </c>
      <c r="G2900" s="33">
        <v>100722.29</v>
      </c>
      <c r="H2900" s="33">
        <v>100722.29</v>
      </c>
      <c r="I2900" s="33">
        <v>5052</v>
      </c>
      <c r="J2900" s="33">
        <v>213</v>
      </c>
      <c r="K2900" s="33">
        <v>4500</v>
      </c>
      <c r="L2900" s="33">
        <v>1</v>
      </c>
      <c r="M2900" s="33">
        <v>1</v>
      </c>
      <c r="N2900" s="33">
        <v>117819.01</v>
      </c>
      <c r="O2900" s="33">
        <v>554.6</v>
      </c>
      <c r="P2900" s="33">
        <v>1598</v>
      </c>
    </row>
    <row r="2901" spans="1:16">
      <c r="A2901" s="27" t="s">
        <v>605</v>
      </c>
      <c r="B2901" s="31">
        <v>202508</v>
      </c>
      <c r="C2901" s="27" t="s">
        <v>79</v>
      </c>
      <c r="D2901" s="27" t="s">
        <v>211</v>
      </c>
      <c r="E2901" s="27" t="s">
        <v>32</v>
      </c>
      <c r="F2901" s="27" t="s">
        <v>262</v>
      </c>
      <c r="G2901" s="33">
        <v>104772.07</v>
      </c>
      <c r="H2901" s="33">
        <v>104772.07</v>
      </c>
      <c r="I2901" s="33">
        <v>5364</v>
      </c>
      <c r="J2901" s="33">
        <v>271</v>
      </c>
      <c r="K2901" s="33">
        <v>4500</v>
      </c>
      <c r="L2901" s="33">
        <v>1</v>
      </c>
      <c r="M2901" s="33">
        <v>1</v>
      </c>
      <c r="N2901" s="33">
        <v>113367.07</v>
      </c>
      <c r="O2901" s="33">
        <v>668.1</v>
      </c>
      <c r="P2901" s="33">
        <v>1760</v>
      </c>
    </row>
    <row r="2902" spans="1:16">
      <c r="A2902" s="27" t="s">
        <v>605</v>
      </c>
      <c r="B2902" s="31">
        <v>202509</v>
      </c>
      <c r="C2902" s="27" t="s">
        <v>79</v>
      </c>
      <c r="D2902" s="27" t="s">
        <v>211</v>
      </c>
      <c r="E2902" s="27" t="s">
        <v>32</v>
      </c>
      <c r="F2902" s="27" t="s">
        <v>262</v>
      </c>
      <c r="G2902" s="33">
        <v>99872.55</v>
      </c>
      <c r="H2902" s="33">
        <v>99872.55</v>
      </c>
      <c r="I2902" s="33">
        <v>5097</v>
      </c>
      <c r="J2902" s="33">
        <v>336</v>
      </c>
      <c r="K2902" s="33">
        <v>4500</v>
      </c>
      <c r="L2902" s="33">
        <v>1</v>
      </c>
      <c r="M2902" s="33">
        <v>1</v>
      </c>
      <c r="N2902" s="33">
        <v>108901.62</v>
      </c>
      <c r="O2902" s="33">
        <v>611.4</v>
      </c>
      <c r="P2902" s="33">
        <v>1559</v>
      </c>
    </row>
    <row r="2903" spans="1:16">
      <c r="A2903" s="27" t="s">
        <v>605</v>
      </c>
      <c r="B2903" s="31">
        <v>202510</v>
      </c>
      <c r="C2903" s="27" t="s">
        <v>79</v>
      </c>
      <c r="D2903" s="27" t="s">
        <v>211</v>
      </c>
      <c r="E2903" s="27" t="s">
        <v>32</v>
      </c>
      <c r="F2903" s="27" t="s">
        <v>262</v>
      </c>
      <c r="G2903" s="33">
        <v>104218.89</v>
      </c>
      <c r="H2903" s="33">
        <v>104218.89</v>
      </c>
      <c r="I2903" s="33">
        <v>5143</v>
      </c>
      <c r="J2903" s="33">
        <v>281</v>
      </c>
      <c r="K2903" s="33">
        <v>4500</v>
      </c>
      <c r="L2903" s="33">
        <v>1</v>
      </c>
      <c r="M2903" s="33">
        <v>1</v>
      </c>
      <c r="N2903" s="33">
        <v>119505.91</v>
      </c>
      <c r="O2903" s="33">
        <v>628</v>
      </c>
      <c r="P2903" s="33">
        <v>1733</v>
      </c>
    </row>
    <row r="2904" spans="1:16">
      <c r="A2904" s="27" t="s">
        <v>605</v>
      </c>
      <c r="B2904" s="31">
        <v>202511</v>
      </c>
      <c r="C2904" s="27" t="s">
        <v>79</v>
      </c>
      <c r="D2904" s="27" t="s">
        <v>211</v>
      </c>
      <c r="E2904" s="27" t="s">
        <v>32</v>
      </c>
      <c r="F2904" s="27" t="s">
        <v>262</v>
      </c>
      <c r="G2904" s="33">
        <v>128849.01</v>
      </c>
      <c r="H2904" s="33">
        <v>128849.01</v>
      </c>
      <c r="I2904" s="33">
        <v>6268</v>
      </c>
      <c r="J2904" s="33">
        <v>334</v>
      </c>
      <c r="K2904" s="33">
        <v>4500</v>
      </c>
      <c r="L2904" s="33">
        <v>1</v>
      </c>
      <c r="M2904" s="33">
        <v>1</v>
      </c>
      <c r="N2904" s="33">
        <v>144085.23</v>
      </c>
      <c r="O2904" s="33">
        <v>821.5</v>
      </c>
      <c r="P2904" s="33">
        <v>2027</v>
      </c>
    </row>
    <row r="2905" spans="1:16">
      <c r="A2905" s="27" t="s">
        <v>605</v>
      </c>
      <c r="B2905" s="31">
        <v>202512</v>
      </c>
      <c r="C2905" s="27" t="s">
        <v>79</v>
      </c>
      <c r="D2905" s="27" t="s">
        <v>211</v>
      </c>
      <c r="E2905" s="27" t="s">
        <v>32</v>
      </c>
      <c r="F2905" s="27" t="s">
        <v>262</v>
      </c>
      <c r="G2905" s="33">
        <v>146271.88</v>
      </c>
      <c r="H2905" s="33">
        <v>146271.88</v>
      </c>
      <c r="I2905" s="33">
        <v>7637</v>
      </c>
      <c r="J2905" s="33">
        <v>366</v>
      </c>
      <c r="K2905" s="33">
        <v>4500</v>
      </c>
      <c r="L2905" s="33">
        <v>1</v>
      </c>
      <c r="M2905" s="33">
        <v>1</v>
      </c>
      <c r="N2905" s="33">
        <v>165246.32</v>
      </c>
      <c r="O2905" s="33">
        <v>973.8</v>
      </c>
      <c r="P2905" s="33">
        <v>2394</v>
      </c>
    </row>
    <row r="2906" spans="1:16">
      <c r="A2906" s="27" t="s">
        <v>605</v>
      </c>
      <c r="B2906" s="31">
        <v>202601</v>
      </c>
      <c r="C2906" s="27" t="s">
        <v>79</v>
      </c>
      <c r="D2906" s="27" t="s">
        <v>211</v>
      </c>
      <c r="E2906" s="27" t="s">
        <v>32</v>
      </c>
      <c r="F2906" s="27" t="s">
        <v>262</v>
      </c>
      <c r="G2906" s="33">
        <v>75467.92999999999</v>
      </c>
      <c r="H2906" s="33">
        <v>75467.92999999999</v>
      </c>
      <c r="I2906" s="33">
        <v>3960</v>
      </c>
      <c r="J2906" s="33">
        <v>222</v>
      </c>
      <c r="K2906" s="33">
        <v>4500</v>
      </c>
      <c r="L2906" s="33">
        <v>1</v>
      </c>
      <c r="M2906" s="33">
        <v>1</v>
      </c>
      <c r="N2906" s="33">
        <v>83911.52</v>
      </c>
      <c r="O2906" s="33">
        <v>436.2</v>
      </c>
      <c r="P2906" s="33">
        <v>1228</v>
      </c>
    </row>
    <row r="2907" spans="1:16">
      <c r="A2907" s="27" t="s">
        <v>605</v>
      </c>
      <c r="B2907" s="31">
        <v>202602</v>
      </c>
      <c r="C2907" s="27" t="s">
        <v>79</v>
      </c>
      <c r="D2907" s="27" t="s">
        <v>211</v>
      </c>
      <c r="E2907" s="27" t="s">
        <v>32</v>
      </c>
      <c r="F2907" s="27" t="s">
        <v>262</v>
      </c>
      <c r="G2907" s="33">
        <v>89329.28</v>
      </c>
      <c r="H2907" s="33">
        <v>89329.28</v>
      </c>
      <c r="I2907" s="33">
        <v>4478</v>
      </c>
      <c r="J2907" s="33">
        <v>199</v>
      </c>
      <c r="K2907" s="33">
        <v>4500</v>
      </c>
      <c r="L2907" s="33">
        <v>1</v>
      </c>
      <c r="M2907" s="33">
        <v>1</v>
      </c>
      <c r="N2907" s="33">
        <v>86370.7</v>
      </c>
      <c r="O2907" s="33">
        <v>563.6</v>
      </c>
      <c r="P2907" s="33">
        <v>1455</v>
      </c>
    </row>
    <row r="2908" spans="1:16">
      <c r="A2908" s="27" t="s">
        <v>605</v>
      </c>
      <c r="B2908" s="31">
        <v>202603</v>
      </c>
      <c r="C2908" s="27" t="s">
        <v>79</v>
      </c>
      <c r="D2908" s="27" t="s">
        <v>211</v>
      </c>
      <c r="E2908" s="27" t="s">
        <v>32</v>
      </c>
      <c r="F2908" s="27" t="s">
        <v>262</v>
      </c>
      <c r="G2908" s="33">
        <v>105110.74</v>
      </c>
      <c r="H2908" s="33">
        <v>105110.74</v>
      </c>
      <c r="I2908" s="33">
        <v>5280</v>
      </c>
      <c r="J2908" s="33">
        <v>282</v>
      </c>
      <c r="K2908" s="33">
        <v>4500</v>
      </c>
      <c r="L2908" s="33">
        <v>1</v>
      </c>
      <c r="M2908" s="33">
        <v>1</v>
      </c>
      <c r="N2908" s="33">
        <v>107539.55</v>
      </c>
      <c r="O2908" s="33">
        <v>651.4</v>
      </c>
      <c r="P2908" s="33">
        <v>1699</v>
      </c>
    </row>
    <row r="2909" spans="1:16">
      <c r="A2909" s="27" t="s">
        <v>605</v>
      </c>
      <c r="B2909" s="31">
        <v>202604</v>
      </c>
      <c r="C2909" s="27" t="s">
        <v>79</v>
      </c>
      <c r="D2909" s="27" t="s">
        <v>211</v>
      </c>
      <c r="E2909" s="27" t="s">
        <v>32</v>
      </c>
      <c r="F2909" s="27" t="s">
        <v>262</v>
      </c>
      <c r="G2909" s="33">
        <v>107818.81</v>
      </c>
      <c r="H2909" s="33">
        <v>107818.81</v>
      </c>
      <c r="I2909" s="33">
        <v>4950</v>
      </c>
      <c r="J2909" s="33">
        <v>243</v>
      </c>
      <c r="K2909" s="33">
        <v>4500</v>
      </c>
      <c r="L2909" s="33">
        <v>1</v>
      </c>
      <c r="M2909" s="33">
        <v>1</v>
      </c>
      <c r="N2909" s="33">
        <v>126429.9</v>
      </c>
      <c r="O2909" s="33">
        <v>628.6</v>
      </c>
      <c r="P2909" s="33">
        <v>1624</v>
      </c>
    </row>
    <row r="2910" spans="1:16">
      <c r="A2910" s="27" t="s">
        <v>605</v>
      </c>
      <c r="B2910" s="31">
        <v>202605</v>
      </c>
      <c r="C2910" s="27" t="s">
        <v>79</v>
      </c>
      <c r="D2910" s="27" t="s">
        <v>211</v>
      </c>
      <c r="E2910" s="27" t="s">
        <v>32</v>
      </c>
      <c r="F2910" s="27" t="s">
        <v>262</v>
      </c>
      <c r="G2910" s="33">
        <v>119958.53</v>
      </c>
      <c r="H2910" s="33">
        <v>119958.53</v>
      </c>
      <c r="I2910" s="33">
        <v>5879</v>
      </c>
      <c r="J2910" s="33">
        <v>327</v>
      </c>
      <c r="K2910" s="33">
        <v>4500</v>
      </c>
      <c r="L2910" s="33">
        <v>1</v>
      </c>
      <c r="M2910" s="33">
        <v>1</v>
      </c>
      <c r="N2910" s="33">
        <v>138341.88</v>
      </c>
      <c r="O2910" s="33">
        <v>810.6</v>
      </c>
      <c r="P2910" s="33">
        <v>1907</v>
      </c>
    </row>
    <row r="2911" spans="1:16">
      <c r="A2911" s="27" t="s">
        <v>605</v>
      </c>
      <c r="B2911" s="31">
        <v>202606</v>
      </c>
      <c r="C2911" s="27" t="s">
        <v>79</v>
      </c>
      <c r="D2911" s="27" t="s">
        <v>211</v>
      </c>
      <c r="E2911" s="27" t="s">
        <v>32</v>
      </c>
      <c r="F2911" s="27" t="s">
        <v>262</v>
      </c>
      <c r="G2911" s="33">
        <v>109561.42</v>
      </c>
      <c r="H2911" s="33">
        <v>109561.42</v>
      </c>
      <c r="I2911" s="33">
        <v>5617</v>
      </c>
      <c r="J2911" s="33">
        <v>269</v>
      </c>
      <c r="K2911" s="33">
        <v>4500</v>
      </c>
      <c r="L2911" s="33">
        <v>1</v>
      </c>
      <c r="M2911" s="33">
        <v>1</v>
      </c>
      <c r="N2911" s="33">
        <v>135025.31</v>
      </c>
      <c r="O2911" s="33">
        <v>618.8</v>
      </c>
      <c r="P2911" s="33">
        <v>1823</v>
      </c>
    </row>
    <row r="2912" spans="1:16">
      <c r="A2912" s="27" t="s">
        <v>605</v>
      </c>
      <c r="B2912" s="31">
        <v>202607</v>
      </c>
      <c r="C2912" s="27" t="s">
        <v>79</v>
      </c>
      <c r="D2912" s="27" t="s">
        <v>211</v>
      </c>
      <c r="E2912" s="27" t="s">
        <v>32</v>
      </c>
      <c r="F2912" s="27" t="s">
        <v>262</v>
      </c>
      <c r="G2912" s="33">
        <v>114310.81</v>
      </c>
      <c r="H2912" s="33">
        <v>114310.81</v>
      </c>
      <c r="I2912" s="33">
        <v>6193</v>
      </c>
      <c r="J2912" s="33">
        <v>317</v>
      </c>
      <c r="K2912" s="33">
        <v>4500</v>
      </c>
      <c r="L2912" s="33">
        <v>1</v>
      </c>
      <c r="M2912" s="33">
        <v>1</v>
      </c>
      <c r="N2912" s="33">
        <v>119939.75</v>
      </c>
      <c r="O2912" s="33">
        <v>687.1</v>
      </c>
      <c r="P2912" s="33">
        <v>1924</v>
      </c>
    </row>
    <row r="2913" spans="1:16">
      <c r="A2913" s="27" t="s">
        <v>607</v>
      </c>
      <c r="B2913" s="31">
        <v>202408</v>
      </c>
      <c r="C2913" s="27" t="s">
        <v>79</v>
      </c>
      <c r="D2913" s="27" t="s">
        <v>211</v>
      </c>
      <c r="E2913" s="27" t="s">
        <v>32</v>
      </c>
      <c r="F2913" s="27" t="s">
        <v>262</v>
      </c>
      <c r="G2913" s="33">
        <v>126726.64</v>
      </c>
      <c r="H2913" s="33">
        <v>126726.64</v>
      </c>
      <c r="I2913" s="33">
        <v>6021</v>
      </c>
      <c r="J2913" s="33">
        <v>287</v>
      </c>
      <c r="K2913" s="33">
        <v>6800</v>
      </c>
      <c r="L2913" s="33">
        <v>1</v>
      </c>
      <c r="M2913" s="33">
        <v>1</v>
      </c>
      <c r="N2913" s="33">
        <v>164827.19</v>
      </c>
      <c r="O2913" s="33">
        <v>787.6</v>
      </c>
      <c r="P2913" s="33">
        <v>2020</v>
      </c>
    </row>
    <row r="2914" spans="1:16">
      <c r="A2914" s="27" t="s">
        <v>607</v>
      </c>
      <c r="B2914" s="31">
        <v>202409</v>
      </c>
      <c r="C2914" s="27" t="s">
        <v>79</v>
      </c>
      <c r="D2914" s="27" t="s">
        <v>211</v>
      </c>
      <c r="E2914" s="27" t="s">
        <v>32</v>
      </c>
      <c r="F2914" s="27" t="s">
        <v>262</v>
      </c>
      <c r="G2914" s="33">
        <v>117323.61</v>
      </c>
      <c r="H2914" s="33">
        <v>117323.61</v>
      </c>
      <c r="I2914" s="33">
        <v>5990</v>
      </c>
      <c r="J2914" s="33">
        <v>303</v>
      </c>
      <c r="K2914" s="33">
        <v>6800</v>
      </c>
      <c r="L2914" s="33">
        <v>1</v>
      </c>
      <c r="M2914" s="33">
        <v>1</v>
      </c>
      <c r="N2914" s="33">
        <v>158334.77</v>
      </c>
      <c r="O2914" s="33">
        <v>725</v>
      </c>
      <c r="P2914" s="33">
        <v>1883</v>
      </c>
    </row>
    <row r="2915" spans="1:16">
      <c r="A2915" s="27" t="s">
        <v>607</v>
      </c>
      <c r="B2915" s="31">
        <v>202410</v>
      </c>
      <c r="C2915" s="27" t="s">
        <v>79</v>
      </c>
      <c r="D2915" s="27" t="s">
        <v>211</v>
      </c>
      <c r="E2915" s="27" t="s">
        <v>32</v>
      </c>
      <c r="F2915" s="27" t="s">
        <v>262</v>
      </c>
      <c r="G2915" s="33">
        <v>142575.23</v>
      </c>
      <c r="H2915" s="33">
        <v>142575.23</v>
      </c>
      <c r="I2915" s="33">
        <v>7308</v>
      </c>
      <c r="J2915" s="33">
        <v>377</v>
      </c>
      <c r="K2915" s="33">
        <v>6800</v>
      </c>
      <c r="L2915" s="33">
        <v>1</v>
      </c>
      <c r="M2915" s="33">
        <v>1</v>
      </c>
      <c r="N2915" s="33">
        <v>173752.6</v>
      </c>
      <c r="O2915" s="33">
        <v>777.3</v>
      </c>
      <c r="P2915" s="33">
        <v>2333</v>
      </c>
    </row>
    <row r="2916" spans="1:16">
      <c r="A2916" s="27" t="s">
        <v>607</v>
      </c>
      <c r="B2916" s="31">
        <v>202411</v>
      </c>
      <c r="C2916" s="27" t="s">
        <v>79</v>
      </c>
      <c r="D2916" s="27" t="s">
        <v>211</v>
      </c>
      <c r="E2916" s="27" t="s">
        <v>32</v>
      </c>
      <c r="F2916" s="27" t="s">
        <v>262</v>
      </c>
      <c r="G2916" s="33">
        <v>156201.43</v>
      </c>
      <c r="H2916" s="33">
        <v>156201.43</v>
      </c>
      <c r="I2916" s="33">
        <v>8681</v>
      </c>
      <c r="J2916" s="33">
        <v>467</v>
      </c>
      <c r="K2916" s="33">
        <v>6800</v>
      </c>
      <c r="L2916" s="33">
        <v>1</v>
      </c>
      <c r="M2916" s="33">
        <v>1</v>
      </c>
      <c r="N2916" s="33">
        <v>209489.09</v>
      </c>
      <c r="O2916" s="33">
        <v>1034.1</v>
      </c>
      <c r="P2916" s="33">
        <v>2744</v>
      </c>
    </row>
    <row r="2917" spans="1:16">
      <c r="A2917" s="27" t="s">
        <v>607</v>
      </c>
      <c r="B2917" s="31">
        <v>202412</v>
      </c>
      <c r="C2917" s="27" t="s">
        <v>79</v>
      </c>
      <c r="D2917" s="27" t="s">
        <v>211</v>
      </c>
      <c r="E2917" s="27" t="s">
        <v>32</v>
      </c>
      <c r="F2917" s="27" t="s">
        <v>262</v>
      </c>
      <c r="G2917" s="33">
        <v>174008.48</v>
      </c>
      <c r="H2917" s="33">
        <v>174008.48</v>
      </c>
      <c r="I2917" s="33">
        <v>8894</v>
      </c>
      <c r="J2917" s="33">
        <v>528</v>
      </c>
      <c r="K2917" s="33">
        <v>6800</v>
      </c>
      <c r="L2917" s="33">
        <v>1</v>
      </c>
      <c r="M2917" s="33">
        <v>1</v>
      </c>
      <c r="N2917" s="33">
        <v>240255.71</v>
      </c>
      <c r="O2917" s="33">
        <v>1078.6</v>
      </c>
      <c r="P2917" s="33">
        <v>3014</v>
      </c>
    </row>
    <row r="2918" spans="1:16">
      <c r="A2918" s="27" t="s">
        <v>607</v>
      </c>
      <c r="B2918" s="31">
        <v>202501</v>
      </c>
      <c r="C2918" s="27" t="s">
        <v>79</v>
      </c>
      <c r="D2918" s="27" t="s">
        <v>211</v>
      </c>
      <c r="E2918" s="27" t="s">
        <v>32</v>
      </c>
      <c r="F2918" s="27" t="s">
        <v>262</v>
      </c>
      <c r="G2918" s="33">
        <v>84053.33</v>
      </c>
      <c r="H2918" s="33">
        <v>84053.33</v>
      </c>
      <c r="I2918" s="33">
        <v>4177</v>
      </c>
      <c r="J2918" s="33">
        <v>206</v>
      </c>
      <c r="K2918" s="33">
        <v>6800</v>
      </c>
      <c r="L2918" s="33">
        <v>1</v>
      </c>
      <c r="M2918" s="33">
        <v>1</v>
      </c>
      <c r="N2918" s="33">
        <v>122001.04</v>
      </c>
      <c r="O2918" s="33">
        <v>593.9</v>
      </c>
      <c r="P2918" s="33">
        <v>1334</v>
      </c>
    </row>
    <row r="2919" spans="1:16">
      <c r="A2919" s="27" t="s">
        <v>607</v>
      </c>
      <c r="B2919" s="31">
        <v>202502</v>
      </c>
      <c r="C2919" s="27" t="s">
        <v>79</v>
      </c>
      <c r="D2919" s="27" t="s">
        <v>211</v>
      </c>
      <c r="E2919" s="27" t="s">
        <v>32</v>
      </c>
      <c r="F2919" s="27" t="s">
        <v>262</v>
      </c>
      <c r="G2919" s="33">
        <v>98664.60000000001</v>
      </c>
      <c r="H2919" s="33">
        <v>98664.60000000001</v>
      </c>
      <c r="I2919" s="33">
        <v>4720</v>
      </c>
      <c r="J2919" s="33">
        <v>230</v>
      </c>
      <c r="K2919" s="33">
        <v>6800</v>
      </c>
      <c r="L2919" s="33">
        <v>1</v>
      </c>
      <c r="M2919" s="33">
        <v>1</v>
      </c>
      <c r="N2919" s="33">
        <v>125576.5</v>
      </c>
      <c r="O2919" s="33">
        <v>611.8</v>
      </c>
      <c r="P2919" s="33">
        <v>1538</v>
      </c>
    </row>
    <row r="2920" spans="1:16">
      <c r="A2920" s="27" t="s">
        <v>607</v>
      </c>
      <c r="B2920" s="31">
        <v>202503</v>
      </c>
      <c r="C2920" s="27" t="s">
        <v>79</v>
      </c>
      <c r="D2920" s="27" t="s">
        <v>211</v>
      </c>
      <c r="E2920" s="27" t="s">
        <v>32</v>
      </c>
      <c r="F2920" s="27" t="s">
        <v>262</v>
      </c>
      <c r="G2920" s="33">
        <v>106883.62</v>
      </c>
      <c r="H2920" s="33">
        <v>106883.62</v>
      </c>
      <c r="I2920" s="33">
        <v>5379</v>
      </c>
      <c r="J2920" s="33">
        <v>228</v>
      </c>
      <c r="K2920" s="33">
        <v>6800</v>
      </c>
      <c r="L2920" s="33">
        <v>1</v>
      </c>
      <c r="M2920" s="33">
        <v>1</v>
      </c>
      <c r="N2920" s="33">
        <v>156354.41</v>
      </c>
      <c r="O2920" s="33">
        <v>670</v>
      </c>
      <c r="P2920" s="33">
        <v>1705</v>
      </c>
    </row>
    <row r="2921" spans="1:16">
      <c r="A2921" s="27" t="s">
        <v>607</v>
      </c>
      <c r="B2921" s="31">
        <v>202504</v>
      </c>
      <c r="C2921" s="27" t="s">
        <v>79</v>
      </c>
      <c r="D2921" s="27" t="s">
        <v>211</v>
      </c>
      <c r="E2921" s="27" t="s">
        <v>32</v>
      </c>
      <c r="F2921" s="27" t="s">
        <v>262</v>
      </c>
      <c r="G2921" s="33">
        <v>132307.75</v>
      </c>
      <c r="H2921" s="33">
        <v>132307.75</v>
      </c>
      <c r="I2921" s="33">
        <v>6889</v>
      </c>
      <c r="J2921" s="33">
        <v>365</v>
      </c>
      <c r="K2921" s="33">
        <v>6800</v>
      </c>
      <c r="L2921" s="33">
        <v>1</v>
      </c>
      <c r="M2921" s="33">
        <v>1</v>
      </c>
      <c r="N2921" s="33">
        <v>183819.56</v>
      </c>
      <c r="O2921" s="33">
        <v>775.1</v>
      </c>
      <c r="P2921" s="33">
        <v>2209</v>
      </c>
    </row>
    <row r="2922" spans="1:16">
      <c r="A2922" s="27" t="s">
        <v>607</v>
      </c>
      <c r="B2922" s="31">
        <v>202505</v>
      </c>
      <c r="C2922" s="27" t="s">
        <v>79</v>
      </c>
      <c r="D2922" s="27" t="s">
        <v>211</v>
      </c>
      <c r="E2922" s="27" t="s">
        <v>32</v>
      </c>
      <c r="F2922" s="27" t="s">
        <v>262</v>
      </c>
      <c r="G2922" s="33">
        <v>162122.28</v>
      </c>
      <c r="H2922" s="33">
        <v>162122.28</v>
      </c>
      <c r="I2922" s="33">
        <v>8159</v>
      </c>
      <c r="J2922" s="33">
        <v>405</v>
      </c>
      <c r="K2922" s="33">
        <v>6800</v>
      </c>
      <c r="L2922" s="33">
        <v>1</v>
      </c>
      <c r="M2922" s="33">
        <v>1</v>
      </c>
      <c r="N2922" s="33">
        <v>201138.69</v>
      </c>
      <c r="O2922" s="33">
        <v>961</v>
      </c>
      <c r="P2922" s="33">
        <v>2617</v>
      </c>
    </row>
    <row r="2923" spans="1:16">
      <c r="A2923" s="27" t="s">
        <v>607</v>
      </c>
      <c r="B2923" s="31">
        <v>202506</v>
      </c>
      <c r="C2923" s="27" t="s">
        <v>79</v>
      </c>
      <c r="D2923" s="27" t="s">
        <v>211</v>
      </c>
      <c r="E2923" s="27" t="s">
        <v>32</v>
      </c>
      <c r="F2923" s="27" t="s">
        <v>262</v>
      </c>
      <c r="G2923" s="33">
        <v>144309.15</v>
      </c>
      <c r="H2923" s="33">
        <v>144309.15</v>
      </c>
      <c r="I2923" s="33">
        <v>7272</v>
      </c>
      <c r="J2923" s="33">
        <v>401</v>
      </c>
      <c r="K2923" s="33">
        <v>6800</v>
      </c>
      <c r="L2923" s="33">
        <v>1</v>
      </c>
      <c r="M2923" s="33">
        <v>1</v>
      </c>
      <c r="N2923" s="33">
        <v>196316.64</v>
      </c>
      <c r="O2923" s="33">
        <v>848.7</v>
      </c>
      <c r="P2923" s="33">
        <v>2441</v>
      </c>
    </row>
    <row r="2924" spans="1:16">
      <c r="A2924" s="27" t="s">
        <v>607</v>
      </c>
      <c r="B2924" s="31">
        <v>202507</v>
      </c>
      <c r="C2924" s="27" t="s">
        <v>79</v>
      </c>
      <c r="D2924" s="27" t="s">
        <v>211</v>
      </c>
      <c r="E2924" s="27" t="s">
        <v>32</v>
      </c>
      <c r="F2924" s="27" t="s">
        <v>262</v>
      </c>
      <c r="G2924" s="33">
        <v>122175.02</v>
      </c>
      <c r="H2924" s="33">
        <v>122175.02</v>
      </c>
      <c r="I2924" s="33">
        <v>6161</v>
      </c>
      <c r="J2924" s="33">
        <v>306</v>
      </c>
      <c r="K2924" s="33">
        <v>6800</v>
      </c>
      <c r="L2924" s="33">
        <v>1</v>
      </c>
      <c r="M2924" s="33">
        <v>1</v>
      </c>
      <c r="N2924" s="33">
        <v>174383.38</v>
      </c>
      <c r="O2924" s="33">
        <v>776.7</v>
      </c>
      <c r="P2924" s="33">
        <v>2032</v>
      </c>
    </row>
    <row r="2925" spans="1:16">
      <c r="A2925" s="27" t="s">
        <v>607</v>
      </c>
      <c r="B2925" s="31">
        <v>202508</v>
      </c>
      <c r="C2925" s="27" t="s">
        <v>79</v>
      </c>
      <c r="D2925" s="27" t="s">
        <v>211</v>
      </c>
      <c r="E2925" s="27" t="s">
        <v>32</v>
      </c>
      <c r="F2925" s="27" t="s">
        <v>262</v>
      </c>
      <c r="G2925" s="33">
        <v>120019.55</v>
      </c>
      <c r="H2925" s="33">
        <v>120019.55</v>
      </c>
      <c r="I2925" s="33">
        <v>6468</v>
      </c>
      <c r="J2925" s="33">
        <v>338</v>
      </c>
      <c r="K2925" s="33">
        <v>6800</v>
      </c>
      <c r="L2925" s="33">
        <v>1</v>
      </c>
      <c r="M2925" s="33">
        <v>1</v>
      </c>
      <c r="N2925" s="33">
        <v>167794.08</v>
      </c>
      <c r="O2925" s="33">
        <v>757.5</v>
      </c>
      <c r="P2925" s="33">
        <v>2013</v>
      </c>
    </row>
    <row r="2926" spans="1:16">
      <c r="A2926" s="27" t="s">
        <v>607</v>
      </c>
      <c r="B2926" s="31">
        <v>202509</v>
      </c>
      <c r="C2926" s="27" t="s">
        <v>79</v>
      </c>
      <c r="D2926" s="27" t="s">
        <v>211</v>
      </c>
      <c r="E2926" s="27" t="s">
        <v>32</v>
      </c>
      <c r="F2926" s="27" t="s">
        <v>262</v>
      </c>
      <c r="G2926" s="33">
        <v>100406.45</v>
      </c>
      <c r="H2926" s="33">
        <v>100406.45</v>
      </c>
      <c r="I2926" s="33">
        <v>5346</v>
      </c>
      <c r="J2926" s="33">
        <v>257</v>
      </c>
      <c r="K2926" s="33">
        <v>6800</v>
      </c>
      <c r="L2926" s="33">
        <v>1</v>
      </c>
      <c r="M2926" s="33">
        <v>1</v>
      </c>
      <c r="N2926" s="33">
        <v>161184.79</v>
      </c>
      <c r="O2926" s="33">
        <v>621.4</v>
      </c>
      <c r="P2926" s="33">
        <v>1731</v>
      </c>
    </row>
    <row r="2927" spans="1:16">
      <c r="A2927" s="27" t="s">
        <v>607</v>
      </c>
      <c r="B2927" s="31">
        <v>202510</v>
      </c>
      <c r="C2927" s="27" t="s">
        <v>79</v>
      </c>
      <c r="D2927" s="27" t="s">
        <v>211</v>
      </c>
      <c r="E2927" s="27" t="s">
        <v>32</v>
      </c>
      <c r="F2927" s="27" t="s">
        <v>262</v>
      </c>
      <c r="G2927" s="33">
        <v>118084.88</v>
      </c>
      <c r="H2927" s="33">
        <v>118084.88</v>
      </c>
      <c r="I2927" s="33">
        <v>5694</v>
      </c>
      <c r="J2927" s="33">
        <v>303</v>
      </c>
      <c r="K2927" s="33">
        <v>6800</v>
      </c>
      <c r="L2927" s="33">
        <v>1</v>
      </c>
      <c r="M2927" s="33">
        <v>1</v>
      </c>
      <c r="N2927" s="33">
        <v>176880.14</v>
      </c>
      <c r="O2927" s="33">
        <v>739</v>
      </c>
      <c r="P2927" s="33">
        <v>1865</v>
      </c>
    </row>
    <row r="2928" spans="1:16">
      <c r="A2928" s="27" t="s">
        <v>607</v>
      </c>
      <c r="B2928" s="31">
        <v>202511</v>
      </c>
      <c r="C2928" s="27" t="s">
        <v>79</v>
      </c>
      <c r="D2928" s="27" t="s">
        <v>211</v>
      </c>
      <c r="E2928" s="27" t="s">
        <v>32</v>
      </c>
      <c r="F2928" s="27" t="s">
        <v>262</v>
      </c>
      <c r="G2928" s="33">
        <v>136841.51</v>
      </c>
      <c r="H2928" s="33">
        <v>136841.51</v>
      </c>
      <c r="I2928" s="33">
        <v>6969</v>
      </c>
      <c r="J2928" s="33">
        <v>378</v>
      </c>
      <c r="K2928" s="33">
        <v>6800</v>
      </c>
      <c r="L2928" s="33">
        <v>1</v>
      </c>
      <c r="M2928" s="33">
        <v>1</v>
      </c>
      <c r="N2928" s="33">
        <v>213259.89</v>
      </c>
      <c r="O2928" s="33">
        <v>906.9</v>
      </c>
      <c r="P2928" s="33">
        <v>2278</v>
      </c>
    </row>
    <row r="2929" spans="1:16">
      <c r="A2929" s="27" t="s">
        <v>607</v>
      </c>
      <c r="B2929" s="31">
        <v>202512</v>
      </c>
      <c r="C2929" s="27" t="s">
        <v>79</v>
      </c>
      <c r="D2929" s="27" t="s">
        <v>211</v>
      </c>
      <c r="E2929" s="27" t="s">
        <v>32</v>
      </c>
      <c r="F2929" s="27" t="s">
        <v>262</v>
      </c>
      <c r="G2929" s="33">
        <v>165943.7</v>
      </c>
      <c r="H2929" s="33">
        <v>165943.7</v>
      </c>
      <c r="I2929" s="33">
        <v>8307</v>
      </c>
      <c r="J2929" s="33">
        <v>485</v>
      </c>
      <c r="K2929" s="33">
        <v>6800</v>
      </c>
      <c r="L2929" s="33">
        <v>1</v>
      </c>
      <c r="M2929" s="33">
        <v>1</v>
      </c>
      <c r="N2929" s="33">
        <v>244580.31</v>
      </c>
      <c r="O2929" s="33">
        <v>1036.2</v>
      </c>
      <c r="P2929" s="33">
        <v>2698</v>
      </c>
    </row>
    <row r="2930" spans="1:16">
      <c r="A2930" s="27" t="s">
        <v>607</v>
      </c>
      <c r="B2930" s="31">
        <v>202601</v>
      </c>
      <c r="C2930" s="27" t="s">
        <v>79</v>
      </c>
      <c r="D2930" s="27" t="s">
        <v>211</v>
      </c>
      <c r="E2930" s="27" t="s">
        <v>32</v>
      </c>
      <c r="F2930" s="27" t="s">
        <v>262</v>
      </c>
      <c r="G2930" s="33">
        <v>86074.3</v>
      </c>
      <c r="H2930" s="33">
        <v>86074.3</v>
      </c>
      <c r="I2930" s="33">
        <v>4530</v>
      </c>
      <c r="J2930" s="33">
        <v>232</v>
      </c>
      <c r="K2930" s="33">
        <v>6800</v>
      </c>
      <c r="L2930" s="33">
        <v>1</v>
      </c>
      <c r="M2930" s="33">
        <v>1</v>
      </c>
      <c r="N2930" s="33">
        <v>124197.05</v>
      </c>
      <c r="O2930" s="33">
        <v>551.2</v>
      </c>
      <c r="P2930" s="33">
        <v>1435</v>
      </c>
    </row>
    <row r="2931" spans="1:16">
      <c r="A2931" s="27" t="s">
        <v>607</v>
      </c>
      <c r="B2931" s="31">
        <v>202602</v>
      </c>
      <c r="C2931" s="27" t="s">
        <v>79</v>
      </c>
      <c r="D2931" s="27" t="s">
        <v>211</v>
      </c>
      <c r="E2931" s="27" t="s">
        <v>32</v>
      </c>
      <c r="F2931" s="27" t="s">
        <v>262</v>
      </c>
      <c r="G2931" s="33">
        <v>89221.64</v>
      </c>
      <c r="H2931" s="33">
        <v>89221.64</v>
      </c>
      <c r="I2931" s="33">
        <v>4689</v>
      </c>
      <c r="J2931" s="33">
        <v>258</v>
      </c>
      <c r="K2931" s="33">
        <v>6800</v>
      </c>
      <c r="L2931" s="33">
        <v>1</v>
      </c>
      <c r="M2931" s="33">
        <v>1</v>
      </c>
      <c r="N2931" s="33">
        <v>127836.88</v>
      </c>
      <c r="O2931" s="33">
        <v>603.5</v>
      </c>
      <c r="P2931" s="33">
        <v>1475</v>
      </c>
    </row>
    <row r="2932" spans="1:16">
      <c r="A2932" s="27" t="s">
        <v>607</v>
      </c>
      <c r="B2932" s="31">
        <v>202603</v>
      </c>
      <c r="C2932" s="27" t="s">
        <v>79</v>
      </c>
      <c r="D2932" s="27" t="s">
        <v>211</v>
      </c>
      <c r="E2932" s="27" t="s">
        <v>32</v>
      </c>
      <c r="F2932" s="27" t="s">
        <v>262</v>
      </c>
      <c r="G2932" s="33">
        <v>111854.46</v>
      </c>
      <c r="H2932" s="33">
        <v>111854.46</v>
      </c>
      <c r="I2932" s="33">
        <v>5911</v>
      </c>
      <c r="J2932" s="33">
        <v>286</v>
      </c>
      <c r="K2932" s="33">
        <v>6800</v>
      </c>
      <c r="L2932" s="33">
        <v>1</v>
      </c>
      <c r="M2932" s="33">
        <v>1</v>
      </c>
      <c r="N2932" s="33">
        <v>159168.79</v>
      </c>
      <c r="O2932" s="33">
        <v>724.7</v>
      </c>
      <c r="P2932" s="33">
        <v>1859</v>
      </c>
    </row>
    <row r="2933" spans="1:16">
      <c r="A2933" s="27" t="s">
        <v>607</v>
      </c>
      <c r="B2933" s="31">
        <v>202604</v>
      </c>
      <c r="C2933" s="27" t="s">
        <v>79</v>
      </c>
      <c r="D2933" s="27" t="s">
        <v>211</v>
      </c>
      <c r="E2933" s="27" t="s">
        <v>32</v>
      </c>
      <c r="F2933" s="27" t="s">
        <v>262</v>
      </c>
      <c r="G2933" s="33">
        <v>131865.56</v>
      </c>
      <c r="H2933" s="33">
        <v>131865.56</v>
      </c>
      <c r="I2933" s="33">
        <v>6760</v>
      </c>
      <c r="J2933" s="33">
        <v>329</v>
      </c>
      <c r="K2933" s="33">
        <v>6800</v>
      </c>
      <c r="L2933" s="33">
        <v>1</v>
      </c>
      <c r="M2933" s="33">
        <v>1</v>
      </c>
      <c r="N2933" s="33">
        <v>187128.31</v>
      </c>
      <c r="O2933" s="33">
        <v>800.9</v>
      </c>
      <c r="P2933" s="33">
        <v>2161</v>
      </c>
    </row>
    <row r="2934" spans="1:16">
      <c r="A2934" s="27" t="s">
        <v>607</v>
      </c>
      <c r="B2934" s="31">
        <v>202605</v>
      </c>
      <c r="C2934" s="27" t="s">
        <v>79</v>
      </c>
      <c r="D2934" s="27" t="s">
        <v>211</v>
      </c>
      <c r="E2934" s="27" t="s">
        <v>32</v>
      </c>
      <c r="F2934" s="27" t="s">
        <v>262</v>
      </c>
      <c r="G2934" s="33">
        <v>135088.02</v>
      </c>
      <c r="H2934" s="33">
        <v>135088.02</v>
      </c>
      <c r="I2934" s="33">
        <v>7130</v>
      </c>
      <c r="J2934" s="33">
        <v>301</v>
      </c>
      <c r="K2934" s="33">
        <v>6800</v>
      </c>
      <c r="L2934" s="33">
        <v>1</v>
      </c>
      <c r="M2934" s="33">
        <v>1</v>
      </c>
      <c r="N2934" s="33">
        <v>204759.19</v>
      </c>
      <c r="O2934" s="33">
        <v>830.4</v>
      </c>
      <c r="P2934" s="33">
        <v>2252</v>
      </c>
    </row>
    <row r="2935" spans="1:16">
      <c r="A2935" s="27" t="s">
        <v>607</v>
      </c>
      <c r="B2935" s="31">
        <v>202606</v>
      </c>
      <c r="C2935" s="27" t="s">
        <v>79</v>
      </c>
      <c r="D2935" s="27" t="s">
        <v>211</v>
      </c>
      <c r="E2935" s="27" t="s">
        <v>32</v>
      </c>
      <c r="F2935" s="27" t="s">
        <v>262</v>
      </c>
      <c r="G2935" s="33">
        <v>140606.6</v>
      </c>
      <c r="H2935" s="33">
        <v>140606.6</v>
      </c>
      <c r="I2935" s="33">
        <v>7441</v>
      </c>
      <c r="J2935" s="33">
        <v>415</v>
      </c>
      <c r="K2935" s="33">
        <v>6800</v>
      </c>
      <c r="L2935" s="33">
        <v>1</v>
      </c>
      <c r="M2935" s="33">
        <v>1</v>
      </c>
      <c r="N2935" s="33">
        <v>199850.34</v>
      </c>
      <c r="O2935" s="33">
        <v>840</v>
      </c>
      <c r="P2935" s="33">
        <v>2303</v>
      </c>
    </row>
    <row r="2936" spans="1:16">
      <c r="A2936" s="27" t="s">
        <v>607</v>
      </c>
      <c r="B2936" s="31">
        <v>202607</v>
      </c>
      <c r="C2936" s="27" t="s">
        <v>79</v>
      </c>
      <c r="D2936" s="27" t="s">
        <v>211</v>
      </c>
      <c r="E2936" s="27" t="s">
        <v>32</v>
      </c>
      <c r="F2936" s="27" t="s">
        <v>262</v>
      </c>
      <c r="G2936" s="33">
        <v>123644.45</v>
      </c>
      <c r="H2936" s="33">
        <v>123644.45</v>
      </c>
      <c r="I2936" s="33">
        <v>6550</v>
      </c>
      <c r="J2936" s="33">
        <v>376</v>
      </c>
      <c r="K2936" s="33">
        <v>6800</v>
      </c>
      <c r="L2936" s="33">
        <v>1</v>
      </c>
      <c r="M2936" s="33">
        <v>1</v>
      </c>
      <c r="N2936" s="33">
        <v>177522.28</v>
      </c>
      <c r="O2936" s="33">
        <v>781.8</v>
      </c>
      <c r="P2936" s="33">
        <v>2069</v>
      </c>
    </row>
    <row r="2937" spans="1:16">
      <c r="A2937" s="27" t="s">
        <v>609</v>
      </c>
      <c r="B2937" s="31">
        <v>202408</v>
      </c>
      <c r="C2937" s="27" t="s">
        <v>79</v>
      </c>
      <c r="D2937" s="27" t="s">
        <v>211</v>
      </c>
      <c r="E2937" s="27" t="s">
        <v>32</v>
      </c>
      <c r="F2937" s="27" t="s">
        <v>257</v>
      </c>
      <c r="G2937" s="33">
        <v>187890.3</v>
      </c>
      <c r="H2937" s="33">
        <v>0</v>
      </c>
      <c r="I2937" s="33">
        <v>4825</v>
      </c>
      <c r="J2937" s="33">
        <v>345</v>
      </c>
      <c r="K2937" s="33">
        <v>8900</v>
      </c>
      <c r="L2937" s="33">
        <v>1</v>
      </c>
      <c r="M2937" s="33">
        <v>0</v>
      </c>
      <c r="N2937" s="33">
        <v>239198.1</v>
      </c>
      <c r="O2937" s="33">
        <v>1068.9</v>
      </c>
      <c r="P2937" s="33">
        <v>1959</v>
      </c>
    </row>
    <row r="2938" spans="1:16">
      <c r="A2938" s="27" t="s">
        <v>609</v>
      </c>
      <c r="B2938" s="31">
        <v>202409</v>
      </c>
      <c r="C2938" s="27" t="s">
        <v>79</v>
      </c>
      <c r="D2938" s="27" t="s">
        <v>211</v>
      </c>
      <c r="E2938" s="27" t="s">
        <v>32</v>
      </c>
      <c r="F2938" s="27" t="s">
        <v>257</v>
      </c>
      <c r="G2938" s="33">
        <v>185263.36</v>
      </c>
      <c r="H2938" s="33">
        <v>0</v>
      </c>
      <c r="I2938" s="33">
        <v>4781</v>
      </c>
      <c r="J2938" s="33">
        <v>412</v>
      </c>
      <c r="K2938" s="33">
        <v>8900</v>
      </c>
      <c r="L2938" s="33">
        <v>1</v>
      </c>
      <c r="M2938" s="33">
        <v>0</v>
      </c>
      <c r="N2938" s="33">
        <v>229776.26</v>
      </c>
      <c r="O2938" s="33">
        <v>1043.4</v>
      </c>
      <c r="P2938" s="33">
        <v>1975</v>
      </c>
    </row>
    <row r="2939" spans="1:16">
      <c r="A2939" s="27" t="s">
        <v>609</v>
      </c>
      <c r="B2939" s="31">
        <v>202410</v>
      </c>
      <c r="C2939" s="27" t="s">
        <v>79</v>
      </c>
      <c r="D2939" s="27" t="s">
        <v>211</v>
      </c>
      <c r="E2939" s="27" t="s">
        <v>32</v>
      </c>
      <c r="F2939" s="27" t="s">
        <v>257</v>
      </c>
      <c r="G2939" s="33">
        <v>234758.73</v>
      </c>
      <c r="H2939" s="33">
        <v>0</v>
      </c>
      <c r="I2939" s="33">
        <v>5778</v>
      </c>
      <c r="J2939" s="33">
        <v>436</v>
      </c>
      <c r="K2939" s="33">
        <v>8900</v>
      </c>
      <c r="L2939" s="33">
        <v>1</v>
      </c>
      <c r="M2939" s="33">
        <v>0</v>
      </c>
      <c r="N2939" s="33">
        <v>252150.69</v>
      </c>
      <c r="O2939" s="33">
        <v>1337.6</v>
      </c>
      <c r="P2939" s="33">
        <v>2447</v>
      </c>
    </row>
    <row r="2940" spans="1:16">
      <c r="A2940" s="27" t="s">
        <v>609</v>
      </c>
      <c r="B2940" s="31">
        <v>202411</v>
      </c>
      <c r="C2940" s="27" t="s">
        <v>79</v>
      </c>
      <c r="D2940" s="27" t="s">
        <v>211</v>
      </c>
      <c r="E2940" s="27" t="s">
        <v>32</v>
      </c>
      <c r="F2940" s="27" t="s">
        <v>257</v>
      </c>
      <c r="G2940" s="33">
        <v>306196</v>
      </c>
      <c r="H2940" s="33">
        <v>0</v>
      </c>
      <c r="I2940" s="33">
        <v>8279</v>
      </c>
      <c r="J2940" s="33">
        <v>726</v>
      </c>
      <c r="K2940" s="33">
        <v>8900</v>
      </c>
      <c r="L2940" s="33">
        <v>1</v>
      </c>
      <c r="M2940" s="33">
        <v>0</v>
      </c>
      <c r="N2940" s="33">
        <v>304011.68</v>
      </c>
      <c r="O2940" s="33">
        <v>1735.7</v>
      </c>
      <c r="P2940" s="33">
        <v>3424</v>
      </c>
    </row>
    <row r="2941" spans="1:16">
      <c r="A2941" s="27" t="s">
        <v>609</v>
      </c>
      <c r="B2941" s="31">
        <v>202412</v>
      </c>
      <c r="C2941" s="27" t="s">
        <v>79</v>
      </c>
      <c r="D2941" s="27" t="s">
        <v>211</v>
      </c>
      <c r="E2941" s="27" t="s">
        <v>32</v>
      </c>
      <c r="F2941" s="27" t="s">
        <v>257</v>
      </c>
      <c r="G2941" s="33">
        <v>338215.69</v>
      </c>
      <c r="H2941" s="33">
        <v>0</v>
      </c>
      <c r="I2941" s="33">
        <v>8416</v>
      </c>
      <c r="J2941" s="33">
        <v>572</v>
      </c>
      <c r="K2941" s="33">
        <v>8900</v>
      </c>
      <c r="L2941" s="33">
        <v>1</v>
      </c>
      <c r="M2941" s="33">
        <v>0</v>
      </c>
      <c r="N2941" s="33">
        <v>348660.37</v>
      </c>
      <c r="O2941" s="33">
        <v>2009.3</v>
      </c>
      <c r="P2941" s="33">
        <v>3396</v>
      </c>
    </row>
    <row r="2942" spans="1:16">
      <c r="A2942" s="27" t="s">
        <v>609</v>
      </c>
      <c r="B2942" s="31">
        <v>202501</v>
      </c>
      <c r="C2942" s="27" t="s">
        <v>79</v>
      </c>
      <c r="D2942" s="27" t="s">
        <v>211</v>
      </c>
      <c r="E2942" s="27" t="s">
        <v>32</v>
      </c>
      <c r="F2942" s="27" t="s">
        <v>257</v>
      </c>
      <c r="G2942" s="33">
        <v>158406.64</v>
      </c>
      <c r="H2942" s="33">
        <v>0</v>
      </c>
      <c r="I2942" s="33">
        <v>3978</v>
      </c>
      <c r="J2942" s="33">
        <v>341</v>
      </c>
      <c r="K2942" s="33">
        <v>8900</v>
      </c>
      <c r="L2942" s="33">
        <v>1</v>
      </c>
      <c r="M2942" s="33">
        <v>0</v>
      </c>
      <c r="N2942" s="33">
        <v>177048.55</v>
      </c>
      <c r="O2942" s="33">
        <v>922.3</v>
      </c>
      <c r="P2942" s="33">
        <v>1588</v>
      </c>
    </row>
    <row r="2943" spans="1:16">
      <c r="A2943" s="27" t="s">
        <v>609</v>
      </c>
      <c r="B2943" s="31">
        <v>202502</v>
      </c>
      <c r="C2943" s="27" t="s">
        <v>79</v>
      </c>
      <c r="D2943" s="27" t="s">
        <v>211</v>
      </c>
      <c r="E2943" s="27" t="s">
        <v>32</v>
      </c>
      <c r="F2943" s="27" t="s">
        <v>257</v>
      </c>
      <c r="G2943" s="33">
        <v>171624.26</v>
      </c>
      <c r="H2943" s="33">
        <v>0</v>
      </c>
      <c r="I2943" s="33">
        <v>4046</v>
      </c>
      <c r="J2943" s="33">
        <v>312</v>
      </c>
      <c r="K2943" s="33">
        <v>8900</v>
      </c>
      <c r="L2943" s="33">
        <v>1</v>
      </c>
      <c r="M2943" s="33">
        <v>0</v>
      </c>
      <c r="N2943" s="33">
        <v>182237.29</v>
      </c>
      <c r="O2943" s="33">
        <v>845.2</v>
      </c>
      <c r="P2943" s="33">
        <v>1705</v>
      </c>
    </row>
    <row r="2944" spans="1:16">
      <c r="A2944" s="27" t="s">
        <v>609</v>
      </c>
      <c r="B2944" s="31">
        <v>202503</v>
      </c>
      <c r="C2944" s="27" t="s">
        <v>79</v>
      </c>
      <c r="D2944" s="27" t="s">
        <v>211</v>
      </c>
      <c r="E2944" s="27" t="s">
        <v>32</v>
      </c>
      <c r="F2944" s="27" t="s">
        <v>257</v>
      </c>
      <c r="G2944" s="33">
        <v>213986.96</v>
      </c>
      <c r="H2944" s="33">
        <v>0</v>
      </c>
      <c r="I2944" s="33">
        <v>5374</v>
      </c>
      <c r="J2944" s="33">
        <v>408</v>
      </c>
      <c r="K2944" s="33">
        <v>8900</v>
      </c>
      <c r="L2944" s="33">
        <v>1</v>
      </c>
      <c r="M2944" s="33">
        <v>0</v>
      </c>
      <c r="N2944" s="33">
        <v>226902.36</v>
      </c>
      <c r="O2944" s="33">
        <v>1448.4</v>
      </c>
      <c r="P2944" s="33">
        <v>2202</v>
      </c>
    </row>
    <row r="2945" spans="1:16">
      <c r="A2945" s="27" t="s">
        <v>609</v>
      </c>
      <c r="B2945" s="31">
        <v>202504</v>
      </c>
      <c r="C2945" s="27" t="s">
        <v>79</v>
      </c>
      <c r="D2945" s="27" t="s">
        <v>211</v>
      </c>
      <c r="E2945" s="27" t="s">
        <v>32</v>
      </c>
      <c r="F2945" s="27" t="s">
        <v>257</v>
      </c>
      <c r="G2945" s="33">
        <v>241842.67</v>
      </c>
      <c r="H2945" s="33">
        <v>0</v>
      </c>
      <c r="I2945" s="33">
        <v>6351</v>
      </c>
      <c r="J2945" s="33">
        <v>478</v>
      </c>
      <c r="K2945" s="33">
        <v>8900</v>
      </c>
      <c r="L2945" s="33">
        <v>1</v>
      </c>
      <c r="M2945" s="33">
        <v>0</v>
      </c>
      <c r="N2945" s="33">
        <v>266759.93</v>
      </c>
      <c r="O2945" s="33">
        <v>1399.4</v>
      </c>
      <c r="P2945" s="33">
        <v>2523</v>
      </c>
    </row>
    <row r="2946" spans="1:16">
      <c r="A2946" s="27" t="s">
        <v>609</v>
      </c>
      <c r="B2946" s="31">
        <v>202505</v>
      </c>
      <c r="C2946" s="27" t="s">
        <v>79</v>
      </c>
      <c r="D2946" s="27" t="s">
        <v>211</v>
      </c>
      <c r="E2946" s="27" t="s">
        <v>32</v>
      </c>
      <c r="F2946" s="27" t="s">
        <v>257</v>
      </c>
      <c r="G2946" s="33">
        <v>269372.84</v>
      </c>
      <c r="H2946" s="33">
        <v>0</v>
      </c>
      <c r="I2946" s="33">
        <v>7287</v>
      </c>
      <c r="J2946" s="33">
        <v>543</v>
      </c>
      <c r="K2946" s="33">
        <v>8900</v>
      </c>
      <c r="L2946" s="33">
        <v>1</v>
      </c>
      <c r="M2946" s="33">
        <v>0</v>
      </c>
      <c r="N2946" s="33">
        <v>291893.54</v>
      </c>
      <c r="O2946" s="33">
        <v>1489.8</v>
      </c>
      <c r="P2946" s="33">
        <v>2921</v>
      </c>
    </row>
    <row r="2947" spans="1:16">
      <c r="A2947" s="27" t="s">
        <v>609</v>
      </c>
      <c r="B2947" s="31">
        <v>202506</v>
      </c>
      <c r="C2947" s="27" t="s">
        <v>79</v>
      </c>
      <c r="D2947" s="27" t="s">
        <v>211</v>
      </c>
      <c r="E2947" s="27" t="s">
        <v>32</v>
      </c>
      <c r="F2947" s="27" t="s">
        <v>257</v>
      </c>
      <c r="G2947" s="33">
        <v>285316.1</v>
      </c>
      <c r="H2947" s="33">
        <v>0</v>
      </c>
      <c r="I2947" s="33">
        <v>7561</v>
      </c>
      <c r="J2947" s="33">
        <v>587</v>
      </c>
      <c r="K2947" s="33">
        <v>8900</v>
      </c>
      <c r="L2947" s="33">
        <v>1</v>
      </c>
      <c r="M2947" s="33">
        <v>0</v>
      </c>
      <c r="N2947" s="33">
        <v>284895.75</v>
      </c>
      <c r="O2947" s="33">
        <v>1784.8</v>
      </c>
      <c r="P2947" s="33">
        <v>3066</v>
      </c>
    </row>
    <row r="2948" spans="1:16">
      <c r="A2948" s="27" t="s">
        <v>609</v>
      </c>
      <c r="B2948" s="31">
        <v>202507</v>
      </c>
      <c r="C2948" s="27" t="s">
        <v>79</v>
      </c>
      <c r="D2948" s="27" t="s">
        <v>211</v>
      </c>
      <c r="E2948" s="27" t="s">
        <v>32</v>
      </c>
      <c r="F2948" s="27" t="s">
        <v>257</v>
      </c>
      <c r="G2948" s="33">
        <v>221139.04</v>
      </c>
      <c r="H2948" s="33">
        <v>0</v>
      </c>
      <c r="I2948" s="33">
        <v>5241</v>
      </c>
      <c r="J2948" s="33">
        <v>405</v>
      </c>
      <c r="K2948" s="33">
        <v>8900</v>
      </c>
      <c r="L2948" s="33">
        <v>1</v>
      </c>
      <c r="M2948" s="33">
        <v>0</v>
      </c>
      <c r="N2948" s="33">
        <v>253066.09</v>
      </c>
      <c r="O2948" s="33">
        <v>1227.4</v>
      </c>
      <c r="P2948" s="33">
        <v>2098</v>
      </c>
    </row>
    <row r="2949" spans="1:16">
      <c r="A2949" s="27" t="s">
        <v>609</v>
      </c>
      <c r="B2949" s="31">
        <v>202508</v>
      </c>
      <c r="C2949" s="27" t="s">
        <v>79</v>
      </c>
      <c r="D2949" s="27" t="s">
        <v>211</v>
      </c>
      <c r="E2949" s="27" t="s">
        <v>32</v>
      </c>
      <c r="F2949" s="27" t="s">
        <v>257</v>
      </c>
      <c r="G2949" s="33">
        <v>247616.37</v>
      </c>
      <c r="H2949" s="33">
        <v>0</v>
      </c>
      <c r="I2949" s="33">
        <v>6836</v>
      </c>
      <c r="J2949" s="33">
        <v>608</v>
      </c>
      <c r="K2949" s="33">
        <v>8900</v>
      </c>
      <c r="L2949" s="33">
        <v>1</v>
      </c>
      <c r="M2949" s="33">
        <v>0</v>
      </c>
      <c r="N2949" s="33">
        <v>243503.66</v>
      </c>
      <c r="O2949" s="33">
        <v>1341.3</v>
      </c>
      <c r="P2949" s="33">
        <v>2809</v>
      </c>
    </row>
    <row r="2950" spans="1:16">
      <c r="A2950" s="27" t="s">
        <v>609</v>
      </c>
      <c r="B2950" s="31">
        <v>202509</v>
      </c>
      <c r="C2950" s="27" t="s">
        <v>79</v>
      </c>
      <c r="D2950" s="27" t="s">
        <v>211</v>
      </c>
      <c r="E2950" s="27" t="s">
        <v>32</v>
      </c>
      <c r="F2950" s="27" t="s">
        <v>257</v>
      </c>
      <c r="G2950" s="33">
        <v>233231.51</v>
      </c>
      <c r="H2950" s="33">
        <v>0</v>
      </c>
      <c r="I2950" s="33">
        <v>5821</v>
      </c>
      <c r="J2950" s="33">
        <v>418</v>
      </c>
      <c r="K2950" s="33">
        <v>8900</v>
      </c>
      <c r="L2950" s="33">
        <v>1</v>
      </c>
      <c r="M2950" s="33">
        <v>0</v>
      </c>
      <c r="N2950" s="33">
        <v>233912.23</v>
      </c>
      <c r="O2950" s="33">
        <v>1364.7</v>
      </c>
      <c r="P2950" s="33">
        <v>2350</v>
      </c>
    </row>
    <row r="2951" spans="1:16">
      <c r="A2951" s="27" t="s">
        <v>609</v>
      </c>
      <c r="B2951" s="31">
        <v>202510</v>
      </c>
      <c r="C2951" s="27" t="s">
        <v>79</v>
      </c>
      <c r="D2951" s="27" t="s">
        <v>211</v>
      </c>
      <c r="E2951" s="27" t="s">
        <v>32</v>
      </c>
      <c r="F2951" s="27" t="s">
        <v>257</v>
      </c>
      <c r="G2951" s="33">
        <v>252715.09</v>
      </c>
      <c r="H2951" s="33">
        <v>0</v>
      </c>
      <c r="I2951" s="33">
        <v>6432</v>
      </c>
      <c r="J2951" s="33">
        <v>432</v>
      </c>
      <c r="K2951" s="33">
        <v>8900</v>
      </c>
      <c r="L2951" s="33">
        <v>1</v>
      </c>
      <c r="M2951" s="33">
        <v>0</v>
      </c>
      <c r="N2951" s="33">
        <v>256689.41</v>
      </c>
      <c r="O2951" s="33">
        <v>1391.5</v>
      </c>
      <c r="P2951" s="33">
        <v>2503</v>
      </c>
    </row>
    <row r="2952" spans="1:16">
      <c r="A2952" s="27" t="s">
        <v>609</v>
      </c>
      <c r="B2952" s="31">
        <v>202511</v>
      </c>
      <c r="C2952" s="27" t="s">
        <v>79</v>
      </c>
      <c r="D2952" s="27" t="s">
        <v>211</v>
      </c>
      <c r="E2952" s="27" t="s">
        <v>32</v>
      </c>
      <c r="F2952" s="27" t="s">
        <v>257</v>
      </c>
      <c r="G2952" s="33">
        <v>280670.7</v>
      </c>
      <c r="H2952" s="33">
        <v>0</v>
      </c>
      <c r="I2952" s="33">
        <v>7226</v>
      </c>
      <c r="J2952" s="33">
        <v>581</v>
      </c>
      <c r="K2952" s="33">
        <v>8900</v>
      </c>
      <c r="L2952" s="33">
        <v>1</v>
      </c>
      <c r="M2952" s="33">
        <v>0</v>
      </c>
      <c r="N2952" s="33">
        <v>309483.89</v>
      </c>
      <c r="O2952" s="33">
        <v>1535.2</v>
      </c>
      <c r="P2952" s="33">
        <v>2872</v>
      </c>
    </row>
    <row r="2953" spans="1:16">
      <c r="A2953" s="27" t="s">
        <v>609</v>
      </c>
      <c r="B2953" s="31">
        <v>202512</v>
      </c>
      <c r="C2953" s="27" t="s">
        <v>79</v>
      </c>
      <c r="D2953" s="27" t="s">
        <v>211</v>
      </c>
      <c r="E2953" s="27" t="s">
        <v>32</v>
      </c>
      <c r="F2953" s="27" t="s">
        <v>257</v>
      </c>
      <c r="G2953" s="33">
        <v>324177.94</v>
      </c>
      <c r="H2953" s="33">
        <v>0</v>
      </c>
      <c r="I2953" s="33">
        <v>8691</v>
      </c>
      <c r="J2953" s="33">
        <v>805</v>
      </c>
      <c r="K2953" s="33">
        <v>8900</v>
      </c>
      <c r="L2953" s="33">
        <v>1</v>
      </c>
      <c r="M2953" s="33">
        <v>0</v>
      </c>
      <c r="N2953" s="33">
        <v>354936.25</v>
      </c>
      <c r="O2953" s="33">
        <v>1783.6</v>
      </c>
      <c r="P2953" s="33">
        <v>3500</v>
      </c>
    </row>
    <row r="2954" spans="1:16">
      <c r="A2954" s="27" t="s">
        <v>609</v>
      </c>
      <c r="B2954" s="31">
        <v>202601</v>
      </c>
      <c r="C2954" s="27" t="s">
        <v>79</v>
      </c>
      <c r="D2954" s="27" t="s">
        <v>211</v>
      </c>
      <c r="E2954" s="27" t="s">
        <v>32</v>
      </c>
      <c r="F2954" s="27" t="s">
        <v>257</v>
      </c>
      <c r="G2954" s="33">
        <v>161515.81</v>
      </c>
      <c r="H2954" s="33">
        <v>0</v>
      </c>
      <c r="I2954" s="33">
        <v>4285</v>
      </c>
      <c r="J2954" s="33">
        <v>341</v>
      </c>
      <c r="K2954" s="33">
        <v>8900</v>
      </c>
      <c r="L2954" s="33">
        <v>1</v>
      </c>
      <c r="M2954" s="33">
        <v>0</v>
      </c>
      <c r="N2954" s="33">
        <v>180235.43</v>
      </c>
      <c r="O2954" s="33">
        <v>788.5</v>
      </c>
      <c r="P2954" s="33">
        <v>1751</v>
      </c>
    </row>
    <row r="2955" spans="1:16">
      <c r="A2955" s="27" t="s">
        <v>609</v>
      </c>
      <c r="B2955" s="31">
        <v>202602</v>
      </c>
      <c r="C2955" s="27" t="s">
        <v>79</v>
      </c>
      <c r="D2955" s="27" t="s">
        <v>211</v>
      </c>
      <c r="E2955" s="27" t="s">
        <v>32</v>
      </c>
      <c r="F2955" s="27" t="s">
        <v>257</v>
      </c>
      <c r="G2955" s="33">
        <v>188817.89</v>
      </c>
      <c r="H2955" s="33">
        <v>188817.89</v>
      </c>
      <c r="I2955" s="33">
        <v>4606</v>
      </c>
      <c r="J2955" s="33">
        <v>304</v>
      </c>
      <c r="K2955" s="33">
        <v>8900</v>
      </c>
      <c r="L2955" s="33">
        <v>1</v>
      </c>
      <c r="M2955" s="33">
        <v>1</v>
      </c>
      <c r="N2955" s="33">
        <v>185517.56</v>
      </c>
      <c r="O2955" s="33">
        <v>1008.8</v>
      </c>
      <c r="P2955" s="33">
        <v>1964</v>
      </c>
    </row>
    <row r="2956" spans="1:16">
      <c r="A2956" s="27" t="s">
        <v>609</v>
      </c>
      <c r="B2956" s="31">
        <v>202603</v>
      </c>
      <c r="C2956" s="27" t="s">
        <v>79</v>
      </c>
      <c r="D2956" s="27" t="s">
        <v>211</v>
      </c>
      <c r="E2956" s="27" t="s">
        <v>32</v>
      </c>
      <c r="F2956" s="27" t="s">
        <v>257</v>
      </c>
      <c r="G2956" s="33">
        <v>205106.67</v>
      </c>
      <c r="H2956" s="33">
        <v>205106.67</v>
      </c>
      <c r="I2956" s="33">
        <v>5341</v>
      </c>
      <c r="J2956" s="33">
        <v>435</v>
      </c>
      <c r="K2956" s="33">
        <v>8900</v>
      </c>
      <c r="L2956" s="33">
        <v>1</v>
      </c>
      <c r="M2956" s="33">
        <v>1</v>
      </c>
      <c r="N2956" s="33">
        <v>230986.6</v>
      </c>
      <c r="O2956" s="33">
        <v>1098.3</v>
      </c>
      <c r="P2956" s="33">
        <v>2134</v>
      </c>
    </row>
    <row r="2957" spans="1:16">
      <c r="A2957" s="27" t="s">
        <v>609</v>
      </c>
      <c r="B2957" s="31">
        <v>202604</v>
      </c>
      <c r="C2957" s="27" t="s">
        <v>79</v>
      </c>
      <c r="D2957" s="27" t="s">
        <v>211</v>
      </c>
      <c r="E2957" s="27" t="s">
        <v>32</v>
      </c>
      <c r="F2957" s="27" t="s">
        <v>257</v>
      </c>
      <c r="G2957" s="33">
        <v>244994.37</v>
      </c>
      <c r="H2957" s="33">
        <v>244994.37</v>
      </c>
      <c r="I2957" s="33">
        <v>6254</v>
      </c>
      <c r="J2957" s="33">
        <v>556</v>
      </c>
      <c r="K2957" s="33">
        <v>8900</v>
      </c>
      <c r="L2957" s="33">
        <v>1</v>
      </c>
      <c r="M2957" s="33">
        <v>1</v>
      </c>
      <c r="N2957" s="33">
        <v>271561.6</v>
      </c>
      <c r="O2957" s="33">
        <v>1429.5</v>
      </c>
      <c r="P2957" s="33">
        <v>2523</v>
      </c>
    </row>
    <row r="2958" spans="1:16">
      <c r="A2958" s="27" t="s">
        <v>609</v>
      </c>
      <c r="B2958" s="31">
        <v>202605</v>
      </c>
      <c r="C2958" s="27" t="s">
        <v>79</v>
      </c>
      <c r="D2958" s="27" t="s">
        <v>211</v>
      </c>
      <c r="E2958" s="27" t="s">
        <v>32</v>
      </c>
      <c r="F2958" s="27" t="s">
        <v>257</v>
      </c>
      <c r="G2958" s="33">
        <v>256293.2</v>
      </c>
      <c r="H2958" s="33">
        <v>256293.2</v>
      </c>
      <c r="I2958" s="33">
        <v>6282</v>
      </c>
      <c r="J2958" s="33">
        <v>518</v>
      </c>
      <c r="K2958" s="33">
        <v>8900</v>
      </c>
      <c r="L2958" s="33">
        <v>1</v>
      </c>
      <c r="M2958" s="33">
        <v>1</v>
      </c>
      <c r="N2958" s="33">
        <v>297147.63</v>
      </c>
      <c r="O2958" s="33">
        <v>1439.7</v>
      </c>
      <c r="P2958" s="33">
        <v>2553</v>
      </c>
    </row>
    <row r="2959" spans="1:16">
      <c r="A2959" s="27" t="s">
        <v>609</v>
      </c>
      <c r="B2959" s="31">
        <v>202606</v>
      </c>
      <c r="C2959" s="27" t="s">
        <v>79</v>
      </c>
      <c r="D2959" s="27" t="s">
        <v>211</v>
      </c>
      <c r="E2959" s="27" t="s">
        <v>32</v>
      </c>
      <c r="F2959" s="27" t="s">
        <v>257</v>
      </c>
      <c r="G2959" s="33">
        <v>253721.28</v>
      </c>
      <c r="H2959" s="33">
        <v>253721.28</v>
      </c>
      <c r="I2959" s="33">
        <v>6532</v>
      </c>
      <c r="J2959" s="33">
        <v>500</v>
      </c>
      <c r="K2959" s="33">
        <v>8900</v>
      </c>
      <c r="L2959" s="33">
        <v>1</v>
      </c>
      <c r="M2959" s="33">
        <v>1</v>
      </c>
      <c r="N2959" s="33">
        <v>290023.87</v>
      </c>
      <c r="O2959" s="33">
        <v>1482</v>
      </c>
      <c r="P2959" s="33">
        <v>2597</v>
      </c>
    </row>
    <row r="2960" spans="1:16">
      <c r="A2960" s="27" t="s">
        <v>609</v>
      </c>
      <c r="B2960" s="31">
        <v>202607</v>
      </c>
      <c r="C2960" s="27" t="s">
        <v>79</v>
      </c>
      <c r="D2960" s="27" t="s">
        <v>211</v>
      </c>
      <c r="E2960" s="27" t="s">
        <v>32</v>
      </c>
      <c r="F2960" s="27" t="s">
        <v>257</v>
      </c>
      <c r="G2960" s="33">
        <v>218274.12</v>
      </c>
      <c r="H2960" s="33">
        <v>218274.12</v>
      </c>
      <c r="I2960" s="33">
        <v>4800</v>
      </c>
      <c r="J2960" s="33">
        <v>430</v>
      </c>
      <c r="K2960" s="33">
        <v>8900</v>
      </c>
      <c r="L2960" s="33">
        <v>1</v>
      </c>
      <c r="M2960" s="33">
        <v>1</v>
      </c>
      <c r="N2960" s="33">
        <v>257621.28</v>
      </c>
      <c r="O2960" s="33">
        <v>1023.8</v>
      </c>
      <c r="P2960" s="33">
        <v>2174</v>
      </c>
    </row>
    <row r="2961" spans="1:16">
      <c r="A2961" s="27" t="s">
        <v>611</v>
      </c>
      <c r="B2961" s="31">
        <v>202408</v>
      </c>
      <c r="C2961" s="27" t="s">
        <v>79</v>
      </c>
      <c r="D2961" s="27" t="s">
        <v>211</v>
      </c>
      <c r="E2961" s="27" t="s">
        <v>32</v>
      </c>
      <c r="F2961" s="27" t="s">
        <v>257</v>
      </c>
      <c r="G2961" s="33">
        <v>234362.51</v>
      </c>
      <c r="H2961" s="33">
        <v>234362.51</v>
      </c>
      <c r="I2961" s="33">
        <v>6231</v>
      </c>
      <c r="J2961" s="33">
        <v>486</v>
      </c>
      <c r="K2961" s="33">
        <v>10800</v>
      </c>
      <c r="L2961" s="33">
        <v>1</v>
      </c>
      <c r="M2961" s="33">
        <v>1</v>
      </c>
      <c r="N2961" s="33">
        <v>299495.15</v>
      </c>
      <c r="O2961" s="33">
        <v>1410.5</v>
      </c>
      <c r="P2961" s="33">
        <v>2492</v>
      </c>
    </row>
    <row r="2962" spans="1:16">
      <c r="A2962" s="27" t="s">
        <v>611</v>
      </c>
      <c r="B2962" s="31">
        <v>202409</v>
      </c>
      <c r="C2962" s="27" t="s">
        <v>79</v>
      </c>
      <c r="D2962" s="27" t="s">
        <v>211</v>
      </c>
      <c r="E2962" s="27" t="s">
        <v>32</v>
      </c>
      <c r="F2962" s="27" t="s">
        <v>257</v>
      </c>
      <c r="G2962" s="33">
        <v>213001.33</v>
      </c>
      <c r="H2962" s="33">
        <v>213001.33</v>
      </c>
      <c r="I2962" s="33">
        <v>5715</v>
      </c>
      <c r="J2962" s="33">
        <v>457</v>
      </c>
      <c r="K2962" s="33">
        <v>10800</v>
      </c>
      <c r="L2962" s="33">
        <v>1</v>
      </c>
      <c r="M2962" s="33">
        <v>1</v>
      </c>
      <c r="N2962" s="33">
        <v>287698.25</v>
      </c>
      <c r="O2962" s="33">
        <v>1100.7</v>
      </c>
      <c r="P2962" s="33">
        <v>2290</v>
      </c>
    </row>
    <row r="2963" spans="1:16">
      <c r="A2963" s="27" t="s">
        <v>611</v>
      </c>
      <c r="B2963" s="31">
        <v>202410</v>
      </c>
      <c r="C2963" s="27" t="s">
        <v>79</v>
      </c>
      <c r="D2963" s="27" t="s">
        <v>211</v>
      </c>
      <c r="E2963" s="27" t="s">
        <v>32</v>
      </c>
      <c r="F2963" s="27" t="s">
        <v>257</v>
      </c>
      <c r="G2963" s="33">
        <v>247168.8</v>
      </c>
      <c r="H2963" s="33">
        <v>247168.8</v>
      </c>
      <c r="I2963" s="33">
        <v>6364</v>
      </c>
      <c r="J2963" s="33">
        <v>473</v>
      </c>
      <c r="K2963" s="33">
        <v>10800</v>
      </c>
      <c r="L2963" s="33">
        <v>1</v>
      </c>
      <c r="M2963" s="33">
        <v>1</v>
      </c>
      <c r="N2963" s="33">
        <v>315712.84</v>
      </c>
      <c r="O2963" s="33">
        <v>1471.4</v>
      </c>
      <c r="P2963" s="33">
        <v>2578</v>
      </c>
    </row>
    <row r="2964" spans="1:16">
      <c r="A2964" s="27" t="s">
        <v>611</v>
      </c>
      <c r="B2964" s="31">
        <v>202411</v>
      </c>
      <c r="C2964" s="27" t="s">
        <v>79</v>
      </c>
      <c r="D2964" s="27" t="s">
        <v>211</v>
      </c>
      <c r="E2964" s="27" t="s">
        <v>32</v>
      </c>
      <c r="F2964" s="27" t="s">
        <v>257</v>
      </c>
      <c r="G2964" s="33">
        <v>282765.51</v>
      </c>
      <c r="H2964" s="33">
        <v>282765.51</v>
      </c>
      <c r="I2964" s="33">
        <v>7206</v>
      </c>
      <c r="J2964" s="33">
        <v>533</v>
      </c>
      <c r="K2964" s="33">
        <v>10800</v>
      </c>
      <c r="L2964" s="33">
        <v>1</v>
      </c>
      <c r="M2964" s="33">
        <v>1</v>
      </c>
      <c r="N2964" s="33">
        <v>380646.94</v>
      </c>
      <c r="O2964" s="33">
        <v>1489.2</v>
      </c>
      <c r="P2964" s="33">
        <v>2952</v>
      </c>
    </row>
    <row r="2965" spans="1:16">
      <c r="A2965" s="27" t="s">
        <v>611</v>
      </c>
      <c r="B2965" s="31">
        <v>202412</v>
      </c>
      <c r="C2965" s="27" t="s">
        <v>79</v>
      </c>
      <c r="D2965" s="27" t="s">
        <v>211</v>
      </c>
      <c r="E2965" s="27" t="s">
        <v>32</v>
      </c>
      <c r="F2965" s="27" t="s">
        <v>257</v>
      </c>
      <c r="G2965" s="33">
        <v>296237.19</v>
      </c>
      <c r="H2965" s="33">
        <v>296237.19</v>
      </c>
      <c r="I2965" s="33">
        <v>8138</v>
      </c>
      <c r="J2965" s="33">
        <v>684</v>
      </c>
      <c r="K2965" s="33">
        <v>10800</v>
      </c>
      <c r="L2965" s="33">
        <v>1</v>
      </c>
      <c r="M2965" s="33">
        <v>1</v>
      </c>
      <c r="N2965" s="33">
        <v>436550.67</v>
      </c>
      <c r="O2965" s="33">
        <v>1667.1</v>
      </c>
      <c r="P2965" s="33">
        <v>3131</v>
      </c>
    </row>
    <row r="2966" spans="1:16">
      <c r="A2966" s="27" t="s">
        <v>611</v>
      </c>
      <c r="B2966" s="31">
        <v>202501</v>
      </c>
      <c r="C2966" s="27" t="s">
        <v>79</v>
      </c>
      <c r="D2966" s="27" t="s">
        <v>211</v>
      </c>
      <c r="E2966" s="27" t="s">
        <v>32</v>
      </c>
      <c r="F2966" s="27" t="s">
        <v>257</v>
      </c>
      <c r="G2966" s="33">
        <v>174051.58</v>
      </c>
      <c r="H2966" s="33">
        <v>174051.58</v>
      </c>
      <c r="I2966" s="33">
        <v>4462</v>
      </c>
      <c r="J2966" s="33">
        <v>309</v>
      </c>
      <c r="K2966" s="33">
        <v>10800</v>
      </c>
      <c r="L2966" s="33">
        <v>1</v>
      </c>
      <c r="M2966" s="33">
        <v>1</v>
      </c>
      <c r="N2966" s="33">
        <v>221678.95</v>
      </c>
      <c r="O2966" s="33">
        <v>1085.2</v>
      </c>
      <c r="P2966" s="33">
        <v>1751</v>
      </c>
    </row>
    <row r="2967" spans="1:16">
      <c r="A2967" s="27" t="s">
        <v>611</v>
      </c>
      <c r="B2967" s="31">
        <v>202502</v>
      </c>
      <c r="C2967" s="27" t="s">
        <v>79</v>
      </c>
      <c r="D2967" s="27" t="s">
        <v>211</v>
      </c>
      <c r="E2967" s="27" t="s">
        <v>32</v>
      </c>
      <c r="F2967" s="27" t="s">
        <v>257</v>
      </c>
      <c r="G2967" s="33">
        <v>178161.15</v>
      </c>
      <c r="H2967" s="33">
        <v>178161.15</v>
      </c>
      <c r="I2967" s="33">
        <v>4991</v>
      </c>
      <c r="J2967" s="33">
        <v>371</v>
      </c>
      <c r="K2967" s="33">
        <v>10800</v>
      </c>
      <c r="L2967" s="33">
        <v>1</v>
      </c>
      <c r="M2967" s="33">
        <v>1</v>
      </c>
      <c r="N2967" s="33">
        <v>228175.67</v>
      </c>
      <c r="O2967" s="33">
        <v>865.3</v>
      </c>
      <c r="P2967" s="33">
        <v>1942</v>
      </c>
    </row>
    <row r="2968" spans="1:16">
      <c r="A2968" s="27" t="s">
        <v>611</v>
      </c>
      <c r="B2968" s="31">
        <v>202503</v>
      </c>
      <c r="C2968" s="27" t="s">
        <v>79</v>
      </c>
      <c r="D2968" s="27" t="s">
        <v>211</v>
      </c>
      <c r="E2968" s="27" t="s">
        <v>32</v>
      </c>
      <c r="F2968" s="27" t="s">
        <v>257</v>
      </c>
      <c r="G2968" s="33">
        <v>210411.42</v>
      </c>
      <c r="H2968" s="33">
        <v>210411.42</v>
      </c>
      <c r="I2968" s="33">
        <v>5127</v>
      </c>
      <c r="J2968" s="33">
        <v>404</v>
      </c>
      <c r="K2968" s="33">
        <v>10800</v>
      </c>
      <c r="L2968" s="33">
        <v>1</v>
      </c>
      <c r="M2968" s="33">
        <v>1</v>
      </c>
      <c r="N2968" s="33">
        <v>284099.9</v>
      </c>
      <c r="O2968" s="33">
        <v>1206.1</v>
      </c>
      <c r="P2968" s="33">
        <v>2180</v>
      </c>
    </row>
    <row r="2969" spans="1:16">
      <c r="A2969" s="27" t="s">
        <v>611</v>
      </c>
      <c r="B2969" s="31">
        <v>202504</v>
      </c>
      <c r="C2969" s="27" t="s">
        <v>79</v>
      </c>
      <c r="D2969" s="27" t="s">
        <v>211</v>
      </c>
      <c r="E2969" s="27" t="s">
        <v>32</v>
      </c>
      <c r="F2969" s="27" t="s">
        <v>257</v>
      </c>
      <c r="G2969" s="33">
        <v>249274.3</v>
      </c>
      <c r="H2969" s="33">
        <v>249274.3</v>
      </c>
      <c r="I2969" s="33">
        <v>6052</v>
      </c>
      <c r="J2969" s="33">
        <v>436</v>
      </c>
      <c r="K2969" s="33">
        <v>10800</v>
      </c>
      <c r="L2969" s="33">
        <v>1</v>
      </c>
      <c r="M2969" s="33">
        <v>1</v>
      </c>
      <c r="N2969" s="33">
        <v>334004.76</v>
      </c>
      <c r="O2969" s="33">
        <v>1379</v>
      </c>
      <c r="P2969" s="33">
        <v>2487</v>
      </c>
    </row>
    <row r="2970" spans="1:16">
      <c r="A2970" s="27" t="s">
        <v>611</v>
      </c>
      <c r="B2970" s="31">
        <v>202505</v>
      </c>
      <c r="C2970" s="27" t="s">
        <v>79</v>
      </c>
      <c r="D2970" s="27" t="s">
        <v>211</v>
      </c>
      <c r="E2970" s="27" t="s">
        <v>32</v>
      </c>
      <c r="F2970" s="27" t="s">
        <v>257</v>
      </c>
      <c r="G2970" s="33">
        <v>263308.62</v>
      </c>
      <c r="H2970" s="33">
        <v>263308.62</v>
      </c>
      <c r="I2970" s="33">
        <v>7126</v>
      </c>
      <c r="J2970" s="33">
        <v>500</v>
      </c>
      <c r="K2970" s="33">
        <v>10800</v>
      </c>
      <c r="L2970" s="33">
        <v>1</v>
      </c>
      <c r="M2970" s="33">
        <v>1</v>
      </c>
      <c r="N2970" s="33">
        <v>365474.06</v>
      </c>
      <c r="O2970" s="33">
        <v>1647.7</v>
      </c>
      <c r="P2970" s="33">
        <v>2757</v>
      </c>
    </row>
    <row r="2971" spans="1:16">
      <c r="A2971" s="27" t="s">
        <v>611</v>
      </c>
      <c r="B2971" s="31">
        <v>202506</v>
      </c>
      <c r="C2971" s="27" t="s">
        <v>79</v>
      </c>
      <c r="D2971" s="27" t="s">
        <v>211</v>
      </c>
      <c r="E2971" s="27" t="s">
        <v>32</v>
      </c>
      <c r="F2971" s="27" t="s">
        <v>257</v>
      </c>
      <c r="G2971" s="33">
        <v>264536.62</v>
      </c>
      <c r="H2971" s="33">
        <v>264536.62</v>
      </c>
      <c r="I2971" s="33">
        <v>6905</v>
      </c>
      <c r="J2971" s="33">
        <v>518</v>
      </c>
      <c r="K2971" s="33">
        <v>10800</v>
      </c>
      <c r="L2971" s="33">
        <v>1</v>
      </c>
      <c r="M2971" s="33">
        <v>1</v>
      </c>
      <c r="N2971" s="33">
        <v>356712.26</v>
      </c>
      <c r="O2971" s="33">
        <v>1640.1</v>
      </c>
      <c r="P2971" s="33">
        <v>2715</v>
      </c>
    </row>
    <row r="2972" spans="1:16">
      <c r="A2972" s="27" t="s">
        <v>611</v>
      </c>
      <c r="B2972" s="31">
        <v>202507</v>
      </c>
      <c r="C2972" s="27" t="s">
        <v>79</v>
      </c>
      <c r="D2972" s="27" t="s">
        <v>211</v>
      </c>
      <c r="E2972" s="27" t="s">
        <v>32</v>
      </c>
      <c r="F2972" s="27" t="s">
        <v>257</v>
      </c>
      <c r="G2972" s="33">
        <v>251213.86</v>
      </c>
      <c r="H2972" s="33">
        <v>251213.86</v>
      </c>
      <c r="I2972" s="33">
        <v>6457</v>
      </c>
      <c r="J2972" s="33">
        <v>547</v>
      </c>
      <c r="K2972" s="33">
        <v>10800</v>
      </c>
      <c r="L2972" s="33">
        <v>1</v>
      </c>
      <c r="M2972" s="33">
        <v>1</v>
      </c>
      <c r="N2972" s="33">
        <v>316858.98</v>
      </c>
      <c r="O2972" s="33">
        <v>1333.5</v>
      </c>
      <c r="P2972" s="33">
        <v>2659</v>
      </c>
    </row>
    <row r="2973" spans="1:16">
      <c r="A2973" s="27" t="s">
        <v>611</v>
      </c>
      <c r="B2973" s="31">
        <v>202508</v>
      </c>
      <c r="C2973" s="27" t="s">
        <v>79</v>
      </c>
      <c r="D2973" s="27" t="s">
        <v>211</v>
      </c>
      <c r="E2973" s="27" t="s">
        <v>32</v>
      </c>
      <c r="F2973" s="27" t="s">
        <v>257</v>
      </c>
      <c r="G2973" s="33">
        <v>222064.68</v>
      </c>
      <c r="H2973" s="33">
        <v>222064.68</v>
      </c>
      <c r="I2973" s="33">
        <v>5517</v>
      </c>
      <c r="J2973" s="33">
        <v>490</v>
      </c>
      <c r="K2973" s="33">
        <v>10800</v>
      </c>
      <c r="L2973" s="33">
        <v>1</v>
      </c>
      <c r="M2973" s="33">
        <v>1</v>
      </c>
      <c r="N2973" s="33">
        <v>304886.06</v>
      </c>
      <c r="O2973" s="33">
        <v>1169.4</v>
      </c>
      <c r="P2973" s="33">
        <v>2230</v>
      </c>
    </row>
    <row r="2974" spans="1:16">
      <c r="A2974" s="27" t="s">
        <v>611</v>
      </c>
      <c r="B2974" s="31">
        <v>202509</v>
      </c>
      <c r="C2974" s="27" t="s">
        <v>79</v>
      </c>
      <c r="D2974" s="27" t="s">
        <v>211</v>
      </c>
      <c r="E2974" s="27" t="s">
        <v>32</v>
      </c>
      <c r="F2974" s="27" t="s">
        <v>257</v>
      </c>
      <c r="G2974" s="33">
        <v>208496.74</v>
      </c>
      <c r="H2974" s="33">
        <v>208496.74</v>
      </c>
      <c r="I2974" s="33">
        <v>5383</v>
      </c>
      <c r="J2974" s="33">
        <v>437</v>
      </c>
      <c r="K2974" s="33">
        <v>10800</v>
      </c>
      <c r="L2974" s="33">
        <v>1</v>
      </c>
      <c r="M2974" s="33">
        <v>1</v>
      </c>
      <c r="N2974" s="33">
        <v>292876.82</v>
      </c>
      <c r="O2974" s="33">
        <v>1109.5</v>
      </c>
      <c r="P2974" s="33">
        <v>2153</v>
      </c>
    </row>
    <row r="2975" spans="1:16">
      <c r="A2975" s="27" t="s">
        <v>611</v>
      </c>
      <c r="B2975" s="31">
        <v>202510</v>
      </c>
      <c r="C2975" s="27" t="s">
        <v>79</v>
      </c>
      <c r="D2975" s="27" t="s">
        <v>211</v>
      </c>
      <c r="E2975" s="27" t="s">
        <v>32</v>
      </c>
      <c r="F2975" s="27" t="s">
        <v>257</v>
      </c>
      <c r="G2975" s="33">
        <v>251948.4</v>
      </c>
      <c r="H2975" s="33">
        <v>251948.4</v>
      </c>
      <c r="I2975" s="33">
        <v>6363</v>
      </c>
      <c r="J2975" s="33">
        <v>477</v>
      </c>
      <c r="K2975" s="33">
        <v>10800</v>
      </c>
      <c r="L2975" s="33">
        <v>1</v>
      </c>
      <c r="M2975" s="33">
        <v>1</v>
      </c>
      <c r="N2975" s="33">
        <v>321395.67</v>
      </c>
      <c r="O2975" s="33">
        <v>1420.6</v>
      </c>
      <c r="P2975" s="33">
        <v>2538</v>
      </c>
    </row>
    <row r="2976" spans="1:16">
      <c r="A2976" s="27" t="s">
        <v>611</v>
      </c>
      <c r="B2976" s="31">
        <v>202511</v>
      </c>
      <c r="C2976" s="27" t="s">
        <v>79</v>
      </c>
      <c r="D2976" s="27" t="s">
        <v>211</v>
      </c>
      <c r="E2976" s="27" t="s">
        <v>32</v>
      </c>
      <c r="F2976" s="27" t="s">
        <v>257</v>
      </c>
      <c r="G2976" s="33">
        <v>254883.86</v>
      </c>
      <c r="H2976" s="33">
        <v>254883.86</v>
      </c>
      <c r="I2976" s="33">
        <v>6310</v>
      </c>
      <c r="J2976" s="33">
        <v>414</v>
      </c>
      <c r="K2976" s="33">
        <v>10800</v>
      </c>
      <c r="L2976" s="33">
        <v>1</v>
      </c>
      <c r="M2976" s="33">
        <v>1</v>
      </c>
      <c r="N2976" s="33">
        <v>387498.59</v>
      </c>
      <c r="O2976" s="33">
        <v>1262.3</v>
      </c>
      <c r="P2976" s="33">
        <v>2586</v>
      </c>
    </row>
    <row r="2977" spans="1:16">
      <c r="A2977" s="27" t="s">
        <v>611</v>
      </c>
      <c r="B2977" s="31">
        <v>202512</v>
      </c>
      <c r="C2977" s="27" t="s">
        <v>79</v>
      </c>
      <c r="D2977" s="27" t="s">
        <v>211</v>
      </c>
      <c r="E2977" s="27" t="s">
        <v>32</v>
      </c>
      <c r="F2977" s="27" t="s">
        <v>257</v>
      </c>
      <c r="G2977" s="33">
        <v>308271.6</v>
      </c>
      <c r="H2977" s="33">
        <v>308271.6</v>
      </c>
      <c r="I2977" s="33">
        <v>7381</v>
      </c>
      <c r="J2977" s="33">
        <v>562</v>
      </c>
      <c r="K2977" s="33">
        <v>10800</v>
      </c>
      <c r="L2977" s="33">
        <v>1</v>
      </c>
      <c r="M2977" s="33">
        <v>1</v>
      </c>
      <c r="N2977" s="33">
        <v>444408.58</v>
      </c>
      <c r="O2977" s="33">
        <v>1619.7</v>
      </c>
      <c r="P2977" s="33">
        <v>3174</v>
      </c>
    </row>
    <row r="2978" spans="1:16">
      <c r="A2978" s="27" t="s">
        <v>611</v>
      </c>
      <c r="B2978" s="31">
        <v>202601</v>
      </c>
      <c r="C2978" s="27" t="s">
        <v>79</v>
      </c>
      <c r="D2978" s="27" t="s">
        <v>211</v>
      </c>
      <c r="E2978" s="27" t="s">
        <v>32</v>
      </c>
      <c r="F2978" s="27" t="s">
        <v>257</v>
      </c>
      <c r="G2978" s="33">
        <v>169328.61</v>
      </c>
      <c r="H2978" s="33">
        <v>169328.61</v>
      </c>
      <c r="I2978" s="33">
        <v>4479</v>
      </c>
      <c r="J2978" s="33">
        <v>377</v>
      </c>
      <c r="K2978" s="33">
        <v>10800</v>
      </c>
      <c r="L2978" s="33">
        <v>1</v>
      </c>
      <c r="M2978" s="33">
        <v>1</v>
      </c>
      <c r="N2978" s="33">
        <v>225669.17</v>
      </c>
      <c r="O2978" s="33">
        <v>909.2</v>
      </c>
      <c r="P2978" s="33">
        <v>1801</v>
      </c>
    </row>
    <row r="2979" spans="1:16">
      <c r="A2979" s="27" t="s">
        <v>611</v>
      </c>
      <c r="B2979" s="31">
        <v>202602</v>
      </c>
      <c r="C2979" s="27" t="s">
        <v>79</v>
      </c>
      <c r="D2979" s="27" t="s">
        <v>211</v>
      </c>
      <c r="E2979" s="27" t="s">
        <v>32</v>
      </c>
      <c r="F2979" s="27" t="s">
        <v>257</v>
      </c>
      <c r="G2979" s="33">
        <v>149752.49</v>
      </c>
      <c r="H2979" s="33">
        <v>149752.49</v>
      </c>
      <c r="I2979" s="33">
        <v>3837</v>
      </c>
      <c r="J2979" s="33">
        <v>242</v>
      </c>
      <c r="K2979" s="33">
        <v>10800</v>
      </c>
      <c r="L2979" s="33">
        <v>1</v>
      </c>
      <c r="M2979" s="33">
        <v>1</v>
      </c>
      <c r="N2979" s="33">
        <v>232282.83</v>
      </c>
      <c r="O2979" s="33">
        <v>966.1</v>
      </c>
      <c r="P2979" s="33">
        <v>1624</v>
      </c>
    </row>
    <row r="2980" spans="1:16">
      <c r="A2980" s="27" t="s">
        <v>611</v>
      </c>
      <c r="B2980" s="31">
        <v>202603</v>
      </c>
      <c r="C2980" s="27" t="s">
        <v>79</v>
      </c>
      <c r="D2980" s="27" t="s">
        <v>211</v>
      </c>
      <c r="E2980" s="27" t="s">
        <v>32</v>
      </c>
      <c r="F2980" s="27" t="s">
        <v>257</v>
      </c>
      <c r="G2980" s="33">
        <v>214342.23</v>
      </c>
      <c r="H2980" s="33">
        <v>214342.23</v>
      </c>
      <c r="I2980" s="33">
        <v>5687</v>
      </c>
      <c r="J2980" s="33">
        <v>445</v>
      </c>
      <c r="K2980" s="33">
        <v>10800</v>
      </c>
      <c r="L2980" s="33">
        <v>1</v>
      </c>
      <c r="M2980" s="33">
        <v>1</v>
      </c>
      <c r="N2980" s="33">
        <v>289213.7</v>
      </c>
      <c r="O2980" s="33">
        <v>1161.9</v>
      </c>
      <c r="P2980" s="33">
        <v>2327</v>
      </c>
    </row>
    <row r="2981" spans="1:16">
      <c r="A2981" s="27" t="s">
        <v>611</v>
      </c>
      <c r="B2981" s="31">
        <v>202604</v>
      </c>
      <c r="C2981" s="27" t="s">
        <v>79</v>
      </c>
      <c r="D2981" s="27" t="s">
        <v>211</v>
      </c>
      <c r="E2981" s="27" t="s">
        <v>32</v>
      </c>
      <c r="F2981" s="27" t="s">
        <v>257</v>
      </c>
      <c r="G2981" s="33">
        <v>250131.11</v>
      </c>
      <c r="H2981" s="33">
        <v>250131.11</v>
      </c>
      <c r="I2981" s="33">
        <v>6275</v>
      </c>
      <c r="J2981" s="33">
        <v>481</v>
      </c>
      <c r="K2981" s="33">
        <v>10800</v>
      </c>
      <c r="L2981" s="33">
        <v>1</v>
      </c>
      <c r="M2981" s="33">
        <v>1</v>
      </c>
      <c r="N2981" s="33">
        <v>340016.85</v>
      </c>
      <c r="O2981" s="33">
        <v>1361.6</v>
      </c>
      <c r="P2981" s="33">
        <v>2544</v>
      </c>
    </row>
    <row r="2982" spans="1:16">
      <c r="A2982" s="27" t="s">
        <v>611</v>
      </c>
      <c r="B2982" s="31">
        <v>202605</v>
      </c>
      <c r="C2982" s="27" t="s">
        <v>79</v>
      </c>
      <c r="D2982" s="27" t="s">
        <v>211</v>
      </c>
      <c r="E2982" s="27" t="s">
        <v>32</v>
      </c>
      <c r="F2982" s="27" t="s">
        <v>257</v>
      </c>
      <c r="G2982" s="33">
        <v>274392.57</v>
      </c>
      <c r="H2982" s="33">
        <v>274392.57</v>
      </c>
      <c r="I2982" s="33">
        <v>7405</v>
      </c>
      <c r="J2982" s="33">
        <v>558</v>
      </c>
      <c r="K2982" s="33">
        <v>10800</v>
      </c>
      <c r="L2982" s="33">
        <v>1</v>
      </c>
      <c r="M2982" s="33">
        <v>1</v>
      </c>
      <c r="N2982" s="33">
        <v>372052.59</v>
      </c>
      <c r="O2982" s="33">
        <v>1810.9</v>
      </c>
      <c r="P2982" s="33">
        <v>2945</v>
      </c>
    </row>
    <row r="2983" spans="1:16">
      <c r="A2983" s="27" t="s">
        <v>611</v>
      </c>
      <c r="B2983" s="31">
        <v>202606</v>
      </c>
      <c r="C2983" s="27" t="s">
        <v>79</v>
      </c>
      <c r="D2983" s="27" t="s">
        <v>211</v>
      </c>
      <c r="E2983" s="27" t="s">
        <v>32</v>
      </c>
      <c r="F2983" s="27" t="s">
        <v>257</v>
      </c>
      <c r="G2983" s="33">
        <v>223469.5</v>
      </c>
      <c r="H2983" s="33">
        <v>223469.5</v>
      </c>
      <c r="I2983" s="33">
        <v>5761</v>
      </c>
      <c r="J2983" s="33">
        <v>369</v>
      </c>
      <c r="K2983" s="33">
        <v>10800</v>
      </c>
      <c r="L2983" s="33">
        <v>1</v>
      </c>
      <c r="M2983" s="33">
        <v>1</v>
      </c>
      <c r="N2983" s="33">
        <v>363133.08</v>
      </c>
      <c r="O2983" s="33">
        <v>1290</v>
      </c>
      <c r="P2983" s="33">
        <v>2223</v>
      </c>
    </row>
    <row r="2984" spans="1:16">
      <c r="A2984" s="27" t="s">
        <v>611</v>
      </c>
      <c r="B2984" s="31">
        <v>202607</v>
      </c>
      <c r="C2984" s="27" t="s">
        <v>79</v>
      </c>
      <c r="D2984" s="27" t="s">
        <v>211</v>
      </c>
      <c r="E2984" s="27" t="s">
        <v>32</v>
      </c>
      <c r="F2984" s="27" t="s">
        <v>257</v>
      </c>
      <c r="G2984" s="33">
        <v>217587.16</v>
      </c>
      <c r="H2984" s="33">
        <v>217587.16</v>
      </c>
      <c r="I2984" s="33">
        <v>5890</v>
      </c>
      <c r="J2984" s="33">
        <v>518</v>
      </c>
      <c r="K2984" s="33">
        <v>10800</v>
      </c>
      <c r="L2984" s="33">
        <v>1</v>
      </c>
      <c r="M2984" s="33">
        <v>1</v>
      </c>
      <c r="N2984" s="33">
        <v>322562.44</v>
      </c>
      <c r="O2984" s="33">
        <v>1295.7</v>
      </c>
      <c r="P2984" s="33">
        <v>2347</v>
      </c>
    </row>
    <row r="2985" spans="1:16">
      <c r="A2985" s="27" t="s">
        <v>613</v>
      </c>
      <c r="B2985" s="31">
        <v>202408</v>
      </c>
      <c r="C2985" s="27" t="s">
        <v>79</v>
      </c>
      <c r="D2985" s="27" t="s">
        <v>211</v>
      </c>
      <c r="E2985" s="27" t="s">
        <v>32</v>
      </c>
      <c r="F2985" s="27" t="s">
        <v>262</v>
      </c>
      <c r="G2985" s="33">
        <v>158209.22</v>
      </c>
      <c r="H2985" s="33">
        <v>158209.22</v>
      </c>
      <c r="I2985" s="33">
        <v>7663</v>
      </c>
      <c r="J2985" s="33">
        <v>411</v>
      </c>
      <c r="K2985" s="33">
        <v>7800</v>
      </c>
      <c r="L2985" s="33">
        <v>1</v>
      </c>
      <c r="M2985" s="33">
        <v>1</v>
      </c>
      <c r="N2985" s="33">
        <v>174791.25</v>
      </c>
      <c r="O2985" s="33">
        <v>1004.1</v>
      </c>
      <c r="P2985" s="33">
        <v>2534</v>
      </c>
    </row>
    <row r="2986" spans="1:16">
      <c r="A2986" s="27" t="s">
        <v>613</v>
      </c>
      <c r="B2986" s="31">
        <v>202409</v>
      </c>
      <c r="C2986" s="27" t="s">
        <v>79</v>
      </c>
      <c r="D2986" s="27" t="s">
        <v>211</v>
      </c>
      <c r="E2986" s="27" t="s">
        <v>32</v>
      </c>
      <c r="F2986" s="27" t="s">
        <v>262</v>
      </c>
      <c r="G2986" s="33">
        <v>148419.52</v>
      </c>
      <c r="H2986" s="33">
        <v>148419.52</v>
      </c>
      <c r="I2986" s="33">
        <v>7744</v>
      </c>
      <c r="J2986" s="33">
        <v>433</v>
      </c>
      <c r="K2986" s="33">
        <v>7800</v>
      </c>
      <c r="L2986" s="33">
        <v>1</v>
      </c>
      <c r="M2986" s="33">
        <v>1</v>
      </c>
      <c r="N2986" s="33">
        <v>167906.35</v>
      </c>
      <c r="O2986" s="33">
        <v>844.1</v>
      </c>
      <c r="P2986" s="33">
        <v>2372</v>
      </c>
    </row>
    <row r="2987" spans="1:16">
      <c r="A2987" s="27" t="s">
        <v>613</v>
      </c>
      <c r="B2987" s="31">
        <v>202410</v>
      </c>
      <c r="C2987" s="27" t="s">
        <v>79</v>
      </c>
      <c r="D2987" s="27" t="s">
        <v>211</v>
      </c>
      <c r="E2987" s="27" t="s">
        <v>32</v>
      </c>
      <c r="F2987" s="27" t="s">
        <v>262</v>
      </c>
      <c r="G2987" s="33">
        <v>151057.32</v>
      </c>
      <c r="H2987" s="33">
        <v>151057.32</v>
      </c>
      <c r="I2987" s="33">
        <v>7994</v>
      </c>
      <c r="J2987" s="33">
        <v>404</v>
      </c>
      <c r="K2987" s="33">
        <v>7800</v>
      </c>
      <c r="L2987" s="33">
        <v>1</v>
      </c>
      <c r="M2987" s="33">
        <v>1</v>
      </c>
      <c r="N2987" s="33">
        <v>184256.21</v>
      </c>
      <c r="O2987" s="33">
        <v>946</v>
      </c>
      <c r="P2987" s="33">
        <v>2537</v>
      </c>
    </row>
    <row r="2988" spans="1:16">
      <c r="A2988" s="27" t="s">
        <v>613</v>
      </c>
      <c r="B2988" s="31">
        <v>202411</v>
      </c>
      <c r="C2988" s="27" t="s">
        <v>79</v>
      </c>
      <c r="D2988" s="27" t="s">
        <v>211</v>
      </c>
      <c r="E2988" s="27" t="s">
        <v>32</v>
      </c>
      <c r="F2988" s="27" t="s">
        <v>262</v>
      </c>
      <c r="G2988" s="33">
        <v>166444.59</v>
      </c>
      <c r="H2988" s="33">
        <v>166444.59</v>
      </c>
      <c r="I2988" s="33">
        <v>8429</v>
      </c>
      <c r="J2988" s="33">
        <v>399</v>
      </c>
      <c r="K2988" s="33">
        <v>7800</v>
      </c>
      <c r="L2988" s="33">
        <v>1</v>
      </c>
      <c r="M2988" s="33">
        <v>1</v>
      </c>
      <c r="N2988" s="33">
        <v>222153.04</v>
      </c>
      <c r="O2988" s="33">
        <v>1061</v>
      </c>
      <c r="P2988" s="33">
        <v>2683</v>
      </c>
    </row>
    <row r="2989" spans="1:16">
      <c r="A2989" s="27" t="s">
        <v>613</v>
      </c>
      <c r="B2989" s="31">
        <v>202412</v>
      </c>
      <c r="C2989" s="27" t="s">
        <v>79</v>
      </c>
      <c r="D2989" s="27" t="s">
        <v>211</v>
      </c>
      <c r="E2989" s="27" t="s">
        <v>32</v>
      </c>
      <c r="F2989" s="27" t="s">
        <v>262</v>
      </c>
      <c r="G2989" s="33">
        <v>199882.32</v>
      </c>
      <c r="H2989" s="33">
        <v>199882.32</v>
      </c>
      <c r="I2989" s="33">
        <v>10614</v>
      </c>
      <c r="J2989" s="33">
        <v>614</v>
      </c>
      <c r="K2989" s="33">
        <v>7800</v>
      </c>
      <c r="L2989" s="33">
        <v>1</v>
      </c>
      <c r="M2989" s="33">
        <v>1</v>
      </c>
      <c r="N2989" s="33">
        <v>254779.55</v>
      </c>
      <c r="O2989" s="33">
        <v>1111</v>
      </c>
      <c r="P2989" s="33">
        <v>3431</v>
      </c>
    </row>
    <row r="2990" spans="1:16">
      <c r="A2990" s="27" t="s">
        <v>613</v>
      </c>
      <c r="B2990" s="31">
        <v>202501</v>
      </c>
      <c r="C2990" s="27" t="s">
        <v>79</v>
      </c>
      <c r="D2990" s="27" t="s">
        <v>211</v>
      </c>
      <c r="E2990" s="27" t="s">
        <v>32</v>
      </c>
      <c r="F2990" s="27" t="s">
        <v>262</v>
      </c>
      <c r="G2990" s="33">
        <v>115870.24</v>
      </c>
      <c r="H2990" s="33">
        <v>115870.24</v>
      </c>
      <c r="I2990" s="33">
        <v>6006</v>
      </c>
      <c r="J2990" s="33">
        <v>287</v>
      </c>
      <c r="K2990" s="33">
        <v>7800</v>
      </c>
      <c r="L2990" s="33">
        <v>1</v>
      </c>
      <c r="M2990" s="33">
        <v>1</v>
      </c>
      <c r="N2990" s="33">
        <v>129376.19</v>
      </c>
      <c r="O2990" s="33">
        <v>695.3</v>
      </c>
      <c r="P2990" s="33">
        <v>1891</v>
      </c>
    </row>
    <row r="2991" spans="1:16">
      <c r="A2991" s="27" t="s">
        <v>613</v>
      </c>
      <c r="B2991" s="31">
        <v>202502</v>
      </c>
      <c r="C2991" s="27" t="s">
        <v>79</v>
      </c>
      <c r="D2991" s="27" t="s">
        <v>211</v>
      </c>
      <c r="E2991" s="27" t="s">
        <v>32</v>
      </c>
      <c r="F2991" s="27" t="s">
        <v>262</v>
      </c>
      <c r="G2991" s="33">
        <v>100212.27</v>
      </c>
      <c r="H2991" s="33">
        <v>100212.27</v>
      </c>
      <c r="I2991" s="33">
        <v>5026</v>
      </c>
      <c r="J2991" s="33">
        <v>228</v>
      </c>
      <c r="K2991" s="33">
        <v>7800</v>
      </c>
      <c r="L2991" s="33">
        <v>1</v>
      </c>
      <c r="M2991" s="33">
        <v>1</v>
      </c>
      <c r="N2991" s="33">
        <v>133167.8</v>
      </c>
      <c r="O2991" s="33">
        <v>643.8</v>
      </c>
      <c r="P2991" s="33">
        <v>1677</v>
      </c>
    </row>
    <row r="2992" spans="1:16">
      <c r="A2992" s="27" t="s">
        <v>613</v>
      </c>
      <c r="B2992" s="31">
        <v>202503</v>
      </c>
      <c r="C2992" s="27" t="s">
        <v>79</v>
      </c>
      <c r="D2992" s="27" t="s">
        <v>211</v>
      </c>
      <c r="E2992" s="27" t="s">
        <v>32</v>
      </c>
      <c r="F2992" s="27" t="s">
        <v>262</v>
      </c>
      <c r="G2992" s="33">
        <v>124895.31</v>
      </c>
      <c r="H2992" s="33">
        <v>124895.31</v>
      </c>
      <c r="I2992" s="33">
        <v>5831</v>
      </c>
      <c r="J2992" s="33">
        <v>313</v>
      </c>
      <c r="K2992" s="33">
        <v>7800</v>
      </c>
      <c r="L2992" s="33">
        <v>1</v>
      </c>
      <c r="M2992" s="33">
        <v>1</v>
      </c>
      <c r="N2992" s="33">
        <v>165806.28</v>
      </c>
      <c r="O2992" s="33">
        <v>768.2</v>
      </c>
      <c r="P2992" s="33">
        <v>1963</v>
      </c>
    </row>
    <row r="2993" spans="1:16">
      <c r="A2993" s="27" t="s">
        <v>613</v>
      </c>
      <c r="B2993" s="31">
        <v>202504</v>
      </c>
      <c r="C2993" s="27" t="s">
        <v>79</v>
      </c>
      <c r="D2993" s="27" t="s">
        <v>211</v>
      </c>
      <c r="E2993" s="27" t="s">
        <v>32</v>
      </c>
      <c r="F2993" s="27" t="s">
        <v>262</v>
      </c>
      <c r="G2993" s="33">
        <v>171955.07</v>
      </c>
      <c r="H2993" s="33">
        <v>171955.07</v>
      </c>
      <c r="I2993" s="33">
        <v>8291</v>
      </c>
      <c r="J2993" s="33">
        <v>405</v>
      </c>
      <c r="K2993" s="33">
        <v>7800</v>
      </c>
      <c r="L2993" s="33">
        <v>1</v>
      </c>
      <c r="M2993" s="33">
        <v>1</v>
      </c>
      <c r="N2993" s="33">
        <v>194931.74</v>
      </c>
      <c r="O2993" s="33">
        <v>1115</v>
      </c>
      <c r="P2993" s="33">
        <v>2806</v>
      </c>
    </row>
    <row r="2994" spans="1:16">
      <c r="A2994" s="27" t="s">
        <v>613</v>
      </c>
      <c r="B2994" s="31">
        <v>202505</v>
      </c>
      <c r="C2994" s="27" t="s">
        <v>79</v>
      </c>
      <c r="D2994" s="27" t="s">
        <v>211</v>
      </c>
      <c r="E2994" s="27" t="s">
        <v>32</v>
      </c>
      <c r="F2994" s="27" t="s">
        <v>262</v>
      </c>
      <c r="G2994" s="33">
        <v>165000.57</v>
      </c>
      <c r="H2994" s="33">
        <v>165000.57</v>
      </c>
      <c r="I2994" s="33">
        <v>8948</v>
      </c>
      <c r="J2994" s="33">
        <v>385</v>
      </c>
      <c r="K2994" s="33">
        <v>7800</v>
      </c>
      <c r="L2994" s="33">
        <v>1</v>
      </c>
      <c r="M2994" s="33">
        <v>1</v>
      </c>
      <c r="N2994" s="33">
        <v>213297.84</v>
      </c>
      <c r="O2994" s="33">
        <v>1055.6</v>
      </c>
      <c r="P2994" s="33">
        <v>2794</v>
      </c>
    </row>
    <row r="2995" spans="1:16">
      <c r="A2995" s="27" t="s">
        <v>613</v>
      </c>
      <c r="B2995" s="31">
        <v>202506</v>
      </c>
      <c r="C2995" s="27" t="s">
        <v>79</v>
      </c>
      <c r="D2995" s="27" t="s">
        <v>211</v>
      </c>
      <c r="E2995" s="27" t="s">
        <v>32</v>
      </c>
      <c r="F2995" s="27" t="s">
        <v>262</v>
      </c>
      <c r="G2995" s="33">
        <v>158604.54</v>
      </c>
      <c r="H2995" s="33">
        <v>158604.54</v>
      </c>
      <c r="I2995" s="33">
        <v>8596</v>
      </c>
      <c r="J2995" s="33">
        <v>481</v>
      </c>
      <c r="K2995" s="33">
        <v>7800</v>
      </c>
      <c r="L2995" s="33">
        <v>1</v>
      </c>
      <c r="M2995" s="33">
        <v>1</v>
      </c>
      <c r="N2995" s="33">
        <v>208184.29</v>
      </c>
      <c r="O2995" s="33">
        <v>903.7</v>
      </c>
      <c r="P2995" s="33">
        <v>2654</v>
      </c>
    </row>
    <row r="2996" spans="1:16">
      <c r="A2996" s="27" t="s">
        <v>613</v>
      </c>
      <c r="B2996" s="31">
        <v>202507</v>
      </c>
      <c r="C2996" s="27" t="s">
        <v>79</v>
      </c>
      <c r="D2996" s="27" t="s">
        <v>211</v>
      </c>
      <c r="E2996" s="27" t="s">
        <v>32</v>
      </c>
      <c r="F2996" s="27" t="s">
        <v>262</v>
      </c>
      <c r="G2996" s="33">
        <v>148744.91</v>
      </c>
      <c r="H2996" s="33">
        <v>148744.91</v>
      </c>
      <c r="I2996" s="33">
        <v>7518</v>
      </c>
      <c r="J2996" s="33">
        <v>351</v>
      </c>
      <c r="K2996" s="33">
        <v>7800</v>
      </c>
      <c r="L2996" s="33">
        <v>1</v>
      </c>
      <c r="M2996" s="33">
        <v>1</v>
      </c>
      <c r="N2996" s="33">
        <v>184925.13</v>
      </c>
      <c r="O2996" s="33">
        <v>1029.9</v>
      </c>
      <c r="P2996" s="33">
        <v>2399</v>
      </c>
    </row>
    <row r="2997" spans="1:16">
      <c r="A2997" s="27" t="s">
        <v>613</v>
      </c>
      <c r="B2997" s="31">
        <v>202508</v>
      </c>
      <c r="C2997" s="27" t="s">
        <v>79</v>
      </c>
      <c r="D2997" s="27" t="s">
        <v>211</v>
      </c>
      <c r="E2997" s="27" t="s">
        <v>32</v>
      </c>
      <c r="F2997" s="27" t="s">
        <v>262</v>
      </c>
      <c r="G2997" s="33">
        <v>141055.18</v>
      </c>
      <c r="H2997" s="33">
        <v>141055.18</v>
      </c>
      <c r="I2997" s="33">
        <v>7020</v>
      </c>
      <c r="J2997" s="33">
        <v>355</v>
      </c>
      <c r="K2997" s="33">
        <v>7800</v>
      </c>
      <c r="L2997" s="33">
        <v>1</v>
      </c>
      <c r="M2997" s="33">
        <v>1</v>
      </c>
      <c r="N2997" s="33">
        <v>177937.5</v>
      </c>
      <c r="O2997" s="33">
        <v>847.9</v>
      </c>
      <c r="P2997" s="33">
        <v>2247</v>
      </c>
    </row>
    <row r="2998" spans="1:16">
      <c r="A2998" s="27" t="s">
        <v>613</v>
      </c>
      <c r="B2998" s="31">
        <v>202509</v>
      </c>
      <c r="C2998" s="27" t="s">
        <v>79</v>
      </c>
      <c r="D2998" s="27" t="s">
        <v>211</v>
      </c>
      <c r="E2998" s="27" t="s">
        <v>32</v>
      </c>
      <c r="F2998" s="27" t="s">
        <v>262</v>
      </c>
      <c r="G2998" s="33">
        <v>130298.4</v>
      </c>
      <c r="H2998" s="33">
        <v>130298.4</v>
      </c>
      <c r="I2998" s="33">
        <v>6673</v>
      </c>
      <c r="J2998" s="33">
        <v>377</v>
      </c>
      <c r="K2998" s="33">
        <v>7800</v>
      </c>
      <c r="L2998" s="33">
        <v>1</v>
      </c>
      <c r="M2998" s="33">
        <v>1</v>
      </c>
      <c r="N2998" s="33">
        <v>170928.67</v>
      </c>
      <c r="O2998" s="33">
        <v>698.3</v>
      </c>
      <c r="P2998" s="33">
        <v>2152</v>
      </c>
    </row>
    <row r="2999" spans="1:16">
      <c r="A2999" s="27" t="s">
        <v>613</v>
      </c>
      <c r="B2999" s="31">
        <v>202510</v>
      </c>
      <c r="C2999" s="27" t="s">
        <v>79</v>
      </c>
      <c r="D2999" s="27" t="s">
        <v>211</v>
      </c>
      <c r="E2999" s="27" t="s">
        <v>32</v>
      </c>
      <c r="F2999" s="27" t="s">
        <v>262</v>
      </c>
      <c r="G2999" s="33">
        <v>142761.55</v>
      </c>
      <c r="H2999" s="33">
        <v>142761.55</v>
      </c>
      <c r="I2999" s="33">
        <v>7786</v>
      </c>
      <c r="J2999" s="33">
        <v>378</v>
      </c>
      <c r="K2999" s="33">
        <v>7800</v>
      </c>
      <c r="L2999" s="33">
        <v>1</v>
      </c>
      <c r="M2999" s="33">
        <v>1</v>
      </c>
      <c r="N2999" s="33">
        <v>187572.83</v>
      </c>
      <c r="O2999" s="33">
        <v>842.9</v>
      </c>
      <c r="P2999" s="33">
        <v>2480</v>
      </c>
    </row>
    <row r="3000" spans="1:16">
      <c r="A3000" s="27" t="s">
        <v>613</v>
      </c>
      <c r="B3000" s="31">
        <v>202511</v>
      </c>
      <c r="C3000" s="27" t="s">
        <v>79</v>
      </c>
      <c r="D3000" s="27" t="s">
        <v>211</v>
      </c>
      <c r="E3000" s="27" t="s">
        <v>32</v>
      </c>
      <c r="F3000" s="27" t="s">
        <v>262</v>
      </c>
      <c r="G3000" s="33">
        <v>159362.81</v>
      </c>
      <c r="H3000" s="33">
        <v>159362.81</v>
      </c>
      <c r="I3000" s="33">
        <v>8273</v>
      </c>
      <c r="J3000" s="33">
        <v>404</v>
      </c>
      <c r="K3000" s="33">
        <v>7800</v>
      </c>
      <c r="L3000" s="33">
        <v>1</v>
      </c>
      <c r="M3000" s="33">
        <v>1</v>
      </c>
      <c r="N3000" s="33">
        <v>226151.79</v>
      </c>
      <c r="O3000" s="33">
        <v>910.3</v>
      </c>
      <c r="P3000" s="33">
        <v>2679</v>
      </c>
    </row>
    <row r="3001" spans="1:16">
      <c r="A3001" s="27" t="s">
        <v>613</v>
      </c>
      <c r="B3001" s="31">
        <v>202512</v>
      </c>
      <c r="C3001" s="27" t="s">
        <v>79</v>
      </c>
      <c r="D3001" s="27" t="s">
        <v>211</v>
      </c>
      <c r="E3001" s="27" t="s">
        <v>32</v>
      </c>
      <c r="F3001" s="27" t="s">
        <v>262</v>
      </c>
      <c r="G3001" s="33">
        <v>209228.55</v>
      </c>
      <c r="H3001" s="33">
        <v>209228.55</v>
      </c>
      <c r="I3001" s="33">
        <v>11525</v>
      </c>
      <c r="J3001" s="33">
        <v>580</v>
      </c>
      <c r="K3001" s="33">
        <v>7800</v>
      </c>
      <c r="L3001" s="33">
        <v>1</v>
      </c>
      <c r="M3001" s="33">
        <v>1</v>
      </c>
      <c r="N3001" s="33">
        <v>259365.58</v>
      </c>
      <c r="O3001" s="33">
        <v>1534.7</v>
      </c>
      <c r="P3001" s="33">
        <v>3580</v>
      </c>
    </row>
    <row r="3002" spans="1:16">
      <c r="A3002" s="27" t="s">
        <v>613</v>
      </c>
      <c r="B3002" s="31">
        <v>202601</v>
      </c>
      <c r="C3002" s="27" t="s">
        <v>79</v>
      </c>
      <c r="D3002" s="27" t="s">
        <v>211</v>
      </c>
      <c r="E3002" s="27" t="s">
        <v>32</v>
      </c>
      <c r="F3002" s="27" t="s">
        <v>262</v>
      </c>
      <c r="G3002" s="33">
        <v>110280.86</v>
      </c>
      <c r="H3002" s="33">
        <v>110280.86</v>
      </c>
      <c r="I3002" s="33">
        <v>5895</v>
      </c>
      <c r="J3002" s="33">
        <v>305</v>
      </c>
      <c r="K3002" s="33">
        <v>7800</v>
      </c>
      <c r="L3002" s="33">
        <v>1</v>
      </c>
      <c r="M3002" s="33">
        <v>1</v>
      </c>
      <c r="N3002" s="33">
        <v>131704.96</v>
      </c>
      <c r="O3002" s="33">
        <v>665.8</v>
      </c>
      <c r="P3002" s="33">
        <v>1841</v>
      </c>
    </row>
    <row r="3003" spans="1:16">
      <c r="A3003" s="27" t="s">
        <v>613</v>
      </c>
      <c r="B3003" s="31">
        <v>202602</v>
      </c>
      <c r="C3003" s="27" t="s">
        <v>79</v>
      </c>
      <c r="D3003" s="27" t="s">
        <v>211</v>
      </c>
      <c r="E3003" s="27" t="s">
        <v>32</v>
      </c>
      <c r="F3003" s="27" t="s">
        <v>262</v>
      </c>
      <c r="G3003" s="33">
        <v>109117.41</v>
      </c>
      <c r="H3003" s="33">
        <v>109117.41</v>
      </c>
      <c r="I3003" s="33">
        <v>5484</v>
      </c>
      <c r="J3003" s="33">
        <v>262</v>
      </c>
      <c r="K3003" s="33">
        <v>7800</v>
      </c>
      <c r="L3003" s="33">
        <v>1</v>
      </c>
      <c r="M3003" s="33">
        <v>1</v>
      </c>
      <c r="N3003" s="33">
        <v>135564.82</v>
      </c>
      <c r="O3003" s="33">
        <v>631.4</v>
      </c>
      <c r="P3003" s="33">
        <v>1806</v>
      </c>
    </row>
    <row r="3004" spans="1:16">
      <c r="A3004" s="27" t="s">
        <v>613</v>
      </c>
      <c r="B3004" s="31">
        <v>202603</v>
      </c>
      <c r="C3004" s="27" t="s">
        <v>79</v>
      </c>
      <c r="D3004" s="27" t="s">
        <v>211</v>
      </c>
      <c r="E3004" s="27" t="s">
        <v>32</v>
      </c>
      <c r="F3004" s="27" t="s">
        <v>262</v>
      </c>
      <c r="G3004" s="33">
        <v>140590.01</v>
      </c>
      <c r="H3004" s="33">
        <v>140590.01</v>
      </c>
      <c r="I3004" s="33">
        <v>7183</v>
      </c>
      <c r="J3004" s="33">
        <v>341</v>
      </c>
      <c r="K3004" s="33">
        <v>7800</v>
      </c>
      <c r="L3004" s="33">
        <v>1</v>
      </c>
      <c r="M3004" s="33">
        <v>1</v>
      </c>
      <c r="N3004" s="33">
        <v>168790.8</v>
      </c>
      <c r="O3004" s="33">
        <v>917.3</v>
      </c>
      <c r="P3004" s="33">
        <v>2320</v>
      </c>
    </row>
    <row r="3005" spans="1:16">
      <c r="A3005" s="27" t="s">
        <v>613</v>
      </c>
      <c r="B3005" s="31">
        <v>202604</v>
      </c>
      <c r="C3005" s="27" t="s">
        <v>79</v>
      </c>
      <c r="D3005" s="27" t="s">
        <v>211</v>
      </c>
      <c r="E3005" s="27" t="s">
        <v>32</v>
      </c>
      <c r="F3005" s="27" t="s">
        <v>262</v>
      </c>
      <c r="G3005" s="33">
        <v>140789.72</v>
      </c>
      <c r="H3005" s="33">
        <v>140789.72</v>
      </c>
      <c r="I3005" s="33">
        <v>7264</v>
      </c>
      <c r="J3005" s="33">
        <v>300</v>
      </c>
      <c r="K3005" s="33">
        <v>7800</v>
      </c>
      <c r="L3005" s="33">
        <v>1</v>
      </c>
      <c r="M3005" s="33">
        <v>1</v>
      </c>
      <c r="N3005" s="33">
        <v>198440.51</v>
      </c>
      <c r="O3005" s="33">
        <v>848.9</v>
      </c>
      <c r="P3005" s="33">
        <v>2444</v>
      </c>
    </row>
    <row r="3006" spans="1:16">
      <c r="A3006" s="27" t="s">
        <v>613</v>
      </c>
      <c r="B3006" s="31">
        <v>202605</v>
      </c>
      <c r="C3006" s="27" t="s">
        <v>79</v>
      </c>
      <c r="D3006" s="27" t="s">
        <v>211</v>
      </c>
      <c r="E3006" s="27" t="s">
        <v>32</v>
      </c>
      <c r="F3006" s="27" t="s">
        <v>262</v>
      </c>
      <c r="G3006" s="33">
        <v>166051.39</v>
      </c>
      <c r="H3006" s="33">
        <v>166051.39</v>
      </c>
      <c r="I3006" s="33">
        <v>8420</v>
      </c>
      <c r="J3006" s="33">
        <v>475</v>
      </c>
      <c r="K3006" s="33">
        <v>7800</v>
      </c>
      <c r="L3006" s="33">
        <v>1</v>
      </c>
      <c r="M3006" s="33">
        <v>1</v>
      </c>
      <c r="N3006" s="33">
        <v>217137.2</v>
      </c>
      <c r="O3006" s="33">
        <v>1018.2</v>
      </c>
      <c r="P3006" s="33">
        <v>2738</v>
      </c>
    </row>
    <row r="3007" spans="1:16">
      <c r="A3007" s="27" t="s">
        <v>613</v>
      </c>
      <c r="B3007" s="31">
        <v>202606</v>
      </c>
      <c r="C3007" s="27" t="s">
        <v>79</v>
      </c>
      <c r="D3007" s="27" t="s">
        <v>211</v>
      </c>
      <c r="E3007" s="27" t="s">
        <v>32</v>
      </c>
      <c r="F3007" s="27" t="s">
        <v>262</v>
      </c>
      <c r="G3007" s="33">
        <v>159846.84</v>
      </c>
      <c r="H3007" s="33">
        <v>159846.84</v>
      </c>
      <c r="I3007" s="33">
        <v>7501</v>
      </c>
      <c r="J3007" s="33">
        <v>401</v>
      </c>
      <c r="K3007" s="33">
        <v>7800</v>
      </c>
      <c r="L3007" s="33">
        <v>1</v>
      </c>
      <c r="M3007" s="33">
        <v>1</v>
      </c>
      <c r="N3007" s="33">
        <v>211931.6</v>
      </c>
      <c r="O3007" s="33">
        <v>956.7</v>
      </c>
      <c r="P3007" s="33">
        <v>2575</v>
      </c>
    </row>
    <row r="3008" spans="1:16">
      <c r="A3008" s="27" t="s">
        <v>613</v>
      </c>
      <c r="B3008" s="31">
        <v>202607</v>
      </c>
      <c r="C3008" s="27" t="s">
        <v>79</v>
      </c>
      <c r="D3008" s="27" t="s">
        <v>211</v>
      </c>
      <c r="E3008" s="27" t="s">
        <v>32</v>
      </c>
      <c r="F3008" s="27" t="s">
        <v>262</v>
      </c>
      <c r="G3008" s="33">
        <v>138649.54</v>
      </c>
      <c r="H3008" s="33">
        <v>138649.54</v>
      </c>
      <c r="I3008" s="33">
        <v>6923</v>
      </c>
      <c r="J3008" s="33">
        <v>373</v>
      </c>
      <c r="K3008" s="33">
        <v>7800</v>
      </c>
      <c r="L3008" s="33">
        <v>1</v>
      </c>
      <c r="M3008" s="33">
        <v>1</v>
      </c>
      <c r="N3008" s="33">
        <v>188253.78</v>
      </c>
      <c r="O3008" s="33">
        <v>895.5</v>
      </c>
      <c r="P3008" s="33">
        <v>2312</v>
      </c>
    </row>
    <row r="3009" spans="1:16">
      <c r="A3009" s="27" t="s">
        <v>617</v>
      </c>
      <c r="B3009" s="31">
        <v>202408</v>
      </c>
      <c r="C3009" s="27" t="s">
        <v>79</v>
      </c>
      <c r="D3009" s="27" t="s">
        <v>211</v>
      </c>
      <c r="E3009" s="27" t="s">
        <v>32</v>
      </c>
      <c r="F3009" s="27" t="s">
        <v>257</v>
      </c>
      <c r="G3009" s="33">
        <v>191173.28</v>
      </c>
      <c r="H3009" s="33">
        <v>191173.28</v>
      </c>
      <c r="I3009" s="33">
        <v>5079</v>
      </c>
      <c r="J3009" s="33">
        <v>383</v>
      </c>
      <c r="K3009" s="33">
        <v>9000</v>
      </c>
      <c r="L3009" s="33">
        <v>1</v>
      </c>
      <c r="M3009" s="33">
        <v>1</v>
      </c>
      <c r="N3009" s="33">
        <v>254064.48</v>
      </c>
      <c r="O3009" s="33">
        <v>1103.5</v>
      </c>
      <c r="P3009" s="33">
        <v>2071</v>
      </c>
    </row>
    <row r="3010" spans="1:16">
      <c r="A3010" s="27" t="s">
        <v>617</v>
      </c>
      <c r="B3010" s="31">
        <v>202409</v>
      </c>
      <c r="C3010" s="27" t="s">
        <v>79</v>
      </c>
      <c r="D3010" s="27" t="s">
        <v>211</v>
      </c>
      <c r="E3010" s="27" t="s">
        <v>32</v>
      </c>
      <c r="F3010" s="27" t="s">
        <v>257</v>
      </c>
      <c r="G3010" s="33">
        <v>185387.21</v>
      </c>
      <c r="H3010" s="33">
        <v>185387.21</v>
      </c>
      <c r="I3010" s="33">
        <v>4591</v>
      </c>
      <c r="J3010" s="33">
        <v>312</v>
      </c>
      <c r="K3010" s="33">
        <v>9000</v>
      </c>
      <c r="L3010" s="33">
        <v>1</v>
      </c>
      <c r="M3010" s="33">
        <v>1</v>
      </c>
      <c r="N3010" s="33">
        <v>244057.06</v>
      </c>
      <c r="O3010" s="33">
        <v>1060.5</v>
      </c>
      <c r="P3010" s="33">
        <v>1950</v>
      </c>
    </row>
    <row r="3011" spans="1:16">
      <c r="A3011" s="27" t="s">
        <v>617</v>
      </c>
      <c r="B3011" s="31">
        <v>202410</v>
      </c>
      <c r="C3011" s="27" t="s">
        <v>79</v>
      </c>
      <c r="D3011" s="27" t="s">
        <v>211</v>
      </c>
      <c r="E3011" s="27" t="s">
        <v>32</v>
      </c>
      <c r="F3011" s="27" t="s">
        <v>257</v>
      </c>
      <c r="G3011" s="33">
        <v>206458.53</v>
      </c>
      <c r="H3011" s="33">
        <v>206458.53</v>
      </c>
      <c r="I3011" s="33">
        <v>5064</v>
      </c>
      <c r="J3011" s="33">
        <v>376</v>
      </c>
      <c r="K3011" s="33">
        <v>9000</v>
      </c>
      <c r="L3011" s="33">
        <v>1</v>
      </c>
      <c r="M3011" s="33">
        <v>1</v>
      </c>
      <c r="N3011" s="33">
        <v>267822.09</v>
      </c>
      <c r="O3011" s="33">
        <v>1204.7</v>
      </c>
      <c r="P3011" s="33">
        <v>2168</v>
      </c>
    </row>
    <row r="3012" spans="1:16">
      <c r="A3012" s="27" t="s">
        <v>617</v>
      </c>
      <c r="B3012" s="31">
        <v>202411</v>
      </c>
      <c r="C3012" s="27" t="s">
        <v>79</v>
      </c>
      <c r="D3012" s="27" t="s">
        <v>211</v>
      </c>
      <c r="E3012" s="27" t="s">
        <v>32</v>
      </c>
      <c r="F3012" s="27" t="s">
        <v>257</v>
      </c>
      <c r="G3012" s="33">
        <v>269158.66</v>
      </c>
      <c r="H3012" s="33">
        <v>269158.66</v>
      </c>
      <c r="I3012" s="33">
        <v>6630</v>
      </c>
      <c r="J3012" s="33">
        <v>466</v>
      </c>
      <c r="K3012" s="33">
        <v>9000</v>
      </c>
      <c r="L3012" s="33">
        <v>1</v>
      </c>
      <c r="M3012" s="33">
        <v>1</v>
      </c>
      <c r="N3012" s="33">
        <v>322906.29</v>
      </c>
      <c r="O3012" s="33">
        <v>1521.3</v>
      </c>
      <c r="P3012" s="33">
        <v>2803</v>
      </c>
    </row>
    <row r="3013" spans="1:16">
      <c r="A3013" s="27" t="s">
        <v>617</v>
      </c>
      <c r="B3013" s="31">
        <v>202412</v>
      </c>
      <c r="C3013" s="27" t="s">
        <v>79</v>
      </c>
      <c r="D3013" s="27" t="s">
        <v>211</v>
      </c>
      <c r="E3013" s="27" t="s">
        <v>32</v>
      </c>
      <c r="F3013" s="27" t="s">
        <v>257</v>
      </c>
      <c r="G3013" s="33">
        <v>289412.55</v>
      </c>
      <c r="H3013" s="33">
        <v>289412.55</v>
      </c>
      <c r="I3013" s="33">
        <v>7816</v>
      </c>
      <c r="J3013" s="33">
        <v>556</v>
      </c>
      <c r="K3013" s="33">
        <v>9000</v>
      </c>
      <c r="L3013" s="33">
        <v>1</v>
      </c>
      <c r="M3013" s="33">
        <v>1</v>
      </c>
      <c r="N3013" s="33">
        <v>370329.93</v>
      </c>
      <c r="O3013" s="33">
        <v>1541.8</v>
      </c>
      <c r="P3013" s="33">
        <v>3080</v>
      </c>
    </row>
    <row r="3014" spans="1:16">
      <c r="A3014" s="27" t="s">
        <v>617</v>
      </c>
      <c r="B3014" s="31">
        <v>202501</v>
      </c>
      <c r="C3014" s="27" t="s">
        <v>79</v>
      </c>
      <c r="D3014" s="27" t="s">
        <v>211</v>
      </c>
      <c r="E3014" s="27" t="s">
        <v>32</v>
      </c>
      <c r="F3014" s="27" t="s">
        <v>257</v>
      </c>
      <c r="G3014" s="33">
        <v>133408.91</v>
      </c>
      <c r="H3014" s="33">
        <v>133408.91</v>
      </c>
      <c r="I3014" s="33">
        <v>3210</v>
      </c>
      <c r="J3014" s="33">
        <v>277</v>
      </c>
      <c r="K3014" s="33">
        <v>9000</v>
      </c>
      <c r="L3014" s="33">
        <v>1</v>
      </c>
      <c r="M3014" s="33">
        <v>1</v>
      </c>
      <c r="N3014" s="33">
        <v>188052.28</v>
      </c>
      <c r="O3014" s="33">
        <v>762.6</v>
      </c>
      <c r="P3014" s="33">
        <v>1373</v>
      </c>
    </row>
    <row r="3015" spans="1:16">
      <c r="A3015" s="27" t="s">
        <v>617</v>
      </c>
      <c r="B3015" s="31">
        <v>202502</v>
      </c>
      <c r="C3015" s="27" t="s">
        <v>79</v>
      </c>
      <c r="D3015" s="27" t="s">
        <v>211</v>
      </c>
      <c r="E3015" s="27" t="s">
        <v>32</v>
      </c>
      <c r="F3015" s="27" t="s">
        <v>257</v>
      </c>
      <c r="G3015" s="33">
        <v>141660.04</v>
      </c>
      <c r="H3015" s="33">
        <v>141660.04</v>
      </c>
      <c r="I3015" s="33">
        <v>3716</v>
      </c>
      <c r="J3015" s="33">
        <v>268</v>
      </c>
      <c r="K3015" s="33">
        <v>9000</v>
      </c>
      <c r="L3015" s="33">
        <v>1</v>
      </c>
      <c r="M3015" s="33">
        <v>1</v>
      </c>
      <c r="N3015" s="33">
        <v>193563.51</v>
      </c>
      <c r="O3015" s="33">
        <v>723.4</v>
      </c>
      <c r="P3015" s="33">
        <v>1518</v>
      </c>
    </row>
    <row r="3016" spans="1:16">
      <c r="A3016" s="27" t="s">
        <v>617</v>
      </c>
      <c r="B3016" s="31">
        <v>202503</v>
      </c>
      <c r="C3016" s="27" t="s">
        <v>79</v>
      </c>
      <c r="D3016" s="27" t="s">
        <v>211</v>
      </c>
      <c r="E3016" s="27" t="s">
        <v>32</v>
      </c>
      <c r="F3016" s="27" t="s">
        <v>257</v>
      </c>
      <c r="G3016" s="33">
        <v>181124.71</v>
      </c>
      <c r="H3016" s="33">
        <v>181124.71</v>
      </c>
      <c r="I3016" s="33">
        <v>4742</v>
      </c>
      <c r="J3016" s="33">
        <v>358</v>
      </c>
      <c r="K3016" s="33">
        <v>9000</v>
      </c>
      <c r="L3016" s="33">
        <v>1</v>
      </c>
      <c r="M3016" s="33">
        <v>1</v>
      </c>
      <c r="N3016" s="33">
        <v>241004.55</v>
      </c>
      <c r="O3016" s="33">
        <v>1077.8</v>
      </c>
      <c r="P3016" s="33">
        <v>1903</v>
      </c>
    </row>
    <row r="3017" spans="1:16">
      <c r="A3017" s="27" t="s">
        <v>617</v>
      </c>
      <c r="B3017" s="31">
        <v>202504</v>
      </c>
      <c r="C3017" s="27" t="s">
        <v>79</v>
      </c>
      <c r="D3017" s="27" t="s">
        <v>211</v>
      </c>
      <c r="E3017" s="27" t="s">
        <v>32</v>
      </c>
      <c r="F3017" s="27" t="s">
        <v>257</v>
      </c>
      <c r="G3017" s="33">
        <v>231397.52</v>
      </c>
      <c r="H3017" s="33">
        <v>231397.52</v>
      </c>
      <c r="I3017" s="33">
        <v>5897</v>
      </c>
      <c r="J3017" s="33">
        <v>453</v>
      </c>
      <c r="K3017" s="33">
        <v>9000</v>
      </c>
      <c r="L3017" s="33">
        <v>1</v>
      </c>
      <c r="M3017" s="33">
        <v>1</v>
      </c>
      <c r="N3017" s="33">
        <v>283339.3</v>
      </c>
      <c r="O3017" s="33">
        <v>1301.4</v>
      </c>
      <c r="P3017" s="33">
        <v>2427</v>
      </c>
    </row>
    <row r="3018" spans="1:16">
      <c r="A3018" s="27" t="s">
        <v>617</v>
      </c>
      <c r="B3018" s="31">
        <v>202505</v>
      </c>
      <c r="C3018" s="27" t="s">
        <v>79</v>
      </c>
      <c r="D3018" s="27" t="s">
        <v>211</v>
      </c>
      <c r="E3018" s="27" t="s">
        <v>32</v>
      </c>
      <c r="F3018" s="27" t="s">
        <v>257</v>
      </c>
      <c r="G3018" s="33">
        <v>233149</v>
      </c>
      <c r="H3018" s="33">
        <v>233149</v>
      </c>
      <c r="I3018" s="33">
        <v>5731</v>
      </c>
      <c r="J3018" s="33">
        <v>433</v>
      </c>
      <c r="K3018" s="33">
        <v>9000</v>
      </c>
      <c r="L3018" s="33">
        <v>1</v>
      </c>
      <c r="M3018" s="33">
        <v>1</v>
      </c>
      <c r="N3018" s="33">
        <v>310035</v>
      </c>
      <c r="O3018" s="33">
        <v>1368.3</v>
      </c>
      <c r="P3018" s="33">
        <v>2445</v>
      </c>
    </row>
    <row r="3019" spans="1:16">
      <c r="A3019" s="27" t="s">
        <v>617</v>
      </c>
      <c r="B3019" s="31">
        <v>202506</v>
      </c>
      <c r="C3019" s="27" t="s">
        <v>79</v>
      </c>
      <c r="D3019" s="27" t="s">
        <v>211</v>
      </c>
      <c r="E3019" s="27" t="s">
        <v>32</v>
      </c>
      <c r="F3019" s="27" t="s">
        <v>257</v>
      </c>
      <c r="G3019" s="33">
        <v>229861.11</v>
      </c>
      <c r="H3019" s="33">
        <v>229861.11</v>
      </c>
      <c r="I3019" s="33">
        <v>5709</v>
      </c>
      <c r="J3019" s="33">
        <v>366</v>
      </c>
      <c r="K3019" s="33">
        <v>9000</v>
      </c>
      <c r="L3019" s="33">
        <v>1</v>
      </c>
      <c r="M3019" s="33">
        <v>1</v>
      </c>
      <c r="N3019" s="33">
        <v>302602.28</v>
      </c>
      <c r="O3019" s="33">
        <v>1336.2</v>
      </c>
      <c r="P3019" s="33">
        <v>2399</v>
      </c>
    </row>
    <row r="3020" spans="1:16">
      <c r="A3020" s="27" t="s">
        <v>617</v>
      </c>
      <c r="B3020" s="31">
        <v>202507</v>
      </c>
      <c r="C3020" s="27" t="s">
        <v>79</v>
      </c>
      <c r="D3020" s="27" t="s">
        <v>211</v>
      </c>
      <c r="E3020" s="27" t="s">
        <v>32</v>
      </c>
      <c r="F3020" s="27" t="s">
        <v>257</v>
      </c>
      <c r="G3020" s="33">
        <v>198718.45</v>
      </c>
      <c r="H3020" s="33">
        <v>198718.45</v>
      </c>
      <c r="I3020" s="33">
        <v>5063</v>
      </c>
      <c r="J3020" s="33">
        <v>421</v>
      </c>
      <c r="K3020" s="33">
        <v>9000</v>
      </c>
      <c r="L3020" s="33">
        <v>1</v>
      </c>
      <c r="M3020" s="33">
        <v>1</v>
      </c>
      <c r="N3020" s="33">
        <v>268794.38</v>
      </c>
      <c r="O3020" s="33">
        <v>1051.9</v>
      </c>
      <c r="P3020" s="33">
        <v>2104</v>
      </c>
    </row>
    <row r="3021" spans="1:16">
      <c r="A3021" s="27" t="s">
        <v>617</v>
      </c>
      <c r="B3021" s="31">
        <v>202508</v>
      </c>
      <c r="C3021" s="27" t="s">
        <v>79</v>
      </c>
      <c r="D3021" s="27" t="s">
        <v>211</v>
      </c>
      <c r="E3021" s="27" t="s">
        <v>32</v>
      </c>
      <c r="F3021" s="27" t="s">
        <v>257</v>
      </c>
      <c r="G3021" s="33">
        <v>189790.81</v>
      </c>
      <c r="H3021" s="33">
        <v>189790.81</v>
      </c>
      <c r="I3021" s="33">
        <v>5019</v>
      </c>
      <c r="J3021" s="33">
        <v>404</v>
      </c>
      <c r="K3021" s="33">
        <v>9000</v>
      </c>
      <c r="L3021" s="33">
        <v>1</v>
      </c>
      <c r="M3021" s="33">
        <v>1</v>
      </c>
      <c r="N3021" s="33">
        <v>258637.64</v>
      </c>
      <c r="O3021" s="33">
        <v>1023.9</v>
      </c>
      <c r="P3021" s="33">
        <v>2023</v>
      </c>
    </row>
    <row r="3022" spans="1:16">
      <c r="A3022" s="27" t="s">
        <v>617</v>
      </c>
      <c r="B3022" s="31">
        <v>202509</v>
      </c>
      <c r="C3022" s="27" t="s">
        <v>79</v>
      </c>
      <c r="D3022" s="27" t="s">
        <v>211</v>
      </c>
      <c r="E3022" s="27" t="s">
        <v>32</v>
      </c>
      <c r="F3022" s="27" t="s">
        <v>257</v>
      </c>
      <c r="G3022" s="33">
        <v>177551.7</v>
      </c>
      <c r="H3022" s="33">
        <v>177551.7</v>
      </c>
      <c r="I3022" s="33">
        <v>4360</v>
      </c>
      <c r="J3022" s="33">
        <v>347</v>
      </c>
      <c r="K3022" s="33">
        <v>9000</v>
      </c>
      <c r="L3022" s="33">
        <v>1</v>
      </c>
      <c r="M3022" s="33">
        <v>1</v>
      </c>
      <c r="N3022" s="33">
        <v>248450.09</v>
      </c>
      <c r="O3022" s="33">
        <v>959.7</v>
      </c>
      <c r="P3022" s="33">
        <v>1788</v>
      </c>
    </row>
    <row r="3023" spans="1:16">
      <c r="A3023" s="27" t="s">
        <v>617</v>
      </c>
      <c r="B3023" s="31">
        <v>202510</v>
      </c>
      <c r="C3023" s="27" t="s">
        <v>79</v>
      </c>
      <c r="D3023" s="27" t="s">
        <v>211</v>
      </c>
      <c r="E3023" s="27" t="s">
        <v>32</v>
      </c>
      <c r="F3023" s="27" t="s">
        <v>257</v>
      </c>
      <c r="G3023" s="33">
        <v>192207.27</v>
      </c>
      <c r="H3023" s="33">
        <v>192207.27</v>
      </c>
      <c r="I3023" s="33">
        <v>5447</v>
      </c>
      <c r="J3023" s="33">
        <v>385</v>
      </c>
      <c r="K3023" s="33">
        <v>9000</v>
      </c>
      <c r="L3023" s="33">
        <v>1</v>
      </c>
      <c r="M3023" s="33">
        <v>1</v>
      </c>
      <c r="N3023" s="33">
        <v>272642.89</v>
      </c>
      <c r="O3023" s="33">
        <v>1075.2</v>
      </c>
      <c r="P3023" s="33">
        <v>2161</v>
      </c>
    </row>
    <row r="3024" spans="1:16">
      <c r="A3024" s="27" t="s">
        <v>617</v>
      </c>
      <c r="B3024" s="31">
        <v>202511</v>
      </c>
      <c r="C3024" s="27" t="s">
        <v>79</v>
      </c>
      <c r="D3024" s="27" t="s">
        <v>211</v>
      </c>
      <c r="E3024" s="27" t="s">
        <v>32</v>
      </c>
      <c r="F3024" s="27" t="s">
        <v>257</v>
      </c>
      <c r="G3024" s="33">
        <v>226610.59</v>
      </c>
      <c r="H3024" s="33">
        <v>226610.59</v>
      </c>
      <c r="I3024" s="33">
        <v>6013</v>
      </c>
      <c r="J3024" s="33">
        <v>402</v>
      </c>
      <c r="K3024" s="33">
        <v>9000</v>
      </c>
      <c r="L3024" s="33">
        <v>1</v>
      </c>
      <c r="M3024" s="33">
        <v>1</v>
      </c>
      <c r="N3024" s="33">
        <v>328718.6</v>
      </c>
      <c r="O3024" s="33">
        <v>1297.9</v>
      </c>
      <c r="P3024" s="33">
        <v>2416</v>
      </c>
    </row>
    <row r="3025" spans="1:16">
      <c r="A3025" s="27" t="s">
        <v>617</v>
      </c>
      <c r="B3025" s="31">
        <v>202512</v>
      </c>
      <c r="C3025" s="27" t="s">
        <v>79</v>
      </c>
      <c r="D3025" s="27" t="s">
        <v>211</v>
      </c>
      <c r="E3025" s="27" t="s">
        <v>32</v>
      </c>
      <c r="F3025" s="27" t="s">
        <v>257</v>
      </c>
      <c r="G3025" s="33">
        <v>278482.32</v>
      </c>
      <c r="H3025" s="33">
        <v>278482.32</v>
      </c>
      <c r="I3025" s="33">
        <v>6975</v>
      </c>
      <c r="J3025" s="33">
        <v>630</v>
      </c>
      <c r="K3025" s="33">
        <v>9000</v>
      </c>
      <c r="L3025" s="33">
        <v>1</v>
      </c>
      <c r="M3025" s="33">
        <v>1</v>
      </c>
      <c r="N3025" s="33">
        <v>376995.87</v>
      </c>
      <c r="O3025" s="33">
        <v>1551</v>
      </c>
      <c r="P3025" s="33">
        <v>2896</v>
      </c>
    </row>
    <row r="3026" spans="1:16">
      <c r="A3026" s="27" t="s">
        <v>617</v>
      </c>
      <c r="B3026" s="31">
        <v>202601</v>
      </c>
      <c r="C3026" s="27" t="s">
        <v>79</v>
      </c>
      <c r="D3026" s="27" t="s">
        <v>211</v>
      </c>
      <c r="E3026" s="27" t="s">
        <v>32</v>
      </c>
      <c r="F3026" s="27" t="s">
        <v>257</v>
      </c>
      <c r="G3026" s="33">
        <v>126488.87</v>
      </c>
      <c r="H3026" s="33">
        <v>126488.87</v>
      </c>
      <c r="I3026" s="33">
        <v>3205</v>
      </c>
      <c r="J3026" s="33">
        <v>231</v>
      </c>
      <c r="K3026" s="33">
        <v>9000</v>
      </c>
      <c r="L3026" s="33">
        <v>1</v>
      </c>
      <c r="M3026" s="33">
        <v>1</v>
      </c>
      <c r="N3026" s="33">
        <v>191437.23</v>
      </c>
      <c r="O3026" s="33">
        <v>676.6</v>
      </c>
      <c r="P3026" s="33">
        <v>1328</v>
      </c>
    </row>
    <row r="3027" spans="1:16">
      <c r="A3027" s="27" t="s">
        <v>617</v>
      </c>
      <c r="B3027" s="31">
        <v>202602</v>
      </c>
      <c r="C3027" s="27" t="s">
        <v>79</v>
      </c>
      <c r="D3027" s="27" t="s">
        <v>211</v>
      </c>
      <c r="E3027" s="27" t="s">
        <v>32</v>
      </c>
      <c r="F3027" s="27" t="s">
        <v>257</v>
      </c>
      <c r="G3027" s="33">
        <v>141550.54</v>
      </c>
      <c r="H3027" s="33">
        <v>141550.54</v>
      </c>
      <c r="I3027" s="33">
        <v>3601</v>
      </c>
      <c r="J3027" s="33">
        <v>265</v>
      </c>
      <c r="K3027" s="33">
        <v>9000</v>
      </c>
      <c r="L3027" s="33">
        <v>1</v>
      </c>
      <c r="M3027" s="33">
        <v>1</v>
      </c>
      <c r="N3027" s="33">
        <v>197047.65</v>
      </c>
      <c r="O3027" s="33">
        <v>778.7</v>
      </c>
      <c r="P3027" s="33">
        <v>1486</v>
      </c>
    </row>
    <row r="3028" spans="1:16">
      <c r="A3028" s="27" t="s">
        <v>617</v>
      </c>
      <c r="B3028" s="31">
        <v>202603</v>
      </c>
      <c r="C3028" s="27" t="s">
        <v>79</v>
      </c>
      <c r="D3028" s="27" t="s">
        <v>211</v>
      </c>
      <c r="E3028" s="27" t="s">
        <v>32</v>
      </c>
      <c r="F3028" s="27" t="s">
        <v>257</v>
      </c>
      <c r="G3028" s="33">
        <v>179335.29</v>
      </c>
      <c r="H3028" s="33">
        <v>179335.29</v>
      </c>
      <c r="I3028" s="33">
        <v>4661</v>
      </c>
      <c r="J3028" s="33">
        <v>349</v>
      </c>
      <c r="K3028" s="33">
        <v>9000</v>
      </c>
      <c r="L3028" s="33">
        <v>1</v>
      </c>
      <c r="M3028" s="33">
        <v>1</v>
      </c>
      <c r="N3028" s="33">
        <v>245342.63</v>
      </c>
      <c r="O3028" s="33">
        <v>984</v>
      </c>
      <c r="P3028" s="33">
        <v>1778</v>
      </c>
    </row>
    <row r="3029" spans="1:16">
      <c r="A3029" s="27" t="s">
        <v>617</v>
      </c>
      <c r="B3029" s="31">
        <v>202604</v>
      </c>
      <c r="C3029" s="27" t="s">
        <v>79</v>
      </c>
      <c r="D3029" s="27" t="s">
        <v>211</v>
      </c>
      <c r="E3029" s="27" t="s">
        <v>32</v>
      </c>
      <c r="F3029" s="27" t="s">
        <v>257</v>
      </c>
      <c r="G3029" s="33">
        <v>191671.19</v>
      </c>
      <c r="H3029" s="33">
        <v>191671.19</v>
      </c>
      <c r="I3029" s="33">
        <v>4611</v>
      </c>
      <c r="J3029" s="33">
        <v>401</v>
      </c>
      <c r="K3029" s="33">
        <v>9000</v>
      </c>
      <c r="L3029" s="33">
        <v>1</v>
      </c>
      <c r="M3029" s="33">
        <v>1</v>
      </c>
      <c r="N3029" s="33">
        <v>288439.41</v>
      </c>
      <c r="O3029" s="33">
        <v>1079</v>
      </c>
      <c r="P3029" s="33">
        <v>1962</v>
      </c>
    </row>
    <row r="3030" spans="1:16">
      <c r="A3030" s="27" t="s">
        <v>617</v>
      </c>
      <c r="B3030" s="31">
        <v>202605</v>
      </c>
      <c r="C3030" s="27" t="s">
        <v>79</v>
      </c>
      <c r="D3030" s="27" t="s">
        <v>211</v>
      </c>
      <c r="E3030" s="27" t="s">
        <v>32</v>
      </c>
      <c r="F3030" s="27" t="s">
        <v>257</v>
      </c>
      <c r="G3030" s="33">
        <v>241691.96</v>
      </c>
      <c r="H3030" s="33">
        <v>241691.96</v>
      </c>
      <c r="I3030" s="33">
        <v>6157</v>
      </c>
      <c r="J3030" s="33">
        <v>492</v>
      </c>
      <c r="K3030" s="33">
        <v>9000</v>
      </c>
      <c r="L3030" s="33">
        <v>1</v>
      </c>
      <c r="M3030" s="33">
        <v>1</v>
      </c>
      <c r="N3030" s="33">
        <v>315615.63</v>
      </c>
      <c r="O3030" s="33">
        <v>1388.7</v>
      </c>
      <c r="P3030" s="33">
        <v>2477</v>
      </c>
    </row>
    <row r="3031" spans="1:16">
      <c r="A3031" s="27" t="s">
        <v>617</v>
      </c>
      <c r="B3031" s="31">
        <v>202606</v>
      </c>
      <c r="C3031" s="27" t="s">
        <v>79</v>
      </c>
      <c r="D3031" s="27" t="s">
        <v>211</v>
      </c>
      <c r="E3031" s="27" t="s">
        <v>32</v>
      </c>
      <c r="F3031" s="27" t="s">
        <v>257</v>
      </c>
      <c r="G3031" s="33">
        <v>215542.79</v>
      </c>
      <c r="H3031" s="33">
        <v>215542.79</v>
      </c>
      <c r="I3031" s="33">
        <v>5628</v>
      </c>
      <c r="J3031" s="33">
        <v>369</v>
      </c>
      <c r="K3031" s="33">
        <v>9000</v>
      </c>
      <c r="L3031" s="33">
        <v>1</v>
      </c>
      <c r="M3031" s="33">
        <v>1</v>
      </c>
      <c r="N3031" s="33">
        <v>308049.12</v>
      </c>
      <c r="O3031" s="33">
        <v>1217.5</v>
      </c>
      <c r="P3031" s="33">
        <v>2310</v>
      </c>
    </row>
    <row r="3032" spans="1:16">
      <c r="A3032" s="27" t="s">
        <v>617</v>
      </c>
      <c r="B3032" s="31">
        <v>202607</v>
      </c>
      <c r="C3032" s="27" t="s">
        <v>79</v>
      </c>
      <c r="D3032" s="27" t="s">
        <v>211</v>
      </c>
      <c r="E3032" s="27" t="s">
        <v>32</v>
      </c>
      <c r="F3032" s="27" t="s">
        <v>257</v>
      </c>
      <c r="G3032" s="33">
        <v>181896.68</v>
      </c>
      <c r="H3032" s="33">
        <v>181896.68</v>
      </c>
      <c r="I3032" s="33">
        <v>4631</v>
      </c>
      <c r="J3032" s="33">
        <v>348</v>
      </c>
      <c r="K3032" s="33">
        <v>9000</v>
      </c>
      <c r="L3032" s="33">
        <v>1</v>
      </c>
      <c r="M3032" s="33">
        <v>1</v>
      </c>
      <c r="N3032" s="33">
        <v>273632.68</v>
      </c>
      <c r="O3032" s="33">
        <v>960.3</v>
      </c>
      <c r="P3032" s="33">
        <v>1855</v>
      </c>
    </row>
    <row r="3033" spans="1:16">
      <c r="A3033" s="27" t="s">
        <v>619</v>
      </c>
      <c r="B3033" s="31">
        <v>202408</v>
      </c>
      <c r="C3033" s="27" t="s">
        <v>79</v>
      </c>
      <c r="D3033" s="27" t="s">
        <v>211</v>
      </c>
      <c r="E3033" s="27" t="s">
        <v>32</v>
      </c>
      <c r="F3033" s="27" t="s">
        <v>257</v>
      </c>
      <c r="G3033" s="33">
        <v>172328.64</v>
      </c>
      <c r="H3033" s="33">
        <v>172328.64</v>
      </c>
      <c r="I3033" s="33">
        <v>4312</v>
      </c>
      <c r="J3033" s="33">
        <v>350</v>
      </c>
      <c r="K3033" s="33">
        <v>6700</v>
      </c>
      <c r="L3033" s="33">
        <v>1</v>
      </c>
      <c r="M3033" s="33">
        <v>1</v>
      </c>
      <c r="N3033" s="33">
        <v>193490.65</v>
      </c>
      <c r="O3033" s="33">
        <v>883.9</v>
      </c>
      <c r="P3033" s="33">
        <v>1860</v>
      </c>
    </row>
    <row r="3034" spans="1:16">
      <c r="A3034" s="27" t="s">
        <v>619</v>
      </c>
      <c r="B3034" s="31">
        <v>202409</v>
      </c>
      <c r="C3034" s="27" t="s">
        <v>79</v>
      </c>
      <c r="D3034" s="27" t="s">
        <v>211</v>
      </c>
      <c r="E3034" s="27" t="s">
        <v>32</v>
      </c>
      <c r="F3034" s="27" t="s">
        <v>257</v>
      </c>
      <c r="G3034" s="33">
        <v>162683.97</v>
      </c>
      <c r="H3034" s="33">
        <v>162683.97</v>
      </c>
      <c r="I3034" s="33">
        <v>4102</v>
      </c>
      <c r="J3034" s="33">
        <v>269</v>
      </c>
      <c r="K3034" s="33">
        <v>6700</v>
      </c>
      <c r="L3034" s="33">
        <v>1</v>
      </c>
      <c r="M3034" s="33">
        <v>1</v>
      </c>
      <c r="N3034" s="33">
        <v>185869.2</v>
      </c>
      <c r="O3034" s="33">
        <v>912.1</v>
      </c>
      <c r="P3034" s="33">
        <v>1648</v>
      </c>
    </row>
    <row r="3035" spans="1:16">
      <c r="A3035" s="27" t="s">
        <v>619</v>
      </c>
      <c r="B3035" s="31">
        <v>202410</v>
      </c>
      <c r="C3035" s="27" t="s">
        <v>79</v>
      </c>
      <c r="D3035" s="27" t="s">
        <v>211</v>
      </c>
      <c r="E3035" s="27" t="s">
        <v>32</v>
      </c>
      <c r="F3035" s="27" t="s">
        <v>257</v>
      </c>
      <c r="G3035" s="33">
        <v>175215.91</v>
      </c>
      <c r="H3035" s="33">
        <v>175215.91</v>
      </c>
      <c r="I3035" s="33">
        <v>4899</v>
      </c>
      <c r="J3035" s="33">
        <v>327</v>
      </c>
      <c r="K3035" s="33">
        <v>6700</v>
      </c>
      <c r="L3035" s="33">
        <v>1</v>
      </c>
      <c r="M3035" s="33">
        <v>1</v>
      </c>
      <c r="N3035" s="33">
        <v>203968.19</v>
      </c>
      <c r="O3035" s="33">
        <v>1051.7</v>
      </c>
      <c r="P3035" s="33">
        <v>1977</v>
      </c>
    </row>
    <row r="3036" spans="1:16">
      <c r="A3036" s="27" t="s">
        <v>619</v>
      </c>
      <c r="B3036" s="31">
        <v>202411</v>
      </c>
      <c r="C3036" s="27" t="s">
        <v>79</v>
      </c>
      <c r="D3036" s="27" t="s">
        <v>211</v>
      </c>
      <c r="E3036" s="27" t="s">
        <v>32</v>
      </c>
      <c r="F3036" s="27" t="s">
        <v>257</v>
      </c>
      <c r="G3036" s="33">
        <v>221718.51</v>
      </c>
      <c r="H3036" s="33">
        <v>221718.51</v>
      </c>
      <c r="I3036" s="33">
        <v>5892</v>
      </c>
      <c r="J3036" s="33">
        <v>440</v>
      </c>
      <c r="K3036" s="33">
        <v>6700</v>
      </c>
      <c r="L3036" s="33">
        <v>1</v>
      </c>
      <c r="M3036" s="33">
        <v>1</v>
      </c>
      <c r="N3036" s="33">
        <v>245919.26</v>
      </c>
      <c r="O3036" s="33">
        <v>1244.2</v>
      </c>
      <c r="P3036" s="33">
        <v>2280</v>
      </c>
    </row>
    <row r="3037" spans="1:16">
      <c r="A3037" s="27" t="s">
        <v>619</v>
      </c>
      <c r="B3037" s="31">
        <v>202412</v>
      </c>
      <c r="C3037" s="27" t="s">
        <v>79</v>
      </c>
      <c r="D3037" s="27" t="s">
        <v>211</v>
      </c>
      <c r="E3037" s="27" t="s">
        <v>32</v>
      </c>
      <c r="F3037" s="27" t="s">
        <v>257</v>
      </c>
      <c r="G3037" s="33">
        <v>271204.76</v>
      </c>
      <c r="H3037" s="33">
        <v>271204.76</v>
      </c>
      <c r="I3037" s="33">
        <v>7056</v>
      </c>
      <c r="J3037" s="33">
        <v>526</v>
      </c>
      <c r="K3037" s="33">
        <v>6700</v>
      </c>
      <c r="L3037" s="33">
        <v>1</v>
      </c>
      <c r="M3037" s="33">
        <v>1</v>
      </c>
      <c r="N3037" s="33">
        <v>282036.2</v>
      </c>
      <c r="O3037" s="33">
        <v>1476.2</v>
      </c>
      <c r="P3037" s="33">
        <v>2958</v>
      </c>
    </row>
    <row r="3038" spans="1:16">
      <c r="A3038" s="27" t="s">
        <v>619</v>
      </c>
      <c r="B3038" s="31">
        <v>202501</v>
      </c>
      <c r="C3038" s="27" t="s">
        <v>79</v>
      </c>
      <c r="D3038" s="27" t="s">
        <v>211</v>
      </c>
      <c r="E3038" s="27" t="s">
        <v>32</v>
      </c>
      <c r="F3038" s="27" t="s">
        <v>257</v>
      </c>
      <c r="G3038" s="33">
        <v>116058.56</v>
      </c>
      <c r="H3038" s="33">
        <v>116058.56</v>
      </c>
      <c r="I3038" s="33">
        <v>2962</v>
      </c>
      <c r="J3038" s="33">
        <v>197</v>
      </c>
      <c r="K3038" s="33">
        <v>6700</v>
      </c>
      <c r="L3038" s="33">
        <v>1</v>
      </c>
      <c r="M3038" s="33">
        <v>1</v>
      </c>
      <c r="N3038" s="33">
        <v>143217.03</v>
      </c>
      <c r="O3038" s="33">
        <v>643.6</v>
      </c>
      <c r="P3038" s="33">
        <v>1196</v>
      </c>
    </row>
    <row r="3039" spans="1:16">
      <c r="A3039" s="27" t="s">
        <v>619</v>
      </c>
      <c r="B3039" s="31">
        <v>202502</v>
      </c>
      <c r="C3039" s="27" t="s">
        <v>79</v>
      </c>
      <c r="D3039" s="27" t="s">
        <v>211</v>
      </c>
      <c r="E3039" s="27" t="s">
        <v>32</v>
      </c>
      <c r="F3039" s="27" t="s">
        <v>257</v>
      </c>
      <c r="G3039" s="33">
        <v>132513.11</v>
      </c>
      <c r="H3039" s="33">
        <v>132513.11</v>
      </c>
      <c r="I3039" s="33">
        <v>3187</v>
      </c>
      <c r="J3039" s="33">
        <v>224</v>
      </c>
      <c r="K3039" s="33">
        <v>6700</v>
      </c>
      <c r="L3039" s="33">
        <v>1</v>
      </c>
      <c r="M3039" s="33">
        <v>1</v>
      </c>
      <c r="N3039" s="33">
        <v>147414.27</v>
      </c>
      <c r="O3039" s="33">
        <v>725.4</v>
      </c>
      <c r="P3039" s="33">
        <v>1370</v>
      </c>
    </row>
    <row r="3040" spans="1:16">
      <c r="A3040" s="27" t="s">
        <v>619</v>
      </c>
      <c r="B3040" s="31">
        <v>202503</v>
      </c>
      <c r="C3040" s="27" t="s">
        <v>79</v>
      </c>
      <c r="D3040" s="27" t="s">
        <v>211</v>
      </c>
      <c r="E3040" s="27" t="s">
        <v>32</v>
      </c>
      <c r="F3040" s="27" t="s">
        <v>257</v>
      </c>
      <c r="G3040" s="33">
        <v>181860.56</v>
      </c>
      <c r="H3040" s="33">
        <v>181860.56</v>
      </c>
      <c r="I3040" s="33">
        <v>5125</v>
      </c>
      <c r="J3040" s="33">
        <v>402</v>
      </c>
      <c r="K3040" s="33">
        <v>6700</v>
      </c>
      <c r="L3040" s="33">
        <v>1</v>
      </c>
      <c r="M3040" s="33">
        <v>1</v>
      </c>
      <c r="N3040" s="33">
        <v>183544.46</v>
      </c>
      <c r="O3040" s="33">
        <v>955.4</v>
      </c>
      <c r="P3040" s="33">
        <v>1920</v>
      </c>
    </row>
    <row r="3041" spans="1:16">
      <c r="A3041" s="27" t="s">
        <v>619</v>
      </c>
      <c r="B3041" s="31">
        <v>202504</v>
      </c>
      <c r="C3041" s="27" t="s">
        <v>79</v>
      </c>
      <c r="D3041" s="27" t="s">
        <v>211</v>
      </c>
      <c r="E3041" s="27" t="s">
        <v>32</v>
      </c>
      <c r="F3041" s="27" t="s">
        <v>257</v>
      </c>
      <c r="G3041" s="33">
        <v>159654.7</v>
      </c>
      <c r="H3041" s="33">
        <v>159654.7</v>
      </c>
      <c r="I3041" s="33">
        <v>4397</v>
      </c>
      <c r="J3041" s="33">
        <v>330</v>
      </c>
      <c r="K3041" s="33">
        <v>6700</v>
      </c>
      <c r="L3041" s="33">
        <v>1</v>
      </c>
      <c r="M3041" s="33">
        <v>1</v>
      </c>
      <c r="N3041" s="33">
        <v>215785.8</v>
      </c>
      <c r="O3041" s="33">
        <v>897.1</v>
      </c>
      <c r="P3041" s="33">
        <v>1751</v>
      </c>
    </row>
    <row r="3042" spans="1:16">
      <c r="A3042" s="27" t="s">
        <v>619</v>
      </c>
      <c r="B3042" s="31">
        <v>202505</v>
      </c>
      <c r="C3042" s="27" t="s">
        <v>79</v>
      </c>
      <c r="D3042" s="27" t="s">
        <v>211</v>
      </c>
      <c r="E3042" s="27" t="s">
        <v>32</v>
      </c>
      <c r="F3042" s="27" t="s">
        <v>257</v>
      </c>
      <c r="G3042" s="33">
        <v>216158.47</v>
      </c>
      <c r="H3042" s="33">
        <v>216158.47</v>
      </c>
      <c r="I3042" s="33">
        <v>5400</v>
      </c>
      <c r="J3042" s="33">
        <v>443</v>
      </c>
      <c r="K3042" s="33">
        <v>6700</v>
      </c>
      <c r="L3042" s="33">
        <v>1</v>
      </c>
      <c r="M3042" s="33">
        <v>1</v>
      </c>
      <c r="N3042" s="33">
        <v>236116.73</v>
      </c>
      <c r="O3042" s="33">
        <v>1235.6</v>
      </c>
      <c r="P3042" s="33">
        <v>2259</v>
      </c>
    </row>
    <row r="3043" spans="1:16">
      <c r="A3043" s="27" t="s">
        <v>619</v>
      </c>
      <c r="B3043" s="31">
        <v>202506</v>
      </c>
      <c r="C3043" s="27" t="s">
        <v>79</v>
      </c>
      <c r="D3043" s="27" t="s">
        <v>211</v>
      </c>
      <c r="E3043" s="27" t="s">
        <v>32</v>
      </c>
      <c r="F3043" s="27" t="s">
        <v>257</v>
      </c>
      <c r="G3043" s="33">
        <v>200748.73</v>
      </c>
      <c r="H3043" s="33">
        <v>200748.73</v>
      </c>
      <c r="I3043" s="33">
        <v>5910</v>
      </c>
      <c r="J3043" s="33">
        <v>452</v>
      </c>
      <c r="K3043" s="33">
        <v>6700</v>
      </c>
      <c r="L3043" s="33">
        <v>1</v>
      </c>
      <c r="M3043" s="33">
        <v>1</v>
      </c>
      <c r="N3043" s="33">
        <v>230456.12</v>
      </c>
      <c r="O3043" s="33">
        <v>1080.5</v>
      </c>
      <c r="P3043" s="33">
        <v>2186</v>
      </c>
    </row>
    <row r="3044" spans="1:16">
      <c r="A3044" s="27" t="s">
        <v>619</v>
      </c>
      <c r="B3044" s="31">
        <v>202507</v>
      </c>
      <c r="C3044" s="27" t="s">
        <v>79</v>
      </c>
      <c r="D3044" s="27" t="s">
        <v>211</v>
      </c>
      <c r="E3044" s="27" t="s">
        <v>32</v>
      </c>
      <c r="F3044" s="27" t="s">
        <v>257</v>
      </c>
      <c r="G3044" s="33">
        <v>169077.46</v>
      </c>
      <c r="H3044" s="33">
        <v>169077.46</v>
      </c>
      <c r="I3044" s="33">
        <v>4168</v>
      </c>
      <c r="J3044" s="33">
        <v>305</v>
      </c>
      <c r="K3044" s="33">
        <v>6700</v>
      </c>
      <c r="L3044" s="33">
        <v>1</v>
      </c>
      <c r="M3044" s="33">
        <v>1</v>
      </c>
      <c r="N3044" s="33">
        <v>204708.66</v>
      </c>
      <c r="O3044" s="33">
        <v>995.9</v>
      </c>
      <c r="P3044" s="33">
        <v>1734</v>
      </c>
    </row>
    <row r="3045" spans="1:16">
      <c r="A3045" s="27" t="s">
        <v>619</v>
      </c>
      <c r="B3045" s="31">
        <v>202508</v>
      </c>
      <c r="C3045" s="27" t="s">
        <v>79</v>
      </c>
      <c r="D3045" s="27" t="s">
        <v>211</v>
      </c>
      <c r="E3045" s="27" t="s">
        <v>32</v>
      </c>
      <c r="F3045" s="27" t="s">
        <v>257</v>
      </c>
      <c r="G3045" s="33">
        <v>180856.69</v>
      </c>
      <c r="H3045" s="33">
        <v>180856.69</v>
      </c>
      <c r="I3045" s="33">
        <v>4519</v>
      </c>
      <c r="J3045" s="33">
        <v>318</v>
      </c>
      <c r="K3045" s="33">
        <v>6700</v>
      </c>
      <c r="L3045" s="33">
        <v>1</v>
      </c>
      <c r="M3045" s="33">
        <v>1</v>
      </c>
      <c r="N3045" s="33">
        <v>196973.49</v>
      </c>
      <c r="O3045" s="33">
        <v>1075.7</v>
      </c>
      <c r="P3045" s="33">
        <v>1801</v>
      </c>
    </row>
    <row r="3046" spans="1:16">
      <c r="A3046" s="27" t="s">
        <v>619</v>
      </c>
      <c r="B3046" s="31">
        <v>202509</v>
      </c>
      <c r="C3046" s="27" t="s">
        <v>79</v>
      </c>
      <c r="D3046" s="27" t="s">
        <v>211</v>
      </c>
      <c r="E3046" s="27" t="s">
        <v>32</v>
      </c>
      <c r="F3046" s="27" t="s">
        <v>257</v>
      </c>
      <c r="G3046" s="33">
        <v>158903.5</v>
      </c>
      <c r="H3046" s="33">
        <v>158903.5</v>
      </c>
      <c r="I3046" s="33">
        <v>4015</v>
      </c>
      <c r="J3046" s="33">
        <v>321</v>
      </c>
      <c r="K3046" s="33">
        <v>6700</v>
      </c>
      <c r="L3046" s="33">
        <v>1</v>
      </c>
      <c r="M3046" s="33">
        <v>1</v>
      </c>
      <c r="N3046" s="33">
        <v>189214.84</v>
      </c>
      <c r="O3046" s="33">
        <v>838.6</v>
      </c>
      <c r="P3046" s="33">
        <v>1651</v>
      </c>
    </row>
    <row r="3047" spans="1:16">
      <c r="A3047" s="27" t="s">
        <v>619</v>
      </c>
      <c r="B3047" s="31">
        <v>202510</v>
      </c>
      <c r="C3047" s="27" t="s">
        <v>79</v>
      </c>
      <c r="D3047" s="27" t="s">
        <v>211</v>
      </c>
      <c r="E3047" s="27" t="s">
        <v>32</v>
      </c>
      <c r="F3047" s="27" t="s">
        <v>257</v>
      </c>
      <c r="G3047" s="33">
        <v>188791.59</v>
      </c>
      <c r="H3047" s="33">
        <v>188791.59</v>
      </c>
      <c r="I3047" s="33">
        <v>4576</v>
      </c>
      <c r="J3047" s="33">
        <v>340</v>
      </c>
      <c r="K3047" s="33">
        <v>6700</v>
      </c>
      <c r="L3047" s="33">
        <v>1</v>
      </c>
      <c r="M3047" s="33">
        <v>1</v>
      </c>
      <c r="N3047" s="33">
        <v>207639.62</v>
      </c>
      <c r="O3047" s="33">
        <v>1126.7</v>
      </c>
      <c r="P3047" s="33">
        <v>1944</v>
      </c>
    </row>
    <row r="3048" spans="1:16">
      <c r="A3048" s="27" t="s">
        <v>619</v>
      </c>
      <c r="B3048" s="31">
        <v>202511</v>
      </c>
      <c r="C3048" s="27" t="s">
        <v>79</v>
      </c>
      <c r="D3048" s="27" t="s">
        <v>211</v>
      </c>
      <c r="E3048" s="27" t="s">
        <v>32</v>
      </c>
      <c r="F3048" s="27" t="s">
        <v>257</v>
      </c>
      <c r="G3048" s="33">
        <v>225214.25</v>
      </c>
      <c r="H3048" s="33">
        <v>225214.25</v>
      </c>
      <c r="I3048" s="33">
        <v>5662</v>
      </c>
      <c r="J3048" s="33">
        <v>516</v>
      </c>
      <c r="K3048" s="33">
        <v>6700</v>
      </c>
      <c r="L3048" s="33">
        <v>1</v>
      </c>
      <c r="M3048" s="33">
        <v>1</v>
      </c>
      <c r="N3048" s="33">
        <v>250345.81</v>
      </c>
      <c r="O3048" s="33">
        <v>1327</v>
      </c>
      <c r="P3048" s="33">
        <v>2234</v>
      </c>
    </row>
    <row r="3049" spans="1:16">
      <c r="A3049" s="27" t="s">
        <v>619</v>
      </c>
      <c r="B3049" s="31">
        <v>202512</v>
      </c>
      <c r="C3049" s="27" t="s">
        <v>79</v>
      </c>
      <c r="D3049" s="27" t="s">
        <v>211</v>
      </c>
      <c r="E3049" s="27" t="s">
        <v>32</v>
      </c>
      <c r="F3049" s="27" t="s">
        <v>257</v>
      </c>
      <c r="G3049" s="33">
        <v>251365.38</v>
      </c>
      <c r="H3049" s="33">
        <v>251365.38</v>
      </c>
      <c r="I3049" s="33">
        <v>6696</v>
      </c>
      <c r="J3049" s="33">
        <v>467</v>
      </c>
      <c r="K3049" s="33">
        <v>6700</v>
      </c>
      <c r="L3049" s="33">
        <v>1</v>
      </c>
      <c r="M3049" s="33">
        <v>1</v>
      </c>
      <c r="N3049" s="33">
        <v>287112.85</v>
      </c>
      <c r="O3049" s="33">
        <v>1363.8</v>
      </c>
      <c r="P3049" s="33">
        <v>2661</v>
      </c>
    </row>
    <row r="3050" spans="1:16">
      <c r="A3050" s="27" t="s">
        <v>619</v>
      </c>
      <c r="B3050" s="31">
        <v>202601</v>
      </c>
      <c r="C3050" s="27" t="s">
        <v>79</v>
      </c>
      <c r="D3050" s="27" t="s">
        <v>211</v>
      </c>
      <c r="E3050" s="27" t="s">
        <v>32</v>
      </c>
      <c r="F3050" s="27" t="s">
        <v>257</v>
      </c>
      <c r="G3050" s="33">
        <v>121396.64</v>
      </c>
      <c r="H3050" s="33">
        <v>121396.64</v>
      </c>
      <c r="I3050" s="33">
        <v>3380</v>
      </c>
      <c r="J3050" s="33">
        <v>311</v>
      </c>
      <c r="K3050" s="33">
        <v>6700</v>
      </c>
      <c r="L3050" s="33">
        <v>1</v>
      </c>
      <c r="M3050" s="33">
        <v>1</v>
      </c>
      <c r="N3050" s="33">
        <v>145794.93</v>
      </c>
      <c r="O3050" s="33">
        <v>696.3</v>
      </c>
      <c r="P3050" s="33">
        <v>1352</v>
      </c>
    </row>
    <row r="3051" spans="1:16">
      <c r="A3051" s="27" t="s">
        <v>619</v>
      </c>
      <c r="B3051" s="31">
        <v>202602</v>
      </c>
      <c r="C3051" s="27" t="s">
        <v>79</v>
      </c>
      <c r="D3051" s="27" t="s">
        <v>211</v>
      </c>
      <c r="E3051" s="27" t="s">
        <v>32</v>
      </c>
      <c r="F3051" s="27" t="s">
        <v>257</v>
      </c>
      <c r="G3051" s="33">
        <v>138667.06</v>
      </c>
      <c r="H3051" s="33">
        <v>138667.06</v>
      </c>
      <c r="I3051" s="33">
        <v>3403</v>
      </c>
      <c r="J3051" s="33">
        <v>269</v>
      </c>
      <c r="K3051" s="33">
        <v>6700</v>
      </c>
      <c r="L3051" s="33">
        <v>1</v>
      </c>
      <c r="M3051" s="33">
        <v>1</v>
      </c>
      <c r="N3051" s="33">
        <v>150067.73</v>
      </c>
      <c r="O3051" s="33">
        <v>871.6</v>
      </c>
      <c r="P3051" s="33">
        <v>1399</v>
      </c>
    </row>
    <row r="3052" spans="1:16">
      <c r="A3052" s="27" t="s">
        <v>619</v>
      </c>
      <c r="B3052" s="31">
        <v>202603</v>
      </c>
      <c r="C3052" s="27" t="s">
        <v>79</v>
      </c>
      <c r="D3052" s="27" t="s">
        <v>211</v>
      </c>
      <c r="E3052" s="27" t="s">
        <v>32</v>
      </c>
      <c r="F3052" s="27" t="s">
        <v>257</v>
      </c>
      <c r="G3052" s="33">
        <v>149260.72</v>
      </c>
      <c r="H3052" s="33">
        <v>149260.72</v>
      </c>
      <c r="I3052" s="33">
        <v>3748</v>
      </c>
      <c r="J3052" s="33">
        <v>303</v>
      </c>
      <c r="K3052" s="33">
        <v>6700</v>
      </c>
      <c r="L3052" s="33">
        <v>1</v>
      </c>
      <c r="M3052" s="33">
        <v>1</v>
      </c>
      <c r="N3052" s="33">
        <v>186848.26</v>
      </c>
      <c r="O3052" s="33">
        <v>850.8</v>
      </c>
      <c r="P3052" s="33">
        <v>1563</v>
      </c>
    </row>
    <row r="3053" spans="1:16">
      <c r="A3053" s="27" t="s">
        <v>619</v>
      </c>
      <c r="B3053" s="31">
        <v>202604</v>
      </c>
      <c r="C3053" s="27" t="s">
        <v>79</v>
      </c>
      <c r="D3053" s="27" t="s">
        <v>211</v>
      </c>
      <c r="E3053" s="27" t="s">
        <v>32</v>
      </c>
      <c r="F3053" s="27" t="s">
        <v>257</v>
      </c>
      <c r="G3053" s="33">
        <v>165344.9</v>
      </c>
      <c r="H3053" s="33">
        <v>165344.9</v>
      </c>
      <c r="I3053" s="33">
        <v>4202</v>
      </c>
      <c r="J3053" s="33">
        <v>317</v>
      </c>
      <c r="K3053" s="33">
        <v>6700</v>
      </c>
      <c r="L3053" s="33">
        <v>1</v>
      </c>
      <c r="M3053" s="33">
        <v>1</v>
      </c>
      <c r="N3053" s="33">
        <v>219669.94</v>
      </c>
      <c r="O3053" s="33">
        <v>982.7</v>
      </c>
      <c r="P3053" s="33">
        <v>1721</v>
      </c>
    </row>
    <row r="3054" spans="1:16">
      <c r="A3054" s="27" t="s">
        <v>619</v>
      </c>
      <c r="B3054" s="31">
        <v>202605</v>
      </c>
      <c r="C3054" s="27" t="s">
        <v>79</v>
      </c>
      <c r="D3054" s="27" t="s">
        <v>211</v>
      </c>
      <c r="E3054" s="27" t="s">
        <v>32</v>
      </c>
      <c r="F3054" s="27" t="s">
        <v>257</v>
      </c>
      <c r="G3054" s="33">
        <v>214862.26</v>
      </c>
      <c r="H3054" s="33">
        <v>214862.26</v>
      </c>
      <c r="I3054" s="33">
        <v>5852</v>
      </c>
      <c r="J3054" s="33">
        <v>415</v>
      </c>
      <c r="K3054" s="33">
        <v>6700</v>
      </c>
      <c r="L3054" s="33">
        <v>1</v>
      </c>
      <c r="M3054" s="33">
        <v>1</v>
      </c>
      <c r="N3054" s="33">
        <v>240366.83</v>
      </c>
      <c r="O3054" s="33">
        <v>1194.6</v>
      </c>
      <c r="P3054" s="33">
        <v>2299</v>
      </c>
    </row>
    <row r="3055" spans="1:16">
      <c r="A3055" s="27" t="s">
        <v>619</v>
      </c>
      <c r="B3055" s="31">
        <v>202606</v>
      </c>
      <c r="C3055" s="27" t="s">
        <v>79</v>
      </c>
      <c r="D3055" s="27" t="s">
        <v>211</v>
      </c>
      <c r="E3055" s="27" t="s">
        <v>32</v>
      </c>
      <c r="F3055" s="27" t="s">
        <v>257</v>
      </c>
      <c r="G3055" s="33">
        <v>182597.5</v>
      </c>
      <c r="H3055" s="33">
        <v>182597.5</v>
      </c>
      <c r="I3055" s="33">
        <v>4309</v>
      </c>
      <c r="J3055" s="33">
        <v>292</v>
      </c>
      <c r="K3055" s="33">
        <v>6700</v>
      </c>
      <c r="L3055" s="33">
        <v>1</v>
      </c>
      <c r="M3055" s="33">
        <v>1</v>
      </c>
      <c r="N3055" s="33">
        <v>234604.33</v>
      </c>
      <c r="O3055" s="33">
        <v>972.4</v>
      </c>
      <c r="P3055" s="33">
        <v>1908</v>
      </c>
    </row>
    <row r="3056" spans="1:16">
      <c r="A3056" s="27" t="s">
        <v>619</v>
      </c>
      <c r="B3056" s="31">
        <v>202607</v>
      </c>
      <c r="C3056" s="27" t="s">
        <v>79</v>
      </c>
      <c r="D3056" s="27" t="s">
        <v>211</v>
      </c>
      <c r="E3056" s="27" t="s">
        <v>32</v>
      </c>
      <c r="F3056" s="27" t="s">
        <v>257</v>
      </c>
      <c r="G3056" s="33">
        <v>165165.93</v>
      </c>
      <c r="H3056" s="33">
        <v>165165.93</v>
      </c>
      <c r="I3056" s="33">
        <v>4338</v>
      </c>
      <c r="J3056" s="33">
        <v>323</v>
      </c>
      <c r="K3056" s="33">
        <v>6700</v>
      </c>
      <c r="L3056" s="33">
        <v>1</v>
      </c>
      <c r="M3056" s="33">
        <v>1</v>
      </c>
      <c r="N3056" s="33">
        <v>208393.42</v>
      </c>
      <c r="O3056" s="33">
        <v>842.5</v>
      </c>
      <c r="P3056" s="33">
        <v>1720</v>
      </c>
    </row>
    <row r="3057" spans="1:16">
      <c r="A3057" s="27" t="s">
        <v>621</v>
      </c>
      <c r="B3057" s="31">
        <v>202505</v>
      </c>
      <c r="C3057" s="27" t="s">
        <v>79</v>
      </c>
      <c r="D3057" s="27" t="s">
        <v>211</v>
      </c>
      <c r="E3057" s="27" t="s">
        <v>32</v>
      </c>
      <c r="F3057" s="27" t="s">
        <v>257</v>
      </c>
      <c r="G3057" s="33">
        <v>164680.41</v>
      </c>
      <c r="H3057" s="33">
        <v>0</v>
      </c>
      <c r="I3057" s="33">
        <v>3905</v>
      </c>
      <c r="J3057" s="33">
        <v>367</v>
      </c>
      <c r="K3057" s="33">
        <v>10300</v>
      </c>
      <c r="L3057" s="33">
        <v>1</v>
      </c>
      <c r="M3057" s="33">
        <v>0</v>
      </c>
      <c r="N3057" s="33">
        <v>360272.31</v>
      </c>
      <c r="O3057" s="33">
        <v>970.1</v>
      </c>
      <c r="P3057" s="33">
        <v>1652</v>
      </c>
    </row>
    <row r="3058" spans="1:16">
      <c r="A3058" s="27" t="s">
        <v>621</v>
      </c>
      <c r="B3058" s="31">
        <v>202506</v>
      </c>
      <c r="C3058" s="27" t="s">
        <v>79</v>
      </c>
      <c r="D3058" s="27" t="s">
        <v>211</v>
      </c>
      <c r="E3058" s="27" t="s">
        <v>32</v>
      </c>
      <c r="F3058" s="27" t="s">
        <v>257</v>
      </c>
      <c r="G3058" s="33">
        <v>176092.55</v>
      </c>
      <c r="H3058" s="33">
        <v>0</v>
      </c>
      <c r="I3058" s="33">
        <v>4377</v>
      </c>
      <c r="J3058" s="33">
        <v>320</v>
      </c>
      <c r="K3058" s="33">
        <v>10300</v>
      </c>
      <c r="L3058" s="33">
        <v>1</v>
      </c>
      <c r="M3058" s="33">
        <v>0</v>
      </c>
      <c r="N3058" s="33">
        <v>351635.22</v>
      </c>
      <c r="O3058" s="33">
        <v>844.5</v>
      </c>
      <c r="P3058" s="33">
        <v>1803</v>
      </c>
    </row>
    <row r="3059" spans="1:16">
      <c r="A3059" s="27" t="s">
        <v>621</v>
      </c>
      <c r="B3059" s="31">
        <v>202507</v>
      </c>
      <c r="C3059" s="27" t="s">
        <v>79</v>
      </c>
      <c r="D3059" s="27" t="s">
        <v>211</v>
      </c>
      <c r="E3059" s="27" t="s">
        <v>32</v>
      </c>
      <c r="F3059" s="27" t="s">
        <v>257</v>
      </c>
      <c r="G3059" s="33">
        <v>155831.87</v>
      </c>
      <c r="H3059" s="33">
        <v>0</v>
      </c>
      <c r="I3059" s="33">
        <v>4069</v>
      </c>
      <c r="J3059" s="33">
        <v>314</v>
      </c>
      <c r="K3059" s="33">
        <v>10300</v>
      </c>
      <c r="L3059" s="33">
        <v>1</v>
      </c>
      <c r="M3059" s="33">
        <v>0</v>
      </c>
      <c r="N3059" s="33">
        <v>312349.16</v>
      </c>
      <c r="O3059" s="33">
        <v>841.3</v>
      </c>
      <c r="P3059" s="33">
        <v>1600</v>
      </c>
    </row>
    <row r="3060" spans="1:16">
      <c r="A3060" s="27" t="s">
        <v>621</v>
      </c>
      <c r="B3060" s="31">
        <v>202508</v>
      </c>
      <c r="C3060" s="27" t="s">
        <v>79</v>
      </c>
      <c r="D3060" s="27" t="s">
        <v>211</v>
      </c>
      <c r="E3060" s="27" t="s">
        <v>32</v>
      </c>
      <c r="F3060" s="27" t="s">
        <v>257</v>
      </c>
      <c r="G3060" s="33">
        <v>166714.84</v>
      </c>
      <c r="H3060" s="33">
        <v>0</v>
      </c>
      <c r="I3060" s="33">
        <v>4186</v>
      </c>
      <c r="J3060" s="33">
        <v>310</v>
      </c>
      <c r="K3060" s="33">
        <v>10300</v>
      </c>
      <c r="L3060" s="33">
        <v>1</v>
      </c>
      <c r="M3060" s="33">
        <v>0</v>
      </c>
      <c r="N3060" s="33">
        <v>300546.66</v>
      </c>
      <c r="O3060" s="33">
        <v>994.5</v>
      </c>
      <c r="P3060" s="33">
        <v>1800</v>
      </c>
    </row>
    <row r="3061" spans="1:16">
      <c r="A3061" s="27" t="s">
        <v>621</v>
      </c>
      <c r="B3061" s="31">
        <v>202509</v>
      </c>
      <c r="C3061" s="27" t="s">
        <v>79</v>
      </c>
      <c r="D3061" s="27" t="s">
        <v>211</v>
      </c>
      <c r="E3061" s="27" t="s">
        <v>32</v>
      </c>
      <c r="F3061" s="27" t="s">
        <v>257</v>
      </c>
      <c r="G3061" s="33">
        <v>156395.46</v>
      </c>
      <c r="H3061" s="33">
        <v>0</v>
      </c>
      <c r="I3061" s="33">
        <v>4084</v>
      </c>
      <c r="J3061" s="33">
        <v>308</v>
      </c>
      <c r="K3061" s="33">
        <v>10300</v>
      </c>
      <c r="L3061" s="33">
        <v>1</v>
      </c>
      <c r="M3061" s="33">
        <v>0</v>
      </c>
      <c r="N3061" s="33">
        <v>288708.34</v>
      </c>
      <c r="O3061" s="33">
        <v>960</v>
      </c>
      <c r="P3061" s="33">
        <v>1710</v>
      </c>
    </row>
    <row r="3062" spans="1:16">
      <c r="A3062" s="27" t="s">
        <v>621</v>
      </c>
      <c r="B3062" s="31">
        <v>202510</v>
      </c>
      <c r="C3062" s="27" t="s">
        <v>79</v>
      </c>
      <c r="D3062" s="27" t="s">
        <v>211</v>
      </c>
      <c r="E3062" s="27" t="s">
        <v>32</v>
      </c>
      <c r="F3062" s="27" t="s">
        <v>257</v>
      </c>
      <c r="G3062" s="33">
        <v>167085.49</v>
      </c>
      <c r="H3062" s="33">
        <v>0</v>
      </c>
      <c r="I3062" s="33">
        <v>4512</v>
      </c>
      <c r="J3062" s="33">
        <v>353</v>
      </c>
      <c r="K3062" s="33">
        <v>10300</v>
      </c>
      <c r="L3062" s="33">
        <v>1</v>
      </c>
      <c r="M3062" s="33">
        <v>0</v>
      </c>
      <c r="N3062" s="33">
        <v>316821.28</v>
      </c>
      <c r="O3062" s="33">
        <v>991.2</v>
      </c>
      <c r="P3062" s="33">
        <v>1819</v>
      </c>
    </row>
    <row r="3063" spans="1:16">
      <c r="A3063" s="27" t="s">
        <v>621</v>
      </c>
      <c r="B3063" s="31">
        <v>202511</v>
      </c>
      <c r="C3063" s="27" t="s">
        <v>79</v>
      </c>
      <c r="D3063" s="27" t="s">
        <v>211</v>
      </c>
      <c r="E3063" s="27" t="s">
        <v>32</v>
      </c>
      <c r="F3063" s="27" t="s">
        <v>257</v>
      </c>
      <c r="G3063" s="33">
        <v>228121.43</v>
      </c>
      <c r="H3063" s="33">
        <v>0</v>
      </c>
      <c r="I3063" s="33">
        <v>6119</v>
      </c>
      <c r="J3063" s="33">
        <v>495</v>
      </c>
      <c r="K3063" s="33">
        <v>10300</v>
      </c>
      <c r="L3063" s="33">
        <v>1</v>
      </c>
      <c r="M3063" s="33">
        <v>0</v>
      </c>
      <c r="N3063" s="33">
        <v>381983.37</v>
      </c>
      <c r="O3063" s="33">
        <v>1281.2</v>
      </c>
      <c r="P3063" s="33">
        <v>2384</v>
      </c>
    </row>
    <row r="3064" spans="1:16">
      <c r="A3064" s="27" t="s">
        <v>621</v>
      </c>
      <c r="B3064" s="31">
        <v>202512</v>
      </c>
      <c r="C3064" s="27" t="s">
        <v>79</v>
      </c>
      <c r="D3064" s="27" t="s">
        <v>211</v>
      </c>
      <c r="E3064" s="27" t="s">
        <v>32</v>
      </c>
      <c r="F3064" s="27" t="s">
        <v>257</v>
      </c>
      <c r="G3064" s="33">
        <v>292983.48</v>
      </c>
      <c r="H3064" s="33">
        <v>0</v>
      </c>
      <c r="I3064" s="33">
        <v>7524</v>
      </c>
      <c r="J3064" s="33">
        <v>551</v>
      </c>
      <c r="K3064" s="33">
        <v>10300</v>
      </c>
      <c r="L3064" s="33">
        <v>1</v>
      </c>
      <c r="M3064" s="33">
        <v>0</v>
      </c>
      <c r="N3064" s="33">
        <v>438083.36</v>
      </c>
      <c r="O3064" s="33">
        <v>1551.9</v>
      </c>
      <c r="P3064" s="33">
        <v>3085</v>
      </c>
    </row>
    <row r="3065" spans="1:16">
      <c r="A3065" s="27" t="s">
        <v>621</v>
      </c>
      <c r="B3065" s="31">
        <v>202601</v>
      </c>
      <c r="C3065" s="27" t="s">
        <v>79</v>
      </c>
      <c r="D3065" s="27" t="s">
        <v>211</v>
      </c>
      <c r="E3065" s="27" t="s">
        <v>32</v>
      </c>
      <c r="F3065" s="27" t="s">
        <v>257</v>
      </c>
      <c r="G3065" s="33">
        <v>136339.22</v>
      </c>
      <c r="H3065" s="33">
        <v>0</v>
      </c>
      <c r="I3065" s="33">
        <v>3530</v>
      </c>
      <c r="J3065" s="33">
        <v>314</v>
      </c>
      <c r="K3065" s="33">
        <v>10300</v>
      </c>
      <c r="L3065" s="33">
        <v>1</v>
      </c>
      <c r="M3065" s="33">
        <v>0</v>
      </c>
      <c r="N3065" s="33">
        <v>222457.25</v>
      </c>
      <c r="O3065" s="33">
        <v>748.6</v>
      </c>
      <c r="P3065" s="33">
        <v>1434</v>
      </c>
    </row>
    <row r="3066" spans="1:16">
      <c r="A3066" s="27" t="s">
        <v>621</v>
      </c>
      <c r="B3066" s="31">
        <v>202602</v>
      </c>
      <c r="C3066" s="27" t="s">
        <v>79</v>
      </c>
      <c r="D3066" s="27" t="s">
        <v>211</v>
      </c>
      <c r="E3066" s="27" t="s">
        <v>32</v>
      </c>
      <c r="F3066" s="27" t="s">
        <v>257</v>
      </c>
      <c r="G3066" s="33">
        <v>147217.42</v>
      </c>
      <c r="H3066" s="33">
        <v>0</v>
      </c>
      <c r="I3066" s="33">
        <v>3475</v>
      </c>
      <c r="J3066" s="33">
        <v>315</v>
      </c>
      <c r="K3066" s="33">
        <v>10300</v>
      </c>
      <c r="L3066" s="33">
        <v>1</v>
      </c>
      <c r="M3066" s="33">
        <v>0</v>
      </c>
      <c r="N3066" s="33">
        <v>228976.77</v>
      </c>
      <c r="O3066" s="33">
        <v>862.3</v>
      </c>
      <c r="P3066" s="33">
        <v>1457</v>
      </c>
    </row>
    <row r="3067" spans="1:16">
      <c r="A3067" s="27" t="s">
        <v>621</v>
      </c>
      <c r="B3067" s="31">
        <v>202603</v>
      </c>
      <c r="C3067" s="27" t="s">
        <v>79</v>
      </c>
      <c r="D3067" s="27" t="s">
        <v>211</v>
      </c>
      <c r="E3067" s="27" t="s">
        <v>32</v>
      </c>
      <c r="F3067" s="27" t="s">
        <v>257</v>
      </c>
      <c r="G3067" s="33">
        <v>208530.23</v>
      </c>
      <c r="H3067" s="33">
        <v>0</v>
      </c>
      <c r="I3067" s="33">
        <v>5352</v>
      </c>
      <c r="J3067" s="33">
        <v>349</v>
      </c>
      <c r="K3067" s="33">
        <v>10300</v>
      </c>
      <c r="L3067" s="33">
        <v>1</v>
      </c>
      <c r="M3067" s="33">
        <v>0</v>
      </c>
      <c r="N3067" s="33">
        <v>285097.35</v>
      </c>
      <c r="O3067" s="33">
        <v>1174</v>
      </c>
      <c r="P3067" s="33">
        <v>2146</v>
      </c>
    </row>
    <row r="3068" spans="1:16">
      <c r="A3068" s="27" t="s">
        <v>621</v>
      </c>
      <c r="B3068" s="31">
        <v>202604</v>
      </c>
      <c r="C3068" s="27" t="s">
        <v>79</v>
      </c>
      <c r="D3068" s="27" t="s">
        <v>211</v>
      </c>
      <c r="E3068" s="27" t="s">
        <v>32</v>
      </c>
      <c r="F3068" s="27" t="s">
        <v>257</v>
      </c>
      <c r="G3068" s="33">
        <v>232603.01</v>
      </c>
      <c r="H3068" s="33">
        <v>0</v>
      </c>
      <c r="I3068" s="33">
        <v>6338</v>
      </c>
      <c r="J3068" s="33">
        <v>597</v>
      </c>
      <c r="K3068" s="33">
        <v>10300</v>
      </c>
      <c r="L3068" s="33">
        <v>1</v>
      </c>
      <c r="M3068" s="33">
        <v>0</v>
      </c>
      <c r="N3068" s="33">
        <v>335177.43</v>
      </c>
      <c r="O3068" s="33">
        <v>1196.7</v>
      </c>
      <c r="P3068" s="33">
        <v>2452</v>
      </c>
    </row>
    <row r="3069" spans="1:16">
      <c r="A3069" s="27" t="s">
        <v>621</v>
      </c>
      <c r="B3069" s="31">
        <v>202605</v>
      </c>
      <c r="C3069" s="27" t="s">
        <v>79</v>
      </c>
      <c r="D3069" s="27" t="s">
        <v>211</v>
      </c>
      <c r="E3069" s="27" t="s">
        <v>32</v>
      </c>
      <c r="F3069" s="27" t="s">
        <v>257</v>
      </c>
      <c r="G3069" s="33">
        <v>256972.87</v>
      </c>
      <c r="H3069" s="33">
        <v>0</v>
      </c>
      <c r="I3069" s="33">
        <v>6134</v>
      </c>
      <c r="J3069" s="33">
        <v>494</v>
      </c>
      <c r="K3069" s="33">
        <v>10300</v>
      </c>
      <c r="L3069" s="33">
        <v>1</v>
      </c>
      <c r="M3069" s="33">
        <v>0</v>
      </c>
      <c r="N3069" s="33">
        <v>366757.21</v>
      </c>
      <c r="O3069" s="33">
        <v>1464</v>
      </c>
      <c r="P3069" s="33">
        <v>2585</v>
      </c>
    </row>
    <row r="3070" spans="1:16">
      <c r="A3070" s="27" t="s">
        <v>621</v>
      </c>
      <c r="B3070" s="31">
        <v>202606</v>
      </c>
      <c r="C3070" s="27" t="s">
        <v>79</v>
      </c>
      <c r="D3070" s="27" t="s">
        <v>211</v>
      </c>
      <c r="E3070" s="27" t="s">
        <v>32</v>
      </c>
      <c r="F3070" s="27" t="s">
        <v>257</v>
      </c>
      <c r="G3070" s="33">
        <v>257374.67</v>
      </c>
      <c r="H3070" s="33">
        <v>0</v>
      </c>
      <c r="I3070" s="33">
        <v>6273</v>
      </c>
      <c r="J3070" s="33">
        <v>476</v>
      </c>
      <c r="K3070" s="33">
        <v>10300</v>
      </c>
      <c r="L3070" s="33">
        <v>1</v>
      </c>
      <c r="M3070" s="33">
        <v>0</v>
      </c>
      <c r="N3070" s="33">
        <v>357964.65</v>
      </c>
      <c r="O3070" s="33">
        <v>1459.9</v>
      </c>
      <c r="P3070" s="33">
        <v>2626</v>
      </c>
    </row>
    <row r="3071" spans="1:16">
      <c r="A3071" s="27" t="s">
        <v>621</v>
      </c>
      <c r="B3071" s="31">
        <v>202607</v>
      </c>
      <c r="C3071" s="27" t="s">
        <v>79</v>
      </c>
      <c r="D3071" s="27" t="s">
        <v>211</v>
      </c>
      <c r="E3071" s="27" t="s">
        <v>32</v>
      </c>
      <c r="F3071" s="27" t="s">
        <v>257</v>
      </c>
      <c r="G3071" s="33">
        <v>246440.07</v>
      </c>
      <c r="H3071" s="33">
        <v>0</v>
      </c>
      <c r="I3071" s="33">
        <v>6053</v>
      </c>
      <c r="J3071" s="33">
        <v>509</v>
      </c>
      <c r="K3071" s="33">
        <v>10300</v>
      </c>
      <c r="L3071" s="33">
        <v>1</v>
      </c>
      <c r="M3071" s="33">
        <v>0</v>
      </c>
      <c r="N3071" s="33">
        <v>317971.45</v>
      </c>
      <c r="O3071" s="33">
        <v>1188.1</v>
      </c>
      <c r="P3071" s="33">
        <v>2569</v>
      </c>
    </row>
    <row r="3072" spans="1:16">
      <c r="A3072" s="27" t="s">
        <v>623</v>
      </c>
      <c r="B3072" s="31">
        <v>202408</v>
      </c>
      <c r="C3072" s="27" t="s">
        <v>79</v>
      </c>
      <c r="D3072" s="27" t="s">
        <v>211</v>
      </c>
      <c r="E3072" s="27" t="s">
        <v>32</v>
      </c>
      <c r="F3072" s="27" t="s">
        <v>257</v>
      </c>
      <c r="G3072" s="33">
        <v>283602.05</v>
      </c>
      <c r="H3072" s="33">
        <v>283602.05</v>
      </c>
      <c r="I3072" s="33">
        <v>7009</v>
      </c>
      <c r="J3072" s="33">
        <v>570</v>
      </c>
      <c r="K3072" s="33">
        <v>8600</v>
      </c>
      <c r="L3072" s="33">
        <v>1</v>
      </c>
      <c r="M3072" s="33">
        <v>1</v>
      </c>
      <c r="N3072" s="33">
        <v>253264.53</v>
      </c>
      <c r="O3072" s="33">
        <v>1538.8</v>
      </c>
      <c r="P3072" s="33">
        <v>2896</v>
      </c>
    </row>
    <row r="3073" spans="1:16">
      <c r="A3073" s="27" t="s">
        <v>623</v>
      </c>
      <c r="B3073" s="31">
        <v>202409</v>
      </c>
      <c r="C3073" s="27" t="s">
        <v>79</v>
      </c>
      <c r="D3073" s="27" t="s">
        <v>211</v>
      </c>
      <c r="E3073" s="27" t="s">
        <v>32</v>
      </c>
      <c r="F3073" s="27" t="s">
        <v>257</v>
      </c>
      <c r="G3073" s="33">
        <v>244455.94</v>
      </c>
      <c r="H3073" s="33">
        <v>244455.94</v>
      </c>
      <c r="I3073" s="33">
        <v>6666</v>
      </c>
      <c r="J3073" s="33">
        <v>544</v>
      </c>
      <c r="K3073" s="33">
        <v>8600</v>
      </c>
      <c r="L3073" s="33">
        <v>1</v>
      </c>
      <c r="M3073" s="33">
        <v>1</v>
      </c>
      <c r="N3073" s="33">
        <v>243288.62</v>
      </c>
      <c r="O3073" s="33">
        <v>1292.6</v>
      </c>
      <c r="P3073" s="33">
        <v>2633</v>
      </c>
    </row>
    <row r="3074" spans="1:16">
      <c r="A3074" s="27" t="s">
        <v>623</v>
      </c>
      <c r="B3074" s="31">
        <v>202410</v>
      </c>
      <c r="C3074" s="27" t="s">
        <v>79</v>
      </c>
      <c r="D3074" s="27" t="s">
        <v>211</v>
      </c>
      <c r="E3074" s="27" t="s">
        <v>32</v>
      </c>
      <c r="F3074" s="27" t="s">
        <v>257</v>
      </c>
      <c r="G3074" s="33">
        <v>279350.83</v>
      </c>
      <c r="H3074" s="33">
        <v>279350.83</v>
      </c>
      <c r="I3074" s="33">
        <v>6503</v>
      </c>
      <c r="J3074" s="33">
        <v>515</v>
      </c>
      <c r="K3074" s="33">
        <v>8600</v>
      </c>
      <c r="L3074" s="33">
        <v>1</v>
      </c>
      <c r="M3074" s="33">
        <v>1</v>
      </c>
      <c r="N3074" s="33">
        <v>266978.83</v>
      </c>
      <c r="O3074" s="33">
        <v>1636.2</v>
      </c>
      <c r="P3074" s="33">
        <v>2890</v>
      </c>
    </row>
    <row r="3075" spans="1:16">
      <c r="A3075" s="27" t="s">
        <v>623</v>
      </c>
      <c r="B3075" s="31">
        <v>202411</v>
      </c>
      <c r="C3075" s="27" t="s">
        <v>79</v>
      </c>
      <c r="D3075" s="27" t="s">
        <v>211</v>
      </c>
      <c r="E3075" s="27" t="s">
        <v>32</v>
      </c>
      <c r="F3075" s="27" t="s">
        <v>257</v>
      </c>
      <c r="G3075" s="33">
        <v>348285.37</v>
      </c>
      <c r="H3075" s="33">
        <v>348285.37</v>
      </c>
      <c r="I3075" s="33">
        <v>9222</v>
      </c>
      <c r="J3075" s="33">
        <v>733</v>
      </c>
      <c r="K3075" s="33">
        <v>8600</v>
      </c>
      <c r="L3075" s="33">
        <v>1</v>
      </c>
      <c r="M3075" s="33">
        <v>1</v>
      </c>
      <c r="N3075" s="33">
        <v>321889.59</v>
      </c>
      <c r="O3075" s="33">
        <v>2112.2</v>
      </c>
      <c r="P3075" s="33">
        <v>3777</v>
      </c>
    </row>
    <row r="3076" spans="1:16">
      <c r="A3076" s="27" t="s">
        <v>623</v>
      </c>
      <c r="B3076" s="31">
        <v>202412</v>
      </c>
      <c r="C3076" s="27" t="s">
        <v>79</v>
      </c>
      <c r="D3076" s="27" t="s">
        <v>211</v>
      </c>
      <c r="E3076" s="27" t="s">
        <v>32</v>
      </c>
      <c r="F3076" s="27" t="s">
        <v>257</v>
      </c>
      <c r="G3076" s="33">
        <v>362747.03</v>
      </c>
      <c r="H3076" s="33">
        <v>362747.03</v>
      </c>
      <c r="I3076" s="33">
        <v>9697</v>
      </c>
      <c r="J3076" s="33">
        <v>581</v>
      </c>
      <c r="K3076" s="33">
        <v>8600</v>
      </c>
      <c r="L3076" s="33">
        <v>1</v>
      </c>
      <c r="M3076" s="33">
        <v>1</v>
      </c>
      <c r="N3076" s="33">
        <v>369163.91</v>
      </c>
      <c r="O3076" s="33">
        <v>2126.2</v>
      </c>
      <c r="P3076" s="33">
        <v>3707</v>
      </c>
    </row>
    <row r="3077" spans="1:16">
      <c r="A3077" s="27" t="s">
        <v>623</v>
      </c>
      <c r="B3077" s="31">
        <v>202501</v>
      </c>
      <c r="C3077" s="27" t="s">
        <v>79</v>
      </c>
      <c r="D3077" s="27" t="s">
        <v>211</v>
      </c>
      <c r="E3077" s="27" t="s">
        <v>32</v>
      </c>
      <c r="F3077" s="27" t="s">
        <v>257</v>
      </c>
      <c r="G3077" s="33">
        <v>187574.25</v>
      </c>
      <c r="H3077" s="33">
        <v>187574.25</v>
      </c>
      <c r="I3077" s="33">
        <v>4631</v>
      </c>
      <c r="J3077" s="33">
        <v>388</v>
      </c>
      <c r="K3077" s="33">
        <v>8600</v>
      </c>
      <c r="L3077" s="33">
        <v>1</v>
      </c>
      <c r="M3077" s="33">
        <v>1</v>
      </c>
      <c r="N3077" s="33">
        <v>187460.18</v>
      </c>
      <c r="O3077" s="33">
        <v>969.2</v>
      </c>
      <c r="P3077" s="33">
        <v>1907</v>
      </c>
    </row>
    <row r="3078" spans="1:16">
      <c r="A3078" s="27" t="s">
        <v>623</v>
      </c>
      <c r="B3078" s="31">
        <v>202502</v>
      </c>
      <c r="C3078" s="27" t="s">
        <v>79</v>
      </c>
      <c r="D3078" s="27" t="s">
        <v>211</v>
      </c>
      <c r="E3078" s="27" t="s">
        <v>32</v>
      </c>
      <c r="F3078" s="27" t="s">
        <v>257</v>
      </c>
      <c r="G3078" s="33">
        <v>193743.38</v>
      </c>
      <c r="H3078" s="33">
        <v>193743.38</v>
      </c>
      <c r="I3078" s="33">
        <v>4848</v>
      </c>
      <c r="J3078" s="33">
        <v>331</v>
      </c>
      <c r="K3078" s="33">
        <v>8600</v>
      </c>
      <c r="L3078" s="33">
        <v>1</v>
      </c>
      <c r="M3078" s="33">
        <v>1</v>
      </c>
      <c r="N3078" s="33">
        <v>192954.05</v>
      </c>
      <c r="O3078" s="33">
        <v>1067.1</v>
      </c>
      <c r="P3078" s="33">
        <v>1997</v>
      </c>
    </row>
    <row r="3079" spans="1:16">
      <c r="A3079" s="27" t="s">
        <v>623</v>
      </c>
      <c r="B3079" s="31">
        <v>202503</v>
      </c>
      <c r="C3079" s="27" t="s">
        <v>79</v>
      </c>
      <c r="D3079" s="27" t="s">
        <v>211</v>
      </c>
      <c r="E3079" s="27" t="s">
        <v>32</v>
      </c>
      <c r="F3079" s="27" t="s">
        <v>257</v>
      </c>
      <c r="G3079" s="33">
        <v>234117.8</v>
      </c>
      <c r="H3079" s="33">
        <v>234117.8</v>
      </c>
      <c r="I3079" s="33">
        <v>5955</v>
      </c>
      <c r="J3079" s="33">
        <v>444</v>
      </c>
      <c r="K3079" s="33">
        <v>8600</v>
      </c>
      <c r="L3079" s="33">
        <v>1</v>
      </c>
      <c r="M3079" s="33">
        <v>1</v>
      </c>
      <c r="N3079" s="33">
        <v>240245.72</v>
      </c>
      <c r="O3079" s="33">
        <v>1392.2</v>
      </c>
      <c r="P3079" s="33">
        <v>2392</v>
      </c>
    </row>
    <row r="3080" spans="1:16">
      <c r="A3080" s="27" t="s">
        <v>623</v>
      </c>
      <c r="B3080" s="31">
        <v>202504</v>
      </c>
      <c r="C3080" s="27" t="s">
        <v>79</v>
      </c>
      <c r="D3080" s="27" t="s">
        <v>211</v>
      </c>
      <c r="E3080" s="27" t="s">
        <v>32</v>
      </c>
      <c r="F3080" s="27" t="s">
        <v>257</v>
      </c>
      <c r="G3080" s="33">
        <v>257321.42</v>
      </c>
      <c r="H3080" s="33">
        <v>257321.42</v>
      </c>
      <c r="I3080" s="33">
        <v>6116</v>
      </c>
      <c r="J3080" s="33">
        <v>416</v>
      </c>
      <c r="K3080" s="33">
        <v>8600</v>
      </c>
      <c r="L3080" s="33">
        <v>1</v>
      </c>
      <c r="M3080" s="33">
        <v>1</v>
      </c>
      <c r="N3080" s="33">
        <v>282447.18</v>
      </c>
      <c r="O3080" s="33">
        <v>1333.5</v>
      </c>
      <c r="P3080" s="33">
        <v>2544</v>
      </c>
    </row>
    <row r="3081" spans="1:16">
      <c r="A3081" s="27" t="s">
        <v>623</v>
      </c>
      <c r="B3081" s="31">
        <v>202505</v>
      </c>
      <c r="C3081" s="27" t="s">
        <v>79</v>
      </c>
      <c r="D3081" s="27" t="s">
        <v>211</v>
      </c>
      <c r="E3081" s="27" t="s">
        <v>32</v>
      </c>
      <c r="F3081" s="27" t="s">
        <v>257</v>
      </c>
      <c r="G3081" s="33">
        <v>297700.92</v>
      </c>
      <c r="H3081" s="33">
        <v>297700.92</v>
      </c>
      <c r="I3081" s="33">
        <v>7600</v>
      </c>
      <c r="J3081" s="33">
        <v>553</v>
      </c>
      <c r="K3081" s="33">
        <v>8600</v>
      </c>
      <c r="L3081" s="33">
        <v>1</v>
      </c>
      <c r="M3081" s="33">
        <v>1</v>
      </c>
      <c r="N3081" s="33">
        <v>309058.82</v>
      </c>
      <c r="O3081" s="33">
        <v>1618.9</v>
      </c>
      <c r="P3081" s="33">
        <v>3087</v>
      </c>
    </row>
    <row r="3082" spans="1:16">
      <c r="A3082" s="27" t="s">
        <v>623</v>
      </c>
      <c r="B3082" s="31">
        <v>202506</v>
      </c>
      <c r="C3082" s="27" t="s">
        <v>79</v>
      </c>
      <c r="D3082" s="27" t="s">
        <v>211</v>
      </c>
      <c r="E3082" s="27" t="s">
        <v>32</v>
      </c>
      <c r="F3082" s="27" t="s">
        <v>257</v>
      </c>
      <c r="G3082" s="33">
        <v>267146.1</v>
      </c>
      <c r="H3082" s="33">
        <v>267146.1</v>
      </c>
      <c r="I3082" s="33">
        <v>6473</v>
      </c>
      <c r="J3082" s="33">
        <v>497</v>
      </c>
      <c r="K3082" s="33">
        <v>8600</v>
      </c>
      <c r="L3082" s="33">
        <v>1</v>
      </c>
      <c r="M3082" s="33">
        <v>1</v>
      </c>
      <c r="N3082" s="33">
        <v>301649.51</v>
      </c>
      <c r="O3082" s="33">
        <v>1487.4</v>
      </c>
      <c r="P3082" s="33">
        <v>2742</v>
      </c>
    </row>
    <row r="3083" spans="1:16">
      <c r="A3083" s="27" t="s">
        <v>623</v>
      </c>
      <c r="B3083" s="31">
        <v>202507</v>
      </c>
      <c r="C3083" s="27" t="s">
        <v>79</v>
      </c>
      <c r="D3083" s="27" t="s">
        <v>211</v>
      </c>
      <c r="E3083" s="27" t="s">
        <v>32</v>
      </c>
      <c r="F3083" s="27" t="s">
        <v>257</v>
      </c>
      <c r="G3083" s="33">
        <v>254273.56</v>
      </c>
      <c r="H3083" s="33">
        <v>254273.56</v>
      </c>
      <c r="I3083" s="33">
        <v>6097</v>
      </c>
      <c r="J3083" s="33">
        <v>462</v>
      </c>
      <c r="K3083" s="33">
        <v>8600</v>
      </c>
      <c r="L3083" s="33">
        <v>1</v>
      </c>
      <c r="M3083" s="33">
        <v>1</v>
      </c>
      <c r="N3083" s="33">
        <v>267948.05</v>
      </c>
      <c r="O3083" s="33">
        <v>1641.9</v>
      </c>
      <c r="P3083" s="33">
        <v>2492</v>
      </c>
    </row>
    <row r="3084" spans="1:16">
      <c r="A3084" s="27" t="s">
        <v>623</v>
      </c>
      <c r="B3084" s="31">
        <v>202508</v>
      </c>
      <c r="C3084" s="27" t="s">
        <v>79</v>
      </c>
      <c r="D3084" s="27" t="s">
        <v>211</v>
      </c>
      <c r="E3084" s="27" t="s">
        <v>32</v>
      </c>
      <c r="F3084" s="27" t="s">
        <v>257</v>
      </c>
      <c r="G3084" s="33">
        <v>255051.5</v>
      </c>
      <c r="H3084" s="33">
        <v>255051.5</v>
      </c>
      <c r="I3084" s="33">
        <v>6742</v>
      </c>
      <c r="J3084" s="33">
        <v>506</v>
      </c>
      <c r="K3084" s="33">
        <v>8600</v>
      </c>
      <c r="L3084" s="33">
        <v>1</v>
      </c>
      <c r="M3084" s="33">
        <v>1</v>
      </c>
      <c r="N3084" s="33">
        <v>257823.29</v>
      </c>
      <c r="O3084" s="33">
        <v>1403.9</v>
      </c>
      <c r="P3084" s="33">
        <v>2736</v>
      </c>
    </row>
    <row r="3085" spans="1:16">
      <c r="A3085" s="27" t="s">
        <v>623</v>
      </c>
      <c r="B3085" s="31">
        <v>202509</v>
      </c>
      <c r="C3085" s="27" t="s">
        <v>79</v>
      </c>
      <c r="D3085" s="27" t="s">
        <v>211</v>
      </c>
      <c r="E3085" s="27" t="s">
        <v>32</v>
      </c>
      <c r="F3085" s="27" t="s">
        <v>257</v>
      </c>
      <c r="G3085" s="33">
        <v>232763.54</v>
      </c>
      <c r="H3085" s="33">
        <v>232763.54</v>
      </c>
      <c r="I3085" s="33">
        <v>5653</v>
      </c>
      <c r="J3085" s="33">
        <v>412</v>
      </c>
      <c r="K3085" s="33">
        <v>8600</v>
      </c>
      <c r="L3085" s="33">
        <v>1</v>
      </c>
      <c r="M3085" s="33">
        <v>1</v>
      </c>
      <c r="N3085" s="33">
        <v>247667.82</v>
      </c>
      <c r="O3085" s="33">
        <v>1398.3</v>
      </c>
      <c r="P3085" s="33">
        <v>2366</v>
      </c>
    </row>
    <row r="3086" spans="1:16">
      <c r="A3086" s="27" t="s">
        <v>623</v>
      </c>
      <c r="B3086" s="31">
        <v>202510</v>
      </c>
      <c r="C3086" s="27" t="s">
        <v>79</v>
      </c>
      <c r="D3086" s="27" t="s">
        <v>211</v>
      </c>
      <c r="E3086" s="27" t="s">
        <v>32</v>
      </c>
      <c r="F3086" s="27" t="s">
        <v>257</v>
      </c>
      <c r="G3086" s="33">
        <v>250367.73</v>
      </c>
      <c r="H3086" s="33">
        <v>250367.73</v>
      </c>
      <c r="I3086" s="33">
        <v>6249</v>
      </c>
      <c r="J3086" s="33">
        <v>484</v>
      </c>
      <c r="K3086" s="33">
        <v>8600</v>
      </c>
      <c r="L3086" s="33">
        <v>1</v>
      </c>
      <c r="M3086" s="33">
        <v>1</v>
      </c>
      <c r="N3086" s="33">
        <v>271784.45</v>
      </c>
      <c r="O3086" s="33">
        <v>1346.9</v>
      </c>
      <c r="P3086" s="33">
        <v>2574</v>
      </c>
    </row>
    <row r="3087" spans="1:16">
      <c r="A3087" s="27" t="s">
        <v>623</v>
      </c>
      <c r="B3087" s="31">
        <v>202511</v>
      </c>
      <c r="C3087" s="27" t="s">
        <v>79</v>
      </c>
      <c r="D3087" s="27" t="s">
        <v>211</v>
      </c>
      <c r="E3087" s="27" t="s">
        <v>32</v>
      </c>
      <c r="F3087" s="27" t="s">
        <v>257</v>
      </c>
      <c r="G3087" s="33">
        <v>323505.6</v>
      </c>
      <c r="H3087" s="33">
        <v>323505.6</v>
      </c>
      <c r="I3087" s="33">
        <v>8529</v>
      </c>
      <c r="J3087" s="33">
        <v>601</v>
      </c>
      <c r="K3087" s="33">
        <v>8600</v>
      </c>
      <c r="L3087" s="33">
        <v>1</v>
      </c>
      <c r="M3087" s="33">
        <v>1</v>
      </c>
      <c r="N3087" s="33">
        <v>327683.6</v>
      </c>
      <c r="O3087" s="33">
        <v>1774.4</v>
      </c>
      <c r="P3087" s="33">
        <v>3574</v>
      </c>
    </row>
    <row r="3088" spans="1:16">
      <c r="A3088" s="27" t="s">
        <v>623</v>
      </c>
      <c r="B3088" s="31">
        <v>202512</v>
      </c>
      <c r="C3088" s="27" t="s">
        <v>79</v>
      </c>
      <c r="D3088" s="27" t="s">
        <v>211</v>
      </c>
      <c r="E3088" s="27" t="s">
        <v>32</v>
      </c>
      <c r="F3088" s="27" t="s">
        <v>257</v>
      </c>
      <c r="G3088" s="33">
        <v>300836.02</v>
      </c>
      <c r="H3088" s="33">
        <v>300836.02</v>
      </c>
      <c r="I3088" s="33">
        <v>7589</v>
      </c>
      <c r="J3088" s="33">
        <v>610</v>
      </c>
      <c r="K3088" s="33">
        <v>8600</v>
      </c>
      <c r="L3088" s="33">
        <v>1</v>
      </c>
      <c r="M3088" s="33">
        <v>1</v>
      </c>
      <c r="N3088" s="33">
        <v>375808.86</v>
      </c>
      <c r="O3088" s="33">
        <v>1637.4</v>
      </c>
      <c r="P3088" s="33">
        <v>3145</v>
      </c>
    </row>
    <row r="3089" spans="1:16">
      <c r="A3089" s="27" t="s">
        <v>623</v>
      </c>
      <c r="B3089" s="31">
        <v>202601</v>
      </c>
      <c r="C3089" s="27" t="s">
        <v>79</v>
      </c>
      <c r="D3089" s="27" t="s">
        <v>211</v>
      </c>
      <c r="E3089" s="27" t="s">
        <v>32</v>
      </c>
      <c r="F3089" s="27" t="s">
        <v>257</v>
      </c>
      <c r="G3089" s="33">
        <v>174173.2</v>
      </c>
      <c r="H3089" s="33">
        <v>174173.2</v>
      </c>
      <c r="I3089" s="33">
        <v>4266</v>
      </c>
      <c r="J3089" s="33">
        <v>291</v>
      </c>
      <c r="K3089" s="33">
        <v>8600</v>
      </c>
      <c r="L3089" s="33">
        <v>1</v>
      </c>
      <c r="M3089" s="33">
        <v>1</v>
      </c>
      <c r="N3089" s="33">
        <v>190834.47</v>
      </c>
      <c r="O3089" s="33">
        <v>940.4</v>
      </c>
      <c r="P3089" s="33">
        <v>1829</v>
      </c>
    </row>
    <row r="3090" spans="1:16">
      <c r="A3090" s="27" t="s">
        <v>623</v>
      </c>
      <c r="B3090" s="31">
        <v>202602</v>
      </c>
      <c r="C3090" s="27" t="s">
        <v>79</v>
      </c>
      <c r="D3090" s="27" t="s">
        <v>211</v>
      </c>
      <c r="E3090" s="27" t="s">
        <v>32</v>
      </c>
      <c r="F3090" s="27" t="s">
        <v>257</v>
      </c>
      <c r="G3090" s="33">
        <v>173866.39</v>
      </c>
      <c r="H3090" s="33">
        <v>173866.39</v>
      </c>
      <c r="I3090" s="33">
        <v>4299</v>
      </c>
      <c r="J3090" s="33">
        <v>342</v>
      </c>
      <c r="K3090" s="33">
        <v>8600</v>
      </c>
      <c r="L3090" s="33">
        <v>1</v>
      </c>
      <c r="M3090" s="33">
        <v>1</v>
      </c>
      <c r="N3090" s="33">
        <v>196427.23</v>
      </c>
      <c r="O3090" s="33">
        <v>915.9</v>
      </c>
      <c r="P3090" s="33">
        <v>1764</v>
      </c>
    </row>
    <row r="3091" spans="1:16">
      <c r="A3091" s="27" t="s">
        <v>623</v>
      </c>
      <c r="B3091" s="31">
        <v>202603</v>
      </c>
      <c r="C3091" s="27" t="s">
        <v>79</v>
      </c>
      <c r="D3091" s="27" t="s">
        <v>211</v>
      </c>
      <c r="E3091" s="27" t="s">
        <v>32</v>
      </c>
      <c r="F3091" s="27" t="s">
        <v>257</v>
      </c>
      <c r="G3091" s="33">
        <v>230509.01</v>
      </c>
      <c r="H3091" s="33">
        <v>230509.01</v>
      </c>
      <c r="I3091" s="33">
        <v>6269</v>
      </c>
      <c r="J3091" s="33">
        <v>453</v>
      </c>
      <c r="K3091" s="33">
        <v>8600</v>
      </c>
      <c r="L3091" s="33">
        <v>1</v>
      </c>
      <c r="M3091" s="33">
        <v>1</v>
      </c>
      <c r="N3091" s="33">
        <v>244570.15</v>
      </c>
      <c r="O3091" s="33">
        <v>1382.1</v>
      </c>
      <c r="P3091" s="33">
        <v>2514</v>
      </c>
    </row>
    <row r="3092" spans="1:16">
      <c r="A3092" s="27" t="s">
        <v>623</v>
      </c>
      <c r="B3092" s="31">
        <v>202604</v>
      </c>
      <c r="C3092" s="27" t="s">
        <v>79</v>
      </c>
      <c r="D3092" s="27" t="s">
        <v>211</v>
      </c>
      <c r="E3092" s="27" t="s">
        <v>32</v>
      </c>
      <c r="F3092" s="27" t="s">
        <v>257</v>
      </c>
      <c r="G3092" s="33">
        <v>248497.05</v>
      </c>
      <c r="H3092" s="33">
        <v>248497.05</v>
      </c>
      <c r="I3092" s="33">
        <v>6088</v>
      </c>
      <c r="J3092" s="33">
        <v>437</v>
      </c>
      <c r="K3092" s="33">
        <v>8600</v>
      </c>
      <c r="L3092" s="33">
        <v>1</v>
      </c>
      <c r="M3092" s="33">
        <v>1</v>
      </c>
      <c r="N3092" s="33">
        <v>287531.23</v>
      </c>
      <c r="O3092" s="33">
        <v>1490.7</v>
      </c>
      <c r="P3092" s="33">
        <v>2503</v>
      </c>
    </row>
    <row r="3093" spans="1:16">
      <c r="A3093" s="27" t="s">
        <v>623</v>
      </c>
      <c r="B3093" s="31">
        <v>202605</v>
      </c>
      <c r="C3093" s="27" t="s">
        <v>79</v>
      </c>
      <c r="D3093" s="27" t="s">
        <v>211</v>
      </c>
      <c r="E3093" s="27" t="s">
        <v>32</v>
      </c>
      <c r="F3093" s="27" t="s">
        <v>257</v>
      </c>
      <c r="G3093" s="33">
        <v>303083.77</v>
      </c>
      <c r="H3093" s="33">
        <v>303083.77</v>
      </c>
      <c r="I3093" s="33">
        <v>7973</v>
      </c>
      <c r="J3093" s="33">
        <v>617</v>
      </c>
      <c r="K3093" s="33">
        <v>8600</v>
      </c>
      <c r="L3093" s="33">
        <v>1</v>
      </c>
      <c r="M3093" s="33">
        <v>1</v>
      </c>
      <c r="N3093" s="33">
        <v>314621.88</v>
      </c>
      <c r="O3093" s="33">
        <v>1844</v>
      </c>
      <c r="P3093" s="33">
        <v>3248</v>
      </c>
    </row>
    <row r="3094" spans="1:16">
      <c r="A3094" s="27" t="s">
        <v>623</v>
      </c>
      <c r="B3094" s="31">
        <v>202606</v>
      </c>
      <c r="C3094" s="27" t="s">
        <v>79</v>
      </c>
      <c r="D3094" s="27" t="s">
        <v>211</v>
      </c>
      <c r="E3094" s="27" t="s">
        <v>32</v>
      </c>
      <c r="F3094" s="27" t="s">
        <v>257</v>
      </c>
      <c r="G3094" s="33">
        <v>278079.67</v>
      </c>
      <c r="H3094" s="33">
        <v>278079.67</v>
      </c>
      <c r="I3094" s="33">
        <v>7175</v>
      </c>
      <c r="J3094" s="33">
        <v>600</v>
      </c>
      <c r="K3094" s="33">
        <v>8600</v>
      </c>
      <c r="L3094" s="33">
        <v>1</v>
      </c>
      <c r="M3094" s="33">
        <v>1</v>
      </c>
      <c r="N3094" s="33">
        <v>307079.2</v>
      </c>
      <c r="O3094" s="33">
        <v>1646.5</v>
      </c>
      <c r="P3094" s="33">
        <v>2861</v>
      </c>
    </row>
    <row r="3095" spans="1:16">
      <c r="A3095" s="27" t="s">
        <v>623</v>
      </c>
      <c r="B3095" s="31">
        <v>202607</v>
      </c>
      <c r="C3095" s="27" t="s">
        <v>79</v>
      </c>
      <c r="D3095" s="27" t="s">
        <v>211</v>
      </c>
      <c r="E3095" s="27" t="s">
        <v>32</v>
      </c>
      <c r="F3095" s="27" t="s">
        <v>257</v>
      </c>
      <c r="G3095" s="33">
        <v>223679.47</v>
      </c>
      <c r="H3095" s="33">
        <v>223679.47</v>
      </c>
      <c r="I3095" s="33">
        <v>5777</v>
      </c>
      <c r="J3095" s="33">
        <v>419</v>
      </c>
      <c r="K3095" s="33">
        <v>8600</v>
      </c>
      <c r="L3095" s="33">
        <v>1</v>
      </c>
      <c r="M3095" s="33">
        <v>1</v>
      </c>
      <c r="N3095" s="33">
        <v>272771.11</v>
      </c>
      <c r="O3095" s="33">
        <v>1136.7</v>
      </c>
      <c r="P3095" s="33">
        <v>2393</v>
      </c>
    </row>
    <row r="3096" spans="1:16">
      <c r="A3096" s="27" t="s">
        <v>625</v>
      </c>
      <c r="B3096" s="31">
        <v>202412</v>
      </c>
      <c r="C3096" s="27" t="s">
        <v>79</v>
      </c>
      <c r="D3096" s="27" t="s">
        <v>211</v>
      </c>
      <c r="E3096" s="27" t="s">
        <v>32</v>
      </c>
      <c r="F3096" s="27" t="s">
        <v>257</v>
      </c>
      <c r="G3096" s="33">
        <v>146887.63</v>
      </c>
      <c r="H3096" s="33">
        <v>0</v>
      </c>
      <c r="I3096" s="33">
        <v>3569</v>
      </c>
      <c r="J3096" s="33">
        <v>274</v>
      </c>
      <c r="K3096" s="33">
        <v>7400</v>
      </c>
      <c r="L3096" s="33">
        <v>1</v>
      </c>
      <c r="M3096" s="33">
        <v>0</v>
      </c>
      <c r="N3096" s="33">
        <v>282781.54</v>
      </c>
      <c r="O3096" s="33">
        <v>943.2</v>
      </c>
      <c r="P3096" s="33">
        <v>1455</v>
      </c>
    </row>
    <row r="3097" spans="1:16">
      <c r="A3097" s="27" t="s">
        <v>625</v>
      </c>
      <c r="B3097" s="31">
        <v>202501</v>
      </c>
      <c r="C3097" s="27" t="s">
        <v>79</v>
      </c>
      <c r="D3097" s="27" t="s">
        <v>211</v>
      </c>
      <c r="E3097" s="27" t="s">
        <v>32</v>
      </c>
      <c r="F3097" s="27" t="s">
        <v>257</v>
      </c>
      <c r="G3097" s="33">
        <v>83459.37</v>
      </c>
      <c r="H3097" s="33">
        <v>0</v>
      </c>
      <c r="I3097" s="33">
        <v>2187</v>
      </c>
      <c r="J3097" s="33">
        <v>176</v>
      </c>
      <c r="K3097" s="33">
        <v>7400</v>
      </c>
      <c r="L3097" s="33">
        <v>1</v>
      </c>
      <c r="M3097" s="33">
        <v>0</v>
      </c>
      <c r="N3097" s="33">
        <v>143595.51</v>
      </c>
      <c r="O3097" s="33">
        <v>475.7</v>
      </c>
      <c r="P3097" s="33">
        <v>900</v>
      </c>
    </row>
    <row r="3098" spans="1:16">
      <c r="A3098" s="27" t="s">
        <v>625</v>
      </c>
      <c r="B3098" s="31">
        <v>202502</v>
      </c>
      <c r="C3098" s="27" t="s">
        <v>79</v>
      </c>
      <c r="D3098" s="27" t="s">
        <v>211</v>
      </c>
      <c r="E3098" s="27" t="s">
        <v>32</v>
      </c>
      <c r="F3098" s="27" t="s">
        <v>257</v>
      </c>
      <c r="G3098" s="33">
        <v>91288.06</v>
      </c>
      <c r="H3098" s="33">
        <v>0</v>
      </c>
      <c r="I3098" s="33">
        <v>2266</v>
      </c>
      <c r="J3098" s="33">
        <v>186</v>
      </c>
      <c r="K3098" s="33">
        <v>7400</v>
      </c>
      <c r="L3098" s="33">
        <v>1</v>
      </c>
      <c r="M3098" s="33">
        <v>0</v>
      </c>
      <c r="N3098" s="33">
        <v>147803.84</v>
      </c>
      <c r="O3098" s="33">
        <v>468.8</v>
      </c>
      <c r="P3098" s="33">
        <v>959</v>
      </c>
    </row>
    <row r="3099" spans="1:16">
      <c r="A3099" s="27" t="s">
        <v>625</v>
      </c>
      <c r="B3099" s="31">
        <v>202503</v>
      </c>
      <c r="C3099" s="27" t="s">
        <v>79</v>
      </c>
      <c r="D3099" s="27" t="s">
        <v>211</v>
      </c>
      <c r="E3099" s="27" t="s">
        <v>32</v>
      </c>
      <c r="F3099" s="27" t="s">
        <v>257</v>
      </c>
      <c r="G3099" s="33">
        <v>113142.65</v>
      </c>
      <c r="H3099" s="33">
        <v>0</v>
      </c>
      <c r="I3099" s="33">
        <v>2876</v>
      </c>
      <c r="J3099" s="33">
        <v>203</v>
      </c>
      <c r="K3099" s="33">
        <v>7400</v>
      </c>
      <c r="L3099" s="33">
        <v>1</v>
      </c>
      <c r="M3099" s="33">
        <v>0</v>
      </c>
      <c r="N3099" s="33">
        <v>184029.51</v>
      </c>
      <c r="O3099" s="33">
        <v>616.3</v>
      </c>
      <c r="P3099" s="33">
        <v>1148</v>
      </c>
    </row>
    <row r="3100" spans="1:16">
      <c r="A3100" s="27" t="s">
        <v>625</v>
      </c>
      <c r="B3100" s="31">
        <v>202504</v>
      </c>
      <c r="C3100" s="27" t="s">
        <v>79</v>
      </c>
      <c r="D3100" s="27" t="s">
        <v>211</v>
      </c>
      <c r="E3100" s="27" t="s">
        <v>32</v>
      </c>
      <c r="F3100" s="27" t="s">
        <v>257</v>
      </c>
      <c r="G3100" s="33">
        <v>126902.17</v>
      </c>
      <c r="H3100" s="33">
        <v>0</v>
      </c>
      <c r="I3100" s="33">
        <v>3444</v>
      </c>
      <c r="J3100" s="33">
        <v>256</v>
      </c>
      <c r="K3100" s="33">
        <v>7400</v>
      </c>
      <c r="L3100" s="33">
        <v>1</v>
      </c>
      <c r="M3100" s="33">
        <v>0</v>
      </c>
      <c r="N3100" s="33">
        <v>216356.05</v>
      </c>
      <c r="O3100" s="33">
        <v>738.3</v>
      </c>
      <c r="P3100" s="33">
        <v>1359</v>
      </c>
    </row>
    <row r="3101" spans="1:16">
      <c r="A3101" s="27" t="s">
        <v>625</v>
      </c>
      <c r="B3101" s="31">
        <v>202505</v>
      </c>
      <c r="C3101" s="27" t="s">
        <v>79</v>
      </c>
      <c r="D3101" s="27" t="s">
        <v>211</v>
      </c>
      <c r="E3101" s="27" t="s">
        <v>32</v>
      </c>
      <c r="F3101" s="27" t="s">
        <v>257</v>
      </c>
      <c r="G3101" s="33">
        <v>156982.27</v>
      </c>
      <c r="H3101" s="33">
        <v>0</v>
      </c>
      <c r="I3101" s="33">
        <v>4168</v>
      </c>
      <c r="J3101" s="33">
        <v>332</v>
      </c>
      <c r="K3101" s="33">
        <v>7400</v>
      </c>
      <c r="L3101" s="33">
        <v>1</v>
      </c>
      <c r="M3101" s="33">
        <v>0</v>
      </c>
      <c r="N3101" s="33">
        <v>236740.71</v>
      </c>
      <c r="O3101" s="33">
        <v>894.8</v>
      </c>
      <c r="P3101" s="33">
        <v>1695</v>
      </c>
    </row>
    <row r="3102" spans="1:16">
      <c r="A3102" s="27" t="s">
        <v>625</v>
      </c>
      <c r="B3102" s="31">
        <v>202506</v>
      </c>
      <c r="C3102" s="27" t="s">
        <v>79</v>
      </c>
      <c r="D3102" s="27" t="s">
        <v>211</v>
      </c>
      <c r="E3102" s="27" t="s">
        <v>32</v>
      </c>
      <c r="F3102" s="27" t="s">
        <v>257</v>
      </c>
      <c r="G3102" s="33">
        <v>164801.8</v>
      </c>
      <c r="H3102" s="33">
        <v>0</v>
      </c>
      <c r="I3102" s="33">
        <v>4421</v>
      </c>
      <c r="J3102" s="33">
        <v>390</v>
      </c>
      <c r="K3102" s="33">
        <v>7400</v>
      </c>
      <c r="L3102" s="33">
        <v>1</v>
      </c>
      <c r="M3102" s="33">
        <v>0</v>
      </c>
      <c r="N3102" s="33">
        <v>231065.14</v>
      </c>
      <c r="O3102" s="33">
        <v>922.4</v>
      </c>
      <c r="P3102" s="33">
        <v>1772</v>
      </c>
    </row>
    <row r="3103" spans="1:16">
      <c r="A3103" s="27" t="s">
        <v>625</v>
      </c>
      <c r="B3103" s="31">
        <v>202507</v>
      </c>
      <c r="C3103" s="27" t="s">
        <v>79</v>
      </c>
      <c r="D3103" s="27" t="s">
        <v>211</v>
      </c>
      <c r="E3103" s="27" t="s">
        <v>32</v>
      </c>
      <c r="F3103" s="27" t="s">
        <v>257</v>
      </c>
      <c r="G3103" s="33">
        <v>133773.27</v>
      </c>
      <c r="H3103" s="33">
        <v>0</v>
      </c>
      <c r="I3103" s="33">
        <v>3227</v>
      </c>
      <c r="J3103" s="33">
        <v>251</v>
      </c>
      <c r="K3103" s="33">
        <v>7400</v>
      </c>
      <c r="L3103" s="33">
        <v>1</v>
      </c>
      <c r="M3103" s="33">
        <v>0</v>
      </c>
      <c r="N3103" s="33">
        <v>205249.64</v>
      </c>
      <c r="O3103" s="33">
        <v>761.6</v>
      </c>
      <c r="P3103" s="33">
        <v>1317</v>
      </c>
    </row>
    <row r="3104" spans="1:16">
      <c r="A3104" s="27" t="s">
        <v>625</v>
      </c>
      <c r="B3104" s="31">
        <v>202508</v>
      </c>
      <c r="C3104" s="27" t="s">
        <v>79</v>
      </c>
      <c r="D3104" s="27" t="s">
        <v>211</v>
      </c>
      <c r="E3104" s="27" t="s">
        <v>32</v>
      </c>
      <c r="F3104" s="27" t="s">
        <v>257</v>
      </c>
      <c r="G3104" s="33">
        <v>141699.3</v>
      </c>
      <c r="H3104" s="33">
        <v>0</v>
      </c>
      <c r="I3104" s="33">
        <v>3840</v>
      </c>
      <c r="J3104" s="33">
        <v>246</v>
      </c>
      <c r="K3104" s="33">
        <v>7400</v>
      </c>
      <c r="L3104" s="33">
        <v>1</v>
      </c>
      <c r="M3104" s="33">
        <v>0</v>
      </c>
      <c r="N3104" s="33">
        <v>197494.03</v>
      </c>
      <c r="O3104" s="33">
        <v>743.9</v>
      </c>
      <c r="P3104" s="33">
        <v>1560</v>
      </c>
    </row>
    <row r="3105" spans="1:16">
      <c r="A3105" s="27" t="s">
        <v>625</v>
      </c>
      <c r="B3105" s="31">
        <v>202509</v>
      </c>
      <c r="C3105" s="27" t="s">
        <v>79</v>
      </c>
      <c r="D3105" s="27" t="s">
        <v>211</v>
      </c>
      <c r="E3105" s="27" t="s">
        <v>32</v>
      </c>
      <c r="F3105" s="27" t="s">
        <v>257</v>
      </c>
      <c r="G3105" s="33">
        <v>140574.05</v>
      </c>
      <c r="H3105" s="33">
        <v>0</v>
      </c>
      <c r="I3105" s="33">
        <v>3804</v>
      </c>
      <c r="J3105" s="33">
        <v>268</v>
      </c>
      <c r="K3105" s="33">
        <v>7400</v>
      </c>
      <c r="L3105" s="33">
        <v>1</v>
      </c>
      <c r="M3105" s="33">
        <v>0</v>
      </c>
      <c r="N3105" s="33">
        <v>189714.88</v>
      </c>
      <c r="O3105" s="33">
        <v>765.4</v>
      </c>
      <c r="P3105" s="33">
        <v>1550</v>
      </c>
    </row>
    <row r="3106" spans="1:16">
      <c r="A3106" s="27" t="s">
        <v>625</v>
      </c>
      <c r="B3106" s="31">
        <v>202510</v>
      </c>
      <c r="C3106" s="27" t="s">
        <v>79</v>
      </c>
      <c r="D3106" s="27" t="s">
        <v>211</v>
      </c>
      <c r="E3106" s="27" t="s">
        <v>32</v>
      </c>
      <c r="F3106" s="27" t="s">
        <v>257</v>
      </c>
      <c r="G3106" s="33">
        <v>173369.82</v>
      </c>
      <c r="H3106" s="33">
        <v>0</v>
      </c>
      <c r="I3106" s="33">
        <v>4381</v>
      </c>
      <c r="J3106" s="33">
        <v>320</v>
      </c>
      <c r="K3106" s="33">
        <v>7400</v>
      </c>
      <c r="L3106" s="33">
        <v>1</v>
      </c>
      <c r="M3106" s="33">
        <v>0</v>
      </c>
      <c r="N3106" s="33">
        <v>208188.34</v>
      </c>
      <c r="O3106" s="33">
        <v>1025.6</v>
      </c>
      <c r="P3106" s="33">
        <v>1748</v>
      </c>
    </row>
    <row r="3107" spans="1:16">
      <c r="A3107" s="27" t="s">
        <v>625</v>
      </c>
      <c r="B3107" s="31">
        <v>202511</v>
      </c>
      <c r="C3107" s="27" t="s">
        <v>79</v>
      </c>
      <c r="D3107" s="27" t="s">
        <v>211</v>
      </c>
      <c r="E3107" s="27" t="s">
        <v>32</v>
      </c>
      <c r="F3107" s="27" t="s">
        <v>257</v>
      </c>
      <c r="G3107" s="33">
        <v>192034.07</v>
      </c>
      <c r="H3107" s="33">
        <v>0</v>
      </c>
      <c r="I3107" s="33">
        <v>4675</v>
      </c>
      <c r="J3107" s="33">
        <v>354</v>
      </c>
      <c r="K3107" s="33">
        <v>7400</v>
      </c>
      <c r="L3107" s="33">
        <v>1</v>
      </c>
      <c r="M3107" s="33">
        <v>0</v>
      </c>
      <c r="N3107" s="33">
        <v>251007.4</v>
      </c>
      <c r="O3107" s="33">
        <v>1097.2</v>
      </c>
      <c r="P3107" s="33">
        <v>1910</v>
      </c>
    </row>
    <row r="3108" spans="1:16">
      <c r="A3108" s="27" t="s">
        <v>625</v>
      </c>
      <c r="B3108" s="31">
        <v>202512</v>
      </c>
      <c r="C3108" s="27" t="s">
        <v>79</v>
      </c>
      <c r="D3108" s="27" t="s">
        <v>211</v>
      </c>
      <c r="E3108" s="27" t="s">
        <v>32</v>
      </c>
      <c r="F3108" s="27" t="s">
        <v>257</v>
      </c>
      <c r="G3108" s="33">
        <v>237672.14</v>
      </c>
      <c r="H3108" s="33">
        <v>0</v>
      </c>
      <c r="I3108" s="33">
        <v>6401</v>
      </c>
      <c r="J3108" s="33">
        <v>475</v>
      </c>
      <c r="K3108" s="33">
        <v>7400</v>
      </c>
      <c r="L3108" s="33">
        <v>1</v>
      </c>
      <c r="M3108" s="33">
        <v>0</v>
      </c>
      <c r="N3108" s="33">
        <v>287871.6</v>
      </c>
      <c r="O3108" s="33">
        <v>1304.6</v>
      </c>
      <c r="P3108" s="33">
        <v>2525</v>
      </c>
    </row>
    <row r="3109" spans="1:16">
      <c r="A3109" s="27" t="s">
        <v>625</v>
      </c>
      <c r="B3109" s="31">
        <v>202601</v>
      </c>
      <c r="C3109" s="27" t="s">
        <v>79</v>
      </c>
      <c r="D3109" s="27" t="s">
        <v>211</v>
      </c>
      <c r="E3109" s="27" t="s">
        <v>32</v>
      </c>
      <c r="F3109" s="27" t="s">
        <v>257</v>
      </c>
      <c r="G3109" s="33">
        <v>120230.2</v>
      </c>
      <c r="H3109" s="33">
        <v>0</v>
      </c>
      <c r="I3109" s="33">
        <v>2905</v>
      </c>
      <c r="J3109" s="33">
        <v>247</v>
      </c>
      <c r="K3109" s="33">
        <v>7400</v>
      </c>
      <c r="L3109" s="33">
        <v>1</v>
      </c>
      <c r="M3109" s="33">
        <v>0</v>
      </c>
      <c r="N3109" s="33">
        <v>146180.23</v>
      </c>
      <c r="O3109" s="33">
        <v>595</v>
      </c>
      <c r="P3109" s="33">
        <v>1204</v>
      </c>
    </row>
    <row r="3110" spans="1:16">
      <c r="A3110" s="27" t="s">
        <v>625</v>
      </c>
      <c r="B3110" s="31">
        <v>202602</v>
      </c>
      <c r="C3110" s="27" t="s">
        <v>79</v>
      </c>
      <c r="D3110" s="27" t="s">
        <v>211</v>
      </c>
      <c r="E3110" s="27" t="s">
        <v>32</v>
      </c>
      <c r="F3110" s="27" t="s">
        <v>257</v>
      </c>
      <c r="G3110" s="33">
        <v>124621.8</v>
      </c>
      <c r="H3110" s="33">
        <v>0</v>
      </c>
      <c r="I3110" s="33">
        <v>3312</v>
      </c>
      <c r="J3110" s="33">
        <v>293</v>
      </c>
      <c r="K3110" s="33">
        <v>7400</v>
      </c>
      <c r="L3110" s="33">
        <v>1</v>
      </c>
      <c r="M3110" s="33">
        <v>0</v>
      </c>
      <c r="N3110" s="33">
        <v>150464.31</v>
      </c>
      <c r="O3110" s="33">
        <v>702</v>
      </c>
      <c r="P3110" s="33">
        <v>1321</v>
      </c>
    </row>
    <row r="3111" spans="1:16">
      <c r="A3111" s="27" t="s">
        <v>625</v>
      </c>
      <c r="B3111" s="31">
        <v>202603</v>
      </c>
      <c r="C3111" s="27" t="s">
        <v>79</v>
      </c>
      <c r="D3111" s="27" t="s">
        <v>211</v>
      </c>
      <c r="E3111" s="27" t="s">
        <v>32</v>
      </c>
      <c r="F3111" s="27" t="s">
        <v>257</v>
      </c>
      <c r="G3111" s="33">
        <v>146025.36</v>
      </c>
      <c r="H3111" s="33">
        <v>0</v>
      </c>
      <c r="I3111" s="33">
        <v>3551</v>
      </c>
      <c r="J3111" s="33">
        <v>288</v>
      </c>
      <c r="K3111" s="33">
        <v>7400</v>
      </c>
      <c r="L3111" s="33">
        <v>1</v>
      </c>
      <c r="M3111" s="33">
        <v>0</v>
      </c>
      <c r="N3111" s="33">
        <v>187342.04</v>
      </c>
      <c r="O3111" s="33">
        <v>835.5</v>
      </c>
      <c r="P3111" s="33">
        <v>1474</v>
      </c>
    </row>
    <row r="3112" spans="1:16">
      <c r="A3112" s="27" t="s">
        <v>625</v>
      </c>
      <c r="B3112" s="31">
        <v>202604</v>
      </c>
      <c r="C3112" s="27" t="s">
        <v>79</v>
      </c>
      <c r="D3112" s="27" t="s">
        <v>211</v>
      </c>
      <c r="E3112" s="27" t="s">
        <v>32</v>
      </c>
      <c r="F3112" s="27" t="s">
        <v>257</v>
      </c>
      <c r="G3112" s="33">
        <v>173572</v>
      </c>
      <c r="H3112" s="33">
        <v>0</v>
      </c>
      <c r="I3112" s="33">
        <v>4445</v>
      </c>
      <c r="J3112" s="33">
        <v>344</v>
      </c>
      <c r="K3112" s="33">
        <v>7400</v>
      </c>
      <c r="L3112" s="33">
        <v>1</v>
      </c>
      <c r="M3112" s="33">
        <v>0</v>
      </c>
      <c r="N3112" s="33">
        <v>220250.46</v>
      </c>
      <c r="O3112" s="33">
        <v>988.7</v>
      </c>
      <c r="P3112" s="33">
        <v>1816</v>
      </c>
    </row>
    <row r="3113" spans="1:16">
      <c r="A3113" s="27" t="s">
        <v>625</v>
      </c>
      <c r="B3113" s="31">
        <v>202605</v>
      </c>
      <c r="C3113" s="27" t="s">
        <v>79</v>
      </c>
      <c r="D3113" s="27" t="s">
        <v>211</v>
      </c>
      <c r="E3113" s="27" t="s">
        <v>32</v>
      </c>
      <c r="F3113" s="27" t="s">
        <v>257</v>
      </c>
      <c r="G3113" s="33">
        <v>191078.36</v>
      </c>
      <c r="H3113" s="33">
        <v>0</v>
      </c>
      <c r="I3113" s="33">
        <v>4972</v>
      </c>
      <c r="J3113" s="33">
        <v>373</v>
      </c>
      <c r="K3113" s="33">
        <v>7400</v>
      </c>
      <c r="L3113" s="33">
        <v>1</v>
      </c>
      <c r="M3113" s="33">
        <v>0</v>
      </c>
      <c r="N3113" s="33">
        <v>241002.05</v>
      </c>
      <c r="O3113" s="33">
        <v>1230.2</v>
      </c>
      <c r="P3113" s="33">
        <v>2042</v>
      </c>
    </row>
    <row r="3114" spans="1:16">
      <c r="A3114" s="27" t="s">
        <v>625</v>
      </c>
      <c r="B3114" s="31">
        <v>202606</v>
      </c>
      <c r="C3114" s="27" t="s">
        <v>79</v>
      </c>
      <c r="D3114" s="27" t="s">
        <v>211</v>
      </c>
      <c r="E3114" s="27" t="s">
        <v>32</v>
      </c>
      <c r="F3114" s="27" t="s">
        <v>257</v>
      </c>
      <c r="G3114" s="33">
        <v>178165.39</v>
      </c>
      <c r="H3114" s="33">
        <v>0</v>
      </c>
      <c r="I3114" s="33">
        <v>4390</v>
      </c>
      <c r="J3114" s="33">
        <v>329</v>
      </c>
      <c r="K3114" s="33">
        <v>7400</v>
      </c>
      <c r="L3114" s="33">
        <v>1</v>
      </c>
      <c r="M3114" s="33">
        <v>0</v>
      </c>
      <c r="N3114" s="33">
        <v>235224.31</v>
      </c>
      <c r="O3114" s="33">
        <v>1000.5</v>
      </c>
      <c r="P3114" s="33">
        <v>1782</v>
      </c>
    </row>
    <row r="3115" spans="1:16">
      <c r="A3115" s="27" t="s">
        <v>625</v>
      </c>
      <c r="B3115" s="31">
        <v>202607</v>
      </c>
      <c r="C3115" s="27" t="s">
        <v>79</v>
      </c>
      <c r="D3115" s="27" t="s">
        <v>211</v>
      </c>
      <c r="E3115" s="27" t="s">
        <v>32</v>
      </c>
      <c r="F3115" s="27" t="s">
        <v>257</v>
      </c>
      <c r="G3115" s="33">
        <v>146063.85</v>
      </c>
      <c r="H3115" s="33">
        <v>0</v>
      </c>
      <c r="I3115" s="33">
        <v>3470</v>
      </c>
      <c r="J3115" s="33">
        <v>294</v>
      </c>
      <c r="K3115" s="33">
        <v>7400</v>
      </c>
      <c r="L3115" s="33">
        <v>1</v>
      </c>
      <c r="M3115" s="33">
        <v>0</v>
      </c>
      <c r="N3115" s="33">
        <v>208944.14</v>
      </c>
      <c r="O3115" s="33">
        <v>826.2</v>
      </c>
      <c r="P3115" s="33">
        <v>1541</v>
      </c>
    </row>
    <row r="3116" spans="1:16">
      <c r="A3116" s="27" t="s">
        <v>627</v>
      </c>
      <c r="B3116" s="31">
        <v>202408</v>
      </c>
      <c r="C3116" s="27" t="s">
        <v>81</v>
      </c>
      <c r="D3116" s="27" t="s">
        <v>211</v>
      </c>
      <c r="E3116" s="27" t="s">
        <v>32</v>
      </c>
      <c r="F3116" s="27" t="s">
        <v>257</v>
      </c>
      <c r="G3116" s="33">
        <v>296280.81</v>
      </c>
      <c r="H3116" s="33">
        <v>296280.81</v>
      </c>
      <c r="I3116" s="33">
        <v>7886</v>
      </c>
      <c r="J3116" s="33">
        <v>661</v>
      </c>
      <c r="K3116" s="33">
        <v>10700</v>
      </c>
      <c r="L3116" s="33">
        <v>1</v>
      </c>
      <c r="M3116" s="33">
        <v>1</v>
      </c>
      <c r="N3116" s="33">
        <v>293196.81</v>
      </c>
      <c r="O3116" s="33">
        <v>1465.7</v>
      </c>
      <c r="P3116" s="33">
        <v>3183</v>
      </c>
    </row>
    <row r="3117" spans="1:16">
      <c r="A3117" s="27" t="s">
        <v>627</v>
      </c>
      <c r="B3117" s="31">
        <v>202409</v>
      </c>
      <c r="C3117" s="27" t="s">
        <v>81</v>
      </c>
      <c r="D3117" s="27" t="s">
        <v>211</v>
      </c>
      <c r="E3117" s="27" t="s">
        <v>32</v>
      </c>
      <c r="F3117" s="27" t="s">
        <v>257</v>
      </c>
      <c r="G3117" s="33">
        <v>262890.99</v>
      </c>
      <c r="H3117" s="33">
        <v>262890.99</v>
      </c>
      <c r="I3117" s="33">
        <v>6640</v>
      </c>
      <c r="J3117" s="33">
        <v>512</v>
      </c>
      <c r="K3117" s="33">
        <v>10700</v>
      </c>
      <c r="L3117" s="33">
        <v>1</v>
      </c>
      <c r="M3117" s="33">
        <v>1</v>
      </c>
      <c r="N3117" s="33">
        <v>281648</v>
      </c>
      <c r="O3117" s="33">
        <v>1463.2</v>
      </c>
      <c r="P3117" s="33">
        <v>2783</v>
      </c>
    </row>
    <row r="3118" spans="1:16">
      <c r="A3118" s="27" t="s">
        <v>627</v>
      </c>
      <c r="B3118" s="31">
        <v>202410</v>
      </c>
      <c r="C3118" s="27" t="s">
        <v>81</v>
      </c>
      <c r="D3118" s="27" t="s">
        <v>211</v>
      </c>
      <c r="E3118" s="27" t="s">
        <v>32</v>
      </c>
      <c r="F3118" s="27" t="s">
        <v>257</v>
      </c>
      <c r="G3118" s="33">
        <v>308513.33</v>
      </c>
      <c r="H3118" s="33">
        <v>308513.33</v>
      </c>
      <c r="I3118" s="33">
        <v>7739</v>
      </c>
      <c r="J3118" s="33">
        <v>547</v>
      </c>
      <c r="K3118" s="33">
        <v>10700</v>
      </c>
      <c r="L3118" s="33">
        <v>1</v>
      </c>
      <c r="M3118" s="33">
        <v>1</v>
      </c>
      <c r="N3118" s="33">
        <v>309073.44</v>
      </c>
      <c r="O3118" s="33">
        <v>1838.6</v>
      </c>
      <c r="P3118" s="33">
        <v>3085</v>
      </c>
    </row>
    <row r="3119" spans="1:16">
      <c r="A3119" s="27" t="s">
        <v>627</v>
      </c>
      <c r="B3119" s="31">
        <v>202411</v>
      </c>
      <c r="C3119" s="27" t="s">
        <v>81</v>
      </c>
      <c r="D3119" s="27" t="s">
        <v>211</v>
      </c>
      <c r="E3119" s="27" t="s">
        <v>32</v>
      </c>
      <c r="F3119" s="27" t="s">
        <v>257</v>
      </c>
      <c r="G3119" s="33">
        <v>377626.95</v>
      </c>
      <c r="H3119" s="33">
        <v>377626.95</v>
      </c>
      <c r="I3119" s="33">
        <v>9227</v>
      </c>
      <c r="J3119" s="33">
        <v>703</v>
      </c>
      <c r="K3119" s="33">
        <v>10700</v>
      </c>
      <c r="L3119" s="33">
        <v>1</v>
      </c>
      <c r="M3119" s="33">
        <v>1</v>
      </c>
      <c r="N3119" s="33">
        <v>372642</v>
      </c>
      <c r="O3119" s="33">
        <v>2191.3</v>
      </c>
      <c r="P3119" s="33">
        <v>3707</v>
      </c>
    </row>
    <row r="3120" spans="1:16">
      <c r="A3120" s="27" t="s">
        <v>627</v>
      </c>
      <c r="B3120" s="31">
        <v>202412</v>
      </c>
      <c r="C3120" s="27" t="s">
        <v>81</v>
      </c>
      <c r="D3120" s="27" t="s">
        <v>211</v>
      </c>
      <c r="E3120" s="27" t="s">
        <v>32</v>
      </c>
      <c r="F3120" s="27" t="s">
        <v>257</v>
      </c>
      <c r="G3120" s="33">
        <v>395988.95</v>
      </c>
      <c r="H3120" s="33">
        <v>395988.95</v>
      </c>
      <c r="I3120" s="33">
        <v>9616</v>
      </c>
      <c r="J3120" s="33">
        <v>778</v>
      </c>
      <c r="K3120" s="33">
        <v>10700</v>
      </c>
      <c r="L3120" s="33">
        <v>1</v>
      </c>
      <c r="M3120" s="33">
        <v>1</v>
      </c>
      <c r="N3120" s="33">
        <v>427370.07</v>
      </c>
      <c r="O3120" s="33">
        <v>2433</v>
      </c>
      <c r="P3120" s="33">
        <v>4036</v>
      </c>
    </row>
    <row r="3121" spans="1:16">
      <c r="A3121" s="27" t="s">
        <v>627</v>
      </c>
      <c r="B3121" s="31">
        <v>202501</v>
      </c>
      <c r="C3121" s="27" t="s">
        <v>81</v>
      </c>
      <c r="D3121" s="27" t="s">
        <v>211</v>
      </c>
      <c r="E3121" s="27" t="s">
        <v>32</v>
      </c>
      <c r="F3121" s="27" t="s">
        <v>257</v>
      </c>
      <c r="G3121" s="33">
        <v>187459.94</v>
      </c>
      <c r="H3121" s="33">
        <v>187459.94</v>
      </c>
      <c r="I3121" s="33">
        <v>4796</v>
      </c>
      <c r="J3121" s="33">
        <v>350</v>
      </c>
      <c r="K3121" s="33">
        <v>10700</v>
      </c>
      <c r="L3121" s="33">
        <v>1</v>
      </c>
      <c r="M3121" s="33">
        <v>1</v>
      </c>
      <c r="N3121" s="33">
        <v>217017.08</v>
      </c>
      <c r="O3121" s="33">
        <v>991.5</v>
      </c>
      <c r="P3121" s="33">
        <v>1933</v>
      </c>
    </row>
    <row r="3122" spans="1:16">
      <c r="A3122" s="27" t="s">
        <v>627</v>
      </c>
      <c r="B3122" s="31">
        <v>202502</v>
      </c>
      <c r="C3122" s="27" t="s">
        <v>81</v>
      </c>
      <c r="D3122" s="27" t="s">
        <v>211</v>
      </c>
      <c r="E3122" s="27" t="s">
        <v>32</v>
      </c>
      <c r="F3122" s="27" t="s">
        <v>257</v>
      </c>
      <c r="G3122" s="33">
        <v>215177.05</v>
      </c>
      <c r="H3122" s="33">
        <v>215177.05</v>
      </c>
      <c r="I3122" s="33">
        <v>5283</v>
      </c>
      <c r="J3122" s="33">
        <v>369</v>
      </c>
      <c r="K3122" s="33">
        <v>10700</v>
      </c>
      <c r="L3122" s="33">
        <v>1</v>
      </c>
      <c r="M3122" s="33">
        <v>1</v>
      </c>
      <c r="N3122" s="33">
        <v>223377.17</v>
      </c>
      <c r="O3122" s="33">
        <v>1124</v>
      </c>
      <c r="P3122" s="33">
        <v>2194</v>
      </c>
    </row>
    <row r="3123" spans="1:16">
      <c r="A3123" s="27" t="s">
        <v>627</v>
      </c>
      <c r="B3123" s="31">
        <v>202503</v>
      </c>
      <c r="C3123" s="27" t="s">
        <v>81</v>
      </c>
      <c r="D3123" s="27" t="s">
        <v>211</v>
      </c>
      <c r="E3123" s="27" t="s">
        <v>32</v>
      </c>
      <c r="F3123" s="27" t="s">
        <v>257</v>
      </c>
      <c r="G3123" s="33">
        <v>265960.4</v>
      </c>
      <c r="H3123" s="33">
        <v>265960.4</v>
      </c>
      <c r="I3123" s="33">
        <v>6470</v>
      </c>
      <c r="J3123" s="33">
        <v>465</v>
      </c>
      <c r="K3123" s="33">
        <v>10700</v>
      </c>
      <c r="L3123" s="33">
        <v>1</v>
      </c>
      <c r="M3123" s="33">
        <v>1</v>
      </c>
      <c r="N3123" s="33">
        <v>278125.33</v>
      </c>
      <c r="O3123" s="33">
        <v>1472.3</v>
      </c>
      <c r="P3123" s="33">
        <v>2762</v>
      </c>
    </row>
    <row r="3124" spans="1:16">
      <c r="A3124" s="27" t="s">
        <v>627</v>
      </c>
      <c r="B3124" s="31">
        <v>202504</v>
      </c>
      <c r="C3124" s="27" t="s">
        <v>81</v>
      </c>
      <c r="D3124" s="27" t="s">
        <v>211</v>
      </c>
      <c r="E3124" s="27" t="s">
        <v>32</v>
      </c>
      <c r="F3124" s="27" t="s">
        <v>257</v>
      </c>
      <c r="G3124" s="33">
        <v>339624.7</v>
      </c>
      <c r="H3124" s="33">
        <v>339624.7</v>
      </c>
      <c r="I3124" s="33">
        <v>8283</v>
      </c>
      <c r="J3124" s="33">
        <v>657</v>
      </c>
      <c r="K3124" s="33">
        <v>10700</v>
      </c>
      <c r="L3124" s="33">
        <v>1</v>
      </c>
      <c r="M3124" s="33">
        <v>1</v>
      </c>
      <c r="N3124" s="33">
        <v>326980.69</v>
      </c>
      <c r="O3124" s="33">
        <v>1711.4</v>
      </c>
      <c r="P3124" s="33">
        <v>3479</v>
      </c>
    </row>
    <row r="3125" spans="1:16">
      <c r="A3125" s="27" t="s">
        <v>627</v>
      </c>
      <c r="B3125" s="31">
        <v>202505</v>
      </c>
      <c r="C3125" s="27" t="s">
        <v>81</v>
      </c>
      <c r="D3125" s="27" t="s">
        <v>211</v>
      </c>
      <c r="E3125" s="27" t="s">
        <v>32</v>
      </c>
      <c r="F3125" s="27" t="s">
        <v>257</v>
      </c>
      <c r="G3125" s="33">
        <v>344591.72</v>
      </c>
      <c r="H3125" s="33">
        <v>344591.72</v>
      </c>
      <c r="I3125" s="33">
        <v>7973</v>
      </c>
      <c r="J3125" s="33">
        <v>676</v>
      </c>
      <c r="K3125" s="33">
        <v>10700</v>
      </c>
      <c r="L3125" s="33">
        <v>1</v>
      </c>
      <c r="M3125" s="33">
        <v>1</v>
      </c>
      <c r="N3125" s="33">
        <v>357788.2</v>
      </c>
      <c r="O3125" s="33">
        <v>1939.2</v>
      </c>
      <c r="P3125" s="33">
        <v>3400</v>
      </c>
    </row>
    <row r="3126" spans="1:16">
      <c r="A3126" s="27" t="s">
        <v>627</v>
      </c>
      <c r="B3126" s="31">
        <v>202506</v>
      </c>
      <c r="C3126" s="27" t="s">
        <v>81</v>
      </c>
      <c r="D3126" s="27" t="s">
        <v>211</v>
      </c>
      <c r="E3126" s="27" t="s">
        <v>32</v>
      </c>
      <c r="F3126" s="27" t="s">
        <v>257</v>
      </c>
      <c r="G3126" s="33">
        <v>320629.27</v>
      </c>
      <c r="H3126" s="33">
        <v>320629.27</v>
      </c>
      <c r="I3126" s="33">
        <v>7661</v>
      </c>
      <c r="J3126" s="33">
        <v>641</v>
      </c>
      <c r="K3126" s="33">
        <v>10700</v>
      </c>
      <c r="L3126" s="33">
        <v>1</v>
      </c>
      <c r="M3126" s="33">
        <v>1</v>
      </c>
      <c r="N3126" s="33">
        <v>349210.66</v>
      </c>
      <c r="O3126" s="33">
        <v>1827.5</v>
      </c>
      <c r="P3126" s="33">
        <v>3269</v>
      </c>
    </row>
    <row r="3127" spans="1:16">
      <c r="A3127" s="27" t="s">
        <v>627</v>
      </c>
      <c r="B3127" s="31">
        <v>202507</v>
      </c>
      <c r="C3127" s="27" t="s">
        <v>81</v>
      </c>
      <c r="D3127" s="27" t="s">
        <v>211</v>
      </c>
      <c r="E3127" s="27" t="s">
        <v>32</v>
      </c>
      <c r="F3127" s="27" t="s">
        <v>257</v>
      </c>
      <c r="G3127" s="33">
        <v>299149.17</v>
      </c>
      <c r="H3127" s="33">
        <v>299149.17</v>
      </c>
      <c r="I3127" s="33">
        <v>7461</v>
      </c>
      <c r="J3127" s="33">
        <v>582</v>
      </c>
      <c r="K3127" s="33">
        <v>10700</v>
      </c>
      <c r="L3127" s="33">
        <v>1</v>
      </c>
      <c r="M3127" s="33">
        <v>1</v>
      </c>
      <c r="N3127" s="33">
        <v>310195.49</v>
      </c>
      <c r="O3127" s="33">
        <v>1754.2</v>
      </c>
      <c r="P3127" s="33">
        <v>3166</v>
      </c>
    </row>
    <row r="3128" spans="1:16">
      <c r="A3128" s="27" t="s">
        <v>627</v>
      </c>
      <c r="B3128" s="31">
        <v>202508</v>
      </c>
      <c r="C3128" s="27" t="s">
        <v>81</v>
      </c>
      <c r="D3128" s="27" t="s">
        <v>211</v>
      </c>
      <c r="E3128" s="27" t="s">
        <v>32</v>
      </c>
      <c r="F3128" s="27" t="s">
        <v>257</v>
      </c>
      <c r="G3128" s="33">
        <v>298907.87</v>
      </c>
      <c r="H3128" s="33">
        <v>298907.87</v>
      </c>
      <c r="I3128" s="33">
        <v>7649</v>
      </c>
      <c r="J3128" s="33">
        <v>568</v>
      </c>
      <c r="K3128" s="33">
        <v>10700</v>
      </c>
      <c r="L3128" s="33">
        <v>1</v>
      </c>
      <c r="M3128" s="33">
        <v>1</v>
      </c>
      <c r="N3128" s="33">
        <v>298474.36</v>
      </c>
      <c r="O3128" s="33">
        <v>1548.8</v>
      </c>
      <c r="P3128" s="33">
        <v>3077</v>
      </c>
    </row>
    <row r="3129" spans="1:16">
      <c r="A3129" s="27" t="s">
        <v>627</v>
      </c>
      <c r="B3129" s="31">
        <v>202509</v>
      </c>
      <c r="C3129" s="27" t="s">
        <v>81</v>
      </c>
      <c r="D3129" s="27" t="s">
        <v>211</v>
      </c>
      <c r="E3129" s="27" t="s">
        <v>32</v>
      </c>
      <c r="F3129" s="27" t="s">
        <v>257</v>
      </c>
      <c r="G3129" s="33">
        <v>301208.75</v>
      </c>
      <c r="H3129" s="33">
        <v>301208.75</v>
      </c>
      <c r="I3129" s="33">
        <v>7308</v>
      </c>
      <c r="J3129" s="33">
        <v>675</v>
      </c>
      <c r="K3129" s="33">
        <v>10700</v>
      </c>
      <c r="L3129" s="33">
        <v>1</v>
      </c>
      <c r="M3129" s="33">
        <v>1</v>
      </c>
      <c r="N3129" s="33">
        <v>286717.67</v>
      </c>
      <c r="O3129" s="33">
        <v>1677.1</v>
      </c>
      <c r="P3129" s="33">
        <v>3117</v>
      </c>
    </row>
    <row r="3130" spans="1:16">
      <c r="A3130" s="27" t="s">
        <v>627</v>
      </c>
      <c r="B3130" s="31">
        <v>202510</v>
      </c>
      <c r="C3130" s="27" t="s">
        <v>81</v>
      </c>
      <c r="D3130" s="27" t="s">
        <v>211</v>
      </c>
      <c r="E3130" s="27" t="s">
        <v>32</v>
      </c>
      <c r="F3130" s="27" t="s">
        <v>257</v>
      </c>
      <c r="G3130" s="33">
        <v>316520.5</v>
      </c>
      <c r="H3130" s="33">
        <v>316520.5</v>
      </c>
      <c r="I3130" s="33">
        <v>8527</v>
      </c>
      <c r="J3130" s="33">
        <v>671</v>
      </c>
      <c r="K3130" s="33">
        <v>10700</v>
      </c>
      <c r="L3130" s="33">
        <v>1</v>
      </c>
      <c r="M3130" s="33">
        <v>1</v>
      </c>
      <c r="N3130" s="33">
        <v>314636.77</v>
      </c>
      <c r="O3130" s="33">
        <v>1695.6</v>
      </c>
      <c r="P3130" s="33">
        <v>3293</v>
      </c>
    </row>
    <row r="3131" spans="1:16">
      <c r="A3131" s="27" t="s">
        <v>627</v>
      </c>
      <c r="B3131" s="31">
        <v>202511</v>
      </c>
      <c r="C3131" s="27" t="s">
        <v>81</v>
      </c>
      <c r="D3131" s="27" t="s">
        <v>211</v>
      </c>
      <c r="E3131" s="27" t="s">
        <v>32</v>
      </c>
      <c r="F3131" s="27" t="s">
        <v>257</v>
      </c>
      <c r="G3131" s="33">
        <v>377484.98</v>
      </c>
      <c r="H3131" s="33">
        <v>377484.98</v>
      </c>
      <c r="I3131" s="33">
        <v>9209</v>
      </c>
      <c r="J3131" s="33">
        <v>645</v>
      </c>
      <c r="K3131" s="33">
        <v>10700</v>
      </c>
      <c r="L3131" s="33">
        <v>1</v>
      </c>
      <c r="M3131" s="33">
        <v>1</v>
      </c>
      <c r="N3131" s="33">
        <v>379349.56</v>
      </c>
      <c r="O3131" s="33">
        <v>2169.3</v>
      </c>
      <c r="P3131" s="33">
        <v>3771</v>
      </c>
    </row>
    <row r="3132" spans="1:16">
      <c r="A3132" s="27" t="s">
        <v>627</v>
      </c>
      <c r="B3132" s="31">
        <v>202512</v>
      </c>
      <c r="C3132" s="27" t="s">
        <v>81</v>
      </c>
      <c r="D3132" s="27" t="s">
        <v>211</v>
      </c>
      <c r="E3132" s="27" t="s">
        <v>32</v>
      </c>
      <c r="F3132" s="27" t="s">
        <v>257</v>
      </c>
      <c r="G3132" s="33">
        <v>455227.64</v>
      </c>
      <c r="H3132" s="33">
        <v>455227.64</v>
      </c>
      <c r="I3132" s="33">
        <v>10060</v>
      </c>
      <c r="J3132" s="33">
        <v>744</v>
      </c>
      <c r="K3132" s="33">
        <v>10700</v>
      </c>
      <c r="L3132" s="33">
        <v>1</v>
      </c>
      <c r="M3132" s="33">
        <v>1</v>
      </c>
      <c r="N3132" s="33">
        <v>435062.74</v>
      </c>
      <c r="O3132" s="33">
        <v>2638.2</v>
      </c>
      <c r="P3132" s="33">
        <v>4423</v>
      </c>
    </row>
    <row r="3133" spans="1:16">
      <c r="A3133" s="27" t="s">
        <v>627</v>
      </c>
      <c r="B3133" s="31">
        <v>202601</v>
      </c>
      <c r="C3133" s="27" t="s">
        <v>81</v>
      </c>
      <c r="D3133" s="27" t="s">
        <v>211</v>
      </c>
      <c r="E3133" s="27" t="s">
        <v>32</v>
      </c>
      <c r="F3133" s="27" t="s">
        <v>257</v>
      </c>
      <c r="G3133" s="33">
        <v>223769.22</v>
      </c>
      <c r="H3133" s="33">
        <v>223769.22</v>
      </c>
      <c r="I3133" s="33">
        <v>5994</v>
      </c>
      <c r="J3133" s="33">
        <v>486</v>
      </c>
      <c r="K3133" s="33">
        <v>10700</v>
      </c>
      <c r="L3133" s="33">
        <v>1</v>
      </c>
      <c r="M3133" s="33">
        <v>1</v>
      </c>
      <c r="N3133" s="33">
        <v>220923.38</v>
      </c>
      <c r="O3133" s="33">
        <v>1363.9</v>
      </c>
      <c r="P3133" s="33">
        <v>2489</v>
      </c>
    </row>
    <row r="3134" spans="1:16">
      <c r="A3134" s="27" t="s">
        <v>627</v>
      </c>
      <c r="B3134" s="31">
        <v>202602</v>
      </c>
      <c r="C3134" s="27" t="s">
        <v>81</v>
      </c>
      <c r="D3134" s="27" t="s">
        <v>211</v>
      </c>
      <c r="E3134" s="27" t="s">
        <v>32</v>
      </c>
      <c r="F3134" s="27" t="s">
        <v>257</v>
      </c>
      <c r="G3134" s="33">
        <v>213924.06</v>
      </c>
      <c r="H3134" s="33">
        <v>213924.06</v>
      </c>
      <c r="I3134" s="33">
        <v>5606</v>
      </c>
      <c r="J3134" s="33">
        <v>384</v>
      </c>
      <c r="K3134" s="33">
        <v>10700</v>
      </c>
      <c r="L3134" s="33">
        <v>1</v>
      </c>
      <c r="M3134" s="33">
        <v>1</v>
      </c>
      <c r="N3134" s="33">
        <v>227397.96</v>
      </c>
      <c r="O3134" s="33">
        <v>1318.8</v>
      </c>
      <c r="P3134" s="33">
        <v>2218</v>
      </c>
    </row>
    <row r="3135" spans="1:16">
      <c r="A3135" s="27" t="s">
        <v>627</v>
      </c>
      <c r="B3135" s="31">
        <v>202603</v>
      </c>
      <c r="C3135" s="27" t="s">
        <v>81</v>
      </c>
      <c r="D3135" s="27" t="s">
        <v>211</v>
      </c>
      <c r="E3135" s="27" t="s">
        <v>32</v>
      </c>
      <c r="F3135" s="27" t="s">
        <v>257</v>
      </c>
      <c r="G3135" s="33">
        <v>280097.53</v>
      </c>
      <c r="H3135" s="33">
        <v>280097.53</v>
      </c>
      <c r="I3135" s="33">
        <v>7356</v>
      </c>
      <c r="J3135" s="33">
        <v>563</v>
      </c>
      <c r="K3135" s="33">
        <v>10700</v>
      </c>
      <c r="L3135" s="33">
        <v>1</v>
      </c>
      <c r="M3135" s="33">
        <v>1</v>
      </c>
      <c r="N3135" s="33">
        <v>283131.58</v>
      </c>
      <c r="O3135" s="33">
        <v>1460.9</v>
      </c>
      <c r="P3135" s="33">
        <v>2963</v>
      </c>
    </row>
    <row r="3136" spans="1:16">
      <c r="A3136" s="27" t="s">
        <v>627</v>
      </c>
      <c r="B3136" s="31">
        <v>202604</v>
      </c>
      <c r="C3136" s="27" t="s">
        <v>81</v>
      </c>
      <c r="D3136" s="27" t="s">
        <v>211</v>
      </c>
      <c r="E3136" s="27" t="s">
        <v>32</v>
      </c>
      <c r="F3136" s="27" t="s">
        <v>257</v>
      </c>
      <c r="G3136" s="33">
        <v>337091.13</v>
      </c>
      <c r="H3136" s="33">
        <v>337091.13</v>
      </c>
      <c r="I3136" s="33">
        <v>9038</v>
      </c>
      <c r="J3136" s="33">
        <v>711</v>
      </c>
      <c r="K3136" s="33">
        <v>10700</v>
      </c>
      <c r="L3136" s="33">
        <v>1</v>
      </c>
      <c r="M3136" s="33">
        <v>1</v>
      </c>
      <c r="N3136" s="33">
        <v>332866.35</v>
      </c>
      <c r="O3136" s="33">
        <v>1784.1</v>
      </c>
      <c r="P3136" s="33">
        <v>3671</v>
      </c>
    </row>
    <row r="3137" spans="1:16">
      <c r="A3137" s="27" t="s">
        <v>627</v>
      </c>
      <c r="B3137" s="31">
        <v>202605</v>
      </c>
      <c r="C3137" s="27" t="s">
        <v>81</v>
      </c>
      <c r="D3137" s="27" t="s">
        <v>211</v>
      </c>
      <c r="E3137" s="27" t="s">
        <v>32</v>
      </c>
      <c r="F3137" s="27" t="s">
        <v>257</v>
      </c>
      <c r="G3137" s="33">
        <v>368438.67</v>
      </c>
      <c r="H3137" s="33">
        <v>368438.67</v>
      </c>
      <c r="I3137" s="33">
        <v>8503</v>
      </c>
      <c r="J3137" s="33">
        <v>581</v>
      </c>
      <c r="K3137" s="33">
        <v>10700</v>
      </c>
      <c r="L3137" s="33">
        <v>1</v>
      </c>
      <c r="M3137" s="33">
        <v>1</v>
      </c>
      <c r="N3137" s="33">
        <v>364228.39</v>
      </c>
      <c r="O3137" s="33">
        <v>2105.6</v>
      </c>
      <c r="P3137" s="33">
        <v>3572</v>
      </c>
    </row>
    <row r="3138" spans="1:16">
      <c r="A3138" s="27" t="s">
        <v>627</v>
      </c>
      <c r="B3138" s="31">
        <v>202606</v>
      </c>
      <c r="C3138" s="27" t="s">
        <v>81</v>
      </c>
      <c r="D3138" s="27" t="s">
        <v>211</v>
      </c>
      <c r="E3138" s="27" t="s">
        <v>32</v>
      </c>
      <c r="F3138" s="27" t="s">
        <v>257</v>
      </c>
      <c r="G3138" s="33">
        <v>356032.21</v>
      </c>
      <c r="H3138" s="33">
        <v>356032.21</v>
      </c>
      <c r="I3138" s="33">
        <v>9242</v>
      </c>
      <c r="J3138" s="33">
        <v>619</v>
      </c>
      <c r="K3138" s="33">
        <v>10700</v>
      </c>
      <c r="L3138" s="33">
        <v>1</v>
      </c>
      <c r="M3138" s="33">
        <v>1</v>
      </c>
      <c r="N3138" s="33">
        <v>355496.45</v>
      </c>
      <c r="O3138" s="33">
        <v>1884.5</v>
      </c>
      <c r="P3138" s="33">
        <v>3744</v>
      </c>
    </row>
    <row r="3139" spans="1:16">
      <c r="A3139" s="27" t="s">
        <v>627</v>
      </c>
      <c r="B3139" s="31">
        <v>202607</v>
      </c>
      <c r="C3139" s="27" t="s">
        <v>81</v>
      </c>
      <c r="D3139" s="27" t="s">
        <v>211</v>
      </c>
      <c r="E3139" s="27" t="s">
        <v>32</v>
      </c>
      <c r="F3139" s="27" t="s">
        <v>257</v>
      </c>
      <c r="G3139" s="33">
        <v>316396.99</v>
      </c>
      <c r="H3139" s="33">
        <v>316396.99</v>
      </c>
      <c r="I3139" s="33">
        <v>8017</v>
      </c>
      <c r="J3139" s="33">
        <v>455</v>
      </c>
      <c r="K3139" s="33">
        <v>10700</v>
      </c>
      <c r="L3139" s="33">
        <v>1</v>
      </c>
      <c r="M3139" s="33">
        <v>1</v>
      </c>
      <c r="N3139" s="33">
        <v>315779</v>
      </c>
      <c r="O3139" s="33">
        <v>1988.1</v>
      </c>
      <c r="P3139" s="33">
        <v>3239</v>
      </c>
    </row>
    <row r="3140" spans="1:16">
      <c r="A3140" s="27" t="s">
        <v>630</v>
      </c>
      <c r="B3140" s="31">
        <v>202408</v>
      </c>
      <c r="C3140" s="27" t="s">
        <v>81</v>
      </c>
      <c r="D3140" s="27" t="s">
        <v>211</v>
      </c>
      <c r="E3140" s="27" t="s">
        <v>32</v>
      </c>
      <c r="F3140" s="27" t="s">
        <v>257</v>
      </c>
      <c r="G3140" s="33">
        <v>262620.25</v>
      </c>
      <c r="H3140" s="33">
        <v>262620.25</v>
      </c>
      <c r="I3140" s="33">
        <v>6502</v>
      </c>
      <c r="J3140" s="33">
        <v>465</v>
      </c>
      <c r="K3140" s="33">
        <v>9600</v>
      </c>
      <c r="L3140" s="33">
        <v>1</v>
      </c>
      <c r="M3140" s="33">
        <v>1</v>
      </c>
      <c r="N3140" s="33">
        <v>246645.63</v>
      </c>
      <c r="O3140" s="33">
        <v>1591.3</v>
      </c>
      <c r="P3140" s="33">
        <v>2759</v>
      </c>
    </row>
    <row r="3141" spans="1:16">
      <c r="A3141" s="27" t="s">
        <v>630</v>
      </c>
      <c r="B3141" s="31">
        <v>202409</v>
      </c>
      <c r="C3141" s="27" t="s">
        <v>81</v>
      </c>
      <c r="D3141" s="27" t="s">
        <v>211</v>
      </c>
      <c r="E3141" s="27" t="s">
        <v>32</v>
      </c>
      <c r="F3141" s="27" t="s">
        <v>257</v>
      </c>
      <c r="G3141" s="33">
        <v>237158.53</v>
      </c>
      <c r="H3141" s="33">
        <v>237158.53</v>
      </c>
      <c r="I3141" s="33">
        <v>6345</v>
      </c>
      <c r="J3141" s="33">
        <v>440</v>
      </c>
      <c r="K3141" s="33">
        <v>9600</v>
      </c>
      <c r="L3141" s="33">
        <v>1</v>
      </c>
      <c r="M3141" s="33">
        <v>1</v>
      </c>
      <c r="N3141" s="33">
        <v>236930.43</v>
      </c>
      <c r="O3141" s="33">
        <v>1245.2</v>
      </c>
      <c r="P3141" s="33">
        <v>2578</v>
      </c>
    </row>
    <row r="3142" spans="1:16">
      <c r="A3142" s="27" t="s">
        <v>630</v>
      </c>
      <c r="B3142" s="31">
        <v>202410</v>
      </c>
      <c r="C3142" s="27" t="s">
        <v>81</v>
      </c>
      <c r="D3142" s="27" t="s">
        <v>211</v>
      </c>
      <c r="E3142" s="27" t="s">
        <v>32</v>
      </c>
      <c r="F3142" s="27" t="s">
        <v>257</v>
      </c>
      <c r="G3142" s="33">
        <v>250895.99</v>
      </c>
      <c r="H3142" s="33">
        <v>250895.99</v>
      </c>
      <c r="I3142" s="33">
        <v>6057</v>
      </c>
      <c r="J3142" s="33">
        <v>563</v>
      </c>
      <c r="K3142" s="33">
        <v>9600</v>
      </c>
      <c r="L3142" s="33">
        <v>1</v>
      </c>
      <c r="M3142" s="33">
        <v>1</v>
      </c>
      <c r="N3142" s="33">
        <v>260001.51</v>
      </c>
      <c r="O3142" s="33">
        <v>1430.5</v>
      </c>
      <c r="P3142" s="33">
        <v>2489</v>
      </c>
    </row>
    <row r="3143" spans="1:16">
      <c r="A3143" s="27" t="s">
        <v>630</v>
      </c>
      <c r="B3143" s="31">
        <v>202411</v>
      </c>
      <c r="C3143" s="27" t="s">
        <v>81</v>
      </c>
      <c r="D3143" s="27" t="s">
        <v>211</v>
      </c>
      <c r="E3143" s="27" t="s">
        <v>32</v>
      </c>
      <c r="F3143" s="27" t="s">
        <v>257</v>
      </c>
      <c r="G3143" s="33">
        <v>278567.31</v>
      </c>
      <c r="H3143" s="33">
        <v>278567.31</v>
      </c>
      <c r="I3143" s="33">
        <v>6510</v>
      </c>
      <c r="J3143" s="33">
        <v>506</v>
      </c>
      <c r="K3143" s="33">
        <v>9600</v>
      </c>
      <c r="L3143" s="33">
        <v>1</v>
      </c>
      <c r="M3143" s="33">
        <v>1</v>
      </c>
      <c r="N3143" s="33">
        <v>313477.21</v>
      </c>
      <c r="O3143" s="33">
        <v>1554.9</v>
      </c>
      <c r="P3143" s="33">
        <v>2764</v>
      </c>
    </row>
    <row r="3144" spans="1:16">
      <c r="A3144" s="27" t="s">
        <v>630</v>
      </c>
      <c r="B3144" s="31">
        <v>202412</v>
      </c>
      <c r="C3144" s="27" t="s">
        <v>81</v>
      </c>
      <c r="D3144" s="27" t="s">
        <v>211</v>
      </c>
      <c r="E3144" s="27" t="s">
        <v>32</v>
      </c>
      <c r="F3144" s="27" t="s">
        <v>257</v>
      </c>
      <c r="G3144" s="33">
        <v>373616.45</v>
      </c>
      <c r="H3144" s="33">
        <v>373616.45</v>
      </c>
      <c r="I3144" s="33">
        <v>9688</v>
      </c>
      <c r="J3144" s="33">
        <v>703</v>
      </c>
      <c r="K3144" s="33">
        <v>9600</v>
      </c>
      <c r="L3144" s="33">
        <v>1</v>
      </c>
      <c r="M3144" s="33">
        <v>1</v>
      </c>
      <c r="N3144" s="33">
        <v>359516.05</v>
      </c>
      <c r="O3144" s="33">
        <v>2128.1</v>
      </c>
      <c r="P3144" s="33">
        <v>3832</v>
      </c>
    </row>
    <row r="3145" spans="1:16">
      <c r="A3145" s="27" t="s">
        <v>630</v>
      </c>
      <c r="B3145" s="31">
        <v>202501</v>
      </c>
      <c r="C3145" s="27" t="s">
        <v>81</v>
      </c>
      <c r="D3145" s="27" t="s">
        <v>211</v>
      </c>
      <c r="E3145" s="27" t="s">
        <v>32</v>
      </c>
      <c r="F3145" s="27" t="s">
        <v>257</v>
      </c>
      <c r="G3145" s="33">
        <v>180979.49</v>
      </c>
      <c r="H3145" s="33">
        <v>180979.49</v>
      </c>
      <c r="I3145" s="33">
        <v>4845</v>
      </c>
      <c r="J3145" s="33">
        <v>427</v>
      </c>
      <c r="K3145" s="33">
        <v>9600</v>
      </c>
      <c r="L3145" s="33">
        <v>1</v>
      </c>
      <c r="M3145" s="33">
        <v>1</v>
      </c>
      <c r="N3145" s="33">
        <v>182561.03</v>
      </c>
      <c r="O3145" s="33">
        <v>985.2</v>
      </c>
      <c r="P3145" s="33">
        <v>1918</v>
      </c>
    </row>
    <row r="3146" spans="1:16">
      <c r="A3146" s="27" t="s">
        <v>630</v>
      </c>
      <c r="B3146" s="31">
        <v>202502</v>
      </c>
      <c r="C3146" s="27" t="s">
        <v>81</v>
      </c>
      <c r="D3146" s="27" t="s">
        <v>211</v>
      </c>
      <c r="E3146" s="27" t="s">
        <v>32</v>
      </c>
      <c r="F3146" s="27" t="s">
        <v>257</v>
      </c>
      <c r="G3146" s="33">
        <v>191531.44</v>
      </c>
      <c r="H3146" s="33">
        <v>191531.44</v>
      </c>
      <c r="I3146" s="33">
        <v>4873</v>
      </c>
      <c r="J3146" s="33">
        <v>294</v>
      </c>
      <c r="K3146" s="33">
        <v>9600</v>
      </c>
      <c r="L3146" s="33">
        <v>1</v>
      </c>
      <c r="M3146" s="33">
        <v>1</v>
      </c>
      <c r="N3146" s="33">
        <v>187911.32</v>
      </c>
      <c r="O3146" s="33">
        <v>1138.2</v>
      </c>
      <c r="P3146" s="33">
        <v>1956</v>
      </c>
    </row>
    <row r="3147" spans="1:16">
      <c r="A3147" s="27" t="s">
        <v>630</v>
      </c>
      <c r="B3147" s="31">
        <v>202503</v>
      </c>
      <c r="C3147" s="27" t="s">
        <v>81</v>
      </c>
      <c r="D3147" s="27" t="s">
        <v>211</v>
      </c>
      <c r="E3147" s="27" t="s">
        <v>32</v>
      </c>
      <c r="F3147" s="27" t="s">
        <v>257</v>
      </c>
      <c r="G3147" s="33">
        <v>222385.64</v>
      </c>
      <c r="H3147" s="33">
        <v>222385.64</v>
      </c>
      <c r="I3147" s="33">
        <v>5464</v>
      </c>
      <c r="J3147" s="33">
        <v>456</v>
      </c>
      <c r="K3147" s="33">
        <v>9600</v>
      </c>
      <c r="L3147" s="33">
        <v>1</v>
      </c>
      <c r="M3147" s="33">
        <v>1</v>
      </c>
      <c r="N3147" s="33">
        <v>233967.06</v>
      </c>
      <c r="O3147" s="33">
        <v>1187.6</v>
      </c>
      <c r="P3147" s="33">
        <v>2223</v>
      </c>
    </row>
    <row r="3148" spans="1:16">
      <c r="A3148" s="27" t="s">
        <v>630</v>
      </c>
      <c r="B3148" s="31">
        <v>202504</v>
      </c>
      <c r="C3148" s="27" t="s">
        <v>81</v>
      </c>
      <c r="D3148" s="27" t="s">
        <v>211</v>
      </c>
      <c r="E3148" s="27" t="s">
        <v>32</v>
      </c>
      <c r="F3148" s="27" t="s">
        <v>257</v>
      </c>
      <c r="G3148" s="33">
        <v>246613.03</v>
      </c>
      <c r="H3148" s="33">
        <v>246613.03</v>
      </c>
      <c r="I3148" s="33">
        <v>6273</v>
      </c>
      <c r="J3148" s="33">
        <v>491</v>
      </c>
      <c r="K3148" s="33">
        <v>9600</v>
      </c>
      <c r="L3148" s="33">
        <v>1</v>
      </c>
      <c r="M3148" s="33">
        <v>1</v>
      </c>
      <c r="N3148" s="33">
        <v>275065.6</v>
      </c>
      <c r="O3148" s="33">
        <v>1344.1</v>
      </c>
      <c r="P3148" s="33">
        <v>2613</v>
      </c>
    </row>
    <row r="3149" spans="1:16">
      <c r="A3149" s="27" t="s">
        <v>630</v>
      </c>
      <c r="B3149" s="31">
        <v>202505</v>
      </c>
      <c r="C3149" s="27" t="s">
        <v>81</v>
      </c>
      <c r="D3149" s="27" t="s">
        <v>211</v>
      </c>
      <c r="E3149" s="27" t="s">
        <v>32</v>
      </c>
      <c r="F3149" s="27" t="s">
        <v>257</v>
      </c>
      <c r="G3149" s="33">
        <v>315991.57</v>
      </c>
      <c r="H3149" s="33">
        <v>315991.57</v>
      </c>
      <c r="I3149" s="33">
        <v>7501</v>
      </c>
      <c r="J3149" s="33">
        <v>584</v>
      </c>
      <c r="K3149" s="33">
        <v>9600</v>
      </c>
      <c r="L3149" s="33">
        <v>1</v>
      </c>
      <c r="M3149" s="33">
        <v>1</v>
      </c>
      <c r="N3149" s="33">
        <v>300981.77</v>
      </c>
      <c r="O3149" s="33">
        <v>1774.7</v>
      </c>
      <c r="P3149" s="33">
        <v>3141</v>
      </c>
    </row>
    <row r="3150" spans="1:16">
      <c r="A3150" s="27" t="s">
        <v>630</v>
      </c>
      <c r="B3150" s="31">
        <v>202506</v>
      </c>
      <c r="C3150" s="27" t="s">
        <v>81</v>
      </c>
      <c r="D3150" s="27" t="s">
        <v>211</v>
      </c>
      <c r="E3150" s="27" t="s">
        <v>32</v>
      </c>
      <c r="F3150" s="27" t="s">
        <v>257</v>
      </c>
      <c r="G3150" s="33">
        <v>278359.01</v>
      </c>
      <c r="H3150" s="33">
        <v>278359.01</v>
      </c>
      <c r="I3150" s="33">
        <v>6641</v>
      </c>
      <c r="J3150" s="33">
        <v>484</v>
      </c>
      <c r="K3150" s="33">
        <v>9600</v>
      </c>
      <c r="L3150" s="33">
        <v>1</v>
      </c>
      <c r="M3150" s="33">
        <v>1</v>
      </c>
      <c r="N3150" s="33">
        <v>293766.09</v>
      </c>
      <c r="O3150" s="33">
        <v>1524.2</v>
      </c>
      <c r="P3150" s="33">
        <v>2770</v>
      </c>
    </row>
    <row r="3151" spans="1:16">
      <c r="A3151" s="27" t="s">
        <v>630</v>
      </c>
      <c r="B3151" s="31">
        <v>202507</v>
      </c>
      <c r="C3151" s="27" t="s">
        <v>81</v>
      </c>
      <c r="D3151" s="27" t="s">
        <v>211</v>
      </c>
      <c r="E3151" s="27" t="s">
        <v>32</v>
      </c>
      <c r="F3151" s="27" t="s">
        <v>257</v>
      </c>
      <c r="G3151" s="33">
        <v>248319.32</v>
      </c>
      <c r="H3151" s="33">
        <v>248319.32</v>
      </c>
      <c r="I3151" s="33">
        <v>6267</v>
      </c>
      <c r="J3151" s="33">
        <v>472</v>
      </c>
      <c r="K3151" s="33">
        <v>9600</v>
      </c>
      <c r="L3151" s="33">
        <v>1</v>
      </c>
      <c r="M3151" s="33">
        <v>1</v>
      </c>
      <c r="N3151" s="33">
        <v>260945.4</v>
      </c>
      <c r="O3151" s="33">
        <v>1367.2</v>
      </c>
      <c r="P3151" s="33">
        <v>2627</v>
      </c>
    </row>
    <row r="3152" spans="1:16">
      <c r="A3152" s="27" t="s">
        <v>630</v>
      </c>
      <c r="B3152" s="31">
        <v>202508</v>
      </c>
      <c r="C3152" s="27" t="s">
        <v>81</v>
      </c>
      <c r="D3152" s="27" t="s">
        <v>211</v>
      </c>
      <c r="E3152" s="27" t="s">
        <v>32</v>
      </c>
      <c r="F3152" s="27" t="s">
        <v>257</v>
      </c>
      <c r="G3152" s="33">
        <v>254257.57</v>
      </c>
      <c r="H3152" s="33">
        <v>254257.57</v>
      </c>
      <c r="I3152" s="33">
        <v>6597</v>
      </c>
      <c r="J3152" s="33">
        <v>542</v>
      </c>
      <c r="K3152" s="33">
        <v>9600</v>
      </c>
      <c r="L3152" s="33">
        <v>1</v>
      </c>
      <c r="M3152" s="33">
        <v>1</v>
      </c>
      <c r="N3152" s="33">
        <v>251085.25</v>
      </c>
      <c r="O3152" s="33">
        <v>1568.8</v>
      </c>
      <c r="P3152" s="33">
        <v>2609</v>
      </c>
    </row>
    <row r="3153" spans="1:16">
      <c r="A3153" s="27" t="s">
        <v>630</v>
      </c>
      <c r="B3153" s="31">
        <v>202509</v>
      </c>
      <c r="C3153" s="27" t="s">
        <v>81</v>
      </c>
      <c r="D3153" s="27" t="s">
        <v>211</v>
      </c>
      <c r="E3153" s="27" t="s">
        <v>32</v>
      </c>
      <c r="F3153" s="27" t="s">
        <v>257</v>
      </c>
      <c r="G3153" s="33">
        <v>257055.89</v>
      </c>
      <c r="H3153" s="33">
        <v>257055.89</v>
      </c>
      <c r="I3153" s="33">
        <v>6040</v>
      </c>
      <c r="J3153" s="33">
        <v>369</v>
      </c>
      <c r="K3153" s="33">
        <v>9600</v>
      </c>
      <c r="L3153" s="33">
        <v>1</v>
      </c>
      <c r="M3153" s="33">
        <v>1</v>
      </c>
      <c r="N3153" s="33">
        <v>241195.18</v>
      </c>
      <c r="O3153" s="33">
        <v>1503.2</v>
      </c>
      <c r="P3153" s="33">
        <v>2538</v>
      </c>
    </row>
    <row r="3154" spans="1:16">
      <c r="A3154" s="27" t="s">
        <v>630</v>
      </c>
      <c r="B3154" s="31">
        <v>202510</v>
      </c>
      <c r="C3154" s="27" t="s">
        <v>81</v>
      </c>
      <c r="D3154" s="27" t="s">
        <v>211</v>
      </c>
      <c r="E3154" s="27" t="s">
        <v>32</v>
      </c>
      <c r="F3154" s="27" t="s">
        <v>257</v>
      </c>
      <c r="G3154" s="33">
        <v>266374.65</v>
      </c>
      <c r="H3154" s="33">
        <v>266374.65</v>
      </c>
      <c r="I3154" s="33">
        <v>7053</v>
      </c>
      <c r="J3154" s="33">
        <v>577</v>
      </c>
      <c r="K3154" s="33">
        <v>9600</v>
      </c>
      <c r="L3154" s="33">
        <v>1</v>
      </c>
      <c r="M3154" s="33">
        <v>1</v>
      </c>
      <c r="N3154" s="33">
        <v>264681.53</v>
      </c>
      <c r="O3154" s="33">
        <v>1357.3</v>
      </c>
      <c r="P3154" s="33">
        <v>2881</v>
      </c>
    </row>
    <row r="3155" spans="1:16">
      <c r="A3155" s="27" t="s">
        <v>630</v>
      </c>
      <c r="B3155" s="31">
        <v>202511</v>
      </c>
      <c r="C3155" s="27" t="s">
        <v>81</v>
      </c>
      <c r="D3155" s="27" t="s">
        <v>211</v>
      </c>
      <c r="E3155" s="27" t="s">
        <v>32</v>
      </c>
      <c r="F3155" s="27" t="s">
        <v>257</v>
      </c>
      <c r="G3155" s="33">
        <v>334310.22</v>
      </c>
      <c r="H3155" s="33">
        <v>334310.22</v>
      </c>
      <c r="I3155" s="33">
        <v>8423</v>
      </c>
      <c r="J3155" s="33">
        <v>611</v>
      </c>
      <c r="K3155" s="33">
        <v>9600</v>
      </c>
      <c r="L3155" s="33">
        <v>1</v>
      </c>
      <c r="M3155" s="33">
        <v>1</v>
      </c>
      <c r="N3155" s="33">
        <v>319119.8</v>
      </c>
      <c r="O3155" s="33">
        <v>1947.8</v>
      </c>
      <c r="P3155" s="33">
        <v>3434</v>
      </c>
    </row>
    <row r="3156" spans="1:16">
      <c r="A3156" s="27" t="s">
        <v>630</v>
      </c>
      <c r="B3156" s="31">
        <v>202512</v>
      </c>
      <c r="C3156" s="27" t="s">
        <v>81</v>
      </c>
      <c r="D3156" s="27" t="s">
        <v>211</v>
      </c>
      <c r="E3156" s="27" t="s">
        <v>32</v>
      </c>
      <c r="F3156" s="27" t="s">
        <v>257</v>
      </c>
      <c r="G3156" s="33">
        <v>374655.13</v>
      </c>
      <c r="H3156" s="33">
        <v>374655.13</v>
      </c>
      <c r="I3156" s="33">
        <v>9574</v>
      </c>
      <c r="J3156" s="33">
        <v>810</v>
      </c>
      <c r="K3156" s="33">
        <v>9600</v>
      </c>
      <c r="L3156" s="33">
        <v>1</v>
      </c>
      <c r="M3156" s="33">
        <v>1</v>
      </c>
      <c r="N3156" s="33">
        <v>365987.34</v>
      </c>
      <c r="O3156" s="33">
        <v>2106.1</v>
      </c>
      <c r="P3156" s="33">
        <v>3944</v>
      </c>
    </row>
    <row r="3157" spans="1:16">
      <c r="A3157" s="27" t="s">
        <v>630</v>
      </c>
      <c r="B3157" s="31">
        <v>202601</v>
      </c>
      <c r="C3157" s="27" t="s">
        <v>81</v>
      </c>
      <c r="D3157" s="27" t="s">
        <v>211</v>
      </c>
      <c r="E3157" s="27" t="s">
        <v>32</v>
      </c>
      <c r="F3157" s="27" t="s">
        <v>257</v>
      </c>
      <c r="G3157" s="33">
        <v>194164.69</v>
      </c>
      <c r="H3157" s="33">
        <v>194164.69</v>
      </c>
      <c r="I3157" s="33">
        <v>4725</v>
      </c>
      <c r="J3157" s="33">
        <v>346</v>
      </c>
      <c r="K3157" s="33">
        <v>9600</v>
      </c>
      <c r="L3157" s="33">
        <v>1</v>
      </c>
      <c r="M3157" s="33">
        <v>1</v>
      </c>
      <c r="N3157" s="33">
        <v>185847.13</v>
      </c>
      <c r="O3157" s="33">
        <v>980.2</v>
      </c>
      <c r="P3157" s="33">
        <v>1939</v>
      </c>
    </row>
    <row r="3158" spans="1:16">
      <c r="A3158" s="27" t="s">
        <v>630</v>
      </c>
      <c r="B3158" s="31">
        <v>202602</v>
      </c>
      <c r="C3158" s="27" t="s">
        <v>81</v>
      </c>
      <c r="D3158" s="27" t="s">
        <v>211</v>
      </c>
      <c r="E3158" s="27" t="s">
        <v>32</v>
      </c>
      <c r="F3158" s="27" t="s">
        <v>257</v>
      </c>
      <c r="G3158" s="33">
        <v>198291.79</v>
      </c>
      <c r="H3158" s="33">
        <v>198291.79</v>
      </c>
      <c r="I3158" s="33">
        <v>4856</v>
      </c>
      <c r="J3158" s="33">
        <v>364</v>
      </c>
      <c r="K3158" s="33">
        <v>9600</v>
      </c>
      <c r="L3158" s="33">
        <v>1</v>
      </c>
      <c r="M3158" s="33">
        <v>1</v>
      </c>
      <c r="N3158" s="33">
        <v>191293.73</v>
      </c>
      <c r="O3158" s="33">
        <v>1023.8</v>
      </c>
      <c r="P3158" s="33">
        <v>2043</v>
      </c>
    </row>
    <row r="3159" spans="1:16">
      <c r="A3159" s="27" t="s">
        <v>630</v>
      </c>
      <c r="B3159" s="31">
        <v>202603</v>
      </c>
      <c r="C3159" s="27" t="s">
        <v>81</v>
      </c>
      <c r="D3159" s="27" t="s">
        <v>211</v>
      </c>
      <c r="E3159" s="27" t="s">
        <v>32</v>
      </c>
      <c r="F3159" s="27" t="s">
        <v>257</v>
      </c>
      <c r="G3159" s="33">
        <v>235675.33</v>
      </c>
      <c r="H3159" s="33">
        <v>235675.33</v>
      </c>
      <c r="I3159" s="33">
        <v>6113</v>
      </c>
      <c r="J3159" s="33">
        <v>427</v>
      </c>
      <c r="K3159" s="33">
        <v>9600</v>
      </c>
      <c r="L3159" s="33">
        <v>1</v>
      </c>
      <c r="M3159" s="33">
        <v>1</v>
      </c>
      <c r="N3159" s="33">
        <v>238178.46</v>
      </c>
      <c r="O3159" s="33">
        <v>1447.6</v>
      </c>
      <c r="P3159" s="33">
        <v>2470</v>
      </c>
    </row>
    <row r="3160" spans="1:16">
      <c r="A3160" s="27" t="s">
        <v>630</v>
      </c>
      <c r="B3160" s="31">
        <v>202604</v>
      </c>
      <c r="C3160" s="27" t="s">
        <v>81</v>
      </c>
      <c r="D3160" s="27" t="s">
        <v>211</v>
      </c>
      <c r="E3160" s="27" t="s">
        <v>32</v>
      </c>
      <c r="F3160" s="27" t="s">
        <v>257</v>
      </c>
      <c r="G3160" s="33">
        <v>272317.29</v>
      </c>
      <c r="H3160" s="33">
        <v>272317.29</v>
      </c>
      <c r="I3160" s="33">
        <v>6973</v>
      </c>
      <c r="J3160" s="33">
        <v>509</v>
      </c>
      <c r="K3160" s="33">
        <v>9600</v>
      </c>
      <c r="L3160" s="33">
        <v>1</v>
      </c>
      <c r="M3160" s="33">
        <v>1</v>
      </c>
      <c r="N3160" s="33">
        <v>280016.78</v>
      </c>
      <c r="O3160" s="33">
        <v>1549.6</v>
      </c>
      <c r="P3160" s="33">
        <v>2824</v>
      </c>
    </row>
    <row r="3161" spans="1:16">
      <c r="A3161" s="27" t="s">
        <v>630</v>
      </c>
      <c r="B3161" s="31">
        <v>202605</v>
      </c>
      <c r="C3161" s="27" t="s">
        <v>81</v>
      </c>
      <c r="D3161" s="27" t="s">
        <v>211</v>
      </c>
      <c r="E3161" s="27" t="s">
        <v>32</v>
      </c>
      <c r="F3161" s="27" t="s">
        <v>257</v>
      </c>
      <c r="G3161" s="33">
        <v>314042.23</v>
      </c>
      <c r="H3161" s="33">
        <v>314042.23</v>
      </c>
      <c r="I3161" s="33">
        <v>8056</v>
      </c>
      <c r="J3161" s="33">
        <v>622</v>
      </c>
      <c r="K3161" s="33">
        <v>9600</v>
      </c>
      <c r="L3161" s="33">
        <v>1</v>
      </c>
      <c r="M3161" s="33">
        <v>1</v>
      </c>
      <c r="N3161" s="33">
        <v>306399.44</v>
      </c>
      <c r="O3161" s="33">
        <v>1861.3</v>
      </c>
      <c r="P3161" s="33">
        <v>3376</v>
      </c>
    </row>
    <row r="3162" spans="1:16">
      <c r="A3162" s="27" t="s">
        <v>630</v>
      </c>
      <c r="B3162" s="31">
        <v>202606</v>
      </c>
      <c r="C3162" s="27" t="s">
        <v>81</v>
      </c>
      <c r="D3162" s="27" t="s">
        <v>211</v>
      </c>
      <c r="E3162" s="27" t="s">
        <v>32</v>
      </c>
      <c r="F3162" s="27" t="s">
        <v>257</v>
      </c>
      <c r="G3162" s="33">
        <v>304657.01</v>
      </c>
      <c r="H3162" s="33">
        <v>304657.01</v>
      </c>
      <c r="I3162" s="33">
        <v>7836</v>
      </c>
      <c r="J3162" s="33">
        <v>554</v>
      </c>
      <c r="K3162" s="33">
        <v>9600</v>
      </c>
      <c r="L3162" s="33">
        <v>1</v>
      </c>
      <c r="M3162" s="33">
        <v>1</v>
      </c>
      <c r="N3162" s="33">
        <v>299053.88</v>
      </c>
      <c r="O3162" s="33">
        <v>1715.8</v>
      </c>
      <c r="P3162" s="33">
        <v>3221</v>
      </c>
    </row>
    <row r="3163" spans="1:16">
      <c r="A3163" s="27" t="s">
        <v>630</v>
      </c>
      <c r="B3163" s="31">
        <v>202607</v>
      </c>
      <c r="C3163" s="27" t="s">
        <v>81</v>
      </c>
      <c r="D3163" s="27" t="s">
        <v>211</v>
      </c>
      <c r="E3163" s="27" t="s">
        <v>32</v>
      </c>
      <c r="F3163" s="27" t="s">
        <v>257</v>
      </c>
      <c r="G3163" s="33">
        <v>259906.28</v>
      </c>
      <c r="H3163" s="33">
        <v>259906.28</v>
      </c>
      <c r="I3163" s="33">
        <v>6380</v>
      </c>
      <c r="J3163" s="33">
        <v>417</v>
      </c>
      <c r="K3163" s="33">
        <v>9600</v>
      </c>
      <c r="L3163" s="33">
        <v>1</v>
      </c>
      <c r="M3163" s="33">
        <v>1</v>
      </c>
      <c r="N3163" s="33">
        <v>265642.42</v>
      </c>
      <c r="O3163" s="33">
        <v>1614</v>
      </c>
      <c r="P3163" s="33">
        <v>2653</v>
      </c>
    </row>
    <row r="3164" spans="1:16">
      <c r="A3164" s="27" t="s">
        <v>633</v>
      </c>
      <c r="B3164" s="31">
        <v>202408</v>
      </c>
      <c r="C3164" s="27" t="s">
        <v>81</v>
      </c>
      <c r="D3164" s="27" t="s">
        <v>211</v>
      </c>
      <c r="E3164" s="27" t="s">
        <v>32</v>
      </c>
      <c r="F3164" s="27" t="s">
        <v>257</v>
      </c>
      <c r="G3164" s="33">
        <v>273976.78</v>
      </c>
      <c r="H3164" s="33">
        <v>273976.78</v>
      </c>
      <c r="I3164" s="33">
        <v>6778</v>
      </c>
      <c r="J3164" s="33">
        <v>487</v>
      </c>
      <c r="K3164" s="33">
        <v>9900</v>
      </c>
      <c r="L3164" s="33">
        <v>1</v>
      </c>
      <c r="M3164" s="33">
        <v>1</v>
      </c>
      <c r="N3164" s="33">
        <v>285364.44</v>
      </c>
      <c r="O3164" s="33">
        <v>1573.3</v>
      </c>
      <c r="P3164" s="33">
        <v>2705</v>
      </c>
    </row>
    <row r="3165" spans="1:16">
      <c r="A3165" s="27" t="s">
        <v>633</v>
      </c>
      <c r="B3165" s="31">
        <v>202409</v>
      </c>
      <c r="C3165" s="27" t="s">
        <v>81</v>
      </c>
      <c r="D3165" s="27" t="s">
        <v>211</v>
      </c>
      <c r="E3165" s="27" t="s">
        <v>32</v>
      </c>
      <c r="F3165" s="27" t="s">
        <v>257</v>
      </c>
      <c r="G3165" s="33">
        <v>258770.3</v>
      </c>
      <c r="H3165" s="33">
        <v>258770.3</v>
      </c>
      <c r="I3165" s="33">
        <v>6493</v>
      </c>
      <c r="J3165" s="33">
        <v>485</v>
      </c>
      <c r="K3165" s="33">
        <v>9900</v>
      </c>
      <c r="L3165" s="33">
        <v>1</v>
      </c>
      <c r="M3165" s="33">
        <v>1</v>
      </c>
      <c r="N3165" s="33">
        <v>274124.14</v>
      </c>
      <c r="O3165" s="33">
        <v>1496.8</v>
      </c>
      <c r="P3165" s="33">
        <v>2611</v>
      </c>
    </row>
    <row r="3166" spans="1:16">
      <c r="A3166" s="27" t="s">
        <v>633</v>
      </c>
      <c r="B3166" s="31">
        <v>202410</v>
      </c>
      <c r="C3166" s="27" t="s">
        <v>81</v>
      </c>
      <c r="D3166" s="27" t="s">
        <v>211</v>
      </c>
      <c r="E3166" s="27" t="s">
        <v>32</v>
      </c>
      <c r="F3166" s="27" t="s">
        <v>257</v>
      </c>
      <c r="G3166" s="33">
        <v>306881.07</v>
      </c>
      <c r="H3166" s="33">
        <v>306881.07</v>
      </c>
      <c r="I3166" s="33">
        <v>8077</v>
      </c>
      <c r="J3166" s="33">
        <v>620</v>
      </c>
      <c r="K3166" s="33">
        <v>9900</v>
      </c>
      <c r="L3166" s="33">
        <v>1</v>
      </c>
      <c r="M3166" s="33">
        <v>1</v>
      </c>
      <c r="N3166" s="33">
        <v>300816.95</v>
      </c>
      <c r="O3166" s="33">
        <v>1770.1</v>
      </c>
      <c r="P3166" s="33">
        <v>3228</v>
      </c>
    </row>
    <row r="3167" spans="1:16">
      <c r="A3167" s="27" t="s">
        <v>633</v>
      </c>
      <c r="B3167" s="31">
        <v>202411</v>
      </c>
      <c r="C3167" s="27" t="s">
        <v>81</v>
      </c>
      <c r="D3167" s="27" t="s">
        <v>211</v>
      </c>
      <c r="E3167" s="27" t="s">
        <v>32</v>
      </c>
      <c r="F3167" s="27" t="s">
        <v>257</v>
      </c>
      <c r="G3167" s="33">
        <v>318427.38</v>
      </c>
      <c r="H3167" s="33">
        <v>318427.38</v>
      </c>
      <c r="I3167" s="33">
        <v>8608</v>
      </c>
      <c r="J3167" s="33">
        <v>748</v>
      </c>
      <c r="K3167" s="33">
        <v>9900</v>
      </c>
      <c r="L3167" s="33">
        <v>1</v>
      </c>
      <c r="M3167" s="33">
        <v>1</v>
      </c>
      <c r="N3167" s="33">
        <v>362687.35</v>
      </c>
      <c r="O3167" s="33">
        <v>1793.8</v>
      </c>
      <c r="P3167" s="33">
        <v>3576</v>
      </c>
    </row>
    <row r="3168" spans="1:16">
      <c r="A3168" s="27" t="s">
        <v>633</v>
      </c>
      <c r="B3168" s="31">
        <v>202412</v>
      </c>
      <c r="C3168" s="27" t="s">
        <v>81</v>
      </c>
      <c r="D3168" s="27" t="s">
        <v>211</v>
      </c>
      <c r="E3168" s="27" t="s">
        <v>32</v>
      </c>
      <c r="F3168" s="27" t="s">
        <v>257</v>
      </c>
      <c r="G3168" s="33">
        <v>390093.5</v>
      </c>
      <c r="H3168" s="33">
        <v>390093.5</v>
      </c>
      <c r="I3168" s="33">
        <v>10740</v>
      </c>
      <c r="J3168" s="33">
        <v>838</v>
      </c>
      <c r="K3168" s="33">
        <v>9900</v>
      </c>
      <c r="L3168" s="33">
        <v>1</v>
      </c>
      <c r="M3168" s="33">
        <v>1</v>
      </c>
      <c r="N3168" s="33">
        <v>415953.43</v>
      </c>
      <c r="O3168" s="33">
        <v>2222.7</v>
      </c>
      <c r="P3168" s="33">
        <v>4382</v>
      </c>
    </row>
    <row r="3169" spans="1:16">
      <c r="A3169" s="27" t="s">
        <v>633</v>
      </c>
      <c r="B3169" s="31">
        <v>202501</v>
      </c>
      <c r="C3169" s="27" t="s">
        <v>81</v>
      </c>
      <c r="D3169" s="27" t="s">
        <v>211</v>
      </c>
      <c r="E3169" s="27" t="s">
        <v>32</v>
      </c>
      <c r="F3169" s="27" t="s">
        <v>257</v>
      </c>
      <c r="G3169" s="33">
        <v>213644.9</v>
      </c>
      <c r="H3169" s="33">
        <v>213644.9</v>
      </c>
      <c r="I3169" s="33">
        <v>5357</v>
      </c>
      <c r="J3169" s="33">
        <v>456</v>
      </c>
      <c r="K3169" s="33">
        <v>9900</v>
      </c>
      <c r="L3169" s="33">
        <v>1</v>
      </c>
      <c r="M3169" s="33">
        <v>1</v>
      </c>
      <c r="N3169" s="33">
        <v>211219.74</v>
      </c>
      <c r="O3169" s="33">
        <v>1542.8</v>
      </c>
      <c r="P3169" s="33">
        <v>2150</v>
      </c>
    </row>
    <row r="3170" spans="1:16">
      <c r="A3170" s="27" t="s">
        <v>633</v>
      </c>
      <c r="B3170" s="31">
        <v>202502</v>
      </c>
      <c r="C3170" s="27" t="s">
        <v>81</v>
      </c>
      <c r="D3170" s="27" t="s">
        <v>211</v>
      </c>
      <c r="E3170" s="27" t="s">
        <v>32</v>
      </c>
      <c r="F3170" s="27" t="s">
        <v>257</v>
      </c>
      <c r="G3170" s="33">
        <v>212211.29</v>
      </c>
      <c r="H3170" s="33">
        <v>212211.29</v>
      </c>
      <c r="I3170" s="33">
        <v>5671</v>
      </c>
      <c r="J3170" s="33">
        <v>431</v>
      </c>
      <c r="K3170" s="33">
        <v>9900</v>
      </c>
      <c r="L3170" s="33">
        <v>1</v>
      </c>
      <c r="M3170" s="33">
        <v>1</v>
      </c>
      <c r="N3170" s="33">
        <v>217409.93</v>
      </c>
      <c r="O3170" s="33">
        <v>1159.9</v>
      </c>
      <c r="P3170" s="33">
        <v>2320</v>
      </c>
    </row>
    <row r="3171" spans="1:16">
      <c r="A3171" s="27" t="s">
        <v>633</v>
      </c>
      <c r="B3171" s="31">
        <v>202503</v>
      </c>
      <c r="C3171" s="27" t="s">
        <v>81</v>
      </c>
      <c r="D3171" s="27" t="s">
        <v>211</v>
      </c>
      <c r="E3171" s="27" t="s">
        <v>32</v>
      </c>
      <c r="F3171" s="27" t="s">
        <v>257</v>
      </c>
      <c r="G3171" s="33">
        <v>286082.21</v>
      </c>
      <c r="H3171" s="33">
        <v>286082.21</v>
      </c>
      <c r="I3171" s="33">
        <v>6768</v>
      </c>
      <c r="J3171" s="33">
        <v>476</v>
      </c>
      <c r="K3171" s="33">
        <v>9900</v>
      </c>
      <c r="L3171" s="33">
        <v>1</v>
      </c>
      <c r="M3171" s="33">
        <v>1</v>
      </c>
      <c r="N3171" s="33">
        <v>270695.57</v>
      </c>
      <c r="O3171" s="33">
        <v>1601.1</v>
      </c>
      <c r="P3171" s="33">
        <v>2922</v>
      </c>
    </row>
    <row r="3172" spans="1:16">
      <c r="A3172" s="27" t="s">
        <v>633</v>
      </c>
      <c r="B3172" s="31">
        <v>202504</v>
      </c>
      <c r="C3172" s="27" t="s">
        <v>81</v>
      </c>
      <c r="D3172" s="27" t="s">
        <v>211</v>
      </c>
      <c r="E3172" s="27" t="s">
        <v>32</v>
      </c>
      <c r="F3172" s="27" t="s">
        <v>257</v>
      </c>
      <c r="G3172" s="33">
        <v>300341.39</v>
      </c>
      <c r="H3172" s="33">
        <v>300341.39</v>
      </c>
      <c r="I3172" s="33">
        <v>7843</v>
      </c>
      <c r="J3172" s="33">
        <v>581</v>
      </c>
      <c r="K3172" s="33">
        <v>9900</v>
      </c>
      <c r="L3172" s="33">
        <v>1</v>
      </c>
      <c r="M3172" s="33">
        <v>1</v>
      </c>
      <c r="N3172" s="33">
        <v>318245.83</v>
      </c>
      <c r="O3172" s="33">
        <v>1747.7</v>
      </c>
      <c r="P3172" s="33">
        <v>3132</v>
      </c>
    </row>
    <row r="3173" spans="1:16">
      <c r="A3173" s="27" t="s">
        <v>633</v>
      </c>
      <c r="B3173" s="31">
        <v>202505</v>
      </c>
      <c r="C3173" s="27" t="s">
        <v>81</v>
      </c>
      <c r="D3173" s="27" t="s">
        <v>211</v>
      </c>
      <c r="E3173" s="27" t="s">
        <v>32</v>
      </c>
      <c r="F3173" s="27" t="s">
        <v>257</v>
      </c>
      <c r="G3173" s="33">
        <v>332641.9</v>
      </c>
      <c r="H3173" s="33">
        <v>332641.9</v>
      </c>
      <c r="I3173" s="33">
        <v>9007</v>
      </c>
      <c r="J3173" s="33">
        <v>736</v>
      </c>
      <c r="K3173" s="33">
        <v>9900</v>
      </c>
      <c r="L3173" s="33">
        <v>1</v>
      </c>
      <c r="M3173" s="33">
        <v>1</v>
      </c>
      <c r="N3173" s="33">
        <v>348230.35</v>
      </c>
      <c r="O3173" s="33">
        <v>2090.2</v>
      </c>
      <c r="P3173" s="33">
        <v>3601</v>
      </c>
    </row>
    <row r="3174" spans="1:16">
      <c r="A3174" s="27" t="s">
        <v>633</v>
      </c>
      <c r="B3174" s="31">
        <v>202506</v>
      </c>
      <c r="C3174" s="27" t="s">
        <v>81</v>
      </c>
      <c r="D3174" s="27" t="s">
        <v>211</v>
      </c>
      <c r="E3174" s="27" t="s">
        <v>32</v>
      </c>
      <c r="F3174" s="27" t="s">
        <v>257</v>
      </c>
      <c r="G3174" s="33">
        <v>353968.46</v>
      </c>
      <c r="H3174" s="33">
        <v>353968.46</v>
      </c>
      <c r="I3174" s="33">
        <v>9187</v>
      </c>
      <c r="J3174" s="33">
        <v>669</v>
      </c>
      <c r="K3174" s="33">
        <v>9900</v>
      </c>
      <c r="L3174" s="33">
        <v>1</v>
      </c>
      <c r="M3174" s="33">
        <v>1</v>
      </c>
      <c r="N3174" s="33">
        <v>339881.95</v>
      </c>
      <c r="O3174" s="33">
        <v>1977.9</v>
      </c>
      <c r="P3174" s="33">
        <v>3893</v>
      </c>
    </row>
    <row r="3175" spans="1:16">
      <c r="A3175" s="27" t="s">
        <v>633</v>
      </c>
      <c r="B3175" s="31">
        <v>202507</v>
      </c>
      <c r="C3175" s="27" t="s">
        <v>81</v>
      </c>
      <c r="D3175" s="27" t="s">
        <v>211</v>
      </c>
      <c r="E3175" s="27" t="s">
        <v>32</v>
      </c>
      <c r="F3175" s="27" t="s">
        <v>257</v>
      </c>
      <c r="G3175" s="33">
        <v>278802.61</v>
      </c>
      <c r="H3175" s="33">
        <v>278802.61</v>
      </c>
      <c r="I3175" s="33">
        <v>7537</v>
      </c>
      <c r="J3175" s="33">
        <v>562</v>
      </c>
      <c r="K3175" s="33">
        <v>9900</v>
      </c>
      <c r="L3175" s="33">
        <v>1</v>
      </c>
      <c r="M3175" s="33">
        <v>1</v>
      </c>
      <c r="N3175" s="33">
        <v>301909.01</v>
      </c>
      <c r="O3175" s="33">
        <v>1542.4</v>
      </c>
      <c r="P3175" s="33">
        <v>2949</v>
      </c>
    </row>
    <row r="3176" spans="1:16">
      <c r="A3176" s="27" t="s">
        <v>633</v>
      </c>
      <c r="B3176" s="31">
        <v>202508</v>
      </c>
      <c r="C3176" s="27" t="s">
        <v>81</v>
      </c>
      <c r="D3176" s="27" t="s">
        <v>211</v>
      </c>
      <c r="E3176" s="27" t="s">
        <v>32</v>
      </c>
      <c r="F3176" s="27" t="s">
        <v>257</v>
      </c>
      <c r="G3176" s="33">
        <v>259507.24</v>
      </c>
      <c r="H3176" s="33">
        <v>259507.24</v>
      </c>
      <c r="I3176" s="33">
        <v>6376</v>
      </c>
      <c r="J3176" s="33">
        <v>418</v>
      </c>
      <c r="K3176" s="33">
        <v>9900</v>
      </c>
      <c r="L3176" s="33">
        <v>1</v>
      </c>
      <c r="M3176" s="33">
        <v>1</v>
      </c>
      <c r="N3176" s="33">
        <v>290501</v>
      </c>
      <c r="O3176" s="33">
        <v>1562</v>
      </c>
      <c r="P3176" s="33">
        <v>2591</v>
      </c>
    </row>
    <row r="3177" spans="1:16">
      <c r="A3177" s="27" t="s">
        <v>633</v>
      </c>
      <c r="B3177" s="31">
        <v>202509</v>
      </c>
      <c r="C3177" s="27" t="s">
        <v>81</v>
      </c>
      <c r="D3177" s="27" t="s">
        <v>211</v>
      </c>
      <c r="E3177" s="27" t="s">
        <v>32</v>
      </c>
      <c r="F3177" s="27" t="s">
        <v>257</v>
      </c>
      <c r="G3177" s="33">
        <v>271049.67</v>
      </c>
      <c r="H3177" s="33">
        <v>271049.67</v>
      </c>
      <c r="I3177" s="33">
        <v>6821</v>
      </c>
      <c r="J3177" s="33">
        <v>433</v>
      </c>
      <c r="K3177" s="33">
        <v>9900</v>
      </c>
      <c r="L3177" s="33">
        <v>1</v>
      </c>
      <c r="M3177" s="33">
        <v>1</v>
      </c>
      <c r="N3177" s="33">
        <v>279058.37</v>
      </c>
      <c r="O3177" s="33">
        <v>1428</v>
      </c>
      <c r="P3177" s="33">
        <v>2840</v>
      </c>
    </row>
    <row r="3178" spans="1:16">
      <c r="A3178" s="27" t="s">
        <v>633</v>
      </c>
      <c r="B3178" s="31">
        <v>202510</v>
      </c>
      <c r="C3178" s="27" t="s">
        <v>81</v>
      </c>
      <c r="D3178" s="27" t="s">
        <v>211</v>
      </c>
      <c r="E3178" s="27" t="s">
        <v>32</v>
      </c>
      <c r="F3178" s="27" t="s">
        <v>257</v>
      </c>
      <c r="G3178" s="33">
        <v>300570.75</v>
      </c>
      <c r="H3178" s="33">
        <v>300570.75</v>
      </c>
      <c r="I3178" s="33">
        <v>7236</v>
      </c>
      <c r="J3178" s="33">
        <v>570</v>
      </c>
      <c r="K3178" s="33">
        <v>9900</v>
      </c>
      <c r="L3178" s="33">
        <v>1</v>
      </c>
      <c r="M3178" s="33">
        <v>1</v>
      </c>
      <c r="N3178" s="33">
        <v>306231.65</v>
      </c>
      <c r="O3178" s="33">
        <v>1873.4</v>
      </c>
      <c r="P3178" s="33">
        <v>3124</v>
      </c>
    </row>
    <row r="3179" spans="1:16">
      <c r="A3179" s="27" t="s">
        <v>633</v>
      </c>
      <c r="B3179" s="31">
        <v>202511</v>
      </c>
      <c r="C3179" s="27" t="s">
        <v>81</v>
      </c>
      <c r="D3179" s="27" t="s">
        <v>211</v>
      </c>
      <c r="E3179" s="27" t="s">
        <v>32</v>
      </c>
      <c r="F3179" s="27" t="s">
        <v>257</v>
      </c>
      <c r="G3179" s="33">
        <v>352288.67</v>
      </c>
      <c r="H3179" s="33">
        <v>352288.67</v>
      </c>
      <c r="I3179" s="33">
        <v>8624</v>
      </c>
      <c r="J3179" s="33">
        <v>688</v>
      </c>
      <c r="K3179" s="33">
        <v>9900</v>
      </c>
      <c r="L3179" s="33">
        <v>1</v>
      </c>
      <c r="M3179" s="33">
        <v>1</v>
      </c>
      <c r="N3179" s="33">
        <v>369215.72</v>
      </c>
      <c r="O3179" s="33">
        <v>2042.6</v>
      </c>
      <c r="P3179" s="33">
        <v>3803</v>
      </c>
    </row>
    <row r="3180" spans="1:16">
      <c r="A3180" s="27" t="s">
        <v>633</v>
      </c>
      <c r="B3180" s="31">
        <v>202512</v>
      </c>
      <c r="C3180" s="27" t="s">
        <v>81</v>
      </c>
      <c r="D3180" s="27" t="s">
        <v>211</v>
      </c>
      <c r="E3180" s="27" t="s">
        <v>32</v>
      </c>
      <c r="F3180" s="27" t="s">
        <v>257</v>
      </c>
      <c r="G3180" s="33">
        <v>430335.54</v>
      </c>
      <c r="H3180" s="33">
        <v>430335.54</v>
      </c>
      <c r="I3180" s="33">
        <v>10459</v>
      </c>
      <c r="J3180" s="33">
        <v>854</v>
      </c>
      <c r="K3180" s="33">
        <v>9900</v>
      </c>
      <c r="L3180" s="33">
        <v>1</v>
      </c>
      <c r="M3180" s="33">
        <v>1</v>
      </c>
      <c r="N3180" s="33">
        <v>423440.6</v>
      </c>
      <c r="O3180" s="33">
        <v>2489.3</v>
      </c>
      <c r="P3180" s="33">
        <v>4351</v>
      </c>
    </row>
    <row r="3181" spans="1:16">
      <c r="A3181" s="27" t="s">
        <v>633</v>
      </c>
      <c r="B3181" s="31">
        <v>202601</v>
      </c>
      <c r="C3181" s="27" t="s">
        <v>81</v>
      </c>
      <c r="D3181" s="27" t="s">
        <v>211</v>
      </c>
      <c r="E3181" s="27" t="s">
        <v>32</v>
      </c>
      <c r="F3181" s="27" t="s">
        <v>257</v>
      </c>
      <c r="G3181" s="33">
        <v>194807.98</v>
      </c>
      <c r="H3181" s="33">
        <v>194807.98</v>
      </c>
      <c r="I3181" s="33">
        <v>4952</v>
      </c>
      <c r="J3181" s="33">
        <v>405</v>
      </c>
      <c r="K3181" s="33">
        <v>9900</v>
      </c>
      <c r="L3181" s="33">
        <v>1</v>
      </c>
      <c r="M3181" s="33">
        <v>1</v>
      </c>
      <c r="N3181" s="33">
        <v>215021.7</v>
      </c>
      <c r="O3181" s="33">
        <v>1172.1</v>
      </c>
      <c r="P3181" s="33">
        <v>2060</v>
      </c>
    </row>
    <row r="3182" spans="1:16">
      <c r="A3182" s="27" t="s">
        <v>633</v>
      </c>
      <c r="B3182" s="31">
        <v>202602</v>
      </c>
      <c r="C3182" s="27" t="s">
        <v>81</v>
      </c>
      <c r="D3182" s="27" t="s">
        <v>211</v>
      </c>
      <c r="E3182" s="27" t="s">
        <v>32</v>
      </c>
      <c r="F3182" s="27" t="s">
        <v>257</v>
      </c>
      <c r="G3182" s="33">
        <v>229641.06</v>
      </c>
      <c r="H3182" s="33">
        <v>229641.06</v>
      </c>
      <c r="I3182" s="33">
        <v>5854</v>
      </c>
      <c r="J3182" s="33">
        <v>467</v>
      </c>
      <c r="K3182" s="33">
        <v>9900</v>
      </c>
      <c r="L3182" s="33">
        <v>1</v>
      </c>
      <c r="M3182" s="33">
        <v>1</v>
      </c>
      <c r="N3182" s="33">
        <v>221323.31</v>
      </c>
      <c r="O3182" s="33">
        <v>1270.1</v>
      </c>
      <c r="P3182" s="33">
        <v>2414</v>
      </c>
    </row>
    <row r="3183" spans="1:16">
      <c r="A3183" s="27" t="s">
        <v>633</v>
      </c>
      <c r="B3183" s="31">
        <v>202603</v>
      </c>
      <c r="C3183" s="27" t="s">
        <v>81</v>
      </c>
      <c r="D3183" s="27" t="s">
        <v>211</v>
      </c>
      <c r="E3183" s="27" t="s">
        <v>32</v>
      </c>
      <c r="F3183" s="27" t="s">
        <v>257</v>
      </c>
      <c r="G3183" s="33">
        <v>254931.19</v>
      </c>
      <c r="H3183" s="33">
        <v>254931.19</v>
      </c>
      <c r="I3183" s="33">
        <v>6684</v>
      </c>
      <c r="J3183" s="33">
        <v>537</v>
      </c>
      <c r="K3183" s="33">
        <v>9900</v>
      </c>
      <c r="L3183" s="33">
        <v>1</v>
      </c>
      <c r="M3183" s="33">
        <v>1</v>
      </c>
      <c r="N3183" s="33">
        <v>275568.09</v>
      </c>
      <c r="O3183" s="33">
        <v>1458.5</v>
      </c>
      <c r="P3183" s="33">
        <v>2680</v>
      </c>
    </row>
    <row r="3184" spans="1:16">
      <c r="A3184" s="27" t="s">
        <v>633</v>
      </c>
      <c r="B3184" s="31">
        <v>202604</v>
      </c>
      <c r="C3184" s="27" t="s">
        <v>81</v>
      </c>
      <c r="D3184" s="27" t="s">
        <v>211</v>
      </c>
      <c r="E3184" s="27" t="s">
        <v>32</v>
      </c>
      <c r="F3184" s="27" t="s">
        <v>257</v>
      </c>
      <c r="G3184" s="33">
        <v>322549.45</v>
      </c>
      <c r="H3184" s="33">
        <v>322549.45</v>
      </c>
      <c r="I3184" s="33">
        <v>8359</v>
      </c>
      <c r="J3184" s="33">
        <v>702</v>
      </c>
      <c r="K3184" s="33">
        <v>9900</v>
      </c>
      <c r="L3184" s="33">
        <v>1</v>
      </c>
      <c r="M3184" s="33">
        <v>1</v>
      </c>
      <c r="N3184" s="33">
        <v>323974.25</v>
      </c>
      <c r="O3184" s="33">
        <v>2172.6</v>
      </c>
      <c r="P3184" s="33">
        <v>3400</v>
      </c>
    </row>
    <row r="3185" spans="1:16">
      <c r="A3185" s="27" t="s">
        <v>633</v>
      </c>
      <c r="B3185" s="31">
        <v>202605</v>
      </c>
      <c r="C3185" s="27" t="s">
        <v>81</v>
      </c>
      <c r="D3185" s="27" t="s">
        <v>211</v>
      </c>
      <c r="E3185" s="27" t="s">
        <v>32</v>
      </c>
      <c r="F3185" s="27" t="s">
        <v>257</v>
      </c>
      <c r="G3185" s="33">
        <v>313675.17</v>
      </c>
      <c r="H3185" s="33">
        <v>313675.17</v>
      </c>
      <c r="I3185" s="33">
        <v>8713</v>
      </c>
      <c r="J3185" s="33">
        <v>736</v>
      </c>
      <c r="K3185" s="33">
        <v>9900</v>
      </c>
      <c r="L3185" s="33">
        <v>1</v>
      </c>
      <c r="M3185" s="33">
        <v>1</v>
      </c>
      <c r="N3185" s="33">
        <v>354498.49</v>
      </c>
      <c r="O3185" s="33">
        <v>1753.4</v>
      </c>
      <c r="P3185" s="33">
        <v>3313</v>
      </c>
    </row>
    <row r="3186" spans="1:16">
      <c r="A3186" s="27" t="s">
        <v>633</v>
      </c>
      <c r="B3186" s="31">
        <v>202606</v>
      </c>
      <c r="C3186" s="27" t="s">
        <v>81</v>
      </c>
      <c r="D3186" s="27" t="s">
        <v>211</v>
      </c>
      <c r="E3186" s="27" t="s">
        <v>32</v>
      </c>
      <c r="F3186" s="27" t="s">
        <v>257</v>
      </c>
      <c r="G3186" s="33">
        <v>341773.03</v>
      </c>
      <c r="H3186" s="33">
        <v>341773.03</v>
      </c>
      <c r="I3186" s="33">
        <v>9327</v>
      </c>
      <c r="J3186" s="33">
        <v>706</v>
      </c>
      <c r="K3186" s="33">
        <v>9900</v>
      </c>
      <c r="L3186" s="33">
        <v>1</v>
      </c>
      <c r="M3186" s="33">
        <v>1</v>
      </c>
      <c r="N3186" s="33">
        <v>345999.82</v>
      </c>
      <c r="O3186" s="33">
        <v>1985</v>
      </c>
      <c r="P3186" s="33">
        <v>3903</v>
      </c>
    </row>
    <row r="3187" spans="1:16">
      <c r="A3187" s="27" t="s">
        <v>633</v>
      </c>
      <c r="B3187" s="31">
        <v>202607</v>
      </c>
      <c r="C3187" s="27" t="s">
        <v>81</v>
      </c>
      <c r="D3187" s="27" t="s">
        <v>211</v>
      </c>
      <c r="E3187" s="27" t="s">
        <v>32</v>
      </c>
      <c r="F3187" s="27" t="s">
        <v>257</v>
      </c>
      <c r="G3187" s="33">
        <v>316938.6</v>
      </c>
      <c r="H3187" s="33">
        <v>316938.6</v>
      </c>
      <c r="I3187" s="33">
        <v>7945</v>
      </c>
      <c r="J3187" s="33">
        <v>625</v>
      </c>
      <c r="K3187" s="33">
        <v>9900</v>
      </c>
      <c r="L3187" s="33">
        <v>1</v>
      </c>
      <c r="M3187" s="33">
        <v>1</v>
      </c>
      <c r="N3187" s="33">
        <v>307343.37</v>
      </c>
      <c r="O3187" s="33">
        <v>1711.2</v>
      </c>
      <c r="P3187" s="33">
        <v>3115</v>
      </c>
    </row>
    <row r="3188" spans="1:16">
      <c r="A3188" s="27" t="s">
        <v>636</v>
      </c>
      <c r="B3188" s="31">
        <v>202408</v>
      </c>
      <c r="C3188" s="27" t="s">
        <v>81</v>
      </c>
      <c r="D3188" s="27" t="s">
        <v>211</v>
      </c>
      <c r="E3188" s="27" t="s">
        <v>32</v>
      </c>
      <c r="F3188" s="27" t="s">
        <v>257</v>
      </c>
      <c r="G3188" s="33">
        <v>223544.57</v>
      </c>
      <c r="H3188" s="33">
        <v>223544.57</v>
      </c>
      <c r="I3188" s="33">
        <v>6467</v>
      </c>
      <c r="J3188" s="33">
        <v>467</v>
      </c>
      <c r="K3188" s="33">
        <v>7500</v>
      </c>
      <c r="L3188" s="33">
        <v>1</v>
      </c>
      <c r="M3188" s="33">
        <v>1</v>
      </c>
      <c r="N3188" s="33">
        <v>200987.25</v>
      </c>
      <c r="O3188" s="33">
        <v>1165</v>
      </c>
      <c r="P3188" s="33">
        <v>2506</v>
      </c>
    </row>
    <row r="3189" spans="1:16">
      <c r="A3189" s="27" t="s">
        <v>636</v>
      </c>
      <c r="B3189" s="31">
        <v>202409</v>
      </c>
      <c r="C3189" s="27" t="s">
        <v>81</v>
      </c>
      <c r="D3189" s="27" t="s">
        <v>211</v>
      </c>
      <c r="E3189" s="27" t="s">
        <v>32</v>
      </c>
      <c r="F3189" s="27" t="s">
        <v>257</v>
      </c>
      <c r="G3189" s="33">
        <v>223167.89</v>
      </c>
      <c r="H3189" s="33">
        <v>223167.89</v>
      </c>
      <c r="I3189" s="33">
        <v>5693</v>
      </c>
      <c r="J3189" s="33">
        <v>393</v>
      </c>
      <c r="K3189" s="33">
        <v>7500</v>
      </c>
      <c r="L3189" s="33">
        <v>1</v>
      </c>
      <c r="M3189" s="33">
        <v>1</v>
      </c>
      <c r="N3189" s="33">
        <v>193070.5</v>
      </c>
      <c r="O3189" s="33">
        <v>1213.5</v>
      </c>
      <c r="P3189" s="33">
        <v>2403</v>
      </c>
    </row>
    <row r="3190" spans="1:16">
      <c r="A3190" s="27" t="s">
        <v>636</v>
      </c>
      <c r="B3190" s="31">
        <v>202410</v>
      </c>
      <c r="C3190" s="27" t="s">
        <v>81</v>
      </c>
      <c r="D3190" s="27" t="s">
        <v>211</v>
      </c>
      <c r="E3190" s="27" t="s">
        <v>32</v>
      </c>
      <c r="F3190" s="27" t="s">
        <v>257</v>
      </c>
      <c r="G3190" s="33">
        <v>239578.1</v>
      </c>
      <c r="H3190" s="33">
        <v>239578.1</v>
      </c>
      <c r="I3190" s="33">
        <v>6262</v>
      </c>
      <c r="J3190" s="33">
        <v>483</v>
      </c>
      <c r="K3190" s="33">
        <v>7500</v>
      </c>
      <c r="L3190" s="33">
        <v>1</v>
      </c>
      <c r="M3190" s="33">
        <v>1</v>
      </c>
      <c r="N3190" s="33">
        <v>211870.72</v>
      </c>
      <c r="O3190" s="33">
        <v>1407.7</v>
      </c>
      <c r="P3190" s="33">
        <v>2516</v>
      </c>
    </row>
    <row r="3191" spans="1:16">
      <c r="A3191" s="27" t="s">
        <v>636</v>
      </c>
      <c r="B3191" s="31">
        <v>202411</v>
      </c>
      <c r="C3191" s="27" t="s">
        <v>81</v>
      </c>
      <c r="D3191" s="27" t="s">
        <v>211</v>
      </c>
      <c r="E3191" s="27" t="s">
        <v>32</v>
      </c>
      <c r="F3191" s="27" t="s">
        <v>257</v>
      </c>
      <c r="G3191" s="33">
        <v>298232.78</v>
      </c>
      <c r="H3191" s="33">
        <v>298232.78</v>
      </c>
      <c r="I3191" s="33">
        <v>7382</v>
      </c>
      <c r="J3191" s="33">
        <v>582</v>
      </c>
      <c r="K3191" s="33">
        <v>7500</v>
      </c>
      <c r="L3191" s="33">
        <v>1</v>
      </c>
      <c r="M3191" s="33">
        <v>1</v>
      </c>
      <c r="N3191" s="33">
        <v>255447.15</v>
      </c>
      <c r="O3191" s="33">
        <v>1665.5</v>
      </c>
      <c r="P3191" s="33">
        <v>2966</v>
      </c>
    </row>
    <row r="3192" spans="1:16">
      <c r="A3192" s="27" t="s">
        <v>636</v>
      </c>
      <c r="B3192" s="31">
        <v>202412</v>
      </c>
      <c r="C3192" s="27" t="s">
        <v>81</v>
      </c>
      <c r="D3192" s="27" t="s">
        <v>211</v>
      </c>
      <c r="E3192" s="27" t="s">
        <v>32</v>
      </c>
      <c r="F3192" s="27" t="s">
        <v>257</v>
      </c>
      <c r="G3192" s="33">
        <v>349789.73</v>
      </c>
      <c r="H3192" s="33">
        <v>349789.73</v>
      </c>
      <c r="I3192" s="33">
        <v>8711</v>
      </c>
      <c r="J3192" s="33">
        <v>614</v>
      </c>
      <c r="K3192" s="33">
        <v>7500</v>
      </c>
      <c r="L3192" s="33">
        <v>1</v>
      </c>
      <c r="M3192" s="33">
        <v>1</v>
      </c>
      <c r="N3192" s="33">
        <v>292963.4</v>
      </c>
      <c r="O3192" s="33">
        <v>1916.2</v>
      </c>
      <c r="P3192" s="33">
        <v>3556</v>
      </c>
    </row>
    <row r="3193" spans="1:16">
      <c r="A3193" s="27" t="s">
        <v>636</v>
      </c>
      <c r="B3193" s="31">
        <v>202501</v>
      </c>
      <c r="C3193" s="27" t="s">
        <v>81</v>
      </c>
      <c r="D3193" s="27" t="s">
        <v>211</v>
      </c>
      <c r="E3193" s="27" t="s">
        <v>32</v>
      </c>
      <c r="F3193" s="27" t="s">
        <v>257</v>
      </c>
      <c r="G3193" s="33">
        <v>175937.1</v>
      </c>
      <c r="H3193" s="33">
        <v>175937.1</v>
      </c>
      <c r="I3193" s="33">
        <v>4890</v>
      </c>
      <c r="J3193" s="33">
        <v>328</v>
      </c>
      <c r="K3193" s="33">
        <v>7500</v>
      </c>
      <c r="L3193" s="33">
        <v>1</v>
      </c>
      <c r="M3193" s="33">
        <v>1</v>
      </c>
      <c r="N3193" s="33">
        <v>148765.82</v>
      </c>
      <c r="O3193" s="33">
        <v>1079.7</v>
      </c>
      <c r="P3193" s="33">
        <v>1906</v>
      </c>
    </row>
    <row r="3194" spans="1:16">
      <c r="A3194" s="27" t="s">
        <v>636</v>
      </c>
      <c r="B3194" s="31">
        <v>202502</v>
      </c>
      <c r="C3194" s="27" t="s">
        <v>81</v>
      </c>
      <c r="D3194" s="27" t="s">
        <v>211</v>
      </c>
      <c r="E3194" s="27" t="s">
        <v>32</v>
      </c>
      <c r="F3194" s="27" t="s">
        <v>257</v>
      </c>
      <c r="G3194" s="33">
        <v>162774.08</v>
      </c>
      <c r="H3194" s="33">
        <v>162774.08</v>
      </c>
      <c r="I3194" s="33">
        <v>4186</v>
      </c>
      <c r="J3194" s="33">
        <v>324</v>
      </c>
      <c r="K3194" s="33">
        <v>7500</v>
      </c>
      <c r="L3194" s="33">
        <v>1</v>
      </c>
      <c r="M3194" s="33">
        <v>1</v>
      </c>
      <c r="N3194" s="33">
        <v>153125.68</v>
      </c>
      <c r="O3194" s="33">
        <v>829.3</v>
      </c>
      <c r="P3194" s="33">
        <v>1770</v>
      </c>
    </row>
    <row r="3195" spans="1:16">
      <c r="A3195" s="27" t="s">
        <v>636</v>
      </c>
      <c r="B3195" s="31">
        <v>202503</v>
      </c>
      <c r="C3195" s="27" t="s">
        <v>81</v>
      </c>
      <c r="D3195" s="27" t="s">
        <v>211</v>
      </c>
      <c r="E3195" s="27" t="s">
        <v>32</v>
      </c>
      <c r="F3195" s="27" t="s">
        <v>257</v>
      </c>
      <c r="G3195" s="33">
        <v>214408.89</v>
      </c>
      <c r="H3195" s="33">
        <v>214408.89</v>
      </c>
      <c r="I3195" s="33">
        <v>5445</v>
      </c>
      <c r="J3195" s="33">
        <v>430</v>
      </c>
      <c r="K3195" s="33">
        <v>7500</v>
      </c>
      <c r="L3195" s="33">
        <v>1</v>
      </c>
      <c r="M3195" s="33">
        <v>1</v>
      </c>
      <c r="N3195" s="33">
        <v>190655.7</v>
      </c>
      <c r="O3195" s="33">
        <v>1241.7</v>
      </c>
      <c r="P3195" s="33">
        <v>2125</v>
      </c>
    </row>
    <row r="3196" spans="1:16">
      <c r="A3196" s="27" t="s">
        <v>636</v>
      </c>
      <c r="B3196" s="31">
        <v>202504</v>
      </c>
      <c r="C3196" s="27" t="s">
        <v>81</v>
      </c>
      <c r="D3196" s="27" t="s">
        <v>211</v>
      </c>
      <c r="E3196" s="27" t="s">
        <v>32</v>
      </c>
      <c r="F3196" s="27" t="s">
        <v>257</v>
      </c>
      <c r="G3196" s="33">
        <v>293766.2</v>
      </c>
      <c r="H3196" s="33">
        <v>293766.2</v>
      </c>
      <c r="I3196" s="33">
        <v>7605</v>
      </c>
      <c r="J3196" s="33">
        <v>578</v>
      </c>
      <c r="K3196" s="33">
        <v>7500</v>
      </c>
      <c r="L3196" s="33">
        <v>1</v>
      </c>
      <c r="M3196" s="33">
        <v>1</v>
      </c>
      <c r="N3196" s="33">
        <v>224146.19</v>
      </c>
      <c r="O3196" s="33">
        <v>1515.5</v>
      </c>
      <c r="P3196" s="33">
        <v>3091</v>
      </c>
    </row>
    <row r="3197" spans="1:16">
      <c r="A3197" s="27" t="s">
        <v>636</v>
      </c>
      <c r="B3197" s="31">
        <v>202505</v>
      </c>
      <c r="C3197" s="27" t="s">
        <v>81</v>
      </c>
      <c r="D3197" s="27" t="s">
        <v>211</v>
      </c>
      <c r="E3197" s="27" t="s">
        <v>32</v>
      </c>
      <c r="F3197" s="27" t="s">
        <v>257</v>
      </c>
      <c r="G3197" s="33">
        <v>274159.91</v>
      </c>
      <c r="H3197" s="33">
        <v>274159.91</v>
      </c>
      <c r="I3197" s="33">
        <v>6962</v>
      </c>
      <c r="J3197" s="33">
        <v>620</v>
      </c>
      <c r="K3197" s="33">
        <v>7500</v>
      </c>
      <c r="L3197" s="33">
        <v>1</v>
      </c>
      <c r="M3197" s="33">
        <v>1</v>
      </c>
      <c r="N3197" s="33">
        <v>245264.83</v>
      </c>
      <c r="O3197" s="33">
        <v>1587.8</v>
      </c>
      <c r="P3197" s="33">
        <v>2942</v>
      </c>
    </row>
    <row r="3198" spans="1:16">
      <c r="A3198" s="27" t="s">
        <v>636</v>
      </c>
      <c r="B3198" s="31">
        <v>202506</v>
      </c>
      <c r="C3198" s="27" t="s">
        <v>81</v>
      </c>
      <c r="D3198" s="27" t="s">
        <v>211</v>
      </c>
      <c r="E3198" s="27" t="s">
        <v>32</v>
      </c>
      <c r="F3198" s="27" t="s">
        <v>257</v>
      </c>
      <c r="G3198" s="33">
        <v>264804.6</v>
      </c>
      <c r="H3198" s="33">
        <v>264804.6</v>
      </c>
      <c r="I3198" s="33">
        <v>6165</v>
      </c>
      <c r="J3198" s="33">
        <v>555</v>
      </c>
      <c r="K3198" s="33">
        <v>7500</v>
      </c>
      <c r="L3198" s="33">
        <v>1</v>
      </c>
      <c r="M3198" s="33">
        <v>1</v>
      </c>
      <c r="N3198" s="33">
        <v>239384.9</v>
      </c>
      <c r="O3198" s="33">
        <v>1455.3</v>
      </c>
      <c r="P3198" s="33">
        <v>2669</v>
      </c>
    </row>
    <row r="3199" spans="1:16">
      <c r="A3199" s="27" t="s">
        <v>636</v>
      </c>
      <c r="B3199" s="31">
        <v>202507</v>
      </c>
      <c r="C3199" s="27" t="s">
        <v>81</v>
      </c>
      <c r="D3199" s="27" t="s">
        <v>211</v>
      </c>
      <c r="E3199" s="27" t="s">
        <v>32</v>
      </c>
      <c r="F3199" s="27" t="s">
        <v>257</v>
      </c>
      <c r="G3199" s="33">
        <v>237348.3</v>
      </c>
      <c r="H3199" s="33">
        <v>237348.3</v>
      </c>
      <c r="I3199" s="33">
        <v>5830</v>
      </c>
      <c r="J3199" s="33">
        <v>444</v>
      </c>
      <c r="K3199" s="33">
        <v>7500</v>
      </c>
      <c r="L3199" s="33">
        <v>1</v>
      </c>
      <c r="M3199" s="33">
        <v>1</v>
      </c>
      <c r="N3199" s="33">
        <v>212639.89</v>
      </c>
      <c r="O3199" s="33">
        <v>1328.5</v>
      </c>
      <c r="P3199" s="33">
        <v>2357</v>
      </c>
    </row>
    <row r="3200" spans="1:16">
      <c r="A3200" s="27" t="s">
        <v>636</v>
      </c>
      <c r="B3200" s="31">
        <v>202508</v>
      </c>
      <c r="C3200" s="27" t="s">
        <v>81</v>
      </c>
      <c r="D3200" s="27" t="s">
        <v>211</v>
      </c>
      <c r="E3200" s="27" t="s">
        <v>32</v>
      </c>
      <c r="F3200" s="27" t="s">
        <v>257</v>
      </c>
      <c r="G3200" s="33">
        <v>231920.33</v>
      </c>
      <c r="H3200" s="33">
        <v>231920.33</v>
      </c>
      <c r="I3200" s="33">
        <v>6569</v>
      </c>
      <c r="J3200" s="33">
        <v>470</v>
      </c>
      <c r="K3200" s="33">
        <v>7500</v>
      </c>
      <c r="L3200" s="33">
        <v>1</v>
      </c>
      <c r="M3200" s="33">
        <v>1</v>
      </c>
      <c r="N3200" s="33">
        <v>204605.02</v>
      </c>
      <c r="O3200" s="33">
        <v>1147</v>
      </c>
      <c r="P3200" s="33">
        <v>2635</v>
      </c>
    </row>
    <row r="3201" spans="1:16">
      <c r="A3201" s="27" t="s">
        <v>636</v>
      </c>
      <c r="B3201" s="31">
        <v>202509</v>
      </c>
      <c r="C3201" s="27" t="s">
        <v>81</v>
      </c>
      <c r="D3201" s="27" t="s">
        <v>211</v>
      </c>
      <c r="E3201" s="27" t="s">
        <v>32</v>
      </c>
      <c r="F3201" s="27" t="s">
        <v>257</v>
      </c>
      <c r="G3201" s="33">
        <v>238415.88</v>
      </c>
      <c r="H3201" s="33">
        <v>238415.88</v>
      </c>
      <c r="I3201" s="33">
        <v>5880</v>
      </c>
      <c r="J3201" s="33">
        <v>453</v>
      </c>
      <c r="K3201" s="33">
        <v>7500</v>
      </c>
      <c r="L3201" s="33">
        <v>1</v>
      </c>
      <c r="M3201" s="33">
        <v>1</v>
      </c>
      <c r="N3201" s="33">
        <v>196545.77</v>
      </c>
      <c r="O3201" s="33">
        <v>1308.7</v>
      </c>
      <c r="P3201" s="33">
        <v>2387</v>
      </c>
    </row>
    <row r="3202" spans="1:16">
      <c r="A3202" s="27" t="s">
        <v>636</v>
      </c>
      <c r="B3202" s="31">
        <v>202510</v>
      </c>
      <c r="C3202" s="27" t="s">
        <v>81</v>
      </c>
      <c r="D3202" s="27" t="s">
        <v>211</v>
      </c>
      <c r="E3202" s="27" t="s">
        <v>32</v>
      </c>
      <c r="F3202" s="27" t="s">
        <v>257</v>
      </c>
      <c r="G3202" s="33">
        <v>236650.91</v>
      </c>
      <c r="H3202" s="33">
        <v>236650.91</v>
      </c>
      <c r="I3202" s="33">
        <v>6178</v>
      </c>
      <c r="J3202" s="33">
        <v>500</v>
      </c>
      <c r="K3202" s="33">
        <v>7500</v>
      </c>
      <c r="L3202" s="33">
        <v>1</v>
      </c>
      <c r="M3202" s="33">
        <v>1</v>
      </c>
      <c r="N3202" s="33">
        <v>215684.4</v>
      </c>
      <c r="O3202" s="33">
        <v>1348.8</v>
      </c>
      <c r="P3202" s="33">
        <v>2441</v>
      </c>
    </row>
    <row r="3203" spans="1:16">
      <c r="A3203" s="27" t="s">
        <v>636</v>
      </c>
      <c r="B3203" s="31">
        <v>202511</v>
      </c>
      <c r="C3203" s="27" t="s">
        <v>81</v>
      </c>
      <c r="D3203" s="27" t="s">
        <v>211</v>
      </c>
      <c r="E3203" s="27" t="s">
        <v>32</v>
      </c>
      <c r="F3203" s="27" t="s">
        <v>257</v>
      </c>
      <c r="G3203" s="33">
        <v>278502.84</v>
      </c>
      <c r="H3203" s="33">
        <v>278502.84</v>
      </c>
      <c r="I3203" s="33">
        <v>7083</v>
      </c>
      <c r="J3203" s="33">
        <v>571</v>
      </c>
      <c r="K3203" s="33">
        <v>7500</v>
      </c>
      <c r="L3203" s="33">
        <v>1</v>
      </c>
      <c r="M3203" s="33">
        <v>1</v>
      </c>
      <c r="N3203" s="33">
        <v>260045.2</v>
      </c>
      <c r="O3203" s="33">
        <v>1704.8</v>
      </c>
      <c r="P3203" s="33">
        <v>2876</v>
      </c>
    </row>
    <row r="3204" spans="1:16">
      <c r="A3204" s="27" t="s">
        <v>636</v>
      </c>
      <c r="B3204" s="31">
        <v>202512</v>
      </c>
      <c r="C3204" s="27" t="s">
        <v>81</v>
      </c>
      <c r="D3204" s="27" t="s">
        <v>211</v>
      </c>
      <c r="E3204" s="27" t="s">
        <v>32</v>
      </c>
      <c r="F3204" s="27" t="s">
        <v>257</v>
      </c>
      <c r="G3204" s="33">
        <v>284061.3</v>
      </c>
      <c r="H3204" s="33">
        <v>284061.3</v>
      </c>
      <c r="I3204" s="33">
        <v>7663</v>
      </c>
      <c r="J3204" s="33">
        <v>625</v>
      </c>
      <c r="K3204" s="33">
        <v>7500</v>
      </c>
      <c r="L3204" s="33">
        <v>1</v>
      </c>
      <c r="M3204" s="33">
        <v>1</v>
      </c>
      <c r="N3204" s="33">
        <v>298236.74</v>
      </c>
      <c r="O3204" s="33">
        <v>1622.4</v>
      </c>
      <c r="P3204" s="33">
        <v>3103</v>
      </c>
    </row>
    <row r="3205" spans="1:16">
      <c r="A3205" s="27" t="s">
        <v>636</v>
      </c>
      <c r="B3205" s="31">
        <v>202601</v>
      </c>
      <c r="C3205" s="27" t="s">
        <v>81</v>
      </c>
      <c r="D3205" s="27" t="s">
        <v>211</v>
      </c>
      <c r="E3205" s="27" t="s">
        <v>32</v>
      </c>
      <c r="F3205" s="27" t="s">
        <v>257</v>
      </c>
      <c r="G3205" s="33">
        <v>174785.44</v>
      </c>
      <c r="H3205" s="33">
        <v>174785.44</v>
      </c>
      <c r="I3205" s="33">
        <v>4367</v>
      </c>
      <c r="J3205" s="33">
        <v>379</v>
      </c>
      <c r="K3205" s="33">
        <v>7500</v>
      </c>
      <c r="L3205" s="33">
        <v>1</v>
      </c>
      <c r="M3205" s="33">
        <v>1</v>
      </c>
      <c r="N3205" s="33">
        <v>151443.61</v>
      </c>
      <c r="O3205" s="33">
        <v>907.8</v>
      </c>
      <c r="P3205" s="33">
        <v>1758</v>
      </c>
    </row>
    <row r="3206" spans="1:16">
      <c r="A3206" s="27" t="s">
        <v>636</v>
      </c>
      <c r="B3206" s="31">
        <v>202602</v>
      </c>
      <c r="C3206" s="27" t="s">
        <v>81</v>
      </c>
      <c r="D3206" s="27" t="s">
        <v>211</v>
      </c>
      <c r="E3206" s="27" t="s">
        <v>32</v>
      </c>
      <c r="F3206" s="27" t="s">
        <v>257</v>
      </c>
      <c r="G3206" s="33">
        <v>180480.35</v>
      </c>
      <c r="H3206" s="33">
        <v>180480.35</v>
      </c>
      <c r="I3206" s="33">
        <v>4794</v>
      </c>
      <c r="J3206" s="33">
        <v>339</v>
      </c>
      <c r="K3206" s="33">
        <v>7500</v>
      </c>
      <c r="L3206" s="33">
        <v>1</v>
      </c>
      <c r="M3206" s="33">
        <v>1</v>
      </c>
      <c r="N3206" s="33">
        <v>155881.94</v>
      </c>
      <c r="O3206" s="33">
        <v>985</v>
      </c>
      <c r="P3206" s="33">
        <v>1860</v>
      </c>
    </row>
    <row r="3207" spans="1:16">
      <c r="A3207" s="27" t="s">
        <v>636</v>
      </c>
      <c r="B3207" s="31">
        <v>202603</v>
      </c>
      <c r="C3207" s="27" t="s">
        <v>81</v>
      </c>
      <c r="D3207" s="27" t="s">
        <v>211</v>
      </c>
      <c r="E3207" s="27" t="s">
        <v>32</v>
      </c>
      <c r="F3207" s="27" t="s">
        <v>257</v>
      </c>
      <c r="G3207" s="33">
        <v>208366.56</v>
      </c>
      <c r="H3207" s="33">
        <v>208366.56</v>
      </c>
      <c r="I3207" s="33">
        <v>5414</v>
      </c>
      <c r="J3207" s="33">
        <v>406</v>
      </c>
      <c r="K3207" s="33">
        <v>7500</v>
      </c>
      <c r="L3207" s="33">
        <v>1</v>
      </c>
      <c r="M3207" s="33">
        <v>1</v>
      </c>
      <c r="N3207" s="33">
        <v>194087.5</v>
      </c>
      <c r="O3207" s="33">
        <v>1141.1</v>
      </c>
      <c r="P3207" s="33">
        <v>2215</v>
      </c>
    </row>
    <row r="3208" spans="1:16">
      <c r="A3208" s="27" t="s">
        <v>636</v>
      </c>
      <c r="B3208" s="31">
        <v>202604</v>
      </c>
      <c r="C3208" s="27" t="s">
        <v>81</v>
      </c>
      <c r="D3208" s="27" t="s">
        <v>211</v>
      </c>
      <c r="E3208" s="27" t="s">
        <v>32</v>
      </c>
      <c r="F3208" s="27" t="s">
        <v>257</v>
      </c>
      <c r="G3208" s="33">
        <v>273409.9</v>
      </c>
      <c r="H3208" s="33">
        <v>273409.9</v>
      </c>
      <c r="I3208" s="33">
        <v>6720</v>
      </c>
      <c r="J3208" s="33">
        <v>488</v>
      </c>
      <c r="K3208" s="33">
        <v>7500</v>
      </c>
      <c r="L3208" s="33">
        <v>1</v>
      </c>
      <c r="M3208" s="33">
        <v>1</v>
      </c>
      <c r="N3208" s="33">
        <v>228180.83</v>
      </c>
      <c r="O3208" s="33">
        <v>1472.8</v>
      </c>
      <c r="P3208" s="33">
        <v>2811</v>
      </c>
    </row>
    <row r="3209" spans="1:16">
      <c r="A3209" s="27" t="s">
        <v>636</v>
      </c>
      <c r="B3209" s="31">
        <v>202605</v>
      </c>
      <c r="C3209" s="27" t="s">
        <v>81</v>
      </c>
      <c r="D3209" s="27" t="s">
        <v>211</v>
      </c>
      <c r="E3209" s="27" t="s">
        <v>32</v>
      </c>
      <c r="F3209" s="27" t="s">
        <v>257</v>
      </c>
      <c r="G3209" s="33">
        <v>298878.46</v>
      </c>
      <c r="H3209" s="33">
        <v>298878.46</v>
      </c>
      <c r="I3209" s="33">
        <v>7484</v>
      </c>
      <c r="J3209" s="33">
        <v>548</v>
      </c>
      <c r="K3209" s="33">
        <v>7500</v>
      </c>
      <c r="L3209" s="33">
        <v>1</v>
      </c>
      <c r="M3209" s="33">
        <v>1</v>
      </c>
      <c r="N3209" s="33">
        <v>249679.59</v>
      </c>
      <c r="O3209" s="33">
        <v>1640.2</v>
      </c>
      <c r="P3209" s="33">
        <v>3146</v>
      </c>
    </row>
    <row r="3210" spans="1:16">
      <c r="A3210" s="27" t="s">
        <v>636</v>
      </c>
      <c r="B3210" s="31">
        <v>202606</v>
      </c>
      <c r="C3210" s="27" t="s">
        <v>81</v>
      </c>
      <c r="D3210" s="27" t="s">
        <v>211</v>
      </c>
      <c r="E3210" s="27" t="s">
        <v>32</v>
      </c>
      <c r="F3210" s="27" t="s">
        <v>257</v>
      </c>
      <c r="G3210" s="33">
        <v>269457.24</v>
      </c>
      <c r="H3210" s="33">
        <v>269457.24</v>
      </c>
      <c r="I3210" s="33">
        <v>6714</v>
      </c>
      <c r="J3210" s="33">
        <v>569</v>
      </c>
      <c r="K3210" s="33">
        <v>7500</v>
      </c>
      <c r="L3210" s="33">
        <v>1</v>
      </c>
      <c r="M3210" s="33">
        <v>1</v>
      </c>
      <c r="N3210" s="33">
        <v>243693.83</v>
      </c>
      <c r="O3210" s="33">
        <v>1571.9</v>
      </c>
      <c r="P3210" s="33">
        <v>2745</v>
      </c>
    </row>
    <row r="3211" spans="1:16">
      <c r="A3211" s="27" t="s">
        <v>636</v>
      </c>
      <c r="B3211" s="31">
        <v>202607</v>
      </c>
      <c r="C3211" s="27" t="s">
        <v>81</v>
      </c>
      <c r="D3211" s="27" t="s">
        <v>211</v>
      </c>
      <c r="E3211" s="27" t="s">
        <v>32</v>
      </c>
      <c r="F3211" s="27" t="s">
        <v>257</v>
      </c>
      <c r="G3211" s="33">
        <v>255049.97</v>
      </c>
      <c r="H3211" s="33">
        <v>255049.97</v>
      </c>
      <c r="I3211" s="33">
        <v>6461</v>
      </c>
      <c r="J3211" s="33">
        <v>560</v>
      </c>
      <c r="K3211" s="33">
        <v>7500</v>
      </c>
      <c r="L3211" s="33">
        <v>1</v>
      </c>
      <c r="M3211" s="33">
        <v>1</v>
      </c>
      <c r="N3211" s="33">
        <v>216467.4</v>
      </c>
      <c r="O3211" s="33">
        <v>1346.4</v>
      </c>
      <c r="P3211" s="33">
        <v>2629</v>
      </c>
    </row>
    <row r="3212" spans="1:16">
      <c r="A3212" s="27" t="s">
        <v>638</v>
      </c>
      <c r="B3212" s="31">
        <v>202408</v>
      </c>
      <c r="C3212" s="27" t="s">
        <v>81</v>
      </c>
      <c r="D3212" s="27" t="s">
        <v>211</v>
      </c>
      <c r="E3212" s="27" t="s">
        <v>32</v>
      </c>
      <c r="F3212" s="27" t="s">
        <v>257</v>
      </c>
      <c r="G3212" s="33">
        <v>328541.72</v>
      </c>
      <c r="H3212" s="33">
        <v>328541.72</v>
      </c>
      <c r="I3212" s="33">
        <v>9047</v>
      </c>
      <c r="J3212" s="33">
        <v>640</v>
      </c>
      <c r="K3212" s="33">
        <v>12400</v>
      </c>
      <c r="L3212" s="33">
        <v>1</v>
      </c>
      <c r="M3212" s="33">
        <v>1</v>
      </c>
      <c r="N3212" s="33">
        <v>346854.05</v>
      </c>
      <c r="O3212" s="33">
        <v>1775.3</v>
      </c>
      <c r="P3212" s="33">
        <v>3384</v>
      </c>
    </row>
    <row r="3213" spans="1:16">
      <c r="A3213" s="27" t="s">
        <v>638</v>
      </c>
      <c r="B3213" s="31">
        <v>202409</v>
      </c>
      <c r="C3213" s="27" t="s">
        <v>81</v>
      </c>
      <c r="D3213" s="27" t="s">
        <v>211</v>
      </c>
      <c r="E3213" s="27" t="s">
        <v>32</v>
      </c>
      <c r="F3213" s="27" t="s">
        <v>257</v>
      </c>
      <c r="G3213" s="33">
        <v>336542.19</v>
      </c>
      <c r="H3213" s="33">
        <v>336542.19</v>
      </c>
      <c r="I3213" s="33">
        <v>8900</v>
      </c>
      <c r="J3213" s="33">
        <v>719</v>
      </c>
      <c r="K3213" s="33">
        <v>12400</v>
      </c>
      <c r="L3213" s="33">
        <v>1</v>
      </c>
      <c r="M3213" s="33">
        <v>1</v>
      </c>
      <c r="N3213" s="33">
        <v>333191.72</v>
      </c>
      <c r="O3213" s="33">
        <v>1823.1</v>
      </c>
      <c r="P3213" s="33">
        <v>3516</v>
      </c>
    </row>
    <row r="3214" spans="1:16">
      <c r="A3214" s="27" t="s">
        <v>638</v>
      </c>
      <c r="B3214" s="31">
        <v>202410</v>
      </c>
      <c r="C3214" s="27" t="s">
        <v>81</v>
      </c>
      <c r="D3214" s="27" t="s">
        <v>211</v>
      </c>
      <c r="E3214" s="27" t="s">
        <v>32</v>
      </c>
      <c r="F3214" s="27" t="s">
        <v>257</v>
      </c>
      <c r="G3214" s="33">
        <v>358090.24</v>
      </c>
      <c r="H3214" s="33">
        <v>358090.24</v>
      </c>
      <c r="I3214" s="33">
        <v>9102</v>
      </c>
      <c r="J3214" s="33">
        <v>767</v>
      </c>
      <c r="K3214" s="33">
        <v>12400</v>
      </c>
      <c r="L3214" s="33">
        <v>1</v>
      </c>
      <c r="M3214" s="33">
        <v>1</v>
      </c>
      <c r="N3214" s="33">
        <v>365636.23</v>
      </c>
      <c r="O3214" s="33">
        <v>2024.5</v>
      </c>
      <c r="P3214" s="33">
        <v>3673</v>
      </c>
    </row>
    <row r="3215" spans="1:16">
      <c r="A3215" s="27" t="s">
        <v>638</v>
      </c>
      <c r="B3215" s="31">
        <v>202411</v>
      </c>
      <c r="C3215" s="27" t="s">
        <v>81</v>
      </c>
      <c r="D3215" s="27" t="s">
        <v>211</v>
      </c>
      <c r="E3215" s="27" t="s">
        <v>32</v>
      </c>
      <c r="F3215" s="27" t="s">
        <v>257</v>
      </c>
      <c r="G3215" s="33">
        <v>427007.5</v>
      </c>
      <c r="H3215" s="33">
        <v>427007.5</v>
      </c>
      <c r="I3215" s="33">
        <v>11281</v>
      </c>
      <c r="J3215" s="33">
        <v>936</v>
      </c>
      <c r="K3215" s="33">
        <v>12400</v>
      </c>
      <c r="L3215" s="33">
        <v>1</v>
      </c>
      <c r="M3215" s="33">
        <v>1</v>
      </c>
      <c r="N3215" s="33">
        <v>440838.31</v>
      </c>
      <c r="O3215" s="33">
        <v>2425.7</v>
      </c>
      <c r="P3215" s="33">
        <v>4528</v>
      </c>
    </row>
    <row r="3216" spans="1:16">
      <c r="A3216" s="27" t="s">
        <v>638</v>
      </c>
      <c r="B3216" s="31">
        <v>202412</v>
      </c>
      <c r="C3216" s="27" t="s">
        <v>81</v>
      </c>
      <c r="D3216" s="27" t="s">
        <v>211</v>
      </c>
      <c r="E3216" s="27" t="s">
        <v>32</v>
      </c>
      <c r="F3216" s="27" t="s">
        <v>257</v>
      </c>
      <c r="G3216" s="33">
        <v>518002.5</v>
      </c>
      <c r="H3216" s="33">
        <v>518002.5</v>
      </c>
      <c r="I3216" s="33">
        <v>13910</v>
      </c>
      <c r="J3216" s="33">
        <v>935</v>
      </c>
      <c r="K3216" s="33">
        <v>12400</v>
      </c>
      <c r="L3216" s="33">
        <v>1</v>
      </c>
      <c r="M3216" s="33">
        <v>1</v>
      </c>
      <c r="N3216" s="33">
        <v>505582.04</v>
      </c>
      <c r="O3216" s="33">
        <v>2928.8</v>
      </c>
      <c r="P3216" s="33">
        <v>5412</v>
      </c>
    </row>
    <row r="3217" spans="1:16">
      <c r="A3217" s="27" t="s">
        <v>638</v>
      </c>
      <c r="B3217" s="31">
        <v>202501</v>
      </c>
      <c r="C3217" s="27" t="s">
        <v>81</v>
      </c>
      <c r="D3217" s="27" t="s">
        <v>211</v>
      </c>
      <c r="E3217" s="27" t="s">
        <v>32</v>
      </c>
      <c r="F3217" s="27" t="s">
        <v>257</v>
      </c>
      <c r="G3217" s="33">
        <v>248344.21</v>
      </c>
      <c r="H3217" s="33">
        <v>248344.21</v>
      </c>
      <c r="I3217" s="33">
        <v>6545</v>
      </c>
      <c r="J3217" s="33">
        <v>365</v>
      </c>
      <c r="K3217" s="33">
        <v>12400</v>
      </c>
      <c r="L3217" s="33">
        <v>1</v>
      </c>
      <c r="M3217" s="33">
        <v>1</v>
      </c>
      <c r="N3217" s="33">
        <v>256732.85</v>
      </c>
      <c r="O3217" s="33">
        <v>1521.3</v>
      </c>
      <c r="P3217" s="33">
        <v>2677</v>
      </c>
    </row>
    <row r="3218" spans="1:16">
      <c r="A3218" s="27" t="s">
        <v>638</v>
      </c>
      <c r="B3218" s="31">
        <v>202502</v>
      </c>
      <c r="C3218" s="27" t="s">
        <v>81</v>
      </c>
      <c r="D3218" s="27" t="s">
        <v>211</v>
      </c>
      <c r="E3218" s="27" t="s">
        <v>32</v>
      </c>
      <c r="F3218" s="27" t="s">
        <v>257</v>
      </c>
      <c r="G3218" s="33">
        <v>256178.48</v>
      </c>
      <c r="H3218" s="33">
        <v>256178.48</v>
      </c>
      <c r="I3218" s="33">
        <v>6295</v>
      </c>
      <c r="J3218" s="33">
        <v>362</v>
      </c>
      <c r="K3218" s="33">
        <v>12400</v>
      </c>
      <c r="L3218" s="33">
        <v>1</v>
      </c>
      <c r="M3218" s="33">
        <v>1</v>
      </c>
      <c r="N3218" s="33">
        <v>264256.88</v>
      </c>
      <c r="O3218" s="33">
        <v>1435.5</v>
      </c>
      <c r="P3218" s="33">
        <v>2639</v>
      </c>
    </row>
    <row r="3219" spans="1:16">
      <c r="A3219" s="27" t="s">
        <v>638</v>
      </c>
      <c r="B3219" s="31">
        <v>202503</v>
      </c>
      <c r="C3219" s="27" t="s">
        <v>81</v>
      </c>
      <c r="D3219" s="27" t="s">
        <v>211</v>
      </c>
      <c r="E3219" s="27" t="s">
        <v>32</v>
      </c>
      <c r="F3219" s="27" t="s">
        <v>257</v>
      </c>
      <c r="G3219" s="33">
        <v>295609.01</v>
      </c>
      <c r="H3219" s="33">
        <v>295609.01</v>
      </c>
      <c r="I3219" s="33">
        <v>7354</v>
      </c>
      <c r="J3219" s="33">
        <v>530</v>
      </c>
      <c r="K3219" s="33">
        <v>12400</v>
      </c>
      <c r="L3219" s="33">
        <v>1</v>
      </c>
      <c r="M3219" s="33">
        <v>1</v>
      </c>
      <c r="N3219" s="33">
        <v>329024.37</v>
      </c>
      <c r="O3219" s="33">
        <v>1741.4</v>
      </c>
      <c r="P3219" s="33">
        <v>3118</v>
      </c>
    </row>
    <row r="3220" spans="1:16">
      <c r="A3220" s="27" t="s">
        <v>638</v>
      </c>
      <c r="B3220" s="31">
        <v>202504</v>
      </c>
      <c r="C3220" s="27" t="s">
        <v>81</v>
      </c>
      <c r="D3220" s="27" t="s">
        <v>211</v>
      </c>
      <c r="E3220" s="27" t="s">
        <v>32</v>
      </c>
      <c r="F3220" s="27" t="s">
        <v>257</v>
      </c>
      <c r="G3220" s="33">
        <v>366704.76</v>
      </c>
      <c r="H3220" s="33">
        <v>366704.76</v>
      </c>
      <c r="I3220" s="33">
        <v>9502</v>
      </c>
      <c r="J3220" s="33">
        <v>712</v>
      </c>
      <c r="K3220" s="33">
        <v>12400</v>
      </c>
      <c r="L3220" s="33">
        <v>1</v>
      </c>
      <c r="M3220" s="33">
        <v>1</v>
      </c>
      <c r="N3220" s="33">
        <v>386820.64</v>
      </c>
      <c r="O3220" s="33">
        <v>1967.4</v>
      </c>
      <c r="P3220" s="33">
        <v>3865</v>
      </c>
    </row>
    <row r="3221" spans="1:16">
      <c r="A3221" s="27" t="s">
        <v>638</v>
      </c>
      <c r="B3221" s="31">
        <v>202505</v>
      </c>
      <c r="C3221" s="27" t="s">
        <v>81</v>
      </c>
      <c r="D3221" s="27" t="s">
        <v>211</v>
      </c>
      <c r="E3221" s="27" t="s">
        <v>32</v>
      </c>
      <c r="F3221" s="27" t="s">
        <v>257</v>
      </c>
      <c r="G3221" s="33">
        <v>370068.77</v>
      </c>
      <c r="H3221" s="33">
        <v>370068.77</v>
      </c>
      <c r="I3221" s="33">
        <v>8991</v>
      </c>
      <c r="J3221" s="33">
        <v>697</v>
      </c>
      <c r="K3221" s="33">
        <v>12400</v>
      </c>
      <c r="L3221" s="33">
        <v>1</v>
      </c>
      <c r="M3221" s="33">
        <v>1</v>
      </c>
      <c r="N3221" s="33">
        <v>423266.15</v>
      </c>
      <c r="O3221" s="33">
        <v>2052.5</v>
      </c>
      <c r="P3221" s="33">
        <v>3651</v>
      </c>
    </row>
    <row r="3222" spans="1:16">
      <c r="A3222" s="27" t="s">
        <v>638</v>
      </c>
      <c r="B3222" s="31">
        <v>202506</v>
      </c>
      <c r="C3222" s="27" t="s">
        <v>81</v>
      </c>
      <c r="D3222" s="27" t="s">
        <v>211</v>
      </c>
      <c r="E3222" s="27" t="s">
        <v>32</v>
      </c>
      <c r="F3222" s="27" t="s">
        <v>257</v>
      </c>
      <c r="G3222" s="33">
        <v>399019.52</v>
      </c>
      <c r="H3222" s="33">
        <v>399019.52</v>
      </c>
      <c r="I3222" s="33">
        <v>9992</v>
      </c>
      <c r="J3222" s="33">
        <v>832</v>
      </c>
      <c r="K3222" s="33">
        <v>12400</v>
      </c>
      <c r="L3222" s="33">
        <v>1</v>
      </c>
      <c r="M3222" s="33">
        <v>1</v>
      </c>
      <c r="N3222" s="33">
        <v>413118.86</v>
      </c>
      <c r="O3222" s="33">
        <v>2717</v>
      </c>
      <c r="P3222" s="33">
        <v>3929</v>
      </c>
    </row>
    <row r="3223" spans="1:16">
      <c r="A3223" s="27" t="s">
        <v>638</v>
      </c>
      <c r="B3223" s="31">
        <v>202507</v>
      </c>
      <c r="C3223" s="27" t="s">
        <v>81</v>
      </c>
      <c r="D3223" s="27" t="s">
        <v>211</v>
      </c>
      <c r="E3223" s="27" t="s">
        <v>32</v>
      </c>
      <c r="F3223" s="27" t="s">
        <v>257</v>
      </c>
      <c r="G3223" s="33">
        <v>325738.07</v>
      </c>
      <c r="H3223" s="33">
        <v>325738.07</v>
      </c>
      <c r="I3223" s="33">
        <v>8546</v>
      </c>
      <c r="J3223" s="33">
        <v>746</v>
      </c>
      <c r="K3223" s="33">
        <v>12400</v>
      </c>
      <c r="L3223" s="33">
        <v>1</v>
      </c>
      <c r="M3223" s="33">
        <v>1</v>
      </c>
      <c r="N3223" s="33">
        <v>366963.61</v>
      </c>
      <c r="O3223" s="33">
        <v>1736.6</v>
      </c>
      <c r="P3223" s="33">
        <v>3256</v>
      </c>
    </row>
    <row r="3224" spans="1:16">
      <c r="A3224" s="27" t="s">
        <v>638</v>
      </c>
      <c r="B3224" s="31">
        <v>202508</v>
      </c>
      <c r="C3224" s="27" t="s">
        <v>81</v>
      </c>
      <c r="D3224" s="27" t="s">
        <v>211</v>
      </c>
      <c r="E3224" s="27" t="s">
        <v>32</v>
      </c>
      <c r="F3224" s="27" t="s">
        <v>257</v>
      </c>
      <c r="G3224" s="33">
        <v>339136.43</v>
      </c>
      <c r="H3224" s="33">
        <v>339136.43</v>
      </c>
      <c r="I3224" s="33">
        <v>8580</v>
      </c>
      <c r="J3224" s="33">
        <v>601</v>
      </c>
      <c r="K3224" s="33">
        <v>12400</v>
      </c>
      <c r="L3224" s="33">
        <v>1</v>
      </c>
      <c r="M3224" s="33">
        <v>1</v>
      </c>
      <c r="N3224" s="33">
        <v>353097.43</v>
      </c>
      <c r="O3224" s="33">
        <v>1914.2</v>
      </c>
      <c r="P3224" s="33">
        <v>3603</v>
      </c>
    </row>
    <row r="3225" spans="1:16">
      <c r="A3225" s="27" t="s">
        <v>638</v>
      </c>
      <c r="B3225" s="31">
        <v>202509</v>
      </c>
      <c r="C3225" s="27" t="s">
        <v>81</v>
      </c>
      <c r="D3225" s="27" t="s">
        <v>211</v>
      </c>
      <c r="E3225" s="27" t="s">
        <v>32</v>
      </c>
      <c r="F3225" s="27" t="s">
        <v>257</v>
      </c>
      <c r="G3225" s="33">
        <v>310108.28</v>
      </c>
      <c r="H3225" s="33">
        <v>310108.28</v>
      </c>
      <c r="I3225" s="33">
        <v>7372</v>
      </c>
      <c r="J3225" s="33">
        <v>631</v>
      </c>
      <c r="K3225" s="33">
        <v>12400</v>
      </c>
      <c r="L3225" s="33">
        <v>1</v>
      </c>
      <c r="M3225" s="33">
        <v>1</v>
      </c>
      <c r="N3225" s="33">
        <v>339189.17</v>
      </c>
      <c r="O3225" s="33">
        <v>1646.8</v>
      </c>
      <c r="P3225" s="33">
        <v>3133</v>
      </c>
    </row>
    <row r="3226" spans="1:16">
      <c r="A3226" s="27" t="s">
        <v>638</v>
      </c>
      <c r="B3226" s="31">
        <v>202510</v>
      </c>
      <c r="C3226" s="27" t="s">
        <v>81</v>
      </c>
      <c r="D3226" s="27" t="s">
        <v>211</v>
      </c>
      <c r="E3226" s="27" t="s">
        <v>32</v>
      </c>
      <c r="F3226" s="27" t="s">
        <v>257</v>
      </c>
      <c r="G3226" s="33">
        <v>387927.07</v>
      </c>
      <c r="H3226" s="33">
        <v>387927.07</v>
      </c>
      <c r="I3226" s="33">
        <v>10035</v>
      </c>
      <c r="J3226" s="33">
        <v>701</v>
      </c>
      <c r="K3226" s="33">
        <v>12400</v>
      </c>
      <c r="L3226" s="33">
        <v>1</v>
      </c>
      <c r="M3226" s="33">
        <v>1</v>
      </c>
      <c r="N3226" s="33">
        <v>372217.68</v>
      </c>
      <c r="O3226" s="33">
        <v>2118.6</v>
      </c>
      <c r="P3226" s="33">
        <v>3992</v>
      </c>
    </row>
    <row r="3227" spans="1:16">
      <c r="A3227" s="27" t="s">
        <v>638</v>
      </c>
      <c r="B3227" s="31">
        <v>202511</v>
      </c>
      <c r="C3227" s="27" t="s">
        <v>81</v>
      </c>
      <c r="D3227" s="27" t="s">
        <v>211</v>
      </c>
      <c r="E3227" s="27" t="s">
        <v>32</v>
      </c>
      <c r="F3227" s="27" t="s">
        <v>257</v>
      </c>
      <c r="G3227" s="33">
        <v>406249.18</v>
      </c>
      <c r="H3227" s="33">
        <v>406249.18</v>
      </c>
      <c r="I3227" s="33">
        <v>10287</v>
      </c>
      <c r="J3227" s="33">
        <v>831</v>
      </c>
      <c r="K3227" s="33">
        <v>12400</v>
      </c>
      <c r="L3227" s="33">
        <v>1</v>
      </c>
      <c r="M3227" s="33">
        <v>1</v>
      </c>
      <c r="N3227" s="33">
        <v>448773.4</v>
      </c>
      <c r="O3227" s="33">
        <v>2214.3</v>
      </c>
      <c r="P3227" s="33">
        <v>4386</v>
      </c>
    </row>
    <row r="3228" spans="1:16">
      <c r="A3228" s="27" t="s">
        <v>638</v>
      </c>
      <c r="B3228" s="31">
        <v>202512</v>
      </c>
      <c r="C3228" s="27" t="s">
        <v>81</v>
      </c>
      <c r="D3228" s="27" t="s">
        <v>211</v>
      </c>
      <c r="E3228" s="27" t="s">
        <v>32</v>
      </c>
      <c r="F3228" s="27" t="s">
        <v>257</v>
      </c>
      <c r="G3228" s="33">
        <v>521370.65</v>
      </c>
      <c r="H3228" s="33">
        <v>521370.65</v>
      </c>
      <c r="I3228" s="33">
        <v>12625</v>
      </c>
      <c r="J3228" s="33">
        <v>936</v>
      </c>
      <c r="K3228" s="33">
        <v>12400</v>
      </c>
      <c r="L3228" s="33">
        <v>1</v>
      </c>
      <c r="M3228" s="33">
        <v>1</v>
      </c>
      <c r="N3228" s="33">
        <v>514682.51</v>
      </c>
      <c r="O3228" s="33">
        <v>2911</v>
      </c>
      <c r="P3228" s="33">
        <v>5325</v>
      </c>
    </row>
    <row r="3229" spans="1:16">
      <c r="A3229" s="27" t="s">
        <v>638</v>
      </c>
      <c r="B3229" s="31">
        <v>202601</v>
      </c>
      <c r="C3229" s="27" t="s">
        <v>81</v>
      </c>
      <c r="D3229" s="27" t="s">
        <v>211</v>
      </c>
      <c r="E3229" s="27" t="s">
        <v>32</v>
      </c>
      <c r="F3229" s="27" t="s">
        <v>257</v>
      </c>
      <c r="G3229" s="33">
        <v>246574.46</v>
      </c>
      <c r="H3229" s="33">
        <v>246574.46</v>
      </c>
      <c r="I3229" s="33">
        <v>6220</v>
      </c>
      <c r="J3229" s="33">
        <v>471</v>
      </c>
      <c r="K3229" s="33">
        <v>12400</v>
      </c>
      <c r="L3229" s="33">
        <v>1</v>
      </c>
      <c r="M3229" s="33">
        <v>1</v>
      </c>
      <c r="N3229" s="33">
        <v>261354.04</v>
      </c>
      <c r="O3229" s="33">
        <v>1391</v>
      </c>
      <c r="P3229" s="33">
        <v>2547</v>
      </c>
    </row>
    <row r="3230" spans="1:16">
      <c r="A3230" s="27" t="s">
        <v>638</v>
      </c>
      <c r="B3230" s="31">
        <v>202602</v>
      </c>
      <c r="C3230" s="27" t="s">
        <v>81</v>
      </c>
      <c r="D3230" s="27" t="s">
        <v>211</v>
      </c>
      <c r="E3230" s="27" t="s">
        <v>32</v>
      </c>
      <c r="F3230" s="27" t="s">
        <v>257</v>
      </c>
      <c r="G3230" s="33">
        <v>271440.48</v>
      </c>
      <c r="H3230" s="33">
        <v>271440.48</v>
      </c>
      <c r="I3230" s="33">
        <v>7318</v>
      </c>
      <c r="J3230" s="33">
        <v>407</v>
      </c>
      <c r="K3230" s="33">
        <v>12400</v>
      </c>
      <c r="L3230" s="33">
        <v>1</v>
      </c>
      <c r="M3230" s="33">
        <v>1</v>
      </c>
      <c r="N3230" s="33">
        <v>269013.51</v>
      </c>
      <c r="O3230" s="33">
        <v>1677.9</v>
      </c>
      <c r="P3230" s="33">
        <v>3012</v>
      </c>
    </row>
    <row r="3231" spans="1:16">
      <c r="A3231" s="27" t="s">
        <v>638</v>
      </c>
      <c r="B3231" s="31">
        <v>202603</v>
      </c>
      <c r="C3231" s="27" t="s">
        <v>81</v>
      </c>
      <c r="D3231" s="27" t="s">
        <v>211</v>
      </c>
      <c r="E3231" s="27" t="s">
        <v>32</v>
      </c>
      <c r="F3231" s="27" t="s">
        <v>257</v>
      </c>
      <c r="G3231" s="33">
        <v>317935.73</v>
      </c>
      <c r="H3231" s="33">
        <v>317935.73</v>
      </c>
      <c r="I3231" s="33">
        <v>7668</v>
      </c>
      <c r="J3231" s="33">
        <v>533</v>
      </c>
      <c r="K3231" s="33">
        <v>12400</v>
      </c>
      <c r="L3231" s="33">
        <v>1</v>
      </c>
      <c r="M3231" s="33">
        <v>1</v>
      </c>
      <c r="N3231" s="33">
        <v>334946.81</v>
      </c>
      <c r="O3231" s="33">
        <v>1729.2</v>
      </c>
      <c r="P3231" s="33">
        <v>3303</v>
      </c>
    </row>
    <row r="3232" spans="1:16">
      <c r="A3232" s="27" t="s">
        <v>638</v>
      </c>
      <c r="B3232" s="31">
        <v>202604</v>
      </c>
      <c r="C3232" s="27" t="s">
        <v>81</v>
      </c>
      <c r="D3232" s="27" t="s">
        <v>211</v>
      </c>
      <c r="E3232" s="27" t="s">
        <v>32</v>
      </c>
      <c r="F3232" s="27" t="s">
        <v>257</v>
      </c>
      <c r="G3232" s="33">
        <v>392358.31</v>
      </c>
      <c r="H3232" s="33">
        <v>392358.31</v>
      </c>
      <c r="I3232" s="33">
        <v>9941</v>
      </c>
      <c r="J3232" s="33">
        <v>767</v>
      </c>
      <c r="K3232" s="33">
        <v>12400</v>
      </c>
      <c r="L3232" s="33">
        <v>1</v>
      </c>
      <c r="M3232" s="33">
        <v>1</v>
      </c>
      <c r="N3232" s="33">
        <v>393783.41</v>
      </c>
      <c r="O3232" s="33">
        <v>2035.7</v>
      </c>
      <c r="P3232" s="33">
        <v>4115</v>
      </c>
    </row>
    <row r="3233" spans="1:16">
      <c r="A3233" s="27" t="s">
        <v>638</v>
      </c>
      <c r="B3233" s="31">
        <v>202605</v>
      </c>
      <c r="C3233" s="27" t="s">
        <v>81</v>
      </c>
      <c r="D3233" s="27" t="s">
        <v>211</v>
      </c>
      <c r="E3233" s="27" t="s">
        <v>32</v>
      </c>
      <c r="F3233" s="27" t="s">
        <v>257</v>
      </c>
      <c r="G3233" s="33">
        <v>452277.69</v>
      </c>
      <c r="H3233" s="33">
        <v>452277.69</v>
      </c>
      <c r="I3233" s="33">
        <v>11107</v>
      </c>
      <c r="J3233" s="33">
        <v>974</v>
      </c>
      <c r="K3233" s="33">
        <v>12400</v>
      </c>
      <c r="L3233" s="33">
        <v>1</v>
      </c>
      <c r="M3233" s="33">
        <v>1</v>
      </c>
      <c r="N3233" s="33">
        <v>430884.94</v>
      </c>
      <c r="O3233" s="33">
        <v>2549.5</v>
      </c>
      <c r="P3233" s="33">
        <v>4712</v>
      </c>
    </row>
    <row r="3234" spans="1:16">
      <c r="A3234" s="27" t="s">
        <v>638</v>
      </c>
      <c r="B3234" s="31">
        <v>202606</v>
      </c>
      <c r="C3234" s="27" t="s">
        <v>81</v>
      </c>
      <c r="D3234" s="27" t="s">
        <v>211</v>
      </c>
      <c r="E3234" s="27" t="s">
        <v>32</v>
      </c>
      <c r="F3234" s="27" t="s">
        <v>257</v>
      </c>
      <c r="G3234" s="33">
        <v>377674.93</v>
      </c>
      <c r="H3234" s="33">
        <v>377674.93</v>
      </c>
      <c r="I3234" s="33">
        <v>9297</v>
      </c>
      <c r="J3234" s="33">
        <v>796</v>
      </c>
      <c r="K3234" s="33">
        <v>12400</v>
      </c>
      <c r="L3234" s="33">
        <v>1</v>
      </c>
      <c r="M3234" s="33">
        <v>1</v>
      </c>
      <c r="N3234" s="33">
        <v>420555</v>
      </c>
      <c r="O3234" s="33">
        <v>2290.3</v>
      </c>
      <c r="P3234" s="33">
        <v>3824</v>
      </c>
    </row>
    <row r="3235" spans="1:16">
      <c r="A3235" s="27" t="s">
        <v>638</v>
      </c>
      <c r="B3235" s="31">
        <v>202607</v>
      </c>
      <c r="C3235" s="27" t="s">
        <v>81</v>
      </c>
      <c r="D3235" s="27" t="s">
        <v>211</v>
      </c>
      <c r="E3235" s="27" t="s">
        <v>32</v>
      </c>
      <c r="F3235" s="27" t="s">
        <v>257</v>
      </c>
      <c r="G3235" s="33">
        <v>385542.35</v>
      </c>
      <c r="H3235" s="33">
        <v>385542.35</v>
      </c>
      <c r="I3235" s="33">
        <v>9711</v>
      </c>
      <c r="J3235" s="33">
        <v>764</v>
      </c>
      <c r="K3235" s="33">
        <v>12400</v>
      </c>
      <c r="L3235" s="33">
        <v>1</v>
      </c>
      <c r="M3235" s="33">
        <v>1</v>
      </c>
      <c r="N3235" s="33">
        <v>373568.96</v>
      </c>
      <c r="O3235" s="33">
        <v>2168.4</v>
      </c>
      <c r="P3235" s="33">
        <v>4077</v>
      </c>
    </row>
    <row r="3236" spans="1:16">
      <c r="A3236" s="27" t="s">
        <v>640</v>
      </c>
      <c r="B3236" s="31">
        <v>202408</v>
      </c>
      <c r="C3236" s="27" t="s">
        <v>81</v>
      </c>
      <c r="D3236" s="27" t="s">
        <v>211</v>
      </c>
      <c r="E3236" s="27" t="s">
        <v>32</v>
      </c>
      <c r="F3236" s="27" t="s">
        <v>262</v>
      </c>
      <c r="G3236" s="33">
        <v>161109.53</v>
      </c>
      <c r="H3236" s="33">
        <v>161109.53</v>
      </c>
      <c r="I3236" s="33">
        <v>7663</v>
      </c>
      <c r="J3236" s="33">
        <v>384</v>
      </c>
      <c r="K3236" s="33">
        <v>5600</v>
      </c>
      <c r="L3236" s="33">
        <v>1</v>
      </c>
      <c r="M3236" s="33">
        <v>1</v>
      </c>
      <c r="N3236" s="33">
        <v>125996.44</v>
      </c>
      <c r="O3236" s="33">
        <v>1023.1</v>
      </c>
      <c r="P3236" s="33">
        <v>2607</v>
      </c>
    </row>
    <row r="3237" spans="1:16">
      <c r="A3237" s="27" t="s">
        <v>640</v>
      </c>
      <c r="B3237" s="31">
        <v>202409</v>
      </c>
      <c r="C3237" s="27" t="s">
        <v>81</v>
      </c>
      <c r="D3237" s="27" t="s">
        <v>211</v>
      </c>
      <c r="E3237" s="27" t="s">
        <v>32</v>
      </c>
      <c r="F3237" s="27" t="s">
        <v>262</v>
      </c>
      <c r="G3237" s="33">
        <v>134260.15</v>
      </c>
      <c r="H3237" s="33">
        <v>134260.15</v>
      </c>
      <c r="I3237" s="33">
        <v>6646</v>
      </c>
      <c r="J3237" s="33">
        <v>351</v>
      </c>
      <c r="K3237" s="33">
        <v>5600</v>
      </c>
      <c r="L3237" s="33">
        <v>1</v>
      </c>
      <c r="M3237" s="33">
        <v>1</v>
      </c>
      <c r="N3237" s="33">
        <v>121033.53</v>
      </c>
      <c r="O3237" s="33">
        <v>831.2</v>
      </c>
      <c r="P3237" s="33">
        <v>2136</v>
      </c>
    </row>
    <row r="3238" spans="1:16">
      <c r="A3238" s="27" t="s">
        <v>640</v>
      </c>
      <c r="B3238" s="31">
        <v>202410</v>
      </c>
      <c r="C3238" s="27" t="s">
        <v>81</v>
      </c>
      <c r="D3238" s="27" t="s">
        <v>211</v>
      </c>
      <c r="E3238" s="27" t="s">
        <v>32</v>
      </c>
      <c r="F3238" s="27" t="s">
        <v>262</v>
      </c>
      <c r="G3238" s="33">
        <v>151948.65</v>
      </c>
      <c r="H3238" s="33">
        <v>151948.65</v>
      </c>
      <c r="I3238" s="33">
        <v>7444</v>
      </c>
      <c r="J3238" s="33">
        <v>375</v>
      </c>
      <c r="K3238" s="33">
        <v>5600</v>
      </c>
      <c r="L3238" s="33">
        <v>1</v>
      </c>
      <c r="M3238" s="33">
        <v>1</v>
      </c>
      <c r="N3238" s="33">
        <v>132819.15</v>
      </c>
      <c r="O3238" s="33">
        <v>975.9</v>
      </c>
      <c r="P3238" s="33">
        <v>2421</v>
      </c>
    </row>
    <row r="3239" spans="1:16">
      <c r="A3239" s="27" t="s">
        <v>640</v>
      </c>
      <c r="B3239" s="31">
        <v>202411</v>
      </c>
      <c r="C3239" s="27" t="s">
        <v>81</v>
      </c>
      <c r="D3239" s="27" t="s">
        <v>211</v>
      </c>
      <c r="E3239" s="27" t="s">
        <v>32</v>
      </c>
      <c r="F3239" s="27" t="s">
        <v>262</v>
      </c>
      <c r="G3239" s="33">
        <v>184509.22</v>
      </c>
      <c r="H3239" s="33">
        <v>184509.22</v>
      </c>
      <c r="I3239" s="33">
        <v>9357</v>
      </c>
      <c r="J3239" s="33">
        <v>430</v>
      </c>
      <c r="K3239" s="33">
        <v>5600</v>
      </c>
      <c r="L3239" s="33">
        <v>1</v>
      </c>
      <c r="M3239" s="33">
        <v>1</v>
      </c>
      <c r="N3239" s="33">
        <v>160136.68</v>
      </c>
      <c r="O3239" s="33">
        <v>1037.6</v>
      </c>
      <c r="P3239" s="33">
        <v>3052</v>
      </c>
    </row>
    <row r="3240" spans="1:16">
      <c r="A3240" s="27" t="s">
        <v>640</v>
      </c>
      <c r="B3240" s="31">
        <v>202412</v>
      </c>
      <c r="C3240" s="27" t="s">
        <v>81</v>
      </c>
      <c r="D3240" s="27" t="s">
        <v>211</v>
      </c>
      <c r="E3240" s="27" t="s">
        <v>32</v>
      </c>
      <c r="F3240" s="27" t="s">
        <v>262</v>
      </c>
      <c r="G3240" s="33">
        <v>212451.62</v>
      </c>
      <c r="H3240" s="33">
        <v>212451.62</v>
      </c>
      <c r="I3240" s="33">
        <v>11265</v>
      </c>
      <c r="J3240" s="33">
        <v>634</v>
      </c>
      <c r="K3240" s="33">
        <v>5600</v>
      </c>
      <c r="L3240" s="33">
        <v>1</v>
      </c>
      <c r="M3240" s="33">
        <v>1</v>
      </c>
      <c r="N3240" s="33">
        <v>183655.15</v>
      </c>
      <c r="O3240" s="33">
        <v>1299.7</v>
      </c>
      <c r="P3240" s="33">
        <v>3501</v>
      </c>
    </row>
    <row r="3241" spans="1:16">
      <c r="A3241" s="27" t="s">
        <v>640</v>
      </c>
      <c r="B3241" s="31">
        <v>202501</v>
      </c>
      <c r="C3241" s="27" t="s">
        <v>81</v>
      </c>
      <c r="D3241" s="27" t="s">
        <v>211</v>
      </c>
      <c r="E3241" s="27" t="s">
        <v>32</v>
      </c>
      <c r="F3241" s="27" t="s">
        <v>262</v>
      </c>
      <c r="G3241" s="33">
        <v>104727.04</v>
      </c>
      <c r="H3241" s="33">
        <v>104727.04</v>
      </c>
      <c r="I3241" s="33">
        <v>5484</v>
      </c>
      <c r="J3241" s="33">
        <v>275</v>
      </c>
      <c r="K3241" s="33">
        <v>5600</v>
      </c>
      <c r="L3241" s="33">
        <v>1</v>
      </c>
      <c r="M3241" s="33">
        <v>1</v>
      </c>
      <c r="N3241" s="33">
        <v>93259.47</v>
      </c>
      <c r="O3241" s="33">
        <v>678.1</v>
      </c>
      <c r="P3241" s="33">
        <v>1758</v>
      </c>
    </row>
    <row r="3242" spans="1:16">
      <c r="A3242" s="27" t="s">
        <v>640</v>
      </c>
      <c r="B3242" s="31">
        <v>202502</v>
      </c>
      <c r="C3242" s="27" t="s">
        <v>81</v>
      </c>
      <c r="D3242" s="27" t="s">
        <v>211</v>
      </c>
      <c r="E3242" s="27" t="s">
        <v>32</v>
      </c>
      <c r="F3242" s="27" t="s">
        <v>262</v>
      </c>
      <c r="G3242" s="33">
        <v>114413.84</v>
      </c>
      <c r="H3242" s="33">
        <v>114413.84</v>
      </c>
      <c r="I3242" s="33">
        <v>5718</v>
      </c>
      <c r="J3242" s="33">
        <v>298</v>
      </c>
      <c r="K3242" s="33">
        <v>5600</v>
      </c>
      <c r="L3242" s="33">
        <v>1</v>
      </c>
      <c r="M3242" s="33">
        <v>1</v>
      </c>
      <c r="N3242" s="33">
        <v>95992.61</v>
      </c>
      <c r="O3242" s="33">
        <v>706.5</v>
      </c>
      <c r="P3242" s="33">
        <v>1901</v>
      </c>
    </row>
    <row r="3243" spans="1:16">
      <c r="A3243" s="27" t="s">
        <v>640</v>
      </c>
      <c r="B3243" s="31">
        <v>202503</v>
      </c>
      <c r="C3243" s="27" t="s">
        <v>81</v>
      </c>
      <c r="D3243" s="27" t="s">
        <v>211</v>
      </c>
      <c r="E3243" s="27" t="s">
        <v>32</v>
      </c>
      <c r="F3243" s="27" t="s">
        <v>262</v>
      </c>
      <c r="G3243" s="33">
        <v>134774.39</v>
      </c>
      <c r="H3243" s="33">
        <v>134774.39</v>
      </c>
      <c r="I3243" s="33">
        <v>6790</v>
      </c>
      <c r="J3243" s="33">
        <v>385</v>
      </c>
      <c r="K3243" s="33">
        <v>5600</v>
      </c>
      <c r="L3243" s="33">
        <v>1</v>
      </c>
      <c r="M3243" s="33">
        <v>1</v>
      </c>
      <c r="N3243" s="33">
        <v>119519.72</v>
      </c>
      <c r="O3243" s="33">
        <v>802.8</v>
      </c>
      <c r="P3243" s="33">
        <v>2234</v>
      </c>
    </row>
    <row r="3244" spans="1:16">
      <c r="A3244" s="27" t="s">
        <v>640</v>
      </c>
      <c r="B3244" s="31">
        <v>202504</v>
      </c>
      <c r="C3244" s="27" t="s">
        <v>81</v>
      </c>
      <c r="D3244" s="27" t="s">
        <v>211</v>
      </c>
      <c r="E3244" s="27" t="s">
        <v>32</v>
      </c>
      <c r="F3244" s="27" t="s">
        <v>262</v>
      </c>
      <c r="G3244" s="33">
        <v>162083.14</v>
      </c>
      <c r="H3244" s="33">
        <v>162083.14</v>
      </c>
      <c r="I3244" s="33">
        <v>8658</v>
      </c>
      <c r="J3244" s="33">
        <v>415</v>
      </c>
      <c r="K3244" s="33">
        <v>5600</v>
      </c>
      <c r="L3244" s="33">
        <v>1</v>
      </c>
      <c r="M3244" s="33">
        <v>1</v>
      </c>
      <c r="N3244" s="33">
        <v>140514.49</v>
      </c>
      <c r="O3244" s="33">
        <v>956.5</v>
      </c>
      <c r="P3244" s="33">
        <v>2738</v>
      </c>
    </row>
    <row r="3245" spans="1:16">
      <c r="A3245" s="27" t="s">
        <v>640</v>
      </c>
      <c r="B3245" s="31">
        <v>202505</v>
      </c>
      <c r="C3245" s="27" t="s">
        <v>81</v>
      </c>
      <c r="D3245" s="27" t="s">
        <v>211</v>
      </c>
      <c r="E3245" s="27" t="s">
        <v>32</v>
      </c>
      <c r="F3245" s="27" t="s">
        <v>262</v>
      </c>
      <c r="G3245" s="33">
        <v>186055.98</v>
      </c>
      <c r="H3245" s="33">
        <v>186055.98</v>
      </c>
      <c r="I3245" s="33">
        <v>10854</v>
      </c>
      <c r="J3245" s="33">
        <v>588</v>
      </c>
      <c r="K3245" s="33">
        <v>5600</v>
      </c>
      <c r="L3245" s="33">
        <v>1</v>
      </c>
      <c r="M3245" s="33">
        <v>1</v>
      </c>
      <c r="N3245" s="33">
        <v>153753.51</v>
      </c>
      <c r="O3245" s="33">
        <v>1158.2</v>
      </c>
      <c r="P3245" s="33">
        <v>3275</v>
      </c>
    </row>
    <row r="3246" spans="1:16">
      <c r="A3246" s="27" t="s">
        <v>640</v>
      </c>
      <c r="B3246" s="31">
        <v>202506</v>
      </c>
      <c r="C3246" s="27" t="s">
        <v>81</v>
      </c>
      <c r="D3246" s="27" t="s">
        <v>211</v>
      </c>
      <c r="E3246" s="27" t="s">
        <v>32</v>
      </c>
      <c r="F3246" s="27" t="s">
        <v>262</v>
      </c>
      <c r="G3246" s="33">
        <v>173256.09</v>
      </c>
      <c r="H3246" s="33">
        <v>173256.09</v>
      </c>
      <c r="I3246" s="33">
        <v>8525</v>
      </c>
      <c r="J3246" s="33">
        <v>387</v>
      </c>
      <c r="K3246" s="33">
        <v>5600</v>
      </c>
      <c r="L3246" s="33">
        <v>1</v>
      </c>
      <c r="M3246" s="33">
        <v>1</v>
      </c>
      <c r="N3246" s="33">
        <v>150067.45</v>
      </c>
      <c r="O3246" s="33">
        <v>1061.6</v>
      </c>
      <c r="P3246" s="33">
        <v>2735</v>
      </c>
    </row>
    <row r="3247" spans="1:16">
      <c r="A3247" s="27" t="s">
        <v>640</v>
      </c>
      <c r="B3247" s="31">
        <v>202507</v>
      </c>
      <c r="C3247" s="27" t="s">
        <v>81</v>
      </c>
      <c r="D3247" s="27" t="s">
        <v>211</v>
      </c>
      <c r="E3247" s="27" t="s">
        <v>32</v>
      </c>
      <c r="F3247" s="27" t="s">
        <v>262</v>
      </c>
      <c r="G3247" s="33">
        <v>166201.61</v>
      </c>
      <c r="H3247" s="33">
        <v>166201.61</v>
      </c>
      <c r="I3247" s="33">
        <v>8141</v>
      </c>
      <c r="J3247" s="33">
        <v>420</v>
      </c>
      <c r="K3247" s="33">
        <v>5600</v>
      </c>
      <c r="L3247" s="33">
        <v>1</v>
      </c>
      <c r="M3247" s="33">
        <v>1</v>
      </c>
      <c r="N3247" s="33">
        <v>133301.33</v>
      </c>
      <c r="O3247" s="33">
        <v>1064.2</v>
      </c>
      <c r="P3247" s="33">
        <v>2698</v>
      </c>
    </row>
    <row r="3248" spans="1:16">
      <c r="A3248" s="27" t="s">
        <v>640</v>
      </c>
      <c r="B3248" s="31">
        <v>202508</v>
      </c>
      <c r="C3248" s="27" t="s">
        <v>81</v>
      </c>
      <c r="D3248" s="27" t="s">
        <v>211</v>
      </c>
      <c r="E3248" s="27" t="s">
        <v>32</v>
      </c>
      <c r="F3248" s="27" t="s">
        <v>262</v>
      </c>
      <c r="G3248" s="33">
        <v>158987.85</v>
      </c>
      <c r="H3248" s="33">
        <v>158987.85</v>
      </c>
      <c r="I3248" s="33">
        <v>8330</v>
      </c>
      <c r="J3248" s="33">
        <v>457</v>
      </c>
      <c r="K3248" s="33">
        <v>5600</v>
      </c>
      <c r="L3248" s="33">
        <v>1</v>
      </c>
      <c r="M3248" s="33">
        <v>1</v>
      </c>
      <c r="N3248" s="33">
        <v>128264.37</v>
      </c>
      <c r="O3248" s="33">
        <v>966.4</v>
      </c>
      <c r="P3248" s="33">
        <v>2668</v>
      </c>
    </row>
    <row r="3249" spans="1:16">
      <c r="A3249" s="27" t="s">
        <v>640</v>
      </c>
      <c r="B3249" s="31">
        <v>202509</v>
      </c>
      <c r="C3249" s="27" t="s">
        <v>81</v>
      </c>
      <c r="D3249" s="27" t="s">
        <v>211</v>
      </c>
      <c r="E3249" s="27" t="s">
        <v>32</v>
      </c>
      <c r="F3249" s="27" t="s">
        <v>262</v>
      </c>
      <c r="G3249" s="33">
        <v>139047.03</v>
      </c>
      <c r="H3249" s="33">
        <v>139047.03</v>
      </c>
      <c r="I3249" s="33">
        <v>6766</v>
      </c>
      <c r="J3249" s="33">
        <v>352</v>
      </c>
      <c r="K3249" s="33">
        <v>5600</v>
      </c>
      <c r="L3249" s="33">
        <v>1</v>
      </c>
      <c r="M3249" s="33">
        <v>1</v>
      </c>
      <c r="N3249" s="33">
        <v>123212.13</v>
      </c>
      <c r="O3249" s="33">
        <v>869.9</v>
      </c>
      <c r="P3249" s="33">
        <v>2191</v>
      </c>
    </row>
    <row r="3250" spans="1:16">
      <c r="A3250" s="27" t="s">
        <v>640</v>
      </c>
      <c r="B3250" s="31">
        <v>202510</v>
      </c>
      <c r="C3250" s="27" t="s">
        <v>81</v>
      </c>
      <c r="D3250" s="27" t="s">
        <v>211</v>
      </c>
      <c r="E3250" s="27" t="s">
        <v>32</v>
      </c>
      <c r="F3250" s="27" t="s">
        <v>262</v>
      </c>
      <c r="G3250" s="33">
        <v>156878.61</v>
      </c>
      <c r="H3250" s="33">
        <v>156878.61</v>
      </c>
      <c r="I3250" s="33">
        <v>8086</v>
      </c>
      <c r="J3250" s="33">
        <v>440</v>
      </c>
      <c r="K3250" s="33">
        <v>5600</v>
      </c>
      <c r="L3250" s="33">
        <v>1</v>
      </c>
      <c r="M3250" s="33">
        <v>1</v>
      </c>
      <c r="N3250" s="33">
        <v>135209.9</v>
      </c>
      <c r="O3250" s="33">
        <v>1036.6</v>
      </c>
      <c r="P3250" s="33">
        <v>2616</v>
      </c>
    </row>
    <row r="3251" spans="1:16">
      <c r="A3251" s="27" t="s">
        <v>640</v>
      </c>
      <c r="B3251" s="31">
        <v>202511</v>
      </c>
      <c r="C3251" s="27" t="s">
        <v>81</v>
      </c>
      <c r="D3251" s="27" t="s">
        <v>211</v>
      </c>
      <c r="E3251" s="27" t="s">
        <v>32</v>
      </c>
      <c r="F3251" s="27" t="s">
        <v>262</v>
      </c>
      <c r="G3251" s="33">
        <v>170779.85</v>
      </c>
      <c r="H3251" s="33">
        <v>170779.85</v>
      </c>
      <c r="I3251" s="33">
        <v>8844</v>
      </c>
      <c r="J3251" s="33">
        <v>430</v>
      </c>
      <c r="K3251" s="33">
        <v>5600</v>
      </c>
      <c r="L3251" s="33">
        <v>1</v>
      </c>
      <c r="M3251" s="33">
        <v>1</v>
      </c>
      <c r="N3251" s="33">
        <v>163019.14</v>
      </c>
      <c r="O3251" s="33">
        <v>1130.4</v>
      </c>
      <c r="P3251" s="33">
        <v>2809</v>
      </c>
    </row>
    <row r="3252" spans="1:16">
      <c r="A3252" s="27" t="s">
        <v>640</v>
      </c>
      <c r="B3252" s="31">
        <v>202512</v>
      </c>
      <c r="C3252" s="27" t="s">
        <v>81</v>
      </c>
      <c r="D3252" s="27" t="s">
        <v>211</v>
      </c>
      <c r="E3252" s="27" t="s">
        <v>32</v>
      </c>
      <c r="F3252" s="27" t="s">
        <v>262</v>
      </c>
      <c r="G3252" s="33">
        <v>205541.6</v>
      </c>
      <c r="H3252" s="33">
        <v>205541.6</v>
      </c>
      <c r="I3252" s="33">
        <v>10829</v>
      </c>
      <c r="J3252" s="33">
        <v>497</v>
      </c>
      <c r="K3252" s="33">
        <v>5600</v>
      </c>
      <c r="L3252" s="33">
        <v>1</v>
      </c>
      <c r="M3252" s="33">
        <v>1</v>
      </c>
      <c r="N3252" s="33">
        <v>186960.95</v>
      </c>
      <c r="O3252" s="33">
        <v>1213.5</v>
      </c>
      <c r="P3252" s="33">
        <v>3532</v>
      </c>
    </row>
    <row r="3253" spans="1:16">
      <c r="A3253" s="27" t="s">
        <v>640</v>
      </c>
      <c r="B3253" s="31">
        <v>202601</v>
      </c>
      <c r="C3253" s="27" t="s">
        <v>81</v>
      </c>
      <c r="D3253" s="27" t="s">
        <v>211</v>
      </c>
      <c r="E3253" s="27" t="s">
        <v>32</v>
      </c>
      <c r="F3253" s="27" t="s">
        <v>262</v>
      </c>
      <c r="G3253" s="33">
        <v>109305.53</v>
      </c>
      <c r="H3253" s="33">
        <v>109305.53</v>
      </c>
      <c r="I3253" s="33">
        <v>5294</v>
      </c>
      <c r="J3253" s="33">
        <v>228</v>
      </c>
      <c r="K3253" s="33">
        <v>5600</v>
      </c>
      <c r="L3253" s="33">
        <v>1</v>
      </c>
      <c r="M3253" s="33">
        <v>1</v>
      </c>
      <c r="N3253" s="33">
        <v>94938.14</v>
      </c>
      <c r="O3253" s="33">
        <v>700.2</v>
      </c>
      <c r="P3253" s="33">
        <v>1789</v>
      </c>
    </row>
    <row r="3254" spans="1:16">
      <c r="A3254" s="27" t="s">
        <v>640</v>
      </c>
      <c r="B3254" s="31">
        <v>202602</v>
      </c>
      <c r="C3254" s="27" t="s">
        <v>81</v>
      </c>
      <c r="D3254" s="27" t="s">
        <v>211</v>
      </c>
      <c r="E3254" s="27" t="s">
        <v>32</v>
      </c>
      <c r="F3254" s="27" t="s">
        <v>262</v>
      </c>
      <c r="G3254" s="33">
        <v>103411.59</v>
      </c>
      <c r="H3254" s="33">
        <v>103411.59</v>
      </c>
      <c r="I3254" s="33">
        <v>5348</v>
      </c>
      <c r="J3254" s="33">
        <v>263</v>
      </c>
      <c r="K3254" s="33">
        <v>5600</v>
      </c>
      <c r="L3254" s="33">
        <v>1</v>
      </c>
      <c r="M3254" s="33">
        <v>1</v>
      </c>
      <c r="N3254" s="33">
        <v>97720.48</v>
      </c>
      <c r="O3254" s="33">
        <v>583.4</v>
      </c>
      <c r="P3254" s="33">
        <v>1634</v>
      </c>
    </row>
    <row r="3255" spans="1:16">
      <c r="A3255" s="27" t="s">
        <v>640</v>
      </c>
      <c r="B3255" s="31">
        <v>202603</v>
      </c>
      <c r="C3255" s="27" t="s">
        <v>81</v>
      </c>
      <c r="D3255" s="27" t="s">
        <v>211</v>
      </c>
      <c r="E3255" s="27" t="s">
        <v>32</v>
      </c>
      <c r="F3255" s="27" t="s">
        <v>262</v>
      </c>
      <c r="G3255" s="33">
        <v>145780.26</v>
      </c>
      <c r="H3255" s="33">
        <v>145780.26</v>
      </c>
      <c r="I3255" s="33">
        <v>6905</v>
      </c>
      <c r="J3255" s="33">
        <v>384</v>
      </c>
      <c r="K3255" s="33">
        <v>5600</v>
      </c>
      <c r="L3255" s="33">
        <v>1</v>
      </c>
      <c r="M3255" s="33">
        <v>1</v>
      </c>
      <c r="N3255" s="33">
        <v>121671.07</v>
      </c>
      <c r="O3255" s="33">
        <v>857.2</v>
      </c>
      <c r="P3255" s="33">
        <v>2309</v>
      </c>
    </row>
    <row r="3256" spans="1:16">
      <c r="A3256" s="27" t="s">
        <v>640</v>
      </c>
      <c r="B3256" s="31">
        <v>202604</v>
      </c>
      <c r="C3256" s="27" t="s">
        <v>81</v>
      </c>
      <c r="D3256" s="27" t="s">
        <v>211</v>
      </c>
      <c r="E3256" s="27" t="s">
        <v>32</v>
      </c>
      <c r="F3256" s="27" t="s">
        <v>262</v>
      </c>
      <c r="G3256" s="33">
        <v>162412.52</v>
      </c>
      <c r="H3256" s="33">
        <v>162412.52</v>
      </c>
      <c r="I3256" s="33">
        <v>7438</v>
      </c>
      <c r="J3256" s="33">
        <v>390</v>
      </c>
      <c r="K3256" s="33">
        <v>5600</v>
      </c>
      <c r="L3256" s="33">
        <v>1</v>
      </c>
      <c r="M3256" s="33">
        <v>1</v>
      </c>
      <c r="N3256" s="33">
        <v>143043.76</v>
      </c>
      <c r="O3256" s="33">
        <v>930.1</v>
      </c>
      <c r="P3256" s="33">
        <v>2531</v>
      </c>
    </row>
    <row r="3257" spans="1:16">
      <c r="A3257" s="27" t="s">
        <v>640</v>
      </c>
      <c r="B3257" s="31">
        <v>202605</v>
      </c>
      <c r="C3257" s="27" t="s">
        <v>81</v>
      </c>
      <c r="D3257" s="27" t="s">
        <v>211</v>
      </c>
      <c r="E3257" s="27" t="s">
        <v>32</v>
      </c>
      <c r="F3257" s="27" t="s">
        <v>262</v>
      </c>
      <c r="G3257" s="33">
        <v>185665.13</v>
      </c>
      <c r="H3257" s="33">
        <v>185665.13</v>
      </c>
      <c r="I3257" s="33">
        <v>9671</v>
      </c>
      <c r="J3257" s="33">
        <v>517</v>
      </c>
      <c r="K3257" s="33">
        <v>5600</v>
      </c>
      <c r="L3257" s="33">
        <v>1</v>
      </c>
      <c r="M3257" s="33">
        <v>1</v>
      </c>
      <c r="N3257" s="33">
        <v>156521.07</v>
      </c>
      <c r="O3257" s="33">
        <v>1151.6</v>
      </c>
      <c r="P3257" s="33">
        <v>3044</v>
      </c>
    </row>
    <row r="3258" spans="1:16">
      <c r="A3258" s="27" t="s">
        <v>640</v>
      </c>
      <c r="B3258" s="31">
        <v>202606</v>
      </c>
      <c r="C3258" s="27" t="s">
        <v>81</v>
      </c>
      <c r="D3258" s="27" t="s">
        <v>211</v>
      </c>
      <c r="E3258" s="27" t="s">
        <v>32</v>
      </c>
      <c r="F3258" s="27" t="s">
        <v>262</v>
      </c>
      <c r="G3258" s="33">
        <v>168780.72</v>
      </c>
      <c r="H3258" s="33">
        <v>168780.72</v>
      </c>
      <c r="I3258" s="33">
        <v>7592</v>
      </c>
      <c r="J3258" s="33">
        <v>401</v>
      </c>
      <c r="K3258" s="33">
        <v>5600</v>
      </c>
      <c r="L3258" s="33">
        <v>1</v>
      </c>
      <c r="M3258" s="33">
        <v>1</v>
      </c>
      <c r="N3258" s="33">
        <v>152768.67</v>
      </c>
      <c r="O3258" s="33">
        <v>999.6</v>
      </c>
      <c r="P3258" s="33">
        <v>2547</v>
      </c>
    </row>
    <row r="3259" spans="1:16">
      <c r="A3259" s="27" t="s">
        <v>640</v>
      </c>
      <c r="B3259" s="31">
        <v>202607</v>
      </c>
      <c r="C3259" s="27" t="s">
        <v>81</v>
      </c>
      <c r="D3259" s="27" t="s">
        <v>211</v>
      </c>
      <c r="E3259" s="27" t="s">
        <v>32</v>
      </c>
      <c r="F3259" s="27" t="s">
        <v>262</v>
      </c>
      <c r="G3259" s="33">
        <v>160718.34</v>
      </c>
      <c r="H3259" s="33">
        <v>160718.34</v>
      </c>
      <c r="I3259" s="33">
        <v>8047</v>
      </c>
      <c r="J3259" s="33">
        <v>393</v>
      </c>
      <c r="K3259" s="33">
        <v>5600</v>
      </c>
      <c r="L3259" s="33">
        <v>1</v>
      </c>
      <c r="M3259" s="33">
        <v>1</v>
      </c>
      <c r="N3259" s="33">
        <v>135700.76</v>
      </c>
      <c r="O3259" s="33">
        <v>969.5</v>
      </c>
      <c r="P3259" s="33">
        <v>2612</v>
      </c>
    </row>
    <row r="3260" spans="1:16">
      <c r="A3260" s="27" t="s">
        <v>643</v>
      </c>
      <c r="B3260" s="31">
        <v>202408</v>
      </c>
      <c r="C3260" s="27" t="s">
        <v>81</v>
      </c>
      <c r="D3260" s="27" t="s">
        <v>211</v>
      </c>
      <c r="E3260" s="27" t="s">
        <v>32</v>
      </c>
      <c r="F3260" s="27" t="s">
        <v>289</v>
      </c>
      <c r="G3260" s="33">
        <v>737596.86</v>
      </c>
      <c r="H3260" s="33">
        <v>0</v>
      </c>
      <c r="I3260" s="33">
        <v>13150</v>
      </c>
      <c r="J3260" s="33">
        <v>1331</v>
      </c>
      <c r="K3260" s="33">
        <v>26700</v>
      </c>
      <c r="L3260" s="33">
        <v>1</v>
      </c>
      <c r="M3260" s="33">
        <v>0</v>
      </c>
      <c r="N3260" s="33">
        <v>1086171.44</v>
      </c>
      <c r="O3260" s="33">
        <v>3245.5</v>
      </c>
      <c r="P3260" s="33">
        <v>5770</v>
      </c>
    </row>
    <row r="3261" spans="1:16">
      <c r="A3261" s="27" t="s">
        <v>643</v>
      </c>
      <c r="B3261" s="31">
        <v>202409</v>
      </c>
      <c r="C3261" s="27" t="s">
        <v>81</v>
      </c>
      <c r="D3261" s="27" t="s">
        <v>211</v>
      </c>
      <c r="E3261" s="27" t="s">
        <v>32</v>
      </c>
      <c r="F3261" s="27" t="s">
        <v>289</v>
      </c>
      <c r="G3261" s="33">
        <v>806270.37</v>
      </c>
      <c r="H3261" s="33">
        <v>0</v>
      </c>
      <c r="I3261" s="33">
        <v>15286</v>
      </c>
      <c r="J3261" s="33">
        <v>1364</v>
      </c>
      <c r="K3261" s="33">
        <v>26700</v>
      </c>
      <c r="L3261" s="33">
        <v>1</v>
      </c>
      <c r="M3261" s="33">
        <v>0</v>
      </c>
      <c r="N3261" s="33">
        <v>1043387.92</v>
      </c>
      <c r="O3261" s="33">
        <v>3802.8</v>
      </c>
      <c r="P3261" s="33">
        <v>6477</v>
      </c>
    </row>
    <row r="3262" spans="1:16">
      <c r="A3262" s="27" t="s">
        <v>643</v>
      </c>
      <c r="B3262" s="31">
        <v>202410</v>
      </c>
      <c r="C3262" s="27" t="s">
        <v>81</v>
      </c>
      <c r="D3262" s="27" t="s">
        <v>211</v>
      </c>
      <c r="E3262" s="27" t="s">
        <v>32</v>
      </c>
      <c r="F3262" s="27" t="s">
        <v>289</v>
      </c>
      <c r="G3262" s="33">
        <v>896514.39</v>
      </c>
      <c r="H3262" s="33">
        <v>0</v>
      </c>
      <c r="I3262" s="33">
        <v>16999</v>
      </c>
      <c r="J3262" s="33">
        <v>1745</v>
      </c>
      <c r="K3262" s="33">
        <v>26700</v>
      </c>
      <c r="L3262" s="33">
        <v>1</v>
      </c>
      <c r="M3262" s="33">
        <v>0</v>
      </c>
      <c r="N3262" s="33">
        <v>1144987.71</v>
      </c>
      <c r="O3262" s="33">
        <v>3973.4</v>
      </c>
      <c r="P3262" s="33">
        <v>7059</v>
      </c>
    </row>
    <row r="3263" spans="1:16">
      <c r="A3263" s="27" t="s">
        <v>643</v>
      </c>
      <c r="B3263" s="31">
        <v>202411</v>
      </c>
      <c r="C3263" s="27" t="s">
        <v>81</v>
      </c>
      <c r="D3263" s="27" t="s">
        <v>211</v>
      </c>
      <c r="E3263" s="27" t="s">
        <v>32</v>
      </c>
      <c r="F3263" s="27" t="s">
        <v>289</v>
      </c>
      <c r="G3263" s="33">
        <v>991892.79</v>
      </c>
      <c r="H3263" s="33">
        <v>0</v>
      </c>
      <c r="I3263" s="33">
        <v>17057</v>
      </c>
      <c r="J3263" s="33">
        <v>1513</v>
      </c>
      <c r="K3263" s="33">
        <v>26700</v>
      </c>
      <c r="L3263" s="33">
        <v>1</v>
      </c>
      <c r="M3263" s="33">
        <v>0</v>
      </c>
      <c r="N3263" s="33">
        <v>1380482.59</v>
      </c>
      <c r="O3263" s="33">
        <v>4505.8</v>
      </c>
      <c r="P3263" s="33">
        <v>7492</v>
      </c>
    </row>
    <row r="3264" spans="1:16">
      <c r="A3264" s="27" t="s">
        <v>643</v>
      </c>
      <c r="B3264" s="31">
        <v>202412</v>
      </c>
      <c r="C3264" s="27" t="s">
        <v>81</v>
      </c>
      <c r="D3264" s="27" t="s">
        <v>211</v>
      </c>
      <c r="E3264" s="27" t="s">
        <v>32</v>
      </c>
      <c r="F3264" s="27" t="s">
        <v>289</v>
      </c>
      <c r="G3264" s="33">
        <v>1281293.7</v>
      </c>
      <c r="H3264" s="33">
        <v>1281293.7</v>
      </c>
      <c r="I3264" s="33">
        <v>22601</v>
      </c>
      <c r="J3264" s="33">
        <v>1863</v>
      </c>
      <c r="K3264" s="33">
        <v>26700</v>
      </c>
      <c r="L3264" s="33">
        <v>1</v>
      </c>
      <c r="M3264" s="33">
        <v>1</v>
      </c>
      <c r="N3264" s="33">
        <v>1583227.19</v>
      </c>
      <c r="O3264" s="33">
        <v>5764.6</v>
      </c>
      <c r="P3264" s="33">
        <v>10333</v>
      </c>
    </row>
    <row r="3265" spans="1:16">
      <c r="A3265" s="27" t="s">
        <v>643</v>
      </c>
      <c r="B3265" s="31">
        <v>202501</v>
      </c>
      <c r="C3265" s="27" t="s">
        <v>81</v>
      </c>
      <c r="D3265" s="27" t="s">
        <v>211</v>
      </c>
      <c r="E3265" s="27" t="s">
        <v>32</v>
      </c>
      <c r="F3265" s="27" t="s">
        <v>289</v>
      </c>
      <c r="G3265" s="33">
        <v>604624.23</v>
      </c>
      <c r="H3265" s="33">
        <v>604624.23</v>
      </c>
      <c r="I3265" s="33">
        <v>11473</v>
      </c>
      <c r="J3265" s="33">
        <v>1046</v>
      </c>
      <c r="K3265" s="33">
        <v>26700</v>
      </c>
      <c r="L3265" s="33">
        <v>1</v>
      </c>
      <c r="M3265" s="33">
        <v>1</v>
      </c>
      <c r="N3265" s="33">
        <v>803957.41</v>
      </c>
      <c r="O3265" s="33">
        <v>2904.6</v>
      </c>
      <c r="P3265" s="33">
        <v>5063</v>
      </c>
    </row>
    <row r="3266" spans="1:16">
      <c r="A3266" s="27" t="s">
        <v>643</v>
      </c>
      <c r="B3266" s="31">
        <v>202502</v>
      </c>
      <c r="C3266" s="27" t="s">
        <v>81</v>
      </c>
      <c r="D3266" s="27" t="s">
        <v>211</v>
      </c>
      <c r="E3266" s="27" t="s">
        <v>32</v>
      </c>
      <c r="F3266" s="27" t="s">
        <v>289</v>
      </c>
      <c r="G3266" s="33">
        <v>629061.78</v>
      </c>
      <c r="H3266" s="33">
        <v>629061.78</v>
      </c>
      <c r="I3266" s="33">
        <v>11001</v>
      </c>
      <c r="J3266" s="33">
        <v>1054</v>
      </c>
      <c r="K3266" s="33">
        <v>26700</v>
      </c>
      <c r="L3266" s="33">
        <v>1</v>
      </c>
      <c r="M3266" s="33">
        <v>1</v>
      </c>
      <c r="N3266" s="33">
        <v>827518.88</v>
      </c>
      <c r="O3266" s="33">
        <v>3139</v>
      </c>
      <c r="P3266" s="33">
        <v>4821</v>
      </c>
    </row>
    <row r="3267" spans="1:16">
      <c r="A3267" s="27" t="s">
        <v>643</v>
      </c>
      <c r="B3267" s="31">
        <v>202503</v>
      </c>
      <c r="C3267" s="27" t="s">
        <v>81</v>
      </c>
      <c r="D3267" s="27" t="s">
        <v>211</v>
      </c>
      <c r="E3267" s="27" t="s">
        <v>32</v>
      </c>
      <c r="F3267" s="27" t="s">
        <v>289</v>
      </c>
      <c r="G3267" s="33">
        <v>812637.3100000001</v>
      </c>
      <c r="H3267" s="33">
        <v>812637.3100000001</v>
      </c>
      <c r="I3267" s="33">
        <v>15043</v>
      </c>
      <c r="J3267" s="33">
        <v>1238</v>
      </c>
      <c r="K3267" s="33">
        <v>26700</v>
      </c>
      <c r="L3267" s="33">
        <v>1</v>
      </c>
      <c r="M3267" s="33">
        <v>1</v>
      </c>
      <c r="N3267" s="33">
        <v>1030337.88</v>
      </c>
      <c r="O3267" s="33">
        <v>4038.6</v>
      </c>
      <c r="P3267" s="33">
        <v>6269</v>
      </c>
    </row>
    <row r="3268" spans="1:16">
      <c r="A3268" s="27" t="s">
        <v>643</v>
      </c>
      <c r="B3268" s="31">
        <v>202504</v>
      </c>
      <c r="C3268" s="27" t="s">
        <v>81</v>
      </c>
      <c r="D3268" s="27" t="s">
        <v>211</v>
      </c>
      <c r="E3268" s="27" t="s">
        <v>32</v>
      </c>
      <c r="F3268" s="27" t="s">
        <v>289</v>
      </c>
      <c r="G3268" s="33">
        <v>985200.16</v>
      </c>
      <c r="H3268" s="33">
        <v>985200.16</v>
      </c>
      <c r="I3268" s="33">
        <v>17913</v>
      </c>
      <c r="J3268" s="33">
        <v>1625</v>
      </c>
      <c r="K3268" s="33">
        <v>26700</v>
      </c>
      <c r="L3268" s="33">
        <v>1</v>
      </c>
      <c r="M3268" s="33">
        <v>1</v>
      </c>
      <c r="N3268" s="33">
        <v>1211326.57</v>
      </c>
      <c r="O3268" s="33">
        <v>4199.2</v>
      </c>
      <c r="P3268" s="33">
        <v>7800</v>
      </c>
    </row>
    <row r="3269" spans="1:16">
      <c r="A3269" s="27" t="s">
        <v>643</v>
      </c>
      <c r="B3269" s="31">
        <v>202505</v>
      </c>
      <c r="C3269" s="27" t="s">
        <v>81</v>
      </c>
      <c r="D3269" s="27" t="s">
        <v>211</v>
      </c>
      <c r="E3269" s="27" t="s">
        <v>32</v>
      </c>
      <c r="F3269" s="27" t="s">
        <v>289</v>
      </c>
      <c r="G3269" s="33">
        <v>1049859.51</v>
      </c>
      <c r="H3269" s="33">
        <v>1049859.51</v>
      </c>
      <c r="I3269" s="33">
        <v>21097</v>
      </c>
      <c r="J3269" s="33">
        <v>1761</v>
      </c>
      <c r="K3269" s="33">
        <v>26700</v>
      </c>
      <c r="L3269" s="33">
        <v>1</v>
      </c>
      <c r="M3269" s="33">
        <v>1</v>
      </c>
      <c r="N3269" s="33">
        <v>1325455.48</v>
      </c>
      <c r="O3269" s="33">
        <v>5345.6</v>
      </c>
      <c r="P3269" s="33">
        <v>8926</v>
      </c>
    </row>
    <row r="3270" spans="1:16">
      <c r="A3270" s="27" t="s">
        <v>643</v>
      </c>
      <c r="B3270" s="31">
        <v>202506</v>
      </c>
      <c r="C3270" s="27" t="s">
        <v>81</v>
      </c>
      <c r="D3270" s="27" t="s">
        <v>211</v>
      </c>
      <c r="E3270" s="27" t="s">
        <v>32</v>
      </c>
      <c r="F3270" s="27" t="s">
        <v>289</v>
      </c>
      <c r="G3270" s="33">
        <v>986313.39</v>
      </c>
      <c r="H3270" s="33">
        <v>986313.39</v>
      </c>
      <c r="I3270" s="33">
        <v>16220</v>
      </c>
      <c r="J3270" s="33">
        <v>1410</v>
      </c>
      <c r="K3270" s="33">
        <v>26700</v>
      </c>
      <c r="L3270" s="33">
        <v>1</v>
      </c>
      <c r="M3270" s="33">
        <v>1</v>
      </c>
      <c r="N3270" s="33">
        <v>1293679.29</v>
      </c>
      <c r="O3270" s="33">
        <v>4672.3</v>
      </c>
      <c r="P3270" s="33">
        <v>7118</v>
      </c>
    </row>
    <row r="3271" spans="1:16">
      <c r="A3271" s="27" t="s">
        <v>643</v>
      </c>
      <c r="B3271" s="31">
        <v>202507</v>
      </c>
      <c r="C3271" s="27" t="s">
        <v>81</v>
      </c>
      <c r="D3271" s="27" t="s">
        <v>211</v>
      </c>
      <c r="E3271" s="27" t="s">
        <v>32</v>
      </c>
      <c r="F3271" s="27" t="s">
        <v>289</v>
      </c>
      <c r="G3271" s="33">
        <v>885866.3100000001</v>
      </c>
      <c r="H3271" s="33">
        <v>885866.3100000001</v>
      </c>
      <c r="I3271" s="33">
        <v>15516</v>
      </c>
      <c r="J3271" s="33">
        <v>1477</v>
      </c>
      <c r="K3271" s="33">
        <v>26700</v>
      </c>
      <c r="L3271" s="33">
        <v>1</v>
      </c>
      <c r="M3271" s="33">
        <v>1</v>
      </c>
      <c r="N3271" s="33">
        <v>1149144.4</v>
      </c>
      <c r="O3271" s="33">
        <v>4315.8</v>
      </c>
      <c r="P3271" s="33">
        <v>6880</v>
      </c>
    </row>
    <row r="3272" spans="1:16">
      <c r="A3272" s="27" t="s">
        <v>643</v>
      </c>
      <c r="B3272" s="31">
        <v>202508</v>
      </c>
      <c r="C3272" s="27" t="s">
        <v>81</v>
      </c>
      <c r="D3272" s="27" t="s">
        <v>211</v>
      </c>
      <c r="E3272" s="27" t="s">
        <v>32</v>
      </c>
      <c r="F3272" s="27" t="s">
        <v>289</v>
      </c>
      <c r="G3272" s="33">
        <v>800942.0699999999</v>
      </c>
      <c r="H3272" s="33">
        <v>800942.0699999999</v>
      </c>
      <c r="I3272" s="33">
        <v>14752</v>
      </c>
      <c r="J3272" s="33">
        <v>1380</v>
      </c>
      <c r="K3272" s="33">
        <v>26700</v>
      </c>
      <c r="L3272" s="33">
        <v>1</v>
      </c>
      <c r="M3272" s="33">
        <v>1</v>
      </c>
      <c r="N3272" s="33">
        <v>1105722.53</v>
      </c>
      <c r="O3272" s="33">
        <v>3466.8</v>
      </c>
      <c r="P3272" s="33">
        <v>6317</v>
      </c>
    </row>
    <row r="3273" spans="1:16">
      <c r="A3273" s="27" t="s">
        <v>643</v>
      </c>
      <c r="B3273" s="31">
        <v>202509</v>
      </c>
      <c r="C3273" s="27" t="s">
        <v>81</v>
      </c>
      <c r="D3273" s="27" t="s">
        <v>211</v>
      </c>
      <c r="E3273" s="27" t="s">
        <v>32</v>
      </c>
      <c r="F3273" s="27" t="s">
        <v>289</v>
      </c>
      <c r="G3273" s="33">
        <v>849562.74</v>
      </c>
      <c r="H3273" s="33">
        <v>849562.74</v>
      </c>
      <c r="I3273" s="33">
        <v>14628</v>
      </c>
      <c r="J3273" s="33">
        <v>1157</v>
      </c>
      <c r="K3273" s="33">
        <v>26700</v>
      </c>
      <c r="L3273" s="33">
        <v>1</v>
      </c>
      <c r="M3273" s="33">
        <v>1</v>
      </c>
      <c r="N3273" s="33">
        <v>1062168.91</v>
      </c>
      <c r="O3273" s="33">
        <v>3597.5</v>
      </c>
      <c r="P3273" s="33">
        <v>6550</v>
      </c>
    </row>
    <row r="3274" spans="1:16">
      <c r="A3274" s="27" t="s">
        <v>643</v>
      </c>
      <c r="B3274" s="31">
        <v>202510</v>
      </c>
      <c r="C3274" s="27" t="s">
        <v>81</v>
      </c>
      <c r="D3274" s="27" t="s">
        <v>211</v>
      </c>
      <c r="E3274" s="27" t="s">
        <v>32</v>
      </c>
      <c r="F3274" s="27" t="s">
        <v>289</v>
      </c>
      <c r="G3274" s="33">
        <v>977580.04</v>
      </c>
      <c r="H3274" s="33">
        <v>977580.04</v>
      </c>
      <c r="I3274" s="33">
        <v>17855</v>
      </c>
      <c r="J3274" s="33">
        <v>1529</v>
      </c>
      <c r="K3274" s="33">
        <v>26700</v>
      </c>
      <c r="L3274" s="33">
        <v>1</v>
      </c>
      <c r="M3274" s="33">
        <v>1</v>
      </c>
      <c r="N3274" s="33">
        <v>1165597.49</v>
      </c>
      <c r="O3274" s="33">
        <v>5554.3</v>
      </c>
      <c r="P3274" s="33">
        <v>7667</v>
      </c>
    </row>
    <row r="3275" spans="1:16">
      <c r="A3275" s="27" t="s">
        <v>643</v>
      </c>
      <c r="B3275" s="31">
        <v>202511</v>
      </c>
      <c r="C3275" s="27" t="s">
        <v>81</v>
      </c>
      <c r="D3275" s="27" t="s">
        <v>211</v>
      </c>
      <c r="E3275" s="27" t="s">
        <v>32</v>
      </c>
      <c r="F3275" s="27" t="s">
        <v>289</v>
      </c>
      <c r="G3275" s="33">
        <v>1065191.62</v>
      </c>
      <c r="H3275" s="33">
        <v>1065191.62</v>
      </c>
      <c r="I3275" s="33">
        <v>20030</v>
      </c>
      <c r="J3275" s="33">
        <v>1779</v>
      </c>
      <c r="K3275" s="33">
        <v>26700</v>
      </c>
      <c r="L3275" s="33">
        <v>1</v>
      </c>
      <c r="M3275" s="33">
        <v>1</v>
      </c>
      <c r="N3275" s="33">
        <v>1405331.28</v>
      </c>
      <c r="O3275" s="33">
        <v>5592.4</v>
      </c>
      <c r="P3275" s="33">
        <v>8579</v>
      </c>
    </row>
    <row r="3276" spans="1:16">
      <c r="A3276" s="27" t="s">
        <v>643</v>
      </c>
      <c r="B3276" s="31">
        <v>202512</v>
      </c>
      <c r="C3276" s="27" t="s">
        <v>81</v>
      </c>
      <c r="D3276" s="27" t="s">
        <v>211</v>
      </c>
      <c r="E3276" s="27" t="s">
        <v>32</v>
      </c>
      <c r="F3276" s="27" t="s">
        <v>289</v>
      </c>
      <c r="G3276" s="33">
        <v>1329252.38</v>
      </c>
      <c r="H3276" s="33">
        <v>1329252.38</v>
      </c>
      <c r="I3276" s="33">
        <v>24152</v>
      </c>
      <c r="J3276" s="33">
        <v>2121</v>
      </c>
      <c r="K3276" s="33">
        <v>26700</v>
      </c>
      <c r="L3276" s="33">
        <v>1</v>
      </c>
      <c r="M3276" s="33">
        <v>1</v>
      </c>
      <c r="N3276" s="33">
        <v>1611725.28</v>
      </c>
      <c r="O3276" s="33">
        <v>6205</v>
      </c>
      <c r="P3276" s="33">
        <v>10632</v>
      </c>
    </row>
    <row r="3277" spans="1:16">
      <c r="A3277" s="27" t="s">
        <v>643</v>
      </c>
      <c r="B3277" s="31">
        <v>202601</v>
      </c>
      <c r="C3277" s="27" t="s">
        <v>81</v>
      </c>
      <c r="D3277" s="27" t="s">
        <v>211</v>
      </c>
      <c r="E3277" s="27" t="s">
        <v>32</v>
      </c>
      <c r="F3277" s="27" t="s">
        <v>289</v>
      </c>
      <c r="G3277" s="33">
        <v>631925.05</v>
      </c>
      <c r="H3277" s="33">
        <v>631925.05</v>
      </c>
      <c r="I3277" s="33">
        <v>11784</v>
      </c>
      <c r="J3277" s="33">
        <v>931</v>
      </c>
      <c r="K3277" s="33">
        <v>26700</v>
      </c>
      <c r="L3277" s="33">
        <v>1</v>
      </c>
      <c r="M3277" s="33">
        <v>1</v>
      </c>
      <c r="N3277" s="33">
        <v>818428.64</v>
      </c>
      <c r="O3277" s="33">
        <v>2857.5</v>
      </c>
      <c r="P3277" s="33">
        <v>4949</v>
      </c>
    </row>
    <row r="3278" spans="1:16">
      <c r="A3278" s="27" t="s">
        <v>643</v>
      </c>
      <c r="B3278" s="31">
        <v>202602</v>
      </c>
      <c r="C3278" s="27" t="s">
        <v>81</v>
      </c>
      <c r="D3278" s="27" t="s">
        <v>211</v>
      </c>
      <c r="E3278" s="27" t="s">
        <v>32</v>
      </c>
      <c r="F3278" s="27" t="s">
        <v>289</v>
      </c>
      <c r="G3278" s="33">
        <v>657830.59</v>
      </c>
      <c r="H3278" s="33">
        <v>657830.59</v>
      </c>
      <c r="I3278" s="33">
        <v>11222</v>
      </c>
      <c r="J3278" s="33">
        <v>984</v>
      </c>
      <c r="K3278" s="33">
        <v>26700</v>
      </c>
      <c r="L3278" s="33">
        <v>1</v>
      </c>
      <c r="M3278" s="33">
        <v>1</v>
      </c>
      <c r="N3278" s="33">
        <v>842414.22</v>
      </c>
      <c r="O3278" s="33">
        <v>3539.7</v>
      </c>
      <c r="P3278" s="33">
        <v>4918</v>
      </c>
    </row>
    <row r="3279" spans="1:16">
      <c r="A3279" s="27" t="s">
        <v>643</v>
      </c>
      <c r="B3279" s="31">
        <v>202603</v>
      </c>
      <c r="C3279" s="27" t="s">
        <v>81</v>
      </c>
      <c r="D3279" s="27" t="s">
        <v>211</v>
      </c>
      <c r="E3279" s="27" t="s">
        <v>32</v>
      </c>
      <c r="F3279" s="27" t="s">
        <v>289</v>
      </c>
      <c r="G3279" s="33">
        <v>853744.4300000001</v>
      </c>
      <c r="H3279" s="33">
        <v>853744.4300000001</v>
      </c>
      <c r="I3279" s="33">
        <v>16050</v>
      </c>
      <c r="J3279" s="33">
        <v>1452</v>
      </c>
      <c r="K3279" s="33">
        <v>26700</v>
      </c>
      <c r="L3279" s="33">
        <v>1</v>
      </c>
      <c r="M3279" s="33">
        <v>1</v>
      </c>
      <c r="N3279" s="33">
        <v>1048883.97</v>
      </c>
      <c r="O3279" s="33">
        <v>3736.5</v>
      </c>
      <c r="P3279" s="33">
        <v>6737</v>
      </c>
    </row>
    <row r="3280" spans="1:16">
      <c r="A3280" s="27" t="s">
        <v>643</v>
      </c>
      <c r="B3280" s="31">
        <v>202604</v>
      </c>
      <c r="C3280" s="27" t="s">
        <v>81</v>
      </c>
      <c r="D3280" s="27" t="s">
        <v>211</v>
      </c>
      <c r="E3280" s="27" t="s">
        <v>32</v>
      </c>
      <c r="F3280" s="27" t="s">
        <v>289</v>
      </c>
      <c r="G3280" s="33">
        <v>911960.97</v>
      </c>
      <c r="H3280" s="33">
        <v>911960.97</v>
      </c>
      <c r="I3280" s="33">
        <v>17444</v>
      </c>
      <c r="J3280" s="33">
        <v>1331</v>
      </c>
      <c r="K3280" s="33">
        <v>26700</v>
      </c>
      <c r="L3280" s="33">
        <v>1</v>
      </c>
      <c r="M3280" s="33">
        <v>1</v>
      </c>
      <c r="N3280" s="33">
        <v>1233130.45</v>
      </c>
      <c r="O3280" s="33">
        <v>4633</v>
      </c>
      <c r="P3280" s="33">
        <v>7272</v>
      </c>
    </row>
    <row r="3281" spans="1:16">
      <c r="A3281" s="27" t="s">
        <v>643</v>
      </c>
      <c r="B3281" s="31">
        <v>202605</v>
      </c>
      <c r="C3281" s="27" t="s">
        <v>81</v>
      </c>
      <c r="D3281" s="27" t="s">
        <v>211</v>
      </c>
      <c r="E3281" s="27" t="s">
        <v>32</v>
      </c>
      <c r="F3281" s="27" t="s">
        <v>289</v>
      </c>
      <c r="G3281" s="33">
        <v>953714.29</v>
      </c>
      <c r="H3281" s="33">
        <v>953714.29</v>
      </c>
      <c r="I3281" s="33">
        <v>17780</v>
      </c>
      <c r="J3281" s="33">
        <v>1645</v>
      </c>
      <c r="K3281" s="33">
        <v>26700</v>
      </c>
      <c r="L3281" s="33">
        <v>1</v>
      </c>
      <c r="M3281" s="33">
        <v>1</v>
      </c>
      <c r="N3281" s="33">
        <v>1349313.68</v>
      </c>
      <c r="O3281" s="33">
        <v>4295.7</v>
      </c>
      <c r="P3281" s="33">
        <v>7429</v>
      </c>
    </row>
    <row r="3282" spans="1:16">
      <c r="A3282" s="27" t="s">
        <v>643</v>
      </c>
      <c r="B3282" s="31">
        <v>202606</v>
      </c>
      <c r="C3282" s="27" t="s">
        <v>81</v>
      </c>
      <c r="D3282" s="27" t="s">
        <v>211</v>
      </c>
      <c r="E3282" s="27" t="s">
        <v>32</v>
      </c>
      <c r="F3282" s="27" t="s">
        <v>289</v>
      </c>
      <c r="G3282" s="33">
        <v>1074077.81</v>
      </c>
      <c r="H3282" s="33">
        <v>1074077.81</v>
      </c>
      <c r="I3282" s="33">
        <v>19680</v>
      </c>
      <c r="J3282" s="33">
        <v>1837</v>
      </c>
      <c r="K3282" s="33">
        <v>26700</v>
      </c>
      <c r="L3282" s="33">
        <v>1</v>
      </c>
      <c r="M3282" s="33">
        <v>1</v>
      </c>
      <c r="N3282" s="33">
        <v>1316965.52</v>
      </c>
      <c r="O3282" s="33">
        <v>5145.4</v>
      </c>
      <c r="P3282" s="33">
        <v>8342</v>
      </c>
    </row>
    <row r="3283" spans="1:16">
      <c r="A3283" s="27" t="s">
        <v>643</v>
      </c>
      <c r="B3283" s="31">
        <v>202607</v>
      </c>
      <c r="C3283" s="27" t="s">
        <v>81</v>
      </c>
      <c r="D3283" s="27" t="s">
        <v>211</v>
      </c>
      <c r="E3283" s="27" t="s">
        <v>32</v>
      </c>
      <c r="F3283" s="27" t="s">
        <v>289</v>
      </c>
      <c r="G3283" s="33">
        <v>907859.4399999999</v>
      </c>
      <c r="H3283" s="33">
        <v>907859.4399999999</v>
      </c>
      <c r="I3283" s="33">
        <v>16912</v>
      </c>
      <c r="J3283" s="33">
        <v>1483</v>
      </c>
      <c r="K3283" s="33">
        <v>26700</v>
      </c>
      <c r="L3283" s="33">
        <v>1</v>
      </c>
      <c r="M3283" s="33">
        <v>1</v>
      </c>
      <c r="N3283" s="33">
        <v>1169829</v>
      </c>
      <c r="O3283" s="33">
        <v>4212.5</v>
      </c>
      <c r="P3283" s="33">
        <v>7368</v>
      </c>
    </row>
    <row r="3284" spans="1:16">
      <c r="A3284" s="27" t="s">
        <v>646</v>
      </c>
      <c r="B3284" s="31">
        <v>202408</v>
      </c>
      <c r="C3284" s="27" t="s">
        <v>81</v>
      </c>
      <c r="D3284" s="27" t="s">
        <v>211</v>
      </c>
      <c r="E3284" s="27" t="s">
        <v>32</v>
      </c>
      <c r="F3284" s="27" t="s">
        <v>257</v>
      </c>
      <c r="G3284" s="33">
        <v>335693.03</v>
      </c>
      <c r="H3284" s="33">
        <v>335693.03</v>
      </c>
      <c r="I3284" s="33">
        <v>9392</v>
      </c>
      <c r="J3284" s="33">
        <v>693</v>
      </c>
      <c r="K3284" s="33">
        <v>11500</v>
      </c>
      <c r="L3284" s="33">
        <v>1</v>
      </c>
      <c r="M3284" s="33">
        <v>1</v>
      </c>
      <c r="N3284" s="33">
        <v>345634.25</v>
      </c>
      <c r="O3284" s="33">
        <v>1839</v>
      </c>
      <c r="P3284" s="33">
        <v>3578</v>
      </c>
    </row>
    <row r="3285" spans="1:16">
      <c r="A3285" s="27" t="s">
        <v>646</v>
      </c>
      <c r="B3285" s="31">
        <v>202409</v>
      </c>
      <c r="C3285" s="27" t="s">
        <v>81</v>
      </c>
      <c r="D3285" s="27" t="s">
        <v>211</v>
      </c>
      <c r="E3285" s="27" t="s">
        <v>32</v>
      </c>
      <c r="F3285" s="27" t="s">
        <v>257</v>
      </c>
      <c r="G3285" s="33">
        <v>267272.58</v>
      </c>
      <c r="H3285" s="33">
        <v>267272.58</v>
      </c>
      <c r="I3285" s="33">
        <v>6345</v>
      </c>
      <c r="J3285" s="33">
        <v>502</v>
      </c>
      <c r="K3285" s="33">
        <v>11500</v>
      </c>
      <c r="L3285" s="33">
        <v>1</v>
      </c>
      <c r="M3285" s="33">
        <v>1</v>
      </c>
      <c r="N3285" s="33">
        <v>332019.96</v>
      </c>
      <c r="O3285" s="33">
        <v>1485.9</v>
      </c>
      <c r="P3285" s="33">
        <v>2614</v>
      </c>
    </row>
    <row r="3286" spans="1:16">
      <c r="A3286" s="27" t="s">
        <v>646</v>
      </c>
      <c r="B3286" s="31">
        <v>202410</v>
      </c>
      <c r="C3286" s="27" t="s">
        <v>81</v>
      </c>
      <c r="D3286" s="27" t="s">
        <v>211</v>
      </c>
      <c r="E3286" s="27" t="s">
        <v>32</v>
      </c>
      <c r="F3286" s="27" t="s">
        <v>257</v>
      </c>
      <c r="G3286" s="33">
        <v>350370.82</v>
      </c>
      <c r="H3286" s="33">
        <v>350370.82</v>
      </c>
      <c r="I3286" s="33">
        <v>9253</v>
      </c>
      <c r="J3286" s="33">
        <v>737</v>
      </c>
      <c r="K3286" s="33">
        <v>11500</v>
      </c>
      <c r="L3286" s="33">
        <v>1</v>
      </c>
      <c r="M3286" s="33">
        <v>1</v>
      </c>
      <c r="N3286" s="33">
        <v>364350.37</v>
      </c>
      <c r="O3286" s="33">
        <v>1935.8</v>
      </c>
      <c r="P3286" s="33">
        <v>3673</v>
      </c>
    </row>
    <row r="3287" spans="1:16">
      <c r="A3287" s="27" t="s">
        <v>646</v>
      </c>
      <c r="B3287" s="31">
        <v>202411</v>
      </c>
      <c r="C3287" s="27" t="s">
        <v>81</v>
      </c>
      <c r="D3287" s="27" t="s">
        <v>211</v>
      </c>
      <c r="E3287" s="27" t="s">
        <v>32</v>
      </c>
      <c r="F3287" s="27" t="s">
        <v>257</v>
      </c>
      <c r="G3287" s="33">
        <v>419291.8</v>
      </c>
      <c r="H3287" s="33">
        <v>419291.8</v>
      </c>
      <c r="I3287" s="33">
        <v>11609</v>
      </c>
      <c r="J3287" s="33">
        <v>1056</v>
      </c>
      <c r="K3287" s="33">
        <v>11500</v>
      </c>
      <c r="L3287" s="33">
        <v>1</v>
      </c>
      <c r="M3287" s="33">
        <v>1</v>
      </c>
      <c r="N3287" s="33">
        <v>439287.98</v>
      </c>
      <c r="O3287" s="33">
        <v>2360.1</v>
      </c>
      <c r="P3287" s="33">
        <v>4656</v>
      </c>
    </row>
    <row r="3288" spans="1:16">
      <c r="A3288" s="27" t="s">
        <v>646</v>
      </c>
      <c r="B3288" s="31">
        <v>202412</v>
      </c>
      <c r="C3288" s="27" t="s">
        <v>81</v>
      </c>
      <c r="D3288" s="27" t="s">
        <v>211</v>
      </c>
      <c r="E3288" s="27" t="s">
        <v>32</v>
      </c>
      <c r="F3288" s="27" t="s">
        <v>257</v>
      </c>
      <c r="G3288" s="33">
        <v>469841.44</v>
      </c>
      <c r="H3288" s="33">
        <v>469841.44</v>
      </c>
      <c r="I3288" s="33">
        <v>12280</v>
      </c>
      <c r="J3288" s="33">
        <v>862</v>
      </c>
      <c r="K3288" s="33">
        <v>11500</v>
      </c>
      <c r="L3288" s="33">
        <v>1</v>
      </c>
      <c r="M3288" s="33">
        <v>1</v>
      </c>
      <c r="N3288" s="33">
        <v>503804.02</v>
      </c>
      <c r="O3288" s="33">
        <v>2532</v>
      </c>
      <c r="P3288" s="33">
        <v>4960</v>
      </c>
    </row>
    <row r="3289" spans="1:16">
      <c r="A3289" s="27" t="s">
        <v>646</v>
      </c>
      <c r="B3289" s="31">
        <v>202501</v>
      </c>
      <c r="C3289" s="27" t="s">
        <v>81</v>
      </c>
      <c r="D3289" s="27" t="s">
        <v>211</v>
      </c>
      <c r="E3289" s="27" t="s">
        <v>32</v>
      </c>
      <c r="F3289" s="27" t="s">
        <v>257</v>
      </c>
      <c r="G3289" s="33">
        <v>235883.15</v>
      </c>
      <c r="H3289" s="33">
        <v>235883.15</v>
      </c>
      <c r="I3289" s="33">
        <v>5649</v>
      </c>
      <c r="J3289" s="33">
        <v>465</v>
      </c>
      <c r="K3289" s="33">
        <v>11500</v>
      </c>
      <c r="L3289" s="33">
        <v>1</v>
      </c>
      <c r="M3289" s="33">
        <v>1</v>
      </c>
      <c r="N3289" s="33">
        <v>255829.97</v>
      </c>
      <c r="O3289" s="33">
        <v>1210.2</v>
      </c>
      <c r="P3289" s="33">
        <v>2313</v>
      </c>
    </row>
    <row r="3290" spans="1:16">
      <c r="A3290" s="27" t="s">
        <v>646</v>
      </c>
      <c r="B3290" s="31">
        <v>202502</v>
      </c>
      <c r="C3290" s="27" t="s">
        <v>81</v>
      </c>
      <c r="D3290" s="27" t="s">
        <v>211</v>
      </c>
      <c r="E3290" s="27" t="s">
        <v>32</v>
      </c>
      <c r="F3290" s="27" t="s">
        <v>257</v>
      </c>
      <c r="G3290" s="33">
        <v>248137.19</v>
      </c>
      <c r="H3290" s="33">
        <v>248137.19</v>
      </c>
      <c r="I3290" s="33">
        <v>7066</v>
      </c>
      <c r="J3290" s="33">
        <v>512</v>
      </c>
      <c r="K3290" s="33">
        <v>11500</v>
      </c>
      <c r="L3290" s="33">
        <v>1</v>
      </c>
      <c r="M3290" s="33">
        <v>1</v>
      </c>
      <c r="N3290" s="33">
        <v>263327.55</v>
      </c>
      <c r="O3290" s="33">
        <v>1372.7</v>
      </c>
      <c r="P3290" s="33">
        <v>2713</v>
      </c>
    </row>
    <row r="3291" spans="1:16">
      <c r="A3291" s="27" t="s">
        <v>646</v>
      </c>
      <c r="B3291" s="31">
        <v>202503</v>
      </c>
      <c r="C3291" s="27" t="s">
        <v>81</v>
      </c>
      <c r="D3291" s="27" t="s">
        <v>211</v>
      </c>
      <c r="E3291" s="27" t="s">
        <v>32</v>
      </c>
      <c r="F3291" s="27" t="s">
        <v>257</v>
      </c>
      <c r="G3291" s="33">
        <v>248320.4</v>
      </c>
      <c r="H3291" s="33">
        <v>248320.4</v>
      </c>
      <c r="I3291" s="33">
        <v>6765</v>
      </c>
      <c r="J3291" s="33">
        <v>494</v>
      </c>
      <c r="K3291" s="33">
        <v>11500</v>
      </c>
      <c r="L3291" s="33">
        <v>1</v>
      </c>
      <c r="M3291" s="33">
        <v>1</v>
      </c>
      <c r="N3291" s="33">
        <v>327867.26</v>
      </c>
      <c r="O3291" s="33">
        <v>1335.4</v>
      </c>
      <c r="P3291" s="33">
        <v>2792</v>
      </c>
    </row>
    <row r="3292" spans="1:16">
      <c r="A3292" s="27" t="s">
        <v>646</v>
      </c>
      <c r="B3292" s="31">
        <v>202504</v>
      </c>
      <c r="C3292" s="27" t="s">
        <v>81</v>
      </c>
      <c r="D3292" s="27" t="s">
        <v>211</v>
      </c>
      <c r="E3292" s="27" t="s">
        <v>32</v>
      </c>
      <c r="F3292" s="27" t="s">
        <v>257</v>
      </c>
      <c r="G3292" s="33">
        <v>335394.1</v>
      </c>
      <c r="H3292" s="33">
        <v>335394.1</v>
      </c>
      <c r="I3292" s="33">
        <v>8761</v>
      </c>
      <c r="J3292" s="33">
        <v>553</v>
      </c>
      <c r="K3292" s="33">
        <v>11500</v>
      </c>
      <c r="L3292" s="33">
        <v>1</v>
      </c>
      <c r="M3292" s="33">
        <v>1</v>
      </c>
      <c r="N3292" s="33">
        <v>385460.28</v>
      </c>
      <c r="O3292" s="33">
        <v>1852.4</v>
      </c>
      <c r="P3292" s="33">
        <v>3455</v>
      </c>
    </row>
    <row r="3293" spans="1:16">
      <c r="A3293" s="27" t="s">
        <v>646</v>
      </c>
      <c r="B3293" s="31">
        <v>202505</v>
      </c>
      <c r="C3293" s="27" t="s">
        <v>81</v>
      </c>
      <c r="D3293" s="27" t="s">
        <v>211</v>
      </c>
      <c r="E3293" s="27" t="s">
        <v>32</v>
      </c>
      <c r="F3293" s="27" t="s">
        <v>257</v>
      </c>
      <c r="G3293" s="33">
        <v>361812.57</v>
      </c>
      <c r="H3293" s="33">
        <v>361812.57</v>
      </c>
      <c r="I3293" s="33">
        <v>10032</v>
      </c>
      <c r="J3293" s="33">
        <v>792</v>
      </c>
      <c r="K3293" s="33">
        <v>11500</v>
      </c>
      <c r="L3293" s="33">
        <v>1</v>
      </c>
      <c r="M3293" s="33">
        <v>1</v>
      </c>
      <c r="N3293" s="33">
        <v>421777.62</v>
      </c>
      <c r="O3293" s="33">
        <v>2070.6</v>
      </c>
      <c r="P3293" s="33">
        <v>4105</v>
      </c>
    </row>
    <row r="3294" spans="1:16">
      <c r="A3294" s="27" t="s">
        <v>646</v>
      </c>
      <c r="B3294" s="31">
        <v>202506</v>
      </c>
      <c r="C3294" s="27" t="s">
        <v>81</v>
      </c>
      <c r="D3294" s="27" t="s">
        <v>211</v>
      </c>
      <c r="E3294" s="27" t="s">
        <v>32</v>
      </c>
      <c r="F3294" s="27" t="s">
        <v>257</v>
      </c>
      <c r="G3294" s="33">
        <v>376404.92</v>
      </c>
      <c r="H3294" s="33">
        <v>376404.92</v>
      </c>
      <c r="I3294" s="33">
        <v>10089</v>
      </c>
      <c r="J3294" s="33">
        <v>829</v>
      </c>
      <c r="K3294" s="33">
        <v>11500</v>
      </c>
      <c r="L3294" s="33">
        <v>1</v>
      </c>
      <c r="M3294" s="33">
        <v>1</v>
      </c>
      <c r="N3294" s="33">
        <v>411666.01</v>
      </c>
      <c r="O3294" s="33">
        <v>2132.7</v>
      </c>
      <c r="P3294" s="33">
        <v>4023</v>
      </c>
    </row>
    <row r="3295" spans="1:16">
      <c r="A3295" s="27" t="s">
        <v>646</v>
      </c>
      <c r="B3295" s="31">
        <v>202507</v>
      </c>
      <c r="C3295" s="27" t="s">
        <v>81</v>
      </c>
      <c r="D3295" s="27" t="s">
        <v>211</v>
      </c>
      <c r="E3295" s="27" t="s">
        <v>32</v>
      </c>
      <c r="F3295" s="27" t="s">
        <v>257</v>
      </c>
      <c r="G3295" s="33">
        <v>328321.4</v>
      </c>
      <c r="H3295" s="33">
        <v>328321.4</v>
      </c>
      <c r="I3295" s="33">
        <v>7772</v>
      </c>
      <c r="J3295" s="33">
        <v>615</v>
      </c>
      <c r="K3295" s="33">
        <v>11500</v>
      </c>
      <c r="L3295" s="33">
        <v>1</v>
      </c>
      <c r="M3295" s="33">
        <v>1</v>
      </c>
      <c r="N3295" s="33">
        <v>365673.08</v>
      </c>
      <c r="O3295" s="33">
        <v>1928.5</v>
      </c>
      <c r="P3295" s="33">
        <v>3232</v>
      </c>
    </row>
    <row r="3296" spans="1:16">
      <c r="A3296" s="27" t="s">
        <v>646</v>
      </c>
      <c r="B3296" s="31">
        <v>202508</v>
      </c>
      <c r="C3296" s="27" t="s">
        <v>81</v>
      </c>
      <c r="D3296" s="27" t="s">
        <v>211</v>
      </c>
      <c r="E3296" s="27" t="s">
        <v>32</v>
      </c>
      <c r="F3296" s="27" t="s">
        <v>257</v>
      </c>
      <c r="G3296" s="33">
        <v>322677.56</v>
      </c>
      <c r="H3296" s="33">
        <v>322677.56</v>
      </c>
      <c r="I3296" s="33">
        <v>8485</v>
      </c>
      <c r="J3296" s="33">
        <v>650</v>
      </c>
      <c r="K3296" s="33">
        <v>11500</v>
      </c>
      <c r="L3296" s="33">
        <v>1</v>
      </c>
      <c r="M3296" s="33">
        <v>1</v>
      </c>
      <c r="N3296" s="33">
        <v>351855.66</v>
      </c>
      <c r="O3296" s="33">
        <v>1766.8</v>
      </c>
      <c r="P3296" s="33">
        <v>3503</v>
      </c>
    </row>
    <row r="3297" spans="1:16">
      <c r="A3297" s="27" t="s">
        <v>646</v>
      </c>
      <c r="B3297" s="31">
        <v>202509</v>
      </c>
      <c r="C3297" s="27" t="s">
        <v>81</v>
      </c>
      <c r="D3297" s="27" t="s">
        <v>211</v>
      </c>
      <c r="E3297" s="27" t="s">
        <v>32</v>
      </c>
      <c r="F3297" s="27" t="s">
        <v>257</v>
      </c>
      <c r="G3297" s="33">
        <v>293518.84</v>
      </c>
      <c r="H3297" s="33">
        <v>293518.84</v>
      </c>
      <c r="I3297" s="33">
        <v>7770</v>
      </c>
      <c r="J3297" s="33">
        <v>553</v>
      </c>
      <c r="K3297" s="33">
        <v>11500</v>
      </c>
      <c r="L3297" s="33">
        <v>1</v>
      </c>
      <c r="M3297" s="33">
        <v>1</v>
      </c>
      <c r="N3297" s="33">
        <v>337996.32</v>
      </c>
      <c r="O3297" s="33">
        <v>1617</v>
      </c>
      <c r="P3297" s="33">
        <v>3087</v>
      </c>
    </row>
    <row r="3298" spans="1:16">
      <c r="A3298" s="27" t="s">
        <v>646</v>
      </c>
      <c r="B3298" s="31">
        <v>202510</v>
      </c>
      <c r="C3298" s="27" t="s">
        <v>81</v>
      </c>
      <c r="D3298" s="27" t="s">
        <v>211</v>
      </c>
      <c r="E3298" s="27" t="s">
        <v>32</v>
      </c>
      <c r="F3298" s="27" t="s">
        <v>257</v>
      </c>
      <c r="G3298" s="33">
        <v>325894.51</v>
      </c>
      <c r="H3298" s="33">
        <v>325894.51</v>
      </c>
      <c r="I3298" s="33">
        <v>8861</v>
      </c>
      <c r="J3298" s="33">
        <v>768</v>
      </c>
      <c r="K3298" s="33">
        <v>11500</v>
      </c>
      <c r="L3298" s="33">
        <v>1</v>
      </c>
      <c r="M3298" s="33">
        <v>1</v>
      </c>
      <c r="N3298" s="33">
        <v>370908.67</v>
      </c>
      <c r="O3298" s="33">
        <v>1690.1</v>
      </c>
      <c r="P3298" s="33">
        <v>3426</v>
      </c>
    </row>
    <row r="3299" spans="1:16">
      <c r="A3299" s="27" t="s">
        <v>646</v>
      </c>
      <c r="B3299" s="31">
        <v>202511</v>
      </c>
      <c r="C3299" s="27" t="s">
        <v>81</v>
      </c>
      <c r="D3299" s="27" t="s">
        <v>211</v>
      </c>
      <c r="E3299" s="27" t="s">
        <v>32</v>
      </c>
      <c r="F3299" s="27" t="s">
        <v>257</v>
      </c>
      <c r="G3299" s="33">
        <v>404308.13</v>
      </c>
      <c r="H3299" s="33">
        <v>404308.13</v>
      </c>
      <c r="I3299" s="33">
        <v>10013</v>
      </c>
      <c r="J3299" s="33">
        <v>726</v>
      </c>
      <c r="K3299" s="33">
        <v>11500</v>
      </c>
      <c r="L3299" s="33">
        <v>1</v>
      </c>
      <c r="M3299" s="33">
        <v>1</v>
      </c>
      <c r="N3299" s="33">
        <v>447195.16</v>
      </c>
      <c r="O3299" s="33">
        <v>2209.9</v>
      </c>
      <c r="P3299" s="33">
        <v>4187</v>
      </c>
    </row>
    <row r="3300" spans="1:16">
      <c r="A3300" s="27" t="s">
        <v>646</v>
      </c>
      <c r="B3300" s="31">
        <v>202512</v>
      </c>
      <c r="C3300" s="27" t="s">
        <v>81</v>
      </c>
      <c r="D3300" s="27" t="s">
        <v>211</v>
      </c>
      <c r="E3300" s="27" t="s">
        <v>32</v>
      </c>
      <c r="F3300" s="27" t="s">
        <v>257</v>
      </c>
      <c r="G3300" s="33">
        <v>491974.65</v>
      </c>
      <c r="H3300" s="33">
        <v>491974.65</v>
      </c>
      <c r="I3300" s="33">
        <v>12296</v>
      </c>
      <c r="J3300" s="33">
        <v>778</v>
      </c>
      <c r="K3300" s="33">
        <v>11500</v>
      </c>
      <c r="L3300" s="33">
        <v>1</v>
      </c>
      <c r="M3300" s="33">
        <v>1</v>
      </c>
      <c r="N3300" s="33">
        <v>512872.49</v>
      </c>
      <c r="O3300" s="33">
        <v>2467.7</v>
      </c>
      <c r="P3300" s="33">
        <v>5002</v>
      </c>
    </row>
    <row r="3301" spans="1:16">
      <c r="A3301" s="27" t="s">
        <v>646</v>
      </c>
      <c r="B3301" s="31">
        <v>202601</v>
      </c>
      <c r="C3301" s="27" t="s">
        <v>81</v>
      </c>
      <c r="D3301" s="27" t="s">
        <v>211</v>
      </c>
      <c r="E3301" s="27" t="s">
        <v>32</v>
      </c>
      <c r="F3301" s="27" t="s">
        <v>257</v>
      </c>
      <c r="G3301" s="33">
        <v>235567.92</v>
      </c>
      <c r="H3301" s="33">
        <v>235567.92</v>
      </c>
      <c r="I3301" s="33">
        <v>6492</v>
      </c>
      <c r="J3301" s="33">
        <v>499</v>
      </c>
      <c r="K3301" s="33">
        <v>11500</v>
      </c>
      <c r="L3301" s="33">
        <v>1</v>
      </c>
      <c r="M3301" s="33">
        <v>1</v>
      </c>
      <c r="N3301" s="33">
        <v>260434.91</v>
      </c>
      <c r="O3301" s="33">
        <v>1338.4</v>
      </c>
      <c r="P3301" s="33">
        <v>2587</v>
      </c>
    </row>
    <row r="3302" spans="1:16">
      <c r="A3302" s="27" t="s">
        <v>646</v>
      </c>
      <c r="B3302" s="31">
        <v>202602</v>
      </c>
      <c r="C3302" s="27" t="s">
        <v>81</v>
      </c>
      <c r="D3302" s="27" t="s">
        <v>211</v>
      </c>
      <c r="E3302" s="27" t="s">
        <v>32</v>
      </c>
      <c r="F3302" s="27" t="s">
        <v>257</v>
      </c>
      <c r="G3302" s="33">
        <v>246438.75</v>
      </c>
      <c r="H3302" s="33">
        <v>246438.75</v>
      </c>
      <c r="I3302" s="33">
        <v>6483</v>
      </c>
      <c r="J3302" s="33">
        <v>492</v>
      </c>
      <c r="K3302" s="33">
        <v>11500</v>
      </c>
      <c r="L3302" s="33">
        <v>1</v>
      </c>
      <c r="M3302" s="33">
        <v>1</v>
      </c>
      <c r="N3302" s="33">
        <v>268067.45</v>
      </c>
      <c r="O3302" s="33">
        <v>1311.3</v>
      </c>
      <c r="P3302" s="33">
        <v>2572</v>
      </c>
    </row>
    <row r="3303" spans="1:16">
      <c r="A3303" s="27" t="s">
        <v>646</v>
      </c>
      <c r="B3303" s="31">
        <v>202603</v>
      </c>
      <c r="C3303" s="27" t="s">
        <v>81</v>
      </c>
      <c r="D3303" s="27" t="s">
        <v>211</v>
      </c>
      <c r="E3303" s="27" t="s">
        <v>32</v>
      </c>
      <c r="F3303" s="27" t="s">
        <v>257</v>
      </c>
      <c r="G3303" s="33">
        <v>325990.67</v>
      </c>
      <c r="H3303" s="33">
        <v>325990.67</v>
      </c>
      <c r="I3303" s="33">
        <v>8353</v>
      </c>
      <c r="J3303" s="33">
        <v>655</v>
      </c>
      <c r="K3303" s="33">
        <v>11500</v>
      </c>
      <c r="L3303" s="33">
        <v>1</v>
      </c>
      <c r="M3303" s="33">
        <v>1</v>
      </c>
      <c r="N3303" s="33">
        <v>333768.87</v>
      </c>
      <c r="O3303" s="33">
        <v>1960</v>
      </c>
      <c r="P3303" s="33">
        <v>3465</v>
      </c>
    </row>
    <row r="3304" spans="1:16">
      <c r="A3304" s="27" t="s">
        <v>646</v>
      </c>
      <c r="B3304" s="31">
        <v>202604</v>
      </c>
      <c r="C3304" s="27" t="s">
        <v>81</v>
      </c>
      <c r="D3304" s="27" t="s">
        <v>211</v>
      </c>
      <c r="E3304" s="27" t="s">
        <v>32</v>
      </c>
      <c r="F3304" s="27" t="s">
        <v>257</v>
      </c>
      <c r="G3304" s="33">
        <v>392790.02</v>
      </c>
      <c r="H3304" s="33">
        <v>392790.02</v>
      </c>
      <c r="I3304" s="33">
        <v>9919</v>
      </c>
      <c r="J3304" s="33">
        <v>726</v>
      </c>
      <c r="K3304" s="33">
        <v>11500</v>
      </c>
      <c r="L3304" s="33">
        <v>1</v>
      </c>
      <c r="M3304" s="33">
        <v>1</v>
      </c>
      <c r="N3304" s="33">
        <v>392398.56</v>
      </c>
      <c r="O3304" s="33">
        <v>2050.6</v>
      </c>
      <c r="P3304" s="33">
        <v>4009</v>
      </c>
    </row>
    <row r="3305" spans="1:16">
      <c r="A3305" s="27" t="s">
        <v>646</v>
      </c>
      <c r="B3305" s="31">
        <v>202605</v>
      </c>
      <c r="C3305" s="27" t="s">
        <v>81</v>
      </c>
      <c r="D3305" s="27" t="s">
        <v>211</v>
      </c>
      <c r="E3305" s="27" t="s">
        <v>32</v>
      </c>
      <c r="F3305" s="27" t="s">
        <v>257</v>
      </c>
      <c r="G3305" s="33">
        <v>392398.49</v>
      </c>
      <c r="H3305" s="33">
        <v>392398.49</v>
      </c>
      <c r="I3305" s="33">
        <v>9740</v>
      </c>
      <c r="J3305" s="33">
        <v>769</v>
      </c>
      <c r="K3305" s="33">
        <v>11500</v>
      </c>
      <c r="L3305" s="33">
        <v>1</v>
      </c>
      <c r="M3305" s="33">
        <v>1</v>
      </c>
      <c r="N3305" s="33">
        <v>429369.62</v>
      </c>
      <c r="O3305" s="33">
        <v>2500.5</v>
      </c>
      <c r="P3305" s="33">
        <v>3919</v>
      </c>
    </row>
    <row r="3306" spans="1:16">
      <c r="A3306" s="27" t="s">
        <v>646</v>
      </c>
      <c r="B3306" s="31">
        <v>202606</v>
      </c>
      <c r="C3306" s="27" t="s">
        <v>81</v>
      </c>
      <c r="D3306" s="27" t="s">
        <v>211</v>
      </c>
      <c r="E3306" s="27" t="s">
        <v>32</v>
      </c>
      <c r="F3306" s="27" t="s">
        <v>257</v>
      </c>
      <c r="G3306" s="33">
        <v>397620.42</v>
      </c>
      <c r="H3306" s="33">
        <v>397620.42</v>
      </c>
      <c r="I3306" s="33">
        <v>10660</v>
      </c>
      <c r="J3306" s="33">
        <v>890</v>
      </c>
      <c r="K3306" s="33">
        <v>11500</v>
      </c>
      <c r="L3306" s="33">
        <v>1</v>
      </c>
      <c r="M3306" s="33">
        <v>1</v>
      </c>
      <c r="N3306" s="33">
        <v>419076</v>
      </c>
      <c r="O3306" s="33">
        <v>2167.9</v>
      </c>
      <c r="P3306" s="33">
        <v>4342</v>
      </c>
    </row>
    <row r="3307" spans="1:16">
      <c r="A3307" s="27" t="s">
        <v>646</v>
      </c>
      <c r="B3307" s="31">
        <v>202607</v>
      </c>
      <c r="C3307" s="27" t="s">
        <v>81</v>
      </c>
      <c r="D3307" s="27" t="s">
        <v>211</v>
      </c>
      <c r="E3307" s="27" t="s">
        <v>32</v>
      </c>
      <c r="F3307" s="27" t="s">
        <v>257</v>
      </c>
      <c r="G3307" s="33">
        <v>338021.79</v>
      </c>
      <c r="H3307" s="33">
        <v>338021.79</v>
      </c>
      <c r="I3307" s="33">
        <v>8538</v>
      </c>
      <c r="J3307" s="33">
        <v>683</v>
      </c>
      <c r="K3307" s="33">
        <v>11500</v>
      </c>
      <c r="L3307" s="33">
        <v>1</v>
      </c>
      <c r="M3307" s="33">
        <v>1</v>
      </c>
      <c r="N3307" s="33">
        <v>372255.2</v>
      </c>
      <c r="O3307" s="33">
        <v>1863.2</v>
      </c>
      <c r="P3307" s="33">
        <v>3527</v>
      </c>
    </row>
    <row r="3308" spans="1:16">
      <c r="A3308" s="27" t="s">
        <v>648</v>
      </c>
      <c r="B3308" s="31">
        <v>202408</v>
      </c>
      <c r="C3308" s="27" t="s">
        <v>83</v>
      </c>
      <c r="D3308" s="27" t="s">
        <v>211</v>
      </c>
      <c r="E3308" s="27" t="s">
        <v>32</v>
      </c>
      <c r="F3308" s="27" t="s">
        <v>257</v>
      </c>
      <c r="G3308" s="33">
        <v>322898.34</v>
      </c>
      <c r="H3308" s="33">
        <v>322898.34</v>
      </c>
      <c r="I3308" s="33">
        <v>7402</v>
      </c>
      <c r="J3308" s="33">
        <v>644</v>
      </c>
      <c r="K3308" s="33">
        <v>11100</v>
      </c>
      <c r="L3308" s="33">
        <v>1</v>
      </c>
      <c r="M3308" s="33">
        <v>1</v>
      </c>
      <c r="N3308" s="33">
        <v>293157.72</v>
      </c>
      <c r="O3308" s="33">
        <v>1746.5</v>
      </c>
      <c r="P3308" s="33">
        <v>3242</v>
      </c>
    </row>
    <row r="3309" spans="1:16">
      <c r="A3309" s="27" t="s">
        <v>648</v>
      </c>
      <c r="B3309" s="31">
        <v>202409</v>
      </c>
      <c r="C3309" s="27" t="s">
        <v>83</v>
      </c>
      <c r="D3309" s="27" t="s">
        <v>211</v>
      </c>
      <c r="E3309" s="27" t="s">
        <v>32</v>
      </c>
      <c r="F3309" s="27" t="s">
        <v>257</v>
      </c>
      <c r="G3309" s="33">
        <v>293479.56</v>
      </c>
      <c r="H3309" s="33">
        <v>293479.56</v>
      </c>
      <c r="I3309" s="33">
        <v>7465</v>
      </c>
      <c r="J3309" s="33">
        <v>654</v>
      </c>
      <c r="K3309" s="33">
        <v>11100</v>
      </c>
      <c r="L3309" s="33">
        <v>1</v>
      </c>
      <c r="M3309" s="33">
        <v>1</v>
      </c>
      <c r="N3309" s="33">
        <v>281610.45</v>
      </c>
      <c r="O3309" s="33">
        <v>1680.7</v>
      </c>
      <c r="P3309" s="33">
        <v>3035</v>
      </c>
    </row>
    <row r="3310" spans="1:16">
      <c r="A3310" s="27" t="s">
        <v>648</v>
      </c>
      <c r="B3310" s="31">
        <v>202410</v>
      </c>
      <c r="C3310" s="27" t="s">
        <v>83</v>
      </c>
      <c r="D3310" s="27" t="s">
        <v>211</v>
      </c>
      <c r="E3310" s="27" t="s">
        <v>32</v>
      </c>
      <c r="F3310" s="27" t="s">
        <v>257</v>
      </c>
      <c r="G3310" s="33">
        <v>353873.03</v>
      </c>
      <c r="H3310" s="33">
        <v>353873.03</v>
      </c>
      <c r="I3310" s="33">
        <v>8054</v>
      </c>
      <c r="J3310" s="33">
        <v>618</v>
      </c>
      <c r="K3310" s="33">
        <v>11100</v>
      </c>
      <c r="L3310" s="33">
        <v>1</v>
      </c>
      <c r="M3310" s="33">
        <v>1</v>
      </c>
      <c r="N3310" s="33">
        <v>309032.24</v>
      </c>
      <c r="O3310" s="33">
        <v>1854.6</v>
      </c>
      <c r="P3310" s="33">
        <v>3360</v>
      </c>
    </row>
    <row r="3311" spans="1:16">
      <c r="A3311" s="27" t="s">
        <v>648</v>
      </c>
      <c r="B3311" s="31">
        <v>202411</v>
      </c>
      <c r="C3311" s="27" t="s">
        <v>83</v>
      </c>
      <c r="D3311" s="27" t="s">
        <v>211</v>
      </c>
      <c r="E3311" s="27" t="s">
        <v>32</v>
      </c>
      <c r="F3311" s="27" t="s">
        <v>257</v>
      </c>
      <c r="G3311" s="33">
        <v>437569.19</v>
      </c>
      <c r="H3311" s="33">
        <v>437569.19</v>
      </c>
      <c r="I3311" s="33">
        <v>10954</v>
      </c>
      <c r="J3311" s="33">
        <v>736</v>
      </c>
      <c r="K3311" s="33">
        <v>11100</v>
      </c>
      <c r="L3311" s="33">
        <v>1</v>
      </c>
      <c r="M3311" s="33">
        <v>1</v>
      </c>
      <c r="N3311" s="33">
        <v>372592.31</v>
      </c>
      <c r="O3311" s="33">
        <v>2273.5</v>
      </c>
      <c r="P3311" s="33">
        <v>4305</v>
      </c>
    </row>
    <row r="3312" spans="1:16">
      <c r="A3312" s="27" t="s">
        <v>648</v>
      </c>
      <c r="B3312" s="31">
        <v>202412</v>
      </c>
      <c r="C3312" s="27" t="s">
        <v>83</v>
      </c>
      <c r="D3312" s="27" t="s">
        <v>211</v>
      </c>
      <c r="E3312" s="27" t="s">
        <v>32</v>
      </c>
      <c r="F3312" s="27" t="s">
        <v>257</v>
      </c>
      <c r="G3312" s="33">
        <v>435544.96</v>
      </c>
      <c r="H3312" s="33">
        <v>435544.96</v>
      </c>
      <c r="I3312" s="33">
        <v>10657</v>
      </c>
      <c r="J3312" s="33">
        <v>754</v>
      </c>
      <c r="K3312" s="33">
        <v>11100</v>
      </c>
      <c r="L3312" s="33">
        <v>1</v>
      </c>
      <c r="M3312" s="33">
        <v>1</v>
      </c>
      <c r="N3312" s="33">
        <v>427313.09</v>
      </c>
      <c r="O3312" s="33">
        <v>2368.5</v>
      </c>
      <c r="P3312" s="33">
        <v>4397</v>
      </c>
    </row>
    <row r="3313" spans="1:16">
      <c r="A3313" s="27" t="s">
        <v>648</v>
      </c>
      <c r="B3313" s="31">
        <v>202501</v>
      </c>
      <c r="C3313" s="27" t="s">
        <v>83</v>
      </c>
      <c r="D3313" s="27" t="s">
        <v>211</v>
      </c>
      <c r="E3313" s="27" t="s">
        <v>32</v>
      </c>
      <c r="F3313" s="27" t="s">
        <v>257</v>
      </c>
      <c r="G3313" s="33">
        <v>253688.02</v>
      </c>
      <c r="H3313" s="33">
        <v>253688.02</v>
      </c>
      <c r="I3313" s="33">
        <v>6639</v>
      </c>
      <c r="J3313" s="33">
        <v>494</v>
      </c>
      <c r="K3313" s="33">
        <v>11100</v>
      </c>
      <c r="L3313" s="33">
        <v>1</v>
      </c>
      <c r="M3313" s="33">
        <v>1</v>
      </c>
      <c r="N3313" s="33">
        <v>216988.14</v>
      </c>
      <c r="O3313" s="33">
        <v>1581.8</v>
      </c>
      <c r="P3313" s="33">
        <v>2696</v>
      </c>
    </row>
    <row r="3314" spans="1:16">
      <c r="A3314" s="27" t="s">
        <v>648</v>
      </c>
      <c r="B3314" s="31">
        <v>202502</v>
      </c>
      <c r="C3314" s="27" t="s">
        <v>83</v>
      </c>
      <c r="D3314" s="27" t="s">
        <v>211</v>
      </c>
      <c r="E3314" s="27" t="s">
        <v>32</v>
      </c>
      <c r="F3314" s="27" t="s">
        <v>257</v>
      </c>
      <c r="G3314" s="33">
        <v>259120.38</v>
      </c>
      <c r="H3314" s="33">
        <v>259120.38</v>
      </c>
      <c r="I3314" s="33">
        <v>6603</v>
      </c>
      <c r="J3314" s="33">
        <v>482</v>
      </c>
      <c r="K3314" s="33">
        <v>11100</v>
      </c>
      <c r="L3314" s="33">
        <v>1</v>
      </c>
      <c r="M3314" s="33">
        <v>1</v>
      </c>
      <c r="N3314" s="33">
        <v>223347.38</v>
      </c>
      <c r="O3314" s="33">
        <v>1499.4</v>
      </c>
      <c r="P3314" s="33">
        <v>2738</v>
      </c>
    </row>
    <row r="3315" spans="1:16">
      <c r="A3315" s="27" t="s">
        <v>648</v>
      </c>
      <c r="B3315" s="31">
        <v>202503</v>
      </c>
      <c r="C3315" s="27" t="s">
        <v>83</v>
      </c>
      <c r="D3315" s="27" t="s">
        <v>211</v>
      </c>
      <c r="E3315" s="27" t="s">
        <v>32</v>
      </c>
      <c r="F3315" s="27" t="s">
        <v>257</v>
      </c>
      <c r="G3315" s="33">
        <v>330290.98</v>
      </c>
      <c r="H3315" s="33">
        <v>330290.98</v>
      </c>
      <c r="I3315" s="33">
        <v>8417</v>
      </c>
      <c r="J3315" s="33">
        <v>647</v>
      </c>
      <c r="K3315" s="33">
        <v>11100</v>
      </c>
      <c r="L3315" s="33">
        <v>1</v>
      </c>
      <c r="M3315" s="33">
        <v>1</v>
      </c>
      <c r="N3315" s="33">
        <v>278088.24</v>
      </c>
      <c r="O3315" s="33">
        <v>1926.3</v>
      </c>
      <c r="P3315" s="33">
        <v>3480</v>
      </c>
    </row>
    <row r="3316" spans="1:16">
      <c r="A3316" s="27" t="s">
        <v>648</v>
      </c>
      <c r="B3316" s="31">
        <v>202504</v>
      </c>
      <c r="C3316" s="27" t="s">
        <v>83</v>
      </c>
      <c r="D3316" s="27" t="s">
        <v>211</v>
      </c>
      <c r="E3316" s="27" t="s">
        <v>32</v>
      </c>
      <c r="F3316" s="27" t="s">
        <v>257</v>
      </c>
      <c r="G3316" s="33">
        <v>379156.52</v>
      </c>
      <c r="H3316" s="33">
        <v>379156.52</v>
      </c>
      <c r="I3316" s="33">
        <v>9892</v>
      </c>
      <c r="J3316" s="33">
        <v>777</v>
      </c>
      <c r="K3316" s="33">
        <v>11100</v>
      </c>
      <c r="L3316" s="33">
        <v>1</v>
      </c>
      <c r="M3316" s="33">
        <v>1</v>
      </c>
      <c r="N3316" s="33">
        <v>326937.1</v>
      </c>
      <c r="O3316" s="33">
        <v>2036.9</v>
      </c>
      <c r="P3316" s="33">
        <v>3924</v>
      </c>
    </row>
    <row r="3317" spans="1:16">
      <c r="A3317" s="27" t="s">
        <v>648</v>
      </c>
      <c r="B3317" s="31">
        <v>202505</v>
      </c>
      <c r="C3317" s="27" t="s">
        <v>83</v>
      </c>
      <c r="D3317" s="27" t="s">
        <v>211</v>
      </c>
      <c r="E3317" s="27" t="s">
        <v>32</v>
      </c>
      <c r="F3317" s="27" t="s">
        <v>257</v>
      </c>
      <c r="G3317" s="33">
        <v>409213.61</v>
      </c>
      <c r="H3317" s="33">
        <v>409213.61</v>
      </c>
      <c r="I3317" s="33">
        <v>10896</v>
      </c>
      <c r="J3317" s="33">
        <v>971</v>
      </c>
      <c r="K3317" s="33">
        <v>11100</v>
      </c>
      <c r="L3317" s="33">
        <v>1</v>
      </c>
      <c r="M3317" s="33">
        <v>1</v>
      </c>
      <c r="N3317" s="33">
        <v>357740.49</v>
      </c>
      <c r="O3317" s="33">
        <v>2570.1</v>
      </c>
      <c r="P3317" s="33">
        <v>4449</v>
      </c>
    </row>
    <row r="3318" spans="1:16">
      <c r="A3318" s="27" t="s">
        <v>648</v>
      </c>
      <c r="B3318" s="31">
        <v>202506</v>
      </c>
      <c r="C3318" s="27" t="s">
        <v>83</v>
      </c>
      <c r="D3318" s="27" t="s">
        <v>211</v>
      </c>
      <c r="E3318" s="27" t="s">
        <v>32</v>
      </c>
      <c r="F3318" s="27" t="s">
        <v>257</v>
      </c>
      <c r="G3318" s="33">
        <v>433509.87</v>
      </c>
      <c r="H3318" s="33">
        <v>433509.87</v>
      </c>
      <c r="I3318" s="33">
        <v>11387</v>
      </c>
      <c r="J3318" s="33">
        <v>823</v>
      </c>
      <c r="K3318" s="33">
        <v>11100</v>
      </c>
      <c r="L3318" s="33">
        <v>1</v>
      </c>
      <c r="M3318" s="33">
        <v>1</v>
      </c>
      <c r="N3318" s="33">
        <v>349164.1</v>
      </c>
      <c r="O3318" s="33">
        <v>2575.2</v>
      </c>
      <c r="P3318" s="33">
        <v>4621</v>
      </c>
    </row>
    <row r="3319" spans="1:16">
      <c r="A3319" s="27" t="s">
        <v>648</v>
      </c>
      <c r="B3319" s="31">
        <v>202507</v>
      </c>
      <c r="C3319" s="27" t="s">
        <v>83</v>
      </c>
      <c r="D3319" s="27" t="s">
        <v>211</v>
      </c>
      <c r="E3319" s="27" t="s">
        <v>32</v>
      </c>
      <c r="F3319" s="27" t="s">
        <v>257</v>
      </c>
      <c r="G3319" s="33">
        <v>339022.01</v>
      </c>
      <c r="H3319" s="33">
        <v>339022.01</v>
      </c>
      <c r="I3319" s="33">
        <v>7589</v>
      </c>
      <c r="J3319" s="33">
        <v>636</v>
      </c>
      <c r="K3319" s="33">
        <v>11100</v>
      </c>
      <c r="L3319" s="33">
        <v>1</v>
      </c>
      <c r="M3319" s="33">
        <v>1</v>
      </c>
      <c r="N3319" s="33">
        <v>310154.13</v>
      </c>
      <c r="O3319" s="33">
        <v>1827.8</v>
      </c>
      <c r="P3319" s="33">
        <v>3263</v>
      </c>
    </row>
    <row r="3320" spans="1:16">
      <c r="A3320" s="27" t="s">
        <v>648</v>
      </c>
      <c r="B3320" s="31">
        <v>202508</v>
      </c>
      <c r="C3320" s="27" t="s">
        <v>83</v>
      </c>
      <c r="D3320" s="27" t="s">
        <v>211</v>
      </c>
      <c r="E3320" s="27" t="s">
        <v>32</v>
      </c>
      <c r="F3320" s="27" t="s">
        <v>257</v>
      </c>
      <c r="G3320" s="33">
        <v>363915.03</v>
      </c>
      <c r="H3320" s="33">
        <v>363915.03</v>
      </c>
      <c r="I3320" s="33">
        <v>8721</v>
      </c>
      <c r="J3320" s="33">
        <v>583</v>
      </c>
      <c r="K3320" s="33">
        <v>11100</v>
      </c>
      <c r="L3320" s="33">
        <v>1</v>
      </c>
      <c r="M3320" s="33">
        <v>1</v>
      </c>
      <c r="N3320" s="33">
        <v>298434.56</v>
      </c>
      <c r="O3320" s="33">
        <v>2245.5</v>
      </c>
      <c r="P3320" s="33">
        <v>3616</v>
      </c>
    </row>
    <row r="3321" spans="1:16">
      <c r="A3321" s="27" t="s">
        <v>648</v>
      </c>
      <c r="B3321" s="31">
        <v>202509</v>
      </c>
      <c r="C3321" s="27" t="s">
        <v>83</v>
      </c>
      <c r="D3321" s="27" t="s">
        <v>211</v>
      </c>
      <c r="E3321" s="27" t="s">
        <v>32</v>
      </c>
      <c r="F3321" s="27" t="s">
        <v>257</v>
      </c>
      <c r="G3321" s="33">
        <v>342713.03</v>
      </c>
      <c r="H3321" s="33">
        <v>342713.03</v>
      </c>
      <c r="I3321" s="33">
        <v>9571</v>
      </c>
      <c r="J3321" s="33">
        <v>862</v>
      </c>
      <c r="K3321" s="33">
        <v>11100</v>
      </c>
      <c r="L3321" s="33">
        <v>1</v>
      </c>
      <c r="M3321" s="33">
        <v>1</v>
      </c>
      <c r="N3321" s="33">
        <v>286679.44</v>
      </c>
      <c r="O3321" s="33">
        <v>1930.5</v>
      </c>
      <c r="P3321" s="33">
        <v>3794</v>
      </c>
    </row>
    <row r="3322" spans="1:16">
      <c r="A3322" s="27" t="s">
        <v>648</v>
      </c>
      <c r="B3322" s="31">
        <v>202510</v>
      </c>
      <c r="C3322" s="27" t="s">
        <v>83</v>
      </c>
      <c r="D3322" s="27" t="s">
        <v>211</v>
      </c>
      <c r="E3322" s="27" t="s">
        <v>32</v>
      </c>
      <c r="F3322" s="27" t="s">
        <v>257</v>
      </c>
      <c r="G3322" s="33">
        <v>328200.48</v>
      </c>
      <c r="H3322" s="33">
        <v>328200.48</v>
      </c>
      <c r="I3322" s="33">
        <v>7751</v>
      </c>
      <c r="J3322" s="33">
        <v>655</v>
      </c>
      <c r="K3322" s="33">
        <v>11100</v>
      </c>
      <c r="L3322" s="33">
        <v>1</v>
      </c>
      <c r="M3322" s="33">
        <v>1</v>
      </c>
      <c r="N3322" s="33">
        <v>314594.82</v>
      </c>
      <c r="O3322" s="33">
        <v>1789.3</v>
      </c>
      <c r="P3322" s="33">
        <v>3192</v>
      </c>
    </row>
    <row r="3323" spans="1:16">
      <c r="A3323" s="27" t="s">
        <v>648</v>
      </c>
      <c r="B3323" s="31">
        <v>202511</v>
      </c>
      <c r="C3323" s="27" t="s">
        <v>83</v>
      </c>
      <c r="D3323" s="27" t="s">
        <v>211</v>
      </c>
      <c r="E3323" s="27" t="s">
        <v>32</v>
      </c>
      <c r="F3323" s="27" t="s">
        <v>257</v>
      </c>
      <c r="G3323" s="33">
        <v>468703.86</v>
      </c>
      <c r="H3323" s="33">
        <v>468703.86</v>
      </c>
      <c r="I3323" s="33">
        <v>12827</v>
      </c>
      <c r="J3323" s="33">
        <v>929</v>
      </c>
      <c r="K3323" s="33">
        <v>11100</v>
      </c>
      <c r="L3323" s="33">
        <v>1</v>
      </c>
      <c r="M3323" s="33">
        <v>1</v>
      </c>
      <c r="N3323" s="33">
        <v>379298.98</v>
      </c>
      <c r="O3323" s="33">
        <v>2502.7</v>
      </c>
      <c r="P3323" s="33">
        <v>5173</v>
      </c>
    </row>
    <row r="3324" spans="1:16">
      <c r="A3324" s="27" t="s">
        <v>648</v>
      </c>
      <c r="B3324" s="31">
        <v>202512</v>
      </c>
      <c r="C3324" s="27" t="s">
        <v>83</v>
      </c>
      <c r="D3324" s="27" t="s">
        <v>211</v>
      </c>
      <c r="E3324" s="27" t="s">
        <v>32</v>
      </c>
      <c r="F3324" s="27" t="s">
        <v>257</v>
      </c>
      <c r="G3324" s="33">
        <v>488757.07</v>
      </c>
      <c r="H3324" s="33">
        <v>488757.07</v>
      </c>
      <c r="I3324" s="33">
        <v>13140</v>
      </c>
      <c r="J3324" s="33">
        <v>949</v>
      </c>
      <c r="K3324" s="33">
        <v>11100</v>
      </c>
      <c r="L3324" s="33">
        <v>1</v>
      </c>
      <c r="M3324" s="33">
        <v>1</v>
      </c>
      <c r="N3324" s="33">
        <v>435004.73</v>
      </c>
      <c r="O3324" s="33">
        <v>2806.3</v>
      </c>
      <c r="P3324" s="33">
        <v>5212</v>
      </c>
    </row>
    <row r="3325" spans="1:16">
      <c r="A3325" s="27" t="s">
        <v>648</v>
      </c>
      <c r="B3325" s="31">
        <v>202601</v>
      </c>
      <c r="C3325" s="27" t="s">
        <v>83</v>
      </c>
      <c r="D3325" s="27" t="s">
        <v>211</v>
      </c>
      <c r="E3325" s="27" t="s">
        <v>32</v>
      </c>
      <c r="F3325" s="27" t="s">
        <v>257</v>
      </c>
      <c r="G3325" s="33">
        <v>255021.86</v>
      </c>
      <c r="H3325" s="33">
        <v>255021.86</v>
      </c>
      <c r="I3325" s="33">
        <v>6365</v>
      </c>
      <c r="J3325" s="33">
        <v>515</v>
      </c>
      <c r="K3325" s="33">
        <v>11100</v>
      </c>
      <c r="L3325" s="33">
        <v>1</v>
      </c>
      <c r="M3325" s="33">
        <v>1</v>
      </c>
      <c r="N3325" s="33">
        <v>220893.93</v>
      </c>
      <c r="O3325" s="33">
        <v>1364.4</v>
      </c>
      <c r="P3325" s="33">
        <v>2678</v>
      </c>
    </row>
    <row r="3326" spans="1:16">
      <c r="A3326" s="27" t="s">
        <v>648</v>
      </c>
      <c r="B3326" s="31">
        <v>202602</v>
      </c>
      <c r="C3326" s="27" t="s">
        <v>83</v>
      </c>
      <c r="D3326" s="27" t="s">
        <v>211</v>
      </c>
      <c r="E3326" s="27" t="s">
        <v>32</v>
      </c>
      <c r="F3326" s="27" t="s">
        <v>257</v>
      </c>
      <c r="G3326" s="33">
        <v>247952.02</v>
      </c>
      <c r="H3326" s="33">
        <v>247952.02</v>
      </c>
      <c r="I3326" s="33">
        <v>6678</v>
      </c>
      <c r="J3326" s="33">
        <v>540</v>
      </c>
      <c r="K3326" s="33">
        <v>11100</v>
      </c>
      <c r="L3326" s="33">
        <v>1</v>
      </c>
      <c r="M3326" s="33">
        <v>1</v>
      </c>
      <c r="N3326" s="33">
        <v>227367.64</v>
      </c>
      <c r="O3326" s="33">
        <v>1331.8</v>
      </c>
      <c r="P3326" s="33">
        <v>2626</v>
      </c>
    </row>
    <row r="3327" spans="1:16">
      <c r="A3327" s="27" t="s">
        <v>648</v>
      </c>
      <c r="B3327" s="31">
        <v>202603</v>
      </c>
      <c r="C3327" s="27" t="s">
        <v>83</v>
      </c>
      <c r="D3327" s="27" t="s">
        <v>211</v>
      </c>
      <c r="E3327" s="27" t="s">
        <v>32</v>
      </c>
      <c r="F3327" s="27" t="s">
        <v>257</v>
      </c>
      <c r="G3327" s="33">
        <v>379710.81</v>
      </c>
      <c r="H3327" s="33">
        <v>379710.81</v>
      </c>
      <c r="I3327" s="33">
        <v>9854</v>
      </c>
      <c r="J3327" s="33">
        <v>883</v>
      </c>
      <c r="K3327" s="33">
        <v>11100</v>
      </c>
      <c r="L3327" s="33">
        <v>1</v>
      </c>
      <c r="M3327" s="33">
        <v>1</v>
      </c>
      <c r="N3327" s="33">
        <v>283093.83</v>
      </c>
      <c r="O3327" s="33">
        <v>2084.9</v>
      </c>
      <c r="P3327" s="33">
        <v>3974</v>
      </c>
    </row>
    <row r="3328" spans="1:16">
      <c r="A3328" s="27" t="s">
        <v>648</v>
      </c>
      <c r="B3328" s="31">
        <v>202604</v>
      </c>
      <c r="C3328" s="27" t="s">
        <v>83</v>
      </c>
      <c r="D3328" s="27" t="s">
        <v>211</v>
      </c>
      <c r="E3328" s="27" t="s">
        <v>32</v>
      </c>
      <c r="F3328" s="27" t="s">
        <v>257</v>
      </c>
      <c r="G3328" s="33">
        <v>394007.23</v>
      </c>
      <c r="H3328" s="33">
        <v>394007.23</v>
      </c>
      <c r="I3328" s="33">
        <v>9482</v>
      </c>
      <c r="J3328" s="33">
        <v>780</v>
      </c>
      <c r="K3328" s="33">
        <v>11100</v>
      </c>
      <c r="L3328" s="33">
        <v>1</v>
      </c>
      <c r="M3328" s="33">
        <v>1</v>
      </c>
      <c r="N3328" s="33">
        <v>332821.97</v>
      </c>
      <c r="O3328" s="33">
        <v>2283.4</v>
      </c>
      <c r="P3328" s="33">
        <v>3844</v>
      </c>
    </row>
    <row r="3329" spans="1:16">
      <c r="A3329" s="27" t="s">
        <v>648</v>
      </c>
      <c r="B3329" s="31">
        <v>202605</v>
      </c>
      <c r="C3329" s="27" t="s">
        <v>83</v>
      </c>
      <c r="D3329" s="27" t="s">
        <v>211</v>
      </c>
      <c r="E3329" s="27" t="s">
        <v>32</v>
      </c>
      <c r="F3329" s="27" t="s">
        <v>257</v>
      </c>
      <c r="G3329" s="33">
        <v>405563.23</v>
      </c>
      <c r="H3329" s="33">
        <v>405563.23</v>
      </c>
      <c r="I3329" s="33">
        <v>9903</v>
      </c>
      <c r="J3329" s="33">
        <v>717</v>
      </c>
      <c r="K3329" s="33">
        <v>11100</v>
      </c>
      <c r="L3329" s="33">
        <v>1</v>
      </c>
      <c r="M3329" s="33">
        <v>1</v>
      </c>
      <c r="N3329" s="33">
        <v>364179.82</v>
      </c>
      <c r="O3329" s="33">
        <v>2272.3</v>
      </c>
      <c r="P3329" s="33">
        <v>4134</v>
      </c>
    </row>
    <row r="3330" spans="1:16">
      <c r="A3330" s="27" t="s">
        <v>648</v>
      </c>
      <c r="B3330" s="31">
        <v>202606</v>
      </c>
      <c r="C3330" s="27" t="s">
        <v>83</v>
      </c>
      <c r="D3330" s="27" t="s">
        <v>211</v>
      </c>
      <c r="E3330" s="27" t="s">
        <v>32</v>
      </c>
      <c r="F3330" s="27" t="s">
        <v>257</v>
      </c>
      <c r="G3330" s="33">
        <v>401108.36</v>
      </c>
      <c r="H3330" s="33">
        <v>401108.36</v>
      </c>
      <c r="I3330" s="33">
        <v>10142</v>
      </c>
      <c r="J3330" s="33">
        <v>669</v>
      </c>
      <c r="K3330" s="33">
        <v>11100</v>
      </c>
      <c r="L3330" s="33">
        <v>1</v>
      </c>
      <c r="M3330" s="33">
        <v>1</v>
      </c>
      <c r="N3330" s="33">
        <v>355449.05</v>
      </c>
      <c r="O3330" s="33">
        <v>2078.5</v>
      </c>
      <c r="P3330" s="33">
        <v>4192</v>
      </c>
    </row>
    <row r="3331" spans="1:16">
      <c r="A3331" s="27" t="s">
        <v>648</v>
      </c>
      <c r="B3331" s="31">
        <v>202607</v>
      </c>
      <c r="C3331" s="27" t="s">
        <v>83</v>
      </c>
      <c r="D3331" s="27" t="s">
        <v>211</v>
      </c>
      <c r="E3331" s="27" t="s">
        <v>32</v>
      </c>
      <c r="F3331" s="27" t="s">
        <v>257</v>
      </c>
      <c r="G3331" s="33">
        <v>381674.18</v>
      </c>
      <c r="H3331" s="33">
        <v>381674.18</v>
      </c>
      <c r="I3331" s="33">
        <v>10310</v>
      </c>
      <c r="J3331" s="33">
        <v>754</v>
      </c>
      <c r="K3331" s="33">
        <v>11100</v>
      </c>
      <c r="L3331" s="33">
        <v>1</v>
      </c>
      <c r="M3331" s="33">
        <v>1</v>
      </c>
      <c r="N3331" s="33">
        <v>315736.9</v>
      </c>
      <c r="O3331" s="33">
        <v>2411.8</v>
      </c>
      <c r="P3331" s="33">
        <v>4126</v>
      </c>
    </row>
    <row r="3332" spans="1:16">
      <c r="A3332" s="27" t="s">
        <v>651</v>
      </c>
      <c r="B3332" s="31">
        <v>202408</v>
      </c>
      <c r="C3332" s="27" t="s">
        <v>83</v>
      </c>
      <c r="D3332" s="27" t="s">
        <v>211</v>
      </c>
      <c r="E3332" s="27" t="s">
        <v>32</v>
      </c>
      <c r="F3332" s="27" t="s">
        <v>257</v>
      </c>
      <c r="G3332" s="33">
        <v>164316.48</v>
      </c>
      <c r="H3332" s="33">
        <v>164316.48</v>
      </c>
      <c r="I3332" s="33">
        <v>4194</v>
      </c>
      <c r="J3332" s="33">
        <v>307</v>
      </c>
      <c r="K3332" s="33">
        <v>7200</v>
      </c>
      <c r="L3332" s="33">
        <v>1</v>
      </c>
      <c r="M3332" s="33">
        <v>1</v>
      </c>
      <c r="N3332" s="33">
        <v>213638.02</v>
      </c>
      <c r="O3332" s="33">
        <v>972.1</v>
      </c>
      <c r="P3332" s="33">
        <v>1715</v>
      </c>
    </row>
    <row r="3333" spans="1:16">
      <c r="A3333" s="27" t="s">
        <v>651</v>
      </c>
      <c r="B3333" s="31">
        <v>202409</v>
      </c>
      <c r="C3333" s="27" t="s">
        <v>83</v>
      </c>
      <c r="D3333" s="27" t="s">
        <v>211</v>
      </c>
      <c r="E3333" s="27" t="s">
        <v>32</v>
      </c>
      <c r="F3333" s="27" t="s">
        <v>257</v>
      </c>
      <c r="G3333" s="33">
        <v>165677.65</v>
      </c>
      <c r="H3333" s="33">
        <v>165677.65</v>
      </c>
      <c r="I3333" s="33">
        <v>4084</v>
      </c>
      <c r="J3333" s="33">
        <v>351</v>
      </c>
      <c r="K3333" s="33">
        <v>7200</v>
      </c>
      <c r="L3333" s="33">
        <v>1</v>
      </c>
      <c r="M3333" s="33">
        <v>1</v>
      </c>
      <c r="N3333" s="33">
        <v>205222.97</v>
      </c>
      <c r="O3333" s="33">
        <v>992.1</v>
      </c>
      <c r="P3333" s="33">
        <v>1657</v>
      </c>
    </row>
    <row r="3334" spans="1:16">
      <c r="A3334" s="27" t="s">
        <v>651</v>
      </c>
      <c r="B3334" s="31">
        <v>202410</v>
      </c>
      <c r="C3334" s="27" t="s">
        <v>83</v>
      </c>
      <c r="D3334" s="27" t="s">
        <v>211</v>
      </c>
      <c r="E3334" s="27" t="s">
        <v>32</v>
      </c>
      <c r="F3334" s="27" t="s">
        <v>257</v>
      </c>
      <c r="G3334" s="33">
        <v>171888.27</v>
      </c>
      <c r="H3334" s="33">
        <v>171888.27</v>
      </c>
      <c r="I3334" s="33">
        <v>4609</v>
      </c>
      <c r="J3334" s="33">
        <v>318</v>
      </c>
      <c r="K3334" s="33">
        <v>7200</v>
      </c>
      <c r="L3334" s="33">
        <v>1</v>
      </c>
      <c r="M3334" s="33">
        <v>1</v>
      </c>
      <c r="N3334" s="33">
        <v>225206.54</v>
      </c>
      <c r="O3334" s="33">
        <v>1021.3</v>
      </c>
      <c r="P3334" s="33">
        <v>1831</v>
      </c>
    </row>
    <row r="3335" spans="1:16">
      <c r="A3335" s="27" t="s">
        <v>651</v>
      </c>
      <c r="B3335" s="31">
        <v>202411</v>
      </c>
      <c r="C3335" s="27" t="s">
        <v>83</v>
      </c>
      <c r="D3335" s="27" t="s">
        <v>211</v>
      </c>
      <c r="E3335" s="27" t="s">
        <v>32</v>
      </c>
      <c r="F3335" s="27" t="s">
        <v>257</v>
      </c>
      <c r="G3335" s="33">
        <v>203172.37</v>
      </c>
      <c r="H3335" s="33">
        <v>203172.37</v>
      </c>
      <c r="I3335" s="33">
        <v>5112</v>
      </c>
      <c r="J3335" s="33">
        <v>388</v>
      </c>
      <c r="K3335" s="33">
        <v>7200</v>
      </c>
      <c r="L3335" s="33">
        <v>1</v>
      </c>
      <c r="M3335" s="33">
        <v>1</v>
      </c>
      <c r="N3335" s="33">
        <v>271525.8</v>
      </c>
      <c r="O3335" s="33">
        <v>1143.3</v>
      </c>
      <c r="P3335" s="33">
        <v>2210</v>
      </c>
    </row>
    <row r="3336" spans="1:16">
      <c r="A3336" s="27" t="s">
        <v>651</v>
      </c>
      <c r="B3336" s="31">
        <v>202412</v>
      </c>
      <c r="C3336" s="27" t="s">
        <v>83</v>
      </c>
      <c r="D3336" s="27" t="s">
        <v>211</v>
      </c>
      <c r="E3336" s="27" t="s">
        <v>32</v>
      </c>
      <c r="F3336" s="27" t="s">
        <v>257</v>
      </c>
      <c r="G3336" s="33">
        <v>262729.29</v>
      </c>
      <c r="H3336" s="33">
        <v>262729.29</v>
      </c>
      <c r="I3336" s="33">
        <v>6785</v>
      </c>
      <c r="J3336" s="33">
        <v>536</v>
      </c>
      <c r="K3336" s="33">
        <v>7200</v>
      </c>
      <c r="L3336" s="33">
        <v>1</v>
      </c>
      <c r="M3336" s="33">
        <v>1</v>
      </c>
      <c r="N3336" s="33">
        <v>311403.44</v>
      </c>
      <c r="O3336" s="33">
        <v>1503.1</v>
      </c>
      <c r="P3336" s="33">
        <v>2703</v>
      </c>
    </row>
    <row r="3337" spans="1:16">
      <c r="A3337" s="27" t="s">
        <v>651</v>
      </c>
      <c r="B3337" s="31">
        <v>202501</v>
      </c>
      <c r="C3337" s="27" t="s">
        <v>83</v>
      </c>
      <c r="D3337" s="27" t="s">
        <v>211</v>
      </c>
      <c r="E3337" s="27" t="s">
        <v>32</v>
      </c>
      <c r="F3337" s="27" t="s">
        <v>257</v>
      </c>
      <c r="G3337" s="33">
        <v>114567.28</v>
      </c>
      <c r="H3337" s="33">
        <v>114567.28</v>
      </c>
      <c r="I3337" s="33">
        <v>2998</v>
      </c>
      <c r="J3337" s="33">
        <v>206</v>
      </c>
      <c r="K3337" s="33">
        <v>7200</v>
      </c>
      <c r="L3337" s="33">
        <v>1</v>
      </c>
      <c r="M3337" s="33">
        <v>1</v>
      </c>
      <c r="N3337" s="33">
        <v>158129.61</v>
      </c>
      <c r="O3337" s="33">
        <v>671.4</v>
      </c>
      <c r="P3337" s="33">
        <v>1166</v>
      </c>
    </row>
    <row r="3338" spans="1:16">
      <c r="A3338" s="27" t="s">
        <v>651</v>
      </c>
      <c r="B3338" s="31">
        <v>202502</v>
      </c>
      <c r="C3338" s="27" t="s">
        <v>83</v>
      </c>
      <c r="D3338" s="27" t="s">
        <v>211</v>
      </c>
      <c r="E3338" s="27" t="s">
        <v>32</v>
      </c>
      <c r="F3338" s="27" t="s">
        <v>257</v>
      </c>
      <c r="G3338" s="33">
        <v>118022.84</v>
      </c>
      <c r="H3338" s="33">
        <v>118022.84</v>
      </c>
      <c r="I3338" s="33">
        <v>3161</v>
      </c>
      <c r="J3338" s="33">
        <v>239</v>
      </c>
      <c r="K3338" s="33">
        <v>7200</v>
      </c>
      <c r="L3338" s="33">
        <v>1</v>
      </c>
      <c r="M3338" s="33">
        <v>1</v>
      </c>
      <c r="N3338" s="33">
        <v>162763.9</v>
      </c>
      <c r="O3338" s="33">
        <v>670.1</v>
      </c>
      <c r="P3338" s="33">
        <v>1255</v>
      </c>
    </row>
    <row r="3339" spans="1:16">
      <c r="A3339" s="27" t="s">
        <v>651</v>
      </c>
      <c r="B3339" s="31">
        <v>202503</v>
      </c>
      <c r="C3339" s="27" t="s">
        <v>83</v>
      </c>
      <c r="D3339" s="27" t="s">
        <v>211</v>
      </c>
      <c r="E3339" s="27" t="s">
        <v>32</v>
      </c>
      <c r="F3339" s="27" t="s">
        <v>257</v>
      </c>
      <c r="G3339" s="33">
        <v>146250.14</v>
      </c>
      <c r="H3339" s="33">
        <v>146250.14</v>
      </c>
      <c r="I3339" s="33">
        <v>3932</v>
      </c>
      <c r="J3339" s="33">
        <v>303</v>
      </c>
      <c r="K3339" s="33">
        <v>7200</v>
      </c>
      <c r="L3339" s="33">
        <v>1</v>
      </c>
      <c r="M3339" s="33">
        <v>1</v>
      </c>
      <c r="N3339" s="33">
        <v>202656.17</v>
      </c>
      <c r="O3339" s="33">
        <v>842.7</v>
      </c>
      <c r="P3339" s="33">
        <v>1549</v>
      </c>
    </row>
    <row r="3340" spans="1:16">
      <c r="A3340" s="27" t="s">
        <v>651</v>
      </c>
      <c r="B3340" s="31">
        <v>202504</v>
      </c>
      <c r="C3340" s="27" t="s">
        <v>83</v>
      </c>
      <c r="D3340" s="27" t="s">
        <v>211</v>
      </c>
      <c r="E3340" s="27" t="s">
        <v>32</v>
      </c>
      <c r="F3340" s="27" t="s">
        <v>257</v>
      </c>
      <c r="G3340" s="33">
        <v>188634.32</v>
      </c>
      <c r="H3340" s="33">
        <v>188634.32</v>
      </c>
      <c r="I3340" s="33">
        <v>4682</v>
      </c>
      <c r="J3340" s="33">
        <v>325</v>
      </c>
      <c r="K3340" s="33">
        <v>7200</v>
      </c>
      <c r="L3340" s="33">
        <v>1</v>
      </c>
      <c r="M3340" s="33">
        <v>1</v>
      </c>
      <c r="N3340" s="33">
        <v>238254.66</v>
      </c>
      <c r="O3340" s="33">
        <v>1024.5</v>
      </c>
      <c r="P3340" s="33">
        <v>1870</v>
      </c>
    </row>
    <row r="3341" spans="1:16">
      <c r="A3341" s="27" t="s">
        <v>651</v>
      </c>
      <c r="B3341" s="31">
        <v>202505</v>
      </c>
      <c r="C3341" s="27" t="s">
        <v>83</v>
      </c>
      <c r="D3341" s="27" t="s">
        <v>211</v>
      </c>
      <c r="E3341" s="27" t="s">
        <v>32</v>
      </c>
      <c r="F3341" s="27" t="s">
        <v>257</v>
      </c>
      <c r="G3341" s="33">
        <v>216187.7</v>
      </c>
      <c r="H3341" s="33">
        <v>216187.7</v>
      </c>
      <c r="I3341" s="33">
        <v>5715</v>
      </c>
      <c r="J3341" s="33">
        <v>434</v>
      </c>
      <c r="K3341" s="33">
        <v>7200</v>
      </c>
      <c r="L3341" s="33">
        <v>1</v>
      </c>
      <c r="M3341" s="33">
        <v>1</v>
      </c>
      <c r="N3341" s="33">
        <v>260702.57</v>
      </c>
      <c r="O3341" s="33">
        <v>1281.6</v>
      </c>
      <c r="P3341" s="33">
        <v>2419</v>
      </c>
    </row>
    <row r="3342" spans="1:16">
      <c r="A3342" s="27" t="s">
        <v>651</v>
      </c>
      <c r="B3342" s="31">
        <v>202506</v>
      </c>
      <c r="C3342" s="27" t="s">
        <v>83</v>
      </c>
      <c r="D3342" s="27" t="s">
        <v>211</v>
      </c>
      <c r="E3342" s="27" t="s">
        <v>32</v>
      </c>
      <c r="F3342" s="27" t="s">
        <v>257</v>
      </c>
      <c r="G3342" s="33">
        <v>177886.53</v>
      </c>
      <c r="H3342" s="33">
        <v>177886.53</v>
      </c>
      <c r="I3342" s="33">
        <v>4474</v>
      </c>
      <c r="J3342" s="33">
        <v>347</v>
      </c>
      <c r="K3342" s="33">
        <v>7200</v>
      </c>
      <c r="L3342" s="33">
        <v>1</v>
      </c>
      <c r="M3342" s="33">
        <v>1</v>
      </c>
      <c r="N3342" s="33">
        <v>254452.54</v>
      </c>
      <c r="O3342" s="33">
        <v>941.8</v>
      </c>
      <c r="P3342" s="33">
        <v>1883</v>
      </c>
    </row>
    <row r="3343" spans="1:16">
      <c r="A3343" s="27" t="s">
        <v>651</v>
      </c>
      <c r="B3343" s="31">
        <v>202507</v>
      </c>
      <c r="C3343" s="27" t="s">
        <v>83</v>
      </c>
      <c r="D3343" s="27" t="s">
        <v>211</v>
      </c>
      <c r="E3343" s="27" t="s">
        <v>32</v>
      </c>
      <c r="F3343" s="27" t="s">
        <v>257</v>
      </c>
      <c r="G3343" s="33">
        <v>170470.02</v>
      </c>
      <c r="H3343" s="33">
        <v>170470.02</v>
      </c>
      <c r="I3343" s="33">
        <v>4508</v>
      </c>
      <c r="J3343" s="33">
        <v>320</v>
      </c>
      <c r="K3343" s="33">
        <v>7200</v>
      </c>
      <c r="L3343" s="33">
        <v>1</v>
      </c>
      <c r="M3343" s="33">
        <v>1</v>
      </c>
      <c r="N3343" s="33">
        <v>226024.11</v>
      </c>
      <c r="O3343" s="33">
        <v>988.2</v>
      </c>
      <c r="P3343" s="33">
        <v>1743</v>
      </c>
    </row>
    <row r="3344" spans="1:16">
      <c r="A3344" s="27" t="s">
        <v>651</v>
      </c>
      <c r="B3344" s="31">
        <v>202508</v>
      </c>
      <c r="C3344" s="27" t="s">
        <v>83</v>
      </c>
      <c r="D3344" s="27" t="s">
        <v>211</v>
      </c>
      <c r="E3344" s="27" t="s">
        <v>32</v>
      </c>
      <c r="F3344" s="27" t="s">
        <v>257</v>
      </c>
      <c r="G3344" s="33">
        <v>158893.34</v>
      </c>
      <c r="H3344" s="33">
        <v>158893.34</v>
      </c>
      <c r="I3344" s="33">
        <v>4383</v>
      </c>
      <c r="J3344" s="33">
        <v>324</v>
      </c>
      <c r="K3344" s="33">
        <v>7200</v>
      </c>
      <c r="L3344" s="33">
        <v>1</v>
      </c>
      <c r="M3344" s="33">
        <v>1</v>
      </c>
      <c r="N3344" s="33">
        <v>217483.51</v>
      </c>
      <c r="O3344" s="33">
        <v>914.8</v>
      </c>
      <c r="P3344" s="33">
        <v>1700</v>
      </c>
    </row>
    <row r="3345" spans="1:16">
      <c r="A3345" s="27" t="s">
        <v>651</v>
      </c>
      <c r="B3345" s="31">
        <v>202509</v>
      </c>
      <c r="C3345" s="27" t="s">
        <v>83</v>
      </c>
      <c r="D3345" s="27" t="s">
        <v>211</v>
      </c>
      <c r="E3345" s="27" t="s">
        <v>32</v>
      </c>
      <c r="F3345" s="27" t="s">
        <v>257</v>
      </c>
      <c r="G3345" s="33">
        <v>163485.51</v>
      </c>
      <c r="H3345" s="33">
        <v>163485.51</v>
      </c>
      <c r="I3345" s="33">
        <v>4390</v>
      </c>
      <c r="J3345" s="33">
        <v>328</v>
      </c>
      <c r="K3345" s="33">
        <v>7200</v>
      </c>
      <c r="L3345" s="33">
        <v>1</v>
      </c>
      <c r="M3345" s="33">
        <v>1</v>
      </c>
      <c r="N3345" s="33">
        <v>208916.99</v>
      </c>
      <c r="O3345" s="33">
        <v>910.9</v>
      </c>
      <c r="P3345" s="33">
        <v>1696</v>
      </c>
    </row>
    <row r="3346" spans="1:16">
      <c r="A3346" s="27" t="s">
        <v>651</v>
      </c>
      <c r="B3346" s="31">
        <v>202510</v>
      </c>
      <c r="C3346" s="27" t="s">
        <v>83</v>
      </c>
      <c r="D3346" s="27" t="s">
        <v>211</v>
      </c>
      <c r="E3346" s="27" t="s">
        <v>32</v>
      </c>
      <c r="F3346" s="27" t="s">
        <v>257</v>
      </c>
      <c r="G3346" s="33">
        <v>184867.93</v>
      </c>
      <c r="H3346" s="33">
        <v>184867.93</v>
      </c>
      <c r="I3346" s="33">
        <v>4759</v>
      </c>
      <c r="J3346" s="33">
        <v>347</v>
      </c>
      <c r="K3346" s="33">
        <v>7200</v>
      </c>
      <c r="L3346" s="33">
        <v>1</v>
      </c>
      <c r="M3346" s="33">
        <v>1</v>
      </c>
      <c r="N3346" s="33">
        <v>229260.25</v>
      </c>
      <c r="O3346" s="33">
        <v>1129.2</v>
      </c>
      <c r="P3346" s="33">
        <v>1964</v>
      </c>
    </row>
    <row r="3347" spans="1:16">
      <c r="A3347" s="27" t="s">
        <v>651</v>
      </c>
      <c r="B3347" s="31">
        <v>202511</v>
      </c>
      <c r="C3347" s="27" t="s">
        <v>83</v>
      </c>
      <c r="D3347" s="27" t="s">
        <v>211</v>
      </c>
      <c r="E3347" s="27" t="s">
        <v>32</v>
      </c>
      <c r="F3347" s="27" t="s">
        <v>257</v>
      </c>
      <c r="G3347" s="33">
        <v>230623.7</v>
      </c>
      <c r="H3347" s="33">
        <v>230623.7</v>
      </c>
      <c r="I3347" s="33">
        <v>5551</v>
      </c>
      <c r="J3347" s="33">
        <v>458</v>
      </c>
      <c r="K3347" s="33">
        <v>7200</v>
      </c>
      <c r="L3347" s="33">
        <v>1</v>
      </c>
      <c r="M3347" s="33">
        <v>1</v>
      </c>
      <c r="N3347" s="33">
        <v>276413.26</v>
      </c>
      <c r="O3347" s="33">
        <v>1133.9</v>
      </c>
      <c r="P3347" s="33">
        <v>2229</v>
      </c>
    </row>
    <row r="3348" spans="1:16">
      <c r="A3348" s="27" t="s">
        <v>651</v>
      </c>
      <c r="B3348" s="31">
        <v>202512</v>
      </c>
      <c r="C3348" s="27" t="s">
        <v>83</v>
      </c>
      <c r="D3348" s="27" t="s">
        <v>211</v>
      </c>
      <c r="E3348" s="27" t="s">
        <v>32</v>
      </c>
      <c r="F3348" s="27" t="s">
        <v>257</v>
      </c>
      <c r="G3348" s="33">
        <v>265108.73</v>
      </c>
      <c r="H3348" s="33">
        <v>265108.73</v>
      </c>
      <c r="I3348" s="33">
        <v>6942</v>
      </c>
      <c r="J3348" s="33">
        <v>564</v>
      </c>
      <c r="K3348" s="33">
        <v>7200</v>
      </c>
      <c r="L3348" s="33">
        <v>1</v>
      </c>
      <c r="M3348" s="33">
        <v>1</v>
      </c>
      <c r="N3348" s="33">
        <v>317008.7</v>
      </c>
      <c r="O3348" s="33">
        <v>1689.7</v>
      </c>
      <c r="P3348" s="33">
        <v>2929</v>
      </c>
    </row>
    <row r="3349" spans="1:16">
      <c r="A3349" s="27" t="s">
        <v>651</v>
      </c>
      <c r="B3349" s="31">
        <v>202601</v>
      </c>
      <c r="C3349" s="27" t="s">
        <v>83</v>
      </c>
      <c r="D3349" s="27" t="s">
        <v>211</v>
      </c>
      <c r="E3349" s="27" t="s">
        <v>32</v>
      </c>
      <c r="F3349" s="27" t="s">
        <v>257</v>
      </c>
      <c r="G3349" s="33">
        <v>128875.1</v>
      </c>
      <c r="H3349" s="33">
        <v>128875.1</v>
      </c>
      <c r="I3349" s="33">
        <v>3304</v>
      </c>
      <c r="J3349" s="33">
        <v>226</v>
      </c>
      <c r="K3349" s="33">
        <v>7200</v>
      </c>
      <c r="L3349" s="33">
        <v>1</v>
      </c>
      <c r="M3349" s="33">
        <v>1</v>
      </c>
      <c r="N3349" s="33">
        <v>160975.95</v>
      </c>
      <c r="O3349" s="33">
        <v>726.8</v>
      </c>
      <c r="P3349" s="33">
        <v>1368</v>
      </c>
    </row>
    <row r="3350" spans="1:16">
      <c r="A3350" s="27" t="s">
        <v>651</v>
      </c>
      <c r="B3350" s="31">
        <v>202602</v>
      </c>
      <c r="C3350" s="27" t="s">
        <v>83</v>
      </c>
      <c r="D3350" s="27" t="s">
        <v>211</v>
      </c>
      <c r="E3350" s="27" t="s">
        <v>32</v>
      </c>
      <c r="F3350" s="27" t="s">
        <v>257</v>
      </c>
      <c r="G3350" s="33">
        <v>124574.38</v>
      </c>
      <c r="H3350" s="33">
        <v>124574.38</v>
      </c>
      <c r="I3350" s="33">
        <v>3161</v>
      </c>
      <c r="J3350" s="33">
        <v>244</v>
      </c>
      <c r="K3350" s="33">
        <v>7200</v>
      </c>
      <c r="L3350" s="33">
        <v>1</v>
      </c>
      <c r="M3350" s="33">
        <v>1</v>
      </c>
      <c r="N3350" s="33">
        <v>165693.65</v>
      </c>
      <c r="O3350" s="33">
        <v>657.4</v>
      </c>
      <c r="P3350" s="33">
        <v>1248</v>
      </c>
    </row>
    <row r="3351" spans="1:16">
      <c r="A3351" s="27" t="s">
        <v>651</v>
      </c>
      <c r="B3351" s="31">
        <v>202603</v>
      </c>
      <c r="C3351" s="27" t="s">
        <v>83</v>
      </c>
      <c r="D3351" s="27" t="s">
        <v>211</v>
      </c>
      <c r="E3351" s="27" t="s">
        <v>32</v>
      </c>
      <c r="F3351" s="27" t="s">
        <v>257</v>
      </c>
      <c r="G3351" s="33">
        <v>162581.27</v>
      </c>
      <c r="H3351" s="33">
        <v>162581.27</v>
      </c>
      <c r="I3351" s="33">
        <v>4239</v>
      </c>
      <c r="J3351" s="33">
        <v>322</v>
      </c>
      <c r="K3351" s="33">
        <v>7200</v>
      </c>
      <c r="L3351" s="33">
        <v>1</v>
      </c>
      <c r="M3351" s="33">
        <v>1</v>
      </c>
      <c r="N3351" s="33">
        <v>206303.98</v>
      </c>
      <c r="O3351" s="33">
        <v>897.8</v>
      </c>
      <c r="P3351" s="33">
        <v>1713</v>
      </c>
    </row>
    <row r="3352" spans="1:16">
      <c r="A3352" s="27" t="s">
        <v>651</v>
      </c>
      <c r="B3352" s="31">
        <v>202604</v>
      </c>
      <c r="C3352" s="27" t="s">
        <v>83</v>
      </c>
      <c r="D3352" s="27" t="s">
        <v>211</v>
      </c>
      <c r="E3352" s="27" t="s">
        <v>32</v>
      </c>
      <c r="F3352" s="27" t="s">
        <v>257</v>
      </c>
      <c r="G3352" s="33">
        <v>204997.26</v>
      </c>
      <c r="H3352" s="33">
        <v>204997.26</v>
      </c>
      <c r="I3352" s="33">
        <v>4985</v>
      </c>
      <c r="J3352" s="33">
        <v>381</v>
      </c>
      <c r="K3352" s="33">
        <v>7200</v>
      </c>
      <c r="L3352" s="33">
        <v>1</v>
      </c>
      <c r="M3352" s="33">
        <v>1</v>
      </c>
      <c r="N3352" s="33">
        <v>242543.25</v>
      </c>
      <c r="O3352" s="33">
        <v>1307.3</v>
      </c>
      <c r="P3352" s="33">
        <v>2021</v>
      </c>
    </row>
    <row r="3353" spans="1:16">
      <c r="A3353" s="27" t="s">
        <v>651</v>
      </c>
      <c r="B3353" s="31">
        <v>202605</v>
      </c>
      <c r="C3353" s="27" t="s">
        <v>83</v>
      </c>
      <c r="D3353" s="27" t="s">
        <v>211</v>
      </c>
      <c r="E3353" s="27" t="s">
        <v>32</v>
      </c>
      <c r="F3353" s="27" t="s">
        <v>257</v>
      </c>
      <c r="G3353" s="33">
        <v>204923.84</v>
      </c>
      <c r="H3353" s="33">
        <v>204923.84</v>
      </c>
      <c r="I3353" s="33">
        <v>5113</v>
      </c>
      <c r="J3353" s="33">
        <v>417</v>
      </c>
      <c r="K3353" s="33">
        <v>7200</v>
      </c>
      <c r="L3353" s="33">
        <v>1</v>
      </c>
      <c r="M3353" s="33">
        <v>1</v>
      </c>
      <c r="N3353" s="33">
        <v>265395.22</v>
      </c>
      <c r="O3353" s="33">
        <v>1198.7</v>
      </c>
      <c r="P3353" s="33">
        <v>2122</v>
      </c>
    </row>
    <row r="3354" spans="1:16">
      <c r="A3354" s="27" t="s">
        <v>651</v>
      </c>
      <c r="B3354" s="31">
        <v>202606</v>
      </c>
      <c r="C3354" s="27" t="s">
        <v>83</v>
      </c>
      <c r="D3354" s="27" t="s">
        <v>211</v>
      </c>
      <c r="E3354" s="27" t="s">
        <v>32</v>
      </c>
      <c r="F3354" s="27" t="s">
        <v>257</v>
      </c>
      <c r="G3354" s="33">
        <v>208358.48</v>
      </c>
      <c r="H3354" s="33">
        <v>208358.48</v>
      </c>
      <c r="I3354" s="33">
        <v>5379</v>
      </c>
      <c r="J3354" s="33">
        <v>393</v>
      </c>
      <c r="K3354" s="33">
        <v>7200</v>
      </c>
      <c r="L3354" s="33">
        <v>1</v>
      </c>
      <c r="M3354" s="33">
        <v>1</v>
      </c>
      <c r="N3354" s="33">
        <v>259032.69</v>
      </c>
      <c r="O3354" s="33">
        <v>1173.6</v>
      </c>
      <c r="P3354" s="33">
        <v>2221</v>
      </c>
    </row>
    <row r="3355" spans="1:16">
      <c r="A3355" s="27" t="s">
        <v>651</v>
      </c>
      <c r="B3355" s="31">
        <v>202607</v>
      </c>
      <c r="C3355" s="27" t="s">
        <v>83</v>
      </c>
      <c r="D3355" s="27" t="s">
        <v>211</v>
      </c>
      <c r="E3355" s="27" t="s">
        <v>32</v>
      </c>
      <c r="F3355" s="27" t="s">
        <v>257</v>
      </c>
      <c r="G3355" s="33">
        <v>174123.99</v>
      </c>
      <c r="H3355" s="33">
        <v>174123.99</v>
      </c>
      <c r="I3355" s="33">
        <v>4513</v>
      </c>
      <c r="J3355" s="33">
        <v>383</v>
      </c>
      <c r="K3355" s="33">
        <v>7200</v>
      </c>
      <c r="L3355" s="33">
        <v>1</v>
      </c>
      <c r="M3355" s="33">
        <v>1</v>
      </c>
      <c r="N3355" s="33">
        <v>230092.55</v>
      </c>
      <c r="O3355" s="33">
        <v>924.7</v>
      </c>
      <c r="P3355" s="33">
        <v>1812</v>
      </c>
    </row>
    <row r="3356" spans="1:16">
      <c r="A3356" s="27" t="s">
        <v>653</v>
      </c>
      <c r="B3356" s="31">
        <v>202408</v>
      </c>
      <c r="C3356" s="27" t="s">
        <v>83</v>
      </c>
      <c r="D3356" s="27" t="s">
        <v>211</v>
      </c>
      <c r="E3356" s="27" t="s">
        <v>32</v>
      </c>
      <c r="F3356" s="27" t="s">
        <v>262</v>
      </c>
      <c r="G3356" s="33">
        <v>104651.14</v>
      </c>
      <c r="H3356" s="33">
        <v>104651.14</v>
      </c>
      <c r="I3356" s="33">
        <v>5392</v>
      </c>
      <c r="J3356" s="33">
        <v>269</v>
      </c>
      <c r="K3356" s="33">
        <v>4900</v>
      </c>
      <c r="L3356" s="33">
        <v>1</v>
      </c>
      <c r="M3356" s="33">
        <v>1</v>
      </c>
      <c r="N3356" s="33">
        <v>100517.91</v>
      </c>
      <c r="O3356" s="33">
        <v>633.4</v>
      </c>
      <c r="P3356" s="33">
        <v>1767</v>
      </c>
    </row>
    <row r="3357" spans="1:16">
      <c r="A3357" s="27" t="s">
        <v>653</v>
      </c>
      <c r="B3357" s="31">
        <v>202409</v>
      </c>
      <c r="C3357" s="27" t="s">
        <v>83</v>
      </c>
      <c r="D3357" s="27" t="s">
        <v>211</v>
      </c>
      <c r="E3357" s="27" t="s">
        <v>32</v>
      </c>
      <c r="F3357" s="27" t="s">
        <v>262</v>
      </c>
      <c r="G3357" s="33">
        <v>90587.77</v>
      </c>
      <c r="H3357" s="33">
        <v>90587.77</v>
      </c>
      <c r="I3357" s="33">
        <v>4699</v>
      </c>
      <c r="J3357" s="33">
        <v>224</v>
      </c>
      <c r="K3357" s="33">
        <v>4900</v>
      </c>
      <c r="L3357" s="33">
        <v>1</v>
      </c>
      <c r="M3357" s="33">
        <v>1</v>
      </c>
      <c r="N3357" s="33">
        <v>96558.58</v>
      </c>
      <c r="O3357" s="33">
        <v>537</v>
      </c>
      <c r="P3357" s="33">
        <v>1468</v>
      </c>
    </row>
    <row r="3358" spans="1:16">
      <c r="A3358" s="27" t="s">
        <v>653</v>
      </c>
      <c r="B3358" s="31">
        <v>202410</v>
      </c>
      <c r="C3358" s="27" t="s">
        <v>83</v>
      </c>
      <c r="D3358" s="27" t="s">
        <v>211</v>
      </c>
      <c r="E3358" s="27" t="s">
        <v>32</v>
      </c>
      <c r="F3358" s="27" t="s">
        <v>262</v>
      </c>
      <c r="G3358" s="33">
        <v>104566.91</v>
      </c>
      <c r="H3358" s="33">
        <v>104566.91</v>
      </c>
      <c r="I3358" s="33">
        <v>5560</v>
      </c>
      <c r="J3358" s="33">
        <v>273</v>
      </c>
      <c r="K3358" s="33">
        <v>4900</v>
      </c>
      <c r="L3358" s="33">
        <v>1</v>
      </c>
      <c r="M3358" s="33">
        <v>1</v>
      </c>
      <c r="N3358" s="33">
        <v>105960.96</v>
      </c>
      <c r="O3358" s="33">
        <v>606</v>
      </c>
      <c r="P3358" s="33">
        <v>1860</v>
      </c>
    </row>
    <row r="3359" spans="1:16">
      <c r="A3359" s="27" t="s">
        <v>653</v>
      </c>
      <c r="B3359" s="31">
        <v>202411</v>
      </c>
      <c r="C3359" s="27" t="s">
        <v>83</v>
      </c>
      <c r="D3359" s="27" t="s">
        <v>211</v>
      </c>
      <c r="E3359" s="27" t="s">
        <v>32</v>
      </c>
      <c r="F3359" s="27" t="s">
        <v>262</v>
      </c>
      <c r="G3359" s="33">
        <v>110489.29</v>
      </c>
      <c r="H3359" s="33">
        <v>110489.29</v>
      </c>
      <c r="I3359" s="33">
        <v>5703</v>
      </c>
      <c r="J3359" s="33">
        <v>265</v>
      </c>
      <c r="K3359" s="33">
        <v>4900</v>
      </c>
      <c r="L3359" s="33">
        <v>1</v>
      </c>
      <c r="M3359" s="33">
        <v>1</v>
      </c>
      <c r="N3359" s="33">
        <v>127754.44</v>
      </c>
      <c r="O3359" s="33">
        <v>638.7</v>
      </c>
      <c r="P3359" s="33">
        <v>1873</v>
      </c>
    </row>
    <row r="3360" spans="1:16">
      <c r="A3360" s="27" t="s">
        <v>653</v>
      </c>
      <c r="B3360" s="31">
        <v>202412</v>
      </c>
      <c r="C3360" s="27" t="s">
        <v>83</v>
      </c>
      <c r="D3360" s="27" t="s">
        <v>211</v>
      </c>
      <c r="E3360" s="27" t="s">
        <v>32</v>
      </c>
      <c r="F3360" s="27" t="s">
        <v>262</v>
      </c>
      <c r="G3360" s="33">
        <v>146700.66</v>
      </c>
      <c r="H3360" s="33">
        <v>146700.66</v>
      </c>
      <c r="I3360" s="33">
        <v>7245</v>
      </c>
      <c r="J3360" s="33">
        <v>359</v>
      </c>
      <c r="K3360" s="33">
        <v>4900</v>
      </c>
      <c r="L3360" s="33">
        <v>1</v>
      </c>
      <c r="M3360" s="33">
        <v>1</v>
      </c>
      <c r="N3360" s="33">
        <v>146517.1</v>
      </c>
      <c r="O3360" s="33">
        <v>854.5</v>
      </c>
      <c r="P3360" s="33">
        <v>2341</v>
      </c>
    </row>
    <row r="3361" spans="1:16">
      <c r="A3361" s="27" t="s">
        <v>653</v>
      </c>
      <c r="B3361" s="31">
        <v>202501</v>
      </c>
      <c r="C3361" s="27" t="s">
        <v>83</v>
      </c>
      <c r="D3361" s="27" t="s">
        <v>211</v>
      </c>
      <c r="E3361" s="27" t="s">
        <v>32</v>
      </c>
      <c r="F3361" s="27" t="s">
        <v>262</v>
      </c>
      <c r="G3361" s="33">
        <v>76753.61</v>
      </c>
      <c r="H3361" s="33">
        <v>76753.61</v>
      </c>
      <c r="I3361" s="33">
        <v>4118</v>
      </c>
      <c r="J3361" s="33">
        <v>184</v>
      </c>
      <c r="K3361" s="33">
        <v>4900</v>
      </c>
      <c r="L3361" s="33">
        <v>1</v>
      </c>
      <c r="M3361" s="33">
        <v>1</v>
      </c>
      <c r="N3361" s="33">
        <v>74400.89</v>
      </c>
      <c r="O3361" s="33">
        <v>465.6</v>
      </c>
      <c r="P3361" s="33">
        <v>1301</v>
      </c>
    </row>
    <row r="3362" spans="1:16">
      <c r="A3362" s="27" t="s">
        <v>653</v>
      </c>
      <c r="B3362" s="31">
        <v>202502</v>
      </c>
      <c r="C3362" s="27" t="s">
        <v>83</v>
      </c>
      <c r="D3362" s="27" t="s">
        <v>211</v>
      </c>
      <c r="E3362" s="27" t="s">
        <v>32</v>
      </c>
      <c r="F3362" s="27" t="s">
        <v>262</v>
      </c>
      <c r="G3362" s="33">
        <v>72738.16</v>
      </c>
      <c r="H3362" s="33">
        <v>72738.16</v>
      </c>
      <c r="I3362" s="33">
        <v>3436</v>
      </c>
      <c r="J3362" s="33">
        <v>189</v>
      </c>
      <c r="K3362" s="33">
        <v>4900</v>
      </c>
      <c r="L3362" s="33">
        <v>1</v>
      </c>
      <c r="M3362" s="33">
        <v>1</v>
      </c>
      <c r="N3362" s="33">
        <v>76581.34</v>
      </c>
      <c r="O3362" s="33">
        <v>396.2</v>
      </c>
      <c r="P3362" s="33">
        <v>1189</v>
      </c>
    </row>
    <row r="3363" spans="1:16">
      <c r="A3363" s="27" t="s">
        <v>653</v>
      </c>
      <c r="B3363" s="31">
        <v>202503</v>
      </c>
      <c r="C3363" s="27" t="s">
        <v>83</v>
      </c>
      <c r="D3363" s="27" t="s">
        <v>211</v>
      </c>
      <c r="E3363" s="27" t="s">
        <v>32</v>
      </c>
      <c r="F3363" s="27" t="s">
        <v>262</v>
      </c>
      <c r="G3363" s="33">
        <v>88246.06</v>
      </c>
      <c r="H3363" s="33">
        <v>88246.06</v>
      </c>
      <c r="I3363" s="33">
        <v>4524</v>
      </c>
      <c r="J3363" s="33">
        <v>224</v>
      </c>
      <c r="K3363" s="33">
        <v>4900</v>
      </c>
      <c r="L3363" s="33">
        <v>1</v>
      </c>
      <c r="M3363" s="33">
        <v>1</v>
      </c>
      <c r="N3363" s="33">
        <v>95350.89</v>
      </c>
      <c r="O3363" s="33">
        <v>546.7</v>
      </c>
      <c r="P3363" s="33">
        <v>1434</v>
      </c>
    </row>
    <row r="3364" spans="1:16">
      <c r="A3364" s="27" t="s">
        <v>653</v>
      </c>
      <c r="B3364" s="31">
        <v>202504</v>
      </c>
      <c r="C3364" s="27" t="s">
        <v>83</v>
      </c>
      <c r="D3364" s="27" t="s">
        <v>211</v>
      </c>
      <c r="E3364" s="27" t="s">
        <v>32</v>
      </c>
      <c r="F3364" s="27" t="s">
        <v>262</v>
      </c>
      <c r="G3364" s="33">
        <v>106503.25</v>
      </c>
      <c r="H3364" s="33">
        <v>106503.25</v>
      </c>
      <c r="I3364" s="33">
        <v>5731</v>
      </c>
      <c r="J3364" s="33">
        <v>281</v>
      </c>
      <c r="K3364" s="33">
        <v>4900</v>
      </c>
      <c r="L3364" s="33">
        <v>1</v>
      </c>
      <c r="M3364" s="33">
        <v>1</v>
      </c>
      <c r="N3364" s="33">
        <v>112100.18</v>
      </c>
      <c r="O3364" s="33">
        <v>670.8</v>
      </c>
      <c r="P3364" s="33">
        <v>1751</v>
      </c>
    </row>
    <row r="3365" spans="1:16">
      <c r="A3365" s="27" t="s">
        <v>653</v>
      </c>
      <c r="B3365" s="31">
        <v>202505</v>
      </c>
      <c r="C3365" s="27" t="s">
        <v>83</v>
      </c>
      <c r="D3365" s="27" t="s">
        <v>211</v>
      </c>
      <c r="E3365" s="27" t="s">
        <v>32</v>
      </c>
      <c r="F3365" s="27" t="s">
        <v>262</v>
      </c>
      <c r="G3365" s="33">
        <v>118106.32</v>
      </c>
      <c r="H3365" s="33">
        <v>118106.32</v>
      </c>
      <c r="I3365" s="33">
        <v>6343</v>
      </c>
      <c r="J3365" s="33">
        <v>341</v>
      </c>
      <c r="K3365" s="33">
        <v>4900</v>
      </c>
      <c r="L3365" s="33">
        <v>1</v>
      </c>
      <c r="M3365" s="33">
        <v>1</v>
      </c>
      <c r="N3365" s="33">
        <v>122662.05</v>
      </c>
      <c r="O3365" s="33">
        <v>701.4</v>
      </c>
      <c r="P3365" s="33">
        <v>2022</v>
      </c>
    </row>
    <row r="3366" spans="1:16">
      <c r="A3366" s="27" t="s">
        <v>653</v>
      </c>
      <c r="B3366" s="31">
        <v>202506</v>
      </c>
      <c r="C3366" s="27" t="s">
        <v>83</v>
      </c>
      <c r="D3366" s="27" t="s">
        <v>211</v>
      </c>
      <c r="E3366" s="27" t="s">
        <v>32</v>
      </c>
      <c r="F3366" s="27" t="s">
        <v>262</v>
      </c>
      <c r="G3366" s="33">
        <v>112109.72</v>
      </c>
      <c r="H3366" s="33">
        <v>112109.72</v>
      </c>
      <c r="I3366" s="33">
        <v>5088</v>
      </c>
      <c r="J3366" s="33">
        <v>273</v>
      </c>
      <c r="K3366" s="33">
        <v>4900</v>
      </c>
      <c r="L3366" s="33">
        <v>1</v>
      </c>
      <c r="M3366" s="33">
        <v>1</v>
      </c>
      <c r="N3366" s="33">
        <v>119721.37</v>
      </c>
      <c r="O3366" s="33">
        <v>764.6</v>
      </c>
      <c r="P3366" s="33">
        <v>1736</v>
      </c>
    </row>
    <row r="3367" spans="1:16">
      <c r="A3367" s="27" t="s">
        <v>653</v>
      </c>
      <c r="B3367" s="31">
        <v>202507</v>
      </c>
      <c r="C3367" s="27" t="s">
        <v>83</v>
      </c>
      <c r="D3367" s="27" t="s">
        <v>211</v>
      </c>
      <c r="E3367" s="27" t="s">
        <v>32</v>
      </c>
      <c r="F3367" s="27" t="s">
        <v>262</v>
      </c>
      <c r="G3367" s="33">
        <v>108734.72</v>
      </c>
      <c r="H3367" s="33">
        <v>108734.72</v>
      </c>
      <c r="I3367" s="33">
        <v>5541</v>
      </c>
      <c r="J3367" s="33">
        <v>267</v>
      </c>
      <c r="K3367" s="33">
        <v>4900</v>
      </c>
      <c r="L3367" s="33">
        <v>1</v>
      </c>
      <c r="M3367" s="33">
        <v>1</v>
      </c>
      <c r="N3367" s="33">
        <v>106345.64</v>
      </c>
      <c r="O3367" s="33">
        <v>665.6</v>
      </c>
      <c r="P3367" s="33">
        <v>1773</v>
      </c>
    </row>
    <row r="3368" spans="1:16">
      <c r="A3368" s="27" t="s">
        <v>653</v>
      </c>
      <c r="B3368" s="31">
        <v>202508</v>
      </c>
      <c r="C3368" s="27" t="s">
        <v>83</v>
      </c>
      <c r="D3368" s="27" t="s">
        <v>211</v>
      </c>
      <c r="E3368" s="27" t="s">
        <v>32</v>
      </c>
      <c r="F3368" s="27" t="s">
        <v>262</v>
      </c>
      <c r="G3368" s="33">
        <v>101764.11</v>
      </c>
      <c r="H3368" s="33">
        <v>101764.11</v>
      </c>
      <c r="I3368" s="33">
        <v>4661</v>
      </c>
      <c r="J3368" s="33">
        <v>212</v>
      </c>
      <c r="K3368" s="33">
        <v>4900</v>
      </c>
      <c r="L3368" s="33">
        <v>1</v>
      </c>
      <c r="M3368" s="33">
        <v>1</v>
      </c>
      <c r="N3368" s="33">
        <v>102327.23</v>
      </c>
      <c r="O3368" s="33">
        <v>573.1</v>
      </c>
      <c r="P3368" s="33">
        <v>1642</v>
      </c>
    </row>
    <row r="3369" spans="1:16">
      <c r="A3369" s="27" t="s">
        <v>653</v>
      </c>
      <c r="B3369" s="31">
        <v>202509</v>
      </c>
      <c r="C3369" s="27" t="s">
        <v>83</v>
      </c>
      <c r="D3369" s="27" t="s">
        <v>211</v>
      </c>
      <c r="E3369" s="27" t="s">
        <v>32</v>
      </c>
      <c r="F3369" s="27" t="s">
        <v>262</v>
      </c>
      <c r="G3369" s="33">
        <v>102904.29</v>
      </c>
      <c r="H3369" s="33">
        <v>102904.29</v>
      </c>
      <c r="I3369" s="33">
        <v>4828</v>
      </c>
      <c r="J3369" s="33">
        <v>263</v>
      </c>
      <c r="K3369" s="33">
        <v>4900</v>
      </c>
      <c r="L3369" s="33">
        <v>1</v>
      </c>
      <c r="M3369" s="33">
        <v>1</v>
      </c>
      <c r="N3369" s="33">
        <v>98296.64</v>
      </c>
      <c r="O3369" s="33">
        <v>670.4</v>
      </c>
      <c r="P3369" s="33">
        <v>1614</v>
      </c>
    </row>
    <row r="3370" spans="1:16">
      <c r="A3370" s="27" t="s">
        <v>653</v>
      </c>
      <c r="B3370" s="31">
        <v>202510</v>
      </c>
      <c r="C3370" s="27" t="s">
        <v>83</v>
      </c>
      <c r="D3370" s="27" t="s">
        <v>211</v>
      </c>
      <c r="E3370" s="27" t="s">
        <v>32</v>
      </c>
      <c r="F3370" s="27" t="s">
        <v>262</v>
      </c>
      <c r="G3370" s="33">
        <v>106710.76</v>
      </c>
      <c r="H3370" s="33">
        <v>106710.76</v>
      </c>
      <c r="I3370" s="33">
        <v>5126</v>
      </c>
      <c r="J3370" s="33">
        <v>301</v>
      </c>
      <c r="K3370" s="33">
        <v>4900</v>
      </c>
      <c r="L3370" s="33">
        <v>1</v>
      </c>
      <c r="M3370" s="33">
        <v>1</v>
      </c>
      <c r="N3370" s="33">
        <v>107868.26</v>
      </c>
      <c r="O3370" s="33">
        <v>598.9</v>
      </c>
      <c r="P3370" s="33">
        <v>1678</v>
      </c>
    </row>
    <row r="3371" spans="1:16">
      <c r="A3371" s="27" t="s">
        <v>653</v>
      </c>
      <c r="B3371" s="31">
        <v>202511</v>
      </c>
      <c r="C3371" s="27" t="s">
        <v>83</v>
      </c>
      <c r="D3371" s="27" t="s">
        <v>211</v>
      </c>
      <c r="E3371" s="27" t="s">
        <v>32</v>
      </c>
      <c r="F3371" s="27" t="s">
        <v>262</v>
      </c>
      <c r="G3371" s="33">
        <v>121732.3</v>
      </c>
      <c r="H3371" s="33">
        <v>121732.3</v>
      </c>
      <c r="I3371" s="33">
        <v>6076</v>
      </c>
      <c r="J3371" s="33">
        <v>363</v>
      </c>
      <c r="K3371" s="33">
        <v>4900</v>
      </c>
      <c r="L3371" s="33">
        <v>1</v>
      </c>
      <c r="M3371" s="33">
        <v>1</v>
      </c>
      <c r="N3371" s="33">
        <v>130054.02</v>
      </c>
      <c r="O3371" s="33">
        <v>683.7</v>
      </c>
      <c r="P3371" s="33">
        <v>1987</v>
      </c>
    </row>
    <row r="3372" spans="1:16">
      <c r="A3372" s="27" t="s">
        <v>653</v>
      </c>
      <c r="B3372" s="31">
        <v>202512</v>
      </c>
      <c r="C3372" s="27" t="s">
        <v>83</v>
      </c>
      <c r="D3372" s="27" t="s">
        <v>211</v>
      </c>
      <c r="E3372" s="27" t="s">
        <v>32</v>
      </c>
      <c r="F3372" s="27" t="s">
        <v>262</v>
      </c>
      <c r="G3372" s="33">
        <v>144107.06</v>
      </c>
      <c r="H3372" s="33">
        <v>144107.06</v>
      </c>
      <c r="I3372" s="33">
        <v>7607</v>
      </c>
      <c r="J3372" s="33">
        <v>426</v>
      </c>
      <c r="K3372" s="33">
        <v>4900</v>
      </c>
      <c r="L3372" s="33">
        <v>1</v>
      </c>
      <c r="M3372" s="33">
        <v>1</v>
      </c>
      <c r="N3372" s="33">
        <v>149154.41</v>
      </c>
      <c r="O3372" s="33">
        <v>946.1</v>
      </c>
      <c r="P3372" s="33">
        <v>2341</v>
      </c>
    </row>
    <row r="3373" spans="1:16">
      <c r="A3373" s="27" t="s">
        <v>653</v>
      </c>
      <c r="B3373" s="31">
        <v>202601</v>
      </c>
      <c r="C3373" s="27" t="s">
        <v>83</v>
      </c>
      <c r="D3373" s="27" t="s">
        <v>211</v>
      </c>
      <c r="E3373" s="27" t="s">
        <v>32</v>
      </c>
      <c r="F3373" s="27" t="s">
        <v>262</v>
      </c>
      <c r="G3373" s="33">
        <v>77053.17999999999</v>
      </c>
      <c r="H3373" s="33">
        <v>77053.17999999999</v>
      </c>
      <c r="I3373" s="33">
        <v>3634</v>
      </c>
      <c r="J3373" s="33">
        <v>213</v>
      </c>
      <c r="K3373" s="33">
        <v>4900</v>
      </c>
      <c r="L3373" s="33">
        <v>1</v>
      </c>
      <c r="M3373" s="33">
        <v>1</v>
      </c>
      <c r="N3373" s="33">
        <v>75740.10000000001</v>
      </c>
      <c r="O3373" s="33">
        <v>449.5</v>
      </c>
      <c r="P3373" s="33">
        <v>1238</v>
      </c>
    </row>
    <row r="3374" spans="1:16">
      <c r="A3374" s="27" t="s">
        <v>653</v>
      </c>
      <c r="B3374" s="31">
        <v>202602</v>
      </c>
      <c r="C3374" s="27" t="s">
        <v>83</v>
      </c>
      <c r="D3374" s="27" t="s">
        <v>211</v>
      </c>
      <c r="E3374" s="27" t="s">
        <v>32</v>
      </c>
      <c r="F3374" s="27" t="s">
        <v>262</v>
      </c>
      <c r="G3374" s="33">
        <v>83778.50999999999</v>
      </c>
      <c r="H3374" s="33">
        <v>83778.50999999999</v>
      </c>
      <c r="I3374" s="33">
        <v>4233</v>
      </c>
      <c r="J3374" s="33">
        <v>150</v>
      </c>
      <c r="K3374" s="33">
        <v>4900</v>
      </c>
      <c r="L3374" s="33">
        <v>1</v>
      </c>
      <c r="M3374" s="33">
        <v>1</v>
      </c>
      <c r="N3374" s="33">
        <v>77959.81</v>
      </c>
      <c r="O3374" s="33">
        <v>478</v>
      </c>
      <c r="P3374" s="33">
        <v>1373</v>
      </c>
    </row>
    <row r="3375" spans="1:16">
      <c r="A3375" s="27" t="s">
        <v>653</v>
      </c>
      <c r="B3375" s="31">
        <v>202603</v>
      </c>
      <c r="C3375" s="27" t="s">
        <v>83</v>
      </c>
      <c r="D3375" s="27" t="s">
        <v>211</v>
      </c>
      <c r="E3375" s="27" t="s">
        <v>32</v>
      </c>
      <c r="F3375" s="27" t="s">
        <v>262</v>
      </c>
      <c r="G3375" s="33">
        <v>90554.60000000001</v>
      </c>
      <c r="H3375" s="33">
        <v>90554.60000000001</v>
      </c>
      <c r="I3375" s="33">
        <v>4638</v>
      </c>
      <c r="J3375" s="33">
        <v>271</v>
      </c>
      <c r="K3375" s="33">
        <v>4900</v>
      </c>
      <c r="L3375" s="33">
        <v>1</v>
      </c>
      <c r="M3375" s="33">
        <v>1</v>
      </c>
      <c r="N3375" s="33">
        <v>97067.2</v>
      </c>
      <c r="O3375" s="33">
        <v>559.3</v>
      </c>
      <c r="P3375" s="33">
        <v>1474</v>
      </c>
    </row>
    <row r="3376" spans="1:16">
      <c r="A3376" s="27" t="s">
        <v>653</v>
      </c>
      <c r="B3376" s="31">
        <v>202604</v>
      </c>
      <c r="C3376" s="27" t="s">
        <v>83</v>
      </c>
      <c r="D3376" s="27" t="s">
        <v>211</v>
      </c>
      <c r="E3376" s="27" t="s">
        <v>32</v>
      </c>
      <c r="F3376" s="27" t="s">
        <v>262</v>
      </c>
      <c r="G3376" s="33">
        <v>104314.58</v>
      </c>
      <c r="H3376" s="33">
        <v>104314.58</v>
      </c>
      <c r="I3376" s="33">
        <v>4836</v>
      </c>
      <c r="J3376" s="33">
        <v>283</v>
      </c>
      <c r="K3376" s="33">
        <v>4900</v>
      </c>
      <c r="L3376" s="33">
        <v>1</v>
      </c>
      <c r="M3376" s="33">
        <v>1</v>
      </c>
      <c r="N3376" s="33">
        <v>114117.98</v>
      </c>
      <c r="O3376" s="33">
        <v>735.8</v>
      </c>
      <c r="P3376" s="33">
        <v>1642</v>
      </c>
    </row>
    <row r="3377" spans="1:16">
      <c r="A3377" s="27" t="s">
        <v>653</v>
      </c>
      <c r="B3377" s="31">
        <v>202605</v>
      </c>
      <c r="C3377" s="27" t="s">
        <v>83</v>
      </c>
      <c r="D3377" s="27" t="s">
        <v>211</v>
      </c>
      <c r="E3377" s="27" t="s">
        <v>32</v>
      </c>
      <c r="F3377" s="27" t="s">
        <v>262</v>
      </c>
      <c r="G3377" s="33">
        <v>118038.67</v>
      </c>
      <c r="H3377" s="33">
        <v>118038.67</v>
      </c>
      <c r="I3377" s="33">
        <v>6107</v>
      </c>
      <c r="J3377" s="33">
        <v>305</v>
      </c>
      <c r="K3377" s="33">
        <v>4900</v>
      </c>
      <c r="L3377" s="33">
        <v>1</v>
      </c>
      <c r="M3377" s="33">
        <v>1</v>
      </c>
      <c r="N3377" s="33">
        <v>124869.97</v>
      </c>
      <c r="O3377" s="33">
        <v>724.8</v>
      </c>
      <c r="P3377" s="33">
        <v>1939</v>
      </c>
    </row>
    <row r="3378" spans="1:16">
      <c r="A3378" s="27" t="s">
        <v>653</v>
      </c>
      <c r="B3378" s="31">
        <v>202606</v>
      </c>
      <c r="C3378" s="27" t="s">
        <v>83</v>
      </c>
      <c r="D3378" s="27" t="s">
        <v>211</v>
      </c>
      <c r="E3378" s="27" t="s">
        <v>32</v>
      </c>
      <c r="F3378" s="27" t="s">
        <v>262</v>
      </c>
      <c r="G3378" s="33">
        <v>110059.73</v>
      </c>
      <c r="H3378" s="33">
        <v>110059.73</v>
      </c>
      <c r="I3378" s="33">
        <v>6360</v>
      </c>
      <c r="J3378" s="33">
        <v>348</v>
      </c>
      <c r="K3378" s="33">
        <v>4900</v>
      </c>
      <c r="L3378" s="33">
        <v>1</v>
      </c>
      <c r="M3378" s="33">
        <v>1</v>
      </c>
      <c r="N3378" s="33">
        <v>121876.36</v>
      </c>
      <c r="O3378" s="33">
        <v>668.1</v>
      </c>
      <c r="P3378" s="33">
        <v>1984</v>
      </c>
    </row>
    <row r="3379" spans="1:16">
      <c r="A3379" s="27" t="s">
        <v>653</v>
      </c>
      <c r="B3379" s="31">
        <v>202607</v>
      </c>
      <c r="C3379" s="27" t="s">
        <v>83</v>
      </c>
      <c r="D3379" s="27" t="s">
        <v>211</v>
      </c>
      <c r="E3379" s="27" t="s">
        <v>32</v>
      </c>
      <c r="F3379" s="27" t="s">
        <v>262</v>
      </c>
      <c r="G3379" s="33">
        <v>103857.76</v>
      </c>
      <c r="H3379" s="33">
        <v>103857.76</v>
      </c>
      <c r="I3379" s="33">
        <v>5493</v>
      </c>
      <c r="J3379" s="33">
        <v>240</v>
      </c>
      <c r="K3379" s="33">
        <v>4900</v>
      </c>
      <c r="L3379" s="33">
        <v>1</v>
      </c>
      <c r="M3379" s="33">
        <v>1</v>
      </c>
      <c r="N3379" s="33">
        <v>108259.86</v>
      </c>
      <c r="O3379" s="33">
        <v>627</v>
      </c>
      <c r="P3379" s="33">
        <v>1706</v>
      </c>
    </row>
    <row r="3380" spans="1:16">
      <c r="A3380" s="27" t="s">
        <v>657</v>
      </c>
      <c r="B3380" s="31">
        <v>202408</v>
      </c>
      <c r="C3380" s="27" t="s">
        <v>83</v>
      </c>
      <c r="D3380" s="27" t="s">
        <v>211</v>
      </c>
      <c r="E3380" s="27" t="s">
        <v>32</v>
      </c>
      <c r="F3380" s="27" t="s">
        <v>262</v>
      </c>
      <c r="G3380" s="33">
        <v>145671.85</v>
      </c>
      <c r="H3380" s="33">
        <v>145671.85</v>
      </c>
      <c r="I3380" s="33">
        <v>6804</v>
      </c>
      <c r="J3380" s="33">
        <v>344</v>
      </c>
      <c r="K3380" s="33">
        <v>6100</v>
      </c>
      <c r="L3380" s="33">
        <v>1</v>
      </c>
      <c r="M3380" s="33">
        <v>1</v>
      </c>
      <c r="N3380" s="33">
        <v>133604.68</v>
      </c>
      <c r="O3380" s="33">
        <v>821.2</v>
      </c>
      <c r="P3380" s="33">
        <v>2246</v>
      </c>
    </row>
    <row r="3381" spans="1:16">
      <c r="A3381" s="27" t="s">
        <v>657</v>
      </c>
      <c r="B3381" s="31">
        <v>202409</v>
      </c>
      <c r="C3381" s="27" t="s">
        <v>83</v>
      </c>
      <c r="D3381" s="27" t="s">
        <v>211</v>
      </c>
      <c r="E3381" s="27" t="s">
        <v>32</v>
      </c>
      <c r="F3381" s="27" t="s">
        <v>262</v>
      </c>
      <c r="G3381" s="33">
        <v>145639.69</v>
      </c>
      <c r="H3381" s="33">
        <v>145639.69</v>
      </c>
      <c r="I3381" s="33">
        <v>7042</v>
      </c>
      <c r="J3381" s="33">
        <v>370</v>
      </c>
      <c r="K3381" s="33">
        <v>6100</v>
      </c>
      <c r="L3381" s="33">
        <v>1</v>
      </c>
      <c r="M3381" s="33">
        <v>1</v>
      </c>
      <c r="N3381" s="33">
        <v>128342.09</v>
      </c>
      <c r="O3381" s="33">
        <v>917.1</v>
      </c>
      <c r="P3381" s="33">
        <v>2425</v>
      </c>
    </row>
    <row r="3382" spans="1:16">
      <c r="A3382" s="27" t="s">
        <v>657</v>
      </c>
      <c r="B3382" s="31">
        <v>202410</v>
      </c>
      <c r="C3382" s="27" t="s">
        <v>83</v>
      </c>
      <c r="D3382" s="27" t="s">
        <v>211</v>
      </c>
      <c r="E3382" s="27" t="s">
        <v>32</v>
      </c>
      <c r="F3382" s="27" t="s">
        <v>262</v>
      </c>
      <c r="G3382" s="33">
        <v>173621.62</v>
      </c>
      <c r="H3382" s="33">
        <v>173621.62</v>
      </c>
      <c r="I3382" s="33">
        <v>9767</v>
      </c>
      <c r="J3382" s="33">
        <v>443</v>
      </c>
      <c r="K3382" s="33">
        <v>6100</v>
      </c>
      <c r="L3382" s="33">
        <v>1</v>
      </c>
      <c r="M3382" s="33">
        <v>1</v>
      </c>
      <c r="N3382" s="33">
        <v>140839.39</v>
      </c>
      <c r="O3382" s="33">
        <v>1050.5</v>
      </c>
      <c r="P3382" s="33">
        <v>3067</v>
      </c>
    </row>
    <row r="3383" spans="1:16">
      <c r="A3383" s="27" t="s">
        <v>657</v>
      </c>
      <c r="B3383" s="31">
        <v>202411</v>
      </c>
      <c r="C3383" s="27" t="s">
        <v>83</v>
      </c>
      <c r="D3383" s="27" t="s">
        <v>211</v>
      </c>
      <c r="E3383" s="27" t="s">
        <v>32</v>
      </c>
      <c r="F3383" s="27" t="s">
        <v>262</v>
      </c>
      <c r="G3383" s="33">
        <v>200252.59</v>
      </c>
      <c r="H3383" s="33">
        <v>200252.59</v>
      </c>
      <c r="I3383" s="33">
        <v>9592</v>
      </c>
      <c r="J3383" s="33">
        <v>479</v>
      </c>
      <c r="K3383" s="33">
        <v>6100</v>
      </c>
      <c r="L3383" s="33">
        <v>1</v>
      </c>
      <c r="M3383" s="33">
        <v>1</v>
      </c>
      <c r="N3383" s="33">
        <v>169806.47</v>
      </c>
      <c r="O3383" s="33">
        <v>1120</v>
      </c>
      <c r="P3383" s="33">
        <v>3337</v>
      </c>
    </row>
    <row r="3384" spans="1:16">
      <c r="A3384" s="27" t="s">
        <v>657</v>
      </c>
      <c r="B3384" s="31">
        <v>202412</v>
      </c>
      <c r="C3384" s="27" t="s">
        <v>83</v>
      </c>
      <c r="D3384" s="27" t="s">
        <v>211</v>
      </c>
      <c r="E3384" s="27" t="s">
        <v>32</v>
      </c>
      <c r="F3384" s="27" t="s">
        <v>262</v>
      </c>
      <c r="G3384" s="33">
        <v>197776.31</v>
      </c>
      <c r="H3384" s="33">
        <v>197776.31</v>
      </c>
      <c r="I3384" s="33">
        <v>10384</v>
      </c>
      <c r="J3384" s="33">
        <v>516</v>
      </c>
      <c r="K3384" s="33">
        <v>6100</v>
      </c>
      <c r="L3384" s="33">
        <v>1</v>
      </c>
      <c r="M3384" s="33">
        <v>1</v>
      </c>
      <c r="N3384" s="33">
        <v>194745.1</v>
      </c>
      <c r="O3384" s="33">
        <v>1196</v>
      </c>
      <c r="P3384" s="33">
        <v>3421</v>
      </c>
    </row>
    <row r="3385" spans="1:16">
      <c r="A3385" s="27" t="s">
        <v>657</v>
      </c>
      <c r="B3385" s="31">
        <v>202501</v>
      </c>
      <c r="C3385" s="27" t="s">
        <v>83</v>
      </c>
      <c r="D3385" s="27" t="s">
        <v>211</v>
      </c>
      <c r="E3385" s="27" t="s">
        <v>32</v>
      </c>
      <c r="F3385" s="27" t="s">
        <v>262</v>
      </c>
      <c r="G3385" s="33">
        <v>111540.46</v>
      </c>
      <c r="H3385" s="33">
        <v>111540.46</v>
      </c>
      <c r="I3385" s="33">
        <v>5847</v>
      </c>
      <c r="J3385" s="33">
        <v>278</v>
      </c>
      <c r="K3385" s="33">
        <v>6100</v>
      </c>
      <c r="L3385" s="33">
        <v>1</v>
      </c>
      <c r="M3385" s="33">
        <v>1</v>
      </c>
      <c r="N3385" s="33">
        <v>98890.89999999999</v>
      </c>
      <c r="O3385" s="33">
        <v>745.7</v>
      </c>
      <c r="P3385" s="33">
        <v>1889</v>
      </c>
    </row>
    <row r="3386" spans="1:16">
      <c r="A3386" s="27" t="s">
        <v>657</v>
      </c>
      <c r="B3386" s="31">
        <v>202502</v>
      </c>
      <c r="C3386" s="27" t="s">
        <v>83</v>
      </c>
      <c r="D3386" s="27" t="s">
        <v>211</v>
      </c>
      <c r="E3386" s="27" t="s">
        <v>32</v>
      </c>
      <c r="F3386" s="27" t="s">
        <v>262</v>
      </c>
      <c r="G3386" s="33">
        <v>107576.61</v>
      </c>
      <c r="H3386" s="33">
        <v>107576.61</v>
      </c>
      <c r="I3386" s="33">
        <v>5546</v>
      </c>
      <c r="J3386" s="33">
        <v>296</v>
      </c>
      <c r="K3386" s="33">
        <v>6100</v>
      </c>
      <c r="L3386" s="33">
        <v>1</v>
      </c>
      <c r="M3386" s="33">
        <v>1</v>
      </c>
      <c r="N3386" s="33">
        <v>101789.08</v>
      </c>
      <c r="O3386" s="33">
        <v>641.3</v>
      </c>
      <c r="P3386" s="33">
        <v>1779</v>
      </c>
    </row>
    <row r="3387" spans="1:16">
      <c r="A3387" s="27" t="s">
        <v>657</v>
      </c>
      <c r="B3387" s="31">
        <v>202503</v>
      </c>
      <c r="C3387" s="27" t="s">
        <v>83</v>
      </c>
      <c r="D3387" s="27" t="s">
        <v>211</v>
      </c>
      <c r="E3387" s="27" t="s">
        <v>32</v>
      </c>
      <c r="F3387" s="27" t="s">
        <v>262</v>
      </c>
      <c r="G3387" s="33">
        <v>152738.61</v>
      </c>
      <c r="H3387" s="33">
        <v>152738.61</v>
      </c>
      <c r="I3387" s="33">
        <v>8200</v>
      </c>
      <c r="J3387" s="33">
        <v>410</v>
      </c>
      <c r="K3387" s="33">
        <v>6100</v>
      </c>
      <c r="L3387" s="33">
        <v>1</v>
      </c>
      <c r="M3387" s="33">
        <v>1</v>
      </c>
      <c r="N3387" s="33">
        <v>126736.87</v>
      </c>
      <c r="O3387" s="33">
        <v>834.8</v>
      </c>
      <c r="P3387" s="33">
        <v>2541</v>
      </c>
    </row>
    <row r="3388" spans="1:16">
      <c r="A3388" s="27" t="s">
        <v>657</v>
      </c>
      <c r="B3388" s="31">
        <v>202504</v>
      </c>
      <c r="C3388" s="27" t="s">
        <v>83</v>
      </c>
      <c r="D3388" s="27" t="s">
        <v>211</v>
      </c>
      <c r="E3388" s="27" t="s">
        <v>32</v>
      </c>
      <c r="F3388" s="27" t="s">
        <v>262</v>
      </c>
      <c r="G3388" s="33">
        <v>165083</v>
      </c>
      <c r="H3388" s="33">
        <v>165083</v>
      </c>
      <c r="I3388" s="33">
        <v>7724</v>
      </c>
      <c r="J3388" s="33">
        <v>395</v>
      </c>
      <c r="K3388" s="33">
        <v>6100</v>
      </c>
      <c r="L3388" s="33">
        <v>1</v>
      </c>
      <c r="M3388" s="33">
        <v>1</v>
      </c>
      <c r="N3388" s="33">
        <v>148999.41</v>
      </c>
      <c r="O3388" s="33">
        <v>1114.6</v>
      </c>
      <c r="P3388" s="33">
        <v>2580</v>
      </c>
    </row>
    <row r="3389" spans="1:16">
      <c r="A3389" s="27" t="s">
        <v>657</v>
      </c>
      <c r="B3389" s="31">
        <v>202505</v>
      </c>
      <c r="C3389" s="27" t="s">
        <v>83</v>
      </c>
      <c r="D3389" s="27" t="s">
        <v>211</v>
      </c>
      <c r="E3389" s="27" t="s">
        <v>32</v>
      </c>
      <c r="F3389" s="27" t="s">
        <v>262</v>
      </c>
      <c r="G3389" s="33">
        <v>186374.62</v>
      </c>
      <c r="H3389" s="33">
        <v>186374.62</v>
      </c>
      <c r="I3389" s="33">
        <v>9790</v>
      </c>
      <c r="J3389" s="33">
        <v>459</v>
      </c>
      <c r="K3389" s="33">
        <v>6100</v>
      </c>
      <c r="L3389" s="33">
        <v>1</v>
      </c>
      <c r="M3389" s="33">
        <v>1</v>
      </c>
      <c r="N3389" s="33">
        <v>163037.85</v>
      </c>
      <c r="O3389" s="33">
        <v>1074.2</v>
      </c>
      <c r="P3389" s="33">
        <v>3151</v>
      </c>
    </row>
    <row r="3390" spans="1:16">
      <c r="A3390" s="27" t="s">
        <v>657</v>
      </c>
      <c r="B3390" s="31">
        <v>202506</v>
      </c>
      <c r="C3390" s="27" t="s">
        <v>83</v>
      </c>
      <c r="D3390" s="27" t="s">
        <v>211</v>
      </c>
      <c r="E3390" s="27" t="s">
        <v>32</v>
      </c>
      <c r="F3390" s="27" t="s">
        <v>262</v>
      </c>
      <c r="G3390" s="33">
        <v>187476.4</v>
      </c>
      <c r="H3390" s="33">
        <v>187476.4</v>
      </c>
      <c r="I3390" s="33">
        <v>10775</v>
      </c>
      <c r="J3390" s="33">
        <v>570</v>
      </c>
      <c r="K3390" s="33">
        <v>6100</v>
      </c>
      <c r="L3390" s="33">
        <v>1</v>
      </c>
      <c r="M3390" s="33">
        <v>1</v>
      </c>
      <c r="N3390" s="33">
        <v>159129.22</v>
      </c>
      <c r="O3390" s="33">
        <v>1193.8</v>
      </c>
      <c r="P3390" s="33">
        <v>3296</v>
      </c>
    </row>
    <row r="3391" spans="1:16">
      <c r="A3391" s="27" t="s">
        <v>657</v>
      </c>
      <c r="B3391" s="31">
        <v>202507</v>
      </c>
      <c r="C3391" s="27" t="s">
        <v>83</v>
      </c>
      <c r="D3391" s="27" t="s">
        <v>211</v>
      </c>
      <c r="E3391" s="27" t="s">
        <v>32</v>
      </c>
      <c r="F3391" s="27" t="s">
        <v>262</v>
      </c>
      <c r="G3391" s="33">
        <v>153063.46</v>
      </c>
      <c r="H3391" s="33">
        <v>153063.46</v>
      </c>
      <c r="I3391" s="33">
        <v>7369</v>
      </c>
      <c r="J3391" s="33">
        <v>416</v>
      </c>
      <c r="K3391" s="33">
        <v>6100</v>
      </c>
      <c r="L3391" s="33">
        <v>1</v>
      </c>
      <c r="M3391" s="33">
        <v>1</v>
      </c>
      <c r="N3391" s="33">
        <v>141350.68</v>
      </c>
      <c r="O3391" s="33">
        <v>881.2</v>
      </c>
      <c r="P3391" s="33">
        <v>2417</v>
      </c>
    </row>
    <row r="3392" spans="1:16">
      <c r="A3392" s="27" t="s">
        <v>657</v>
      </c>
      <c r="B3392" s="31">
        <v>202508</v>
      </c>
      <c r="C3392" s="27" t="s">
        <v>83</v>
      </c>
      <c r="D3392" s="27" t="s">
        <v>211</v>
      </c>
      <c r="E3392" s="27" t="s">
        <v>32</v>
      </c>
      <c r="F3392" s="27" t="s">
        <v>262</v>
      </c>
      <c r="G3392" s="33">
        <v>144327.77</v>
      </c>
      <c r="H3392" s="33">
        <v>144327.77</v>
      </c>
      <c r="I3392" s="33">
        <v>6949</v>
      </c>
      <c r="J3392" s="33">
        <v>344</v>
      </c>
      <c r="K3392" s="33">
        <v>6100</v>
      </c>
      <c r="L3392" s="33">
        <v>1</v>
      </c>
      <c r="M3392" s="33">
        <v>1</v>
      </c>
      <c r="N3392" s="33">
        <v>136009.57</v>
      </c>
      <c r="O3392" s="33">
        <v>951.6</v>
      </c>
      <c r="P3392" s="33">
        <v>2227</v>
      </c>
    </row>
    <row r="3393" spans="1:16">
      <c r="A3393" s="27" t="s">
        <v>657</v>
      </c>
      <c r="B3393" s="31">
        <v>202509</v>
      </c>
      <c r="C3393" s="27" t="s">
        <v>83</v>
      </c>
      <c r="D3393" s="27" t="s">
        <v>211</v>
      </c>
      <c r="E3393" s="27" t="s">
        <v>32</v>
      </c>
      <c r="F3393" s="27" t="s">
        <v>262</v>
      </c>
      <c r="G3393" s="33">
        <v>135134.02</v>
      </c>
      <c r="H3393" s="33">
        <v>135134.02</v>
      </c>
      <c r="I3393" s="33">
        <v>7078</v>
      </c>
      <c r="J3393" s="33">
        <v>337</v>
      </c>
      <c r="K3393" s="33">
        <v>6100</v>
      </c>
      <c r="L3393" s="33">
        <v>1</v>
      </c>
      <c r="M3393" s="33">
        <v>1</v>
      </c>
      <c r="N3393" s="33">
        <v>130652.25</v>
      </c>
      <c r="O3393" s="33">
        <v>902.4</v>
      </c>
      <c r="P3393" s="33">
        <v>2264</v>
      </c>
    </row>
    <row r="3394" spans="1:16">
      <c r="A3394" s="27" t="s">
        <v>657</v>
      </c>
      <c r="B3394" s="31">
        <v>202510</v>
      </c>
      <c r="C3394" s="27" t="s">
        <v>83</v>
      </c>
      <c r="D3394" s="27" t="s">
        <v>211</v>
      </c>
      <c r="E3394" s="27" t="s">
        <v>32</v>
      </c>
      <c r="F3394" s="27" t="s">
        <v>262</v>
      </c>
      <c r="G3394" s="33">
        <v>161145.06</v>
      </c>
      <c r="H3394" s="33">
        <v>161145.06</v>
      </c>
      <c r="I3394" s="33">
        <v>9250</v>
      </c>
      <c r="J3394" s="33">
        <v>475</v>
      </c>
      <c r="K3394" s="33">
        <v>6100</v>
      </c>
      <c r="L3394" s="33">
        <v>1</v>
      </c>
      <c r="M3394" s="33">
        <v>1</v>
      </c>
      <c r="N3394" s="33">
        <v>143374.49</v>
      </c>
      <c r="O3394" s="33">
        <v>873.5</v>
      </c>
      <c r="P3394" s="33">
        <v>2767</v>
      </c>
    </row>
    <row r="3395" spans="1:16">
      <c r="A3395" s="27" t="s">
        <v>657</v>
      </c>
      <c r="B3395" s="31">
        <v>202511</v>
      </c>
      <c r="C3395" s="27" t="s">
        <v>83</v>
      </c>
      <c r="D3395" s="27" t="s">
        <v>211</v>
      </c>
      <c r="E3395" s="27" t="s">
        <v>32</v>
      </c>
      <c r="F3395" s="27" t="s">
        <v>262</v>
      </c>
      <c r="G3395" s="33">
        <v>199701.78</v>
      </c>
      <c r="H3395" s="33">
        <v>199701.78</v>
      </c>
      <c r="I3395" s="33">
        <v>9234</v>
      </c>
      <c r="J3395" s="33">
        <v>461</v>
      </c>
      <c r="K3395" s="33">
        <v>6100</v>
      </c>
      <c r="L3395" s="33">
        <v>1</v>
      </c>
      <c r="M3395" s="33">
        <v>1</v>
      </c>
      <c r="N3395" s="33">
        <v>172862.98</v>
      </c>
      <c r="O3395" s="33">
        <v>1273.4</v>
      </c>
      <c r="P3395" s="33">
        <v>3127</v>
      </c>
    </row>
    <row r="3396" spans="1:16">
      <c r="A3396" s="27" t="s">
        <v>657</v>
      </c>
      <c r="B3396" s="31">
        <v>202512</v>
      </c>
      <c r="C3396" s="27" t="s">
        <v>83</v>
      </c>
      <c r="D3396" s="27" t="s">
        <v>211</v>
      </c>
      <c r="E3396" s="27" t="s">
        <v>32</v>
      </c>
      <c r="F3396" s="27" t="s">
        <v>262</v>
      </c>
      <c r="G3396" s="33">
        <v>231417.79</v>
      </c>
      <c r="H3396" s="33">
        <v>231417.79</v>
      </c>
      <c r="I3396" s="33">
        <v>11379</v>
      </c>
      <c r="J3396" s="33">
        <v>580</v>
      </c>
      <c r="K3396" s="33">
        <v>6100</v>
      </c>
      <c r="L3396" s="33">
        <v>1</v>
      </c>
      <c r="M3396" s="33">
        <v>1</v>
      </c>
      <c r="N3396" s="33">
        <v>198250.51</v>
      </c>
      <c r="O3396" s="33">
        <v>1479.1</v>
      </c>
      <c r="P3396" s="33">
        <v>3796</v>
      </c>
    </row>
    <row r="3397" spans="1:16">
      <c r="A3397" s="27" t="s">
        <v>657</v>
      </c>
      <c r="B3397" s="31">
        <v>202601</v>
      </c>
      <c r="C3397" s="27" t="s">
        <v>83</v>
      </c>
      <c r="D3397" s="27" t="s">
        <v>211</v>
      </c>
      <c r="E3397" s="27" t="s">
        <v>32</v>
      </c>
      <c r="F3397" s="27" t="s">
        <v>262</v>
      </c>
      <c r="G3397" s="33">
        <v>104382.82</v>
      </c>
      <c r="H3397" s="33">
        <v>104382.82</v>
      </c>
      <c r="I3397" s="33">
        <v>5429</v>
      </c>
      <c r="J3397" s="33">
        <v>281</v>
      </c>
      <c r="K3397" s="33">
        <v>6100</v>
      </c>
      <c r="L3397" s="33">
        <v>1</v>
      </c>
      <c r="M3397" s="33">
        <v>1</v>
      </c>
      <c r="N3397" s="33">
        <v>100670.94</v>
      </c>
      <c r="O3397" s="33">
        <v>723.5</v>
      </c>
      <c r="P3397" s="33">
        <v>1700</v>
      </c>
    </row>
    <row r="3398" spans="1:16">
      <c r="A3398" s="27" t="s">
        <v>657</v>
      </c>
      <c r="B3398" s="31">
        <v>202602</v>
      </c>
      <c r="C3398" s="27" t="s">
        <v>83</v>
      </c>
      <c r="D3398" s="27" t="s">
        <v>211</v>
      </c>
      <c r="E3398" s="27" t="s">
        <v>32</v>
      </c>
      <c r="F3398" s="27" t="s">
        <v>262</v>
      </c>
      <c r="G3398" s="33">
        <v>109988.85</v>
      </c>
      <c r="H3398" s="33">
        <v>109988.85</v>
      </c>
      <c r="I3398" s="33">
        <v>5622</v>
      </c>
      <c r="J3398" s="33">
        <v>295</v>
      </c>
      <c r="K3398" s="33">
        <v>6100</v>
      </c>
      <c r="L3398" s="33">
        <v>1</v>
      </c>
      <c r="M3398" s="33">
        <v>1</v>
      </c>
      <c r="N3398" s="33">
        <v>103621.29</v>
      </c>
      <c r="O3398" s="33">
        <v>631.2</v>
      </c>
      <c r="P3398" s="33">
        <v>1809</v>
      </c>
    </row>
    <row r="3399" spans="1:16">
      <c r="A3399" s="27" t="s">
        <v>657</v>
      </c>
      <c r="B3399" s="31">
        <v>202603</v>
      </c>
      <c r="C3399" s="27" t="s">
        <v>83</v>
      </c>
      <c r="D3399" s="27" t="s">
        <v>211</v>
      </c>
      <c r="E3399" s="27" t="s">
        <v>32</v>
      </c>
      <c r="F3399" s="27" t="s">
        <v>262</v>
      </c>
      <c r="G3399" s="33">
        <v>128973.79</v>
      </c>
      <c r="H3399" s="33">
        <v>128973.79</v>
      </c>
      <c r="I3399" s="33">
        <v>6341</v>
      </c>
      <c r="J3399" s="33">
        <v>322</v>
      </c>
      <c r="K3399" s="33">
        <v>6100</v>
      </c>
      <c r="L3399" s="33">
        <v>1</v>
      </c>
      <c r="M3399" s="33">
        <v>1</v>
      </c>
      <c r="N3399" s="33">
        <v>129018.13</v>
      </c>
      <c r="O3399" s="33">
        <v>836.2</v>
      </c>
      <c r="P3399" s="33">
        <v>2071</v>
      </c>
    </row>
    <row r="3400" spans="1:16">
      <c r="A3400" s="27" t="s">
        <v>657</v>
      </c>
      <c r="B3400" s="31">
        <v>202604</v>
      </c>
      <c r="C3400" s="27" t="s">
        <v>83</v>
      </c>
      <c r="D3400" s="27" t="s">
        <v>211</v>
      </c>
      <c r="E3400" s="27" t="s">
        <v>32</v>
      </c>
      <c r="F3400" s="27" t="s">
        <v>262</v>
      </c>
      <c r="G3400" s="33">
        <v>160790.46</v>
      </c>
      <c r="H3400" s="33">
        <v>160790.46</v>
      </c>
      <c r="I3400" s="33">
        <v>8383</v>
      </c>
      <c r="J3400" s="33">
        <v>341</v>
      </c>
      <c r="K3400" s="33">
        <v>6100</v>
      </c>
      <c r="L3400" s="33">
        <v>1</v>
      </c>
      <c r="M3400" s="33">
        <v>1</v>
      </c>
      <c r="N3400" s="33">
        <v>151681.4</v>
      </c>
      <c r="O3400" s="33">
        <v>921</v>
      </c>
      <c r="P3400" s="33">
        <v>2698</v>
      </c>
    </row>
    <row r="3401" spans="1:16">
      <c r="A3401" s="27" t="s">
        <v>657</v>
      </c>
      <c r="B3401" s="31">
        <v>202605</v>
      </c>
      <c r="C3401" s="27" t="s">
        <v>83</v>
      </c>
      <c r="D3401" s="27" t="s">
        <v>211</v>
      </c>
      <c r="E3401" s="27" t="s">
        <v>32</v>
      </c>
      <c r="F3401" s="27" t="s">
        <v>262</v>
      </c>
      <c r="G3401" s="33">
        <v>171488.72</v>
      </c>
      <c r="H3401" s="33">
        <v>171488.72</v>
      </c>
      <c r="I3401" s="33">
        <v>8418</v>
      </c>
      <c r="J3401" s="33">
        <v>402</v>
      </c>
      <c r="K3401" s="33">
        <v>6100</v>
      </c>
      <c r="L3401" s="33">
        <v>1</v>
      </c>
      <c r="M3401" s="33">
        <v>1</v>
      </c>
      <c r="N3401" s="33">
        <v>165972.53</v>
      </c>
      <c r="O3401" s="33">
        <v>1052.8</v>
      </c>
      <c r="P3401" s="33">
        <v>2830</v>
      </c>
    </row>
    <row r="3402" spans="1:16">
      <c r="A3402" s="27" t="s">
        <v>657</v>
      </c>
      <c r="B3402" s="31">
        <v>202606</v>
      </c>
      <c r="C3402" s="27" t="s">
        <v>83</v>
      </c>
      <c r="D3402" s="27" t="s">
        <v>211</v>
      </c>
      <c r="E3402" s="27" t="s">
        <v>32</v>
      </c>
      <c r="F3402" s="27" t="s">
        <v>262</v>
      </c>
      <c r="G3402" s="33">
        <v>164052.89</v>
      </c>
      <c r="H3402" s="33">
        <v>164052.89</v>
      </c>
      <c r="I3402" s="33">
        <v>8652</v>
      </c>
      <c r="J3402" s="33">
        <v>372</v>
      </c>
      <c r="K3402" s="33">
        <v>6100</v>
      </c>
      <c r="L3402" s="33">
        <v>1</v>
      </c>
      <c r="M3402" s="33">
        <v>1</v>
      </c>
      <c r="N3402" s="33">
        <v>161993.54</v>
      </c>
      <c r="O3402" s="33">
        <v>992.2</v>
      </c>
      <c r="P3402" s="33">
        <v>2739</v>
      </c>
    </row>
    <row r="3403" spans="1:16">
      <c r="A3403" s="27" t="s">
        <v>657</v>
      </c>
      <c r="B3403" s="31">
        <v>202607</v>
      </c>
      <c r="C3403" s="27" t="s">
        <v>83</v>
      </c>
      <c r="D3403" s="27" t="s">
        <v>211</v>
      </c>
      <c r="E3403" s="27" t="s">
        <v>32</v>
      </c>
      <c r="F3403" s="27" t="s">
        <v>262</v>
      </c>
      <c r="G3403" s="33">
        <v>139969.88</v>
      </c>
      <c r="H3403" s="33">
        <v>139969.88</v>
      </c>
      <c r="I3403" s="33">
        <v>6710</v>
      </c>
      <c r="J3403" s="33">
        <v>303</v>
      </c>
      <c r="K3403" s="33">
        <v>6100</v>
      </c>
      <c r="L3403" s="33">
        <v>1</v>
      </c>
      <c r="M3403" s="33">
        <v>1</v>
      </c>
      <c r="N3403" s="33">
        <v>143894.99</v>
      </c>
      <c r="O3403" s="33">
        <v>843.4</v>
      </c>
      <c r="P3403" s="33">
        <v>2193</v>
      </c>
    </row>
    <row r="3404" spans="1:16">
      <c r="A3404" s="27" t="s">
        <v>660</v>
      </c>
      <c r="B3404" s="31">
        <v>202408</v>
      </c>
      <c r="C3404" s="27" t="s">
        <v>85</v>
      </c>
      <c r="D3404" s="27" t="s">
        <v>211</v>
      </c>
      <c r="E3404" s="27" t="s">
        <v>34</v>
      </c>
      <c r="F3404" s="27" t="s">
        <v>257</v>
      </c>
      <c r="G3404" s="33">
        <v>219360.66</v>
      </c>
      <c r="H3404" s="33">
        <v>219360.66</v>
      </c>
      <c r="I3404" s="33">
        <v>5466</v>
      </c>
      <c r="J3404" s="33">
        <v>449</v>
      </c>
      <c r="K3404" s="33">
        <v>8400</v>
      </c>
      <c r="L3404" s="33">
        <v>1</v>
      </c>
      <c r="M3404" s="33">
        <v>1</v>
      </c>
      <c r="N3404" s="33">
        <v>241840.15</v>
      </c>
      <c r="O3404" s="33">
        <v>1219.8</v>
      </c>
      <c r="P3404" s="33">
        <v>2321</v>
      </c>
    </row>
    <row r="3405" spans="1:16">
      <c r="A3405" s="27" t="s">
        <v>660</v>
      </c>
      <c r="B3405" s="31">
        <v>202409</v>
      </c>
      <c r="C3405" s="27" t="s">
        <v>85</v>
      </c>
      <c r="D3405" s="27" t="s">
        <v>211</v>
      </c>
      <c r="E3405" s="27" t="s">
        <v>34</v>
      </c>
      <c r="F3405" s="27" t="s">
        <v>257</v>
      </c>
      <c r="G3405" s="33">
        <v>226667.16</v>
      </c>
      <c r="H3405" s="33">
        <v>226667.16</v>
      </c>
      <c r="I3405" s="33">
        <v>5990</v>
      </c>
      <c r="J3405" s="33">
        <v>434</v>
      </c>
      <c r="K3405" s="33">
        <v>8400</v>
      </c>
      <c r="L3405" s="33">
        <v>1</v>
      </c>
      <c r="M3405" s="33">
        <v>1</v>
      </c>
      <c r="N3405" s="33">
        <v>233551.5</v>
      </c>
      <c r="O3405" s="33">
        <v>1342.5</v>
      </c>
      <c r="P3405" s="33">
        <v>2358</v>
      </c>
    </row>
    <row r="3406" spans="1:16">
      <c r="A3406" s="27" t="s">
        <v>660</v>
      </c>
      <c r="B3406" s="31">
        <v>202410</v>
      </c>
      <c r="C3406" s="27" t="s">
        <v>85</v>
      </c>
      <c r="D3406" s="27" t="s">
        <v>211</v>
      </c>
      <c r="E3406" s="27" t="s">
        <v>34</v>
      </c>
      <c r="F3406" s="27" t="s">
        <v>257</v>
      </c>
      <c r="G3406" s="33">
        <v>233110.15</v>
      </c>
      <c r="H3406" s="33">
        <v>233110.15</v>
      </c>
      <c r="I3406" s="33">
        <v>5594</v>
      </c>
      <c r="J3406" s="33">
        <v>423</v>
      </c>
      <c r="K3406" s="33">
        <v>8400</v>
      </c>
      <c r="L3406" s="33">
        <v>1</v>
      </c>
      <c r="M3406" s="33">
        <v>1</v>
      </c>
      <c r="N3406" s="33">
        <v>257658.52</v>
      </c>
      <c r="O3406" s="33">
        <v>1310.9</v>
      </c>
      <c r="P3406" s="33">
        <v>2405</v>
      </c>
    </row>
    <row r="3407" spans="1:16">
      <c r="A3407" s="27" t="s">
        <v>660</v>
      </c>
      <c r="B3407" s="31">
        <v>202411</v>
      </c>
      <c r="C3407" s="27" t="s">
        <v>85</v>
      </c>
      <c r="D3407" s="27" t="s">
        <v>211</v>
      </c>
      <c r="E3407" s="27" t="s">
        <v>34</v>
      </c>
      <c r="F3407" s="27" t="s">
        <v>257</v>
      </c>
      <c r="G3407" s="33">
        <v>292345.94</v>
      </c>
      <c r="H3407" s="33">
        <v>292345.94</v>
      </c>
      <c r="I3407" s="33">
        <v>7248</v>
      </c>
      <c r="J3407" s="33">
        <v>601</v>
      </c>
      <c r="K3407" s="33">
        <v>8400</v>
      </c>
      <c r="L3407" s="33">
        <v>1</v>
      </c>
      <c r="M3407" s="33">
        <v>1</v>
      </c>
      <c r="N3407" s="33">
        <v>312306.81</v>
      </c>
      <c r="O3407" s="33">
        <v>1805.4</v>
      </c>
      <c r="P3407" s="33">
        <v>3033</v>
      </c>
    </row>
    <row r="3408" spans="1:16">
      <c r="A3408" s="27" t="s">
        <v>660</v>
      </c>
      <c r="B3408" s="31">
        <v>202412</v>
      </c>
      <c r="C3408" s="27" t="s">
        <v>85</v>
      </c>
      <c r="D3408" s="27" t="s">
        <v>211</v>
      </c>
      <c r="E3408" s="27" t="s">
        <v>34</v>
      </c>
      <c r="F3408" s="27" t="s">
        <v>257</v>
      </c>
      <c r="G3408" s="33">
        <v>343062.61</v>
      </c>
      <c r="H3408" s="33">
        <v>343062.61</v>
      </c>
      <c r="I3408" s="33">
        <v>8595</v>
      </c>
      <c r="J3408" s="33">
        <v>643</v>
      </c>
      <c r="K3408" s="33">
        <v>8400</v>
      </c>
      <c r="L3408" s="33">
        <v>1</v>
      </c>
      <c r="M3408" s="33">
        <v>1</v>
      </c>
      <c r="N3408" s="33">
        <v>360081.31</v>
      </c>
      <c r="O3408" s="33">
        <v>1949.6</v>
      </c>
      <c r="P3408" s="33">
        <v>3607</v>
      </c>
    </row>
    <row r="3409" spans="1:16">
      <c r="A3409" s="27" t="s">
        <v>660</v>
      </c>
      <c r="B3409" s="31">
        <v>202501</v>
      </c>
      <c r="C3409" s="27" t="s">
        <v>85</v>
      </c>
      <c r="D3409" s="27" t="s">
        <v>211</v>
      </c>
      <c r="E3409" s="27" t="s">
        <v>34</v>
      </c>
      <c r="F3409" s="27" t="s">
        <v>257</v>
      </c>
      <c r="G3409" s="33">
        <v>171170.9</v>
      </c>
      <c r="H3409" s="33">
        <v>171170.9</v>
      </c>
      <c r="I3409" s="33">
        <v>4507</v>
      </c>
      <c r="J3409" s="33">
        <v>358</v>
      </c>
      <c r="K3409" s="33">
        <v>8400</v>
      </c>
      <c r="L3409" s="33">
        <v>1</v>
      </c>
      <c r="M3409" s="33">
        <v>1</v>
      </c>
      <c r="N3409" s="33">
        <v>183821.89</v>
      </c>
      <c r="O3409" s="33">
        <v>974.6</v>
      </c>
      <c r="P3409" s="33">
        <v>1818</v>
      </c>
    </row>
    <row r="3410" spans="1:16">
      <c r="A3410" s="27" t="s">
        <v>660</v>
      </c>
      <c r="B3410" s="31">
        <v>202502</v>
      </c>
      <c r="C3410" s="27" t="s">
        <v>85</v>
      </c>
      <c r="D3410" s="27" t="s">
        <v>211</v>
      </c>
      <c r="E3410" s="27" t="s">
        <v>34</v>
      </c>
      <c r="F3410" s="27" t="s">
        <v>257</v>
      </c>
      <c r="G3410" s="33">
        <v>188508.57</v>
      </c>
      <c r="H3410" s="33">
        <v>188508.57</v>
      </c>
      <c r="I3410" s="33">
        <v>4978</v>
      </c>
      <c r="J3410" s="33">
        <v>383</v>
      </c>
      <c r="K3410" s="33">
        <v>8400</v>
      </c>
      <c r="L3410" s="33">
        <v>1</v>
      </c>
      <c r="M3410" s="33">
        <v>1</v>
      </c>
      <c r="N3410" s="33">
        <v>190216.82</v>
      </c>
      <c r="O3410" s="33">
        <v>927.7</v>
      </c>
      <c r="P3410" s="33">
        <v>1996</v>
      </c>
    </row>
    <row r="3411" spans="1:16">
      <c r="A3411" s="27" t="s">
        <v>660</v>
      </c>
      <c r="B3411" s="31">
        <v>202503</v>
      </c>
      <c r="C3411" s="27" t="s">
        <v>85</v>
      </c>
      <c r="D3411" s="27" t="s">
        <v>211</v>
      </c>
      <c r="E3411" s="27" t="s">
        <v>34</v>
      </c>
      <c r="F3411" s="27" t="s">
        <v>257</v>
      </c>
      <c r="G3411" s="33">
        <v>198788.43</v>
      </c>
      <c r="H3411" s="33">
        <v>198788.43</v>
      </c>
      <c r="I3411" s="33">
        <v>4915</v>
      </c>
      <c r="J3411" s="33">
        <v>291</v>
      </c>
      <c r="K3411" s="33">
        <v>8400</v>
      </c>
      <c r="L3411" s="33">
        <v>1</v>
      </c>
      <c r="M3411" s="33">
        <v>1</v>
      </c>
      <c r="N3411" s="33">
        <v>238098.96</v>
      </c>
      <c r="O3411" s="33">
        <v>1014.9</v>
      </c>
      <c r="P3411" s="33">
        <v>2075</v>
      </c>
    </row>
    <row r="3412" spans="1:16">
      <c r="A3412" s="27" t="s">
        <v>660</v>
      </c>
      <c r="B3412" s="31">
        <v>202504</v>
      </c>
      <c r="C3412" s="27" t="s">
        <v>85</v>
      </c>
      <c r="D3412" s="27" t="s">
        <v>211</v>
      </c>
      <c r="E3412" s="27" t="s">
        <v>34</v>
      </c>
      <c r="F3412" s="27" t="s">
        <v>257</v>
      </c>
      <c r="G3412" s="33">
        <v>274646.92</v>
      </c>
      <c r="H3412" s="33">
        <v>274646.92</v>
      </c>
      <c r="I3412" s="33">
        <v>7026</v>
      </c>
      <c r="J3412" s="33">
        <v>600</v>
      </c>
      <c r="K3412" s="33">
        <v>8400</v>
      </c>
      <c r="L3412" s="33">
        <v>1</v>
      </c>
      <c r="M3412" s="33">
        <v>1</v>
      </c>
      <c r="N3412" s="33">
        <v>281414.14</v>
      </c>
      <c r="O3412" s="33">
        <v>1463.8</v>
      </c>
      <c r="P3412" s="33">
        <v>2884</v>
      </c>
    </row>
    <row r="3413" spans="1:16">
      <c r="A3413" s="27" t="s">
        <v>660</v>
      </c>
      <c r="B3413" s="31">
        <v>202505</v>
      </c>
      <c r="C3413" s="27" t="s">
        <v>85</v>
      </c>
      <c r="D3413" s="27" t="s">
        <v>211</v>
      </c>
      <c r="E3413" s="27" t="s">
        <v>34</v>
      </c>
      <c r="F3413" s="27" t="s">
        <v>257</v>
      </c>
      <c r="G3413" s="33">
        <v>282808.43</v>
      </c>
      <c r="H3413" s="33">
        <v>282808.43</v>
      </c>
      <c r="I3413" s="33">
        <v>7234</v>
      </c>
      <c r="J3413" s="33">
        <v>504</v>
      </c>
      <c r="K3413" s="33">
        <v>8400</v>
      </c>
      <c r="L3413" s="33">
        <v>1</v>
      </c>
      <c r="M3413" s="33">
        <v>1</v>
      </c>
      <c r="N3413" s="33">
        <v>309568.41</v>
      </c>
      <c r="O3413" s="33">
        <v>1562</v>
      </c>
      <c r="P3413" s="33">
        <v>2916</v>
      </c>
    </row>
    <row r="3414" spans="1:16">
      <c r="A3414" s="27" t="s">
        <v>660</v>
      </c>
      <c r="B3414" s="31">
        <v>202506</v>
      </c>
      <c r="C3414" s="27" t="s">
        <v>85</v>
      </c>
      <c r="D3414" s="27" t="s">
        <v>211</v>
      </c>
      <c r="E3414" s="27" t="s">
        <v>34</v>
      </c>
      <c r="F3414" s="27" t="s">
        <v>257</v>
      </c>
      <c r="G3414" s="33">
        <v>274625.93</v>
      </c>
      <c r="H3414" s="33">
        <v>274625.93</v>
      </c>
      <c r="I3414" s="33">
        <v>7000</v>
      </c>
      <c r="J3414" s="33">
        <v>518</v>
      </c>
      <c r="K3414" s="33">
        <v>8400</v>
      </c>
      <c r="L3414" s="33">
        <v>1</v>
      </c>
      <c r="M3414" s="33">
        <v>1</v>
      </c>
      <c r="N3414" s="33">
        <v>303756.06</v>
      </c>
      <c r="O3414" s="33">
        <v>1312.3</v>
      </c>
      <c r="P3414" s="33">
        <v>2810</v>
      </c>
    </row>
    <row r="3415" spans="1:16">
      <c r="A3415" s="27" t="s">
        <v>660</v>
      </c>
      <c r="B3415" s="31">
        <v>202507</v>
      </c>
      <c r="C3415" s="27" t="s">
        <v>85</v>
      </c>
      <c r="D3415" s="27" t="s">
        <v>211</v>
      </c>
      <c r="E3415" s="27" t="s">
        <v>34</v>
      </c>
      <c r="F3415" s="27" t="s">
        <v>257</v>
      </c>
      <c r="G3415" s="33">
        <v>245230.76</v>
      </c>
      <c r="H3415" s="33">
        <v>245230.76</v>
      </c>
      <c r="I3415" s="33">
        <v>6062</v>
      </c>
      <c r="J3415" s="33">
        <v>407</v>
      </c>
      <c r="K3415" s="33">
        <v>8400</v>
      </c>
      <c r="L3415" s="33">
        <v>1</v>
      </c>
      <c r="M3415" s="33">
        <v>1</v>
      </c>
      <c r="N3415" s="33">
        <v>271256.25</v>
      </c>
      <c r="O3415" s="33">
        <v>1494.5</v>
      </c>
      <c r="P3415" s="33">
        <v>2659</v>
      </c>
    </row>
    <row r="3416" spans="1:16">
      <c r="A3416" s="27" t="s">
        <v>660</v>
      </c>
      <c r="B3416" s="31">
        <v>202508</v>
      </c>
      <c r="C3416" s="27" t="s">
        <v>85</v>
      </c>
      <c r="D3416" s="27" t="s">
        <v>211</v>
      </c>
      <c r="E3416" s="27" t="s">
        <v>34</v>
      </c>
      <c r="F3416" s="27" t="s">
        <v>257</v>
      </c>
      <c r="G3416" s="33">
        <v>233531.91</v>
      </c>
      <c r="H3416" s="33">
        <v>233531.91</v>
      </c>
      <c r="I3416" s="33">
        <v>5894</v>
      </c>
      <c r="J3416" s="33">
        <v>448</v>
      </c>
      <c r="K3416" s="33">
        <v>8400</v>
      </c>
      <c r="L3416" s="33">
        <v>1</v>
      </c>
      <c r="M3416" s="33">
        <v>1</v>
      </c>
      <c r="N3416" s="33">
        <v>262396.56</v>
      </c>
      <c r="O3416" s="33">
        <v>1174.3</v>
      </c>
      <c r="P3416" s="33">
        <v>2387</v>
      </c>
    </row>
    <row r="3417" spans="1:16">
      <c r="A3417" s="27" t="s">
        <v>660</v>
      </c>
      <c r="B3417" s="31">
        <v>202509</v>
      </c>
      <c r="C3417" s="27" t="s">
        <v>85</v>
      </c>
      <c r="D3417" s="27" t="s">
        <v>211</v>
      </c>
      <c r="E3417" s="27" t="s">
        <v>34</v>
      </c>
      <c r="F3417" s="27" t="s">
        <v>257</v>
      </c>
      <c r="G3417" s="33">
        <v>243674.93</v>
      </c>
      <c r="H3417" s="33">
        <v>243674.93</v>
      </c>
      <c r="I3417" s="33">
        <v>5943</v>
      </c>
      <c r="J3417" s="33">
        <v>457</v>
      </c>
      <c r="K3417" s="33">
        <v>8400</v>
      </c>
      <c r="L3417" s="33">
        <v>1</v>
      </c>
      <c r="M3417" s="33">
        <v>1</v>
      </c>
      <c r="N3417" s="33">
        <v>253403.38</v>
      </c>
      <c r="O3417" s="33">
        <v>1438.8</v>
      </c>
      <c r="P3417" s="33">
        <v>2371</v>
      </c>
    </row>
    <row r="3418" spans="1:16">
      <c r="A3418" s="27" t="s">
        <v>660</v>
      </c>
      <c r="B3418" s="31">
        <v>202510</v>
      </c>
      <c r="C3418" s="27" t="s">
        <v>85</v>
      </c>
      <c r="D3418" s="27" t="s">
        <v>211</v>
      </c>
      <c r="E3418" s="27" t="s">
        <v>34</v>
      </c>
      <c r="F3418" s="27" t="s">
        <v>257</v>
      </c>
      <c r="G3418" s="33">
        <v>282643.64</v>
      </c>
      <c r="H3418" s="33">
        <v>282643.64</v>
      </c>
      <c r="I3418" s="33">
        <v>6872</v>
      </c>
      <c r="J3418" s="33">
        <v>525</v>
      </c>
      <c r="K3418" s="33">
        <v>8400</v>
      </c>
      <c r="L3418" s="33">
        <v>1</v>
      </c>
      <c r="M3418" s="33">
        <v>1</v>
      </c>
      <c r="N3418" s="33">
        <v>279559.5</v>
      </c>
      <c r="O3418" s="33">
        <v>1571.8</v>
      </c>
      <c r="P3418" s="33">
        <v>2829</v>
      </c>
    </row>
    <row r="3419" spans="1:16">
      <c r="A3419" s="27" t="s">
        <v>660</v>
      </c>
      <c r="B3419" s="31">
        <v>202511</v>
      </c>
      <c r="C3419" s="27" t="s">
        <v>85</v>
      </c>
      <c r="D3419" s="27" t="s">
        <v>211</v>
      </c>
      <c r="E3419" s="27" t="s">
        <v>34</v>
      </c>
      <c r="F3419" s="27" t="s">
        <v>257</v>
      </c>
      <c r="G3419" s="33">
        <v>331341.2</v>
      </c>
      <c r="H3419" s="33">
        <v>331341.2</v>
      </c>
      <c r="I3419" s="33">
        <v>8250</v>
      </c>
      <c r="J3419" s="33">
        <v>689</v>
      </c>
      <c r="K3419" s="33">
        <v>8400</v>
      </c>
      <c r="L3419" s="33">
        <v>1</v>
      </c>
      <c r="M3419" s="33">
        <v>1</v>
      </c>
      <c r="N3419" s="33">
        <v>338852.88</v>
      </c>
      <c r="O3419" s="33">
        <v>1708</v>
      </c>
      <c r="P3419" s="33">
        <v>3458</v>
      </c>
    </row>
    <row r="3420" spans="1:16">
      <c r="A3420" s="27" t="s">
        <v>660</v>
      </c>
      <c r="B3420" s="31">
        <v>202512</v>
      </c>
      <c r="C3420" s="27" t="s">
        <v>85</v>
      </c>
      <c r="D3420" s="27" t="s">
        <v>211</v>
      </c>
      <c r="E3420" s="27" t="s">
        <v>34</v>
      </c>
      <c r="F3420" s="27" t="s">
        <v>257</v>
      </c>
      <c r="G3420" s="33">
        <v>355339.49</v>
      </c>
      <c r="H3420" s="33">
        <v>355339.49</v>
      </c>
      <c r="I3420" s="33">
        <v>9600</v>
      </c>
      <c r="J3420" s="33">
        <v>741</v>
      </c>
      <c r="K3420" s="33">
        <v>8400</v>
      </c>
      <c r="L3420" s="33">
        <v>1</v>
      </c>
      <c r="M3420" s="33">
        <v>1</v>
      </c>
      <c r="N3420" s="33">
        <v>390688.23</v>
      </c>
      <c r="O3420" s="33">
        <v>2104.8</v>
      </c>
      <c r="P3420" s="33">
        <v>3756</v>
      </c>
    </row>
    <row r="3421" spans="1:16">
      <c r="A3421" s="27" t="s">
        <v>660</v>
      </c>
      <c r="B3421" s="31">
        <v>202601</v>
      </c>
      <c r="C3421" s="27" t="s">
        <v>85</v>
      </c>
      <c r="D3421" s="27" t="s">
        <v>211</v>
      </c>
      <c r="E3421" s="27" t="s">
        <v>34</v>
      </c>
      <c r="F3421" s="27" t="s">
        <v>257</v>
      </c>
      <c r="G3421" s="33">
        <v>171712.53</v>
      </c>
      <c r="H3421" s="33">
        <v>171712.53</v>
      </c>
      <c r="I3421" s="33">
        <v>4573</v>
      </c>
      <c r="J3421" s="33">
        <v>303</v>
      </c>
      <c r="K3421" s="33">
        <v>8400</v>
      </c>
      <c r="L3421" s="33">
        <v>1</v>
      </c>
      <c r="M3421" s="33">
        <v>1</v>
      </c>
      <c r="N3421" s="33">
        <v>199446.75</v>
      </c>
      <c r="O3421" s="33">
        <v>877.9</v>
      </c>
      <c r="P3421" s="33">
        <v>1841</v>
      </c>
    </row>
    <row r="3422" spans="1:16">
      <c r="A3422" s="27" t="s">
        <v>660</v>
      </c>
      <c r="B3422" s="31">
        <v>202602</v>
      </c>
      <c r="C3422" s="27" t="s">
        <v>85</v>
      </c>
      <c r="D3422" s="27" t="s">
        <v>211</v>
      </c>
      <c r="E3422" s="27" t="s">
        <v>34</v>
      </c>
      <c r="F3422" s="27" t="s">
        <v>257</v>
      </c>
      <c r="G3422" s="33">
        <v>187745.87</v>
      </c>
      <c r="H3422" s="33">
        <v>187745.87</v>
      </c>
      <c r="I3422" s="33">
        <v>5304</v>
      </c>
      <c r="J3422" s="33">
        <v>370</v>
      </c>
      <c r="K3422" s="33">
        <v>8400</v>
      </c>
      <c r="L3422" s="33">
        <v>1</v>
      </c>
      <c r="M3422" s="33">
        <v>1</v>
      </c>
      <c r="N3422" s="33">
        <v>206385.25</v>
      </c>
      <c r="O3422" s="33">
        <v>1130.3</v>
      </c>
      <c r="P3422" s="33">
        <v>2025</v>
      </c>
    </row>
    <row r="3423" spans="1:16">
      <c r="A3423" s="27" t="s">
        <v>660</v>
      </c>
      <c r="B3423" s="31">
        <v>202603</v>
      </c>
      <c r="C3423" s="27" t="s">
        <v>85</v>
      </c>
      <c r="D3423" s="27" t="s">
        <v>211</v>
      </c>
      <c r="E3423" s="27" t="s">
        <v>34</v>
      </c>
      <c r="F3423" s="27" t="s">
        <v>257</v>
      </c>
      <c r="G3423" s="33">
        <v>256734.33</v>
      </c>
      <c r="H3423" s="33">
        <v>256734.33</v>
      </c>
      <c r="I3423" s="33">
        <v>6738</v>
      </c>
      <c r="J3423" s="33">
        <v>518</v>
      </c>
      <c r="K3423" s="33">
        <v>8400</v>
      </c>
      <c r="L3423" s="33">
        <v>1</v>
      </c>
      <c r="M3423" s="33">
        <v>1</v>
      </c>
      <c r="N3423" s="33">
        <v>258337.37</v>
      </c>
      <c r="O3423" s="33">
        <v>1493.7</v>
      </c>
      <c r="P3423" s="33">
        <v>2624</v>
      </c>
    </row>
    <row r="3424" spans="1:16">
      <c r="A3424" s="27" t="s">
        <v>660</v>
      </c>
      <c r="B3424" s="31">
        <v>202604</v>
      </c>
      <c r="C3424" s="27" t="s">
        <v>85</v>
      </c>
      <c r="D3424" s="27" t="s">
        <v>211</v>
      </c>
      <c r="E3424" s="27" t="s">
        <v>34</v>
      </c>
      <c r="F3424" s="27" t="s">
        <v>257</v>
      </c>
      <c r="G3424" s="33">
        <v>272052.46</v>
      </c>
      <c r="H3424" s="33">
        <v>272052.46</v>
      </c>
      <c r="I3424" s="33">
        <v>7156</v>
      </c>
      <c r="J3424" s="33">
        <v>574</v>
      </c>
      <c r="K3424" s="33">
        <v>8400</v>
      </c>
      <c r="L3424" s="33">
        <v>1</v>
      </c>
      <c r="M3424" s="33">
        <v>1</v>
      </c>
      <c r="N3424" s="33">
        <v>305334.34</v>
      </c>
      <c r="O3424" s="33">
        <v>1597.4</v>
      </c>
      <c r="P3424" s="33">
        <v>2795</v>
      </c>
    </row>
    <row r="3425" spans="1:16">
      <c r="A3425" s="27" t="s">
        <v>660</v>
      </c>
      <c r="B3425" s="31">
        <v>202605</v>
      </c>
      <c r="C3425" s="27" t="s">
        <v>85</v>
      </c>
      <c r="D3425" s="27" t="s">
        <v>211</v>
      </c>
      <c r="E3425" s="27" t="s">
        <v>34</v>
      </c>
      <c r="F3425" s="27" t="s">
        <v>257</v>
      </c>
      <c r="G3425" s="33">
        <v>330625.6</v>
      </c>
      <c r="H3425" s="33">
        <v>330625.6</v>
      </c>
      <c r="I3425" s="33">
        <v>8438</v>
      </c>
      <c r="J3425" s="33">
        <v>658</v>
      </c>
      <c r="K3425" s="33">
        <v>8400</v>
      </c>
      <c r="L3425" s="33">
        <v>1</v>
      </c>
      <c r="M3425" s="33">
        <v>1</v>
      </c>
      <c r="N3425" s="33">
        <v>335881.73</v>
      </c>
      <c r="O3425" s="33">
        <v>1921.4</v>
      </c>
      <c r="P3425" s="33">
        <v>3377</v>
      </c>
    </row>
    <row r="3426" spans="1:16">
      <c r="A3426" s="27" t="s">
        <v>660</v>
      </c>
      <c r="B3426" s="31">
        <v>202606</v>
      </c>
      <c r="C3426" s="27" t="s">
        <v>85</v>
      </c>
      <c r="D3426" s="27" t="s">
        <v>211</v>
      </c>
      <c r="E3426" s="27" t="s">
        <v>34</v>
      </c>
      <c r="F3426" s="27" t="s">
        <v>257</v>
      </c>
      <c r="G3426" s="33">
        <v>306352.29</v>
      </c>
      <c r="H3426" s="33">
        <v>306352.29</v>
      </c>
      <c r="I3426" s="33">
        <v>8388</v>
      </c>
      <c r="J3426" s="33">
        <v>778</v>
      </c>
      <c r="K3426" s="33">
        <v>8400</v>
      </c>
      <c r="L3426" s="33">
        <v>1</v>
      </c>
      <c r="M3426" s="33">
        <v>1</v>
      </c>
      <c r="N3426" s="33">
        <v>329575.32</v>
      </c>
      <c r="O3426" s="33">
        <v>1702.4</v>
      </c>
      <c r="P3426" s="33">
        <v>3380</v>
      </c>
    </row>
    <row r="3427" spans="1:16">
      <c r="A3427" s="27" t="s">
        <v>660</v>
      </c>
      <c r="B3427" s="31">
        <v>202607</v>
      </c>
      <c r="C3427" s="27" t="s">
        <v>85</v>
      </c>
      <c r="D3427" s="27" t="s">
        <v>211</v>
      </c>
      <c r="E3427" s="27" t="s">
        <v>34</v>
      </c>
      <c r="F3427" s="27" t="s">
        <v>257</v>
      </c>
      <c r="G3427" s="33">
        <v>260660.57</v>
      </c>
      <c r="H3427" s="33">
        <v>260660.57</v>
      </c>
      <c r="I3427" s="33">
        <v>6226</v>
      </c>
      <c r="J3427" s="33">
        <v>455</v>
      </c>
      <c r="K3427" s="33">
        <v>8400</v>
      </c>
      <c r="L3427" s="33">
        <v>1</v>
      </c>
      <c r="M3427" s="33">
        <v>1</v>
      </c>
      <c r="N3427" s="33">
        <v>294313.04</v>
      </c>
      <c r="O3427" s="33">
        <v>1606.4</v>
      </c>
      <c r="P3427" s="33">
        <v>2549</v>
      </c>
    </row>
    <row r="3428" spans="1:16">
      <c r="A3428" s="27" t="s">
        <v>663</v>
      </c>
      <c r="B3428" s="31">
        <v>202408</v>
      </c>
      <c r="C3428" s="27" t="s">
        <v>85</v>
      </c>
      <c r="D3428" s="27" t="s">
        <v>211</v>
      </c>
      <c r="E3428" s="27" t="s">
        <v>34</v>
      </c>
      <c r="F3428" s="27" t="s">
        <v>257</v>
      </c>
      <c r="G3428" s="33">
        <v>237412.48</v>
      </c>
      <c r="H3428" s="33">
        <v>237412.48</v>
      </c>
      <c r="I3428" s="33">
        <v>6006</v>
      </c>
      <c r="J3428" s="33">
        <v>441</v>
      </c>
      <c r="K3428" s="33">
        <v>9400</v>
      </c>
      <c r="L3428" s="33">
        <v>1</v>
      </c>
      <c r="M3428" s="33">
        <v>1</v>
      </c>
      <c r="N3428" s="33">
        <v>249234.41</v>
      </c>
      <c r="O3428" s="33">
        <v>1288.5</v>
      </c>
      <c r="P3428" s="33">
        <v>2466</v>
      </c>
    </row>
    <row r="3429" spans="1:16">
      <c r="A3429" s="27" t="s">
        <v>663</v>
      </c>
      <c r="B3429" s="31">
        <v>202409</v>
      </c>
      <c r="C3429" s="27" t="s">
        <v>85</v>
      </c>
      <c r="D3429" s="27" t="s">
        <v>211</v>
      </c>
      <c r="E3429" s="27" t="s">
        <v>34</v>
      </c>
      <c r="F3429" s="27" t="s">
        <v>257</v>
      </c>
      <c r="G3429" s="33">
        <v>230069.79</v>
      </c>
      <c r="H3429" s="33">
        <v>230069.79</v>
      </c>
      <c r="I3429" s="33">
        <v>5683</v>
      </c>
      <c r="J3429" s="33">
        <v>385</v>
      </c>
      <c r="K3429" s="33">
        <v>9400</v>
      </c>
      <c r="L3429" s="33">
        <v>1</v>
      </c>
      <c r="M3429" s="33">
        <v>1</v>
      </c>
      <c r="N3429" s="33">
        <v>240692.33</v>
      </c>
      <c r="O3429" s="33">
        <v>1261.7</v>
      </c>
      <c r="P3429" s="33">
        <v>2330</v>
      </c>
    </row>
    <row r="3430" spans="1:16">
      <c r="A3430" s="27" t="s">
        <v>663</v>
      </c>
      <c r="B3430" s="31">
        <v>202410</v>
      </c>
      <c r="C3430" s="27" t="s">
        <v>85</v>
      </c>
      <c r="D3430" s="27" t="s">
        <v>211</v>
      </c>
      <c r="E3430" s="27" t="s">
        <v>34</v>
      </c>
      <c r="F3430" s="27" t="s">
        <v>257</v>
      </c>
      <c r="G3430" s="33">
        <v>249010.44</v>
      </c>
      <c r="H3430" s="33">
        <v>249010.44</v>
      </c>
      <c r="I3430" s="33">
        <v>5982</v>
      </c>
      <c r="J3430" s="33">
        <v>452</v>
      </c>
      <c r="K3430" s="33">
        <v>9400</v>
      </c>
      <c r="L3430" s="33">
        <v>1</v>
      </c>
      <c r="M3430" s="33">
        <v>1</v>
      </c>
      <c r="N3430" s="33">
        <v>265536.42</v>
      </c>
      <c r="O3430" s="33">
        <v>1445.4</v>
      </c>
      <c r="P3430" s="33">
        <v>2592</v>
      </c>
    </row>
    <row r="3431" spans="1:16">
      <c r="A3431" s="27" t="s">
        <v>663</v>
      </c>
      <c r="B3431" s="31">
        <v>202411</v>
      </c>
      <c r="C3431" s="27" t="s">
        <v>85</v>
      </c>
      <c r="D3431" s="27" t="s">
        <v>211</v>
      </c>
      <c r="E3431" s="27" t="s">
        <v>34</v>
      </c>
      <c r="F3431" s="27" t="s">
        <v>257</v>
      </c>
      <c r="G3431" s="33">
        <v>284427.77</v>
      </c>
      <c r="H3431" s="33">
        <v>284427.77</v>
      </c>
      <c r="I3431" s="33">
        <v>6711</v>
      </c>
      <c r="J3431" s="33">
        <v>542</v>
      </c>
      <c r="K3431" s="33">
        <v>9400</v>
      </c>
      <c r="L3431" s="33">
        <v>1</v>
      </c>
      <c r="M3431" s="33">
        <v>1</v>
      </c>
      <c r="N3431" s="33">
        <v>321855.58</v>
      </c>
      <c r="O3431" s="33">
        <v>1574</v>
      </c>
      <c r="P3431" s="33">
        <v>2963</v>
      </c>
    </row>
    <row r="3432" spans="1:16">
      <c r="A3432" s="27" t="s">
        <v>663</v>
      </c>
      <c r="B3432" s="31">
        <v>202412</v>
      </c>
      <c r="C3432" s="27" t="s">
        <v>85</v>
      </c>
      <c r="D3432" s="27" t="s">
        <v>211</v>
      </c>
      <c r="E3432" s="27" t="s">
        <v>34</v>
      </c>
      <c r="F3432" s="27" t="s">
        <v>257</v>
      </c>
      <c r="G3432" s="33">
        <v>353022.49</v>
      </c>
      <c r="H3432" s="33">
        <v>353022.49</v>
      </c>
      <c r="I3432" s="33">
        <v>9174</v>
      </c>
      <c r="J3432" s="33">
        <v>606</v>
      </c>
      <c r="K3432" s="33">
        <v>9400</v>
      </c>
      <c r="L3432" s="33">
        <v>1</v>
      </c>
      <c r="M3432" s="33">
        <v>1</v>
      </c>
      <c r="N3432" s="33">
        <v>371090.79</v>
      </c>
      <c r="O3432" s="33">
        <v>2175.1</v>
      </c>
      <c r="P3432" s="33">
        <v>3684</v>
      </c>
    </row>
    <row r="3433" spans="1:16">
      <c r="A3433" s="27" t="s">
        <v>663</v>
      </c>
      <c r="B3433" s="31">
        <v>202501</v>
      </c>
      <c r="C3433" s="27" t="s">
        <v>85</v>
      </c>
      <c r="D3433" s="27" t="s">
        <v>211</v>
      </c>
      <c r="E3433" s="27" t="s">
        <v>34</v>
      </c>
      <c r="F3433" s="27" t="s">
        <v>257</v>
      </c>
      <c r="G3433" s="33">
        <v>187490.02</v>
      </c>
      <c r="H3433" s="33">
        <v>187490.02</v>
      </c>
      <c r="I3433" s="33">
        <v>4637</v>
      </c>
      <c r="J3433" s="33">
        <v>320</v>
      </c>
      <c r="K3433" s="33">
        <v>9400</v>
      </c>
      <c r="L3433" s="33">
        <v>1</v>
      </c>
      <c r="M3433" s="33">
        <v>1</v>
      </c>
      <c r="N3433" s="33">
        <v>189442.24</v>
      </c>
      <c r="O3433" s="33">
        <v>1020.6</v>
      </c>
      <c r="P3433" s="33">
        <v>1870</v>
      </c>
    </row>
    <row r="3434" spans="1:16">
      <c r="A3434" s="27" t="s">
        <v>663</v>
      </c>
      <c r="B3434" s="31">
        <v>202502</v>
      </c>
      <c r="C3434" s="27" t="s">
        <v>85</v>
      </c>
      <c r="D3434" s="27" t="s">
        <v>211</v>
      </c>
      <c r="E3434" s="27" t="s">
        <v>34</v>
      </c>
      <c r="F3434" s="27" t="s">
        <v>257</v>
      </c>
      <c r="G3434" s="33">
        <v>197284.63</v>
      </c>
      <c r="H3434" s="33">
        <v>197284.63</v>
      </c>
      <c r="I3434" s="33">
        <v>4443</v>
      </c>
      <c r="J3434" s="33">
        <v>313</v>
      </c>
      <c r="K3434" s="33">
        <v>9400</v>
      </c>
      <c r="L3434" s="33">
        <v>1</v>
      </c>
      <c r="M3434" s="33">
        <v>1</v>
      </c>
      <c r="N3434" s="33">
        <v>196032.7</v>
      </c>
      <c r="O3434" s="33">
        <v>1253</v>
      </c>
      <c r="P3434" s="33">
        <v>1995</v>
      </c>
    </row>
    <row r="3435" spans="1:16">
      <c r="A3435" s="27" t="s">
        <v>663</v>
      </c>
      <c r="B3435" s="31">
        <v>202503</v>
      </c>
      <c r="C3435" s="27" t="s">
        <v>85</v>
      </c>
      <c r="D3435" s="27" t="s">
        <v>211</v>
      </c>
      <c r="E3435" s="27" t="s">
        <v>34</v>
      </c>
      <c r="F3435" s="27" t="s">
        <v>257</v>
      </c>
      <c r="G3435" s="33">
        <v>234187.96</v>
      </c>
      <c r="H3435" s="33">
        <v>234187.96</v>
      </c>
      <c r="I3435" s="33">
        <v>5942</v>
      </c>
      <c r="J3435" s="33">
        <v>445</v>
      </c>
      <c r="K3435" s="33">
        <v>9400</v>
      </c>
      <c r="L3435" s="33">
        <v>1</v>
      </c>
      <c r="M3435" s="33">
        <v>1</v>
      </c>
      <c r="N3435" s="33">
        <v>245378.83</v>
      </c>
      <c r="O3435" s="33">
        <v>1311.1</v>
      </c>
      <c r="P3435" s="33">
        <v>2467</v>
      </c>
    </row>
    <row r="3436" spans="1:16">
      <c r="A3436" s="27" t="s">
        <v>663</v>
      </c>
      <c r="B3436" s="31">
        <v>202504</v>
      </c>
      <c r="C3436" s="27" t="s">
        <v>85</v>
      </c>
      <c r="D3436" s="27" t="s">
        <v>211</v>
      </c>
      <c r="E3436" s="27" t="s">
        <v>34</v>
      </c>
      <c r="F3436" s="27" t="s">
        <v>257</v>
      </c>
      <c r="G3436" s="33">
        <v>293114.41</v>
      </c>
      <c r="H3436" s="33">
        <v>293114.41</v>
      </c>
      <c r="I3436" s="33">
        <v>8147</v>
      </c>
      <c r="J3436" s="33">
        <v>602</v>
      </c>
      <c r="K3436" s="33">
        <v>9400</v>
      </c>
      <c r="L3436" s="33">
        <v>1</v>
      </c>
      <c r="M3436" s="33">
        <v>1</v>
      </c>
      <c r="N3436" s="33">
        <v>290018.37</v>
      </c>
      <c r="O3436" s="33">
        <v>1513.9</v>
      </c>
      <c r="P3436" s="33">
        <v>3296</v>
      </c>
    </row>
    <row r="3437" spans="1:16">
      <c r="A3437" s="27" t="s">
        <v>663</v>
      </c>
      <c r="B3437" s="31">
        <v>202505</v>
      </c>
      <c r="C3437" s="27" t="s">
        <v>85</v>
      </c>
      <c r="D3437" s="27" t="s">
        <v>211</v>
      </c>
      <c r="E3437" s="27" t="s">
        <v>34</v>
      </c>
      <c r="F3437" s="27" t="s">
        <v>257</v>
      </c>
      <c r="G3437" s="33">
        <v>316693.81</v>
      </c>
      <c r="H3437" s="33">
        <v>316693.81</v>
      </c>
      <c r="I3437" s="33">
        <v>8136</v>
      </c>
      <c r="J3437" s="33">
        <v>505</v>
      </c>
      <c r="K3437" s="33">
        <v>9400</v>
      </c>
      <c r="L3437" s="33">
        <v>1</v>
      </c>
      <c r="M3437" s="33">
        <v>1</v>
      </c>
      <c r="N3437" s="33">
        <v>319033.46</v>
      </c>
      <c r="O3437" s="33">
        <v>1732.9</v>
      </c>
      <c r="P3437" s="33">
        <v>3297</v>
      </c>
    </row>
    <row r="3438" spans="1:16">
      <c r="A3438" s="27" t="s">
        <v>663</v>
      </c>
      <c r="B3438" s="31">
        <v>202506</v>
      </c>
      <c r="C3438" s="27" t="s">
        <v>85</v>
      </c>
      <c r="D3438" s="27" t="s">
        <v>211</v>
      </c>
      <c r="E3438" s="27" t="s">
        <v>34</v>
      </c>
      <c r="F3438" s="27" t="s">
        <v>257</v>
      </c>
      <c r="G3438" s="33">
        <v>295018.14</v>
      </c>
      <c r="H3438" s="33">
        <v>295018.14</v>
      </c>
      <c r="I3438" s="33">
        <v>7081</v>
      </c>
      <c r="J3438" s="33">
        <v>509</v>
      </c>
      <c r="K3438" s="33">
        <v>9400</v>
      </c>
      <c r="L3438" s="33">
        <v>1</v>
      </c>
      <c r="M3438" s="33">
        <v>1</v>
      </c>
      <c r="N3438" s="33">
        <v>313043.39</v>
      </c>
      <c r="O3438" s="33">
        <v>1528.7</v>
      </c>
      <c r="P3438" s="33">
        <v>2933</v>
      </c>
    </row>
    <row r="3439" spans="1:16">
      <c r="A3439" s="27" t="s">
        <v>663</v>
      </c>
      <c r="B3439" s="31">
        <v>202507</v>
      </c>
      <c r="C3439" s="27" t="s">
        <v>85</v>
      </c>
      <c r="D3439" s="27" t="s">
        <v>211</v>
      </c>
      <c r="E3439" s="27" t="s">
        <v>34</v>
      </c>
      <c r="F3439" s="27" t="s">
        <v>257</v>
      </c>
      <c r="G3439" s="33">
        <v>245680.66</v>
      </c>
      <c r="H3439" s="33">
        <v>245680.66</v>
      </c>
      <c r="I3439" s="33">
        <v>6310</v>
      </c>
      <c r="J3439" s="33">
        <v>498</v>
      </c>
      <c r="K3439" s="33">
        <v>9400</v>
      </c>
      <c r="L3439" s="33">
        <v>1</v>
      </c>
      <c r="M3439" s="33">
        <v>1</v>
      </c>
      <c r="N3439" s="33">
        <v>279549.91</v>
      </c>
      <c r="O3439" s="33">
        <v>1427.5</v>
      </c>
      <c r="P3439" s="33">
        <v>2502</v>
      </c>
    </row>
    <row r="3440" spans="1:16">
      <c r="A3440" s="27" t="s">
        <v>663</v>
      </c>
      <c r="B3440" s="31">
        <v>202508</v>
      </c>
      <c r="C3440" s="27" t="s">
        <v>85</v>
      </c>
      <c r="D3440" s="27" t="s">
        <v>211</v>
      </c>
      <c r="E3440" s="27" t="s">
        <v>34</v>
      </c>
      <c r="F3440" s="27" t="s">
        <v>257</v>
      </c>
      <c r="G3440" s="33">
        <v>257828.23</v>
      </c>
      <c r="H3440" s="33">
        <v>257828.23</v>
      </c>
      <c r="I3440" s="33">
        <v>6036</v>
      </c>
      <c r="J3440" s="33">
        <v>493</v>
      </c>
      <c r="K3440" s="33">
        <v>9400</v>
      </c>
      <c r="L3440" s="33">
        <v>1</v>
      </c>
      <c r="M3440" s="33">
        <v>1</v>
      </c>
      <c r="N3440" s="33">
        <v>270419.33</v>
      </c>
      <c r="O3440" s="33">
        <v>1495.3</v>
      </c>
      <c r="P3440" s="33">
        <v>2488</v>
      </c>
    </row>
    <row r="3441" spans="1:16">
      <c r="A3441" s="27" t="s">
        <v>663</v>
      </c>
      <c r="B3441" s="31">
        <v>202509</v>
      </c>
      <c r="C3441" s="27" t="s">
        <v>85</v>
      </c>
      <c r="D3441" s="27" t="s">
        <v>211</v>
      </c>
      <c r="E3441" s="27" t="s">
        <v>34</v>
      </c>
      <c r="F3441" s="27" t="s">
        <v>257</v>
      </c>
      <c r="G3441" s="33">
        <v>234091.48</v>
      </c>
      <c r="H3441" s="33">
        <v>234091.48</v>
      </c>
      <c r="I3441" s="33">
        <v>5994</v>
      </c>
      <c r="J3441" s="33">
        <v>492</v>
      </c>
      <c r="K3441" s="33">
        <v>9400</v>
      </c>
      <c r="L3441" s="33">
        <v>1</v>
      </c>
      <c r="M3441" s="33">
        <v>1</v>
      </c>
      <c r="N3441" s="33">
        <v>261151.18</v>
      </c>
      <c r="O3441" s="33">
        <v>1247.5</v>
      </c>
      <c r="P3441" s="33">
        <v>2464</v>
      </c>
    </row>
    <row r="3442" spans="1:16">
      <c r="A3442" s="27" t="s">
        <v>663</v>
      </c>
      <c r="B3442" s="31">
        <v>202510</v>
      </c>
      <c r="C3442" s="27" t="s">
        <v>85</v>
      </c>
      <c r="D3442" s="27" t="s">
        <v>211</v>
      </c>
      <c r="E3442" s="27" t="s">
        <v>34</v>
      </c>
      <c r="F3442" s="27" t="s">
        <v>257</v>
      </c>
      <c r="G3442" s="33">
        <v>281293.05</v>
      </c>
      <c r="H3442" s="33">
        <v>281293.05</v>
      </c>
      <c r="I3442" s="33">
        <v>7557</v>
      </c>
      <c r="J3442" s="33">
        <v>428</v>
      </c>
      <c r="K3442" s="33">
        <v>9400</v>
      </c>
      <c r="L3442" s="33">
        <v>1</v>
      </c>
      <c r="M3442" s="33">
        <v>1</v>
      </c>
      <c r="N3442" s="33">
        <v>288107.02</v>
      </c>
      <c r="O3442" s="33">
        <v>1541.3</v>
      </c>
      <c r="P3442" s="33">
        <v>2936</v>
      </c>
    </row>
    <row r="3443" spans="1:16">
      <c r="A3443" s="27" t="s">
        <v>663</v>
      </c>
      <c r="B3443" s="31">
        <v>202511</v>
      </c>
      <c r="C3443" s="27" t="s">
        <v>85</v>
      </c>
      <c r="D3443" s="27" t="s">
        <v>211</v>
      </c>
      <c r="E3443" s="27" t="s">
        <v>34</v>
      </c>
      <c r="F3443" s="27" t="s">
        <v>257</v>
      </c>
      <c r="G3443" s="33">
        <v>349670.66</v>
      </c>
      <c r="H3443" s="33">
        <v>349670.66</v>
      </c>
      <c r="I3443" s="33">
        <v>8495</v>
      </c>
      <c r="J3443" s="33">
        <v>564</v>
      </c>
      <c r="K3443" s="33">
        <v>9400</v>
      </c>
      <c r="L3443" s="33">
        <v>1</v>
      </c>
      <c r="M3443" s="33">
        <v>1</v>
      </c>
      <c r="N3443" s="33">
        <v>349213.3</v>
      </c>
      <c r="O3443" s="33">
        <v>1928.1</v>
      </c>
      <c r="P3443" s="33">
        <v>3624</v>
      </c>
    </row>
    <row r="3444" spans="1:16">
      <c r="A3444" s="27" t="s">
        <v>663</v>
      </c>
      <c r="B3444" s="31">
        <v>202512</v>
      </c>
      <c r="C3444" s="27" t="s">
        <v>85</v>
      </c>
      <c r="D3444" s="27" t="s">
        <v>211</v>
      </c>
      <c r="E3444" s="27" t="s">
        <v>34</v>
      </c>
      <c r="F3444" s="27" t="s">
        <v>257</v>
      </c>
      <c r="G3444" s="33">
        <v>360092.83</v>
      </c>
      <c r="H3444" s="33">
        <v>360092.83</v>
      </c>
      <c r="I3444" s="33">
        <v>9379</v>
      </c>
      <c r="J3444" s="33">
        <v>725</v>
      </c>
      <c r="K3444" s="33">
        <v>9400</v>
      </c>
      <c r="L3444" s="33">
        <v>1</v>
      </c>
      <c r="M3444" s="33">
        <v>1</v>
      </c>
      <c r="N3444" s="33">
        <v>402633.51</v>
      </c>
      <c r="O3444" s="33">
        <v>2020.6</v>
      </c>
      <c r="P3444" s="33">
        <v>3713</v>
      </c>
    </row>
    <row r="3445" spans="1:16">
      <c r="A3445" s="27" t="s">
        <v>663</v>
      </c>
      <c r="B3445" s="31">
        <v>202601</v>
      </c>
      <c r="C3445" s="27" t="s">
        <v>85</v>
      </c>
      <c r="D3445" s="27" t="s">
        <v>211</v>
      </c>
      <c r="E3445" s="27" t="s">
        <v>34</v>
      </c>
      <c r="F3445" s="27" t="s">
        <v>257</v>
      </c>
      <c r="G3445" s="33">
        <v>191308.52</v>
      </c>
      <c r="H3445" s="33">
        <v>191308.52</v>
      </c>
      <c r="I3445" s="33">
        <v>4832</v>
      </c>
      <c r="J3445" s="33">
        <v>326</v>
      </c>
      <c r="K3445" s="33">
        <v>9400</v>
      </c>
      <c r="L3445" s="33">
        <v>1</v>
      </c>
      <c r="M3445" s="33">
        <v>1</v>
      </c>
      <c r="N3445" s="33">
        <v>205544.83</v>
      </c>
      <c r="O3445" s="33">
        <v>1085.4</v>
      </c>
      <c r="P3445" s="33">
        <v>1977</v>
      </c>
    </row>
    <row r="3446" spans="1:16">
      <c r="A3446" s="27" t="s">
        <v>663</v>
      </c>
      <c r="B3446" s="31">
        <v>202602</v>
      </c>
      <c r="C3446" s="27" t="s">
        <v>85</v>
      </c>
      <c r="D3446" s="27" t="s">
        <v>211</v>
      </c>
      <c r="E3446" s="27" t="s">
        <v>34</v>
      </c>
      <c r="F3446" s="27" t="s">
        <v>257</v>
      </c>
      <c r="G3446" s="33">
        <v>227027.19</v>
      </c>
      <c r="H3446" s="33">
        <v>227027.19</v>
      </c>
      <c r="I3446" s="33">
        <v>5825</v>
      </c>
      <c r="J3446" s="33">
        <v>412</v>
      </c>
      <c r="K3446" s="33">
        <v>9400</v>
      </c>
      <c r="L3446" s="33">
        <v>1</v>
      </c>
      <c r="M3446" s="33">
        <v>1</v>
      </c>
      <c r="N3446" s="33">
        <v>212695.47</v>
      </c>
      <c r="O3446" s="33">
        <v>1182.9</v>
      </c>
      <c r="P3446" s="33">
        <v>2312</v>
      </c>
    </row>
    <row r="3447" spans="1:16">
      <c r="A3447" s="27" t="s">
        <v>663</v>
      </c>
      <c r="B3447" s="31">
        <v>202603</v>
      </c>
      <c r="C3447" s="27" t="s">
        <v>85</v>
      </c>
      <c r="D3447" s="27" t="s">
        <v>211</v>
      </c>
      <c r="E3447" s="27" t="s">
        <v>34</v>
      </c>
      <c r="F3447" s="27" t="s">
        <v>257</v>
      </c>
      <c r="G3447" s="33">
        <v>254965</v>
      </c>
      <c r="H3447" s="33">
        <v>254965</v>
      </c>
      <c r="I3447" s="33">
        <v>6266</v>
      </c>
      <c r="J3447" s="33">
        <v>528</v>
      </c>
      <c r="K3447" s="33">
        <v>9400</v>
      </c>
      <c r="L3447" s="33">
        <v>1</v>
      </c>
      <c r="M3447" s="33">
        <v>1</v>
      </c>
      <c r="N3447" s="33">
        <v>266236.03</v>
      </c>
      <c r="O3447" s="33">
        <v>1466.7</v>
      </c>
      <c r="P3447" s="33">
        <v>2602</v>
      </c>
    </row>
    <row r="3448" spans="1:16">
      <c r="A3448" s="27" t="s">
        <v>663</v>
      </c>
      <c r="B3448" s="31">
        <v>202604</v>
      </c>
      <c r="C3448" s="27" t="s">
        <v>85</v>
      </c>
      <c r="D3448" s="27" t="s">
        <v>211</v>
      </c>
      <c r="E3448" s="27" t="s">
        <v>34</v>
      </c>
      <c r="F3448" s="27" t="s">
        <v>257</v>
      </c>
      <c r="G3448" s="33">
        <v>307428.11</v>
      </c>
      <c r="H3448" s="33">
        <v>307428.11</v>
      </c>
      <c r="I3448" s="33">
        <v>7430</v>
      </c>
      <c r="J3448" s="33">
        <v>505</v>
      </c>
      <c r="K3448" s="33">
        <v>9400</v>
      </c>
      <c r="L3448" s="33">
        <v>1</v>
      </c>
      <c r="M3448" s="33">
        <v>1</v>
      </c>
      <c r="N3448" s="33">
        <v>314669.93</v>
      </c>
      <c r="O3448" s="33">
        <v>1613.8</v>
      </c>
      <c r="P3448" s="33">
        <v>3147</v>
      </c>
    </row>
    <row r="3449" spans="1:16">
      <c r="A3449" s="27" t="s">
        <v>663</v>
      </c>
      <c r="B3449" s="31">
        <v>202605</v>
      </c>
      <c r="C3449" s="27" t="s">
        <v>85</v>
      </c>
      <c r="D3449" s="27" t="s">
        <v>211</v>
      </c>
      <c r="E3449" s="27" t="s">
        <v>34</v>
      </c>
      <c r="F3449" s="27" t="s">
        <v>257</v>
      </c>
      <c r="G3449" s="33">
        <v>315692.19</v>
      </c>
      <c r="H3449" s="33">
        <v>315692.19</v>
      </c>
      <c r="I3449" s="33">
        <v>7925</v>
      </c>
      <c r="J3449" s="33">
        <v>555</v>
      </c>
      <c r="K3449" s="33">
        <v>9400</v>
      </c>
      <c r="L3449" s="33">
        <v>1</v>
      </c>
      <c r="M3449" s="33">
        <v>1</v>
      </c>
      <c r="N3449" s="33">
        <v>346151.3</v>
      </c>
      <c r="O3449" s="33">
        <v>1845.2</v>
      </c>
      <c r="P3449" s="33">
        <v>3332</v>
      </c>
    </row>
    <row r="3450" spans="1:16">
      <c r="A3450" s="27" t="s">
        <v>663</v>
      </c>
      <c r="B3450" s="31">
        <v>202606</v>
      </c>
      <c r="C3450" s="27" t="s">
        <v>85</v>
      </c>
      <c r="D3450" s="27" t="s">
        <v>211</v>
      </c>
      <c r="E3450" s="27" t="s">
        <v>34</v>
      </c>
      <c r="F3450" s="27" t="s">
        <v>257</v>
      </c>
      <c r="G3450" s="33">
        <v>311530.33</v>
      </c>
      <c r="H3450" s="33">
        <v>311530.33</v>
      </c>
      <c r="I3450" s="33">
        <v>8096</v>
      </c>
      <c r="J3450" s="33">
        <v>635</v>
      </c>
      <c r="K3450" s="33">
        <v>9400</v>
      </c>
      <c r="L3450" s="33">
        <v>1</v>
      </c>
      <c r="M3450" s="33">
        <v>1</v>
      </c>
      <c r="N3450" s="33">
        <v>339652.08</v>
      </c>
      <c r="O3450" s="33">
        <v>1826.1</v>
      </c>
      <c r="P3450" s="33">
        <v>3274</v>
      </c>
    </row>
    <row r="3451" spans="1:16">
      <c r="A3451" s="27" t="s">
        <v>663</v>
      </c>
      <c r="B3451" s="31">
        <v>202607</v>
      </c>
      <c r="C3451" s="27" t="s">
        <v>85</v>
      </c>
      <c r="D3451" s="27" t="s">
        <v>211</v>
      </c>
      <c r="E3451" s="27" t="s">
        <v>34</v>
      </c>
      <c r="F3451" s="27" t="s">
        <v>257</v>
      </c>
      <c r="G3451" s="33">
        <v>288885.24</v>
      </c>
      <c r="H3451" s="33">
        <v>288885.24</v>
      </c>
      <c r="I3451" s="33">
        <v>7322</v>
      </c>
      <c r="J3451" s="33">
        <v>547</v>
      </c>
      <c r="K3451" s="33">
        <v>9400</v>
      </c>
      <c r="L3451" s="33">
        <v>1</v>
      </c>
      <c r="M3451" s="33">
        <v>1</v>
      </c>
      <c r="N3451" s="33">
        <v>303311.65</v>
      </c>
      <c r="O3451" s="33">
        <v>1706.1</v>
      </c>
      <c r="P3451" s="33">
        <v>2904</v>
      </c>
    </row>
    <row r="3452" spans="1:16">
      <c r="A3452" s="27" t="s">
        <v>666</v>
      </c>
      <c r="B3452" s="31">
        <v>202408</v>
      </c>
      <c r="C3452" s="27" t="s">
        <v>85</v>
      </c>
      <c r="D3452" s="27" t="s">
        <v>211</v>
      </c>
      <c r="E3452" s="27" t="s">
        <v>34</v>
      </c>
      <c r="F3452" s="27" t="s">
        <v>257</v>
      </c>
      <c r="G3452" s="33">
        <v>242439.06</v>
      </c>
      <c r="H3452" s="33">
        <v>0</v>
      </c>
      <c r="I3452" s="33">
        <v>5883</v>
      </c>
      <c r="J3452" s="33">
        <v>383</v>
      </c>
      <c r="K3452" s="33">
        <v>9900</v>
      </c>
      <c r="L3452" s="33">
        <v>1</v>
      </c>
      <c r="M3452" s="33">
        <v>0</v>
      </c>
      <c r="N3452" s="33">
        <v>292284.62</v>
      </c>
      <c r="O3452" s="33">
        <v>1245.7</v>
      </c>
      <c r="P3452" s="33">
        <v>2456</v>
      </c>
    </row>
    <row r="3453" spans="1:16">
      <c r="A3453" s="27" t="s">
        <v>666</v>
      </c>
      <c r="B3453" s="31">
        <v>202409</v>
      </c>
      <c r="C3453" s="27" t="s">
        <v>85</v>
      </c>
      <c r="D3453" s="27" t="s">
        <v>211</v>
      </c>
      <c r="E3453" s="27" t="s">
        <v>34</v>
      </c>
      <c r="F3453" s="27" t="s">
        <v>257</v>
      </c>
      <c r="G3453" s="33">
        <v>233982.28</v>
      </c>
      <c r="H3453" s="33">
        <v>0</v>
      </c>
      <c r="I3453" s="33">
        <v>5740</v>
      </c>
      <c r="J3453" s="33">
        <v>446</v>
      </c>
      <c r="K3453" s="33">
        <v>9900</v>
      </c>
      <c r="L3453" s="33">
        <v>1</v>
      </c>
      <c r="M3453" s="33">
        <v>0</v>
      </c>
      <c r="N3453" s="33">
        <v>282267.07</v>
      </c>
      <c r="O3453" s="33">
        <v>1367.2</v>
      </c>
      <c r="P3453" s="33">
        <v>2345</v>
      </c>
    </row>
    <row r="3454" spans="1:16">
      <c r="A3454" s="27" t="s">
        <v>666</v>
      </c>
      <c r="B3454" s="31">
        <v>202410</v>
      </c>
      <c r="C3454" s="27" t="s">
        <v>85</v>
      </c>
      <c r="D3454" s="27" t="s">
        <v>211</v>
      </c>
      <c r="E3454" s="27" t="s">
        <v>34</v>
      </c>
      <c r="F3454" s="27" t="s">
        <v>257</v>
      </c>
      <c r="G3454" s="33">
        <v>247481.46</v>
      </c>
      <c r="H3454" s="33">
        <v>0</v>
      </c>
      <c r="I3454" s="33">
        <v>6503</v>
      </c>
      <c r="J3454" s="33">
        <v>467</v>
      </c>
      <c r="K3454" s="33">
        <v>9900</v>
      </c>
      <c r="L3454" s="33">
        <v>1</v>
      </c>
      <c r="M3454" s="33">
        <v>0</v>
      </c>
      <c r="N3454" s="33">
        <v>311402.48</v>
      </c>
      <c r="O3454" s="33">
        <v>1379.1</v>
      </c>
      <c r="P3454" s="33">
        <v>2648</v>
      </c>
    </row>
    <row r="3455" spans="1:16">
      <c r="A3455" s="27" t="s">
        <v>666</v>
      </c>
      <c r="B3455" s="31">
        <v>202411</v>
      </c>
      <c r="C3455" s="27" t="s">
        <v>85</v>
      </c>
      <c r="D3455" s="27" t="s">
        <v>211</v>
      </c>
      <c r="E3455" s="27" t="s">
        <v>34</v>
      </c>
      <c r="F3455" s="27" t="s">
        <v>257</v>
      </c>
      <c r="G3455" s="33">
        <v>346266.36</v>
      </c>
      <c r="H3455" s="33">
        <v>0</v>
      </c>
      <c r="I3455" s="33">
        <v>8425</v>
      </c>
      <c r="J3455" s="33">
        <v>604</v>
      </c>
      <c r="K3455" s="33">
        <v>9900</v>
      </c>
      <c r="L3455" s="33">
        <v>1</v>
      </c>
      <c r="M3455" s="33">
        <v>0</v>
      </c>
      <c r="N3455" s="33">
        <v>377449.63</v>
      </c>
      <c r="O3455" s="33">
        <v>1805.4</v>
      </c>
      <c r="P3455" s="33">
        <v>3436</v>
      </c>
    </row>
    <row r="3456" spans="1:16">
      <c r="A3456" s="27" t="s">
        <v>666</v>
      </c>
      <c r="B3456" s="31">
        <v>202412</v>
      </c>
      <c r="C3456" s="27" t="s">
        <v>85</v>
      </c>
      <c r="D3456" s="27" t="s">
        <v>211</v>
      </c>
      <c r="E3456" s="27" t="s">
        <v>34</v>
      </c>
      <c r="F3456" s="27" t="s">
        <v>257</v>
      </c>
      <c r="G3456" s="33">
        <v>436694.91</v>
      </c>
      <c r="H3456" s="33">
        <v>0</v>
      </c>
      <c r="I3456" s="33">
        <v>10685</v>
      </c>
      <c r="J3456" s="33">
        <v>927</v>
      </c>
      <c r="K3456" s="33">
        <v>9900</v>
      </c>
      <c r="L3456" s="33">
        <v>1</v>
      </c>
      <c r="M3456" s="33">
        <v>0</v>
      </c>
      <c r="N3456" s="33">
        <v>435189.23</v>
      </c>
      <c r="O3456" s="33">
        <v>2299.5</v>
      </c>
      <c r="P3456" s="33">
        <v>4402</v>
      </c>
    </row>
    <row r="3457" spans="1:16">
      <c r="A3457" s="27" t="s">
        <v>666</v>
      </c>
      <c r="B3457" s="31">
        <v>202501</v>
      </c>
      <c r="C3457" s="27" t="s">
        <v>85</v>
      </c>
      <c r="D3457" s="27" t="s">
        <v>211</v>
      </c>
      <c r="E3457" s="27" t="s">
        <v>34</v>
      </c>
      <c r="F3457" s="27" t="s">
        <v>257</v>
      </c>
      <c r="G3457" s="33">
        <v>245769.12</v>
      </c>
      <c r="H3457" s="33">
        <v>0</v>
      </c>
      <c r="I3457" s="33">
        <v>6226</v>
      </c>
      <c r="J3457" s="33">
        <v>441</v>
      </c>
      <c r="K3457" s="33">
        <v>9900</v>
      </c>
      <c r="L3457" s="33">
        <v>1</v>
      </c>
      <c r="M3457" s="33">
        <v>0</v>
      </c>
      <c r="N3457" s="33">
        <v>222164.56</v>
      </c>
      <c r="O3457" s="33">
        <v>1744.9</v>
      </c>
      <c r="P3457" s="33">
        <v>2650</v>
      </c>
    </row>
    <row r="3458" spans="1:16">
      <c r="A3458" s="27" t="s">
        <v>666</v>
      </c>
      <c r="B3458" s="31">
        <v>202502</v>
      </c>
      <c r="C3458" s="27" t="s">
        <v>85</v>
      </c>
      <c r="D3458" s="27" t="s">
        <v>211</v>
      </c>
      <c r="E3458" s="27" t="s">
        <v>34</v>
      </c>
      <c r="F3458" s="27" t="s">
        <v>257</v>
      </c>
      <c r="G3458" s="33">
        <v>232202.63</v>
      </c>
      <c r="H3458" s="33">
        <v>0</v>
      </c>
      <c r="I3458" s="33">
        <v>5951</v>
      </c>
      <c r="J3458" s="33">
        <v>397</v>
      </c>
      <c r="K3458" s="33">
        <v>9900</v>
      </c>
      <c r="L3458" s="33">
        <v>1</v>
      </c>
      <c r="M3458" s="33">
        <v>0</v>
      </c>
      <c r="N3458" s="33">
        <v>229893.38</v>
      </c>
      <c r="O3458" s="33">
        <v>1382</v>
      </c>
      <c r="P3458" s="33">
        <v>2372</v>
      </c>
    </row>
    <row r="3459" spans="1:16">
      <c r="A3459" s="27" t="s">
        <v>666</v>
      </c>
      <c r="B3459" s="31">
        <v>202503</v>
      </c>
      <c r="C3459" s="27" t="s">
        <v>85</v>
      </c>
      <c r="D3459" s="27" t="s">
        <v>211</v>
      </c>
      <c r="E3459" s="27" t="s">
        <v>34</v>
      </c>
      <c r="F3459" s="27" t="s">
        <v>257</v>
      </c>
      <c r="G3459" s="33">
        <v>280587.8</v>
      </c>
      <c r="H3459" s="33">
        <v>0</v>
      </c>
      <c r="I3459" s="33">
        <v>7087</v>
      </c>
      <c r="J3459" s="33">
        <v>597</v>
      </c>
      <c r="K3459" s="33">
        <v>9900</v>
      </c>
      <c r="L3459" s="33">
        <v>1</v>
      </c>
      <c r="M3459" s="33">
        <v>0</v>
      </c>
      <c r="N3459" s="33">
        <v>287763.07</v>
      </c>
      <c r="O3459" s="33">
        <v>1623.1</v>
      </c>
      <c r="P3459" s="33">
        <v>2958</v>
      </c>
    </row>
    <row r="3460" spans="1:16">
      <c r="A3460" s="27" t="s">
        <v>666</v>
      </c>
      <c r="B3460" s="31">
        <v>202504</v>
      </c>
      <c r="C3460" s="27" t="s">
        <v>85</v>
      </c>
      <c r="D3460" s="27" t="s">
        <v>211</v>
      </c>
      <c r="E3460" s="27" t="s">
        <v>34</v>
      </c>
      <c r="F3460" s="27" t="s">
        <v>257</v>
      </c>
      <c r="G3460" s="33">
        <v>314585.62</v>
      </c>
      <c r="H3460" s="33">
        <v>0</v>
      </c>
      <c r="I3460" s="33">
        <v>8000</v>
      </c>
      <c r="J3460" s="33">
        <v>669</v>
      </c>
      <c r="K3460" s="33">
        <v>9900</v>
      </c>
      <c r="L3460" s="33">
        <v>1</v>
      </c>
      <c r="M3460" s="33">
        <v>0</v>
      </c>
      <c r="N3460" s="33">
        <v>340113.18</v>
      </c>
      <c r="O3460" s="33">
        <v>1582.8</v>
      </c>
      <c r="P3460" s="33">
        <v>3377</v>
      </c>
    </row>
    <row r="3461" spans="1:16">
      <c r="A3461" s="27" t="s">
        <v>666</v>
      </c>
      <c r="B3461" s="31">
        <v>202505</v>
      </c>
      <c r="C3461" s="27" t="s">
        <v>85</v>
      </c>
      <c r="D3461" s="27" t="s">
        <v>211</v>
      </c>
      <c r="E3461" s="27" t="s">
        <v>34</v>
      </c>
      <c r="F3461" s="27" t="s">
        <v>257</v>
      </c>
      <c r="G3461" s="33">
        <v>369261.98</v>
      </c>
      <c r="H3461" s="33">
        <v>0</v>
      </c>
      <c r="I3461" s="33">
        <v>9609</v>
      </c>
      <c r="J3461" s="33">
        <v>839</v>
      </c>
      <c r="K3461" s="33">
        <v>9900</v>
      </c>
      <c r="L3461" s="33">
        <v>1</v>
      </c>
      <c r="M3461" s="33">
        <v>0</v>
      </c>
      <c r="N3461" s="33">
        <v>374140.05</v>
      </c>
      <c r="O3461" s="33">
        <v>2417.8</v>
      </c>
      <c r="P3461" s="33">
        <v>3851</v>
      </c>
    </row>
    <row r="3462" spans="1:16">
      <c r="A3462" s="27" t="s">
        <v>666</v>
      </c>
      <c r="B3462" s="31">
        <v>202506</v>
      </c>
      <c r="C3462" s="27" t="s">
        <v>85</v>
      </c>
      <c r="D3462" s="27" t="s">
        <v>211</v>
      </c>
      <c r="E3462" s="27" t="s">
        <v>34</v>
      </c>
      <c r="F3462" s="27" t="s">
        <v>257</v>
      </c>
      <c r="G3462" s="33">
        <v>340409.1</v>
      </c>
      <c r="H3462" s="33">
        <v>0</v>
      </c>
      <c r="I3462" s="33">
        <v>9621</v>
      </c>
      <c r="J3462" s="33">
        <v>776</v>
      </c>
      <c r="K3462" s="33">
        <v>9900</v>
      </c>
      <c r="L3462" s="33">
        <v>1</v>
      </c>
      <c r="M3462" s="33">
        <v>0</v>
      </c>
      <c r="N3462" s="33">
        <v>367115.32</v>
      </c>
      <c r="O3462" s="33">
        <v>1804</v>
      </c>
      <c r="P3462" s="33">
        <v>3766</v>
      </c>
    </row>
    <row r="3463" spans="1:16">
      <c r="A3463" s="27" t="s">
        <v>666</v>
      </c>
      <c r="B3463" s="31">
        <v>202507</v>
      </c>
      <c r="C3463" s="27" t="s">
        <v>85</v>
      </c>
      <c r="D3463" s="27" t="s">
        <v>211</v>
      </c>
      <c r="E3463" s="27" t="s">
        <v>34</v>
      </c>
      <c r="F3463" s="27" t="s">
        <v>257</v>
      </c>
      <c r="G3463" s="33">
        <v>326609.69</v>
      </c>
      <c r="H3463" s="33">
        <v>0</v>
      </c>
      <c r="I3463" s="33">
        <v>8295</v>
      </c>
      <c r="J3463" s="33">
        <v>612</v>
      </c>
      <c r="K3463" s="33">
        <v>9900</v>
      </c>
      <c r="L3463" s="33">
        <v>1</v>
      </c>
      <c r="M3463" s="33">
        <v>0</v>
      </c>
      <c r="N3463" s="33">
        <v>327836.51</v>
      </c>
      <c r="O3463" s="33">
        <v>1991.8</v>
      </c>
      <c r="P3463" s="33">
        <v>3314</v>
      </c>
    </row>
    <row r="3464" spans="1:16">
      <c r="A3464" s="27" t="s">
        <v>666</v>
      </c>
      <c r="B3464" s="31">
        <v>202508</v>
      </c>
      <c r="C3464" s="27" t="s">
        <v>85</v>
      </c>
      <c r="D3464" s="27" t="s">
        <v>211</v>
      </c>
      <c r="E3464" s="27" t="s">
        <v>34</v>
      </c>
      <c r="F3464" s="27" t="s">
        <v>257</v>
      </c>
      <c r="G3464" s="33">
        <v>318883.78</v>
      </c>
      <c r="H3464" s="33">
        <v>0</v>
      </c>
      <c r="I3464" s="33">
        <v>7952</v>
      </c>
      <c r="J3464" s="33">
        <v>538</v>
      </c>
      <c r="K3464" s="33">
        <v>9900</v>
      </c>
      <c r="L3464" s="33">
        <v>1</v>
      </c>
      <c r="M3464" s="33">
        <v>0</v>
      </c>
      <c r="N3464" s="33">
        <v>317128.81</v>
      </c>
      <c r="O3464" s="33">
        <v>1972</v>
      </c>
      <c r="P3464" s="33">
        <v>3288</v>
      </c>
    </row>
    <row r="3465" spans="1:16">
      <c r="A3465" s="27" t="s">
        <v>666</v>
      </c>
      <c r="B3465" s="31">
        <v>202509</v>
      </c>
      <c r="C3465" s="27" t="s">
        <v>85</v>
      </c>
      <c r="D3465" s="27" t="s">
        <v>211</v>
      </c>
      <c r="E3465" s="27" t="s">
        <v>34</v>
      </c>
      <c r="F3465" s="27" t="s">
        <v>257</v>
      </c>
      <c r="G3465" s="33">
        <v>354439.14</v>
      </c>
      <c r="H3465" s="33">
        <v>0</v>
      </c>
      <c r="I3465" s="33">
        <v>8976</v>
      </c>
      <c r="J3465" s="33">
        <v>629</v>
      </c>
      <c r="K3465" s="33">
        <v>9900</v>
      </c>
      <c r="L3465" s="33">
        <v>1</v>
      </c>
      <c r="M3465" s="33">
        <v>0</v>
      </c>
      <c r="N3465" s="33">
        <v>306259.77</v>
      </c>
      <c r="O3465" s="33">
        <v>2039.1</v>
      </c>
      <c r="P3465" s="33">
        <v>3702</v>
      </c>
    </row>
    <row r="3466" spans="1:16">
      <c r="A3466" s="27" t="s">
        <v>666</v>
      </c>
      <c r="B3466" s="31">
        <v>202510</v>
      </c>
      <c r="C3466" s="27" t="s">
        <v>85</v>
      </c>
      <c r="D3466" s="27" t="s">
        <v>211</v>
      </c>
      <c r="E3466" s="27" t="s">
        <v>34</v>
      </c>
      <c r="F3466" s="27" t="s">
        <v>257</v>
      </c>
      <c r="G3466" s="33">
        <v>360696.42</v>
      </c>
      <c r="H3466" s="33">
        <v>0</v>
      </c>
      <c r="I3466" s="33">
        <v>8928</v>
      </c>
      <c r="J3466" s="33">
        <v>677</v>
      </c>
      <c r="K3466" s="33">
        <v>9900</v>
      </c>
      <c r="L3466" s="33">
        <v>1</v>
      </c>
      <c r="M3466" s="33">
        <v>0</v>
      </c>
      <c r="N3466" s="33">
        <v>337871.69</v>
      </c>
      <c r="O3466" s="33">
        <v>2127.1</v>
      </c>
      <c r="P3466" s="33">
        <v>3659</v>
      </c>
    </row>
    <row r="3467" spans="1:16">
      <c r="A3467" s="27" t="s">
        <v>666</v>
      </c>
      <c r="B3467" s="31">
        <v>202511</v>
      </c>
      <c r="C3467" s="27" t="s">
        <v>85</v>
      </c>
      <c r="D3467" s="27" t="s">
        <v>211</v>
      </c>
      <c r="E3467" s="27" t="s">
        <v>34</v>
      </c>
      <c r="F3467" s="27" t="s">
        <v>257</v>
      </c>
      <c r="G3467" s="33">
        <v>416687.34</v>
      </c>
      <c r="H3467" s="33">
        <v>0</v>
      </c>
      <c r="I3467" s="33">
        <v>10560</v>
      </c>
      <c r="J3467" s="33">
        <v>827</v>
      </c>
      <c r="K3467" s="33">
        <v>9900</v>
      </c>
      <c r="L3467" s="33">
        <v>1</v>
      </c>
      <c r="M3467" s="33">
        <v>0</v>
      </c>
      <c r="N3467" s="33">
        <v>409532.85</v>
      </c>
      <c r="O3467" s="33">
        <v>2204.6</v>
      </c>
      <c r="P3467" s="33">
        <v>4230</v>
      </c>
    </row>
    <row r="3468" spans="1:16">
      <c r="A3468" s="27" t="s">
        <v>666</v>
      </c>
      <c r="B3468" s="31">
        <v>202512</v>
      </c>
      <c r="C3468" s="27" t="s">
        <v>85</v>
      </c>
      <c r="D3468" s="27" t="s">
        <v>211</v>
      </c>
      <c r="E3468" s="27" t="s">
        <v>34</v>
      </c>
      <c r="F3468" s="27" t="s">
        <v>257</v>
      </c>
      <c r="G3468" s="33">
        <v>475656.95</v>
      </c>
      <c r="H3468" s="33">
        <v>0</v>
      </c>
      <c r="I3468" s="33">
        <v>11134</v>
      </c>
      <c r="J3468" s="33">
        <v>758</v>
      </c>
      <c r="K3468" s="33">
        <v>9900</v>
      </c>
      <c r="L3468" s="33">
        <v>1</v>
      </c>
      <c r="M3468" s="33">
        <v>0</v>
      </c>
      <c r="N3468" s="33">
        <v>472180.32</v>
      </c>
      <c r="O3468" s="33">
        <v>2745</v>
      </c>
      <c r="P3468" s="33">
        <v>4742</v>
      </c>
    </row>
    <row r="3469" spans="1:16">
      <c r="A3469" s="27" t="s">
        <v>666</v>
      </c>
      <c r="B3469" s="31">
        <v>202601</v>
      </c>
      <c r="C3469" s="27" t="s">
        <v>85</v>
      </c>
      <c r="D3469" s="27" t="s">
        <v>211</v>
      </c>
      <c r="E3469" s="27" t="s">
        <v>34</v>
      </c>
      <c r="F3469" s="27" t="s">
        <v>257</v>
      </c>
      <c r="G3469" s="33">
        <v>245475.61</v>
      </c>
      <c r="H3469" s="33">
        <v>0</v>
      </c>
      <c r="I3469" s="33">
        <v>6291</v>
      </c>
      <c r="J3469" s="33">
        <v>540</v>
      </c>
      <c r="K3469" s="33">
        <v>9900</v>
      </c>
      <c r="L3469" s="33">
        <v>1</v>
      </c>
      <c r="M3469" s="33">
        <v>0</v>
      </c>
      <c r="N3469" s="33">
        <v>241048.54</v>
      </c>
      <c r="O3469" s="33">
        <v>1591.3</v>
      </c>
      <c r="P3469" s="33">
        <v>2558</v>
      </c>
    </row>
    <row r="3470" spans="1:16">
      <c r="A3470" s="27" t="s">
        <v>666</v>
      </c>
      <c r="B3470" s="31">
        <v>202602</v>
      </c>
      <c r="C3470" s="27" t="s">
        <v>85</v>
      </c>
      <c r="D3470" s="27" t="s">
        <v>211</v>
      </c>
      <c r="E3470" s="27" t="s">
        <v>34</v>
      </c>
      <c r="F3470" s="27" t="s">
        <v>257</v>
      </c>
      <c r="G3470" s="33">
        <v>248103.72</v>
      </c>
      <c r="H3470" s="33">
        <v>0</v>
      </c>
      <c r="I3470" s="33">
        <v>6589</v>
      </c>
      <c r="J3470" s="33">
        <v>468</v>
      </c>
      <c r="K3470" s="33">
        <v>9900</v>
      </c>
      <c r="L3470" s="33">
        <v>1</v>
      </c>
      <c r="M3470" s="33">
        <v>0</v>
      </c>
      <c r="N3470" s="33">
        <v>249434.32</v>
      </c>
      <c r="O3470" s="33">
        <v>1277.9</v>
      </c>
      <c r="P3470" s="33">
        <v>2702</v>
      </c>
    </row>
    <row r="3471" spans="1:16">
      <c r="A3471" s="27" t="s">
        <v>666</v>
      </c>
      <c r="B3471" s="31">
        <v>202603</v>
      </c>
      <c r="C3471" s="27" t="s">
        <v>85</v>
      </c>
      <c r="D3471" s="27" t="s">
        <v>211</v>
      </c>
      <c r="E3471" s="27" t="s">
        <v>34</v>
      </c>
      <c r="F3471" s="27" t="s">
        <v>257</v>
      </c>
      <c r="G3471" s="33">
        <v>328491.49</v>
      </c>
      <c r="H3471" s="33">
        <v>328491.49</v>
      </c>
      <c r="I3471" s="33">
        <v>8469</v>
      </c>
      <c r="J3471" s="33">
        <v>577</v>
      </c>
      <c r="K3471" s="33">
        <v>9900</v>
      </c>
      <c r="L3471" s="33">
        <v>1</v>
      </c>
      <c r="M3471" s="33">
        <v>1</v>
      </c>
      <c r="N3471" s="33">
        <v>312222.93</v>
      </c>
      <c r="O3471" s="33">
        <v>1871.3</v>
      </c>
      <c r="P3471" s="33">
        <v>3508</v>
      </c>
    </row>
    <row r="3472" spans="1:16">
      <c r="A3472" s="27" t="s">
        <v>666</v>
      </c>
      <c r="B3472" s="31">
        <v>202604</v>
      </c>
      <c r="C3472" s="27" t="s">
        <v>85</v>
      </c>
      <c r="D3472" s="27" t="s">
        <v>211</v>
      </c>
      <c r="E3472" s="27" t="s">
        <v>34</v>
      </c>
      <c r="F3472" s="27" t="s">
        <v>257</v>
      </c>
      <c r="G3472" s="33">
        <v>359620.74</v>
      </c>
      <c r="H3472" s="33">
        <v>359620.74</v>
      </c>
      <c r="I3472" s="33">
        <v>9229</v>
      </c>
      <c r="J3472" s="33">
        <v>672</v>
      </c>
      <c r="K3472" s="33">
        <v>9900</v>
      </c>
      <c r="L3472" s="33">
        <v>1</v>
      </c>
      <c r="M3472" s="33">
        <v>1</v>
      </c>
      <c r="N3472" s="33">
        <v>369022.8</v>
      </c>
      <c r="O3472" s="33">
        <v>2087.1</v>
      </c>
      <c r="P3472" s="33">
        <v>3847</v>
      </c>
    </row>
    <row r="3473" spans="1:16">
      <c r="A3473" s="27" t="s">
        <v>666</v>
      </c>
      <c r="B3473" s="31">
        <v>202605</v>
      </c>
      <c r="C3473" s="27" t="s">
        <v>85</v>
      </c>
      <c r="D3473" s="27" t="s">
        <v>211</v>
      </c>
      <c r="E3473" s="27" t="s">
        <v>34</v>
      </c>
      <c r="F3473" s="27" t="s">
        <v>257</v>
      </c>
      <c r="G3473" s="33">
        <v>427874.85</v>
      </c>
      <c r="H3473" s="33">
        <v>427874.85</v>
      </c>
      <c r="I3473" s="33">
        <v>10487</v>
      </c>
      <c r="J3473" s="33">
        <v>827</v>
      </c>
      <c r="K3473" s="33">
        <v>9900</v>
      </c>
      <c r="L3473" s="33">
        <v>1</v>
      </c>
      <c r="M3473" s="33">
        <v>1</v>
      </c>
      <c r="N3473" s="33">
        <v>405941.95</v>
      </c>
      <c r="O3473" s="33">
        <v>2197.1</v>
      </c>
      <c r="P3473" s="33">
        <v>4331</v>
      </c>
    </row>
    <row r="3474" spans="1:16">
      <c r="A3474" s="27" t="s">
        <v>666</v>
      </c>
      <c r="B3474" s="31">
        <v>202606</v>
      </c>
      <c r="C3474" s="27" t="s">
        <v>85</v>
      </c>
      <c r="D3474" s="27" t="s">
        <v>211</v>
      </c>
      <c r="E3474" s="27" t="s">
        <v>34</v>
      </c>
      <c r="F3474" s="27" t="s">
        <v>257</v>
      </c>
      <c r="G3474" s="33">
        <v>427772.52</v>
      </c>
      <c r="H3474" s="33">
        <v>427772.52</v>
      </c>
      <c r="I3474" s="33">
        <v>11278</v>
      </c>
      <c r="J3474" s="33">
        <v>919</v>
      </c>
      <c r="K3474" s="33">
        <v>9900</v>
      </c>
      <c r="L3474" s="33">
        <v>1</v>
      </c>
      <c r="M3474" s="33">
        <v>1</v>
      </c>
      <c r="N3474" s="33">
        <v>398320.12</v>
      </c>
      <c r="O3474" s="33">
        <v>2567.6</v>
      </c>
      <c r="P3474" s="33">
        <v>4516</v>
      </c>
    </row>
    <row r="3475" spans="1:16">
      <c r="A3475" s="27" t="s">
        <v>666</v>
      </c>
      <c r="B3475" s="31">
        <v>202607</v>
      </c>
      <c r="C3475" s="27" t="s">
        <v>85</v>
      </c>
      <c r="D3475" s="27" t="s">
        <v>211</v>
      </c>
      <c r="E3475" s="27" t="s">
        <v>34</v>
      </c>
      <c r="F3475" s="27" t="s">
        <v>257</v>
      </c>
      <c r="G3475" s="33">
        <v>374502.5</v>
      </c>
      <c r="H3475" s="33">
        <v>374502.5</v>
      </c>
      <c r="I3475" s="33">
        <v>9215</v>
      </c>
      <c r="J3475" s="33">
        <v>628</v>
      </c>
      <c r="K3475" s="33">
        <v>9900</v>
      </c>
      <c r="L3475" s="33">
        <v>1</v>
      </c>
      <c r="M3475" s="33">
        <v>1</v>
      </c>
      <c r="N3475" s="33">
        <v>355702.61</v>
      </c>
      <c r="O3475" s="33">
        <v>2154.2</v>
      </c>
      <c r="P3475" s="33">
        <v>3874</v>
      </c>
    </row>
    <row r="3476" spans="1:16">
      <c r="A3476" s="27" t="s">
        <v>668</v>
      </c>
      <c r="B3476" s="31">
        <v>202408</v>
      </c>
      <c r="C3476" s="27" t="s">
        <v>85</v>
      </c>
      <c r="D3476" s="27" t="s">
        <v>211</v>
      </c>
      <c r="E3476" s="27" t="s">
        <v>34</v>
      </c>
      <c r="F3476" s="27" t="s">
        <v>257</v>
      </c>
      <c r="G3476" s="33">
        <v>379772.22</v>
      </c>
      <c r="H3476" s="33">
        <v>379772.22</v>
      </c>
      <c r="I3476" s="33">
        <v>9868</v>
      </c>
      <c r="J3476" s="33">
        <v>820</v>
      </c>
      <c r="K3476" s="33">
        <v>12400</v>
      </c>
      <c r="L3476" s="33">
        <v>1</v>
      </c>
      <c r="M3476" s="33">
        <v>1</v>
      </c>
      <c r="N3476" s="33">
        <v>364778.19</v>
      </c>
      <c r="O3476" s="33">
        <v>2272.5</v>
      </c>
      <c r="P3476" s="33">
        <v>3971</v>
      </c>
    </row>
    <row r="3477" spans="1:16">
      <c r="A3477" s="27" t="s">
        <v>668</v>
      </c>
      <c r="B3477" s="31">
        <v>202409</v>
      </c>
      <c r="C3477" s="27" t="s">
        <v>85</v>
      </c>
      <c r="D3477" s="27" t="s">
        <v>211</v>
      </c>
      <c r="E3477" s="27" t="s">
        <v>34</v>
      </c>
      <c r="F3477" s="27" t="s">
        <v>257</v>
      </c>
      <c r="G3477" s="33">
        <v>328651.7</v>
      </c>
      <c r="H3477" s="33">
        <v>328651.7</v>
      </c>
      <c r="I3477" s="33">
        <v>8089</v>
      </c>
      <c r="J3477" s="33">
        <v>575</v>
      </c>
      <c r="K3477" s="33">
        <v>12400</v>
      </c>
      <c r="L3477" s="33">
        <v>1</v>
      </c>
      <c r="M3477" s="33">
        <v>1</v>
      </c>
      <c r="N3477" s="33">
        <v>352276.05</v>
      </c>
      <c r="O3477" s="33">
        <v>1707.5</v>
      </c>
      <c r="P3477" s="33">
        <v>3383</v>
      </c>
    </row>
    <row r="3478" spans="1:16">
      <c r="A3478" s="27" t="s">
        <v>668</v>
      </c>
      <c r="B3478" s="31">
        <v>202410</v>
      </c>
      <c r="C3478" s="27" t="s">
        <v>85</v>
      </c>
      <c r="D3478" s="27" t="s">
        <v>211</v>
      </c>
      <c r="E3478" s="27" t="s">
        <v>34</v>
      </c>
      <c r="F3478" s="27" t="s">
        <v>257</v>
      </c>
      <c r="G3478" s="33">
        <v>400179.04</v>
      </c>
      <c r="H3478" s="33">
        <v>400179.04</v>
      </c>
      <c r="I3478" s="33">
        <v>10196</v>
      </c>
      <c r="J3478" s="33">
        <v>847</v>
      </c>
      <c r="K3478" s="33">
        <v>12400</v>
      </c>
      <c r="L3478" s="33">
        <v>1</v>
      </c>
      <c r="M3478" s="33">
        <v>1</v>
      </c>
      <c r="N3478" s="33">
        <v>388637.73</v>
      </c>
      <c r="O3478" s="33">
        <v>2144.6</v>
      </c>
      <c r="P3478" s="33">
        <v>4092</v>
      </c>
    </row>
    <row r="3479" spans="1:16">
      <c r="A3479" s="27" t="s">
        <v>668</v>
      </c>
      <c r="B3479" s="31">
        <v>202411</v>
      </c>
      <c r="C3479" s="27" t="s">
        <v>85</v>
      </c>
      <c r="D3479" s="27" t="s">
        <v>211</v>
      </c>
      <c r="E3479" s="27" t="s">
        <v>34</v>
      </c>
      <c r="F3479" s="27" t="s">
        <v>257</v>
      </c>
      <c r="G3479" s="33">
        <v>479667.65</v>
      </c>
      <c r="H3479" s="33">
        <v>479667.65</v>
      </c>
      <c r="I3479" s="33">
        <v>11815</v>
      </c>
      <c r="J3479" s="33">
        <v>903</v>
      </c>
      <c r="K3479" s="33">
        <v>12400</v>
      </c>
      <c r="L3479" s="33">
        <v>1</v>
      </c>
      <c r="M3479" s="33">
        <v>1</v>
      </c>
      <c r="N3479" s="33">
        <v>471066.16</v>
      </c>
      <c r="O3479" s="33">
        <v>2875.2</v>
      </c>
      <c r="P3479" s="33">
        <v>4915</v>
      </c>
    </row>
    <row r="3480" spans="1:16">
      <c r="A3480" s="27" t="s">
        <v>668</v>
      </c>
      <c r="B3480" s="31">
        <v>202412</v>
      </c>
      <c r="C3480" s="27" t="s">
        <v>85</v>
      </c>
      <c r="D3480" s="27" t="s">
        <v>211</v>
      </c>
      <c r="E3480" s="27" t="s">
        <v>34</v>
      </c>
      <c r="F3480" s="27" t="s">
        <v>257</v>
      </c>
      <c r="G3480" s="33">
        <v>550854.01</v>
      </c>
      <c r="H3480" s="33">
        <v>550854.01</v>
      </c>
      <c r="I3480" s="33">
        <v>15291</v>
      </c>
      <c r="J3480" s="33">
        <v>1320</v>
      </c>
      <c r="K3480" s="33">
        <v>12400</v>
      </c>
      <c r="L3480" s="33">
        <v>1</v>
      </c>
      <c r="M3480" s="33">
        <v>1</v>
      </c>
      <c r="N3480" s="33">
        <v>543126.5600000001</v>
      </c>
      <c r="O3480" s="33">
        <v>3055.6</v>
      </c>
      <c r="P3480" s="33">
        <v>6155</v>
      </c>
    </row>
    <row r="3481" spans="1:16">
      <c r="A3481" s="27" t="s">
        <v>668</v>
      </c>
      <c r="B3481" s="31">
        <v>202501</v>
      </c>
      <c r="C3481" s="27" t="s">
        <v>85</v>
      </c>
      <c r="D3481" s="27" t="s">
        <v>211</v>
      </c>
      <c r="E3481" s="27" t="s">
        <v>34</v>
      </c>
      <c r="F3481" s="27" t="s">
        <v>257</v>
      </c>
      <c r="G3481" s="33">
        <v>261822.52</v>
      </c>
      <c r="H3481" s="33">
        <v>261822.52</v>
      </c>
      <c r="I3481" s="33">
        <v>7995</v>
      </c>
      <c r="J3481" s="33">
        <v>613</v>
      </c>
      <c r="K3481" s="33">
        <v>12400</v>
      </c>
      <c r="L3481" s="33">
        <v>1</v>
      </c>
      <c r="M3481" s="33">
        <v>1</v>
      </c>
      <c r="N3481" s="33">
        <v>277266.67</v>
      </c>
      <c r="O3481" s="33">
        <v>1405.1</v>
      </c>
      <c r="P3481" s="33">
        <v>2977</v>
      </c>
    </row>
    <row r="3482" spans="1:16">
      <c r="A3482" s="27" t="s">
        <v>668</v>
      </c>
      <c r="B3482" s="31">
        <v>202502</v>
      </c>
      <c r="C3482" s="27" t="s">
        <v>85</v>
      </c>
      <c r="D3482" s="27" t="s">
        <v>211</v>
      </c>
      <c r="E3482" s="27" t="s">
        <v>34</v>
      </c>
      <c r="F3482" s="27" t="s">
        <v>257</v>
      </c>
      <c r="G3482" s="33">
        <v>286864</v>
      </c>
      <c r="H3482" s="33">
        <v>286864</v>
      </c>
      <c r="I3482" s="33">
        <v>7013</v>
      </c>
      <c r="J3482" s="33">
        <v>467</v>
      </c>
      <c r="K3482" s="33">
        <v>12400</v>
      </c>
      <c r="L3482" s="33">
        <v>1</v>
      </c>
      <c r="M3482" s="33">
        <v>1</v>
      </c>
      <c r="N3482" s="33">
        <v>286912.44</v>
      </c>
      <c r="O3482" s="33">
        <v>1540.1</v>
      </c>
      <c r="P3482" s="33">
        <v>2925</v>
      </c>
    </row>
    <row r="3483" spans="1:16">
      <c r="A3483" s="27" t="s">
        <v>668</v>
      </c>
      <c r="B3483" s="31">
        <v>202503</v>
      </c>
      <c r="C3483" s="27" t="s">
        <v>85</v>
      </c>
      <c r="D3483" s="27" t="s">
        <v>211</v>
      </c>
      <c r="E3483" s="27" t="s">
        <v>34</v>
      </c>
      <c r="F3483" s="27" t="s">
        <v>257</v>
      </c>
      <c r="G3483" s="33">
        <v>410500.23</v>
      </c>
      <c r="H3483" s="33">
        <v>410500.23</v>
      </c>
      <c r="I3483" s="33">
        <v>10620</v>
      </c>
      <c r="J3483" s="33">
        <v>760</v>
      </c>
      <c r="K3483" s="33">
        <v>12400</v>
      </c>
      <c r="L3483" s="33">
        <v>1</v>
      </c>
      <c r="M3483" s="33">
        <v>1</v>
      </c>
      <c r="N3483" s="33">
        <v>359135.19</v>
      </c>
      <c r="O3483" s="33">
        <v>2237.7</v>
      </c>
      <c r="P3483" s="33">
        <v>4288</v>
      </c>
    </row>
    <row r="3484" spans="1:16">
      <c r="A3484" s="27" t="s">
        <v>668</v>
      </c>
      <c r="B3484" s="31">
        <v>202504</v>
      </c>
      <c r="C3484" s="27" t="s">
        <v>85</v>
      </c>
      <c r="D3484" s="27" t="s">
        <v>211</v>
      </c>
      <c r="E3484" s="27" t="s">
        <v>34</v>
      </c>
      <c r="F3484" s="27" t="s">
        <v>257</v>
      </c>
      <c r="G3484" s="33">
        <v>437863.09</v>
      </c>
      <c r="H3484" s="33">
        <v>437863.09</v>
      </c>
      <c r="I3484" s="33">
        <v>11320</v>
      </c>
      <c r="J3484" s="33">
        <v>731</v>
      </c>
      <c r="K3484" s="33">
        <v>12400</v>
      </c>
      <c r="L3484" s="33">
        <v>1</v>
      </c>
      <c r="M3484" s="33">
        <v>1</v>
      </c>
      <c r="N3484" s="33">
        <v>424469.38</v>
      </c>
      <c r="O3484" s="33">
        <v>2443.4</v>
      </c>
      <c r="P3484" s="33">
        <v>4467</v>
      </c>
    </row>
    <row r="3485" spans="1:16">
      <c r="A3485" s="27" t="s">
        <v>668</v>
      </c>
      <c r="B3485" s="31">
        <v>202505</v>
      </c>
      <c r="C3485" s="27" t="s">
        <v>85</v>
      </c>
      <c r="D3485" s="27" t="s">
        <v>211</v>
      </c>
      <c r="E3485" s="27" t="s">
        <v>34</v>
      </c>
      <c r="F3485" s="27" t="s">
        <v>257</v>
      </c>
      <c r="G3485" s="33">
        <v>468369.56</v>
      </c>
      <c r="H3485" s="33">
        <v>468369.56</v>
      </c>
      <c r="I3485" s="33">
        <v>12858</v>
      </c>
      <c r="J3485" s="33">
        <v>1028</v>
      </c>
      <c r="K3485" s="33">
        <v>12400</v>
      </c>
      <c r="L3485" s="33">
        <v>1</v>
      </c>
      <c r="M3485" s="33">
        <v>1</v>
      </c>
      <c r="N3485" s="33">
        <v>466935.72</v>
      </c>
      <c r="O3485" s="33">
        <v>2658.8</v>
      </c>
      <c r="P3485" s="33">
        <v>4979</v>
      </c>
    </row>
    <row r="3486" spans="1:16">
      <c r="A3486" s="27" t="s">
        <v>668</v>
      </c>
      <c r="B3486" s="31">
        <v>202506</v>
      </c>
      <c r="C3486" s="27" t="s">
        <v>85</v>
      </c>
      <c r="D3486" s="27" t="s">
        <v>211</v>
      </c>
      <c r="E3486" s="27" t="s">
        <v>34</v>
      </c>
      <c r="F3486" s="27" t="s">
        <v>257</v>
      </c>
      <c r="G3486" s="33">
        <v>433980.4</v>
      </c>
      <c r="H3486" s="33">
        <v>433980.4</v>
      </c>
      <c r="I3486" s="33">
        <v>11341</v>
      </c>
      <c r="J3486" s="33">
        <v>762</v>
      </c>
      <c r="K3486" s="33">
        <v>12400</v>
      </c>
      <c r="L3486" s="33">
        <v>1</v>
      </c>
      <c r="M3486" s="33">
        <v>1</v>
      </c>
      <c r="N3486" s="33">
        <v>458168.69</v>
      </c>
      <c r="O3486" s="33">
        <v>2254.3</v>
      </c>
      <c r="P3486" s="33">
        <v>4410</v>
      </c>
    </row>
    <row r="3487" spans="1:16">
      <c r="A3487" s="27" t="s">
        <v>668</v>
      </c>
      <c r="B3487" s="31">
        <v>202507</v>
      </c>
      <c r="C3487" s="27" t="s">
        <v>85</v>
      </c>
      <c r="D3487" s="27" t="s">
        <v>211</v>
      </c>
      <c r="E3487" s="27" t="s">
        <v>34</v>
      </c>
      <c r="F3487" s="27" t="s">
        <v>257</v>
      </c>
      <c r="G3487" s="33">
        <v>387838.6</v>
      </c>
      <c r="H3487" s="33">
        <v>387838.6</v>
      </c>
      <c r="I3487" s="33">
        <v>9357</v>
      </c>
      <c r="J3487" s="33">
        <v>799</v>
      </c>
      <c r="K3487" s="33">
        <v>12400</v>
      </c>
      <c r="L3487" s="33">
        <v>1</v>
      </c>
      <c r="M3487" s="33">
        <v>1</v>
      </c>
      <c r="N3487" s="33">
        <v>409147.8</v>
      </c>
      <c r="O3487" s="33">
        <v>1887.2</v>
      </c>
      <c r="P3487" s="33">
        <v>3909</v>
      </c>
    </row>
    <row r="3488" spans="1:16">
      <c r="A3488" s="27" t="s">
        <v>668</v>
      </c>
      <c r="B3488" s="31">
        <v>202508</v>
      </c>
      <c r="C3488" s="27" t="s">
        <v>85</v>
      </c>
      <c r="D3488" s="27" t="s">
        <v>211</v>
      </c>
      <c r="E3488" s="27" t="s">
        <v>34</v>
      </c>
      <c r="F3488" s="27" t="s">
        <v>257</v>
      </c>
      <c r="G3488" s="33">
        <v>409404.52</v>
      </c>
      <c r="H3488" s="33">
        <v>409404.52</v>
      </c>
      <c r="I3488" s="33">
        <v>9672</v>
      </c>
      <c r="J3488" s="33">
        <v>758</v>
      </c>
      <c r="K3488" s="33">
        <v>12400</v>
      </c>
      <c r="L3488" s="33">
        <v>1</v>
      </c>
      <c r="M3488" s="33">
        <v>1</v>
      </c>
      <c r="N3488" s="33">
        <v>395784.33</v>
      </c>
      <c r="O3488" s="33">
        <v>2613.4</v>
      </c>
      <c r="P3488" s="33">
        <v>4041</v>
      </c>
    </row>
    <row r="3489" spans="1:16">
      <c r="A3489" s="27" t="s">
        <v>668</v>
      </c>
      <c r="B3489" s="31">
        <v>202509</v>
      </c>
      <c r="C3489" s="27" t="s">
        <v>85</v>
      </c>
      <c r="D3489" s="27" t="s">
        <v>211</v>
      </c>
      <c r="E3489" s="27" t="s">
        <v>34</v>
      </c>
      <c r="F3489" s="27" t="s">
        <v>257</v>
      </c>
      <c r="G3489" s="33">
        <v>379375.15</v>
      </c>
      <c r="H3489" s="33">
        <v>379375.15</v>
      </c>
      <c r="I3489" s="33">
        <v>9833</v>
      </c>
      <c r="J3489" s="33">
        <v>625</v>
      </c>
      <c r="K3489" s="33">
        <v>12400</v>
      </c>
      <c r="L3489" s="33">
        <v>1</v>
      </c>
      <c r="M3489" s="33">
        <v>1</v>
      </c>
      <c r="N3489" s="33">
        <v>382219.51</v>
      </c>
      <c r="O3489" s="33">
        <v>2232.6</v>
      </c>
      <c r="P3489" s="33">
        <v>3983</v>
      </c>
    </row>
    <row r="3490" spans="1:16">
      <c r="A3490" s="27" t="s">
        <v>668</v>
      </c>
      <c r="B3490" s="31">
        <v>202510</v>
      </c>
      <c r="C3490" s="27" t="s">
        <v>85</v>
      </c>
      <c r="D3490" s="27" t="s">
        <v>211</v>
      </c>
      <c r="E3490" s="27" t="s">
        <v>34</v>
      </c>
      <c r="F3490" s="27" t="s">
        <v>257</v>
      </c>
      <c r="G3490" s="33">
        <v>404483.99</v>
      </c>
      <c r="H3490" s="33">
        <v>404483.99</v>
      </c>
      <c r="I3490" s="33">
        <v>10503</v>
      </c>
      <c r="J3490" s="33">
        <v>830</v>
      </c>
      <c r="K3490" s="33">
        <v>12400</v>
      </c>
      <c r="L3490" s="33">
        <v>1</v>
      </c>
      <c r="M3490" s="33">
        <v>1</v>
      </c>
      <c r="N3490" s="33">
        <v>421671.94</v>
      </c>
      <c r="O3490" s="33">
        <v>2411.7</v>
      </c>
      <c r="P3490" s="33">
        <v>4205</v>
      </c>
    </row>
    <row r="3491" spans="1:16">
      <c r="A3491" s="27" t="s">
        <v>668</v>
      </c>
      <c r="B3491" s="31">
        <v>202511</v>
      </c>
      <c r="C3491" s="27" t="s">
        <v>85</v>
      </c>
      <c r="D3491" s="27" t="s">
        <v>211</v>
      </c>
      <c r="E3491" s="27" t="s">
        <v>34</v>
      </c>
      <c r="F3491" s="27" t="s">
        <v>257</v>
      </c>
      <c r="G3491" s="33">
        <v>472188.24</v>
      </c>
      <c r="H3491" s="33">
        <v>472188.24</v>
      </c>
      <c r="I3491" s="33">
        <v>11635</v>
      </c>
      <c r="J3491" s="33">
        <v>786</v>
      </c>
      <c r="K3491" s="33">
        <v>12400</v>
      </c>
      <c r="L3491" s="33">
        <v>1</v>
      </c>
      <c r="M3491" s="33">
        <v>1</v>
      </c>
      <c r="N3491" s="33">
        <v>511106.78</v>
      </c>
      <c r="O3491" s="33">
        <v>2530.8</v>
      </c>
      <c r="P3491" s="33">
        <v>4882</v>
      </c>
    </row>
    <row r="3492" spans="1:16">
      <c r="A3492" s="27" t="s">
        <v>668</v>
      </c>
      <c r="B3492" s="31">
        <v>202512</v>
      </c>
      <c r="C3492" s="27" t="s">
        <v>85</v>
      </c>
      <c r="D3492" s="27" t="s">
        <v>211</v>
      </c>
      <c r="E3492" s="27" t="s">
        <v>34</v>
      </c>
      <c r="F3492" s="27" t="s">
        <v>257</v>
      </c>
      <c r="G3492" s="33">
        <v>575690.59</v>
      </c>
      <c r="H3492" s="33">
        <v>575690.59</v>
      </c>
      <c r="I3492" s="33">
        <v>14593</v>
      </c>
      <c r="J3492" s="33">
        <v>1035</v>
      </c>
      <c r="K3492" s="33">
        <v>12400</v>
      </c>
      <c r="L3492" s="33">
        <v>1</v>
      </c>
      <c r="M3492" s="33">
        <v>1</v>
      </c>
      <c r="N3492" s="33">
        <v>589292.3199999999</v>
      </c>
      <c r="O3492" s="33">
        <v>3153.8</v>
      </c>
      <c r="P3492" s="33">
        <v>5772</v>
      </c>
    </row>
    <row r="3493" spans="1:16">
      <c r="A3493" s="27" t="s">
        <v>668</v>
      </c>
      <c r="B3493" s="31">
        <v>202601</v>
      </c>
      <c r="C3493" s="27" t="s">
        <v>85</v>
      </c>
      <c r="D3493" s="27" t="s">
        <v>211</v>
      </c>
      <c r="E3493" s="27" t="s">
        <v>34</v>
      </c>
      <c r="F3493" s="27" t="s">
        <v>257</v>
      </c>
      <c r="G3493" s="33">
        <v>294793.07</v>
      </c>
      <c r="H3493" s="33">
        <v>294793.07</v>
      </c>
      <c r="I3493" s="33">
        <v>7156</v>
      </c>
      <c r="J3493" s="33">
        <v>538</v>
      </c>
      <c r="K3493" s="33">
        <v>12400</v>
      </c>
      <c r="L3493" s="33">
        <v>1</v>
      </c>
      <c r="M3493" s="33">
        <v>1</v>
      </c>
      <c r="N3493" s="33">
        <v>300834.34</v>
      </c>
      <c r="O3493" s="33">
        <v>1538</v>
      </c>
      <c r="P3493" s="33">
        <v>3073</v>
      </c>
    </row>
    <row r="3494" spans="1:16">
      <c r="A3494" s="27" t="s">
        <v>668</v>
      </c>
      <c r="B3494" s="31">
        <v>202602</v>
      </c>
      <c r="C3494" s="27" t="s">
        <v>85</v>
      </c>
      <c r="D3494" s="27" t="s">
        <v>211</v>
      </c>
      <c r="E3494" s="27" t="s">
        <v>34</v>
      </c>
      <c r="F3494" s="27" t="s">
        <v>257</v>
      </c>
      <c r="G3494" s="33">
        <v>309626.46</v>
      </c>
      <c r="H3494" s="33">
        <v>309626.46</v>
      </c>
      <c r="I3494" s="33">
        <v>7915</v>
      </c>
      <c r="J3494" s="33">
        <v>698</v>
      </c>
      <c r="K3494" s="33">
        <v>12400</v>
      </c>
      <c r="L3494" s="33">
        <v>1</v>
      </c>
      <c r="M3494" s="33">
        <v>1</v>
      </c>
      <c r="N3494" s="33">
        <v>311299.99</v>
      </c>
      <c r="O3494" s="33">
        <v>1947.4</v>
      </c>
      <c r="P3494" s="33">
        <v>3339</v>
      </c>
    </row>
    <row r="3495" spans="1:16">
      <c r="A3495" s="27" t="s">
        <v>668</v>
      </c>
      <c r="B3495" s="31">
        <v>202603</v>
      </c>
      <c r="C3495" s="27" t="s">
        <v>85</v>
      </c>
      <c r="D3495" s="27" t="s">
        <v>211</v>
      </c>
      <c r="E3495" s="27" t="s">
        <v>34</v>
      </c>
      <c r="F3495" s="27" t="s">
        <v>257</v>
      </c>
      <c r="G3495" s="33">
        <v>385762.06</v>
      </c>
      <c r="H3495" s="33">
        <v>385762.06</v>
      </c>
      <c r="I3495" s="33">
        <v>10084</v>
      </c>
      <c r="J3495" s="33">
        <v>790</v>
      </c>
      <c r="K3495" s="33">
        <v>12400</v>
      </c>
      <c r="L3495" s="33">
        <v>1</v>
      </c>
      <c r="M3495" s="33">
        <v>1</v>
      </c>
      <c r="N3495" s="33">
        <v>389661.68</v>
      </c>
      <c r="O3495" s="33">
        <v>2150.3</v>
      </c>
      <c r="P3495" s="33">
        <v>4155</v>
      </c>
    </row>
    <row r="3496" spans="1:16">
      <c r="A3496" s="27" t="s">
        <v>668</v>
      </c>
      <c r="B3496" s="31">
        <v>202604</v>
      </c>
      <c r="C3496" s="27" t="s">
        <v>85</v>
      </c>
      <c r="D3496" s="27" t="s">
        <v>211</v>
      </c>
      <c r="E3496" s="27" t="s">
        <v>34</v>
      </c>
      <c r="F3496" s="27" t="s">
        <v>257</v>
      </c>
      <c r="G3496" s="33">
        <v>467842.61</v>
      </c>
      <c r="H3496" s="33">
        <v>467842.61</v>
      </c>
      <c r="I3496" s="33">
        <v>11382</v>
      </c>
      <c r="J3496" s="33">
        <v>953</v>
      </c>
      <c r="K3496" s="33">
        <v>12400</v>
      </c>
      <c r="L3496" s="33">
        <v>1</v>
      </c>
      <c r="M3496" s="33">
        <v>1</v>
      </c>
      <c r="N3496" s="33">
        <v>460549.27</v>
      </c>
      <c r="O3496" s="33">
        <v>2842.8</v>
      </c>
      <c r="P3496" s="33">
        <v>4788</v>
      </c>
    </row>
    <row r="3497" spans="1:16">
      <c r="A3497" s="27" t="s">
        <v>668</v>
      </c>
      <c r="B3497" s="31">
        <v>202605</v>
      </c>
      <c r="C3497" s="27" t="s">
        <v>85</v>
      </c>
      <c r="D3497" s="27" t="s">
        <v>211</v>
      </c>
      <c r="E3497" s="27" t="s">
        <v>34</v>
      </c>
      <c r="F3497" s="27" t="s">
        <v>257</v>
      </c>
      <c r="G3497" s="33">
        <v>460505.22</v>
      </c>
      <c r="H3497" s="33">
        <v>460505.22</v>
      </c>
      <c r="I3497" s="33">
        <v>12072</v>
      </c>
      <c r="J3497" s="33">
        <v>1054</v>
      </c>
      <c r="K3497" s="33">
        <v>12400</v>
      </c>
      <c r="L3497" s="33">
        <v>1</v>
      </c>
      <c r="M3497" s="33">
        <v>1</v>
      </c>
      <c r="N3497" s="33">
        <v>506625.25</v>
      </c>
      <c r="O3497" s="33">
        <v>2555.4</v>
      </c>
      <c r="P3497" s="33">
        <v>4673</v>
      </c>
    </row>
    <row r="3498" spans="1:16">
      <c r="A3498" s="27" t="s">
        <v>668</v>
      </c>
      <c r="B3498" s="31">
        <v>202606</v>
      </c>
      <c r="C3498" s="27" t="s">
        <v>85</v>
      </c>
      <c r="D3498" s="27" t="s">
        <v>211</v>
      </c>
      <c r="E3498" s="27" t="s">
        <v>34</v>
      </c>
      <c r="F3498" s="27" t="s">
        <v>257</v>
      </c>
      <c r="G3498" s="33">
        <v>509087.03</v>
      </c>
      <c r="H3498" s="33">
        <v>509087.03</v>
      </c>
      <c r="I3498" s="33">
        <v>13089</v>
      </c>
      <c r="J3498" s="33">
        <v>871</v>
      </c>
      <c r="K3498" s="33">
        <v>12400</v>
      </c>
      <c r="L3498" s="33">
        <v>1</v>
      </c>
      <c r="M3498" s="33">
        <v>1</v>
      </c>
      <c r="N3498" s="33">
        <v>497113.03</v>
      </c>
      <c r="O3498" s="33">
        <v>3047.4</v>
      </c>
      <c r="P3498" s="33">
        <v>5411</v>
      </c>
    </row>
    <row r="3499" spans="1:16">
      <c r="A3499" s="27" t="s">
        <v>668</v>
      </c>
      <c r="B3499" s="31">
        <v>202607</v>
      </c>
      <c r="C3499" s="27" t="s">
        <v>85</v>
      </c>
      <c r="D3499" s="27" t="s">
        <v>211</v>
      </c>
      <c r="E3499" s="27" t="s">
        <v>34</v>
      </c>
      <c r="F3499" s="27" t="s">
        <v>257</v>
      </c>
      <c r="G3499" s="33">
        <v>406031.27</v>
      </c>
      <c r="H3499" s="33">
        <v>406031.27</v>
      </c>
      <c r="I3499" s="33">
        <v>10578</v>
      </c>
      <c r="J3499" s="33">
        <v>828</v>
      </c>
      <c r="K3499" s="33">
        <v>12400</v>
      </c>
      <c r="L3499" s="33">
        <v>1</v>
      </c>
      <c r="M3499" s="33">
        <v>1</v>
      </c>
      <c r="N3499" s="33">
        <v>443925.36</v>
      </c>
      <c r="O3499" s="33">
        <v>2444.2</v>
      </c>
      <c r="P3499" s="33">
        <v>4338</v>
      </c>
    </row>
    <row r="3500" spans="1:16">
      <c r="A3500" s="27" t="s">
        <v>670</v>
      </c>
      <c r="B3500" s="31">
        <v>202408</v>
      </c>
      <c r="C3500" s="27" t="s">
        <v>85</v>
      </c>
      <c r="D3500" s="27" t="s">
        <v>211</v>
      </c>
      <c r="E3500" s="27" t="s">
        <v>34</v>
      </c>
      <c r="F3500" s="27" t="s">
        <v>257</v>
      </c>
      <c r="G3500" s="33">
        <v>278300.82</v>
      </c>
      <c r="H3500" s="33">
        <v>278300.82</v>
      </c>
      <c r="I3500" s="33">
        <v>7416</v>
      </c>
      <c r="J3500" s="33">
        <v>508</v>
      </c>
      <c r="K3500" s="33">
        <v>10400</v>
      </c>
      <c r="L3500" s="33">
        <v>1</v>
      </c>
      <c r="M3500" s="33">
        <v>1</v>
      </c>
      <c r="N3500" s="33">
        <v>305580.33</v>
      </c>
      <c r="O3500" s="33">
        <v>1698.5</v>
      </c>
      <c r="P3500" s="33">
        <v>2856</v>
      </c>
    </row>
    <row r="3501" spans="1:16">
      <c r="A3501" s="27" t="s">
        <v>670</v>
      </c>
      <c r="B3501" s="31">
        <v>202409</v>
      </c>
      <c r="C3501" s="27" t="s">
        <v>85</v>
      </c>
      <c r="D3501" s="27" t="s">
        <v>211</v>
      </c>
      <c r="E3501" s="27" t="s">
        <v>34</v>
      </c>
      <c r="F3501" s="27" t="s">
        <v>257</v>
      </c>
      <c r="G3501" s="33">
        <v>281193.32</v>
      </c>
      <c r="H3501" s="33">
        <v>281193.32</v>
      </c>
      <c r="I3501" s="33">
        <v>7243</v>
      </c>
      <c r="J3501" s="33">
        <v>491</v>
      </c>
      <c r="K3501" s="33">
        <v>10400</v>
      </c>
      <c r="L3501" s="33">
        <v>1</v>
      </c>
      <c r="M3501" s="33">
        <v>1</v>
      </c>
      <c r="N3501" s="33">
        <v>295107.1</v>
      </c>
      <c r="O3501" s="33">
        <v>1750.2</v>
      </c>
      <c r="P3501" s="33">
        <v>2921</v>
      </c>
    </row>
    <row r="3502" spans="1:16">
      <c r="A3502" s="27" t="s">
        <v>670</v>
      </c>
      <c r="B3502" s="31">
        <v>202410</v>
      </c>
      <c r="C3502" s="27" t="s">
        <v>85</v>
      </c>
      <c r="D3502" s="27" t="s">
        <v>211</v>
      </c>
      <c r="E3502" s="27" t="s">
        <v>34</v>
      </c>
      <c r="F3502" s="27" t="s">
        <v>257</v>
      </c>
      <c r="G3502" s="33">
        <v>347778.68</v>
      </c>
      <c r="H3502" s="33">
        <v>347778.68</v>
      </c>
      <c r="I3502" s="33">
        <v>9390</v>
      </c>
      <c r="J3502" s="33">
        <v>667</v>
      </c>
      <c r="K3502" s="33">
        <v>10400</v>
      </c>
      <c r="L3502" s="33">
        <v>1</v>
      </c>
      <c r="M3502" s="33">
        <v>1</v>
      </c>
      <c r="N3502" s="33">
        <v>325567.84</v>
      </c>
      <c r="O3502" s="33">
        <v>1753.1</v>
      </c>
      <c r="P3502" s="33">
        <v>3744</v>
      </c>
    </row>
    <row r="3503" spans="1:16">
      <c r="A3503" s="27" t="s">
        <v>670</v>
      </c>
      <c r="B3503" s="31">
        <v>202411</v>
      </c>
      <c r="C3503" s="27" t="s">
        <v>85</v>
      </c>
      <c r="D3503" s="27" t="s">
        <v>211</v>
      </c>
      <c r="E3503" s="27" t="s">
        <v>34</v>
      </c>
      <c r="F3503" s="27" t="s">
        <v>257</v>
      </c>
      <c r="G3503" s="33">
        <v>349394.22</v>
      </c>
      <c r="H3503" s="33">
        <v>349394.22</v>
      </c>
      <c r="I3503" s="33">
        <v>8956</v>
      </c>
      <c r="J3503" s="33">
        <v>741</v>
      </c>
      <c r="K3503" s="33">
        <v>10400</v>
      </c>
      <c r="L3503" s="33">
        <v>1</v>
      </c>
      <c r="M3503" s="33">
        <v>1</v>
      </c>
      <c r="N3503" s="33">
        <v>394619.41</v>
      </c>
      <c r="O3503" s="33">
        <v>1928.4</v>
      </c>
      <c r="P3503" s="33">
        <v>3630</v>
      </c>
    </row>
    <row r="3504" spans="1:16">
      <c r="A3504" s="27" t="s">
        <v>670</v>
      </c>
      <c r="B3504" s="31">
        <v>202412</v>
      </c>
      <c r="C3504" s="27" t="s">
        <v>85</v>
      </c>
      <c r="D3504" s="27" t="s">
        <v>211</v>
      </c>
      <c r="E3504" s="27" t="s">
        <v>34</v>
      </c>
      <c r="F3504" s="27" t="s">
        <v>257</v>
      </c>
      <c r="G3504" s="33">
        <v>409601.53</v>
      </c>
      <c r="H3504" s="33">
        <v>409601.53</v>
      </c>
      <c r="I3504" s="33">
        <v>10264</v>
      </c>
      <c r="J3504" s="33">
        <v>775</v>
      </c>
      <c r="K3504" s="33">
        <v>10400</v>
      </c>
      <c r="L3504" s="33">
        <v>1</v>
      </c>
      <c r="M3504" s="33">
        <v>1</v>
      </c>
      <c r="N3504" s="33">
        <v>454985.52</v>
      </c>
      <c r="O3504" s="33">
        <v>2392</v>
      </c>
      <c r="P3504" s="33">
        <v>4170</v>
      </c>
    </row>
    <row r="3505" spans="1:16">
      <c r="A3505" s="27" t="s">
        <v>670</v>
      </c>
      <c r="B3505" s="31">
        <v>202501</v>
      </c>
      <c r="C3505" s="27" t="s">
        <v>85</v>
      </c>
      <c r="D3505" s="27" t="s">
        <v>211</v>
      </c>
      <c r="E3505" s="27" t="s">
        <v>34</v>
      </c>
      <c r="F3505" s="27" t="s">
        <v>257</v>
      </c>
      <c r="G3505" s="33">
        <v>243001.19</v>
      </c>
      <c r="H3505" s="33">
        <v>243001.19</v>
      </c>
      <c r="I3505" s="33">
        <v>6449</v>
      </c>
      <c r="J3505" s="33">
        <v>447</v>
      </c>
      <c r="K3505" s="33">
        <v>10400</v>
      </c>
      <c r="L3505" s="33">
        <v>1</v>
      </c>
      <c r="M3505" s="33">
        <v>1</v>
      </c>
      <c r="N3505" s="33">
        <v>232270.58</v>
      </c>
      <c r="O3505" s="33">
        <v>1219.6</v>
      </c>
      <c r="P3505" s="33">
        <v>2553</v>
      </c>
    </row>
    <row r="3506" spans="1:16">
      <c r="A3506" s="27" t="s">
        <v>670</v>
      </c>
      <c r="B3506" s="31">
        <v>202502</v>
      </c>
      <c r="C3506" s="27" t="s">
        <v>85</v>
      </c>
      <c r="D3506" s="27" t="s">
        <v>211</v>
      </c>
      <c r="E3506" s="27" t="s">
        <v>34</v>
      </c>
      <c r="F3506" s="27" t="s">
        <v>257</v>
      </c>
      <c r="G3506" s="33">
        <v>251449.13</v>
      </c>
      <c r="H3506" s="33">
        <v>251449.13</v>
      </c>
      <c r="I3506" s="33">
        <v>6760</v>
      </c>
      <c r="J3506" s="33">
        <v>466</v>
      </c>
      <c r="K3506" s="33">
        <v>10400</v>
      </c>
      <c r="L3506" s="33">
        <v>1</v>
      </c>
      <c r="M3506" s="33">
        <v>1</v>
      </c>
      <c r="N3506" s="33">
        <v>240350.99</v>
      </c>
      <c r="O3506" s="33">
        <v>1307.1</v>
      </c>
      <c r="P3506" s="33">
        <v>2677</v>
      </c>
    </row>
    <row r="3507" spans="1:16">
      <c r="A3507" s="27" t="s">
        <v>670</v>
      </c>
      <c r="B3507" s="31">
        <v>202503</v>
      </c>
      <c r="C3507" s="27" t="s">
        <v>85</v>
      </c>
      <c r="D3507" s="27" t="s">
        <v>211</v>
      </c>
      <c r="E3507" s="27" t="s">
        <v>34</v>
      </c>
      <c r="F3507" s="27" t="s">
        <v>257</v>
      </c>
      <c r="G3507" s="33">
        <v>292023.47</v>
      </c>
      <c r="H3507" s="33">
        <v>292023.47</v>
      </c>
      <c r="I3507" s="33">
        <v>7893</v>
      </c>
      <c r="J3507" s="33">
        <v>551</v>
      </c>
      <c r="K3507" s="33">
        <v>10400</v>
      </c>
      <c r="L3507" s="33">
        <v>1</v>
      </c>
      <c r="M3507" s="33">
        <v>1</v>
      </c>
      <c r="N3507" s="33">
        <v>300853.1</v>
      </c>
      <c r="O3507" s="33">
        <v>1668</v>
      </c>
      <c r="P3507" s="33">
        <v>3124</v>
      </c>
    </row>
    <row r="3508" spans="1:16">
      <c r="A3508" s="27" t="s">
        <v>670</v>
      </c>
      <c r="B3508" s="31">
        <v>202504</v>
      </c>
      <c r="C3508" s="27" t="s">
        <v>85</v>
      </c>
      <c r="D3508" s="27" t="s">
        <v>211</v>
      </c>
      <c r="E3508" s="27" t="s">
        <v>34</v>
      </c>
      <c r="F3508" s="27" t="s">
        <v>257</v>
      </c>
      <c r="G3508" s="33">
        <v>345006.11</v>
      </c>
      <c r="H3508" s="33">
        <v>345006.11</v>
      </c>
      <c r="I3508" s="33">
        <v>8692</v>
      </c>
      <c r="J3508" s="33">
        <v>626</v>
      </c>
      <c r="K3508" s="33">
        <v>10400</v>
      </c>
      <c r="L3508" s="33">
        <v>1</v>
      </c>
      <c r="M3508" s="33">
        <v>1</v>
      </c>
      <c r="N3508" s="33">
        <v>355584.57</v>
      </c>
      <c r="O3508" s="33">
        <v>1986.6</v>
      </c>
      <c r="P3508" s="33">
        <v>3699</v>
      </c>
    </row>
    <row r="3509" spans="1:16">
      <c r="A3509" s="27" t="s">
        <v>670</v>
      </c>
      <c r="B3509" s="31">
        <v>202505</v>
      </c>
      <c r="C3509" s="27" t="s">
        <v>85</v>
      </c>
      <c r="D3509" s="27" t="s">
        <v>211</v>
      </c>
      <c r="E3509" s="27" t="s">
        <v>34</v>
      </c>
      <c r="F3509" s="27" t="s">
        <v>257</v>
      </c>
      <c r="G3509" s="33">
        <v>372963.52</v>
      </c>
      <c r="H3509" s="33">
        <v>372963.52</v>
      </c>
      <c r="I3509" s="33">
        <v>9497</v>
      </c>
      <c r="J3509" s="33">
        <v>805</v>
      </c>
      <c r="K3509" s="33">
        <v>10400</v>
      </c>
      <c r="L3509" s="33">
        <v>1</v>
      </c>
      <c r="M3509" s="33">
        <v>1</v>
      </c>
      <c r="N3509" s="33">
        <v>391159.27</v>
      </c>
      <c r="O3509" s="33">
        <v>1931.8</v>
      </c>
      <c r="P3509" s="33">
        <v>3875</v>
      </c>
    </row>
    <row r="3510" spans="1:16">
      <c r="A3510" s="27" t="s">
        <v>670</v>
      </c>
      <c r="B3510" s="31">
        <v>202506</v>
      </c>
      <c r="C3510" s="27" t="s">
        <v>85</v>
      </c>
      <c r="D3510" s="27" t="s">
        <v>211</v>
      </c>
      <c r="E3510" s="27" t="s">
        <v>34</v>
      </c>
      <c r="F3510" s="27" t="s">
        <v>257</v>
      </c>
      <c r="G3510" s="33">
        <v>389293.79</v>
      </c>
      <c r="H3510" s="33">
        <v>389293.79</v>
      </c>
      <c r="I3510" s="33">
        <v>9154</v>
      </c>
      <c r="J3510" s="33">
        <v>624</v>
      </c>
      <c r="K3510" s="33">
        <v>10400</v>
      </c>
      <c r="L3510" s="33">
        <v>1</v>
      </c>
      <c r="M3510" s="33">
        <v>1</v>
      </c>
      <c r="N3510" s="33">
        <v>383815</v>
      </c>
      <c r="O3510" s="33">
        <v>2146.7</v>
      </c>
      <c r="P3510" s="33">
        <v>3874</v>
      </c>
    </row>
    <row r="3511" spans="1:16">
      <c r="A3511" s="27" t="s">
        <v>670</v>
      </c>
      <c r="B3511" s="31">
        <v>202507</v>
      </c>
      <c r="C3511" s="27" t="s">
        <v>85</v>
      </c>
      <c r="D3511" s="27" t="s">
        <v>211</v>
      </c>
      <c r="E3511" s="27" t="s">
        <v>34</v>
      </c>
      <c r="F3511" s="27" t="s">
        <v>257</v>
      </c>
      <c r="G3511" s="33">
        <v>324594.11</v>
      </c>
      <c r="H3511" s="33">
        <v>324594.11</v>
      </c>
      <c r="I3511" s="33">
        <v>7999</v>
      </c>
      <c r="J3511" s="33">
        <v>601</v>
      </c>
      <c r="K3511" s="33">
        <v>10400</v>
      </c>
      <c r="L3511" s="33">
        <v>1</v>
      </c>
      <c r="M3511" s="33">
        <v>1</v>
      </c>
      <c r="N3511" s="33">
        <v>342749.44</v>
      </c>
      <c r="O3511" s="33">
        <v>1833.7</v>
      </c>
      <c r="P3511" s="33">
        <v>3278</v>
      </c>
    </row>
    <row r="3512" spans="1:16">
      <c r="A3512" s="27" t="s">
        <v>670</v>
      </c>
      <c r="B3512" s="31">
        <v>202508</v>
      </c>
      <c r="C3512" s="27" t="s">
        <v>85</v>
      </c>
      <c r="D3512" s="27" t="s">
        <v>211</v>
      </c>
      <c r="E3512" s="27" t="s">
        <v>34</v>
      </c>
      <c r="F3512" s="27" t="s">
        <v>257</v>
      </c>
      <c r="G3512" s="33">
        <v>310155.78</v>
      </c>
      <c r="H3512" s="33">
        <v>310155.78</v>
      </c>
      <c r="I3512" s="33">
        <v>7944</v>
      </c>
      <c r="J3512" s="33">
        <v>640</v>
      </c>
      <c r="K3512" s="33">
        <v>10400</v>
      </c>
      <c r="L3512" s="33">
        <v>1</v>
      </c>
      <c r="M3512" s="33">
        <v>1</v>
      </c>
      <c r="N3512" s="33">
        <v>331554.66</v>
      </c>
      <c r="O3512" s="33">
        <v>1964.7</v>
      </c>
      <c r="P3512" s="33">
        <v>3157</v>
      </c>
    </row>
    <row r="3513" spans="1:16">
      <c r="A3513" s="27" t="s">
        <v>670</v>
      </c>
      <c r="B3513" s="31">
        <v>202509</v>
      </c>
      <c r="C3513" s="27" t="s">
        <v>85</v>
      </c>
      <c r="D3513" s="27" t="s">
        <v>211</v>
      </c>
      <c r="E3513" s="27" t="s">
        <v>34</v>
      </c>
      <c r="F3513" s="27" t="s">
        <v>257</v>
      </c>
      <c r="G3513" s="33">
        <v>297681.57</v>
      </c>
      <c r="H3513" s="33">
        <v>297681.57</v>
      </c>
      <c r="I3513" s="33">
        <v>8126</v>
      </c>
      <c r="J3513" s="33">
        <v>659</v>
      </c>
      <c r="K3513" s="33">
        <v>10400</v>
      </c>
      <c r="L3513" s="33">
        <v>1</v>
      </c>
      <c r="M3513" s="33">
        <v>1</v>
      </c>
      <c r="N3513" s="33">
        <v>320191.2</v>
      </c>
      <c r="O3513" s="33">
        <v>1843.5</v>
      </c>
      <c r="P3513" s="33">
        <v>3157</v>
      </c>
    </row>
    <row r="3514" spans="1:16">
      <c r="A3514" s="27" t="s">
        <v>670</v>
      </c>
      <c r="B3514" s="31">
        <v>202510</v>
      </c>
      <c r="C3514" s="27" t="s">
        <v>85</v>
      </c>
      <c r="D3514" s="27" t="s">
        <v>211</v>
      </c>
      <c r="E3514" s="27" t="s">
        <v>34</v>
      </c>
      <c r="F3514" s="27" t="s">
        <v>257</v>
      </c>
      <c r="G3514" s="33">
        <v>335404.65</v>
      </c>
      <c r="H3514" s="33">
        <v>335404.65</v>
      </c>
      <c r="I3514" s="33">
        <v>8133</v>
      </c>
      <c r="J3514" s="33">
        <v>638</v>
      </c>
      <c r="K3514" s="33">
        <v>10400</v>
      </c>
      <c r="L3514" s="33">
        <v>1</v>
      </c>
      <c r="M3514" s="33">
        <v>1</v>
      </c>
      <c r="N3514" s="33">
        <v>353241.11</v>
      </c>
      <c r="O3514" s="33">
        <v>1991</v>
      </c>
      <c r="P3514" s="33">
        <v>3391</v>
      </c>
    </row>
    <row r="3515" spans="1:16">
      <c r="A3515" s="27" t="s">
        <v>670</v>
      </c>
      <c r="B3515" s="31">
        <v>202511</v>
      </c>
      <c r="C3515" s="27" t="s">
        <v>85</v>
      </c>
      <c r="D3515" s="27" t="s">
        <v>211</v>
      </c>
      <c r="E3515" s="27" t="s">
        <v>34</v>
      </c>
      <c r="F3515" s="27" t="s">
        <v>257</v>
      </c>
      <c r="G3515" s="33">
        <v>417290.29</v>
      </c>
      <c r="H3515" s="33">
        <v>417290.29</v>
      </c>
      <c r="I3515" s="33">
        <v>9891</v>
      </c>
      <c r="J3515" s="33">
        <v>757</v>
      </c>
      <c r="K3515" s="33">
        <v>10400</v>
      </c>
      <c r="L3515" s="33">
        <v>1</v>
      </c>
      <c r="M3515" s="33">
        <v>1</v>
      </c>
      <c r="N3515" s="33">
        <v>428162.06</v>
      </c>
      <c r="O3515" s="33">
        <v>2050.4</v>
      </c>
      <c r="P3515" s="33">
        <v>4206</v>
      </c>
    </row>
    <row r="3516" spans="1:16">
      <c r="A3516" s="27" t="s">
        <v>670</v>
      </c>
      <c r="B3516" s="31">
        <v>202512</v>
      </c>
      <c r="C3516" s="27" t="s">
        <v>85</v>
      </c>
      <c r="D3516" s="27" t="s">
        <v>211</v>
      </c>
      <c r="E3516" s="27" t="s">
        <v>34</v>
      </c>
      <c r="F3516" s="27" t="s">
        <v>257</v>
      </c>
      <c r="G3516" s="33">
        <v>493793.89</v>
      </c>
      <c r="H3516" s="33">
        <v>493793.89</v>
      </c>
      <c r="I3516" s="33">
        <v>13057</v>
      </c>
      <c r="J3516" s="33">
        <v>1045</v>
      </c>
      <c r="K3516" s="33">
        <v>10400</v>
      </c>
      <c r="L3516" s="33">
        <v>1</v>
      </c>
      <c r="M3516" s="33">
        <v>1</v>
      </c>
      <c r="N3516" s="33">
        <v>493659.29</v>
      </c>
      <c r="O3516" s="33">
        <v>2679.4</v>
      </c>
      <c r="P3516" s="33">
        <v>5181</v>
      </c>
    </row>
    <row r="3517" spans="1:16">
      <c r="A3517" s="27" t="s">
        <v>670</v>
      </c>
      <c r="B3517" s="31">
        <v>202601</v>
      </c>
      <c r="C3517" s="27" t="s">
        <v>85</v>
      </c>
      <c r="D3517" s="27" t="s">
        <v>211</v>
      </c>
      <c r="E3517" s="27" t="s">
        <v>34</v>
      </c>
      <c r="F3517" s="27" t="s">
        <v>257</v>
      </c>
      <c r="G3517" s="33">
        <v>237376.39</v>
      </c>
      <c r="H3517" s="33">
        <v>237376.39</v>
      </c>
      <c r="I3517" s="33">
        <v>6344</v>
      </c>
      <c r="J3517" s="33">
        <v>421</v>
      </c>
      <c r="K3517" s="33">
        <v>10400</v>
      </c>
      <c r="L3517" s="33">
        <v>1</v>
      </c>
      <c r="M3517" s="33">
        <v>1</v>
      </c>
      <c r="N3517" s="33">
        <v>252013.58</v>
      </c>
      <c r="O3517" s="33">
        <v>1315.2</v>
      </c>
      <c r="P3517" s="33">
        <v>2530</v>
      </c>
    </row>
    <row r="3518" spans="1:16">
      <c r="A3518" s="27" t="s">
        <v>670</v>
      </c>
      <c r="B3518" s="31">
        <v>202602</v>
      </c>
      <c r="C3518" s="27" t="s">
        <v>85</v>
      </c>
      <c r="D3518" s="27" t="s">
        <v>211</v>
      </c>
      <c r="E3518" s="27" t="s">
        <v>34</v>
      </c>
      <c r="F3518" s="27" t="s">
        <v>257</v>
      </c>
      <c r="G3518" s="33">
        <v>254726.94</v>
      </c>
      <c r="H3518" s="33">
        <v>254726.94</v>
      </c>
      <c r="I3518" s="33">
        <v>6524</v>
      </c>
      <c r="J3518" s="33">
        <v>496</v>
      </c>
      <c r="K3518" s="33">
        <v>10400</v>
      </c>
      <c r="L3518" s="33">
        <v>1</v>
      </c>
      <c r="M3518" s="33">
        <v>1</v>
      </c>
      <c r="N3518" s="33">
        <v>260780.82</v>
      </c>
      <c r="O3518" s="33">
        <v>1590.2</v>
      </c>
      <c r="P3518" s="33">
        <v>2661</v>
      </c>
    </row>
    <row r="3519" spans="1:16">
      <c r="A3519" s="27" t="s">
        <v>670</v>
      </c>
      <c r="B3519" s="31">
        <v>202603</v>
      </c>
      <c r="C3519" s="27" t="s">
        <v>85</v>
      </c>
      <c r="D3519" s="27" t="s">
        <v>211</v>
      </c>
      <c r="E3519" s="27" t="s">
        <v>34</v>
      </c>
      <c r="F3519" s="27" t="s">
        <v>257</v>
      </c>
      <c r="G3519" s="33">
        <v>307764.2</v>
      </c>
      <c r="H3519" s="33">
        <v>307764.2</v>
      </c>
      <c r="I3519" s="33">
        <v>7361</v>
      </c>
      <c r="J3519" s="33">
        <v>538</v>
      </c>
      <c r="K3519" s="33">
        <v>10400</v>
      </c>
      <c r="L3519" s="33">
        <v>1</v>
      </c>
      <c r="M3519" s="33">
        <v>1</v>
      </c>
      <c r="N3519" s="33">
        <v>326425.62</v>
      </c>
      <c r="O3519" s="33">
        <v>1705.3</v>
      </c>
      <c r="P3519" s="33">
        <v>2884</v>
      </c>
    </row>
    <row r="3520" spans="1:16">
      <c r="A3520" s="27" t="s">
        <v>670</v>
      </c>
      <c r="B3520" s="31">
        <v>202604</v>
      </c>
      <c r="C3520" s="27" t="s">
        <v>85</v>
      </c>
      <c r="D3520" s="27" t="s">
        <v>211</v>
      </c>
      <c r="E3520" s="27" t="s">
        <v>34</v>
      </c>
      <c r="F3520" s="27" t="s">
        <v>257</v>
      </c>
      <c r="G3520" s="33">
        <v>333855.32</v>
      </c>
      <c r="H3520" s="33">
        <v>333855.32</v>
      </c>
      <c r="I3520" s="33">
        <v>8850</v>
      </c>
      <c r="J3520" s="33">
        <v>627</v>
      </c>
      <c r="K3520" s="33">
        <v>10400</v>
      </c>
      <c r="L3520" s="33">
        <v>1</v>
      </c>
      <c r="M3520" s="33">
        <v>1</v>
      </c>
      <c r="N3520" s="33">
        <v>385809.25</v>
      </c>
      <c r="O3520" s="33">
        <v>1697.6</v>
      </c>
      <c r="P3520" s="33">
        <v>3679</v>
      </c>
    </row>
    <row r="3521" spans="1:16">
      <c r="A3521" s="27" t="s">
        <v>670</v>
      </c>
      <c r="B3521" s="31">
        <v>202605</v>
      </c>
      <c r="C3521" s="27" t="s">
        <v>85</v>
      </c>
      <c r="D3521" s="27" t="s">
        <v>211</v>
      </c>
      <c r="E3521" s="27" t="s">
        <v>34</v>
      </c>
      <c r="F3521" s="27" t="s">
        <v>257</v>
      </c>
      <c r="G3521" s="33">
        <v>413086.27</v>
      </c>
      <c r="H3521" s="33">
        <v>413086.27</v>
      </c>
      <c r="I3521" s="33">
        <v>10761</v>
      </c>
      <c r="J3521" s="33">
        <v>838</v>
      </c>
      <c r="K3521" s="33">
        <v>10400</v>
      </c>
      <c r="L3521" s="33">
        <v>1</v>
      </c>
      <c r="M3521" s="33">
        <v>1</v>
      </c>
      <c r="N3521" s="33">
        <v>424407.81</v>
      </c>
      <c r="O3521" s="33">
        <v>2389.2</v>
      </c>
      <c r="P3521" s="33">
        <v>4395</v>
      </c>
    </row>
    <row r="3522" spans="1:16">
      <c r="A3522" s="27" t="s">
        <v>670</v>
      </c>
      <c r="B3522" s="31">
        <v>202606</v>
      </c>
      <c r="C3522" s="27" t="s">
        <v>85</v>
      </c>
      <c r="D3522" s="27" t="s">
        <v>211</v>
      </c>
      <c r="E3522" s="27" t="s">
        <v>34</v>
      </c>
      <c r="F3522" s="27" t="s">
        <v>257</v>
      </c>
      <c r="G3522" s="33">
        <v>426679.99</v>
      </c>
      <c r="H3522" s="33">
        <v>426679.99</v>
      </c>
      <c r="I3522" s="33">
        <v>10394</v>
      </c>
      <c r="J3522" s="33">
        <v>856</v>
      </c>
      <c r="K3522" s="33">
        <v>10400</v>
      </c>
      <c r="L3522" s="33">
        <v>1</v>
      </c>
      <c r="M3522" s="33">
        <v>1</v>
      </c>
      <c r="N3522" s="33">
        <v>416439.27</v>
      </c>
      <c r="O3522" s="33">
        <v>2157.5</v>
      </c>
      <c r="P3522" s="33">
        <v>4154</v>
      </c>
    </row>
    <row r="3523" spans="1:16">
      <c r="A3523" s="27" t="s">
        <v>670</v>
      </c>
      <c r="B3523" s="31">
        <v>202607</v>
      </c>
      <c r="C3523" s="27" t="s">
        <v>85</v>
      </c>
      <c r="D3523" s="27" t="s">
        <v>211</v>
      </c>
      <c r="E3523" s="27" t="s">
        <v>34</v>
      </c>
      <c r="F3523" s="27" t="s">
        <v>257</v>
      </c>
      <c r="G3523" s="33">
        <v>364853.9</v>
      </c>
      <c r="H3523" s="33">
        <v>364853.9</v>
      </c>
      <c r="I3523" s="33">
        <v>9245</v>
      </c>
      <c r="J3523" s="33">
        <v>742</v>
      </c>
      <c r="K3523" s="33">
        <v>10400</v>
      </c>
      <c r="L3523" s="33">
        <v>1</v>
      </c>
      <c r="M3523" s="33">
        <v>1</v>
      </c>
      <c r="N3523" s="33">
        <v>371883.14</v>
      </c>
      <c r="O3523" s="33">
        <v>1959.4</v>
      </c>
      <c r="P3523" s="33">
        <v>3731</v>
      </c>
    </row>
    <row r="3524" spans="1:16">
      <c r="A3524" s="27" t="s">
        <v>672</v>
      </c>
      <c r="B3524" s="31">
        <v>202408</v>
      </c>
      <c r="C3524" s="27" t="s">
        <v>87</v>
      </c>
      <c r="D3524" s="27" t="s">
        <v>211</v>
      </c>
      <c r="E3524" s="27" t="s">
        <v>34</v>
      </c>
      <c r="F3524" s="27" t="s">
        <v>257</v>
      </c>
      <c r="G3524" s="33">
        <v>183217.95</v>
      </c>
      <c r="H3524" s="33">
        <v>183217.95</v>
      </c>
      <c r="I3524" s="33">
        <v>4439</v>
      </c>
      <c r="J3524" s="33">
        <v>377</v>
      </c>
      <c r="K3524" s="33">
        <v>7100</v>
      </c>
      <c r="L3524" s="33">
        <v>1</v>
      </c>
      <c r="M3524" s="33">
        <v>1</v>
      </c>
      <c r="N3524" s="33">
        <v>203849.76</v>
      </c>
      <c r="O3524" s="33">
        <v>1030.2</v>
      </c>
      <c r="P3524" s="33">
        <v>1891</v>
      </c>
    </row>
    <row r="3525" spans="1:16">
      <c r="A3525" s="27" t="s">
        <v>672</v>
      </c>
      <c r="B3525" s="31">
        <v>202409</v>
      </c>
      <c r="C3525" s="27" t="s">
        <v>87</v>
      </c>
      <c r="D3525" s="27" t="s">
        <v>211</v>
      </c>
      <c r="E3525" s="27" t="s">
        <v>34</v>
      </c>
      <c r="F3525" s="27" t="s">
        <v>257</v>
      </c>
      <c r="G3525" s="33">
        <v>175209.98</v>
      </c>
      <c r="H3525" s="33">
        <v>175209.98</v>
      </c>
      <c r="I3525" s="33">
        <v>4707</v>
      </c>
      <c r="J3525" s="33">
        <v>544</v>
      </c>
      <c r="K3525" s="33">
        <v>7100</v>
      </c>
      <c r="L3525" s="33">
        <v>1</v>
      </c>
      <c r="M3525" s="33">
        <v>1</v>
      </c>
      <c r="N3525" s="33">
        <v>196863.16</v>
      </c>
      <c r="O3525" s="33">
        <v>1071.6</v>
      </c>
      <c r="P3525" s="33">
        <v>1892</v>
      </c>
    </row>
    <row r="3526" spans="1:16">
      <c r="A3526" s="27" t="s">
        <v>672</v>
      </c>
      <c r="B3526" s="31">
        <v>202410</v>
      </c>
      <c r="C3526" s="27" t="s">
        <v>87</v>
      </c>
      <c r="D3526" s="27" t="s">
        <v>211</v>
      </c>
      <c r="E3526" s="27" t="s">
        <v>34</v>
      </c>
      <c r="F3526" s="27" t="s">
        <v>257</v>
      </c>
      <c r="G3526" s="33">
        <v>170131.53</v>
      </c>
      <c r="H3526" s="33">
        <v>170131.53</v>
      </c>
      <c r="I3526" s="33">
        <v>4230</v>
      </c>
      <c r="J3526" s="33">
        <v>398</v>
      </c>
      <c r="K3526" s="33">
        <v>7100</v>
      </c>
      <c r="L3526" s="33">
        <v>1</v>
      </c>
      <c r="M3526" s="33">
        <v>1</v>
      </c>
      <c r="N3526" s="33">
        <v>217183.24</v>
      </c>
      <c r="O3526" s="33">
        <v>956.1</v>
      </c>
      <c r="P3526" s="33">
        <v>1720</v>
      </c>
    </row>
    <row r="3527" spans="1:16">
      <c r="A3527" s="27" t="s">
        <v>672</v>
      </c>
      <c r="B3527" s="31">
        <v>202411</v>
      </c>
      <c r="C3527" s="27" t="s">
        <v>87</v>
      </c>
      <c r="D3527" s="27" t="s">
        <v>211</v>
      </c>
      <c r="E3527" s="27" t="s">
        <v>34</v>
      </c>
      <c r="F3527" s="27" t="s">
        <v>257</v>
      </c>
      <c r="G3527" s="33">
        <v>226276.69</v>
      </c>
      <c r="H3527" s="33">
        <v>226276.69</v>
      </c>
      <c r="I3527" s="33">
        <v>6224</v>
      </c>
      <c r="J3527" s="33">
        <v>681</v>
      </c>
      <c r="K3527" s="33">
        <v>7100</v>
      </c>
      <c r="L3527" s="33">
        <v>1</v>
      </c>
      <c r="M3527" s="33">
        <v>1</v>
      </c>
      <c r="N3527" s="33">
        <v>263246.88</v>
      </c>
      <c r="O3527" s="33">
        <v>1281.3</v>
      </c>
      <c r="P3527" s="33">
        <v>2442</v>
      </c>
    </row>
    <row r="3528" spans="1:16">
      <c r="A3528" s="27" t="s">
        <v>672</v>
      </c>
      <c r="B3528" s="31">
        <v>202412</v>
      </c>
      <c r="C3528" s="27" t="s">
        <v>87</v>
      </c>
      <c r="D3528" s="27" t="s">
        <v>211</v>
      </c>
      <c r="E3528" s="27" t="s">
        <v>34</v>
      </c>
      <c r="F3528" s="27" t="s">
        <v>257</v>
      </c>
      <c r="G3528" s="33">
        <v>258044.34</v>
      </c>
      <c r="H3528" s="33">
        <v>258044.34</v>
      </c>
      <c r="I3528" s="33">
        <v>6477</v>
      </c>
      <c r="J3528" s="33">
        <v>690</v>
      </c>
      <c r="K3528" s="33">
        <v>7100</v>
      </c>
      <c r="L3528" s="33">
        <v>1</v>
      </c>
      <c r="M3528" s="33">
        <v>1</v>
      </c>
      <c r="N3528" s="33">
        <v>303516.55</v>
      </c>
      <c r="O3528" s="33">
        <v>1466.9</v>
      </c>
      <c r="P3528" s="33">
        <v>2645</v>
      </c>
    </row>
    <row r="3529" spans="1:16">
      <c r="A3529" s="27" t="s">
        <v>672</v>
      </c>
      <c r="B3529" s="31">
        <v>202501</v>
      </c>
      <c r="C3529" s="27" t="s">
        <v>87</v>
      </c>
      <c r="D3529" s="27" t="s">
        <v>211</v>
      </c>
      <c r="E3529" s="27" t="s">
        <v>34</v>
      </c>
      <c r="F3529" s="27" t="s">
        <v>257</v>
      </c>
      <c r="G3529" s="33">
        <v>130569.86</v>
      </c>
      <c r="H3529" s="33">
        <v>130569.86</v>
      </c>
      <c r="I3529" s="33">
        <v>3157</v>
      </c>
      <c r="J3529" s="33">
        <v>332</v>
      </c>
      <c r="K3529" s="33">
        <v>7100</v>
      </c>
      <c r="L3529" s="33">
        <v>1</v>
      </c>
      <c r="M3529" s="33">
        <v>1</v>
      </c>
      <c r="N3529" s="33">
        <v>154945.51</v>
      </c>
      <c r="O3529" s="33">
        <v>740</v>
      </c>
      <c r="P3529" s="33">
        <v>1293</v>
      </c>
    </row>
    <row r="3530" spans="1:16">
      <c r="A3530" s="27" t="s">
        <v>672</v>
      </c>
      <c r="B3530" s="31">
        <v>202502</v>
      </c>
      <c r="C3530" s="27" t="s">
        <v>87</v>
      </c>
      <c r="D3530" s="27" t="s">
        <v>211</v>
      </c>
      <c r="E3530" s="27" t="s">
        <v>34</v>
      </c>
      <c r="F3530" s="27" t="s">
        <v>257</v>
      </c>
      <c r="G3530" s="33">
        <v>136001.09</v>
      </c>
      <c r="H3530" s="33">
        <v>136001.09</v>
      </c>
      <c r="I3530" s="33">
        <v>3356</v>
      </c>
      <c r="J3530" s="33">
        <v>360</v>
      </c>
      <c r="K3530" s="33">
        <v>7100</v>
      </c>
      <c r="L3530" s="33">
        <v>1</v>
      </c>
      <c r="M3530" s="33">
        <v>1</v>
      </c>
      <c r="N3530" s="33">
        <v>160335.88</v>
      </c>
      <c r="O3530" s="33">
        <v>776</v>
      </c>
      <c r="P3530" s="33">
        <v>1380</v>
      </c>
    </row>
    <row r="3531" spans="1:16">
      <c r="A3531" s="27" t="s">
        <v>672</v>
      </c>
      <c r="B3531" s="31">
        <v>202503</v>
      </c>
      <c r="C3531" s="27" t="s">
        <v>87</v>
      </c>
      <c r="D3531" s="27" t="s">
        <v>211</v>
      </c>
      <c r="E3531" s="27" t="s">
        <v>34</v>
      </c>
      <c r="F3531" s="27" t="s">
        <v>257</v>
      </c>
      <c r="G3531" s="33">
        <v>173264.13</v>
      </c>
      <c r="H3531" s="33">
        <v>173264.13</v>
      </c>
      <c r="I3531" s="33">
        <v>4701</v>
      </c>
      <c r="J3531" s="33">
        <v>540</v>
      </c>
      <c r="K3531" s="33">
        <v>7100</v>
      </c>
      <c r="L3531" s="33">
        <v>1</v>
      </c>
      <c r="M3531" s="33">
        <v>1</v>
      </c>
      <c r="N3531" s="33">
        <v>200696.27</v>
      </c>
      <c r="O3531" s="33">
        <v>913.6</v>
      </c>
      <c r="P3531" s="33">
        <v>1902</v>
      </c>
    </row>
    <row r="3532" spans="1:16">
      <c r="A3532" s="27" t="s">
        <v>672</v>
      </c>
      <c r="B3532" s="31">
        <v>202504</v>
      </c>
      <c r="C3532" s="27" t="s">
        <v>87</v>
      </c>
      <c r="D3532" s="27" t="s">
        <v>211</v>
      </c>
      <c r="E3532" s="27" t="s">
        <v>34</v>
      </c>
      <c r="F3532" s="27" t="s">
        <v>257</v>
      </c>
      <c r="G3532" s="33">
        <v>201469.36</v>
      </c>
      <c r="H3532" s="33">
        <v>201469.36</v>
      </c>
      <c r="I3532" s="33">
        <v>5206</v>
      </c>
      <c r="J3532" s="33">
        <v>430</v>
      </c>
      <c r="K3532" s="33">
        <v>7100</v>
      </c>
      <c r="L3532" s="33">
        <v>1</v>
      </c>
      <c r="M3532" s="33">
        <v>1</v>
      </c>
      <c r="N3532" s="33">
        <v>237207.11</v>
      </c>
      <c r="O3532" s="33">
        <v>1121.9</v>
      </c>
      <c r="P3532" s="33">
        <v>2121</v>
      </c>
    </row>
    <row r="3533" spans="1:16">
      <c r="A3533" s="27" t="s">
        <v>672</v>
      </c>
      <c r="B3533" s="31">
        <v>202505</v>
      </c>
      <c r="C3533" s="27" t="s">
        <v>87</v>
      </c>
      <c r="D3533" s="27" t="s">
        <v>211</v>
      </c>
      <c r="E3533" s="27" t="s">
        <v>34</v>
      </c>
      <c r="F3533" s="27" t="s">
        <v>257</v>
      </c>
      <c r="G3533" s="33">
        <v>223091.75</v>
      </c>
      <c r="H3533" s="33">
        <v>223091.75</v>
      </c>
      <c r="I3533" s="33">
        <v>5358</v>
      </c>
      <c r="J3533" s="33">
        <v>479</v>
      </c>
      <c r="K3533" s="33">
        <v>7100</v>
      </c>
      <c r="L3533" s="33">
        <v>1</v>
      </c>
      <c r="M3533" s="33">
        <v>1</v>
      </c>
      <c r="N3533" s="33">
        <v>260938.66</v>
      </c>
      <c r="O3533" s="33">
        <v>1174</v>
      </c>
      <c r="P3533" s="33">
        <v>2178</v>
      </c>
    </row>
    <row r="3534" spans="1:16">
      <c r="A3534" s="27" t="s">
        <v>672</v>
      </c>
      <c r="B3534" s="31">
        <v>202506</v>
      </c>
      <c r="C3534" s="27" t="s">
        <v>87</v>
      </c>
      <c r="D3534" s="27" t="s">
        <v>211</v>
      </c>
      <c r="E3534" s="27" t="s">
        <v>34</v>
      </c>
      <c r="F3534" s="27" t="s">
        <v>257</v>
      </c>
      <c r="G3534" s="33">
        <v>207089.92</v>
      </c>
      <c r="H3534" s="33">
        <v>207089.92</v>
      </c>
      <c r="I3534" s="33">
        <v>5389</v>
      </c>
      <c r="J3534" s="33">
        <v>546</v>
      </c>
      <c r="K3534" s="33">
        <v>7100</v>
      </c>
      <c r="L3534" s="33">
        <v>1</v>
      </c>
      <c r="M3534" s="33">
        <v>1</v>
      </c>
      <c r="N3534" s="33">
        <v>256039.37</v>
      </c>
      <c r="O3534" s="33">
        <v>1176.1</v>
      </c>
      <c r="P3534" s="33">
        <v>2175</v>
      </c>
    </row>
    <row r="3535" spans="1:16">
      <c r="A3535" s="27" t="s">
        <v>672</v>
      </c>
      <c r="B3535" s="31">
        <v>202507</v>
      </c>
      <c r="C3535" s="27" t="s">
        <v>87</v>
      </c>
      <c r="D3535" s="27" t="s">
        <v>211</v>
      </c>
      <c r="E3535" s="27" t="s">
        <v>34</v>
      </c>
      <c r="F3535" s="27" t="s">
        <v>257</v>
      </c>
      <c r="G3535" s="33">
        <v>190629.47</v>
      </c>
      <c r="H3535" s="33">
        <v>190629.47</v>
      </c>
      <c r="I3535" s="33">
        <v>4885</v>
      </c>
      <c r="J3535" s="33">
        <v>441</v>
      </c>
      <c r="K3535" s="33">
        <v>7100</v>
      </c>
      <c r="L3535" s="33">
        <v>1</v>
      </c>
      <c r="M3535" s="33">
        <v>1</v>
      </c>
      <c r="N3535" s="33">
        <v>228644.92</v>
      </c>
      <c r="O3535" s="33">
        <v>1015.3</v>
      </c>
      <c r="P3535" s="33">
        <v>1935</v>
      </c>
    </row>
    <row r="3536" spans="1:16">
      <c r="A3536" s="27" t="s">
        <v>672</v>
      </c>
      <c r="B3536" s="31">
        <v>202508</v>
      </c>
      <c r="C3536" s="27" t="s">
        <v>87</v>
      </c>
      <c r="D3536" s="27" t="s">
        <v>211</v>
      </c>
      <c r="E3536" s="27" t="s">
        <v>34</v>
      </c>
      <c r="F3536" s="27" t="s">
        <v>257</v>
      </c>
      <c r="G3536" s="33">
        <v>166822.93</v>
      </c>
      <c r="H3536" s="33">
        <v>166822.93</v>
      </c>
      <c r="I3536" s="33">
        <v>4255</v>
      </c>
      <c r="J3536" s="33">
        <v>486</v>
      </c>
      <c r="K3536" s="33">
        <v>7100</v>
      </c>
      <c r="L3536" s="33">
        <v>1</v>
      </c>
      <c r="M3536" s="33">
        <v>1</v>
      </c>
      <c r="N3536" s="33">
        <v>221176.99</v>
      </c>
      <c r="O3536" s="33">
        <v>1035.6</v>
      </c>
      <c r="P3536" s="33">
        <v>1744</v>
      </c>
    </row>
    <row r="3537" spans="1:16">
      <c r="A3537" s="27" t="s">
        <v>672</v>
      </c>
      <c r="B3537" s="31">
        <v>202509</v>
      </c>
      <c r="C3537" s="27" t="s">
        <v>87</v>
      </c>
      <c r="D3537" s="27" t="s">
        <v>211</v>
      </c>
      <c r="E3537" s="27" t="s">
        <v>34</v>
      </c>
      <c r="F3537" s="27" t="s">
        <v>257</v>
      </c>
      <c r="G3537" s="33">
        <v>161685</v>
      </c>
      <c r="H3537" s="33">
        <v>161685</v>
      </c>
      <c r="I3537" s="33">
        <v>4099</v>
      </c>
      <c r="J3537" s="33">
        <v>403</v>
      </c>
      <c r="K3537" s="33">
        <v>7100</v>
      </c>
      <c r="L3537" s="33">
        <v>1</v>
      </c>
      <c r="M3537" s="33">
        <v>1</v>
      </c>
      <c r="N3537" s="33">
        <v>213596.53</v>
      </c>
      <c r="O3537" s="33">
        <v>892</v>
      </c>
      <c r="P3537" s="33">
        <v>1653</v>
      </c>
    </row>
    <row r="3538" spans="1:16">
      <c r="A3538" s="27" t="s">
        <v>672</v>
      </c>
      <c r="B3538" s="31">
        <v>202510</v>
      </c>
      <c r="C3538" s="27" t="s">
        <v>87</v>
      </c>
      <c r="D3538" s="27" t="s">
        <v>211</v>
      </c>
      <c r="E3538" s="27" t="s">
        <v>34</v>
      </c>
      <c r="F3538" s="27" t="s">
        <v>257</v>
      </c>
      <c r="G3538" s="33">
        <v>189804.79</v>
      </c>
      <c r="H3538" s="33">
        <v>189804.79</v>
      </c>
      <c r="I3538" s="33">
        <v>4789</v>
      </c>
      <c r="J3538" s="33">
        <v>429</v>
      </c>
      <c r="K3538" s="33">
        <v>7100</v>
      </c>
      <c r="L3538" s="33">
        <v>1</v>
      </c>
      <c r="M3538" s="33">
        <v>1</v>
      </c>
      <c r="N3538" s="33">
        <v>235643.81</v>
      </c>
      <c r="O3538" s="33">
        <v>1211.4</v>
      </c>
      <c r="P3538" s="33">
        <v>1969</v>
      </c>
    </row>
    <row r="3539" spans="1:16">
      <c r="A3539" s="27" t="s">
        <v>672</v>
      </c>
      <c r="B3539" s="31">
        <v>202511</v>
      </c>
      <c r="C3539" s="27" t="s">
        <v>87</v>
      </c>
      <c r="D3539" s="27" t="s">
        <v>211</v>
      </c>
      <c r="E3539" s="27" t="s">
        <v>34</v>
      </c>
      <c r="F3539" s="27" t="s">
        <v>257</v>
      </c>
      <c r="G3539" s="33">
        <v>208898.61</v>
      </c>
      <c r="H3539" s="33">
        <v>208898.61</v>
      </c>
      <c r="I3539" s="33">
        <v>5409</v>
      </c>
      <c r="J3539" s="33">
        <v>557</v>
      </c>
      <c r="K3539" s="33">
        <v>7100</v>
      </c>
      <c r="L3539" s="33">
        <v>1</v>
      </c>
      <c r="M3539" s="33">
        <v>1</v>
      </c>
      <c r="N3539" s="33">
        <v>285622.87</v>
      </c>
      <c r="O3539" s="33">
        <v>1044.8</v>
      </c>
      <c r="P3539" s="33">
        <v>2229</v>
      </c>
    </row>
    <row r="3540" spans="1:16">
      <c r="A3540" s="27" t="s">
        <v>672</v>
      </c>
      <c r="B3540" s="31">
        <v>202512</v>
      </c>
      <c r="C3540" s="27" t="s">
        <v>87</v>
      </c>
      <c r="D3540" s="27" t="s">
        <v>211</v>
      </c>
      <c r="E3540" s="27" t="s">
        <v>34</v>
      </c>
      <c r="F3540" s="27" t="s">
        <v>257</v>
      </c>
      <c r="G3540" s="33">
        <v>255605.41</v>
      </c>
      <c r="H3540" s="33">
        <v>255605.41</v>
      </c>
      <c r="I3540" s="33">
        <v>6449</v>
      </c>
      <c r="J3540" s="33">
        <v>646</v>
      </c>
      <c r="K3540" s="33">
        <v>7100</v>
      </c>
      <c r="L3540" s="33">
        <v>1</v>
      </c>
      <c r="M3540" s="33">
        <v>1</v>
      </c>
      <c r="N3540" s="33">
        <v>329315.46</v>
      </c>
      <c r="O3540" s="33">
        <v>1474.9</v>
      </c>
      <c r="P3540" s="33">
        <v>2569</v>
      </c>
    </row>
    <row r="3541" spans="1:16">
      <c r="A3541" s="27" t="s">
        <v>672</v>
      </c>
      <c r="B3541" s="31">
        <v>202601</v>
      </c>
      <c r="C3541" s="27" t="s">
        <v>87</v>
      </c>
      <c r="D3541" s="27" t="s">
        <v>211</v>
      </c>
      <c r="E3541" s="27" t="s">
        <v>34</v>
      </c>
      <c r="F3541" s="27" t="s">
        <v>257</v>
      </c>
      <c r="G3541" s="33">
        <v>129581.31</v>
      </c>
      <c r="H3541" s="33">
        <v>129581.31</v>
      </c>
      <c r="I3541" s="33">
        <v>3040</v>
      </c>
      <c r="J3541" s="33">
        <v>321</v>
      </c>
      <c r="K3541" s="33">
        <v>7100</v>
      </c>
      <c r="L3541" s="33">
        <v>1</v>
      </c>
      <c r="M3541" s="33">
        <v>1</v>
      </c>
      <c r="N3541" s="33">
        <v>168115.88</v>
      </c>
      <c r="O3541" s="33">
        <v>661.8</v>
      </c>
      <c r="P3541" s="33">
        <v>1309</v>
      </c>
    </row>
    <row r="3542" spans="1:16">
      <c r="A3542" s="27" t="s">
        <v>672</v>
      </c>
      <c r="B3542" s="31">
        <v>202602</v>
      </c>
      <c r="C3542" s="27" t="s">
        <v>87</v>
      </c>
      <c r="D3542" s="27" t="s">
        <v>211</v>
      </c>
      <c r="E3542" s="27" t="s">
        <v>34</v>
      </c>
      <c r="F3542" s="27" t="s">
        <v>257</v>
      </c>
      <c r="G3542" s="33">
        <v>136225.82</v>
      </c>
      <c r="H3542" s="33">
        <v>136225.82</v>
      </c>
      <c r="I3542" s="33">
        <v>3581</v>
      </c>
      <c r="J3542" s="33">
        <v>324</v>
      </c>
      <c r="K3542" s="33">
        <v>7100</v>
      </c>
      <c r="L3542" s="33">
        <v>1</v>
      </c>
      <c r="M3542" s="33">
        <v>1</v>
      </c>
      <c r="N3542" s="33">
        <v>173964.43</v>
      </c>
      <c r="O3542" s="33">
        <v>790.6</v>
      </c>
      <c r="P3542" s="33">
        <v>1394</v>
      </c>
    </row>
    <row r="3543" spans="1:16">
      <c r="A3543" s="27" t="s">
        <v>672</v>
      </c>
      <c r="B3543" s="31">
        <v>202603</v>
      </c>
      <c r="C3543" s="27" t="s">
        <v>87</v>
      </c>
      <c r="D3543" s="27" t="s">
        <v>211</v>
      </c>
      <c r="E3543" s="27" t="s">
        <v>34</v>
      </c>
      <c r="F3543" s="27" t="s">
        <v>257</v>
      </c>
      <c r="G3543" s="33">
        <v>166093.81</v>
      </c>
      <c r="H3543" s="33">
        <v>166093.81</v>
      </c>
      <c r="I3543" s="33">
        <v>4446</v>
      </c>
      <c r="J3543" s="33">
        <v>545</v>
      </c>
      <c r="K3543" s="33">
        <v>7100</v>
      </c>
      <c r="L3543" s="33">
        <v>1</v>
      </c>
      <c r="M3543" s="33">
        <v>1</v>
      </c>
      <c r="N3543" s="33">
        <v>217755.45</v>
      </c>
      <c r="O3543" s="33">
        <v>981.5</v>
      </c>
      <c r="P3543" s="33">
        <v>1759</v>
      </c>
    </row>
    <row r="3544" spans="1:16">
      <c r="A3544" s="27" t="s">
        <v>672</v>
      </c>
      <c r="B3544" s="31">
        <v>202604</v>
      </c>
      <c r="C3544" s="27" t="s">
        <v>87</v>
      </c>
      <c r="D3544" s="27" t="s">
        <v>211</v>
      </c>
      <c r="E3544" s="27" t="s">
        <v>34</v>
      </c>
      <c r="F3544" s="27" t="s">
        <v>257</v>
      </c>
      <c r="G3544" s="33">
        <v>182780.94</v>
      </c>
      <c r="H3544" s="33">
        <v>182780.94</v>
      </c>
      <c r="I3544" s="33">
        <v>4755</v>
      </c>
      <c r="J3544" s="33">
        <v>508</v>
      </c>
      <c r="K3544" s="33">
        <v>7100</v>
      </c>
      <c r="L3544" s="33">
        <v>1</v>
      </c>
      <c r="M3544" s="33">
        <v>1</v>
      </c>
      <c r="N3544" s="33">
        <v>257369.71</v>
      </c>
      <c r="O3544" s="33">
        <v>1051</v>
      </c>
      <c r="P3544" s="33">
        <v>1941</v>
      </c>
    </row>
    <row r="3545" spans="1:16">
      <c r="A3545" s="27" t="s">
        <v>672</v>
      </c>
      <c r="B3545" s="31">
        <v>202605</v>
      </c>
      <c r="C3545" s="27" t="s">
        <v>87</v>
      </c>
      <c r="D3545" s="27" t="s">
        <v>211</v>
      </c>
      <c r="E3545" s="27" t="s">
        <v>34</v>
      </c>
      <c r="F3545" s="27" t="s">
        <v>257</v>
      </c>
      <c r="G3545" s="33">
        <v>199675.94</v>
      </c>
      <c r="H3545" s="33">
        <v>199675.94</v>
      </c>
      <c r="I3545" s="33">
        <v>5011</v>
      </c>
      <c r="J3545" s="33">
        <v>516</v>
      </c>
      <c r="K3545" s="33">
        <v>7100</v>
      </c>
      <c r="L3545" s="33">
        <v>1</v>
      </c>
      <c r="M3545" s="33">
        <v>1</v>
      </c>
      <c r="N3545" s="33">
        <v>283118.45</v>
      </c>
      <c r="O3545" s="33">
        <v>1125.1</v>
      </c>
      <c r="P3545" s="33">
        <v>2082</v>
      </c>
    </row>
    <row r="3546" spans="1:16">
      <c r="A3546" s="27" t="s">
        <v>672</v>
      </c>
      <c r="B3546" s="31">
        <v>202606</v>
      </c>
      <c r="C3546" s="27" t="s">
        <v>87</v>
      </c>
      <c r="D3546" s="27" t="s">
        <v>211</v>
      </c>
      <c r="E3546" s="27" t="s">
        <v>34</v>
      </c>
      <c r="F3546" s="27" t="s">
        <v>257</v>
      </c>
      <c r="G3546" s="33">
        <v>200771.98</v>
      </c>
      <c r="H3546" s="33">
        <v>200771.98</v>
      </c>
      <c r="I3546" s="33">
        <v>5177</v>
      </c>
      <c r="J3546" s="33">
        <v>571</v>
      </c>
      <c r="K3546" s="33">
        <v>7100</v>
      </c>
      <c r="L3546" s="33">
        <v>1</v>
      </c>
      <c r="M3546" s="33">
        <v>1</v>
      </c>
      <c r="N3546" s="33">
        <v>277802.71</v>
      </c>
      <c r="O3546" s="33">
        <v>1109.7</v>
      </c>
      <c r="P3546" s="33">
        <v>2120</v>
      </c>
    </row>
    <row r="3547" spans="1:16">
      <c r="A3547" s="27" t="s">
        <v>672</v>
      </c>
      <c r="B3547" s="31">
        <v>202607</v>
      </c>
      <c r="C3547" s="27" t="s">
        <v>87</v>
      </c>
      <c r="D3547" s="27" t="s">
        <v>211</v>
      </c>
      <c r="E3547" s="27" t="s">
        <v>34</v>
      </c>
      <c r="F3547" s="27" t="s">
        <v>257</v>
      </c>
      <c r="G3547" s="33">
        <v>181674.3</v>
      </c>
      <c r="H3547" s="33">
        <v>181674.3</v>
      </c>
      <c r="I3547" s="33">
        <v>4269</v>
      </c>
      <c r="J3547" s="33">
        <v>409</v>
      </c>
      <c r="K3547" s="33">
        <v>7100</v>
      </c>
      <c r="L3547" s="33">
        <v>1</v>
      </c>
      <c r="M3547" s="33">
        <v>1</v>
      </c>
      <c r="N3547" s="33">
        <v>248079.74</v>
      </c>
      <c r="O3547" s="33">
        <v>1007.3</v>
      </c>
      <c r="P3547" s="33">
        <v>1734</v>
      </c>
    </row>
    <row r="3548" spans="1:16">
      <c r="A3548" s="27" t="s">
        <v>675</v>
      </c>
      <c r="B3548" s="31">
        <v>202408</v>
      </c>
      <c r="C3548" s="27" t="s">
        <v>87</v>
      </c>
      <c r="D3548" s="27" t="s">
        <v>211</v>
      </c>
      <c r="E3548" s="27" t="s">
        <v>34</v>
      </c>
      <c r="F3548" s="27" t="s">
        <v>257</v>
      </c>
      <c r="G3548" s="33">
        <v>121649.82</v>
      </c>
      <c r="H3548" s="33">
        <v>121649.82</v>
      </c>
      <c r="I3548" s="33">
        <v>3097</v>
      </c>
      <c r="J3548" s="33">
        <v>319</v>
      </c>
      <c r="K3548" s="33">
        <v>8400</v>
      </c>
      <c r="L3548" s="33">
        <v>1</v>
      </c>
      <c r="M3548" s="33">
        <v>1</v>
      </c>
      <c r="N3548" s="33">
        <v>243732.94</v>
      </c>
      <c r="O3548" s="33">
        <v>664.9</v>
      </c>
      <c r="P3548" s="33">
        <v>1301</v>
      </c>
    </row>
    <row r="3549" spans="1:16">
      <c r="A3549" s="27" t="s">
        <v>675</v>
      </c>
      <c r="B3549" s="31">
        <v>202409</v>
      </c>
      <c r="C3549" s="27" t="s">
        <v>87</v>
      </c>
      <c r="D3549" s="27" t="s">
        <v>211</v>
      </c>
      <c r="E3549" s="27" t="s">
        <v>34</v>
      </c>
      <c r="F3549" s="27" t="s">
        <v>257</v>
      </c>
      <c r="G3549" s="33">
        <v>130535.86</v>
      </c>
      <c r="H3549" s="33">
        <v>130535.86</v>
      </c>
      <c r="I3549" s="33">
        <v>3429</v>
      </c>
      <c r="J3549" s="33">
        <v>374</v>
      </c>
      <c r="K3549" s="33">
        <v>8400</v>
      </c>
      <c r="L3549" s="33">
        <v>1</v>
      </c>
      <c r="M3549" s="33">
        <v>1</v>
      </c>
      <c r="N3549" s="33">
        <v>235379.42</v>
      </c>
      <c r="O3549" s="33">
        <v>740.5</v>
      </c>
      <c r="P3549" s="33">
        <v>1355</v>
      </c>
    </row>
    <row r="3550" spans="1:16">
      <c r="A3550" s="27" t="s">
        <v>675</v>
      </c>
      <c r="B3550" s="31">
        <v>202410</v>
      </c>
      <c r="C3550" s="27" t="s">
        <v>87</v>
      </c>
      <c r="D3550" s="27" t="s">
        <v>211</v>
      </c>
      <c r="E3550" s="27" t="s">
        <v>34</v>
      </c>
      <c r="F3550" s="27" t="s">
        <v>257</v>
      </c>
      <c r="G3550" s="33">
        <v>130831.1</v>
      </c>
      <c r="H3550" s="33">
        <v>130831.1</v>
      </c>
      <c r="I3550" s="33">
        <v>3249</v>
      </c>
      <c r="J3550" s="33">
        <v>367</v>
      </c>
      <c r="K3550" s="33">
        <v>8400</v>
      </c>
      <c r="L3550" s="33">
        <v>1</v>
      </c>
      <c r="M3550" s="33">
        <v>1</v>
      </c>
      <c r="N3550" s="33">
        <v>259675.11</v>
      </c>
      <c r="O3550" s="33">
        <v>711.9</v>
      </c>
      <c r="P3550" s="33">
        <v>1314</v>
      </c>
    </row>
    <row r="3551" spans="1:16">
      <c r="A3551" s="27" t="s">
        <v>675</v>
      </c>
      <c r="B3551" s="31">
        <v>202411</v>
      </c>
      <c r="C3551" s="27" t="s">
        <v>87</v>
      </c>
      <c r="D3551" s="27" t="s">
        <v>211</v>
      </c>
      <c r="E3551" s="27" t="s">
        <v>34</v>
      </c>
      <c r="F3551" s="27" t="s">
        <v>257</v>
      </c>
      <c r="G3551" s="33">
        <v>156609.15</v>
      </c>
      <c r="H3551" s="33">
        <v>156609.15</v>
      </c>
      <c r="I3551" s="33">
        <v>3837</v>
      </c>
      <c r="J3551" s="33">
        <v>430</v>
      </c>
      <c r="K3551" s="33">
        <v>8400</v>
      </c>
      <c r="L3551" s="33">
        <v>1</v>
      </c>
      <c r="M3551" s="33">
        <v>1</v>
      </c>
      <c r="N3551" s="33">
        <v>314751.11</v>
      </c>
      <c r="O3551" s="33">
        <v>845.1</v>
      </c>
      <c r="P3551" s="33">
        <v>1555</v>
      </c>
    </row>
    <row r="3552" spans="1:16">
      <c r="A3552" s="27" t="s">
        <v>675</v>
      </c>
      <c r="B3552" s="31">
        <v>202412</v>
      </c>
      <c r="C3552" s="27" t="s">
        <v>87</v>
      </c>
      <c r="D3552" s="27" t="s">
        <v>211</v>
      </c>
      <c r="E3552" s="27" t="s">
        <v>34</v>
      </c>
      <c r="F3552" s="27" t="s">
        <v>257</v>
      </c>
      <c r="G3552" s="33">
        <v>177374.63</v>
      </c>
      <c r="H3552" s="33">
        <v>177374.63</v>
      </c>
      <c r="I3552" s="33">
        <v>4300</v>
      </c>
      <c r="J3552" s="33">
        <v>428</v>
      </c>
      <c r="K3552" s="33">
        <v>8400</v>
      </c>
      <c r="L3552" s="33">
        <v>1</v>
      </c>
      <c r="M3552" s="33">
        <v>1</v>
      </c>
      <c r="N3552" s="33">
        <v>362899.53</v>
      </c>
      <c r="O3552" s="33">
        <v>1017.7</v>
      </c>
      <c r="P3552" s="33">
        <v>1762</v>
      </c>
    </row>
    <row r="3553" spans="1:16">
      <c r="A3553" s="27" t="s">
        <v>675</v>
      </c>
      <c r="B3553" s="31">
        <v>202501</v>
      </c>
      <c r="C3553" s="27" t="s">
        <v>87</v>
      </c>
      <c r="D3553" s="27" t="s">
        <v>211</v>
      </c>
      <c r="E3553" s="27" t="s">
        <v>34</v>
      </c>
      <c r="F3553" s="27" t="s">
        <v>257</v>
      </c>
      <c r="G3553" s="33">
        <v>97998.35000000001</v>
      </c>
      <c r="H3553" s="33">
        <v>97998.35000000001</v>
      </c>
      <c r="I3553" s="33">
        <v>2601</v>
      </c>
      <c r="J3553" s="33">
        <v>267</v>
      </c>
      <c r="K3553" s="33">
        <v>8400</v>
      </c>
      <c r="L3553" s="33">
        <v>1</v>
      </c>
      <c r="M3553" s="33">
        <v>1</v>
      </c>
      <c r="N3553" s="33">
        <v>185260.59</v>
      </c>
      <c r="O3553" s="33">
        <v>584</v>
      </c>
      <c r="P3553" s="33">
        <v>1040</v>
      </c>
    </row>
    <row r="3554" spans="1:16">
      <c r="A3554" s="27" t="s">
        <v>675</v>
      </c>
      <c r="B3554" s="31">
        <v>202502</v>
      </c>
      <c r="C3554" s="27" t="s">
        <v>87</v>
      </c>
      <c r="D3554" s="27" t="s">
        <v>211</v>
      </c>
      <c r="E3554" s="27" t="s">
        <v>34</v>
      </c>
      <c r="F3554" s="27" t="s">
        <v>257</v>
      </c>
      <c r="G3554" s="33">
        <v>98427.36</v>
      </c>
      <c r="H3554" s="33">
        <v>98427.36</v>
      </c>
      <c r="I3554" s="33">
        <v>2519</v>
      </c>
      <c r="J3554" s="33">
        <v>270</v>
      </c>
      <c r="K3554" s="33">
        <v>8400</v>
      </c>
      <c r="L3554" s="33">
        <v>1</v>
      </c>
      <c r="M3554" s="33">
        <v>1</v>
      </c>
      <c r="N3554" s="33">
        <v>191705.57</v>
      </c>
      <c r="O3554" s="33">
        <v>573.3</v>
      </c>
      <c r="P3554" s="33">
        <v>1015</v>
      </c>
    </row>
    <row r="3555" spans="1:16">
      <c r="A3555" s="27" t="s">
        <v>675</v>
      </c>
      <c r="B3555" s="31">
        <v>202503</v>
      </c>
      <c r="C3555" s="27" t="s">
        <v>87</v>
      </c>
      <c r="D3555" s="27" t="s">
        <v>211</v>
      </c>
      <c r="E3555" s="27" t="s">
        <v>34</v>
      </c>
      <c r="F3555" s="27" t="s">
        <v>257</v>
      </c>
      <c r="G3555" s="33">
        <v>122459.16</v>
      </c>
      <c r="H3555" s="33">
        <v>122459.16</v>
      </c>
      <c r="I3555" s="33">
        <v>3497</v>
      </c>
      <c r="J3555" s="33">
        <v>347</v>
      </c>
      <c r="K3555" s="33">
        <v>8400</v>
      </c>
      <c r="L3555" s="33">
        <v>1</v>
      </c>
      <c r="M3555" s="33">
        <v>1</v>
      </c>
      <c r="N3555" s="33">
        <v>239962.47</v>
      </c>
      <c r="O3555" s="33">
        <v>619.2</v>
      </c>
      <c r="P3555" s="33">
        <v>1321</v>
      </c>
    </row>
    <row r="3556" spans="1:16">
      <c r="A3556" s="27" t="s">
        <v>675</v>
      </c>
      <c r="B3556" s="31">
        <v>202504</v>
      </c>
      <c r="C3556" s="27" t="s">
        <v>87</v>
      </c>
      <c r="D3556" s="27" t="s">
        <v>211</v>
      </c>
      <c r="E3556" s="27" t="s">
        <v>34</v>
      </c>
      <c r="F3556" s="27" t="s">
        <v>257</v>
      </c>
      <c r="G3556" s="33">
        <v>147630.62</v>
      </c>
      <c r="H3556" s="33">
        <v>147630.62</v>
      </c>
      <c r="I3556" s="33">
        <v>3994</v>
      </c>
      <c r="J3556" s="33">
        <v>441</v>
      </c>
      <c r="K3556" s="33">
        <v>8400</v>
      </c>
      <c r="L3556" s="33">
        <v>1</v>
      </c>
      <c r="M3556" s="33">
        <v>1</v>
      </c>
      <c r="N3556" s="33">
        <v>283616.65</v>
      </c>
      <c r="O3556" s="33">
        <v>751.1</v>
      </c>
      <c r="P3556" s="33">
        <v>1622</v>
      </c>
    </row>
    <row r="3557" spans="1:16">
      <c r="A3557" s="27" t="s">
        <v>675</v>
      </c>
      <c r="B3557" s="31">
        <v>202505</v>
      </c>
      <c r="C3557" s="27" t="s">
        <v>87</v>
      </c>
      <c r="D3557" s="27" t="s">
        <v>211</v>
      </c>
      <c r="E3557" s="27" t="s">
        <v>34</v>
      </c>
      <c r="F3557" s="27" t="s">
        <v>257</v>
      </c>
      <c r="G3557" s="33">
        <v>161060.93</v>
      </c>
      <c r="H3557" s="33">
        <v>161060.93</v>
      </c>
      <c r="I3557" s="33">
        <v>4251</v>
      </c>
      <c r="J3557" s="33">
        <v>376</v>
      </c>
      <c r="K3557" s="33">
        <v>8400</v>
      </c>
      <c r="L3557" s="33">
        <v>1</v>
      </c>
      <c r="M3557" s="33">
        <v>1</v>
      </c>
      <c r="N3557" s="33">
        <v>311991.28</v>
      </c>
      <c r="O3557" s="33">
        <v>915</v>
      </c>
      <c r="P3557" s="33">
        <v>1694</v>
      </c>
    </row>
    <row r="3558" spans="1:16">
      <c r="A3558" s="27" t="s">
        <v>675</v>
      </c>
      <c r="B3558" s="31">
        <v>202506</v>
      </c>
      <c r="C3558" s="27" t="s">
        <v>87</v>
      </c>
      <c r="D3558" s="27" t="s">
        <v>211</v>
      </c>
      <c r="E3558" s="27" t="s">
        <v>34</v>
      </c>
      <c r="F3558" s="27" t="s">
        <v>257</v>
      </c>
      <c r="G3558" s="33">
        <v>143686.13</v>
      </c>
      <c r="H3558" s="33">
        <v>143686.13</v>
      </c>
      <c r="I3558" s="33">
        <v>3845</v>
      </c>
      <c r="J3558" s="33">
        <v>430</v>
      </c>
      <c r="K3558" s="33">
        <v>8400</v>
      </c>
      <c r="L3558" s="33">
        <v>1</v>
      </c>
      <c r="M3558" s="33">
        <v>1</v>
      </c>
      <c r="N3558" s="33">
        <v>306133.44</v>
      </c>
      <c r="O3558" s="33">
        <v>813.9</v>
      </c>
      <c r="P3558" s="33">
        <v>1518</v>
      </c>
    </row>
    <row r="3559" spans="1:16">
      <c r="A3559" s="27" t="s">
        <v>675</v>
      </c>
      <c r="B3559" s="31">
        <v>202507</v>
      </c>
      <c r="C3559" s="27" t="s">
        <v>87</v>
      </c>
      <c r="D3559" s="27" t="s">
        <v>211</v>
      </c>
      <c r="E3559" s="27" t="s">
        <v>34</v>
      </c>
      <c r="F3559" s="27" t="s">
        <v>257</v>
      </c>
      <c r="G3559" s="33">
        <v>125763.27</v>
      </c>
      <c r="H3559" s="33">
        <v>125763.27</v>
      </c>
      <c r="I3559" s="33">
        <v>2976</v>
      </c>
      <c r="J3559" s="33">
        <v>329</v>
      </c>
      <c r="K3559" s="33">
        <v>8400</v>
      </c>
      <c r="L3559" s="33">
        <v>1</v>
      </c>
      <c r="M3559" s="33">
        <v>1</v>
      </c>
      <c r="N3559" s="33">
        <v>273379.27</v>
      </c>
      <c r="O3559" s="33">
        <v>614.5</v>
      </c>
      <c r="P3559" s="33">
        <v>1211</v>
      </c>
    </row>
    <row r="3560" spans="1:16">
      <c r="A3560" s="27" t="s">
        <v>675</v>
      </c>
      <c r="B3560" s="31">
        <v>202508</v>
      </c>
      <c r="C3560" s="27" t="s">
        <v>87</v>
      </c>
      <c r="D3560" s="27" t="s">
        <v>211</v>
      </c>
      <c r="E3560" s="27" t="s">
        <v>34</v>
      </c>
      <c r="F3560" s="27" t="s">
        <v>257</v>
      </c>
      <c r="G3560" s="33">
        <v>122567.6</v>
      </c>
      <c r="H3560" s="33">
        <v>122567.6</v>
      </c>
      <c r="I3560" s="33">
        <v>3241</v>
      </c>
      <c r="J3560" s="33">
        <v>327</v>
      </c>
      <c r="K3560" s="33">
        <v>8400</v>
      </c>
      <c r="L3560" s="33">
        <v>1</v>
      </c>
      <c r="M3560" s="33">
        <v>1</v>
      </c>
      <c r="N3560" s="33">
        <v>264450.24</v>
      </c>
      <c r="O3560" s="33">
        <v>686</v>
      </c>
      <c r="P3560" s="33">
        <v>1314</v>
      </c>
    </row>
    <row r="3561" spans="1:16">
      <c r="A3561" s="27" t="s">
        <v>675</v>
      </c>
      <c r="B3561" s="31">
        <v>202509</v>
      </c>
      <c r="C3561" s="27" t="s">
        <v>87</v>
      </c>
      <c r="D3561" s="27" t="s">
        <v>211</v>
      </c>
      <c r="E3561" s="27" t="s">
        <v>34</v>
      </c>
      <c r="F3561" s="27" t="s">
        <v>257</v>
      </c>
      <c r="G3561" s="33">
        <v>118572.33</v>
      </c>
      <c r="H3561" s="33">
        <v>118572.33</v>
      </c>
      <c r="I3561" s="33">
        <v>3017</v>
      </c>
      <c r="J3561" s="33">
        <v>332</v>
      </c>
      <c r="K3561" s="33">
        <v>8400</v>
      </c>
      <c r="L3561" s="33">
        <v>1</v>
      </c>
      <c r="M3561" s="33">
        <v>1</v>
      </c>
      <c r="N3561" s="33">
        <v>255386.67</v>
      </c>
      <c r="O3561" s="33">
        <v>699.9</v>
      </c>
      <c r="P3561" s="33">
        <v>1232</v>
      </c>
    </row>
    <row r="3562" spans="1:16">
      <c r="A3562" s="27" t="s">
        <v>675</v>
      </c>
      <c r="B3562" s="31">
        <v>202510</v>
      </c>
      <c r="C3562" s="27" t="s">
        <v>87</v>
      </c>
      <c r="D3562" s="27" t="s">
        <v>211</v>
      </c>
      <c r="E3562" s="27" t="s">
        <v>34</v>
      </c>
      <c r="F3562" s="27" t="s">
        <v>257</v>
      </c>
      <c r="G3562" s="33">
        <v>136289.58</v>
      </c>
      <c r="H3562" s="33">
        <v>136289.58</v>
      </c>
      <c r="I3562" s="33">
        <v>3273</v>
      </c>
      <c r="J3562" s="33">
        <v>306</v>
      </c>
      <c r="K3562" s="33">
        <v>8400</v>
      </c>
      <c r="L3562" s="33">
        <v>1</v>
      </c>
      <c r="M3562" s="33">
        <v>1</v>
      </c>
      <c r="N3562" s="33">
        <v>281747.5</v>
      </c>
      <c r="O3562" s="33">
        <v>755.5</v>
      </c>
      <c r="P3562" s="33">
        <v>1399</v>
      </c>
    </row>
    <row r="3563" spans="1:16">
      <c r="A3563" s="27" t="s">
        <v>675</v>
      </c>
      <c r="B3563" s="31">
        <v>202511</v>
      </c>
      <c r="C3563" s="27" t="s">
        <v>87</v>
      </c>
      <c r="D3563" s="27" t="s">
        <v>211</v>
      </c>
      <c r="E3563" s="27" t="s">
        <v>34</v>
      </c>
      <c r="F3563" s="27" t="s">
        <v>257</v>
      </c>
      <c r="G3563" s="33">
        <v>149983.37</v>
      </c>
      <c r="H3563" s="33">
        <v>149983.37</v>
      </c>
      <c r="I3563" s="33">
        <v>3991</v>
      </c>
      <c r="J3563" s="33">
        <v>398</v>
      </c>
      <c r="K3563" s="33">
        <v>8400</v>
      </c>
      <c r="L3563" s="33">
        <v>1</v>
      </c>
      <c r="M3563" s="33">
        <v>1</v>
      </c>
      <c r="N3563" s="33">
        <v>341504.95</v>
      </c>
      <c r="O3563" s="33">
        <v>873.2</v>
      </c>
      <c r="P3563" s="33">
        <v>1615</v>
      </c>
    </row>
    <row r="3564" spans="1:16">
      <c r="A3564" s="27" t="s">
        <v>675</v>
      </c>
      <c r="B3564" s="31">
        <v>202512</v>
      </c>
      <c r="C3564" s="27" t="s">
        <v>87</v>
      </c>
      <c r="D3564" s="27" t="s">
        <v>211</v>
      </c>
      <c r="E3564" s="27" t="s">
        <v>34</v>
      </c>
      <c r="F3564" s="27" t="s">
        <v>257</v>
      </c>
      <c r="G3564" s="33">
        <v>177858.4</v>
      </c>
      <c r="H3564" s="33">
        <v>177858.4</v>
      </c>
      <c r="I3564" s="33">
        <v>4692</v>
      </c>
      <c r="J3564" s="33">
        <v>495</v>
      </c>
      <c r="K3564" s="33">
        <v>8400</v>
      </c>
      <c r="L3564" s="33">
        <v>1</v>
      </c>
      <c r="M3564" s="33">
        <v>1</v>
      </c>
      <c r="N3564" s="33">
        <v>393745.99</v>
      </c>
      <c r="O3564" s="33">
        <v>1101.1</v>
      </c>
      <c r="P3564" s="33">
        <v>1863</v>
      </c>
    </row>
    <row r="3565" spans="1:16">
      <c r="A3565" s="27" t="s">
        <v>675</v>
      </c>
      <c r="B3565" s="31">
        <v>202601</v>
      </c>
      <c r="C3565" s="27" t="s">
        <v>87</v>
      </c>
      <c r="D3565" s="27" t="s">
        <v>211</v>
      </c>
      <c r="E3565" s="27" t="s">
        <v>34</v>
      </c>
      <c r="F3565" s="27" t="s">
        <v>257</v>
      </c>
      <c r="G3565" s="33">
        <v>88959.03999999999</v>
      </c>
      <c r="H3565" s="33">
        <v>88959.03999999999</v>
      </c>
      <c r="I3565" s="33">
        <v>2253</v>
      </c>
      <c r="J3565" s="33">
        <v>257</v>
      </c>
      <c r="K3565" s="33">
        <v>8400</v>
      </c>
      <c r="L3565" s="33">
        <v>1</v>
      </c>
      <c r="M3565" s="33">
        <v>1</v>
      </c>
      <c r="N3565" s="33">
        <v>201007.74</v>
      </c>
      <c r="O3565" s="33">
        <v>486</v>
      </c>
      <c r="P3565" s="33">
        <v>927</v>
      </c>
    </row>
    <row r="3566" spans="1:16">
      <c r="A3566" s="27" t="s">
        <v>675</v>
      </c>
      <c r="B3566" s="31">
        <v>202602</v>
      </c>
      <c r="C3566" s="27" t="s">
        <v>87</v>
      </c>
      <c r="D3566" s="27" t="s">
        <v>211</v>
      </c>
      <c r="E3566" s="27" t="s">
        <v>34</v>
      </c>
      <c r="F3566" s="27" t="s">
        <v>257</v>
      </c>
      <c r="G3566" s="33">
        <v>93294.62</v>
      </c>
      <c r="H3566" s="33">
        <v>93294.62</v>
      </c>
      <c r="I3566" s="33">
        <v>2409</v>
      </c>
      <c r="J3566" s="33">
        <v>250</v>
      </c>
      <c r="K3566" s="33">
        <v>8400</v>
      </c>
      <c r="L3566" s="33">
        <v>1</v>
      </c>
      <c r="M3566" s="33">
        <v>1</v>
      </c>
      <c r="N3566" s="33">
        <v>208000.55</v>
      </c>
      <c r="O3566" s="33">
        <v>569.7</v>
      </c>
      <c r="P3566" s="33">
        <v>987</v>
      </c>
    </row>
    <row r="3567" spans="1:16">
      <c r="A3567" s="27" t="s">
        <v>675</v>
      </c>
      <c r="B3567" s="31">
        <v>202603</v>
      </c>
      <c r="C3567" s="27" t="s">
        <v>87</v>
      </c>
      <c r="D3567" s="27" t="s">
        <v>211</v>
      </c>
      <c r="E3567" s="27" t="s">
        <v>34</v>
      </c>
      <c r="F3567" s="27" t="s">
        <v>257</v>
      </c>
      <c r="G3567" s="33">
        <v>122317.63</v>
      </c>
      <c r="H3567" s="33">
        <v>122317.63</v>
      </c>
      <c r="I3567" s="33">
        <v>3106</v>
      </c>
      <c r="J3567" s="33">
        <v>333</v>
      </c>
      <c r="K3567" s="33">
        <v>8400</v>
      </c>
      <c r="L3567" s="33">
        <v>1</v>
      </c>
      <c r="M3567" s="33">
        <v>1</v>
      </c>
      <c r="N3567" s="33">
        <v>260359.28</v>
      </c>
      <c r="O3567" s="33">
        <v>698.4</v>
      </c>
      <c r="P3567" s="33">
        <v>1312</v>
      </c>
    </row>
    <row r="3568" spans="1:16">
      <c r="A3568" s="27" t="s">
        <v>675</v>
      </c>
      <c r="B3568" s="31">
        <v>202604</v>
      </c>
      <c r="C3568" s="27" t="s">
        <v>87</v>
      </c>
      <c r="D3568" s="27" t="s">
        <v>211</v>
      </c>
      <c r="E3568" s="27" t="s">
        <v>34</v>
      </c>
      <c r="F3568" s="27" t="s">
        <v>257</v>
      </c>
      <c r="G3568" s="33">
        <v>138857.64</v>
      </c>
      <c r="H3568" s="33">
        <v>138857.64</v>
      </c>
      <c r="I3568" s="33">
        <v>3332</v>
      </c>
      <c r="J3568" s="33">
        <v>343</v>
      </c>
      <c r="K3568" s="33">
        <v>8400</v>
      </c>
      <c r="L3568" s="33">
        <v>1</v>
      </c>
      <c r="M3568" s="33">
        <v>1</v>
      </c>
      <c r="N3568" s="33">
        <v>307724.07</v>
      </c>
      <c r="O3568" s="33">
        <v>752.7</v>
      </c>
      <c r="P3568" s="33">
        <v>1404</v>
      </c>
    </row>
    <row r="3569" spans="1:16">
      <c r="A3569" s="27" t="s">
        <v>675</v>
      </c>
      <c r="B3569" s="31">
        <v>202605</v>
      </c>
      <c r="C3569" s="27" t="s">
        <v>87</v>
      </c>
      <c r="D3569" s="27" t="s">
        <v>211</v>
      </c>
      <c r="E3569" s="27" t="s">
        <v>34</v>
      </c>
      <c r="F3569" s="27" t="s">
        <v>257</v>
      </c>
      <c r="G3569" s="33">
        <v>131452.64</v>
      </c>
      <c r="H3569" s="33">
        <v>131452.64</v>
      </c>
      <c r="I3569" s="33">
        <v>3483</v>
      </c>
      <c r="J3569" s="33">
        <v>342</v>
      </c>
      <c r="K3569" s="33">
        <v>8400</v>
      </c>
      <c r="L3569" s="33">
        <v>1</v>
      </c>
      <c r="M3569" s="33">
        <v>1</v>
      </c>
      <c r="N3569" s="33">
        <v>338510.54</v>
      </c>
      <c r="O3569" s="33">
        <v>771.3</v>
      </c>
      <c r="P3569" s="33">
        <v>1481</v>
      </c>
    </row>
    <row r="3570" spans="1:16">
      <c r="A3570" s="27" t="s">
        <v>675</v>
      </c>
      <c r="B3570" s="31">
        <v>202606</v>
      </c>
      <c r="C3570" s="27" t="s">
        <v>87</v>
      </c>
      <c r="D3570" s="27" t="s">
        <v>211</v>
      </c>
      <c r="E3570" s="27" t="s">
        <v>34</v>
      </c>
      <c r="F3570" s="27" t="s">
        <v>257</v>
      </c>
      <c r="G3570" s="33">
        <v>128381.25</v>
      </c>
      <c r="H3570" s="33">
        <v>128381.25</v>
      </c>
      <c r="I3570" s="33">
        <v>3367</v>
      </c>
      <c r="J3570" s="33">
        <v>349</v>
      </c>
      <c r="K3570" s="33">
        <v>8400</v>
      </c>
      <c r="L3570" s="33">
        <v>1</v>
      </c>
      <c r="M3570" s="33">
        <v>1</v>
      </c>
      <c r="N3570" s="33">
        <v>332154.78</v>
      </c>
      <c r="O3570" s="33">
        <v>791.5</v>
      </c>
      <c r="P3570" s="33">
        <v>1390</v>
      </c>
    </row>
    <row r="3571" spans="1:16">
      <c r="A3571" s="27" t="s">
        <v>675</v>
      </c>
      <c r="B3571" s="31">
        <v>202607</v>
      </c>
      <c r="C3571" s="27" t="s">
        <v>87</v>
      </c>
      <c r="D3571" s="27" t="s">
        <v>211</v>
      </c>
      <c r="E3571" s="27" t="s">
        <v>34</v>
      </c>
      <c r="F3571" s="27" t="s">
        <v>257</v>
      </c>
      <c r="G3571" s="33">
        <v>131370.55</v>
      </c>
      <c r="H3571" s="33">
        <v>131370.55</v>
      </c>
      <c r="I3571" s="33">
        <v>3314</v>
      </c>
      <c r="J3571" s="33">
        <v>310</v>
      </c>
      <c r="K3571" s="33">
        <v>8400</v>
      </c>
      <c r="L3571" s="33">
        <v>1</v>
      </c>
      <c r="M3571" s="33">
        <v>1</v>
      </c>
      <c r="N3571" s="33">
        <v>296616.51</v>
      </c>
      <c r="O3571" s="33">
        <v>693.1</v>
      </c>
      <c r="P3571" s="33">
        <v>1321</v>
      </c>
    </row>
    <row r="3572" spans="1:16">
      <c r="A3572" s="27" t="s">
        <v>678</v>
      </c>
      <c r="B3572" s="31">
        <v>202408</v>
      </c>
      <c r="C3572" s="27" t="s">
        <v>87</v>
      </c>
      <c r="D3572" s="27" t="s">
        <v>211</v>
      </c>
      <c r="E3572" s="27" t="s">
        <v>34</v>
      </c>
      <c r="F3572" s="27" t="s">
        <v>257</v>
      </c>
      <c r="G3572" s="33">
        <v>267987.72</v>
      </c>
      <c r="H3572" s="33">
        <v>267987.72</v>
      </c>
      <c r="I3572" s="33">
        <v>6861</v>
      </c>
      <c r="J3572" s="33">
        <v>667</v>
      </c>
      <c r="K3572" s="33">
        <v>11600</v>
      </c>
      <c r="L3572" s="33">
        <v>1</v>
      </c>
      <c r="M3572" s="33">
        <v>1</v>
      </c>
      <c r="N3572" s="33">
        <v>325740.63</v>
      </c>
      <c r="O3572" s="33">
        <v>1622.2</v>
      </c>
      <c r="P3572" s="33">
        <v>2776</v>
      </c>
    </row>
    <row r="3573" spans="1:16">
      <c r="A3573" s="27" t="s">
        <v>678</v>
      </c>
      <c r="B3573" s="31">
        <v>202409</v>
      </c>
      <c r="C3573" s="27" t="s">
        <v>87</v>
      </c>
      <c r="D3573" s="27" t="s">
        <v>211</v>
      </c>
      <c r="E3573" s="27" t="s">
        <v>34</v>
      </c>
      <c r="F3573" s="27" t="s">
        <v>257</v>
      </c>
      <c r="G3573" s="33">
        <v>232386.04</v>
      </c>
      <c r="H3573" s="33">
        <v>232386.04</v>
      </c>
      <c r="I3573" s="33">
        <v>6049</v>
      </c>
      <c r="J3573" s="33">
        <v>579</v>
      </c>
      <c r="K3573" s="33">
        <v>11600</v>
      </c>
      <c r="L3573" s="33">
        <v>1</v>
      </c>
      <c r="M3573" s="33">
        <v>1</v>
      </c>
      <c r="N3573" s="33">
        <v>314576.43</v>
      </c>
      <c r="O3573" s="33">
        <v>1316.5</v>
      </c>
      <c r="P3573" s="33">
        <v>2450</v>
      </c>
    </row>
    <row r="3574" spans="1:16">
      <c r="A3574" s="27" t="s">
        <v>678</v>
      </c>
      <c r="B3574" s="31">
        <v>202410</v>
      </c>
      <c r="C3574" s="27" t="s">
        <v>87</v>
      </c>
      <c r="D3574" s="27" t="s">
        <v>211</v>
      </c>
      <c r="E3574" s="27" t="s">
        <v>34</v>
      </c>
      <c r="F3574" s="27" t="s">
        <v>257</v>
      </c>
      <c r="G3574" s="33">
        <v>255045.04</v>
      </c>
      <c r="H3574" s="33">
        <v>255045.04</v>
      </c>
      <c r="I3574" s="33">
        <v>6341</v>
      </c>
      <c r="J3574" s="33">
        <v>636</v>
      </c>
      <c r="K3574" s="33">
        <v>11600</v>
      </c>
      <c r="L3574" s="33">
        <v>1</v>
      </c>
      <c r="M3574" s="33">
        <v>1</v>
      </c>
      <c r="N3574" s="33">
        <v>347046.79</v>
      </c>
      <c r="O3574" s="33">
        <v>1418.5</v>
      </c>
      <c r="P3574" s="33">
        <v>2494</v>
      </c>
    </row>
    <row r="3575" spans="1:16">
      <c r="A3575" s="27" t="s">
        <v>678</v>
      </c>
      <c r="B3575" s="31">
        <v>202411</v>
      </c>
      <c r="C3575" s="27" t="s">
        <v>87</v>
      </c>
      <c r="D3575" s="27" t="s">
        <v>211</v>
      </c>
      <c r="E3575" s="27" t="s">
        <v>34</v>
      </c>
      <c r="F3575" s="27" t="s">
        <v>257</v>
      </c>
      <c r="G3575" s="33">
        <v>323789.97</v>
      </c>
      <c r="H3575" s="33">
        <v>323789.97</v>
      </c>
      <c r="I3575" s="33">
        <v>7980</v>
      </c>
      <c r="J3575" s="33">
        <v>728</v>
      </c>
      <c r="K3575" s="33">
        <v>11600</v>
      </c>
      <c r="L3575" s="33">
        <v>1</v>
      </c>
      <c r="M3575" s="33">
        <v>1</v>
      </c>
      <c r="N3575" s="33">
        <v>420653.95</v>
      </c>
      <c r="O3575" s="33">
        <v>1825.6</v>
      </c>
      <c r="P3575" s="33">
        <v>3312</v>
      </c>
    </row>
    <row r="3576" spans="1:16">
      <c r="A3576" s="27" t="s">
        <v>678</v>
      </c>
      <c r="B3576" s="31">
        <v>202412</v>
      </c>
      <c r="C3576" s="27" t="s">
        <v>87</v>
      </c>
      <c r="D3576" s="27" t="s">
        <v>211</v>
      </c>
      <c r="E3576" s="27" t="s">
        <v>34</v>
      </c>
      <c r="F3576" s="27" t="s">
        <v>257</v>
      </c>
      <c r="G3576" s="33">
        <v>362155.52</v>
      </c>
      <c r="H3576" s="33">
        <v>362155.52</v>
      </c>
      <c r="I3576" s="33">
        <v>8624</v>
      </c>
      <c r="J3576" s="33">
        <v>800</v>
      </c>
      <c r="K3576" s="33">
        <v>11600</v>
      </c>
      <c r="L3576" s="33">
        <v>1</v>
      </c>
      <c r="M3576" s="33">
        <v>1</v>
      </c>
      <c r="N3576" s="33">
        <v>485002.65</v>
      </c>
      <c r="O3576" s="33">
        <v>1979.7</v>
      </c>
      <c r="P3576" s="33">
        <v>3772</v>
      </c>
    </row>
    <row r="3577" spans="1:16">
      <c r="A3577" s="27" t="s">
        <v>678</v>
      </c>
      <c r="B3577" s="31">
        <v>202501</v>
      </c>
      <c r="C3577" s="27" t="s">
        <v>87</v>
      </c>
      <c r="D3577" s="27" t="s">
        <v>211</v>
      </c>
      <c r="E3577" s="27" t="s">
        <v>34</v>
      </c>
      <c r="F3577" s="27" t="s">
        <v>257</v>
      </c>
      <c r="G3577" s="33">
        <v>187322.03</v>
      </c>
      <c r="H3577" s="33">
        <v>187322.03</v>
      </c>
      <c r="I3577" s="33">
        <v>5005</v>
      </c>
      <c r="J3577" s="33">
        <v>470</v>
      </c>
      <c r="K3577" s="33">
        <v>11600</v>
      </c>
      <c r="L3577" s="33">
        <v>1</v>
      </c>
      <c r="M3577" s="33">
        <v>1</v>
      </c>
      <c r="N3577" s="33">
        <v>247594.35</v>
      </c>
      <c r="O3577" s="33">
        <v>952.1</v>
      </c>
      <c r="P3577" s="33">
        <v>1924</v>
      </c>
    </row>
    <row r="3578" spans="1:16">
      <c r="A3578" s="27" t="s">
        <v>678</v>
      </c>
      <c r="B3578" s="31">
        <v>202502</v>
      </c>
      <c r="C3578" s="27" t="s">
        <v>87</v>
      </c>
      <c r="D3578" s="27" t="s">
        <v>211</v>
      </c>
      <c r="E3578" s="27" t="s">
        <v>34</v>
      </c>
      <c r="F3578" s="27" t="s">
        <v>257</v>
      </c>
      <c r="G3578" s="33">
        <v>183793.68</v>
      </c>
      <c r="H3578" s="33">
        <v>183793.68</v>
      </c>
      <c r="I3578" s="33">
        <v>4761</v>
      </c>
      <c r="J3578" s="33">
        <v>448</v>
      </c>
      <c r="K3578" s="33">
        <v>11600</v>
      </c>
      <c r="L3578" s="33">
        <v>1</v>
      </c>
      <c r="M3578" s="33">
        <v>1</v>
      </c>
      <c r="N3578" s="33">
        <v>256207.85</v>
      </c>
      <c r="O3578" s="33">
        <v>982.3</v>
      </c>
      <c r="P3578" s="33">
        <v>1952</v>
      </c>
    </row>
    <row r="3579" spans="1:16">
      <c r="A3579" s="27" t="s">
        <v>678</v>
      </c>
      <c r="B3579" s="31">
        <v>202503</v>
      </c>
      <c r="C3579" s="27" t="s">
        <v>87</v>
      </c>
      <c r="D3579" s="27" t="s">
        <v>211</v>
      </c>
      <c r="E3579" s="27" t="s">
        <v>34</v>
      </c>
      <c r="F3579" s="27" t="s">
        <v>257</v>
      </c>
      <c r="G3579" s="33">
        <v>268624.91</v>
      </c>
      <c r="H3579" s="33">
        <v>268624.91</v>
      </c>
      <c r="I3579" s="33">
        <v>7432</v>
      </c>
      <c r="J3579" s="33">
        <v>771</v>
      </c>
      <c r="K3579" s="33">
        <v>11600</v>
      </c>
      <c r="L3579" s="33">
        <v>1</v>
      </c>
      <c r="M3579" s="33">
        <v>1</v>
      </c>
      <c r="N3579" s="33">
        <v>320701.53</v>
      </c>
      <c r="O3579" s="33">
        <v>1563.8</v>
      </c>
      <c r="P3579" s="33">
        <v>2960</v>
      </c>
    </row>
    <row r="3580" spans="1:16">
      <c r="A3580" s="27" t="s">
        <v>678</v>
      </c>
      <c r="B3580" s="31">
        <v>202504</v>
      </c>
      <c r="C3580" s="27" t="s">
        <v>87</v>
      </c>
      <c r="D3580" s="27" t="s">
        <v>211</v>
      </c>
      <c r="E3580" s="27" t="s">
        <v>34</v>
      </c>
      <c r="F3580" s="27" t="s">
        <v>257</v>
      </c>
      <c r="G3580" s="33">
        <v>287107.45</v>
      </c>
      <c r="H3580" s="33">
        <v>287107.45</v>
      </c>
      <c r="I3580" s="33">
        <v>7473</v>
      </c>
      <c r="J3580" s="33">
        <v>855</v>
      </c>
      <c r="K3580" s="33">
        <v>11600</v>
      </c>
      <c r="L3580" s="33">
        <v>1</v>
      </c>
      <c r="M3580" s="33">
        <v>1</v>
      </c>
      <c r="N3580" s="33">
        <v>379043.83</v>
      </c>
      <c r="O3580" s="33">
        <v>1545.5</v>
      </c>
      <c r="P3580" s="33">
        <v>2988</v>
      </c>
    </row>
    <row r="3581" spans="1:16">
      <c r="A3581" s="27" t="s">
        <v>678</v>
      </c>
      <c r="B3581" s="31">
        <v>202505</v>
      </c>
      <c r="C3581" s="27" t="s">
        <v>87</v>
      </c>
      <c r="D3581" s="27" t="s">
        <v>211</v>
      </c>
      <c r="E3581" s="27" t="s">
        <v>34</v>
      </c>
      <c r="F3581" s="27" t="s">
        <v>257</v>
      </c>
      <c r="G3581" s="33">
        <v>292255.44</v>
      </c>
      <c r="H3581" s="33">
        <v>292255.44</v>
      </c>
      <c r="I3581" s="33">
        <v>7762</v>
      </c>
      <c r="J3581" s="33">
        <v>913</v>
      </c>
      <c r="K3581" s="33">
        <v>11600</v>
      </c>
      <c r="L3581" s="33">
        <v>1</v>
      </c>
      <c r="M3581" s="33">
        <v>1</v>
      </c>
      <c r="N3581" s="33">
        <v>416965.54</v>
      </c>
      <c r="O3581" s="33">
        <v>1572.1</v>
      </c>
      <c r="P3581" s="33">
        <v>3080</v>
      </c>
    </row>
    <row r="3582" spans="1:16">
      <c r="A3582" s="27" t="s">
        <v>678</v>
      </c>
      <c r="B3582" s="31">
        <v>202506</v>
      </c>
      <c r="C3582" s="27" t="s">
        <v>87</v>
      </c>
      <c r="D3582" s="27" t="s">
        <v>211</v>
      </c>
      <c r="E3582" s="27" t="s">
        <v>34</v>
      </c>
      <c r="F3582" s="27" t="s">
        <v>257</v>
      </c>
      <c r="G3582" s="33">
        <v>281529.55</v>
      </c>
      <c r="H3582" s="33">
        <v>281529.55</v>
      </c>
      <c r="I3582" s="33">
        <v>7566</v>
      </c>
      <c r="J3582" s="33">
        <v>858</v>
      </c>
      <c r="K3582" s="33">
        <v>11600</v>
      </c>
      <c r="L3582" s="33">
        <v>1</v>
      </c>
      <c r="M3582" s="33">
        <v>1</v>
      </c>
      <c r="N3582" s="33">
        <v>409136.73</v>
      </c>
      <c r="O3582" s="33">
        <v>1501.3</v>
      </c>
      <c r="P3582" s="33">
        <v>3168</v>
      </c>
    </row>
    <row r="3583" spans="1:16">
      <c r="A3583" s="27" t="s">
        <v>678</v>
      </c>
      <c r="B3583" s="31">
        <v>202507</v>
      </c>
      <c r="C3583" s="27" t="s">
        <v>87</v>
      </c>
      <c r="D3583" s="27" t="s">
        <v>211</v>
      </c>
      <c r="E3583" s="27" t="s">
        <v>34</v>
      </c>
      <c r="F3583" s="27" t="s">
        <v>257</v>
      </c>
      <c r="G3583" s="33">
        <v>294672.77</v>
      </c>
      <c r="H3583" s="33">
        <v>294672.77</v>
      </c>
      <c r="I3583" s="33">
        <v>7403</v>
      </c>
      <c r="J3583" s="33">
        <v>738</v>
      </c>
      <c r="K3583" s="33">
        <v>11600</v>
      </c>
      <c r="L3583" s="33">
        <v>1</v>
      </c>
      <c r="M3583" s="33">
        <v>1</v>
      </c>
      <c r="N3583" s="33">
        <v>365361.92</v>
      </c>
      <c r="O3583" s="33">
        <v>1568.2</v>
      </c>
      <c r="P3583" s="33">
        <v>3135</v>
      </c>
    </row>
    <row r="3584" spans="1:16">
      <c r="A3584" s="27" t="s">
        <v>678</v>
      </c>
      <c r="B3584" s="31">
        <v>202508</v>
      </c>
      <c r="C3584" s="27" t="s">
        <v>87</v>
      </c>
      <c r="D3584" s="27" t="s">
        <v>211</v>
      </c>
      <c r="E3584" s="27" t="s">
        <v>34</v>
      </c>
      <c r="F3584" s="27" t="s">
        <v>257</v>
      </c>
      <c r="G3584" s="33">
        <v>241019.33</v>
      </c>
      <c r="H3584" s="33">
        <v>241019.33</v>
      </c>
      <c r="I3584" s="33">
        <v>6335</v>
      </c>
      <c r="J3584" s="33">
        <v>626</v>
      </c>
      <c r="K3584" s="33">
        <v>11600</v>
      </c>
      <c r="L3584" s="33">
        <v>1</v>
      </c>
      <c r="M3584" s="33">
        <v>1</v>
      </c>
      <c r="N3584" s="33">
        <v>353428.58</v>
      </c>
      <c r="O3584" s="33">
        <v>1418.2</v>
      </c>
      <c r="P3584" s="33">
        <v>2655</v>
      </c>
    </row>
    <row r="3585" spans="1:16">
      <c r="A3585" s="27" t="s">
        <v>678</v>
      </c>
      <c r="B3585" s="31">
        <v>202509</v>
      </c>
      <c r="C3585" s="27" t="s">
        <v>87</v>
      </c>
      <c r="D3585" s="27" t="s">
        <v>211</v>
      </c>
      <c r="E3585" s="27" t="s">
        <v>34</v>
      </c>
      <c r="F3585" s="27" t="s">
        <v>257</v>
      </c>
      <c r="G3585" s="33">
        <v>265407.39</v>
      </c>
      <c r="H3585" s="33">
        <v>265407.39</v>
      </c>
      <c r="I3585" s="33">
        <v>6540</v>
      </c>
      <c r="J3585" s="33">
        <v>610</v>
      </c>
      <c r="K3585" s="33">
        <v>11600</v>
      </c>
      <c r="L3585" s="33">
        <v>1</v>
      </c>
      <c r="M3585" s="33">
        <v>1</v>
      </c>
      <c r="N3585" s="33">
        <v>341315.43</v>
      </c>
      <c r="O3585" s="33">
        <v>1978.8</v>
      </c>
      <c r="P3585" s="33">
        <v>2743</v>
      </c>
    </row>
    <row r="3586" spans="1:16">
      <c r="A3586" s="27" t="s">
        <v>678</v>
      </c>
      <c r="B3586" s="31">
        <v>202510</v>
      </c>
      <c r="C3586" s="27" t="s">
        <v>87</v>
      </c>
      <c r="D3586" s="27" t="s">
        <v>211</v>
      </c>
      <c r="E3586" s="27" t="s">
        <v>34</v>
      </c>
      <c r="F3586" s="27" t="s">
        <v>257</v>
      </c>
      <c r="G3586" s="33">
        <v>266014.04</v>
      </c>
      <c r="H3586" s="33">
        <v>266014.04</v>
      </c>
      <c r="I3586" s="33">
        <v>6656</v>
      </c>
      <c r="J3586" s="33">
        <v>683</v>
      </c>
      <c r="K3586" s="33">
        <v>11600</v>
      </c>
      <c r="L3586" s="33">
        <v>1</v>
      </c>
      <c r="M3586" s="33">
        <v>1</v>
      </c>
      <c r="N3586" s="33">
        <v>376545.77</v>
      </c>
      <c r="O3586" s="33">
        <v>1474.8</v>
      </c>
      <c r="P3586" s="33">
        <v>2688</v>
      </c>
    </row>
    <row r="3587" spans="1:16">
      <c r="A3587" s="27" t="s">
        <v>678</v>
      </c>
      <c r="B3587" s="31">
        <v>202511</v>
      </c>
      <c r="C3587" s="27" t="s">
        <v>87</v>
      </c>
      <c r="D3587" s="27" t="s">
        <v>211</v>
      </c>
      <c r="E3587" s="27" t="s">
        <v>34</v>
      </c>
      <c r="F3587" s="27" t="s">
        <v>257</v>
      </c>
      <c r="G3587" s="33">
        <v>332695.21</v>
      </c>
      <c r="H3587" s="33">
        <v>332695.21</v>
      </c>
      <c r="I3587" s="33">
        <v>8895</v>
      </c>
      <c r="J3587" s="33">
        <v>711</v>
      </c>
      <c r="K3587" s="33">
        <v>11600</v>
      </c>
      <c r="L3587" s="33">
        <v>1</v>
      </c>
      <c r="M3587" s="33">
        <v>1</v>
      </c>
      <c r="N3587" s="33">
        <v>456409.54</v>
      </c>
      <c r="O3587" s="33">
        <v>1718.2</v>
      </c>
      <c r="P3587" s="33">
        <v>3616</v>
      </c>
    </row>
    <row r="3588" spans="1:16">
      <c r="A3588" s="27" t="s">
        <v>678</v>
      </c>
      <c r="B3588" s="31">
        <v>202512</v>
      </c>
      <c r="C3588" s="27" t="s">
        <v>87</v>
      </c>
      <c r="D3588" s="27" t="s">
        <v>211</v>
      </c>
      <c r="E3588" s="27" t="s">
        <v>34</v>
      </c>
      <c r="F3588" s="27" t="s">
        <v>257</v>
      </c>
      <c r="G3588" s="33">
        <v>331488.6</v>
      </c>
      <c r="H3588" s="33">
        <v>331488.6</v>
      </c>
      <c r="I3588" s="33">
        <v>8770</v>
      </c>
      <c r="J3588" s="33">
        <v>972</v>
      </c>
      <c r="K3588" s="33">
        <v>11600</v>
      </c>
      <c r="L3588" s="33">
        <v>1</v>
      </c>
      <c r="M3588" s="33">
        <v>1</v>
      </c>
      <c r="N3588" s="33">
        <v>526227.87</v>
      </c>
      <c r="O3588" s="33">
        <v>2051.1</v>
      </c>
      <c r="P3588" s="33">
        <v>3445</v>
      </c>
    </row>
    <row r="3589" spans="1:16">
      <c r="A3589" s="27" t="s">
        <v>678</v>
      </c>
      <c r="B3589" s="31">
        <v>202601</v>
      </c>
      <c r="C3589" s="27" t="s">
        <v>87</v>
      </c>
      <c r="D3589" s="27" t="s">
        <v>211</v>
      </c>
      <c r="E3589" s="27" t="s">
        <v>34</v>
      </c>
      <c r="F3589" s="27" t="s">
        <v>257</v>
      </c>
      <c r="G3589" s="33">
        <v>195392.75</v>
      </c>
      <c r="H3589" s="33">
        <v>195392.75</v>
      </c>
      <c r="I3589" s="33">
        <v>5071</v>
      </c>
      <c r="J3589" s="33">
        <v>570</v>
      </c>
      <c r="K3589" s="33">
        <v>11600</v>
      </c>
      <c r="L3589" s="33">
        <v>1</v>
      </c>
      <c r="M3589" s="33">
        <v>1</v>
      </c>
      <c r="N3589" s="33">
        <v>268639.87</v>
      </c>
      <c r="O3589" s="33">
        <v>1052</v>
      </c>
      <c r="P3589" s="33">
        <v>2104</v>
      </c>
    </row>
    <row r="3590" spans="1:16">
      <c r="A3590" s="27" t="s">
        <v>678</v>
      </c>
      <c r="B3590" s="31">
        <v>202602</v>
      </c>
      <c r="C3590" s="27" t="s">
        <v>87</v>
      </c>
      <c r="D3590" s="27" t="s">
        <v>211</v>
      </c>
      <c r="E3590" s="27" t="s">
        <v>34</v>
      </c>
      <c r="F3590" s="27" t="s">
        <v>257</v>
      </c>
      <c r="G3590" s="33">
        <v>188659.59</v>
      </c>
      <c r="H3590" s="33">
        <v>188659.59</v>
      </c>
      <c r="I3590" s="33">
        <v>4925</v>
      </c>
      <c r="J3590" s="33">
        <v>548</v>
      </c>
      <c r="K3590" s="33">
        <v>11600</v>
      </c>
      <c r="L3590" s="33">
        <v>1</v>
      </c>
      <c r="M3590" s="33">
        <v>1</v>
      </c>
      <c r="N3590" s="33">
        <v>277985.52</v>
      </c>
      <c r="O3590" s="33">
        <v>1135.9</v>
      </c>
      <c r="P3590" s="33">
        <v>2058</v>
      </c>
    </row>
    <row r="3591" spans="1:16">
      <c r="A3591" s="27" t="s">
        <v>678</v>
      </c>
      <c r="B3591" s="31">
        <v>202603</v>
      </c>
      <c r="C3591" s="27" t="s">
        <v>87</v>
      </c>
      <c r="D3591" s="27" t="s">
        <v>211</v>
      </c>
      <c r="E3591" s="27" t="s">
        <v>34</v>
      </c>
      <c r="F3591" s="27" t="s">
        <v>257</v>
      </c>
      <c r="G3591" s="33">
        <v>240171.79</v>
      </c>
      <c r="H3591" s="33">
        <v>240171.79</v>
      </c>
      <c r="I3591" s="33">
        <v>5872</v>
      </c>
      <c r="J3591" s="33">
        <v>665</v>
      </c>
      <c r="K3591" s="33">
        <v>11600</v>
      </c>
      <c r="L3591" s="33">
        <v>1</v>
      </c>
      <c r="M3591" s="33">
        <v>1</v>
      </c>
      <c r="N3591" s="33">
        <v>347961.16</v>
      </c>
      <c r="O3591" s="33">
        <v>1288.2</v>
      </c>
      <c r="P3591" s="33">
        <v>2381</v>
      </c>
    </row>
    <row r="3592" spans="1:16">
      <c r="A3592" s="27" t="s">
        <v>678</v>
      </c>
      <c r="B3592" s="31">
        <v>202604</v>
      </c>
      <c r="C3592" s="27" t="s">
        <v>87</v>
      </c>
      <c r="D3592" s="27" t="s">
        <v>211</v>
      </c>
      <c r="E3592" s="27" t="s">
        <v>34</v>
      </c>
      <c r="F3592" s="27" t="s">
        <v>257</v>
      </c>
      <c r="G3592" s="33">
        <v>271365.18</v>
      </c>
      <c r="H3592" s="33">
        <v>271365.18</v>
      </c>
      <c r="I3592" s="33">
        <v>7300</v>
      </c>
      <c r="J3592" s="33">
        <v>839</v>
      </c>
      <c r="K3592" s="33">
        <v>11600</v>
      </c>
      <c r="L3592" s="33">
        <v>1</v>
      </c>
      <c r="M3592" s="33">
        <v>1</v>
      </c>
      <c r="N3592" s="33">
        <v>411262.56</v>
      </c>
      <c r="O3592" s="33">
        <v>1544.8</v>
      </c>
      <c r="P3592" s="33">
        <v>2867</v>
      </c>
    </row>
    <row r="3593" spans="1:16">
      <c r="A3593" s="27" t="s">
        <v>678</v>
      </c>
      <c r="B3593" s="31">
        <v>202605</v>
      </c>
      <c r="C3593" s="27" t="s">
        <v>87</v>
      </c>
      <c r="D3593" s="27" t="s">
        <v>211</v>
      </c>
      <c r="E3593" s="27" t="s">
        <v>34</v>
      </c>
      <c r="F3593" s="27" t="s">
        <v>257</v>
      </c>
      <c r="G3593" s="33">
        <v>282066.76</v>
      </c>
      <c r="H3593" s="33">
        <v>282066.76</v>
      </c>
      <c r="I3593" s="33">
        <v>7271</v>
      </c>
      <c r="J3593" s="33">
        <v>776</v>
      </c>
      <c r="K3593" s="33">
        <v>11600</v>
      </c>
      <c r="L3593" s="33">
        <v>1</v>
      </c>
      <c r="M3593" s="33">
        <v>1</v>
      </c>
      <c r="N3593" s="33">
        <v>452407.61</v>
      </c>
      <c r="O3593" s="33">
        <v>1561.5</v>
      </c>
      <c r="P3593" s="33">
        <v>2917</v>
      </c>
    </row>
    <row r="3594" spans="1:16">
      <c r="A3594" s="27" t="s">
        <v>678</v>
      </c>
      <c r="B3594" s="31">
        <v>202606</v>
      </c>
      <c r="C3594" s="27" t="s">
        <v>87</v>
      </c>
      <c r="D3594" s="27" t="s">
        <v>211</v>
      </c>
      <c r="E3594" s="27" t="s">
        <v>34</v>
      </c>
      <c r="F3594" s="27" t="s">
        <v>257</v>
      </c>
      <c r="G3594" s="33">
        <v>289620.85</v>
      </c>
      <c r="H3594" s="33">
        <v>289620.85</v>
      </c>
      <c r="I3594" s="33">
        <v>7493</v>
      </c>
      <c r="J3594" s="33">
        <v>787</v>
      </c>
      <c r="K3594" s="33">
        <v>11600</v>
      </c>
      <c r="L3594" s="33">
        <v>1</v>
      </c>
      <c r="M3594" s="33">
        <v>1</v>
      </c>
      <c r="N3594" s="33">
        <v>443913.36</v>
      </c>
      <c r="O3594" s="33">
        <v>1595.2</v>
      </c>
      <c r="P3594" s="33">
        <v>2859</v>
      </c>
    </row>
    <row r="3595" spans="1:16">
      <c r="A3595" s="27" t="s">
        <v>678</v>
      </c>
      <c r="B3595" s="31">
        <v>202607</v>
      </c>
      <c r="C3595" s="27" t="s">
        <v>87</v>
      </c>
      <c r="D3595" s="27" t="s">
        <v>211</v>
      </c>
      <c r="E3595" s="27" t="s">
        <v>34</v>
      </c>
      <c r="F3595" s="27" t="s">
        <v>257</v>
      </c>
      <c r="G3595" s="33">
        <v>253808.49</v>
      </c>
      <c r="H3595" s="33">
        <v>253808.49</v>
      </c>
      <c r="I3595" s="33">
        <v>6407</v>
      </c>
      <c r="J3595" s="33">
        <v>646</v>
      </c>
      <c r="K3595" s="33">
        <v>11600</v>
      </c>
      <c r="L3595" s="33">
        <v>1</v>
      </c>
      <c r="M3595" s="33">
        <v>1</v>
      </c>
      <c r="N3595" s="33">
        <v>396417.68</v>
      </c>
      <c r="O3595" s="33">
        <v>1557</v>
      </c>
      <c r="P3595" s="33">
        <v>2628</v>
      </c>
    </row>
    <row r="3596" spans="1:16">
      <c r="A3596" s="27" t="s">
        <v>680</v>
      </c>
      <c r="B3596" s="31">
        <v>202408</v>
      </c>
      <c r="C3596" s="27" t="s">
        <v>87</v>
      </c>
      <c r="D3596" s="27" t="s">
        <v>211</v>
      </c>
      <c r="E3596" s="27" t="s">
        <v>34</v>
      </c>
      <c r="F3596" s="27" t="s">
        <v>257</v>
      </c>
      <c r="G3596" s="33">
        <v>159221.86</v>
      </c>
      <c r="H3596" s="33">
        <v>159221.86</v>
      </c>
      <c r="I3596" s="33">
        <v>3964</v>
      </c>
      <c r="J3596" s="33">
        <v>355</v>
      </c>
      <c r="K3596" s="33">
        <v>8100</v>
      </c>
      <c r="L3596" s="33">
        <v>1</v>
      </c>
      <c r="M3596" s="33">
        <v>1</v>
      </c>
      <c r="N3596" s="33">
        <v>236566.29</v>
      </c>
      <c r="O3596" s="33">
        <v>945.4</v>
      </c>
      <c r="P3596" s="33">
        <v>1743</v>
      </c>
    </row>
    <row r="3597" spans="1:16">
      <c r="A3597" s="27" t="s">
        <v>680</v>
      </c>
      <c r="B3597" s="31">
        <v>202409</v>
      </c>
      <c r="C3597" s="27" t="s">
        <v>87</v>
      </c>
      <c r="D3597" s="27" t="s">
        <v>211</v>
      </c>
      <c r="E3597" s="27" t="s">
        <v>34</v>
      </c>
      <c r="F3597" s="27" t="s">
        <v>257</v>
      </c>
      <c r="G3597" s="33">
        <v>165422.25</v>
      </c>
      <c r="H3597" s="33">
        <v>165422.25</v>
      </c>
      <c r="I3597" s="33">
        <v>4407</v>
      </c>
      <c r="J3597" s="33">
        <v>367</v>
      </c>
      <c r="K3597" s="33">
        <v>8100</v>
      </c>
      <c r="L3597" s="33">
        <v>1</v>
      </c>
      <c r="M3597" s="33">
        <v>1</v>
      </c>
      <c r="N3597" s="33">
        <v>228458.39</v>
      </c>
      <c r="O3597" s="33">
        <v>955.8</v>
      </c>
      <c r="P3597" s="33">
        <v>1748</v>
      </c>
    </row>
    <row r="3598" spans="1:16">
      <c r="A3598" s="27" t="s">
        <v>680</v>
      </c>
      <c r="B3598" s="31">
        <v>202410</v>
      </c>
      <c r="C3598" s="27" t="s">
        <v>87</v>
      </c>
      <c r="D3598" s="27" t="s">
        <v>211</v>
      </c>
      <c r="E3598" s="27" t="s">
        <v>34</v>
      </c>
      <c r="F3598" s="27" t="s">
        <v>257</v>
      </c>
      <c r="G3598" s="33">
        <v>189757.89</v>
      </c>
      <c r="H3598" s="33">
        <v>189757.89</v>
      </c>
      <c r="I3598" s="33">
        <v>4924</v>
      </c>
      <c r="J3598" s="33">
        <v>515</v>
      </c>
      <c r="K3598" s="33">
        <v>8100</v>
      </c>
      <c r="L3598" s="33">
        <v>1</v>
      </c>
      <c r="M3598" s="33">
        <v>1</v>
      </c>
      <c r="N3598" s="33">
        <v>252039.71</v>
      </c>
      <c r="O3598" s="33">
        <v>1136.4</v>
      </c>
      <c r="P3598" s="33">
        <v>1970</v>
      </c>
    </row>
    <row r="3599" spans="1:16">
      <c r="A3599" s="27" t="s">
        <v>680</v>
      </c>
      <c r="B3599" s="31">
        <v>202411</v>
      </c>
      <c r="C3599" s="27" t="s">
        <v>87</v>
      </c>
      <c r="D3599" s="27" t="s">
        <v>211</v>
      </c>
      <c r="E3599" s="27" t="s">
        <v>34</v>
      </c>
      <c r="F3599" s="27" t="s">
        <v>257</v>
      </c>
      <c r="G3599" s="33">
        <v>231568.66</v>
      </c>
      <c r="H3599" s="33">
        <v>231568.66</v>
      </c>
      <c r="I3599" s="33">
        <v>6143</v>
      </c>
      <c r="J3599" s="33">
        <v>578</v>
      </c>
      <c r="K3599" s="33">
        <v>8100</v>
      </c>
      <c r="L3599" s="33">
        <v>1</v>
      </c>
      <c r="M3599" s="33">
        <v>1</v>
      </c>
      <c r="N3599" s="33">
        <v>305496.27</v>
      </c>
      <c r="O3599" s="33">
        <v>1216.5</v>
      </c>
      <c r="P3599" s="33">
        <v>2580</v>
      </c>
    </row>
    <row r="3600" spans="1:16">
      <c r="A3600" s="27" t="s">
        <v>680</v>
      </c>
      <c r="B3600" s="31">
        <v>202412</v>
      </c>
      <c r="C3600" s="27" t="s">
        <v>87</v>
      </c>
      <c r="D3600" s="27" t="s">
        <v>211</v>
      </c>
      <c r="E3600" s="27" t="s">
        <v>34</v>
      </c>
      <c r="F3600" s="27" t="s">
        <v>257</v>
      </c>
      <c r="G3600" s="33">
        <v>260813.19</v>
      </c>
      <c r="H3600" s="33">
        <v>260813.19</v>
      </c>
      <c r="I3600" s="33">
        <v>7174</v>
      </c>
      <c r="J3600" s="33">
        <v>574</v>
      </c>
      <c r="K3600" s="33">
        <v>8100</v>
      </c>
      <c r="L3600" s="33">
        <v>1</v>
      </c>
      <c r="M3600" s="33">
        <v>1</v>
      </c>
      <c r="N3600" s="33">
        <v>352228.95</v>
      </c>
      <c r="O3600" s="33">
        <v>1348.5</v>
      </c>
      <c r="P3600" s="33">
        <v>2884</v>
      </c>
    </row>
    <row r="3601" spans="1:16">
      <c r="A3601" s="27" t="s">
        <v>680</v>
      </c>
      <c r="B3601" s="31">
        <v>202501</v>
      </c>
      <c r="C3601" s="27" t="s">
        <v>87</v>
      </c>
      <c r="D3601" s="27" t="s">
        <v>211</v>
      </c>
      <c r="E3601" s="27" t="s">
        <v>34</v>
      </c>
      <c r="F3601" s="27" t="s">
        <v>257</v>
      </c>
      <c r="G3601" s="33">
        <v>128038.22</v>
      </c>
      <c r="H3601" s="33">
        <v>128038.22</v>
      </c>
      <c r="I3601" s="33">
        <v>3027</v>
      </c>
      <c r="J3601" s="33">
        <v>277</v>
      </c>
      <c r="K3601" s="33">
        <v>8100</v>
      </c>
      <c r="L3601" s="33">
        <v>1</v>
      </c>
      <c r="M3601" s="33">
        <v>1</v>
      </c>
      <c r="N3601" s="33">
        <v>179813.24</v>
      </c>
      <c r="O3601" s="33">
        <v>785</v>
      </c>
      <c r="P3601" s="33">
        <v>1239</v>
      </c>
    </row>
    <row r="3602" spans="1:16">
      <c r="A3602" s="27" t="s">
        <v>680</v>
      </c>
      <c r="B3602" s="31">
        <v>202502</v>
      </c>
      <c r="C3602" s="27" t="s">
        <v>87</v>
      </c>
      <c r="D3602" s="27" t="s">
        <v>211</v>
      </c>
      <c r="E3602" s="27" t="s">
        <v>34</v>
      </c>
      <c r="F3602" s="27" t="s">
        <v>257</v>
      </c>
      <c r="G3602" s="33">
        <v>129804.27</v>
      </c>
      <c r="H3602" s="33">
        <v>129804.27</v>
      </c>
      <c r="I3602" s="33">
        <v>3210</v>
      </c>
      <c r="J3602" s="33">
        <v>318</v>
      </c>
      <c r="K3602" s="33">
        <v>8100</v>
      </c>
      <c r="L3602" s="33">
        <v>1</v>
      </c>
      <c r="M3602" s="33">
        <v>1</v>
      </c>
      <c r="N3602" s="33">
        <v>186068.72</v>
      </c>
      <c r="O3602" s="33">
        <v>657.1</v>
      </c>
      <c r="P3602" s="33">
        <v>1303</v>
      </c>
    </row>
    <row r="3603" spans="1:16">
      <c r="A3603" s="27" t="s">
        <v>680</v>
      </c>
      <c r="B3603" s="31">
        <v>202503</v>
      </c>
      <c r="C3603" s="27" t="s">
        <v>87</v>
      </c>
      <c r="D3603" s="27" t="s">
        <v>211</v>
      </c>
      <c r="E3603" s="27" t="s">
        <v>34</v>
      </c>
      <c r="F3603" s="27" t="s">
        <v>257</v>
      </c>
      <c r="G3603" s="33">
        <v>176358.04</v>
      </c>
      <c r="H3603" s="33">
        <v>176358.04</v>
      </c>
      <c r="I3603" s="33">
        <v>4508</v>
      </c>
      <c r="J3603" s="33">
        <v>536</v>
      </c>
      <c r="K3603" s="33">
        <v>8100</v>
      </c>
      <c r="L3603" s="33">
        <v>1</v>
      </c>
      <c r="M3603" s="33">
        <v>1</v>
      </c>
      <c r="N3603" s="33">
        <v>232906.69</v>
      </c>
      <c r="O3603" s="33">
        <v>968.7</v>
      </c>
      <c r="P3603" s="33">
        <v>1854</v>
      </c>
    </row>
    <row r="3604" spans="1:16">
      <c r="A3604" s="27" t="s">
        <v>680</v>
      </c>
      <c r="B3604" s="31">
        <v>202504</v>
      </c>
      <c r="C3604" s="27" t="s">
        <v>87</v>
      </c>
      <c r="D3604" s="27" t="s">
        <v>211</v>
      </c>
      <c r="E3604" s="27" t="s">
        <v>34</v>
      </c>
      <c r="F3604" s="27" t="s">
        <v>257</v>
      </c>
      <c r="G3604" s="33">
        <v>209894.22</v>
      </c>
      <c r="H3604" s="33">
        <v>209894.22</v>
      </c>
      <c r="I3604" s="33">
        <v>5615</v>
      </c>
      <c r="J3604" s="33">
        <v>568</v>
      </c>
      <c r="K3604" s="33">
        <v>8100</v>
      </c>
      <c r="L3604" s="33">
        <v>1</v>
      </c>
      <c r="M3604" s="33">
        <v>1</v>
      </c>
      <c r="N3604" s="33">
        <v>275277.28</v>
      </c>
      <c r="O3604" s="33">
        <v>1161.4</v>
      </c>
      <c r="P3604" s="33">
        <v>2260</v>
      </c>
    </row>
    <row r="3605" spans="1:16">
      <c r="A3605" s="27" t="s">
        <v>680</v>
      </c>
      <c r="B3605" s="31">
        <v>202505</v>
      </c>
      <c r="C3605" s="27" t="s">
        <v>87</v>
      </c>
      <c r="D3605" s="27" t="s">
        <v>211</v>
      </c>
      <c r="E3605" s="27" t="s">
        <v>34</v>
      </c>
      <c r="F3605" s="27" t="s">
        <v>257</v>
      </c>
      <c r="G3605" s="33">
        <v>232577.04</v>
      </c>
      <c r="H3605" s="33">
        <v>232577.04</v>
      </c>
      <c r="I3605" s="33">
        <v>5799</v>
      </c>
      <c r="J3605" s="33">
        <v>595</v>
      </c>
      <c r="K3605" s="33">
        <v>8100</v>
      </c>
      <c r="L3605" s="33">
        <v>1</v>
      </c>
      <c r="M3605" s="33">
        <v>1</v>
      </c>
      <c r="N3605" s="33">
        <v>302817.59</v>
      </c>
      <c r="O3605" s="33">
        <v>1354.4</v>
      </c>
      <c r="P3605" s="33">
        <v>2373</v>
      </c>
    </row>
    <row r="3606" spans="1:16">
      <c r="A3606" s="27" t="s">
        <v>680</v>
      </c>
      <c r="B3606" s="31">
        <v>202506</v>
      </c>
      <c r="C3606" s="27" t="s">
        <v>87</v>
      </c>
      <c r="D3606" s="27" t="s">
        <v>211</v>
      </c>
      <c r="E3606" s="27" t="s">
        <v>34</v>
      </c>
      <c r="F3606" s="27" t="s">
        <v>257</v>
      </c>
      <c r="G3606" s="33">
        <v>218670.41</v>
      </c>
      <c r="H3606" s="33">
        <v>218670.41</v>
      </c>
      <c r="I3606" s="33">
        <v>5623</v>
      </c>
      <c r="J3606" s="33">
        <v>576</v>
      </c>
      <c r="K3606" s="33">
        <v>8100</v>
      </c>
      <c r="L3606" s="33">
        <v>1</v>
      </c>
      <c r="M3606" s="33">
        <v>1</v>
      </c>
      <c r="N3606" s="33">
        <v>297131.99</v>
      </c>
      <c r="O3606" s="33">
        <v>1179</v>
      </c>
      <c r="P3606" s="33">
        <v>2257</v>
      </c>
    </row>
    <row r="3607" spans="1:16">
      <c r="A3607" s="27" t="s">
        <v>680</v>
      </c>
      <c r="B3607" s="31">
        <v>202507</v>
      </c>
      <c r="C3607" s="27" t="s">
        <v>87</v>
      </c>
      <c r="D3607" s="27" t="s">
        <v>211</v>
      </c>
      <c r="E3607" s="27" t="s">
        <v>34</v>
      </c>
      <c r="F3607" s="27" t="s">
        <v>257</v>
      </c>
      <c r="G3607" s="33">
        <v>179709.56</v>
      </c>
      <c r="H3607" s="33">
        <v>179709.56</v>
      </c>
      <c r="I3607" s="33">
        <v>4514</v>
      </c>
      <c r="J3607" s="33">
        <v>458</v>
      </c>
      <c r="K3607" s="33">
        <v>8100</v>
      </c>
      <c r="L3607" s="33">
        <v>1</v>
      </c>
      <c r="M3607" s="33">
        <v>1</v>
      </c>
      <c r="N3607" s="33">
        <v>265340.91</v>
      </c>
      <c r="O3607" s="33">
        <v>1041.4</v>
      </c>
      <c r="P3607" s="33">
        <v>1915</v>
      </c>
    </row>
    <row r="3608" spans="1:16">
      <c r="A3608" s="27" t="s">
        <v>680</v>
      </c>
      <c r="B3608" s="31">
        <v>202508</v>
      </c>
      <c r="C3608" s="27" t="s">
        <v>87</v>
      </c>
      <c r="D3608" s="27" t="s">
        <v>211</v>
      </c>
      <c r="E3608" s="27" t="s">
        <v>34</v>
      </c>
      <c r="F3608" s="27" t="s">
        <v>257</v>
      </c>
      <c r="G3608" s="33">
        <v>178548.05</v>
      </c>
      <c r="H3608" s="33">
        <v>178548.05</v>
      </c>
      <c r="I3608" s="33">
        <v>4979</v>
      </c>
      <c r="J3608" s="33">
        <v>514</v>
      </c>
      <c r="K3608" s="33">
        <v>8100</v>
      </c>
      <c r="L3608" s="33">
        <v>1</v>
      </c>
      <c r="M3608" s="33">
        <v>1</v>
      </c>
      <c r="N3608" s="33">
        <v>256674.43</v>
      </c>
      <c r="O3608" s="33">
        <v>1065.2</v>
      </c>
      <c r="P3608" s="33">
        <v>1969</v>
      </c>
    </row>
    <row r="3609" spans="1:16">
      <c r="A3609" s="27" t="s">
        <v>680</v>
      </c>
      <c r="B3609" s="31">
        <v>202509</v>
      </c>
      <c r="C3609" s="27" t="s">
        <v>87</v>
      </c>
      <c r="D3609" s="27" t="s">
        <v>211</v>
      </c>
      <c r="E3609" s="27" t="s">
        <v>34</v>
      </c>
      <c r="F3609" s="27" t="s">
        <v>257</v>
      </c>
      <c r="G3609" s="33">
        <v>174874.42</v>
      </c>
      <c r="H3609" s="33">
        <v>174874.42</v>
      </c>
      <c r="I3609" s="33">
        <v>4337</v>
      </c>
      <c r="J3609" s="33">
        <v>446</v>
      </c>
      <c r="K3609" s="33">
        <v>8100</v>
      </c>
      <c r="L3609" s="33">
        <v>1</v>
      </c>
      <c r="M3609" s="33">
        <v>1</v>
      </c>
      <c r="N3609" s="33">
        <v>247877.36</v>
      </c>
      <c r="O3609" s="33">
        <v>968.8</v>
      </c>
      <c r="P3609" s="33">
        <v>1827</v>
      </c>
    </row>
    <row r="3610" spans="1:16">
      <c r="A3610" s="27" t="s">
        <v>680</v>
      </c>
      <c r="B3610" s="31">
        <v>202510</v>
      </c>
      <c r="C3610" s="27" t="s">
        <v>87</v>
      </c>
      <c r="D3610" s="27" t="s">
        <v>211</v>
      </c>
      <c r="E3610" s="27" t="s">
        <v>34</v>
      </c>
      <c r="F3610" s="27" t="s">
        <v>257</v>
      </c>
      <c r="G3610" s="33">
        <v>193261.72</v>
      </c>
      <c r="H3610" s="33">
        <v>193261.72</v>
      </c>
      <c r="I3610" s="33">
        <v>4928</v>
      </c>
      <c r="J3610" s="33">
        <v>500</v>
      </c>
      <c r="K3610" s="33">
        <v>8100</v>
      </c>
      <c r="L3610" s="33">
        <v>1</v>
      </c>
      <c r="M3610" s="33">
        <v>1</v>
      </c>
      <c r="N3610" s="33">
        <v>273463.08</v>
      </c>
      <c r="O3610" s="33">
        <v>911.5</v>
      </c>
      <c r="P3610" s="33">
        <v>2056</v>
      </c>
    </row>
    <row r="3611" spans="1:16">
      <c r="A3611" s="27" t="s">
        <v>680</v>
      </c>
      <c r="B3611" s="31">
        <v>202511</v>
      </c>
      <c r="C3611" s="27" t="s">
        <v>87</v>
      </c>
      <c r="D3611" s="27" t="s">
        <v>211</v>
      </c>
      <c r="E3611" s="27" t="s">
        <v>34</v>
      </c>
      <c r="F3611" s="27" t="s">
        <v>257</v>
      </c>
      <c r="G3611" s="33">
        <v>204071.05</v>
      </c>
      <c r="H3611" s="33">
        <v>204071.05</v>
      </c>
      <c r="I3611" s="33">
        <v>5348</v>
      </c>
      <c r="J3611" s="33">
        <v>578</v>
      </c>
      <c r="K3611" s="33">
        <v>8100</v>
      </c>
      <c r="L3611" s="33">
        <v>1</v>
      </c>
      <c r="M3611" s="33">
        <v>1</v>
      </c>
      <c r="N3611" s="33">
        <v>331463.45</v>
      </c>
      <c r="O3611" s="33">
        <v>1155.3</v>
      </c>
      <c r="P3611" s="33">
        <v>2210</v>
      </c>
    </row>
    <row r="3612" spans="1:16">
      <c r="A3612" s="27" t="s">
        <v>680</v>
      </c>
      <c r="B3612" s="31">
        <v>202512</v>
      </c>
      <c r="C3612" s="27" t="s">
        <v>87</v>
      </c>
      <c r="D3612" s="27" t="s">
        <v>211</v>
      </c>
      <c r="E3612" s="27" t="s">
        <v>34</v>
      </c>
      <c r="F3612" s="27" t="s">
        <v>257</v>
      </c>
      <c r="G3612" s="33">
        <v>265798.33</v>
      </c>
      <c r="H3612" s="33">
        <v>265798.33</v>
      </c>
      <c r="I3612" s="33">
        <v>6578</v>
      </c>
      <c r="J3612" s="33">
        <v>757</v>
      </c>
      <c r="K3612" s="33">
        <v>8100</v>
      </c>
      <c r="L3612" s="33">
        <v>1</v>
      </c>
      <c r="M3612" s="33">
        <v>1</v>
      </c>
      <c r="N3612" s="33">
        <v>382168.41</v>
      </c>
      <c r="O3612" s="33">
        <v>1384.1</v>
      </c>
      <c r="P3612" s="33">
        <v>2708</v>
      </c>
    </row>
    <row r="3613" spans="1:16">
      <c r="A3613" s="27" t="s">
        <v>680</v>
      </c>
      <c r="B3613" s="31">
        <v>202601</v>
      </c>
      <c r="C3613" s="27" t="s">
        <v>87</v>
      </c>
      <c r="D3613" s="27" t="s">
        <v>211</v>
      </c>
      <c r="E3613" s="27" t="s">
        <v>34</v>
      </c>
      <c r="F3613" s="27" t="s">
        <v>257</v>
      </c>
      <c r="G3613" s="33">
        <v>112287.65</v>
      </c>
      <c r="H3613" s="33">
        <v>112287.65</v>
      </c>
      <c r="I3613" s="33">
        <v>2836</v>
      </c>
      <c r="J3613" s="33">
        <v>330</v>
      </c>
      <c r="K3613" s="33">
        <v>8100</v>
      </c>
      <c r="L3613" s="33">
        <v>1</v>
      </c>
      <c r="M3613" s="33">
        <v>1</v>
      </c>
      <c r="N3613" s="33">
        <v>195097.37</v>
      </c>
      <c r="O3613" s="33">
        <v>619.5</v>
      </c>
      <c r="P3613" s="33">
        <v>1194</v>
      </c>
    </row>
    <row r="3614" spans="1:16">
      <c r="A3614" s="27" t="s">
        <v>680</v>
      </c>
      <c r="B3614" s="31">
        <v>202602</v>
      </c>
      <c r="C3614" s="27" t="s">
        <v>87</v>
      </c>
      <c r="D3614" s="27" t="s">
        <v>211</v>
      </c>
      <c r="E3614" s="27" t="s">
        <v>34</v>
      </c>
      <c r="F3614" s="27" t="s">
        <v>257</v>
      </c>
      <c r="G3614" s="33">
        <v>127064.94</v>
      </c>
      <c r="H3614" s="33">
        <v>127064.94</v>
      </c>
      <c r="I3614" s="33">
        <v>3172</v>
      </c>
      <c r="J3614" s="33">
        <v>320</v>
      </c>
      <c r="K3614" s="33">
        <v>8100</v>
      </c>
      <c r="L3614" s="33">
        <v>1</v>
      </c>
      <c r="M3614" s="33">
        <v>1</v>
      </c>
      <c r="N3614" s="33">
        <v>201884.56</v>
      </c>
      <c r="O3614" s="33">
        <v>657</v>
      </c>
      <c r="P3614" s="33">
        <v>1275</v>
      </c>
    </row>
    <row r="3615" spans="1:16">
      <c r="A3615" s="27" t="s">
        <v>680</v>
      </c>
      <c r="B3615" s="31">
        <v>202603</v>
      </c>
      <c r="C3615" s="27" t="s">
        <v>87</v>
      </c>
      <c r="D3615" s="27" t="s">
        <v>211</v>
      </c>
      <c r="E3615" s="27" t="s">
        <v>34</v>
      </c>
      <c r="F3615" s="27" t="s">
        <v>257</v>
      </c>
      <c r="G3615" s="33">
        <v>150080.37</v>
      </c>
      <c r="H3615" s="33">
        <v>150080.37</v>
      </c>
      <c r="I3615" s="33">
        <v>3875</v>
      </c>
      <c r="J3615" s="33">
        <v>414</v>
      </c>
      <c r="K3615" s="33">
        <v>8100</v>
      </c>
      <c r="L3615" s="33">
        <v>1</v>
      </c>
      <c r="M3615" s="33">
        <v>1</v>
      </c>
      <c r="N3615" s="33">
        <v>252703.76</v>
      </c>
      <c r="O3615" s="33">
        <v>935</v>
      </c>
      <c r="P3615" s="33">
        <v>1577</v>
      </c>
    </row>
    <row r="3616" spans="1:16">
      <c r="A3616" s="27" t="s">
        <v>680</v>
      </c>
      <c r="B3616" s="31">
        <v>202604</v>
      </c>
      <c r="C3616" s="27" t="s">
        <v>87</v>
      </c>
      <c r="D3616" s="27" t="s">
        <v>211</v>
      </c>
      <c r="E3616" s="27" t="s">
        <v>34</v>
      </c>
      <c r="F3616" s="27" t="s">
        <v>257</v>
      </c>
      <c r="G3616" s="33">
        <v>194535.79</v>
      </c>
      <c r="H3616" s="33">
        <v>194535.79</v>
      </c>
      <c r="I3616" s="33">
        <v>5152</v>
      </c>
      <c r="J3616" s="33">
        <v>477</v>
      </c>
      <c r="K3616" s="33">
        <v>8100</v>
      </c>
      <c r="L3616" s="33">
        <v>1</v>
      </c>
      <c r="M3616" s="33">
        <v>1</v>
      </c>
      <c r="N3616" s="33">
        <v>298675.85</v>
      </c>
      <c r="O3616" s="33">
        <v>1176.1</v>
      </c>
      <c r="P3616" s="33">
        <v>2079</v>
      </c>
    </row>
    <row r="3617" spans="1:16">
      <c r="A3617" s="27" t="s">
        <v>680</v>
      </c>
      <c r="B3617" s="31">
        <v>202605</v>
      </c>
      <c r="C3617" s="27" t="s">
        <v>87</v>
      </c>
      <c r="D3617" s="27" t="s">
        <v>211</v>
      </c>
      <c r="E3617" s="27" t="s">
        <v>34</v>
      </c>
      <c r="F3617" s="27" t="s">
        <v>257</v>
      </c>
      <c r="G3617" s="33">
        <v>205520.96</v>
      </c>
      <c r="H3617" s="33">
        <v>205520.96</v>
      </c>
      <c r="I3617" s="33">
        <v>5067</v>
      </c>
      <c r="J3617" s="33">
        <v>596</v>
      </c>
      <c r="K3617" s="33">
        <v>8100</v>
      </c>
      <c r="L3617" s="33">
        <v>1</v>
      </c>
      <c r="M3617" s="33">
        <v>1</v>
      </c>
      <c r="N3617" s="33">
        <v>328557.08</v>
      </c>
      <c r="O3617" s="33">
        <v>1133.3</v>
      </c>
      <c r="P3617" s="33">
        <v>2131</v>
      </c>
    </row>
    <row r="3618" spans="1:16">
      <c r="A3618" s="27" t="s">
        <v>680</v>
      </c>
      <c r="B3618" s="31">
        <v>202606</v>
      </c>
      <c r="C3618" s="27" t="s">
        <v>87</v>
      </c>
      <c r="D3618" s="27" t="s">
        <v>211</v>
      </c>
      <c r="E3618" s="27" t="s">
        <v>34</v>
      </c>
      <c r="F3618" s="27" t="s">
        <v>257</v>
      </c>
      <c r="G3618" s="33">
        <v>196169.68</v>
      </c>
      <c r="H3618" s="33">
        <v>196169.68</v>
      </c>
      <c r="I3618" s="33">
        <v>5004</v>
      </c>
      <c r="J3618" s="33">
        <v>526</v>
      </c>
      <c r="K3618" s="33">
        <v>8100</v>
      </c>
      <c r="L3618" s="33">
        <v>1</v>
      </c>
      <c r="M3618" s="33">
        <v>1</v>
      </c>
      <c r="N3618" s="33">
        <v>322388.21</v>
      </c>
      <c r="O3618" s="33">
        <v>1033.6</v>
      </c>
      <c r="P3618" s="33">
        <v>1976</v>
      </c>
    </row>
    <row r="3619" spans="1:16">
      <c r="A3619" s="27" t="s">
        <v>680</v>
      </c>
      <c r="B3619" s="31">
        <v>202607</v>
      </c>
      <c r="C3619" s="27" t="s">
        <v>87</v>
      </c>
      <c r="D3619" s="27" t="s">
        <v>211</v>
      </c>
      <c r="E3619" s="27" t="s">
        <v>34</v>
      </c>
      <c r="F3619" s="27" t="s">
        <v>257</v>
      </c>
      <c r="G3619" s="33">
        <v>172596.92</v>
      </c>
      <c r="H3619" s="33">
        <v>172596.92</v>
      </c>
      <c r="I3619" s="33">
        <v>4934</v>
      </c>
      <c r="J3619" s="33">
        <v>425</v>
      </c>
      <c r="K3619" s="33">
        <v>8100</v>
      </c>
      <c r="L3619" s="33">
        <v>1</v>
      </c>
      <c r="M3619" s="33">
        <v>1</v>
      </c>
      <c r="N3619" s="33">
        <v>287894.89</v>
      </c>
      <c r="O3619" s="33">
        <v>918.6</v>
      </c>
      <c r="P3619" s="33">
        <v>1954</v>
      </c>
    </row>
    <row r="3620" spans="1:16">
      <c r="A3620" s="27" t="s">
        <v>682</v>
      </c>
      <c r="B3620" s="31">
        <v>202408</v>
      </c>
      <c r="C3620" s="27" t="s">
        <v>87</v>
      </c>
      <c r="D3620" s="27" t="s">
        <v>211</v>
      </c>
      <c r="E3620" s="27" t="s">
        <v>34</v>
      </c>
      <c r="F3620" s="27" t="s">
        <v>257</v>
      </c>
      <c r="G3620" s="33">
        <v>255866.74</v>
      </c>
      <c r="H3620" s="33">
        <v>255866.74</v>
      </c>
      <c r="I3620" s="33">
        <v>6785</v>
      </c>
      <c r="J3620" s="33">
        <v>668</v>
      </c>
      <c r="K3620" s="33">
        <v>11100</v>
      </c>
      <c r="L3620" s="33">
        <v>1</v>
      </c>
      <c r="M3620" s="33">
        <v>1</v>
      </c>
      <c r="N3620" s="33">
        <v>298328.76</v>
      </c>
      <c r="O3620" s="33">
        <v>1556.8</v>
      </c>
      <c r="P3620" s="33">
        <v>2709</v>
      </c>
    </row>
    <row r="3621" spans="1:16">
      <c r="A3621" s="27" t="s">
        <v>682</v>
      </c>
      <c r="B3621" s="31">
        <v>202409</v>
      </c>
      <c r="C3621" s="27" t="s">
        <v>87</v>
      </c>
      <c r="D3621" s="27" t="s">
        <v>211</v>
      </c>
      <c r="E3621" s="27" t="s">
        <v>34</v>
      </c>
      <c r="F3621" s="27" t="s">
        <v>257</v>
      </c>
      <c r="G3621" s="33">
        <v>289940.9</v>
      </c>
      <c r="H3621" s="33">
        <v>289940.9</v>
      </c>
      <c r="I3621" s="33">
        <v>7269</v>
      </c>
      <c r="J3621" s="33">
        <v>908</v>
      </c>
      <c r="K3621" s="33">
        <v>11100</v>
      </c>
      <c r="L3621" s="33">
        <v>1</v>
      </c>
      <c r="M3621" s="33">
        <v>1</v>
      </c>
      <c r="N3621" s="33">
        <v>288104.06</v>
      </c>
      <c r="O3621" s="33">
        <v>1759.7</v>
      </c>
      <c r="P3621" s="33">
        <v>2961</v>
      </c>
    </row>
    <row r="3622" spans="1:16">
      <c r="A3622" s="27" t="s">
        <v>682</v>
      </c>
      <c r="B3622" s="31">
        <v>202410</v>
      </c>
      <c r="C3622" s="27" t="s">
        <v>87</v>
      </c>
      <c r="D3622" s="27" t="s">
        <v>211</v>
      </c>
      <c r="E3622" s="27" t="s">
        <v>34</v>
      </c>
      <c r="F3622" s="27" t="s">
        <v>257</v>
      </c>
      <c r="G3622" s="33">
        <v>301369.93</v>
      </c>
      <c r="H3622" s="33">
        <v>301369.93</v>
      </c>
      <c r="I3622" s="33">
        <v>8080</v>
      </c>
      <c r="J3622" s="33">
        <v>831</v>
      </c>
      <c r="K3622" s="33">
        <v>11100</v>
      </c>
      <c r="L3622" s="33">
        <v>1</v>
      </c>
      <c r="M3622" s="33">
        <v>1</v>
      </c>
      <c r="N3622" s="33">
        <v>317841.95</v>
      </c>
      <c r="O3622" s="33">
        <v>1687.5</v>
      </c>
      <c r="P3622" s="33">
        <v>3293</v>
      </c>
    </row>
    <row r="3623" spans="1:16">
      <c r="A3623" s="27" t="s">
        <v>682</v>
      </c>
      <c r="B3623" s="31">
        <v>202411</v>
      </c>
      <c r="C3623" s="27" t="s">
        <v>87</v>
      </c>
      <c r="D3623" s="27" t="s">
        <v>211</v>
      </c>
      <c r="E3623" s="27" t="s">
        <v>34</v>
      </c>
      <c r="F3623" s="27" t="s">
        <v>257</v>
      </c>
      <c r="G3623" s="33">
        <v>351107.07</v>
      </c>
      <c r="H3623" s="33">
        <v>351107.07</v>
      </c>
      <c r="I3623" s="33">
        <v>8571</v>
      </c>
      <c r="J3623" s="33">
        <v>904</v>
      </c>
      <c r="K3623" s="33">
        <v>11100</v>
      </c>
      <c r="L3623" s="33">
        <v>1</v>
      </c>
      <c r="M3623" s="33">
        <v>1</v>
      </c>
      <c r="N3623" s="33">
        <v>385254.89</v>
      </c>
      <c r="O3623" s="33">
        <v>1957.2</v>
      </c>
      <c r="P3623" s="33">
        <v>3576</v>
      </c>
    </row>
    <row r="3624" spans="1:16">
      <c r="A3624" s="27" t="s">
        <v>682</v>
      </c>
      <c r="B3624" s="31">
        <v>202412</v>
      </c>
      <c r="C3624" s="27" t="s">
        <v>87</v>
      </c>
      <c r="D3624" s="27" t="s">
        <v>211</v>
      </c>
      <c r="E3624" s="27" t="s">
        <v>34</v>
      </c>
      <c r="F3624" s="27" t="s">
        <v>257</v>
      </c>
      <c r="G3624" s="33">
        <v>390083.47</v>
      </c>
      <c r="H3624" s="33">
        <v>390083.47</v>
      </c>
      <c r="I3624" s="33">
        <v>9304</v>
      </c>
      <c r="J3624" s="33">
        <v>994</v>
      </c>
      <c r="K3624" s="33">
        <v>11100</v>
      </c>
      <c r="L3624" s="33">
        <v>1</v>
      </c>
      <c r="M3624" s="33">
        <v>1</v>
      </c>
      <c r="N3624" s="33">
        <v>444188.49</v>
      </c>
      <c r="O3624" s="33">
        <v>2216.2</v>
      </c>
      <c r="P3624" s="33">
        <v>3932</v>
      </c>
    </row>
    <row r="3625" spans="1:16">
      <c r="A3625" s="27" t="s">
        <v>682</v>
      </c>
      <c r="B3625" s="31">
        <v>202501</v>
      </c>
      <c r="C3625" s="27" t="s">
        <v>87</v>
      </c>
      <c r="D3625" s="27" t="s">
        <v>211</v>
      </c>
      <c r="E3625" s="27" t="s">
        <v>34</v>
      </c>
      <c r="F3625" s="27" t="s">
        <v>257</v>
      </c>
      <c r="G3625" s="33">
        <v>202485.79</v>
      </c>
      <c r="H3625" s="33">
        <v>202485.79</v>
      </c>
      <c r="I3625" s="33">
        <v>4822</v>
      </c>
      <c r="J3625" s="33">
        <v>569</v>
      </c>
      <c r="K3625" s="33">
        <v>11100</v>
      </c>
      <c r="L3625" s="33">
        <v>1</v>
      </c>
      <c r="M3625" s="33">
        <v>1</v>
      </c>
      <c r="N3625" s="33">
        <v>226758.68</v>
      </c>
      <c r="O3625" s="33">
        <v>1188.4</v>
      </c>
      <c r="P3625" s="33">
        <v>2040</v>
      </c>
    </row>
    <row r="3626" spans="1:16">
      <c r="A3626" s="27" t="s">
        <v>682</v>
      </c>
      <c r="B3626" s="31">
        <v>202502</v>
      </c>
      <c r="C3626" s="27" t="s">
        <v>87</v>
      </c>
      <c r="D3626" s="27" t="s">
        <v>211</v>
      </c>
      <c r="E3626" s="27" t="s">
        <v>34</v>
      </c>
      <c r="F3626" s="27" t="s">
        <v>257</v>
      </c>
      <c r="G3626" s="33">
        <v>208716.62</v>
      </c>
      <c r="H3626" s="33">
        <v>208716.62</v>
      </c>
      <c r="I3626" s="33">
        <v>5429</v>
      </c>
      <c r="J3626" s="33">
        <v>579</v>
      </c>
      <c r="K3626" s="33">
        <v>11100</v>
      </c>
      <c r="L3626" s="33">
        <v>1</v>
      </c>
      <c r="M3626" s="33">
        <v>1</v>
      </c>
      <c r="N3626" s="33">
        <v>234647.34</v>
      </c>
      <c r="O3626" s="33">
        <v>1087.3</v>
      </c>
      <c r="P3626" s="33">
        <v>2205</v>
      </c>
    </row>
    <row r="3627" spans="1:16">
      <c r="A3627" s="27" t="s">
        <v>682</v>
      </c>
      <c r="B3627" s="31">
        <v>202503</v>
      </c>
      <c r="C3627" s="27" t="s">
        <v>87</v>
      </c>
      <c r="D3627" s="27" t="s">
        <v>211</v>
      </c>
      <c r="E3627" s="27" t="s">
        <v>34</v>
      </c>
      <c r="F3627" s="27" t="s">
        <v>257</v>
      </c>
      <c r="G3627" s="33">
        <v>251816.31</v>
      </c>
      <c r="H3627" s="33">
        <v>251816.31</v>
      </c>
      <c r="I3627" s="33">
        <v>6123</v>
      </c>
      <c r="J3627" s="33">
        <v>663</v>
      </c>
      <c r="K3627" s="33">
        <v>11100</v>
      </c>
      <c r="L3627" s="33">
        <v>1</v>
      </c>
      <c r="M3627" s="33">
        <v>1</v>
      </c>
      <c r="N3627" s="33">
        <v>293713.71</v>
      </c>
      <c r="O3627" s="33">
        <v>1363.8</v>
      </c>
      <c r="P3627" s="33">
        <v>2550</v>
      </c>
    </row>
    <row r="3628" spans="1:16">
      <c r="A3628" s="27" t="s">
        <v>682</v>
      </c>
      <c r="B3628" s="31">
        <v>202504</v>
      </c>
      <c r="C3628" s="27" t="s">
        <v>87</v>
      </c>
      <c r="D3628" s="27" t="s">
        <v>211</v>
      </c>
      <c r="E3628" s="27" t="s">
        <v>34</v>
      </c>
      <c r="F3628" s="27" t="s">
        <v>257</v>
      </c>
      <c r="G3628" s="33">
        <v>280329.29</v>
      </c>
      <c r="H3628" s="33">
        <v>280329.29</v>
      </c>
      <c r="I3628" s="33">
        <v>7340</v>
      </c>
      <c r="J3628" s="33">
        <v>710</v>
      </c>
      <c r="K3628" s="33">
        <v>11100</v>
      </c>
      <c r="L3628" s="33">
        <v>1</v>
      </c>
      <c r="M3628" s="33">
        <v>1</v>
      </c>
      <c r="N3628" s="33">
        <v>347146.36</v>
      </c>
      <c r="O3628" s="33">
        <v>1578.4</v>
      </c>
      <c r="P3628" s="33">
        <v>3036</v>
      </c>
    </row>
    <row r="3629" spans="1:16">
      <c r="A3629" s="27" t="s">
        <v>682</v>
      </c>
      <c r="B3629" s="31">
        <v>202505</v>
      </c>
      <c r="C3629" s="27" t="s">
        <v>87</v>
      </c>
      <c r="D3629" s="27" t="s">
        <v>211</v>
      </c>
      <c r="E3629" s="27" t="s">
        <v>34</v>
      </c>
      <c r="F3629" s="27" t="s">
        <v>257</v>
      </c>
      <c r="G3629" s="33">
        <v>315183.31</v>
      </c>
      <c r="H3629" s="33">
        <v>315183.31</v>
      </c>
      <c r="I3629" s="33">
        <v>7723</v>
      </c>
      <c r="J3629" s="33">
        <v>817</v>
      </c>
      <c r="K3629" s="33">
        <v>11100</v>
      </c>
      <c r="L3629" s="33">
        <v>1</v>
      </c>
      <c r="M3629" s="33">
        <v>1</v>
      </c>
      <c r="N3629" s="33">
        <v>381876.87</v>
      </c>
      <c r="O3629" s="33">
        <v>1861.7</v>
      </c>
      <c r="P3629" s="33">
        <v>3185</v>
      </c>
    </row>
    <row r="3630" spans="1:16">
      <c r="A3630" s="27" t="s">
        <v>682</v>
      </c>
      <c r="B3630" s="31">
        <v>202506</v>
      </c>
      <c r="C3630" s="27" t="s">
        <v>87</v>
      </c>
      <c r="D3630" s="27" t="s">
        <v>211</v>
      </c>
      <c r="E3630" s="27" t="s">
        <v>34</v>
      </c>
      <c r="F3630" s="27" t="s">
        <v>257</v>
      </c>
      <c r="G3630" s="33">
        <v>290656.9</v>
      </c>
      <c r="H3630" s="33">
        <v>290656.9</v>
      </c>
      <c r="I3630" s="33">
        <v>7326</v>
      </c>
      <c r="J3630" s="33">
        <v>719</v>
      </c>
      <c r="K3630" s="33">
        <v>11100</v>
      </c>
      <c r="L3630" s="33">
        <v>1</v>
      </c>
      <c r="M3630" s="33">
        <v>1</v>
      </c>
      <c r="N3630" s="33">
        <v>374706.88</v>
      </c>
      <c r="O3630" s="33">
        <v>1662.3</v>
      </c>
      <c r="P3630" s="33">
        <v>3039</v>
      </c>
    </row>
    <row r="3631" spans="1:16">
      <c r="A3631" s="27" t="s">
        <v>682</v>
      </c>
      <c r="B3631" s="31">
        <v>202507</v>
      </c>
      <c r="C3631" s="27" t="s">
        <v>87</v>
      </c>
      <c r="D3631" s="27" t="s">
        <v>211</v>
      </c>
      <c r="E3631" s="27" t="s">
        <v>34</v>
      </c>
      <c r="F3631" s="27" t="s">
        <v>257</v>
      </c>
      <c r="G3631" s="33">
        <v>297081.8</v>
      </c>
      <c r="H3631" s="33">
        <v>297081.8</v>
      </c>
      <c r="I3631" s="33">
        <v>7701</v>
      </c>
      <c r="J3631" s="33">
        <v>765</v>
      </c>
      <c r="K3631" s="33">
        <v>11100</v>
      </c>
      <c r="L3631" s="33">
        <v>1</v>
      </c>
      <c r="M3631" s="33">
        <v>1</v>
      </c>
      <c r="N3631" s="33">
        <v>334615.82</v>
      </c>
      <c r="O3631" s="33">
        <v>1738.1</v>
      </c>
      <c r="P3631" s="33">
        <v>3107</v>
      </c>
    </row>
    <row r="3632" spans="1:16">
      <c r="A3632" s="27" t="s">
        <v>682</v>
      </c>
      <c r="B3632" s="31">
        <v>202508</v>
      </c>
      <c r="C3632" s="27" t="s">
        <v>87</v>
      </c>
      <c r="D3632" s="27" t="s">
        <v>211</v>
      </c>
      <c r="E3632" s="27" t="s">
        <v>34</v>
      </c>
      <c r="F3632" s="27" t="s">
        <v>257</v>
      </c>
      <c r="G3632" s="33">
        <v>300310.98</v>
      </c>
      <c r="H3632" s="33">
        <v>300310.98</v>
      </c>
      <c r="I3632" s="33">
        <v>7119</v>
      </c>
      <c r="J3632" s="33">
        <v>714</v>
      </c>
      <c r="K3632" s="33">
        <v>11100</v>
      </c>
      <c r="L3632" s="33">
        <v>1</v>
      </c>
      <c r="M3632" s="33">
        <v>1</v>
      </c>
      <c r="N3632" s="33">
        <v>323686.7</v>
      </c>
      <c r="O3632" s="33">
        <v>1706</v>
      </c>
      <c r="P3632" s="33">
        <v>3015</v>
      </c>
    </row>
    <row r="3633" spans="1:16">
      <c r="A3633" s="27" t="s">
        <v>682</v>
      </c>
      <c r="B3633" s="31">
        <v>202509</v>
      </c>
      <c r="C3633" s="27" t="s">
        <v>87</v>
      </c>
      <c r="D3633" s="27" t="s">
        <v>211</v>
      </c>
      <c r="E3633" s="27" t="s">
        <v>34</v>
      </c>
      <c r="F3633" s="27" t="s">
        <v>257</v>
      </c>
      <c r="G3633" s="33">
        <v>249681.79</v>
      </c>
      <c r="H3633" s="33">
        <v>249681.79</v>
      </c>
      <c r="I3633" s="33">
        <v>6367</v>
      </c>
      <c r="J3633" s="33">
        <v>578</v>
      </c>
      <c r="K3633" s="33">
        <v>11100</v>
      </c>
      <c r="L3633" s="33">
        <v>1</v>
      </c>
      <c r="M3633" s="33">
        <v>1</v>
      </c>
      <c r="N3633" s="33">
        <v>312592.9</v>
      </c>
      <c r="O3633" s="33">
        <v>1425.2</v>
      </c>
      <c r="P3633" s="33">
        <v>2585</v>
      </c>
    </row>
    <row r="3634" spans="1:16">
      <c r="A3634" s="27" t="s">
        <v>682</v>
      </c>
      <c r="B3634" s="31">
        <v>202510</v>
      </c>
      <c r="C3634" s="27" t="s">
        <v>87</v>
      </c>
      <c r="D3634" s="27" t="s">
        <v>211</v>
      </c>
      <c r="E3634" s="27" t="s">
        <v>34</v>
      </c>
      <c r="F3634" s="27" t="s">
        <v>257</v>
      </c>
      <c r="G3634" s="33">
        <v>269470.12</v>
      </c>
      <c r="H3634" s="33">
        <v>269470.12</v>
      </c>
      <c r="I3634" s="33">
        <v>6541</v>
      </c>
      <c r="J3634" s="33">
        <v>842</v>
      </c>
      <c r="K3634" s="33">
        <v>11100</v>
      </c>
      <c r="L3634" s="33">
        <v>1</v>
      </c>
      <c r="M3634" s="33">
        <v>1</v>
      </c>
      <c r="N3634" s="33">
        <v>344858.52</v>
      </c>
      <c r="O3634" s="33">
        <v>1737.8</v>
      </c>
      <c r="P3634" s="33">
        <v>2691</v>
      </c>
    </row>
    <row r="3635" spans="1:16">
      <c r="A3635" s="27" t="s">
        <v>682</v>
      </c>
      <c r="B3635" s="31">
        <v>202511</v>
      </c>
      <c r="C3635" s="27" t="s">
        <v>87</v>
      </c>
      <c r="D3635" s="27" t="s">
        <v>211</v>
      </c>
      <c r="E3635" s="27" t="s">
        <v>34</v>
      </c>
      <c r="F3635" s="27" t="s">
        <v>257</v>
      </c>
      <c r="G3635" s="33">
        <v>331986.72</v>
      </c>
      <c r="H3635" s="33">
        <v>331986.72</v>
      </c>
      <c r="I3635" s="33">
        <v>8183</v>
      </c>
      <c r="J3635" s="33">
        <v>735</v>
      </c>
      <c r="K3635" s="33">
        <v>11100</v>
      </c>
      <c r="L3635" s="33">
        <v>1</v>
      </c>
      <c r="M3635" s="33">
        <v>1</v>
      </c>
      <c r="N3635" s="33">
        <v>418001.56</v>
      </c>
      <c r="O3635" s="33">
        <v>1828.9</v>
      </c>
      <c r="P3635" s="33">
        <v>3349</v>
      </c>
    </row>
    <row r="3636" spans="1:16">
      <c r="A3636" s="27" t="s">
        <v>682</v>
      </c>
      <c r="B3636" s="31">
        <v>202512</v>
      </c>
      <c r="C3636" s="27" t="s">
        <v>87</v>
      </c>
      <c r="D3636" s="27" t="s">
        <v>211</v>
      </c>
      <c r="E3636" s="27" t="s">
        <v>34</v>
      </c>
      <c r="F3636" s="27" t="s">
        <v>257</v>
      </c>
      <c r="G3636" s="33">
        <v>372604.11</v>
      </c>
      <c r="H3636" s="33">
        <v>372604.11</v>
      </c>
      <c r="I3636" s="33">
        <v>10394</v>
      </c>
      <c r="J3636" s="33">
        <v>1098</v>
      </c>
      <c r="K3636" s="33">
        <v>11100</v>
      </c>
      <c r="L3636" s="33">
        <v>1</v>
      </c>
      <c r="M3636" s="33">
        <v>1</v>
      </c>
      <c r="N3636" s="33">
        <v>481944.51</v>
      </c>
      <c r="O3636" s="33">
        <v>2106.5</v>
      </c>
      <c r="P3636" s="33">
        <v>4037</v>
      </c>
    </row>
    <row r="3637" spans="1:16">
      <c r="A3637" s="27" t="s">
        <v>682</v>
      </c>
      <c r="B3637" s="31">
        <v>202601</v>
      </c>
      <c r="C3637" s="27" t="s">
        <v>87</v>
      </c>
      <c r="D3637" s="27" t="s">
        <v>211</v>
      </c>
      <c r="E3637" s="27" t="s">
        <v>34</v>
      </c>
      <c r="F3637" s="27" t="s">
        <v>257</v>
      </c>
      <c r="G3637" s="33">
        <v>206964.48</v>
      </c>
      <c r="H3637" s="33">
        <v>206964.48</v>
      </c>
      <c r="I3637" s="33">
        <v>5331</v>
      </c>
      <c r="J3637" s="33">
        <v>539</v>
      </c>
      <c r="K3637" s="33">
        <v>11100</v>
      </c>
      <c r="L3637" s="33">
        <v>1</v>
      </c>
      <c r="M3637" s="33">
        <v>1</v>
      </c>
      <c r="N3637" s="33">
        <v>246033.17</v>
      </c>
      <c r="O3637" s="33">
        <v>1084.9</v>
      </c>
      <c r="P3637" s="33">
        <v>2131</v>
      </c>
    </row>
    <row r="3638" spans="1:16">
      <c r="A3638" s="27" t="s">
        <v>682</v>
      </c>
      <c r="B3638" s="31">
        <v>202602</v>
      </c>
      <c r="C3638" s="27" t="s">
        <v>87</v>
      </c>
      <c r="D3638" s="27" t="s">
        <v>211</v>
      </c>
      <c r="E3638" s="27" t="s">
        <v>34</v>
      </c>
      <c r="F3638" s="27" t="s">
        <v>257</v>
      </c>
      <c r="G3638" s="33">
        <v>185580.58</v>
      </c>
      <c r="H3638" s="33">
        <v>185580.58</v>
      </c>
      <c r="I3638" s="33">
        <v>4887</v>
      </c>
      <c r="J3638" s="33">
        <v>462</v>
      </c>
      <c r="K3638" s="33">
        <v>11100</v>
      </c>
      <c r="L3638" s="33">
        <v>1</v>
      </c>
      <c r="M3638" s="33">
        <v>1</v>
      </c>
      <c r="N3638" s="33">
        <v>254592.36</v>
      </c>
      <c r="O3638" s="33">
        <v>1097.9</v>
      </c>
      <c r="P3638" s="33">
        <v>2020</v>
      </c>
    </row>
    <row r="3639" spans="1:16">
      <c r="A3639" s="27" t="s">
        <v>682</v>
      </c>
      <c r="B3639" s="31">
        <v>202603</v>
      </c>
      <c r="C3639" s="27" t="s">
        <v>87</v>
      </c>
      <c r="D3639" s="27" t="s">
        <v>211</v>
      </c>
      <c r="E3639" s="27" t="s">
        <v>34</v>
      </c>
      <c r="F3639" s="27" t="s">
        <v>257</v>
      </c>
      <c r="G3639" s="33">
        <v>245272.06</v>
      </c>
      <c r="H3639" s="33">
        <v>245272.06</v>
      </c>
      <c r="I3639" s="33">
        <v>6282</v>
      </c>
      <c r="J3639" s="33">
        <v>656</v>
      </c>
      <c r="K3639" s="33">
        <v>11100</v>
      </c>
      <c r="L3639" s="33">
        <v>1</v>
      </c>
      <c r="M3639" s="33">
        <v>1</v>
      </c>
      <c r="N3639" s="33">
        <v>318679.37</v>
      </c>
      <c r="O3639" s="33">
        <v>1351.3</v>
      </c>
      <c r="P3639" s="33">
        <v>2668</v>
      </c>
    </row>
    <row r="3640" spans="1:16">
      <c r="A3640" s="27" t="s">
        <v>682</v>
      </c>
      <c r="B3640" s="31">
        <v>202604</v>
      </c>
      <c r="C3640" s="27" t="s">
        <v>87</v>
      </c>
      <c r="D3640" s="27" t="s">
        <v>211</v>
      </c>
      <c r="E3640" s="27" t="s">
        <v>34</v>
      </c>
      <c r="F3640" s="27" t="s">
        <v>257</v>
      </c>
      <c r="G3640" s="33">
        <v>304536.02</v>
      </c>
      <c r="H3640" s="33">
        <v>304536.02</v>
      </c>
      <c r="I3640" s="33">
        <v>7902</v>
      </c>
      <c r="J3640" s="33">
        <v>866</v>
      </c>
      <c r="K3640" s="33">
        <v>11100</v>
      </c>
      <c r="L3640" s="33">
        <v>1</v>
      </c>
      <c r="M3640" s="33">
        <v>1</v>
      </c>
      <c r="N3640" s="33">
        <v>376653.81</v>
      </c>
      <c r="O3640" s="33">
        <v>1965.7</v>
      </c>
      <c r="P3640" s="33">
        <v>3329</v>
      </c>
    </row>
    <row r="3641" spans="1:16">
      <c r="A3641" s="27" t="s">
        <v>682</v>
      </c>
      <c r="B3641" s="31">
        <v>202605</v>
      </c>
      <c r="C3641" s="27" t="s">
        <v>87</v>
      </c>
      <c r="D3641" s="27" t="s">
        <v>211</v>
      </c>
      <c r="E3641" s="27" t="s">
        <v>34</v>
      </c>
      <c r="F3641" s="27" t="s">
        <v>257</v>
      </c>
      <c r="G3641" s="33">
        <v>318439.75</v>
      </c>
      <c r="H3641" s="33">
        <v>318439.75</v>
      </c>
      <c r="I3641" s="33">
        <v>7708</v>
      </c>
      <c r="J3641" s="33">
        <v>833</v>
      </c>
      <c r="K3641" s="33">
        <v>11100</v>
      </c>
      <c r="L3641" s="33">
        <v>1</v>
      </c>
      <c r="M3641" s="33">
        <v>1</v>
      </c>
      <c r="N3641" s="33">
        <v>414336.4</v>
      </c>
      <c r="O3641" s="33">
        <v>1678.3</v>
      </c>
      <c r="P3641" s="33">
        <v>3281</v>
      </c>
    </row>
    <row r="3642" spans="1:16">
      <c r="A3642" s="27" t="s">
        <v>682</v>
      </c>
      <c r="B3642" s="31">
        <v>202606</v>
      </c>
      <c r="C3642" s="27" t="s">
        <v>87</v>
      </c>
      <c r="D3642" s="27" t="s">
        <v>211</v>
      </c>
      <c r="E3642" s="27" t="s">
        <v>34</v>
      </c>
      <c r="F3642" s="27" t="s">
        <v>257</v>
      </c>
      <c r="G3642" s="33">
        <v>287342.27</v>
      </c>
      <c r="H3642" s="33">
        <v>287342.27</v>
      </c>
      <c r="I3642" s="33">
        <v>7419</v>
      </c>
      <c r="J3642" s="33">
        <v>847</v>
      </c>
      <c r="K3642" s="33">
        <v>11100</v>
      </c>
      <c r="L3642" s="33">
        <v>1</v>
      </c>
      <c r="M3642" s="33">
        <v>1</v>
      </c>
      <c r="N3642" s="33">
        <v>406556.96</v>
      </c>
      <c r="O3642" s="33">
        <v>1650.4</v>
      </c>
      <c r="P3642" s="33">
        <v>3136</v>
      </c>
    </row>
    <row r="3643" spans="1:16">
      <c r="A3643" s="27" t="s">
        <v>682</v>
      </c>
      <c r="B3643" s="31">
        <v>202607</v>
      </c>
      <c r="C3643" s="27" t="s">
        <v>87</v>
      </c>
      <c r="D3643" s="27" t="s">
        <v>211</v>
      </c>
      <c r="E3643" s="27" t="s">
        <v>34</v>
      </c>
      <c r="F3643" s="27" t="s">
        <v>257</v>
      </c>
      <c r="G3643" s="33">
        <v>282286.23</v>
      </c>
      <c r="H3643" s="33">
        <v>282286.23</v>
      </c>
      <c r="I3643" s="33">
        <v>7046</v>
      </c>
      <c r="J3643" s="33">
        <v>735</v>
      </c>
      <c r="K3643" s="33">
        <v>11100</v>
      </c>
      <c r="L3643" s="33">
        <v>1</v>
      </c>
      <c r="M3643" s="33">
        <v>1</v>
      </c>
      <c r="N3643" s="33">
        <v>363058.17</v>
      </c>
      <c r="O3643" s="33">
        <v>1587.5</v>
      </c>
      <c r="P3643" s="33">
        <v>2817</v>
      </c>
    </row>
    <row r="3644" spans="1:16">
      <c r="A3644" s="27" t="s">
        <v>684</v>
      </c>
      <c r="B3644" s="31">
        <v>202408</v>
      </c>
      <c r="C3644" s="27" t="s">
        <v>89</v>
      </c>
      <c r="D3644" s="27" t="s">
        <v>211</v>
      </c>
      <c r="E3644" s="27" t="s">
        <v>33</v>
      </c>
      <c r="F3644" s="27" t="s">
        <v>257</v>
      </c>
      <c r="G3644" s="33">
        <v>270049.92</v>
      </c>
      <c r="H3644" s="33">
        <v>0</v>
      </c>
      <c r="I3644" s="33">
        <v>6208</v>
      </c>
      <c r="J3644" s="33">
        <v>534</v>
      </c>
      <c r="K3644" s="33">
        <v>8800</v>
      </c>
      <c r="L3644" s="33">
        <v>1</v>
      </c>
      <c r="M3644" s="33">
        <v>0</v>
      </c>
      <c r="N3644" s="33">
        <v>267405.51</v>
      </c>
      <c r="O3644" s="33">
        <v>1594.6</v>
      </c>
      <c r="P3644" s="33">
        <v>2669</v>
      </c>
    </row>
    <row r="3645" spans="1:16">
      <c r="A3645" s="27" t="s">
        <v>684</v>
      </c>
      <c r="B3645" s="31">
        <v>202409</v>
      </c>
      <c r="C3645" s="27" t="s">
        <v>89</v>
      </c>
      <c r="D3645" s="27" t="s">
        <v>211</v>
      </c>
      <c r="E3645" s="27" t="s">
        <v>33</v>
      </c>
      <c r="F3645" s="27" t="s">
        <v>257</v>
      </c>
      <c r="G3645" s="33">
        <v>277997.08</v>
      </c>
      <c r="H3645" s="33">
        <v>0</v>
      </c>
      <c r="I3645" s="33">
        <v>6978</v>
      </c>
      <c r="J3645" s="33">
        <v>457</v>
      </c>
      <c r="K3645" s="33">
        <v>8800</v>
      </c>
      <c r="L3645" s="33">
        <v>1</v>
      </c>
      <c r="M3645" s="33">
        <v>0</v>
      </c>
      <c r="N3645" s="33">
        <v>256576.34</v>
      </c>
      <c r="O3645" s="33">
        <v>1500</v>
      </c>
      <c r="P3645" s="33">
        <v>2822</v>
      </c>
    </row>
    <row r="3646" spans="1:16">
      <c r="A3646" s="27" t="s">
        <v>684</v>
      </c>
      <c r="B3646" s="31">
        <v>202410</v>
      </c>
      <c r="C3646" s="27" t="s">
        <v>89</v>
      </c>
      <c r="D3646" s="27" t="s">
        <v>211</v>
      </c>
      <c r="E3646" s="27" t="s">
        <v>33</v>
      </c>
      <c r="F3646" s="27" t="s">
        <v>257</v>
      </c>
      <c r="G3646" s="33">
        <v>295066.52</v>
      </c>
      <c r="H3646" s="33">
        <v>0</v>
      </c>
      <c r="I3646" s="33">
        <v>7303</v>
      </c>
      <c r="J3646" s="33">
        <v>624</v>
      </c>
      <c r="K3646" s="33">
        <v>8800</v>
      </c>
      <c r="L3646" s="33">
        <v>1</v>
      </c>
      <c r="M3646" s="33">
        <v>0</v>
      </c>
      <c r="N3646" s="33">
        <v>281235.7</v>
      </c>
      <c r="O3646" s="33">
        <v>1520.1</v>
      </c>
      <c r="P3646" s="33">
        <v>3081</v>
      </c>
    </row>
    <row r="3647" spans="1:16">
      <c r="A3647" s="27" t="s">
        <v>684</v>
      </c>
      <c r="B3647" s="31">
        <v>202411</v>
      </c>
      <c r="C3647" s="27" t="s">
        <v>89</v>
      </c>
      <c r="D3647" s="27" t="s">
        <v>211</v>
      </c>
      <c r="E3647" s="27" t="s">
        <v>33</v>
      </c>
      <c r="F3647" s="27" t="s">
        <v>257</v>
      </c>
      <c r="G3647" s="33">
        <v>352977.88</v>
      </c>
      <c r="H3647" s="33">
        <v>0</v>
      </c>
      <c r="I3647" s="33">
        <v>9004</v>
      </c>
      <c r="J3647" s="33">
        <v>712</v>
      </c>
      <c r="K3647" s="33">
        <v>8800</v>
      </c>
      <c r="L3647" s="33">
        <v>1</v>
      </c>
      <c r="M3647" s="33">
        <v>0</v>
      </c>
      <c r="N3647" s="33">
        <v>338687.67</v>
      </c>
      <c r="O3647" s="33">
        <v>1707.7</v>
      </c>
      <c r="P3647" s="33">
        <v>3583</v>
      </c>
    </row>
    <row r="3648" spans="1:16">
      <c r="A3648" s="27" t="s">
        <v>684</v>
      </c>
      <c r="B3648" s="31">
        <v>202412</v>
      </c>
      <c r="C3648" s="27" t="s">
        <v>89</v>
      </c>
      <c r="D3648" s="27" t="s">
        <v>211</v>
      </c>
      <c r="E3648" s="27" t="s">
        <v>33</v>
      </c>
      <c r="F3648" s="27" t="s">
        <v>257</v>
      </c>
      <c r="G3648" s="33">
        <v>422678.96</v>
      </c>
      <c r="H3648" s="33">
        <v>0</v>
      </c>
      <c r="I3648" s="33">
        <v>11244</v>
      </c>
      <c r="J3648" s="33">
        <v>825</v>
      </c>
      <c r="K3648" s="33">
        <v>8800</v>
      </c>
      <c r="L3648" s="33">
        <v>1</v>
      </c>
      <c r="M3648" s="33">
        <v>0</v>
      </c>
      <c r="N3648" s="33">
        <v>387981.06</v>
      </c>
      <c r="O3648" s="33">
        <v>2245.3</v>
      </c>
      <c r="P3648" s="33">
        <v>4527</v>
      </c>
    </row>
    <row r="3649" spans="1:16">
      <c r="A3649" s="27" t="s">
        <v>684</v>
      </c>
      <c r="B3649" s="31">
        <v>202501</v>
      </c>
      <c r="C3649" s="27" t="s">
        <v>89</v>
      </c>
      <c r="D3649" s="27" t="s">
        <v>211</v>
      </c>
      <c r="E3649" s="27" t="s">
        <v>33</v>
      </c>
      <c r="F3649" s="27" t="s">
        <v>257</v>
      </c>
      <c r="G3649" s="33">
        <v>195848.02</v>
      </c>
      <c r="H3649" s="33">
        <v>0</v>
      </c>
      <c r="I3649" s="33">
        <v>5014</v>
      </c>
      <c r="J3649" s="33">
        <v>412</v>
      </c>
      <c r="K3649" s="33">
        <v>8800</v>
      </c>
      <c r="L3649" s="33">
        <v>1</v>
      </c>
      <c r="M3649" s="33">
        <v>0</v>
      </c>
      <c r="N3649" s="33">
        <v>196788.25</v>
      </c>
      <c r="O3649" s="33">
        <v>1161.1</v>
      </c>
      <c r="P3649" s="33">
        <v>2042</v>
      </c>
    </row>
    <row r="3650" spans="1:16">
      <c r="A3650" s="27" t="s">
        <v>684</v>
      </c>
      <c r="B3650" s="31">
        <v>202502</v>
      </c>
      <c r="C3650" s="27" t="s">
        <v>89</v>
      </c>
      <c r="D3650" s="27" t="s">
        <v>211</v>
      </c>
      <c r="E3650" s="27" t="s">
        <v>33</v>
      </c>
      <c r="F3650" s="27" t="s">
        <v>257</v>
      </c>
      <c r="G3650" s="33">
        <v>236314.92</v>
      </c>
      <c r="H3650" s="33">
        <v>0</v>
      </c>
      <c r="I3650" s="33">
        <v>5875</v>
      </c>
      <c r="J3650" s="33">
        <v>468</v>
      </c>
      <c r="K3650" s="33">
        <v>8800</v>
      </c>
      <c r="L3650" s="33">
        <v>1</v>
      </c>
      <c r="M3650" s="33">
        <v>0</v>
      </c>
      <c r="N3650" s="33">
        <v>202321.88</v>
      </c>
      <c r="O3650" s="33">
        <v>1385.6</v>
      </c>
      <c r="P3650" s="33">
        <v>2602</v>
      </c>
    </row>
    <row r="3651" spans="1:16">
      <c r="A3651" s="27" t="s">
        <v>684</v>
      </c>
      <c r="B3651" s="31">
        <v>202503</v>
      </c>
      <c r="C3651" s="27" t="s">
        <v>89</v>
      </c>
      <c r="D3651" s="27" t="s">
        <v>211</v>
      </c>
      <c r="E3651" s="27" t="s">
        <v>33</v>
      </c>
      <c r="F3651" s="27" t="s">
        <v>257</v>
      </c>
      <c r="G3651" s="33">
        <v>273377.46</v>
      </c>
      <c r="H3651" s="33">
        <v>0</v>
      </c>
      <c r="I3651" s="33">
        <v>6686</v>
      </c>
      <c r="J3651" s="33">
        <v>481</v>
      </c>
      <c r="K3651" s="33">
        <v>8800</v>
      </c>
      <c r="L3651" s="33">
        <v>1</v>
      </c>
      <c r="M3651" s="33">
        <v>0</v>
      </c>
      <c r="N3651" s="33">
        <v>251619</v>
      </c>
      <c r="O3651" s="33">
        <v>1618.8</v>
      </c>
      <c r="P3651" s="33">
        <v>2720</v>
      </c>
    </row>
    <row r="3652" spans="1:16">
      <c r="A3652" s="27" t="s">
        <v>684</v>
      </c>
      <c r="B3652" s="31">
        <v>202504</v>
      </c>
      <c r="C3652" s="27" t="s">
        <v>89</v>
      </c>
      <c r="D3652" s="27" t="s">
        <v>211</v>
      </c>
      <c r="E3652" s="27" t="s">
        <v>33</v>
      </c>
      <c r="F3652" s="27" t="s">
        <v>257</v>
      </c>
      <c r="G3652" s="33">
        <v>292483.54</v>
      </c>
      <c r="H3652" s="33">
        <v>0</v>
      </c>
      <c r="I3652" s="33">
        <v>7520</v>
      </c>
      <c r="J3652" s="33">
        <v>567</v>
      </c>
      <c r="K3652" s="33">
        <v>8800</v>
      </c>
      <c r="L3652" s="33">
        <v>1</v>
      </c>
      <c r="M3652" s="33">
        <v>0</v>
      </c>
      <c r="N3652" s="33">
        <v>295477.11</v>
      </c>
      <c r="O3652" s="33">
        <v>1671.6</v>
      </c>
      <c r="P3652" s="33">
        <v>3036</v>
      </c>
    </row>
    <row r="3653" spans="1:16">
      <c r="A3653" s="27" t="s">
        <v>684</v>
      </c>
      <c r="B3653" s="31">
        <v>202505</v>
      </c>
      <c r="C3653" s="27" t="s">
        <v>89</v>
      </c>
      <c r="D3653" s="27" t="s">
        <v>211</v>
      </c>
      <c r="E3653" s="27" t="s">
        <v>33</v>
      </c>
      <c r="F3653" s="27" t="s">
        <v>257</v>
      </c>
      <c r="G3653" s="33">
        <v>313238.87</v>
      </c>
      <c r="H3653" s="33">
        <v>0</v>
      </c>
      <c r="I3653" s="33">
        <v>8013</v>
      </c>
      <c r="J3653" s="33">
        <v>606</v>
      </c>
      <c r="K3653" s="33">
        <v>8800</v>
      </c>
      <c r="L3653" s="33">
        <v>1</v>
      </c>
      <c r="M3653" s="33">
        <v>0</v>
      </c>
      <c r="N3653" s="33">
        <v>322943.52</v>
      </c>
      <c r="O3653" s="33">
        <v>1903.7</v>
      </c>
      <c r="P3653" s="33">
        <v>3276</v>
      </c>
    </row>
    <row r="3654" spans="1:16">
      <c r="A3654" s="27" t="s">
        <v>684</v>
      </c>
      <c r="B3654" s="31">
        <v>202506</v>
      </c>
      <c r="C3654" s="27" t="s">
        <v>89</v>
      </c>
      <c r="D3654" s="27" t="s">
        <v>211</v>
      </c>
      <c r="E3654" s="27" t="s">
        <v>33</v>
      </c>
      <c r="F3654" s="27" t="s">
        <v>257</v>
      </c>
      <c r="G3654" s="33">
        <v>294937.31</v>
      </c>
      <c r="H3654" s="33">
        <v>0</v>
      </c>
      <c r="I3654" s="33">
        <v>7662</v>
      </c>
      <c r="J3654" s="33">
        <v>693</v>
      </c>
      <c r="K3654" s="33">
        <v>8800</v>
      </c>
      <c r="L3654" s="33">
        <v>1</v>
      </c>
      <c r="M3654" s="33">
        <v>0</v>
      </c>
      <c r="N3654" s="33">
        <v>314837.81</v>
      </c>
      <c r="O3654" s="33">
        <v>1869.3</v>
      </c>
      <c r="P3654" s="33">
        <v>3157</v>
      </c>
    </row>
    <row r="3655" spans="1:16">
      <c r="A3655" s="27" t="s">
        <v>684</v>
      </c>
      <c r="B3655" s="31">
        <v>202507</v>
      </c>
      <c r="C3655" s="27" t="s">
        <v>89</v>
      </c>
      <c r="D3655" s="27" t="s">
        <v>211</v>
      </c>
      <c r="E3655" s="27" t="s">
        <v>33</v>
      </c>
      <c r="F3655" s="27" t="s">
        <v>257</v>
      </c>
      <c r="G3655" s="33">
        <v>299336.73</v>
      </c>
      <c r="H3655" s="33">
        <v>0</v>
      </c>
      <c r="I3655" s="33">
        <v>7547</v>
      </c>
      <c r="J3655" s="33">
        <v>475</v>
      </c>
      <c r="K3655" s="33">
        <v>8800</v>
      </c>
      <c r="L3655" s="33">
        <v>1</v>
      </c>
      <c r="M3655" s="33">
        <v>0</v>
      </c>
      <c r="N3655" s="33">
        <v>279340.36</v>
      </c>
      <c r="O3655" s="33">
        <v>1655.9</v>
      </c>
      <c r="P3655" s="33">
        <v>3078</v>
      </c>
    </row>
    <row r="3656" spans="1:16">
      <c r="A3656" s="27" t="s">
        <v>684</v>
      </c>
      <c r="B3656" s="31">
        <v>202508</v>
      </c>
      <c r="C3656" s="27" t="s">
        <v>89</v>
      </c>
      <c r="D3656" s="27" t="s">
        <v>211</v>
      </c>
      <c r="E3656" s="27" t="s">
        <v>33</v>
      </c>
      <c r="F3656" s="27" t="s">
        <v>257</v>
      </c>
      <c r="G3656" s="33">
        <v>279048.67</v>
      </c>
      <c r="H3656" s="33">
        <v>0</v>
      </c>
      <c r="I3656" s="33">
        <v>7043</v>
      </c>
      <c r="J3656" s="33">
        <v>560</v>
      </c>
      <c r="K3656" s="33">
        <v>8800</v>
      </c>
      <c r="L3656" s="33">
        <v>1</v>
      </c>
      <c r="M3656" s="33">
        <v>0</v>
      </c>
      <c r="N3656" s="33">
        <v>268475.13</v>
      </c>
      <c r="O3656" s="33">
        <v>1649.4</v>
      </c>
      <c r="P3656" s="33">
        <v>2897</v>
      </c>
    </row>
    <row r="3657" spans="1:16">
      <c r="A3657" s="27" t="s">
        <v>684</v>
      </c>
      <c r="B3657" s="31">
        <v>202509</v>
      </c>
      <c r="C3657" s="27" t="s">
        <v>89</v>
      </c>
      <c r="D3657" s="27" t="s">
        <v>211</v>
      </c>
      <c r="E3657" s="27" t="s">
        <v>33</v>
      </c>
      <c r="F3657" s="27" t="s">
        <v>257</v>
      </c>
      <c r="G3657" s="33">
        <v>255131.72</v>
      </c>
      <c r="H3657" s="33">
        <v>0</v>
      </c>
      <c r="I3657" s="33">
        <v>6084</v>
      </c>
      <c r="J3657" s="33">
        <v>471</v>
      </c>
      <c r="K3657" s="33">
        <v>8800</v>
      </c>
      <c r="L3657" s="33">
        <v>1</v>
      </c>
      <c r="M3657" s="33">
        <v>0</v>
      </c>
      <c r="N3657" s="33">
        <v>257602.65</v>
      </c>
      <c r="O3657" s="33">
        <v>1379.3</v>
      </c>
      <c r="P3657" s="33">
        <v>2590</v>
      </c>
    </row>
    <row r="3658" spans="1:16">
      <c r="A3658" s="27" t="s">
        <v>684</v>
      </c>
      <c r="B3658" s="31">
        <v>202510</v>
      </c>
      <c r="C3658" s="27" t="s">
        <v>89</v>
      </c>
      <c r="D3658" s="27" t="s">
        <v>211</v>
      </c>
      <c r="E3658" s="27" t="s">
        <v>33</v>
      </c>
      <c r="F3658" s="27" t="s">
        <v>257</v>
      </c>
      <c r="G3658" s="33">
        <v>294126.96</v>
      </c>
      <c r="H3658" s="33">
        <v>294126.96</v>
      </c>
      <c r="I3658" s="33">
        <v>7134</v>
      </c>
      <c r="J3658" s="33">
        <v>535</v>
      </c>
      <c r="K3658" s="33">
        <v>8800</v>
      </c>
      <c r="L3658" s="33">
        <v>1</v>
      </c>
      <c r="M3658" s="33">
        <v>1</v>
      </c>
      <c r="N3658" s="33">
        <v>282360.65</v>
      </c>
      <c r="O3658" s="33">
        <v>1673.3</v>
      </c>
      <c r="P3658" s="33">
        <v>2889</v>
      </c>
    </row>
    <row r="3659" spans="1:16">
      <c r="A3659" s="27" t="s">
        <v>684</v>
      </c>
      <c r="B3659" s="31">
        <v>202511</v>
      </c>
      <c r="C3659" s="27" t="s">
        <v>89</v>
      </c>
      <c r="D3659" s="27" t="s">
        <v>211</v>
      </c>
      <c r="E3659" s="27" t="s">
        <v>33</v>
      </c>
      <c r="F3659" s="27" t="s">
        <v>257</v>
      </c>
      <c r="G3659" s="33">
        <v>357166.94</v>
      </c>
      <c r="H3659" s="33">
        <v>357166.94</v>
      </c>
      <c r="I3659" s="33">
        <v>8848</v>
      </c>
      <c r="J3659" s="33">
        <v>509</v>
      </c>
      <c r="K3659" s="33">
        <v>8800</v>
      </c>
      <c r="L3659" s="33">
        <v>1</v>
      </c>
      <c r="M3659" s="33">
        <v>1</v>
      </c>
      <c r="N3659" s="33">
        <v>340042.42</v>
      </c>
      <c r="O3659" s="33">
        <v>2198</v>
      </c>
      <c r="P3659" s="33">
        <v>3589</v>
      </c>
    </row>
    <row r="3660" spans="1:16">
      <c r="A3660" s="27" t="s">
        <v>684</v>
      </c>
      <c r="B3660" s="31">
        <v>202512</v>
      </c>
      <c r="C3660" s="27" t="s">
        <v>89</v>
      </c>
      <c r="D3660" s="27" t="s">
        <v>211</v>
      </c>
      <c r="E3660" s="27" t="s">
        <v>33</v>
      </c>
      <c r="F3660" s="27" t="s">
        <v>257</v>
      </c>
      <c r="G3660" s="33">
        <v>417112.82</v>
      </c>
      <c r="H3660" s="33">
        <v>417112.82</v>
      </c>
      <c r="I3660" s="33">
        <v>10816</v>
      </c>
      <c r="J3660" s="33">
        <v>854</v>
      </c>
      <c r="K3660" s="33">
        <v>8800</v>
      </c>
      <c r="L3660" s="33">
        <v>1</v>
      </c>
      <c r="M3660" s="33">
        <v>1</v>
      </c>
      <c r="N3660" s="33">
        <v>389532.99</v>
      </c>
      <c r="O3660" s="33">
        <v>2152.1</v>
      </c>
      <c r="P3660" s="33">
        <v>4366</v>
      </c>
    </row>
    <row r="3661" spans="1:16">
      <c r="A3661" s="27" t="s">
        <v>684</v>
      </c>
      <c r="B3661" s="31">
        <v>202601</v>
      </c>
      <c r="C3661" s="27" t="s">
        <v>89</v>
      </c>
      <c r="D3661" s="27" t="s">
        <v>211</v>
      </c>
      <c r="E3661" s="27" t="s">
        <v>33</v>
      </c>
      <c r="F3661" s="27" t="s">
        <v>257</v>
      </c>
      <c r="G3661" s="33">
        <v>193824.6</v>
      </c>
      <c r="H3661" s="33">
        <v>193824.6</v>
      </c>
      <c r="I3661" s="33">
        <v>4835</v>
      </c>
      <c r="J3661" s="33">
        <v>383</v>
      </c>
      <c r="K3661" s="33">
        <v>8800</v>
      </c>
      <c r="L3661" s="33">
        <v>1</v>
      </c>
      <c r="M3661" s="33">
        <v>1</v>
      </c>
      <c r="N3661" s="33">
        <v>197575.4</v>
      </c>
      <c r="O3661" s="33">
        <v>1070.7</v>
      </c>
      <c r="P3661" s="33">
        <v>1870</v>
      </c>
    </row>
    <row r="3662" spans="1:16">
      <c r="A3662" s="27" t="s">
        <v>684</v>
      </c>
      <c r="B3662" s="31">
        <v>202602</v>
      </c>
      <c r="C3662" s="27" t="s">
        <v>89</v>
      </c>
      <c r="D3662" s="27" t="s">
        <v>211</v>
      </c>
      <c r="E3662" s="27" t="s">
        <v>33</v>
      </c>
      <c r="F3662" s="27" t="s">
        <v>257</v>
      </c>
      <c r="G3662" s="33">
        <v>218820.35</v>
      </c>
      <c r="H3662" s="33">
        <v>218820.35</v>
      </c>
      <c r="I3662" s="33">
        <v>5589</v>
      </c>
      <c r="J3662" s="33">
        <v>444</v>
      </c>
      <c r="K3662" s="33">
        <v>8800</v>
      </c>
      <c r="L3662" s="33">
        <v>1</v>
      </c>
      <c r="M3662" s="33">
        <v>1</v>
      </c>
      <c r="N3662" s="33">
        <v>203131.17</v>
      </c>
      <c r="O3662" s="33">
        <v>1151.1</v>
      </c>
      <c r="P3662" s="33">
        <v>2233</v>
      </c>
    </row>
    <row r="3663" spans="1:16">
      <c r="A3663" s="27" t="s">
        <v>684</v>
      </c>
      <c r="B3663" s="31">
        <v>202603</v>
      </c>
      <c r="C3663" s="27" t="s">
        <v>89</v>
      </c>
      <c r="D3663" s="27" t="s">
        <v>211</v>
      </c>
      <c r="E3663" s="27" t="s">
        <v>33</v>
      </c>
      <c r="F3663" s="27" t="s">
        <v>257</v>
      </c>
      <c r="G3663" s="33">
        <v>253029.17</v>
      </c>
      <c r="H3663" s="33">
        <v>253029.17</v>
      </c>
      <c r="I3663" s="33">
        <v>6334</v>
      </c>
      <c r="J3663" s="33">
        <v>504</v>
      </c>
      <c r="K3663" s="33">
        <v>8800</v>
      </c>
      <c r="L3663" s="33">
        <v>1</v>
      </c>
      <c r="M3663" s="33">
        <v>1</v>
      </c>
      <c r="N3663" s="33">
        <v>252625.48</v>
      </c>
      <c r="O3663" s="33">
        <v>1285.5</v>
      </c>
      <c r="P3663" s="33">
        <v>2625</v>
      </c>
    </row>
    <row r="3664" spans="1:16">
      <c r="A3664" s="27" t="s">
        <v>684</v>
      </c>
      <c r="B3664" s="31">
        <v>202604</v>
      </c>
      <c r="C3664" s="27" t="s">
        <v>89</v>
      </c>
      <c r="D3664" s="27" t="s">
        <v>211</v>
      </c>
      <c r="E3664" s="27" t="s">
        <v>33</v>
      </c>
      <c r="F3664" s="27" t="s">
        <v>257</v>
      </c>
      <c r="G3664" s="33">
        <v>339268.89</v>
      </c>
      <c r="H3664" s="33">
        <v>339268.89</v>
      </c>
      <c r="I3664" s="33">
        <v>8377</v>
      </c>
      <c r="J3664" s="33">
        <v>654</v>
      </c>
      <c r="K3664" s="33">
        <v>8800</v>
      </c>
      <c r="L3664" s="33">
        <v>1</v>
      </c>
      <c r="M3664" s="33">
        <v>1</v>
      </c>
      <c r="N3664" s="33">
        <v>296659.02</v>
      </c>
      <c r="O3664" s="33">
        <v>1784.4</v>
      </c>
      <c r="P3664" s="33">
        <v>3467</v>
      </c>
    </row>
    <row r="3665" spans="1:16">
      <c r="A3665" s="27" t="s">
        <v>684</v>
      </c>
      <c r="B3665" s="31">
        <v>202605</v>
      </c>
      <c r="C3665" s="27" t="s">
        <v>89</v>
      </c>
      <c r="D3665" s="27" t="s">
        <v>211</v>
      </c>
      <c r="E3665" s="27" t="s">
        <v>33</v>
      </c>
      <c r="F3665" s="27" t="s">
        <v>257</v>
      </c>
      <c r="G3665" s="33">
        <v>360880.43</v>
      </c>
      <c r="H3665" s="33">
        <v>360880.43</v>
      </c>
      <c r="I3665" s="33">
        <v>9479</v>
      </c>
      <c r="J3665" s="33">
        <v>652</v>
      </c>
      <c r="K3665" s="33">
        <v>8800</v>
      </c>
      <c r="L3665" s="33">
        <v>1</v>
      </c>
      <c r="M3665" s="33">
        <v>1</v>
      </c>
      <c r="N3665" s="33">
        <v>324235.29</v>
      </c>
      <c r="O3665" s="33">
        <v>2089.1</v>
      </c>
      <c r="P3665" s="33">
        <v>3748</v>
      </c>
    </row>
    <row r="3666" spans="1:16">
      <c r="A3666" s="27" t="s">
        <v>684</v>
      </c>
      <c r="B3666" s="31">
        <v>202606</v>
      </c>
      <c r="C3666" s="27" t="s">
        <v>89</v>
      </c>
      <c r="D3666" s="27" t="s">
        <v>211</v>
      </c>
      <c r="E3666" s="27" t="s">
        <v>33</v>
      </c>
      <c r="F3666" s="27" t="s">
        <v>257</v>
      </c>
      <c r="G3666" s="33">
        <v>326913.24</v>
      </c>
      <c r="H3666" s="33">
        <v>326913.24</v>
      </c>
      <c r="I3666" s="33">
        <v>8424</v>
      </c>
      <c r="J3666" s="33">
        <v>715</v>
      </c>
      <c r="K3666" s="33">
        <v>8800</v>
      </c>
      <c r="L3666" s="33">
        <v>1</v>
      </c>
      <c r="M3666" s="33">
        <v>1</v>
      </c>
      <c r="N3666" s="33">
        <v>316097.16</v>
      </c>
      <c r="O3666" s="33">
        <v>1704.2</v>
      </c>
      <c r="P3666" s="33">
        <v>3396</v>
      </c>
    </row>
    <row r="3667" spans="1:16">
      <c r="A3667" s="27" t="s">
        <v>684</v>
      </c>
      <c r="B3667" s="31">
        <v>202607</v>
      </c>
      <c r="C3667" s="27" t="s">
        <v>89</v>
      </c>
      <c r="D3667" s="27" t="s">
        <v>211</v>
      </c>
      <c r="E3667" s="27" t="s">
        <v>33</v>
      </c>
      <c r="F3667" s="27" t="s">
        <v>257</v>
      </c>
      <c r="G3667" s="33">
        <v>336929.65</v>
      </c>
      <c r="H3667" s="33">
        <v>336929.65</v>
      </c>
      <c r="I3667" s="33">
        <v>8875</v>
      </c>
      <c r="J3667" s="33">
        <v>666</v>
      </c>
      <c r="K3667" s="33">
        <v>8800</v>
      </c>
      <c r="L3667" s="33">
        <v>1</v>
      </c>
      <c r="M3667" s="33">
        <v>1</v>
      </c>
      <c r="N3667" s="33">
        <v>280457.72</v>
      </c>
      <c r="O3667" s="33">
        <v>1857.5</v>
      </c>
      <c r="P3667" s="33">
        <v>3618</v>
      </c>
    </row>
    <row r="3668" spans="1:16">
      <c r="A3668" s="27" t="s">
        <v>687</v>
      </c>
      <c r="B3668" s="31">
        <v>202408</v>
      </c>
      <c r="C3668" s="27" t="s">
        <v>89</v>
      </c>
      <c r="D3668" s="27" t="s">
        <v>211</v>
      </c>
      <c r="E3668" s="27" t="s">
        <v>33</v>
      </c>
      <c r="F3668" s="27" t="s">
        <v>257</v>
      </c>
      <c r="G3668" s="33">
        <v>375256.18</v>
      </c>
      <c r="H3668" s="33">
        <v>375256.18</v>
      </c>
      <c r="I3668" s="33">
        <v>9493</v>
      </c>
      <c r="J3668" s="33">
        <v>623</v>
      </c>
      <c r="K3668" s="33">
        <v>11000</v>
      </c>
      <c r="L3668" s="33">
        <v>1</v>
      </c>
      <c r="M3668" s="33">
        <v>1</v>
      </c>
      <c r="N3668" s="33">
        <v>378303.36</v>
      </c>
      <c r="O3668" s="33">
        <v>2184.2</v>
      </c>
      <c r="P3668" s="33">
        <v>3969</v>
      </c>
    </row>
    <row r="3669" spans="1:16">
      <c r="A3669" s="27" t="s">
        <v>687</v>
      </c>
      <c r="B3669" s="31">
        <v>202409</v>
      </c>
      <c r="C3669" s="27" t="s">
        <v>89</v>
      </c>
      <c r="D3669" s="27" t="s">
        <v>211</v>
      </c>
      <c r="E3669" s="27" t="s">
        <v>33</v>
      </c>
      <c r="F3669" s="27" t="s">
        <v>257</v>
      </c>
      <c r="G3669" s="33">
        <v>392234.36</v>
      </c>
      <c r="H3669" s="33">
        <v>392234.36</v>
      </c>
      <c r="I3669" s="33">
        <v>9186</v>
      </c>
      <c r="J3669" s="33">
        <v>713</v>
      </c>
      <c r="K3669" s="33">
        <v>11000</v>
      </c>
      <c r="L3669" s="33">
        <v>1</v>
      </c>
      <c r="M3669" s="33">
        <v>1</v>
      </c>
      <c r="N3669" s="33">
        <v>362983.14</v>
      </c>
      <c r="O3669" s="33">
        <v>2155.1</v>
      </c>
      <c r="P3669" s="33">
        <v>4009</v>
      </c>
    </row>
    <row r="3670" spans="1:16">
      <c r="A3670" s="27" t="s">
        <v>687</v>
      </c>
      <c r="B3670" s="31">
        <v>202410</v>
      </c>
      <c r="C3670" s="27" t="s">
        <v>89</v>
      </c>
      <c r="D3670" s="27" t="s">
        <v>211</v>
      </c>
      <c r="E3670" s="27" t="s">
        <v>33</v>
      </c>
      <c r="F3670" s="27" t="s">
        <v>257</v>
      </c>
      <c r="G3670" s="33">
        <v>433068.65</v>
      </c>
      <c r="H3670" s="33">
        <v>433068.65</v>
      </c>
      <c r="I3670" s="33">
        <v>10747</v>
      </c>
      <c r="J3670" s="33">
        <v>893</v>
      </c>
      <c r="K3670" s="33">
        <v>11000</v>
      </c>
      <c r="L3670" s="33">
        <v>1</v>
      </c>
      <c r="M3670" s="33">
        <v>1</v>
      </c>
      <c r="N3670" s="33">
        <v>397869.18</v>
      </c>
      <c r="O3670" s="33">
        <v>2689.8</v>
      </c>
      <c r="P3670" s="33">
        <v>4449</v>
      </c>
    </row>
    <row r="3671" spans="1:16">
      <c r="A3671" s="27" t="s">
        <v>687</v>
      </c>
      <c r="B3671" s="31">
        <v>202411</v>
      </c>
      <c r="C3671" s="27" t="s">
        <v>89</v>
      </c>
      <c r="D3671" s="27" t="s">
        <v>211</v>
      </c>
      <c r="E3671" s="27" t="s">
        <v>33</v>
      </c>
      <c r="F3671" s="27" t="s">
        <v>257</v>
      </c>
      <c r="G3671" s="33">
        <v>506129.94</v>
      </c>
      <c r="H3671" s="33">
        <v>506129.94</v>
      </c>
      <c r="I3671" s="33">
        <v>13142</v>
      </c>
      <c r="J3671" s="33">
        <v>1121</v>
      </c>
      <c r="K3671" s="33">
        <v>11000</v>
      </c>
      <c r="L3671" s="33">
        <v>1</v>
      </c>
      <c r="M3671" s="33">
        <v>1</v>
      </c>
      <c r="N3671" s="33">
        <v>479147.51</v>
      </c>
      <c r="O3671" s="33">
        <v>2452.5</v>
      </c>
      <c r="P3671" s="33">
        <v>5277</v>
      </c>
    </row>
    <row r="3672" spans="1:16">
      <c r="A3672" s="27" t="s">
        <v>687</v>
      </c>
      <c r="B3672" s="31">
        <v>202412</v>
      </c>
      <c r="C3672" s="27" t="s">
        <v>89</v>
      </c>
      <c r="D3672" s="27" t="s">
        <v>211</v>
      </c>
      <c r="E3672" s="27" t="s">
        <v>33</v>
      </c>
      <c r="F3672" s="27" t="s">
        <v>257</v>
      </c>
      <c r="G3672" s="33">
        <v>659624.37</v>
      </c>
      <c r="H3672" s="33">
        <v>659624.37</v>
      </c>
      <c r="I3672" s="33">
        <v>18047</v>
      </c>
      <c r="J3672" s="33">
        <v>1447</v>
      </c>
      <c r="K3672" s="33">
        <v>11000</v>
      </c>
      <c r="L3672" s="33">
        <v>1</v>
      </c>
      <c r="M3672" s="33">
        <v>1</v>
      </c>
      <c r="N3672" s="33">
        <v>548883.75</v>
      </c>
      <c r="O3672" s="33">
        <v>3597.3</v>
      </c>
      <c r="P3672" s="33">
        <v>7139</v>
      </c>
    </row>
    <row r="3673" spans="1:16">
      <c r="A3673" s="27" t="s">
        <v>687</v>
      </c>
      <c r="B3673" s="31">
        <v>202501</v>
      </c>
      <c r="C3673" s="27" t="s">
        <v>89</v>
      </c>
      <c r="D3673" s="27" t="s">
        <v>211</v>
      </c>
      <c r="E3673" s="27" t="s">
        <v>33</v>
      </c>
      <c r="F3673" s="27" t="s">
        <v>257</v>
      </c>
      <c r="G3673" s="33">
        <v>310724.58</v>
      </c>
      <c r="H3673" s="33">
        <v>310724.58</v>
      </c>
      <c r="I3673" s="33">
        <v>7598</v>
      </c>
      <c r="J3673" s="33">
        <v>552</v>
      </c>
      <c r="K3673" s="33">
        <v>11000</v>
      </c>
      <c r="L3673" s="33">
        <v>1</v>
      </c>
      <c r="M3673" s="33">
        <v>1</v>
      </c>
      <c r="N3673" s="33">
        <v>278399.85</v>
      </c>
      <c r="O3673" s="33">
        <v>1645</v>
      </c>
      <c r="P3673" s="33">
        <v>3227</v>
      </c>
    </row>
    <row r="3674" spans="1:16">
      <c r="A3674" s="27" t="s">
        <v>687</v>
      </c>
      <c r="B3674" s="31">
        <v>202502</v>
      </c>
      <c r="C3674" s="27" t="s">
        <v>89</v>
      </c>
      <c r="D3674" s="27" t="s">
        <v>211</v>
      </c>
      <c r="E3674" s="27" t="s">
        <v>33</v>
      </c>
      <c r="F3674" s="27" t="s">
        <v>257</v>
      </c>
      <c r="G3674" s="33">
        <v>288356.06</v>
      </c>
      <c r="H3674" s="33">
        <v>288356.06</v>
      </c>
      <c r="I3674" s="33">
        <v>7275</v>
      </c>
      <c r="J3674" s="33">
        <v>608</v>
      </c>
      <c r="K3674" s="33">
        <v>11000</v>
      </c>
      <c r="L3674" s="33">
        <v>1</v>
      </c>
      <c r="M3674" s="33">
        <v>1</v>
      </c>
      <c r="N3674" s="33">
        <v>286228.39</v>
      </c>
      <c r="O3674" s="33">
        <v>1633.7</v>
      </c>
      <c r="P3674" s="33">
        <v>2883</v>
      </c>
    </row>
    <row r="3675" spans="1:16">
      <c r="A3675" s="27" t="s">
        <v>687</v>
      </c>
      <c r="B3675" s="31">
        <v>202503</v>
      </c>
      <c r="C3675" s="27" t="s">
        <v>89</v>
      </c>
      <c r="D3675" s="27" t="s">
        <v>211</v>
      </c>
      <c r="E3675" s="27" t="s">
        <v>33</v>
      </c>
      <c r="F3675" s="27" t="s">
        <v>257</v>
      </c>
      <c r="G3675" s="33">
        <v>418169.24</v>
      </c>
      <c r="H3675" s="33">
        <v>418169.24</v>
      </c>
      <c r="I3675" s="33">
        <v>10870</v>
      </c>
      <c r="J3675" s="33">
        <v>880</v>
      </c>
      <c r="K3675" s="33">
        <v>11000</v>
      </c>
      <c r="L3675" s="33">
        <v>1</v>
      </c>
      <c r="M3675" s="33">
        <v>1</v>
      </c>
      <c r="N3675" s="33">
        <v>355969.91</v>
      </c>
      <c r="O3675" s="33">
        <v>2259</v>
      </c>
      <c r="P3675" s="33">
        <v>4529</v>
      </c>
    </row>
    <row r="3676" spans="1:16">
      <c r="A3676" s="27" t="s">
        <v>687</v>
      </c>
      <c r="B3676" s="31">
        <v>202504</v>
      </c>
      <c r="C3676" s="27" t="s">
        <v>89</v>
      </c>
      <c r="D3676" s="27" t="s">
        <v>211</v>
      </c>
      <c r="E3676" s="27" t="s">
        <v>33</v>
      </c>
      <c r="F3676" s="27" t="s">
        <v>257</v>
      </c>
      <c r="G3676" s="33">
        <v>464050.23</v>
      </c>
      <c r="H3676" s="33">
        <v>464050.23</v>
      </c>
      <c r="I3676" s="33">
        <v>12146</v>
      </c>
      <c r="J3676" s="33">
        <v>905</v>
      </c>
      <c r="K3676" s="33">
        <v>11000</v>
      </c>
      <c r="L3676" s="33">
        <v>1</v>
      </c>
      <c r="M3676" s="33">
        <v>1</v>
      </c>
      <c r="N3676" s="33">
        <v>418016.75</v>
      </c>
      <c r="O3676" s="33">
        <v>2680.5</v>
      </c>
      <c r="P3676" s="33">
        <v>5053</v>
      </c>
    </row>
    <row r="3677" spans="1:16">
      <c r="A3677" s="27" t="s">
        <v>687</v>
      </c>
      <c r="B3677" s="31">
        <v>202505</v>
      </c>
      <c r="C3677" s="27" t="s">
        <v>89</v>
      </c>
      <c r="D3677" s="27" t="s">
        <v>211</v>
      </c>
      <c r="E3677" s="27" t="s">
        <v>33</v>
      </c>
      <c r="F3677" s="27" t="s">
        <v>257</v>
      </c>
      <c r="G3677" s="33">
        <v>496381.46</v>
      </c>
      <c r="H3677" s="33">
        <v>496381.46</v>
      </c>
      <c r="I3677" s="33">
        <v>12792</v>
      </c>
      <c r="J3677" s="33">
        <v>1072</v>
      </c>
      <c r="K3677" s="33">
        <v>11000</v>
      </c>
      <c r="L3677" s="33">
        <v>1</v>
      </c>
      <c r="M3677" s="33">
        <v>1</v>
      </c>
      <c r="N3677" s="33">
        <v>456873.97</v>
      </c>
      <c r="O3677" s="33">
        <v>2742.9</v>
      </c>
      <c r="P3677" s="33">
        <v>5103</v>
      </c>
    </row>
    <row r="3678" spans="1:16">
      <c r="A3678" s="27" t="s">
        <v>687</v>
      </c>
      <c r="B3678" s="31">
        <v>202506</v>
      </c>
      <c r="C3678" s="27" t="s">
        <v>89</v>
      </c>
      <c r="D3678" s="27" t="s">
        <v>211</v>
      </c>
      <c r="E3678" s="27" t="s">
        <v>33</v>
      </c>
      <c r="F3678" s="27" t="s">
        <v>257</v>
      </c>
      <c r="G3678" s="33">
        <v>493181.39</v>
      </c>
      <c r="H3678" s="33">
        <v>493181.39</v>
      </c>
      <c r="I3678" s="33">
        <v>13117</v>
      </c>
      <c r="J3678" s="33">
        <v>1066</v>
      </c>
      <c r="K3678" s="33">
        <v>11000</v>
      </c>
      <c r="L3678" s="33">
        <v>1</v>
      </c>
      <c r="M3678" s="33">
        <v>1</v>
      </c>
      <c r="N3678" s="33">
        <v>445406.68</v>
      </c>
      <c r="O3678" s="33">
        <v>2838.2</v>
      </c>
      <c r="P3678" s="33">
        <v>5186</v>
      </c>
    </row>
    <row r="3679" spans="1:16">
      <c r="A3679" s="27" t="s">
        <v>687</v>
      </c>
      <c r="B3679" s="31">
        <v>202507</v>
      </c>
      <c r="C3679" s="27" t="s">
        <v>89</v>
      </c>
      <c r="D3679" s="27" t="s">
        <v>211</v>
      </c>
      <c r="E3679" s="27" t="s">
        <v>33</v>
      </c>
      <c r="F3679" s="27" t="s">
        <v>257</v>
      </c>
      <c r="G3679" s="33">
        <v>478275.26</v>
      </c>
      <c r="H3679" s="33">
        <v>478275.26</v>
      </c>
      <c r="I3679" s="33">
        <v>11663</v>
      </c>
      <c r="J3679" s="33">
        <v>1034</v>
      </c>
      <c r="K3679" s="33">
        <v>11000</v>
      </c>
      <c r="L3679" s="33">
        <v>1</v>
      </c>
      <c r="M3679" s="33">
        <v>1</v>
      </c>
      <c r="N3679" s="33">
        <v>395187.8</v>
      </c>
      <c r="O3679" s="33">
        <v>2463.1</v>
      </c>
      <c r="P3679" s="33">
        <v>4725</v>
      </c>
    </row>
    <row r="3680" spans="1:16">
      <c r="A3680" s="27" t="s">
        <v>687</v>
      </c>
      <c r="B3680" s="31">
        <v>202508</v>
      </c>
      <c r="C3680" s="27" t="s">
        <v>89</v>
      </c>
      <c r="D3680" s="27" t="s">
        <v>211</v>
      </c>
      <c r="E3680" s="27" t="s">
        <v>33</v>
      </c>
      <c r="F3680" s="27" t="s">
        <v>257</v>
      </c>
      <c r="G3680" s="33">
        <v>426160.08</v>
      </c>
      <c r="H3680" s="33">
        <v>426160.08</v>
      </c>
      <c r="I3680" s="33">
        <v>10112</v>
      </c>
      <c r="J3680" s="33">
        <v>768</v>
      </c>
      <c r="K3680" s="33">
        <v>11000</v>
      </c>
      <c r="L3680" s="33">
        <v>1</v>
      </c>
      <c r="M3680" s="33">
        <v>1</v>
      </c>
      <c r="N3680" s="33">
        <v>379816.57</v>
      </c>
      <c r="O3680" s="33">
        <v>2344.8</v>
      </c>
      <c r="P3680" s="33">
        <v>4244</v>
      </c>
    </row>
    <row r="3681" spans="1:16">
      <c r="A3681" s="27" t="s">
        <v>687</v>
      </c>
      <c r="B3681" s="31">
        <v>202509</v>
      </c>
      <c r="C3681" s="27" t="s">
        <v>89</v>
      </c>
      <c r="D3681" s="27" t="s">
        <v>211</v>
      </c>
      <c r="E3681" s="27" t="s">
        <v>33</v>
      </c>
      <c r="F3681" s="27" t="s">
        <v>257</v>
      </c>
      <c r="G3681" s="33">
        <v>419050.32</v>
      </c>
      <c r="H3681" s="33">
        <v>419050.32</v>
      </c>
      <c r="I3681" s="33">
        <v>10665</v>
      </c>
      <c r="J3681" s="33">
        <v>800</v>
      </c>
      <c r="K3681" s="33">
        <v>11000</v>
      </c>
      <c r="L3681" s="33">
        <v>1</v>
      </c>
      <c r="M3681" s="33">
        <v>1</v>
      </c>
      <c r="N3681" s="33">
        <v>364435.07</v>
      </c>
      <c r="O3681" s="33">
        <v>2323</v>
      </c>
      <c r="P3681" s="33">
        <v>4393</v>
      </c>
    </row>
    <row r="3682" spans="1:16">
      <c r="A3682" s="27" t="s">
        <v>687</v>
      </c>
      <c r="B3682" s="31">
        <v>202510</v>
      </c>
      <c r="C3682" s="27" t="s">
        <v>89</v>
      </c>
      <c r="D3682" s="27" t="s">
        <v>211</v>
      </c>
      <c r="E3682" s="27" t="s">
        <v>33</v>
      </c>
      <c r="F3682" s="27" t="s">
        <v>257</v>
      </c>
      <c r="G3682" s="33">
        <v>434938.32</v>
      </c>
      <c r="H3682" s="33">
        <v>434938.32</v>
      </c>
      <c r="I3682" s="33">
        <v>10999</v>
      </c>
      <c r="J3682" s="33">
        <v>887</v>
      </c>
      <c r="K3682" s="33">
        <v>11000</v>
      </c>
      <c r="L3682" s="33">
        <v>1</v>
      </c>
      <c r="M3682" s="33">
        <v>1</v>
      </c>
      <c r="N3682" s="33">
        <v>399460.66</v>
      </c>
      <c r="O3682" s="33">
        <v>2519.2</v>
      </c>
      <c r="P3682" s="33">
        <v>4462</v>
      </c>
    </row>
    <row r="3683" spans="1:16">
      <c r="A3683" s="27" t="s">
        <v>687</v>
      </c>
      <c r="B3683" s="31">
        <v>202511</v>
      </c>
      <c r="C3683" s="27" t="s">
        <v>89</v>
      </c>
      <c r="D3683" s="27" t="s">
        <v>211</v>
      </c>
      <c r="E3683" s="27" t="s">
        <v>33</v>
      </c>
      <c r="F3683" s="27" t="s">
        <v>257</v>
      </c>
      <c r="G3683" s="33">
        <v>603865.86</v>
      </c>
      <c r="H3683" s="33">
        <v>603865.86</v>
      </c>
      <c r="I3683" s="33">
        <v>14889</v>
      </c>
      <c r="J3683" s="33">
        <v>1162</v>
      </c>
      <c r="K3683" s="33">
        <v>11000</v>
      </c>
      <c r="L3683" s="33">
        <v>1</v>
      </c>
      <c r="M3683" s="33">
        <v>1</v>
      </c>
      <c r="N3683" s="33">
        <v>481064.1</v>
      </c>
      <c r="O3683" s="33">
        <v>3529.4</v>
      </c>
      <c r="P3683" s="33">
        <v>6312</v>
      </c>
    </row>
    <row r="3684" spans="1:16">
      <c r="A3684" s="27" t="s">
        <v>687</v>
      </c>
      <c r="B3684" s="31">
        <v>202512</v>
      </c>
      <c r="C3684" s="27" t="s">
        <v>89</v>
      </c>
      <c r="D3684" s="27" t="s">
        <v>211</v>
      </c>
      <c r="E3684" s="27" t="s">
        <v>33</v>
      </c>
      <c r="F3684" s="27" t="s">
        <v>257</v>
      </c>
      <c r="G3684" s="33">
        <v>649666.86</v>
      </c>
      <c r="H3684" s="33">
        <v>649666.86</v>
      </c>
      <c r="I3684" s="33">
        <v>16418</v>
      </c>
      <c r="J3684" s="33">
        <v>1099</v>
      </c>
      <c r="K3684" s="33">
        <v>11000</v>
      </c>
      <c r="L3684" s="33">
        <v>1</v>
      </c>
      <c r="M3684" s="33">
        <v>1</v>
      </c>
      <c r="N3684" s="33">
        <v>551079.28</v>
      </c>
      <c r="O3684" s="33">
        <v>3404.9</v>
      </c>
      <c r="P3684" s="33">
        <v>6922</v>
      </c>
    </row>
    <row r="3685" spans="1:16">
      <c r="A3685" s="27" t="s">
        <v>687</v>
      </c>
      <c r="B3685" s="31">
        <v>202601</v>
      </c>
      <c r="C3685" s="27" t="s">
        <v>89</v>
      </c>
      <c r="D3685" s="27" t="s">
        <v>211</v>
      </c>
      <c r="E3685" s="27" t="s">
        <v>33</v>
      </c>
      <c r="F3685" s="27" t="s">
        <v>257</v>
      </c>
      <c r="G3685" s="33">
        <v>278188.58</v>
      </c>
      <c r="H3685" s="33">
        <v>278188.58</v>
      </c>
      <c r="I3685" s="33">
        <v>7174</v>
      </c>
      <c r="J3685" s="33">
        <v>529</v>
      </c>
      <c r="K3685" s="33">
        <v>11000</v>
      </c>
      <c r="L3685" s="33">
        <v>1</v>
      </c>
      <c r="M3685" s="33">
        <v>1</v>
      </c>
      <c r="N3685" s="33">
        <v>279513.45</v>
      </c>
      <c r="O3685" s="33">
        <v>1627.9</v>
      </c>
      <c r="P3685" s="33">
        <v>2908</v>
      </c>
    </row>
    <row r="3686" spans="1:16">
      <c r="A3686" s="27" t="s">
        <v>687</v>
      </c>
      <c r="B3686" s="31">
        <v>202602</v>
      </c>
      <c r="C3686" s="27" t="s">
        <v>89</v>
      </c>
      <c r="D3686" s="27" t="s">
        <v>211</v>
      </c>
      <c r="E3686" s="27" t="s">
        <v>33</v>
      </c>
      <c r="F3686" s="27" t="s">
        <v>257</v>
      </c>
      <c r="G3686" s="33">
        <v>312383.83</v>
      </c>
      <c r="H3686" s="33">
        <v>312383.83</v>
      </c>
      <c r="I3686" s="33">
        <v>8500</v>
      </c>
      <c r="J3686" s="33">
        <v>681</v>
      </c>
      <c r="K3686" s="33">
        <v>11000</v>
      </c>
      <c r="L3686" s="33">
        <v>1</v>
      </c>
      <c r="M3686" s="33">
        <v>1</v>
      </c>
      <c r="N3686" s="33">
        <v>287373.3</v>
      </c>
      <c r="O3686" s="33">
        <v>1836.7</v>
      </c>
      <c r="P3686" s="33">
        <v>3424</v>
      </c>
    </row>
    <row r="3687" spans="1:16">
      <c r="A3687" s="27" t="s">
        <v>687</v>
      </c>
      <c r="B3687" s="31">
        <v>202603</v>
      </c>
      <c r="C3687" s="27" t="s">
        <v>89</v>
      </c>
      <c r="D3687" s="27" t="s">
        <v>211</v>
      </c>
      <c r="E3687" s="27" t="s">
        <v>33</v>
      </c>
      <c r="F3687" s="27" t="s">
        <v>257</v>
      </c>
      <c r="G3687" s="33">
        <v>410801.54</v>
      </c>
      <c r="H3687" s="33">
        <v>410801.54</v>
      </c>
      <c r="I3687" s="33">
        <v>11139</v>
      </c>
      <c r="J3687" s="33">
        <v>727</v>
      </c>
      <c r="K3687" s="33">
        <v>11000</v>
      </c>
      <c r="L3687" s="33">
        <v>1</v>
      </c>
      <c r="M3687" s="33">
        <v>1</v>
      </c>
      <c r="N3687" s="33">
        <v>357393.79</v>
      </c>
      <c r="O3687" s="33">
        <v>2190</v>
      </c>
      <c r="P3687" s="33">
        <v>4350</v>
      </c>
    </row>
    <row r="3688" spans="1:16">
      <c r="A3688" s="27" t="s">
        <v>687</v>
      </c>
      <c r="B3688" s="31">
        <v>202604</v>
      </c>
      <c r="C3688" s="27" t="s">
        <v>89</v>
      </c>
      <c r="D3688" s="27" t="s">
        <v>211</v>
      </c>
      <c r="E3688" s="27" t="s">
        <v>33</v>
      </c>
      <c r="F3688" s="27" t="s">
        <v>257</v>
      </c>
      <c r="G3688" s="33">
        <v>441698.83</v>
      </c>
      <c r="H3688" s="33">
        <v>441698.83</v>
      </c>
      <c r="I3688" s="33">
        <v>12081</v>
      </c>
      <c r="J3688" s="33">
        <v>842</v>
      </c>
      <c r="K3688" s="33">
        <v>11000</v>
      </c>
      <c r="L3688" s="33">
        <v>1</v>
      </c>
      <c r="M3688" s="33">
        <v>1</v>
      </c>
      <c r="N3688" s="33">
        <v>419688.82</v>
      </c>
      <c r="O3688" s="33">
        <v>2510.6</v>
      </c>
      <c r="P3688" s="33">
        <v>4791</v>
      </c>
    </row>
    <row r="3689" spans="1:16">
      <c r="A3689" s="27" t="s">
        <v>687</v>
      </c>
      <c r="B3689" s="31">
        <v>202605</v>
      </c>
      <c r="C3689" s="27" t="s">
        <v>89</v>
      </c>
      <c r="D3689" s="27" t="s">
        <v>211</v>
      </c>
      <c r="E3689" s="27" t="s">
        <v>33</v>
      </c>
      <c r="F3689" s="27" t="s">
        <v>257</v>
      </c>
      <c r="G3689" s="33">
        <v>517851.46</v>
      </c>
      <c r="H3689" s="33">
        <v>517851.46</v>
      </c>
      <c r="I3689" s="33">
        <v>13499</v>
      </c>
      <c r="J3689" s="33">
        <v>1026</v>
      </c>
      <c r="K3689" s="33">
        <v>11000</v>
      </c>
      <c r="L3689" s="33">
        <v>1</v>
      </c>
      <c r="M3689" s="33">
        <v>1</v>
      </c>
      <c r="N3689" s="33">
        <v>458701.47</v>
      </c>
      <c r="O3689" s="33">
        <v>2816.7</v>
      </c>
      <c r="P3689" s="33">
        <v>5487</v>
      </c>
    </row>
    <row r="3690" spans="1:16">
      <c r="A3690" s="27" t="s">
        <v>687</v>
      </c>
      <c r="B3690" s="31">
        <v>202606</v>
      </c>
      <c r="C3690" s="27" t="s">
        <v>89</v>
      </c>
      <c r="D3690" s="27" t="s">
        <v>211</v>
      </c>
      <c r="E3690" s="27" t="s">
        <v>33</v>
      </c>
      <c r="F3690" s="27" t="s">
        <v>257</v>
      </c>
      <c r="G3690" s="33">
        <v>513295.15</v>
      </c>
      <c r="H3690" s="33">
        <v>513295.15</v>
      </c>
      <c r="I3690" s="33">
        <v>13618</v>
      </c>
      <c r="J3690" s="33">
        <v>983</v>
      </c>
      <c r="K3690" s="33">
        <v>11000</v>
      </c>
      <c r="L3690" s="33">
        <v>1</v>
      </c>
      <c r="M3690" s="33">
        <v>1</v>
      </c>
      <c r="N3690" s="33">
        <v>447188.31</v>
      </c>
      <c r="O3690" s="33">
        <v>2820.1</v>
      </c>
      <c r="P3690" s="33">
        <v>5405</v>
      </c>
    </row>
    <row r="3691" spans="1:16">
      <c r="A3691" s="27" t="s">
        <v>687</v>
      </c>
      <c r="B3691" s="31">
        <v>202607</v>
      </c>
      <c r="C3691" s="27" t="s">
        <v>89</v>
      </c>
      <c r="D3691" s="27" t="s">
        <v>211</v>
      </c>
      <c r="E3691" s="27" t="s">
        <v>33</v>
      </c>
      <c r="F3691" s="27" t="s">
        <v>257</v>
      </c>
      <c r="G3691" s="33">
        <v>403535.65</v>
      </c>
      <c r="H3691" s="33">
        <v>403535.65</v>
      </c>
      <c r="I3691" s="33">
        <v>10535</v>
      </c>
      <c r="J3691" s="33">
        <v>725</v>
      </c>
      <c r="K3691" s="33">
        <v>11000</v>
      </c>
      <c r="L3691" s="33">
        <v>1</v>
      </c>
      <c r="M3691" s="33">
        <v>1</v>
      </c>
      <c r="N3691" s="33">
        <v>396768.55</v>
      </c>
      <c r="O3691" s="33">
        <v>2481.5</v>
      </c>
      <c r="P3691" s="33">
        <v>4204</v>
      </c>
    </row>
    <row r="3692" spans="1:16">
      <c r="A3692" s="27" t="s">
        <v>690</v>
      </c>
      <c r="B3692" s="31">
        <v>202408</v>
      </c>
      <c r="C3692" s="27" t="s">
        <v>89</v>
      </c>
      <c r="D3692" s="27" t="s">
        <v>211</v>
      </c>
      <c r="E3692" s="27" t="s">
        <v>33</v>
      </c>
      <c r="F3692" s="27" t="s">
        <v>257</v>
      </c>
      <c r="G3692" s="33">
        <v>383876.86</v>
      </c>
      <c r="H3692" s="33">
        <v>383876.86</v>
      </c>
      <c r="I3692" s="33">
        <v>9443</v>
      </c>
      <c r="J3692" s="33">
        <v>665</v>
      </c>
      <c r="K3692" s="33">
        <v>11300</v>
      </c>
      <c r="L3692" s="33">
        <v>1</v>
      </c>
      <c r="M3692" s="33">
        <v>1</v>
      </c>
      <c r="N3692" s="33">
        <v>391806.77</v>
      </c>
      <c r="O3692" s="33">
        <v>2279.7</v>
      </c>
      <c r="P3692" s="33">
        <v>3973</v>
      </c>
    </row>
    <row r="3693" spans="1:16">
      <c r="A3693" s="27" t="s">
        <v>690</v>
      </c>
      <c r="B3693" s="31">
        <v>202409</v>
      </c>
      <c r="C3693" s="27" t="s">
        <v>89</v>
      </c>
      <c r="D3693" s="27" t="s">
        <v>211</v>
      </c>
      <c r="E3693" s="27" t="s">
        <v>33</v>
      </c>
      <c r="F3693" s="27" t="s">
        <v>257</v>
      </c>
      <c r="G3693" s="33">
        <v>361720.65</v>
      </c>
      <c r="H3693" s="33">
        <v>361720.65</v>
      </c>
      <c r="I3693" s="33">
        <v>9248</v>
      </c>
      <c r="J3693" s="33">
        <v>789</v>
      </c>
      <c r="K3693" s="33">
        <v>11300</v>
      </c>
      <c r="L3693" s="33">
        <v>1</v>
      </c>
      <c r="M3693" s="33">
        <v>1</v>
      </c>
      <c r="N3693" s="33">
        <v>375939.7</v>
      </c>
      <c r="O3693" s="33">
        <v>2035.3</v>
      </c>
      <c r="P3693" s="33">
        <v>3676</v>
      </c>
    </row>
    <row r="3694" spans="1:16">
      <c r="A3694" s="27" t="s">
        <v>690</v>
      </c>
      <c r="B3694" s="31">
        <v>202410</v>
      </c>
      <c r="C3694" s="27" t="s">
        <v>89</v>
      </c>
      <c r="D3694" s="27" t="s">
        <v>211</v>
      </c>
      <c r="E3694" s="27" t="s">
        <v>33</v>
      </c>
      <c r="F3694" s="27" t="s">
        <v>257</v>
      </c>
      <c r="G3694" s="33">
        <v>425072.69</v>
      </c>
      <c r="H3694" s="33">
        <v>425072.69</v>
      </c>
      <c r="I3694" s="33">
        <v>10566</v>
      </c>
      <c r="J3694" s="33">
        <v>641</v>
      </c>
      <c r="K3694" s="33">
        <v>11300</v>
      </c>
      <c r="L3694" s="33">
        <v>1</v>
      </c>
      <c r="M3694" s="33">
        <v>1</v>
      </c>
      <c r="N3694" s="33">
        <v>412070.98</v>
      </c>
      <c r="O3694" s="33">
        <v>2235.8</v>
      </c>
      <c r="P3694" s="33">
        <v>4444</v>
      </c>
    </row>
    <row r="3695" spans="1:16">
      <c r="A3695" s="27" t="s">
        <v>690</v>
      </c>
      <c r="B3695" s="31">
        <v>202411</v>
      </c>
      <c r="C3695" s="27" t="s">
        <v>89</v>
      </c>
      <c r="D3695" s="27" t="s">
        <v>211</v>
      </c>
      <c r="E3695" s="27" t="s">
        <v>33</v>
      </c>
      <c r="F3695" s="27" t="s">
        <v>257</v>
      </c>
      <c r="G3695" s="33">
        <v>508314.42</v>
      </c>
      <c r="H3695" s="33">
        <v>508314.42</v>
      </c>
      <c r="I3695" s="33">
        <v>12602</v>
      </c>
      <c r="J3695" s="33">
        <v>936</v>
      </c>
      <c r="K3695" s="33">
        <v>11300</v>
      </c>
      <c r="L3695" s="33">
        <v>1</v>
      </c>
      <c r="M3695" s="33">
        <v>1</v>
      </c>
      <c r="N3695" s="33">
        <v>496250.52</v>
      </c>
      <c r="O3695" s="33">
        <v>2784.1</v>
      </c>
      <c r="P3695" s="33">
        <v>5030</v>
      </c>
    </row>
    <row r="3696" spans="1:16">
      <c r="A3696" s="27" t="s">
        <v>690</v>
      </c>
      <c r="B3696" s="31">
        <v>202412</v>
      </c>
      <c r="C3696" s="27" t="s">
        <v>89</v>
      </c>
      <c r="D3696" s="27" t="s">
        <v>211</v>
      </c>
      <c r="E3696" s="27" t="s">
        <v>33</v>
      </c>
      <c r="F3696" s="27" t="s">
        <v>257</v>
      </c>
      <c r="G3696" s="33">
        <v>553659.49</v>
      </c>
      <c r="H3696" s="33">
        <v>553659.49</v>
      </c>
      <c r="I3696" s="33">
        <v>14593</v>
      </c>
      <c r="J3696" s="33">
        <v>1080</v>
      </c>
      <c r="K3696" s="33">
        <v>11300</v>
      </c>
      <c r="L3696" s="33">
        <v>1</v>
      </c>
      <c r="M3696" s="33">
        <v>1</v>
      </c>
      <c r="N3696" s="33">
        <v>568475.96</v>
      </c>
      <c r="O3696" s="33">
        <v>3234.8</v>
      </c>
      <c r="P3696" s="33">
        <v>5786</v>
      </c>
    </row>
    <row r="3697" spans="1:16">
      <c r="A3697" s="27" t="s">
        <v>690</v>
      </c>
      <c r="B3697" s="31">
        <v>202501</v>
      </c>
      <c r="C3697" s="27" t="s">
        <v>89</v>
      </c>
      <c r="D3697" s="27" t="s">
        <v>211</v>
      </c>
      <c r="E3697" s="27" t="s">
        <v>33</v>
      </c>
      <c r="F3697" s="27" t="s">
        <v>257</v>
      </c>
      <c r="G3697" s="33">
        <v>299301.3</v>
      </c>
      <c r="H3697" s="33">
        <v>299301.3</v>
      </c>
      <c r="I3697" s="33">
        <v>7214</v>
      </c>
      <c r="J3697" s="33">
        <v>581</v>
      </c>
      <c r="K3697" s="33">
        <v>11300</v>
      </c>
      <c r="L3697" s="33">
        <v>1</v>
      </c>
      <c r="M3697" s="33">
        <v>1</v>
      </c>
      <c r="N3697" s="33">
        <v>288337.24</v>
      </c>
      <c r="O3697" s="33">
        <v>1979.9</v>
      </c>
      <c r="P3697" s="33">
        <v>3182</v>
      </c>
    </row>
    <row r="3698" spans="1:16">
      <c r="A3698" s="27" t="s">
        <v>690</v>
      </c>
      <c r="B3698" s="31">
        <v>202502</v>
      </c>
      <c r="C3698" s="27" t="s">
        <v>89</v>
      </c>
      <c r="D3698" s="27" t="s">
        <v>211</v>
      </c>
      <c r="E3698" s="27" t="s">
        <v>33</v>
      </c>
      <c r="F3698" s="27" t="s">
        <v>257</v>
      </c>
      <c r="G3698" s="33">
        <v>295639.07</v>
      </c>
      <c r="H3698" s="33">
        <v>295639.07</v>
      </c>
      <c r="I3698" s="33">
        <v>7852</v>
      </c>
      <c r="J3698" s="33">
        <v>576</v>
      </c>
      <c r="K3698" s="33">
        <v>11300</v>
      </c>
      <c r="L3698" s="33">
        <v>1</v>
      </c>
      <c r="M3698" s="33">
        <v>1</v>
      </c>
      <c r="N3698" s="33">
        <v>296445.21</v>
      </c>
      <c r="O3698" s="33">
        <v>1637.5</v>
      </c>
      <c r="P3698" s="33">
        <v>3160</v>
      </c>
    </row>
    <row r="3699" spans="1:16">
      <c r="A3699" s="27" t="s">
        <v>690</v>
      </c>
      <c r="B3699" s="31">
        <v>202503</v>
      </c>
      <c r="C3699" s="27" t="s">
        <v>89</v>
      </c>
      <c r="D3699" s="27" t="s">
        <v>211</v>
      </c>
      <c r="E3699" s="27" t="s">
        <v>33</v>
      </c>
      <c r="F3699" s="27" t="s">
        <v>257</v>
      </c>
      <c r="G3699" s="33">
        <v>326380.66</v>
      </c>
      <c r="H3699" s="33">
        <v>326380.66</v>
      </c>
      <c r="I3699" s="33">
        <v>8277</v>
      </c>
      <c r="J3699" s="33">
        <v>674</v>
      </c>
      <c r="K3699" s="33">
        <v>11300</v>
      </c>
      <c r="L3699" s="33">
        <v>1</v>
      </c>
      <c r="M3699" s="33">
        <v>1</v>
      </c>
      <c r="N3699" s="33">
        <v>368676.13</v>
      </c>
      <c r="O3699" s="33">
        <v>1865.6</v>
      </c>
      <c r="P3699" s="33">
        <v>3334</v>
      </c>
    </row>
    <row r="3700" spans="1:16">
      <c r="A3700" s="27" t="s">
        <v>690</v>
      </c>
      <c r="B3700" s="31">
        <v>202504</v>
      </c>
      <c r="C3700" s="27" t="s">
        <v>89</v>
      </c>
      <c r="D3700" s="27" t="s">
        <v>211</v>
      </c>
      <c r="E3700" s="27" t="s">
        <v>33</v>
      </c>
      <c r="F3700" s="27" t="s">
        <v>257</v>
      </c>
      <c r="G3700" s="33">
        <v>445393.35</v>
      </c>
      <c r="H3700" s="33">
        <v>445393.35</v>
      </c>
      <c r="I3700" s="33">
        <v>11649</v>
      </c>
      <c r="J3700" s="33">
        <v>904</v>
      </c>
      <c r="K3700" s="33">
        <v>11300</v>
      </c>
      <c r="L3700" s="33">
        <v>1</v>
      </c>
      <c r="M3700" s="33">
        <v>1</v>
      </c>
      <c r="N3700" s="33">
        <v>432937.72</v>
      </c>
      <c r="O3700" s="33">
        <v>2504.5</v>
      </c>
      <c r="P3700" s="33">
        <v>4633</v>
      </c>
    </row>
    <row r="3701" spans="1:16">
      <c r="A3701" s="27" t="s">
        <v>690</v>
      </c>
      <c r="B3701" s="31">
        <v>202505</v>
      </c>
      <c r="C3701" s="27" t="s">
        <v>89</v>
      </c>
      <c r="D3701" s="27" t="s">
        <v>211</v>
      </c>
      <c r="E3701" s="27" t="s">
        <v>33</v>
      </c>
      <c r="F3701" s="27" t="s">
        <v>257</v>
      </c>
      <c r="G3701" s="33">
        <v>451828.66</v>
      </c>
      <c r="H3701" s="33">
        <v>451828.66</v>
      </c>
      <c r="I3701" s="33">
        <v>11743</v>
      </c>
      <c r="J3701" s="33">
        <v>861</v>
      </c>
      <c r="K3701" s="33">
        <v>11300</v>
      </c>
      <c r="L3701" s="33">
        <v>1</v>
      </c>
      <c r="M3701" s="33">
        <v>1</v>
      </c>
      <c r="N3701" s="33">
        <v>473181.93</v>
      </c>
      <c r="O3701" s="33">
        <v>2727.5</v>
      </c>
      <c r="P3701" s="33">
        <v>4733</v>
      </c>
    </row>
    <row r="3702" spans="1:16">
      <c r="A3702" s="27" t="s">
        <v>690</v>
      </c>
      <c r="B3702" s="31">
        <v>202506</v>
      </c>
      <c r="C3702" s="27" t="s">
        <v>89</v>
      </c>
      <c r="D3702" s="27" t="s">
        <v>211</v>
      </c>
      <c r="E3702" s="27" t="s">
        <v>33</v>
      </c>
      <c r="F3702" s="27" t="s">
        <v>257</v>
      </c>
      <c r="G3702" s="33">
        <v>432356.71</v>
      </c>
      <c r="H3702" s="33">
        <v>432356.71</v>
      </c>
      <c r="I3702" s="33">
        <v>10403</v>
      </c>
      <c r="J3702" s="33">
        <v>814</v>
      </c>
      <c r="K3702" s="33">
        <v>11300</v>
      </c>
      <c r="L3702" s="33">
        <v>1</v>
      </c>
      <c r="M3702" s="33">
        <v>1</v>
      </c>
      <c r="N3702" s="33">
        <v>461305.32</v>
      </c>
      <c r="O3702" s="33">
        <v>2521.7</v>
      </c>
      <c r="P3702" s="33">
        <v>4369</v>
      </c>
    </row>
    <row r="3703" spans="1:16">
      <c r="A3703" s="27" t="s">
        <v>690</v>
      </c>
      <c r="B3703" s="31">
        <v>202507</v>
      </c>
      <c r="C3703" s="27" t="s">
        <v>89</v>
      </c>
      <c r="D3703" s="27" t="s">
        <v>211</v>
      </c>
      <c r="E3703" s="27" t="s">
        <v>33</v>
      </c>
      <c r="F3703" s="27" t="s">
        <v>257</v>
      </c>
      <c r="G3703" s="33">
        <v>392028.57</v>
      </c>
      <c r="H3703" s="33">
        <v>392028.57</v>
      </c>
      <c r="I3703" s="33">
        <v>10549</v>
      </c>
      <c r="J3703" s="33">
        <v>793</v>
      </c>
      <c r="K3703" s="33">
        <v>11300</v>
      </c>
      <c r="L3703" s="33">
        <v>1</v>
      </c>
      <c r="M3703" s="33">
        <v>1</v>
      </c>
      <c r="N3703" s="33">
        <v>409293.89</v>
      </c>
      <c r="O3703" s="33">
        <v>2360.8</v>
      </c>
      <c r="P3703" s="33">
        <v>4181</v>
      </c>
    </row>
    <row r="3704" spans="1:16">
      <c r="A3704" s="27" t="s">
        <v>690</v>
      </c>
      <c r="B3704" s="31">
        <v>202508</v>
      </c>
      <c r="C3704" s="27" t="s">
        <v>89</v>
      </c>
      <c r="D3704" s="27" t="s">
        <v>211</v>
      </c>
      <c r="E3704" s="27" t="s">
        <v>33</v>
      </c>
      <c r="F3704" s="27" t="s">
        <v>257</v>
      </c>
      <c r="G3704" s="33">
        <v>338972.11</v>
      </c>
      <c r="H3704" s="33">
        <v>338972.11</v>
      </c>
      <c r="I3704" s="33">
        <v>9157</v>
      </c>
      <c r="J3704" s="33">
        <v>630</v>
      </c>
      <c r="K3704" s="33">
        <v>11300</v>
      </c>
      <c r="L3704" s="33">
        <v>1</v>
      </c>
      <c r="M3704" s="33">
        <v>1</v>
      </c>
      <c r="N3704" s="33">
        <v>393374</v>
      </c>
      <c r="O3704" s="33">
        <v>2011.7</v>
      </c>
      <c r="P3704" s="33">
        <v>3679</v>
      </c>
    </row>
    <row r="3705" spans="1:16">
      <c r="A3705" s="27" t="s">
        <v>690</v>
      </c>
      <c r="B3705" s="31">
        <v>202509</v>
      </c>
      <c r="C3705" s="27" t="s">
        <v>89</v>
      </c>
      <c r="D3705" s="27" t="s">
        <v>211</v>
      </c>
      <c r="E3705" s="27" t="s">
        <v>33</v>
      </c>
      <c r="F3705" s="27" t="s">
        <v>257</v>
      </c>
      <c r="G3705" s="33">
        <v>355697.92</v>
      </c>
      <c r="H3705" s="33">
        <v>355697.92</v>
      </c>
      <c r="I3705" s="33">
        <v>9519</v>
      </c>
      <c r="J3705" s="33">
        <v>709</v>
      </c>
      <c r="K3705" s="33">
        <v>11300</v>
      </c>
      <c r="L3705" s="33">
        <v>1</v>
      </c>
      <c r="M3705" s="33">
        <v>1</v>
      </c>
      <c r="N3705" s="33">
        <v>377443.46</v>
      </c>
      <c r="O3705" s="33">
        <v>2253.2</v>
      </c>
      <c r="P3705" s="33">
        <v>3796</v>
      </c>
    </row>
    <row r="3706" spans="1:16">
      <c r="A3706" s="27" t="s">
        <v>690</v>
      </c>
      <c r="B3706" s="31">
        <v>202510</v>
      </c>
      <c r="C3706" s="27" t="s">
        <v>89</v>
      </c>
      <c r="D3706" s="27" t="s">
        <v>211</v>
      </c>
      <c r="E3706" s="27" t="s">
        <v>33</v>
      </c>
      <c r="F3706" s="27" t="s">
        <v>257</v>
      </c>
      <c r="G3706" s="33">
        <v>401682.73</v>
      </c>
      <c r="H3706" s="33">
        <v>401682.73</v>
      </c>
      <c r="I3706" s="33">
        <v>9831</v>
      </c>
      <c r="J3706" s="33">
        <v>704</v>
      </c>
      <c r="K3706" s="33">
        <v>11300</v>
      </c>
      <c r="L3706" s="33">
        <v>1</v>
      </c>
      <c r="M3706" s="33">
        <v>1</v>
      </c>
      <c r="N3706" s="33">
        <v>413719.27</v>
      </c>
      <c r="O3706" s="33">
        <v>2199.5</v>
      </c>
      <c r="P3706" s="33">
        <v>4114</v>
      </c>
    </row>
    <row r="3707" spans="1:16">
      <c r="A3707" s="27" t="s">
        <v>690</v>
      </c>
      <c r="B3707" s="31">
        <v>202511</v>
      </c>
      <c r="C3707" s="27" t="s">
        <v>89</v>
      </c>
      <c r="D3707" s="27" t="s">
        <v>211</v>
      </c>
      <c r="E3707" s="27" t="s">
        <v>33</v>
      </c>
      <c r="F3707" s="27" t="s">
        <v>257</v>
      </c>
      <c r="G3707" s="33">
        <v>405665.53</v>
      </c>
      <c r="H3707" s="33">
        <v>405665.53</v>
      </c>
      <c r="I3707" s="33">
        <v>10511</v>
      </c>
      <c r="J3707" s="33">
        <v>790</v>
      </c>
      <c r="K3707" s="33">
        <v>11300</v>
      </c>
      <c r="L3707" s="33">
        <v>1</v>
      </c>
      <c r="M3707" s="33">
        <v>1</v>
      </c>
      <c r="N3707" s="33">
        <v>498235.52</v>
      </c>
      <c r="O3707" s="33">
        <v>2347.5</v>
      </c>
      <c r="P3707" s="33">
        <v>4246</v>
      </c>
    </row>
    <row r="3708" spans="1:16">
      <c r="A3708" s="27" t="s">
        <v>690</v>
      </c>
      <c r="B3708" s="31">
        <v>202512</v>
      </c>
      <c r="C3708" s="27" t="s">
        <v>89</v>
      </c>
      <c r="D3708" s="27" t="s">
        <v>211</v>
      </c>
      <c r="E3708" s="27" t="s">
        <v>33</v>
      </c>
      <c r="F3708" s="27" t="s">
        <v>257</v>
      </c>
      <c r="G3708" s="33">
        <v>547153.6800000001</v>
      </c>
      <c r="H3708" s="33">
        <v>547153.6800000001</v>
      </c>
      <c r="I3708" s="33">
        <v>12970</v>
      </c>
      <c r="J3708" s="33">
        <v>974</v>
      </c>
      <c r="K3708" s="33">
        <v>11300</v>
      </c>
      <c r="L3708" s="33">
        <v>1</v>
      </c>
      <c r="M3708" s="33">
        <v>1</v>
      </c>
      <c r="N3708" s="33">
        <v>570749.87</v>
      </c>
      <c r="O3708" s="33">
        <v>2945.9</v>
      </c>
      <c r="P3708" s="33">
        <v>5521</v>
      </c>
    </row>
    <row r="3709" spans="1:16">
      <c r="A3709" s="27" t="s">
        <v>690</v>
      </c>
      <c r="B3709" s="31">
        <v>202601</v>
      </c>
      <c r="C3709" s="27" t="s">
        <v>89</v>
      </c>
      <c r="D3709" s="27" t="s">
        <v>211</v>
      </c>
      <c r="E3709" s="27" t="s">
        <v>33</v>
      </c>
      <c r="F3709" s="27" t="s">
        <v>257</v>
      </c>
      <c r="G3709" s="33">
        <v>287090.79</v>
      </c>
      <c r="H3709" s="33">
        <v>287090.79</v>
      </c>
      <c r="I3709" s="33">
        <v>7048</v>
      </c>
      <c r="J3709" s="33">
        <v>541</v>
      </c>
      <c r="K3709" s="33">
        <v>11300</v>
      </c>
      <c r="L3709" s="33">
        <v>1</v>
      </c>
      <c r="M3709" s="33">
        <v>1</v>
      </c>
      <c r="N3709" s="33">
        <v>289490.59</v>
      </c>
      <c r="O3709" s="33">
        <v>1486.7</v>
      </c>
      <c r="P3709" s="33">
        <v>3003</v>
      </c>
    </row>
    <row r="3710" spans="1:16">
      <c r="A3710" s="27" t="s">
        <v>690</v>
      </c>
      <c r="B3710" s="31">
        <v>202602</v>
      </c>
      <c r="C3710" s="27" t="s">
        <v>89</v>
      </c>
      <c r="D3710" s="27" t="s">
        <v>211</v>
      </c>
      <c r="E3710" s="27" t="s">
        <v>33</v>
      </c>
      <c r="F3710" s="27" t="s">
        <v>257</v>
      </c>
      <c r="G3710" s="33">
        <v>253164.19</v>
      </c>
      <c r="H3710" s="33">
        <v>253164.19</v>
      </c>
      <c r="I3710" s="33">
        <v>6923</v>
      </c>
      <c r="J3710" s="33">
        <v>547</v>
      </c>
      <c r="K3710" s="33">
        <v>11300</v>
      </c>
      <c r="L3710" s="33">
        <v>1</v>
      </c>
      <c r="M3710" s="33">
        <v>1</v>
      </c>
      <c r="N3710" s="33">
        <v>297630.99</v>
      </c>
      <c r="O3710" s="33">
        <v>1403.3</v>
      </c>
      <c r="P3710" s="33">
        <v>2784</v>
      </c>
    </row>
    <row r="3711" spans="1:16">
      <c r="A3711" s="27" t="s">
        <v>690</v>
      </c>
      <c r="B3711" s="31">
        <v>202603</v>
      </c>
      <c r="C3711" s="27" t="s">
        <v>89</v>
      </c>
      <c r="D3711" s="27" t="s">
        <v>211</v>
      </c>
      <c r="E3711" s="27" t="s">
        <v>33</v>
      </c>
      <c r="F3711" s="27" t="s">
        <v>257</v>
      </c>
      <c r="G3711" s="33">
        <v>358361.69</v>
      </c>
      <c r="H3711" s="33">
        <v>358361.69</v>
      </c>
      <c r="I3711" s="33">
        <v>9308</v>
      </c>
      <c r="J3711" s="33">
        <v>712</v>
      </c>
      <c r="K3711" s="33">
        <v>11300</v>
      </c>
      <c r="L3711" s="33">
        <v>1</v>
      </c>
      <c r="M3711" s="33">
        <v>1</v>
      </c>
      <c r="N3711" s="33">
        <v>370150.83</v>
      </c>
      <c r="O3711" s="33">
        <v>2076.1</v>
      </c>
      <c r="P3711" s="33">
        <v>4038</v>
      </c>
    </row>
    <row r="3712" spans="1:16">
      <c r="A3712" s="27" t="s">
        <v>690</v>
      </c>
      <c r="B3712" s="31">
        <v>202604</v>
      </c>
      <c r="C3712" s="27" t="s">
        <v>89</v>
      </c>
      <c r="D3712" s="27" t="s">
        <v>211</v>
      </c>
      <c r="E3712" s="27" t="s">
        <v>33</v>
      </c>
      <c r="F3712" s="27" t="s">
        <v>257</v>
      </c>
      <c r="G3712" s="33">
        <v>380146.12</v>
      </c>
      <c r="H3712" s="33">
        <v>380146.12</v>
      </c>
      <c r="I3712" s="33">
        <v>10720</v>
      </c>
      <c r="J3712" s="33">
        <v>781</v>
      </c>
      <c r="K3712" s="33">
        <v>11300</v>
      </c>
      <c r="L3712" s="33">
        <v>1</v>
      </c>
      <c r="M3712" s="33">
        <v>1</v>
      </c>
      <c r="N3712" s="33">
        <v>434669.47</v>
      </c>
      <c r="O3712" s="33">
        <v>1929.1</v>
      </c>
      <c r="P3712" s="33">
        <v>4202</v>
      </c>
    </row>
    <row r="3713" spans="1:16">
      <c r="A3713" s="27" t="s">
        <v>690</v>
      </c>
      <c r="B3713" s="31">
        <v>202605</v>
      </c>
      <c r="C3713" s="27" t="s">
        <v>89</v>
      </c>
      <c r="D3713" s="27" t="s">
        <v>211</v>
      </c>
      <c r="E3713" s="27" t="s">
        <v>33</v>
      </c>
      <c r="F3713" s="27" t="s">
        <v>257</v>
      </c>
      <c r="G3713" s="33">
        <v>460217.88</v>
      </c>
      <c r="H3713" s="33">
        <v>460217.88</v>
      </c>
      <c r="I3713" s="33">
        <v>11814</v>
      </c>
      <c r="J3713" s="33">
        <v>982</v>
      </c>
      <c r="K3713" s="33">
        <v>11300</v>
      </c>
      <c r="L3713" s="33">
        <v>1</v>
      </c>
      <c r="M3713" s="33">
        <v>1</v>
      </c>
      <c r="N3713" s="33">
        <v>475074.66</v>
      </c>
      <c r="O3713" s="33">
        <v>2585.1</v>
      </c>
      <c r="P3713" s="33">
        <v>4824</v>
      </c>
    </row>
    <row r="3714" spans="1:16">
      <c r="A3714" s="27" t="s">
        <v>690</v>
      </c>
      <c r="B3714" s="31">
        <v>202606</v>
      </c>
      <c r="C3714" s="27" t="s">
        <v>89</v>
      </c>
      <c r="D3714" s="27" t="s">
        <v>211</v>
      </c>
      <c r="E3714" s="27" t="s">
        <v>33</v>
      </c>
      <c r="F3714" s="27" t="s">
        <v>257</v>
      </c>
      <c r="G3714" s="33">
        <v>443797.39</v>
      </c>
      <c r="H3714" s="33">
        <v>443797.39</v>
      </c>
      <c r="I3714" s="33">
        <v>10752</v>
      </c>
      <c r="J3714" s="33">
        <v>798</v>
      </c>
      <c r="K3714" s="33">
        <v>11300</v>
      </c>
      <c r="L3714" s="33">
        <v>1</v>
      </c>
      <c r="M3714" s="33">
        <v>1</v>
      </c>
      <c r="N3714" s="33">
        <v>463150.54</v>
      </c>
      <c r="O3714" s="33">
        <v>2636.6</v>
      </c>
      <c r="P3714" s="33">
        <v>4453</v>
      </c>
    </row>
    <row r="3715" spans="1:16">
      <c r="A3715" s="27" t="s">
        <v>690</v>
      </c>
      <c r="B3715" s="31">
        <v>202607</v>
      </c>
      <c r="C3715" s="27" t="s">
        <v>89</v>
      </c>
      <c r="D3715" s="27" t="s">
        <v>211</v>
      </c>
      <c r="E3715" s="27" t="s">
        <v>33</v>
      </c>
      <c r="F3715" s="27" t="s">
        <v>257</v>
      </c>
      <c r="G3715" s="33">
        <v>387264.64</v>
      </c>
      <c r="H3715" s="33">
        <v>387264.64</v>
      </c>
      <c r="I3715" s="33">
        <v>10292</v>
      </c>
      <c r="J3715" s="33">
        <v>817</v>
      </c>
      <c r="K3715" s="33">
        <v>11300</v>
      </c>
      <c r="L3715" s="33">
        <v>1</v>
      </c>
      <c r="M3715" s="33">
        <v>1</v>
      </c>
      <c r="N3715" s="33">
        <v>410931.07</v>
      </c>
      <c r="O3715" s="33">
        <v>2253.5</v>
      </c>
      <c r="P3715" s="33">
        <v>3987</v>
      </c>
    </row>
    <row r="3716" spans="1:16">
      <c r="A3716" s="27" t="s">
        <v>692</v>
      </c>
      <c r="B3716" s="31">
        <v>202408</v>
      </c>
      <c r="C3716" s="27" t="s">
        <v>89</v>
      </c>
      <c r="D3716" s="27" t="s">
        <v>211</v>
      </c>
      <c r="E3716" s="27" t="s">
        <v>33</v>
      </c>
      <c r="F3716" s="27" t="s">
        <v>257</v>
      </c>
      <c r="G3716" s="33">
        <v>317187.12</v>
      </c>
      <c r="H3716" s="33">
        <v>317187.12</v>
      </c>
      <c r="I3716" s="33">
        <v>8150</v>
      </c>
      <c r="J3716" s="33">
        <v>523</v>
      </c>
      <c r="K3716" s="33">
        <v>9400</v>
      </c>
      <c r="L3716" s="33">
        <v>1</v>
      </c>
      <c r="M3716" s="33">
        <v>1</v>
      </c>
      <c r="N3716" s="33">
        <v>302861.5</v>
      </c>
      <c r="O3716" s="33">
        <v>1697.4</v>
      </c>
      <c r="P3716" s="33">
        <v>3180</v>
      </c>
    </row>
    <row r="3717" spans="1:16">
      <c r="A3717" s="27" t="s">
        <v>692</v>
      </c>
      <c r="B3717" s="31">
        <v>202409</v>
      </c>
      <c r="C3717" s="27" t="s">
        <v>89</v>
      </c>
      <c r="D3717" s="27" t="s">
        <v>211</v>
      </c>
      <c r="E3717" s="27" t="s">
        <v>33</v>
      </c>
      <c r="F3717" s="27" t="s">
        <v>257</v>
      </c>
      <c r="G3717" s="33">
        <v>358440.56</v>
      </c>
      <c r="H3717" s="33">
        <v>358440.56</v>
      </c>
      <c r="I3717" s="33">
        <v>8775</v>
      </c>
      <c r="J3717" s="33">
        <v>691</v>
      </c>
      <c r="K3717" s="33">
        <v>9400</v>
      </c>
      <c r="L3717" s="33">
        <v>1</v>
      </c>
      <c r="M3717" s="33">
        <v>1</v>
      </c>
      <c r="N3717" s="33">
        <v>290596.46</v>
      </c>
      <c r="O3717" s="33">
        <v>1860.2</v>
      </c>
      <c r="P3717" s="33">
        <v>3617</v>
      </c>
    </row>
    <row r="3718" spans="1:16">
      <c r="A3718" s="27" t="s">
        <v>692</v>
      </c>
      <c r="B3718" s="31">
        <v>202410</v>
      </c>
      <c r="C3718" s="27" t="s">
        <v>89</v>
      </c>
      <c r="D3718" s="27" t="s">
        <v>211</v>
      </c>
      <c r="E3718" s="27" t="s">
        <v>33</v>
      </c>
      <c r="F3718" s="27" t="s">
        <v>257</v>
      </c>
      <c r="G3718" s="33">
        <v>404199.9</v>
      </c>
      <c r="H3718" s="33">
        <v>404199.9</v>
      </c>
      <c r="I3718" s="33">
        <v>9585</v>
      </c>
      <c r="J3718" s="33">
        <v>726</v>
      </c>
      <c r="K3718" s="33">
        <v>9400</v>
      </c>
      <c r="L3718" s="33">
        <v>1</v>
      </c>
      <c r="M3718" s="33">
        <v>1</v>
      </c>
      <c r="N3718" s="33">
        <v>318525.47</v>
      </c>
      <c r="O3718" s="33">
        <v>2165.6</v>
      </c>
      <c r="P3718" s="33">
        <v>4107</v>
      </c>
    </row>
    <row r="3719" spans="1:16">
      <c r="A3719" s="27" t="s">
        <v>692</v>
      </c>
      <c r="B3719" s="31">
        <v>202411</v>
      </c>
      <c r="C3719" s="27" t="s">
        <v>89</v>
      </c>
      <c r="D3719" s="27" t="s">
        <v>211</v>
      </c>
      <c r="E3719" s="27" t="s">
        <v>33</v>
      </c>
      <c r="F3719" s="27" t="s">
        <v>257</v>
      </c>
      <c r="G3719" s="33">
        <v>456360.52</v>
      </c>
      <c r="H3719" s="33">
        <v>456360.52</v>
      </c>
      <c r="I3719" s="33">
        <v>11137</v>
      </c>
      <c r="J3719" s="33">
        <v>918</v>
      </c>
      <c r="K3719" s="33">
        <v>9400</v>
      </c>
      <c r="L3719" s="33">
        <v>1</v>
      </c>
      <c r="M3719" s="33">
        <v>1</v>
      </c>
      <c r="N3719" s="33">
        <v>383595.14</v>
      </c>
      <c r="O3719" s="33">
        <v>2685.5</v>
      </c>
      <c r="P3719" s="33">
        <v>4822</v>
      </c>
    </row>
    <row r="3720" spans="1:16">
      <c r="A3720" s="27" t="s">
        <v>692</v>
      </c>
      <c r="B3720" s="31">
        <v>202412</v>
      </c>
      <c r="C3720" s="27" t="s">
        <v>89</v>
      </c>
      <c r="D3720" s="27" t="s">
        <v>211</v>
      </c>
      <c r="E3720" s="27" t="s">
        <v>33</v>
      </c>
      <c r="F3720" s="27" t="s">
        <v>257</v>
      </c>
      <c r="G3720" s="33">
        <v>475465.44</v>
      </c>
      <c r="H3720" s="33">
        <v>475465.44</v>
      </c>
      <c r="I3720" s="33">
        <v>12424</v>
      </c>
      <c r="J3720" s="33">
        <v>972</v>
      </c>
      <c r="K3720" s="33">
        <v>9400</v>
      </c>
      <c r="L3720" s="33">
        <v>1</v>
      </c>
      <c r="M3720" s="33">
        <v>1</v>
      </c>
      <c r="N3720" s="33">
        <v>439424.47</v>
      </c>
      <c r="O3720" s="33">
        <v>2712.3</v>
      </c>
      <c r="P3720" s="33">
        <v>4956</v>
      </c>
    </row>
    <row r="3721" spans="1:16">
      <c r="A3721" s="27" t="s">
        <v>692</v>
      </c>
      <c r="B3721" s="31">
        <v>202501</v>
      </c>
      <c r="C3721" s="27" t="s">
        <v>89</v>
      </c>
      <c r="D3721" s="27" t="s">
        <v>211</v>
      </c>
      <c r="E3721" s="27" t="s">
        <v>33</v>
      </c>
      <c r="F3721" s="27" t="s">
        <v>257</v>
      </c>
      <c r="G3721" s="33">
        <v>241065.2</v>
      </c>
      <c r="H3721" s="33">
        <v>241065.2</v>
      </c>
      <c r="I3721" s="33">
        <v>6199</v>
      </c>
      <c r="J3721" s="33">
        <v>475</v>
      </c>
      <c r="K3721" s="33">
        <v>9400</v>
      </c>
      <c r="L3721" s="33">
        <v>1</v>
      </c>
      <c r="M3721" s="33">
        <v>1</v>
      </c>
      <c r="N3721" s="33">
        <v>222880.91</v>
      </c>
      <c r="O3721" s="33">
        <v>1438.6</v>
      </c>
      <c r="P3721" s="33">
        <v>2554</v>
      </c>
    </row>
    <row r="3722" spans="1:16">
      <c r="A3722" s="27" t="s">
        <v>692</v>
      </c>
      <c r="B3722" s="31">
        <v>202502</v>
      </c>
      <c r="C3722" s="27" t="s">
        <v>89</v>
      </c>
      <c r="D3722" s="27" t="s">
        <v>211</v>
      </c>
      <c r="E3722" s="27" t="s">
        <v>33</v>
      </c>
      <c r="F3722" s="27" t="s">
        <v>257</v>
      </c>
      <c r="G3722" s="33">
        <v>251292.45</v>
      </c>
      <c r="H3722" s="33">
        <v>251292.45</v>
      </c>
      <c r="I3722" s="33">
        <v>6351</v>
      </c>
      <c r="J3722" s="33">
        <v>457</v>
      </c>
      <c r="K3722" s="33">
        <v>9400</v>
      </c>
      <c r="L3722" s="33">
        <v>1</v>
      </c>
      <c r="M3722" s="33">
        <v>1</v>
      </c>
      <c r="N3722" s="33">
        <v>229148.26</v>
      </c>
      <c r="O3722" s="33">
        <v>1495.6</v>
      </c>
      <c r="P3722" s="33">
        <v>2605</v>
      </c>
    </row>
    <row r="3723" spans="1:16">
      <c r="A3723" s="27" t="s">
        <v>692</v>
      </c>
      <c r="B3723" s="31">
        <v>202503</v>
      </c>
      <c r="C3723" s="27" t="s">
        <v>89</v>
      </c>
      <c r="D3723" s="27" t="s">
        <v>211</v>
      </c>
      <c r="E3723" s="27" t="s">
        <v>33</v>
      </c>
      <c r="F3723" s="27" t="s">
        <v>257</v>
      </c>
      <c r="G3723" s="33">
        <v>308224.41</v>
      </c>
      <c r="H3723" s="33">
        <v>308224.41</v>
      </c>
      <c r="I3723" s="33">
        <v>8176</v>
      </c>
      <c r="J3723" s="33">
        <v>629</v>
      </c>
      <c r="K3723" s="33">
        <v>9400</v>
      </c>
      <c r="L3723" s="33">
        <v>1</v>
      </c>
      <c r="M3723" s="33">
        <v>1</v>
      </c>
      <c r="N3723" s="33">
        <v>284981.81</v>
      </c>
      <c r="O3723" s="33">
        <v>1727.9</v>
      </c>
      <c r="P3723" s="33">
        <v>3314</v>
      </c>
    </row>
    <row r="3724" spans="1:16">
      <c r="A3724" s="27" t="s">
        <v>692</v>
      </c>
      <c r="B3724" s="31">
        <v>202504</v>
      </c>
      <c r="C3724" s="27" t="s">
        <v>89</v>
      </c>
      <c r="D3724" s="27" t="s">
        <v>211</v>
      </c>
      <c r="E3724" s="27" t="s">
        <v>33</v>
      </c>
      <c r="F3724" s="27" t="s">
        <v>257</v>
      </c>
      <c r="G3724" s="33">
        <v>434984.05</v>
      </c>
      <c r="H3724" s="33">
        <v>434984.05</v>
      </c>
      <c r="I3724" s="33">
        <v>10817</v>
      </c>
      <c r="J3724" s="33">
        <v>897</v>
      </c>
      <c r="K3724" s="33">
        <v>9400</v>
      </c>
      <c r="L3724" s="33">
        <v>1</v>
      </c>
      <c r="M3724" s="33">
        <v>1</v>
      </c>
      <c r="N3724" s="33">
        <v>334655.18</v>
      </c>
      <c r="O3724" s="33">
        <v>2530.8</v>
      </c>
      <c r="P3724" s="33">
        <v>4625</v>
      </c>
    </row>
    <row r="3725" spans="1:16">
      <c r="A3725" s="27" t="s">
        <v>692</v>
      </c>
      <c r="B3725" s="31">
        <v>202505</v>
      </c>
      <c r="C3725" s="27" t="s">
        <v>89</v>
      </c>
      <c r="D3725" s="27" t="s">
        <v>211</v>
      </c>
      <c r="E3725" s="27" t="s">
        <v>33</v>
      </c>
      <c r="F3725" s="27" t="s">
        <v>257</v>
      </c>
      <c r="G3725" s="33">
        <v>459531.4</v>
      </c>
      <c r="H3725" s="33">
        <v>459531.4</v>
      </c>
      <c r="I3725" s="33">
        <v>10996</v>
      </c>
      <c r="J3725" s="33">
        <v>835</v>
      </c>
      <c r="K3725" s="33">
        <v>9400</v>
      </c>
      <c r="L3725" s="33">
        <v>1</v>
      </c>
      <c r="M3725" s="33">
        <v>1</v>
      </c>
      <c r="N3725" s="33">
        <v>365763.43</v>
      </c>
      <c r="O3725" s="33">
        <v>2522</v>
      </c>
      <c r="P3725" s="33">
        <v>4739</v>
      </c>
    </row>
    <row r="3726" spans="1:16">
      <c r="A3726" s="27" t="s">
        <v>692</v>
      </c>
      <c r="B3726" s="31">
        <v>202506</v>
      </c>
      <c r="C3726" s="27" t="s">
        <v>89</v>
      </c>
      <c r="D3726" s="27" t="s">
        <v>211</v>
      </c>
      <c r="E3726" s="27" t="s">
        <v>33</v>
      </c>
      <c r="F3726" s="27" t="s">
        <v>257</v>
      </c>
      <c r="G3726" s="33">
        <v>420907.93</v>
      </c>
      <c r="H3726" s="33">
        <v>420907.93</v>
      </c>
      <c r="I3726" s="33">
        <v>10478</v>
      </c>
      <c r="J3726" s="33">
        <v>708</v>
      </c>
      <c r="K3726" s="33">
        <v>9400</v>
      </c>
      <c r="L3726" s="33">
        <v>1</v>
      </c>
      <c r="M3726" s="33">
        <v>1</v>
      </c>
      <c r="N3726" s="33">
        <v>356582.96</v>
      </c>
      <c r="O3726" s="33">
        <v>2618</v>
      </c>
      <c r="P3726" s="33">
        <v>4297</v>
      </c>
    </row>
    <row r="3727" spans="1:16">
      <c r="A3727" s="27" t="s">
        <v>692</v>
      </c>
      <c r="B3727" s="31">
        <v>202507</v>
      </c>
      <c r="C3727" s="27" t="s">
        <v>89</v>
      </c>
      <c r="D3727" s="27" t="s">
        <v>211</v>
      </c>
      <c r="E3727" s="27" t="s">
        <v>33</v>
      </c>
      <c r="F3727" s="27" t="s">
        <v>257</v>
      </c>
      <c r="G3727" s="33">
        <v>383471.24</v>
      </c>
      <c r="H3727" s="33">
        <v>383471.24</v>
      </c>
      <c r="I3727" s="33">
        <v>9631</v>
      </c>
      <c r="J3727" s="33">
        <v>818</v>
      </c>
      <c r="K3727" s="33">
        <v>9400</v>
      </c>
      <c r="L3727" s="33">
        <v>1</v>
      </c>
      <c r="M3727" s="33">
        <v>1</v>
      </c>
      <c r="N3727" s="33">
        <v>316378.82</v>
      </c>
      <c r="O3727" s="33">
        <v>2324.8</v>
      </c>
      <c r="P3727" s="33">
        <v>4083</v>
      </c>
    </row>
    <row r="3728" spans="1:16">
      <c r="A3728" s="27" t="s">
        <v>692</v>
      </c>
      <c r="B3728" s="31">
        <v>202508</v>
      </c>
      <c r="C3728" s="27" t="s">
        <v>89</v>
      </c>
      <c r="D3728" s="27" t="s">
        <v>211</v>
      </c>
      <c r="E3728" s="27" t="s">
        <v>33</v>
      </c>
      <c r="F3728" s="27" t="s">
        <v>257</v>
      </c>
      <c r="G3728" s="33">
        <v>322941.54</v>
      </c>
      <c r="H3728" s="33">
        <v>322941.54</v>
      </c>
      <c r="I3728" s="33">
        <v>7937</v>
      </c>
      <c r="J3728" s="33">
        <v>660</v>
      </c>
      <c r="K3728" s="33">
        <v>9400</v>
      </c>
      <c r="L3728" s="33">
        <v>1</v>
      </c>
      <c r="M3728" s="33">
        <v>1</v>
      </c>
      <c r="N3728" s="33">
        <v>304072.94</v>
      </c>
      <c r="O3728" s="33">
        <v>1771</v>
      </c>
      <c r="P3728" s="33">
        <v>3282</v>
      </c>
    </row>
    <row r="3729" spans="1:16">
      <c r="A3729" s="27" t="s">
        <v>692</v>
      </c>
      <c r="B3729" s="31">
        <v>202509</v>
      </c>
      <c r="C3729" s="27" t="s">
        <v>89</v>
      </c>
      <c r="D3729" s="27" t="s">
        <v>211</v>
      </c>
      <c r="E3729" s="27" t="s">
        <v>33</v>
      </c>
      <c r="F3729" s="27" t="s">
        <v>257</v>
      </c>
      <c r="G3729" s="33">
        <v>358734.93</v>
      </c>
      <c r="H3729" s="33">
        <v>358734.93</v>
      </c>
      <c r="I3729" s="33">
        <v>10214</v>
      </c>
      <c r="J3729" s="33">
        <v>789</v>
      </c>
      <c r="K3729" s="33">
        <v>9400</v>
      </c>
      <c r="L3729" s="33">
        <v>1</v>
      </c>
      <c r="M3729" s="33">
        <v>1</v>
      </c>
      <c r="N3729" s="33">
        <v>291758.84</v>
      </c>
      <c r="O3729" s="33">
        <v>2022.8</v>
      </c>
      <c r="P3729" s="33">
        <v>3878</v>
      </c>
    </row>
    <row r="3730" spans="1:16">
      <c r="A3730" s="27" t="s">
        <v>692</v>
      </c>
      <c r="B3730" s="31">
        <v>202510</v>
      </c>
      <c r="C3730" s="27" t="s">
        <v>89</v>
      </c>
      <c r="D3730" s="27" t="s">
        <v>211</v>
      </c>
      <c r="E3730" s="27" t="s">
        <v>33</v>
      </c>
      <c r="F3730" s="27" t="s">
        <v>257</v>
      </c>
      <c r="G3730" s="33">
        <v>413141.94</v>
      </c>
      <c r="H3730" s="33">
        <v>413141.94</v>
      </c>
      <c r="I3730" s="33">
        <v>11520</v>
      </c>
      <c r="J3730" s="33">
        <v>846</v>
      </c>
      <c r="K3730" s="33">
        <v>9400</v>
      </c>
      <c r="L3730" s="33">
        <v>1</v>
      </c>
      <c r="M3730" s="33">
        <v>1</v>
      </c>
      <c r="N3730" s="33">
        <v>319799.57</v>
      </c>
      <c r="O3730" s="33">
        <v>2610.3</v>
      </c>
      <c r="P3730" s="33">
        <v>4575</v>
      </c>
    </row>
    <row r="3731" spans="1:16">
      <c r="A3731" s="27" t="s">
        <v>692</v>
      </c>
      <c r="B3731" s="31">
        <v>202511</v>
      </c>
      <c r="C3731" s="27" t="s">
        <v>89</v>
      </c>
      <c r="D3731" s="27" t="s">
        <v>211</v>
      </c>
      <c r="E3731" s="27" t="s">
        <v>33</v>
      </c>
      <c r="F3731" s="27" t="s">
        <v>257</v>
      </c>
      <c r="G3731" s="33">
        <v>418794.98</v>
      </c>
      <c r="H3731" s="33">
        <v>418794.98</v>
      </c>
      <c r="I3731" s="33">
        <v>10581</v>
      </c>
      <c r="J3731" s="33">
        <v>712</v>
      </c>
      <c r="K3731" s="33">
        <v>9400</v>
      </c>
      <c r="L3731" s="33">
        <v>1</v>
      </c>
      <c r="M3731" s="33">
        <v>1</v>
      </c>
      <c r="N3731" s="33">
        <v>385129.52</v>
      </c>
      <c r="O3731" s="33">
        <v>2122.5</v>
      </c>
      <c r="P3731" s="33">
        <v>4427</v>
      </c>
    </row>
    <row r="3732" spans="1:16">
      <c r="A3732" s="27" t="s">
        <v>692</v>
      </c>
      <c r="B3732" s="31">
        <v>202512</v>
      </c>
      <c r="C3732" s="27" t="s">
        <v>89</v>
      </c>
      <c r="D3732" s="27" t="s">
        <v>211</v>
      </c>
      <c r="E3732" s="27" t="s">
        <v>33</v>
      </c>
      <c r="F3732" s="27" t="s">
        <v>257</v>
      </c>
      <c r="G3732" s="33">
        <v>559077.4</v>
      </c>
      <c r="H3732" s="33">
        <v>559077.4</v>
      </c>
      <c r="I3732" s="33">
        <v>13742</v>
      </c>
      <c r="J3732" s="33">
        <v>1098</v>
      </c>
      <c r="K3732" s="33">
        <v>9400</v>
      </c>
      <c r="L3732" s="33">
        <v>1</v>
      </c>
      <c r="M3732" s="33">
        <v>1</v>
      </c>
      <c r="N3732" s="33">
        <v>441182.17</v>
      </c>
      <c r="O3732" s="33">
        <v>3102.3</v>
      </c>
      <c r="P3732" s="33">
        <v>5846</v>
      </c>
    </row>
    <row r="3733" spans="1:16">
      <c r="A3733" s="27" t="s">
        <v>692</v>
      </c>
      <c r="B3733" s="31">
        <v>202601</v>
      </c>
      <c r="C3733" s="27" t="s">
        <v>89</v>
      </c>
      <c r="D3733" s="27" t="s">
        <v>211</v>
      </c>
      <c r="E3733" s="27" t="s">
        <v>33</v>
      </c>
      <c r="F3733" s="27" t="s">
        <v>257</v>
      </c>
      <c r="G3733" s="33">
        <v>263549.14</v>
      </c>
      <c r="H3733" s="33">
        <v>263549.14</v>
      </c>
      <c r="I3733" s="33">
        <v>7585</v>
      </c>
      <c r="J3733" s="33">
        <v>524</v>
      </c>
      <c r="K3733" s="33">
        <v>9400</v>
      </c>
      <c r="L3733" s="33">
        <v>1</v>
      </c>
      <c r="M3733" s="33">
        <v>1</v>
      </c>
      <c r="N3733" s="33">
        <v>223772.43</v>
      </c>
      <c r="O3733" s="33">
        <v>1414</v>
      </c>
      <c r="P3733" s="33">
        <v>2945</v>
      </c>
    </row>
    <row r="3734" spans="1:16">
      <c r="A3734" s="27" t="s">
        <v>692</v>
      </c>
      <c r="B3734" s="31">
        <v>202602</v>
      </c>
      <c r="C3734" s="27" t="s">
        <v>89</v>
      </c>
      <c r="D3734" s="27" t="s">
        <v>211</v>
      </c>
      <c r="E3734" s="27" t="s">
        <v>33</v>
      </c>
      <c r="F3734" s="27" t="s">
        <v>257</v>
      </c>
      <c r="G3734" s="33">
        <v>292763.28</v>
      </c>
      <c r="H3734" s="33">
        <v>292763.28</v>
      </c>
      <c r="I3734" s="33">
        <v>7317</v>
      </c>
      <c r="J3734" s="33">
        <v>607</v>
      </c>
      <c r="K3734" s="33">
        <v>9400</v>
      </c>
      <c r="L3734" s="33">
        <v>1</v>
      </c>
      <c r="M3734" s="33">
        <v>1</v>
      </c>
      <c r="N3734" s="33">
        <v>230064.85</v>
      </c>
      <c r="O3734" s="33">
        <v>1617.8</v>
      </c>
      <c r="P3734" s="33">
        <v>3058</v>
      </c>
    </row>
    <row r="3735" spans="1:16">
      <c r="A3735" s="27" t="s">
        <v>692</v>
      </c>
      <c r="B3735" s="31">
        <v>202603</v>
      </c>
      <c r="C3735" s="27" t="s">
        <v>89</v>
      </c>
      <c r="D3735" s="27" t="s">
        <v>211</v>
      </c>
      <c r="E3735" s="27" t="s">
        <v>33</v>
      </c>
      <c r="F3735" s="27" t="s">
        <v>257</v>
      </c>
      <c r="G3735" s="33">
        <v>337521.12</v>
      </c>
      <c r="H3735" s="33">
        <v>337521.12</v>
      </c>
      <c r="I3735" s="33">
        <v>8643</v>
      </c>
      <c r="J3735" s="33">
        <v>636</v>
      </c>
      <c r="K3735" s="33">
        <v>9400</v>
      </c>
      <c r="L3735" s="33">
        <v>1</v>
      </c>
      <c r="M3735" s="33">
        <v>1</v>
      </c>
      <c r="N3735" s="33">
        <v>286121.74</v>
      </c>
      <c r="O3735" s="33">
        <v>1962</v>
      </c>
      <c r="P3735" s="33">
        <v>3442</v>
      </c>
    </row>
    <row r="3736" spans="1:16">
      <c r="A3736" s="27" t="s">
        <v>692</v>
      </c>
      <c r="B3736" s="31">
        <v>202604</v>
      </c>
      <c r="C3736" s="27" t="s">
        <v>89</v>
      </c>
      <c r="D3736" s="27" t="s">
        <v>211</v>
      </c>
      <c r="E3736" s="27" t="s">
        <v>33</v>
      </c>
      <c r="F3736" s="27" t="s">
        <v>257</v>
      </c>
      <c r="G3736" s="33">
        <v>397219.22</v>
      </c>
      <c r="H3736" s="33">
        <v>397219.22</v>
      </c>
      <c r="I3736" s="33">
        <v>9744</v>
      </c>
      <c r="J3736" s="33">
        <v>688</v>
      </c>
      <c r="K3736" s="33">
        <v>9400</v>
      </c>
      <c r="L3736" s="33">
        <v>1</v>
      </c>
      <c r="M3736" s="33">
        <v>1</v>
      </c>
      <c r="N3736" s="33">
        <v>335993.8</v>
      </c>
      <c r="O3736" s="33">
        <v>2176.8</v>
      </c>
      <c r="P3736" s="33">
        <v>3955</v>
      </c>
    </row>
    <row r="3737" spans="1:16">
      <c r="A3737" s="27" t="s">
        <v>692</v>
      </c>
      <c r="B3737" s="31">
        <v>202605</v>
      </c>
      <c r="C3737" s="27" t="s">
        <v>89</v>
      </c>
      <c r="D3737" s="27" t="s">
        <v>211</v>
      </c>
      <c r="E3737" s="27" t="s">
        <v>33</v>
      </c>
      <c r="F3737" s="27" t="s">
        <v>257</v>
      </c>
      <c r="G3737" s="33">
        <v>448386.57</v>
      </c>
      <c r="H3737" s="33">
        <v>448386.57</v>
      </c>
      <c r="I3737" s="33">
        <v>12061</v>
      </c>
      <c r="J3737" s="33">
        <v>900</v>
      </c>
      <c r="K3737" s="33">
        <v>9400</v>
      </c>
      <c r="L3737" s="33">
        <v>1</v>
      </c>
      <c r="M3737" s="33">
        <v>1</v>
      </c>
      <c r="N3737" s="33">
        <v>367226.48</v>
      </c>
      <c r="O3737" s="33">
        <v>2479.7</v>
      </c>
      <c r="P3737" s="33">
        <v>5052</v>
      </c>
    </row>
    <row r="3738" spans="1:16">
      <c r="A3738" s="27" t="s">
        <v>692</v>
      </c>
      <c r="B3738" s="31">
        <v>202606</v>
      </c>
      <c r="C3738" s="27" t="s">
        <v>89</v>
      </c>
      <c r="D3738" s="27" t="s">
        <v>211</v>
      </c>
      <c r="E3738" s="27" t="s">
        <v>33</v>
      </c>
      <c r="F3738" s="27" t="s">
        <v>257</v>
      </c>
      <c r="G3738" s="33">
        <v>390428.13</v>
      </c>
      <c r="H3738" s="33">
        <v>390428.13</v>
      </c>
      <c r="I3738" s="33">
        <v>10773</v>
      </c>
      <c r="J3738" s="33">
        <v>796</v>
      </c>
      <c r="K3738" s="33">
        <v>9400</v>
      </c>
      <c r="L3738" s="33">
        <v>1</v>
      </c>
      <c r="M3738" s="33">
        <v>1</v>
      </c>
      <c r="N3738" s="33">
        <v>358009.29</v>
      </c>
      <c r="O3738" s="33">
        <v>2163.5</v>
      </c>
      <c r="P3738" s="33">
        <v>4303</v>
      </c>
    </row>
    <row r="3739" spans="1:16">
      <c r="A3739" s="27" t="s">
        <v>692</v>
      </c>
      <c r="B3739" s="31">
        <v>202607</v>
      </c>
      <c r="C3739" s="27" t="s">
        <v>89</v>
      </c>
      <c r="D3739" s="27" t="s">
        <v>211</v>
      </c>
      <c r="E3739" s="27" t="s">
        <v>33</v>
      </c>
      <c r="F3739" s="27" t="s">
        <v>257</v>
      </c>
      <c r="G3739" s="33">
        <v>388931.56</v>
      </c>
      <c r="H3739" s="33">
        <v>388931.56</v>
      </c>
      <c r="I3739" s="33">
        <v>9712</v>
      </c>
      <c r="J3739" s="33">
        <v>715</v>
      </c>
      <c r="K3739" s="33">
        <v>9400</v>
      </c>
      <c r="L3739" s="33">
        <v>1</v>
      </c>
      <c r="M3739" s="33">
        <v>1</v>
      </c>
      <c r="N3739" s="33">
        <v>317644.33</v>
      </c>
      <c r="O3739" s="33">
        <v>2143</v>
      </c>
      <c r="P3739" s="33">
        <v>3907</v>
      </c>
    </row>
    <row r="3740" spans="1:16">
      <c r="A3740" s="27" t="s">
        <v>695</v>
      </c>
      <c r="B3740" s="31">
        <v>202501</v>
      </c>
      <c r="C3740" s="27" t="s">
        <v>89</v>
      </c>
      <c r="D3740" s="27" t="s">
        <v>211</v>
      </c>
      <c r="E3740" s="27" t="s">
        <v>33</v>
      </c>
      <c r="F3740" s="27" t="s">
        <v>257</v>
      </c>
      <c r="G3740" s="33">
        <v>152662.7</v>
      </c>
      <c r="H3740" s="33">
        <v>0</v>
      </c>
      <c r="I3740" s="33">
        <v>3860</v>
      </c>
      <c r="J3740" s="33">
        <v>318</v>
      </c>
      <c r="K3740" s="33">
        <v>8900</v>
      </c>
      <c r="L3740" s="33">
        <v>1</v>
      </c>
      <c r="M3740" s="33">
        <v>0</v>
      </c>
      <c r="N3740" s="33">
        <v>198026.18</v>
      </c>
      <c r="O3740" s="33">
        <v>872.2</v>
      </c>
      <c r="P3740" s="33">
        <v>1596</v>
      </c>
    </row>
    <row r="3741" spans="1:16">
      <c r="A3741" s="27" t="s">
        <v>695</v>
      </c>
      <c r="B3741" s="31">
        <v>202502</v>
      </c>
      <c r="C3741" s="27" t="s">
        <v>89</v>
      </c>
      <c r="D3741" s="27" t="s">
        <v>211</v>
      </c>
      <c r="E3741" s="27" t="s">
        <v>33</v>
      </c>
      <c r="F3741" s="27" t="s">
        <v>257</v>
      </c>
      <c r="G3741" s="33">
        <v>180893.6</v>
      </c>
      <c r="H3741" s="33">
        <v>0</v>
      </c>
      <c r="I3741" s="33">
        <v>4647</v>
      </c>
      <c r="J3741" s="33">
        <v>328</v>
      </c>
      <c r="K3741" s="33">
        <v>8900</v>
      </c>
      <c r="L3741" s="33">
        <v>1</v>
      </c>
      <c r="M3741" s="33">
        <v>0</v>
      </c>
      <c r="N3741" s="33">
        <v>203594.63</v>
      </c>
      <c r="O3741" s="33">
        <v>1037.8</v>
      </c>
      <c r="P3741" s="33">
        <v>1894</v>
      </c>
    </row>
    <row r="3742" spans="1:16">
      <c r="A3742" s="27" t="s">
        <v>695</v>
      </c>
      <c r="B3742" s="31">
        <v>202503</v>
      </c>
      <c r="C3742" s="27" t="s">
        <v>89</v>
      </c>
      <c r="D3742" s="27" t="s">
        <v>211</v>
      </c>
      <c r="E3742" s="27" t="s">
        <v>33</v>
      </c>
      <c r="F3742" s="27" t="s">
        <v>257</v>
      </c>
      <c r="G3742" s="33">
        <v>242230.94</v>
      </c>
      <c r="H3742" s="33">
        <v>0</v>
      </c>
      <c r="I3742" s="33">
        <v>6380</v>
      </c>
      <c r="J3742" s="33">
        <v>438</v>
      </c>
      <c r="K3742" s="33">
        <v>8900</v>
      </c>
      <c r="L3742" s="33">
        <v>1</v>
      </c>
      <c r="M3742" s="33">
        <v>0</v>
      </c>
      <c r="N3742" s="33">
        <v>253201.87</v>
      </c>
      <c r="O3742" s="33">
        <v>1357.7</v>
      </c>
      <c r="P3742" s="33">
        <v>2506</v>
      </c>
    </row>
    <row r="3743" spans="1:16">
      <c r="A3743" s="27" t="s">
        <v>695</v>
      </c>
      <c r="B3743" s="31">
        <v>202504</v>
      </c>
      <c r="C3743" s="27" t="s">
        <v>89</v>
      </c>
      <c r="D3743" s="27" t="s">
        <v>211</v>
      </c>
      <c r="E3743" s="27" t="s">
        <v>33</v>
      </c>
      <c r="F3743" s="27" t="s">
        <v>257</v>
      </c>
      <c r="G3743" s="33">
        <v>302739</v>
      </c>
      <c r="H3743" s="33">
        <v>0</v>
      </c>
      <c r="I3743" s="33">
        <v>8061</v>
      </c>
      <c r="J3743" s="33">
        <v>531</v>
      </c>
      <c r="K3743" s="33">
        <v>8900</v>
      </c>
      <c r="L3743" s="33">
        <v>1</v>
      </c>
      <c r="M3743" s="33">
        <v>0</v>
      </c>
      <c r="N3743" s="33">
        <v>297335.87</v>
      </c>
      <c r="O3743" s="33">
        <v>1636.1</v>
      </c>
      <c r="P3743" s="33">
        <v>3276</v>
      </c>
    </row>
    <row r="3744" spans="1:16">
      <c r="A3744" s="27" t="s">
        <v>695</v>
      </c>
      <c r="B3744" s="31">
        <v>202505</v>
      </c>
      <c r="C3744" s="27" t="s">
        <v>89</v>
      </c>
      <c r="D3744" s="27" t="s">
        <v>211</v>
      </c>
      <c r="E3744" s="27" t="s">
        <v>33</v>
      </c>
      <c r="F3744" s="27" t="s">
        <v>257</v>
      </c>
      <c r="G3744" s="33">
        <v>320199.38</v>
      </c>
      <c r="H3744" s="33">
        <v>0</v>
      </c>
      <c r="I3744" s="33">
        <v>7631</v>
      </c>
      <c r="J3744" s="33">
        <v>492</v>
      </c>
      <c r="K3744" s="33">
        <v>8900</v>
      </c>
      <c r="L3744" s="33">
        <v>1</v>
      </c>
      <c r="M3744" s="33">
        <v>0</v>
      </c>
      <c r="N3744" s="33">
        <v>324975.06</v>
      </c>
      <c r="O3744" s="33">
        <v>1574.5</v>
      </c>
      <c r="P3744" s="33">
        <v>3257</v>
      </c>
    </row>
    <row r="3745" spans="1:16">
      <c r="A3745" s="27" t="s">
        <v>695</v>
      </c>
      <c r="B3745" s="31">
        <v>202506</v>
      </c>
      <c r="C3745" s="27" t="s">
        <v>89</v>
      </c>
      <c r="D3745" s="27" t="s">
        <v>211</v>
      </c>
      <c r="E3745" s="27" t="s">
        <v>33</v>
      </c>
      <c r="F3745" s="27" t="s">
        <v>257</v>
      </c>
      <c r="G3745" s="33">
        <v>326109.03</v>
      </c>
      <c r="H3745" s="33">
        <v>0</v>
      </c>
      <c r="I3745" s="33">
        <v>7707</v>
      </c>
      <c r="J3745" s="33">
        <v>611</v>
      </c>
      <c r="K3745" s="33">
        <v>8900</v>
      </c>
      <c r="L3745" s="33">
        <v>1</v>
      </c>
      <c r="M3745" s="33">
        <v>0</v>
      </c>
      <c r="N3745" s="33">
        <v>316818.36</v>
      </c>
      <c r="O3745" s="33">
        <v>1811.4</v>
      </c>
      <c r="P3745" s="33">
        <v>3286</v>
      </c>
    </row>
    <row r="3746" spans="1:16">
      <c r="A3746" s="27" t="s">
        <v>695</v>
      </c>
      <c r="B3746" s="31">
        <v>202507</v>
      </c>
      <c r="C3746" s="27" t="s">
        <v>89</v>
      </c>
      <c r="D3746" s="27" t="s">
        <v>211</v>
      </c>
      <c r="E3746" s="27" t="s">
        <v>33</v>
      </c>
      <c r="F3746" s="27" t="s">
        <v>257</v>
      </c>
      <c r="G3746" s="33">
        <v>309743.48</v>
      </c>
      <c r="H3746" s="33">
        <v>0</v>
      </c>
      <c r="I3746" s="33">
        <v>7703</v>
      </c>
      <c r="J3746" s="33">
        <v>590</v>
      </c>
      <c r="K3746" s="33">
        <v>8900</v>
      </c>
      <c r="L3746" s="33">
        <v>1</v>
      </c>
      <c r="M3746" s="33">
        <v>0</v>
      </c>
      <c r="N3746" s="33">
        <v>281097.61</v>
      </c>
      <c r="O3746" s="33">
        <v>1762.9</v>
      </c>
      <c r="P3746" s="33">
        <v>3240</v>
      </c>
    </row>
    <row r="3747" spans="1:16">
      <c r="A3747" s="27" t="s">
        <v>695</v>
      </c>
      <c r="B3747" s="31">
        <v>202508</v>
      </c>
      <c r="C3747" s="27" t="s">
        <v>89</v>
      </c>
      <c r="D3747" s="27" t="s">
        <v>211</v>
      </c>
      <c r="E3747" s="27" t="s">
        <v>33</v>
      </c>
      <c r="F3747" s="27" t="s">
        <v>257</v>
      </c>
      <c r="G3747" s="33">
        <v>325798.13</v>
      </c>
      <c r="H3747" s="33">
        <v>0</v>
      </c>
      <c r="I3747" s="33">
        <v>8308</v>
      </c>
      <c r="J3747" s="33">
        <v>717</v>
      </c>
      <c r="K3747" s="33">
        <v>8900</v>
      </c>
      <c r="L3747" s="33">
        <v>1</v>
      </c>
      <c r="M3747" s="33">
        <v>0</v>
      </c>
      <c r="N3747" s="33">
        <v>270164.03</v>
      </c>
      <c r="O3747" s="33">
        <v>1768</v>
      </c>
      <c r="P3747" s="33">
        <v>3259</v>
      </c>
    </row>
    <row r="3748" spans="1:16">
      <c r="A3748" s="27" t="s">
        <v>695</v>
      </c>
      <c r="B3748" s="31">
        <v>202509</v>
      </c>
      <c r="C3748" s="27" t="s">
        <v>89</v>
      </c>
      <c r="D3748" s="27" t="s">
        <v>211</v>
      </c>
      <c r="E3748" s="27" t="s">
        <v>33</v>
      </c>
      <c r="F3748" s="27" t="s">
        <v>257</v>
      </c>
      <c r="G3748" s="33">
        <v>292226.18</v>
      </c>
      <c r="H3748" s="33">
        <v>0</v>
      </c>
      <c r="I3748" s="33">
        <v>6995</v>
      </c>
      <c r="J3748" s="33">
        <v>680</v>
      </c>
      <c r="K3748" s="33">
        <v>8900</v>
      </c>
      <c r="L3748" s="33">
        <v>1</v>
      </c>
      <c r="M3748" s="33">
        <v>0</v>
      </c>
      <c r="N3748" s="33">
        <v>259223.15</v>
      </c>
      <c r="O3748" s="33">
        <v>1620.6</v>
      </c>
      <c r="P3748" s="33">
        <v>3029</v>
      </c>
    </row>
    <row r="3749" spans="1:16">
      <c r="A3749" s="27" t="s">
        <v>695</v>
      </c>
      <c r="B3749" s="31">
        <v>202510</v>
      </c>
      <c r="C3749" s="27" t="s">
        <v>89</v>
      </c>
      <c r="D3749" s="27" t="s">
        <v>211</v>
      </c>
      <c r="E3749" s="27" t="s">
        <v>33</v>
      </c>
      <c r="F3749" s="27" t="s">
        <v>257</v>
      </c>
      <c r="G3749" s="33">
        <v>379488.5</v>
      </c>
      <c r="H3749" s="33">
        <v>0</v>
      </c>
      <c r="I3749" s="33">
        <v>9106</v>
      </c>
      <c r="J3749" s="33">
        <v>574</v>
      </c>
      <c r="K3749" s="33">
        <v>8900</v>
      </c>
      <c r="L3749" s="33">
        <v>1</v>
      </c>
      <c r="M3749" s="33">
        <v>0</v>
      </c>
      <c r="N3749" s="33">
        <v>284136.9</v>
      </c>
      <c r="O3749" s="33">
        <v>1996.2</v>
      </c>
      <c r="P3749" s="33">
        <v>3808</v>
      </c>
    </row>
    <row r="3750" spans="1:16">
      <c r="A3750" s="27" t="s">
        <v>695</v>
      </c>
      <c r="B3750" s="31">
        <v>202511</v>
      </c>
      <c r="C3750" s="27" t="s">
        <v>89</v>
      </c>
      <c r="D3750" s="27" t="s">
        <v>211</v>
      </c>
      <c r="E3750" s="27" t="s">
        <v>33</v>
      </c>
      <c r="F3750" s="27" t="s">
        <v>257</v>
      </c>
      <c r="G3750" s="33">
        <v>384549.32</v>
      </c>
      <c r="H3750" s="33">
        <v>0</v>
      </c>
      <c r="I3750" s="33">
        <v>9466</v>
      </c>
      <c r="J3750" s="33">
        <v>759</v>
      </c>
      <c r="K3750" s="33">
        <v>8900</v>
      </c>
      <c r="L3750" s="33">
        <v>1</v>
      </c>
      <c r="M3750" s="33">
        <v>0</v>
      </c>
      <c r="N3750" s="33">
        <v>342181.53</v>
      </c>
      <c r="O3750" s="33">
        <v>2231.3</v>
      </c>
      <c r="P3750" s="33">
        <v>3850</v>
      </c>
    </row>
    <row r="3751" spans="1:16">
      <c r="A3751" s="27" t="s">
        <v>695</v>
      </c>
      <c r="B3751" s="31">
        <v>202512</v>
      </c>
      <c r="C3751" s="27" t="s">
        <v>89</v>
      </c>
      <c r="D3751" s="27" t="s">
        <v>211</v>
      </c>
      <c r="E3751" s="27" t="s">
        <v>33</v>
      </c>
      <c r="F3751" s="27" t="s">
        <v>257</v>
      </c>
      <c r="G3751" s="33">
        <v>525983.23</v>
      </c>
      <c r="H3751" s="33">
        <v>0</v>
      </c>
      <c r="I3751" s="33">
        <v>13223</v>
      </c>
      <c r="J3751" s="33">
        <v>876</v>
      </c>
      <c r="K3751" s="33">
        <v>8900</v>
      </c>
      <c r="L3751" s="33">
        <v>1</v>
      </c>
      <c r="M3751" s="33">
        <v>0</v>
      </c>
      <c r="N3751" s="33">
        <v>391983.43</v>
      </c>
      <c r="O3751" s="33">
        <v>2814.5</v>
      </c>
      <c r="P3751" s="33">
        <v>5306</v>
      </c>
    </row>
    <row r="3752" spans="1:16">
      <c r="A3752" s="27" t="s">
        <v>695</v>
      </c>
      <c r="B3752" s="31">
        <v>202601</v>
      </c>
      <c r="C3752" s="27" t="s">
        <v>89</v>
      </c>
      <c r="D3752" s="27" t="s">
        <v>211</v>
      </c>
      <c r="E3752" s="27" t="s">
        <v>33</v>
      </c>
      <c r="F3752" s="27" t="s">
        <v>257</v>
      </c>
      <c r="G3752" s="33">
        <v>264775.55</v>
      </c>
      <c r="H3752" s="33">
        <v>0</v>
      </c>
      <c r="I3752" s="33">
        <v>6831</v>
      </c>
      <c r="J3752" s="33">
        <v>518</v>
      </c>
      <c r="K3752" s="33">
        <v>8900</v>
      </c>
      <c r="L3752" s="33">
        <v>1</v>
      </c>
      <c r="M3752" s="33">
        <v>0</v>
      </c>
      <c r="N3752" s="33">
        <v>198818.29</v>
      </c>
      <c r="O3752" s="33">
        <v>1274.5</v>
      </c>
      <c r="P3752" s="33">
        <v>2749</v>
      </c>
    </row>
    <row r="3753" spans="1:16">
      <c r="A3753" s="27" t="s">
        <v>695</v>
      </c>
      <c r="B3753" s="31">
        <v>202602</v>
      </c>
      <c r="C3753" s="27" t="s">
        <v>89</v>
      </c>
      <c r="D3753" s="27" t="s">
        <v>211</v>
      </c>
      <c r="E3753" s="27" t="s">
        <v>33</v>
      </c>
      <c r="F3753" s="27" t="s">
        <v>257</v>
      </c>
      <c r="G3753" s="33">
        <v>257731.58</v>
      </c>
      <c r="H3753" s="33">
        <v>0</v>
      </c>
      <c r="I3753" s="33">
        <v>6245</v>
      </c>
      <c r="J3753" s="33">
        <v>521</v>
      </c>
      <c r="K3753" s="33">
        <v>8900</v>
      </c>
      <c r="L3753" s="33">
        <v>1</v>
      </c>
      <c r="M3753" s="33">
        <v>0</v>
      </c>
      <c r="N3753" s="33">
        <v>204409.01</v>
      </c>
      <c r="O3753" s="33">
        <v>1436.3</v>
      </c>
      <c r="P3753" s="33">
        <v>2757</v>
      </c>
    </row>
    <row r="3754" spans="1:16">
      <c r="A3754" s="27" t="s">
        <v>695</v>
      </c>
      <c r="B3754" s="31">
        <v>202603</v>
      </c>
      <c r="C3754" s="27" t="s">
        <v>89</v>
      </c>
      <c r="D3754" s="27" t="s">
        <v>211</v>
      </c>
      <c r="E3754" s="27" t="s">
        <v>33</v>
      </c>
      <c r="F3754" s="27" t="s">
        <v>257</v>
      </c>
      <c r="G3754" s="33">
        <v>309736.27</v>
      </c>
      <c r="H3754" s="33">
        <v>0</v>
      </c>
      <c r="I3754" s="33">
        <v>7427</v>
      </c>
      <c r="J3754" s="33">
        <v>577</v>
      </c>
      <c r="K3754" s="33">
        <v>8900</v>
      </c>
      <c r="L3754" s="33">
        <v>1</v>
      </c>
      <c r="M3754" s="33">
        <v>0</v>
      </c>
      <c r="N3754" s="33">
        <v>254214.67</v>
      </c>
      <c r="O3754" s="33">
        <v>1690.7</v>
      </c>
      <c r="P3754" s="33">
        <v>3114</v>
      </c>
    </row>
    <row r="3755" spans="1:16">
      <c r="A3755" s="27" t="s">
        <v>695</v>
      </c>
      <c r="B3755" s="31">
        <v>202604</v>
      </c>
      <c r="C3755" s="27" t="s">
        <v>89</v>
      </c>
      <c r="D3755" s="27" t="s">
        <v>211</v>
      </c>
      <c r="E3755" s="27" t="s">
        <v>33</v>
      </c>
      <c r="F3755" s="27" t="s">
        <v>257</v>
      </c>
      <c r="G3755" s="33">
        <v>358601.67</v>
      </c>
      <c r="H3755" s="33">
        <v>0</v>
      </c>
      <c r="I3755" s="33">
        <v>9687</v>
      </c>
      <c r="J3755" s="33">
        <v>818</v>
      </c>
      <c r="K3755" s="33">
        <v>8900</v>
      </c>
      <c r="L3755" s="33">
        <v>1</v>
      </c>
      <c r="M3755" s="33">
        <v>0</v>
      </c>
      <c r="N3755" s="33">
        <v>298525.22</v>
      </c>
      <c r="O3755" s="33">
        <v>1985.3</v>
      </c>
      <c r="P3755" s="33">
        <v>3923</v>
      </c>
    </row>
    <row r="3756" spans="1:16">
      <c r="A3756" s="27" t="s">
        <v>695</v>
      </c>
      <c r="B3756" s="31">
        <v>202605</v>
      </c>
      <c r="C3756" s="27" t="s">
        <v>89</v>
      </c>
      <c r="D3756" s="27" t="s">
        <v>211</v>
      </c>
      <c r="E3756" s="27" t="s">
        <v>33</v>
      </c>
      <c r="F3756" s="27" t="s">
        <v>257</v>
      </c>
      <c r="G3756" s="33">
        <v>428159.66</v>
      </c>
      <c r="H3756" s="33">
        <v>0</v>
      </c>
      <c r="I3756" s="33">
        <v>10217</v>
      </c>
      <c r="J3756" s="33">
        <v>730</v>
      </c>
      <c r="K3756" s="33">
        <v>8900</v>
      </c>
      <c r="L3756" s="33">
        <v>1</v>
      </c>
      <c r="M3756" s="33">
        <v>0</v>
      </c>
      <c r="N3756" s="33">
        <v>326274.96</v>
      </c>
      <c r="O3756" s="33">
        <v>2692.9</v>
      </c>
      <c r="P3756" s="33">
        <v>4209</v>
      </c>
    </row>
    <row r="3757" spans="1:16">
      <c r="A3757" s="27" t="s">
        <v>695</v>
      </c>
      <c r="B3757" s="31">
        <v>202606</v>
      </c>
      <c r="C3757" s="27" t="s">
        <v>89</v>
      </c>
      <c r="D3757" s="27" t="s">
        <v>211</v>
      </c>
      <c r="E3757" s="27" t="s">
        <v>33</v>
      </c>
      <c r="F3757" s="27" t="s">
        <v>257</v>
      </c>
      <c r="G3757" s="33">
        <v>391161.49</v>
      </c>
      <c r="H3757" s="33">
        <v>0</v>
      </c>
      <c r="I3757" s="33">
        <v>10248</v>
      </c>
      <c r="J3757" s="33">
        <v>745</v>
      </c>
      <c r="K3757" s="33">
        <v>8900</v>
      </c>
      <c r="L3757" s="33">
        <v>1</v>
      </c>
      <c r="M3757" s="33">
        <v>0</v>
      </c>
      <c r="N3757" s="33">
        <v>318085.64</v>
      </c>
      <c r="O3757" s="33">
        <v>2012.1</v>
      </c>
      <c r="P3757" s="33">
        <v>4171</v>
      </c>
    </row>
    <row r="3758" spans="1:16">
      <c r="A3758" s="27" t="s">
        <v>695</v>
      </c>
      <c r="B3758" s="31">
        <v>202607</v>
      </c>
      <c r="C3758" s="27" t="s">
        <v>89</v>
      </c>
      <c r="D3758" s="27" t="s">
        <v>211</v>
      </c>
      <c r="E3758" s="27" t="s">
        <v>33</v>
      </c>
      <c r="F3758" s="27" t="s">
        <v>257</v>
      </c>
      <c r="G3758" s="33">
        <v>375298.2</v>
      </c>
      <c r="H3758" s="33">
        <v>0</v>
      </c>
      <c r="I3758" s="33">
        <v>9722</v>
      </c>
      <c r="J3758" s="33">
        <v>773</v>
      </c>
      <c r="K3758" s="33">
        <v>8900</v>
      </c>
      <c r="L3758" s="33">
        <v>1</v>
      </c>
      <c r="M3758" s="33">
        <v>0</v>
      </c>
      <c r="N3758" s="33">
        <v>282222</v>
      </c>
      <c r="O3758" s="33">
        <v>2241.9</v>
      </c>
      <c r="P3758" s="33">
        <v>3981</v>
      </c>
    </row>
    <row r="3759" spans="1:16">
      <c r="A3759" s="27" t="s">
        <v>698</v>
      </c>
      <c r="B3759" s="31">
        <v>202408</v>
      </c>
      <c r="C3759" s="27" t="s">
        <v>89</v>
      </c>
      <c r="D3759" s="27" t="s">
        <v>211</v>
      </c>
      <c r="E3759" s="27" t="s">
        <v>33</v>
      </c>
      <c r="F3759" s="27" t="s">
        <v>257</v>
      </c>
      <c r="G3759" s="33">
        <v>236752.42</v>
      </c>
      <c r="H3759" s="33">
        <v>0</v>
      </c>
      <c r="I3759" s="33">
        <v>6560</v>
      </c>
      <c r="J3759" s="33">
        <v>529</v>
      </c>
      <c r="K3759" s="33">
        <v>7400</v>
      </c>
      <c r="L3759" s="33">
        <v>1</v>
      </c>
      <c r="M3759" s="33">
        <v>0</v>
      </c>
      <c r="N3759" s="33">
        <v>228965.08</v>
      </c>
      <c r="O3759" s="33">
        <v>1390.6</v>
      </c>
      <c r="P3759" s="33">
        <v>2615</v>
      </c>
    </row>
    <row r="3760" spans="1:16">
      <c r="A3760" s="27" t="s">
        <v>698</v>
      </c>
      <c r="B3760" s="31">
        <v>202409</v>
      </c>
      <c r="C3760" s="27" t="s">
        <v>89</v>
      </c>
      <c r="D3760" s="27" t="s">
        <v>211</v>
      </c>
      <c r="E3760" s="27" t="s">
        <v>33</v>
      </c>
      <c r="F3760" s="27" t="s">
        <v>257</v>
      </c>
      <c r="G3760" s="33">
        <v>228753.22</v>
      </c>
      <c r="H3760" s="33">
        <v>0</v>
      </c>
      <c r="I3760" s="33">
        <v>5631</v>
      </c>
      <c r="J3760" s="33">
        <v>411</v>
      </c>
      <c r="K3760" s="33">
        <v>7400</v>
      </c>
      <c r="L3760" s="33">
        <v>1</v>
      </c>
      <c r="M3760" s="33">
        <v>0</v>
      </c>
      <c r="N3760" s="33">
        <v>219692.64</v>
      </c>
      <c r="O3760" s="33">
        <v>1364.4</v>
      </c>
      <c r="P3760" s="33">
        <v>2348</v>
      </c>
    </row>
    <row r="3761" spans="1:16">
      <c r="A3761" s="27" t="s">
        <v>698</v>
      </c>
      <c r="B3761" s="31">
        <v>202410</v>
      </c>
      <c r="C3761" s="27" t="s">
        <v>89</v>
      </c>
      <c r="D3761" s="27" t="s">
        <v>211</v>
      </c>
      <c r="E3761" s="27" t="s">
        <v>33</v>
      </c>
      <c r="F3761" s="27" t="s">
        <v>257</v>
      </c>
      <c r="G3761" s="33">
        <v>253421.77</v>
      </c>
      <c r="H3761" s="33">
        <v>0</v>
      </c>
      <c r="I3761" s="33">
        <v>6654</v>
      </c>
      <c r="J3761" s="33">
        <v>503</v>
      </c>
      <c r="K3761" s="33">
        <v>7400</v>
      </c>
      <c r="L3761" s="33">
        <v>1</v>
      </c>
      <c r="M3761" s="33">
        <v>0</v>
      </c>
      <c r="N3761" s="33">
        <v>240807.13</v>
      </c>
      <c r="O3761" s="33">
        <v>1392.4</v>
      </c>
      <c r="P3761" s="33">
        <v>2589</v>
      </c>
    </row>
    <row r="3762" spans="1:16">
      <c r="A3762" s="27" t="s">
        <v>698</v>
      </c>
      <c r="B3762" s="31">
        <v>202411</v>
      </c>
      <c r="C3762" s="27" t="s">
        <v>89</v>
      </c>
      <c r="D3762" s="27" t="s">
        <v>211</v>
      </c>
      <c r="E3762" s="27" t="s">
        <v>33</v>
      </c>
      <c r="F3762" s="27" t="s">
        <v>257</v>
      </c>
      <c r="G3762" s="33">
        <v>302670.44</v>
      </c>
      <c r="H3762" s="33">
        <v>0</v>
      </c>
      <c r="I3762" s="33">
        <v>7557</v>
      </c>
      <c r="J3762" s="33">
        <v>599</v>
      </c>
      <c r="K3762" s="33">
        <v>7400</v>
      </c>
      <c r="L3762" s="33">
        <v>1</v>
      </c>
      <c r="M3762" s="33">
        <v>0</v>
      </c>
      <c r="N3762" s="33">
        <v>290000.19</v>
      </c>
      <c r="O3762" s="33">
        <v>1680.8</v>
      </c>
      <c r="P3762" s="33">
        <v>3123</v>
      </c>
    </row>
    <row r="3763" spans="1:16">
      <c r="A3763" s="27" t="s">
        <v>698</v>
      </c>
      <c r="B3763" s="31">
        <v>202412</v>
      </c>
      <c r="C3763" s="27" t="s">
        <v>89</v>
      </c>
      <c r="D3763" s="27" t="s">
        <v>211</v>
      </c>
      <c r="E3763" s="27" t="s">
        <v>33</v>
      </c>
      <c r="F3763" s="27" t="s">
        <v>257</v>
      </c>
      <c r="G3763" s="33">
        <v>309324.82</v>
      </c>
      <c r="H3763" s="33">
        <v>0</v>
      </c>
      <c r="I3763" s="33">
        <v>8372</v>
      </c>
      <c r="J3763" s="33">
        <v>721</v>
      </c>
      <c r="K3763" s="33">
        <v>7400</v>
      </c>
      <c r="L3763" s="33">
        <v>1</v>
      </c>
      <c r="M3763" s="33">
        <v>0</v>
      </c>
      <c r="N3763" s="33">
        <v>332207.49</v>
      </c>
      <c r="O3763" s="33">
        <v>1762.4</v>
      </c>
      <c r="P3763" s="33">
        <v>3217</v>
      </c>
    </row>
    <row r="3764" spans="1:16">
      <c r="A3764" s="27" t="s">
        <v>698</v>
      </c>
      <c r="B3764" s="31">
        <v>202501</v>
      </c>
      <c r="C3764" s="27" t="s">
        <v>89</v>
      </c>
      <c r="D3764" s="27" t="s">
        <v>211</v>
      </c>
      <c r="E3764" s="27" t="s">
        <v>33</v>
      </c>
      <c r="F3764" s="27" t="s">
        <v>257</v>
      </c>
      <c r="G3764" s="33">
        <v>194091.06</v>
      </c>
      <c r="H3764" s="33">
        <v>0</v>
      </c>
      <c r="I3764" s="33">
        <v>4887</v>
      </c>
      <c r="J3764" s="33">
        <v>385</v>
      </c>
      <c r="K3764" s="33">
        <v>7400</v>
      </c>
      <c r="L3764" s="33">
        <v>1</v>
      </c>
      <c r="M3764" s="33">
        <v>0</v>
      </c>
      <c r="N3764" s="33">
        <v>168499.28</v>
      </c>
      <c r="O3764" s="33">
        <v>1140.8</v>
      </c>
      <c r="P3764" s="33">
        <v>2084</v>
      </c>
    </row>
    <row r="3765" spans="1:16">
      <c r="A3765" s="27" t="s">
        <v>698</v>
      </c>
      <c r="B3765" s="31">
        <v>202502</v>
      </c>
      <c r="C3765" s="27" t="s">
        <v>89</v>
      </c>
      <c r="D3765" s="27" t="s">
        <v>211</v>
      </c>
      <c r="E3765" s="27" t="s">
        <v>33</v>
      </c>
      <c r="F3765" s="27" t="s">
        <v>257</v>
      </c>
      <c r="G3765" s="33">
        <v>185374.36</v>
      </c>
      <c r="H3765" s="33">
        <v>185374.36</v>
      </c>
      <c r="I3765" s="33">
        <v>4788</v>
      </c>
      <c r="J3765" s="33">
        <v>384</v>
      </c>
      <c r="K3765" s="33">
        <v>7400</v>
      </c>
      <c r="L3765" s="33">
        <v>1</v>
      </c>
      <c r="M3765" s="33">
        <v>1</v>
      </c>
      <c r="N3765" s="33">
        <v>173237.44</v>
      </c>
      <c r="O3765" s="33">
        <v>956.3</v>
      </c>
      <c r="P3765" s="33">
        <v>1891</v>
      </c>
    </row>
    <row r="3766" spans="1:16">
      <c r="A3766" s="27" t="s">
        <v>698</v>
      </c>
      <c r="B3766" s="31">
        <v>202503</v>
      </c>
      <c r="C3766" s="27" t="s">
        <v>89</v>
      </c>
      <c r="D3766" s="27" t="s">
        <v>211</v>
      </c>
      <c r="E3766" s="27" t="s">
        <v>33</v>
      </c>
      <c r="F3766" s="27" t="s">
        <v>257</v>
      </c>
      <c r="G3766" s="33">
        <v>214847.02</v>
      </c>
      <c r="H3766" s="33">
        <v>214847.02</v>
      </c>
      <c r="I3766" s="33">
        <v>5394</v>
      </c>
      <c r="J3766" s="33">
        <v>438</v>
      </c>
      <c r="K3766" s="33">
        <v>7400</v>
      </c>
      <c r="L3766" s="33">
        <v>1</v>
      </c>
      <c r="M3766" s="33">
        <v>1</v>
      </c>
      <c r="N3766" s="33">
        <v>215447.93</v>
      </c>
      <c r="O3766" s="33">
        <v>1173.1</v>
      </c>
      <c r="P3766" s="33">
        <v>2206</v>
      </c>
    </row>
    <row r="3767" spans="1:16">
      <c r="A3767" s="27" t="s">
        <v>698</v>
      </c>
      <c r="B3767" s="31">
        <v>202504</v>
      </c>
      <c r="C3767" s="27" t="s">
        <v>89</v>
      </c>
      <c r="D3767" s="27" t="s">
        <v>211</v>
      </c>
      <c r="E3767" s="27" t="s">
        <v>33</v>
      </c>
      <c r="F3767" s="27" t="s">
        <v>257</v>
      </c>
      <c r="G3767" s="33">
        <v>268416.79</v>
      </c>
      <c r="H3767" s="33">
        <v>268416.79</v>
      </c>
      <c r="I3767" s="33">
        <v>6892</v>
      </c>
      <c r="J3767" s="33">
        <v>516</v>
      </c>
      <c r="K3767" s="33">
        <v>7400</v>
      </c>
      <c r="L3767" s="33">
        <v>1</v>
      </c>
      <c r="M3767" s="33">
        <v>1</v>
      </c>
      <c r="N3767" s="33">
        <v>253001.29</v>
      </c>
      <c r="O3767" s="33">
        <v>1554.3</v>
      </c>
      <c r="P3767" s="33">
        <v>2844</v>
      </c>
    </row>
    <row r="3768" spans="1:16">
      <c r="A3768" s="27" t="s">
        <v>698</v>
      </c>
      <c r="B3768" s="31">
        <v>202505</v>
      </c>
      <c r="C3768" s="27" t="s">
        <v>89</v>
      </c>
      <c r="D3768" s="27" t="s">
        <v>211</v>
      </c>
      <c r="E3768" s="27" t="s">
        <v>33</v>
      </c>
      <c r="F3768" s="27" t="s">
        <v>257</v>
      </c>
      <c r="G3768" s="33">
        <v>319364.93</v>
      </c>
      <c r="H3768" s="33">
        <v>319364.93</v>
      </c>
      <c r="I3768" s="33">
        <v>8117</v>
      </c>
      <c r="J3768" s="33">
        <v>570</v>
      </c>
      <c r="K3768" s="33">
        <v>7400</v>
      </c>
      <c r="L3768" s="33">
        <v>1</v>
      </c>
      <c r="M3768" s="33">
        <v>1</v>
      </c>
      <c r="N3768" s="33">
        <v>276519.31</v>
      </c>
      <c r="O3768" s="33">
        <v>1661.7</v>
      </c>
      <c r="P3768" s="33">
        <v>3453</v>
      </c>
    </row>
    <row r="3769" spans="1:16">
      <c r="A3769" s="27" t="s">
        <v>698</v>
      </c>
      <c r="B3769" s="31">
        <v>202506</v>
      </c>
      <c r="C3769" s="27" t="s">
        <v>89</v>
      </c>
      <c r="D3769" s="27" t="s">
        <v>211</v>
      </c>
      <c r="E3769" s="27" t="s">
        <v>33</v>
      </c>
      <c r="F3769" s="27" t="s">
        <v>257</v>
      </c>
      <c r="G3769" s="33">
        <v>283680.57</v>
      </c>
      <c r="H3769" s="33">
        <v>283680.57</v>
      </c>
      <c r="I3769" s="33">
        <v>7687</v>
      </c>
      <c r="J3769" s="33">
        <v>493</v>
      </c>
      <c r="K3769" s="33">
        <v>7400</v>
      </c>
      <c r="L3769" s="33">
        <v>1</v>
      </c>
      <c r="M3769" s="33">
        <v>1</v>
      </c>
      <c r="N3769" s="33">
        <v>269578.82</v>
      </c>
      <c r="O3769" s="33">
        <v>1577.7</v>
      </c>
      <c r="P3769" s="33">
        <v>3022</v>
      </c>
    </row>
    <row r="3770" spans="1:16">
      <c r="A3770" s="27" t="s">
        <v>698</v>
      </c>
      <c r="B3770" s="31">
        <v>202507</v>
      </c>
      <c r="C3770" s="27" t="s">
        <v>89</v>
      </c>
      <c r="D3770" s="27" t="s">
        <v>211</v>
      </c>
      <c r="E3770" s="27" t="s">
        <v>33</v>
      </c>
      <c r="F3770" s="27" t="s">
        <v>257</v>
      </c>
      <c r="G3770" s="33">
        <v>256581.46</v>
      </c>
      <c r="H3770" s="33">
        <v>256581.46</v>
      </c>
      <c r="I3770" s="33">
        <v>6793</v>
      </c>
      <c r="J3770" s="33">
        <v>423</v>
      </c>
      <c r="K3770" s="33">
        <v>7400</v>
      </c>
      <c r="L3770" s="33">
        <v>1</v>
      </c>
      <c r="M3770" s="33">
        <v>1</v>
      </c>
      <c r="N3770" s="33">
        <v>239184.25</v>
      </c>
      <c r="O3770" s="33">
        <v>1412</v>
      </c>
      <c r="P3770" s="33">
        <v>2761</v>
      </c>
    </row>
    <row r="3771" spans="1:16">
      <c r="A3771" s="27" t="s">
        <v>698</v>
      </c>
      <c r="B3771" s="31">
        <v>202508</v>
      </c>
      <c r="C3771" s="27" t="s">
        <v>89</v>
      </c>
      <c r="D3771" s="27" t="s">
        <v>211</v>
      </c>
      <c r="E3771" s="27" t="s">
        <v>33</v>
      </c>
      <c r="F3771" s="27" t="s">
        <v>257</v>
      </c>
      <c r="G3771" s="33">
        <v>249239.39</v>
      </c>
      <c r="H3771" s="33">
        <v>249239.39</v>
      </c>
      <c r="I3771" s="33">
        <v>6209</v>
      </c>
      <c r="J3771" s="33">
        <v>468</v>
      </c>
      <c r="K3771" s="33">
        <v>7400</v>
      </c>
      <c r="L3771" s="33">
        <v>1</v>
      </c>
      <c r="M3771" s="33">
        <v>1</v>
      </c>
      <c r="N3771" s="33">
        <v>229880.94</v>
      </c>
      <c r="O3771" s="33">
        <v>1449.3</v>
      </c>
      <c r="P3771" s="33">
        <v>2533</v>
      </c>
    </row>
    <row r="3772" spans="1:16">
      <c r="A3772" s="27" t="s">
        <v>698</v>
      </c>
      <c r="B3772" s="31">
        <v>202509</v>
      </c>
      <c r="C3772" s="27" t="s">
        <v>89</v>
      </c>
      <c r="D3772" s="27" t="s">
        <v>211</v>
      </c>
      <c r="E3772" s="27" t="s">
        <v>33</v>
      </c>
      <c r="F3772" s="27" t="s">
        <v>257</v>
      </c>
      <c r="G3772" s="33">
        <v>241904.54</v>
      </c>
      <c r="H3772" s="33">
        <v>241904.54</v>
      </c>
      <c r="I3772" s="33">
        <v>5688</v>
      </c>
      <c r="J3772" s="33">
        <v>391</v>
      </c>
      <c r="K3772" s="33">
        <v>7400</v>
      </c>
      <c r="L3772" s="33">
        <v>1</v>
      </c>
      <c r="M3772" s="33">
        <v>1</v>
      </c>
      <c r="N3772" s="33">
        <v>220571.41</v>
      </c>
      <c r="O3772" s="33">
        <v>1357.7</v>
      </c>
      <c r="P3772" s="33">
        <v>2336</v>
      </c>
    </row>
    <row r="3773" spans="1:16">
      <c r="A3773" s="27" t="s">
        <v>698</v>
      </c>
      <c r="B3773" s="31">
        <v>202510</v>
      </c>
      <c r="C3773" s="27" t="s">
        <v>89</v>
      </c>
      <c r="D3773" s="27" t="s">
        <v>211</v>
      </c>
      <c r="E3773" s="27" t="s">
        <v>33</v>
      </c>
      <c r="F3773" s="27" t="s">
        <v>257</v>
      </c>
      <c r="G3773" s="33">
        <v>307379.62</v>
      </c>
      <c r="H3773" s="33">
        <v>307379.62</v>
      </c>
      <c r="I3773" s="33">
        <v>8569</v>
      </c>
      <c r="J3773" s="33">
        <v>630</v>
      </c>
      <c r="K3773" s="33">
        <v>7400</v>
      </c>
      <c r="L3773" s="33">
        <v>1</v>
      </c>
      <c r="M3773" s="33">
        <v>1</v>
      </c>
      <c r="N3773" s="33">
        <v>241770.36</v>
      </c>
      <c r="O3773" s="33">
        <v>1668.2</v>
      </c>
      <c r="P3773" s="33">
        <v>3500</v>
      </c>
    </row>
    <row r="3774" spans="1:16">
      <c r="A3774" s="27" t="s">
        <v>698</v>
      </c>
      <c r="B3774" s="31">
        <v>202511</v>
      </c>
      <c r="C3774" s="27" t="s">
        <v>89</v>
      </c>
      <c r="D3774" s="27" t="s">
        <v>211</v>
      </c>
      <c r="E3774" s="27" t="s">
        <v>33</v>
      </c>
      <c r="F3774" s="27" t="s">
        <v>257</v>
      </c>
      <c r="G3774" s="33">
        <v>316904.49</v>
      </c>
      <c r="H3774" s="33">
        <v>316904.49</v>
      </c>
      <c r="I3774" s="33">
        <v>8003</v>
      </c>
      <c r="J3774" s="33">
        <v>567</v>
      </c>
      <c r="K3774" s="33">
        <v>7400</v>
      </c>
      <c r="L3774" s="33">
        <v>1</v>
      </c>
      <c r="M3774" s="33">
        <v>1</v>
      </c>
      <c r="N3774" s="33">
        <v>291160.19</v>
      </c>
      <c r="O3774" s="33">
        <v>1819.8</v>
      </c>
      <c r="P3774" s="33">
        <v>3312</v>
      </c>
    </row>
    <row r="3775" spans="1:16">
      <c r="A3775" s="27" t="s">
        <v>698</v>
      </c>
      <c r="B3775" s="31">
        <v>202512</v>
      </c>
      <c r="C3775" s="27" t="s">
        <v>89</v>
      </c>
      <c r="D3775" s="27" t="s">
        <v>211</v>
      </c>
      <c r="E3775" s="27" t="s">
        <v>33</v>
      </c>
      <c r="F3775" s="27" t="s">
        <v>257</v>
      </c>
      <c r="G3775" s="33">
        <v>353237.83</v>
      </c>
      <c r="H3775" s="33">
        <v>353237.83</v>
      </c>
      <c r="I3775" s="33">
        <v>8947</v>
      </c>
      <c r="J3775" s="33">
        <v>648</v>
      </c>
      <c r="K3775" s="33">
        <v>7400</v>
      </c>
      <c r="L3775" s="33">
        <v>1</v>
      </c>
      <c r="M3775" s="33">
        <v>1</v>
      </c>
      <c r="N3775" s="33">
        <v>333536.32</v>
      </c>
      <c r="O3775" s="33">
        <v>1768.7</v>
      </c>
      <c r="P3775" s="33">
        <v>3756</v>
      </c>
    </row>
    <row r="3776" spans="1:16">
      <c r="A3776" s="27" t="s">
        <v>698</v>
      </c>
      <c r="B3776" s="31">
        <v>202601</v>
      </c>
      <c r="C3776" s="27" t="s">
        <v>89</v>
      </c>
      <c r="D3776" s="27" t="s">
        <v>211</v>
      </c>
      <c r="E3776" s="27" t="s">
        <v>33</v>
      </c>
      <c r="F3776" s="27" t="s">
        <v>257</v>
      </c>
      <c r="G3776" s="33">
        <v>189989.06</v>
      </c>
      <c r="H3776" s="33">
        <v>189989.06</v>
      </c>
      <c r="I3776" s="33">
        <v>4886</v>
      </c>
      <c r="J3776" s="33">
        <v>313</v>
      </c>
      <c r="K3776" s="33">
        <v>7400</v>
      </c>
      <c r="L3776" s="33">
        <v>1</v>
      </c>
      <c r="M3776" s="33">
        <v>1</v>
      </c>
      <c r="N3776" s="33">
        <v>169173.28</v>
      </c>
      <c r="O3776" s="33">
        <v>1110.2</v>
      </c>
      <c r="P3776" s="33">
        <v>2019</v>
      </c>
    </row>
    <row r="3777" spans="1:16">
      <c r="A3777" s="27" t="s">
        <v>698</v>
      </c>
      <c r="B3777" s="31">
        <v>202602</v>
      </c>
      <c r="C3777" s="27" t="s">
        <v>89</v>
      </c>
      <c r="D3777" s="27" t="s">
        <v>211</v>
      </c>
      <c r="E3777" s="27" t="s">
        <v>33</v>
      </c>
      <c r="F3777" s="27" t="s">
        <v>257</v>
      </c>
      <c r="G3777" s="33">
        <v>197374.56</v>
      </c>
      <c r="H3777" s="33">
        <v>197374.56</v>
      </c>
      <c r="I3777" s="33">
        <v>4751</v>
      </c>
      <c r="J3777" s="33">
        <v>424</v>
      </c>
      <c r="K3777" s="33">
        <v>7400</v>
      </c>
      <c r="L3777" s="33">
        <v>1</v>
      </c>
      <c r="M3777" s="33">
        <v>1</v>
      </c>
      <c r="N3777" s="33">
        <v>173930.39</v>
      </c>
      <c r="O3777" s="33">
        <v>1139.5</v>
      </c>
      <c r="P3777" s="33">
        <v>1985</v>
      </c>
    </row>
    <row r="3778" spans="1:16">
      <c r="A3778" s="27" t="s">
        <v>698</v>
      </c>
      <c r="B3778" s="31">
        <v>202603</v>
      </c>
      <c r="C3778" s="27" t="s">
        <v>89</v>
      </c>
      <c r="D3778" s="27" t="s">
        <v>211</v>
      </c>
      <c r="E3778" s="27" t="s">
        <v>33</v>
      </c>
      <c r="F3778" s="27" t="s">
        <v>257</v>
      </c>
      <c r="G3778" s="33">
        <v>233294.13</v>
      </c>
      <c r="H3778" s="33">
        <v>233294.13</v>
      </c>
      <c r="I3778" s="33">
        <v>6059</v>
      </c>
      <c r="J3778" s="33">
        <v>440</v>
      </c>
      <c r="K3778" s="33">
        <v>7400</v>
      </c>
      <c r="L3778" s="33">
        <v>1</v>
      </c>
      <c r="M3778" s="33">
        <v>1</v>
      </c>
      <c r="N3778" s="33">
        <v>216309.72</v>
      </c>
      <c r="O3778" s="33">
        <v>1246.6</v>
      </c>
      <c r="P3778" s="33">
        <v>2455</v>
      </c>
    </row>
    <row r="3779" spans="1:16">
      <c r="A3779" s="27" t="s">
        <v>698</v>
      </c>
      <c r="B3779" s="31">
        <v>202604</v>
      </c>
      <c r="C3779" s="27" t="s">
        <v>89</v>
      </c>
      <c r="D3779" s="27" t="s">
        <v>211</v>
      </c>
      <c r="E3779" s="27" t="s">
        <v>33</v>
      </c>
      <c r="F3779" s="27" t="s">
        <v>257</v>
      </c>
      <c r="G3779" s="33">
        <v>286992.11</v>
      </c>
      <c r="H3779" s="33">
        <v>286992.11</v>
      </c>
      <c r="I3779" s="33">
        <v>7109</v>
      </c>
      <c r="J3779" s="33">
        <v>509</v>
      </c>
      <c r="K3779" s="33">
        <v>7400</v>
      </c>
      <c r="L3779" s="33">
        <v>1</v>
      </c>
      <c r="M3779" s="33">
        <v>1</v>
      </c>
      <c r="N3779" s="33">
        <v>254013.29</v>
      </c>
      <c r="O3779" s="33">
        <v>1580.9</v>
      </c>
      <c r="P3779" s="33">
        <v>2973</v>
      </c>
    </row>
    <row r="3780" spans="1:16">
      <c r="A3780" s="27" t="s">
        <v>698</v>
      </c>
      <c r="B3780" s="31">
        <v>202605</v>
      </c>
      <c r="C3780" s="27" t="s">
        <v>89</v>
      </c>
      <c r="D3780" s="27" t="s">
        <v>211</v>
      </c>
      <c r="E3780" s="27" t="s">
        <v>33</v>
      </c>
      <c r="F3780" s="27" t="s">
        <v>257</v>
      </c>
      <c r="G3780" s="33">
        <v>278369.52</v>
      </c>
      <c r="H3780" s="33">
        <v>278369.52</v>
      </c>
      <c r="I3780" s="33">
        <v>7056</v>
      </c>
      <c r="J3780" s="33">
        <v>487</v>
      </c>
      <c r="K3780" s="33">
        <v>7400</v>
      </c>
      <c r="L3780" s="33">
        <v>1</v>
      </c>
      <c r="M3780" s="33">
        <v>1</v>
      </c>
      <c r="N3780" s="33">
        <v>277625.39</v>
      </c>
      <c r="O3780" s="33">
        <v>1486.1</v>
      </c>
      <c r="P3780" s="33">
        <v>2974</v>
      </c>
    </row>
    <row r="3781" spans="1:16">
      <c r="A3781" s="27" t="s">
        <v>698</v>
      </c>
      <c r="B3781" s="31">
        <v>202606</v>
      </c>
      <c r="C3781" s="27" t="s">
        <v>89</v>
      </c>
      <c r="D3781" s="27" t="s">
        <v>211</v>
      </c>
      <c r="E3781" s="27" t="s">
        <v>33</v>
      </c>
      <c r="F3781" s="27" t="s">
        <v>257</v>
      </c>
      <c r="G3781" s="33">
        <v>252990.86</v>
      </c>
      <c r="H3781" s="33">
        <v>252990.86</v>
      </c>
      <c r="I3781" s="33">
        <v>6289</v>
      </c>
      <c r="J3781" s="33">
        <v>469</v>
      </c>
      <c r="K3781" s="33">
        <v>7400</v>
      </c>
      <c r="L3781" s="33">
        <v>1</v>
      </c>
      <c r="M3781" s="33">
        <v>1</v>
      </c>
      <c r="N3781" s="33">
        <v>270657.14</v>
      </c>
      <c r="O3781" s="33">
        <v>1491.7</v>
      </c>
      <c r="P3781" s="33">
        <v>2558</v>
      </c>
    </row>
    <row r="3782" spans="1:16">
      <c r="A3782" s="27" t="s">
        <v>698</v>
      </c>
      <c r="B3782" s="31">
        <v>202607</v>
      </c>
      <c r="C3782" s="27" t="s">
        <v>89</v>
      </c>
      <c r="D3782" s="27" t="s">
        <v>211</v>
      </c>
      <c r="E3782" s="27" t="s">
        <v>33</v>
      </c>
      <c r="F3782" s="27" t="s">
        <v>257</v>
      </c>
      <c r="G3782" s="33">
        <v>238281.59</v>
      </c>
      <c r="H3782" s="33">
        <v>238281.59</v>
      </c>
      <c r="I3782" s="33">
        <v>6183</v>
      </c>
      <c r="J3782" s="33">
        <v>494</v>
      </c>
      <c r="K3782" s="33">
        <v>7400</v>
      </c>
      <c r="L3782" s="33">
        <v>1</v>
      </c>
      <c r="M3782" s="33">
        <v>1</v>
      </c>
      <c r="N3782" s="33">
        <v>240140.99</v>
      </c>
      <c r="O3782" s="33">
        <v>1327.5</v>
      </c>
      <c r="P3782" s="33">
        <v>2486</v>
      </c>
    </row>
    <row r="3783" spans="1:16">
      <c r="A3783" s="27" t="s">
        <v>700</v>
      </c>
      <c r="B3783" s="31">
        <v>202408</v>
      </c>
      <c r="C3783" s="27" t="s">
        <v>89</v>
      </c>
      <c r="D3783" s="27" t="s">
        <v>211</v>
      </c>
      <c r="E3783" s="27" t="s">
        <v>33</v>
      </c>
      <c r="F3783" s="27" t="s">
        <v>257</v>
      </c>
      <c r="G3783" s="33">
        <v>247392.87</v>
      </c>
      <c r="H3783" s="33">
        <v>0</v>
      </c>
      <c r="I3783" s="33">
        <v>6037</v>
      </c>
      <c r="J3783" s="33">
        <v>509</v>
      </c>
      <c r="K3783" s="33">
        <v>9400</v>
      </c>
      <c r="L3783" s="33">
        <v>1</v>
      </c>
      <c r="M3783" s="33">
        <v>0</v>
      </c>
      <c r="N3783" s="33">
        <v>308020.71</v>
      </c>
      <c r="O3783" s="33">
        <v>1388.7</v>
      </c>
      <c r="P3783" s="33">
        <v>2446</v>
      </c>
    </row>
    <row r="3784" spans="1:16">
      <c r="A3784" s="27" t="s">
        <v>700</v>
      </c>
      <c r="B3784" s="31">
        <v>202409</v>
      </c>
      <c r="C3784" s="27" t="s">
        <v>89</v>
      </c>
      <c r="D3784" s="27" t="s">
        <v>211</v>
      </c>
      <c r="E3784" s="27" t="s">
        <v>33</v>
      </c>
      <c r="F3784" s="27" t="s">
        <v>257</v>
      </c>
      <c r="G3784" s="33">
        <v>200823.22</v>
      </c>
      <c r="H3784" s="33">
        <v>0</v>
      </c>
      <c r="I3784" s="33">
        <v>5031</v>
      </c>
      <c r="J3784" s="33">
        <v>376</v>
      </c>
      <c r="K3784" s="33">
        <v>9400</v>
      </c>
      <c r="L3784" s="33">
        <v>1</v>
      </c>
      <c r="M3784" s="33">
        <v>0</v>
      </c>
      <c r="N3784" s="33">
        <v>295546.74</v>
      </c>
      <c r="O3784" s="33">
        <v>1135</v>
      </c>
      <c r="P3784" s="33">
        <v>2024</v>
      </c>
    </row>
    <row r="3785" spans="1:16">
      <c r="A3785" s="27" t="s">
        <v>700</v>
      </c>
      <c r="B3785" s="31">
        <v>202410</v>
      </c>
      <c r="C3785" s="27" t="s">
        <v>89</v>
      </c>
      <c r="D3785" s="27" t="s">
        <v>211</v>
      </c>
      <c r="E3785" s="27" t="s">
        <v>33</v>
      </c>
      <c r="F3785" s="27" t="s">
        <v>257</v>
      </c>
      <c r="G3785" s="33">
        <v>265834.95</v>
      </c>
      <c r="H3785" s="33">
        <v>0</v>
      </c>
      <c r="I3785" s="33">
        <v>7278</v>
      </c>
      <c r="J3785" s="33">
        <v>627</v>
      </c>
      <c r="K3785" s="33">
        <v>9400</v>
      </c>
      <c r="L3785" s="33">
        <v>1</v>
      </c>
      <c r="M3785" s="33">
        <v>0</v>
      </c>
      <c r="N3785" s="33">
        <v>323951.51</v>
      </c>
      <c r="O3785" s="33">
        <v>1551.7</v>
      </c>
      <c r="P3785" s="33">
        <v>2731</v>
      </c>
    </row>
    <row r="3786" spans="1:16">
      <c r="A3786" s="27" t="s">
        <v>700</v>
      </c>
      <c r="B3786" s="31">
        <v>202411</v>
      </c>
      <c r="C3786" s="27" t="s">
        <v>89</v>
      </c>
      <c r="D3786" s="27" t="s">
        <v>211</v>
      </c>
      <c r="E3786" s="27" t="s">
        <v>33</v>
      </c>
      <c r="F3786" s="27" t="s">
        <v>257</v>
      </c>
      <c r="G3786" s="33">
        <v>325386.73</v>
      </c>
      <c r="H3786" s="33">
        <v>0</v>
      </c>
      <c r="I3786" s="33">
        <v>7781</v>
      </c>
      <c r="J3786" s="33">
        <v>554</v>
      </c>
      <c r="K3786" s="33">
        <v>9400</v>
      </c>
      <c r="L3786" s="33">
        <v>1</v>
      </c>
      <c r="M3786" s="33">
        <v>0</v>
      </c>
      <c r="N3786" s="33">
        <v>390129.64</v>
      </c>
      <c r="O3786" s="33">
        <v>1677.2</v>
      </c>
      <c r="P3786" s="33">
        <v>3131</v>
      </c>
    </row>
    <row r="3787" spans="1:16">
      <c r="A3787" s="27" t="s">
        <v>700</v>
      </c>
      <c r="B3787" s="31">
        <v>202412</v>
      </c>
      <c r="C3787" s="27" t="s">
        <v>89</v>
      </c>
      <c r="D3787" s="27" t="s">
        <v>211</v>
      </c>
      <c r="E3787" s="27" t="s">
        <v>33</v>
      </c>
      <c r="F3787" s="27" t="s">
        <v>257</v>
      </c>
      <c r="G3787" s="33">
        <v>430154.99</v>
      </c>
      <c r="H3787" s="33">
        <v>0</v>
      </c>
      <c r="I3787" s="33">
        <v>9948</v>
      </c>
      <c r="J3787" s="33">
        <v>588</v>
      </c>
      <c r="K3787" s="33">
        <v>9400</v>
      </c>
      <c r="L3787" s="33">
        <v>1</v>
      </c>
      <c r="M3787" s="33">
        <v>0</v>
      </c>
      <c r="N3787" s="33">
        <v>446910.01</v>
      </c>
      <c r="O3787" s="33">
        <v>2489.1</v>
      </c>
      <c r="P3787" s="33">
        <v>4270</v>
      </c>
    </row>
    <row r="3788" spans="1:16">
      <c r="A3788" s="27" t="s">
        <v>700</v>
      </c>
      <c r="B3788" s="31">
        <v>202501</v>
      </c>
      <c r="C3788" s="27" t="s">
        <v>89</v>
      </c>
      <c r="D3788" s="27" t="s">
        <v>211</v>
      </c>
      <c r="E3788" s="27" t="s">
        <v>33</v>
      </c>
      <c r="F3788" s="27" t="s">
        <v>257</v>
      </c>
      <c r="G3788" s="33">
        <v>203740.24</v>
      </c>
      <c r="H3788" s="33">
        <v>0</v>
      </c>
      <c r="I3788" s="33">
        <v>6049</v>
      </c>
      <c r="J3788" s="33">
        <v>394</v>
      </c>
      <c r="K3788" s="33">
        <v>9400</v>
      </c>
      <c r="L3788" s="33">
        <v>1</v>
      </c>
      <c r="M3788" s="33">
        <v>0</v>
      </c>
      <c r="N3788" s="33">
        <v>226677.66</v>
      </c>
      <c r="O3788" s="33">
        <v>1091.7</v>
      </c>
      <c r="P3788" s="33">
        <v>2314</v>
      </c>
    </row>
    <row r="3789" spans="1:16">
      <c r="A3789" s="27" t="s">
        <v>700</v>
      </c>
      <c r="B3789" s="31">
        <v>202502</v>
      </c>
      <c r="C3789" s="27" t="s">
        <v>89</v>
      </c>
      <c r="D3789" s="27" t="s">
        <v>211</v>
      </c>
      <c r="E3789" s="27" t="s">
        <v>33</v>
      </c>
      <c r="F3789" s="27" t="s">
        <v>257</v>
      </c>
      <c r="G3789" s="33">
        <v>207770.38</v>
      </c>
      <c r="H3789" s="33">
        <v>0</v>
      </c>
      <c r="I3789" s="33">
        <v>5304</v>
      </c>
      <c r="J3789" s="33">
        <v>373</v>
      </c>
      <c r="K3789" s="33">
        <v>9400</v>
      </c>
      <c r="L3789" s="33">
        <v>1</v>
      </c>
      <c r="M3789" s="33">
        <v>0</v>
      </c>
      <c r="N3789" s="33">
        <v>233051.77</v>
      </c>
      <c r="O3789" s="33">
        <v>1157.6</v>
      </c>
      <c r="P3789" s="33">
        <v>2156</v>
      </c>
    </row>
    <row r="3790" spans="1:16">
      <c r="A3790" s="27" t="s">
        <v>700</v>
      </c>
      <c r="B3790" s="31">
        <v>202503</v>
      </c>
      <c r="C3790" s="27" t="s">
        <v>89</v>
      </c>
      <c r="D3790" s="27" t="s">
        <v>211</v>
      </c>
      <c r="E3790" s="27" t="s">
        <v>33</v>
      </c>
      <c r="F3790" s="27" t="s">
        <v>257</v>
      </c>
      <c r="G3790" s="33">
        <v>258323.59</v>
      </c>
      <c r="H3790" s="33">
        <v>0</v>
      </c>
      <c r="I3790" s="33">
        <v>6428</v>
      </c>
      <c r="J3790" s="33">
        <v>525</v>
      </c>
      <c r="K3790" s="33">
        <v>9400</v>
      </c>
      <c r="L3790" s="33">
        <v>1</v>
      </c>
      <c r="M3790" s="33">
        <v>0</v>
      </c>
      <c r="N3790" s="33">
        <v>289836.45</v>
      </c>
      <c r="O3790" s="33">
        <v>1404.8</v>
      </c>
      <c r="P3790" s="33">
        <v>2692</v>
      </c>
    </row>
    <row r="3791" spans="1:16">
      <c r="A3791" s="27" t="s">
        <v>700</v>
      </c>
      <c r="B3791" s="31">
        <v>202504</v>
      </c>
      <c r="C3791" s="27" t="s">
        <v>89</v>
      </c>
      <c r="D3791" s="27" t="s">
        <v>211</v>
      </c>
      <c r="E3791" s="27" t="s">
        <v>33</v>
      </c>
      <c r="F3791" s="27" t="s">
        <v>257</v>
      </c>
      <c r="G3791" s="33">
        <v>334557.47</v>
      </c>
      <c r="H3791" s="33">
        <v>0</v>
      </c>
      <c r="I3791" s="33">
        <v>9124</v>
      </c>
      <c r="J3791" s="33">
        <v>600</v>
      </c>
      <c r="K3791" s="33">
        <v>9400</v>
      </c>
      <c r="L3791" s="33">
        <v>1</v>
      </c>
      <c r="M3791" s="33">
        <v>0</v>
      </c>
      <c r="N3791" s="33">
        <v>340355.99</v>
      </c>
      <c r="O3791" s="33">
        <v>1904.6</v>
      </c>
      <c r="P3791" s="33">
        <v>3876</v>
      </c>
    </row>
    <row r="3792" spans="1:16">
      <c r="A3792" s="27" t="s">
        <v>700</v>
      </c>
      <c r="B3792" s="31">
        <v>202505</v>
      </c>
      <c r="C3792" s="27" t="s">
        <v>89</v>
      </c>
      <c r="D3792" s="27" t="s">
        <v>211</v>
      </c>
      <c r="E3792" s="27" t="s">
        <v>33</v>
      </c>
      <c r="F3792" s="27" t="s">
        <v>257</v>
      </c>
      <c r="G3792" s="33">
        <v>312691.9</v>
      </c>
      <c r="H3792" s="33">
        <v>0</v>
      </c>
      <c r="I3792" s="33">
        <v>8255</v>
      </c>
      <c r="J3792" s="33">
        <v>670</v>
      </c>
      <c r="K3792" s="33">
        <v>9400</v>
      </c>
      <c r="L3792" s="33">
        <v>1</v>
      </c>
      <c r="M3792" s="33">
        <v>0</v>
      </c>
      <c r="N3792" s="33">
        <v>371994.17</v>
      </c>
      <c r="O3792" s="33">
        <v>1789.9</v>
      </c>
      <c r="P3792" s="33">
        <v>3300</v>
      </c>
    </row>
    <row r="3793" spans="1:16">
      <c r="A3793" s="27" t="s">
        <v>700</v>
      </c>
      <c r="B3793" s="31">
        <v>202506</v>
      </c>
      <c r="C3793" s="27" t="s">
        <v>89</v>
      </c>
      <c r="D3793" s="27" t="s">
        <v>211</v>
      </c>
      <c r="E3793" s="27" t="s">
        <v>33</v>
      </c>
      <c r="F3793" s="27" t="s">
        <v>257</v>
      </c>
      <c r="G3793" s="33">
        <v>332755.6</v>
      </c>
      <c r="H3793" s="33">
        <v>0</v>
      </c>
      <c r="I3793" s="33">
        <v>8120</v>
      </c>
      <c r="J3793" s="33">
        <v>711</v>
      </c>
      <c r="K3793" s="33">
        <v>9400</v>
      </c>
      <c r="L3793" s="33">
        <v>1</v>
      </c>
      <c r="M3793" s="33">
        <v>0</v>
      </c>
      <c r="N3793" s="33">
        <v>362657.31</v>
      </c>
      <c r="O3793" s="33">
        <v>1858.5</v>
      </c>
      <c r="P3793" s="33">
        <v>3307</v>
      </c>
    </row>
    <row r="3794" spans="1:16">
      <c r="A3794" s="27" t="s">
        <v>700</v>
      </c>
      <c r="B3794" s="31">
        <v>202507</v>
      </c>
      <c r="C3794" s="27" t="s">
        <v>89</v>
      </c>
      <c r="D3794" s="27" t="s">
        <v>211</v>
      </c>
      <c r="E3794" s="27" t="s">
        <v>33</v>
      </c>
      <c r="F3794" s="27" t="s">
        <v>257</v>
      </c>
      <c r="G3794" s="33">
        <v>277813.05</v>
      </c>
      <c r="H3794" s="33">
        <v>0</v>
      </c>
      <c r="I3794" s="33">
        <v>6894</v>
      </c>
      <c r="J3794" s="33">
        <v>514</v>
      </c>
      <c r="K3794" s="33">
        <v>9400</v>
      </c>
      <c r="L3794" s="33">
        <v>1</v>
      </c>
      <c r="M3794" s="33">
        <v>0</v>
      </c>
      <c r="N3794" s="33">
        <v>321768.29</v>
      </c>
      <c r="O3794" s="33">
        <v>1599</v>
      </c>
      <c r="P3794" s="33">
        <v>2845</v>
      </c>
    </row>
    <row r="3795" spans="1:16">
      <c r="A3795" s="27" t="s">
        <v>700</v>
      </c>
      <c r="B3795" s="31">
        <v>202508</v>
      </c>
      <c r="C3795" s="27" t="s">
        <v>89</v>
      </c>
      <c r="D3795" s="27" t="s">
        <v>211</v>
      </c>
      <c r="E3795" s="27" t="s">
        <v>33</v>
      </c>
      <c r="F3795" s="27" t="s">
        <v>257</v>
      </c>
      <c r="G3795" s="33">
        <v>270705.61</v>
      </c>
      <c r="H3795" s="33">
        <v>0</v>
      </c>
      <c r="I3795" s="33">
        <v>6762</v>
      </c>
      <c r="J3795" s="33">
        <v>501</v>
      </c>
      <c r="K3795" s="33">
        <v>9400</v>
      </c>
      <c r="L3795" s="33">
        <v>1</v>
      </c>
      <c r="M3795" s="33">
        <v>0</v>
      </c>
      <c r="N3795" s="33">
        <v>309252.79</v>
      </c>
      <c r="O3795" s="33">
        <v>1451.6</v>
      </c>
      <c r="P3795" s="33">
        <v>2796</v>
      </c>
    </row>
    <row r="3796" spans="1:16">
      <c r="A3796" s="27" t="s">
        <v>700</v>
      </c>
      <c r="B3796" s="31">
        <v>202509</v>
      </c>
      <c r="C3796" s="27" t="s">
        <v>89</v>
      </c>
      <c r="D3796" s="27" t="s">
        <v>211</v>
      </c>
      <c r="E3796" s="27" t="s">
        <v>33</v>
      </c>
      <c r="F3796" s="27" t="s">
        <v>257</v>
      </c>
      <c r="G3796" s="33">
        <v>264351.77</v>
      </c>
      <c r="H3796" s="33">
        <v>0</v>
      </c>
      <c r="I3796" s="33">
        <v>6662</v>
      </c>
      <c r="J3796" s="33">
        <v>452</v>
      </c>
      <c r="K3796" s="33">
        <v>9400</v>
      </c>
      <c r="L3796" s="33">
        <v>1</v>
      </c>
      <c r="M3796" s="33">
        <v>0</v>
      </c>
      <c r="N3796" s="33">
        <v>296728.92</v>
      </c>
      <c r="O3796" s="33">
        <v>1453.5</v>
      </c>
      <c r="P3796" s="33">
        <v>2842</v>
      </c>
    </row>
    <row r="3797" spans="1:16">
      <c r="A3797" s="27" t="s">
        <v>700</v>
      </c>
      <c r="B3797" s="31">
        <v>202510</v>
      </c>
      <c r="C3797" s="27" t="s">
        <v>89</v>
      </c>
      <c r="D3797" s="27" t="s">
        <v>211</v>
      </c>
      <c r="E3797" s="27" t="s">
        <v>33</v>
      </c>
      <c r="F3797" s="27" t="s">
        <v>257</v>
      </c>
      <c r="G3797" s="33">
        <v>287204.88</v>
      </c>
      <c r="H3797" s="33">
        <v>0</v>
      </c>
      <c r="I3797" s="33">
        <v>7683</v>
      </c>
      <c r="J3797" s="33">
        <v>523</v>
      </c>
      <c r="K3797" s="33">
        <v>9400</v>
      </c>
      <c r="L3797" s="33">
        <v>1</v>
      </c>
      <c r="M3797" s="33">
        <v>0</v>
      </c>
      <c r="N3797" s="33">
        <v>325247.32</v>
      </c>
      <c r="O3797" s="33">
        <v>1763.9</v>
      </c>
      <c r="P3797" s="33">
        <v>3141</v>
      </c>
    </row>
    <row r="3798" spans="1:16">
      <c r="A3798" s="27" t="s">
        <v>700</v>
      </c>
      <c r="B3798" s="31">
        <v>202511</v>
      </c>
      <c r="C3798" s="27" t="s">
        <v>89</v>
      </c>
      <c r="D3798" s="27" t="s">
        <v>211</v>
      </c>
      <c r="E3798" s="27" t="s">
        <v>33</v>
      </c>
      <c r="F3798" s="27" t="s">
        <v>257</v>
      </c>
      <c r="G3798" s="33">
        <v>327454.65</v>
      </c>
      <c r="H3798" s="33">
        <v>0</v>
      </c>
      <c r="I3798" s="33">
        <v>7858</v>
      </c>
      <c r="J3798" s="33">
        <v>682</v>
      </c>
      <c r="K3798" s="33">
        <v>9400</v>
      </c>
      <c r="L3798" s="33">
        <v>1</v>
      </c>
      <c r="M3798" s="33">
        <v>0</v>
      </c>
      <c r="N3798" s="33">
        <v>391690.16</v>
      </c>
      <c r="O3798" s="33">
        <v>1982.8</v>
      </c>
      <c r="P3798" s="33">
        <v>3155</v>
      </c>
    </row>
    <row r="3799" spans="1:16">
      <c r="A3799" s="27" t="s">
        <v>700</v>
      </c>
      <c r="B3799" s="31">
        <v>202512</v>
      </c>
      <c r="C3799" s="27" t="s">
        <v>89</v>
      </c>
      <c r="D3799" s="27" t="s">
        <v>211</v>
      </c>
      <c r="E3799" s="27" t="s">
        <v>33</v>
      </c>
      <c r="F3799" s="27" t="s">
        <v>257</v>
      </c>
      <c r="G3799" s="33">
        <v>431816.02</v>
      </c>
      <c r="H3799" s="33">
        <v>0</v>
      </c>
      <c r="I3799" s="33">
        <v>11587</v>
      </c>
      <c r="J3799" s="33">
        <v>762</v>
      </c>
      <c r="K3799" s="33">
        <v>9400</v>
      </c>
      <c r="L3799" s="33">
        <v>1</v>
      </c>
      <c r="M3799" s="33">
        <v>0</v>
      </c>
      <c r="N3799" s="33">
        <v>448697.65</v>
      </c>
      <c r="O3799" s="33">
        <v>2295.4</v>
      </c>
      <c r="P3799" s="33">
        <v>4721</v>
      </c>
    </row>
    <row r="3800" spans="1:16">
      <c r="A3800" s="27" t="s">
        <v>700</v>
      </c>
      <c r="B3800" s="31">
        <v>202601</v>
      </c>
      <c r="C3800" s="27" t="s">
        <v>89</v>
      </c>
      <c r="D3800" s="27" t="s">
        <v>211</v>
      </c>
      <c r="E3800" s="27" t="s">
        <v>33</v>
      </c>
      <c r="F3800" s="27" t="s">
        <v>257</v>
      </c>
      <c r="G3800" s="33">
        <v>199782.14</v>
      </c>
      <c r="H3800" s="33">
        <v>0</v>
      </c>
      <c r="I3800" s="33">
        <v>5416</v>
      </c>
      <c r="J3800" s="33">
        <v>461</v>
      </c>
      <c r="K3800" s="33">
        <v>9400</v>
      </c>
      <c r="L3800" s="33">
        <v>1</v>
      </c>
      <c r="M3800" s="33">
        <v>0</v>
      </c>
      <c r="N3800" s="33">
        <v>227584.37</v>
      </c>
      <c r="O3800" s="33">
        <v>1139.4</v>
      </c>
      <c r="P3800" s="33">
        <v>2075</v>
      </c>
    </row>
    <row r="3801" spans="1:16">
      <c r="A3801" s="27" t="s">
        <v>700</v>
      </c>
      <c r="B3801" s="31">
        <v>202602</v>
      </c>
      <c r="C3801" s="27" t="s">
        <v>89</v>
      </c>
      <c r="D3801" s="27" t="s">
        <v>211</v>
      </c>
      <c r="E3801" s="27" t="s">
        <v>33</v>
      </c>
      <c r="F3801" s="27" t="s">
        <v>257</v>
      </c>
      <c r="G3801" s="33">
        <v>213140.81</v>
      </c>
      <c r="H3801" s="33">
        <v>213140.81</v>
      </c>
      <c r="I3801" s="33">
        <v>5370</v>
      </c>
      <c r="J3801" s="33">
        <v>385</v>
      </c>
      <c r="K3801" s="33">
        <v>9400</v>
      </c>
      <c r="L3801" s="33">
        <v>1</v>
      </c>
      <c r="M3801" s="33">
        <v>1</v>
      </c>
      <c r="N3801" s="33">
        <v>233983.98</v>
      </c>
      <c r="O3801" s="33">
        <v>1167.3</v>
      </c>
      <c r="P3801" s="33">
        <v>2229</v>
      </c>
    </row>
    <row r="3802" spans="1:16">
      <c r="A3802" s="27" t="s">
        <v>700</v>
      </c>
      <c r="B3802" s="31">
        <v>202603</v>
      </c>
      <c r="C3802" s="27" t="s">
        <v>89</v>
      </c>
      <c r="D3802" s="27" t="s">
        <v>211</v>
      </c>
      <c r="E3802" s="27" t="s">
        <v>33</v>
      </c>
      <c r="F3802" s="27" t="s">
        <v>257</v>
      </c>
      <c r="G3802" s="33">
        <v>251119.89</v>
      </c>
      <c r="H3802" s="33">
        <v>251119.89</v>
      </c>
      <c r="I3802" s="33">
        <v>6316</v>
      </c>
      <c r="J3802" s="33">
        <v>443</v>
      </c>
      <c r="K3802" s="33">
        <v>9400</v>
      </c>
      <c r="L3802" s="33">
        <v>1</v>
      </c>
      <c r="M3802" s="33">
        <v>1</v>
      </c>
      <c r="N3802" s="33">
        <v>290995.79</v>
      </c>
      <c r="O3802" s="33">
        <v>1371.1</v>
      </c>
      <c r="P3802" s="33">
        <v>2621</v>
      </c>
    </row>
    <row r="3803" spans="1:16">
      <c r="A3803" s="27" t="s">
        <v>700</v>
      </c>
      <c r="B3803" s="31">
        <v>202604</v>
      </c>
      <c r="C3803" s="27" t="s">
        <v>89</v>
      </c>
      <c r="D3803" s="27" t="s">
        <v>211</v>
      </c>
      <c r="E3803" s="27" t="s">
        <v>33</v>
      </c>
      <c r="F3803" s="27" t="s">
        <v>257</v>
      </c>
      <c r="G3803" s="33">
        <v>290279.82</v>
      </c>
      <c r="H3803" s="33">
        <v>290279.82</v>
      </c>
      <c r="I3803" s="33">
        <v>6525</v>
      </c>
      <c r="J3803" s="33">
        <v>430</v>
      </c>
      <c r="K3803" s="33">
        <v>9400</v>
      </c>
      <c r="L3803" s="33">
        <v>1</v>
      </c>
      <c r="M3803" s="33">
        <v>1</v>
      </c>
      <c r="N3803" s="33">
        <v>341717.42</v>
      </c>
      <c r="O3803" s="33">
        <v>1563.3</v>
      </c>
      <c r="P3803" s="33">
        <v>2906</v>
      </c>
    </row>
    <row r="3804" spans="1:16">
      <c r="A3804" s="27" t="s">
        <v>700</v>
      </c>
      <c r="B3804" s="31">
        <v>202605</v>
      </c>
      <c r="C3804" s="27" t="s">
        <v>89</v>
      </c>
      <c r="D3804" s="27" t="s">
        <v>211</v>
      </c>
      <c r="E3804" s="27" t="s">
        <v>33</v>
      </c>
      <c r="F3804" s="27" t="s">
        <v>257</v>
      </c>
      <c r="G3804" s="33">
        <v>331138.56</v>
      </c>
      <c r="H3804" s="33">
        <v>331138.56</v>
      </c>
      <c r="I3804" s="33">
        <v>8439</v>
      </c>
      <c r="J3804" s="33">
        <v>720</v>
      </c>
      <c r="K3804" s="33">
        <v>9400</v>
      </c>
      <c r="L3804" s="33">
        <v>1</v>
      </c>
      <c r="M3804" s="33">
        <v>1</v>
      </c>
      <c r="N3804" s="33">
        <v>373482.14</v>
      </c>
      <c r="O3804" s="33">
        <v>1894.6</v>
      </c>
      <c r="P3804" s="33">
        <v>3471</v>
      </c>
    </row>
    <row r="3805" spans="1:16">
      <c r="A3805" s="27" t="s">
        <v>700</v>
      </c>
      <c r="B3805" s="31">
        <v>202606</v>
      </c>
      <c r="C3805" s="27" t="s">
        <v>89</v>
      </c>
      <c r="D3805" s="27" t="s">
        <v>211</v>
      </c>
      <c r="E3805" s="27" t="s">
        <v>33</v>
      </c>
      <c r="F3805" s="27" t="s">
        <v>257</v>
      </c>
      <c r="G3805" s="33">
        <v>360245.59</v>
      </c>
      <c r="H3805" s="33">
        <v>360245.59</v>
      </c>
      <c r="I3805" s="33">
        <v>8774</v>
      </c>
      <c r="J3805" s="33">
        <v>593</v>
      </c>
      <c r="K3805" s="33">
        <v>9400</v>
      </c>
      <c r="L3805" s="33">
        <v>1</v>
      </c>
      <c r="M3805" s="33">
        <v>1</v>
      </c>
      <c r="N3805" s="33">
        <v>364107.94</v>
      </c>
      <c r="O3805" s="33">
        <v>1990.2</v>
      </c>
      <c r="P3805" s="33">
        <v>3761</v>
      </c>
    </row>
    <row r="3806" spans="1:16">
      <c r="A3806" s="27" t="s">
        <v>700</v>
      </c>
      <c r="B3806" s="31">
        <v>202607</v>
      </c>
      <c r="C3806" s="27" t="s">
        <v>89</v>
      </c>
      <c r="D3806" s="27" t="s">
        <v>211</v>
      </c>
      <c r="E3806" s="27" t="s">
        <v>33</v>
      </c>
      <c r="F3806" s="27" t="s">
        <v>257</v>
      </c>
      <c r="G3806" s="33">
        <v>288410.89</v>
      </c>
      <c r="H3806" s="33">
        <v>288410.89</v>
      </c>
      <c r="I3806" s="33">
        <v>7150</v>
      </c>
      <c r="J3806" s="33">
        <v>545</v>
      </c>
      <c r="K3806" s="33">
        <v>9400</v>
      </c>
      <c r="L3806" s="33">
        <v>1</v>
      </c>
      <c r="M3806" s="33">
        <v>1</v>
      </c>
      <c r="N3806" s="33">
        <v>323055.37</v>
      </c>
      <c r="O3806" s="33">
        <v>1628.3</v>
      </c>
      <c r="P3806" s="33">
        <v>3097</v>
      </c>
    </row>
    <row r="3807" spans="1:16">
      <c r="A3807" s="27" t="s">
        <v>701</v>
      </c>
      <c r="B3807" s="31">
        <v>202408</v>
      </c>
      <c r="C3807" s="27" t="s">
        <v>89</v>
      </c>
      <c r="D3807" s="27" t="s">
        <v>211</v>
      </c>
      <c r="E3807" s="27" t="s">
        <v>33</v>
      </c>
      <c r="F3807" s="27" t="s">
        <v>257</v>
      </c>
      <c r="G3807" s="33">
        <v>313747.27</v>
      </c>
      <c r="H3807" s="33">
        <v>313747.27</v>
      </c>
      <c r="I3807" s="33">
        <v>7802</v>
      </c>
      <c r="J3807" s="33">
        <v>522</v>
      </c>
      <c r="K3807" s="33">
        <v>12000</v>
      </c>
      <c r="L3807" s="33">
        <v>1</v>
      </c>
      <c r="M3807" s="33">
        <v>1</v>
      </c>
      <c r="N3807" s="33">
        <v>398415.05</v>
      </c>
      <c r="O3807" s="33">
        <v>1573.3</v>
      </c>
      <c r="P3807" s="33">
        <v>3175</v>
      </c>
    </row>
    <row r="3808" spans="1:16">
      <c r="A3808" s="27" t="s">
        <v>701</v>
      </c>
      <c r="B3808" s="31">
        <v>202409</v>
      </c>
      <c r="C3808" s="27" t="s">
        <v>89</v>
      </c>
      <c r="D3808" s="27" t="s">
        <v>211</v>
      </c>
      <c r="E3808" s="27" t="s">
        <v>33</v>
      </c>
      <c r="F3808" s="27" t="s">
        <v>257</v>
      </c>
      <c r="G3808" s="33">
        <v>340720.97</v>
      </c>
      <c r="H3808" s="33">
        <v>340720.97</v>
      </c>
      <c r="I3808" s="33">
        <v>8793</v>
      </c>
      <c r="J3808" s="33">
        <v>652</v>
      </c>
      <c r="K3808" s="33">
        <v>12000</v>
      </c>
      <c r="L3808" s="33">
        <v>1</v>
      </c>
      <c r="M3808" s="33">
        <v>1</v>
      </c>
      <c r="N3808" s="33">
        <v>382280.36</v>
      </c>
      <c r="O3808" s="33">
        <v>2014.4</v>
      </c>
      <c r="P3808" s="33">
        <v>3534</v>
      </c>
    </row>
    <row r="3809" spans="1:16">
      <c r="A3809" s="27" t="s">
        <v>701</v>
      </c>
      <c r="B3809" s="31">
        <v>202410</v>
      </c>
      <c r="C3809" s="27" t="s">
        <v>89</v>
      </c>
      <c r="D3809" s="27" t="s">
        <v>211</v>
      </c>
      <c r="E3809" s="27" t="s">
        <v>33</v>
      </c>
      <c r="F3809" s="27" t="s">
        <v>257</v>
      </c>
      <c r="G3809" s="33">
        <v>360686.85</v>
      </c>
      <c r="H3809" s="33">
        <v>360686.85</v>
      </c>
      <c r="I3809" s="33">
        <v>9941</v>
      </c>
      <c r="J3809" s="33">
        <v>857</v>
      </c>
      <c r="K3809" s="33">
        <v>12000</v>
      </c>
      <c r="L3809" s="33">
        <v>1</v>
      </c>
      <c r="M3809" s="33">
        <v>1</v>
      </c>
      <c r="N3809" s="33">
        <v>419021.04</v>
      </c>
      <c r="O3809" s="33">
        <v>2229.4</v>
      </c>
      <c r="P3809" s="33">
        <v>3976</v>
      </c>
    </row>
    <row r="3810" spans="1:16">
      <c r="A3810" s="27" t="s">
        <v>701</v>
      </c>
      <c r="B3810" s="31">
        <v>202411</v>
      </c>
      <c r="C3810" s="27" t="s">
        <v>89</v>
      </c>
      <c r="D3810" s="27" t="s">
        <v>211</v>
      </c>
      <c r="E3810" s="27" t="s">
        <v>33</v>
      </c>
      <c r="F3810" s="27" t="s">
        <v>257</v>
      </c>
      <c r="G3810" s="33">
        <v>431440.82</v>
      </c>
      <c r="H3810" s="33">
        <v>431440.82</v>
      </c>
      <c r="I3810" s="33">
        <v>11177</v>
      </c>
      <c r="J3810" s="33">
        <v>885</v>
      </c>
      <c r="K3810" s="33">
        <v>12000</v>
      </c>
      <c r="L3810" s="33">
        <v>1</v>
      </c>
      <c r="M3810" s="33">
        <v>1</v>
      </c>
      <c r="N3810" s="33">
        <v>504620.36</v>
      </c>
      <c r="O3810" s="33">
        <v>2507.9</v>
      </c>
      <c r="P3810" s="33">
        <v>4477</v>
      </c>
    </row>
    <row r="3811" spans="1:16">
      <c r="A3811" s="27" t="s">
        <v>701</v>
      </c>
      <c r="B3811" s="31">
        <v>202412</v>
      </c>
      <c r="C3811" s="27" t="s">
        <v>89</v>
      </c>
      <c r="D3811" s="27" t="s">
        <v>211</v>
      </c>
      <c r="E3811" s="27" t="s">
        <v>33</v>
      </c>
      <c r="F3811" s="27" t="s">
        <v>257</v>
      </c>
      <c r="G3811" s="33">
        <v>492029.59</v>
      </c>
      <c r="H3811" s="33">
        <v>492029.59</v>
      </c>
      <c r="I3811" s="33">
        <v>11801</v>
      </c>
      <c r="J3811" s="33">
        <v>851</v>
      </c>
      <c r="K3811" s="33">
        <v>12000</v>
      </c>
      <c r="L3811" s="33">
        <v>1</v>
      </c>
      <c r="M3811" s="33">
        <v>1</v>
      </c>
      <c r="N3811" s="33">
        <v>578063.98</v>
      </c>
      <c r="O3811" s="33">
        <v>2741.6</v>
      </c>
      <c r="P3811" s="33">
        <v>4814</v>
      </c>
    </row>
    <row r="3812" spans="1:16">
      <c r="A3812" s="27" t="s">
        <v>701</v>
      </c>
      <c r="B3812" s="31">
        <v>202501</v>
      </c>
      <c r="C3812" s="27" t="s">
        <v>89</v>
      </c>
      <c r="D3812" s="27" t="s">
        <v>211</v>
      </c>
      <c r="E3812" s="27" t="s">
        <v>33</v>
      </c>
      <c r="F3812" s="27" t="s">
        <v>257</v>
      </c>
      <c r="G3812" s="33">
        <v>263671.79</v>
      </c>
      <c r="H3812" s="33">
        <v>263671.79</v>
      </c>
      <c r="I3812" s="33">
        <v>6507</v>
      </c>
      <c r="J3812" s="33">
        <v>493</v>
      </c>
      <c r="K3812" s="33">
        <v>12000</v>
      </c>
      <c r="L3812" s="33">
        <v>1</v>
      </c>
      <c r="M3812" s="33">
        <v>1</v>
      </c>
      <c r="N3812" s="33">
        <v>293200.38</v>
      </c>
      <c r="O3812" s="33">
        <v>1386.6</v>
      </c>
      <c r="P3812" s="33">
        <v>2742</v>
      </c>
    </row>
    <row r="3813" spans="1:16">
      <c r="A3813" s="27" t="s">
        <v>701</v>
      </c>
      <c r="B3813" s="31">
        <v>202502</v>
      </c>
      <c r="C3813" s="27" t="s">
        <v>89</v>
      </c>
      <c r="D3813" s="27" t="s">
        <v>211</v>
      </c>
      <c r="E3813" s="27" t="s">
        <v>33</v>
      </c>
      <c r="F3813" s="27" t="s">
        <v>257</v>
      </c>
      <c r="G3813" s="33">
        <v>250611.28</v>
      </c>
      <c r="H3813" s="33">
        <v>250611.28</v>
      </c>
      <c r="I3813" s="33">
        <v>6360</v>
      </c>
      <c r="J3813" s="33">
        <v>436</v>
      </c>
      <c r="K3813" s="33">
        <v>12000</v>
      </c>
      <c r="L3813" s="33">
        <v>1</v>
      </c>
      <c r="M3813" s="33">
        <v>1</v>
      </c>
      <c r="N3813" s="33">
        <v>301445.1</v>
      </c>
      <c r="O3813" s="33">
        <v>1389.9</v>
      </c>
      <c r="P3813" s="33">
        <v>2599</v>
      </c>
    </row>
    <row r="3814" spans="1:16">
      <c r="A3814" s="27" t="s">
        <v>701</v>
      </c>
      <c r="B3814" s="31">
        <v>202503</v>
      </c>
      <c r="C3814" s="27" t="s">
        <v>89</v>
      </c>
      <c r="D3814" s="27" t="s">
        <v>211</v>
      </c>
      <c r="E3814" s="27" t="s">
        <v>33</v>
      </c>
      <c r="F3814" s="27" t="s">
        <v>257</v>
      </c>
      <c r="G3814" s="33">
        <v>336647.49</v>
      </c>
      <c r="H3814" s="33">
        <v>336647.49</v>
      </c>
      <c r="I3814" s="33">
        <v>8265</v>
      </c>
      <c r="J3814" s="33">
        <v>641</v>
      </c>
      <c r="K3814" s="33">
        <v>12000</v>
      </c>
      <c r="L3814" s="33">
        <v>1</v>
      </c>
      <c r="M3814" s="33">
        <v>1</v>
      </c>
      <c r="N3814" s="33">
        <v>374894.28</v>
      </c>
      <c r="O3814" s="33">
        <v>1695</v>
      </c>
      <c r="P3814" s="33">
        <v>3344</v>
      </c>
    </row>
    <row r="3815" spans="1:16">
      <c r="A3815" s="27" t="s">
        <v>701</v>
      </c>
      <c r="B3815" s="31">
        <v>202504</v>
      </c>
      <c r="C3815" s="27" t="s">
        <v>89</v>
      </c>
      <c r="D3815" s="27" t="s">
        <v>211</v>
      </c>
      <c r="E3815" s="27" t="s">
        <v>33</v>
      </c>
      <c r="F3815" s="27" t="s">
        <v>257</v>
      </c>
      <c r="G3815" s="33">
        <v>439134.75</v>
      </c>
      <c r="H3815" s="33">
        <v>439134.75</v>
      </c>
      <c r="I3815" s="33">
        <v>11942</v>
      </c>
      <c r="J3815" s="33">
        <v>855</v>
      </c>
      <c r="K3815" s="33">
        <v>12000</v>
      </c>
      <c r="L3815" s="33">
        <v>1</v>
      </c>
      <c r="M3815" s="33">
        <v>1</v>
      </c>
      <c r="N3815" s="33">
        <v>440239.72</v>
      </c>
      <c r="O3815" s="33">
        <v>2402</v>
      </c>
      <c r="P3815" s="33">
        <v>4655</v>
      </c>
    </row>
    <row r="3816" spans="1:16">
      <c r="A3816" s="27" t="s">
        <v>701</v>
      </c>
      <c r="B3816" s="31">
        <v>202505</v>
      </c>
      <c r="C3816" s="27" t="s">
        <v>89</v>
      </c>
      <c r="D3816" s="27" t="s">
        <v>211</v>
      </c>
      <c r="E3816" s="27" t="s">
        <v>33</v>
      </c>
      <c r="F3816" s="27" t="s">
        <v>257</v>
      </c>
      <c r="G3816" s="33">
        <v>422349.16</v>
      </c>
      <c r="H3816" s="33">
        <v>422349.16</v>
      </c>
      <c r="I3816" s="33">
        <v>10472</v>
      </c>
      <c r="J3816" s="33">
        <v>953</v>
      </c>
      <c r="K3816" s="33">
        <v>12000</v>
      </c>
      <c r="L3816" s="33">
        <v>1</v>
      </c>
      <c r="M3816" s="33">
        <v>1</v>
      </c>
      <c r="N3816" s="33">
        <v>481162.7</v>
      </c>
      <c r="O3816" s="33">
        <v>2384.9</v>
      </c>
      <c r="P3816" s="33">
        <v>4297</v>
      </c>
    </row>
    <row r="3817" spans="1:16">
      <c r="A3817" s="27" t="s">
        <v>701</v>
      </c>
      <c r="B3817" s="31">
        <v>202506</v>
      </c>
      <c r="C3817" s="27" t="s">
        <v>89</v>
      </c>
      <c r="D3817" s="27" t="s">
        <v>211</v>
      </c>
      <c r="E3817" s="27" t="s">
        <v>33</v>
      </c>
      <c r="F3817" s="27" t="s">
        <v>257</v>
      </c>
      <c r="G3817" s="33">
        <v>391716.45</v>
      </c>
      <c r="H3817" s="33">
        <v>391716.45</v>
      </c>
      <c r="I3817" s="33">
        <v>9737</v>
      </c>
      <c r="J3817" s="33">
        <v>729</v>
      </c>
      <c r="K3817" s="33">
        <v>12000</v>
      </c>
      <c r="L3817" s="33">
        <v>1</v>
      </c>
      <c r="M3817" s="33">
        <v>1</v>
      </c>
      <c r="N3817" s="33">
        <v>469085.77</v>
      </c>
      <c r="O3817" s="33">
        <v>2148.1</v>
      </c>
      <c r="P3817" s="33">
        <v>3933</v>
      </c>
    </row>
    <row r="3818" spans="1:16">
      <c r="A3818" s="27" t="s">
        <v>701</v>
      </c>
      <c r="B3818" s="31">
        <v>202507</v>
      </c>
      <c r="C3818" s="27" t="s">
        <v>89</v>
      </c>
      <c r="D3818" s="27" t="s">
        <v>211</v>
      </c>
      <c r="E3818" s="27" t="s">
        <v>33</v>
      </c>
      <c r="F3818" s="27" t="s">
        <v>257</v>
      </c>
      <c r="G3818" s="33">
        <v>368070.41</v>
      </c>
      <c r="H3818" s="33">
        <v>368070.41</v>
      </c>
      <c r="I3818" s="33">
        <v>8961</v>
      </c>
      <c r="J3818" s="33">
        <v>642</v>
      </c>
      <c r="K3818" s="33">
        <v>12000</v>
      </c>
      <c r="L3818" s="33">
        <v>1</v>
      </c>
      <c r="M3818" s="33">
        <v>1</v>
      </c>
      <c r="N3818" s="33">
        <v>416197.12</v>
      </c>
      <c r="O3818" s="33">
        <v>2122.5</v>
      </c>
      <c r="P3818" s="33">
        <v>3591</v>
      </c>
    </row>
    <row r="3819" spans="1:16">
      <c r="A3819" s="27" t="s">
        <v>701</v>
      </c>
      <c r="B3819" s="31">
        <v>202508</v>
      </c>
      <c r="C3819" s="27" t="s">
        <v>89</v>
      </c>
      <c r="D3819" s="27" t="s">
        <v>211</v>
      </c>
      <c r="E3819" s="27" t="s">
        <v>33</v>
      </c>
      <c r="F3819" s="27" t="s">
        <v>257</v>
      </c>
      <c r="G3819" s="33">
        <v>393161.06</v>
      </c>
      <c r="H3819" s="33">
        <v>393161.06</v>
      </c>
      <c r="I3819" s="33">
        <v>9733</v>
      </c>
      <c r="J3819" s="33">
        <v>710</v>
      </c>
      <c r="K3819" s="33">
        <v>12000</v>
      </c>
      <c r="L3819" s="33">
        <v>1</v>
      </c>
      <c r="M3819" s="33">
        <v>1</v>
      </c>
      <c r="N3819" s="33">
        <v>400008.71</v>
      </c>
      <c r="O3819" s="33">
        <v>2390.3</v>
      </c>
      <c r="P3819" s="33">
        <v>4119</v>
      </c>
    </row>
    <row r="3820" spans="1:16">
      <c r="A3820" s="27" t="s">
        <v>701</v>
      </c>
      <c r="B3820" s="31">
        <v>202509</v>
      </c>
      <c r="C3820" s="27" t="s">
        <v>89</v>
      </c>
      <c r="D3820" s="27" t="s">
        <v>211</v>
      </c>
      <c r="E3820" s="27" t="s">
        <v>33</v>
      </c>
      <c r="F3820" s="27" t="s">
        <v>257</v>
      </c>
      <c r="G3820" s="33">
        <v>349466.73</v>
      </c>
      <c r="H3820" s="33">
        <v>349466.73</v>
      </c>
      <c r="I3820" s="33">
        <v>9432</v>
      </c>
      <c r="J3820" s="33">
        <v>667</v>
      </c>
      <c r="K3820" s="33">
        <v>12000</v>
      </c>
      <c r="L3820" s="33">
        <v>1</v>
      </c>
      <c r="M3820" s="33">
        <v>1</v>
      </c>
      <c r="N3820" s="33">
        <v>383809.48</v>
      </c>
      <c r="O3820" s="33">
        <v>1885.5</v>
      </c>
      <c r="P3820" s="33">
        <v>3745</v>
      </c>
    </row>
    <row r="3821" spans="1:16">
      <c r="A3821" s="27" t="s">
        <v>701</v>
      </c>
      <c r="B3821" s="31">
        <v>202510</v>
      </c>
      <c r="C3821" s="27" t="s">
        <v>89</v>
      </c>
      <c r="D3821" s="27" t="s">
        <v>211</v>
      </c>
      <c r="E3821" s="27" t="s">
        <v>33</v>
      </c>
      <c r="F3821" s="27" t="s">
        <v>257</v>
      </c>
      <c r="G3821" s="33">
        <v>367698.26</v>
      </c>
      <c r="H3821" s="33">
        <v>367698.26</v>
      </c>
      <c r="I3821" s="33">
        <v>9350</v>
      </c>
      <c r="J3821" s="33">
        <v>727</v>
      </c>
      <c r="K3821" s="33">
        <v>12000</v>
      </c>
      <c r="L3821" s="33">
        <v>1</v>
      </c>
      <c r="M3821" s="33">
        <v>1</v>
      </c>
      <c r="N3821" s="33">
        <v>420697.13</v>
      </c>
      <c r="O3821" s="33">
        <v>2159.7</v>
      </c>
      <c r="P3821" s="33">
        <v>3751</v>
      </c>
    </row>
    <row r="3822" spans="1:16">
      <c r="A3822" s="27" t="s">
        <v>701</v>
      </c>
      <c r="B3822" s="31">
        <v>202511</v>
      </c>
      <c r="C3822" s="27" t="s">
        <v>89</v>
      </c>
      <c r="D3822" s="27" t="s">
        <v>211</v>
      </c>
      <c r="E3822" s="27" t="s">
        <v>33</v>
      </c>
      <c r="F3822" s="27" t="s">
        <v>257</v>
      </c>
      <c r="G3822" s="33">
        <v>448670.69</v>
      </c>
      <c r="H3822" s="33">
        <v>448670.69</v>
      </c>
      <c r="I3822" s="33">
        <v>11267</v>
      </c>
      <c r="J3822" s="33">
        <v>987</v>
      </c>
      <c r="K3822" s="33">
        <v>12000</v>
      </c>
      <c r="L3822" s="33">
        <v>1</v>
      </c>
      <c r="M3822" s="33">
        <v>1</v>
      </c>
      <c r="N3822" s="33">
        <v>506638.84</v>
      </c>
      <c r="O3822" s="33">
        <v>2569.3</v>
      </c>
      <c r="P3822" s="33">
        <v>4632</v>
      </c>
    </row>
    <row r="3823" spans="1:16">
      <c r="A3823" s="27" t="s">
        <v>701</v>
      </c>
      <c r="B3823" s="31">
        <v>202512</v>
      </c>
      <c r="C3823" s="27" t="s">
        <v>89</v>
      </c>
      <c r="D3823" s="27" t="s">
        <v>211</v>
      </c>
      <c r="E3823" s="27" t="s">
        <v>33</v>
      </c>
      <c r="F3823" s="27" t="s">
        <v>257</v>
      </c>
      <c r="G3823" s="33">
        <v>498534.61</v>
      </c>
      <c r="H3823" s="33">
        <v>498534.61</v>
      </c>
      <c r="I3823" s="33">
        <v>12277</v>
      </c>
      <c r="J3823" s="33">
        <v>1007</v>
      </c>
      <c r="K3823" s="33">
        <v>12000</v>
      </c>
      <c r="L3823" s="33">
        <v>1</v>
      </c>
      <c r="M3823" s="33">
        <v>1</v>
      </c>
      <c r="N3823" s="33">
        <v>580376.23</v>
      </c>
      <c r="O3823" s="33">
        <v>2778.8</v>
      </c>
      <c r="P3823" s="33">
        <v>5046</v>
      </c>
    </row>
    <row r="3824" spans="1:16">
      <c r="A3824" s="27" t="s">
        <v>701</v>
      </c>
      <c r="B3824" s="31">
        <v>202601</v>
      </c>
      <c r="C3824" s="27" t="s">
        <v>89</v>
      </c>
      <c r="D3824" s="27" t="s">
        <v>211</v>
      </c>
      <c r="E3824" s="27" t="s">
        <v>33</v>
      </c>
      <c r="F3824" s="27" t="s">
        <v>257</v>
      </c>
      <c r="G3824" s="33">
        <v>255588.59</v>
      </c>
      <c r="H3824" s="33">
        <v>255588.59</v>
      </c>
      <c r="I3824" s="33">
        <v>6765</v>
      </c>
      <c r="J3824" s="33">
        <v>467</v>
      </c>
      <c r="K3824" s="33">
        <v>12000</v>
      </c>
      <c r="L3824" s="33">
        <v>1</v>
      </c>
      <c r="M3824" s="33">
        <v>1</v>
      </c>
      <c r="N3824" s="33">
        <v>294373.19</v>
      </c>
      <c r="O3824" s="33">
        <v>1563.2</v>
      </c>
      <c r="P3824" s="33">
        <v>2705</v>
      </c>
    </row>
    <row r="3825" spans="1:16">
      <c r="A3825" s="27" t="s">
        <v>701</v>
      </c>
      <c r="B3825" s="31">
        <v>202602</v>
      </c>
      <c r="C3825" s="27" t="s">
        <v>89</v>
      </c>
      <c r="D3825" s="27" t="s">
        <v>211</v>
      </c>
      <c r="E3825" s="27" t="s">
        <v>33</v>
      </c>
      <c r="F3825" s="27" t="s">
        <v>257</v>
      </c>
      <c r="G3825" s="33">
        <v>263356.86</v>
      </c>
      <c r="H3825" s="33">
        <v>263356.86</v>
      </c>
      <c r="I3825" s="33">
        <v>6417</v>
      </c>
      <c r="J3825" s="33">
        <v>463</v>
      </c>
      <c r="K3825" s="33">
        <v>12000</v>
      </c>
      <c r="L3825" s="33">
        <v>1</v>
      </c>
      <c r="M3825" s="33">
        <v>1</v>
      </c>
      <c r="N3825" s="33">
        <v>302650.88</v>
      </c>
      <c r="O3825" s="33">
        <v>1394</v>
      </c>
      <c r="P3825" s="33">
        <v>2696</v>
      </c>
    </row>
    <row r="3826" spans="1:16">
      <c r="A3826" s="27" t="s">
        <v>701</v>
      </c>
      <c r="B3826" s="31">
        <v>202603</v>
      </c>
      <c r="C3826" s="27" t="s">
        <v>89</v>
      </c>
      <c r="D3826" s="27" t="s">
        <v>211</v>
      </c>
      <c r="E3826" s="27" t="s">
        <v>33</v>
      </c>
      <c r="F3826" s="27" t="s">
        <v>257</v>
      </c>
      <c r="G3826" s="33">
        <v>348379.82</v>
      </c>
      <c r="H3826" s="33">
        <v>348379.82</v>
      </c>
      <c r="I3826" s="33">
        <v>9073</v>
      </c>
      <c r="J3826" s="33">
        <v>685</v>
      </c>
      <c r="K3826" s="33">
        <v>12000</v>
      </c>
      <c r="L3826" s="33">
        <v>1</v>
      </c>
      <c r="M3826" s="33">
        <v>1</v>
      </c>
      <c r="N3826" s="33">
        <v>376393.86</v>
      </c>
      <c r="O3826" s="33">
        <v>1900</v>
      </c>
      <c r="P3826" s="33">
        <v>3720</v>
      </c>
    </row>
    <row r="3827" spans="1:16">
      <c r="A3827" s="27" t="s">
        <v>701</v>
      </c>
      <c r="B3827" s="31">
        <v>202604</v>
      </c>
      <c r="C3827" s="27" t="s">
        <v>89</v>
      </c>
      <c r="D3827" s="27" t="s">
        <v>211</v>
      </c>
      <c r="E3827" s="27" t="s">
        <v>33</v>
      </c>
      <c r="F3827" s="27" t="s">
        <v>257</v>
      </c>
      <c r="G3827" s="33">
        <v>400184.75</v>
      </c>
      <c r="H3827" s="33">
        <v>400184.75</v>
      </c>
      <c r="I3827" s="33">
        <v>10455</v>
      </c>
      <c r="J3827" s="33">
        <v>892</v>
      </c>
      <c r="K3827" s="33">
        <v>12000</v>
      </c>
      <c r="L3827" s="33">
        <v>1</v>
      </c>
      <c r="M3827" s="33">
        <v>1</v>
      </c>
      <c r="N3827" s="33">
        <v>442000.68</v>
      </c>
      <c r="O3827" s="33">
        <v>2096.6</v>
      </c>
      <c r="P3827" s="33">
        <v>4185</v>
      </c>
    </row>
    <row r="3828" spans="1:16">
      <c r="A3828" s="27" t="s">
        <v>701</v>
      </c>
      <c r="B3828" s="31">
        <v>202605</v>
      </c>
      <c r="C3828" s="27" t="s">
        <v>89</v>
      </c>
      <c r="D3828" s="27" t="s">
        <v>211</v>
      </c>
      <c r="E3828" s="27" t="s">
        <v>33</v>
      </c>
      <c r="F3828" s="27" t="s">
        <v>257</v>
      </c>
      <c r="G3828" s="33">
        <v>412305.22</v>
      </c>
      <c r="H3828" s="33">
        <v>412305.22</v>
      </c>
      <c r="I3828" s="33">
        <v>10459</v>
      </c>
      <c r="J3828" s="33">
        <v>766</v>
      </c>
      <c r="K3828" s="33">
        <v>12000</v>
      </c>
      <c r="L3828" s="33">
        <v>1</v>
      </c>
      <c r="M3828" s="33">
        <v>1</v>
      </c>
      <c r="N3828" s="33">
        <v>483087.35</v>
      </c>
      <c r="O3828" s="33">
        <v>2420.8</v>
      </c>
      <c r="P3828" s="33">
        <v>4281</v>
      </c>
    </row>
    <row r="3829" spans="1:16">
      <c r="A3829" s="27" t="s">
        <v>701</v>
      </c>
      <c r="B3829" s="31">
        <v>202606</v>
      </c>
      <c r="C3829" s="27" t="s">
        <v>89</v>
      </c>
      <c r="D3829" s="27" t="s">
        <v>211</v>
      </c>
      <c r="E3829" s="27" t="s">
        <v>33</v>
      </c>
      <c r="F3829" s="27" t="s">
        <v>257</v>
      </c>
      <c r="G3829" s="33">
        <v>396916.71</v>
      </c>
      <c r="H3829" s="33">
        <v>396916.71</v>
      </c>
      <c r="I3829" s="33">
        <v>10196</v>
      </c>
      <c r="J3829" s="33">
        <v>828</v>
      </c>
      <c r="K3829" s="33">
        <v>12000</v>
      </c>
      <c r="L3829" s="33">
        <v>1</v>
      </c>
      <c r="M3829" s="33">
        <v>1</v>
      </c>
      <c r="N3829" s="33">
        <v>470962.11</v>
      </c>
      <c r="O3829" s="33">
        <v>2362.2</v>
      </c>
      <c r="P3829" s="33">
        <v>4114</v>
      </c>
    </row>
    <row r="3830" spans="1:16">
      <c r="A3830" s="27" t="s">
        <v>701</v>
      </c>
      <c r="B3830" s="31">
        <v>202607</v>
      </c>
      <c r="C3830" s="27" t="s">
        <v>89</v>
      </c>
      <c r="D3830" s="27" t="s">
        <v>211</v>
      </c>
      <c r="E3830" s="27" t="s">
        <v>33</v>
      </c>
      <c r="F3830" s="27" t="s">
        <v>257</v>
      </c>
      <c r="G3830" s="33">
        <v>354190.54</v>
      </c>
      <c r="H3830" s="33">
        <v>354190.54</v>
      </c>
      <c r="I3830" s="33">
        <v>8358</v>
      </c>
      <c r="J3830" s="33">
        <v>672</v>
      </c>
      <c r="K3830" s="33">
        <v>12000</v>
      </c>
      <c r="L3830" s="33">
        <v>1</v>
      </c>
      <c r="M3830" s="33">
        <v>1</v>
      </c>
      <c r="N3830" s="33">
        <v>417861.9</v>
      </c>
      <c r="O3830" s="33">
        <v>1910.6</v>
      </c>
      <c r="P3830" s="33">
        <v>3492</v>
      </c>
    </row>
    <row r="3831" spans="1:16">
      <c r="A3831" s="27" t="s">
        <v>703</v>
      </c>
      <c r="B3831" s="31">
        <v>202507</v>
      </c>
      <c r="C3831" s="27" t="s">
        <v>89</v>
      </c>
      <c r="D3831" s="27" t="s">
        <v>211</v>
      </c>
      <c r="E3831" s="27" t="s">
        <v>33</v>
      </c>
      <c r="F3831" s="27" t="s">
        <v>262</v>
      </c>
      <c r="G3831" s="33">
        <v>100438.37</v>
      </c>
      <c r="H3831" s="33">
        <v>0</v>
      </c>
      <c r="I3831" s="33">
        <v>5253</v>
      </c>
      <c r="J3831" s="33">
        <v>283</v>
      </c>
      <c r="K3831" s="33">
        <v>5200</v>
      </c>
      <c r="L3831" s="33">
        <v>1</v>
      </c>
      <c r="M3831" s="33">
        <v>0</v>
      </c>
      <c r="N3831" s="33">
        <v>137480.71</v>
      </c>
      <c r="O3831" s="33">
        <v>711.7</v>
      </c>
      <c r="P3831" s="33">
        <v>1656</v>
      </c>
    </row>
    <row r="3832" spans="1:16">
      <c r="A3832" s="27" t="s">
        <v>703</v>
      </c>
      <c r="B3832" s="31">
        <v>202508</v>
      </c>
      <c r="C3832" s="27" t="s">
        <v>89</v>
      </c>
      <c r="D3832" s="27" t="s">
        <v>211</v>
      </c>
      <c r="E3832" s="27" t="s">
        <v>33</v>
      </c>
      <c r="F3832" s="27" t="s">
        <v>262</v>
      </c>
      <c r="G3832" s="33">
        <v>104338.28</v>
      </c>
      <c r="H3832" s="33">
        <v>0</v>
      </c>
      <c r="I3832" s="33">
        <v>5217</v>
      </c>
      <c r="J3832" s="33">
        <v>256</v>
      </c>
      <c r="K3832" s="33">
        <v>5200</v>
      </c>
      <c r="L3832" s="33">
        <v>1</v>
      </c>
      <c r="M3832" s="33">
        <v>0</v>
      </c>
      <c r="N3832" s="33">
        <v>132133.26</v>
      </c>
      <c r="O3832" s="33">
        <v>573.5</v>
      </c>
      <c r="P3832" s="33">
        <v>1696</v>
      </c>
    </row>
    <row r="3833" spans="1:16">
      <c r="A3833" s="27" t="s">
        <v>703</v>
      </c>
      <c r="B3833" s="31">
        <v>202509</v>
      </c>
      <c r="C3833" s="27" t="s">
        <v>89</v>
      </c>
      <c r="D3833" s="27" t="s">
        <v>211</v>
      </c>
      <c r="E3833" s="27" t="s">
        <v>33</v>
      </c>
      <c r="F3833" s="27" t="s">
        <v>262</v>
      </c>
      <c r="G3833" s="33">
        <v>110317.63</v>
      </c>
      <c r="H3833" s="33">
        <v>0</v>
      </c>
      <c r="I3833" s="33">
        <v>5783</v>
      </c>
      <c r="J3833" s="33">
        <v>292</v>
      </c>
      <c r="K3833" s="33">
        <v>5200</v>
      </c>
      <c r="L3833" s="33">
        <v>1</v>
      </c>
      <c r="M3833" s="33">
        <v>0</v>
      </c>
      <c r="N3833" s="33">
        <v>126782.23</v>
      </c>
      <c r="O3833" s="33">
        <v>641.6</v>
      </c>
      <c r="P3833" s="33">
        <v>1911</v>
      </c>
    </row>
    <row r="3834" spans="1:16">
      <c r="A3834" s="27" t="s">
        <v>703</v>
      </c>
      <c r="B3834" s="31">
        <v>202510</v>
      </c>
      <c r="C3834" s="27" t="s">
        <v>89</v>
      </c>
      <c r="D3834" s="27" t="s">
        <v>211</v>
      </c>
      <c r="E3834" s="27" t="s">
        <v>33</v>
      </c>
      <c r="F3834" s="27" t="s">
        <v>262</v>
      </c>
      <c r="G3834" s="33">
        <v>128625.07</v>
      </c>
      <c r="H3834" s="33">
        <v>0</v>
      </c>
      <c r="I3834" s="33">
        <v>6516</v>
      </c>
      <c r="J3834" s="33">
        <v>360</v>
      </c>
      <c r="K3834" s="33">
        <v>5200</v>
      </c>
      <c r="L3834" s="33">
        <v>1</v>
      </c>
      <c r="M3834" s="33">
        <v>0</v>
      </c>
      <c r="N3834" s="33">
        <v>138967.18</v>
      </c>
      <c r="O3834" s="33">
        <v>816.2</v>
      </c>
      <c r="P3834" s="33">
        <v>2043</v>
      </c>
    </row>
    <row r="3835" spans="1:16">
      <c r="A3835" s="27" t="s">
        <v>703</v>
      </c>
      <c r="B3835" s="31">
        <v>202511</v>
      </c>
      <c r="C3835" s="27" t="s">
        <v>89</v>
      </c>
      <c r="D3835" s="27" t="s">
        <v>211</v>
      </c>
      <c r="E3835" s="27" t="s">
        <v>33</v>
      </c>
      <c r="F3835" s="27" t="s">
        <v>262</v>
      </c>
      <c r="G3835" s="33">
        <v>166799.75</v>
      </c>
      <c r="H3835" s="33">
        <v>0</v>
      </c>
      <c r="I3835" s="33">
        <v>8324</v>
      </c>
      <c r="J3835" s="33">
        <v>454</v>
      </c>
      <c r="K3835" s="33">
        <v>5200</v>
      </c>
      <c r="L3835" s="33">
        <v>1</v>
      </c>
      <c r="M3835" s="33">
        <v>0</v>
      </c>
      <c r="N3835" s="33">
        <v>167355.96</v>
      </c>
      <c r="O3835" s="33">
        <v>999.3</v>
      </c>
      <c r="P3835" s="33">
        <v>2622</v>
      </c>
    </row>
    <row r="3836" spans="1:16">
      <c r="A3836" s="27" t="s">
        <v>703</v>
      </c>
      <c r="B3836" s="31">
        <v>202512</v>
      </c>
      <c r="C3836" s="27" t="s">
        <v>89</v>
      </c>
      <c r="D3836" s="27" t="s">
        <v>211</v>
      </c>
      <c r="E3836" s="27" t="s">
        <v>33</v>
      </c>
      <c r="F3836" s="27" t="s">
        <v>262</v>
      </c>
      <c r="G3836" s="33">
        <v>187761.94</v>
      </c>
      <c r="H3836" s="33">
        <v>0</v>
      </c>
      <c r="I3836" s="33">
        <v>9857</v>
      </c>
      <c r="J3836" s="33">
        <v>500</v>
      </c>
      <c r="K3836" s="33">
        <v>5200</v>
      </c>
      <c r="L3836" s="33">
        <v>1</v>
      </c>
      <c r="M3836" s="33">
        <v>0</v>
      </c>
      <c r="N3836" s="33">
        <v>191713.33</v>
      </c>
      <c r="O3836" s="33">
        <v>1261.7</v>
      </c>
      <c r="P3836" s="33">
        <v>3247</v>
      </c>
    </row>
    <row r="3837" spans="1:16">
      <c r="A3837" s="27" t="s">
        <v>703</v>
      </c>
      <c r="B3837" s="31">
        <v>202601</v>
      </c>
      <c r="C3837" s="27" t="s">
        <v>89</v>
      </c>
      <c r="D3837" s="27" t="s">
        <v>211</v>
      </c>
      <c r="E3837" s="27" t="s">
        <v>33</v>
      </c>
      <c r="F3837" s="27" t="s">
        <v>262</v>
      </c>
      <c r="G3837" s="33">
        <v>109761.13</v>
      </c>
      <c r="H3837" s="33">
        <v>0</v>
      </c>
      <c r="I3837" s="33">
        <v>5235</v>
      </c>
      <c r="J3837" s="33">
        <v>305</v>
      </c>
      <c r="K3837" s="33">
        <v>5200</v>
      </c>
      <c r="L3837" s="33">
        <v>1</v>
      </c>
      <c r="M3837" s="33">
        <v>0</v>
      </c>
      <c r="N3837" s="33">
        <v>97239.10000000001</v>
      </c>
      <c r="O3837" s="33">
        <v>709.1</v>
      </c>
      <c r="P3837" s="33">
        <v>1811</v>
      </c>
    </row>
    <row r="3838" spans="1:16">
      <c r="A3838" s="27" t="s">
        <v>703</v>
      </c>
      <c r="B3838" s="31">
        <v>202602</v>
      </c>
      <c r="C3838" s="27" t="s">
        <v>89</v>
      </c>
      <c r="D3838" s="27" t="s">
        <v>211</v>
      </c>
      <c r="E3838" s="27" t="s">
        <v>33</v>
      </c>
      <c r="F3838" s="27" t="s">
        <v>262</v>
      </c>
      <c r="G3838" s="33">
        <v>121171.21</v>
      </c>
      <c r="H3838" s="33">
        <v>0</v>
      </c>
      <c r="I3838" s="33">
        <v>5946</v>
      </c>
      <c r="J3838" s="33">
        <v>316</v>
      </c>
      <c r="K3838" s="33">
        <v>5200</v>
      </c>
      <c r="L3838" s="33">
        <v>1</v>
      </c>
      <c r="M3838" s="33">
        <v>0</v>
      </c>
      <c r="N3838" s="33">
        <v>99973.44</v>
      </c>
      <c r="O3838" s="33">
        <v>727.9</v>
      </c>
      <c r="P3838" s="33">
        <v>1871</v>
      </c>
    </row>
    <row r="3839" spans="1:16">
      <c r="A3839" s="27" t="s">
        <v>703</v>
      </c>
      <c r="B3839" s="31">
        <v>202603</v>
      </c>
      <c r="C3839" s="27" t="s">
        <v>89</v>
      </c>
      <c r="D3839" s="27" t="s">
        <v>211</v>
      </c>
      <c r="E3839" s="27" t="s">
        <v>33</v>
      </c>
      <c r="F3839" s="27" t="s">
        <v>262</v>
      </c>
      <c r="G3839" s="33">
        <v>142483.42</v>
      </c>
      <c r="H3839" s="33">
        <v>0</v>
      </c>
      <c r="I3839" s="33">
        <v>6889</v>
      </c>
      <c r="J3839" s="33">
        <v>354</v>
      </c>
      <c r="K3839" s="33">
        <v>5200</v>
      </c>
      <c r="L3839" s="33">
        <v>1</v>
      </c>
      <c r="M3839" s="33">
        <v>0</v>
      </c>
      <c r="N3839" s="33">
        <v>124332.66</v>
      </c>
      <c r="O3839" s="33">
        <v>889.8</v>
      </c>
      <c r="P3839" s="33">
        <v>2319</v>
      </c>
    </row>
    <row r="3840" spans="1:16">
      <c r="A3840" s="27" t="s">
        <v>703</v>
      </c>
      <c r="B3840" s="31">
        <v>202604</v>
      </c>
      <c r="C3840" s="27" t="s">
        <v>89</v>
      </c>
      <c r="D3840" s="27" t="s">
        <v>211</v>
      </c>
      <c r="E3840" s="27" t="s">
        <v>33</v>
      </c>
      <c r="F3840" s="27" t="s">
        <v>262</v>
      </c>
      <c r="G3840" s="33">
        <v>166815.59</v>
      </c>
      <c r="H3840" s="33">
        <v>0</v>
      </c>
      <c r="I3840" s="33">
        <v>8987</v>
      </c>
      <c r="J3840" s="33">
        <v>460</v>
      </c>
      <c r="K3840" s="33">
        <v>5200</v>
      </c>
      <c r="L3840" s="33">
        <v>1</v>
      </c>
      <c r="M3840" s="33">
        <v>0</v>
      </c>
      <c r="N3840" s="33">
        <v>146004.3</v>
      </c>
      <c r="O3840" s="33">
        <v>978</v>
      </c>
      <c r="P3840" s="33">
        <v>2836</v>
      </c>
    </row>
    <row r="3841" spans="1:16">
      <c r="A3841" s="27" t="s">
        <v>703</v>
      </c>
      <c r="B3841" s="31">
        <v>202605</v>
      </c>
      <c r="C3841" s="27" t="s">
        <v>89</v>
      </c>
      <c r="D3841" s="27" t="s">
        <v>211</v>
      </c>
      <c r="E3841" s="27" t="s">
        <v>33</v>
      </c>
      <c r="F3841" s="27" t="s">
        <v>262</v>
      </c>
      <c r="G3841" s="33">
        <v>188113.03</v>
      </c>
      <c r="H3841" s="33">
        <v>0</v>
      </c>
      <c r="I3841" s="33">
        <v>9521</v>
      </c>
      <c r="J3841" s="33">
        <v>530</v>
      </c>
      <c r="K3841" s="33">
        <v>5200</v>
      </c>
      <c r="L3841" s="33">
        <v>1</v>
      </c>
      <c r="M3841" s="33">
        <v>0</v>
      </c>
      <c r="N3841" s="33">
        <v>159576.29</v>
      </c>
      <c r="O3841" s="33">
        <v>1147.4</v>
      </c>
      <c r="P3841" s="33">
        <v>3041</v>
      </c>
    </row>
    <row r="3842" spans="1:16">
      <c r="A3842" s="27" t="s">
        <v>703</v>
      </c>
      <c r="B3842" s="31">
        <v>202606</v>
      </c>
      <c r="C3842" s="27" t="s">
        <v>89</v>
      </c>
      <c r="D3842" s="27" t="s">
        <v>211</v>
      </c>
      <c r="E3842" s="27" t="s">
        <v>33</v>
      </c>
      <c r="F3842" s="27" t="s">
        <v>262</v>
      </c>
      <c r="G3842" s="33">
        <v>210286.66</v>
      </c>
      <c r="H3842" s="33">
        <v>0</v>
      </c>
      <c r="I3842" s="33">
        <v>10962</v>
      </c>
      <c r="J3842" s="33">
        <v>593</v>
      </c>
      <c r="K3842" s="33">
        <v>5200</v>
      </c>
      <c r="L3842" s="33">
        <v>1</v>
      </c>
      <c r="M3842" s="33">
        <v>0</v>
      </c>
      <c r="N3842" s="33">
        <v>155571.01</v>
      </c>
      <c r="O3842" s="33">
        <v>1247.5</v>
      </c>
      <c r="P3842" s="33">
        <v>3322</v>
      </c>
    </row>
    <row r="3843" spans="1:16">
      <c r="A3843" s="27" t="s">
        <v>703</v>
      </c>
      <c r="B3843" s="31">
        <v>202607</v>
      </c>
      <c r="C3843" s="27" t="s">
        <v>89</v>
      </c>
      <c r="D3843" s="27" t="s">
        <v>211</v>
      </c>
      <c r="E3843" s="27" t="s">
        <v>33</v>
      </c>
      <c r="F3843" s="27" t="s">
        <v>262</v>
      </c>
      <c r="G3843" s="33">
        <v>172936.87</v>
      </c>
      <c r="H3843" s="33">
        <v>0</v>
      </c>
      <c r="I3843" s="33">
        <v>8609</v>
      </c>
      <c r="J3843" s="33">
        <v>435</v>
      </c>
      <c r="K3843" s="33">
        <v>5200</v>
      </c>
      <c r="L3843" s="33">
        <v>1</v>
      </c>
      <c r="M3843" s="33">
        <v>0</v>
      </c>
      <c r="N3843" s="33">
        <v>138030.63</v>
      </c>
      <c r="O3843" s="33">
        <v>930.7</v>
      </c>
      <c r="P3843" s="33">
        <v>2741</v>
      </c>
    </row>
    <row r="3844" spans="1:16">
      <c r="A3844" s="27" t="s">
        <v>706</v>
      </c>
      <c r="B3844" s="31">
        <v>202408</v>
      </c>
      <c r="C3844" s="27" t="s">
        <v>91</v>
      </c>
      <c r="D3844" s="27" t="s">
        <v>211</v>
      </c>
      <c r="E3844" s="27" t="s">
        <v>33</v>
      </c>
      <c r="F3844" s="27" t="s">
        <v>262</v>
      </c>
      <c r="G3844" s="33">
        <v>173522.7</v>
      </c>
      <c r="H3844" s="33">
        <v>173522.7</v>
      </c>
      <c r="I3844" s="33">
        <v>8775</v>
      </c>
      <c r="J3844" s="33">
        <v>404</v>
      </c>
      <c r="K3844" s="33">
        <v>6000</v>
      </c>
      <c r="L3844" s="33">
        <v>1</v>
      </c>
      <c r="M3844" s="33">
        <v>1</v>
      </c>
      <c r="N3844" s="33">
        <v>161929.89</v>
      </c>
      <c r="O3844" s="33">
        <v>1122.1</v>
      </c>
      <c r="P3844" s="33">
        <v>2837</v>
      </c>
    </row>
    <row r="3845" spans="1:16">
      <c r="A3845" s="27" t="s">
        <v>706</v>
      </c>
      <c r="B3845" s="31">
        <v>202409</v>
      </c>
      <c r="C3845" s="27" t="s">
        <v>91</v>
      </c>
      <c r="D3845" s="27" t="s">
        <v>211</v>
      </c>
      <c r="E3845" s="27" t="s">
        <v>33</v>
      </c>
      <c r="F3845" s="27" t="s">
        <v>262</v>
      </c>
      <c r="G3845" s="33">
        <v>164490.16</v>
      </c>
      <c r="H3845" s="33">
        <v>164490.16</v>
      </c>
      <c r="I3845" s="33">
        <v>8994</v>
      </c>
      <c r="J3845" s="33">
        <v>442</v>
      </c>
      <c r="K3845" s="33">
        <v>6000</v>
      </c>
      <c r="L3845" s="33">
        <v>1</v>
      </c>
      <c r="M3845" s="33">
        <v>1</v>
      </c>
      <c r="N3845" s="33">
        <v>155372.19</v>
      </c>
      <c r="O3845" s="33">
        <v>989.6</v>
      </c>
      <c r="P3845" s="33">
        <v>2888</v>
      </c>
    </row>
    <row r="3846" spans="1:16">
      <c r="A3846" s="27" t="s">
        <v>706</v>
      </c>
      <c r="B3846" s="31">
        <v>202410</v>
      </c>
      <c r="C3846" s="27" t="s">
        <v>91</v>
      </c>
      <c r="D3846" s="27" t="s">
        <v>211</v>
      </c>
      <c r="E3846" s="27" t="s">
        <v>33</v>
      </c>
      <c r="F3846" s="27" t="s">
        <v>262</v>
      </c>
      <c r="G3846" s="33">
        <v>175848.62</v>
      </c>
      <c r="H3846" s="33">
        <v>175848.62</v>
      </c>
      <c r="I3846" s="33">
        <v>9045</v>
      </c>
      <c r="J3846" s="33">
        <v>462</v>
      </c>
      <c r="K3846" s="33">
        <v>6000</v>
      </c>
      <c r="L3846" s="33">
        <v>1</v>
      </c>
      <c r="M3846" s="33">
        <v>1</v>
      </c>
      <c r="N3846" s="33">
        <v>170304.89</v>
      </c>
      <c r="O3846" s="33">
        <v>1133.7</v>
      </c>
      <c r="P3846" s="33">
        <v>2833</v>
      </c>
    </row>
    <row r="3847" spans="1:16">
      <c r="A3847" s="27" t="s">
        <v>706</v>
      </c>
      <c r="B3847" s="31">
        <v>202411</v>
      </c>
      <c r="C3847" s="27" t="s">
        <v>91</v>
      </c>
      <c r="D3847" s="27" t="s">
        <v>211</v>
      </c>
      <c r="E3847" s="27" t="s">
        <v>33</v>
      </c>
      <c r="F3847" s="27" t="s">
        <v>262</v>
      </c>
      <c r="G3847" s="33">
        <v>239188.03</v>
      </c>
      <c r="H3847" s="33">
        <v>239188.03</v>
      </c>
      <c r="I3847" s="33">
        <v>12283</v>
      </c>
      <c r="J3847" s="33">
        <v>605</v>
      </c>
      <c r="K3847" s="33">
        <v>6000</v>
      </c>
      <c r="L3847" s="33">
        <v>1</v>
      </c>
      <c r="M3847" s="33">
        <v>1</v>
      </c>
      <c r="N3847" s="33">
        <v>205095.46</v>
      </c>
      <c r="O3847" s="33">
        <v>1416</v>
      </c>
      <c r="P3847" s="33">
        <v>3907</v>
      </c>
    </row>
    <row r="3848" spans="1:16">
      <c r="A3848" s="27" t="s">
        <v>706</v>
      </c>
      <c r="B3848" s="31">
        <v>202412</v>
      </c>
      <c r="C3848" s="27" t="s">
        <v>91</v>
      </c>
      <c r="D3848" s="27" t="s">
        <v>211</v>
      </c>
      <c r="E3848" s="27" t="s">
        <v>33</v>
      </c>
      <c r="F3848" s="27" t="s">
        <v>262</v>
      </c>
      <c r="G3848" s="33">
        <v>264991.26</v>
      </c>
      <c r="H3848" s="33">
        <v>264991.26</v>
      </c>
      <c r="I3848" s="33">
        <v>12510</v>
      </c>
      <c r="J3848" s="33">
        <v>708</v>
      </c>
      <c r="K3848" s="33">
        <v>6000</v>
      </c>
      <c r="L3848" s="33">
        <v>1</v>
      </c>
      <c r="M3848" s="33">
        <v>1</v>
      </c>
      <c r="N3848" s="33">
        <v>234945.53</v>
      </c>
      <c r="O3848" s="33">
        <v>1617.8</v>
      </c>
      <c r="P3848" s="33">
        <v>4168</v>
      </c>
    </row>
    <row r="3849" spans="1:16">
      <c r="A3849" s="27" t="s">
        <v>706</v>
      </c>
      <c r="B3849" s="31">
        <v>202501</v>
      </c>
      <c r="C3849" s="27" t="s">
        <v>91</v>
      </c>
      <c r="D3849" s="27" t="s">
        <v>211</v>
      </c>
      <c r="E3849" s="27" t="s">
        <v>33</v>
      </c>
      <c r="F3849" s="27" t="s">
        <v>262</v>
      </c>
      <c r="G3849" s="33">
        <v>116426.88</v>
      </c>
      <c r="H3849" s="33">
        <v>116426.88</v>
      </c>
      <c r="I3849" s="33">
        <v>6117</v>
      </c>
      <c r="J3849" s="33">
        <v>353</v>
      </c>
      <c r="K3849" s="33">
        <v>6000</v>
      </c>
      <c r="L3849" s="33">
        <v>1</v>
      </c>
      <c r="M3849" s="33">
        <v>1</v>
      </c>
      <c r="N3849" s="33">
        <v>119166.95</v>
      </c>
      <c r="O3849" s="33">
        <v>702.1</v>
      </c>
      <c r="P3849" s="33">
        <v>1944</v>
      </c>
    </row>
    <row r="3850" spans="1:16">
      <c r="A3850" s="27" t="s">
        <v>706</v>
      </c>
      <c r="B3850" s="31">
        <v>202502</v>
      </c>
      <c r="C3850" s="27" t="s">
        <v>91</v>
      </c>
      <c r="D3850" s="27" t="s">
        <v>211</v>
      </c>
      <c r="E3850" s="27" t="s">
        <v>33</v>
      </c>
      <c r="F3850" s="27" t="s">
        <v>262</v>
      </c>
      <c r="G3850" s="33">
        <v>142004.86</v>
      </c>
      <c r="H3850" s="33">
        <v>142004.86</v>
      </c>
      <c r="I3850" s="33">
        <v>7093</v>
      </c>
      <c r="J3850" s="33">
        <v>340</v>
      </c>
      <c r="K3850" s="33">
        <v>6000</v>
      </c>
      <c r="L3850" s="33">
        <v>1</v>
      </c>
      <c r="M3850" s="33">
        <v>1</v>
      </c>
      <c r="N3850" s="33">
        <v>122517.89</v>
      </c>
      <c r="O3850" s="33">
        <v>915.1</v>
      </c>
      <c r="P3850" s="33">
        <v>2280</v>
      </c>
    </row>
    <row r="3851" spans="1:16">
      <c r="A3851" s="27" t="s">
        <v>706</v>
      </c>
      <c r="B3851" s="31">
        <v>202503</v>
      </c>
      <c r="C3851" s="27" t="s">
        <v>91</v>
      </c>
      <c r="D3851" s="27" t="s">
        <v>211</v>
      </c>
      <c r="E3851" s="27" t="s">
        <v>33</v>
      </c>
      <c r="F3851" s="27" t="s">
        <v>262</v>
      </c>
      <c r="G3851" s="33">
        <v>155715.25</v>
      </c>
      <c r="H3851" s="33">
        <v>155715.25</v>
      </c>
      <c r="I3851" s="33">
        <v>7242</v>
      </c>
      <c r="J3851" s="33">
        <v>452</v>
      </c>
      <c r="K3851" s="33">
        <v>6000</v>
      </c>
      <c r="L3851" s="33">
        <v>1</v>
      </c>
      <c r="M3851" s="33">
        <v>1</v>
      </c>
      <c r="N3851" s="33">
        <v>152370.22</v>
      </c>
      <c r="O3851" s="33">
        <v>926.5</v>
      </c>
      <c r="P3851" s="33">
        <v>2330</v>
      </c>
    </row>
    <row r="3852" spans="1:16">
      <c r="A3852" s="27" t="s">
        <v>706</v>
      </c>
      <c r="B3852" s="31">
        <v>202504</v>
      </c>
      <c r="C3852" s="27" t="s">
        <v>91</v>
      </c>
      <c r="D3852" s="27" t="s">
        <v>211</v>
      </c>
      <c r="E3852" s="27" t="s">
        <v>33</v>
      </c>
      <c r="F3852" s="27" t="s">
        <v>262</v>
      </c>
      <c r="G3852" s="33">
        <v>218906.7</v>
      </c>
      <c r="H3852" s="33">
        <v>218906.7</v>
      </c>
      <c r="I3852" s="33">
        <v>10799</v>
      </c>
      <c r="J3852" s="33">
        <v>558</v>
      </c>
      <c r="K3852" s="33">
        <v>6000</v>
      </c>
      <c r="L3852" s="33">
        <v>1</v>
      </c>
      <c r="M3852" s="33">
        <v>1</v>
      </c>
      <c r="N3852" s="33">
        <v>178928.91</v>
      </c>
      <c r="O3852" s="33">
        <v>1292</v>
      </c>
      <c r="P3852" s="33">
        <v>3668</v>
      </c>
    </row>
    <row r="3853" spans="1:16">
      <c r="A3853" s="27" t="s">
        <v>706</v>
      </c>
      <c r="B3853" s="31">
        <v>202505</v>
      </c>
      <c r="C3853" s="27" t="s">
        <v>91</v>
      </c>
      <c r="D3853" s="27" t="s">
        <v>211</v>
      </c>
      <c r="E3853" s="27" t="s">
        <v>33</v>
      </c>
      <c r="F3853" s="27" t="s">
        <v>262</v>
      </c>
      <c r="G3853" s="33">
        <v>216811.02</v>
      </c>
      <c r="H3853" s="33">
        <v>216811.02</v>
      </c>
      <c r="I3853" s="33">
        <v>10723</v>
      </c>
      <c r="J3853" s="33">
        <v>618</v>
      </c>
      <c r="K3853" s="33">
        <v>6000</v>
      </c>
      <c r="L3853" s="33">
        <v>1</v>
      </c>
      <c r="M3853" s="33">
        <v>1</v>
      </c>
      <c r="N3853" s="33">
        <v>195561.44</v>
      </c>
      <c r="O3853" s="33">
        <v>1334.7</v>
      </c>
      <c r="P3853" s="33">
        <v>3341</v>
      </c>
    </row>
    <row r="3854" spans="1:16">
      <c r="A3854" s="27" t="s">
        <v>706</v>
      </c>
      <c r="B3854" s="31">
        <v>202506</v>
      </c>
      <c r="C3854" s="27" t="s">
        <v>91</v>
      </c>
      <c r="D3854" s="27" t="s">
        <v>211</v>
      </c>
      <c r="E3854" s="27" t="s">
        <v>33</v>
      </c>
      <c r="F3854" s="27" t="s">
        <v>262</v>
      </c>
      <c r="G3854" s="33">
        <v>208733.83</v>
      </c>
      <c r="H3854" s="33">
        <v>208733.83</v>
      </c>
      <c r="I3854" s="33">
        <v>10717</v>
      </c>
      <c r="J3854" s="33">
        <v>703</v>
      </c>
      <c r="K3854" s="33">
        <v>6000</v>
      </c>
      <c r="L3854" s="33">
        <v>1</v>
      </c>
      <c r="M3854" s="33">
        <v>1</v>
      </c>
      <c r="N3854" s="33">
        <v>190652.96</v>
      </c>
      <c r="O3854" s="33">
        <v>1214.2</v>
      </c>
      <c r="P3854" s="33">
        <v>3492</v>
      </c>
    </row>
    <row r="3855" spans="1:16">
      <c r="A3855" s="27" t="s">
        <v>706</v>
      </c>
      <c r="B3855" s="31">
        <v>202507</v>
      </c>
      <c r="C3855" s="27" t="s">
        <v>91</v>
      </c>
      <c r="D3855" s="27" t="s">
        <v>211</v>
      </c>
      <c r="E3855" s="27" t="s">
        <v>33</v>
      </c>
      <c r="F3855" s="27" t="s">
        <v>262</v>
      </c>
      <c r="G3855" s="33">
        <v>197831.15</v>
      </c>
      <c r="H3855" s="33">
        <v>197831.15</v>
      </c>
      <c r="I3855" s="33">
        <v>9824</v>
      </c>
      <c r="J3855" s="33">
        <v>564</v>
      </c>
      <c r="K3855" s="33">
        <v>6000</v>
      </c>
      <c r="L3855" s="33">
        <v>1</v>
      </c>
      <c r="M3855" s="33">
        <v>1</v>
      </c>
      <c r="N3855" s="33">
        <v>169157.15</v>
      </c>
      <c r="O3855" s="33">
        <v>1281</v>
      </c>
      <c r="P3855" s="33">
        <v>3198</v>
      </c>
    </row>
    <row r="3856" spans="1:16">
      <c r="A3856" s="27" t="s">
        <v>706</v>
      </c>
      <c r="B3856" s="31">
        <v>202508</v>
      </c>
      <c r="C3856" s="27" t="s">
        <v>91</v>
      </c>
      <c r="D3856" s="27" t="s">
        <v>211</v>
      </c>
      <c r="E3856" s="27" t="s">
        <v>33</v>
      </c>
      <c r="F3856" s="27" t="s">
        <v>262</v>
      </c>
      <c r="G3856" s="33">
        <v>181644.78</v>
      </c>
      <c r="H3856" s="33">
        <v>181644.78</v>
      </c>
      <c r="I3856" s="33">
        <v>10154</v>
      </c>
      <c r="J3856" s="33">
        <v>535</v>
      </c>
      <c r="K3856" s="33">
        <v>6000</v>
      </c>
      <c r="L3856" s="33">
        <v>1</v>
      </c>
      <c r="M3856" s="33">
        <v>1</v>
      </c>
      <c r="N3856" s="33">
        <v>162577.61</v>
      </c>
      <c r="O3856" s="33">
        <v>1070.8</v>
      </c>
      <c r="P3856" s="33">
        <v>3288</v>
      </c>
    </row>
    <row r="3857" spans="1:16">
      <c r="A3857" s="27" t="s">
        <v>706</v>
      </c>
      <c r="B3857" s="31">
        <v>202509</v>
      </c>
      <c r="C3857" s="27" t="s">
        <v>91</v>
      </c>
      <c r="D3857" s="27" t="s">
        <v>211</v>
      </c>
      <c r="E3857" s="27" t="s">
        <v>33</v>
      </c>
      <c r="F3857" s="27" t="s">
        <v>262</v>
      </c>
      <c r="G3857" s="33">
        <v>178197.47</v>
      </c>
      <c r="H3857" s="33">
        <v>178197.47</v>
      </c>
      <c r="I3857" s="33">
        <v>9186</v>
      </c>
      <c r="J3857" s="33">
        <v>445</v>
      </c>
      <c r="K3857" s="33">
        <v>6000</v>
      </c>
      <c r="L3857" s="33">
        <v>1</v>
      </c>
      <c r="M3857" s="33">
        <v>1</v>
      </c>
      <c r="N3857" s="33">
        <v>155993.67</v>
      </c>
      <c r="O3857" s="33">
        <v>1010.1</v>
      </c>
      <c r="P3857" s="33">
        <v>2971</v>
      </c>
    </row>
    <row r="3858" spans="1:16">
      <c r="A3858" s="27" t="s">
        <v>706</v>
      </c>
      <c r="B3858" s="31">
        <v>202510</v>
      </c>
      <c r="C3858" s="27" t="s">
        <v>91</v>
      </c>
      <c r="D3858" s="27" t="s">
        <v>211</v>
      </c>
      <c r="E3858" s="27" t="s">
        <v>33</v>
      </c>
      <c r="F3858" s="27" t="s">
        <v>262</v>
      </c>
      <c r="G3858" s="33">
        <v>196727.83</v>
      </c>
      <c r="H3858" s="33">
        <v>196727.83</v>
      </c>
      <c r="I3858" s="33">
        <v>10498</v>
      </c>
      <c r="J3858" s="33">
        <v>596</v>
      </c>
      <c r="K3858" s="33">
        <v>6000</v>
      </c>
      <c r="L3858" s="33">
        <v>1</v>
      </c>
      <c r="M3858" s="33">
        <v>1</v>
      </c>
      <c r="N3858" s="33">
        <v>170986.11</v>
      </c>
      <c r="O3858" s="33">
        <v>1210.8</v>
      </c>
      <c r="P3858" s="33">
        <v>3349</v>
      </c>
    </row>
    <row r="3859" spans="1:16">
      <c r="A3859" s="27" t="s">
        <v>706</v>
      </c>
      <c r="B3859" s="31">
        <v>202511</v>
      </c>
      <c r="C3859" s="27" t="s">
        <v>91</v>
      </c>
      <c r="D3859" s="27" t="s">
        <v>211</v>
      </c>
      <c r="E3859" s="27" t="s">
        <v>33</v>
      </c>
      <c r="F3859" s="27" t="s">
        <v>262</v>
      </c>
      <c r="G3859" s="33">
        <v>230204.77</v>
      </c>
      <c r="H3859" s="33">
        <v>230204.77</v>
      </c>
      <c r="I3859" s="33">
        <v>11996</v>
      </c>
      <c r="J3859" s="33">
        <v>528</v>
      </c>
      <c r="K3859" s="33">
        <v>6000</v>
      </c>
      <c r="L3859" s="33">
        <v>1</v>
      </c>
      <c r="M3859" s="33">
        <v>1</v>
      </c>
      <c r="N3859" s="33">
        <v>205915.85</v>
      </c>
      <c r="O3859" s="33">
        <v>1386.9</v>
      </c>
      <c r="P3859" s="33">
        <v>3948</v>
      </c>
    </row>
    <row r="3860" spans="1:16">
      <c r="A3860" s="27" t="s">
        <v>706</v>
      </c>
      <c r="B3860" s="31">
        <v>202512</v>
      </c>
      <c r="C3860" s="27" t="s">
        <v>91</v>
      </c>
      <c r="D3860" s="27" t="s">
        <v>211</v>
      </c>
      <c r="E3860" s="27" t="s">
        <v>33</v>
      </c>
      <c r="F3860" s="27" t="s">
        <v>262</v>
      </c>
      <c r="G3860" s="33">
        <v>265938.61</v>
      </c>
      <c r="H3860" s="33">
        <v>265938.61</v>
      </c>
      <c r="I3860" s="33">
        <v>13786</v>
      </c>
      <c r="J3860" s="33">
        <v>605</v>
      </c>
      <c r="K3860" s="33">
        <v>6000</v>
      </c>
      <c r="L3860" s="33">
        <v>1</v>
      </c>
      <c r="M3860" s="33">
        <v>1</v>
      </c>
      <c r="N3860" s="33">
        <v>235885.32</v>
      </c>
      <c r="O3860" s="33">
        <v>1711.6</v>
      </c>
      <c r="P3860" s="33">
        <v>4523</v>
      </c>
    </row>
    <row r="3861" spans="1:16">
      <c r="A3861" s="27" t="s">
        <v>706</v>
      </c>
      <c r="B3861" s="31">
        <v>202601</v>
      </c>
      <c r="C3861" s="27" t="s">
        <v>91</v>
      </c>
      <c r="D3861" s="27" t="s">
        <v>211</v>
      </c>
      <c r="E3861" s="27" t="s">
        <v>33</v>
      </c>
      <c r="F3861" s="27" t="s">
        <v>262</v>
      </c>
      <c r="G3861" s="33">
        <v>139093</v>
      </c>
      <c r="H3861" s="33">
        <v>139093</v>
      </c>
      <c r="I3861" s="33">
        <v>7298</v>
      </c>
      <c r="J3861" s="33">
        <v>397</v>
      </c>
      <c r="K3861" s="33">
        <v>6000</v>
      </c>
      <c r="L3861" s="33">
        <v>1</v>
      </c>
      <c r="M3861" s="33">
        <v>1</v>
      </c>
      <c r="N3861" s="33">
        <v>119643.62</v>
      </c>
      <c r="O3861" s="33">
        <v>906.3</v>
      </c>
      <c r="P3861" s="33">
        <v>2274</v>
      </c>
    </row>
    <row r="3862" spans="1:16">
      <c r="A3862" s="27" t="s">
        <v>706</v>
      </c>
      <c r="B3862" s="31">
        <v>202602</v>
      </c>
      <c r="C3862" s="27" t="s">
        <v>91</v>
      </c>
      <c r="D3862" s="27" t="s">
        <v>211</v>
      </c>
      <c r="E3862" s="27" t="s">
        <v>33</v>
      </c>
      <c r="F3862" s="27" t="s">
        <v>262</v>
      </c>
      <c r="G3862" s="33">
        <v>137757.81</v>
      </c>
      <c r="H3862" s="33">
        <v>137757.81</v>
      </c>
      <c r="I3862" s="33">
        <v>6839</v>
      </c>
      <c r="J3862" s="33">
        <v>374</v>
      </c>
      <c r="K3862" s="33">
        <v>6000</v>
      </c>
      <c r="L3862" s="33">
        <v>1</v>
      </c>
      <c r="M3862" s="33">
        <v>1</v>
      </c>
      <c r="N3862" s="33">
        <v>123007.96</v>
      </c>
      <c r="O3862" s="33">
        <v>788.1</v>
      </c>
      <c r="P3862" s="33">
        <v>2220</v>
      </c>
    </row>
    <row r="3863" spans="1:16">
      <c r="A3863" s="27" t="s">
        <v>706</v>
      </c>
      <c r="B3863" s="31">
        <v>202603</v>
      </c>
      <c r="C3863" s="27" t="s">
        <v>91</v>
      </c>
      <c r="D3863" s="27" t="s">
        <v>211</v>
      </c>
      <c r="E3863" s="27" t="s">
        <v>33</v>
      </c>
      <c r="F3863" s="27" t="s">
        <v>262</v>
      </c>
      <c r="G3863" s="33">
        <v>153233.57</v>
      </c>
      <c r="H3863" s="33">
        <v>153233.57</v>
      </c>
      <c r="I3863" s="33">
        <v>7667</v>
      </c>
      <c r="J3863" s="33">
        <v>354</v>
      </c>
      <c r="K3863" s="33">
        <v>6000</v>
      </c>
      <c r="L3863" s="33">
        <v>1</v>
      </c>
      <c r="M3863" s="33">
        <v>1</v>
      </c>
      <c r="N3863" s="33">
        <v>152979.7</v>
      </c>
      <c r="O3863" s="33">
        <v>1003.3</v>
      </c>
      <c r="P3863" s="33">
        <v>2488</v>
      </c>
    </row>
    <row r="3864" spans="1:16">
      <c r="A3864" s="27" t="s">
        <v>706</v>
      </c>
      <c r="B3864" s="31">
        <v>202604</v>
      </c>
      <c r="C3864" s="27" t="s">
        <v>91</v>
      </c>
      <c r="D3864" s="27" t="s">
        <v>211</v>
      </c>
      <c r="E3864" s="27" t="s">
        <v>33</v>
      </c>
      <c r="F3864" s="27" t="s">
        <v>262</v>
      </c>
      <c r="G3864" s="33">
        <v>209219.27</v>
      </c>
      <c r="H3864" s="33">
        <v>209219.27</v>
      </c>
      <c r="I3864" s="33">
        <v>10833</v>
      </c>
      <c r="J3864" s="33">
        <v>616</v>
      </c>
      <c r="K3864" s="33">
        <v>6000</v>
      </c>
      <c r="L3864" s="33">
        <v>1</v>
      </c>
      <c r="M3864" s="33">
        <v>1</v>
      </c>
      <c r="N3864" s="33">
        <v>179644.62</v>
      </c>
      <c r="O3864" s="33">
        <v>1274.8</v>
      </c>
      <c r="P3864" s="33">
        <v>3426</v>
      </c>
    </row>
    <row r="3865" spans="1:16">
      <c r="A3865" s="27" t="s">
        <v>706</v>
      </c>
      <c r="B3865" s="31">
        <v>202605</v>
      </c>
      <c r="C3865" s="27" t="s">
        <v>91</v>
      </c>
      <c r="D3865" s="27" t="s">
        <v>211</v>
      </c>
      <c r="E3865" s="27" t="s">
        <v>33</v>
      </c>
      <c r="F3865" s="27" t="s">
        <v>262</v>
      </c>
      <c r="G3865" s="33">
        <v>229140</v>
      </c>
      <c r="H3865" s="33">
        <v>229140</v>
      </c>
      <c r="I3865" s="33">
        <v>12578</v>
      </c>
      <c r="J3865" s="33">
        <v>666</v>
      </c>
      <c r="K3865" s="33">
        <v>6000</v>
      </c>
      <c r="L3865" s="33">
        <v>1</v>
      </c>
      <c r="M3865" s="33">
        <v>1</v>
      </c>
      <c r="N3865" s="33">
        <v>196343.69</v>
      </c>
      <c r="O3865" s="33">
        <v>1361.1</v>
      </c>
      <c r="P3865" s="33">
        <v>3882</v>
      </c>
    </row>
    <row r="3866" spans="1:16">
      <c r="A3866" s="27" t="s">
        <v>706</v>
      </c>
      <c r="B3866" s="31">
        <v>202606</v>
      </c>
      <c r="C3866" s="27" t="s">
        <v>91</v>
      </c>
      <c r="D3866" s="27" t="s">
        <v>211</v>
      </c>
      <c r="E3866" s="27" t="s">
        <v>33</v>
      </c>
      <c r="F3866" s="27" t="s">
        <v>262</v>
      </c>
      <c r="G3866" s="33">
        <v>203838.8</v>
      </c>
      <c r="H3866" s="33">
        <v>203838.8</v>
      </c>
      <c r="I3866" s="33">
        <v>9815</v>
      </c>
      <c r="J3866" s="33">
        <v>468</v>
      </c>
      <c r="K3866" s="33">
        <v>6000</v>
      </c>
      <c r="L3866" s="33">
        <v>1</v>
      </c>
      <c r="M3866" s="33">
        <v>1</v>
      </c>
      <c r="N3866" s="33">
        <v>191415.57</v>
      </c>
      <c r="O3866" s="33">
        <v>1168.6</v>
      </c>
      <c r="P3866" s="33">
        <v>3241</v>
      </c>
    </row>
    <row r="3867" spans="1:16">
      <c r="A3867" s="27" t="s">
        <v>706</v>
      </c>
      <c r="B3867" s="31">
        <v>202607</v>
      </c>
      <c r="C3867" s="27" t="s">
        <v>91</v>
      </c>
      <c r="D3867" s="27" t="s">
        <v>211</v>
      </c>
      <c r="E3867" s="27" t="s">
        <v>33</v>
      </c>
      <c r="F3867" s="27" t="s">
        <v>262</v>
      </c>
      <c r="G3867" s="33">
        <v>200669.18</v>
      </c>
      <c r="H3867" s="33">
        <v>200669.18</v>
      </c>
      <c r="I3867" s="33">
        <v>10563</v>
      </c>
      <c r="J3867" s="33">
        <v>533</v>
      </c>
      <c r="K3867" s="33">
        <v>6000</v>
      </c>
      <c r="L3867" s="33">
        <v>1</v>
      </c>
      <c r="M3867" s="33">
        <v>1</v>
      </c>
      <c r="N3867" s="33">
        <v>169833.78</v>
      </c>
      <c r="O3867" s="33">
        <v>1423.3</v>
      </c>
      <c r="P3867" s="33">
        <v>3321</v>
      </c>
    </row>
    <row r="3868" spans="1:16">
      <c r="A3868" s="27" t="s">
        <v>710</v>
      </c>
      <c r="B3868" s="31">
        <v>202408</v>
      </c>
      <c r="C3868" s="27" t="s">
        <v>91</v>
      </c>
      <c r="D3868" s="27" t="s">
        <v>211</v>
      </c>
      <c r="E3868" s="27" t="s">
        <v>33</v>
      </c>
      <c r="F3868" s="27" t="s">
        <v>257</v>
      </c>
      <c r="G3868" s="33">
        <v>321712.12</v>
      </c>
      <c r="H3868" s="33">
        <v>321712.12</v>
      </c>
      <c r="I3868" s="33">
        <v>8163</v>
      </c>
      <c r="J3868" s="33">
        <v>668</v>
      </c>
      <c r="K3868" s="33">
        <v>8000</v>
      </c>
      <c r="L3868" s="33">
        <v>1</v>
      </c>
      <c r="M3868" s="33">
        <v>1</v>
      </c>
      <c r="N3868" s="33">
        <v>273175.89</v>
      </c>
      <c r="O3868" s="33">
        <v>1856.8</v>
      </c>
      <c r="P3868" s="33">
        <v>3357</v>
      </c>
    </row>
    <row r="3869" spans="1:16">
      <c r="A3869" s="27" t="s">
        <v>710</v>
      </c>
      <c r="B3869" s="31">
        <v>202409</v>
      </c>
      <c r="C3869" s="27" t="s">
        <v>91</v>
      </c>
      <c r="D3869" s="27" t="s">
        <v>211</v>
      </c>
      <c r="E3869" s="27" t="s">
        <v>33</v>
      </c>
      <c r="F3869" s="27" t="s">
        <v>257</v>
      </c>
      <c r="G3869" s="33">
        <v>293676.62</v>
      </c>
      <c r="H3869" s="33">
        <v>293676.62</v>
      </c>
      <c r="I3869" s="33">
        <v>7877</v>
      </c>
      <c r="J3869" s="33">
        <v>540</v>
      </c>
      <c r="K3869" s="33">
        <v>8000</v>
      </c>
      <c r="L3869" s="33">
        <v>1</v>
      </c>
      <c r="M3869" s="33">
        <v>1</v>
      </c>
      <c r="N3869" s="33">
        <v>262113.04</v>
      </c>
      <c r="O3869" s="33">
        <v>1681.1</v>
      </c>
      <c r="P3869" s="33">
        <v>3274</v>
      </c>
    </row>
    <row r="3870" spans="1:16">
      <c r="A3870" s="27" t="s">
        <v>710</v>
      </c>
      <c r="B3870" s="31">
        <v>202410</v>
      </c>
      <c r="C3870" s="27" t="s">
        <v>91</v>
      </c>
      <c r="D3870" s="27" t="s">
        <v>211</v>
      </c>
      <c r="E3870" s="27" t="s">
        <v>33</v>
      </c>
      <c r="F3870" s="27" t="s">
        <v>257</v>
      </c>
      <c r="G3870" s="33">
        <v>336669.41</v>
      </c>
      <c r="H3870" s="33">
        <v>336669.41</v>
      </c>
      <c r="I3870" s="33">
        <v>8674</v>
      </c>
      <c r="J3870" s="33">
        <v>721</v>
      </c>
      <c r="K3870" s="33">
        <v>8000</v>
      </c>
      <c r="L3870" s="33">
        <v>1</v>
      </c>
      <c r="M3870" s="33">
        <v>1</v>
      </c>
      <c r="N3870" s="33">
        <v>287304.53</v>
      </c>
      <c r="O3870" s="33">
        <v>1831</v>
      </c>
      <c r="P3870" s="33">
        <v>3489</v>
      </c>
    </row>
    <row r="3871" spans="1:16">
      <c r="A3871" s="27" t="s">
        <v>710</v>
      </c>
      <c r="B3871" s="31">
        <v>202411</v>
      </c>
      <c r="C3871" s="27" t="s">
        <v>91</v>
      </c>
      <c r="D3871" s="27" t="s">
        <v>211</v>
      </c>
      <c r="E3871" s="27" t="s">
        <v>33</v>
      </c>
      <c r="F3871" s="27" t="s">
        <v>257</v>
      </c>
      <c r="G3871" s="33">
        <v>398238.63</v>
      </c>
      <c r="H3871" s="33">
        <v>398238.63</v>
      </c>
      <c r="I3871" s="33">
        <v>9876</v>
      </c>
      <c r="J3871" s="33">
        <v>751</v>
      </c>
      <c r="K3871" s="33">
        <v>8000</v>
      </c>
      <c r="L3871" s="33">
        <v>1</v>
      </c>
      <c r="M3871" s="33">
        <v>1</v>
      </c>
      <c r="N3871" s="33">
        <v>345996.26</v>
      </c>
      <c r="O3871" s="33">
        <v>2477.5</v>
      </c>
      <c r="P3871" s="33">
        <v>4090</v>
      </c>
    </row>
    <row r="3872" spans="1:16">
      <c r="A3872" s="27" t="s">
        <v>710</v>
      </c>
      <c r="B3872" s="31">
        <v>202412</v>
      </c>
      <c r="C3872" s="27" t="s">
        <v>91</v>
      </c>
      <c r="D3872" s="27" t="s">
        <v>211</v>
      </c>
      <c r="E3872" s="27" t="s">
        <v>33</v>
      </c>
      <c r="F3872" s="27" t="s">
        <v>257</v>
      </c>
      <c r="G3872" s="33">
        <v>427539.36</v>
      </c>
      <c r="H3872" s="33">
        <v>427539.36</v>
      </c>
      <c r="I3872" s="33">
        <v>11006</v>
      </c>
      <c r="J3872" s="33">
        <v>800</v>
      </c>
      <c r="K3872" s="33">
        <v>8000</v>
      </c>
      <c r="L3872" s="33">
        <v>1</v>
      </c>
      <c r="M3872" s="33">
        <v>1</v>
      </c>
      <c r="N3872" s="33">
        <v>396353.36</v>
      </c>
      <c r="O3872" s="33">
        <v>2464.1</v>
      </c>
      <c r="P3872" s="33">
        <v>4282</v>
      </c>
    </row>
    <row r="3873" spans="1:16">
      <c r="A3873" s="27" t="s">
        <v>710</v>
      </c>
      <c r="B3873" s="31">
        <v>202501</v>
      </c>
      <c r="C3873" s="27" t="s">
        <v>91</v>
      </c>
      <c r="D3873" s="27" t="s">
        <v>211</v>
      </c>
      <c r="E3873" s="27" t="s">
        <v>33</v>
      </c>
      <c r="F3873" s="27" t="s">
        <v>257</v>
      </c>
      <c r="G3873" s="33">
        <v>220755.41</v>
      </c>
      <c r="H3873" s="33">
        <v>220755.41</v>
      </c>
      <c r="I3873" s="33">
        <v>5663</v>
      </c>
      <c r="J3873" s="33">
        <v>489</v>
      </c>
      <c r="K3873" s="33">
        <v>8000</v>
      </c>
      <c r="L3873" s="33">
        <v>1</v>
      </c>
      <c r="M3873" s="33">
        <v>1</v>
      </c>
      <c r="N3873" s="33">
        <v>201034.77</v>
      </c>
      <c r="O3873" s="33">
        <v>1225</v>
      </c>
      <c r="P3873" s="33">
        <v>2388</v>
      </c>
    </row>
    <row r="3874" spans="1:16">
      <c r="A3874" s="27" t="s">
        <v>710</v>
      </c>
      <c r="B3874" s="31">
        <v>202502</v>
      </c>
      <c r="C3874" s="27" t="s">
        <v>91</v>
      </c>
      <c r="D3874" s="27" t="s">
        <v>211</v>
      </c>
      <c r="E3874" s="27" t="s">
        <v>33</v>
      </c>
      <c r="F3874" s="27" t="s">
        <v>257</v>
      </c>
      <c r="G3874" s="33">
        <v>237996.21</v>
      </c>
      <c r="H3874" s="33">
        <v>237996.21</v>
      </c>
      <c r="I3874" s="33">
        <v>6103</v>
      </c>
      <c r="J3874" s="33">
        <v>476</v>
      </c>
      <c r="K3874" s="33">
        <v>8000</v>
      </c>
      <c r="L3874" s="33">
        <v>1</v>
      </c>
      <c r="M3874" s="33">
        <v>1</v>
      </c>
      <c r="N3874" s="33">
        <v>206687.81</v>
      </c>
      <c r="O3874" s="33">
        <v>1382</v>
      </c>
      <c r="P3874" s="33">
        <v>2502</v>
      </c>
    </row>
    <row r="3875" spans="1:16">
      <c r="A3875" s="27" t="s">
        <v>710</v>
      </c>
      <c r="B3875" s="31">
        <v>202503</v>
      </c>
      <c r="C3875" s="27" t="s">
        <v>91</v>
      </c>
      <c r="D3875" s="27" t="s">
        <v>211</v>
      </c>
      <c r="E3875" s="27" t="s">
        <v>33</v>
      </c>
      <c r="F3875" s="27" t="s">
        <v>257</v>
      </c>
      <c r="G3875" s="33">
        <v>288479.96</v>
      </c>
      <c r="H3875" s="33">
        <v>288479.96</v>
      </c>
      <c r="I3875" s="33">
        <v>7289</v>
      </c>
      <c r="J3875" s="33">
        <v>524</v>
      </c>
      <c r="K3875" s="33">
        <v>8000</v>
      </c>
      <c r="L3875" s="33">
        <v>1</v>
      </c>
      <c r="M3875" s="33">
        <v>1</v>
      </c>
      <c r="N3875" s="33">
        <v>257048.72</v>
      </c>
      <c r="O3875" s="33">
        <v>1687</v>
      </c>
      <c r="P3875" s="33">
        <v>3066</v>
      </c>
    </row>
    <row r="3876" spans="1:16">
      <c r="A3876" s="27" t="s">
        <v>710</v>
      </c>
      <c r="B3876" s="31">
        <v>202504</v>
      </c>
      <c r="C3876" s="27" t="s">
        <v>91</v>
      </c>
      <c r="D3876" s="27" t="s">
        <v>211</v>
      </c>
      <c r="E3876" s="27" t="s">
        <v>33</v>
      </c>
      <c r="F3876" s="27" t="s">
        <v>257</v>
      </c>
      <c r="G3876" s="33">
        <v>369060.41</v>
      </c>
      <c r="H3876" s="33">
        <v>369060.41</v>
      </c>
      <c r="I3876" s="33">
        <v>8378</v>
      </c>
      <c r="J3876" s="33">
        <v>632</v>
      </c>
      <c r="K3876" s="33">
        <v>8000</v>
      </c>
      <c r="L3876" s="33">
        <v>1</v>
      </c>
      <c r="M3876" s="33">
        <v>1</v>
      </c>
      <c r="N3876" s="33">
        <v>301853.25</v>
      </c>
      <c r="O3876" s="33">
        <v>2027.9</v>
      </c>
      <c r="P3876" s="33">
        <v>3608</v>
      </c>
    </row>
    <row r="3877" spans="1:16">
      <c r="A3877" s="27" t="s">
        <v>710</v>
      </c>
      <c r="B3877" s="31">
        <v>202505</v>
      </c>
      <c r="C3877" s="27" t="s">
        <v>91</v>
      </c>
      <c r="D3877" s="27" t="s">
        <v>211</v>
      </c>
      <c r="E3877" s="27" t="s">
        <v>33</v>
      </c>
      <c r="F3877" s="27" t="s">
        <v>257</v>
      </c>
      <c r="G3877" s="33">
        <v>390039.95</v>
      </c>
      <c r="H3877" s="33">
        <v>390039.95</v>
      </c>
      <c r="I3877" s="33">
        <v>10625</v>
      </c>
      <c r="J3877" s="33">
        <v>805</v>
      </c>
      <c r="K3877" s="33">
        <v>8000</v>
      </c>
      <c r="L3877" s="33">
        <v>1</v>
      </c>
      <c r="M3877" s="33">
        <v>1</v>
      </c>
      <c r="N3877" s="33">
        <v>329912.36</v>
      </c>
      <c r="O3877" s="33">
        <v>1964.3</v>
      </c>
      <c r="P3877" s="33">
        <v>4157</v>
      </c>
    </row>
    <row r="3878" spans="1:16">
      <c r="A3878" s="27" t="s">
        <v>710</v>
      </c>
      <c r="B3878" s="31">
        <v>202506</v>
      </c>
      <c r="C3878" s="27" t="s">
        <v>91</v>
      </c>
      <c r="D3878" s="27" t="s">
        <v>211</v>
      </c>
      <c r="E3878" s="27" t="s">
        <v>33</v>
      </c>
      <c r="F3878" s="27" t="s">
        <v>257</v>
      </c>
      <c r="G3878" s="33">
        <v>395750.2</v>
      </c>
      <c r="H3878" s="33">
        <v>395750.2</v>
      </c>
      <c r="I3878" s="33">
        <v>10469</v>
      </c>
      <c r="J3878" s="33">
        <v>737</v>
      </c>
      <c r="K3878" s="33">
        <v>8000</v>
      </c>
      <c r="L3878" s="33">
        <v>1</v>
      </c>
      <c r="M3878" s="33">
        <v>1</v>
      </c>
      <c r="N3878" s="33">
        <v>321631.74</v>
      </c>
      <c r="O3878" s="33">
        <v>2235.4</v>
      </c>
      <c r="P3878" s="33">
        <v>4270</v>
      </c>
    </row>
    <row r="3879" spans="1:16">
      <c r="A3879" s="27" t="s">
        <v>710</v>
      </c>
      <c r="B3879" s="31">
        <v>202507</v>
      </c>
      <c r="C3879" s="27" t="s">
        <v>91</v>
      </c>
      <c r="D3879" s="27" t="s">
        <v>211</v>
      </c>
      <c r="E3879" s="27" t="s">
        <v>33</v>
      </c>
      <c r="F3879" s="27" t="s">
        <v>257</v>
      </c>
      <c r="G3879" s="33">
        <v>342749.61</v>
      </c>
      <c r="H3879" s="33">
        <v>342749.61</v>
      </c>
      <c r="I3879" s="33">
        <v>9192</v>
      </c>
      <c r="J3879" s="33">
        <v>736</v>
      </c>
      <c r="K3879" s="33">
        <v>8000</v>
      </c>
      <c r="L3879" s="33">
        <v>1</v>
      </c>
      <c r="M3879" s="33">
        <v>1</v>
      </c>
      <c r="N3879" s="33">
        <v>285368.28</v>
      </c>
      <c r="O3879" s="33">
        <v>2091.4</v>
      </c>
      <c r="P3879" s="33">
        <v>3723</v>
      </c>
    </row>
    <row r="3880" spans="1:16">
      <c r="A3880" s="27" t="s">
        <v>710</v>
      </c>
      <c r="B3880" s="31">
        <v>202508</v>
      </c>
      <c r="C3880" s="27" t="s">
        <v>91</v>
      </c>
      <c r="D3880" s="27" t="s">
        <v>211</v>
      </c>
      <c r="E3880" s="27" t="s">
        <v>33</v>
      </c>
      <c r="F3880" s="27" t="s">
        <v>257</v>
      </c>
      <c r="G3880" s="33">
        <v>330092.49</v>
      </c>
      <c r="H3880" s="33">
        <v>330092.49</v>
      </c>
      <c r="I3880" s="33">
        <v>8390</v>
      </c>
      <c r="J3880" s="33">
        <v>568</v>
      </c>
      <c r="K3880" s="33">
        <v>8000</v>
      </c>
      <c r="L3880" s="33">
        <v>1</v>
      </c>
      <c r="M3880" s="33">
        <v>1</v>
      </c>
      <c r="N3880" s="33">
        <v>274268.6</v>
      </c>
      <c r="O3880" s="33">
        <v>1814</v>
      </c>
      <c r="P3880" s="33">
        <v>3449</v>
      </c>
    </row>
    <row r="3881" spans="1:16">
      <c r="A3881" s="27" t="s">
        <v>710</v>
      </c>
      <c r="B3881" s="31">
        <v>202509</v>
      </c>
      <c r="C3881" s="27" t="s">
        <v>91</v>
      </c>
      <c r="D3881" s="27" t="s">
        <v>211</v>
      </c>
      <c r="E3881" s="27" t="s">
        <v>33</v>
      </c>
      <c r="F3881" s="27" t="s">
        <v>257</v>
      </c>
      <c r="G3881" s="33">
        <v>302047.11</v>
      </c>
      <c r="H3881" s="33">
        <v>302047.11</v>
      </c>
      <c r="I3881" s="33">
        <v>7831</v>
      </c>
      <c r="J3881" s="33">
        <v>678</v>
      </c>
      <c r="K3881" s="33">
        <v>8000</v>
      </c>
      <c r="L3881" s="33">
        <v>1</v>
      </c>
      <c r="M3881" s="33">
        <v>1</v>
      </c>
      <c r="N3881" s="33">
        <v>263161.49</v>
      </c>
      <c r="O3881" s="33">
        <v>1717.8</v>
      </c>
      <c r="P3881" s="33">
        <v>3037</v>
      </c>
    </row>
    <row r="3882" spans="1:16">
      <c r="A3882" s="27" t="s">
        <v>710</v>
      </c>
      <c r="B3882" s="31">
        <v>202510</v>
      </c>
      <c r="C3882" s="27" t="s">
        <v>91</v>
      </c>
      <c r="D3882" s="27" t="s">
        <v>211</v>
      </c>
      <c r="E3882" s="27" t="s">
        <v>33</v>
      </c>
      <c r="F3882" s="27" t="s">
        <v>257</v>
      </c>
      <c r="G3882" s="33">
        <v>351025.09</v>
      </c>
      <c r="H3882" s="33">
        <v>351025.09</v>
      </c>
      <c r="I3882" s="33">
        <v>9214</v>
      </c>
      <c r="J3882" s="33">
        <v>730</v>
      </c>
      <c r="K3882" s="33">
        <v>8000</v>
      </c>
      <c r="L3882" s="33">
        <v>1</v>
      </c>
      <c r="M3882" s="33">
        <v>1</v>
      </c>
      <c r="N3882" s="33">
        <v>288453.75</v>
      </c>
      <c r="O3882" s="33">
        <v>2112.4</v>
      </c>
      <c r="P3882" s="33">
        <v>3719</v>
      </c>
    </row>
    <row r="3883" spans="1:16">
      <c r="A3883" s="27" t="s">
        <v>710</v>
      </c>
      <c r="B3883" s="31">
        <v>202511</v>
      </c>
      <c r="C3883" s="27" t="s">
        <v>91</v>
      </c>
      <c r="D3883" s="27" t="s">
        <v>211</v>
      </c>
      <c r="E3883" s="27" t="s">
        <v>33</v>
      </c>
      <c r="F3883" s="27" t="s">
        <v>257</v>
      </c>
      <c r="G3883" s="33">
        <v>427272.88</v>
      </c>
      <c r="H3883" s="33">
        <v>427272.88</v>
      </c>
      <c r="I3883" s="33">
        <v>11357</v>
      </c>
      <c r="J3883" s="33">
        <v>821</v>
      </c>
      <c r="K3883" s="33">
        <v>8000</v>
      </c>
      <c r="L3883" s="33">
        <v>1</v>
      </c>
      <c r="M3883" s="33">
        <v>1</v>
      </c>
      <c r="N3883" s="33">
        <v>347380.25</v>
      </c>
      <c r="O3883" s="33">
        <v>2345.9</v>
      </c>
      <c r="P3883" s="33">
        <v>4375</v>
      </c>
    </row>
    <row r="3884" spans="1:16">
      <c r="A3884" s="27" t="s">
        <v>710</v>
      </c>
      <c r="B3884" s="31">
        <v>202512</v>
      </c>
      <c r="C3884" s="27" t="s">
        <v>91</v>
      </c>
      <c r="D3884" s="27" t="s">
        <v>211</v>
      </c>
      <c r="E3884" s="27" t="s">
        <v>33</v>
      </c>
      <c r="F3884" s="27" t="s">
        <v>257</v>
      </c>
      <c r="G3884" s="33">
        <v>500926.12</v>
      </c>
      <c r="H3884" s="33">
        <v>500926.12</v>
      </c>
      <c r="I3884" s="33">
        <v>13291</v>
      </c>
      <c r="J3884" s="33">
        <v>1206</v>
      </c>
      <c r="K3884" s="33">
        <v>8000</v>
      </c>
      <c r="L3884" s="33">
        <v>1</v>
      </c>
      <c r="M3884" s="33">
        <v>1</v>
      </c>
      <c r="N3884" s="33">
        <v>397938.77</v>
      </c>
      <c r="O3884" s="33">
        <v>2940.8</v>
      </c>
      <c r="P3884" s="33">
        <v>5331</v>
      </c>
    </row>
    <row r="3885" spans="1:16">
      <c r="A3885" s="27" t="s">
        <v>710</v>
      </c>
      <c r="B3885" s="31">
        <v>202601</v>
      </c>
      <c r="C3885" s="27" t="s">
        <v>91</v>
      </c>
      <c r="D3885" s="27" t="s">
        <v>211</v>
      </c>
      <c r="E3885" s="27" t="s">
        <v>33</v>
      </c>
      <c r="F3885" s="27" t="s">
        <v>257</v>
      </c>
      <c r="G3885" s="33">
        <v>240432.42</v>
      </c>
      <c r="H3885" s="33">
        <v>240432.42</v>
      </c>
      <c r="I3885" s="33">
        <v>5756</v>
      </c>
      <c r="J3885" s="33">
        <v>437</v>
      </c>
      <c r="K3885" s="33">
        <v>8000</v>
      </c>
      <c r="L3885" s="33">
        <v>1</v>
      </c>
      <c r="M3885" s="33">
        <v>1</v>
      </c>
      <c r="N3885" s="33">
        <v>201838.91</v>
      </c>
      <c r="O3885" s="33">
        <v>1290.8</v>
      </c>
      <c r="P3885" s="33">
        <v>2371</v>
      </c>
    </row>
    <row r="3886" spans="1:16">
      <c r="A3886" s="27" t="s">
        <v>710</v>
      </c>
      <c r="B3886" s="31">
        <v>202602</v>
      </c>
      <c r="C3886" s="27" t="s">
        <v>91</v>
      </c>
      <c r="D3886" s="27" t="s">
        <v>211</v>
      </c>
      <c r="E3886" s="27" t="s">
        <v>33</v>
      </c>
      <c r="F3886" s="27" t="s">
        <v>257</v>
      </c>
      <c r="G3886" s="33">
        <v>243856.84</v>
      </c>
      <c r="H3886" s="33">
        <v>243856.84</v>
      </c>
      <c r="I3886" s="33">
        <v>5933</v>
      </c>
      <c r="J3886" s="33">
        <v>462</v>
      </c>
      <c r="K3886" s="33">
        <v>8000</v>
      </c>
      <c r="L3886" s="33">
        <v>1</v>
      </c>
      <c r="M3886" s="33">
        <v>1</v>
      </c>
      <c r="N3886" s="33">
        <v>207514.56</v>
      </c>
      <c r="O3886" s="33">
        <v>1417.5</v>
      </c>
      <c r="P3886" s="33">
        <v>2444</v>
      </c>
    </row>
    <row r="3887" spans="1:16">
      <c r="A3887" s="27" t="s">
        <v>710</v>
      </c>
      <c r="B3887" s="31">
        <v>202603</v>
      </c>
      <c r="C3887" s="27" t="s">
        <v>91</v>
      </c>
      <c r="D3887" s="27" t="s">
        <v>211</v>
      </c>
      <c r="E3887" s="27" t="s">
        <v>33</v>
      </c>
      <c r="F3887" s="27" t="s">
        <v>257</v>
      </c>
      <c r="G3887" s="33">
        <v>292555.1</v>
      </c>
      <c r="H3887" s="33">
        <v>292555.1</v>
      </c>
      <c r="I3887" s="33">
        <v>7120</v>
      </c>
      <c r="J3887" s="33">
        <v>529</v>
      </c>
      <c r="K3887" s="33">
        <v>8000</v>
      </c>
      <c r="L3887" s="33">
        <v>1</v>
      </c>
      <c r="M3887" s="33">
        <v>1</v>
      </c>
      <c r="N3887" s="33">
        <v>258076.92</v>
      </c>
      <c r="O3887" s="33">
        <v>1818.7</v>
      </c>
      <c r="P3887" s="33">
        <v>3087</v>
      </c>
    </row>
    <row r="3888" spans="1:16">
      <c r="A3888" s="27" t="s">
        <v>710</v>
      </c>
      <c r="B3888" s="31">
        <v>202604</v>
      </c>
      <c r="C3888" s="27" t="s">
        <v>91</v>
      </c>
      <c r="D3888" s="27" t="s">
        <v>211</v>
      </c>
      <c r="E3888" s="27" t="s">
        <v>33</v>
      </c>
      <c r="F3888" s="27" t="s">
        <v>257</v>
      </c>
      <c r="G3888" s="33">
        <v>332871.52</v>
      </c>
      <c r="H3888" s="33">
        <v>332871.52</v>
      </c>
      <c r="I3888" s="33">
        <v>7765</v>
      </c>
      <c r="J3888" s="33">
        <v>641</v>
      </c>
      <c r="K3888" s="33">
        <v>8000</v>
      </c>
      <c r="L3888" s="33">
        <v>1</v>
      </c>
      <c r="M3888" s="33">
        <v>1</v>
      </c>
      <c r="N3888" s="33">
        <v>303060.66</v>
      </c>
      <c r="O3888" s="33">
        <v>2098.5</v>
      </c>
      <c r="P3888" s="33">
        <v>3310</v>
      </c>
    </row>
    <row r="3889" spans="1:16">
      <c r="A3889" s="27" t="s">
        <v>710</v>
      </c>
      <c r="B3889" s="31">
        <v>202605</v>
      </c>
      <c r="C3889" s="27" t="s">
        <v>91</v>
      </c>
      <c r="D3889" s="27" t="s">
        <v>211</v>
      </c>
      <c r="E3889" s="27" t="s">
        <v>33</v>
      </c>
      <c r="F3889" s="27" t="s">
        <v>257</v>
      </c>
      <c r="G3889" s="33">
        <v>375747.09</v>
      </c>
      <c r="H3889" s="33">
        <v>375747.09</v>
      </c>
      <c r="I3889" s="33">
        <v>10020</v>
      </c>
      <c r="J3889" s="33">
        <v>752</v>
      </c>
      <c r="K3889" s="33">
        <v>8000</v>
      </c>
      <c r="L3889" s="33">
        <v>1</v>
      </c>
      <c r="M3889" s="33">
        <v>1</v>
      </c>
      <c r="N3889" s="33">
        <v>331232.01</v>
      </c>
      <c r="O3889" s="33">
        <v>1947.2</v>
      </c>
      <c r="P3889" s="33">
        <v>4044</v>
      </c>
    </row>
    <row r="3890" spans="1:16">
      <c r="A3890" s="27" t="s">
        <v>710</v>
      </c>
      <c r="B3890" s="31">
        <v>202606</v>
      </c>
      <c r="C3890" s="27" t="s">
        <v>91</v>
      </c>
      <c r="D3890" s="27" t="s">
        <v>211</v>
      </c>
      <c r="E3890" s="27" t="s">
        <v>33</v>
      </c>
      <c r="F3890" s="27" t="s">
        <v>257</v>
      </c>
      <c r="G3890" s="33">
        <v>326673</v>
      </c>
      <c r="H3890" s="33">
        <v>326673</v>
      </c>
      <c r="I3890" s="33">
        <v>8344</v>
      </c>
      <c r="J3890" s="33">
        <v>510</v>
      </c>
      <c r="K3890" s="33">
        <v>8000</v>
      </c>
      <c r="L3890" s="33">
        <v>1</v>
      </c>
      <c r="M3890" s="33">
        <v>1</v>
      </c>
      <c r="N3890" s="33">
        <v>322918.26</v>
      </c>
      <c r="O3890" s="33">
        <v>1880.1</v>
      </c>
      <c r="P3890" s="33">
        <v>3363</v>
      </c>
    </row>
    <row r="3891" spans="1:16">
      <c r="A3891" s="27" t="s">
        <v>710</v>
      </c>
      <c r="B3891" s="31">
        <v>202607</v>
      </c>
      <c r="C3891" s="27" t="s">
        <v>91</v>
      </c>
      <c r="D3891" s="27" t="s">
        <v>211</v>
      </c>
      <c r="E3891" s="27" t="s">
        <v>33</v>
      </c>
      <c r="F3891" s="27" t="s">
        <v>257</v>
      </c>
      <c r="G3891" s="33">
        <v>322052.85</v>
      </c>
      <c r="H3891" s="33">
        <v>322052.85</v>
      </c>
      <c r="I3891" s="33">
        <v>8391</v>
      </c>
      <c r="J3891" s="33">
        <v>691</v>
      </c>
      <c r="K3891" s="33">
        <v>8000</v>
      </c>
      <c r="L3891" s="33">
        <v>1</v>
      </c>
      <c r="M3891" s="33">
        <v>1</v>
      </c>
      <c r="N3891" s="33">
        <v>286509.76</v>
      </c>
      <c r="O3891" s="33">
        <v>1728.6</v>
      </c>
      <c r="P3891" s="33">
        <v>3409</v>
      </c>
    </row>
    <row r="3892" spans="1:16">
      <c r="A3892" s="27" t="s">
        <v>713</v>
      </c>
      <c r="B3892" s="31">
        <v>202408</v>
      </c>
      <c r="C3892" s="27" t="s">
        <v>91</v>
      </c>
      <c r="D3892" s="27" t="s">
        <v>211</v>
      </c>
      <c r="E3892" s="27" t="s">
        <v>33</v>
      </c>
      <c r="F3892" s="27" t="s">
        <v>257</v>
      </c>
      <c r="G3892" s="33">
        <v>309369.05</v>
      </c>
      <c r="H3892" s="33">
        <v>309369.05</v>
      </c>
      <c r="I3892" s="33">
        <v>7541</v>
      </c>
      <c r="J3892" s="33">
        <v>570</v>
      </c>
      <c r="K3892" s="33">
        <v>9100</v>
      </c>
      <c r="L3892" s="33">
        <v>1</v>
      </c>
      <c r="M3892" s="33">
        <v>1</v>
      </c>
      <c r="N3892" s="33">
        <v>298681.6</v>
      </c>
      <c r="O3892" s="33">
        <v>1742.8</v>
      </c>
      <c r="P3892" s="33">
        <v>3142</v>
      </c>
    </row>
    <row r="3893" spans="1:16">
      <c r="A3893" s="27" t="s">
        <v>713</v>
      </c>
      <c r="B3893" s="31">
        <v>202409</v>
      </c>
      <c r="C3893" s="27" t="s">
        <v>91</v>
      </c>
      <c r="D3893" s="27" t="s">
        <v>211</v>
      </c>
      <c r="E3893" s="27" t="s">
        <v>33</v>
      </c>
      <c r="F3893" s="27" t="s">
        <v>257</v>
      </c>
      <c r="G3893" s="33">
        <v>287660.01</v>
      </c>
      <c r="H3893" s="33">
        <v>287660.01</v>
      </c>
      <c r="I3893" s="33">
        <v>7242</v>
      </c>
      <c r="J3893" s="33">
        <v>566</v>
      </c>
      <c r="K3893" s="33">
        <v>9100</v>
      </c>
      <c r="L3893" s="33">
        <v>1</v>
      </c>
      <c r="M3893" s="33">
        <v>1</v>
      </c>
      <c r="N3893" s="33">
        <v>286585.84</v>
      </c>
      <c r="O3893" s="33">
        <v>1681.2</v>
      </c>
      <c r="P3893" s="33">
        <v>2989</v>
      </c>
    </row>
    <row r="3894" spans="1:16">
      <c r="A3894" s="27" t="s">
        <v>713</v>
      </c>
      <c r="B3894" s="31">
        <v>202410</v>
      </c>
      <c r="C3894" s="27" t="s">
        <v>91</v>
      </c>
      <c r="D3894" s="27" t="s">
        <v>211</v>
      </c>
      <c r="E3894" s="27" t="s">
        <v>33</v>
      </c>
      <c r="F3894" s="27" t="s">
        <v>257</v>
      </c>
      <c r="G3894" s="33">
        <v>312216.24</v>
      </c>
      <c r="H3894" s="33">
        <v>312216.24</v>
      </c>
      <c r="I3894" s="33">
        <v>7604</v>
      </c>
      <c r="J3894" s="33">
        <v>585</v>
      </c>
      <c r="K3894" s="33">
        <v>9100</v>
      </c>
      <c r="L3894" s="33">
        <v>1</v>
      </c>
      <c r="M3894" s="33">
        <v>1</v>
      </c>
      <c r="N3894" s="33">
        <v>314129.39</v>
      </c>
      <c r="O3894" s="33">
        <v>1831.6</v>
      </c>
      <c r="P3894" s="33">
        <v>3291</v>
      </c>
    </row>
    <row r="3895" spans="1:16">
      <c r="A3895" s="27" t="s">
        <v>713</v>
      </c>
      <c r="B3895" s="31">
        <v>202411</v>
      </c>
      <c r="C3895" s="27" t="s">
        <v>91</v>
      </c>
      <c r="D3895" s="27" t="s">
        <v>211</v>
      </c>
      <c r="E3895" s="27" t="s">
        <v>33</v>
      </c>
      <c r="F3895" s="27" t="s">
        <v>257</v>
      </c>
      <c r="G3895" s="33">
        <v>363002.64</v>
      </c>
      <c r="H3895" s="33">
        <v>363002.64</v>
      </c>
      <c r="I3895" s="33">
        <v>9678</v>
      </c>
      <c r="J3895" s="33">
        <v>815</v>
      </c>
      <c r="K3895" s="33">
        <v>9100</v>
      </c>
      <c r="L3895" s="33">
        <v>1</v>
      </c>
      <c r="M3895" s="33">
        <v>1</v>
      </c>
      <c r="N3895" s="33">
        <v>378301.01</v>
      </c>
      <c r="O3895" s="33">
        <v>1855.3</v>
      </c>
      <c r="P3895" s="33">
        <v>3992</v>
      </c>
    </row>
    <row r="3896" spans="1:16">
      <c r="A3896" s="27" t="s">
        <v>713</v>
      </c>
      <c r="B3896" s="31">
        <v>202412</v>
      </c>
      <c r="C3896" s="27" t="s">
        <v>91</v>
      </c>
      <c r="D3896" s="27" t="s">
        <v>211</v>
      </c>
      <c r="E3896" s="27" t="s">
        <v>33</v>
      </c>
      <c r="F3896" s="27" t="s">
        <v>257</v>
      </c>
      <c r="G3896" s="33">
        <v>413951</v>
      </c>
      <c r="H3896" s="33">
        <v>413951</v>
      </c>
      <c r="I3896" s="33">
        <v>10673</v>
      </c>
      <c r="J3896" s="33">
        <v>798</v>
      </c>
      <c r="K3896" s="33">
        <v>9100</v>
      </c>
      <c r="L3896" s="33">
        <v>1</v>
      </c>
      <c r="M3896" s="33">
        <v>1</v>
      </c>
      <c r="N3896" s="33">
        <v>433359.82</v>
      </c>
      <c r="O3896" s="33">
        <v>2092.5</v>
      </c>
      <c r="P3896" s="33">
        <v>4355</v>
      </c>
    </row>
    <row r="3897" spans="1:16">
      <c r="A3897" s="27" t="s">
        <v>713</v>
      </c>
      <c r="B3897" s="31">
        <v>202501</v>
      </c>
      <c r="C3897" s="27" t="s">
        <v>91</v>
      </c>
      <c r="D3897" s="27" t="s">
        <v>211</v>
      </c>
      <c r="E3897" s="27" t="s">
        <v>33</v>
      </c>
      <c r="F3897" s="27" t="s">
        <v>257</v>
      </c>
      <c r="G3897" s="33">
        <v>212713.57</v>
      </c>
      <c r="H3897" s="33">
        <v>212713.57</v>
      </c>
      <c r="I3897" s="33">
        <v>5493</v>
      </c>
      <c r="J3897" s="33">
        <v>436</v>
      </c>
      <c r="K3897" s="33">
        <v>9100</v>
      </c>
      <c r="L3897" s="33">
        <v>1</v>
      </c>
      <c r="M3897" s="33">
        <v>1</v>
      </c>
      <c r="N3897" s="33">
        <v>219804.85</v>
      </c>
      <c r="O3897" s="33">
        <v>1236.5</v>
      </c>
      <c r="P3897" s="33">
        <v>2281</v>
      </c>
    </row>
    <row r="3898" spans="1:16">
      <c r="A3898" s="27" t="s">
        <v>713</v>
      </c>
      <c r="B3898" s="31">
        <v>202502</v>
      </c>
      <c r="C3898" s="27" t="s">
        <v>91</v>
      </c>
      <c r="D3898" s="27" t="s">
        <v>211</v>
      </c>
      <c r="E3898" s="27" t="s">
        <v>33</v>
      </c>
      <c r="F3898" s="27" t="s">
        <v>257</v>
      </c>
      <c r="G3898" s="33">
        <v>213554.4</v>
      </c>
      <c r="H3898" s="33">
        <v>213554.4</v>
      </c>
      <c r="I3898" s="33">
        <v>5816</v>
      </c>
      <c r="J3898" s="33">
        <v>425</v>
      </c>
      <c r="K3898" s="33">
        <v>9100</v>
      </c>
      <c r="L3898" s="33">
        <v>1</v>
      </c>
      <c r="M3898" s="33">
        <v>1</v>
      </c>
      <c r="N3898" s="33">
        <v>225985.7</v>
      </c>
      <c r="O3898" s="33">
        <v>1185.3</v>
      </c>
      <c r="P3898" s="33">
        <v>2230</v>
      </c>
    </row>
    <row r="3899" spans="1:16">
      <c r="A3899" s="27" t="s">
        <v>713</v>
      </c>
      <c r="B3899" s="31">
        <v>202503</v>
      </c>
      <c r="C3899" s="27" t="s">
        <v>91</v>
      </c>
      <c r="D3899" s="27" t="s">
        <v>211</v>
      </c>
      <c r="E3899" s="27" t="s">
        <v>33</v>
      </c>
      <c r="F3899" s="27" t="s">
        <v>257</v>
      </c>
      <c r="G3899" s="33">
        <v>281589.81</v>
      </c>
      <c r="H3899" s="33">
        <v>281589.81</v>
      </c>
      <c r="I3899" s="33">
        <v>6765</v>
      </c>
      <c r="J3899" s="33">
        <v>478</v>
      </c>
      <c r="K3899" s="33">
        <v>9100</v>
      </c>
      <c r="L3899" s="33">
        <v>1</v>
      </c>
      <c r="M3899" s="33">
        <v>1</v>
      </c>
      <c r="N3899" s="33">
        <v>281048.68</v>
      </c>
      <c r="O3899" s="33">
        <v>1546.8</v>
      </c>
      <c r="P3899" s="33">
        <v>2747</v>
      </c>
    </row>
    <row r="3900" spans="1:16">
      <c r="A3900" s="27" t="s">
        <v>713</v>
      </c>
      <c r="B3900" s="31">
        <v>202504</v>
      </c>
      <c r="C3900" s="27" t="s">
        <v>91</v>
      </c>
      <c r="D3900" s="27" t="s">
        <v>211</v>
      </c>
      <c r="E3900" s="27" t="s">
        <v>33</v>
      </c>
      <c r="F3900" s="27" t="s">
        <v>257</v>
      </c>
      <c r="G3900" s="33">
        <v>320396.2</v>
      </c>
      <c r="H3900" s="33">
        <v>320396.2</v>
      </c>
      <c r="I3900" s="33">
        <v>8690</v>
      </c>
      <c r="J3900" s="33">
        <v>640</v>
      </c>
      <c r="K3900" s="33">
        <v>9100</v>
      </c>
      <c r="L3900" s="33">
        <v>1</v>
      </c>
      <c r="M3900" s="33">
        <v>1</v>
      </c>
      <c r="N3900" s="33">
        <v>330036.49</v>
      </c>
      <c r="O3900" s="33">
        <v>1783.5</v>
      </c>
      <c r="P3900" s="33">
        <v>3498</v>
      </c>
    </row>
    <row r="3901" spans="1:16">
      <c r="A3901" s="27" t="s">
        <v>713</v>
      </c>
      <c r="B3901" s="31">
        <v>202505</v>
      </c>
      <c r="C3901" s="27" t="s">
        <v>91</v>
      </c>
      <c r="D3901" s="27" t="s">
        <v>211</v>
      </c>
      <c r="E3901" s="27" t="s">
        <v>33</v>
      </c>
      <c r="F3901" s="27" t="s">
        <v>257</v>
      </c>
      <c r="G3901" s="33">
        <v>384353.52</v>
      </c>
      <c r="H3901" s="33">
        <v>384353.52</v>
      </c>
      <c r="I3901" s="33">
        <v>9902</v>
      </c>
      <c r="J3901" s="33">
        <v>682</v>
      </c>
      <c r="K3901" s="33">
        <v>9100</v>
      </c>
      <c r="L3901" s="33">
        <v>1</v>
      </c>
      <c r="M3901" s="33">
        <v>1</v>
      </c>
      <c r="N3901" s="33">
        <v>360715.4</v>
      </c>
      <c r="O3901" s="33">
        <v>2017.4</v>
      </c>
      <c r="P3901" s="33">
        <v>3986</v>
      </c>
    </row>
    <row r="3902" spans="1:16">
      <c r="A3902" s="27" t="s">
        <v>713</v>
      </c>
      <c r="B3902" s="31">
        <v>202506</v>
      </c>
      <c r="C3902" s="27" t="s">
        <v>91</v>
      </c>
      <c r="D3902" s="27" t="s">
        <v>211</v>
      </c>
      <c r="E3902" s="27" t="s">
        <v>33</v>
      </c>
      <c r="F3902" s="27" t="s">
        <v>257</v>
      </c>
      <c r="G3902" s="33">
        <v>332437.74</v>
      </c>
      <c r="H3902" s="33">
        <v>332437.74</v>
      </c>
      <c r="I3902" s="33">
        <v>8439</v>
      </c>
      <c r="J3902" s="33">
        <v>653</v>
      </c>
      <c r="K3902" s="33">
        <v>9100</v>
      </c>
      <c r="L3902" s="33">
        <v>1</v>
      </c>
      <c r="M3902" s="33">
        <v>1</v>
      </c>
      <c r="N3902" s="33">
        <v>351661.64</v>
      </c>
      <c r="O3902" s="33">
        <v>1901.8</v>
      </c>
      <c r="P3902" s="33">
        <v>3537</v>
      </c>
    </row>
    <row r="3903" spans="1:16">
      <c r="A3903" s="27" t="s">
        <v>713</v>
      </c>
      <c r="B3903" s="31">
        <v>202507</v>
      </c>
      <c r="C3903" s="27" t="s">
        <v>91</v>
      </c>
      <c r="D3903" s="27" t="s">
        <v>211</v>
      </c>
      <c r="E3903" s="27" t="s">
        <v>33</v>
      </c>
      <c r="F3903" s="27" t="s">
        <v>257</v>
      </c>
      <c r="G3903" s="33">
        <v>293090.29</v>
      </c>
      <c r="H3903" s="33">
        <v>293090.29</v>
      </c>
      <c r="I3903" s="33">
        <v>7867</v>
      </c>
      <c r="J3903" s="33">
        <v>621</v>
      </c>
      <c r="K3903" s="33">
        <v>9100</v>
      </c>
      <c r="L3903" s="33">
        <v>1</v>
      </c>
      <c r="M3903" s="33">
        <v>1</v>
      </c>
      <c r="N3903" s="33">
        <v>312012.36</v>
      </c>
      <c r="O3903" s="33">
        <v>1550.5</v>
      </c>
      <c r="P3903" s="33">
        <v>3182</v>
      </c>
    </row>
    <row r="3904" spans="1:16">
      <c r="A3904" s="27" t="s">
        <v>713</v>
      </c>
      <c r="B3904" s="31">
        <v>202508</v>
      </c>
      <c r="C3904" s="27" t="s">
        <v>91</v>
      </c>
      <c r="D3904" s="27" t="s">
        <v>211</v>
      </c>
      <c r="E3904" s="27" t="s">
        <v>33</v>
      </c>
      <c r="F3904" s="27" t="s">
        <v>257</v>
      </c>
      <c r="G3904" s="33">
        <v>304455.94</v>
      </c>
      <c r="H3904" s="33">
        <v>304455.94</v>
      </c>
      <c r="I3904" s="33">
        <v>7177</v>
      </c>
      <c r="J3904" s="33">
        <v>475</v>
      </c>
      <c r="K3904" s="33">
        <v>9100</v>
      </c>
      <c r="L3904" s="33">
        <v>1</v>
      </c>
      <c r="M3904" s="33">
        <v>1</v>
      </c>
      <c r="N3904" s="33">
        <v>299876.33</v>
      </c>
      <c r="O3904" s="33">
        <v>1591.2</v>
      </c>
      <c r="P3904" s="33">
        <v>3107</v>
      </c>
    </row>
    <row r="3905" spans="1:16">
      <c r="A3905" s="27" t="s">
        <v>713</v>
      </c>
      <c r="B3905" s="31">
        <v>202509</v>
      </c>
      <c r="C3905" s="27" t="s">
        <v>91</v>
      </c>
      <c r="D3905" s="27" t="s">
        <v>211</v>
      </c>
      <c r="E3905" s="27" t="s">
        <v>33</v>
      </c>
      <c r="F3905" s="27" t="s">
        <v>257</v>
      </c>
      <c r="G3905" s="33">
        <v>299895.32</v>
      </c>
      <c r="H3905" s="33">
        <v>299895.32</v>
      </c>
      <c r="I3905" s="33">
        <v>7311</v>
      </c>
      <c r="J3905" s="33">
        <v>528</v>
      </c>
      <c r="K3905" s="33">
        <v>9100</v>
      </c>
      <c r="L3905" s="33">
        <v>1</v>
      </c>
      <c r="M3905" s="33">
        <v>1</v>
      </c>
      <c r="N3905" s="33">
        <v>287732.18</v>
      </c>
      <c r="O3905" s="33">
        <v>1664.1</v>
      </c>
      <c r="P3905" s="33">
        <v>3060</v>
      </c>
    </row>
    <row r="3906" spans="1:16">
      <c r="A3906" s="27" t="s">
        <v>713</v>
      </c>
      <c r="B3906" s="31">
        <v>202510</v>
      </c>
      <c r="C3906" s="27" t="s">
        <v>91</v>
      </c>
      <c r="D3906" s="27" t="s">
        <v>211</v>
      </c>
      <c r="E3906" s="27" t="s">
        <v>33</v>
      </c>
      <c r="F3906" s="27" t="s">
        <v>257</v>
      </c>
      <c r="G3906" s="33">
        <v>290738.32</v>
      </c>
      <c r="H3906" s="33">
        <v>290738.32</v>
      </c>
      <c r="I3906" s="33">
        <v>7804</v>
      </c>
      <c r="J3906" s="33">
        <v>553</v>
      </c>
      <c r="K3906" s="33">
        <v>9100</v>
      </c>
      <c r="L3906" s="33">
        <v>1</v>
      </c>
      <c r="M3906" s="33">
        <v>1</v>
      </c>
      <c r="N3906" s="33">
        <v>315385.91</v>
      </c>
      <c r="O3906" s="33">
        <v>1534.9</v>
      </c>
      <c r="P3906" s="33">
        <v>3125</v>
      </c>
    </row>
    <row r="3907" spans="1:16">
      <c r="A3907" s="27" t="s">
        <v>713</v>
      </c>
      <c r="B3907" s="31">
        <v>202511</v>
      </c>
      <c r="C3907" s="27" t="s">
        <v>91</v>
      </c>
      <c r="D3907" s="27" t="s">
        <v>211</v>
      </c>
      <c r="E3907" s="27" t="s">
        <v>33</v>
      </c>
      <c r="F3907" s="27" t="s">
        <v>257</v>
      </c>
      <c r="G3907" s="33">
        <v>374316.13</v>
      </c>
      <c r="H3907" s="33">
        <v>374316.13</v>
      </c>
      <c r="I3907" s="33">
        <v>9201</v>
      </c>
      <c r="J3907" s="33">
        <v>590</v>
      </c>
      <c r="K3907" s="33">
        <v>9100</v>
      </c>
      <c r="L3907" s="33">
        <v>1</v>
      </c>
      <c r="M3907" s="33">
        <v>1</v>
      </c>
      <c r="N3907" s="33">
        <v>379814.22</v>
      </c>
      <c r="O3907" s="33">
        <v>2144.3</v>
      </c>
      <c r="P3907" s="33">
        <v>3786</v>
      </c>
    </row>
    <row r="3908" spans="1:16">
      <c r="A3908" s="27" t="s">
        <v>713</v>
      </c>
      <c r="B3908" s="31">
        <v>202512</v>
      </c>
      <c r="C3908" s="27" t="s">
        <v>91</v>
      </c>
      <c r="D3908" s="27" t="s">
        <v>211</v>
      </c>
      <c r="E3908" s="27" t="s">
        <v>33</v>
      </c>
      <c r="F3908" s="27" t="s">
        <v>257</v>
      </c>
      <c r="G3908" s="33">
        <v>427397.34</v>
      </c>
      <c r="H3908" s="33">
        <v>427397.34</v>
      </c>
      <c r="I3908" s="33">
        <v>10863</v>
      </c>
      <c r="J3908" s="33">
        <v>854</v>
      </c>
      <c r="K3908" s="33">
        <v>9100</v>
      </c>
      <c r="L3908" s="33">
        <v>1</v>
      </c>
      <c r="M3908" s="33">
        <v>1</v>
      </c>
      <c r="N3908" s="33">
        <v>435093.26</v>
      </c>
      <c r="O3908" s="33">
        <v>2430.7</v>
      </c>
      <c r="P3908" s="33">
        <v>4389</v>
      </c>
    </row>
    <row r="3909" spans="1:16">
      <c r="A3909" s="27" t="s">
        <v>713</v>
      </c>
      <c r="B3909" s="31">
        <v>202601</v>
      </c>
      <c r="C3909" s="27" t="s">
        <v>91</v>
      </c>
      <c r="D3909" s="27" t="s">
        <v>211</v>
      </c>
      <c r="E3909" s="27" t="s">
        <v>33</v>
      </c>
      <c r="F3909" s="27" t="s">
        <v>257</v>
      </c>
      <c r="G3909" s="33">
        <v>199343.85</v>
      </c>
      <c r="H3909" s="33">
        <v>199343.85</v>
      </c>
      <c r="I3909" s="33">
        <v>5423</v>
      </c>
      <c r="J3909" s="33">
        <v>354</v>
      </c>
      <c r="K3909" s="33">
        <v>9100</v>
      </c>
      <c r="L3909" s="33">
        <v>1</v>
      </c>
      <c r="M3909" s="33">
        <v>1</v>
      </c>
      <c r="N3909" s="33">
        <v>220684.07</v>
      </c>
      <c r="O3909" s="33">
        <v>1095.4</v>
      </c>
      <c r="P3909" s="33">
        <v>2181</v>
      </c>
    </row>
    <row r="3910" spans="1:16">
      <c r="A3910" s="27" t="s">
        <v>713</v>
      </c>
      <c r="B3910" s="31">
        <v>202602</v>
      </c>
      <c r="C3910" s="27" t="s">
        <v>91</v>
      </c>
      <c r="D3910" s="27" t="s">
        <v>211</v>
      </c>
      <c r="E3910" s="27" t="s">
        <v>33</v>
      </c>
      <c r="F3910" s="27" t="s">
        <v>257</v>
      </c>
      <c r="G3910" s="33">
        <v>194742.85</v>
      </c>
      <c r="H3910" s="33">
        <v>194742.85</v>
      </c>
      <c r="I3910" s="33">
        <v>4975</v>
      </c>
      <c r="J3910" s="33">
        <v>400</v>
      </c>
      <c r="K3910" s="33">
        <v>9100</v>
      </c>
      <c r="L3910" s="33">
        <v>1</v>
      </c>
      <c r="M3910" s="33">
        <v>1</v>
      </c>
      <c r="N3910" s="33">
        <v>226889.65</v>
      </c>
      <c r="O3910" s="33">
        <v>983.7</v>
      </c>
      <c r="P3910" s="33">
        <v>2059</v>
      </c>
    </row>
    <row r="3911" spans="1:16">
      <c r="A3911" s="27" t="s">
        <v>713</v>
      </c>
      <c r="B3911" s="31">
        <v>202603</v>
      </c>
      <c r="C3911" s="27" t="s">
        <v>91</v>
      </c>
      <c r="D3911" s="27" t="s">
        <v>211</v>
      </c>
      <c r="E3911" s="27" t="s">
        <v>33</v>
      </c>
      <c r="F3911" s="27" t="s">
        <v>257</v>
      </c>
      <c r="G3911" s="33">
        <v>294968.26</v>
      </c>
      <c r="H3911" s="33">
        <v>294968.26</v>
      </c>
      <c r="I3911" s="33">
        <v>7332</v>
      </c>
      <c r="J3911" s="33">
        <v>548</v>
      </c>
      <c r="K3911" s="33">
        <v>9100</v>
      </c>
      <c r="L3911" s="33">
        <v>1</v>
      </c>
      <c r="M3911" s="33">
        <v>1</v>
      </c>
      <c r="N3911" s="33">
        <v>282172.88</v>
      </c>
      <c r="O3911" s="33">
        <v>1566.4</v>
      </c>
      <c r="P3911" s="33">
        <v>3135</v>
      </c>
    </row>
    <row r="3912" spans="1:16">
      <c r="A3912" s="27" t="s">
        <v>713</v>
      </c>
      <c r="B3912" s="31">
        <v>202604</v>
      </c>
      <c r="C3912" s="27" t="s">
        <v>91</v>
      </c>
      <c r="D3912" s="27" t="s">
        <v>211</v>
      </c>
      <c r="E3912" s="27" t="s">
        <v>33</v>
      </c>
      <c r="F3912" s="27" t="s">
        <v>257</v>
      </c>
      <c r="G3912" s="33">
        <v>307687.24</v>
      </c>
      <c r="H3912" s="33">
        <v>307687.24</v>
      </c>
      <c r="I3912" s="33">
        <v>8029</v>
      </c>
      <c r="J3912" s="33">
        <v>566</v>
      </c>
      <c r="K3912" s="33">
        <v>9100</v>
      </c>
      <c r="L3912" s="33">
        <v>1</v>
      </c>
      <c r="M3912" s="33">
        <v>1</v>
      </c>
      <c r="N3912" s="33">
        <v>331356.63</v>
      </c>
      <c r="O3912" s="33">
        <v>1726.6</v>
      </c>
      <c r="P3912" s="33">
        <v>3274</v>
      </c>
    </row>
    <row r="3913" spans="1:16">
      <c r="A3913" s="27" t="s">
        <v>713</v>
      </c>
      <c r="B3913" s="31">
        <v>202605</v>
      </c>
      <c r="C3913" s="27" t="s">
        <v>91</v>
      </c>
      <c r="D3913" s="27" t="s">
        <v>211</v>
      </c>
      <c r="E3913" s="27" t="s">
        <v>33</v>
      </c>
      <c r="F3913" s="27" t="s">
        <v>257</v>
      </c>
      <c r="G3913" s="33">
        <v>376219.86</v>
      </c>
      <c r="H3913" s="33">
        <v>376219.86</v>
      </c>
      <c r="I3913" s="33">
        <v>10153</v>
      </c>
      <c r="J3913" s="33">
        <v>750</v>
      </c>
      <c r="K3913" s="33">
        <v>9100</v>
      </c>
      <c r="L3913" s="33">
        <v>1</v>
      </c>
      <c r="M3913" s="33">
        <v>1</v>
      </c>
      <c r="N3913" s="33">
        <v>362158.26</v>
      </c>
      <c r="O3913" s="33">
        <v>2071.3</v>
      </c>
      <c r="P3913" s="33">
        <v>3864</v>
      </c>
    </row>
    <row r="3914" spans="1:16">
      <c r="A3914" s="27" t="s">
        <v>713</v>
      </c>
      <c r="B3914" s="31">
        <v>202606</v>
      </c>
      <c r="C3914" s="27" t="s">
        <v>91</v>
      </c>
      <c r="D3914" s="27" t="s">
        <v>211</v>
      </c>
      <c r="E3914" s="27" t="s">
        <v>33</v>
      </c>
      <c r="F3914" s="27" t="s">
        <v>257</v>
      </c>
      <c r="G3914" s="33">
        <v>365299.71</v>
      </c>
      <c r="H3914" s="33">
        <v>365299.71</v>
      </c>
      <c r="I3914" s="33">
        <v>9602</v>
      </c>
      <c r="J3914" s="33">
        <v>755</v>
      </c>
      <c r="K3914" s="33">
        <v>9100</v>
      </c>
      <c r="L3914" s="33">
        <v>1</v>
      </c>
      <c r="M3914" s="33">
        <v>1</v>
      </c>
      <c r="N3914" s="33">
        <v>353068.28</v>
      </c>
      <c r="O3914" s="33">
        <v>2071.9</v>
      </c>
      <c r="P3914" s="33">
        <v>3883</v>
      </c>
    </row>
    <row r="3915" spans="1:16">
      <c r="A3915" s="27" t="s">
        <v>713</v>
      </c>
      <c r="B3915" s="31">
        <v>202607</v>
      </c>
      <c r="C3915" s="27" t="s">
        <v>91</v>
      </c>
      <c r="D3915" s="27" t="s">
        <v>211</v>
      </c>
      <c r="E3915" s="27" t="s">
        <v>33</v>
      </c>
      <c r="F3915" s="27" t="s">
        <v>257</v>
      </c>
      <c r="G3915" s="33">
        <v>299691.72</v>
      </c>
      <c r="H3915" s="33">
        <v>299691.72</v>
      </c>
      <c r="I3915" s="33">
        <v>7869</v>
      </c>
      <c r="J3915" s="33">
        <v>654</v>
      </c>
      <c r="K3915" s="33">
        <v>9100</v>
      </c>
      <c r="L3915" s="33">
        <v>1</v>
      </c>
      <c r="M3915" s="33">
        <v>1</v>
      </c>
      <c r="N3915" s="33">
        <v>313260.41</v>
      </c>
      <c r="O3915" s="33">
        <v>1670.7</v>
      </c>
      <c r="P3915" s="33">
        <v>3236</v>
      </c>
    </row>
    <row r="3916" spans="1:16">
      <c r="A3916" s="27" t="s">
        <v>716</v>
      </c>
      <c r="B3916" s="31">
        <v>202408</v>
      </c>
      <c r="C3916" s="27" t="s">
        <v>91</v>
      </c>
      <c r="D3916" s="27" t="s">
        <v>211</v>
      </c>
      <c r="E3916" s="27" t="s">
        <v>33</v>
      </c>
      <c r="F3916" s="27" t="s">
        <v>262</v>
      </c>
      <c r="G3916" s="33">
        <v>212484.96</v>
      </c>
      <c r="H3916" s="33">
        <v>212484.96</v>
      </c>
      <c r="I3916" s="33">
        <v>10863</v>
      </c>
      <c r="J3916" s="33">
        <v>512</v>
      </c>
      <c r="K3916" s="33">
        <v>7800</v>
      </c>
      <c r="L3916" s="33">
        <v>1</v>
      </c>
      <c r="M3916" s="33">
        <v>1</v>
      </c>
      <c r="N3916" s="33">
        <v>208995.44</v>
      </c>
      <c r="O3916" s="33">
        <v>1376.2</v>
      </c>
      <c r="P3916" s="33">
        <v>3431</v>
      </c>
    </row>
    <row r="3917" spans="1:16">
      <c r="A3917" s="27" t="s">
        <v>716</v>
      </c>
      <c r="B3917" s="31">
        <v>202409</v>
      </c>
      <c r="C3917" s="27" t="s">
        <v>91</v>
      </c>
      <c r="D3917" s="27" t="s">
        <v>211</v>
      </c>
      <c r="E3917" s="27" t="s">
        <v>33</v>
      </c>
      <c r="F3917" s="27" t="s">
        <v>262</v>
      </c>
      <c r="G3917" s="33">
        <v>199280.13</v>
      </c>
      <c r="H3917" s="33">
        <v>199280.13</v>
      </c>
      <c r="I3917" s="33">
        <v>10986</v>
      </c>
      <c r="J3917" s="33">
        <v>604</v>
      </c>
      <c r="K3917" s="33">
        <v>7800</v>
      </c>
      <c r="L3917" s="33">
        <v>1</v>
      </c>
      <c r="M3917" s="33">
        <v>1</v>
      </c>
      <c r="N3917" s="33">
        <v>200531.71</v>
      </c>
      <c r="O3917" s="33">
        <v>1209.8</v>
      </c>
      <c r="P3917" s="33">
        <v>3435</v>
      </c>
    </row>
    <row r="3918" spans="1:16">
      <c r="A3918" s="27" t="s">
        <v>716</v>
      </c>
      <c r="B3918" s="31">
        <v>202410</v>
      </c>
      <c r="C3918" s="27" t="s">
        <v>91</v>
      </c>
      <c r="D3918" s="27" t="s">
        <v>211</v>
      </c>
      <c r="E3918" s="27" t="s">
        <v>33</v>
      </c>
      <c r="F3918" s="27" t="s">
        <v>262</v>
      </c>
      <c r="G3918" s="33">
        <v>217510.6</v>
      </c>
      <c r="H3918" s="33">
        <v>217510.6</v>
      </c>
      <c r="I3918" s="33">
        <v>10736</v>
      </c>
      <c r="J3918" s="33">
        <v>497</v>
      </c>
      <c r="K3918" s="33">
        <v>7800</v>
      </c>
      <c r="L3918" s="33">
        <v>1</v>
      </c>
      <c r="M3918" s="33">
        <v>1</v>
      </c>
      <c r="N3918" s="33">
        <v>219804.67</v>
      </c>
      <c r="O3918" s="33">
        <v>1285.5</v>
      </c>
      <c r="P3918" s="33">
        <v>3419</v>
      </c>
    </row>
    <row r="3919" spans="1:16">
      <c r="A3919" s="27" t="s">
        <v>716</v>
      </c>
      <c r="B3919" s="31">
        <v>202411</v>
      </c>
      <c r="C3919" s="27" t="s">
        <v>91</v>
      </c>
      <c r="D3919" s="27" t="s">
        <v>211</v>
      </c>
      <c r="E3919" s="27" t="s">
        <v>33</v>
      </c>
      <c r="F3919" s="27" t="s">
        <v>262</v>
      </c>
      <c r="G3919" s="33">
        <v>245574.26</v>
      </c>
      <c r="H3919" s="33">
        <v>245574.26</v>
      </c>
      <c r="I3919" s="33">
        <v>12011</v>
      </c>
      <c r="J3919" s="33">
        <v>655</v>
      </c>
      <c r="K3919" s="33">
        <v>7800</v>
      </c>
      <c r="L3919" s="33">
        <v>1</v>
      </c>
      <c r="M3919" s="33">
        <v>1</v>
      </c>
      <c r="N3919" s="33">
        <v>264707.25</v>
      </c>
      <c r="O3919" s="33">
        <v>1523.5</v>
      </c>
      <c r="P3919" s="33">
        <v>3980</v>
      </c>
    </row>
    <row r="3920" spans="1:16">
      <c r="A3920" s="27" t="s">
        <v>716</v>
      </c>
      <c r="B3920" s="31">
        <v>202412</v>
      </c>
      <c r="C3920" s="27" t="s">
        <v>91</v>
      </c>
      <c r="D3920" s="27" t="s">
        <v>211</v>
      </c>
      <c r="E3920" s="27" t="s">
        <v>33</v>
      </c>
      <c r="F3920" s="27" t="s">
        <v>262</v>
      </c>
      <c r="G3920" s="33">
        <v>276522.29</v>
      </c>
      <c r="H3920" s="33">
        <v>276522.29</v>
      </c>
      <c r="I3920" s="33">
        <v>14566</v>
      </c>
      <c r="J3920" s="33">
        <v>673</v>
      </c>
      <c r="K3920" s="33">
        <v>7800</v>
      </c>
      <c r="L3920" s="33">
        <v>1</v>
      </c>
      <c r="M3920" s="33">
        <v>1</v>
      </c>
      <c r="N3920" s="33">
        <v>303233.36</v>
      </c>
      <c r="O3920" s="33">
        <v>1711.5</v>
      </c>
      <c r="P3920" s="33">
        <v>4664</v>
      </c>
    </row>
    <row r="3921" spans="1:16">
      <c r="A3921" s="27" t="s">
        <v>716</v>
      </c>
      <c r="B3921" s="31">
        <v>202501</v>
      </c>
      <c r="C3921" s="27" t="s">
        <v>91</v>
      </c>
      <c r="D3921" s="27" t="s">
        <v>211</v>
      </c>
      <c r="E3921" s="27" t="s">
        <v>33</v>
      </c>
      <c r="F3921" s="27" t="s">
        <v>262</v>
      </c>
      <c r="G3921" s="33">
        <v>152582.02</v>
      </c>
      <c r="H3921" s="33">
        <v>152582.02</v>
      </c>
      <c r="I3921" s="33">
        <v>8051</v>
      </c>
      <c r="J3921" s="33">
        <v>444</v>
      </c>
      <c r="K3921" s="33">
        <v>7800</v>
      </c>
      <c r="L3921" s="33">
        <v>1</v>
      </c>
      <c r="M3921" s="33">
        <v>1</v>
      </c>
      <c r="N3921" s="33">
        <v>153803.28</v>
      </c>
      <c r="O3921" s="33">
        <v>879.6</v>
      </c>
      <c r="P3921" s="33">
        <v>2675</v>
      </c>
    </row>
    <row r="3922" spans="1:16">
      <c r="A3922" s="27" t="s">
        <v>716</v>
      </c>
      <c r="B3922" s="31">
        <v>202502</v>
      </c>
      <c r="C3922" s="27" t="s">
        <v>91</v>
      </c>
      <c r="D3922" s="27" t="s">
        <v>211</v>
      </c>
      <c r="E3922" s="27" t="s">
        <v>33</v>
      </c>
      <c r="F3922" s="27" t="s">
        <v>262</v>
      </c>
      <c r="G3922" s="33">
        <v>154148.14</v>
      </c>
      <c r="H3922" s="33">
        <v>154148.14</v>
      </c>
      <c r="I3922" s="33">
        <v>7891</v>
      </c>
      <c r="J3922" s="33">
        <v>413</v>
      </c>
      <c r="K3922" s="33">
        <v>7800</v>
      </c>
      <c r="L3922" s="33">
        <v>1</v>
      </c>
      <c r="M3922" s="33">
        <v>1</v>
      </c>
      <c r="N3922" s="33">
        <v>158128.19</v>
      </c>
      <c r="O3922" s="33">
        <v>842.8</v>
      </c>
      <c r="P3922" s="33">
        <v>2612</v>
      </c>
    </row>
    <row r="3923" spans="1:16">
      <c r="A3923" s="27" t="s">
        <v>716</v>
      </c>
      <c r="B3923" s="31">
        <v>202503</v>
      </c>
      <c r="C3923" s="27" t="s">
        <v>91</v>
      </c>
      <c r="D3923" s="27" t="s">
        <v>211</v>
      </c>
      <c r="E3923" s="27" t="s">
        <v>33</v>
      </c>
      <c r="F3923" s="27" t="s">
        <v>262</v>
      </c>
      <c r="G3923" s="33">
        <v>189776.87</v>
      </c>
      <c r="H3923" s="33">
        <v>189776.87</v>
      </c>
      <c r="I3923" s="33">
        <v>9391</v>
      </c>
      <c r="J3923" s="33">
        <v>448</v>
      </c>
      <c r="K3923" s="33">
        <v>7800</v>
      </c>
      <c r="L3923" s="33">
        <v>1</v>
      </c>
      <c r="M3923" s="33">
        <v>1</v>
      </c>
      <c r="N3923" s="33">
        <v>196657.22</v>
      </c>
      <c r="O3923" s="33">
        <v>1205.6</v>
      </c>
      <c r="P3923" s="33">
        <v>3043</v>
      </c>
    </row>
    <row r="3924" spans="1:16">
      <c r="A3924" s="27" t="s">
        <v>716</v>
      </c>
      <c r="B3924" s="31">
        <v>202504</v>
      </c>
      <c r="C3924" s="27" t="s">
        <v>91</v>
      </c>
      <c r="D3924" s="27" t="s">
        <v>211</v>
      </c>
      <c r="E3924" s="27" t="s">
        <v>33</v>
      </c>
      <c r="F3924" s="27" t="s">
        <v>262</v>
      </c>
      <c r="G3924" s="33">
        <v>249758.74</v>
      </c>
      <c r="H3924" s="33">
        <v>249758.74</v>
      </c>
      <c r="I3924" s="33">
        <v>11805</v>
      </c>
      <c r="J3924" s="33">
        <v>605</v>
      </c>
      <c r="K3924" s="33">
        <v>7800</v>
      </c>
      <c r="L3924" s="33">
        <v>1</v>
      </c>
      <c r="M3924" s="33">
        <v>1</v>
      </c>
      <c r="N3924" s="33">
        <v>230935.28</v>
      </c>
      <c r="O3924" s="33">
        <v>1610.2</v>
      </c>
      <c r="P3924" s="33">
        <v>4035</v>
      </c>
    </row>
    <row r="3925" spans="1:16">
      <c r="A3925" s="27" t="s">
        <v>716</v>
      </c>
      <c r="B3925" s="31">
        <v>202505</v>
      </c>
      <c r="C3925" s="27" t="s">
        <v>91</v>
      </c>
      <c r="D3925" s="27" t="s">
        <v>211</v>
      </c>
      <c r="E3925" s="27" t="s">
        <v>33</v>
      </c>
      <c r="F3925" s="27" t="s">
        <v>262</v>
      </c>
      <c r="G3925" s="33">
        <v>229561.77</v>
      </c>
      <c r="H3925" s="33">
        <v>229561.77</v>
      </c>
      <c r="I3925" s="33">
        <v>12427</v>
      </c>
      <c r="J3925" s="33">
        <v>657</v>
      </c>
      <c r="K3925" s="33">
        <v>7800</v>
      </c>
      <c r="L3925" s="33">
        <v>1</v>
      </c>
      <c r="M3925" s="33">
        <v>1</v>
      </c>
      <c r="N3925" s="33">
        <v>252402.13</v>
      </c>
      <c r="O3925" s="33">
        <v>1372.6</v>
      </c>
      <c r="P3925" s="33">
        <v>3839</v>
      </c>
    </row>
    <row r="3926" spans="1:16">
      <c r="A3926" s="27" t="s">
        <v>716</v>
      </c>
      <c r="B3926" s="31">
        <v>202506</v>
      </c>
      <c r="C3926" s="27" t="s">
        <v>91</v>
      </c>
      <c r="D3926" s="27" t="s">
        <v>211</v>
      </c>
      <c r="E3926" s="27" t="s">
        <v>33</v>
      </c>
      <c r="F3926" s="27" t="s">
        <v>262</v>
      </c>
      <c r="G3926" s="33">
        <v>242866.02</v>
      </c>
      <c r="H3926" s="33">
        <v>242866.02</v>
      </c>
      <c r="I3926" s="33">
        <v>13024</v>
      </c>
      <c r="J3926" s="33">
        <v>585</v>
      </c>
      <c r="K3926" s="33">
        <v>7800</v>
      </c>
      <c r="L3926" s="33">
        <v>1</v>
      </c>
      <c r="M3926" s="33">
        <v>1</v>
      </c>
      <c r="N3926" s="33">
        <v>246066.97</v>
      </c>
      <c r="O3926" s="33">
        <v>1457.6</v>
      </c>
      <c r="P3926" s="33">
        <v>4201</v>
      </c>
    </row>
    <row r="3927" spans="1:16">
      <c r="A3927" s="27" t="s">
        <v>716</v>
      </c>
      <c r="B3927" s="31">
        <v>202507</v>
      </c>
      <c r="C3927" s="27" t="s">
        <v>91</v>
      </c>
      <c r="D3927" s="27" t="s">
        <v>211</v>
      </c>
      <c r="E3927" s="27" t="s">
        <v>33</v>
      </c>
      <c r="F3927" s="27" t="s">
        <v>262</v>
      </c>
      <c r="G3927" s="33">
        <v>207692.56</v>
      </c>
      <c r="H3927" s="33">
        <v>207692.56</v>
      </c>
      <c r="I3927" s="33">
        <v>11063</v>
      </c>
      <c r="J3927" s="33">
        <v>502</v>
      </c>
      <c r="K3927" s="33">
        <v>7800</v>
      </c>
      <c r="L3927" s="33">
        <v>1</v>
      </c>
      <c r="M3927" s="33">
        <v>1</v>
      </c>
      <c r="N3927" s="33">
        <v>218323.33</v>
      </c>
      <c r="O3927" s="33">
        <v>1237.1</v>
      </c>
      <c r="P3927" s="33">
        <v>3572</v>
      </c>
    </row>
    <row r="3928" spans="1:16">
      <c r="A3928" s="27" t="s">
        <v>716</v>
      </c>
      <c r="B3928" s="31">
        <v>202508</v>
      </c>
      <c r="C3928" s="27" t="s">
        <v>91</v>
      </c>
      <c r="D3928" s="27" t="s">
        <v>211</v>
      </c>
      <c r="E3928" s="27" t="s">
        <v>33</v>
      </c>
      <c r="F3928" s="27" t="s">
        <v>262</v>
      </c>
      <c r="G3928" s="33">
        <v>198069.04</v>
      </c>
      <c r="H3928" s="33">
        <v>198069.04</v>
      </c>
      <c r="I3928" s="33">
        <v>11120</v>
      </c>
      <c r="J3928" s="33">
        <v>607</v>
      </c>
      <c r="K3928" s="33">
        <v>7800</v>
      </c>
      <c r="L3928" s="33">
        <v>1</v>
      </c>
      <c r="M3928" s="33">
        <v>1</v>
      </c>
      <c r="N3928" s="33">
        <v>209831.42</v>
      </c>
      <c r="O3928" s="33">
        <v>1204.4</v>
      </c>
      <c r="P3928" s="33">
        <v>3508</v>
      </c>
    </row>
    <row r="3929" spans="1:16">
      <c r="A3929" s="27" t="s">
        <v>716</v>
      </c>
      <c r="B3929" s="31">
        <v>202509</v>
      </c>
      <c r="C3929" s="27" t="s">
        <v>91</v>
      </c>
      <c r="D3929" s="27" t="s">
        <v>211</v>
      </c>
      <c r="E3929" s="27" t="s">
        <v>33</v>
      </c>
      <c r="F3929" s="27" t="s">
        <v>262</v>
      </c>
      <c r="G3929" s="33">
        <v>196852.08</v>
      </c>
      <c r="H3929" s="33">
        <v>196852.08</v>
      </c>
      <c r="I3929" s="33">
        <v>9398</v>
      </c>
      <c r="J3929" s="33">
        <v>519</v>
      </c>
      <c r="K3929" s="33">
        <v>7800</v>
      </c>
      <c r="L3929" s="33">
        <v>1</v>
      </c>
      <c r="M3929" s="33">
        <v>1</v>
      </c>
      <c r="N3929" s="33">
        <v>201333.84</v>
      </c>
      <c r="O3929" s="33">
        <v>1148.7</v>
      </c>
      <c r="P3929" s="33">
        <v>3186</v>
      </c>
    </row>
    <row r="3930" spans="1:16">
      <c r="A3930" s="27" t="s">
        <v>716</v>
      </c>
      <c r="B3930" s="31">
        <v>202510</v>
      </c>
      <c r="C3930" s="27" t="s">
        <v>91</v>
      </c>
      <c r="D3930" s="27" t="s">
        <v>211</v>
      </c>
      <c r="E3930" s="27" t="s">
        <v>33</v>
      </c>
      <c r="F3930" s="27" t="s">
        <v>262</v>
      </c>
      <c r="G3930" s="33">
        <v>219554.22</v>
      </c>
      <c r="H3930" s="33">
        <v>219554.22</v>
      </c>
      <c r="I3930" s="33">
        <v>11443</v>
      </c>
      <c r="J3930" s="33">
        <v>620</v>
      </c>
      <c r="K3930" s="33">
        <v>7800</v>
      </c>
      <c r="L3930" s="33">
        <v>1</v>
      </c>
      <c r="M3930" s="33">
        <v>1</v>
      </c>
      <c r="N3930" s="33">
        <v>220683.88</v>
      </c>
      <c r="O3930" s="33">
        <v>1515.7</v>
      </c>
      <c r="P3930" s="33">
        <v>3672</v>
      </c>
    </row>
    <row r="3931" spans="1:16">
      <c r="A3931" s="27" t="s">
        <v>716</v>
      </c>
      <c r="B3931" s="31">
        <v>202511</v>
      </c>
      <c r="C3931" s="27" t="s">
        <v>91</v>
      </c>
      <c r="D3931" s="27" t="s">
        <v>211</v>
      </c>
      <c r="E3931" s="27" t="s">
        <v>33</v>
      </c>
      <c r="F3931" s="27" t="s">
        <v>262</v>
      </c>
      <c r="G3931" s="33">
        <v>255786.59</v>
      </c>
      <c r="H3931" s="33">
        <v>255786.59</v>
      </c>
      <c r="I3931" s="33">
        <v>13671</v>
      </c>
      <c r="J3931" s="33">
        <v>728</v>
      </c>
      <c r="K3931" s="33">
        <v>7800</v>
      </c>
      <c r="L3931" s="33">
        <v>1</v>
      </c>
      <c r="M3931" s="33">
        <v>1</v>
      </c>
      <c r="N3931" s="33">
        <v>265766.08</v>
      </c>
      <c r="O3931" s="33">
        <v>1481.6</v>
      </c>
      <c r="P3931" s="33">
        <v>4252</v>
      </c>
    </row>
    <row r="3932" spans="1:16">
      <c r="A3932" s="27" t="s">
        <v>716</v>
      </c>
      <c r="B3932" s="31">
        <v>202512</v>
      </c>
      <c r="C3932" s="27" t="s">
        <v>91</v>
      </c>
      <c r="D3932" s="27" t="s">
        <v>211</v>
      </c>
      <c r="E3932" s="27" t="s">
        <v>33</v>
      </c>
      <c r="F3932" s="27" t="s">
        <v>262</v>
      </c>
      <c r="G3932" s="33">
        <v>305167.59</v>
      </c>
      <c r="H3932" s="33">
        <v>305167.59</v>
      </c>
      <c r="I3932" s="33">
        <v>15179</v>
      </c>
      <c r="J3932" s="33">
        <v>770</v>
      </c>
      <c r="K3932" s="33">
        <v>7800</v>
      </c>
      <c r="L3932" s="33">
        <v>1</v>
      </c>
      <c r="M3932" s="33">
        <v>1</v>
      </c>
      <c r="N3932" s="33">
        <v>304446.29</v>
      </c>
      <c r="O3932" s="33">
        <v>1792.8</v>
      </c>
      <c r="P3932" s="33">
        <v>4858</v>
      </c>
    </row>
    <row r="3933" spans="1:16">
      <c r="A3933" s="27" t="s">
        <v>716</v>
      </c>
      <c r="B3933" s="31">
        <v>202601</v>
      </c>
      <c r="C3933" s="27" t="s">
        <v>91</v>
      </c>
      <c r="D3933" s="27" t="s">
        <v>211</v>
      </c>
      <c r="E3933" s="27" t="s">
        <v>33</v>
      </c>
      <c r="F3933" s="27" t="s">
        <v>262</v>
      </c>
      <c r="G3933" s="33">
        <v>148351.35</v>
      </c>
      <c r="H3933" s="33">
        <v>148351.35</v>
      </c>
      <c r="I3933" s="33">
        <v>7648</v>
      </c>
      <c r="J3933" s="33">
        <v>392</v>
      </c>
      <c r="K3933" s="33">
        <v>7800</v>
      </c>
      <c r="L3933" s="33">
        <v>1</v>
      </c>
      <c r="M3933" s="33">
        <v>1</v>
      </c>
      <c r="N3933" s="33">
        <v>154418.5</v>
      </c>
      <c r="O3933" s="33">
        <v>830.4</v>
      </c>
      <c r="P3933" s="33">
        <v>2463</v>
      </c>
    </row>
    <row r="3934" spans="1:16">
      <c r="A3934" s="27" t="s">
        <v>716</v>
      </c>
      <c r="B3934" s="31">
        <v>202602</v>
      </c>
      <c r="C3934" s="27" t="s">
        <v>91</v>
      </c>
      <c r="D3934" s="27" t="s">
        <v>211</v>
      </c>
      <c r="E3934" s="27" t="s">
        <v>33</v>
      </c>
      <c r="F3934" s="27" t="s">
        <v>262</v>
      </c>
      <c r="G3934" s="33">
        <v>159487.37</v>
      </c>
      <c r="H3934" s="33">
        <v>159487.37</v>
      </c>
      <c r="I3934" s="33">
        <v>7892</v>
      </c>
      <c r="J3934" s="33">
        <v>402</v>
      </c>
      <c r="K3934" s="33">
        <v>7800</v>
      </c>
      <c r="L3934" s="33">
        <v>1</v>
      </c>
      <c r="M3934" s="33">
        <v>1</v>
      </c>
      <c r="N3934" s="33">
        <v>158760.7</v>
      </c>
      <c r="O3934" s="33">
        <v>961.8</v>
      </c>
      <c r="P3934" s="33">
        <v>2526</v>
      </c>
    </row>
    <row r="3935" spans="1:16">
      <c r="A3935" s="27" t="s">
        <v>716</v>
      </c>
      <c r="B3935" s="31">
        <v>202603</v>
      </c>
      <c r="C3935" s="27" t="s">
        <v>91</v>
      </c>
      <c r="D3935" s="27" t="s">
        <v>211</v>
      </c>
      <c r="E3935" s="27" t="s">
        <v>33</v>
      </c>
      <c r="F3935" s="27" t="s">
        <v>262</v>
      </c>
      <c r="G3935" s="33">
        <v>196117.93</v>
      </c>
      <c r="H3935" s="33">
        <v>196117.93</v>
      </c>
      <c r="I3935" s="33">
        <v>9949</v>
      </c>
      <c r="J3935" s="33">
        <v>452</v>
      </c>
      <c r="K3935" s="33">
        <v>7800</v>
      </c>
      <c r="L3935" s="33">
        <v>1</v>
      </c>
      <c r="M3935" s="33">
        <v>1</v>
      </c>
      <c r="N3935" s="33">
        <v>197443.85</v>
      </c>
      <c r="O3935" s="33">
        <v>1090.5</v>
      </c>
      <c r="P3935" s="33">
        <v>3260</v>
      </c>
    </row>
    <row r="3936" spans="1:16">
      <c r="A3936" s="27" t="s">
        <v>716</v>
      </c>
      <c r="B3936" s="31">
        <v>202604</v>
      </c>
      <c r="C3936" s="27" t="s">
        <v>91</v>
      </c>
      <c r="D3936" s="27" t="s">
        <v>211</v>
      </c>
      <c r="E3936" s="27" t="s">
        <v>33</v>
      </c>
      <c r="F3936" s="27" t="s">
        <v>262</v>
      </c>
      <c r="G3936" s="33">
        <v>216842.61</v>
      </c>
      <c r="H3936" s="33">
        <v>216842.61</v>
      </c>
      <c r="I3936" s="33">
        <v>10635</v>
      </c>
      <c r="J3936" s="33">
        <v>547</v>
      </c>
      <c r="K3936" s="33">
        <v>7800</v>
      </c>
      <c r="L3936" s="33">
        <v>1</v>
      </c>
      <c r="M3936" s="33">
        <v>1</v>
      </c>
      <c r="N3936" s="33">
        <v>231859.03</v>
      </c>
      <c r="O3936" s="33">
        <v>1251.6</v>
      </c>
      <c r="P3936" s="33">
        <v>3429</v>
      </c>
    </row>
    <row r="3937" spans="1:16">
      <c r="A3937" s="27" t="s">
        <v>716</v>
      </c>
      <c r="B3937" s="31">
        <v>202605</v>
      </c>
      <c r="C3937" s="27" t="s">
        <v>91</v>
      </c>
      <c r="D3937" s="27" t="s">
        <v>211</v>
      </c>
      <c r="E3937" s="27" t="s">
        <v>33</v>
      </c>
      <c r="F3937" s="27" t="s">
        <v>262</v>
      </c>
      <c r="G3937" s="33">
        <v>221055.52</v>
      </c>
      <c r="H3937" s="33">
        <v>221055.52</v>
      </c>
      <c r="I3937" s="33">
        <v>10805</v>
      </c>
      <c r="J3937" s="33">
        <v>544</v>
      </c>
      <c r="K3937" s="33">
        <v>7800</v>
      </c>
      <c r="L3937" s="33">
        <v>1</v>
      </c>
      <c r="M3937" s="33">
        <v>1</v>
      </c>
      <c r="N3937" s="33">
        <v>253411.74</v>
      </c>
      <c r="O3937" s="33">
        <v>1360.9</v>
      </c>
      <c r="P3937" s="33">
        <v>3440</v>
      </c>
    </row>
    <row r="3938" spans="1:16">
      <c r="A3938" s="27" t="s">
        <v>716</v>
      </c>
      <c r="B3938" s="31">
        <v>202606</v>
      </c>
      <c r="C3938" s="27" t="s">
        <v>91</v>
      </c>
      <c r="D3938" s="27" t="s">
        <v>211</v>
      </c>
      <c r="E3938" s="27" t="s">
        <v>33</v>
      </c>
      <c r="F3938" s="27" t="s">
        <v>262</v>
      </c>
      <c r="G3938" s="33">
        <v>249402.31</v>
      </c>
      <c r="H3938" s="33">
        <v>249402.31</v>
      </c>
      <c r="I3938" s="33">
        <v>12544</v>
      </c>
      <c r="J3938" s="33">
        <v>664</v>
      </c>
      <c r="K3938" s="33">
        <v>7800</v>
      </c>
      <c r="L3938" s="33">
        <v>1</v>
      </c>
      <c r="M3938" s="33">
        <v>1</v>
      </c>
      <c r="N3938" s="33">
        <v>247051.24</v>
      </c>
      <c r="O3938" s="33">
        <v>1650.5</v>
      </c>
      <c r="P3938" s="33">
        <v>4135</v>
      </c>
    </row>
    <row r="3939" spans="1:16">
      <c r="A3939" s="27" t="s">
        <v>716</v>
      </c>
      <c r="B3939" s="31">
        <v>202607</v>
      </c>
      <c r="C3939" s="27" t="s">
        <v>91</v>
      </c>
      <c r="D3939" s="27" t="s">
        <v>211</v>
      </c>
      <c r="E3939" s="27" t="s">
        <v>33</v>
      </c>
      <c r="F3939" s="27" t="s">
        <v>262</v>
      </c>
      <c r="G3939" s="33">
        <v>215845.92</v>
      </c>
      <c r="H3939" s="33">
        <v>215845.92</v>
      </c>
      <c r="I3939" s="33">
        <v>11607</v>
      </c>
      <c r="J3939" s="33">
        <v>556</v>
      </c>
      <c r="K3939" s="33">
        <v>7800</v>
      </c>
      <c r="L3939" s="33">
        <v>1</v>
      </c>
      <c r="M3939" s="33">
        <v>1</v>
      </c>
      <c r="N3939" s="33">
        <v>219196.62</v>
      </c>
      <c r="O3939" s="33">
        <v>1340.3</v>
      </c>
      <c r="P3939" s="33">
        <v>3559</v>
      </c>
    </row>
    <row r="3940" spans="1:16">
      <c r="A3940" s="27" t="s">
        <v>718</v>
      </c>
      <c r="B3940" s="31">
        <v>202408</v>
      </c>
      <c r="C3940" s="27" t="s">
        <v>91</v>
      </c>
      <c r="D3940" s="27" t="s">
        <v>211</v>
      </c>
      <c r="E3940" s="27" t="s">
        <v>33</v>
      </c>
      <c r="F3940" s="27" t="s">
        <v>257</v>
      </c>
      <c r="G3940" s="33">
        <v>322003.85</v>
      </c>
      <c r="H3940" s="33">
        <v>322003.85</v>
      </c>
      <c r="I3940" s="33">
        <v>8690</v>
      </c>
      <c r="J3940" s="33">
        <v>712</v>
      </c>
      <c r="K3940" s="33">
        <v>9700</v>
      </c>
      <c r="L3940" s="33">
        <v>1</v>
      </c>
      <c r="M3940" s="33">
        <v>1</v>
      </c>
      <c r="N3940" s="33">
        <v>306546.46</v>
      </c>
      <c r="O3940" s="33">
        <v>1993.8</v>
      </c>
      <c r="P3940" s="33">
        <v>3576</v>
      </c>
    </row>
    <row r="3941" spans="1:16">
      <c r="A3941" s="27" t="s">
        <v>718</v>
      </c>
      <c r="B3941" s="31">
        <v>202409</v>
      </c>
      <c r="C3941" s="27" t="s">
        <v>91</v>
      </c>
      <c r="D3941" s="27" t="s">
        <v>211</v>
      </c>
      <c r="E3941" s="27" t="s">
        <v>33</v>
      </c>
      <c r="F3941" s="27" t="s">
        <v>257</v>
      </c>
      <c r="G3941" s="33">
        <v>305046.59</v>
      </c>
      <c r="H3941" s="33">
        <v>305046.59</v>
      </c>
      <c r="I3941" s="33">
        <v>7497</v>
      </c>
      <c r="J3941" s="33">
        <v>614</v>
      </c>
      <c r="K3941" s="33">
        <v>9700</v>
      </c>
      <c r="L3941" s="33">
        <v>1</v>
      </c>
      <c r="M3941" s="33">
        <v>1</v>
      </c>
      <c r="N3941" s="33">
        <v>294132.19</v>
      </c>
      <c r="O3941" s="33">
        <v>1548.1</v>
      </c>
      <c r="P3941" s="33">
        <v>3102</v>
      </c>
    </row>
    <row r="3942" spans="1:16">
      <c r="A3942" s="27" t="s">
        <v>718</v>
      </c>
      <c r="B3942" s="31">
        <v>202410</v>
      </c>
      <c r="C3942" s="27" t="s">
        <v>91</v>
      </c>
      <c r="D3942" s="27" t="s">
        <v>211</v>
      </c>
      <c r="E3942" s="27" t="s">
        <v>33</v>
      </c>
      <c r="F3942" s="27" t="s">
        <v>257</v>
      </c>
      <c r="G3942" s="33">
        <v>345534.32</v>
      </c>
      <c r="H3942" s="33">
        <v>345534.32</v>
      </c>
      <c r="I3942" s="33">
        <v>8921</v>
      </c>
      <c r="J3942" s="33">
        <v>760</v>
      </c>
      <c r="K3942" s="33">
        <v>9700</v>
      </c>
      <c r="L3942" s="33">
        <v>1</v>
      </c>
      <c r="M3942" s="33">
        <v>1</v>
      </c>
      <c r="N3942" s="33">
        <v>322401.02</v>
      </c>
      <c r="O3942" s="33">
        <v>2069.1</v>
      </c>
      <c r="P3942" s="33">
        <v>3732</v>
      </c>
    </row>
    <row r="3943" spans="1:16">
      <c r="A3943" s="27" t="s">
        <v>718</v>
      </c>
      <c r="B3943" s="31">
        <v>202411</v>
      </c>
      <c r="C3943" s="27" t="s">
        <v>91</v>
      </c>
      <c r="D3943" s="27" t="s">
        <v>211</v>
      </c>
      <c r="E3943" s="27" t="s">
        <v>33</v>
      </c>
      <c r="F3943" s="27" t="s">
        <v>257</v>
      </c>
      <c r="G3943" s="33">
        <v>419689.21</v>
      </c>
      <c r="H3943" s="33">
        <v>419689.21</v>
      </c>
      <c r="I3943" s="33">
        <v>9952</v>
      </c>
      <c r="J3943" s="33">
        <v>716</v>
      </c>
      <c r="K3943" s="33">
        <v>9700</v>
      </c>
      <c r="L3943" s="33">
        <v>1</v>
      </c>
      <c r="M3943" s="33">
        <v>1</v>
      </c>
      <c r="N3943" s="33">
        <v>388262.41</v>
      </c>
      <c r="O3943" s="33">
        <v>2317.4</v>
      </c>
      <c r="P3943" s="33">
        <v>4242</v>
      </c>
    </row>
    <row r="3944" spans="1:16">
      <c r="A3944" s="27" t="s">
        <v>718</v>
      </c>
      <c r="B3944" s="31">
        <v>202412</v>
      </c>
      <c r="C3944" s="27" t="s">
        <v>91</v>
      </c>
      <c r="D3944" s="27" t="s">
        <v>211</v>
      </c>
      <c r="E3944" s="27" t="s">
        <v>33</v>
      </c>
      <c r="F3944" s="27" t="s">
        <v>257</v>
      </c>
      <c r="G3944" s="33">
        <v>448599.52</v>
      </c>
      <c r="H3944" s="33">
        <v>448599.52</v>
      </c>
      <c r="I3944" s="33">
        <v>10943</v>
      </c>
      <c r="J3944" s="33">
        <v>870</v>
      </c>
      <c r="K3944" s="33">
        <v>9700</v>
      </c>
      <c r="L3944" s="33">
        <v>1</v>
      </c>
      <c r="M3944" s="33">
        <v>1</v>
      </c>
      <c r="N3944" s="33">
        <v>444771.02</v>
      </c>
      <c r="O3944" s="33">
        <v>2477.4</v>
      </c>
      <c r="P3944" s="33">
        <v>4622</v>
      </c>
    </row>
    <row r="3945" spans="1:16">
      <c r="A3945" s="27" t="s">
        <v>718</v>
      </c>
      <c r="B3945" s="31">
        <v>202501</v>
      </c>
      <c r="C3945" s="27" t="s">
        <v>91</v>
      </c>
      <c r="D3945" s="27" t="s">
        <v>211</v>
      </c>
      <c r="E3945" s="27" t="s">
        <v>33</v>
      </c>
      <c r="F3945" s="27" t="s">
        <v>257</v>
      </c>
      <c r="G3945" s="33">
        <v>255551.96</v>
      </c>
      <c r="H3945" s="33">
        <v>255551.96</v>
      </c>
      <c r="I3945" s="33">
        <v>6248</v>
      </c>
      <c r="J3945" s="33">
        <v>462</v>
      </c>
      <c r="K3945" s="33">
        <v>9700</v>
      </c>
      <c r="L3945" s="33">
        <v>1</v>
      </c>
      <c r="M3945" s="33">
        <v>1</v>
      </c>
      <c r="N3945" s="33">
        <v>225592.73</v>
      </c>
      <c r="O3945" s="33">
        <v>1325.6</v>
      </c>
      <c r="P3945" s="33">
        <v>2704</v>
      </c>
    </row>
    <row r="3946" spans="1:16">
      <c r="A3946" s="27" t="s">
        <v>718</v>
      </c>
      <c r="B3946" s="31">
        <v>202502</v>
      </c>
      <c r="C3946" s="27" t="s">
        <v>91</v>
      </c>
      <c r="D3946" s="27" t="s">
        <v>211</v>
      </c>
      <c r="E3946" s="27" t="s">
        <v>33</v>
      </c>
      <c r="F3946" s="27" t="s">
        <v>257</v>
      </c>
      <c r="G3946" s="33">
        <v>242705.99</v>
      </c>
      <c r="H3946" s="33">
        <v>242705.99</v>
      </c>
      <c r="I3946" s="33">
        <v>6374</v>
      </c>
      <c r="J3946" s="33">
        <v>558</v>
      </c>
      <c r="K3946" s="33">
        <v>9700</v>
      </c>
      <c r="L3946" s="33">
        <v>1</v>
      </c>
      <c r="M3946" s="33">
        <v>1</v>
      </c>
      <c r="N3946" s="33">
        <v>231936.34</v>
      </c>
      <c r="O3946" s="33">
        <v>1369.4</v>
      </c>
      <c r="P3946" s="33">
        <v>2561</v>
      </c>
    </row>
    <row r="3947" spans="1:16">
      <c r="A3947" s="27" t="s">
        <v>718</v>
      </c>
      <c r="B3947" s="31">
        <v>202503</v>
      </c>
      <c r="C3947" s="27" t="s">
        <v>91</v>
      </c>
      <c r="D3947" s="27" t="s">
        <v>211</v>
      </c>
      <c r="E3947" s="27" t="s">
        <v>33</v>
      </c>
      <c r="F3947" s="27" t="s">
        <v>257</v>
      </c>
      <c r="G3947" s="33">
        <v>301040.65</v>
      </c>
      <c r="H3947" s="33">
        <v>301040.65</v>
      </c>
      <c r="I3947" s="33">
        <v>7173</v>
      </c>
      <c r="J3947" s="33">
        <v>566</v>
      </c>
      <c r="K3947" s="33">
        <v>9700</v>
      </c>
      <c r="L3947" s="33">
        <v>1</v>
      </c>
      <c r="M3947" s="33">
        <v>1</v>
      </c>
      <c r="N3947" s="33">
        <v>288449.23</v>
      </c>
      <c r="O3947" s="33">
        <v>1761.1</v>
      </c>
      <c r="P3947" s="33">
        <v>3173</v>
      </c>
    </row>
    <row r="3948" spans="1:16">
      <c r="A3948" s="27" t="s">
        <v>718</v>
      </c>
      <c r="B3948" s="31">
        <v>202504</v>
      </c>
      <c r="C3948" s="27" t="s">
        <v>91</v>
      </c>
      <c r="D3948" s="27" t="s">
        <v>211</v>
      </c>
      <c r="E3948" s="27" t="s">
        <v>33</v>
      </c>
      <c r="F3948" s="27" t="s">
        <v>257</v>
      </c>
      <c r="G3948" s="33">
        <v>357227.43</v>
      </c>
      <c r="H3948" s="33">
        <v>357227.43</v>
      </c>
      <c r="I3948" s="33">
        <v>8989</v>
      </c>
      <c r="J3948" s="33">
        <v>731</v>
      </c>
      <c r="K3948" s="33">
        <v>9700</v>
      </c>
      <c r="L3948" s="33">
        <v>1</v>
      </c>
      <c r="M3948" s="33">
        <v>1</v>
      </c>
      <c r="N3948" s="33">
        <v>338726.98</v>
      </c>
      <c r="O3948" s="33">
        <v>1919.5</v>
      </c>
      <c r="P3948" s="33">
        <v>3616</v>
      </c>
    </row>
    <row r="3949" spans="1:16">
      <c r="A3949" s="27" t="s">
        <v>718</v>
      </c>
      <c r="B3949" s="31">
        <v>202505</v>
      </c>
      <c r="C3949" s="27" t="s">
        <v>91</v>
      </c>
      <c r="D3949" s="27" t="s">
        <v>211</v>
      </c>
      <c r="E3949" s="27" t="s">
        <v>33</v>
      </c>
      <c r="F3949" s="27" t="s">
        <v>257</v>
      </c>
      <c r="G3949" s="33">
        <v>377539.09</v>
      </c>
      <c r="H3949" s="33">
        <v>377539.09</v>
      </c>
      <c r="I3949" s="33">
        <v>9432</v>
      </c>
      <c r="J3949" s="33">
        <v>711</v>
      </c>
      <c r="K3949" s="33">
        <v>9700</v>
      </c>
      <c r="L3949" s="33">
        <v>1</v>
      </c>
      <c r="M3949" s="33">
        <v>1</v>
      </c>
      <c r="N3949" s="33">
        <v>370213.73</v>
      </c>
      <c r="O3949" s="33">
        <v>2162.8</v>
      </c>
      <c r="P3949" s="33">
        <v>3733</v>
      </c>
    </row>
    <row r="3950" spans="1:16">
      <c r="A3950" s="27" t="s">
        <v>718</v>
      </c>
      <c r="B3950" s="31">
        <v>202506</v>
      </c>
      <c r="C3950" s="27" t="s">
        <v>91</v>
      </c>
      <c r="D3950" s="27" t="s">
        <v>211</v>
      </c>
      <c r="E3950" s="27" t="s">
        <v>33</v>
      </c>
      <c r="F3950" s="27" t="s">
        <v>257</v>
      </c>
      <c r="G3950" s="33">
        <v>388950.54</v>
      </c>
      <c r="H3950" s="33">
        <v>388950.54</v>
      </c>
      <c r="I3950" s="33">
        <v>8571</v>
      </c>
      <c r="J3950" s="33">
        <v>535</v>
      </c>
      <c r="K3950" s="33">
        <v>9700</v>
      </c>
      <c r="L3950" s="33">
        <v>1</v>
      </c>
      <c r="M3950" s="33">
        <v>1</v>
      </c>
      <c r="N3950" s="33">
        <v>360921.56</v>
      </c>
      <c r="O3950" s="33">
        <v>2282.3</v>
      </c>
      <c r="P3950" s="33">
        <v>3788</v>
      </c>
    </row>
    <row r="3951" spans="1:16">
      <c r="A3951" s="27" t="s">
        <v>718</v>
      </c>
      <c r="B3951" s="31">
        <v>202507</v>
      </c>
      <c r="C3951" s="27" t="s">
        <v>91</v>
      </c>
      <c r="D3951" s="27" t="s">
        <v>211</v>
      </c>
      <c r="E3951" s="27" t="s">
        <v>33</v>
      </c>
      <c r="F3951" s="27" t="s">
        <v>257</v>
      </c>
      <c r="G3951" s="33">
        <v>339613.34</v>
      </c>
      <c r="H3951" s="33">
        <v>339613.34</v>
      </c>
      <c r="I3951" s="33">
        <v>8738</v>
      </c>
      <c r="J3951" s="33">
        <v>753</v>
      </c>
      <c r="K3951" s="33">
        <v>9700</v>
      </c>
      <c r="L3951" s="33">
        <v>1</v>
      </c>
      <c r="M3951" s="33">
        <v>1</v>
      </c>
      <c r="N3951" s="33">
        <v>320228.25</v>
      </c>
      <c r="O3951" s="33">
        <v>1849.4</v>
      </c>
      <c r="P3951" s="33">
        <v>3528</v>
      </c>
    </row>
    <row r="3952" spans="1:16">
      <c r="A3952" s="27" t="s">
        <v>718</v>
      </c>
      <c r="B3952" s="31">
        <v>202508</v>
      </c>
      <c r="C3952" s="27" t="s">
        <v>91</v>
      </c>
      <c r="D3952" s="27" t="s">
        <v>211</v>
      </c>
      <c r="E3952" s="27" t="s">
        <v>33</v>
      </c>
      <c r="F3952" s="27" t="s">
        <v>257</v>
      </c>
      <c r="G3952" s="33">
        <v>326784.34</v>
      </c>
      <c r="H3952" s="33">
        <v>326784.34</v>
      </c>
      <c r="I3952" s="33">
        <v>8267</v>
      </c>
      <c r="J3952" s="33">
        <v>596</v>
      </c>
      <c r="K3952" s="33">
        <v>9700</v>
      </c>
      <c r="L3952" s="33">
        <v>1</v>
      </c>
      <c r="M3952" s="33">
        <v>1</v>
      </c>
      <c r="N3952" s="33">
        <v>307772.65</v>
      </c>
      <c r="O3952" s="33">
        <v>1864.3</v>
      </c>
      <c r="P3952" s="33">
        <v>3342</v>
      </c>
    </row>
    <row r="3953" spans="1:16">
      <c r="A3953" s="27" t="s">
        <v>718</v>
      </c>
      <c r="B3953" s="31">
        <v>202509</v>
      </c>
      <c r="C3953" s="27" t="s">
        <v>91</v>
      </c>
      <c r="D3953" s="27" t="s">
        <v>211</v>
      </c>
      <c r="E3953" s="27" t="s">
        <v>33</v>
      </c>
      <c r="F3953" s="27" t="s">
        <v>257</v>
      </c>
      <c r="G3953" s="33">
        <v>330234.64</v>
      </c>
      <c r="H3953" s="33">
        <v>330234.64</v>
      </c>
      <c r="I3953" s="33">
        <v>8479</v>
      </c>
      <c r="J3953" s="33">
        <v>561</v>
      </c>
      <c r="K3953" s="33">
        <v>9700</v>
      </c>
      <c r="L3953" s="33">
        <v>1</v>
      </c>
      <c r="M3953" s="33">
        <v>1</v>
      </c>
      <c r="N3953" s="33">
        <v>295308.72</v>
      </c>
      <c r="O3953" s="33">
        <v>1825.6</v>
      </c>
      <c r="P3953" s="33">
        <v>3413</v>
      </c>
    </row>
    <row r="3954" spans="1:16">
      <c r="A3954" s="27" t="s">
        <v>718</v>
      </c>
      <c r="B3954" s="31">
        <v>202510</v>
      </c>
      <c r="C3954" s="27" t="s">
        <v>91</v>
      </c>
      <c r="D3954" s="27" t="s">
        <v>211</v>
      </c>
      <c r="E3954" s="27" t="s">
        <v>33</v>
      </c>
      <c r="F3954" s="27" t="s">
        <v>257</v>
      </c>
      <c r="G3954" s="33">
        <v>301209.33</v>
      </c>
      <c r="H3954" s="33">
        <v>301209.33</v>
      </c>
      <c r="I3954" s="33">
        <v>7412</v>
      </c>
      <c r="J3954" s="33">
        <v>498</v>
      </c>
      <c r="K3954" s="33">
        <v>9700</v>
      </c>
      <c r="L3954" s="33">
        <v>1</v>
      </c>
      <c r="M3954" s="33">
        <v>1</v>
      </c>
      <c r="N3954" s="33">
        <v>323690.62</v>
      </c>
      <c r="O3954" s="33">
        <v>1633.1</v>
      </c>
      <c r="P3954" s="33">
        <v>3141</v>
      </c>
    </row>
    <row r="3955" spans="1:16">
      <c r="A3955" s="27" t="s">
        <v>718</v>
      </c>
      <c r="B3955" s="31">
        <v>202511</v>
      </c>
      <c r="C3955" s="27" t="s">
        <v>91</v>
      </c>
      <c r="D3955" s="27" t="s">
        <v>211</v>
      </c>
      <c r="E3955" s="27" t="s">
        <v>33</v>
      </c>
      <c r="F3955" s="27" t="s">
        <v>257</v>
      </c>
      <c r="G3955" s="33">
        <v>417173.81</v>
      </c>
      <c r="H3955" s="33">
        <v>417173.81</v>
      </c>
      <c r="I3955" s="33">
        <v>11447</v>
      </c>
      <c r="J3955" s="33">
        <v>921</v>
      </c>
      <c r="K3955" s="33">
        <v>9700</v>
      </c>
      <c r="L3955" s="33">
        <v>1</v>
      </c>
      <c r="M3955" s="33">
        <v>1</v>
      </c>
      <c r="N3955" s="33">
        <v>389815.46</v>
      </c>
      <c r="O3955" s="33">
        <v>2327.7</v>
      </c>
      <c r="P3955" s="33">
        <v>4420</v>
      </c>
    </row>
    <row r="3956" spans="1:16">
      <c r="A3956" s="27" t="s">
        <v>718</v>
      </c>
      <c r="B3956" s="31">
        <v>202512</v>
      </c>
      <c r="C3956" s="27" t="s">
        <v>91</v>
      </c>
      <c r="D3956" s="27" t="s">
        <v>211</v>
      </c>
      <c r="E3956" s="27" t="s">
        <v>33</v>
      </c>
      <c r="F3956" s="27" t="s">
        <v>257</v>
      </c>
      <c r="G3956" s="33">
        <v>507201.49</v>
      </c>
      <c r="H3956" s="33">
        <v>507201.49</v>
      </c>
      <c r="I3956" s="33">
        <v>12825</v>
      </c>
      <c r="J3956" s="33">
        <v>904</v>
      </c>
      <c r="K3956" s="33">
        <v>9700</v>
      </c>
      <c r="L3956" s="33">
        <v>1</v>
      </c>
      <c r="M3956" s="33">
        <v>1</v>
      </c>
      <c r="N3956" s="33">
        <v>446550.1</v>
      </c>
      <c r="O3956" s="33">
        <v>2959.1</v>
      </c>
      <c r="P3956" s="33">
        <v>5449</v>
      </c>
    </row>
    <row r="3957" spans="1:16">
      <c r="A3957" s="27" t="s">
        <v>718</v>
      </c>
      <c r="B3957" s="31">
        <v>202601</v>
      </c>
      <c r="C3957" s="27" t="s">
        <v>91</v>
      </c>
      <c r="D3957" s="27" t="s">
        <v>211</v>
      </c>
      <c r="E3957" s="27" t="s">
        <v>33</v>
      </c>
      <c r="F3957" s="27" t="s">
        <v>257</v>
      </c>
      <c r="G3957" s="33">
        <v>245999.84</v>
      </c>
      <c r="H3957" s="33">
        <v>245999.84</v>
      </c>
      <c r="I3957" s="33">
        <v>5581</v>
      </c>
      <c r="J3957" s="33">
        <v>465</v>
      </c>
      <c r="K3957" s="33">
        <v>9700</v>
      </c>
      <c r="L3957" s="33">
        <v>1</v>
      </c>
      <c r="M3957" s="33">
        <v>1</v>
      </c>
      <c r="N3957" s="33">
        <v>226495.1</v>
      </c>
      <c r="O3957" s="33">
        <v>1345.7</v>
      </c>
      <c r="P3957" s="33">
        <v>2355</v>
      </c>
    </row>
    <row r="3958" spans="1:16">
      <c r="A3958" s="27" t="s">
        <v>718</v>
      </c>
      <c r="B3958" s="31">
        <v>202602</v>
      </c>
      <c r="C3958" s="27" t="s">
        <v>91</v>
      </c>
      <c r="D3958" s="27" t="s">
        <v>211</v>
      </c>
      <c r="E3958" s="27" t="s">
        <v>33</v>
      </c>
      <c r="F3958" s="27" t="s">
        <v>257</v>
      </c>
      <c r="G3958" s="33">
        <v>259465.24</v>
      </c>
      <c r="H3958" s="33">
        <v>259465.24</v>
      </c>
      <c r="I3958" s="33">
        <v>6723</v>
      </c>
      <c r="J3958" s="33">
        <v>513</v>
      </c>
      <c r="K3958" s="33">
        <v>9700</v>
      </c>
      <c r="L3958" s="33">
        <v>1</v>
      </c>
      <c r="M3958" s="33">
        <v>1</v>
      </c>
      <c r="N3958" s="33">
        <v>232864.09</v>
      </c>
      <c r="O3958" s="33">
        <v>1699</v>
      </c>
      <c r="P3958" s="33">
        <v>2677</v>
      </c>
    </row>
    <row r="3959" spans="1:16">
      <c r="A3959" s="27" t="s">
        <v>718</v>
      </c>
      <c r="B3959" s="31">
        <v>202603</v>
      </c>
      <c r="C3959" s="27" t="s">
        <v>91</v>
      </c>
      <c r="D3959" s="27" t="s">
        <v>211</v>
      </c>
      <c r="E3959" s="27" t="s">
        <v>33</v>
      </c>
      <c r="F3959" s="27" t="s">
        <v>257</v>
      </c>
      <c r="G3959" s="33">
        <v>309708.42</v>
      </c>
      <c r="H3959" s="33">
        <v>309708.42</v>
      </c>
      <c r="I3959" s="33">
        <v>7773</v>
      </c>
      <c r="J3959" s="33">
        <v>589</v>
      </c>
      <c r="K3959" s="33">
        <v>9700</v>
      </c>
      <c r="L3959" s="33">
        <v>1</v>
      </c>
      <c r="M3959" s="33">
        <v>1</v>
      </c>
      <c r="N3959" s="33">
        <v>289603.03</v>
      </c>
      <c r="O3959" s="33">
        <v>1623.7</v>
      </c>
      <c r="P3959" s="33">
        <v>3225</v>
      </c>
    </row>
    <row r="3960" spans="1:16">
      <c r="A3960" s="27" t="s">
        <v>718</v>
      </c>
      <c r="B3960" s="31">
        <v>202604</v>
      </c>
      <c r="C3960" s="27" t="s">
        <v>91</v>
      </c>
      <c r="D3960" s="27" t="s">
        <v>211</v>
      </c>
      <c r="E3960" s="27" t="s">
        <v>33</v>
      </c>
      <c r="F3960" s="27" t="s">
        <v>257</v>
      </c>
      <c r="G3960" s="33">
        <v>388094.89</v>
      </c>
      <c r="H3960" s="33">
        <v>388094.89</v>
      </c>
      <c r="I3960" s="33">
        <v>9579</v>
      </c>
      <c r="J3960" s="33">
        <v>714</v>
      </c>
      <c r="K3960" s="33">
        <v>9700</v>
      </c>
      <c r="L3960" s="33">
        <v>1</v>
      </c>
      <c r="M3960" s="33">
        <v>1</v>
      </c>
      <c r="N3960" s="33">
        <v>340081.89</v>
      </c>
      <c r="O3960" s="33">
        <v>1998.7</v>
      </c>
      <c r="P3960" s="33">
        <v>3926</v>
      </c>
    </row>
    <row r="3961" spans="1:16">
      <c r="A3961" s="27" t="s">
        <v>718</v>
      </c>
      <c r="B3961" s="31">
        <v>202605</v>
      </c>
      <c r="C3961" s="27" t="s">
        <v>91</v>
      </c>
      <c r="D3961" s="27" t="s">
        <v>211</v>
      </c>
      <c r="E3961" s="27" t="s">
        <v>33</v>
      </c>
      <c r="F3961" s="27" t="s">
        <v>257</v>
      </c>
      <c r="G3961" s="33">
        <v>442621.97</v>
      </c>
      <c r="H3961" s="33">
        <v>442621.97</v>
      </c>
      <c r="I3961" s="33">
        <v>10559</v>
      </c>
      <c r="J3961" s="33">
        <v>777</v>
      </c>
      <c r="K3961" s="33">
        <v>9700</v>
      </c>
      <c r="L3961" s="33">
        <v>1</v>
      </c>
      <c r="M3961" s="33">
        <v>1</v>
      </c>
      <c r="N3961" s="33">
        <v>371694.58</v>
      </c>
      <c r="O3961" s="33">
        <v>2263</v>
      </c>
      <c r="P3961" s="33">
        <v>4453</v>
      </c>
    </row>
    <row r="3962" spans="1:16">
      <c r="A3962" s="27" t="s">
        <v>718</v>
      </c>
      <c r="B3962" s="31">
        <v>202606</v>
      </c>
      <c r="C3962" s="27" t="s">
        <v>91</v>
      </c>
      <c r="D3962" s="27" t="s">
        <v>211</v>
      </c>
      <c r="E3962" s="27" t="s">
        <v>33</v>
      </c>
      <c r="F3962" s="27" t="s">
        <v>257</v>
      </c>
      <c r="G3962" s="33">
        <v>394883.34</v>
      </c>
      <c r="H3962" s="33">
        <v>394883.34</v>
      </c>
      <c r="I3962" s="33">
        <v>9739</v>
      </c>
      <c r="J3962" s="33">
        <v>715</v>
      </c>
      <c r="K3962" s="33">
        <v>9700</v>
      </c>
      <c r="L3962" s="33">
        <v>1</v>
      </c>
      <c r="M3962" s="33">
        <v>1</v>
      </c>
      <c r="N3962" s="33">
        <v>362365.25</v>
      </c>
      <c r="O3962" s="33">
        <v>2267.2</v>
      </c>
      <c r="P3962" s="33">
        <v>4031</v>
      </c>
    </row>
    <row r="3963" spans="1:16">
      <c r="A3963" s="27" t="s">
        <v>718</v>
      </c>
      <c r="B3963" s="31">
        <v>202607</v>
      </c>
      <c r="C3963" s="27" t="s">
        <v>91</v>
      </c>
      <c r="D3963" s="27" t="s">
        <v>211</v>
      </c>
      <c r="E3963" s="27" t="s">
        <v>33</v>
      </c>
      <c r="F3963" s="27" t="s">
        <v>257</v>
      </c>
      <c r="G3963" s="33">
        <v>292882.44</v>
      </c>
      <c r="H3963" s="33">
        <v>292882.44</v>
      </c>
      <c r="I3963" s="33">
        <v>7472</v>
      </c>
      <c r="J3963" s="33">
        <v>628</v>
      </c>
      <c r="K3963" s="33">
        <v>9700</v>
      </c>
      <c r="L3963" s="33">
        <v>1</v>
      </c>
      <c r="M3963" s="33">
        <v>1</v>
      </c>
      <c r="N3963" s="33">
        <v>321509.16</v>
      </c>
      <c r="O3963" s="33">
        <v>1577.8</v>
      </c>
      <c r="P3963" s="33">
        <v>3096</v>
      </c>
    </row>
    <row r="3964" spans="1:16">
      <c r="A3964" s="27" t="s">
        <v>719</v>
      </c>
      <c r="B3964" s="31">
        <v>202408</v>
      </c>
      <c r="C3964" s="27" t="s">
        <v>91</v>
      </c>
      <c r="D3964" s="27" t="s">
        <v>211</v>
      </c>
      <c r="E3964" s="27" t="s">
        <v>33</v>
      </c>
      <c r="F3964" s="27" t="s">
        <v>262</v>
      </c>
      <c r="G3964" s="33">
        <v>115122.86</v>
      </c>
      <c r="H3964" s="33">
        <v>115122.86</v>
      </c>
      <c r="I3964" s="33">
        <v>5563</v>
      </c>
      <c r="J3964" s="33">
        <v>300</v>
      </c>
      <c r="K3964" s="33">
        <v>5100</v>
      </c>
      <c r="L3964" s="33">
        <v>1</v>
      </c>
      <c r="M3964" s="33">
        <v>1</v>
      </c>
      <c r="N3964" s="33">
        <v>133594.45</v>
      </c>
      <c r="O3964" s="33">
        <v>656</v>
      </c>
      <c r="P3964" s="33">
        <v>1860</v>
      </c>
    </row>
    <row r="3965" spans="1:16">
      <c r="A3965" s="27" t="s">
        <v>719</v>
      </c>
      <c r="B3965" s="31">
        <v>202409</v>
      </c>
      <c r="C3965" s="27" t="s">
        <v>91</v>
      </c>
      <c r="D3965" s="27" t="s">
        <v>211</v>
      </c>
      <c r="E3965" s="27" t="s">
        <v>33</v>
      </c>
      <c r="F3965" s="27" t="s">
        <v>262</v>
      </c>
      <c r="G3965" s="33">
        <v>104279.55</v>
      </c>
      <c r="H3965" s="33">
        <v>104279.55</v>
      </c>
      <c r="I3965" s="33">
        <v>5382</v>
      </c>
      <c r="J3965" s="33">
        <v>285</v>
      </c>
      <c r="K3965" s="33">
        <v>5100</v>
      </c>
      <c r="L3965" s="33">
        <v>1</v>
      </c>
      <c r="M3965" s="33">
        <v>1</v>
      </c>
      <c r="N3965" s="33">
        <v>128184.26</v>
      </c>
      <c r="O3965" s="33">
        <v>717.9</v>
      </c>
      <c r="P3965" s="33">
        <v>1637</v>
      </c>
    </row>
    <row r="3966" spans="1:16">
      <c r="A3966" s="27" t="s">
        <v>719</v>
      </c>
      <c r="B3966" s="31">
        <v>202410</v>
      </c>
      <c r="C3966" s="27" t="s">
        <v>91</v>
      </c>
      <c r="D3966" s="27" t="s">
        <v>211</v>
      </c>
      <c r="E3966" s="27" t="s">
        <v>33</v>
      </c>
      <c r="F3966" s="27" t="s">
        <v>262</v>
      </c>
      <c r="G3966" s="33">
        <v>115203.63</v>
      </c>
      <c r="H3966" s="33">
        <v>115203.63</v>
      </c>
      <c r="I3966" s="33">
        <v>5823</v>
      </c>
      <c r="J3966" s="33">
        <v>299</v>
      </c>
      <c r="K3966" s="33">
        <v>5100</v>
      </c>
      <c r="L3966" s="33">
        <v>1</v>
      </c>
      <c r="M3966" s="33">
        <v>1</v>
      </c>
      <c r="N3966" s="33">
        <v>140503.95</v>
      </c>
      <c r="O3966" s="33">
        <v>597.6</v>
      </c>
      <c r="P3966" s="33">
        <v>1924</v>
      </c>
    </row>
    <row r="3967" spans="1:16">
      <c r="A3967" s="27" t="s">
        <v>719</v>
      </c>
      <c r="B3967" s="31">
        <v>202411</v>
      </c>
      <c r="C3967" s="27" t="s">
        <v>91</v>
      </c>
      <c r="D3967" s="27" t="s">
        <v>211</v>
      </c>
      <c r="E3967" s="27" t="s">
        <v>33</v>
      </c>
      <c r="F3967" s="27" t="s">
        <v>262</v>
      </c>
      <c r="G3967" s="33">
        <v>145054.69</v>
      </c>
      <c r="H3967" s="33">
        <v>145054.69</v>
      </c>
      <c r="I3967" s="33">
        <v>7741</v>
      </c>
      <c r="J3967" s="33">
        <v>446</v>
      </c>
      <c r="K3967" s="33">
        <v>5100</v>
      </c>
      <c r="L3967" s="33">
        <v>1</v>
      </c>
      <c r="M3967" s="33">
        <v>1</v>
      </c>
      <c r="N3967" s="33">
        <v>169206.67</v>
      </c>
      <c r="O3967" s="33">
        <v>892.5</v>
      </c>
      <c r="P3967" s="33">
        <v>2428</v>
      </c>
    </row>
    <row r="3968" spans="1:16">
      <c r="A3968" s="27" t="s">
        <v>719</v>
      </c>
      <c r="B3968" s="31">
        <v>202412</v>
      </c>
      <c r="C3968" s="27" t="s">
        <v>91</v>
      </c>
      <c r="D3968" s="27" t="s">
        <v>211</v>
      </c>
      <c r="E3968" s="27" t="s">
        <v>33</v>
      </c>
      <c r="F3968" s="27" t="s">
        <v>262</v>
      </c>
      <c r="G3968" s="33">
        <v>152180.74</v>
      </c>
      <c r="H3968" s="33">
        <v>152180.74</v>
      </c>
      <c r="I3968" s="33">
        <v>7580</v>
      </c>
      <c r="J3968" s="33">
        <v>477</v>
      </c>
      <c r="K3968" s="33">
        <v>5100</v>
      </c>
      <c r="L3968" s="33">
        <v>1</v>
      </c>
      <c r="M3968" s="33">
        <v>1</v>
      </c>
      <c r="N3968" s="33">
        <v>193833.4</v>
      </c>
      <c r="O3968" s="33">
        <v>922</v>
      </c>
      <c r="P3968" s="33">
        <v>2511</v>
      </c>
    </row>
    <row r="3969" spans="1:16">
      <c r="A3969" s="27" t="s">
        <v>719</v>
      </c>
      <c r="B3969" s="31">
        <v>202501</v>
      </c>
      <c r="C3969" s="27" t="s">
        <v>91</v>
      </c>
      <c r="D3969" s="27" t="s">
        <v>211</v>
      </c>
      <c r="E3969" s="27" t="s">
        <v>33</v>
      </c>
      <c r="F3969" s="27" t="s">
        <v>262</v>
      </c>
      <c r="G3969" s="33">
        <v>82262.38</v>
      </c>
      <c r="H3969" s="33">
        <v>82262.38</v>
      </c>
      <c r="I3969" s="33">
        <v>4281</v>
      </c>
      <c r="J3969" s="33">
        <v>226</v>
      </c>
      <c r="K3969" s="33">
        <v>5100</v>
      </c>
      <c r="L3969" s="33">
        <v>1</v>
      </c>
      <c r="M3969" s="33">
        <v>1</v>
      </c>
      <c r="N3969" s="33">
        <v>98314.42</v>
      </c>
      <c r="O3969" s="33">
        <v>455.6</v>
      </c>
      <c r="P3969" s="33">
        <v>1361</v>
      </c>
    </row>
    <row r="3970" spans="1:16">
      <c r="A3970" s="27" t="s">
        <v>719</v>
      </c>
      <c r="B3970" s="31">
        <v>202502</v>
      </c>
      <c r="C3970" s="27" t="s">
        <v>91</v>
      </c>
      <c r="D3970" s="27" t="s">
        <v>211</v>
      </c>
      <c r="E3970" s="27" t="s">
        <v>33</v>
      </c>
      <c r="F3970" s="27" t="s">
        <v>262</v>
      </c>
      <c r="G3970" s="33">
        <v>77204.63</v>
      </c>
      <c r="H3970" s="33">
        <v>77204.63</v>
      </c>
      <c r="I3970" s="33">
        <v>3975</v>
      </c>
      <c r="J3970" s="33">
        <v>205</v>
      </c>
      <c r="K3970" s="33">
        <v>5100</v>
      </c>
      <c r="L3970" s="33">
        <v>1</v>
      </c>
      <c r="M3970" s="33">
        <v>1</v>
      </c>
      <c r="N3970" s="33">
        <v>101079</v>
      </c>
      <c r="O3970" s="33">
        <v>428.2</v>
      </c>
      <c r="P3970" s="33">
        <v>1296</v>
      </c>
    </row>
    <row r="3971" spans="1:16">
      <c r="A3971" s="27" t="s">
        <v>719</v>
      </c>
      <c r="B3971" s="31">
        <v>202503</v>
      </c>
      <c r="C3971" s="27" t="s">
        <v>91</v>
      </c>
      <c r="D3971" s="27" t="s">
        <v>211</v>
      </c>
      <c r="E3971" s="27" t="s">
        <v>33</v>
      </c>
      <c r="F3971" s="27" t="s">
        <v>262</v>
      </c>
      <c r="G3971" s="33">
        <v>116114.02</v>
      </c>
      <c r="H3971" s="33">
        <v>116114.02</v>
      </c>
      <c r="I3971" s="33">
        <v>6023</v>
      </c>
      <c r="J3971" s="33">
        <v>299</v>
      </c>
      <c r="K3971" s="33">
        <v>5100</v>
      </c>
      <c r="L3971" s="33">
        <v>1</v>
      </c>
      <c r="M3971" s="33">
        <v>1</v>
      </c>
      <c r="N3971" s="33">
        <v>125707.59</v>
      </c>
      <c r="O3971" s="33">
        <v>827.5</v>
      </c>
      <c r="P3971" s="33">
        <v>1965</v>
      </c>
    </row>
    <row r="3972" spans="1:16">
      <c r="A3972" s="27" t="s">
        <v>719</v>
      </c>
      <c r="B3972" s="31">
        <v>202504</v>
      </c>
      <c r="C3972" s="27" t="s">
        <v>91</v>
      </c>
      <c r="D3972" s="27" t="s">
        <v>211</v>
      </c>
      <c r="E3972" s="27" t="s">
        <v>33</v>
      </c>
      <c r="F3972" s="27" t="s">
        <v>262</v>
      </c>
      <c r="G3972" s="33">
        <v>128963.5</v>
      </c>
      <c r="H3972" s="33">
        <v>128963.5</v>
      </c>
      <c r="I3972" s="33">
        <v>6682</v>
      </c>
      <c r="J3972" s="33">
        <v>333</v>
      </c>
      <c r="K3972" s="33">
        <v>5100</v>
      </c>
      <c r="L3972" s="33">
        <v>1</v>
      </c>
      <c r="M3972" s="33">
        <v>1</v>
      </c>
      <c r="N3972" s="33">
        <v>147618.88</v>
      </c>
      <c r="O3972" s="33">
        <v>785.5</v>
      </c>
      <c r="P3972" s="33">
        <v>2151</v>
      </c>
    </row>
    <row r="3973" spans="1:16">
      <c r="A3973" s="27" t="s">
        <v>719</v>
      </c>
      <c r="B3973" s="31">
        <v>202505</v>
      </c>
      <c r="C3973" s="27" t="s">
        <v>91</v>
      </c>
      <c r="D3973" s="27" t="s">
        <v>211</v>
      </c>
      <c r="E3973" s="27" t="s">
        <v>33</v>
      </c>
      <c r="F3973" s="27" t="s">
        <v>262</v>
      </c>
      <c r="G3973" s="33">
        <v>140248.82</v>
      </c>
      <c r="H3973" s="33">
        <v>140248.82</v>
      </c>
      <c r="I3973" s="33">
        <v>7576</v>
      </c>
      <c r="J3973" s="33">
        <v>393</v>
      </c>
      <c r="K3973" s="33">
        <v>5100</v>
      </c>
      <c r="L3973" s="33">
        <v>1</v>
      </c>
      <c r="M3973" s="33">
        <v>1</v>
      </c>
      <c r="N3973" s="33">
        <v>161340.96</v>
      </c>
      <c r="O3973" s="33">
        <v>866.4</v>
      </c>
      <c r="P3973" s="33">
        <v>2334</v>
      </c>
    </row>
    <row r="3974" spans="1:16">
      <c r="A3974" s="27" t="s">
        <v>719</v>
      </c>
      <c r="B3974" s="31">
        <v>202506</v>
      </c>
      <c r="C3974" s="27" t="s">
        <v>91</v>
      </c>
      <c r="D3974" s="27" t="s">
        <v>211</v>
      </c>
      <c r="E3974" s="27" t="s">
        <v>33</v>
      </c>
      <c r="F3974" s="27" t="s">
        <v>262</v>
      </c>
      <c r="G3974" s="33">
        <v>147932.4</v>
      </c>
      <c r="H3974" s="33">
        <v>147932.4</v>
      </c>
      <c r="I3974" s="33">
        <v>7226</v>
      </c>
      <c r="J3974" s="33">
        <v>342</v>
      </c>
      <c r="K3974" s="33">
        <v>5100</v>
      </c>
      <c r="L3974" s="33">
        <v>1</v>
      </c>
      <c r="M3974" s="33">
        <v>1</v>
      </c>
      <c r="N3974" s="33">
        <v>157291.39</v>
      </c>
      <c r="O3974" s="33">
        <v>918.1</v>
      </c>
      <c r="P3974" s="33">
        <v>2377</v>
      </c>
    </row>
    <row r="3975" spans="1:16">
      <c r="A3975" s="27" t="s">
        <v>719</v>
      </c>
      <c r="B3975" s="31">
        <v>202507</v>
      </c>
      <c r="C3975" s="27" t="s">
        <v>91</v>
      </c>
      <c r="D3975" s="27" t="s">
        <v>211</v>
      </c>
      <c r="E3975" s="27" t="s">
        <v>33</v>
      </c>
      <c r="F3975" s="27" t="s">
        <v>262</v>
      </c>
      <c r="G3975" s="33">
        <v>118371.01</v>
      </c>
      <c r="H3975" s="33">
        <v>118371.01</v>
      </c>
      <c r="I3975" s="33">
        <v>5867</v>
      </c>
      <c r="J3975" s="33">
        <v>340</v>
      </c>
      <c r="K3975" s="33">
        <v>5100</v>
      </c>
      <c r="L3975" s="33">
        <v>1</v>
      </c>
      <c r="M3975" s="33">
        <v>1</v>
      </c>
      <c r="N3975" s="33">
        <v>139557.05</v>
      </c>
      <c r="O3975" s="33">
        <v>719.9</v>
      </c>
      <c r="P3975" s="33">
        <v>1922</v>
      </c>
    </row>
    <row r="3976" spans="1:16">
      <c r="A3976" s="27" t="s">
        <v>719</v>
      </c>
      <c r="B3976" s="31">
        <v>202508</v>
      </c>
      <c r="C3976" s="27" t="s">
        <v>91</v>
      </c>
      <c r="D3976" s="27" t="s">
        <v>211</v>
      </c>
      <c r="E3976" s="27" t="s">
        <v>33</v>
      </c>
      <c r="F3976" s="27" t="s">
        <v>262</v>
      </c>
      <c r="G3976" s="33">
        <v>137300.23</v>
      </c>
      <c r="H3976" s="33">
        <v>137300.23</v>
      </c>
      <c r="I3976" s="33">
        <v>7501</v>
      </c>
      <c r="J3976" s="33">
        <v>420</v>
      </c>
      <c r="K3976" s="33">
        <v>5100</v>
      </c>
      <c r="L3976" s="33">
        <v>1</v>
      </c>
      <c r="M3976" s="33">
        <v>1</v>
      </c>
      <c r="N3976" s="33">
        <v>134128.83</v>
      </c>
      <c r="O3976" s="33">
        <v>744.8</v>
      </c>
      <c r="P3976" s="33">
        <v>2333</v>
      </c>
    </row>
    <row r="3977" spans="1:16">
      <c r="A3977" s="27" t="s">
        <v>719</v>
      </c>
      <c r="B3977" s="31">
        <v>202509</v>
      </c>
      <c r="C3977" s="27" t="s">
        <v>91</v>
      </c>
      <c r="D3977" s="27" t="s">
        <v>211</v>
      </c>
      <c r="E3977" s="27" t="s">
        <v>33</v>
      </c>
      <c r="F3977" s="27" t="s">
        <v>262</v>
      </c>
      <c r="G3977" s="33">
        <v>115065.75</v>
      </c>
      <c r="H3977" s="33">
        <v>115065.75</v>
      </c>
      <c r="I3977" s="33">
        <v>5823</v>
      </c>
      <c r="J3977" s="33">
        <v>321</v>
      </c>
      <c r="K3977" s="33">
        <v>5100</v>
      </c>
      <c r="L3977" s="33">
        <v>1</v>
      </c>
      <c r="M3977" s="33">
        <v>1</v>
      </c>
      <c r="N3977" s="33">
        <v>128696.99</v>
      </c>
      <c r="O3977" s="33">
        <v>783</v>
      </c>
      <c r="P3977" s="33">
        <v>1890</v>
      </c>
    </row>
    <row r="3978" spans="1:16">
      <c r="A3978" s="27" t="s">
        <v>719</v>
      </c>
      <c r="B3978" s="31">
        <v>202510</v>
      </c>
      <c r="C3978" s="27" t="s">
        <v>91</v>
      </c>
      <c r="D3978" s="27" t="s">
        <v>211</v>
      </c>
      <c r="E3978" s="27" t="s">
        <v>33</v>
      </c>
      <c r="F3978" s="27" t="s">
        <v>262</v>
      </c>
      <c r="G3978" s="33">
        <v>128998.09</v>
      </c>
      <c r="H3978" s="33">
        <v>128998.09</v>
      </c>
      <c r="I3978" s="33">
        <v>6343</v>
      </c>
      <c r="J3978" s="33">
        <v>275</v>
      </c>
      <c r="K3978" s="33">
        <v>5100</v>
      </c>
      <c r="L3978" s="33">
        <v>1</v>
      </c>
      <c r="M3978" s="33">
        <v>1</v>
      </c>
      <c r="N3978" s="33">
        <v>141065.97</v>
      </c>
      <c r="O3978" s="33">
        <v>733.1</v>
      </c>
      <c r="P3978" s="33">
        <v>2075</v>
      </c>
    </row>
    <row r="3979" spans="1:16">
      <c r="A3979" s="27" t="s">
        <v>719</v>
      </c>
      <c r="B3979" s="31">
        <v>202511</v>
      </c>
      <c r="C3979" s="27" t="s">
        <v>91</v>
      </c>
      <c r="D3979" s="27" t="s">
        <v>211</v>
      </c>
      <c r="E3979" s="27" t="s">
        <v>33</v>
      </c>
      <c r="F3979" s="27" t="s">
        <v>262</v>
      </c>
      <c r="G3979" s="33">
        <v>161953.04</v>
      </c>
      <c r="H3979" s="33">
        <v>161953.04</v>
      </c>
      <c r="I3979" s="33">
        <v>8387</v>
      </c>
      <c r="J3979" s="33">
        <v>347</v>
      </c>
      <c r="K3979" s="33">
        <v>5100</v>
      </c>
      <c r="L3979" s="33">
        <v>1</v>
      </c>
      <c r="M3979" s="33">
        <v>1</v>
      </c>
      <c r="N3979" s="33">
        <v>169883.49</v>
      </c>
      <c r="O3979" s="33">
        <v>1035.2</v>
      </c>
      <c r="P3979" s="33">
        <v>2623</v>
      </c>
    </row>
    <row r="3980" spans="1:16">
      <c r="A3980" s="27" t="s">
        <v>719</v>
      </c>
      <c r="B3980" s="31">
        <v>202512</v>
      </c>
      <c r="C3980" s="27" t="s">
        <v>91</v>
      </c>
      <c r="D3980" s="27" t="s">
        <v>211</v>
      </c>
      <c r="E3980" s="27" t="s">
        <v>33</v>
      </c>
      <c r="F3980" s="27" t="s">
        <v>262</v>
      </c>
      <c r="G3980" s="33">
        <v>173134.26</v>
      </c>
      <c r="H3980" s="33">
        <v>173134.26</v>
      </c>
      <c r="I3980" s="33">
        <v>9314</v>
      </c>
      <c r="J3980" s="33">
        <v>495</v>
      </c>
      <c r="K3980" s="33">
        <v>5100</v>
      </c>
      <c r="L3980" s="33">
        <v>1</v>
      </c>
      <c r="M3980" s="33">
        <v>1</v>
      </c>
      <c r="N3980" s="33">
        <v>194608.73</v>
      </c>
      <c r="O3980" s="33">
        <v>1077.2</v>
      </c>
      <c r="P3980" s="33">
        <v>2990</v>
      </c>
    </row>
    <row r="3981" spans="1:16">
      <c r="A3981" s="27" t="s">
        <v>719</v>
      </c>
      <c r="B3981" s="31">
        <v>202601</v>
      </c>
      <c r="C3981" s="27" t="s">
        <v>91</v>
      </c>
      <c r="D3981" s="27" t="s">
        <v>211</v>
      </c>
      <c r="E3981" s="27" t="s">
        <v>33</v>
      </c>
      <c r="F3981" s="27" t="s">
        <v>262</v>
      </c>
      <c r="G3981" s="33">
        <v>86562.96000000001</v>
      </c>
      <c r="H3981" s="33">
        <v>86562.96000000001</v>
      </c>
      <c r="I3981" s="33">
        <v>4610</v>
      </c>
      <c r="J3981" s="33">
        <v>249</v>
      </c>
      <c r="K3981" s="33">
        <v>5100</v>
      </c>
      <c r="L3981" s="33">
        <v>1</v>
      </c>
      <c r="M3981" s="33">
        <v>1</v>
      </c>
      <c r="N3981" s="33">
        <v>98707.67999999999</v>
      </c>
      <c r="O3981" s="33">
        <v>512.1</v>
      </c>
      <c r="P3981" s="33">
        <v>1477</v>
      </c>
    </row>
    <row r="3982" spans="1:16">
      <c r="A3982" s="27" t="s">
        <v>719</v>
      </c>
      <c r="B3982" s="31">
        <v>202602</v>
      </c>
      <c r="C3982" s="27" t="s">
        <v>91</v>
      </c>
      <c r="D3982" s="27" t="s">
        <v>211</v>
      </c>
      <c r="E3982" s="27" t="s">
        <v>33</v>
      </c>
      <c r="F3982" s="27" t="s">
        <v>262</v>
      </c>
      <c r="G3982" s="33">
        <v>84571.17999999999</v>
      </c>
      <c r="H3982" s="33">
        <v>84571.17999999999</v>
      </c>
      <c r="I3982" s="33">
        <v>4399</v>
      </c>
      <c r="J3982" s="33">
        <v>252</v>
      </c>
      <c r="K3982" s="33">
        <v>5100</v>
      </c>
      <c r="L3982" s="33">
        <v>1</v>
      </c>
      <c r="M3982" s="33">
        <v>1</v>
      </c>
      <c r="N3982" s="33">
        <v>101483.32</v>
      </c>
      <c r="O3982" s="33">
        <v>494.9</v>
      </c>
      <c r="P3982" s="33">
        <v>1375</v>
      </c>
    </row>
    <row r="3983" spans="1:16">
      <c r="A3983" s="27" t="s">
        <v>719</v>
      </c>
      <c r="B3983" s="31">
        <v>202603</v>
      </c>
      <c r="C3983" s="27" t="s">
        <v>91</v>
      </c>
      <c r="D3983" s="27" t="s">
        <v>211</v>
      </c>
      <c r="E3983" s="27" t="s">
        <v>33</v>
      </c>
      <c r="F3983" s="27" t="s">
        <v>262</v>
      </c>
      <c r="G3983" s="33">
        <v>107438.85</v>
      </c>
      <c r="H3983" s="33">
        <v>107438.85</v>
      </c>
      <c r="I3983" s="33">
        <v>4933</v>
      </c>
      <c r="J3983" s="33">
        <v>295</v>
      </c>
      <c r="K3983" s="33">
        <v>5100</v>
      </c>
      <c r="L3983" s="33">
        <v>1</v>
      </c>
      <c r="M3983" s="33">
        <v>1</v>
      </c>
      <c r="N3983" s="33">
        <v>126210.43</v>
      </c>
      <c r="O3983" s="33">
        <v>666.8</v>
      </c>
      <c r="P3983" s="33">
        <v>1705</v>
      </c>
    </row>
    <row r="3984" spans="1:16">
      <c r="A3984" s="27" t="s">
        <v>719</v>
      </c>
      <c r="B3984" s="31">
        <v>202604</v>
      </c>
      <c r="C3984" s="27" t="s">
        <v>91</v>
      </c>
      <c r="D3984" s="27" t="s">
        <v>211</v>
      </c>
      <c r="E3984" s="27" t="s">
        <v>33</v>
      </c>
      <c r="F3984" s="27" t="s">
        <v>262</v>
      </c>
      <c r="G3984" s="33">
        <v>124657.68</v>
      </c>
      <c r="H3984" s="33">
        <v>124657.68</v>
      </c>
      <c r="I3984" s="33">
        <v>6114</v>
      </c>
      <c r="J3984" s="33">
        <v>304</v>
      </c>
      <c r="K3984" s="33">
        <v>5100</v>
      </c>
      <c r="L3984" s="33">
        <v>1</v>
      </c>
      <c r="M3984" s="33">
        <v>1</v>
      </c>
      <c r="N3984" s="33">
        <v>148209.36</v>
      </c>
      <c r="O3984" s="33">
        <v>772.3</v>
      </c>
      <c r="P3984" s="33">
        <v>1985</v>
      </c>
    </row>
    <row r="3985" spans="1:16">
      <c r="A3985" s="27" t="s">
        <v>719</v>
      </c>
      <c r="B3985" s="31">
        <v>202605</v>
      </c>
      <c r="C3985" s="27" t="s">
        <v>91</v>
      </c>
      <c r="D3985" s="27" t="s">
        <v>211</v>
      </c>
      <c r="E3985" s="27" t="s">
        <v>33</v>
      </c>
      <c r="F3985" s="27" t="s">
        <v>262</v>
      </c>
      <c r="G3985" s="33">
        <v>129589.4</v>
      </c>
      <c r="H3985" s="33">
        <v>129589.4</v>
      </c>
      <c r="I3985" s="33">
        <v>6317</v>
      </c>
      <c r="J3985" s="33">
        <v>392</v>
      </c>
      <c r="K3985" s="33">
        <v>5100</v>
      </c>
      <c r="L3985" s="33">
        <v>1</v>
      </c>
      <c r="M3985" s="33">
        <v>1</v>
      </c>
      <c r="N3985" s="33">
        <v>161986.33</v>
      </c>
      <c r="O3985" s="33">
        <v>788.3</v>
      </c>
      <c r="P3985" s="33">
        <v>2050</v>
      </c>
    </row>
    <row r="3986" spans="1:16">
      <c r="A3986" s="27" t="s">
        <v>719</v>
      </c>
      <c r="B3986" s="31">
        <v>202606</v>
      </c>
      <c r="C3986" s="27" t="s">
        <v>91</v>
      </c>
      <c r="D3986" s="27" t="s">
        <v>211</v>
      </c>
      <c r="E3986" s="27" t="s">
        <v>33</v>
      </c>
      <c r="F3986" s="27" t="s">
        <v>262</v>
      </c>
      <c r="G3986" s="33">
        <v>145560.9</v>
      </c>
      <c r="H3986" s="33">
        <v>145560.9</v>
      </c>
      <c r="I3986" s="33">
        <v>7601</v>
      </c>
      <c r="J3986" s="33">
        <v>387</v>
      </c>
      <c r="K3986" s="33">
        <v>5100</v>
      </c>
      <c r="L3986" s="33">
        <v>1</v>
      </c>
      <c r="M3986" s="33">
        <v>1</v>
      </c>
      <c r="N3986" s="33">
        <v>157920.56</v>
      </c>
      <c r="O3986" s="33">
        <v>917.9</v>
      </c>
      <c r="P3986" s="33">
        <v>2466</v>
      </c>
    </row>
    <row r="3987" spans="1:16">
      <c r="A3987" s="27" t="s">
        <v>719</v>
      </c>
      <c r="B3987" s="31">
        <v>202607</v>
      </c>
      <c r="C3987" s="27" t="s">
        <v>91</v>
      </c>
      <c r="D3987" s="27" t="s">
        <v>211</v>
      </c>
      <c r="E3987" s="27" t="s">
        <v>33</v>
      </c>
      <c r="F3987" s="27" t="s">
        <v>262</v>
      </c>
      <c r="G3987" s="33">
        <v>134616.03</v>
      </c>
      <c r="H3987" s="33">
        <v>134616.03</v>
      </c>
      <c r="I3987" s="33">
        <v>6821</v>
      </c>
      <c r="J3987" s="33">
        <v>374</v>
      </c>
      <c r="K3987" s="33">
        <v>5100</v>
      </c>
      <c r="L3987" s="33">
        <v>1</v>
      </c>
      <c r="M3987" s="33">
        <v>1</v>
      </c>
      <c r="N3987" s="33">
        <v>140115.27</v>
      </c>
      <c r="O3987" s="33">
        <v>852.1</v>
      </c>
      <c r="P3987" s="33">
        <v>2167</v>
      </c>
    </row>
    <row r="3988" spans="1:16">
      <c r="A3988" s="27" t="s">
        <v>722</v>
      </c>
      <c r="B3988" s="31">
        <v>202408</v>
      </c>
      <c r="C3988" s="27" t="s">
        <v>91</v>
      </c>
      <c r="D3988" s="27" t="s">
        <v>211</v>
      </c>
      <c r="E3988" s="27" t="s">
        <v>33</v>
      </c>
      <c r="F3988" s="27" t="s">
        <v>257</v>
      </c>
      <c r="G3988" s="33">
        <v>385295.72</v>
      </c>
      <c r="H3988" s="33">
        <v>385295.72</v>
      </c>
      <c r="I3988" s="33">
        <v>10094</v>
      </c>
      <c r="J3988" s="33">
        <v>805</v>
      </c>
      <c r="K3988" s="33">
        <v>10600</v>
      </c>
      <c r="L3988" s="33">
        <v>1</v>
      </c>
      <c r="M3988" s="33">
        <v>1</v>
      </c>
      <c r="N3988" s="33">
        <v>320364.85</v>
      </c>
      <c r="O3988" s="33">
        <v>2348.5</v>
      </c>
      <c r="P3988" s="33">
        <v>4091</v>
      </c>
    </row>
    <row r="3989" spans="1:16">
      <c r="A3989" s="27" t="s">
        <v>722</v>
      </c>
      <c r="B3989" s="31">
        <v>202409</v>
      </c>
      <c r="C3989" s="27" t="s">
        <v>91</v>
      </c>
      <c r="D3989" s="27" t="s">
        <v>211</v>
      </c>
      <c r="E3989" s="27" t="s">
        <v>33</v>
      </c>
      <c r="F3989" s="27" t="s">
        <v>257</v>
      </c>
      <c r="G3989" s="33">
        <v>383544.55</v>
      </c>
      <c r="H3989" s="33">
        <v>383544.55</v>
      </c>
      <c r="I3989" s="33">
        <v>9856</v>
      </c>
      <c r="J3989" s="33">
        <v>811</v>
      </c>
      <c r="K3989" s="33">
        <v>10600</v>
      </c>
      <c r="L3989" s="33">
        <v>1</v>
      </c>
      <c r="M3989" s="33">
        <v>1</v>
      </c>
      <c r="N3989" s="33">
        <v>307390.98</v>
      </c>
      <c r="O3989" s="33">
        <v>2146.8</v>
      </c>
      <c r="P3989" s="33">
        <v>4028</v>
      </c>
    </row>
    <row r="3990" spans="1:16">
      <c r="A3990" s="27" t="s">
        <v>722</v>
      </c>
      <c r="B3990" s="31">
        <v>202410</v>
      </c>
      <c r="C3990" s="27" t="s">
        <v>91</v>
      </c>
      <c r="D3990" s="27" t="s">
        <v>211</v>
      </c>
      <c r="E3990" s="27" t="s">
        <v>33</v>
      </c>
      <c r="F3990" s="27" t="s">
        <v>257</v>
      </c>
      <c r="G3990" s="33">
        <v>418435.84</v>
      </c>
      <c r="H3990" s="33">
        <v>418435.84</v>
      </c>
      <c r="I3990" s="33">
        <v>10198</v>
      </c>
      <c r="J3990" s="33">
        <v>875</v>
      </c>
      <c r="K3990" s="33">
        <v>10600</v>
      </c>
      <c r="L3990" s="33">
        <v>1</v>
      </c>
      <c r="M3990" s="33">
        <v>1</v>
      </c>
      <c r="N3990" s="33">
        <v>336934.1</v>
      </c>
      <c r="O3990" s="33">
        <v>2126.8</v>
      </c>
      <c r="P3990" s="33">
        <v>4288</v>
      </c>
    </row>
    <row r="3991" spans="1:16">
      <c r="A3991" s="27" t="s">
        <v>722</v>
      </c>
      <c r="B3991" s="31">
        <v>202411</v>
      </c>
      <c r="C3991" s="27" t="s">
        <v>91</v>
      </c>
      <c r="D3991" s="27" t="s">
        <v>211</v>
      </c>
      <c r="E3991" s="27" t="s">
        <v>33</v>
      </c>
      <c r="F3991" s="27" t="s">
        <v>257</v>
      </c>
      <c r="G3991" s="33">
        <v>508467.91</v>
      </c>
      <c r="H3991" s="33">
        <v>508467.91</v>
      </c>
      <c r="I3991" s="33">
        <v>12354</v>
      </c>
      <c r="J3991" s="33">
        <v>1110</v>
      </c>
      <c r="K3991" s="33">
        <v>10600</v>
      </c>
      <c r="L3991" s="33">
        <v>1</v>
      </c>
      <c r="M3991" s="33">
        <v>1</v>
      </c>
      <c r="N3991" s="33">
        <v>405764.36</v>
      </c>
      <c r="O3991" s="33">
        <v>2720.2</v>
      </c>
      <c r="P3991" s="33">
        <v>5165</v>
      </c>
    </row>
    <row r="3992" spans="1:16">
      <c r="A3992" s="27" t="s">
        <v>722</v>
      </c>
      <c r="B3992" s="31">
        <v>202412</v>
      </c>
      <c r="C3992" s="27" t="s">
        <v>91</v>
      </c>
      <c r="D3992" s="27" t="s">
        <v>211</v>
      </c>
      <c r="E3992" s="27" t="s">
        <v>33</v>
      </c>
      <c r="F3992" s="27" t="s">
        <v>257</v>
      </c>
      <c r="G3992" s="33">
        <v>507680.05</v>
      </c>
      <c r="H3992" s="33">
        <v>507680.05</v>
      </c>
      <c r="I3992" s="33">
        <v>12408</v>
      </c>
      <c r="J3992" s="33">
        <v>952</v>
      </c>
      <c r="K3992" s="33">
        <v>10600</v>
      </c>
      <c r="L3992" s="33">
        <v>1</v>
      </c>
      <c r="M3992" s="33">
        <v>1</v>
      </c>
      <c r="N3992" s="33">
        <v>464820.25</v>
      </c>
      <c r="O3992" s="33">
        <v>2831.6</v>
      </c>
      <c r="P3992" s="33">
        <v>5023</v>
      </c>
    </row>
    <row r="3993" spans="1:16">
      <c r="A3993" s="27" t="s">
        <v>722</v>
      </c>
      <c r="B3993" s="31">
        <v>202501</v>
      </c>
      <c r="C3993" s="27" t="s">
        <v>91</v>
      </c>
      <c r="D3993" s="27" t="s">
        <v>211</v>
      </c>
      <c r="E3993" s="27" t="s">
        <v>33</v>
      </c>
      <c r="F3993" s="27" t="s">
        <v>257</v>
      </c>
      <c r="G3993" s="33">
        <v>279052.81</v>
      </c>
      <c r="H3993" s="33">
        <v>279052.81</v>
      </c>
      <c r="I3993" s="33">
        <v>7002</v>
      </c>
      <c r="J3993" s="33">
        <v>531</v>
      </c>
      <c r="K3993" s="33">
        <v>10600</v>
      </c>
      <c r="L3993" s="33">
        <v>1</v>
      </c>
      <c r="M3993" s="33">
        <v>1</v>
      </c>
      <c r="N3993" s="33">
        <v>235761.92</v>
      </c>
      <c r="O3993" s="33">
        <v>1604.9</v>
      </c>
      <c r="P3993" s="33">
        <v>2874</v>
      </c>
    </row>
    <row r="3994" spans="1:16">
      <c r="A3994" s="27" t="s">
        <v>722</v>
      </c>
      <c r="B3994" s="31">
        <v>202502</v>
      </c>
      <c r="C3994" s="27" t="s">
        <v>91</v>
      </c>
      <c r="D3994" s="27" t="s">
        <v>211</v>
      </c>
      <c r="E3994" s="27" t="s">
        <v>33</v>
      </c>
      <c r="F3994" s="27" t="s">
        <v>257</v>
      </c>
      <c r="G3994" s="33">
        <v>286074.37</v>
      </c>
      <c r="H3994" s="33">
        <v>286074.37</v>
      </c>
      <c r="I3994" s="33">
        <v>7606</v>
      </c>
      <c r="J3994" s="33">
        <v>604</v>
      </c>
      <c r="K3994" s="33">
        <v>10600</v>
      </c>
      <c r="L3994" s="33">
        <v>1</v>
      </c>
      <c r="M3994" s="33">
        <v>1</v>
      </c>
      <c r="N3994" s="33">
        <v>242391.49</v>
      </c>
      <c r="O3994" s="33">
        <v>1642.5</v>
      </c>
      <c r="P3994" s="33">
        <v>3044</v>
      </c>
    </row>
    <row r="3995" spans="1:16">
      <c r="A3995" s="27" t="s">
        <v>722</v>
      </c>
      <c r="B3995" s="31">
        <v>202503</v>
      </c>
      <c r="C3995" s="27" t="s">
        <v>91</v>
      </c>
      <c r="D3995" s="27" t="s">
        <v>211</v>
      </c>
      <c r="E3995" s="27" t="s">
        <v>33</v>
      </c>
      <c r="F3995" s="27" t="s">
        <v>257</v>
      </c>
      <c r="G3995" s="33">
        <v>345105.81</v>
      </c>
      <c r="H3995" s="33">
        <v>345105.81</v>
      </c>
      <c r="I3995" s="33">
        <v>8392</v>
      </c>
      <c r="J3995" s="33">
        <v>599</v>
      </c>
      <c r="K3995" s="33">
        <v>10600</v>
      </c>
      <c r="L3995" s="33">
        <v>1</v>
      </c>
      <c r="M3995" s="33">
        <v>1</v>
      </c>
      <c r="N3995" s="33">
        <v>301451.85</v>
      </c>
      <c r="O3995" s="33">
        <v>1879.1</v>
      </c>
      <c r="P3995" s="33">
        <v>3526</v>
      </c>
    </row>
    <row r="3996" spans="1:16">
      <c r="A3996" s="27" t="s">
        <v>722</v>
      </c>
      <c r="B3996" s="31">
        <v>202504</v>
      </c>
      <c r="C3996" s="27" t="s">
        <v>91</v>
      </c>
      <c r="D3996" s="27" t="s">
        <v>211</v>
      </c>
      <c r="E3996" s="27" t="s">
        <v>33</v>
      </c>
      <c r="F3996" s="27" t="s">
        <v>257</v>
      </c>
      <c r="G3996" s="33">
        <v>446987.11</v>
      </c>
      <c r="H3996" s="33">
        <v>446987.11</v>
      </c>
      <c r="I3996" s="33">
        <v>11674</v>
      </c>
      <c r="J3996" s="33">
        <v>1092</v>
      </c>
      <c r="K3996" s="33">
        <v>10600</v>
      </c>
      <c r="L3996" s="33">
        <v>1</v>
      </c>
      <c r="M3996" s="33">
        <v>1</v>
      </c>
      <c r="N3996" s="33">
        <v>353996</v>
      </c>
      <c r="O3996" s="33">
        <v>2524.4</v>
      </c>
      <c r="P3996" s="33">
        <v>4672</v>
      </c>
    </row>
    <row r="3997" spans="1:16">
      <c r="A3997" s="27" t="s">
        <v>722</v>
      </c>
      <c r="B3997" s="31">
        <v>202505</v>
      </c>
      <c r="C3997" s="27" t="s">
        <v>91</v>
      </c>
      <c r="D3997" s="27" t="s">
        <v>211</v>
      </c>
      <c r="E3997" s="27" t="s">
        <v>33</v>
      </c>
      <c r="F3997" s="27" t="s">
        <v>257</v>
      </c>
      <c r="G3997" s="33">
        <v>467327.15</v>
      </c>
      <c r="H3997" s="33">
        <v>467327.15</v>
      </c>
      <c r="I3997" s="33">
        <v>11659</v>
      </c>
      <c r="J3997" s="33">
        <v>886</v>
      </c>
      <c r="K3997" s="33">
        <v>10600</v>
      </c>
      <c r="L3997" s="33">
        <v>1</v>
      </c>
      <c r="M3997" s="33">
        <v>1</v>
      </c>
      <c r="N3997" s="33">
        <v>386902.1</v>
      </c>
      <c r="O3997" s="33">
        <v>2785.8</v>
      </c>
      <c r="P3997" s="33">
        <v>4676</v>
      </c>
    </row>
    <row r="3998" spans="1:16">
      <c r="A3998" s="27" t="s">
        <v>722</v>
      </c>
      <c r="B3998" s="31">
        <v>202506</v>
      </c>
      <c r="C3998" s="27" t="s">
        <v>91</v>
      </c>
      <c r="D3998" s="27" t="s">
        <v>211</v>
      </c>
      <c r="E3998" s="27" t="s">
        <v>33</v>
      </c>
      <c r="F3998" s="27" t="s">
        <v>257</v>
      </c>
      <c r="G3998" s="33">
        <v>413885.44</v>
      </c>
      <c r="H3998" s="33">
        <v>413885.44</v>
      </c>
      <c r="I3998" s="33">
        <v>10362</v>
      </c>
      <c r="J3998" s="33">
        <v>772</v>
      </c>
      <c r="K3998" s="33">
        <v>10600</v>
      </c>
      <c r="L3998" s="33">
        <v>1</v>
      </c>
      <c r="M3998" s="33">
        <v>1</v>
      </c>
      <c r="N3998" s="33">
        <v>377191.06</v>
      </c>
      <c r="O3998" s="33">
        <v>2215.4</v>
      </c>
      <c r="P3998" s="33">
        <v>4180</v>
      </c>
    </row>
    <row r="3999" spans="1:16">
      <c r="A3999" s="27" t="s">
        <v>722</v>
      </c>
      <c r="B3999" s="31">
        <v>202507</v>
      </c>
      <c r="C3999" s="27" t="s">
        <v>91</v>
      </c>
      <c r="D3999" s="27" t="s">
        <v>211</v>
      </c>
      <c r="E3999" s="27" t="s">
        <v>33</v>
      </c>
      <c r="F3999" s="27" t="s">
        <v>257</v>
      </c>
      <c r="G3999" s="33">
        <v>385725.24</v>
      </c>
      <c r="H3999" s="33">
        <v>385725.24</v>
      </c>
      <c r="I3999" s="33">
        <v>9638</v>
      </c>
      <c r="J3999" s="33">
        <v>814</v>
      </c>
      <c r="K3999" s="33">
        <v>10600</v>
      </c>
      <c r="L3999" s="33">
        <v>1</v>
      </c>
      <c r="M3999" s="33">
        <v>1</v>
      </c>
      <c r="N3999" s="33">
        <v>334663.38</v>
      </c>
      <c r="O3999" s="33">
        <v>2349.3</v>
      </c>
      <c r="P3999" s="33">
        <v>3958</v>
      </c>
    </row>
    <row r="4000" spans="1:16">
      <c r="A4000" s="27" t="s">
        <v>722</v>
      </c>
      <c r="B4000" s="31">
        <v>202508</v>
      </c>
      <c r="C4000" s="27" t="s">
        <v>91</v>
      </c>
      <c r="D4000" s="27" t="s">
        <v>211</v>
      </c>
      <c r="E4000" s="27" t="s">
        <v>33</v>
      </c>
      <c r="F4000" s="27" t="s">
        <v>257</v>
      </c>
      <c r="G4000" s="33">
        <v>358989.4</v>
      </c>
      <c r="H4000" s="33">
        <v>358989.4</v>
      </c>
      <c r="I4000" s="33">
        <v>9430</v>
      </c>
      <c r="J4000" s="33">
        <v>643</v>
      </c>
      <c r="K4000" s="33">
        <v>10600</v>
      </c>
      <c r="L4000" s="33">
        <v>1</v>
      </c>
      <c r="M4000" s="33">
        <v>1</v>
      </c>
      <c r="N4000" s="33">
        <v>321646.31</v>
      </c>
      <c r="O4000" s="33">
        <v>2043.4</v>
      </c>
      <c r="P4000" s="33">
        <v>3816</v>
      </c>
    </row>
    <row r="4001" spans="1:16">
      <c r="A4001" s="27" t="s">
        <v>722</v>
      </c>
      <c r="B4001" s="31">
        <v>202509</v>
      </c>
      <c r="C4001" s="27" t="s">
        <v>91</v>
      </c>
      <c r="D4001" s="27" t="s">
        <v>211</v>
      </c>
      <c r="E4001" s="27" t="s">
        <v>33</v>
      </c>
      <c r="F4001" s="27" t="s">
        <v>257</v>
      </c>
      <c r="G4001" s="33">
        <v>328306.98</v>
      </c>
      <c r="H4001" s="33">
        <v>328306.98</v>
      </c>
      <c r="I4001" s="33">
        <v>8331</v>
      </c>
      <c r="J4001" s="33">
        <v>634</v>
      </c>
      <c r="K4001" s="33">
        <v>10600</v>
      </c>
      <c r="L4001" s="33">
        <v>1</v>
      </c>
      <c r="M4001" s="33">
        <v>1</v>
      </c>
      <c r="N4001" s="33">
        <v>308620.54</v>
      </c>
      <c r="O4001" s="33">
        <v>1923.7</v>
      </c>
      <c r="P4001" s="33">
        <v>3405</v>
      </c>
    </row>
    <row r="4002" spans="1:16">
      <c r="A4002" s="27" t="s">
        <v>722</v>
      </c>
      <c r="B4002" s="31">
        <v>202510</v>
      </c>
      <c r="C4002" s="27" t="s">
        <v>91</v>
      </c>
      <c r="D4002" s="27" t="s">
        <v>211</v>
      </c>
      <c r="E4002" s="27" t="s">
        <v>33</v>
      </c>
      <c r="F4002" s="27" t="s">
        <v>257</v>
      </c>
      <c r="G4002" s="33">
        <v>404329.72</v>
      </c>
      <c r="H4002" s="33">
        <v>404329.72</v>
      </c>
      <c r="I4002" s="33">
        <v>9643</v>
      </c>
      <c r="J4002" s="33">
        <v>774</v>
      </c>
      <c r="K4002" s="33">
        <v>10600</v>
      </c>
      <c r="L4002" s="33">
        <v>1</v>
      </c>
      <c r="M4002" s="33">
        <v>1</v>
      </c>
      <c r="N4002" s="33">
        <v>338281.84</v>
      </c>
      <c r="O4002" s="33">
        <v>2185.2</v>
      </c>
      <c r="P4002" s="33">
        <v>4004</v>
      </c>
    </row>
    <row r="4003" spans="1:16">
      <c r="A4003" s="27" t="s">
        <v>722</v>
      </c>
      <c r="B4003" s="31">
        <v>202511</v>
      </c>
      <c r="C4003" s="27" t="s">
        <v>91</v>
      </c>
      <c r="D4003" s="27" t="s">
        <v>211</v>
      </c>
      <c r="E4003" s="27" t="s">
        <v>33</v>
      </c>
      <c r="F4003" s="27" t="s">
        <v>257</v>
      </c>
      <c r="G4003" s="33">
        <v>444998.33</v>
      </c>
      <c r="H4003" s="33">
        <v>444998.33</v>
      </c>
      <c r="I4003" s="33">
        <v>11514</v>
      </c>
      <c r="J4003" s="33">
        <v>935</v>
      </c>
      <c r="K4003" s="33">
        <v>10600</v>
      </c>
      <c r="L4003" s="33">
        <v>1</v>
      </c>
      <c r="M4003" s="33">
        <v>1</v>
      </c>
      <c r="N4003" s="33">
        <v>407387.42</v>
      </c>
      <c r="O4003" s="33">
        <v>2285.5</v>
      </c>
      <c r="P4003" s="33">
        <v>4542</v>
      </c>
    </row>
    <row r="4004" spans="1:16">
      <c r="A4004" s="27" t="s">
        <v>722</v>
      </c>
      <c r="B4004" s="31">
        <v>202512</v>
      </c>
      <c r="C4004" s="27" t="s">
        <v>91</v>
      </c>
      <c r="D4004" s="27" t="s">
        <v>211</v>
      </c>
      <c r="E4004" s="27" t="s">
        <v>33</v>
      </c>
      <c r="F4004" s="27" t="s">
        <v>257</v>
      </c>
      <c r="G4004" s="33">
        <v>583601.73</v>
      </c>
      <c r="H4004" s="33">
        <v>583601.73</v>
      </c>
      <c r="I4004" s="33">
        <v>15422</v>
      </c>
      <c r="J4004" s="33">
        <v>1206</v>
      </c>
      <c r="K4004" s="33">
        <v>10600</v>
      </c>
      <c r="L4004" s="33">
        <v>1</v>
      </c>
      <c r="M4004" s="33">
        <v>1</v>
      </c>
      <c r="N4004" s="33">
        <v>466679.53</v>
      </c>
      <c r="O4004" s="33">
        <v>3606.3</v>
      </c>
      <c r="P4004" s="33">
        <v>6285</v>
      </c>
    </row>
    <row r="4005" spans="1:16">
      <c r="A4005" s="27" t="s">
        <v>722</v>
      </c>
      <c r="B4005" s="31">
        <v>202601</v>
      </c>
      <c r="C4005" s="27" t="s">
        <v>91</v>
      </c>
      <c r="D4005" s="27" t="s">
        <v>211</v>
      </c>
      <c r="E4005" s="27" t="s">
        <v>33</v>
      </c>
      <c r="F4005" s="27" t="s">
        <v>257</v>
      </c>
      <c r="G4005" s="33">
        <v>241009.62</v>
      </c>
      <c r="H4005" s="33">
        <v>241009.62</v>
      </c>
      <c r="I4005" s="33">
        <v>6300</v>
      </c>
      <c r="J4005" s="33">
        <v>527</v>
      </c>
      <c r="K4005" s="33">
        <v>10600</v>
      </c>
      <c r="L4005" s="33">
        <v>1</v>
      </c>
      <c r="M4005" s="33">
        <v>1</v>
      </c>
      <c r="N4005" s="33">
        <v>236704.97</v>
      </c>
      <c r="O4005" s="33">
        <v>1281.3</v>
      </c>
      <c r="P4005" s="33">
        <v>2560</v>
      </c>
    </row>
    <row r="4006" spans="1:16">
      <c r="A4006" s="27" t="s">
        <v>722</v>
      </c>
      <c r="B4006" s="31">
        <v>202602</v>
      </c>
      <c r="C4006" s="27" t="s">
        <v>91</v>
      </c>
      <c r="D4006" s="27" t="s">
        <v>211</v>
      </c>
      <c r="E4006" s="27" t="s">
        <v>33</v>
      </c>
      <c r="F4006" s="27" t="s">
        <v>257</v>
      </c>
      <c r="G4006" s="33">
        <v>269029.08</v>
      </c>
      <c r="H4006" s="33">
        <v>269029.08</v>
      </c>
      <c r="I4006" s="33">
        <v>7093</v>
      </c>
      <c r="J4006" s="33">
        <v>517</v>
      </c>
      <c r="K4006" s="33">
        <v>10600</v>
      </c>
      <c r="L4006" s="33">
        <v>1</v>
      </c>
      <c r="M4006" s="33">
        <v>1</v>
      </c>
      <c r="N4006" s="33">
        <v>243361.05</v>
      </c>
      <c r="O4006" s="33">
        <v>1453.3</v>
      </c>
      <c r="P4006" s="33">
        <v>2792</v>
      </c>
    </row>
    <row r="4007" spans="1:16">
      <c r="A4007" s="27" t="s">
        <v>722</v>
      </c>
      <c r="B4007" s="31">
        <v>202603</v>
      </c>
      <c r="C4007" s="27" t="s">
        <v>91</v>
      </c>
      <c r="D4007" s="27" t="s">
        <v>211</v>
      </c>
      <c r="E4007" s="27" t="s">
        <v>33</v>
      </c>
      <c r="F4007" s="27" t="s">
        <v>257</v>
      </c>
      <c r="G4007" s="33">
        <v>318297.66</v>
      </c>
      <c r="H4007" s="33">
        <v>318297.66</v>
      </c>
      <c r="I4007" s="33">
        <v>7655</v>
      </c>
      <c r="J4007" s="33">
        <v>544</v>
      </c>
      <c r="K4007" s="33">
        <v>10600</v>
      </c>
      <c r="L4007" s="33">
        <v>1</v>
      </c>
      <c r="M4007" s="33">
        <v>1</v>
      </c>
      <c r="N4007" s="33">
        <v>302657.65</v>
      </c>
      <c r="O4007" s="33">
        <v>1648.3</v>
      </c>
      <c r="P4007" s="33">
        <v>3199</v>
      </c>
    </row>
    <row r="4008" spans="1:16">
      <c r="A4008" s="27" t="s">
        <v>722</v>
      </c>
      <c r="B4008" s="31">
        <v>202604</v>
      </c>
      <c r="C4008" s="27" t="s">
        <v>91</v>
      </c>
      <c r="D4008" s="27" t="s">
        <v>211</v>
      </c>
      <c r="E4008" s="27" t="s">
        <v>33</v>
      </c>
      <c r="F4008" s="27" t="s">
        <v>257</v>
      </c>
      <c r="G4008" s="33">
        <v>456474.36</v>
      </c>
      <c r="H4008" s="33">
        <v>456474.36</v>
      </c>
      <c r="I4008" s="33">
        <v>12075</v>
      </c>
      <c r="J4008" s="33">
        <v>873</v>
      </c>
      <c r="K4008" s="33">
        <v>10600</v>
      </c>
      <c r="L4008" s="33">
        <v>1</v>
      </c>
      <c r="M4008" s="33">
        <v>1</v>
      </c>
      <c r="N4008" s="33">
        <v>355411.98</v>
      </c>
      <c r="O4008" s="33">
        <v>2571</v>
      </c>
      <c r="P4008" s="33">
        <v>4999</v>
      </c>
    </row>
    <row r="4009" spans="1:16">
      <c r="A4009" s="27" t="s">
        <v>722</v>
      </c>
      <c r="B4009" s="31">
        <v>202605</v>
      </c>
      <c r="C4009" s="27" t="s">
        <v>91</v>
      </c>
      <c r="D4009" s="27" t="s">
        <v>211</v>
      </c>
      <c r="E4009" s="27" t="s">
        <v>33</v>
      </c>
      <c r="F4009" s="27" t="s">
        <v>257</v>
      </c>
      <c r="G4009" s="33">
        <v>459775</v>
      </c>
      <c r="H4009" s="33">
        <v>459775</v>
      </c>
      <c r="I4009" s="33">
        <v>11569</v>
      </c>
      <c r="J4009" s="33">
        <v>828</v>
      </c>
      <c r="K4009" s="33">
        <v>10600</v>
      </c>
      <c r="L4009" s="33">
        <v>1</v>
      </c>
      <c r="M4009" s="33">
        <v>1</v>
      </c>
      <c r="N4009" s="33">
        <v>388449.7</v>
      </c>
      <c r="O4009" s="33">
        <v>2869.8</v>
      </c>
      <c r="P4009" s="33">
        <v>4650</v>
      </c>
    </row>
    <row r="4010" spans="1:16">
      <c r="A4010" s="27" t="s">
        <v>722</v>
      </c>
      <c r="B4010" s="31">
        <v>202606</v>
      </c>
      <c r="C4010" s="27" t="s">
        <v>91</v>
      </c>
      <c r="D4010" s="27" t="s">
        <v>211</v>
      </c>
      <c r="E4010" s="27" t="s">
        <v>33</v>
      </c>
      <c r="F4010" s="27" t="s">
        <v>257</v>
      </c>
      <c r="G4010" s="33">
        <v>399287.56</v>
      </c>
      <c r="H4010" s="33">
        <v>399287.56</v>
      </c>
      <c r="I4010" s="33">
        <v>10300</v>
      </c>
      <c r="J4010" s="33">
        <v>903</v>
      </c>
      <c r="K4010" s="33">
        <v>10600</v>
      </c>
      <c r="L4010" s="33">
        <v>1</v>
      </c>
      <c r="M4010" s="33">
        <v>1</v>
      </c>
      <c r="N4010" s="33">
        <v>378699.82</v>
      </c>
      <c r="O4010" s="33">
        <v>2192.8</v>
      </c>
      <c r="P4010" s="33">
        <v>4228</v>
      </c>
    </row>
    <row r="4011" spans="1:16">
      <c r="A4011" s="27" t="s">
        <v>722</v>
      </c>
      <c r="B4011" s="31">
        <v>202607</v>
      </c>
      <c r="C4011" s="27" t="s">
        <v>91</v>
      </c>
      <c r="D4011" s="27" t="s">
        <v>211</v>
      </c>
      <c r="E4011" s="27" t="s">
        <v>33</v>
      </c>
      <c r="F4011" s="27" t="s">
        <v>257</v>
      </c>
      <c r="G4011" s="33">
        <v>415023.72</v>
      </c>
      <c r="H4011" s="33">
        <v>415023.72</v>
      </c>
      <c r="I4011" s="33">
        <v>10890</v>
      </c>
      <c r="J4011" s="33">
        <v>992</v>
      </c>
      <c r="K4011" s="33">
        <v>10600</v>
      </c>
      <c r="L4011" s="33">
        <v>1</v>
      </c>
      <c r="M4011" s="33">
        <v>1</v>
      </c>
      <c r="N4011" s="33">
        <v>336002.04</v>
      </c>
      <c r="O4011" s="33">
        <v>2502.9</v>
      </c>
      <c r="P4011" s="33">
        <v>4411</v>
      </c>
    </row>
    <row r="4012" spans="1:16">
      <c r="A4012" s="27" t="s">
        <v>724</v>
      </c>
      <c r="B4012" s="31">
        <v>202408</v>
      </c>
      <c r="C4012" s="27" t="s">
        <v>93</v>
      </c>
      <c r="D4012" s="27" t="s">
        <v>211</v>
      </c>
      <c r="E4012" s="27" t="s">
        <v>33</v>
      </c>
      <c r="F4012" s="27" t="s">
        <v>257</v>
      </c>
      <c r="G4012" s="33">
        <v>395311.04</v>
      </c>
      <c r="H4012" s="33">
        <v>395311.04</v>
      </c>
      <c r="I4012" s="33">
        <v>10183</v>
      </c>
      <c r="J4012" s="33">
        <v>697</v>
      </c>
      <c r="K4012" s="33">
        <v>12000</v>
      </c>
      <c r="L4012" s="33">
        <v>1</v>
      </c>
      <c r="M4012" s="33">
        <v>1</v>
      </c>
      <c r="N4012" s="33">
        <v>430965.51</v>
      </c>
      <c r="O4012" s="33">
        <v>2145.5</v>
      </c>
      <c r="P4012" s="33">
        <v>4253</v>
      </c>
    </row>
    <row r="4013" spans="1:16">
      <c r="A4013" s="27" t="s">
        <v>724</v>
      </c>
      <c r="B4013" s="31">
        <v>202409</v>
      </c>
      <c r="C4013" s="27" t="s">
        <v>93</v>
      </c>
      <c r="D4013" s="27" t="s">
        <v>211</v>
      </c>
      <c r="E4013" s="27" t="s">
        <v>33</v>
      </c>
      <c r="F4013" s="27" t="s">
        <v>257</v>
      </c>
      <c r="G4013" s="33">
        <v>350962.89</v>
      </c>
      <c r="H4013" s="33">
        <v>350962.89</v>
      </c>
      <c r="I4013" s="33">
        <v>9000</v>
      </c>
      <c r="J4013" s="33">
        <v>635</v>
      </c>
      <c r="K4013" s="33">
        <v>12000</v>
      </c>
      <c r="L4013" s="33">
        <v>1</v>
      </c>
      <c r="M4013" s="33">
        <v>1</v>
      </c>
      <c r="N4013" s="33">
        <v>413512.62</v>
      </c>
      <c r="O4013" s="33">
        <v>2046</v>
      </c>
      <c r="P4013" s="33">
        <v>3733</v>
      </c>
    </row>
    <row r="4014" spans="1:16">
      <c r="A4014" s="27" t="s">
        <v>724</v>
      </c>
      <c r="B4014" s="31">
        <v>202410</v>
      </c>
      <c r="C4014" s="27" t="s">
        <v>93</v>
      </c>
      <c r="D4014" s="27" t="s">
        <v>211</v>
      </c>
      <c r="E4014" s="27" t="s">
        <v>33</v>
      </c>
      <c r="F4014" s="27" t="s">
        <v>257</v>
      </c>
      <c r="G4014" s="33">
        <v>384966.95</v>
      </c>
      <c r="H4014" s="33">
        <v>384966.95</v>
      </c>
      <c r="I4014" s="33">
        <v>10336</v>
      </c>
      <c r="J4014" s="33">
        <v>754</v>
      </c>
      <c r="K4014" s="33">
        <v>12000</v>
      </c>
      <c r="L4014" s="33">
        <v>1</v>
      </c>
      <c r="M4014" s="33">
        <v>1</v>
      </c>
      <c r="N4014" s="33">
        <v>453255.02</v>
      </c>
      <c r="O4014" s="33">
        <v>2253.8</v>
      </c>
      <c r="P4014" s="33">
        <v>4164</v>
      </c>
    </row>
    <row r="4015" spans="1:16">
      <c r="A4015" s="27" t="s">
        <v>724</v>
      </c>
      <c r="B4015" s="31">
        <v>202411</v>
      </c>
      <c r="C4015" s="27" t="s">
        <v>93</v>
      </c>
      <c r="D4015" s="27" t="s">
        <v>211</v>
      </c>
      <c r="E4015" s="27" t="s">
        <v>33</v>
      </c>
      <c r="F4015" s="27" t="s">
        <v>257</v>
      </c>
      <c r="G4015" s="33">
        <v>545132.3199999999</v>
      </c>
      <c r="H4015" s="33">
        <v>545132.3199999999</v>
      </c>
      <c r="I4015" s="33">
        <v>13997</v>
      </c>
      <c r="J4015" s="33">
        <v>1157</v>
      </c>
      <c r="K4015" s="33">
        <v>12000</v>
      </c>
      <c r="L4015" s="33">
        <v>1</v>
      </c>
      <c r="M4015" s="33">
        <v>1</v>
      </c>
      <c r="N4015" s="33">
        <v>545847.79</v>
      </c>
      <c r="O4015" s="33">
        <v>3130.7</v>
      </c>
      <c r="P4015" s="33">
        <v>5701</v>
      </c>
    </row>
    <row r="4016" spans="1:16">
      <c r="A4016" s="27" t="s">
        <v>724</v>
      </c>
      <c r="B4016" s="31">
        <v>202412</v>
      </c>
      <c r="C4016" s="27" t="s">
        <v>93</v>
      </c>
      <c r="D4016" s="27" t="s">
        <v>211</v>
      </c>
      <c r="E4016" s="27" t="s">
        <v>33</v>
      </c>
      <c r="F4016" s="27" t="s">
        <v>257</v>
      </c>
      <c r="G4016" s="33">
        <v>541104.45</v>
      </c>
      <c r="H4016" s="33">
        <v>541104.45</v>
      </c>
      <c r="I4016" s="33">
        <v>14086</v>
      </c>
      <c r="J4016" s="33">
        <v>987</v>
      </c>
      <c r="K4016" s="33">
        <v>12000</v>
      </c>
      <c r="L4016" s="33">
        <v>1</v>
      </c>
      <c r="M4016" s="33">
        <v>1</v>
      </c>
      <c r="N4016" s="33">
        <v>625291.74</v>
      </c>
      <c r="O4016" s="33">
        <v>3264.6</v>
      </c>
      <c r="P4016" s="33">
        <v>5786</v>
      </c>
    </row>
    <row r="4017" spans="1:16">
      <c r="A4017" s="27" t="s">
        <v>724</v>
      </c>
      <c r="B4017" s="31">
        <v>202501</v>
      </c>
      <c r="C4017" s="27" t="s">
        <v>93</v>
      </c>
      <c r="D4017" s="27" t="s">
        <v>211</v>
      </c>
      <c r="E4017" s="27" t="s">
        <v>33</v>
      </c>
      <c r="F4017" s="27" t="s">
        <v>257</v>
      </c>
      <c r="G4017" s="33">
        <v>297960.03</v>
      </c>
      <c r="H4017" s="33">
        <v>297960.03</v>
      </c>
      <c r="I4017" s="33">
        <v>7575</v>
      </c>
      <c r="J4017" s="33">
        <v>545</v>
      </c>
      <c r="K4017" s="33">
        <v>12000</v>
      </c>
      <c r="L4017" s="33">
        <v>1</v>
      </c>
      <c r="M4017" s="33">
        <v>1</v>
      </c>
      <c r="N4017" s="33">
        <v>317154.82</v>
      </c>
      <c r="O4017" s="33">
        <v>1518.6</v>
      </c>
      <c r="P4017" s="33">
        <v>3039</v>
      </c>
    </row>
    <row r="4018" spans="1:16">
      <c r="A4018" s="27" t="s">
        <v>724</v>
      </c>
      <c r="B4018" s="31">
        <v>202502</v>
      </c>
      <c r="C4018" s="27" t="s">
        <v>93</v>
      </c>
      <c r="D4018" s="27" t="s">
        <v>211</v>
      </c>
      <c r="E4018" s="27" t="s">
        <v>33</v>
      </c>
      <c r="F4018" s="27" t="s">
        <v>257</v>
      </c>
      <c r="G4018" s="33">
        <v>310737.5</v>
      </c>
      <c r="H4018" s="33">
        <v>310737.5</v>
      </c>
      <c r="I4018" s="33">
        <v>7362</v>
      </c>
      <c r="J4018" s="33">
        <v>503</v>
      </c>
      <c r="K4018" s="33">
        <v>12000</v>
      </c>
      <c r="L4018" s="33">
        <v>1</v>
      </c>
      <c r="M4018" s="33">
        <v>1</v>
      </c>
      <c r="N4018" s="33">
        <v>326073.14</v>
      </c>
      <c r="O4018" s="33">
        <v>1656.2</v>
      </c>
      <c r="P4018" s="33">
        <v>2999</v>
      </c>
    </row>
    <row r="4019" spans="1:16">
      <c r="A4019" s="27" t="s">
        <v>724</v>
      </c>
      <c r="B4019" s="31">
        <v>202503</v>
      </c>
      <c r="C4019" s="27" t="s">
        <v>93</v>
      </c>
      <c r="D4019" s="27" t="s">
        <v>211</v>
      </c>
      <c r="E4019" s="27" t="s">
        <v>33</v>
      </c>
      <c r="F4019" s="27" t="s">
        <v>257</v>
      </c>
      <c r="G4019" s="33">
        <v>359751.55</v>
      </c>
      <c r="H4019" s="33">
        <v>359751.55</v>
      </c>
      <c r="I4019" s="33">
        <v>8462</v>
      </c>
      <c r="J4019" s="33">
        <v>705</v>
      </c>
      <c r="K4019" s="33">
        <v>12000</v>
      </c>
      <c r="L4019" s="33">
        <v>1</v>
      </c>
      <c r="M4019" s="33">
        <v>1</v>
      </c>
      <c r="N4019" s="33">
        <v>405523.11</v>
      </c>
      <c r="O4019" s="33">
        <v>2018.1</v>
      </c>
      <c r="P4019" s="33">
        <v>3603</v>
      </c>
    </row>
    <row r="4020" spans="1:16">
      <c r="A4020" s="27" t="s">
        <v>724</v>
      </c>
      <c r="B4020" s="31">
        <v>202504</v>
      </c>
      <c r="C4020" s="27" t="s">
        <v>93</v>
      </c>
      <c r="D4020" s="27" t="s">
        <v>211</v>
      </c>
      <c r="E4020" s="27" t="s">
        <v>33</v>
      </c>
      <c r="F4020" s="27" t="s">
        <v>257</v>
      </c>
      <c r="G4020" s="33">
        <v>395539.75</v>
      </c>
      <c r="H4020" s="33">
        <v>395539.75</v>
      </c>
      <c r="I4020" s="33">
        <v>9694</v>
      </c>
      <c r="J4020" s="33">
        <v>777</v>
      </c>
      <c r="K4020" s="33">
        <v>12000</v>
      </c>
      <c r="L4020" s="33">
        <v>1</v>
      </c>
      <c r="M4020" s="33">
        <v>1</v>
      </c>
      <c r="N4020" s="33">
        <v>476207.26</v>
      </c>
      <c r="O4020" s="33">
        <v>2103.2</v>
      </c>
      <c r="P4020" s="33">
        <v>3953</v>
      </c>
    </row>
    <row r="4021" spans="1:16">
      <c r="A4021" s="27" t="s">
        <v>724</v>
      </c>
      <c r="B4021" s="31">
        <v>202505</v>
      </c>
      <c r="C4021" s="27" t="s">
        <v>93</v>
      </c>
      <c r="D4021" s="27" t="s">
        <v>211</v>
      </c>
      <c r="E4021" s="27" t="s">
        <v>33</v>
      </c>
      <c r="F4021" s="27" t="s">
        <v>257</v>
      </c>
      <c r="G4021" s="33">
        <v>455176.26</v>
      </c>
      <c r="H4021" s="33">
        <v>455176.26</v>
      </c>
      <c r="I4021" s="33">
        <v>12173</v>
      </c>
      <c r="J4021" s="33">
        <v>801</v>
      </c>
      <c r="K4021" s="33">
        <v>12000</v>
      </c>
      <c r="L4021" s="33">
        <v>1</v>
      </c>
      <c r="M4021" s="33">
        <v>1</v>
      </c>
      <c r="N4021" s="33">
        <v>520473.64</v>
      </c>
      <c r="O4021" s="33">
        <v>2488.5</v>
      </c>
      <c r="P4021" s="33">
        <v>4890</v>
      </c>
    </row>
    <row r="4022" spans="1:16">
      <c r="A4022" s="27" t="s">
        <v>724</v>
      </c>
      <c r="B4022" s="31">
        <v>202506</v>
      </c>
      <c r="C4022" s="27" t="s">
        <v>93</v>
      </c>
      <c r="D4022" s="27" t="s">
        <v>211</v>
      </c>
      <c r="E4022" s="27" t="s">
        <v>33</v>
      </c>
      <c r="F4022" s="27" t="s">
        <v>257</v>
      </c>
      <c r="G4022" s="33">
        <v>457909.06</v>
      </c>
      <c r="H4022" s="33">
        <v>457909.06</v>
      </c>
      <c r="I4022" s="33">
        <v>11851</v>
      </c>
      <c r="J4022" s="33">
        <v>925</v>
      </c>
      <c r="K4022" s="33">
        <v>12000</v>
      </c>
      <c r="L4022" s="33">
        <v>1</v>
      </c>
      <c r="M4022" s="33">
        <v>1</v>
      </c>
      <c r="N4022" s="33">
        <v>507410.03</v>
      </c>
      <c r="O4022" s="33">
        <v>2712.5</v>
      </c>
      <c r="P4022" s="33">
        <v>4960</v>
      </c>
    </row>
    <row r="4023" spans="1:16">
      <c r="A4023" s="27" t="s">
        <v>724</v>
      </c>
      <c r="B4023" s="31">
        <v>202507</v>
      </c>
      <c r="C4023" s="27" t="s">
        <v>93</v>
      </c>
      <c r="D4023" s="27" t="s">
        <v>211</v>
      </c>
      <c r="E4023" s="27" t="s">
        <v>33</v>
      </c>
      <c r="F4023" s="27" t="s">
        <v>257</v>
      </c>
      <c r="G4023" s="33">
        <v>389652.97</v>
      </c>
      <c r="H4023" s="33">
        <v>389652.97</v>
      </c>
      <c r="I4023" s="33">
        <v>9508</v>
      </c>
      <c r="J4023" s="33">
        <v>739</v>
      </c>
      <c r="K4023" s="33">
        <v>12000</v>
      </c>
      <c r="L4023" s="33">
        <v>1</v>
      </c>
      <c r="M4023" s="33">
        <v>1</v>
      </c>
      <c r="N4023" s="33">
        <v>450200.37</v>
      </c>
      <c r="O4023" s="33">
        <v>2409.9</v>
      </c>
      <c r="P4023" s="33">
        <v>3860</v>
      </c>
    </row>
    <row r="4024" spans="1:16">
      <c r="A4024" s="27" t="s">
        <v>724</v>
      </c>
      <c r="B4024" s="31">
        <v>202508</v>
      </c>
      <c r="C4024" s="27" t="s">
        <v>93</v>
      </c>
      <c r="D4024" s="27" t="s">
        <v>211</v>
      </c>
      <c r="E4024" s="27" t="s">
        <v>33</v>
      </c>
      <c r="F4024" s="27" t="s">
        <v>257</v>
      </c>
      <c r="G4024" s="33">
        <v>393357.87</v>
      </c>
      <c r="H4024" s="33">
        <v>393357.87</v>
      </c>
      <c r="I4024" s="33">
        <v>9793</v>
      </c>
      <c r="J4024" s="33">
        <v>817</v>
      </c>
      <c r="K4024" s="33">
        <v>12000</v>
      </c>
      <c r="L4024" s="33">
        <v>1</v>
      </c>
      <c r="M4024" s="33">
        <v>1</v>
      </c>
      <c r="N4024" s="33">
        <v>432689.38</v>
      </c>
      <c r="O4024" s="33">
        <v>2255.5</v>
      </c>
      <c r="P4024" s="33">
        <v>3949</v>
      </c>
    </row>
    <row r="4025" spans="1:16">
      <c r="A4025" s="27" t="s">
        <v>724</v>
      </c>
      <c r="B4025" s="31">
        <v>202509</v>
      </c>
      <c r="C4025" s="27" t="s">
        <v>93</v>
      </c>
      <c r="D4025" s="27" t="s">
        <v>211</v>
      </c>
      <c r="E4025" s="27" t="s">
        <v>33</v>
      </c>
      <c r="F4025" s="27" t="s">
        <v>257</v>
      </c>
      <c r="G4025" s="33">
        <v>361639.8</v>
      </c>
      <c r="H4025" s="33">
        <v>361639.8</v>
      </c>
      <c r="I4025" s="33">
        <v>9179</v>
      </c>
      <c r="J4025" s="33">
        <v>668</v>
      </c>
      <c r="K4025" s="33">
        <v>12000</v>
      </c>
      <c r="L4025" s="33">
        <v>1</v>
      </c>
      <c r="M4025" s="33">
        <v>1</v>
      </c>
      <c r="N4025" s="33">
        <v>415166.68</v>
      </c>
      <c r="O4025" s="33">
        <v>1784</v>
      </c>
      <c r="P4025" s="33">
        <v>3791</v>
      </c>
    </row>
    <row r="4026" spans="1:16">
      <c r="A4026" s="27" t="s">
        <v>724</v>
      </c>
      <c r="B4026" s="31">
        <v>202510</v>
      </c>
      <c r="C4026" s="27" t="s">
        <v>93</v>
      </c>
      <c r="D4026" s="27" t="s">
        <v>211</v>
      </c>
      <c r="E4026" s="27" t="s">
        <v>33</v>
      </c>
      <c r="F4026" s="27" t="s">
        <v>257</v>
      </c>
      <c r="G4026" s="33">
        <v>398029.38</v>
      </c>
      <c r="H4026" s="33">
        <v>398029.38</v>
      </c>
      <c r="I4026" s="33">
        <v>11107</v>
      </c>
      <c r="J4026" s="33">
        <v>622</v>
      </c>
      <c r="K4026" s="33">
        <v>12000</v>
      </c>
      <c r="L4026" s="33">
        <v>1</v>
      </c>
      <c r="M4026" s="33">
        <v>1</v>
      </c>
      <c r="N4026" s="33">
        <v>455068.04</v>
      </c>
      <c r="O4026" s="33">
        <v>2177.8</v>
      </c>
      <c r="P4026" s="33">
        <v>4333</v>
      </c>
    </row>
    <row r="4027" spans="1:16">
      <c r="A4027" s="27" t="s">
        <v>724</v>
      </c>
      <c r="B4027" s="31">
        <v>202511</v>
      </c>
      <c r="C4027" s="27" t="s">
        <v>93</v>
      </c>
      <c r="D4027" s="27" t="s">
        <v>211</v>
      </c>
      <c r="E4027" s="27" t="s">
        <v>33</v>
      </c>
      <c r="F4027" s="27" t="s">
        <v>257</v>
      </c>
      <c r="G4027" s="33">
        <v>492447.73</v>
      </c>
      <c r="H4027" s="33">
        <v>492447.73</v>
      </c>
      <c r="I4027" s="33">
        <v>13129</v>
      </c>
      <c r="J4027" s="33">
        <v>933</v>
      </c>
      <c r="K4027" s="33">
        <v>12000</v>
      </c>
      <c r="L4027" s="33">
        <v>1</v>
      </c>
      <c r="M4027" s="33">
        <v>1</v>
      </c>
      <c r="N4027" s="33">
        <v>548031.1800000001</v>
      </c>
      <c r="O4027" s="33">
        <v>2647.8</v>
      </c>
      <c r="P4027" s="33">
        <v>5230</v>
      </c>
    </row>
    <row r="4028" spans="1:16">
      <c r="A4028" s="27" t="s">
        <v>724</v>
      </c>
      <c r="B4028" s="31">
        <v>202512</v>
      </c>
      <c r="C4028" s="27" t="s">
        <v>93</v>
      </c>
      <c r="D4028" s="27" t="s">
        <v>211</v>
      </c>
      <c r="E4028" s="27" t="s">
        <v>33</v>
      </c>
      <c r="F4028" s="27" t="s">
        <v>257</v>
      </c>
      <c r="G4028" s="33">
        <v>507754.33</v>
      </c>
      <c r="H4028" s="33">
        <v>507754.33</v>
      </c>
      <c r="I4028" s="33">
        <v>14337</v>
      </c>
      <c r="J4028" s="33">
        <v>1061</v>
      </c>
      <c r="K4028" s="33">
        <v>12000</v>
      </c>
      <c r="L4028" s="33">
        <v>1</v>
      </c>
      <c r="M4028" s="33">
        <v>1</v>
      </c>
      <c r="N4028" s="33">
        <v>627792.91</v>
      </c>
      <c r="O4028" s="33">
        <v>3288.8</v>
      </c>
      <c r="P4028" s="33">
        <v>5720</v>
      </c>
    </row>
    <row r="4029" spans="1:16">
      <c r="A4029" s="27" t="s">
        <v>724</v>
      </c>
      <c r="B4029" s="31">
        <v>202601</v>
      </c>
      <c r="C4029" s="27" t="s">
        <v>93</v>
      </c>
      <c r="D4029" s="27" t="s">
        <v>211</v>
      </c>
      <c r="E4029" s="27" t="s">
        <v>33</v>
      </c>
      <c r="F4029" s="27" t="s">
        <v>257</v>
      </c>
      <c r="G4029" s="33">
        <v>280879.86</v>
      </c>
      <c r="H4029" s="33">
        <v>280879.86</v>
      </c>
      <c r="I4029" s="33">
        <v>7303</v>
      </c>
      <c r="J4029" s="33">
        <v>626</v>
      </c>
      <c r="K4029" s="33">
        <v>12000</v>
      </c>
      <c r="L4029" s="33">
        <v>1</v>
      </c>
      <c r="M4029" s="33">
        <v>1</v>
      </c>
      <c r="N4029" s="33">
        <v>318423.44</v>
      </c>
      <c r="O4029" s="33">
        <v>1483.9</v>
      </c>
      <c r="P4029" s="33">
        <v>3004</v>
      </c>
    </row>
    <row r="4030" spans="1:16">
      <c r="A4030" s="27" t="s">
        <v>724</v>
      </c>
      <c r="B4030" s="31">
        <v>202602</v>
      </c>
      <c r="C4030" s="27" t="s">
        <v>93</v>
      </c>
      <c r="D4030" s="27" t="s">
        <v>211</v>
      </c>
      <c r="E4030" s="27" t="s">
        <v>33</v>
      </c>
      <c r="F4030" s="27" t="s">
        <v>257</v>
      </c>
      <c r="G4030" s="33">
        <v>265513.53</v>
      </c>
      <c r="H4030" s="33">
        <v>265513.53</v>
      </c>
      <c r="I4030" s="33">
        <v>6620</v>
      </c>
      <c r="J4030" s="33">
        <v>487</v>
      </c>
      <c r="K4030" s="33">
        <v>12000</v>
      </c>
      <c r="L4030" s="33">
        <v>1</v>
      </c>
      <c r="M4030" s="33">
        <v>1</v>
      </c>
      <c r="N4030" s="33">
        <v>327377.43</v>
      </c>
      <c r="O4030" s="33">
        <v>1671.7</v>
      </c>
      <c r="P4030" s="33">
        <v>2695</v>
      </c>
    </row>
    <row r="4031" spans="1:16">
      <c r="A4031" s="27" t="s">
        <v>724</v>
      </c>
      <c r="B4031" s="31">
        <v>202603</v>
      </c>
      <c r="C4031" s="27" t="s">
        <v>93</v>
      </c>
      <c r="D4031" s="27" t="s">
        <v>211</v>
      </c>
      <c r="E4031" s="27" t="s">
        <v>33</v>
      </c>
      <c r="F4031" s="27" t="s">
        <v>257</v>
      </c>
      <c r="G4031" s="33">
        <v>394990.02</v>
      </c>
      <c r="H4031" s="33">
        <v>394990.02</v>
      </c>
      <c r="I4031" s="33">
        <v>10035</v>
      </c>
      <c r="J4031" s="33">
        <v>643</v>
      </c>
      <c r="K4031" s="33">
        <v>12000</v>
      </c>
      <c r="L4031" s="33">
        <v>1</v>
      </c>
      <c r="M4031" s="33">
        <v>1</v>
      </c>
      <c r="N4031" s="33">
        <v>407145.2</v>
      </c>
      <c r="O4031" s="33">
        <v>2350</v>
      </c>
      <c r="P4031" s="33">
        <v>4208</v>
      </c>
    </row>
    <row r="4032" spans="1:16">
      <c r="A4032" s="27" t="s">
        <v>724</v>
      </c>
      <c r="B4032" s="31">
        <v>202604</v>
      </c>
      <c r="C4032" s="27" t="s">
        <v>93</v>
      </c>
      <c r="D4032" s="27" t="s">
        <v>211</v>
      </c>
      <c r="E4032" s="27" t="s">
        <v>33</v>
      </c>
      <c r="F4032" s="27" t="s">
        <v>257</v>
      </c>
      <c r="G4032" s="33">
        <v>405006.72</v>
      </c>
      <c r="H4032" s="33">
        <v>405006.72</v>
      </c>
      <c r="I4032" s="33">
        <v>9914</v>
      </c>
      <c r="J4032" s="33">
        <v>810</v>
      </c>
      <c r="K4032" s="33">
        <v>12000</v>
      </c>
      <c r="L4032" s="33">
        <v>1</v>
      </c>
      <c r="M4032" s="33">
        <v>1</v>
      </c>
      <c r="N4032" s="33">
        <v>478112.08</v>
      </c>
      <c r="O4032" s="33">
        <v>2385.6</v>
      </c>
      <c r="P4032" s="33">
        <v>4314</v>
      </c>
    </row>
    <row r="4033" spans="1:16">
      <c r="A4033" s="27" t="s">
        <v>724</v>
      </c>
      <c r="B4033" s="31">
        <v>202605</v>
      </c>
      <c r="C4033" s="27" t="s">
        <v>93</v>
      </c>
      <c r="D4033" s="27" t="s">
        <v>211</v>
      </c>
      <c r="E4033" s="27" t="s">
        <v>33</v>
      </c>
      <c r="F4033" s="27" t="s">
        <v>257</v>
      </c>
      <c r="G4033" s="33">
        <v>487186.78</v>
      </c>
      <c r="H4033" s="33">
        <v>487186.78</v>
      </c>
      <c r="I4033" s="33">
        <v>12401</v>
      </c>
      <c r="J4033" s="33">
        <v>792</v>
      </c>
      <c r="K4033" s="33">
        <v>12000</v>
      </c>
      <c r="L4033" s="33">
        <v>1</v>
      </c>
      <c r="M4033" s="33">
        <v>1</v>
      </c>
      <c r="N4033" s="33">
        <v>522555.53</v>
      </c>
      <c r="O4033" s="33">
        <v>2754.4</v>
      </c>
      <c r="P4033" s="33">
        <v>5201</v>
      </c>
    </row>
    <row r="4034" spans="1:16">
      <c r="A4034" s="27" t="s">
        <v>724</v>
      </c>
      <c r="B4034" s="31">
        <v>202606</v>
      </c>
      <c r="C4034" s="27" t="s">
        <v>93</v>
      </c>
      <c r="D4034" s="27" t="s">
        <v>211</v>
      </c>
      <c r="E4034" s="27" t="s">
        <v>33</v>
      </c>
      <c r="F4034" s="27" t="s">
        <v>257</v>
      </c>
      <c r="G4034" s="33">
        <v>433283.84</v>
      </c>
      <c r="H4034" s="33">
        <v>433283.84</v>
      </c>
      <c r="I4034" s="33">
        <v>10539</v>
      </c>
      <c r="J4034" s="33">
        <v>838</v>
      </c>
      <c r="K4034" s="33">
        <v>12000</v>
      </c>
      <c r="L4034" s="33">
        <v>1</v>
      </c>
      <c r="M4034" s="33">
        <v>1</v>
      </c>
      <c r="N4034" s="33">
        <v>509439.67</v>
      </c>
      <c r="O4034" s="33">
        <v>2338.9</v>
      </c>
      <c r="P4034" s="33">
        <v>4395</v>
      </c>
    </row>
    <row r="4035" spans="1:16">
      <c r="A4035" s="27" t="s">
        <v>724</v>
      </c>
      <c r="B4035" s="31">
        <v>202607</v>
      </c>
      <c r="C4035" s="27" t="s">
        <v>93</v>
      </c>
      <c r="D4035" s="27" t="s">
        <v>211</v>
      </c>
      <c r="E4035" s="27" t="s">
        <v>33</v>
      </c>
      <c r="F4035" s="27" t="s">
        <v>257</v>
      </c>
      <c r="G4035" s="33">
        <v>408131.57</v>
      </c>
      <c r="H4035" s="33">
        <v>408131.57</v>
      </c>
      <c r="I4035" s="33">
        <v>9853</v>
      </c>
      <c r="J4035" s="33">
        <v>691</v>
      </c>
      <c r="K4035" s="33">
        <v>12000</v>
      </c>
      <c r="L4035" s="33">
        <v>1</v>
      </c>
      <c r="M4035" s="33">
        <v>1</v>
      </c>
      <c r="N4035" s="33">
        <v>452001.18</v>
      </c>
      <c r="O4035" s="33">
        <v>2150.7</v>
      </c>
      <c r="P4035" s="33">
        <v>4171</v>
      </c>
    </row>
    <row r="4036" spans="1:16">
      <c r="A4036" s="27" t="s">
        <v>727</v>
      </c>
      <c r="B4036" s="31">
        <v>202408</v>
      </c>
      <c r="C4036" s="27" t="s">
        <v>93</v>
      </c>
      <c r="D4036" s="27" t="s">
        <v>211</v>
      </c>
      <c r="E4036" s="27" t="s">
        <v>33</v>
      </c>
      <c r="F4036" s="27" t="s">
        <v>257</v>
      </c>
      <c r="G4036" s="33">
        <v>387068.18</v>
      </c>
      <c r="H4036" s="33">
        <v>387068.18</v>
      </c>
      <c r="I4036" s="33">
        <v>9924</v>
      </c>
      <c r="J4036" s="33">
        <v>683</v>
      </c>
      <c r="K4036" s="33">
        <v>10300</v>
      </c>
      <c r="L4036" s="33">
        <v>1</v>
      </c>
      <c r="M4036" s="33">
        <v>1</v>
      </c>
      <c r="N4036" s="33">
        <v>335086.13</v>
      </c>
      <c r="O4036" s="33">
        <v>2032.5</v>
      </c>
      <c r="P4036" s="33">
        <v>3989</v>
      </c>
    </row>
    <row r="4037" spans="1:16">
      <c r="A4037" s="27" t="s">
        <v>727</v>
      </c>
      <c r="B4037" s="31">
        <v>202409</v>
      </c>
      <c r="C4037" s="27" t="s">
        <v>93</v>
      </c>
      <c r="D4037" s="27" t="s">
        <v>211</v>
      </c>
      <c r="E4037" s="27" t="s">
        <v>33</v>
      </c>
      <c r="F4037" s="27" t="s">
        <v>257</v>
      </c>
      <c r="G4037" s="33">
        <v>349589.45</v>
      </c>
      <c r="H4037" s="33">
        <v>349589.45</v>
      </c>
      <c r="I4037" s="33">
        <v>8669</v>
      </c>
      <c r="J4037" s="33">
        <v>670</v>
      </c>
      <c r="K4037" s="33">
        <v>10300</v>
      </c>
      <c r="L4037" s="33">
        <v>1</v>
      </c>
      <c r="M4037" s="33">
        <v>1</v>
      </c>
      <c r="N4037" s="33">
        <v>321516.09</v>
      </c>
      <c r="O4037" s="33">
        <v>1793.7</v>
      </c>
      <c r="P4037" s="33">
        <v>3627</v>
      </c>
    </row>
    <row r="4038" spans="1:16">
      <c r="A4038" s="27" t="s">
        <v>727</v>
      </c>
      <c r="B4038" s="31">
        <v>202410</v>
      </c>
      <c r="C4038" s="27" t="s">
        <v>93</v>
      </c>
      <c r="D4038" s="27" t="s">
        <v>211</v>
      </c>
      <c r="E4038" s="27" t="s">
        <v>33</v>
      </c>
      <c r="F4038" s="27" t="s">
        <v>257</v>
      </c>
      <c r="G4038" s="33">
        <v>402212.17</v>
      </c>
      <c r="H4038" s="33">
        <v>402212.17</v>
      </c>
      <c r="I4038" s="33">
        <v>10577</v>
      </c>
      <c r="J4038" s="33">
        <v>894</v>
      </c>
      <c r="K4038" s="33">
        <v>10300</v>
      </c>
      <c r="L4038" s="33">
        <v>1</v>
      </c>
      <c r="M4038" s="33">
        <v>1</v>
      </c>
      <c r="N4038" s="33">
        <v>352416.76</v>
      </c>
      <c r="O4038" s="33">
        <v>2097.7</v>
      </c>
      <c r="P4038" s="33">
        <v>4253</v>
      </c>
    </row>
    <row r="4039" spans="1:16">
      <c r="A4039" s="27" t="s">
        <v>727</v>
      </c>
      <c r="B4039" s="31">
        <v>202411</v>
      </c>
      <c r="C4039" s="27" t="s">
        <v>93</v>
      </c>
      <c r="D4039" s="27" t="s">
        <v>211</v>
      </c>
      <c r="E4039" s="27" t="s">
        <v>33</v>
      </c>
      <c r="F4039" s="27" t="s">
        <v>257</v>
      </c>
      <c r="G4039" s="33">
        <v>478787.46</v>
      </c>
      <c r="H4039" s="33">
        <v>478787.46</v>
      </c>
      <c r="I4039" s="33">
        <v>11055</v>
      </c>
      <c r="J4039" s="33">
        <v>781</v>
      </c>
      <c r="K4039" s="33">
        <v>10300</v>
      </c>
      <c r="L4039" s="33">
        <v>1</v>
      </c>
      <c r="M4039" s="33">
        <v>1</v>
      </c>
      <c r="N4039" s="33">
        <v>424409.89</v>
      </c>
      <c r="O4039" s="33">
        <v>2538.1</v>
      </c>
      <c r="P4039" s="33">
        <v>4783</v>
      </c>
    </row>
    <row r="4040" spans="1:16">
      <c r="A4040" s="27" t="s">
        <v>727</v>
      </c>
      <c r="B4040" s="31">
        <v>202412</v>
      </c>
      <c r="C4040" s="27" t="s">
        <v>93</v>
      </c>
      <c r="D4040" s="27" t="s">
        <v>211</v>
      </c>
      <c r="E4040" s="27" t="s">
        <v>33</v>
      </c>
      <c r="F4040" s="27" t="s">
        <v>257</v>
      </c>
      <c r="G4040" s="33">
        <v>512338.47</v>
      </c>
      <c r="H4040" s="33">
        <v>512338.47</v>
      </c>
      <c r="I4040" s="33">
        <v>13096</v>
      </c>
      <c r="J4040" s="33">
        <v>869</v>
      </c>
      <c r="K4040" s="33">
        <v>10300</v>
      </c>
      <c r="L4040" s="33">
        <v>1</v>
      </c>
      <c r="M4040" s="33">
        <v>1</v>
      </c>
      <c r="N4040" s="33">
        <v>486179.48</v>
      </c>
      <c r="O4040" s="33">
        <v>2910.3</v>
      </c>
      <c r="P4040" s="33">
        <v>5383</v>
      </c>
    </row>
    <row r="4041" spans="1:16">
      <c r="A4041" s="27" t="s">
        <v>727</v>
      </c>
      <c r="B4041" s="31">
        <v>202501</v>
      </c>
      <c r="C4041" s="27" t="s">
        <v>93</v>
      </c>
      <c r="D4041" s="27" t="s">
        <v>211</v>
      </c>
      <c r="E4041" s="27" t="s">
        <v>33</v>
      </c>
      <c r="F4041" s="27" t="s">
        <v>257</v>
      </c>
      <c r="G4041" s="33">
        <v>296566.74</v>
      </c>
      <c r="H4041" s="33">
        <v>296566.74</v>
      </c>
      <c r="I4041" s="33">
        <v>8272</v>
      </c>
      <c r="J4041" s="33">
        <v>590</v>
      </c>
      <c r="K4041" s="33">
        <v>10300</v>
      </c>
      <c r="L4041" s="33">
        <v>1</v>
      </c>
      <c r="M4041" s="33">
        <v>1</v>
      </c>
      <c r="N4041" s="33">
        <v>246595.56</v>
      </c>
      <c r="O4041" s="33">
        <v>1672.8</v>
      </c>
      <c r="P4041" s="33">
        <v>3235</v>
      </c>
    </row>
    <row r="4042" spans="1:16">
      <c r="A4042" s="27" t="s">
        <v>727</v>
      </c>
      <c r="B4042" s="31">
        <v>202502</v>
      </c>
      <c r="C4042" s="27" t="s">
        <v>93</v>
      </c>
      <c r="D4042" s="27" t="s">
        <v>211</v>
      </c>
      <c r="E4042" s="27" t="s">
        <v>33</v>
      </c>
      <c r="F4042" s="27" t="s">
        <v>257</v>
      </c>
      <c r="G4042" s="33">
        <v>291661.27</v>
      </c>
      <c r="H4042" s="33">
        <v>291661.27</v>
      </c>
      <c r="I4042" s="33">
        <v>7552</v>
      </c>
      <c r="J4042" s="33">
        <v>532</v>
      </c>
      <c r="K4042" s="33">
        <v>10300</v>
      </c>
      <c r="L4042" s="33">
        <v>1</v>
      </c>
      <c r="M4042" s="33">
        <v>1</v>
      </c>
      <c r="N4042" s="33">
        <v>253529.77</v>
      </c>
      <c r="O4042" s="33">
        <v>1533.3</v>
      </c>
      <c r="P4042" s="33">
        <v>3158</v>
      </c>
    </row>
    <row r="4043" spans="1:16">
      <c r="A4043" s="27" t="s">
        <v>727</v>
      </c>
      <c r="B4043" s="31">
        <v>202503</v>
      </c>
      <c r="C4043" s="27" t="s">
        <v>93</v>
      </c>
      <c r="D4043" s="27" t="s">
        <v>211</v>
      </c>
      <c r="E4043" s="27" t="s">
        <v>33</v>
      </c>
      <c r="F4043" s="27" t="s">
        <v>257</v>
      </c>
      <c r="G4043" s="33">
        <v>328742.12</v>
      </c>
      <c r="H4043" s="33">
        <v>328742.12</v>
      </c>
      <c r="I4043" s="33">
        <v>8872</v>
      </c>
      <c r="J4043" s="33">
        <v>634</v>
      </c>
      <c r="K4043" s="33">
        <v>10300</v>
      </c>
      <c r="L4043" s="33">
        <v>1</v>
      </c>
      <c r="M4043" s="33">
        <v>1</v>
      </c>
      <c r="N4043" s="33">
        <v>315304.04</v>
      </c>
      <c r="O4043" s="33">
        <v>1850.3</v>
      </c>
      <c r="P4043" s="33">
        <v>3450</v>
      </c>
    </row>
    <row r="4044" spans="1:16">
      <c r="A4044" s="27" t="s">
        <v>727</v>
      </c>
      <c r="B4044" s="31">
        <v>202504</v>
      </c>
      <c r="C4044" s="27" t="s">
        <v>93</v>
      </c>
      <c r="D4044" s="27" t="s">
        <v>211</v>
      </c>
      <c r="E4044" s="27" t="s">
        <v>33</v>
      </c>
      <c r="F4044" s="27" t="s">
        <v>257</v>
      </c>
      <c r="G4044" s="33">
        <v>438927.66</v>
      </c>
      <c r="H4044" s="33">
        <v>438927.66</v>
      </c>
      <c r="I4044" s="33">
        <v>10676</v>
      </c>
      <c r="J4044" s="33">
        <v>823</v>
      </c>
      <c r="K4044" s="33">
        <v>10300</v>
      </c>
      <c r="L4044" s="33">
        <v>1</v>
      </c>
      <c r="M4044" s="33">
        <v>1</v>
      </c>
      <c r="N4044" s="33">
        <v>370262.68</v>
      </c>
      <c r="O4044" s="33">
        <v>2328.5</v>
      </c>
      <c r="P4044" s="33">
        <v>4612</v>
      </c>
    </row>
    <row r="4045" spans="1:16">
      <c r="A4045" s="27" t="s">
        <v>727</v>
      </c>
      <c r="B4045" s="31">
        <v>202505</v>
      </c>
      <c r="C4045" s="27" t="s">
        <v>93</v>
      </c>
      <c r="D4045" s="27" t="s">
        <v>211</v>
      </c>
      <c r="E4045" s="27" t="s">
        <v>33</v>
      </c>
      <c r="F4045" s="27" t="s">
        <v>257</v>
      </c>
      <c r="G4045" s="33">
        <v>419366.66</v>
      </c>
      <c r="H4045" s="33">
        <v>419366.66</v>
      </c>
      <c r="I4045" s="33">
        <v>11684</v>
      </c>
      <c r="J4045" s="33">
        <v>954</v>
      </c>
      <c r="K4045" s="33">
        <v>10300</v>
      </c>
      <c r="L4045" s="33">
        <v>1</v>
      </c>
      <c r="M4045" s="33">
        <v>1</v>
      </c>
      <c r="N4045" s="33">
        <v>404680.87</v>
      </c>
      <c r="O4045" s="33">
        <v>2355.3</v>
      </c>
      <c r="P4045" s="33">
        <v>4522</v>
      </c>
    </row>
    <row r="4046" spans="1:16">
      <c r="A4046" s="27" t="s">
        <v>727</v>
      </c>
      <c r="B4046" s="31">
        <v>202506</v>
      </c>
      <c r="C4046" s="27" t="s">
        <v>93</v>
      </c>
      <c r="D4046" s="27" t="s">
        <v>211</v>
      </c>
      <c r="E4046" s="27" t="s">
        <v>33</v>
      </c>
      <c r="F4046" s="27" t="s">
        <v>257</v>
      </c>
      <c r="G4046" s="33">
        <v>425900.66</v>
      </c>
      <c r="H4046" s="33">
        <v>425900.66</v>
      </c>
      <c r="I4046" s="33">
        <v>11266</v>
      </c>
      <c r="J4046" s="33">
        <v>872</v>
      </c>
      <c r="K4046" s="33">
        <v>10300</v>
      </c>
      <c r="L4046" s="33">
        <v>1</v>
      </c>
      <c r="M4046" s="33">
        <v>1</v>
      </c>
      <c r="N4046" s="33">
        <v>394523.59</v>
      </c>
      <c r="O4046" s="33">
        <v>2316.8</v>
      </c>
      <c r="P4046" s="33">
        <v>4476</v>
      </c>
    </row>
    <row r="4047" spans="1:16">
      <c r="A4047" s="27" t="s">
        <v>727</v>
      </c>
      <c r="B4047" s="31">
        <v>202507</v>
      </c>
      <c r="C4047" s="27" t="s">
        <v>93</v>
      </c>
      <c r="D4047" s="27" t="s">
        <v>211</v>
      </c>
      <c r="E4047" s="27" t="s">
        <v>33</v>
      </c>
      <c r="F4047" s="27" t="s">
        <v>257</v>
      </c>
      <c r="G4047" s="33">
        <v>408774.28</v>
      </c>
      <c r="H4047" s="33">
        <v>408774.28</v>
      </c>
      <c r="I4047" s="33">
        <v>9986</v>
      </c>
      <c r="J4047" s="33">
        <v>826</v>
      </c>
      <c r="K4047" s="33">
        <v>10300</v>
      </c>
      <c r="L4047" s="33">
        <v>1</v>
      </c>
      <c r="M4047" s="33">
        <v>1</v>
      </c>
      <c r="N4047" s="33">
        <v>350041.7</v>
      </c>
      <c r="O4047" s="33">
        <v>2203</v>
      </c>
      <c r="P4047" s="33">
        <v>4142</v>
      </c>
    </row>
    <row r="4048" spans="1:16">
      <c r="A4048" s="27" t="s">
        <v>727</v>
      </c>
      <c r="B4048" s="31">
        <v>202508</v>
      </c>
      <c r="C4048" s="27" t="s">
        <v>93</v>
      </c>
      <c r="D4048" s="27" t="s">
        <v>211</v>
      </c>
      <c r="E4048" s="27" t="s">
        <v>33</v>
      </c>
      <c r="F4048" s="27" t="s">
        <v>257</v>
      </c>
      <c r="G4048" s="33">
        <v>407402.29</v>
      </c>
      <c r="H4048" s="33">
        <v>407402.29</v>
      </c>
      <c r="I4048" s="33">
        <v>10512</v>
      </c>
      <c r="J4048" s="33">
        <v>799</v>
      </c>
      <c r="K4048" s="33">
        <v>10300</v>
      </c>
      <c r="L4048" s="33">
        <v>1</v>
      </c>
      <c r="M4048" s="33">
        <v>1</v>
      </c>
      <c r="N4048" s="33">
        <v>336426.48</v>
      </c>
      <c r="O4048" s="33">
        <v>2312.1</v>
      </c>
      <c r="P4048" s="33">
        <v>4271</v>
      </c>
    </row>
    <row r="4049" spans="1:16">
      <c r="A4049" s="27" t="s">
        <v>727</v>
      </c>
      <c r="B4049" s="31">
        <v>202509</v>
      </c>
      <c r="C4049" s="27" t="s">
        <v>93</v>
      </c>
      <c r="D4049" s="27" t="s">
        <v>211</v>
      </c>
      <c r="E4049" s="27" t="s">
        <v>33</v>
      </c>
      <c r="F4049" s="27" t="s">
        <v>257</v>
      </c>
      <c r="G4049" s="33">
        <v>346799.74</v>
      </c>
      <c r="H4049" s="33">
        <v>346799.74</v>
      </c>
      <c r="I4049" s="33">
        <v>9022</v>
      </c>
      <c r="J4049" s="33">
        <v>551</v>
      </c>
      <c r="K4049" s="33">
        <v>10300</v>
      </c>
      <c r="L4049" s="33">
        <v>1</v>
      </c>
      <c r="M4049" s="33">
        <v>1</v>
      </c>
      <c r="N4049" s="33">
        <v>322802.15</v>
      </c>
      <c r="O4049" s="33">
        <v>1933.6</v>
      </c>
      <c r="P4049" s="33">
        <v>3671</v>
      </c>
    </row>
    <row r="4050" spans="1:16">
      <c r="A4050" s="27" t="s">
        <v>727</v>
      </c>
      <c r="B4050" s="31">
        <v>202510</v>
      </c>
      <c r="C4050" s="27" t="s">
        <v>93</v>
      </c>
      <c r="D4050" s="27" t="s">
        <v>211</v>
      </c>
      <c r="E4050" s="27" t="s">
        <v>33</v>
      </c>
      <c r="F4050" s="27" t="s">
        <v>257</v>
      </c>
      <c r="G4050" s="33">
        <v>428817.4</v>
      </c>
      <c r="H4050" s="33">
        <v>428817.4</v>
      </c>
      <c r="I4050" s="33">
        <v>10290</v>
      </c>
      <c r="J4050" s="33">
        <v>776</v>
      </c>
      <c r="K4050" s="33">
        <v>10300</v>
      </c>
      <c r="L4050" s="33">
        <v>1</v>
      </c>
      <c r="M4050" s="33">
        <v>1</v>
      </c>
      <c r="N4050" s="33">
        <v>353826.43</v>
      </c>
      <c r="O4050" s="33">
        <v>2468.9</v>
      </c>
      <c r="P4050" s="33">
        <v>4468</v>
      </c>
    </row>
    <row r="4051" spans="1:16">
      <c r="A4051" s="27" t="s">
        <v>727</v>
      </c>
      <c r="B4051" s="31">
        <v>202511</v>
      </c>
      <c r="C4051" s="27" t="s">
        <v>93</v>
      </c>
      <c r="D4051" s="27" t="s">
        <v>211</v>
      </c>
      <c r="E4051" s="27" t="s">
        <v>33</v>
      </c>
      <c r="F4051" s="27" t="s">
        <v>257</v>
      </c>
      <c r="G4051" s="33">
        <v>491817</v>
      </c>
      <c r="H4051" s="33">
        <v>491817</v>
      </c>
      <c r="I4051" s="33">
        <v>13145</v>
      </c>
      <c r="J4051" s="33">
        <v>891</v>
      </c>
      <c r="K4051" s="33">
        <v>10300</v>
      </c>
      <c r="L4051" s="33">
        <v>1</v>
      </c>
      <c r="M4051" s="33">
        <v>1</v>
      </c>
      <c r="N4051" s="33">
        <v>426107.53</v>
      </c>
      <c r="O4051" s="33">
        <v>2545.1</v>
      </c>
      <c r="P4051" s="33">
        <v>5283</v>
      </c>
    </row>
    <row r="4052" spans="1:16">
      <c r="A4052" s="27" t="s">
        <v>727</v>
      </c>
      <c r="B4052" s="31">
        <v>202512</v>
      </c>
      <c r="C4052" s="27" t="s">
        <v>93</v>
      </c>
      <c r="D4052" s="27" t="s">
        <v>211</v>
      </c>
      <c r="E4052" s="27" t="s">
        <v>33</v>
      </c>
      <c r="F4052" s="27" t="s">
        <v>257</v>
      </c>
      <c r="G4052" s="33">
        <v>599501.98</v>
      </c>
      <c r="H4052" s="33">
        <v>599501.98</v>
      </c>
      <c r="I4052" s="33">
        <v>14496</v>
      </c>
      <c r="J4052" s="33">
        <v>1142</v>
      </c>
      <c r="K4052" s="33">
        <v>10300</v>
      </c>
      <c r="L4052" s="33">
        <v>1</v>
      </c>
      <c r="M4052" s="33">
        <v>1</v>
      </c>
      <c r="N4052" s="33">
        <v>488124.2</v>
      </c>
      <c r="O4052" s="33">
        <v>3542.6</v>
      </c>
      <c r="P4052" s="33">
        <v>5934</v>
      </c>
    </row>
    <row r="4053" spans="1:16">
      <c r="A4053" s="27" t="s">
        <v>727</v>
      </c>
      <c r="B4053" s="31">
        <v>202601</v>
      </c>
      <c r="C4053" s="27" t="s">
        <v>93</v>
      </c>
      <c r="D4053" s="27" t="s">
        <v>211</v>
      </c>
      <c r="E4053" s="27" t="s">
        <v>33</v>
      </c>
      <c r="F4053" s="27" t="s">
        <v>257</v>
      </c>
      <c r="G4053" s="33">
        <v>270167.69</v>
      </c>
      <c r="H4053" s="33">
        <v>270167.69</v>
      </c>
      <c r="I4053" s="33">
        <v>6985</v>
      </c>
      <c r="J4053" s="33">
        <v>502</v>
      </c>
      <c r="K4053" s="33">
        <v>10300</v>
      </c>
      <c r="L4053" s="33">
        <v>1</v>
      </c>
      <c r="M4053" s="33">
        <v>1</v>
      </c>
      <c r="N4053" s="33">
        <v>247581.94</v>
      </c>
      <c r="O4053" s="33">
        <v>1269</v>
      </c>
      <c r="P4053" s="33">
        <v>2936</v>
      </c>
    </row>
    <row r="4054" spans="1:16">
      <c r="A4054" s="27" t="s">
        <v>727</v>
      </c>
      <c r="B4054" s="31">
        <v>202602</v>
      </c>
      <c r="C4054" s="27" t="s">
        <v>93</v>
      </c>
      <c r="D4054" s="27" t="s">
        <v>211</v>
      </c>
      <c r="E4054" s="27" t="s">
        <v>33</v>
      </c>
      <c r="F4054" s="27" t="s">
        <v>257</v>
      </c>
      <c r="G4054" s="33">
        <v>269260.8</v>
      </c>
      <c r="H4054" s="33">
        <v>269260.8</v>
      </c>
      <c r="I4054" s="33">
        <v>7008</v>
      </c>
      <c r="J4054" s="33">
        <v>493</v>
      </c>
      <c r="K4054" s="33">
        <v>10300</v>
      </c>
      <c r="L4054" s="33">
        <v>1</v>
      </c>
      <c r="M4054" s="33">
        <v>1</v>
      </c>
      <c r="N4054" s="33">
        <v>254543.88</v>
      </c>
      <c r="O4054" s="33">
        <v>1526</v>
      </c>
      <c r="P4054" s="33">
        <v>2830</v>
      </c>
    </row>
    <row r="4055" spans="1:16">
      <c r="A4055" s="27" t="s">
        <v>727</v>
      </c>
      <c r="B4055" s="31">
        <v>202603</v>
      </c>
      <c r="C4055" s="27" t="s">
        <v>93</v>
      </c>
      <c r="D4055" s="27" t="s">
        <v>211</v>
      </c>
      <c r="E4055" s="27" t="s">
        <v>33</v>
      </c>
      <c r="F4055" s="27" t="s">
        <v>257</v>
      </c>
      <c r="G4055" s="33">
        <v>333444.93</v>
      </c>
      <c r="H4055" s="33">
        <v>333444.93</v>
      </c>
      <c r="I4055" s="33">
        <v>9379</v>
      </c>
      <c r="J4055" s="33">
        <v>689</v>
      </c>
      <c r="K4055" s="33">
        <v>10300</v>
      </c>
      <c r="L4055" s="33">
        <v>1</v>
      </c>
      <c r="M4055" s="33">
        <v>1</v>
      </c>
      <c r="N4055" s="33">
        <v>316565.26</v>
      </c>
      <c r="O4055" s="33">
        <v>1613.4</v>
      </c>
      <c r="P4055" s="33">
        <v>3731</v>
      </c>
    </row>
    <row r="4056" spans="1:16">
      <c r="A4056" s="27" t="s">
        <v>727</v>
      </c>
      <c r="B4056" s="31">
        <v>202604</v>
      </c>
      <c r="C4056" s="27" t="s">
        <v>93</v>
      </c>
      <c r="D4056" s="27" t="s">
        <v>211</v>
      </c>
      <c r="E4056" s="27" t="s">
        <v>33</v>
      </c>
      <c r="F4056" s="27" t="s">
        <v>257</v>
      </c>
      <c r="G4056" s="33">
        <v>429794.73</v>
      </c>
      <c r="H4056" s="33">
        <v>429794.73</v>
      </c>
      <c r="I4056" s="33">
        <v>11168</v>
      </c>
      <c r="J4056" s="33">
        <v>839</v>
      </c>
      <c r="K4056" s="33">
        <v>10300</v>
      </c>
      <c r="L4056" s="33">
        <v>1</v>
      </c>
      <c r="M4056" s="33">
        <v>1</v>
      </c>
      <c r="N4056" s="33">
        <v>371743.73</v>
      </c>
      <c r="O4056" s="33">
        <v>2608.6</v>
      </c>
      <c r="P4056" s="33">
        <v>4640</v>
      </c>
    </row>
    <row r="4057" spans="1:16">
      <c r="A4057" s="27" t="s">
        <v>727</v>
      </c>
      <c r="B4057" s="31">
        <v>202605</v>
      </c>
      <c r="C4057" s="27" t="s">
        <v>93</v>
      </c>
      <c r="D4057" s="27" t="s">
        <v>211</v>
      </c>
      <c r="E4057" s="27" t="s">
        <v>33</v>
      </c>
      <c r="F4057" s="27" t="s">
        <v>257</v>
      </c>
      <c r="G4057" s="33">
        <v>448673.63</v>
      </c>
      <c r="H4057" s="33">
        <v>448673.63</v>
      </c>
      <c r="I4057" s="33">
        <v>11649</v>
      </c>
      <c r="J4057" s="33">
        <v>825</v>
      </c>
      <c r="K4057" s="33">
        <v>10300</v>
      </c>
      <c r="L4057" s="33">
        <v>1</v>
      </c>
      <c r="M4057" s="33">
        <v>1</v>
      </c>
      <c r="N4057" s="33">
        <v>406299.59</v>
      </c>
      <c r="O4057" s="33">
        <v>2366</v>
      </c>
      <c r="P4057" s="33">
        <v>4544</v>
      </c>
    </row>
    <row r="4058" spans="1:16">
      <c r="A4058" s="27" t="s">
        <v>727</v>
      </c>
      <c r="B4058" s="31">
        <v>202606</v>
      </c>
      <c r="C4058" s="27" t="s">
        <v>93</v>
      </c>
      <c r="D4058" s="27" t="s">
        <v>211</v>
      </c>
      <c r="E4058" s="27" t="s">
        <v>33</v>
      </c>
      <c r="F4058" s="27" t="s">
        <v>257</v>
      </c>
      <c r="G4058" s="33">
        <v>481823.2</v>
      </c>
      <c r="H4058" s="33">
        <v>481823.2</v>
      </c>
      <c r="I4058" s="33">
        <v>12577</v>
      </c>
      <c r="J4058" s="33">
        <v>1023</v>
      </c>
      <c r="K4058" s="33">
        <v>10300</v>
      </c>
      <c r="L4058" s="33">
        <v>1</v>
      </c>
      <c r="M4058" s="33">
        <v>1</v>
      </c>
      <c r="N4058" s="33">
        <v>396101.69</v>
      </c>
      <c r="O4058" s="33">
        <v>2561.6</v>
      </c>
      <c r="P4058" s="33">
        <v>5079</v>
      </c>
    </row>
    <row r="4059" spans="1:16">
      <c r="A4059" s="27" t="s">
        <v>727</v>
      </c>
      <c r="B4059" s="31">
        <v>202607</v>
      </c>
      <c r="C4059" s="27" t="s">
        <v>93</v>
      </c>
      <c r="D4059" s="27" t="s">
        <v>211</v>
      </c>
      <c r="E4059" s="27" t="s">
        <v>33</v>
      </c>
      <c r="F4059" s="27" t="s">
        <v>257</v>
      </c>
      <c r="G4059" s="33">
        <v>374958.64</v>
      </c>
      <c r="H4059" s="33">
        <v>374958.64</v>
      </c>
      <c r="I4059" s="33">
        <v>10529</v>
      </c>
      <c r="J4059" s="33">
        <v>827</v>
      </c>
      <c r="K4059" s="33">
        <v>10300</v>
      </c>
      <c r="L4059" s="33">
        <v>1</v>
      </c>
      <c r="M4059" s="33">
        <v>1</v>
      </c>
      <c r="N4059" s="33">
        <v>351441.87</v>
      </c>
      <c r="O4059" s="33">
        <v>2198.5</v>
      </c>
      <c r="P4059" s="33">
        <v>4322</v>
      </c>
    </row>
    <row r="4060" spans="1:16">
      <c r="A4060" s="27" t="s">
        <v>729</v>
      </c>
      <c r="B4060" s="31">
        <v>202408</v>
      </c>
      <c r="C4060" s="27" t="s">
        <v>93</v>
      </c>
      <c r="D4060" s="27" t="s">
        <v>211</v>
      </c>
      <c r="E4060" s="27" t="s">
        <v>33</v>
      </c>
      <c r="F4060" s="27" t="s">
        <v>257</v>
      </c>
      <c r="G4060" s="33">
        <v>327817.88</v>
      </c>
      <c r="H4060" s="33">
        <v>0</v>
      </c>
      <c r="I4060" s="33">
        <v>8494</v>
      </c>
      <c r="J4060" s="33">
        <v>601</v>
      </c>
      <c r="K4060" s="33">
        <v>9300</v>
      </c>
      <c r="L4060" s="33">
        <v>1</v>
      </c>
      <c r="M4060" s="33">
        <v>0</v>
      </c>
      <c r="N4060" s="33">
        <v>299320</v>
      </c>
      <c r="O4060" s="33">
        <v>1849.9</v>
      </c>
      <c r="P4060" s="33">
        <v>3387</v>
      </c>
    </row>
    <row r="4061" spans="1:16">
      <c r="A4061" s="27" t="s">
        <v>729</v>
      </c>
      <c r="B4061" s="31">
        <v>202409</v>
      </c>
      <c r="C4061" s="27" t="s">
        <v>93</v>
      </c>
      <c r="D4061" s="27" t="s">
        <v>211</v>
      </c>
      <c r="E4061" s="27" t="s">
        <v>33</v>
      </c>
      <c r="F4061" s="27" t="s">
        <v>257</v>
      </c>
      <c r="G4061" s="33">
        <v>332603.53</v>
      </c>
      <c r="H4061" s="33">
        <v>0</v>
      </c>
      <c r="I4061" s="33">
        <v>8596</v>
      </c>
      <c r="J4061" s="33">
        <v>661</v>
      </c>
      <c r="K4061" s="33">
        <v>9300</v>
      </c>
      <c r="L4061" s="33">
        <v>1</v>
      </c>
      <c r="M4061" s="33">
        <v>0</v>
      </c>
      <c r="N4061" s="33">
        <v>287198.38</v>
      </c>
      <c r="O4061" s="33">
        <v>1835.1</v>
      </c>
      <c r="P4061" s="33">
        <v>3589</v>
      </c>
    </row>
    <row r="4062" spans="1:16">
      <c r="A4062" s="27" t="s">
        <v>729</v>
      </c>
      <c r="B4062" s="31">
        <v>202410</v>
      </c>
      <c r="C4062" s="27" t="s">
        <v>93</v>
      </c>
      <c r="D4062" s="27" t="s">
        <v>211</v>
      </c>
      <c r="E4062" s="27" t="s">
        <v>33</v>
      </c>
      <c r="F4062" s="27" t="s">
        <v>257</v>
      </c>
      <c r="G4062" s="33">
        <v>339599.17</v>
      </c>
      <c r="H4062" s="33">
        <v>0</v>
      </c>
      <c r="I4062" s="33">
        <v>8221</v>
      </c>
      <c r="J4062" s="33">
        <v>654</v>
      </c>
      <c r="K4062" s="33">
        <v>9300</v>
      </c>
      <c r="L4062" s="33">
        <v>1</v>
      </c>
      <c r="M4062" s="33">
        <v>0</v>
      </c>
      <c r="N4062" s="33">
        <v>314800.8</v>
      </c>
      <c r="O4062" s="33">
        <v>1831.6</v>
      </c>
      <c r="P4062" s="33">
        <v>3379</v>
      </c>
    </row>
    <row r="4063" spans="1:16">
      <c r="A4063" s="27" t="s">
        <v>729</v>
      </c>
      <c r="B4063" s="31">
        <v>202411</v>
      </c>
      <c r="C4063" s="27" t="s">
        <v>93</v>
      </c>
      <c r="D4063" s="27" t="s">
        <v>211</v>
      </c>
      <c r="E4063" s="27" t="s">
        <v>33</v>
      </c>
      <c r="F4063" s="27" t="s">
        <v>257</v>
      </c>
      <c r="G4063" s="33">
        <v>446044.34</v>
      </c>
      <c r="H4063" s="33">
        <v>0</v>
      </c>
      <c r="I4063" s="33">
        <v>11047</v>
      </c>
      <c r="J4063" s="33">
        <v>823</v>
      </c>
      <c r="K4063" s="33">
        <v>9300</v>
      </c>
      <c r="L4063" s="33">
        <v>1</v>
      </c>
      <c r="M4063" s="33">
        <v>0</v>
      </c>
      <c r="N4063" s="33">
        <v>379109.59</v>
      </c>
      <c r="O4063" s="33">
        <v>2434.9</v>
      </c>
      <c r="P4063" s="33">
        <v>4541</v>
      </c>
    </row>
    <row r="4064" spans="1:16">
      <c r="A4064" s="27" t="s">
        <v>729</v>
      </c>
      <c r="B4064" s="31">
        <v>202412</v>
      </c>
      <c r="C4064" s="27" t="s">
        <v>93</v>
      </c>
      <c r="D4064" s="27" t="s">
        <v>211</v>
      </c>
      <c r="E4064" s="27" t="s">
        <v>33</v>
      </c>
      <c r="F4064" s="27" t="s">
        <v>257</v>
      </c>
      <c r="G4064" s="33">
        <v>484892.89</v>
      </c>
      <c r="H4064" s="33">
        <v>0</v>
      </c>
      <c r="I4064" s="33">
        <v>12199</v>
      </c>
      <c r="J4064" s="33">
        <v>781</v>
      </c>
      <c r="K4064" s="33">
        <v>9300</v>
      </c>
      <c r="L4064" s="33">
        <v>1</v>
      </c>
      <c r="M4064" s="33">
        <v>0</v>
      </c>
      <c r="N4064" s="33">
        <v>434286.08</v>
      </c>
      <c r="O4064" s="33">
        <v>3041.9</v>
      </c>
      <c r="P4064" s="33">
        <v>4924</v>
      </c>
    </row>
    <row r="4065" spans="1:16">
      <c r="A4065" s="27" t="s">
        <v>729</v>
      </c>
      <c r="B4065" s="31">
        <v>202501</v>
      </c>
      <c r="C4065" s="27" t="s">
        <v>93</v>
      </c>
      <c r="D4065" s="27" t="s">
        <v>211</v>
      </c>
      <c r="E4065" s="27" t="s">
        <v>33</v>
      </c>
      <c r="F4065" s="27" t="s">
        <v>257</v>
      </c>
      <c r="G4065" s="33">
        <v>265652.55</v>
      </c>
      <c r="H4065" s="33">
        <v>0</v>
      </c>
      <c r="I4065" s="33">
        <v>7048</v>
      </c>
      <c r="J4065" s="33">
        <v>447</v>
      </c>
      <c r="K4065" s="33">
        <v>9300</v>
      </c>
      <c r="L4065" s="33">
        <v>1</v>
      </c>
      <c r="M4065" s="33">
        <v>0</v>
      </c>
      <c r="N4065" s="33">
        <v>220274.66</v>
      </c>
      <c r="O4065" s="33">
        <v>1750.5</v>
      </c>
      <c r="P4065" s="33">
        <v>2832</v>
      </c>
    </row>
    <row r="4066" spans="1:16">
      <c r="A4066" s="27" t="s">
        <v>729</v>
      </c>
      <c r="B4066" s="31">
        <v>202502</v>
      </c>
      <c r="C4066" s="27" t="s">
        <v>93</v>
      </c>
      <c r="D4066" s="27" t="s">
        <v>211</v>
      </c>
      <c r="E4066" s="27" t="s">
        <v>33</v>
      </c>
      <c r="F4066" s="27" t="s">
        <v>257</v>
      </c>
      <c r="G4066" s="33">
        <v>263147.86</v>
      </c>
      <c r="H4066" s="33">
        <v>0</v>
      </c>
      <c r="I4066" s="33">
        <v>6317</v>
      </c>
      <c r="J4066" s="33">
        <v>451</v>
      </c>
      <c r="K4066" s="33">
        <v>9300</v>
      </c>
      <c r="L4066" s="33">
        <v>1</v>
      </c>
      <c r="M4066" s="33">
        <v>0</v>
      </c>
      <c r="N4066" s="33">
        <v>226468.72</v>
      </c>
      <c r="O4066" s="33">
        <v>1667.9</v>
      </c>
      <c r="P4066" s="33">
        <v>2646</v>
      </c>
    </row>
    <row r="4067" spans="1:16">
      <c r="A4067" s="27" t="s">
        <v>729</v>
      </c>
      <c r="B4067" s="31">
        <v>202503</v>
      </c>
      <c r="C4067" s="27" t="s">
        <v>93</v>
      </c>
      <c r="D4067" s="27" t="s">
        <v>211</v>
      </c>
      <c r="E4067" s="27" t="s">
        <v>33</v>
      </c>
      <c r="F4067" s="27" t="s">
        <v>257</v>
      </c>
      <c r="G4067" s="33">
        <v>333264.28</v>
      </c>
      <c r="H4067" s="33">
        <v>0</v>
      </c>
      <c r="I4067" s="33">
        <v>8341</v>
      </c>
      <c r="J4067" s="33">
        <v>626</v>
      </c>
      <c r="K4067" s="33">
        <v>9300</v>
      </c>
      <c r="L4067" s="33">
        <v>1</v>
      </c>
      <c r="M4067" s="33">
        <v>0</v>
      </c>
      <c r="N4067" s="33">
        <v>281649.39</v>
      </c>
      <c r="O4067" s="33">
        <v>1797</v>
      </c>
      <c r="P4067" s="33">
        <v>3509</v>
      </c>
    </row>
    <row r="4068" spans="1:16">
      <c r="A4068" s="27" t="s">
        <v>729</v>
      </c>
      <c r="B4068" s="31">
        <v>202504</v>
      </c>
      <c r="C4068" s="27" t="s">
        <v>93</v>
      </c>
      <c r="D4068" s="27" t="s">
        <v>211</v>
      </c>
      <c r="E4068" s="27" t="s">
        <v>33</v>
      </c>
      <c r="F4068" s="27" t="s">
        <v>257</v>
      </c>
      <c r="G4068" s="33">
        <v>355901.05</v>
      </c>
      <c r="H4068" s="33">
        <v>0</v>
      </c>
      <c r="I4068" s="33">
        <v>9389</v>
      </c>
      <c r="J4068" s="33">
        <v>536</v>
      </c>
      <c r="K4068" s="33">
        <v>9300</v>
      </c>
      <c r="L4068" s="33">
        <v>1</v>
      </c>
      <c r="M4068" s="33">
        <v>0</v>
      </c>
      <c r="N4068" s="33">
        <v>330741.9</v>
      </c>
      <c r="O4068" s="33">
        <v>2316.2</v>
      </c>
      <c r="P4068" s="33">
        <v>3758</v>
      </c>
    </row>
    <row r="4069" spans="1:16">
      <c r="A4069" s="27" t="s">
        <v>729</v>
      </c>
      <c r="B4069" s="31">
        <v>202505</v>
      </c>
      <c r="C4069" s="27" t="s">
        <v>93</v>
      </c>
      <c r="D4069" s="27" t="s">
        <v>211</v>
      </c>
      <c r="E4069" s="27" t="s">
        <v>33</v>
      </c>
      <c r="F4069" s="27" t="s">
        <v>257</v>
      </c>
      <c r="G4069" s="33">
        <v>398237.45</v>
      </c>
      <c r="H4069" s="33">
        <v>0</v>
      </c>
      <c r="I4069" s="33">
        <v>9819</v>
      </c>
      <c r="J4069" s="33">
        <v>737</v>
      </c>
      <c r="K4069" s="33">
        <v>9300</v>
      </c>
      <c r="L4069" s="33">
        <v>1</v>
      </c>
      <c r="M4069" s="33">
        <v>0</v>
      </c>
      <c r="N4069" s="33">
        <v>361486.39</v>
      </c>
      <c r="O4069" s="33">
        <v>2172.4</v>
      </c>
      <c r="P4069" s="33">
        <v>4126</v>
      </c>
    </row>
    <row r="4070" spans="1:16">
      <c r="A4070" s="27" t="s">
        <v>729</v>
      </c>
      <c r="B4070" s="31">
        <v>202506</v>
      </c>
      <c r="C4070" s="27" t="s">
        <v>93</v>
      </c>
      <c r="D4070" s="27" t="s">
        <v>211</v>
      </c>
      <c r="E4070" s="27" t="s">
        <v>33</v>
      </c>
      <c r="F4070" s="27" t="s">
        <v>257</v>
      </c>
      <c r="G4070" s="33">
        <v>364778.91</v>
      </c>
      <c r="H4070" s="33">
        <v>0</v>
      </c>
      <c r="I4070" s="33">
        <v>9128</v>
      </c>
      <c r="J4070" s="33">
        <v>772</v>
      </c>
      <c r="K4070" s="33">
        <v>9300</v>
      </c>
      <c r="L4070" s="33">
        <v>1</v>
      </c>
      <c r="M4070" s="33">
        <v>0</v>
      </c>
      <c r="N4070" s="33">
        <v>352413.27</v>
      </c>
      <c r="O4070" s="33">
        <v>1869.6</v>
      </c>
      <c r="P4070" s="33">
        <v>3816</v>
      </c>
    </row>
    <row r="4071" spans="1:16">
      <c r="A4071" s="27" t="s">
        <v>729</v>
      </c>
      <c r="B4071" s="31">
        <v>202507</v>
      </c>
      <c r="C4071" s="27" t="s">
        <v>93</v>
      </c>
      <c r="D4071" s="27" t="s">
        <v>211</v>
      </c>
      <c r="E4071" s="27" t="s">
        <v>33</v>
      </c>
      <c r="F4071" s="27" t="s">
        <v>257</v>
      </c>
      <c r="G4071" s="33">
        <v>371214.65</v>
      </c>
      <c r="H4071" s="33">
        <v>0</v>
      </c>
      <c r="I4071" s="33">
        <v>9651</v>
      </c>
      <c r="J4071" s="33">
        <v>748</v>
      </c>
      <c r="K4071" s="33">
        <v>9300</v>
      </c>
      <c r="L4071" s="33">
        <v>1</v>
      </c>
      <c r="M4071" s="33">
        <v>0</v>
      </c>
      <c r="N4071" s="33">
        <v>312679.25</v>
      </c>
      <c r="O4071" s="33">
        <v>2052.1</v>
      </c>
      <c r="P4071" s="33">
        <v>4029</v>
      </c>
    </row>
    <row r="4072" spans="1:16">
      <c r="A4072" s="27" t="s">
        <v>729</v>
      </c>
      <c r="B4072" s="31">
        <v>202508</v>
      </c>
      <c r="C4072" s="27" t="s">
        <v>93</v>
      </c>
      <c r="D4072" s="27" t="s">
        <v>211</v>
      </c>
      <c r="E4072" s="27" t="s">
        <v>33</v>
      </c>
      <c r="F4072" s="27" t="s">
        <v>257</v>
      </c>
      <c r="G4072" s="33">
        <v>346677.59</v>
      </c>
      <c r="H4072" s="33">
        <v>0</v>
      </c>
      <c r="I4072" s="33">
        <v>8848</v>
      </c>
      <c r="J4072" s="33">
        <v>724</v>
      </c>
      <c r="K4072" s="33">
        <v>9300</v>
      </c>
      <c r="L4072" s="33">
        <v>1</v>
      </c>
      <c r="M4072" s="33">
        <v>0</v>
      </c>
      <c r="N4072" s="33">
        <v>300517.28</v>
      </c>
      <c r="O4072" s="33">
        <v>2054.7</v>
      </c>
      <c r="P4072" s="33">
        <v>3582</v>
      </c>
    </row>
    <row r="4073" spans="1:16">
      <c r="A4073" s="27" t="s">
        <v>729</v>
      </c>
      <c r="B4073" s="31">
        <v>202509</v>
      </c>
      <c r="C4073" s="27" t="s">
        <v>93</v>
      </c>
      <c r="D4073" s="27" t="s">
        <v>211</v>
      </c>
      <c r="E4073" s="27" t="s">
        <v>33</v>
      </c>
      <c r="F4073" s="27" t="s">
        <v>257</v>
      </c>
      <c r="G4073" s="33">
        <v>326122.59</v>
      </c>
      <c r="H4073" s="33">
        <v>0</v>
      </c>
      <c r="I4073" s="33">
        <v>8958</v>
      </c>
      <c r="J4073" s="33">
        <v>645</v>
      </c>
      <c r="K4073" s="33">
        <v>9300</v>
      </c>
      <c r="L4073" s="33">
        <v>1</v>
      </c>
      <c r="M4073" s="33">
        <v>0</v>
      </c>
      <c r="N4073" s="33">
        <v>288347.17</v>
      </c>
      <c r="O4073" s="33">
        <v>1647.5</v>
      </c>
      <c r="P4073" s="33">
        <v>3413</v>
      </c>
    </row>
    <row r="4074" spans="1:16">
      <c r="A4074" s="27" t="s">
        <v>729</v>
      </c>
      <c r="B4074" s="31">
        <v>202510</v>
      </c>
      <c r="C4074" s="27" t="s">
        <v>93</v>
      </c>
      <c r="D4074" s="27" t="s">
        <v>211</v>
      </c>
      <c r="E4074" s="27" t="s">
        <v>33</v>
      </c>
      <c r="F4074" s="27" t="s">
        <v>257</v>
      </c>
      <c r="G4074" s="33">
        <v>382065.64</v>
      </c>
      <c r="H4074" s="33">
        <v>0</v>
      </c>
      <c r="I4074" s="33">
        <v>9558</v>
      </c>
      <c r="J4074" s="33">
        <v>618</v>
      </c>
      <c r="K4074" s="33">
        <v>9300</v>
      </c>
      <c r="L4074" s="33">
        <v>1</v>
      </c>
      <c r="M4074" s="33">
        <v>0</v>
      </c>
      <c r="N4074" s="33">
        <v>316060.01</v>
      </c>
      <c r="O4074" s="33">
        <v>2441.5</v>
      </c>
      <c r="P4074" s="33">
        <v>4034</v>
      </c>
    </row>
    <row r="4075" spans="1:16">
      <c r="A4075" s="27" t="s">
        <v>729</v>
      </c>
      <c r="B4075" s="31">
        <v>202511</v>
      </c>
      <c r="C4075" s="27" t="s">
        <v>93</v>
      </c>
      <c r="D4075" s="27" t="s">
        <v>211</v>
      </c>
      <c r="E4075" s="27" t="s">
        <v>33</v>
      </c>
      <c r="F4075" s="27" t="s">
        <v>257</v>
      </c>
      <c r="G4075" s="33">
        <v>434875.46</v>
      </c>
      <c r="H4075" s="33">
        <v>0</v>
      </c>
      <c r="I4075" s="33">
        <v>11015</v>
      </c>
      <c r="J4075" s="33">
        <v>978</v>
      </c>
      <c r="K4075" s="33">
        <v>9300</v>
      </c>
      <c r="L4075" s="33">
        <v>1</v>
      </c>
      <c r="M4075" s="33">
        <v>0</v>
      </c>
      <c r="N4075" s="33">
        <v>380626.03</v>
      </c>
      <c r="O4075" s="33">
        <v>2766</v>
      </c>
      <c r="P4075" s="33">
        <v>4687</v>
      </c>
    </row>
    <row r="4076" spans="1:16">
      <c r="A4076" s="27" t="s">
        <v>729</v>
      </c>
      <c r="B4076" s="31">
        <v>202512</v>
      </c>
      <c r="C4076" s="27" t="s">
        <v>93</v>
      </c>
      <c r="D4076" s="27" t="s">
        <v>211</v>
      </c>
      <c r="E4076" s="27" t="s">
        <v>33</v>
      </c>
      <c r="F4076" s="27" t="s">
        <v>257</v>
      </c>
      <c r="G4076" s="33">
        <v>448553.05</v>
      </c>
      <c r="H4076" s="33">
        <v>0</v>
      </c>
      <c r="I4076" s="33">
        <v>12567</v>
      </c>
      <c r="J4076" s="33">
        <v>901</v>
      </c>
      <c r="K4076" s="33">
        <v>9300</v>
      </c>
      <c r="L4076" s="33">
        <v>1</v>
      </c>
      <c r="M4076" s="33">
        <v>0</v>
      </c>
      <c r="N4076" s="33">
        <v>436023.22</v>
      </c>
      <c r="O4076" s="33">
        <v>2654.8</v>
      </c>
      <c r="P4076" s="33">
        <v>4953</v>
      </c>
    </row>
    <row r="4077" spans="1:16">
      <c r="A4077" s="27" t="s">
        <v>729</v>
      </c>
      <c r="B4077" s="31">
        <v>202601</v>
      </c>
      <c r="C4077" s="27" t="s">
        <v>93</v>
      </c>
      <c r="D4077" s="27" t="s">
        <v>211</v>
      </c>
      <c r="E4077" s="27" t="s">
        <v>33</v>
      </c>
      <c r="F4077" s="27" t="s">
        <v>257</v>
      </c>
      <c r="G4077" s="33">
        <v>246434.69</v>
      </c>
      <c r="H4077" s="33">
        <v>246434.69</v>
      </c>
      <c r="I4077" s="33">
        <v>6280</v>
      </c>
      <c r="J4077" s="33">
        <v>436</v>
      </c>
      <c r="K4077" s="33">
        <v>9300</v>
      </c>
      <c r="L4077" s="33">
        <v>1</v>
      </c>
      <c r="M4077" s="33">
        <v>1</v>
      </c>
      <c r="N4077" s="33">
        <v>221155.76</v>
      </c>
      <c r="O4077" s="33">
        <v>1256.1</v>
      </c>
      <c r="P4077" s="33">
        <v>2614</v>
      </c>
    </row>
    <row r="4078" spans="1:16">
      <c r="A4078" s="27" t="s">
        <v>729</v>
      </c>
      <c r="B4078" s="31">
        <v>202602</v>
      </c>
      <c r="C4078" s="27" t="s">
        <v>93</v>
      </c>
      <c r="D4078" s="27" t="s">
        <v>211</v>
      </c>
      <c r="E4078" s="27" t="s">
        <v>33</v>
      </c>
      <c r="F4078" s="27" t="s">
        <v>257</v>
      </c>
      <c r="G4078" s="33">
        <v>269242.3</v>
      </c>
      <c r="H4078" s="33">
        <v>269242.3</v>
      </c>
      <c r="I4078" s="33">
        <v>6807</v>
      </c>
      <c r="J4078" s="33">
        <v>490</v>
      </c>
      <c r="K4078" s="33">
        <v>9300</v>
      </c>
      <c r="L4078" s="33">
        <v>1</v>
      </c>
      <c r="M4078" s="33">
        <v>1</v>
      </c>
      <c r="N4078" s="33">
        <v>227374.6</v>
      </c>
      <c r="O4078" s="33">
        <v>1434.9</v>
      </c>
      <c r="P4078" s="33">
        <v>2810</v>
      </c>
    </row>
    <row r="4079" spans="1:16">
      <c r="A4079" s="27" t="s">
        <v>729</v>
      </c>
      <c r="B4079" s="31">
        <v>202603</v>
      </c>
      <c r="C4079" s="27" t="s">
        <v>93</v>
      </c>
      <c r="D4079" s="27" t="s">
        <v>211</v>
      </c>
      <c r="E4079" s="27" t="s">
        <v>33</v>
      </c>
      <c r="F4079" s="27" t="s">
        <v>257</v>
      </c>
      <c r="G4079" s="33">
        <v>332281.25</v>
      </c>
      <c r="H4079" s="33">
        <v>332281.25</v>
      </c>
      <c r="I4079" s="33">
        <v>8532</v>
      </c>
      <c r="J4079" s="33">
        <v>648</v>
      </c>
      <c r="K4079" s="33">
        <v>9300</v>
      </c>
      <c r="L4079" s="33">
        <v>1</v>
      </c>
      <c r="M4079" s="33">
        <v>1</v>
      </c>
      <c r="N4079" s="33">
        <v>282775.99</v>
      </c>
      <c r="O4079" s="33">
        <v>1913</v>
      </c>
      <c r="P4079" s="33">
        <v>3452</v>
      </c>
    </row>
    <row r="4080" spans="1:16">
      <c r="A4080" s="27" t="s">
        <v>729</v>
      </c>
      <c r="B4080" s="31">
        <v>202604</v>
      </c>
      <c r="C4080" s="27" t="s">
        <v>93</v>
      </c>
      <c r="D4080" s="27" t="s">
        <v>211</v>
      </c>
      <c r="E4080" s="27" t="s">
        <v>33</v>
      </c>
      <c r="F4080" s="27" t="s">
        <v>257</v>
      </c>
      <c r="G4080" s="33">
        <v>381365.23</v>
      </c>
      <c r="H4080" s="33">
        <v>381365.23</v>
      </c>
      <c r="I4080" s="33">
        <v>9741</v>
      </c>
      <c r="J4080" s="33">
        <v>842</v>
      </c>
      <c r="K4080" s="33">
        <v>9300</v>
      </c>
      <c r="L4080" s="33">
        <v>1</v>
      </c>
      <c r="M4080" s="33">
        <v>1</v>
      </c>
      <c r="N4080" s="33">
        <v>332064.87</v>
      </c>
      <c r="O4080" s="33">
        <v>2299.3</v>
      </c>
      <c r="P4080" s="33">
        <v>4005</v>
      </c>
    </row>
    <row r="4081" spans="1:16">
      <c r="A4081" s="27" t="s">
        <v>729</v>
      </c>
      <c r="B4081" s="31">
        <v>202605</v>
      </c>
      <c r="C4081" s="27" t="s">
        <v>93</v>
      </c>
      <c r="D4081" s="27" t="s">
        <v>211</v>
      </c>
      <c r="E4081" s="27" t="s">
        <v>33</v>
      </c>
      <c r="F4081" s="27" t="s">
        <v>257</v>
      </c>
      <c r="G4081" s="33">
        <v>433897.38</v>
      </c>
      <c r="H4081" s="33">
        <v>433897.38</v>
      </c>
      <c r="I4081" s="33">
        <v>11466</v>
      </c>
      <c r="J4081" s="33">
        <v>872</v>
      </c>
      <c r="K4081" s="33">
        <v>9300</v>
      </c>
      <c r="L4081" s="33">
        <v>1</v>
      </c>
      <c r="M4081" s="33">
        <v>1</v>
      </c>
      <c r="N4081" s="33">
        <v>362932.33</v>
      </c>
      <c r="O4081" s="33">
        <v>2568.3</v>
      </c>
      <c r="P4081" s="33">
        <v>4630</v>
      </c>
    </row>
    <row r="4082" spans="1:16">
      <c r="A4082" s="27" t="s">
        <v>729</v>
      </c>
      <c r="B4082" s="31">
        <v>202606</v>
      </c>
      <c r="C4082" s="27" t="s">
        <v>93</v>
      </c>
      <c r="D4082" s="27" t="s">
        <v>211</v>
      </c>
      <c r="E4082" s="27" t="s">
        <v>33</v>
      </c>
      <c r="F4082" s="27" t="s">
        <v>257</v>
      </c>
      <c r="G4082" s="33">
        <v>389535.88</v>
      </c>
      <c r="H4082" s="33">
        <v>389535.88</v>
      </c>
      <c r="I4082" s="33">
        <v>10199</v>
      </c>
      <c r="J4082" s="33">
        <v>788</v>
      </c>
      <c r="K4082" s="33">
        <v>9300</v>
      </c>
      <c r="L4082" s="33">
        <v>1</v>
      </c>
      <c r="M4082" s="33">
        <v>1</v>
      </c>
      <c r="N4082" s="33">
        <v>353822.93</v>
      </c>
      <c r="O4082" s="33">
        <v>2200.1</v>
      </c>
      <c r="P4082" s="33">
        <v>4144</v>
      </c>
    </row>
    <row r="4083" spans="1:16">
      <c r="A4083" s="27" t="s">
        <v>729</v>
      </c>
      <c r="B4083" s="31">
        <v>202607</v>
      </c>
      <c r="C4083" s="27" t="s">
        <v>93</v>
      </c>
      <c r="D4083" s="27" t="s">
        <v>211</v>
      </c>
      <c r="E4083" s="27" t="s">
        <v>33</v>
      </c>
      <c r="F4083" s="27" t="s">
        <v>257</v>
      </c>
      <c r="G4083" s="33">
        <v>343295.96</v>
      </c>
      <c r="H4083" s="33">
        <v>343295.96</v>
      </c>
      <c r="I4083" s="33">
        <v>7770</v>
      </c>
      <c r="J4083" s="33">
        <v>590</v>
      </c>
      <c r="K4083" s="33">
        <v>9300</v>
      </c>
      <c r="L4083" s="33">
        <v>1</v>
      </c>
      <c r="M4083" s="33">
        <v>1</v>
      </c>
      <c r="N4083" s="33">
        <v>313929.97</v>
      </c>
      <c r="O4083" s="33">
        <v>2044.8</v>
      </c>
      <c r="P4083" s="33">
        <v>3344</v>
      </c>
    </row>
    <row r="4084" spans="1:16">
      <c r="A4084" s="27" t="s">
        <v>732</v>
      </c>
      <c r="B4084" s="31">
        <v>202408</v>
      </c>
      <c r="C4084" s="27" t="s">
        <v>95</v>
      </c>
      <c r="D4084" s="27" t="s">
        <v>211</v>
      </c>
      <c r="E4084" s="27" t="s">
        <v>32</v>
      </c>
      <c r="F4084" s="27" t="s">
        <v>289</v>
      </c>
      <c r="G4084" s="33">
        <v>798016.75</v>
      </c>
      <c r="H4084" s="33">
        <v>798016.75</v>
      </c>
      <c r="I4084" s="33">
        <v>13682</v>
      </c>
      <c r="J4084" s="33">
        <v>1228</v>
      </c>
      <c r="K4084" s="33">
        <v>26800</v>
      </c>
      <c r="L4084" s="33">
        <v>1</v>
      </c>
      <c r="M4084" s="33">
        <v>1</v>
      </c>
      <c r="N4084" s="33">
        <v>916669.35</v>
      </c>
      <c r="O4084" s="33">
        <v>3505.9</v>
      </c>
      <c r="P4084" s="33">
        <v>6148</v>
      </c>
    </row>
    <row r="4085" spans="1:16">
      <c r="A4085" s="27" t="s">
        <v>732</v>
      </c>
      <c r="B4085" s="31">
        <v>202409</v>
      </c>
      <c r="C4085" s="27" t="s">
        <v>95</v>
      </c>
      <c r="D4085" s="27" t="s">
        <v>211</v>
      </c>
      <c r="E4085" s="27" t="s">
        <v>32</v>
      </c>
      <c r="F4085" s="27" t="s">
        <v>289</v>
      </c>
      <c r="G4085" s="33">
        <v>808602.73</v>
      </c>
      <c r="H4085" s="33">
        <v>808602.73</v>
      </c>
      <c r="I4085" s="33">
        <v>14723</v>
      </c>
      <c r="J4085" s="33">
        <v>1285</v>
      </c>
      <c r="K4085" s="33">
        <v>26800</v>
      </c>
      <c r="L4085" s="33">
        <v>1</v>
      </c>
      <c r="M4085" s="33">
        <v>1</v>
      </c>
      <c r="N4085" s="33">
        <v>880562.39</v>
      </c>
      <c r="O4085" s="33">
        <v>3467.3</v>
      </c>
      <c r="P4085" s="33">
        <v>6273</v>
      </c>
    </row>
    <row r="4086" spans="1:16">
      <c r="A4086" s="27" t="s">
        <v>732</v>
      </c>
      <c r="B4086" s="31">
        <v>202410</v>
      </c>
      <c r="C4086" s="27" t="s">
        <v>95</v>
      </c>
      <c r="D4086" s="27" t="s">
        <v>211</v>
      </c>
      <c r="E4086" s="27" t="s">
        <v>32</v>
      </c>
      <c r="F4086" s="27" t="s">
        <v>289</v>
      </c>
      <c r="G4086" s="33">
        <v>841946.5</v>
      </c>
      <c r="H4086" s="33">
        <v>841946.5</v>
      </c>
      <c r="I4086" s="33">
        <v>15960</v>
      </c>
      <c r="J4086" s="33">
        <v>1520</v>
      </c>
      <c r="K4086" s="33">
        <v>26800</v>
      </c>
      <c r="L4086" s="33">
        <v>1</v>
      </c>
      <c r="M4086" s="33">
        <v>1</v>
      </c>
      <c r="N4086" s="33">
        <v>966307.0600000001</v>
      </c>
      <c r="O4086" s="33">
        <v>3992.6</v>
      </c>
      <c r="P4086" s="33">
        <v>6801</v>
      </c>
    </row>
    <row r="4087" spans="1:16">
      <c r="A4087" s="27" t="s">
        <v>732</v>
      </c>
      <c r="B4087" s="31">
        <v>202411</v>
      </c>
      <c r="C4087" s="27" t="s">
        <v>95</v>
      </c>
      <c r="D4087" s="27" t="s">
        <v>211</v>
      </c>
      <c r="E4087" s="27" t="s">
        <v>32</v>
      </c>
      <c r="F4087" s="27" t="s">
        <v>289</v>
      </c>
      <c r="G4087" s="33">
        <v>1086224.73</v>
      </c>
      <c r="H4087" s="33">
        <v>1086224.73</v>
      </c>
      <c r="I4087" s="33">
        <v>19513</v>
      </c>
      <c r="J4087" s="33">
        <v>1850</v>
      </c>
      <c r="K4087" s="33">
        <v>26800</v>
      </c>
      <c r="L4087" s="33">
        <v>1</v>
      </c>
      <c r="M4087" s="33">
        <v>1</v>
      </c>
      <c r="N4087" s="33">
        <v>1165051.87</v>
      </c>
      <c r="O4087" s="33">
        <v>5278.9</v>
      </c>
      <c r="P4087" s="33">
        <v>8394</v>
      </c>
    </row>
    <row r="4088" spans="1:16">
      <c r="A4088" s="27" t="s">
        <v>732</v>
      </c>
      <c r="B4088" s="31">
        <v>202412</v>
      </c>
      <c r="C4088" s="27" t="s">
        <v>95</v>
      </c>
      <c r="D4088" s="27" t="s">
        <v>211</v>
      </c>
      <c r="E4088" s="27" t="s">
        <v>32</v>
      </c>
      <c r="F4088" s="27" t="s">
        <v>289</v>
      </c>
      <c r="G4088" s="33">
        <v>1177722.13</v>
      </c>
      <c r="H4088" s="33">
        <v>1177722.13</v>
      </c>
      <c r="I4088" s="33">
        <v>21039</v>
      </c>
      <c r="J4088" s="33">
        <v>1736</v>
      </c>
      <c r="K4088" s="33">
        <v>26800</v>
      </c>
      <c r="L4088" s="33">
        <v>1</v>
      </c>
      <c r="M4088" s="33">
        <v>1</v>
      </c>
      <c r="N4088" s="33">
        <v>1336157.24</v>
      </c>
      <c r="O4088" s="33">
        <v>5545.1</v>
      </c>
      <c r="P4088" s="33">
        <v>8932</v>
      </c>
    </row>
    <row r="4089" spans="1:16">
      <c r="A4089" s="27" t="s">
        <v>732</v>
      </c>
      <c r="B4089" s="31">
        <v>202501</v>
      </c>
      <c r="C4089" s="27" t="s">
        <v>95</v>
      </c>
      <c r="D4089" s="27" t="s">
        <v>211</v>
      </c>
      <c r="E4089" s="27" t="s">
        <v>32</v>
      </c>
      <c r="F4089" s="27" t="s">
        <v>289</v>
      </c>
      <c r="G4089" s="33">
        <v>584231.47</v>
      </c>
      <c r="H4089" s="33">
        <v>584231.47</v>
      </c>
      <c r="I4089" s="33">
        <v>9939</v>
      </c>
      <c r="J4089" s="33">
        <v>801</v>
      </c>
      <c r="K4089" s="33">
        <v>26800</v>
      </c>
      <c r="L4089" s="33">
        <v>1</v>
      </c>
      <c r="M4089" s="33">
        <v>1</v>
      </c>
      <c r="N4089" s="33">
        <v>678496.12</v>
      </c>
      <c r="O4089" s="33">
        <v>2629.6</v>
      </c>
      <c r="P4089" s="33">
        <v>4438</v>
      </c>
    </row>
    <row r="4090" spans="1:16">
      <c r="A4090" s="27" t="s">
        <v>732</v>
      </c>
      <c r="B4090" s="31">
        <v>202502</v>
      </c>
      <c r="C4090" s="27" t="s">
        <v>95</v>
      </c>
      <c r="D4090" s="27" t="s">
        <v>211</v>
      </c>
      <c r="E4090" s="27" t="s">
        <v>32</v>
      </c>
      <c r="F4090" s="27" t="s">
        <v>289</v>
      </c>
      <c r="G4090" s="33">
        <v>604957.76</v>
      </c>
      <c r="H4090" s="33">
        <v>604957.76</v>
      </c>
      <c r="I4090" s="33">
        <v>11760</v>
      </c>
      <c r="J4090" s="33">
        <v>1096</v>
      </c>
      <c r="K4090" s="33">
        <v>26800</v>
      </c>
      <c r="L4090" s="33">
        <v>1</v>
      </c>
      <c r="M4090" s="33">
        <v>1</v>
      </c>
      <c r="N4090" s="33">
        <v>698380.72</v>
      </c>
      <c r="O4090" s="33">
        <v>3072.4</v>
      </c>
      <c r="P4090" s="33">
        <v>5075</v>
      </c>
    </row>
    <row r="4091" spans="1:16">
      <c r="A4091" s="27" t="s">
        <v>732</v>
      </c>
      <c r="B4091" s="31">
        <v>202503</v>
      </c>
      <c r="C4091" s="27" t="s">
        <v>95</v>
      </c>
      <c r="D4091" s="27" t="s">
        <v>211</v>
      </c>
      <c r="E4091" s="27" t="s">
        <v>32</v>
      </c>
      <c r="F4091" s="27" t="s">
        <v>289</v>
      </c>
      <c r="G4091" s="33">
        <v>783945.74</v>
      </c>
      <c r="H4091" s="33">
        <v>783945.74</v>
      </c>
      <c r="I4091" s="33">
        <v>14152</v>
      </c>
      <c r="J4091" s="33">
        <v>1278</v>
      </c>
      <c r="K4091" s="33">
        <v>26800</v>
      </c>
      <c r="L4091" s="33">
        <v>1</v>
      </c>
      <c r="M4091" s="33">
        <v>1</v>
      </c>
      <c r="N4091" s="33">
        <v>869548.87</v>
      </c>
      <c r="O4091" s="33">
        <v>3834.7</v>
      </c>
      <c r="P4091" s="33">
        <v>6136</v>
      </c>
    </row>
    <row r="4092" spans="1:16">
      <c r="A4092" s="27" t="s">
        <v>732</v>
      </c>
      <c r="B4092" s="31">
        <v>202504</v>
      </c>
      <c r="C4092" s="27" t="s">
        <v>95</v>
      </c>
      <c r="D4092" s="27" t="s">
        <v>211</v>
      </c>
      <c r="E4092" s="27" t="s">
        <v>32</v>
      </c>
      <c r="F4092" s="27" t="s">
        <v>289</v>
      </c>
      <c r="G4092" s="33">
        <v>887027.95</v>
      </c>
      <c r="H4092" s="33">
        <v>887027.95</v>
      </c>
      <c r="I4092" s="33">
        <v>16954</v>
      </c>
      <c r="J4092" s="33">
        <v>1416</v>
      </c>
      <c r="K4092" s="33">
        <v>26800</v>
      </c>
      <c r="L4092" s="33">
        <v>1</v>
      </c>
      <c r="M4092" s="33">
        <v>1</v>
      </c>
      <c r="N4092" s="33">
        <v>1022293.44</v>
      </c>
      <c r="O4092" s="33">
        <v>3850</v>
      </c>
      <c r="P4092" s="33">
        <v>7091</v>
      </c>
    </row>
    <row r="4093" spans="1:16">
      <c r="A4093" s="27" t="s">
        <v>732</v>
      </c>
      <c r="B4093" s="31">
        <v>202505</v>
      </c>
      <c r="C4093" s="27" t="s">
        <v>95</v>
      </c>
      <c r="D4093" s="27" t="s">
        <v>211</v>
      </c>
      <c r="E4093" s="27" t="s">
        <v>32</v>
      </c>
      <c r="F4093" s="27" t="s">
        <v>289</v>
      </c>
      <c r="G4093" s="33">
        <v>921545.62</v>
      </c>
      <c r="H4093" s="33">
        <v>921545.62</v>
      </c>
      <c r="I4093" s="33">
        <v>16769</v>
      </c>
      <c r="J4093" s="33">
        <v>1664</v>
      </c>
      <c r="K4093" s="33">
        <v>26800</v>
      </c>
      <c r="L4093" s="33">
        <v>1</v>
      </c>
      <c r="M4093" s="33">
        <v>1</v>
      </c>
      <c r="N4093" s="33">
        <v>1118612</v>
      </c>
      <c r="O4093" s="33">
        <v>4149.4</v>
      </c>
      <c r="P4093" s="33">
        <v>7296</v>
      </c>
    </row>
    <row r="4094" spans="1:16">
      <c r="A4094" s="27" t="s">
        <v>732</v>
      </c>
      <c r="B4094" s="31">
        <v>202506</v>
      </c>
      <c r="C4094" s="27" t="s">
        <v>95</v>
      </c>
      <c r="D4094" s="27" t="s">
        <v>211</v>
      </c>
      <c r="E4094" s="27" t="s">
        <v>32</v>
      </c>
      <c r="F4094" s="27" t="s">
        <v>289</v>
      </c>
      <c r="G4094" s="33">
        <v>931217.35</v>
      </c>
      <c r="H4094" s="33">
        <v>931217.35</v>
      </c>
      <c r="I4094" s="33">
        <v>16246</v>
      </c>
      <c r="J4094" s="33">
        <v>1527</v>
      </c>
      <c r="K4094" s="33">
        <v>26800</v>
      </c>
      <c r="L4094" s="33">
        <v>1</v>
      </c>
      <c r="M4094" s="33">
        <v>1</v>
      </c>
      <c r="N4094" s="33">
        <v>1091794.63</v>
      </c>
      <c r="O4094" s="33">
        <v>4537.3</v>
      </c>
      <c r="P4094" s="33">
        <v>7296</v>
      </c>
    </row>
    <row r="4095" spans="1:16">
      <c r="A4095" s="27" t="s">
        <v>732</v>
      </c>
      <c r="B4095" s="31">
        <v>202507</v>
      </c>
      <c r="C4095" s="27" t="s">
        <v>95</v>
      </c>
      <c r="D4095" s="27" t="s">
        <v>211</v>
      </c>
      <c r="E4095" s="27" t="s">
        <v>32</v>
      </c>
      <c r="F4095" s="27" t="s">
        <v>289</v>
      </c>
      <c r="G4095" s="33">
        <v>843833.99</v>
      </c>
      <c r="H4095" s="33">
        <v>843833.99</v>
      </c>
      <c r="I4095" s="33">
        <v>16595</v>
      </c>
      <c r="J4095" s="33">
        <v>1340</v>
      </c>
      <c r="K4095" s="33">
        <v>26800</v>
      </c>
      <c r="L4095" s="33">
        <v>1</v>
      </c>
      <c r="M4095" s="33">
        <v>1</v>
      </c>
      <c r="N4095" s="33">
        <v>969815.08</v>
      </c>
      <c r="O4095" s="33">
        <v>3813</v>
      </c>
      <c r="P4095" s="33">
        <v>6989</v>
      </c>
    </row>
    <row r="4096" spans="1:16">
      <c r="A4096" s="27" t="s">
        <v>732</v>
      </c>
      <c r="B4096" s="31">
        <v>202508</v>
      </c>
      <c r="C4096" s="27" t="s">
        <v>95</v>
      </c>
      <c r="D4096" s="27" t="s">
        <v>211</v>
      </c>
      <c r="E4096" s="27" t="s">
        <v>32</v>
      </c>
      <c r="F4096" s="27" t="s">
        <v>289</v>
      </c>
      <c r="G4096" s="33">
        <v>771581.05</v>
      </c>
      <c r="H4096" s="33">
        <v>771581.05</v>
      </c>
      <c r="I4096" s="33">
        <v>12755</v>
      </c>
      <c r="J4096" s="33">
        <v>980</v>
      </c>
      <c r="K4096" s="33">
        <v>26800</v>
      </c>
      <c r="L4096" s="33">
        <v>1</v>
      </c>
      <c r="M4096" s="33">
        <v>1</v>
      </c>
      <c r="N4096" s="33">
        <v>933169.39</v>
      </c>
      <c r="O4096" s="33">
        <v>3371.4</v>
      </c>
      <c r="P4096" s="33">
        <v>5519</v>
      </c>
    </row>
    <row r="4097" spans="1:16">
      <c r="A4097" s="27" t="s">
        <v>732</v>
      </c>
      <c r="B4097" s="31">
        <v>202509</v>
      </c>
      <c r="C4097" s="27" t="s">
        <v>95</v>
      </c>
      <c r="D4097" s="27" t="s">
        <v>211</v>
      </c>
      <c r="E4097" s="27" t="s">
        <v>32</v>
      </c>
      <c r="F4097" s="27" t="s">
        <v>289</v>
      </c>
      <c r="G4097" s="33">
        <v>728139.51</v>
      </c>
      <c r="H4097" s="33">
        <v>728139.51</v>
      </c>
      <c r="I4097" s="33">
        <v>12687</v>
      </c>
      <c r="J4097" s="33">
        <v>1113</v>
      </c>
      <c r="K4097" s="33">
        <v>26800</v>
      </c>
      <c r="L4097" s="33">
        <v>1</v>
      </c>
      <c r="M4097" s="33">
        <v>1</v>
      </c>
      <c r="N4097" s="33">
        <v>896412.52</v>
      </c>
      <c r="O4097" s="33">
        <v>3396.6</v>
      </c>
      <c r="P4097" s="33">
        <v>5626</v>
      </c>
    </row>
    <row r="4098" spans="1:16">
      <c r="A4098" s="27" t="s">
        <v>732</v>
      </c>
      <c r="B4098" s="31">
        <v>202510</v>
      </c>
      <c r="C4098" s="27" t="s">
        <v>95</v>
      </c>
      <c r="D4098" s="27" t="s">
        <v>211</v>
      </c>
      <c r="E4098" s="27" t="s">
        <v>32</v>
      </c>
      <c r="F4098" s="27" t="s">
        <v>289</v>
      </c>
      <c r="G4098" s="33">
        <v>784701.12</v>
      </c>
      <c r="H4098" s="33">
        <v>784701.12</v>
      </c>
      <c r="I4098" s="33">
        <v>13877</v>
      </c>
      <c r="J4098" s="33">
        <v>1287</v>
      </c>
      <c r="K4098" s="33">
        <v>26800</v>
      </c>
      <c r="L4098" s="33">
        <v>1</v>
      </c>
      <c r="M4098" s="33">
        <v>1</v>
      </c>
      <c r="N4098" s="33">
        <v>983700.59</v>
      </c>
      <c r="O4098" s="33">
        <v>3598.9</v>
      </c>
      <c r="P4098" s="33">
        <v>6220</v>
      </c>
    </row>
    <row r="4099" spans="1:16">
      <c r="A4099" s="27" t="s">
        <v>732</v>
      </c>
      <c r="B4099" s="31">
        <v>202511</v>
      </c>
      <c r="C4099" s="27" t="s">
        <v>95</v>
      </c>
      <c r="D4099" s="27" t="s">
        <v>211</v>
      </c>
      <c r="E4099" s="27" t="s">
        <v>32</v>
      </c>
      <c r="F4099" s="27" t="s">
        <v>289</v>
      </c>
      <c r="G4099" s="33">
        <v>1042241.7</v>
      </c>
      <c r="H4099" s="33">
        <v>1042241.7</v>
      </c>
      <c r="I4099" s="33">
        <v>19506</v>
      </c>
      <c r="J4099" s="33">
        <v>1478</v>
      </c>
      <c r="K4099" s="33">
        <v>26800</v>
      </c>
      <c r="L4099" s="33">
        <v>1</v>
      </c>
      <c r="M4099" s="33">
        <v>1</v>
      </c>
      <c r="N4099" s="33">
        <v>1186022.81</v>
      </c>
      <c r="O4099" s="33">
        <v>4820.4</v>
      </c>
      <c r="P4099" s="33">
        <v>8525</v>
      </c>
    </row>
    <row r="4100" spans="1:16">
      <c r="A4100" s="27" t="s">
        <v>732</v>
      </c>
      <c r="B4100" s="31">
        <v>202512</v>
      </c>
      <c r="C4100" s="27" t="s">
        <v>95</v>
      </c>
      <c r="D4100" s="27" t="s">
        <v>211</v>
      </c>
      <c r="E4100" s="27" t="s">
        <v>32</v>
      </c>
      <c r="F4100" s="27" t="s">
        <v>289</v>
      </c>
      <c r="G4100" s="33">
        <v>1103983.62</v>
      </c>
      <c r="H4100" s="33">
        <v>1103983.62</v>
      </c>
      <c r="I4100" s="33">
        <v>20607</v>
      </c>
      <c r="J4100" s="33">
        <v>1910</v>
      </c>
      <c r="K4100" s="33">
        <v>26800</v>
      </c>
      <c r="L4100" s="33">
        <v>1</v>
      </c>
      <c r="M4100" s="33">
        <v>1</v>
      </c>
      <c r="N4100" s="33">
        <v>1360208.07</v>
      </c>
      <c r="O4100" s="33">
        <v>5760.9</v>
      </c>
      <c r="P4100" s="33">
        <v>8814</v>
      </c>
    </row>
    <row r="4101" spans="1:16">
      <c r="A4101" s="27" t="s">
        <v>732</v>
      </c>
      <c r="B4101" s="31">
        <v>202601</v>
      </c>
      <c r="C4101" s="27" t="s">
        <v>95</v>
      </c>
      <c r="D4101" s="27" t="s">
        <v>211</v>
      </c>
      <c r="E4101" s="27" t="s">
        <v>32</v>
      </c>
      <c r="F4101" s="27" t="s">
        <v>289</v>
      </c>
      <c r="G4101" s="33">
        <v>592225.6</v>
      </c>
      <c r="H4101" s="33">
        <v>592225.6</v>
      </c>
      <c r="I4101" s="33">
        <v>11153</v>
      </c>
      <c r="J4101" s="33">
        <v>989</v>
      </c>
      <c r="K4101" s="33">
        <v>26800</v>
      </c>
      <c r="L4101" s="33">
        <v>1</v>
      </c>
      <c r="M4101" s="33">
        <v>1</v>
      </c>
      <c r="N4101" s="33">
        <v>690709.05</v>
      </c>
      <c r="O4101" s="33">
        <v>2638.5</v>
      </c>
      <c r="P4101" s="33">
        <v>4564</v>
      </c>
    </row>
    <row r="4102" spans="1:16">
      <c r="A4102" s="27" t="s">
        <v>732</v>
      </c>
      <c r="B4102" s="31">
        <v>202602</v>
      </c>
      <c r="C4102" s="27" t="s">
        <v>95</v>
      </c>
      <c r="D4102" s="27" t="s">
        <v>211</v>
      </c>
      <c r="E4102" s="27" t="s">
        <v>32</v>
      </c>
      <c r="F4102" s="27" t="s">
        <v>289</v>
      </c>
      <c r="G4102" s="33">
        <v>603306.97</v>
      </c>
      <c r="H4102" s="33">
        <v>603306.97</v>
      </c>
      <c r="I4102" s="33">
        <v>11056</v>
      </c>
      <c r="J4102" s="33">
        <v>949</v>
      </c>
      <c r="K4102" s="33">
        <v>26800</v>
      </c>
      <c r="L4102" s="33">
        <v>1</v>
      </c>
      <c r="M4102" s="33">
        <v>1</v>
      </c>
      <c r="N4102" s="33">
        <v>710951.5699999999</v>
      </c>
      <c r="O4102" s="33">
        <v>2586.9</v>
      </c>
      <c r="P4102" s="33">
        <v>4720</v>
      </c>
    </row>
    <row r="4103" spans="1:16">
      <c r="A4103" s="27" t="s">
        <v>732</v>
      </c>
      <c r="B4103" s="31">
        <v>202603</v>
      </c>
      <c r="C4103" s="27" t="s">
        <v>95</v>
      </c>
      <c r="D4103" s="27" t="s">
        <v>211</v>
      </c>
      <c r="E4103" s="27" t="s">
        <v>32</v>
      </c>
      <c r="F4103" s="27" t="s">
        <v>289</v>
      </c>
      <c r="G4103" s="33">
        <v>710770.37</v>
      </c>
      <c r="H4103" s="33">
        <v>710770.37</v>
      </c>
      <c r="I4103" s="33">
        <v>12881</v>
      </c>
      <c r="J4103" s="33">
        <v>1145</v>
      </c>
      <c r="K4103" s="33">
        <v>26800</v>
      </c>
      <c r="L4103" s="33">
        <v>1</v>
      </c>
      <c r="M4103" s="33">
        <v>1</v>
      </c>
      <c r="N4103" s="33">
        <v>885200.75</v>
      </c>
      <c r="O4103" s="33">
        <v>3407.2</v>
      </c>
      <c r="P4103" s="33">
        <v>5562</v>
      </c>
    </row>
    <row r="4104" spans="1:16">
      <c r="A4104" s="27" t="s">
        <v>732</v>
      </c>
      <c r="B4104" s="31">
        <v>202604</v>
      </c>
      <c r="C4104" s="27" t="s">
        <v>95</v>
      </c>
      <c r="D4104" s="27" t="s">
        <v>211</v>
      </c>
      <c r="E4104" s="27" t="s">
        <v>32</v>
      </c>
      <c r="F4104" s="27" t="s">
        <v>289</v>
      </c>
      <c r="G4104" s="33">
        <v>1003184.61</v>
      </c>
      <c r="H4104" s="33">
        <v>1003184.61</v>
      </c>
      <c r="I4104" s="33">
        <v>18467</v>
      </c>
      <c r="J4104" s="33">
        <v>1671</v>
      </c>
      <c r="K4104" s="33">
        <v>26800</v>
      </c>
      <c r="L4104" s="33">
        <v>1</v>
      </c>
      <c r="M4104" s="33">
        <v>1</v>
      </c>
      <c r="N4104" s="33">
        <v>1040694.72</v>
      </c>
      <c r="O4104" s="33">
        <v>4554.2</v>
      </c>
      <c r="P4104" s="33">
        <v>7890</v>
      </c>
    </row>
    <row r="4105" spans="1:16">
      <c r="A4105" s="27" t="s">
        <v>732</v>
      </c>
      <c r="B4105" s="31">
        <v>202605</v>
      </c>
      <c r="C4105" s="27" t="s">
        <v>95</v>
      </c>
      <c r="D4105" s="27" t="s">
        <v>211</v>
      </c>
      <c r="E4105" s="27" t="s">
        <v>32</v>
      </c>
      <c r="F4105" s="27" t="s">
        <v>289</v>
      </c>
      <c r="G4105" s="33">
        <v>1072678.62</v>
      </c>
      <c r="H4105" s="33">
        <v>1072678.62</v>
      </c>
      <c r="I4105" s="33">
        <v>18493</v>
      </c>
      <c r="J4105" s="33">
        <v>1781</v>
      </c>
      <c r="K4105" s="33">
        <v>26800</v>
      </c>
      <c r="L4105" s="33">
        <v>1</v>
      </c>
      <c r="M4105" s="33">
        <v>1</v>
      </c>
      <c r="N4105" s="33">
        <v>1138747.02</v>
      </c>
      <c r="O4105" s="33">
        <v>5329</v>
      </c>
      <c r="P4105" s="33">
        <v>8108</v>
      </c>
    </row>
    <row r="4106" spans="1:16">
      <c r="A4106" s="27" t="s">
        <v>732</v>
      </c>
      <c r="B4106" s="31">
        <v>202606</v>
      </c>
      <c r="C4106" s="27" t="s">
        <v>95</v>
      </c>
      <c r="D4106" s="27" t="s">
        <v>211</v>
      </c>
      <c r="E4106" s="27" t="s">
        <v>32</v>
      </c>
      <c r="F4106" s="27" t="s">
        <v>289</v>
      </c>
      <c r="G4106" s="33">
        <v>986553.3100000001</v>
      </c>
      <c r="H4106" s="33">
        <v>986553.3100000001</v>
      </c>
      <c r="I4106" s="33">
        <v>16799</v>
      </c>
      <c r="J4106" s="33">
        <v>1801</v>
      </c>
      <c r="K4106" s="33">
        <v>26800</v>
      </c>
      <c r="L4106" s="33">
        <v>1</v>
      </c>
      <c r="M4106" s="33">
        <v>1</v>
      </c>
      <c r="N4106" s="33">
        <v>1111446.94</v>
      </c>
      <c r="O4106" s="33">
        <v>4732.1</v>
      </c>
      <c r="P4106" s="33">
        <v>7406</v>
      </c>
    </row>
    <row r="4107" spans="1:16">
      <c r="A4107" s="27" t="s">
        <v>732</v>
      </c>
      <c r="B4107" s="31">
        <v>202607</v>
      </c>
      <c r="C4107" s="27" t="s">
        <v>95</v>
      </c>
      <c r="D4107" s="27" t="s">
        <v>211</v>
      </c>
      <c r="E4107" s="27" t="s">
        <v>32</v>
      </c>
      <c r="F4107" s="27" t="s">
        <v>289</v>
      </c>
      <c r="G4107" s="33">
        <v>885096.13</v>
      </c>
      <c r="H4107" s="33">
        <v>885096.13</v>
      </c>
      <c r="I4107" s="33">
        <v>15975</v>
      </c>
      <c r="J4107" s="33">
        <v>1390</v>
      </c>
      <c r="K4107" s="33">
        <v>26800</v>
      </c>
      <c r="L4107" s="33">
        <v>1</v>
      </c>
      <c r="M4107" s="33">
        <v>1</v>
      </c>
      <c r="N4107" s="33">
        <v>987271.76</v>
      </c>
      <c r="O4107" s="33">
        <v>4096.4</v>
      </c>
      <c r="P4107" s="33">
        <v>6904</v>
      </c>
    </row>
    <row r="4108" spans="1:16">
      <c r="A4108" s="27" t="s">
        <v>736</v>
      </c>
      <c r="B4108" s="31">
        <v>202408</v>
      </c>
      <c r="C4108" s="27" t="s">
        <v>95</v>
      </c>
      <c r="D4108" s="27" t="s">
        <v>211</v>
      </c>
      <c r="E4108" s="27" t="s">
        <v>32</v>
      </c>
      <c r="F4108" s="27" t="s">
        <v>257</v>
      </c>
      <c r="G4108" s="33">
        <v>193049.76</v>
      </c>
      <c r="H4108" s="33">
        <v>193049.76</v>
      </c>
      <c r="I4108" s="33">
        <v>4716</v>
      </c>
      <c r="J4108" s="33">
        <v>350</v>
      </c>
      <c r="K4108" s="33">
        <v>8400</v>
      </c>
      <c r="L4108" s="33">
        <v>1</v>
      </c>
      <c r="M4108" s="33">
        <v>1</v>
      </c>
      <c r="N4108" s="33">
        <v>208825.1</v>
      </c>
      <c r="O4108" s="33">
        <v>1129.7</v>
      </c>
      <c r="P4108" s="33">
        <v>1973</v>
      </c>
    </row>
    <row r="4109" spans="1:16">
      <c r="A4109" s="27" t="s">
        <v>736</v>
      </c>
      <c r="B4109" s="31">
        <v>202409</v>
      </c>
      <c r="C4109" s="27" t="s">
        <v>95</v>
      </c>
      <c r="D4109" s="27" t="s">
        <v>211</v>
      </c>
      <c r="E4109" s="27" t="s">
        <v>32</v>
      </c>
      <c r="F4109" s="27" t="s">
        <v>257</v>
      </c>
      <c r="G4109" s="33">
        <v>181479.93</v>
      </c>
      <c r="H4109" s="33">
        <v>181479.93</v>
      </c>
      <c r="I4109" s="33">
        <v>4709</v>
      </c>
      <c r="J4109" s="33">
        <v>322</v>
      </c>
      <c r="K4109" s="33">
        <v>8400</v>
      </c>
      <c r="L4109" s="33">
        <v>1</v>
      </c>
      <c r="M4109" s="33">
        <v>1</v>
      </c>
      <c r="N4109" s="33">
        <v>200599.62</v>
      </c>
      <c r="O4109" s="33">
        <v>1083.9</v>
      </c>
      <c r="P4109" s="33">
        <v>1892</v>
      </c>
    </row>
    <row r="4110" spans="1:16">
      <c r="A4110" s="27" t="s">
        <v>736</v>
      </c>
      <c r="B4110" s="31">
        <v>202410</v>
      </c>
      <c r="C4110" s="27" t="s">
        <v>95</v>
      </c>
      <c r="D4110" s="27" t="s">
        <v>211</v>
      </c>
      <c r="E4110" s="27" t="s">
        <v>32</v>
      </c>
      <c r="F4110" s="27" t="s">
        <v>257</v>
      </c>
      <c r="G4110" s="33">
        <v>188909.36</v>
      </c>
      <c r="H4110" s="33">
        <v>188909.36</v>
      </c>
      <c r="I4110" s="33">
        <v>4815</v>
      </c>
      <c r="J4110" s="33">
        <v>373</v>
      </c>
      <c r="K4110" s="33">
        <v>8400</v>
      </c>
      <c r="L4110" s="33">
        <v>1</v>
      </c>
      <c r="M4110" s="33">
        <v>1</v>
      </c>
      <c r="N4110" s="33">
        <v>220132.99</v>
      </c>
      <c r="O4110" s="33">
        <v>1068.5</v>
      </c>
      <c r="P4110" s="33">
        <v>1946</v>
      </c>
    </row>
    <row r="4111" spans="1:16">
      <c r="A4111" s="27" t="s">
        <v>736</v>
      </c>
      <c r="B4111" s="31">
        <v>202411</v>
      </c>
      <c r="C4111" s="27" t="s">
        <v>95</v>
      </c>
      <c r="D4111" s="27" t="s">
        <v>211</v>
      </c>
      <c r="E4111" s="27" t="s">
        <v>32</v>
      </c>
      <c r="F4111" s="27" t="s">
        <v>257</v>
      </c>
      <c r="G4111" s="33">
        <v>253264.16</v>
      </c>
      <c r="H4111" s="33">
        <v>253264.16</v>
      </c>
      <c r="I4111" s="33">
        <v>6608</v>
      </c>
      <c r="J4111" s="33">
        <v>503</v>
      </c>
      <c r="K4111" s="33">
        <v>8400</v>
      </c>
      <c r="L4111" s="33">
        <v>1</v>
      </c>
      <c r="M4111" s="33">
        <v>1</v>
      </c>
      <c r="N4111" s="33">
        <v>265408.75</v>
      </c>
      <c r="O4111" s="33">
        <v>1463.1</v>
      </c>
      <c r="P4111" s="33">
        <v>2762</v>
      </c>
    </row>
    <row r="4112" spans="1:16">
      <c r="A4112" s="27" t="s">
        <v>736</v>
      </c>
      <c r="B4112" s="31">
        <v>202412</v>
      </c>
      <c r="C4112" s="27" t="s">
        <v>95</v>
      </c>
      <c r="D4112" s="27" t="s">
        <v>211</v>
      </c>
      <c r="E4112" s="27" t="s">
        <v>32</v>
      </c>
      <c r="F4112" s="27" t="s">
        <v>257</v>
      </c>
      <c r="G4112" s="33">
        <v>321767.66</v>
      </c>
      <c r="H4112" s="33">
        <v>321767.66</v>
      </c>
      <c r="I4112" s="33">
        <v>8153</v>
      </c>
      <c r="J4112" s="33">
        <v>657</v>
      </c>
      <c r="K4112" s="33">
        <v>8400</v>
      </c>
      <c r="L4112" s="33">
        <v>1</v>
      </c>
      <c r="M4112" s="33">
        <v>1</v>
      </c>
      <c r="N4112" s="33">
        <v>304388.02</v>
      </c>
      <c r="O4112" s="33">
        <v>1896.9</v>
      </c>
      <c r="P4112" s="33">
        <v>3284</v>
      </c>
    </row>
    <row r="4113" spans="1:16">
      <c r="A4113" s="27" t="s">
        <v>736</v>
      </c>
      <c r="B4113" s="31">
        <v>202501</v>
      </c>
      <c r="C4113" s="27" t="s">
        <v>95</v>
      </c>
      <c r="D4113" s="27" t="s">
        <v>211</v>
      </c>
      <c r="E4113" s="27" t="s">
        <v>32</v>
      </c>
      <c r="F4113" s="27" t="s">
        <v>257</v>
      </c>
      <c r="G4113" s="33">
        <v>147036.97</v>
      </c>
      <c r="H4113" s="33">
        <v>147036.97</v>
      </c>
      <c r="I4113" s="33">
        <v>3829</v>
      </c>
      <c r="J4113" s="33">
        <v>337</v>
      </c>
      <c r="K4113" s="33">
        <v>8400</v>
      </c>
      <c r="L4113" s="33">
        <v>1</v>
      </c>
      <c r="M4113" s="33">
        <v>1</v>
      </c>
      <c r="N4113" s="33">
        <v>154567.2</v>
      </c>
      <c r="O4113" s="33">
        <v>746.2</v>
      </c>
      <c r="P4113" s="33">
        <v>1535</v>
      </c>
    </row>
    <row r="4114" spans="1:16">
      <c r="A4114" s="27" t="s">
        <v>736</v>
      </c>
      <c r="B4114" s="31">
        <v>202502</v>
      </c>
      <c r="C4114" s="27" t="s">
        <v>95</v>
      </c>
      <c r="D4114" s="27" t="s">
        <v>211</v>
      </c>
      <c r="E4114" s="27" t="s">
        <v>32</v>
      </c>
      <c r="F4114" s="27" t="s">
        <v>257</v>
      </c>
      <c r="G4114" s="33">
        <v>161378.59</v>
      </c>
      <c r="H4114" s="33">
        <v>161378.59</v>
      </c>
      <c r="I4114" s="33">
        <v>3996</v>
      </c>
      <c r="J4114" s="33">
        <v>274</v>
      </c>
      <c r="K4114" s="33">
        <v>8400</v>
      </c>
      <c r="L4114" s="33">
        <v>1</v>
      </c>
      <c r="M4114" s="33">
        <v>1</v>
      </c>
      <c r="N4114" s="33">
        <v>159097.08</v>
      </c>
      <c r="O4114" s="33">
        <v>901.4</v>
      </c>
      <c r="P4114" s="33">
        <v>1684</v>
      </c>
    </row>
    <row r="4115" spans="1:16">
      <c r="A4115" s="27" t="s">
        <v>736</v>
      </c>
      <c r="B4115" s="31">
        <v>202503</v>
      </c>
      <c r="C4115" s="27" t="s">
        <v>95</v>
      </c>
      <c r="D4115" s="27" t="s">
        <v>211</v>
      </c>
      <c r="E4115" s="27" t="s">
        <v>32</v>
      </c>
      <c r="F4115" s="27" t="s">
        <v>257</v>
      </c>
      <c r="G4115" s="33">
        <v>172566.78</v>
      </c>
      <c r="H4115" s="33">
        <v>172566.78</v>
      </c>
      <c r="I4115" s="33">
        <v>4477</v>
      </c>
      <c r="J4115" s="33">
        <v>346</v>
      </c>
      <c r="K4115" s="33">
        <v>8400</v>
      </c>
      <c r="L4115" s="33">
        <v>1</v>
      </c>
      <c r="M4115" s="33">
        <v>1</v>
      </c>
      <c r="N4115" s="33">
        <v>198090.65</v>
      </c>
      <c r="O4115" s="33">
        <v>1124.8</v>
      </c>
      <c r="P4115" s="33">
        <v>1844</v>
      </c>
    </row>
    <row r="4116" spans="1:16">
      <c r="A4116" s="27" t="s">
        <v>736</v>
      </c>
      <c r="B4116" s="31">
        <v>202504</v>
      </c>
      <c r="C4116" s="27" t="s">
        <v>95</v>
      </c>
      <c r="D4116" s="27" t="s">
        <v>211</v>
      </c>
      <c r="E4116" s="27" t="s">
        <v>32</v>
      </c>
      <c r="F4116" s="27" t="s">
        <v>257</v>
      </c>
      <c r="G4116" s="33">
        <v>225434.6</v>
      </c>
      <c r="H4116" s="33">
        <v>225434.6</v>
      </c>
      <c r="I4116" s="33">
        <v>5571</v>
      </c>
      <c r="J4116" s="33">
        <v>424</v>
      </c>
      <c r="K4116" s="33">
        <v>8400</v>
      </c>
      <c r="L4116" s="33">
        <v>1</v>
      </c>
      <c r="M4116" s="33">
        <v>1</v>
      </c>
      <c r="N4116" s="33">
        <v>232887.17</v>
      </c>
      <c r="O4116" s="33">
        <v>1379.2</v>
      </c>
      <c r="P4116" s="33">
        <v>2250</v>
      </c>
    </row>
    <row r="4117" spans="1:16">
      <c r="A4117" s="27" t="s">
        <v>736</v>
      </c>
      <c r="B4117" s="31">
        <v>202505</v>
      </c>
      <c r="C4117" s="27" t="s">
        <v>95</v>
      </c>
      <c r="D4117" s="27" t="s">
        <v>211</v>
      </c>
      <c r="E4117" s="27" t="s">
        <v>32</v>
      </c>
      <c r="F4117" s="27" t="s">
        <v>257</v>
      </c>
      <c r="G4117" s="33">
        <v>258912.57</v>
      </c>
      <c r="H4117" s="33">
        <v>258912.57</v>
      </c>
      <c r="I4117" s="33">
        <v>7123</v>
      </c>
      <c r="J4117" s="33">
        <v>545</v>
      </c>
      <c r="K4117" s="33">
        <v>8400</v>
      </c>
      <c r="L4117" s="33">
        <v>1</v>
      </c>
      <c r="M4117" s="33">
        <v>1</v>
      </c>
      <c r="N4117" s="33">
        <v>254829.35</v>
      </c>
      <c r="O4117" s="33">
        <v>1448.9</v>
      </c>
      <c r="P4117" s="33">
        <v>2805</v>
      </c>
    </row>
    <row r="4118" spans="1:16">
      <c r="A4118" s="27" t="s">
        <v>736</v>
      </c>
      <c r="B4118" s="31">
        <v>202506</v>
      </c>
      <c r="C4118" s="27" t="s">
        <v>95</v>
      </c>
      <c r="D4118" s="27" t="s">
        <v>211</v>
      </c>
      <c r="E4118" s="27" t="s">
        <v>32</v>
      </c>
      <c r="F4118" s="27" t="s">
        <v>257</v>
      </c>
      <c r="G4118" s="33">
        <v>238358.47</v>
      </c>
      <c r="H4118" s="33">
        <v>238358.47</v>
      </c>
      <c r="I4118" s="33">
        <v>6104</v>
      </c>
      <c r="J4118" s="33">
        <v>502</v>
      </c>
      <c r="K4118" s="33">
        <v>8400</v>
      </c>
      <c r="L4118" s="33">
        <v>1</v>
      </c>
      <c r="M4118" s="33">
        <v>1</v>
      </c>
      <c r="N4118" s="33">
        <v>248720.13</v>
      </c>
      <c r="O4118" s="33">
        <v>1315.5</v>
      </c>
      <c r="P4118" s="33">
        <v>2387</v>
      </c>
    </row>
    <row r="4119" spans="1:16">
      <c r="A4119" s="27" t="s">
        <v>736</v>
      </c>
      <c r="B4119" s="31">
        <v>202507</v>
      </c>
      <c r="C4119" s="27" t="s">
        <v>95</v>
      </c>
      <c r="D4119" s="27" t="s">
        <v>211</v>
      </c>
      <c r="E4119" s="27" t="s">
        <v>32</v>
      </c>
      <c r="F4119" s="27" t="s">
        <v>257</v>
      </c>
      <c r="G4119" s="33">
        <v>193050.1</v>
      </c>
      <c r="H4119" s="33">
        <v>193050.1</v>
      </c>
      <c r="I4119" s="33">
        <v>5127</v>
      </c>
      <c r="J4119" s="33">
        <v>367</v>
      </c>
      <c r="K4119" s="33">
        <v>8400</v>
      </c>
      <c r="L4119" s="33">
        <v>1</v>
      </c>
      <c r="M4119" s="33">
        <v>1</v>
      </c>
      <c r="N4119" s="33">
        <v>220932.15</v>
      </c>
      <c r="O4119" s="33">
        <v>972.1</v>
      </c>
      <c r="P4119" s="33">
        <v>2130</v>
      </c>
    </row>
    <row r="4120" spans="1:16">
      <c r="A4120" s="27" t="s">
        <v>736</v>
      </c>
      <c r="B4120" s="31">
        <v>202508</v>
      </c>
      <c r="C4120" s="27" t="s">
        <v>95</v>
      </c>
      <c r="D4120" s="27" t="s">
        <v>211</v>
      </c>
      <c r="E4120" s="27" t="s">
        <v>32</v>
      </c>
      <c r="F4120" s="27" t="s">
        <v>257</v>
      </c>
      <c r="G4120" s="33">
        <v>204374.3</v>
      </c>
      <c r="H4120" s="33">
        <v>204374.3</v>
      </c>
      <c r="I4120" s="33">
        <v>5477</v>
      </c>
      <c r="J4120" s="33">
        <v>400</v>
      </c>
      <c r="K4120" s="33">
        <v>8400</v>
      </c>
      <c r="L4120" s="33">
        <v>1</v>
      </c>
      <c r="M4120" s="33">
        <v>1</v>
      </c>
      <c r="N4120" s="33">
        <v>212583.95</v>
      </c>
      <c r="O4120" s="33">
        <v>1266.2</v>
      </c>
      <c r="P4120" s="33">
        <v>2195</v>
      </c>
    </row>
    <row r="4121" spans="1:16">
      <c r="A4121" s="27" t="s">
        <v>736</v>
      </c>
      <c r="B4121" s="31">
        <v>202509</v>
      </c>
      <c r="C4121" s="27" t="s">
        <v>95</v>
      </c>
      <c r="D4121" s="27" t="s">
        <v>211</v>
      </c>
      <c r="E4121" s="27" t="s">
        <v>32</v>
      </c>
      <c r="F4121" s="27" t="s">
        <v>257</v>
      </c>
      <c r="G4121" s="33">
        <v>205882.38</v>
      </c>
      <c r="H4121" s="33">
        <v>205882.38</v>
      </c>
      <c r="I4121" s="33">
        <v>4908</v>
      </c>
      <c r="J4121" s="33">
        <v>359</v>
      </c>
      <c r="K4121" s="33">
        <v>8400</v>
      </c>
      <c r="L4121" s="33">
        <v>1</v>
      </c>
      <c r="M4121" s="33">
        <v>1</v>
      </c>
      <c r="N4121" s="33">
        <v>204210.42</v>
      </c>
      <c r="O4121" s="33">
        <v>1126.7</v>
      </c>
      <c r="P4121" s="33">
        <v>2027</v>
      </c>
    </row>
    <row r="4122" spans="1:16">
      <c r="A4122" s="27" t="s">
        <v>736</v>
      </c>
      <c r="B4122" s="31">
        <v>202510</v>
      </c>
      <c r="C4122" s="27" t="s">
        <v>95</v>
      </c>
      <c r="D4122" s="27" t="s">
        <v>211</v>
      </c>
      <c r="E4122" s="27" t="s">
        <v>32</v>
      </c>
      <c r="F4122" s="27" t="s">
        <v>257</v>
      </c>
      <c r="G4122" s="33">
        <v>198607.05</v>
      </c>
      <c r="H4122" s="33">
        <v>198607.05</v>
      </c>
      <c r="I4122" s="33">
        <v>5168</v>
      </c>
      <c r="J4122" s="33">
        <v>374</v>
      </c>
      <c r="K4122" s="33">
        <v>8400</v>
      </c>
      <c r="L4122" s="33">
        <v>1</v>
      </c>
      <c r="M4122" s="33">
        <v>1</v>
      </c>
      <c r="N4122" s="33">
        <v>224095.38</v>
      </c>
      <c r="O4122" s="33">
        <v>1169.8</v>
      </c>
      <c r="P4122" s="33">
        <v>2105</v>
      </c>
    </row>
    <row r="4123" spans="1:16">
      <c r="A4123" s="27" t="s">
        <v>736</v>
      </c>
      <c r="B4123" s="31">
        <v>202511</v>
      </c>
      <c r="C4123" s="27" t="s">
        <v>95</v>
      </c>
      <c r="D4123" s="27" t="s">
        <v>211</v>
      </c>
      <c r="E4123" s="27" t="s">
        <v>32</v>
      </c>
      <c r="F4123" s="27" t="s">
        <v>257</v>
      </c>
      <c r="G4123" s="33">
        <v>246090.44</v>
      </c>
      <c r="H4123" s="33">
        <v>246090.44</v>
      </c>
      <c r="I4123" s="33">
        <v>6378</v>
      </c>
      <c r="J4123" s="33">
        <v>513</v>
      </c>
      <c r="K4123" s="33">
        <v>8400</v>
      </c>
      <c r="L4123" s="33">
        <v>1</v>
      </c>
      <c r="M4123" s="33">
        <v>1</v>
      </c>
      <c r="N4123" s="33">
        <v>270186.11</v>
      </c>
      <c r="O4123" s="33">
        <v>1637.2</v>
      </c>
      <c r="P4123" s="33">
        <v>2574</v>
      </c>
    </row>
    <row r="4124" spans="1:16">
      <c r="A4124" s="27" t="s">
        <v>736</v>
      </c>
      <c r="B4124" s="31">
        <v>202512</v>
      </c>
      <c r="C4124" s="27" t="s">
        <v>95</v>
      </c>
      <c r="D4124" s="27" t="s">
        <v>211</v>
      </c>
      <c r="E4124" s="27" t="s">
        <v>32</v>
      </c>
      <c r="F4124" s="27" t="s">
        <v>257</v>
      </c>
      <c r="G4124" s="33">
        <v>310005.64</v>
      </c>
      <c r="H4124" s="33">
        <v>310005.64</v>
      </c>
      <c r="I4124" s="33">
        <v>7476</v>
      </c>
      <c r="J4124" s="33">
        <v>584</v>
      </c>
      <c r="K4124" s="33">
        <v>8400</v>
      </c>
      <c r="L4124" s="33">
        <v>1</v>
      </c>
      <c r="M4124" s="33">
        <v>1</v>
      </c>
      <c r="N4124" s="33">
        <v>309867</v>
      </c>
      <c r="O4124" s="33">
        <v>1868</v>
      </c>
      <c r="P4124" s="33">
        <v>3139</v>
      </c>
    </row>
    <row r="4125" spans="1:16">
      <c r="A4125" s="27" t="s">
        <v>736</v>
      </c>
      <c r="B4125" s="31">
        <v>202601</v>
      </c>
      <c r="C4125" s="27" t="s">
        <v>95</v>
      </c>
      <c r="D4125" s="27" t="s">
        <v>211</v>
      </c>
      <c r="E4125" s="27" t="s">
        <v>32</v>
      </c>
      <c r="F4125" s="27" t="s">
        <v>257</v>
      </c>
      <c r="G4125" s="33">
        <v>155462.44</v>
      </c>
      <c r="H4125" s="33">
        <v>155462.44</v>
      </c>
      <c r="I4125" s="33">
        <v>3608</v>
      </c>
      <c r="J4125" s="33">
        <v>244</v>
      </c>
      <c r="K4125" s="33">
        <v>8400</v>
      </c>
      <c r="L4125" s="33">
        <v>1</v>
      </c>
      <c r="M4125" s="33">
        <v>1</v>
      </c>
      <c r="N4125" s="33">
        <v>157349.41</v>
      </c>
      <c r="O4125" s="33">
        <v>943.8</v>
      </c>
      <c r="P4125" s="33">
        <v>1541</v>
      </c>
    </row>
    <row r="4126" spans="1:16">
      <c r="A4126" s="27" t="s">
        <v>736</v>
      </c>
      <c r="B4126" s="31">
        <v>202602</v>
      </c>
      <c r="C4126" s="27" t="s">
        <v>95</v>
      </c>
      <c r="D4126" s="27" t="s">
        <v>211</v>
      </c>
      <c r="E4126" s="27" t="s">
        <v>32</v>
      </c>
      <c r="F4126" s="27" t="s">
        <v>257</v>
      </c>
      <c r="G4126" s="33">
        <v>144828.93</v>
      </c>
      <c r="H4126" s="33">
        <v>144828.93</v>
      </c>
      <c r="I4126" s="33">
        <v>3562</v>
      </c>
      <c r="J4126" s="33">
        <v>258</v>
      </c>
      <c r="K4126" s="33">
        <v>8400</v>
      </c>
      <c r="L4126" s="33">
        <v>1</v>
      </c>
      <c r="M4126" s="33">
        <v>1</v>
      </c>
      <c r="N4126" s="33">
        <v>161960.83</v>
      </c>
      <c r="O4126" s="33">
        <v>792.8</v>
      </c>
      <c r="P4126" s="33">
        <v>1510</v>
      </c>
    </row>
    <row r="4127" spans="1:16">
      <c r="A4127" s="27" t="s">
        <v>736</v>
      </c>
      <c r="B4127" s="31">
        <v>202603</v>
      </c>
      <c r="C4127" s="27" t="s">
        <v>95</v>
      </c>
      <c r="D4127" s="27" t="s">
        <v>211</v>
      </c>
      <c r="E4127" s="27" t="s">
        <v>32</v>
      </c>
      <c r="F4127" s="27" t="s">
        <v>257</v>
      </c>
      <c r="G4127" s="33">
        <v>181981.43</v>
      </c>
      <c r="H4127" s="33">
        <v>181981.43</v>
      </c>
      <c r="I4127" s="33">
        <v>5099</v>
      </c>
      <c r="J4127" s="33">
        <v>394</v>
      </c>
      <c r="K4127" s="33">
        <v>8400</v>
      </c>
      <c r="L4127" s="33">
        <v>1</v>
      </c>
      <c r="M4127" s="33">
        <v>1</v>
      </c>
      <c r="N4127" s="33">
        <v>201656.28</v>
      </c>
      <c r="O4127" s="33">
        <v>1156.2</v>
      </c>
      <c r="P4127" s="33">
        <v>2005</v>
      </c>
    </row>
    <row r="4128" spans="1:16">
      <c r="A4128" s="27" t="s">
        <v>736</v>
      </c>
      <c r="B4128" s="31">
        <v>202604</v>
      </c>
      <c r="C4128" s="27" t="s">
        <v>95</v>
      </c>
      <c r="D4128" s="27" t="s">
        <v>211</v>
      </c>
      <c r="E4128" s="27" t="s">
        <v>32</v>
      </c>
      <c r="F4128" s="27" t="s">
        <v>257</v>
      </c>
      <c r="G4128" s="33">
        <v>221394.14</v>
      </c>
      <c r="H4128" s="33">
        <v>221394.14</v>
      </c>
      <c r="I4128" s="33">
        <v>5701</v>
      </c>
      <c r="J4128" s="33">
        <v>455</v>
      </c>
      <c r="K4128" s="33">
        <v>8400</v>
      </c>
      <c r="L4128" s="33">
        <v>1</v>
      </c>
      <c r="M4128" s="33">
        <v>1</v>
      </c>
      <c r="N4128" s="33">
        <v>237079.13</v>
      </c>
      <c r="O4128" s="33">
        <v>1284.3</v>
      </c>
      <c r="P4128" s="33">
        <v>2350</v>
      </c>
    </row>
    <row r="4129" spans="1:16">
      <c r="A4129" s="27" t="s">
        <v>736</v>
      </c>
      <c r="B4129" s="31">
        <v>202605</v>
      </c>
      <c r="C4129" s="27" t="s">
        <v>95</v>
      </c>
      <c r="D4129" s="27" t="s">
        <v>211</v>
      </c>
      <c r="E4129" s="27" t="s">
        <v>32</v>
      </c>
      <c r="F4129" s="27" t="s">
        <v>257</v>
      </c>
      <c r="G4129" s="33">
        <v>242730.94</v>
      </c>
      <c r="H4129" s="33">
        <v>242730.94</v>
      </c>
      <c r="I4129" s="33">
        <v>6548</v>
      </c>
      <c r="J4129" s="33">
        <v>465</v>
      </c>
      <c r="K4129" s="33">
        <v>8400</v>
      </c>
      <c r="L4129" s="33">
        <v>1</v>
      </c>
      <c r="M4129" s="33">
        <v>1</v>
      </c>
      <c r="N4129" s="33">
        <v>259416.28</v>
      </c>
      <c r="O4129" s="33">
        <v>1425.3</v>
      </c>
      <c r="P4129" s="33">
        <v>2701</v>
      </c>
    </row>
    <row r="4130" spans="1:16">
      <c r="A4130" s="27" t="s">
        <v>736</v>
      </c>
      <c r="B4130" s="31">
        <v>202606</v>
      </c>
      <c r="C4130" s="27" t="s">
        <v>95</v>
      </c>
      <c r="D4130" s="27" t="s">
        <v>211</v>
      </c>
      <c r="E4130" s="27" t="s">
        <v>32</v>
      </c>
      <c r="F4130" s="27" t="s">
        <v>257</v>
      </c>
      <c r="G4130" s="33">
        <v>250671.62</v>
      </c>
      <c r="H4130" s="33">
        <v>250671.62</v>
      </c>
      <c r="I4130" s="33">
        <v>6191</v>
      </c>
      <c r="J4130" s="33">
        <v>491</v>
      </c>
      <c r="K4130" s="33">
        <v>8400</v>
      </c>
      <c r="L4130" s="33">
        <v>1</v>
      </c>
      <c r="M4130" s="33">
        <v>1</v>
      </c>
      <c r="N4130" s="33">
        <v>253197.09</v>
      </c>
      <c r="O4130" s="33">
        <v>1463</v>
      </c>
      <c r="P4130" s="33">
        <v>2562</v>
      </c>
    </row>
    <row r="4131" spans="1:16">
      <c r="A4131" s="27" t="s">
        <v>736</v>
      </c>
      <c r="B4131" s="31">
        <v>202607</v>
      </c>
      <c r="C4131" s="27" t="s">
        <v>95</v>
      </c>
      <c r="D4131" s="27" t="s">
        <v>211</v>
      </c>
      <c r="E4131" s="27" t="s">
        <v>32</v>
      </c>
      <c r="F4131" s="27" t="s">
        <v>257</v>
      </c>
      <c r="G4131" s="33">
        <v>235592.81</v>
      </c>
      <c r="H4131" s="33">
        <v>235592.81</v>
      </c>
      <c r="I4131" s="33">
        <v>5593</v>
      </c>
      <c r="J4131" s="33">
        <v>496</v>
      </c>
      <c r="K4131" s="33">
        <v>8400</v>
      </c>
      <c r="L4131" s="33">
        <v>1</v>
      </c>
      <c r="M4131" s="33">
        <v>1</v>
      </c>
      <c r="N4131" s="33">
        <v>224908.93</v>
      </c>
      <c r="O4131" s="33">
        <v>1169.1</v>
      </c>
      <c r="P4131" s="33">
        <v>2267</v>
      </c>
    </row>
    <row r="4132" spans="1:16">
      <c r="A4132" s="27" t="s">
        <v>739</v>
      </c>
      <c r="B4132" s="31">
        <v>202511</v>
      </c>
      <c r="C4132" s="27" t="s">
        <v>95</v>
      </c>
      <c r="D4132" s="27" t="s">
        <v>211</v>
      </c>
      <c r="E4132" s="27" t="s">
        <v>32</v>
      </c>
      <c r="F4132" s="27" t="s">
        <v>262</v>
      </c>
      <c r="G4132" s="33">
        <v>69687.02</v>
      </c>
      <c r="H4132" s="33">
        <v>0</v>
      </c>
      <c r="I4132" s="33">
        <v>3782</v>
      </c>
      <c r="J4132" s="33">
        <v>204</v>
      </c>
      <c r="K4132" s="33">
        <v>4100</v>
      </c>
      <c r="L4132" s="33">
        <v>1</v>
      </c>
      <c r="M4132" s="33">
        <v>0</v>
      </c>
      <c r="N4132" s="33">
        <v>120891.75</v>
      </c>
      <c r="O4132" s="33">
        <v>466.1</v>
      </c>
      <c r="P4132" s="33">
        <v>1194</v>
      </c>
    </row>
    <row r="4133" spans="1:16">
      <c r="A4133" s="27" t="s">
        <v>739</v>
      </c>
      <c r="B4133" s="31">
        <v>202512</v>
      </c>
      <c r="C4133" s="27" t="s">
        <v>95</v>
      </c>
      <c r="D4133" s="27" t="s">
        <v>211</v>
      </c>
      <c r="E4133" s="27" t="s">
        <v>32</v>
      </c>
      <c r="F4133" s="27" t="s">
        <v>262</v>
      </c>
      <c r="G4133" s="33">
        <v>90551.75999999999</v>
      </c>
      <c r="H4133" s="33">
        <v>0</v>
      </c>
      <c r="I4133" s="33">
        <v>4154</v>
      </c>
      <c r="J4133" s="33">
        <v>198</v>
      </c>
      <c r="K4133" s="33">
        <v>4100</v>
      </c>
      <c r="L4133" s="33">
        <v>1</v>
      </c>
      <c r="M4133" s="33">
        <v>0</v>
      </c>
      <c r="N4133" s="33">
        <v>138646.52</v>
      </c>
      <c r="O4133" s="33">
        <v>539.6</v>
      </c>
      <c r="P4133" s="33">
        <v>1400</v>
      </c>
    </row>
    <row r="4134" spans="1:16">
      <c r="A4134" s="27" t="s">
        <v>739</v>
      </c>
      <c r="B4134" s="31">
        <v>202601</v>
      </c>
      <c r="C4134" s="27" t="s">
        <v>95</v>
      </c>
      <c r="D4134" s="27" t="s">
        <v>211</v>
      </c>
      <c r="E4134" s="27" t="s">
        <v>32</v>
      </c>
      <c r="F4134" s="27" t="s">
        <v>262</v>
      </c>
      <c r="G4134" s="33">
        <v>52117.18</v>
      </c>
      <c r="H4134" s="33">
        <v>0</v>
      </c>
      <c r="I4134" s="33">
        <v>2394</v>
      </c>
      <c r="J4134" s="33">
        <v>131</v>
      </c>
      <c r="K4134" s="33">
        <v>4100</v>
      </c>
      <c r="L4134" s="33">
        <v>1</v>
      </c>
      <c r="M4134" s="33">
        <v>0</v>
      </c>
      <c r="N4134" s="33">
        <v>70404.23</v>
      </c>
      <c r="O4134" s="33">
        <v>350.1</v>
      </c>
      <c r="P4134" s="33">
        <v>806</v>
      </c>
    </row>
    <row r="4135" spans="1:16">
      <c r="A4135" s="27" t="s">
        <v>739</v>
      </c>
      <c r="B4135" s="31">
        <v>202602</v>
      </c>
      <c r="C4135" s="27" t="s">
        <v>95</v>
      </c>
      <c r="D4135" s="27" t="s">
        <v>211</v>
      </c>
      <c r="E4135" s="27" t="s">
        <v>32</v>
      </c>
      <c r="F4135" s="27" t="s">
        <v>262</v>
      </c>
      <c r="G4135" s="33">
        <v>54326.9</v>
      </c>
      <c r="H4135" s="33">
        <v>0</v>
      </c>
      <c r="I4135" s="33">
        <v>2841</v>
      </c>
      <c r="J4135" s="33">
        <v>142</v>
      </c>
      <c r="K4135" s="33">
        <v>4100</v>
      </c>
      <c r="L4135" s="33">
        <v>1</v>
      </c>
      <c r="M4135" s="33">
        <v>0</v>
      </c>
      <c r="N4135" s="33">
        <v>72467.56</v>
      </c>
      <c r="O4135" s="33">
        <v>325.3</v>
      </c>
      <c r="P4135" s="33">
        <v>932</v>
      </c>
    </row>
    <row r="4136" spans="1:16">
      <c r="A4136" s="27" t="s">
        <v>739</v>
      </c>
      <c r="B4136" s="31">
        <v>202603</v>
      </c>
      <c r="C4136" s="27" t="s">
        <v>95</v>
      </c>
      <c r="D4136" s="27" t="s">
        <v>211</v>
      </c>
      <c r="E4136" s="27" t="s">
        <v>32</v>
      </c>
      <c r="F4136" s="27" t="s">
        <v>262</v>
      </c>
      <c r="G4136" s="33">
        <v>61535.68</v>
      </c>
      <c r="H4136" s="33">
        <v>0</v>
      </c>
      <c r="I4136" s="33">
        <v>3213</v>
      </c>
      <c r="J4136" s="33">
        <v>173</v>
      </c>
      <c r="K4136" s="33">
        <v>4100</v>
      </c>
      <c r="L4136" s="33">
        <v>1</v>
      </c>
      <c r="M4136" s="33">
        <v>0</v>
      </c>
      <c r="N4136" s="33">
        <v>90228.84</v>
      </c>
      <c r="O4136" s="33">
        <v>375.4</v>
      </c>
      <c r="P4136" s="33">
        <v>1008</v>
      </c>
    </row>
    <row r="4137" spans="1:16">
      <c r="A4137" s="27" t="s">
        <v>739</v>
      </c>
      <c r="B4137" s="31">
        <v>202604</v>
      </c>
      <c r="C4137" s="27" t="s">
        <v>95</v>
      </c>
      <c r="D4137" s="27" t="s">
        <v>211</v>
      </c>
      <c r="E4137" s="27" t="s">
        <v>32</v>
      </c>
      <c r="F4137" s="27" t="s">
        <v>262</v>
      </c>
      <c r="G4137" s="33">
        <v>82822.07000000001</v>
      </c>
      <c r="H4137" s="33">
        <v>0</v>
      </c>
      <c r="I4137" s="33">
        <v>3841</v>
      </c>
      <c r="J4137" s="33">
        <v>183</v>
      </c>
      <c r="K4137" s="33">
        <v>4100</v>
      </c>
      <c r="L4137" s="33">
        <v>1</v>
      </c>
      <c r="M4137" s="33">
        <v>0</v>
      </c>
      <c r="N4137" s="33">
        <v>106078.4</v>
      </c>
      <c r="O4137" s="33">
        <v>526.1</v>
      </c>
      <c r="P4137" s="33">
        <v>1233</v>
      </c>
    </row>
    <row r="4138" spans="1:16">
      <c r="A4138" s="27" t="s">
        <v>739</v>
      </c>
      <c r="B4138" s="31">
        <v>202605</v>
      </c>
      <c r="C4138" s="27" t="s">
        <v>95</v>
      </c>
      <c r="D4138" s="27" t="s">
        <v>211</v>
      </c>
      <c r="E4138" s="27" t="s">
        <v>32</v>
      </c>
      <c r="F4138" s="27" t="s">
        <v>262</v>
      </c>
      <c r="G4138" s="33">
        <v>103412.73</v>
      </c>
      <c r="H4138" s="33">
        <v>0</v>
      </c>
      <c r="I4138" s="33">
        <v>5415</v>
      </c>
      <c r="J4138" s="33">
        <v>226</v>
      </c>
      <c r="K4138" s="33">
        <v>4100</v>
      </c>
      <c r="L4138" s="33">
        <v>1</v>
      </c>
      <c r="M4138" s="33">
        <v>0</v>
      </c>
      <c r="N4138" s="33">
        <v>116072.91</v>
      </c>
      <c r="O4138" s="33">
        <v>645</v>
      </c>
      <c r="P4138" s="33">
        <v>1686</v>
      </c>
    </row>
    <row r="4139" spans="1:16">
      <c r="A4139" s="27" t="s">
        <v>739</v>
      </c>
      <c r="B4139" s="31">
        <v>202606</v>
      </c>
      <c r="C4139" s="27" t="s">
        <v>95</v>
      </c>
      <c r="D4139" s="27" t="s">
        <v>211</v>
      </c>
      <c r="E4139" s="27" t="s">
        <v>32</v>
      </c>
      <c r="F4139" s="27" t="s">
        <v>262</v>
      </c>
      <c r="G4139" s="33">
        <v>102433.97</v>
      </c>
      <c r="H4139" s="33">
        <v>0</v>
      </c>
      <c r="I4139" s="33">
        <v>5176</v>
      </c>
      <c r="J4139" s="33">
        <v>284</v>
      </c>
      <c r="K4139" s="33">
        <v>4100</v>
      </c>
      <c r="L4139" s="33">
        <v>1</v>
      </c>
      <c r="M4139" s="33">
        <v>0</v>
      </c>
      <c r="N4139" s="33">
        <v>113290.2</v>
      </c>
      <c r="O4139" s="33">
        <v>643</v>
      </c>
      <c r="P4139" s="33">
        <v>1668</v>
      </c>
    </row>
    <row r="4140" spans="1:16">
      <c r="A4140" s="27" t="s">
        <v>739</v>
      </c>
      <c r="B4140" s="31">
        <v>202607</v>
      </c>
      <c r="C4140" s="27" t="s">
        <v>95</v>
      </c>
      <c r="D4140" s="27" t="s">
        <v>211</v>
      </c>
      <c r="E4140" s="27" t="s">
        <v>32</v>
      </c>
      <c r="F4140" s="27" t="s">
        <v>262</v>
      </c>
      <c r="G4140" s="33">
        <v>90499.02</v>
      </c>
      <c r="H4140" s="33">
        <v>0</v>
      </c>
      <c r="I4140" s="33">
        <v>4615</v>
      </c>
      <c r="J4140" s="33">
        <v>262</v>
      </c>
      <c r="K4140" s="33">
        <v>4100</v>
      </c>
      <c r="L4140" s="33">
        <v>1</v>
      </c>
      <c r="M4140" s="33">
        <v>0</v>
      </c>
      <c r="N4140" s="33">
        <v>100632.98</v>
      </c>
      <c r="O4140" s="33">
        <v>547.7</v>
      </c>
      <c r="P4140" s="33">
        <v>1535</v>
      </c>
    </row>
    <row r="4141" spans="1:16">
      <c r="A4141" s="27" t="s">
        <v>743</v>
      </c>
      <c r="B4141" s="31">
        <v>202408</v>
      </c>
      <c r="C4141" s="27" t="s">
        <v>95</v>
      </c>
      <c r="D4141" s="27" t="s">
        <v>211</v>
      </c>
      <c r="E4141" s="27" t="s">
        <v>32</v>
      </c>
      <c r="F4141" s="27" t="s">
        <v>257</v>
      </c>
      <c r="G4141" s="33">
        <v>309065.79</v>
      </c>
      <c r="H4141" s="33">
        <v>309065.79</v>
      </c>
      <c r="I4141" s="33">
        <v>7966</v>
      </c>
      <c r="J4141" s="33">
        <v>519</v>
      </c>
      <c r="K4141" s="33">
        <v>8700</v>
      </c>
      <c r="L4141" s="33">
        <v>1</v>
      </c>
      <c r="M4141" s="33">
        <v>1</v>
      </c>
      <c r="N4141" s="33">
        <v>238341.56</v>
      </c>
      <c r="O4141" s="33">
        <v>1642.7</v>
      </c>
      <c r="P4141" s="33">
        <v>3285</v>
      </c>
    </row>
    <row r="4142" spans="1:16">
      <c r="A4142" s="27" t="s">
        <v>743</v>
      </c>
      <c r="B4142" s="31">
        <v>202409</v>
      </c>
      <c r="C4142" s="27" t="s">
        <v>95</v>
      </c>
      <c r="D4142" s="27" t="s">
        <v>211</v>
      </c>
      <c r="E4142" s="27" t="s">
        <v>32</v>
      </c>
      <c r="F4142" s="27" t="s">
        <v>257</v>
      </c>
      <c r="G4142" s="33">
        <v>286249.55</v>
      </c>
      <c r="H4142" s="33">
        <v>286249.55</v>
      </c>
      <c r="I4142" s="33">
        <v>7392</v>
      </c>
      <c r="J4142" s="33">
        <v>552</v>
      </c>
      <c r="K4142" s="33">
        <v>8700</v>
      </c>
      <c r="L4142" s="33">
        <v>1</v>
      </c>
      <c r="M4142" s="33">
        <v>1</v>
      </c>
      <c r="N4142" s="33">
        <v>228953.45</v>
      </c>
      <c r="O4142" s="33">
        <v>1647.9</v>
      </c>
      <c r="P4142" s="33">
        <v>3112</v>
      </c>
    </row>
    <row r="4143" spans="1:16">
      <c r="A4143" s="27" t="s">
        <v>743</v>
      </c>
      <c r="B4143" s="31">
        <v>202410</v>
      </c>
      <c r="C4143" s="27" t="s">
        <v>95</v>
      </c>
      <c r="D4143" s="27" t="s">
        <v>211</v>
      </c>
      <c r="E4143" s="27" t="s">
        <v>32</v>
      </c>
      <c r="F4143" s="27" t="s">
        <v>257</v>
      </c>
      <c r="G4143" s="33">
        <v>313113.58</v>
      </c>
      <c r="H4143" s="33">
        <v>313113.58</v>
      </c>
      <c r="I4143" s="33">
        <v>7799</v>
      </c>
      <c r="J4143" s="33">
        <v>642</v>
      </c>
      <c r="K4143" s="33">
        <v>8700</v>
      </c>
      <c r="L4143" s="33">
        <v>1</v>
      </c>
      <c r="M4143" s="33">
        <v>1</v>
      </c>
      <c r="N4143" s="33">
        <v>251247.77</v>
      </c>
      <c r="O4143" s="33">
        <v>1796.9</v>
      </c>
      <c r="P4143" s="33">
        <v>3135</v>
      </c>
    </row>
    <row r="4144" spans="1:16">
      <c r="A4144" s="27" t="s">
        <v>743</v>
      </c>
      <c r="B4144" s="31">
        <v>202411</v>
      </c>
      <c r="C4144" s="27" t="s">
        <v>95</v>
      </c>
      <c r="D4144" s="27" t="s">
        <v>211</v>
      </c>
      <c r="E4144" s="27" t="s">
        <v>32</v>
      </c>
      <c r="F4144" s="27" t="s">
        <v>257</v>
      </c>
      <c r="G4144" s="33">
        <v>398166.25</v>
      </c>
      <c r="H4144" s="33">
        <v>398166.25</v>
      </c>
      <c r="I4144" s="33">
        <v>9873</v>
      </c>
      <c r="J4144" s="33">
        <v>681</v>
      </c>
      <c r="K4144" s="33">
        <v>8700</v>
      </c>
      <c r="L4144" s="33">
        <v>1</v>
      </c>
      <c r="M4144" s="33">
        <v>1</v>
      </c>
      <c r="N4144" s="33">
        <v>302923.06</v>
      </c>
      <c r="O4144" s="33">
        <v>2549.4</v>
      </c>
      <c r="P4144" s="33">
        <v>4034</v>
      </c>
    </row>
    <row r="4145" spans="1:16">
      <c r="A4145" s="27" t="s">
        <v>743</v>
      </c>
      <c r="B4145" s="31">
        <v>202412</v>
      </c>
      <c r="C4145" s="27" t="s">
        <v>95</v>
      </c>
      <c r="D4145" s="27" t="s">
        <v>211</v>
      </c>
      <c r="E4145" s="27" t="s">
        <v>32</v>
      </c>
      <c r="F4145" s="27" t="s">
        <v>257</v>
      </c>
      <c r="G4145" s="33">
        <v>431785.97</v>
      </c>
      <c r="H4145" s="33">
        <v>431785.97</v>
      </c>
      <c r="I4145" s="33">
        <v>11558</v>
      </c>
      <c r="J4145" s="33">
        <v>941</v>
      </c>
      <c r="K4145" s="33">
        <v>8700</v>
      </c>
      <c r="L4145" s="33">
        <v>1</v>
      </c>
      <c r="M4145" s="33">
        <v>1</v>
      </c>
      <c r="N4145" s="33">
        <v>347411.86</v>
      </c>
      <c r="O4145" s="33">
        <v>2271.8</v>
      </c>
      <c r="P4145" s="33">
        <v>4505</v>
      </c>
    </row>
    <row r="4146" spans="1:16">
      <c r="A4146" s="27" t="s">
        <v>743</v>
      </c>
      <c r="B4146" s="31">
        <v>202501</v>
      </c>
      <c r="C4146" s="27" t="s">
        <v>95</v>
      </c>
      <c r="D4146" s="27" t="s">
        <v>211</v>
      </c>
      <c r="E4146" s="27" t="s">
        <v>32</v>
      </c>
      <c r="F4146" s="27" t="s">
        <v>257</v>
      </c>
      <c r="G4146" s="33">
        <v>198361.36</v>
      </c>
      <c r="H4146" s="33">
        <v>198361.36</v>
      </c>
      <c r="I4146" s="33">
        <v>4617</v>
      </c>
      <c r="J4146" s="33">
        <v>381</v>
      </c>
      <c r="K4146" s="33">
        <v>8700</v>
      </c>
      <c r="L4146" s="33">
        <v>1</v>
      </c>
      <c r="M4146" s="33">
        <v>1</v>
      </c>
      <c r="N4146" s="33">
        <v>176414.56</v>
      </c>
      <c r="O4146" s="33">
        <v>1131.5</v>
      </c>
      <c r="P4146" s="33">
        <v>1942</v>
      </c>
    </row>
    <row r="4147" spans="1:16">
      <c r="A4147" s="27" t="s">
        <v>743</v>
      </c>
      <c r="B4147" s="31">
        <v>202502</v>
      </c>
      <c r="C4147" s="27" t="s">
        <v>95</v>
      </c>
      <c r="D4147" s="27" t="s">
        <v>211</v>
      </c>
      <c r="E4147" s="27" t="s">
        <v>32</v>
      </c>
      <c r="F4147" s="27" t="s">
        <v>257</v>
      </c>
      <c r="G4147" s="33">
        <v>210870.37</v>
      </c>
      <c r="H4147" s="33">
        <v>210870.37</v>
      </c>
      <c r="I4147" s="33">
        <v>5005</v>
      </c>
      <c r="J4147" s="33">
        <v>316</v>
      </c>
      <c r="K4147" s="33">
        <v>8700</v>
      </c>
      <c r="L4147" s="33">
        <v>1</v>
      </c>
      <c r="M4147" s="33">
        <v>1</v>
      </c>
      <c r="N4147" s="33">
        <v>181584.72</v>
      </c>
      <c r="O4147" s="33">
        <v>1101.9</v>
      </c>
      <c r="P4147" s="33">
        <v>2081</v>
      </c>
    </row>
    <row r="4148" spans="1:16">
      <c r="A4148" s="27" t="s">
        <v>743</v>
      </c>
      <c r="B4148" s="31">
        <v>202503</v>
      </c>
      <c r="C4148" s="27" t="s">
        <v>95</v>
      </c>
      <c r="D4148" s="27" t="s">
        <v>211</v>
      </c>
      <c r="E4148" s="27" t="s">
        <v>32</v>
      </c>
      <c r="F4148" s="27" t="s">
        <v>257</v>
      </c>
      <c r="G4148" s="33">
        <v>258656.39</v>
      </c>
      <c r="H4148" s="33">
        <v>258656.39</v>
      </c>
      <c r="I4148" s="33">
        <v>7006</v>
      </c>
      <c r="J4148" s="33">
        <v>543</v>
      </c>
      <c r="K4148" s="33">
        <v>8700</v>
      </c>
      <c r="L4148" s="33">
        <v>1</v>
      </c>
      <c r="M4148" s="33">
        <v>1</v>
      </c>
      <c r="N4148" s="33">
        <v>226089.85</v>
      </c>
      <c r="O4148" s="33">
        <v>1491.1</v>
      </c>
      <c r="P4148" s="33">
        <v>2766</v>
      </c>
    </row>
    <row r="4149" spans="1:16">
      <c r="A4149" s="27" t="s">
        <v>743</v>
      </c>
      <c r="B4149" s="31">
        <v>202504</v>
      </c>
      <c r="C4149" s="27" t="s">
        <v>95</v>
      </c>
      <c r="D4149" s="27" t="s">
        <v>211</v>
      </c>
      <c r="E4149" s="27" t="s">
        <v>32</v>
      </c>
      <c r="F4149" s="27" t="s">
        <v>257</v>
      </c>
      <c r="G4149" s="33">
        <v>317904.93</v>
      </c>
      <c r="H4149" s="33">
        <v>317904.93</v>
      </c>
      <c r="I4149" s="33">
        <v>8360</v>
      </c>
      <c r="J4149" s="33">
        <v>609</v>
      </c>
      <c r="K4149" s="33">
        <v>8700</v>
      </c>
      <c r="L4149" s="33">
        <v>1</v>
      </c>
      <c r="M4149" s="33">
        <v>1</v>
      </c>
      <c r="N4149" s="33">
        <v>265804.69</v>
      </c>
      <c r="O4149" s="33">
        <v>2063.7</v>
      </c>
      <c r="P4149" s="33">
        <v>3301</v>
      </c>
    </row>
    <row r="4150" spans="1:16">
      <c r="A4150" s="27" t="s">
        <v>743</v>
      </c>
      <c r="B4150" s="31">
        <v>202505</v>
      </c>
      <c r="C4150" s="27" t="s">
        <v>95</v>
      </c>
      <c r="D4150" s="27" t="s">
        <v>211</v>
      </c>
      <c r="E4150" s="27" t="s">
        <v>32</v>
      </c>
      <c r="F4150" s="27" t="s">
        <v>257</v>
      </c>
      <c r="G4150" s="33">
        <v>348944.11</v>
      </c>
      <c r="H4150" s="33">
        <v>348944.11</v>
      </c>
      <c r="I4150" s="33">
        <v>9462</v>
      </c>
      <c r="J4150" s="33">
        <v>738</v>
      </c>
      <c r="K4150" s="33">
        <v>8700</v>
      </c>
      <c r="L4150" s="33">
        <v>1</v>
      </c>
      <c r="M4150" s="33">
        <v>1</v>
      </c>
      <c r="N4150" s="33">
        <v>290848.31</v>
      </c>
      <c r="O4150" s="33">
        <v>2023.1</v>
      </c>
      <c r="P4150" s="33">
        <v>3879</v>
      </c>
    </row>
    <row r="4151" spans="1:16">
      <c r="A4151" s="27" t="s">
        <v>743</v>
      </c>
      <c r="B4151" s="31">
        <v>202506</v>
      </c>
      <c r="C4151" s="27" t="s">
        <v>95</v>
      </c>
      <c r="D4151" s="27" t="s">
        <v>211</v>
      </c>
      <c r="E4151" s="27" t="s">
        <v>32</v>
      </c>
      <c r="F4151" s="27" t="s">
        <v>257</v>
      </c>
      <c r="G4151" s="33">
        <v>357860.47</v>
      </c>
      <c r="H4151" s="33">
        <v>357860.47</v>
      </c>
      <c r="I4151" s="33">
        <v>10410</v>
      </c>
      <c r="J4151" s="33">
        <v>775</v>
      </c>
      <c r="K4151" s="33">
        <v>8700</v>
      </c>
      <c r="L4151" s="33">
        <v>1</v>
      </c>
      <c r="M4151" s="33">
        <v>1</v>
      </c>
      <c r="N4151" s="33">
        <v>283875.57</v>
      </c>
      <c r="O4151" s="33">
        <v>1944.8</v>
      </c>
      <c r="P4151" s="33">
        <v>4032</v>
      </c>
    </row>
    <row r="4152" spans="1:16">
      <c r="A4152" s="27" t="s">
        <v>743</v>
      </c>
      <c r="B4152" s="31">
        <v>202507</v>
      </c>
      <c r="C4152" s="27" t="s">
        <v>95</v>
      </c>
      <c r="D4152" s="27" t="s">
        <v>211</v>
      </c>
      <c r="E4152" s="27" t="s">
        <v>32</v>
      </c>
      <c r="F4152" s="27" t="s">
        <v>257</v>
      </c>
      <c r="G4152" s="33">
        <v>296193.83</v>
      </c>
      <c r="H4152" s="33">
        <v>296193.83</v>
      </c>
      <c r="I4152" s="33">
        <v>7354</v>
      </c>
      <c r="J4152" s="33">
        <v>538</v>
      </c>
      <c r="K4152" s="33">
        <v>8700</v>
      </c>
      <c r="L4152" s="33">
        <v>1</v>
      </c>
      <c r="M4152" s="33">
        <v>1</v>
      </c>
      <c r="N4152" s="33">
        <v>252159.89</v>
      </c>
      <c r="O4152" s="33">
        <v>1593.3</v>
      </c>
      <c r="P4152" s="33">
        <v>3064</v>
      </c>
    </row>
    <row r="4153" spans="1:16">
      <c r="A4153" s="27" t="s">
        <v>743</v>
      </c>
      <c r="B4153" s="31">
        <v>202508</v>
      </c>
      <c r="C4153" s="27" t="s">
        <v>95</v>
      </c>
      <c r="D4153" s="27" t="s">
        <v>211</v>
      </c>
      <c r="E4153" s="27" t="s">
        <v>32</v>
      </c>
      <c r="F4153" s="27" t="s">
        <v>257</v>
      </c>
      <c r="G4153" s="33">
        <v>283423.36</v>
      </c>
      <c r="H4153" s="33">
        <v>283423.36</v>
      </c>
      <c r="I4153" s="33">
        <v>7040</v>
      </c>
      <c r="J4153" s="33">
        <v>475</v>
      </c>
      <c r="K4153" s="33">
        <v>8700</v>
      </c>
      <c r="L4153" s="33">
        <v>1</v>
      </c>
      <c r="M4153" s="33">
        <v>1</v>
      </c>
      <c r="N4153" s="33">
        <v>242631.71</v>
      </c>
      <c r="O4153" s="33">
        <v>1635.2</v>
      </c>
      <c r="P4153" s="33">
        <v>2855</v>
      </c>
    </row>
    <row r="4154" spans="1:16">
      <c r="A4154" s="27" t="s">
        <v>743</v>
      </c>
      <c r="B4154" s="31">
        <v>202509</v>
      </c>
      <c r="C4154" s="27" t="s">
        <v>95</v>
      </c>
      <c r="D4154" s="27" t="s">
        <v>211</v>
      </c>
      <c r="E4154" s="27" t="s">
        <v>32</v>
      </c>
      <c r="F4154" s="27" t="s">
        <v>257</v>
      </c>
      <c r="G4154" s="33">
        <v>285530.44</v>
      </c>
      <c r="H4154" s="33">
        <v>285530.44</v>
      </c>
      <c r="I4154" s="33">
        <v>7619</v>
      </c>
      <c r="J4154" s="33">
        <v>622</v>
      </c>
      <c r="K4154" s="33">
        <v>8700</v>
      </c>
      <c r="L4154" s="33">
        <v>1</v>
      </c>
      <c r="M4154" s="33">
        <v>1</v>
      </c>
      <c r="N4154" s="33">
        <v>233074.62</v>
      </c>
      <c r="O4154" s="33">
        <v>1499.6</v>
      </c>
      <c r="P4154" s="33">
        <v>3004</v>
      </c>
    </row>
    <row r="4155" spans="1:16">
      <c r="A4155" s="27" t="s">
        <v>743</v>
      </c>
      <c r="B4155" s="31">
        <v>202510</v>
      </c>
      <c r="C4155" s="27" t="s">
        <v>95</v>
      </c>
      <c r="D4155" s="27" t="s">
        <v>211</v>
      </c>
      <c r="E4155" s="27" t="s">
        <v>32</v>
      </c>
      <c r="F4155" s="27" t="s">
        <v>257</v>
      </c>
      <c r="G4155" s="33">
        <v>318182.94</v>
      </c>
      <c r="H4155" s="33">
        <v>318182.94</v>
      </c>
      <c r="I4155" s="33">
        <v>8514</v>
      </c>
      <c r="J4155" s="33">
        <v>725</v>
      </c>
      <c r="K4155" s="33">
        <v>8700</v>
      </c>
      <c r="L4155" s="33">
        <v>1</v>
      </c>
      <c r="M4155" s="33">
        <v>1</v>
      </c>
      <c r="N4155" s="33">
        <v>255770.23</v>
      </c>
      <c r="O4155" s="33">
        <v>1902.5</v>
      </c>
      <c r="P4155" s="33">
        <v>3386</v>
      </c>
    </row>
    <row r="4156" spans="1:16">
      <c r="A4156" s="27" t="s">
        <v>743</v>
      </c>
      <c r="B4156" s="31">
        <v>202511</v>
      </c>
      <c r="C4156" s="27" t="s">
        <v>95</v>
      </c>
      <c r="D4156" s="27" t="s">
        <v>211</v>
      </c>
      <c r="E4156" s="27" t="s">
        <v>32</v>
      </c>
      <c r="F4156" s="27" t="s">
        <v>257</v>
      </c>
      <c r="G4156" s="33">
        <v>352820.23</v>
      </c>
      <c r="H4156" s="33">
        <v>352820.23</v>
      </c>
      <c r="I4156" s="33">
        <v>9051</v>
      </c>
      <c r="J4156" s="33">
        <v>635</v>
      </c>
      <c r="K4156" s="33">
        <v>8700</v>
      </c>
      <c r="L4156" s="33">
        <v>1</v>
      </c>
      <c r="M4156" s="33">
        <v>1</v>
      </c>
      <c r="N4156" s="33">
        <v>308375.67</v>
      </c>
      <c r="O4156" s="33">
        <v>1966.9</v>
      </c>
      <c r="P4156" s="33">
        <v>3784</v>
      </c>
    </row>
    <row r="4157" spans="1:16">
      <c r="A4157" s="27" t="s">
        <v>743</v>
      </c>
      <c r="B4157" s="31">
        <v>202512</v>
      </c>
      <c r="C4157" s="27" t="s">
        <v>95</v>
      </c>
      <c r="D4157" s="27" t="s">
        <v>211</v>
      </c>
      <c r="E4157" s="27" t="s">
        <v>32</v>
      </c>
      <c r="F4157" s="27" t="s">
        <v>257</v>
      </c>
      <c r="G4157" s="33">
        <v>464866.39</v>
      </c>
      <c r="H4157" s="33">
        <v>464866.39</v>
      </c>
      <c r="I4157" s="33">
        <v>11012</v>
      </c>
      <c r="J4157" s="33">
        <v>823</v>
      </c>
      <c r="K4157" s="33">
        <v>8700</v>
      </c>
      <c r="L4157" s="33">
        <v>1</v>
      </c>
      <c r="M4157" s="33">
        <v>1</v>
      </c>
      <c r="N4157" s="33">
        <v>353665.27</v>
      </c>
      <c r="O4157" s="33">
        <v>2633</v>
      </c>
      <c r="P4157" s="33">
        <v>4715</v>
      </c>
    </row>
    <row r="4158" spans="1:16">
      <c r="A4158" s="27" t="s">
        <v>743</v>
      </c>
      <c r="B4158" s="31">
        <v>202601</v>
      </c>
      <c r="C4158" s="27" t="s">
        <v>95</v>
      </c>
      <c r="D4158" s="27" t="s">
        <v>211</v>
      </c>
      <c r="E4158" s="27" t="s">
        <v>32</v>
      </c>
      <c r="F4158" s="27" t="s">
        <v>257</v>
      </c>
      <c r="G4158" s="33">
        <v>211494.29</v>
      </c>
      <c r="H4158" s="33">
        <v>211494.29</v>
      </c>
      <c r="I4158" s="33">
        <v>5515</v>
      </c>
      <c r="J4158" s="33">
        <v>471</v>
      </c>
      <c r="K4158" s="33">
        <v>8700</v>
      </c>
      <c r="L4158" s="33">
        <v>1</v>
      </c>
      <c r="M4158" s="33">
        <v>1</v>
      </c>
      <c r="N4158" s="33">
        <v>179590.03</v>
      </c>
      <c r="O4158" s="33">
        <v>1102.7</v>
      </c>
      <c r="P4158" s="33">
        <v>2170</v>
      </c>
    </row>
    <row r="4159" spans="1:16">
      <c r="A4159" s="27" t="s">
        <v>743</v>
      </c>
      <c r="B4159" s="31">
        <v>202602</v>
      </c>
      <c r="C4159" s="27" t="s">
        <v>95</v>
      </c>
      <c r="D4159" s="27" t="s">
        <v>211</v>
      </c>
      <c r="E4159" s="27" t="s">
        <v>32</v>
      </c>
      <c r="F4159" s="27" t="s">
        <v>257</v>
      </c>
      <c r="G4159" s="33">
        <v>223731.46</v>
      </c>
      <c r="H4159" s="33">
        <v>223731.46</v>
      </c>
      <c r="I4159" s="33">
        <v>5554</v>
      </c>
      <c r="J4159" s="33">
        <v>427</v>
      </c>
      <c r="K4159" s="33">
        <v>8700</v>
      </c>
      <c r="L4159" s="33">
        <v>1</v>
      </c>
      <c r="M4159" s="33">
        <v>1</v>
      </c>
      <c r="N4159" s="33">
        <v>184853.25</v>
      </c>
      <c r="O4159" s="33">
        <v>1297.4</v>
      </c>
      <c r="P4159" s="33">
        <v>2295</v>
      </c>
    </row>
    <row r="4160" spans="1:16">
      <c r="A4160" s="27" t="s">
        <v>743</v>
      </c>
      <c r="B4160" s="31">
        <v>202603</v>
      </c>
      <c r="C4160" s="27" t="s">
        <v>95</v>
      </c>
      <c r="D4160" s="27" t="s">
        <v>211</v>
      </c>
      <c r="E4160" s="27" t="s">
        <v>32</v>
      </c>
      <c r="F4160" s="27" t="s">
        <v>257</v>
      </c>
      <c r="G4160" s="33">
        <v>296667.16</v>
      </c>
      <c r="H4160" s="33">
        <v>296667.16</v>
      </c>
      <c r="I4160" s="33">
        <v>7486</v>
      </c>
      <c r="J4160" s="33">
        <v>605</v>
      </c>
      <c r="K4160" s="33">
        <v>8700</v>
      </c>
      <c r="L4160" s="33">
        <v>1</v>
      </c>
      <c r="M4160" s="33">
        <v>1</v>
      </c>
      <c r="N4160" s="33">
        <v>230159.47</v>
      </c>
      <c r="O4160" s="33">
        <v>1680.9</v>
      </c>
      <c r="P4160" s="33">
        <v>3183</v>
      </c>
    </row>
    <row r="4161" spans="1:16">
      <c r="A4161" s="27" t="s">
        <v>743</v>
      </c>
      <c r="B4161" s="31">
        <v>202604</v>
      </c>
      <c r="C4161" s="27" t="s">
        <v>95</v>
      </c>
      <c r="D4161" s="27" t="s">
        <v>211</v>
      </c>
      <c r="E4161" s="27" t="s">
        <v>32</v>
      </c>
      <c r="F4161" s="27" t="s">
        <v>257</v>
      </c>
      <c r="G4161" s="33">
        <v>326506.01</v>
      </c>
      <c r="H4161" s="33">
        <v>326506.01</v>
      </c>
      <c r="I4161" s="33">
        <v>9154</v>
      </c>
      <c r="J4161" s="33">
        <v>771</v>
      </c>
      <c r="K4161" s="33">
        <v>8700</v>
      </c>
      <c r="L4161" s="33">
        <v>1</v>
      </c>
      <c r="M4161" s="33">
        <v>1</v>
      </c>
      <c r="N4161" s="33">
        <v>270589.17</v>
      </c>
      <c r="O4161" s="33">
        <v>2104.2</v>
      </c>
      <c r="P4161" s="33">
        <v>3638</v>
      </c>
    </row>
    <row r="4162" spans="1:16">
      <c r="A4162" s="27" t="s">
        <v>743</v>
      </c>
      <c r="B4162" s="31">
        <v>202605</v>
      </c>
      <c r="C4162" s="27" t="s">
        <v>95</v>
      </c>
      <c r="D4162" s="27" t="s">
        <v>211</v>
      </c>
      <c r="E4162" s="27" t="s">
        <v>32</v>
      </c>
      <c r="F4162" s="27" t="s">
        <v>257</v>
      </c>
      <c r="G4162" s="33">
        <v>338442.77</v>
      </c>
      <c r="H4162" s="33">
        <v>338442.77</v>
      </c>
      <c r="I4162" s="33">
        <v>8750</v>
      </c>
      <c r="J4162" s="33">
        <v>641</v>
      </c>
      <c r="K4162" s="33">
        <v>8700</v>
      </c>
      <c r="L4162" s="33">
        <v>1</v>
      </c>
      <c r="M4162" s="33">
        <v>1</v>
      </c>
      <c r="N4162" s="33">
        <v>296083.58</v>
      </c>
      <c r="O4162" s="33">
        <v>1938.7</v>
      </c>
      <c r="P4162" s="33">
        <v>3648</v>
      </c>
    </row>
    <row r="4163" spans="1:16">
      <c r="A4163" s="27" t="s">
        <v>743</v>
      </c>
      <c r="B4163" s="31">
        <v>202606</v>
      </c>
      <c r="C4163" s="27" t="s">
        <v>95</v>
      </c>
      <c r="D4163" s="27" t="s">
        <v>211</v>
      </c>
      <c r="E4163" s="27" t="s">
        <v>32</v>
      </c>
      <c r="F4163" s="27" t="s">
        <v>257</v>
      </c>
      <c r="G4163" s="33">
        <v>370154.81</v>
      </c>
      <c r="H4163" s="33">
        <v>370154.81</v>
      </c>
      <c r="I4163" s="33">
        <v>9767</v>
      </c>
      <c r="J4163" s="33">
        <v>736</v>
      </c>
      <c r="K4163" s="33">
        <v>8700</v>
      </c>
      <c r="L4163" s="33">
        <v>1</v>
      </c>
      <c r="M4163" s="33">
        <v>1</v>
      </c>
      <c r="N4163" s="33">
        <v>288985.33</v>
      </c>
      <c r="O4163" s="33">
        <v>1989.8</v>
      </c>
      <c r="P4163" s="33">
        <v>3983</v>
      </c>
    </row>
    <row r="4164" spans="1:16">
      <c r="A4164" s="27" t="s">
        <v>743</v>
      </c>
      <c r="B4164" s="31">
        <v>202607</v>
      </c>
      <c r="C4164" s="27" t="s">
        <v>95</v>
      </c>
      <c r="D4164" s="27" t="s">
        <v>211</v>
      </c>
      <c r="E4164" s="27" t="s">
        <v>32</v>
      </c>
      <c r="F4164" s="27" t="s">
        <v>257</v>
      </c>
      <c r="G4164" s="33">
        <v>287620.37</v>
      </c>
      <c r="H4164" s="33">
        <v>287620.37</v>
      </c>
      <c r="I4164" s="33">
        <v>7400</v>
      </c>
      <c r="J4164" s="33">
        <v>542</v>
      </c>
      <c r="K4164" s="33">
        <v>8700</v>
      </c>
      <c r="L4164" s="33">
        <v>1</v>
      </c>
      <c r="M4164" s="33">
        <v>1</v>
      </c>
      <c r="N4164" s="33">
        <v>256698.76</v>
      </c>
      <c r="O4164" s="33">
        <v>1537.8</v>
      </c>
      <c r="P4164" s="33">
        <v>2934</v>
      </c>
    </row>
    <row r="4165" spans="1:16">
      <c r="A4165" s="27" t="s">
        <v>745</v>
      </c>
      <c r="B4165" s="31">
        <v>202605</v>
      </c>
      <c r="C4165" s="27" t="s">
        <v>95</v>
      </c>
      <c r="D4165" s="27" t="s">
        <v>211</v>
      </c>
      <c r="E4165" s="27" t="s">
        <v>32</v>
      </c>
      <c r="F4165" s="27" t="s">
        <v>262</v>
      </c>
      <c r="G4165" s="33">
        <v>104786.21</v>
      </c>
      <c r="H4165" s="33">
        <v>0</v>
      </c>
      <c r="I4165" s="33">
        <v>5459</v>
      </c>
      <c r="J4165" s="33">
        <v>279</v>
      </c>
      <c r="K4165" s="33">
        <v>6100</v>
      </c>
      <c r="L4165" s="33">
        <v>1</v>
      </c>
      <c r="M4165" s="33">
        <v>0</v>
      </c>
      <c r="N4165" s="33">
        <v>177501.12</v>
      </c>
      <c r="O4165" s="33">
        <v>663.1</v>
      </c>
      <c r="P4165" s="33">
        <v>1777</v>
      </c>
    </row>
    <row r="4166" spans="1:16">
      <c r="A4166" s="27" t="s">
        <v>745</v>
      </c>
      <c r="B4166" s="31">
        <v>202606</v>
      </c>
      <c r="C4166" s="27" t="s">
        <v>95</v>
      </c>
      <c r="D4166" s="27" t="s">
        <v>211</v>
      </c>
      <c r="E4166" s="27" t="s">
        <v>32</v>
      </c>
      <c r="F4166" s="27" t="s">
        <v>262</v>
      </c>
      <c r="G4166" s="33">
        <v>107718.64</v>
      </c>
      <c r="H4166" s="33">
        <v>0</v>
      </c>
      <c r="I4166" s="33">
        <v>5593</v>
      </c>
      <c r="J4166" s="33">
        <v>306</v>
      </c>
      <c r="K4166" s="33">
        <v>6100</v>
      </c>
      <c r="L4166" s="33">
        <v>1</v>
      </c>
      <c r="M4166" s="33">
        <v>0</v>
      </c>
      <c r="N4166" s="33">
        <v>173245.74</v>
      </c>
      <c r="O4166" s="33">
        <v>643.3</v>
      </c>
      <c r="P4166" s="33">
        <v>1789</v>
      </c>
    </row>
    <row r="4167" spans="1:16">
      <c r="A4167" s="27" t="s">
        <v>745</v>
      </c>
      <c r="B4167" s="31">
        <v>202607</v>
      </c>
      <c r="C4167" s="27" t="s">
        <v>95</v>
      </c>
      <c r="D4167" s="27" t="s">
        <v>211</v>
      </c>
      <c r="E4167" s="27" t="s">
        <v>32</v>
      </c>
      <c r="F4167" s="27" t="s">
        <v>262</v>
      </c>
      <c r="G4167" s="33">
        <v>108688.39</v>
      </c>
      <c r="H4167" s="33">
        <v>0</v>
      </c>
      <c r="I4167" s="33">
        <v>5477</v>
      </c>
      <c r="J4167" s="33">
        <v>325</v>
      </c>
      <c r="K4167" s="33">
        <v>6100</v>
      </c>
      <c r="L4167" s="33">
        <v>1</v>
      </c>
      <c r="M4167" s="33">
        <v>0</v>
      </c>
      <c r="N4167" s="33">
        <v>153890.05</v>
      </c>
      <c r="O4167" s="33">
        <v>774.6</v>
      </c>
      <c r="P4167" s="33">
        <v>1705</v>
      </c>
    </row>
    <row r="4168" spans="1:16">
      <c r="A4168" s="27" t="s">
        <v>748</v>
      </c>
      <c r="B4168" s="31">
        <v>202408</v>
      </c>
      <c r="C4168" s="27" t="s">
        <v>95</v>
      </c>
      <c r="D4168" s="27" t="s">
        <v>211</v>
      </c>
      <c r="E4168" s="27" t="s">
        <v>32</v>
      </c>
      <c r="F4168" s="27" t="s">
        <v>257</v>
      </c>
      <c r="G4168" s="33">
        <v>202936.84</v>
      </c>
      <c r="H4168" s="33">
        <v>202936.84</v>
      </c>
      <c r="I4168" s="33">
        <v>5218</v>
      </c>
      <c r="J4168" s="33">
        <v>426</v>
      </c>
      <c r="K4168" s="33">
        <v>10100</v>
      </c>
      <c r="L4168" s="33">
        <v>1</v>
      </c>
      <c r="M4168" s="33">
        <v>1</v>
      </c>
      <c r="N4168" s="33">
        <v>274566.11</v>
      </c>
      <c r="O4168" s="33">
        <v>1019.5</v>
      </c>
      <c r="P4168" s="33">
        <v>2189</v>
      </c>
    </row>
    <row r="4169" spans="1:16">
      <c r="A4169" s="27" t="s">
        <v>748</v>
      </c>
      <c r="B4169" s="31">
        <v>202409</v>
      </c>
      <c r="C4169" s="27" t="s">
        <v>95</v>
      </c>
      <c r="D4169" s="27" t="s">
        <v>211</v>
      </c>
      <c r="E4169" s="27" t="s">
        <v>32</v>
      </c>
      <c r="F4169" s="27" t="s">
        <v>257</v>
      </c>
      <c r="G4169" s="33">
        <v>200782.24</v>
      </c>
      <c r="H4169" s="33">
        <v>200782.24</v>
      </c>
      <c r="I4169" s="33">
        <v>4830</v>
      </c>
      <c r="J4169" s="33">
        <v>341</v>
      </c>
      <c r="K4169" s="33">
        <v>10100</v>
      </c>
      <c r="L4169" s="33">
        <v>1</v>
      </c>
      <c r="M4169" s="33">
        <v>1</v>
      </c>
      <c r="N4169" s="33">
        <v>263751.15</v>
      </c>
      <c r="O4169" s="33">
        <v>1066.9</v>
      </c>
      <c r="P4169" s="33">
        <v>2011</v>
      </c>
    </row>
    <row r="4170" spans="1:16">
      <c r="A4170" s="27" t="s">
        <v>748</v>
      </c>
      <c r="B4170" s="31">
        <v>202410</v>
      </c>
      <c r="C4170" s="27" t="s">
        <v>95</v>
      </c>
      <c r="D4170" s="27" t="s">
        <v>211</v>
      </c>
      <c r="E4170" s="27" t="s">
        <v>32</v>
      </c>
      <c r="F4170" s="27" t="s">
        <v>257</v>
      </c>
      <c r="G4170" s="33">
        <v>188128.49</v>
      </c>
      <c r="H4170" s="33">
        <v>188128.49</v>
      </c>
      <c r="I4170" s="33">
        <v>5514</v>
      </c>
      <c r="J4170" s="33">
        <v>431</v>
      </c>
      <c r="K4170" s="33">
        <v>10100</v>
      </c>
      <c r="L4170" s="33">
        <v>1</v>
      </c>
      <c r="M4170" s="33">
        <v>1</v>
      </c>
      <c r="N4170" s="33">
        <v>289433.89</v>
      </c>
      <c r="O4170" s="33">
        <v>1080</v>
      </c>
      <c r="P4170" s="33">
        <v>2063</v>
      </c>
    </row>
    <row r="4171" spans="1:16">
      <c r="A4171" s="27" t="s">
        <v>748</v>
      </c>
      <c r="B4171" s="31">
        <v>202411</v>
      </c>
      <c r="C4171" s="27" t="s">
        <v>95</v>
      </c>
      <c r="D4171" s="27" t="s">
        <v>211</v>
      </c>
      <c r="E4171" s="27" t="s">
        <v>32</v>
      </c>
      <c r="F4171" s="27" t="s">
        <v>257</v>
      </c>
      <c r="G4171" s="33">
        <v>273571</v>
      </c>
      <c r="H4171" s="33">
        <v>273571</v>
      </c>
      <c r="I4171" s="33">
        <v>7202</v>
      </c>
      <c r="J4171" s="33">
        <v>461</v>
      </c>
      <c r="K4171" s="33">
        <v>10100</v>
      </c>
      <c r="L4171" s="33">
        <v>1</v>
      </c>
      <c r="M4171" s="33">
        <v>1</v>
      </c>
      <c r="N4171" s="33">
        <v>348963.09</v>
      </c>
      <c r="O4171" s="33">
        <v>1662.1</v>
      </c>
      <c r="P4171" s="33">
        <v>3058</v>
      </c>
    </row>
    <row r="4172" spans="1:16">
      <c r="A4172" s="27" t="s">
        <v>748</v>
      </c>
      <c r="B4172" s="31">
        <v>202412</v>
      </c>
      <c r="C4172" s="27" t="s">
        <v>95</v>
      </c>
      <c r="D4172" s="27" t="s">
        <v>211</v>
      </c>
      <c r="E4172" s="27" t="s">
        <v>32</v>
      </c>
      <c r="F4172" s="27" t="s">
        <v>257</v>
      </c>
      <c r="G4172" s="33">
        <v>274848.76</v>
      </c>
      <c r="H4172" s="33">
        <v>274848.76</v>
      </c>
      <c r="I4172" s="33">
        <v>7099</v>
      </c>
      <c r="J4172" s="33">
        <v>639</v>
      </c>
      <c r="K4172" s="33">
        <v>10100</v>
      </c>
      <c r="L4172" s="33">
        <v>1</v>
      </c>
      <c r="M4172" s="33">
        <v>1</v>
      </c>
      <c r="N4172" s="33">
        <v>400213.56</v>
      </c>
      <c r="O4172" s="33">
        <v>1507</v>
      </c>
      <c r="P4172" s="33">
        <v>2825</v>
      </c>
    </row>
    <row r="4173" spans="1:16">
      <c r="A4173" s="27" t="s">
        <v>748</v>
      </c>
      <c r="B4173" s="31">
        <v>202501</v>
      </c>
      <c r="C4173" s="27" t="s">
        <v>95</v>
      </c>
      <c r="D4173" s="27" t="s">
        <v>211</v>
      </c>
      <c r="E4173" s="27" t="s">
        <v>32</v>
      </c>
      <c r="F4173" s="27" t="s">
        <v>257</v>
      </c>
      <c r="G4173" s="33">
        <v>140429.69</v>
      </c>
      <c r="H4173" s="33">
        <v>140429.69</v>
      </c>
      <c r="I4173" s="33">
        <v>3836</v>
      </c>
      <c r="J4173" s="33">
        <v>321</v>
      </c>
      <c r="K4173" s="33">
        <v>10100</v>
      </c>
      <c r="L4173" s="33">
        <v>1</v>
      </c>
      <c r="M4173" s="33">
        <v>1</v>
      </c>
      <c r="N4173" s="33">
        <v>203227.09</v>
      </c>
      <c r="O4173" s="33">
        <v>782.1</v>
      </c>
      <c r="P4173" s="33">
        <v>1519</v>
      </c>
    </row>
    <row r="4174" spans="1:16">
      <c r="A4174" s="27" t="s">
        <v>748</v>
      </c>
      <c r="B4174" s="31">
        <v>202502</v>
      </c>
      <c r="C4174" s="27" t="s">
        <v>95</v>
      </c>
      <c r="D4174" s="27" t="s">
        <v>211</v>
      </c>
      <c r="E4174" s="27" t="s">
        <v>32</v>
      </c>
      <c r="F4174" s="27" t="s">
        <v>257</v>
      </c>
      <c r="G4174" s="33">
        <v>167549</v>
      </c>
      <c r="H4174" s="33">
        <v>167549</v>
      </c>
      <c r="I4174" s="33">
        <v>4336</v>
      </c>
      <c r="J4174" s="33">
        <v>351</v>
      </c>
      <c r="K4174" s="33">
        <v>10100</v>
      </c>
      <c r="L4174" s="33">
        <v>1</v>
      </c>
      <c r="M4174" s="33">
        <v>1</v>
      </c>
      <c r="N4174" s="33">
        <v>209183.04</v>
      </c>
      <c r="O4174" s="33">
        <v>997.8</v>
      </c>
      <c r="P4174" s="33">
        <v>1815</v>
      </c>
    </row>
    <row r="4175" spans="1:16">
      <c r="A4175" s="27" t="s">
        <v>748</v>
      </c>
      <c r="B4175" s="31">
        <v>202503</v>
      </c>
      <c r="C4175" s="27" t="s">
        <v>95</v>
      </c>
      <c r="D4175" s="27" t="s">
        <v>211</v>
      </c>
      <c r="E4175" s="27" t="s">
        <v>32</v>
      </c>
      <c r="F4175" s="27" t="s">
        <v>257</v>
      </c>
      <c r="G4175" s="33">
        <v>181375.24</v>
      </c>
      <c r="H4175" s="33">
        <v>181375.24</v>
      </c>
      <c r="I4175" s="33">
        <v>4655</v>
      </c>
      <c r="J4175" s="33">
        <v>350</v>
      </c>
      <c r="K4175" s="33">
        <v>10100</v>
      </c>
      <c r="L4175" s="33">
        <v>1</v>
      </c>
      <c r="M4175" s="33">
        <v>1</v>
      </c>
      <c r="N4175" s="33">
        <v>260452.32</v>
      </c>
      <c r="O4175" s="33">
        <v>966.3</v>
      </c>
      <c r="P4175" s="33">
        <v>1908</v>
      </c>
    </row>
    <row r="4176" spans="1:16">
      <c r="A4176" s="27" t="s">
        <v>748</v>
      </c>
      <c r="B4176" s="31">
        <v>202504</v>
      </c>
      <c r="C4176" s="27" t="s">
        <v>95</v>
      </c>
      <c r="D4176" s="27" t="s">
        <v>211</v>
      </c>
      <c r="E4176" s="27" t="s">
        <v>32</v>
      </c>
      <c r="F4176" s="27" t="s">
        <v>257</v>
      </c>
      <c r="G4176" s="33">
        <v>198314.44</v>
      </c>
      <c r="H4176" s="33">
        <v>198314.44</v>
      </c>
      <c r="I4176" s="33">
        <v>4912</v>
      </c>
      <c r="J4176" s="33">
        <v>363</v>
      </c>
      <c r="K4176" s="33">
        <v>10100</v>
      </c>
      <c r="L4176" s="33">
        <v>1</v>
      </c>
      <c r="M4176" s="33">
        <v>1</v>
      </c>
      <c r="N4176" s="33">
        <v>306203.25</v>
      </c>
      <c r="O4176" s="33">
        <v>1164.2</v>
      </c>
      <c r="P4176" s="33">
        <v>1993</v>
      </c>
    </row>
    <row r="4177" spans="1:16">
      <c r="A4177" s="27" t="s">
        <v>748</v>
      </c>
      <c r="B4177" s="31">
        <v>202505</v>
      </c>
      <c r="C4177" s="27" t="s">
        <v>95</v>
      </c>
      <c r="D4177" s="27" t="s">
        <v>211</v>
      </c>
      <c r="E4177" s="27" t="s">
        <v>32</v>
      </c>
      <c r="F4177" s="27" t="s">
        <v>257</v>
      </c>
      <c r="G4177" s="33">
        <v>247652.04</v>
      </c>
      <c r="H4177" s="33">
        <v>247652.04</v>
      </c>
      <c r="I4177" s="33">
        <v>6514</v>
      </c>
      <c r="J4177" s="33">
        <v>441</v>
      </c>
      <c r="K4177" s="33">
        <v>10100</v>
      </c>
      <c r="L4177" s="33">
        <v>1</v>
      </c>
      <c r="M4177" s="33">
        <v>1</v>
      </c>
      <c r="N4177" s="33">
        <v>335053.15</v>
      </c>
      <c r="O4177" s="33">
        <v>1335.4</v>
      </c>
      <c r="P4177" s="33">
        <v>2581</v>
      </c>
    </row>
    <row r="4178" spans="1:16">
      <c r="A4178" s="27" t="s">
        <v>748</v>
      </c>
      <c r="B4178" s="31">
        <v>202506</v>
      </c>
      <c r="C4178" s="27" t="s">
        <v>95</v>
      </c>
      <c r="D4178" s="27" t="s">
        <v>211</v>
      </c>
      <c r="E4178" s="27" t="s">
        <v>32</v>
      </c>
      <c r="F4178" s="27" t="s">
        <v>257</v>
      </c>
      <c r="G4178" s="33">
        <v>261747.92</v>
      </c>
      <c r="H4178" s="33">
        <v>261747.92</v>
      </c>
      <c r="I4178" s="33">
        <v>6874</v>
      </c>
      <c r="J4178" s="33">
        <v>502</v>
      </c>
      <c r="K4178" s="33">
        <v>10100</v>
      </c>
      <c r="L4178" s="33">
        <v>1</v>
      </c>
      <c r="M4178" s="33">
        <v>1</v>
      </c>
      <c r="N4178" s="33">
        <v>327020.65</v>
      </c>
      <c r="O4178" s="33">
        <v>1615.5</v>
      </c>
      <c r="P4178" s="33">
        <v>2913</v>
      </c>
    </row>
    <row r="4179" spans="1:16">
      <c r="A4179" s="27" t="s">
        <v>748</v>
      </c>
      <c r="B4179" s="31">
        <v>202507</v>
      </c>
      <c r="C4179" s="27" t="s">
        <v>95</v>
      </c>
      <c r="D4179" s="27" t="s">
        <v>211</v>
      </c>
      <c r="E4179" s="27" t="s">
        <v>32</v>
      </c>
      <c r="F4179" s="27" t="s">
        <v>257</v>
      </c>
      <c r="G4179" s="33">
        <v>214694.53</v>
      </c>
      <c r="H4179" s="33">
        <v>214694.53</v>
      </c>
      <c r="I4179" s="33">
        <v>5431</v>
      </c>
      <c r="J4179" s="33">
        <v>409</v>
      </c>
      <c r="K4179" s="33">
        <v>10100</v>
      </c>
      <c r="L4179" s="33">
        <v>1</v>
      </c>
      <c r="M4179" s="33">
        <v>1</v>
      </c>
      <c r="N4179" s="33">
        <v>290484.63</v>
      </c>
      <c r="O4179" s="33">
        <v>1304.8</v>
      </c>
      <c r="P4179" s="33">
        <v>2245</v>
      </c>
    </row>
    <row r="4180" spans="1:16">
      <c r="A4180" s="27" t="s">
        <v>748</v>
      </c>
      <c r="B4180" s="31">
        <v>202508</v>
      </c>
      <c r="C4180" s="27" t="s">
        <v>95</v>
      </c>
      <c r="D4180" s="27" t="s">
        <v>211</v>
      </c>
      <c r="E4180" s="27" t="s">
        <v>32</v>
      </c>
      <c r="F4180" s="27" t="s">
        <v>257</v>
      </c>
      <c r="G4180" s="33">
        <v>215055.8</v>
      </c>
      <c r="H4180" s="33">
        <v>215055.8</v>
      </c>
      <c r="I4180" s="33">
        <v>5829</v>
      </c>
      <c r="J4180" s="33">
        <v>402</v>
      </c>
      <c r="K4180" s="33">
        <v>10100</v>
      </c>
      <c r="L4180" s="33">
        <v>1</v>
      </c>
      <c r="M4180" s="33">
        <v>1</v>
      </c>
      <c r="N4180" s="33">
        <v>279508.3</v>
      </c>
      <c r="O4180" s="33">
        <v>1185</v>
      </c>
      <c r="P4180" s="33">
        <v>2438</v>
      </c>
    </row>
    <row r="4181" spans="1:16">
      <c r="A4181" s="27" t="s">
        <v>748</v>
      </c>
      <c r="B4181" s="31">
        <v>202509</v>
      </c>
      <c r="C4181" s="27" t="s">
        <v>95</v>
      </c>
      <c r="D4181" s="27" t="s">
        <v>211</v>
      </c>
      <c r="E4181" s="27" t="s">
        <v>32</v>
      </c>
      <c r="F4181" s="27" t="s">
        <v>257</v>
      </c>
      <c r="G4181" s="33">
        <v>207207.26</v>
      </c>
      <c r="H4181" s="33">
        <v>207207.26</v>
      </c>
      <c r="I4181" s="33">
        <v>5035</v>
      </c>
      <c r="J4181" s="33">
        <v>352</v>
      </c>
      <c r="K4181" s="33">
        <v>10100</v>
      </c>
      <c r="L4181" s="33">
        <v>1</v>
      </c>
      <c r="M4181" s="33">
        <v>1</v>
      </c>
      <c r="N4181" s="33">
        <v>268498.67</v>
      </c>
      <c r="O4181" s="33">
        <v>1257.2</v>
      </c>
      <c r="P4181" s="33">
        <v>2110</v>
      </c>
    </row>
    <row r="4182" spans="1:16">
      <c r="A4182" s="27" t="s">
        <v>748</v>
      </c>
      <c r="B4182" s="31">
        <v>202510</v>
      </c>
      <c r="C4182" s="27" t="s">
        <v>95</v>
      </c>
      <c r="D4182" s="27" t="s">
        <v>211</v>
      </c>
      <c r="E4182" s="27" t="s">
        <v>32</v>
      </c>
      <c r="F4182" s="27" t="s">
        <v>257</v>
      </c>
      <c r="G4182" s="33">
        <v>219881.67</v>
      </c>
      <c r="H4182" s="33">
        <v>219881.67</v>
      </c>
      <c r="I4182" s="33">
        <v>5590</v>
      </c>
      <c r="J4182" s="33">
        <v>466</v>
      </c>
      <c r="K4182" s="33">
        <v>10100</v>
      </c>
      <c r="L4182" s="33">
        <v>1</v>
      </c>
      <c r="M4182" s="33">
        <v>1</v>
      </c>
      <c r="N4182" s="33">
        <v>294643.7</v>
      </c>
      <c r="O4182" s="33">
        <v>1233.8</v>
      </c>
      <c r="P4182" s="33">
        <v>2313</v>
      </c>
    </row>
    <row r="4183" spans="1:16">
      <c r="A4183" s="27" t="s">
        <v>748</v>
      </c>
      <c r="B4183" s="31">
        <v>202511</v>
      </c>
      <c r="C4183" s="27" t="s">
        <v>95</v>
      </c>
      <c r="D4183" s="27" t="s">
        <v>211</v>
      </c>
      <c r="E4183" s="27" t="s">
        <v>32</v>
      </c>
      <c r="F4183" s="27" t="s">
        <v>257</v>
      </c>
      <c r="G4183" s="33">
        <v>255116.51</v>
      </c>
      <c r="H4183" s="33">
        <v>255116.51</v>
      </c>
      <c r="I4183" s="33">
        <v>6194</v>
      </c>
      <c r="J4183" s="33">
        <v>475</v>
      </c>
      <c r="K4183" s="33">
        <v>10100</v>
      </c>
      <c r="L4183" s="33">
        <v>1</v>
      </c>
      <c r="M4183" s="33">
        <v>1</v>
      </c>
      <c r="N4183" s="33">
        <v>355244.42</v>
      </c>
      <c r="O4183" s="33">
        <v>1316.5</v>
      </c>
      <c r="P4183" s="33">
        <v>2740</v>
      </c>
    </row>
    <row r="4184" spans="1:16">
      <c r="A4184" s="27" t="s">
        <v>748</v>
      </c>
      <c r="B4184" s="31">
        <v>202512</v>
      </c>
      <c r="C4184" s="27" t="s">
        <v>95</v>
      </c>
      <c r="D4184" s="27" t="s">
        <v>211</v>
      </c>
      <c r="E4184" s="27" t="s">
        <v>32</v>
      </c>
      <c r="F4184" s="27" t="s">
        <v>257</v>
      </c>
      <c r="G4184" s="33">
        <v>289163.57</v>
      </c>
      <c r="H4184" s="33">
        <v>289163.57</v>
      </c>
      <c r="I4184" s="33">
        <v>7430</v>
      </c>
      <c r="J4184" s="33">
        <v>589</v>
      </c>
      <c r="K4184" s="33">
        <v>10100</v>
      </c>
      <c r="L4184" s="33">
        <v>1</v>
      </c>
      <c r="M4184" s="33">
        <v>1</v>
      </c>
      <c r="N4184" s="33">
        <v>407417.4</v>
      </c>
      <c r="O4184" s="33">
        <v>1537.8</v>
      </c>
      <c r="P4184" s="33">
        <v>3060</v>
      </c>
    </row>
    <row r="4185" spans="1:16">
      <c r="A4185" s="27" t="s">
        <v>748</v>
      </c>
      <c r="B4185" s="31">
        <v>202601</v>
      </c>
      <c r="C4185" s="27" t="s">
        <v>95</v>
      </c>
      <c r="D4185" s="27" t="s">
        <v>211</v>
      </c>
      <c r="E4185" s="27" t="s">
        <v>32</v>
      </c>
      <c r="F4185" s="27" t="s">
        <v>257</v>
      </c>
      <c r="G4185" s="33">
        <v>157088.56</v>
      </c>
      <c r="H4185" s="33">
        <v>157088.56</v>
      </c>
      <c r="I4185" s="33">
        <v>4183</v>
      </c>
      <c r="J4185" s="33">
        <v>319</v>
      </c>
      <c r="K4185" s="33">
        <v>10100</v>
      </c>
      <c r="L4185" s="33">
        <v>1</v>
      </c>
      <c r="M4185" s="33">
        <v>1</v>
      </c>
      <c r="N4185" s="33">
        <v>206885.18</v>
      </c>
      <c r="O4185" s="33">
        <v>957.1</v>
      </c>
      <c r="P4185" s="33">
        <v>1671</v>
      </c>
    </row>
    <row r="4186" spans="1:16">
      <c r="A4186" s="27" t="s">
        <v>748</v>
      </c>
      <c r="B4186" s="31">
        <v>202602</v>
      </c>
      <c r="C4186" s="27" t="s">
        <v>95</v>
      </c>
      <c r="D4186" s="27" t="s">
        <v>211</v>
      </c>
      <c r="E4186" s="27" t="s">
        <v>32</v>
      </c>
      <c r="F4186" s="27" t="s">
        <v>257</v>
      </c>
      <c r="G4186" s="33">
        <v>155285.11</v>
      </c>
      <c r="H4186" s="33">
        <v>155285.11</v>
      </c>
      <c r="I4186" s="33">
        <v>3950</v>
      </c>
      <c r="J4186" s="33">
        <v>296</v>
      </c>
      <c r="K4186" s="33">
        <v>10100</v>
      </c>
      <c r="L4186" s="33">
        <v>1</v>
      </c>
      <c r="M4186" s="33">
        <v>1</v>
      </c>
      <c r="N4186" s="33">
        <v>212948.33</v>
      </c>
      <c r="O4186" s="33">
        <v>847</v>
      </c>
      <c r="P4186" s="33">
        <v>1593</v>
      </c>
    </row>
    <row r="4187" spans="1:16">
      <c r="A4187" s="27" t="s">
        <v>748</v>
      </c>
      <c r="B4187" s="31">
        <v>202603</v>
      </c>
      <c r="C4187" s="27" t="s">
        <v>95</v>
      </c>
      <c r="D4187" s="27" t="s">
        <v>211</v>
      </c>
      <c r="E4187" s="27" t="s">
        <v>32</v>
      </c>
      <c r="F4187" s="27" t="s">
        <v>257</v>
      </c>
      <c r="G4187" s="33">
        <v>187750.51</v>
      </c>
      <c r="H4187" s="33">
        <v>187750.51</v>
      </c>
      <c r="I4187" s="33">
        <v>5101</v>
      </c>
      <c r="J4187" s="33">
        <v>365</v>
      </c>
      <c r="K4187" s="33">
        <v>10100</v>
      </c>
      <c r="L4187" s="33">
        <v>1</v>
      </c>
      <c r="M4187" s="33">
        <v>1</v>
      </c>
      <c r="N4187" s="33">
        <v>265140.46</v>
      </c>
      <c r="O4187" s="33">
        <v>1027.4</v>
      </c>
      <c r="P4187" s="33">
        <v>2018</v>
      </c>
    </row>
    <row r="4188" spans="1:16">
      <c r="A4188" s="27" t="s">
        <v>748</v>
      </c>
      <c r="B4188" s="31">
        <v>202604</v>
      </c>
      <c r="C4188" s="27" t="s">
        <v>95</v>
      </c>
      <c r="D4188" s="27" t="s">
        <v>211</v>
      </c>
      <c r="E4188" s="27" t="s">
        <v>32</v>
      </c>
      <c r="F4188" s="27" t="s">
        <v>257</v>
      </c>
      <c r="G4188" s="33">
        <v>213241.27</v>
      </c>
      <c r="H4188" s="33">
        <v>213241.27</v>
      </c>
      <c r="I4188" s="33">
        <v>5602</v>
      </c>
      <c r="J4188" s="33">
        <v>380</v>
      </c>
      <c r="K4188" s="33">
        <v>10100</v>
      </c>
      <c r="L4188" s="33">
        <v>1</v>
      </c>
      <c r="M4188" s="33">
        <v>1</v>
      </c>
      <c r="N4188" s="33">
        <v>311714.91</v>
      </c>
      <c r="O4188" s="33">
        <v>1277.8</v>
      </c>
      <c r="P4188" s="33">
        <v>2205</v>
      </c>
    </row>
    <row r="4189" spans="1:16">
      <c r="A4189" s="27" t="s">
        <v>748</v>
      </c>
      <c r="B4189" s="31">
        <v>202605</v>
      </c>
      <c r="C4189" s="27" t="s">
        <v>95</v>
      </c>
      <c r="D4189" s="27" t="s">
        <v>211</v>
      </c>
      <c r="E4189" s="27" t="s">
        <v>32</v>
      </c>
      <c r="F4189" s="27" t="s">
        <v>257</v>
      </c>
      <c r="G4189" s="33">
        <v>242662.16</v>
      </c>
      <c r="H4189" s="33">
        <v>242662.16</v>
      </c>
      <c r="I4189" s="33">
        <v>6381</v>
      </c>
      <c r="J4189" s="33">
        <v>486</v>
      </c>
      <c r="K4189" s="33">
        <v>10100</v>
      </c>
      <c r="L4189" s="33">
        <v>1</v>
      </c>
      <c r="M4189" s="33">
        <v>1</v>
      </c>
      <c r="N4189" s="33">
        <v>341084.1</v>
      </c>
      <c r="O4189" s="33">
        <v>1318.5</v>
      </c>
      <c r="P4189" s="33">
        <v>2584</v>
      </c>
    </row>
    <row r="4190" spans="1:16">
      <c r="A4190" s="27" t="s">
        <v>748</v>
      </c>
      <c r="B4190" s="31">
        <v>202606</v>
      </c>
      <c r="C4190" s="27" t="s">
        <v>95</v>
      </c>
      <c r="D4190" s="27" t="s">
        <v>211</v>
      </c>
      <c r="E4190" s="27" t="s">
        <v>32</v>
      </c>
      <c r="F4190" s="27" t="s">
        <v>257</v>
      </c>
      <c r="G4190" s="33">
        <v>237005.13</v>
      </c>
      <c r="H4190" s="33">
        <v>237005.13</v>
      </c>
      <c r="I4190" s="33">
        <v>6461</v>
      </c>
      <c r="J4190" s="33">
        <v>527</v>
      </c>
      <c r="K4190" s="33">
        <v>10100</v>
      </c>
      <c r="L4190" s="33">
        <v>1</v>
      </c>
      <c r="M4190" s="33">
        <v>1</v>
      </c>
      <c r="N4190" s="33">
        <v>332907.02</v>
      </c>
      <c r="O4190" s="33">
        <v>1332.1</v>
      </c>
      <c r="P4190" s="33">
        <v>2571</v>
      </c>
    </row>
    <row r="4191" spans="1:16">
      <c r="A4191" s="27" t="s">
        <v>748</v>
      </c>
      <c r="B4191" s="31">
        <v>202607</v>
      </c>
      <c r="C4191" s="27" t="s">
        <v>95</v>
      </c>
      <c r="D4191" s="27" t="s">
        <v>211</v>
      </c>
      <c r="E4191" s="27" t="s">
        <v>32</v>
      </c>
      <c r="F4191" s="27" t="s">
        <v>257</v>
      </c>
      <c r="G4191" s="33">
        <v>205930.21</v>
      </c>
      <c r="H4191" s="33">
        <v>205930.21</v>
      </c>
      <c r="I4191" s="33">
        <v>5302</v>
      </c>
      <c r="J4191" s="33">
        <v>313</v>
      </c>
      <c r="K4191" s="33">
        <v>10100</v>
      </c>
      <c r="L4191" s="33">
        <v>1</v>
      </c>
      <c r="M4191" s="33">
        <v>1</v>
      </c>
      <c r="N4191" s="33">
        <v>295713.35</v>
      </c>
      <c r="O4191" s="33">
        <v>1274.7</v>
      </c>
      <c r="P4191" s="33">
        <v>2202</v>
      </c>
    </row>
    <row r="4192" spans="1:16">
      <c r="A4192" s="27" t="s">
        <v>750</v>
      </c>
      <c r="B4192" s="31">
        <v>202408</v>
      </c>
      <c r="C4192" s="27" t="s">
        <v>95</v>
      </c>
      <c r="D4192" s="27" t="s">
        <v>211</v>
      </c>
      <c r="E4192" s="27" t="s">
        <v>32</v>
      </c>
      <c r="F4192" s="27" t="s">
        <v>257</v>
      </c>
      <c r="G4192" s="33">
        <v>358784.99</v>
      </c>
      <c r="H4192" s="33">
        <v>358784.99</v>
      </c>
      <c r="I4192" s="33">
        <v>9141</v>
      </c>
      <c r="J4192" s="33">
        <v>750</v>
      </c>
      <c r="K4192" s="33">
        <v>12100</v>
      </c>
      <c r="L4192" s="33">
        <v>1</v>
      </c>
      <c r="M4192" s="33">
        <v>1</v>
      </c>
      <c r="N4192" s="33">
        <v>330207.49</v>
      </c>
      <c r="O4192" s="33">
        <v>2035.6</v>
      </c>
      <c r="P4192" s="33">
        <v>3466</v>
      </c>
    </row>
    <row r="4193" spans="1:16">
      <c r="A4193" s="27" t="s">
        <v>750</v>
      </c>
      <c r="B4193" s="31">
        <v>202409</v>
      </c>
      <c r="C4193" s="27" t="s">
        <v>95</v>
      </c>
      <c r="D4193" s="27" t="s">
        <v>211</v>
      </c>
      <c r="E4193" s="27" t="s">
        <v>32</v>
      </c>
      <c r="F4193" s="27" t="s">
        <v>257</v>
      </c>
      <c r="G4193" s="33">
        <v>338307.86</v>
      </c>
      <c r="H4193" s="33">
        <v>338307.86</v>
      </c>
      <c r="I4193" s="33">
        <v>9742</v>
      </c>
      <c r="J4193" s="33">
        <v>806</v>
      </c>
      <c r="K4193" s="33">
        <v>12100</v>
      </c>
      <c r="L4193" s="33">
        <v>1</v>
      </c>
      <c r="M4193" s="33">
        <v>1</v>
      </c>
      <c r="N4193" s="33">
        <v>317200.85</v>
      </c>
      <c r="O4193" s="33">
        <v>1772.2</v>
      </c>
      <c r="P4193" s="33">
        <v>3778</v>
      </c>
    </row>
    <row r="4194" spans="1:16">
      <c r="A4194" s="27" t="s">
        <v>750</v>
      </c>
      <c r="B4194" s="31">
        <v>202410</v>
      </c>
      <c r="C4194" s="27" t="s">
        <v>95</v>
      </c>
      <c r="D4194" s="27" t="s">
        <v>211</v>
      </c>
      <c r="E4194" s="27" t="s">
        <v>32</v>
      </c>
      <c r="F4194" s="27" t="s">
        <v>257</v>
      </c>
      <c r="G4194" s="33">
        <v>382272.27</v>
      </c>
      <c r="H4194" s="33">
        <v>382272.27</v>
      </c>
      <c r="I4194" s="33">
        <v>9060</v>
      </c>
      <c r="J4194" s="33">
        <v>779</v>
      </c>
      <c r="K4194" s="33">
        <v>12100</v>
      </c>
      <c r="L4194" s="33">
        <v>1</v>
      </c>
      <c r="M4194" s="33">
        <v>1</v>
      </c>
      <c r="N4194" s="33">
        <v>348088.25</v>
      </c>
      <c r="O4194" s="33">
        <v>2192.8</v>
      </c>
      <c r="P4194" s="33">
        <v>3851</v>
      </c>
    </row>
    <row r="4195" spans="1:16">
      <c r="A4195" s="27" t="s">
        <v>750</v>
      </c>
      <c r="B4195" s="31">
        <v>202411</v>
      </c>
      <c r="C4195" s="27" t="s">
        <v>95</v>
      </c>
      <c r="D4195" s="27" t="s">
        <v>211</v>
      </c>
      <c r="E4195" s="27" t="s">
        <v>32</v>
      </c>
      <c r="F4195" s="27" t="s">
        <v>257</v>
      </c>
      <c r="G4195" s="33">
        <v>484941.88</v>
      </c>
      <c r="H4195" s="33">
        <v>484941.88</v>
      </c>
      <c r="I4195" s="33">
        <v>12074</v>
      </c>
      <c r="J4195" s="33">
        <v>1048</v>
      </c>
      <c r="K4195" s="33">
        <v>12100</v>
      </c>
      <c r="L4195" s="33">
        <v>1</v>
      </c>
      <c r="M4195" s="33">
        <v>1</v>
      </c>
      <c r="N4195" s="33">
        <v>419681.16</v>
      </c>
      <c r="O4195" s="33">
        <v>2699.5</v>
      </c>
      <c r="P4195" s="33">
        <v>4974</v>
      </c>
    </row>
    <row r="4196" spans="1:16">
      <c r="A4196" s="27" t="s">
        <v>750</v>
      </c>
      <c r="B4196" s="31">
        <v>202412</v>
      </c>
      <c r="C4196" s="27" t="s">
        <v>95</v>
      </c>
      <c r="D4196" s="27" t="s">
        <v>211</v>
      </c>
      <c r="E4196" s="27" t="s">
        <v>32</v>
      </c>
      <c r="F4196" s="27" t="s">
        <v>257</v>
      </c>
      <c r="G4196" s="33">
        <v>519369.51</v>
      </c>
      <c r="H4196" s="33">
        <v>519369.51</v>
      </c>
      <c r="I4196" s="33">
        <v>13614</v>
      </c>
      <c r="J4196" s="33">
        <v>1179</v>
      </c>
      <c r="K4196" s="33">
        <v>12100</v>
      </c>
      <c r="L4196" s="33">
        <v>1</v>
      </c>
      <c r="M4196" s="33">
        <v>1</v>
      </c>
      <c r="N4196" s="33">
        <v>481317.64</v>
      </c>
      <c r="O4196" s="33">
        <v>3083.2</v>
      </c>
      <c r="P4196" s="33">
        <v>5442</v>
      </c>
    </row>
    <row r="4197" spans="1:16">
      <c r="A4197" s="27" t="s">
        <v>750</v>
      </c>
      <c r="B4197" s="31">
        <v>202501</v>
      </c>
      <c r="C4197" s="27" t="s">
        <v>95</v>
      </c>
      <c r="D4197" s="27" t="s">
        <v>211</v>
      </c>
      <c r="E4197" s="27" t="s">
        <v>32</v>
      </c>
      <c r="F4197" s="27" t="s">
        <v>257</v>
      </c>
      <c r="G4197" s="33">
        <v>282102.27</v>
      </c>
      <c r="H4197" s="33">
        <v>282102.27</v>
      </c>
      <c r="I4197" s="33">
        <v>7440</v>
      </c>
      <c r="J4197" s="33">
        <v>637</v>
      </c>
      <c r="K4197" s="33">
        <v>12100</v>
      </c>
      <c r="L4197" s="33">
        <v>1</v>
      </c>
      <c r="M4197" s="33">
        <v>1</v>
      </c>
      <c r="N4197" s="33">
        <v>244411.47</v>
      </c>
      <c r="O4197" s="33">
        <v>1492.4</v>
      </c>
      <c r="P4197" s="33">
        <v>3024</v>
      </c>
    </row>
    <row r="4198" spans="1:16">
      <c r="A4198" s="27" t="s">
        <v>750</v>
      </c>
      <c r="B4198" s="31">
        <v>202502</v>
      </c>
      <c r="C4198" s="27" t="s">
        <v>95</v>
      </c>
      <c r="D4198" s="27" t="s">
        <v>211</v>
      </c>
      <c r="E4198" s="27" t="s">
        <v>32</v>
      </c>
      <c r="F4198" s="27" t="s">
        <v>257</v>
      </c>
      <c r="G4198" s="33">
        <v>278908.99</v>
      </c>
      <c r="H4198" s="33">
        <v>278908.99</v>
      </c>
      <c r="I4198" s="33">
        <v>7218</v>
      </c>
      <c r="J4198" s="33">
        <v>545</v>
      </c>
      <c r="K4198" s="33">
        <v>12100</v>
      </c>
      <c r="L4198" s="33">
        <v>1</v>
      </c>
      <c r="M4198" s="33">
        <v>1</v>
      </c>
      <c r="N4198" s="33">
        <v>251574.4</v>
      </c>
      <c r="O4198" s="33">
        <v>1499.6</v>
      </c>
      <c r="P4198" s="33">
        <v>2935</v>
      </c>
    </row>
    <row r="4199" spans="1:16">
      <c r="A4199" s="27" t="s">
        <v>750</v>
      </c>
      <c r="B4199" s="31">
        <v>202503</v>
      </c>
      <c r="C4199" s="27" t="s">
        <v>95</v>
      </c>
      <c r="D4199" s="27" t="s">
        <v>211</v>
      </c>
      <c r="E4199" s="27" t="s">
        <v>32</v>
      </c>
      <c r="F4199" s="27" t="s">
        <v>257</v>
      </c>
      <c r="G4199" s="33">
        <v>346606.13</v>
      </c>
      <c r="H4199" s="33">
        <v>346606.13</v>
      </c>
      <c r="I4199" s="33">
        <v>8799</v>
      </c>
      <c r="J4199" s="33">
        <v>628</v>
      </c>
      <c r="K4199" s="33">
        <v>12100</v>
      </c>
      <c r="L4199" s="33">
        <v>1</v>
      </c>
      <c r="M4199" s="33">
        <v>1</v>
      </c>
      <c r="N4199" s="33">
        <v>313233.5</v>
      </c>
      <c r="O4199" s="33">
        <v>1939.1</v>
      </c>
      <c r="P4199" s="33">
        <v>3481</v>
      </c>
    </row>
    <row r="4200" spans="1:16">
      <c r="A4200" s="27" t="s">
        <v>750</v>
      </c>
      <c r="B4200" s="31">
        <v>202504</v>
      </c>
      <c r="C4200" s="27" t="s">
        <v>95</v>
      </c>
      <c r="D4200" s="27" t="s">
        <v>211</v>
      </c>
      <c r="E4200" s="27" t="s">
        <v>32</v>
      </c>
      <c r="F4200" s="27" t="s">
        <v>257</v>
      </c>
      <c r="G4200" s="33">
        <v>393120.79</v>
      </c>
      <c r="H4200" s="33">
        <v>393120.79</v>
      </c>
      <c r="I4200" s="33">
        <v>9934</v>
      </c>
      <c r="J4200" s="33">
        <v>760</v>
      </c>
      <c r="K4200" s="33">
        <v>12100</v>
      </c>
      <c r="L4200" s="33">
        <v>1</v>
      </c>
      <c r="M4200" s="33">
        <v>1</v>
      </c>
      <c r="N4200" s="33">
        <v>368255.96</v>
      </c>
      <c r="O4200" s="33">
        <v>2098.5</v>
      </c>
      <c r="P4200" s="33">
        <v>4281</v>
      </c>
    </row>
    <row r="4201" spans="1:16">
      <c r="A4201" s="27" t="s">
        <v>750</v>
      </c>
      <c r="B4201" s="31">
        <v>202505</v>
      </c>
      <c r="C4201" s="27" t="s">
        <v>95</v>
      </c>
      <c r="D4201" s="27" t="s">
        <v>211</v>
      </c>
      <c r="E4201" s="27" t="s">
        <v>32</v>
      </c>
      <c r="F4201" s="27" t="s">
        <v>257</v>
      </c>
      <c r="G4201" s="33">
        <v>434548.47</v>
      </c>
      <c r="H4201" s="33">
        <v>434548.47</v>
      </c>
      <c r="I4201" s="33">
        <v>10283</v>
      </c>
      <c r="J4201" s="33">
        <v>736</v>
      </c>
      <c r="K4201" s="33">
        <v>12100</v>
      </c>
      <c r="L4201" s="33">
        <v>1</v>
      </c>
      <c r="M4201" s="33">
        <v>1</v>
      </c>
      <c r="N4201" s="33">
        <v>402952.34</v>
      </c>
      <c r="O4201" s="33">
        <v>2456.5</v>
      </c>
      <c r="P4201" s="33">
        <v>4239</v>
      </c>
    </row>
    <row r="4202" spans="1:16">
      <c r="A4202" s="27" t="s">
        <v>750</v>
      </c>
      <c r="B4202" s="31">
        <v>202506</v>
      </c>
      <c r="C4202" s="27" t="s">
        <v>95</v>
      </c>
      <c r="D4202" s="27" t="s">
        <v>211</v>
      </c>
      <c r="E4202" s="27" t="s">
        <v>32</v>
      </c>
      <c r="F4202" s="27" t="s">
        <v>257</v>
      </c>
      <c r="G4202" s="33">
        <v>425541.94</v>
      </c>
      <c r="H4202" s="33">
        <v>425541.94</v>
      </c>
      <c r="I4202" s="33">
        <v>9649</v>
      </c>
      <c r="J4202" s="33">
        <v>691</v>
      </c>
      <c r="K4202" s="33">
        <v>12100</v>
      </c>
      <c r="L4202" s="33">
        <v>1</v>
      </c>
      <c r="M4202" s="33">
        <v>1</v>
      </c>
      <c r="N4202" s="33">
        <v>393292.05</v>
      </c>
      <c r="O4202" s="33">
        <v>2321</v>
      </c>
      <c r="P4202" s="33">
        <v>4240</v>
      </c>
    </row>
    <row r="4203" spans="1:16">
      <c r="A4203" s="27" t="s">
        <v>750</v>
      </c>
      <c r="B4203" s="31">
        <v>202507</v>
      </c>
      <c r="C4203" s="27" t="s">
        <v>95</v>
      </c>
      <c r="D4203" s="27" t="s">
        <v>211</v>
      </c>
      <c r="E4203" s="27" t="s">
        <v>32</v>
      </c>
      <c r="F4203" s="27" t="s">
        <v>257</v>
      </c>
      <c r="G4203" s="33">
        <v>359191.02</v>
      </c>
      <c r="H4203" s="33">
        <v>359191.02</v>
      </c>
      <c r="I4203" s="33">
        <v>8636</v>
      </c>
      <c r="J4203" s="33">
        <v>639</v>
      </c>
      <c r="K4203" s="33">
        <v>12100</v>
      </c>
      <c r="L4203" s="33">
        <v>1</v>
      </c>
      <c r="M4203" s="33">
        <v>1</v>
      </c>
      <c r="N4203" s="33">
        <v>349351.93</v>
      </c>
      <c r="O4203" s="33">
        <v>1968.5</v>
      </c>
      <c r="P4203" s="33">
        <v>3658</v>
      </c>
    </row>
    <row r="4204" spans="1:16">
      <c r="A4204" s="27" t="s">
        <v>750</v>
      </c>
      <c r="B4204" s="31">
        <v>202508</v>
      </c>
      <c r="C4204" s="27" t="s">
        <v>95</v>
      </c>
      <c r="D4204" s="27" t="s">
        <v>211</v>
      </c>
      <c r="E4204" s="27" t="s">
        <v>32</v>
      </c>
      <c r="F4204" s="27" t="s">
        <v>257</v>
      </c>
      <c r="G4204" s="33">
        <v>354420.88</v>
      </c>
      <c r="H4204" s="33">
        <v>354420.88</v>
      </c>
      <c r="I4204" s="33">
        <v>8721</v>
      </c>
      <c r="J4204" s="33">
        <v>647</v>
      </c>
      <c r="K4204" s="33">
        <v>12100</v>
      </c>
      <c r="L4204" s="33">
        <v>1</v>
      </c>
      <c r="M4204" s="33">
        <v>1</v>
      </c>
      <c r="N4204" s="33">
        <v>336151.22</v>
      </c>
      <c r="O4204" s="33">
        <v>1992</v>
      </c>
      <c r="P4204" s="33">
        <v>3610</v>
      </c>
    </row>
    <row r="4205" spans="1:16">
      <c r="A4205" s="27" t="s">
        <v>750</v>
      </c>
      <c r="B4205" s="31">
        <v>202509</v>
      </c>
      <c r="C4205" s="27" t="s">
        <v>95</v>
      </c>
      <c r="D4205" s="27" t="s">
        <v>211</v>
      </c>
      <c r="E4205" s="27" t="s">
        <v>32</v>
      </c>
      <c r="F4205" s="27" t="s">
        <v>257</v>
      </c>
      <c r="G4205" s="33">
        <v>330857.13</v>
      </c>
      <c r="H4205" s="33">
        <v>330857.13</v>
      </c>
      <c r="I4205" s="33">
        <v>8389</v>
      </c>
      <c r="J4205" s="33">
        <v>639</v>
      </c>
      <c r="K4205" s="33">
        <v>12100</v>
      </c>
      <c r="L4205" s="33">
        <v>1</v>
      </c>
      <c r="M4205" s="33">
        <v>1</v>
      </c>
      <c r="N4205" s="33">
        <v>322910.47</v>
      </c>
      <c r="O4205" s="33">
        <v>2070.8</v>
      </c>
      <c r="P4205" s="33">
        <v>3285</v>
      </c>
    </row>
    <row r="4206" spans="1:16">
      <c r="A4206" s="27" t="s">
        <v>750</v>
      </c>
      <c r="B4206" s="31">
        <v>202510</v>
      </c>
      <c r="C4206" s="27" t="s">
        <v>95</v>
      </c>
      <c r="D4206" s="27" t="s">
        <v>211</v>
      </c>
      <c r="E4206" s="27" t="s">
        <v>32</v>
      </c>
      <c r="F4206" s="27" t="s">
        <v>257</v>
      </c>
      <c r="G4206" s="33">
        <v>400757.34</v>
      </c>
      <c r="H4206" s="33">
        <v>400757.34</v>
      </c>
      <c r="I4206" s="33">
        <v>9366</v>
      </c>
      <c r="J4206" s="33">
        <v>688</v>
      </c>
      <c r="K4206" s="33">
        <v>12100</v>
      </c>
      <c r="L4206" s="33">
        <v>1</v>
      </c>
      <c r="M4206" s="33">
        <v>1</v>
      </c>
      <c r="N4206" s="33">
        <v>354353.84</v>
      </c>
      <c r="O4206" s="33">
        <v>2141.1</v>
      </c>
      <c r="P4206" s="33">
        <v>4182</v>
      </c>
    </row>
    <row r="4207" spans="1:16">
      <c r="A4207" s="27" t="s">
        <v>750</v>
      </c>
      <c r="B4207" s="31">
        <v>202511</v>
      </c>
      <c r="C4207" s="27" t="s">
        <v>95</v>
      </c>
      <c r="D4207" s="27" t="s">
        <v>211</v>
      </c>
      <c r="E4207" s="27" t="s">
        <v>32</v>
      </c>
      <c r="F4207" s="27" t="s">
        <v>257</v>
      </c>
      <c r="G4207" s="33">
        <v>472407.02</v>
      </c>
      <c r="H4207" s="33">
        <v>472407.02</v>
      </c>
      <c r="I4207" s="33">
        <v>12784</v>
      </c>
      <c r="J4207" s="33">
        <v>1006</v>
      </c>
      <c r="K4207" s="33">
        <v>12100</v>
      </c>
      <c r="L4207" s="33">
        <v>1</v>
      </c>
      <c r="M4207" s="33">
        <v>1</v>
      </c>
      <c r="N4207" s="33">
        <v>427235.42</v>
      </c>
      <c r="O4207" s="33">
        <v>2605.7</v>
      </c>
      <c r="P4207" s="33">
        <v>5059</v>
      </c>
    </row>
    <row r="4208" spans="1:16">
      <c r="A4208" s="27" t="s">
        <v>750</v>
      </c>
      <c r="B4208" s="31">
        <v>202512</v>
      </c>
      <c r="C4208" s="27" t="s">
        <v>95</v>
      </c>
      <c r="D4208" s="27" t="s">
        <v>211</v>
      </c>
      <c r="E4208" s="27" t="s">
        <v>32</v>
      </c>
      <c r="F4208" s="27" t="s">
        <v>257</v>
      </c>
      <c r="G4208" s="33">
        <v>511542.66</v>
      </c>
      <c r="H4208" s="33">
        <v>511542.66</v>
      </c>
      <c r="I4208" s="33">
        <v>12515</v>
      </c>
      <c r="J4208" s="33">
        <v>1080</v>
      </c>
      <c r="K4208" s="33">
        <v>12100</v>
      </c>
      <c r="L4208" s="33">
        <v>1</v>
      </c>
      <c r="M4208" s="33">
        <v>1</v>
      </c>
      <c r="N4208" s="33">
        <v>489981.36</v>
      </c>
      <c r="O4208" s="33">
        <v>2923.1</v>
      </c>
      <c r="P4208" s="33">
        <v>5171</v>
      </c>
    </row>
    <row r="4209" spans="1:16">
      <c r="A4209" s="27" t="s">
        <v>750</v>
      </c>
      <c r="B4209" s="31">
        <v>202601</v>
      </c>
      <c r="C4209" s="27" t="s">
        <v>95</v>
      </c>
      <c r="D4209" s="27" t="s">
        <v>211</v>
      </c>
      <c r="E4209" s="27" t="s">
        <v>32</v>
      </c>
      <c r="F4209" s="27" t="s">
        <v>257</v>
      </c>
      <c r="G4209" s="33">
        <v>271070.3</v>
      </c>
      <c r="H4209" s="33">
        <v>271070.3</v>
      </c>
      <c r="I4209" s="33">
        <v>6948</v>
      </c>
      <c r="J4209" s="33">
        <v>491</v>
      </c>
      <c r="K4209" s="33">
        <v>12100</v>
      </c>
      <c r="L4209" s="33">
        <v>1</v>
      </c>
      <c r="M4209" s="33">
        <v>1</v>
      </c>
      <c r="N4209" s="33">
        <v>248810.87</v>
      </c>
      <c r="O4209" s="33">
        <v>1576</v>
      </c>
      <c r="P4209" s="33">
        <v>2857</v>
      </c>
    </row>
    <row r="4210" spans="1:16">
      <c r="A4210" s="27" t="s">
        <v>750</v>
      </c>
      <c r="B4210" s="31">
        <v>202602</v>
      </c>
      <c r="C4210" s="27" t="s">
        <v>95</v>
      </c>
      <c r="D4210" s="27" t="s">
        <v>211</v>
      </c>
      <c r="E4210" s="27" t="s">
        <v>32</v>
      </c>
      <c r="F4210" s="27" t="s">
        <v>257</v>
      </c>
      <c r="G4210" s="33">
        <v>249440.1</v>
      </c>
      <c r="H4210" s="33">
        <v>249440.1</v>
      </c>
      <c r="I4210" s="33">
        <v>5968</v>
      </c>
      <c r="J4210" s="33">
        <v>378</v>
      </c>
      <c r="K4210" s="33">
        <v>12100</v>
      </c>
      <c r="L4210" s="33">
        <v>1</v>
      </c>
      <c r="M4210" s="33">
        <v>1</v>
      </c>
      <c r="N4210" s="33">
        <v>256102.74</v>
      </c>
      <c r="O4210" s="33">
        <v>1516.7</v>
      </c>
      <c r="P4210" s="33">
        <v>2526</v>
      </c>
    </row>
    <row r="4211" spans="1:16">
      <c r="A4211" s="27" t="s">
        <v>750</v>
      </c>
      <c r="B4211" s="31">
        <v>202603</v>
      </c>
      <c r="C4211" s="27" t="s">
        <v>95</v>
      </c>
      <c r="D4211" s="27" t="s">
        <v>211</v>
      </c>
      <c r="E4211" s="27" t="s">
        <v>32</v>
      </c>
      <c r="F4211" s="27" t="s">
        <v>257</v>
      </c>
      <c r="G4211" s="33">
        <v>337971.12</v>
      </c>
      <c r="H4211" s="33">
        <v>337971.12</v>
      </c>
      <c r="I4211" s="33">
        <v>8925</v>
      </c>
      <c r="J4211" s="33">
        <v>694</v>
      </c>
      <c r="K4211" s="33">
        <v>12100</v>
      </c>
      <c r="L4211" s="33">
        <v>1</v>
      </c>
      <c r="M4211" s="33">
        <v>1</v>
      </c>
      <c r="N4211" s="33">
        <v>318871.7</v>
      </c>
      <c r="O4211" s="33">
        <v>1836.6</v>
      </c>
      <c r="P4211" s="33">
        <v>3484</v>
      </c>
    </row>
    <row r="4212" spans="1:16">
      <c r="A4212" s="27" t="s">
        <v>750</v>
      </c>
      <c r="B4212" s="31">
        <v>202604</v>
      </c>
      <c r="C4212" s="27" t="s">
        <v>95</v>
      </c>
      <c r="D4212" s="27" t="s">
        <v>211</v>
      </c>
      <c r="E4212" s="27" t="s">
        <v>32</v>
      </c>
      <c r="F4212" s="27" t="s">
        <v>257</v>
      </c>
      <c r="G4212" s="33">
        <v>395710.72</v>
      </c>
      <c r="H4212" s="33">
        <v>395710.72</v>
      </c>
      <c r="I4212" s="33">
        <v>10455</v>
      </c>
      <c r="J4212" s="33">
        <v>807</v>
      </c>
      <c r="K4212" s="33">
        <v>12100</v>
      </c>
      <c r="L4212" s="33">
        <v>1</v>
      </c>
      <c r="M4212" s="33">
        <v>1</v>
      </c>
      <c r="N4212" s="33">
        <v>374884.56</v>
      </c>
      <c r="O4212" s="33">
        <v>2022.7</v>
      </c>
      <c r="P4212" s="33">
        <v>4035</v>
      </c>
    </row>
    <row r="4213" spans="1:16">
      <c r="A4213" s="27" t="s">
        <v>750</v>
      </c>
      <c r="B4213" s="31">
        <v>202605</v>
      </c>
      <c r="C4213" s="27" t="s">
        <v>95</v>
      </c>
      <c r="D4213" s="27" t="s">
        <v>211</v>
      </c>
      <c r="E4213" s="27" t="s">
        <v>32</v>
      </c>
      <c r="F4213" s="27" t="s">
        <v>257</v>
      </c>
      <c r="G4213" s="33">
        <v>423268.74</v>
      </c>
      <c r="H4213" s="33">
        <v>423268.74</v>
      </c>
      <c r="I4213" s="33">
        <v>10339</v>
      </c>
      <c r="J4213" s="33">
        <v>733</v>
      </c>
      <c r="K4213" s="33">
        <v>12100</v>
      </c>
      <c r="L4213" s="33">
        <v>1</v>
      </c>
      <c r="M4213" s="33">
        <v>1</v>
      </c>
      <c r="N4213" s="33">
        <v>410205.48</v>
      </c>
      <c r="O4213" s="33">
        <v>2151.7</v>
      </c>
      <c r="P4213" s="33">
        <v>4425</v>
      </c>
    </row>
    <row r="4214" spans="1:16">
      <c r="A4214" s="27" t="s">
        <v>750</v>
      </c>
      <c r="B4214" s="31">
        <v>202606</v>
      </c>
      <c r="C4214" s="27" t="s">
        <v>95</v>
      </c>
      <c r="D4214" s="27" t="s">
        <v>211</v>
      </c>
      <c r="E4214" s="27" t="s">
        <v>32</v>
      </c>
      <c r="F4214" s="27" t="s">
        <v>257</v>
      </c>
      <c r="G4214" s="33">
        <v>442309.65</v>
      </c>
      <c r="H4214" s="33">
        <v>442309.65</v>
      </c>
      <c r="I4214" s="33">
        <v>10986</v>
      </c>
      <c r="J4214" s="33">
        <v>819</v>
      </c>
      <c r="K4214" s="33">
        <v>12100</v>
      </c>
      <c r="L4214" s="33">
        <v>1</v>
      </c>
      <c r="M4214" s="33">
        <v>1</v>
      </c>
      <c r="N4214" s="33">
        <v>400371.3</v>
      </c>
      <c r="O4214" s="33">
        <v>2974.1</v>
      </c>
      <c r="P4214" s="33">
        <v>4503</v>
      </c>
    </row>
    <row r="4215" spans="1:16">
      <c r="A4215" s="27" t="s">
        <v>750</v>
      </c>
      <c r="B4215" s="31">
        <v>202607</v>
      </c>
      <c r="C4215" s="27" t="s">
        <v>95</v>
      </c>
      <c r="D4215" s="27" t="s">
        <v>211</v>
      </c>
      <c r="E4215" s="27" t="s">
        <v>32</v>
      </c>
      <c r="F4215" s="27" t="s">
        <v>257</v>
      </c>
      <c r="G4215" s="33">
        <v>362142.91</v>
      </c>
      <c r="H4215" s="33">
        <v>362142.91</v>
      </c>
      <c r="I4215" s="33">
        <v>9754</v>
      </c>
      <c r="J4215" s="33">
        <v>726</v>
      </c>
      <c r="K4215" s="33">
        <v>12100</v>
      </c>
      <c r="L4215" s="33">
        <v>1</v>
      </c>
      <c r="M4215" s="33">
        <v>1</v>
      </c>
      <c r="N4215" s="33">
        <v>355640.26</v>
      </c>
      <c r="O4215" s="33">
        <v>1931.8</v>
      </c>
      <c r="P4215" s="33">
        <v>4014</v>
      </c>
    </row>
    <row r="4216" spans="1:16">
      <c r="A4216" s="27" t="s">
        <v>752</v>
      </c>
      <c r="B4216" s="31">
        <v>202408</v>
      </c>
      <c r="C4216" s="27" t="s">
        <v>95</v>
      </c>
      <c r="D4216" s="27" t="s">
        <v>211</v>
      </c>
      <c r="E4216" s="27" t="s">
        <v>32</v>
      </c>
      <c r="F4216" s="27" t="s">
        <v>257</v>
      </c>
      <c r="G4216" s="33">
        <v>291527.41</v>
      </c>
      <c r="H4216" s="33">
        <v>0</v>
      </c>
      <c r="I4216" s="33">
        <v>7673</v>
      </c>
      <c r="J4216" s="33">
        <v>520</v>
      </c>
      <c r="K4216" s="33">
        <v>9600</v>
      </c>
      <c r="L4216" s="33">
        <v>1</v>
      </c>
      <c r="M4216" s="33">
        <v>0</v>
      </c>
      <c r="N4216" s="33">
        <v>258526.2</v>
      </c>
      <c r="O4216" s="33">
        <v>1792.3</v>
      </c>
      <c r="P4216" s="33">
        <v>3218</v>
      </c>
    </row>
    <row r="4217" spans="1:16">
      <c r="A4217" s="27" t="s">
        <v>752</v>
      </c>
      <c r="B4217" s="31">
        <v>202409</v>
      </c>
      <c r="C4217" s="27" t="s">
        <v>95</v>
      </c>
      <c r="D4217" s="27" t="s">
        <v>211</v>
      </c>
      <c r="E4217" s="27" t="s">
        <v>32</v>
      </c>
      <c r="F4217" s="27" t="s">
        <v>257</v>
      </c>
      <c r="G4217" s="33">
        <v>284126.46</v>
      </c>
      <c r="H4217" s="33">
        <v>0</v>
      </c>
      <c r="I4217" s="33">
        <v>7811</v>
      </c>
      <c r="J4217" s="33">
        <v>654</v>
      </c>
      <c r="K4217" s="33">
        <v>9600</v>
      </c>
      <c r="L4217" s="33">
        <v>1</v>
      </c>
      <c r="M4217" s="33">
        <v>0</v>
      </c>
      <c r="N4217" s="33">
        <v>248343.04</v>
      </c>
      <c r="O4217" s="33">
        <v>1543.5</v>
      </c>
      <c r="P4217" s="33">
        <v>3093</v>
      </c>
    </row>
    <row r="4218" spans="1:16">
      <c r="A4218" s="27" t="s">
        <v>752</v>
      </c>
      <c r="B4218" s="31">
        <v>202410</v>
      </c>
      <c r="C4218" s="27" t="s">
        <v>95</v>
      </c>
      <c r="D4218" s="27" t="s">
        <v>211</v>
      </c>
      <c r="E4218" s="27" t="s">
        <v>32</v>
      </c>
      <c r="F4218" s="27" t="s">
        <v>257</v>
      </c>
      <c r="G4218" s="33">
        <v>326737.58</v>
      </c>
      <c r="H4218" s="33">
        <v>0</v>
      </c>
      <c r="I4218" s="33">
        <v>7672</v>
      </c>
      <c r="J4218" s="33">
        <v>605</v>
      </c>
      <c r="K4218" s="33">
        <v>9600</v>
      </c>
      <c r="L4218" s="33">
        <v>1</v>
      </c>
      <c r="M4218" s="33">
        <v>0</v>
      </c>
      <c r="N4218" s="33">
        <v>272525.41</v>
      </c>
      <c r="O4218" s="33">
        <v>2089.4</v>
      </c>
      <c r="P4218" s="33">
        <v>3105</v>
      </c>
    </row>
    <row r="4219" spans="1:16">
      <c r="A4219" s="27" t="s">
        <v>752</v>
      </c>
      <c r="B4219" s="31">
        <v>202411</v>
      </c>
      <c r="C4219" s="27" t="s">
        <v>95</v>
      </c>
      <c r="D4219" s="27" t="s">
        <v>211</v>
      </c>
      <c r="E4219" s="27" t="s">
        <v>32</v>
      </c>
      <c r="F4219" s="27" t="s">
        <v>257</v>
      </c>
      <c r="G4219" s="33">
        <v>368111.23</v>
      </c>
      <c r="H4219" s="33">
        <v>0</v>
      </c>
      <c r="I4219" s="33">
        <v>8258</v>
      </c>
      <c r="J4219" s="33">
        <v>641</v>
      </c>
      <c r="K4219" s="33">
        <v>9600</v>
      </c>
      <c r="L4219" s="33">
        <v>1</v>
      </c>
      <c r="M4219" s="33">
        <v>0</v>
      </c>
      <c r="N4219" s="33">
        <v>328576.96</v>
      </c>
      <c r="O4219" s="33">
        <v>2016.7</v>
      </c>
      <c r="P4219" s="33">
        <v>3610</v>
      </c>
    </row>
    <row r="4220" spans="1:16">
      <c r="A4220" s="27" t="s">
        <v>752</v>
      </c>
      <c r="B4220" s="31">
        <v>202412</v>
      </c>
      <c r="C4220" s="27" t="s">
        <v>95</v>
      </c>
      <c r="D4220" s="27" t="s">
        <v>211</v>
      </c>
      <c r="E4220" s="27" t="s">
        <v>32</v>
      </c>
      <c r="F4220" s="27" t="s">
        <v>257</v>
      </c>
      <c r="G4220" s="33">
        <v>418990.2</v>
      </c>
      <c r="H4220" s="33">
        <v>418990.2</v>
      </c>
      <c r="I4220" s="33">
        <v>10453</v>
      </c>
      <c r="J4220" s="33">
        <v>767</v>
      </c>
      <c r="K4220" s="33">
        <v>9600</v>
      </c>
      <c r="L4220" s="33">
        <v>1</v>
      </c>
      <c r="M4220" s="33">
        <v>1</v>
      </c>
      <c r="N4220" s="33">
        <v>376833.43</v>
      </c>
      <c r="O4220" s="33">
        <v>2472.1</v>
      </c>
      <c r="P4220" s="33">
        <v>4273</v>
      </c>
    </row>
    <row r="4221" spans="1:16">
      <c r="A4221" s="27" t="s">
        <v>752</v>
      </c>
      <c r="B4221" s="31">
        <v>202501</v>
      </c>
      <c r="C4221" s="27" t="s">
        <v>95</v>
      </c>
      <c r="D4221" s="27" t="s">
        <v>211</v>
      </c>
      <c r="E4221" s="27" t="s">
        <v>32</v>
      </c>
      <c r="F4221" s="27" t="s">
        <v>257</v>
      </c>
      <c r="G4221" s="33">
        <v>206734.58</v>
      </c>
      <c r="H4221" s="33">
        <v>206734.58</v>
      </c>
      <c r="I4221" s="33">
        <v>5275</v>
      </c>
      <c r="J4221" s="33">
        <v>369</v>
      </c>
      <c r="K4221" s="33">
        <v>9600</v>
      </c>
      <c r="L4221" s="33">
        <v>1</v>
      </c>
      <c r="M4221" s="33">
        <v>1</v>
      </c>
      <c r="N4221" s="33">
        <v>191354.74</v>
      </c>
      <c r="O4221" s="33">
        <v>1181.6</v>
      </c>
      <c r="P4221" s="33">
        <v>2080</v>
      </c>
    </row>
    <row r="4222" spans="1:16">
      <c r="A4222" s="27" t="s">
        <v>752</v>
      </c>
      <c r="B4222" s="31">
        <v>202502</v>
      </c>
      <c r="C4222" s="27" t="s">
        <v>95</v>
      </c>
      <c r="D4222" s="27" t="s">
        <v>211</v>
      </c>
      <c r="E4222" s="27" t="s">
        <v>32</v>
      </c>
      <c r="F4222" s="27" t="s">
        <v>257</v>
      </c>
      <c r="G4222" s="33">
        <v>240043.39</v>
      </c>
      <c r="H4222" s="33">
        <v>240043.39</v>
      </c>
      <c r="I4222" s="33">
        <v>6647</v>
      </c>
      <c r="J4222" s="33">
        <v>487</v>
      </c>
      <c r="K4222" s="33">
        <v>9600</v>
      </c>
      <c r="L4222" s="33">
        <v>1</v>
      </c>
      <c r="M4222" s="33">
        <v>1</v>
      </c>
      <c r="N4222" s="33">
        <v>196962.75</v>
      </c>
      <c r="O4222" s="33">
        <v>1310.5</v>
      </c>
      <c r="P4222" s="33">
        <v>2612</v>
      </c>
    </row>
    <row r="4223" spans="1:16">
      <c r="A4223" s="27" t="s">
        <v>752</v>
      </c>
      <c r="B4223" s="31">
        <v>202503</v>
      </c>
      <c r="C4223" s="27" t="s">
        <v>95</v>
      </c>
      <c r="D4223" s="27" t="s">
        <v>211</v>
      </c>
      <c r="E4223" s="27" t="s">
        <v>32</v>
      </c>
      <c r="F4223" s="27" t="s">
        <v>257</v>
      </c>
      <c r="G4223" s="33">
        <v>256300.01</v>
      </c>
      <c r="H4223" s="33">
        <v>256300.01</v>
      </c>
      <c r="I4223" s="33">
        <v>6875</v>
      </c>
      <c r="J4223" s="33">
        <v>588</v>
      </c>
      <c r="K4223" s="33">
        <v>9600</v>
      </c>
      <c r="L4223" s="33">
        <v>1</v>
      </c>
      <c r="M4223" s="33">
        <v>1</v>
      </c>
      <c r="N4223" s="33">
        <v>245236.92</v>
      </c>
      <c r="O4223" s="33">
        <v>1464.2</v>
      </c>
      <c r="P4223" s="33">
        <v>2842</v>
      </c>
    </row>
    <row r="4224" spans="1:16">
      <c r="A4224" s="27" t="s">
        <v>752</v>
      </c>
      <c r="B4224" s="31">
        <v>202504</v>
      </c>
      <c r="C4224" s="27" t="s">
        <v>95</v>
      </c>
      <c r="D4224" s="27" t="s">
        <v>211</v>
      </c>
      <c r="E4224" s="27" t="s">
        <v>32</v>
      </c>
      <c r="F4224" s="27" t="s">
        <v>257</v>
      </c>
      <c r="G4224" s="33">
        <v>297846.64</v>
      </c>
      <c r="H4224" s="33">
        <v>297846.64</v>
      </c>
      <c r="I4224" s="33">
        <v>7332</v>
      </c>
      <c r="J4224" s="33">
        <v>488</v>
      </c>
      <c r="K4224" s="33">
        <v>9600</v>
      </c>
      <c r="L4224" s="33">
        <v>1</v>
      </c>
      <c r="M4224" s="33">
        <v>1</v>
      </c>
      <c r="N4224" s="33">
        <v>288315.12</v>
      </c>
      <c r="O4224" s="33">
        <v>1753.1</v>
      </c>
      <c r="P4224" s="33">
        <v>3115</v>
      </c>
    </row>
    <row r="4225" spans="1:16">
      <c r="A4225" s="27" t="s">
        <v>752</v>
      </c>
      <c r="B4225" s="31">
        <v>202505</v>
      </c>
      <c r="C4225" s="27" t="s">
        <v>95</v>
      </c>
      <c r="D4225" s="27" t="s">
        <v>211</v>
      </c>
      <c r="E4225" s="27" t="s">
        <v>32</v>
      </c>
      <c r="F4225" s="27" t="s">
        <v>257</v>
      </c>
      <c r="G4225" s="33">
        <v>367126.98</v>
      </c>
      <c r="H4225" s="33">
        <v>367126.98</v>
      </c>
      <c r="I4225" s="33">
        <v>8133</v>
      </c>
      <c r="J4225" s="33">
        <v>598</v>
      </c>
      <c r="K4225" s="33">
        <v>9600</v>
      </c>
      <c r="L4225" s="33">
        <v>1</v>
      </c>
      <c r="M4225" s="33">
        <v>1</v>
      </c>
      <c r="N4225" s="33">
        <v>315479.63</v>
      </c>
      <c r="O4225" s="33">
        <v>2217.6</v>
      </c>
      <c r="P4225" s="33">
        <v>3541</v>
      </c>
    </row>
    <row r="4226" spans="1:16">
      <c r="A4226" s="27" t="s">
        <v>752</v>
      </c>
      <c r="B4226" s="31">
        <v>202506</v>
      </c>
      <c r="C4226" s="27" t="s">
        <v>95</v>
      </c>
      <c r="D4226" s="27" t="s">
        <v>211</v>
      </c>
      <c r="E4226" s="27" t="s">
        <v>32</v>
      </c>
      <c r="F4226" s="27" t="s">
        <v>257</v>
      </c>
      <c r="G4226" s="33">
        <v>348202.34</v>
      </c>
      <c r="H4226" s="33">
        <v>348202.34</v>
      </c>
      <c r="I4226" s="33">
        <v>8857</v>
      </c>
      <c r="J4226" s="33">
        <v>562</v>
      </c>
      <c r="K4226" s="33">
        <v>9600</v>
      </c>
      <c r="L4226" s="33">
        <v>1</v>
      </c>
      <c r="M4226" s="33">
        <v>1</v>
      </c>
      <c r="N4226" s="33">
        <v>307916.39</v>
      </c>
      <c r="O4226" s="33">
        <v>1887.6</v>
      </c>
      <c r="P4226" s="33">
        <v>3608</v>
      </c>
    </row>
    <row r="4227" spans="1:16">
      <c r="A4227" s="27" t="s">
        <v>752</v>
      </c>
      <c r="B4227" s="31">
        <v>202507</v>
      </c>
      <c r="C4227" s="27" t="s">
        <v>95</v>
      </c>
      <c r="D4227" s="27" t="s">
        <v>211</v>
      </c>
      <c r="E4227" s="27" t="s">
        <v>32</v>
      </c>
      <c r="F4227" s="27" t="s">
        <v>257</v>
      </c>
      <c r="G4227" s="33">
        <v>314073.18</v>
      </c>
      <c r="H4227" s="33">
        <v>314073.18</v>
      </c>
      <c r="I4227" s="33">
        <v>7835</v>
      </c>
      <c r="J4227" s="33">
        <v>514</v>
      </c>
      <c r="K4227" s="33">
        <v>9600</v>
      </c>
      <c r="L4227" s="33">
        <v>1</v>
      </c>
      <c r="M4227" s="33">
        <v>1</v>
      </c>
      <c r="N4227" s="33">
        <v>273514.77</v>
      </c>
      <c r="O4227" s="33">
        <v>1707.7</v>
      </c>
      <c r="P4227" s="33">
        <v>3424</v>
      </c>
    </row>
    <row r="4228" spans="1:16">
      <c r="A4228" s="27" t="s">
        <v>752</v>
      </c>
      <c r="B4228" s="31">
        <v>202508</v>
      </c>
      <c r="C4228" s="27" t="s">
        <v>95</v>
      </c>
      <c r="D4228" s="27" t="s">
        <v>211</v>
      </c>
      <c r="E4228" s="27" t="s">
        <v>32</v>
      </c>
      <c r="F4228" s="27" t="s">
        <v>257</v>
      </c>
      <c r="G4228" s="33">
        <v>311799.84</v>
      </c>
      <c r="H4228" s="33">
        <v>311799.84</v>
      </c>
      <c r="I4228" s="33">
        <v>8357</v>
      </c>
      <c r="J4228" s="33">
        <v>668</v>
      </c>
      <c r="K4228" s="33">
        <v>9600</v>
      </c>
      <c r="L4228" s="33">
        <v>1</v>
      </c>
      <c r="M4228" s="33">
        <v>1</v>
      </c>
      <c r="N4228" s="33">
        <v>263179.67</v>
      </c>
      <c r="O4228" s="33">
        <v>1638</v>
      </c>
      <c r="P4228" s="33">
        <v>3406</v>
      </c>
    </row>
    <row r="4229" spans="1:16">
      <c r="A4229" s="27" t="s">
        <v>752</v>
      </c>
      <c r="B4229" s="31">
        <v>202509</v>
      </c>
      <c r="C4229" s="27" t="s">
        <v>95</v>
      </c>
      <c r="D4229" s="27" t="s">
        <v>211</v>
      </c>
      <c r="E4229" s="27" t="s">
        <v>32</v>
      </c>
      <c r="F4229" s="27" t="s">
        <v>257</v>
      </c>
      <c r="G4229" s="33">
        <v>260916.78</v>
      </c>
      <c r="H4229" s="33">
        <v>260916.78</v>
      </c>
      <c r="I4229" s="33">
        <v>6666</v>
      </c>
      <c r="J4229" s="33">
        <v>507</v>
      </c>
      <c r="K4229" s="33">
        <v>9600</v>
      </c>
      <c r="L4229" s="33">
        <v>1</v>
      </c>
      <c r="M4229" s="33">
        <v>1</v>
      </c>
      <c r="N4229" s="33">
        <v>252813.21</v>
      </c>
      <c r="O4229" s="33">
        <v>1841</v>
      </c>
      <c r="P4229" s="33">
        <v>2641</v>
      </c>
    </row>
    <row r="4230" spans="1:16">
      <c r="A4230" s="27" t="s">
        <v>752</v>
      </c>
      <c r="B4230" s="31">
        <v>202510</v>
      </c>
      <c r="C4230" s="27" t="s">
        <v>95</v>
      </c>
      <c r="D4230" s="27" t="s">
        <v>211</v>
      </c>
      <c r="E4230" s="27" t="s">
        <v>32</v>
      </c>
      <c r="F4230" s="27" t="s">
        <v>257</v>
      </c>
      <c r="G4230" s="33">
        <v>324522.85</v>
      </c>
      <c r="H4230" s="33">
        <v>324522.85</v>
      </c>
      <c r="I4230" s="33">
        <v>7804</v>
      </c>
      <c r="J4230" s="33">
        <v>634</v>
      </c>
      <c r="K4230" s="33">
        <v>9600</v>
      </c>
      <c r="L4230" s="33">
        <v>1</v>
      </c>
      <c r="M4230" s="33">
        <v>1</v>
      </c>
      <c r="N4230" s="33">
        <v>277430.87</v>
      </c>
      <c r="O4230" s="33">
        <v>1885.3</v>
      </c>
      <c r="P4230" s="33">
        <v>3202</v>
      </c>
    </row>
    <row r="4231" spans="1:16">
      <c r="A4231" s="27" t="s">
        <v>752</v>
      </c>
      <c r="B4231" s="31">
        <v>202511</v>
      </c>
      <c r="C4231" s="27" t="s">
        <v>95</v>
      </c>
      <c r="D4231" s="27" t="s">
        <v>211</v>
      </c>
      <c r="E4231" s="27" t="s">
        <v>32</v>
      </c>
      <c r="F4231" s="27" t="s">
        <v>257</v>
      </c>
      <c r="G4231" s="33">
        <v>386352.93</v>
      </c>
      <c r="H4231" s="33">
        <v>386352.93</v>
      </c>
      <c r="I4231" s="33">
        <v>10276</v>
      </c>
      <c r="J4231" s="33">
        <v>804</v>
      </c>
      <c r="K4231" s="33">
        <v>9600</v>
      </c>
      <c r="L4231" s="33">
        <v>1</v>
      </c>
      <c r="M4231" s="33">
        <v>1</v>
      </c>
      <c r="N4231" s="33">
        <v>334491.35</v>
      </c>
      <c r="O4231" s="33">
        <v>2391.4</v>
      </c>
      <c r="P4231" s="33">
        <v>4048</v>
      </c>
    </row>
    <row r="4232" spans="1:16">
      <c r="A4232" s="27" t="s">
        <v>752</v>
      </c>
      <c r="B4232" s="31">
        <v>202512</v>
      </c>
      <c r="C4232" s="27" t="s">
        <v>95</v>
      </c>
      <c r="D4232" s="27" t="s">
        <v>211</v>
      </c>
      <c r="E4232" s="27" t="s">
        <v>32</v>
      </c>
      <c r="F4232" s="27" t="s">
        <v>257</v>
      </c>
      <c r="G4232" s="33">
        <v>402215.82</v>
      </c>
      <c r="H4232" s="33">
        <v>402215.82</v>
      </c>
      <c r="I4232" s="33">
        <v>10187</v>
      </c>
      <c r="J4232" s="33">
        <v>878</v>
      </c>
      <c r="K4232" s="33">
        <v>9600</v>
      </c>
      <c r="L4232" s="33">
        <v>1</v>
      </c>
      <c r="M4232" s="33">
        <v>1</v>
      </c>
      <c r="N4232" s="33">
        <v>383616.43</v>
      </c>
      <c r="O4232" s="33">
        <v>2043.1</v>
      </c>
      <c r="P4232" s="33">
        <v>4362</v>
      </c>
    </row>
    <row r="4233" spans="1:16">
      <c r="A4233" s="27" t="s">
        <v>752</v>
      </c>
      <c r="B4233" s="31">
        <v>202601</v>
      </c>
      <c r="C4233" s="27" t="s">
        <v>95</v>
      </c>
      <c r="D4233" s="27" t="s">
        <v>211</v>
      </c>
      <c r="E4233" s="27" t="s">
        <v>32</v>
      </c>
      <c r="F4233" s="27" t="s">
        <v>257</v>
      </c>
      <c r="G4233" s="33">
        <v>231335.22</v>
      </c>
      <c r="H4233" s="33">
        <v>231335.22</v>
      </c>
      <c r="I4233" s="33">
        <v>5316</v>
      </c>
      <c r="J4233" s="33">
        <v>428</v>
      </c>
      <c r="K4233" s="33">
        <v>9600</v>
      </c>
      <c r="L4233" s="33">
        <v>1</v>
      </c>
      <c r="M4233" s="33">
        <v>1</v>
      </c>
      <c r="N4233" s="33">
        <v>194799.12</v>
      </c>
      <c r="O4233" s="33">
        <v>1455</v>
      </c>
      <c r="P4233" s="33">
        <v>2238</v>
      </c>
    </row>
    <row r="4234" spans="1:16">
      <c r="A4234" s="27" t="s">
        <v>752</v>
      </c>
      <c r="B4234" s="31">
        <v>202602</v>
      </c>
      <c r="C4234" s="27" t="s">
        <v>95</v>
      </c>
      <c r="D4234" s="27" t="s">
        <v>211</v>
      </c>
      <c r="E4234" s="27" t="s">
        <v>32</v>
      </c>
      <c r="F4234" s="27" t="s">
        <v>257</v>
      </c>
      <c r="G4234" s="33">
        <v>215246.41</v>
      </c>
      <c r="H4234" s="33">
        <v>215246.41</v>
      </c>
      <c r="I4234" s="33">
        <v>5240</v>
      </c>
      <c r="J4234" s="33">
        <v>368</v>
      </c>
      <c r="K4234" s="33">
        <v>9600</v>
      </c>
      <c r="L4234" s="33">
        <v>1</v>
      </c>
      <c r="M4234" s="33">
        <v>1</v>
      </c>
      <c r="N4234" s="33">
        <v>200508.08</v>
      </c>
      <c r="O4234" s="33">
        <v>1234.5</v>
      </c>
      <c r="P4234" s="33">
        <v>2207</v>
      </c>
    </row>
    <row r="4235" spans="1:16">
      <c r="A4235" s="27" t="s">
        <v>752</v>
      </c>
      <c r="B4235" s="31">
        <v>202603</v>
      </c>
      <c r="C4235" s="27" t="s">
        <v>95</v>
      </c>
      <c r="D4235" s="27" t="s">
        <v>211</v>
      </c>
      <c r="E4235" s="27" t="s">
        <v>32</v>
      </c>
      <c r="F4235" s="27" t="s">
        <v>257</v>
      </c>
      <c r="G4235" s="33">
        <v>268683.49</v>
      </c>
      <c r="H4235" s="33">
        <v>268683.49</v>
      </c>
      <c r="I4235" s="33">
        <v>6986</v>
      </c>
      <c r="J4235" s="33">
        <v>539</v>
      </c>
      <c r="K4235" s="33">
        <v>9600</v>
      </c>
      <c r="L4235" s="33">
        <v>1</v>
      </c>
      <c r="M4235" s="33">
        <v>1</v>
      </c>
      <c r="N4235" s="33">
        <v>249651.18</v>
      </c>
      <c r="O4235" s="33">
        <v>1585.5</v>
      </c>
      <c r="P4235" s="33">
        <v>2776</v>
      </c>
    </row>
    <row r="4236" spans="1:16">
      <c r="A4236" s="27" t="s">
        <v>752</v>
      </c>
      <c r="B4236" s="31">
        <v>202604</v>
      </c>
      <c r="C4236" s="27" t="s">
        <v>95</v>
      </c>
      <c r="D4236" s="27" t="s">
        <v>211</v>
      </c>
      <c r="E4236" s="27" t="s">
        <v>32</v>
      </c>
      <c r="F4236" s="27" t="s">
        <v>257</v>
      </c>
      <c r="G4236" s="33">
        <v>365258.18</v>
      </c>
      <c r="H4236" s="33">
        <v>365258.18</v>
      </c>
      <c r="I4236" s="33">
        <v>9424</v>
      </c>
      <c r="J4236" s="33">
        <v>707</v>
      </c>
      <c r="K4236" s="33">
        <v>9600</v>
      </c>
      <c r="L4236" s="33">
        <v>1</v>
      </c>
      <c r="M4236" s="33">
        <v>1</v>
      </c>
      <c r="N4236" s="33">
        <v>293504.8</v>
      </c>
      <c r="O4236" s="33">
        <v>1996.7</v>
      </c>
      <c r="P4236" s="33">
        <v>3627</v>
      </c>
    </row>
    <row r="4237" spans="1:16">
      <c r="A4237" s="27" t="s">
        <v>752</v>
      </c>
      <c r="B4237" s="31">
        <v>202605</v>
      </c>
      <c r="C4237" s="27" t="s">
        <v>95</v>
      </c>
      <c r="D4237" s="27" t="s">
        <v>211</v>
      </c>
      <c r="E4237" s="27" t="s">
        <v>32</v>
      </c>
      <c r="F4237" s="27" t="s">
        <v>257</v>
      </c>
      <c r="G4237" s="33">
        <v>337909.75</v>
      </c>
      <c r="H4237" s="33">
        <v>337909.75</v>
      </c>
      <c r="I4237" s="33">
        <v>8946</v>
      </c>
      <c r="J4237" s="33">
        <v>758</v>
      </c>
      <c r="K4237" s="33">
        <v>9600</v>
      </c>
      <c r="L4237" s="33">
        <v>1</v>
      </c>
      <c r="M4237" s="33">
        <v>1</v>
      </c>
      <c r="N4237" s="33">
        <v>321158.26</v>
      </c>
      <c r="O4237" s="33">
        <v>1751.4</v>
      </c>
      <c r="P4237" s="33">
        <v>3548</v>
      </c>
    </row>
    <row r="4238" spans="1:16">
      <c r="A4238" s="27" t="s">
        <v>752</v>
      </c>
      <c r="B4238" s="31">
        <v>202606</v>
      </c>
      <c r="C4238" s="27" t="s">
        <v>95</v>
      </c>
      <c r="D4238" s="27" t="s">
        <v>211</v>
      </c>
      <c r="E4238" s="27" t="s">
        <v>32</v>
      </c>
      <c r="F4238" s="27" t="s">
        <v>257</v>
      </c>
      <c r="G4238" s="33">
        <v>357453.4</v>
      </c>
      <c r="H4238" s="33">
        <v>357453.4</v>
      </c>
      <c r="I4238" s="33">
        <v>9150</v>
      </c>
      <c r="J4238" s="33">
        <v>701</v>
      </c>
      <c r="K4238" s="33">
        <v>9600</v>
      </c>
      <c r="L4238" s="33">
        <v>1</v>
      </c>
      <c r="M4238" s="33">
        <v>1</v>
      </c>
      <c r="N4238" s="33">
        <v>313458.88</v>
      </c>
      <c r="O4238" s="33">
        <v>2103.5</v>
      </c>
      <c r="P4238" s="33">
        <v>3751</v>
      </c>
    </row>
    <row r="4239" spans="1:16">
      <c r="A4239" s="27" t="s">
        <v>752</v>
      </c>
      <c r="B4239" s="31">
        <v>202607</v>
      </c>
      <c r="C4239" s="27" t="s">
        <v>95</v>
      </c>
      <c r="D4239" s="27" t="s">
        <v>211</v>
      </c>
      <c r="E4239" s="27" t="s">
        <v>32</v>
      </c>
      <c r="F4239" s="27" t="s">
        <v>257</v>
      </c>
      <c r="G4239" s="33">
        <v>291693.68</v>
      </c>
      <c r="H4239" s="33">
        <v>291693.68</v>
      </c>
      <c r="I4239" s="33">
        <v>8217</v>
      </c>
      <c r="J4239" s="33">
        <v>663</v>
      </c>
      <c r="K4239" s="33">
        <v>9600</v>
      </c>
      <c r="L4239" s="33">
        <v>1</v>
      </c>
      <c r="M4239" s="33">
        <v>1</v>
      </c>
      <c r="N4239" s="33">
        <v>278438.04</v>
      </c>
      <c r="O4239" s="33">
        <v>1753.9</v>
      </c>
      <c r="P4239" s="33">
        <v>3321</v>
      </c>
    </row>
    <row r="4240" spans="1:16">
      <c r="A4240" s="27" t="s">
        <v>754</v>
      </c>
      <c r="B4240" s="31">
        <v>202408</v>
      </c>
      <c r="C4240" s="27" t="s">
        <v>95</v>
      </c>
      <c r="D4240" s="27" t="s">
        <v>211</v>
      </c>
      <c r="E4240" s="27" t="s">
        <v>32</v>
      </c>
      <c r="F4240" s="27" t="s">
        <v>257</v>
      </c>
      <c r="G4240" s="33">
        <v>359166.08</v>
      </c>
      <c r="H4240" s="33">
        <v>359166.08</v>
      </c>
      <c r="I4240" s="33">
        <v>8918</v>
      </c>
      <c r="J4240" s="33">
        <v>673</v>
      </c>
      <c r="K4240" s="33">
        <v>9900</v>
      </c>
      <c r="L4240" s="33">
        <v>1</v>
      </c>
      <c r="M4240" s="33">
        <v>1</v>
      </c>
      <c r="N4240" s="33">
        <v>272729.35</v>
      </c>
      <c r="O4240" s="33">
        <v>1979.5</v>
      </c>
      <c r="P4240" s="33">
        <v>3707</v>
      </c>
    </row>
    <row r="4241" spans="1:16">
      <c r="A4241" s="27" t="s">
        <v>754</v>
      </c>
      <c r="B4241" s="31">
        <v>202409</v>
      </c>
      <c r="C4241" s="27" t="s">
        <v>95</v>
      </c>
      <c r="D4241" s="27" t="s">
        <v>211</v>
      </c>
      <c r="E4241" s="27" t="s">
        <v>32</v>
      </c>
      <c r="F4241" s="27" t="s">
        <v>257</v>
      </c>
      <c r="G4241" s="33">
        <v>342024.51</v>
      </c>
      <c r="H4241" s="33">
        <v>342024.51</v>
      </c>
      <c r="I4241" s="33">
        <v>8645</v>
      </c>
      <c r="J4241" s="33">
        <v>629</v>
      </c>
      <c r="K4241" s="33">
        <v>9900</v>
      </c>
      <c r="L4241" s="33">
        <v>1</v>
      </c>
      <c r="M4241" s="33">
        <v>1</v>
      </c>
      <c r="N4241" s="33">
        <v>261986.73</v>
      </c>
      <c r="O4241" s="33">
        <v>1965.2</v>
      </c>
      <c r="P4241" s="33">
        <v>3570</v>
      </c>
    </row>
    <row r="4242" spans="1:16">
      <c r="A4242" s="27" t="s">
        <v>754</v>
      </c>
      <c r="B4242" s="31">
        <v>202410</v>
      </c>
      <c r="C4242" s="27" t="s">
        <v>95</v>
      </c>
      <c r="D4242" s="27" t="s">
        <v>211</v>
      </c>
      <c r="E4242" s="27" t="s">
        <v>32</v>
      </c>
      <c r="F4242" s="27" t="s">
        <v>257</v>
      </c>
      <c r="G4242" s="33">
        <v>355473.96</v>
      </c>
      <c r="H4242" s="33">
        <v>355473.96</v>
      </c>
      <c r="I4242" s="33">
        <v>8604</v>
      </c>
      <c r="J4242" s="33">
        <v>579</v>
      </c>
      <c r="K4242" s="33">
        <v>9900</v>
      </c>
      <c r="L4242" s="33">
        <v>1</v>
      </c>
      <c r="M4242" s="33">
        <v>1</v>
      </c>
      <c r="N4242" s="33">
        <v>287497.66</v>
      </c>
      <c r="O4242" s="33">
        <v>2152.4</v>
      </c>
      <c r="P4242" s="33">
        <v>3514</v>
      </c>
    </row>
    <row r="4243" spans="1:16">
      <c r="A4243" s="27" t="s">
        <v>754</v>
      </c>
      <c r="B4243" s="31">
        <v>202411</v>
      </c>
      <c r="C4243" s="27" t="s">
        <v>95</v>
      </c>
      <c r="D4243" s="27" t="s">
        <v>211</v>
      </c>
      <c r="E4243" s="27" t="s">
        <v>32</v>
      </c>
      <c r="F4243" s="27" t="s">
        <v>257</v>
      </c>
      <c r="G4243" s="33">
        <v>421034.27</v>
      </c>
      <c r="H4243" s="33">
        <v>421034.27</v>
      </c>
      <c r="I4243" s="33">
        <v>10855</v>
      </c>
      <c r="J4243" s="33">
        <v>763</v>
      </c>
      <c r="K4243" s="33">
        <v>9900</v>
      </c>
      <c r="L4243" s="33">
        <v>1</v>
      </c>
      <c r="M4243" s="33">
        <v>1</v>
      </c>
      <c r="N4243" s="33">
        <v>346628.63</v>
      </c>
      <c r="O4243" s="33">
        <v>2221.4</v>
      </c>
      <c r="P4243" s="33">
        <v>4402</v>
      </c>
    </row>
    <row r="4244" spans="1:16">
      <c r="A4244" s="27" t="s">
        <v>754</v>
      </c>
      <c r="B4244" s="31">
        <v>202412</v>
      </c>
      <c r="C4244" s="27" t="s">
        <v>95</v>
      </c>
      <c r="D4244" s="27" t="s">
        <v>211</v>
      </c>
      <c r="E4244" s="27" t="s">
        <v>32</v>
      </c>
      <c r="F4244" s="27" t="s">
        <v>257</v>
      </c>
      <c r="G4244" s="33">
        <v>543457.7</v>
      </c>
      <c r="H4244" s="33">
        <v>543457.7</v>
      </c>
      <c r="I4244" s="33">
        <v>13812</v>
      </c>
      <c r="J4244" s="33">
        <v>1003</v>
      </c>
      <c r="K4244" s="33">
        <v>9900</v>
      </c>
      <c r="L4244" s="33">
        <v>1</v>
      </c>
      <c r="M4244" s="33">
        <v>1</v>
      </c>
      <c r="N4244" s="33">
        <v>397536.25</v>
      </c>
      <c r="O4244" s="33">
        <v>3045.1</v>
      </c>
      <c r="P4244" s="33">
        <v>5582</v>
      </c>
    </row>
    <row r="4245" spans="1:16">
      <c r="A4245" s="27" t="s">
        <v>754</v>
      </c>
      <c r="B4245" s="31">
        <v>202501</v>
      </c>
      <c r="C4245" s="27" t="s">
        <v>95</v>
      </c>
      <c r="D4245" s="27" t="s">
        <v>211</v>
      </c>
      <c r="E4245" s="27" t="s">
        <v>32</v>
      </c>
      <c r="F4245" s="27" t="s">
        <v>257</v>
      </c>
      <c r="G4245" s="33">
        <v>277064.49</v>
      </c>
      <c r="H4245" s="33">
        <v>277064.49</v>
      </c>
      <c r="I4245" s="33">
        <v>7819</v>
      </c>
      <c r="J4245" s="33">
        <v>584</v>
      </c>
      <c r="K4245" s="33">
        <v>9900</v>
      </c>
      <c r="L4245" s="33">
        <v>1</v>
      </c>
      <c r="M4245" s="33">
        <v>1</v>
      </c>
      <c r="N4245" s="33">
        <v>201867.56</v>
      </c>
      <c r="O4245" s="33">
        <v>1496</v>
      </c>
      <c r="P4245" s="33">
        <v>3152</v>
      </c>
    </row>
    <row r="4246" spans="1:16">
      <c r="A4246" s="27" t="s">
        <v>754</v>
      </c>
      <c r="B4246" s="31">
        <v>202502</v>
      </c>
      <c r="C4246" s="27" t="s">
        <v>95</v>
      </c>
      <c r="D4246" s="27" t="s">
        <v>211</v>
      </c>
      <c r="E4246" s="27" t="s">
        <v>32</v>
      </c>
      <c r="F4246" s="27" t="s">
        <v>257</v>
      </c>
      <c r="G4246" s="33">
        <v>282637.69</v>
      </c>
      <c r="H4246" s="33">
        <v>282637.69</v>
      </c>
      <c r="I4246" s="33">
        <v>7180</v>
      </c>
      <c r="J4246" s="33">
        <v>536</v>
      </c>
      <c r="K4246" s="33">
        <v>9900</v>
      </c>
      <c r="L4246" s="33">
        <v>1</v>
      </c>
      <c r="M4246" s="33">
        <v>1</v>
      </c>
      <c r="N4246" s="33">
        <v>207783.67</v>
      </c>
      <c r="O4246" s="33">
        <v>1525.9</v>
      </c>
      <c r="P4246" s="33">
        <v>2939</v>
      </c>
    </row>
    <row r="4247" spans="1:16">
      <c r="A4247" s="27" t="s">
        <v>754</v>
      </c>
      <c r="B4247" s="31">
        <v>202503</v>
      </c>
      <c r="C4247" s="27" t="s">
        <v>95</v>
      </c>
      <c r="D4247" s="27" t="s">
        <v>211</v>
      </c>
      <c r="E4247" s="27" t="s">
        <v>32</v>
      </c>
      <c r="F4247" s="27" t="s">
        <v>257</v>
      </c>
      <c r="G4247" s="33">
        <v>335048.43</v>
      </c>
      <c r="H4247" s="33">
        <v>335048.43</v>
      </c>
      <c r="I4247" s="33">
        <v>8821</v>
      </c>
      <c r="J4247" s="33">
        <v>680</v>
      </c>
      <c r="K4247" s="33">
        <v>9900</v>
      </c>
      <c r="L4247" s="33">
        <v>1</v>
      </c>
      <c r="M4247" s="33">
        <v>1</v>
      </c>
      <c r="N4247" s="33">
        <v>258709.97</v>
      </c>
      <c r="O4247" s="33">
        <v>1878.2</v>
      </c>
      <c r="P4247" s="33">
        <v>3543</v>
      </c>
    </row>
    <row r="4248" spans="1:16">
      <c r="A4248" s="27" t="s">
        <v>754</v>
      </c>
      <c r="B4248" s="31">
        <v>202504</v>
      </c>
      <c r="C4248" s="27" t="s">
        <v>95</v>
      </c>
      <c r="D4248" s="27" t="s">
        <v>211</v>
      </c>
      <c r="E4248" s="27" t="s">
        <v>32</v>
      </c>
      <c r="F4248" s="27" t="s">
        <v>257</v>
      </c>
      <c r="G4248" s="33">
        <v>396325.51</v>
      </c>
      <c r="H4248" s="33">
        <v>396325.51</v>
      </c>
      <c r="I4248" s="33">
        <v>9520</v>
      </c>
      <c r="J4248" s="33">
        <v>636</v>
      </c>
      <c r="K4248" s="33">
        <v>9900</v>
      </c>
      <c r="L4248" s="33">
        <v>1</v>
      </c>
      <c r="M4248" s="33">
        <v>1</v>
      </c>
      <c r="N4248" s="33">
        <v>304154.85</v>
      </c>
      <c r="O4248" s="33">
        <v>2288.7</v>
      </c>
      <c r="P4248" s="33">
        <v>4009</v>
      </c>
    </row>
    <row r="4249" spans="1:16">
      <c r="A4249" s="27" t="s">
        <v>754</v>
      </c>
      <c r="B4249" s="31">
        <v>202505</v>
      </c>
      <c r="C4249" s="27" t="s">
        <v>95</v>
      </c>
      <c r="D4249" s="27" t="s">
        <v>211</v>
      </c>
      <c r="E4249" s="27" t="s">
        <v>32</v>
      </c>
      <c r="F4249" s="27" t="s">
        <v>257</v>
      </c>
      <c r="G4249" s="33">
        <v>458086.25</v>
      </c>
      <c r="H4249" s="33">
        <v>458086.25</v>
      </c>
      <c r="I4249" s="33">
        <v>11386</v>
      </c>
      <c r="J4249" s="33">
        <v>962</v>
      </c>
      <c r="K4249" s="33">
        <v>9900</v>
      </c>
      <c r="L4249" s="33">
        <v>1</v>
      </c>
      <c r="M4249" s="33">
        <v>1</v>
      </c>
      <c r="N4249" s="33">
        <v>332811.74</v>
      </c>
      <c r="O4249" s="33">
        <v>2523.8</v>
      </c>
      <c r="P4249" s="33">
        <v>4646</v>
      </c>
    </row>
    <row r="4250" spans="1:16">
      <c r="A4250" s="27" t="s">
        <v>754</v>
      </c>
      <c r="B4250" s="31">
        <v>202506</v>
      </c>
      <c r="C4250" s="27" t="s">
        <v>95</v>
      </c>
      <c r="D4250" s="27" t="s">
        <v>211</v>
      </c>
      <c r="E4250" s="27" t="s">
        <v>32</v>
      </c>
      <c r="F4250" s="27" t="s">
        <v>257</v>
      </c>
      <c r="G4250" s="33">
        <v>400348.91</v>
      </c>
      <c r="H4250" s="33">
        <v>400348.91</v>
      </c>
      <c r="I4250" s="33">
        <v>10491</v>
      </c>
      <c r="J4250" s="33">
        <v>777</v>
      </c>
      <c r="K4250" s="33">
        <v>9900</v>
      </c>
      <c r="L4250" s="33">
        <v>1</v>
      </c>
      <c r="M4250" s="33">
        <v>1</v>
      </c>
      <c r="N4250" s="33">
        <v>324832.98</v>
      </c>
      <c r="O4250" s="33">
        <v>2365.1</v>
      </c>
      <c r="P4250" s="33">
        <v>4228</v>
      </c>
    </row>
    <row r="4251" spans="1:16">
      <c r="A4251" s="27" t="s">
        <v>754</v>
      </c>
      <c r="B4251" s="31">
        <v>202507</v>
      </c>
      <c r="C4251" s="27" t="s">
        <v>95</v>
      </c>
      <c r="D4251" s="27" t="s">
        <v>211</v>
      </c>
      <c r="E4251" s="27" t="s">
        <v>32</v>
      </c>
      <c r="F4251" s="27" t="s">
        <v>257</v>
      </c>
      <c r="G4251" s="33">
        <v>351984.97</v>
      </c>
      <c r="H4251" s="33">
        <v>351984.97</v>
      </c>
      <c r="I4251" s="33">
        <v>9228</v>
      </c>
      <c r="J4251" s="33">
        <v>674</v>
      </c>
      <c r="K4251" s="33">
        <v>9900</v>
      </c>
      <c r="L4251" s="33">
        <v>1</v>
      </c>
      <c r="M4251" s="33">
        <v>1</v>
      </c>
      <c r="N4251" s="33">
        <v>288541.38</v>
      </c>
      <c r="O4251" s="33">
        <v>1891.9</v>
      </c>
      <c r="P4251" s="33">
        <v>3798</v>
      </c>
    </row>
    <row r="4252" spans="1:16">
      <c r="A4252" s="27" t="s">
        <v>754</v>
      </c>
      <c r="B4252" s="31">
        <v>202508</v>
      </c>
      <c r="C4252" s="27" t="s">
        <v>95</v>
      </c>
      <c r="D4252" s="27" t="s">
        <v>211</v>
      </c>
      <c r="E4252" s="27" t="s">
        <v>32</v>
      </c>
      <c r="F4252" s="27" t="s">
        <v>257</v>
      </c>
      <c r="G4252" s="33">
        <v>367035.71</v>
      </c>
      <c r="H4252" s="33">
        <v>367035.71</v>
      </c>
      <c r="I4252" s="33">
        <v>9816</v>
      </c>
      <c r="J4252" s="33">
        <v>821</v>
      </c>
      <c r="K4252" s="33">
        <v>9900</v>
      </c>
      <c r="L4252" s="33">
        <v>1</v>
      </c>
      <c r="M4252" s="33">
        <v>1</v>
      </c>
      <c r="N4252" s="33">
        <v>277638.48</v>
      </c>
      <c r="O4252" s="33">
        <v>2020.2</v>
      </c>
      <c r="P4252" s="33">
        <v>3879</v>
      </c>
    </row>
    <row r="4253" spans="1:16">
      <c r="A4253" s="27" t="s">
        <v>754</v>
      </c>
      <c r="B4253" s="31">
        <v>202509</v>
      </c>
      <c r="C4253" s="27" t="s">
        <v>95</v>
      </c>
      <c r="D4253" s="27" t="s">
        <v>211</v>
      </c>
      <c r="E4253" s="27" t="s">
        <v>32</v>
      </c>
      <c r="F4253" s="27" t="s">
        <v>257</v>
      </c>
      <c r="G4253" s="33">
        <v>314312.17</v>
      </c>
      <c r="H4253" s="33">
        <v>314312.17</v>
      </c>
      <c r="I4253" s="33">
        <v>8422</v>
      </c>
      <c r="J4253" s="33">
        <v>701</v>
      </c>
      <c r="K4253" s="33">
        <v>9900</v>
      </c>
      <c r="L4253" s="33">
        <v>1</v>
      </c>
      <c r="M4253" s="33">
        <v>1</v>
      </c>
      <c r="N4253" s="33">
        <v>266702.5</v>
      </c>
      <c r="O4253" s="33">
        <v>1599.2</v>
      </c>
      <c r="P4253" s="33">
        <v>3295</v>
      </c>
    </row>
    <row r="4254" spans="1:16">
      <c r="A4254" s="27" t="s">
        <v>754</v>
      </c>
      <c r="B4254" s="31">
        <v>202510</v>
      </c>
      <c r="C4254" s="27" t="s">
        <v>95</v>
      </c>
      <c r="D4254" s="27" t="s">
        <v>211</v>
      </c>
      <c r="E4254" s="27" t="s">
        <v>32</v>
      </c>
      <c r="F4254" s="27" t="s">
        <v>257</v>
      </c>
      <c r="G4254" s="33">
        <v>412073.53</v>
      </c>
      <c r="H4254" s="33">
        <v>412073.53</v>
      </c>
      <c r="I4254" s="33">
        <v>10556</v>
      </c>
      <c r="J4254" s="33">
        <v>756</v>
      </c>
      <c r="K4254" s="33">
        <v>9900</v>
      </c>
      <c r="L4254" s="33">
        <v>1</v>
      </c>
      <c r="M4254" s="33">
        <v>1</v>
      </c>
      <c r="N4254" s="33">
        <v>292672.62</v>
      </c>
      <c r="O4254" s="33">
        <v>2226.6</v>
      </c>
      <c r="P4254" s="33">
        <v>4330</v>
      </c>
    </row>
    <row r="4255" spans="1:16">
      <c r="A4255" s="27" t="s">
        <v>754</v>
      </c>
      <c r="B4255" s="31">
        <v>202511</v>
      </c>
      <c r="C4255" s="27" t="s">
        <v>95</v>
      </c>
      <c r="D4255" s="27" t="s">
        <v>211</v>
      </c>
      <c r="E4255" s="27" t="s">
        <v>32</v>
      </c>
      <c r="F4255" s="27" t="s">
        <v>257</v>
      </c>
      <c r="G4255" s="33">
        <v>450287.72</v>
      </c>
      <c r="H4255" s="33">
        <v>450287.72</v>
      </c>
      <c r="I4255" s="33">
        <v>11504</v>
      </c>
      <c r="J4255" s="33">
        <v>776</v>
      </c>
      <c r="K4255" s="33">
        <v>9900</v>
      </c>
      <c r="L4255" s="33">
        <v>1</v>
      </c>
      <c r="M4255" s="33">
        <v>1</v>
      </c>
      <c r="N4255" s="33">
        <v>352867.94</v>
      </c>
      <c r="O4255" s="33">
        <v>2662.7</v>
      </c>
      <c r="P4255" s="33">
        <v>4657</v>
      </c>
    </row>
    <row r="4256" spans="1:16">
      <c r="A4256" s="27" t="s">
        <v>754</v>
      </c>
      <c r="B4256" s="31">
        <v>202512</v>
      </c>
      <c r="C4256" s="27" t="s">
        <v>95</v>
      </c>
      <c r="D4256" s="27" t="s">
        <v>211</v>
      </c>
      <c r="E4256" s="27" t="s">
        <v>32</v>
      </c>
      <c r="F4256" s="27" t="s">
        <v>257</v>
      </c>
      <c r="G4256" s="33">
        <v>552812.29</v>
      </c>
      <c r="H4256" s="33">
        <v>552812.29</v>
      </c>
      <c r="I4256" s="33">
        <v>13908</v>
      </c>
      <c r="J4256" s="33">
        <v>1081</v>
      </c>
      <c r="K4256" s="33">
        <v>9900</v>
      </c>
      <c r="L4256" s="33">
        <v>1</v>
      </c>
      <c r="M4256" s="33">
        <v>1</v>
      </c>
      <c r="N4256" s="33">
        <v>404691.9</v>
      </c>
      <c r="O4256" s="33">
        <v>3155.5</v>
      </c>
      <c r="P4256" s="33">
        <v>5647</v>
      </c>
    </row>
    <row r="4257" spans="1:16">
      <c r="A4257" s="27" t="s">
        <v>754</v>
      </c>
      <c r="B4257" s="31">
        <v>202601</v>
      </c>
      <c r="C4257" s="27" t="s">
        <v>95</v>
      </c>
      <c r="D4257" s="27" t="s">
        <v>211</v>
      </c>
      <c r="E4257" s="27" t="s">
        <v>32</v>
      </c>
      <c r="F4257" s="27" t="s">
        <v>257</v>
      </c>
      <c r="G4257" s="33">
        <v>293887.51</v>
      </c>
      <c r="H4257" s="33">
        <v>293887.51</v>
      </c>
      <c r="I4257" s="33">
        <v>7852</v>
      </c>
      <c r="J4257" s="33">
        <v>549</v>
      </c>
      <c r="K4257" s="33">
        <v>9900</v>
      </c>
      <c r="L4257" s="33">
        <v>1</v>
      </c>
      <c r="M4257" s="33">
        <v>1</v>
      </c>
      <c r="N4257" s="33">
        <v>205501.18</v>
      </c>
      <c r="O4257" s="33">
        <v>1602.4</v>
      </c>
      <c r="P4257" s="33">
        <v>3217</v>
      </c>
    </row>
    <row r="4258" spans="1:16">
      <c r="A4258" s="27" t="s">
        <v>754</v>
      </c>
      <c r="B4258" s="31">
        <v>202602</v>
      </c>
      <c r="C4258" s="27" t="s">
        <v>95</v>
      </c>
      <c r="D4258" s="27" t="s">
        <v>211</v>
      </c>
      <c r="E4258" s="27" t="s">
        <v>32</v>
      </c>
      <c r="F4258" s="27" t="s">
        <v>257</v>
      </c>
      <c r="G4258" s="33">
        <v>280458.09</v>
      </c>
      <c r="H4258" s="33">
        <v>280458.09</v>
      </c>
      <c r="I4258" s="33">
        <v>7150</v>
      </c>
      <c r="J4258" s="33">
        <v>471</v>
      </c>
      <c r="K4258" s="33">
        <v>9900</v>
      </c>
      <c r="L4258" s="33">
        <v>1</v>
      </c>
      <c r="M4258" s="33">
        <v>1</v>
      </c>
      <c r="N4258" s="33">
        <v>211523.77</v>
      </c>
      <c r="O4258" s="33">
        <v>1658.9</v>
      </c>
      <c r="P4258" s="33">
        <v>2915</v>
      </c>
    </row>
    <row r="4259" spans="1:16">
      <c r="A4259" s="27" t="s">
        <v>754</v>
      </c>
      <c r="B4259" s="31">
        <v>202603</v>
      </c>
      <c r="C4259" s="27" t="s">
        <v>95</v>
      </c>
      <c r="D4259" s="27" t="s">
        <v>211</v>
      </c>
      <c r="E4259" s="27" t="s">
        <v>32</v>
      </c>
      <c r="F4259" s="27" t="s">
        <v>257</v>
      </c>
      <c r="G4259" s="33">
        <v>327377.96</v>
      </c>
      <c r="H4259" s="33">
        <v>327377.96</v>
      </c>
      <c r="I4259" s="33">
        <v>8380</v>
      </c>
      <c r="J4259" s="33">
        <v>592</v>
      </c>
      <c r="K4259" s="33">
        <v>9900</v>
      </c>
      <c r="L4259" s="33">
        <v>1</v>
      </c>
      <c r="M4259" s="33">
        <v>1</v>
      </c>
      <c r="N4259" s="33">
        <v>263366.75</v>
      </c>
      <c r="O4259" s="33">
        <v>1729.2</v>
      </c>
      <c r="P4259" s="33">
        <v>3468</v>
      </c>
    </row>
    <row r="4260" spans="1:16">
      <c r="A4260" s="27" t="s">
        <v>754</v>
      </c>
      <c r="B4260" s="31">
        <v>202604</v>
      </c>
      <c r="C4260" s="27" t="s">
        <v>95</v>
      </c>
      <c r="D4260" s="27" t="s">
        <v>211</v>
      </c>
      <c r="E4260" s="27" t="s">
        <v>32</v>
      </c>
      <c r="F4260" s="27" t="s">
        <v>257</v>
      </c>
      <c r="G4260" s="33">
        <v>416119.8</v>
      </c>
      <c r="H4260" s="33">
        <v>416119.8</v>
      </c>
      <c r="I4260" s="33">
        <v>10326</v>
      </c>
      <c r="J4260" s="33">
        <v>750</v>
      </c>
      <c r="K4260" s="33">
        <v>9900</v>
      </c>
      <c r="L4260" s="33">
        <v>1</v>
      </c>
      <c r="M4260" s="33">
        <v>1</v>
      </c>
      <c r="N4260" s="33">
        <v>309629.63</v>
      </c>
      <c r="O4260" s="33">
        <v>2360</v>
      </c>
      <c r="P4260" s="33">
        <v>4418</v>
      </c>
    </row>
    <row r="4261" spans="1:16">
      <c r="A4261" s="27" t="s">
        <v>754</v>
      </c>
      <c r="B4261" s="31">
        <v>202605</v>
      </c>
      <c r="C4261" s="27" t="s">
        <v>95</v>
      </c>
      <c r="D4261" s="27" t="s">
        <v>211</v>
      </c>
      <c r="E4261" s="27" t="s">
        <v>32</v>
      </c>
      <c r="F4261" s="27" t="s">
        <v>257</v>
      </c>
      <c r="G4261" s="33">
        <v>442850.85</v>
      </c>
      <c r="H4261" s="33">
        <v>442850.85</v>
      </c>
      <c r="I4261" s="33">
        <v>10976</v>
      </c>
      <c r="J4261" s="33">
        <v>758</v>
      </c>
      <c r="K4261" s="33">
        <v>9900</v>
      </c>
      <c r="L4261" s="33">
        <v>1</v>
      </c>
      <c r="M4261" s="33">
        <v>1</v>
      </c>
      <c r="N4261" s="33">
        <v>338802.35</v>
      </c>
      <c r="O4261" s="33">
        <v>2568.7</v>
      </c>
      <c r="P4261" s="33">
        <v>4412</v>
      </c>
    </row>
    <row r="4262" spans="1:16">
      <c r="A4262" s="27" t="s">
        <v>754</v>
      </c>
      <c r="B4262" s="31">
        <v>202606</v>
      </c>
      <c r="C4262" s="27" t="s">
        <v>95</v>
      </c>
      <c r="D4262" s="27" t="s">
        <v>211</v>
      </c>
      <c r="E4262" s="27" t="s">
        <v>32</v>
      </c>
      <c r="F4262" s="27" t="s">
        <v>257</v>
      </c>
      <c r="G4262" s="33">
        <v>410744.88</v>
      </c>
      <c r="H4262" s="33">
        <v>410744.88</v>
      </c>
      <c r="I4262" s="33">
        <v>11257</v>
      </c>
      <c r="J4262" s="33">
        <v>926</v>
      </c>
      <c r="K4262" s="33">
        <v>9900</v>
      </c>
      <c r="L4262" s="33">
        <v>1</v>
      </c>
      <c r="M4262" s="33">
        <v>1</v>
      </c>
      <c r="N4262" s="33">
        <v>330679.98</v>
      </c>
      <c r="O4262" s="33">
        <v>2383.2</v>
      </c>
      <c r="P4262" s="33">
        <v>4429</v>
      </c>
    </row>
    <row r="4263" spans="1:16">
      <c r="A4263" s="27" t="s">
        <v>754</v>
      </c>
      <c r="B4263" s="31">
        <v>202607</v>
      </c>
      <c r="C4263" s="27" t="s">
        <v>95</v>
      </c>
      <c r="D4263" s="27" t="s">
        <v>211</v>
      </c>
      <c r="E4263" s="27" t="s">
        <v>32</v>
      </c>
      <c r="F4263" s="27" t="s">
        <v>257</v>
      </c>
      <c r="G4263" s="33">
        <v>361621.08</v>
      </c>
      <c r="H4263" s="33">
        <v>361621.08</v>
      </c>
      <c r="I4263" s="33">
        <v>8631</v>
      </c>
      <c r="J4263" s="33">
        <v>684</v>
      </c>
      <c r="K4263" s="33">
        <v>9900</v>
      </c>
      <c r="L4263" s="33">
        <v>1</v>
      </c>
      <c r="M4263" s="33">
        <v>1</v>
      </c>
      <c r="N4263" s="33">
        <v>293735.12</v>
      </c>
      <c r="O4263" s="33">
        <v>2087.8</v>
      </c>
      <c r="P4263" s="33">
        <v>3678</v>
      </c>
    </row>
    <row r="4264" spans="1:16">
      <c r="A4264" s="27" t="s">
        <v>756</v>
      </c>
      <c r="B4264" s="31">
        <v>202408</v>
      </c>
      <c r="C4264" s="27" t="s">
        <v>95</v>
      </c>
      <c r="D4264" s="27" t="s">
        <v>211</v>
      </c>
      <c r="E4264" s="27" t="s">
        <v>32</v>
      </c>
      <c r="F4264" s="27" t="s">
        <v>262</v>
      </c>
      <c r="G4264" s="33">
        <v>126188.49</v>
      </c>
      <c r="H4264" s="33">
        <v>126188.49</v>
      </c>
      <c r="I4264" s="33">
        <v>6450</v>
      </c>
      <c r="J4264" s="33">
        <v>318</v>
      </c>
      <c r="K4264" s="33">
        <v>6300</v>
      </c>
      <c r="L4264" s="33">
        <v>1</v>
      </c>
      <c r="M4264" s="33">
        <v>1</v>
      </c>
      <c r="N4264" s="33">
        <v>133272.19</v>
      </c>
      <c r="O4264" s="33">
        <v>706</v>
      </c>
      <c r="P4264" s="33">
        <v>2069</v>
      </c>
    </row>
    <row r="4265" spans="1:16">
      <c r="A4265" s="27" t="s">
        <v>756</v>
      </c>
      <c r="B4265" s="31">
        <v>202409</v>
      </c>
      <c r="C4265" s="27" t="s">
        <v>95</v>
      </c>
      <c r="D4265" s="27" t="s">
        <v>211</v>
      </c>
      <c r="E4265" s="27" t="s">
        <v>32</v>
      </c>
      <c r="F4265" s="27" t="s">
        <v>262</v>
      </c>
      <c r="G4265" s="33">
        <v>131224.86</v>
      </c>
      <c r="H4265" s="33">
        <v>131224.86</v>
      </c>
      <c r="I4265" s="33">
        <v>6880</v>
      </c>
      <c r="J4265" s="33">
        <v>379</v>
      </c>
      <c r="K4265" s="33">
        <v>6300</v>
      </c>
      <c r="L4265" s="33">
        <v>1</v>
      </c>
      <c r="M4265" s="33">
        <v>1</v>
      </c>
      <c r="N4265" s="33">
        <v>128022.69</v>
      </c>
      <c r="O4265" s="33">
        <v>816.9</v>
      </c>
      <c r="P4265" s="33">
        <v>2210</v>
      </c>
    </row>
    <row r="4266" spans="1:16">
      <c r="A4266" s="27" t="s">
        <v>756</v>
      </c>
      <c r="B4266" s="31">
        <v>202410</v>
      </c>
      <c r="C4266" s="27" t="s">
        <v>95</v>
      </c>
      <c r="D4266" s="27" t="s">
        <v>211</v>
      </c>
      <c r="E4266" s="27" t="s">
        <v>32</v>
      </c>
      <c r="F4266" s="27" t="s">
        <v>262</v>
      </c>
      <c r="G4266" s="33">
        <v>146850.88</v>
      </c>
      <c r="H4266" s="33">
        <v>146850.88</v>
      </c>
      <c r="I4266" s="33">
        <v>7742</v>
      </c>
      <c r="J4266" s="33">
        <v>470</v>
      </c>
      <c r="K4266" s="33">
        <v>6300</v>
      </c>
      <c r="L4266" s="33">
        <v>1</v>
      </c>
      <c r="M4266" s="33">
        <v>1</v>
      </c>
      <c r="N4266" s="33">
        <v>140488.89</v>
      </c>
      <c r="O4266" s="33">
        <v>878.8</v>
      </c>
      <c r="P4266" s="33">
        <v>2487</v>
      </c>
    </row>
    <row r="4267" spans="1:16">
      <c r="A4267" s="27" t="s">
        <v>756</v>
      </c>
      <c r="B4267" s="31">
        <v>202411</v>
      </c>
      <c r="C4267" s="27" t="s">
        <v>95</v>
      </c>
      <c r="D4267" s="27" t="s">
        <v>211</v>
      </c>
      <c r="E4267" s="27" t="s">
        <v>32</v>
      </c>
      <c r="F4267" s="27" t="s">
        <v>262</v>
      </c>
      <c r="G4267" s="33">
        <v>190561.02</v>
      </c>
      <c r="H4267" s="33">
        <v>190561.02</v>
      </c>
      <c r="I4267" s="33">
        <v>8593</v>
      </c>
      <c r="J4267" s="33">
        <v>454</v>
      </c>
      <c r="K4267" s="33">
        <v>6300</v>
      </c>
      <c r="L4267" s="33">
        <v>1</v>
      </c>
      <c r="M4267" s="33">
        <v>1</v>
      </c>
      <c r="N4267" s="33">
        <v>169383.89</v>
      </c>
      <c r="O4267" s="33">
        <v>1211.2</v>
      </c>
      <c r="P4267" s="33">
        <v>2955</v>
      </c>
    </row>
    <row r="4268" spans="1:16">
      <c r="A4268" s="27" t="s">
        <v>756</v>
      </c>
      <c r="B4268" s="31">
        <v>202412</v>
      </c>
      <c r="C4268" s="27" t="s">
        <v>95</v>
      </c>
      <c r="D4268" s="27" t="s">
        <v>211</v>
      </c>
      <c r="E4268" s="27" t="s">
        <v>32</v>
      </c>
      <c r="F4268" s="27" t="s">
        <v>262</v>
      </c>
      <c r="G4268" s="33">
        <v>215065.23</v>
      </c>
      <c r="H4268" s="33">
        <v>215065.23</v>
      </c>
      <c r="I4268" s="33">
        <v>10310</v>
      </c>
      <c r="J4268" s="33">
        <v>550</v>
      </c>
      <c r="K4268" s="33">
        <v>6300</v>
      </c>
      <c r="L4268" s="33">
        <v>1</v>
      </c>
      <c r="M4268" s="33">
        <v>1</v>
      </c>
      <c r="N4268" s="33">
        <v>194260.45</v>
      </c>
      <c r="O4268" s="33">
        <v>1301.7</v>
      </c>
      <c r="P4268" s="33">
        <v>3450</v>
      </c>
    </row>
    <row r="4269" spans="1:16">
      <c r="A4269" s="27" t="s">
        <v>756</v>
      </c>
      <c r="B4269" s="31">
        <v>202501</v>
      </c>
      <c r="C4269" s="27" t="s">
        <v>95</v>
      </c>
      <c r="D4269" s="27" t="s">
        <v>211</v>
      </c>
      <c r="E4269" s="27" t="s">
        <v>32</v>
      </c>
      <c r="F4269" s="27" t="s">
        <v>262</v>
      </c>
      <c r="G4269" s="33">
        <v>105469.35</v>
      </c>
      <c r="H4269" s="33">
        <v>105469.35</v>
      </c>
      <c r="I4269" s="33">
        <v>4947</v>
      </c>
      <c r="J4269" s="33">
        <v>249</v>
      </c>
      <c r="K4269" s="33">
        <v>6300</v>
      </c>
      <c r="L4269" s="33">
        <v>1</v>
      </c>
      <c r="M4269" s="33">
        <v>1</v>
      </c>
      <c r="N4269" s="33">
        <v>98644.8</v>
      </c>
      <c r="O4269" s="33">
        <v>659.4</v>
      </c>
      <c r="P4269" s="33">
        <v>1689</v>
      </c>
    </row>
    <row r="4270" spans="1:16">
      <c r="A4270" s="27" t="s">
        <v>756</v>
      </c>
      <c r="B4270" s="31">
        <v>202502</v>
      </c>
      <c r="C4270" s="27" t="s">
        <v>95</v>
      </c>
      <c r="D4270" s="27" t="s">
        <v>211</v>
      </c>
      <c r="E4270" s="27" t="s">
        <v>32</v>
      </c>
      <c r="F4270" s="27" t="s">
        <v>262</v>
      </c>
      <c r="G4270" s="33">
        <v>101306.65</v>
      </c>
      <c r="H4270" s="33">
        <v>101306.65</v>
      </c>
      <c r="I4270" s="33">
        <v>5074</v>
      </c>
      <c r="J4270" s="33">
        <v>248</v>
      </c>
      <c r="K4270" s="33">
        <v>6300</v>
      </c>
      <c r="L4270" s="33">
        <v>1</v>
      </c>
      <c r="M4270" s="33">
        <v>1</v>
      </c>
      <c r="N4270" s="33">
        <v>101535.77</v>
      </c>
      <c r="O4270" s="33">
        <v>631.6</v>
      </c>
      <c r="P4270" s="33">
        <v>1648</v>
      </c>
    </row>
    <row r="4271" spans="1:16">
      <c r="A4271" s="27" t="s">
        <v>756</v>
      </c>
      <c r="B4271" s="31">
        <v>202503</v>
      </c>
      <c r="C4271" s="27" t="s">
        <v>95</v>
      </c>
      <c r="D4271" s="27" t="s">
        <v>211</v>
      </c>
      <c r="E4271" s="27" t="s">
        <v>32</v>
      </c>
      <c r="F4271" s="27" t="s">
        <v>262</v>
      </c>
      <c r="G4271" s="33">
        <v>142401.17</v>
      </c>
      <c r="H4271" s="33">
        <v>142401.17</v>
      </c>
      <c r="I4271" s="33">
        <v>7147</v>
      </c>
      <c r="J4271" s="33">
        <v>381</v>
      </c>
      <c r="K4271" s="33">
        <v>6300</v>
      </c>
      <c r="L4271" s="33">
        <v>1</v>
      </c>
      <c r="M4271" s="33">
        <v>1</v>
      </c>
      <c r="N4271" s="33">
        <v>126421.47</v>
      </c>
      <c r="O4271" s="33">
        <v>847.8</v>
      </c>
      <c r="P4271" s="33">
        <v>2320</v>
      </c>
    </row>
    <row r="4272" spans="1:16">
      <c r="A4272" s="27" t="s">
        <v>756</v>
      </c>
      <c r="B4272" s="31">
        <v>202504</v>
      </c>
      <c r="C4272" s="27" t="s">
        <v>95</v>
      </c>
      <c r="D4272" s="27" t="s">
        <v>211</v>
      </c>
      <c r="E4272" s="27" t="s">
        <v>32</v>
      </c>
      <c r="F4272" s="27" t="s">
        <v>262</v>
      </c>
      <c r="G4272" s="33">
        <v>167244.56</v>
      </c>
      <c r="H4272" s="33">
        <v>167244.56</v>
      </c>
      <c r="I4272" s="33">
        <v>8349</v>
      </c>
      <c r="J4272" s="33">
        <v>477</v>
      </c>
      <c r="K4272" s="33">
        <v>6300</v>
      </c>
      <c r="L4272" s="33">
        <v>1</v>
      </c>
      <c r="M4272" s="33">
        <v>1</v>
      </c>
      <c r="N4272" s="33">
        <v>148628.61</v>
      </c>
      <c r="O4272" s="33">
        <v>1072.4</v>
      </c>
      <c r="P4272" s="33">
        <v>2824</v>
      </c>
    </row>
    <row r="4273" spans="1:16">
      <c r="A4273" s="27" t="s">
        <v>756</v>
      </c>
      <c r="B4273" s="31">
        <v>202505</v>
      </c>
      <c r="C4273" s="27" t="s">
        <v>95</v>
      </c>
      <c r="D4273" s="27" t="s">
        <v>211</v>
      </c>
      <c r="E4273" s="27" t="s">
        <v>32</v>
      </c>
      <c r="F4273" s="27" t="s">
        <v>262</v>
      </c>
      <c r="G4273" s="33">
        <v>161823.39</v>
      </c>
      <c r="H4273" s="33">
        <v>161823.39</v>
      </c>
      <c r="I4273" s="33">
        <v>8122</v>
      </c>
      <c r="J4273" s="33">
        <v>385</v>
      </c>
      <c r="K4273" s="33">
        <v>6300</v>
      </c>
      <c r="L4273" s="33">
        <v>1</v>
      </c>
      <c r="M4273" s="33">
        <v>1</v>
      </c>
      <c r="N4273" s="33">
        <v>162632.11</v>
      </c>
      <c r="O4273" s="33">
        <v>951.7</v>
      </c>
      <c r="P4273" s="33">
        <v>2568</v>
      </c>
    </row>
    <row r="4274" spans="1:16">
      <c r="A4274" s="27" t="s">
        <v>756</v>
      </c>
      <c r="B4274" s="31">
        <v>202506</v>
      </c>
      <c r="C4274" s="27" t="s">
        <v>95</v>
      </c>
      <c r="D4274" s="27" t="s">
        <v>211</v>
      </c>
      <c r="E4274" s="27" t="s">
        <v>32</v>
      </c>
      <c r="F4274" s="27" t="s">
        <v>262</v>
      </c>
      <c r="G4274" s="33">
        <v>177179.12</v>
      </c>
      <c r="H4274" s="33">
        <v>177179.12</v>
      </c>
      <c r="I4274" s="33">
        <v>9598</v>
      </c>
      <c r="J4274" s="33">
        <v>514</v>
      </c>
      <c r="K4274" s="33">
        <v>6300</v>
      </c>
      <c r="L4274" s="33">
        <v>1</v>
      </c>
      <c r="M4274" s="33">
        <v>1</v>
      </c>
      <c r="N4274" s="33">
        <v>158733.2</v>
      </c>
      <c r="O4274" s="33">
        <v>1173.6</v>
      </c>
      <c r="P4274" s="33">
        <v>2952</v>
      </c>
    </row>
    <row r="4275" spans="1:16">
      <c r="A4275" s="27" t="s">
        <v>756</v>
      </c>
      <c r="B4275" s="31">
        <v>202507</v>
      </c>
      <c r="C4275" s="27" t="s">
        <v>95</v>
      </c>
      <c r="D4275" s="27" t="s">
        <v>211</v>
      </c>
      <c r="E4275" s="27" t="s">
        <v>32</v>
      </c>
      <c r="F4275" s="27" t="s">
        <v>262</v>
      </c>
      <c r="G4275" s="33">
        <v>154061.4</v>
      </c>
      <c r="H4275" s="33">
        <v>154061.4</v>
      </c>
      <c r="I4275" s="33">
        <v>7444</v>
      </c>
      <c r="J4275" s="33">
        <v>407</v>
      </c>
      <c r="K4275" s="33">
        <v>6300</v>
      </c>
      <c r="L4275" s="33">
        <v>1</v>
      </c>
      <c r="M4275" s="33">
        <v>1</v>
      </c>
      <c r="N4275" s="33">
        <v>140998.91</v>
      </c>
      <c r="O4275" s="33">
        <v>934.8</v>
      </c>
      <c r="P4275" s="33">
        <v>2391</v>
      </c>
    </row>
    <row r="4276" spans="1:16">
      <c r="A4276" s="27" t="s">
        <v>756</v>
      </c>
      <c r="B4276" s="31">
        <v>202508</v>
      </c>
      <c r="C4276" s="27" t="s">
        <v>95</v>
      </c>
      <c r="D4276" s="27" t="s">
        <v>211</v>
      </c>
      <c r="E4276" s="27" t="s">
        <v>32</v>
      </c>
      <c r="F4276" s="27" t="s">
        <v>262</v>
      </c>
      <c r="G4276" s="33">
        <v>139221.82</v>
      </c>
      <c r="H4276" s="33">
        <v>139221.82</v>
      </c>
      <c r="I4276" s="33">
        <v>7272</v>
      </c>
      <c r="J4276" s="33">
        <v>371</v>
      </c>
      <c r="K4276" s="33">
        <v>6300</v>
      </c>
      <c r="L4276" s="33">
        <v>1</v>
      </c>
      <c r="M4276" s="33">
        <v>1</v>
      </c>
      <c r="N4276" s="33">
        <v>135671.09</v>
      </c>
      <c r="O4276" s="33">
        <v>875</v>
      </c>
      <c r="P4276" s="33">
        <v>2283</v>
      </c>
    </row>
    <row r="4277" spans="1:16">
      <c r="A4277" s="27" t="s">
        <v>756</v>
      </c>
      <c r="B4277" s="31">
        <v>202509</v>
      </c>
      <c r="C4277" s="27" t="s">
        <v>95</v>
      </c>
      <c r="D4277" s="27" t="s">
        <v>211</v>
      </c>
      <c r="E4277" s="27" t="s">
        <v>32</v>
      </c>
      <c r="F4277" s="27" t="s">
        <v>262</v>
      </c>
      <c r="G4277" s="33">
        <v>135908.07</v>
      </c>
      <c r="H4277" s="33">
        <v>135908.07</v>
      </c>
      <c r="I4277" s="33">
        <v>6691</v>
      </c>
      <c r="J4277" s="33">
        <v>326</v>
      </c>
      <c r="K4277" s="33">
        <v>6300</v>
      </c>
      <c r="L4277" s="33">
        <v>1</v>
      </c>
      <c r="M4277" s="33">
        <v>1</v>
      </c>
      <c r="N4277" s="33">
        <v>130327.1</v>
      </c>
      <c r="O4277" s="33">
        <v>855.8</v>
      </c>
      <c r="P4277" s="33">
        <v>2180</v>
      </c>
    </row>
    <row r="4278" spans="1:16">
      <c r="A4278" s="27" t="s">
        <v>756</v>
      </c>
      <c r="B4278" s="31">
        <v>202510</v>
      </c>
      <c r="C4278" s="27" t="s">
        <v>95</v>
      </c>
      <c r="D4278" s="27" t="s">
        <v>211</v>
      </c>
      <c r="E4278" s="27" t="s">
        <v>32</v>
      </c>
      <c r="F4278" s="27" t="s">
        <v>262</v>
      </c>
      <c r="G4278" s="33">
        <v>145962.9</v>
      </c>
      <c r="H4278" s="33">
        <v>145962.9</v>
      </c>
      <c r="I4278" s="33">
        <v>6899</v>
      </c>
      <c r="J4278" s="33">
        <v>387</v>
      </c>
      <c r="K4278" s="33">
        <v>6300</v>
      </c>
      <c r="L4278" s="33">
        <v>1</v>
      </c>
      <c r="M4278" s="33">
        <v>1</v>
      </c>
      <c r="N4278" s="33">
        <v>143017.69</v>
      </c>
      <c r="O4278" s="33">
        <v>911.5</v>
      </c>
      <c r="P4278" s="33">
        <v>2349</v>
      </c>
    </row>
    <row r="4279" spans="1:16">
      <c r="A4279" s="27" t="s">
        <v>756</v>
      </c>
      <c r="B4279" s="31">
        <v>202511</v>
      </c>
      <c r="C4279" s="27" t="s">
        <v>95</v>
      </c>
      <c r="D4279" s="27" t="s">
        <v>211</v>
      </c>
      <c r="E4279" s="27" t="s">
        <v>32</v>
      </c>
      <c r="F4279" s="27" t="s">
        <v>262</v>
      </c>
      <c r="G4279" s="33">
        <v>175283.06</v>
      </c>
      <c r="H4279" s="33">
        <v>175283.06</v>
      </c>
      <c r="I4279" s="33">
        <v>8873</v>
      </c>
      <c r="J4279" s="33">
        <v>452</v>
      </c>
      <c r="K4279" s="33">
        <v>6300</v>
      </c>
      <c r="L4279" s="33">
        <v>1</v>
      </c>
      <c r="M4279" s="33">
        <v>1</v>
      </c>
      <c r="N4279" s="33">
        <v>172432.8</v>
      </c>
      <c r="O4279" s="33">
        <v>1049.1</v>
      </c>
      <c r="P4279" s="33">
        <v>2819</v>
      </c>
    </row>
    <row r="4280" spans="1:16">
      <c r="A4280" s="27" t="s">
        <v>756</v>
      </c>
      <c r="B4280" s="31">
        <v>202512</v>
      </c>
      <c r="C4280" s="27" t="s">
        <v>95</v>
      </c>
      <c r="D4280" s="27" t="s">
        <v>211</v>
      </c>
      <c r="E4280" s="27" t="s">
        <v>32</v>
      </c>
      <c r="F4280" s="27" t="s">
        <v>262</v>
      </c>
      <c r="G4280" s="33">
        <v>213832.84</v>
      </c>
      <c r="H4280" s="33">
        <v>213832.84</v>
      </c>
      <c r="I4280" s="33">
        <v>10994</v>
      </c>
      <c r="J4280" s="33">
        <v>535</v>
      </c>
      <c r="K4280" s="33">
        <v>6300</v>
      </c>
      <c r="L4280" s="33">
        <v>1</v>
      </c>
      <c r="M4280" s="33">
        <v>1</v>
      </c>
      <c r="N4280" s="33">
        <v>197757.14</v>
      </c>
      <c r="O4280" s="33">
        <v>1287.8</v>
      </c>
      <c r="P4280" s="33">
        <v>3481</v>
      </c>
    </row>
    <row r="4281" spans="1:16">
      <c r="A4281" s="27" t="s">
        <v>756</v>
      </c>
      <c r="B4281" s="31">
        <v>202601</v>
      </c>
      <c r="C4281" s="27" t="s">
        <v>95</v>
      </c>
      <c r="D4281" s="27" t="s">
        <v>211</v>
      </c>
      <c r="E4281" s="27" t="s">
        <v>32</v>
      </c>
      <c r="F4281" s="27" t="s">
        <v>262</v>
      </c>
      <c r="G4281" s="33">
        <v>108941.93</v>
      </c>
      <c r="H4281" s="33">
        <v>108941.93</v>
      </c>
      <c r="I4281" s="33">
        <v>5568</v>
      </c>
      <c r="J4281" s="33">
        <v>263</v>
      </c>
      <c r="K4281" s="33">
        <v>6300</v>
      </c>
      <c r="L4281" s="33">
        <v>1</v>
      </c>
      <c r="M4281" s="33">
        <v>1</v>
      </c>
      <c r="N4281" s="33">
        <v>100420.41</v>
      </c>
      <c r="O4281" s="33">
        <v>705.9</v>
      </c>
      <c r="P4281" s="33">
        <v>1870</v>
      </c>
    </row>
    <row r="4282" spans="1:16">
      <c r="A4282" s="27" t="s">
        <v>756</v>
      </c>
      <c r="B4282" s="31">
        <v>202602</v>
      </c>
      <c r="C4282" s="27" t="s">
        <v>95</v>
      </c>
      <c r="D4282" s="27" t="s">
        <v>211</v>
      </c>
      <c r="E4282" s="27" t="s">
        <v>32</v>
      </c>
      <c r="F4282" s="27" t="s">
        <v>262</v>
      </c>
      <c r="G4282" s="33">
        <v>113005.38</v>
      </c>
      <c r="H4282" s="33">
        <v>113005.38</v>
      </c>
      <c r="I4282" s="33">
        <v>6066</v>
      </c>
      <c r="J4282" s="33">
        <v>339</v>
      </c>
      <c r="K4282" s="33">
        <v>6300</v>
      </c>
      <c r="L4282" s="33">
        <v>1</v>
      </c>
      <c r="M4282" s="33">
        <v>1</v>
      </c>
      <c r="N4282" s="33">
        <v>103363.41</v>
      </c>
      <c r="O4282" s="33">
        <v>694.8</v>
      </c>
      <c r="P4282" s="33">
        <v>1913</v>
      </c>
    </row>
    <row r="4283" spans="1:16">
      <c r="A4283" s="27" t="s">
        <v>756</v>
      </c>
      <c r="B4283" s="31">
        <v>202603</v>
      </c>
      <c r="C4283" s="27" t="s">
        <v>95</v>
      </c>
      <c r="D4283" s="27" t="s">
        <v>211</v>
      </c>
      <c r="E4283" s="27" t="s">
        <v>32</v>
      </c>
      <c r="F4283" s="27" t="s">
        <v>262</v>
      </c>
      <c r="G4283" s="33">
        <v>143446.75</v>
      </c>
      <c r="H4283" s="33">
        <v>143446.75</v>
      </c>
      <c r="I4283" s="33">
        <v>7029</v>
      </c>
      <c r="J4283" s="33">
        <v>334</v>
      </c>
      <c r="K4283" s="33">
        <v>6300</v>
      </c>
      <c r="L4283" s="33">
        <v>1</v>
      </c>
      <c r="M4283" s="33">
        <v>1</v>
      </c>
      <c r="N4283" s="33">
        <v>128697.05</v>
      </c>
      <c r="O4283" s="33">
        <v>857.6</v>
      </c>
      <c r="P4283" s="33">
        <v>2244</v>
      </c>
    </row>
    <row r="4284" spans="1:16">
      <c r="A4284" s="27" t="s">
        <v>756</v>
      </c>
      <c r="B4284" s="31">
        <v>202604</v>
      </c>
      <c r="C4284" s="27" t="s">
        <v>95</v>
      </c>
      <c r="D4284" s="27" t="s">
        <v>211</v>
      </c>
      <c r="E4284" s="27" t="s">
        <v>32</v>
      </c>
      <c r="F4284" s="27" t="s">
        <v>262</v>
      </c>
      <c r="G4284" s="33">
        <v>148916.29</v>
      </c>
      <c r="H4284" s="33">
        <v>148916.29</v>
      </c>
      <c r="I4284" s="33">
        <v>7524</v>
      </c>
      <c r="J4284" s="33">
        <v>365</v>
      </c>
      <c r="K4284" s="33">
        <v>6300</v>
      </c>
      <c r="L4284" s="33">
        <v>1</v>
      </c>
      <c r="M4284" s="33">
        <v>1</v>
      </c>
      <c r="N4284" s="33">
        <v>151303.92</v>
      </c>
      <c r="O4284" s="33">
        <v>832.1</v>
      </c>
      <c r="P4284" s="33">
        <v>2510</v>
      </c>
    </row>
    <row r="4285" spans="1:16">
      <c r="A4285" s="27" t="s">
        <v>756</v>
      </c>
      <c r="B4285" s="31">
        <v>202605</v>
      </c>
      <c r="C4285" s="27" t="s">
        <v>95</v>
      </c>
      <c r="D4285" s="27" t="s">
        <v>211</v>
      </c>
      <c r="E4285" s="27" t="s">
        <v>32</v>
      </c>
      <c r="F4285" s="27" t="s">
        <v>262</v>
      </c>
      <c r="G4285" s="33">
        <v>183991.65</v>
      </c>
      <c r="H4285" s="33">
        <v>183991.65</v>
      </c>
      <c r="I4285" s="33">
        <v>9400</v>
      </c>
      <c r="J4285" s="33">
        <v>508</v>
      </c>
      <c r="K4285" s="33">
        <v>6300</v>
      </c>
      <c r="L4285" s="33">
        <v>1</v>
      </c>
      <c r="M4285" s="33">
        <v>1</v>
      </c>
      <c r="N4285" s="33">
        <v>165559.49</v>
      </c>
      <c r="O4285" s="33">
        <v>1191.4</v>
      </c>
      <c r="P4285" s="33">
        <v>3064</v>
      </c>
    </row>
    <row r="4286" spans="1:16">
      <c r="A4286" s="27" t="s">
        <v>756</v>
      </c>
      <c r="B4286" s="31">
        <v>202606</v>
      </c>
      <c r="C4286" s="27" t="s">
        <v>95</v>
      </c>
      <c r="D4286" s="27" t="s">
        <v>211</v>
      </c>
      <c r="E4286" s="27" t="s">
        <v>32</v>
      </c>
      <c r="F4286" s="27" t="s">
        <v>262</v>
      </c>
      <c r="G4286" s="33">
        <v>184326.85</v>
      </c>
      <c r="H4286" s="33">
        <v>184326.85</v>
      </c>
      <c r="I4286" s="33">
        <v>9367</v>
      </c>
      <c r="J4286" s="33">
        <v>549</v>
      </c>
      <c r="K4286" s="33">
        <v>6300</v>
      </c>
      <c r="L4286" s="33">
        <v>1</v>
      </c>
      <c r="M4286" s="33">
        <v>1</v>
      </c>
      <c r="N4286" s="33">
        <v>161590.4</v>
      </c>
      <c r="O4286" s="33">
        <v>1130.5</v>
      </c>
      <c r="P4286" s="33">
        <v>2998</v>
      </c>
    </row>
    <row r="4287" spans="1:16">
      <c r="A4287" s="27" t="s">
        <v>756</v>
      </c>
      <c r="B4287" s="31">
        <v>202607</v>
      </c>
      <c r="C4287" s="27" t="s">
        <v>95</v>
      </c>
      <c r="D4287" s="27" t="s">
        <v>211</v>
      </c>
      <c r="E4287" s="27" t="s">
        <v>32</v>
      </c>
      <c r="F4287" s="27" t="s">
        <v>262</v>
      </c>
      <c r="G4287" s="33">
        <v>141538.76</v>
      </c>
      <c r="H4287" s="33">
        <v>141538.76</v>
      </c>
      <c r="I4287" s="33">
        <v>7482</v>
      </c>
      <c r="J4287" s="33">
        <v>363</v>
      </c>
      <c r="K4287" s="33">
        <v>6300</v>
      </c>
      <c r="L4287" s="33">
        <v>1</v>
      </c>
      <c r="M4287" s="33">
        <v>1</v>
      </c>
      <c r="N4287" s="33">
        <v>143536.89</v>
      </c>
      <c r="O4287" s="33">
        <v>896.6</v>
      </c>
      <c r="P4287" s="33">
        <v>2386</v>
      </c>
    </row>
    <row r="4288" spans="1:16">
      <c r="A4288" s="27" t="s">
        <v>758</v>
      </c>
      <c r="B4288" s="31">
        <v>202408</v>
      </c>
      <c r="C4288" s="27" t="s">
        <v>95</v>
      </c>
      <c r="D4288" s="27" t="s">
        <v>211</v>
      </c>
      <c r="E4288" s="27" t="s">
        <v>32</v>
      </c>
      <c r="F4288" s="27" t="s">
        <v>257</v>
      </c>
      <c r="G4288" s="33">
        <v>226471.03</v>
      </c>
      <c r="H4288" s="33">
        <v>226471.03</v>
      </c>
      <c r="I4288" s="33">
        <v>6003</v>
      </c>
      <c r="J4288" s="33">
        <v>445</v>
      </c>
      <c r="K4288" s="33">
        <v>8800</v>
      </c>
      <c r="L4288" s="33">
        <v>1</v>
      </c>
      <c r="M4288" s="33">
        <v>1</v>
      </c>
      <c r="N4288" s="33">
        <v>248590.31</v>
      </c>
      <c r="O4288" s="33">
        <v>1411.1</v>
      </c>
      <c r="P4288" s="33">
        <v>2467</v>
      </c>
    </row>
    <row r="4289" spans="1:16">
      <c r="A4289" s="27" t="s">
        <v>758</v>
      </c>
      <c r="B4289" s="31">
        <v>202409</v>
      </c>
      <c r="C4289" s="27" t="s">
        <v>95</v>
      </c>
      <c r="D4289" s="27" t="s">
        <v>211</v>
      </c>
      <c r="E4289" s="27" t="s">
        <v>32</v>
      </c>
      <c r="F4289" s="27" t="s">
        <v>257</v>
      </c>
      <c r="G4289" s="33">
        <v>212965.87</v>
      </c>
      <c r="H4289" s="33">
        <v>212965.87</v>
      </c>
      <c r="I4289" s="33">
        <v>5217</v>
      </c>
      <c r="J4289" s="33">
        <v>447</v>
      </c>
      <c r="K4289" s="33">
        <v>8800</v>
      </c>
      <c r="L4289" s="33">
        <v>1</v>
      </c>
      <c r="M4289" s="33">
        <v>1</v>
      </c>
      <c r="N4289" s="33">
        <v>238798.52</v>
      </c>
      <c r="O4289" s="33">
        <v>1186</v>
      </c>
      <c r="P4289" s="33">
        <v>2188</v>
      </c>
    </row>
    <row r="4290" spans="1:16">
      <c r="A4290" s="27" t="s">
        <v>758</v>
      </c>
      <c r="B4290" s="31">
        <v>202410</v>
      </c>
      <c r="C4290" s="27" t="s">
        <v>95</v>
      </c>
      <c r="D4290" s="27" t="s">
        <v>211</v>
      </c>
      <c r="E4290" s="27" t="s">
        <v>32</v>
      </c>
      <c r="F4290" s="27" t="s">
        <v>257</v>
      </c>
      <c r="G4290" s="33">
        <v>240868.39</v>
      </c>
      <c r="H4290" s="33">
        <v>240868.39</v>
      </c>
      <c r="I4290" s="33">
        <v>6078</v>
      </c>
      <c r="J4290" s="33">
        <v>440</v>
      </c>
      <c r="K4290" s="33">
        <v>8800</v>
      </c>
      <c r="L4290" s="33">
        <v>1</v>
      </c>
      <c r="M4290" s="33">
        <v>1</v>
      </c>
      <c r="N4290" s="33">
        <v>262051.49</v>
      </c>
      <c r="O4290" s="33">
        <v>1338.9</v>
      </c>
      <c r="P4290" s="33">
        <v>2494</v>
      </c>
    </row>
    <row r="4291" spans="1:16">
      <c r="A4291" s="27" t="s">
        <v>758</v>
      </c>
      <c r="B4291" s="31">
        <v>202411</v>
      </c>
      <c r="C4291" s="27" t="s">
        <v>95</v>
      </c>
      <c r="D4291" s="27" t="s">
        <v>211</v>
      </c>
      <c r="E4291" s="27" t="s">
        <v>32</v>
      </c>
      <c r="F4291" s="27" t="s">
        <v>257</v>
      </c>
      <c r="G4291" s="33">
        <v>275321.48</v>
      </c>
      <c r="H4291" s="33">
        <v>275321.48</v>
      </c>
      <c r="I4291" s="33">
        <v>7334</v>
      </c>
      <c r="J4291" s="33">
        <v>550</v>
      </c>
      <c r="K4291" s="33">
        <v>8800</v>
      </c>
      <c r="L4291" s="33">
        <v>1</v>
      </c>
      <c r="M4291" s="33">
        <v>1</v>
      </c>
      <c r="N4291" s="33">
        <v>315948.83</v>
      </c>
      <c r="O4291" s="33">
        <v>1760.4</v>
      </c>
      <c r="P4291" s="33">
        <v>2915</v>
      </c>
    </row>
    <row r="4292" spans="1:16">
      <c r="A4292" s="27" t="s">
        <v>758</v>
      </c>
      <c r="B4292" s="31">
        <v>202412</v>
      </c>
      <c r="C4292" s="27" t="s">
        <v>95</v>
      </c>
      <c r="D4292" s="27" t="s">
        <v>211</v>
      </c>
      <c r="E4292" s="27" t="s">
        <v>32</v>
      </c>
      <c r="F4292" s="27" t="s">
        <v>257</v>
      </c>
      <c r="G4292" s="33">
        <v>339690.99</v>
      </c>
      <c r="H4292" s="33">
        <v>339690.99</v>
      </c>
      <c r="I4292" s="33">
        <v>8740</v>
      </c>
      <c r="J4292" s="33">
        <v>703</v>
      </c>
      <c r="K4292" s="33">
        <v>8800</v>
      </c>
      <c r="L4292" s="33">
        <v>1</v>
      </c>
      <c r="M4292" s="33">
        <v>1</v>
      </c>
      <c r="N4292" s="33">
        <v>362350.66</v>
      </c>
      <c r="O4292" s="33">
        <v>1776.7</v>
      </c>
      <c r="P4292" s="33">
        <v>3449</v>
      </c>
    </row>
    <row r="4293" spans="1:16">
      <c r="A4293" s="27" t="s">
        <v>758</v>
      </c>
      <c r="B4293" s="31">
        <v>202501</v>
      </c>
      <c r="C4293" s="27" t="s">
        <v>95</v>
      </c>
      <c r="D4293" s="27" t="s">
        <v>211</v>
      </c>
      <c r="E4293" s="27" t="s">
        <v>32</v>
      </c>
      <c r="F4293" s="27" t="s">
        <v>257</v>
      </c>
      <c r="G4293" s="33">
        <v>170995.48</v>
      </c>
      <c r="H4293" s="33">
        <v>170995.48</v>
      </c>
      <c r="I4293" s="33">
        <v>4417</v>
      </c>
      <c r="J4293" s="33">
        <v>289</v>
      </c>
      <c r="K4293" s="33">
        <v>8800</v>
      </c>
      <c r="L4293" s="33">
        <v>1</v>
      </c>
      <c r="M4293" s="33">
        <v>1</v>
      </c>
      <c r="N4293" s="33">
        <v>184000.44</v>
      </c>
      <c r="O4293" s="33">
        <v>1024.2</v>
      </c>
      <c r="P4293" s="33">
        <v>1873</v>
      </c>
    </row>
    <row r="4294" spans="1:16">
      <c r="A4294" s="27" t="s">
        <v>758</v>
      </c>
      <c r="B4294" s="31">
        <v>202502</v>
      </c>
      <c r="C4294" s="27" t="s">
        <v>95</v>
      </c>
      <c r="D4294" s="27" t="s">
        <v>211</v>
      </c>
      <c r="E4294" s="27" t="s">
        <v>32</v>
      </c>
      <c r="F4294" s="27" t="s">
        <v>257</v>
      </c>
      <c r="G4294" s="33">
        <v>174142.91</v>
      </c>
      <c r="H4294" s="33">
        <v>174142.91</v>
      </c>
      <c r="I4294" s="33">
        <v>4249</v>
      </c>
      <c r="J4294" s="33">
        <v>329</v>
      </c>
      <c r="K4294" s="33">
        <v>8800</v>
      </c>
      <c r="L4294" s="33">
        <v>1</v>
      </c>
      <c r="M4294" s="33">
        <v>1</v>
      </c>
      <c r="N4294" s="33">
        <v>189392.92</v>
      </c>
      <c r="O4294" s="33">
        <v>1100.1</v>
      </c>
      <c r="P4294" s="33">
        <v>1741</v>
      </c>
    </row>
    <row r="4295" spans="1:16">
      <c r="A4295" s="27" t="s">
        <v>758</v>
      </c>
      <c r="B4295" s="31">
        <v>202503</v>
      </c>
      <c r="C4295" s="27" t="s">
        <v>95</v>
      </c>
      <c r="D4295" s="27" t="s">
        <v>211</v>
      </c>
      <c r="E4295" s="27" t="s">
        <v>32</v>
      </c>
      <c r="F4295" s="27" t="s">
        <v>257</v>
      </c>
      <c r="G4295" s="33">
        <v>225409.19</v>
      </c>
      <c r="H4295" s="33">
        <v>225409.19</v>
      </c>
      <c r="I4295" s="33">
        <v>5409</v>
      </c>
      <c r="J4295" s="33">
        <v>370</v>
      </c>
      <c r="K4295" s="33">
        <v>8800</v>
      </c>
      <c r="L4295" s="33">
        <v>1</v>
      </c>
      <c r="M4295" s="33">
        <v>1</v>
      </c>
      <c r="N4295" s="33">
        <v>235811.77</v>
      </c>
      <c r="O4295" s="33">
        <v>1225.6</v>
      </c>
      <c r="P4295" s="33">
        <v>2174</v>
      </c>
    </row>
    <row r="4296" spans="1:16">
      <c r="A4296" s="27" t="s">
        <v>758</v>
      </c>
      <c r="B4296" s="31">
        <v>202504</v>
      </c>
      <c r="C4296" s="27" t="s">
        <v>95</v>
      </c>
      <c r="D4296" s="27" t="s">
        <v>211</v>
      </c>
      <c r="E4296" s="27" t="s">
        <v>32</v>
      </c>
      <c r="F4296" s="27" t="s">
        <v>257</v>
      </c>
      <c r="G4296" s="33">
        <v>239846.87</v>
      </c>
      <c r="H4296" s="33">
        <v>239846.87</v>
      </c>
      <c r="I4296" s="33">
        <v>6102</v>
      </c>
      <c r="J4296" s="33">
        <v>456</v>
      </c>
      <c r="K4296" s="33">
        <v>8800</v>
      </c>
      <c r="L4296" s="33">
        <v>1</v>
      </c>
      <c r="M4296" s="33">
        <v>1</v>
      </c>
      <c r="N4296" s="33">
        <v>277234.36</v>
      </c>
      <c r="O4296" s="33">
        <v>1341.2</v>
      </c>
      <c r="P4296" s="33">
        <v>2502</v>
      </c>
    </row>
    <row r="4297" spans="1:16">
      <c r="A4297" s="27" t="s">
        <v>758</v>
      </c>
      <c r="B4297" s="31">
        <v>202505</v>
      </c>
      <c r="C4297" s="27" t="s">
        <v>95</v>
      </c>
      <c r="D4297" s="27" t="s">
        <v>211</v>
      </c>
      <c r="E4297" s="27" t="s">
        <v>32</v>
      </c>
      <c r="F4297" s="27" t="s">
        <v>257</v>
      </c>
      <c r="G4297" s="33">
        <v>298659.38</v>
      </c>
      <c r="H4297" s="33">
        <v>298659.38</v>
      </c>
      <c r="I4297" s="33">
        <v>8007</v>
      </c>
      <c r="J4297" s="33">
        <v>553</v>
      </c>
      <c r="K4297" s="33">
        <v>8800</v>
      </c>
      <c r="L4297" s="33">
        <v>1</v>
      </c>
      <c r="M4297" s="33">
        <v>1</v>
      </c>
      <c r="N4297" s="33">
        <v>303354.86</v>
      </c>
      <c r="O4297" s="33">
        <v>1770.7</v>
      </c>
      <c r="P4297" s="33">
        <v>3131</v>
      </c>
    </row>
    <row r="4298" spans="1:16">
      <c r="A4298" s="27" t="s">
        <v>758</v>
      </c>
      <c r="B4298" s="31">
        <v>202506</v>
      </c>
      <c r="C4298" s="27" t="s">
        <v>95</v>
      </c>
      <c r="D4298" s="27" t="s">
        <v>211</v>
      </c>
      <c r="E4298" s="27" t="s">
        <v>32</v>
      </c>
      <c r="F4298" s="27" t="s">
        <v>257</v>
      </c>
      <c r="G4298" s="33">
        <v>235152.25</v>
      </c>
      <c r="H4298" s="33">
        <v>235152.25</v>
      </c>
      <c r="I4298" s="33">
        <v>5673</v>
      </c>
      <c r="J4298" s="33">
        <v>450</v>
      </c>
      <c r="K4298" s="33">
        <v>8800</v>
      </c>
      <c r="L4298" s="33">
        <v>1</v>
      </c>
      <c r="M4298" s="33">
        <v>1</v>
      </c>
      <c r="N4298" s="33">
        <v>296082.3</v>
      </c>
      <c r="O4298" s="33">
        <v>1379.6</v>
      </c>
      <c r="P4298" s="33">
        <v>2356</v>
      </c>
    </row>
    <row r="4299" spans="1:16">
      <c r="A4299" s="27" t="s">
        <v>758</v>
      </c>
      <c r="B4299" s="31">
        <v>202507</v>
      </c>
      <c r="C4299" s="27" t="s">
        <v>95</v>
      </c>
      <c r="D4299" s="27" t="s">
        <v>211</v>
      </c>
      <c r="E4299" s="27" t="s">
        <v>32</v>
      </c>
      <c r="F4299" s="27" t="s">
        <v>257</v>
      </c>
      <c r="G4299" s="33">
        <v>240686.02</v>
      </c>
      <c r="H4299" s="33">
        <v>240686.02</v>
      </c>
      <c r="I4299" s="33">
        <v>6103</v>
      </c>
      <c r="J4299" s="33">
        <v>460</v>
      </c>
      <c r="K4299" s="33">
        <v>8800</v>
      </c>
      <c r="L4299" s="33">
        <v>1</v>
      </c>
      <c r="M4299" s="33">
        <v>1</v>
      </c>
      <c r="N4299" s="33">
        <v>263002.83</v>
      </c>
      <c r="O4299" s="33">
        <v>1350.6</v>
      </c>
      <c r="P4299" s="33">
        <v>2470</v>
      </c>
    </row>
    <row r="4300" spans="1:16">
      <c r="A4300" s="27" t="s">
        <v>758</v>
      </c>
      <c r="B4300" s="31">
        <v>202508</v>
      </c>
      <c r="C4300" s="27" t="s">
        <v>95</v>
      </c>
      <c r="D4300" s="27" t="s">
        <v>211</v>
      </c>
      <c r="E4300" s="27" t="s">
        <v>32</v>
      </c>
      <c r="F4300" s="27" t="s">
        <v>257</v>
      </c>
      <c r="G4300" s="33">
        <v>217826.13</v>
      </c>
      <c r="H4300" s="33">
        <v>217826.13</v>
      </c>
      <c r="I4300" s="33">
        <v>5767</v>
      </c>
      <c r="J4300" s="33">
        <v>349</v>
      </c>
      <c r="K4300" s="33">
        <v>8800</v>
      </c>
      <c r="L4300" s="33">
        <v>1</v>
      </c>
      <c r="M4300" s="33">
        <v>1</v>
      </c>
      <c r="N4300" s="33">
        <v>253064.94</v>
      </c>
      <c r="O4300" s="33">
        <v>1258.5</v>
      </c>
      <c r="P4300" s="33">
        <v>2311</v>
      </c>
    </row>
    <row r="4301" spans="1:16">
      <c r="A4301" s="27" t="s">
        <v>758</v>
      </c>
      <c r="B4301" s="31">
        <v>202509</v>
      </c>
      <c r="C4301" s="27" t="s">
        <v>95</v>
      </c>
      <c r="D4301" s="27" t="s">
        <v>211</v>
      </c>
      <c r="E4301" s="27" t="s">
        <v>32</v>
      </c>
      <c r="F4301" s="27" t="s">
        <v>257</v>
      </c>
      <c r="G4301" s="33">
        <v>222889.65</v>
      </c>
      <c r="H4301" s="33">
        <v>222889.65</v>
      </c>
      <c r="I4301" s="33">
        <v>5634</v>
      </c>
      <c r="J4301" s="33">
        <v>442</v>
      </c>
      <c r="K4301" s="33">
        <v>8800</v>
      </c>
      <c r="L4301" s="33">
        <v>1</v>
      </c>
      <c r="M4301" s="33">
        <v>1</v>
      </c>
      <c r="N4301" s="33">
        <v>243096.89</v>
      </c>
      <c r="O4301" s="33">
        <v>1300.9</v>
      </c>
      <c r="P4301" s="33">
        <v>2329</v>
      </c>
    </row>
    <row r="4302" spans="1:16">
      <c r="A4302" s="27" t="s">
        <v>758</v>
      </c>
      <c r="B4302" s="31">
        <v>202510</v>
      </c>
      <c r="C4302" s="27" t="s">
        <v>95</v>
      </c>
      <c r="D4302" s="27" t="s">
        <v>211</v>
      </c>
      <c r="E4302" s="27" t="s">
        <v>32</v>
      </c>
      <c r="F4302" s="27" t="s">
        <v>257</v>
      </c>
      <c r="G4302" s="33">
        <v>241146.03</v>
      </c>
      <c r="H4302" s="33">
        <v>241146.03</v>
      </c>
      <c r="I4302" s="33">
        <v>6338</v>
      </c>
      <c r="J4302" s="33">
        <v>352</v>
      </c>
      <c r="K4302" s="33">
        <v>8800</v>
      </c>
      <c r="L4302" s="33">
        <v>1</v>
      </c>
      <c r="M4302" s="33">
        <v>1</v>
      </c>
      <c r="N4302" s="33">
        <v>266768.42</v>
      </c>
      <c r="O4302" s="33">
        <v>1465</v>
      </c>
      <c r="P4302" s="33">
        <v>2572</v>
      </c>
    </row>
    <row r="4303" spans="1:16">
      <c r="A4303" s="27" t="s">
        <v>758</v>
      </c>
      <c r="B4303" s="31">
        <v>202511</v>
      </c>
      <c r="C4303" s="27" t="s">
        <v>95</v>
      </c>
      <c r="D4303" s="27" t="s">
        <v>211</v>
      </c>
      <c r="E4303" s="27" t="s">
        <v>32</v>
      </c>
      <c r="F4303" s="27" t="s">
        <v>257</v>
      </c>
      <c r="G4303" s="33">
        <v>289448.36</v>
      </c>
      <c r="H4303" s="33">
        <v>289448.36</v>
      </c>
      <c r="I4303" s="33">
        <v>7401</v>
      </c>
      <c r="J4303" s="33">
        <v>503</v>
      </c>
      <c r="K4303" s="33">
        <v>8800</v>
      </c>
      <c r="L4303" s="33">
        <v>1</v>
      </c>
      <c r="M4303" s="33">
        <v>1</v>
      </c>
      <c r="N4303" s="33">
        <v>321635.91</v>
      </c>
      <c r="O4303" s="33">
        <v>1896.1</v>
      </c>
      <c r="P4303" s="33">
        <v>2968</v>
      </c>
    </row>
    <row r="4304" spans="1:16">
      <c r="A4304" s="27" t="s">
        <v>758</v>
      </c>
      <c r="B4304" s="31">
        <v>202512</v>
      </c>
      <c r="C4304" s="27" t="s">
        <v>95</v>
      </c>
      <c r="D4304" s="27" t="s">
        <v>211</v>
      </c>
      <c r="E4304" s="27" t="s">
        <v>32</v>
      </c>
      <c r="F4304" s="27" t="s">
        <v>257</v>
      </c>
      <c r="G4304" s="33">
        <v>344575.13</v>
      </c>
      <c r="H4304" s="33">
        <v>344575.13</v>
      </c>
      <c r="I4304" s="33">
        <v>8840</v>
      </c>
      <c r="J4304" s="33">
        <v>706</v>
      </c>
      <c r="K4304" s="33">
        <v>8800</v>
      </c>
      <c r="L4304" s="33">
        <v>1</v>
      </c>
      <c r="M4304" s="33">
        <v>1</v>
      </c>
      <c r="N4304" s="33">
        <v>368872.97</v>
      </c>
      <c r="O4304" s="33">
        <v>2058.7</v>
      </c>
      <c r="P4304" s="33">
        <v>3605</v>
      </c>
    </row>
    <row r="4305" spans="1:16">
      <c r="A4305" s="27" t="s">
        <v>758</v>
      </c>
      <c r="B4305" s="31">
        <v>202601</v>
      </c>
      <c r="C4305" s="27" t="s">
        <v>95</v>
      </c>
      <c r="D4305" s="27" t="s">
        <v>211</v>
      </c>
      <c r="E4305" s="27" t="s">
        <v>32</v>
      </c>
      <c r="F4305" s="27" t="s">
        <v>257</v>
      </c>
      <c r="G4305" s="33">
        <v>165819.47</v>
      </c>
      <c r="H4305" s="33">
        <v>165819.47</v>
      </c>
      <c r="I4305" s="33">
        <v>4119</v>
      </c>
      <c r="J4305" s="33">
        <v>280</v>
      </c>
      <c r="K4305" s="33">
        <v>8800</v>
      </c>
      <c r="L4305" s="33">
        <v>1</v>
      </c>
      <c r="M4305" s="33">
        <v>1</v>
      </c>
      <c r="N4305" s="33">
        <v>187312.45</v>
      </c>
      <c r="O4305" s="33">
        <v>986.3</v>
      </c>
      <c r="P4305" s="33">
        <v>1728</v>
      </c>
    </row>
    <row r="4306" spans="1:16">
      <c r="A4306" s="27" t="s">
        <v>758</v>
      </c>
      <c r="B4306" s="31">
        <v>202602</v>
      </c>
      <c r="C4306" s="27" t="s">
        <v>95</v>
      </c>
      <c r="D4306" s="27" t="s">
        <v>211</v>
      </c>
      <c r="E4306" s="27" t="s">
        <v>32</v>
      </c>
      <c r="F4306" s="27" t="s">
        <v>257</v>
      </c>
      <c r="G4306" s="33">
        <v>183362.76</v>
      </c>
      <c r="H4306" s="33">
        <v>183362.76</v>
      </c>
      <c r="I4306" s="33">
        <v>4791</v>
      </c>
      <c r="J4306" s="33">
        <v>406</v>
      </c>
      <c r="K4306" s="33">
        <v>8800</v>
      </c>
      <c r="L4306" s="33">
        <v>1</v>
      </c>
      <c r="M4306" s="33">
        <v>1</v>
      </c>
      <c r="N4306" s="33">
        <v>192801.99</v>
      </c>
      <c r="O4306" s="33">
        <v>1140.6</v>
      </c>
      <c r="P4306" s="33">
        <v>1977</v>
      </c>
    </row>
    <row r="4307" spans="1:16">
      <c r="A4307" s="27" t="s">
        <v>758</v>
      </c>
      <c r="B4307" s="31">
        <v>202603</v>
      </c>
      <c r="C4307" s="27" t="s">
        <v>95</v>
      </c>
      <c r="D4307" s="27" t="s">
        <v>211</v>
      </c>
      <c r="E4307" s="27" t="s">
        <v>32</v>
      </c>
      <c r="F4307" s="27" t="s">
        <v>257</v>
      </c>
      <c r="G4307" s="33">
        <v>231526.67</v>
      </c>
      <c r="H4307" s="33">
        <v>231526.67</v>
      </c>
      <c r="I4307" s="33">
        <v>6218</v>
      </c>
      <c r="J4307" s="33">
        <v>428</v>
      </c>
      <c r="K4307" s="33">
        <v>8800</v>
      </c>
      <c r="L4307" s="33">
        <v>1</v>
      </c>
      <c r="M4307" s="33">
        <v>1</v>
      </c>
      <c r="N4307" s="33">
        <v>240056.39</v>
      </c>
      <c r="O4307" s="33">
        <v>1197.2</v>
      </c>
      <c r="P4307" s="33">
        <v>2492</v>
      </c>
    </row>
    <row r="4308" spans="1:16">
      <c r="A4308" s="27" t="s">
        <v>758</v>
      </c>
      <c r="B4308" s="31">
        <v>202604</v>
      </c>
      <c r="C4308" s="27" t="s">
        <v>95</v>
      </c>
      <c r="D4308" s="27" t="s">
        <v>211</v>
      </c>
      <c r="E4308" s="27" t="s">
        <v>32</v>
      </c>
      <c r="F4308" s="27" t="s">
        <v>257</v>
      </c>
      <c r="G4308" s="33">
        <v>268630.24</v>
      </c>
      <c r="H4308" s="33">
        <v>268630.24</v>
      </c>
      <c r="I4308" s="33">
        <v>6603</v>
      </c>
      <c r="J4308" s="33">
        <v>513</v>
      </c>
      <c r="K4308" s="33">
        <v>8800</v>
      </c>
      <c r="L4308" s="33">
        <v>1</v>
      </c>
      <c r="M4308" s="33">
        <v>1</v>
      </c>
      <c r="N4308" s="33">
        <v>282224.58</v>
      </c>
      <c r="O4308" s="33">
        <v>1491.5</v>
      </c>
      <c r="P4308" s="33">
        <v>2760</v>
      </c>
    </row>
    <row r="4309" spans="1:16">
      <c r="A4309" s="27" t="s">
        <v>758</v>
      </c>
      <c r="B4309" s="31">
        <v>202605</v>
      </c>
      <c r="C4309" s="27" t="s">
        <v>95</v>
      </c>
      <c r="D4309" s="27" t="s">
        <v>211</v>
      </c>
      <c r="E4309" s="27" t="s">
        <v>32</v>
      </c>
      <c r="F4309" s="27" t="s">
        <v>257</v>
      </c>
      <c r="G4309" s="33">
        <v>246599.55</v>
      </c>
      <c r="H4309" s="33">
        <v>246599.55</v>
      </c>
      <c r="I4309" s="33">
        <v>6461</v>
      </c>
      <c r="J4309" s="33">
        <v>521</v>
      </c>
      <c r="K4309" s="33">
        <v>8800</v>
      </c>
      <c r="L4309" s="33">
        <v>1</v>
      </c>
      <c r="M4309" s="33">
        <v>1</v>
      </c>
      <c r="N4309" s="33">
        <v>308815.25</v>
      </c>
      <c r="O4309" s="33">
        <v>1489.7</v>
      </c>
      <c r="P4309" s="33">
        <v>2713</v>
      </c>
    </row>
    <row r="4310" spans="1:16">
      <c r="A4310" s="27" t="s">
        <v>758</v>
      </c>
      <c r="B4310" s="31">
        <v>202606</v>
      </c>
      <c r="C4310" s="27" t="s">
        <v>95</v>
      </c>
      <c r="D4310" s="27" t="s">
        <v>211</v>
      </c>
      <c r="E4310" s="27" t="s">
        <v>32</v>
      </c>
      <c r="F4310" s="27" t="s">
        <v>257</v>
      </c>
      <c r="G4310" s="33">
        <v>265607.57</v>
      </c>
      <c r="H4310" s="33">
        <v>265607.57</v>
      </c>
      <c r="I4310" s="33">
        <v>6834</v>
      </c>
      <c r="J4310" s="33">
        <v>401</v>
      </c>
      <c r="K4310" s="33">
        <v>8800</v>
      </c>
      <c r="L4310" s="33">
        <v>1</v>
      </c>
      <c r="M4310" s="33">
        <v>1</v>
      </c>
      <c r="N4310" s="33">
        <v>301411.78</v>
      </c>
      <c r="O4310" s="33">
        <v>1430.4</v>
      </c>
      <c r="P4310" s="33">
        <v>2811</v>
      </c>
    </row>
    <row r="4311" spans="1:16">
      <c r="A4311" s="27" t="s">
        <v>758</v>
      </c>
      <c r="B4311" s="31">
        <v>202607</v>
      </c>
      <c r="C4311" s="27" t="s">
        <v>95</v>
      </c>
      <c r="D4311" s="27" t="s">
        <v>211</v>
      </c>
      <c r="E4311" s="27" t="s">
        <v>32</v>
      </c>
      <c r="F4311" s="27" t="s">
        <v>257</v>
      </c>
      <c r="G4311" s="33">
        <v>242909.9</v>
      </c>
      <c r="H4311" s="33">
        <v>242909.9</v>
      </c>
      <c r="I4311" s="33">
        <v>6190</v>
      </c>
      <c r="J4311" s="33">
        <v>420</v>
      </c>
      <c r="K4311" s="33">
        <v>8800</v>
      </c>
      <c r="L4311" s="33">
        <v>1</v>
      </c>
      <c r="M4311" s="33">
        <v>1</v>
      </c>
      <c r="N4311" s="33">
        <v>267736.88</v>
      </c>
      <c r="O4311" s="33">
        <v>1374.3</v>
      </c>
      <c r="P4311" s="33">
        <v>2439</v>
      </c>
    </row>
    <row r="4312" spans="1:16">
      <c r="A4312" s="27" t="s">
        <v>760</v>
      </c>
      <c r="B4312" s="31">
        <v>202408</v>
      </c>
      <c r="C4312" s="27" t="s">
        <v>97</v>
      </c>
      <c r="D4312" s="27" t="s">
        <v>211</v>
      </c>
      <c r="E4312" s="27" t="s">
        <v>32</v>
      </c>
      <c r="F4312" s="27" t="s">
        <v>262</v>
      </c>
      <c r="G4312" s="33">
        <v>148261.86</v>
      </c>
      <c r="H4312" s="33">
        <v>148261.86</v>
      </c>
      <c r="I4312" s="33">
        <v>7844</v>
      </c>
      <c r="J4312" s="33">
        <v>364</v>
      </c>
      <c r="K4312" s="33">
        <v>7600</v>
      </c>
      <c r="L4312" s="33">
        <v>1</v>
      </c>
      <c r="M4312" s="33">
        <v>1</v>
      </c>
      <c r="N4312" s="33">
        <v>179489.01</v>
      </c>
      <c r="O4312" s="33">
        <v>897.4</v>
      </c>
      <c r="P4312" s="33">
        <v>2434</v>
      </c>
    </row>
    <row r="4313" spans="1:16">
      <c r="A4313" s="27" t="s">
        <v>760</v>
      </c>
      <c r="B4313" s="31">
        <v>202409</v>
      </c>
      <c r="C4313" s="27" t="s">
        <v>97</v>
      </c>
      <c r="D4313" s="27" t="s">
        <v>211</v>
      </c>
      <c r="E4313" s="27" t="s">
        <v>32</v>
      </c>
      <c r="F4313" s="27" t="s">
        <v>262</v>
      </c>
      <c r="G4313" s="33">
        <v>143290.42</v>
      </c>
      <c r="H4313" s="33">
        <v>143290.42</v>
      </c>
      <c r="I4313" s="33">
        <v>6490</v>
      </c>
      <c r="J4313" s="33">
        <v>328</v>
      </c>
      <c r="K4313" s="33">
        <v>7600</v>
      </c>
      <c r="L4313" s="33">
        <v>1</v>
      </c>
      <c r="M4313" s="33">
        <v>1</v>
      </c>
      <c r="N4313" s="33">
        <v>172419.06</v>
      </c>
      <c r="O4313" s="33">
        <v>925.5</v>
      </c>
      <c r="P4313" s="33">
        <v>2154</v>
      </c>
    </row>
    <row r="4314" spans="1:16">
      <c r="A4314" s="27" t="s">
        <v>760</v>
      </c>
      <c r="B4314" s="31">
        <v>202410</v>
      </c>
      <c r="C4314" s="27" t="s">
        <v>97</v>
      </c>
      <c r="D4314" s="27" t="s">
        <v>211</v>
      </c>
      <c r="E4314" s="27" t="s">
        <v>32</v>
      </c>
      <c r="F4314" s="27" t="s">
        <v>262</v>
      </c>
      <c r="G4314" s="33">
        <v>142821.93</v>
      </c>
      <c r="H4314" s="33">
        <v>142821.93</v>
      </c>
      <c r="I4314" s="33">
        <v>7114</v>
      </c>
      <c r="J4314" s="33">
        <v>315</v>
      </c>
      <c r="K4314" s="33">
        <v>7600</v>
      </c>
      <c r="L4314" s="33">
        <v>1</v>
      </c>
      <c r="M4314" s="33">
        <v>1</v>
      </c>
      <c r="N4314" s="33">
        <v>189208.35</v>
      </c>
      <c r="O4314" s="33">
        <v>922.4</v>
      </c>
      <c r="P4314" s="33">
        <v>2315</v>
      </c>
    </row>
    <row r="4315" spans="1:16">
      <c r="A4315" s="27" t="s">
        <v>760</v>
      </c>
      <c r="B4315" s="31">
        <v>202411</v>
      </c>
      <c r="C4315" s="27" t="s">
        <v>97</v>
      </c>
      <c r="D4315" s="27" t="s">
        <v>211</v>
      </c>
      <c r="E4315" s="27" t="s">
        <v>32</v>
      </c>
      <c r="F4315" s="27" t="s">
        <v>262</v>
      </c>
      <c r="G4315" s="33">
        <v>169129.5</v>
      </c>
      <c r="H4315" s="33">
        <v>169129.5</v>
      </c>
      <c r="I4315" s="33">
        <v>9104</v>
      </c>
      <c r="J4315" s="33">
        <v>517</v>
      </c>
      <c r="K4315" s="33">
        <v>7600</v>
      </c>
      <c r="L4315" s="33">
        <v>1</v>
      </c>
      <c r="M4315" s="33">
        <v>1</v>
      </c>
      <c r="N4315" s="33">
        <v>228123.7</v>
      </c>
      <c r="O4315" s="33">
        <v>922.7</v>
      </c>
      <c r="P4315" s="33">
        <v>2770</v>
      </c>
    </row>
    <row r="4316" spans="1:16">
      <c r="A4316" s="27" t="s">
        <v>760</v>
      </c>
      <c r="B4316" s="31">
        <v>202412</v>
      </c>
      <c r="C4316" s="27" t="s">
        <v>97</v>
      </c>
      <c r="D4316" s="27" t="s">
        <v>211</v>
      </c>
      <c r="E4316" s="27" t="s">
        <v>32</v>
      </c>
      <c r="F4316" s="27" t="s">
        <v>262</v>
      </c>
      <c r="G4316" s="33">
        <v>194781.52</v>
      </c>
      <c r="H4316" s="33">
        <v>194781.52</v>
      </c>
      <c r="I4316" s="33">
        <v>10179</v>
      </c>
      <c r="J4316" s="33">
        <v>558</v>
      </c>
      <c r="K4316" s="33">
        <v>7600</v>
      </c>
      <c r="L4316" s="33">
        <v>1</v>
      </c>
      <c r="M4316" s="33">
        <v>1</v>
      </c>
      <c r="N4316" s="33">
        <v>261627.09</v>
      </c>
      <c r="O4316" s="33">
        <v>1106.7</v>
      </c>
      <c r="P4316" s="33">
        <v>3268</v>
      </c>
    </row>
    <row r="4317" spans="1:16">
      <c r="A4317" s="27" t="s">
        <v>760</v>
      </c>
      <c r="B4317" s="31">
        <v>202501</v>
      </c>
      <c r="C4317" s="27" t="s">
        <v>97</v>
      </c>
      <c r="D4317" s="27" t="s">
        <v>211</v>
      </c>
      <c r="E4317" s="27" t="s">
        <v>32</v>
      </c>
      <c r="F4317" s="27" t="s">
        <v>262</v>
      </c>
      <c r="G4317" s="33">
        <v>112005.13</v>
      </c>
      <c r="H4317" s="33">
        <v>112005.13</v>
      </c>
      <c r="I4317" s="33">
        <v>5731</v>
      </c>
      <c r="J4317" s="33">
        <v>297</v>
      </c>
      <c r="K4317" s="33">
        <v>7600</v>
      </c>
      <c r="L4317" s="33">
        <v>1</v>
      </c>
      <c r="M4317" s="33">
        <v>1</v>
      </c>
      <c r="N4317" s="33">
        <v>132853.35</v>
      </c>
      <c r="O4317" s="33">
        <v>723.1</v>
      </c>
      <c r="P4317" s="33">
        <v>1845</v>
      </c>
    </row>
    <row r="4318" spans="1:16">
      <c r="A4318" s="27" t="s">
        <v>760</v>
      </c>
      <c r="B4318" s="31">
        <v>202502</v>
      </c>
      <c r="C4318" s="27" t="s">
        <v>97</v>
      </c>
      <c r="D4318" s="27" t="s">
        <v>211</v>
      </c>
      <c r="E4318" s="27" t="s">
        <v>32</v>
      </c>
      <c r="F4318" s="27" t="s">
        <v>262</v>
      </c>
      <c r="G4318" s="33">
        <v>111466.35</v>
      </c>
      <c r="H4318" s="33">
        <v>111466.35</v>
      </c>
      <c r="I4318" s="33">
        <v>5774</v>
      </c>
      <c r="J4318" s="33">
        <v>300</v>
      </c>
      <c r="K4318" s="33">
        <v>7600</v>
      </c>
      <c r="L4318" s="33">
        <v>1</v>
      </c>
      <c r="M4318" s="33">
        <v>1</v>
      </c>
      <c r="N4318" s="33">
        <v>136746.87</v>
      </c>
      <c r="O4318" s="33">
        <v>775.3</v>
      </c>
      <c r="P4318" s="33">
        <v>1912</v>
      </c>
    </row>
    <row r="4319" spans="1:16">
      <c r="A4319" s="27" t="s">
        <v>760</v>
      </c>
      <c r="B4319" s="31">
        <v>202503</v>
      </c>
      <c r="C4319" s="27" t="s">
        <v>97</v>
      </c>
      <c r="D4319" s="27" t="s">
        <v>211</v>
      </c>
      <c r="E4319" s="27" t="s">
        <v>32</v>
      </c>
      <c r="F4319" s="27" t="s">
        <v>262</v>
      </c>
      <c r="G4319" s="33">
        <v>123206.03</v>
      </c>
      <c r="H4319" s="33">
        <v>123206.03</v>
      </c>
      <c r="I4319" s="33">
        <v>6550</v>
      </c>
      <c r="J4319" s="33">
        <v>325</v>
      </c>
      <c r="K4319" s="33">
        <v>7600</v>
      </c>
      <c r="L4319" s="33">
        <v>1</v>
      </c>
      <c r="M4319" s="33">
        <v>1</v>
      </c>
      <c r="N4319" s="33">
        <v>170262.55</v>
      </c>
      <c r="O4319" s="33">
        <v>741.4</v>
      </c>
      <c r="P4319" s="33">
        <v>2172</v>
      </c>
    </row>
    <row r="4320" spans="1:16">
      <c r="A4320" s="27" t="s">
        <v>760</v>
      </c>
      <c r="B4320" s="31">
        <v>202504</v>
      </c>
      <c r="C4320" s="27" t="s">
        <v>97</v>
      </c>
      <c r="D4320" s="27" t="s">
        <v>211</v>
      </c>
      <c r="E4320" s="27" t="s">
        <v>32</v>
      </c>
      <c r="F4320" s="27" t="s">
        <v>262</v>
      </c>
      <c r="G4320" s="33">
        <v>173133.98</v>
      </c>
      <c r="H4320" s="33">
        <v>173133.98</v>
      </c>
      <c r="I4320" s="33">
        <v>8836</v>
      </c>
      <c r="J4320" s="33">
        <v>365</v>
      </c>
      <c r="K4320" s="33">
        <v>7600</v>
      </c>
      <c r="L4320" s="33">
        <v>1</v>
      </c>
      <c r="M4320" s="33">
        <v>1</v>
      </c>
      <c r="N4320" s="33">
        <v>200170.8</v>
      </c>
      <c r="O4320" s="33">
        <v>1068.9</v>
      </c>
      <c r="P4320" s="33">
        <v>2832</v>
      </c>
    </row>
    <row r="4321" spans="1:16">
      <c r="A4321" s="27" t="s">
        <v>760</v>
      </c>
      <c r="B4321" s="31">
        <v>202505</v>
      </c>
      <c r="C4321" s="27" t="s">
        <v>97</v>
      </c>
      <c r="D4321" s="27" t="s">
        <v>211</v>
      </c>
      <c r="E4321" s="27" t="s">
        <v>32</v>
      </c>
      <c r="F4321" s="27" t="s">
        <v>262</v>
      </c>
      <c r="G4321" s="33">
        <v>181498.24</v>
      </c>
      <c r="H4321" s="33">
        <v>181498.24</v>
      </c>
      <c r="I4321" s="33">
        <v>9087</v>
      </c>
      <c r="J4321" s="33">
        <v>456</v>
      </c>
      <c r="K4321" s="33">
        <v>7600</v>
      </c>
      <c r="L4321" s="33">
        <v>1</v>
      </c>
      <c r="M4321" s="33">
        <v>1</v>
      </c>
      <c r="N4321" s="33">
        <v>219030.51</v>
      </c>
      <c r="O4321" s="33">
        <v>1089.8</v>
      </c>
      <c r="P4321" s="33">
        <v>2918</v>
      </c>
    </row>
    <row r="4322" spans="1:16">
      <c r="A4322" s="27" t="s">
        <v>760</v>
      </c>
      <c r="B4322" s="31">
        <v>202506</v>
      </c>
      <c r="C4322" s="27" t="s">
        <v>97</v>
      </c>
      <c r="D4322" s="27" t="s">
        <v>211</v>
      </c>
      <c r="E4322" s="27" t="s">
        <v>32</v>
      </c>
      <c r="F4322" s="27" t="s">
        <v>262</v>
      </c>
      <c r="G4322" s="33">
        <v>185477.13</v>
      </c>
      <c r="H4322" s="33">
        <v>185477.13</v>
      </c>
      <c r="I4322" s="33">
        <v>8984</v>
      </c>
      <c r="J4322" s="33">
        <v>488</v>
      </c>
      <c r="K4322" s="33">
        <v>7600</v>
      </c>
      <c r="L4322" s="33">
        <v>1</v>
      </c>
      <c r="M4322" s="33">
        <v>1</v>
      </c>
      <c r="N4322" s="33">
        <v>213779.52</v>
      </c>
      <c r="O4322" s="33">
        <v>1125.4</v>
      </c>
      <c r="P4322" s="33">
        <v>2860</v>
      </c>
    </row>
    <row r="4323" spans="1:16">
      <c r="A4323" s="27" t="s">
        <v>760</v>
      </c>
      <c r="B4323" s="31">
        <v>202507</v>
      </c>
      <c r="C4323" s="27" t="s">
        <v>97</v>
      </c>
      <c r="D4323" s="27" t="s">
        <v>211</v>
      </c>
      <c r="E4323" s="27" t="s">
        <v>32</v>
      </c>
      <c r="F4323" s="27" t="s">
        <v>262</v>
      </c>
      <c r="G4323" s="33">
        <v>177211</v>
      </c>
      <c r="H4323" s="33">
        <v>177211</v>
      </c>
      <c r="I4323" s="33">
        <v>9018</v>
      </c>
      <c r="J4323" s="33">
        <v>434</v>
      </c>
      <c r="K4323" s="33">
        <v>7600</v>
      </c>
      <c r="L4323" s="33">
        <v>1</v>
      </c>
      <c r="M4323" s="33">
        <v>1</v>
      </c>
      <c r="N4323" s="33">
        <v>189895.24</v>
      </c>
      <c r="O4323" s="33">
        <v>966.6</v>
      </c>
      <c r="P4323" s="33">
        <v>2949</v>
      </c>
    </row>
    <row r="4324" spans="1:16">
      <c r="A4324" s="27" t="s">
        <v>760</v>
      </c>
      <c r="B4324" s="31">
        <v>202508</v>
      </c>
      <c r="C4324" s="27" t="s">
        <v>97</v>
      </c>
      <c r="D4324" s="27" t="s">
        <v>211</v>
      </c>
      <c r="E4324" s="27" t="s">
        <v>32</v>
      </c>
      <c r="F4324" s="27" t="s">
        <v>262</v>
      </c>
      <c r="G4324" s="33">
        <v>134072.81</v>
      </c>
      <c r="H4324" s="33">
        <v>134072.81</v>
      </c>
      <c r="I4324" s="33">
        <v>7213</v>
      </c>
      <c r="J4324" s="33">
        <v>396</v>
      </c>
      <c r="K4324" s="33">
        <v>7600</v>
      </c>
      <c r="L4324" s="33">
        <v>1</v>
      </c>
      <c r="M4324" s="33">
        <v>1</v>
      </c>
      <c r="N4324" s="33">
        <v>182719.81</v>
      </c>
      <c r="O4324" s="33">
        <v>805.5</v>
      </c>
      <c r="P4324" s="33">
        <v>2230</v>
      </c>
    </row>
    <row r="4325" spans="1:16">
      <c r="A4325" s="27" t="s">
        <v>760</v>
      </c>
      <c r="B4325" s="31">
        <v>202509</v>
      </c>
      <c r="C4325" s="27" t="s">
        <v>97</v>
      </c>
      <c r="D4325" s="27" t="s">
        <v>211</v>
      </c>
      <c r="E4325" s="27" t="s">
        <v>32</v>
      </c>
      <c r="F4325" s="27" t="s">
        <v>262</v>
      </c>
      <c r="G4325" s="33">
        <v>157253.1</v>
      </c>
      <c r="H4325" s="33">
        <v>157253.1</v>
      </c>
      <c r="I4325" s="33">
        <v>8120</v>
      </c>
      <c r="J4325" s="33">
        <v>456</v>
      </c>
      <c r="K4325" s="33">
        <v>7600</v>
      </c>
      <c r="L4325" s="33">
        <v>1</v>
      </c>
      <c r="M4325" s="33">
        <v>1</v>
      </c>
      <c r="N4325" s="33">
        <v>175522.6</v>
      </c>
      <c r="O4325" s="33">
        <v>871.6</v>
      </c>
      <c r="P4325" s="33">
        <v>2613</v>
      </c>
    </row>
    <row r="4326" spans="1:16">
      <c r="A4326" s="27" t="s">
        <v>760</v>
      </c>
      <c r="B4326" s="31">
        <v>202510</v>
      </c>
      <c r="C4326" s="27" t="s">
        <v>97</v>
      </c>
      <c r="D4326" s="27" t="s">
        <v>211</v>
      </c>
      <c r="E4326" s="27" t="s">
        <v>32</v>
      </c>
      <c r="F4326" s="27" t="s">
        <v>262</v>
      </c>
      <c r="G4326" s="33">
        <v>159829.41</v>
      </c>
      <c r="H4326" s="33">
        <v>159829.41</v>
      </c>
      <c r="I4326" s="33">
        <v>8258</v>
      </c>
      <c r="J4326" s="33">
        <v>441</v>
      </c>
      <c r="K4326" s="33">
        <v>7600</v>
      </c>
      <c r="L4326" s="33">
        <v>1</v>
      </c>
      <c r="M4326" s="33">
        <v>1</v>
      </c>
      <c r="N4326" s="33">
        <v>192614.1</v>
      </c>
      <c r="O4326" s="33">
        <v>902.5</v>
      </c>
      <c r="P4326" s="33">
        <v>2605</v>
      </c>
    </row>
    <row r="4327" spans="1:16">
      <c r="A4327" s="27" t="s">
        <v>760</v>
      </c>
      <c r="B4327" s="31">
        <v>202511</v>
      </c>
      <c r="C4327" s="27" t="s">
        <v>97</v>
      </c>
      <c r="D4327" s="27" t="s">
        <v>211</v>
      </c>
      <c r="E4327" s="27" t="s">
        <v>32</v>
      </c>
      <c r="F4327" s="27" t="s">
        <v>262</v>
      </c>
      <c r="G4327" s="33">
        <v>208285.18</v>
      </c>
      <c r="H4327" s="33">
        <v>208285.18</v>
      </c>
      <c r="I4327" s="33">
        <v>10159</v>
      </c>
      <c r="J4327" s="33">
        <v>556</v>
      </c>
      <c r="K4327" s="33">
        <v>7600</v>
      </c>
      <c r="L4327" s="33">
        <v>1</v>
      </c>
      <c r="M4327" s="33">
        <v>1</v>
      </c>
      <c r="N4327" s="33">
        <v>232229.93</v>
      </c>
      <c r="O4327" s="33">
        <v>1165.8</v>
      </c>
      <c r="P4327" s="33">
        <v>3280</v>
      </c>
    </row>
    <row r="4328" spans="1:16">
      <c r="A4328" s="27" t="s">
        <v>760</v>
      </c>
      <c r="B4328" s="31">
        <v>202512</v>
      </c>
      <c r="C4328" s="27" t="s">
        <v>97</v>
      </c>
      <c r="D4328" s="27" t="s">
        <v>211</v>
      </c>
      <c r="E4328" s="27" t="s">
        <v>32</v>
      </c>
      <c r="F4328" s="27" t="s">
        <v>262</v>
      </c>
      <c r="G4328" s="33">
        <v>215326.84</v>
      </c>
      <c r="H4328" s="33">
        <v>215326.84</v>
      </c>
      <c r="I4328" s="33">
        <v>10078</v>
      </c>
      <c r="J4328" s="33">
        <v>494</v>
      </c>
      <c r="K4328" s="33">
        <v>7600</v>
      </c>
      <c r="L4328" s="33">
        <v>1</v>
      </c>
      <c r="M4328" s="33">
        <v>1</v>
      </c>
      <c r="N4328" s="33">
        <v>266336.38</v>
      </c>
      <c r="O4328" s="33">
        <v>1355.4</v>
      </c>
      <c r="P4328" s="33">
        <v>3469</v>
      </c>
    </row>
    <row r="4329" spans="1:16">
      <c r="A4329" s="27" t="s">
        <v>760</v>
      </c>
      <c r="B4329" s="31">
        <v>202601</v>
      </c>
      <c r="C4329" s="27" t="s">
        <v>97</v>
      </c>
      <c r="D4329" s="27" t="s">
        <v>211</v>
      </c>
      <c r="E4329" s="27" t="s">
        <v>32</v>
      </c>
      <c r="F4329" s="27" t="s">
        <v>262</v>
      </c>
      <c r="G4329" s="33">
        <v>107086.06</v>
      </c>
      <c r="H4329" s="33">
        <v>107086.06</v>
      </c>
      <c r="I4329" s="33">
        <v>5437</v>
      </c>
      <c r="J4329" s="33">
        <v>266</v>
      </c>
      <c r="K4329" s="33">
        <v>7600</v>
      </c>
      <c r="L4329" s="33">
        <v>1</v>
      </c>
      <c r="M4329" s="33">
        <v>1</v>
      </c>
      <c r="N4329" s="33">
        <v>135244.71</v>
      </c>
      <c r="O4329" s="33">
        <v>583.2</v>
      </c>
      <c r="P4329" s="33">
        <v>1757</v>
      </c>
    </row>
    <row r="4330" spans="1:16">
      <c r="A4330" s="27" t="s">
        <v>760</v>
      </c>
      <c r="B4330" s="31">
        <v>202602</v>
      </c>
      <c r="C4330" s="27" t="s">
        <v>97</v>
      </c>
      <c r="D4330" s="27" t="s">
        <v>211</v>
      </c>
      <c r="E4330" s="27" t="s">
        <v>32</v>
      </c>
      <c r="F4330" s="27" t="s">
        <v>262</v>
      </c>
      <c r="G4330" s="33">
        <v>113234.26</v>
      </c>
      <c r="H4330" s="33">
        <v>113234.26</v>
      </c>
      <c r="I4330" s="33">
        <v>5369</v>
      </c>
      <c r="J4330" s="33">
        <v>293</v>
      </c>
      <c r="K4330" s="33">
        <v>7600</v>
      </c>
      <c r="L4330" s="33">
        <v>1</v>
      </c>
      <c r="M4330" s="33">
        <v>1</v>
      </c>
      <c r="N4330" s="33">
        <v>139208.31</v>
      </c>
      <c r="O4330" s="33">
        <v>747.7</v>
      </c>
      <c r="P4330" s="33">
        <v>1777</v>
      </c>
    </row>
    <row r="4331" spans="1:16">
      <c r="A4331" s="27" t="s">
        <v>760</v>
      </c>
      <c r="B4331" s="31">
        <v>202603</v>
      </c>
      <c r="C4331" s="27" t="s">
        <v>97</v>
      </c>
      <c r="D4331" s="27" t="s">
        <v>211</v>
      </c>
      <c r="E4331" s="27" t="s">
        <v>32</v>
      </c>
      <c r="F4331" s="27" t="s">
        <v>262</v>
      </c>
      <c r="G4331" s="33">
        <v>135817.2</v>
      </c>
      <c r="H4331" s="33">
        <v>135817.2</v>
      </c>
      <c r="I4331" s="33">
        <v>6925</v>
      </c>
      <c r="J4331" s="33">
        <v>368</v>
      </c>
      <c r="K4331" s="33">
        <v>7600</v>
      </c>
      <c r="L4331" s="33">
        <v>1</v>
      </c>
      <c r="M4331" s="33">
        <v>1</v>
      </c>
      <c r="N4331" s="33">
        <v>173327.28</v>
      </c>
      <c r="O4331" s="33">
        <v>833.7</v>
      </c>
      <c r="P4331" s="33">
        <v>2290</v>
      </c>
    </row>
    <row r="4332" spans="1:16">
      <c r="A4332" s="27" t="s">
        <v>760</v>
      </c>
      <c r="B4332" s="31">
        <v>202604</v>
      </c>
      <c r="C4332" s="27" t="s">
        <v>97</v>
      </c>
      <c r="D4332" s="27" t="s">
        <v>211</v>
      </c>
      <c r="E4332" s="27" t="s">
        <v>32</v>
      </c>
      <c r="F4332" s="27" t="s">
        <v>262</v>
      </c>
      <c r="G4332" s="33">
        <v>153110.32</v>
      </c>
      <c r="H4332" s="33">
        <v>153110.32</v>
      </c>
      <c r="I4332" s="33">
        <v>7537</v>
      </c>
      <c r="J4332" s="33">
        <v>409</v>
      </c>
      <c r="K4332" s="33">
        <v>7600</v>
      </c>
      <c r="L4332" s="33">
        <v>1</v>
      </c>
      <c r="M4332" s="33">
        <v>1</v>
      </c>
      <c r="N4332" s="33">
        <v>203773.87</v>
      </c>
      <c r="O4332" s="33">
        <v>848.4</v>
      </c>
      <c r="P4332" s="33">
        <v>2322</v>
      </c>
    </row>
    <row r="4333" spans="1:16">
      <c r="A4333" s="27" t="s">
        <v>760</v>
      </c>
      <c r="B4333" s="31">
        <v>202605</v>
      </c>
      <c r="C4333" s="27" t="s">
        <v>97</v>
      </c>
      <c r="D4333" s="27" t="s">
        <v>211</v>
      </c>
      <c r="E4333" s="27" t="s">
        <v>32</v>
      </c>
      <c r="F4333" s="27" t="s">
        <v>262</v>
      </c>
      <c r="G4333" s="33">
        <v>167322.94</v>
      </c>
      <c r="H4333" s="33">
        <v>167322.94</v>
      </c>
      <c r="I4333" s="33">
        <v>8276</v>
      </c>
      <c r="J4333" s="33">
        <v>408</v>
      </c>
      <c r="K4333" s="33">
        <v>7600</v>
      </c>
      <c r="L4333" s="33">
        <v>1</v>
      </c>
      <c r="M4333" s="33">
        <v>1</v>
      </c>
      <c r="N4333" s="33">
        <v>222973.06</v>
      </c>
      <c r="O4333" s="33">
        <v>992.5</v>
      </c>
      <c r="P4333" s="33">
        <v>2730</v>
      </c>
    </row>
    <row r="4334" spans="1:16">
      <c r="A4334" s="27" t="s">
        <v>760</v>
      </c>
      <c r="B4334" s="31">
        <v>202606</v>
      </c>
      <c r="C4334" s="27" t="s">
        <v>97</v>
      </c>
      <c r="D4334" s="27" t="s">
        <v>211</v>
      </c>
      <c r="E4334" s="27" t="s">
        <v>32</v>
      </c>
      <c r="F4334" s="27" t="s">
        <v>262</v>
      </c>
      <c r="G4334" s="33">
        <v>169044.96</v>
      </c>
      <c r="H4334" s="33">
        <v>169044.96</v>
      </c>
      <c r="I4334" s="33">
        <v>8162</v>
      </c>
      <c r="J4334" s="33">
        <v>491</v>
      </c>
      <c r="K4334" s="33">
        <v>7600</v>
      </c>
      <c r="L4334" s="33">
        <v>1</v>
      </c>
      <c r="M4334" s="33">
        <v>1</v>
      </c>
      <c r="N4334" s="33">
        <v>217627.55</v>
      </c>
      <c r="O4334" s="33">
        <v>975.3</v>
      </c>
      <c r="P4334" s="33">
        <v>2676</v>
      </c>
    </row>
    <row r="4335" spans="1:16">
      <c r="A4335" s="27" t="s">
        <v>760</v>
      </c>
      <c r="B4335" s="31">
        <v>202607</v>
      </c>
      <c r="C4335" s="27" t="s">
        <v>97</v>
      </c>
      <c r="D4335" s="27" t="s">
        <v>211</v>
      </c>
      <c r="E4335" s="27" t="s">
        <v>32</v>
      </c>
      <c r="F4335" s="27" t="s">
        <v>262</v>
      </c>
      <c r="G4335" s="33">
        <v>160772.89</v>
      </c>
      <c r="H4335" s="33">
        <v>160772.89</v>
      </c>
      <c r="I4335" s="33">
        <v>8536</v>
      </c>
      <c r="J4335" s="33">
        <v>416</v>
      </c>
      <c r="K4335" s="33">
        <v>7600</v>
      </c>
      <c r="L4335" s="33">
        <v>1</v>
      </c>
      <c r="M4335" s="33">
        <v>1</v>
      </c>
      <c r="N4335" s="33">
        <v>193313.35</v>
      </c>
      <c r="O4335" s="33">
        <v>1005.9</v>
      </c>
      <c r="P4335" s="33">
        <v>2765</v>
      </c>
    </row>
    <row r="4336" spans="1:16">
      <c r="A4336" s="27" t="s">
        <v>764</v>
      </c>
      <c r="B4336" s="31">
        <v>202408</v>
      </c>
      <c r="C4336" s="27" t="s">
        <v>97</v>
      </c>
      <c r="D4336" s="27" t="s">
        <v>211</v>
      </c>
      <c r="E4336" s="27" t="s">
        <v>32</v>
      </c>
      <c r="F4336" s="27" t="s">
        <v>262</v>
      </c>
      <c r="G4336" s="33">
        <v>179240.52</v>
      </c>
      <c r="H4336" s="33">
        <v>179240.52</v>
      </c>
      <c r="I4336" s="33">
        <v>8790</v>
      </c>
      <c r="J4336" s="33">
        <v>547</v>
      </c>
      <c r="K4336" s="33">
        <v>6600</v>
      </c>
      <c r="L4336" s="33">
        <v>1</v>
      </c>
      <c r="M4336" s="33">
        <v>1</v>
      </c>
      <c r="N4336" s="33">
        <v>148284.15</v>
      </c>
      <c r="O4336" s="33">
        <v>955.2</v>
      </c>
      <c r="P4336" s="33">
        <v>2857</v>
      </c>
    </row>
    <row r="4337" spans="1:16">
      <c r="A4337" s="27" t="s">
        <v>764</v>
      </c>
      <c r="B4337" s="31">
        <v>202409</v>
      </c>
      <c r="C4337" s="27" t="s">
        <v>97</v>
      </c>
      <c r="D4337" s="27" t="s">
        <v>211</v>
      </c>
      <c r="E4337" s="27" t="s">
        <v>32</v>
      </c>
      <c r="F4337" s="27" t="s">
        <v>262</v>
      </c>
      <c r="G4337" s="33">
        <v>171689.4</v>
      </c>
      <c r="H4337" s="33">
        <v>171689.4</v>
      </c>
      <c r="I4337" s="33">
        <v>9317</v>
      </c>
      <c r="J4337" s="33">
        <v>511</v>
      </c>
      <c r="K4337" s="33">
        <v>6600</v>
      </c>
      <c r="L4337" s="33">
        <v>1</v>
      </c>
      <c r="M4337" s="33">
        <v>1</v>
      </c>
      <c r="N4337" s="33">
        <v>142443.34</v>
      </c>
      <c r="O4337" s="33">
        <v>1053.8</v>
      </c>
      <c r="P4337" s="33">
        <v>2923</v>
      </c>
    </row>
    <row r="4338" spans="1:16">
      <c r="A4338" s="27" t="s">
        <v>764</v>
      </c>
      <c r="B4338" s="31">
        <v>202410</v>
      </c>
      <c r="C4338" s="27" t="s">
        <v>97</v>
      </c>
      <c r="D4338" s="27" t="s">
        <v>211</v>
      </c>
      <c r="E4338" s="27" t="s">
        <v>32</v>
      </c>
      <c r="F4338" s="27" t="s">
        <v>262</v>
      </c>
      <c r="G4338" s="33">
        <v>169459.34</v>
      </c>
      <c r="H4338" s="33">
        <v>169459.34</v>
      </c>
      <c r="I4338" s="33">
        <v>8003</v>
      </c>
      <c r="J4338" s="33">
        <v>388</v>
      </c>
      <c r="K4338" s="33">
        <v>6600</v>
      </c>
      <c r="L4338" s="33">
        <v>1</v>
      </c>
      <c r="M4338" s="33">
        <v>1</v>
      </c>
      <c r="N4338" s="33">
        <v>156313.74</v>
      </c>
      <c r="O4338" s="33">
        <v>1014.2</v>
      </c>
      <c r="P4338" s="33">
        <v>2805</v>
      </c>
    </row>
    <row r="4339" spans="1:16">
      <c r="A4339" s="27" t="s">
        <v>764</v>
      </c>
      <c r="B4339" s="31">
        <v>202411</v>
      </c>
      <c r="C4339" s="27" t="s">
        <v>97</v>
      </c>
      <c r="D4339" s="27" t="s">
        <v>211</v>
      </c>
      <c r="E4339" s="27" t="s">
        <v>32</v>
      </c>
      <c r="F4339" s="27" t="s">
        <v>262</v>
      </c>
      <c r="G4339" s="33">
        <v>214290.49</v>
      </c>
      <c r="H4339" s="33">
        <v>214290.49</v>
      </c>
      <c r="I4339" s="33">
        <v>10932</v>
      </c>
      <c r="J4339" s="33">
        <v>592</v>
      </c>
      <c r="K4339" s="33">
        <v>6600</v>
      </c>
      <c r="L4339" s="33">
        <v>1</v>
      </c>
      <c r="M4339" s="33">
        <v>1</v>
      </c>
      <c r="N4339" s="33">
        <v>188463.51</v>
      </c>
      <c r="O4339" s="33">
        <v>1254.1</v>
      </c>
      <c r="P4339" s="33">
        <v>3604</v>
      </c>
    </row>
    <row r="4340" spans="1:16">
      <c r="A4340" s="27" t="s">
        <v>764</v>
      </c>
      <c r="B4340" s="31">
        <v>202412</v>
      </c>
      <c r="C4340" s="27" t="s">
        <v>97</v>
      </c>
      <c r="D4340" s="27" t="s">
        <v>211</v>
      </c>
      <c r="E4340" s="27" t="s">
        <v>32</v>
      </c>
      <c r="F4340" s="27" t="s">
        <v>262</v>
      </c>
      <c r="G4340" s="33">
        <v>238772.47</v>
      </c>
      <c r="H4340" s="33">
        <v>238772.47</v>
      </c>
      <c r="I4340" s="33">
        <v>10997</v>
      </c>
      <c r="J4340" s="33">
        <v>500</v>
      </c>
      <c r="K4340" s="33">
        <v>6600</v>
      </c>
      <c r="L4340" s="33">
        <v>1</v>
      </c>
      <c r="M4340" s="33">
        <v>1</v>
      </c>
      <c r="N4340" s="33">
        <v>216142.21</v>
      </c>
      <c r="O4340" s="33">
        <v>1465.4</v>
      </c>
      <c r="P4340" s="33">
        <v>3705</v>
      </c>
    </row>
    <row r="4341" spans="1:16">
      <c r="A4341" s="27" t="s">
        <v>764</v>
      </c>
      <c r="B4341" s="31">
        <v>202501</v>
      </c>
      <c r="C4341" s="27" t="s">
        <v>97</v>
      </c>
      <c r="D4341" s="27" t="s">
        <v>211</v>
      </c>
      <c r="E4341" s="27" t="s">
        <v>32</v>
      </c>
      <c r="F4341" s="27" t="s">
        <v>262</v>
      </c>
      <c r="G4341" s="33">
        <v>135218.16</v>
      </c>
      <c r="H4341" s="33">
        <v>135218.16</v>
      </c>
      <c r="I4341" s="33">
        <v>7046</v>
      </c>
      <c r="J4341" s="33">
        <v>261</v>
      </c>
      <c r="K4341" s="33">
        <v>6600</v>
      </c>
      <c r="L4341" s="33">
        <v>1</v>
      </c>
      <c r="M4341" s="33">
        <v>1</v>
      </c>
      <c r="N4341" s="33">
        <v>109756.28</v>
      </c>
      <c r="O4341" s="33">
        <v>834.9</v>
      </c>
      <c r="P4341" s="33">
        <v>2284</v>
      </c>
    </row>
    <row r="4342" spans="1:16">
      <c r="A4342" s="27" t="s">
        <v>764</v>
      </c>
      <c r="B4342" s="31">
        <v>202502</v>
      </c>
      <c r="C4342" s="27" t="s">
        <v>97</v>
      </c>
      <c r="D4342" s="27" t="s">
        <v>211</v>
      </c>
      <c r="E4342" s="27" t="s">
        <v>32</v>
      </c>
      <c r="F4342" s="27" t="s">
        <v>262</v>
      </c>
      <c r="G4342" s="33">
        <v>122482.03</v>
      </c>
      <c r="H4342" s="33">
        <v>122482.03</v>
      </c>
      <c r="I4342" s="33">
        <v>6360</v>
      </c>
      <c r="J4342" s="33">
        <v>304</v>
      </c>
      <c r="K4342" s="33">
        <v>6600</v>
      </c>
      <c r="L4342" s="33">
        <v>1</v>
      </c>
      <c r="M4342" s="33">
        <v>1</v>
      </c>
      <c r="N4342" s="33">
        <v>112972.89</v>
      </c>
      <c r="O4342" s="33">
        <v>824.1</v>
      </c>
      <c r="P4342" s="33">
        <v>2054</v>
      </c>
    </row>
    <row r="4343" spans="1:16">
      <c r="A4343" s="27" t="s">
        <v>764</v>
      </c>
      <c r="B4343" s="31">
        <v>202503</v>
      </c>
      <c r="C4343" s="27" t="s">
        <v>97</v>
      </c>
      <c r="D4343" s="27" t="s">
        <v>211</v>
      </c>
      <c r="E4343" s="27" t="s">
        <v>32</v>
      </c>
      <c r="F4343" s="27" t="s">
        <v>262</v>
      </c>
      <c r="G4343" s="33">
        <v>176837.02</v>
      </c>
      <c r="H4343" s="33">
        <v>176837.02</v>
      </c>
      <c r="I4343" s="33">
        <v>9602</v>
      </c>
      <c r="J4343" s="33">
        <v>541</v>
      </c>
      <c r="K4343" s="33">
        <v>6600</v>
      </c>
      <c r="L4343" s="33">
        <v>1</v>
      </c>
      <c r="M4343" s="33">
        <v>1</v>
      </c>
      <c r="N4343" s="33">
        <v>140661.75</v>
      </c>
      <c r="O4343" s="33">
        <v>1012</v>
      </c>
      <c r="P4343" s="33">
        <v>2916</v>
      </c>
    </row>
    <row r="4344" spans="1:16">
      <c r="A4344" s="27" t="s">
        <v>764</v>
      </c>
      <c r="B4344" s="31">
        <v>202504</v>
      </c>
      <c r="C4344" s="27" t="s">
        <v>97</v>
      </c>
      <c r="D4344" s="27" t="s">
        <v>211</v>
      </c>
      <c r="E4344" s="27" t="s">
        <v>32</v>
      </c>
      <c r="F4344" s="27" t="s">
        <v>262</v>
      </c>
      <c r="G4344" s="33">
        <v>193709.38</v>
      </c>
      <c r="H4344" s="33">
        <v>193709.38</v>
      </c>
      <c r="I4344" s="33">
        <v>10154</v>
      </c>
      <c r="J4344" s="33">
        <v>497</v>
      </c>
      <c r="K4344" s="33">
        <v>6600</v>
      </c>
      <c r="L4344" s="33">
        <v>1</v>
      </c>
      <c r="M4344" s="33">
        <v>1</v>
      </c>
      <c r="N4344" s="33">
        <v>165370.33</v>
      </c>
      <c r="O4344" s="33">
        <v>1109</v>
      </c>
      <c r="P4344" s="33">
        <v>3302</v>
      </c>
    </row>
    <row r="4345" spans="1:16">
      <c r="A4345" s="27" t="s">
        <v>764</v>
      </c>
      <c r="B4345" s="31">
        <v>202505</v>
      </c>
      <c r="C4345" s="27" t="s">
        <v>97</v>
      </c>
      <c r="D4345" s="27" t="s">
        <v>211</v>
      </c>
      <c r="E4345" s="27" t="s">
        <v>32</v>
      </c>
      <c r="F4345" s="27" t="s">
        <v>262</v>
      </c>
      <c r="G4345" s="33">
        <v>228936.51</v>
      </c>
      <c r="H4345" s="33">
        <v>228936.51</v>
      </c>
      <c r="I4345" s="33">
        <v>11170</v>
      </c>
      <c r="J4345" s="33">
        <v>587</v>
      </c>
      <c r="K4345" s="33">
        <v>6600</v>
      </c>
      <c r="L4345" s="33">
        <v>1</v>
      </c>
      <c r="M4345" s="33">
        <v>1</v>
      </c>
      <c r="N4345" s="33">
        <v>180951.21</v>
      </c>
      <c r="O4345" s="33">
        <v>1508.2</v>
      </c>
      <c r="P4345" s="33">
        <v>3600</v>
      </c>
    </row>
    <row r="4346" spans="1:16">
      <c r="A4346" s="27" t="s">
        <v>764</v>
      </c>
      <c r="B4346" s="31">
        <v>202506</v>
      </c>
      <c r="C4346" s="27" t="s">
        <v>97</v>
      </c>
      <c r="D4346" s="27" t="s">
        <v>211</v>
      </c>
      <c r="E4346" s="27" t="s">
        <v>32</v>
      </c>
      <c r="F4346" s="27" t="s">
        <v>262</v>
      </c>
      <c r="G4346" s="33">
        <v>201714.97</v>
      </c>
      <c r="H4346" s="33">
        <v>201714.97</v>
      </c>
      <c r="I4346" s="33">
        <v>10504</v>
      </c>
      <c r="J4346" s="33">
        <v>564</v>
      </c>
      <c r="K4346" s="33">
        <v>6600</v>
      </c>
      <c r="L4346" s="33">
        <v>1</v>
      </c>
      <c r="M4346" s="33">
        <v>1</v>
      </c>
      <c r="N4346" s="33">
        <v>176613.12</v>
      </c>
      <c r="O4346" s="33">
        <v>1128.8</v>
      </c>
      <c r="P4346" s="33">
        <v>3326</v>
      </c>
    </row>
    <row r="4347" spans="1:16">
      <c r="A4347" s="27" t="s">
        <v>764</v>
      </c>
      <c r="B4347" s="31">
        <v>202507</v>
      </c>
      <c r="C4347" s="27" t="s">
        <v>97</v>
      </c>
      <c r="D4347" s="27" t="s">
        <v>211</v>
      </c>
      <c r="E4347" s="27" t="s">
        <v>32</v>
      </c>
      <c r="F4347" s="27" t="s">
        <v>262</v>
      </c>
      <c r="G4347" s="33">
        <v>169214.3</v>
      </c>
      <c r="H4347" s="33">
        <v>169214.3</v>
      </c>
      <c r="I4347" s="33">
        <v>8422</v>
      </c>
      <c r="J4347" s="33">
        <v>395</v>
      </c>
      <c r="K4347" s="33">
        <v>6600</v>
      </c>
      <c r="L4347" s="33">
        <v>1</v>
      </c>
      <c r="M4347" s="33">
        <v>1</v>
      </c>
      <c r="N4347" s="33">
        <v>156881.22</v>
      </c>
      <c r="O4347" s="33">
        <v>1031.5</v>
      </c>
      <c r="P4347" s="33">
        <v>2753</v>
      </c>
    </row>
    <row r="4348" spans="1:16">
      <c r="A4348" s="27" t="s">
        <v>764</v>
      </c>
      <c r="B4348" s="31">
        <v>202508</v>
      </c>
      <c r="C4348" s="27" t="s">
        <v>97</v>
      </c>
      <c r="D4348" s="27" t="s">
        <v>211</v>
      </c>
      <c r="E4348" s="27" t="s">
        <v>32</v>
      </c>
      <c r="F4348" s="27" t="s">
        <v>262</v>
      </c>
      <c r="G4348" s="33">
        <v>177688.5</v>
      </c>
      <c r="H4348" s="33">
        <v>177688.5</v>
      </c>
      <c r="I4348" s="33">
        <v>9028</v>
      </c>
      <c r="J4348" s="33">
        <v>400</v>
      </c>
      <c r="K4348" s="33">
        <v>6600</v>
      </c>
      <c r="L4348" s="33">
        <v>1</v>
      </c>
      <c r="M4348" s="33">
        <v>1</v>
      </c>
      <c r="N4348" s="33">
        <v>150953.26</v>
      </c>
      <c r="O4348" s="33">
        <v>1137.7</v>
      </c>
      <c r="P4348" s="33">
        <v>2911</v>
      </c>
    </row>
    <row r="4349" spans="1:16">
      <c r="A4349" s="27" t="s">
        <v>764</v>
      </c>
      <c r="B4349" s="31">
        <v>202509</v>
      </c>
      <c r="C4349" s="27" t="s">
        <v>97</v>
      </c>
      <c r="D4349" s="27" t="s">
        <v>211</v>
      </c>
      <c r="E4349" s="27" t="s">
        <v>32</v>
      </c>
      <c r="F4349" s="27" t="s">
        <v>262</v>
      </c>
      <c r="G4349" s="33">
        <v>168510.78</v>
      </c>
      <c r="H4349" s="33">
        <v>168510.78</v>
      </c>
      <c r="I4349" s="33">
        <v>8860</v>
      </c>
      <c r="J4349" s="33">
        <v>434</v>
      </c>
      <c r="K4349" s="33">
        <v>6600</v>
      </c>
      <c r="L4349" s="33">
        <v>1</v>
      </c>
      <c r="M4349" s="33">
        <v>1</v>
      </c>
      <c r="N4349" s="33">
        <v>145007.32</v>
      </c>
      <c r="O4349" s="33">
        <v>940.8</v>
      </c>
      <c r="P4349" s="33">
        <v>2911</v>
      </c>
    </row>
    <row r="4350" spans="1:16">
      <c r="A4350" s="27" t="s">
        <v>764</v>
      </c>
      <c r="B4350" s="31">
        <v>202510</v>
      </c>
      <c r="C4350" s="27" t="s">
        <v>97</v>
      </c>
      <c r="D4350" s="27" t="s">
        <v>211</v>
      </c>
      <c r="E4350" s="27" t="s">
        <v>32</v>
      </c>
      <c r="F4350" s="27" t="s">
        <v>262</v>
      </c>
      <c r="G4350" s="33">
        <v>193069.32</v>
      </c>
      <c r="H4350" s="33">
        <v>193069.32</v>
      </c>
      <c r="I4350" s="33">
        <v>9408</v>
      </c>
      <c r="J4350" s="33">
        <v>480</v>
      </c>
      <c r="K4350" s="33">
        <v>6600</v>
      </c>
      <c r="L4350" s="33">
        <v>1</v>
      </c>
      <c r="M4350" s="33">
        <v>1</v>
      </c>
      <c r="N4350" s="33">
        <v>159127.39</v>
      </c>
      <c r="O4350" s="33">
        <v>1101.5</v>
      </c>
      <c r="P4350" s="33">
        <v>3081</v>
      </c>
    </row>
    <row r="4351" spans="1:16">
      <c r="A4351" s="27" t="s">
        <v>764</v>
      </c>
      <c r="B4351" s="31">
        <v>202511</v>
      </c>
      <c r="C4351" s="27" t="s">
        <v>97</v>
      </c>
      <c r="D4351" s="27" t="s">
        <v>211</v>
      </c>
      <c r="E4351" s="27" t="s">
        <v>32</v>
      </c>
      <c r="F4351" s="27" t="s">
        <v>262</v>
      </c>
      <c r="G4351" s="33">
        <v>226929.77</v>
      </c>
      <c r="H4351" s="33">
        <v>226929.77</v>
      </c>
      <c r="I4351" s="33">
        <v>10634</v>
      </c>
      <c r="J4351" s="33">
        <v>514</v>
      </c>
      <c r="K4351" s="33">
        <v>6600</v>
      </c>
      <c r="L4351" s="33">
        <v>1</v>
      </c>
      <c r="M4351" s="33">
        <v>1</v>
      </c>
      <c r="N4351" s="33">
        <v>191855.85</v>
      </c>
      <c r="O4351" s="33">
        <v>1235.6</v>
      </c>
      <c r="P4351" s="33">
        <v>3588</v>
      </c>
    </row>
    <row r="4352" spans="1:16">
      <c r="A4352" s="27" t="s">
        <v>764</v>
      </c>
      <c r="B4352" s="31">
        <v>202512</v>
      </c>
      <c r="C4352" s="27" t="s">
        <v>97</v>
      </c>
      <c r="D4352" s="27" t="s">
        <v>211</v>
      </c>
      <c r="E4352" s="27" t="s">
        <v>32</v>
      </c>
      <c r="F4352" s="27" t="s">
        <v>262</v>
      </c>
      <c r="G4352" s="33">
        <v>268080.31</v>
      </c>
      <c r="H4352" s="33">
        <v>268080.31</v>
      </c>
      <c r="I4352" s="33">
        <v>13455</v>
      </c>
      <c r="J4352" s="33">
        <v>699</v>
      </c>
      <c r="K4352" s="33">
        <v>6600</v>
      </c>
      <c r="L4352" s="33">
        <v>1</v>
      </c>
      <c r="M4352" s="33">
        <v>1</v>
      </c>
      <c r="N4352" s="33">
        <v>220032.77</v>
      </c>
      <c r="O4352" s="33">
        <v>1626.5</v>
      </c>
      <c r="P4352" s="33">
        <v>4470</v>
      </c>
    </row>
    <row r="4353" spans="1:16">
      <c r="A4353" s="27" t="s">
        <v>764</v>
      </c>
      <c r="B4353" s="31">
        <v>202601</v>
      </c>
      <c r="C4353" s="27" t="s">
        <v>97</v>
      </c>
      <c r="D4353" s="27" t="s">
        <v>211</v>
      </c>
      <c r="E4353" s="27" t="s">
        <v>32</v>
      </c>
      <c r="F4353" s="27" t="s">
        <v>262</v>
      </c>
      <c r="G4353" s="33">
        <v>132433.19</v>
      </c>
      <c r="H4353" s="33">
        <v>132433.19</v>
      </c>
      <c r="I4353" s="33">
        <v>6575</v>
      </c>
      <c r="J4353" s="33">
        <v>380</v>
      </c>
      <c r="K4353" s="33">
        <v>6600</v>
      </c>
      <c r="L4353" s="33">
        <v>1</v>
      </c>
      <c r="M4353" s="33">
        <v>1</v>
      </c>
      <c r="N4353" s="33">
        <v>111731.89</v>
      </c>
      <c r="O4353" s="33">
        <v>778.8</v>
      </c>
      <c r="P4353" s="33">
        <v>2134</v>
      </c>
    </row>
    <row r="4354" spans="1:16">
      <c r="A4354" s="27" t="s">
        <v>764</v>
      </c>
      <c r="B4354" s="31">
        <v>202602</v>
      </c>
      <c r="C4354" s="27" t="s">
        <v>97</v>
      </c>
      <c r="D4354" s="27" t="s">
        <v>211</v>
      </c>
      <c r="E4354" s="27" t="s">
        <v>32</v>
      </c>
      <c r="F4354" s="27" t="s">
        <v>262</v>
      </c>
      <c r="G4354" s="33">
        <v>139277.95</v>
      </c>
      <c r="H4354" s="33">
        <v>139277.95</v>
      </c>
      <c r="I4354" s="33">
        <v>6355</v>
      </c>
      <c r="J4354" s="33">
        <v>317</v>
      </c>
      <c r="K4354" s="33">
        <v>6600</v>
      </c>
      <c r="L4354" s="33">
        <v>1</v>
      </c>
      <c r="M4354" s="33">
        <v>1</v>
      </c>
      <c r="N4354" s="33">
        <v>115006.41</v>
      </c>
      <c r="O4354" s="33">
        <v>769.1</v>
      </c>
      <c r="P4354" s="33">
        <v>2206</v>
      </c>
    </row>
    <row r="4355" spans="1:16">
      <c r="A4355" s="27" t="s">
        <v>764</v>
      </c>
      <c r="B4355" s="31">
        <v>202603</v>
      </c>
      <c r="C4355" s="27" t="s">
        <v>97</v>
      </c>
      <c r="D4355" s="27" t="s">
        <v>211</v>
      </c>
      <c r="E4355" s="27" t="s">
        <v>32</v>
      </c>
      <c r="F4355" s="27" t="s">
        <v>262</v>
      </c>
      <c r="G4355" s="33">
        <v>168551.49</v>
      </c>
      <c r="H4355" s="33">
        <v>168551.49</v>
      </c>
      <c r="I4355" s="33">
        <v>8517</v>
      </c>
      <c r="J4355" s="33">
        <v>455</v>
      </c>
      <c r="K4355" s="33">
        <v>6600</v>
      </c>
      <c r="L4355" s="33">
        <v>1</v>
      </c>
      <c r="M4355" s="33">
        <v>1</v>
      </c>
      <c r="N4355" s="33">
        <v>143193.66</v>
      </c>
      <c r="O4355" s="33">
        <v>1041.9</v>
      </c>
      <c r="P4355" s="33">
        <v>2722</v>
      </c>
    </row>
    <row r="4356" spans="1:16">
      <c r="A4356" s="27" t="s">
        <v>764</v>
      </c>
      <c r="B4356" s="31">
        <v>202604</v>
      </c>
      <c r="C4356" s="27" t="s">
        <v>97</v>
      </c>
      <c r="D4356" s="27" t="s">
        <v>211</v>
      </c>
      <c r="E4356" s="27" t="s">
        <v>32</v>
      </c>
      <c r="F4356" s="27" t="s">
        <v>262</v>
      </c>
      <c r="G4356" s="33">
        <v>209358.73</v>
      </c>
      <c r="H4356" s="33">
        <v>209358.73</v>
      </c>
      <c r="I4356" s="33">
        <v>10180</v>
      </c>
      <c r="J4356" s="33">
        <v>593</v>
      </c>
      <c r="K4356" s="33">
        <v>6600</v>
      </c>
      <c r="L4356" s="33">
        <v>1</v>
      </c>
      <c r="M4356" s="33">
        <v>1</v>
      </c>
      <c r="N4356" s="33">
        <v>168346.99</v>
      </c>
      <c r="O4356" s="33">
        <v>1468.4</v>
      </c>
      <c r="P4356" s="33">
        <v>3333</v>
      </c>
    </row>
    <row r="4357" spans="1:16">
      <c r="A4357" s="27" t="s">
        <v>764</v>
      </c>
      <c r="B4357" s="31">
        <v>202605</v>
      </c>
      <c r="C4357" s="27" t="s">
        <v>97</v>
      </c>
      <c r="D4357" s="27" t="s">
        <v>211</v>
      </c>
      <c r="E4357" s="27" t="s">
        <v>32</v>
      </c>
      <c r="F4357" s="27" t="s">
        <v>262</v>
      </c>
      <c r="G4357" s="33">
        <v>178396.87</v>
      </c>
      <c r="H4357" s="33">
        <v>178396.87</v>
      </c>
      <c r="I4357" s="33">
        <v>8666</v>
      </c>
      <c r="J4357" s="33">
        <v>481</v>
      </c>
      <c r="K4357" s="33">
        <v>6600</v>
      </c>
      <c r="L4357" s="33">
        <v>1</v>
      </c>
      <c r="M4357" s="33">
        <v>1</v>
      </c>
      <c r="N4357" s="33">
        <v>184208.33</v>
      </c>
      <c r="O4357" s="33">
        <v>1066</v>
      </c>
      <c r="P4357" s="33">
        <v>2768</v>
      </c>
    </row>
    <row r="4358" spans="1:16">
      <c r="A4358" s="27" t="s">
        <v>764</v>
      </c>
      <c r="B4358" s="31">
        <v>202606</v>
      </c>
      <c r="C4358" s="27" t="s">
        <v>97</v>
      </c>
      <c r="D4358" s="27" t="s">
        <v>211</v>
      </c>
      <c r="E4358" s="27" t="s">
        <v>32</v>
      </c>
      <c r="F4358" s="27" t="s">
        <v>262</v>
      </c>
      <c r="G4358" s="33">
        <v>200015.46</v>
      </c>
      <c r="H4358" s="33">
        <v>200015.46</v>
      </c>
      <c r="I4358" s="33">
        <v>9288</v>
      </c>
      <c r="J4358" s="33">
        <v>526</v>
      </c>
      <c r="K4358" s="33">
        <v>6600</v>
      </c>
      <c r="L4358" s="33">
        <v>1</v>
      </c>
      <c r="M4358" s="33">
        <v>1</v>
      </c>
      <c r="N4358" s="33">
        <v>179792.16</v>
      </c>
      <c r="O4358" s="33">
        <v>1254.6</v>
      </c>
      <c r="P4358" s="33">
        <v>3036</v>
      </c>
    </row>
    <row r="4359" spans="1:16">
      <c r="A4359" s="27" t="s">
        <v>764</v>
      </c>
      <c r="B4359" s="31">
        <v>202607</v>
      </c>
      <c r="C4359" s="27" t="s">
        <v>97</v>
      </c>
      <c r="D4359" s="27" t="s">
        <v>211</v>
      </c>
      <c r="E4359" s="27" t="s">
        <v>32</v>
      </c>
      <c r="F4359" s="27" t="s">
        <v>262</v>
      </c>
      <c r="G4359" s="33">
        <v>197679.38</v>
      </c>
      <c r="H4359" s="33">
        <v>197679.38</v>
      </c>
      <c r="I4359" s="33">
        <v>9821</v>
      </c>
      <c r="J4359" s="33">
        <v>530</v>
      </c>
      <c r="K4359" s="33">
        <v>6600</v>
      </c>
      <c r="L4359" s="33">
        <v>1</v>
      </c>
      <c r="M4359" s="33">
        <v>1</v>
      </c>
      <c r="N4359" s="33">
        <v>159705.08</v>
      </c>
      <c r="O4359" s="33">
        <v>1211.1</v>
      </c>
      <c r="P4359" s="33">
        <v>3226</v>
      </c>
    </row>
    <row r="4360" spans="1:16">
      <c r="A4360" s="27" t="s">
        <v>766</v>
      </c>
      <c r="B4360" s="31">
        <v>202408</v>
      </c>
      <c r="C4360" s="27" t="s">
        <v>97</v>
      </c>
      <c r="D4360" s="27" t="s">
        <v>211</v>
      </c>
      <c r="E4360" s="27" t="s">
        <v>32</v>
      </c>
      <c r="F4360" s="27" t="s">
        <v>257</v>
      </c>
      <c r="G4360" s="33">
        <v>260849.98</v>
      </c>
      <c r="H4360" s="33">
        <v>260849.98</v>
      </c>
      <c r="I4360" s="33">
        <v>6520</v>
      </c>
      <c r="J4360" s="33">
        <v>533</v>
      </c>
      <c r="K4360" s="33">
        <v>10000</v>
      </c>
      <c r="L4360" s="33">
        <v>1</v>
      </c>
      <c r="M4360" s="33">
        <v>1</v>
      </c>
      <c r="N4360" s="33">
        <v>288011.26</v>
      </c>
      <c r="O4360" s="33">
        <v>1479.5</v>
      </c>
      <c r="P4360" s="33">
        <v>2614</v>
      </c>
    </row>
    <row r="4361" spans="1:16">
      <c r="A4361" s="27" t="s">
        <v>766</v>
      </c>
      <c r="B4361" s="31">
        <v>202409</v>
      </c>
      <c r="C4361" s="27" t="s">
        <v>97</v>
      </c>
      <c r="D4361" s="27" t="s">
        <v>211</v>
      </c>
      <c r="E4361" s="27" t="s">
        <v>32</v>
      </c>
      <c r="F4361" s="27" t="s">
        <v>257</v>
      </c>
      <c r="G4361" s="33">
        <v>262984.59</v>
      </c>
      <c r="H4361" s="33">
        <v>262984.59</v>
      </c>
      <c r="I4361" s="33">
        <v>6624</v>
      </c>
      <c r="J4361" s="33">
        <v>510</v>
      </c>
      <c r="K4361" s="33">
        <v>10000</v>
      </c>
      <c r="L4361" s="33">
        <v>1</v>
      </c>
      <c r="M4361" s="33">
        <v>1</v>
      </c>
      <c r="N4361" s="33">
        <v>276666.71</v>
      </c>
      <c r="O4361" s="33">
        <v>1510.6</v>
      </c>
      <c r="P4361" s="33">
        <v>2828</v>
      </c>
    </row>
    <row r="4362" spans="1:16">
      <c r="A4362" s="27" t="s">
        <v>766</v>
      </c>
      <c r="B4362" s="31">
        <v>202410</v>
      </c>
      <c r="C4362" s="27" t="s">
        <v>97</v>
      </c>
      <c r="D4362" s="27" t="s">
        <v>211</v>
      </c>
      <c r="E4362" s="27" t="s">
        <v>32</v>
      </c>
      <c r="F4362" s="27" t="s">
        <v>257</v>
      </c>
      <c r="G4362" s="33">
        <v>281068.25</v>
      </c>
      <c r="H4362" s="33">
        <v>281068.25</v>
      </c>
      <c r="I4362" s="33">
        <v>7141</v>
      </c>
      <c r="J4362" s="33">
        <v>532</v>
      </c>
      <c r="K4362" s="33">
        <v>10000</v>
      </c>
      <c r="L4362" s="33">
        <v>1</v>
      </c>
      <c r="M4362" s="33">
        <v>1</v>
      </c>
      <c r="N4362" s="33">
        <v>303607.1</v>
      </c>
      <c r="O4362" s="33">
        <v>1594.6</v>
      </c>
      <c r="P4362" s="33">
        <v>2876</v>
      </c>
    </row>
    <row r="4363" spans="1:16">
      <c r="A4363" s="27" t="s">
        <v>766</v>
      </c>
      <c r="B4363" s="31">
        <v>202411</v>
      </c>
      <c r="C4363" s="27" t="s">
        <v>97</v>
      </c>
      <c r="D4363" s="27" t="s">
        <v>211</v>
      </c>
      <c r="E4363" s="27" t="s">
        <v>32</v>
      </c>
      <c r="F4363" s="27" t="s">
        <v>257</v>
      </c>
      <c r="G4363" s="33">
        <v>335869.91</v>
      </c>
      <c r="H4363" s="33">
        <v>335869.91</v>
      </c>
      <c r="I4363" s="33">
        <v>8749</v>
      </c>
      <c r="J4363" s="33">
        <v>700</v>
      </c>
      <c r="K4363" s="33">
        <v>10000</v>
      </c>
      <c r="L4363" s="33">
        <v>1</v>
      </c>
      <c r="M4363" s="33">
        <v>1</v>
      </c>
      <c r="N4363" s="33">
        <v>366051.36</v>
      </c>
      <c r="O4363" s="33">
        <v>1956.8</v>
      </c>
      <c r="P4363" s="33">
        <v>3545</v>
      </c>
    </row>
    <row r="4364" spans="1:16">
      <c r="A4364" s="27" t="s">
        <v>766</v>
      </c>
      <c r="B4364" s="31">
        <v>202412</v>
      </c>
      <c r="C4364" s="27" t="s">
        <v>97</v>
      </c>
      <c r="D4364" s="27" t="s">
        <v>211</v>
      </c>
      <c r="E4364" s="27" t="s">
        <v>32</v>
      </c>
      <c r="F4364" s="27" t="s">
        <v>257</v>
      </c>
      <c r="G4364" s="33">
        <v>350701.85</v>
      </c>
      <c r="H4364" s="33">
        <v>350701.85</v>
      </c>
      <c r="I4364" s="33">
        <v>9553</v>
      </c>
      <c r="J4364" s="33">
        <v>790</v>
      </c>
      <c r="K4364" s="33">
        <v>10000</v>
      </c>
      <c r="L4364" s="33">
        <v>1</v>
      </c>
      <c r="M4364" s="33">
        <v>1</v>
      </c>
      <c r="N4364" s="33">
        <v>419811.5</v>
      </c>
      <c r="O4364" s="33">
        <v>1971.7</v>
      </c>
      <c r="P4364" s="33">
        <v>3847</v>
      </c>
    </row>
    <row r="4365" spans="1:16">
      <c r="A4365" s="27" t="s">
        <v>766</v>
      </c>
      <c r="B4365" s="31">
        <v>202501</v>
      </c>
      <c r="C4365" s="27" t="s">
        <v>97</v>
      </c>
      <c r="D4365" s="27" t="s">
        <v>211</v>
      </c>
      <c r="E4365" s="27" t="s">
        <v>32</v>
      </c>
      <c r="F4365" s="27" t="s">
        <v>257</v>
      </c>
      <c r="G4365" s="33">
        <v>176557.18</v>
      </c>
      <c r="H4365" s="33">
        <v>176557.18</v>
      </c>
      <c r="I4365" s="33">
        <v>4633</v>
      </c>
      <c r="J4365" s="33">
        <v>333</v>
      </c>
      <c r="K4365" s="33">
        <v>10000</v>
      </c>
      <c r="L4365" s="33">
        <v>1</v>
      </c>
      <c r="M4365" s="33">
        <v>1</v>
      </c>
      <c r="N4365" s="33">
        <v>213178.86</v>
      </c>
      <c r="O4365" s="33">
        <v>918.3</v>
      </c>
      <c r="P4365" s="33">
        <v>1855</v>
      </c>
    </row>
    <row r="4366" spans="1:16">
      <c r="A4366" s="27" t="s">
        <v>766</v>
      </c>
      <c r="B4366" s="31">
        <v>202502</v>
      </c>
      <c r="C4366" s="27" t="s">
        <v>97</v>
      </c>
      <c r="D4366" s="27" t="s">
        <v>211</v>
      </c>
      <c r="E4366" s="27" t="s">
        <v>32</v>
      </c>
      <c r="F4366" s="27" t="s">
        <v>257</v>
      </c>
      <c r="G4366" s="33">
        <v>203249.87</v>
      </c>
      <c r="H4366" s="33">
        <v>203249.87</v>
      </c>
      <c r="I4366" s="33">
        <v>5491</v>
      </c>
      <c r="J4366" s="33">
        <v>389</v>
      </c>
      <c r="K4366" s="33">
        <v>10000</v>
      </c>
      <c r="L4366" s="33">
        <v>1</v>
      </c>
      <c r="M4366" s="33">
        <v>1</v>
      </c>
      <c r="N4366" s="33">
        <v>219426.46</v>
      </c>
      <c r="O4366" s="33">
        <v>1185.2</v>
      </c>
      <c r="P4366" s="33">
        <v>2113</v>
      </c>
    </row>
    <row r="4367" spans="1:16">
      <c r="A4367" s="27" t="s">
        <v>766</v>
      </c>
      <c r="B4367" s="31">
        <v>202503</v>
      </c>
      <c r="C4367" s="27" t="s">
        <v>97</v>
      </c>
      <c r="D4367" s="27" t="s">
        <v>211</v>
      </c>
      <c r="E4367" s="27" t="s">
        <v>32</v>
      </c>
      <c r="F4367" s="27" t="s">
        <v>257</v>
      </c>
      <c r="G4367" s="33">
        <v>289925.68</v>
      </c>
      <c r="H4367" s="33">
        <v>289925.68</v>
      </c>
      <c r="I4367" s="33">
        <v>7448</v>
      </c>
      <c r="J4367" s="33">
        <v>563</v>
      </c>
      <c r="K4367" s="33">
        <v>10000</v>
      </c>
      <c r="L4367" s="33">
        <v>1</v>
      </c>
      <c r="M4367" s="33">
        <v>1</v>
      </c>
      <c r="N4367" s="33">
        <v>273206.33</v>
      </c>
      <c r="O4367" s="33">
        <v>1501</v>
      </c>
      <c r="P4367" s="33">
        <v>3008</v>
      </c>
    </row>
    <row r="4368" spans="1:16">
      <c r="A4368" s="27" t="s">
        <v>766</v>
      </c>
      <c r="B4368" s="31">
        <v>202504</v>
      </c>
      <c r="C4368" s="27" t="s">
        <v>97</v>
      </c>
      <c r="D4368" s="27" t="s">
        <v>211</v>
      </c>
      <c r="E4368" s="27" t="s">
        <v>32</v>
      </c>
      <c r="F4368" s="27" t="s">
        <v>257</v>
      </c>
      <c r="G4368" s="33">
        <v>273175.24</v>
      </c>
      <c r="H4368" s="33">
        <v>273175.24</v>
      </c>
      <c r="I4368" s="33">
        <v>6355</v>
      </c>
      <c r="J4368" s="33">
        <v>492</v>
      </c>
      <c r="K4368" s="33">
        <v>10000</v>
      </c>
      <c r="L4368" s="33">
        <v>1</v>
      </c>
      <c r="M4368" s="33">
        <v>1</v>
      </c>
      <c r="N4368" s="33">
        <v>321197.63</v>
      </c>
      <c r="O4368" s="33">
        <v>1745.2</v>
      </c>
      <c r="P4368" s="33">
        <v>2713</v>
      </c>
    </row>
    <row r="4369" spans="1:16">
      <c r="A4369" s="27" t="s">
        <v>766</v>
      </c>
      <c r="B4369" s="31">
        <v>202505</v>
      </c>
      <c r="C4369" s="27" t="s">
        <v>97</v>
      </c>
      <c r="D4369" s="27" t="s">
        <v>211</v>
      </c>
      <c r="E4369" s="27" t="s">
        <v>32</v>
      </c>
      <c r="F4369" s="27" t="s">
        <v>257</v>
      </c>
      <c r="G4369" s="33">
        <v>313496.72</v>
      </c>
      <c r="H4369" s="33">
        <v>313496.72</v>
      </c>
      <c r="I4369" s="33">
        <v>7780</v>
      </c>
      <c r="J4369" s="33">
        <v>548</v>
      </c>
      <c r="K4369" s="33">
        <v>10000</v>
      </c>
      <c r="L4369" s="33">
        <v>1</v>
      </c>
      <c r="M4369" s="33">
        <v>1</v>
      </c>
      <c r="N4369" s="33">
        <v>351460.27</v>
      </c>
      <c r="O4369" s="33">
        <v>1733.3</v>
      </c>
      <c r="P4369" s="33">
        <v>3185</v>
      </c>
    </row>
    <row r="4370" spans="1:16">
      <c r="A4370" s="27" t="s">
        <v>766</v>
      </c>
      <c r="B4370" s="31">
        <v>202506</v>
      </c>
      <c r="C4370" s="27" t="s">
        <v>97</v>
      </c>
      <c r="D4370" s="27" t="s">
        <v>211</v>
      </c>
      <c r="E4370" s="27" t="s">
        <v>32</v>
      </c>
      <c r="F4370" s="27" t="s">
        <v>257</v>
      </c>
      <c r="G4370" s="33">
        <v>296633.92</v>
      </c>
      <c r="H4370" s="33">
        <v>296633.92</v>
      </c>
      <c r="I4370" s="33">
        <v>7857</v>
      </c>
      <c r="J4370" s="33">
        <v>511</v>
      </c>
      <c r="K4370" s="33">
        <v>10000</v>
      </c>
      <c r="L4370" s="33">
        <v>1</v>
      </c>
      <c r="M4370" s="33">
        <v>1</v>
      </c>
      <c r="N4370" s="33">
        <v>343034.44</v>
      </c>
      <c r="O4370" s="33">
        <v>1562</v>
      </c>
      <c r="P4370" s="33">
        <v>3157</v>
      </c>
    </row>
    <row r="4371" spans="1:16">
      <c r="A4371" s="27" t="s">
        <v>766</v>
      </c>
      <c r="B4371" s="31">
        <v>202507</v>
      </c>
      <c r="C4371" s="27" t="s">
        <v>97</v>
      </c>
      <c r="D4371" s="27" t="s">
        <v>211</v>
      </c>
      <c r="E4371" s="27" t="s">
        <v>32</v>
      </c>
      <c r="F4371" s="27" t="s">
        <v>257</v>
      </c>
      <c r="G4371" s="33">
        <v>279028.49</v>
      </c>
      <c r="H4371" s="33">
        <v>279028.49</v>
      </c>
      <c r="I4371" s="33">
        <v>6828</v>
      </c>
      <c r="J4371" s="33">
        <v>564</v>
      </c>
      <c r="K4371" s="33">
        <v>10000</v>
      </c>
      <c r="L4371" s="33">
        <v>1</v>
      </c>
      <c r="M4371" s="33">
        <v>1</v>
      </c>
      <c r="N4371" s="33">
        <v>304709.29</v>
      </c>
      <c r="O4371" s="33">
        <v>1592.8</v>
      </c>
      <c r="P4371" s="33">
        <v>2800</v>
      </c>
    </row>
    <row r="4372" spans="1:16">
      <c r="A4372" s="27" t="s">
        <v>766</v>
      </c>
      <c r="B4372" s="31">
        <v>202508</v>
      </c>
      <c r="C4372" s="27" t="s">
        <v>97</v>
      </c>
      <c r="D4372" s="27" t="s">
        <v>211</v>
      </c>
      <c r="E4372" s="27" t="s">
        <v>32</v>
      </c>
      <c r="F4372" s="27" t="s">
        <v>257</v>
      </c>
      <c r="G4372" s="33">
        <v>284570</v>
      </c>
      <c r="H4372" s="33">
        <v>284570</v>
      </c>
      <c r="I4372" s="33">
        <v>7844</v>
      </c>
      <c r="J4372" s="33">
        <v>699</v>
      </c>
      <c r="K4372" s="33">
        <v>10000</v>
      </c>
      <c r="L4372" s="33">
        <v>1</v>
      </c>
      <c r="M4372" s="33">
        <v>1</v>
      </c>
      <c r="N4372" s="33">
        <v>293195.47</v>
      </c>
      <c r="O4372" s="33">
        <v>1519.6</v>
      </c>
      <c r="P4372" s="33">
        <v>3243</v>
      </c>
    </row>
    <row r="4373" spans="1:16">
      <c r="A4373" s="27" t="s">
        <v>766</v>
      </c>
      <c r="B4373" s="31">
        <v>202509</v>
      </c>
      <c r="C4373" s="27" t="s">
        <v>97</v>
      </c>
      <c r="D4373" s="27" t="s">
        <v>211</v>
      </c>
      <c r="E4373" s="27" t="s">
        <v>32</v>
      </c>
      <c r="F4373" s="27" t="s">
        <v>257</v>
      </c>
      <c r="G4373" s="33">
        <v>251600.04</v>
      </c>
      <c r="H4373" s="33">
        <v>251600.04</v>
      </c>
      <c r="I4373" s="33">
        <v>6050</v>
      </c>
      <c r="J4373" s="33">
        <v>389</v>
      </c>
      <c r="K4373" s="33">
        <v>10000</v>
      </c>
      <c r="L4373" s="33">
        <v>1</v>
      </c>
      <c r="M4373" s="33">
        <v>1</v>
      </c>
      <c r="N4373" s="33">
        <v>281646.71</v>
      </c>
      <c r="O4373" s="33">
        <v>1386.5</v>
      </c>
      <c r="P4373" s="33">
        <v>2577</v>
      </c>
    </row>
    <row r="4374" spans="1:16">
      <c r="A4374" s="27" t="s">
        <v>766</v>
      </c>
      <c r="B4374" s="31">
        <v>202510</v>
      </c>
      <c r="C4374" s="27" t="s">
        <v>97</v>
      </c>
      <c r="D4374" s="27" t="s">
        <v>211</v>
      </c>
      <c r="E4374" s="27" t="s">
        <v>32</v>
      </c>
      <c r="F4374" s="27" t="s">
        <v>257</v>
      </c>
      <c r="G4374" s="33">
        <v>295145.35</v>
      </c>
      <c r="H4374" s="33">
        <v>295145.35</v>
      </c>
      <c r="I4374" s="33">
        <v>7593</v>
      </c>
      <c r="J4374" s="33">
        <v>520</v>
      </c>
      <c r="K4374" s="33">
        <v>10000</v>
      </c>
      <c r="L4374" s="33">
        <v>1</v>
      </c>
      <c r="M4374" s="33">
        <v>1</v>
      </c>
      <c r="N4374" s="33">
        <v>309072.02</v>
      </c>
      <c r="O4374" s="33">
        <v>1537.8</v>
      </c>
      <c r="P4374" s="33">
        <v>3167</v>
      </c>
    </row>
    <row r="4375" spans="1:16">
      <c r="A4375" s="27" t="s">
        <v>766</v>
      </c>
      <c r="B4375" s="31">
        <v>202511</v>
      </c>
      <c r="C4375" s="27" t="s">
        <v>97</v>
      </c>
      <c r="D4375" s="27" t="s">
        <v>211</v>
      </c>
      <c r="E4375" s="27" t="s">
        <v>32</v>
      </c>
      <c r="F4375" s="27" t="s">
        <v>257</v>
      </c>
      <c r="G4375" s="33">
        <v>348216.62</v>
      </c>
      <c r="H4375" s="33">
        <v>348216.62</v>
      </c>
      <c r="I4375" s="33">
        <v>9019</v>
      </c>
      <c r="J4375" s="33">
        <v>750</v>
      </c>
      <c r="K4375" s="33">
        <v>10000</v>
      </c>
      <c r="L4375" s="33">
        <v>1</v>
      </c>
      <c r="M4375" s="33">
        <v>1</v>
      </c>
      <c r="N4375" s="33">
        <v>372640.29</v>
      </c>
      <c r="O4375" s="33">
        <v>1875.9</v>
      </c>
      <c r="P4375" s="33">
        <v>3760</v>
      </c>
    </row>
    <row r="4376" spans="1:16">
      <c r="A4376" s="27" t="s">
        <v>766</v>
      </c>
      <c r="B4376" s="31">
        <v>202512</v>
      </c>
      <c r="C4376" s="27" t="s">
        <v>97</v>
      </c>
      <c r="D4376" s="27" t="s">
        <v>211</v>
      </c>
      <c r="E4376" s="27" t="s">
        <v>32</v>
      </c>
      <c r="F4376" s="27" t="s">
        <v>257</v>
      </c>
      <c r="G4376" s="33">
        <v>403458.39</v>
      </c>
      <c r="H4376" s="33">
        <v>403458.39</v>
      </c>
      <c r="I4376" s="33">
        <v>10118</v>
      </c>
      <c r="J4376" s="33">
        <v>762</v>
      </c>
      <c r="K4376" s="33">
        <v>10000</v>
      </c>
      <c r="L4376" s="33">
        <v>1</v>
      </c>
      <c r="M4376" s="33">
        <v>1</v>
      </c>
      <c r="N4376" s="33">
        <v>427368.11</v>
      </c>
      <c r="O4376" s="33">
        <v>2457.7</v>
      </c>
      <c r="P4376" s="33">
        <v>4331</v>
      </c>
    </row>
    <row r="4377" spans="1:16">
      <c r="A4377" s="27" t="s">
        <v>766</v>
      </c>
      <c r="B4377" s="31">
        <v>202601</v>
      </c>
      <c r="C4377" s="27" t="s">
        <v>97</v>
      </c>
      <c r="D4377" s="27" t="s">
        <v>211</v>
      </c>
      <c r="E4377" s="27" t="s">
        <v>32</v>
      </c>
      <c r="F4377" s="27" t="s">
        <v>257</v>
      </c>
      <c r="G4377" s="33">
        <v>216429.42</v>
      </c>
      <c r="H4377" s="33">
        <v>216429.42</v>
      </c>
      <c r="I4377" s="33">
        <v>5457</v>
      </c>
      <c r="J4377" s="33">
        <v>379</v>
      </c>
      <c r="K4377" s="33">
        <v>10000</v>
      </c>
      <c r="L4377" s="33">
        <v>1</v>
      </c>
      <c r="M4377" s="33">
        <v>1</v>
      </c>
      <c r="N4377" s="33">
        <v>217016.08</v>
      </c>
      <c r="O4377" s="33">
        <v>1255.2</v>
      </c>
      <c r="P4377" s="33">
        <v>2279</v>
      </c>
    </row>
    <row r="4378" spans="1:16">
      <c r="A4378" s="27" t="s">
        <v>766</v>
      </c>
      <c r="B4378" s="31">
        <v>202602</v>
      </c>
      <c r="C4378" s="27" t="s">
        <v>97</v>
      </c>
      <c r="D4378" s="27" t="s">
        <v>211</v>
      </c>
      <c r="E4378" s="27" t="s">
        <v>32</v>
      </c>
      <c r="F4378" s="27" t="s">
        <v>257</v>
      </c>
      <c r="G4378" s="33">
        <v>207011.49</v>
      </c>
      <c r="H4378" s="33">
        <v>207011.49</v>
      </c>
      <c r="I4378" s="33">
        <v>4896</v>
      </c>
      <c r="J4378" s="33">
        <v>319</v>
      </c>
      <c r="K4378" s="33">
        <v>10000</v>
      </c>
      <c r="L4378" s="33">
        <v>1</v>
      </c>
      <c r="M4378" s="33">
        <v>1</v>
      </c>
      <c r="N4378" s="33">
        <v>223376.14</v>
      </c>
      <c r="O4378" s="33">
        <v>1154.3</v>
      </c>
      <c r="P4378" s="33">
        <v>2112</v>
      </c>
    </row>
    <row r="4379" spans="1:16">
      <c r="A4379" s="27" t="s">
        <v>766</v>
      </c>
      <c r="B4379" s="31">
        <v>202603</v>
      </c>
      <c r="C4379" s="27" t="s">
        <v>97</v>
      </c>
      <c r="D4379" s="27" t="s">
        <v>211</v>
      </c>
      <c r="E4379" s="27" t="s">
        <v>32</v>
      </c>
      <c r="F4379" s="27" t="s">
        <v>257</v>
      </c>
      <c r="G4379" s="33">
        <v>245657.69</v>
      </c>
      <c r="H4379" s="33">
        <v>245657.69</v>
      </c>
      <c r="I4379" s="33">
        <v>6815</v>
      </c>
      <c r="J4379" s="33">
        <v>479</v>
      </c>
      <c r="K4379" s="33">
        <v>10000</v>
      </c>
      <c r="L4379" s="33">
        <v>1</v>
      </c>
      <c r="M4379" s="33">
        <v>1</v>
      </c>
      <c r="N4379" s="33">
        <v>278124.05</v>
      </c>
      <c r="O4379" s="33">
        <v>1348.4</v>
      </c>
      <c r="P4379" s="33">
        <v>2742</v>
      </c>
    </row>
    <row r="4380" spans="1:16">
      <c r="A4380" s="27" t="s">
        <v>766</v>
      </c>
      <c r="B4380" s="31">
        <v>202604</v>
      </c>
      <c r="C4380" s="27" t="s">
        <v>97</v>
      </c>
      <c r="D4380" s="27" t="s">
        <v>211</v>
      </c>
      <c r="E4380" s="27" t="s">
        <v>32</v>
      </c>
      <c r="F4380" s="27" t="s">
        <v>257</v>
      </c>
      <c r="G4380" s="33">
        <v>303745.89</v>
      </c>
      <c r="H4380" s="33">
        <v>303745.89</v>
      </c>
      <c r="I4380" s="33">
        <v>7967</v>
      </c>
      <c r="J4380" s="33">
        <v>547</v>
      </c>
      <c r="K4380" s="33">
        <v>10000</v>
      </c>
      <c r="L4380" s="33">
        <v>1</v>
      </c>
      <c r="M4380" s="33">
        <v>1</v>
      </c>
      <c r="N4380" s="33">
        <v>326979.19</v>
      </c>
      <c r="O4380" s="33">
        <v>1902.6</v>
      </c>
      <c r="P4380" s="33">
        <v>3130</v>
      </c>
    </row>
    <row r="4381" spans="1:16">
      <c r="A4381" s="27" t="s">
        <v>766</v>
      </c>
      <c r="B4381" s="31">
        <v>202605</v>
      </c>
      <c r="C4381" s="27" t="s">
        <v>97</v>
      </c>
      <c r="D4381" s="27" t="s">
        <v>211</v>
      </c>
      <c r="E4381" s="27" t="s">
        <v>32</v>
      </c>
      <c r="F4381" s="27" t="s">
        <v>257</v>
      </c>
      <c r="G4381" s="33">
        <v>353057.12</v>
      </c>
      <c r="H4381" s="33">
        <v>353057.12</v>
      </c>
      <c r="I4381" s="33">
        <v>9107</v>
      </c>
      <c r="J4381" s="33">
        <v>664</v>
      </c>
      <c r="K4381" s="33">
        <v>10000</v>
      </c>
      <c r="L4381" s="33">
        <v>1</v>
      </c>
      <c r="M4381" s="33">
        <v>1</v>
      </c>
      <c r="N4381" s="33">
        <v>357786.55</v>
      </c>
      <c r="O4381" s="33">
        <v>1999.9</v>
      </c>
      <c r="P4381" s="33">
        <v>3705</v>
      </c>
    </row>
    <row r="4382" spans="1:16">
      <c r="A4382" s="27" t="s">
        <v>766</v>
      </c>
      <c r="B4382" s="31">
        <v>202606</v>
      </c>
      <c r="C4382" s="27" t="s">
        <v>97</v>
      </c>
      <c r="D4382" s="27" t="s">
        <v>211</v>
      </c>
      <c r="E4382" s="27" t="s">
        <v>32</v>
      </c>
      <c r="F4382" s="27" t="s">
        <v>257</v>
      </c>
      <c r="G4382" s="33">
        <v>329326.5</v>
      </c>
      <c r="H4382" s="33">
        <v>329326.5</v>
      </c>
      <c r="I4382" s="33">
        <v>8675</v>
      </c>
      <c r="J4382" s="33">
        <v>765</v>
      </c>
      <c r="K4382" s="33">
        <v>10000</v>
      </c>
      <c r="L4382" s="33">
        <v>1</v>
      </c>
      <c r="M4382" s="33">
        <v>1</v>
      </c>
      <c r="N4382" s="33">
        <v>349209.06</v>
      </c>
      <c r="O4382" s="33">
        <v>1911.6</v>
      </c>
      <c r="P4382" s="33">
        <v>3547</v>
      </c>
    </row>
    <row r="4383" spans="1:16">
      <c r="A4383" s="27" t="s">
        <v>766</v>
      </c>
      <c r="B4383" s="31">
        <v>202607</v>
      </c>
      <c r="C4383" s="27" t="s">
        <v>97</v>
      </c>
      <c r="D4383" s="27" t="s">
        <v>211</v>
      </c>
      <c r="E4383" s="27" t="s">
        <v>32</v>
      </c>
      <c r="F4383" s="27" t="s">
        <v>257</v>
      </c>
      <c r="G4383" s="33">
        <v>275614.3</v>
      </c>
      <c r="H4383" s="33">
        <v>275614.3</v>
      </c>
      <c r="I4383" s="33">
        <v>7316</v>
      </c>
      <c r="J4383" s="33">
        <v>579</v>
      </c>
      <c r="K4383" s="33">
        <v>10000</v>
      </c>
      <c r="L4383" s="33">
        <v>1</v>
      </c>
      <c r="M4383" s="33">
        <v>1</v>
      </c>
      <c r="N4383" s="33">
        <v>310194.06</v>
      </c>
      <c r="O4383" s="33">
        <v>1719</v>
      </c>
      <c r="P4383" s="33">
        <v>2981</v>
      </c>
    </row>
    <row r="4384" spans="1:16">
      <c r="A4384" s="27" t="s">
        <v>768</v>
      </c>
      <c r="B4384" s="31">
        <v>202408</v>
      </c>
      <c r="C4384" s="27" t="s">
        <v>97</v>
      </c>
      <c r="D4384" s="27" t="s">
        <v>211</v>
      </c>
      <c r="E4384" s="27" t="s">
        <v>32</v>
      </c>
      <c r="F4384" s="27" t="s">
        <v>257</v>
      </c>
      <c r="G4384" s="33">
        <v>193614.02</v>
      </c>
      <c r="H4384" s="33">
        <v>193614.02</v>
      </c>
      <c r="I4384" s="33">
        <v>4808</v>
      </c>
      <c r="J4384" s="33">
        <v>309</v>
      </c>
      <c r="K4384" s="33">
        <v>11400</v>
      </c>
      <c r="L4384" s="33">
        <v>1</v>
      </c>
      <c r="M4384" s="33">
        <v>1</v>
      </c>
      <c r="N4384" s="33">
        <v>307097.09</v>
      </c>
      <c r="O4384" s="33">
        <v>1292</v>
      </c>
      <c r="P4384" s="33">
        <v>1850</v>
      </c>
    </row>
    <row r="4385" spans="1:16">
      <c r="A4385" s="27" t="s">
        <v>768</v>
      </c>
      <c r="B4385" s="31">
        <v>202409</v>
      </c>
      <c r="C4385" s="27" t="s">
        <v>97</v>
      </c>
      <c r="D4385" s="27" t="s">
        <v>211</v>
      </c>
      <c r="E4385" s="27" t="s">
        <v>32</v>
      </c>
      <c r="F4385" s="27" t="s">
        <v>257</v>
      </c>
      <c r="G4385" s="33">
        <v>203501.85</v>
      </c>
      <c r="H4385" s="33">
        <v>203501.85</v>
      </c>
      <c r="I4385" s="33">
        <v>5680</v>
      </c>
      <c r="J4385" s="33">
        <v>444</v>
      </c>
      <c r="K4385" s="33">
        <v>11400</v>
      </c>
      <c r="L4385" s="33">
        <v>1</v>
      </c>
      <c r="M4385" s="33">
        <v>1</v>
      </c>
      <c r="N4385" s="33">
        <v>295000.76</v>
      </c>
      <c r="O4385" s="33">
        <v>1037.1</v>
      </c>
      <c r="P4385" s="33">
        <v>2314</v>
      </c>
    </row>
    <row r="4386" spans="1:16">
      <c r="A4386" s="27" t="s">
        <v>768</v>
      </c>
      <c r="B4386" s="31">
        <v>202410</v>
      </c>
      <c r="C4386" s="27" t="s">
        <v>97</v>
      </c>
      <c r="D4386" s="27" t="s">
        <v>211</v>
      </c>
      <c r="E4386" s="27" t="s">
        <v>32</v>
      </c>
      <c r="F4386" s="27" t="s">
        <v>257</v>
      </c>
      <c r="G4386" s="33">
        <v>224279.42</v>
      </c>
      <c r="H4386" s="33">
        <v>224279.42</v>
      </c>
      <c r="I4386" s="33">
        <v>5778</v>
      </c>
      <c r="J4386" s="33">
        <v>414</v>
      </c>
      <c r="K4386" s="33">
        <v>11400</v>
      </c>
      <c r="L4386" s="33">
        <v>1</v>
      </c>
      <c r="M4386" s="33">
        <v>1</v>
      </c>
      <c r="N4386" s="33">
        <v>323726.42</v>
      </c>
      <c r="O4386" s="33">
        <v>1274.9</v>
      </c>
      <c r="P4386" s="33">
        <v>2354</v>
      </c>
    </row>
    <row r="4387" spans="1:16">
      <c r="A4387" s="27" t="s">
        <v>768</v>
      </c>
      <c r="B4387" s="31">
        <v>202411</v>
      </c>
      <c r="C4387" s="27" t="s">
        <v>97</v>
      </c>
      <c r="D4387" s="27" t="s">
        <v>211</v>
      </c>
      <c r="E4387" s="27" t="s">
        <v>32</v>
      </c>
      <c r="F4387" s="27" t="s">
        <v>257</v>
      </c>
      <c r="G4387" s="33">
        <v>254642.76</v>
      </c>
      <c r="H4387" s="33">
        <v>254642.76</v>
      </c>
      <c r="I4387" s="33">
        <v>6658</v>
      </c>
      <c r="J4387" s="33">
        <v>476</v>
      </c>
      <c r="K4387" s="33">
        <v>11400</v>
      </c>
      <c r="L4387" s="33">
        <v>1</v>
      </c>
      <c r="M4387" s="33">
        <v>1</v>
      </c>
      <c r="N4387" s="33">
        <v>390308.72</v>
      </c>
      <c r="O4387" s="33">
        <v>1318.7</v>
      </c>
      <c r="P4387" s="33">
        <v>2616</v>
      </c>
    </row>
    <row r="4388" spans="1:16">
      <c r="A4388" s="27" t="s">
        <v>768</v>
      </c>
      <c r="B4388" s="31">
        <v>202412</v>
      </c>
      <c r="C4388" s="27" t="s">
        <v>97</v>
      </c>
      <c r="D4388" s="27" t="s">
        <v>211</v>
      </c>
      <c r="E4388" s="27" t="s">
        <v>32</v>
      </c>
      <c r="F4388" s="27" t="s">
        <v>257</v>
      </c>
      <c r="G4388" s="33">
        <v>273401.14</v>
      </c>
      <c r="H4388" s="33">
        <v>273401.14</v>
      </c>
      <c r="I4388" s="33">
        <v>6755</v>
      </c>
      <c r="J4388" s="33">
        <v>520</v>
      </c>
      <c r="K4388" s="33">
        <v>11400</v>
      </c>
      <c r="L4388" s="33">
        <v>1</v>
      </c>
      <c r="M4388" s="33">
        <v>1</v>
      </c>
      <c r="N4388" s="33">
        <v>447631.42</v>
      </c>
      <c r="O4388" s="33">
        <v>1715.9</v>
      </c>
      <c r="P4388" s="33">
        <v>2854</v>
      </c>
    </row>
    <row r="4389" spans="1:16">
      <c r="A4389" s="27" t="s">
        <v>768</v>
      </c>
      <c r="B4389" s="31">
        <v>202501</v>
      </c>
      <c r="C4389" s="27" t="s">
        <v>97</v>
      </c>
      <c r="D4389" s="27" t="s">
        <v>211</v>
      </c>
      <c r="E4389" s="27" t="s">
        <v>32</v>
      </c>
      <c r="F4389" s="27" t="s">
        <v>257</v>
      </c>
      <c r="G4389" s="33">
        <v>151216.55</v>
      </c>
      <c r="H4389" s="33">
        <v>151216.55</v>
      </c>
      <c r="I4389" s="33">
        <v>4012</v>
      </c>
      <c r="J4389" s="33">
        <v>372</v>
      </c>
      <c r="K4389" s="33">
        <v>11400</v>
      </c>
      <c r="L4389" s="33">
        <v>1</v>
      </c>
      <c r="M4389" s="33">
        <v>1</v>
      </c>
      <c r="N4389" s="33">
        <v>227305.72</v>
      </c>
      <c r="O4389" s="33">
        <v>880.2</v>
      </c>
      <c r="P4389" s="33">
        <v>1519</v>
      </c>
    </row>
    <row r="4390" spans="1:16">
      <c r="A4390" s="27" t="s">
        <v>768</v>
      </c>
      <c r="B4390" s="31">
        <v>202502</v>
      </c>
      <c r="C4390" s="27" t="s">
        <v>97</v>
      </c>
      <c r="D4390" s="27" t="s">
        <v>211</v>
      </c>
      <c r="E4390" s="27" t="s">
        <v>32</v>
      </c>
      <c r="F4390" s="27" t="s">
        <v>257</v>
      </c>
      <c r="G4390" s="33">
        <v>151952.79</v>
      </c>
      <c r="H4390" s="33">
        <v>151952.79</v>
      </c>
      <c r="I4390" s="33">
        <v>3988</v>
      </c>
      <c r="J4390" s="33">
        <v>266</v>
      </c>
      <c r="K4390" s="33">
        <v>11400</v>
      </c>
      <c r="L4390" s="33">
        <v>1</v>
      </c>
      <c r="M4390" s="33">
        <v>1</v>
      </c>
      <c r="N4390" s="33">
        <v>233967.34</v>
      </c>
      <c r="O4390" s="33">
        <v>803.6</v>
      </c>
      <c r="P4390" s="33">
        <v>1572</v>
      </c>
    </row>
    <row r="4391" spans="1:16">
      <c r="A4391" s="27" t="s">
        <v>768</v>
      </c>
      <c r="B4391" s="31">
        <v>202503</v>
      </c>
      <c r="C4391" s="27" t="s">
        <v>97</v>
      </c>
      <c r="D4391" s="27" t="s">
        <v>211</v>
      </c>
      <c r="E4391" s="27" t="s">
        <v>32</v>
      </c>
      <c r="F4391" s="27" t="s">
        <v>257</v>
      </c>
      <c r="G4391" s="33">
        <v>210109.32</v>
      </c>
      <c r="H4391" s="33">
        <v>210109.32</v>
      </c>
      <c r="I4391" s="33">
        <v>5669</v>
      </c>
      <c r="J4391" s="33">
        <v>455</v>
      </c>
      <c r="K4391" s="33">
        <v>11400</v>
      </c>
      <c r="L4391" s="33">
        <v>1</v>
      </c>
      <c r="M4391" s="33">
        <v>1</v>
      </c>
      <c r="N4391" s="33">
        <v>291311.07</v>
      </c>
      <c r="O4391" s="33">
        <v>1261.2</v>
      </c>
      <c r="P4391" s="33">
        <v>2235</v>
      </c>
    </row>
    <row r="4392" spans="1:16">
      <c r="A4392" s="27" t="s">
        <v>768</v>
      </c>
      <c r="B4392" s="31">
        <v>202504</v>
      </c>
      <c r="C4392" s="27" t="s">
        <v>97</v>
      </c>
      <c r="D4392" s="27" t="s">
        <v>211</v>
      </c>
      <c r="E4392" s="27" t="s">
        <v>32</v>
      </c>
      <c r="F4392" s="27" t="s">
        <v>257</v>
      </c>
      <c r="G4392" s="33">
        <v>230577.69</v>
      </c>
      <c r="H4392" s="33">
        <v>230577.69</v>
      </c>
      <c r="I4392" s="33">
        <v>5863</v>
      </c>
      <c r="J4392" s="33">
        <v>401</v>
      </c>
      <c r="K4392" s="33">
        <v>11400</v>
      </c>
      <c r="L4392" s="33">
        <v>1</v>
      </c>
      <c r="M4392" s="33">
        <v>1</v>
      </c>
      <c r="N4392" s="33">
        <v>342482.64</v>
      </c>
      <c r="O4392" s="33">
        <v>1409</v>
      </c>
      <c r="P4392" s="33">
        <v>2381</v>
      </c>
    </row>
    <row r="4393" spans="1:16">
      <c r="A4393" s="27" t="s">
        <v>768</v>
      </c>
      <c r="B4393" s="31">
        <v>202505</v>
      </c>
      <c r="C4393" s="27" t="s">
        <v>97</v>
      </c>
      <c r="D4393" s="27" t="s">
        <v>211</v>
      </c>
      <c r="E4393" s="27" t="s">
        <v>32</v>
      </c>
      <c r="F4393" s="27" t="s">
        <v>257</v>
      </c>
      <c r="G4393" s="33">
        <v>239031.43</v>
      </c>
      <c r="H4393" s="33">
        <v>239031.43</v>
      </c>
      <c r="I4393" s="33">
        <v>6438</v>
      </c>
      <c r="J4393" s="33">
        <v>526</v>
      </c>
      <c r="K4393" s="33">
        <v>11400</v>
      </c>
      <c r="L4393" s="33">
        <v>1</v>
      </c>
      <c r="M4393" s="33">
        <v>1</v>
      </c>
      <c r="N4393" s="33">
        <v>374750.71</v>
      </c>
      <c r="O4393" s="33">
        <v>1435</v>
      </c>
      <c r="P4393" s="33">
        <v>2588</v>
      </c>
    </row>
    <row r="4394" spans="1:16">
      <c r="A4394" s="27" t="s">
        <v>768</v>
      </c>
      <c r="B4394" s="31">
        <v>202506</v>
      </c>
      <c r="C4394" s="27" t="s">
        <v>97</v>
      </c>
      <c r="D4394" s="27" t="s">
        <v>211</v>
      </c>
      <c r="E4394" s="27" t="s">
        <v>32</v>
      </c>
      <c r="F4394" s="27" t="s">
        <v>257</v>
      </c>
      <c r="G4394" s="33">
        <v>248688.06</v>
      </c>
      <c r="H4394" s="33">
        <v>248688.06</v>
      </c>
      <c r="I4394" s="33">
        <v>6625</v>
      </c>
      <c r="J4394" s="33">
        <v>486</v>
      </c>
      <c r="K4394" s="33">
        <v>11400</v>
      </c>
      <c r="L4394" s="33">
        <v>1</v>
      </c>
      <c r="M4394" s="33">
        <v>1</v>
      </c>
      <c r="N4394" s="33">
        <v>365766.52</v>
      </c>
      <c r="O4394" s="33">
        <v>1317.3</v>
      </c>
      <c r="P4394" s="33">
        <v>2628</v>
      </c>
    </row>
    <row r="4395" spans="1:16">
      <c r="A4395" s="27" t="s">
        <v>768</v>
      </c>
      <c r="B4395" s="31">
        <v>202507</v>
      </c>
      <c r="C4395" s="27" t="s">
        <v>97</v>
      </c>
      <c r="D4395" s="27" t="s">
        <v>211</v>
      </c>
      <c r="E4395" s="27" t="s">
        <v>32</v>
      </c>
      <c r="F4395" s="27" t="s">
        <v>257</v>
      </c>
      <c r="G4395" s="33">
        <v>205286.9</v>
      </c>
      <c r="H4395" s="33">
        <v>205286.9</v>
      </c>
      <c r="I4395" s="33">
        <v>5141</v>
      </c>
      <c r="J4395" s="33">
        <v>411</v>
      </c>
      <c r="K4395" s="33">
        <v>11400</v>
      </c>
      <c r="L4395" s="33">
        <v>1</v>
      </c>
      <c r="M4395" s="33">
        <v>1</v>
      </c>
      <c r="N4395" s="33">
        <v>324901.66</v>
      </c>
      <c r="O4395" s="33">
        <v>1219.1</v>
      </c>
      <c r="P4395" s="33">
        <v>2107</v>
      </c>
    </row>
    <row r="4396" spans="1:16">
      <c r="A4396" s="27" t="s">
        <v>768</v>
      </c>
      <c r="B4396" s="31">
        <v>202508</v>
      </c>
      <c r="C4396" s="27" t="s">
        <v>97</v>
      </c>
      <c r="D4396" s="27" t="s">
        <v>211</v>
      </c>
      <c r="E4396" s="27" t="s">
        <v>32</v>
      </c>
      <c r="F4396" s="27" t="s">
        <v>257</v>
      </c>
      <c r="G4396" s="33">
        <v>183243.63</v>
      </c>
      <c r="H4396" s="33">
        <v>183243.63</v>
      </c>
      <c r="I4396" s="33">
        <v>4621</v>
      </c>
      <c r="J4396" s="33">
        <v>361</v>
      </c>
      <c r="K4396" s="33">
        <v>11400</v>
      </c>
      <c r="L4396" s="33">
        <v>1</v>
      </c>
      <c r="M4396" s="33">
        <v>1</v>
      </c>
      <c r="N4396" s="33">
        <v>312624.84</v>
      </c>
      <c r="O4396" s="33">
        <v>992.5</v>
      </c>
      <c r="P4396" s="33">
        <v>1885</v>
      </c>
    </row>
    <row r="4397" spans="1:16">
      <c r="A4397" s="27" t="s">
        <v>768</v>
      </c>
      <c r="B4397" s="31">
        <v>202509</v>
      </c>
      <c r="C4397" s="27" t="s">
        <v>97</v>
      </c>
      <c r="D4397" s="27" t="s">
        <v>211</v>
      </c>
      <c r="E4397" s="27" t="s">
        <v>32</v>
      </c>
      <c r="F4397" s="27" t="s">
        <v>257</v>
      </c>
      <c r="G4397" s="33">
        <v>181677.15</v>
      </c>
      <c r="H4397" s="33">
        <v>181677.15</v>
      </c>
      <c r="I4397" s="33">
        <v>4888</v>
      </c>
      <c r="J4397" s="33">
        <v>374</v>
      </c>
      <c r="K4397" s="33">
        <v>11400</v>
      </c>
      <c r="L4397" s="33">
        <v>1</v>
      </c>
      <c r="M4397" s="33">
        <v>1</v>
      </c>
      <c r="N4397" s="33">
        <v>300310.77</v>
      </c>
      <c r="O4397" s="33">
        <v>1000.5</v>
      </c>
      <c r="P4397" s="33">
        <v>1931</v>
      </c>
    </row>
    <row r="4398" spans="1:16">
      <c r="A4398" s="27" t="s">
        <v>768</v>
      </c>
      <c r="B4398" s="31">
        <v>202510</v>
      </c>
      <c r="C4398" s="27" t="s">
        <v>97</v>
      </c>
      <c r="D4398" s="27" t="s">
        <v>211</v>
      </c>
      <c r="E4398" s="27" t="s">
        <v>32</v>
      </c>
      <c r="F4398" s="27" t="s">
        <v>257</v>
      </c>
      <c r="G4398" s="33">
        <v>203079.65</v>
      </c>
      <c r="H4398" s="33">
        <v>203079.65</v>
      </c>
      <c r="I4398" s="33">
        <v>5605</v>
      </c>
      <c r="J4398" s="33">
        <v>392</v>
      </c>
      <c r="K4398" s="33">
        <v>11400</v>
      </c>
      <c r="L4398" s="33">
        <v>1</v>
      </c>
      <c r="M4398" s="33">
        <v>1</v>
      </c>
      <c r="N4398" s="33">
        <v>329553.5</v>
      </c>
      <c r="O4398" s="33">
        <v>1083.9</v>
      </c>
      <c r="P4398" s="33">
        <v>2122</v>
      </c>
    </row>
    <row r="4399" spans="1:16">
      <c r="A4399" s="27" t="s">
        <v>768</v>
      </c>
      <c r="B4399" s="31">
        <v>202511</v>
      </c>
      <c r="C4399" s="27" t="s">
        <v>97</v>
      </c>
      <c r="D4399" s="27" t="s">
        <v>211</v>
      </c>
      <c r="E4399" s="27" t="s">
        <v>32</v>
      </c>
      <c r="F4399" s="27" t="s">
        <v>257</v>
      </c>
      <c r="G4399" s="33">
        <v>241055.88</v>
      </c>
      <c r="H4399" s="33">
        <v>241055.88</v>
      </c>
      <c r="I4399" s="33">
        <v>6053</v>
      </c>
      <c r="J4399" s="33">
        <v>442</v>
      </c>
      <c r="K4399" s="33">
        <v>11400</v>
      </c>
      <c r="L4399" s="33">
        <v>1</v>
      </c>
      <c r="M4399" s="33">
        <v>1</v>
      </c>
      <c r="N4399" s="33">
        <v>397334.28</v>
      </c>
      <c r="O4399" s="33">
        <v>1408.1</v>
      </c>
      <c r="P4399" s="33">
        <v>2369</v>
      </c>
    </row>
    <row r="4400" spans="1:16">
      <c r="A4400" s="27" t="s">
        <v>768</v>
      </c>
      <c r="B4400" s="31">
        <v>202512</v>
      </c>
      <c r="C4400" s="27" t="s">
        <v>97</v>
      </c>
      <c r="D4400" s="27" t="s">
        <v>211</v>
      </c>
      <c r="E4400" s="27" t="s">
        <v>32</v>
      </c>
      <c r="F4400" s="27" t="s">
        <v>257</v>
      </c>
      <c r="G4400" s="33">
        <v>278057.5</v>
      </c>
      <c r="H4400" s="33">
        <v>278057.5</v>
      </c>
      <c r="I4400" s="33">
        <v>6805</v>
      </c>
      <c r="J4400" s="33">
        <v>516</v>
      </c>
      <c r="K4400" s="33">
        <v>11400</v>
      </c>
      <c r="L4400" s="33">
        <v>1</v>
      </c>
      <c r="M4400" s="33">
        <v>1</v>
      </c>
      <c r="N4400" s="33">
        <v>455688.79</v>
      </c>
      <c r="O4400" s="33">
        <v>1467.3</v>
      </c>
      <c r="P4400" s="33">
        <v>2772</v>
      </c>
    </row>
    <row r="4401" spans="1:16">
      <c r="A4401" s="27" t="s">
        <v>768</v>
      </c>
      <c r="B4401" s="31">
        <v>202601</v>
      </c>
      <c r="C4401" s="27" t="s">
        <v>97</v>
      </c>
      <c r="D4401" s="27" t="s">
        <v>211</v>
      </c>
      <c r="E4401" s="27" t="s">
        <v>32</v>
      </c>
      <c r="F4401" s="27" t="s">
        <v>257</v>
      </c>
      <c r="G4401" s="33">
        <v>158572.87</v>
      </c>
      <c r="H4401" s="33">
        <v>158572.87</v>
      </c>
      <c r="I4401" s="33">
        <v>3869</v>
      </c>
      <c r="J4401" s="33">
        <v>285</v>
      </c>
      <c r="K4401" s="33">
        <v>11400</v>
      </c>
      <c r="L4401" s="33">
        <v>1</v>
      </c>
      <c r="M4401" s="33">
        <v>1</v>
      </c>
      <c r="N4401" s="33">
        <v>231397.22</v>
      </c>
      <c r="O4401" s="33">
        <v>881.6</v>
      </c>
      <c r="P4401" s="33">
        <v>1641</v>
      </c>
    </row>
    <row r="4402" spans="1:16">
      <c r="A4402" s="27" t="s">
        <v>768</v>
      </c>
      <c r="B4402" s="31">
        <v>202602</v>
      </c>
      <c r="C4402" s="27" t="s">
        <v>97</v>
      </c>
      <c r="D4402" s="27" t="s">
        <v>211</v>
      </c>
      <c r="E4402" s="27" t="s">
        <v>32</v>
      </c>
      <c r="F4402" s="27" t="s">
        <v>257</v>
      </c>
      <c r="G4402" s="33">
        <v>163166.66</v>
      </c>
      <c r="H4402" s="33">
        <v>163166.66</v>
      </c>
      <c r="I4402" s="33">
        <v>4112</v>
      </c>
      <c r="J4402" s="33">
        <v>338</v>
      </c>
      <c r="K4402" s="33">
        <v>11400</v>
      </c>
      <c r="L4402" s="33">
        <v>1</v>
      </c>
      <c r="M4402" s="33">
        <v>1</v>
      </c>
      <c r="N4402" s="33">
        <v>238178.75</v>
      </c>
      <c r="O4402" s="33">
        <v>898</v>
      </c>
      <c r="P4402" s="33">
        <v>1665</v>
      </c>
    </row>
    <row r="4403" spans="1:16">
      <c r="A4403" s="27" t="s">
        <v>768</v>
      </c>
      <c r="B4403" s="31">
        <v>202603</v>
      </c>
      <c r="C4403" s="27" t="s">
        <v>97</v>
      </c>
      <c r="D4403" s="27" t="s">
        <v>211</v>
      </c>
      <c r="E4403" s="27" t="s">
        <v>32</v>
      </c>
      <c r="F4403" s="27" t="s">
        <v>257</v>
      </c>
      <c r="G4403" s="33">
        <v>204850.07</v>
      </c>
      <c r="H4403" s="33">
        <v>204850.07</v>
      </c>
      <c r="I4403" s="33">
        <v>5186</v>
      </c>
      <c r="J4403" s="33">
        <v>397</v>
      </c>
      <c r="K4403" s="33">
        <v>11400</v>
      </c>
      <c r="L4403" s="33">
        <v>1</v>
      </c>
      <c r="M4403" s="33">
        <v>1</v>
      </c>
      <c r="N4403" s="33">
        <v>296554.67</v>
      </c>
      <c r="O4403" s="33">
        <v>1162.1</v>
      </c>
      <c r="P4403" s="33">
        <v>2240</v>
      </c>
    </row>
    <row r="4404" spans="1:16">
      <c r="A4404" s="27" t="s">
        <v>768</v>
      </c>
      <c r="B4404" s="31">
        <v>202604</v>
      </c>
      <c r="C4404" s="27" t="s">
        <v>97</v>
      </c>
      <c r="D4404" s="27" t="s">
        <v>211</v>
      </c>
      <c r="E4404" s="27" t="s">
        <v>32</v>
      </c>
      <c r="F4404" s="27" t="s">
        <v>257</v>
      </c>
      <c r="G4404" s="33">
        <v>227753.25</v>
      </c>
      <c r="H4404" s="33">
        <v>227753.25</v>
      </c>
      <c r="I4404" s="33">
        <v>6095</v>
      </c>
      <c r="J4404" s="33">
        <v>550</v>
      </c>
      <c r="K4404" s="33">
        <v>11400</v>
      </c>
      <c r="L4404" s="33">
        <v>1</v>
      </c>
      <c r="M4404" s="33">
        <v>1</v>
      </c>
      <c r="N4404" s="33">
        <v>348647.33</v>
      </c>
      <c r="O4404" s="33">
        <v>1336.6</v>
      </c>
      <c r="P4404" s="33">
        <v>2394</v>
      </c>
    </row>
    <row r="4405" spans="1:16">
      <c r="A4405" s="27" t="s">
        <v>768</v>
      </c>
      <c r="B4405" s="31">
        <v>202605</v>
      </c>
      <c r="C4405" s="27" t="s">
        <v>97</v>
      </c>
      <c r="D4405" s="27" t="s">
        <v>211</v>
      </c>
      <c r="E4405" s="27" t="s">
        <v>32</v>
      </c>
      <c r="F4405" s="27" t="s">
        <v>257</v>
      </c>
      <c r="G4405" s="33">
        <v>233811.23</v>
      </c>
      <c r="H4405" s="33">
        <v>233811.23</v>
      </c>
      <c r="I4405" s="33">
        <v>5798</v>
      </c>
      <c r="J4405" s="33">
        <v>379</v>
      </c>
      <c r="K4405" s="33">
        <v>11400</v>
      </c>
      <c r="L4405" s="33">
        <v>1</v>
      </c>
      <c r="M4405" s="33">
        <v>1</v>
      </c>
      <c r="N4405" s="33">
        <v>381496.23</v>
      </c>
      <c r="O4405" s="33">
        <v>1274</v>
      </c>
      <c r="P4405" s="33">
        <v>2317</v>
      </c>
    </row>
    <row r="4406" spans="1:16">
      <c r="A4406" s="27" t="s">
        <v>768</v>
      </c>
      <c r="B4406" s="31">
        <v>202606</v>
      </c>
      <c r="C4406" s="27" t="s">
        <v>97</v>
      </c>
      <c r="D4406" s="27" t="s">
        <v>211</v>
      </c>
      <c r="E4406" s="27" t="s">
        <v>32</v>
      </c>
      <c r="F4406" s="27" t="s">
        <v>257</v>
      </c>
      <c r="G4406" s="33">
        <v>239667.17</v>
      </c>
      <c r="H4406" s="33">
        <v>239667.17</v>
      </c>
      <c r="I4406" s="33">
        <v>5586</v>
      </c>
      <c r="J4406" s="33">
        <v>444</v>
      </c>
      <c r="K4406" s="33">
        <v>11400</v>
      </c>
      <c r="L4406" s="33">
        <v>1</v>
      </c>
      <c r="M4406" s="33">
        <v>1</v>
      </c>
      <c r="N4406" s="33">
        <v>372350.32</v>
      </c>
      <c r="O4406" s="33">
        <v>1305.3</v>
      </c>
      <c r="P4406" s="33">
        <v>2325</v>
      </c>
    </row>
    <row r="4407" spans="1:16">
      <c r="A4407" s="27" t="s">
        <v>768</v>
      </c>
      <c r="B4407" s="31">
        <v>202607</v>
      </c>
      <c r="C4407" s="27" t="s">
        <v>97</v>
      </c>
      <c r="D4407" s="27" t="s">
        <v>211</v>
      </c>
      <c r="E4407" s="27" t="s">
        <v>32</v>
      </c>
      <c r="F4407" s="27" t="s">
        <v>257</v>
      </c>
      <c r="G4407" s="33">
        <v>210882.08</v>
      </c>
      <c r="H4407" s="33">
        <v>210882.08</v>
      </c>
      <c r="I4407" s="33">
        <v>5349</v>
      </c>
      <c r="J4407" s="33">
        <v>457</v>
      </c>
      <c r="K4407" s="33">
        <v>11400</v>
      </c>
      <c r="L4407" s="33">
        <v>1</v>
      </c>
      <c r="M4407" s="33">
        <v>1</v>
      </c>
      <c r="N4407" s="33">
        <v>330749.89</v>
      </c>
      <c r="O4407" s="33">
        <v>1155.6</v>
      </c>
      <c r="P4407" s="33">
        <v>2242</v>
      </c>
    </row>
    <row r="4408" spans="1:16">
      <c r="A4408" s="27" t="s">
        <v>770</v>
      </c>
      <c r="B4408" s="31">
        <v>202408</v>
      </c>
      <c r="C4408" s="27" t="s">
        <v>97</v>
      </c>
      <c r="D4408" s="27" t="s">
        <v>211</v>
      </c>
      <c r="E4408" s="27" t="s">
        <v>32</v>
      </c>
      <c r="F4408" s="27" t="s">
        <v>257</v>
      </c>
      <c r="G4408" s="33">
        <v>418997.49</v>
      </c>
      <c r="H4408" s="33">
        <v>418997.49</v>
      </c>
      <c r="I4408" s="33">
        <v>11513</v>
      </c>
      <c r="J4408" s="33">
        <v>808</v>
      </c>
      <c r="K4408" s="33">
        <v>12200</v>
      </c>
      <c r="L4408" s="33">
        <v>1</v>
      </c>
      <c r="M4408" s="33">
        <v>1</v>
      </c>
      <c r="N4408" s="33">
        <v>328866.09</v>
      </c>
      <c r="O4408" s="33">
        <v>2401.3</v>
      </c>
      <c r="P4408" s="33">
        <v>4533</v>
      </c>
    </row>
    <row r="4409" spans="1:16">
      <c r="A4409" s="27" t="s">
        <v>770</v>
      </c>
      <c r="B4409" s="31">
        <v>202409</v>
      </c>
      <c r="C4409" s="27" t="s">
        <v>97</v>
      </c>
      <c r="D4409" s="27" t="s">
        <v>211</v>
      </c>
      <c r="E4409" s="27" t="s">
        <v>32</v>
      </c>
      <c r="F4409" s="27" t="s">
        <v>257</v>
      </c>
      <c r="G4409" s="33">
        <v>424344.54</v>
      </c>
      <c r="H4409" s="33">
        <v>424344.54</v>
      </c>
      <c r="I4409" s="33">
        <v>11144</v>
      </c>
      <c r="J4409" s="33">
        <v>746</v>
      </c>
      <c r="K4409" s="33">
        <v>12200</v>
      </c>
      <c r="L4409" s="33">
        <v>1</v>
      </c>
      <c r="M4409" s="33">
        <v>1</v>
      </c>
      <c r="N4409" s="33">
        <v>315912.29</v>
      </c>
      <c r="O4409" s="33">
        <v>2474.3</v>
      </c>
      <c r="P4409" s="33">
        <v>4426</v>
      </c>
    </row>
    <row r="4410" spans="1:16">
      <c r="A4410" s="27" t="s">
        <v>770</v>
      </c>
      <c r="B4410" s="31">
        <v>202410</v>
      </c>
      <c r="C4410" s="27" t="s">
        <v>97</v>
      </c>
      <c r="D4410" s="27" t="s">
        <v>211</v>
      </c>
      <c r="E4410" s="27" t="s">
        <v>32</v>
      </c>
      <c r="F4410" s="27" t="s">
        <v>257</v>
      </c>
      <c r="G4410" s="33">
        <v>485431.83</v>
      </c>
      <c r="H4410" s="33">
        <v>485431.83</v>
      </c>
      <c r="I4410" s="33">
        <v>12358</v>
      </c>
      <c r="J4410" s="33">
        <v>877</v>
      </c>
      <c r="K4410" s="33">
        <v>12200</v>
      </c>
      <c r="L4410" s="33">
        <v>1</v>
      </c>
      <c r="M4410" s="33">
        <v>1</v>
      </c>
      <c r="N4410" s="33">
        <v>346674.21</v>
      </c>
      <c r="O4410" s="33">
        <v>2769.6</v>
      </c>
      <c r="P4410" s="33">
        <v>5058</v>
      </c>
    </row>
    <row r="4411" spans="1:16">
      <c r="A4411" s="27" t="s">
        <v>770</v>
      </c>
      <c r="B4411" s="31">
        <v>202411</v>
      </c>
      <c r="C4411" s="27" t="s">
        <v>97</v>
      </c>
      <c r="D4411" s="27" t="s">
        <v>211</v>
      </c>
      <c r="E4411" s="27" t="s">
        <v>32</v>
      </c>
      <c r="F4411" s="27" t="s">
        <v>257</v>
      </c>
      <c r="G4411" s="33">
        <v>522486.37</v>
      </c>
      <c r="H4411" s="33">
        <v>522486.37</v>
      </c>
      <c r="I4411" s="33">
        <v>13238</v>
      </c>
      <c r="J4411" s="33">
        <v>936</v>
      </c>
      <c r="K4411" s="33">
        <v>12200</v>
      </c>
      <c r="L4411" s="33">
        <v>1</v>
      </c>
      <c r="M4411" s="33">
        <v>1</v>
      </c>
      <c r="N4411" s="33">
        <v>417976.29</v>
      </c>
      <c r="O4411" s="33">
        <v>3141.3</v>
      </c>
      <c r="P4411" s="33">
        <v>5280</v>
      </c>
    </row>
    <row r="4412" spans="1:16">
      <c r="A4412" s="27" t="s">
        <v>770</v>
      </c>
      <c r="B4412" s="31">
        <v>202412</v>
      </c>
      <c r="C4412" s="27" t="s">
        <v>97</v>
      </c>
      <c r="D4412" s="27" t="s">
        <v>211</v>
      </c>
      <c r="E4412" s="27" t="s">
        <v>32</v>
      </c>
      <c r="F4412" s="27" t="s">
        <v>257</v>
      </c>
      <c r="G4412" s="33">
        <v>672047.21</v>
      </c>
      <c r="H4412" s="33">
        <v>672047.21</v>
      </c>
      <c r="I4412" s="33">
        <v>17177</v>
      </c>
      <c r="J4412" s="33">
        <v>1438</v>
      </c>
      <c r="K4412" s="33">
        <v>12200</v>
      </c>
      <c r="L4412" s="33">
        <v>1</v>
      </c>
      <c r="M4412" s="33">
        <v>1</v>
      </c>
      <c r="N4412" s="33">
        <v>479362.38</v>
      </c>
      <c r="O4412" s="33">
        <v>3891.7</v>
      </c>
      <c r="P4412" s="33">
        <v>6983</v>
      </c>
    </row>
    <row r="4413" spans="1:16">
      <c r="A4413" s="27" t="s">
        <v>770</v>
      </c>
      <c r="B4413" s="31">
        <v>202501</v>
      </c>
      <c r="C4413" s="27" t="s">
        <v>97</v>
      </c>
      <c r="D4413" s="27" t="s">
        <v>211</v>
      </c>
      <c r="E4413" s="27" t="s">
        <v>32</v>
      </c>
      <c r="F4413" s="27" t="s">
        <v>257</v>
      </c>
      <c r="G4413" s="33">
        <v>330015.57</v>
      </c>
      <c r="H4413" s="33">
        <v>330015.57</v>
      </c>
      <c r="I4413" s="33">
        <v>8418</v>
      </c>
      <c r="J4413" s="33">
        <v>528</v>
      </c>
      <c r="K4413" s="33">
        <v>12200</v>
      </c>
      <c r="L4413" s="33">
        <v>1</v>
      </c>
      <c r="M4413" s="33">
        <v>1</v>
      </c>
      <c r="N4413" s="33">
        <v>243418.6</v>
      </c>
      <c r="O4413" s="33">
        <v>1923</v>
      </c>
      <c r="P4413" s="33">
        <v>3454</v>
      </c>
    </row>
    <row r="4414" spans="1:16">
      <c r="A4414" s="27" t="s">
        <v>770</v>
      </c>
      <c r="B4414" s="31">
        <v>202502</v>
      </c>
      <c r="C4414" s="27" t="s">
        <v>97</v>
      </c>
      <c r="D4414" s="27" t="s">
        <v>211</v>
      </c>
      <c r="E4414" s="27" t="s">
        <v>32</v>
      </c>
      <c r="F4414" s="27" t="s">
        <v>257</v>
      </c>
      <c r="G4414" s="33">
        <v>323813.97</v>
      </c>
      <c r="H4414" s="33">
        <v>323813.97</v>
      </c>
      <c r="I4414" s="33">
        <v>8677</v>
      </c>
      <c r="J4414" s="33">
        <v>622</v>
      </c>
      <c r="K4414" s="33">
        <v>12200</v>
      </c>
      <c r="L4414" s="33">
        <v>1</v>
      </c>
      <c r="M4414" s="33">
        <v>1</v>
      </c>
      <c r="N4414" s="33">
        <v>250552.43</v>
      </c>
      <c r="O4414" s="33">
        <v>1797</v>
      </c>
      <c r="P4414" s="33">
        <v>3420</v>
      </c>
    </row>
    <row r="4415" spans="1:16">
      <c r="A4415" s="27" t="s">
        <v>770</v>
      </c>
      <c r="B4415" s="31">
        <v>202503</v>
      </c>
      <c r="C4415" s="27" t="s">
        <v>97</v>
      </c>
      <c r="D4415" s="27" t="s">
        <v>211</v>
      </c>
      <c r="E4415" s="27" t="s">
        <v>32</v>
      </c>
      <c r="F4415" s="27" t="s">
        <v>257</v>
      </c>
      <c r="G4415" s="33">
        <v>441513.78</v>
      </c>
      <c r="H4415" s="33">
        <v>441513.78</v>
      </c>
      <c r="I4415" s="33">
        <v>10601</v>
      </c>
      <c r="J4415" s="33">
        <v>790</v>
      </c>
      <c r="K4415" s="33">
        <v>12200</v>
      </c>
      <c r="L4415" s="33">
        <v>1</v>
      </c>
      <c r="M4415" s="33">
        <v>1</v>
      </c>
      <c r="N4415" s="33">
        <v>311961.05</v>
      </c>
      <c r="O4415" s="33">
        <v>2412.9</v>
      </c>
      <c r="P4415" s="33">
        <v>4393</v>
      </c>
    </row>
    <row r="4416" spans="1:16">
      <c r="A4416" s="27" t="s">
        <v>770</v>
      </c>
      <c r="B4416" s="31">
        <v>202504</v>
      </c>
      <c r="C4416" s="27" t="s">
        <v>97</v>
      </c>
      <c r="D4416" s="27" t="s">
        <v>211</v>
      </c>
      <c r="E4416" s="27" t="s">
        <v>32</v>
      </c>
      <c r="F4416" s="27" t="s">
        <v>257</v>
      </c>
      <c r="G4416" s="33">
        <v>445577.53</v>
      </c>
      <c r="H4416" s="33">
        <v>445577.53</v>
      </c>
      <c r="I4416" s="33">
        <v>11556</v>
      </c>
      <c r="J4416" s="33">
        <v>1034</v>
      </c>
      <c r="K4416" s="33">
        <v>12200</v>
      </c>
      <c r="L4416" s="33">
        <v>1</v>
      </c>
      <c r="M4416" s="33">
        <v>1</v>
      </c>
      <c r="N4416" s="33">
        <v>366759.99</v>
      </c>
      <c r="O4416" s="33">
        <v>2434.1</v>
      </c>
      <c r="P4416" s="33">
        <v>4537</v>
      </c>
    </row>
    <row r="4417" spans="1:16">
      <c r="A4417" s="27" t="s">
        <v>770</v>
      </c>
      <c r="B4417" s="31">
        <v>202505</v>
      </c>
      <c r="C4417" s="27" t="s">
        <v>97</v>
      </c>
      <c r="D4417" s="27" t="s">
        <v>211</v>
      </c>
      <c r="E4417" s="27" t="s">
        <v>32</v>
      </c>
      <c r="F4417" s="27" t="s">
        <v>257</v>
      </c>
      <c r="G4417" s="33">
        <v>529866.84</v>
      </c>
      <c r="H4417" s="33">
        <v>529866.84</v>
      </c>
      <c r="I4417" s="33">
        <v>13370</v>
      </c>
      <c r="J4417" s="33">
        <v>945</v>
      </c>
      <c r="K4417" s="33">
        <v>12200</v>
      </c>
      <c r="L4417" s="33">
        <v>1</v>
      </c>
      <c r="M4417" s="33">
        <v>1</v>
      </c>
      <c r="N4417" s="33">
        <v>401315.43</v>
      </c>
      <c r="O4417" s="33">
        <v>2988.3</v>
      </c>
      <c r="P4417" s="33">
        <v>5778</v>
      </c>
    </row>
    <row r="4418" spans="1:16">
      <c r="A4418" s="27" t="s">
        <v>770</v>
      </c>
      <c r="B4418" s="31">
        <v>202506</v>
      </c>
      <c r="C4418" s="27" t="s">
        <v>97</v>
      </c>
      <c r="D4418" s="27" t="s">
        <v>211</v>
      </c>
      <c r="E4418" s="27" t="s">
        <v>32</v>
      </c>
      <c r="F4418" s="27" t="s">
        <v>257</v>
      </c>
      <c r="G4418" s="33">
        <v>568390.35</v>
      </c>
      <c r="H4418" s="33">
        <v>568390.35</v>
      </c>
      <c r="I4418" s="33">
        <v>14787</v>
      </c>
      <c r="J4418" s="33">
        <v>1175</v>
      </c>
      <c r="K4418" s="33">
        <v>12200</v>
      </c>
      <c r="L4418" s="33">
        <v>1</v>
      </c>
      <c r="M4418" s="33">
        <v>1</v>
      </c>
      <c r="N4418" s="33">
        <v>391694.38</v>
      </c>
      <c r="O4418" s="33">
        <v>3314.4</v>
      </c>
      <c r="P4418" s="33">
        <v>6024</v>
      </c>
    </row>
    <row r="4419" spans="1:16">
      <c r="A4419" s="27" t="s">
        <v>770</v>
      </c>
      <c r="B4419" s="31">
        <v>202507</v>
      </c>
      <c r="C4419" s="27" t="s">
        <v>97</v>
      </c>
      <c r="D4419" s="27" t="s">
        <v>211</v>
      </c>
      <c r="E4419" s="27" t="s">
        <v>32</v>
      </c>
      <c r="F4419" s="27" t="s">
        <v>257</v>
      </c>
      <c r="G4419" s="33">
        <v>505274.35</v>
      </c>
      <c r="H4419" s="33">
        <v>505274.35</v>
      </c>
      <c r="I4419" s="33">
        <v>12044</v>
      </c>
      <c r="J4419" s="33">
        <v>902</v>
      </c>
      <c r="K4419" s="33">
        <v>12200</v>
      </c>
      <c r="L4419" s="33">
        <v>1</v>
      </c>
      <c r="M4419" s="33">
        <v>1</v>
      </c>
      <c r="N4419" s="33">
        <v>347932.76</v>
      </c>
      <c r="O4419" s="33">
        <v>2600.8</v>
      </c>
      <c r="P4419" s="33">
        <v>5264</v>
      </c>
    </row>
    <row r="4420" spans="1:16">
      <c r="A4420" s="27" t="s">
        <v>770</v>
      </c>
      <c r="B4420" s="31">
        <v>202508</v>
      </c>
      <c r="C4420" s="27" t="s">
        <v>97</v>
      </c>
      <c r="D4420" s="27" t="s">
        <v>211</v>
      </c>
      <c r="E4420" s="27" t="s">
        <v>32</v>
      </c>
      <c r="F4420" s="27" t="s">
        <v>257</v>
      </c>
      <c r="G4420" s="33">
        <v>441593.34</v>
      </c>
      <c r="H4420" s="33">
        <v>441593.34</v>
      </c>
      <c r="I4420" s="33">
        <v>10502</v>
      </c>
      <c r="J4420" s="33">
        <v>799</v>
      </c>
      <c r="K4420" s="33">
        <v>12200</v>
      </c>
      <c r="L4420" s="33">
        <v>1</v>
      </c>
      <c r="M4420" s="33">
        <v>1</v>
      </c>
      <c r="N4420" s="33">
        <v>334785.68</v>
      </c>
      <c r="O4420" s="33">
        <v>2373.2</v>
      </c>
      <c r="P4420" s="33">
        <v>4493</v>
      </c>
    </row>
    <row r="4421" spans="1:16">
      <c r="A4421" s="27" t="s">
        <v>770</v>
      </c>
      <c r="B4421" s="31">
        <v>202509</v>
      </c>
      <c r="C4421" s="27" t="s">
        <v>97</v>
      </c>
      <c r="D4421" s="27" t="s">
        <v>211</v>
      </c>
      <c r="E4421" s="27" t="s">
        <v>32</v>
      </c>
      <c r="F4421" s="27" t="s">
        <v>257</v>
      </c>
      <c r="G4421" s="33">
        <v>491807.99</v>
      </c>
      <c r="H4421" s="33">
        <v>491807.99</v>
      </c>
      <c r="I4421" s="33">
        <v>12793</v>
      </c>
      <c r="J4421" s="33">
        <v>1103</v>
      </c>
      <c r="K4421" s="33">
        <v>12200</v>
      </c>
      <c r="L4421" s="33">
        <v>1</v>
      </c>
      <c r="M4421" s="33">
        <v>1</v>
      </c>
      <c r="N4421" s="33">
        <v>321598.71</v>
      </c>
      <c r="O4421" s="33">
        <v>2690.2</v>
      </c>
      <c r="P4421" s="33">
        <v>5045</v>
      </c>
    </row>
    <row r="4422" spans="1:16">
      <c r="A4422" s="27" t="s">
        <v>770</v>
      </c>
      <c r="B4422" s="31">
        <v>202510</v>
      </c>
      <c r="C4422" s="27" t="s">
        <v>97</v>
      </c>
      <c r="D4422" s="27" t="s">
        <v>211</v>
      </c>
      <c r="E4422" s="27" t="s">
        <v>32</v>
      </c>
      <c r="F4422" s="27" t="s">
        <v>257</v>
      </c>
      <c r="G4422" s="33">
        <v>499365.85</v>
      </c>
      <c r="H4422" s="33">
        <v>499365.85</v>
      </c>
      <c r="I4422" s="33">
        <v>12019</v>
      </c>
      <c r="J4422" s="33">
        <v>994</v>
      </c>
      <c r="K4422" s="33">
        <v>12200</v>
      </c>
      <c r="L4422" s="33">
        <v>1</v>
      </c>
      <c r="M4422" s="33">
        <v>1</v>
      </c>
      <c r="N4422" s="33">
        <v>352914.35</v>
      </c>
      <c r="O4422" s="33">
        <v>2745.3</v>
      </c>
      <c r="P4422" s="33">
        <v>5066</v>
      </c>
    </row>
    <row r="4423" spans="1:16">
      <c r="A4423" s="27" t="s">
        <v>770</v>
      </c>
      <c r="B4423" s="31">
        <v>202511</v>
      </c>
      <c r="C4423" s="27" t="s">
        <v>97</v>
      </c>
      <c r="D4423" s="27" t="s">
        <v>211</v>
      </c>
      <c r="E4423" s="27" t="s">
        <v>32</v>
      </c>
      <c r="F4423" s="27" t="s">
        <v>257</v>
      </c>
      <c r="G4423" s="33">
        <v>561028.0699999999</v>
      </c>
      <c r="H4423" s="33">
        <v>561028.0699999999</v>
      </c>
      <c r="I4423" s="33">
        <v>14960</v>
      </c>
      <c r="J4423" s="33">
        <v>1129</v>
      </c>
      <c r="K4423" s="33">
        <v>12200</v>
      </c>
      <c r="L4423" s="33">
        <v>1</v>
      </c>
      <c r="M4423" s="33">
        <v>1</v>
      </c>
      <c r="N4423" s="33">
        <v>425499.86</v>
      </c>
      <c r="O4423" s="33">
        <v>3111.9</v>
      </c>
      <c r="P4423" s="33">
        <v>6103</v>
      </c>
    </row>
    <row r="4424" spans="1:16">
      <c r="A4424" s="27" t="s">
        <v>770</v>
      </c>
      <c r="B4424" s="31">
        <v>202512</v>
      </c>
      <c r="C4424" s="27" t="s">
        <v>97</v>
      </c>
      <c r="D4424" s="27" t="s">
        <v>211</v>
      </c>
      <c r="E4424" s="27" t="s">
        <v>32</v>
      </c>
      <c r="F4424" s="27" t="s">
        <v>257</v>
      </c>
      <c r="G4424" s="33">
        <v>643231.22</v>
      </c>
      <c r="H4424" s="33">
        <v>643231.22</v>
      </c>
      <c r="I4424" s="33">
        <v>17037</v>
      </c>
      <c r="J4424" s="33">
        <v>1405</v>
      </c>
      <c r="K4424" s="33">
        <v>12200</v>
      </c>
      <c r="L4424" s="33">
        <v>1</v>
      </c>
      <c r="M4424" s="33">
        <v>1</v>
      </c>
      <c r="N4424" s="33">
        <v>487990.91</v>
      </c>
      <c r="O4424" s="33">
        <v>3635.8</v>
      </c>
      <c r="P4424" s="33">
        <v>6632</v>
      </c>
    </row>
    <row r="4425" spans="1:16">
      <c r="A4425" s="27" t="s">
        <v>770</v>
      </c>
      <c r="B4425" s="31">
        <v>202601</v>
      </c>
      <c r="C4425" s="27" t="s">
        <v>97</v>
      </c>
      <c r="D4425" s="27" t="s">
        <v>211</v>
      </c>
      <c r="E4425" s="27" t="s">
        <v>32</v>
      </c>
      <c r="F4425" s="27" t="s">
        <v>257</v>
      </c>
      <c r="G4425" s="33">
        <v>334190.48</v>
      </c>
      <c r="H4425" s="33">
        <v>334190.48</v>
      </c>
      <c r="I4425" s="33">
        <v>7966</v>
      </c>
      <c r="J4425" s="33">
        <v>587</v>
      </c>
      <c r="K4425" s="33">
        <v>12200</v>
      </c>
      <c r="L4425" s="33">
        <v>1</v>
      </c>
      <c r="M4425" s="33">
        <v>1</v>
      </c>
      <c r="N4425" s="33">
        <v>247800.13</v>
      </c>
      <c r="O4425" s="33">
        <v>1698.7</v>
      </c>
      <c r="P4425" s="33">
        <v>3285</v>
      </c>
    </row>
    <row r="4426" spans="1:16">
      <c r="A4426" s="27" t="s">
        <v>770</v>
      </c>
      <c r="B4426" s="31">
        <v>202602</v>
      </c>
      <c r="C4426" s="27" t="s">
        <v>97</v>
      </c>
      <c r="D4426" s="27" t="s">
        <v>211</v>
      </c>
      <c r="E4426" s="27" t="s">
        <v>32</v>
      </c>
      <c r="F4426" s="27" t="s">
        <v>257</v>
      </c>
      <c r="G4426" s="33">
        <v>342293.45</v>
      </c>
      <c r="H4426" s="33">
        <v>342293.45</v>
      </c>
      <c r="I4426" s="33">
        <v>8191</v>
      </c>
      <c r="J4426" s="33">
        <v>635</v>
      </c>
      <c r="K4426" s="33">
        <v>12200</v>
      </c>
      <c r="L4426" s="33">
        <v>1</v>
      </c>
      <c r="M4426" s="33">
        <v>1</v>
      </c>
      <c r="N4426" s="33">
        <v>255062.38</v>
      </c>
      <c r="O4426" s="33">
        <v>1937.4</v>
      </c>
      <c r="P4426" s="33">
        <v>3422</v>
      </c>
    </row>
    <row r="4427" spans="1:16">
      <c r="A4427" s="27" t="s">
        <v>770</v>
      </c>
      <c r="B4427" s="31">
        <v>202603</v>
      </c>
      <c r="C4427" s="27" t="s">
        <v>97</v>
      </c>
      <c r="D4427" s="27" t="s">
        <v>211</v>
      </c>
      <c r="E4427" s="27" t="s">
        <v>32</v>
      </c>
      <c r="F4427" s="27" t="s">
        <v>257</v>
      </c>
      <c r="G4427" s="33">
        <v>460448.55</v>
      </c>
      <c r="H4427" s="33">
        <v>460448.55</v>
      </c>
      <c r="I4427" s="33">
        <v>12365</v>
      </c>
      <c r="J4427" s="33">
        <v>837</v>
      </c>
      <c r="K4427" s="33">
        <v>12200</v>
      </c>
      <c r="L4427" s="33">
        <v>1</v>
      </c>
      <c r="M4427" s="33">
        <v>1</v>
      </c>
      <c r="N4427" s="33">
        <v>317576.35</v>
      </c>
      <c r="O4427" s="33">
        <v>2560.3</v>
      </c>
      <c r="P4427" s="33">
        <v>5023</v>
      </c>
    </row>
    <row r="4428" spans="1:16">
      <c r="A4428" s="27" t="s">
        <v>770</v>
      </c>
      <c r="B4428" s="31">
        <v>202604</v>
      </c>
      <c r="C4428" s="27" t="s">
        <v>97</v>
      </c>
      <c r="D4428" s="27" t="s">
        <v>211</v>
      </c>
      <c r="E4428" s="27" t="s">
        <v>32</v>
      </c>
      <c r="F4428" s="27" t="s">
        <v>257</v>
      </c>
      <c r="G4428" s="33">
        <v>524000.45</v>
      </c>
      <c r="H4428" s="33">
        <v>524000.45</v>
      </c>
      <c r="I4428" s="33">
        <v>12683</v>
      </c>
      <c r="J4428" s="33">
        <v>864</v>
      </c>
      <c r="K4428" s="33">
        <v>12200</v>
      </c>
      <c r="L4428" s="33">
        <v>1</v>
      </c>
      <c r="M4428" s="33">
        <v>1</v>
      </c>
      <c r="N4428" s="33">
        <v>373361.67</v>
      </c>
      <c r="O4428" s="33">
        <v>2829.7</v>
      </c>
      <c r="P4428" s="33">
        <v>5434</v>
      </c>
    </row>
    <row r="4429" spans="1:16">
      <c r="A4429" s="27" t="s">
        <v>770</v>
      </c>
      <c r="B4429" s="31">
        <v>202605</v>
      </c>
      <c r="C4429" s="27" t="s">
        <v>97</v>
      </c>
      <c r="D4429" s="27" t="s">
        <v>211</v>
      </c>
      <c r="E4429" s="27" t="s">
        <v>32</v>
      </c>
      <c r="F4429" s="27" t="s">
        <v>257</v>
      </c>
      <c r="G4429" s="33">
        <v>513032.36</v>
      </c>
      <c r="H4429" s="33">
        <v>513032.36</v>
      </c>
      <c r="I4429" s="33">
        <v>13939</v>
      </c>
      <c r="J4429" s="33">
        <v>1140</v>
      </c>
      <c r="K4429" s="33">
        <v>12200</v>
      </c>
      <c r="L4429" s="33">
        <v>1</v>
      </c>
      <c r="M4429" s="33">
        <v>1</v>
      </c>
      <c r="N4429" s="33">
        <v>408539.11</v>
      </c>
      <c r="O4429" s="33">
        <v>2868.8</v>
      </c>
      <c r="P4429" s="33">
        <v>5543</v>
      </c>
    </row>
    <row r="4430" spans="1:16">
      <c r="A4430" s="27" t="s">
        <v>770</v>
      </c>
      <c r="B4430" s="31">
        <v>202606</v>
      </c>
      <c r="C4430" s="27" t="s">
        <v>97</v>
      </c>
      <c r="D4430" s="27" t="s">
        <v>211</v>
      </c>
      <c r="E4430" s="27" t="s">
        <v>32</v>
      </c>
      <c r="F4430" s="27" t="s">
        <v>257</v>
      </c>
      <c r="G4430" s="33">
        <v>523064.77</v>
      </c>
      <c r="H4430" s="33">
        <v>523064.77</v>
      </c>
      <c r="I4430" s="33">
        <v>13980</v>
      </c>
      <c r="J4430" s="33">
        <v>1092</v>
      </c>
      <c r="K4430" s="33">
        <v>12200</v>
      </c>
      <c r="L4430" s="33">
        <v>1</v>
      </c>
      <c r="M4430" s="33">
        <v>1</v>
      </c>
      <c r="N4430" s="33">
        <v>398744.88</v>
      </c>
      <c r="O4430" s="33">
        <v>2907.4</v>
      </c>
      <c r="P4430" s="33">
        <v>5501</v>
      </c>
    </row>
    <row r="4431" spans="1:16">
      <c r="A4431" s="27" t="s">
        <v>770</v>
      </c>
      <c r="B4431" s="31">
        <v>202607</v>
      </c>
      <c r="C4431" s="27" t="s">
        <v>97</v>
      </c>
      <c r="D4431" s="27" t="s">
        <v>211</v>
      </c>
      <c r="E4431" s="27" t="s">
        <v>32</v>
      </c>
      <c r="F4431" s="27" t="s">
        <v>257</v>
      </c>
      <c r="G4431" s="33">
        <v>496659.06</v>
      </c>
      <c r="H4431" s="33">
        <v>496659.06</v>
      </c>
      <c r="I4431" s="33">
        <v>13009</v>
      </c>
      <c r="J4431" s="33">
        <v>948</v>
      </c>
      <c r="K4431" s="33">
        <v>12200</v>
      </c>
      <c r="L4431" s="33">
        <v>1</v>
      </c>
      <c r="M4431" s="33">
        <v>1</v>
      </c>
      <c r="N4431" s="33">
        <v>354195.55</v>
      </c>
      <c r="O4431" s="33">
        <v>2744.3</v>
      </c>
      <c r="P4431" s="33">
        <v>5337</v>
      </c>
    </row>
    <row r="4432" spans="1:16">
      <c r="A4432" s="27" t="s">
        <v>772</v>
      </c>
      <c r="B4432" s="31">
        <v>202602</v>
      </c>
      <c r="C4432" s="27" t="s">
        <v>97</v>
      </c>
      <c r="D4432" s="27" t="s">
        <v>211</v>
      </c>
      <c r="E4432" s="27" t="s">
        <v>32</v>
      </c>
      <c r="F4432" s="27" t="s">
        <v>257</v>
      </c>
      <c r="G4432" s="33">
        <v>156947.99</v>
      </c>
      <c r="H4432" s="33">
        <v>0</v>
      </c>
      <c r="I4432" s="33">
        <v>4148</v>
      </c>
      <c r="J4432" s="33">
        <v>340</v>
      </c>
      <c r="K4432" s="33">
        <v>10100</v>
      </c>
      <c r="L4432" s="33">
        <v>1</v>
      </c>
      <c r="M4432" s="33">
        <v>0</v>
      </c>
      <c r="N4432" s="33">
        <v>222236.61</v>
      </c>
      <c r="O4432" s="33">
        <v>847.9</v>
      </c>
      <c r="P4432" s="33">
        <v>1684</v>
      </c>
    </row>
    <row r="4433" spans="1:16">
      <c r="A4433" s="27" t="s">
        <v>772</v>
      </c>
      <c r="B4433" s="31">
        <v>202603</v>
      </c>
      <c r="C4433" s="27" t="s">
        <v>97</v>
      </c>
      <c r="D4433" s="27" t="s">
        <v>211</v>
      </c>
      <c r="E4433" s="27" t="s">
        <v>32</v>
      </c>
      <c r="F4433" s="27" t="s">
        <v>257</v>
      </c>
      <c r="G4433" s="33">
        <v>186160.48</v>
      </c>
      <c r="H4433" s="33">
        <v>0</v>
      </c>
      <c r="I4433" s="33">
        <v>4536</v>
      </c>
      <c r="J4433" s="33">
        <v>339</v>
      </c>
      <c r="K4433" s="33">
        <v>10100</v>
      </c>
      <c r="L4433" s="33">
        <v>1</v>
      </c>
      <c r="M4433" s="33">
        <v>0</v>
      </c>
      <c r="N4433" s="33">
        <v>276705.23</v>
      </c>
      <c r="O4433" s="33">
        <v>1127.2</v>
      </c>
      <c r="P4433" s="33">
        <v>1902</v>
      </c>
    </row>
    <row r="4434" spans="1:16">
      <c r="A4434" s="27" t="s">
        <v>772</v>
      </c>
      <c r="B4434" s="31">
        <v>202604</v>
      </c>
      <c r="C4434" s="27" t="s">
        <v>97</v>
      </c>
      <c r="D4434" s="27" t="s">
        <v>211</v>
      </c>
      <c r="E4434" s="27" t="s">
        <v>32</v>
      </c>
      <c r="F4434" s="27" t="s">
        <v>257</v>
      </c>
      <c r="G4434" s="33">
        <v>249891.26</v>
      </c>
      <c r="H4434" s="33">
        <v>0</v>
      </c>
      <c r="I4434" s="33">
        <v>5919</v>
      </c>
      <c r="J4434" s="33">
        <v>425</v>
      </c>
      <c r="K4434" s="33">
        <v>10100</v>
      </c>
      <c r="L4434" s="33">
        <v>1</v>
      </c>
      <c r="M4434" s="33">
        <v>0</v>
      </c>
      <c r="N4434" s="33">
        <v>325311.14</v>
      </c>
      <c r="O4434" s="33">
        <v>1430</v>
      </c>
      <c r="P4434" s="33">
        <v>2468</v>
      </c>
    </row>
    <row r="4435" spans="1:16">
      <c r="A4435" s="27" t="s">
        <v>772</v>
      </c>
      <c r="B4435" s="31">
        <v>202605</v>
      </c>
      <c r="C4435" s="27" t="s">
        <v>97</v>
      </c>
      <c r="D4435" s="27" t="s">
        <v>211</v>
      </c>
      <c r="E4435" s="27" t="s">
        <v>32</v>
      </c>
      <c r="F4435" s="27" t="s">
        <v>257</v>
      </c>
      <c r="G4435" s="33">
        <v>320575.85</v>
      </c>
      <c r="H4435" s="33">
        <v>0</v>
      </c>
      <c r="I4435" s="33">
        <v>8246</v>
      </c>
      <c r="J4435" s="33">
        <v>669</v>
      </c>
      <c r="K4435" s="33">
        <v>10100</v>
      </c>
      <c r="L4435" s="33">
        <v>1</v>
      </c>
      <c r="M4435" s="33">
        <v>0</v>
      </c>
      <c r="N4435" s="33">
        <v>355961.35</v>
      </c>
      <c r="O4435" s="33">
        <v>1743.7</v>
      </c>
      <c r="P4435" s="33">
        <v>3311</v>
      </c>
    </row>
    <row r="4436" spans="1:16">
      <c r="A4436" s="27" t="s">
        <v>772</v>
      </c>
      <c r="B4436" s="31">
        <v>202606</v>
      </c>
      <c r="C4436" s="27" t="s">
        <v>97</v>
      </c>
      <c r="D4436" s="27" t="s">
        <v>211</v>
      </c>
      <c r="E4436" s="27" t="s">
        <v>32</v>
      </c>
      <c r="F4436" s="27" t="s">
        <v>257</v>
      </c>
      <c r="G4436" s="33">
        <v>289049.21</v>
      </c>
      <c r="H4436" s="33">
        <v>0</v>
      </c>
      <c r="I4436" s="33">
        <v>7593</v>
      </c>
      <c r="J4436" s="33">
        <v>565</v>
      </c>
      <c r="K4436" s="33">
        <v>10100</v>
      </c>
      <c r="L4436" s="33">
        <v>1</v>
      </c>
      <c r="M4436" s="33">
        <v>0</v>
      </c>
      <c r="N4436" s="33">
        <v>347427.6</v>
      </c>
      <c r="O4436" s="33">
        <v>1751.5</v>
      </c>
      <c r="P4436" s="33">
        <v>3014</v>
      </c>
    </row>
    <row r="4437" spans="1:16">
      <c r="A4437" s="27" t="s">
        <v>772</v>
      </c>
      <c r="B4437" s="31">
        <v>202607</v>
      </c>
      <c r="C4437" s="27" t="s">
        <v>97</v>
      </c>
      <c r="D4437" s="27" t="s">
        <v>211</v>
      </c>
      <c r="E4437" s="27" t="s">
        <v>32</v>
      </c>
      <c r="F4437" s="27" t="s">
        <v>257</v>
      </c>
      <c r="G4437" s="33">
        <v>274797.93</v>
      </c>
      <c r="H4437" s="33">
        <v>0</v>
      </c>
      <c r="I4437" s="33">
        <v>6873</v>
      </c>
      <c r="J4437" s="33">
        <v>480</v>
      </c>
      <c r="K4437" s="33">
        <v>10100</v>
      </c>
      <c r="L4437" s="33">
        <v>1</v>
      </c>
      <c r="M4437" s="33">
        <v>0</v>
      </c>
      <c r="N4437" s="33">
        <v>308611.64</v>
      </c>
      <c r="O4437" s="33">
        <v>1505.4</v>
      </c>
      <c r="P4437" s="33">
        <v>2819</v>
      </c>
    </row>
    <row r="4438" spans="1:16">
      <c r="A4438" s="27" t="s">
        <v>774</v>
      </c>
      <c r="B4438" s="31">
        <v>202408</v>
      </c>
      <c r="C4438" s="27" t="s">
        <v>97</v>
      </c>
      <c r="D4438" s="27" t="s">
        <v>211</v>
      </c>
      <c r="E4438" s="27" t="s">
        <v>32</v>
      </c>
      <c r="F4438" s="27" t="s">
        <v>257</v>
      </c>
      <c r="G4438" s="33">
        <v>285954</v>
      </c>
      <c r="H4438" s="33">
        <v>285954</v>
      </c>
      <c r="I4438" s="33">
        <v>6924</v>
      </c>
      <c r="J4438" s="33">
        <v>582</v>
      </c>
      <c r="K4438" s="33">
        <v>9800</v>
      </c>
      <c r="L4438" s="33">
        <v>1</v>
      </c>
      <c r="M4438" s="33">
        <v>1</v>
      </c>
      <c r="N4438" s="33">
        <v>266382.71</v>
      </c>
      <c r="O4438" s="33">
        <v>1656.5</v>
      </c>
      <c r="P4438" s="33">
        <v>2768</v>
      </c>
    </row>
    <row r="4439" spans="1:16">
      <c r="A4439" s="27" t="s">
        <v>774</v>
      </c>
      <c r="B4439" s="31">
        <v>202409</v>
      </c>
      <c r="C4439" s="27" t="s">
        <v>97</v>
      </c>
      <c r="D4439" s="27" t="s">
        <v>211</v>
      </c>
      <c r="E4439" s="27" t="s">
        <v>32</v>
      </c>
      <c r="F4439" s="27" t="s">
        <v>257</v>
      </c>
      <c r="G4439" s="33">
        <v>252462.35</v>
      </c>
      <c r="H4439" s="33">
        <v>252462.35</v>
      </c>
      <c r="I4439" s="33">
        <v>6972</v>
      </c>
      <c r="J4439" s="33">
        <v>464</v>
      </c>
      <c r="K4439" s="33">
        <v>9800</v>
      </c>
      <c r="L4439" s="33">
        <v>1</v>
      </c>
      <c r="M4439" s="33">
        <v>1</v>
      </c>
      <c r="N4439" s="33">
        <v>255890.09</v>
      </c>
      <c r="O4439" s="33">
        <v>1540</v>
      </c>
      <c r="P4439" s="33">
        <v>2822</v>
      </c>
    </row>
    <row r="4440" spans="1:16">
      <c r="A4440" s="27" t="s">
        <v>774</v>
      </c>
      <c r="B4440" s="31">
        <v>202410</v>
      </c>
      <c r="C4440" s="27" t="s">
        <v>97</v>
      </c>
      <c r="D4440" s="27" t="s">
        <v>211</v>
      </c>
      <c r="E4440" s="27" t="s">
        <v>32</v>
      </c>
      <c r="F4440" s="27" t="s">
        <v>257</v>
      </c>
      <c r="G4440" s="33">
        <v>318439.88</v>
      </c>
      <c r="H4440" s="33">
        <v>318439.88</v>
      </c>
      <c r="I4440" s="33">
        <v>8090</v>
      </c>
      <c r="J4440" s="33">
        <v>578</v>
      </c>
      <c r="K4440" s="33">
        <v>9800</v>
      </c>
      <c r="L4440" s="33">
        <v>1</v>
      </c>
      <c r="M4440" s="33">
        <v>1</v>
      </c>
      <c r="N4440" s="33">
        <v>280807.36</v>
      </c>
      <c r="O4440" s="33">
        <v>1909.4</v>
      </c>
      <c r="P4440" s="33">
        <v>3420</v>
      </c>
    </row>
    <row r="4441" spans="1:16">
      <c r="A4441" s="27" t="s">
        <v>774</v>
      </c>
      <c r="B4441" s="31">
        <v>202411</v>
      </c>
      <c r="C4441" s="27" t="s">
        <v>97</v>
      </c>
      <c r="D4441" s="27" t="s">
        <v>211</v>
      </c>
      <c r="E4441" s="27" t="s">
        <v>32</v>
      </c>
      <c r="F4441" s="27" t="s">
        <v>257</v>
      </c>
      <c r="G4441" s="33">
        <v>313047.4</v>
      </c>
      <c r="H4441" s="33">
        <v>313047.4</v>
      </c>
      <c r="I4441" s="33">
        <v>8471</v>
      </c>
      <c r="J4441" s="33">
        <v>571</v>
      </c>
      <c r="K4441" s="33">
        <v>9800</v>
      </c>
      <c r="L4441" s="33">
        <v>1</v>
      </c>
      <c r="M4441" s="33">
        <v>1</v>
      </c>
      <c r="N4441" s="33">
        <v>338562.29</v>
      </c>
      <c r="O4441" s="33">
        <v>1672.1</v>
      </c>
      <c r="P4441" s="33">
        <v>3204</v>
      </c>
    </row>
    <row r="4442" spans="1:16">
      <c r="A4442" s="27" t="s">
        <v>774</v>
      </c>
      <c r="B4442" s="31">
        <v>202412</v>
      </c>
      <c r="C4442" s="27" t="s">
        <v>97</v>
      </c>
      <c r="D4442" s="27" t="s">
        <v>211</v>
      </c>
      <c r="E4442" s="27" t="s">
        <v>32</v>
      </c>
      <c r="F4442" s="27" t="s">
        <v>257</v>
      </c>
      <c r="G4442" s="33">
        <v>406093.56</v>
      </c>
      <c r="H4442" s="33">
        <v>406093.56</v>
      </c>
      <c r="I4442" s="33">
        <v>10900</v>
      </c>
      <c r="J4442" s="33">
        <v>832</v>
      </c>
      <c r="K4442" s="33">
        <v>9800</v>
      </c>
      <c r="L4442" s="33">
        <v>1</v>
      </c>
      <c r="M4442" s="33">
        <v>1</v>
      </c>
      <c r="N4442" s="33">
        <v>388285.25</v>
      </c>
      <c r="O4442" s="33">
        <v>2562.9</v>
      </c>
      <c r="P4442" s="33">
        <v>4432</v>
      </c>
    </row>
    <row r="4443" spans="1:16">
      <c r="A4443" s="27" t="s">
        <v>774</v>
      </c>
      <c r="B4443" s="31">
        <v>202501</v>
      </c>
      <c r="C4443" s="27" t="s">
        <v>97</v>
      </c>
      <c r="D4443" s="27" t="s">
        <v>211</v>
      </c>
      <c r="E4443" s="27" t="s">
        <v>32</v>
      </c>
      <c r="F4443" s="27" t="s">
        <v>257</v>
      </c>
      <c r="G4443" s="33">
        <v>199504.16</v>
      </c>
      <c r="H4443" s="33">
        <v>199504.16</v>
      </c>
      <c r="I4443" s="33">
        <v>4964</v>
      </c>
      <c r="J4443" s="33">
        <v>372</v>
      </c>
      <c r="K4443" s="33">
        <v>9800</v>
      </c>
      <c r="L4443" s="33">
        <v>1</v>
      </c>
      <c r="M4443" s="33">
        <v>1</v>
      </c>
      <c r="N4443" s="33">
        <v>197169.94</v>
      </c>
      <c r="O4443" s="33">
        <v>1133.7</v>
      </c>
      <c r="P4443" s="33">
        <v>2081</v>
      </c>
    </row>
    <row r="4444" spans="1:16">
      <c r="A4444" s="27" t="s">
        <v>774</v>
      </c>
      <c r="B4444" s="31">
        <v>202502</v>
      </c>
      <c r="C4444" s="27" t="s">
        <v>97</v>
      </c>
      <c r="D4444" s="27" t="s">
        <v>211</v>
      </c>
      <c r="E4444" s="27" t="s">
        <v>32</v>
      </c>
      <c r="F4444" s="27" t="s">
        <v>257</v>
      </c>
      <c r="G4444" s="33">
        <v>191933.97</v>
      </c>
      <c r="H4444" s="33">
        <v>191933.97</v>
      </c>
      <c r="I4444" s="33">
        <v>5300</v>
      </c>
      <c r="J4444" s="33">
        <v>399</v>
      </c>
      <c r="K4444" s="33">
        <v>9800</v>
      </c>
      <c r="L4444" s="33">
        <v>1</v>
      </c>
      <c r="M4444" s="33">
        <v>1</v>
      </c>
      <c r="N4444" s="33">
        <v>202948.37</v>
      </c>
      <c r="O4444" s="33">
        <v>1095.6</v>
      </c>
      <c r="P4444" s="33">
        <v>2094</v>
      </c>
    </row>
    <row r="4445" spans="1:16">
      <c r="A4445" s="27" t="s">
        <v>774</v>
      </c>
      <c r="B4445" s="31">
        <v>202503</v>
      </c>
      <c r="C4445" s="27" t="s">
        <v>97</v>
      </c>
      <c r="D4445" s="27" t="s">
        <v>211</v>
      </c>
      <c r="E4445" s="27" t="s">
        <v>32</v>
      </c>
      <c r="F4445" s="27" t="s">
        <v>257</v>
      </c>
      <c r="G4445" s="33">
        <v>235443.38</v>
      </c>
      <c r="H4445" s="33">
        <v>235443.38</v>
      </c>
      <c r="I4445" s="33">
        <v>6363</v>
      </c>
      <c r="J4445" s="33">
        <v>491</v>
      </c>
      <c r="K4445" s="33">
        <v>9800</v>
      </c>
      <c r="L4445" s="33">
        <v>1</v>
      </c>
      <c r="M4445" s="33">
        <v>1</v>
      </c>
      <c r="N4445" s="33">
        <v>252689.57</v>
      </c>
      <c r="O4445" s="33">
        <v>1703.4</v>
      </c>
      <c r="P4445" s="33">
        <v>2594</v>
      </c>
    </row>
    <row r="4446" spans="1:16">
      <c r="A4446" s="27" t="s">
        <v>774</v>
      </c>
      <c r="B4446" s="31">
        <v>202504</v>
      </c>
      <c r="C4446" s="27" t="s">
        <v>97</v>
      </c>
      <c r="D4446" s="27" t="s">
        <v>211</v>
      </c>
      <c r="E4446" s="27" t="s">
        <v>32</v>
      </c>
      <c r="F4446" s="27" t="s">
        <v>257</v>
      </c>
      <c r="G4446" s="33">
        <v>294845.35</v>
      </c>
      <c r="H4446" s="33">
        <v>294845.35</v>
      </c>
      <c r="I4446" s="33">
        <v>8067</v>
      </c>
      <c r="J4446" s="33">
        <v>526</v>
      </c>
      <c r="K4446" s="33">
        <v>9800</v>
      </c>
      <c r="L4446" s="33">
        <v>1</v>
      </c>
      <c r="M4446" s="33">
        <v>1</v>
      </c>
      <c r="N4446" s="33">
        <v>297076.91</v>
      </c>
      <c r="O4446" s="33">
        <v>1631.2</v>
      </c>
      <c r="P4446" s="33">
        <v>3204</v>
      </c>
    </row>
    <row r="4447" spans="1:16">
      <c r="A4447" s="27" t="s">
        <v>774</v>
      </c>
      <c r="B4447" s="31">
        <v>202505</v>
      </c>
      <c r="C4447" s="27" t="s">
        <v>97</v>
      </c>
      <c r="D4447" s="27" t="s">
        <v>211</v>
      </c>
      <c r="E4447" s="27" t="s">
        <v>32</v>
      </c>
      <c r="F4447" s="27" t="s">
        <v>257</v>
      </c>
      <c r="G4447" s="33">
        <v>342595.5</v>
      </c>
      <c r="H4447" s="33">
        <v>342595.5</v>
      </c>
      <c r="I4447" s="33">
        <v>8067</v>
      </c>
      <c r="J4447" s="33">
        <v>652</v>
      </c>
      <c r="K4447" s="33">
        <v>9800</v>
      </c>
      <c r="L4447" s="33">
        <v>1</v>
      </c>
      <c r="M4447" s="33">
        <v>1</v>
      </c>
      <c r="N4447" s="33">
        <v>325066.94</v>
      </c>
      <c r="O4447" s="33">
        <v>1723.5</v>
      </c>
      <c r="P4447" s="33">
        <v>3219</v>
      </c>
    </row>
    <row r="4448" spans="1:16">
      <c r="A4448" s="27" t="s">
        <v>774</v>
      </c>
      <c r="B4448" s="31">
        <v>202506</v>
      </c>
      <c r="C4448" s="27" t="s">
        <v>97</v>
      </c>
      <c r="D4448" s="27" t="s">
        <v>211</v>
      </c>
      <c r="E4448" s="27" t="s">
        <v>32</v>
      </c>
      <c r="F4448" s="27" t="s">
        <v>257</v>
      </c>
      <c r="G4448" s="33">
        <v>330900.8</v>
      </c>
      <c r="H4448" s="33">
        <v>330900.8</v>
      </c>
      <c r="I4448" s="33">
        <v>9037</v>
      </c>
      <c r="J4448" s="33">
        <v>718</v>
      </c>
      <c r="K4448" s="33">
        <v>9800</v>
      </c>
      <c r="L4448" s="33">
        <v>1</v>
      </c>
      <c r="M4448" s="33">
        <v>1</v>
      </c>
      <c r="N4448" s="33">
        <v>317273.85</v>
      </c>
      <c r="O4448" s="33">
        <v>1931.3</v>
      </c>
      <c r="P4448" s="33">
        <v>3668</v>
      </c>
    </row>
    <row r="4449" spans="1:16">
      <c r="A4449" s="27" t="s">
        <v>774</v>
      </c>
      <c r="B4449" s="31">
        <v>202507</v>
      </c>
      <c r="C4449" s="27" t="s">
        <v>97</v>
      </c>
      <c r="D4449" s="27" t="s">
        <v>211</v>
      </c>
      <c r="E4449" s="27" t="s">
        <v>32</v>
      </c>
      <c r="F4449" s="27" t="s">
        <v>257</v>
      </c>
      <c r="G4449" s="33">
        <v>293198.92</v>
      </c>
      <c r="H4449" s="33">
        <v>293198.92</v>
      </c>
      <c r="I4449" s="33">
        <v>7436</v>
      </c>
      <c r="J4449" s="33">
        <v>468</v>
      </c>
      <c r="K4449" s="33">
        <v>9800</v>
      </c>
      <c r="L4449" s="33">
        <v>1</v>
      </c>
      <c r="M4449" s="33">
        <v>1</v>
      </c>
      <c r="N4449" s="33">
        <v>281826.78</v>
      </c>
      <c r="O4449" s="33">
        <v>1651.5</v>
      </c>
      <c r="P4449" s="33">
        <v>3021</v>
      </c>
    </row>
    <row r="4450" spans="1:16">
      <c r="A4450" s="27" t="s">
        <v>774</v>
      </c>
      <c r="B4450" s="31">
        <v>202508</v>
      </c>
      <c r="C4450" s="27" t="s">
        <v>97</v>
      </c>
      <c r="D4450" s="27" t="s">
        <v>211</v>
      </c>
      <c r="E4450" s="27" t="s">
        <v>32</v>
      </c>
      <c r="F4450" s="27" t="s">
        <v>257</v>
      </c>
      <c r="G4450" s="33">
        <v>250979.41</v>
      </c>
      <c r="H4450" s="33">
        <v>250979.41</v>
      </c>
      <c r="I4450" s="33">
        <v>6131</v>
      </c>
      <c r="J4450" s="33">
        <v>430</v>
      </c>
      <c r="K4450" s="33">
        <v>9800</v>
      </c>
      <c r="L4450" s="33">
        <v>1</v>
      </c>
      <c r="M4450" s="33">
        <v>1</v>
      </c>
      <c r="N4450" s="33">
        <v>271177.6</v>
      </c>
      <c r="O4450" s="33">
        <v>1331.3</v>
      </c>
      <c r="P4450" s="33">
        <v>2580</v>
      </c>
    </row>
    <row r="4451" spans="1:16">
      <c r="A4451" s="27" t="s">
        <v>774</v>
      </c>
      <c r="B4451" s="31">
        <v>202509</v>
      </c>
      <c r="C4451" s="27" t="s">
        <v>97</v>
      </c>
      <c r="D4451" s="27" t="s">
        <v>211</v>
      </c>
      <c r="E4451" s="27" t="s">
        <v>32</v>
      </c>
      <c r="F4451" s="27" t="s">
        <v>257</v>
      </c>
      <c r="G4451" s="33">
        <v>250935.75</v>
      </c>
      <c r="H4451" s="33">
        <v>250935.75</v>
      </c>
      <c r="I4451" s="33">
        <v>6213</v>
      </c>
      <c r="J4451" s="33">
        <v>505</v>
      </c>
      <c r="K4451" s="33">
        <v>9800</v>
      </c>
      <c r="L4451" s="33">
        <v>1</v>
      </c>
      <c r="M4451" s="33">
        <v>1</v>
      </c>
      <c r="N4451" s="33">
        <v>260496.11</v>
      </c>
      <c r="O4451" s="33">
        <v>1388.1</v>
      </c>
      <c r="P4451" s="33">
        <v>2515</v>
      </c>
    </row>
    <row r="4452" spans="1:16">
      <c r="A4452" s="27" t="s">
        <v>774</v>
      </c>
      <c r="B4452" s="31">
        <v>202510</v>
      </c>
      <c r="C4452" s="27" t="s">
        <v>97</v>
      </c>
      <c r="D4452" s="27" t="s">
        <v>211</v>
      </c>
      <c r="E4452" s="27" t="s">
        <v>32</v>
      </c>
      <c r="F4452" s="27" t="s">
        <v>257</v>
      </c>
      <c r="G4452" s="33">
        <v>282707.73</v>
      </c>
      <c r="H4452" s="33">
        <v>282707.73</v>
      </c>
      <c r="I4452" s="33">
        <v>7399</v>
      </c>
      <c r="J4452" s="33">
        <v>582</v>
      </c>
      <c r="K4452" s="33">
        <v>9800</v>
      </c>
      <c r="L4452" s="33">
        <v>1</v>
      </c>
      <c r="M4452" s="33">
        <v>1</v>
      </c>
      <c r="N4452" s="33">
        <v>285861.89</v>
      </c>
      <c r="O4452" s="33">
        <v>1432.9</v>
      </c>
      <c r="P4452" s="33">
        <v>2954</v>
      </c>
    </row>
    <row r="4453" spans="1:16">
      <c r="A4453" s="27" t="s">
        <v>774</v>
      </c>
      <c r="B4453" s="31">
        <v>202511</v>
      </c>
      <c r="C4453" s="27" t="s">
        <v>97</v>
      </c>
      <c r="D4453" s="27" t="s">
        <v>211</v>
      </c>
      <c r="E4453" s="27" t="s">
        <v>32</v>
      </c>
      <c r="F4453" s="27" t="s">
        <v>257</v>
      </c>
      <c r="G4453" s="33">
        <v>360188.55</v>
      </c>
      <c r="H4453" s="33">
        <v>360188.55</v>
      </c>
      <c r="I4453" s="33">
        <v>9003</v>
      </c>
      <c r="J4453" s="33">
        <v>636</v>
      </c>
      <c r="K4453" s="33">
        <v>9800</v>
      </c>
      <c r="L4453" s="33">
        <v>1</v>
      </c>
      <c r="M4453" s="33">
        <v>1</v>
      </c>
      <c r="N4453" s="33">
        <v>344656.42</v>
      </c>
      <c r="O4453" s="33">
        <v>1860.9</v>
      </c>
      <c r="P4453" s="33">
        <v>3731</v>
      </c>
    </row>
    <row r="4454" spans="1:16">
      <c r="A4454" s="27" t="s">
        <v>774</v>
      </c>
      <c r="B4454" s="31">
        <v>202512</v>
      </c>
      <c r="C4454" s="27" t="s">
        <v>97</v>
      </c>
      <c r="D4454" s="27" t="s">
        <v>211</v>
      </c>
      <c r="E4454" s="27" t="s">
        <v>32</v>
      </c>
      <c r="F4454" s="27" t="s">
        <v>257</v>
      </c>
      <c r="G4454" s="33">
        <v>380780.89</v>
      </c>
      <c r="H4454" s="33">
        <v>380780.89</v>
      </c>
      <c r="I4454" s="33">
        <v>9992</v>
      </c>
      <c r="J4454" s="33">
        <v>828</v>
      </c>
      <c r="K4454" s="33">
        <v>9800</v>
      </c>
      <c r="L4454" s="33">
        <v>1</v>
      </c>
      <c r="M4454" s="33">
        <v>1</v>
      </c>
      <c r="N4454" s="33">
        <v>395274.39</v>
      </c>
      <c r="O4454" s="33">
        <v>1810.6</v>
      </c>
      <c r="P4454" s="33">
        <v>4049</v>
      </c>
    </row>
    <row r="4455" spans="1:16">
      <c r="A4455" s="27" t="s">
        <v>774</v>
      </c>
      <c r="B4455" s="31">
        <v>202601</v>
      </c>
      <c r="C4455" s="27" t="s">
        <v>97</v>
      </c>
      <c r="D4455" s="27" t="s">
        <v>211</v>
      </c>
      <c r="E4455" s="27" t="s">
        <v>32</v>
      </c>
      <c r="F4455" s="27" t="s">
        <v>257</v>
      </c>
      <c r="G4455" s="33">
        <v>206308.88</v>
      </c>
      <c r="H4455" s="33">
        <v>206308.88</v>
      </c>
      <c r="I4455" s="33">
        <v>4967</v>
      </c>
      <c r="J4455" s="33">
        <v>371</v>
      </c>
      <c r="K4455" s="33">
        <v>9800</v>
      </c>
      <c r="L4455" s="33">
        <v>1</v>
      </c>
      <c r="M4455" s="33">
        <v>1</v>
      </c>
      <c r="N4455" s="33">
        <v>200719</v>
      </c>
      <c r="O4455" s="33">
        <v>1278.1</v>
      </c>
      <c r="P4455" s="33">
        <v>2170</v>
      </c>
    </row>
    <row r="4456" spans="1:16">
      <c r="A4456" s="27" t="s">
        <v>774</v>
      </c>
      <c r="B4456" s="31">
        <v>202602</v>
      </c>
      <c r="C4456" s="27" t="s">
        <v>97</v>
      </c>
      <c r="D4456" s="27" t="s">
        <v>211</v>
      </c>
      <c r="E4456" s="27" t="s">
        <v>32</v>
      </c>
      <c r="F4456" s="27" t="s">
        <v>257</v>
      </c>
      <c r="G4456" s="33">
        <v>218961.13</v>
      </c>
      <c r="H4456" s="33">
        <v>218961.13</v>
      </c>
      <c r="I4456" s="33">
        <v>5004</v>
      </c>
      <c r="J4456" s="33">
        <v>436</v>
      </c>
      <c r="K4456" s="33">
        <v>9800</v>
      </c>
      <c r="L4456" s="33">
        <v>1</v>
      </c>
      <c r="M4456" s="33">
        <v>1</v>
      </c>
      <c r="N4456" s="33">
        <v>206601.44</v>
      </c>
      <c r="O4456" s="33">
        <v>1307.5</v>
      </c>
      <c r="P4456" s="33">
        <v>2115</v>
      </c>
    </row>
    <row r="4457" spans="1:16">
      <c r="A4457" s="27" t="s">
        <v>774</v>
      </c>
      <c r="B4457" s="31">
        <v>202603</v>
      </c>
      <c r="C4457" s="27" t="s">
        <v>97</v>
      </c>
      <c r="D4457" s="27" t="s">
        <v>211</v>
      </c>
      <c r="E4457" s="27" t="s">
        <v>32</v>
      </c>
      <c r="F4457" s="27" t="s">
        <v>257</v>
      </c>
      <c r="G4457" s="33">
        <v>256312.57</v>
      </c>
      <c r="H4457" s="33">
        <v>256312.57</v>
      </c>
      <c r="I4457" s="33">
        <v>6115</v>
      </c>
      <c r="J4457" s="33">
        <v>526</v>
      </c>
      <c r="K4457" s="33">
        <v>9800</v>
      </c>
      <c r="L4457" s="33">
        <v>1</v>
      </c>
      <c r="M4457" s="33">
        <v>1</v>
      </c>
      <c r="N4457" s="33">
        <v>257237.99</v>
      </c>
      <c r="O4457" s="33">
        <v>1538.8</v>
      </c>
      <c r="P4457" s="33">
        <v>2552</v>
      </c>
    </row>
    <row r="4458" spans="1:16">
      <c r="A4458" s="27" t="s">
        <v>774</v>
      </c>
      <c r="B4458" s="31">
        <v>202604</v>
      </c>
      <c r="C4458" s="27" t="s">
        <v>97</v>
      </c>
      <c r="D4458" s="27" t="s">
        <v>211</v>
      </c>
      <c r="E4458" s="27" t="s">
        <v>32</v>
      </c>
      <c r="F4458" s="27" t="s">
        <v>257</v>
      </c>
      <c r="G4458" s="33">
        <v>333206.26</v>
      </c>
      <c r="H4458" s="33">
        <v>333206.26</v>
      </c>
      <c r="I4458" s="33">
        <v>8434</v>
      </c>
      <c r="J4458" s="33">
        <v>685</v>
      </c>
      <c r="K4458" s="33">
        <v>9800</v>
      </c>
      <c r="L4458" s="33">
        <v>1</v>
      </c>
      <c r="M4458" s="33">
        <v>1</v>
      </c>
      <c r="N4458" s="33">
        <v>302424.3</v>
      </c>
      <c r="O4458" s="33">
        <v>1820.3</v>
      </c>
      <c r="P4458" s="33">
        <v>3404</v>
      </c>
    </row>
    <row r="4459" spans="1:16">
      <c r="A4459" s="27" t="s">
        <v>774</v>
      </c>
      <c r="B4459" s="31">
        <v>202605</v>
      </c>
      <c r="C4459" s="27" t="s">
        <v>97</v>
      </c>
      <c r="D4459" s="27" t="s">
        <v>211</v>
      </c>
      <c r="E4459" s="27" t="s">
        <v>32</v>
      </c>
      <c r="F4459" s="27" t="s">
        <v>257</v>
      </c>
      <c r="G4459" s="33">
        <v>347869.16</v>
      </c>
      <c r="H4459" s="33">
        <v>347869.16</v>
      </c>
      <c r="I4459" s="33">
        <v>9068</v>
      </c>
      <c r="J4459" s="33">
        <v>614</v>
      </c>
      <c r="K4459" s="33">
        <v>9800</v>
      </c>
      <c r="L4459" s="33">
        <v>1</v>
      </c>
      <c r="M4459" s="33">
        <v>1</v>
      </c>
      <c r="N4459" s="33">
        <v>330918.14</v>
      </c>
      <c r="O4459" s="33">
        <v>2158.8</v>
      </c>
      <c r="P4459" s="33">
        <v>3801</v>
      </c>
    </row>
    <row r="4460" spans="1:16">
      <c r="A4460" s="27" t="s">
        <v>774</v>
      </c>
      <c r="B4460" s="31">
        <v>202606</v>
      </c>
      <c r="C4460" s="27" t="s">
        <v>97</v>
      </c>
      <c r="D4460" s="27" t="s">
        <v>211</v>
      </c>
      <c r="E4460" s="27" t="s">
        <v>32</v>
      </c>
      <c r="F4460" s="27" t="s">
        <v>257</v>
      </c>
      <c r="G4460" s="33">
        <v>369118.73</v>
      </c>
      <c r="H4460" s="33">
        <v>369118.73</v>
      </c>
      <c r="I4460" s="33">
        <v>9692</v>
      </c>
      <c r="J4460" s="33">
        <v>747</v>
      </c>
      <c r="K4460" s="33">
        <v>9800</v>
      </c>
      <c r="L4460" s="33">
        <v>1</v>
      </c>
      <c r="M4460" s="33">
        <v>1</v>
      </c>
      <c r="N4460" s="33">
        <v>322984.78</v>
      </c>
      <c r="O4460" s="33">
        <v>1988.6</v>
      </c>
      <c r="P4460" s="33">
        <v>3954</v>
      </c>
    </row>
    <row r="4461" spans="1:16">
      <c r="A4461" s="27" t="s">
        <v>774</v>
      </c>
      <c r="B4461" s="31">
        <v>202607</v>
      </c>
      <c r="C4461" s="27" t="s">
        <v>97</v>
      </c>
      <c r="D4461" s="27" t="s">
        <v>211</v>
      </c>
      <c r="E4461" s="27" t="s">
        <v>32</v>
      </c>
      <c r="F4461" s="27" t="s">
        <v>257</v>
      </c>
      <c r="G4461" s="33">
        <v>278934.09</v>
      </c>
      <c r="H4461" s="33">
        <v>278934.09</v>
      </c>
      <c r="I4461" s="33">
        <v>7128</v>
      </c>
      <c r="J4461" s="33">
        <v>537</v>
      </c>
      <c r="K4461" s="33">
        <v>9800</v>
      </c>
      <c r="L4461" s="33">
        <v>1</v>
      </c>
      <c r="M4461" s="33">
        <v>1</v>
      </c>
      <c r="N4461" s="33">
        <v>286899.66</v>
      </c>
      <c r="O4461" s="33">
        <v>1681.1</v>
      </c>
      <c r="P4461" s="33">
        <v>2975</v>
      </c>
    </row>
    <row r="4462" spans="1:16">
      <c r="A4462" s="27" t="s">
        <v>776</v>
      </c>
      <c r="B4462" s="31">
        <v>202408</v>
      </c>
      <c r="C4462" s="27" t="s">
        <v>99</v>
      </c>
      <c r="D4462" s="27" t="s">
        <v>211</v>
      </c>
      <c r="E4462" s="27" t="s">
        <v>32</v>
      </c>
      <c r="F4462" s="27" t="s">
        <v>262</v>
      </c>
      <c r="G4462" s="33">
        <v>90285.82000000001</v>
      </c>
      <c r="H4462" s="33">
        <v>90285.82000000001</v>
      </c>
      <c r="I4462" s="33">
        <v>4186</v>
      </c>
      <c r="J4462" s="33">
        <v>185</v>
      </c>
      <c r="K4462" s="33">
        <v>4100</v>
      </c>
      <c r="L4462" s="33">
        <v>1</v>
      </c>
      <c r="M4462" s="33">
        <v>1</v>
      </c>
      <c r="N4462" s="33">
        <v>92446.8</v>
      </c>
      <c r="O4462" s="33">
        <v>596.4</v>
      </c>
      <c r="P4462" s="33">
        <v>1392</v>
      </c>
    </row>
    <row r="4463" spans="1:16">
      <c r="A4463" s="27" t="s">
        <v>776</v>
      </c>
      <c r="B4463" s="31">
        <v>202409</v>
      </c>
      <c r="C4463" s="27" t="s">
        <v>99</v>
      </c>
      <c r="D4463" s="27" t="s">
        <v>211</v>
      </c>
      <c r="E4463" s="27" t="s">
        <v>32</v>
      </c>
      <c r="F4463" s="27" t="s">
        <v>262</v>
      </c>
      <c r="G4463" s="33">
        <v>91906.67999999999</v>
      </c>
      <c r="H4463" s="33">
        <v>91906.67999999999</v>
      </c>
      <c r="I4463" s="33">
        <v>4434</v>
      </c>
      <c r="J4463" s="33">
        <v>235</v>
      </c>
      <c r="K4463" s="33">
        <v>4100</v>
      </c>
      <c r="L4463" s="33">
        <v>1</v>
      </c>
      <c r="M4463" s="33">
        <v>1</v>
      </c>
      <c r="N4463" s="33">
        <v>88805.38</v>
      </c>
      <c r="O4463" s="33">
        <v>516.5</v>
      </c>
      <c r="P4463" s="33">
        <v>1437</v>
      </c>
    </row>
    <row r="4464" spans="1:16">
      <c r="A4464" s="27" t="s">
        <v>776</v>
      </c>
      <c r="B4464" s="31">
        <v>202410</v>
      </c>
      <c r="C4464" s="27" t="s">
        <v>99</v>
      </c>
      <c r="D4464" s="27" t="s">
        <v>211</v>
      </c>
      <c r="E4464" s="27" t="s">
        <v>32</v>
      </c>
      <c r="F4464" s="27" t="s">
        <v>262</v>
      </c>
      <c r="G4464" s="33">
        <v>97179.48</v>
      </c>
      <c r="H4464" s="33">
        <v>97179.48</v>
      </c>
      <c r="I4464" s="33">
        <v>4715</v>
      </c>
      <c r="J4464" s="33">
        <v>246</v>
      </c>
      <c r="K4464" s="33">
        <v>4100</v>
      </c>
      <c r="L4464" s="33">
        <v>1</v>
      </c>
      <c r="M4464" s="33">
        <v>1</v>
      </c>
      <c r="N4464" s="33">
        <v>97452.8</v>
      </c>
      <c r="O4464" s="33">
        <v>542.5</v>
      </c>
      <c r="P4464" s="33">
        <v>1609</v>
      </c>
    </row>
    <row r="4465" spans="1:16">
      <c r="A4465" s="27" t="s">
        <v>776</v>
      </c>
      <c r="B4465" s="31">
        <v>202411</v>
      </c>
      <c r="C4465" s="27" t="s">
        <v>99</v>
      </c>
      <c r="D4465" s="27" t="s">
        <v>211</v>
      </c>
      <c r="E4465" s="27" t="s">
        <v>32</v>
      </c>
      <c r="F4465" s="27" t="s">
        <v>262</v>
      </c>
      <c r="G4465" s="33">
        <v>126151.58</v>
      </c>
      <c r="H4465" s="33">
        <v>126151.58</v>
      </c>
      <c r="I4465" s="33">
        <v>6651</v>
      </c>
      <c r="J4465" s="33">
        <v>385</v>
      </c>
      <c r="K4465" s="33">
        <v>4100</v>
      </c>
      <c r="L4465" s="33">
        <v>1</v>
      </c>
      <c r="M4465" s="33">
        <v>1</v>
      </c>
      <c r="N4465" s="33">
        <v>117496.36</v>
      </c>
      <c r="O4465" s="33">
        <v>746.4</v>
      </c>
      <c r="P4465" s="33">
        <v>2111</v>
      </c>
    </row>
    <row r="4466" spans="1:16">
      <c r="A4466" s="27" t="s">
        <v>776</v>
      </c>
      <c r="B4466" s="31">
        <v>202412</v>
      </c>
      <c r="C4466" s="27" t="s">
        <v>99</v>
      </c>
      <c r="D4466" s="27" t="s">
        <v>211</v>
      </c>
      <c r="E4466" s="27" t="s">
        <v>32</v>
      </c>
      <c r="F4466" s="27" t="s">
        <v>262</v>
      </c>
      <c r="G4466" s="33">
        <v>149866.08</v>
      </c>
      <c r="H4466" s="33">
        <v>149866.08</v>
      </c>
      <c r="I4466" s="33">
        <v>7264</v>
      </c>
      <c r="J4466" s="33">
        <v>392</v>
      </c>
      <c r="K4466" s="33">
        <v>4100</v>
      </c>
      <c r="L4466" s="33">
        <v>1</v>
      </c>
      <c r="M4466" s="33">
        <v>1</v>
      </c>
      <c r="N4466" s="33">
        <v>134752.47</v>
      </c>
      <c r="O4466" s="33">
        <v>876.6</v>
      </c>
      <c r="P4466" s="33">
        <v>2417</v>
      </c>
    </row>
    <row r="4467" spans="1:16">
      <c r="A4467" s="27" t="s">
        <v>776</v>
      </c>
      <c r="B4467" s="31">
        <v>202501</v>
      </c>
      <c r="C4467" s="27" t="s">
        <v>99</v>
      </c>
      <c r="D4467" s="27" t="s">
        <v>211</v>
      </c>
      <c r="E4467" s="27" t="s">
        <v>32</v>
      </c>
      <c r="F4467" s="27" t="s">
        <v>262</v>
      </c>
      <c r="G4467" s="33">
        <v>76556.47</v>
      </c>
      <c r="H4467" s="33">
        <v>76556.47</v>
      </c>
      <c r="I4467" s="33">
        <v>3669</v>
      </c>
      <c r="J4467" s="33">
        <v>175</v>
      </c>
      <c r="K4467" s="33">
        <v>4100</v>
      </c>
      <c r="L4467" s="33">
        <v>1</v>
      </c>
      <c r="M4467" s="33">
        <v>1</v>
      </c>
      <c r="N4467" s="33">
        <v>68426.85000000001</v>
      </c>
      <c r="O4467" s="33">
        <v>473.9</v>
      </c>
      <c r="P4467" s="33">
        <v>1208</v>
      </c>
    </row>
    <row r="4468" spans="1:16">
      <c r="A4468" s="27" t="s">
        <v>776</v>
      </c>
      <c r="B4468" s="31">
        <v>202502</v>
      </c>
      <c r="C4468" s="27" t="s">
        <v>99</v>
      </c>
      <c r="D4468" s="27" t="s">
        <v>211</v>
      </c>
      <c r="E4468" s="27" t="s">
        <v>32</v>
      </c>
      <c r="F4468" s="27" t="s">
        <v>262</v>
      </c>
      <c r="G4468" s="33">
        <v>72851.74000000001</v>
      </c>
      <c r="H4468" s="33">
        <v>72851.74000000001</v>
      </c>
      <c r="I4468" s="33">
        <v>3870</v>
      </c>
      <c r="J4468" s="33">
        <v>179</v>
      </c>
      <c r="K4468" s="33">
        <v>4100</v>
      </c>
      <c r="L4468" s="33">
        <v>1</v>
      </c>
      <c r="M4468" s="33">
        <v>1</v>
      </c>
      <c r="N4468" s="33">
        <v>70432.22</v>
      </c>
      <c r="O4468" s="33">
        <v>429.1</v>
      </c>
      <c r="P4468" s="33">
        <v>1201</v>
      </c>
    </row>
    <row r="4469" spans="1:16">
      <c r="A4469" s="27" t="s">
        <v>776</v>
      </c>
      <c r="B4469" s="31">
        <v>202503</v>
      </c>
      <c r="C4469" s="27" t="s">
        <v>99</v>
      </c>
      <c r="D4469" s="27" t="s">
        <v>211</v>
      </c>
      <c r="E4469" s="27" t="s">
        <v>32</v>
      </c>
      <c r="F4469" s="27" t="s">
        <v>262</v>
      </c>
      <c r="G4469" s="33">
        <v>91951.52</v>
      </c>
      <c r="H4469" s="33">
        <v>91951.52</v>
      </c>
      <c r="I4469" s="33">
        <v>5002</v>
      </c>
      <c r="J4469" s="33">
        <v>244</v>
      </c>
      <c r="K4469" s="33">
        <v>4100</v>
      </c>
      <c r="L4469" s="33">
        <v>1</v>
      </c>
      <c r="M4469" s="33">
        <v>1</v>
      </c>
      <c r="N4469" s="33">
        <v>87694.66</v>
      </c>
      <c r="O4469" s="33">
        <v>587.7</v>
      </c>
      <c r="P4469" s="33">
        <v>1609</v>
      </c>
    </row>
    <row r="4470" spans="1:16">
      <c r="A4470" s="27" t="s">
        <v>776</v>
      </c>
      <c r="B4470" s="31">
        <v>202504</v>
      </c>
      <c r="C4470" s="27" t="s">
        <v>99</v>
      </c>
      <c r="D4470" s="27" t="s">
        <v>211</v>
      </c>
      <c r="E4470" s="27" t="s">
        <v>32</v>
      </c>
      <c r="F4470" s="27" t="s">
        <v>262</v>
      </c>
      <c r="G4470" s="33">
        <v>113012.53</v>
      </c>
      <c r="H4470" s="33">
        <v>113012.53</v>
      </c>
      <c r="I4470" s="33">
        <v>5934</v>
      </c>
      <c r="J4470" s="33">
        <v>310</v>
      </c>
      <c r="K4470" s="33">
        <v>4100</v>
      </c>
      <c r="L4470" s="33">
        <v>1</v>
      </c>
      <c r="M4470" s="33">
        <v>1</v>
      </c>
      <c r="N4470" s="33">
        <v>103099.07</v>
      </c>
      <c r="O4470" s="33">
        <v>656.9</v>
      </c>
      <c r="P4470" s="33">
        <v>1856</v>
      </c>
    </row>
    <row r="4471" spans="1:16">
      <c r="A4471" s="27" t="s">
        <v>776</v>
      </c>
      <c r="B4471" s="31">
        <v>202505</v>
      </c>
      <c r="C4471" s="27" t="s">
        <v>99</v>
      </c>
      <c r="D4471" s="27" t="s">
        <v>211</v>
      </c>
      <c r="E4471" s="27" t="s">
        <v>32</v>
      </c>
      <c r="F4471" s="27" t="s">
        <v>262</v>
      </c>
      <c r="G4471" s="33">
        <v>129968.19</v>
      </c>
      <c r="H4471" s="33">
        <v>129968.19</v>
      </c>
      <c r="I4471" s="33">
        <v>6814</v>
      </c>
      <c r="J4471" s="33">
        <v>324</v>
      </c>
      <c r="K4471" s="33">
        <v>4100</v>
      </c>
      <c r="L4471" s="33">
        <v>1</v>
      </c>
      <c r="M4471" s="33">
        <v>1</v>
      </c>
      <c r="N4471" s="33">
        <v>112812.87</v>
      </c>
      <c r="O4471" s="33">
        <v>761.9</v>
      </c>
      <c r="P4471" s="33">
        <v>2166</v>
      </c>
    </row>
    <row r="4472" spans="1:16">
      <c r="A4472" s="27" t="s">
        <v>776</v>
      </c>
      <c r="B4472" s="31">
        <v>202506</v>
      </c>
      <c r="C4472" s="27" t="s">
        <v>99</v>
      </c>
      <c r="D4472" s="27" t="s">
        <v>211</v>
      </c>
      <c r="E4472" s="27" t="s">
        <v>32</v>
      </c>
      <c r="F4472" s="27" t="s">
        <v>262</v>
      </c>
      <c r="G4472" s="33">
        <v>123073.12</v>
      </c>
      <c r="H4472" s="33">
        <v>123073.12</v>
      </c>
      <c r="I4472" s="33">
        <v>6535</v>
      </c>
      <c r="J4472" s="33">
        <v>363</v>
      </c>
      <c r="K4472" s="33">
        <v>4100</v>
      </c>
      <c r="L4472" s="33">
        <v>1</v>
      </c>
      <c r="M4472" s="33">
        <v>1</v>
      </c>
      <c r="N4472" s="33">
        <v>110108.32</v>
      </c>
      <c r="O4472" s="33">
        <v>847.5</v>
      </c>
      <c r="P4472" s="33">
        <v>2047</v>
      </c>
    </row>
    <row r="4473" spans="1:16">
      <c r="A4473" s="27" t="s">
        <v>776</v>
      </c>
      <c r="B4473" s="31">
        <v>202507</v>
      </c>
      <c r="C4473" s="27" t="s">
        <v>99</v>
      </c>
      <c r="D4473" s="27" t="s">
        <v>211</v>
      </c>
      <c r="E4473" s="27" t="s">
        <v>32</v>
      </c>
      <c r="F4473" s="27" t="s">
        <v>262</v>
      </c>
      <c r="G4473" s="33">
        <v>111788.02</v>
      </c>
      <c r="H4473" s="33">
        <v>111788.02</v>
      </c>
      <c r="I4473" s="33">
        <v>5629</v>
      </c>
      <c r="J4473" s="33">
        <v>324</v>
      </c>
      <c r="K4473" s="33">
        <v>4100</v>
      </c>
      <c r="L4473" s="33">
        <v>1</v>
      </c>
      <c r="M4473" s="33">
        <v>1</v>
      </c>
      <c r="N4473" s="33">
        <v>97806.59</v>
      </c>
      <c r="O4473" s="33">
        <v>654</v>
      </c>
      <c r="P4473" s="33">
        <v>1746</v>
      </c>
    </row>
    <row r="4474" spans="1:16">
      <c r="A4474" s="27" t="s">
        <v>776</v>
      </c>
      <c r="B4474" s="31">
        <v>202508</v>
      </c>
      <c r="C4474" s="27" t="s">
        <v>99</v>
      </c>
      <c r="D4474" s="27" t="s">
        <v>211</v>
      </c>
      <c r="E4474" s="27" t="s">
        <v>32</v>
      </c>
      <c r="F4474" s="27" t="s">
        <v>262</v>
      </c>
      <c r="G4474" s="33">
        <v>97075.03</v>
      </c>
      <c r="H4474" s="33">
        <v>97075.03</v>
      </c>
      <c r="I4474" s="33">
        <v>4696</v>
      </c>
      <c r="J4474" s="33">
        <v>228</v>
      </c>
      <c r="K4474" s="33">
        <v>4100</v>
      </c>
      <c r="L4474" s="33">
        <v>1</v>
      </c>
      <c r="M4474" s="33">
        <v>1</v>
      </c>
      <c r="N4474" s="33">
        <v>94110.84</v>
      </c>
      <c r="O4474" s="33">
        <v>546.4</v>
      </c>
      <c r="P4474" s="33">
        <v>1552</v>
      </c>
    </row>
    <row r="4475" spans="1:16">
      <c r="A4475" s="27" t="s">
        <v>776</v>
      </c>
      <c r="B4475" s="31">
        <v>202509</v>
      </c>
      <c r="C4475" s="27" t="s">
        <v>99</v>
      </c>
      <c r="D4475" s="27" t="s">
        <v>211</v>
      </c>
      <c r="E4475" s="27" t="s">
        <v>32</v>
      </c>
      <c r="F4475" s="27" t="s">
        <v>262</v>
      </c>
      <c r="G4475" s="33">
        <v>96228.10000000001</v>
      </c>
      <c r="H4475" s="33">
        <v>96228.10000000001</v>
      </c>
      <c r="I4475" s="33">
        <v>4811</v>
      </c>
      <c r="J4475" s="33">
        <v>223</v>
      </c>
      <c r="K4475" s="33">
        <v>4100</v>
      </c>
      <c r="L4475" s="33">
        <v>1</v>
      </c>
      <c r="M4475" s="33">
        <v>1</v>
      </c>
      <c r="N4475" s="33">
        <v>90403.88</v>
      </c>
      <c r="O4475" s="33">
        <v>606.4</v>
      </c>
      <c r="P4475" s="33">
        <v>1554</v>
      </c>
    </row>
    <row r="4476" spans="1:16">
      <c r="A4476" s="27" t="s">
        <v>776</v>
      </c>
      <c r="B4476" s="31">
        <v>202510</v>
      </c>
      <c r="C4476" s="27" t="s">
        <v>99</v>
      </c>
      <c r="D4476" s="27" t="s">
        <v>211</v>
      </c>
      <c r="E4476" s="27" t="s">
        <v>32</v>
      </c>
      <c r="F4476" s="27" t="s">
        <v>262</v>
      </c>
      <c r="G4476" s="33">
        <v>98181.89</v>
      </c>
      <c r="H4476" s="33">
        <v>98181.89</v>
      </c>
      <c r="I4476" s="33">
        <v>5173</v>
      </c>
      <c r="J4476" s="33">
        <v>292</v>
      </c>
      <c r="K4476" s="33">
        <v>4100</v>
      </c>
      <c r="L4476" s="33">
        <v>1</v>
      </c>
      <c r="M4476" s="33">
        <v>1</v>
      </c>
      <c r="N4476" s="33">
        <v>99206.95</v>
      </c>
      <c r="O4476" s="33">
        <v>605.9</v>
      </c>
      <c r="P4476" s="33">
        <v>1630</v>
      </c>
    </row>
    <row r="4477" spans="1:16">
      <c r="A4477" s="27" t="s">
        <v>776</v>
      </c>
      <c r="B4477" s="31">
        <v>202511</v>
      </c>
      <c r="C4477" s="27" t="s">
        <v>99</v>
      </c>
      <c r="D4477" s="27" t="s">
        <v>211</v>
      </c>
      <c r="E4477" s="27" t="s">
        <v>32</v>
      </c>
      <c r="F4477" s="27" t="s">
        <v>262</v>
      </c>
      <c r="G4477" s="33">
        <v>142105.76</v>
      </c>
      <c r="H4477" s="33">
        <v>142105.76</v>
      </c>
      <c r="I4477" s="33">
        <v>7021</v>
      </c>
      <c r="J4477" s="33">
        <v>371</v>
      </c>
      <c r="K4477" s="33">
        <v>4100</v>
      </c>
      <c r="L4477" s="33">
        <v>1</v>
      </c>
      <c r="M4477" s="33">
        <v>1</v>
      </c>
      <c r="N4477" s="33">
        <v>119611.3</v>
      </c>
      <c r="O4477" s="33">
        <v>852.8</v>
      </c>
      <c r="P4477" s="33">
        <v>2341</v>
      </c>
    </row>
    <row r="4478" spans="1:16">
      <c r="A4478" s="27" t="s">
        <v>776</v>
      </c>
      <c r="B4478" s="31">
        <v>202512</v>
      </c>
      <c r="C4478" s="27" t="s">
        <v>99</v>
      </c>
      <c r="D4478" s="27" t="s">
        <v>211</v>
      </c>
      <c r="E4478" s="27" t="s">
        <v>32</v>
      </c>
      <c r="F4478" s="27" t="s">
        <v>262</v>
      </c>
      <c r="G4478" s="33">
        <v>134244.1</v>
      </c>
      <c r="H4478" s="33">
        <v>134244.1</v>
      </c>
      <c r="I4478" s="33">
        <v>6741</v>
      </c>
      <c r="J4478" s="33">
        <v>360</v>
      </c>
      <c r="K4478" s="33">
        <v>4100</v>
      </c>
      <c r="L4478" s="33">
        <v>1</v>
      </c>
      <c r="M4478" s="33">
        <v>1</v>
      </c>
      <c r="N4478" s="33">
        <v>137178.01</v>
      </c>
      <c r="O4478" s="33">
        <v>887.8</v>
      </c>
      <c r="P4478" s="33">
        <v>2197</v>
      </c>
    </row>
    <row r="4479" spans="1:16">
      <c r="A4479" s="27" t="s">
        <v>776</v>
      </c>
      <c r="B4479" s="31">
        <v>202601</v>
      </c>
      <c r="C4479" s="27" t="s">
        <v>99</v>
      </c>
      <c r="D4479" s="27" t="s">
        <v>211</v>
      </c>
      <c r="E4479" s="27" t="s">
        <v>32</v>
      </c>
      <c r="F4479" s="27" t="s">
        <v>262</v>
      </c>
      <c r="G4479" s="33">
        <v>73610.16</v>
      </c>
      <c r="H4479" s="33">
        <v>73610.16</v>
      </c>
      <c r="I4479" s="33">
        <v>3621</v>
      </c>
      <c r="J4479" s="33">
        <v>187</v>
      </c>
      <c r="K4479" s="33">
        <v>4100</v>
      </c>
      <c r="L4479" s="33">
        <v>1</v>
      </c>
      <c r="M4479" s="33">
        <v>1</v>
      </c>
      <c r="N4479" s="33">
        <v>69658.53</v>
      </c>
      <c r="O4479" s="33">
        <v>429</v>
      </c>
      <c r="P4479" s="33">
        <v>1170</v>
      </c>
    </row>
    <row r="4480" spans="1:16">
      <c r="A4480" s="27" t="s">
        <v>776</v>
      </c>
      <c r="B4480" s="31">
        <v>202602</v>
      </c>
      <c r="C4480" s="27" t="s">
        <v>99</v>
      </c>
      <c r="D4480" s="27" t="s">
        <v>211</v>
      </c>
      <c r="E4480" s="27" t="s">
        <v>32</v>
      </c>
      <c r="F4480" s="27" t="s">
        <v>262</v>
      </c>
      <c r="G4480" s="33">
        <v>78200.10000000001</v>
      </c>
      <c r="H4480" s="33">
        <v>78200.10000000001</v>
      </c>
      <c r="I4480" s="33">
        <v>3951</v>
      </c>
      <c r="J4480" s="33">
        <v>207</v>
      </c>
      <c r="K4480" s="33">
        <v>4100</v>
      </c>
      <c r="L4480" s="33">
        <v>1</v>
      </c>
      <c r="M4480" s="33">
        <v>1</v>
      </c>
      <c r="N4480" s="33">
        <v>71700</v>
      </c>
      <c r="O4480" s="33">
        <v>493.2</v>
      </c>
      <c r="P4480" s="33">
        <v>1279</v>
      </c>
    </row>
    <row r="4481" spans="1:16">
      <c r="A4481" s="27" t="s">
        <v>776</v>
      </c>
      <c r="B4481" s="31">
        <v>202603</v>
      </c>
      <c r="C4481" s="27" t="s">
        <v>99</v>
      </c>
      <c r="D4481" s="27" t="s">
        <v>211</v>
      </c>
      <c r="E4481" s="27" t="s">
        <v>32</v>
      </c>
      <c r="F4481" s="27" t="s">
        <v>262</v>
      </c>
      <c r="G4481" s="33">
        <v>82296.7</v>
      </c>
      <c r="H4481" s="33">
        <v>82296.7</v>
      </c>
      <c r="I4481" s="33">
        <v>4218</v>
      </c>
      <c r="J4481" s="33">
        <v>181</v>
      </c>
      <c r="K4481" s="33">
        <v>4100</v>
      </c>
      <c r="L4481" s="33">
        <v>1</v>
      </c>
      <c r="M4481" s="33">
        <v>1</v>
      </c>
      <c r="N4481" s="33">
        <v>89273.17</v>
      </c>
      <c r="O4481" s="33">
        <v>467.1</v>
      </c>
      <c r="P4481" s="33">
        <v>1376</v>
      </c>
    </row>
    <row r="4482" spans="1:16">
      <c r="A4482" s="27" t="s">
        <v>776</v>
      </c>
      <c r="B4482" s="31">
        <v>202604</v>
      </c>
      <c r="C4482" s="27" t="s">
        <v>99</v>
      </c>
      <c r="D4482" s="27" t="s">
        <v>211</v>
      </c>
      <c r="E4482" s="27" t="s">
        <v>32</v>
      </c>
      <c r="F4482" s="27" t="s">
        <v>262</v>
      </c>
      <c r="G4482" s="33">
        <v>111929.39</v>
      </c>
      <c r="H4482" s="33">
        <v>111929.39</v>
      </c>
      <c r="I4482" s="33">
        <v>5475</v>
      </c>
      <c r="J4482" s="33">
        <v>278</v>
      </c>
      <c r="K4482" s="33">
        <v>4100</v>
      </c>
      <c r="L4482" s="33">
        <v>1</v>
      </c>
      <c r="M4482" s="33">
        <v>1</v>
      </c>
      <c r="N4482" s="33">
        <v>104954.85</v>
      </c>
      <c r="O4482" s="33">
        <v>709.7</v>
      </c>
      <c r="P4482" s="33">
        <v>1786</v>
      </c>
    </row>
    <row r="4483" spans="1:16">
      <c r="A4483" s="27" t="s">
        <v>776</v>
      </c>
      <c r="B4483" s="31">
        <v>202605</v>
      </c>
      <c r="C4483" s="27" t="s">
        <v>99</v>
      </c>
      <c r="D4483" s="27" t="s">
        <v>211</v>
      </c>
      <c r="E4483" s="27" t="s">
        <v>32</v>
      </c>
      <c r="F4483" s="27" t="s">
        <v>262</v>
      </c>
      <c r="G4483" s="33">
        <v>118129.12</v>
      </c>
      <c r="H4483" s="33">
        <v>118129.12</v>
      </c>
      <c r="I4483" s="33">
        <v>6161</v>
      </c>
      <c r="J4483" s="33">
        <v>317</v>
      </c>
      <c r="K4483" s="33">
        <v>4100</v>
      </c>
      <c r="L4483" s="33">
        <v>1</v>
      </c>
      <c r="M4483" s="33">
        <v>1</v>
      </c>
      <c r="N4483" s="33">
        <v>114843.5</v>
      </c>
      <c r="O4483" s="33">
        <v>789.9</v>
      </c>
      <c r="P4483" s="33">
        <v>1927</v>
      </c>
    </row>
    <row r="4484" spans="1:16">
      <c r="A4484" s="27" t="s">
        <v>776</v>
      </c>
      <c r="B4484" s="31">
        <v>202606</v>
      </c>
      <c r="C4484" s="27" t="s">
        <v>99</v>
      </c>
      <c r="D4484" s="27" t="s">
        <v>211</v>
      </c>
      <c r="E4484" s="27" t="s">
        <v>32</v>
      </c>
      <c r="F4484" s="27" t="s">
        <v>262</v>
      </c>
      <c r="G4484" s="33">
        <v>121696.73</v>
      </c>
      <c r="H4484" s="33">
        <v>121696.73</v>
      </c>
      <c r="I4484" s="33">
        <v>5872</v>
      </c>
      <c r="J4484" s="33">
        <v>305</v>
      </c>
      <c r="K4484" s="33">
        <v>4100</v>
      </c>
      <c r="L4484" s="33">
        <v>1</v>
      </c>
      <c r="M4484" s="33">
        <v>1</v>
      </c>
      <c r="N4484" s="33">
        <v>112090.27</v>
      </c>
      <c r="O4484" s="33">
        <v>735.6</v>
      </c>
      <c r="P4484" s="33">
        <v>1899</v>
      </c>
    </row>
    <row r="4485" spans="1:16">
      <c r="A4485" s="27" t="s">
        <v>776</v>
      </c>
      <c r="B4485" s="31">
        <v>202607</v>
      </c>
      <c r="C4485" s="27" t="s">
        <v>99</v>
      </c>
      <c r="D4485" s="27" t="s">
        <v>211</v>
      </c>
      <c r="E4485" s="27" t="s">
        <v>32</v>
      </c>
      <c r="F4485" s="27" t="s">
        <v>262</v>
      </c>
      <c r="G4485" s="33">
        <v>106598.82</v>
      </c>
      <c r="H4485" s="33">
        <v>106598.82</v>
      </c>
      <c r="I4485" s="33">
        <v>5169</v>
      </c>
      <c r="J4485" s="33">
        <v>287</v>
      </c>
      <c r="K4485" s="33">
        <v>4100</v>
      </c>
      <c r="L4485" s="33">
        <v>1</v>
      </c>
      <c r="M4485" s="33">
        <v>1</v>
      </c>
      <c r="N4485" s="33">
        <v>99567.10000000001</v>
      </c>
      <c r="O4485" s="33">
        <v>674.4</v>
      </c>
      <c r="P4485" s="33">
        <v>1753</v>
      </c>
    </row>
    <row r="4486" spans="1:16">
      <c r="A4486" s="27" t="s">
        <v>780</v>
      </c>
      <c r="B4486" s="31">
        <v>202408</v>
      </c>
      <c r="C4486" s="27" t="s">
        <v>99</v>
      </c>
      <c r="D4486" s="27" t="s">
        <v>211</v>
      </c>
      <c r="E4486" s="27" t="s">
        <v>32</v>
      </c>
      <c r="F4486" s="27" t="s">
        <v>257</v>
      </c>
      <c r="G4486" s="33">
        <v>234044.38</v>
      </c>
      <c r="H4486" s="33">
        <v>234044.38</v>
      </c>
      <c r="I4486" s="33">
        <v>5956</v>
      </c>
      <c r="J4486" s="33">
        <v>400</v>
      </c>
      <c r="K4486" s="33">
        <v>7200</v>
      </c>
      <c r="L4486" s="33">
        <v>1</v>
      </c>
      <c r="M4486" s="33">
        <v>1</v>
      </c>
      <c r="N4486" s="33">
        <v>202034.5</v>
      </c>
      <c r="O4486" s="33">
        <v>1574</v>
      </c>
      <c r="P4486" s="33">
        <v>2424</v>
      </c>
    </row>
    <row r="4487" spans="1:16">
      <c r="A4487" s="27" t="s">
        <v>780</v>
      </c>
      <c r="B4487" s="31">
        <v>202409</v>
      </c>
      <c r="C4487" s="27" t="s">
        <v>99</v>
      </c>
      <c r="D4487" s="27" t="s">
        <v>211</v>
      </c>
      <c r="E4487" s="27" t="s">
        <v>32</v>
      </c>
      <c r="F4487" s="27" t="s">
        <v>257</v>
      </c>
      <c r="G4487" s="33">
        <v>238327.02</v>
      </c>
      <c r="H4487" s="33">
        <v>238327.02</v>
      </c>
      <c r="I4487" s="33">
        <v>6025</v>
      </c>
      <c r="J4487" s="33">
        <v>501</v>
      </c>
      <c r="K4487" s="33">
        <v>7200</v>
      </c>
      <c r="L4487" s="33">
        <v>1</v>
      </c>
      <c r="M4487" s="33">
        <v>1</v>
      </c>
      <c r="N4487" s="33">
        <v>194076.5</v>
      </c>
      <c r="O4487" s="33">
        <v>1294</v>
      </c>
      <c r="P4487" s="33">
        <v>2468</v>
      </c>
    </row>
    <row r="4488" spans="1:16">
      <c r="A4488" s="27" t="s">
        <v>780</v>
      </c>
      <c r="B4488" s="31">
        <v>202410</v>
      </c>
      <c r="C4488" s="27" t="s">
        <v>99</v>
      </c>
      <c r="D4488" s="27" t="s">
        <v>211</v>
      </c>
      <c r="E4488" s="27" t="s">
        <v>32</v>
      </c>
      <c r="F4488" s="27" t="s">
        <v>257</v>
      </c>
      <c r="G4488" s="33">
        <v>269175.12</v>
      </c>
      <c r="H4488" s="33">
        <v>269175.12</v>
      </c>
      <c r="I4488" s="33">
        <v>6725</v>
      </c>
      <c r="J4488" s="33">
        <v>464</v>
      </c>
      <c r="K4488" s="33">
        <v>7200</v>
      </c>
      <c r="L4488" s="33">
        <v>1</v>
      </c>
      <c r="M4488" s="33">
        <v>1</v>
      </c>
      <c r="N4488" s="33">
        <v>212974.68</v>
      </c>
      <c r="O4488" s="33">
        <v>1548.1</v>
      </c>
      <c r="P4488" s="33">
        <v>2754</v>
      </c>
    </row>
    <row r="4489" spans="1:16">
      <c r="A4489" s="27" t="s">
        <v>780</v>
      </c>
      <c r="B4489" s="31">
        <v>202411</v>
      </c>
      <c r="C4489" s="27" t="s">
        <v>99</v>
      </c>
      <c r="D4489" s="27" t="s">
        <v>211</v>
      </c>
      <c r="E4489" s="27" t="s">
        <v>32</v>
      </c>
      <c r="F4489" s="27" t="s">
        <v>257</v>
      </c>
      <c r="G4489" s="33">
        <v>308956.94</v>
      </c>
      <c r="H4489" s="33">
        <v>308956.94</v>
      </c>
      <c r="I4489" s="33">
        <v>7181</v>
      </c>
      <c r="J4489" s="33">
        <v>577</v>
      </c>
      <c r="K4489" s="33">
        <v>7200</v>
      </c>
      <c r="L4489" s="33">
        <v>1</v>
      </c>
      <c r="M4489" s="33">
        <v>1</v>
      </c>
      <c r="N4489" s="33">
        <v>256778.16</v>
      </c>
      <c r="O4489" s="33">
        <v>1767</v>
      </c>
      <c r="P4489" s="33">
        <v>3006</v>
      </c>
    </row>
    <row r="4490" spans="1:16">
      <c r="A4490" s="27" t="s">
        <v>780</v>
      </c>
      <c r="B4490" s="31">
        <v>202412</v>
      </c>
      <c r="C4490" s="27" t="s">
        <v>99</v>
      </c>
      <c r="D4490" s="27" t="s">
        <v>211</v>
      </c>
      <c r="E4490" s="27" t="s">
        <v>32</v>
      </c>
      <c r="F4490" s="27" t="s">
        <v>257</v>
      </c>
      <c r="G4490" s="33">
        <v>411027.63</v>
      </c>
      <c r="H4490" s="33">
        <v>411027.63</v>
      </c>
      <c r="I4490" s="33">
        <v>10592</v>
      </c>
      <c r="J4490" s="33">
        <v>850</v>
      </c>
      <c r="K4490" s="33">
        <v>7200</v>
      </c>
      <c r="L4490" s="33">
        <v>1</v>
      </c>
      <c r="M4490" s="33">
        <v>1</v>
      </c>
      <c r="N4490" s="33">
        <v>294489.89</v>
      </c>
      <c r="O4490" s="33">
        <v>2333.3</v>
      </c>
      <c r="P4490" s="33">
        <v>4318</v>
      </c>
    </row>
    <row r="4491" spans="1:16">
      <c r="A4491" s="27" t="s">
        <v>780</v>
      </c>
      <c r="B4491" s="31">
        <v>202501</v>
      </c>
      <c r="C4491" s="27" t="s">
        <v>99</v>
      </c>
      <c r="D4491" s="27" t="s">
        <v>211</v>
      </c>
      <c r="E4491" s="27" t="s">
        <v>32</v>
      </c>
      <c r="F4491" s="27" t="s">
        <v>257</v>
      </c>
      <c r="G4491" s="33">
        <v>190359.39</v>
      </c>
      <c r="H4491" s="33">
        <v>190359.39</v>
      </c>
      <c r="I4491" s="33">
        <v>4429</v>
      </c>
      <c r="J4491" s="33">
        <v>342</v>
      </c>
      <c r="K4491" s="33">
        <v>7200</v>
      </c>
      <c r="L4491" s="33">
        <v>1</v>
      </c>
      <c r="M4491" s="33">
        <v>1</v>
      </c>
      <c r="N4491" s="33">
        <v>149540.97</v>
      </c>
      <c r="O4491" s="33">
        <v>1112.6</v>
      </c>
      <c r="P4491" s="33">
        <v>1866</v>
      </c>
    </row>
    <row r="4492" spans="1:16">
      <c r="A4492" s="27" t="s">
        <v>780</v>
      </c>
      <c r="B4492" s="31">
        <v>202502</v>
      </c>
      <c r="C4492" s="27" t="s">
        <v>99</v>
      </c>
      <c r="D4492" s="27" t="s">
        <v>211</v>
      </c>
      <c r="E4492" s="27" t="s">
        <v>32</v>
      </c>
      <c r="F4492" s="27" t="s">
        <v>257</v>
      </c>
      <c r="G4492" s="33">
        <v>199368.41</v>
      </c>
      <c r="H4492" s="33">
        <v>199368.41</v>
      </c>
      <c r="I4492" s="33">
        <v>5319</v>
      </c>
      <c r="J4492" s="33">
        <v>394</v>
      </c>
      <c r="K4492" s="33">
        <v>7200</v>
      </c>
      <c r="L4492" s="33">
        <v>1</v>
      </c>
      <c r="M4492" s="33">
        <v>1</v>
      </c>
      <c r="N4492" s="33">
        <v>153923.55</v>
      </c>
      <c r="O4492" s="33">
        <v>1193.5</v>
      </c>
      <c r="P4492" s="33">
        <v>2127</v>
      </c>
    </row>
    <row r="4493" spans="1:16">
      <c r="A4493" s="27" t="s">
        <v>780</v>
      </c>
      <c r="B4493" s="31">
        <v>202503</v>
      </c>
      <c r="C4493" s="27" t="s">
        <v>99</v>
      </c>
      <c r="D4493" s="27" t="s">
        <v>211</v>
      </c>
      <c r="E4493" s="27" t="s">
        <v>32</v>
      </c>
      <c r="F4493" s="27" t="s">
        <v>257</v>
      </c>
      <c r="G4493" s="33">
        <v>231764.04</v>
      </c>
      <c r="H4493" s="33">
        <v>231764.04</v>
      </c>
      <c r="I4493" s="33">
        <v>5968</v>
      </c>
      <c r="J4493" s="33">
        <v>467</v>
      </c>
      <c r="K4493" s="33">
        <v>7200</v>
      </c>
      <c r="L4493" s="33">
        <v>1</v>
      </c>
      <c r="M4493" s="33">
        <v>1</v>
      </c>
      <c r="N4493" s="33">
        <v>191649.11</v>
      </c>
      <c r="O4493" s="33">
        <v>1246.7</v>
      </c>
      <c r="P4493" s="33">
        <v>2366</v>
      </c>
    </row>
    <row r="4494" spans="1:16">
      <c r="A4494" s="27" t="s">
        <v>780</v>
      </c>
      <c r="B4494" s="31">
        <v>202504</v>
      </c>
      <c r="C4494" s="27" t="s">
        <v>99</v>
      </c>
      <c r="D4494" s="27" t="s">
        <v>211</v>
      </c>
      <c r="E4494" s="27" t="s">
        <v>32</v>
      </c>
      <c r="F4494" s="27" t="s">
        <v>257</v>
      </c>
      <c r="G4494" s="33">
        <v>267355.97</v>
      </c>
      <c r="H4494" s="33">
        <v>267355.97</v>
      </c>
      <c r="I4494" s="33">
        <v>6718</v>
      </c>
      <c r="J4494" s="33">
        <v>417</v>
      </c>
      <c r="K4494" s="33">
        <v>7200</v>
      </c>
      <c r="L4494" s="33">
        <v>1</v>
      </c>
      <c r="M4494" s="33">
        <v>1</v>
      </c>
      <c r="N4494" s="33">
        <v>225314.11</v>
      </c>
      <c r="O4494" s="33">
        <v>1446.6</v>
      </c>
      <c r="P4494" s="33">
        <v>2792</v>
      </c>
    </row>
    <row r="4495" spans="1:16">
      <c r="A4495" s="27" t="s">
        <v>780</v>
      </c>
      <c r="B4495" s="31">
        <v>202505</v>
      </c>
      <c r="C4495" s="27" t="s">
        <v>99</v>
      </c>
      <c r="D4495" s="27" t="s">
        <v>211</v>
      </c>
      <c r="E4495" s="27" t="s">
        <v>32</v>
      </c>
      <c r="F4495" s="27" t="s">
        <v>257</v>
      </c>
      <c r="G4495" s="33">
        <v>288638</v>
      </c>
      <c r="H4495" s="33">
        <v>288638</v>
      </c>
      <c r="I4495" s="33">
        <v>7531</v>
      </c>
      <c r="J4495" s="33">
        <v>610</v>
      </c>
      <c r="K4495" s="33">
        <v>7200</v>
      </c>
      <c r="L4495" s="33">
        <v>1</v>
      </c>
      <c r="M4495" s="33">
        <v>1</v>
      </c>
      <c r="N4495" s="33">
        <v>246542.78</v>
      </c>
      <c r="O4495" s="33">
        <v>1832.6</v>
      </c>
      <c r="P4495" s="33">
        <v>3136</v>
      </c>
    </row>
    <row r="4496" spans="1:16">
      <c r="A4496" s="27" t="s">
        <v>780</v>
      </c>
      <c r="B4496" s="31">
        <v>202506</v>
      </c>
      <c r="C4496" s="27" t="s">
        <v>99</v>
      </c>
      <c r="D4496" s="27" t="s">
        <v>211</v>
      </c>
      <c r="E4496" s="27" t="s">
        <v>32</v>
      </c>
      <c r="F4496" s="27" t="s">
        <v>257</v>
      </c>
      <c r="G4496" s="33">
        <v>310117.44</v>
      </c>
      <c r="H4496" s="33">
        <v>310117.44</v>
      </c>
      <c r="I4496" s="33">
        <v>8114</v>
      </c>
      <c r="J4496" s="33">
        <v>601</v>
      </c>
      <c r="K4496" s="33">
        <v>7200</v>
      </c>
      <c r="L4496" s="33">
        <v>1</v>
      </c>
      <c r="M4496" s="33">
        <v>1</v>
      </c>
      <c r="N4496" s="33">
        <v>240632.22</v>
      </c>
      <c r="O4496" s="33">
        <v>1748.8</v>
      </c>
      <c r="P4496" s="33">
        <v>3387</v>
      </c>
    </row>
    <row r="4497" spans="1:16">
      <c r="A4497" s="27" t="s">
        <v>780</v>
      </c>
      <c r="B4497" s="31">
        <v>202507</v>
      </c>
      <c r="C4497" s="27" t="s">
        <v>99</v>
      </c>
      <c r="D4497" s="27" t="s">
        <v>211</v>
      </c>
      <c r="E4497" s="27" t="s">
        <v>32</v>
      </c>
      <c r="F4497" s="27" t="s">
        <v>257</v>
      </c>
      <c r="G4497" s="33">
        <v>265688.96</v>
      </c>
      <c r="H4497" s="33">
        <v>265688.96</v>
      </c>
      <c r="I4497" s="33">
        <v>6869</v>
      </c>
      <c r="J4497" s="33">
        <v>495</v>
      </c>
      <c r="K4497" s="33">
        <v>7200</v>
      </c>
      <c r="L4497" s="33">
        <v>1</v>
      </c>
      <c r="M4497" s="33">
        <v>1</v>
      </c>
      <c r="N4497" s="33">
        <v>213747.85</v>
      </c>
      <c r="O4497" s="33">
        <v>1405.8</v>
      </c>
      <c r="P4497" s="33">
        <v>2906</v>
      </c>
    </row>
    <row r="4498" spans="1:16">
      <c r="A4498" s="27" t="s">
        <v>780</v>
      </c>
      <c r="B4498" s="31">
        <v>202508</v>
      </c>
      <c r="C4498" s="27" t="s">
        <v>99</v>
      </c>
      <c r="D4498" s="27" t="s">
        <v>211</v>
      </c>
      <c r="E4498" s="27" t="s">
        <v>32</v>
      </c>
      <c r="F4498" s="27" t="s">
        <v>257</v>
      </c>
      <c r="G4498" s="33">
        <v>239188.49</v>
      </c>
      <c r="H4498" s="33">
        <v>239188.49</v>
      </c>
      <c r="I4498" s="33">
        <v>6479</v>
      </c>
      <c r="J4498" s="33">
        <v>447</v>
      </c>
      <c r="K4498" s="33">
        <v>7200</v>
      </c>
      <c r="L4498" s="33">
        <v>1</v>
      </c>
      <c r="M4498" s="33">
        <v>1</v>
      </c>
      <c r="N4498" s="33">
        <v>205671.12</v>
      </c>
      <c r="O4498" s="33">
        <v>1314.7</v>
      </c>
      <c r="P4498" s="33">
        <v>2605</v>
      </c>
    </row>
    <row r="4499" spans="1:16">
      <c r="A4499" s="27" t="s">
        <v>780</v>
      </c>
      <c r="B4499" s="31">
        <v>202509</v>
      </c>
      <c r="C4499" s="27" t="s">
        <v>99</v>
      </c>
      <c r="D4499" s="27" t="s">
        <v>211</v>
      </c>
      <c r="E4499" s="27" t="s">
        <v>32</v>
      </c>
      <c r="F4499" s="27" t="s">
        <v>257</v>
      </c>
      <c r="G4499" s="33">
        <v>225267.2</v>
      </c>
      <c r="H4499" s="33">
        <v>225267.2</v>
      </c>
      <c r="I4499" s="33">
        <v>5663</v>
      </c>
      <c r="J4499" s="33">
        <v>436</v>
      </c>
      <c r="K4499" s="33">
        <v>7200</v>
      </c>
      <c r="L4499" s="33">
        <v>1</v>
      </c>
      <c r="M4499" s="33">
        <v>1</v>
      </c>
      <c r="N4499" s="33">
        <v>197569.88</v>
      </c>
      <c r="O4499" s="33">
        <v>1384.6</v>
      </c>
      <c r="P4499" s="33">
        <v>2341</v>
      </c>
    </row>
    <row r="4500" spans="1:16">
      <c r="A4500" s="27" t="s">
        <v>780</v>
      </c>
      <c r="B4500" s="31">
        <v>202510</v>
      </c>
      <c r="C4500" s="27" t="s">
        <v>99</v>
      </c>
      <c r="D4500" s="27" t="s">
        <v>211</v>
      </c>
      <c r="E4500" s="27" t="s">
        <v>32</v>
      </c>
      <c r="F4500" s="27" t="s">
        <v>257</v>
      </c>
      <c r="G4500" s="33">
        <v>260463.55</v>
      </c>
      <c r="H4500" s="33">
        <v>260463.55</v>
      </c>
      <c r="I4500" s="33">
        <v>6771</v>
      </c>
      <c r="J4500" s="33">
        <v>480</v>
      </c>
      <c r="K4500" s="33">
        <v>7200</v>
      </c>
      <c r="L4500" s="33">
        <v>1</v>
      </c>
      <c r="M4500" s="33">
        <v>1</v>
      </c>
      <c r="N4500" s="33">
        <v>216808.22</v>
      </c>
      <c r="O4500" s="33">
        <v>1354.5</v>
      </c>
      <c r="P4500" s="33">
        <v>2796</v>
      </c>
    </row>
    <row r="4501" spans="1:16">
      <c r="A4501" s="27" t="s">
        <v>780</v>
      </c>
      <c r="B4501" s="31">
        <v>202511</v>
      </c>
      <c r="C4501" s="27" t="s">
        <v>99</v>
      </c>
      <c r="D4501" s="27" t="s">
        <v>211</v>
      </c>
      <c r="E4501" s="27" t="s">
        <v>32</v>
      </c>
      <c r="F4501" s="27" t="s">
        <v>257</v>
      </c>
      <c r="G4501" s="33">
        <v>341495.37</v>
      </c>
      <c r="H4501" s="33">
        <v>341495.37</v>
      </c>
      <c r="I4501" s="33">
        <v>8279</v>
      </c>
      <c r="J4501" s="33">
        <v>580</v>
      </c>
      <c r="K4501" s="33">
        <v>7200</v>
      </c>
      <c r="L4501" s="33">
        <v>1</v>
      </c>
      <c r="M4501" s="33">
        <v>1</v>
      </c>
      <c r="N4501" s="33">
        <v>261400.17</v>
      </c>
      <c r="O4501" s="33">
        <v>2120.2</v>
      </c>
      <c r="P4501" s="33">
        <v>3455</v>
      </c>
    </row>
    <row r="4502" spans="1:16">
      <c r="A4502" s="27" t="s">
        <v>780</v>
      </c>
      <c r="B4502" s="31">
        <v>202512</v>
      </c>
      <c r="C4502" s="27" t="s">
        <v>99</v>
      </c>
      <c r="D4502" s="27" t="s">
        <v>211</v>
      </c>
      <c r="E4502" s="27" t="s">
        <v>32</v>
      </c>
      <c r="F4502" s="27" t="s">
        <v>257</v>
      </c>
      <c r="G4502" s="33">
        <v>379516.7</v>
      </c>
      <c r="H4502" s="33">
        <v>379516.7</v>
      </c>
      <c r="I4502" s="33">
        <v>9343</v>
      </c>
      <c r="J4502" s="33">
        <v>688</v>
      </c>
      <c r="K4502" s="33">
        <v>7200</v>
      </c>
      <c r="L4502" s="33">
        <v>1</v>
      </c>
      <c r="M4502" s="33">
        <v>1</v>
      </c>
      <c r="N4502" s="33">
        <v>299790.71</v>
      </c>
      <c r="O4502" s="33">
        <v>1972.4</v>
      </c>
      <c r="P4502" s="33">
        <v>3827</v>
      </c>
    </row>
    <row r="4503" spans="1:16">
      <c r="A4503" s="27" t="s">
        <v>780</v>
      </c>
      <c r="B4503" s="31">
        <v>202601</v>
      </c>
      <c r="C4503" s="27" t="s">
        <v>99</v>
      </c>
      <c r="D4503" s="27" t="s">
        <v>211</v>
      </c>
      <c r="E4503" s="27" t="s">
        <v>32</v>
      </c>
      <c r="F4503" s="27" t="s">
        <v>257</v>
      </c>
      <c r="G4503" s="33">
        <v>182034.97</v>
      </c>
      <c r="H4503" s="33">
        <v>182034.97</v>
      </c>
      <c r="I4503" s="33">
        <v>4263</v>
      </c>
      <c r="J4503" s="33">
        <v>339</v>
      </c>
      <c r="K4503" s="33">
        <v>7200</v>
      </c>
      <c r="L4503" s="33">
        <v>1</v>
      </c>
      <c r="M4503" s="33">
        <v>1</v>
      </c>
      <c r="N4503" s="33">
        <v>152232.71</v>
      </c>
      <c r="O4503" s="33">
        <v>967.9</v>
      </c>
      <c r="P4503" s="33">
        <v>1869</v>
      </c>
    </row>
    <row r="4504" spans="1:16">
      <c r="A4504" s="27" t="s">
        <v>780</v>
      </c>
      <c r="B4504" s="31">
        <v>202602</v>
      </c>
      <c r="C4504" s="27" t="s">
        <v>99</v>
      </c>
      <c r="D4504" s="27" t="s">
        <v>211</v>
      </c>
      <c r="E4504" s="27" t="s">
        <v>32</v>
      </c>
      <c r="F4504" s="27" t="s">
        <v>257</v>
      </c>
      <c r="G4504" s="33">
        <v>185282.77</v>
      </c>
      <c r="H4504" s="33">
        <v>185282.77</v>
      </c>
      <c r="I4504" s="33">
        <v>4772</v>
      </c>
      <c r="J4504" s="33">
        <v>384</v>
      </c>
      <c r="K4504" s="33">
        <v>7200</v>
      </c>
      <c r="L4504" s="33">
        <v>1</v>
      </c>
      <c r="M4504" s="33">
        <v>1</v>
      </c>
      <c r="N4504" s="33">
        <v>156694.17</v>
      </c>
      <c r="O4504" s="33">
        <v>1028</v>
      </c>
      <c r="P4504" s="33">
        <v>1989</v>
      </c>
    </row>
    <row r="4505" spans="1:16">
      <c r="A4505" s="27" t="s">
        <v>780</v>
      </c>
      <c r="B4505" s="31">
        <v>202603</v>
      </c>
      <c r="C4505" s="27" t="s">
        <v>99</v>
      </c>
      <c r="D4505" s="27" t="s">
        <v>211</v>
      </c>
      <c r="E4505" s="27" t="s">
        <v>32</v>
      </c>
      <c r="F4505" s="27" t="s">
        <v>257</v>
      </c>
      <c r="G4505" s="33">
        <v>236784.21</v>
      </c>
      <c r="H4505" s="33">
        <v>236784.21</v>
      </c>
      <c r="I4505" s="33">
        <v>5615</v>
      </c>
      <c r="J4505" s="33">
        <v>418</v>
      </c>
      <c r="K4505" s="33">
        <v>7200</v>
      </c>
      <c r="L4505" s="33">
        <v>1</v>
      </c>
      <c r="M4505" s="33">
        <v>1</v>
      </c>
      <c r="N4505" s="33">
        <v>195098.8</v>
      </c>
      <c r="O4505" s="33">
        <v>1368.8</v>
      </c>
      <c r="P4505" s="33">
        <v>2287</v>
      </c>
    </row>
    <row r="4506" spans="1:16">
      <c r="A4506" s="27" t="s">
        <v>780</v>
      </c>
      <c r="B4506" s="31">
        <v>202604</v>
      </c>
      <c r="C4506" s="27" t="s">
        <v>99</v>
      </c>
      <c r="D4506" s="27" t="s">
        <v>211</v>
      </c>
      <c r="E4506" s="27" t="s">
        <v>32</v>
      </c>
      <c r="F4506" s="27" t="s">
        <v>257</v>
      </c>
      <c r="G4506" s="33">
        <v>266816.08</v>
      </c>
      <c r="H4506" s="33">
        <v>266816.08</v>
      </c>
      <c r="I4506" s="33">
        <v>6979</v>
      </c>
      <c r="J4506" s="33">
        <v>514</v>
      </c>
      <c r="K4506" s="33">
        <v>7200</v>
      </c>
      <c r="L4506" s="33">
        <v>1</v>
      </c>
      <c r="M4506" s="33">
        <v>1</v>
      </c>
      <c r="N4506" s="33">
        <v>229369.77</v>
      </c>
      <c r="O4506" s="33">
        <v>1565.8</v>
      </c>
      <c r="P4506" s="33">
        <v>2746</v>
      </c>
    </row>
    <row r="4507" spans="1:16">
      <c r="A4507" s="27" t="s">
        <v>780</v>
      </c>
      <c r="B4507" s="31">
        <v>202605</v>
      </c>
      <c r="C4507" s="27" t="s">
        <v>99</v>
      </c>
      <c r="D4507" s="27" t="s">
        <v>211</v>
      </c>
      <c r="E4507" s="27" t="s">
        <v>32</v>
      </c>
      <c r="F4507" s="27" t="s">
        <v>257</v>
      </c>
      <c r="G4507" s="33">
        <v>295392.52</v>
      </c>
      <c r="H4507" s="33">
        <v>295392.52</v>
      </c>
      <c r="I4507" s="33">
        <v>7546</v>
      </c>
      <c r="J4507" s="33">
        <v>624</v>
      </c>
      <c r="K4507" s="33">
        <v>7200</v>
      </c>
      <c r="L4507" s="33">
        <v>1</v>
      </c>
      <c r="M4507" s="33">
        <v>1</v>
      </c>
      <c r="N4507" s="33">
        <v>250980.55</v>
      </c>
      <c r="O4507" s="33">
        <v>1608.5</v>
      </c>
      <c r="P4507" s="33">
        <v>3102</v>
      </c>
    </row>
    <row r="4508" spans="1:16">
      <c r="A4508" s="27" t="s">
        <v>780</v>
      </c>
      <c r="B4508" s="31">
        <v>202606</v>
      </c>
      <c r="C4508" s="27" t="s">
        <v>99</v>
      </c>
      <c r="D4508" s="27" t="s">
        <v>211</v>
      </c>
      <c r="E4508" s="27" t="s">
        <v>32</v>
      </c>
      <c r="F4508" s="27" t="s">
        <v>257</v>
      </c>
      <c r="G4508" s="33">
        <v>304800.15</v>
      </c>
      <c r="H4508" s="33">
        <v>304800.15</v>
      </c>
      <c r="I4508" s="33">
        <v>8047</v>
      </c>
      <c r="J4508" s="33">
        <v>706</v>
      </c>
      <c r="K4508" s="33">
        <v>7200</v>
      </c>
      <c r="L4508" s="33">
        <v>1</v>
      </c>
      <c r="M4508" s="33">
        <v>1</v>
      </c>
      <c r="N4508" s="33">
        <v>244963.6</v>
      </c>
      <c r="O4508" s="33">
        <v>1620.4</v>
      </c>
      <c r="P4508" s="33">
        <v>3217</v>
      </c>
    </row>
    <row r="4509" spans="1:16">
      <c r="A4509" s="27" t="s">
        <v>780</v>
      </c>
      <c r="B4509" s="31">
        <v>202607</v>
      </c>
      <c r="C4509" s="27" t="s">
        <v>99</v>
      </c>
      <c r="D4509" s="27" t="s">
        <v>211</v>
      </c>
      <c r="E4509" s="27" t="s">
        <v>32</v>
      </c>
      <c r="F4509" s="27" t="s">
        <v>257</v>
      </c>
      <c r="G4509" s="33">
        <v>268285.37</v>
      </c>
      <c r="H4509" s="33">
        <v>268285.37</v>
      </c>
      <c r="I4509" s="33">
        <v>7230</v>
      </c>
      <c r="J4509" s="33">
        <v>578</v>
      </c>
      <c r="K4509" s="33">
        <v>7200</v>
      </c>
      <c r="L4509" s="33">
        <v>1</v>
      </c>
      <c r="M4509" s="33">
        <v>1</v>
      </c>
      <c r="N4509" s="33">
        <v>217595.31</v>
      </c>
      <c r="O4509" s="33">
        <v>1517.8</v>
      </c>
      <c r="P4509" s="33">
        <v>2977</v>
      </c>
    </row>
    <row r="4510" spans="1:16">
      <c r="A4510" s="27" t="s">
        <v>782</v>
      </c>
      <c r="B4510" s="31">
        <v>202408</v>
      </c>
      <c r="C4510" s="27" t="s">
        <v>99</v>
      </c>
      <c r="D4510" s="27" t="s">
        <v>211</v>
      </c>
      <c r="E4510" s="27" t="s">
        <v>32</v>
      </c>
      <c r="F4510" s="27" t="s">
        <v>262</v>
      </c>
      <c r="G4510" s="33">
        <v>163521.28</v>
      </c>
      <c r="H4510" s="33">
        <v>163521.28</v>
      </c>
      <c r="I4510" s="33">
        <v>8757</v>
      </c>
      <c r="J4510" s="33">
        <v>455</v>
      </c>
      <c r="K4510" s="33">
        <v>7000</v>
      </c>
      <c r="L4510" s="33">
        <v>1</v>
      </c>
      <c r="M4510" s="33">
        <v>1</v>
      </c>
      <c r="N4510" s="33">
        <v>163072.93</v>
      </c>
      <c r="O4510" s="33">
        <v>1037</v>
      </c>
      <c r="P4510" s="33">
        <v>2728</v>
      </c>
    </row>
    <row r="4511" spans="1:16">
      <c r="A4511" s="27" t="s">
        <v>782</v>
      </c>
      <c r="B4511" s="31">
        <v>202409</v>
      </c>
      <c r="C4511" s="27" t="s">
        <v>99</v>
      </c>
      <c r="D4511" s="27" t="s">
        <v>211</v>
      </c>
      <c r="E4511" s="27" t="s">
        <v>32</v>
      </c>
      <c r="F4511" s="27" t="s">
        <v>262</v>
      </c>
      <c r="G4511" s="33">
        <v>155206.06</v>
      </c>
      <c r="H4511" s="33">
        <v>155206.06</v>
      </c>
      <c r="I4511" s="33">
        <v>8073</v>
      </c>
      <c r="J4511" s="33">
        <v>476</v>
      </c>
      <c r="K4511" s="33">
        <v>7000</v>
      </c>
      <c r="L4511" s="33">
        <v>1</v>
      </c>
      <c r="M4511" s="33">
        <v>1</v>
      </c>
      <c r="N4511" s="33">
        <v>156649.61</v>
      </c>
      <c r="O4511" s="33">
        <v>862.8</v>
      </c>
      <c r="P4511" s="33">
        <v>2588</v>
      </c>
    </row>
    <row r="4512" spans="1:16">
      <c r="A4512" s="27" t="s">
        <v>782</v>
      </c>
      <c r="B4512" s="31">
        <v>202410</v>
      </c>
      <c r="C4512" s="27" t="s">
        <v>99</v>
      </c>
      <c r="D4512" s="27" t="s">
        <v>211</v>
      </c>
      <c r="E4512" s="27" t="s">
        <v>32</v>
      </c>
      <c r="F4512" s="27" t="s">
        <v>262</v>
      </c>
      <c r="G4512" s="33">
        <v>165072.9</v>
      </c>
      <c r="H4512" s="33">
        <v>165072.9</v>
      </c>
      <c r="I4512" s="33">
        <v>9178</v>
      </c>
      <c r="J4512" s="33">
        <v>539</v>
      </c>
      <c r="K4512" s="33">
        <v>7000</v>
      </c>
      <c r="L4512" s="33">
        <v>1</v>
      </c>
      <c r="M4512" s="33">
        <v>1</v>
      </c>
      <c r="N4512" s="33">
        <v>171903.35</v>
      </c>
      <c r="O4512" s="33">
        <v>986.5</v>
      </c>
      <c r="P4512" s="33">
        <v>2950</v>
      </c>
    </row>
    <row r="4513" spans="1:16">
      <c r="A4513" s="27" t="s">
        <v>782</v>
      </c>
      <c r="B4513" s="31">
        <v>202411</v>
      </c>
      <c r="C4513" s="27" t="s">
        <v>99</v>
      </c>
      <c r="D4513" s="27" t="s">
        <v>211</v>
      </c>
      <c r="E4513" s="27" t="s">
        <v>32</v>
      </c>
      <c r="F4513" s="27" t="s">
        <v>262</v>
      </c>
      <c r="G4513" s="33">
        <v>193666.44</v>
      </c>
      <c r="H4513" s="33">
        <v>193666.44</v>
      </c>
      <c r="I4513" s="33">
        <v>9710</v>
      </c>
      <c r="J4513" s="33">
        <v>480</v>
      </c>
      <c r="K4513" s="33">
        <v>7000</v>
      </c>
      <c r="L4513" s="33">
        <v>1</v>
      </c>
      <c r="M4513" s="33">
        <v>1</v>
      </c>
      <c r="N4513" s="33">
        <v>207259.5</v>
      </c>
      <c r="O4513" s="33">
        <v>1199</v>
      </c>
      <c r="P4513" s="33">
        <v>3045</v>
      </c>
    </row>
    <row r="4514" spans="1:16">
      <c r="A4514" s="27" t="s">
        <v>782</v>
      </c>
      <c r="B4514" s="31">
        <v>202412</v>
      </c>
      <c r="C4514" s="27" t="s">
        <v>99</v>
      </c>
      <c r="D4514" s="27" t="s">
        <v>211</v>
      </c>
      <c r="E4514" s="27" t="s">
        <v>32</v>
      </c>
      <c r="F4514" s="27" t="s">
        <v>262</v>
      </c>
      <c r="G4514" s="33">
        <v>224096.66</v>
      </c>
      <c r="H4514" s="33">
        <v>224096.66</v>
      </c>
      <c r="I4514" s="33">
        <v>11121</v>
      </c>
      <c r="J4514" s="33">
        <v>598</v>
      </c>
      <c r="K4514" s="33">
        <v>7000</v>
      </c>
      <c r="L4514" s="33">
        <v>1</v>
      </c>
      <c r="M4514" s="33">
        <v>1</v>
      </c>
      <c r="N4514" s="33">
        <v>237698.67</v>
      </c>
      <c r="O4514" s="33">
        <v>1379.6</v>
      </c>
      <c r="P4514" s="33">
        <v>3641</v>
      </c>
    </row>
    <row r="4515" spans="1:16">
      <c r="A4515" s="27" t="s">
        <v>782</v>
      </c>
      <c r="B4515" s="31">
        <v>202501</v>
      </c>
      <c r="C4515" s="27" t="s">
        <v>99</v>
      </c>
      <c r="D4515" s="27" t="s">
        <v>211</v>
      </c>
      <c r="E4515" s="27" t="s">
        <v>32</v>
      </c>
      <c r="F4515" s="27" t="s">
        <v>262</v>
      </c>
      <c r="G4515" s="33">
        <v>112306.3</v>
      </c>
      <c r="H4515" s="33">
        <v>112306.3</v>
      </c>
      <c r="I4515" s="33">
        <v>5536</v>
      </c>
      <c r="J4515" s="33">
        <v>302</v>
      </c>
      <c r="K4515" s="33">
        <v>7000</v>
      </c>
      <c r="L4515" s="33">
        <v>1</v>
      </c>
      <c r="M4515" s="33">
        <v>1</v>
      </c>
      <c r="N4515" s="33">
        <v>120702.58</v>
      </c>
      <c r="O4515" s="33">
        <v>668.8</v>
      </c>
      <c r="P4515" s="33">
        <v>1817</v>
      </c>
    </row>
    <row r="4516" spans="1:16">
      <c r="A4516" s="27" t="s">
        <v>782</v>
      </c>
      <c r="B4516" s="31">
        <v>202502</v>
      </c>
      <c r="C4516" s="27" t="s">
        <v>99</v>
      </c>
      <c r="D4516" s="27" t="s">
        <v>211</v>
      </c>
      <c r="E4516" s="27" t="s">
        <v>32</v>
      </c>
      <c r="F4516" s="27" t="s">
        <v>262</v>
      </c>
      <c r="G4516" s="33">
        <v>116481.51</v>
      </c>
      <c r="H4516" s="33">
        <v>116481.51</v>
      </c>
      <c r="I4516" s="33">
        <v>5961</v>
      </c>
      <c r="J4516" s="33">
        <v>288</v>
      </c>
      <c r="K4516" s="33">
        <v>7000</v>
      </c>
      <c r="L4516" s="33">
        <v>1</v>
      </c>
      <c r="M4516" s="33">
        <v>1</v>
      </c>
      <c r="N4516" s="33">
        <v>124239.99</v>
      </c>
      <c r="O4516" s="33">
        <v>661.7</v>
      </c>
      <c r="P4516" s="33">
        <v>2012</v>
      </c>
    </row>
    <row r="4517" spans="1:16">
      <c r="A4517" s="27" t="s">
        <v>782</v>
      </c>
      <c r="B4517" s="31">
        <v>202503</v>
      </c>
      <c r="C4517" s="27" t="s">
        <v>99</v>
      </c>
      <c r="D4517" s="27" t="s">
        <v>211</v>
      </c>
      <c r="E4517" s="27" t="s">
        <v>32</v>
      </c>
      <c r="F4517" s="27" t="s">
        <v>262</v>
      </c>
      <c r="G4517" s="33">
        <v>158221.47</v>
      </c>
      <c r="H4517" s="33">
        <v>158221.47</v>
      </c>
      <c r="I4517" s="33">
        <v>8295</v>
      </c>
      <c r="J4517" s="33">
        <v>501</v>
      </c>
      <c r="K4517" s="33">
        <v>7000</v>
      </c>
      <c r="L4517" s="33">
        <v>1</v>
      </c>
      <c r="M4517" s="33">
        <v>1</v>
      </c>
      <c r="N4517" s="33">
        <v>154690.33</v>
      </c>
      <c r="O4517" s="33">
        <v>920.8</v>
      </c>
      <c r="P4517" s="33">
        <v>2631</v>
      </c>
    </row>
    <row r="4518" spans="1:16">
      <c r="A4518" s="27" t="s">
        <v>782</v>
      </c>
      <c r="B4518" s="31">
        <v>202504</v>
      </c>
      <c r="C4518" s="27" t="s">
        <v>99</v>
      </c>
      <c r="D4518" s="27" t="s">
        <v>211</v>
      </c>
      <c r="E4518" s="27" t="s">
        <v>32</v>
      </c>
      <c r="F4518" s="27" t="s">
        <v>262</v>
      </c>
      <c r="G4518" s="33">
        <v>178558.27</v>
      </c>
      <c r="H4518" s="33">
        <v>178558.27</v>
      </c>
      <c r="I4518" s="33">
        <v>9675</v>
      </c>
      <c r="J4518" s="33">
        <v>447</v>
      </c>
      <c r="K4518" s="33">
        <v>7000</v>
      </c>
      <c r="L4518" s="33">
        <v>1</v>
      </c>
      <c r="M4518" s="33">
        <v>1</v>
      </c>
      <c r="N4518" s="33">
        <v>181863.17</v>
      </c>
      <c r="O4518" s="33">
        <v>1179.3</v>
      </c>
      <c r="P4518" s="33">
        <v>2976</v>
      </c>
    </row>
    <row r="4519" spans="1:16">
      <c r="A4519" s="27" t="s">
        <v>782</v>
      </c>
      <c r="B4519" s="31">
        <v>202505</v>
      </c>
      <c r="C4519" s="27" t="s">
        <v>99</v>
      </c>
      <c r="D4519" s="27" t="s">
        <v>211</v>
      </c>
      <c r="E4519" s="27" t="s">
        <v>32</v>
      </c>
      <c r="F4519" s="27" t="s">
        <v>262</v>
      </c>
      <c r="G4519" s="33">
        <v>181512.31</v>
      </c>
      <c r="H4519" s="33">
        <v>181512.31</v>
      </c>
      <c r="I4519" s="33">
        <v>8869</v>
      </c>
      <c r="J4519" s="33">
        <v>438</v>
      </c>
      <c r="K4519" s="33">
        <v>7000</v>
      </c>
      <c r="L4519" s="33">
        <v>1</v>
      </c>
      <c r="M4519" s="33">
        <v>1</v>
      </c>
      <c r="N4519" s="33">
        <v>198997.97</v>
      </c>
      <c r="O4519" s="33">
        <v>1116.6</v>
      </c>
      <c r="P4519" s="33">
        <v>2895</v>
      </c>
    </row>
    <row r="4520" spans="1:16">
      <c r="A4520" s="27" t="s">
        <v>782</v>
      </c>
      <c r="B4520" s="31">
        <v>202506</v>
      </c>
      <c r="C4520" s="27" t="s">
        <v>99</v>
      </c>
      <c r="D4520" s="27" t="s">
        <v>211</v>
      </c>
      <c r="E4520" s="27" t="s">
        <v>32</v>
      </c>
      <c r="F4520" s="27" t="s">
        <v>262</v>
      </c>
      <c r="G4520" s="33">
        <v>175886.35</v>
      </c>
      <c r="H4520" s="33">
        <v>175886.35</v>
      </c>
      <c r="I4520" s="33">
        <v>8670</v>
      </c>
      <c r="J4520" s="33">
        <v>443</v>
      </c>
      <c r="K4520" s="33">
        <v>7000</v>
      </c>
      <c r="L4520" s="33">
        <v>1</v>
      </c>
      <c r="M4520" s="33">
        <v>1</v>
      </c>
      <c r="N4520" s="33">
        <v>194227.24</v>
      </c>
      <c r="O4520" s="33">
        <v>985.1</v>
      </c>
      <c r="P4520" s="33">
        <v>2837</v>
      </c>
    </row>
    <row r="4521" spans="1:16">
      <c r="A4521" s="27" t="s">
        <v>782</v>
      </c>
      <c r="B4521" s="31">
        <v>202507</v>
      </c>
      <c r="C4521" s="27" t="s">
        <v>99</v>
      </c>
      <c r="D4521" s="27" t="s">
        <v>211</v>
      </c>
      <c r="E4521" s="27" t="s">
        <v>32</v>
      </c>
      <c r="F4521" s="27" t="s">
        <v>262</v>
      </c>
      <c r="G4521" s="33">
        <v>162545.73</v>
      </c>
      <c r="H4521" s="33">
        <v>162545.73</v>
      </c>
      <c r="I4521" s="33">
        <v>8144</v>
      </c>
      <c r="J4521" s="33">
        <v>441</v>
      </c>
      <c r="K4521" s="33">
        <v>7000</v>
      </c>
      <c r="L4521" s="33">
        <v>1</v>
      </c>
      <c r="M4521" s="33">
        <v>1</v>
      </c>
      <c r="N4521" s="33">
        <v>172527.41</v>
      </c>
      <c r="O4521" s="33">
        <v>967.6</v>
      </c>
      <c r="P4521" s="33">
        <v>2718</v>
      </c>
    </row>
    <row r="4522" spans="1:16">
      <c r="A4522" s="27" t="s">
        <v>782</v>
      </c>
      <c r="B4522" s="31">
        <v>202508</v>
      </c>
      <c r="C4522" s="27" t="s">
        <v>99</v>
      </c>
      <c r="D4522" s="27" t="s">
        <v>211</v>
      </c>
      <c r="E4522" s="27" t="s">
        <v>32</v>
      </c>
      <c r="F4522" s="27" t="s">
        <v>262</v>
      </c>
      <c r="G4522" s="33">
        <v>141867.7</v>
      </c>
      <c r="H4522" s="33">
        <v>141867.7</v>
      </c>
      <c r="I4522" s="33">
        <v>7186</v>
      </c>
      <c r="J4522" s="33">
        <v>413</v>
      </c>
      <c r="K4522" s="33">
        <v>7000</v>
      </c>
      <c r="L4522" s="33">
        <v>1</v>
      </c>
      <c r="M4522" s="33">
        <v>1</v>
      </c>
      <c r="N4522" s="33">
        <v>166008.25</v>
      </c>
      <c r="O4522" s="33">
        <v>808.6</v>
      </c>
      <c r="P4522" s="33">
        <v>2334</v>
      </c>
    </row>
    <row r="4523" spans="1:16">
      <c r="A4523" s="27" t="s">
        <v>782</v>
      </c>
      <c r="B4523" s="31">
        <v>202509</v>
      </c>
      <c r="C4523" s="27" t="s">
        <v>99</v>
      </c>
      <c r="D4523" s="27" t="s">
        <v>211</v>
      </c>
      <c r="E4523" s="27" t="s">
        <v>32</v>
      </c>
      <c r="F4523" s="27" t="s">
        <v>262</v>
      </c>
      <c r="G4523" s="33">
        <v>157056.47</v>
      </c>
      <c r="H4523" s="33">
        <v>157056.47</v>
      </c>
      <c r="I4523" s="33">
        <v>8139</v>
      </c>
      <c r="J4523" s="33">
        <v>474</v>
      </c>
      <c r="K4523" s="33">
        <v>7000</v>
      </c>
      <c r="L4523" s="33">
        <v>1</v>
      </c>
      <c r="M4523" s="33">
        <v>1</v>
      </c>
      <c r="N4523" s="33">
        <v>159469.3</v>
      </c>
      <c r="O4523" s="33">
        <v>1032.5</v>
      </c>
      <c r="P4523" s="33">
        <v>2589</v>
      </c>
    </row>
    <row r="4524" spans="1:16">
      <c r="A4524" s="27" t="s">
        <v>782</v>
      </c>
      <c r="B4524" s="31">
        <v>202510</v>
      </c>
      <c r="C4524" s="27" t="s">
        <v>99</v>
      </c>
      <c r="D4524" s="27" t="s">
        <v>211</v>
      </c>
      <c r="E4524" s="27" t="s">
        <v>32</v>
      </c>
      <c r="F4524" s="27" t="s">
        <v>262</v>
      </c>
      <c r="G4524" s="33">
        <v>165387.34</v>
      </c>
      <c r="H4524" s="33">
        <v>165387.34</v>
      </c>
      <c r="I4524" s="33">
        <v>8383</v>
      </c>
      <c r="J4524" s="33">
        <v>539</v>
      </c>
      <c r="K4524" s="33">
        <v>7000</v>
      </c>
      <c r="L4524" s="33">
        <v>1</v>
      </c>
      <c r="M4524" s="33">
        <v>1</v>
      </c>
      <c r="N4524" s="33">
        <v>174997.61</v>
      </c>
      <c r="O4524" s="33">
        <v>939.4</v>
      </c>
      <c r="P4524" s="33">
        <v>2776</v>
      </c>
    </row>
    <row r="4525" spans="1:16">
      <c r="A4525" s="27" t="s">
        <v>782</v>
      </c>
      <c r="B4525" s="31">
        <v>202511</v>
      </c>
      <c r="C4525" s="27" t="s">
        <v>99</v>
      </c>
      <c r="D4525" s="27" t="s">
        <v>211</v>
      </c>
      <c r="E4525" s="27" t="s">
        <v>32</v>
      </c>
      <c r="F4525" s="27" t="s">
        <v>262</v>
      </c>
      <c r="G4525" s="33">
        <v>188592.83</v>
      </c>
      <c r="H4525" s="33">
        <v>188592.83</v>
      </c>
      <c r="I4525" s="33">
        <v>9957</v>
      </c>
      <c r="J4525" s="33">
        <v>470</v>
      </c>
      <c r="K4525" s="33">
        <v>7000</v>
      </c>
      <c r="L4525" s="33">
        <v>1</v>
      </c>
      <c r="M4525" s="33">
        <v>1</v>
      </c>
      <c r="N4525" s="33">
        <v>210990.17</v>
      </c>
      <c r="O4525" s="33">
        <v>1221.9</v>
      </c>
      <c r="P4525" s="33">
        <v>3159</v>
      </c>
    </row>
    <row r="4526" spans="1:16">
      <c r="A4526" s="27" t="s">
        <v>782</v>
      </c>
      <c r="B4526" s="31">
        <v>202512</v>
      </c>
      <c r="C4526" s="27" t="s">
        <v>99</v>
      </c>
      <c r="D4526" s="27" t="s">
        <v>211</v>
      </c>
      <c r="E4526" s="27" t="s">
        <v>32</v>
      </c>
      <c r="F4526" s="27" t="s">
        <v>262</v>
      </c>
      <c r="G4526" s="33">
        <v>247946.28</v>
      </c>
      <c r="H4526" s="33">
        <v>247946.28</v>
      </c>
      <c r="I4526" s="33">
        <v>12742</v>
      </c>
      <c r="J4526" s="33">
        <v>725</v>
      </c>
      <c r="K4526" s="33">
        <v>7000</v>
      </c>
      <c r="L4526" s="33">
        <v>1</v>
      </c>
      <c r="M4526" s="33">
        <v>1</v>
      </c>
      <c r="N4526" s="33">
        <v>241977.24</v>
      </c>
      <c r="O4526" s="33">
        <v>1625.6</v>
      </c>
      <c r="P4526" s="33">
        <v>4210</v>
      </c>
    </row>
    <row r="4527" spans="1:16">
      <c r="A4527" s="27" t="s">
        <v>782</v>
      </c>
      <c r="B4527" s="31">
        <v>202601</v>
      </c>
      <c r="C4527" s="27" t="s">
        <v>99</v>
      </c>
      <c r="D4527" s="27" t="s">
        <v>211</v>
      </c>
      <c r="E4527" s="27" t="s">
        <v>32</v>
      </c>
      <c r="F4527" s="27" t="s">
        <v>262</v>
      </c>
      <c r="G4527" s="33">
        <v>108156.88</v>
      </c>
      <c r="H4527" s="33">
        <v>108156.88</v>
      </c>
      <c r="I4527" s="33">
        <v>4971</v>
      </c>
      <c r="J4527" s="33">
        <v>238</v>
      </c>
      <c r="K4527" s="33">
        <v>7000</v>
      </c>
      <c r="L4527" s="33">
        <v>1</v>
      </c>
      <c r="M4527" s="33">
        <v>1</v>
      </c>
      <c r="N4527" s="33">
        <v>122875.22</v>
      </c>
      <c r="O4527" s="33">
        <v>628.9</v>
      </c>
      <c r="P4527" s="33">
        <v>1674</v>
      </c>
    </row>
    <row r="4528" spans="1:16">
      <c r="A4528" s="27" t="s">
        <v>782</v>
      </c>
      <c r="B4528" s="31">
        <v>202602</v>
      </c>
      <c r="C4528" s="27" t="s">
        <v>99</v>
      </c>
      <c r="D4528" s="27" t="s">
        <v>211</v>
      </c>
      <c r="E4528" s="27" t="s">
        <v>32</v>
      </c>
      <c r="F4528" s="27" t="s">
        <v>262</v>
      </c>
      <c r="G4528" s="33">
        <v>109089.29</v>
      </c>
      <c r="H4528" s="33">
        <v>109089.29</v>
      </c>
      <c r="I4528" s="33">
        <v>5313</v>
      </c>
      <c r="J4528" s="33">
        <v>217</v>
      </c>
      <c r="K4528" s="33">
        <v>7000</v>
      </c>
      <c r="L4528" s="33">
        <v>1</v>
      </c>
      <c r="M4528" s="33">
        <v>1</v>
      </c>
      <c r="N4528" s="33">
        <v>126476.31</v>
      </c>
      <c r="O4528" s="33">
        <v>698.7</v>
      </c>
      <c r="P4528" s="33">
        <v>1743</v>
      </c>
    </row>
    <row r="4529" spans="1:16">
      <c r="A4529" s="27" t="s">
        <v>782</v>
      </c>
      <c r="B4529" s="31">
        <v>202603</v>
      </c>
      <c r="C4529" s="27" t="s">
        <v>99</v>
      </c>
      <c r="D4529" s="27" t="s">
        <v>211</v>
      </c>
      <c r="E4529" s="27" t="s">
        <v>32</v>
      </c>
      <c r="F4529" s="27" t="s">
        <v>262</v>
      </c>
      <c r="G4529" s="33">
        <v>145028.15</v>
      </c>
      <c r="H4529" s="33">
        <v>145028.15</v>
      </c>
      <c r="I4529" s="33">
        <v>6738</v>
      </c>
      <c r="J4529" s="33">
        <v>305</v>
      </c>
      <c r="K4529" s="33">
        <v>7000</v>
      </c>
      <c r="L4529" s="33">
        <v>1</v>
      </c>
      <c r="M4529" s="33">
        <v>1</v>
      </c>
      <c r="N4529" s="33">
        <v>157474.76</v>
      </c>
      <c r="O4529" s="33">
        <v>814.9</v>
      </c>
      <c r="P4529" s="33">
        <v>2311</v>
      </c>
    </row>
    <row r="4530" spans="1:16">
      <c r="A4530" s="27" t="s">
        <v>782</v>
      </c>
      <c r="B4530" s="31">
        <v>202604</v>
      </c>
      <c r="C4530" s="27" t="s">
        <v>99</v>
      </c>
      <c r="D4530" s="27" t="s">
        <v>211</v>
      </c>
      <c r="E4530" s="27" t="s">
        <v>32</v>
      </c>
      <c r="F4530" s="27" t="s">
        <v>262</v>
      </c>
      <c r="G4530" s="33">
        <v>180461.92</v>
      </c>
      <c r="H4530" s="33">
        <v>180461.92</v>
      </c>
      <c r="I4530" s="33">
        <v>8940</v>
      </c>
      <c r="J4530" s="33">
        <v>491</v>
      </c>
      <c r="K4530" s="33">
        <v>7000</v>
      </c>
      <c r="L4530" s="33">
        <v>1</v>
      </c>
      <c r="M4530" s="33">
        <v>1</v>
      </c>
      <c r="N4530" s="33">
        <v>185136.7</v>
      </c>
      <c r="O4530" s="33">
        <v>1137</v>
      </c>
      <c r="P4530" s="33">
        <v>2906</v>
      </c>
    </row>
    <row r="4531" spans="1:16">
      <c r="A4531" s="27" t="s">
        <v>782</v>
      </c>
      <c r="B4531" s="31">
        <v>202605</v>
      </c>
      <c r="C4531" s="27" t="s">
        <v>99</v>
      </c>
      <c r="D4531" s="27" t="s">
        <v>211</v>
      </c>
      <c r="E4531" s="27" t="s">
        <v>32</v>
      </c>
      <c r="F4531" s="27" t="s">
        <v>262</v>
      </c>
      <c r="G4531" s="33">
        <v>196647.11</v>
      </c>
      <c r="H4531" s="33">
        <v>196647.11</v>
      </c>
      <c r="I4531" s="33">
        <v>10438</v>
      </c>
      <c r="J4531" s="33">
        <v>518</v>
      </c>
      <c r="K4531" s="33">
        <v>7000</v>
      </c>
      <c r="L4531" s="33">
        <v>1</v>
      </c>
      <c r="M4531" s="33">
        <v>1</v>
      </c>
      <c r="N4531" s="33">
        <v>202579.94</v>
      </c>
      <c r="O4531" s="33">
        <v>1130.3</v>
      </c>
      <c r="P4531" s="33">
        <v>3300</v>
      </c>
    </row>
    <row r="4532" spans="1:16">
      <c r="A4532" s="27" t="s">
        <v>782</v>
      </c>
      <c r="B4532" s="31">
        <v>202606</v>
      </c>
      <c r="C4532" s="27" t="s">
        <v>99</v>
      </c>
      <c r="D4532" s="27" t="s">
        <v>211</v>
      </c>
      <c r="E4532" s="27" t="s">
        <v>32</v>
      </c>
      <c r="F4532" s="27" t="s">
        <v>262</v>
      </c>
      <c r="G4532" s="33">
        <v>192299.9</v>
      </c>
      <c r="H4532" s="33">
        <v>192299.9</v>
      </c>
      <c r="I4532" s="33">
        <v>10405</v>
      </c>
      <c r="J4532" s="33">
        <v>538</v>
      </c>
      <c r="K4532" s="33">
        <v>7000</v>
      </c>
      <c r="L4532" s="33">
        <v>1</v>
      </c>
      <c r="M4532" s="33">
        <v>1</v>
      </c>
      <c r="N4532" s="33">
        <v>197723.33</v>
      </c>
      <c r="O4532" s="33">
        <v>1154.6</v>
      </c>
      <c r="P4532" s="33">
        <v>3427</v>
      </c>
    </row>
    <row r="4533" spans="1:16">
      <c r="A4533" s="27" t="s">
        <v>782</v>
      </c>
      <c r="B4533" s="31">
        <v>202607</v>
      </c>
      <c r="C4533" s="27" t="s">
        <v>99</v>
      </c>
      <c r="D4533" s="27" t="s">
        <v>211</v>
      </c>
      <c r="E4533" s="27" t="s">
        <v>32</v>
      </c>
      <c r="F4533" s="27" t="s">
        <v>262</v>
      </c>
      <c r="G4533" s="33">
        <v>175101.55</v>
      </c>
      <c r="H4533" s="33">
        <v>175101.55</v>
      </c>
      <c r="I4533" s="33">
        <v>9573</v>
      </c>
      <c r="J4533" s="33">
        <v>494</v>
      </c>
      <c r="K4533" s="33">
        <v>7000</v>
      </c>
      <c r="L4533" s="33">
        <v>1</v>
      </c>
      <c r="M4533" s="33">
        <v>1</v>
      </c>
      <c r="N4533" s="33">
        <v>175632.91</v>
      </c>
      <c r="O4533" s="33">
        <v>1062.4</v>
      </c>
      <c r="P4533" s="33">
        <v>3030</v>
      </c>
    </row>
    <row r="4534" spans="1:16">
      <c r="A4534" s="27" t="s">
        <v>784</v>
      </c>
      <c r="B4534" s="31">
        <v>202408</v>
      </c>
      <c r="C4534" s="27" t="s">
        <v>99</v>
      </c>
      <c r="D4534" s="27" t="s">
        <v>211</v>
      </c>
      <c r="E4534" s="27" t="s">
        <v>32</v>
      </c>
      <c r="F4534" s="27" t="s">
        <v>257</v>
      </c>
      <c r="G4534" s="33">
        <v>197752.43</v>
      </c>
      <c r="H4534" s="33">
        <v>197752.43</v>
      </c>
      <c r="I4534" s="33">
        <v>4975</v>
      </c>
      <c r="J4534" s="33">
        <v>397</v>
      </c>
      <c r="K4534" s="33">
        <v>8200</v>
      </c>
      <c r="L4534" s="33">
        <v>1</v>
      </c>
      <c r="M4534" s="33">
        <v>1</v>
      </c>
      <c r="N4534" s="33">
        <v>233366.64</v>
      </c>
      <c r="O4534" s="33">
        <v>1032.2</v>
      </c>
      <c r="P4534" s="33">
        <v>2032</v>
      </c>
    </row>
    <row r="4535" spans="1:16">
      <c r="A4535" s="27" t="s">
        <v>784</v>
      </c>
      <c r="B4535" s="31">
        <v>202409</v>
      </c>
      <c r="C4535" s="27" t="s">
        <v>99</v>
      </c>
      <c r="D4535" s="27" t="s">
        <v>211</v>
      </c>
      <c r="E4535" s="27" t="s">
        <v>32</v>
      </c>
      <c r="F4535" s="27" t="s">
        <v>257</v>
      </c>
      <c r="G4535" s="33">
        <v>189148.46</v>
      </c>
      <c r="H4535" s="33">
        <v>189148.46</v>
      </c>
      <c r="I4535" s="33">
        <v>5024</v>
      </c>
      <c r="J4535" s="33">
        <v>410</v>
      </c>
      <c r="K4535" s="33">
        <v>8200</v>
      </c>
      <c r="L4535" s="33">
        <v>1</v>
      </c>
      <c r="M4535" s="33">
        <v>1</v>
      </c>
      <c r="N4535" s="33">
        <v>224174.49</v>
      </c>
      <c r="O4535" s="33">
        <v>1049.9</v>
      </c>
      <c r="P4535" s="33">
        <v>1971</v>
      </c>
    </row>
    <row r="4536" spans="1:16">
      <c r="A4536" s="27" t="s">
        <v>784</v>
      </c>
      <c r="B4536" s="31">
        <v>202410</v>
      </c>
      <c r="C4536" s="27" t="s">
        <v>99</v>
      </c>
      <c r="D4536" s="27" t="s">
        <v>211</v>
      </c>
      <c r="E4536" s="27" t="s">
        <v>32</v>
      </c>
      <c r="F4536" s="27" t="s">
        <v>257</v>
      </c>
      <c r="G4536" s="33">
        <v>225417.68</v>
      </c>
      <c r="H4536" s="33">
        <v>225417.68</v>
      </c>
      <c r="I4536" s="33">
        <v>6266</v>
      </c>
      <c r="J4536" s="33">
        <v>462</v>
      </c>
      <c r="K4536" s="33">
        <v>8200</v>
      </c>
      <c r="L4536" s="33">
        <v>1</v>
      </c>
      <c r="M4536" s="33">
        <v>1</v>
      </c>
      <c r="N4536" s="33">
        <v>246003.46</v>
      </c>
      <c r="O4536" s="33">
        <v>1202.5</v>
      </c>
      <c r="P4536" s="33">
        <v>2524</v>
      </c>
    </row>
    <row r="4537" spans="1:16">
      <c r="A4537" s="27" t="s">
        <v>784</v>
      </c>
      <c r="B4537" s="31">
        <v>202411</v>
      </c>
      <c r="C4537" s="27" t="s">
        <v>99</v>
      </c>
      <c r="D4537" s="27" t="s">
        <v>211</v>
      </c>
      <c r="E4537" s="27" t="s">
        <v>32</v>
      </c>
      <c r="F4537" s="27" t="s">
        <v>257</v>
      </c>
      <c r="G4537" s="33">
        <v>264287.72</v>
      </c>
      <c r="H4537" s="33">
        <v>264287.72</v>
      </c>
      <c r="I4537" s="33">
        <v>6772</v>
      </c>
      <c r="J4537" s="33">
        <v>505</v>
      </c>
      <c r="K4537" s="33">
        <v>8200</v>
      </c>
      <c r="L4537" s="33">
        <v>1</v>
      </c>
      <c r="M4537" s="33">
        <v>1</v>
      </c>
      <c r="N4537" s="33">
        <v>296600.12</v>
      </c>
      <c r="O4537" s="33">
        <v>1423.6</v>
      </c>
      <c r="P4537" s="33">
        <v>2792</v>
      </c>
    </row>
    <row r="4538" spans="1:16">
      <c r="A4538" s="27" t="s">
        <v>784</v>
      </c>
      <c r="B4538" s="31">
        <v>202412</v>
      </c>
      <c r="C4538" s="27" t="s">
        <v>99</v>
      </c>
      <c r="D4538" s="27" t="s">
        <v>211</v>
      </c>
      <c r="E4538" s="27" t="s">
        <v>32</v>
      </c>
      <c r="F4538" s="27" t="s">
        <v>257</v>
      </c>
      <c r="G4538" s="33">
        <v>319586.21</v>
      </c>
      <c r="H4538" s="33">
        <v>319586.21</v>
      </c>
      <c r="I4538" s="33">
        <v>8485</v>
      </c>
      <c r="J4538" s="33">
        <v>647</v>
      </c>
      <c r="K4538" s="33">
        <v>8200</v>
      </c>
      <c r="L4538" s="33">
        <v>1</v>
      </c>
      <c r="M4538" s="33">
        <v>1</v>
      </c>
      <c r="N4538" s="33">
        <v>340160.3</v>
      </c>
      <c r="O4538" s="33">
        <v>1838.6</v>
      </c>
      <c r="P4538" s="33">
        <v>3472</v>
      </c>
    </row>
    <row r="4539" spans="1:16">
      <c r="A4539" s="27" t="s">
        <v>784</v>
      </c>
      <c r="B4539" s="31">
        <v>202501</v>
      </c>
      <c r="C4539" s="27" t="s">
        <v>99</v>
      </c>
      <c r="D4539" s="27" t="s">
        <v>211</v>
      </c>
      <c r="E4539" s="27" t="s">
        <v>32</v>
      </c>
      <c r="F4539" s="27" t="s">
        <v>257</v>
      </c>
      <c r="G4539" s="33">
        <v>162906.87</v>
      </c>
      <c r="H4539" s="33">
        <v>162906.87</v>
      </c>
      <c r="I4539" s="33">
        <v>4087</v>
      </c>
      <c r="J4539" s="33">
        <v>291</v>
      </c>
      <c r="K4539" s="33">
        <v>8200</v>
      </c>
      <c r="L4539" s="33">
        <v>1</v>
      </c>
      <c r="M4539" s="33">
        <v>1</v>
      </c>
      <c r="N4539" s="33">
        <v>172732.25</v>
      </c>
      <c r="O4539" s="33">
        <v>832</v>
      </c>
      <c r="P4539" s="33">
        <v>1651</v>
      </c>
    </row>
    <row r="4540" spans="1:16">
      <c r="A4540" s="27" t="s">
        <v>784</v>
      </c>
      <c r="B4540" s="31">
        <v>202502</v>
      </c>
      <c r="C4540" s="27" t="s">
        <v>99</v>
      </c>
      <c r="D4540" s="27" t="s">
        <v>211</v>
      </c>
      <c r="E4540" s="27" t="s">
        <v>32</v>
      </c>
      <c r="F4540" s="27" t="s">
        <v>257</v>
      </c>
      <c r="G4540" s="33">
        <v>159548.77</v>
      </c>
      <c r="H4540" s="33">
        <v>159548.77</v>
      </c>
      <c r="I4540" s="33">
        <v>3761</v>
      </c>
      <c r="J4540" s="33">
        <v>331</v>
      </c>
      <c r="K4540" s="33">
        <v>8200</v>
      </c>
      <c r="L4540" s="33">
        <v>1</v>
      </c>
      <c r="M4540" s="33">
        <v>1</v>
      </c>
      <c r="N4540" s="33">
        <v>177794.49</v>
      </c>
      <c r="O4540" s="33">
        <v>908</v>
      </c>
      <c r="P4540" s="33">
        <v>1595</v>
      </c>
    </row>
    <row r="4541" spans="1:16">
      <c r="A4541" s="27" t="s">
        <v>784</v>
      </c>
      <c r="B4541" s="31">
        <v>202503</v>
      </c>
      <c r="C4541" s="27" t="s">
        <v>99</v>
      </c>
      <c r="D4541" s="27" t="s">
        <v>211</v>
      </c>
      <c r="E4541" s="27" t="s">
        <v>32</v>
      </c>
      <c r="F4541" s="27" t="s">
        <v>257</v>
      </c>
      <c r="G4541" s="33">
        <v>179087.24</v>
      </c>
      <c r="H4541" s="33">
        <v>179087.24</v>
      </c>
      <c r="I4541" s="33">
        <v>4593</v>
      </c>
      <c r="J4541" s="33">
        <v>298</v>
      </c>
      <c r="K4541" s="33">
        <v>8200</v>
      </c>
      <c r="L4541" s="33">
        <v>1</v>
      </c>
      <c r="M4541" s="33">
        <v>1</v>
      </c>
      <c r="N4541" s="33">
        <v>221370.66</v>
      </c>
      <c r="O4541" s="33">
        <v>976.5</v>
      </c>
      <c r="P4541" s="33">
        <v>1858</v>
      </c>
    </row>
    <row r="4542" spans="1:16">
      <c r="A4542" s="27" t="s">
        <v>784</v>
      </c>
      <c r="B4542" s="31">
        <v>202504</v>
      </c>
      <c r="C4542" s="27" t="s">
        <v>99</v>
      </c>
      <c r="D4542" s="27" t="s">
        <v>211</v>
      </c>
      <c r="E4542" s="27" t="s">
        <v>32</v>
      </c>
      <c r="F4542" s="27" t="s">
        <v>257</v>
      </c>
      <c r="G4542" s="33">
        <v>247491.55</v>
      </c>
      <c r="H4542" s="33">
        <v>247491.55</v>
      </c>
      <c r="I4542" s="33">
        <v>5996</v>
      </c>
      <c r="J4542" s="33">
        <v>401</v>
      </c>
      <c r="K4542" s="33">
        <v>8200</v>
      </c>
      <c r="L4542" s="33">
        <v>1</v>
      </c>
      <c r="M4542" s="33">
        <v>1</v>
      </c>
      <c r="N4542" s="33">
        <v>260256.53</v>
      </c>
      <c r="O4542" s="33">
        <v>1448.4</v>
      </c>
      <c r="P4542" s="33">
        <v>2525</v>
      </c>
    </row>
    <row r="4543" spans="1:16">
      <c r="A4543" s="27" t="s">
        <v>784</v>
      </c>
      <c r="B4543" s="31">
        <v>202505</v>
      </c>
      <c r="C4543" s="27" t="s">
        <v>99</v>
      </c>
      <c r="D4543" s="27" t="s">
        <v>211</v>
      </c>
      <c r="E4543" s="27" t="s">
        <v>32</v>
      </c>
      <c r="F4543" s="27" t="s">
        <v>257</v>
      </c>
      <c r="G4543" s="33">
        <v>271679.99</v>
      </c>
      <c r="H4543" s="33">
        <v>271679.99</v>
      </c>
      <c r="I4543" s="33">
        <v>6888</v>
      </c>
      <c r="J4543" s="33">
        <v>521</v>
      </c>
      <c r="K4543" s="33">
        <v>8200</v>
      </c>
      <c r="L4543" s="33">
        <v>1</v>
      </c>
      <c r="M4543" s="33">
        <v>1</v>
      </c>
      <c r="N4543" s="33">
        <v>284777.41</v>
      </c>
      <c r="O4543" s="33">
        <v>1490</v>
      </c>
      <c r="P4543" s="33">
        <v>2907</v>
      </c>
    </row>
    <row r="4544" spans="1:16">
      <c r="A4544" s="27" t="s">
        <v>784</v>
      </c>
      <c r="B4544" s="31">
        <v>202506</v>
      </c>
      <c r="C4544" s="27" t="s">
        <v>99</v>
      </c>
      <c r="D4544" s="27" t="s">
        <v>211</v>
      </c>
      <c r="E4544" s="27" t="s">
        <v>32</v>
      </c>
      <c r="F4544" s="27" t="s">
        <v>257</v>
      </c>
      <c r="G4544" s="33">
        <v>247053.35</v>
      </c>
      <c r="H4544" s="33">
        <v>247053.35</v>
      </c>
      <c r="I4544" s="33">
        <v>5977</v>
      </c>
      <c r="J4544" s="33">
        <v>435</v>
      </c>
      <c r="K4544" s="33">
        <v>8200</v>
      </c>
      <c r="L4544" s="33">
        <v>1</v>
      </c>
      <c r="M4544" s="33">
        <v>1</v>
      </c>
      <c r="N4544" s="33">
        <v>277950.21</v>
      </c>
      <c r="O4544" s="33">
        <v>1375.6</v>
      </c>
      <c r="P4544" s="33">
        <v>2509</v>
      </c>
    </row>
    <row r="4545" spans="1:16">
      <c r="A4545" s="27" t="s">
        <v>784</v>
      </c>
      <c r="B4545" s="31">
        <v>202507</v>
      </c>
      <c r="C4545" s="27" t="s">
        <v>99</v>
      </c>
      <c r="D4545" s="27" t="s">
        <v>211</v>
      </c>
      <c r="E4545" s="27" t="s">
        <v>32</v>
      </c>
      <c r="F4545" s="27" t="s">
        <v>257</v>
      </c>
      <c r="G4545" s="33">
        <v>236993.65</v>
      </c>
      <c r="H4545" s="33">
        <v>236993.65</v>
      </c>
      <c r="I4545" s="33">
        <v>5676</v>
      </c>
      <c r="J4545" s="33">
        <v>397</v>
      </c>
      <c r="K4545" s="33">
        <v>8200</v>
      </c>
      <c r="L4545" s="33">
        <v>1</v>
      </c>
      <c r="M4545" s="33">
        <v>1</v>
      </c>
      <c r="N4545" s="33">
        <v>246896.53</v>
      </c>
      <c r="O4545" s="33">
        <v>1297.9</v>
      </c>
      <c r="P4545" s="33">
        <v>2294</v>
      </c>
    </row>
    <row r="4546" spans="1:16">
      <c r="A4546" s="27" t="s">
        <v>784</v>
      </c>
      <c r="B4546" s="31">
        <v>202508</v>
      </c>
      <c r="C4546" s="27" t="s">
        <v>99</v>
      </c>
      <c r="D4546" s="27" t="s">
        <v>211</v>
      </c>
      <c r="E4546" s="27" t="s">
        <v>32</v>
      </c>
      <c r="F4546" s="27" t="s">
        <v>257</v>
      </c>
      <c r="G4546" s="33">
        <v>216054.66</v>
      </c>
      <c r="H4546" s="33">
        <v>216054.66</v>
      </c>
      <c r="I4546" s="33">
        <v>5491</v>
      </c>
      <c r="J4546" s="33">
        <v>373</v>
      </c>
      <c r="K4546" s="33">
        <v>8200</v>
      </c>
      <c r="L4546" s="33">
        <v>1</v>
      </c>
      <c r="M4546" s="33">
        <v>1</v>
      </c>
      <c r="N4546" s="33">
        <v>237567.24</v>
      </c>
      <c r="O4546" s="33">
        <v>1093.5</v>
      </c>
      <c r="P4546" s="33">
        <v>2174</v>
      </c>
    </row>
    <row r="4547" spans="1:16">
      <c r="A4547" s="27" t="s">
        <v>784</v>
      </c>
      <c r="B4547" s="31">
        <v>202509</v>
      </c>
      <c r="C4547" s="27" t="s">
        <v>99</v>
      </c>
      <c r="D4547" s="27" t="s">
        <v>211</v>
      </c>
      <c r="E4547" s="27" t="s">
        <v>32</v>
      </c>
      <c r="F4547" s="27" t="s">
        <v>257</v>
      </c>
      <c r="G4547" s="33">
        <v>205250.42</v>
      </c>
      <c r="H4547" s="33">
        <v>205250.42</v>
      </c>
      <c r="I4547" s="33">
        <v>5663</v>
      </c>
      <c r="J4547" s="33">
        <v>452</v>
      </c>
      <c r="K4547" s="33">
        <v>8200</v>
      </c>
      <c r="L4547" s="33">
        <v>1</v>
      </c>
      <c r="M4547" s="33">
        <v>1</v>
      </c>
      <c r="N4547" s="33">
        <v>228209.63</v>
      </c>
      <c r="O4547" s="33">
        <v>1162.2</v>
      </c>
      <c r="P4547" s="33">
        <v>2211</v>
      </c>
    </row>
    <row r="4548" spans="1:16">
      <c r="A4548" s="27" t="s">
        <v>784</v>
      </c>
      <c r="B4548" s="31">
        <v>202510</v>
      </c>
      <c r="C4548" s="27" t="s">
        <v>99</v>
      </c>
      <c r="D4548" s="27" t="s">
        <v>211</v>
      </c>
      <c r="E4548" s="27" t="s">
        <v>32</v>
      </c>
      <c r="F4548" s="27" t="s">
        <v>257</v>
      </c>
      <c r="G4548" s="33">
        <v>237199.8</v>
      </c>
      <c r="H4548" s="33">
        <v>237199.8</v>
      </c>
      <c r="I4548" s="33">
        <v>5863</v>
      </c>
      <c r="J4548" s="33">
        <v>521</v>
      </c>
      <c r="K4548" s="33">
        <v>8200</v>
      </c>
      <c r="L4548" s="33">
        <v>1</v>
      </c>
      <c r="M4548" s="33">
        <v>1</v>
      </c>
      <c r="N4548" s="33">
        <v>250431.52</v>
      </c>
      <c r="O4548" s="33">
        <v>1224.1</v>
      </c>
      <c r="P4548" s="33">
        <v>2433</v>
      </c>
    </row>
    <row r="4549" spans="1:16">
      <c r="A4549" s="27" t="s">
        <v>784</v>
      </c>
      <c r="B4549" s="31">
        <v>202511</v>
      </c>
      <c r="C4549" s="27" t="s">
        <v>99</v>
      </c>
      <c r="D4549" s="27" t="s">
        <v>211</v>
      </c>
      <c r="E4549" s="27" t="s">
        <v>32</v>
      </c>
      <c r="F4549" s="27" t="s">
        <v>257</v>
      </c>
      <c r="G4549" s="33">
        <v>254415.87</v>
      </c>
      <c r="H4549" s="33">
        <v>254415.87</v>
      </c>
      <c r="I4549" s="33">
        <v>6488</v>
      </c>
      <c r="J4549" s="33">
        <v>429</v>
      </c>
      <c r="K4549" s="33">
        <v>8200</v>
      </c>
      <c r="L4549" s="33">
        <v>1</v>
      </c>
      <c r="M4549" s="33">
        <v>1</v>
      </c>
      <c r="N4549" s="33">
        <v>301938.92</v>
      </c>
      <c r="O4549" s="33">
        <v>1473.5</v>
      </c>
      <c r="P4549" s="33">
        <v>2660</v>
      </c>
    </row>
    <row r="4550" spans="1:16">
      <c r="A4550" s="27" t="s">
        <v>784</v>
      </c>
      <c r="B4550" s="31">
        <v>202512</v>
      </c>
      <c r="C4550" s="27" t="s">
        <v>99</v>
      </c>
      <c r="D4550" s="27" t="s">
        <v>211</v>
      </c>
      <c r="E4550" s="27" t="s">
        <v>32</v>
      </c>
      <c r="F4550" s="27" t="s">
        <v>257</v>
      </c>
      <c r="G4550" s="33">
        <v>331064.13</v>
      </c>
      <c r="H4550" s="33">
        <v>331064.13</v>
      </c>
      <c r="I4550" s="33">
        <v>8131</v>
      </c>
      <c r="J4550" s="33">
        <v>587</v>
      </c>
      <c r="K4550" s="33">
        <v>8200</v>
      </c>
      <c r="L4550" s="33">
        <v>1</v>
      </c>
      <c r="M4550" s="33">
        <v>1</v>
      </c>
      <c r="N4550" s="33">
        <v>346283.19</v>
      </c>
      <c r="O4550" s="33">
        <v>1842.5</v>
      </c>
      <c r="P4550" s="33">
        <v>3418</v>
      </c>
    </row>
    <row r="4551" spans="1:16">
      <c r="A4551" s="27" t="s">
        <v>784</v>
      </c>
      <c r="B4551" s="31">
        <v>202601</v>
      </c>
      <c r="C4551" s="27" t="s">
        <v>99</v>
      </c>
      <c r="D4551" s="27" t="s">
        <v>211</v>
      </c>
      <c r="E4551" s="27" t="s">
        <v>32</v>
      </c>
      <c r="F4551" s="27" t="s">
        <v>257</v>
      </c>
      <c r="G4551" s="33">
        <v>156702.07</v>
      </c>
      <c r="H4551" s="33">
        <v>156702.07</v>
      </c>
      <c r="I4551" s="33">
        <v>3771</v>
      </c>
      <c r="J4551" s="33">
        <v>309</v>
      </c>
      <c r="K4551" s="33">
        <v>8200</v>
      </c>
      <c r="L4551" s="33">
        <v>1</v>
      </c>
      <c r="M4551" s="33">
        <v>1</v>
      </c>
      <c r="N4551" s="33">
        <v>175841.43</v>
      </c>
      <c r="O4551" s="33">
        <v>921.5</v>
      </c>
      <c r="P4551" s="33">
        <v>1559</v>
      </c>
    </row>
    <row r="4552" spans="1:16">
      <c r="A4552" s="27" t="s">
        <v>784</v>
      </c>
      <c r="B4552" s="31">
        <v>202602</v>
      </c>
      <c r="C4552" s="27" t="s">
        <v>99</v>
      </c>
      <c r="D4552" s="27" t="s">
        <v>211</v>
      </c>
      <c r="E4552" s="27" t="s">
        <v>32</v>
      </c>
      <c r="F4552" s="27" t="s">
        <v>257</v>
      </c>
      <c r="G4552" s="33">
        <v>161929.75</v>
      </c>
      <c r="H4552" s="33">
        <v>161929.75</v>
      </c>
      <c r="I4552" s="33">
        <v>4367</v>
      </c>
      <c r="J4552" s="33">
        <v>334</v>
      </c>
      <c r="K4552" s="33">
        <v>8200</v>
      </c>
      <c r="L4552" s="33">
        <v>1</v>
      </c>
      <c r="M4552" s="33">
        <v>1</v>
      </c>
      <c r="N4552" s="33">
        <v>180994.79</v>
      </c>
      <c r="O4552" s="33">
        <v>887.4</v>
      </c>
      <c r="P4552" s="33">
        <v>1705</v>
      </c>
    </row>
    <row r="4553" spans="1:16">
      <c r="A4553" s="27" t="s">
        <v>784</v>
      </c>
      <c r="B4553" s="31">
        <v>202603</v>
      </c>
      <c r="C4553" s="27" t="s">
        <v>99</v>
      </c>
      <c r="D4553" s="27" t="s">
        <v>211</v>
      </c>
      <c r="E4553" s="27" t="s">
        <v>32</v>
      </c>
      <c r="F4553" s="27" t="s">
        <v>257</v>
      </c>
      <c r="G4553" s="33">
        <v>209797.66</v>
      </c>
      <c r="H4553" s="33">
        <v>209797.66</v>
      </c>
      <c r="I4553" s="33">
        <v>5593</v>
      </c>
      <c r="J4553" s="33">
        <v>435</v>
      </c>
      <c r="K4553" s="33">
        <v>8200</v>
      </c>
      <c r="L4553" s="33">
        <v>1</v>
      </c>
      <c r="M4553" s="33">
        <v>1</v>
      </c>
      <c r="N4553" s="33">
        <v>225355.33</v>
      </c>
      <c r="O4553" s="33">
        <v>1249.9</v>
      </c>
      <c r="P4553" s="33">
        <v>2210</v>
      </c>
    </row>
    <row r="4554" spans="1:16">
      <c r="A4554" s="27" t="s">
        <v>784</v>
      </c>
      <c r="B4554" s="31">
        <v>202604</v>
      </c>
      <c r="C4554" s="27" t="s">
        <v>99</v>
      </c>
      <c r="D4554" s="27" t="s">
        <v>211</v>
      </c>
      <c r="E4554" s="27" t="s">
        <v>32</v>
      </c>
      <c r="F4554" s="27" t="s">
        <v>257</v>
      </c>
      <c r="G4554" s="33">
        <v>229381.69</v>
      </c>
      <c r="H4554" s="33">
        <v>229381.69</v>
      </c>
      <c r="I4554" s="33">
        <v>5590</v>
      </c>
      <c r="J4554" s="33">
        <v>455</v>
      </c>
      <c r="K4554" s="33">
        <v>8200</v>
      </c>
      <c r="L4554" s="33">
        <v>1</v>
      </c>
      <c r="M4554" s="33">
        <v>1</v>
      </c>
      <c r="N4554" s="33">
        <v>264941.15</v>
      </c>
      <c r="O4554" s="33">
        <v>1255.7</v>
      </c>
      <c r="P4554" s="33">
        <v>2305</v>
      </c>
    </row>
    <row r="4555" spans="1:16">
      <c r="A4555" s="27" t="s">
        <v>784</v>
      </c>
      <c r="B4555" s="31">
        <v>202605</v>
      </c>
      <c r="C4555" s="27" t="s">
        <v>99</v>
      </c>
      <c r="D4555" s="27" t="s">
        <v>211</v>
      </c>
      <c r="E4555" s="27" t="s">
        <v>32</v>
      </c>
      <c r="F4555" s="27" t="s">
        <v>257</v>
      </c>
      <c r="G4555" s="33">
        <v>257710.07</v>
      </c>
      <c r="H4555" s="33">
        <v>257710.07</v>
      </c>
      <c r="I4555" s="33">
        <v>6554</v>
      </c>
      <c r="J4555" s="33">
        <v>566</v>
      </c>
      <c r="K4555" s="33">
        <v>8200</v>
      </c>
      <c r="L4555" s="33">
        <v>1</v>
      </c>
      <c r="M4555" s="33">
        <v>1</v>
      </c>
      <c r="N4555" s="33">
        <v>289903.4</v>
      </c>
      <c r="O4555" s="33">
        <v>1306</v>
      </c>
      <c r="P4555" s="33">
        <v>2668</v>
      </c>
    </row>
    <row r="4556" spans="1:16">
      <c r="A4556" s="27" t="s">
        <v>784</v>
      </c>
      <c r="B4556" s="31">
        <v>202606</v>
      </c>
      <c r="C4556" s="27" t="s">
        <v>99</v>
      </c>
      <c r="D4556" s="27" t="s">
        <v>211</v>
      </c>
      <c r="E4556" s="27" t="s">
        <v>32</v>
      </c>
      <c r="F4556" s="27" t="s">
        <v>257</v>
      </c>
      <c r="G4556" s="33">
        <v>271287.39</v>
      </c>
      <c r="H4556" s="33">
        <v>271287.39</v>
      </c>
      <c r="I4556" s="33">
        <v>6795</v>
      </c>
      <c r="J4556" s="33">
        <v>473</v>
      </c>
      <c r="K4556" s="33">
        <v>8200</v>
      </c>
      <c r="L4556" s="33">
        <v>1</v>
      </c>
      <c r="M4556" s="33">
        <v>1</v>
      </c>
      <c r="N4556" s="33">
        <v>282953.32</v>
      </c>
      <c r="O4556" s="33">
        <v>1498.5</v>
      </c>
      <c r="P4556" s="33">
        <v>2797</v>
      </c>
    </row>
    <row r="4557" spans="1:16">
      <c r="A4557" s="27" t="s">
        <v>784</v>
      </c>
      <c r="B4557" s="31">
        <v>202607</v>
      </c>
      <c r="C4557" s="27" t="s">
        <v>99</v>
      </c>
      <c r="D4557" s="27" t="s">
        <v>211</v>
      </c>
      <c r="E4557" s="27" t="s">
        <v>32</v>
      </c>
      <c r="F4557" s="27" t="s">
        <v>257</v>
      </c>
      <c r="G4557" s="33">
        <v>224502.52</v>
      </c>
      <c r="H4557" s="33">
        <v>224502.52</v>
      </c>
      <c r="I4557" s="33">
        <v>5889</v>
      </c>
      <c r="J4557" s="33">
        <v>465</v>
      </c>
      <c r="K4557" s="33">
        <v>8200</v>
      </c>
      <c r="L4557" s="33">
        <v>1</v>
      </c>
      <c r="M4557" s="33">
        <v>1</v>
      </c>
      <c r="N4557" s="33">
        <v>251340.67</v>
      </c>
      <c r="O4557" s="33">
        <v>1293.3</v>
      </c>
      <c r="P4557" s="33">
        <v>2286</v>
      </c>
    </row>
    <row r="4558" spans="1:16">
      <c r="A4558" s="27" t="s">
        <v>786</v>
      </c>
      <c r="B4558" s="31">
        <v>202408</v>
      </c>
      <c r="C4558" s="27" t="s">
        <v>99</v>
      </c>
      <c r="D4558" s="27" t="s">
        <v>211</v>
      </c>
      <c r="E4558" s="27" t="s">
        <v>32</v>
      </c>
      <c r="F4558" s="27" t="s">
        <v>262</v>
      </c>
      <c r="G4558" s="33">
        <v>111278.7</v>
      </c>
      <c r="H4558" s="33">
        <v>0</v>
      </c>
      <c r="I4558" s="33">
        <v>5783</v>
      </c>
      <c r="J4558" s="33">
        <v>347</v>
      </c>
      <c r="K4558" s="33">
        <v>6200</v>
      </c>
      <c r="L4558" s="33">
        <v>1</v>
      </c>
      <c r="M4558" s="33">
        <v>0</v>
      </c>
      <c r="N4558" s="33">
        <v>142994.47</v>
      </c>
      <c r="O4558" s="33">
        <v>690.8</v>
      </c>
      <c r="P4558" s="33">
        <v>1782</v>
      </c>
    </row>
    <row r="4559" spans="1:16">
      <c r="A4559" s="27" t="s">
        <v>786</v>
      </c>
      <c r="B4559" s="31">
        <v>202409</v>
      </c>
      <c r="C4559" s="27" t="s">
        <v>99</v>
      </c>
      <c r="D4559" s="27" t="s">
        <v>211</v>
      </c>
      <c r="E4559" s="27" t="s">
        <v>32</v>
      </c>
      <c r="F4559" s="27" t="s">
        <v>262</v>
      </c>
      <c r="G4559" s="33">
        <v>117857.9</v>
      </c>
      <c r="H4559" s="33">
        <v>0</v>
      </c>
      <c r="I4559" s="33">
        <v>6284</v>
      </c>
      <c r="J4559" s="33">
        <v>332</v>
      </c>
      <c r="K4559" s="33">
        <v>6200</v>
      </c>
      <c r="L4559" s="33">
        <v>1</v>
      </c>
      <c r="M4559" s="33">
        <v>0</v>
      </c>
      <c r="N4559" s="33">
        <v>137362.02</v>
      </c>
      <c r="O4559" s="33">
        <v>712.5</v>
      </c>
      <c r="P4559" s="33">
        <v>2002</v>
      </c>
    </row>
    <row r="4560" spans="1:16">
      <c r="A4560" s="27" t="s">
        <v>786</v>
      </c>
      <c r="B4560" s="31">
        <v>202410</v>
      </c>
      <c r="C4560" s="27" t="s">
        <v>99</v>
      </c>
      <c r="D4560" s="27" t="s">
        <v>211</v>
      </c>
      <c r="E4560" s="27" t="s">
        <v>32</v>
      </c>
      <c r="F4560" s="27" t="s">
        <v>262</v>
      </c>
      <c r="G4560" s="33">
        <v>133956.9</v>
      </c>
      <c r="H4560" s="33">
        <v>0</v>
      </c>
      <c r="I4560" s="33">
        <v>6687</v>
      </c>
      <c r="J4560" s="33">
        <v>340</v>
      </c>
      <c r="K4560" s="33">
        <v>6200</v>
      </c>
      <c r="L4560" s="33">
        <v>1</v>
      </c>
      <c r="M4560" s="33">
        <v>0</v>
      </c>
      <c r="N4560" s="33">
        <v>150737.63</v>
      </c>
      <c r="O4560" s="33">
        <v>821.8</v>
      </c>
      <c r="P4560" s="33">
        <v>2217</v>
      </c>
    </row>
    <row r="4561" spans="1:16">
      <c r="A4561" s="27" t="s">
        <v>786</v>
      </c>
      <c r="B4561" s="31">
        <v>202411</v>
      </c>
      <c r="C4561" s="27" t="s">
        <v>99</v>
      </c>
      <c r="D4561" s="27" t="s">
        <v>211</v>
      </c>
      <c r="E4561" s="27" t="s">
        <v>32</v>
      </c>
      <c r="F4561" s="27" t="s">
        <v>262</v>
      </c>
      <c r="G4561" s="33">
        <v>169959.11</v>
      </c>
      <c r="H4561" s="33">
        <v>0</v>
      </c>
      <c r="I4561" s="33">
        <v>8443</v>
      </c>
      <c r="J4561" s="33">
        <v>471</v>
      </c>
      <c r="K4561" s="33">
        <v>6200</v>
      </c>
      <c r="L4561" s="33">
        <v>1</v>
      </c>
      <c r="M4561" s="33">
        <v>0</v>
      </c>
      <c r="N4561" s="33">
        <v>181740.53</v>
      </c>
      <c r="O4561" s="33">
        <v>975.6</v>
      </c>
      <c r="P4561" s="33">
        <v>2737</v>
      </c>
    </row>
    <row r="4562" spans="1:16">
      <c r="A4562" s="27" t="s">
        <v>786</v>
      </c>
      <c r="B4562" s="31">
        <v>202412</v>
      </c>
      <c r="C4562" s="27" t="s">
        <v>99</v>
      </c>
      <c r="D4562" s="27" t="s">
        <v>211</v>
      </c>
      <c r="E4562" s="27" t="s">
        <v>32</v>
      </c>
      <c r="F4562" s="27" t="s">
        <v>262</v>
      </c>
      <c r="G4562" s="33">
        <v>207215.71</v>
      </c>
      <c r="H4562" s="33">
        <v>0</v>
      </c>
      <c r="I4562" s="33">
        <v>10686</v>
      </c>
      <c r="J4562" s="33">
        <v>516</v>
      </c>
      <c r="K4562" s="33">
        <v>6200</v>
      </c>
      <c r="L4562" s="33">
        <v>1</v>
      </c>
      <c r="M4562" s="33">
        <v>0</v>
      </c>
      <c r="N4562" s="33">
        <v>208431.86</v>
      </c>
      <c r="O4562" s="33">
        <v>1249.6</v>
      </c>
      <c r="P4562" s="33">
        <v>3296</v>
      </c>
    </row>
    <row r="4563" spans="1:16">
      <c r="A4563" s="27" t="s">
        <v>786</v>
      </c>
      <c r="B4563" s="31">
        <v>202501</v>
      </c>
      <c r="C4563" s="27" t="s">
        <v>99</v>
      </c>
      <c r="D4563" s="27" t="s">
        <v>211</v>
      </c>
      <c r="E4563" s="27" t="s">
        <v>32</v>
      </c>
      <c r="F4563" s="27" t="s">
        <v>262</v>
      </c>
      <c r="G4563" s="33">
        <v>109567.26</v>
      </c>
      <c r="H4563" s="33">
        <v>0</v>
      </c>
      <c r="I4563" s="33">
        <v>5537</v>
      </c>
      <c r="J4563" s="33">
        <v>310</v>
      </c>
      <c r="K4563" s="33">
        <v>6200</v>
      </c>
      <c r="L4563" s="33">
        <v>1</v>
      </c>
      <c r="M4563" s="33">
        <v>0</v>
      </c>
      <c r="N4563" s="33">
        <v>105840.99</v>
      </c>
      <c r="O4563" s="33">
        <v>681.8</v>
      </c>
      <c r="P4563" s="33">
        <v>1782</v>
      </c>
    </row>
    <row r="4564" spans="1:16">
      <c r="A4564" s="27" t="s">
        <v>786</v>
      </c>
      <c r="B4564" s="31">
        <v>202502</v>
      </c>
      <c r="C4564" s="27" t="s">
        <v>99</v>
      </c>
      <c r="D4564" s="27" t="s">
        <v>211</v>
      </c>
      <c r="E4564" s="27" t="s">
        <v>32</v>
      </c>
      <c r="F4564" s="27" t="s">
        <v>262</v>
      </c>
      <c r="G4564" s="33">
        <v>125595.47</v>
      </c>
      <c r="H4564" s="33">
        <v>0</v>
      </c>
      <c r="I4564" s="33">
        <v>6247</v>
      </c>
      <c r="J4564" s="33">
        <v>352</v>
      </c>
      <c r="K4564" s="33">
        <v>6200</v>
      </c>
      <c r="L4564" s="33">
        <v>1</v>
      </c>
      <c r="M4564" s="33">
        <v>0</v>
      </c>
      <c r="N4564" s="33">
        <v>108942.86</v>
      </c>
      <c r="O4564" s="33">
        <v>854.7</v>
      </c>
      <c r="P4564" s="33">
        <v>2084</v>
      </c>
    </row>
    <row r="4565" spans="1:16">
      <c r="A4565" s="27" t="s">
        <v>786</v>
      </c>
      <c r="B4565" s="31">
        <v>202503</v>
      </c>
      <c r="C4565" s="27" t="s">
        <v>99</v>
      </c>
      <c r="D4565" s="27" t="s">
        <v>211</v>
      </c>
      <c r="E4565" s="27" t="s">
        <v>32</v>
      </c>
      <c r="F4565" s="27" t="s">
        <v>262</v>
      </c>
      <c r="G4565" s="33">
        <v>154925.77</v>
      </c>
      <c r="H4565" s="33">
        <v>0</v>
      </c>
      <c r="I4565" s="33">
        <v>8108</v>
      </c>
      <c r="J4565" s="33">
        <v>451</v>
      </c>
      <c r="K4565" s="33">
        <v>6200</v>
      </c>
      <c r="L4565" s="33">
        <v>1</v>
      </c>
      <c r="M4565" s="33">
        <v>0</v>
      </c>
      <c r="N4565" s="33">
        <v>135643.98</v>
      </c>
      <c r="O4565" s="33">
        <v>996.1</v>
      </c>
      <c r="P4565" s="33">
        <v>2590</v>
      </c>
    </row>
    <row r="4566" spans="1:16">
      <c r="A4566" s="27" t="s">
        <v>786</v>
      </c>
      <c r="B4566" s="31">
        <v>202504</v>
      </c>
      <c r="C4566" s="27" t="s">
        <v>99</v>
      </c>
      <c r="D4566" s="27" t="s">
        <v>211</v>
      </c>
      <c r="E4566" s="27" t="s">
        <v>32</v>
      </c>
      <c r="F4566" s="27" t="s">
        <v>262</v>
      </c>
      <c r="G4566" s="33">
        <v>172933.06</v>
      </c>
      <c r="H4566" s="33">
        <v>0</v>
      </c>
      <c r="I4566" s="33">
        <v>8672</v>
      </c>
      <c r="J4566" s="33">
        <v>423</v>
      </c>
      <c r="K4566" s="33">
        <v>6200</v>
      </c>
      <c r="L4566" s="33">
        <v>1</v>
      </c>
      <c r="M4566" s="33">
        <v>0</v>
      </c>
      <c r="N4566" s="33">
        <v>159471.14</v>
      </c>
      <c r="O4566" s="33">
        <v>1066.2</v>
      </c>
      <c r="P4566" s="33">
        <v>2798</v>
      </c>
    </row>
    <row r="4567" spans="1:16">
      <c r="A4567" s="27" t="s">
        <v>786</v>
      </c>
      <c r="B4567" s="31">
        <v>202505</v>
      </c>
      <c r="C4567" s="27" t="s">
        <v>99</v>
      </c>
      <c r="D4567" s="27" t="s">
        <v>211</v>
      </c>
      <c r="E4567" s="27" t="s">
        <v>32</v>
      </c>
      <c r="F4567" s="27" t="s">
        <v>262</v>
      </c>
      <c r="G4567" s="33">
        <v>197426.56</v>
      </c>
      <c r="H4567" s="33">
        <v>0</v>
      </c>
      <c r="I4567" s="33">
        <v>10407</v>
      </c>
      <c r="J4567" s="33">
        <v>559</v>
      </c>
      <c r="K4567" s="33">
        <v>6200</v>
      </c>
      <c r="L4567" s="33">
        <v>1</v>
      </c>
      <c r="M4567" s="33">
        <v>0</v>
      </c>
      <c r="N4567" s="33">
        <v>174496.21</v>
      </c>
      <c r="O4567" s="33">
        <v>1126.2</v>
      </c>
      <c r="P4567" s="33">
        <v>3421</v>
      </c>
    </row>
    <row r="4568" spans="1:16">
      <c r="A4568" s="27" t="s">
        <v>786</v>
      </c>
      <c r="B4568" s="31">
        <v>202506</v>
      </c>
      <c r="C4568" s="27" t="s">
        <v>99</v>
      </c>
      <c r="D4568" s="27" t="s">
        <v>211</v>
      </c>
      <c r="E4568" s="27" t="s">
        <v>32</v>
      </c>
      <c r="F4568" s="27" t="s">
        <v>262</v>
      </c>
      <c r="G4568" s="33">
        <v>203993.27</v>
      </c>
      <c r="H4568" s="33">
        <v>0</v>
      </c>
      <c r="I4568" s="33">
        <v>10452</v>
      </c>
      <c r="J4568" s="33">
        <v>475</v>
      </c>
      <c r="K4568" s="33">
        <v>6200</v>
      </c>
      <c r="L4568" s="33">
        <v>1</v>
      </c>
      <c r="M4568" s="33">
        <v>0</v>
      </c>
      <c r="N4568" s="33">
        <v>170312.88</v>
      </c>
      <c r="O4568" s="33">
        <v>1334.5</v>
      </c>
      <c r="P4568" s="33">
        <v>3329</v>
      </c>
    </row>
    <row r="4569" spans="1:16">
      <c r="A4569" s="27" t="s">
        <v>786</v>
      </c>
      <c r="B4569" s="31">
        <v>202507</v>
      </c>
      <c r="C4569" s="27" t="s">
        <v>99</v>
      </c>
      <c r="D4569" s="27" t="s">
        <v>211</v>
      </c>
      <c r="E4569" s="27" t="s">
        <v>32</v>
      </c>
      <c r="F4569" s="27" t="s">
        <v>262</v>
      </c>
      <c r="G4569" s="33">
        <v>178654.4</v>
      </c>
      <c r="H4569" s="33">
        <v>0</v>
      </c>
      <c r="I4569" s="33">
        <v>9466</v>
      </c>
      <c r="J4569" s="33">
        <v>476</v>
      </c>
      <c r="K4569" s="33">
        <v>6200</v>
      </c>
      <c r="L4569" s="33">
        <v>1</v>
      </c>
      <c r="M4569" s="33">
        <v>0</v>
      </c>
      <c r="N4569" s="33">
        <v>151284.86</v>
      </c>
      <c r="O4569" s="33">
        <v>999.6</v>
      </c>
      <c r="P4569" s="33">
        <v>3018</v>
      </c>
    </row>
    <row r="4570" spans="1:16">
      <c r="A4570" s="27" t="s">
        <v>786</v>
      </c>
      <c r="B4570" s="31">
        <v>202508</v>
      </c>
      <c r="C4570" s="27" t="s">
        <v>99</v>
      </c>
      <c r="D4570" s="27" t="s">
        <v>211</v>
      </c>
      <c r="E4570" s="27" t="s">
        <v>32</v>
      </c>
      <c r="F4570" s="27" t="s">
        <v>262</v>
      </c>
      <c r="G4570" s="33">
        <v>168964.57</v>
      </c>
      <c r="H4570" s="33">
        <v>0</v>
      </c>
      <c r="I4570" s="33">
        <v>8306</v>
      </c>
      <c r="J4570" s="33">
        <v>444</v>
      </c>
      <c r="K4570" s="33">
        <v>6200</v>
      </c>
      <c r="L4570" s="33">
        <v>1</v>
      </c>
      <c r="M4570" s="33">
        <v>0</v>
      </c>
      <c r="N4570" s="33">
        <v>145568.37</v>
      </c>
      <c r="O4570" s="33">
        <v>1040.5</v>
      </c>
      <c r="P4570" s="33">
        <v>2776</v>
      </c>
    </row>
    <row r="4571" spans="1:16">
      <c r="A4571" s="27" t="s">
        <v>786</v>
      </c>
      <c r="B4571" s="31">
        <v>202509</v>
      </c>
      <c r="C4571" s="27" t="s">
        <v>99</v>
      </c>
      <c r="D4571" s="27" t="s">
        <v>211</v>
      </c>
      <c r="E4571" s="27" t="s">
        <v>32</v>
      </c>
      <c r="F4571" s="27" t="s">
        <v>262</v>
      </c>
      <c r="G4571" s="33">
        <v>159031.49</v>
      </c>
      <c r="H4571" s="33">
        <v>0</v>
      </c>
      <c r="I4571" s="33">
        <v>7927</v>
      </c>
      <c r="J4571" s="33">
        <v>445</v>
      </c>
      <c r="K4571" s="33">
        <v>6200</v>
      </c>
      <c r="L4571" s="33">
        <v>1</v>
      </c>
      <c r="M4571" s="33">
        <v>0</v>
      </c>
      <c r="N4571" s="33">
        <v>139834.53</v>
      </c>
      <c r="O4571" s="33">
        <v>942.2</v>
      </c>
      <c r="P4571" s="33">
        <v>2673</v>
      </c>
    </row>
    <row r="4572" spans="1:16">
      <c r="A4572" s="27" t="s">
        <v>786</v>
      </c>
      <c r="B4572" s="31">
        <v>202510</v>
      </c>
      <c r="C4572" s="27" t="s">
        <v>99</v>
      </c>
      <c r="D4572" s="27" t="s">
        <v>211</v>
      </c>
      <c r="E4572" s="27" t="s">
        <v>32</v>
      </c>
      <c r="F4572" s="27" t="s">
        <v>262</v>
      </c>
      <c r="G4572" s="33">
        <v>162963.08</v>
      </c>
      <c r="H4572" s="33">
        <v>0</v>
      </c>
      <c r="I4572" s="33">
        <v>8395</v>
      </c>
      <c r="J4572" s="33">
        <v>397</v>
      </c>
      <c r="K4572" s="33">
        <v>6200</v>
      </c>
      <c r="L4572" s="33">
        <v>1</v>
      </c>
      <c r="M4572" s="33">
        <v>0</v>
      </c>
      <c r="N4572" s="33">
        <v>153450.91</v>
      </c>
      <c r="O4572" s="33">
        <v>950.5</v>
      </c>
      <c r="P4572" s="33">
        <v>2660</v>
      </c>
    </row>
    <row r="4573" spans="1:16">
      <c r="A4573" s="27" t="s">
        <v>786</v>
      </c>
      <c r="B4573" s="31">
        <v>202511</v>
      </c>
      <c r="C4573" s="27" t="s">
        <v>99</v>
      </c>
      <c r="D4573" s="27" t="s">
        <v>211</v>
      </c>
      <c r="E4573" s="27" t="s">
        <v>32</v>
      </c>
      <c r="F4573" s="27" t="s">
        <v>262</v>
      </c>
      <c r="G4573" s="33">
        <v>214051.7</v>
      </c>
      <c r="H4573" s="33">
        <v>0</v>
      </c>
      <c r="I4573" s="33">
        <v>11441</v>
      </c>
      <c r="J4573" s="33">
        <v>610</v>
      </c>
      <c r="K4573" s="33">
        <v>6200</v>
      </c>
      <c r="L4573" s="33">
        <v>1</v>
      </c>
      <c r="M4573" s="33">
        <v>0</v>
      </c>
      <c r="N4573" s="33">
        <v>185011.86</v>
      </c>
      <c r="O4573" s="33">
        <v>1231.3</v>
      </c>
      <c r="P4573" s="33">
        <v>3608</v>
      </c>
    </row>
    <row r="4574" spans="1:16">
      <c r="A4574" s="27" t="s">
        <v>786</v>
      </c>
      <c r="B4574" s="31">
        <v>202512</v>
      </c>
      <c r="C4574" s="27" t="s">
        <v>99</v>
      </c>
      <c r="D4574" s="27" t="s">
        <v>211</v>
      </c>
      <c r="E4574" s="27" t="s">
        <v>32</v>
      </c>
      <c r="F4574" s="27" t="s">
        <v>262</v>
      </c>
      <c r="G4574" s="33">
        <v>253479.59</v>
      </c>
      <c r="H4574" s="33">
        <v>0</v>
      </c>
      <c r="I4574" s="33">
        <v>12357</v>
      </c>
      <c r="J4574" s="33">
        <v>702</v>
      </c>
      <c r="K4574" s="33">
        <v>6200</v>
      </c>
      <c r="L4574" s="33">
        <v>1</v>
      </c>
      <c r="M4574" s="33">
        <v>0</v>
      </c>
      <c r="N4574" s="33">
        <v>212183.63</v>
      </c>
      <c r="O4574" s="33">
        <v>1479.6</v>
      </c>
      <c r="P4574" s="33">
        <v>4000</v>
      </c>
    </row>
    <row r="4575" spans="1:16">
      <c r="A4575" s="27" t="s">
        <v>786</v>
      </c>
      <c r="B4575" s="31">
        <v>202601</v>
      </c>
      <c r="C4575" s="27" t="s">
        <v>99</v>
      </c>
      <c r="D4575" s="27" t="s">
        <v>211</v>
      </c>
      <c r="E4575" s="27" t="s">
        <v>32</v>
      </c>
      <c r="F4575" s="27" t="s">
        <v>262</v>
      </c>
      <c r="G4575" s="33">
        <v>123436.27</v>
      </c>
      <c r="H4575" s="33">
        <v>0</v>
      </c>
      <c r="I4575" s="33">
        <v>6080</v>
      </c>
      <c r="J4575" s="33">
        <v>335</v>
      </c>
      <c r="K4575" s="33">
        <v>6200</v>
      </c>
      <c r="L4575" s="33">
        <v>1</v>
      </c>
      <c r="M4575" s="33">
        <v>0</v>
      </c>
      <c r="N4575" s="33">
        <v>107746.13</v>
      </c>
      <c r="O4575" s="33">
        <v>764.3</v>
      </c>
      <c r="P4575" s="33">
        <v>1996</v>
      </c>
    </row>
    <row r="4576" spans="1:16">
      <c r="A4576" s="27" t="s">
        <v>786</v>
      </c>
      <c r="B4576" s="31">
        <v>202602</v>
      </c>
      <c r="C4576" s="27" t="s">
        <v>99</v>
      </c>
      <c r="D4576" s="27" t="s">
        <v>211</v>
      </c>
      <c r="E4576" s="27" t="s">
        <v>32</v>
      </c>
      <c r="F4576" s="27" t="s">
        <v>262</v>
      </c>
      <c r="G4576" s="33">
        <v>116441.73</v>
      </c>
      <c r="H4576" s="33">
        <v>0</v>
      </c>
      <c r="I4576" s="33">
        <v>6123</v>
      </c>
      <c r="J4576" s="33">
        <v>331</v>
      </c>
      <c r="K4576" s="33">
        <v>6200</v>
      </c>
      <c r="L4576" s="33">
        <v>1</v>
      </c>
      <c r="M4576" s="33">
        <v>0</v>
      </c>
      <c r="N4576" s="33">
        <v>110903.83</v>
      </c>
      <c r="O4576" s="33">
        <v>693.4</v>
      </c>
      <c r="P4576" s="33">
        <v>1932</v>
      </c>
    </row>
    <row r="4577" spans="1:16">
      <c r="A4577" s="27" t="s">
        <v>786</v>
      </c>
      <c r="B4577" s="31">
        <v>202603</v>
      </c>
      <c r="C4577" s="27" t="s">
        <v>99</v>
      </c>
      <c r="D4577" s="27" t="s">
        <v>211</v>
      </c>
      <c r="E4577" s="27" t="s">
        <v>32</v>
      </c>
      <c r="F4577" s="27" t="s">
        <v>262</v>
      </c>
      <c r="G4577" s="33">
        <v>150528.78</v>
      </c>
      <c r="H4577" s="33">
        <v>0</v>
      </c>
      <c r="I4577" s="33">
        <v>7410</v>
      </c>
      <c r="J4577" s="33">
        <v>419</v>
      </c>
      <c r="K4577" s="33">
        <v>6200</v>
      </c>
      <c r="L4577" s="33">
        <v>1</v>
      </c>
      <c r="M4577" s="33">
        <v>0</v>
      </c>
      <c r="N4577" s="33">
        <v>138085.57</v>
      </c>
      <c r="O4577" s="33">
        <v>796.7</v>
      </c>
      <c r="P4577" s="33">
        <v>2386</v>
      </c>
    </row>
    <row r="4578" spans="1:16">
      <c r="A4578" s="27" t="s">
        <v>786</v>
      </c>
      <c r="B4578" s="31">
        <v>202604</v>
      </c>
      <c r="C4578" s="27" t="s">
        <v>99</v>
      </c>
      <c r="D4578" s="27" t="s">
        <v>211</v>
      </c>
      <c r="E4578" s="27" t="s">
        <v>32</v>
      </c>
      <c r="F4578" s="27" t="s">
        <v>262</v>
      </c>
      <c r="G4578" s="33">
        <v>176651.61</v>
      </c>
      <c r="H4578" s="33">
        <v>0</v>
      </c>
      <c r="I4578" s="33">
        <v>8292</v>
      </c>
      <c r="J4578" s="33">
        <v>425</v>
      </c>
      <c r="K4578" s="33">
        <v>6200</v>
      </c>
      <c r="L4578" s="33">
        <v>1</v>
      </c>
      <c r="M4578" s="33">
        <v>0</v>
      </c>
      <c r="N4578" s="33">
        <v>162341.62</v>
      </c>
      <c r="O4578" s="33">
        <v>995.8</v>
      </c>
      <c r="P4578" s="33">
        <v>2645</v>
      </c>
    </row>
    <row r="4579" spans="1:16">
      <c r="A4579" s="27" t="s">
        <v>786</v>
      </c>
      <c r="B4579" s="31">
        <v>202605</v>
      </c>
      <c r="C4579" s="27" t="s">
        <v>99</v>
      </c>
      <c r="D4579" s="27" t="s">
        <v>211</v>
      </c>
      <c r="E4579" s="27" t="s">
        <v>32</v>
      </c>
      <c r="F4579" s="27" t="s">
        <v>262</v>
      </c>
      <c r="G4579" s="33">
        <v>187994.96</v>
      </c>
      <c r="H4579" s="33">
        <v>187994.96</v>
      </c>
      <c r="I4579" s="33">
        <v>9939</v>
      </c>
      <c r="J4579" s="33">
        <v>511</v>
      </c>
      <c r="K4579" s="33">
        <v>6200</v>
      </c>
      <c r="L4579" s="33">
        <v>1</v>
      </c>
      <c r="M4579" s="33">
        <v>1</v>
      </c>
      <c r="N4579" s="33">
        <v>177637.14</v>
      </c>
      <c r="O4579" s="33">
        <v>1203.7</v>
      </c>
      <c r="P4579" s="33">
        <v>3135</v>
      </c>
    </row>
    <row r="4580" spans="1:16">
      <c r="A4580" s="27" t="s">
        <v>786</v>
      </c>
      <c r="B4580" s="31">
        <v>202606</v>
      </c>
      <c r="C4580" s="27" t="s">
        <v>99</v>
      </c>
      <c r="D4580" s="27" t="s">
        <v>211</v>
      </c>
      <c r="E4580" s="27" t="s">
        <v>32</v>
      </c>
      <c r="F4580" s="27" t="s">
        <v>262</v>
      </c>
      <c r="G4580" s="33">
        <v>182763.38</v>
      </c>
      <c r="H4580" s="33">
        <v>182763.38</v>
      </c>
      <c r="I4580" s="33">
        <v>9378</v>
      </c>
      <c r="J4580" s="33">
        <v>473</v>
      </c>
      <c r="K4580" s="33">
        <v>6200</v>
      </c>
      <c r="L4580" s="33">
        <v>1</v>
      </c>
      <c r="M4580" s="33">
        <v>1</v>
      </c>
      <c r="N4580" s="33">
        <v>173378.51</v>
      </c>
      <c r="O4580" s="33">
        <v>1138.1</v>
      </c>
      <c r="P4580" s="33">
        <v>3030</v>
      </c>
    </row>
    <row r="4581" spans="1:16">
      <c r="A4581" s="27" t="s">
        <v>786</v>
      </c>
      <c r="B4581" s="31">
        <v>202607</v>
      </c>
      <c r="C4581" s="27" t="s">
        <v>99</v>
      </c>
      <c r="D4581" s="27" t="s">
        <v>211</v>
      </c>
      <c r="E4581" s="27" t="s">
        <v>32</v>
      </c>
      <c r="F4581" s="27" t="s">
        <v>262</v>
      </c>
      <c r="G4581" s="33">
        <v>185228.24</v>
      </c>
      <c r="H4581" s="33">
        <v>185228.24</v>
      </c>
      <c r="I4581" s="33">
        <v>9563</v>
      </c>
      <c r="J4581" s="33">
        <v>513</v>
      </c>
      <c r="K4581" s="33">
        <v>6200</v>
      </c>
      <c r="L4581" s="33">
        <v>1</v>
      </c>
      <c r="M4581" s="33">
        <v>1</v>
      </c>
      <c r="N4581" s="33">
        <v>154007.99</v>
      </c>
      <c r="O4581" s="33">
        <v>1079.1</v>
      </c>
      <c r="P4581" s="33">
        <v>3065</v>
      </c>
    </row>
    <row r="4582" spans="1:16">
      <c r="A4582" s="27" t="s">
        <v>788</v>
      </c>
      <c r="B4582" s="31">
        <v>202408</v>
      </c>
      <c r="C4582" s="27" t="s">
        <v>99</v>
      </c>
      <c r="D4582" s="27" t="s">
        <v>211</v>
      </c>
      <c r="E4582" s="27" t="s">
        <v>32</v>
      </c>
      <c r="F4582" s="27" t="s">
        <v>262</v>
      </c>
      <c r="G4582" s="33">
        <v>78067.19</v>
      </c>
      <c r="H4582" s="33">
        <v>0</v>
      </c>
      <c r="I4582" s="33">
        <v>3765</v>
      </c>
      <c r="J4582" s="33">
        <v>203</v>
      </c>
      <c r="K4582" s="33">
        <v>5500</v>
      </c>
      <c r="L4582" s="33">
        <v>1</v>
      </c>
      <c r="M4582" s="33">
        <v>0</v>
      </c>
      <c r="N4582" s="33">
        <v>134810.45</v>
      </c>
      <c r="O4582" s="33">
        <v>523.8</v>
      </c>
      <c r="P4582" s="33">
        <v>1193</v>
      </c>
    </row>
    <row r="4583" spans="1:16">
      <c r="A4583" s="27" t="s">
        <v>788</v>
      </c>
      <c r="B4583" s="31">
        <v>202409</v>
      </c>
      <c r="C4583" s="27" t="s">
        <v>99</v>
      </c>
      <c r="D4583" s="27" t="s">
        <v>211</v>
      </c>
      <c r="E4583" s="27" t="s">
        <v>32</v>
      </c>
      <c r="F4583" s="27" t="s">
        <v>262</v>
      </c>
      <c r="G4583" s="33">
        <v>81482.98</v>
      </c>
      <c r="H4583" s="33">
        <v>0</v>
      </c>
      <c r="I4583" s="33">
        <v>4058</v>
      </c>
      <c r="J4583" s="33">
        <v>195</v>
      </c>
      <c r="K4583" s="33">
        <v>5500</v>
      </c>
      <c r="L4583" s="33">
        <v>1</v>
      </c>
      <c r="M4583" s="33">
        <v>0</v>
      </c>
      <c r="N4583" s="33">
        <v>129500.36</v>
      </c>
      <c r="O4583" s="33">
        <v>485.9</v>
      </c>
      <c r="P4583" s="33">
        <v>1286</v>
      </c>
    </row>
    <row r="4584" spans="1:16">
      <c r="A4584" s="27" t="s">
        <v>788</v>
      </c>
      <c r="B4584" s="31">
        <v>202410</v>
      </c>
      <c r="C4584" s="27" t="s">
        <v>99</v>
      </c>
      <c r="D4584" s="27" t="s">
        <v>211</v>
      </c>
      <c r="E4584" s="27" t="s">
        <v>32</v>
      </c>
      <c r="F4584" s="27" t="s">
        <v>262</v>
      </c>
      <c r="G4584" s="33">
        <v>93900.67</v>
      </c>
      <c r="H4584" s="33">
        <v>0</v>
      </c>
      <c r="I4584" s="33">
        <v>4477</v>
      </c>
      <c r="J4584" s="33">
        <v>220</v>
      </c>
      <c r="K4584" s="33">
        <v>5500</v>
      </c>
      <c r="L4584" s="33">
        <v>1</v>
      </c>
      <c r="M4584" s="33">
        <v>0</v>
      </c>
      <c r="N4584" s="33">
        <v>142110.45</v>
      </c>
      <c r="O4584" s="33">
        <v>578.3</v>
      </c>
      <c r="P4584" s="33">
        <v>1433</v>
      </c>
    </row>
    <row r="4585" spans="1:16">
      <c r="A4585" s="27" t="s">
        <v>788</v>
      </c>
      <c r="B4585" s="31">
        <v>202411</v>
      </c>
      <c r="C4585" s="27" t="s">
        <v>99</v>
      </c>
      <c r="D4585" s="27" t="s">
        <v>211</v>
      </c>
      <c r="E4585" s="27" t="s">
        <v>32</v>
      </c>
      <c r="F4585" s="27" t="s">
        <v>262</v>
      </c>
      <c r="G4585" s="33">
        <v>124912.31</v>
      </c>
      <c r="H4585" s="33">
        <v>0</v>
      </c>
      <c r="I4585" s="33">
        <v>6104</v>
      </c>
      <c r="J4585" s="33">
        <v>332</v>
      </c>
      <c r="K4585" s="33">
        <v>5500</v>
      </c>
      <c r="L4585" s="33">
        <v>1</v>
      </c>
      <c r="M4585" s="33">
        <v>0</v>
      </c>
      <c r="N4585" s="33">
        <v>171338.95</v>
      </c>
      <c r="O4585" s="33">
        <v>784.1</v>
      </c>
      <c r="P4585" s="33">
        <v>2015</v>
      </c>
    </row>
    <row r="4586" spans="1:16">
      <c r="A4586" s="27" t="s">
        <v>788</v>
      </c>
      <c r="B4586" s="31">
        <v>202412</v>
      </c>
      <c r="C4586" s="27" t="s">
        <v>99</v>
      </c>
      <c r="D4586" s="27" t="s">
        <v>211</v>
      </c>
      <c r="E4586" s="27" t="s">
        <v>32</v>
      </c>
      <c r="F4586" s="27" t="s">
        <v>262</v>
      </c>
      <c r="G4586" s="33">
        <v>134354.94</v>
      </c>
      <c r="H4586" s="33">
        <v>0</v>
      </c>
      <c r="I4586" s="33">
        <v>7015</v>
      </c>
      <c r="J4586" s="33">
        <v>383</v>
      </c>
      <c r="K4586" s="33">
        <v>5500</v>
      </c>
      <c r="L4586" s="33">
        <v>1</v>
      </c>
      <c r="M4586" s="33">
        <v>0</v>
      </c>
      <c r="N4586" s="33">
        <v>196502.65</v>
      </c>
      <c r="O4586" s="33">
        <v>741.8</v>
      </c>
      <c r="P4586" s="33">
        <v>2246</v>
      </c>
    </row>
    <row r="4587" spans="1:16">
      <c r="A4587" s="27" t="s">
        <v>788</v>
      </c>
      <c r="B4587" s="31">
        <v>202501</v>
      </c>
      <c r="C4587" s="27" t="s">
        <v>99</v>
      </c>
      <c r="D4587" s="27" t="s">
        <v>211</v>
      </c>
      <c r="E4587" s="27" t="s">
        <v>32</v>
      </c>
      <c r="F4587" s="27" t="s">
        <v>262</v>
      </c>
      <c r="G4587" s="33">
        <v>66410.89999999999</v>
      </c>
      <c r="H4587" s="33">
        <v>0</v>
      </c>
      <c r="I4587" s="33">
        <v>3205</v>
      </c>
      <c r="J4587" s="33">
        <v>162</v>
      </c>
      <c r="K4587" s="33">
        <v>5500</v>
      </c>
      <c r="L4587" s="33">
        <v>1</v>
      </c>
      <c r="M4587" s="33">
        <v>0</v>
      </c>
      <c r="N4587" s="33">
        <v>99783.38</v>
      </c>
      <c r="O4587" s="33">
        <v>405</v>
      </c>
      <c r="P4587" s="33">
        <v>1092</v>
      </c>
    </row>
    <row r="4588" spans="1:16">
      <c r="A4588" s="27" t="s">
        <v>788</v>
      </c>
      <c r="B4588" s="31">
        <v>202502</v>
      </c>
      <c r="C4588" s="27" t="s">
        <v>99</v>
      </c>
      <c r="D4588" s="27" t="s">
        <v>211</v>
      </c>
      <c r="E4588" s="27" t="s">
        <v>32</v>
      </c>
      <c r="F4588" s="27" t="s">
        <v>262</v>
      </c>
      <c r="G4588" s="33">
        <v>82422.64999999999</v>
      </c>
      <c r="H4588" s="33">
        <v>0</v>
      </c>
      <c r="I4588" s="33">
        <v>4396</v>
      </c>
      <c r="J4588" s="33">
        <v>242</v>
      </c>
      <c r="K4588" s="33">
        <v>5500</v>
      </c>
      <c r="L4588" s="33">
        <v>1</v>
      </c>
      <c r="M4588" s="33">
        <v>0</v>
      </c>
      <c r="N4588" s="33">
        <v>102707.72</v>
      </c>
      <c r="O4588" s="33">
        <v>506.9</v>
      </c>
      <c r="P4588" s="33">
        <v>1397</v>
      </c>
    </row>
    <row r="4589" spans="1:16">
      <c r="A4589" s="27" t="s">
        <v>788</v>
      </c>
      <c r="B4589" s="31">
        <v>202503</v>
      </c>
      <c r="C4589" s="27" t="s">
        <v>99</v>
      </c>
      <c r="D4589" s="27" t="s">
        <v>211</v>
      </c>
      <c r="E4589" s="27" t="s">
        <v>32</v>
      </c>
      <c r="F4589" s="27" t="s">
        <v>262</v>
      </c>
      <c r="G4589" s="33">
        <v>111089.45</v>
      </c>
      <c r="H4589" s="33">
        <v>0</v>
      </c>
      <c r="I4589" s="33">
        <v>6285</v>
      </c>
      <c r="J4589" s="33">
        <v>287</v>
      </c>
      <c r="K4589" s="33">
        <v>5500</v>
      </c>
      <c r="L4589" s="33">
        <v>1</v>
      </c>
      <c r="M4589" s="33">
        <v>0</v>
      </c>
      <c r="N4589" s="33">
        <v>127880.65</v>
      </c>
      <c r="O4589" s="33">
        <v>739.7</v>
      </c>
      <c r="P4589" s="33">
        <v>1973</v>
      </c>
    </row>
    <row r="4590" spans="1:16">
      <c r="A4590" s="27" t="s">
        <v>788</v>
      </c>
      <c r="B4590" s="31">
        <v>202504</v>
      </c>
      <c r="C4590" s="27" t="s">
        <v>99</v>
      </c>
      <c r="D4590" s="27" t="s">
        <v>211</v>
      </c>
      <c r="E4590" s="27" t="s">
        <v>32</v>
      </c>
      <c r="F4590" s="27" t="s">
        <v>262</v>
      </c>
      <c r="G4590" s="33">
        <v>124980.06</v>
      </c>
      <c r="H4590" s="33">
        <v>0</v>
      </c>
      <c r="I4590" s="33">
        <v>6367</v>
      </c>
      <c r="J4590" s="33">
        <v>322</v>
      </c>
      <c r="K4590" s="33">
        <v>5500</v>
      </c>
      <c r="L4590" s="33">
        <v>1</v>
      </c>
      <c r="M4590" s="33">
        <v>0</v>
      </c>
      <c r="N4590" s="33">
        <v>150344.11</v>
      </c>
      <c r="O4590" s="33">
        <v>793.2</v>
      </c>
      <c r="P4590" s="33">
        <v>2048</v>
      </c>
    </row>
    <row r="4591" spans="1:16">
      <c r="A4591" s="27" t="s">
        <v>788</v>
      </c>
      <c r="B4591" s="31">
        <v>202505</v>
      </c>
      <c r="C4591" s="27" t="s">
        <v>99</v>
      </c>
      <c r="D4591" s="27" t="s">
        <v>211</v>
      </c>
      <c r="E4591" s="27" t="s">
        <v>32</v>
      </c>
      <c r="F4591" s="27" t="s">
        <v>262</v>
      </c>
      <c r="G4591" s="33">
        <v>138516.04</v>
      </c>
      <c r="H4591" s="33">
        <v>0</v>
      </c>
      <c r="I4591" s="33">
        <v>6817</v>
      </c>
      <c r="J4591" s="33">
        <v>320</v>
      </c>
      <c r="K4591" s="33">
        <v>5500</v>
      </c>
      <c r="L4591" s="33">
        <v>1</v>
      </c>
      <c r="M4591" s="33">
        <v>0</v>
      </c>
      <c r="N4591" s="33">
        <v>164509.25</v>
      </c>
      <c r="O4591" s="33">
        <v>873</v>
      </c>
      <c r="P4591" s="33">
        <v>2193</v>
      </c>
    </row>
    <row r="4592" spans="1:16">
      <c r="A4592" s="27" t="s">
        <v>788</v>
      </c>
      <c r="B4592" s="31">
        <v>202506</v>
      </c>
      <c r="C4592" s="27" t="s">
        <v>99</v>
      </c>
      <c r="D4592" s="27" t="s">
        <v>211</v>
      </c>
      <c r="E4592" s="27" t="s">
        <v>32</v>
      </c>
      <c r="F4592" s="27" t="s">
        <v>262</v>
      </c>
      <c r="G4592" s="33">
        <v>128745.05</v>
      </c>
      <c r="H4592" s="33">
        <v>0</v>
      </c>
      <c r="I4592" s="33">
        <v>6400</v>
      </c>
      <c r="J4592" s="33">
        <v>365</v>
      </c>
      <c r="K4592" s="33">
        <v>5500</v>
      </c>
      <c r="L4592" s="33">
        <v>1</v>
      </c>
      <c r="M4592" s="33">
        <v>0</v>
      </c>
      <c r="N4592" s="33">
        <v>160565.34</v>
      </c>
      <c r="O4592" s="33">
        <v>700.9</v>
      </c>
      <c r="P4592" s="33">
        <v>2142</v>
      </c>
    </row>
    <row r="4593" spans="1:16">
      <c r="A4593" s="27" t="s">
        <v>788</v>
      </c>
      <c r="B4593" s="31">
        <v>202507</v>
      </c>
      <c r="C4593" s="27" t="s">
        <v>99</v>
      </c>
      <c r="D4593" s="27" t="s">
        <v>211</v>
      </c>
      <c r="E4593" s="27" t="s">
        <v>32</v>
      </c>
      <c r="F4593" s="27" t="s">
        <v>262</v>
      </c>
      <c r="G4593" s="33">
        <v>108030.25</v>
      </c>
      <c r="H4593" s="33">
        <v>0</v>
      </c>
      <c r="I4593" s="33">
        <v>5590</v>
      </c>
      <c r="J4593" s="33">
        <v>279</v>
      </c>
      <c r="K4593" s="33">
        <v>5500</v>
      </c>
      <c r="L4593" s="33">
        <v>1</v>
      </c>
      <c r="M4593" s="33">
        <v>0</v>
      </c>
      <c r="N4593" s="33">
        <v>142626.35</v>
      </c>
      <c r="O4593" s="33">
        <v>607.2</v>
      </c>
      <c r="P4593" s="33">
        <v>1760</v>
      </c>
    </row>
    <row r="4594" spans="1:16">
      <c r="A4594" s="27" t="s">
        <v>788</v>
      </c>
      <c r="B4594" s="31">
        <v>202508</v>
      </c>
      <c r="C4594" s="27" t="s">
        <v>99</v>
      </c>
      <c r="D4594" s="27" t="s">
        <v>211</v>
      </c>
      <c r="E4594" s="27" t="s">
        <v>32</v>
      </c>
      <c r="F4594" s="27" t="s">
        <v>262</v>
      </c>
      <c r="G4594" s="33">
        <v>111205.1</v>
      </c>
      <c r="H4594" s="33">
        <v>0</v>
      </c>
      <c r="I4594" s="33">
        <v>5153</v>
      </c>
      <c r="J4594" s="33">
        <v>254</v>
      </c>
      <c r="K4594" s="33">
        <v>5500</v>
      </c>
      <c r="L4594" s="33">
        <v>1</v>
      </c>
      <c r="M4594" s="33">
        <v>0</v>
      </c>
      <c r="N4594" s="33">
        <v>137237.04</v>
      </c>
      <c r="O4594" s="33">
        <v>737.9</v>
      </c>
      <c r="P4594" s="33">
        <v>1666</v>
      </c>
    </row>
    <row r="4595" spans="1:16">
      <c r="A4595" s="27" t="s">
        <v>788</v>
      </c>
      <c r="B4595" s="31">
        <v>202509</v>
      </c>
      <c r="C4595" s="27" t="s">
        <v>99</v>
      </c>
      <c r="D4595" s="27" t="s">
        <v>211</v>
      </c>
      <c r="E4595" s="27" t="s">
        <v>32</v>
      </c>
      <c r="F4595" s="27" t="s">
        <v>262</v>
      </c>
      <c r="G4595" s="33">
        <v>117778.68</v>
      </c>
      <c r="H4595" s="33">
        <v>0</v>
      </c>
      <c r="I4595" s="33">
        <v>6045</v>
      </c>
      <c r="J4595" s="33">
        <v>354</v>
      </c>
      <c r="K4595" s="33">
        <v>5500</v>
      </c>
      <c r="L4595" s="33">
        <v>1</v>
      </c>
      <c r="M4595" s="33">
        <v>0</v>
      </c>
      <c r="N4595" s="33">
        <v>131831.37</v>
      </c>
      <c r="O4595" s="33">
        <v>685.9</v>
      </c>
      <c r="P4595" s="33">
        <v>1900</v>
      </c>
    </row>
    <row r="4596" spans="1:16">
      <c r="A4596" s="27" t="s">
        <v>788</v>
      </c>
      <c r="B4596" s="31">
        <v>202510</v>
      </c>
      <c r="C4596" s="27" t="s">
        <v>99</v>
      </c>
      <c r="D4596" s="27" t="s">
        <v>211</v>
      </c>
      <c r="E4596" s="27" t="s">
        <v>32</v>
      </c>
      <c r="F4596" s="27" t="s">
        <v>262</v>
      </c>
      <c r="G4596" s="33">
        <v>116436.66</v>
      </c>
      <c r="H4596" s="33">
        <v>0</v>
      </c>
      <c r="I4596" s="33">
        <v>5967</v>
      </c>
      <c r="J4596" s="33">
        <v>344</v>
      </c>
      <c r="K4596" s="33">
        <v>5500</v>
      </c>
      <c r="L4596" s="33">
        <v>1</v>
      </c>
      <c r="M4596" s="33">
        <v>0</v>
      </c>
      <c r="N4596" s="33">
        <v>144668.43</v>
      </c>
      <c r="O4596" s="33">
        <v>701.4</v>
      </c>
      <c r="P4596" s="33">
        <v>1959</v>
      </c>
    </row>
    <row r="4597" spans="1:16">
      <c r="A4597" s="27" t="s">
        <v>788</v>
      </c>
      <c r="B4597" s="31">
        <v>202511</v>
      </c>
      <c r="C4597" s="27" t="s">
        <v>99</v>
      </c>
      <c r="D4597" s="27" t="s">
        <v>211</v>
      </c>
      <c r="E4597" s="27" t="s">
        <v>32</v>
      </c>
      <c r="F4597" s="27" t="s">
        <v>262</v>
      </c>
      <c r="G4597" s="33">
        <v>143464.83</v>
      </c>
      <c r="H4597" s="33">
        <v>0</v>
      </c>
      <c r="I4597" s="33">
        <v>6697</v>
      </c>
      <c r="J4597" s="33">
        <v>367</v>
      </c>
      <c r="K4597" s="33">
        <v>5500</v>
      </c>
      <c r="L4597" s="33">
        <v>1</v>
      </c>
      <c r="M4597" s="33">
        <v>0</v>
      </c>
      <c r="N4597" s="33">
        <v>174423.06</v>
      </c>
      <c r="O4597" s="33">
        <v>994.3</v>
      </c>
      <c r="P4597" s="33">
        <v>2301</v>
      </c>
    </row>
    <row r="4598" spans="1:16">
      <c r="A4598" s="27" t="s">
        <v>788</v>
      </c>
      <c r="B4598" s="31">
        <v>202512</v>
      </c>
      <c r="C4598" s="27" t="s">
        <v>99</v>
      </c>
      <c r="D4598" s="27" t="s">
        <v>211</v>
      </c>
      <c r="E4598" s="27" t="s">
        <v>32</v>
      </c>
      <c r="F4598" s="27" t="s">
        <v>262</v>
      </c>
      <c r="G4598" s="33">
        <v>172318.38</v>
      </c>
      <c r="H4598" s="33">
        <v>0</v>
      </c>
      <c r="I4598" s="33">
        <v>8475</v>
      </c>
      <c r="J4598" s="33">
        <v>430</v>
      </c>
      <c r="K4598" s="33">
        <v>5500</v>
      </c>
      <c r="L4598" s="33">
        <v>1</v>
      </c>
      <c r="M4598" s="33">
        <v>0</v>
      </c>
      <c r="N4598" s="33">
        <v>200039.7</v>
      </c>
      <c r="O4598" s="33">
        <v>1038.5</v>
      </c>
      <c r="P4598" s="33">
        <v>2714</v>
      </c>
    </row>
    <row r="4599" spans="1:16">
      <c r="A4599" s="27" t="s">
        <v>788</v>
      </c>
      <c r="B4599" s="31">
        <v>202601</v>
      </c>
      <c r="C4599" s="27" t="s">
        <v>99</v>
      </c>
      <c r="D4599" s="27" t="s">
        <v>211</v>
      </c>
      <c r="E4599" s="27" t="s">
        <v>32</v>
      </c>
      <c r="F4599" s="27" t="s">
        <v>262</v>
      </c>
      <c r="G4599" s="33">
        <v>93879.09</v>
      </c>
      <c r="H4599" s="33">
        <v>0</v>
      </c>
      <c r="I4599" s="33">
        <v>5165</v>
      </c>
      <c r="J4599" s="33">
        <v>286</v>
      </c>
      <c r="K4599" s="33">
        <v>5500</v>
      </c>
      <c r="L4599" s="33">
        <v>1</v>
      </c>
      <c r="M4599" s="33">
        <v>0</v>
      </c>
      <c r="N4599" s="33">
        <v>101579.48</v>
      </c>
      <c r="O4599" s="33">
        <v>584</v>
      </c>
      <c r="P4599" s="33">
        <v>1656</v>
      </c>
    </row>
    <row r="4600" spans="1:16">
      <c r="A4600" s="27" t="s">
        <v>788</v>
      </c>
      <c r="B4600" s="31">
        <v>202602</v>
      </c>
      <c r="C4600" s="27" t="s">
        <v>99</v>
      </c>
      <c r="D4600" s="27" t="s">
        <v>211</v>
      </c>
      <c r="E4600" s="27" t="s">
        <v>32</v>
      </c>
      <c r="F4600" s="27" t="s">
        <v>262</v>
      </c>
      <c r="G4600" s="33">
        <v>90713.83</v>
      </c>
      <c r="H4600" s="33">
        <v>0</v>
      </c>
      <c r="I4600" s="33">
        <v>4643</v>
      </c>
      <c r="J4600" s="33">
        <v>248</v>
      </c>
      <c r="K4600" s="33">
        <v>5500</v>
      </c>
      <c r="L4600" s="33">
        <v>1</v>
      </c>
      <c r="M4600" s="33">
        <v>0</v>
      </c>
      <c r="N4600" s="33">
        <v>104556.46</v>
      </c>
      <c r="O4600" s="33">
        <v>568.5</v>
      </c>
      <c r="P4600" s="33">
        <v>1446</v>
      </c>
    </row>
    <row r="4601" spans="1:16">
      <c r="A4601" s="27" t="s">
        <v>788</v>
      </c>
      <c r="B4601" s="31">
        <v>202603</v>
      </c>
      <c r="C4601" s="27" t="s">
        <v>99</v>
      </c>
      <c r="D4601" s="27" t="s">
        <v>211</v>
      </c>
      <c r="E4601" s="27" t="s">
        <v>32</v>
      </c>
      <c r="F4601" s="27" t="s">
        <v>262</v>
      </c>
      <c r="G4601" s="33">
        <v>106948.5</v>
      </c>
      <c r="H4601" s="33">
        <v>0</v>
      </c>
      <c r="I4601" s="33">
        <v>5510</v>
      </c>
      <c r="J4601" s="33">
        <v>296</v>
      </c>
      <c r="K4601" s="33">
        <v>5500</v>
      </c>
      <c r="L4601" s="33">
        <v>1</v>
      </c>
      <c r="M4601" s="33">
        <v>0</v>
      </c>
      <c r="N4601" s="33">
        <v>130182.51</v>
      </c>
      <c r="O4601" s="33">
        <v>592.2</v>
      </c>
      <c r="P4601" s="33">
        <v>1746</v>
      </c>
    </row>
    <row r="4602" spans="1:16">
      <c r="A4602" s="27" t="s">
        <v>788</v>
      </c>
      <c r="B4602" s="31">
        <v>202604</v>
      </c>
      <c r="C4602" s="27" t="s">
        <v>99</v>
      </c>
      <c r="D4602" s="27" t="s">
        <v>211</v>
      </c>
      <c r="E4602" s="27" t="s">
        <v>32</v>
      </c>
      <c r="F4602" s="27" t="s">
        <v>262</v>
      </c>
      <c r="G4602" s="33">
        <v>127495.73</v>
      </c>
      <c r="H4602" s="33">
        <v>0</v>
      </c>
      <c r="I4602" s="33">
        <v>6357</v>
      </c>
      <c r="J4602" s="33">
        <v>285</v>
      </c>
      <c r="K4602" s="33">
        <v>5500</v>
      </c>
      <c r="L4602" s="33">
        <v>1</v>
      </c>
      <c r="M4602" s="33">
        <v>0</v>
      </c>
      <c r="N4602" s="33">
        <v>153050.31</v>
      </c>
      <c r="O4602" s="33">
        <v>839.6</v>
      </c>
      <c r="P4602" s="33">
        <v>2069</v>
      </c>
    </row>
    <row r="4603" spans="1:16">
      <c r="A4603" s="27" t="s">
        <v>788</v>
      </c>
      <c r="B4603" s="31">
        <v>202605</v>
      </c>
      <c r="C4603" s="27" t="s">
        <v>99</v>
      </c>
      <c r="D4603" s="27" t="s">
        <v>211</v>
      </c>
      <c r="E4603" s="27" t="s">
        <v>32</v>
      </c>
      <c r="F4603" s="27" t="s">
        <v>262</v>
      </c>
      <c r="G4603" s="33">
        <v>139696.53</v>
      </c>
      <c r="H4603" s="33">
        <v>0</v>
      </c>
      <c r="I4603" s="33">
        <v>7219</v>
      </c>
      <c r="J4603" s="33">
        <v>380</v>
      </c>
      <c r="K4603" s="33">
        <v>5500</v>
      </c>
      <c r="L4603" s="33">
        <v>1</v>
      </c>
      <c r="M4603" s="33">
        <v>0</v>
      </c>
      <c r="N4603" s="33">
        <v>167470.42</v>
      </c>
      <c r="O4603" s="33">
        <v>892.6</v>
      </c>
      <c r="P4603" s="33">
        <v>2270</v>
      </c>
    </row>
    <row r="4604" spans="1:16">
      <c r="A4604" s="27" t="s">
        <v>788</v>
      </c>
      <c r="B4604" s="31">
        <v>202606</v>
      </c>
      <c r="C4604" s="27" t="s">
        <v>99</v>
      </c>
      <c r="D4604" s="27" t="s">
        <v>211</v>
      </c>
      <c r="E4604" s="27" t="s">
        <v>32</v>
      </c>
      <c r="F4604" s="27" t="s">
        <v>262</v>
      </c>
      <c r="G4604" s="33">
        <v>143308</v>
      </c>
      <c r="H4604" s="33">
        <v>143308</v>
      </c>
      <c r="I4604" s="33">
        <v>6630</v>
      </c>
      <c r="J4604" s="33">
        <v>296</v>
      </c>
      <c r="K4604" s="33">
        <v>5500</v>
      </c>
      <c r="L4604" s="33">
        <v>1</v>
      </c>
      <c r="M4604" s="33">
        <v>1</v>
      </c>
      <c r="N4604" s="33">
        <v>163455.52</v>
      </c>
      <c r="O4604" s="33">
        <v>965</v>
      </c>
      <c r="P4604" s="33">
        <v>2213</v>
      </c>
    </row>
    <row r="4605" spans="1:16">
      <c r="A4605" s="27" t="s">
        <v>788</v>
      </c>
      <c r="B4605" s="31">
        <v>202607</v>
      </c>
      <c r="C4605" s="27" t="s">
        <v>99</v>
      </c>
      <c r="D4605" s="27" t="s">
        <v>211</v>
      </c>
      <c r="E4605" s="27" t="s">
        <v>32</v>
      </c>
      <c r="F4605" s="27" t="s">
        <v>262</v>
      </c>
      <c r="G4605" s="33">
        <v>121624.26</v>
      </c>
      <c r="H4605" s="33">
        <v>121624.26</v>
      </c>
      <c r="I4605" s="33">
        <v>5833</v>
      </c>
      <c r="J4605" s="33">
        <v>256</v>
      </c>
      <c r="K4605" s="33">
        <v>5500</v>
      </c>
      <c r="L4605" s="33">
        <v>1</v>
      </c>
      <c r="M4605" s="33">
        <v>1</v>
      </c>
      <c r="N4605" s="33">
        <v>145193.63</v>
      </c>
      <c r="O4605" s="33">
        <v>798.1</v>
      </c>
      <c r="P4605" s="33">
        <v>1964</v>
      </c>
    </row>
    <row r="4606" spans="1:16">
      <c r="A4606" s="27" t="s">
        <v>790</v>
      </c>
      <c r="B4606" s="31">
        <v>202408</v>
      </c>
      <c r="C4606" s="27" t="s">
        <v>99</v>
      </c>
      <c r="D4606" s="27" t="s">
        <v>211</v>
      </c>
      <c r="E4606" s="27" t="s">
        <v>32</v>
      </c>
      <c r="F4606" s="27" t="s">
        <v>289</v>
      </c>
      <c r="G4606" s="33">
        <v>688269.52</v>
      </c>
      <c r="H4606" s="33">
        <v>688269.52</v>
      </c>
      <c r="I4606" s="33">
        <v>12648</v>
      </c>
      <c r="J4606" s="33">
        <v>1183</v>
      </c>
      <c r="K4606" s="33">
        <v>21300</v>
      </c>
      <c r="L4606" s="33">
        <v>1</v>
      </c>
      <c r="M4606" s="33">
        <v>1</v>
      </c>
      <c r="N4606" s="33">
        <v>765729.58</v>
      </c>
      <c r="O4606" s="33">
        <v>3433.2</v>
      </c>
      <c r="P4606" s="33">
        <v>5548</v>
      </c>
    </row>
    <row r="4607" spans="1:16">
      <c r="A4607" s="27" t="s">
        <v>790</v>
      </c>
      <c r="B4607" s="31">
        <v>202409</v>
      </c>
      <c r="C4607" s="27" t="s">
        <v>99</v>
      </c>
      <c r="D4607" s="27" t="s">
        <v>211</v>
      </c>
      <c r="E4607" s="27" t="s">
        <v>32</v>
      </c>
      <c r="F4607" s="27" t="s">
        <v>289</v>
      </c>
      <c r="G4607" s="33">
        <v>631458.4</v>
      </c>
      <c r="H4607" s="33">
        <v>631458.4</v>
      </c>
      <c r="I4607" s="33">
        <v>12371</v>
      </c>
      <c r="J4607" s="33">
        <v>1189</v>
      </c>
      <c r="K4607" s="33">
        <v>21300</v>
      </c>
      <c r="L4607" s="33">
        <v>1</v>
      </c>
      <c r="M4607" s="33">
        <v>1</v>
      </c>
      <c r="N4607" s="33">
        <v>735568.03</v>
      </c>
      <c r="O4607" s="33">
        <v>2878.3</v>
      </c>
      <c r="P4607" s="33">
        <v>5290</v>
      </c>
    </row>
    <row r="4608" spans="1:16">
      <c r="A4608" s="27" t="s">
        <v>790</v>
      </c>
      <c r="B4608" s="31">
        <v>202410</v>
      </c>
      <c r="C4608" s="27" t="s">
        <v>99</v>
      </c>
      <c r="D4608" s="27" t="s">
        <v>211</v>
      </c>
      <c r="E4608" s="27" t="s">
        <v>32</v>
      </c>
      <c r="F4608" s="27" t="s">
        <v>289</v>
      </c>
      <c r="G4608" s="33">
        <v>687602.99</v>
      </c>
      <c r="H4608" s="33">
        <v>687602.99</v>
      </c>
      <c r="I4608" s="33">
        <v>11222</v>
      </c>
      <c r="J4608" s="33">
        <v>1027</v>
      </c>
      <c r="K4608" s="33">
        <v>21300</v>
      </c>
      <c r="L4608" s="33">
        <v>1</v>
      </c>
      <c r="M4608" s="33">
        <v>1</v>
      </c>
      <c r="N4608" s="33">
        <v>807193.89</v>
      </c>
      <c r="O4608" s="33">
        <v>3290.2</v>
      </c>
      <c r="P4608" s="33">
        <v>5256</v>
      </c>
    </row>
    <row r="4609" spans="1:16">
      <c r="A4609" s="27" t="s">
        <v>790</v>
      </c>
      <c r="B4609" s="31">
        <v>202411</v>
      </c>
      <c r="C4609" s="27" t="s">
        <v>99</v>
      </c>
      <c r="D4609" s="27" t="s">
        <v>211</v>
      </c>
      <c r="E4609" s="27" t="s">
        <v>32</v>
      </c>
      <c r="F4609" s="27" t="s">
        <v>289</v>
      </c>
      <c r="G4609" s="33">
        <v>785609.4300000001</v>
      </c>
      <c r="H4609" s="33">
        <v>785609.4300000001</v>
      </c>
      <c r="I4609" s="33">
        <v>13822</v>
      </c>
      <c r="J4609" s="33">
        <v>1251</v>
      </c>
      <c r="K4609" s="33">
        <v>21300</v>
      </c>
      <c r="L4609" s="33">
        <v>1</v>
      </c>
      <c r="M4609" s="33">
        <v>1</v>
      </c>
      <c r="N4609" s="33">
        <v>973213.17</v>
      </c>
      <c r="O4609" s="33">
        <v>3776.7</v>
      </c>
      <c r="P4609" s="33">
        <v>6028</v>
      </c>
    </row>
    <row r="4610" spans="1:16">
      <c r="A4610" s="27" t="s">
        <v>790</v>
      </c>
      <c r="B4610" s="31">
        <v>202412</v>
      </c>
      <c r="C4610" s="27" t="s">
        <v>99</v>
      </c>
      <c r="D4610" s="27" t="s">
        <v>211</v>
      </c>
      <c r="E4610" s="27" t="s">
        <v>32</v>
      </c>
      <c r="F4610" s="27" t="s">
        <v>289</v>
      </c>
      <c r="G4610" s="33">
        <v>906691.03</v>
      </c>
      <c r="H4610" s="33">
        <v>906691.03</v>
      </c>
      <c r="I4610" s="33">
        <v>15389</v>
      </c>
      <c r="J4610" s="33">
        <v>1341</v>
      </c>
      <c r="K4610" s="33">
        <v>21300</v>
      </c>
      <c r="L4610" s="33">
        <v>1</v>
      </c>
      <c r="M4610" s="33">
        <v>1</v>
      </c>
      <c r="N4610" s="33">
        <v>1116144.14</v>
      </c>
      <c r="O4610" s="33">
        <v>4687.7</v>
      </c>
      <c r="P4610" s="33">
        <v>6842</v>
      </c>
    </row>
    <row r="4611" spans="1:16">
      <c r="A4611" s="27" t="s">
        <v>790</v>
      </c>
      <c r="B4611" s="31">
        <v>202501</v>
      </c>
      <c r="C4611" s="27" t="s">
        <v>99</v>
      </c>
      <c r="D4611" s="27" t="s">
        <v>211</v>
      </c>
      <c r="E4611" s="27" t="s">
        <v>32</v>
      </c>
      <c r="F4611" s="27" t="s">
        <v>289</v>
      </c>
      <c r="G4611" s="33">
        <v>485175.8</v>
      </c>
      <c r="H4611" s="33">
        <v>485175.8</v>
      </c>
      <c r="I4611" s="33">
        <v>8744</v>
      </c>
      <c r="J4611" s="33">
        <v>709</v>
      </c>
      <c r="K4611" s="33">
        <v>21300</v>
      </c>
      <c r="L4611" s="33">
        <v>1</v>
      </c>
      <c r="M4611" s="33">
        <v>1</v>
      </c>
      <c r="N4611" s="33">
        <v>566774.21</v>
      </c>
      <c r="O4611" s="33">
        <v>2376.7</v>
      </c>
      <c r="P4611" s="33">
        <v>3828</v>
      </c>
    </row>
    <row r="4612" spans="1:16">
      <c r="A4612" s="27" t="s">
        <v>790</v>
      </c>
      <c r="B4612" s="31">
        <v>202502</v>
      </c>
      <c r="C4612" s="27" t="s">
        <v>99</v>
      </c>
      <c r="D4612" s="27" t="s">
        <v>211</v>
      </c>
      <c r="E4612" s="27" t="s">
        <v>32</v>
      </c>
      <c r="F4612" s="27" t="s">
        <v>289</v>
      </c>
      <c r="G4612" s="33">
        <v>548101.5</v>
      </c>
      <c r="H4612" s="33">
        <v>548101.5</v>
      </c>
      <c r="I4612" s="33">
        <v>9754</v>
      </c>
      <c r="J4612" s="33">
        <v>848</v>
      </c>
      <c r="K4612" s="33">
        <v>21300</v>
      </c>
      <c r="L4612" s="33">
        <v>1</v>
      </c>
      <c r="M4612" s="33">
        <v>1</v>
      </c>
      <c r="N4612" s="33">
        <v>583384.59</v>
      </c>
      <c r="O4612" s="33">
        <v>2601.5</v>
      </c>
      <c r="P4612" s="33">
        <v>4330</v>
      </c>
    </row>
    <row r="4613" spans="1:16">
      <c r="A4613" s="27" t="s">
        <v>790</v>
      </c>
      <c r="B4613" s="31">
        <v>202503</v>
      </c>
      <c r="C4613" s="27" t="s">
        <v>99</v>
      </c>
      <c r="D4613" s="27" t="s">
        <v>211</v>
      </c>
      <c r="E4613" s="27" t="s">
        <v>32</v>
      </c>
      <c r="F4613" s="27" t="s">
        <v>289</v>
      </c>
      <c r="G4613" s="33">
        <v>632241.87</v>
      </c>
      <c r="H4613" s="33">
        <v>632241.87</v>
      </c>
      <c r="I4613" s="33">
        <v>10460</v>
      </c>
      <c r="J4613" s="33">
        <v>849</v>
      </c>
      <c r="K4613" s="33">
        <v>21300</v>
      </c>
      <c r="L4613" s="33">
        <v>1</v>
      </c>
      <c r="M4613" s="33">
        <v>1</v>
      </c>
      <c r="N4613" s="33">
        <v>726368.01</v>
      </c>
      <c r="O4613" s="33">
        <v>2923.5</v>
      </c>
      <c r="P4613" s="33">
        <v>4774</v>
      </c>
    </row>
    <row r="4614" spans="1:16">
      <c r="A4614" s="27" t="s">
        <v>790</v>
      </c>
      <c r="B4614" s="31">
        <v>202504</v>
      </c>
      <c r="C4614" s="27" t="s">
        <v>99</v>
      </c>
      <c r="D4614" s="27" t="s">
        <v>211</v>
      </c>
      <c r="E4614" s="27" t="s">
        <v>32</v>
      </c>
      <c r="F4614" s="27" t="s">
        <v>289</v>
      </c>
      <c r="G4614" s="33">
        <v>802486.9</v>
      </c>
      <c r="H4614" s="33">
        <v>802486.9</v>
      </c>
      <c r="I4614" s="33">
        <v>15734</v>
      </c>
      <c r="J4614" s="33">
        <v>1579</v>
      </c>
      <c r="K4614" s="33">
        <v>21300</v>
      </c>
      <c r="L4614" s="33">
        <v>1</v>
      </c>
      <c r="M4614" s="33">
        <v>1</v>
      </c>
      <c r="N4614" s="33">
        <v>853961.49</v>
      </c>
      <c r="O4614" s="33">
        <v>3748</v>
      </c>
      <c r="P4614" s="33">
        <v>6623</v>
      </c>
    </row>
    <row r="4615" spans="1:16">
      <c r="A4615" s="27" t="s">
        <v>790</v>
      </c>
      <c r="B4615" s="31">
        <v>202505</v>
      </c>
      <c r="C4615" s="27" t="s">
        <v>99</v>
      </c>
      <c r="D4615" s="27" t="s">
        <v>211</v>
      </c>
      <c r="E4615" s="27" t="s">
        <v>32</v>
      </c>
      <c r="F4615" s="27" t="s">
        <v>289</v>
      </c>
      <c r="G4615" s="33">
        <v>753104.72</v>
      </c>
      <c r="H4615" s="33">
        <v>753104.72</v>
      </c>
      <c r="I4615" s="33">
        <v>12245</v>
      </c>
      <c r="J4615" s="33">
        <v>1003</v>
      </c>
      <c r="K4615" s="33">
        <v>21300</v>
      </c>
      <c r="L4615" s="33">
        <v>1</v>
      </c>
      <c r="M4615" s="33">
        <v>1</v>
      </c>
      <c r="N4615" s="33">
        <v>934420.13</v>
      </c>
      <c r="O4615" s="33">
        <v>3796.8</v>
      </c>
      <c r="P4615" s="33">
        <v>5480</v>
      </c>
    </row>
    <row r="4616" spans="1:16">
      <c r="A4616" s="27" t="s">
        <v>790</v>
      </c>
      <c r="B4616" s="31">
        <v>202506</v>
      </c>
      <c r="C4616" s="27" t="s">
        <v>99</v>
      </c>
      <c r="D4616" s="27" t="s">
        <v>211</v>
      </c>
      <c r="E4616" s="27" t="s">
        <v>32</v>
      </c>
      <c r="F4616" s="27" t="s">
        <v>289</v>
      </c>
      <c r="G4616" s="33">
        <v>784354.37</v>
      </c>
      <c r="H4616" s="33">
        <v>784354.37</v>
      </c>
      <c r="I4616" s="33">
        <v>15064</v>
      </c>
      <c r="J4616" s="33">
        <v>1418</v>
      </c>
      <c r="K4616" s="33">
        <v>21300</v>
      </c>
      <c r="L4616" s="33">
        <v>1</v>
      </c>
      <c r="M4616" s="33">
        <v>1</v>
      </c>
      <c r="N4616" s="33">
        <v>912018.54</v>
      </c>
      <c r="O4616" s="33">
        <v>3887.2</v>
      </c>
      <c r="P4616" s="33">
        <v>6334</v>
      </c>
    </row>
    <row r="4617" spans="1:16">
      <c r="A4617" s="27" t="s">
        <v>790</v>
      </c>
      <c r="B4617" s="31">
        <v>202507</v>
      </c>
      <c r="C4617" s="27" t="s">
        <v>99</v>
      </c>
      <c r="D4617" s="27" t="s">
        <v>211</v>
      </c>
      <c r="E4617" s="27" t="s">
        <v>32</v>
      </c>
      <c r="F4617" s="27" t="s">
        <v>289</v>
      </c>
      <c r="G4617" s="33">
        <v>673440.51</v>
      </c>
      <c r="H4617" s="33">
        <v>673440.51</v>
      </c>
      <c r="I4617" s="33">
        <v>11798</v>
      </c>
      <c r="J4617" s="33">
        <v>1115</v>
      </c>
      <c r="K4617" s="33">
        <v>21300</v>
      </c>
      <c r="L4617" s="33">
        <v>1</v>
      </c>
      <c r="M4617" s="33">
        <v>1</v>
      </c>
      <c r="N4617" s="33">
        <v>810124.28</v>
      </c>
      <c r="O4617" s="33">
        <v>3443.6</v>
      </c>
      <c r="P4617" s="33">
        <v>5042</v>
      </c>
    </row>
    <row r="4618" spans="1:16">
      <c r="A4618" s="27" t="s">
        <v>790</v>
      </c>
      <c r="B4618" s="31">
        <v>202508</v>
      </c>
      <c r="C4618" s="27" t="s">
        <v>99</v>
      </c>
      <c r="D4618" s="27" t="s">
        <v>211</v>
      </c>
      <c r="E4618" s="27" t="s">
        <v>32</v>
      </c>
      <c r="F4618" s="27" t="s">
        <v>289</v>
      </c>
      <c r="G4618" s="33">
        <v>710218.88</v>
      </c>
      <c r="H4618" s="33">
        <v>710218.88</v>
      </c>
      <c r="I4618" s="33">
        <v>12664</v>
      </c>
      <c r="J4618" s="33">
        <v>1070</v>
      </c>
      <c r="K4618" s="33">
        <v>21300</v>
      </c>
      <c r="L4618" s="33">
        <v>1</v>
      </c>
      <c r="M4618" s="33">
        <v>1</v>
      </c>
      <c r="N4618" s="33">
        <v>779512.71</v>
      </c>
      <c r="O4618" s="33">
        <v>3142.6</v>
      </c>
      <c r="P4618" s="33">
        <v>5513</v>
      </c>
    </row>
    <row r="4619" spans="1:16">
      <c r="A4619" s="27" t="s">
        <v>790</v>
      </c>
      <c r="B4619" s="31">
        <v>202509</v>
      </c>
      <c r="C4619" s="27" t="s">
        <v>99</v>
      </c>
      <c r="D4619" s="27" t="s">
        <v>211</v>
      </c>
      <c r="E4619" s="27" t="s">
        <v>32</v>
      </c>
      <c r="F4619" s="27" t="s">
        <v>289</v>
      </c>
      <c r="G4619" s="33">
        <v>608556.88</v>
      </c>
      <c r="H4619" s="33">
        <v>608556.88</v>
      </c>
      <c r="I4619" s="33">
        <v>10988</v>
      </c>
      <c r="J4619" s="33">
        <v>861</v>
      </c>
      <c r="K4619" s="33">
        <v>21300</v>
      </c>
      <c r="L4619" s="33">
        <v>1</v>
      </c>
      <c r="M4619" s="33">
        <v>1</v>
      </c>
      <c r="N4619" s="33">
        <v>748808.26</v>
      </c>
      <c r="O4619" s="33">
        <v>2927</v>
      </c>
      <c r="P4619" s="33">
        <v>4570</v>
      </c>
    </row>
    <row r="4620" spans="1:16">
      <c r="A4620" s="27" t="s">
        <v>790</v>
      </c>
      <c r="B4620" s="31">
        <v>202510</v>
      </c>
      <c r="C4620" s="27" t="s">
        <v>99</v>
      </c>
      <c r="D4620" s="27" t="s">
        <v>211</v>
      </c>
      <c r="E4620" s="27" t="s">
        <v>32</v>
      </c>
      <c r="F4620" s="27" t="s">
        <v>289</v>
      </c>
      <c r="G4620" s="33">
        <v>735743.4399999999</v>
      </c>
      <c r="H4620" s="33">
        <v>735743.4399999999</v>
      </c>
      <c r="I4620" s="33">
        <v>13457</v>
      </c>
      <c r="J4620" s="33">
        <v>1292</v>
      </c>
      <c r="K4620" s="33">
        <v>21300</v>
      </c>
      <c r="L4620" s="33">
        <v>1</v>
      </c>
      <c r="M4620" s="33">
        <v>1</v>
      </c>
      <c r="N4620" s="33">
        <v>821723.38</v>
      </c>
      <c r="O4620" s="33">
        <v>3090.2</v>
      </c>
      <c r="P4620" s="33">
        <v>6073</v>
      </c>
    </row>
    <row r="4621" spans="1:16">
      <c r="A4621" s="27" t="s">
        <v>790</v>
      </c>
      <c r="B4621" s="31">
        <v>202511</v>
      </c>
      <c r="C4621" s="27" t="s">
        <v>99</v>
      </c>
      <c r="D4621" s="27" t="s">
        <v>211</v>
      </c>
      <c r="E4621" s="27" t="s">
        <v>32</v>
      </c>
      <c r="F4621" s="27" t="s">
        <v>289</v>
      </c>
      <c r="G4621" s="33">
        <v>801984.25</v>
      </c>
      <c r="H4621" s="33">
        <v>801984.25</v>
      </c>
      <c r="I4621" s="33">
        <v>13119</v>
      </c>
      <c r="J4621" s="33">
        <v>1238</v>
      </c>
      <c r="K4621" s="33">
        <v>21300</v>
      </c>
      <c r="L4621" s="33">
        <v>1</v>
      </c>
      <c r="M4621" s="33">
        <v>1</v>
      </c>
      <c r="N4621" s="33">
        <v>990731</v>
      </c>
      <c r="O4621" s="33">
        <v>3745.6</v>
      </c>
      <c r="P4621" s="33">
        <v>5878</v>
      </c>
    </row>
    <row r="4622" spans="1:16">
      <c r="A4622" s="27" t="s">
        <v>790</v>
      </c>
      <c r="B4622" s="31">
        <v>202512</v>
      </c>
      <c r="C4622" s="27" t="s">
        <v>99</v>
      </c>
      <c r="D4622" s="27" t="s">
        <v>211</v>
      </c>
      <c r="E4622" s="27" t="s">
        <v>32</v>
      </c>
      <c r="F4622" s="27" t="s">
        <v>289</v>
      </c>
      <c r="G4622" s="33">
        <v>992948.79</v>
      </c>
      <c r="H4622" s="33">
        <v>992948.79</v>
      </c>
      <c r="I4622" s="33">
        <v>16316</v>
      </c>
      <c r="J4622" s="33">
        <v>1498</v>
      </c>
      <c r="K4622" s="33">
        <v>21300</v>
      </c>
      <c r="L4622" s="33">
        <v>1</v>
      </c>
      <c r="M4622" s="33">
        <v>1</v>
      </c>
      <c r="N4622" s="33">
        <v>1136234.73</v>
      </c>
      <c r="O4622" s="33">
        <v>4079.2</v>
      </c>
      <c r="P4622" s="33">
        <v>7268</v>
      </c>
    </row>
    <row r="4623" spans="1:16">
      <c r="A4623" s="27" t="s">
        <v>790</v>
      </c>
      <c r="B4623" s="31">
        <v>202601</v>
      </c>
      <c r="C4623" s="27" t="s">
        <v>99</v>
      </c>
      <c r="D4623" s="27" t="s">
        <v>211</v>
      </c>
      <c r="E4623" s="27" t="s">
        <v>32</v>
      </c>
      <c r="F4623" s="27" t="s">
        <v>289</v>
      </c>
      <c r="G4623" s="33">
        <v>512669.05</v>
      </c>
      <c r="H4623" s="33">
        <v>512669.05</v>
      </c>
      <c r="I4623" s="33">
        <v>9879</v>
      </c>
      <c r="J4623" s="33">
        <v>953</v>
      </c>
      <c r="K4623" s="33">
        <v>21300</v>
      </c>
      <c r="L4623" s="33">
        <v>1</v>
      </c>
      <c r="M4623" s="33">
        <v>1</v>
      </c>
      <c r="N4623" s="33">
        <v>576976.15</v>
      </c>
      <c r="O4623" s="33">
        <v>2210.5</v>
      </c>
      <c r="P4623" s="33">
        <v>4191</v>
      </c>
    </row>
    <row r="4624" spans="1:16">
      <c r="A4624" s="27" t="s">
        <v>790</v>
      </c>
      <c r="B4624" s="31">
        <v>202602</v>
      </c>
      <c r="C4624" s="27" t="s">
        <v>99</v>
      </c>
      <c r="D4624" s="27" t="s">
        <v>211</v>
      </c>
      <c r="E4624" s="27" t="s">
        <v>32</v>
      </c>
      <c r="F4624" s="27" t="s">
        <v>289</v>
      </c>
      <c r="G4624" s="33">
        <v>447812.52</v>
      </c>
      <c r="H4624" s="33">
        <v>447812.52</v>
      </c>
      <c r="I4624" s="33">
        <v>7623</v>
      </c>
      <c r="J4624" s="33">
        <v>638</v>
      </c>
      <c r="K4624" s="33">
        <v>21300</v>
      </c>
      <c r="L4624" s="33">
        <v>1</v>
      </c>
      <c r="M4624" s="33">
        <v>1</v>
      </c>
      <c r="N4624" s="33">
        <v>593885.52</v>
      </c>
      <c r="O4624" s="33">
        <v>2026.2</v>
      </c>
      <c r="P4624" s="33">
        <v>3405</v>
      </c>
    </row>
    <row r="4625" spans="1:16">
      <c r="A4625" s="27" t="s">
        <v>790</v>
      </c>
      <c r="B4625" s="31">
        <v>202603</v>
      </c>
      <c r="C4625" s="27" t="s">
        <v>99</v>
      </c>
      <c r="D4625" s="27" t="s">
        <v>211</v>
      </c>
      <c r="E4625" s="27" t="s">
        <v>32</v>
      </c>
      <c r="F4625" s="27" t="s">
        <v>289</v>
      </c>
      <c r="G4625" s="33">
        <v>620914.5699999999</v>
      </c>
      <c r="H4625" s="33">
        <v>620914.5699999999</v>
      </c>
      <c r="I4625" s="33">
        <v>10978</v>
      </c>
      <c r="J4625" s="33">
        <v>876</v>
      </c>
      <c r="K4625" s="33">
        <v>21300</v>
      </c>
      <c r="L4625" s="33">
        <v>1</v>
      </c>
      <c r="M4625" s="33">
        <v>1</v>
      </c>
      <c r="N4625" s="33">
        <v>739442.64</v>
      </c>
      <c r="O4625" s="33">
        <v>2950</v>
      </c>
      <c r="P4625" s="33">
        <v>4780</v>
      </c>
    </row>
    <row r="4626" spans="1:16">
      <c r="A4626" s="27" t="s">
        <v>790</v>
      </c>
      <c r="B4626" s="31">
        <v>202604</v>
      </c>
      <c r="C4626" s="27" t="s">
        <v>99</v>
      </c>
      <c r="D4626" s="27" t="s">
        <v>211</v>
      </c>
      <c r="E4626" s="27" t="s">
        <v>32</v>
      </c>
      <c r="F4626" s="27" t="s">
        <v>289</v>
      </c>
      <c r="G4626" s="33">
        <v>823330.08</v>
      </c>
      <c r="H4626" s="33">
        <v>823330.08</v>
      </c>
      <c r="I4626" s="33">
        <v>15565</v>
      </c>
      <c r="J4626" s="33">
        <v>1224</v>
      </c>
      <c r="K4626" s="33">
        <v>21300</v>
      </c>
      <c r="L4626" s="33">
        <v>1</v>
      </c>
      <c r="M4626" s="33">
        <v>1</v>
      </c>
      <c r="N4626" s="33">
        <v>869332.8</v>
      </c>
      <c r="O4626" s="33">
        <v>4286.8</v>
      </c>
      <c r="P4626" s="33">
        <v>6586</v>
      </c>
    </row>
    <row r="4627" spans="1:16">
      <c r="A4627" s="27" t="s">
        <v>790</v>
      </c>
      <c r="B4627" s="31">
        <v>202605</v>
      </c>
      <c r="C4627" s="27" t="s">
        <v>99</v>
      </c>
      <c r="D4627" s="27" t="s">
        <v>211</v>
      </c>
      <c r="E4627" s="27" t="s">
        <v>32</v>
      </c>
      <c r="F4627" s="27" t="s">
        <v>289</v>
      </c>
      <c r="G4627" s="33">
        <v>801981.76</v>
      </c>
      <c r="H4627" s="33">
        <v>801981.76</v>
      </c>
      <c r="I4627" s="33">
        <v>15596</v>
      </c>
      <c r="J4627" s="33">
        <v>1464</v>
      </c>
      <c r="K4627" s="33">
        <v>21300</v>
      </c>
      <c r="L4627" s="33">
        <v>1</v>
      </c>
      <c r="M4627" s="33">
        <v>1</v>
      </c>
      <c r="N4627" s="33">
        <v>951239.6899999999</v>
      </c>
      <c r="O4627" s="33">
        <v>3633.6</v>
      </c>
      <c r="P4627" s="33">
        <v>6637</v>
      </c>
    </row>
    <row r="4628" spans="1:16">
      <c r="A4628" s="27" t="s">
        <v>790</v>
      </c>
      <c r="B4628" s="31">
        <v>202606</v>
      </c>
      <c r="C4628" s="27" t="s">
        <v>99</v>
      </c>
      <c r="D4628" s="27" t="s">
        <v>211</v>
      </c>
      <c r="E4628" s="27" t="s">
        <v>32</v>
      </c>
      <c r="F4628" s="27" t="s">
        <v>289</v>
      </c>
      <c r="G4628" s="33">
        <v>822813.3100000001</v>
      </c>
      <c r="H4628" s="33">
        <v>822813.3100000001</v>
      </c>
      <c r="I4628" s="33">
        <v>13517</v>
      </c>
      <c r="J4628" s="33">
        <v>1226</v>
      </c>
      <c r="K4628" s="33">
        <v>21300</v>
      </c>
      <c r="L4628" s="33">
        <v>1</v>
      </c>
      <c r="M4628" s="33">
        <v>1</v>
      </c>
      <c r="N4628" s="33">
        <v>928434.88</v>
      </c>
      <c r="O4628" s="33">
        <v>4256.2</v>
      </c>
      <c r="P4628" s="33">
        <v>6205</v>
      </c>
    </row>
    <row r="4629" spans="1:16">
      <c r="A4629" s="27" t="s">
        <v>790</v>
      </c>
      <c r="B4629" s="31">
        <v>202607</v>
      </c>
      <c r="C4629" s="27" t="s">
        <v>99</v>
      </c>
      <c r="D4629" s="27" t="s">
        <v>211</v>
      </c>
      <c r="E4629" s="27" t="s">
        <v>32</v>
      </c>
      <c r="F4629" s="27" t="s">
        <v>289</v>
      </c>
      <c r="G4629" s="33">
        <v>702153.52</v>
      </c>
      <c r="H4629" s="33">
        <v>702153.52</v>
      </c>
      <c r="I4629" s="33">
        <v>13252</v>
      </c>
      <c r="J4629" s="33">
        <v>1187</v>
      </c>
      <c r="K4629" s="33">
        <v>21300</v>
      </c>
      <c r="L4629" s="33">
        <v>1</v>
      </c>
      <c r="M4629" s="33">
        <v>1</v>
      </c>
      <c r="N4629" s="33">
        <v>824706.52</v>
      </c>
      <c r="O4629" s="33">
        <v>3283</v>
      </c>
      <c r="P4629" s="33">
        <v>5717</v>
      </c>
    </row>
    <row r="4630" spans="1:16">
      <c r="A4630" s="27" t="s">
        <v>793</v>
      </c>
      <c r="B4630" s="31">
        <v>202408</v>
      </c>
      <c r="C4630" s="27" t="s">
        <v>101</v>
      </c>
      <c r="D4630" s="27" t="s">
        <v>211</v>
      </c>
      <c r="E4630" s="27" t="s">
        <v>34</v>
      </c>
      <c r="F4630" s="27" t="s">
        <v>289</v>
      </c>
      <c r="G4630" s="33">
        <v>549793.0699999999</v>
      </c>
      <c r="H4630" s="33">
        <v>549793.0699999999</v>
      </c>
      <c r="I4630" s="33">
        <v>9184</v>
      </c>
      <c r="J4630" s="33">
        <v>828</v>
      </c>
      <c r="K4630" s="33">
        <v>21200</v>
      </c>
      <c r="L4630" s="33">
        <v>1</v>
      </c>
      <c r="M4630" s="33">
        <v>1</v>
      </c>
      <c r="N4630" s="33">
        <v>833172.72</v>
      </c>
      <c r="O4630" s="33">
        <v>2933.3</v>
      </c>
      <c r="P4630" s="33">
        <v>4250</v>
      </c>
    </row>
    <row r="4631" spans="1:16">
      <c r="A4631" s="27" t="s">
        <v>793</v>
      </c>
      <c r="B4631" s="31">
        <v>202409</v>
      </c>
      <c r="C4631" s="27" t="s">
        <v>101</v>
      </c>
      <c r="D4631" s="27" t="s">
        <v>211</v>
      </c>
      <c r="E4631" s="27" t="s">
        <v>34</v>
      </c>
      <c r="F4631" s="27" t="s">
        <v>289</v>
      </c>
      <c r="G4631" s="33">
        <v>489797.05</v>
      </c>
      <c r="H4631" s="33">
        <v>489797.05</v>
      </c>
      <c r="I4631" s="33">
        <v>8964</v>
      </c>
      <c r="J4631" s="33">
        <v>895</v>
      </c>
      <c r="K4631" s="33">
        <v>21200</v>
      </c>
      <c r="L4631" s="33">
        <v>1</v>
      </c>
      <c r="M4631" s="33">
        <v>1</v>
      </c>
      <c r="N4631" s="33">
        <v>804617.17</v>
      </c>
      <c r="O4631" s="33">
        <v>2226.4</v>
      </c>
      <c r="P4631" s="33">
        <v>3706</v>
      </c>
    </row>
    <row r="4632" spans="1:16">
      <c r="A4632" s="27" t="s">
        <v>793</v>
      </c>
      <c r="B4632" s="31">
        <v>202410</v>
      </c>
      <c r="C4632" s="27" t="s">
        <v>101</v>
      </c>
      <c r="D4632" s="27" t="s">
        <v>211</v>
      </c>
      <c r="E4632" s="27" t="s">
        <v>34</v>
      </c>
      <c r="F4632" s="27" t="s">
        <v>289</v>
      </c>
      <c r="G4632" s="33">
        <v>521204.57</v>
      </c>
      <c r="H4632" s="33">
        <v>521204.57</v>
      </c>
      <c r="I4632" s="33">
        <v>10040</v>
      </c>
      <c r="J4632" s="33">
        <v>890</v>
      </c>
      <c r="K4632" s="33">
        <v>21200</v>
      </c>
      <c r="L4632" s="33">
        <v>1</v>
      </c>
      <c r="M4632" s="33">
        <v>1</v>
      </c>
      <c r="N4632" s="33">
        <v>887669.1899999999</v>
      </c>
      <c r="O4632" s="33">
        <v>3165.5</v>
      </c>
      <c r="P4632" s="33">
        <v>4319</v>
      </c>
    </row>
    <row r="4633" spans="1:16">
      <c r="A4633" s="27" t="s">
        <v>793</v>
      </c>
      <c r="B4633" s="31">
        <v>202411</v>
      </c>
      <c r="C4633" s="27" t="s">
        <v>101</v>
      </c>
      <c r="D4633" s="27" t="s">
        <v>211</v>
      </c>
      <c r="E4633" s="27" t="s">
        <v>34</v>
      </c>
      <c r="F4633" s="27" t="s">
        <v>289</v>
      </c>
      <c r="G4633" s="33">
        <v>769557.55</v>
      </c>
      <c r="H4633" s="33">
        <v>769557.55</v>
      </c>
      <c r="I4633" s="33">
        <v>13895</v>
      </c>
      <c r="J4633" s="33">
        <v>1237</v>
      </c>
      <c r="K4633" s="33">
        <v>21200</v>
      </c>
      <c r="L4633" s="33">
        <v>1</v>
      </c>
      <c r="M4633" s="33">
        <v>1</v>
      </c>
      <c r="N4633" s="33">
        <v>1075940.08</v>
      </c>
      <c r="O4633" s="33">
        <v>3547.4</v>
      </c>
      <c r="P4633" s="33">
        <v>6019</v>
      </c>
    </row>
    <row r="4634" spans="1:16">
      <c r="A4634" s="27" t="s">
        <v>793</v>
      </c>
      <c r="B4634" s="31">
        <v>202412</v>
      </c>
      <c r="C4634" s="27" t="s">
        <v>101</v>
      </c>
      <c r="D4634" s="27" t="s">
        <v>211</v>
      </c>
      <c r="E4634" s="27" t="s">
        <v>34</v>
      </c>
      <c r="F4634" s="27" t="s">
        <v>289</v>
      </c>
      <c r="G4634" s="33">
        <v>779576.9300000001</v>
      </c>
      <c r="H4634" s="33">
        <v>779576.9300000001</v>
      </c>
      <c r="I4634" s="33">
        <v>13539</v>
      </c>
      <c r="J4634" s="33">
        <v>1299</v>
      </c>
      <c r="K4634" s="33">
        <v>21200</v>
      </c>
      <c r="L4634" s="33">
        <v>1</v>
      </c>
      <c r="M4634" s="33">
        <v>1</v>
      </c>
      <c r="N4634" s="33">
        <v>1240529.86</v>
      </c>
      <c r="O4634" s="33">
        <v>3347.8</v>
      </c>
      <c r="P4634" s="33">
        <v>5769</v>
      </c>
    </row>
    <row r="4635" spans="1:16">
      <c r="A4635" s="27" t="s">
        <v>793</v>
      </c>
      <c r="B4635" s="31">
        <v>202501</v>
      </c>
      <c r="C4635" s="27" t="s">
        <v>101</v>
      </c>
      <c r="D4635" s="27" t="s">
        <v>211</v>
      </c>
      <c r="E4635" s="27" t="s">
        <v>34</v>
      </c>
      <c r="F4635" s="27" t="s">
        <v>289</v>
      </c>
      <c r="G4635" s="33">
        <v>390608.94</v>
      </c>
      <c r="H4635" s="33">
        <v>390608.94</v>
      </c>
      <c r="I4635" s="33">
        <v>7318</v>
      </c>
      <c r="J4635" s="33">
        <v>611</v>
      </c>
      <c r="K4635" s="33">
        <v>21200</v>
      </c>
      <c r="L4635" s="33">
        <v>1</v>
      </c>
      <c r="M4635" s="33">
        <v>1</v>
      </c>
      <c r="N4635" s="33">
        <v>633291.78</v>
      </c>
      <c r="O4635" s="33">
        <v>1910.8</v>
      </c>
      <c r="P4635" s="33">
        <v>3139</v>
      </c>
    </row>
    <row r="4636" spans="1:16">
      <c r="A4636" s="27" t="s">
        <v>793</v>
      </c>
      <c r="B4636" s="31">
        <v>202502</v>
      </c>
      <c r="C4636" s="27" t="s">
        <v>101</v>
      </c>
      <c r="D4636" s="27" t="s">
        <v>211</v>
      </c>
      <c r="E4636" s="27" t="s">
        <v>34</v>
      </c>
      <c r="F4636" s="27" t="s">
        <v>289</v>
      </c>
      <c r="G4636" s="33">
        <v>422685.05</v>
      </c>
      <c r="H4636" s="33">
        <v>422685.05</v>
      </c>
      <c r="I4636" s="33">
        <v>7671</v>
      </c>
      <c r="J4636" s="33">
        <v>652</v>
      </c>
      <c r="K4636" s="33">
        <v>21200</v>
      </c>
      <c r="L4636" s="33">
        <v>1</v>
      </c>
      <c r="M4636" s="33">
        <v>1</v>
      </c>
      <c r="N4636" s="33">
        <v>655323.22</v>
      </c>
      <c r="O4636" s="33">
        <v>1993.7</v>
      </c>
      <c r="P4636" s="33">
        <v>3254</v>
      </c>
    </row>
    <row r="4637" spans="1:16">
      <c r="A4637" s="27" t="s">
        <v>793</v>
      </c>
      <c r="B4637" s="31">
        <v>202503</v>
      </c>
      <c r="C4637" s="27" t="s">
        <v>101</v>
      </c>
      <c r="D4637" s="27" t="s">
        <v>211</v>
      </c>
      <c r="E4637" s="27" t="s">
        <v>34</v>
      </c>
      <c r="F4637" s="27" t="s">
        <v>289</v>
      </c>
      <c r="G4637" s="33">
        <v>544998.24</v>
      </c>
      <c r="H4637" s="33">
        <v>544998.24</v>
      </c>
      <c r="I4637" s="33">
        <v>10680</v>
      </c>
      <c r="J4637" s="33">
        <v>914</v>
      </c>
      <c r="K4637" s="33">
        <v>21200</v>
      </c>
      <c r="L4637" s="33">
        <v>1</v>
      </c>
      <c r="M4637" s="33">
        <v>1</v>
      </c>
      <c r="N4637" s="33">
        <v>820283.8100000001</v>
      </c>
      <c r="O4637" s="33">
        <v>2417.1</v>
      </c>
      <c r="P4637" s="33">
        <v>4506</v>
      </c>
    </row>
    <row r="4638" spans="1:16">
      <c r="A4638" s="27" t="s">
        <v>793</v>
      </c>
      <c r="B4638" s="31">
        <v>202504</v>
      </c>
      <c r="C4638" s="27" t="s">
        <v>101</v>
      </c>
      <c r="D4638" s="27" t="s">
        <v>211</v>
      </c>
      <c r="E4638" s="27" t="s">
        <v>34</v>
      </c>
      <c r="F4638" s="27" t="s">
        <v>289</v>
      </c>
      <c r="G4638" s="33">
        <v>637417.83</v>
      </c>
      <c r="H4638" s="33">
        <v>637417.83</v>
      </c>
      <c r="I4638" s="33">
        <v>11026</v>
      </c>
      <c r="J4638" s="33">
        <v>934</v>
      </c>
      <c r="K4638" s="33">
        <v>21200</v>
      </c>
      <c r="L4638" s="33">
        <v>1</v>
      </c>
      <c r="M4638" s="33">
        <v>1</v>
      </c>
      <c r="N4638" s="33">
        <v>969510.5699999999</v>
      </c>
      <c r="O4638" s="33">
        <v>2935.8</v>
      </c>
      <c r="P4638" s="33">
        <v>4871</v>
      </c>
    </row>
    <row r="4639" spans="1:16">
      <c r="A4639" s="27" t="s">
        <v>793</v>
      </c>
      <c r="B4639" s="31">
        <v>202505</v>
      </c>
      <c r="C4639" s="27" t="s">
        <v>101</v>
      </c>
      <c r="D4639" s="27" t="s">
        <v>211</v>
      </c>
      <c r="E4639" s="27" t="s">
        <v>34</v>
      </c>
      <c r="F4639" s="27" t="s">
        <v>289</v>
      </c>
      <c r="G4639" s="33">
        <v>718003.34</v>
      </c>
      <c r="H4639" s="33">
        <v>718003.34</v>
      </c>
      <c r="I4639" s="33">
        <v>13400</v>
      </c>
      <c r="J4639" s="33">
        <v>1174</v>
      </c>
      <c r="K4639" s="33">
        <v>21200</v>
      </c>
      <c r="L4639" s="33">
        <v>1</v>
      </c>
      <c r="M4639" s="33">
        <v>1</v>
      </c>
      <c r="N4639" s="33">
        <v>1066505.94</v>
      </c>
      <c r="O4639" s="33">
        <v>3192.6</v>
      </c>
      <c r="P4639" s="33">
        <v>5769</v>
      </c>
    </row>
    <row r="4640" spans="1:16">
      <c r="A4640" s="27" t="s">
        <v>793</v>
      </c>
      <c r="B4640" s="31">
        <v>202506</v>
      </c>
      <c r="C4640" s="27" t="s">
        <v>101</v>
      </c>
      <c r="D4640" s="27" t="s">
        <v>211</v>
      </c>
      <c r="E4640" s="27" t="s">
        <v>34</v>
      </c>
      <c r="F4640" s="27" t="s">
        <v>289</v>
      </c>
      <c r="G4640" s="33">
        <v>651535.91</v>
      </c>
      <c r="H4640" s="33">
        <v>651535.91</v>
      </c>
      <c r="I4640" s="33">
        <v>11568</v>
      </c>
      <c r="J4640" s="33">
        <v>1092</v>
      </c>
      <c r="K4640" s="33">
        <v>21200</v>
      </c>
      <c r="L4640" s="33">
        <v>1</v>
      </c>
      <c r="M4640" s="33">
        <v>1</v>
      </c>
      <c r="N4640" s="33">
        <v>1046481.58</v>
      </c>
      <c r="O4640" s="33">
        <v>3324.4</v>
      </c>
      <c r="P4640" s="33">
        <v>5160</v>
      </c>
    </row>
    <row r="4641" spans="1:16">
      <c r="A4641" s="27" t="s">
        <v>793</v>
      </c>
      <c r="B4641" s="31">
        <v>202507</v>
      </c>
      <c r="C4641" s="27" t="s">
        <v>101</v>
      </c>
      <c r="D4641" s="27" t="s">
        <v>211</v>
      </c>
      <c r="E4641" s="27" t="s">
        <v>34</v>
      </c>
      <c r="F4641" s="27" t="s">
        <v>289</v>
      </c>
      <c r="G4641" s="33">
        <v>535075.17</v>
      </c>
      <c r="H4641" s="33">
        <v>535075.17</v>
      </c>
      <c r="I4641" s="33">
        <v>9490</v>
      </c>
      <c r="J4641" s="33">
        <v>761</v>
      </c>
      <c r="K4641" s="33">
        <v>21200</v>
      </c>
      <c r="L4641" s="33">
        <v>1</v>
      </c>
      <c r="M4641" s="33">
        <v>1</v>
      </c>
      <c r="N4641" s="33">
        <v>934515.26</v>
      </c>
      <c r="O4641" s="33">
        <v>2569</v>
      </c>
      <c r="P4641" s="33">
        <v>4467</v>
      </c>
    </row>
    <row r="4642" spans="1:16">
      <c r="A4642" s="27" t="s">
        <v>793</v>
      </c>
      <c r="B4642" s="31">
        <v>202508</v>
      </c>
      <c r="C4642" s="27" t="s">
        <v>101</v>
      </c>
      <c r="D4642" s="27" t="s">
        <v>211</v>
      </c>
      <c r="E4642" s="27" t="s">
        <v>34</v>
      </c>
      <c r="F4642" s="27" t="s">
        <v>289</v>
      </c>
      <c r="G4642" s="33">
        <v>565238.25</v>
      </c>
      <c r="H4642" s="33">
        <v>565238.25</v>
      </c>
      <c r="I4642" s="33">
        <v>10081</v>
      </c>
      <c r="J4642" s="33">
        <v>895</v>
      </c>
      <c r="K4642" s="33">
        <v>21200</v>
      </c>
      <c r="L4642" s="33">
        <v>1</v>
      </c>
      <c r="M4642" s="33">
        <v>1</v>
      </c>
      <c r="N4642" s="33">
        <v>903992.4</v>
      </c>
      <c r="O4642" s="33">
        <v>2779.4</v>
      </c>
      <c r="P4642" s="33">
        <v>4389</v>
      </c>
    </row>
    <row r="4643" spans="1:16">
      <c r="A4643" s="27" t="s">
        <v>793</v>
      </c>
      <c r="B4643" s="31">
        <v>202509</v>
      </c>
      <c r="C4643" s="27" t="s">
        <v>101</v>
      </c>
      <c r="D4643" s="27" t="s">
        <v>211</v>
      </c>
      <c r="E4643" s="27" t="s">
        <v>34</v>
      </c>
      <c r="F4643" s="27" t="s">
        <v>289</v>
      </c>
      <c r="G4643" s="33">
        <v>449673.01</v>
      </c>
      <c r="H4643" s="33">
        <v>449673.01</v>
      </c>
      <c r="I4643" s="33">
        <v>8639</v>
      </c>
      <c r="J4643" s="33">
        <v>903</v>
      </c>
      <c r="K4643" s="33">
        <v>21200</v>
      </c>
      <c r="L4643" s="33">
        <v>1</v>
      </c>
      <c r="M4643" s="33">
        <v>1</v>
      </c>
      <c r="N4643" s="33">
        <v>873009.63</v>
      </c>
      <c r="O4643" s="33">
        <v>2005.1</v>
      </c>
      <c r="P4643" s="33">
        <v>3485</v>
      </c>
    </row>
    <row r="4644" spans="1:16">
      <c r="A4644" s="27" t="s">
        <v>793</v>
      </c>
      <c r="B4644" s="31">
        <v>202510</v>
      </c>
      <c r="C4644" s="27" t="s">
        <v>101</v>
      </c>
      <c r="D4644" s="27" t="s">
        <v>211</v>
      </c>
      <c r="E4644" s="27" t="s">
        <v>34</v>
      </c>
      <c r="F4644" s="27" t="s">
        <v>289</v>
      </c>
      <c r="G4644" s="33">
        <v>596533.61</v>
      </c>
      <c r="H4644" s="33">
        <v>596533.61</v>
      </c>
      <c r="I4644" s="33">
        <v>10653</v>
      </c>
      <c r="J4644" s="33">
        <v>856</v>
      </c>
      <c r="K4644" s="33">
        <v>21200</v>
      </c>
      <c r="L4644" s="33">
        <v>1</v>
      </c>
      <c r="M4644" s="33">
        <v>1</v>
      </c>
      <c r="N4644" s="33">
        <v>963121.0699999999</v>
      </c>
      <c r="O4644" s="33">
        <v>2758.4</v>
      </c>
      <c r="P4644" s="33">
        <v>4617</v>
      </c>
    </row>
    <row r="4645" spans="1:16">
      <c r="A4645" s="27" t="s">
        <v>793</v>
      </c>
      <c r="B4645" s="31">
        <v>202511</v>
      </c>
      <c r="C4645" s="27" t="s">
        <v>101</v>
      </c>
      <c r="D4645" s="27" t="s">
        <v>211</v>
      </c>
      <c r="E4645" s="27" t="s">
        <v>34</v>
      </c>
      <c r="F4645" s="27" t="s">
        <v>289</v>
      </c>
      <c r="G4645" s="33">
        <v>667317.01</v>
      </c>
      <c r="H4645" s="33">
        <v>667317.01</v>
      </c>
      <c r="I4645" s="33">
        <v>12124</v>
      </c>
      <c r="J4645" s="33">
        <v>1128</v>
      </c>
      <c r="K4645" s="33">
        <v>21200</v>
      </c>
      <c r="L4645" s="33">
        <v>1</v>
      </c>
      <c r="M4645" s="33">
        <v>1</v>
      </c>
      <c r="N4645" s="33">
        <v>1167394.99</v>
      </c>
      <c r="O4645" s="33">
        <v>2737</v>
      </c>
      <c r="P4645" s="33">
        <v>5341</v>
      </c>
    </row>
    <row r="4646" spans="1:16">
      <c r="A4646" s="27" t="s">
        <v>793</v>
      </c>
      <c r="B4646" s="31">
        <v>202512</v>
      </c>
      <c r="C4646" s="27" t="s">
        <v>101</v>
      </c>
      <c r="D4646" s="27" t="s">
        <v>211</v>
      </c>
      <c r="E4646" s="27" t="s">
        <v>34</v>
      </c>
      <c r="F4646" s="27" t="s">
        <v>289</v>
      </c>
      <c r="G4646" s="33">
        <v>845826.34</v>
      </c>
      <c r="H4646" s="33">
        <v>845826.34</v>
      </c>
      <c r="I4646" s="33">
        <v>15735</v>
      </c>
      <c r="J4646" s="33">
        <v>1497</v>
      </c>
      <c r="K4646" s="33">
        <v>21200</v>
      </c>
      <c r="L4646" s="33">
        <v>1</v>
      </c>
      <c r="M4646" s="33">
        <v>1</v>
      </c>
      <c r="N4646" s="33">
        <v>1345974.9</v>
      </c>
      <c r="O4646" s="33">
        <v>3918.9</v>
      </c>
      <c r="P4646" s="33">
        <v>6802</v>
      </c>
    </row>
    <row r="4647" spans="1:16">
      <c r="A4647" s="27" t="s">
        <v>793</v>
      </c>
      <c r="B4647" s="31">
        <v>202601</v>
      </c>
      <c r="C4647" s="27" t="s">
        <v>101</v>
      </c>
      <c r="D4647" s="27" t="s">
        <v>211</v>
      </c>
      <c r="E4647" s="27" t="s">
        <v>34</v>
      </c>
      <c r="F4647" s="27" t="s">
        <v>289</v>
      </c>
      <c r="G4647" s="33">
        <v>373867.96</v>
      </c>
      <c r="H4647" s="33">
        <v>373867.96</v>
      </c>
      <c r="I4647" s="33">
        <v>6662</v>
      </c>
      <c r="J4647" s="33">
        <v>533</v>
      </c>
      <c r="K4647" s="33">
        <v>21200</v>
      </c>
      <c r="L4647" s="33">
        <v>1</v>
      </c>
      <c r="M4647" s="33">
        <v>1</v>
      </c>
      <c r="N4647" s="33">
        <v>687121.59</v>
      </c>
      <c r="O4647" s="33">
        <v>1833.3</v>
      </c>
      <c r="P4647" s="33">
        <v>2998</v>
      </c>
    </row>
    <row r="4648" spans="1:16">
      <c r="A4648" s="27" t="s">
        <v>793</v>
      </c>
      <c r="B4648" s="31">
        <v>202602</v>
      </c>
      <c r="C4648" s="27" t="s">
        <v>101</v>
      </c>
      <c r="D4648" s="27" t="s">
        <v>211</v>
      </c>
      <c r="E4648" s="27" t="s">
        <v>34</v>
      </c>
      <c r="F4648" s="27" t="s">
        <v>289</v>
      </c>
      <c r="G4648" s="33">
        <v>371261.94</v>
      </c>
      <c r="H4648" s="33">
        <v>371261.94</v>
      </c>
      <c r="I4648" s="33">
        <v>6968</v>
      </c>
      <c r="J4648" s="33">
        <v>604</v>
      </c>
      <c r="K4648" s="33">
        <v>21200</v>
      </c>
      <c r="L4648" s="33">
        <v>1</v>
      </c>
      <c r="M4648" s="33">
        <v>1</v>
      </c>
      <c r="N4648" s="33">
        <v>711025.6899999999</v>
      </c>
      <c r="O4648" s="33">
        <v>1758</v>
      </c>
      <c r="P4648" s="33">
        <v>2942</v>
      </c>
    </row>
    <row r="4649" spans="1:16">
      <c r="A4649" s="27" t="s">
        <v>793</v>
      </c>
      <c r="B4649" s="31">
        <v>202603</v>
      </c>
      <c r="C4649" s="27" t="s">
        <v>101</v>
      </c>
      <c r="D4649" s="27" t="s">
        <v>211</v>
      </c>
      <c r="E4649" s="27" t="s">
        <v>34</v>
      </c>
      <c r="F4649" s="27" t="s">
        <v>289</v>
      </c>
      <c r="G4649" s="33">
        <v>525287.5</v>
      </c>
      <c r="H4649" s="33">
        <v>525287.5</v>
      </c>
      <c r="I4649" s="33">
        <v>9102</v>
      </c>
      <c r="J4649" s="33">
        <v>830</v>
      </c>
      <c r="K4649" s="33">
        <v>21200</v>
      </c>
      <c r="L4649" s="33">
        <v>1</v>
      </c>
      <c r="M4649" s="33">
        <v>1</v>
      </c>
      <c r="N4649" s="33">
        <v>890007.9399999999</v>
      </c>
      <c r="O4649" s="33">
        <v>2457</v>
      </c>
      <c r="P4649" s="33">
        <v>4027</v>
      </c>
    </row>
    <row r="4650" spans="1:16">
      <c r="A4650" s="27" t="s">
        <v>793</v>
      </c>
      <c r="B4650" s="31">
        <v>202604</v>
      </c>
      <c r="C4650" s="27" t="s">
        <v>101</v>
      </c>
      <c r="D4650" s="27" t="s">
        <v>211</v>
      </c>
      <c r="E4650" s="27" t="s">
        <v>34</v>
      </c>
      <c r="F4650" s="27" t="s">
        <v>289</v>
      </c>
      <c r="G4650" s="33">
        <v>574683.66</v>
      </c>
      <c r="H4650" s="33">
        <v>574683.66</v>
      </c>
      <c r="I4650" s="33">
        <v>11476</v>
      </c>
      <c r="J4650" s="33">
        <v>957</v>
      </c>
      <c r="K4650" s="33">
        <v>21200</v>
      </c>
      <c r="L4650" s="33">
        <v>1</v>
      </c>
      <c r="M4650" s="33">
        <v>1</v>
      </c>
      <c r="N4650" s="33">
        <v>1051918.97</v>
      </c>
      <c r="O4650" s="33">
        <v>2473.3</v>
      </c>
      <c r="P4650" s="33">
        <v>4823</v>
      </c>
    </row>
    <row r="4651" spans="1:16">
      <c r="A4651" s="27" t="s">
        <v>793</v>
      </c>
      <c r="B4651" s="31">
        <v>202605</v>
      </c>
      <c r="C4651" s="27" t="s">
        <v>101</v>
      </c>
      <c r="D4651" s="27" t="s">
        <v>211</v>
      </c>
      <c r="E4651" s="27" t="s">
        <v>34</v>
      </c>
      <c r="F4651" s="27" t="s">
        <v>289</v>
      </c>
      <c r="G4651" s="33">
        <v>670269.09</v>
      </c>
      <c r="H4651" s="33">
        <v>670269.09</v>
      </c>
      <c r="I4651" s="33">
        <v>12010</v>
      </c>
      <c r="J4651" s="33">
        <v>891</v>
      </c>
      <c r="K4651" s="33">
        <v>21200</v>
      </c>
      <c r="L4651" s="33">
        <v>1</v>
      </c>
      <c r="M4651" s="33">
        <v>1</v>
      </c>
      <c r="N4651" s="33">
        <v>1157158.94</v>
      </c>
      <c r="O4651" s="33">
        <v>3318.4</v>
      </c>
      <c r="P4651" s="33">
        <v>5195</v>
      </c>
    </row>
    <row r="4652" spans="1:16">
      <c r="A4652" s="27" t="s">
        <v>793</v>
      </c>
      <c r="B4652" s="31">
        <v>202606</v>
      </c>
      <c r="C4652" s="27" t="s">
        <v>101</v>
      </c>
      <c r="D4652" s="27" t="s">
        <v>211</v>
      </c>
      <c r="E4652" s="27" t="s">
        <v>34</v>
      </c>
      <c r="F4652" s="27" t="s">
        <v>289</v>
      </c>
      <c r="G4652" s="33">
        <v>645710.92</v>
      </c>
      <c r="H4652" s="33">
        <v>645710.92</v>
      </c>
      <c r="I4652" s="33">
        <v>11596</v>
      </c>
      <c r="J4652" s="33">
        <v>1080</v>
      </c>
      <c r="K4652" s="33">
        <v>21200</v>
      </c>
      <c r="L4652" s="33">
        <v>1</v>
      </c>
      <c r="M4652" s="33">
        <v>1</v>
      </c>
      <c r="N4652" s="33">
        <v>1135432.51</v>
      </c>
      <c r="O4652" s="33">
        <v>2819.3</v>
      </c>
      <c r="P4652" s="33">
        <v>5008</v>
      </c>
    </row>
    <row r="4653" spans="1:16">
      <c r="A4653" s="27" t="s">
        <v>793</v>
      </c>
      <c r="B4653" s="31">
        <v>202607</v>
      </c>
      <c r="C4653" s="27" t="s">
        <v>101</v>
      </c>
      <c r="D4653" s="27" t="s">
        <v>211</v>
      </c>
      <c r="E4653" s="27" t="s">
        <v>34</v>
      </c>
      <c r="F4653" s="27" t="s">
        <v>289</v>
      </c>
      <c r="G4653" s="33">
        <v>531439.64</v>
      </c>
      <c r="H4653" s="33">
        <v>531439.64</v>
      </c>
      <c r="I4653" s="33">
        <v>9220</v>
      </c>
      <c r="J4653" s="33">
        <v>707</v>
      </c>
      <c r="K4653" s="33">
        <v>21200</v>
      </c>
      <c r="L4653" s="33">
        <v>1</v>
      </c>
      <c r="M4653" s="33">
        <v>1</v>
      </c>
      <c r="N4653" s="33">
        <v>1013949.06</v>
      </c>
      <c r="O4653" s="33">
        <v>2573.2</v>
      </c>
      <c r="P4653" s="33">
        <v>4139</v>
      </c>
    </row>
    <row r="4654" spans="1:16">
      <c r="A4654" s="27" t="s">
        <v>797</v>
      </c>
      <c r="B4654" s="31">
        <v>202408</v>
      </c>
      <c r="C4654" s="27" t="s">
        <v>101</v>
      </c>
      <c r="D4654" s="27" t="s">
        <v>211</v>
      </c>
      <c r="E4654" s="27" t="s">
        <v>34</v>
      </c>
      <c r="F4654" s="27" t="s">
        <v>257</v>
      </c>
      <c r="G4654" s="33">
        <v>248611.6</v>
      </c>
      <c r="H4654" s="33">
        <v>248611.6</v>
      </c>
      <c r="I4654" s="33">
        <v>6674</v>
      </c>
      <c r="J4654" s="33">
        <v>471</v>
      </c>
      <c r="K4654" s="33">
        <v>10600</v>
      </c>
      <c r="L4654" s="33">
        <v>1</v>
      </c>
      <c r="M4654" s="33">
        <v>1</v>
      </c>
      <c r="N4654" s="33">
        <v>326059.53</v>
      </c>
      <c r="O4654" s="33">
        <v>1418.3</v>
      </c>
      <c r="P4654" s="33">
        <v>2564</v>
      </c>
    </row>
    <row r="4655" spans="1:16">
      <c r="A4655" s="27" t="s">
        <v>797</v>
      </c>
      <c r="B4655" s="31">
        <v>202409</v>
      </c>
      <c r="C4655" s="27" t="s">
        <v>101</v>
      </c>
      <c r="D4655" s="27" t="s">
        <v>211</v>
      </c>
      <c r="E4655" s="27" t="s">
        <v>34</v>
      </c>
      <c r="F4655" s="27" t="s">
        <v>257</v>
      </c>
      <c r="G4655" s="33">
        <v>228390.43</v>
      </c>
      <c r="H4655" s="33">
        <v>228390.43</v>
      </c>
      <c r="I4655" s="33">
        <v>5601</v>
      </c>
      <c r="J4655" s="33">
        <v>436</v>
      </c>
      <c r="K4655" s="33">
        <v>10600</v>
      </c>
      <c r="L4655" s="33">
        <v>1</v>
      </c>
      <c r="M4655" s="33">
        <v>1</v>
      </c>
      <c r="N4655" s="33">
        <v>314884.41</v>
      </c>
      <c r="O4655" s="33">
        <v>1423.6</v>
      </c>
      <c r="P4655" s="33">
        <v>2334</v>
      </c>
    </row>
    <row r="4656" spans="1:16">
      <c r="A4656" s="27" t="s">
        <v>797</v>
      </c>
      <c r="B4656" s="31">
        <v>202410</v>
      </c>
      <c r="C4656" s="27" t="s">
        <v>101</v>
      </c>
      <c r="D4656" s="27" t="s">
        <v>211</v>
      </c>
      <c r="E4656" s="27" t="s">
        <v>34</v>
      </c>
      <c r="F4656" s="27" t="s">
        <v>257</v>
      </c>
      <c r="G4656" s="33">
        <v>259786.18</v>
      </c>
      <c r="H4656" s="33">
        <v>259786.18</v>
      </c>
      <c r="I4656" s="33">
        <v>7369</v>
      </c>
      <c r="J4656" s="33">
        <v>571</v>
      </c>
      <c r="K4656" s="33">
        <v>10600</v>
      </c>
      <c r="L4656" s="33">
        <v>1</v>
      </c>
      <c r="M4656" s="33">
        <v>1</v>
      </c>
      <c r="N4656" s="33">
        <v>347386.56</v>
      </c>
      <c r="O4656" s="33">
        <v>1431.9</v>
      </c>
      <c r="P4656" s="33">
        <v>2999</v>
      </c>
    </row>
    <row r="4657" spans="1:16">
      <c r="A4657" s="27" t="s">
        <v>797</v>
      </c>
      <c r="B4657" s="31">
        <v>202411</v>
      </c>
      <c r="C4657" s="27" t="s">
        <v>101</v>
      </c>
      <c r="D4657" s="27" t="s">
        <v>211</v>
      </c>
      <c r="E4657" s="27" t="s">
        <v>34</v>
      </c>
      <c r="F4657" s="27" t="s">
        <v>257</v>
      </c>
      <c r="G4657" s="33">
        <v>315347.94</v>
      </c>
      <c r="H4657" s="33">
        <v>315347.94</v>
      </c>
      <c r="I4657" s="33">
        <v>7916</v>
      </c>
      <c r="J4657" s="33">
        <v>673</v>
      </c>
      <c r="K4657" s="33">
        <v>10600</v>
      </c>
      <c r="L4657" s="33">
        <v>1</v>
      </c>
      <c r="M4657" s="33">
        <v>1</v>
      </c>
      <c r="N4657" s="33">
        <v>421065.78</v>
      </c>
      <c r="O4657" s="33">
        <v>1680.3</v>
      </c>
      <c r="P4657" s="33">
        <v>3196</v>
      </c>
    </row>
    <row r="4658" spans="1:16">
      <c r="A4658" s="27" t="s">
        <v>797</v>
      </c>
      <c r="B4658" s="31">
        <v>202412</v>
      </c>
      <c r="C4658" s="27" t="s">
        <v>101</v>
      </c>
      <c r="D4658" s="27" t="s">
        <v>211</v>
      </c>
      <c r="E4658" s="27" t="s">
        <v>34</v>
      </c>
      <c r="F4658" s="27" t="s">
        <v>257</v>
      </c>
      <c r="G4658" s="33">
        <v>352778.93</v>
      </c>
      <c r="H4658" s="33">
        <v>352778.93</v>
      </c>
      <c r="I4658" s="33">
        <v>8673</v>
      </c>
      <c r="J4658" s="33">
        <v>617</v>
      </c>
      <c r="K4658" s="33">
        <v>10600</v>
      </c>
      <c r="L4658" s="33">
        <v>1</v>
      </c>
      <c r="M4658" s="33">
        <v>1</v>
      </c>
      <c r="N4658" s="33">
        <v>485477.48</v>
      </c>
      <c r="O4658" s="33">
        <v>1900.6</v>
      </c>
      <c r="P4658" s="33">
        <v>3689</v>
      </c>
    </row>
    <row r="4659" spans="1:16">
      <c r="A4659" s="27" t="s">
        <v>797</v>
      </c>
      <c r="B4659" s="31">
        <v>202501</v>
      </c>
      <c r="C4659" s="27" t="s">
        <v>101</v>
      </c>
      <c r="D4659" s="27" t="s">
        <v>211</v>
      </c>
      <c r="E4659" s="27" t="s">
        <v>34</v>
      </c>
      <c r="F4659" s="27" t="s">
        <v>257</v>
      </c>
      <c r="G4659" s="33">
        <v>183977.91</v>
      </c>
      <c r="H4659" s="33">
        <v>183977.91</v>
      </c>
      <c r="I4659" s="33">
        <v>4153</v>
      </c>
      <c r="J4659" s="33">
        <v>286</v>
      </c>
      <c r="K4659" s="33">
        <v>10600</v>
      </c>
      <c r="L4659" s="33">
        <v>1</v>
      </c>
      <c r="M4659" s="33">
        <v>1</v>
      </c>
      <c r="N4659" s="33">
        <v>247836.76</v>
      </c>
      <c r="O4659" s="33">
        <v>1062.1</v>
      </c>
      <c r="P4659" s="33">
        <v>1888</v>
      </c>
    </row>
    <row r="4660" spans="1:16">
      <c r="A4660" s="27" t="s">
        <v>797</v>
      </c>
      <c r="B4660" s="31">
        <v>202502</v>
      </c>
      <c r="C4660" s="27" t="s">
        <v>101</v>
      </c>
      <c r="D4660" s="27" t="s">
        <v>211</v>
      </c>
      <c r="E4660" s="27" t="s">
        <v>34</v>
      </c>
      <c r="F4660" s="27" t="s">
        <v>257</v>
      </c>
      <c r="G4660" s="33">
        <v>170460.21</v>
      </c>
      <c r="H4660" s="33">
        <v>170460.21</v>
      </c>
      <c r="I4660" s="33">
        <v>4420</v>
      </c>
      <c r="J4660" s="33">
        <v>347</v>
      </c>
      <c r="K4660" s="33">
        <v>10600</v>
      </c>
      <c r="L4660" s="33">
        <v>1</v>
      </c>
      <c r="M4660" s="33">
        <v>1</v>
      </c>
      <c r="N4660" s="33">
        <v>256458.69</v>
      </c>
      <c r="O4660" s="33">
        <v>977</v>
      </c>
      <c r="P4660" s="33">
        <v>1767</v>
      </c>
    </row>
    <row r="4661" spans="1:16">
      <c r="A4661" s="27" t="s">
        <v>797</v>
      </c>
      <c r="B4661" s="31">
        <v>202503</v>
      </c>
      <c r="C4661" s="27" t="s">
        <v>101</v>
      </c>
      <c r="D4661" s="27" t="s">
        <v>211</v>
      </c>
      <c r="E4661" s="27" t="s">
        <v>34</v>
      </c>
      <c r="F4661" s="27" t="s">
        <v>257</v>
      </c>
      <c r="G4661" s="33">
        <v>214713.08</v>
      </c>
      <c r="H4661" s="33">
        <v>214713.08</v>
      </c>
      <c r="I4661" s="33">
        <v>5744</v>
      </c>
      <c r="J4661" s="33">
        <v>388</v>
      </c>
      <c r="K4661" s="33">
        <v>10600</v>
      </c>
      <c r="L4661" s="33">
        <v>1</v>
      </c>
      <c r="M4661" s="33">
        <v>1</v>
      </c>
      <c r="N4661" s="33">
        <v>321015.5</v>
      </c>
      <c r="O4661" s="33">
        <v>1299.3</v>
      </c>
      <c r="P4661" s="33">
        <v>2333</v>
      </c>
    </row>
    <row r="4662" spans="1:16">
      <c r="A4662" s="27" t="s">
        <v>797</v>
      </c>
      <c r="B4662" s="31">
        <v>202504</v>
      </c>
      <c r="C4662" s="27" t="s">
        <v>101</v>
      </c>
      <c r="D4662" s="27" t="s">
        <v>211</v>
      </c>
      <c r="E4662" s="27" t="s">
        <v>34</v>
      </c>
      <c r="F4662" s="27" t="s">
        <v>257</v>
      </c>
      <c r="G4662" s="33">
        <v>280560.6</v>
      </c>
      <c r="H4662" s="33">
        <v>280560.6</v>
      </c>
      <c r="I4662" s="33">
        <v>7646</v>
      </c>
      <c r="J4662" s="33">
        <v>702</v>
      </c>
      <c r="K4662" s="33">
        <v>10600</v>
      </c>
      <c r="L4662" s="33">
        <v>1</v>
      </c>
      <c r="M4662" s="33">
        <v>1</v>
      </c>
      <c r="N4662" s="33">
        <v>379414.92</v>
      </c>
      <c r="O4662" s="33">
        <v>1599.4</v>
      </c>
      <c r="P4662" s="33">
        <v>2957</v>
      </c>
    </row>
    <row r="4663" spans="1:16">
      <c r="A4663" s="27" t="s">
        <v>797</v>
      </c>
      <c r="B4663" s="31">
        <v>202505</v>
      </c>
      <c r="C4663" s="27" t="s">
        <v>101</v>
      </c>
      <c r="D4663" s="27" t="s">
        <v>211</v>
      </c>
      <c r="E4663" s="27" t="s">
        <v>34</v>
      </c>
      <c r="F4663" s="27" t="s">
        <v>257</v>
      </c>
      <c r="G4663" s="33">
        <v>290662.79</v>
      </c>
      <c r="H4663" s="33">
        <v>290662.79</v>
      </c>
      <c r="I4663" s="33">
        <v>7223</v>
      </c>
      <c r="J4663" s="33">
        <v>545</v>
      </c>
      <c r="K4663" s="33">
        <v>10600</v>
      </c>
      <c r="L4663" s="33">
        <v>1</v>
      </c>
      <c r="M4663" s="33">
        <v>1</v>
      </c>
      <c r="N4663" s="33">
        <v>417373.76</v>
      </c>
      <c r="O4663" s="33">
        <v>1696</v>
      </c>
      <c r="P4663" s="33">
        <v>3017</v>
      </c>
    </row>
    <row r="4664" spans="1:16">
      <c r="A4664" s="27" t="s">
        <v>797</v>
      </c>
      <c r="B4664" s="31">
        <v>202506</v>
      </c>
      <c r="C4664" s="27" t="s">
        <v>101</v>
      </c>
      <c r="D4664" s="27" t="s">
        <v>211</v>
      </c>
      <c r="E4664" s="27" t="s">
        <v>34</v>
      </c>
      <c r="F4664" s="27" t="s">
        <v>257</v>
      </c>
      <c r="G4664" s="33">
        <v>280100.7</v>
      </c>
      <c r="H4664" s="33">
        <v>280100.7</v>
      </c>
      <c r="I4664" s="33">
        <v>7332</v>
      </c>
      <c r="J4664" s="33">
        <v>597</v>
      </c>
      <c r="K4664" s="33">
        <v>10600</v>
      </c>
      <c r="L4664" s="33">
        <v>1</v>
      </c>
      <c r="M4664" s="33">
        <v>1</v>
      </c>
      <c r="N4664" s="33">
        <v>409537.29</v>
      </c>
      <c r="O4664" s="33">
        <v>1485.4</v>
      </c>
      <c r="P4664" s="33">
        <v>2850</v>
      </c>
    </row>
    <row r="4665" spans="1:16">
      <c r="A4665" s="27" t="s">
        <v>797</v>
      </c>
      <c r="B4665" s="31">
        <v>202507</v>
      </c>
      <c r="C4665" s="27" t="s">
        <v>101</v>
      </c>
      <c r="D4665" s="27" t="s">
        <v>211</v>
      </c>
      <c r="E4665" s="27" t="s">
        <v>34</v>
      </c>
      <c r="F4665" s="27" t="s">
        <v>257</v>
      </c>
      <c r="G4665" s="33">
        <v>240319.15</v>
      </c>
      <c r="H4665" s="33">
        <v>240319.15</v>
      </c>
      <c r="I4665" s="33">
        <v>6432</v>
      </c>
      <c r="J4665" s="33">
        <v>508</v>
      </c>
      <c r="K4665" s="33">
        <v>10600</v>
      </c>
      <c r="L4665" s="33">
        <v>1</v>
      </c>
      <c r="M4665" s="33">
        <v>1</v>
      </c>
      <c r="N4665" s="33">
        <v>365719.62</v>
      </c>
      <c r="O4665" s="33">
        <v>1285.4</v>
      </c>
      <c r="P4665" s="33">
        <v>2609</v>
      </c>
    </row>
    <row r="4666" spans="1:16">
      <c r="A4666" s="27" t="s">
        <v>797</v>
      </c>
      <c r="B4666" s="31">
        <v>202508</v>
      </c>
      <c r="C4666" s="27" t="s">
        <v>101</v>
      </c>
      <c r="D4666" s="27" t="s">
        <v>211</v>
      </c>
      <c r="E4666" s="27" t="s">
        <v>34</v>
      </c>
      <c r="F4666" s="27" t="s">
        <v>257</v>
      </c>
      <c r="G4666" s="33">
        <v>239879.89</v>
      </c>
      <c r="H4666" s="33">
        <v>239879.89</v>
      </c>
      <c r="I4666" s="33">
        <v>5806</v>
      </c>
      <c r="J4666" s="33">
        <v>393</v>
      </c>
      <c r="K4666" s="33">
        <v>10600</v>
      </c>
      <c r="L4666" s="33">
        <v>1</v>
      </c>
      <c r="M4666" s="33">
        <v>1</v>
      </c>
      <c r="N4666" s="33">
        <v>353774.59</v>
      </c>
      <c r="O4666" s="33">
        <v>1234.9</v>
      </c>
      <c r="P4666" s="33">
        <v>2412</v>
      </c>
    </row>
    <row r="4667" spans="1:16">
      <c r="A4667" s="27" t="s">
        <v>797</v>
      </c>
      <c r="B4667" s="31">
        <v>202509</v>
      </c>
      <c r="C4667" s="27" t="s">
        <v>101</v>
      </c>
      <c r="D4667" s="27" t="s">
        <v>211</v>
      </c>
      <c r="E4667" s="27" t="s">
        <v>34</v>
      </c>
      <c r="F4667" s="27" t="s">
        <v>257</v>
      </c>
      <c r="G4667" s="33">
        <v>229827.37</v>
      </c>
      <c r="H4667" s="33">
        <v>229827.37</v>
      </c>
      <c r="I4667" s="33">
        <v>5686</v>
      </c>
      <c r="J4667" s="33">
        <v>467</v>
      </c>
      <c r="K4667" s="33">
        <v>10600</v>
      </c>
      <c r="L4667" s="33">
        <v>1</v>
      </c>
      <c r="M4667" s="33">
        <v>1</v>
      </c>
      <c r="N4667" s="33">
        <v>341649.58</v>
      </c>
      <c r="O4667" s="33">
        <v>1217.7</v>
      </c>
      <c r="P4667" s="33">
        <v>2302</v>
      </c>
    </row>
    <row r="4668" spans="1:16">
      <c r="A4668" s="27" t="s">
        <v>797</v>
      </c>
      <c r="B4668" s="31">
        <v>202510</v>
      </c>
      <c r="C4668" s="27" t="s">
        <v>101</v>
      </c>
      <c r="D4668" s="27" t="s">
        <v>211</v>
      </c>
      <c r="E4668" s="27" t="s">
        <v>34</v>
      </c>
      <c r="F4668" s="27" t="s">
        <v>257</v>
      </c>
      <c r="G4668" s="33">
        <v>258270.53</v>
      </c>
      <c r="H4668" s="33">
        <v>258270.53</v>
      </c>
      <c r="I4668" s="33">
        <v>6902</v>
      </c>
      <c r="J4668" s="33">
        <v>499</v>
      </c>
      <c r="K4668" s="33">
        <v>10600</v>
      </c>
      <c r="L4668" s="33">
        <v>1</v>
      </c>
      <c r="M4668" s="33">
        <v>1</v>
      </c>
      <c r="N4668" s="33">
        <v>376914.41</v>
      </c>
      <c r="O4668" s="33">
        <v>1574.8</v>
      </c>
      <c r="P4668" s="33">
        <v>2732</v>
      </c>
    </row>
    <row r="4669" spans="1:16">
      <c r="A4669" s="27" t="s">
        <v>797</v>
      </c>
      <c r="B4669" s="31">
        <v>202511</v>
      </c>
      <c r="C4669" s="27" t="s">
        <v>101</v>
      </c>
      <c r="D4669" s="27" t="s">
        <v>211</v>
      </c>
      <c r="E4669" s="27" t="s">
        <v>34</v>
      </c>
      <c r="F4669" s="27" t="s">
        <v>257</v>
      </c>
      <c r="G4669" s="33">
        <v>302465.17</v>
      </c>
      <c r="H4669" s="33">
        <v>302465.17</v>
      </c>
      <c r="I4669" s="33">
        <v>7282</v>
      </c>
      <c r="J4669" s="33">
        <v>585</v>
      </c>
      <c r="K4669" s="33">
        <v>10600</v>
      </c>
      <c r="L4669" s="33">
        <v>1</v>
      </c>
      <c r="M4669" s="33">
        <v>1</v>
      </c>
      <c r="N4669" s="33">
        <v>456856.37</v>
      </c>
      <c r="O4669" s="33">
        <v>1682.1</v>
      </c>
      <c r="P4669" s="33">
        <v>3043</v>
      </c>
    </row>
    <row r="4670" spans="1:16">
      <c r="A4670" s="27" t="s">
        <v>797</v>
      </c>
      <c r="B4670" s="31">
        <v>202512</v>
      </c>
      <c r="C4670" s="27" t="s">
        <v>101</v>
      </c>
      <c r="D4670" s="27" t="s">
        <v>211</v>
      </c>
      <c r="E4670" s="27" t="s">
        <v>34</v>
      </c>
      <c r="F4670" s="27" t="s">
        <v>257</v>
      </c>
      <c r="G4670" s="33">
        <v>315851.52</v>
      </c>
      <c r="H4670" s="33">
        <v>315851.52</v>
      </c>
      <c r="I4670" s="33">
        <v>7980</v>
      </c>
      <c r="J4670" s="33">
        <v>658</v>
      </c>
      <c r="K4670" s="33">
        <v>10600</v>
      </c>
      <c r="L4670" s="33">
        <v>1</v>
      </c>
      <c r="M4670" s="33">
        <v>1</v>
      </c>
      <c r="N4670" s="33">
        <v>526743.0600000001</v>
      </c>
      <c r="O4670" s="33">
        <v>1868.6</v>
      </c>
      <c r="P4670" s="33">
        <v>3318</v>
      </c>
    </row>
    <row r="4671" spans="1:16">
      <c r="A4671" s="27" t="s">
        <v>797</v>
      </c>
      <c r="B4671" s="31">
        <v>202601</v>
      </c>
      <c r="C4671" s="27" t="s">
        <v>101</v>
      </c>
      <c r="D4671" s="27" t="s">
        <v>211</v>
      </c>
      <c r="E4671" s="27" t="s">
        <v>34</v>
      </c>
      <c r="F4671" s="27" t="s">
        <v>257</v>
      </c>
      <c r="G4671" s="33">
        <v>169907.09</v>
      </c>
      <c r="H4671" s="33">
        <v>169907.09</v>
      </c>
      <c r="I4671" s="33">
        <v>4179</v>
      </c>
      <c r="J4671" s="33">
        <v>289</v>
      </c>
      <c r="K4671" s="33">
        <v>10600</v>
      </c>
      <c r="L4671" s="33">
        <v>1</v>
      </c>
      <c r="M4671" s="33">
        <v>1</v>
      </c>
      <c r="N4671" s="33">
        <v>268902.88</v>
      </c>
      <c r="O4671" s="33">
        <v>1031.2</v>
      </c>
      <c r="P4671" s="33">
        <v>1746</v>
      </c>
    </row>
    <row r="4672" spans="1:16">
      <c r="A4672" s="27" t="s">
        <v>797</v>
      </c>
      <c r="B4672" s="31">
        <v>202602</v>
      </c>
      <c r="C4672" s="27" t="s">
        <v>101</v>
      </c>
      <c r="D4672" s="27" t="s">
        <v>211</v>
      </c>
      <c r="E4672" s="27" t="s">
        <v>34</v>
      </c>
      <c r="F4672" s="27" t="s">
        <v>257</v>
      </c>
      <c r="G4672" s="33">
        <v>183790.11</v>
      </c>
      <c r="H4672" s="33">
        <v>183790.11</v>
      </c>
      <c r="I4672" s="33">
        <v>4509</v>
      </c>
      <c r="J4672" s="33">
        <v>321</v>
      </c>
      <c r="K4672" s="33">
        <v>10600</v>
      </c>
      <c r="L4672" s="33">
        <v>1</v>
      </c>
      <c r="M4672" s="33">
        <v>1</v>
      </c>
      <c r="N4672" s="33">
        <v>278257.68</v>
      </c>
      <c r="O4672" s="33">
        <v>1096.8</v>
      </c>
      <c r="P4672" s="33">
        <v>1994</v>
      </c>
    </row>
    <row r="4673" spans="1:16">
      <c r="A4673" s="27" t="s">
        <v>797</v>
      </c>
      <c r="B4673" s="31">
        <v>202603</v>
      </c>
      <c r="C4673" s="27" t="s">
        <v>101</v>
      </c>
      <c r="D4673" s="27" t="s">
        <v>211</v>
      </c>
      <c r="E4673" s="27" t="s">
        <v>34</v>
      </c>
      <c r="F4673" s="27" t="s">
        <v>257</v>
      </c>
      <c r="G4673" s="33">
        <v>240321.13</v>
      </c>
      <c r="H4673" s="33">
        <v>240321.13</v>
      </c>
      <c r="I4673" s="33">
        <v>6720</v>
      </c>
      <c r="J4673" s="33">
        <v>454</v>
      </c>
      <c r="K4673" s="33">
        <v>10600</v>
      </c>
      <c r="L4673" s="33">
        <v>1</v>
      </c>
      <c r="M4673" s="33">
        <v>1</v>
      </c>
      <c r="N4673" s="33">
        <v>348301.82</v>
      </c>
      <c r="O4673" s="33">
        <v>1340.7</v>
      </c>
      <c r="P4673" s="33">
        <v>2703</v>
      </c>
    </row>
    <row r="4674" spans="1:16">
      <c r="A4674" s="27" t="s">
        <v>797</v>
      </c>
      <c r="B4674" s="31">
        <v>202604</v>
      </c>
      <c r="C4674" s="27" t="s">
        <v>101</v>
      </c>
      <c r="D4674" s="27" t="s">
        <v>211</v>
      </c>
      <c r="E4674" s="27" t="s">
        <v>34</v>
      </c>
      <c r="F4674" s="27" t="s">
        <v>257</v>
      </c>
      <c r="G4674" s="33">
        <v>264607.91</v>
      </c>
      <c r="H4674" s="33">
        <v>264607.91</v>
      </c>
      <c r="I4674" s="33">
        <v>6372</v>
      </c>
      <c r="J4674" s="33">
        <v>484</v>
      </c>
      <c r="K4674" s="33">
        <v>10600</v>
      </c>
      <c r="L4674" s="33">
        <v>1</v>
      </c>
      <c r="M4674" s="33">
        <v>1</v>
      </c>
      <c r="N4674" s="33">
        <v>411665.19</v>
      </c>
      <c r="O4674" s="33">
        <v>1399.9</v>
      </c>
      <c r="P4674" s="33">
        <v>2677</v>
      </c>
    </row>
    <row r="4675" spans="1:16">
      <c r="A4675" s="27" t="s">
        <v>797</v>
      </c>
      <c r="B4675" s="31">
        <v>202605</v>
      </c>
      <c r="C4675" s="27" t="s">
        <v>101</v>
      </c>
      <c r="D4675" s="27" t="s">
        <v>211</v>
      </c>
      <c r="E4675" s="27" t="s">
        <v>34</v>
      </c>
      <c r="F4675" s="27" t="s">
        <v>257</v>
      </c>
      <c r="G4675" s="33">
        <v>291733.39</v>
      </c>
      <c r="H4675" s="33">
        <v>291733.39</v>
      </c>
      <c r="I4675" s="33">
        <v>7428</v>
      </c>
      <c r="J4675" s="33">
        <v>568</v>
      </c>
      <c r="K4675" s="33">
        <v>10600</v>
      </c>
      <c r="L4675" s="33">
        <v>1</v>
      </c>
      <c r="M4675" s="33">
        <v>1</v>
      </c>
      <c r="N4675" s="33">
        <v>452850.53</v>
      </c>
      <c r="O4675" s="33">
        <v>1613.4</v>
      </c>
      <c r="P4675" s="33">
        <v>3018</v>
      </c>
    </row>
    <row r="4676" spans="1:16">
      <c r="A4676" s="27" t="s">
        <v>797</v>
      </c>
      <c r="B4676" s="31">
        <v>202606</v>
      </c>
      <c r="C4676" s="27" t="s">
        <v>101</v>
      </c>
      <c r="D4676" s="27" t="s">
        <v>211</v>
      </c>
      <c r="E4676" s="27" t="s">
        <v>34</v>
      </c>
      <c r="F4676" s="27" t="s">
        <v>257</v>
      </c>
      <c r="G4676" s="33">
        <v>270541.89</v>
      </c>
      <c r="H4676" s="33">
        <v>270541.89</v>
      </c>
      <c r="I4676" s="33">
        <v>6886</v>
      </c>
      <c r="J4676" s="33">
        <v>589</v>
      </c>
      <c r="K4676" s="33">
        <v>10600</v>
      </c>
      <c r="L4676" s="33">
        <v>1</v>
      </c>
      <c r="M4676" s="33">
        <v>1</v>
      </c>
      <c r="N4676" s="33">
        <v>444347.96</v>
      </c>
      <c r="O4676" s="33">
        <v>1563.4</v>
      </c>
      <c r="P4676" s="33">
        <v>2773</v>
      </c>
    </row>
    <row r="4677" spans="1:16">
      <c r="A4677" s="27" t="s">
        <v>797</v>
      </c>
      <c r="B4677" s="31">
        <v>202607</v>
      </c>
      <c r="C4677" s="27" t="s">
        <v>101</v>
      </c>
      <c r="D4677" s="27" t="s">
        <v>211</v>
      </c>
      <c r="E4677" s="27" t="s">
        <v>34</v>
      </c>
      <c r="F4677" s="27" t="s">
        <v>257</v>
      </c>
      <c r="G4677" s="33">
        <v>254372.97</v>
      </c>
      <c r="H4677" s="33">
        <v>254372.97</v>
      </c>
      <c r="I4677" s="33">
        <v>6821</v>
      </c>
      <c r="J4677" s="33">
        <v>566</v>
      </c>
      <c r="K4677" s="33">
        <v>10600</v>
      </c>
      <c r="L4677" s="33">
        <v>1</v>
      </c>
      <c r="M4677" s="33">
        <v>1</v>
      </c>
      <c r="N4677" s="33">
        <v>396805.79</v>
      </c>
      <c r="O4677" s="33">
        <v>1504.3</v>
      </c>
      <c r="P4677" s="33">
        <v>2908</v>
      </c>
    </row>
    <row r="4678" spans="1:16">
      <c r="A4678" s="27" t="s">
        <v>800</v>
      </c>
      <c r="B4678" s="31">
        <v>202408</v>
      </c>
      <c r="C4678" s="27" t="s">
        <v>101</v>
      </c>
      <c r="D4678" s="27" t="s">
        <v>211</v>
      </c>
      <c r="E4678" s="27" t="s">
        <v>34</v>
      </c>
      <c r="F4678" s="27" t="s">
        <v>257</v>
      </c>
      <c r="G4678" s="33">
        <v>161727.14</v>
      </c>
      <c r="H4678" s="33">
        <v>0</v>
      </c>
      <c r="I4678" s="33">
        <v>4541</v>
      </c>
      <c r="J4678" s="33">
        <v>367</v>
      </c>
      <c r="K4678" s="33">
        <v>8100</v>
      </c>
      <c r="L4678" s="33">
        <v>1</v>
      </c>
      <c r="M4678" s="33">
        <v>0</v>
      </c>
      <c r="N4678" s="33">
        <v>226958.74</v>
      </c>
      <c r="O4678" s="33">
        <v>936.4</v>
      </c>
      <c r="P4678" s="33">
        <v>1808</v>
      </c>
    </row>
    <row r="4679" spans="1:16">
      <c r="A4679" s="27" t="s">
        <v>800</v>
      </c>
      <c r="B4679" s="31">
        <v>202409</v>
      </c>
      <c r="C4679" s="27" t="s">
        <v>101</v>
      </c>
      <c r="D4679" s="27" t="s">
        <v>211</v>
      </c>
      <c r="E4679" s="27" t="s">
        <v>34</v>
      </c>
      <c r="F4679" s="27" t="s">
        <v>257</v>
      </c>
      <c r="G4679" s="33">
        <v>176162</v>
      </c>
      <c r="H4679" s="33">
        <v>0</v>
      </c>
      <c r="I4679" s="33">
        <v>4454</v>
      </c>
      <c r="J4679" s="33">
        <v>323</v>
      </c>
      <c r="K4679" s="33">
        <v>8100</v>
      </c>
      <c r="L4679" s="33">
        <v>1</v>
      </c>
      <c r="M4679" s="33">
        <v>0</v>
      </c>
      <c r="N4679" s="33">
        <v>219180.12</v>
      </c>
      <c r="O4679" s="33">
        <v>1026.8</v>
      </c>
      <c r="P4679" s="33">
        <v>1871</v>
      </c>
    </row>
    <row r="4680" spans="1:16">
      <c r="A4680" s="27" t="s">
        <v>800</v>
      </c>
      <c r="B4680" s="31">
        <v>202410</v>
      </c>
      <c r="C4680" s="27" t="s">
        <v>101</v>
      </c>
      <c r="D4680" s="27" t="s">
        <v>211</v>
      </c>
      <c r="E4680" s="27" t="s">
        <v>34</v>
      </c>
      <c r="F4680" s="27" t="s">
        <v>257</v>
      </c>
      <c r="G4680" s="33">
        <v>181539.77</v>
      </c>
      <c r="H4680" s="33">
        <v>0</v>
      </c>
      <c r="I4680" s="33">
        <v>4450</v>
      </c>
      <c r="J4680" s="33">
        <v>352</v>
      </c>
      <c r="K4680" s="33">
        <v>8100</v>
      </c>
      <c r="L4680" s="33">
        <v>1</v>
      </c>
      <c r="M4680" s="33">
        <v>0</v>
      </c>
      <c r="N4680" s="33">
        <v>241803.74</v>
      </c>
      <c r="O4680" s="33">
        <v>942.9</v>
      </c>
      <c r="P4680" s="33">
        <v>1783</v>
      </c>
    </row>
    <row r="4681" spans="1:16">
      <c r="A4681" s="27" t="s">
        <v>800</v>
      </c>
      <c r="B4681" s="31">
        <v>202411</v>
      </c>
      <c r="C4681" s="27" t="s">
        <v>101</v>
      </c>
      <c r="D4681" s="27" t="s">
        <v>211</v>
      </c>
      <c r="E4681" s="27" t="s">
        <v>34</v>
      </c>
      <c r="F4681" s="27" t="s">
        <v>257</v>
      </c>
      <c r="G4681" s="33">
        <v>256501.94</v>
      </c>
      <c r="H4681" s="33">
        <v>0</v>
      </c>
      <c r="I4681" s="33">
        <v>6173</v>
      </c>
      <c r="J4681" s="33">
        <v>458</v>
      </c>
      <c r="K4681" s="33">
        <v>8100</v>
      </c>
      <c r="L4681" s="33">
        <v>1</v>
      </c>
      <c r="M4681" s="33">
        <v>0</v>
      </c>
      <c r="N4681" s="33">
        <v>293089.29</v>
      </c>
      <c r="O4681" s="33">
        <v>1457</v>
      </c>
      <c r="P4681" s="33">
        <v>2459</v>
      </c>
    </row>
    <row r="4682" spans="1:16">
      <c r="A4682" s="27" t="s">
        <v>800</v>
      </c>
      <c r="B4682" s="31">
        <v>202412</v>
      </c>
      <c r="C4682" s="27" t="s">
        <v>101</v>
      </c>
      <c r="D4682" s="27" t="s">
        <v>211</v>
      </c>
      <c r="E4682" s="27" t="s">
        <v>34</v>
      </c>
      <c r="F4682" s="27" t="s">
        <v>257</v>
      </c>
      <c r="G4682" s="33">
        <v>269868.13</v>
      </c>
      <c r="H4682" s="33">
        <v>0</v>
      </c>
      <c r="I4682" s="33">
        <v>6840</v>
      </c>
      <c r="J4682" s="33">
        <v>547</v>
      </c>
      <c r="K4682" s="33">
        <v>8100</v>
      </c>
      <c r="L4682" s="33">
        <v>1</v>
      </c>
      <c r="M4682" s="33">
        <v>0</v>
      </c>
      <c r="N4682" s="33">
        <v>337924.04</v>
      </c>
      <c r="O4682" s="33">
        <v>1570.5</v>
      </c>
      <c r="P4682" s="33">
        <v>2731</v>
      </c>
    </row>
    <row r="4683" spans="1:16">
      <c r="A4683" s="27" t="s">
        <v>800</v>
      </c>
      <c r="B4683" s="31">
        <v>202501</v>
      </c>
      <c r="C4683" s="27" t="s">
        <v>101</v>
      </c>
      <c r="D4683" s="27" t="s">
        <v>211</v>
      </c>
      <c r="E4683" s="27" t="s">
        <v>34</v>
      </c>
      <c r="F4683" s="27" t="s">
        <v>257</v>
      </c>
      <c r="G4683" s="33">
        <v>141326.17</v>
      </c>
      <c r="H4683" s="33">
        <v>0</v>
      </c>
      <c r="I4683" s="33">
        <v>3817</v>
      </c>
      <c r="J4683" s="33">
        <v>311</v>
      </c>
      <c r="K4683" s="33">
        <v>8100</v>
      </c>
      <c r="L4683" s="33">
        <v>1</v>
      </c>
      <c r="M4683" s="33">
        <v>0</v>
      </c>
      <c r="N4683" s="33">
        <v>172510.58</v>
      </c>
      <c r="O4683" s="33">
        <v>852.1</v>
      </c>
      <c r="P4683" s="33">
        <v>1557</v>
      </c>
    </row>
    <row r="4684" spans="1:16">
      <c r="A4684" s="27" t="s">
        <v>800</v>
      </c>
      <c r="B4684" s="31">
        <v>202502</v>
      </c>
      <c r="C4684" s="27" t="s">
        <v>101</v>
      </c>
      <c r="D4684" s="27" t="s">
        <v>211</v>
      </c>
      <c r="E4684" s="27" t="s">
        <v>34</v>
      </c>
      <c r="F4684" s="27" t="s">
        <v>257</v>
      </c>
      <c r="G4684" s="33">
        <v>146287.75</v>
      </c>
      <c r="H4684" s="33">
        <v>0</v>
      </c>
      <c r="I4684" s="33">
        <v>3693</v>
      </c>
      <c r="J4684" s="33">
        <v>291</v>
      </c>
      <c r="K4684" s="33">
        <v>8100</v>
      </c>
      <c r="L4684" s="33">
        <v>1</v>
      </c>
      <c r="M4684" s="33">
        <v>0</v>
      </c>
      <c r="N4684" s="33">
        <v>178512</v>
      </c>
      <c r="O4684" s="33">
        <v>857.7</v>
      </c>
      <c r="P4684" s="33">
        <v>1521</v>
      </c>
    </row>
    <row r="4685" spans="1:16">
      <c r="A4685" s="27" t="s">
        <v>800</v>
      </c>
      <c r="B4685" s="31">
        <v>202503</v>
      </c>
      <c r="C4685" s="27" t="s">
        <v>101</v>
      </c>
      <c r="D4685" s="27" t="s">
        <v>211</v>
      </c>
      <c r="E4685" s="27" t="s">
        <v>34</v>
      </c>
      <c r="F4685" s="27" t="s">
        <v>257</v>
      </c>
      <c r="G4685" s="33">
        <v>155157.48</v>
      </c>
      <c r="H4685" s="33">
        <v>0</v>
      </c>
      <c r="I4685" s="33">
        <v>4060</v>
      </c>
      <c r="J4685" s="33">
        <v>294</v>
      </c>
      <c r="K4685" s="33">
        <v>8100</v>
      </c>
      <c r="L4685" s="33">
        <v>1</v>
      </c>
      <c r="M4685" s="33">
        <v>0</v>
      </c>
      <c r="N4685" s="33">
        <v>223447.76</v>
      </c>
      <c r="O4685" s="33">
        <v>848.1</v>
      </c>
      <c r="P4685" s="33">
        <v>1608</v>
      </c>
    </row>
    <row r="4686" spans="1:16">
      <c r="A4686" s="27" t="s">
        <v>800</v>
      </c>
      <c r="B4686" s="31">
        <v>202504</v>
      </c>
      <c r="C4686" s="27" t="s">
        <v>101</v>
      </c>
      <c r="D4686" s="27" t="s">
        <v>211</v>
      </c>
      <c r="E4686" s="27" t="s">
        <v>34</v>
      </c>
      <c r="F4686" s="27" t="s">
        <v>257</v>
      </c>
      <c r="G4686" s="33">
        <v>219650.4</v>
      </c>
      <c r="H4686" s="33">
        <v>0</v>
      </c>
      <c r="I4686" s="33">
        <v>5064</v>
      </c>
      <c r="J4686" s="33">
        <v>339</v>
      </c>
      <c r="K4686" s="33">
        <v>8100</v>
      </c>
      <c r="L4686" s="33">
        <v>1</v>
      </c>
      <c r="M4686" s="33">
        <v>0</v>
      </c>
      <c r="N4686" s="33">
        <v>264097.58</v>
      </c>
      <c r="O4686" s="33">
        <v>1256.6</v>
      </c>
      <c r="P4686" s="33">
        <v>2122</v>
      </c>
    </row>
    <row r="4687" spans="1:16">
      <c r="A4687" s="27" t="s">
        <v>800</v>
      </c>
      <c r="B4687" s="31">
        <v>202505</v>
      </c>
      <c r="C4687" s="27" t="s">
        <v>101</v>
      </c>
      <c r="D4687" s="27" t="s">
        <v>211</v>
      </c>
      <c r="E4687" s="27" t="s">
        <v>34</v>
      </c>
      <c r="F4687" s="27" t="s">
        <v>257</v>
      </c>
      <c r="G4687" s="33">
        <v>233687.59</v>
      </c>
      <c r="H4687" s="33">
        <v>0</v>
      </c>
      <c r="I4687" s="33">
        <v>5975</v>
      </c>
      <c r="J4687" s="33">
        <v>559</v>
      </c>
      <c r="K4687" s="33">
        <v>8100</v>
      </c>
      <c r="L4687" s="33">
        <v>1</v>
      </c>
      <c r="M4687" s="33">
        <v>0</v>
      </c>
      <c r="N4687" s="33">
        <v>290519.41</v>
      </c>
      <c r="O4687" s="33">
        <v>1366</v>
      </c>
      <c r="P4687" s="33">
        <v>2476</v>
      </c>
    </row>
    <row r="4688" spans="1:16">
      <c r="A4688" s="27" t="s">
        <v>800</v>
      </c>
      <c r="B4688" s="31">
        <v>202506</v>
      </c>
      <c r="C4688" s="27" t="s">
        <v>101</v>
      </c>
      <c r="D4688" s="27" t="s">
        <v>211</v>
      </c>
      <c r="E4688" s="27" t="s">
        <v>34</v>
      </c>
      <c r="F4688" s="27" t="s">
        <v>257</v>
      </c>
      <c r="G4688" s="33">
        <v>232087.7</v>
      </c>
      <c r="H4688" s="33">
        <v>0</v>
      </c>
      <c r="I4688" s="33">
        <v>6290</v>
      </c>
      <c r="J4688" s="33">
        <v>481</v>
      </c>
      <c r="K4688" s="33">
        <v>8100</v>
      </c>
      <c r="L4688" s="33">
        <v>1</v>
      </c>
      <c r="M4688" s="33">
        <v>0</v>
      </c>
      <c r="N4688" s="33">
        <v>285064.71</v>
      </c>
      <c r="O4688" s="33">
        <v>1327</v>
      </c>
      <c r="P4688" s="33">
        <v>2505</v>
      </c>
    </row>
    <row r="4689" spans="1:16">
      <c r="A4689" s="27" t="s">
        <v>800</v>
      </c>
      <c r="B4689" s="31">
        <v>202507</v>
      </c>
      <c r="C4689" s="27" t="s">
        <v>101</v>
      </c>
      <c r="D4689" s="27" t="s">
        <v>211</v>
      </c>
      <c r="E4689" s="27" t="s">
        <v>34</v>
      </c>
      <c r="F4689" s="27" t="s">
        <v>257</v>
      </c>
      <c r="G4689" s="33">
        <v>182881.13</v>
      </c>
      <c r="H4689" s="33">
        <v>0</v>
      </c>
      <c r="I4689" s="33">
        <v>4789</v>
      </c>
      <c r="J4689" s="33">
        <v>385</v>
      </c>
      <c r="K4689" s="33">
        <v>8100</v>
      </c>
      <c r="L4689" s="33">
        <v>1</v>
      </c>
      <c r="M4689" s="33">
        <v>0</v>
      </c>
      <c r="N4689" s="33">
        <v>254564.75</v>
      </c>
      <c r="O4689" s="33">
        <v>925.5</v>
      </c>
      <c r="P4689" s="33">
        <v>1907</v>
      </c>
    </row>
    <row r="4690" spans="1:16">
      <c r="A4690" s="27" t="s">
        <v>800</v>
      </c>
      <c r="B4690" s="31">
        <v>202508</v>
      </c>
      <c r="C4690" s="27" t="s">
        <v>101</v>
      </c>
      <c r="D4690" s="27" t="s">
        <v>211</v>
      </c>
      <c r="E4690" s="27" t="s">
        <v>34</v>
      </c>
      <c r="F4690" s="27" t="s">
        <v>257</v>
      </c>
      <c r="G4690" s="33">
        <v>188543.37</v>
      </c>
      <c r="H4690" s="33">
        <v>0</v>
      </c>
      <c r="I4690" s="33">
        <v>4957</v>
      </c>
      <c r="J4690" s="33">
        <v>402</v>
      </c>
      <c r="K4690" s="33">
        <v>8100</v>
      </c>
      <c r="L4690" s="33">
        <v>1</v>
      </c>
      <c r="M4690" s="33">
        <v>0</v>
      </c>
      <c r="N4690" s="33">
        <v>246250.23</v>
      </c>
      <c r="O4690" s="33">
        <v>1035.2</v>
      </c>
      <c r="P4690" s="33">
        <v>1985</v>
      </c>
    </row>
    <row r="4691" spans="1:16">
      <c r="A4691" s="27" t="s">
        <v>800</v>
      </c>
      <c r="B4691" s="31">
        <v>202509</v>
      </c>
      <c r="C4691" s="27" t="s">
        <v>101</v>
      </c>
      <c r="D4691" s="27" t="s">
        <v>211</v>
      </c>
      <c r="E4691" s="27" t="s">
        <v>34</v>
      </c>
      <c r="F4691" s="27" t="s">
        <v>257</v>
      </c>
      <c r="G4691" s="33">
        <v>156508.16</v>
      </c>
      <c r="H4691" s="33">
        <v>0</v>
      </c>
      <c r="I4691" s="33">
        <v>3812</v>
      </c>
      <c r="J4691" s="33">
        <v>296</v>
      </c>
      <c r="K4691" s="33">
        <v>8100</v>
      </c>
      <c r="L4691" s="33">
        <v>1</v>
      </c>
      <c r="M4691" s="33">
        <v>0</v>
      </c>
      <c r="N4691" s="33">
        <v>237810.43</v>
      </c>
      <c r="O4691" s="33">
        <v>850.3</v>
      </c>
      <c r="P4691" s="33">
        <v>1583</v>
      </c>
    </row>
    <row r="4692" spans="1:16">
      <c r="A4692" s="27" t="s">
        <v>800</v>
      </c>
      <c r="B4692" s="31">
        <v>202510</v>
      </c>
      <c r="C4692" s="27" t="s">
        <v>101</v>
      </c>
      <c r="D4692" s="27" t="s">
        <v>211</v>
      </c>
      <c r="E4692" s="27" t="s">
        <v>34</v>
      </c>
      <c r="F4692" s="27" t="s">
        <v>257</v>
      </c>
      <c r="G4692" s="33">
        <v>205566.86</v>
      </c>
      <c r="H4692" s="33">
        <v>0</v>
      </c>
      <c r="I4692" s="33">
        <v>5627</v>
      </c>
      <c r="J4692" s="33">
        <v>478</v>
      </c>
      <c r="K4692" s="33">
        <v>8100</v>
      </c>
      <c r="L4692" s="33">
        <v>1</v>
      </c>
      <c r="M4692" s="33">
        <v>0</v>
      </c>
      <c r="N4692" s="33">
        <v>262357.06</v>
      </c>
      <c r="O4692" s="33">
        <v>1060.6</v>
      </c>
      <c r="P4692" s="33">
        <v>2224</v>
      </c>
    </row>
    <row r="4693" spans="1:16">
      <c r="A4693" s="27" t="s">
        <v>800</v>
      </c>
      <c r="B4693" s="31">
        <v>202511</v>
      </c>
      <c r="C4693" s="27" t="s">
        <v>101</v>
      </c>
      <c r="D4693" s="27" t="s">
        <v>211</v>
      </c>
      <c r="E4693" s="27" t="s">
        <v>34</v>
      </c>
      <c r="F4693" s="27" t="s">
        <v>257</v>
      </c>
      <c r="G4693" s="33">
        <v>249761.74</v>
      </c>
      <c r="H4693" s="33">
        <v>0</v>
      </c>
      <c r="I4693" s="33">
        <v>6844</v>
      </c>
      <c r="J4693" s="33">
        <v>629</v>
      </c>
      <c r="K4693" s="33">
        <v>8100</v>
      </c>
      <c r="L4693" s="33">
        <v>1</v>
      </c>
      <c r="M4693" s="33">
        <v>0</v>
      </c>
      <c r="N4693" s="33">
        <v>318001.88</v>
      </c>
      <c r="O4693" s="33">
        <v>1448.1</v>
      </c>
      <c r="P4693" s="33">
        <v>2688</v>
      </c>
    </row>
    <row r="4694" spans="1:16">
      <c r="A4694" s="27" t="s">
        <v>800</v>
      </c>
      <c r="B4694" s="31">
        <v>202512</v>
      </c>
      <c r="C4694" s="27" t="s">
        <v>101</v>
      </c>
      <c r="D4694" s="27" t="s">
        <v>211</v>
      </c>
      <c r="E4694" s="27" t="s">
        <v>34</v>
      </c>
      <c r="F4694" s="27" t="s">
        <v>257</v>
      </c>
      <c r="G4694" s="33">
        <v>287353.93</v>
      </c>
      <c r="H4694" s="33">
        <v>0</v>
      </c>
      <c r="I4694" s="33">
        <v>6974</v>
      </c>
      <c r="J4694" s="33">
        <v>537</v>
      </c>
      <c r="K4694" s="33">
        <v>8100</v>
      </c>
      <c r="L4694" s="33">
        <v>1</v>
      </c>
      <c r="M4694" s="33">
        <v>0</v>
      </c>
      <c r="N4694" s="33">
        <v>366647.59</v>
      </c>
      <c r="O4694" s="33">
        <v>1678.6</v>
      </c>
      <c r="P4694" s="33">
        <v>3004</v>
      </c>
    </row>
    <row r="4695" spans="1:16">
      <c r="A4695" s="27" t="s">
        <v>800</v>
      </c>
      <c r="B4695" s="31">
        <v>202601</v>
      </c>
      <c r="C4695" s="27" t="s">
        <v>101</v>
      </c>
      <c r="D4695" s="27" t="s">
        <v>211</v>
      </c>
      <c r="E4695" s="27" t="s">
        <v>34</v>
      </c>
      <c r="F4695" s="27" t="s">
        <v>257</v>
      </c>
      <c r="G4695" s="33">
        <v>124930.16</v>
      </c>
      <c r="H4695" s="33">
        <v>0</v>
      </c>
      <c r="I4695" s="33">
        <v>3231</v>
      </c>
      <c r="J4695" s="33">
        <v>234</v>
      </c>
      <c r="K4695" s="33">
        <v>8100</v>
      </c>
      <c r="L4695" s="33">
        <v>1</v>
      </c>
      <c r="M4695" s="33">
        <v>0</v>
      </c>
      <c r="N4695" s="33">
        <v>187173.97</v>
      </c>
      <c r="O4695" s="33">
        <v>710.4</v>
      </c>
      <c r="P4695" s="33">
        <v>1323</v>
      </c>
    </row>
    <row r="4696" spans="1:16">
      <c r="A4696" s="27" t="s">
        <v>800</v>
      </c>
      <c r="B4696" s="31">
        <v>202602</v>
      </c>
      <c r="C4696" s="27" t="s">
        <v>101</v>
      </c>
      <c r="D4696" s="27" t="s">
        <v>211</v>
      </c>
      <c r="E4696" s="27" t="s">
        <v>34</v>
      </c>
      <c r="F4696" s="27" t="s">
        <v>257</v>
      </c>
      <c r="G4696" s="33">
        <v>140277.37</v>
      </c>
      <c r="H4696" s="33">
        <v>140277.37</v>
      </c>
      <c r="I4696" s="33">
        <v>3418</v>
      </c>
      <c r="J4696" s="33">
        <v>235</v>
      </c>
      <c r="K4696" s="33">
        <v>8100</v>
      </c>
      <c r="L4696" s="33">
        <v>1</v>
      </c>
      <c r="M4696" s="33">
        <v>1</v>
      </c>
      <c r="N4696" s="33">
        <v>193685.52</v>
      </c>
      <c r="O4696" s="33">
        <v>726.9</v>
      </c>
      <c r="P4696" s="33">
        <v>1449</v>
      </c>
    </row>
    <row r="4697" spans="1:16">
      <c r="A4697" s="27" t="s">
        <v>800</v>
      </c>
      <c r="B4697" s="31">
        <v>202603</v>
      </c>
      <c r="C4697" s="27" t="s">
        <v>101</v>
      </c>
      <c r="D4697" s="27" t="s">
        <v>211</v>
      </c>
      <c r="E4697" s="27" t="s">
        <v>34</v>
      </c>
      <c r="F4697" s="27" t="s">
        <v>257</v>
      </c>
      <c r="G4697" s="33">
        <v>189876.78</v>
      </c>
      <c r="H4697" s="33">
        <v>189876.78</v>
      </c>
      <c r="I4697" s="33">
        <v>4702</v>
      </c>
      <c r="J4697" s="33">
        <v>383</v>
      </c>
      <c r="K4697" s="33">
        <v>8100</v>
      </c>
      <c r="L4697" s="33">
        <v>1</v>
      </c>
      <c r="M4697" s="33">
        <v>1</v>
      </c>
      <c r="N4697" s="33">
        <v>242440.82</v>
      </c>
      <c r="O4697" s="33">
        <v>1192.7</v>
      </c>
      <c r="P4697" s="33">
        <v>1968</v>
      </c>
    </row>
    <row r="4698" spans="1:16">
      <c r="A4698" s="27" t="s">
        <v>800</v>
      </c>
      <c r="B4698" s="31">
        <v>202604</v>
      </c>
      <c r="C4698" s="27" t="s">
        <v>101</v>
      </c>
      <c r="D4698" s="27" t="s">
        <v>211</v>
      </c>
      <c r="E4698" s="27" t="s">
        <v>34</v>
      </c>
      <c r="F4698" s="27" t="s">
        <v>257</v>
      </c>
      <c r="G4698" s="33">
        <v>219053.15</v>
      </c>
      <c r="H4698" s="33">
        <v>219053.15</v>
      </c>
      <c r="I4698" s="33">
        <v>5312</v>
      </c>
      <c r="J4698" s="33">
        <v>415</v>
      </c>
      <c r="K4698" s="33">
        <v>8100</v>
      </c>
      <c r="L4698" s="33">
        <v>1</v>
      </c>
      <c r="M4698" s="33">
        <v>1</v>
      </c>
      <c r="N4698" s="33">
        <v>286545.87</v>
      </c>
      <c r="O4698" s="33">
        <v>1416.7</v>
      </c>
      <c r="P4698" s="33">
        <v>2193</v>
      </c>
    </row>
    <row r="4699" spans="1:16">
      <c r="A4699" s="27" t="s">
        <v>800</v>
      </c>
      <c r="B4699" s="31">
        <v>202605</v>
      </c>
      <c r="C4699" s="27" t="s">
        <v>101</v>
      </c>
      <c r="D4699" s="27" t="s">
        <v>211</v>
      </c>
      <c r="E4699" s="27" t="s">
        <v>34</v>
      </c>
      <c r="F4699" s="27" t="s">
        <v>257</v>
      </c>
      <c r="G4699" s="33">
        <v>271711.04</v>
      </c>
      <c r="H4699" s="33">
        <v>271711.04</v>
      </c>
      <c r="I4699" s="33">
        <v>6724</v>
      </c>
      <c r="J4699" s="33">
        <v>527</v>
      </c>
      <c r="K4699" s="33">
        <v>8100</v>
      </c>
      <c r="L4699" s="33">
        <v>1</v>
      </c>
      <c r="M4699" s="33">
        <v>1</v>
      </c>
      <c r="N4699" s="33">
        <v>315213.56</v>
      </c>
      <c r="O4699" s="33">
        <v>1603.1</v>
      </c>
      <c r="P4699" s="33">
        <v>2771</v>
      </c>
    </row>
    <row r="4700" spans="1:16">
      <c r="A4700" s="27" t="s">
        <v>800</v>
      </c>
      <c r="B4700" s="31">
        <v>202606</v>
      </c>
      <c r="C4700" s="27" t="s">
        <v>101</v>
      </c>
      <c r="D4700" s="27" t="s">
        <v>211</v>
      </c>
      <c r="E4700" s="27" t="s">
        <v>34</v>
      </c>
      <c r="F4700" s="27" t="s">
        <v>257</v>
      </c>
      <c r="G4700" s="33">
        <v>232167.76</v>
      </c>
      <c r="H4700" s="33">
        <v>232167.76</v>
      </c>
      <c r="I4700" s="33">
        <v>5928</v>
      </c>
      <c r="J4700" s="33">
        <v>421</v>
      </c>
      <c r="K4700" s="33">
        <v>8100</v>
      </c>
      <c r="L4700" s="33">
        <v>1</v>
      </c>
      <c r="M4700" s="33">
        <v>1</v>
      </c>
      <c r="N4700" s="33">
        <v>309295.21</v>
      </c>
      <c r="O4700" s="33">
        <v>1214.4</v>
      </c>
      <c r="P4700" s="33">
        <v>2469</v>
      </c>
    </row>
    <row r="4701" spans="1:16">
      <c r="A4701" s="27" t="s">
        <v>800</v>
      </c>
      <c r="B4701" s="31">
        <v>202607</v>
      </c>
      <c r="C4701" s="27" t="s">
        <v>101</v>
      </c>
      <c r="D4701" s="27" t="s">
        <v>211</v>
      </c>
      <c r="E4701" s="27" t="s">
        <v>34</v>
      </c>
      <c r="F4701" s="27" t="s">
        <v>257</v>
      </c>
      <c r="G4701" s="33">
        <v>224034.88</v>
      </c>
      <c r="H4701" s="33">
        <v>224034.88</v>
      </c>
      <c r="I4701" s="33">
        <v>5629</v>
      </c>
      <c r="J4701" s="33">
        <v>396</v>
      </c>
      <c r="K4701" s="33">
        <v>8100</v>
      </c>
      <c r="L4701" s="33">
        <v>1</v>
      </c>
      <c r="M4701" s="33">
        <v>1</v>
      </c>
      <c r="N4701" s="33">
        <v>276202.75</v>
      </c>
      <c r="O4701" s="33">
        <v>1236.5</v>
      </c>
      <c r="P4701" s="33">
        <v>2292</v>
      </c>
    </row>
    <row r="4702" spans="1:16">
      <c r="A4702" s="27" t="s">
        <v>802</v>
      </c>
      <c r="B4702" s="31">
        <v>202408</v>
      </c>
      <c r="C4702" s="27" t="s">
        <v>103</v>
      </c>
      <c r="D4702" s="27" t="s">
        <v>211</v>
      </c>
      <c r="E4702" s="27" t="s">
        <v>36</v>
      </c>
      <c r="F4702" s="27" t="s">
        <v>257</v>
      </c>
      <c r="G4702" s="33">
        <v>370944.02</v>
      </c>
      <c r="H4702" s="33">
        <v>370944.02</v>
      </c>
      <c r="I4702" s="33">
        <v>9084</v>
      </c>
      <c r="J4702" s="33">
        <v>634</v>
      </c>
      <c r="K4702" s="33">
        <v>10700</v>
      </c>
      <c r="L4702" s="33">
        <v>1</v>
      </c>
      <c r="M4702" s="33">
        <v>1</v>
      </c>
      <c r="N4702" s="33">
        <v>338231.05</v>
      </c>
      <c r="O4702" s="33">
        <v>2154.4</v>
      </c>
      <c r="P4702" s="33">
        <v>3757</v>
      </c>
    </row>
    <row r="4703" spans="1:16">
      <c r="A4703" s="27" t="s">
        <v>802</v>
      </c>
      <c r="B4703" s="31">
        <v>202409</v>
      </c>
      <c r="C4703" s="27" t="s">
        <v>103</v>
      </c>
      <c r="D4703" s="27" t="s">
        <v>211</v>
      </c>
      <c r="E4703" s="27" t="s">
        <v>36</v>
      </c>
      <c r="F4703" s="27" t="s">
        <v>257</v>
      </c>
      <c r="G4703" s="33">
        <v>381583.58</v>
      </c>
      <c r="H4703" s="33">
        <v>381583.58</v>
      </c>
      <c r="I4703" s="33">
        <v>10282</v>
      </c>
      <c r="J4703" s="33">
        <v>774</v>
      </c>
      <c r="K4703" s="33">
        <v>10700</v>
      </c>
      <c r="L4703" s="33">
        <v>1</v>
      </c>
      <c r="M4703" s="33">
        <v>1</v>
      </c>
      <c r="N4703" s="33">
        <v>325513.86</v>
      </c>
      <c r="O4703" s="33">
        <v>2204.8</v>
      </c>
      <c r="P4703" s="33">
        <v>3989</v>
      </c>
    </row>
    <row r="4704" spans="1:16">
      <c r="A4704" s="27" t="s">
        <v>802</v>
      </c>
      <c r="B4704" s="31">
        <v>202410</v>
      </c>
      <c r="C4704" s="27" t="s">
        <v>103</v>
      </c>
      <c r="D4704" s="27" t="s">
        <v>211</v>
      </c>
      <c r="E4704" s="27" t="s">
        <v>36</v>
      </c>
      <c r="F4704" s="27" t="s">
        <v>257</v>
      </c>
      <c r="G4704" s="33">
        <v>378613.27</v>
      </c>
      <c r="H4704" s="33">
        <v>378613.27</v>
      </c>
      <c r="I4704" s="33">
        <v>9781</v>
      </c>
      <c r="J4704" s="33">
        <v>845</v>
      </c>
      <c r="K4704" s="33">
        <v>10700</v>
      </c>
      <c r="L4704" s="33">
        <v>1</v>
      </c>
      <c r="M4704" s="33">
        <v>1</v>
      </c>
      <c r="N4704" s="33">
        <v>357876.42</v>
      </c>
      <c r="O4704" s="33">
        <v>2640.1</v>
      </c>
      <c r="P4704" s="33">
        <v>4011</v>
      </c>
    </row>
    <row r="4705" spans="1:16">
      <c r="A4705" s="27" t="s">
        <v>802</v>
      </c>
      <c r="B4705" s="31">
        <v>202411</v>
      </c>
      <c r="C4705" s="27" t="s">
        <v>103</v>
      </c>
      <c r="D4705" s="27" t="s">
        <v>211</v>
      </c>
      <c r="E4705" s="27" t="s">
        <v>36</v>
      </c>
      <c r="F4705" s="27" t="s">
        <v>257</v>
      </c>
      <c r="G4705" s="33">
        <v>506179.18</v>
      </c>
      <c r="H4705" s="33">
        <v>506179.18</v>
      </c>
      <c r="I4705" s="33">
        <v>12791</v>
      </c>
      <c r="J4705" s="33">
        <v>913</v>
      </c>
      <c r="K4705" s="33">
        <v>10700</v>
      </c>
      <c r="L4705" s="33">
        <v>1</v>
      </c>
      <c r="M4705" s="33">
        <v>1</v>
      </c>
      <c r="N4705" s="33">
        <v>432286.59</v>
      </c>
      <c r="O4705" s="33">
        <v>2650.8</v>
      </c>
      <c r="P4705" s="33">
        <v>5279</v>
      </c>
    </row>
    <row r="4706" spans="1:16">
      <c r="A4706" s="27" t="s">
        <v>802</v>
      </c>
      <c r="B4706" s="31">
        <v>202412</v>
      </c>
      <c r="C4706" s="27" t="s">
        <v>103</v>
      </c>
      <c r="D4706" s="27" t="s">
        <v>211</v>
      </c>
      <c r="E4706" s="27" t="s">
        <v>36</v>
      </c>
      <c r="F4706" s="27" t="s">
        <v>257</v>
      </c>
      <c r="G4706" s="33">
        <v>574871.96</v>
      </c>
      <c r="H4706" s="33">
        <v>574871.96</v>
      </c>
      <c r="I4706" s="33">
        <v>15513</v>
      </c>
      <c r="J4706" s="33">
        <v>1238</v>
      </c>
      <c r="K4706" s="33">
        <v>10700</v>
      </c>
      <c r="L4706" s="33">
        <v>1</v>
      </c>
      <c r="M4706" s="33">
        <v>1</v>
      </c>
      <c r="N4706" s="33">
        <v>496698.28</v>
      </c>
      <c r="O4706" s="33">
        <v>3399.1</v>
      </c>
      <c r="P4706" s="33">
        <v>6061</v>
      </c>
    </row>
    <row r="4707" spans="1:16">
      <c r="A4707" s="27" t="s">
        <v>802</v>
      </c>
      <c r="B4707" s="31">
        <v>202501</v>
      </c>
      <c r="C4707" s="27" t="s">
        <v>103</v>
      </c>
      <c r="D4707" s="27" t="s">
        <v>211</v>
      </c>
      <c r="E4707" s="27" t="s">
        <v>36</v>
      </c>
      <c r="F4707" s="27" t="s">
        <v>257</v>
      </c>
      <c r="G4707" s="33">
        <v>303027.52</v>
      </c>
      <c r="H4707" s="33">
        <v>303027.52</v>
      </c>
      <c r="I4707" s="33">
        <v>7567</v>
      </c>
      <c r="J4707" s="33">
        <v>522</v>
      </c>
      <c r="K4707" s="33">
        <v>10700</v>
      </c>
      <c r="L4707" s="33">
        <v>1</v>
      </c>
      <c r="M4707" s="33">
        <v>1</v>
      </c>
      <c r="N4707" s="33">
        <v>252691.73</v>
      </c>
      <c r="O4707" s="33">
        <v>1689</v>
      </c>
      <c r="P4707" s="33">
        <v>3152</v>
      </c>
    </row>
    <row r="4708" spans="1:16">
      <c r="A4708" s="27" t="s">
        <v>802</v>
      </c>
      <c r="B4708" s="31">
        <v>202502</v>
      </c>
      <c r="C4708" s="27" t="s">
        <v>103</v>
      </c>
      <c r="D4708" s="27" t="s">
        <v>211</v>
      </c>
      <c r="E4708" s="27" t="s">
        <v>36</v>
      </c>
      <c r="F4708" s="27" t="s">
        <v>257</v>
      </c>
      <c r="G4708" s="33">
        <v>306272.41</v>
      </c>
      <c r="H4708" s="33">
        <v>306272.41</v>
      </c>
      <c r="I4708" s="33">
        <v>7810</v>
      </c>
      <c r="J4708" s="33">
        <v>524</v>
      </c>
      <c r="K4708" s="33">
        <v>10700</v>
      </c>
      <c r="L4708" s="33">
        <v>1</v>
      </c>
      <c r="M4708" s="33">
        <v>1</v>
      </c>
      <c r="N4708" s="33">
        <v>260582.04</v>
      </c>
      <c r="O4708" s="33">
        <v>1840.7</v>
      </c>
      <c r="P4708" s="33">
        <v>3159</v>
      </c>
    </row>
    <row r="4709" spans="1:16">
      <c r="A4709" s="27" t="s">
        <v>802</v>
      </c>
      <c r="B4709" s="31">
        <v>202503</v>
      </c>
      <c r="C4709" s="27" t="s">
        <v>103</v>
      </c>
      <c r="D4709" s="27" t="s">
        <v>211</v>
      </c>
      <c r="E4709" s="27" t="s">
        <v>36</v>
      </c>
      <c r="F4709" s="27" t="s">
        <v>257</v>
      </c>
      <c r="G4709" s="33">
        <v>362011.5</v>
      </c>
      <c r="H4709" s="33">
        <v>362011.5</v>
      </c>
      <c r="I4709" s="33">
        <v>9453</v>
      </c>
      <c r="J4709" s="33">
        <v>753</v>
      </c>
      <c r="K4709" s="33">
        <v>10700</v>
      </c>
      <c r="L4709" s="33">
        <v>1</v>
      </c>
      <c r="M4709" s="33">
        <v>1</v>
      </c>
      <c r="N4709" s="33">
        <v>325053.48</v>
      </c>
      <c r="O4709" s="33">
        <v>2152.2</v>
      </c>
      <c r="P4709" s="33">
        <v>3883</v>
      </c>
    </row>
    <row r="4710" spans="1:16">
      <c r="A4710" s="27" t="s">
        <v>802</v>
      </c>
      <c r="B4710" s="31">
        <v>202504</v>
      </c>
      <c r="C4710" s="27" t="s">
        <v>103</v>
      </c>
      <c r="D4710" s="27" t="s">
        <v>211</v>
      </c>
      <c r="E4710" s="27" t="s">
        <v>36</v>
      </c>
      <c r="F4710" s="27" t="s">
        <v>257</v>
      </c>
      <c r="G4710" s="33">
        <v>433809.11</v>
      </c>
      <c r="H4710" s="33">
        <v>433809.11</v>
      </c>
      <c r="I4710" s="33">
        <v>11235</v>
      </c>
      <c r="J4710" s="33">
        <v>889</v>
      </c>
      <c r="K4710" s="33">
        <v>10700</v>
      </c>
      <c r="L4710" s="33">
        <v>1</v>
      </c>
      <c r="M4710" s="33">
        <v>1</v>
      </c>
      <c r="N4710" s="33">
        <v>382864.39</v>
      </c>
      <c r="O4710" s="33">
        <v>2380.5</v>
      </c>
      <c r="P4710" s="33">
        <v>4487</v>
      </c>
    </row>
    <row r="4711" spans="1:16">
      <c r="A4711" s="27" t="s">
        <v>802</v>
      </c>
      <c r="B4711" s="31">
        <v>202505</v>
      </c>
      <c r="C4711" s="27" t="s">
        <v>103</v>
      </c>
      <c r="D4711" s="27" t="s">
        <v>211</v>
      </c>
      <c r="E4711" s="27" t="s">
        <v>36</v>
      </c>
      <c r="F4711" s="27" t="s">
        <v>257</v>
      </c>
      <c r="G4711" s="33">
        <v>502540.6</v>
      </c>
      <c r="H4711" s="33">
        <v>502540.6</v>
      </c>
      <c r="I4711" s="33">
        <v>13522</v>
      </c>
      <c r="J4711" s="33">
        <v>1065</v>
      </c>
      <c r="K4711" s="33">
        <v>10700</v>
      </c>
      <c r="L4711" s="33">
        <v>1</v>
      </c>
      <c r="M4711" s="33">
        <v>1</v>
      </c>
      <c r="N4711" s="33">
        <v>419717.86</v>
      </c>
      <c r="O4711" s="33">
        <v>2765.8</v>
      </c>
      <c r="P4711" s="33">
        <v>5401</v>
      </c>
    </row>
    <row r="4712" spans="1:16">
      <c r="A4712" s="27" t="s">
        <v>802</v>
      </c>
      <c r="B4712" s="31">
        <v>202506</v>
      </c>
      <c r="C4712" s="27" t="s">
        <v>103</v>
      </c>
      <c r="D4712" s="27" t="s">
        <v>211</v>
      </c>
      <c r="E4712" s="27" t="s">
        <v>36</v>
      </c>
      <c r="F4712" s="27" t="s">
        <v>257</v>
      </c>
      <c r="G4712" s="33">
        <v>490603.44</v>
      </c>
      <c r="H4712" s="33">
        <v>490603.44</v>
      </c>
      <c r="I4712" s="33">
        <v>13249</v>
      </c>
      <c r="J4712" s="33">
        <v>905</v>
      </c>
      <c r="K4712" s="33">
        <v>10700</v>
      </c>
      <c r="L4712" s="33">
        <v>1</v>
      </c>
      <c r="M4712" s="33">
        <v>1</v>
      </c>
      <c r="N4712" s="33">
        <v>410419.05</v>
      </c>
      <c r="O4712" s="33">
        <v>2619.4</v>
      </c>
      <c r="P4712" s="33">
        <v>5237</v>
      </c>
    </row>
    <row r="4713" spans="1:16">
      <c r="A4713" s="27" t="s">
        <v>802</v>
      </c>
      <c r="B4713" s="31">
        <v>202507</v>
      </c>
      <c r="C4713" s="27" t="s">
        <v>103</v>
      </c>
      <c r="D4713" s="27" t="s">
        <v>211</v>
      </c>
      <c r="E4713" s="27" t="s">
        <v>36</v>
      </c>
      <c r="F4713" s="27" t="s">
        <v>257</v>
      </c>
      <c r="G4713" s="33">
        <v>395675.82</v>
      </c>
      <c r="H4713" s="33">
        <v>395675.82</v>
      </c>
      <c r="I4713" s="33">
        <v>10217</v>
      </c>
      <c r="J4713" s="33">
        <v>834</v>
      </c>
      <c r="K4713" s="33">
        <v>10700</v>
      </c>
      <c r="L4713" s="33">
        <v>1</v>
      </c>
      <c r="M4713" s="33">
        <v>1</v>
      </c>
      <c r="N4713" s="33">
        <v>365244.83</v>
      </c>
      <c r="O4713" s="33">
        <v>2510.9</v>
      </c>
      <c r="P4713" s="33">
        <v>4246</v>
      </c>
    </row>
    <row r="4714" spans="1:16">
      <c r="A4714" s="27" t="s">
        <v>802</v>
      </c>
      <c r="B4714" s="31">
        <v>202508</v>
      </c>
      <c r="C4714" s="27" t="s">
        <v>103</v>
      </c>
      <c r="D4714" s="27" t="s">
        <v>211</v>
      </c>
      <c r="E4714" s="27" t="s">
        <v>36</v>
      </c>
      <c r="F4714" s="27" t="s">
        <v>257</v>
      </c>
      <c r="G4714" s="33">
        <v>359032.3</v>
      </c>
      <c r="H4714" s="33">
        <v>359032.3</v>
      </c>
      <c r="I4714" s="33">
        <v>9751</v>
      </c>
      <c r="J4714" s="33">
        <v>734</v>
      </c>
      <c r="K4714" s="33">
        <v>10700</v>
      </c>
      <c r="L4714" s="33">
        <v>1</v>
      </c>
      <c r="M4714" s="33">
        <v>1</v>
      </c>
      <c r="N4714" s="33">
        <v>352098.52</v>
      </c>
      <c r="O4714" s="33">
        <v>2195.3</v>
      </c>
      <c r="P4714" s="33">
        <v>3977</v>
      </c>
    </row>
    <row r="4715" spans="1:16">
      <c r="A4715" s="27" t="s">
        <v>802</v>
      </c>
      <c r="B4715" s="31">
        <v>202509</v>
      </c>
      <c r="C4715" s="27" t="s">
        <v>103</v>
      </c>
      <c r="D4715" s="27" t="s">
        <v>211</v>
      </c>
      <c r="E4715" s="27" t="s">
        <v>36</v>
      </c>
      <c r="F4715" s="27" t="s">
        <v>257</v>
      </c>
      <c r="G4715" s="33">
        <v>337978.33</v>
      </c>
      <c r="H4715" s="33">
        <v>337978.33</v>
      </c>
      <c r="I4715" s="33">
        <v>9058</v>
      </c>
      <c r="J4715" s="33">
        <v>747</v>
      </c>
      <c r="K4715" s="33">
        <v>10700</v>
      </c>
      <c r="L4715" s="33">
        <v>1</v>
      </c>
      <c r="M4715" s="33">
        <v>1</v>
      </c>
      <c r="N4715" s="33">
        <v>338859.92</v>
      </c>
      <c r="O4715" s="33">
        <v>1690.2</v>
      </c>
      <c r="P4715" s="33">
        <v>3693</v>
      </c>
    </row>
    <row r="4716" spans="1:16">
      <c r="A4716" s="27" t="s">
        <v>802</v>
      </c>
      <c r="B4716" s="31">
        <v>202510</v>
      </c>
      <c r="C4716" s="27" t="s">
        <v>103</v>
      </c>
      <c r="D4716" s="27" t="s">
        <v>211</v>
      </c>
      <c r="E4716" s="27" t="s">
        <v>36</v>
      </c>
      <c r="F4716" s="27" t="s">
        <v>257</v>
      </c>
      <c r="G4716" s="33">
        <v>414993.37</v>
      </c>
      <c r="H4716" s="33">
        <v>414993.37</v>
      </c>
      <c r="I4716" s="33">
        <v>9595</v>
      </c>
      <c r="J4716" s="33">
        <v>738</v>
      </c>
      <c r="K4716" s="33">
        <v>10700</v>
      </c>
      <c r="L4716" s="33">
        <v>1</v>
      </c>
      <c r="M4716" s="33">
        <v>1</v>
      </c>
      <c r="N4716" s="33">
        <v>372549.35</v>
      </c>
      <c r="O4716" s="33">
        <v>2259.1</v>
      </c>
      <c r="P4716" s="33">
        <v>4033</v>
      </c>
    </row>
    <row r="4717" spans="1:16">
      <c r="A4717" s="27" t="s">
        <v>802</v>
      </c>
      <c r="B4717" s="31">
        <v>202511</v>
      </c>
      <c r="C4717" s="27" t="s">
        <v>103</v>
      </c>
      <c r="D4717" s="27" t="s">
        <v>211</v>
      </c>
      <c r="E4717" s="27" t="s">
        <v>36</v>
      </c>
      <c r="F4717" s="27" t="s">
        <v>257</v>
      </c>
      <c r="G4717" s="33">
        <v>512941.28</v>
      </c>
      <c r="H4717" s="33">
        <v>512941.28</v>
      </c>
      <c r="I4717" s="33">
        <v>12992</v>
      </c>
      <c r="J4717" s="33">
        <v>1062</v>
      </c>
      <c r="K4717" s="33">
        <v>10700</v>
      </c>
      <c r="L4717" s="33">
        <v>1</v>
      </c>
      <c r="M4717" s="33">
        <v>1</v>
      </c>
      <c r="N4717" s="33">
        <v>450010.34</v>
      </c>
      <c r="O4717" s="33">
        <v>2803.6</v>
      </c>
      <c r="P4717" s="33">
        <v>5437</v>
      </c>
    </row>
    <row r="4718" spans="1:16">
      <c r="A4718" s="27" t="s">
        <v>802</v>
      </c>
      <c r="B4718" s="31">
        <v>202512</v>
      </c>
      <c r="C4718" s="27" t="s">
        <v>103</v>
      </c>
      <c r="D4718" s="27" t="s">
        <v>211</v>
      </c>
      <c r="E4718" s="27" t="s">
        <v>36</v>
      </c>
      <c r="F4718" s="27" t="s">
        <v>257</v>
      </c>
      <c r="G4718" s="33">
        <v>622937.84</v>
      </c>
      <c r="H4718" s="33">
        <v>622937.84</v>
      </c>
      <c r="I4718" s="33">
        <v>16671</v>
      </c>
      <c r="J4718" s="33">
        <v>1211</v>
      </c>
      <c r="K4718" s="33">
        <v>10700</v>
      </c>
      <c r="L4718" s="33">
        <v>1</v>
      </c>
      <c r="M4718" s="33">
        <v>1</v>
      </c>
      <c r="N4718" s="33">
        <v>517062.91</v>
      </c>
      <c r="O4718" s="33">
        <v>3521.8</v>
      </c>
      <c r="P4718" s="33">
        <v>6479</v>
      </c>
    </row>
    <row r="4719" spans="1:16">
      <c r="A4719" s="27" t="s">
        <v>802</v>
      </c>
      <c r="B4719" s="31">
        <v>202601</v>
      </c>
      <c r="C4719" s="27" t="s">
        <v>103</v>
      </c>
      <c r="D4719" s="27" t="s">
        <v>211</v>
      </c>
      <c r="E4719" s="27" t="s">
        <v>36</v>
      </c>
      <c r="F4719" s="27" t="s">
        <v>257</v>
      </c>
      <c r="G4719" s="33">
        <v>312915.92</v>
      </c>
      <c r="H4719" s="33">
        <v>312915.92</v>
      </c>
      <c r="I4719" s="33">
        <v>7490</v>
      </c>
      <c r="J4719" s="33">
        <v>660</v>
      </c>
      <c r="K4719" s="33">
        <v>10700</v>
      </c>
      <c r="L4719" s="33">
        <v>1</v>
      </c>
      <c r="M4719" s="33">
        <v>1</v>
      </c>
      <c r="N4719" s="33">
        <v>263052.09</v>
      </c>
      <c r="O4719" s="33">
        <v>1699.9</v>
      </c>
      <c r="P4719" s="33">
        <v>3136</v>
      </c>
    </row>
    <row r="4720" spans="1:16">
      <c r="A4720" s="27" t="s">
        <v>802</v>
      </c>
      <c r="B4720" s="31">
        <v>202602</v>
      </c>
      <c r="C4720" s="27" t="s">
        <v>103</v>
      </c>
      <c r="D4720" s="27" t="s">
        <v>211</v>
      </c>
      <c r="E4720" s="27" t="s">
        <v>36</v>
      </c>
      <c r="F4720" s="27" t="s">
        <v>257</v>
      </c>
      <c r="G4720" s="33">
        <v>338177.81</v>
      </c>
      <c r="H4720" s="33">
        <v>338177.81</v>
      </c>
      <c r="I4720" s="33">
        <v>8603</v>
      </c>
      <c r="J4720" s="33">
        <v>613</v>
      </c>
      <c r="K4720" s="33">
        <v>10700</v>
      </c>
      <c r="L4720" s="33">
        <v>1</v>
      </c>
      <c r="M4720" s="33">
        <v>1</v>
      </c>
      <c r="N4720" s="33">
        <v>271265.91</v>
      </c>
      <c r="O4720" s="33">
        <v>2036.9</v>
      </c>
      <c r="P4720" s="33">
        <v>3457</v>
      </c>
    </row>
    <row r="4721" spans="1:16">
      <c r="A4721" s="27" t="s">
        <v>802</v>
      </c>
      <c r="B4721" s="31">
        <v>202603</v>
      </c>
      <c r="C4721" s="27" t="s">
        <v>103</v>
      </c>
      <c r="D4721" s="27" t="s">
        <v>211</v>
      </c>
      <c r="E4721" s="27" t="s">
        <v>36</v>
      </c>
      <c r="F4721" s="27" t="s">
        <v>257</v>
      </c>
      <c r="G4721" s="33">
        <v>379378.95</v>
      </c>
      <c r="H4721" s="33">
        <v>379378.95</v>
      </c>
      <c r="I4721" s="33">
        <v>9024</v>
      </c>
      <c r="J4721" s="33">
        <v>653</v>
      </c>
      <c r="K4721" s="33">
        <v>10700</v>
      </c>
      <c r="L4721" s="33">
        <v>1</v>
      </c>
      <c r="M4721" s="33">
        <v>1</v>
      </c>
      <c r="N4721" s="33">
        <v>338380.67</v>
      </c>
      <c r="O4721" s="33">
        <v>2322.5</v>
      </c>
      <c r="P4721" s="33">
        <v>3876</v>
      </c>
    </row>
    <row r="4722" spans="1:16">
      <c r="A4722" s="27" t="s">
        <v>802</v>
      </c>
      <c r="B4722" s="31">
        <v>202604</v>
      </c>
      <c r="C4722" s="27" t="s">
        <v>103</v>
      </c>
      <c r="D4722" s="27" t="s">
        <v>211</v>
      </c>
      <c r="E4722" s="27" t="s">
        <v>36</v>
      </c>
      <c r="F4722" s="27" t="s">
        <v>257</v>
      </c>
      <c r="G4722" s="33">
        <v>496423.07</v>
      </c>
      <c r="H4722" s="33">
        <v>496423.07</v>
      </c>
      <c r="I4722" s="33">
        <v>12828</v>
      </c>
      <c r="J4722" s="33">
        <v>897</v>
      </c>
      <c r="K4722" s="33">
        <v>10700</v>
      </c>
      <c r="L4722" s="33">
        <v>1</v>
      </c>
      <c r="M4722" s="33">
        <v>1</v>
      </c>
      <c r="N4722" s="33">
        <v>398561.83</v>
      </c>
      <c r="O4722" s="33">
        <v>2692.8</v>
      </c>
      <c r="P4722" s="33">
        <v>5502</v>
      </c>
    </row>
    <row r="4723" spans="1:16">
      <c r="A4723" s="27" t="s">
        <v>802</v>
      </c>
      <c r="B4723" s="31">
        <v>202605</v>
      </c>
      <c r="C4723" s="27" t="s">
        <v>103</v>
      </c>
      <c r="D4723" s="27" t="s">
        <v>211</v>
      </c>
      <c r="E4723" s="27" t="s">
        <v>36</v>
      </c>
      <c r="F4723" s="27" t="s">
        <v>257</v>
      </c>
      <c r="G4723" s="33">
        <v>536749.89</v>
      </c>
      <c r="H4723" s="33">
        <v>536749.89</v>
      </c>
      <c r="I4723" s="33">
        <v>13809</v>
      </c>
      <c r="J4723" s="33">
        <v>1128</v>
      </c>
      <c r="K4723" s="33">
        <v>10700</v>
      </c>
      <c r="L4723" s="33">
        <v>1</v>
      </c>
      <c r="M4723" s="33">
        <v>1</v>
      </c>
      <c r="N4723" s="33">
        <v>436926.3</v>
      </c>
      <c r="O4723" s="33">
        <v>2924.5</v>
      </c>
      <c r="P4723" s="33">
        <v>5553</v>
      </c>
    </row>
    <row r="4724" spans="1:16">
      <c r="A4724" s="27" t="s">
        <v>802</v>
      </c>
      <c r="B4724" s="31">
        <v>202606</v>
      </c>
      <c r="C4724" s="27" t="s">
        <v>103</v>
      </c>
      <c r="D4724" s="27" t="s">
        <v>211</v>
      </c>
      <c r="E4724" s="27" t="s">
        <v>36</v>
      </c>
      <c r="F4724" s="27" t="s">
        <v>257</v>
      </c>
      <c r="G4724" s="33">
        <v>470466.06</v>
      </c>
      <c r="H4724" s="33">
        <v>470466.06</v>
      </c>
      <c r="I4724" s="33">
        <v>12183</v>
      </c>
      <c r="J4724" s="33">
        <v>968</v>
      </c>
      <c r="K4724" s="33">
        <v>10700</v>
      </c>
      <c r="L4724" s="33">
        <v>1</v>
      </c>
      <c r="M4724" s="33">
        <v>1</v>
      </c>
      <c r="N4724" s="33">
        <v>427246.23</v>
      </c>
      <c r="O4724" s="33">
        <v>2753</v>
      </c>
      <c r="P4724" s="33">
        <v>4850</v>
      </c>
    </row>
    <row r="4725" spans="1:16">
      <c r="A4725" s="27" t="s">
        <v>802</v>
      </c>
      <c r="B4725" s="31">
        <v>202607</v>
      </c>
      <c r="C4725" s="27" t="s">
        <v>103</v>
      </c>
      <c r="D4725" s="27" t="s">
        <v>211</v>
      </c>
      <c r="E4725" s="27" t="s">
        <v>36</v>
      </c>
      <c r="F4725" s="27" t="s">
        <v>257</v>
      </c>
      <c r="G4725" s="33">
        <v>450537.74</v>
      </c>
      <c r="H4725" s="33">
        <v>450537.74</v>
      </c>
      <c r="I4725" s="33">
        <v>11585</v>
      </c>
      <c r="J4725" s="33">
        <v>986</v>
      </c>
      <c r="K4725" s="33">
        <v>10700</v>
      </c>
      <c r="L4725" s="33">
        <v>1</v>
      </c>
      <c r="M4725" s="33">
        <v>1</v>
      </c>
      <c r="N4725" s="33">
        <v>380219.86</v>
      </c>
      <c r="O4725" s="33">
        <v>2397.3</v>
      </c>
      <c r="P4725" s="33">
        <v>4629</v>
      </c>
    </row>
    <row r="4726" spans="1:16">
      <c r="A4726" s="27" t="s">
        <v>805</v>
      </c>
      <c r="B4726" s="31">
        <v>202408</v>
      </c>
      <c r="C4726" s="27" t="s">
        <v>103</v>
      </c>
      <c r="D4726" s="27" t="s">
        <v>211</v>
      </c>
      <c r="E4726" s="27" t="s">
        <v>36</v>
      </c>
      <c r="F4726" s="27" t="s">
        <v>257</v>
      </c>
      <c r="G4726" s="33">
        <v>401996.67</v>
      </c>
      <c r="H4726" s="33">
        <v>401996.67</v>
      </c>
      <c r="I4726" s="33">
        <v>10540</v>
      </c>
      <c r="J4726" s="33">
        <v>769</v>
      </c>
      <c r="K4726" s="33">
        <v>12000</v>
      </c>
      <c r="L4726" s="33">
        <v>1</v>
      </c>
      <c r="M4726" s="33">
        <v>1</v>
      </c>
      <c r="N4726" s="33">
        <v>387977.38</v>
      </c>
      <c r="O4726" s="33">
        <v>2219.1</v>
      </c>
      <c r="P4726" s="33">
        <v>4209</v>
      </c>
    </row>
    <row r="4727" spans="1:16">
      <c r="A4727" s="27" t="s">
        <v>805</v>
      </c>
      <c r="B4727" s="31">
        <v>202409</v>
      </c>
      <c r="C4727" s="27" t="s">
        <v>103</v>
      </c>
      <c r="D4727" s="27" t="s">
        <v>211</v>
      </c>
      <c r="E4727" s="27" t="s">
        <v>36</v>
      </c>
      <c r="F4727" s="27" t="s">
        <v>257</v>
      </c>
      <c r="G4727" s="33">
        <v>357485.04</v>
      </c>
      <c r="H4727" s="33">
        <v>357485.04</v>
      </c>
      <c r="I4727" s="33">
        <v>9270</v>
      </c>
      <c r="J4727" s="33">
        <v>800</v>
      </c>
      <c r="K4727" s="33">
        <v>12000</v>
      </c>
      <c r="L4727" s="33">
        <v>1</v>
      </c>
      <c r="M4727" s="33">
        <v>1</v>
      </c>
      <c r="N4727" s="33">
        <v>373389.76</v>
      </c>
      <c r="O4727" s="33">
        <v>1974.3</v>
      </c>
      <c r="P4727" s="33">
        <v>3746</v>
      </c>
    </row>
    <row r="4728" spans="1:16">
      <c r="A4728" s="27" t="s">
        <v>805</v>
      </c>
      <c r="B4728" s="31">
        <v>202410</v>
      </c>
      <c r="C4728" s="27" t="s">
        <v>103</v>
      </c>
      <c r="D4728" s="27" t="s">
        <v>211</v>
      </c>
      <c r="E4728" s="27" t="s">
        <v>36</v>
      </c>
      <c r="F4728" s="27" t="s">
        <v>257</v>
      </c>
      <c r="G4728" s="33">
        <v>428716.73</v>
      </c>
      <c r="H4728" s="33">
        <v>428716.73</v>
      </c>
      <c r="I4728" s="33">
        <v>10463</v>
      </c>
      <c r="J4728" s="33">
        <v>883</v>
      </c>
      <c r="K4728" s="33">
        <v>12000</v>
      </c>
      <c r="L4728" s="33">
        <v>1</v>
      </c>
      <c r="M4728" s="33">
        <v>1</v>
      </c>
      <c r="N4728" s="33">
        <v>410512.14</v>
      </c>
      <c r="O4728" s="33">
        <v>2291.5</v>
      </c>
      <c r="P4728" s="33">
        <v>4316</v>
      </c>
    </row>
    <row r="4729" spans="1:16">
      <c r="A4729" s="27" t="s">
        <v>805</v>
      </c>
      <c r="B4729" s="31">
        <v>202411</v>
      </c>
      <c r="C4729" s="27" t="s">
        <v>103</v>
      </c>
      <c r="D4729" s="27" t="s">
        <v>211</v>
      </c>
      <c r="E4729" s="27" t="s">
        <v>36</v>
      </c>
      <c r="F4729" s="27" t="s">
        <v>257</v>
      </c>
      <c r="G4729" s="33">
        <v>518085.15</v>
      </c>
      <c r="H4729" s="33">
        <v>518085.15</v>
      </c>
      <c r="I4729" s="33">
        <v>12393</v>
      </c>
      <c r="J4729" s="33">
        <v>1013</v>
      </c>
      <c r="K4729" s="33">
        <v>12000</v>
      </c>
      <c r="L4729" s="33">
        <v>1</v>
      </c>
      <c r="M4729" s="33">
        <v>1</v>
      </c>
      <c r="N4729" s="33">
        <v>495866.42</v>
      </c>
      <c r="O4729" s="33">
        <v>2751.2</v>
      </c>
      <c r="P4729" s="33">
        <v>5207</v>
      </c>
    </row>
    <row r="4730" spans="1:16">
      <c r="A4730" s="27" t="s">
        <v>805</v>
      </c>
      <c r="B4730" s="31">
        <v>202412</v>
      </c>
      <c r="C4730" s="27" t="s">
        <v>103</v>
      </c>
      <c r="D4730" s="27" t="s">
        <v>211</v>
      </c>
      <c r="E4730" s="27" t="s">
        <v>36</v>
      </c>
      <c r="F4730" s="27" t="s">
        <v>257</v>
      </c>
      <c r="G4730" s="33">
        <v>581706.35</v>
      </c>
      <c r="H4730" s="33">
        <v>581706.35</v>
      </c>
      <c r="I4730" s="33">
        <v>14431</v>
      </c>
      <c r="J4730" s="33">
        <v>1054</v>
      </c>
      <c r="K4730" s="33">
        <v>12000</v>
      </c>
      <c r="L4730" s="33">
        <v>1</v>
      </c>
      <c r="M4730" s="33">
        <v>1</v>
      </c>
      <c r="N4730" s="33">
        <v>569751.64</v>
      </c>
      <c r="O4730" s="33">
        <v>3259.7</v>
      </c>
      <c r="P4730" s="33">
        <v>5888</v>
      </c>
    </row>
    <row r="4731" spans="1:16">
      <c r="A4731" s="27" t="s">
        <v>805</v>
      </c>
      <c r="B4731" s="31">
        <v>202501</v>
      </c>
      <c r="C4731" s="27" t="s">
        <v>103</v>
      </c>
      <c r="D4731" s="27" t="s">
        <v>211</v>
      </c>
      <c r="E4731" s="27" t="s">
        <v>36</v>
      </c>
      <c r="F4731" s="27" t="s">
        <v>257</v>
      </c>
      <c r="G4731" s="33">
        <v>294326.03</v>
      </c>
      <c r="H4731" s="33">
        <v>294326.03</v>
      </c>
      <c r="I4731" s="33">
        <v>7641</v>
      </c>
      <c r="J4731" s="33">
        <v>462</v>
      </c>
      <c r="K4731" s="33">
        <v>12000</v>
      </c>
      <c r="L4731" s="33">
        <v>1</v>
      </c>
      <c r="M4731" s="33">
        <v>1</v>
      </c>
      <c r="N4731" s="33">
        <v>289857.11</v>
      </c>
      <c r="O4731" s="33">
        <v>1457.1</v>
      </c>
      <c r="P4731" s="33">
        <v>3080</v>
      </c>
    </row>
    <row r="4732" spans="1:16">
      <c r="A4732" s="27" t="s">
        <v>805</v>
      </c>
      <c r="B4732" s="31">
        <v>202502</v>
      </c>
      <c r="C4732" s="27" t="s">
        <v>103</v>
      </c>
      <c r="D4732" s="27" t="s">
        <v>211</v>
      </c>
      <c r="E4732" s="27" t="s">
        <v>36</v>
      </c>
      <c r="F4732" s="27" t="s">
        <v>257</v>
      </c>
      <c r="G4732" s="33">
        <v>302903.02</v>
      </c>
      <c r="H4732" s="33">
        <v>302903.02</v>
      </c>
      <c r="I4732" s="33">
        <v>8243</v>
      </c>
      <c r="J4732" s="33">
        <v>531</v>
      </c>
      <c r="K4732" s="33">
        <v>12000</v>
      </c>
      <c r="L4732" s="33">
        <v>1</v>
      </c>
      <c r="M4732" s="33">
        <v>1</v>
      </c>
      <c r="N4732" s="33">
        <v>298907.91</v>
      </c>
      <c r="O4732" s="33">
        <v>1848.4</v>
      </c>
      <c r="P4732" s="33">
        <v>3327</v>
      </c>
    </row>
    <row r="4733" spans="1:16">
      <c r="A4733" s="27" t="s">
        <v>805</v>
      </c>
      <c r="B4733" s="31">
        <v>202503</v>
      </c>
      <c r="C4733" s="27" t="s">
        <v>103</v>
      </c>
      <c r="D4733" s="27" t="s">
        <v>211</v>
      </c>
      <c r="E4733" s="27" t="s">
        <v>36</v>
      </c>
      <c r="F4733" s="27" t="s">
        <v>257</v>
      </c>
      <c r="G4733" s="33">
        <v>374456.41</v>
      </c>
      <c r="H4733" s="33">
        <v>374456.41</v>
      </c>
      <c r="I4733" s="33">
        <v>8956</v>
      </c>
      <c r="J4733" s="33">
        <v>785</v>
      </c>
      <c r="K4733" s="33">
        <v>12000</v>
      </c>
      <c r="L4733" s="33">
        <v>1</v>
      </c>
      <c r="M4733" s="33">
        <v>1</v>
      </c>
      <c r="N4733" s="33">
        <v>372861.68</v>
      </c>
      <c r="O4733" s="33">
        <v>2036.3</v>
      </c>
      <c r="P4733" s="33">
        <v>3636</v>
      </c>
    </row>
    <row r="4734" spans="1:16">
      <c r="A4734" s="27" t="s">
        <v>805</v>
      </c>
      <c r="B4734" s="31">
        <v>202504</v>
      </c>
      <c r="C4734" s="27" t="s">
        <v>103</v>
      </c>
      <c r="D4734" s="27" t="s">
        <v>211</v>
      </c>
      <c r="E4734" s="27" t="s">
        <v>36</v>
      </c>
      <c r="F4734" s="27" t="s">
        <v>257</v>
      </c>
      <c r="G4734" s="33">
        <v>423614.82</v>
      </c>
      <c r="H4734" s="33">
        <v>423614.82</v>
      </c>
      <c r="I4734" s="33">
        <v>9855</v>
      </c>
      <c r="J4734" s="33">
        <v>838</v>
      </c>
      <c r="K4734" s="33">
        <v>12000</v>
      </c>
      <c r="L4734" s="33">
        <v>1</v>
      </c>
      <c r="M4734" s="33">
        <v>1</v>
      </c>
      <c r="N4734" s="33">
        <v>439175.3</v>
      </c>
      <c r="O4734" s="33">
        <v>2341.1</v>
      </c>
      <c r="P4734" s="33">
        <v>4367</v>
      </c>
    </row>
    <row r="4735" spans="1:16">
      <c r="A4735" s="27" t="s">
        <v>805</v>
      </c>
      <c r="B4735" s="31">
        <v>202505</v>
      </c>
      <c r="C4735" s="27" t="s">
        <v>103</v>
      </c>
      <c r="D4735" s="27" t="s">
        <v>211</v>
      </c>
      <c r="E4735" s="27" t="s">
        <v>36</v>
      </c>
      <c r="F4735" s="27" t="s">
        <v>257</v>
      </c>
      <c r="G4735" s="33">
        <v>534842.27</v>
      </c>
      <c r="H4735" s="33">
        <v>534842.27</v>
      </c>
      <c r="I4735" s="33">
        <v>12386</v>
      </c>
      <c r="J4735" s="33">
        <v>1008</v>
      </c>
      <c r="K4735" s="33">
        <v>12000</v>
      </c>
      <c r="L4735" s="33">
        <v>1</v>
      </c>
      <c r="M4735" s="33">
        <v>1</v>
      </c>
      <c r="N4735" s="33">
        <v>481449.1</v>
      </c>
      <c r="O4735" s="33">
        <v>3137.2</v>
      </c>
      <c r="P4735" s="33">
        <v>5220</v>
      </c>
    </row>
    <row r="4736" spans="1:16">
      <c r="A4736" s="27" t="s">
        <v>805</v>
      </c>
      <c r="B4736" s="31">
        <v>202506</v>
      </c>
      <c r="C4736" s="27" t="s">
        <v>103</v>
      </c>
      <c r="D4736" s="27" t="s">
        <v>211</v>
      </c>
      <c r="E4736" s="27" t="s">
        <v>36</v>
      </c>
      <c r="F4736" s="27" t="s">
        <v>257</v>
      </c>
      <c r="G4736" s="33">
        <v>502954.11</v>
      </c>
      <c r="H4736" s="33">
        <v>502954.11</v>
      </c>
      <c r="I4736" s="33">
        <v>12281</v>
      </c>
      <c r="J4736" s="33">
        <v>862</v>
      </c>
      <c r="K4736" s="33">
        <v>12000</v>
      </c>
      <c r="L4736" s="33">
        <v>1</v>
      </c>
      <c r="M4736" s="33">
        <v>1</v>
      </c>
      <c r="N4736" s="33">
        <v>470782.64</v>
      </c>
      <c r="O4736" s="33">
        <v>2687.3</v>
      </c>
      <c r="P4736" s="33">
        <v>4925</v>
      </c>
    </row>
    <row r="4737" spans="1:16">
      <c r="A4737" s="27" t="s">
        <v>805</v>
      </c>
      <c r="B4737" s="31">
        <v>202507</v>
      </c>
      <c r="C4737" s="27" t="s">
        <v>103</v>
      </c>
      <c r="D4737" s="27" t="s">
        <v>211</v>
      </c>
      <c r="E4737" s="27" t="s">
        <v>36</v>
      </c>
      <c r="F4737" s="27" t="s">
        <v>257</v>
      </c>
      <c r="G4737" s="33">
        <v>443274.24</v>
      </c>
      <c r="H4737" s="33">
        <v>443274.24</v>
      </c>
      <c r="I4737" s="33">
        <v>11461</v>
      </c>
      <c r="J4737" s="33">
        <v>875</v>
      </c>
      <c r="K4737" s="33">
        <v>12000</v>
      </c>
      <c r="L4737" s="33">
        <v>1</v>
      </c>
      <c r="M4737" s="33">
        <v>1</v>
      </c>
      <c r="N4737" s="33">
        <v>418964.28</v>
      </c>
      <c r="O4737" s="33">
        <v>2527.7</v>
      </c>
      <c r="P4737" s="33">
        <v>4567</v>
      </c>
    </row>
    <row r="4738" spans="1:16">
      <c r="A4738" s="27" t="s">
        <v>805</v>
      </c>
      <c r="B4738" s="31">
        <v>202508</v>
      </c>
      <c r="C4738" s="27" t="s">
        <v>103</v>
      </c>
      <c r="D4738" s="27" t="s">
        <v>211</v>
      </c>
      <c r="E4738" s="27" t="s">
        <v>36</v>
      </c>
      <c r="F4738" s="27" t="s">
        <v>257</v>
      </c>
      <c r="G4738" s="33">
        <v>445297.35</v>
      </c>
      <c r="H4738" s="33">
        <v>445297.35</v>
      </c>
      <c r="I4738" s="33">
        <v>11117</v>
      </c>
      <c r="J4738" s="33">
        <v>781</v>
      </c>
      <c r="K4738" s="33">
        <v>12000</v>
      </c>
      <c r="L4738" s="33">
        <v>1</v>
      </c>
      <c r="M4738" s="33">
        <v>1</v>
      </c>
      <c r="N4738" s="33">
        <v>403884.45</v>
      </c>
      <c r="O4738" s="33">
        <v>2357.6</v>
      </c>
      <c r="P4738" s="33">
        <v>4689</v>
      </c>
    </row>
    <row r="4739" spans="1:16">
      <c r="A4739" s="27" t="s">
        <v>805</v>
      </c>
      <c r="B4739" s="31">
        <v>202509</v>
      </c>
      <c r="C4739" s="27" t="s">
        <v>103</v>
      </c>
      <c r="D4739" s="27" t="s">
        <v>211</v>
      </c>
      <c r="E4739" s="27" t="s">
        <v>36</v>
      </c>
      <c r="F4739" s="27" t="s">
        <v>257</v>
      </c>
      <c r="G4739" s="33">
        <v>391084.93</v>
      </c>
      <c r="H4739" s="33">
        <v>391084.93</v>
      </c>
      <c r="I4739" s="33">
        <v>9764</v>
      </c>
      <c r="J4739" s="33">
        <v>789</v>
      </c>
      <c r="K4739" s="33">
        <v>12000</v>
      </c>
      <c r="L4739" s="33">
        <v>1</v>
      </c>
      <c r="M4739" s="33">
        <v>1</v>
      </c>
      <c r="N4739" s="33">
        <v>388698.74</v>
      </c>
      <c r="O4739" s="33">
        <v>2173.3</v>
      </c>
      <c r="P4739" s="33">
        <v>4012</v>
      </c>
    </row>
    <row r="4740" spans="1:16">
      <c r="A4740" s="27" t="s">
        <v>805</v>
      </c>
      <c r="B4740" s="31">
        <v>202510</v>
      </c>
      <c r="C4740" s="27" t="s">
        <v>103</v>
      </c>
      <c r="D4740" s="27" t="s">
        <v>211</v>
      </c>
      <c r="E4740" s="27" t="s">
        <v>36</v>
      </c>
      <c r="F4740" s="27" t="s">
        <v>257</v>
      </c>
      <c r="G4740" s="33">
        <v>439440.36</v>
      </c>
      <c r="H4740" s="33">
        <v>439440.36</v>
      </c>
      <c r="I4740" s="33">
        <v>11383</v>
      </c>
      <c r="J4740" s="33">
        <v>879</v>
      </c>
      <c r="K4740" s="33">
        <v>12000</v>
      </c>
      <c r="L4740" s="33">
        <v>1</v>
      </c>
      <c r="M4740" s="33">
        <v>1</v>
      </c>
      <c r="N4740" s="33">
        <v>427343.14</v>
      </c>
      <c r="O4740" s="33">
        <v>2328.5</v>
      </c>
      <c r="P4740" s="33">
        <v>4565</v>
      </c>
    </row>
    <row r="4741" spans="1:16">
      <c r="A4741" s="27" t="s">
        <v>805</v>
      </c>
      <c r="B4741" s="31">
        <v>202511</v>
      </c>
      <c r="C4741" s="27" t="s">
        <v>103</v>
      </c>
      <c r="D4741" s="27" t="s">
        <v>211</v>
      </c>
      <c r="E4741" s="27" t="s">
        <v>36</v>
      </c>
      <c r="F4741" s="27" t="s">
        <v>257</v>
      </c>
      <c r="G4741" s="33">
        <v>597404.84</v>
      </c>
      <c r="H4741" s="33">
        <v>597404.84</v>
      </c>
      <c r="I4741" s="33">
        <v>15041</v>
      </c>
      <c r="J4741" s="33">
        <v>1107</v>
      </c>
      <c r="K4741" s="33">
        <v>12000</v>
      </c>
      <c r="L4741" s="33">
        <v>1</v>
      </c>
      <c r="M4741" s="33">
        <v>1</v>
      </c>
      <c r="N4741" s="33">
        <v>516196.94</v>
      </c>
      <c r="O4741" s="33">
        <v>3312.5</v>
      </c>
      <c r="P4741" s="33">
        <v>5936</v>
      </c>
    </row>
    <row r="4742" spans="1:16">
      <c r="A4742" s="27" t="s">
        <v>805</v>
      </c>
      <c r="B4742" s="31">
        <v>202512</v>
      </c>
      <c r="C4742" s="27" t="s">
        <v>103</v>
      </c>
      <c r="D4742" s="27" t="s">
        <v>211</v>
      </c>
      <c r="E4742" s="27" t="s">
        <v>36</v>
      </c>
      <c r="F4742" s="27" t="s">
        <v>257</v>
      </c>
      <c r="G4742" s="33">
        <v>572767.74</v>
      </c>
      <c r="H4742" s="33">
        <v>572767.74</v>
      </c>
      <c r="I4742" s="33">
        <v>15684</v>
      </c>
      <c r="J4742" s="33">
        <v>1268</v>
      </c>
      <c r="K4742" s="33">
        <v>12000</v>
      </c>
      <c r="L4742" s="33">
        <v>1</v>
      </c>
      <c r="M4742" s="33">
        <v>1</v>
      </c>
      <c r="N4742" s="33">
        <v>593111.45</v>
      </c>
      <c r="O4742" s="33">
        <v>3023</v>
      </c>
      <c r="P4742" s="33">
        <v>6005</v>
      </c>
    </row>
    <row r="4743" spans="1:16">
      <c r="A4743" s="27" t="s">
        <v>805</v>
      </c>
      <c r="B4743" s="31">
        <v>202601</v>
      </c>
      <c r="C4743" s="27" t="s">
        <v>103</v>
      </c>
      <c r="D4743" s="27" t="s">
        <v>211</v>
      </c>
      <c r="E4743" s="27" t="s">
        <v>36</v>
      </c>
      <c r="F4743" s="27" t="s">
        <v>257</v>
      </c>
      <c r="G4743" s="33">
        <v>330570.95</v>
      </c>
      <c r="H4743" s="33">
        <v>330570.95</v>
      </c>
      <c r="I4743" s="33">
        <v>8056</v>
      </c>
      <c r="J4743" s="33">
        <v>682</v>
      </c>
      <c r="K4743" s="33">
        <v>12000</v>
      </c>
      <c r="L4743" s="33">
        <v>1</v>
      </c>
      <c r="M4743" s="33">
        <v>1</v>
      </c>
      <c r="N4743" s="33">
        <v>301741.25</v>
      </c>
      <c r="O4743" s="33">
        <v>1768.8</v>
      </c>
      <c r="P4743" s="33">
        <v>3336</v>
      </c>
    </row>
    <row r="4744" spans="1:16">
      <c r="A4744" s="27" t="s">
        <v>805</v>
      </c>
      <c r="B4744" s="31">
        <v>202602</v>
      </c>
      <c r="C4744" s="27" t="s">
        <v>103</v>
      </c>
      <c r="D4744" s="27" t="s">
        <v>211</v>
      </c>
      <c r="E4744" s="27" t="s">
        <v>36</v>
      </c>
      <c r="F4744" s="27" t="s">
        <v>257</v>
      </c>
      <c r="G4744" s="33">
        <v>339768.59</v>
      </c>
      <c r="H4744" s="33">
        <v>339768.59</v>
      </c>
      <c r="I4744" s="33">
        <v>8907</v>
      </c>
      <c r="J4744" s="33">
        <v>725</v>
      </c>
      <c r="K4744" s="33">
        <v>12000</v>
      </c>
      <c r="L4744" s="33">
        <v>1</v>
      </c>
      <c r="M4744" s="33">
        <v>1</v>
      </c>
      <c r="N4744" s="33">
        <v>311163.14</v>
      </c>
      <c r="O4744" s="33">
        <v>1905.3</v>
      </c>
      <c r="P4744" s="33">
        <v>3564</v>
      </c>
    </row>
    <row r="4745" spans="1:16">
      <c r="A4745" s="27" t="s">
        <v>805</v>
      </c>
      <c r="B4745" s="31">
        <v>202603</v>
      </c>
      <c r="C4745" s="27" t="s">
        <v>103</v>
      </c>
      <c r="D4745" s="27" t="s">
        <v>211</v>
      </c>
      <c r="E4745" s="27" t="s">
        <v>36</v>
      </c>
      <c r="F4745" s="27" t="s">
        <v>257</v>
      </c>
      <c r="G4745" s="33">
        <v>395603.95</v>
      </c>
      <c r="H4745" s="33">
        <v>395603.95</v>
      </c>
      <c r="I4745" s="33">
        <v>10513</v>
      </c>
      <c r="J4745" s="33">
        <v>807</v>
      </c>
      <c r="K4745" s="33">
        <v>12000</v>
      </c>
      <c r="L4745" s="33">
        <v>1</v>
      </c>
      <c r="M4745" s="33">
        <v>1</v>
      </c>
      <c r="N4745" s="33">
        <v>388149</v>
      </c>
      <c r="O4745" s="33">
        <v>2190.2</v>
      </c>
      <c r="P4745" s="33">
        <v>4141</v>
      </c>
    </row>
    <row r="4746" spans="1:16">
      <c r="A4746" s="27" t="s">
        <v>805</v>
      </c>
      <c r="B4746" s="31">
        <v>202604</v>
      </c>
      <c r="C4746" s="27" t="s">
        <v>103</v>
      </c>
      <c r="D4746" s="27" t="s">
        <v>211</v>
      </c>
      <c r="E4746" s="27" t="s">
        <v>36</v>
      </c>
      <c r="F4746" s="27" t="s">
        <v>257</v>
      </c>
      <c r="G4746" s="33">
        <v>487571.63</v>
      </c>
      <c r="H4746" s="33">
        <v>487571.63</v>
      </c>
      <c r="I4746" s="33">
        <v>12862</v>
      </c>
      <c r="J4746" s="33">
        <v>931</v>
      </c>
      <c r="K4746" s="33">
        <v>12000</v>
      </c>
      <c r="L4746" s="33">
        <v>1</v>
      </c>
      <c r="M4746" s="33">
        <v>1</v>
      </c>
      <c r="N4746" s="33">
        <v>457181.48</v>
      </c>
      <c r="O4746" s="33">
        <v>2832.7</v>
      </c>
      <c r="P4746" s="33">
        <v>5202</v>
      </c>
    </row>
    <row r="4747" spans="1:16">
      <c r="A4747" s="27" t="s">
        <v>805</v>
      </c>
      <c r="B4747" s="31">
        <v>202605</v>
      </c>
      <c r="C4747" s="27" t="s">
        <v>103</v>
      </c>
      <c r="D4747" s="27" t="s">
        <v>211</v>
      </c>
      <c r="E4747" s="27" t="s">
        <v>36</v>
      </c>
      <c r="F4747" s="27" t="s">
        <v>257</v>
      </c>
      <c r="G4747" s="33">
        <v>499855.15</v>
      </c>
      <c r="H4747" s="33">
        <v>499855.15</v>
      </c>
      <c r="I4747" s="33">
        <v>13396</v>
      </c>
      <c r="J4747" s="33">
        <v>1082</v>
      </c>
      <c r="K4747" s="33">
        <v>12000</v>
      </c>
      <c r="L4747" s="33">
        <v>1</v>
      </c>
      <c r="M4747" s="33">
        <v>1</v>
      </c>
      <c r="N4747" s="33">
        <v>501188.52</v>
      </c>
      <c r="O4747" s="33">
        <v>2609.8</v>
      </c>
      <c r="P4747" s="33">
        <v>5357</v>
      </c>
    </row>
    <row r="4748" spans="1:16">
      <c r="A4748" s="27" t="s">
        <v>805</v>
      </c>
      <c r="B4748" s="31">
        <v>202606</v>
      </c>
      <c r="C4748" s="27" t="s">
        <v>103</v>
      </c>
      <c r="D4748" s="27" t="s">
        <v>211</v>
      </c>
      <c r="E4748" s="27" t="s">
        <v>36</v>
      </c>
      <c r="F4748" s="27" t="s">
        <v>257</v>
      </c>
      <c r="G4748" s="33">
        <v>503622.5</v>
      </c>
      <c r="H4748" s="33">
        <v>503622.5</v>
      </c>
      <c r="I4748" s="33">
        <v>13172</v>
      </c>
      <c r="J4748" s="33">
        <v>1077</v>
      </c>
      <c r="K4748" s="33">
        <v>12000</v>
      </c>
      <c r="L4748" s="33">
        <v>1</v>
      </c>
      <c r="M4748" s="33">
        <v>1</v>
      </c>
      <c r="N4748" s="33">
        <v>490084.73</v>
      </c>
      <c r="O4748" s="33">
        <v>2771.1</v>
      </c>
      <c r="P4748" s="33">
        <v>5306</v>
      </c>
    </row>
    <row r="4749" spans="1:16">
      <c r="A4749" s="27" t="s">
        <v>805</v>
      </c>
      <c r="B4749" s="31">
        <v>202607</v>
      </c>
      <c r="C4749" s="27" t="s">
        <v>103</v>
      </c>
      <c r="D4749" s="27" t="s">
        <v>211</v>
      </c>
      <c r="E4749" s="27" t="s">
        <v>36</v>
      </c>
      <c r="F4749" s="27" t="s">
        <v>257</v>
      </c>
      <c r="G4749" s="33">
        <v>462373.49</v>
      </c>
      <c r="H4749" s="33">
        <v>462373.49</v>
      </c>
      <c r="I4749" s="33">
        <v>12882</v>
      </c>
      <c r="J4749" s="33">
        <v>1096</v>
      </c>
      <c r="K4749" s="33">
        <v>12000</v>
      </c>
      <c r="L4749" s="33">
        <v>1</v>
      </c>
      <c r="M4749" s="33">
        <v>1</v>
      </c>
      <c r="N4749" s="33">
        <v>436141.82</v>
      </c>
      <c r="O4749" s="33">
        <v>2201.6</v>
      </c>
      <c r="P4749" s="33">
        <v>5220</v>
      </c>
    </row>
    <row r="4750" spans="1:16">
      <c r="A4750" s="27" t="s">
        <v>808</v>
      </c>
      <c r="B4750" s="31">
        <v>202408</v>
      </c>
      <c r="C4750" s="27" t="s">
        <v>103</v>
      </c>
      <c r="D4750" s="27" t="s">
        <v>211</v>
      </c>
      <c r="E4750" s="27" t="s">
        <v>36</v>
      </c>
      <c r="F4750" s="27" t="s">
        <v>289</v>
      </c>
      <c r="G4750" s="33">
        <v>970803.92</v>
      </c>
      <c r="H4750" s="33">
        <v>970803.92</v>
      </c>
      <c r="I4750" s="33">
        <v>17687</v>
      </c>
      <c r="J4750" s="33">
        <v>1529</v>
      </c>
      <c r="K4750" s="33">
        <v>20300</v>
      </c>
      <c r="L4750" s="33">
        <v>1</v>
      </c>
      <c r="M4750" s="33">
        <v>1</v>
      </c>
      <c r="N4750" s="33">
        <v>778578.45</v>
      </c>
      <c r="O4750" s="33">
        <v>4413.8</v>
      </c>
      <c r="P4750" s="33">
        <v>7541</v>
      </c>
    </row>
    <row r="4751" spans="1:16">
      <c r="A4751" s="27" t="s">
        <v>808</v>
      </c>
      <c r="B4751" s="31">
        <v>202409</v>
      </c>
      <c r="C4751" s="27" t="s">
        <v>103</v>
      </c>
      <c r="D4751" s="27" t="s">
        <v>211</v>
      </c>
      <c r="E4751" s="27" t="s">
        <v>36</v>
      </c>
      <c r="F4751" s="27" t="s">
        <v>289</v>
      </c>
      <c r="G4751" s="33">
        <v>908612.04</v>
      </c>
      <c r="H4751" s="33">
        <v>908612.04</v>
      </c>
      <c r="I4751" s="33">
        <v>17009</v>
      </c>
      <c r="J4751" s="33">
        <v>1349</v>
      </c>
      <c r="K4751" s="33">
        <v>20300</v>
      </c>
      <c r="L4751" s="33">
        <v>1</v>
      </c>
      <c r="M4751" s="33">
        <v>1</v>
      </c>
      <c r="N4751" s="33">
        <v>749304.5699999999</v>
      </c>
      <c r="O4751" s="33">
        <v>4221.9</v>
      </c>
      <c r="P4751" s="33">
        <v>6976</v>
      </c>
    </row>
    <row r="4752" spans="1:16">
      <c r="A4752" s="27" t="s">
        <v>808</v>
      </c>
      <c r="B4752" s="31">
        <v>202410</v>
      </c>
      <c r="C4752" s="27" t="s">
        <v>103</v>
      </c>
      <c r="D4752" s="27" t="s">
        <v>211</v>
      </c>
      <c r="E4752" s="27" t="s">
        <v>36</v>
      </c>
      <c r="F4752" s="27" t="s">
        <v>289</v>
      </c>
      <c r="G4752" s="33">
        <v>990165.89</v>
      </c>
      <c r="H4752" s="33">
        <v>990165.89</v>
      </c>
      <c r="I4752" s="33">
        <v>17665</v>
      </c>
      <c r="J4752" s="33">
        <v>1973</v>
      </c>
      <c r="K4752" s="33">
        <v>20300</v>
      </c>
      <c r="L4752" s="33">
        <v>1</v>
      </c>
      <c r="M4752" s="33">
        <v>1</v>
      </c>
      <c r="N4752" s="33">
        <v>823800.37</v>
      </c>
      <c r="O4752" s="33">
        <v>4449.4</v>
      </c>
      <c r="P4752" s="33">
        <v>7599</v>
      </c>
    </row>
    <row r="4753" spans="1:16">
      <c r="A4753" s="27" t="s">
        <v>808</v>
      </c>
      <c r="B4753" s="31">
        <v>202411</v>
      </c>
      <c r="C4753" s="27" t="s">
        <v>103</v>
      </c>
      <c r="D4753" s="27" t="s">
        <v>211</v>
      </c>
      <c r="E4753" s="27" t="s">
        <v>36</v>
      </c>
      <c r="F4753" s="27" t="s">
        <v>289</v>
      </c>
      <c r="G4753" s="33">
        <v>1110980.38</v>
      </c>
      <c r="H4753" s="33">
        <v>1110980.38</v>
      </c>
      <c r="I4753" s="33">
        <v>19154</v>
      </c>
      <c r="J4753" s="33">
        <v>1684</v>
      </c>
      <c r="K4753" s="33">
        <v>20300</v>
      </c>
      <c r="L4753" s="33">
        <v>1</v>
      </c>
      <c r="M4753" s="33">
        <v>1</v>
      </c>
      <c r="N4753" s="33">
        <v>995086.12</v>
      </c>
      <c r="O4753" s="33">
        <v>5343.5</v>
      </c>
      <c r="P4753" s="33">
        <v>8651</v>
      </c>
    </row>
    <row r="4754" spans="1:16">
      <c r="A4754" s="27" t="s">
        <v>808</v>
      </c>
      <c r="B4754" s="31">
        <v>202412</v>
      </c>
      <c r="C4754" s="27" t="s">
        <v>103</v>
      </c>
      <c r="D4754" s="27" t="s">
        <v>211</v>
      </c>
      <c r="E4754" s="27" t="s">
        <v>36</v>
      </c>
      <c r="F4754" s="27" t="s">
        <v>289</v>
      </c>
      <c r="G4754" s="33">
        <v>1533958.51</v>
      </c>
      <c r="H4754" s="33">
        <v>1533958.51</v>
      </c>
      <c r="I4754" s="33">
        <v>30725</v>
      </c>
      <c r="J4754" s="33">
        <v>2785</v>
      </c>
      <c r="K4754" s="33">
        <v>20300</v>
      </c>
      <c r="L4754" s="33">
        <v>1</v>
      </c>
      <c r="M4754" s="33">
        <v>1</v>
      </c>
      <c r="N4754" s="33">
        <v>1143356.21</v>
      </c>
      <c r="O4754" s="33">
        <v>7004.6</v>
      </c>
      <c r="P4754" s="33">
        <v>12611</v>
      </c>
    </row>
    <row r="4755" spans="1:16">
      <c r="A4755" s="27" t="s">
        <v>808</v>
      </c>
      <c r="B4755" s="31">
        <v>202501</v>
      </c>
      <c r="C4755" s="27" t="s">
        <v>103</v>
      </c>
      <c r="D4755" s="27" t="s">
        <v>211</v>
      </c>
      <c r="E4755" s="27" t="s">
        <v>36</v>
      </c>
      <c r="F4755" s="27" t="s">
        <v>289</v>
      </c>
      <c r="G4755" s="33">
        <v>749055.39</v>
      </c>
      <c r="H4755" s="33">
        <v>749055.39</v>
      </c>
      <c r="I4755" s="33">
        <v>13836</v>
      </c>
      <c r="J4755" s="33">
        <v>1272</v>
      </c>
      <c r="K4755" s="33">
        <v>20300</v>
      </c>
      <c r="L4755" s="33">
        <v>1</v>
      </c>
      <c r="M4755" s="33">
        <v>1</v>
      </c>
      <c r="N4755" s="33">
        <v>581674.38</v>
      </c>
      <c r="O4755" s="33">
        <v>3706.1</v>
      </c>
      <c r="P4755" s="33">
        <v>5787</v>
      </c>
    </row>
    <row r="4756" spans="1:16">
      <c r="A4756" s="27" t="s">
        <v>808</v>
      </c>
      <c r="B4756" s="31">
        <v>202502</v>
      </c>
      <c r="C4756" s="27" t="s">
        <v>103</v>
      </c>
      <c r="D4756" s="27" t="s">
        <v>211</v>
      </c>
      <c r="E4756" s="27" t="s">
        <v>36</v>
      </c>
      <c r="F4756" s="27" t="s">
        <v>289</v>
      </c>
      <c r="G4756" s="33">
        <v>756240.63</v>
      </c>
      <c r="H4756" s="33">
        <v>756240.63</v>
      </c>
      <c r="I4756" s="33">
        <v>12825</v>
      </c>
      <c r="J4756" s="33">
        <v>1064</v>
      </c>
      <c r="K4756" s="33">
        <v>20300</v>
      </c>
      <c r="L4756" s="33">
        <v>1</v>
      </c>
      <c r="M4756" s="33">
        <v>1</v>
      </c>
      <c r="N4756" s="33">
        <v>599837.1899999999</v>
      </c>
      <c r="O4756" s="33">
        <v>3743.2</v>
      </c>
      <c r="P4756" s="33">
        <v>5742</v>
      </c>
    </row>
    <row r="4757" spans="1:16">
      <c r="A4757" s="27" t="s">
        <v>808</v>
      </c>
      <c r="B4757" s="31">
        <v>202503</v>
      </c>
      <c r="C4757" s="27" t="s">
        <v>103</v>
      </c>
      <c r="D4757" s="27" t="s">
        <v>211</v>
      </c>
      <c r="E4757" s="27" t="s">
        <v>36</v>
      </c>
      <c r="F4757" s="27" t="s">
        <v>289</v>
      </c>
      <c r="G4757" s="33">
        <v>900691.47</v>
      </c>
      <c r="H4757" s="33">
        <v>900691.47</v>
      </c>
      <c r="I4757" s="33">
        <v>15700</v>
      </c>
      <c r="J4757" s="33">
        <v>1416</v>
      </c>
      <c r="K4757" s="33">
        <v>20300</v>
      </c>
      <c r="L4757" s="33">
        <v>1</v>
      </c>
      <c r="M4757" s="33">
        <v>1</v>
      </c>
      <c r="N4757" s="33">
        <v>748244.8199999999</v>
      </c>
      <c r="O4757" s="33">
        <v>3989.5</v>
      </c>
      <c r="P4757" s="33">
        <v>7111</v>
      </c>
    </row>
    <row r="4758" spans="1:16">
      <c r="A4758" s="27" t="s">
        <v>808</v>
      </c>
      <c r="B4758" s="31">
        <v>202504</v>
      </c>
      <c r="C4758" s="27" t="s">
        <v>103</v>
      </c>
      <c r="D4758" s="27" t="s">
        <v>211</v>
      </c>
      <c r="E4758" s="27" t="s">
        <v>36</v>
      </c>
      <c r="F4758" s="27" t="s">
        <v>289</v>
      </c>
      <c r="G4758" s="33">
        <v>1064355.24</v>
      </c>
      <c r="H4758" s="33">
        <v>1064355.24</v>
      </c>
      <c r="I4758" s="33">
        <v>20492</v>
      </c>
      <c r="J4758" s="33">
        <v>1836</v>
      </c>
      <c r="K4758" s="33">
        <v>20300</v>
      </c>
      <c r="L4758" s="33">
        <v>1</v>
      </c>
      <c r="M4758" s="33">
        <v>1</v>
      </c>
      <c r="N4758" s="33">
        <v>881320.51</v>
      </c>
      <c r="O4758" s="33">
        <v>4771.8</v>
      </c>
      <c r="P4758" s="33">
        <v>8535</v>
      </c>
    </row>
    <row r="4759" spans="1:16">
      <c r="A4759" s="27" t="s">
        <v>808</v>
      </c>
      <c r="B4759" s="31">
        <v>202505</v>
      </c>
      <c r="C4759" s="27" t="s">
        <v>103</v>
      </c>
      <c r="D4759" s="27" t="s">
        <v>211</v>
      </c>
      <c r="E4759" s="27" t="s">
        <v>36</v>
      </c>
      <c r="F4759" s="27" t="s">
        <v>289</v>
      </c>
      <c r="G4759" s="33">
        <v>1205791.78</v>
      </c>
      <c r="H4759" s="33">
        <v>1205791.78</v>
      </c>
      <c r="I4759" s="33">
        <v>20766</v>
      </c>
      <c r="J4759" s="33">
        <v>1723</v>
      </c>
      <c r="K4759" s="33">
        <v>20300</v>
      </c>
      <c r="L4759" s="33">
        <v>1</v>
      </c>
      <c r="M4759" s="33">
        <v>1</v>
      </c>
      <c r="N4759" s="33">
        <v>966154</v>
      </c>
      <c r="O4759" s="33">
        <v>5537.4</v>
      </c>
      <c r="P4759" s="33">
        <v>9124</v>
      </c>
    </row>
    <row r="4760" spans="1:16">
      <c r="A4760" s="27" t="s">
        <v>808</v>
      </c>
      <c r="B4760" s="31">
        <v>202506</v>
      </c>
      <c r="C4760" s="27" t="s">
        <v>103</v>
      </c>
      <c r="D4760" s="27" t="s">
        <v>211</v>
      </c>
      <c r="E4760" s="27" t="s">
        <v>36</v>
      </c>
      <c r="F4760" s="27" t="s">
        <v>289</v>
      </c>
      <c r="G4760" s="33">
        <v>1236099.4</v>
      </c>
      <c r="H4760" s="33">
        <v>1236099.4</v>
      </c>
      <c r="I4760" s="33">
        <v>21666</v>
      </c>
      <c r="J4760" s="33">
        <v>1874</v>
      </c>
      <c r="K4760" s="33">
        <v>20300</v>
      </c>
      <c r="L4760" s="33">
        <v>1</v>
      </c>
      <c r="M4760" s="33">
        <v>1</v>
      </c>
      <c r="N4760" s="33">
        <v>944748.95</v>
      </c>
      <c r="O4760" s="33">
        <v>5587.4</v>
      </c>
      <c r="P4760" s="33">
        <v>9179</v>
      </c>
    </row>
    <row r="4761" spans="1:16">
      <c r="A4761" s="27" t="s">
        <v>808</v>
      </c>
      <c r="B4761" s="31">
        <v>202507</v>
      </c>
      <c r="C4761" s="27" t="s">
        <v>103</v>
      </c>
      <c r="D4761" s="27" t="s">
        <v>211</v>
      </c>
      <c r="E4761" s="27" t="s">
        <v>36</v>
      </c>
      <c r="F4761" s="27" t="s">
        <v>289</v>
      </c>
      <c r="G4761" s="33">
        <v>1103609.91</v>
      </c>
      <c r="H4761" s="33">
        <v>1103609.91</v>
      </c>
      <c r="I4761" s="33">
        <v>20781</v>
      </c>
      <c r="J4761" s="33">
        <v>1703</v>
      </c>
      <c r="K4761" s="33">
        <v>20300</v>
      </c>
      <c r="L4761" s="33">
        <v>1</v>
      </c>
      <c r="M4761" s="33">
        <v>1</v>
      </c>
      <c r="N4761" s="33">
        <v>840761.8100000001</v>
      </c>
      <c r="O4761" s="33">
        <v>5518.8</v>
      </c>
      <c r="P4761" s="33">
        <v>9056</v>
      </c>
    </row>
    <row r="4762" spans="1:16">
      <c r="A4762" s="27" t="s">
        <v>808</v>
      </c>
      <c r="B4762" s="31">
        <v>202508</v>
      </c>
      <c r="C4762" s="27" t="s">
        <v>103</v>
      </c>
      <c r="D4762" s="27" t="s">
        <v>211</v>
      </c>
      <c r="E4762" s="27" t="s">
        <v>36</v>
      </c>
      <c r="F4762" s="27" t="s">
        <v>289</v>
      </c>
      <c r="G4762" s="33">
        <v>1012451.77</v>
      </c>
      <c r="H4762" s="33">
        <v>1012451.77</v>
      </c>
      <c r="I4762" s="33">
        <v>18578</v>
      </c>
      <c r="J4762" s="33">
        <v>1538</v>
      </c>
      <c r="K4762" s="33">
        <v>20300</v>
      </c>
      <c r="L4762" s="33">
        <v>1</v>
      </c>
      <c r="M4762" s="33">
        <v>1</v>
      </c>
      <c r="N4762" s="33">
        <v>810500.16</v>
      </c>
      <c r="O4762" s="33">
        <v>4510</v>
      </c>
      <c r="P4762" s="33">
        <v>8050</v>
      </c>
    </row>
    <row r="4763" spans="1:16">
      <c r="A4763" s="27" t="s">
        <v>808</v>
      </c>
      <c r="B4763" s="31">
        <v>202509</v>
      </c>
      <c r="C4763" s="27" t="s">
        <v>103</v>
      </c>
      <c r="D4763" s="27" t="s">
        <v>211</v>
      </c>
      <c r="E4763" s="27" t="s">
        <v>36</v>
      </c>
      <c r="F4763" s="27" t="s">
        <v>289</v>
      </c>
      <c r="G4763" s="33">
        <v>1019358.31</v>
      </c>
      <c r="H4763" s="33">
        <v>1019358.31</v>
      </c>
      <c r="I4763" s="33">
        <v>18082</v>
      </c>
      <c r="J4763" s="33">
        <v>1656</v>
      </c>
      <c r="K4763" s="33">
        <v>20300</v>
      </c>
      <c r="L4763" s="33">
        <v>1</v>
      </c>
      <c r="M4763" s="33">
        <v>1</v>
      </c>
      <c r="N4763" s="33">
        <v>780026.0600000001</v>
      </c>
      <c r="O4763" s="33">
        <v>4773.1</v>
      </c>
      <c r="P4763" s="33">
        <v>8098</v>
      </c>
    </row>
    <row r="4764" spans="1:16">
      <c r="A4764" s="27" t="s">
        <v>808</v>
      </c>
      <c r="B4764" s="31">
        <v>202510</v>
      </c>
      <c r="C4764" s="27" t="s">
        <v>103</v>
      </c>
      <c r="D4764" s="27" t="s">
        <v>211</v>
      </c>
      <c r="E4764" s="27" t="s">
        <v>36</v>
      </c>
      <c r="F4764" s="27" t="s">
        <v>289</v>
      </c>
      <c r="G4764" s="33">
        <v>1116415.24</v>
      </c>
      <c r="H4764" s="33">
        <v>1116415.24</v>
      </c>
      <c r="I4764" s="33">
        <v>19646</v>
      </c>
      <c r="J4764" s="33">
        <v>1815</v>
      </c>
      <c r="K4764" s="33">
        <v>20300</v>
      </c>
      <c r="L4764" s="33">
        <v>1</v>
      </c>
      <c r="M4764" s="33">
        <v>1</v>
      </c>
      <c r="N4764" s="33">
        <v>857576.1800000001</v>
      </c>
      <c r="O4764" s="33">
        <v>5100.7</v>
      </c>
      <c r="P4764" s="33">
        <v>8589</v>
      </c>
    </row>
    <row r="4765" spans="1:16">
      <c r="A4765" s="27" t="s">
        <v>808</v>
      </c>
      <c r="B4765" s="31">
        <v>202511</v>
      </c>
      <c r="C4765" s="27" t="s">
        <v>103</v>
      </c>
      <c r="D4765" s="27" t="s">
        <v>211</v>
      </c>
      <c r="E4765" s="27" t="s">
        <v>36</v>
      </c>
      <c r="F4765" s="27" t="s">
        <v>289</v>
      </c>
      <c r="G4765" s="33">
        <v>1412616.86</v>
      </c>
      <c r="H4765" s="33">
        <v>1412616.86</v>
      </c>
      <c r="I4765" s="33">
        <v>26045</v>
      </c>
      <c r="J4765" s="33">
        <v>2071</v>
      </c>
      <c r="K4765" s="33">
        <v>20300</v>
      </c>
      <c r="L4765" s="33">
        <v>1</v>
      </c>
      <c r="M4765" s="33">
        <v>1</v>
      </c>
      <c r="N4765" s="33">
        <v>1035884.65</v>
      </c>
      <c r="O4765" s="33">
        <v>5938.9</v>
      </c>
      <c r="P4765" s="33">
        <v>11285</v>
      </c>
    </row>
    <row r="4766" spans="1:16">
      <c r="A4766" s="27" t="s">
        <v>808</v>
      </c>
      <c r="B4766" s="31">
        <v>202512</v>
      </c>
      <c r="C4766" s="27" t="s">
        <v>103</v>
      </c>
      <c r="D4766" s="27" t="s">
        <v>211</v>
      </c>
      <c r="E4766" s="27" t="s">
        <v>36</v>
      </c>
      <c r="F4766" s="27" t="s">
        <v>289</v>
      </c>
      <c r="G4766" s="33">
        <v>1268594.61</v>
      </c>
      <c r="H4766" s="33">
        <v>1268594.61</v>
      </c>
      <c r="I4766" s="33">
        <v>22571</v>
      </c>
      <c r="J4766" s="33">
        <v>1967</v>
      </c>
      <c r="K4766" s="33">
        <v>20300</v>
      </c>
      <c r="L4766" s="33">
        <v>1</v>
      </c>
      <c r="M4766" s="33">
        <v>1</v>
      </c>
      <c r="N4766" s="33">
        <v>1190233.82</v>
      </c>
      <c r="O4766" s="33">
        <v>7006.9</v>
      </c>
      <c r="P4766" s="33">
        <v>9529</v>
      </c>
    </row>
    <row r="4767" spans="1:16">
      <c r="A4767" s="27" t="s">
        <v>808</v>
      </c>
      <c r="B4767" s="31">
        <v>202601</v>
      </c>
      <c r="C4767" s="27" t="s">
        <v>103</v>
      </c>
      <c r="D4767" s="27" t="s">
        <v>211</v>
      </c>
      <c r="E4767" s="27" t="s">
        <v>36</v>
      </c>
      <c r="F4767" s="27" t="s">
        <v>289</v>
      </c>
      <c r="G4767" s="33">
        <v>823020.9300000001</v>
      </c>
      <c r="H4767" s="33">
        <v>823020.9300000001</v>
      </c>
      <c r="I4767" s="33">
        <v>14887</v>
      </c>
      <c r="J4767" s="33">
        <v>1261</v>
      </c>
      <c r="K4767" s="33">
        <v>20300</v>
      </c>
      <c r="L4767" s="33">
        <v>1</v>
      </c>
      <c r="M4767" s="33">
        <v>1</v>
      </c>
      <c r="N4767" s="33">
        <v>605523.03</v>
      </c>
      <c r="O4767" s="33">
        <v>3945</v>
      </c>
      <c r="P4767" s="33">
        <v>6444</v>
      </c>
    </row>
    <row r="4768" spans="1:16">
      <c r="A4768" s="27" t="s">
        <v>808</v>
      </c>
      <c r="B4768" s="31">
        <v>202602</v>
      </c>
      <c r="C4768" s="27" t="s">
        <v>103</v>
      </c>
      <c r="D4768" s="27" t="s">
        <v>211</v>
      </c>
      <c r="E4768" s="27" t="s">
        <v>36</v>
      </c>
      <c r="F4768" s="27" t="s">
        <v>289</v>
      </c>
      <c r="G4768" s="33">
        <v>831439.91</v>
      </c>
      <c r="H4768" s="33">
        <v>831439.91</v>
      </c>
      <c r="I4768" s="33">
        <v>14130</v>
      </c>
      <c r="J4768" s="33">
        <v>1199</v>
      </c>
      <c r="K4768" s="33">
        <v>20300</v>
      </c>
      <c r="L4768" s="33">
        <v>1</v>
      </c>
      <c r="M4768" s="33">
        <v>1</v>
      </c>
      <c r="N4768" s="33">
        <v>624430.51</v>
      </c>
      <c r="O4768" s="33">
        <v>3987.4</v>
      </c>
      <c r="P4768" s="33">
        <v>6515</v>
      </c>
    </row>
    <row r="4769" spans="1:16">
      <c r="A4769" s="27" t="s">
        <v>808</v>
      </c>
      <c r="B4769" s="31">
        <v>202603</v>
      </c>
      <c r="C4769" s="27" t="s">
        <v>103</v>
      </c>
      <c r="D4769" s="27" t="s">
        <v>211</v>
      </c>
      <c r="E4769" s="27" t="s">
        <v>36</v>
      </c>
      <c r="F4769" s="27" t="s">
        <v>289</v>
      </c>
      <c r="G4769" s="33">
        <v>1062024.63</v>
      </c>
      <c r="H4769" s="33">
        <v>1062024.63</v>
      </c>
      <c r="I4769" s="33">
        <v>19793</v>
      </c>
      <c r="J4769" s="33">
        <v>1722</v>
      </c>
      <c r="K4769" s="33">
        <v>20300</v>
      </c>
      <c r="L4769" s="33">
        <v>1</v>
      </c>
      <c r="M4769" s="33">
        <v>1</v>
      </c>
      <c r="N4769" s="33">
        <v>778922.86</v>
      </c>
      <c r="O4769" s="33">
        <v>4972.7</v>
      </c>
      <c r="P4769" s="33">
        <v>8646</v>
      </c>
    </row>
    <row r="4770" spans="1:16">
      <c r="A4770" s="27" t="s">
        <v>808</v>
      </c>
      <c r="B4770" s="31">
        <v>202604</v>
      </c>
      <c r="C4770" s="27" t="s">
        <v>103</v>
      </c>
      <c r="D4770" s="27" t="s">
        <v>211</v>
      </c>
      <c r="E4770" s="27" t="s">
        <v>36</v>
      </c>
      <c r="F4770" s="27" t="s">
        <v>289</v>
      </c>
      <c r="G4770" s="33">
        <v>1141469.57</v>
      </c>
      <c r="H4770" s="33">
        <v>1141469.57</v>
      </c>
      <c r="I4770" s="33">
        <v>20388</v>
      </c>
      <c r="J4770" s="33">
        <v>1920</v>
      </c>
      <c r="K4770" s="33">
        <v>20300</v>
      </c>
      <c r="L4770" s="33">
        <v>1</v>
      </c>
      <c r="M4770" s="33">
        <v>1</v>
      </c>
      <c r="N4770" s="33">
        <v>917454.65</v>
      </c>
      <c r="O4770" s="33">
        <v>5418.5</v>
      </c>
      <c r="P4770" s="33">
        <v>8835</v>
      </c>
    </row>
    <row r="4771" spans="1:16">
      <c r="A4771" s="27" t="s">
        <v>808</v>
      </c>
      <c r="B4771" s="31">
        <v>202605</v>
      </c>
      <c r="C4771" s="27" t="s">
        <v>103</v>
      </c>
      <c r="D4771" s="27" t="s">
        <v>211</v>
      </c>
      <c r="E4771" s="27" t="s">
        <v>36</v>
      </c>
      <c r="F4771" s="27" t="s">
        <v>289</v>
      </c>
      <c r="G4771" s="33">
        <v>1234880.03</v>
      </c>
      <c r="H4771" s="33">
        <v>1234880.03</v>
      </c>
      <c r="I4771" s="33">
        <v>21086</v>
      </c>
      <c r="J4771" s="33">
        <v>1822</v>
      </c>
      <c r="K4771" s="33">
        <v>20300</v>
      </c>
      <c r="L4771" s="33">
        <v>1</v>
      </c>
      <c r="M4771" s="33">
        <v>1</v>
      </c>
      <c r="N4771" s="33">
        <v>1005766.31</v>
      </c>
      <c r="O4771" s="33">
        <v>6139.1</v>
      </c>
      <c r="P4771" s="33">
        <v>9379</v>
      </c>
    </row>
    <row r="4772" spans="1:16">
      <c r="A4772" s="27" t="s">
        <v>808</v>
      </c>
      <c r="B4772" s="31">
        <v>202606</v>
      </c>
      <c r="C4772" s="27" t="s">
        <v>103</v>
      </c>
      <c r="D4772" s="27" t="s">
        <v>211</v>
      </c>
      <c r="E4772" s="27" t="s">
        <v>36</v>
      </c>
      <c r="F4772" s="27" t="s">
        <v>289</v>
      </c>
      <c r="G4772" s="33">
        <v>1346656.14</v>
      </c>
      <c r="H4772" s="33">
        <v>1346656.14</v>
      </c>
      <c r="I4772" s="33">
        <v>23139</v>
      </c>
      <c r="J4772" s="33">
        <v>2285</v>
      </c>
      <c r="K4772" s="33">
        <v>20300</v>
      </c>
      <c r="L4772" s="33">
        <v>1</v>
      </c>
      <c r="M4772" s="33">
        <v>1</v>
      </c>
      <c r="N4772" s="33">
        <v>983483.65</v>
      </c>
      <c r="O4772" s="33">
        <v>6244.6</v>
      </c>
      <c r="P4772" s="33">
        <v>10506</v>
      </c>
    </row>
    <row r="4773" spans="1:16">
      <c r="A4773" s="27" t="s">
        <v>808</v>
      </c>
      <c r="B4773" s="31">
        <v>202607</v>
      </c>
      <c r="C4773" s="27" t="s">
        <v>103</v>
      </c>
      <c r="D4773" s="27" t="s">
        <v>211</v>
      </c>
      <c r="E4773" s="27" t="s">
        <v>36</v>
      </c>
      <c r="F4773" s="27" t="s">
        <v>289</v>
      </c>
      <c r="G4773" s="33">
        <v>1062056.25</v>
      </c>
      <c r="H4773" s="33">
        <v>1062056.25</v>
      </c>
      <c r="I4773" s="33">
        <v>18963</v>
      </c>
      <c r="J4773" s="33">
        <v>1788</v>
      </c>
      <c r="K4773" s="33">
        <v>20300</v>
      </c>
      <c r="L4773" s="33">
        <v>1</v>
      </c>
      <c r="M4773" s="33">
        <v>1</v>
      </c>
      <c r="N4773" s="33">
        <v>875233.04</v>
      </c>
      <c r="O4773" s="33">
        <v>5080.9</v>
      </c>
      <c r="P4773" s="33">
        <v>8173</v>
      </c>
    </row>
    <row r="4774" spans="1:16">
      <c r="A4774" s="27" t="s">
        <v>811</v>
      </c>
      <c r="B4774" s="31">
        <v>202408</v>
      </c>
      <c r="C4774" s="27" t="s">
        <v>105</v>
      </c>
      <c r="D4774" s="27" t="s">
        <v>211</v>
      </c>
      <c r="E4774" s="27" t="s">
        <v>34</v>
      </c>
      <c r="F4774" s="27" t="s">
        <v>257</v>
      </c>
      <c r="G4774" s="33">
        <v>188456.24</v>
      </c>
      <c r="H4774" s="33">
        <v>188456.24</v>
      </c>
      <c r="I4774" s="33">
        <v>5043</v>
      </c>
      <c r="J4774" s="33">
        <v>355</v>
      </c>
      <c r="K4774" s="33">
        <v>7100</v>
      </c>
      <c r="L4774" s="33">
        <v>1</v>
      </c>
      <c r="M4774" s="33">
        <v>1</v>
      </c>
      <c r="N4774" s="33">
        <v>208902.18</v>
      </c>
      <c r="O4774" s="33">
        <v>1127.5</v>
      </c>
      <c r="P4774" s="33">
        <v>1985</v>
      </c>
    </row>
    <row r="4775" spans="1:16">
      <c r="A4775" s="27" t="s">
        <v>811</v>
      </c>
      <c r="B4775" s="31">
        <v>202409</v>
      </c>
      <c r="C4775" s="27" t="s">
        <v>105</v>
      </c>
      <c r="D4775" s="27" t="s">
        <v>211</v>
      </c>
      <c r="E4775" s="27" t="s">
        <v>34</v>
      </c>
      <c r="F4775" s="27" t="s">
        <v>257</v>
      </c>
      <c r="G4775" s="33">
        <v>169152.78</v>
      </c>
      <c r="H4775" s="33">
        <v>169152.78</v>
      </c>
      <c r="I4775" s="33">
        <v>4491</v>
      </c>
      <c r="J4775" s="33">
        <v>341</v>
      </c>
      <c r="K4775" s="33">
        <v>7100</v>
      </c>
      <c r="L4775" s="33">
        <v>1</v>
      </c>
      <c r="M4775" s="33">
        <v>1</v>
      </c>
      <c r="N4775" s="33">
        <v>201742.42</v>
      </c>
      <c r="O4775" s="33">
        <v>872.3</v>
      </c>
      <c r="P4775" s="33">
        <v>1845</v>
      </c>
    </row>
    <row r="4776" spans="1:16">
      <c r="A4776" s="27" t="s">
        <v>811</v>
      </c>
      <c r="B4776" s="31">
        <v>202410</v>
      </c>
      <c r="C4776" s="27" t="s">
        <v>105</v>
      </c>
      <c r="D4776" s="27" t="s">
        <v>211</v>
      </c>
      <c r="E4776" s="27" t="s">
        <v>34</v>
      </c>
      <c r="F4776" s="27" t="s">
        <v>257</v>
      </c>
      <c r="G4776" s="33">
        <v>188770.27</v>
      </c>
      <c r="H4776" s="33">
        <v>188770.27</v>
      </c>
      <c r="I4776" s="33">
        <v>4690</v>
      </c>
      <c r="J4776" s="33">
        <v>368</v>
      </c>
      <c r="K4776" s="33">
        <v>7100</v>
      </c>
      <c r="L4776" s="33">
        <v>1</v>
      </c>
      <c r="M4776" s="33">
        <v>1</v>
      </c>
      <c r="N4776" s="33">
        <v>222566.13</v>
      </c>
      <c r="O4776" s="33">
        <v>1037.6</v>
      </c>
      <c r="P4776" s="33">
        <v>1873</v>
      </c>
    </row>
    <row r="4777" spans="1:16">
      <c r="A4777" s="27" t="s">
        <v>811</v>
      </c>
      <c r="B4777" s="31">
        <v>202411</v>
      </c>
      <c r="C4777" s="27" t="s">
        <v>105</v>
      </c>
      <c r="D4777" s="27" t="s">
        <v>211</v>
      </c>
      <c r="E4777" s="27" t="s">
        <v>34</v>
      </c>
      <c r="F4777" s="27" t="s">
        <v>257</v>
      </c>
      <c r="G4777" s="33">
        <v>242194.85</v>
      </c>
      <c r="H4777" s="33">
        <v>242194.85</v>
      </c>
      <c r="I4777" s="33">
        <v>5842</v>
      </c>
      <c r="J4777" s="33">
        <v>483</v>
      </c>
      <c r="K4777" s="33">
        <v>7100</v>
      </c>
      <c r="L4777" s="33">
        <v>1</v>
      </c>
      <c r="M4777" s="33">
        <v>1</v>
      </c>
      <c r="N4777" s="33">
        <v>269771.47</v>
      </c>
      <c r="O4777" s="33">
        <v>1457.5</v>
      </c>
      <c r="P4777" s="33">
        <v>2390</v>
      </c>
    </row>
    <row r="4778" spans="1:16">
      <c r="A4778" s="27" t="s">
        <v>811</v>
      </c>
      <c r="B4778" s="31">
        <v>202412</v>
      </c>
      <c r="C4778" s="27" t="s">
        <v>105</v>
      </c>
      <c r="D4778" s="27" t="s">
        <v>211</v>
      </c>
      <c r="E4778" s="27" t="s">
        <v>34</v>
      </c>
      <c r="F4778" s="27" t="s">
        <v>257</v>
      </c>
      <c r="G4778" s="33">
        <v>269895.15</v>
      </c>
      <c r="H4778" s="33">
        <v>269895.15</v>
      </c>
      <c r="I4778" s="33">
        <v>7101</v>
      </c>
      <c r="J4778" s="33">
        <v>474</v>
      </c>
      <c r="K4778" s="33">
        <v>7100</v>
      </c>
      <c r="L4778" s="33">
        <v>1</v>
      </c>
      <c r="M4778" s="33">
        <v>1</v>
      </c>
      <c r="N4778" s="33">
        <v>311039.22</v>
      </c>
      <c r="O4778" s="33">
        <v>1481.2</v>
      </c>
      <c r="P4778" s="33">
        <v>2847</v>
      </c>
    </row>
    <row r="4779" spans="1:16">
      <c r="A4779" s="27" t="s">
        <v>811</v>
      </c>
      <c r="B4779" s="31">
        <v>202501</v>
      </c>
      <c r="C4779" s="27" t="s">
        <v>105</v>
      </c>
      <c r="D4779" s="27" t="s">
        <v>211</v>
      </c>
      <c r="E4779" s="27" t="s">
        <v>34</v>
      </c>
      <c r="F4779" s="27" t="s">
        <v>257</v>
      </c>
      <c r="G4779" s="33">
        <v>156321.75</v>
      </c>
      <c r="H4779" s="33">
        <v>156321.75</v>
      </c>
      <c r="I4779" s="33">
        <v>4031</v>
      </c>
      <c r="J4779" s="33">
        <v>348</v>
      </c>
      <c r="K4779" s="33">
        <v>7100</v>
      </c>
      <c r="L4779" s="33">
        <v>1</v>
      </c>
      <c r="M4779" s="33">
        <v>1</v>
      </c>
      <c r="N4779" s="33">
        <v>158785.84</v>
      </c>
      <c r="O4779" s="33">
        <v>927.5</v>
      </c>
      <c r="P4779" s="33">
        <v>1625</v>
      </c>
    </row>
    <row r="4780" spans="1:16">
      <c r="A4780" s="27" t="s">
        <v>811</v>
      </c>
      <c r="B4780" s="31">
        <v>202502</v>
      </c>
      <c r="C4780" s="27" t="s">
        <v>105</v>
      </c>
      <c r="D4780" s="27" t="s">
        <v>211</v>
      </c>
      <c r="E4780" s="27" t="s">
        <v>34</v>
      </c>
      <c r="F4780" s="27" t="s">
        <v>257</v>
      </c>
      <c r="G4780" s="33">
        <v>134389.38</v>
      </c>
      <c r="H4780" s="33">
        <v>134389.38</v>
      </c>
      <c r="I4780" s="33">
        <v>3409</v>
      </c>
      <c r="J4780" s="33">
        <v>237</v>
      </c>
      <c r="K4780" s="33">
        <v>7100</v>
      </c>
      <c r="L4780" s="33">
        <v>1</v>
      </c>
      <c r="M4780" s="33">
        <v>1</v>
      </c>
      <c r="N4780" s="33">
        <v>164309.8</v>
      </c>
      <c r="O4780" s="33">
        <v>770.2</v>
      </c>
      <c r="P4780" s="33">
        <v>1429</v>
      </c>
    </row>
    <row r="4781" spans="1:16">
      <c r="A4781" s="27" t="s">
        <v>811</v>
      </c>
      <c r="B4781" s="31">
        <v>202503</v>
      </c>
      <c r="C4781" s="27" t="s">
        <v>105</v>
      </c>
      <c r="D4781" s="27" t="s">
        <v>211</v>
      </c>
      <c r="E4781" s="27" t="s">
        <v>34</v>
      </c>
      <c r="F4781" s="27" t="s">
        <v>257</v>
      </c>
      <c r="G4781" s="33">
        <v>170054.33</v>
      </c>
      <c r="H4781" s="33">
        <v>170054.33</v>
      </c>
      <c r="I4781" s="33">
        <v>4082</v>
      </c>
      <c r="J4781" s="33">
        <v>283</v>
      </c>
      <c r="K4781" s="33">
        <v>7100</v>
      </c>
      <c r="L4781" s="33">
        <v>1</v>
      </c>
      <c r="M4781" s="33">
        <v>1</v>
      </c>
      <c r="N4781" s="33">
        <v>205670.53</v>
      </c>
      <c r="O4781" s="33">
        <v>948.8</v>
      </c>
      <c r="P4781" s="33">
        <v>1744</v>
      </c>
    </row>
    <row r="4782" spans="1:16">
      <c r="A4782" s="27" t="s">
        <v>811</v>
      </c>
      <c r="B4782" s="31">
        <v>202504</v>
      </c>
      <c r="C4782" s="27" t="s">
        <v>105</v>
      </c>
      <c r="D4782" s="27" t="s">
        <v>211</v>
      </c>
      <c r="E4782" s="27" t="s">
        <v>34</v>
      </c>
      <c r="F4782" s="27" t="s">
        <v>257</v>
      </c>
      <c r="G4782" s="33">
        <v>212156.39</v>
      </c>
      <c r="H4782" s="33">
        <v>212156.39</v>
      </c>
      <c r="I4782" s="33">
        <v>5370</v>
      </c>
      <c r="J4782" s="33">
        <v>476</v>
      </c>
      <c r="K4782" s="33">
        <v>7100</v>
      </c>
      <c r="L4782" s="33">
        <v>1</v>
      </c>
      <c r="M4782" s="33">
        <v>1</v>
      </c>
      <c r="N4782" s="33">
        <v>243086.29</v>
      </c>
      <c r="O4782" s="33">
        <v>1235.7</v>
      </c>
      <c r="P4782" s="33">
        <v>2169</v>
      </c>
    </row>
    <row r="4783" spans="1:16">
      <c r="A4783" s="27" t="s">
        <v>811</v>
      </c>
      <c r="B4783" s="31">
        <v>202505</v>
      </c>
      <c r="C4783" s="27" t="s">
        <v>105</v>
      </c>
      <c r="D4783" s="27" t="s">
        <v>211</v>
      </c>
      <c r="E4783" s="27" t="s">
        <v>34</v>
      </c>
      <c r="F4783" s="27" t="s">
        <v>257</v>
      </c>
      <c r="G4783" s="33">
        <v>222031.14</v>
      </c>
      <c r="H4783" s="33">
        <v>222031.14</v>
      </c>
      <c r="I4783" s="33">
        <v>5554</v>
      </c>
      <c r="J4783" s="33">
        <v>341</v>
      </c>
      <c r="K4783" s="33">
        <v>7100</v>
      </c>
      <c r="L4783" s="33">
        <v>1</v>
      </c>
      <c r="M4783" s="33">
        <v>1</v>
      </c>
      <c r="N4783" s="33">
        <v>267406.03</v>
      </c>
      <c r="O4783" s="33">
        <v>1393.3</v>
      </c>
      <c r="P4783" s="33">
        <v>2268</v>
      </c>
    </row>
    <row r="4784" spans="1:16">
      <c r="A4784" s="27" t="s">
        <v>811</v>
      </c>
      <c r="B4784" s="31">
        <v>202506</v>
      </c>
      <c r="C4784" s="27" t="s">
        <v>105</v>
      </c>
      <c r="D4784" s="27" t="s">
        <v>211</v>
      </c>
      <c r="E4784" s="27" t="s">
        <v>34</v>
      </c>
      <c r="F4784" s="27" t="s">
        <v>257</v>
      </c>
      <c r="G4784" s="33">
        <v>227299.33</v>
      </c>
      <c r="H4784" s="33">
        <v>227299.33</v>
      </c>
      <c r="I4784" s="33">
        <v>5644</v>
      </c>
      <c r="J4784" s="33">
        <v>478</v>
      </c>
      <c r="K4784" s="33">
        <v>7100</v>
      </c>
      <c r="L4784" s="33">
        <v>1</v>
      </c>
      <c r="M4784" s="33">
        <v>1</v>
      </c>
      <c r="N4784" s="33">
        <v>262385.31</v>
      </c>
      <c r="O4784" s="33">
        <v>1345.1</v>
      </c>
      <c r="P4784" s="33">
        <v>2306</v>
      </c>
    </row>
    <row r="4785" spans="1:16">
      <c r="A4785" s="27" t="s">
        <v>811</v>
      </c>
      <c r="B4785" s="31">
        <v>202507</v>
      </c>
      <c r="C4785" s="27" t="s">
        <v>105</v>
      </c>
      <c r="D4785" s="27" t="s">
        <v>211</v>
      </c>
      <c r="E4785" s="27" t="s">
        <v>34</v>
      </c>
      <c r="F4785" s="27" t="s">
        <v>257</v>
      </c>
      <c r="G4785" s="33">
        <v>200497.51</v>
      </c>
      <c r="H4785" s="33">
        <v>200497.51</v>
      </c>
      <c r="I4785" s="33">
        <v>5630</v>
      </c>
      <c r="J4785" s="33">
        <v>379</v>
      </c>
      <c r="K4785" s="33">
        <v>7100</v>
      </c>
      <c r="L4785" s="33">
        <v>1</v>
      </c>
      <c r="M4785" s="33">
        <v>1</v>
      </c>
      <c r="N4785" s="33">
        <v>234311.89</v>
      </c>
      <c r="O4785" s="33">
        <v>1172.2</v>
      </c>
      <c r="P4785" s="33">
        <v>2181</v>
      </c>
    </row>
    <row r="4786" spans="1:16">
      <c r="A4786" s="27" t="s">
        <v>811</v>
      </c>
      <c r="B4786" s="31">
        <v>202508</v>
      </c>
      <c r="C4786" s="27" t="s">
        <v>105</v>
      </c>
      <c r="D4786" s="27" t="s">
        <v>211</v>
      </c>
      <c r="E4786" s="27" t="s">
        <v>34</v>
      </c>
      <c r="F4786" s="27" t="s">
        <v>257</v>
      </c>
      <c r="G4786" s="33">
        <v>217000.57</v>
      </c>
      <c r="H4786" s="33">
        <v>217000.57</v>
      </c>
      <c r="I4786" s="33">
        <v>6001</v>
      </c>
      <c r="J4786" s="33">
        <v>484</v>
      </c>
      <c r="K4786" s="33">
        <v>7100</v>
      </c>
      <c r="L4786" s="33">
        <v>1</v>
      </c>
      <c r="M4786" s="33">
        <v>1</v>
      </c>
      <c r="N4786" s="33">
        <v>226658.86</v>
      </c>
      <c r="O4786" s="33">
        <v>1133.2</v>
      </c>
      <c r="P4786" s="33">
        <v>2362</v>
      </c>
    </row>
    <row r="4787" spans="1:16">
      <c r="A4787" s="27" t="s">
        <v>811</v>
      </c>
      <c r="B4787" s="31">
        <v>202509</v>
      </c>
      <c r="C4787" s="27" t="s">
        <v>105</v>
      </c>
      <c r="D4787" s="27" t="s">
        <v>211</v>
      </c>
      <c r="E4787" s="27" t="s">
        <v>34</v>
      </c>
      <c r="F4787" s="27" t="s">
        <v>257</v>
      </c>
      <c r="G4787" s="33">
        <v>183021.21</v>
      </c>
      <c r="H4787" s="33">
        <v>183021.21</v>
      </c>
      <c r="I4787" s="33">
        <v>4755</v>
      </c>
      <c r="J4787" s="33">
        <v>289</v>
      </c>
      <c r="K4787" s="33">
        <v>7100</v>
      </c>
      <c r="L4787" s="33">
        <v>1</v>
      </c>
      <c r="M4787" s="33">
        <v>1</v>
      </c>
      <c r="N4787" s="33">
        <v>218890.52</v>
      </c>
      <c r="O4787" s="33">
        <v>1053.3</v>
      </c>
      <c r="P4787" s="33">
        <v>1848</v>
      </c>
    </row>
    <row r="4788" spans="1:16">
      <c r="A4788" s="27" t="s">
        <v>811</v>
      </c>
      <c r="B4788" s="31">
        <v>202510</v>
      </c>
      <c r="C4788" s="27" t="s">
        <v>105</v>
      </c>
      <c r="D4788" s="27" t="s">
        <v>211</v>
      </c>
      <c r="E4788" s="27" t="s">
        <v>34</v>
      </c>
      <c r="F4788" s="27" t="s">
        <v>257</v>
      </c>
      <c r="G4788" s="33">
        <v>218408.34</v>
      </c>
      <c r="H4788" s="33">
        <v>218408.34</v>
      </c>
      <c r="I4788" s="33">
        <v>5426</v>
      </c>
      <c r="J4788" s="33">
        <v>440</v>
      </c>
      <c r="K4788" s="33">
        <v>7100</v>
      </c>
      <c r="L4788" s="33">
        <v>1</v>
      </c>
      <c r="M4788" s="33">
        <v>1</v>
      </c>
      <c r="N4788" s="33">
        <v>241484.25</v>
      </c>
      <c r="O4788" s="33">
        <v>1166.3</v>
      </c>
      <c r="P4788" s="33">
        <v>2208</v>
      </c>
    </row>
    <row r="4789" spans="1:16">
      <c r="A4789" s="27" t="s">
        <v>811</v>
      </c>
      <c r="B4789" s="31">
        <v>202511</v>
      </c>
      <c r="C4789" s="27" t="s">
        <v>105</v>
      </c>
      <c r="D4789" s="27" t="s">
        <v>211</v>
      </c>
      <c r="E4789" s="27" t="s">
        <v>34</v>
      </c>
      <c r="F4789" s="27" t="s">
        <v>257</v>
      </c>
      <c r="G4789" s="33">
        <v>266881.79</v>
      </c>
      <c r="H4789" s="33">
        <v>266881.79</v>
      </c>
      <c r="I4789" s="33">
        <v>6959</v>
      </c>
      <c r="J4789" s="33">
        <v>484</v>
      </c>
      <c r="K4789" s="33">
        <v>7100</v>
      </c>
      <c r="L4789" s="33">
        <v>1</v>
      </c>
      <c r="M4789" s="33">
        <v>1</v>
      </c>
      <c r="N4789" s="33">
        <v>292702.04</v>
      </c>
      <c r="O4789" s="33">
        <v>1608.7</v>
      </c>
      <c r="P4789" s="33">
        <v>2752</v>
      </c>
    </row>
    <row r="4790" spans="1:16">
      <c r="A4790" s="27" t="s">
        <v>811</v>
      </c>
      <c r="B4790" s="31">
        <v>202512</v>
      </c>
      <c r="C4790" s="27" t="s">
        <v>105</v>
      </c>
      <c r="D4790" s="27" t="s">
        <v>211</v>
      </c>
      <c r="E4790" s="27" t="s">
        <v>34</v>
      </c>
      <c r="F4790" s="27" t="s">
        <v>257</v>
      </c>
      <c r="G4790" s="33">
        <v>333520.08</v>
      </c>
      <c r="H4790" s="33">
        <v>333520.08</v>
      </c>
      <c r="I4790" s="33">
        <v>8440</v>
      </c>
      <c r="J4790" s="33">
        <v>671</v>
      </c>
      <c r="K4790" s="33">
        <v>7100</v>
      </c>
      <c r="L4790" s="33">
        <v>1</v>
      </c>
      <c r="M4790" s="33">
        <v>1</v>
      </c>
      <c r="N4790" s="33">
        <v>337477.55</v>
      </c>
      <c r="O4790" s="33">
        <v>1808.1</v>
      </c>
      <c r="P4790" s="33">
        <v>3385</v>
      </c>
    </row>
    <row r="4791" spans="1:16">
      <c r="A4791" s="27" t="s">
        <v>811</v>
      </c>
      <c r="B4791" s="31">
        <v>202601</v>
      </c>
      <c r="C4791" s="27" t="s">
        <v>105</v>
      </c>
      <c r="D4791" s="27" t="s">
        <v>211</v>
      </c>
      <c r="E4791" s="27" t="s">
        <v>34</v>
      </c>
      <c r="F4791" s="27" t="s">
        <v>257</v>
      </c>
      <c r="G4791" s="33">
        <v>153186.67</v>
      </c>
      <c r="H4791" s="33">
        <v>153186.67</v>
      </c>
      <c r="I4791" s="33">
        <v>4234</v>
      </c>
      <c r="J4791" s="33">
        <v>350</v>
      </c>
      <c r="K4791" s="33">
        <v>7100</v>
      </c>
      <c r="L4791" s="33">
        <v>1</v>
      </c>
      <c r="M4791" s="33">
        <v>1</v>
      </c>
      <c r="N4791" s="33">
        <v>172282.64</v>
      </c>
      <c r="O4791" s="33">
        <v>917.2</v>
      </c>
      <c r="P4791" s="33">
        <v>1650</v>
      </c>
    </row>
    <row r="4792" spans="1:16">
      <c r="A4792" s="27" t="s">
        <v>811</v>
      </c>
      <c r="B4792" s="31">
        <v>202602</v>
      </c>
      <c r="C4792" s="27" t="s">
        <v>105</v>
      </c>
      <c r="D4792" s="27" t="s">
        <v>211</v>
      </c>
      <c r="E4792" s="27" t="s">
        <v>34</v>
      </c>
      <c r="F4792" s="27" t="s">
        <v>257</v>
      </c>
      <c r="G4792" s="33">
        <v>166761.43</v>
      </c>
      <c r="H4792" s="33">
        <v>166761.43</v>
      </c>
      <c r="I4792" s="33">
        <v>4103</v>
      </c>
      <c r="J4792" s="33">
        <v>293</v>
      </c>
      <c r="K4792" s="33">
        <v>7100</v>
      </c>
      <c r="L4792" s="33">
        <v>1</v>
      </c>
      <c r="M4792" s="33">
        <v>1</v>
      </c>
      <c r="N4792" s="33">
        <v>178276.14</v>
      </c>
      <c r="O4792" s="33">
        <v>853.2</v>
      </c>
      <c r="P4792" s="33">
        <v>1670</v>
      </c>
    </row>
    <row r="4793" spans="1:16">
      <c r="A4793" s="27" t="s">
        <v>811</v>
      </c>
      <c r="B4793" s="31">
        <v>202603</v>
      </c>
      <c r="C4793" s="27" t="s">
        <v>105</v>
      </c>
      <c r="D4793" s="27" t="s">
        <v>211</v>
      </c>
      <c r="E4793" s="27" t="s">
        <v>34</v>
      </c>
      <c r="F4793" s="27" t="s">
        <v>257</v>
      </c>
      <c r="G4793" s="33">
        <v>202066.41</v>
      </c>
      <c r="H4793" s="33">
        <v>202066.41</v>
      </c>
      <c r="I4793" s="33">
        <v>5246</v>
      </c>
      <c r="J4793" s="33">
        <v>400</v>
      </c>
      <c r="K4793" s="33">
        <v>7100</v>
      </c>
      <c r="L4793" s="33">
        <v>1</v>
      </c>
      <c r="M4793" s="33">
        <v>1</v>
      </c>
      <c r="N4793" s="33">
        <v>223152.52</v>
      </c>
      <c r="O4793" s="33">
        <v>1101.3</v>
      </c>
      <c r="P4793" s="33">
        <v>2032</v>
      </c>
    </row>
    <row r="4794" spans="1:16">
      <c r="A4794" s="27" t="s">
        <v>811</v>
      </c>
      <c r="B4794" s="31">
        <v>202604</v>
      </c>
      <c r="C4794" s="27" t="s">
        <v>105</v>
      </c>
      <c r="D4794" s="27" t="s">
        <v>211</v>
      </c>
      <c r="E4794" s="27" t="s">
        <v>34</v>
      </c>
      <c r="F4794" s="27" t="s">
        <v>257</v>
      </c>
      <c r="G4794" s="33">
        <v>248688.53</v>
      </c>
      <c r="H4794" s="33">
        <v>248688.53</v>
      </c>
      <c r="I4794" s="33">
        <v>6420</v>
      </c>
      <c r="J4794" s="33">
        <v>505</v>
      </c>
      <c r="K4794" s="33">
        <v>7100</v>
      </c>
      <c r="L4794" s="33">
        <v>1</v>
      </c>
      <c r="M4794" s="33">
        <v>1</v>
      </c>
      <c r="N4794" s="33">
        <v>263748.63</v>
      </c>
      <c r="O4794" s="33">
        <v>1273.8</v>
      </c>
      <c r="P4794" s="33">
        <v>2690</v>
      </c>
    </row>
    <row r="4795" spans="1:16">
      <c r="A4795" s="27" t="s">
        <v>811</v>
      </c>
      <c r="B4795" s="31">
        <v>202605</v>
      </c>
      <c r="C4795" s="27" t="s">
        <v>105</v>
      </c>
      <c r="D4795" s="27" t="s">
        <v>211</v>
      </c>
      <c r="E4795" s="27" t="s">
        <v>34</v>
      </c>
      <c r="F4795" s="27" t="s">
        <v>257</v>
      </c>
      <c r="G4795" s="33">
        <v>258069.1</v>
      </c>
      <c r="H4795" s="33">
        <v>258069.1</v>
      </c>
      <c r="I4795" s="33">
        <v>6931</v>
      </c>
      <c r="J4795" s="33">
        <v>545</v>
      </c>
      <c r="K4795" s="33">
        <v>7100</v>
      </c>
      <c r="L4795" s="33">
        <v>1</v>
      </c>
      <c r="M4795" s="33">
        <v>1</v>
      </c>
      <c r="N4795" s="33">
        <v>290135.55</v>
      </c>
      <c r="O4795" s="33">
        <v>1489.3</v>
      </c>
      <c r="P4795" s="33">
        <v>2745</v>
      </c>
    </row>
    <row r="4796" spans="1:16">
      <c r="A4796" s="27" t="s">
        <v>811</v>
      </c>
      <c r="B4796" s="31">
        <v>202606</v>
      </c>
      <c r="C4796" s="27" t="s">
        <v>105</v>
      </c>
      <c r="D4796" s="27" t="s">
        <v>211</v>
      </c>
      <c r="E4796" s="27" t="s">
        <v>34</v>
      </c>
      <c r="F4796" s="27" t="s">
        <v>257</v>
      </c>
      <c r="G4796" s="33">
        <v>247115.16</v>
      </c>
      <c r="H4796" s="33">
        <v>247115.16</v>
      </c>
      <c r="I4796" s="33">
        <v>6266</v>
      </c>
      <c r="J4796" s="33">
        <v>544</v>
      </c>
      <c r="K4796" s="33">
        <v>7100</v>
      </c>
      <c r="L4796" s="33">
        <v>1</v>
      </c>
      <c r="M4796" s="33">
        <v>1</v>
      </c>
      <c r="N4796" s="33">
        <v>284688.06</v>
      </c>
      <c r="O4796" s="33">
        <v>1279.3</v>
      </c>
      <c r="P4796" s="33">
        <v>2552</v>
      </c>
    </row>
    <row r="4797" spans="1:16">
      <c r="A4797" s="27" t="s">
        <v>811</v>
      </c>
      <c r="B4797" s="31">
        <v>202607</v>
      </c>
      <c r="C4797" s="27" t="s">
        <v>105</v>
      </c>
      <c r="D4797" s="27" t="s">
        <v>211</v>
      </c>
      <c r="E4797" s="27" t="s">
        <v>34</v>
      </c>
      <c r="F4797" s="27" t="s">
        <v>257</v>
      </c>
      <c r="G4797" s="33">
        <v>239691.57</v>
      </c>
      <c r="H4797" s="33">
        <v>239691.57</v>
      </c>
      <c r="I4797" s="33">
        <v>5874</v>
      </c>
      <c r="J4797" s="33">
        <v>403</v>
      </c>
      <c r="K4797" s="33">
        <v>7100</v>
      </c>
      <c r="L4797" s="33">
        <v>1</v>
      </c>
      <c r="M4797" s="33">
        <v>1</v>
      </c>
      <c r="N4797" s="33">
        <v>254228.4</v>
      </c>
      <c r="O4797" s="33">
        <v>1462.3</v>
      </c>
      <c r="P4797" s="33">
        <v>2409</v>
      </c>
    </row>
    <row r="4798" spans="1:16">
      <c r="A4798" s="27" t="s">
        <v>814</v>
      </c>
      <c r="B4798" s="31">
        <v>202408</v>
      </c>
      <c r="C4798" s="27" t="s">
        <v>105</v>
      </c>
      <c r="D4798" s="27" t="s">
        <v>211</v>
      </c>
      <c r="E4798" s="27" t="s">
        <v>34</v>
      </c>
      <c r="F4798" s="27" t="s">
        <v>289</v>
      </c>
      <c r="G4798" s="33">
        <v>633910.8100000001</v>
      </c>
      <c r="H4798" s="33">
        <v>633910.8100000001</v>
      </c>
      <c r="I4798" s="33">
        <v>11584</v>
      </c>
      <c r="J4798" s="33">
        <v>908</v>
      </c>
      <c r="K4798" s="33">
        <v>19900</v>
      </c>
      <c r="L4798" s="33">
        <v>1</v>
      </c>
      <c r="M4798" s="33">
        <v>1</v>
      </c>
      <c r="N4798" s="33">
        <v>747120.8</v>
      </c>
      <c r="O4798" s="33">
        <v>2685.5</v>
      </c>
      <c r="P4798" s="33">
        <v>5041</v>
      </c>
    </row>
    <row r="4799" spans="1:16">
      <c r="A4799" s="27" t="s">
        <v>814</v>
      </c>
      <c r="B4799" s="31">
        <v>202409</v>
      </c>
      <c r="C4799" s="27" t="s">
        <v>105</v>
      </c>
      <c r="D4799" s="27" t="s">
        <v>211</v>
      </c>
      <c r="E4799" s="27" t="s">
        <v>34</v>
      </c>
      <c r="F4799" s="27" t="s">
        <v>289</v>
      </c>
      <c r="G4799" s="33">
        <v>607542.36</v>
      </c>
      <c r="H4799" s="33">
        <v>607542.36</v>
      </c>
      <c r="I4799" s="33">
        <v>10463</v>
      </c>
      <c r="J4799" s="33">
        <v>1030</v>
      </c>
      <c r="K4799" s="33">
        <v>19900</v>
      </c>
      <c r="L4799" s="33">
        <v>1</v>
      </c>
      <c r="M4799" s="33">
        <v>1</v>
      </c>
      <c r="N4799" s="33">
        <v>721514.53</v>
      </c>
      <c r="O4799" s="33">
        <v>2885.1</v>
      </c>
      <c r="P4799" s="33">
        <v>4579</v>
      </c>
    </row>
    <row r="4800" spans="1:16">
      <c r="A4800" s="27" t="s">
        <v>814</v>
      </c>
      <c r="B4800" s="31">
        <v>202410</v>
      </c>
      <c r="C4800" s="27" t="s">
        <v>105</v>
      </c>
      <c r="D4800" s="27" t="s">
        <v>211</v>
      </c>
      <c r="E4800" s="27" t="s">
        <v>34</v>
      </c>
      <c r="F4800" s="27" t="s">
        <v>289</v>
      </c>
      <c r="G4800" s="33">
        <v>593351.12</v>
      </c>
      <c r="H4800" s="33">
        <v>593351.12</v>
      </c>
      <c r="I4800" s="33">
        <v>10908</v>
      </c>
      <c r="J4800" s="33">
        <v>925</v>
      </c>
      <c r="K4800" s="33">
        <v>19900</v>
      </c>
      <c r="L4800" s="33">
        <v>1</v>
      </c>
      <c r="M4800" s="33">
        <v>1</v>
      </c>
      <c r="N4800" s="33">
        <v>795988.76</v>
      </c>
      <c r="O4800" s="33">
        <v>3127.4</v>
      </c>
      <c r="P4800" s="33">
        <v>4804</v>
      </c>
    </row>
    <row r="4801" spans="1:16">
      <c r="A4801" s="27" t="s">
        <v>814</v>
      </c>
      <c r="B4801" s="31">
        <v>202411</v>
      </c>
      <c r="C4801" s="27" t="s">
        <v>105</v>
      </c>
      <c r="D4801" s="27" t="s">
        <v>211</v>
      </c>
      <c r="E4801" s="27" t="s">
        <v>34</v>
      </c>
      <c r="F4801" s="27" t="s">
        <v>289</v>
      </c>
      <c r="G4801" s="33">
        <v>725088.1800000001</v>
      </c>
      <c r="H4801" s="33">
        <v>725088.1800000001</v>
      </c>
      <c r="I4801" s="33">
        <v>13155</v>
      </c>
      <c r="J4801" s="33">
        <v>1125</v>
      </c>
      <c r="K4801" s="33">
        <v>19900</v>
      </c>
      <c r="L4801" s="33">
        <v>1</v>
      </c>
      <c r="M4801" s="33">
        <v>1</v>
      </c>
      <c r="N4801" s="33">
        <v>964814.61</v>
      </c>
      <c r="O4801" s="33">
        <v>3191.4</v>
      </c>
      <c r="P4801" s="33">
        <v>5549</v>
      </c>
    </row>
    <row r="4802" spans="1:16">
      <c r="A4802" s="27" t="s">
        <v>814</v>
      </c>
      <c r="B4802" s="31">
        <v>202412</v>
      </c>
      <c r="C4802" s="27" t="s">
        <v>105</v>
      </c>
      <c r="D4802" s="27" t="s">
        <v>211</v>
      </c>
      <c r="E4802" s="27" t="s">
        <v>34</v>
      </c>
      <c r="F4802" s="27" t="s">
        <v>289</v>
      </c>
      <c r="G4802" s="33">
        <v>921466.59</v>
      </c>
      <c r="H4802" s="33">
        <v>921466.59</v>
      </c>
      <c r="I4802" s="33">
        <v>16192</v>
      </c>
      <c r="J4802" s="33">
        <v>1426</v>
      </c>
      <c r="K4802" s="33">
        <v>19900</v>
      </c>
      <c r="L4802" s="33">
        <v>1</v>
      </c>
      <c r="M4802" s="33">
        <v>1</v>
      </c>
      <c r="N4802" s="33">
        <v>1112405.2</v>
      </c>
      <c r="O4802" s="33">
        <v>4173</v>
      </c>
      <c r="P4802" s="33">
        <v>6990</v>
      </c>
    </row>
    <row r="4803" spans="1:16">
      <c r="A4803" s="27" t="s">
        <v>814</v>
      </c>
      <c r="B4803" s="31">
        <v>202501</v>
      </c>
      <c r="C4803" s="27" t="s">
        <v>105</v>
      </c>
      <c r="D4803" s="27" t="s">
        <v>211</v>
      </c>
      <c r="E4803" s="27" t="s">
        <v>34</v>
      </c>
      <c r="F4803" s="27" t="s">
        <v>289</v>
      </c>
      <c r="G4803" s="33">
        <v>486294.04</v>
      </c>
      <c r="H4803" s="33">
        <v>486294.04</v>
      </c>
      <c r="I4803" s="33">
        <v>8680</v>
      </c>
      <c r="J4803" s="33">
        <v>844</v>
      </c>
      <c r="K4803" s="33">
        <v>19900</v>
      </c>
      <c r="L4803" s="33">
        <v>1</v>
      </c>
      <c r="M4803" s="33">
        <v>1</v>
      </c>
      <c r="N4803" s="33">
        <v>567884.01</v>
      </c>
      <c r="O4803" s="33">
        <v>2322</v>
      </c>
      <c r="P4803" s="33">
        <v>3790</v>
      </c>
    </row>
    <row r="4804" spans="1:16">
      <c r="A4804" s="27" t="s">
        <v>814</v>
      </c>
      <c r="B4804" s="31">
        <v>202502</v>
      </c>
      <c r="C4804" s="27" t="s">
        <v>105</v>
      </c>
      <c r="D4804" s="27" t="s">
        <v>211</v>
      </c>
      <c r="E4804" s="27" t="s">
        <v>34</v>
      </c>
      <c r="F4804" s="27" t="s">
        <v>289</v>
      </c>
      <c r="G4804" s="33">
        <v>489540.12</v>
      </c>
      <c r="H4804" s="33">
        <v>489540.12</v>
      </c>
      <c r="I4804" s="33">
        <v>8907</v>
      </c>
      <c r="J4804" s="33">
        <v>857</v>
      </c>
      <c r="K4804" s="33">
        <v>19900</v>
      </c>
      <c r="L4804" s="33">
        <v>1</v>
      </c>
      <c r="M4804" s="33">
        <v>1</v>
      </c>
      <c r="N4804" s="33">
        <v>587639.99</v>
      </c>
      <c r="O4804" s="33">
        <v>2470.7</v>
      </c>
      <c r="P4804" s="33">
        <v>4020</v>
      </c>
    </row>
    <row r="4805" spans="1:16">
      <c r="A4805" s="27" t="s">
        <v>814</v>
      </c>
      <c r="B4805" s="31">
        <v>202503</v>
      </c>
      <c r="C4805" s="27" t="s">
        <v>105</v>
      </c>
      <c r="D4805" s="27" t="s">
        <v>211</v>
      </c>
      <c r="E4805" s="27" t="s">
        <v>34</v>
      </c>
      <c r="F4805" s="27" t="s">
        <v>289</v>
      </c>
      <c r="G4805" s="33">
        <v>633208.87</v>
      </c>
      <c r="H4805" s="33">
        <v>633208.87</v>
      </c>
      <c r="I4805" s="33">
        <v>10416</v>
      </c>
      <c r="J4805" s="33">
        <v>1005</v>
      </c>
      <c r="K4805" s="33">
        <v>19900</v>
      </c>
      <c r="L4805" s="33">
        <v>1</v>
      </c>
      <c r="M4805" s="33">
        <v>1</v>
      </c>
      <c r="N4805" s="33">
        <v>735563.09</v>
      </c>
      <c r="O4805" s="33">
        <v>2782.8</v>
      </c>
      <c r="P4805" s="33">
        <v>4858</v>
      </c>
    </row>
    <row r="4806" spans="1:16">
      <c r="A4806" s="27" t="s">
        <v>814</v>
      </c>
      <c r="B4806" s="31">
        <v>202504</v>
      </c>
      <c r="C4806" s="27" t="s">
        <v>105</v>
      </c>
      <c r="D4806" s="27" t="s">
        <v>211</v>
      </c>
      <c r="E4806" s="27" t="s">
        <v>34</v>
      </c>
      <c r="F4806" s="27" t="s">
        <v>289</v>
      </c>
      <c r="G4806" s="33">
        <v>753276.6899999999</v>
      </c>
      <c r="H4806" s="33">
        <v>753276.6899999999</v>
      </c>
      <c r="I4806" s="33">
        <v>14235</v>
      </c>
      <c r="J4806" s="33">
        <v>1013</v>
      </c>
      <c r="K4806" s="33">
        <v>19900</v>
      </c>
      <c r="L4806" s="33">
        <v>1</v>
      </c>
      <c r="M4806" s="33">
        <v>1</v>
      </c>
      <c r="N4806" s="33">
        <v>869377.37</v>
      </c>
      <c r="O4806" s="33">
        <v>3696.7</v>
      </c>
      <c r="P4806" s="33">
        <v>6046</v>
      </c>
    </row>
    <row r="4807" spans="1:16">
      <c r="A4807" s="27" t="s">
        <v>814</v>
      </c>
      <c r="B4807" s="31">
        <v>202505</v>
      </c>
      <c r="C4807" s="27" t="s">
        <v>105</v>
      </c>
      <c r="D4807" s="27" t="s">
        <v>211</v>
      </c>
      <c r="E4807" s="27" t="s">
        <v>34</v>
      </c>
      <c r="F4807" s="27" t="s">
        <v>289</v>
      </c>
      <c r="G4807" s="33">
        <v>862532.04</v>
      </c>
      <c r="H4807" s="33">
        <v>862532.04</v>
      </c>
      <c r="I4807" s="33">
        <v>14859</v>
      </c>
      <c r="J4807" s="33">
        <v>1332</v>
      </c>
      <c r="K4807" s="33">
        <v>19900</v>
      </c>
      <c r="L4807" s="33">
        <v>1</v>
      </c>
      <c r="M4807" s="33">
        <v>1</v>
      </c>
      <c r="N4807" s="33">
        <v>956354.85</v>
      </c>
      <c r="O4807" s="33">
        <v>4196.6</v>
      </c>
      <c r="P4807" s="33">
        <v>6410</v>
      </c>
    </row>
    <row r="4808" spans="1:16">
      <c r="A4808" s="27" t="s">
        <v>814</v>
      </c>
      <c r="B4808" s="31">
        <v>202506</v>
      </c>
      <c r="C4808" s="27" t="s">
        <v>105</v>
      </c>
      <c r="D4808" s="27" t="s">
        <v>211</v>
      </c>
      <c r="E4808" s="27" t="s">
        <v>34</v>
      </c>
      <c r="F4808" s="27" t="s">
        <v>289</v>
      </c>
      <c r="G4808" s="33">
        <v>870776.74</v>
      </c>
      <c r="H4808" s="33">
        <v>870776.74</v>
      </c>
      <c r="I4808" s="33">
        <v>15040</v>
      </c>
      <c r="J4808" s="33">
        <v>1185</v>
      </c>
      <c r="K4808" s="33">
        <v>19900</v>
      </c>
      <c r="L4808" s="33">
        <v>1</v>
      </c>
      <c r="M4808" s="33">
        <v>1</v>
      </c>
      <c r="N4808" s="33">
        <v>938398.65</v>
      </c>
      <c r="O4808" s="33">
        <v>3724.9</v>
      </c>
      <c r="P4808" s="33">
        <v>6614</v>
      </c>
    </row>
    <row r="4809" spans="1:16">
      <c r="A4809" s="27" t="s">
        <v>814</v>
      </c>
      <c r="B4809" s="31">
        <v>202507</v>
      </c>
      <c r="C4809" s="27" t="s">
        <v>105</v>
      </c>
      <c r="D4809" s="27" t="s">
        <v>211</v>
      </c>
      <c r="E4809" s="27" t="s">
        <v>34</v>
      </c>
      <c r="F4809" s="27" t="s">
        <v>289</v>
      </c>
      <c r="G4809" s="33">
        <v>676758.28</v>
      </c>
      <c r="H4809" s="33">
        <v>676758.28</v>
      </c>
      <c r="I4809" s="33">
        <v>11372</v>
      </c>
      <c r="J4809" s="33">
        <v>1156</v>
      </c>
      <c r="K4809" s="33">
        <v>19900</v>
      </c>
      <c r="L4809" s="33">
        <v>1</v>
      </c>
      <c r="M4809" s="33">
        <v>1</v>
      </c>
      <c r="N4809" s="33">
        <v>837996.46</v>
      </c>
      <c r="O4809" s="33">
        <v>2925.8</v>
      </c>
      <c r="P4809" s="33">
        <v>5142</v>
      </c>
    </row>
    <row r="4810" spans="1:16">
      <c r="A4810" s="27" t="s">
        <v>814</v>
      </c>
      <c r="B4810" s="31">
        <v>202508</v>
      </c>
      <c r="C4810" s="27" t="s">
        <v>105</v>
      </c>
      <c r="D4810" s="27" t="s">
        <v>211</v>
      </c>
      <c r="E4810" s="27" t="s">
        <v>34</v>
      </c>
      <c r="F4810" s="27" t="s">
        <v>289</v>
      </c>
      <c r="G4810" s="33">
        <v>623184.42</v>
      </c>
      <c r="H4810" s="33">
        <v>623184.42</v>
      </c>
      <c r="I4810" s="33">
        <v>11620</v>
      </c>
      <c r="J4810" s="33">
        <v>1050</v>
      </c>
      <c r="K4810" s="33">
        <v>19900</v>
      </c>
      <c r="L4810" s="33">
        <v>1</v>
      </c>
      <c r="M4810" s="33">
        <v>1</v>
      </c>
      <c r="N4810" s="33">
        <v>810626.0699999999</v>
      </c>
      <c r="O4810" s="33">
        <v>2862.9</v>
      </c>
      <c r="P4810" s="33">
        <v>5115</v>
      </c>
    </row>
    <row r="4811" spans="1:16">
      <c r="A4811" s="27" t="s">
        <v>814</v>
      </c>
      <c r="B4811" s="31">
        <v>202509</v>
      </c>
      <c r="C4811" s="27" t="s">
        <v>105</v>
      </c>
      <c r="D4811" s="27" t="s">
        <v>211</v>
      </c>
      <c r="E4811" s="27" t="s">
        <v>34</v>
      </c>
      <c r="F4811" s="27" t="s">
        <v>289</v>
      </c>
      <c r="G4811" s="33">
        <v>674792.5</v>
      </c>
      <c r="H4811" s="33">
        <v>674792.5</v>
      </c>
      <c r="I4811" s="33">
        <v>12173</v>
      </c>
      <c r="J4811" s="33">
        <v>1206</v>
      </c>
      <c r="K4811" s="33">
        <v>19900</v>
      </c>
      <c r="L4811" s="33">
        <v>1</v>
      </c>
      <c r="M4811" s="33">
        <v>1</v>
      </c>
      <c r="N4811" s="33">
        <v>782843.27</v>
      </c>
      <c r="O4811" s="33">
        <v>3208.5</v>
      </c>
      <c r="P4811" s="33">
        <v>5222</v>
      </c>
    </row>
    <row r="4812" spans="1:16">
      <c r="A4812" s="27" t="s">
        <v>814</v>
      </c>
      <c r="B4812" s="31">
        <v>202510</v>
      </c>
      <c r="C4812" s="27" t="s">
        <v>105</v>
      </c>
      <c r="D4812" s="27" t="s">
        <v>211</v>
      </c>
      <c r="E4812" s="27" t="s">
        <v>34</v>
      </c>
      <c r="F4812" s="27" t="s">
        <v>289</v>
      </c>
      <c r="G4812" s="33">
        <v>705866.76</v>
      </c>
      <c r="H4812" s="33">
        <v>705866.76</v>
      </c>
      <c r="I4812" s="33">
        <v>13190</v>
      </c>
      <c r="J4812" s="33">
        <v>1081</v>
      </c>
      <c r="K4812" s="33">
        <v>19900</v>
      </c>
      <c r="L4812" s="33">
        <v>1</v>
      </c>
      <c r="M4812" s="33">
        <v>1</v>
      </c>
      <c r="N4812" s="33">
        <v>863647.8</v>
      </c>
      <c r="O4812" s="33">
        <v>3088.5</v>
      </c>
      <c r="P4812" s="33">
        <v>5748</v>
      </c>
    </row>
    <row r="4813" spans="1:16">
      <c r="A4813" s="27" t="s">
        <v>814</v>
      </c>
      <c r="B4813" s="31">
        <v>202511</v>
      </c>
      <c r="C4813" s="27" t="s">
        <v>105</v>
      </c>
      <c r="D4813" s="27" t="s">
        <v>211</v>
      </c>
      <c r="E4813" s="27" t="s">
        <v>34</v>
      </c>
      <c r="F4813" s="27" t="s">
        <v>289</v>
      </c>
      <c r="G4813" s="33">
        <v>926810.72</v>
      </c>
      <c r="H4813" s="33">
        <v>926810.72</v>
      </c>
      <c r="I4813" s="33">
        <v>16827</v>
      </c>
      <c r="J4813" s="33">
        <v>1583</v>
      </c>
      <c r="K4813" s="33">
        <v>19900</v>
      </c>
      <c r="L4813" s="33">
        <v>1</v>
      </c>
      <c r="M4813" s="33">
        <v>1</v>
      </c>
      <c r="N4813" s="33">
        <v>1046823.85</v>
      </c>
      <c r="O4813" s="33">
        <v>4436.9</v>
      </c>
      <c r="P4813" s="33">
        <v>7109</v>
      </c>
    </row>
    <row r="4814" spans="1:16">
      <c r="A4814" s="27" t="s">
        <v>814</v>
      </c>
      <c r="B4814" s="31">
        <v>202512</v>
      </c>
      <c r="C4814" s="27" t="s">
        <v>105</v>
      </c>
      <c r="D4814" s="27" t="s">
        <v>211</v>
      </c>
      <c r="E4814" s="27" t="s">
        <v>34</v>
      </c>
      <c r="F4814" s="27" t="s">
        <v>289</v>
      </c>
      <c r="G4814" s="33">
        <v>957761.29</v>
      </c>
      <c r="H4814" s="33">
        <v>957761.29</v>
      </c>
      <c r="I4814" s="33">
        <v>16663</v>
      </c>
      <c r="J4814" s="33">
        <v>1288</v>
      </c>
      <c r="K4814" s="33">
        <v>19900</v>
      </c>
      <c r="L4814" s="33">
        <v>1</v>
      </c>
      <c r="M4814" s="33">
        <v>1</v>
      </c>
      <c r="N4814" s="33">
        <v>1206959.64</v>
      </c>
      <c r="O4814" s="33">
        <v>4513</v>
      </c>
      <c r="P4814" s="33">
        <v>7388</v>
      </c>
    </row>
    <row r="4815" spans="1:16">
      <c r="A4815" s="27" t="s">
        <v>814</v>
      </c>
      <c r="B4815" s="31">
        <v>202601</v>
      </c>
      <c r="C4815" s="27" t="s">
        <v>105</v>
      </c>
      <c r="D4815" s="27" t="s">
        <v>211</v>
      </c>
      <c r="E4815" s="27" t="s">
        <v>34</v>
      </c>
      <c r="F4815" s="27" t="s">
        <v>289</v>
      </c>
      <c r="G4815" s="33">
        <v>534542</v>
      </c>
      <c r="H4815" s="33">
        <v>534542</v>
      </c>
      <c r="I4815" s="33">
        <v>9126</v>
      </c>
      <c r="J4815" s="33">
        <v>796</v>
      </c>
      <c r="K4815" s="33">
        <v>19900</v>
      </c>
      <c r="L4815" s="33">
        <v>1</v>
      </c>
      <c r="M4815" s="33">
        <v>1</v>
      </c>
      <c r="N4815" s="33">
        <v>616154.15</v>
      </c>
      <c r="O4815" s="33">
        <v>2426</v>
      </c>
      <c r="P4815" s="33">
        <v>4093</v>
      </c>
    </row>
    <row r="4816" spans="1:16">
      <c r="A4816" s="27" t="s">
        <v>814</v>
      </c>
      <c r="B4816" s="31">
        <v>202602</v>
      </c>
      <c r="C4816" s="27" t="s">
        <v>105</v>
      </c>
      <c r="D4816" s="27" t="s">
        <v>211</v>
      </c>
      <c r="E4816" s="27" t="s">
        <v>34</v>
      </c>
      <c r="F4816" s="27" t="s">
        <v>289</v>
      </c>
      <c r="G4816" s="33">
        <v>514973.6</v>
      </c>
      <c r="H4816" s="33">
        <v>514973.6</v>
      </c>
      <c r="I4816" s="33">
        <v>8997</v>
      </c>
      <c r="J4816" s="33">
        <v>800</v>
      </c>
      <c r="K4816" s="33">
        <v>19900</v>
      </c>
      <c r="L4816" s="33">
        <v>1</v>
      </c>
      <c r="M4816" s="33">
        <v>1</v>
      </c>
      <c r="N4816" s="33">
        <v>637589.39</v>
      </c>
      <c r="O4816" s="33">
        <v>2112.2</v>
      </c>
      <c r="P4816" s="33">
        <v>3974</v>
      </c>
    </row>
    <row r="4817" spans="1:16">
      <c r="A4817" s="27" t="s">
        <v>814</v>
      </c>
      <c r="B4817" s="31">
        <v>202603</v>
      </c>
      <c r="C4817" s="27" t="s">
        <v>105</v>
      </c>
      <c r="D4817" s="27" t="s">
        <v>211</v>
      </c>
      <c r="E4817" s="27" t="s">
        <v>34</v>
      </c>
      <c r="F4817" s="27" t="s">
        <v>289</v>
      </c>
      <c r="G4817" s="33">
        <v>605921.2</v>
      </c>
      <c r="H4817" s="33">
        <v>605921.2</v>
      </c>
      <c r="I4817" s="33">
        <v>10846</v>
      </c>
      <c r="J4817" s="33">
        <v>960</v>
      </c>
      <c r="K4817" s="33">
        <v>19900</v>
      </c>
      <c r="L4817" s="33">
        <v>1</v>
      </c>
      <c r="M4817" s="33">
        <v>1</v>
      </c>
      <c r="N4817" s="33">
        <v>798085.95</v>
      </c>
      <c r="O4817" s="33">
        <v>2998.5</v>
      </c>
      <c r="P4817" s="33">
        <v>4809</v>
      </c>
    </row>
    <row r="4818" spans="1:16">
      <c r="A4818" s="27" t="s">
        <v>814</v>
      </c>
      <c r="B4818" s="31">
        <v>202604</v>
      </c>
      <c r="C4818" s="27" t="s">
        <v>105</v>
      </c>
      <c r="D4818" s="27" t="s">
        <v>211</v>
      </c>
      <c r="E4818" s="27" t="s">
        <v>34</v>
      </c>
      <c r="F4818" s="27" t="s">
        <v>289</v>
      </c>
      <c r="G4818" s="33">
        <v>863545.2</v>
      </c>
      <c r="H4818" s="33">
        <v>863545.2</v>
      </c>
      <c r="I4818" s="33">
        <v>15693</v>
      </c>
      <c r="J4818" s="33">
        <v>1267</v>
      </c>
      <c r="K4818" s="33">
        <v>19900</v>
      </c>
      <c r="L4818" s="33">
        <v>1</v>
      </c>
      <c r="M4818" s="33">
        <v>1</v>
      </c>
      <c r="N4818" s="33">
        <v>943274.45</v>
      </c>
      <c r="O4818" s="33">
        <v>3959.2</v>
      </c>
      <c r="P4818" s="33">
        <v>6967</v>
      </c>
    </row>
    <row r="4819" spans="1:16">
      <c r="A4819" s="27" t="s">
        <v>814</v>
      </c>
      <c r="B4819" s="31">
        <v>202605</v>
      </c>
      <c r="C4819" s="27" t="s">
        <v>105</v>
      </c>
      <c r="D4819" s="27" t="s">
        <v>211</v>
      </c>
      <c r="E4819" s="27" t="s">
        <v>34</v>
      </c>
      <c r="F4819" s="27" t="s">
        <v>289</v>
      </c>
      <c r="G4819" s="33">
        <v>868733.21</v>
      </c>
      <c r="H4819" s="33">
        <v>868733.21</v>
      </c>
      <c r="I4819" s="33">
        <v>15493</v>
      </c>
      <c r="J4819" s="33">
        <v>1289</v>
      </c>
      <c r="K4819" s="33">
        <v>19900</v>
      </c>
      <c r="L4819" s="33">
        <v>1</v>
      </c>
      <c r="M4819" s="33">
        <v>1</v>
      </c>
      <c r="N4819" s="33">
        <v>1037645.01</v>
      </c>
      <c r="O4819" s="33">
        <v>4349.9</v>
      </c>
      <c r="P4819" s="33">
        <v>6456</v>
      </c>
    </row>
    <row r="4820" spans="1:16">
      <c r="A4820" s="27" t="s">
        <v>814</v>
      </c>
      <c r="B4820" s="31">
        <v>202606</v>
      </c>
      <c r="C4820" s="27" t="s">
        <v>105</v>
      </c>
      <c r="D4820" s="27" t="s">
        <v>211</v>
      </c>
      <c r="E4820" s="27" t="s">
        <v>34</v>
      </c>
      <c r="F4820" s="27" t="s">
        <v>289</v>
      </c>
      <c r="G4820" s="33">
        <v>903220.88</v>
      </c>
      <c r="H4820" s="33">
        <v>903220.88</v>
      </c>
      <c r="I4820" s="33">
        <v>16986</v>
      </c>
      <c r="J4820" s="33">
        <v>1718</v>
      </c>
      <c r="K4820" s="33">
        <v>19900</v>
      </c>
      <c r="L4820" s="33">
        <v>1</v>
      </c>
      <c r="M4820" s="33">
        <v>1</v>
      </c>
      <c r="N4820" s="33">
        <v>1018162.53</v>
      </c>
      <c r="O4820" s="33">
        <v>4540.7</v>
      </c>
      <c r="P4820" s="33">
        <v>6932</v>
      </c>
    </row>
    <row r="4821" spans="1:16">
      <c r="A4821" s="27" t="s">
        <v>814</v>
      </c>
      <c r="B4821" s="31">
        <v>202607</v>
      </c>
      <c r="C4821" s="27" t="s">
        <v>105</v>
      </c>
      <c r="D4821" s="27" t="s">
        <v>211</v>
      </c>
      <c r="E4821" s="27" t="s">
        <v>34</v>
      </c>
      <c r="F4821" s="27" t="s">
        <v>289</v>
      </c>
      <c r="G4821" s="33">
        <v>792758.76</v>
      </c>
      <c r="H4821" s="33">
        <v>792758.76</v>
      </c>
      <c r="I4821" s="33">
        <v>13772</v>
      </c>
      <c r="J4821" s="33">
        <v>1333</v>
      </c>
      <c r="K4821" s="33">
        <v>19900</v>
      </c>
      <c r="L4821" s="33">
        <v>1</v>
      </c>
      <c r="M4821" s="33">
        <v>1</v>
      </c>
      <c r="N4821" s="33">
        <v>909226.16</v>
      </c>
      <c r="O4821" s="33">
        <v>3791.7</v>
      </c>
      <c r="P4821" s="33">
        <v>5995</v>
      </c>
    </row>
    <row r="4822" spans="1:16">
      <c r="A4822" s="27" t="s">
        <v>817</v>
      </c>
      <c r="B4822" s="31">
        <v>202408</v>
      </c>
      <c r="C4822" s="27" t="s">
        <v>105</v>
      </c>
      <c r="D4822" s="27" t="s">
        <v>211</v>
      </c>
      <c r="E4822" s="27" t="s">
        <v>34</v>
      </c>
      <c r="F4822" s="27" t="s">
        <v>257</v>
      </c>
      <c r="G4822" s="33">
        <v>331835.18</v>
      </c>
      <c r="H4822" s="33">
        <v>331835.18</v>
      </c>
      <c r="I4822" s="33">
        <v>8486</v>
      </c>
      <c r="J4822" s="33">
        <v>656</v>
      </c>
      <c r="K4822" s="33">
        <v>11700</v>
      </c>
      <c r="L4822" s="33">
        <v>1</v>
      </c>
      <c r="M4822" s="33">
        <v>1</v>
      </c>
      <c r="N4822" s="33">
        <v>343610.49</v>
      </c>
      <c r="O4822" s="33">
        <v>1858.2</v>
      </c>
      <c r="P4822" s="33">
        <v>3459</v>
      </c>
    </row>
    <row r="4823" spans="1:16">
      <c r="A4823" s="27" t="s">
        <v>817</v>
      </c>
      <c r="B4823" s="31">
        <v>202409</v>
      </c>
      <c r="C4823" s="27" t="s">
        <v>105</v>
      </c>
      <c r="D4823" s="27" t="s">
        <v>211</v>
      </c>
      <c r="E4823" s="27" t="s">
        <v>34</v>
      </c>
      <c r="F4823" s="27" t="s">
        <v>257</v>
      </c>
      <c r="G4823" s="33">
        <v>349982.78</v>
      </c>
      <c r="H4823" s="33">
        <v>349982.78</v>
      </c>
      <c r="I4823" s="33">
        <v>8699</v>
      </c>
      <c r="J4823" s="33">
        <v>710</v>
      </c>
      <c r="K4823" s="33">
        <v>11700</v>
      </c>
      <c r="L4823" s="33">
        <v>1</v>
      </c>
      <c r="M4823" s="33">
        <v>1</v>
      </c>
      <c r="N4823" s="33">
        <v>331833.84</v>
      </c>
      <c r="O4823" s="33">
        <v>2004.6</v>
      </c>
      <c r="P4823" s="33">
        <v>3462</v>
      </c>
    </row>
    <row r="4824" spans="1:16">
      <c r="A4824" s="27" t="s">
        <v>817</v>
      </c>
      <c r="B4824" s="31">
        <v>202410</v>
      </c>
      <c r="C4824" s="27" t="s">
        <v>105</v>
      </c>
      <c r="D4824" s="27" t="s">
        <v>211</v>
      </c>
      <c r="E4824" s="27" t="s">
        <v>34</v>
      </c>
      <c r="F4824" s="27" t="s">
        <v>257</v>
      </c>
      <c r="G4824" s="33">
        <v>361432.3</v>
      </c>
      <c r="H4824" s="33">
        <v>361432.3</v>
      </c>
      <c r="I4824" s="33">
        <v>8669</v>
      </c>
      <c r="J4824" s="33">
        <v>604</v>
      </c>
      <c r="K4824" s="33">
        <v>11700</v>
      </c>
      <c r="L4824" s="33">
        <v>1</v>
      </c>
      <c r="M4824" s="33">
        <v>1</v>
      </c>
      <c r="N4824" s="33">
        <v>366085.5</v>
      </c>
      <c r="O4824" s="33">
        <v>2089.9</v>
      </c>
      <c r="P4824" s="33">
        <v>3730</v>
      </c>
    </row>
    <row r="4825" spans="1:16">
      <c r="A4825" s="27" t="s">
        <v>817</v>
      </c>
      <c r="B4825" s="31">
        <v>202411</v>
      </c>
      <c r="C4825" s="27" t="s">
        <v>105</v>
      </c>
      <c r="D4825" s="27" t="s">
        <v>211</v>
      </c>
      <c r="E4825" s="27" t="s">
        <v>34</v>
      </c>
      <c r="F4825" s="27" t="s">
        <v>257</v>
      </c>
      <c r="G4825" s="33">
        <v>421197.82</v>
      </c>
      <c r="H4825" s="33">
        <v>421197.82</v>
      </c>
      <c r="I4825" s="33">
        <v>10044</v>
      </c>
      <c r="J4825" s="33">
        <v>786</v>
      </c>
      <c r="K4825" s="33">
        <v>11700</v>
      </c>
      <c r="L4825" s="33">
        <v>1</v>
      </c>
      <c r="M4825" s="33">
        <v>1</v>
      </c>
      <c r="N4825" s="33">
        <v>443730.69</v>
      </c>
      <c r="O4825" s="33">
        <v>2341.4</v>
      </c>
      <c r="P4825" s="33">
        <v>4118</v>
      </c>
    </row>
    <row r="4826" spans="1:16">
      <c r="A4826" s="27" t="s">
        <v>817</v>
      </c>
      <c r="B4826" s="31">
        <v>202412</v>
      </c>
      <c r="C4826" s="27" t="s">
        <v>105</v>
      </c>
      <c r="D4826" s="27" t="s">
        <v>211</v>
      </c>
      <c r="E4826" s="27" t="s">
        <v>34</v>
      </c>
      <c r="F4826" s="27" t="s">
        <v>257</v>
      </c>
      <c r="G4826" s="33">
        <v>519478.49</v>
      </c>
      <c r="H4826" s="33">
        <v>519478.49</v>
      </c>
      <c r="I4826" s="33">
        <v>13952</v>
      </c>
      <c r="J4826" s="33">
        <v>1046</v>
      </c>
      <c r="K4826" s="33">
        <v>11700</v>
      </c>
      <c r="L4826" s="33">
        <v>1</v>
      </c>
      <c r="M4826" s="33">
        <v>1</v>
      </c>
      <c r="N4826" s="33">
        <v>511609.5</v>
      </c>
      <c r="O4826" s="33">
        <v>3395.3</v>
      </c>
      <c r="P4826" s="33">
        <v>5473</v>
      </c>
    </row>
    <row r="4827" spans="1:16">
      <c r="A4827" s="27" t="s">
        <v>817</v>
      </c>
      <c r="B4827" s="31">
        <v>202501</v>
      </c>
      <c r="C4827" s="27" t="s">
        <v>105</v>
      </c>
      <c r="D4827" s="27" t="s">
        <v>211</v>
      </c>
      <c r="E4827" s="27" t="s">
        <v>34</v>
      </c>
      <c r="F4827" s="27" t="s">
        <v>257</v>
      </c>
      <c r="G4827" s="33">
        <v>273932.66</v>
      </c>
      <c r="H4827" s="33">
        <v>273932.66</v>
      </c>
      <c r="I4827" s="33">
        <v>7502</v>
      </c>
      <c r="J4827" s="33">
        <v>520</v>
      </c>
      <c r="K4827" s="33">
        <v>11700</v>
      </c>
      <c r="L4827" s="33">
        <v>1</v>
      </c>
      <c r="M4827" s="33">
        <v>1</v>
      </c>
      <c r="N4827" s="33">
        <v>261177.18</v>
      </c>
      <c r="O4827" s="33">
        <v>1461.3</v>
      </c>
      <c r="P4827" s="33">
        <v>2988</v>
      </c>
    </row>
    <row r="4828" spans="1:16">
      <c r="A4828" s="27" t="s">
        <v>817</v>
      </c>
      <c r="B4828" s="31">
        <v>202502</v>
      </c>
      <c r="C4828" s="27" t="s">
        <v>105</v>
      </c>
      <c r="D4828" s="27" t="s">
        <v>211</v>
      </c>
      <c r="E4828" s="27" t="s">
        <v>34</v>
      </c>
      <c r="F4828" s="27" t="s">
        <v>257</v>
      </c>
      <c r="G4828" s="33">
        <v>265495.15</v>
      </c>
      <c r="H4828" s="33">
        <v>265495.15</v>
      </c>
      <c r="I4828" s="33">
        <v>6958</v>
      </c>
      <c r="J4828" s="33">
        <v>582</v>
      </c>
      <c r="K4828" s="33">
        <v>11700</v>
      </c>
      <c r="L4828" s="33">
        <v>1</v>
      </c>
      <c r="M4828" s="33">
        <v>1</v>
      </c>
      <c r="N4828" s="33">
        <v>270263.21</v>
      </c>
      <c r="O4828" s="33">
        <v>1298</v>
      </c>
      <c r="P4828" s="33">
        <v>2782</v>
      </c>
    </row>
    <row r="4829" spans="1:16">
      <c r="A4829" s="27" t="s">
        <v>817</v>
      </c>
      <c r="B4829" s="31">
        <v>202503</v>
      </c>
      <c r="C4829" s="27" t="s">
        <v>105</v>
      </c>
      <c r="D4829" s="27" t="s">
        <v>211</v>
      </c>
      <c r="E4829" s="27" t="s">
        <v>34</v>
      </c>
      <c r="F4829" s="27" t="s">
        <v>257</v>
      </c>
      <c r="G4829" s="33">
        <v>305014.61</v>
      </c>
      <c r="H4829" s="33">
        <v>305014.61</v>
      </c>
      <c r="I4829" s="33">
        <v>8063</v>
      </c>
      <c r="J4829" s="33">
        <v>732</v>
      </c>
      <c r="K4829" s="33">
        <v>11700</v>
      </c>
      <c r="L4829" s="33">
        <v>1</v>
      </c>
      <c r="M4829" s="33">
        <v>1</v>
      </c>
      <c r="N4829" s="33">
        <v>338294.95</v>
      </c>
      <c r="O4829" s="33">
        <v>1808.1</v>
      </c>
      <c r="P4829" s="33">
        <v>3214</v>
      </c>
    </row>
    <row r="4830" spans="1:16">
      <c r="A4830" s="27" t="s">
        <v>817</v>
      </c>
      <c r="B4830" s="31">
        <v>202504</v>
      </c>
      <c r="C4830" s="27" t="s">
        <v>105</v>
      </c>
      <c r="D4830" s="27" t="s">
        <v>211</v>
      </c>
      <c r="E4830" s="27" t="s">
        <v>34</v>
      </c>
      <c r="F4830" s="27" t="s">
        <v>257</v>
      </c>
      <c r="G4830" s="33">
        <v>397219.57</v>
      </c>
      <c r="H4830" s="33">
        <v>397219.57</v>
      </c>
      <c r="I4830" s="33">
        <v>10833</v>
      </c>
      <c r="J4830" s="33">
        <v>952</v>
      </c>
      <c r="K4830" s="33">
        <v>11700</v>
      </c>
      <c r="L4830" s="33">
        <v>1</v>
      </c>
      <c r="M4830" s="33">
        <v>1</v>
      </c>
      <c r="N4830" s="33">
        <v>399837.87</v>
      </c>
      <c r="O4830" s="33">
        <v>2101.4</v>
      </c>
      <c r="P4830" s="33">
        <v>4297</v>
      </c>
    </row>
    <row r="4831" spans="1:16">
      <c r="A4831" s="27" t="s">
        <v>817</v>
      </c>
      <c r="B4831" s="31">
        <v>202505</v>
      </c>
      <c r="C4831" s="27" t="s">
        <v>105</v>
      </c>
      <c r="D4831" s="27" t="s">
        <v>211</v>
      </c>
      <c r="E4831" s="27" t="s">
        <v>34</v>
      </c>
      <c r="F4831" s="27" t="s">
        <v>257</v>
      </c>
      <c r="G4831" s="33">
        <v>468599.74</v>
      </c>
      <c r="H4831" s="33">
        <v>468599.74</v>
      </c>
      <c r="I4831" s="33">
        <v>13107</v>
      </c>
      <c r="J4831" s="33">
        <v>916</v>
      </c>
      <c r="K4831" s="33">
        <v>11700</v>
      </c>
      <c r="L4831" s="33">
        <v>1</v>
      </c>
      <c r="M4831" s="33">
        <v>1</v>
      </c>
      <c r="N4831" s="33">
        <v>439839.93</v>
      </c>
      <c r="O4831" s="33">
        <v>2477.1</v>
      </c>
      <c r="P4831" s="33">
        <v>5288</v>
      </c>
    </row>
    <row r="4832" spans="1:16">
      <c r="A4832" s="27" t="s">
        <v>817</v>
      </c>
      <c r="B4832" s="31">
        <v>202506</v>
      </c>
      <c r="C4832" s="27" t="s">
        <v>105</v>
      </c>
      <c r="D4832" s="27" t="s">
        <v>211</v>
      </c>
      <c r="E4832" s="27" t="s">
        <v>34</v>
      </c>
      <c r="F4832" s="27" t="s">
        <v>257</v>
      </c>
      <c r="G4832" s="33">
        <v>423531.41</v>
      </c>
      <c r="H4832" s="33">
        <v>423531.41</v>
      </c>
      <c r="I4832" s="33">
        <v>9723</v>
      </c>
      <c r="J4832" s="33">
        <v>726</v>
      </c>
      <c r="K4832" s="33">
        <v>11700</v>
      </c>
      <c r="L4832" s="33">
        <v>1</v>
      </c>
      <c r="M4832" s="33">
        <v>1</v>
      </c>
      <c r="N4832" s="33">
        <v>431581.64</v>
      </c>
      <c r="O4832" s="33">
        <v>2586.3</v>
      </c>
      <c r="P4832" s="33">
        <v>4089</v>
      </c>
    </row>
    <row r="4833" spans="1:16">
      <c r="A4833" s="27" t="s">
        <v>817</v>
      </c>
      <c r="B4833" s="31">
        <v>202507</v>
      </c>
      <c r="C4833" s="27" t="s">
        <v>105</v>
      </c>
      <c r="D4833" s="27" t="s">
        <v>211</v>
      </c>
      <c r="E4833" s="27" t="s">
        <v>34</v>
      </c>
      <c r="F4833" s="27" t="s">
        <v>257</v>
      </c>
      <c r="G4833" s="33">
        <v>386388.51</v>
      </c>
      <c r="H4833" s="33">
        <v>386388.51</v>
      </c>
      <c r="I4833" s="33">
        <v>10382</v>
      </c>
      <c r="J4833" s="33">
        <v>803</v>
      </c>
      <c r="K4833" s="33">
        <v>11700</v>
      </c>
      <c r="L4833" s="33">
        <v>1</v>
      </c>
      <c r="M4833" s="33">
        <v>1</v>
      </c>
      <c r="N4833" s="33">
        <v>385405.38</v>
      </c>
      <c r="O4833" s="33">
        <v>2223.8</v>
      </c>
      <c r="P4833" s="33">
        <v>4286</v>
      </c>
    </row>
    <row r="4834" spans="1:16">
      <c r="A4834" s="27" t="s">
        <v>817</v>
      </c>
      <c r="B4834" s="31">
        <v>202508</v>
      </c>
      <c r="C4834" s="27" t="s">
        <v>105</v>
      </c>
      <c r="D4834" s="27" t="s">
        <v>211</v>
      </c>
      <c r="E4834" s="27" t="s">
        <v>34</v>
      </c>
      <c r="F4834" s="27" t="s">
        <v>257</v>
      </c>
      <c r="G4834" s="33">
        <v>398229.87</v>
      </c>
      <c r="H4834" s="33">
        <v>398229.87</v>
      </c>
      <c r="I4834" s="33">
        <v>10143</v>
      </c>
      <c r="J4834" s="33">
        <v>784</v>
      </c>
      <c r="K4834" s="33">
        <v>11700</v>
      </c>
      <c r="L4834" s="33">
        <v>1</v>
      </c>
      <c r="M4834" s="33">
        <v>1</v>
      </c>
      <c r="N4834" s="33">
        <v>372817.39</v>
      </c>
      <c r="O4834" s="33">
        <v>2344.1</v>
      </c>
      <c r="P4834" s="33">
        <v>4102</v>
      </c>
    </row>
    <row r="4835" spans="1:16">
      <c r="A4835" s="27" t="s">
        <v>817</v>
      </c>
      <c r="B4835" s="31">
        <v>202509</v>
      </c>
      <c r="C4835" s="27" t="s">
        <v>105</v>
      </c>
      <c r="D4835" s="27" t="s">
        <v>211</v>
      </c>
      <c r="E4835" s="27" t="s">
        <v>34</v>
      </c>
      <c r="F4835" s="27" t="s">
        <v>257</v>
      </c>
      <c r="G4835" s="33">
        <v>343191.08</v>
      </c>
      <c r="H4835" s="33">
        <v>343191.08</v>
      </c>
      <c r="I4835" s="33">
        <v>9183</v>
      </c>
      <c r="J4835" s="33">
        <v>694</v>
      </c>
      <c r="K4835" s="33">
        <v>11700</v>
      </c>
      <c r="L4835" s="33">
        <v>1</v>
      </c>
      <c r="M4835" s="33">
        <v>1</v>
      </c>
      <c r="N4835" s="33">
        <v>360039.72</v>
      </c>
      <c r="O4835" s="33">
        <v>1967</v>
      </c>
      <c r="P4835" s="33">
        <v>3726</v>
      </c>
    </row>
    <row r="4836" spans="1:16">
      <c r="A4836" s="27" t="s">
        <v>817</v>
      </c>
      <c r="B4836" s="31">
        <v>202510</v>
      </c>
      <c r="C4836" s="27" t="s">
        <v>105</v>
      </c>
      <c r="D4836" s="27" t="s">
        <v>211</v>
      </c>
      <c r="E4836" s="27" t="s">
        <v>34</v>
      </c>
      <c r="F4836" s="27" t="s">
        <v>257</v>
      </c>
      <c r="G4836" s="33">
        <v>420336.84</v>
      </c>
      <c r="H4836" s="33">
        <v>420336.84</v>
      </c>
      <c r="I4836" s="33">
        <v>10000</v>
      </c>
      <c r="J4836" s="33">
        <v>857</v>
      </c>
      <c r="K4836" s="33">
        <v>11700</v>
      </c>
      <c r="L4836" s="33">
        <v>1</v>
      </c>
      <c r="M4836" s="33">
        <v>1</v>
      </c>
      <c r="N4836" s="33">
        <v>397202.76</v>
      </c>
      <c r="O4836" s="33">
        <v>2467.7</v>
      </c>
      <c r="P4836" s="33">
        <v>4258</v>
      </c>
    </row>
    <row r="4837" spans="1:16">
      <c r="A4837" s="27" t="s">
        <v>817</v>
      </c>
      <c r="B4837" s="31">
        <v>202511</v>
      </c>
      <c r="C4837" s="27" t="s">
        <v>105</v>
      </c>
      <c r="D4837" s="27" t="s">
        <v>211</v>
      </c>
      <c r="E4837" s="27" t="s">
        <v>34</v>
      </c>
      <c r="F4837" s="27" t="s">
        <v>257</v>
      </c>
      <c r="G4837" s="33">
        <v>449091.48</v>
      </c>
      <c r="H4837" s="33">
        <v>449091.48</v>
      </c>
      <c r="I4837" s="33">
        <v>12088</v>
      </c>
      <c r="J4837" s="33">
        <v>874</v>
      </c>
      <c r="K4837" s="33">
        <v>11700</v>
      </c>
      <c r="L4837" s="33">
        <v>1</v>
      </c>
      <c r="M4837" s="33">
        <v>1</v>
      </c>
      <c r="N4837" s="33">
        <v>481447.79</v>
      </c>
      <c r="O4837" s="33">
        <v>2364.8</v>
      </c>
      <c r="P4837" s="33">
        <v>4837</v>
      </c>
    </row>
    <row r="4838" spans="1:16">
      <c r="A4838" s="27" t="s">
        <v>817</v>
      </c>
      <c r="B4838" s="31">
        <v>202512</v>
      </c>
      <c r="C4838" s="27" t="s">
        <v>105</v>
      </c>
      <c r="D4838" s="27" t="s">
        <v>211</v>
      </c>
      <c r="E4838" s="27" t="s">
        <v>34</v>
      </c>
      <c r="F4838" s="27" t="s">
        <v>257</v>
      </c>
      <c r="G4838" s="33">
        <v>532974.85</v>
      </c>
      <c r="H4838" s="33">
        <v>532974.85</v>
      </c>
      <c r="I4838" s="33">
        <v>12693</v>
      </c>
      <c r="J4838" s="33">
        <v>1068</v>
      </c>
      <c r="K4838" s="33">
        <v>11700</v>
      </c>
      <c r="L4838" s="33">
        <v>1</v>
      </c>
      <c r="M4838" s="33">
        <v>1</v>
      </c>
      <c r="N4838" s="33">
        <v>555096.3100000001</v>
      </c>
      <c r="O4838" s="33">
        <v>3203</v>
      </c>
      <c r="P4838" s="33">
        <v>5088</v>
      </c>
    </row>
    <row r="4839" spans="1:16">
      <c r="A4839" s="27" t="s">
        <v>817</v>
      </c>
      <c r="B4839" s="31">
        <v>202601</v>
      </c>
      <c r="C4839" s="27" t="s">
        <v>105</v>
      </c>
      <c r="D4839" s="27" t="s">
        <v>211</v>
      </c>
      <c r="E4839" s="27" t="s">
        <v>34</v>
      </c>
      <c r="F4839" s="27" t="s">
        <v>257</v>
      </c>
      <c r="G4839" s="33">
        <v>293462.93</v>
      </c>
      <c r="H4839" s="33">
        <v>293462.93</v>
      </c>
      <c r="I4839" s="33">
        <v>7733</v>
      </c>
      <c r="J4839" s="33">
        <v>593</v>
      </c>
      <c r="K4839" s="33">
        <v>11700</v>
      </c>
      <c r="L4839" s="33">
        <v>1</v>
      </c>
      <c r="M4839" s="33">
        <v>1</v>
      </c>
      <c r="N4839" s="33">
        <v>283377.24</v>
      </c>
      <c r="O4839" s="33">
        <v>1465.4</v>
      </c>
      <c r="P4839" s="33">
        <v>3092</v>
      </c>
    </row>
    <row r="4840" spans="1:16">
      <c r="A4840" s="27" t="s">
        <v>817</v>
      </c>
      <c r="B4840" s="31">
        <v>202602</v>
      </c>
      <c r="C4840" s="27" t="s">
        <v>105</v>
      </c>
      <c r="D4840" s="27" t="s">
        <v>211</v>
      </c>
      <c r="E4840" s="27" t="s">
        <v>34</v>
      </c>
      <c r="F4840" s="27" t="s">
        <v>257</v>
      </c>
      <c r="G4840" s="33">
        <v>301284.59</v>
      </c>
      <c r="H4840" s="33">
        <v>301284.59</v>
      </c>
      <c r="I4840" s="33">
        <v>7356</v>
      </c>
      <c r="J4840" s="33">
        <v>570</v>
      </c>
      <c r="K4840" s="33">
        <v>11700</v>
      </c>
      <c r="L4840" s="33">
        <v>1</v>
      </c>
      <c r="M4840" s="33">
        <v>1</v>
      </c>
      <c r="N4840" s="33">
        <v>293235.58</v>
      </c>
      <c r="O4840" s="33">
        <v>1713.3</v>
      </c>
      <c r="P4840" s="33">
        <v>3074</v>
      </c>
    </row>
    <row r="4841" spans="1:16">
      <c r="A4841" s="27" t="s">
        <v>817</v>
      </c>
      <c r="B4841" s="31">
        <v>202603</v>
      </c>
      <c r="C4841" s="27" t="s">
        <v>105</v>
      </c>
      <c r="D4841" s="27" t="s">
        <v>211</v>
      </c>
      <c r="E4841" s="27" t="s">
        <v>34</v>
      </c>
      <c r="F4841" s="27" t="s">
        <v>257</v>
      </c>
      <c r="G4841" s="33">
        <v>414879.47</v>
      </c>
      <c r="H4841" s="33">
        <v>414879.47</v>
      </c>
      <c r="I4841" s="33">
        <v>10086</v>
      </c>
      <c r="J4841" s="33">
        <v>844</v>
      </c>
      <c r="K4841" s="33">
        <v>11700</v>
      </c>
      <c r="L4841" s="33">
        <v>1</v>
      </c>
      <c r="M4841" s="33">
        <v>1</v>
      </c>
      <c r="N4841" s="33">
        <v>367050.02</v>
      </c>
      <c r="O4841" s="33">
        <v>2482.2</v>
      </c>
      <c r="P4841" s="33">
        <v>4266</v>
      </c>
    </row>
    <row r="4842" spans="1:16">
      <c r="A4842" s="27" t="s">
        <v>817</v>
      </c>
      <c r="B4842" s="31">
        <v>202604</v>
      </c>
      <c r="C4842" s="27" t="s">
        <v>105</v>
      </c>
      <c r="D4842" s="27" t="s">
        <v>211</v>
      </c>
      <c r="E4842" s="27" t="s">
        <v>34</v>
      </c>
      <c r="F4842" s="27" t="s">
        <v>257</v>
      </c>
      <c r="G4842" s="33">
        <v>434674.84</v>
      </c>
      <c r="H4842" s="33">
        <v>434674.84</v>
      </c>
      <c r="I4842" s="33">
        <v>11192</v>
      </c>
      <c r="J4842" s="33">
        <v>981</v>
      </c>
      <c r="K4842" s="33">
        <v>11700</v>
      </c>
      <c r="L4842" s="33">
        <v>1</v>
      </c>
      <c r="M4842" s="33">
        <v>1</v>
      </c>
      <c r="N4842" s="33">
        <v>433824.09</v>
      </c>
      <c r="O4842" s="33">
        <v>2476.1</v>
      </c>
      <c r="P4842" s="33">
        <v>4640</v>
      </c>
    </row>
    <row r="4843" spans="1:16">
      <c r="A4843" s="27" t="s">
        <v>817</v>
      </c>
      <c r="B4843" s="31">
        <v>202605</v>
      </c>
      <c r="C4843" s="27" t="s">
        <v>105</v>
      </c>
      <c r="D4843" s="27" t="s">
        <v>211</v>
      </c>
      <c r="E4843" s="27" t="s">
        <v>34</v>
      </c>
      <c r="F4843" s="27" t="s">
        <v>257</v>
      </c>
      <c r="G4843" s="33">
        <v>439640.02</v>
      </c>
      <c r="H4843" s="33">
        <v>439640.02</v>
      </c>
      <c r="I4843" s="33">
        <v>11775</v>
      </c>
      <c r="J4843" s="33">
        <v>808</v>
      </c>
      <c r="K4843" s="33">
        <v>11700</v>
      </c>
      <c r="L4843" s="33">
        <v>1</v>
      </c>
      <c r="M4843" s="33">
        <v>1</v>
      </c>
      <c r="N4843" s="33">
        <v>477226.32</v>
      </c>
      <c r="O4843" s="33">
        <v>2363.7</v>
      </c>
      <c r="P4843" s="33">
        <v>4695</v>
      </c>
    </row>
    <row r="4844" spans="1:16">
      <c r="A4844" s="27" t="s">
        <v>817</v>
      </c>
      <c r="B4844" s="31">
        <v>202606</v>
      </c>
      <c r="C4844" s="27" t="s">
        <v>105</v>
      </c>
      <c r="D4844" s="27" t="s">
        <v>211</v>
      </c>
      <c r="E4844" s="27" t="s">
        <v>34</v>
      </c>
      <c r="F4844" s="27" t="s">
        <v>257</v>
      </c>
      <c r="G4844" s="33">
        <v>447825.96</v>
      </c>
      <c r="H4844" s="33">
        <v>447825.96</v>
      </c>
      <c r="I4844" s="33">
        <v>11129</v>
      </c>
      <c r="J4844" s="33">
        <v>819</v>
      </c>
      <c r="K4844" s="33">
        <v>11700</v>
      </c>
      <c r="L4844" s="33">
        <v>1</v>
      </c>
      <c r="M4844" s="33">
        <v>1</v>
      </c>
      <c r="N4844" s="33">
        <v>468266.08</v>
      </c>
      <c r="O4844" s="33">
        <v>2593.7</v>
      </c>
      <c r="P4844" s="33">
        <v>4577</v>
      </c>
    </row>
    <row r="4845" spans="1:16">
      <c r="A4845" s="27" t="s">
        <v>817</v>
      </c>
      <c r="B4845" s="31">
        <v>202607</v>
      </c>
      <c r="C4845" s="27" t="s">
        <v>105</v>
      </c>
      <c r="D4845" s="27" t="s">
        <v>211</v>
      </c>
      <c r="E4845" s="27" t="s">
        <v>34</v>
      </c>
      <c r="F4845" s="27" t="s">
        <v>257</v>
      </c>
      <c r="G4845" s="33">
        <v>376714.69</v>
      </c>
      <c r="H4845" s="33">
        <v>376714.69</v>
      </c>
      <c r="I4845" s="33">
        <v>9346</v>
      </c>
      <c r="J4845" s="33">
        <v>720</v>
      </c>
      <c r="K4845" s="33">
        <v>11700</v>
      </c>
      <c r="L4845" s="33">
        <v>1</v>
      </c>
      <c r="M4845" s="33">
        <v>1</v>
      </c>
      <c r="N4845" s="33">
        <v>418164.84</v>
      </c>
      <c r="O4845" s="33">
        <v>1811.2</v>
      </c>
      <c r="P4845" s="33">
        <v>3841</v>
      </c>
    </row>
    <row r="4846" spans="1:16">
      <c r="A4846" s="27" t="s">
        <v>820</v>
      </c>
      <c r="B4846" s="31">
        <v>202408</v>
      </c>
      <c r="C4846" s="27" t="s">
        <v>105</v>
      </c>
      <c r="D4846" s="27" t="s">
        <v>211</v>
      </c>
      <c r="E4846" s="27" t="s">
        <v>34</v>
      </c>
      <c r="F4846" s="27" t="s">
        <v>257</v>
      </c>
      <c r="G4846" s="33">
        <v>199270.24</v>
      </c>
      <c r="H4846" s="33">
        <v>199270.24</v>
      </c>
      <c r="I4846" s="33">
        <v>4845</v>
      </c>
      <c r="J4846" s="33">
        <v>346</v>
      </c>
      <c r="K4846" s="33">
        <v>8100</v>
      </c>
      <c r="L4846" s="33">
        <v>1</v>
      </c>
      <c r="M4846" s="33">
        <v>1</v>
      </c>
      <c r="N4846" s="33">
        <v>234849.25</v>
      </c>
      <c r="O4846" s="33">
        <v>1087.9</v>
      </c>
      <c r="P4846" s="33">
        <v>1988</v>
      </c>
    </row>
    <row r="4847" spans="1:16">
      <c r="A4847" s="27" t="s">
        <v>820</v>
      </c>
      <c r="B4847" s="31">
        <v>202409</v>
      </c>
      <c r="C4847" s="27" t="s">
        <v>105</v>
      </c>
      <c r="D4847" s="27" t="s">
        <v>211</v>
      </c>
      <c r="E4847" s="27" t="s">
        <v>34</v>
      </c>
      <c r="F4847" s="27" t="s">
        <v>257</v>
      </c>
      <c r="G4847" s="33">
        <v>202335.49</v>
      </c>
      <c r="H4847" s="33">
        <v>202335.49</v>
      </c>
      <c r="I4847" s="33">
        <v>4979</v>
      </c>
      <c r="J4847" s="33">
        <v>343</v>
      </c>
      <c r="K4847" s="33">
        <v>8100</v>
      </c>
      <c r="L4847" s="33">
        <v>1</v>
      </c>
      <c r="M4847" s="33">
        <v>1</v>
      </c>
      <c r="N4847" s="33">
        <v>226800.2</v>
      </c>
      <c r="O4847" s="33">
        <v>1102.5</v>
      </c>
      <c r="P4847" s="33">
        <v>1953</v>
      </c>
    </row>
    <row r="4848" spans="1:16">
      <c r="A4848" s="27" t="s">
        <v>820</v>
      </c>
      <c r="B4848" s="31">
        <v>202410</v>
      </c>
      <c r="C4848" s="27" t="s">
        <v>105</v>
      </c>
      <c r="D4848" s="27" t="s">
        <v>211</v>
      </c>
      <c r="E4848" s="27" t="s">
        <v>34</v>
      </c>
      <c r="F4848" s="27" t="s">
        <v>257</v>
      </c>
      <c r="G4848" s="33">
        <v>205007.92</v>
      </c>
      <c r="H4848" s="33">
        <v>205007.92</v>
      </c>
      <c r="I4848" s="33">
        <v>5472</v>
      </c>
      <c r="J4848" s="33">
        <v>430</v>
      </c>
      <c r="K4848" s="33">
        <v>8100</v>
      </c>
      <c r="L4848" s="33">
        <v>1</v>
      </c>
      <c r="M4848" s="33">
        <v>1</v>
      </c>
      <c r="N4848" s="33">
        <v>250210.35</v>
      </c>
      <c r="O4848" s="33">
        <v>1186.9</v>
      </c>
      <c r="P4848" s="33">
        <v>2244</v>
      </c>
    </row>
    <row r="4849" spans="1:16">
      <c r="A4849" s="27" t="s">
        <v>820</v>
      </c>
      <c r="B4849" s="31">
        <v>202411</v>
      </c>
      <c r="C4849" s="27" t="s">
        <v>105</v>
      </c>
      <c r="D4849" s="27" t="s">
        <v>211</v>
      </c>
      <c r="E4849" s="27" t="s">
        <v>34</v>
      </c>
      <c r="F4849" s="27" t="s">
        <v>257</v>
      </c>
      <c r="G4849" s="33">
        <v>269211.58</v>
      </c>
      <c r="H4849" s="33">
        <v>269211.58</v>
      </c>
      <c r="I4849" s="33">
        <v>6602</v>
      </c>
      <c r="J4849" s="33">
        <v>447</v>
      </c>
      <c r="K4849" s="33">
        <v>8100</v>
      </c>
      <c r="L4849" s="33">
        <v>1</v>
      </c>
      <c r="M4849" s="33">
        <v>1</v>
      </c>
      <c r="N4849" s="33">
        <v>303278.91</v>
      </c>
      <c r="O4849" s="33">
        <v>1562.3</v>
      </c>
      <c r="P4849" s="33">
        <v>2666</v>
      </c>
    </row>
    <row r="4850" spans="1:16">
      <c r="A4850" s="27" t="s">
        <v>820</v>
      </c>
      <c r="B4850" s="31">
        <v>202412</v>
      </c>
      <c r="C4850" s="27" t="s">
        <v>105</v>
      </c>
      <c r="D4850" s="27" t="s">
        <v>211</v>
      </c>
      <c r="E4850" s="27" t="s">
        <v>34</v>
      </c>
      <c r="F4850" s="27" t="s">
        <v>257</v>
      </c>
      <c r="G4850" s="33">
        <v>288055.72</v>
      </c>
      <c r="H4850" s="33">
        <v>288055.72</v>
      </c>
      <c r="I4850" s="33">
        <v>8293</v>
      </c>
      <c r="J4850" s="33">
        <v>696</v>
      </c>
      <c r="K4850" s="33">
        <v>8100</v>
      </c>
      <c r="L4850" s="33">
        <v>1</v>
      </c>
      <c r="M4850" s="33">
        <v>1</v>
      </c>
      <c r="N4850" s="33">
        <v>349672.4</v>
      </c>
      <c r="O4850" s="33">
        <v>1456.9</v>
      </c>
      <c r="P4850" s="33">
        <v>3263</v>
      </c>
    </row>
    <row r="4851" spans="1:16">
      <c r="A4851" s="27" t="s">
        <v>820</v>
      </c>
      <c r="B4851" s="31">
        <v>202501</v>
      </c>
      <c r="C4851" s="27" t="s">
        <v>105</v>
      </c>
      <c r="D4851" s="27" t="s">
        <v>211</v>
      </c>
      <c r="E4851" s="27" t="s">
        <v>34</v>
      </c>
      <c r="F4851" s="27" t="s">
        <v>257</v>
      </c>
      <c r="G4851" s="33">
        <v>131549.15</v>
      </c>
      <c r="H4851" s="33">
        <v>131549.15</v>
      </c>
      <c r="I4851" s="33">
        <v>3678</v>
      </c>
      <c r="J4851" s="33">
        <v>275</v>
      </c>
      <c r="K4851" s="33">
        <v>8100</v>
      </c>
      <c r="L4851" s="33">
        <v>1</v>
      </c>
      <c r="M4851" s="33">
        <v>1</v>
      </c>
      <c r="N4851" s="33">
        <v>178508.12</v>
      </c>
      <c r="O4851" s="33">
        <v>733.3</v>
      </c>
      <c r="P4851" s="33">
        <v>1494</v>
      </c>
    </row>
    <row r="4852" spans="1:16">
      <c r="A4852" s="27" t="s">
        <v>820</v>
      </c>
      <c r="B4852" s="31">
        <v>202502</v>
      </c>
      <c r="C4852" s="27" t="s">
        <v>105</v>
      </c>
      <c r="D4852" s="27" t="s">
        <v>211</v>
      </c>
      <c r="E4852" s="27" t="s">
        <v>34</v>
      </c>
      <c r="F4852" s="27" t="s">
        <v>257</v>
      </c>
      <c r="G4852" s="33">
        <v>161631.15</v>
      </c>
      <c r="H4852" s="33">
        <v>161631.15</v>
      </c>
      <c r="I4852" s="33">
        <v>4073</v>
      </c>
      <c r="J4852" s="33">
        <v>370</v>
      </c>
      <c r="K4852" s="33">
        <v>8100</v>
      </c>
      <c r="L4852" s="33">
        <v>1</v>
      </c>
      <c r="M4852" s="33">
        <v>1</v>
      </c>
      <c r="N4852" s="33">
        <v>184718.2</v>
      </c>
      <c r="O4852" s="33">
        <v>899.1</v>
      </c>
      <c r="P4852" s="33">
        <v>1654</v>
      </c>
    </row>
    <row r="4853" spans="1:16">
      <c r="A4853" s="27" t="s">
        <v>820</v>
      </c>
      <c r="B4853" s="31">
        <v>202503</v>
      </c>
      <c r="C4853" s="27" t="s">
        <v>105</v>
      </c>
      <c r="D4853" s="27" t="s">
        <v>211</v>
      </c>
      <c r="E4853" s="27" t="s">
        <v>34</v>
      </c>
      <c r="F4853" s="27" t="s">
        <v>257</v>
      </c>
      <c r="G4853" s="33">
        <v>178294.23</v>
      </c>
      <c r="H4853" s="33">
        <v>178294.23</v>
      </c>
      <c r="I4853" s="33">
        <v>4754</v>
      </c>
      <c r="J4853" s="33">
        <v>288</v>
      </c>
      <c r="K4853" s="33">
        <v>8100</v>
      </c>
      <c r="L4853" s="33">
        <v>1</v>
      </c>
      <c r="M4853" s="33">
        <v>1</v>
      </c>
      <c r="N4853" s="33">
        <v>231216.21</v>
      </c>
      <c r="O4853" s="33">
        <v>1054.3</v>
      </c>
      <c r="P4853" s="33">
        <v>1989</v>
      </c>
    </row>
    <row r="4854" spans="1:16">
      <c r="A4854" s="27" t="s">
        <v>820</v>
      </c>
      <c r="B4854" s="31">
        <v>202504</v>
      </c>
      <c r="C4854" s="27" t="s">
        <v>105</v>
      </c>
      <c r="D4854" s="27" t="s">
        <v>211</v>
      </c>
      <c r="E4854" s="27" t="s">
        <v>34</v>
      </c>
      <c r="F4854" s="27" t="s">
        <v>257</v>
      </c>
      <c r="G4854" s="33">
        <v>251182.48</v>
      </c>
      <c r="H4854" s="33">
        <v>251182.48</v>
      </c>
      <c r="I4854" s="33">
        <v>6443</v>
      </c>
      <c r="J4854" s="33">
        <v>507</v>
      </c>
      <c r="K4854" s="33">
        <v>8100</v>
      </c>
      <c r="L4854" s="33">
        <v>1</v>
      </c>
      <c r="M4854" s="33">
        <v>1</v>
      </c>
      <c r="N4854" s="33">
        <v>273279.26</v>
      </c>
      <c r="O4854" s="33">
        <v>1417.2</v>
      </c>
      <c r="P4854" s="33">
        <v>2686</v>
      </c>
    </row>
    <row r="4855" spans="1:16">
      <c r="A4855" s="27" t="s">
        <v>820</v>
      </c>
      <c r="B4855" s="31">
        <v>202505</v>
      </c>
      <c r="C4855" s="27" t="s">
        <v>105</v>
      </c>
      <c r="D4855" s="27" t="s">
        <v>211</v>
      </c>
      <c r="E4855" s="27" t="s">
        <v>34</v>
      </c>
      <c r="F4855" s="27" t="s">
        <v>257</v>
      </c>
      <c r="G4855" s="33">
        <v>256268.51</v>
      </c>
      <c r="H4855" s="33">
        <v>256268.51</v>
      </c>
      <c r="I4855" s="33">
        <v>7060</v>
      </c>
      <c r="J4855" s="33">
        <v>556</v>
      </c>
      <c r="K4855" s="33">
        <v>8100</v>
      </c>
      <c r="L4855" s="33">
        <v>1</v>
      </c>
      <c r="M4855" s="33">
        <v>1</v>
      </c>
      <c r="N4855" s="33">
        <v>300619.68</v>
      </c>
      <c r="O4855" s="33">
        <v>1398.7</v>
      </c>
      <c r="P4855" s="33">
        <v>2850</v>
      </c>
    </row>
    <row r="4856" spans="1:16">
      <c r="A4856" s="27" t="s">
        <v>820</v>
      </c>
      <c r="B4856" s="31">
        <v>202506</v>
      </c>
      <c r="C4856" s="27" t="s">
        <v>105</v>
      </c>
      <c r="D4856" s="27" t="s">
        <v>211</v>
      </c>
      <c r="E4856" s="27" t="s">
        <v>34</v>
      </c>
      <c r="F4856" s="27" t="s">
        <v>257</v>
      </c>
      <c r="G4856" s="33">
        <v>268135.8</v>
      </c>
      <c r="H4856" s="33">
        <v>268135.8</v>
      </c>
      <c r="I4856" s="33">
        <v>6526</v>
      </c>
      <c r="J4856" s="33">
        <v>462</v>
      </c>
      <c r="K4856" s="33">
        <v>8100</v>
      </c>
      <c r="L4856" s="33">
        <v>1</v>
      </c>
      <c r="M4856" s="33">
        <v>1</v>
      </c>
      <c r="N4856" s="33">
        <v>294975.35</v>
      </c>
      <c r="O4856" s="33">
        <v>1457.5</v>
      </c>
      <c r="P4856" s="33">
        <v>2692</v>
      </c>
    </row>
    <row r="4857" spans="1:16">
      <c r="A4857" s="27" t="s">
        <v>820</v>
      </c>
      <c r="B4857" s="31">
        <v>202507</v>
      </c>
      <c r="C4857" s="27" t="s">
        <v>105</v>
      </c>
      <c r="D4857" s="27" t="s">
        <v>211</v>
      </c>
      <c r="E4857" s="27" t="s">
        <v>34</v>
      </c>
      <c r="F4857" s="27" t="s">
        <v>257</v>
      </c>
      <c r="G4857" s="33">
        <v>218087.54</v>
      </c>
      <c r="H4857" s="33">
        <v>218087.54</v>
      </c>
      <c r="I4857" s="33">
        <v>5442</v>
      </c>
      <c r="J4857" s="33">
        <v>458</v>
      </c>
      <c r="K4857" s="33">
        <v>8100</v>
      </c>
      <c r="L4857" s="33">
        <v>1</v>
      </c>
      <c r="M4857" s="33">
        <v>1</v>
      </c>
      <c r="N4857" s="33">
        <v>263415.02</v>
      </c>
      <c r="O4857" s="33">
        <v>1244.6</v>
      </c>
      <c r="P4857" s="33">
        <v>2258</v>
      </c>
    </row>
    <row r="4858" spans="1:16">
      <c r="A4858" s="27" t="s">
        <v>820</v>
      </c>
      <c r="B4858" s="31">
        <v>202508</v>
      </c>
      <c r="C4858" s="27" t="s">
        <v>105</v>
      </c>
      <c r="D4858" s="27" t="s">
        <v>211</v>
      </c>
      <c r="E4858" s="27" t="s">
        <v>34</v>
      </c>
      <c r="F4858" s="27" t="s">
        <v>257</v>
      </c>
      <c r="G4858" s="33">
        <v>204423.02</v>
      </c>
      <c r="H4858" s="33">
        <v>204423.02</v>
      </c>
      <c r="I4858" s="33">
        <v>5361</v>
      </c>
      <c r="J4858" s="33">
        <v>374</v>
      </c>
      <c r="K4858" s="33">
        <v>8100</v>
      </c>
      <c r="L4858" s="33">
        <v>1</v>
      </c>
      <c r="M4858" s="33">
        <v>1</v>
      </c>
      <c r="N4858" s="33">
        <v>254811.43</v>
      </c>
      <c r="O4858" s="33">
        <v>1066.4</v>
      </c>
      <c r="P4858" s="33">
        <v>2204</v>
      </c>
    </row>
    <row r="4859" spans="1:16">
      <c r="A4859" s="27" t="s">
        <v>820</v>
      </c>
      <c r="B4859" s="31">
        <v>202509</v>
      </c>
      <c r="C4859" s="27" t="s">
        <v>105</v>
      </c>
      <c r="D4859" s="27" t="s">
        <v>211</v>
      </c>
      <c r="E4859" s="27" t="s">
        <v>34</v>
      </c>
      <c r="F4859" s="27" t="s">
        <v>257</v>
      </c>
      <c r="G4859" s="33">
        <v>200346.18</v>
      </c>
      <c r="H4859" s="33">
        <v>200346.18</v>
      </c>
      <c r="I4859" s="33">
        <v>4952</v>
      </c>
      <c r="J4859" s="33">
        <v>351</v>
      </c>
      <c r="K4859" s="33">
        <v>8100</v>
      </c>
      <c r="L4859" s="33">
        <v>1</v>
      </c>
      <c r="M4859" s="33">
        <v>1</v>
      </c>
      <c r="N4859" s="33">
        <v>246078.21</v>
      </c>
      <c r="O4859" s="33">
        <v>1063.1</v>
      </c>
      <c r="P4859" s="33">
        <v>2096</v>
      </c>
    </row>
    <row r="4860" spans="1:16">
      <c r="A4860" s="27" t="s">
        <v>820</v>
      </c>
      <c r="B4860" s="31">
        <v>202510</v>
      </c>
      <c r="C4860" s="27" t="s">
        <v>105</v>
      </c>
      <c r="D4860" s="27" t="s">
        <v>211</v>
      </c>
      <c r="E4860" s="27" t="s">
        <v>34</v>
      </c>
      <c r="F4860" s="27" t="s">
        <v>257</v>
      </c>
      <c r="G4860" s="33">
        <v>215526.39</v>
      </c>
      <c r="H4860" s="33">
        <v>215526.39</v>
      </c>
      <c r="I4860" s="33">
        <v>5752</v>
      </c>
      <c r="J4860" s="33">
        <v>437</v>
      </c>
      <c r="K4860" s="33">
        <v>8100</v>
      </c>
      <c r="L4860" s="33">
        <v>1</v>
      </c>
      <c r="M4860" s="33">
        <v>1</v>
      </c>
      <c r="N4860" s="33">
        <v>271478.23</v>
      </c>
      <c r="O4860" s="33">
        <v>1297.7</v>
      </c>
      <c r="P4860" s="33">
        <v>2332</v>
      </c>
    </row>
    <row r="4861" spans="1:16">
      <c r="A4861" s="27" t="s">
        <v>820</v>
      </c>
      <c r="B4861" s="31">
        <v>202511</v>
      </c>
      <c r="C4861" s="27" t="s">
        <v>105</v>
      </c>
      <c r="D4861" s="27" t="s">
        <v>211</v>
      </c>
      <c r="E4861" s="27" t="s">
        <v>34</v>
      </c>
      <c r="F4861" s="27" t="s">
        <v>257</v>
      </c>
      <c r="G4861" s="33">
        <v>267398.85</v>
      </c>
      <c r="H4861" s="33">
        <v>267398.85</v>
      </c>
      <c r="I4861" s="33">
        <v>6934</v>
      </c>
      <c r="J4861" s="33">
        <v>529</v>
      </c>
      <c r="K4861" s="33">
        <v>8100</v>
      </c>
      <c r="L4861" s="33">
        <v>1</v>
      </c>
      <c r="M4861" s="33">
        <v>1</v>
      </c>
      <c r="N4861" s="33">
        <v>329057.62</v>
      </c>
      <c r="O4861" s="33">
        <v>1472.1</v>
      </c>
      <c r="P4861" s="33">
        <v>2817</v>
      </c>
    </row>
    <row r="4862" spans="1:16">
      <c r="A4862" s="27" t="s">
        <v>820</v>
      </c>
      <c r="B4862" s="31">
        <v>202512</v>
      </c>
      <c r="C4862" s="27" t="s">
        <v>105</v>
      </c>
      <c r="D4862" s="27" t="s">
        <v>211</v>
      </c>
      <c r="E4862" s="27" t="s">
        <v>34</v>
      </c>
      <c r="F4862" s="27" t="s">
        <v>257</v>
      </c>
      <c r="G4862" s="33">
        <v>332094.03</v>
      </c>
      <c r="H4862" s="33">
        <v>332094.03</v>
      </c>
      <c r="I4862" s="33">
        <v>8571</v>
      </c>
      <c r="J4862" s="33">
        <v>825</v>
      </c>
      <c r="K4862" s="33">
        <v>8100</v>
      </c>
      <c r="L4862" s="33">
        <v>1</v>
      </c>
      <c r="M4862" s="33">
        <v>1</v>
      </c>
      <c r="N4862" s="33">
        <v>379394.55</v>
      </c>
      <c r="O4862" s="33">
        <v>1829.3</v>
      </c>
      <c r="P4862" s="33">
        <v>3551</v>
      </c>
    </row>
    <row r="4863" spans="1:16">
      <c r="A4863" s="27" t="s">
        <v>820</v>
      </c>
      <c r="B4863" s="31">
        <v>202601</v>
      </c>
      <c r="C4863" s="27" t="s">
        <v>105</v>
      </c>
      <c r="D4863" s="27" t="s">
        <v>211</v>
      </c>
      <c r="E4863" s="27" t="s">
        <v>34</v>
      </c>
      <c r="F4863" s="27" t="s">
        <v>257</v>
      </c>
      <c r="G4863" s="33">
        <v>160075.24</v>
      </c>
      <c r="H4863" s="33">
        <v>160075.24</v>
      </c>
      <c r="I4863" s="33">
        <v>4259</v>
      </c>
      <c r="J4863" s="33">
        <v>378</v>
      </c>
      <c r="K4863" s="33">
        <v>8100</v>
      </c>
      <c r="L4863" s="33">
        <v>1</v>
      </c>
      <c r="M4863" s="33">
        <v>1</v>
      </c>
      <c r="N4863" s="33">
        <v>193681.31</v>
      </c>
      <c r="O4863" s="33">
        <v>851.2</v>
      </c>
      <c r="P4863" s="33">
        <v>1761</v>
      </c>
    </row>
    <row r="4864" spans="1:16">
      <c r="A4864" s="27" t="s">
        <v>820</v>
      </c>
      <c r="B4864" s="31">
        <v>202602</v>
      </c>
      <c r="C4864" s="27" t="s">
        <v>105</v>
      </c>
      <c r="D4864" s="27" t="s">
        <v>211</v>
      </c>
      <c r="E4864" s="27" t="s">
        <v>34</v>
      </c>
      <c r="F4864" s="27" t="s">
        <v>257</v>
      </c>
      <c r="G4864" s="33">
        <v>159982.39</v>
      </c>
      <c r="H4864" s="33">
        <v>159982.39</v>
      </c>
      <c r="I4864" s="33">
        <v>4032</v>
      </c>
      <c r="J4864" s="33">
        <v>349</v>
      </c>
      <c r="K4864" s="33">
        <v>8100</v>
      </c>
      <c r="L4864" s="33">
        <v>1</v>
      </c>
      <c r="M4864" s="33">
        <v>1</v>
      </c>
      <c r="N4864" s="33">
        <v>200419.25</v>
      </c>
      <c r="O4864" s="33">
        <v>929.5</v>
      </c>
      <c r="P4864" s="33">
        <v>1638</v>
      </c>
    </row>
    <row r="4865" spans="1:16">
      <c r="A4865" s="27" t="s">
        <v>820</v>
      </c>
      <c r="B4865" s="31">
        <v>202603</v>
      </c>
      <c r="C4865" s="27" t="s">
        <v>105</v>
      </c>
      <c r="D4865" s="27" t="s">
        <v>211</v>
      </c>
      <c r="E4865" s="27" t="s">
        <v>34</v>
      </c>
      <c r="F4865" s="27" t="s">
        <v>257</v>
      </c>
      <c r="G4865" s="33">
        <v>224925.4</v>
      </c>
      <c r="H4865" s="33">
        <v>224925.4</v>
      </c>
      <c r="I4865" s="33">
        <v>5701</v>
      </c>
      <c r="J4865" s="33">
        <v>427</v>
      </c>
      <c r="K4865" s="33">
        <v>8100</v>
      </c>
      <c r="L4865" s="33">
        <v>1</v>
      </c>
      <c r="M4865" s="33">
        <v>1</v>
      </c>
      <c r="N4865" s="33">
        <v>250869.58</v>
      </c>
      <c r="O4865" s="33">
        <v>1272.6</v>
      </c>
      <c r="P4865" s="33">
        <v>2277</v>
      </c>
    </row>
    <row r="4866" spans="1:16">
      <c r="A4866" s="27" t="s">
        <v>820</v>
      </c>
      <c r="B4866" s="31">
        <v>202604</v>
      </c>
      <c r="C4866" s="27" t="s">
        <v>105</v>
      </c>
      <c r="D4866" s="27" t="s">
        <v>211</v>
      </c>
      <c r="E4866" s="27" t="s">
        <v>34</v>
      </c>
      <c r="F4866" s="27" t="s">
        <v>257</v>
      </c>
      <c r="G4866" s="33">
        <v>239748.05</v>
      </c>
      <c r="H4866" s="33">
        <v>239748.05</v>
      </c>
      <c r="I4866" s="33">
        <v>6072</v>
      </c>
      <c r="J4866" s="33">
        <v>430</v>
      </c>
      <c r="K4866" s="33">
        <v>8100</v>
      </c>
      <c r="L4866" s="33">
        <v>1</v>
      </c>
      <c r="M4866" s="33">
        <v>1</v>
      </c>
      <c r="N4866" s="33">
        <v>296508</v>
      </c>
      <c r="O4866" s="33">
        <v>1303.4</v>
      </c>
      <c r="P4866" s="33">
        <v>2508</v>
      </c>
    </row>
    <row r="4867" spans="1:16">
      <c r="A4867" s="27" t="s">
        <v>820</v>
      </c>
      <c r="B4867" s="31">
        <v>202605</v>
      </c>
      <c r="C4867" s="27" t="s">
        <v>105</v>
      </c>
      <c r="D4867" s="27" t="s">
        <v>211</v>
      </c>
      <c r="E4867" s="27" t="s">
        <v>34</v>
      </c>
      <c r="F4867" s="27" t="s">
        <v>257</v>
      </c>
      <c r="G4867" s="33">
        <v>293366.37</v>
      </c>
      <c r="H4867" s="33">
        <v>293366.37</v>
      </c>
      <c r="I4867" s="33">
        <v>7393</v>
      </c>
      <c r="J4867" s="33">
        <v>547</v>
      </c>
      <c r="K4867" s="33">
        <v>8100</v>
      </c>
      <c r="L4867" s="33">
        <v>1</v>
      </c>
      <c r="M4867" s="33">
        <v>1</v>
      </c>
      <c r="N4867" s="33">
        <v>326172.35</v>
      </c>
      <c r="O4867" s="33">
        <v>1737.8</v>
      </c>
      <c r="P4867" s="33">
        <v>3131</v>
      </c>
    </row>
    <row r="4868" spans="1:16">
      <c r="A4868" s="27" t="s">
        <v>820</v>
      </c>
      <c r="B4868" s="31">
        <v>202606</v>
      </c>
      <c r="C4868" s="27" t="s">
        <v>105</v>
      </c>
      <c r="D4868" s="27" t="s">
        <v>211</v>
      </c>
      <c r="E4868" s="27" t="s">
        <v>34</v>
      </c>
      <c r="F4868" s="27" t="s">
        <v>257</v>
      </c>
      <c r="G4868" s="33">
        <v>247259.44</v>
      </c>
      <c r="H4868" s="33">
        <v>247259.44</v>
      </c>
      <c r="I4868" s="33">
        <v>6601</v>
      </c>
      <c r="J4868" s="33">
        <v>532</v>
      </c>
      <c r="K4868" s="33">
        <v>8100</v>
      </c>
      <c r="L4868" s="33">
        <v>1</v>
      </c>
      <c r="M4868" s="33">
        <v>1</v>
      </c>
      <c r="N4868" s="33">
        <v>320048.25</v>
      </c>
      <c r="O4868" s="33">
        <v>1405.9</v>
      </c>
      <c r="P4868" s="33">
        <v>2634</v>
      </c>
    </row>
    <row r="4869" spans="1:16">
      <c r="A4869" s="27" t="s">
        <v>820</v>
      </c>
      <c r="B4869" s="31">
        <v>202607</v>
      </c>
      <c r="C4869" s="27" t="s">
        <v>105</v>
      </c>
      <c r="D4869" s="27" t="s">
        <v>211</v>
      </c>
      <c r="E4869" s="27" t="s">
        <v>34</v>
      </c>
      <c r="F4869" s="27" t="s">
        <v>257</v>
      </c>
      <c r="G4869" s="33">
        <v>232570.24</v>
      </c>
      <c r="H4869" s="33">
        <v>232570.24</v>
      </c>
      <c r="I4869" s="33">
        <v>5632</v>
      </c>
      <c r="J4869" s="33">
        <v>395</v>
      </c>
      <c r="K4869" s="33">
        <v>8100</v>
      </c>
      <c r="L4869" s="33">
        <v>1</v>
      </c>
      <c r="M4869" s="33">
        <v>1</v>
      </c>
      <c r="N4869" s="33">
        <v>285805.29</v>
      </c>
      <c r="O4869" s="33">
        <v>1311.3</v>
      </c>
      <c r="P4869" s="33">
        <v>2350</v>
      </c>
    </row>
    <row r="4870" spans="1:16">
      <c r="A4870" s="27" t="s">
        <v>822</v>
      </c>
      <c r="B4870" s="31">
        <v>202408</v>
      </c>
      <c r="C4870" s="27" t="s">
        <v>105</v>
      </c>
      <c r="D4870" s="27" t="s">
        <v>211</v>
      </c>
      <c r="E4870" s="27" t="s">
        <v>34</v>
      </c>
      <c r="F4870" s="27" t="s">
        <v>257</v>
      </c>
      <c r="G4870" s="33">
        <v>154529.14</v>
      </c>
      <c r="H4870" s="33">
        <v>154529.14</v>
      </c>
      <c r="I4870" s="33">
        <v>4145</v>
      </c>
      <c r="J4870" s="33">
        <v>307</v>
      </c>
      <c r="K4870" s="33">
        <v>7100</v>
      </c>
      <c r="L4870" s="33">
        <v>1</v>
      </c>
      <c r="M4870" s="33">
        <v>1</v>
      </c>
      <c r="N4870" s="33">
        <v>203667.68</v>
      </c>
      <c r="O4870" s="33">
        <v>834.8</v>
      </c>
      <c r="P4870" s="33">
        <v>1632</v>
      </c>
    </row>
    <row r="4871" spans="1:16">
      <c r="A4871" s="27" t="s">
        <v>822</v>
      </c>
      <c r="B4871" s="31">
        <v>202409</v>
      </c>
      <c r="C4871" s="27" t="s">
        <v>105</v>
      </c>
      <c r="D4871" s="27" t="s">
        <v>211</v>
      </c>
      <c r="E4871" s="27" t="s">
        <v>34</v>
      </c>
      <c r="F4871" s="27" t="s">
        <v>257</v>
      </c>
      <c r="G4871" s="33">
        <v>151442.27</v>
      </c>
      <c r="H4871" s="33">
        <v>151442.27</v>
      </c>
      <c r="I4871" s="33">
        <v>4046</v>
      </c>
      <c r="J4871" s="33">
        <v>319</v>
      </c>
      <c r="K4871" s="33">
        <v>7100</v>
      </c>
      <c r="L4871" s="33">
        <v>1</v>
      </c>
      <c r="M4871" s="33">
        <v>1</v>
      </c>
      <c r="N4871" s="33">
        <v>196687.33</v>
      </c>
      <c r="O4871" s="33">
        <v>919.6</v>
      </c>
      <c r="P4871" s="33">
        <v>1559</v>
      </c>
    </row>
    <row r="4872" spans="1:16">
      <c r="A4872" s="27" t="s">
        <v>822</v>
      </c>
      <c r="B4872" s="31">
        <v>202410</v>
      </c>
      <c r="C4872" s="27" t="s">
        <v>105</v>
      </c>
      <c r="D4872" s="27" t="s">
        <v>211</v>
      </c>
      <c r="E4872" s="27" t="s">
        <v>34</v>
      </c>
      <c r="F4872" s="27" t="s">
        <v>257</v>
      </c>
      <c r="G4872" s="33">
        <v>196673.61</v>
      </c>
      <c r="H4872" s="33">
        <v>196673.61</v>
      </c>
      <c r="I4872" s="33">
        <v>5344</v>
      </c>
      <c r="J4872" s="33">
        <v>435</v>
      </c>
      <c r="K4872" s="33">
        <v>7100</v>
      </c>
      <c r="L4872" s="33">
        <v>1</v>
      </c>
      <c r="M4872" s="33">
        <v>1</v>
      </c>
      <c r="N4872" s="33">
        <v>216989.25</v>
      </c>
      <c r="O4872" s="33">
        <v>1137.4</v>
      </c>
      <c r="P4872" s="33">
        <v>2169</v>
      </c>
    </row>
    <row r="4873" spans="1:16">
      <c r="A4873" s="27" t="s">
        <v>822</v>
      </c>
      <c r="B4873" s="31">
        <v>202411</v>
      </c>
      <c r="C4873" s="27" t="s">
        <v>105</v>
      </c>
      <c r="D4873" s="27" t="s">
        <v>211</v>
      </c>
      <c r="E4873" s="27" t="s">
        <v>34</v>
      </c>
      <c r="F4873" s="27" t="s">
        <v>257</v>
      </c>
      <c r="G4873" s="33">
        <v>228004.95</v>
      </c>
      <c r="H4873" s="33">
        <v>228004.95</v>
      </c>
      <c r="I4873" s="33">
        <v>5700</v>
      </c>
      <c r="J4873" s="33">
        <v>433</v>
      </c>
      <c r="K4873" s="33">
        <v>7100</v>
      </c>
      <c r="L4873" s="33">
        <v>1</v>
      </c>
      <c r="M4873" s="33">
        <v>1</v>
      </c>
      <c r="N4873" s="33">
        <v>263011.76</v>
      </c>
      <c r="O4873" s="33">
        <v>1316.9</v>
      </c>
      <c r="P4873" s="33">
        <v>2370</v>
      </c>
    </row>
    <row r="4874" spans="1:16">
      <c r="A4874" s="27" t="s">
        <v>822</v>
      </c>
      <c r="B4874" s="31">
        <v>202412</v>
      </c>
      <c r="C4874" s="27" t="s">
        <v>105</v>
      </c>
      <c r="D4874" s="27" t="s">
        <v>211</v>
      </c>
      <c r="E4874" s="27" t="s">
        <v>34</v>
      </c>
      <c r="F4874" s="27" t="s">
        <v>257</v>
      </c>
      <c r="G4874" s="33">
        <v>247595.4</v>
      </c>
      <c r="H4874" s="33">
        <v>247595.4</v>
      </c>
      <c r="I4874" s="33">
        <v>6240</v>
      </c>
      <c r="J4874" s="33">
        <v>428</v>
      </c>
      <c r="K4874" s="33">
        <v>7100</v>
      </c>
      <c r="L4874" s="33">
        <v>1</v>
      </c>
      <c r="M4874" s="33">
        <v>1</v>
      </c>
      <c r="N4874" s="33">
        <v>303245.45</v>
      </c>
      <c r="O4874" s="33">
        <v>1466.9</v>
      </c>
      <c r="P4874" s="33">
        <v>2590</v>
      </c>
    </row>
    <row r="4875" spans="1:16">
      <c r="A4875" s="27" t="s">
        <v>822</v>
      </c>
      <c r="B4875" s="31">
        <v>202501</v>
      </c>
      <c r="C4875" s="27" t="s">
        <v>105</v>
      </c>
      <c r="D4875" s="27" t="s">
        <v>211</v>
      </c>
      <c r="E4875" s="27" t="s">
        <v>34</v>
      </c>
      <c r="F4875" s="27" t="s">
        <v>257</v>
      </c>
      <c r="G4875" s="33">
        <v>119759.57</v>
      </c>
      <c r="H4875" s="33">
        <v>119759.57</v>
      </c>
      <c r="I4875" s="33">
        <v>3257</v>
      </c>
      <c r="J4875" s="33">
        <v>237</v>
      </c>
      <c r="K4875" s="33">
        <v>7100</v>
      </c>
      <c r="L4875" s="33">
        <v>1</v>
      </c>
      <c r="M4875" s="33">
        <v>1</v>
      </c>
      <c r="N4875" s="33">
        <v>154807.12</v>
      </c>
      <c r="O4875" s="33">
        <v>622.4</v>
      </c>
      <c r="P4875" s="33">
        <v>1312</v>
      </c>
    </row>
    <row r="4876" spans="1:16">
      <c r="A4876" s="27" t="s">
        <v>822</v>
      </c>
      <c r="B4876" s="31">
        <v>202502</v>
      </c>
      <c r="C4876" s="27" t="s">
        <v>105</v>
      </c>
      <c r="D4876" s="27" t="s">
        <v>211</v>
      </c>
      <c r="E4876" s="27" t="s">
        <v>34</v>
      </c>
      <c r="F4876" s="27" t="s">
        <v>257</v>
      </c>
      <c r="G4876" s="33">
        <v>128651.16</v>
      </c>
      <c r="H4876" s="33">
        <v>128651.16</v>
      </c>
      <c r="I4876" s="33">
        <v>3509</v>
      </c>
      <c r="J4876" s="33">
        <v>269</v>
      </c>
      <c r="K4876" s="33">
        <v>7100</v>
      </c>
      <c r="L4876" s="33">
        <v>1</v>
      </c>
      <c r="M4876" s="33">
        <v>1</v>
      </c>
      <c r="N4876" s="33">
        <v>160192.67</v>
      </c>
      <c r="O4876" s="33">
        <v>812.2</v>
      </c>
      <c r="P4876" s="33">
        <v>1429</v>
      </c>
    </row>
    <row r="4877" spans="1:16">
      <c r="A4877" s="27" t="s">
        <v>822</v>
      </c>
      <c r="B4877" s="31">
        <v>202503</v>
      </c>
      <c r="C4877" s="27" t="s">
        <v>105</v>
      </c>
      <c r="D4877" s="27" t="s">
        <v>211</v>
      </c>
      <c r="E4877" s="27" t="s">
        <v>34</v>
      </c>
      <c r="F4877" s="27" t="s">
        <v>257</v>
      </c>
      <c r="G4877" s="33">
        <v>178388.27</v>
      </c>
      <c r="H4877" s="33">
        <v>178388.27</v>
      </c>
      <c r="I4877" s="33">
        <v>4550</v>
      </c>
      <c r="J4877" s="33">
        <v>378</v>
      </c>
      <c r="K4877" s="33">
        <v>7100</v>
      </c>
      <c r="L4877" s="33">
        <v>1</v>
      </c>
      <c r="M4877" s="33">
        <v>1</v>
      </c>
      <c r="N4877" s="33">
        <v>200517.01</v>
      </c>
      <c r="O4877" s="33">
        <v>854.4</v>
      </c>
      <c r="P4877" s="33">
        <v>1865</v>
      </c>
    </row>
    <row r="4878" spans="1:16">
      <c r="A4878" s="27" t="s">
        <v>822</v>
      </c>
      <c r="B4878" s="31">
        <v>202504</v>
      </c>
      <c r="C4878" s="27" t="s">
        <v>105</v>
      </c>
      <c r="D4878" s="27" t="s">
        <v>211</v>
      </c>
      <c r="E4878" s="27" t="s">
        <v>34</v>
      </c>
      <c r="F4878" s="27" t="s">
        <v>257</v>
      </c>
      <c r="G4878" s="33">
        <v>199566.91</v>
      </c>
      <c r="H4878" s="33">
        <v>199566.91</v>
      </c>
      <c r="I4878" s="33">
        <v>4861</v>
      </c>
      <c r="J4878" s="33">
        <v>423</v>
      </c>
      <c r="K4878" s="33">
        <v>7100</v>
      </c>
      <c r="L4878" s="33">
        <v>1</v>
      </c>
      <c r="M4878" s="33">
        <v>1</v>
      </c>
      <c r="N4878" s="33">
        <v>236995.24</v>
      </c>
      <c r="O4878" s="33">
        <v>1089.6</v>
      </c>
      <c r="P4878" s="33">
        <v>2004</v>
      </c>
    </row>
    <row r="4879" spans="1:16">
      <c r="A4879" s="27" t="s">
        <v>822</v>
      </c>
      <c r="B4879" s="31">
        <v>202505</v>
      </c>
      <c r="C4879" s="27" t="s">
        <v>105</v>
      </c>
      <c r="D4879" s="27" t="s">
        <v>211</v>
      </c>
      <c r="E4879" s="27" t="s">
        <v>34</v>
      </c>
      <c r="F4879" s="27" t="s">
        <v>257</v>
      </c>
      <c r="G4879" s="33">
        <v>212601.36</v>
      </c>
      <c r="H4879" s="33">
        <v>212601.36</v>
      </c>
      <c r="I4879" s="33">
        <v>5481</v>
      </c>
      <c r="J4879" s="33">
        <v>437</v>
      </c>
      <c r="K4879" s="33">
        <v>7100</v>
      </c>
      <c r="L4879" s="33">
        <v>1</v>
      </c>
      <c r="M4879" s="33">
        <v>1</v>
      </c>
      <c r="N4879" s="33">
        <v>260705.6</v>
      </c>
      <c r="O4879" s="33">
        <v>1237.9</v>
      </c>
      <c r="P4879" s="33">
        <v>2151</v>
      </c>
    </row>
    <row r="4880" spans="1:16">
      <c r="A4880" s="27" t="s">
        <v>822</v>
      </c>
      <c r="B4880" s="31">
        <v>202506</v>
      </c>
      <c r="C4880" s="27" t="s">
        <v>105</v>
      </c>
      <c r="D4880" s="27" t="s">
        <v>211</v>
      </c>
      <c r="E4880" s="27" t="s">
        <v>34</v>
      </c>
      <c r="F4880" s="27" t="s">
        <v>257</v>
      </c>
      <c r="G4880" s="33">
        <v>178936.72</v>
      </c>
      <c r="H4880" s="33">
        <v>178936.72</v>
      </c>
      <c r="I4880" s="33">
        <v>4640</v>
      </c>
      <c r="J4880" s="33">
        <v>356</v>
      </c>
      <c r="K4880" s="33">
        <v>7100</v>
      </c>
      <c r="L4880" s="33">
        <v>1</v>
      </c>
      <c r="M4880" s="33">
        <v>1</v>
      </c>
      <c r="N4880" s="33">
        <v>255810.68</v>
      </c>
      <c r="O4880" s="33">
        <v>990.7</v>
      </c>
      <c r="P4880" s="33">
        <v>1966</v>
      </c>
    </row>
    <row r="4881" spans="1:16">
      <c r="A4881" s="27" t="s">
        <v>822</v>
      </c>
      <c r="B4881" s="31">
        <v>202507</v>
      </c>
      <c r="C4881" s="27" t="s">
        <v>105</v>
      </c>
      <c r="D4881" s="27" t="s">
        <v>211</v>
      </c>
      <c r="E4881" s="27" t="s">
        <v>34</v>
      </c>
      <c r="F4881" s="27" t="s">
        <v>257</v>
      </c>
      <c r="G4881" s="33">
        <v>179411</v>
      </c>
      <c r="H4881" s="33">
        <v>179411</v>
      </c>
      <c r="I4881" s="33">
        <v>4806</v>
      </c>
      <c r="J4881" s="33">
        <v>386</v>
      </c>
      <c r="K4881" s="33">
        <v>7100</v>
      </c>
      <c r="L4881" s="33">
        <v>1</v>
      </c>
      <c r="M4881" s="33">
        <v>1</v>
      </c>
      <c r="N4881" s="33">
        <v>228440.7</v>
      </c>
      <c r="O4881" s="33">
        <v>1012.5</v>
      </c>
      <c r="P4881" s="33">
        <v>1952</v>
      </c>
    </row>
    <row r="4882" spans="1:16">
      <c r="A4882" s="27" t="s">
        <v>822</v>
      </c>
      <c r="B4882" s="31">
        <v>202508</v>
      </c>
      <c r="C4882" s="27" t="s">
        <v>105</v>
      </c>
      <c r="D4882" s="27" t="s">
        <v>211</v>
      </c>
      <c r="E4882" s="27" t="s">
        <v>34</v>
      </c>
      <c r="F4882" s="27" t="s">
        <v>257</v>
      </c>
      <c r="G4882" s="33">
        <v>180467.82</v>
      </c>
      <c r="H4882" s="33">
        <v>180467.82</v>
      </c>
      <c r="I4882" s="33">
        <v>4603</v>
      </c>
      <c r="J4882" s="33">
        <v>382</v>
      </c>
      <c r="K4882" s="33">
        <v>7100</v>
      </c>
      <c r="L4882" s="33">
        <v>1</v>
      </c>
      <c r="M4882" s="33">
        <v>1</v>
      </c>
      <c r="N4882" s="33">
        <v>220979.43</v>
      </c>
      <c r="O4882" s="33">
        <v>1024.5</v>
      </c>
      <c r="P4882" s="33">
        <v>1908</v>
      </c>
    </row>
    <row r="4883" spans="1:16">
      <c r="A4883" s="27" t="s">
        <v>822</v>
      </c>
      <c r="B4883" s="31">
        <v>202509</v>
      </c>
      <c r="C4883" s="27" t="s">
        <v>105</v>
      </c>
      <c r="D4883" s="27" t="s">
        <v>211</v>
      </c>
      <c r="E4883" s="27" t="s">
        <v>34</v>
      </c>
      <c r="F4883" s="27" t="s">
        <v>257</v>
      </c>
      <c r="G4883" s="33">
        <v>179719.18</v>
      </c>
      <c r="H4883" s="33">
        <v>179719.18</v>
      </c>
      <c r="I4883" s="33">
        <v>4401</v>
      </c>
      <c r="J4883" s="33">
        <v>346</v>
      </c>
      <c r="K4883" s="33">
        <v>7100</v>
      </c>
      <c r="L4883" s="33">
        <v>1</v>
      </c>
      <c r="M4883" s="33">
        <v>1</v>
      </c>
      <c r="N4883" s="33">
        <v>213405.75</v>
      </c>
      <c r="O4883" s="33">
        <v>900.3</v>
      </c>
      <c r="P4883" s="33">
        <v>1869</v>
      </c>
    </row>
    <row r="4884" spans="1:16">
      <c r="A4884" s="27" t="s">
        <v>822</v>
      </c>
      <c r="B4884" s="31">
        <v>202510</v>
      </c>
      <c r="C4884" s="27" t="s">
        <v>105</v>
      </c>
      <c r="D4884" s="27" t="s">
        <v>211</v>
      </c>
      <c r="E4884" s="27" t="s">
        <v>34</v>
      </c>
      <c r="F4884" s="27" t="s">
        <v>257</v>
      </c>
      <c r="G4884" s="33">
        <v>204964.8</v>
      </c>
      <c r="H4884" s="33">
        <v>204964.8</v>
      </c>
      <c r="I4884" s="33">
        <v>4910</v>
      </c>
      <c r="J4884" s="33">
        <v>394</v>
      </c>
      <c r="K4884" s="33">
        <v>7100</v>
      </c>
      <c r="L4884" s="33">
        <v>1</v>
      </c>
      <c r="M4884" s="33">
        <v>1</v>
      </c>
      <c r="N4884" s="33">
        <v>235433.34</v>
      </c>
      <c r="O4884" s="33">
        <v>1058</v>
      </c>
      <c r="P4884" s="33">
        <v>1997</v>
      </c>
    </row>
    <row r="4885" spans="1:16">
      <c r="A4885" s="27" t="s">
        <v>822</v>
      </c>
      <c r="B4885" s="31">
        <v>202511</v>
      </c>
      <c r="C4885" s="27" t="s">
        <v>105</v>
      </c>
      <c r="D4885" s="27" t="s">
        <v>211</v>
      </c>
      <c r="E4885" s="27" t="s">
        <v>34</v>
      </c>
      <c r="F4885" s="27" t="s">
        <v>257</v>
      </c>
      <c r="G4885" s="33">
        <v>230476.97</v>
      </c>
      <c r="H4885" s="33">
        <v>230476.97</v>
      </c>
      <c r="I4885" s="33">
        <v>5740</v>
      </c>
      <c r="J4885" s="33">
        <v>437</v>
      </c>
      <c r="K4885" s="33">
        <v>7100</v>
      </c>
      <c r="L4885" s="33">
        <v>1</v>
      </c>
      <c r="M4885" s="33">
        <v>1</v>
      </c>
      <c r="N4885" s="33">
        <v>285367.76</v>
      </c>
      <c r="O4885" s="33">
        <v>1261.4</v>
      </c>
      <c r="P4885" s="33">
        <v>2336</v>
      </c>
    </row>
    <row r="4886" spans="1:16">
      <c r="A4886" s="27" t="s">
        <v>822</v>
      </c>
      <c r="B4886" s="31">
        <v>202512</v>
      </c>
      <c r="C4886" s="27" t="s">
        <v>105</v>
      </c>
      <c r="D4886" s="27" t="s">
        <v>211</v>
      </c>
      <c r="E4886" s="27" t="s">
        <v>34</v>
      </c>
      <c r="F4886" s="27" t="s">
        <v>257</v>
      </c>
      <c r="G4886" s="33">
        <v>270091.86</v>
      </c>
      <c r="H4886" s="33">
        <v>270091.86</v>
      </c>
      <c r="I4886" s="33">
        <v>6653</v>
      </c>
      <c r="J4886" s="33">
        <v>473</v>
      </c>
      <c r="K4886" s="33">
        <v>7100</v>
      </c>
      <c r="L4886" s="33">
        <v>1</v>
      </c>
      <c r="M4886" s="33">
        <v>1</v>
      </c>
      <c r="N4886" s="33">
        <v>329021.32</v>
      </c>
      <c r="O4886" s="33">
        <v>1491.8</v>
      </c>
      <c r="P4886" s="33">
        <v>2746</v>
      </c>
    </row>
    <row r="4887" spans="1:16">
      <c r="A4887" s="27" t="s">
        <v>822</v>
      </c>
      <c r="B4887" s="31">
        <v>202601</v>
      </c>
      <c r="C4887" s="27" t="s">
        <v>105</v>
      </c>
      <c r="D4887" s="27" t="s">
        <v>211</v>
      </c>
      <c r="E4887" s="27" t="s">
        <v>34</v>
      </c>
      <c r="F4887" s="27" t="s">
        <v>257</v>
      </c>
      <c r="G4887" s="33">
        <v>139967.69</v>
      </c>
      <c r="H4887" s="33">
        <v>139967.69</v>
      </c>
      <c r="I4887" s="33">
        <v>3372</v>
      </c>
      <c r="J4887" s="33">
        <v>258</v>
      </c>
      <c r="K4887" s="33">
        <v>7100</v>
      </c>
      <c r="L4887" s="33">
        <v>1</v>
      </c>
      <c r="M4887" s="33">
        <v>1</v>
      </c>
      <c r="N4887" s="33">
        <v>167965.72</v>
      </c>
      <c r="O4887" s="33">
        <v>804.1</v>
      </c>
      <c r="P4887" s="33">
        <v>1409</v>
      </c>
    </row>
    <row r="4888" spans="1:16">
      <c r="A4888" s="27" t="s">
        <v>822</v>
      </c>
      <c r="B4888" s="31">
        <v>202602</v>
      </c>
      <c r="C4888" s="27" t="s">
        <v>105</v>
      </c>
      <c r="D4888" s="27" t="s">
        <v>211</v>
      </c>
      <c r="E4888" s="27" t="s">
        <v>34</v>
      </c>
      <c r="F4888" s="27" t="s">
        <v>257</v>
      </c>
      <c r="G4888" s="33">
        <v>137248.68</v>
      </c>
      <c r="H4888" s="33">
        <v>137248.68</v>
      </c>
      <c r="I4888" s="33">
        <v>3364</v>
      </c>
      <c r="J4888" s="33">
        <v>260</v>
      </c>
      <c r="K4888" s="33">
        <v>7100</v>
      </c>
      <c r="L4888" s="33">
        <v>1</v>
      </c>
      <c r="M4888" s="33">
        <v>1</v>
      </c>
      <c r="N4888" s="33">
        <v>173809.04</v>
      </c>
      <c r="O4888" s="33">
        <v>768</v>
      </c>
      <c r="P4888" s="33">
        <v>1382</v>
      </c>
    </row>
    <row r="4889" spans="1:16">
      <c r="A4889" s="27" t="s">
        <v>822</v>
      </c>
      <c r="B4889" s="31">
        <v>202603</v>
      </c>
      <c r="C4889" s="27" t="s">
        <v>105</v>
      </c>
      <c r="D4889" s="27" t="s">
        <v>211</v>
      </c>
      <c r="E4889" s="27" t="s">
        <v>34</v>
      </c>
      <c r="F4889" s="27" t="s">
        <v>257</v>
      </c>
      <c r="G4889" s="33">
        <v>178507.42</v>
      </c>
      <c r="H4889" s="33">
        <v>178507.42</v>
      </c>
      <c r="I4889" s="33">
        <v>4505</v>
      </c>
      <c r="J4889" s="33">
        <v>308</v>
      </c>
      <c r="K4889" s="33">
        <v>7100</v>
      </c>
      <c r="L4889" s="33">
        <v>1</v>
      </c>
      <c r="M4889" s="33">
        <v>1</v>
      </c>
      <c r="N4889" s="33">
        <v>217560.95</v>
      </c>
      <c r="O4889" s="33">
        <v>920.5</v>
      </c>
      <c r="P4889" s="33">
        <v>1851</v>
      </c>
    </row>
    <row r="4890" spans="1:16">
      <c r="A4890" s="27" t="s">
        <v>822</v>
      </c>
      <c r="B4890" s="31">
        <v>202604</v>
      </c>
      <c r="C4890" s="27" t="s">
        <v>105</v>
      </c>
      <c r="D4890" s="27" t="s">
        <v>211</v>
      </c>
      <c r="E4890" s="27" t="s">
        <v>34</v>
      </c>
      <c r="F4890" s="27" t="s">
        <v>257</v>
      </c>
      <c r="G4890" s="33">
        <v>202242.19</v>
      </c>
      <c r="H4890" s="33">
        <v>202242.19</v>
      </c>
      <c r="I4890" s="33">
        <v>4960</v>
      </c>
      <c r="J4890" s="33">
        <v>364</v>
      </c>
      <c r="K4890" s="33">
        <v>7100</v>
      </c>
      <c r="L4890" s="33">
        <v>1</v>
      </c>
      <c r="M4890" s="33">
        <v>1</v>
      </c>
      <c r="N4890" s="33">
        <v>257139.84</v>
      </c>
      <c r="O4890" s="33">
        <v>1111.1</v>
      </c>
      <c r="P4890" s="33">
        <v>2063</v>
      </c>
    </row>
    <row r="4891" spans="1:16">
      <c r="A4891" s="27" t="s">
        <v>822</v>
      </c>
      <c r="B4891" s="31">
        <v>202605</v>
      </c>
      <c r="C4891" s="27" t="s">
        <v>105</v>
      </c>
      <c r="D4891" s="27" t="s">
        <v>211</v>
      </c>
      <c r="E4891" s="27" t="s">
        <v>34</v>
      </c>
      <c r="F4891" s="27" t="s">
        <v>257</v>
      </c>
      <c r="G4891" s="33">
        <v>237310.44</v>
      </c>
      <c r="H4891" s="33">
        <v>237310.44</v>
      </c>
      <c r="I4891" s="33">
        <v>6373</v>
      </c>
      <c r="J4891" s="33">
        <v>523</v>
      </c>
      <c r="K4891" s="33">
        <v>7100</v>
      </c>
      <c r="L4891" s="33">
        <v>1</v>
      </c>
      <c r="M4891" s="33">
        <v>1</v>
      </c>
      <c r="N4891" s="33">
        <v>282865.57</v>
      </c>
      <c r="O4891" s="33">
        <v>1318.7</v>
      </c>
      <c r="P4891" s="33">
        <v>2588</v>
      </c>
    </row>
    <row r="4892" spans="1:16">
      <c r="A4892" s="27" t="s">
        <v>822</v>
      </c>
      <c r="B4892" s="31">
        <v>202606</v>
      </c>
      <c r="C4892" s="27" t="s">
        <v>105</v>
      </c>
      <c r="D4892" s="27" t="s">
        <v>211</v>
      </c>
      <c r="E4892" s="27" t="s">
        <v>34</v>
      </c>
      <c r="F4892" s="27" t="s">
        <v>257</v>
      </c>
      <c r="G4892" s="33">
        <v>221802.67</v>
      </c>
      <c r="H4892" s="33">
        <v>221802.67</v>
      </c>
      <c r="I4892" s="33">
        <v>5894</v>
      </c>
      <c r="J4892" s="33">
        <v>407</v>
      </c>
      <c r="K4892" s="33">
        <v>7100</v>
      </c>
      <c r="L4892" s="33">
        <v>1</v>
      </c>
      <c r="M4892" s="33">
        <v>1</v>
      </c>
      <c r="N4892" s="33">
        <v>277554.58</v>
      </c>
      <c r="O4892" s="33">
        <v>1188.1</v>
      </c>
      <c r="P4892" s="33">
        <v>2360</v>
      </c>
    </row>
    <row r="4893" spans="1:16">
      <c r="A4893" s="27" t="s">
        <v>822</v>
      </c>
      <c r="B4893" s="31">
        <v>202607</v>
      </c>
      <c r="C4893" s="27" t="s">
        <v>105</v>
      </c>
      <c r="D4893" s="27" t="s">
        <v>211</v>
      </c>
      <c r="E4893" s="27" t="s">
        <v>34</v>
      </c>
      <c r="F4893" s="27" t="s">
        <v>257</v>
      </c>
      <c r="G4893" s="33">
        <v>224131.08</v>
      </c>
      <c r="H4893" s="33">
        <v>224131.08</v>
      </c>
      <c r="I4893" s="33">
        <v>5958</v>
      </c>
      <c r="J4893" s="33">
        <v>522</v>
      </c>
      <c r="K4893" s="33">
        <v>7100</v>
      </c>
      <c r="L4893" s="33">
        <v>1</v>
      </c>
      <c r="M4893" s="33">
        <v>1</v>
      </c>
      <c r="N4893" s="33">
        <v>247858.16</v>
      </c>
      <c r="O4893" s="33">
        <v>1228</v>
      </c>
      <c r="P4893" s="33">
        <v>2375</v>
      </c>
    </row>
    <row r="4894" spans="1:16">
      <c r="A4894" s="27" t="s">
        <v>824</v>
      </c>
      <c r="B4894" s="31">
        <v>202408</v>
      </c>
      <c r="C4894" s="27" t="s">
        <v>105</v>
      </c>
      <c r="D4894" s="27" t="s">
        <v>211</v>
      </c>
      <c r="E4894" s="27" t="s">
        <v>34</v>
      </c>
      <c r="F4894" s="27" t="s">
        <v>262</v>
      </c>
      <c r="G4894" s="33">
        <v>164343.1</v>
      </c>
      <c r="H4894" s="33">
        <v>164343.1</v>
      </c>
      <c r="I4894" s="33">
        <v>8525</v>
      </c>
      <c r="J4894" s="33">
        <v>381</v>
      </c>
      <c r="K4894" s="33">
        <v>5500</v>
      </c>
      <c r="L4894" s="33">
        <v>1</v>
      </c>
      <c r="M4894" s="33">
        <v>1</v>
      </c>
      <c r="N4894" s="33">
        <v>137933.51</v>
      </c>
      <c r="O4894" s="33">
        <v>1044.9</v>
      </c>
      <c r="P4894" s="33">
        <v>2646</v>
      </c>
    </row>
    <row r="4895" spans="1:16">
      <c r="A4895" s="27" t="s">
        <v>824</v>
      </c>
      <c r="B4895" s="31">
        <v>202409</v>
      </c>
      <c r="C4895" s="27" t="s">
        <v>105</v>
      </c>
      <c r="D4895" s="27" t="s">
        <v>211</v>
      </c>
      <c r="E4895" s="27" t="s">
        <v>34</v>
      </c>
      <c r="F4895" s="27" t="s">
        <v>262</v>
      </c>
      <c r="G4895" s="33">
        <v>144704.96</v>
      </c>
      <c r="H4895" s="33">
        <v>144704.96</v>
      </c>
      <c r="I4895" s="33">
        <v>7158</v>
      </c>
      <c r="J4895" s="33">
        <v>337</v>
      </c>
      <c r="K4895" s="33">
        <v>5500</v>
      </c>
      <c r="L4895" s="33">
        <v>1</v>
      </c>
      <c r="M4895" s="33">
        <v>1</v>
      </c>
      <c r="N4895" s="33">
        <v>133206.08</v>
      </c>
      <c r="O4895" s="33">
        <v>914.1</v>
      </c>
      <c r="P4895" s="33">
        <v>2249</v>
      </c>
    </row>
    <row r="4896" spans="1:16">
      <c r="A4896" s="27" t="s">
        <v>824</v>
      </c>
      <c r="B4896" s="31">
        <v>202410</v>
      </c>
      <c r="C4896" s="27" t="s">
        <v>105</v>
      </c>
      <c r="D4896" s="27" t="s">
        <v>211</v>
      </c>
      <c r="E4896" s="27" t="s">
        <v>34</v>
      </c>
      <c r="F4896" s="27" t="s">
        <v>262</v>
      </c>
      <c r="G4896" s="33">
        <v>152981.48</v>
      </c>
      <c r="H4896" s="33">
        <v>152981.48</v>
      </c>
      <c r="I4896" s="33">
        <v>8283</v>
      </c>
      <c r="J4896" s="33">
        <v>450</v>
      </c>
      <c r="K4896" s="33">
        <v>5500</v>
      </c>
      <c r="L4896" s="33">
        <v>1</v>
      </c>
      <c r="M4896" s="33">
        <v>1</v>
      </c>
      <c r="N4896" s="33">
        <v>146955.52</v>
      </c>
      <c r="O4896" s="33">
        <v>943.5</v>
      </c>
      <c r="P4896" s="33">
        <v>2638</v>
      </c>
    </row>
    <row r="4897" spans="1:16">
      <c r="A4897" s="27" t="s">
        <v>824</v>
      </c>
      <c r="B4897" s="31">
        <v>202411</v>
      </c>
      <c r="C4897" s="27" t="s">
        <v>105</v>
      </c>
      <c r="D4897" s="27" t="s">
        <v>211</v>
      </c>
      <c r="E4897" s="27" t="s">
        <v>34</v>
      </c>
      <c r="F4897" s="27" t="s">
        <v>262</v>
      </c>
      <c r="G4897" s="33">
        <v>201692.7</v>
      </c>
      <c r="H4897" s="33">
        <v>201692.7</v>
      </c>
      <c r="I4897" s="33">
        <v>10362</v>
      </c>
      <c r="J4897" s="33">
        <v>595</v>
      </c>
      <c r="K4897" s="33">
        <v>5500</v>
      </c>
      <c r="L4897" s="33">
        <v>1</v>
      </c>
      <c r="M4897" s="33">
        <v>1</v>
      </c>
      <c r="N4897" s="33">
        <v>178124.17</v>
      </c>
      <c r="O4897" s="33">
        <v>1109.1</v>
      </c>
      <c r="P4897" s="33">
        <v>3296</v>
      </c>
    </row>
    <row r="4898" spans="1:16">
      <c r="A4898" s="27" t="s">
        <v>824</v>
      </c>
      <c r="B4898" s="31">
        <v>202412</v>
      </c>
      <c r="C4898" s="27" t="s">
        <v>105</v>
      </c>
      <c r="D4898" s="27" t="s">
        <v>211</v>
      </c>
      <c r="E4898" s="27" t="s">
        <v>34</v>
      </c>
      <c r="F4898" s="27" t="s">
        <v>262</v>
      </c>
      <c r="G4898" s="33">
        <v>239754.55</v>
      </c>
      <c r="H4898" s="33">
        <v>239754.55</v>
      </c>
      <c r="I4898" s="33">
        <v>12379</v>
      </c>
      <c r="J4898" s="33">
        <v>622</v>
      </c>
      <c r="K4898" s="33">
        <v>5500</v>
      </c>
      <c r="L4898" s="33">
        <v>1</v>
      </c>
      <c r="M4898" s="33">
        <v>1</v>
      </c>
      <c r="N4898" s="33">
        <v>205372.35</v>
      </c>
      <c r="O4898" s="33">
        <v>1466.3</v>
      </c>
      <c r="P4898" s="33">
        <v>4010</v>
      </c>
    </row>
    <row r="4899" spans="1:16">
      <c r="A4899" s="27" t="s">
        <v>824</v>
      </c>
      <c r="B4899" s="31">
        <v>202501</v>
      </c>
      <c r="C4899" s="27" t="s">
        <v>105</v>
      </c>
      <c r="D4899" s="27" t="s">
        <v>211</v>
      </c>
      <c r="E4899" s="27" t="s">
        <v>34</v>
      </c>
      <c r="F4899" s="27" t="s">
        <v>262</v>
      </c>
      <c r="G4899" s="33">
        <v>120357.13</v>
      </c>
      <c r="H4899" s="33">
        <v>120357.13</v>
      </c>
      <c r="I4899" s="33">
        <v>6049</v>
      </c>
      <c r="J4899" s="33">
        <v>358</v>
      </c>
      <c r="K4899" s="33">
        <v>5500</v>
      </c>
      <c r="L4899" s="33">
        <v>1</v>
      </c>
      <c r="M4899" s="33">
        <v>1</v>
      </c>
      <c r="N4899" s="33">
        <v>104842.8</v>
      </c>
      <c r="O4899" s="33">
        <v>719.6</v>
      </c>
      <c r="P4899" s="33">
        <v>1947</v>
      </c>
    </row>
    <row r="4900" spans="1:16">
      <c r="A4900" s="27" t="s">
        <v>824</v>
      </c>
      <c r="B4900" s="31">
        <v>202502</v>
      </c>
      <c r="C4900" s="27" t="s">
        <v>105</v>
      </c>
      <c r="D4900" s="27" t="s">
        <v>211</v>
      </c>
      <c r="E4900" s="27" t="s">
        <v>34</v>
      </c>
      <c r="F4900" s="27" t="s">
        <v>262</v>
      </c>
      <c r="G4900" s="33">
        <v>113385.49</v>
      </c>
      <c r="H4900" s="33">
        <v>113385.49</v>
      </c>
      <c r="I4900" s="33">
        <v>6161</v>
      </c>
      <c r="J4900" s="33">
        <v>302</v>
      </c>
      <c r="K4900" s="33">
        <v>5500</v>
      </c>
      <c r="L4900" s="33">
        <v>1</v>
      </c>
      <c r="M4900" s="33">
        <v>1</v>
      </c>
      <c r="N4900" s="33">
        <v>108490.15</v>
      </c>
      <c r="O4900" s="33">
        <v>591.1</v>
      </c>
      <c r="P4900" s="33">
        <v>1903</v>
      </c>
    </row>
    <row r="4901" spans="1:16">
      <c r="A4901" s="27" t="s">
        <v>824</v>
      </c>
      <c r="B4901" s="31">
        <v>202503</v>
      </c>
      <c r="C4901" s="27" t="s">
        <v>105</v>
      </c>
      <c r="D4901" s="27" t="s">
        <v>211</v>
      </c>
      <c r="E4901" s="27" t="s">
        <v>34</v>
      </c>
      <c r="F4901" s="27" t="s">
        <v>262</v>
      </c>
      <c r="G4901" s="33">
        <v>150003.52</v>
      </c>
      <c r="H4901" s="33">
        <v>150003.52</v>
      </c>
      <c r="I4901" s="33">
        <v>7219</v>
      </c>
      <c r="J4901" s="33">
        <v>401</v>
      </c>
      <c r="K4901" s="33">
        <v>5500</v>
      </c>
      <c r="L4901" s="33">
        <v>1</v>
      </c>
      <c r="M4901" s="33">
        <v>1</v>
      </c>
      <c r="N4901" s="33">
        <v>135799.73</v>
      </c>
      <c r="O4901" s="33">
        <v>896.8</v>
      </c>
      <c r="P4901" s="33">
        <v>2455</v>
      </c>
    </row>
    <row r="4902" spans="1:16">
      <c r="A4902" s="27" t="s">
        <v>824</v>
      </c>
      <c r="B4902" s="31">
        <v>202504</v>
      </c>
      <c r="C4902" s="27" t="s">
        <v>105</v>
      </c>
      <c r="D4902" s="27" t="s">
        <v>211</v>
      </c>
      <c r="E4902" s="27" t="s">
        <v>34</v>
      </c>
      <c r="F4902" s="27" t="s">
        <v>262</v>
      </c>
      <c r="G4902" s="33">
        <v>166162.6</v>
      </c>
      <c r="H4902" s="33">
        <v>166162.6</v>
      </c>
      <c r="I4902" s="33">
        <v>7331</v>
      </c>
      <c r="J4902" s="33">
        <v>379</v>
      </c>
      <c r="K4902" s="33">
        <v>5500</v>
      </c>
      <c r="L4902" s="33">
        <v>1</v>
      </c>
      <c r="M4902" s="33">
        <v>1</v>
      </c>
      <c r="N4902" s="33">
        <v>160504.53</v>
      </c>
      <c r="O4902" s="33">
        <v>1013.1</v>
      </c>
      <c r="P4902" s="33">
        <v>2508</v>
      </c>
    </row>
    <row r="4903" spans="1:16">
      <c r="A4903" s="27" t="s">
        <v>824</v>
      </c>
      <c r="B4903" s="31">
        <v>202505</v>
      </c>
      <c r="C4903" s="27" t="s">
        <v>105</v>
      </c>
      <c r="D4903" s="27" t="s">
        <v>211</v>
      </c>
      <c r="E4903" s="27" t="s">
        <v>34</v>
      </c>
      <c r="F4903" s="27" t="s">
        <v>262</v>
      </c>
      <c r="G4903" s="33">
        <v>206346.21</v>
      </c>
      <c r="H4903" s="33">
        <v>206346.21</v>
      </c>
      <c r="I4903" s="33">
        <v>10505</v>
      </c>
      <c r="J4903" s="33">
        <v>604</v>
      </c>
      <c r="K4903" s="33">
        <v>5500</v>
      </c>
      <c r="L4903" s="33">
        <v>1</v>
      </c>
      <c r="M4903" s="33">
        <v>1</v>
      </c>
      <c r="N4903" s="33">
        <v>176562.32</v>
      </c>
      <c r="O4903" s="33">
        <v>1193.3</v>
      </c>
      <c r="P4903" s="33">
        <v>3435</v>
      </c>
    </row>
    <row r="4904" spans="1:16">
      <c r="A4904" s="27" t="s">
        <v>824</v>
      </c>
      <c r="B4904" s="31">
        <v>202506</v>
      </c>
      <c r="C4904" s="27" t="s">
        <v>105</v>
      </c>
      <c r="D4904" s="27" t="s">
        <v>211</v>
      </c>
      <c r="E4904" s="27" t="s">
        <v>34</v>
      </c>
      <c r="F4904" s="27" t="s">
        <v>262</v>
      </c>
      <c r="G4904" s="33">
        <v>184026.05</v>
      </c>
      <c r="H4904" s="33">
        <v>184026.05</v>
      </c>
      <c r="I4904" s="33">
        <v>9847</v>
      </c>
      <c r="J4904" s="33">
        <v>477</v>
      </c>
      <c r="K4904" s="33">
        <v>5500</v>
      </c>
      <c r="L4904" s="33">
        <v>1</v>
      </c>
      <c r="M4904" s="33">
        <v>1</v>
      </c>
      <c r="N4904" s="33">
        <v>173247.25</v>
      </c>
      <c r="O4904" s="33">
        <v>1097.5</v>
      </c>
      <c r="P4904" s="33">
        <v>3099</v>
      </c>
    </row>
    <row r="4905" spans="1:16">
      <c r="A4905" s="27" t="s">
        <v>824</v>
      </c>
      <c r="B4905" s="31">
        <v>202507</v>
      </c>
      <c r="C4905" s="27" t="s">
        <v>105</v>
      </c>
      <c r="D4905" s="27" t="s">
        <v>211</v>
      </c>
      <c r="E4905" s="27" t="s">
        <v>34</v>
      </c>
      <c r="F4905" s="27" t="s">
        <v>262</v>
      </c>
      <c r="G4905" s="33">
        <v>175539.84</v>
      </c>
      <c r="H4905" s="33">
        <v>175539.84</v>
      </c>
      <c r="I4905" s="33">
        <v>8566</v>
      </c>
      <c r="J4905" s="33">
        <v>461</v>
      </c>
      <c r="K4905" s="33">
        <v>5500</v>
      </c>
      <c r="L4905" s="33">
        <v>1</v>
      </c>
      <c r="M4905" s="33">
        <v>1</v>
      </c>
      <c r="N4905" s="33">
        <v>154710.99</v>
      </c>
      <c r="O4905" s="33">
        <v>957.6</v>
      </c>
      <c r="P4905" s="33">
        <v>2692</v>
      </c>
    </row>
    <row r="4906" spans="1:16">
      <c r="A4906" s="27" t="s">
        <v>824</v>
      </c>
      <c r="B4906" s="31">
        <v>202508</v>
      </c>
      <c r="C4906" s="27" t="s">
        <v>105</v>
      </c>
      <c r="D4906" s="27" t="s">
        <v>211</v>
      </c>
      <c r="E4906" s="27" t="s">
        <v>34</v>
      </c>
      <c r="F4906" s="27" t="s">
        <v>262</v>
      </c>
      <c r="G4906" s="33">
        <v>166895.01</v>
      </c>
      <c r="H4906" s="33">
        <v>166895.01</v>
      </c>
      <c r="I4906" s="33">
        <v>9499</v>
      </c>
      <c r="J4906" s="33">
        <v>540</v>
      </c>
      <c r="K4906" s="33">
        <v>5500</v>
      </c>
      <c r="L4906" s="33">
        <v>1</v>
      </c>
      <c r="M4906" s="33">
        <v>1</v>
      </c>
      <c r="N4906" s="33">
        <v>149657.86</v>
      </c>
      <c r="O4906" s="33">
        <v>1040.9</v>
      </c>
      <c r="P4906" s="33">
        <v>2894</v>
      </c>
    </row>
    <row r="4907" spans="1:16">
      <c r="A4907" s="27" t="s">
        <v>824</v>
      </c>
      <c r="B4907" s="31">
        <v>202509</v>
      </c>
      <c r="C4907" s="27" t="s">
        <v>105</v>
      </c>
      <c r="D4907" s="27" t="s">
        <v>211</v>
      </c>
      <c r="E4907" s="27" t="s">
        <v>34</v>
      </c>
      <c r="F4907" s="27" t="s">
        <v>262</v>
      </c>
      <c r="G4907" s="33">
        <v>182850.14</v>
      </c>
      <c r="H4907" s="33">
        <v>182850.14</v>
      </c>
      <c r="I4907" s="33">
        <v>8877</v>
      </c>
      <c r="J4907" s="33">
        <v>517</v>
      </c>
      <c r="K4907" s="33">
        <v>5500</v>
      </c>
      <c r="L4907" s="33">
        <v>1</v>
      </c>
      <c r="M4907" s="33">
        <v>1</v>
      </c>
      <c r="N4907" s="33">
        <v>144528.6</v>
      </c>
      <c r="O4907" s="33">
        <v>1062.1</v>
      </c>
      <c r="P4907" s="33">
        <v>2897</v>
      </c>
    </row>
    <row r="4908" spans="1:16">
      <c r="A4908" s="27" t="s">
        <v>824</v>
      </c>
      <c r="B4908" s="31">
        <v>202510</v>
      </c>
      <c r="C4908" s="27" t="s">
        <v>105</v>
      </c>
      <c r="D4908" s="27" t="s">
        <v>211</v>
      </c>
      <c r="E4908" s="27" t="s">
        <v>34</v>
      </c>
      <c r="F4908" s="27" t="s">
        <v>262</v>
      </c>
      <c r="G4908" s="33">
        <v>184531.67</v>
      </c>
      <c r="H4908" s="33">
        <v>184531.67</v>
      </c>
      <c r="I4908" s="33">
        <v>10167</v>
      </c>
      <c r="J4908" s="33">
        <v>513</v>
      </c>
      <c r="K4908" s="33">
        <v>5500</v>
      </c>
      <c r="L4908" s="33">
        <v>1</v>
      </c>
      <c r="M4908" s="33">
        <v>1</v>
      </c>
      <c r="N4908" s="33">
        <v>159446.74</v>
      </c>
      <c r="O4908" s="33">
        <v>1303.3</v>
      </c>
      <c r="P4908" s="33">
        <v>3144</v>
      </c>
    </row>
    <row r="4909" spans="1:16">
      <c r="A4909" s="27" t="s">
        <v>824</v>
      </c>
      <c r="B4909" s="31">
        <v>202511</v>
      </c>
      <c r="C4909" s="27" t="s">
        <v>105</v>
      </c>
      <c r="D4909" s="27" t="s">
        <v>211</v>
      </c>
      <c r="E4909" s="27" t="s">
        <v>34</v>
      </c>
      <c r="F4909" s="27" t="s">
        <v>262</v>
      </c>
      <c r="G4909" s="33">
        <v>195362.01</v>
      </c>
      <c r="H4909" s="33">
        <v>195362.01</v>
      </c>
      <c r="I4909" s="33">
        <v>9689</v>
      </c>
      <c r="J4909" s="33">
        <v>503</v>
      </c>
      <c r="K4909" s="33">
        <v>5500</v>
      </c>
      <c r="L4909" s="33">
        <v>1</v>
      </c>
      <c r="M4909" s="33">
        <v>1</v>
      </c>
      <c r="N4909" s="33">
        <v>193264.72</v>
      </c>
      <c r="O4909" s="33">
        <v>1182.8</v>
      </c>
      <c r="P4909" s="33">
        <v>3140</v>
      </c>
    </row>
    <row r="4910" spans="1:16">
      <c r="A4910" s="27" t="s">
        <v>824</v>
      </c>
      <c r="B4910" s="31">
        <v>202512</v>
      </c>
      <c r="C4910" s="27" t="s">
        <v>105</v>
      </c>
      <c r="D4910" s="27" t="s">
        <v>211</v>
      </c>
      <c r="E4910" s="27" t="s">
        <v>34</v>
      </c>
      <c r="F4910" s="27" t="s">
        <v>262</v>
      </c>
      <c r="G4910" s="33">
        <v>246173.78</v>
      </c>
      <c r="H4910" s="33">
        <v>246173.78</v>
      </c>
      <c r="I4910" s="33">
        <v>11527</v>
      </c>
      <c r="J4910" s="33">
        <v>710</v>
      </c>
      <c r="K4910" s="33">
        <v>5500</v>
      </c>
      <c r="L4910" s="33">
        <v>1</v>
      </c>
      <c r="M4910" s="33">
        <v>1</v>
      </c>
      <c r="N4910" s="33">
        <v>222829</v>
      </c>
      <c r="O4910" s="33">
        <v>1674.7</v>
      </c>
      <c r="P4910" s="33">
        <v>3986</v>
      </c>
    </row>
    <row r="4911" spans="1:16">
      <c r="A4911" s="27" t="s">
        <v>824</v>
      </c>
      <c r="B4911" s="31">
        <v>202601</v>
      </c>
      <c r="C4911" s="27" t="s">
        <v>105</v>
      </c>
      <c r="D4911" s="27" t="s">
        <v>211</v>
      </c>
      <c r="E4911" s="27" t="s">
        <v>34</v>
      </c>
      <c r="F4911" s="27" t="s">
        <v>262</v>
      </c>
      <c r="G4911" s="33">
        <v>126606.87</v>
      </c>
      <c r="H4911" s="33">
        <v>126606.87</v>
      </c>
      <c r="I4911" s="33">
        <v>6331</v>
      </c>
      <c r="J4911" s="33">
        <v>376</v>
      </c>
      <c r="K4911" s="33">
        <v>5500</v>
      </c>
      <c r="L4911" s="33">
        <v>1</v>
      </c>
      <c r="M4911" s="33">
        <v>1</v>
      </c>
      <c r="N4911" s="33">
        <v>113754.44</v>
      </c>
      <c r="O4911" s="33">
        <v>757.6</v>
      </c>
      <c r="P4911" s="33">
        <v>2063</v>
      </c>
    </row>
    <row r="4912" spans="1:16">
      <c r="A4912" s="27" t="s">
        <v>824</v>
      </c>
      <c r="B4912" s="31">
        <v>202602</v>
      </c>
      <c r="C4912" s="27" t="s">
        <v>105</v>
      </c>
      <c r="D4912" s="27" t="s">
        <v>211</v>
      </c>
      <c r="E4912" s="27" t="s">
        <v>34</v>
      </c>
      <c r="F4912" s="27" t="s">
        <v>262</v>
      </c>
      <c r="G4912" s="33">
        <v>128277.56</v>
      </c>
      <c r="H4912" s="33">
        <v>128277.56</v>
      </c>
      <c r="I4912" s="33">
        <v>6571</v>
      </c>
      <c r="J4912" s="33">
        <v>368</v>
      </c>
      <c r="K4912" s="33">
        <v>5500</v>
      </c>
      <c r="L4912" s="33">
        <v>1</v>
      </c>
      <c r="M4912" s="33">
        <v>1</v>
      </c>
      <c r="N4912" s="33">
        <v>117711.81</v>
      </c>
      <c r="O4912" s="33">
        <v>730.2</v>
      </c>
      <c r="P4912" s="33">
        <v>2123</v>
      </c>
    </row>
    <row r="4913" spans="1:16">
      <c r="A4913" s="27" t="s">
        <v>824</v>
      </c>
      <c r="B4913" s="31">
        <v>202603</v>
      </c>
      <c r="C4913" s="27" t="s">
        <v>105</v>
      </c>
      <c r="D4913" s="27" t="s">
        <v>211</v>
      </c>
      <c r="E4913" s="27" t="s">
        <v>34</v>
      </c>
      <c r="F4913" s="27" t="s">
        <v>262</v>
      </c>
      <c r="G4913" s="33">
        <v>164460.9</v>
      </c>
      <c r="H4913" s="33">
        <v>164460.9</v>
      </c>
      <c r="I4913" s="33">
        <v>8833</v>
      </c>
      <c r="J4913" s="33">
        <v>519</v>
      </c>
      <c r="K4913" s="33">
        <v>5500</v>
      </c>
      <c r="L4913" s="33">
        <v>1</v>
      </c>
      <c r="M4913" s="33">
        <v>1</v>
      </c>
      <c r="N4913" s="33">
        <v>147342.7</v>
      </c>
      <c r="O4913" s="33">
        <v>1085.2</v>
      </c>
      <c r="P4913" s="33">
        <v>2847</v>
      </c>
    </row>
    <row r="4914" spans="1:16">
      <c r="A4914" s="27" t="s">
        <v>824</v>
      </c>
      <c r="B4914" s="31">
        <v>202604</v>
      </c>
      <c r="C4914" s="27" t="s">
        <v>105</v>
      </c>
      <c r="D4914" s="27" t="s">
        <v>211</v>
      </c>
      <c r="E4914" s="27" t="s">
        <v>34</v>
      </c>
      <c r="F4914" s="27" t="s">
        <v>262</v>
      </c>
      <c r="G4914" s="33">
        <v>185893.21</v>
      </c>
      <c r="H4914" s="33">
        <v>185893.21</v>
      </c>
      <c r="I4914" s="33">
        <v>9127</v>
      </c>
      <c r="J4914" s="33">
        <v>497</v>
      </c>
      <c r="K4914" s="33">
        <v>5500</v>
      </c>
      <c r="L4914" s="33">
        <v>1</v>
      </c>
      <c r="M4914" s="33">
        <v>1</v>
      </c>
      <c r="N4914" s="33">
        <v>174147.42</v>
      </c>
      <c r="O4914" s="33">
        <v>1208.5</v>
      </c>
      <c r="P4914" s="33">
        <v>3002</v>
      </c>
    </row>
    <row r="4915" spans="1:16">
      <c r="A4915" s="27" t="s">
        <v>824</v>
      </c>
      <c r="B4915" s="31">
        <v>202605</v>
      </c>
      <c r="C4915" s="27" t="s">
        <v>105</v>
      </c>
      <c r="D4915" s="27" t="s">
        <v>211</v>
      </c>
      <c r="E4915" s="27" t="s">
        <v>34</v>
      </c>
      <c r="F4915" s="27" t="s">
        <v>262</v>
      </c>
      <c r="G4915" s="33">
        <v>208159.73</v>
      </c>
      <c r="H4915" s="33">
        <v>208159.73</v>
      </c>
      <c r="I4915" s="33">
        <v>11063</v>
      </c>
      <c r="J4915" s="33">
        <v>541</v>
      </c>
      <c r="K4915" s="33">
        <v>5500</v>
      </c>
      <c r="L4915" s="33">
        <v>1</v>
      </c>
      <c r="M4915" s="33">
        <v>1</v>
      </c>
      <c r="N4915" s="33">
        <v>191570.12</v>
      </c>
      <c r="O4915" s="33">
        <v>1247.9</v>
      </c>
      <c r="P4915" s="33">
        <v>3602</v>
      </c>
    </row>
    <row r="4916" spans="1:16">
      <c r="A4916" s="27" t="s">
        <v>824</v>
      </c>
      <c r="B4916" s="31">
        <v>202606</v>
      </c>
      <c r="C4916" s="27" t="s">
        <v>105</v>
      </c>
      <c r="D4916" s="27" t="s">
        <v>211</v>
      </c>
      <c r="E4916" s="27" t="s">
        <v>34</v>
      </c>
      <c r="F4916" s="27" t="s">
        <v>262</v>
      </c>
      <c r="G4916" s="33">
        <v>211782.61</v>
      </c>
      <c r="H4916" s="33">
        <v>211782.61</v>
      </c>
      <c r="I4916" s="33">
        <v>10536</v>
      </c>
      <c r="J4916" s="33">
        <v>512</v>
      </c>
      <c r="K4916" s="33">
        <v>5500</v>
      </c>
      <c r="L4916" s="33">
        <v>1</v>
      </c>
      <c r="M4916" s="33">
        <v>1</v>
      </c>
      <c r="N4916" s="33">
        <v>187973.27</v>
      </c>
      <c r="O4916" s="33">
        <v>1276.4</v>
      </c>
      <c r="P4916" s="33">
        <v>3347</v>
      </c>
    </row>
    <row r="4917" spans="1:16">
      <c r="A4917" s="27" t="s">
        <v>824</v>
      </c>
      <c r="B4917" s="31">
        <v>202607</v>
      </c>
      <c r="C4917" s="27" t="s">
        <v>105</v>
      </c>
      <c r="D4917" s="27" t="s">
        <v>211</v>
      </c>
      <c r="E4917" s="27" t="s">
        <v>34</v>
      </c>
      <c r="F4917" s="27" t="s">
        <v>262</v>
      </c>
      <c r="G4917" s="33">
        <v>178062.06</v>
      </c>
      <c r="H4917" s="33">
        <v>178062.06</v>
      </c>
      <c r="I4917" s="33">
        <v>9758</v>
      </c>
      <c r="J4917" s="33">
        <v>502</v>
      </c>
      <c r="K4917" s="33">
        <v>5500</v>
      </c>
      <c r="L4917" s="33">
        <v>1</v>
      </c>
      <c r="M4917" s="33">
        <v>1</v>
      </c>
      <c r="N4917" s="33">
        <v>167861.42</v>
      </c>
      <c r="O4917" s="33">
        <v>1057.1</v>
      </c>
      <c r="P4917" s="33">
        <v>2906</v>
      </c>
    </row>
    <row r="4918" spans="1:16">
      <c r="A4918" s="27" t="s">
        <v>827</v>
      </c>
      <c r="B4918" s="31">
        <v>202408</v>
      </c>
      <c r="C4918" s="27" t="s">
        <v>105</v>
      </c>
      <c r="D4918" s="27" t="s">
        <v>211</v>
      </c>
      <c r="E4918" s="27" t="s">
        <v>34</v>
      </c>
      <c r="F4918" s="27" t="s">
        <v>257</v>
      </c>
      <c r="G4918" s="33">
        <v>142947.61</v>
      </c>
      <c r="H4918" s="33">
        <v>142947.61</v>
      </c>
      <c r="I4918" s="33">
        <v>3598</v>
      </c>
      <c r="J4918" s="33">
        <v>291</v>
      </c>
      <c r="K4918" s="33">
        <v>6800</v>
      </c>
      <c r="L4918" s="33">
        <v>1</v>
      </c>
      <c r="M4918" s="33">
        <v>1</v>
      </c>
      <c r="N4918" s="33">
        <v>194608.42</v>
      </c>
      <c r="O4918" s="33">
        <v>841.6</v>
      </c>
      <c r="P4918" s="33">
        <v>1470</v>
      </c>
    </row>
    <row r="4919" spans="1:16">
      <c r="A4919" s="27" t="s">
        <v>827</v>
      </c>
      <c r="B4919" s="31">
        <v>202409</v>
      </c>
      <c r="C4919" s="27" t="s">
        <v>105</v>
      </c>
      <c r="D4919" s="27" t="s">
        <v>211</v>
      </c>
      <c r="E4919" s="27" t="s">
        <v>34</v>
      </c>
      <c r="F4919" s="27" t="s">
        <v>257</v>
      </c>
      <c r="G4919" s="33">
        <v>155220.02</v>
      </c>
      <c r="H4919" s="33">
        <v>155220.02</v>
      </c>
      <c r="I4919" s="33">
        <v>3794</v>
      </c>
      <c r="J4919" s="33">
        <v>291</v>
      </c>
      <c r="K4919" s="33">
        <v>6800</v>
      </c>
      <c r="L4919" s="33">
        <v>1</v>
      </c>
      <c r="M4919" s="33">
        <v>1</v>
      </c>
      <c r="N4919" s="33">
        <v>187938.56</v>
      </c>
      <c r="O4919" s="33">
        <v>900.6</v>
      </c>
      <c r="P4919" s="33">
        <v>1553</v>
      </c>
    </row>
    <row r="4920" spans="1:16">
      <c r="A4920" s="27" t="s">
        <v>827</v>
      </c>
      <c r="B4920" s="31">
        <v>202410</v>
      </c>
      <c r="C4920" s="27" t="s">
        <v>105</v>
      </c>
      <c r="D4920" s="27" t="s">
        <v>211</v>
      </c>
      <c r="E4920" s="27" t="s">
        <v>34</v>
      </c>
      <c r="F4920" s="27" t="s">
        <v>257</v>
      </c>
      <c r="G4920" s="33">
        <v>167934.14</v>
      </c>
      <c r="H4920" s="33">
        <v>167934.14</v>
      </c>
      <c r="I4920" s="33">
        <v>4072</v>
      </c>
      <c r="J4920" s="33">
        <v>271</v>
      </c>
      <c r="K4920" s="33">
        <v>6800</v>
      </c>
      <c r="L4920" s="33">
        <v>1</v>
      </c>
      <c r="M4920" s="33">
        <v>1</v>
      </c>
      <c r="N4920" s="33">
        <v>207337.44</v>
      </c>
      <c r="O4920" s="33">
        <v>1027.3</v>
      </c>
      <c r="P4920" s="33">
        <v>1667</v>
      </c>
    </row>
    <row r="4921" spans="1:16">
      <c r="A4921" s="27" t="s">
        <v>827</v>
      </c>
      <c r="B4921" s="31">
        <v>202411</v>
      </c>
      <c r="C4921" s="27" t="s">
        <v>105</v>
      </c>
      <c r="D4921" s="27" t="s">
        <v>211</v>
      </c>
      <c r="E4921" s="27" t="s">
        <v>34</v>
      </c>
      <c r="F4921" s="27" t="s">
        <v>257</v>
      </c>
      <c r="G4921" s="33">
        <v>207038.34</v>
      </c>
      <c r="H4921" s="33">
        <v>207038.34</v>
      </c>
      <c r="I4921" s="33">
        <v>5171</v>
      </c>
      <c r="J4921" s="33">
        <v>337</v>
      </c>
      <c r="K4921" s="33">
        <v>6800</v>
      </c>
      <c r="L4921" s="33">
        <v>1</v>
      </c>
      <c r="M4921" s="33">
        <v>1</v>
      </c>
      <c r="N4921" s="33">
        <v>251312.84</v>
      </c>
      <c r="O4921" s="33">
        <v>1166.8</v>
      </c>
      <c r="P4921" s="33">
        <v>2116</v>
      </c>
    </row>
    <row r="4922" spans="1:16">
      <c r="A4922" s="27" t="s">
        <v>827</v>
      </c>
      <c r="B4922" s="31">
        <v>202412</v>
      </c>
      <c r="C4922" s="27" t="s">
        <v>105</v>
      </c>
      <c r="D4922" s="27" t="s">
        <v>211</v>
      </c>
      <c r="E4922" s="27" t="s">
        <v>34</v>
      </c>
      <c r="F4922" s="27" t="s">
        <v>257</v>
      </c>
      <c r="G4922" s="33">
        <v>228291.1</v>
      </c>
      <c r="H4922" s="33">
        <v>228291.1</v>
      </c>
      <c r="I4922" s="33">
        <v>5764</v>
      </c>
      <c r="J4922" s="33">
        <v>414</v>
      </c>
      <c r="K4922" s="33">
        <v>6800</v>
      </c>
      <c r="L4922" s="33">
        <v>1</v>
      </c>
      <c r="M4922" s="33">
        <v>1</v>
      </c>
      <c r="N4922" s="33">
        <v>289756.92</v>
      </c>
      <c r="O4922" s="33">
        <v>1317.6</v>
      </c>
      <c r="P4922" s="33">
        <v>2369</v>
      </c>
    </row>
    <row r="4923" spans="1:16">
      <c r="A4923" s="27" t="s">
        <v>827</v>
      </c>
      <c r="B4923" s="31">
        <v>202501</v>
      </c>
      <c r="C4923" s="27" t="s">
        <v>105</v>
      </c>
      <c r="D4923" s="27" t="s">
        <v>211</v>
      </c>
      <c r="E4923" s="27" t="s">
        <v>34</v>
      </c>
      <c r="F4923" s="27" t="s">
        <v>257</v>
      </c>
      <c r="G4923" s="33">
        <v>125115.98</v>
      </c>
      <c r="H4923" s="33">
        <v>125115.98</v>
      </c>
      <c r="I4923" s="33">
        <v>3031</v>
      </c>
      <c r="J4923" s="33">
        <v>227</v>
      </c>
      <c r="K4923" s="33">
        <v>6800</v>
      </c>
      <c r="L4923" s="33">
        <v>1</v>
      </c>
      <c r="M4923" s="33">
        <v>1</v>
      </c>
      <c r="N4923" s="33">
        <v>147921.21</v>
      </c>
      <c r="O4923" s="33">
        <v>728.7</v>
      </c>
      <c r="P4923" s="33">
        <v>1276</v>
      </c>
    </row>
    <row r="4924" spans="1:16">
      <c r="A4924" s="27" t="s">
        <v>827</v>
      </c>
      <c r="B4924" s="31">
        <v>202502</v>
      </c>
      <c r="C4924" s="27" t="s">
        <v>105</v>
      </c>
      <c r="D4924" s="27" t="s">
        <v>211</v>
      </c>
      <c r="E4924" s="27" t="s">
        <v>34</v>
      </c>
      <c r="F4924" s="27" t="s">
        <v>257</v>
      </c>
      <c r="G4924" s="33">
        <v>117791.07</v>
      </c>
      <c r="H4924" s="33">
        <v>117791.07</v>
      </c>
      <c r="I4924" s="33">
        <v>3021</v>
      </c>
      <c r="J4924" s="33">
        <v>227</v>
      </c>
      <c r="K4924" s="33">
        <v>6800</v>
      </c>
      <c r="L4924" s="33">
        <v>1</v>
      </c>
      <c r="M4924" s="33">
        <v>1</v>
      </c>
      <c r="N4924" s="33">
        <v>153067.2</v>
      </c>
      <c r="O4924" s="33">
        <v>688.9</v>
      </c>
      <c r="P4924" s="33">
        <v>1248</v>
      </c>
    </row>
    <row r="4925" spans="1:16">
      <c r="A4925" s="27" t="s">
        <v>827</v>
      </c>
      <c r="B4925" s="31">
        <v>202503</v>
      </c>
      <c r="C4925" s="27" t="s">
        <v>105</v>
      </c>
      <c r="D4925" s="27" t="s">
        <v>211</v>
      </c>
      <c r="E4925" s="27" t="s">
        <v>34</v>
      </c>
      <c r="F4925" s="27" t="s">
        <v>257</v>
      </c>
      <c r="G4925" s="33">
        <v>152203.72</v>
      </c>
      <c r="H4925" s="33">
        <v>152203.72</v>
      </c>
      <c r="I4925" s="33">
        <v>3742</v>
      </c>
      <c r="J4925" s="33">
        <v>293</v>
      </c>
      <c r="K4925" s="33">
        <v>6800</v>
      </c>
      <c r="L4925" s="33">
        <v>1</v>
      </c>
      <c r="M4925" s="33">
        <v>1</v>
      </c>
      <c r="N4925" s="33">
        <v>191597.89</v>
      </c>
      <c r="O4925" s="33">
        <v>977.4</v>
      </c>
      <c r="P4925" s="33">
        <v>1594</v>
      </c>
    </row>
    <row r="4926" spans="1:16">
      <c r="A4926" s="27" t="s">
        <v>827</v>
      </c>
      <c r="B4926" s="31">
        <v>202504</v>
      </c>
      <c r="C4926" s="27" t="s">
        <v>105</v>
      </c>
      <c r="D4926" s="27" t="s">
        <v>211</v>
      </c>
      <c r="E4926" s="27" t="s">
        <v>34</v>
      </c>
      <c r="F4926" s="27" t="s">
        <v>257</v>
      </c>
      <c r="G4926" s="33">
        <v>176051.79</v>
      </c>
      <c r="H4926" s="33">
        <v>176051.79</v>
      </c>
      <c r="I4926" s="33">
        <v>4653</v>
      </c>
      <c r="J4926" s="33">
        <v>334</v>
      </c>
      <c r="K4926" s="33">
        <v>6800</v>
      </c>
      <c r="L4926" s="33">
        <v>1</v>
      </c>
      <c r="M4926" s="33">
        <v>1</v>
      </c>
      <c r="N4926" s="33">
        <v>226453.55</v>
      </c>
      <c r="O4926" s="33">
        <v>980.5</v>
      </c>
      <c r="P4926" s="33">
        <v>1944</v>
      </c>
    </row>
    <row r="4927" spans="1:16">
      <c r="A4927" s="27" t="s">
        <v>827</v>
      </c>
      <c r="B4927" s="31">
        <v>202505</v>
      </c>
      <c r="C4927" s="27" t="s">
        <v>105</v>
      </c>
      <c r="D4927" s="27" t="s">
        <v>211</v>
      </c>
      <c r="E4927" s="27" t="s">
        <v>34</v>
      </c>
      <c r="F4927" s="27" t="s">
        <v>257</v>
      </c>
      <c r="G4927" s="33">
        <v>192983.72</v>
      </c>
      <c r="H4927" s="33">
        <v>192983.72</v>
      </c>
      <c r="I4927" s="33">
        <v>4589</v>
      </c>
      <c r="J4927" s="33">
        <v>356</v>
      </c>
      <c r="K4927" s="33">
        <v>6800</v>
      </c>
      <c r="L4927" s="33">
        <v>1</v>
      </c>
      <c r="M4927" s="33">
        <v>1</v>
      </c>
      <c r="N4927" s="33">
        <v>249109.26</v>
      </c>
      <c r="O4927" s="33">
        <v>1116.8</v>
      </c>
      <c r="P4927" s="33">
        <v>1933</v>
      </c>
    </row>
    <row r="4928" spans="1:16">
      <c r="A4928" s="27" t="s">
        <v>827</v>
      </c>
      <c r="B4928" s="31">
        <v>202506</v>
      </c>
      <c r="C4928" s="27" t="s">
        <v>105</v>
      </c>
      <c r="D4928" s="27" t="s">
        <v>211</v>
      </c>
      <c r="E4928" s="27" t="s">
        <v>34</v>
      </c>
      <c r="F4928" s="27" t="s">
        <v>257</v>
      </c>
      <c r="G4928" s="33">
        <v>187115.11</v>
      </c>
      <c r="H4928" s="33">
        <v>187115.11</v>
      </c>
      <c r="I4928" s="33">
        <v>4702</v>
      </c>
      <c r="J4928" s="33">
        <v>360</v>
      </c>
      <c r="K4928" s="33">
        <v>6800</v>
      </c>
      <c r="L4928" s="33">
        <v>1</v>
      </c>
      <c r="M4928" s="33">
        <v>1</v>
      </c>
      <c r="N4928" s="33">
        <v>244432.07</v>
      </c>
      <c r="O4928" s="33">
        <v>1030.9</v>
      </c>
      <c r="P4928" s="33">
        <v>1959</v>
      </c>
    </row>
    <row r="4929" spans="1:16">
      <c r="A4929" s="27" t="s">
        <v>827</v>
      </c>
      <c r="B4929" s="31">
        <v>202507</v>
      </c>
      <c r="C4929" s="27" t="s">
        <v>105</v>
      </c>
      <c r="D4929" s="27" t="s">
        <v>211</v>
      </c>
      <c r="E4929" s="27" t="s">
        <v>34</v>
      </c>
      <c r="F4929" s="27" t="s">
        <v>257</v>
      </c>
      <c r="G4929" s="33">
        <v>179987.4</v>
      </c>
      <c r="H4929" s="33">
        <v>179987.4</v>
      </c>
      <c r="I4929" s="33">
        <v>4308</v>
      </c>
      <c r="J4929" s="33">
        <v>332</v>
      </c>
      <c r="K4929" s="33">
        <v>6800</v>
      </c>
      <c r="L4929" s="33">
        <v>1</v>
      </c>
      <c r="M4929" s="33">
        <v>1</v>
      </c>
      <c r="N4929" s="33">
        <v>218279.52</v>
      </c>
      <c r="O4929" s="33">
        <v>991.5</v>
      </c>
      <c r="P4929" s="33">
        <v>1838</v>
      </c>
    </row>
    <row r="4930" spans="1:16">
      <c r="A4930" s="27" t="s">
        <v>827</v>
      </c>
      <c r="B4930" s="31">
        <v>202508</v>
      </c>
      <c r="C4930" s="27" t="s">
        <v>105</v>
      </c>
      <c r="D4930" s="27" t="s">
        <v>211</v>
      </c>
      <c r="E4930" s="27" t="s">
        <v>34</v>
      </c>
      <c r="F4930" s="27" t="s">
        <v>257</v>
      </c>
      <c r="G4930" s="33">
        <v>168200.51</v>
      </c>
      <c r="H4930" s="33">
        <v>168200.51</v>
      </c>
      <c r="I4930" s="33">
        <v>4103</v>
      </c>
      <c r="J4930" s="33">
        <v>352</v>
      </c>
      <c r="K4930" s="33">
        <v>6800</v>
      </c>
      <c r="L4930" s="33">
        <v>1</v>
      </c>
      <c r="M4930" s="33">
        <v>1</v>
      </c>
      <c r="N4930" s="33">
        <v>211150.14</v>
      </c>
      <c r="O4930" s="33">
        <v>992.8</v>
      </c>
      <c r="P4930" s="33">
        <v>1724</v>
      </c>
    </row>
    <row r="4931" spans="1:16">
      <c r="A4931" s="27" t="s">
        <v>827</v>
      </c>
      <c r="B4931" s="31">
        <v>202509</v>
      </c>
      <c r="C4931" s="27" t="s">
        <v>105</v>
      </c>
      <c r="D4931" s="27" t="s">
        <v>211</v>
      </c>
      <c r="E4931" s="27" t="s">
        <v>34</v>
      </c>
      <c r="F4931" s="27" t="s">
        <v>257</v>
      </c>
      <c r="G4931" s="33">
        <v>157133.22</v>
      </c>
      <c r="H4931" s="33">
        <v>157133.22</v>
      </c>
      <c r="I4931" s="33">
        <v>4085</v>
      </c>
      <c r="J4931" s="33">
        <v>355</v>
      </c>
      <c r="K4931" s="33">
        <v>6800</v>
      </c>
      <c r="L4931" s="33">
        <v>1</v>
      </c>
      <c r="M4931" s="33">
        <v>1</v>
      </c>
      <c r="N4931" s="33">
        <v>203913.33</v>
      </c>
      <c r="O4931" s="33">
        <v>908.1</v>
      </c>
      <c r="P4931" s="33">
        <v>1636</v>
      </c>
    </row>
    <row r="4932" spans="1:16">
      <c r="A4932" s="27" t="s">
        <v>827</v>
      </c>
      <c r="B4932" s="31">
        <v>202510</v>
      </c>
      <c r="C4932" s="27" t="s">
        <v>105</v>
      </c>
      <c r="D4932" s="27" t="s">
        <v>211</v>
      </c>
      <c r="E4932" s="27" t="s">
        <v>34</v>
      </c>
      <c r="F4932" s="27" t="s">
        <v>257</v>
      </c>
      <c r="G4932" s="33">
        <v>156412.92</v>
      </c>
      <c r="H4932" s="33">
        <v>156412.92</v>
      </c>
      <c r="I4932" s="33">
        <v>4177</v>
      </c>
      <c r="J4932" s="33">
        <v>313</v>
      </c>
      <c r="K4932" s="33">
        <v>6800</v>
      </c>
      <c r="L4932" s="33">
        <v>1</v>
      </c>
      <c r="M4932" s="33">
        <v>1</v>
      </c>
      <c r="N4932" s="33">
        <v>224961.12</v>
      </c>
      <c r="O4932" s="33">
        <v>887.1</v>
      </c>
      <c r="P4932" s="33">
        <v>1685</v>
      </c>
    </row>
    <row r="4933" spans="1:16">
      <c r="A4933" s="27" t="s">
        <v>827</v>
      </c>
      <c r="B4933" s="31">
        <v>202511</v>
      </c>
      <c r="C4933" s="27" t="s">
        <v>105</v>
      </c>
      <c r="D4933" s="27" t="s">
        <v>211</v>
      </c>
      <c r="E4933" s="27" t="s">
        <v>34</v>
      </c>
      <c r="F4933" s="27" t="s">
        <v>257</v>
      </c>
      <c r="G4933" s="33">
        <v>217831.8</v>
      </c>
      <c r="H4933" s="33">
        <v>217831.8</v>
      </c>
      <c r="I4933" s="33">
        <v>5470</v>
      </c>
      <c r="J4933" s="33">
        <v>421</v>
      </c>
      <c r="K4933" s="33">
        <v>6800</v>
      </c>
      <c r="L4933" s="33">
        <v>1</v>
      </c>
      <c r="M4933" s="33">
        <v>1</v>
      </c>
      <c r="N4933" s="33">
        <v>272674.43</v>
      </c>
      <c r="O4933" s="33">
        <v>1258.7</v>
      </c>
      <c r="P4933" s="33">
        <v>2275</v>
      </c>
    </row>
    <row r="4934" spans="1:16">
      <c r="A4934" s="27" t="s">
        <v>827</v>
      </c>
      <c r="B4934" s="31">
        <v>202512</v>
      </c>
      <c r="C4934" s="27" t="s">
        <v>105</v>
      </c>
      <c r="D4934" s="27" t="s">
        <v>211</v>
      </c>
      <c r="E4934" s="27" t="s">
        <v>34</v>
      </c>
      <c r="F4934" s="27" t="s">
        <v>257</v>
      </c>
      <c r="G4934" s="33">
        <v>273168.43</v>
      </c>
      <c r="H4934" s="33">
        <v>273168.43</v>
      </c>
      <c r="I4934" s="33">
        <v>7340</v>
      </c>
      <c r="J4934" s="33">
        <v>497</v>
      </c>
      <c r="K4934" s="33">
        <v>6800</v>
      </c>
      <c r="L4934" s="33">
        <v>1</v>
      </c>
      <c r="M4934" s="33">
        <v>1</v>
      </c>
      <c r="N4934" s="33">
        <v>314386.25</v>
      </c>
      <c r="O4934" s="33">
        <v>1476.7</v>
      </c>
      <c r="P4934" s="33">
        <v>2776</v>
      </c>
    </row>
    <row r="4935" spans="1:16">
      <c r="A4935" s="27" t="s">
        <v>827</v>
      </c>
      <c r="B4935" s="31">
        <v>202601</v>
      </c>
      <c r="C4935" s="27" t="s">
        <v>105</v>
      </c>
      <c r="D4935" s="27" t="s">
        <v>211</v>
      </c>
      <c r="E4935" s="27" t="s">
        <v>34</v>
      </c>
      <c r="F4935" s="27" t="s">
        <v>257</v>
      </c>
      <c r="G4935" s="33">
        <v>130583.28</v>
      </c>
      <c r="H4935" s="33">
        <v>130583.28</v>
      </c>
      <c r="I4935" s="33">
        <v>3300</v>
      </c>
      <c r="J4935" s="33">
        <v>244</v>
      </c>
      <c r="K4935" s="33">
        <v>6800</v>
      </c>
      <c r="L4935" s="33">
        <v>1</v>
      </c>
      <c r="M4935" s="33">
        <v>1</v>
      </c>
      <c r="N4935" s="33">
        <v>160494.51</v>
      </c>
      <c r="O4935" s="33">
        <v>738.1</v>
      </c>
      <c r="P4935" s="33">
        <v>1362</v>
      </c>
    </row>
    <row r="4936" spans="1:16">
      <c r="A4936" s="27" t="s">
        <v>827</v>
      </c>
      <c r="B4936" s="31">
        <v>202602</v>
      </c>
      <c r="C4936" s="27" t="s">
        <v>105</v>
      </c>
      <c r="D4936" s="27" t="s">
        <v>211</v>
      </c>
      <c r="E4936" s="27" t="s">
        <v>34</v>
      </c>
      <c r="F4936" s="27" t="s">
        <v>257</v>
      </c>
      <c r="G4936" s="33">
        <v>144004.53</v>
      </c>
      <c r="H4936" s="33">
        <v>144004.53</v>
      </c>
      <c r="I4936" s="33">
        <v>3554</v>
      </c>
      <c r="J4936" s="33">
        <v>263</v>
      </c>
      <c r="K4936" s="33">
        <v>6800</v>
      </c>
      <c r="L4936" s="33">
        <v>1</v>
      </c>
      <c r="M4936" s="33">
        <v>1</v>
      </c>
      <c r="N4936" s="33">
        <v>166077.91</v>
      </c>
      <c r="O4936" s="33">
        <v>824.8</v>
      </c>
      <c r="P4936" s="33">
        <v>1546</v>
      </c>
    </row>
    <row r="4937" spans="1:16">
      <c r="A4937" s="27" t="s">
        <v>827</v>
      </c>
      <c r="B4937" s="31">
        <v>202603</v>
      </c>
      <c r="C4937" s="27" t="s">
        <v>105</v>
      </c>
      <c r="D4937" s="27" t="s">
        <v>211</v>
      </c>
      <c r="E4937" s="27" t="s">
        <v>34</v>
      </c>
      <c r="F4937" s="27" t="s">
        <v>257</v>
      </c>
      <c r="G4937" s="33">
        <v>165433.43</v>
      </c>
      <c r="H4937" s="33">
        <v>165433.43</v>
      </c>
      <c r="I4937" s="33">
        <v>4436</v>
      </c>
      <c r="J4937" s="33">
        <v>348</v>
      </c>
      <c r="K4937" s="33">
        <v>6800</v>
      </c>
      <c r="L4937" s="33">
        <v>1</v>
      </c>
      <c r="M4937" s="33">
        <v>1</v>
      </c>
      <c r="N4937" s="33">
        <v>207883.71</v>
      </c>
      <c r="O4937" s="33">
        <v>927.7</v>
      </c>
      <c r="P4937" s="33">
        <v>1860</v>
      </c>
    </row>
    <row r="4938" spans="1:16">
      <c r="A4938" s="27" t="s">
        <v>827</v>
      </c>
      <c r="B4938" s="31">
        <v>202604</v>
      </c>
      <c r="C4938" s="27" t="s">
        <v>105</v>
      </c>
      <c r="D4938" s="27" t="s">
        <v>211</v>
      </c>
      <c r="E4938" s="27" t="s">
        <v>34</v>
      </c>
      <c r="F4938" s="27" t="s">
        <v>257</v>
      </c>
      <c r="G4938" s="33">
        <v>176973.09</v>
      </c>
      <c r="H4938" s="33">
        <v>176973.09</v>
      </c>
      <c r="I4938" s="33">
        <v>4538</v>
      </c>
      <c r="J4938" s="33">
        <v>329</v>
      </c>
      <c r="K4938" s="33">
        <v>6800</v>
      </c>
      <c r="L4938" s="33">
        <v>1</v>
      </c>
      <c r="M4938" s="33">
        <v>1</v>
      </c>
      <c r="N4938" s="33">
        <v>245702.1</v>
      </c>
      <c r="O4938" s="33">
        <v>1109.5</v>
      </c>
      <c r="P4938" s="33">
        <v>1815</v>
      </c>
    </row>
    <row r="4939" spans="1:16">
      <c r="A4939" s="27" t="s">
        <v>827</v>
      </c>
      <c r="B4939" s="31">
        <v>202605</v>
      </c>
      <c r="C4939" s="27" t="s">
        <v>105</v>
      </c>
      <c r="D4939" s="27" t="s">
        <v>211</v>
      </c>
      <c r="E4939" s="27" t="s">
        <v>34</v>
      </c>
      <c r="F4939" s="27" t="s">
        <v>257</v>
      </c>
      <c r="G4939" s="33">
        <v>221297.21</v>
      </c>
      <c r="H4939" s="33">
        <v>221297.21</v>
      </c>
      <c r="I4939" s="33">
        <v>6134</v>
      </c>
      <c r="J4939" s="33">
        <v>424</v>
      </c>
      <c r="K4939" s="33">
        <v>6800</v>
      </c>
      <c r="L4939" s="33">
        <v>1</v>
      </c>
      <c r="M4939" s="33">
        <v>1</v>
      </c>
      <c r="N4939" s="33">
        <v>270283.54</v>
      </c>
      <c r="O4939" s="33">
        <v>1187.9</v>
      </c>
      <c r="P4939" s="33">
        <v>2607</v>
      </c>
    </row>
    <row r="4940" spans="1:16">
      <c r="A4940" s="27" t="s">
        <v>827</v>
      </c>
      <c r="B4940" s="31">
        <v>202606</v>
      </c>
      <c r="C4940" s="27" t="s">
        <v>105</v>
      </c>
      <c r="D4940" s="27" t="s">
        <v>211</v>
      </c>
      <c r="E4940" s="27" t="s">
        <v>34</v>
      </c>
      <c r="F4940" s="27" t="s">
        <v>257</v>
      </c>
      <c r="G4940" s="33">
        <v>195103.57</v>
      </c>
      <c r="H4940" s="33">
        <v>195103.57</v>
      </c>
      <c r="I4940" s="33">
        <v>5038</v>
      </c>
      <c r="J4940" s="33">
        <v>379</v>
      </c>
      <c r="K4940" s="33">
        <v>6800</v>
      </c>
      <c r="L4940" s="33">
        <v>1</v>
      </c>
      <c r="M4940" s="33">
        <v>1</v>
      </c>
      <c r="N4940" s="33">
        <v>265208.79</v>
      </c>
      <c r="O4940" s="33">
        <v>1146.7</v>
      </c>
      <c r="P4940" s="33">
        <v>2122</v>
      </c>
    </row>
    <row r="4941" spans="1:16">
      <c r="A4941" s="27" t="s">
        <v>827</v>
      </c>
      <c r="B4941" s="31">
        <v>202607</v>
      </c>
      <c r="C4941" s="27" t="s">
        <v>105</v>
      </c>
      <c r="D4941" s="27" t="s">
        <v>211</v>
      </c>
      <c r="E4941" s="27" t="s">
        <v>34</v>
      </c>
      <c r="F4941" s="27" t="s">
        <v>257</v>
      </c>
      <c r="G4941" s="33">
        <v>192417.93</v>
      </c>
      <c r="H4941" s="33">
        <v>192417.93</v>
      </c>
      <c r="I4941" s="33">
        <v>5100</v>
      </c>
      <c r="J4941" s="33">
        <v>439</v>
      </c>
      <c r="K4941" s="33">
        <v>6800</v>
      </c>
      <c r="L4941" s="33">
        <v>1</v>
      </c>
      <c r="M4941" s="33">
        <v>1</v>
      </c>
      <c r="N4941" s="33">
        <v>236833.28</v>
      </c>
      <c r="O4941" s="33">
        <v>1106.9</v>
      </c>
      <c r="P4941" s="33">
        <v>2009</v>
      </c>
    </row>
    <row r="4942" spans="1:16">
      <c r="A4942" s="27" t="s">
        <v>830</v>
      </c>
      <c r="B4942" s="31">
        <v>202408</v>
      </c>
      <c r="C4942" s="27" t="s">
        <v>105</v>
      </c>
      <c r="D4942" s="27" t="s">
        <v>211</v>
      </c>
      <c r="E4942" s="27" t="s">
        <v>34</v>
      </c>
      <c r="F4942" s="27" t="s">
        <v>257</v>
      </c>
      <c r="G4942" s="33">
        <v>333017.21</v>
      </c>
      <c r="H4942" s="33">
        <v>333017.21</v>
      </c>
      <c r="I4942" s="33">
        <v>8854</v>
      </c>
      <c r="J4942" s="33">
        <v>672</v>
      </c>
      <c r="K4942" s="33">
        <v>11100</v>
      </c>
      <c r="L4942" s="33">
        <v>1</v>
      </c>
      <c r="M4942" s="33">
        <v>1</v>
      </c>
      <c r="N4942" s="33">
        <v>304627.18</v>
      </c>
      <c r="O4942" s="33">
        <v>1985.5</v>
      </c>
      <c r="P4942" s="33">
        <v>3664</v>
      </c>
    </row>
    <row r="4943" spans="1:16">
      <c r="A4943" s="27" t="s">
        <v>830</v>
      </c>
      <c r="B4943" s="31">
        <v>202409</v>
      </c>
      <c r="C4943" s="27" t="s">
        <v>105</v>
      </c>
      <c r="D4943" s="27" t="s">
        <v>211</v>
      </c>
      <c r="E4943" s="27" t="s">
        <v>34</v>
      </c>
      <c r="F4943" s="27" t="s">
        <v>257</v>
      </c>
      <c r="G4943" s="33">
        <v>338370.41</v>
      </c>
      <c r="H4943" s="33">
        <v>338370.41</v>
      </c>
      <c r="I4943" s="33">
        <v>8785</v>
      </c>
      <c r="J4943" s="33">
        <v>669</v>
      </c>
      <c r="K4943" s="33">
        <v>11100</v>
      </c>
      <c r="L4943" s="33">
        <v>1</v>
      </c>
      <c r="M4943" s="33">
        <v>1</v>
      </c>
      <c r="N4943" s="33">
        <v>294186.61</v>
      </c>
      <c r="O4943" s="33">
        <v>1872.3</v>
      </c>
      <c r="P4943" s="33">
        <v>3459</v>
      </c>
    </row>
    <row r="4944" spans="1:16">
      <c r="A4944" s="27" t="s">
        <v>830</v>
      </c>
      <c r="B4944" s="31">
        <v>202410</v>
      </c>
      <c r="C4944" s="27" t="s">
        <v>105</v>
      </c>
      <c r="D4944" s="27" t="s">
        <v>211</v>
      </c>
      <c r="E4944" s="27" t="s">
        <v>34</v>
      </c>
      <c r="F4944" s="27" t="s">
        <v>257</v>
      </c>
      <c r="G4944" s="33">
        <v>334793.18</v>
      </c>
      <c r="H4944" s="33">
        <v>334793.18</v>
      </c>
      <c r="I4944" s="33">
        <v>8657</v>
      </c>
      <c r="J4944" s="33">
        <v>593</v>
      </c>
      <c r="K4944" s="33">
        <v>11100</v>
      </c>
      <c r="L4944" s="33">
        <v>1</v>
      </c>
      <c r="M4944" s="33">
        <v>1</v>
      </c>
      <c r="N4944" s="33">
        <v>324552.35</v>
      </c>
      <c r="O4944" s="33">
        <v>1838.9</v>
      </c>
      <c r="P4944" s="33">
        <v>3523</v>
      </c>
    </row>
    <row r="4945" spans="1:16">
      <c r="A4945" s="27" t="s">
        <v>830</v>
      </c>
      <c r="B4945" s="31">
        <v>202411</v>
      </c>
      <c r="C4945" s="27" t="s">
        <v>105</v>
      </c>
      <c r="D4945" s="27" t="s">
        <v>211</v>
      </c>
      <c r="E4945" s="27" t="s">
        <v>34</v>
      </c>
      <c r="F4945" s="27" t="s">
        <v>257</v>
      </c>
      <c r="G4945" s="33">
        <v>436470.13</v>
      </c>
      <c r="H4945" s="33">
        <v>436470.13</v>
      </c>
      <c r="I4945" s="33">
        <v>11041</v>
      </c>
      <c r="J4945" s="33">
        <v>773</v>
      </c>
      <c r="K4945" s="33">
        <v>11100</v>
      </c>
      <c r="L4945" s="33">
        <v>1</v>
      </c>
      <c r="M4945" s="33">
        <v>1</v>
      </c>
      <c r="N4945" s="33">
        <v>393388.53</v>
      </c>
      <c r="O4945" s="33">
        <v>2302.2</v>
      </c>
      <c r="P4945" s="33">
        <v>4401</v>
      </c>
    </row>
    <row r="4946" spans="1:16">
      <c r="A4946" s="27" t="s">
        <v>830</v>
      </c>
      <c r="B4946" s="31">
        <v>202412</v>
      </c>
      <c r="C4946" s="27" t="s">
        <v>105</v>
      </c>
      <c r="D4946" s="27" t="s">
        <v>211</v>
      </c>
      <c r="E4946" s="27" t="s">
        <v>34</v>
      </c>
      <c r="F4946" s="27" t="s">
        <v>257</v>
      </c>
      <c r="G4946" s="33">
        <v>513902</v>
      </c>
      <c r="H4946" s="33">
        <v>513902</v>
      </c>
      <c r="I4946" s="33">
        <v>12564</v>
      </c>
      <c r="J4946" s="33">
        <v>964</v>
      </c>
      <c r="K4946" s="33">
        <v>11100</v>
      </c>
      <c r="L4946" s="33">
        <v>1</v>
      </c>
      <c r="M4946" s="33">
        <v>1</v>
      </c>
      <c r="N4946" s="33">
        <v>453566.35</v>
      </c>
      <c r="O4946" s="33">
        <v>2559.4</v>
      </c>
      <c r="P4946" s="33">
        <v>5342</v>
      </c>
    </row>
    <row r="4947" spans="1:16">
      <c r="A4947" s="27" t="s">
        <v>830</v>
      </c>
      <c r="B4947" s="31">
        <v>202501</v>
      </c>
      <c r="C4947" s="27" t="s">
        <v>105</v>
      </c>
      <c r="D4947" s="27" t="s">
        <v>211</v>
      </c>
      <c r="E4947" s="27" t="s">
        <v>34</v>
      </c>
      <c r="F4947" s="27" t="s">
        <v>257</v>
      </c>
      <c r="G4947" s="33">
        <v>289274.75</v>
      </c>
      <c r="H4947" s="33">
        <v>289274.75</v>
      </c>
      <c r="I4947" s="33">
        <v>7268</v>
      </c>
      <c r="J4947" s="33">
        <v>580</v>
      </c>
      <c r="K4947" s="33">
        <v>11100</v>
      </c>
      <c r="L4947" s="33">
        <v>1</v>
      </c>
      <c r="M4947" s="33">
        <v>1</v>
      </c>
      <c r="N4947" s="33">
        <v>231546.09</v>
      </c>
      <c r="O4947" s="33">
        <v>1554.3</v>
      </c>
      <c r="P4947" s="33">
        <v>3013</v>
      </c>
    </row>
    <row r="4948" spans="1:16">
      <c r="A4948" s="27" t="s">
        <v>830</v>
      </c>
      <c r="B4948" s="31">
        <v>202502</v>
      </c>
      <c r="C4948" s="27" t="s">
        <v>105</v>
      </c>
      <c r="D4948" s="27" t="s">
        <v>211</v>
      </c>
      <c r="E4948" s="27" t="s">
        <v>34</v>
      </c>
      <c r="F4948" s="27" t="s">
        <v>257</v>
      </c>
      <c r="G4948" s="33">
        <v>279827.31</v>
      </c>
      <c r="H4948" s="33">
        <v>279827.31</v>
      </c>
      <c r="I4948" s="33">
        <v>6903</v>
      </c>
      <c r="J4948" s="33">
        <v>555</v>
      </c>
      <c r="K4948" s="33">
        <v>11100</v>
      </c>
      <c r="L4948" s="33">
        <v>1</v>
      </c>
      <c r="M4948" s="33">
        <v>1</v>
      </c>
      <c r="N4948" s="33">
        <v>239601.3</v>
      </c>
      <c r="O4948" s="33">
        <v>1612.4</v>
      </c>
      <c r="P4948" s="33">
        <v>2714</v>
      </c>
    </row>
    <row r="4949" spans="1:16">
      <c r="A4949" s="27" t="s">
        <v>830</v>
      </c>
      <c r="B4949" s="31">
        <v>202503</v>
      </c>
      <c r="C4949" s="27" t="s">
        <v>105</v>
      </c>
      <c r="D4949" s="27" t="s">
        <v>211</v>
      </c>
      <c r="E4949" s="27" t="s">
        <v>34</v>
      </c>
      <c r="F4949" s="27" t="s">
        <v>257</v>
      </c>
      <c r="G4949" s="33">
        <v>330389.3</v>
      </c>
      <c r="H4949" s="33">
        <v>330389.3</v>
      </c>
      <c r="I4949" s="33">
        <v>8837</v>
      </c>
      <c r="J4949" s="33">
        <v>673</v>
      </c>
      <c r="K4949" s="33">
        <v>11100</v>
      </c>
      <c r="L4949" s="33">
        <v>1</v>
      </c>
      <c r="M4949" s="33">
        <v>1</v>
      </c>
      <c r="N4949" s="33">
        <v>299914.7</v>
      </c>
      <c r="O4949" s="33">
        <v>1794.5</v>
      </c>
      <c r="P4949" s="33">
        <v>3582</v>
      </c>
    </row>
    <row r="4950" spans="1:16">
      <c r="A4950" s="27" t="s">
        <v>830</v>
      </c>
      <c r="B4950" s="31">
        <v>202504</v>
      </c>
      <c r="C4950" s="27" t="s">
        <v>105</v>
      </c>
      <c r="D4950" s="27" t="s">
        <v>211</v>
      </c>
      <c r="E4950" s="27" t="s">
        <v>34</v>
      </c>
      <c r="F4950" s="27" t="s">
        <v>257</v>
      </c>
      <c r="G4950" s="33">
        <v>411712.52</v>
      </c>
      <c r="H4950" s="33">
        <v>411712.52</v>
      </c>
      <c r="I4950" s="33">
        <v>10876</v>
      </c>
      <c r="J4950" s="33">
        <v>824</v>
      </c>
      <c r="K4950" s="33">
        <v>11100</v>
      </c>
      <c r="L4950" s="33">
        <v>1</v>
      </c>
      <c r="M4950" s="33">
        <v>1</v>
      </c>
      <c r="N4950" s="33">
        <v>354475.44</v>
      </c>
      <c r="O4950" s="33">
        <v>2089.4</v>
      </c>
      <c r="P4950" s="33">
        <v>4444</v>
      </c>
    </row>
    <row r="4951" spans="1:16">
      <c r="A4951" s="27" t="s">
        <v>830</v>
      </c>
      <c r="B4951" s="31">
        <v>202505</v>
      </c>
      <c r="C4951" s="27" t="s">
        <v>105</v>
      </c>
      <c r="D4951" s="27" t="s">
        <v>211</v>
      </c>
      <c r="E4951" s="27" t="s">
        <v>34</v>
      </c>
      <c r="F4951" s="27" t="s">
        <v>257</v>
      </c>
      <c r="G4951" s="33">
        <v>460941.9</v>
      </c>
      <c r="H4951" s="33">
        <v>460941.9</v>
      </c>
      <c r="I4951" s="33">
        <v>10784</v>
      </c>
      <c r="J4951" s="33">
        <v>776</v>
      </c>
      <c r="K4951" s="33">
        <v>11100</v>
      </c>
      <c r="L4951" s="33">
        <v>1</v>
      </c>
      <c r="M4951" s="33">
        <v>1</v>
      </c>
      <c r="N4951" s="33">
        <v>389939.19</v>
      </c>
      <c r="O4951" s="33">
        <v>2681.6</v>
      </c>
      <c r="P4951" s="33">
        <v>4455</v>
      </c>
    </row>
    <row r="4952" spans="1:16">
      <c r="A4952" s="27" t="s">
        <v>830</v>
      </c>
      <c r="B4952" s="31">
        <v>202506</v>
      </c>
      <c r="C4952" s="27" t="s">
        <v>105</v>
      </c>
      <c r="D4952" s="27" t="s">
        <v>211</v>
      </c>
      <c r="E4952" s="27" t="s">
        <v>34</v>
      </c>
      <c r="F4952" s="27" t="s">
        <v>257</v>
      </c>
      <c r="G4952" s="33">
        <v>436893.83</v>
      </c>
      <c r="H4952" s="33">
        <v>436893.83</v>
      </c>
      <c r="I4952" s="33">
        <v>10981</v>
      </c>
      <c r="J4952" s="33">
        <v>846</v>
      </c>
      <c r="K4952" s="33">
        <v>11100</v>
      </c>
      <c r="L4952" s="33">
        <v>1</v>
      </c>
      <c r="M4952" s="33">
        <v>1</v>
      </c>
      <c r="N4952" s="33">
        <v>382617.82</v>
      </c>
      <c r="O4952" s="33">
        <v>2476.2</v>
      </c>
      <c r="P4952" s="33">
        <v>4237</v>
      </c>
    </row>
    <row r="4953" spans="1:16">
      <c r="A4953" s="27" t="s">
        <v>830</v>
      </c>
      <c r="B4953" s="31">
        <v>202507</v>
      </c>
      <c r="C4953" s="27" t="s">
        <v>105</v>
      </c>
      <c r="D4953" s="27" t="s">
        <v>211</v>
      </c>
      <c r="E4953" s="27" t="s">
        <v>34</v>
      </c>
      <c r="F4953" s="27" t="s">
        <v>257</v>
      </c>
      <c r="G4953" s="33">
        <v>423711.44</v>
      </c>
      <c r="H4953" s="33">
        <v>423711.44</v>
      </c>
      <c r="I4953" s="33">
        <v>11131</v>
      </c>
      <c r="J4953" s="33">
        <v>946</v>
      </c>
      <c r="K4953" s="33">
        <v>11100</v>
      </c>
      <c r="L4953" s="33">
        <v>1</v>
      </c>
      <c r="M4953" s="33">
        <v>1</v>
      </c>
      <c r="N4953" s="33">
        <v>341680.35</v>
      </c>
      <c r="O4953" s="33">
        <v>2447.2</v>
      </c>
      <c r="P4953" s="33">
        <v>4363</v>
      </c>
    </row>
    <row r="4954" spans="1:16">
      <c r="A4954" s="27" t="s">
        <v>830</v>
      </c>
      <c r="B4954" s="31">
        <v>202508</v>
      </c>
      <c r="C4954" s="27" t="s">
        <v>105</v>
      </c>
      <c r="D4954" s="27" t="s">
        <v>211</v>
      </c>
      <c r="E4954" s="27" t="s">
        <v>34</v>
      </c>
      <c r="F4954" s="27" t="s">
        <v>257</v>
      </c>
      <c r="G4954" s="33">
        <v>371121.15</v>
      </c>
      <c r="H4954" s="33">
        <v>371121.15</v>
      </c>
      <c r="I4954" s="33">
        <v>9549</v>
      </c>
      <c r="J4954" s="33">
        <v>560</v>
      </c>
      <c r="K4954" s="33">
        <v>11100</v>
      </c>
      <c r="L4954" s="33">
        <v>1</v>
      </c>
      <c r="M4954" s="33">
        <v>1</v>
      </c>
      <c r="N4954" s="33">
        <v>330520.49</v>
      </c>
      <c r="O4954" s="33">
        <v>2118.4</v>
      </c>
      <c r="P4954" s="33">
        <v>3808</v>
      </c>
    </row>
    <row r="4955" spans="1:16">
      <c r="A4955" s="27" t="s">
        <v>830</v>
      </c>
      <c r="B4955" s="31">
        <v>202509</v>
      </c>
      <c r="C4955" s="27" t="s">
        <v>105</v>
      </c>
      <c r="D4955" s="27" t="s">
        <v>211</v>
      </c>
      <c r="E4955" s="27" t="s">
        <v>34</v>
      </c>
      <c r="F4955" s="27" t="s">
        <v>257</v>
      </c>
      <c r="G4955" s="33">
        <v>345229.94</v>
      </c>
      <c r="H4955" s="33">
        <v>345229.94</v>
      </c>
      <c r="I4955" s="33">
        <v>8804</v>
      </c>
      <c r="J4955" s="33">
        <v>708</v>
      </c>
      <c r="K4955" s="33">
        <v>11100</v>
      </c>
      <c r="L4955" s="33">
        <v>1</v>
      </c>
      <c r="M4955" s="33">
        <v>1</v>
      </c>
      <c r="N4955" s="33">
        <v>319192.47</v>
      </c>
      <c r="O4955" s="33">
        <v>1974.6</v>
      </c>
      <c r="P4955" s="33">
        <v>3550</v>
      </c>
    </row>
    <row r="4956" spans="1:16">
      <c r="A4956" s="27" t="s">
        <v>830</v>
      </c>
      <c r="B4956" s="31">
        <v>202510</v>
      </c>
      <c r="C4956" s="27" t="s">
        <v>105</v>
      </c>
      <c r="D4956" s="27" t="s">
        <v>211</v>
      </c>
      <c r="E4956" s="27" t="s">
        <v>34</v>
      </c>
      <c r="F4956" s="27" t="s">
        <v>257</v>
      </c>
      <c r="G4956" s="33">
        <v>423289.68</v>
      </c>
      <c r="H4956" s="33">
        <v>423289.68</v>
      </c>
      <c r="I4956" s="33">
        <v>9799</v>
      </c>
      <c r="J4956" s="33">
        <v>779</v>
      </c>
      <c r="K4956" s="33">
        <v>11100</v>
      </c>
      <c r="L4956" s="33">
        <v>1</v>
      </c>
      <c r="M4956" s="33">
        <v>1</v>
      </c>
      <c r="N4956" s="33">
        <v>352139.3</v>
      </c>
      <c r="O4956" s="33">
        <v>2469.7</v>
      </c>
      <c r="P4956" s="33">
        <v>4289</v>
      </c>
    </row>
    <row r="4957" spans="1:16">
      <c r="A4957" s="27" t="s">
        <v>830</v>
      </c>
      <c r="B4957" s="31">
        <v>202511</v>
      </c>
      <c r="C4957" s="27" t="s">
        <v>105</v>
      </c>
      <c r="D4957" s="27" t="s">
        <v>211</v>
      </c>
      <c r="E4957" s="27" t="s">
        <v>34</v>
      </c>
      <c r="F4957" s="27" t="s">
        <v>257</v>
      </c>
      <c r="G4957" s="33">
        <v>455476.93</v>
      </c>
      <c r="H4957" s="33">
        <v>455476.93</v>
      </c>
      <c r="I4957" s="33">
        <v>11941</v>
      </c>
      <c r="J4957" s="33">
        <v>834</v>
      </c>
      <c r="K4957" s="33">
        <v>11100</v>
      </c>
      <c r="L4957" s="33">
        <v>1</v>
      </c>
      <c r="M4957" s="33">
        <v>1</v>
      </c>
      <c r="N4957" s="33">
        <v>426826.56</v>
      </c>
      <c r="O4957" s="33">
        <v>2602.4</v>
      </c>
      <c r="P4957" s="33">
        <v>4977</v>
      </c>
    </row>
    <row r="4958" spans="1:16">
      <c r="A4958" s="27" t="s">
        <v>830</v>
      </c>
      <c r="B4958" s="31">
        <v>202512</v>
      </c>
      <c r="C4958" s="27" t="s">
        <v>105</v>
      </c>
      <c r="D4958" s="27" t="s">
        <v>211</v>
      </c>
      <c r="E4958" s="27" t="s">
        <v>34</v>
      </c>
      <c r="F4958" s="27" t="s">
        <v>257</v>
      </c>
      <c r="G4958" s="33">
        <v>520052.73</v>
      </c>
      <c r="H4958" s="33">
        <v>520052.73</v>
      </c>
      <c r="I4958" s="33">
        <v>13835</v>
      </c>
      <c r="J4958" s="33">
        <v>1066</v>
      </c>
      <c r="K4958" s="33">
        <v>11100</v>
      </c>
      <c r="L4958" s="33">
        <v>1</v>
      </c>
      <c r="M4958" s="33">
        <v>1</v>
      </c>
      <c r="N4958" s="33">
        <v>492119.49</v>
      </c>
      <c r="O4958" s="33">
        <v>2922.4</v>
      </c>
      <c r="P4958" s="33">
        <v>5510</v>
      </c>
    </row>
    <row r="4959" spans="1:16">
      <c r="A4959" s="27" t="s">
        <v>830</v>
      </c>
      <c r="B4959" s="31">
        <v>202601</v>
      </c>
      <c r="C4959" s="27" t="s">
        <v>105</v>
      </c>
      <c r="D4959" s="27" t="s">
        <v>211</v>
      </c>
      <c r="E4959" s="27" t="s">
        <v>34</v>
      </c>
      <c r="F4959" s="27" t="s">
        <v>257</v>
      </c>
      <c r="G4959" s="33">
        <v>278645.09</v>
      </c>
      <c r="H4959" s="33">
        <v>278645.09</v>
      </c>
      <c r="I4959" s="33">
        <v>7256</v>
      </c>
      <c r="J4959" s="33">
        <v>588</v>
      </c>
      <c r="K4959" s="33">
        <v>11100</v>
      </c>
      <c r="L4959" s="33">
        <v>1</v>
      </c>
      <c r="M4959" s="33">
        <v>1</v>
      </c>
      <c r="N4959" s="33">
        <v>251227.51</v>
      </c>
      <c r="O4959" s="33">
        <v>1364.4</v>
      </c>
      <c r="P4959" s="33">
        <v>2996</v>
      </c>
    </row>
    <row r="4960" spans="1:16">
      <c r="A4960" s="27" t="s">
        <v>830</v>
      </c>
      <c r="B4960" s="31">
        <v>202602</v>
      </c>
      <c r="C4960" s="27" t="s">
        <v>105</v>
      </c>
      <c r="D4960" s="27" t="s">
        <v>211</v>
      </c>
      <c r="E4960" s="27" t="s">
        <v>34</v>
      </c>
      <c r="F4960" s="27" t="s">
        <v>257</v>
      </c>
      <c r="G4960" s="33">
        <v>278684.73</v>
      </c>
      <c r="H4960" s="33">
        <v>278684.73</v>
      </c>
      <c r="I4960" s="33">
        <v>7163</v>
      </c>
      <c r="J4960" s="33">
        <v>687</v>
      </c>
      <c r="K4960" s="33">
        <v>11100</v>
      </c>
      <c r="L4960" s="33">
        <v>1</v>
      </c>
      <c r="M4960" s="33">
        <v>1</v>
      </c>
      <c r="N4960" s="33">
        <v>259967.41</v>
      </c>
      <c r="O4960" s="33">
        <v>1815.2</v>
      </c>
      <c r="P4960" s="33">
        <v>2824</v>
      </c>
    </row>
    <row r="4961" spans="1:16">
      <c r="A4961" s="27" t="s">
        <v>830</v>
      </c>
      <c r="B4961" s="31">
        <v>202603</v>
      </c>
      <c r="C4961" s="27" t="s">
        <v>105</v>
      </c>
      <c r="D4961" s="27" t="s">
        <v>211</v>
      </c>
      <c r="E4961" s="27" t="s">
        <v>34</v>
      </c>
      <c r="F4961" s="27" t="s">
        <v>257</v>
      </c>
      <c r="G4961" s="33">
        <v>355821.58</v>
      </c>
      <c r="H4961" s="33">
        <v>355821.58</v>
      </c>
      <c r="I4961" s="33">
        <v>8588</v>
      </c>
      <c r="J4961" s="33">
        <v>696</v>
      </c>
      <c r="K4961" s="33">
        <v>11100</v>
      </c>
      <c r="L4961" s="33">
        <v>1</v>
      </c>
      <c r="M4961" s="33">
        <v>1</v>
      </c>
      <c r="N4961" s="33">
        <v>325407.45</v>
      </c>
      <c r="O4961" s="33">
        <v>2107.6</v>
      </c>
      <c r="P4961" s="33">
        <v>3426</v>
      </c>
    </row>
    <row r="4962" spans="1:16">
      <c r="A4962" s="27" t="s">
        <v>830</v>
      </c>
      <c r="B4962" s="31">
        <v>202604</v>
      </c>
      <c r="C4962" s="27" t="s">
        <v>105</v>
      </c>
      <c r="D4962" s="27" t="s">
        <v>211</v>
      </c>
      <c r="E4962" s="27" t="s">
        <v>34</v>
      </c>
      <c r="F4962" s="27" t="s">
        <v>257</v>
      </c>
      <c r="G4962" s="33">
        <v>456389.44</v>
      </c>
      <c r="H4962" s="33">
        <v>456389.44</v>
      </c>
      <c r="I4962" s="33">
        <v>12103</v>
      </c>
      <c r="J4962" s="33">
        <v>861</v>
      </c>
      <c r="K4962" s="33">
        <v>11100</v>
      </c>
      <c r="L4962" s="33">
        <v>1</v>
      </c>
      <c r="M4962" s="33">
        <v>1</v>
      </c>
      <c r="N4962" s="33">
        <v>384605.86</v>
      </c>
      <c r="O4962" s="33">
        <v>2602.2</v>
      </c>
      <c r="P4962" s="33">
        <v>4959</v>
      </c>
    </row>
    <row r="4963" spans="1:16">
      <c r="A4963" s="27" t="s">
        <v>830</v>
      </c>
      <c r="B4963" s="31">
        <v>202605</v>
      </c>
      <c r="C4963" s="27" t="s">
        <v>105</v>
      </c>
      <c r="D4963" s="27" t="s">
        <v>211</v>
      </c>
      <c r="E4963" s="27" t="s">
        <v>34</v>
      </c>
      <c r="F4963" s="27" t="s">
        <v>257</v>
      </c>
      <c r="G4963" s="33">
        <v>458071.71</v>
      </c>
      <c r="H4963" s="33">
        <v>458071.71</v>
      </c>
      <c r="I4963" s="33">
        <v>11915</v>
      </c>
      <c r="J4963" s="33">
        <v>977</v>
      </c>
      <c r="K4963" s="33">
        <v>11100</v>
      </c>
      <c r="L4963" s="33">
        <v>1</v>
      </c>
      <c r="M4963" s="33">
        <v>1</v>
      </c>
      <c r="N4963" s="33">
        <v>423084.02</v>
      </c>
      <c r="O4963" s="33">
        <v>2623.7</v>
      </c>
      <c r="P4963" s="33">
        <v>4918</v>
      </c>
    </row>
    <row r="4964" spans="1:16">
      <c r="A4964" s="27" t="s">
        <v>830</v>
      </c>
      <c r="B4964" s="31">
        <v>202606</v>
      </c>
      <c r="C4964" s="27" t="s">
        <v>105</v>
      </c>
      <c r="D4964" s="27" t="s">
        <v>211</v>
      </c>
      <c r="E4964" s="27" t="s">
        <v>34</v>
      </c>
      <c r="F4964" s="27" t="s">
        <v>257</v>
      </c>
      <c r="G4964" s="33">
        <v>458440.31</v>
      </c>
      <c r="H4964" s="33">
        <v>458440.31</v>
      </c>
      <c r="I4964" s="33">
        <v>10681</v>
      </c>
      <c r="J4964" s="33">
        <v>825</v>
      </c>
      <c r="K4964" s="33">
        <v>11100</v>
      </c>
      <c r="L4964" s="33">
        <v>1</v>
      </c>
      <c r="M4964" s="33">
        <v>1</v>
      </c>
      <c r="N4964" s="33">
        <v>415140.34</v>
      </c>
      <c r="O4964" s="33">
        <v>2341.4</v>
      </c>
      <c r="P4964" s="33">
        <v>4561</v>
      </c>
    </row>
    <row r="4965" spans="1:16">
      <c r="A4965" s="27" t="s">
        <v>830</v>
      </c>
      <c r="B4965" s="31">
        <v>202607</v>
      </c>
      <c r="C4965" s="27" t="s">
        <v>105</v>
      </c>
      <c r="D4965" s="27" t="s">
        <v>211</v>
      </c>
      <c r="E4965" s="27" t="s">
        <v>34</v>
      </c>
      <c r="F4965" s="27" t="s">
        <v>257</v>
      </c>
      <c r="G4965" s="33">
        <v>383643.37</v>
      </c>
      <c r="H4965" s="33">
        <v>383643.37</v>
      </c>
      <c r="I4965" s="33">
        <v>9593</v>
      </c>
      <c r="J4965" s="33">
        <v>639</v>
      </c>
      <c r="K4965" s="33">
        <v>11100</v>
      </c>
      <c r="L4965" s="33">
        <v>1</v>
      </c>
      <c r="M4965" s="33">
        <v>1</v>
      </c>
      <c r="N4965" s="33">
        <v>370723.18</v>
      </c>
      <c r="O4965" s="33">
        <v>2340.6</v>
      </c>
      <c r="P4965" s="33">
        <v>3821</v>
      </c>
    </row>
    <row r="4966" spans="1:16">
      <c r="A4966" s="27" t="s">
        <v>832</v>
      </c>
      <c r="B4966" s="31">
        <v>202504</v>
      </c>
      <c r="C4966" s="27" t="s">
        <v>105</v>
      </c>
      <c r="D4966" s="27" t="s">
        <v>211</v>
      </c>
      <c r="E4966" s="27" t="s">
        <v>34</v>
      </c>
      <c r="F4966" s="27" t="s">
        <v>257</v>
      </c>
      <c r="G4966" s="33">
        <v>218226.68</v>
      </c>
      <c r="H4966" s="33">
        <v>0</v>
      </c>
      <c r="I4966" s="33">
        <v>5210</v>
      </c>
      <c r="J4966" s="33">
        <v>490</v>
      </c>
      <c r="K4966" s="33">
        <v>10000</v>
      </c>
      <c r="L4966" s="33">
        <v>1</v>
      </c>
      <c r="M4966" s="33">
        <v>0</v>
      </c>
      <c r="N4966" s="33">
        <v>333664.97</v>
      </c>
      <c r="O4966" s="33">
        <v>1144.5</v>
      </c>
      <c r="P4966" s="33">
        <v>2212</v>
      </c>
    </row>
    <row r="4967" spans="1:16">
      <c r="A4967" s="27" t="s">
        <v>832</v>
      </c>
      <c r="B4967" s="31">
        <v>202505</v>
      </c>
      <c r="C4967" s="27" t="s">
        <v>105</v>
      </c>
      <c r="D4967" s="27" t="s">
        <v>211</v>
      </c>
      <c r="E4967" s="27" t="s">
        <v>34</v>
      </c>
      <c r="F4967" s="27" t="s">
        <v>257</v>
      </c>
      <c r="G4967" s="33">
        <v>233312.37</v>
      </c>
      <c r="H4967" s="33">
        <v>0</v>
      </c>
      <c r="I4967" s="33">
        <v>5667</v>
      </c>
      <c r="J4967" s="33">
        <v>426</v>
      </c>
      <c r="K4967" s="33">
        <v>10000</v>
      </c>
      <c r="L4967" s="33">
        <v>1</v>
      </c>
      <c r="M4967" s="33">
        <v>0</v>
      </c>
      <c r="N4967" s="33">
        <v>367046.72</v>
      </c>
      <c r="O4967" s="33">
        <v>1178.2</v>
      </c>
      <c r="P4967" s="33">
        <v>2389</v>
      </c>
    </row>
    <row r="4968" spans="1:16">
      <c r="A4968" s="27" t="s">
        <v>832</v>
      </c>
      <c r="B4968" s="31">
        <v>202506</v>
      </c>
      <c r="C4968" s="27" t="s">
        <v>105</v>
      </c>
      <c r="D4968" s="27" t="s">
        <v>211</v>
      </c>
      <c r="E4968" s="27" t="s">
        <v>34</v>
      </c>
      <c r="F4968" s="27" t="s">
        <v>257</v>
      </c>
      <c r="G4968" s="33">
        <v>263443.02</v>
      </c>
      <c r="H4968" s="33">
        <v>0</v>
      </c>
      <c r="I4968" s="33">
        <v>6627</v>
      </c>
      <c r="J4968" s="33">
        <v>463</v>
      </c>
      <c r="K4968" s="33">
        <v>10000</v>
      </c>
      <c r="L4968" s="33">
        <v>1</v>
      </c>
      <c r="M4968" s="33">
        <v>0</v>
      </c>
      <c r="N4968" s="33">
        <v>360155.17</v>
      </c>
      <c r="O4968" s="33">
        <v>1452.6</v>
      </c>
      <c r="P4968" s="33">
        <v>2660</v>
      </c>
    </row>
    <row r="4969" spans="1:16">
      <c r="A4969" s="27" t="s">
        <v>832</v>
      </c>
      <c r="B4969" s="31">
        <v>202507</v>
      </c>
      <c r="C4969" s="27" t="s">
        <v>105</v>
      </c>
      <c r="D4969" s="27" t="s">
        <v>211</v>
      </c>
      <c r="E4969" s="27" t="s">
        <v>34</v>
      </c>
      <c r="F4969" s="27" t="s">
        <v>257</v>
      </c>
      <c r="G4969" s="33">
        <v>238542.29</v>
      </c>
      <c r="H4969" s="33">
        <v>0</v>
      </c>
      <c r="I4969" s="33">
        <v>5979</v>
      </c>
      <c r="J4969" s="33">
        <v>381</v>
      </c>
      <c r="K4969" s="33">
        <v>10000</v>
      </c>
      <c r="L4969" s="33">
        <v>1</v>
      </c>
      <c r="M4969" s="33">
        <v>0</v>
      </c>
      <c r="N4969" s="33">
        <v>321621.05</v>
      </c>
      <c r="O4969" s="33">
        <v>1395.3</v>
      </c>
      <c r="P4969" s="33">
        <v>2418</v>
      </c>
    </row>
    <row r="4970" spans="1:16">
      <c r="A4970" s="27" t="s">
        <v>832</v>
      </c>
      <c r="B4970" s="31">
        <v>202508</v>
      </c>
      <c r="C4970" s="27" t="s">
        <v>105</v>
      </c>
      <c r="D4970" s="27" t="s">
        <v>211</v>
      </c>
      <c r="E4970" s="27" t="s">
        <v>34</v>
      </c>
      <c r="F4970" s="27" t="s">
        <v>257</v>
      </c>
      <c r="G4970" s="33">
        <v>242277.63</v>
      </c>
      <c r="H4970" s="33">
        <v>0</v>
      </c>
      <c r="I4970" s="33">
        <v>6342</v>
      </c>
      <c r="J4970" s="33">
        <v>441</v>
      </c>
      <c r="K4970" s="33">
        <v>10000</v>
      </c>
      <c r="L4970" s="33">
        <v>1</v>
      </c>
      <c r="M4970" s="33">
        <v>0</v>
      </c>
      <c r="N4970" s="33">
        <v>311116.36</v>
      </c>
      <c r="O4970" s="33">
        <v>1319.1</v>
      </c>
      <c r="P4970" s="33">
        <v>2585</v>
      </c>
    </row>
    <row r="4971" spans="1:16">
      <c r="A4971" s="27" t="s">
        <v>832</v>
      </c>
      <c r="B4971" s="31">
        <v>202509</v>
      </c>
      <c r="C4971" s="27" t="s">
        <v>105</v>
      </c>
      <c r="D4971" s="27" t="s">
        <v>211</v>
      </c>
      <c r="E4971" s="27" t="s">
        <v>34</v>
      </c>
      <c r="F4971" s="27" t="s">
        <v>257</v>
      </c>
      <c r="G4971" s="33">
        <v>230776.22</v>
      </c>
      <c r="H4971" s="33">
        <v>0</v>
      </c>
      <c r="I4971" s="33">
        <v>5993</v>
      </c>
      <c r="J4971" s="33">
        <v>429</v>
      </c>
      <c r="K4971" s="33">
        <v>10000</v>
      </c>
      <c r="L4971" s="33">
        <v>1</v>
      </c>
      <c r="M4971" s="33">
        <v>0</v>
      </c>
      <c r="N4971" s="33">
        <v>300453.39</v>
      </c>
      <c r="O4971" s="33">
        <v>1345.5</v>
      </c>
      <c r="P4971" s="33">
        <v>2438</v>
      </c>
    </row>
    <row r="4972" spans="1:16">
      <c r="A4972" s="27" t="s">
        <v>832</v>
      </c>
      <c r="B4972" s="31">
        <v>202510</v>
      </c>
      <c r="C4972" s="27" t="s">
        <v>105</v>
      </c>
      <c r="D4972" s="27" t="s">
        <v>211</v>
      </c>
      <c r="E4972" s="27" t="s">
        <v>34</v>
      </c>
      <c r="F4972" s="27" t="s">
        <v>257</v>
      </c>
      <c r="G4972" s="33">
        <v>310940.32</v>
      </c>
      <c r="H4972" s="33">
        <v>0</v>
      </c>
      <c r="I4972" s="33">
        <v>8437</v>
      </c>
      <c r="J4972" s="33">
        <v>591</v>
      </c>
      <c r="K4972" s="33">
        <v>10000</v>
      </c>
      <c r="L4972" s="33">
        <v>1</v>
      </c>
      <c r="M4972" s="33">
        <v>0</v>
      </c>
      <c r="N4972" s="33">
        <v>331465.97</v>
      </c>
      <c r="O4972" s="33">
        <v>1843.6</v>
      </c>
      <c r="P4972" s="33">
        <v>3227</v>
      </c>
    </row>
    <row r="4973" spans="1:16">
      <c r="A4973" s="27" t="s">
        <v>832</v>
      </c>
      <c r="B4973" s="31">
        <v>202511</v>
      </c>
      <c r="C4973" s="27" t="s">
        <v>105</v>
      </c>
      <c r="D4973" s="27" t="s">
        <v>211</v>
      </c>
      <c r="E4973" s="27" t="s">
        <v>34</v>
      </c>
      <c r="F4973" s="27" t="s">
        <v>257</v>
      </c>
      <c r="G4973" s="33">
        <v>424869.43</v>
      </c>
      <c r="H4973" s="33">
        <v>0</v>
      </c>
      <c r="I4973" s="33">
        <v>11207</v>
      </c>
      <c r="J4973" s="33">
        <v>941</v>
      </c>
      <c r="K4973" s="33">
        <v>10000</v>
      </c>
      <c r="L4973" s="33">
        <v>1</v>
      </c>
      <c r="M4973" s="33">
        <v>0</v>
      </c>
      <c r="N4973" s="33">
        <v>401768.51</v>
      </c>
      <c r="O4973" s="33">
        <v>2550.3</v>
      </c>
      <c r="P4973" s="33">
        <v>4564</v>
      </c>
    </row>
    <row r="4974" spans="1:16">
      <c r="A4974" s="27" t="s">
        <v>832</v>
      </c>
      <c r="B4974" s="31">
        <v>202512</v>
      </c>
      <c r="C4974" s="27" t="s">
        <v>105</v>
      </c>
      <c r="D4974" s="27" t="s">
        <v>211</v>
      </c>
      <c r="E4974" s="27" t="s">
        <v>34</v>
      </c>
      <c r="F4974" s="27" t="s">
        <v>257</v>
      </c>
      <c r="G4974" s="33">
        <v>414824.93</v>
      </c>
      <c r="H4974" s="33">
        <v>0</v>
      </c>
      <c r="I4974" s="33">
        <v>10931</v>
      </c>
      <c r="J4974" s="33">
        <v>741</v>
      </c>
      <c r="K4974" s="33">
        <v>10000</v>
      </c>
      <c r="L4974" s="33">
        <v>1</v>
      </c>
      <c r="M4974" s="33">
        <v>0</v>
      </c>
      <c r="N4974" s="33">
        <v>463228.24</v>
      </c>
      <c r="O4974" s="33">
        <v>2376.2</v>
      </c>
      <c r="P4974" s="33">
        <v>4458</v>
      </c>
    </row>
    <row r="4975" spans="1:16">
      <c r="A4975" s="27" t="s">
        <v>832</v>
      </c>
      <c r="B4975" s="31">
        <v>202601</v>
      </c>
      <c r="C4975" s="27" t="s">
        <v>105</v>
      </c>
      <c r="D4975" s="27" t="s">
        <v>211</v>
      </c>
      <c r="E4975" s="27" t="s">
        <v>34</v>
      </c>
      <c r="F4975" s="27" t="s">
        <v>257</v>
      </c>
      <c r="G4975" s="33">
        <v>245503.19</v>
      </c>
      <c r="H4975" s="33">
        <v>0</v>
      </c>
      <c r="I4975" s="33">
        <v>6128</v>
      </c>
      <c r="J4975" s="33">
        <v>532</v>
      </c>
      <c r="K4975" s="33">
        <v>10000</v>
      </c>
      <c r="L4975" s="33">
        <v>1</v>
      </c>
      <c r="M4975" s="33">
        <v>0</v>
      </c>
      <c r="N4975" s="33">
        <v>236478.5</v>
      </c>
      <c r="O4975" s="33">
        <v>1503.9</v>
      </c>
      <c r="P4975" s="33">
        <v>2512</v>
      </c>
    </row>
    <row r="4976" spans="1:16">
      <c r="A4976" s="27" t="s">
        <v>832</v>
      </c>
      <c r="B4976" s="31">
        <v>202602</v>
      </c>
      <c r="C4976" s="27" t="s">
        <v>105</v>
      </c>
      <c r="D4976" s="27" t="s">
        <v>211</v>
      </c>
      <c r="E4976" s="27" t="s">
        <v>34</v>
      </c>
      <c r="F4976" s="27" t="s">
        <v>257</v>
      </c>
      <c r="G4976" s="33">
        <v>308245.8</v>
      </c>
      <c r="H4976" s="33">
        <v>0</v>
      </c>
      <c r="I4976" s="33">
        <v>9166</v>
      </c>
      <c r="J4976" s="33">
        <v>666</v>
      </c>
      <c r="K4976" s="33">
        <v>10000</v>
      </c>
      <c r="L4976" s="33">
        <v>1</v>
      </c>
      <c r="M4976" s="33">
        <v>0</v>
      </c>
      <c r="N4976" s="33">
        <v>244705.29</v>
      </c>
      <c r="O4976" s="33">
        <v>1807.4</v>
      </c>
      <c r="P4976" s="33">
        <v>3486</v>
      </c>
    </row>
    <row r="4977" spans="1:16">
      <c r="A4977" s="27" t="s">
        <v>832</v>
      </c>
      <c r="B4977" s="31">
        <v>202603</v>
      </c>
      <c r="C4977" s="27" t="s">
        <v>105</v>
      </c>
      <c r="D4977" s="27" t="s">
        <v>211</v>
      </c>
      <c r="E4977" s="27" t="s">
        <v>34</v>
      </c>
      <c r="F4977" s="27" t="s">
        <v>257</v>
      </c>
      <c r="G4977" s="33">
        <v>326887.15</v>
      </c>
      <c r="H4977" s="33">
        <v>0</v>
      </c>
      <c r="I4977" s="33">
        <v>8356</v>
      </c>
      <c r="J4977" s="33">
        <v>629</v>
      </c>
      <c r="K4977" s="33">
        <v>10000</v>
      </c>
      <c r="L4977" s="33">
        <v>1</v>
      </c>
      <c r="M4977" s="33">
        <v>0</v>
      </c>
      <c r="N4977" s="33">
        <v>306303.49</v>
      </c>
      <c r="O4977" s="33">
        <v>1892.9</v>
      </c>
      <c r="P4977" s="33">
        <v>3430</v>
      </c>
    </row>
    <row r="4978" spans="1:16">
      <c r="A4978" s="27" t="s">
        <v>832</v>
      </c>
      <c r="B4978" s="31">
        <v>202604</v>
      </c>
      <c r="C4978" s="27" t="s">
        <v>105</v>
      </c>
      <c r="D4978" s="27" t="s">
        <v>211</v>
      </c>
      <c r="E4978" s="27" t="s">
        <v>34</v>
      </c>
      <c r="F4978" s="27" t="s">
        <v>257</v>
      </c>
      <c r="G4978" s="33">
        <v>375316.97</v>
      </c>
      <c r="H4978" s="33">
        <v>0</v>
      </c>
      <c r="I4978" s="33">
        <v>9918</v>
      </c>
      <c r="J4978" s="33">
        <v>744</v>
      </c>
      <c r="K4978" s="33">
        <v>10000</v>
      </c>
      <c r="L4978" s="33">
        <v>1</v>
      </c>
      <c r="M4978" s="33">
        <v>0</v>
      </c>
      <c r="N4978" s="33">
        <v>362026.49</v>
      </c>
      <c r="O4978" s="33">
        <v>2133.9</v>
      </c>
      <c r="P4978" s="33">
        <v>4058</v>
      </c>
    </row>
    <row r="4979" spans="1:16">
      <c r="A4979" s="27" t="s">
        <v>832</v>
      </c>
      <c r="B4979" s="31">
        <v>202605</v>
      </c>
      <c r="C4979" s="27" t="s">
        <v>105</v>
      </c>
      <c r="D4979" s="27" t="s">
        <v>211</v>
      </c>
      <c r="E4979" s="27" t="s">
        <v>34</v>
      </c>
      <c r="F4979" s="27" t="s">
        <v>257</v>
      </c>
      <c r="G4979" s="33">
        <v>436241.82</v>
      </c>
      <c r="H4979" s="33">
        <v>0</v>
      </c>
      <c r="I4979" s="33">
        <v>10771</v>
      </c>
      <c r="J4979" s="33">
        <v>773</v>
      </c>
      <c r="K4979" s="33">
        <v>10000</v>
      </c>
      <c r="L4979" s="33">
        <v>1</v>
      </c>
      <c r="M4979" s="33">
        <v>0</v>
      </c>
      <c r="N4979" s="33">
        <v>398245.69</v>
      </c>
      <c r="O4979" s="33">
        <v>2354.4</v>
      </c>
      <c r="P4979" s="33">
        <v>4339</v>
      </c>
    </row>
    <row r="4980" spans="1:16">
      <c r="A4980" s="27" t="s">
        <v>832</v>
      </c>
      <c r="B4980" s="31">
        <v>202606</v>
      </c>
      <c r="C4980" s="27" t="s">
        <v>105</v>
      </c>
      <c r="D4980" s="27" t="s">
        <v>211</v>
      </c>
      <c r="E4980" s="27" t="s">
        <v>34</v>
      </c>
      <c r="F4980" s="27" t="s">
        <v>257</v>
      </c>
      <c r="G4980" s="33">
        <v>427700.45</v>
      </c>
      <c r="H4980" s="33">
        <v>0</v>
      </c>
      <c r="I4980" s="33">
        <v>11332</v>
      </c>
      <c r="J4980" s="33">
        <v>957</v>
      </c>
      <c r="K4980" s="33">
        <v>10000</v>
      </c>
      <c r="L4980" s="33">
        <v>1</v>
      </c>
      <c r="M4980" s="33">
        <v>0</v>
      </c>
      <c r="N4980" s="33">
        <v>390768.36</v>
      </c>
      <c r="O4980" s="33">
        <v>2325.6</v>
      </c>
      <c r="P4980" s="33">
        <v>4486</v>
      </c>
    </row>
    <row r="4981" spans="1:16">
      <c r="A4981" s="27" t="s">
        <v>832</v>
      </c>
      <c r="B4981" s="31">
        <v>202607</v>
      </c>
      <c r="C4981" s="27" t="s">
        <v>105</v>
      </c>
      <c r="D4981" s="27" t="s">
        <v>211</v>
      </c>
      <c r="E4981" s="27" t="s">
        <v>34</v>
      </c>
      <c r="F4981" s="27" t="s">
        <v>257</v>
      </c>
      <c r="G4981" s="33">
        <v>352974.34</v>
      </c>
      <c r="H4981" s="33">
        <v>0</v>
      </c>
      <c r="I4981" s="33">
        <v>8593</v>
      </c>
      <c r="J4981" s="33">
        <v>709</v>
      </c>
      <c r="K4981" s="33">
        <v>10000</v>
      </c>
      <c r="L4981" s="33">
        <v>1</v>
      </c>
      <c r="M4981" s="33">
        <v>0</v>
      </c>
      <c r="N4981" s="33">
        <v>348958.84</v>
      </c>
      <c r="O4981" s="33">
        <v>1967.4</v>
      </c>
      <c r="P4981" s="33">
        <v>3495</v>
      </c>
    </row>
    <row r="4982" spans="1:16">
      <c r="A4982" s="27" t="s">
        <v>834</v>
      </c>
      <c r="B4982" s="31">
        <v>202408</v>
      </c>
      <c r="C4982" s="27" t="s">
        <v>105</v>
      </c>
      <c r="D4982" s="27" t="s">
        <v>211</v>
      </c>
      <c r="E4982" s="27" t="s">
        <v>34</v>
      </c>
      <c r="F4982" s="27" t="s">
        <v>262</v>
      </c>
      <c r="G4982" s="33">
        <v>160906.38</v>
      </c>
      <c r="H4982" s="33">
        <v>160906.38</v>
      </c>
      <c r="I4982" s="33">
        <v>7809</v>
      </c>
      <c r="J4982" s="33">
        <v>374</v>
      </c>
      <c r="K4982" s="33">
        <v>6700</v>
      </c>
      <c r="L4982" s="33">
        <v>1</v>
      </c>
      <c r="M4982" s="33">
        <v>1</v>
      </c>
      <c r="N4982" s="33">
        <v>150832.35</v>
      </c>
      <c r="O4982" s="33">
        <v>1094.3</v>
      </c>
      <c r="P4982" s="33">
        <v>2618</v>
      </c>
    </row>
    <row r="4983" spans="1:16">
      <c r="A4983" s="27" t="s">
        <v>834</v>
      </c>
      <c r="B4983" s="31">
        <v>202409</v>
      </c>
      <c r="C4983" s="27" t="s">
        <v>105</v>
      </c>
      <c r="D4983" s="27" t="s">
        <v>211</v>
      </c>
      <c r="E4983" s="27" t="s">
        <v>34</v>
      </c>
      <c r="F4983" s="27" t="s">
        <v>262</v>
      </c>
      <c r="G4983" s="33">
        <v>163929.25</v>
      </c>
      <c r="H4983" s="33">
        <v>163929.25</v>
      </c>
      <c r="I4983" s="33">
        <v>7966</v>
      </c>
      <c r="J4983" s="33">
        <v>437</v>
      </c>
      <c r="K4983" s="33">
        <v>6700</v>
      </c>
      <c r="L4983" s="33">
        <v>1</v>
      </c>
      <c r="M4983" s="33">
        <v>1</v>
      </c>
      <c r="N4983" s="33">
        <v>145662.83</v>
      </c>
      <c r="O4983" s="33">
        <v>1013</v>
      </c>
      <c r="P4983" s="33">
        <v>2635</v>
      </c>
    </row>
    <row r="4984" spans="1:16">
      <c r="A4984" s="27" t="s">
        <v>834</v>
      </c>
      <c r="B4984" s="31">
        <v>202410</v>
      </c>
      <c r="C4984" s="27" t="s">
        <v>105</v>
      </c>
      <c r="D4984" s="27" t="s">
        <v>211</v>
      </c>
      <c r="E4984" s="27" t="s">
        <v>34</v>
      </c>
      <c r="F4984" s="27" t="s">
        <v>262</v>
      </c>
      <c r="G4984" s="33">
        <v>186818.71</v>
      </c>
      <c r="H4984" s="33">
        <v>186818.71</v>
      </c>
      <c r="I4984" s="33">
        <v>9811</v>
      </c>
      <c r="J4984" s="33">
        <v>548</v>
      </c>
      <c r="K4984" s="33">
        <v>6700</v>
      </c>
      <c r="L4984" s="33">
        <v>1</v>
      </c>
      <c r="M4984" s="33">
        <v>1</v>
      </c>
      <c r="N4984" s="33">
        <v>160698.05</v>
      </c>
      <c r="O4984" s="33">
        <v>1131.9</v>
      </c>
      <c r="P4984" s="33">
        <v>3078</v>
      </c>
    </row>
    <row r="4985" spans="1:16">
      <c r="A4985" s="27" t="s">
        <v>834</v>
      </c>
      <c r="B4985" s="31">
        <v>202411</v>
      </c>
      <c r="C4985" s="27" t="s">
        <v>105</v>
      </c>
      <c r="D4985" s="27" t="s">
        <v>211</v>
      </c>
      <c r="E4985" s="27" t="s">
        <v>34</v>
      </c>
      <c r="F4985" s="27" t="s">
        <v>262</v>
      </c>
      <c r="G4985" s="33">
        <v>211471.97</v>
      </c>
      <c r="H4985" s="33">
        <v>211471.97</v>
      </c>
      <c r="I4985" s="33">
        <v>10246</v>
      </c>
      <c r="J4985" s="33">
        <v>567</v>
      </c>
      <c r="K4985" s="33">
        <v>6700</v>
      </c>
      <c r="L4985" s="33">
        <v>1</v>
      </c>
      <c r="M4985" s="33">
        <v>1</v>
      </c>
      <c r="N4985" s="33">
        <v>194781.42</v>
      </c>
      <c r="O4985" s="33">
        <v>1138.3</v>
      </c>
      <c r="P4985" s="33">
        <v>3397</v>
      </c>
    </row>
    <row r="4986" spans="1:16">
      <c r="A4986" s="27" t="s">
        <v>834</v>
      </c>
      <c r="B4986" s="31">
        <v>202412</v>
      </c>
      <c r="C4986" s="27" t="s">
        <v>105</v>
      </c>
      <c r="D4986" s="27" t="s">
        <v>211</v>
      </c>
      <c r="E4986" s="27" t="s">
        <v>34</v>
      </c>
      <c r="F4986" s="27" t="s">
        <v>262</v>
      </c>
      <c r="G4986" s="33">
        <v>262177.46</v>
      </c>
      <c r="H4986" s="33">
        <v>262177.46</v>
      </c>
      <c r="I4986" s="33">
        <v>13234</v>
      </c>
      <c r="J4986" s="33">
        <v>646</v>
      </c>
      <c r="K4986" s="33">
        <v>6700</v>
      </c>
      <c r="L4986" s="33">
        <v>1</v>
      </c>
      <c r="M4986" s="33">
        <v>1</v>
      </c>
      <c r="N4986" s="33">
        <v>224577.72</v>
      </c>
      <c r="O4986" s="33">
        <v>1399.2</v>
      </c>
      <c r="P4986" s="33">
        <v>4376</v>
      </c>
    </row>
    <row r="4987" spans="1:16">
      <c r="A4987" s="27" t="s">
        <v>834</v>
      </c>
      <c r="B4987" s="31">
        <v>202501</v>
      </c>
      <c r="C4987" s="27" t="s">
        <v>105</v>
      </c>
      <c r="D4987" s="27" t="s">
        <v>211</v>
      </c>
      <c r="E4987" s="27" t="s">
        <v>34</v>
      </c>
      <c r="F4987" s="27" t="s">
        <v>262</v>
      </c>
      <c r="G4987" s="33">
        <v>122154.97</v>
      </c>
      <c r="H4987" s="33">
        <v>122154.97</v>
      </c>
      <c r="I4987" s="33">
        <v>6332</v>
      </c>
      <c r="J4987" s="33">
        <v>387</v>
      </c>
      <c r="K4987" s="33">
        <v>6700</v>
      </c>
      <c r="L4987" s="33">
        <v>1</v>
      </c>
      <c r="M4987" s="33">
        <v>1</v>
      </c>
      <c r="N4987" s="33">
        <v>114647.16</v>
      </c>
      <c r="O4987" s="33">
        <v>768.8</v>
      </c>
      <c r="P4987" s="33">
        <v>2023</v>
      </c>
    </row>
    <row r="4988" spans="1:16">
      <c r="A4988" s="27" t="s">
        <v>834</v>
      </c>
      <c r="B4988" s="31">
        <v>202502</v>
      </c>
      <c r="C4988" s="27" t="s">
        <v>105</v>
      </c>
      <c r="D4988" s="27" t="s">
        <v>211</v>
      </c>
      <c r="E4988" s="27" t="s">
        <v>34</v>
      </c>
      <c r="F4988" s="27" t="s">
        <v>262</v>
      </c>
      <c r="G4988" s="33">
        <v>115481.46</v>
      </c>
      <c r="H4988" s="33">
        <v>115481.46</v>
      </c>
      <c r="I4988" s="33">
        <v>5792</v>
      </c>
      <c r="J4988" s="33">
        <v>308</v>
      </c>
      <c r="K4988" s="33">
        <v>6700</v>
      </c>
      <c r="L4988" s="33">
        <v>1</v>
      </c>
      <c r="M4988" s="33">
        <v>1</v>
      </c>
      <c r="N4988" s="33">
        <v>118635.59</v>
      </c>
      <c r="O4988" s="33">
        <v>685.2</v>
      </c>
      <c r="P4988" s="33">
        <v>1833</v>
      </c>
    </row>
    <row r="4989" spans="1:16">
      <c r="A4989" s="27" t="s">
        <v>834</v>
      </c>
      <c r="B4989" s="31">
        <v>202503</v>
      </c>
      <c r="C4989" s="27" t="s">
        <v>105</v>
      </c>
      <c r="D4989" s="27" t="s">
        <v>211</v>
      </c>
      <c r="E4989" s="27" t="s">
        <v>34</v>
      </c>
      <c r="F4989" s="27" t="s">
        <v>262</v>
      </c>
      <c r="G4989" s="33">
        <v>171664.87</v>
      </c>
      <c r="H4989" s="33">
        <v>171664.87</v>
      </c>
      <c r="I4989" s="33">
        <v>8940</v>
      </c>
      <c r="J4989" s="33">
        <v>498</v>
      </c>
      <c r="K4989" s="33">
        <v>6700</v>
      </c>
      <c r="L4989" s="33">
        <v>1</v>
      </c>
      <c r="M4989" s="33">
        <v>1</v>
      </c>
      <c r="N4989" s="33">
        <v>148499.02</v>
      </c>
      <c r="O4989" s="33">
        <v>1063.1</v>
      </c>
      <c r="P4989" s="33">
        <v>2908</v>
      </c>
    </row>
    <row r="4990" spans="1:16">
      <c r="A4990" s="27" t="s">
        <v>834</v>
      </c>
      <c r="B4990" s="31">
        <v>202504</v>
      </c>
      <c r="C4990" s="27" t="s">
        <v>105</v>
      </c>
      <c r="D4990" s="27" t="s">
        <v>211</v>
      </c>
      <c r="E4990" s="27" t="s">
        <v>34</v>
      </c>
      <c r="F4990" s="27" t="s">
        <v>262</v>
      </c>
      <c r="G4990" s="33">
        <v>189727.89</v>
      </c>
      <c r="H4990" s="33">
        <v>189727.89</v>
      </c>
      <c r="I4990" s="33">
        <v>10084</v>
      </c>
      <c r="J4990" s="33">
        <v>557</v>
      </c>
      <c r="K4990" s="33">
        <v>6700</v>
      </c>
      <c r="L4990" s="33">
        <v>1</v>
      </c>
      <c r="M4990" s="33">
        <v>1</v>
      </c>
      <c r="N4990" s="33">
        <v>175514.09</v>
      </c>
      <c r="O4990" s="33">
        <v>1111</v>
      </c>
      <c r="P4990" s="33">
        <v>3153</v>
      </c>
    </row>
    <row r="4991" spans="1:16">
      <c r="A4991" s="27" t="s">
        <v>834</v>
      </c>
      <c r="B4991" s="31">
        <v>202505</v>
      </c>
      <c r="C4991" s="27" t="s">
        <v>105</v>
      </c>
      <c r="D4991" s="27" t="s">
        <v>211</v>
      </c>
      <c r="E4991" s="27" t="s">
        <v>34</v>
      </c>
      <c r="F4991" s="27" t="s">
        <v>262</v>
      </c>
      <c r="G4991" s="33">
        <v>196707.64</v>
      </c>
      <c r="H4991" s="33">
        <v>196707.64</v>
      </c>
      <c r="I4991" s="33">
        <v>9941</v>
      </c>
      <c r="J4991" s="33">
        <v>505</v>
      </c>
      <c r="K4991" s="33">
        <v>6700</v>
      </c>
      <c r="L4991" s="33">
        <v>1</v>
      </c>
      <c r="M4991" s="33">
        <v>1</v>
      </c>
      <c r="N4991" s="33">
        <v>193073.52</v>
      </c>
      <c r="O4991" s="33">
        <v>1175.3</v>
      </c>
      <c r="P4991" s="33">
        <v>3213</v>
      </c>
    </row>
    <row r="4992" spans="1:16">
      <c r="A4992" s="27" t="s">
        <v>834</v>
      </c>
      <c r="B4992" s="31">
        <v>202506</v>
      </c>
      <c r="C4992" s="27" t="s">
        <v>105</v>
      </c>
      <c r="D4992" s="27" t="s">
        <v>211</v>
      </c>
      <c r="E4992" s="27" t="s">
        <v>34</v>
      </c>
      <c r="F4992" s="27" t="s">
        <v>262</v>
      </c>
      <c r="G4992" s="33">
        <v>206598.17</v>
      </c>
      <c r="H4992" s="33">
        <v>206598.17</v>
      </c>
      <c r="I4992" s="33">
        <v>10938</v>
      </c>
      <c r="J4992" s="33">
        <v>500</v>
      </c>
      <c r="K4992" s="33">
        <v>6700</v>
      </c>
      <c r="L4992" s="33">
        <v>1</v>
      </c>
      <c r="M4992" s="33">
        <v>1</v>
      </c>
      <c r="N4992" s="33">
        <v>189448.44</v>
      </c>
      <c r="O4992" s="33">
        <v>1224</v>
      </c>
      <c r="P4992" s="33">
        <v>3497</v>
      </c>
    </row>
    <row r="4993" spans="1:16">
      <c r="A4993" s="27" t="s">
        <v>834</v>
      </c>
      <c r="B4993" s="31">
        <v>202507</v>
      </c>
      <c r="C4993" s="27" t="s">
        <v>105</v>
      </c>
      <c r="D4993" s="27" t="s">
        <v>211</v>
      </c>
      <c r="E4993" s="27" t="s">
        <v>34</v>
      </c>
      <c r="F4993" s="27" t="s">
        <v>262</v>
      </c>
      <c r="G4993" s="33">
        <v>167688.62</v>
      </c>
      <c r="H4993" s="33">
        <v>167688.62</v>
      </c>
      <c r="I4993" s="33">
        <v>8661</v>
      </c>
      <c r="J4993" s="33">
        <v>523</v>
      </c>
      <c r="K4993" s="33">
        <v>6700</v>
      </c>
      <c r="L4993" s="33">
        <v>1</v>
      </c>
      <c r="M4993" s="33">
        <v>1</v>
      </c>
      <c r="N4993" s="33">
        <v>169178.76</v>
      </c>
      <c r="O4993" s="33">
        <v>982.7</v>
      </c>
      <c r="P4993" s="33">
        <v>2756</v>
      </c>
    </row>
    <row r="4994" spans="1:16">
      <c r="A4994" s="27" t="s">
        <v>834</v>
      </c>
      <c r="B4994" s="31">
        <v>202508</v>
      </c>
      <c r="C4994" s="27" t="s">
        <v>105</v>
      </c>
      <c r="D4994" s="27" t="s">
        <v>211</v>
      </c>
      <c r="E4994" s="27" t="s">
        <v>34</v>
      </c>
      <c r="F4994" s="27" t="s">
        <v>262</v>
      </c>
      <c r="G4994" s="33">
        <v>180251.75</v>
      </c>
      <c r="H4994" s="33">
        <v>180251.75</v>
      </c>
      <c r="I4994" s="33">
        <v>9279</v>
      </c>
      <c r="J4994" s="33">
        <v>509</v>
      </c>
      <c r="K4994" s="33">
        <v>6700</v>
      </c>
      <c r="L4994" s="33">
        <v>1</v>
      </c>
      <c r="M4994" s="33">
        <v>1</v>
      </c>
      <c r="N4994" s="33">
        <v>163653.1</v>
      </c>
      <c r="O4994" s="33">
        <v>1073.6</v>
      </c>
      <c r="P4994" s="33">
        <v>2990</v>
      </c>
    </row>
    <row r="4995" spans="1:16">
      <c r="A4995" s="27" t="s">
        <v>834</v>
      </c>
      <c r="B4995" s="31">
        <v>202509</v>
      </c>
      <c r="C4995" s="27" t="s">
        <v>105</v>
      </c>
      <c r="D4995" s="27" t="s">
        <v>211</v>
      </c>
      <c r="E4995" s="27" t="s">
        <v>34</v>
      </c>
      <c r="F4995" s="27" t="s">
        <v>262</v>
      </c>
      <c r="G4995" s="33">
        <v>189011.85</v>
      </c>
      <c r="H4995" s="33">
        <v>189011.85</v>
      </c>
      <c r="I4995" s="33">
        <v>9447</v>
      </c>
      <c r="J4995" s="33">
        <v>476</v>
      </c>
      <c r="K4995" s="33">
        <v>6700</v>
      </c>
      <c r="L4995" s="33">
        <v>1</v>
      </c>
      <c r="M4995" s="33">
        <v>1</v>
      </c>
      <c r="N4995" s="33">
        <v>158044.17</v>
      </c>
      <c r="O4995" s="33">
        <v>1054.7</v>
      </c>
      <c r="P4995" s="33">
        <v>3095</v>
      </c>
    </row>
    <row r="4996" spans="1:16">
      <c r="A4996" s="27" t="s">
        <v>834</v>
      </c>
      <c r="B4996" s="31">
        <v>202510</v>
      </c>
      <c r="C4996" s="27" t="s">
        <v>105</v>
      </c>
      <c r="D4996" s="27" t="s">
        <v>211</v>
      </c>
      <c r="E4996" s="27" t="s">
        <v>34</v>
      </c>
      <c r="F4996" s="27" t="s">
        <v>262</v>
      </c>
      <c r="G4996" s="33">
        <v>216916.56</v>
      </c>
      <c r="H4996" s="33">
        <v>216916.56</v>
      </c>
      <c r="I4996" s="33">
        <v>11751</v>
      </c>
      <c r="J4996" s="33">
        <v>606</v>
      </c>
      <c r="K4996" s="33">
        <v>6700</v>
      </c>
      <c r="L4996" s="33">
        <v>1</v>
      </c>
      <c r="M4996" s="33">
        <v>1</v>
      </c>
      <c r="N4996" s="33">
        <v>174357.38</v>
      </c>
      <c r="O4996" s="33">
        <v>1287.5</v>
      </c>
      <c r="P4996" s="33">
        <v>3811</v>
      </c>
    </row>
    <row r="4997" spans="1:16">
      <c r="A4997" s="27" t="s">
        <v>834</v>
      </c>
      <c r="B4997" s="31">
        <v>202511</v>
      </c>
      <c r="C4997" s="27" t="s">
        <v>105</v>
      </c>
      <c r="D4997" s="27" t="s">
        <v>211</v>
      </c>
      <c r="E4997" s="27" t="s">
        <v>34</v>
      </c>
      <c r="F4997" s="27" t="s">
        <v>262</v>
      </c>
      <c r="G4997" s="33">
        <v>230453.05</v>
      </c>
      <c r="H4997" s="33">
        <v>230453.05</v>
      </c>
      <c r="I4997" s="33">
        <v>12695</v>
      </c>
      <c r="J4997" s="33">
        <v>667</v>
      </c>
      <c r="K4997" s="33">
        <v>6700</v>
      </c>
      <c r="L4997" s="33">
        <v>1</v>
      </c>
      <c r="M4997" s="33">
        <v>1</v>
      </c>
      <c r="N4997" s="33">
        <v>211337.84</v>
      </c>
      <c r="O4997" s="33">
        <v>1408.7</v>
      </c>
      <c r="P4997" s="33">
        <v>4010</v>
      </c>
    </row>
    <row r="4998" spans="1:16">
      <c r="A4998" s="27" t="s">
        <v>834</v>
      </c>
      <c r="B4998" s="31">
        <v>202512</v>
      </c>
      <c r="C4998" s="27" t="s">
        <v>105</v>
      </c>
      <c r="D4998" s="27" t="s">
        <v>211</v>
      </c>
      <c r="E4998" s="27" t="s">
        <v>34</v>
      </c>
      <c r="F4998" s="27" t="s">
        <v>262</v>
      </c>
      <c r="G4998" s="33">
        <v>262676.99</v>
      </c>
      <c r="H4998" s="33">
        <v>262676.99</v>
      </c>
      <c r="I4998" s="33">
        <v>13243</v>
      </c>
      <c r="J4998" s="33">
        <v>713</v>
      </c>
      <c r="K4998" s="33">
        <v>6700</v>
      </c>
      <c r="L4998" s="33">
        <v>1</v>
      </c>
      <c r="M4998" s="33">
        <v>1</v>
      </c>
      <c r="N4998" s="33">
        <v>243666.83</v>
      </c>
      <c r="O4998" s="33">
        <v>1630.3</v>
      </c>
      <c r="P4998" s="33">
        <v>4500</v>
      </c>
    </row>
    <row r="4999" spans="1:16">
      <c r="A4999" s="27" t="s">
        <v>834</v>
      </c>
      <c r="B4999" s="31">
        <v>202601</v>
      </c>
      <c r="C4999" s="27" t="s">
        <v>105</v>
      </c>
      <c r="D4999" s="27" t="s">
        <v>211</v>
      </c>
      <c r="E4999" s="27" t="s">
        <v>34</v>
      </c>
      <c r="F4999" s="27" t="s">
        <v>262</v>
      </c>
      <c r="G4999" s="33">
        <v>131593.03</v>
      </c>
      <c r="H4999" s="33">
        <v>131593.03</v>
      </c>
      <c r="I4999" s="33">
        <v>6975</v>
      </c>
      <c r="J4999" s="33">
        <v>380</v>
      </c>
      <c r="K4999" s="33">
        <v>6700</v>
      </c>
      <c r="L4999" s="33">
        <v>1</v>
      </c>
      <c r="M4999" s="33">
        <v>1</v>
      </c>
      <c r="N4999" s="33">
        <v>124392.17</v>
      </c>
      <c r="O4999" s="33">
        <v>785.2</v>
      </c>
      <c r="P4999" s="33">
        <v>2195</v>
      </c>
    </row>
    <row r="5000" spans="1:16">
      <c r="A5000" s="27" t="s">
        <v>834</v>
      </c>
      <c r="B5000" s="31">
        <v>202602</v>
      </c>
      <c r="C5000" s="27" t="s">
        <v>105</v>
      </c>
      <c r="D5000" s="27" t="s">
        <v>211</v>
      </c>
      <c r="E5000" s="27" t="s">
        <v>34</v>
      </c>
      <c r="F5000" s="27" t="s">
        <v>262</v>
      </c>
      <c r="G5000" s="33">
        <v>147388.46</v>
      </c>
      <c r="H5000" s="33">
        <v>147388.46</v>
      </c>
      <c r="I5000" s="33">
        <v>7643</v>
      </c>
      <c r="J5000" s="33">
        <v>407</v>
      </c>
      <c r="K5000" s="33">
        <v>6700</v>
      </c>
      <c r="L5000" s="33">
        <v>1</v>
      </c>
      <c r="M5000" s="33">
        <v>1</v>
      </c>
      <c r="N5000" s="33">
        <v>128719.62</v>
      </c>
      <c r="O5000" s="33">
        <v>920.8</v>
      </c>
      <c r="P5000" s="33">
        <v>2452</v>
      </c>
    </row>
    <row r="5001" spans="1:16">
      <c r="A5001" s="27" t="s">
        <v>834</v>
      </c>
      <c r="B5001" s="31">
        <v>202603</v>
      </c>
      <c r="C5001" s="27" t="s">
        <v>105</v>
      </c>
      <c r="D5001" s="27" t="s">
        <v>211</v>
      </c>
      <c r="E5001" s="27" t="s">
        <v>34</v>
      </c>
      <c r="F5001" s="27" t="s">
        <v>262</v>
      </c>
      <c r="G5001" s="33">
        <v>198193.99</v>
      </c>
      <c r="H5001" s="33">
        <v>198193.99</v>
      </c>
      <c r="I5001" s="33">
        <v>10436</v>
      </c>
      <c r="J5001" s="33">
        <v>528</v>
      </c>
      <c r="K5001" s="33">
        <v>6700</v>
      </c>
      <c r="L5001" s="33">
        <v>1</v>
      </c>
      <c r="M5001" s="33">
        <v>1</v>
      </c>
      <c r="N5001" s="33">
        <v>161121.44</v>
      </c>
      <c r="O5001" s="33">
        <v>1173.8</v>
      </c>
      <c r="P5001" s="33">
        <v>3422</v>
      </c>
    </row>
    <row r="5002" spans="1:16">
      <c r="A5002" s="27" t="s">
        <v>834</v>
      </c>
      <c r="B5002" s="31">
        <v>202604</v>
      </c>
      <c r="C5002" s="27" t="s">
        <v>105</v>
      </c>
      <c r="D5002" s="27" t="s">
        <v>211</v>
      </c>
      <c r="E5002" s="27" t="s">
        <v>34</v>
      </c>
      <c r="F5002" s="27" t="s">
        <v>262</v>
      </c>
      <c r="G5002" s="33">
        <v>222138.6</v>
      </c>
      <c r="H5002" s="33">
        <v>222138.6</v>
      </c>
      <c r="I5002" s="33">
        <v>12102</v>
      </c>
      <c r="J5002" s="33">
        <v>665</v>
      </c>
      <c r="K5002" s="33">
        <v>6700</v>
      </c>
      <c r="L5002" s="33">
        <v>1</v>
      </c>
      <c r="M5002" s="33">
        <v>1</v>
      </c>
      <c r="N5002" s="33">
        <v>190432.79</v>
      </c>
      <c r="O5002" s="33">
        <v>1395.5</v>
      </c>
      <c r="P5002" s="33">
        <v>3649</v>
      </c>
    </row>
    <row r="5003" spans="1:16">
      <c r="A5003" s="27" t="s">
        <v>834</v>
      </c>
      <c r="B5003" s="31">
        <v>202605</v>
      </c>
      <c r="C5003" s="27" t="s">
        <v>105</v>
      </c>
      <c r="D5003" s="27" t="s">
        <v>211</v>
      </c>
      <c r="E5003" s="27" t="s">
        <v>34</v>
      </c>
      <c r="F5003" s="27" t="s">
        <v>262</v>
      </c>
      <c r="G5003" s="33">
        <v>222405.18</v>
      </c>
      <c r="H5003" s="33">
        <v>222405.18</v>
      </c>
      <c r="I5003" s="33">
        <v>10599</v>
      </c>
      <c r="J5003" s="33">
        <v>480</v>
      </c>
      <c r="K5003" s="33">
        <v>6700</v>
      </c>
      <c r="L5003" s="33">
        <v>1</v>
      </c>
      <c r="M5003" s="33">
        <v>1</v>
      </c>
      <c r="N5003" s="33">
        <v>209484.77</v>
      </c>
      <c r="O5003" s="33">
        <v>1332</v>
      </c>
      <c r="P5003" s="33">
        <v>3663</v>
      </c>
    </row>
    <row r="5004" spans="1:16">
      <c r="A5004" s="27" t="s">
        <v>834</v>
      </c>
      <c r="B5004" s="31">
        <v>202606</v>
      </c>
      <c r="C5004" s="27" t="s">
        <v>105</v>
      </c>
      <c r="D5004" s="27" t="s">
        <v>211</v>
      </c>
      <c r="E5004" s="27" t="s">
        <v>34</v>
      </c>
      <c r="F5004" s="27" t="s">
        <v>262</v>
      </c>
      <c r="G5004" s="33">
        <v>206223.43</v>
      </c>
      <c r="H5004" s="33">
        <v>206223.43</v>
      </c>
      <c r="I5004" s="33">
        <v>9739</v>
      </c>
      <c r="J5004" s="33">
        <v>513</v>
      </c>
      <c r="K5004" s="33">
        <v>6700</v>
      </c>
      <c r="L5004" s="33">
        <v>1</v>
      </c>
      <c r="M5004" s="33">
        <v>1</v>
      </c>
      <c r="N5004" s="33">
        <v>205551.56</v>
      </c>
      <c r="O5004" s="33">
        <v>1392.7</v>
      </c>
      <c r="P5004" s="33">
        <v>3229</v>
      </c>
    </row>
    <row r="5005" spans="1:16">
      <c r="A5005" s="27" t="s">
        <v>834</v>
      </c>
      <c r="B5005" s="31">
        <v>202607</v>
      </c>
      <c r="C5005" s="27" t="s">
        <v>105</v>
      </c>
      <c r="D5005" s="27" t="s">
        <v>211</v>
      </c>
      <c r="E5005" s="27" t="s">
        <v>34</v>
      </c>
      <c r="F5005" s="27" t="s">
        <v>262</v>
      </c>
      <c r="G5005" s="33">
        <v>214642.87</v>
      </c>
      <c r="H5005" s="33">
        <v>214642.87</v>
      </c>
      <c r="I5005" s="33">
        <v>10930</v>
      </c>
      <c r="J5005" s="33">
        <v>627</v>
      </c>
      <c r="K5005" s="33">
        <v>6700</v>
      </c>
      <c r="L5005" s="33">
        <v>1</v>
      </c>
      <c r="M5005" s="33">
        <v>1</v>
      </c>
      <c r="N5005" s="33">
        <v>183558.96</v>
      </c>
      <c r="O5005" s="33">
        <v>1423.9</v>
      </c>
      <c r="P5005" s="33">
        <v>3492</v>
      </c>
    </row>
    <row r="5006" spans="1:16">
      <c r="A5006" s="27" t="s">
        <v>836</v>
      </c>
      <c r="B5006" s="31">
        <v>202408</v>
      </c>
      <c r="C5006" s="27" t="s">
        <v>105</v>
      </c>
      <c r="D5006" s="27" t="s">
        <v>211</v>
      </c>
      <c r="E5006" s="27" t="s">
        <v>34</v>
      </c>
      <c r="F5006" s="27" t="s">
        <v>257</v>
      </c>
      <c r="G5006" s="33">
        <v>217056.47</v>
      </c>
      <c r="H5006" s="33">
        <v>217056.47</v>
      </c>
      <c r="I5006" s="33">
        <v>5296</v>
      </c>
      <c r="J5006" s="33">
        <v>376</v>
      </c>
      <c r="K5006" s="33">
        <v>7000</v>
      </c>
      <c r="L5006" s="33">
        <v>1</v>
      </c>
      <c r="M5006" s="33">
        <v>1</v>
      </c>
      <c r="N5006" s="33">
        <v>220146.82</v>
      </c>
      <c r="O5006" s="33">
        <v>1324.6</v>
      </c>
      <c r="P5006" s="33">
        <v>2192</v>
      </c>
    </row>
    <row r="5007" spans="1:16">
      <c r="A5007" s="27" t="s">
        <v>836</v>
      </c>
      <c r="B5007" s="31">
        <v>202409</v>
      </c>
      <c r="C5007" s="27" t="s">
        <v>105</v>
      </c>
      <c r="D5007" s="27" t="s">
        <v>211</v>
      </c>
      <c r="E5007" s="27" t="s">
        <v>34</v>
      </c>
      <c r="F5007" s="27" t="s">
        <v>257</v>
      </c>
      <c r="G5007" s="33">
        <v>221674.67</v>
      </c>
      <c r="H5007" s="33">
        <v>221674.67</v>
      </c>
      <c r="I5007" s="33">
        <v>5580</v>
      </c>
      <c r="J5007" s="33">
        <v>409</v>
      </c>
      <c r="K5007" s="33">
        <v>7000</v>
      </c>
      <c r="L5007" s="33">
        <v>1</v>
      </c>
      <c r="M5007" s="33">
        <v>1</v>
      </c>
      <c r="N5007" s="33">
        <v>212601.67</v>
      </c>
      <c r="O5007" s="33">
        <v>1162.4</v>
      </c>
      <c r="P5007" s="33">
        <v>2267</v>
      </c>
    </row>
    <row r="5008" spans="1:16">
      <c r="A5008" s="27" t="s">
        <v>836</v>
      </c>
      <c r="B5008" s="31">
        <v>202410</v>
      </c>
      <c r="C5008" s="27" t="s">
        <v>105</v>
      </c>
      <c r="D5008" s="27" t="s">
        <v>211</v>
      </c>
      <c r="E5008" s="27" t="s">
        <v>34</v>
      </c>
      <c r="F5008" s="27" t="s">
        <v>257</v>
      </c>
      <c r="G5008" s="33">
        <v>256925.75</v>
      </c>
      <c r="H5008" s="33">
        <v>256925.75</v>
      </c>
      <c r="I5008" s="33">
        <v>6615</v>
      </c>
      <c r="J5008" s="33">
        <v>487</v>
      </c>
      <c r="K5008" s="33">
        <v>7000</v>
      </c>
      <c r="L5008" s="33">
        <v>1</v>
      </c>
      <c r="M5008" s="33">
        <v>1</v>
      </c>
      <c r="N5008" s="33">
        <v>234546.26</v>
      </c>
      <c r="O5008" s="33">
        <v>1467.1</v>
      </c>
      <c r="P5008" s="33">
        <v>2685</v>
      </c>
    </row>
    <row r="5009" spans="1:16">
      <c r="A5009" s="27" t="s">
        <v>836</v>
      </c>
      <c r="B5009" s="31">
        <v>202411</v>
      </c>
      <c r="C5009" s="27" t="s">
        <v>105</v>
      </c>
      <c r="D5009" s="27" t="s">
        <v>211</v>
      </c>
      <c r="E5009" s="27" t="s">
        <v>34</v>
      </c>
      <c r="F5009" s="27" t="s">
        <v>257</v>
      </c>
      <c r="G5009" s="33">
        <v>307165.31</v>
      </c>
      <c r="H5009" s="33">
        <v>307165.31</v>
      </c>
      <c r="I5009" s="33">
        <v>8075</v>
      </c>
      <c r="J5009" s="33">
        <v>609</v>
      </c>
      <c r="K5009" s="33">
        <v>7000</v>
      </c>
      <c r="L5009" s="33">
        <v>1</v>
      </c>
      <c r="M5009" s="33">
        <v>1</v>
      </c>
      <c r="N5009" s="33">
        <v>284292.54</v>
      </c>
      <c r="O5009" s="33">
        <v>1807.7</v>
      </c>
      <c r="P5009" s="33">
        <v>3282</v>
      </c>
    </row>
    <row r="5010" spans="1:16">
      <c r="A5010" s="27" t="s">
        <v>836</v>
      </c>
      <c r="B5010" s="31">
        <v>202412</v>
      </c>
      <c r="C5010" s="27" t="s">
        <v>105</v>
      </c>
      <c r="D5010" s="27" t="s">
        <v>211</v>
      </c>
      <c r="E5010" s="27" t="s">
        <v>34</v>
      </c>
      <c r="F5010" s="27" t="s">
        <v>257</v>
      </c>
      <c r="G5010" s="33">
        <v>328888.13</v>
      </c>
      <c r="H5010" s="33">
        <v>328888.13</v>
      </c>
      <c r="I5010" s="33">
        <v>8008</v>
      </c>
      <c r="J5010" s="33">
        <v>624</v>
      </c>
      <c r="K5010" s="33">
        <v>7000</v>
      </c>
      <c r="L5010" s="33">
        <v>1</v>
      </c>
      <c r="M5010" s="33">
        <v>1</v>
      </c>
      <c r="N5010" s="33">
        <v>327781.62</v>
      </c>
      <c r="O5010" s="33">
        <v>1748.9</v>
      </c>
      <c r="P5010" s="33">
        <v>3352</v>
      </c>
    </row>
    <row r="5011" spans="1:16">
      <c r="A5011" s="27" t="s">
        <v>836</v>
      </c>
      <c r="B5011" s="31">
        <v>202501</v>
      </c>
      <c r="C5011" s="27" t="s">
        <v>105</v>
      </c>
      <c r="D5011" s="27" t="s">
        <v>211</v>
      </c>
      <c r="E5011" s="27" t="s">
        <v>34</v>
      </c>
      <c r="F5011" s="27" t="s">
        <v>257</v>
      </c>
      <c r="G5011" s="33">
        <v>168070.25</v>
      </c>
      <c r="H5011" s="33">
        <v>168070.25</v>
      </c>
      <c r="I5011" s="33">
        <v>4181</v>
      </c>
      <c r="J5011" s="33">
        <v>304</v>
      </c>
      <c r="K5011" s="33">
        <v>7000</v>
      </c>
      <c r="L5011" s="33">
        <v>1</v>
      </c>
      <c r="M5011" s="33">
        <v>1</v>
      </c>
      <c r="N5011" s="33">
        <v>167332.86</v>
      </c>
      <c r="O5011" s="33">
        <v>897</v>
      </c>
      <c r="P5011" s="33">
        <v>1667</v>
      </c>
    </row>
    <row r="5012" spans="1:16">
      <c r="A5012" s="27" t="s">
        <v>836</v>
      </c>
      <c r="B5012" s="31">
        <v>202502</v>
      </c>
      <c r="C5012" s="27" t="s">
        <v>105</v>
      </c>
      <c r="D5012" s="27" t="s">
        <v>211</v>
      </c>
      <c r="E5012" s="27" t="s">
        <v>34</v>
      </c>
      <c r="F5012" s="27" t="s">
        <v>257</v>
      </c>
      <c r="G5012" s="33">
        <v>184804.3</v>
      </c>
      <c r="H5012" s="33">
        <v>184804.3</v>
      </c>
      <c r="I5012" s="33">
        <v>4782</v>
      </c>
      <c r="J5012" s="33">
        <v>360</v>
      </c>
      <c r="K5012" s="33">
        <v>7000</v>
      </c>
      <c r="L5012" s="33">
        <v>1</v>
      </c>
      <c r="M5012" s="33">
        <v>1</v>
      </c>
      <c r="N5012" s="33">
        <v>173154.16</v>
      </c>
      <c r="O5012" s="33">
        <v>1090.5</v>
      </c>
      <c r="P5012" s="33">
        <v>1985</v>
      </c>
    </row>
    <row r="5013" spans="1:16">
      <c r="A5013" s="27" t="s">
        <v>836</v>
      </c>
      <c r="B5013" s="31">
        <v>202503</v>
      </c>
      <c r="C5013" s="27" t="s">
        <v>105</v>
      </c>
      <c r="D5013" s="27" t="s">
        <v>211</v>
      </c>
      <c r="E5013" s="27" t="s">
        <v>34</v>
      </c>
      <c r="F5013" s="27" t="s">
        <v>257</v>
      </c>
      <c r="G5013" s="33">
        <v>241924.91</v>
      </c>
      <c r="H5013" s="33">
        <v>241924.91</v>
      </c>
      <c r="I5013" s="33">
        <v>6294</v>
      </c>
      <c r="J5013" s="33">
        <v>456</v>
      </c>
      <c r="K5013" s="33">
        <v>7000</v>
      </c>
      <c r="L5013" s="33">
        <v>1</v>
      </c>
      <c r="M5013" s="33">
        <v>1</v>
      </c>
      <c r="N5013" s="33">
        <v>216741.22</v>
      </c>
      <c r="O5013" s="33">
        <v>1207</v>
      </c>
      <c r="P5013" s="33">
        <v>2584</v>
      </c>
    </row>
    <row r="5014" spans="1:16">
      <c r="A5014" s="27" t="s">
        <v>836</v>
      </c>
      <c r="B5014" s="31">
        <v>202504</v>
      </c>
      <c r="C5014" s="27" t="s">
        <v>105</v>
      </c>
      <c r="D5014" s="27" t="s">
        <v>211</v>
      </c>
      <c r="E5014" s="27" t="s">
        <v>34</v>
      </c>
      <c r="F5014" s="27" t="s">
        <v>257</v>
      </c>
      <c r="G5014" s="33">
        <v>272816.2</v>
      </c>
      <c r="H5014" s="33">
        <v>272816.2</v>
      </c>
      <c r="I5014" s="33">
        <v>6913</v>
      </c>
      <c r="J5014" s="33">
        <v>528</v>
      </c>
      <c r="K5014" s="33">
        <v>7000</v>
      </c>
      <c r="L5014" s="33">
        <v>1</v>
      </c>
      <c r="M5014" s="33">
        <v>1</v>
      </c>
      <c r="N5014" s="33">
        <v>256170.97</v>
      </c>
      <c r="O5014" s="33">
        <v>1532.9</v>
      </c>
      <c r="P5014" s="33">
        <v>2831</v>
      </c>
    </row>
    <row r="5015" spans="1:16">
      <c r="A5015" s="27" t="s">
        <v>836</v>
      </c>
      <c r="B5015" s="31">
        <v>202505</v>
      </c>
      <c r="C5015" s="27" t="s">
        <v>105</v>
      </c>
      <c r="D5015" s="27" t="s">
        <v>211</v>
      </c>
      <c r="E5015" s="27" t="s">
        <v>34</v>
      </c>
      <c r="F5015" s="27" t="s">
        <v>257</v>
      </c>
      <c r="G5015" s="33">
        <v>293353.83</v>
      </c>
      <c r="H5015" s="33">
        <v>293353.83</v>
      </c>
      <c r="I5015" s="33">
        <v>7329</v>
      </c>
      <c r="J5015" s="33">
        <v>622</v>
      </c>
      <c r="K5015" s="33">
        <v>7000</v>
      </c>
      <c r="L5015" s="33">
        <v>1</v>
      </c>
      <c r="M5015" s="33">
        <v>1</v>
      </c>
      <c r="N5015" s="33">
        <v>281799.78</v>
      </c>
      <c r="O5015" s="33">
        <v>1612.2</v>
      </c>
      <c r="P5015" s="33">
        <v>3067</v>
      </c>
    </row>
    <row r="5016" spans="1:16">
      <c r="A5016" s="27" t="s">
        <v>836</v>
      </c>
      <c r="B5016" s="31">
        <v>202506</v>
      </c>
      <c r="C5016" s="27" t="s">
        <v>105</v>
      </c>
      <c r="D5016" s="27" t="s">
        <v>211</v>
      </c>
      <c r="E5016" s="27" t="s">
        <v>34</v>
      </c>
      <c r="F5016" s="27" t="s">
        <v>257</v>
      </c>
      <c r="G5016" s="33">
        <v>286884.76</v>
      </c>
      <c r="H5016" s="33">
        <v>286884.76</v>
      </c>
      <c r="I5016" s="33">
        <v>7698</v>
      </c>
      <c r="J5016" s="33">
        <v>562</v>
      </c>
      <c r="K5016" s="33">
        <v>7000</v>
      </c>
      <c r="L5016" s="33">
        <v>1</v>
      </c>
      <c r="M5016" s="33">
        <v>1</v>
      </c>
      <c r="N5016" s="33">
        <v>276508.8</v>
      </c>
      <c r="O5016" s="33">
        <v>1633.3</v>
      </c>
      <c r="P5016" s="33">
        <v>3337</v>
      </c>
    </row>
    <row r="5017" spans="1:16">
      <c r="A5017" s="27" t="s">
        <v>836</v>
      </c>
      <c r="B5017" s="31">
        <v>202507</v>
      </c>
      <c r="C5017" s="27" t="s">
        <v>105</v>
      </c>
      <c r="D5017" s="27" t="s">
        <v>211</v>
      </c>
      <c r="E5017" s="27" t="s">
        <v>34</v>
      </c>
      <c r="F5017" s="27" t="s">
        <v>257</v>
      </c>
      <c r="G5017" s="33">
        <v>240891.94</v>
      </c>
      <c r="H5017" s="33">
        <v>240891.94</v>
      </c>
      <c r="I5017" s="33">
        <v>6010</v>
      </c>
      <c r="J5017" s="33">
        <v>527</v>
      </c>
      <c r="K5017" s="33">
        <v>7000</v>
      </c>
      <c r="L5017" s="33">
        <v>1</v>
      </c>
      <c r="M5017" s="33">
        <v>1</v>
      </c>
      <c r="N5017" s="33">
        <v>246924.26</v>
      </c>
      <c r="O5017" s="33">
        <v>1387.3</v>
      </c>
      <c r="P5017" s="33">
        <v>2511</v>
      </c>
    </row>
    <row r="5018" spans="1:16">
      <c r="A5018" s="27" t="s">
        <v>836</v>
      </c>
      <c r="B5018" s="31">
        <v>202508</v>
      </c>
      <c r="C5018" s="27" t="s">
        <v>105</v>
      </c>
      <c r="D5018" s="27" t="s">
        <v>211</v>
      </c>
      <c r="E5018" s="27" t="s">
        <v>34</v>
      </c>
      <c r="F5018" s="27" t="s">
        <v>257</v>
      </c>
      <c r="G5018" s="33">
        <v>251301.09</v>
      </c>
      <c r="H5018" s="33">
        <v>251301.09</v>
      </c>
      <c r="I5018" s="33">
        <v>6478</v>
      </c>
      <c r="J5018" s="33">
        <v>494</v>
      </c>
      <c r="K5018" s="33">
        <v>7000</v>
      </c>
      <c r="L5018" s="33">
        <v>1</v>
      </c>
      <c r="M5018" s="33">
        <v>1</v>
      </c>
      <c r="N5018" s="33">
        <v>238859.3</v>
      </c>
      <c r="O5018" s="33">
        <v>1372.8</v>
      </c>
      <c r="P5018" s="33">
        <v>2629</v>
      </c>
    </row>
    <row r="5019" spans="1:16">
      <c r="A5019" s="27" t="s">
        <v>836</v>
      </c>
      <c r="B5019" s="31">
        <v>202509</v>
      </c>
      <c r="C5019" s="27" t="s">
        <v>105</v>
      </c>
      <c r="D5019" s="27" t="s">
        <v>211</v>
      </c>
      <c r="E5019" s="27" t="s">
        <v>34</v>
      </c>
      <c r="F5019" s="27" t="s">
        <v>257</v>
      </c>
      <c r="G5019" s="33">
        <v>245213.91</v>
      </c>
      <c r="H5019" s="33">
        <v>245213.91</v>
      </c>
      <c r="I5019" s="33">
        <v>5987</v>
      </c>
      <c r="J5019" s="33">
        <v>460</v>
      </c>
      <c r="K5019" s="33">
        <v>7000</v>
      </c>
      <c r="L5019" s="33">
        <v>1</v>
      </c>
      <c r="M5019" s="33">
        <v>1</v>
      </c>
      <c r="N5019" s="33">
        <v>230672.81</v>
      </c>
      <c r="O5019" s="33">
        <v>1406.1</v>
      </c>
      <c r="P5019" s="33">
        <v>2437</v>
      </c>
    </row>
    <row r="5020" spans="1:16">
      <c r="A5020" s="27" t="s">
        <v>836</v>
      </c>
      <c r="B5020" s="31">
        <v>202510</v>
      </c>
      <c r="C5020" s="27" t="s">
        <v>105</v>
      </c>
      <c r="D5020" s="27" t="s">
        <v>211</v>
      </c>
      <c r="E5020" s="27" t="s">
        <v>34</v>
      </c>
      <c r="F5020" s="27" t="s">
        <v>257</v>
      </c>
      <c r="G5020" s="33">
        <v>263558.27</v>
      </c>
      <c r="H5020" s="33">
        <v>263558.27</v>
      </c>
      <c r="I5020" s="33">
        <v>6707</v>
      </c>
      <c r="J5020" s="33">
        <v>502</v>
      </c>
      <c r="K5020" s="33">
        <v>7000</v>
      </c>
      <c r="L5020" s="33">
        <v>1</v>
      </c>
      <c r="M5020" s="33">
        <v>1</v>
      </c>
      <c r="N5020" s="33">
        <v>254482.7</v>
      </c>
      <c r="O5020" s="33">
        <v>1388.4</v>
      </c>
      <c r="P5020" s="33">
        <v>2813</v>
      </c>
    </row>
    <row r="5021" spans="1:16">
      <c r="A5021" s="27" t="s">
        <v>836</v>
      </c>
      <c r="B5021" s="31">
        <v>202511</v>
      </c>
      <c r="C5021" s="27" t="s">
        <v>105</v>
      </c>
      <c r="D5021" s="27" t="s">
        <v>211</v>
      </c>
      <c r="E5021" s="27" t="s">
        <v>34</v>
      </c>
      <c r="F5021" s="27" t="s">
        <v>257</v>
      </c>
      <c r="G5021" s="33">
        <v>337840.75</v>
      </c>
      <c r="H5021" s="33">
        <v>337840.75</v>
      </c>
      <c r="I5021" s="33">
        <v>8333</v>
      </c>
      <c r="J5021" s="33">
        <v>699</v>
      </c>
      <c r="K5021" s="33">
        <v>7000</v>
      </c>
      <c r="L5021" s="33">
        <v>1</v>
      </c>
      <c r="M5021" s="33">
        <v>1</v>
      </c>
      <c r="N5021" s="33">
        <v>308457.4</v>
      </c>
      <c r="O5021" s="33">
        <v>1993.7</v>
      </c>
      <c r="P5021" s="33">
        <v>3429</v>
      </c>
    </row>
    <row r="5022" spans="1:16">
      <c r="A5022" s="27" t="s">
        <v>836</v>
      </c>
      <c r="B5022" s="31">
        <v>202512</v>
      </c>
      <c r="C5022" s="27" t="s">
        <v>105</v>
      </c>
      <c r="D5022" s="27" t="s">
        <v>211</v>
      </c>
      <c r="E5022" s="27" t="s">
        <v>34</v>
      </c>
      <c r="F5022" s="27" t="s">
        <v>257</v>
      </c>
      <c r="G5022" s="33">
        <v>388293.17</v>
      </c>
      <c r="H5022" s="33">
        <v>388293.17</v>
      </c>
      <c r="I5022" s="33">
        <v>9161</v>
      </c>
      <c r="J5022" s="33">
        <v>603</v>
      </c>
      <c r="K5022" s="33">
        <v>7000</v>
      </c>
      <c r="L5022" s="33">
        <v>1</v>
      </c>
      <c r="M5022" s="33">
        <v>1</v>
      </c>
      <c r="N5022" s="33">
        <v>355643.06</v>
      </c>
      <c r="O5022" s="33">
        <v>2275.9</v>
      </c>
      <c r="P5022" s="33">
        <v>3845</v>
      </c>
    </row>
    <row r="5023" spans="1:16">
      <c r="A5023" s="27" t="s">
        <v>836</v>
      </c>
      <c r="B5023" s="31">
        <v>202601</v>
      </c>
      <c r="C5023" s="27" t="s">
        <v>105</v>
      </c>
      <c r="D5023" s="27" t="s">
        <v>211</v>
      </c>
      <c r="E5023" s="27" t="s">
        <v>34</v>
      </c>
      <c r="F5023" s="27" t="s">
        <v>257</v>
      </c>
      <c r="G5023" s="33">
        <v>200296.3</v>
      </c>
      <c r="H5023" s="33">
        <v>200296.3</v>
      </c>
      <c r="I5023" s="33">
        <v>5322</v>
      </c>
      <c r="J5023" s="33">
        <v>387</v>
      </c>
      <c r="K5023" s="33">
        <v>7000</v>
      </c>
      <c r="L5023" s="33">
        <v>1</v>
      </c>
      <c r="M5023" s="33">
        <v>1</v>
      </c>
      <c r="N5023" s="33">
        <v>181556.15</v>
      </c>
      <c r="O5023" s="33">
        <v>1101.8</v>
      </c>
      <c r="P5023" s="33">
        <v>2122</v>
      </c>
    </row>
    <row r="5024" spans="1:16">
      <c r="A5024" s="27" t="s">
        <v>836</v>
      </c>
      <c r="B5024" s="31">
        <v>202602</v>
      </c>
      <c r="C5024" s="27" t="s">
        <v>105</v>
      </c>
      <c r="D5024" s="27" t="s">
        <v>211</v>
      </c>
      <c r="E5024" s="27" t="s">
        <v>34</v>
      </c>
      <c r="F5024" s="27" t="s">
        <v>257</v>
      </c>
      <c r="G5024" s="33">
        <v>211648.76</v>
      </c>
      <c r="H5024" s="33">
        <v>211648.76</v>
      </c>
      <c r="I5024" s="33">
        <v>5516</v>
      </c>
      <c r="J5024" s="33">
        <v>425</v>
      </c>
      <c r="K5024" s="33">
        <v>7000</v>
      </c>
      <c r="L5024" s="33">
        <v>1</v>
      </c>
      <c r="M5024" s="33">
        <v>1</v>
      </c>
      <c r="N5024" s="33">
        <v>187872.26</v>
      </c>
      <c r="O5024" s="33">
        <v>1154.8</v>
      </c>
      <c r="P5024" s="33">
        <v>2199</v>
      </c>
    </row>
    <row r="5025" spans="1:16">
      <c r="A5025" s="27" t="s">
        <v>836</v>
      </c>
      <c r="B5025" s="31">
        <v>202603</v>
      </c>
      <c r="C5025" s="27" t="s">
        <v>105</v>
      </c>
      <c r="D5025" s="27" t="s">
        <v>211</v>
      </c>
      <c r="E5025" s="27" t="s">
        <v>34</v>
      </c>
      <c r="F5025" s="27" t="s">
        <v>257</v>
      </c>
      <c r="G5025" s="33">
        <v>227300.48</v>
      </c>
      <c r="H5025" s="33">
        <v>227300.48</v>
      </c>
      <c r="I5025" s="33">
        <v>5876</v>
      </c>
      <c r="J5025" s="33">
        <v>465</v>
      </c>
      <c r="K5025" s="33">
        <v>7000</v>
      </c>
      <c r="L5025" s="33">
        <v>1</v>
      </c>
      <c r="M5025" s="33">
        <v>1</v>
      </c>
      <c r="N5025" s="33">
        <v>235164.22</v>
      </c>
      <c r="O5025" s="33">
        <v>1351.4</v>
      </c>
      <c r="P5025" s="33">
        <v>2328</v>
      </c>
    </row>
    <row r="5026" spans="1:16">
      <c r="A5026" s="27" t="s">
        <v>836</v>
      </c>
      <c r="B5026" s="31">
        <v>202604</v>
      </c>
      <c r="C5026" s="27" t="s">
        <v>105</v>
      </c>
      <c r="D5026" s="27" t="s">
        <v>211</v>
      </c>
      <c r="E5026" s="27" t="s">
        <v>34</v>
      </c>
      <c r="F5026" s="27" t="s">
        <v>257</v>
      </c>
      <c r="G5026" s="33">
        <v>278465.01</v>
      </c>
      <c r="H5026" s="33">
        <v>278465.01</v>
      </c>
      <c r="I5026" s="33">
        <v>7195</v>
      </c>
      <c r="J5026" s="33">
        <v>585</v>
      </c>
      <c r="K5026" s="33">
        <v>7000</v>
      </c>
      <c r="L5026" s="33">
        <v>1</v>
      </c>
      <c r="M5026" s="33">
        <v>1</v>
      </c>
      <c r="N5026" s="33">
        <v>277945.51</v>
      </c>
      <c r="O5026" s="33">
        <v>1537.7</v>
      </c>
      <c r="P5026" s="33">
        <v>2959</v>
      </c>
    </row>
    <row r="5027" spans="1:16">
      <c r="A5027" s="27" t="s">
        <v>836</v>
      </c>
      <c r="B5027" s="31">
        <v>202605</v>
      </c>
      <c r="C5027" s="27" t="s">
        <v>105</v>
      </c>
      <c r="D5027" s="27" t="s">
        <v>211</v>
      </c>
      <c r="E5027" s="27" t="s">
        <v>34</v>
      </c>
      <c r="F5027" s="27" t="s">
        <v>257</v>
      </c>
      <c r="G5027" s="33">
        <v>307004.13</v>
      </c>
      <c r="H5027" s="33">
        <v>307004.13</v>
      </c>
      <c r="I5027" s="33">
        <v>7828</v>
      </c>
      <c r="J5027" s="33">
        <v>750</v>
      </c>
      <c r="K5027" s="33">
        <v>7000</v>
      </c>
      <c r="L5027" s="33">
        <v>1</v>
      </c>
      <c r="M5027" s="33">
        <v>1</v>
      </c>
      <c r="N5027" s="33">
        <v>305752.76</v>
      </c>
      <c r="O5027" s="33">
        <v>1557.1</v>
      </c>
      <c r="P5027" s="33">
        <v>3173</v>
      </c>
    </row>
    <row r="5028" spans="1:16">
      <c r="A5028" s="27" t="s">
        <v>836</v>
      </c>
      <c r="B5028" s="31">
        <v>202606</v>
      </c>
      <c r="C5028" s="27" t="s">
        <v>105</v>
      </c>
      <c r="D5028" s="27" t="s">
        <v>211</v>
      </c>
      <c r="E5028" s="27" t="s">
        <v>34</v>
      </c>
      <c r="F5028" s="27" t="s">
        <v>257</v>
      </c>
      <c r="G5028" s="33">
        <v>304682.69</v>
      </c>
      <c r="H5028" s="33">
        <v>304682.69</v>
      </c>
      <c r="I5028" s="33">
        <v>8002</v>
      </c>
      <c r="J5028" s="33">
        <v>602</v>
      </c>
      <c r="K5028" s="33">
        <v>7000</v>
      </c>
      <c r="L5028" s="33">
        <v>1</v>
      </c>
      <c r="M5028" s="33">
        <v>1</v>
      </c>
      <c r="N5028" s="33">
        <v>300012.05</v>
      </c>
      <c r="O5028" s="33">
        <v>1727.8</v>
      </c>
      <c r="P5028" s="33">
        <v>3237</v>
      </c>
    </row>
    <row r="5029" spans="1:16">
      <c r="A5029" s="27" t="s">
        <v>836</v>
      </c>
      <c r="B5029" s="31">
        <v>202607</v>
      </c>
      <c r="C5029" s="27" t="s">
        <v>105</v>
      </c>
      <c r="D5029" s="27" t="s">
        <v>211</v>
      </c>
      <c r="E5029" s="27" t="s">
        <v>34</v>
      </c>
      <c r="F5029" s="27" t="s">
        <v>257</v>
      </c>
      <c r="G5029" s="33">
        <v>266336.09</v>
      </c>
      <c r="H5029" s="33">
        <v>266336.09</v>
      </c>
      <c r="I5029" s="33">
        <v>6769</v>
      </c>
      <c r="J5029" s="33">
        <v>476</v>
      </c>
      <c r="K5029" s="33">
        <v>7000</v>
      </c>
      <c r="L5029" s="33">
        <v>1</v>
      </c>
      <c r="M5029" s="33">
        <v>1</v>
      </c>
      <c r="N5029" s="33">
        <v>267912.83</v>
      </c>
      <c r="O5029" s="33">
        <v>1617</v>
      </c>
      <c r="P5029" s="33">
        <v>2826</v>
      </c>
    </row>
    <row r="5030" spans="1:16">
      <c r="A5030" s="27" t="s">
        <v>838</v>
      </c>
      <c r="B5030" s="31">
        <v>202408</v>
      </c>
      <c r="C5030" s="27" t="s">
        <v>105</v>
      </c>
      <c r="D5030" s="27" t="s">
        <v>211</v>
      </c>
      <c r="E5030" s="27" t="s">
        <v>34</v>
      </c>
      <c r="F5030" s="27" t="s">
        <v>289</v>
      </c>
      <c r="G5030" s="33">
        <v>804647.98</v>
      </c>
      <c r="H5030" s="33">
        <v>804647.98</v>
      </c>
      <c r="I5030" s="33">
        <v>14266</v>
      </c>
      <c r="J5030" s="33">
        <v>1194</v>
      </c>
      <c r="K5030" s="33">
        <v>25400</v>
      </c>
      <c r="L5030" s="33">
        <v>1</v>
      </c>
      <c r="M5030" s="33">
        <v>1</v>
      </c>
      <c r="N5030" s="33">
        <v>896603.21</v>
      </c>
      <c r="O5030" s="33">
        <v>3799</v>
      </c>
      <c r="P5030" s="33">
        <v>6166</v>
      </c>
    </row>
    <row r="5031" spans="1:16">
      <c r="A5031" s="27" t="s">
        <v>838</v>
      </c>
      <c r="B5031" s="31">
        <v>202409</v>
      </c>
      <c r="C5031" s="27" t="s">
        <v>105</v>
      </c>
      <c r="D5031" s="27" t="s">
        <v>211</v>
      </c>
      <c r="E5031" s="27" t="s">
        <v>34</v>
      </c>
      <c r="F5031" s="27" t="s">
        <v>289</v>
      </c>
      <c r="G5031" s="33">
        <v>871325.34</v>
      </c>
      <c r="H5031" s="33">
        <v>871325.34</v>
      </c>
      <c r="I5031" s="33">
        <v>15524</v>
      </c>
      <c r="J5031" s="33">
        <v>1349</v>
      </c>
      <c r="K5031" s="33">
        <v>25400</v>
      </c>
      <c r="L5031" s="33">
        <v>1</v>
      </c>
      <c r="M5031" s="33">
        <v>1</v>
      </c>
      <c r="N5031" s="33">
        <v>865873.6899999999</v>
      </c>
      <c r="O5031" s="33">
        <v>3789.2</v>
      </c>
      <c r="P5031" s="33">
        <v>6782</v>
      </c>
    </row>
    <row r="5032" spans="1:16">
      <c r="A5032" s="27" t="s">
        <v>838</v>
      </c>
      <c r="B5032" s="31">
        <v>202410</v>
      </c>
      <c r="C5032" s="27" t="s">
        <v>105</v>
      </c>
      <c r="D5032" s="27" t="s">
        <v>211</v>
      </c>
      <c r="E5032" s="27" t="s">
        <v>34</v>
      </c>
      <c r="F5032" s="27" t="s">
        <v>289</v>
      </c>
      <c r="G5032" s="33">
        <v>824286.8100000001</v>
      </c>
      <c r="H5032" s="33">
        <v>824286.8100000001</v>
      </c>
      <c r="I5032" s="33">
        <v>14698</v>
      </c>
      <c r="J5032" s="33">
        <v>1410</v>
      </c>
      <c r="K5032" s="33">
        <v>25400</v>
      </c>
      <c r="L5032" s="33">
        <v>1</v>
      </c>
      <c r="M5032" s="33">
        <v>1</v>
      </c>
      <c r="N5032" s="33">
        <v>955248.5600000001</v>
      </c>
      <c r="O5032" s="33">
        <v>3914.7</v>
      </c>
      <c r="P5032" s="33">
        <v>6384</v>
      </c>
    </row>
    <row r="5033" spans="1:16">
      <c r="A5033" s="27" t="s">
        <v>838</v>
      </c>
      <c r="B5033" s="31">
        <v>202411</v>
      </c>
      <c r="C5033" s="27" t="s">
        <v>105</v>
      </c>
      <c r="D5033" s="27" t="s">
        <v>211</v>
      </c>
      <c r="E5033" s="27" t="s">
        <v>34</v>
      </c>
      <c r="F5033" s="27" t="s">
        <v>289</v>
      </c>
      <c r="G5033" s="33">
        <v>1071877.16</v>
      </c>
      <c r="H5033" s="33">
        <v>1071877.16</v>
      </c>
      <c r="I5033" s="33">
        <v>19504</v>
      </c>
      <c r="J5033" s="33">
        <v>1672</v>
      </c>
      <c r="K5033" s="33">
        <v>25400</v>
      </c>
      <c r="L5033" s="33">
        <v>1</v>
      </c>
      <c r="M5033" s="33">
        <v>1</v>
      </c>
      <c r="N5033" s="33">
        <v>1157852.75</v>
      </c>
      <c r="O5033" s="33">
        <v>4660.5</v>
      </c>
      <c r="P5033" s="33">
        <v>8245</v>
      </c>
    </row>
    <row r="5034" spans="1:16">
      <c r="A5034" s="27" t="s">
        <v>838</v>
      </c>
      <c r="B5034" s="31">
        <v>202412</v>
      </c>
      <c r="C5034" s="27" t="s">
        <v>105</v>
      </c>
      <c r="D5034" s="27" t="s">
        <v>211</v>
      </c>
      <c r="E5034" s="27" t="s">
        <v>34</v>
      </c>
      <c r="F5034" s="27" t="s">
        <v>289</v>
      </c>
      <c r="G5034" s="33">
        <v>1147721.57</v>
      </c>
      <c r="H5034" s="33">
        <v>1147721.57</v>
      </c>
      <c r="I5034" s="33">
        <v>22919</v>
      </c>
      <c r="J5034" s="33">
        <v>1759</v>
      </c>
      <c r="K5034" s="33">
        <v>25400</v>
      </c>
      <c r="L5034" s="33">
        <v>1</v>
      </c>
      <c r="M5034" s="33">
        <v>1</v>
      </c>
      <c r="N5034" s="33">
        <v>1334972.96</v>
      </c>
      <c r="O5034" s="33">
        <v>5105</v>
      </c>
      <c r="P5034" s="33">
        <v>9300</v>
      </c>
    </row>
    <row r="5035" spans="1:16">
      <c r="A5035" s="27" t="s">
        <v>838</v>
      </c>
      <c r="B5035" s="31">
        <v>202501</v>
      </c>
      <c r="C5035" s="27" t="s">
        <v>105</v>
      </c>
      <c r="D5035" s="27" t="s">
        <v>211</v>
      </c>
      <c r="E5035" s="27" t="s">
        <v>34</v>
      </c>
      <c r="F5035" s="27" t="s">
        <v>289</v>
      </c>
      <c r="G5035" s="33">
        <v>631352.03</v>
      </c>
      <c r="H5035" s="33">
        <v>631352.03</v>
      </c>
      <c r="I5035" s="33">
        <v>11726</v>
      </c>
      <c r="J5035" s="33">
        <v>965</v>
      </c>
      <c r="K5035" s="33">
        <v>25400</v>
      </c>
      <c r="L5035" s="33">
        <v>1</v>
      </c>
      <c r="M5035" s="33">
        <v>1</v>
      </c>
      <c r="N5035" s="33">
        <v>681505.08</v>
      </c>
      <c r="O5035" s="33">
        <v>2983.5</v>
      </c>
      <c r="P5035" s="33">
        <v>4923</v>
      </c>
    </row>
    <row r="5036" spans="1:16">
      <c r="A5036" s="27" t="s">
        <v>838</v>
      </c>
      <c r="B5036" s="31">
        <v>202502</v>
      </c>
      <c r="C5036" s="27" t="s">
        <v>105</v>
      </c>
      <c r="D5036" s="27" t="s">
        <v>211</v>
      </c>
      <c r="E5036" s="27" t="s">
        <v>34</v>
      </c>
      <c r="F5036" s="27" t="s">
        <v>289</v>
      </c>
      <c r="G5036" s="33">
        <v>687802.15</v>
      </c>
      <c r="H5036" s="33">
        <v>687802.15</v>
      </c>
      <c r="I5036" s="33">
        <v>13514</v>
      </c>
      <c r="J5036" s="33">
        <v>1133</v>
      </c>
      <c r="K5036" s="33">
        <v>25400</v>
      </c>
      <c r="L5036" s="33">
        <v>1</v>
      </c>
      <c r="M5036" s="33">
        <v>1</v>
      </c>
      <c r="N5036" s="33">
        <v>705213.8</v>
      </c>
      <c r="O5036" s="33">
        <v>3714.4</v>
      </c>
      <c r="P5036" s="33">
        <v>6125</v>
      </c>
    </row>
    <row r="5037" spans="1:16">
      <c r="A5037" s="27" t="s">
        <v>838</v>
      </c>
      <c r="B5037" s="31">
        <v>202503</v>
      </c>
      <c r="C5037" s="27" t="s">
        <v>105</v>
      </c>
      <c r="D5037" s="27" t="s">
        <v>211</v>
      </c>
      <c r="E5037" s="27" t="s">
        <v>34</v>
      </c>
      <c r="F5037" s="27" t="s">
        <v>289</v>
      </c>
      <c r="G5037" s="33">
        <v>921240.23</v>
      </c>
      <c r="H5037" s="33">
        <v>921240.23</v>
      </c>
      <c r="I5037" s="33">
        <v>16393</v>
      </c>
      <c r="J5037" s="33">
        <v>1691</v>
      </c>
      <c r="K5037" s="33">
        <v>25400</v>
      </c>
      <c r="L5037" s="33">
        <v>1</v>
      </c>
      <c r="M5037" s="33">
        <v>1</v>
      </c>
      <c r="N5037" s="33">
        <v>882733.05</v>
      </c>
      <c r="O5037" s="33">
        <v>4035.4</v>
      </c>
      <c r="P5037" s="33">
        <v>7229</v>
      </c>
    </row>
    <row r="5038" spans="1:16">
      <c r="A5038" s="27" t="s">
        <v>838</v>
      </c>
      <c r="B5038" s="31">
        <v>202504</v>
      </c>
      <c r="C5038" s="27" t="s">
        <v>105</v>
      </c>
      <c r="D5038" s="27" t="s">
        <v>211</v>
      </c>
      <c r="E5038" s="27" t="s">
        <v>34</v>
      </c>
      <c r="F5038" s="27" t="s">
        <v>289</v>
      </c>
      <c r="G5038" s="33">
        <v>919775.37</v>
      </c>
      <c r="H5038" s="33">
        <v>919775.37</v>
      </c>
      <c r="I5038" s="33">
        <v>17501</v>
      </c>
      <c r="J5038" s="33">
        <v>1415</v>
      </c>
      <c r="K5038" s="33">
        <v>25400</v>
      </c>
      <c r="L5038" s="33">
        <v>1</v>
      </c>
      <c r="M5038" s="33">
        <v>1</v>
      </c>
      <c r="N5038" s="33">
        <v>1043320.62</v>
      </c>
      <c r="O5038" s="33">
        <v>4265.3</v>
      </c>
      <c r="P5038" s="33">
        <v>7589</v>
      </c>
    </row>
    <row r="5039" spans="1:16">
      <c r="A5039" s="27" t="s">
        <v>838</v>
      </c>
      <c r="B5039" s="31">
        <v>202505</v>
      </c>
      <c r="C5039" s="27" t="s">
        <v>105</v>
      </c>
      <c r="D5039" s="27" t="s">
        <v>211</v>
      </c>
      <c r="E5039" s="27" t="s">
        <v>34</v>
      </c>
      <c r="F5039" s="27" t="s">
        <v>289</v>
      </c>
      <c r="G5039" s="33">
        <v>1116010.27</v>
      </c>
      <c r="H5039" s="33">
        <v>1116010.27</v>
      </c>
      <c r="I5039" s="33">
        <v>20135</v>
      </c>
      <c r="J5039" s="33">
        <v>1926</v>
      </c>
      <c r="K5039" s="33">
        <v>25400</v>
      </c>
      <c r="L5039" s="33">
        <v>1</v>
      </c>
      <c r="M5039" s="33">
        <v>1</v>
      </c>
      <c r="N5039" s="33">
        <v>1147700.37</v>
      </c>
      <c r="O5039" s="33">
        <v>5742</v>
      </c>
      <c r="P5039" s="33">
        <v>8336</v>
      </c>
    </row>
    <row r="5040" spans="1:16">
      <c r="A5040" s="27" t="s">
        <v>838</v>
      </c>
      <c r="B5040" s="31">
        <v>202506</v>
      </c>
      <c r="C5040" s="27" t="s">
        <v>105</v>
      </c>
      <c r="D5040" s="27" t="s">
        <v>211</v>
      </c>
      <c r="E5040" s="27" t="s">
        <v>34</v>
      </c>
      <c r="F5040" s="27" t="s">
        <v>289</v>
      </c>
      <c r="G5040" s="33">
        <v>1002222.11</v>
      </c>
      <c r="H5040" s="33">
        <v>1002222.11</v>
      </c>
      <c r="I5040" s="33">
        <v>18358</v>
      </c>
      <c r="J5040" s="33">
        <v>1503</v>
      </c>
      <c r="K5040" s="33">
        <v>25400</v>
      </c>
      <c r="L5040" s="33">
        <v>1</v>
      </c>
      <c r="M5040" s="33">
        <v>1</v>
      </c>
      <c r="N5040" s="33">
        <v>1126151.54</v>
      </c>
      <c r="O5040" s="33">
        <v>4568.3</v>
      </c>
      <c r="P5040" s="33">
        <v>7739</v>
      </c>
    </row>
    <row r="5041" spans="1:16">
      <c r="A5041" s="27" t="s">
        <v>838</v>
      </c>
      <c r="B5041" s="31">
        <v>202507</v>
      </c>
      <c r="C5041" s="27" t="s">
        <v>105</v>
      </c>
      <c r="D5041" s="27" t="s">
        <v>211</v>
      </c>
      <c r="E5041" s="27" t="s">
        <v>34</v>
      </c>
      <c r="F5041" s="27" t="s">
        <v>289</v>
      </c>
      <c r="G5041" s="33">
        <v>895802.96</v>
      </c>
      <c r="H5041" s="33">
        <v>895802.96</v>
      </c>
      <c r="I5041" s="33">
        <v>16271</v>
      </c>
      <c r="J5041" s="33">
        <v>1554</v>
      </c>
      <c r="K5041" s="33">
        <v>25400</v>
      </c>
      <c r="L5041" s="33">
        <v>1</v>
      </c>
      <c r="M5041" s="33">
        <v>1</v>
      </c>
      <c r="N5041" s="33">
        <v>1005661.08</v>
      </c>
      <c r="O5041" s="33">
        <v>4426.5</v>
      </c>
      <c r="P5041" s="33">
        <v>6933</v>
      </c>
    </row>
    <row r="5042" spans="1:16">
      <c r="A5042" s="27" t="s">
        <v>838</v>
      </c>
      <c r="B5042" s="31">
        <v>202508</v>
      </c>
      <c r="C5042" s="27" t="s">
        <v>105</v>
      </c>
      <c r="D5042" s="27" t="s">
        <v>211</v>
      </c>
      <c r="E5042" s="27" t="s">
        <v>34</v>
      </c>
      <c r="F5042" s="27" t="s">
        <v>289</v>
      </c>
      <c r="G5042" s="33">
        <v>918567.23</v>
      </c>
      <c r="H5042" s="33">
        <v>918567.23</v>
      </c>
      <c r="I5042" s="33">
        <v>16313</v>
      </c>
      <c r="J5042" s="33">
        <v>1306</v>
      </c>
      <c r="K5042" s="33">
        <v>25400</v>
      </c>
      <c r="L5042" s="33">
        <v>1</v>
      </c>
      <c r="M5042" s="33">
        <v>1</v>
      </c>
      <c r="N5042" s="33">
        <v>972814.48</v>
      </c>
      <c r="O5042" s="33">
        <v>3694.4</v>
      </c>
      <c r="P5042" s="33">
        <v>6747</v>
      </c>
    </row>
    <row r="5043" spans="1:16">
      <c r="A5043" s="27" t="s">
        <v>838</v>
      </c>
      <c r="B5043" s="31">
        <v>202509</v>
      </c>
      <c r="C5043" s="27" t="s">
        <v>105</v>
      </c>
      <c r="D5043" s="27" t="s">
        <v>211</v>
      </c>
      <c r="E5043" s="27" t="s">
        <v>34</v>
      </c>
      <c r="F5043" s="27" t="s">
        <v>289</v>
      </c>
      <c r="G5043" s="33">
        <v>850614.52</v>
      </c>
      <c r="H5043" s="33">
        <v>850614.52</v>
      </c>
      <c r="I5043" s="33">
        <v>14394</v>
      </c>
      <c r="J5043" s="33">
        <v>1186</v>
      </c>
      <c r="K5043" s="33">
        <v>25400</v>
      </c>
      <c r="L5043" s="33">
        <v>1</v>
      </c>
      <c r="M5043" s="33">
        <v>1</v>
      </c>
      <c r="N5043" s="33">
        <v>939472.95</v>
      </c>
      <c r="O5043" s="33">
        <v>3772.4</v>
      </c>
      <c r="P5043" s="33">
        <v>6472</v>
      </c>
    </row>
    <row r="5044" spans="1:16">
      <c r="A5044" s="27" t="s">
        <v>838</v>
      </c>
      <c r="B5044" s="31">
        <v>202510</v>
      </c>
      <c r="C5044" s="27" t="s">
        <v>105</v>
      </c>
      <c r="D5044" s="27" t="s">
        <v>211</v>
      </c>
      <c r="E5044" s="27" t="s">
        <v>34</v>
      </c>
      <c r="F5044" s="27" t="s">
        <v>289</v>
      </c>
      <c r="G5044" s="33">
        <v>929846.76</v>
      </c>
      <c r="H5044" s="33">
        <v>929846.76</v>
      </c>
      <c r="I5044" s="33">
        <v>17372</v>
      </c>
      <c r="J5044" s="33">
        <v>1390</v>
      </c>
      <c r="K5044" s="33">
        <v>25400</v>
      </c>
      <c r="L5044" s="33">
        <v>1</v>
      </c>
      <c r="M5044" s="33">
        <v>1</v>
      </c>
      <c r="N5044" s="33">
        <v>1036444.69</v>
      </c>
      <c r="O5044" s="33">
        <v>4318.2</v>
      </c>
      <c r="P5044" s="33">
        <v>7520</v>
      </c>
    </row>
    <row r="5045" spans="1:16">
      <c r="A5045" s="27" t="s">
        <v>838</v>
      </c>
      <c r="B5045" s="31">
        <v>202511</v>
      </c>
      <c r="C5045" s="27" t="s">
        <v>105</v>
      </c>
      <c r="D5045" s="27" t="s">
        <v>211</v>
      </c>
      <c r="E5045" s="27" t="s">
        <v>34</v>
      </c>
      <c r="F5045" s="27" t="s">
        <v>289</v>
      </c>
      <c r="G5045" s="33">
        <v>1165301.07</v>
      </c>
      <c r="H5045" s="33">
        <v>1165301.07</v>
      </c>
      <c r="I5045" s="33">
        <v>21458</v>
      </c>
      <c r="J5045" s="33">
        <v>1884</v>
      </c>
      <c r="K5045" s="33">
        <v>25400</v>
      </c>
      <c r="L5045" s="33">
        <v>1</v>
      </c>
      <c r="M5045" s="33">
        <v>1</v>
      </c>
      <c r="N5045" s="33">
        <v>1256270.23</v>
      </c>
      <c r="O5045" s="33">
        <v>5284.1</v>
      </c>
      <c r="P5045" s="33">
        <v>9416</v>
      </c>
    </row>
    <row r="5046" spans="1:16">
      <c r="A5046" s="27" t="s">
        <v>838</v>
      </c>
      <c r="B5046" s="31">
        <v>202512</v>
      </c>
      <c r="C5046" s="27" t="s">
        <v>105</v>
      </c>
      <c r="D5046" s="27" t="s">
        <v>211</v>
      </c>
      <c r="E5046" s="27" t="s">
        <v>34</v>
      </c>
      <c r="F5046" s="27" t="s">
        <v>289</v>
      </c>
      <c r="G5046" s="33">
        <v>1374615.62</v>
      </c>
      <c r="H5046" s="33">
        <v>1374615.62</v>
      </c>
      <c r="I5046" s="33">
        <v>24886</v>
      </c>
      <c r="J5046" s="33">
        <v>2240</v>
      </c>
      <c r="K5046" s="33">
        <v>25400</v>
      </c>
      <c r="L5046" s="33">
        <v>1</v>
      </c>
      <c r="M5046" s="33">
        <v>1</v>
      </c>
      <c r="N5046" s="33">
        <v>1448445.66</v>
      </c>
      <c r="O5046" s="33">
        <v>6334.5</v>
      </c>
      <c r="P5046" s="33">
        <v>10814</v>
      </c>
    </row>
    <row r="5047" spans="1:16">
      <c r="A5047" s="27" t="s">
        <v>838</v>
      </c>
      <c r="B5047" s="31">
        <v>202601</v>
      </c>
      <c r="C5047" s="27" t="s">
        <v>105</v>
      </c>
      <c r="D5047" s="27" t="s">
        <v>211</v>
      </c>
      <c r="E5047" s="27" t="s">
        <v>34</v>
      </c>
      <c r="F5047" s="27" t="s">
        <v>289</v>
      </c>
      <c r="G5047" s="33">
        <v>610522.61</v>
      </c>
      <c r="H5047" s="33">
        <v>610522.61</v>
      </c>
      <c r="I5047" s="33">
        <v>11429</v>
      </c>
      <c r="J5047" s="33">
        <v>1098</v>
      </c>
      <c r="K5047" s="33">
        <v>25400</v>
      </c>
      <c r="L5047" s="33">
        <v>1</v>
      </c>
      <c r="M5047" s="33">
        <v>1</v>
      </c>
      <c r="N5047" s="33">
        <v>739433.01</v>
      </c>
      <c r="O5047" s="33">
        <v>2774.4</v>
      </c>
      <c r="P5047" s="33">
        <v>4818</v>
      </c>
    </row>
    <row r="5048" spans="1:16">
      <c r="A5048" s="27" t="s">
        <v>838</v>
      </c>
      <c r="B5048" s="31">
        <v>202602</v>
      </c>
      <c r="C5048" s="27" t="s">
        <v>105</v>
      </c>
      <c r="D5048" s="27" t="s">
        <v>211</v>
      </c>
      <c r="E5048" s="27" t="s">
        <v>34</v>
      </c>
      <c r="F5048" s="27" t="s">
        <v>289</v>
      </c>
      <c r="G5048" s="33">
        <v>739446.5600000001</v>
      </c>
      <c r="H5048" s="33">
        <v>739446.5600000001</v>
      </c>
      <c r="I5048" s="33">
        <v>13020</v>
      </c>
      <c r="J5048" s="33">
        <v>1143</v>
      </c>
      <c r="K5048" s="33">
        <v>25400</v>
      </c>
      <c r="L5048" s="33">
        <v>1</v>
      </c>
      <c r="M5048" s="33">
        <v>1</v>
      </c>
      <c r="N5048" s="33">
        <v>765156.97</v>
      </c>
      <c r="O5048" s="33">
        <v>2940</v>
      </c>
      <c r="P5048" s="33">
        <v>5710</v>
      </c>
    </row>
    <row r="5049" spans="1:16">
      <c r="A5049" s="27" t="s">
        <v>838</v>
      </c>
      <c r="B5049" s="31">
        <v>202603</v>
      </c>
      <c r="C5049" s="27" t="s">
        <v>105</v>
      </c>
      <c r="D5049" s="27" t="s">
        <v>211</v>
      </c>
      <c r="E5049" s="27" t="s">
        <v>34</v>
      </c>
      <c r="F5049" s="27" t="s">
        <v>289</v>
      </c>
      <c r="G5049" s="33">
        <v>861968.86</v>
      </c>
      <c r="H5049" s="33">
        <v>861968.86</v>
      </c>
      <c r="I5049" s="33">
        <v>14218</v>
      </c>
      <c r="J5049" s="33">
        <v>1261</v>
      </c>
      <c r="K5049" s="33">
        <v>25400</v>
      </c>
      <c r="L5049" s="33">
        <v>1</v>
      </c>
      <c r="M5049" s="33">
        <v>1</v>
      </c>
      <c r="N5049" s="33">
        <v>957765.36</v>
      </c>
      <c r="O5049" s="33">
        <v>3620.3</v>
      </c>
      <c r="P5049" s="33">
        <v>6308</v>
      </c>
    </row>
    <row r="5050" spans="1:16">
      <c r="A5050" s="27" t="s">
        <v>838</v>
      </c>
      <c r="B5050" s="31">
        <v>202604</v>
      </c>
      <c r="C5050" s="27" t="s">
        <v>105</v>
      </c>
      <c r="D5050" s="27" t="s">
        <v>211</v>
      </c>
      <c r="E5050" s="27" t="s">
        <v>34</v>
      </c>
      <c r="F5050" s="27" t="s">
        <v>289</v>
      </c>
      <c r="G5050" s="33">
        <v>991580.26</v>
      </c>
      <c r="H5050" s="33">
        <v>991580.26</v>
      </c>
      <c r="I5050" s="33">
        <v>18296</v>
      </c>
      <c r="J5050" s="33">
        <v>1615</v>
      </c>
      <c r="K5050" s="33">
        <v>25400</v>
      </c>
      <c r="L5050" s="33">
        <v>1</v>
      </c>
      <c r="M5050" s="33">
        <v>1</v>
      </c>
      <c r="N5050" s="33">
        <v>1132002.88</v>
      </c>
      <c r="O5050" s="33">
        <v>4771.4</v>
      </c>
      <c r="P5050" s="33">
        <v>7774</v>
      </c>
    </row>
    <row r="5051" spans="1:16">
      <c r="A5051" s="27" t="s">
        <v>838</v>
      </c>
      <c r="B5051" s="31">
        <v>202605</v>
      </c>
      <c r="C5051" s="27" t="s">
        <v>105</v>
      </c>
      <c r="D5051" s="27" t="s">
        <v>211</v>
      </c>
      <c r="E5051" s="27" t="s">
        <v>34</v>
      </c>
      <c r="F5051" s="27" t="s">
        <v>289</v>
      </c>
      <c r="G5051" s="33">
        <v>1072957.92</v>
      </c>
      <c r="H5051" s="33">
        <v>1072957.92</v>
      </c>
      <c r="I5051" s="33">
        <v>18781</v>
      </c>
      <c r="J5051" s="33">
        <v>1605</v>
      </c>
      <c r="K5051" s="33">
        <v>25400</v>
      </c>
      <c r="L5051" s="33">
        <v>1</v>
      </c>
      <c r="M5051" s="33">
        <v>1</v>
      </c>
      <c r="N5051" s="33">
        <v>1245254.9</v>
      </c>
      <c r="O5051" s="33">
        <v>4850.7</v>
      </c>
      <c r="P5051" s="33">
        <v>8049</v>
      </c>
    </row>
    <row r="5052" spans="1:16">
      <c r="A5052" s="27" t="s">
        <v>838</v>
      </c>
      <c r="B5052" s="31">
        <v>202606</v>
      </c>
      <c r="C5052" s="27" t="s">
        <v>105</v>
      </c>
      <c r="D5052" s="27" t="s">
        <v>211</v>
      </c>
      <c r="E5052" s="27" t="s">
        <v>34</v>
      </c>
      <c r="F5052" s="27" t="s">
        <v>289</v>
      </c>
      <c r="G5052" s="33">
        <v>1186130.74</v>
      </c>
      <c r="H5052" s="33">
        <v>1186130.74</v>
      </c>
      <c r="I5052" s="33">
        <v>22671</v>
      </c>
      <c r="J5052" s="33">
        <v>1844</v>
      </c>
      <c r="K5052" s="33">
        <v>25400</v>
      </c>
      <c r="L5052" s="33">
        <v>1</v>
      </c>
      <c r="M5052" s="33">
        <v>1</v>
      </c>
      <c r="N5052" s="33">
        <v>1221874.42</v>
      </c>
      <c r="O5052" s="33">
        <v>5566.2</v>
      </c>
      <c r="P5052" s="33">
        <v>9707</v>
      </c>
    </row>
    <row r="5053" spans="1:16">
      <c r="A5053" s="27" t="s">
        <v>838</v>
      </c>
      <c r="B5053" s="31">
        <v>202607</v>
      </c>
      <c r="C5053" s="27" t="s">
        <v>105</v>
      </c>
      <c r="D5053" s="27" t="s">
        <v>211</v>
      </c>
      <c r="E5053" s="27" t="s">
        <v>34</v>
      </c>
      <c r="F5053" s="27" t="s">
        <v>289</v>
      </c>
      <c r="G5053" s="33">
        <v>976896.14</v>
      </c>
      <c r="H5053" s="33">
        <v>976896.14</v>
      </c>
      <c r="I5053" s="33">
        <v>17632</v>
      </c>
      <c r="J5053" s="33">
        <v>1363</v>
      </c>
      <c r="K5053" s="33">
        <v>25400</v>
      </c>
      <c r="L5053" s="33">
        <v>1</v>
      </c>
      <c r="M5053" s="33">
        <v>1</v>
      </c>
      <c r="N5053" s="33">
        <v>1091142.27</v>
      </c>
      <c r="O5053" s="33">
        <v>4741.7</v>
      </c>
      <c r="P5053" s="33">
        <v>7413</v>
      </c>
    </row>
    <row r="5054" spans="1:16">
      <c r="A5054" s="27" t="s">
        <v>841</v>
      </c>
      <c r="B5054" s="31">
        <v>202408</v>
      </c>
      <c r="C5054" s="27" t="s">
        <v>107</v>
      </c>
      <c r="D5054" s="27" t="s">
        <v>211</v>
      </c>
      <c r="E5054" s="27" t="s">
        <v>32</v>
      </c>
      <c r="F5054" s="27" t="s">
        <v>262</v>
      </c>
      <c r="G5054" s="33">
        <v>105520.61</v>
      </c>
      <c r="H5054" s="33">
        <v>105520.61</v>
      </c>
      <c r="I5054" s="33">
        <v>5030</v>
      </c>
      <c r="J5054" s="33">
        <v>303</v>
      </c>
      <c r="K5054" s="33">
        <v>4400</v>
      </c>
      <c r="L5054" s="33">
        <v>1</v>
      </c>
      <c r="M5054" s="33">
        <v>1</v>
      </c>
      <c r="N5054" s="33">
        <v>97495.39999999999</v>
      </c>
      <c r="O5054" s="33">
        <v>645.5</v>
      </c>
      <c r="P5054" s="33">
        <v>1664</v>
      </c>
    </row>
    <row r="5055" spans="1:16">
      <c r="A5055" s="27" t="s">
        <v>841</v>
      </c>
      <c r="B5055" s="31">
        <v>202409</v>
      </c>
      <c r="C5055" s="27" t="s">
        <v>107</v>
      </c>
      <c r="D5055" s="27" t="s">
        <v>211</v>
      </c>
      <c r="E5055" s="27" t="s">
        <v>32</v>
      </c>
      <c r="F5055" s="27" t="s">
        <v>262</v>
      </c>
      <c r="G5055" s="33">
        <v>95979.82000000001</v>
      </c>
      <c r="H5055" s="33">
        <v>95979.82000000001</v>
      </c>
      <c r="I5055" s="33">
        <v>4948</v>
      </c>
      <c r="J5055" s="33">
        <v>253</v>
      </c>
      <c r="K5055" s="33">
        <v>4400</v>
      </c>
      <c r="L5055" s="33">
        <v>1</v>
      </c>
      <c r="M5055" s="33">
        <v>1</v>
      </c>
      <c r="N5055" s="33">
        <v>93655.13</v>
      </c>
      <c r="O5055" s="33">
        <v>578.3</v>
      </c>
      <c r="P5055" s="33">
        <v>1622</v>
      </c>
    </row>
    <row r="5056" spans="1:16">
      <c r="A5056" s="27" t="s">
        <v>841</v>
      </c>
      <c r="B5056" s="31">
        <v>202410</v>
      </c>
      <c r="C5056" s="27" t="s">
        <v>107</v>
      </c>
      <c r="D5056" s="27" t="s">
        <v>211</v>
      </c>
      <c r="E5056" s="27" t="s">
        <v>32</v>
      </c>
      <c r="F5056" s="27" t="s">
        <v>262</v>
      </c>
      <c r="G5056" s="33">
        <v>111455.72</v>
      </c>
      <c r="H5056" s="33">
        <v>111455.72</v>
      </c>
      <c r="I5056" s="33">
        <v>5710</v>
      </c>
      <c r="J5056" s="33">
        <v>277</v>
      </c>
      <c r="K5056" s="33">
        <v>4400</v>
      </c>
      <c r="L5056" s="33">
        <v>1</v>
      </c>
      <c r="M5056" s="33">
        <v>1</v>
      </c>
      <c r="N5056" s="33">
        <v>102774.78</v>
      </c>
      <c r="O5056" s="33">
        <v>670.8</v>
      </c>
      <c r="P5056" s="33">
        <v>1858</v>
      </c>
    </row>
    <row r="5057" spans="1:16">
      <c r="A5057" s="27" t="s">
        <v>841</v>
      </c>
      <c r="B5057" s="31">
        <v>202411</v>
      </c>
      <c r="C5057" s="27" t="s">
        <v>107</v>
      </c>
      <c r="D5057" s="27" t="s">
        <v>211</v>
      </c>
      <c r="E5057" s="27" t="s">
        <v>32</v>
      </c>
      <c r="F5057" s="27" t="s">
        <v>262</v>
      </c>
      <c r="G5057" s="33">
        <v>119631.79</v>
      </c>
      <c r="H5057" s="33">
        <v>119631.79</v>
      </c>
      <c r="I5057" s="33">
        <v>6395</v>
      </c>
      <c r="J5057" s="33">
        <v>302</v>
      </c>
      <c r="K5057" s="33">
        <v>4400</v>
      </c>
      <c r="L5057" s="33">
        <v>1</v>
      </c>
      <c r="M5057" s="33">
        <v>1</v>
      </c>
      <c r="N5057" s="33">
        <v>123912.95</v>
      </c>
      <c r="O5057" s="33">
        <v>723.2</v>
      </c>
      <c r="P5057" s="33">
        <v>2062</v>
      </c>
    </row>
    <row r="5058" spans="1:16">
      <c r="A5058" s="27" t="s">
        <v>841</v>
      </c>
      <c r="B5058" s="31">
        <v>202412</v>
      </c>
      <c r="C5058" s="27" t="s">
        <v>107</v>
      </c>
      <c r="D5058" s="27" t="s">
        <v>211</v>
      </c>
      <c r="E5058" s="27" t="s">
        <v>32</v>
      </c>
      <c r="F5058" s="27" t="s">
        <v>262</v>
      </c>
      <c r="G5058" s="33">
        <v>144149.58</v>
      </c>
      <c r="H5058" s="33">
        <v>144149.58</v>
      </c>
      <c r="I5058" s="33">
        <v>7439</v>
      </c>
      <c r="J5058" s="33">
        <v>357</v>
      </c>
      <c r="K5058" s="33">
        <v>4400</v>
      </c>
      <c r="L5058" s="33">
        <v>1</v>
      </c>
      <c r="M5058" s="33">
        <v>1</v>
      </c>
      <c r="N5058" s="33">
        <v>142111.42</v>
      </c>
      <c r="O5058" s="33">
        <v>873.6</v>
      </c>
      <c r="P5058" s="33">
        <v>2436</v>
      </c>
    </row>
    <row r="5059" spans="1:16">
      <c r="A5059" s="27" t="s">
        <v>841</v>
      </c>
      <c r="B5059" s="31">
        <v>202501</v>
      </c>
      <c r="C5059" s="27" t="s">
        <v>107</v>
      </c>
      <c r="D5059" s="27" t="s">
        <v>211</v>
      </c>
      <c r="E5059" s="27" t="s">
        <v>32</v>
      </c>
      <c r="F5059" s="27" t="s">
        <v>262</v>
      </c>
      <c r="G5059" s="33">
        <v>74839.69</v>
      </c>
      <c r="H5059" s="33">
        <v>74839.69</v>
      </c>
      <c r="I5059" s="33">
        <v>3996</v>
      </c>
      <c r="J5059" s="33">
        <v>250</v>
      </c>
      <c r="K5059" s="33">
        <v>4400</v>
      </c>
      <c r="L5059" s="33">
        <v>1</v>
      </c>
      <c r="M5059" s="33">
        <v>1</v>
      </c>
      <c r="N5059" s="33">
        <v>72163.7</v>
      </c>
      <c r="O5059" s="33">
        <v>439.6</v>
      </c>
      <c r="P5059" s="33">
        <v>1257</v>
      </c>
    </row>
    <row r="5060" spans="1:16">
      <c r="A5060" s="27" t="s">
        <v>841</v>
      </c>
      <c r="B5060" s="31">
        <v>202502</v>
      </c>
      <c r="C5060" s="27" t="s">
        <v>107</v>
      </c>
      <c r="D5060" s="27" t="s">
        <v>211</v>
      </c>
      <c r="E5060" s="27" t="s">
        <v>32</v>
      </c>
      <c r="F5060" s="27" t="s">
        <v>262</v>
      </c>
      <c r="G5060" s="33">
        <v>77902.55</v>
      </c>
      <c r="H5060" s="33">
        <v>77902.55</v>
      </c>
      <c r="I5060" s="33">
        <v>3931</v>
      </c>
      <c r="J5060" s="33">
        <v>219</v>
      </c>
      <c r="K5060" s="33">
        <v>4400</v>
      </c>
      <c r="L5060" s="33">
        <v>1</v>
      </c>
      <c r="M5060" s="33">
        <v>1</v>
      </c>
      <c r="N5060" s="33">
        <v>74278.59</v>
      </c>
      <c r="O5060" s="33">
        <v>469.7</v>
      </c>
      <c r="P5060" s="33">
        <v>1260</v>
      </c>
    </row>
    <row r="5061" spans="1:16">
      <c r="A5061" s="27" t="s">
        <v>841</v>
      </c>
      <c r="B5061" s="31">
        <v>202503</v>
      </c>
      <c r="C5061" s="27" t="s">
        <v>107</v>
      </c>
      <c r="D5061" s="27" t="s">
        <v>211</v>
      </c>
      <c r="E5061" s="27" t="s">
        <v>32</v>
      </c>
      <c r="F5061" s="27" t="s">
        <v>262</v>
      </c>
      <c r="G5061" s="33">
        <v>102003.04</v>
      </c>
      <c r="H5061" s="33">
        <v>102003.04</v>
      </c>
      <c r="I5061" s="33">
        <v>4689</v>
      </c>
      <c r="J5061" s="33">
        <v>244</v>
      </c>
      <c r="K5061" s="33">
        <v>4400</v>
      </c>
      <c r="L5061" s="33">
        <v>1</v>
      </c>
      <c r="M5061" s="33">
        <v>1</v>
      </c>
      <c r="N5061" s="33">
        <v>92483.75</v>
      </c>
      <c r="O5061" s="33">
        <v>650.5</v>
      </c>
      <c r="P5061" s="33">
        <v>1591</v>
      </c>
    </row>
    <row r="5062" spans="1:16">
      <c r="A5062" s="27" t="s">
        <v>841</v>
      </c>
      <c r="B5062" s="31">
        <v>202504</v>
      </c>
      <c r="C5062" s="27" t="s">
        <v>107</v>
      </c>
      <c r="D5062" s="27" t="s">
        <v>211</v>
      </c>
      <c r="E5062" s="27" t="s">
        <v>32</v>
      </c>
      <c r="F5062" s="27" t="s">
        <v>262</v>
      </c>
      <c r="G5062" s="33">
        <v>117916.18</v>
      </c>
      <c r="H5062" s="33">
        <v>117916.18</v>
      </c>
      <c r="I5062" s="33">
        <v>5614</v>
      </c>
      <c r="J5062" s="33">
        <v>291</v>
      </c>
      <c r="K5062" s="33">
        <v>4400</v>
      </c>
      <c r="L5062" s="33">
        <v>1</v>
      </c>
      <c r="M5062" s="33">
        <v>1</v>
      </c>
      <c r="N5062" s="33">
        <v>108729.4</v>
      </c>
      <c r="O5062" s="33">
        <v>715.7</v>
      </c>
      <c r="P5062" s="33">
        <v>1812</v>
      </c>
    </row>
    <row r="5063" spans="1:16">
      <c r="A5063" s="27" t="s">
        <v>841</v>
      </c>
      <c r="B5063" s="31">
        <v>202505</v>
      </c>
      <c r="C5063" s="27" t="s">
        <v>107</v>
      </c>
      <c r="D5063" s="27" t="s">
        <v>211</v>
      </c>
      <c r="E5063" s="27" t="s">
        <v>32</v>
      </c>
      <c r="F5063" s="27" t="s">
        <v>262</v>
      </c>
      <c r="G5063" s="33">
        <v>120669.44</v>
      </c>
      <c r="H5063" s="33">
        <v>120669.44</v>
      </c>
      <c r="I5063" s="33">
        <v>6184</v>
      </c>
      <c r="J5063" s="33">
        <v>304</v>
      </c>
      <c r="K5063" s="33">
        <v>4400</v>
      </c>
      <c r="L5063" s="33">
        <v>1</v>
      </c>
      <c r="M5063" s="33">
        <v>1</v>
      </c>
      <c r="N5063" s="33">
        <v>118973.68</v>
      </c>
      <c r="O5063" s="33">
        <v>767.4</v>
      </c>
      <c r="P5063" s="33">
        <v>1982</v>
      </c>
    </row>
    <row r="5064" spans="1:16">
      <c r="A5064" s="27" t="s">
        <v>841</v>
      </c>
      <c r="B5064" s="31">
        <v>202506</v>
      </c>
      <c r="C5064" s="27" t="s">
        <v>107</v>
      </c>
      <c r="D5064" s="27" t="s">
        <v>211</v>
      </c>
      <c r="E5064" s="27" t="s">
        <v>32</v>
      </c>
      <c r="F5064" s="27" t="s">
        <v>262</v>
      </c>
      <c r="G5064" s="33">
        <v>111588.2</v>
      </c>
      <c r="H5064" s="33">
        <v>111588.2</v>
      </c>
      <c r="I5064" s="33">
        <v>6158</v>
      </c>
      <c r="J5064" s="33">
        <v>316</v>
      </c>
      <c r="K5064" s="33">
        <v>4400</v>
      </c>
      <c r="L5064" s="33">
        <v>1</v>
      </c>
      <c r="M5064" s="33">
        <v>1</v>
      </c>
      <c r="N5064" s="33">
        <v>116121.43</v>
      </c>
      <c r="O5064" s="33">
        <v>645.9</v>
      </c>
      <c r="P5064" s="33">
        <v>1927</v>
      </c>
    </row>
    <row r="5065" spans="1:16">
      <c r="A5065" s="27" t="s">
        <v>841</v>
      </c>
      <c r="B5065" s="31">
        <v>202507</v>
      </c>
      <c r="C5065" s="27" t="s">
        <v>107</v>
      </c>
      <c r="D5065" s="27" t="s">
        <v>211</v>
      </c>
      <c r="E5065" s="27" t="s">
        <v>32</v>
      </c>
      <c r="F5065" s="27" t="s">
        <v>262</v>
      </c>
      <c r="G5065" s="33">
        <v>109877.97</v>
      </c>
      <c r="H5065" s="33">
        <v>109877.97</v>
      </c>
      <c r="I5065" s="33">
        <v>5831</v>
      </c>
      <c r="J5065" s="33">
        <v>334</v>
      </c>
      <c r="K5065" s="33">
        <v>4400</v>
      </c>
      <c r="L5065" s="33">
        <v>1</v>
      </c>
      <c r="M5065" s="33">
        <v>1</v>
      </c>
      <c r="N5065" s="33">
        <v>103147.89</v>
      </c>
      <c r="O5065" s="33">
        <v>631</v>
      </c>
      <c r="P5065" s="33">
        <v>1826</v>
      </c>
    </row>
    <row r="5066" spans="1:16">
      <c r="A5066" s="27" t="s">
        <v>841</v>
      </c>
      <c r="B5066" s="31">
        <v>202508</v>
      </c>
      <c r="C5066" s="27" t="s">
        <v>107</v>
      </c>
      <c r="D5066" s="27" t="s">
        <v>211</v>
      </c>
      <c r="E5066" s="27" t="s">
        <v>32</v>
      </c>
      <c r="F5066" s="27" t="s">
        <v>262</v>
      </c>
      <c r="G5066" s="33">
        <v>101944.49</v>
      </c>
      <c r="H5066" s="33">
        <v>101944.49</v>
      </c>
      <c r="I5066" s="33">
        <v>5211</v>
      </c>
      <c r="J5066" s="33">
        <v>256</v>
      </c>
      <c r="K5066" s="33">
        <v>4400</v>
      </c>
      <c r="L5066" s="33">
        <v>1</v>
      </c>
      <c r="M5066" s="33">
        <v>1</v>
      </c>
      <c r="N5066" s="33">
        <v>99250.32000000001</v>
      </c>
      <c r="O5066" s="33">
        <v>593.1</v>
      </c>
      <c r="P5066" s="33">
        <v>1706</v>
      </c>
    </row>
    <row r="5067" spans="1:16">
      <c r="A5067" s="27" t="s">
        <v>841</v>
      </c>
      <c r="B5067" s="31">
        <v>202509</v>
      </c>
      <c r="C5067" s="27" t="s">
        <v>107</v>
      </c>
      <c r="D5067" s="27" t="s">
        <v>211</v>
      </c>
      <c r="E5067" s="27" t="s">
        <v>32</v>
      </c>
      <c r="F5067" s="27" t="s">
        <v>262</v>
      </c>
      <c r="G5067" s="33">
        <v>97806.5</v>
      </c>
      <c r="H5067" s="33">
        <v>97806.5</v>
      </c>
      <c r="I5067" s="33">
        <v>4811</v>
      </c>
      <c r="J5067" s="33">
        <v>225</v>
      </c>
      <c r="K5067" s="33">
        <v>4400</v>
      </c>
      <c r="L5067" s="33">
        <v>1</v>
      </c>
      <c r="M5067" s="33">
        <v>1</v>
      </c>
      <c r="N5067" s="33">
        <v>95340.92</v>
      </c>
      <c r="O5067" s="33">
        <v>568.7</v>
      </c>
      <c r="P5067" s="33">
        <v>1607</v>
      </c>
    </row>
    <row r="5068" spans="1:16">
      <c r="A5068" s="27" t="s">
        <v>841</v>
      </c>
      <c r="B5068" s="31">
        <v>202510</v>
      </c>
      <c r="C5068" s="27" t="s">
        <v>107</v>
      </c>
      <c r="D5068" s="27" t="s">
        <v>211</v>
      </c>
      <c r="E5068" s="27" t="s">
        <v>32</v>
      </c>
      <c r="F5068" s="27" t="s">
        <v>262</v>
      </c>
      <c r="G5068" s="33">
        <v>101782.31</v>
      </c>
      <c r="H5068" s="33">
        <v>101782.31</v>
      </c>
      <c r="I5068" s="33">
        <v>5196</v>
      </c>
      <c r="J5068" s="33">
        <v>276</v>
      </c>
      <c r="K5068" s="33">
        <v>4400</v>
      </c>
      <c r="L5068" s="33">
        <v>1</v>
      </c>
      <c r="M5068" s="33">
        <v>1</v>
      </c>
      <c r="N5068" s="33">
        <v>104624.73</v>
      </c>
      <c r="O5068" s="33">
        <v>643.2</v>
      </c>
      <c r="P5068" s="33">
        <v>1710</v>
      </c>
    </row>
    <row r="5069" spans="1:16">
      <c r="A5069" s="27" t="s">
        <v>841</v>
      </c>
      <c r="B5069" s="31">
        <v>202511</v>
      </c>
      <c r="C5069" s="27" t="s">
        <v>107</v>
      </c>
      <c r="D5069" s="27" t="s">
        <v>211</v>
      </c>
      <c r="E5069" s="27" t="s">
        <v>32</v>
      </c>
      <c r="F5069" s="27" t="s">
        <v>262</v>
      </c>
      <c r="G5069" s="33">
        <v>127773.14</v>
      </c>
      <c r="H5069" s="33">
        <v>127773.14</v>
      </c>
      <c r="I5069" s="33">
        <v>6464</v>
      </c>
      <c r="J5069" s="33">
        <v>305</v>
      </c>
      <c r="K5069" s="33">
        <v>4400</v>
      </c>
      <c r="L5069" s="33">
        <v>1</v>
      </c>
      <c r="M5069" s="33">
        <v>1</v>
      </c>
      <c r="N5069" s="33">
        <v>126143.38</v>
      </c>
      <c r="O5069" s="33">
        <v>691.3</v>
      </c>
      <c r="P5069" s="33">
        <v>2159</v>
      </c>
    </row>
    <row r="5070" spans="1:16">
      <c r="A5070" s="27" t="s">
        <v>841</v>
      </c>
      <c r="B5070" s="31">
        <v>202512</v>
      </c>
      <c r="C5070" s="27" t="s">
        <v>107</v>
      </c>
      <c r="D5070" s="27" t="s">
        <v>211</v>
      </c>
      <c r="E5070" s="27" t="s">
        <v>32</v>
      </c>
      <c r="F5070" s="27" t="s">
        <v>262</v>
      </c>
      <c r="G5070" s="33">
        <v>136466.36</v>
      </c>
      <c r="H5070" s="33">
        <v>136466.36</v>
      </c>
      <c r="I5070" s="33">
        <v>7361</v>
      </c>
      <c r="J5070" s="33">
        <v>307</v>
      </c>
      <c r="K5070" s="33">
        <v>4400</v>
      </c>
      <c r="L5070" s="33">
        <v>1</v>
      </c>
      <c r="M5070" s="33">
        <v>1</v>
      </c>
      <c r="N5070" s="33">
        <v>144669.43</v>
      </c>
      <c r="O5070" s="33">
        <v>870.1</v>
      </c>
      <c r="P5070" s="33">
        <v>2251</v>
      </c>
    </row>
    <row r="5071" spans="1:16">
      <c r="A5071" s="27" t="s">
        <v>841</v>
      </c>
      <c r="B5071" s="31">
        <v>202601</v>
      </c>
      <c r="C5071" s="27" t="s">
        <v>107</v>
      </c>
      <c r="D5071" s="27" t="s">
        <v>211</v>
      </c>
      <c r="E5071" s="27" t="s">
        <v>32</v>
      </c>
      <c r="F5071" s="27" t="s">
        <v>262</v>
      </c>
      <c r="G5071" s="33">
        <v>75568.91</v>
      </c>
      <c r="H5071" s="33">
        <v>75568.91</v>
      </c>
      <c r="I5071" s="33">
        <v>3785</v>
      </c>
      <c r="J5071" s="33">
        <v>194</v>
      </c>
      <c r="K5071" s="33">
        <v>4400</v>
      </c>
      <c r="L5071" s="33">
        <v>1</v>
      </c>
      <c r="M5071" s="33">
        <v>1</v>
      </c>
      <c r="N5071" s="33">
        <v>73462.64999999999</v>
      </c>
      <c r="O5071" s="33">
        <v>448.3</v>
      </c>
      <c r="P5071" s="33">
        <v>1230</v>
      </c>
    </row>
    <row r="5072" spans="1:16">
      <c r="A5072" s="27" t="s">
        <v>841</v>
      </c>
      <c r="B5072" s="31">
        <v>202602</v>
      </c>
      <c r="C5072" s="27" t="s">
        <v>107</v>
      </c>
      <c r="D5072" s="27" t="s">
        <v>211</v>
      </c>
      <c r="E5072" s="27" t="s">
        <v>32</v>
      </c>
      <c r="F5072" s="27" t="s">
        <v>262</v>
      </c>
      <c r="G5072" s="33">
        <v>79562.5</v>
      </c>
      <c r="H5072" s="33">
        <v>79562.5</v>
      </c>
      <c r="I5072" s="33">
        <v>4271</v>
      </c>
      <c r="J5072" s="33">
        <v>235</v>
      </c>
      <c r="K5072" s="33">
        <v>4400</v>
      </c>
      <c r="L5072" s="33">
        <v>1</v>
      </c>
      <c r="M5072" s="33">
        <v>1</v>
      </c>
      <c r="N5072" s="33">
        <v>75615.61</v>
      </c>
      <c r="O5072" s="33">
        <v>439.3</v>
      </c>
      <c r="P5072" s="33">
        <v>1351</v>
      </c>
    </row>
    <row r="5073" spans="1:16">
      <c r="A5073" s="27" t="s">
        <v>841</v>
      </c>
      <c r="B5073" s="31">
        <v>202603</v>
      </c>
      <c r="C5073" s="27" t="s">
        <v>107</v>
      </c>
      <c r="D5073" s="27" t="s">
        <v>211</v>
      </c>
      <c r="E5073" s="27" t="s">
        <v>32</v>
      </c>
      <c r="F5073" s="27" t="s">
        <v>262</v>
      </c>
      <c r="G5073" s="33">
        <v>91145.10000000001</v>
      </c>
      <c r="H5073" s="33">
        <v>91145.10000000001</v>
      </c>
      <c r="I5073" s="33">
        <v>4411</v>
      </c>
      <c r="J5073" s="33">
        <v>242</v>
      </c>
      <c r="K5073" s="33">
        <v>4400</v>
      </c>
      <c r="L5073" s="33">
        <v>1</v>
      </c>
      <c r="M5073" s="33">
        <v>1</v>
      </c>
      <c r="N5073" s="33">
        <v>94148.45</v>
      </c>
      <c r="O5073" s="33">
        <v>551.1</v>
      </c>
      <c r="P5073" s="33">
        <v>1464</v>
      </c>
    </row>
    <row r="5074" spans="1:16">
      <c r="A5074" s="27" t="s">
        <v>841</v>
      </c>
      <c r="B5074" s="31">
        <v>202604</v>
      </c>
      <c r="C5074" s="27" t="s">
        <v>107</v>
      </c>
      <c r="D5074" s="27" t="s">
        <v>211</v>
      </c>
      <c r="E5074" s="27" t="s">
        <v>32</v>
      </c>
      <c r="F5074" s="27" t="s">
        <v>262</v>
      </c>
      <c r="G5074" s="33">
        <v>124743.82</v>
      </c>
      <c r="H5074" s="33">
        <v>124743.82</v>
      </c>
      <c r="I5074" s="33">
        <v>6172</v>
      </c>
      <c r="J5074" s="33">
        <v>348</v>
      </c>
      <c r="K5074" s="33">
        <v>4400</v>
      </c>
      <c r="L5074" s="33">
        <v>1</v>
      </c>
      <c r="M5074" s="33">
        <v>1</v>
      </c>
      <c r="N5074" s="33">
        <v>110686.53</v>
      </c>
      <c r="O5074" s="33">
        <v>780.6</v>
      </c>
      <c r="P5074" s="33">
        <v>1973</v>
      </c>
    </row>
    <row r="5075" spans="1:16">
      <c r="A5075" s="27" t="s">
        <v>841</v>
      </c>
      <c r="B5075" s="31">
        <v>202605</v>
      </c>
      <c r="C5075" s="27" t="s">
        <v>107</v>
      </c>
      <c r="D5075" s="27" t="s">
        <v>211</v>
      </c>
      <c r="E5075" s="27" t="s">
        <v>32</v>
      </c>
      <c r="F5075" s="27" t="s">
        <v>262</v>
      </c>
      <c r="G5075" s="33">
        <v>111592.73</v>
      </c>
      <c r="H5075" s="33">
        <v>111592.73</v>
      </c>
      <c r="I5075" s="33">
        <v>5136</v>
      </c>
      <c r="J5075" s="33">
        <v>300</v>
      </c>
      <c r="K5075" s="33">
        <v>4400</v>
      </c>
      <c r="L5075" s="33">
        <v>1</v>
      </c>
      <c r="M5075" s="33">
        <v>1</v>
      </c>
      <c r="N5075" s="33">
        <v>121115.21</v>
      </c>
      <c r="O5075" s="33">
        <v>724</v>
      </c>
      <c r="P5075" s="33">
        <v>1765</v>
      </c>
    </row>
    <row r="5076" spans="1:16">
      <c r="A5076" s="27" t="s">
        <v>841</v>
      </c>
      <c r="B5076" s="31">
        <v>202606</v>
      </c>
      <c r="C5076" s="27" t="s">
        <v>107</v>
      </c>
      <c r="D5076" s="27" t="s">
        <v>211</v>
      </c>
      <c r="E5076" s="27" t="s">
        <v>32</v>
      </c>
      <c r="F5076" s="27" t="s">
        <v>262</v>
      </c>
      <c r="G5076" s="33">
        <v>122299.14</v>
      </c>
      <c r="H5076" s="33">
        <v>122299.14</v>
      </c>
      <c r="I5076" s="33">
        <v>6138</v>
      </c>
      <c r="J5076" s="33">
        <v>384</v>
      </c>
      <c r="K5076" s="33">
        <v>4400</v>
      </c>
      <c r="L5076" s="33">
        <v>1</v>
      </c>
      <c r="M5076" s="33">
        <v>1</v>
      </c>
      <c r="N5076" s="33">
        <v>118211.62</v>
      </c>
      <c r="O5076" s="33">
        <v>858.5</v>
      </c>
      <c r="P5076" s="33">
        <v>2016</v>
      </c>
    </row>
    <row r="5077" spans="1:16">
      <c r="A5077" s="27" t="s">
        <v>841</v>
      </c>
      <c r="B5077" s="31">
        <v>202607</v>
      </c>
      <c r="C5077" s="27" t="s">
        <v>107</v>
      </c>
      <c r="D5077" s="27" t="s">
        <v>211</v>
      </c>
      <c r="E5077" s="27" t="s">
        <v>32</v>
      </c>
      <c r="F5077" s="27" t="s">
        <v>262</v>
      </c>
      <c r="G5077" s="33">
        <v>104351.34</v>
      </c>
      <c r="H5077" s="33">
        <v>104351.34</v>
      </c>
      <c r="I5077" s="33">
        <v>4787</v>
      </c>
      <c r="J5077" s="33">
        <v>188</v>
      </c>
      <c r="K5077" s="33">
        <v>4400</v>
      </c>
      <c r="L5077" s="33">
        <v>1</v>
      </c>
      <c r="M5077" s="33">
        <v>1</v>
      </c>
      <c r="N5077" s="33">
        <v>105004.55</v>
      </c>
      <c r="O5077" s="33">
        <v>661.4</v>
      </c>
      <c r="P5077" s="33">
        <v>1610</v>
      </c>
    </row>
    <row r="5078" spans="1:16">
      <c r="A5078" s="27" t="s">
        <v>845</v>
      </c>
      <c r="B5078" s="31">
        <v>202408</v>
      </c>
      <c r="C5078" s="27" t="s">
        <v>107</v>
      </c>
      <c r="D5078" s="27" t="s">
        <v>211</v>
      </c>
      <c r="E5078" s="27" t="s">
        <v>32</v>
      </c>
      <c r="F5078" s="27" t="s">
        <v>262</v>
      </c>
      <c r="G5078" s="33">
        <v>124855.26</v>
      </c>
      <c r="H5078" s="33">
        <v>124855.26</v>
      </c>
      <c r="I5078" s="33">
        <v>6434</v>
      </c>
      <c r="J5078" s="33">
        <v>370</v>
      </c>
      <c r="K5078" s="33">
        <v>5900</v>
      </c>
      <c r="L5078" s="33">
        <v>1</v>
      </c>
      <c r="M5078" s="33">
        <v>1</v>
      </c>
      <c r="N5078" s="33">
        <v>134387.17</v>
      </c>
      <c r="O5078" s="33">
        <v>787.6</v>
      </c>
      <c r="P5078" s="33">
        <v>2049</v>
      </c>
    </row>
    <row r="5079" spans="1:16">
      <c r="A5079" s="27" t="s">
        <v>845</v>
      </c>
      <c r="B5079" s="31">
        <v>202409</v>
      </c>
      <c r="C5079" s="27" t="s">
        <v>107</v>
      </c>
      <c r="D5079" s="27" t="s">
        <v>211</v>
      </c>
      <c r="E5079" s="27" t="s">
        <v>32</v>
      </c>
      <c r="F5079" s="27" t="s">
        <v>262</v>
      </c>
      <c r="G5079" s="33">
        <v>119148.25</v>
      </c>
      <c r="H5079" s="33">
        <v>119148.25</v>
      </c>
      <c r="I5079" s="33">
        <v>6115</v>
      </c>
      <c r="J5079" s="33">
        <v>280</v>
      </c>
      <c r="K5079" s="33">
        <v>5900</v>
      </c>
      <c r="L5079" s="33">
        <v>1</v>
      </c>
      <c r="M5079" s="33">
        <v>1</v>
      </c>
      <c r="N5079" s="33">
        <v>129093.75</v>
      </c>
      <c r="O5079" s="33">
        <v>789.6</v>
      </c>
      <c r="P5079" s="33">
        <v>1998</v>
      </c>
    </row>
    <row r="5080" spans="1:16">
      <c r="A5080" s="27" t="s">
        <v>845</v>
      </c>
      <c r="B5080" s="31">
        <v>202410</v>
      </c>
      <c r="C5080" s="27" t="s">
        <v>107</v>
      </c>
      <c r="D5080" s="27" t="s">
        <v>211</v>
      </c>
      <c r="E5080" s="27" t="s">
        <v>32</v>
      </c>
      <c r="F5080" s="27" t="s">
        <v>262</v>
      </c>
      <c r="G5080" s="33">
        <v>126371.34</v>
      </c>
      <c r="H5080" s="33">
        <v>126371.34</v>
      </c>
      <c r="I5080" s="33">
        <v>6609</v>
      </c>
      <c r="J5080" s="33">
        <v>340</v>
      </c>
      <c r="K5080" s="33">
        <v>5900</v>
      </c>
      <c r="L5080" s="33">
        <v>1</v>
      </c>
      <c r="M5080" s="33">
        <v>1</v>
      </c>
      <c r="N5080" s="33">
        <v>141664.25</v>
      </c>
      <c r="O5080" s="33">
        <v>880.4</v>
      </c>
      <c r="P5080" s="33">
        <v>1988</v>
      </c>
    </row>
    <row r="5081" spans="1:16">
      <c r="A5081" s="27" t="s">
        <v>845</v>
      </c>
      <c r="B5081" s="31">
        <v>202411</v>
      </c>
      <c r="C5081" s="27" t="s">
        <v>107</v>
      </c>
      <c r="D5081" s="27" t="s">
        <v>211</v>
      </c>
      <c r="E5081" s="27" t="s">
        <v>32</v>
      </c>
      <c r="F5081" s="27" t="s">
        <v>262</v>
      </c>
      <c r="G5081" s="33">
        <v>154086.06</v>
      </c>
      <c r="H5081" s="33">
        <v>154086.06</v>
      </c>
      <c r="I5081" s="33">
        <v>7851</v>
      </c>
      <c r="J5081" s="33">
        <v>399</v>
      </c>
      <c r="K5081" s="33">
        <v>5900</v>
      </c>
      <c r="L5081" s="33">
        <v>1</v>
      </c>
      <c r="M5081" s="33">
        <v>1</v>
      </c>
      <c r="N5081" s="33">
        <v>170800.98</v>
      </c>
      <c r="O5081" s="33">
        <v>872.9</v>
      </c>
      <c r="P5081" s="33">
        <v>2560</v>
      </c>
    </row>
    <row r="5082" spans="1:16">
      <c r="A5082" s="27" t="s">
        <v>845</v>
      </c>
      <c r="B5082" s="31">
        <v>202412</v>
      </c>
      <c r="C5082" s="27" t="s">
        <v>107</v>
      </c>
      <c r="D5082" s="27" t="s">
        <v>211</v>
      </c>
      <c r="E5082" s="27" t="s">
        <v>32</v>
      </c>
      <c r="F5082" s="27" t="s">
        <v>262</v>
      </c>
      <c r="G5082" s="33">
        <v>169321.34</v>
      </c>
      <c r="H5082" s="33">
        <v>169321.34</v>
      </c>
      <c r="I5082" s="33">
        <v>8500</v>
      </c>
      <c r="J5082" s="33">
        <v>421</v>
      </c>
      <c r="K5082" s="33">
        <v>5900</v>
      </c>
      <c r="L5082" s="33">
        <v>1</v>
      </c>
      <c r="M5082" s="33">
        <v>1</v>
      </c>
      <c r="N5082" s="33">
        <v>195885.67</v>
      </c>
      <c r="O5082" s="33">
        <v>1176.2</v>
      </c>
      <c r="P5082" s="33">
        <v>2822</v>
      </c>
    </row>
    <row r="5083" spans="1:16">
      <c r="A5083" s="27" t="s">
        <v>845</v>
      </c>
      <c r="B5083" s="31">
        <v>202501</v>
      </c>
      <c r="C5083" s="27" t="s">
        <v>107</v>
      </c>
      <c r="D5083" s="27" t="s">
        <v>211</v>
      </c>
      <c r="E5083" s="27" t="s">
        <v>32</v>
      </c>
      <c r="F5083" s="27" t="s">
        <v>262</v>
      </c>
      <c r="G5083" s="33">
        <v>87683.33</v>
      </c>
      <c r="H5083" s="33">
        <v>87683.33</v>
      </c>
      <c r="I5083" s="33">
        <v>4331</v>
      </c>
      <c r="J5083" s="33">
        <v>195</v>
      </c>
      <c r="K5083" s="33">
        <v>5900</v>
      </c>
      <c r="L5083" s="33">
        <v>1</v>
      </c>
      <c r="M5083" s="33">
        <v>1</v>
      </c>
      <c r="N5083" s="33">
        <v>99470.08</v>
      </c>
      <c r="O5083" s="33">
        <v>497.7</v>
      </c>
      <c r="P5083" s="33">
        <v>1367</v>
      </c>
    </row>
    <row r="5084" spans="1:16">
      <c r="A5084" s="27" t="s">
        <v>845</v>
      </c>
      <c r="B5084" s="31">
        <v>202502</v>
      </c>
      <c r="C5084" s="27" t="s">
        <v>107</v>
      </c>
      <c r="D5084" s="27" t="s">
        <v>211</v>
      </c>
      <c r="E5084" s="27" t="s">
        <v>32</v>
      </c>
      <c r="F5084" s="27" t="s">
        <v>262</v>
      </c>
      <c r="G5084" s="33">
        <v>92662.62</v>
      </c>
      <c r="H5084" s="33">
        <v>92662.62</v>
      </c>
      <c r="I5084" s="33">
        <v>5036</v>
      </c>
      <c r="J5084" s="33">
        <v>295</v>
      </c>
      <c r="K5084" s="33">
        <v>5900</v>
      </c>
      <c r="L5084" s="33">
        <v>1</v>
      </c>
      <c r="M5084" s="33">
        <v>1</v>
      </c>
      <c r="N5084" s="33">
        <v>102385.24</v>
      </c>
      <c r="O5084" s="33">
        <v>586.1</v>
      </c>
      <c r="P5084" s="33">
        <v>1622</v>
      </c>
    </row>
    <row r="5085" spans="1:16">
      <c r="A5085" s="27" t="s">
        <v>845</v>
      </c>
      <c r="B5085" s="31">
        <v>202503</v>
      </c>
      <c r="C5085" s="27" t="s">
        <v>107</v>
      </c>
      <c r="D5085" s="27" t="s">
        <v>211</v>
      </c>
      <c r="E5085" s="27" t="s">
        <v>32</v>
      </c>
      <c r="F5085" s="27" t="s">
        <v>262</v>
      </c>
      <c r="G5085" s="33">
        <v>116076.19</v>
      </c>
      <c r="H5085" s="33">
        <v>116076.19</v>
      </c>
      <c r="I5085" s="33">
        <v>6099</v>
      </c>
      <c r="J5085" s="33">
        <v>314</v>
      </c>
      <c r="K5085" s="33">
        <v>5900</v>
      </c>
      <c r="L5085" s="33">
        <v>1</v>
      </c>
      <c r="M5085" s="33">
        <v>1</v>
      </c>
      <c r="N5085" s="33">
        <v>127479.13</v>
      </c>
      <c r="O5085" s="33">
        <v>728.8</v>
      </c>
      <c r="P5085" s="33">
        <v>1959</v>
      </c>
    </row>
    <row r="5086" spans="1:16">
      <c r="A5086" s="27" t="s">
        <v>845</v>
      </c>
      <c r="B5086" s="31">
        <v>202504</v>
      </c>
      <c r="C5086" s="27" t="s">
        <v>107</v>
      </c>
      <c r="D5086" s="27" t="s">
        <v>211</v>
      </c>
      <c r="E5086" s="27" t="s">
        <v>32</v>
      </c>
      <c r="F5086" s="27" t="s">
        <v>262</v>
      </c>
      <c r="G5086" s="33">
        <v>130146.47</v>
      </c>
      <c r="H5086" s="33">
        <v>130146.47</v>
      </c>
      <c r="I5086" s="33">
        <v>6182</v>
      </c>
      <c r="J5086" s="33">
        <v>341</v>
      </c>
      <c r="K5086" s="33">
        <v>5900</v>
      </c>
      <c r="L5086" s="33">
        <v>1</v>
      </c>
      <c r="M5086" s="33">
        <v>1</v>
      </c>
      <c r="N5086" s="33">
        <v>149872.06</v>
      </c>
      <c r="O5086" s="33">
        <v>823.7</v>
      </c>
      <c r="P5086" s="33">
        <v>2050</v>
      </c>
    </row>
    <row r="5087" spans="1:16">
      <c r="A5087" s="27" t="s">
        <v>845</v>
      </c>
      <c r="B5087" s="31">
        <v>202505</v>
      </c>
      <c r="C5087" s="27" t="s">
        <v>107</v>
      </c>
      <c r="D5087" s="27" t="s">
        <v>211</v>
      </c>
      <c r="E5087" s="27" t="s">
        <v>32</v>
      </c>
      <c r="F5087" s="27" t="s">
        <v>262</v>
      </c>
      <c r="G5087" s="33">
        <v>140193.83</v>
      </c>
      <c r="H5087" s="33">
        <v>140193.83</v>
      </c>
      <c r="I5087" s="33">
        <v>7718</v>
      </c>
      <c r="J5087" s="33">
        <v>382</v>
      </c>
      <c r="K5087" s="33">
        <v>5900</v>
      </c>
      <c r="L5087" s="33">
        <v>1</v>
      </c>
      <c r="M5087" s="33">
        <v>1</v>
      </c>
      <c r="N5087" s="33">
        <v>163992.72</v>
      </c>
      <c r="O5087" s="33">
        <v>817.4</v>
      </c>
      <c r="P5087" s="33">
        <v>2466</v>
      </c>
    </row>
    <row r="5088" spans="1:16">
      <c r="A5088" s="27" t="s">
        <v>845</v>
      </c>
      <c r="B5088" s="31">
        <v>202506</v>
      </c>
      <c r="C5088" s="27" t="s">
        <v>107</v>
      </c>
      <c r="D5088" s="27" t="s">
        <v>211</v>
      </c>
      <c r="E5088" s="27" t="s">
        <v>32</v>
      </c>
      <c r="F5088" s="27" t="s">
        <v>262</v>
      </c>
      <c r="G5088" s="33">
        <v>131371.79</v>
      </c>
      <c r="H5088" s="33">
        <v>131371.79</v>
      </c>
      <c r="I5088" s="33">
        <v>6939</v>
      </c>
      <c r="J5088" s="33">
        <v>293</v>
      </c>
      <c r="K5088" s="33">
        <v>5900</v>
      </c>
      <c r="L5088" s="33">
        <v>1</v>
      </c>
      <c r="M5088" s="33">
        <v>1</v>
      </c>
      <c r="N5088" s="33">
        <v>160061.19</v>
      </c>
      <c r="O5088" s="33">
        <v>808.6</v>
      </c>
      <c r="P5088" s="33">
        <v>2206</v>
      </c>
    </row>
    <row r="5089" spans="1:16">
      <c r="A5089" s="27" t="s">
        <v>845</v>
      </c>
      <c r="B5089" s="31">
        <v>202507</v>
      </c>
      <c r="C5089" s="27" t="s">
        <v>107</v>
      </c>
      <c r="D5089" s="27" t="s">
        <v>211</v>
      </c>
      <c r="E5089" s="27" t="s">
        <v>32</v>
      </c>
      <c r="F5089" s="27" t="s">
        <v>262</v>
      </c>
      <c r="G5089" s="33">
        <v>121190.31</v>
      </c>
      <c r="H5089" s="33">
        <v>121190.31</v>
      </c>
      <c r="I5089" s="33">
        <v>6564</v>
      </c>
      <c r="J5089" s="33">
        <v>382</v>
      </c>
      <c r="K5089" s="33">
        <v>5900</v>
      </c>
      <c r="L5089" s="33">
        <v>1</v>
      </c>
      <c r="M5089" s="33">
        <v>1</v>
      </c>
      <c r="N5089" s="33">
        <v>142178.53</v>
      </c>
      <c r="O5089" s="33">
        <v>769.5</v>
      </c>
      <c r="P5089" s="33">
        <v>2012</v>
      </c>
    </row>
    <row r="5090" spans="1:16">
      <c r="A5090" s="27" t="s">
        <v>845</v>
      </c>
      <c r="B5090" s="31">
        <v>202508</v>
      </c>
      <c r="C5090" s="27" t="s">
        <v>107</v>
      </c>
      <c r="D5090" s="27" t="s">
        <v>211</v>
      </c>
      <c r="E5090" s="27" t="s">
        <v>32</v>
      </c>
      <c r="F5090" s="27" t="s">
        <v>262</v>
      </c>
      <c r="G5090" s="33">
        <v>105918.28</v>
      </c>
      <c r="H5090" s="33">
        <v>105918.28</v>
      </c>
      <c r="I5090" s="33">
        <v>5455</v>
      </c>
      <c r="J5090" s="33">
        <v>291</v>
      </c>
      <c r="K5090" s="33">
        <v>5900</v>
      </c>
      <c r="L5090" s="33">
        <v>1</v>
      </c>
      <c r="M5090" s="33">
        <v>1</v>
      </c>
      <c r="N5090" s="33">
        <v>136806.14</v>
      </c>
      <c r="O5090" s="33">
        <v>612.8</v>
      </c>
      <c r="P5090" s="33">
        <v>1690</v>
      </c>
    </row>
    <row r="5091" spans="1:16">
      <c r="A5091" s="27" t="s">
        <v>845</v>
      </c>
      <c r="B5091" s="31">
        <v>202509</v>
      </c>
      <c r="C5091" s="27" t="s">
        <v>107</v>
      </c>
      <c r="D5091" s="27" t="s">
        <v>211</v>
      </c>
      <c r="E5091" s="27" t="s">
        <v>32</v>
      </c>
      <c r="F5091" s="27" t="s">
        <v>262</v>
      </c>
      <c r="G5091" s="33">
        <v>120505.56</v>
      </c>
      <c r="H5091" s="33">
        <v>120505.56</v>
      </c>
      <c r="I5091" s="33">
        <v>5994</v>
      </c>
      <c r="J5091" s="33">
        <v>254</v>
      </c>
      <c r="K5091" s="33">
        <v>5900</v>
      </c>
      <c r="L5091" s="33">
        <v>1</v>
      </c>
      <c r="M5091" s="33">
        <v>1</v>
      </c>
      <c r="N5091" s="33">
        <v>131417.44</v>
      </c>
      <c r="O5091" s="33">
        <v>692.9</v>
      </c>
      <c r="P5091" s="33">
        <v>1891</v>
      </c>
    </row>
    <row r="5092" spans="1:16">
      <c r="A5092" s="27" t="s">
        <v>845</v>
      </c>
      <c r="B5092" s="31">
        <v>202510</v>
      </c>
      <c r="C5092" s="27" t="s">
        <v>107</v>
      </c>
      <c r="D5092" s="27" t="s">
        <v>211</v>
      </c>
      <c r="E5092" s="27" t="s">
        <v>32</v>
      </c>
      <c r="F5092" s="27" t="s">
        <v>262</v>
      </c>
      <c r="G5092" s="33">
        <v>117850.69</v>
      </c>
      <c r="H5092" s="33">
        <v>117850.69</v>
      </c>
      <c r="I5092" s="33">
        <v>6276</v>
      </c>
      <c r="J5092" s="33">
        <v>364</v>
      </c>
      <c r="K5092" s="33">
        <v>5900</v>
      </c>
      <c r="L5092" s="33">
        <v>1</v>
      </c>
      <c r="M5092" s="33">
        <v>1</v>
      </c>
      <c r="N5092" s="33">
        <v>144214.2</v>
      </c>
      <c r="O5092" s="33">
        <v>685.6</v>
      </c>
      <c r="P5092" s="33">
        <v>2116</v>
      </c>
    </row>
    <row r="5093" spans="1:16">
      <c r="A5093" s="27" t="s">
        <v>845</v>
      </c>
      <c r="B5093" s="31">
        <v>202511</v>
      </c>
      <c r="C5093" s="27" t="s">
        <v>107</v>
      </c>
      <c r="D5093" s="27" t="s">
        <v>211</v>
      </c>
      <c r="E5093" s="27" t="s">
        <v>32</v>
      </c>
      <c r="F5093" s="27" t="s">
        <v>262</v>
      </c>
      <c r="G5093" s="33">
        <v>145001.6</v>
      </c>
      <c r="H5093" s="33">
        <v>145001.6</v>
      </c>
      <c r="I5093" s="33">
        <v>7474</v>
      </c>
      <c r="J5093" s="33">
        <v>400</v>
      </c>
      <c r="K5093" s="33">
        <v>5900</v>
      </c>
      <c r="L5093" s="33">
        <v>1</v>
      </c>
      <c r="M5093" s="33">
        <v>1</v>
      </c>
      <c r="N5093" s="33">
        <v>173875.4</v>
      </c>
      <c r="O5093" s="33">
        <v>929.6</v>
      </c>
      <c r="P5093" s="33">
        <v>2468</v>
      </c>
    </row>
    <row r="5094" spans="1:16">
      <c r="A5094" s="27" t="s">
        <v>845</v>
      </c>
      <c r="B5094" s="31">
        <v>202512</v>
      </c>
      <c r="C5094" s="27" t="s">
        <v>107</v>
      </c>
      <c r="D5094" s="27" t="s">
        <v>211</v>
      </c>
      <c r="E5094" s="27" t="s">
        <v>32</v>
      </c>
      <c r="F5094" s="27" t="s">
        <v>262</v>
      </c>
      <c r="G5094" s="33">
        <v>176573.43</v>
      </c>
      <c r="H5094" s="33">
        <v>176573.43</v>
      </c>
      <c r="I5094" s="33">
        <v>9212</v>
      </c>
      <c r="J5094" s="33">
        <v>507</v>
      </c>
      <c r="K5094" s="33">
        <v>5900</v>
      </c>
      <c r="L5094" s="33">
        <v>1</v>
      </c>
      <c r="M5094" s="33">
        <v>1</v>
      </c>
      <c r="N5094" s="33">
        <v>199411.61</v>
      </c>
      <c r="O5094" s="33">
        <v>1070.5</v>
      </c>
      <c r="P5094" s="33">
        <v>3079</v>
      </c>
    </row>
    <row r="5095" spans="1:16">
      <c r="A5095" s="27" t="s">
        <v>845</v>
      </c>
      <c r="B5095" s="31">
        <v>202601</v>
      </c>
      <c r="C5095" s="27" t="s">
        <v>107</v>
      </c>
      <c r="D5095" s="27" t="s">
        <v>211</v>
      </c>
      <c r="E5095" s="27" t="s">
        <v>32</v>
      </c>
      <c r="F5095" s="27" t="s">
        <v>262</v>
      </c>
      <c r="G5095" s="33">
        <v>85780.71000000001</v>
      </c>
      <c r="H5095" s="33">
        <v>85780.71000000001</v>
      </c>
      <c r="I5095" s="33">
        <v>3946</v>
      </c>
      <c r="J5095" s="33">
        <v>198</v>
      </c>
      <c r="K5095" s="33">
        <v>5900</v>
      </c>
      <c r="L5095" s="33">
        <v>1</v>
      </c>
      <c r="M5095" s="33">
        <v>1</v>
      </c>
      <c r="N5095" s="33">
        <v>101260.54</v>
      </c>
      <c r="O5095" s="33">
        <v>564.7</v>
      </c>
      <c r="P5095" s="33">
        <v>1352</v>
      </c>
    </row>
    <row r="5096" spans="1:16">
      <c r="A5096" s="27" t="s">
        <v>845</v>
      </c>
      <c r="B5096" s="31">
        <v>202602</v>
      </c>
      <c r="C5096" s="27" t="s">
        <v>107</v>
      </c>
      <c r="D5096" s="27" t="s">
        <v>211</v>
      </c>
      <c r="E5096" s="27" t="s">
        <v>32</v>
      </c>
      <c r="F5096" s="27" t="s">
        <v>262</v>
      </c>
      <c r="G5096" s="33">
        <v>100049.41</v>
      </c>
      <c r="H5096" s="33">
        <v>100049.41</v>
      </c>
      <c r="I5096" s="33">
        <v>5227</v>
      </c>
      <c r="J5096" s="33">
        <v>314</v>
      </c>
      <c r="K5096" s="33">
        <v>5900</v>
      </c>
      <c r="L5096" s="33">
        <v>1</v>
      </c>
      <c r="M5096" s="33">
        <v>1</v>
      </c>
      <c r="N5096" s="33">
        <v>104228.17</v>
      </c>
      <c r="O5096" s="33">
        <v>624.4</v>
      </c>
      <c r="P5096" s="33">
        <v>1647</v>
      </c>
    </row>
    <row r="5097" spans="1:16">
      <c r="A5097" s="27" t="s">
        <v>845</v>
      </c>
      <c r="B5097" s="31">
        <v>202603</v>
      </c>
      <c r="C5097" s="27" t="s">
        <v>107</v>
      </c>
      <c r="D5097" s="27" t="s">
        <v>211</v>
      </c>
      <c r="E5097" s="27" t="s">
        <v>32</v>
      </c>
      <c r="F5097" s="27" t="s">
        <v>262</v>
      </c>
      <c r="G5097" s="33">
        <v>111807.54</v>
      </c>
      <c r="H5097" s="33">
        <v>111807.54</v>
      </c>
      <c r="I5097" s="33">
        <v>5603</v>
      </c>
      <c r="J5097" s="33">
        <v>318</v>
      </c>
      <c r="K5097" s="33">
        <v>5900</v>
      </c>
      <c r="L5097" s="33">
        <v>1</v>
      </c>
      <c r="M5097" s="33">
        <v>1</v>
      </c>
      <c r="N5097" s="33">
        <v>129773.76</v>
      </c>
      <c r="O5097" s="33">
        <v>693.5</v>
      </c>
      <c r="P5097" s="33">
        <v>1702</v>
      </c>
    </row>
    <row r="5098" spans="1:16">
      <c r="A5098" s="27" t="s">
        <v>845</v>
      </c>
      <c r="B5098" s="31">
        <v>202604</v>
      </c>
      <c r="C5098" s="27" t="s">
        <v>107</v>
      </c>
      <c r="D5098" s="27" t="s">
        <v>211</v>
      </c>
      <c r="E5098" s="27" t="s">
        <v>32</v>
      </c>
      <c r="F5098" s="27" t="s">
        <v>262</v>
      </c>
      <c r="G5098" s="33">
        <v>125343.86</v>
      </c>
      <c r="H5098" s="33">
        <v>125343.86</v>
      </c>
      <c r="I5098" s="33">
        <v>6230</v>
      </c>
      <c r="J5098" s="33">
        <v>328</v>
      </c>
      <c r="K5098" s="33">
        <v>5900</v>
      </c>
      <c r="L5098" s="33">
        <v>1</v>
      </c>
      <c r="M5098" s="33">
        <v>1</v>
      </c>
      <c r="N5098" s="33">
        <v>152569.76</v>
      </c>
      <c r="O5098" s="33">
        <v>724.1</v>
      </c>
      <c r="P5098" s="33">
        <v>2000</v>
      </c>
    </row>
    <row r="5099" spans="1:16">
      <c r="A5099" s="27" t="s">
        <v>845</v>
      </c>
      <c r="B5099" s="31">
        <v>202605</v>
      </c>
      <c r="C5099" s="27" t="s">
        <v>107</v>
      </c>
      <c r="D5099" s="27" t="s">
        <v>211</v>
      </c>
      <c r="E5099" s="27" t="s">
        <v>32</v>
      </c>
      <c r="F5099" s="27" t="s">
        <v>262</v>
      </c>
      <c r="G5099" s="33">
        <v>133291.54</v>
      </c>
      <c r="H5099" s="33">
        <v>133291.54</v>
      </c>
      <c r="I5099" s="33">
        <v>6783</v>
      </c>
      <c r="J5099" s="33">
        <v>367</v>
      </c>
      <c r="K5099" s="33">
        <v>5900</v>
      </c>
      <c r="L5099" s="33">
        <v>1</v>
      </c>
      <c r="M5099" s="33">
        <v>1</v>
      </c>
      <c r="N5099" s="33">
        <v>166944.59</v>
      </c>
      <c r="O5099" s="33">
        <v>807</v>
      </c>
      <c r="P5099" s="33">
        <v>2181</v>
      </c>
    </row>
    <row r="5100" spans="1:16">
      <c r="A5100" s="27" t="s">
        <v>845</v>
      </c>
      <c r="B5100" s="31">
        <v>202606</v>
      </c>
      <c r="C5100" s="27" t="s">
        <v>107</v>
      </c>
      <c r="D5100" s="27" t="s">
        <v>211</v>
      </c>
      <c r="E5100" s="27" t="s">
        <v>32</v>
      </c>
      <c r="F5100" s="27" t="s">
        <v>262</v>
      </c>
      <c r="G5100" s="33">
        <v>132529.19</v>
      </c>
      <c r="H5100" s="33">
        <v>132529.19</v>
      </c>
      <c r="I5100" s="33">
        <v>6370</v>
      </c>
      <c r="J5100" s="33">
        <v>338</v>
      </c>
      <c r="K5100" s="33">
        <v>5900</v>
      </c>
      <c r="L5100" s="33">
        <v>1</v>
      </c>
      <c r="M5100" s="33">
        <v>1</v>
      </c>
      <c r="N5100" s="33">
        <v>162942.3</v>
      </c>
      <c r="O5100" s="33">
        <v>797.3</v>
      </c>
      <c r="P5100" s="33">
        <v>2166</v>
      </c>
    </row>
    <row r="5101" spans="1:16">
      <c r="A5101" s="27" t="s">
        <v>845</v>
      </c>
      <c r="B5101" s="31">
        <v>202607</v>
      </c>
      <c r="C5101" s="27" t="s">
        <v>107</v>
      </c>
      <c r="D5101" s="27" t="s">
        <v>211</v>
      </c>
      <c r="E5101" s="27" t="s">
        <v>32</v>
      </c>
      <c r="F5101" s="27" t="s">
        <v>262</v>
      </c>
      <c r="G5101" s="33">
        <v>140776.8</v>
      </c>
      <c r="H5101" s="33">
        <v>140776.8</v>
      </c>
      <c r="I5101" s="33">
        <v>6894</v>
      </c>
      <c r="J5101" s="33">
        <v>322</v>
      </c>
      <c r="K5101" s="33">
        <v>5900</v>
      </c>
      <c r="L5101" s="33">
        <v>1</v>
      </c>
      <c r="M5101" s="33">
        <v>1</v>
      </c>
      <c r="N5101" s="33">
        <v>144737.75</v>
      </c>
      <c r="O5101" s="33">
        <v>917.2</v>
      </c>
      <c r="P5101" s="33">
        <v>2202</v>
      </c>
    </row>
    <row r="5102" spans="1:16">
      <c r="A5102" s="27" t="s">
        <v>847</v>
      </c>
      <c r="B5102" s="31">
        <v>202408</v>
      </c>
      <c r="C5102" s="27" t="s">
        <v>109</v>
      </c>
      <c r="D5102" s="27" t="s">
        <v>211</v>
      </c>
      <c r="E5102" s="27" t="s">
        <v>32</v>
      </c>
      <c r="F5102" s="27" t="s">
        <v>257</v>
      </c>
      <c r="G5102" s="33">
        <v>146406.1</v>
      </c>
      <c r="H5102" s="33">
        <v>146406.1</v>
      </c>
      <c r="I5102" s="33">
        <v>3738</v>
      </c>
      <c r="J5102" s="33">
        <v>289</v>
      </c>
      <c r="K5102" s="33">
        <v>6800</v>
      </c>
      <c r="L5102" s="33">
        <v>1</v>
      </c>
      <c r="M5102" s="33">
        <v>1</v>
      </c>
      <c r="N5102" s="33">
        <v>180158.62</v>
      </c>
      <c r="O5102" s="33">
        <v>908.9</v>
      </c>
      <c r="P5102" s="33">
        <v>1525</v>
      </c>
    </row>
    <row r="5103" spans="1:16">
      <c r="A5103" s="27" t="s">
        <v>847</v>
      </c>
      <c r="B5103" s="31">
        <v>202409</v>
      </c>
      <c r="C5103" s="27" t="s">
        <v>109</v>
      </c>
      <c r="D5103" s="27" t="s">
        <v>211</v>
      </c>
      <c r="E5103" s="27" t="s">
        <v>32</v>
      </c>
      <c r="F5103" s="27" t="s">
        <v>257</v>
      </c>
      <c r="G5103" s="33">
        <v>148337.32</v>
      </c>
      <c r="H5103" s="33">
        <v>148337.32</v>
      </c>
      <c r="I5103" s="33">
        <v>3806</v>
      </c>
      <c r="J5103" s="33">
        <v>272</v>
      </c>
      <c r="K5103" s="33">
        <v>6800</v>
      </c>
      <c r="L5103" s="33">
        <v>1</v>
      </c>
      <c r="M5103" s="33">
        <v>1</v>
      </c>
      <c r="N5103" s="33">
        <v>173062.3</v>
      </c>
      <c r="O5103" s="33">
        <v>800.6</v>
      </c>
      <c r="P5103" s="33">
        <v>1617</v>
      </c>
    </row>
    <row r="5104" spans="1:16">
      <c r="A5104" s="27" t="s">
        <v>847</v>
      </c>
      <c r="B5104" s="31">
        <v>202410</v>
      </c>
      <c r="C5104" s="27" t="s">
        <v>109</v>
      </c>
      <c r="D5104" s="27" t="s">
        <v>211</v>
      </c>
      <c r="E5104" s="27" t="s">
        <v>32</v>
      </c>
      <c r="F5104" s="27" t="s">
        <v>257</v>
      </c>
      <c r="G5104" s="33">
        <v>173975.88</v>
      </c>
      <c r="H5104" s="33">
        <v>173975.88</v>
      </c>
      <c r="I5104" s="33">
        <v>4479</v>
      </c>
      <c r="J5104" s="33">
        <v>335</v>
      </c>
      <c r="K5104" s="33">
        <v>6800</v>
      </c>
      <c r="L5104" s="33">
        <v>1</v>
      </c>
      <c r="M5104" s="33">
        <v>1</v>
      </c>
      <c r="N5104" s="33">
        <v>189914.22</v>
      </c>
      <c r="O5104" s="33">
        <v>895.9</v>
      </c>
      <c r="P5104" s="33">
        <v>1828</v>
      </c>
    </row>
    <row r="5105" spans="1:16">
      <c r="A5105" s="27" t="s">
        <v>847</v>
      </c>
      <c r="B5105" s="31">
        <v>202411</v>
      </c>
      <c r="C5105" s="27" t="s">
        <v>109</v>
      </c>
      <c r="D5105" s="27" t="s">
        <v>211</v>
      </c>
      <c r="E5105" s="27" t="s">
        <v>32</v>
      </c>
      <c r="F5105" s="27" t="s">
        <v>257</v>
      </c>
      <c r="G5105" s="33">
        <v>200550.64</v>
      </c>
      <c r="H5105" s="33">
        <v>200550.64</v>
      </c>
      <c r="I5105" s="33">
        <v>4922</v>
      </c>
      <c r="J5105" s="33">
        <v>412</v>
      </c>
      <c r="K5105" s="33">
        <v>6800</v>
      </c>
      <c r="L5105" s="33">
        <v>1</v>
      </c>
      <c r="M5105" s="33">
        <v>1</v>
      </c>
      <c r="N5105" s="33">
        <v>228974.75</v>
      </c>
      <c r="O5105" s="33">
        <v>1037.3</v>
      </c>
      <c r="P5105" s="33">
        <v>2039</v>
      </c>
    </row>
    <row r="5106" spans="1:16">
      <c r="A5106" s="27" t="s">
        <v>847</v>
      </c>
      <c r="B5106" s="31">
        <v>202412</v>
      </c>
      <c r="C5106" s="27" t="s">
        <v>109</v>
      </c>
      <c r="D5106" s="27" t="s">
        <v>211</v>
      </c>
      <c r="E5106" s="27" t="s">
        <v>32</v>
      </c>
      <c r="F5106" s="27" t="s">
        <v>257</v>
      </c>
      <c r="G5106" s="33">
        <v>221129.94</v>
      </c>
      <c r="H5106" s="33">
        <v>221129.94</v>
      </c>
      <c r="I5106" s="33">
        <v>5348</v>
      </c>
      <c r="J5106" s="33">
        <v>427</v>
      </c>
      <c r="K5106" s="33">
        <v>6800</v>
      </c>
      <c r="L5106" s="33">
        <v>1</v>
      </c>
      <c r="M5106" s="33">
        <v>1</v>
      </c>
      <c r="N5106" s="33">
        <v>262603.13</v>
      </c>
      <c r="O5106" s="33">
        <v>1268.6</v>
      </c>
      <c r="P5106" s="33">
        <v>2217</v>
      </c>
    </row>
    <row r="5107" spans="1:16">
      <c r="A5107" s="27" t="s">
        <v>847</v>
      </c>
      <c r="B5107" s="31">
        <v>202501</v>
      </c>
      <c r="C5107" s="27" t="s">
        <v>109</v>
      </c>
      <c r="D5107" s="27" t="s">
        <v>211</v>
      </c>
      <c r="E5107" s="27" t="s">
        <v>32</v>
      </c>
      <c r="F5107" s="27" t="s">
        <v>257</v>
      </c>
      <c r="G5107" s="33">
        <v>122927.12</v>
      </c>
      <c r="H5107" s="33">
        <v>122927.12</v>
      </c>
      <c r="I5107" s="33">
        <v>3056</v>
      </c>
      <c r="J5107" s="33">
        <v>213</v>
      </c>
      <c r="K5107" s="33">
        <v>6800</v>
      </c>
      <c r="L5107" s="33">
        <v>1</v>
      </c>
      <c r="M5107" s="33">
        <v>1</v>
      </c>
      <c r="N5107" s="33">
        <v>133348.98</v>
      </c>
      <c r="O5107" s="33">
        <v>715.8</v>
      </c>
      <c r="P5107" s="33">
        <v>1269</v>
      </c>
    </row>
    <row r="5108" spans="1:16">
      <c r="A5108" s="27" t="s">
        <v>847</v>
      </c>
      <c r="B5108" s="31">
        <v>202502</v>
      </c>
      <c r="C5108" s="27" t="s">
        <v>109</v>
      </c>
      <c r="D5108" s="27" t="s">
        <v>211</v>
      </c>
      <c r="E5108" s="27" t="s">
        <v>32</v>
      </c>
      <c r="F5108" s="27" t="s">
        <v>257</v>
      </c>
      <c r="G5108" s="33">
        <v>122478.84</v>
      </c>
      <c r="H5108" s="33">
        <v>122478.84</v>
      </c>
      <c r="I5108" s="33">
        <v>3075</v>
      </c>
      <c r="J5108" s="33">
        <v>236</v>
      </c>
      <c r="K5108" s="33">
        <v>6800</v>
      </c>
      <c r="L5108" s="33">
        <v>1</v>
      </c>
      <c r="M5108" s="33">
        <v>1</v>
      </c>
      <c r="N5108" s="33">
        <v>137257.02</v>
      </c>
      <c r="O5108" s="33">
        <v>709</v>
      </c>
      <c r="P5108" s="33">
        <v>1284</v>
      </c>
    </row>
    <row r="5109" spans="1:16">
      <c r="A5109" s="27" t="s">
        <v>847</v>
      </c>
      <c r="B5109" s="31">
        <v>202503</v>
      </c>
      <c r="C5109" s="27" t="s">
        <v>109</v>
      </c>
      <c r="D5109" s="27" t="s">
        <v>211</v>
      </c>
      <c r="E5109" s="27" t="s">
        <v>32</v>
      </c>
      <c r="F5109" s="27" t="s">
        <v>257</v>
      </c>
      <c r="G5109" s="33">
        <v>143322.93</v>
      </c>
      <c r="H5109" s="33">
        <v>143322.93</v>
      </c>
      <c r="I5109" s="33">
        <v>3580</v>
      </c>
      <c r="J5109" s="33">
        <v>263</v>
      </c>
      <c r="K5109" s="33">
        <v>6800</v>
      </c>
      <c r="L5109" s="33">
        <v>1</v>
      </c>
      <c r="M5109" s="33">
        <v>1</v>
      </c>
      <c r="N5109" s="33">
        <v>170897.74</v>
      </c>
      <c r="O5109" s="33">
        <v>739.7</v>
      </c>
      <c r="P5109" s="33">
        <v>1471</v>
      </c>
    </row>
    <row r="5110" spans="1:16">
      <c r="A5110" s="27" t="s">
        <v>847</v>
      </c>
      <c r="B5110" s="31">
        <v>202504</v>
      </c>
      <c r="C5110" s="27" t="s">
        <v>109</v>
      </c>
      <c r="D5110" s="27" t="s">
        <v>211</v>
      </c>
      <c r="E5110" s="27" t="s">
        <v>32</v>
      </c>
      <c r="F5110" s="27" t="s">
        <v>257</v>
      </c>
      <c r="G5110" s="33">
        <v>171739.79</v>
      </c>
      <c r="H5110" s="33">
        <v>171739.79</v>
      </c>
      <c r="I5110" s="33">
        <v>4187</v>
      </c>
      <c r="J5110" s="33">
        <v>275</v>
      </c>
      <c r="K5110" s="33">
        <v>6800</v>
      </c>
      <c r="L5110" s="33">
        <v>1</v>
      </c>
      <c r="M5110" s="33">
        <v>1</v>
      </c>
      <c r="N5110" s="33">
        <v>200917.56</v>
      </c>
      <c r="O5110" s="33">
        <v>980.4</v>
      </c>
      <c r="P5110" s="33">
        <v>1743</v>
      </c>
    </row>
    <row r="5111" spans="1:16">
      <c r="A5111" s="27" t="s">
        <v>847</v>
      </c>
      <c r="B5111" s="31">
        <v>202505</v>
      </c>
      <c r="C5111" s="27" t="s">
        <v>109</v>
      </c>
      <c r="D5111" s="27" t="s">
        <v>211</v>
      </c>
      <c r="E5111" s="27" t="s">
        <v>32</v>
      </c>
      <c r="F5111" s="27" t="s">
        <v>257</v>
      </c>
      <c r="G5111" s="33">
        <v>181904.81</v>
      </c>
      <c r="H5111" s="33">
        <v>181904.81</v>
      </c>
      <c r="I5111" s="33">
        <v>4792</v>
      </c>
      <c r="J5111" s="33">
        <v>327</v>
      </c>
      <c r="K5111" s="33">
        <v>6800</v>
      </c>
      <c r="L5111" s="33">
        <v>1</v>
      </c>
      <c r="M5111" s="33">
        <v>1</v>
      </c>
      <c r="N5111" s="33">
        <v>219847.64</v>
      </c>
      <c r="O5111" s="33">
        <v>966.2</v>
      </c>
      <c r="P5111" s="33">
        <v>1852</v>
      </c>
    </row>
    <row r="5112" spans="1:16">
      <c r="A5112" s="27" t="s">
        <v>847</v>
      </c>
      <c r="B5112" s="31">
        <v>202506</v>
      </c>
      <c r="C5112" s="27" t="s">
        <v>109</v>
      </c>
      <c r="D5112" s="27" t="s">
        <v>211</v>
      </c>
      <c r="E5112" s="27" t="s">
        <v>32</v>
      </c>
      <c r="F5112" s="27" t="s">
        <v>257</v>
      </c>
      <c r="G5112" s="33">
        <v>174261.21</v>
      </c>
      <c r="H5112" s="33">
        <v>174261.21</v>
      </c>
      <c r="I5112" s="33">
        <v>4311</v>
      </c>
      <c r="J5112" s="33">
        <v>344</v>
      </c>
      <c r="K5112" s="33">
        <v>6800</v>
      </c>
      <c r="L5112" s="33">
        <v>1</v>
      </c>
      <c r="M5112" s="33">
        <v>1</v>
      </c>
      <c r="N5112" s="33">
        <v>214577.06</v>
      </c>
      <c r="O5112" s="33">
        <v>1021.7</v>
      </c>
      <c r="P5112" s="33">
        <v>1781</v>
      </c>
    </row>
    <row r="5113" spans="1:16">
      <c r="A5113" s="27" t="s">
        <v>847</v>
      </c>
      <c r="B5113" s="31">
        <v>202507</v>
      </c>
      <c r="C5113" s="27" t="s">
        <v>109</v>
      </c>
      <c r="D5113" s="27" t="s">
        <v>211</v>
      </c>
      <c r="E5113" s="27" t="s">
        <v>32</v>
      </c>
      <c r="F5113" s="27" t="s">
        <v>257</v>
      </c>
      <c r="G5113" s="33">
        <v>156194.29</v>
      </c>
      <c r="H5113" s="33">
        <v>156194.29</v>
      </c>
      <c r="I5113" s="33">
        <v>4278</v>
      </c>
      <c r="J5113" s="33">
        <v>343</v>
      </c>
      <c r="K5113" s="33">
        <v>6800</v>
      </c>
      <c r="L5113" s="33">
        <v>1</v>
      </c>
      <c r="M5113" s="33">
        <v>1</v>
      </c>
      <c r="N5113" s="33">
        <v>190603.67</v>
      </c>
      <c r="O5113" s="33">
        <v>907</v>
      </c>
      <c r="P5113" s="33">
        <v>1636</v>
      </c>
    </row>
    <row r="5114" spans="1:16">
      <c r="A5114" s="27" t="s">
        <v>847</v>
      </c>
      <c r="B5114" s="31">
        <v>202508</v>
      </c>
      <c r="C5114" s="27" t="s">
        <v>109</v>
      </c>
      <c r="D5114" s="27" t="s">
        <v>211</v>
      </c>
      <c r="E5114" s="27" t="s">
        <v>32</v>
      </c>
      <c r="F5114" s="27" t="s">
        <v>257</v>
      </c>
      <c r="G5114" s="33">
        <v>162629.5</v>
      </c>
      <c r="H5114" s="33">
        <v>162629.5</v>
      </c>
      <c r="I5114" s="33">
        <v>3769</v>
      </c>
      <c r="J5114" s="33">
        <v>342</v>
      </c>
      <c r="K5114" s="33">
        <v>6800</v>
      </c>
      <c r="L5114" s="33">
        <v>1</v>
      </c>
      <c r="M5114" s="33">
        <v>1</v>
      </c>
      <c r="N5114" s="33">
        <v>183401.47</v>
      </c>
      <c r="O5114" s="33">
        <v>937.7</v>
      </c>
      <c r="P5114" s="33">
        <v>1583</v>
      </c>
    </row>
    <row r="5115" spans="1:16">
      <c r="A5115" s="27" t="s">
        <v>847</v>
      </c>
      <c r="B5115" s="31">
        <v>202509</v>
      </c>
      <c r="C5115" s="27" t="s">
        <v>109</v>
      </c>
      <c r="D5115" s="27" t="s">
        <v>211</v>
      </c>
      <c r="E5115" s="27" t="s">
        <v>32</v>
      </c>
      <c r="F5115" s="27" t="s">
        <v>257</v>
      </c>
      <c r="G5115" s="33">
        <v>141377.27</v>
      </c>
      <c r="H5115" s="33">
        <v>141377.27</v>
      </c>
      <c r="I5115" s="33">
        <v>3729</v>
      </c>
      <c r="J5115" s="33">
        <v>275</v>
      </c>
      <c r="K5115" s="33">
        <v>6800</v>
      </c>
      <c r="L5115" s="33">
        <v>1</v>
      </c>
      <c r="M5115" s="33">
        <v>1</v>
      </c>
      <c r="N5115" s="33">
        <v>176177.42</v>
      </c>
      <c r="O5115" s="33">
        <v>820.8</v>
      </c>
      <c r="P5115" s="33">
        <v>1489</v>
      </c>
    </row>
    <row r="5116" spans="1:16">
      <c r="A5116" s="27" t="s">
        <v>847</v>
      </c>
      <c r="B5116" s="31">
        <v>202510</v>
      </c>
      <c r="C5116" s="27" t="s">
        <v>109</v>
      </c>
      <c r="D5116" s="27" t="s">
        <v>211</v>
      </c>
      <c r="E5116" s="27" t="s">
        <v>32</v>
      </c>
      <c r="F5116" s="27" t="s">
        <v>257</v>
      </c>
      <c r="G5116" s="33">
        <v>168864.1</v>
      </c>
      <c r="H5116" s="33">
        <v>168864.1</v>
      </c>
      <c r="I5116" s="33">
        <v>4303</v>
      </c>
      <c r="J5116" s="33">
        <v>352</v>
      </c>
      <c r="K5116" s="33">
        <v>6800</v>
      </c>
      <c r="L5116" s="33">
        <v>1</v>
      </c>
      <c r="M5116" s="33">
        <v>1</v>
      </c>
      <c r="N5116" s="33">
        <v>193332.67</v>
      </c>
      <c r="O5116" s="33">
        <v>926.2</v>
      </c>
      <c r="P5116" s="33">
        <v>1734</v>
      </c>
    </row>
    <row r="5117" spans="1:16">
      <c r="A5117" s="27" t="s">
        <v>847</v>
      </c>
      <c r="B5117" s="31">
        <v>202511</v>
      </c>
      <c r="C5117" s="27" t="s">
        <v>109</v>
      </c>
      <c r="D5117" s="27" t="s">
        <v>211</v>
      </c>
      <c r="E5117" s="27" t="s">
        <v>32</v>
      </c>
      <c r="F5117" s="27" t="s">
        <v>257</v>
      </c>
      <c r="G5117" s="33">
        <v>200734.09</v>
      </c>
      <c r="H5117" s="33">
        <v>200734.09</v>
      </c>
      <c r="I5117" s="33">
        <v>5266</v>
      </c>
      <c r="J5117" s="33">
        <v>433</v>
      </c>
      <c r="K5117" s="33">
        <v>6800</v>
      </c>
      <c r="L5117" s="33">
        <v>1</v>
      </c>
      <c r="M5117" s="33">
        <v>1</v>
      </c>
      <c r="N5117" s="33">
        <v>233096.29</v>
      </c>
      <c r="O5117" s="33">
        <v>1159.2</v>
      </c>
      <c r="P5117" s="33">
        <v>2121</v>
      </c>
    </row>
    <row r="5118" spans="1:16">
      <c r="A5118" s="27" t="s">
        <v>847</v>
      </c>
      <c r="B5118" s="31">
        <v>202512</v>
      </c>
      <c r="C5118" s="27" t="s">
        <v>109</v>
      </c>
      <c r="D5118" s="27" t="s">
        <v>211</v>
      </c>
      <c r="E5118" s="27" t="s">
        <v>32</v>
      </c>
      <c r="F5118" s="27" t="s">
        <v>257</v>
      </c>
      <c r="G5118" s="33">
        <v>235797.39</v>
      </c>
      <c r="H5118" s="33">
        <v>235797.39</v>
      </c>
      <c r="I5118" s="33">
        <v>5859</v>
      </c>
      <c r="J5118" s="33">
        <v>455</v>
      </c>
      <c r="K5118" s="33">
        <v>6800</v>
      </c>
      <c r="L5118" s="33">
        <v>1</v>
      </c>
      <c r="M5118" s="33">
        <v>1</v>
      </c>
      <c r="N5118" s="33">
        <v>267329.99</v>
      </c>
      <c r="O5118" s="33">
        <v>1374.7</v>
      </c>
      <c r="P5118" s="33">
        <v>2445</v>
      </c>
    </row>
    <row r="5119" spans="1:16">
      <c r="A5119" s="27" t="s">
        <v>847</v>
      </c>
      <c r="B5119" s="31">
        <v>202601</v>
      </c>
      <c r="C5119" s="27" t="s">
        <v>109</v>
      </c>
      <c r="D5119" s="27" t="s">
        <v>211</v>
      </c>
      <c r="E5119" s="27" t="s">
        <v>32</v>
      </c>
      <c r="F5119" s="27" t="s">
        <v>257</v>
      </c>
      <c r="G5119" s="33">
        <v>114369.58</v>
      </c>
      <c r="H5119" s="33">
        <v>114369.58</v>
      </c>
      <c r="I5119" s="33">
        <v>3082</v>
      </c>
      <c r="J5119" s="33">
        <v>227</v>
      </c>
      <c r="K5119" s="33">
        <v>6800</v>
      </c>
      <c r="L5119" s="33">
        <v>1</v>
      </c>
      <c r="M5119" s="33">
        <v>1</v>
      </c>
      <c r="N5119" s="33">
        <v>135749.26</v>
      </c>
      <c r="O5119" s="33">
        <v>635</v>
      </c>
      <c r="P5119" s="33">
        <v>1274</v>
      </c>
    </row>
    <row r="5120" spans="1:16">
      <c r="A5120" s="27" t="s">
        <v>847</v>
      </c>
      <c r="B5120" s="31">
        <v>202602</v>
      </c>
      <c r="C5120" s="27" t="s">
        <v>109</v>
      </c>
      <c r="D5120" s="27" t="s">
        <v>211</v>
      </c>
      <c r="E5120" s="27" t="s">
        <v>32</v>
      </c>
      <c r="F5120" s="27" t="s">
        <v>257</v>
      </c>
      <c r="G5120" s="33">
        <v>111174.68</v>
      </c>
      <c r="H5120" s="33">
        <v>111174.68</v>
      </c>
      <c r="I5120" s="33">
        <v>2952</v>
      </c>
      <c r="J5120" s="33">
        <v>265</v>
      </c>
      <c r="K5120" s="33">
        <v>6800</v>
      </c>
      <c r="L5120" s="33">
        <v>1</v>
      </c>
      <c r="M5120" s="33">
        <v>1</v>
      </c>
      <c r="N5120" s="33">
        <v>139727.65</v>
      </c>
      <c r="O5120" s="33">
        <v>690.4</v>
      </c>
      <c r="P5120" s="33">
        <v>1230</v>
      </c>
    </row>
    <row r="5121" spans="1:16">
      <c r="A5121" s="27" t="s">
        <v>847</v>
      </c>
      <c r="B5121" s="31">
        <v>202603</v>
      </c>
      <c r="C5121" s="27" t="s">
        <v>109</v>
      </c>
      <c r="D5121" s="27" t="s">
        <v>211</v>
      </c>
      <c r="E5121" s="27" t="s">
        <v>32</v>
      </c>
      <c r="F5121" s="27" t="s">
        <v>257</v>
      </c>
      <c r="G5121" s="33">
        <v>153254.21</v>
      </c>
      <c r="H5121" s="33">
        <v>153254.21</v>
      </c>
      <c r="I5121" s="33">
        <v>4100</v>
      </c>
      <c r="J5121" s="33">
        <v>348</v>
      </c>
      <c r="K5121" s="33">
        <v>6800</v>
      </c>
      <c r="L5121" s="33">
        <v>1</v>
      </c>
      <c r="M5121" s="33">
        <v>1</v>
      </c>
      <c r="N5121" s="33">
        <v>173973.9</v>
      </c>
      <c r="O5121" s="33">
        <v>859.5</v>
      </c>
      <c r="P5121" s="33">
        <v>1547</v>
      </c>
    </row>
    <row r="5122" spans="1:16">
      <c r="A5122" s="27" t="s">
        <v>847</v>
      </c>
      <c r="B5122" s="31">
        <v>202604</v>
      </c>
      <c r="C5122" s="27" t="s">
        <v>109</v>
      </c>
      <c r="D5122" s="27" t="s">
        <v>211</v>
      </c>
      <c r="E5122" s="27" t="s">
        <v>32</v>
      </c>
      <c r="F5122" s="27" t="s">
        <v>257</v>
      </c>
      <c r="G5122" s="33">
        <v>177372.78</v>
      </c>
      <c r="H5122" s="33">
        <v>177372.78</v>
      </c>
      <c r="I5122" s="33">
        <v>4379</v>
      </c>
      <c r="J5122" s="33">
        <v>325</v>
      </c>
      <c r="K5122" s="33">
        <v>6800</v>
      </c>
      <c r="L5122" s="33">
        <v>1</v>
      </c>
      <c r="M5122" s="33">
        <v>1</v>
      </c>
      <c r="N5122" s="33">
        <v>204534.08</v>
      </c>
      <c r="O5122" s="33">
        <v>976.6</v>
      </c>
      <c r="P5122" s="33">
        <v>1836</v>
      </c>
    </row>
    <row r="5123" spans="1:16">
      <c r="A5123" s="27" t="s">
        <v>847</v>
      </c>
      <c r="B5123" s="31">
        <v>202605</v>
      </c>
      <c r="C5123" s="27" t="s">
        <v>109</v>
      </c>
      <c r="D5123" s="27" t="s">
        <v>211</v>
      </c>
      <c r="E5123" s="27" t="s">
        <v>32</v>
      </c>
      <c r="F5123" s="27" t="s">
        <v>257</v>
      </c>
      <c r="G5123" s="33">
        <v>200270.97</v>
      </c>
      <c r="H5123" s="33">
        <v>200270.97</v>
      </c>
      <c r="I5123" s="33">
        <v>5182</v>
      </c>
      <c r="J5123" s="33">
        <v>455</v>
      </c>
      <c r="K5123" s="33">
        <v>6800</v>
      </c>
      <c r="L5123" s="33">
        <v>1</v>
      </c>
      <c r="M5123" s="33">
        <v>1</v>
      </c>
      <c r="N5123" s="33">
        <v>223804.89</v>
      </c>
      <c r="O5123" s="33">
        <v>1154.3</v>
      </c>
      <c r="P5123" s="33">
        <v>2122</v>
      </c>
    </row>
    <row r="5124" spans="1:16">
      <c r="A5124" s="27" t="s">
        <v>847</v>
      </c>
      <c r="B5124" s="31">
        <v>202606</v>
      </c>
      <c r="C5124" s="27" t="s">
        <v>109</v>
      </c>
      <c r="D5124" s="27" t="s">
        <v>211</v>
      </c>
      <c r="E5124" s="27" t="s">
        <v>32</v>
      </c>
      <c r="F5124" s="27" t="s">
        <v>257</v>
      </c>
      <c r="G5124" s="33">
        <v>199624.55</v>
      </c>
      <c r="H5124" s="33">
        <v>199624.55</v>
      </c>
      <c r="I5124" s="33">
        <v>4785</v>
      </c>
      <c r="J5124" s="33">
        <v>311</v>
      </c>
      <c r="K5124" s="33">
        <v>6800</v>
      </c>
      <c r="L5124" s="33">
        <v>1</v>
      </c>
      <c r="M5124" s="33">
        <v>1</v>
      </c>
      <c r="N5124" s="33">
        <v>218439.44</v>
      </c>
      <c r="O5124" s="33">
        <v>1196.4</v>
      </c>
      <c r="P5124" s="33">
        <v>1948</v>
      </c>
    </row>
    <row r="5125" spans="1:16">
      <c r="A5125" s="27" t="s">
        <v>847</v>
      </c>
      <c r="B5125" s="31">
        <v>202607</v>
      </c>
      <c r="C5125" s="27" t="s">
        <v>109</v>
      </c>
      <c r="D5125" s="27" t="s">
        <v>211</v>
      </c>
      <c r="E5125" s="27" t="s">
        <v>32</v>
      </c>
      <c r="F5125" s="27" t="s">
        <v>257</v>
      </c>
      <c r="G5125" s="33">
        <v>160343.17</v>
      </c>
      <c r="H5125" s="33">
        <v>160343.17</v>
      </c>
      <c r="I5125" s="33">
        <v>4264</v>
      </c>
      <c r="J5125" s="33">
        <v>347</v>
      </c>
      <c r="K5125" s="33">
        <v>6800</v>
      </c>
      <c r="L5125" s="33">
        <v>1</v>
      </c>
      <c r="M5125" s="33">
        <v>1</v>
      </c>
      <c r="N5125" s="33">
        <v>194034.54</v>
      </c>
      <c r="O5125" s="33">
        <v>929.5</v>
      </c>
      <c r="P5125" s="33">
        <v>1599</v>
      </c>
    </row>
    <row r="5126" spans="1:16">
      <c r="A5126" s="27" t="s">
        <v>850</v>
      </c>
      <c r="B5126" s="31">
        <v>202408</v>
      </c>
      <c r="C5126" s="27" t="s">
        <v>109</v>
      </c>
      <c r="D5126" s="27" t="s">
        <v>211</v>
      </c>
      <c r="E5126" s="27" t="s">
        <v>32</v>
      </c>
      <c r="F5126" s="27" t="s">
        <v>289</v>
      </c>
      <c r="G5126" s="33">
        <v>752958.92</v>
      </c>
      <c r="H5126" s="33">
        <v>752958.92</v>
      </c>
      <c r="I5126" s="33">
        <v>13823</v>
      </c>
      <c r="J5126" s="33">
        <v>1265</v>
      </c>
      <c r="K5126" s="33">
        <v>21800</v>
      </c>
      <c r="L5126" s="33">
        <v>1</v>
      </c>
      <c r="M5126" s="33">
        <v>1</v>
      </c>
      <c r="N5126" s="33">
        <v>797086.59</v>
      </c>
      <c r="O5126" s="33">
        <v>4073.6</v>
      </c>
      <c r="P5126" s="33">
        <v>6146</v>
      </c>
    </row>
    <row r="5127" spans="1:16">
      <c r="A5127" s="27" t="s">
        <v>850</v>
      </c>
      <c r="B5127" s="31">
        <v>202409</v>
      </c>
      <c r="C5127" s="27" t="s">
        <v>109</v>
      </c>
      <c r="D5127" s="27" t="s">
        <v>211</v>
      </c>
      <c r="E5127" s="27" t="s">
        <v>32</v>
      </c>
      <c r="F5127" s="27" t="s">
        <v>289</v>
      </c>
      <c r="G5127" s="33">
        <v>763639.77</v>
      </c>
      <c r="H5127" s="33">
        <v>763639.77</v>
      </c>
      <c r="I5127" s="33">
        <v>12329</v>
      </c>
      <c r="J5127" s="33">
        <v>1089</v>
      </c>
      <c r="K5127" s="33">
        <v>21800</v>
      </c>
      <c r="L5127" s="33">
        <v>1</v>
      </c>
      <c r="M5127" s="33">
        <v>1</v>
      </c>
      <c r="N5127" s="33">
        <v>765689.92</v>
      </c>
      <c r="O5127" s="33">
        <v>3898.1</v>
      </c>
      <c r="P5127" s="33">
        <v>5785</v>
      </c>
    </row>
    <row r="5128" spans="1:16">
      <c r="A5128" s="27" t="s">
        <v>850</v>
      </c>
      <c r="B5128" s="31">
        <v>202410</v>
      </c>
      <c r="C5128" s="27" t="s">
        <v>109</v>
      </c>
      <c r="D5128" s="27" t="s">
        <v>211</v>
      </c>
      <c r="E5128" s="27" t="s">
        <v>32</v>
      </c>
      <c r="F5128" s="27" t="s">
        <v>289</v>
      </c>
      <c r="G5128" s="33">
        <v>833613.49</v>
      </c>
      <c r="H5128" s="33">
        <v>833613.49</v>
      </c>
      <c r="I5128" s="33">
        <v>14735</v>
      </c>
      <c r="J5128" s="33">
        <v>1463</v>
      </c>
      <c r="K5128" s="33">
        <v>21800</v>
      </c>
      <c r="L5128" s="33">
        <v>1</v>
      </c>
      <c r="M5128" s="33">
        <v>1</v>
      </c>
      <c r="N5128" s="33">
        <v>840248.89</v>
      </c>
      <c r="O5128" s="33">
        <v>4109.7</v>
      </c>
      <c r="P5128" s="33">
        <v>6521</v>
      </c>
    </row>
    <row r="5129" spans="1:16">
      <c r="A5129" s="27" t="s">
        <v>850</v>
      </c>
      <c r="B5129" s="31">
        <v>202411</v>
      </c>
      <c r="C5129" s="27" t="s">
        <v>109</v>
      </c>
      <c r="D5129" s="27" t="s">
        <v>211</v>
      </c>
      <c r="E5129" s="27" t="s">
        <v>32</v>
      </c>
      <c r="F5129" s="27" t="s">
        <v>289</v>
      </c>
      <c r="G5129" s="33">
        <v>991766.23</v>
      </c>
      <c r="H5129" s="33">
        <v>991766.23</v>
      </c>
      <c r="I5129" s="33">
        <v>18530</v>
      </c>
      <c r="J5129" s="33">
        <v>1668</v>
      </c>
      <c r="K5129" s="33">
        <v>21800</v>
      </c>
      <c r="L5129" s="33">
        <v>1</v>
      </c>
      <c r="M5129" s="33">
        <v>1</v>
      </c>
      <c r="N5129" s="33">
        <v>1013066.74</v>
      </c>
      <c r="O5129" s="33">
        <v>4570.5</v>
      </c>
      <c r="P5129" s="33">
        <v>7954</v>
      </c>
    </row>
    <row r="5130" spans="1:16">
      <c r="A5130" s="27" t="s">
        <v>850</v>
      </c>
      <c r="B5130" s="31">
        <v>202412</v>
      </c>
      <c r="C5130" s="27" t="s">
        <v>109</v>
      </c>
      <c r="D5130" s="27" t="s">
        <v>211</v>
      </c>
      <c r="E5130" s="27" t="s">
        <v>32</v>
      </c>
      <c r="F5130" s="27" t="s">
        <v>289</v>
      </c>
      <c r="G5130" s="33">
        <v>1253188.94</v>
      </c>
      <c r="H5130" s="33">
        <v>1253188.94</v>
      </c>
      <c r="I5130" s="33">
        <v>22327</v>
      </c>
      <c r="J5130" s="33">
        <v>1844</v>
      </c>
      <c r="K5130" s="33">
        <v>21800</v>
      </c>
      <c r="L5130" s="33">
        <v>1</v>
      </c>
      <c r="M5130" s="33">
        <v>1</v>
      </c>
      <c r="N5130" s="33">
        <v>1161850.81</v>
      </c>
      <c r="O5130" s="33">
        <v>6506.6</v>
      </c>
      <c r="P5130" s="33">
        <v>9608</v>
      </c>
    </row>
    <row r="5131" spans="1:16">
      <c r="A5131" s="27" t="s">
        <v>850</v>
      </c>
      <c r="B5131" s="31">
        <v>202501</v>
      </c>
      <c r="C5131" s="27" t="s">
        <v>109</v>
      </c>
      <c r="D5131" s="27" t="s">
        <v>211</v>
      </c>
      <c r="E5131" s="27" t="s">
        <v>32</v>
      </c>
      <c r="F5131" s="27" t="s">
        <v>289</v>
      </c>
      <c r="G5131" s="33">
        <v>520285.22</v>
      </c>
      <c r="H5131" s="33">
        <v>520285.22</v>
      </c>
      <c r="I5131" s="33">
        <v>9312</v>
      </c>
      <c r="J5131" s="33">
        <v>900</v>
      </c>
      <c r="K5131" s="33">
        <v>21800</v>
      </c>
      <c r="L5131" s="33">
        <v>1</v>
      </c>
      <c r="M5131" s="33">
        <v>1</v>
      </c>
      <c r="N5131" s="33">
        <v>589983.9</v>
      </c>
      <c r="O5131" s="33">
        <v>2428.5</v>
      </c>
      <c r="P5131" s="33">
        <v>4046</v>
      </c>
    </row>
    <row r="5132" spans="1:16">
      <c r="A5132" s="27" t="s">
        <v>850</v>
      </c>
      <c r="B5132" s="31">
        <v>202502</v>
      </c>
      <c r="C5132" s="27" t="s">
        <v>109</v>
      </c>
      <c r="D5132" s="27" t="s">
        <v>211</v>
      </c>
      <c r="E5132" s="27" t="s">
        <v>32</v>
      </c>
      <c r="F5132" s="27" t="s">
        <v>289</v>
      </c>
      <c r="G5132" s="33">
        <v>622919.9</v>
      </c>
      <c r="H5132" s="33">
        <v>622919.9</v>
      </c>
      <c r="I5132" s="33">
        <v>11216</v>
      </c>
      <c r="J5132" s="33">
        <v>1005</v>
      </c>
      <c r="K5132" s="33">
        <v>21800</v>
      </c>
      <c r="L5132" s="33">
        <v>1</v>
      </c>
      <c r="M5132" s="33">
        <v>1</v>
      </c>
      <c r="N5132" s="33">
        <v>607274.49</v>
      </c>
      <c r="O5132" s="33">
        <v>2836.1</v>
      </c>
      <c r="P5132" s="33">
        <v>4809</v>
      </c>
    </row>
    <row r="5133" spans="1:16">
      <c r="A5133" s="27" t="s">
        <v>850</v>
      </c>
      <c r="B5133" s="31">
        <v>202503</v>
      </c>
      <c r="C5133" s="27" t="s">
        <v>109</v>
      </c>
      <c r="D5133" s="27" t="s">
        <v>211</v>
      </c>
      <c r="E5133" s="27" t="s">
        <v>32</v>
      </c>
      <c r="F5133" s="27" t="s">
        <v>289</v>
      </c>
      <c r="G5133" s="33">
        <v>780080.04</v>
      </c>
      <c r="H5133" s="33">
        <v>780080.04</v>
      </c>
      <c r="I5133" s="33">
        <v>13561</v>
      </c>
      <c r="J5133" s="33">
        <v>1130</v>
      </c>
      <c r="K5133" s="33">
        <v>21800</v>
      </c>
      <c r="L5133" s="33">
        <v>1</v>
      </c>
      <c r="M5133" s="33">
        <v>1</v>
      </c>
      <c r="N5133" s="33">
        <v>756113.15</v>
      </c>
      <c r="O5133" s="33">
        <v>3745.3</v>
      </c>
      <c r="P5133" s="33">
        <v>5953</v>
      </c>
    </row>
    <row r="5134" spans="1:16">
      <c r="A5134" s="27" t="s">
        <v>850</v>
      </c>
      <c r="B5134" s="31">
        <v>202504</v>
      </c>
      <c r="C5134" s="27" t="s">
        <v>109</v>
      </c>
      <c r="D5134" s="27" t="s">
        <v>211</v>
      </c>
      <c r="E5134" s="27" t="s">
        <v>32</v>
      </c>
      <c r="F5134" s="27" t="s">
        <v>289</v>
      </c>
      <c r="G5134" s="33">
        <v>878994.5</v>
      </c>
      <c r="H5134" s="33">
        <v>878994.5</v>
      </c>
      <c r="I5134" s="33">
        <v>15837</v>
      </c>
      <c r="J5134" s="33">
        <v>1457</v>
      </c>
      <c r="K5134" s="33">
        <v>21800</v>
      </c>
      <c r="L5134" s="33">
        <v>1</v>
      </c>
      <c r="M5134" s="33">
        <v>1</v>
      </c>
      <c r="N5134" s="33">
        <v>888931.65</v>
      </c>
      <c r="O5134" s="33">
        <v>4035.1</v>
      </c>
      <c r="P5134" s="33">
        <v>7070</v>
      </c>
    </row>
    <row r="5135" spans="1:16">
      <c r="A5135" s="27" t="s">
        <v>850</v>
      </c>
      <c r="B5135" s="31">
        <v>202505</v>
      </c>
      <c r="C5135" s="27" t="s">
        <v>109</v>
      </c>
      <c r="D5135" s="27" t="s">
        <v>211</v>
      </c>
      <c r="E5135" s="27" t="s">
        <v>32</v>
      </c>
      <c r="F5135" s="27" t="s">
        <v>289</v>
      </c>
      <c r="G5135" s="33">
        <v>887425.27</v>
      </c>
      <c r="H5135" s="33">
        <v>887425.27</v>
      </c>
      <c r="I5135" s="33">
        <v>15400</v>
      </c>
      <c r="J5135" s="33">
        <v>1282</v>
      </c>
      <c r="K5135" s="33">
        <v>21800</v>
      </c>
      <c r="L5135" s="33">
        <v>1</v>
      </c>
      <c r="M5135" s="33">
        <v>1</v>
      </c>
      <c r="N5135" s="33">
        <v>972685.11</v>
      </c>
      <c r="O5135" s="33">
        <v>4526.2</v>
      </c>
      <c r="P5135" s="33">
        <v>6900</v>
      </c>
    </row>
    <row r="5136" spans="1:16">
      <c r="A5136" s="27" t="s">
        <v>850</v>
      </c>
      <c r="B5136" s="31">
        <v>202506</v>
      </c>
      <c r="C5136" s="27" t="s">
        <v>109</v>
      </c>
      <c r="D5136" s="27" t="s">
        <v>211</v>
      </c>
      <c r="E5136" s="27" t="s">
        <v>32</v>
      </c>
      <c r="F5136" s="27" t="s">
        <v>289</v>
      </c>
      <c r="G5136" s="33">
        <v>1000710.5</v>
      </c>
      <c r="H5136" s="33">
        <v>1000710.5</v>
      </c>
      <c r="I5136" s="33">
        <v>18235</v>
      </c>
      <c r="J5136" s="33">
        <v>1642</v>
      </c>
      <c r="K5136" s="33">
        <v>21800</v>
      </c>
      <c r="L5136" s="33">
        <v>1</v>
      </c>
      <c r="M5136" s="33">
        <v>1</v>
      </c>
      <c r="N5136" s="33">
        <v>949366.16</v>
      </c>
      <c r="O5136" s="33">
        <v>4473.6</v>
      </c>
      <c r="P5136" s="33">
        <v>8182</v>
      </c>
    </row>
    <row r="5137" spans="1:16">
      <c r="A5137" s="27" t="s">
        <v>850</v>
      </c>
      <c r="B5137" s="31">
        <v>202507</v>
      </c>
      <c r="C5137" s="27" t="s">
        <v>109</v>
      </c>
      <c r="D5137" s="27" t="s">
        <v>211</v>
      </c>
      <c r="E5137" s="27" t="s">
        <v>32</v>
      </c>
      <c r="F5137" s="27" t="s">
        <v>289</v>
      </c>
      <c r="G5137" s="33">
        <v>862165.62</v>
      </c>
      <c r="H5137" s="33">
        <v>862165.62</v>
      </c>
      <c r="I5137" s="33">
        <v>16628</v>
      </c>
      <c r="J5137" s="33">
        <v>1572</v>
      </c>
      <c r="K5137" s="33">
        <v>21800</v>
      </c>
      <c r="L5137" s="33">
        <v>1</v>
      </c>
      <c r="M5137" s="33">
        <v>1</v>
      </c>
      <c r="N5137" s="33">
        <v>843299.28</v>
      </c>
      <c r="O5137" s="33">
        <v>3780.2</v>
      </c>
      <c r="P5137" s="33">
        <v>7177</v>
      </c>
    </row>
    <row r="5138" spans="1:16">
      <c r="A5138" s="27" t="s">
        <v>850</v>
      </c>
      <c r="B5138" s="31">
        <v>202508</v>
      </c>
      <c r="C5138" s="27" t="s">
        <v>109</v>
      </c>
      <c r="D5138" s="27" t="s">
        <v>211</v>
      </c>
      <c r="E5138" s="27" t="s">
        <v>32</v>
      </c>
      <c r="F5138" s="27" t="s">
        <v>289</v>
      </c>
      <c r="G5138" s="33">
        <v>823879.05</v>
      </c>
      <c r="H5138" s="33">
        <v>823879.05</v>
      </c>
      <c r="I5138" s="33">
        <v>15173</v>
      </c>
      <c r="J5138" s="33">
        <v>1264</v>
      </c>
      <c r="K5138" s="33">
        <v>21800</v>
      </c>
      <c r="L5138" s="33">
        <v>1</v>
      </c>
      <c r="M5138" s="33">
        <v>1</v>
      </c>
      <c r="N5138" s="33">
        <v>811434.15</v>
      </c>
      <c r="O5138" s="33">
        <v>3616.3</v>
      </c>
      <c r="P5138" s="33">
        <v>6681</v>
      </c>
    </row>
    <row r="5139" spans="1:16">
      <c r="A5139" s="27" t="s">
        <v>850</v>
      </c>
      <c r="B5139" s="31">
        <v>202509</v>
      </c>
      <c r="C5139" s="27" t="s">
        <v>109</v>
      </c>
      <c r="D5139" s="27" t="s">
        <v>211</v>
      </c>
      <c r="E5139" s="27" t="s">
        <v>32</v>
      </c>
      <c r="F5139" s="27" t="s">
        <v>289</v>
      </c>
      <c r="G5139" s="33">
        <v>816617.6800000001</v>
      </c>
      <c r="H5139" s="33">
        <v>816617.6800000001</v>
      </c>
      <c r="I5139" s="33">
        <v>14348</v>
      </c>
      <c r="J5139" s="33">
        <v>1377</v>
      </c>
      <c r="K5139" s="33">
        <v>21800</v>
      </c>
      <c r="L5139" s="33">
        <v>1</v>
      </c>
      <c r="M5139" s="33">
        <v>1</v>
      </c>
      <c r="N5139" s="33">
        <v>779472.34</v>
      </c>
      <c r="O5139" s="33">
        <v>3739.3</v>
      </c>
      <c r="P5139" s="33">
        <v>6039</v>
      </c>
    </row>
    <row r="5140" spans="1:16">
      <c r="A5140" s="27" t="s">
        <v>850</v>
      </c>
      <c r="B5140" s="31">
        <v>202510</v>
      </c>
      <c r="C5140" s="27" t="s">
        <v>109</v>
      </c>
      <c r="D5140" s="27" t="s">
        <v>211</v>
      </c>
      <c r="E5140" s="27" t="s">
        <v>32</v>
      </c>
      <c r="F5140" s="27" t="s">
        <v>289</v>
      </c>
      <c r="G5140" s="33">
        <v>875058.76</v>
      </c>
      <c r="H5140" s="33">
        <v>875058.76</v>
      </c>
      <c r="I5140" s="33">
        <v>16702</v>
      </c>
      <c r="J5140" s="33">
        <v>1407</v>
      </c>
      <c r="K5140" s="33">
        <v>21800</v>
      </c>
      <c r="L5140" s="33">
        <v>1</v>
      </c>
      <c r="M5140" s="33">
        <v>1</v>
      </c>
      <c r="N5140" s="33">
        <v>855373.37</v>
      </c>
      <c r="O5140" s="33">
        <v>3827.4</v>
      </c>
      <c r="P5140" s="33">
        <v>6842</v>
      </c>
    </row>
    <row r="5141" spans="1:16">
      <c r="A5141" s="27" t="s">
        <v>850</v>
      </c>
      <c r="B5141" s="31">
        <v>202511</v>
      </c>
      <c r="C5141" s="27" t="s">
        <v>109</v>
      </c>
      <c r="D5141" s="27" t="s">
        <v>211</v>
      </c>
      <c r="E5141" s="27" t="s">
        <v>32</v>
      </c>
      <c r="F5141" s="27" t="s">
        <v>289</v>
      </c>
      <c r="G5141" s="33">
        <v>1121795.84</v>
      </c>
      <c r="H5141" s="33">
        <v>1121795.84</v>
      </c>
      <c r="I5141" s="33">
        <v>18977</v>
      </c>
      <c r="J5141" s="33">
        <v>1669</v>
      </c>
      <c r="K5141" s="33">
        <v>21800</v>
      </c>
      <c r="L5141" s="33">
        <v>1</v>
      </c>
      <c r="M5141" s="33">
        <v>1</v>
      </c>
      <c r="N5141" s="33">
        <v>1031301.94</v>
      </c>
      <c r="O5141" s="33">
        <v>5708</v>
      </c>
      <c r="P5141" s="33">
        <v>8665</v>
      </c>
    </row>
    <row r="5142" spans="1:16">
      <c r="A5142" s="27" t="s">
        <v>850</v>
      </c>
      <c r="B5142" s="31">
        <v>202512</v>
      </c>
      <c r="C5142" s="27" t="s">
        <v>109</v>
      </c>
      <c r="D5142" s="27" t="s">
        <v>211</v>
      </c>
      <c r="E5142" s="27" t="s">
        <v>32</v>
      </c>
      <c r="F5142" s="27" t="s">
        <v>289</v>
      </c>
      <c r="G5142" s="33">
        <v>1142278.69</v>
      </c>
      <c r="H5142" s="33">
        <v>1142278.69</v>
      </c>
      <c r="I5142" s="33">
        <v>20333</v>
      </c>
      <c r="J5142" s="33">
        <v>1446</v>
      </c>
      <c r="K5142" s="33">
        <v>21800</v>
      </c>
      <c r="L5142" s="33">
        <v>1</v>
      </c>
      <c r="M5142" s="33">
        <v>1</v>
      </c>
      <c r="N5142" s="33">
        <v>1182764.12</v>
      </c>
      <c r="O5142" s="33">
        <v>5431.7</v>
      </c>
      <c r="P5142" s="33">
        <v>8900</v>
      </c>
    </row>
    <row r="5143" spans="1:16">
      <c r="A5143" s="27" t="s">
        <v>850</v>
      </c>
      <c r="B5143" s="31">
        <v>202601</v>
      </c>
      <c r="C5143" s="27" t="s">
        <v>109</v>
      </c>
      <c r="D5143" s="27" t="s">
        <v>211</v>
      </c>
      <c r="E5143" s="27" t="s">
        <v>32</v>
      </c>
      <c r="F5143" s="27" t="s">
        <v>289</v>
      </c>
      <c r="G5143" s="33">
        <v>538699.98</v>
      </c>
      <c r="H5143" s="33">
        <v>538699.98</v>
      </c>
      <c r="I5143" s="33">
        <v>9733</v>
      </c>
      <c r="J5143" s="33">
        <v>819</v>
      </c>
      <c r="K5143" s="33">
        <v>21800</v>
      </c>
      <c r="L5143" s="33">
        <v>1</v>
      </c>
      <c r="M5143" s="33">
        <v>1</v>
      </c>
      <c r="N5143" s="33">
        <v>600603.61</v>
      </c>
      <c r="O5143" s="33">
        <v>2746.2</v>
      </c>
      <c r="P5143" s="33">
        <v>4304</v>
      </c>
    </row>
    <row r="5144" spans="1:16">
      <c r="A5144" s="27" t="s">
        <v>850</v>
      </c>
      <c r="B5144" s="31">
        <v>202602</v>
      </c>
      <c r="C5144" s="27" t="s">
        <v>109</v>
      </c>
      <c r="D5144" s="27" t="s">
        <v>211</v>
      </c>
      <c r="E5144" s="27" t="s">
        <v>32</v>
      </c>
      <c r="F5144" s="27" t="s">
        <v>289</v>
      </c>
      <c r="G5144" s="33">
        <v>602366.26</v>
      </c>
      <c r="H5144" s="33">
        <v>602366.26</v>
      </c>
      <c r="I5144" s="33">
        <v>10929</v>
      </c>
      <c r="J5144" s="33">
        <v>1064</v>
      </c>
      <c r="K5144" s="33">
        <v>21800</v>
      </c>
      <c r="L5144" s="33">
        <v>1</v>
      </c>
      <c r="M5144" s="33">
        <v>1</v>
      </c>
      <c r="N5144" s="33">
        <v>618205.4300000001</v>
      </c>
      <c r="O5144" s="33">
        <v>2708.3</v>
      </c>
      <c r="P5144" s="33">
        <v>4672</v>
      </c>
    </row>
    <row r="5145" spans="1:16">
      <c r="A5145" s="27" t="s">
        <v>850</v>
      </c>
      <c r="B5145" s="31">
        <v>202603</v>
      </c>
      <c r="C5145" s="27" t="s">
        <v>109</v>
      </c>
      <c r="D5145" s="27" t="s">
        <v>211</v>
      </c>
      <c r="E5145" s="27" t="s">
        <v>32</v>
      </c>
      <c r="F5145" s="27" t="s">
        <v>289</v>
      </c>
      <c r="G5145" s="33">
        <v>732664.8</v>
      </c>
      <c r="H5145" s="33">
        <v>732664.8</v>
      </c>
      <c r="I5145" s="33">
        <v>13365</v>
      </c>
      <c r="J5145" s="33">
        <v>1172</v>
      </c>
      <c r="K5145" s="33">
        <v>21800</v>
      </c>
      <c r="L5145" s="33">
        <v>1</v>
      </c>
      <c r="M5145" s="33">
        <v>1</v>
      </c>
      <c r="N5145" s="33">
        <v>769723.1899999999</v>
      </c>
      <c r="O5145" s="33">
        <v>3511.7</v>
      </c>
      <c r="P5145" s="33">
        <v>6006</v>
      </c>
    </row>
    <row r="5146" spans="1:16">
      <c r="A5146" s="27" t="s">
        <v>850</v>
      </c>
      <c r="B5146" s="31">
        <v>202604</v>
      </c>
      <c r="C5146" s="27" t="s">
        <v>109</v>
      </c>
      <c r="D5146" s="27" t="s">
        <v>211</v>
      </c>
      <c r="E5146" s="27" t="s">
        <v>32</v>
      </c>
      <c r="F5146" s="27" t="s">
        <v>289</v>
      </c>
      <c r="G5146" s="33">
        <v>909246.5</v>
      </c>
      <c r="H5146" s="33">
        <v>909246.5</v>
      </c>
      <c r="I5146" s="33">
        <v>15685</v>
      </c>
      <c r="J5146" s="33">
        <v>1266</v>
      </c>
      <c r="K5146" s="33">
        <v>21800</v>
      </c>
      <c r="L5146" s="33">
        <v>1</v>
      </c>
      <c r="M5146" s="33">
        <v>1</v>
      </c>
      <c r="N5146" s="33">
        <v>904932.42</v>
      </c>
      <c r="O5146" s="33">
        <v>4159.7</v>
      </c>
      <c r="P5146" s="33">
        <v>6870</v>
      </c>
    </row>
    <row r="5147" spans="1:16">
      <c r="A5147" s="27" t="s">
        <v>850</v>
      </c>
      <c r="B5147" s="31">
        <v>202605</v>
      </c>
      <c r="C5147" s="27" t="s">
        <v>109</v>
      </c>
      <c r="D5147" s="27" t="s">
        <v>211</v>
      </c>
      <c r="E5147" s="27" t="s">
        <v>32</v>
      </c>
      <c r="F5147" s="27" t="s">
        <v>289</v>
      </c>
      <c r="G5147" s="33">
        <v>985664.41</v>
      </c>
      <c r="H5147" s="33">
        <v>985664.41</v>
      </c>
      <c r="I5147" s="33">
        <v>18064</v>
      </c>
      <c r="J5147" s="33">
        <v>1657</v>
      </c>
      <c r="K5147" s="33">
        <v>21800</v>
      </c>
      <c r="L5147" s="33">
        <v>1</v>
      </c>
      <c r="M5147" s="33">
        <v>1</v>
      </c>
      <c r="N5147" s="33">
        <v>990193.4399999999</v>
      </c>
      <c r="O5147" s="33">
        <v>4566.1</v>
      </c>
      <c r="P5147" s="33">
        <v>7885</v>
      </c>
    </row>
    <row r="5148" spans="1:16">
      <c r="A5148" s="27" t="s">
        <v>850</v>
      </c>
      <c r="B5148" s="31">
        <v>202606</v>
      </c>
      <c r="C5148" s="27" t="s">
        <v>109</v>
      </c>
      <c r="D5148" s="27" t="s">
        <v>211</v>
      </c>
      <c r="E5148" s="27" t="s">
        <v>32</v>
      </c>
      <c r="F5148" s="27" t="s">
        <v>289</v>
      </c>
      <c r="G5148" s="33">
        <v>952841.5</v>
      </c>
      <c r="H5148" s="33">
        <v>952841.5</v>
      </c>
      <c r="I5148" s="33">
        <v>16451</v>
      </c>
      <c r="J5148" s="33">
        <v>1358</v>
      </c>
      <c r="K5148" s="33">
        <v>21800</v>
      </c>
      <c r="L5148" s="33">
        <v>1</v>
      </c>
      <c r="M5148" s="33">
        <v>1</v>
      </c>
      <c r="N5148" s="33">
        <v>966454.75</v>
      </c>
      <c r="O5148" s="33">
        <v>4182.4</v>
      </c>
      <c r="P5148" s="33">
        <v>7559</v>
      </c>
    </row>
    <row r="5149" spans="1:16">
      <c r="A5149" s="27" t="s">
        <v>850</v>
      </c>
      <c r="B5149" s="31">
        <v>202607</v>
      </c>
      <c r="C5149" s="27" t="s">
        <v>109</v>
      </c>
      <c r="D5149" s="27" t="s">
        <v>211</v>
      </c>
      <c r="E5149" s="27" t="s">
        <v>32</v>
      </c>
      <c r="F5149" s="27" t="s">
        <v>289</v>
      </c>
      <c r="G5149" s="33">
        <v>902895.3199999999</v>
      </c>
      <c r="H5149" s="33">
        <v>902895.3199999999</v>
      </c>
      <c r="I5149" s="33">
        <v>16378</v>
      </c>
      <c r="J5149" s="33">
        <v>1275</v>
      </c>
      <c r="K5149" s="33">
        <v>21800</v>
      </c>
      <c r="L5149" s="33">
        <v>1</v>
      </c>
      <c r="M5149" s="33">
        <v>1</v>
      </c>
      <c r="N5149" s="33">
        <v>858478.66</v>
      </c>
      <c r="O5149" s="33">
        <v>4364.2</v>
      </c>
      <c r="P5149" s="33">
        <v>6984</v>
      </c>
    </row>
    <row r="5150" spans="1:16">
      <c r="A5150" s="27" t="s">
        <v>853</v>
      </c>
      <c r="B5150" s="31">
        <v>202408</v>
      </c>
      <c r="C5150" s="27" t="s">
        <v>109</v>
      </c>
      <c r="D5150" s="27" t="s">
        <v>211</v>
      </c>
      <c r="E5150" s="27" t="s">
        <v>32</v>
      </c>
      <c r="F5150" s="27" t="s">
        <v>262</v>
      </c>
      <c r="G5150" s="33">
        <v>145803.01</v>
      </c>
      <c r="H5150" s="33">
        <v>145803.01</v>
      </c>
      <c r="I5150" s="33">
        <v>7803</v>
      </c>
      <c r="J5150" s="33">
        <v>425</v>
      </c>
      <c r="K5150" s="33">
        <v>5800</v>
      </c>
      <c r="L5150" s="33">
        <v>1</v>
      </c>
      <c r="M5150" s="33">
        <v>1</v>
      </c>
      <c r="N5150" s="33">
        <v>128753.06</v>
      </c>
      <c r="O5150" s="33">
        <v>874.8</v>
      </c>
      <c r="P5150" s="33">
        <v>2485</v>
      </c>
    </row>
    <row r="5151" spans="1:16">
      <c r="A5151" s="27" t="s">
        <v>853</v>
      </c>
      <c r="B5151" s="31">
        <v>202409</v>
      </c>
      <c r="C5151" s="27" t="s">
        <v>109</v>
      </c>
      <c r="D5151" s="27" t="s">
        <v>211</v>
      </c>
      <c r="E5151" s="27" t="s">
        <v>32</v>
      </c>
      <c r="F5151" s="27" t="s">
        <v>262</v>
      </c>
      <c r="G5151" s="33">
        <v>129244.13</v>
      </c>
      <c r="H5151" s="33">
        <v>129244.13</v>
      </c>
      <c r="I5151" s="33">
        <v>6863</v>
      </c>
      <c r="J5151" s="33">
        <v>377</v>
      </c>
      <c r="K5151" s="33">
        <v>5800</v>
      </c>
      <c r="L5151" s="33">
        <v>1</v>
      </c>
      <c r="M5151" s="33">
        <v>1</v>
      </c>
      <c r="N5151" s="33">
        <v>123681.57</v>
      </c>
      <c r="O5151" s="33">
        <v>744.5</v>
      </c>
      <c r="P5151" s="33">
        <v>2198</v>
      </c>
    </row>
    <row r="5152" spans="1:16">
      <c r="A5152" s="27" t="s">
        <v>853</v>
      </c>
      <c r="B5152" s="31">
        <v>202410</v>
      </c>
      <c r="C5152" s="27" t="s">
        <v>109</v>
      </c>
      <c r="D5152" s="27" t="s">
        <v>211</v>
      </c>
      <c r="E5152" s="27" t="s">
        <v>32</v>
      </c>
      <c r="F5152" s="27" t="s">
        <v>262</v>
      </c>
      <c r="G5152" s="33">
        <v>131993.21</v>
      </c>
      <c r="H5152" s="33">
        <v>131993.21</v>
      </c>
      <c r="I5152" s="33">
        <v>6806</v>
      </c>
      <c r="J5152" s="33">
        <v>354</v>
      </c>
      <c r="K5152" s="33">
        <v>5800</v>
      </c>
      <c r="L5152" s="33">
        <v>1</v>
      </c>
      <c r="M5152" s="33">
        <v>1</v>
      </c>
      <c r="N5152" s="33">
        <v>135725.05</v>
      </c>
      <c r="O5152" s="33">
        <v>859.9</v>
      </c>
      <c r="P5152" s="33">
        <v>2120</v>
      </c>
    </row>
    <row r="5153" spans="1:16">
      <c r="A5153" s="27" t="s">
        <v>853</v>
      </c>
      <c r="B5153" s="31">
        <v>202411</v>
      </c>
      <c r="C5153" s="27" t="s">
        <v>109</v>
      </c>
      <c r="D5153" s="27" t="s">
        <v>211</v>
      </c>
      <c r="E5153" s="27" t="s">
        <v>32</v>
      </c>
      <c r="F5153" s="27" t="s">
        <v>262</v>
      </c>
      <c r="G5153" s="33">
        <v>163356.31</v>
      </c>
      <c r="H5153" s="33">
        <v>163356.31</v>
      </c>
      <c r="I5153" s="33">
        <v>9261</v>
      </c>
      <c r="J5153" s="33">
        <v>501</v>
      </c>
      <c r="K5153" s="33">
        <v>5800</v>
      </c>
      <c r="L5153" s="33">
        <v>1</v>
      </c>
      <c r="M5153" s="33">
        <v>1</v>
      </c>
      <c r="N5153" s="33">
        <v>163640.24</v>
      </c>
      <c r="O5153" s="33">
        <v>920.2</v>
      </c>
      <c r="P5153" s="33">
        <v>2786</v>
      </c>
    </row>
    <row r="5154" spans="1:16">
      <c r="A5154" s="27" t="s">
        <v>853</v>
      </c>
      <c r="B5154" s="31">
        <v>202412</v>
      </c>
      <c r="C5154" s="27" t="s">
        <v>109</v>
      </c>
      <c r="D5154" s="27" t="s">
        <v>211</v>
      </c>
      <c r="E5154" s="27" t="s">
        <v>32</v>
      </c>
      <c r="F5154" s="27" t="s">
        <v>262</v>
      </c>
      <c r="G5154" s="33">
        <v>183880.91</v>
      </c>
      <c r="H5154" s="33">
        <v>183880.91</v>
      </c>
      <c r="I5154" s="33">
        <v>9253</v>
      </c>
      <c r="J5154" s="33">
        <v>476</v>
      </c>
      <c r="K5154" s="33">
        <v>5800</v>
      </c>
      <c r="L5154" s="33">
        <v>1</v>
      </c>
      <c r="M5154" s="33">
        <v>1</v>
      </c>
      <c r="N5154" s="33">
        <v>187673.27</v>
      </c>
      <c r="O5154" s="33">
        <v>1136.8</v>
      </c>
      <c r="P5154" s="33">
        <v>2918</v>
      </c>
    </row>
    <row r="5155" spans="1:16">
      <c r="A5155" s="27" t="s">
        <v>853</v>
      </c>
      <c r="B5155" s="31">
        <v>202501</v>
      </c>
      <c r="C5155" s="27" t="s">
        <v>109</v>
      </c>
      <c r="D5155" s="27" t="s">
        <v>211</v>
      </c>
      <c r="E5155" s="27" t="s">
        <v>32</v>
      </c>
      <c r="F5155" s="27" t="s">
        <v>262</v>
      </c>
      <c r="G5155" s="33">
        <v>100518.51</v>
      </c>
      <c r="H5155" s="33">
        <v>100518.51</v>
      </c>
      <c r="I5155" s="33">
        <v>5262</v>
      </c>
      <c r="J5155" s="33">
        <v>247</v>
      </c>
      <c r="K5155" s="33">
        <v>5800</v>
      </c>
      <c r="L5155" s="33">
        <v>1</v>
      </c>
      <c r="M5155" s="33">
        <v>1</v>
      </c>
      <c r="N5155" s="33">
        <v>95299.85000000001</v>
      </c>
      <c r="O5155" s="33">
        <v>648.5</v>
      </c>
      <c r="P5155" s="33">
        <v>1693</v>
      </c>
    </row>
    <row r="5156" spans="1:16">
      <c r="A5156" s="27" t="s">
        <v>853</v>
      </c>
      <c r="B5156" s="31">
        <v>202502</v>
      </c>
      <c r="C5156" s="27" t="s">
        <v>109</v>
      </c>
      <c r="D5156" s="27" t="s">
        <v>211</v>
      </c>
      <c r="E5156" s="27" t="s">
        <v>32</v>
      </c>
      <c r="F5156" s="27" t="s">
        <v>262</v>
      </c>
      <c r="G5156" s="33">
        <v>102315.54</v>
      </c>
      <c r="H5156" s="33">
        <v>102315.54</v>
      </c>
      <c r="I5156" s="33">
        <v>4965</v>
      </c>
      <c r="J5156" s="33">
        <v>235</v>
      </c>
      <c r="K5156" s="33">
        <v>5800</v>
      </c>
      <c r="L5156" s="33">
        <v>1</v>
      </c>
      <c r="M5156" s="33">
        <v>1</v>
      </c>
      <c r="N5156" s="33">
        <v>98092.78999999999</v>
      </c>
      <c r="O5156" s="33">
        <v>645.7</v>
      </c>
      <c r="P5156" s="33">
        <v>1695</v>
      </c>
    </row>
    <row r="5157" spans="1:16">
      <c r="A5157" s="27" t="s">
        <v>853</v>
      </c>
      <c r="B5157" s="31">
        <v>202503</v>
      </c>
      <c r="C5157" s="27" t="s">
        <v>109</v>
      </c>
      <c r="D5157" s="27" t="s">
        <v>211</v>
      </c>
      <c r="E5157" s="27" t="s">
        <v>32</v>
      </c>
      <c r="F5157" s="27" t="s">
        <v>262</v>
      </c>
      <c r="G5157" s="33">
        <v>129574.7</v>
      </c>
      <c r="H5157" s="33">
        <v>129574.7</v>
      </c>
      <c r="I5157" s="33">
        <v>6623</v>
      </c>
      <c r="J5157" s="33">
        <v>360</v>
      </c>
      <c r="K5157" s="33">
        <v>5800</v>
      </c>
      <c r="L5157" s="33">
        <v>1</v>
      </c>
      <c r="M5157" s="33">
        <v>1</v>
      </c>
      <c r="N5157" s="33">
        <v>122134.64</v>
      </c>
      <c r="O5157" s="33">
        <v>817.7</v>
      </c>
      <c r="P5157" s="33">
        <v>2135</v>
      </c>
    </row>
    <row r="5158" spans="1:16">
      <c r="A5158" s="27" t="s">
        <v>853</v>
      </c>
      <c r="B5158" s="31">
        <v>202504</v>
      </c>
      <c r="C5158" s="27" t="s">
        <v>109</v>
      </c>
      <c r="D5158" s="27" t="s">
        <v>211</v>
      </c>
      <c r="E5158" s="27" t="s">
        <v>32</v>
      </c>
      <c r="F5158" s="27" t="s">
        <v>262</v>
      </c>
      <c r="G5158" s="33">
        <v>157116.17</v>
      </c>
      <c r="H5158" s="33">
        <v>157116.17</v>
      </c>
      <c r="I5158" s="33">
        <v>7402</v>
      </c>
      <c r="J5158" s="33">
        <v>485</v>
      </c>
      <c r="K5158" s="33">
        <v>5800</v>
      </c>
      <c r="L5158" s="33">
        <v>1</v>
      </c>
      <c r="M5158" s="33">
        <v>1</v>
      </c>
      <c r="N5158" s="33">
        <v>143588.76</v>
      </c>
      <c r="O5158" s="33">
        <v>973.2</v>
      </c>
      <c r="P5158" s="33">
        <v>2439</v>
      </c>
    </row>
    <row r="5159" spans="1:16">
      <c r="A5159" s="27" t="s">
        <v>853</v>
      </c>
      <c r="B5159" s="31">
        <v>202505</v>
      </c>
      <c r="C5159" s="27" t="s">
        <v>109</v>
      </c>
      <c r="D5159" s="27" t="s">
        <v>211</v>
      </c>
      <c r="E5159" s="27" t="s">
        <v>32</v>
      </c>
      <c r="F5159" s="27" t="s">
        <v>262</v>
      </c>
      <c r="G5159" s="33">
        <v>161564.54</v>
      </c>
      <c r="H5159" s="33">
        <v>161564.54</v>
      </c>
      <c r="I5159" s="33">
        <v>8223</v>
      </c>
      <c r="J5159" s="33">
        <v>365</v>
      </c>
      <c r="K5159" s="33">
        <v>5800</v>
      </c>
      <c r="L5159" s="33">
        <v>1</v>
      </c>
      <c r="M5159" s="33">
        <v>1</v>
      </c>
      <c r="N5159" s="33">
        <v>157117.42</v>
      </c>
      <c r="O5159" s="33">
        <v>1036</v>
      </c>
      <c r="P5159" s="33">
        <v>2597</v>
      </c>
    </row>
    <row r="5160" spans="1:16">
      <c r="A5160" s="27" t="s">
        <v>853</v>
      </c>
      <c r="B5160" s="31">
        <v>202506</v>
      </c>
      <c r="C5160" s="27" t="s">
        <v>109</v>
      </c>
      <c r="D5160" s="27" t="s">
        <v>211</v>
      </c>
      <c r="E5160" s="27" t="s">
        <v>32</v>
      </c>
      <c r="F5160" s="27" t="s">
        <v>262</v>
      </c>
      <c r="G5160" s="33">
        <v>152959.89</v>
      </c>
      <c r="H5160" s="33">
        <v>152959.89</v>
      </c>
      <c r="I5160" s="33">
        <v>7439</v>
      </c>
      <c r="J5160" s="33">
        <v>336</v>
      </c>
      <c r="K5160" s="33">
        <v>5800</v>
      </c>
      <c r="L5160" s="33">
        <v>1</v>
      </c>
      <c r="M5160" s="33">
        <v>1</v>
      </c>
      <c r="N5160" s="33">
        <v>153350.72</v>
      </c>
      <c r="O5160" s="33">
        <v>912.1</v>
      </c>
      <c r="P5160" s="33">
        <v>2443</v>
      </c>
    </row>
    <row r="5161" spans="1:16">
      <c r="A5161" s="27" t="s">
        <v>853</v>
      </c>
      <c r="B5161" s="31">
        <v>202507</v>
      </c>
      <c r="C5161" s="27" t="s">
        <v>109</v>
      </c>
      <c r="D5161" s="27" t="s">
        <v>211</v>
      </c>
      <c r="E5161" s="27" t="s">
        <v>32</v>
      </c>
      <c r="F5161" s="27" t="s">
        <v>262</v>
      </c>
      <c r="G5161" s="33">
        <v>147496.75</v>
      </c>
      <c r="H5161" s="33">
        <v>147496.75</v>
      </c>
      <c r="I5161" s="33">
        <v>7651</v>
      </c>
      <c r="J5161" s="33">
        <v>412</v>
      </c>
      <c r="K5161" s="33">
        <v>5800</v>
      </c>
      <c r="L5161" s="33">
        <v>1</v>
      </c>
      <c r="M5161" s="33">
        <v>1</v>
      </c>
      <c r="N5161" s="33">
        <v>136217.78</v>
      </c>
      <c r="O5161" s="33">
        <v>1009.6</v>
      </c>
      <c r="P5161" s="33">
        <v>2492</v>
      </c>
    </row>
    <row r="5162" spans="1:16">
      <c r="A5162" s="27" t="s">
        <v>853</v>
      </c>
      <c r="B5162" s="31">
        <v>202508</v>
      </c>
      <c r="C5162" s="27" t="s">
        <v>109</v>
      </c>
      <c r="D5162" s="27" t="s">
        <v>211</v>
      </c>
      <c r="E5162" s="27" t="s">
        <v>32</v>
      </c>
      <c r="F5162" s="27" t="s">
        <v>262</v>
      </c>
      <c r="G5162" s="33">
        <v>144968.57</v>
      </c>
      <c r="H5162" s="33">
        <v>144968.57</v>
      </c>
      <c r="I5162" s="33">
        <v>7309</v>
      </c>
      <c r="J5162" s="33">
        <v>403</v>
      </c>
      <c r="K5162" s="33">
        <v>5800</v>
      </c>
      <c r="L5162" s="33">
        <v>1</v>
      </c>
      <c r="M5162" s="33">
        <v>1</v>
      </c>
      <c r="N5162" s="33">
        <v>131070.62</v>
      </c>
      <c r="O5162" s="33">
        <v>827.2</v>
      </c>
      <c r="P5162" s="33">
        <v>2265</v>
      </c>
    </row>
    <row r="5163" spans="1:16">
      <c r="A5163" s="27" t="s">
        <v>853</v>
      </c>
      <c r="B5163" s="31">
        <v>202509</v>
      </c>
      <c r="C5163" s="27" t="s">
        <v>109</v>
      </c>
      <c r="D5163" s="27" t="s">
        <v>211</v>
      </c>
      <c r="E5163" s="27" t="s">
        <v>32</v>
      </c>
      <c r="F5163" s="27" t="s">
        <v>262</v>
      </c>
      <c r="G5163" s="33">
        <v>109928.3</v>
      </c>
      <c r="H5163" s="33">
        <v>109928.3</v>
      </c>
      <c r="I5163" s="33">
        <v>5592</v>
      </c>
      <c r="J5163" s="33">
        <v>292</v>
      </c>
      <c r="K5163" s="33">
        <v>5800</v>
      </c>
      <c r="L5163" s="33">
        <v>1</v>
      </c>
      <c r="M5163" s="33">
        <v>1</v>
      </c>
      <c r="N5163" s="33">
        <v>125907.84</v>
      </c>
      <c r="O5163" s="33">
        <v>692.4</v>
      </c>
      <c r="P5163" s="33">
        <v>1820</v>
      </c>
    </row>
    <row r="5164" spans="1:16">
      <c r="A5164" s="27" t="s">
        <v>853</v>
      </c>
      <c r="B5164" s="31">
        <v>202510</v>
      </c>
      <c r="C5164" s="27" t="s">
        <v>109</v>
      </c>
      <c r="D5164" s="27" t="s">
        <v>211</v>
      </c>
      <c r="E5164" s="27" t="s">
        <v>32</v>
      </c>
      <c r="F5164" s="27" t="s">
        <v>262</v>
      </c>
      <c r="G5164" s="33">
        <v>128252.65</v>
      </c>
      <c r="H5164" s="33">
        <v>128252.65</v>
      </c>
      <c r="I5164" s="33">
        <v>6545</v>
      </c>
      <c r="J5164" s="33">
        <v>300</v>
      </c>
      <c r="K5164" s="33">
        <v>5800</v>
      </c>
      <c r="L5164" s="33">
        <v>1</v>
      </c>
      <c r="M5164" s="33">
        <v>1</v>
      </c>
      <c r="N5164" s="33">
        <v>138168.1</v>
      </c>
      <c r="O5164" s="33">
        <v>736.8</v>
      </c>
      <c r="P5164" s="33">
        <v>2031</v>
      </c>
    </row>
    <row r="5165" spans="1:16">
      <c r="A5165" s="27" t="s">
        <v>853</v>
      </c>
      <c r="B5165" s="31">
        <v>202511</v>
      </c>
      <c r="C5165" s="27" t="s">
        <v>109</v>
      </c>
      <c r="D5165" s="27" t="s">
        <v>211</v>
      </c>
      <c r="E5165" s="27" t="s">
        <v>32</v>
      </c>
      <c r="F5165" s="27" t="s">
        <v>262</v>
      </c>
      <c r="G5165" s="33">
        <v>180476.78</v>
      </c>
      <c r="H5165" s="33">
        <v>180476.78</v>
      </c>
      <c r="I5165" s="33">
        <v>8585</v>
      </c>
      <c r="J5165" s="33">
        <v>433</v>
      </c>
      <c r="K5165" s="33">
        <v>5800</v>
      </c>
      <c r="L5165" s="33">
        <v>1</v>
      </c>
      <c r="M5165" s="33">
        <v>1</v>
      </c>
      <c r="N5165" s="33">
        <v>166585.77</v>
      </c>
      <c r="O5165" s="33">
        <v>1306.8</v>
      </c>
      <c r="P5165" s="33">
        <v>2830</v>
      </c>
    </row>
    <row r="5166" spans="1:16">
      <c r="A5166" s="27" t="s">
        <v>853</v>
      </c>
      <c r="B5166" s="31">
        <v>202512</v>
      </c>
      <c r="C5166" s="27" t="s">
        <v>109</v>
      </c>
      <c r="D5166" s="27" t="s">
        <v>211</v>
      </c>
      <c r="E5166" s="27" t="s">
        <v>32</v>
      </c>
      <c r="F5166" s="27" t="s">
        <v>262</v>
      </c>
      <c r="G5166" s="33">
        <v>197305</v>
      </c>
      <c r="H5166" s="33">
        <v>197305</v>
      </c>
      <c r="I5166" s="33">
        <v>9004</v>
      </c>
      <c r="J5166" s="33">
        <v>510</v>
      </c>
      <c r="K5166" s="33">
        <v>5800</v>
      </c>
      <c r="L5166" s="33">
        <v>1</v>
      </c>
      <c r="M5166" s="33">
        <v>1</v>
      </c>
      <c r="N5166" s="33">
        <v>191051.39</v>
      </c>
      <c r="O5166" s="33">
        <v>1177</v>
      </c>
      <c r="P5166" s="33">
        <v>3144</v>
      </c>
    </row>
    <row r="5167" spans="1:16">
      <c r="A5167" s="27" t="s">
        <v>853</v>
      </c>
      <c r="B5167" s="31">
        <v>202601</v>
      </c>
      <c r="C5167" s="27" t="s">
        <v>109</v>
      </c>
      <c r="D5167" s="27" t="s">
        <v>211</v>
      </c>
      <c r="E5167" s="27" t="s">
        <v>32</v>
      </c>
      <c r="F5167" s="27" t="s">
        <v>262</v>
      </c>
      <c r="G5167" s="33">
        <v>100045.57</v>
      </c>
      <c r="H5167" s="33">
        <v>100045.57</v>
      </c>
      <c r="I5167" s="33">
        <v>5137</v>
      </c>
      <c r="J5167" s="33">
        <v>312</v>
      </c>
      <c r="K5167" s="33">
        <v>5800</v>
      </c>
      <c r="L5167" s="33">
        <v>1</v>
      </c>
      <c r="M5167" s="33">
        <v>1</v>
      </c>
      <c r="N5167" s="33">
        <v>97015.25</v>
      </c>
      <c r="O5167" s="33">
        <v>609.3</v>
      </c>
      <c r="P5167" s="33">
        <v>1634</v>
      </c>
    </row>
    <row r="5168" spans="1:16">
      <c r="A5168" s="27" t="s">
        <v>853</v>
      </c>
      <c r="B5168" s="31">
        <v>202602</v>
      </c>
      <c r="C5168" s="27" t="s">
        <v>109</v>
      </c>
      <c r="D5168" s="27" t="s">
        <v>211</v>
      </c>
      <c r="E5168" s="27" t="s">
        <v>32</v>
      </c>
      <c r="F5168" s="27" t="s">
        <v>262</v>
      </c>
      <c r="G5168" s="33">
        <v>98655.91</v>
      </c>
      <c r="H5168" s="33">
        <v>98655.91</v>
      </c>
      <c r="I5168" s="33">
        <v>5146</v>
      </c>
      <c r="J5168" s="33">
        <v>287</v>
      </c>
      <c r="K5168" s="33">
        <v>5800</v>
      </c>
      <c r="L5168" s="33">
        <v>1</v>
      </c>
      <c r="M5168" s="33">
        <v>1</v>
      </c>
      <c r="N5168" s="33">
        <v>99858.46000000001</v>
      </c>
      <c r="O5168" s="33">
        <v>646.7</v>
      </c>
      <c r="P5168" s="33">
        <v>1654</v>
      </c>
    </row>
    <row r="5169" spans="1:16">
      <c r="A5169" s="27" t="s">
        <v>853</v>
      </c>
      <c r="B5169" s="31">
        <v>202603</v>
      </c>
      <c r="C5169" s="27" t="s">
        <v>109</v>
      </c>
      <c r="D5169" s="27" t="s">
        <v>211</v>
      </c>
      <c r="E5169" s="27" t="s">
        <v>32</v>
      </c>
      <c r="F5169" s="27" t="s">
        <v>262</v>
      </c>
      <c r="G5169" s="33">
        <v>121173.07</v>
      </c>
      <c r="H5169" s="33">
        <v>121173.07</v>
      </c>
      <c r="I5169" s="33">
        <v>6449</v>
      </c>
      <c r="J5169" s="33">
        <v>351</v>
      </c>
      <c r="K5169" s="33">
        <v>5800</v>
      </c>
      <c r="L5169" s="33">
        <v>1</v>
      </c>
      <c r="M5169" s="33">
        <v>1</v>
      </c>
      <c r="N5169" s="33">
        <v>124333.06</v>
      </c>
      <c r="O5169" s="33">
        <v>714.7</v>
      </c>
      <c r="P5169" s="33">
        <v>1990</v>
      </c>
    </row>
    <row r="5170" spans="1:16">
      <c r="A5170" s="27" t="s">
        <v>853</v>
      </c>
      <c r="B5170" s="31">
        <v>202604</v>
      </c>
      <c r="C5170" s="27" t="s">
        <v>109</v>
      </c>
      <c r="D5170" s="27" t="s">
        <v>211</v>
      </c>
      <c r="E5170" s="27" t="s">
        <v>32</v>
      </c>
      <c r="F5170" s="27" t="s">
        <v>262</v>
      </c>
      <c r="G5170" s="33">
        <v>155551.03</v>
      </c>
      <c r="H5170" s="33">
        <v>155551.03</v>
      </c>
      <c r="I5170" s="33">
        <v>8631</v>
      </c>
      <c r="J5170" s="33">
        <v>479</v>
      </c>
      <c r="K5170" s="33">
        <v>5800</v>
      </c>
      <c r="L5170" s="33">
        <v>1</v>
      </c>
      <c r="M5170" s="33">
        <v>1</v>
      </c>
      <c r="N5170" s="33">
        <v>146173.35</v>
      </c>
      <c r="O5170" s="33">
        <v>1049</v>
      </c>
      <c r="P5170" s="33">
        <v>2645</v>
      </c>
    </row>
    <row r="5171" spans="1:16">
      <c r="A5171" s="27" t="s">
        <v>853</v>
      </c>
      <c r="B5171" s="31">
        <v>202605</v>
      </c>
      <c r="C5171" s="27" t="s">
        <v>109</v>
      </c>
      <c r="D5171" s="27" t="s">
        <v>211</v>
      </c>
      <c r="E5171" s="27" t="s">
        <v>32</v>
      </c>
      <c r="F5171" s="27" t="s">
        <v>262</v>
      </c>
      <c r="G5171" s="33">
        <v>180514.61</v>
      </c>
      <c r="H5171" s="33">
        <v>180514.61</v>
      </c>
      <c r="I5171" s="33">
        <v>9646</v>
      </c>
      <c r="J5171" s="33">
        <v>553</v>
      </c>
      <c r="K5171" s="33">
        <v>5800</v>
      </c>
      <c r="L5171" s="33">
        <v>1</v>
      </c>
      <c r="M5171" s="33">
        <v>1</v>
      </c>
      <c r="N5171" s="33">
        <v>159945.53</v>
      </c>
      <c r="O5171" s="33">
        <v>993.8</v>
      </c>
      <c r="P5171" s="33">
        <v>3190</v>
      </c>
    </row>
    <row r="5172" spans="1:16">
      <c r="A5172" s="27" t="s">
        <v>853</v>
      </c>
      <c r="B5172" s="31">
        <v>202606</v>
      </c>
      <c r="C5172" s="27" t="s">
        <v>109</v>
      </c>
      <c r="D5172" s="27" t="s">
        <v>211</v>
      </c>
      <c r="E5172" s="27" t="s">
        <v>32</v>
      </c>
      <c r="F5172" s="27" t="s">
        <v>262</v>
      </c>
      <c r="G5172" s="33">
        <v>179644.79</v>
      </c>
      <c r="H5172" s="33">
        <v>179644.79</v>
      </c>
      <c r="I5172" s="33">
        <v>9132</v>
      </c>
      <c r="J5172" s="33">
        <v>435</v>
      </c>
      <c r="K5172" s="33">
        <v>5800</v>
      </c>
      <c r="L5172" s="33">
        <v>1</v>
      </c>
      <c r="M5172" s="33">
        <v>1</v>
      </c>
      <c r="N5172" s="33">
        <v>156111.03</v>
      </c>
      <c r="O5172" s="33">
        <v>1059.3</v>
      </c>
      <c r="P5172" s="33">
        <v>2988</v>
      </c>
    </row>
    <row r="5173" spans="1:16">
      <c r="A5173" s="27" t="s">
        <v>853</v>
      </c>
      <c r="B5173" s="31">
        <v>202607</v>
      </c>
      <c r="C5173" s="27" t="s">
        <v>109</v>
      </c>
      <c r="D5173" s="27" t="s">
        <v>211</v>
      </c>
      <c r="E5173" s="27" t="s">
        <v>32</v>
      </c>
      <c r="F5173" s="27" t="s">
        <v>262</v>
      </c>
      <c r="G5173" s="33">
        <v>147071.49</v>
      </c>
      <c r="H5173" s="33">
        <v>147071.49</v>
      </c>
      <c r="I5173" s="33">
        <v>6961</v>
      </c>
      <c r="J5173" s="33">
        <v>413</v>
      </c>
      <c r="K5173" s="33">
        <v>5800</v>
      </c>
      <c r="L5173" s="33">
        <v>1</v>
      </c>
      <c r="M5173" s="33">
        <v>1</v>
      </c>
      <c r="N5173" s="33">
        <v>138669.7</v>
      </c>
      <c r="O5173" s="33">
        <v>851.9</v>
      </c>
      <c r="P5173" s="33">
        <v>2308</v>
      </c>
    </row>
    <row r="5174" spans="1:16">
      <c r="A5174" s="27" t="s">
        <v>856</v>
      </c>
      <c r="B5174" s="31">
        <v>202408</v>
      </c>
      <c r="C5174" s="27" t="s">
        <v>111</v>
      </c>
      <c r="D5174" s="27" t="s">
        <v>211</v>
      </c>
      <c r="E5174" s="27" t="s">
        <v>33</v>
      </c>
      <c r="F5174" s="27" t="s">
        <v>257</v>
      </c>
      <c r="G5174" s="33">
        <v>265776.66</v>
      </c>
      <c r="H5174" s="33">
        <v>265776.66</v>
      </c>
      <c r="I5174" s="33">
        <v>6539</v>
      </c>
      <c r="J5174" s="33">
        <v>450</v>
      </c>
      <c r="K5174" s="33">
        <v>8100</v>
      </c>
      <c r="L5174" s="33">
        <v>1</v>
      </c>
      <c r="M5174" s="33">
        <v>1</v>
      </c>
      <c r="N5174" s="33">
        <v>294991.61</v>
      </c>
      <c r="O5174" s="33">
        <v>1401.4</v>
      </c>
      <c r="P5174" s="33">
        <v>2715</v>
      </c>
    </row>
    <row r="5175" spans="1:16">
      <c r="A5175" s="27" t="s">
        <v>856</v>
      </c>
      <c r="B5175" s="31">
        <v>202409</v>
      </c>
      <c r="C5175" s="27" t="s">
        <v>111</v>
      </c>
      <c r="D5175" s="27" t="s">
        <v>211</v>
      </c>
      <c r="E5175" s="27" t="s">
        <v>33</v>
      </c>
      <c r="F5175" s="27" t="s">
        <v>257</v>
      </c>
      <c r="G5175" s="33">
        <v>253124.87</v>
      </c>
      <c r="H5175" s="33">
        <v>253124.87</v>
      </c>
      <c r="I5175" s="33">
        <v>6472</v>
      </c>
      <c r="J5175" s="33">
        <v>543</v>
      </c>
      <c r="K5175" s="33">
        <v>8100</v>
      </c>
      <c r="L5175" s="33">
        <v>1</v>
      </c>
      <c r="M5175" s="33">
        <v>1</v>
      </c>
      <c r="N5175" s="33">
        <v>283045.28</v>
      </c>
      <c r="O5175" s="33">
        <v>1370.6</v>
      </c>
      <c r="P5175" s="33">
        <v>2620</v>
      </c>
    </row>
    <row r="5176" spans="1:16">
      <c r="A5176" s="27" t="s">
        <v>856</v>
      </c>
      <c r="B5176" s="31">
        <v>202410</v>
      </c>
      <c r="C5176" s="27" t="s">
        <v>111</v>
      </c>
      <c r="D5176" s="27" t="s">
        <v>211</v>
      </c>
      <c r="E5176" s="27" t="s">
        <v>33</v>
      </c>
      <c r="F5176" s="27" t="s">
        <v>257</v>
      </c>
      <c r="G5176" s="33">
        <v>278797.36</v>
      </c>
      <c r="H5176" s="33">
        <v>278797.36</v>
      </c>
      <c r="I5176" s="33">
        <v>6895</v>
      </c>
      <c r="J5176" s="33">
        <v>582</v>
      </c>
      <c r="K5176" s="33">
        <v>8100</v>
      </c>
      <c r="L5176" s="33">
        <v>1</v>
      </c>
      <c r="M5176" s="33">
        <v>1</v>
      </c>
      <c r="N5176" s="33">
        <v>310248.55</v>
      </c>
      <c r="O5176" s="33">
        <v>1590.5</v>
      </c>
      <c r="P5176" s="33">
        <v>2697</v>
      </c>
    </row>
    <row r="5177" spans="1:16">
      <c r="A5177" s="27" t="s">
        <v>856</v>
      </c>
      <c r="B5177" s="31">
        <v>202411</v>
      </c>
      <c r="C5177" s="27" t="s">
        <v>111</v>
      </c>
      <c r="D5177" s="27" t="s">
        <v>211</v>
      </c>
      <c r="E5177" s="27" t="s">
        <v>33</v>
      </c>
      <c r="F5177" s="27" t="s">
        <v>257</v>
      </c>
      <c r="G5177" s="33">
        <v>328486.98</v>
      </c>
      <c r="H5177" s="33">
        <v>328486.98</v>
      </c>
      <c r="I5177" s="33">
        <v>8527</v>
      </c>
      <c r="J5177" s="33">
        <v>678</v>
      </c>
      <c r="K5177" s="33">
        <v>8100</v>
      </c>
      <c r="L5177" s="33">
        <v>1</v>
      </c>
      <c r="M5177" s="33">
        <v>1</v>
      </c>
      <c r="N5177" s="33">
        <v>373627.39</v>
      </c>
      <c r="O5177" s="33">
        <v>1957.8</v>
      </c>
      <c r="P5177" s="33">
        <v>3512</v>
      </c>
    </row>
    <row r="5178" spans="1:16">
      <c r="A5178" s="27" t="s">
        <v>856</v>
      </c>
      <c r="B5178" s="31">
        <v>202412</v>
      </c>
      <c r="C5178" s="27" t="s">
        <v>111</v>
      </c>
      <c r="D5178" s="27" t="s">
        <v>211</v>
      </c>
      <c r="E5178" s="27" t="s">
        <v>33</v>
      </c>
      <c r="F5178" s="27" t="s">
        <v>257</v>
      </c>
      <c r="G5178" s="33">
        <v>418051.77</v>
      </c>
      <c r="H5178" s="33">
        <v>418051.77</v>
      </c>
      <c r="I5178" s="33">
        <v>10320</v>
      </c>
      <c r="J5178" s="33">
        <v>728</v>
      </c>
      <c r="K5178" s="33">
        <v>8100</v>
      </c>
      <c r="L5178" s="33">
        <v>1</v>
      </c>
      <c r="M5178" s="33">
        <v>1</v>
      </c>
      <c r="N5178" s="33">
        <v>428005.98</v>
      </c>
      <c r="O5178" s="33">
        <v>2182.1</v>
      </c>
      <c r="P5178" s="33">
        <v>4188</v>
      </c>
    </row>
    <row r="5179" spans="1:16">
      <c r="A5179" s="27" t="s">
        <v>856</v>
      </c>
      <c r="B5179" s="31">
        <v>202501</v>
      </c>
      <c r="C5179" s="27" t="s">
        <v>111</v>
      </c>
      <c r="D5179" s="27" t="s">
        <v>211</v>
      </c>
      <c r="E5179" s="27" t="s">
        <v>33</v>
      </c>
      <c r="F5179" s="27" t="s">
        <v>257</v>
      </c>
      <c r="G5179" s="33">
        <v>207416.05</v>
      </c>
      <c r="H5179" s="33">
        <v>207416.05</v>
      </c>
      <c r="I5179" s="33">
        <v>4929</v>
      </c>
      <c r="J5179" s="33">
        <v>325</v>
      </c>
      <c r="K5179" s="33">
        <v>8100</v>
      </c>
      <c r="L5179" s="33">
        <v>1</v>
      </c>
      <c r="M5179" s="33">
        <v>1</v>
      </c>
      <c r="N5179" s="33">
        <v>217089.32</v>
      </c>
      <c r="O5179" s="33">
        <v>1130.3</v>
      </c>
      <c r="P5179" s="33">
        <v>2130</v>
      </c>
    </row>
    <row r="5180" spans="1:16">
      <c r="A5180" s="27" t="s">
        <v>856</v>
      </c>
      <c r="B5180" s="31">
        <v>202502</v>
      </c>
      <c r="C5180" s="27" t="s">
        <v>111</v>
      </c>
      <c r="D5180" s="27" t="s">
        <v>211</v>
      </c>
      <c r="E5180" s="27" t="s">
        <v>33</v>
      </c>
      <c r="F5180" s="27" t="s">
        <v>257</v>
      </c>
      <c r="G5180" s="33">
        <v>212955.44</v>
      </c>
      <c r="H5180" s="33">
        <v>212955.44</v>
      </c>
      <c r="I5180" s="33">
        <v>5783</v>
      </c>
      <c r="J5180" s="33">
        <v>424</v>
      </c>
      <c r="K5180" s="33">
        <v>8100</v>
      </c>
      <c r="L5180" s="33">
        <v>1</v>
      </c>
      <c r="M5180" s="33">
        <v>1</v>
      </c>
      <c r="N5180" s="33">
        <v>223193.82</v>
      </c>
      <c r="O5180" s="33">
        <v>1242.3</v>
      </c>
      <c r="P5180" s="33">
        <v>2320</v>
      </c>
    </row>
    <row r="5181" spans="1:16">
      <c r="A5181" s="27" t="s">
        <v>856</v>
      </c>
      <c r="B5181" s="31">
        <v>202503</v>
      </c>
      <c r="C5181" s="27" t="s">
        <v>111</v>
      </c>
      <c r="D5181" s="27" t="s">
        <v>211</v>
      </c>
      <c r="E5181" s="27" t="s">
        <v>33</v>
      </c>
      <c r="F5181" s="27" t="s">
        <v>257</v>
      </c>
      <c r="G5181" s="33">
        <v>232220.79</v>
      </c>
      <c r="H5181" s="33">
        <v>232220.79</v>
      </c>
      <c r="I5181" s="33">
        <v>5898</v>
      </c>
      <c r="J5181" s="33">
        <v>422</v>
      </c>
      <c r="K5181" s="33">
        <v>8100</v>
      </c>
      <c r="L5181" s="33">
        <v>1</v>
      </c>
      <c r="M5181" s="33">
        <v>1</v>
      </c>
      <c r="N5181" s="33">
        <v>277576.53</v>
      </c>
      <c r="O5181" s="33">
        <v>1435.5</v>
      </c>
      <c r="P5181" s="33">
        <v>2396</v>
      </c>
    </row>
    <row r="5182" spans="1:16">
      <c r="A5182" s="27" t="s">
        <v>856</v>
      </c>
      <c r="B5182" s="31">
        <v>202504</v>
      </c>
      <c r="C5182" s="27" t="s">
        <v>111</v>
      </c>
      <c r="D5182" s="27" t="s">
        <v>211</v>
      </c>
      <c r="E5182" s="27" t="s">
        <v>33</v>
      </c>
      <c r="F5182" s="27" t="s">
        <v>257</v>
      </c>
      <c r="G5182" s="33">
        <v>275274.1</v>
      </c>
      <c r="H5182" s="33">
        <v>275274.1</v>
      </c>
      <c r="I5182" s="33">
        <v>7228</v>
      </c>
      <c r="J5182" s="33">
        <v>599</v>
      </c>
      <c r="K5182" s="33">
        <v>8100</v>
      </c>
      <c r="L5182" s="33">
        <v>1</v>
      </c>
      <c r="M5182" s="33">
        <v>1</v>
      </c>
      <c r="N5182" s="33">
        <v>325959.13</v>
      </c>
      <c r="O5182" s="33">
        <v>1736.1</v>
      </c>
      <c r="P5182" s="33">
        <v>2856</v>
      </c>
    </row>
    <row r="5183" spans="1:16">
      <c r="A5183" s="27" t="s">
        <v>856</v>
      </c>
      <c r="B5183" s="31">
        <v>202505</v>
      </c>
      <c r="C5183" s="27" t="s">
        <v>111</v>
      </c>
      <c r="D5183" s="27" t="s">
        <v>211</v>
      </c>
      <c r="E5183" s="27" t="s">
        <v>33</v>
      </c>
      <c r="F5183" s="27" t="s">
        <v>257</v>
      </c>
      <c r="G5183" s="33">
        <v>329347.33</v>
      </c>
      <c r="H5183" s="33">
        <v>329347.33</v>
      </c>
      <c r="I5183" s="33">
        <v>8721</v>
      </c>
      <c r="J5183" s="33">
        <v>663</v>
      </c>
      <c r="K5183" s="33">
        <v>8100</v>
      </c>
      <c r="L5183" s="33">
        <v>1</v>
      </c>
      <c r="M5183" s="33">
        <v>1</v>
      </c>
      <c r="N5183" s="33">
        <v>356259.03</v>
      </c>
      <c r="O5183" s="33">
        <v>2148</v>
      </c>
      <c r="P5183" s="33">
        <v>3590</v>
      </c>
    </row>
    <row r="5184" spans="1:16">
      <c r="A5184" s="27" t="s">
        <v>856</v>
      </c>
      <c r="B5184" s="31">
        <v>202506</v>
      </c>
      <c r="C5184" s="27" t="s">
        <v>111</v>
      </c>
      <c r="D5184" s="27" t="s">
        <v>211</v>
      </c>
      <c r="E5184" s="27" t="s">
        <v>33</v>
      </c>
      <c r="F5184" s="27" t="s">
        <v>257</v>
      </c>
      <c r="G5184" s="33">
        <v>308208.3</v>
      </c>
      <c r="H5184" s="33">
        <v>308208.3</v>
      </c>
      <c r="I5184" s="33">
        <v>8084</v>
      </c>
      <c r="J5184" s="33">
        <v>701</v>
      </c>
      <c r="K5184" s="33">
        <v>8100</v>
      </c>
      <c r="L5184" s="33">
        <v>1</v>
      </c>
      <c r="M5184" s="33">
        <v>1</v>
      </c>
      <c r="N5184" s="33">
        <v>347317.12</v>
      </c>
      <c r="O5184" s="33">
        <v>1980.6</v>
      </c>
      <c r="P5184" s="33">
        <v>3155</v>
      </c>
    </row>
    <row r="5185" spans="1:16">
      <c r="A5185" s="27" t="s">
        <v>856</v>
      </c>
      <c r="B5185" s="31">
        <v>202507</v>
      </c>
      <c r="C5185" s="27" t="s">
        <v>111</v>
      </c>
      <c r="D5185" s="27" t="s">
        <v>211</v>
      </c>
      <c r="E5185" s="27" t="s">
        <v>33</v>
      </c>
      <c r="F5185" s="27" t="s">
        <v>257</v>
      </c>
      <c r="G5185" s="33">
        <v>304308.8</v>
      </c>
      <c r="H5185" s="33">
        <v>304308.8</v>
      </c>
      <c r="I5185" s="33">
        <v>7349</v>
      </c>
      <c r="J5185" s="33">
        <v>593</v>
      </c>
      <c r="K5185" s="33">
        <v>8100</v>
      </c>
      <c r="L5185" s="33">
        <v>1</v>
      </c>
      <c r="M5185" s="33">
        <v>1</v>
      </c>
      <c r="N5185" s="33">
        <v>308157.68</v>
      </c>
      <c r="O5185" s="33">
        <v>1578.8</v>
      </c>
      <c r="P5185" s="33">
        <v>2943</v>
      </c>
    </row>
    <row r="5186" spans="1:16">
      <c r="A5186" s="27" t="s">
        <v>856</v>
      </c>
      <c r="B5186" s="31">
        <v>202508</v>
      </c>
      <c r="C5186" s="27" t="s">
        <v>111</v>
      </c>
      <c r="D5186" s="27" t="s">
        <v>211</v>
      </c>
      <c r="E5186" s="27" t="s">
        <v>33</v>
      </c>
      <c r="F5186" s="27" t="s">
        <v>257</v>
      </c>
      <c r="G5186" s="33">
        <v>275694.65</v>
      </c>
      <c r="H5186" s="33">
        <v>275694.65</v>
      </c>
      <c r="I5186" s="33">
        <v>7050</v>
      </c>
      <c r="J5186" s="33">
        <v>499</v>
      </c>
      <c r="K5186" s="33">
        <v>8100</v>
      </c>
      <c r="L5186" s="33">
        <v>1</v>
      </c>
      <c r="M5186" s="33">
        <v>1</v>
      </c>
      <c r="N5186" s="33">
        <v>296171.58</v>
      </c>
      <c r="O5186" s="33">
        <v>1422.7</v>
      </c>
      <c r="P5186" s="33">
        <v>2874</v>
      </c>
    </row>
    <row r="5187" spans="1:16">
      <c r="A5187" s="27" t="s">
        <v>856</v>
      </c>
      <c r="B5187" s="31">
        <v>202509</v>
      </c>
      <c r="C5187" s="27" t="s">
        <v>111</v>
      </c>
      <c r="D5187" s="27" t="s">
        <v>211</v>
      </c>
      <c r="E5187" s="27" t="s">
        <v>33</v>
      </c>
      <c r="F5187" s="27" t="s">
        <v>257</v>
      </c>
      <c r="G5187" s="33">
        <v>265889.53</v>
      </c>
      <c r="H5187" s="33">
        <v>265889.53</v>
      </c>
      <c r="I5187" s="33">
        <v>7025</v>
      </c>
      <c r="J5187" s="33">
        <v>617</v>
      </c>
      <c r="K5187" s="33">
        <v>8100</v>
      </c>
      <c r="L5187" s="33">
        <v>1</v>
      </c>
      <c r="M5187" s="33">
        <v>1</v>
      </c>
      <c r="N5187" s="33">
        <v>284177.46</v>
      </c>
      <c r="O5187" s="33">
        <v>1838.3</v>
      </c>
      <c r="P5187" s="33">
        <v>2795</v>
      </c>
    </row>
    <row r="5188" spans="1:16">
      <c r="A5188" s="27" t="s">
        <v>856</v>
      </c>
      <c r="B5188" s="31">
        <v>202510</v>
      </c>
      <c r="C5188" s="27" t="s">
        <v>111</v>
      </c>
      <c r="D5188" s="27" t="s">
        <v>211</v>
      </c>
      <c r="E5188" s="27" t="s">
        <v>33</v>
      </c>
      <c r="F5188" s="27" t="s">
        <v>257</v>
      </c>
      <c r="G5188" s="33">
        <v>299252.34</v>
      </c>
      <c r="H5188" s="33">
        <v>299252.34</v>
      </c>
      <c r="I5188" s="33">
        <v>7180</v>
      </c>
      <c r="J5188" s="33">
        <v>509</v>
      </c>
      <c r="K5188" s="33">
        <v>8100</v>
      </c>
      <c r="L5188" s="33">
        <v>1</v>
      </c>
      <c r="M5188" s="33">
        <v>1</v>
      </c>
      <c r="N5188" s="33">
        <v>311489.55</v>
      </c>
      <c r="O5188" s="33">
        <v>1692.8</v>
      </c>
      <c r="P5188" s="33">
        <v>2961</v>
      </c>
    </row>
    <row r="5189" spans="1:16">
      <c r="A5189" s="27" t="s">
        <v>856</v>
      </c>
      <c r="B5189" s="31">
        <v>202511</v>
      </c>
      <c r="C5189" s="27" t="s">
        <v>111</v>
      </c>
      <c r="D5189" s="27" t="s">
        <v>211</v>
      </c>
      <c r="E5189" s="27" t="s">
        <v>33</v>
      </c>
      <c r="F5189" s="27" t="s">
        <v>257</v>
      </c>
      <c r="G5189" s="33">
        <v>351529.64</v>
      </c>
      <c r="H5189" s="33">
        <v>351529.64</v>
      </c>
      <c r="I5189" s="33">
        <v>8318</v>
      </c>
      <c r="J5189" s="33">
        <v>650</v>
      </c>
      <c r="K5189" s="33">
        <v>8100</v>
      </c>
      <c r="L5189" s="33">
        <v>1</v>
      </c>
      <c r="M5189" s="33">
        <v>1</v>
      </c>
      <c r="N5189" s="33">
        <v>375121.9</v>
      </c>
      <c r="O5189" s="33">
        <v>2067.9</v>
      </c>
      <c r="P5189" s="33">
        <v>3435</v>
      </c>
    </row>
    <row r="5190" spans="1:16">
      <c r="A5190" s="27" t="s">
        <v>856</v>
      </c>
      <c r="B5190" s="31">
        <v>202512</v>
      </c>
      <c r="C5190" s="27" t="s">
        <v>111</v>
      </c>
      <c r="D5190" s="27" t="s">
        <v>211</v>
      </c>
      <c r="E5190" s="27" t="s">
        <v>33</v>
      </c>
      <c r="F5190" s="27" t="s">
        <v>257</v>
      </c>
      <c r="G5190" s="33">
        <v>396223.37</v>
      </c>
      <c r="H5190" s="33">
        <v>396223.37</v>
      </c>
      <c r="I5190" s="33">
        <v>9618</v>
      </c>
      <c r="J5190" s="33">
        <v>645</v>
      </c>
      <c r="K5190" s="33">
        <v>8100</v>
      </c>
      <c r="L5190" s="33">
        <v>1</v>
      </c>
      <c r="M5190" s="33">
        <v>1</v>
      </c>
      <c r="N5190" s="33">
        <v>429718.01</v>
      </c>
      <c r="O5190" s="33">
        <v>2273.5</v>
      </c>
      <c r="P5190" s="33">
        <v>4179</v>
      </c>
    </row>
    <row r="5191" spans="1:16">
      <c r="A5191" s="27" t="s">
        <v>856</v>
      </c>
      <c r="B5191" s="31">
        <v>202601</v>
      </c>
      <c r="C5191" s="27" t="s">
        <v>111</v>
      </c>
      <c r="D5191" s="27" t="s">
        <v>211</v>
      </c>
      <c r="E5191" s="27" t="s">
        <v>33</v>
      </c>
      <c r="F5191" s="27" t="s">
        <v>257</v>
      </c>
      <c r="G5191" s="33">
        <v>206317.5</v>
      </c>
      <c r="H5191" s="33">
        <v>206317.5</v>
      </c>
      <c r="I5191" s="33">
        <v>5518</v>
      </c>
      <c r="J5191" s="33">
        <v>426</v>
      </c>
      <c r="K5191" s="33">
        <v>8100</v>
      </c>
      <c r="L5191" s="33">
        <v>1</v>
      </c>
      <c r="M5191" s="33">
        <v>1</v>
      </c>
      <c r="N5191" s="33">
        <v>217957.68</v>
      </c>
      <c r="O5191" s="33">
        <v>1197.5</v>
      </c>
      <c r="P5191" s="33">
        <v>2149</v>
      </c>
    </row>
    <row r="5192" spans="1:16">
      <c r="A5192" s="27" t="s">
        <v>856</v>
      </c>
      <c r="B5192" s="31">
        <v>202602</v>
      </c>
      <c r="C5192" s="27" t="s">
        <v>111</v>
      </c>
      <c r="D5192" s="27" t="s">
        <v>211</v>
      </c>
      <c r="E5192" s="27" t="s">
        <v>33</v>
      </c>
      <c r="F5192" s="27" t="s">
        <v>257</v>
      </c>
      <c r="G5192" s="33">
        <v>222446.4</v>
      </c>
      <c r="H5192" s="33">
        <v>222446.4</v>
      </c>
      <c r="I5192" s="33">
        <v>5690</v>
      </c>
      <c r="J5192" s="33">
        <v>393</v>
      </c>
      <c r="K5192" s="33">
        <v>8100</v>
      </c>
      <c r="L5192" s="33">
        <v>1</v>
      </c>
      <c r="M5192" s="33">
        <v>1</v>
      </c>
      <c r="N5192" s="33">
        <v>224086.6</v>
      </c>
      <c r="O5192" s="33">
        <v>1297.3</v>
      </c>
      <c r="P5192" s="33">
        <v>2266</v>
      </c>
    </row>
    <row r="5193" spans="1:16">
      <c r="A5193" s="27" t="s">
        <v>856</v>
      </c>
      <c r="B5193" s="31">
        <v>202603</v>
      </c>
      <c r="C5193" s="27" t="s">
        <v>111</v>
      </c>
      <c r="D5193" s="27" t="s">
        <v>211</v>
      </c>
      <c r="E5193" s="27" t="s">
        <v>33</v>
      </c>
      <c r="F5193" s="27" t="s">
        <v>257</v>
      </c>
      <c r="G5193" s="33">
        <v>262579.09</v>
      </c>
      <c r="H5193" s="33">
        <v>262579.09</v>
      </c>
      <c r="I5193" s="33">
        <v>6948</v>
      </c>
      <c r="J5193" s="33">
        <v>480</v>
      </c>
      <c r="K5193" s="33">
        <v>8100</v>
      </c>
      <c r="L5193" s="33">
        <v>1</v>
      </c>
      <c r="M5193" s="33">
        <v>1</v>
      </c>
      <c r="N5193" s="33">
        <v>278686.84</v>
      </c>
      <c r="O5193" s="33">
        <v>1354.3</v>
      </c>
      <c r="P5193" s="33">
        <v>2675</v>
      </c>
    </row>
    <row r="5194" spans="1:16">
      <c r="A5194" s="27" t="s">
        <v>856</v>
      </c>
      <c r="B5194" s="31">
        <v>202604</v>
      </c>
      <c r="C5194" s="27" t="s">
        <v>111</v>
      </c>
      <c r="D5194" s="27" t="s">
        <v>211</v>
      </c>
      <c r="E5194" s="27" t="s">
        <v>33</v>
      </c>
      <c r="F5194" s="27" t="s">
        <v>257</v>
      </c>
      <c r="G5194" s="33">
        <v>337999.19</v>
      </c>
      <c r="H5194" s="33">
        <v>337999.19</v>
      </c>
      <c r="I5194" s="33">
        <v>9104</v>
      </c>
      <c r="J5194" s="33">
        <v>620</v>
      </c>
      <c r="K5194" s="33">
        <v>8100</v>
      </c>
      <c r="L5194" s="33">
        <v>1</v>
      </c>
      <c r="M5194" s="33">
        <v>1</v>
      </c>
      <c r="N5194" s="33">
        <v>327262.97</v>
      </c>
      <c r="O5194" s="33">
        <v>2013.2</v>
      </c>
      <c r="P5194" s="33">
        <v>3669</v>
      </c>
    </row>
    <row r="5195" spans="1:16">
      <c r="A5195" s="27" t="s">
        <v>856</v>
      </c>
      <c r="B5195" s="31">
        <v>202605</v>
      </c>
      <c r="C5195" s="27" t="s">
        <v>111</v>
      </c>
      <c r="D5195" s="27" t="s">
        <v>211</v>
      </c>
      <c r="E5195" s="27" t="s">
        <v>33</v>
      </c>
      <c r="F5195" s="27" t="s">
        <v>257</v>
      </c>
      <c r="G5195" s="33">
        <v>319051.1</v>
      </c>
      <c r="H5195" s="33">
        <v>319051.1</v>
      </c>
      <c r="I5195" s="33">
        <v>7961</v>
      </c>
      <c r="J5195" s="33">
        <v>544</v>
      </c>
      <c r="K5195" s="33">
        <v>8100</v>
      </c>
      <c r="L5195" s="33">
        <v>1</v>
      </c>
      <c r="M5195" s="33">
        <v>1</v>
      </c>
      <c r="N5195" s="33">
        <v>357684.07</v>
      </c>
      <c r="O5195" s="33">
        <v>1943</v>
      </c>
      <c r="P5195" s="33">
        <v>3163</v>
      </c>
    </row>
    <row r="5196" spans="1:16">
      <c r="A5196" s="27" t="s">
        <v>856</v>
      </c>
      <c r="B5196" s="31">
        <v>202606</v>
      </c>
      <c r="C5196" s="27" t="s">
        <v>111</v>
      </c>
      <c r="D5196" s="27" t="s">
        <v>211</v>
      </c>
      <c r="E5196" s="27" t="s">
        <v>33</v>
      </c>
      <c r="F5196" s="27" t="s">
        <v>257</v>
      </c>
      <c r="G5196" s="33">
        <v>353981.22</v>
      </c>
      <c r="H5196" s="33">
        <v>353981.22</v>
      </c>
      <c r="I5196" s="33">
        <v>9802</v>
      </c>
      <c r="J5196" s="33">
        <v>669</v>
      </c>
      <c r="K5196" s="33">
        <v>8100</v>
      </c>
      <c r="L5196" s="33">
        <v>1</v>
      </c>
      <c r="M5196" s="33">
        <v>1</v>
      </c>
      <c r="N5196" s="33">
        <v>348706.39</v>
      </c>
      <c r="O5196" s="33">
        <v>2262.1</v>
      </c>
      <c r="P5196" s="33">
        <v>3834</v>
      </c>
    </row>
    <row r="5197" spans="1:16">
      <c r="A5197" s="27" t="s">
        <v>856</v>
      </c>
      <c r="B5197" s="31">
        <v>202607</v>
      </c>
      <c r="C5197" s="27" t="s">
        <v>111</v>
      </c>
      <c r="D5197" s="27" t="s">
        <v>211</v>
      </c>
      <c r="E5197" s="27" t="s">
        <v>33</v>
      </c>
      <c r="F5197" s="27" t="s">
        <v>257</v>
      </c>
      <c r="G5197" s="33">
        <v>253309.52</v>
      </c>
      <c r="H5197" s="33">
        <v>253309.52</v>
      </c>
      <c r="I5197" s="33">
        <v>6005</v>
      </c>
      <c r="J5197" s="33">
        <v>385</v>
      </c>
      <c r="K5197" s="33">
        <v>8100</v>
      </c>
      <c r="L5197" s="33">
        <v>1</v>
      </c>
      <c r="M5197" s="33">
        <v>1</v>
      </c>
      <c r="N5197" s="33">
        <v>309390.31</v>
      </c>
      <c r="O5197" s="33">
        <v>1400.8</v>
      </c>
      <c r="P5197" s="33">
        <v>2571</v>
      </c>
    </row>
    <row r="5198" spans="1:16">
      <c r="A5198" s="27" t="s">
        <v>859</v>
      </c>
      <c r="B5198" s="31">
        <v>202408</v>
      </c>
      <c r="C5198" s="27" t="s">
        <v>111</v>
      </c>
      <c r="D5198" s="27" t="s">
        <v>211</v>
      </c>
      <c r="E5198" s="27" t="s">
        <v>33</v>
      </c>
      <c r="F5198" s="27" t="s">
        <v>262</v>
      </c>
      <c r="G5198" s="33">
        <v>205597.58</v>
      </c>
      <c r="H5198" s="33">
        <v>205597.58</v>
      </c>
      <c r="I5198" s="33">
        <v>11144</v>
      </c>
      <c r="J5198" s="33">
        <v>604</v>
      </c>
      <c r="K5198" s="33">
        <v>7600</v>
      </c>
      <c r="L5198" s="33">
        <v>1</v>
      </c>
      <c r="M5198" s="33">
        <v>1</v>
      </c>
      <c r="N5198" s="33">
        <v>202554.93</v>
      </c>
      <c r="O5198" s="33">
        <v>1105.5</v>
      </c>
      <c r="P5198" s="33">
        <v>3487</v>
      </c>
    </row>
    <row r="5199" spans="1:16">
      <c r="A5199" s="27" t="s">
        <v>859</v>
      </c>
      <c r="B5199" s="31">
        <v>202409</v>
      </c>
      <c r="C5199" s="27" t="s">
        <v>111</v>
      </c>
      <c r="D5199" s="27" t="s">
        <v>211</v>
      </c>
      <c r="E5199" s="27" t="s">
        <v>33</v>
      </c>
      <c r="F5199" s="27" t="s">
        <v>262</v>
      </c>
      <c r="G5199" s="33">
        <v>179127.67</v>
      </c>
      <c r="H5199" s="33">
        <v>179127.67</v>
      </c>
      <c r="I5199" s="33">
        <v>9303</v>
      </c>
      <c r="J5199" s="33">
        <v>461</v>
      </c>
      <c r="K5199" s="33">
        <v>7600</v>
      </c>
      <c r="L5199" s="33">
        <v>1</v>
      </c>
      <c r="M5199" s="33">
        <v>1</v>
      </c>
      <c r="N5199" s="33">
        <v>194352.03</v>
      </c>
      <c r="O5199" s="33">
        <v>1128.4</v>
      </c>
      <c r="P5199" s="33">
        <v>3001</v>
      </c>
    </row>
    <row r="5200" spans="1:16">
      <c r="A5200" s="27" t="s">
        <v>859</v>
      </c>
      <c r="B5200" s="31">
        <v>202410</v>
      </c>
      <c r="C5200" s="27" t="s">
        <v>111</v>
      </c>
      <c r="D5200" s="27" t="s">
        <v>211</v>
      </c>
      <c r="E5200" s="27" t="s">
        <v>33</v>
      </c>
      <c r="F5200" s="27" t="s">
        <v>262</v>
      </c>
      <c r="G5200" s="33">
        <v>196316.73</v>
      </c>
      <c r="H5200" s="33">
        <v>196316.73</v>
      </c>
      <c r="I5200" s="33">
        <v>10613</v>
      </c>
      <c r="J5200" s="33">
        <v>582</v>
      </c>
      <c r="K5200" s="33">
        <v>7600</v>
      </c>
      <c r="L5200" s="33">
        <v>1</v>
      </c>
      <c r="M5200" s="33">
        <v>1</v>
      </c>
      <c r="N5200" s="33">
        <v>213031.06</v>
      </c>
      <c r="O5200" s="33">
        <v>1187.1</v>
      </c>
      <c r="P5200" s="33">
        <v>3315</v>
      </c>
    </row>
    <row r="5201" spans="1:16">
      <c r="A5201" s="27" t="s">
        <v>859</v>
      </c>
      <c r="B5201" s="31">
        <v>202411</v>
      </c>
      <c r="C5201" s="27" t="s">
        <v>111</v>
      </c>
      <c r="D5201" s="27" t="s">
        <v>211</v>
      </c>
      <c r="E5201" s="27" t="s">
        <v>33</v>
      </c>
      <c r="F5201" s="27" t="s">
        <v>262</v>
      </c>
      <c r="G5201" s="33">
        <v>247864.06</v>
      </c>
      <c r="H5201" s="33">
        <v>247864.06</v>
      </c>
      <c r="I5201" s="33">
        <v>12356</v>
      </c>
      <c r="J5201" s="33">
        <v>606</v>
      </c>
      <c r="K5201" s="33">
        <v>7600</v>
      </c>
      <c r="L5201" s="33">
        <v>1</v>
      </c>
      <c r="M5201" s="33">
        <v>1</v>
      </c>
      <c r="N5201" s="33">
        <v>256549.91</v>
      </c>
      <c r="O5201" s="33">
        <v>1522.4</v>
      </c>
      <c r="P5201" s="33">
        <v>4130</v>
      </c>
    </row>
    <row r="5202" spans="1:16">
      <c r="A5202" s="27" t="s">
        <v>859</v>
      </c>
      <c r="B5202" s="31">
        <v>202412</v>
      </c>
      <c r="C5202" s="27" t="s">
        <v>111</v>
      </c>
      <c r="D5202" s="27" t="s">
        <v>211</v>
      </c>
      <c r="E5202" s="27" t="s">
        <v>33</v>
      </c>
      <c r="F5202" s="27" t="s">
        <v>262</v>
      </c>
      <c r="G5202" s="33">
        <v>264891.68</v>
      </c>
      <c r="H5202" s="33">
        <v>264891.68</v>
      </c>
      <c r="I5202" s="33">
        <v>13189</v>
      </c>
      <c r="J5202" s="33">
        <v>675</v>
      </c>
      <c r="K5202" s="33">
        <v>7600</v>
      </c>
      <c r="L5202" s="33">
        <v>1</v>
      </c>
      <c r="M5202" s="33">
        <v>1</v>
      </c>
      <c r="N5202" s="33">
        <v>293888.78</v>
      </c>
      <c r="O5202" s="33">
        <v>1506.1</v>
      </c>
      <c r="P5202" s="33">
        <v>4389</v>
      </c>
    </row>
    <row r="5203" spans="1:16">
      <c r="A5203" s="27" t="s">
        <v>859</v>
      </c>
      <c r="B5203" s="31">
        <v>202501</v>
      </c>
      <c r="C5203" s="27" t="s">
        <v>111</v>
      </c>
      <c r="D5203" s="27" t="s">
        <v>211</v>
      </c>
      <c r="E5203" s="27" t="s">
        <v>33</v>
      </c>
      <c r="F5203" s="27" t="s">
        <v>262</v>
      </c>
      <c r="G5203" s="33">
        <v>130623.46</v>
      </c>
      <c r="H5203" s="33">
        <v>130623.46</v>
      </c>
      <c r="I5203" s="33">
        <v>6601</v>
      </c>
      <c r="J5203" s="33">
        <v>320</v>
      </c>
      <c r="K5203" s="33">
        <v>7600</v>
      </c>
      <c r="L5203" s="33">
        <v>1</v>
      </c>
      <c r="M5203" s="33">
        <v>1</v>
      </c>
      <c r="N5203" s="33">
        <v>149063.61</v>
      </c>
      <c r="O5203" s="33">
        <v>753.9</v>
      </c>
      <c r="P5203" s="33">
        <v>2161</v>
      </c>
    </row>
    <row r="5204" spans="1:16">
      <c r="A5204" s="27" t="s">
        <v>859</v>
      </c>
      <c r="B5204" s="31">
        <v>202502</v>
      </c>
      <c r="C5204" s="27" t="s">
        <v>111</v>
      </c>
      <c r="D5204" s="27" t="s">
        <v>211</v>
      </c>
      <c r="E5204" s="27" t="s">
        <v>33</v>
      </c>
      <c r="F5204" s="27" t="s">
        <v>262</v>
      </c>
      <c r="G5204" s="33">
        <v>139363.02</v>
      </c>
      <c r="H5204" s="33">
        <v>139363.02</v>
      </c>
      <c r="I5204" s="33">
        <v>7077</v>
      </c>
      <c r="J5204" s="33">
        <v>355</v>
      </c>
      <c r="K5204" s="33">
        <v>7600</v>
      </c>
      <c r="L5204" s="33">
        <v>1</v>
      </c>
      <c r="M5204" s="33">
        <v>1</v>
      </c>
      <c r="N5204" s="33">
        <v>153255.24</v>
      </c>
      <c r="O5204" s="33">
        <v>849.7</v>
      </c>
      <c r="P5204" s="33">
        <v>2216</v>
      </c>
    </row>
    <row r="5205" spans="1:16">
      <c r="A5205" s="27" t="s">
        <v>859</v>
      </c>
      <c r="B5205" s="31">
        <v>202503</v>
      </c>
      <c r="C5205" s="27" t="s">
        <v>111</v>
      </c>
      <c r="D5205" s="27" t="s">
        <v>211</v>
      </c>
      <c r="E5205" s="27" t="s">
        <v>33</v>
      </c>
      <c r="F5205" s="27" t="s">
        <v>262</v>
      </c>
      <c r="G5205" s="33">
        <v>182542.92</v>
      </c>
      <c r="H5205" s="33">
        <v>182542.92</v>
      </c>
      <c r="I5205" s="33">
        <v>8736</v>
      </c>
      <c r="J5205" s="33">
        <v>480</v>
      </c>
      <c r="K5205" s="33">
        <v>7600</v>
      </c>
      <c r="L5205" s="33">
        <v>1</v>
      </c>
      <c r="M5205" s="33">
        <v>1</v>
      </c>
      <c r="N5205" s="33">
        <v>190596.93</v>
      </c>
      <c r="O5205" s="33">
        <v>1063.3</v>
      </c>
      <c r="P5205" s="33">
        <v>2998</v>
      </c>
    </row>
    <row r="5206" spans="1:16">
      <c r="A5206" s="27" t="s">
        <v>859</v>
      </c>
      <c r="B5206" s="31">
        <v>202504</v>
      </c>
      <c r="C5206" s="27" t="s">
        <v>111</v>
      </c>
      <c r="D5206" s="27" t="s">
        <v>211</v>
      </c>
      <c r="E5206" s="27" t="s">
        <v>33</v>
      </c>
      <c r="F5206" s="27" t="s">
        <v>262</v>
      </c>
      <c r="G5206" s="33">
        <v>205892.27</v>
      </c>
      <c r="H5206" s="33">
        <v>205892.27</v>
      </c>
      <c r="I5206" s="33">
        <v>9516</v>
      </c>
      <c r="J5206" s="33">
        <v>415</v>
      </c>
      <c r="K5206" s="33">
        <v>7600</v>
      </c>
      <c r="L5206" s="33">
        <v>1</v>
      </c>
      <c r="M5206" s="33">
        <v>1</v>
      </c>
      <c r="N5206" s="33">
        <v>223818.67</v>
      </c>
      <c r="O5206" s="33">
        <v>1239.3</v>
      </c>
      <c r="P5206" s="33">
        <v>3189</v>
      </c>
    </row>
    <row r="5207" spans="1:16">
      <c r="A5207" s="27" t="s">
        <v>859</v>
      </c>
      <c r="B5207" s="31">
        <v>202505</v>
      </c>
      <c r="C5207" s="27" t="s">
        <v>111</v>
      </c>
      <c r="D5207" s="27" t="s">
        <v>211</v>
      </c>
      <c r="E5207" s="27" t="s">
        <v>33</v>
      </c>
      <c r="F5207" s="27" t="s">
        <v>262</v>
      </c>
      <c r="G5207" s="33">
        <v>196405.77</v>
      </c>
      <c r="H5207" s="33">
        <v>196405.77</v>
      </c>
      <c r="I5207" s="33">
        <v>9368</v>
      </c>
      <c r="J5207" s="33">
        <v>466</v>
      </c>
      <c r="K5207" s="33">
        <v>7600</v>
      </c>
      <c r="L5207" s="33">
        <v>1</v>
      </c>
      <c r="M5207" s="33">
        <v>1</v>
      </c>
      <c r="N5207" s="33">
        <v>244623.99</v>
      </c>
      <c r="O5207" s="33">
        <v>1375.6</v>
      </c>
      <c r="P5207" s="33">
        <v>3072</v>
      </c>
    </row>
    <row r="5208" spans="1:16">
      <c r="A5208" s="27" t="s">
        <v>859</v>
      </c>
      <c r="B5208" s="31">
        <v>202506</v>
      </c>
      <c r="C5208" s="27" t="s">
        <v>111</v>
      </c>
      <c r="D5208" s="27" t="s">
        <v>211</v>
      </c>
      <c r="E5208" s="27" t="s">
        <v>33</v>
      </c>
      <c r="F5208" s="27" t="s">
        <v>262</v>
      </c>
      <c r="G5208" s="33">
        <v>238568.52</v>
      </c>
      <c r="H5208" s="33">
        <v>238568.52</v>
      </c>
      <c r="I5208" s="33">
        <v>13331</v>
      </c>
      <c r="J5208" s="33">
        <v>706</v>
      </c>
      <c r="K5208" s="33">
        <v>7600</v>
      </c>
      <c r="L5208" s="33">
        <v>1</v>
      </c>
      <c r="M5208" s="33">
        <v>1</v>
      </c>
      <c r="N5208" s="33">
        <v>238484.06</v>
      </c>
      <c r="O5208" s="33">
        <v>1427.1</v>
      </c>
      <c r="P5208" s="33">
        <v>4036</v>
      </c>
    </row>
    <row r="5209" spans="1:16">
      <c r="A5209" s="27" t="s">
        <v>859</v>
      </c>
      <c r="B5209" s="31">
        <v>202507</v>
      </c>
      <c r="C5209" s="27" t="s">
        <v>111</v>
      </c>
      <c r="D5209" s="27" t="s">
        <v>211</v>
      </c>
      <c r="E5209" s="27" t="s">
        <v>33</v>
      </c>
      <c r="F5209" s="27" t="s">
        <v>262</v>
      </c>
      <c r="G5209" s="33">
        <v>189330.89</v>
      </c>
      <c r="H5209" s="33">
        <v>189330.89</v>
      </c>
      <c r="I5209" s="33">
        <v>9794</v>
      </c>
      <c r="J5209" s="33">
        <v>519</v>
      </c>
      <c r="K5209" s="33">
        <v>7600</v>
      </c>
      <c r="L5209" s="33">
        <v>1</v>
      </c>
      <c r="M5209" s="33">
        <v>1</v>
      </c>
      <c r="N5209" s="33">
        <v>211595.37</v>
      </c>
      <c r="O5209" s="33">
        <v>1042.4</v>
      </c>
      <c r="P5209" s="33">
        <v>3112</v>
      </c>
    </row>
    <row r="5210" spans="1:16">
      <c r="A5210" s="27" t="s">
        <v>859</v>
      </c>
      <c r="B5210" s="31">
        <v>202508</v>
      </c>
      <c r="C5210" s="27" t="s">
        <v>111</v>
      </c>
      <c r="D5210" s="27" t="s">
        <v>211</v>
      </c>
      <c r="E5210" s="27" t="s">
        <v>33</v>
      </c>
      <c r="F5210" s="27" t="s">
        <v>262</v>
      </c>
      <c r="G5210" s="33">
        <v>203266.57</v>
      </c>
      <c r="H5210" s="33">
        <v>203266.57</v>
      </c>
      <c r="I5210" s="33">
        <v>10898</v>
      </c>
      <c r="J5210" s="33">
        <v>607</v>
      </c>
      <c r="K5210" s="33">
        <v>7600</v>
      </c>
      <c r="L5210" s="33">
        <v>1</v>
      </c>
      <c r="M5210" s="33">
        <v>1</v>
      </c>
      <c r="N5210" s="33">
        <v>203365.15</v>
      </c>
      <c r="O5210" s="33">
        <v>1251</v>
      </c>
      <c r="P5210" s="33">
        <v>3641</v>
      </c>
    </row>
    <row r="5211" spans="1:16">
      <c r="A5211" s="27" t="s">
        <v>859</v>
      </c>
      <c r="B5211" s="31">
        <v>202509</v>
      </c>
      <c r="C5211" s="27" t="s">
        <v>111</v>
      </c>
      <c r="D5211" s="27" t="s">
        <v>211</v>
      </c>
      <c r="E5211" s="27" t="s">
        <v>33</v>
      </c>
      <c r="F5211" s="27" t="s">
        <v>262</v>
      </c>
      <c r="G5211" s="33">
        <v>189496.35</v>
      </c>
      <c r="H5211" s="33">
        <v>189496.35</v>
      </c>
      <c r="I5211" s="33">
        <v>10090</v>
      </c>
      <c r="J5211" s="33">
        <v>518</v>
      </c>
      <c r="K5211" s="33">
        <v>7600</v>
      </c>
      <c r="L5211" s="33">
        <v>1</v>
      </c>
      <c r="M5211" s="33">
        <v>1</v>
      </c>
      <c r="N5211" s="33">
        <v>195129.44</v>
      </c>
      <c r="O5211" s="33">
        <v>1163.2</v>
      </c>
      <c r="P5211" s="33">
        <v>3301</v>
      </c>
    </row>
    <row r="5212" spans="1:16">
      <c r="A5212" s="27" t="s">
        <v>859</v>
      </c>
      <c r="B5212" s="31">
        <v>202510</v>
      </c>
      <c r="C5212" s="27" t="s">
        <v>111</v>
      </c>
      <c r="D5212" s="27" t="s">
        <v>211</v>
      </c>
      <c r="E5212" s="27" t="s">
        <v>33</v>
      </c>
      <c r="F5212" s="27" t="s">
        <v>262</v>
      </c>
      <c r="G5212" s="33">
        <v>199981.06</v>
      </c>
      <c r="H5212" s="33">
        <v>199981.06</v>
      </c>
      <c r="I5212" s="33">
        <v>10142</v>
      </c>
      <c r="J5212" s="33">
        <v>672</v>
      </c>
      <c r="K5212" s="33">
        <v>7600</v>
      </c>
      <c r="L5212" s="33">
        <v>1</v>
      </c>
      <c r="M5212" s="33">
        <v>1</v>
      </c>
      <c r="N5212" s="33">
        <v>213883.18</v>
      </c>
      <c r="O5212" s="33">
        <v>1318.3</v>
      </c>
      <c r="P5212" s="33">
        <v>3233</v>
      </c>
    </row>
    <row r="5213" spans="1:16">
      <c r="A5213" s="27" t="s">
        <v>859</v>
      </c>
      <c r="B5213" s="31">
        <v>202511</v>
      </c>
      <c r="C5213" s="27" t="s">
        <v>111</v>
      </c>
      <c r="D5213" s="27" t="s">
        <v>211</v>
      </c>
      <c r="E5213" s="27" t="s">
        <v>33</v>
      </c>
      <c r="F5213" s="27" t="s">
        <v>262</v>
      </c>
      <c r="G5213" s="33">
        <v>240279.34</v>
      </c>
      <c r="H5213" s="33">
        <v>240279.34</v>
      </c>
      <c r="I5213" s="33">
        <v>12463</v>
      </c>
      <c r="J5213" s="33">
        <v>576</v>
      </c>
      <c r="K5213" s="33">
        <v>7600</v>
      </c>
      <c r="L5213" s="33">
        <v>1</v>
      </c>
      <c r="M5213" s="33">
        <v>1</v>
      </c>
      <c r="N5213" s="33">
        <v>257576.11</v>
      </c>
      <c r="O5213" s="33">
        <v>1437.1</v>
      </c>
      <c r="P5213" s="33">
        <v>4002</v>
      </c>
    </row>
    <row r="5214" spans="1:16">
      <c r="A5214" s="27" t="s">
        <v>859</v>
      </c>
      <c r="B5214" s="31">
        <v>202512</v>
      </c>
      <c r="C5214" s="27" t="s">
        <v>111</v>
      </c>
      <c r="D5214" s="27" t="s">
        <v>211</v>
      </c>
      <c r="E5214" s="27" t="s">
        <v>33</v>
      </c>
      <c r="F5214" s="27" t="s">
        <v>262</v>
      </c>
      <c r="G5214" s="33">
        <v>264709.08</v>
      </c>
      <c r="H5214" s="33">
        <v>264709.08</v>
      </c>
      <c r="I5214" s="33">
        <v>13930</v>
      </c>
      <c r="J5214" s="33">
        <v>784</v>
      </c>
      <c r="K5214" s="33">
        <v>7600</v>
      </c>
      <c r="L5214" s="33">
        <v>1</v>
      </c>
      <c r="M5214" s="33">
        <v>1</v>
      </c>
      <c r="N5214" s="33">
        <v>295064.33</v>
      </c>
      <c r="O5214" s="33">
        <v>1683</v>
      </c>
      <c r="P5214" s="33">
        <v>4367</v>
      </c>
    </row>
    <row r="5215" spans="1:16">
      <c r="A5215" s="27" t="s">
        <v>859</v>
      </c>
      <c r="B5215" s="31">
        <v>202601</v>
      </c>
      <c r="C5215" s="27" t="s">
        <v>111</v>
      </c>
      <c r="D5215" s="27" t="s">
        <v>211</v>
      </c>
      <c r="E5215" s="27" t="s">
        <v>33</v>
      </c>
      <c r="F5215" s="27" t="s">
        <v>262</v>
      </c>
      <c r="G5215" s="33">
        <v>136527.61</v>
      </c>
      <c r="H5215" s="33">
        <v>136527.61</v>
      </c>
      <c r="I5215" s="33">
        <v>6879</v>
      </c>
      <c r="J5215" s="33">
        <v>393</v>
      </c>
      <c r="K5215" s="33">
        <v>7600</v>
      </c>
      <c r="L5215" s="33">
        <v>1</v>
      </c>
      <c r="M5215" s="33">
        <v>1</v>
      </c>
      <c r="N5215" s="33">
        <v>149659.86</v>
      </c>
      <c r="O5215" s="33">
        <v>830.7</v>
      </c>
      <c r="P5215" s="33">
        <v>2178</v>
      </c>
    </row>
    <row r="5216" spans="1:16">
      <c r="A5216" s="27" t="s">
        <v>859</v>
      </c>
      <c r="B5216" s="31">
        <v>202602</v>
      </c>
      <c r="C5216" s="27" t="s">
        <v>111</v>
      </c>
      <c r="D5216" s="27" t="s">
        <v>211</v>
      </c>
      <c r="E5216" s="27" t="s">
        <v>33</v>
      </c>
      <c r="F5216" s="27" t="s">
        <v>262</v>
      </c>
      <c r="G5216" s="33">
        <v>153809.04</v>
      </c>
      <c r="H5216" s="33">
        <v>153809.04</v>
      </c>
      <c r="I5216" s="33">
        <v>7920</v>
      </c>
      <c r="J5216" s="33">
        <v>329</v>
      </c>
      <c r="K5216" s="33">
        <v>7600</v>
      </c>
      <c r="L5216" s="33">
        <v>1</v>
      </c>
      <c r="M5216" s="33">
        <v>1</v>
      </c>
      <c r="N5216" s="33">
        <v>153868.26</v>
      </c>
      <c r="O5216" s="33">
        <v>961.8</v>
      </c>
      <c r="P5216" s="33">
        <v>2504</v>
      </c>
    </row>
    <row r="5217" spans="1:16">
      <c r="A5217" s="27" t="s">
        <v>859</v>
      </c>
      <c r="B5217" s="31">
        <v>202603</v>
      </c>
      <c r="C5217" s="27" t="s">
        <v>111</v>
      </c>
      <c r="D5217" s="27" t="s">
        <v>211</v>
      </c>
      <c r="E5217" s="27" t="s">
        <v>33</v>
      </c>
      <c r="F5217" s="27" t="s">
        <v>262</v>
      </c>
      <c r="G5217" s="33">
        <v>182692.16</v>
      </c>
      <c r="H5217" s="33">
        <v>182692.16</v>
      </c>
      <c r="I5217" s="33">
        <v>9772</v>
      </c>
      <c r="J5217" s="33">
        <v>479</v>
      </c>
      <c r="K5217" s="33">
        <v>7600</v>
      </c>
      <c r="L5217" s="33">
        <v>1</v>
      </c>
      <c r="M5217" s="33">
        <v>1</v>
      </c>
      <c r="N5217" s="33">
        <v>191359.32</v>
      </c>
      <c r="O5217" s="33">
        <v>1033.1</v>
      </c>
      <c r="P5217" s="33">
        <v>3097</v>
      </c>
    </row>
    <row r="5218" spans="1:16">
      <c r="A5218" s="27" t="s">
        <v>859</v>
      </c>
      <c r="B5218" s="31">
        <v>202604</v>
      </c>
      <c r="C5218" s="27" t="s">
        <v>111</v>
      </c>
      <c r="D5218" s="27" t="s">
        <v>211</v>
      </c>
      <c r="E5218" s="27" t="s">
        <v>33</v>
      </c>
      <c r="F5218" s="27" t="s">
        <v>262</v>
      </c>
      <c r="G5218" s="33">
        <v>215710.01</v>
      </c>
      <c r="H5218" s="33">
        <v>215710.01</v>
      </c>
      <c r="I5218" s="33">
        <v>10322</v>
      </c>
      <c r="J5218" s="33">
        <v>501</v>
      </c>
      <c r="K5218" s="33">
        <v>7600</v>
      </c>
      <c r="L5218" s="33">
        <v>1</v>
      </c>
      <c r="M5218" s="33">
        <v>1</v>
      </c>
      <c r="N5218" s="33">
        <v>224713.95</v>
      </c>
      <c r="O5218" s="33">
        <v>1430.7</v>
      </c>
      <c r="P5218" s="33">
        <v>3303</v>
      </c>
    </row>
    <row r="5219" spans="1:16">
      <c r="A5219" s="27" t="s">
        <v>859</v>
      </c>
      <c r="B5219" s="31">
        <v>202605</v>
      </c>
      <c r="C5219" s="27" t="s">
        <v>111</v>
      </c>
      <c r="D5219" s="27" t="s">
        <v>211</v>
      </c>
      <c r="E5219" s="27" t="s">
        <v>33</v>
      </c>
      <c r="F5219" s="27" t="s">
        <v>262</v>
      </c>
      <c r="G5219" s="33">
        <v>238123.29</v>
      </c>
      <c r="H5219" s="33">
        <v>238123.29</v>
      </c>
      <c r="I5219" s="33">
        <v>12508</v>
      </c>
      <c r="J5219" s="33">
        <v>680</v>
      </c>
      <c r="K5219" s="33">
        <v>7600</v>
      </c>
      <c r="L5219" s="33">
        <v>1</v>
      </c>
      <c r="M5219" s="33">
        <v>1</v>
      </c>
      <c r="N5219" s="33">
        <v>245602.48</v>
      </c>
      <c r="O5219" s="33">
        <v>1426.2</v>
      </c>
      <c r="P5219" s="33">
        <v>4145</v>
      </c>
    </row>
    <row r="5220" spans="1:16">
      <c r="A5220" s="27" t="s">
        <v>859</v>
      </c>
      <c r="B5220" s="31">
        <v>202606</v>
      </c>
      <c r="C5220" s="27" t="s">
        <v>111</v>
      </c>
      <c r="D5220" s="27" t="s">
        <v>211</v>
      </c>
      <c r="E5220" s="27" t="s">
        <v>33</v>
      </c>
      <c r="F5220" s="27" t="s">
        <v>262</v>
      </c>
      <c r="G5220" s="33">
        <v>241863.25</v>
      </c>
      <c r="H5220" s="33">
        <v>241863.25</v>
      </c>
      <c r="I5220" s="33">
        <v>11101</v>
      </c>
      <c r="J5220" s="33">
        <v>618</v>
      </c>
      <c r="K5220" s="33">
        <v>7600</v>
      </c>
      <c r="L5220" s="33">
        <v>1</v>
      </c>
      <c r="M5220" s="33">
        <v>1</v>
      </c>
      <c r="N5220" s="33">
        <v>239437.99</v>
      </c>
      <c r="O5220" s="33">
        <v>1551.2</v>
      </c>
      <c r="P5220" s="33">
        <v>3746</v>
      </c>
    </row>
    <row r="5221" spans="1:16">
      <c r="A5221" s="27" t="s">
        <v>859</v>
      </c>
      <c r="B5221" s="31">
        <v>202607</v>
      </c>
      <c r="C5221" s="27" t="s">
        <v>111</v>
      </c>
      <c r="D5221" s="27" t="s">
        <v>211</v>
      </c>
      <c r="E5221" s="27" t="s">
        <v>33</v>
      </c>
      <c r="F5221" s="27" t="s">
        <v>262</v>
      </c>
      <c r="G5221" s="33">
        <v>224328.26</v>
      </c>
      <c r="H5221" s="33">
        <v>224328.26</v>
      </c>
      <c r="I5221" s="33">
        <v>11950</v>
      </c>
      <c r="J5221" s="33">
        <v>650</v>
      </c>
      <c r="K5221" s="33">
        <v>7600</v>
      </c>
      <c r="L5221" s="33">
        <v>1</v>
      </c>
      <c r="M5221" s="33">
        <v>1</v>
      </c>
      <c r="N5221" s="33">
        <v>212441.75</v>
      </c>
      <c r="O5221" s="33">
        <v>1348.8</v>
      </c>
      <c r="P5221" s="33">
        <v>3878</v>
      </c>
    </row>
    <row r="5222" spans="1:16">
      <c r="A5222" s="27" t="s">
        <v>863</v>
      </c>
      <c r="B5222" s="31">
        <v>202408</v>
      </c>
      <c r="C5222" s="27" t="s">
        <v>111</v>
      </c>
      <c r="D5222" s="27" t="s">
        <v>211</v>
      </c>
      <c r="E5222" s="27" t="s">
        <v>33</v>
      </c>
      <c r="F5222" s="27" t="s">
        <v>262</v>
      </c>
      <c r="G5222" s="33">
        <v>174975.15</v>
      </c>
      <c r="H5222" s="33">
        <v>174975.15</v>
      </c>
      <c r="I5222" s="33">
        <v>9079</v>
      </c>
      <c r="J5222" s="33">
        <v>475</v>
      </c>
      <c r="K5222" s="33">
        <v>5900</v>
      </c>
      <c r="L5222" s="33">
        <v>1</v>
      </c>
      <c r="M5222" s="33">
        <v>1</v>
      </c>
      <c r="N5222" s="33">
        <v>161896.68</v>
      </c>
      <c r="O5222" s="33">
        <v>1001</v>
      </c>
      <c r="P5222" s="33">
        <v>2895</v>
      </c>
    </row>
    <row r="5223" spans="1:16">
      <c r="A5223" s="27" t="s">
        <v>863</v>
      </c>
      <c r="B5223" s="31">
        <v>202409</v>
      </c>
      <c r="C5223" s="27" t="s">
        <v>111</v>
      </c>
      <c r="D5223" s="27" t="s">
        <v>211</v>
      </c>
      <c r="E5223" s="27" t="s">
        <v>33</v>
      </c>
      <c r="F5223" s="27" t="s">
        <v>262</v>
      </c>
      <c r="G5223" s="33">
        <v>171313.99</v>
      </c>
      <c r="H5223" s="33">
        <v>171313.99</v>
      </c>
      <c r="I5223" s="33">
        <v>8717</v>
      </c>
      <c r="J5223" s="33">
        <v>450</v>
      </c>
      <c r="K5223" s="33">
        <v>5900</v>
      </c>
      <c r="L5223" s="33">
        <v>1</v>
      </c>
      <c r="M5223" s="33">
        <v>1</v>
      </c>
      <c r="N5223" s="33">
        <v>155340.32</v>
      </c>
      <c r="O5223" s="33">
        <v>1068.2</v>
      </c>
      <c r="P5223" s="33">
        <v>2834</v>
      </c>
    </row>
    <row r="5224" spans="1:16">
      <c r="A5224" s="27" t="s">
        <v>863</v>
      </c>
      <c r="B5224" s="31">
        <v>202410</v>
      </c>
      <c r="C5224" s="27" t="s">
        <v>111</v>
      </c>
      <c r="D5224" s="27" t="s">
        <v>211</v>
      </c>
      <c r="E5224" s="27" t="s">
        <v>33</v>
      </c>
      <c r="F5224" s="27" t="s">
        <v>262</v>
      </c>
      <c r="G5224" s="33">
        <v>188811.81</v>
      </c>
      <c r="H5224" s="33">
        <v>188811.81</v>
      </c>
      <c r="I5224" s="33">
        <v>9281</v>
      </c>
      <c r="J5224" s="33">
        <v>468</v>
      </c>
      <c r="K5224" s="33">
        <v>5900</v>
      </c>
      <c r="L5224" s="33">
        <v>1</v>
      </c>
      <c r="M5224" s="33">
        <v>1</v>
      </c>
      <c r="N5224" s="33">
        <v>170269.97</v>
      </c>
      <c r="O5224" s="33">
        <v>1070.4</v>
      </c>
      <c r="P5224" s="33">
        <v>3060</v>
      </c>
    </row>
    <row r="5225" spans="1:16">
      <c r="A5225" s="27" t="s">
        <v>863</v>
      </c>
      <c r="B5225" s="31">
        <v>202411</v>
      </c>
      <c r="C5225" s="27" t="s">
        <v>111</v>
      </c>
      <c r="D5225" s="27" t="s">
        <v>211</v>
      </c>
      <c r="E5225" s="27" t="s">
        <v>33</v>
      </c>
      <c r="F5225" s="27" t="s">
        <v>262</v>
      </c>
      <c r="G5225" s="33">
        <v>236514.86</v>
      </c>
      <c r="H5225" s="33">
        <v>236514.86</v>
      </c>
      <c r="I5225" s="33">
        <v>11840</v>
      </c>
      <c r="J5225" s="33">
        <v>565</v>
      </c>
      <c r="K5225" s="33">
        <v>5900</v>
      </c>
      <c r="L5225" s="33">
        <v>1</v>
      </c>
      <c r="M5225" s="33">
        <v>1</v>
      </c>
      <c r="N5225" s="33">
        <v>205053.41</v>
      </c>
      <c r="O5225" s="33">
        <v>1460.5</v>
      </c>
      <c r="P5225" s="33">
        <v>3763</v>
      </c>
    </row>
    <row r="5226" spans="1:16">
      <c r="A5226" s="27" t="s">
        <v>863</v>
      </c>
      <c r="B5226" s="31">
        <v>202412</v>
      </c>
      <c r="C5226" s="27" t="s">
        <v>111</v>
      </c>
      <c r="D5226" s="27" t="s">
        <v>211</v>
      </c>
      <c r="E5226" s="27" t="s">
        <v>33</v>
      </c>
      <c r="F5226" s="27" t="s">
        <v>262</v>
      </c>
      <c r="G5226" s="33">
        <v>268161.4</v>
      </c>
      <c r="H5226" s="33">
        <v>268161.4</v>
      </c>
      <c r="I5226" s="33">
        <v>13515</v>
      </c>
      <c r="J5226" s="33">
        <v>683</v>
      </c>
      <c r="K5226" s="33">
        <v>5900</v>
      </c>
      <c r="L5226" s="33">
        <v>1</v>
      </c>
      <c r="M5226" s="33">
        <v>1</v>
      </c>
      <c r="N5226" s="33">
        <v>234897.35</v>
      </c>
      <c r="O5226" s="33">
        <v>1633.4</v>
      </c>
      <c r="P5226" s="33">
        <v>4294</v>
      </c>
    </row>
    <row r="5227" spans="1:16">
      <c r="A5227" s="27" t="s">
        <v>863</v>
      </c>
      <c r="B5227" s="31">
        <v>202501</v>
      </c>
      <c r="C5227" s="27" t="s">
        <v>111</v>
      </c>
      <c r="D5227" s="27" t="s">
        <v>211</v>
      </c>
      <c r="E5227" s="27" t="s">
        <v>33</v>
      </c>
      <c r="F5227" s="27" t="s">
        <v>262</v>
      </c>
      <c r="G5227" s="33">
        <v>128422.23</v>
      </c>
      <c r="H5227" s="33">
        <v>128422.23</v>
      </c>
      <c r="I5227" s="33">
        <v>6712</v>
      </c>
      <c r="J5227" s="33">
        <v>283</v>
      </c>
      <c r="K5227" s="33">
        <v>5900</v>
      </c>
      <c r="L5227" s="33">
        <v>1</v>
      </c>
      <c r="M5227" s="33">
        <v>1</v>
      </c>
      <c r="N5227" s="33">
        <v>119142.51</v>
      </c>
      <c r="O5227" s="33">
        <v>826</v>
      </c>
      <c r="P5227" s="33">
        <v>2171</v>
      </c>
    </row>
    <row r="5228" spans="1:16">
      <c r="A5228" s="27" t="s">
        <v>863</v>
      </c>
      <c r="B5228" s="31">
        <v>202502</v>
      </c>
      <c r="C5228" s="27" t="s">
        <v>111</v>
      </c>
      <c r="D5228" s="27" t="s">
        <v>211</v>
      </c>
      <c r="E5228" s="27" t="s">
        <v>33</v>
      </c>
      <c r="F5228" s="27" t="s">
        <v>262</v>
      </c>
      <c r="G5228" s="33">
        <v>133529.56</v>
      </c>
      <c r="H5228" s="33">
        <v>133529.56</v>
      </c>
      <c r="I5228" s="33">
        <v>7016</v>
      </c>
      <c r="J5228" s="33">
        <v>343</v>
      </c>
      <c r="K5228" s="33">
        <v>5900</v>
      </c>
      <c r="L5228" s="33">
        <v>1</v>
      </c>
      <c r="M5228" s="33">
        <v>1</v>
      </c>
      <c r="N5228" s="33">
        <v>122492.77</v>
      </c>
      <c r="O5228" s="33">
        <v>825.3</v>
      </c>
      <c r="P5228" s="33">
        <v>2209</v>
      </c>
    </row>
    <row r="5229" spans="1:16">
      <c r="A5229" s="27" t="s">
        <v>863</v>
      </c>
      <c r="B5229" s="31">
        <v>202503</v>
      </c>
      <c r="C5229" s="27" t="s">
        <v>111</v>
      </c>
      <c r="D5229" s="27" t="s">
        <v>211</v>
      </c>
      <c r="E5229" s="27" t="s">
        <v>33</v>
      </c>
      <c r="F5229" s="27" t="s">
        <v>262</v>
      </c>
      <c r="G5229" s="33">
        <v>168973.42</v>
      </c>
      <c r="H5229" s="33">
        <v>168973.42</v>
      </c>
      <c r="I5229" s="33">
        <v>8491</v>
      </c>
      <c r="J5229" s="33">
        <v>515</v>
      </c>
      <c r="K5229" s="33">
        <v>5900</v>
      </c>
      <c r="L5229" s="33">
        <v>1</v>
      </c>
      <c r="M5229" s="33">
        <v>1</v>
      </c>
      <c r="N5229" s="33">
        <v>152338.98</v>
      </c>
      <c r="O5229" s="33">
        <v>1155.5</v>
      </c>
      <c r="P5229" s="33">
        <v>2713</v>
      </c>
    </row>
    <row r="5230" spans="1:16">
      <c r="A5230" s="27" t="s">
        <v>863</v>
      </c>
      <c r="B5230" s="31">
        <v>202504</v>
      </c>
      <c r="C5230" s="27" t="s">
        <v>111</v>
      </c>
      <c r="D5230" s="27" t="s">
        <v>211</v>
      </c>
      <c r="E5230" s="27" t="s">
        <v>33</v>
      </c>
      <c r="F5230" s="27" t="s">
        <v>262</v>
      </c>
      <c r="G5230" s="33">
        <v>198499.95</v>
      </c>
      <c r="H5230" s="33">
        <v>198499.95</v>
      </c>
      <c r="I5230" s="33">
        <v>9545</v>
      </c>
      <c r="J5230" s="33">
        <v>500</v>
      </c>
      <c r="K5230" s="33">
        <v>5900</v>
      </c>
      <c r="L5230" s="33">
        <v>1</v>
      </c>
      <c r="M5230" s="33">
        <v>1</v>
      </c>
      <c r="N5230" s="33">
        <v>178892.21</v>
      </c>
      <c r="O5230" s="33">
        <v>1430.5</v>
      </c>
      <c r="P5230" s="33">
        <v>3205</v>
      </c>
    </row>
    <row r="5231" spans="1:16">
      <c r="A5231" s="27" t="s">
        <v>863</v>
      </c>
      <c r="B5231" s="31">
        <v>202505</v>
      </c>
      <c r="C5231" s="27" t="s">
        <v>111</v>
      </c>
      <c r="D5231" s="27" t="s">
        <v>211</v>
      </c>
      <c r="E5231" s="27" t="s">
        <v>33</v>
      </c>
      <c r="F5231" s="27" t="s">
        <v>262</v>
      </c>
      <c r="G5231" s="33">
        <v>222487.85</v>
      </c>
      <c r="H5231" s="33">
        <v>222487.85</v>
      </c>
      <c r="I5231" s="33">
        <v>11205</v>
      </c>
      <c r="J5231" s="33">
        <v>570</v>
      </c>
      <c r="K5231" s="33">
        <v>5900</v>
      </c>
      <c r="L5231" s="33">
        <v>1</v>
      </c>
      <c r="M5231" s="33">
        <v>1</v>
      </c>
      <c r="N5231" s="33">
        <v>195521.34</v>
      </c>
      <c r="O5231" s="33">
        <v>1424.5</v>
      </c>
      <c r="P5231" s="33">
        <v>3573</v>
      </c>
    </row>
    <row r="5232" spans="1:16">
      <c r="A5232" s="27" t="s">
        <v>863</v>
      </c>
      <c r="B5232" s="31">
        <v>202506</v>
      </c>
      <c r="C5232" s="27" t="s">
        <v>111</v>
      </c>
      <c r="D5232" s="27" t="s">
        <v>211</v>
      </c>
      <c r="E5232" s="27" t="s">
        <v>33</v>
      </c>
      <c r="F5232" s="27" t="s">
        <v>262</v>
      </c>
      <c r="G5232" s="33">
        <v>211479.33</v>
      </c>
      <c r="H5232" s="33">
        <v>211479.33</v>
      </c>
      <c r="I5232" s="33">
        <v>11256</v>
      </c>
      <c r="J5232" s="33">
        <v>618</v>
      </c>
      <c r="K5232" s="33">
        <v>5900</v>
      </c>
      <c r="L5232" s="33">
        <v>1</v>
      </c>
      <c r="M5232" s="33">
        <v>1</v>
      </c>
      <c r="N5232" s="33">
        <v>190613.86</v>
      </c>
      <c r="O5232" s="33">
        <v>1390.7</v>
      </c>
      <c r="P5232" s="33">
        <v>3456</v>
      </c>
    </row>
    <row r="5233" spans="1:16">
      <c r="A5233" s="27" t="s">
        <v>863</v>
      </c>
      <c r="B5233" s="31">
        <v>202507</v>
      </c>
      <c r="C5233" s="27" t="s">
        <v>111</v>
      </c>
      <c r="D5233" s="27" t="s">
        <v>211</v>
      </c>
      <c r="E5233" s="27" t="s">
        <v>33</v>
      </c>
      <c r="F5233" s="27" t="s">
        <v>262</v>
      </c>
      <c r="G5233" s="33">
        <v>174673.74</v>
      </c>
      <c r="H5233" s="33">
        <v>174673.74</v>
      </c>
      <c r="I5233" s="33">
        <v>9234</v>
      </c>
      <c r="J5233" s="33">
        <v>526</v>
      </c>
      <c r="K5233" s="33">
        <v>5900</v>
      </c>
      <c r="L5233" s="33">
        <v>1</v>
      </c>
      <c r="M5233" s="33">
        <v>1</v>
      </c>
      <c r="N5233" s="33">
        <v>169122.46</v>
      </c>
      <c r="O5233" s="33">
        <v>1087.8</v>
      </c>
      <c r="P5233" s="33">
        <v>3111</v>
      </c>
    </row>
    <row r="5234" spans="1:16">
      <c r="A5234" s="27" t="s">
        <v>863</v>
      </c>
      <c r="B5234" s="31">
        <v>202508</v>
      </c>
      <c r="C5234" s="27" t="s">
        <v>111</v>
      </c>
      <c r="D5234" s="27" t="s">
        <v>211</v>
      </c>
      <c r="E5234" s="27" t="s">
        <v>33</v>
      </c>
      <c r="F5234" s="27" t="s">
        <v>262</v>
      </c>
      <c r="G5234" s="33">
        <v>196125.86</v>
      </c>
      <c r="H5234" s="33">
        <v>196125.86</v>
      </c>
      <c r="I5234" s="33">
        <v>10247</v>
      </c>
      <c r="J5234" s="33">
        <v>508</v>
      </c>
      <c r="K5234" s="33">
        <v>5900</v>
      </c>
      <c r="L5234" s="33">
        <v>1</v>
      </c>
      <c r="M5234" s="33">
        <v>1</v>
      </c>
      <c r="N5234" s="33">
        <v>162544.27</v>
      </c>
      <c r="O5234" s="33">
        <v>1180.3</v>
      </c>
      <c r="P5234" s="33">
        <v>3208</v>
      </c>
    </row>
    <row r="5235" spans="1:16">
      <c r="A5235" s="27" t="s">
        <v>863</v>
      </c>
      <c r="B5235" s="31">
        <v>202509</v>
      </c>
      <c r="C5235" s="27" t="s">
        <v>111</v>
      </c>
      <c r="D5235" s="27" t="s">
        <v>211</v>
      </c>
      <c r="E5235" s="27" t="s">
        <v>33</v>
      </c>
      <c r="F5235" s="27" t="s">
        <v>262</v>
      </c>
      <c r="G5235" s="33">
        <v>183466.5</v>
      </c>
      <c r="H5235" s="33">
        <v>183466.5</v>
      </c>
      <c r="I5235" s="33">
        <v>9806</v>
      </c>
      <c r="J5235" s="33">
        <v>514</v>
      </c>
      <c r="K5235" s="33">
        <v>5900</v>
      </c>
      <c r="L5235" s="33">
        <v>1</v>
      </c>
      <c r="M5235" s="33">
        <v>1</v>
      </c>
      <c r="N5235" s="33">
        <v>155961.68</v>
      </c>
      <c r="O5235" s="33">
        <v>1285.7</v>
      </c>
      <c r="P5235" s="33">
        <v>3080</v>
      </c>
    </row>
    <row r="5236" spans="1:16">
      <c r="A5236" s="27" t="s">
        <v>863</v>
      </c>
      <c r="B5236" s="31">
        <v>202510</v>
      </c>
      <c r="C5236" s="27" t="s">
        <v>111</v>
      </c>
      <c r="D5236" s="27" t="s">
        <v>211</v>
      </c>
      <c r="E5236" s="27" t="s">
        <v>33</v>
      </c>
      <c r="F5236" s="27" t="s">
        <v>262</v>
      </c>
      <c r="G5236" s="33">
        <v>197140.02</v>
      </c>
      <c r="H5236" s="33">
        <v>197140.02</v>
      </c>
      <c r="I5236" s="33">
        <v>10418</v>
      </c>
      <c r="J5236" s="33">
        <v>557</v>
      </c>
      <c r="K5236" s="33">
        <v>5900</v>
      </c>
      <c r="L5236" s="33">
        <v>1</v>
      </c>
      <c r="M5236" s="33">
        <v>1</v>
      </c>
      <c r="N5236" s="33">
        <v>170951.05</v>
      </c>
      <c r="O5236" s="33">
        <v>1166.6</v>
      </c>
      <c r="P5236" s="33">
        <v>3305</v>
      </c>
    </row>
    <row r="5237" spans="1:16">
      <c r="A5237" s="27" t="s">
        <v>863</v>
      </c>
      <c r="B5237" s="31">
        <v>202511</v>
      </c>
      <c r="C5237" s="27" t="s">
        <v>111</v>
      </c>
      <c r="D5237" s="27" t="s">
        <v>211</v>
      </c>
      <c r="E5237" s="27" t="s">
        <v>33</v>
      </c>
      <c r="F5237" s="27" t="s">
        <v>262</v>
      </c>
      <c r="G5237" s="33">
        <v>226941.39</v>
      </c>
      <c r="H5237" s="33">
        <v>226941.39</v>
      </c>
      <c r="I5237" s="33">
        <v>11088</v>
      </c>
      <c r="J5237" s="33">
        <v>522</v>
      </c>
      <c r="K5237" s="33">
        <v>5900</v>
      </c>
      <c r="L5237" s="33">
        <v>1</v>
      </c>
      <c r="M5237" s="33">
        <v>1</v>
      </c>
      <c r="N5237" s="33">
        <v>205873.62</v>
      </c>
      <c r="O5237" s="33">
        <v>1412.7</v>
      </c>
      <c r="P5237" s="33">
        <v>3704</v>
      </c>
    </row>
    <row r="5238" spans="1:16">
      <c r="A5238" s="27" t="s">
        <v>863</v>
      </c>
      <c r="B5238" s="31">
        <v>202512</v>
      </c>
      <c r="C5238" s="27" t="s">
        <v>111</v>
      </c>
      <c r="D5238" s="27" t="s">
        <v>211</v>
      </c>
      <c r="E5238" s="27" t="s">
        <v>33</v>
      </c>
      <c r="F5238" s="27" t="s">
        <v>262</v>
      </c>
      <c r="G5238" s="33">
        <v>270374.22</v>
      </c>
      <c r="H5238" s="33">
        <v>270374.22</v>
      </c>
      <c r="I5238" s="33">
        <v>12899</v>
      </c>
      <c r="J5238" s="33">
        <v>616</v>
      </c>
      <c r="K5238" s="33">
        <v>5900</v>
      </c>
      <c r="L5238" s="33">
        <v>1</v>
      </c>
      <c r="M5238" s="33">
        <v>1</v>
      </c>
      <c r="N5238" s="33">
        <v>235836.94</v>
      </c>
      <c r="O5238" s="33">
        <v>1683.2</v>
      </c>
      <c r="P5238" s="33">
        <v>4179</v>
      </c>
    </row>
    <row r="5239" spans="1:16">
      <c r="A5239" s="27" t="s">
        <v>863</v>
      </c>
      <c r="B5239" s="31">
        <v>202601</v>
      </c>
      <c r="C5239" s="27" t="s">
        <v>111</v>
      </c>
      <c r="D5239" s="27" t="s">
        <v>211</v>
      </c>
      <c r="E5239" s="27" t="s">
        <v>33</v>
      </c>
      <c r="F5239" s="27" t="s">
        <v>262</v>
      </c>
      <c r="G5239" s="33">
        <v>150808.71</v>
      </c>
      <c r="H5239" s="33">
        <v>150808.71</v>
      </c>
      <c r="I5239" s="33">
        <v>7864</v>
      </c>
      <c r="J5239" s="33">
        <v>390</v>
      </c>
      <c r="K5239" s="33">
        <v>5900</v>
      </c>
      <c r="L5239" s="33">
        <v>1</v>
      </c>
      <c r="M5239" s="33">
        <v>1</v>
      </c>
      <c r="N5239" s="33">
        <v>119619.08</v>
      </c>
      <c r="O5239" s="33">
        <v>970.7</v>
      </c>
      <c r="P5239" s="33">
        <v>2453</v>
      </c>
    </row>
    <row r="5240" spans="1:16">
      <c r="A5240" s="27" t="s">
        <v>863</v>
      </c>
      <c r="B5240" s="31">
        <v>202602</v>
      </c>
      <c r="C5240" s="27" t="s">
        <v>111</v>
      </c>
      <c r="D5240" s="27" t="s">
        <v>211</v>
      </c>
      <c r="E5240" s="27" t="s">
        <v>33</v>
      </c>
      <c r="F5240" s="27" t="s">
        <v>262</v>
      </c>
      <c r="G5240" s="33">
        <v>132832.14</v>
      </c>
      <c r="H5240" s="33">
        <v>132832.14</v>
      </c>
      <c r="I5240" s="33">
        <v>6572</v>
      </c>
      <c r="J5240" s="33">
        <v>335</v>
      </c>
      <c r="K5240" s="33">
        <v>5900</v>
      </c>
      <c r="L5240" s="33">
        <v>1</v>
      </c>
      <c r="M5240" s="33">
        <v>1</v>
      </c>
      <c r="N5240" s="33">
        <v>122982.74</v>
      </c>
      <c r="O5240" s="33">
        <v>837.2</v>
      </c>
      <c r="P5240" s="33">
        <v>2080</v>
      </c>
    </row>
    <row r="5241" spans="1:16">
      <c r="A5241" s="27" t="s">
        <v>863</v>
      </c>
      <c r="B5241" s="31">
        <v>202603</v>
      </c>
      <c r="C5241" s="27" t="s">
        <v>111</v>
      </c>
      <c r="D5241" s="27" t="s">
        <v>211</v>
      </c>
      <c r="E5241" s="27" t="s">
        <v>33</v>
      </c>
      <c r="F5241" s="27" t="s">
        <v>262</v>
      </c>
      <c r="G5241" s="33">
        <v>179902.25</v>
      </c>
      <c r="H5241" s="33">
        <v>179902.25</v>
      </c>
      <c r="I5241" s="33">
        <v>8838</v>
      </c>
      <c r="J5241" s="33">
        <v>486</v>
      </c>
      <c r="K5241" s="33">
        <v>5900</v>
      </c>
      <c r="L5241" s="33">
        <v>1</v>
      </c>
      <c r="M5241" s="33">
        <v>1</v>
      </c>
      <c r="N5241" s="33">
        <v>152948.33</v>
      </c>
      <c r="O5241" s="33">
        <v>1088.4</v>
      </c>
      <c r="P5241" s="33">
        <v>3023</v>
      </c>
    </row>
    <row r="5242" spans="1:16">
      <c r="A5242" s="27" t="s">
        <v>863</v>
      </c>
      <c r="B5242" s="31">
        <v>202604</v>
      </c>
      <c r="C5242" s="27" t="s">
        <v>111</v>
      </c>
      <c r="D5242" s="27" t="s">
        <v>211</v>
      </c>
      <c r="E5242" s="27" t="s">
        <v>33</v>
      </c>
      <c r="F5242" s="27" t="s">
        <v>262</v>
      </c>
      <c r="G5242" s="33">
        <v>207697.96</v>
      </c>
      <c r="H5242" s="33">
        <v>207697.96</v>
      </c>
      <c r="I5242" s="33">
        <v>11110</v>
      </c>
      <c r="J5242" s="33">
        <v>622</v>
      </c>
      <c r="K5242" s="33">
        <v>5900</v>
      </c>
      <c r="L5242" s="33">
        <v>1</v>
      </c>
      <c r="M5242" s="33">
        <v>1</v>
      </c>
      <c r="N5242" s="33">
        <v>179607.78</v>
      </c>
      <c r="O5242" s="33">
        <v>1238.1</v>
      </c>
      <c r="P5242" s="33">
        <v>3655</v>
      </c>
    </row>
    <row r="5243" spans="1:16">
      <c r="A5243" s="27" t="s">
        <v>863</v>
      </c>
      <c r="B5243" s="31">
        <v>202605</v>
      </c>
      <c r="C5243" s="27" t="s">
        <v>111</v>
      </c>
      <c r="D5243" s="27" t="s">
        <v>211</v>
      </c>
      <c r="E5243" s="27" t="s">
        <v>33</v>
      </c>
      <c r="F5243" s="27" t="s">
        <v>262</v>
      </c>
      <c r="G5243" s="33">
        <v>227376.92</v>
      </c>
      <c r="H5243" s="33">
        <v>227376.92</v>
      </c>
      <c r="I5243" s="33">
        <v>11863</v>
      </c>
      <c r="J5243" s="33">
        <v>564</v>
      </c>
      <c r="K5243" s="33">
        <v>5900</v>
      </c>
      <c r="L5243" s="33">
        <v>1</v>
      </c>
      <c r="M5243" s="33">
        <v>1</v>
      </c>
      <c r="N5243" s="33">
        <v>196303.43</v>
      </c>
      <c r="O5243" s="33">
        <v>1370</v>
      </c>
      <c r="P5243" s="33">
        <v>3664</v>
      </c>
    </row>
    <row r="5244" spans="1:16">
      <c r="A5244" s="27" t="s">
        <v>863</v>
      </c>
      <c r="B5244" s="31">
        <v>202606</v>
      </c>
      <c r="C5244" s="27" t="s">
        <v>111</v>
      </c>
      <c r="D5244" s="27" t="s">
        <v>211</v>
      </c>
      <c r="E5244" s="27" t="s">
        <v>33</v>
      </c>
      <c r="F5244" s="27" t="s">
        <v>262</v>
      </c>
      <c r="G5244" s="33">
        <v>206727.32</v>
      </c>
      <c r="H5244" s="33">
        <v>206727.32</v>
      </c>
      <c r="I5244" s="33">
        <v>9999</v>
      </c>
      <c r="J5244" s="33">
        <v>526</v>
      </c>
      <c r="K5244" s="33">
        <v>5900</v>
      </c>
      <c r="L5244" s="33">
        <v>1</v>
      </c>
      <c r="M5244" s="33">
        <v>1</v>
      </c>
      <c r="N5244" s="33">
        <v>191376.32</v>
      </c>
      <c r="O5244" s="33">
        <v>1261</v>
      </c>
      <c r="P5244" s="33">
        <v>3191</v>
      </c>
    </row>
    <row r="5245" spans="1:16">
      <c r="A5245" s="27" t="s">
        <v>863</v>
      </c>
      <c r="B5245" s="31">
        <v>202607</v>
      </c>
      <c r="C5245" s="27" t="s">
        <v>111</v>
      </c>
      <c r="D5245" s="27" t="s">
        <v>211</v>
      </c>
      <c r="E5245" s="27" t="s">
        <v>33</v>
      </c>
      <c r="F5245" s="27" t="s">
        <v>262</v>
      </c>
      <c r="G5245" s="33">
        <v>190669.91</v>
      </c>
      <c r="H5245" s="33">
        <v>190669.91</v>
      </c>
      <c r="I5245" s="33">
        <v>9317</v>
      </c>
      <c r="J5245" s="33">
        <v>449</v>
      </c>
      <c r="K5245" s="33">
        <v>5900</v>
      </c>
      <c r="L5245" s="33">
        <v>1</v>
      </c>
      <c r="M5245" s="33">
        <v>1</v>
      </c>
      <c r="N5245" s="33">
        <v>169798.95</v>
      </c>
      <c r="O5245" s="33">
        <v>1255.8</v>
      </c>
      <c r="P5245" s="33">
        <v>3111</v>
      </c>
    </row>
    <row r="5246" spans="1:16">
      <c r="A5246" s="27" t="s">
        <v>865</v>
      </c>
      <c r="B5246" s="31">
        <v>202408</v>
      </c>
      <c r="C5246" s="27" t="s">
        <v>113</v>
      </c>
      <c r="D5246" s="27" t="s">
        <v>211</v>
      </c>
      <c r="E5246" s="27" t="s">
        <v>33</v>
      </c>
      <c r="F5246" s="27" t="s">
        <v>257</v>
      </c>
      <c r="G5246" s="33">
        <v>220205</v>
      </c>
      <c r="H5246" s="33">
        <v>0</v>
      </c>
      <c r="I5246" s="33">
        <v>5653</v>
      </c>
      <c r="J5246" s="33">
        <v>380</v>
      </c>
      <c r="K5246" s="33">
        <v>8000</v>
      </c>
      <c r="L5246" s="33">
        <v>1</v>
      </c>
      <c r="M5246" s="33">
        <v>0</v>
      </c>
      <c r="N5246" s="33">
        <v>265110.04</v>
      </c>
      <c r="O5246" s="33">
        <v>1361.7</v>
      </c>
      <c r="P5246" s="33">
        <v>2329</v>
      </c>
    </row>
    <row r="5247" spans="1:16">
      <c r="A5247" s="27" t="s">
        <v>865</v>
      </c>
      <c r="B5247" s="31">
        <v>202409</v>
      </c>
      <c r="C5247" s="27" t="s">
        <v>113</v>
      </c>
      <c r="D5247" s="27" t="s">
        <v>211</v>
      </c>
      <c r="E5247" s="27" t="s">
        <v>33</v>
      </c>
      <c r="F5247" s="27" t="s">
        <v>257</v>
      </c>
      <c r="G5247" s="33">
        <v>245984.83</v>
      </c>
      <c r="H5247" s="33">
        <v>0</v>
      </c>
      <c r="I5247" s="33">
        <v>5993</v>
      </c>
      <c r="J5247" s="33">
        <v>394</v>
      </c>
      <c r="K5247" s="33">
        <v>8000</v>
      </c>
      <c r="L5247" s="33">
        <v>1</v>
      </c>
      <c r="M5247" s="33">
        <v>0</v>
      </c>
      <c r="N5247" s="33">
        <v>254373.83</v>
      </c>
      <c r="O5247" s="33">
        <v>1471.5</v>
      </c>
      <c r="P5247" s="33">
        <v>2517</v>
      </c>
    </row>
    <row r="5248" spans="1:16">
      <c r="A5248" s="27" t="s">
        <v>865</v>
      </c>
      <c r="B5248" s="31">
        <v>202410</v>
      </c>
      <c r="C5248" s="27" t="s">
        <v>113</v>
      </c>
      <c r="D5248" s="27" t="s">
        <v>211</v>
      </c>
      <c r="E5248" s="27" t="s">
        <v>33</v>
      </c>
      <c r="F5248" s="27" t="s">
        <v>257</v>
      </c>
      <c r="G5248" s="33">
        <v>250844.44</v>
      </c>
      <c r="H5248" s="33">
        <v>0</v>
      </c>
      <c r="I5248" s="33">
        <v>6800</v>
      </c>
      <c r="J5248" s="33">
        <v>564</v>
      </c>
      <c r="K5248" s="33">
        <v>8000</v>
      </c>
      <c r="L5248" s="33">
        <v>1</v>
      </c>
      <c r="M5248" s="33">
        <v>0</v>
      </c>
      <c r="N5248" s="33">
        <v>278821.51</v>
      </c>
      <c r="O5248" s="33">
        <v>1470.3</v>
      </c>
      <c r="P5248" s="33">
        <v>2695</v>
      </c>
    </row>
    <row r="5249" spans="1:16">
      <c r="A5249" s="27" t="s">
        <v>865</v>
      </c>
      <c r="B5249" s="31">
        <v>202411</v>
      </c>
      <c r="C5249" s="27" t="s">
        <v>113</v>
      </c>
      <c r="D5249" s="27" t="s">
        <v>211</v>
      </c>
      <c r="E5249" s="27" t="s">
        <v>33</v>
      </c>
      <c r="F5249" s="27" t="s">
        <v>257</v>
      </c>
      <c r="G5249" s="33">
        <v>281213.25</v>
      </c>
      <c r="H5249" s="33">
        <v>0</v>
      </c>
      <c r="I5249" s="33">
        <v>7408</v>
      </c>
      <c r="J5249" s="33">
        <v>451</v>
      </c>
      <c r="K5249" s="33">
        <v>8000</v>
      </c>
      <c r="L5249" s="33">
        <v>1</v>
      </c>
      <c r="M5249" s="33">
        <v>0</v>
      </c>
      <c r="N5249" s="33">
        <v>335780.3</v>
      </c>
      <c r="O5249" s="33">
        <v>1517</v>
      </c>
      <c r="P5249" s="33">
        <v>2943</v>
      </c>
    </row>
    <row r="5250" spans="1:16">
      <c r="A5250" s="27" t="s">
        <v>865</v>
      </c>
      <c r="B5250" s="31">
        <v>202412</v>
      </c>
      <c r="C5250" s="27" t="s">
        <v>113</v>
      </c>
      <c r="D5250" s="27" t="s">
        <v>211</v>
      </c>
      <c r="E5250" s="27" t="s">
        <v>33</v>
      </c>
      <c r="F5250" s="27" t="s">
        <v>257</v>
      </c>
      <c r="G5250" s="33">
        <v>350066.34</v>
      </c>
      <c r="H5250" s="33">
        <v>0</v>
      </c>
      <c r="I5250" s="33">
        <v>8677</v>
      </c>
      <c r="J5250" s="33">
        <v>633</v>
      </c>
      <c r="K5250" s="33">
        <v>8000</v>
      </c>
      <c r="L5250" s="33">
        <v>1</v>
      </c>
      <c r="M5250" s="33">
        <v>0</v>
      </c>
      <c r="N5250" s="33">
        <v>384650.54</v>
      </c>
      <c r="O5250" s="33">
        <v>2113.7</v>
      </c>
      <c r="P5250" s="33">
        <v>3567</v>
      </c>
    </row>
    <row r="5251" spans="1:16">
      <c r="A5251" s="27" t="s">
        <v>865</v>
      </c>
      <c r="B5251" s="31">
        <v>202501</v>
      </c>
      <c r="C5251" s="27" t="s">
        <v>113</v>
      </c>
      <c r="D5251" s="27" t="s">
        <v>211</v>
      </c>
      <c r="E5251" s="27" t="s">
        <v>33</v>
      </c>
      <c r="F5251" s="27" t="s">
        <v>257</v>
      </c>
      <c r="G5251" s="33">
        <v>171084.18</v>
      </c>
      <c r="H5251" s="33">
        <v>0</v>
      </c>
      <c r="I5251" s="33">
        <v>4419</v>
      </c>
      <c r="J5251" s="33">
        <v>357</v>
      </c>
      <c r="K5251" s="33">
        <v>8000</v>
      </c>
      <c r="L5251" s="33">
        <v>1</v>
      </c>
      <c r="M5251" s="33">
        <v>0</v>
      </c>
      <c r="N5251" s="33">
        <v>195098.97</v>
      </c>
      <c r="O5251" s="33">
        <v>927.4</v>
      </c>
      <c r="P5251" s="33">
        <v>1846</v>
      </c>
    </row>
    <row r="5252" spans="1:16">
      <c r="A5252" s="27" t="s">
        <v>865</v>
      </c>
      <c r="B5252" s="31">
        <v>202502</v>
      </c>
      <c r="C5252" s="27" t="s">
        <v>113</v>
      </c>
      <c r="D5252" s="27" t="s">
        <v>211</v>
      </c>
      <c r="E5252" s="27" t="s">
        <v>33</v>
      </c>
      <c r="F5252" s="27" t="s">
        <v>257</v>
      </c>
      <c r="G5252" s="33">
        <v>178027.18</v>
      </c>
      <c r="H5252" s="33">
        <v>0</v>
      </c>
      <c r="I5252" s="33">
        <v>4550</v>
      </c>
      <c r="J5252" s="33">
        <v>349</v>
      </c>
      <c r="K5252" s="33">
        <v>8000</v>
      </c>
      <c r="L5252" s="33">
        <v>1</v>
      </c>
      <c r="M5252" s="33">
        <v>0</v>
      </c>
      <c r="N5252" s="33">
        <v>200585.1</v>
      </c>
      <c r="O5252" s="33">
        <v>998.4</v>
      </c>
      <c r="P5252" s="33">
        <v>1783</v>
      </c>
    </row>
    <row r="5253" spans="1:16">
      <c r="A5253" s="27" t="s">
        <v>865</v>
      </c>
      <c r="B5253" s="31">
        <v>202503</v>
      </c>
      <c r="C5253" s="27" t="s">
        <v>113</v>
      </c>
      <c r="D5253" s="27" t="s">
        <v>211</v>
      </c>
      <c r="E5253" s="27" t="s">
        <v>33</v>
      </c>
      <c r="F5253" s="27" t="s">
        <v>257</v>
      </c>
      <c r="G5253" s="33">
        <v>232811.8</v>
      </c>
      <c r="H5253" s="33">
        <v>0</v>
      </c>
      <c r="I5253" s="33">
        <v>6276</v>
      </c>
      <c r="J5253" s="33">
        <v>440</v>
      </c>
      <c r="K5253" s="33">
        <v>8000</v>
      </c>
      <c r="L5253" s="33">
        <v>1</v>
      </c>
      <c r="M5253" s="33">
        <v>0</v>
      </c>
      <c r="N5253" s="33">
        <v>249459.05</v>
      </c>
      <c r="O5253" s="33">
        <v>1359.2</v>
      </c>
      <c r="P5253" s="33">
        <v>2508</v>
      </c>
    </row>
    <row r="5254" spans="1:16">
      <c r="A5254" s="27" t="s">
        <v>865</v>
      </c>
      <c r="B5254" s="31">
        <v>202504</v>
      </c>
      <c r="C5254" s="27" t="s">
        <v>113</v>
      </c>
      <c r="D5254" s="27" t="s">
        <v>211</v>
      </c>
      <c r="E5254" s="27" t="s">
        <v>33</v>
      </c>
      <c r="F5254" s="27" t="s">
        <v>257</v>
      </c>
      <c r="G5254" s="33">
        <v>278300.64</v>
      </c>
      <c r="H5254" s="33">
        <v>0</v>
      </c>
      <c r="I5254" s="33">
        <v>7344</v>
      </c>
      <c r="J5254" s="33">
        <v>497</v>
      </c>
      <c r="K5254" s="33">
        <v>8000</v>
      </c>
      <c r="L5254" s="33">
        <v>1</v>
      </c>
      <c r="M5254" s="33">
        <v>0</v>
      </c>
      <c r="N5254" s="33">
        <v>292940.66</v>
      </c>
      <c r="O5254" s="33">
        <v>1609.3</v>
      </c>
      <c r="P5254" s="33">
        <v>2897</v>
      </c>
    </row>
    <row r="5255" spans="1:16">
      <c r="A5255" s="27" t="s">
        <v>865</v>
      </c>
      <c r="B5255" s="31">
        <v>202505</v>
      </c>
      <c r="C5255" s="27" t="s">
        <v>113</v>
      </c>
      <c r="D5255" s="27" t="s">
        <v>211</v>
      </c>
      <c r="E5255" s="27" t="s">
        <v>33</v>
      </c>
      <c r="F5255" s="27" t="s">
        <v>257</v>
      </c>
      <c r="G5255" s="33">
        <v>310715.77</v>
      </c>
      <c r="H5255" s="33">
        <v>0</v>
      </c>
      <c r="I5255" s="33">
        <v>7535</v>
      </c>
      <c r="J5255" s="33">
        <v>517</v>
      </c>
      <c r="K5255" s="33">
        <v>8000</v>
      </c>
      <c r="L5255" s="33">
        <v>1</v>
      </c>
      <c r="M5255" s="33">
        <v>0</v>
      </c>
      <c r="N5255" s="33">
        <v>320171.29</v>
      </c>
      <c r="O5255" s="33">
        <v>1596.3</v>
      </c>
      <c r="P5255" s="33">
        <v>2936</v>
      </c>
    </row>
    <row r="5256" spans="1:16">
      <c r="A5256" s="27" t="s">
        <v>865</v>
      </c>
      <c r="B5256" s="31">
        <v>202506</v>
      </c>
      <c r="C5256" s="27" t="s">
        <v>113</v>
      </c>
      <c r="D5256" s="27" t="s">
        <v>211</v>
      </c>
      <c r="E5256" s="27" t="s">
        <v>33</v>
      </c>
      <c r="F5256" s="27" t="s">
        <v>257</v>
      </c>
      <c r="G5256" s="33">
        <v>294743.89</v>
      </c>
      <c r="H5256" s="33">
        <v>0</v>
      </c>
      <c r="I5256" s="33">
        <v>6904</v>
      </c>
      <c r="J5256" s="33">
        <v>541</v>
      </c>
      <c r="K5256" s="33">
        <v>8000</v>
      </c>
      <c r="L5256" s="33">
        <v>1</v>
      </c>
      <c r="M5256" s="33">
        <v>0</v>
      </c>
      <c r="N5256" s="33">
        <v>312135.16</v>
      </c>
      <c r="O5256" s="33">
        <v>1654.3</v>
      </c>
      <c r="P5256" s="33">
        <v>2967</v>
      </c>
    </row>
    <row r="5257" spans="1:16">
      <c r="A5257" s="27" t="s">
        <v>865</v>
      </c>
      <c r="B5257" s="31">
        <v>202507</v>
      </c>
      <c r="C5257" s="27" t="s">
        <v>113</v>
      </c>
      <c r="D5257" s="27" t="s">
        <v>211</v>
      </c>
      <c r="E5257" s="27" t="s">
        <v>33</v>
      </c>
      <c r="F5257" s="27" t="s">
        <v>257</v>
      </c>
      <c r="G5257" s="33">
        <v>237174.62</v>
      </c>
      <c r="H5257" s="33">
        <v>0</v>
      </c>
      <c r="I5257" s="33">
        <v>6147</v>
      </c>
      <c r="J5257" s="33">
        <v>426</v>
      </c>
      <c r="K5257" s="33">
        <v>8000</v>
      </c>
      <c r="L5257" s="33">
        <v>1</v>
      </c>
      <c r="M5257" s="33">
        <v>0</v>
      </c>
      <c r="N5257" s="33">
        <v>276942.43</v>
      </c>
      <c r="O5257" s="33">
        <v>1236.2</v>
      </c>
      <c r="P5257" s="33">
        <v>2465</v>
      </c>
    </row>
    <row r="5258" spans="1:16">
      <c r="A5258" s="27" t="s">
        <v>865</v>
      </c>
      <c r="B5258" s="31">
        <v>202508</v>
      </c>
      <c r="C5258" s="27" t="s">
        <v>113</v>
      </c>
      <c r="D5258" s="27" t="s">
        <v>211</v>
      </c>
      <c r="E5258" s="27" t="s">
        <v>33</v>
      </c>
      <c r="F5258" s="27" t="s">
        <v>257</v>
      </c>
      <c r="G5258" s="33">
        <v>245184.01</v>
      </c>
      <c r="H5258" s="33">
        <v>0</v>
      </c>
      <c r="I5258" s="33">
        <v>6557</v>
      </c>
      <c r="J5258" s="33">
        <v>507</v>
      </c>
      <c r="K5258" s="33">
        <v>8000</v>
      </c>
      <c r="L5258" s="33">
        <v>1</v>
      </c>
      <c r="M5258" s="33">
        <v>0</v>
      </c>
      <c r="N5258" s="33">
        <v>266170.48</v>
      </c>
      <c r="O5258" s="33">
        <v>1320.8</v>
      </c>
      <c r="P5258" s="33">
        <v>2474</v>
      </c>
    </row>
    <row r="5259" spans="1:16">
      <c r="A5259" s="27" t="s">
        <v>865</v>
      </c>
      <c r="B5259" s="31">
        <v>202509</v>
      </c>
      <c r="C5259" s="27" t="s">
        <v>113</v>
      </c>
      <c r="D5259" s="27" t="s">
        <v>211</v>
      </c>
      <c r="E5259" s="27" t="s">
        <v>33</v>
      </c>
      <c r="F5259" s="27" t="s">
        <v>257</v>
      </c>
      <c r="G5259" s="33">
        <v>244448.82</v>
      </c>
      <c r="H5259" s="33">
        <v>244448.82</v>
      </c>
      <c r="I5259" s="33">
        <v>6768</v>
      </c>
      <c r="J5259" s="33">
        <v>537</v>
      </c>
      <c r="K5259" s="33">
        <v>8000</v>
      </c>
      <c r="L5259" s="33">
        <v>1</v>
      </c>
      <c r="M5259" s="33">
        <v>1</v>
      </c>
      <c r="N5259" s="33">
        <v>255391.32</v>
      </c>
      <c r="O5259" s="33">
        <v>1456.2</v>
      </c>
      <c r="P5259" s="33">
        <v>2773</v>
      </c>
    </row>
    <row r="5260" spans="1:16">
      <c r="A5260" s="27" t="s">
        <v>865</v>
      </c>
      <c r="B5260" s="31">
        <v>202510</v>
      </c>
      <c r="C5260" s="27" t="s">
        <v>113</v>
      </c>
      <c r="D5260" s="27" t="s">
        <v>211</v>
      </c>
      <c r="E5260" s="27" t="s">
        <v>33</v>
      </c>
      <c r="F5260" s="27" t="s">
        <v>257</v>
      </c>
      <c r="G5260" s="33">
        <v>245986.24</v>
      </c>
      <c r="H5260" s="33">
        <v>245986.24</v>
      </c>
      <c r="I5260" s="33">
        <v>6430</v>
      </c>
      <c r="J5260" s="33">
        <v>428</v>
      </c>
      <c r="K5260" s="33">
        <v>8000</v>
      </c>
      <c r="L5260" s="33">
        <v>1</v>
      </c>
      <c r="M5260" s="33">
        <v>1</v>
      </c>
      <c r="N5260" s="33">
        <v>279936.79</v>
      </c>
      <c r="O5260" s="33">
        <v>1422.4</v>
      </c>
      <c r="P5260" s="33">
        <v>2551</v>
      </c>
    </row>
    <row r="5261" spans="1:16">
      <c r="A5261" s="27" t="s">
        <v>865</v>
      </c>
      <c r="B5261" s="31">
        <v>202511</v>
      </c>
      <c r="C5261" s="27" t="s">
        <v>113</v>
      </c>
      <c r="D5261" s="27" t="s">
        <v>211</v>
      </c>
      <c r="E5261" s="27" t="s">
        <v>33</v>
      </c>
      <c r="F5261" s="27" t="s">
        <v>257</v>
      </c>
      <c r="G5261" s="33">
        <v>289040.44</v>
      </c>
      <c r="H5261" s="33">
        <v>289040.44</v>
      </c>
      <c r="I5261" s="33">
        <v>7663</v>
      </c>
      <c r="J5261" s="33">
        <v>539</v>
      </c>
      <c r="K5261" s="33">
        <v>8000</v>
      </c>
      <c r="L5261" s="33">
        <v>1</v>
      </c>
      <c r="M5261" s="33">
        <v>1</v>
      </c>
      <c r="N5261" s="33">
        <v>337123.42</v>
      </c>
      <c r="O5261" s="33">
        <v>1573.5</v>
      </c>
      <c r="P5261" s="33">
        <v>3045</v>
      </c>
    </row>
    <row r="5262" spans="1:16">
      <c r="A5262" s="27" t="s">
        <v>865</v>
      </c>
      <c r="B5262" s="31">
        <v>202512</v>
      </c>
      <c r="C5262" s="27" t="s">
        <v>113</v>
      </c>
      <c r="D5262" s="27" t="s">
        <v>211</v>
      </c>
      <c r="E5262" s="27" t="s">
        <v>33</v>
      </c>
      <c r="F5262" s="27" t="s">
        <v>257</v>
      </c>
      <c r="G5262" s="33">
        <v>368934.62</v>
      </c>
      <c r="H5262" s="33">
        <v>368934.62</v>
      </c>
      <c r="I5262" s="33">
        <v>9885</v>
      </c>
      <c r="J5262" s="33">
        <v>710</v>
      </c>
      <c r="K5262" s="33">
        <v>8000</v>
      </c>
      <c r="L5262" s="33">
        <v>1</v>
      </c>
      <c r="M5262" s="33">
        <v>1</v>
      </c>
      <c r="N5262" s="33">
        <v>386189.14</v>
      </c>
      <c r="O5262" s="33">
        <v>1932.8</v>
      </c>
      <c r="P5262" s="33">
        <v>3863</v>
      </c>
    </row>
    <row r="5263" spans="1:16">
      <c r="A5263" s="27" t="s">
        <v>865</v>
      </c>
      <c r="B5263" s="31">
        <v>202601</v>
      </c>
      <c r="C5263" s="27" t="s">
        <v>113</v>
      </c>
      <c r="D5263" s="27" t="s">
        <v>211</v>
      </c>
      <c r="E5263" s="27" t="s">
        <v>33</v>
      </c>
      <c r="F5263" s="27" t="s">
        <v>257</v>
      </c>
      <c r="G5263" s="33">
        <v>172657.9</v>
      </c>
      <c r="H5263" s="33">
        <v>172657.9</v>
      </c>
      <c r="I5263" s="33">
        <v>4316</v>
      </c>
      <c r="J5263" s="33">
        <v>311</v>
      </c>
      <c r="K5263" s="33">
        <v>8000</v>
      </c>
      <c r="L5263" s="33">
        <v>1</v>
      </c>
      <c r="M5263" s="33">
        <v>1</v>
      </c>
      <c r="N5263" s="33">
        <v>195879.36</v>
      </c>
      <c r="O5263" s="33">
        <v>902.5</v>
      </c>
      <c r="P5263" s="33">
        <v>1770</v>
      </c>
    </row>
    <row r="5264" spans="1:16">
      <c r="A5264" s="27" t="s">
        <v>865</v>
      </c>
      <c r="B5264" s="31">
        <v>202602</v>
      </c>
      <c r="C5264" s="27" t="s">
        <v>113</v>
      </c>
      <c r="D5264" s="27" t="s">
        <v>211</v>
      </c>
      <c r="E5264" s="27" t="s">
        <v>33</v>
      </c>
      <c r="F5264" s="27" t="s">
        <v>257</v>
      </c>
      <c r="G5264" s="33">
        <v>170903.28</v>
      </c>
      <c r="H5264" s="33">
        <v>170903.28</v>
      </c>
      <c r="I5264" s="33">
        <v>4489</v>
      </c>
      <c r="J5264" s="33">
        <v>321</v>
      </c>
      <c r="K5264" s="33">
        <v>8000</v>
      </c>
      <c r="L5264" s="33">
        <v>1</v>
      </c>
      <c r="M5264" s="33">
        <v>1</v>
      </c>
      <c r="N5264" s="33">
        <v>201387.44</v>
      </c>
      <c r="O5264" s="33">
        <v>1120.8</v>
      </c>
      <c r="P5264" s="33">
        <v>1825</v>
      </c>
    </row>
    <row r="5265" spans="1:16">
      <c r="A5265" s="27" t="s">
        <v>865</v>
      </c>
      <c r="B5265" s="31">
        <v>202603</v>
      </c>
      <c r="C5265" s="27" t="s">
        <v>113</v>
      </c>
      <c r="D5265" s="27" t="s">
        <v>211</v>
      </c>
      <c r="E5265" s="27" t="s">
        <v>33</v>
      </c>
      <c r="F5265" s="27" t="s">
        <v>257</v>
      </c>
      <c r="G5265" s="33">
        <v>220360.19</v>
      </c>
      <c r="H5265" s="33">
        <v>220360.19</v>
      </c>
      <c r="I5265" s="33">
        <v>5652</v>
      </c>
      <c r="J5265" s="33">
        <v>446</v>
      </c>
      <c r="K5265" s="33">
        <v>8000</v>
      </c>
      <c r="L5265" s="33">
        <v>1</v>
      </c>
      <c r="M5265" s="33">
        <v>1</v>
      </c>
      <c r="N5265" s="33">
        <v>250456.88</v>
      </c>
      <c r="O5265" s="33">
        <v>1132</v>
      </c>
      <c r="P5265" s="33">
        <v>2294</v>
      </c>
    </row>
    <row r="5266" spans="1:16">
      <c r="A5266" s="27" t="s">
        <v>865</v>
      </c>
      <c r="B5266" s="31">
        <v>202604</v>
      </c>
      <c r="C5266" s="27" t="s">
        <v>113</v>
      </c>
      <c r="D5266" s="27" t="s">
        <v>211</v>
      </c>
      <c r="E5266" s="27" t="s">
        <v>33</v>
      </c>
      <c r="F5266" s="27" t="s">
        <v>257</v>
      </c>
      <c r="G5266" s="33">
        <v>223555.81</v>
      </c>
      <c r="H5266" s="33">
        <v>223555.81</v>
      </c>
      <c r="I5266" s="33">
        <v>5611</v>
      </c>
      <c r="J5266" s="33">
        <v>405</v>
      </c>
      <c r="K5266" s="33">
        <v>8000</v>
      </c>
      <c r="L5266" s="33">
        <v>1</v>
      </c>
      <c r="M5266" s="33">
        <v>1</v>
      </c>
      <c r="N5266" s="33">
        <v>294112.43</v>
      </c>
      <c r="O5266" s="33">
        <v>1346.8</v>
      </c>
      <c r="P5266" s="33">
        <v>2305</v>
      </c>
    </row>
    <row r="5267" spans="1:16">
      <c r="A5267" s="27" t="s">
        <v>865</v>
      </c>
      <c r="B5267" s="31">
        <v>202605</v>
      </c>
      <c r="C5267" s="27" t="s">
        <v>113</v>
      </c>
      <c r="D5267" s="27" t="s">
        <v>211</v>
      </c>
      <c r="E5267" s="27" t="s">
        <v>33</v>
      </c>
      <c r="F5267" s="27" t="s">
        <v>257</v>
      </c>
      <c r="G5267" s="33">
        <v>316333.15</v>
      </c>
      <c r="H5267" s="33">
        <v>316333.15</v>
      </c>
      <c r="I5267" s="33">
        <v>8708</v>
      </c>
      <c r="J5267" s="33">
        <v>630</v>
      </c>
      <c r="K5267" s="33">
        <v>8000</v>
      </c>
      <c r="L5267" s="33">
        <v>1</v>
      </c>
      <c r="M5267" s="33">
        <v>1</v>
      </c>
      <c r="N5267" s="33">
        <v>321451.98</v>
      </c>
      <c r="O5267" s="33">
        <v>1559.4</v>
      </c>
      <c r="P5267" s="33">
        <v>3389</v>
      </c>
    </row>
    <row r="5268" spans="1:16">
      <c r="A5268" s="27" t="s">
        <v>865</v>
      </c>
      <c r="B5268" s="31">
        <v>202606</v>
      </c>
      <c r="C5268" s="27" t="s">
        <v>113</v>
      </c>
      <c r="D5268" s="27" t="s">
        <v>211</v>
      </c>
      <c r="E5268" s="27" t="s">
        <v>33</v>
      </c>
      <c r="F5268" s="27" t="s">
        <v>257</v>
      </c>
      <c r="G5268" s="33">
        <v>279779.48</v>
      </c>
      <c r="H5268" s="33">
        <v>279779.48</v>
      </c>
      <c r="I5268" s="33">
        <v>7498</v>
      </c>
      <c r="J5268" s="33">
        <v>501</v>
      </c>
      <c r="K5268" s="33">
        <v>8000</v>
      </c>
      <c r="L5268" s="33">
        <v>1</v>
      </c>
      <c r="M5268" s="33">
        <v>1</v>
      </c>
      <c r="N5268" s="33">
        <v>313383.7</v>
      </c>
      <c r="O5268" s="33">
        <v>1480.4</v>
      </c>
      <c r="P5268" s="33">
        <v>3120</v>
      </c>
    </row>
    <row r="5269" spans="1:16">
      <c r="A5269" s="27" t="s">
        <v>865</v>
      </c>
      <c r="B5269" s="31">
        <v>202607</v>
      </c>
      <c r="C5269" s="27" t="s">
        <v>113</v>
      </c>
      <c r="D5269" s="27" t="s">
        <v>211</v>
      </c>
      <c r="E5269" s="27" t="s">
        <v>33</v>
      </c>
      <c r="F5269" s="27" t="s">
        <v>257</v>
      </c>
      <c r="G5269" s="33">
        <v>243182.55</v>
      </c>
      <c r="H5269" s="33">
        <v>243182.55</v>
      </c>
      <c r="I5269" s="33">
        <v>6606</v>
      </c>
      <c r="J5269" s="33">
        <v>492</v>
      </c>
      <c r="K5269" s="33">
        <v>8000</v>
      </c>
      <c r="L5269" s="33">
        <v>1</v>
      </c>
      <c r="M5269" s="33">
        <v>1</v>
      </c>
      <c r="N5269" s="33">
        <v>278050.2</v>
      </c>
      <c r="O5269" s="33">
        <v>1439.5</v>
      </c>
      <c r="P5269" s="33">
        <v>2645</v>
      </c>
    </row>
    <row r="5270" spans="1:16">
      <c r="A5270" s="27" t="s">
        <v>868</v>
      </c>
      <c r="B5270" s="31">
        <v>202408</v>
      </c>
      <c r="C5270" s="27" t="s">
        <v>113</v>
      </c>
      <c r="D5270" s="27" t="s">
        <v>211</v>
      </c>
      <c r="E5270" s="27" t="s">
        <v>33</v>
      </c>
      <c r="F5270" s="27" t="s">
        <v>257</v>
      </c>
      <c r="G5270" s="33">
        <v>369152.95</v>
      </c>
      <c r="H5270" s="33">
        <v>369152.95</v>
      </c>
      <c r="I5270" s="33">
        <v>9394</v>
      </c>
      <c r="J5270" s="33">
        <v>694</v>
      </c>
      <c r="K5270" s="33">
        <v>12100</v>
      </c>
      <c r="L5270" s="33">
        <v>1</v>
      </c>
      <c r="M5270" s="33">
        <v>1</v>
      </c>
      <c r="N5270" s="33">
        <v>396043.83</v>
      </c>
      <c r="O5270" s="33">
        <v>1880.7</v>
      </c>
      <c r="P5270" s="33">
        <v>3827</v>
      </c>
    </row>
    <row r="5271" spans="1:16">
      <c r="A5271" s="27" t="s">
        <v>868</v>
      </c>
      <c r="B5271" s="31">
        <v>202409</v>
      </c>
      <c r="C5271" s="27" t="s">
        <v>113</v>
      </c>
      <c r="D5271" s="27" t="s">
        <v>211</v>
      </c>
      <c r="E5271" s="27" t="s">
        <v>33</v>
      </c>
      <c r="F5271" s="27" t="s">
        <v>257</v>
      </c>
      <c r="G5271" s="33">
        <v>355988.63</v>
      </c>
      <c r="H5271" s="33">
        <v>355988.63</v>
      </c>
      <c r="I5271" s="33">
        <v>9795</v>
      </c>
      <c r="J5271" s="33">
        <v>748</v>
      </c>
      <c r="K5271" s="33">
        <v>12100</v>
      </c>
      <c r="L5271" s="33">
        <v>1</v>
      </c>
      <c r="M5271" s="33">
        <v>1</v>
      </c>
      <c r="N5271" s="33">
        <v>380005.17</v>
      </c>
      <c r="O5271" s="33">
        <v>2053.2</v>
      </c>
      <c r="P5271" s="33">
        <v>3987</v>
      </c>
    </row>
    <row r="5272" spans="1:16">
      <c r="A5272" s="27" t="s">
        <v>868</v>
      </c>
      <c r="B5272" s="31">
        <v>202410</v>
      </c>
      <c r="C5272" s="27" t="s">
        <v>113</v>
      </c>
      <c r="D5272" s="27" t="s">
        <v>211</v>
      </c>
      <c r="E5272" s="27" t="s">
        <v>33</v>
      </c>
      <c r="F5272" s="27" t="s">
        <v>257</v>
      </c>
      <c r="G5272" s="33">
        <v>414388.06</v>
      </c>
      <c r="H5272" s="33">
        <v>414388.06</v>
      </c>
      <c r="I5272" s="33">
        <v>10208</v>
      </c>
      <c r="J5272" s="33">
        <v>717</v>
      </c>
      <c r="K5272" s="33">
        <v>12100</v>
      </c>
      <c r="L5272" s="33">
        <v>1</v>
      </c>
      <c r="M5272" s="33">
        <v>1</v>
      </c>
      <c r="N5272" s="33">
        <v>416527.18</v>
      </c>
      <c r="O5272" s="33">
        <v>2317.8</v>
      </c>
      <c r="P5272" s="33">
        <v>4059</v>
      </c>
    </row>
    <row r="5273" spans="1:16">
      <c r="A5273" s="27" t="s">
        <v>868</v>
      </c>
      <c r="B5273" s="31">
        <v>202411</v>
      </c>
      <c r="C5273" s="27" t="s">
        <v>113</v>
      </c>
      <c r="D5273" s="27" t="s">
        <v>211</v>
      </c>
      <c r="E5273" s="27" t="s">
        <v>33</v>
      </c>
      <c r="F5273" s="27" t="s">
        <v>257</v>
      </c>
      <c r="G5273" s="33">
        <v>472795.51</v>
      </c>
      <c r="H5273" s="33">
        <v>472795.51</v>
      </c>
      <c r="I5273" s="33">
        <v>13219</v>
      </c>
      <c r="J5273" s="33">
        <v>1092</v>
      </c>
      <c r="K5273" s="33">
        <v>12100</v>
      </c>
      <c r="L5273" s="33">
        <v>1</v>
      </c>
      <c r="M5273" s="33">
        <v>1</v>
      </c>
      <c r="N5273" s="33">
        <v>501617.05</v>
      </c>
      <c r="O5273" s="33">
        <v>2870</v>
      </c>
      <c r="P5273" s="33">
        <v>5102</v>
      </c>
    </row>
    <row r="5274" spans="1:16">
      <c r="A5274" s="27" t="s">
        <v>868</v>
      </c>
      <c r="B5274" s="31">
        <v>202412</v>
      </c>
      <c r="C5274" s="27" t="s">
        <v>113</v>
      </c>
      <c r="D5274" s="27" t="s">
        <v>211</v>
      </c>
      <c r="E5274" s="27" t="s">
        <v>33</v>
      </c>
      <c r="F5274" s="27" t="s">
        <v>257</v>
      </c>
      <c r="G5274" s="33">
        <v>556204.85</v>
      </c>
      <c r="H5274" s="33">
        <v>556204.85</v>
      </c>
      <c r="I5274" s="33">
        <v>13670</v>
      </c>
      <c r="J5274" s="33">
        <v>942</v>
      </c>
      <c r="K5274" s="33">
        <v>12100</v>
      </c>
      <c r="L5274" s="33">
        <v>1</v>
      </c>
      <c r="M5274" s="33">
        <v>1</v>
      </c>
      <c r="N5274" s="33">
        <v>574623.55</v>
      </c>
      <c r="O5274" s="33">
        <v>3358.8</v>
      </c>
      <c r="P5274" s="33">
        <v>5676</v>
      </c>
    </row>
    <row r="5275" spans="1:16">
      <c r="A5275" s="27" t="s">
        <v>868</v>
      </c>
      <c r="B5275" s="31">
        <v>202501</v>
      </c>
      <c r="C5275" s="27" t="s">
        <v>113</v>
      </c>
      <c r="D5275" s="27" t="s">
        <v>211</v>
      </c>
      <c r="E5275" s="27" t="s">
        <v>33</v>
      </c>
      <c r="F5275" s="27" t="s">
        <v>257</v>
      </c>
      <c r="G5275" s="33">
        <v>283153.31</v>
      </c>
      <c r="H5275" s="33">
        <v>283153.31</v>
      </c>
      <c r="I5275" s="33">
        <v>6580</v>
      </c>
      <c r="J5275" s="33">
        <v>542</v>
      </c>
      <c r="K5275" s="33">
        <v>12100</v>
      </c>
      <c r="L5275" s="33">
        <v>1</v>
      </c>
      <c r="M5275" s="33">
        <v>1</v>
      </c>
      <c r="N5275" s="33">
        <v>291455.36</v>
      </c>
      <c r="O5275" s="33">
        <v>1633.3</v>
      </c>
      <c r="P5275" s="33">
        <v>2740</v>
      </c>
    </row>
    <row r="5276" spans="1:16">
      <c r="A5276" s="27" t="s">
        <v>868</v>
      </c>
      <c r="B5276" s="31">
        <v>202502</v>
      </c>
      <c r="C5276" s="27" t="s">
        <v>113</v>
      </c>
      <c r="D5276" s="27" t="s">
        <v>211</v>
      </c>
      <c r="E5276" s="27" t="s">
        <v>33</v>
      </c>
      <c r="F5276" s="27" t="s">
        <v>257</v>
      </c>
      <c r="G5276" s="33">
        <v>283219.58</v>
      </c>
      <c r="H5276" s="33">
        <v>283219.58</v>
      </c>
      <c r="I5276" s="33">
        <v>6970</v>
      </c>
      <c r="J5276" s="33">
        <v>570</v>
      </c>
      <c r="K5276" s="33">
        <v>12100</v>
      </c>
      <c r="L5276" s="33">
        <v>1</v>
      </c>
      <c r="M5276" s="33">
        <v>1</v>
      </c>
      <c r="N5276" s="33">
        <v>299651.01</v>
      </c>
      <c r="O5276" s="33">
        <v>1638.5</v>
      </c>
      <c r="P5276" s="33">
        <v>2796</v>
      </c>
    </row>
    <row r="5277" spans="1:16">
      <c r="A5277" s="27" t="s">
        <v>868</v>
      </c>
      <c r="B5277" s="31">
        <v>202503</v>
      </c>
      <c r="C5277" s="27" t="s">
        <v>113</v>
      </c>
      <c r="D5277" s="27" t="s">
        <v>211</v>
      </c>
      <c r="E5277" s="27" t="s">
        <v>33</v>
      </c>
      <c r="F5277" s="27" t="s">
        <v>257</v>
      </c>
      <c r="G5277" s="33">
        <v>323242.4</v>
      </c>
      <c r="H5277" s="33">
        <v>323242.4</v>
      </c>
      <c r="I5277" s="33">
        <v>8761</v>
      </c>
      <c r="J5277" s="33">
        <v>658</v>
      </c>
      <c r="K5277" s="33">
        <v>12100</v>
      </c>
      <c r="L5277" s="33">
        <v>1</v>
      </c>
      <c r="M5277" s="33">
        <v>1</v>
      </c>
      <c r="N5277" s="33">
        <v>372663.05</v>
      </c>
      <c r="O5277" s="33">
        <v>1889.9</v>
      </c>
      <c r="P5277" s="33">
        <v>3451</v>
      </c>
    </row>
    <row r="5278" spans="1:16">
      <c r="A5278" s="27" t="s">
        <v>868</v>
      </c>
      <c r="B5278" s="31">
        <v>202504</v>
      </c>
      <c r="C5278" s="27" t="s">
        <v>113</v>
      </c>
      <c r="D5278" s="27" t="s">
        <v>211</v>
      </c>
      <c r="E5278" s="27" t="s">
        <v>33</v>
      </c>
      <c r="F5278" s="27" t="s">
        <v>257</v>
      </c>
      <c r="G5278" s="33">
        <v>401783.92</v>
      </c>
      <c r="H5278" s="33">
        <v>401783.92</v>
      </c>
      <c r="I5278" s="33">
        <v>10500</v>
      </c>
      <c r="J5278" s="33">
        <v>721</v>
      </c>
      <c r="K5278" s="33">
        <v>12100</v>
      </c>
      <c r="L5278" s="33">
        <v>1</v>
      </c>
      <c r="M5278" s="33">
        <v>1</v>
      </c>
      <c r="N5278" s="33">
        <v>437619.57</v>
      </c>
      <c r="O5278" s="33">
        <v>2144.9</v>
      </c>
      <c r="P5278" s="33">
        <v>4167</v>
      </c>
    </row>
    <row r="5279" spans="1:16">
      <c r="A5279" s="27" t="s">
        <v>868</v>
      </c>
      <c r="B5279" s="31">
        <v>202505</v>
      </c>
      <c r="C5279" s="27" t="s">
        <v>113</v>
      </c>
      <c r="D5279" s="27" t="s">
        <v>211</v>
      </c>
      <c r="E5279" s="27" t="s">
        <v>33</v>
      </c>
      <c r="F5279" s="27" t="s">
        <v>257</v>
      </c>
      <c r="G5279" s="33">
        <v>433887.54</v>
      </c>
      <c r="H5279" s="33">
        <v>433887.54</v>
      </c>
      <c r="I5279" s="33">
        <v>11900</v>
      </c>
      <c r="J5279" s="33">
        <v>1013</v>
      </c>
      <c r="K5279" s="33">
        <v>12100</v>
      </c>
      <c r="L5279" s="33">
        <v>1</v>
      </c>
      <c r="M5279" s="33">
        <v>1</v>
      </c>
      <c r="N5279" s="33">
        <v>478298.99</v>
      </c>
      <c r="O5279" s="33">
        <v>2512.4</v>
      </c>
      <c r="P5279" s="33">
        <v>4626</v>
      </c>
    </row>
    <row r="5280" spans="1:16">
      <c r="A5280" s="27" t="s">
        <v>868</v>
      </c>
      <c r="B5280" s="31">
        <v>202506</v>
      </c>
      <c r="C5280" s="27" t="s">
        <v>113</v>
      </c>
      <c r="D5280" s="27" t="s">
        <v>211</v>
      </c>
      <c r="E5280" s="27" t="s">
        <v>33</v>
      </c>
      <c r="F5280" s="27" t="s">
        <v>257</v>
      </c>
      <c r="G5280" s="33">
        <v>452667.29</v>
      </c>
      <c r="H5280" s="33">
        <v>452667.29</v>
      </c>
      <c r="I5280" s="33">
        <v>10777</v>
      </c>
      <c r="J5280" s="33">
        <v>845</v>
      </c>
      <c r="K5280" s="33">
        <v>12100</v>
      </c>
      <c r="L5280" s="33">
        <v>1</v>
      </c>
      <c r="M5280" s="33">
        <v>1</v>
      </c>
      <c r="N5280" s="33">
        <v>466293.94</v>
      </c>
      <c r="O5280" s="33">
        <v>2735.1</v>
      </c>
      <c r="P5280" s="33">
        <v>4777</v>
      </c>
    </row>
    <row r="5281" spans="1:16">
      <c r="A5281" s="27" t="s">
        <v>868</v>
      </c>
      <c r="B5281" s="31">
        <v>202507</v>
      </c>
      <c r="C5281" s="27" t="s">
        <v>113</v>
      </c>
      <c r="D5281" s="27" t="s">
        <v>211</v>
      </c>
      <c r="E5281" s="27" t="s">
        <v>33</v>
      </c>
      <c r="F5281" s="27" t="s">
        <v>257</v>
      </c>
      <c r="G5281" s="33">
        <v>381947.28</v>
      </c>
      <c r="H5281" s="33">
        <v>381947.28</v>
      </c>
      <c r="I5281" s="33">
        <v>10373</v>
      </c>
      <c r="J5281" s="33">
        <v>969</v>
      </c>
      <c r="K5281" s="33">
        <v>12100</v>
      </c>
      <c r="L5281" s="33">
        <v>1</v>
      </c>
      <c r="M5281" s="33">
        <v>1</v>
      </c>
      <c r="N5281" s="33">
        <v>413720.06</v>
      </c>
      <c r="O5281" s="33">
        <v>2164.2</v>
      </c>
      <c r="P5281" s="33">
        <v>4277</v>
      </c>
    </row>
    <row r="5282" spans="1:16">
      <c r="A5282" s="27" t="s">
        <v>868</v>
      </c>
      <c r="B5282" s="31">
        <v>202508</v>
      </c>
      <c r="C5282" s="27" t="s">
        <v>113</v>
      </c>
      <c r="D5282" s="27" t="s">
        <v>211</v>
      </c>
      <c r="E5282" s="27" t="s">
        <v>33</v>
      </c>
      <c r="F5282" s="27" t="s">
        <v>257</v>
      </c>
      <c r="G5282" s="33">
        <v>391259.34</v>
      </c>
      <c r="H5282" s="33">
        <v>391259.34</v>
      </c>
      <c r="I5282" s="33">
        <v>9617</v>
      </c>
      <c r="J5282" s="33">
        <v>662</v>
      </c>
      <c r="K5282" s="33">
        <v>12100</v>
      </c>
      <c r="L5282" s="33">
        <v>1</v>
      </c>
      <c r="M5282" s="33">
        <v>1</v>
      </c>
      <c r="N5282" s="33">
        <v>397628</v>
      </c>
      <c r="O5282" s="33">
        <v>2290.4</v>
      </c>
      <c r="P5282" s="33">
        <v>3981</v>
      </c>
    </row>
    <row r="5283" spans="1:16">
      <c r="A5283" s="27" t="s">
        <v>868</v>
      </c>
      <c r="B5283" s="31">
        <v>202509</v>
      </c>
      <c r="C5283" s="27" t="s">
        <v>113</v>
      </c>
      <c r="D5283" s="27" t="s">
        <v>211</v>
      </c>
      <c r="E5283" s="27" t="s">
        <v>33</v>
      </c>
      <c r="F5283" s="27" t="s">
        <v>257</v>
      </c>
      <c r="G5283" s="33">
        <v>328981.57</v>
      </c>
      <c r="H5283" s="33">
        <v>328981.57</v>
      </c>
      <c r="I5283" s="33">
        <v>8744</v>
      </c>
      <c r="J5283" s="33">
        <v>628</v>
      </c>
      <c r="K5283" s="33">
        <v>12100</v>
      </c>
      <c r="L5283" s="33">
        <v>1</v>
      </c>
      <c r="M5283" s="33">
        <v>1</v>
      </c>
      <c r="N5283" s="33">
        <v>381525.19</v>
      </c>
      <c r="O5283" s="33">
        <v>1789.7</v>
      </c>
      <c r="P5283" s="33">
        <v>3529</v>
      </c>
    </row>
    <row r="5284" spans="1:16">
      <c r="A5284" s="27" t="s">
        <v>868</v>
      </c>
      <c r="B5284" s="31">
        <v>202510</v>
      </c>
      <c r="C5284" s="27" t="s">
        <v>113</v>
      </c>
      <c r="D5284" s="27" t="s">
        <v>211</v>
      </c>
      <c r="E5284" s="27" t="s">
        <v>33</v>
      </c>
      <c r="F5284" s="27" t="s">
        <v>257</v>
      </c>
      <c r="G5284" s="33">
        <v>407575.01</v>
      </c>
      <c r="H5284" s="33">
        <v>407575.01</v>
      </c>
      <c r="I5284" s="33">
        <v>10995</v>
      </c>
      <c r="J5284" s="33">
        <v>946</v>
      </c>
      <c r="K5284" s="33">
        <v>12100</v>
      </c>
      <c r="L5284" s="33">
        <v>1</v>
      </c>
      <c r="M5284" s="33">
        <v>1</v>
      </c>
      <c r="N5284" s="33">
        <v>418193.29</v>
      </c>
      <c r="O5284" s="33">
        <v>2163.3</v>
      </c>
      <c r="P5284" s="33">
        <v>4502</v>
      </c>
    </row>
    <row r="5285" spans="1:16">
      <c r="A5285" s="27" t="s">
        <v>868</v>
      </c>
      <c r="B5285" s="31">
        <v>202511</v>
      </c>
      <c r="C5285" s="27" t="s">
        <v>113</v>
      </c>
      <c r="D5285" s="27" t="s">
        <v>211</v>
      </c>
      <c r="E5285" s="27" t="s">
        <v>33</v>
      </c>
      <c r="F5285" s="27" t="s">
        <v>257</v>
      </c>
      <c r="G5285" s="33">
        <v>481029.46</v>
      </c>
      <c r="H5285" s="33">
        <v>481029.46</v>
      </c>
      <c r="I5285" s="33">
        <v>12597</v>
      </c>
      <c r="J5285" s="33">
        <v>978</v>
      </c>
      <c r="K5285" s="33">
        <v>12100</v>
      </c>
      <c r="L5285" s="33">
        <v>1</v>
      </c>
      <c r="M5285" s="33">
        <v>1</v>
      </c>
      <c r="N5285" s="33">
        <v>503623.51</v>
      </c>
      <c r="O5285" s="33">
        <v>2549.3</v>
      </c>
      <c r="P5285" s="33">
        <v>5076</v>
      </c>
    </row>
    <row r="5286" spans="1:16">
      <c r="A5286" s="27" t="s">
        <v>868</v>
      </c>
      <c r="B5286" s="31">
        <v>202512</v>
      </c>
      <c r="C5286" s="27" t="s">
        <v>113</v>
      </c>
      <c r="D5286" s="27" t="s">
        <v>211</v>
      </c>
      <c r="E5286" s="27" t="s">
        <v>33</v>
      </c>
      <c r="F5286" s="27" t="s">
        <v>257</v>
      </c>
      <c r="G5286" s="33">
        <v>527334.86</v>
      </c>
      <c r="H5286" s="33">
        <v>527334.86</v>
      </c>
      <c r="I5286" s="33">
        <v>12345</v>
      </c>
      <c r="J5286" s="33">
        <v>954</v>
      </c>
      <c r="K5286" s="33">
        <v>12100</v>
      </c>
      <c r="L5286" s="33">
        <v>1</v>
      </c>
      <c r="M5286" s="33">
        <v>1</v>
      </c>
      <c r="N5286" s="33">
        <v>576922.05</v>
      </c>
      <c r="O5286" s="33">
        <v>3054.9</v>
      </c>
      <c r="P5286" s="33">
        <v>5279</v>
      </c>
    </row>
    <row r="5287" spans="1:16">
      <c r="A5287" s="27" t="s">
        <v>868</v>
      </c>
      <c r="B5287" s="31">
        <v>202601</v>
      </c>
      <c r="C5287" s="27" t="s">
        <v>113</v>
      </c>
      <c r="D5287" s="27" t="s">
        <v>211</v>
      </c>
      <c r="E5287" s="27" t="s">
        <v>33</v>
      </c>
      <c r="F5287" s="27" t="s">
        <v>257</v>
      </c>
      <c r="G5287" s="33">
        <v>256178.18</v>
      </c>
      <c r="H5287" s="33">
        <v>256178.18</v>
      </c>
      <c r="I5287" s="33">
        <v>6334</v>
      </c>
      <c r="J5287" s="33">
        <v>453</v>
      </c>
      <c r="K5287" s="33">
        <v>12100</v>
      </c>
      <c r="L5287" s="33">
        <v>1</v>
      </c>
      <c r="M5287" s="33">
        <v>1</v>
      </c>
      <c r="N5287" s="33">
        <v>292621.18</v>
      </c>
      <c r="O5287" s="33">
        <v>1322.2</v>
      </c>
      <c r="P5287" s="33">
        <v>2652</v>
      </c>
    </row>
    <row r="5288" spans="1:16">
      <c r="A5288" s="27" t="s">
        <v>868</v>
      </c>
      <c r="B5288" s="31">
        <v>202602</v>
      </c>
      <c r="C5288" s="27" t="s">
        <v>113</v>
      </c>
      <c r="D5288" s="27" t="s">
        <v>211</v>
      </c>
      <c r="E5288" s="27" t="s">
        <v>33</v>
      </c>
      <c r="F5288" s="27" t="s">
        <v>257</v>
      </c>
      <c r="G5288" s="33">
        <v>303687.66</v>
      </c>
      <c r="H5288" s="33">
        <v>303687.66</v>
      </c>
      <c r="I5288" s="33">
        <v>8244</v>
      </c>
      <c r="J5288" s="33">
        <v>686</v>
      </c>
      <c r="K5288" s="33">
        <v>12100</v>
      </c>
      <c r="L5288" s="33">
        <v>1</v>
      </c>
      <c r="M5288" s="33">
        <v>1</v>
      </c>
      <c r="N5288" s="33">
        <v>300849.62</v>
      </c>
      <c r="O5288" s="33">
        <v>2010.7</v>
      </c>
      <c r="P5288" s="33">
        <v>3337</v>
      </c>
    </row>
    <row r="5289" spans="1:16">
      <c r="A5289" s="27" t="s">
        <v>868</v>
      </c>
      <c r="B5289" s="31">
        <v>202603</v>
      </c>
      <c r="C5289" s="27" t="s">
        <v>113</v>
      </c>
      <c r="D5289" s="27" t="s">
        <v>211</v>
      </c>
      <c r="E5289" s="27" t="s">
        <v>33</v>
      </c>
      <c r="F5289" s="27" t="s">
        <v>257</v>
      </c>
      <c r="G5289" s="33">
        <v>360275.08</v>
      </c>
      <c r="H5289" s="33">
        <v>360275.08</v>
      </c>
      <c r="I5289" s="33">
        <v>9932</v>
      </c>
      <c r="J5289" s="33">
        <v>867</v>
      </c>
      <c r="K5289" s="33">
        <v>12100</v>
      </c>
      <c r="L5289" s="33">
        <v>1</v>
      </c>
      <c r="M5289" s="33">
        <v>1</v>
      </c>
      <c r="N5289" s="33">
        <v>374153.7</v>
      </c>
      <c r="O5289" s="33">
        <v>2014.1</v>
      </c>
      <c r="P5289" s="33">
        <v>4005</v>
      </c>
    </row>
    <row r="5290" spans="1:16">
      <c r="A5290" s="27" t="s">
        <v>868</v>
      </c>
      <c r="B5290" s="31">
        <v>202604</v>
      </c>
      <c r="C5290" s="27" t="s">
        <v>113</v>
      </c>
      <c r="D5290" s="27" t="s">
        <v>211</v>
      </c>
      <c r="E5290" s="27" t="s">
        <v>33</v>
      </c>
      <c r="F5290" s="27" t="s">
        <v>257</v>
      </c>
      <c r="G5290" s="33">
        <v>428833.08</v>
      </c>
      <c r="H5290" s="33">
        <v>428833.08</v>
      </c>
      <c r="I5290" s="33">
        <v>10913</v>
      </c>
      <c r="J5290" s="33">
        <v>786</v>
      </c>
      <c r="K5290" s="33">
        <v>12100</v>
      </c>
      <c r="L5290" s="33">
        <v>1</v>
      </c>
      <c r="M5290" s="33">
        <v>1</v>
      </c>
      <c r="N5290" s="33">
        <v>439370.05</v>
      </c>
      <c r="O5290" s="33">
        <v>2226.1</v>
      </c>
      <c r="P5290" s="33">
        <v>4541</v>
      </c>
    </row>
    <row r="5291" spans="1:16">
      <c r="A5291" s="27" t="s">
        <v>868</v>
      </c>
      <c r="B5291" s="31">
        <v>202605</v>
      </c>
      <c r="C5291" s="27" t="s">
        <v>113</v>
      </c>
      <c r="D5291" s="27" t="s">
        <v>211</v>
      </c>
      <c r="E5291" s="27" t="s">
        <v>33</v>
      </c>
      <c r="F5291" s="27" t="s">
        <v>257</v>
      </c>
      <c r="G5291" s="33">
        <v>425830.06</v>
      </c>
      <c r="H5291" s="33">
        <v>425830.06</v>
      </c>
      <c r="I5291" s="33">
        <v>10896</v>
      </c>
      <c r="J5291" s="33">
        <v>776</v>
      </c>
      <c r="K5291" s="33">
        <v>12100</v>
      </c>
      <c r="L5291" s="33">
        <v>1</v>
      </c>
      <c r="M5291" s="33">
        <v>1</v>
      </c>
      <c r="N5291" s="33">
        <v>480212.19</v>
      </c>
      <c r="O5291" s="33">
        <v>2763.6</v>
      </c>
      <c r="P5291" s="33">
        <v>4524</v>
      </c>
    </row>
    <row r="5292" spans="1:16">
      <c r="A5292" s="27" t="s">
        <v>868</v>
      </c>
      <c r="B5292" s="31">
        <v>202606</v>
      </c>
      <c r="C5292" s="27" t="s">
        <v>113</v>
      </c>
      <c r="D5292" s="27" t="s">
        <v>211</v>
      </c>
      <c r="E5292" s="27" t="s">
        <v>33</v>
      </c>
      <c r="F5292" s="27" t="s">
        <v>257</v>
      </c>
      <c r="G5292" s="33">
        <v>423291.36</v>
      </c>
      <c r="H5292" s="33">
        <v>423291.36</v>
      </c>
      <c r="I5292" s="33">
        <v>10517</v>
      </c>
      <c r="J5292" s="33">
        <v>831</v>
      </c>
      <c r="K5292" s="33">
        <v>12100</v>
      </c>
      <c r="L5292" s="33">
        <v>1</v>
      </c>
      <c r="M5292" s="33">
        <v>1</v>
      </c>
      <c r="N5292" s="33">
        <v>468159.12</v>
      </c>
      <c r="O5292" s="33">
        <v>2347.9</v>
      </c>
      <c r="P5292" s="33">
        <v>4154</v>
      </c>
    </row>
    <row r="5293" spans="1:16">
      <c r="A5293" s="27" t="s">
        <v>868</v>
      </c>
      <c r="B5293" s="31">
        <v>202607</v>
      </c>
      <c r="C5293" s="27" t="s">
        <v>113</v>
      </c>
      <c r="D5293" s="27" t="s">
        <v>211</v>
      </c>
      <c r="E5293" s="27" t="s">
        <v>33</v>
      </c>
      <c r="F5293" s="27" t="s">
        <v>257</v>
      </c>
      <c r="G5293" s="33">
        <v>383913.16</v>
      </c>
      <c r="H5293" s="33">
        <v>383913.16</v>
      </c>
      <c r="I5293" s="33">
        <v>9852</v>
      </c>
      <c r="J5293" s="33">
        <v>823</v>
      </c>
      <c r="K5293" s="33">
        <v>12100</v>
      </c>
      <c r="L5293" s="33">
        <v>1</v>
      </c>
      <c r="M5293" s="33">
        <v>1</v>
      </c>
      <c r="N5293" s="33">
        <v>415374.94</v>
      </c>
      <c r="O5293" s="33">
        <v>2127</v>
      </c>
      <c r="P5293" s="33">
        <v>3863</v>
      </c>
    </row>
    <row r="5294" spans="1:16">
      <c r="A5294" s="27" t="s">
        <v>871</v>
      </c>
      <c r="B5294" s="31">
        <v>202408</v>
      </c>
      <c r="C5294" s="27" t="s">
        <v>113</v>
      </c>
      <c r="D5294" s="27" t="s">
        <v>211</v>
      </c>
      <c r="E5294" s="27" t="s">
        <v>33</v>
      </c>
      <c r="F5294" s="27" t="s">
        <v>289</v>
      </c>
      <c r="G5294" s="33">
        <v>819667.38</v>
      </c>
      <c r="H5294" s="33">
        <v>819667.38</v>
      </c>
      <c r="I5294" s="33">
        <v>16533</v>
      </c>
      <c r="J5294" s="33">
        <v>1557</v>
      </c>
      <c r="K5294" s="33">
        <v>21500</v>
      </c>
      <c r="L5294" s="33">
        <v>1</v>
      </c>
      <c r="M5294" s="33">
        <v>1</v>
      </c>
      <c r="N5294" s="33">
        <v>818083.3199999999</v>
      </c>
      <c r="O5294" s="33">
        <v>3685.1</v>
      </c>
      <c r="P5294" s="33">
        <v>6736</v>
      </c>
    </row>
    <row r="5295" spans="1:16">
      <c r="A5295" s="27" t="s">
        <v>871</v>
      </c>
      <c r="B5295" s="31">
        <v>202409</v>
      </c>
      <c r="C5295" s="27" t="s">
        <v>113</v>
      </c>
      <c r="D5295" s="27" t="s">
        <v>211</v>
      </c>
      <c r="E5295" s="27" t="s">
        <v>33</v>
      </c>
      <c r="F5295" s="27" t="s">
        <v>289</v>
      </c>
      <c r="G5295" s="33">
        <v>980523.9300000001</v>
      </c>
      <c r="H5295" s="33">
        <v>980523.9300000001</v>
      </c>
      <c r="I5295" s="33">
        <v>18629</v>
      </c>
      <c r="J5295" s="33">
        <v>1807</v>
      </c>
      <c r="K5295" s="33">
        <v>21500</v>
      </c>
      <c r="L5295" s="33">
        <v>1</v>
      </c>
      <c r="M5295" s="33">
        <v>1</v>
      </c>
      <c r="N5295" s="33">
        <v>784953.25</v>
      </c>
      <c r="O5295" s="33">
        <v>4038.5</v>
      </c>
      <c r="P5295" s="33">
        <v>7717</v>
      </c>
    </row>
    <row r="5296" spans="1:16">
      <c r="A5296" s="27" t="s">
        <v>871</v>
      </c>
      <c r="B5296" s="31">
        <v>202410</v>
      </c>
      <c r="C5296" s="27" t="s">
        <v>113</v>
      </c>
      <c r="D5296" s="27" t="s">
        <v>211</v>
      </c>
      <c r="E5296" s="27" t="s">
        <v>33</v>
      </c>
      <c r="F5296" s="27" t="s">
        <v>289</v>
      </c>
      <c r="G5296" s="33">
        <v>1059609.29</v>
      </c>
      <c r="H5296" s="33">
        <v>1059609.29</v>
      </c>
      <c r="I5296" s="33">
        <v>19480</v>
      </c>
      <c r="J5296" s="33">
        <v>1554</v>
      </c>
      <c r="K5296" s="33">
        <v>21500</v>
      </c>
      <c r="L5296" s="33">
        <v>1</v>
      </c>
      <c r="M5296" s="33">
        <v>1</v>
      </c>
      <c r="N5296" s="33">
        <v>860394.53</v>
      </c>
      <c r="O5296" s="33">
        <v>4787</v>
      </c>
      <c r="P5296" s="33">
        <v>8878</v>
      </c>
    </row>
    <row r="5297" spans="1:16">
      <c r="A5297" s="27" t="s">
        <v>871</v>
      </c>
      <c r="B5297" s="31">
        <v>202411</v>
      </c>
      <c r="C5297" s="27" t="s">
        <v>113</v>
      </c>
      <c r="D5297" s="27" t="s">
        <v>211</v>
      </c>
      <c r="E5297" s="27" t="s">
        <v>33</v>
      </c>
      <c r="F5297" s="27" t="s">
        <v>289</v>
      </c>
      <c r="G5297" s="33">
        <v>1185717.13</v>
      </c>
      <c r="H5297" s="33">
        <v>1185717.13</v>
      </c>
      <c r="I5297" s="33">
        <v>21206</v>
      </c>
      <c r="J5297" s="33">
        <v>1872</v>
      </c>
      <c r="K5297" s="33">
        <v>21500</v>
      </c>
      <c r="L5297" s="33">
        <v>1</v>
      </c>
      <c r="M5297" s="33">
        <v>1</v>
      </c>
      <c r="N5297" s="33">
        <v>1036159.41</v>
      </c>
      <c r="O5297" s="33">
        <v>5636.9</v>
      </c>
      <c r="P5297" s="33">
        <v>9290</v>
      </c>
    </row>
    <row r="5298" spans="1:16">
      <c r="A5298" s="27" t="s">
        <v>871</v>
      </c>
      <c r="B5298" s="31">
        <v>202412</v>
      </c>
      <c r="C5298" s="27" t="s">
        <v>113</v>
      </c>
      <c r="D5298" s="27" t="s">
        <v>211</v>
      </c>
      <c r="E5298" s="27" t="s">
        <v>33</v>
      </c>
      <c r="F5298" s="27" t="s">
        <v>289</v>
      </c>
      <c r="G5298" s="33">
        <v>1289681.87</v>
      </c>
      <c r="H5298" s="33">
        <v>1289681.87</v>
      </c>
      <c r="I5298" s="33">
        <v>23222</v>
      </c>
      <c r="J5298" s="33">
        <v>2064</v>
      </c>
      <c r="K5298" s="33">
        <v>21500</v>
      </c>
      <c r="L5298" s="33">
        <v>1</v>
      </c>
      <c r="M5298" s="33">
        <v>1</v>
      </c>
      <c r="N5298" s="33">
        <v>1186964.45</v>
      </c>
      <c r="O5298" s="33">
        <v>5270.8</v>
      </c>
      <c r="P5298" s="33">
        <v>9860</v>
      </c>
    </row>
    <row r="5299" spans="1:16">
      <c r="A5299" s="27" t="s">
        <v>871</v>
      </c>
      <c r="B5299" s="31">
        <v>202501</v>
      </c>
      <c r="C5299" s="27" t="s">
        <v>113</v>
      </c>
      <c r="D5299" s="27" t="s">
        <v>211</v>
      </c>
      <c r="E5299" s="27" t="s">
        <v>33</v>
      </c>
      <c r="F5299" s="27" t="s">
        <v>289</v>
      </c>
      <c r="G5299" s="33">
        <v>711328.92</v>
      </c>
      <c r="H5299" s="33">
        <v>711328.92</v>
      </c>
      <c r="I5299" s="33">
        <v>12606</v>
      </c>
      <c r="J5299" s="33">
        <v>1183</v>
      </c>
      <c r="K5299" s="33">
        <v>21500</v>
      </c>
      <c r="L5299" s="33">
        <v>1</v>
      </c>
      <c r="M5299" s="33">
        <v>1</v>
      </c>
      <c r="N5299" s="33">
        <v>602041.38</v>
      </c>
      <c r="O5299" s="33">
        <v>3084</v>
      </c>
      <c r="P5299" s="33">
        <v>5418</v>
      </c>
    </row>
    <row r="5300" spans="1:16">
      <c r="A5300" s="27" t="s">
        <v>871</v>
      </c>
      <c r="B5300" s="31">
        <v>202502</v>
      </c>
      <c r="C5300" s="27" t="s">
        <v>113</v>
      </c>
      <c r="D5300" s="27" t="s">
        <v>211</v>
      </c>
      <c r="E5300" s="27" t="s">
        <v>33</v>
      </c>
      <c r="F5300" s="27" t="s">
        <v>289</v>
      </c>
      <c r="G5300" s="33">
        <v>673973.8100000001</v>
      </c>
      <c r="H5300" s="33">
        <v>673973.8100000001</v>
      </c>
      <c r="I5300" s="33">
        <v>11831</v>
      </c>
      <c r="J5300" s="33">
        <v>989</v>
      </c>
      <c r="K5300" s="33">
        <v>21500</v>
      </c>
      <c r="L5300" s="33">
        <v>1</v>
      </c>
      <c r="M5300" s="33">
        <v>1</v>
      </c>
      <c r="N5300" s="33">
        <v>618970.63</v>
      </c>
      <c r="O5300" s="33">
        <v>3514.8</v>
      </c>
      <c r="P5300" s="33">
        <v>5011</v>
      </c>
    </row>
    <row r="5301" spans="1:16">
      <c r="A5301" s="27" t="s">
        <v>871</v>
      </c>
      <c r="B5301" s="31">
        <v>202503</v>
      </c>
      <c r="C5301" s="27" t="s">
        <v>113</v>
      </c>
      <c r="D5301" s="27" t="s">
        <v>211</v>
      </c>
      <c r="E5301" s="27" t="s">
        <v>33</v>
      </c>
      <c r="F5301" s="27" t="s">
        <v>289</v>
      </c>
      <c r="G5301" s="33">
        <v>853537.8100000001</v>
      </c>
      <c r="H5301" s="33">
        <v>853537.8100000001</v>
      </c>
      <c r="I5301" s="33">
        <v>16276</v>
      </c>
      <c r="J5301" s="33">
        <v>1233</v>
      </c>
      <c r="K5301" s="33">
        <v>21500</v>
      </c>
      <c r="L5301" s="33">
        <v>1</v>
      </c>
      <c r="M5301" s="33">
        <v>1</v>
      </c>
      <c r="N5301" s="33">
        <v>769787.09</v>
      </c>
      <c r="O5301" s="33">
        <v>3970.9</v>
      </c>
      <c r="P5301" s="33">
        <v>6805</v>
      </c>
    </row>
    <row r="5302" spans="1:16">
      <c r="A5302" s="27" t="s">
        <v>871</v>
      </c>
      <c r="B5302" s="31">
        <v>202504</v>
      </c>
      <c r="C5302" s="27" t="s">
        <v>113</v>
      </c>
      <c r="D5302" s="27" t="s">
        <v>211</v>
      </c>
      <c r="E5302" s="27" t="s">
        <v>33</v>
      </c>
      <c r="F5302" s="27" t="s">
        <v>289</v>
      </c>
      <c r="G5302" s="33">
        <v>1025130.69</v>
      </c>
      <c r="H5302" s="33">
        <v>1025130.69</v>
      </c>
      <c r="I5302" s="33">
        <v>19321</v>
      </c>
      <c r="J5302" s="33">
        <v>1723</v>
      </c>
      <c r="K5302" s="33">
        <v>21500</v>
      </c>
      <c r="L5302" s="33">
        <v>1</v>
      </c>
      <c r="M5302" s="33">
        <v>1</v>
      </c>
      <c r="N5302" s="33">
        <v>903963.78</v>
      </c>
      <c r="O5302" s="33">
        <v>4683</v>
      </c>
      <c r="P5302" s="33">
        <v>8434</v>
      </c>
    </row>
    <row r="5303" spans="1:16">
      <c r="A5303" s="27" t="s">
        <v>871</v>
      </c>
      <c r="B5303" s="31">
        <v>202505</v>
      </c>
      <c r="C5303" s="27" t="s">
        <v>113</v>
      </c>
      <c r="D5303" s="27" t="s">
        <v>211</v>
      </c>
      <c r="E5303" s="27" t="s">
        <v>33</v>
      </c>
      <c r="F5303" s="27" t="s">
        <v>289</v>
      </c>
      <c r="G5303" s="33">
        <v>1123125.23</v>
      </c>
      <c r="H5303" s="33">
        <v>1123125.23</v>
      </c>
      <c r="I5303" s="33">
        <v>19274</v>
      </c>
      <c r="J5303" s="33">
        <v>2003</v>
      </c>
      <c r="K5303" s="33">
        <v>21500</v>
      </c>
      <c r="L5303" s="33">
        <v>1</v>
      </c>
      <c r="M5303" s="33">
        <v>1</v>
      </c>
      <c r="N5303" s="33">
        <v>987992.75</v>
      </c>
      <c r="O5303" s="33">
        <v>5578.4</v>
      </c>
      <c r="P5303" s="33">
        <v>8475</v>
      </c>
    </row>
    <row r="5304" spans="1:16">
      <c r="A5304" s="27" t="s">
        <v>871</v>
      </c>
      <c r="B5304" s="31">
        <v>202506</v>
      </c>
      <c r="C5304" s="27" t="s">
        <v>113</v>
      </c>
      <c r="D5304" s="27" t="s">
        <v>211</v>
      </c>
      <c r="E5304" s="27" t="s">
        <v>33</v>
      </c>
      <c r="F5304" s="27" t="s">
        <v>289</v>
      </c>
      <c r="G5304" s="33">
        <v>1023016.57</v>
      </c>
      <c r="H5304" s="33">
        <v>1023016.57</v>
      </c>
      <c r="I5304" s="33">
        <v>18492</v>
      </c>
      <c r="J5304" s="33">
        <v>1830</v>
      </c>
      <c r="K5304" s="33">
        <v>21500</v>
      </c>
      <c r="L5304" s="33">
        <v>1</v>
      </c>
      <c r="M5304" s="33">
        <v>1</v>
      </c>
      <c r="N5304" s="33">
        <v>963194.66</v>
      </c>
      <c r="O5304" s="33">
        <v>4727.3</v>
      </c>
      <c r="P5304" s="33">
        <v>7729</v>
      </c>
    </row>
    <row r="5305" spans="1:16">
      <c r="A5305" s="27" t="s">
        <v>871</v>
      </c>
      <c r="B5305" s="31">
        <v>202507</v>
      </c>
      <c r="C5305" s="27" t="s">
        <v>113</v>
      </c>
      <c r="D5305" s="27" t="s">
        <v>211</v>
      </c>
      <c r="E5305" s="27" t="s">
        <v>33</v>
      </c>
      <c r="F5305" s="27" t="s">
        <v>289</v>
      </c>
      <c r="G5305" s="33">
        <v>903519.74</v>
      </c>
      <c r="H5305" s="33">
        <v>903519.74</v>
      </c>
      <c r="I5305" s="33">
        <v>17195</v>
      </c>
      <c r="J5305" s="33">
        <v>1446</v>
      </c>
      <c r="K5305" s="33">
        <v>21500</v>
      </c>
      <c r="L5305" s="33">
        <v>1</v>
      </c>
      <c r="M5305" s="33">
        <v>1</v>
      </c>
      <c r="N5305" s="33">
        <v>854596.03</v>
      </c>
      <c r="O5305" s="33">
        <v>4556.3</v>
      </c>
      <c r="P5305" s="33">
        <v>7304</v>
      </c>
    </row>
    <row r="5306" spans="1:16">
      <c r="A5306" s="27" t="s">
        <v>871</v>
      </c>
      <c r="B5306" s="31">
        <v>202508</v>
      </c>
      <c r="C5306" s="27" t="s">
        <v>113</v>
      </c>
      <c r="D5306" s="27" t="s">
        <v>211</v>
      </c>
      <c r="E5306" s="27" t="s">
        <v>33</v>
      </c>
      <c r="F5306" s="27" t="s">
        <v>289</v>
      </c>
      <c r="G5306" s="33">
        <v>880532.5</v>
      </c>
      <c r="H5306" s="33">
        <v>880532.5</v>
      </c>
      <c r="I5306" s="33">
        <v>15500</v>
      </c>
      <c r="J5306" s="33">
        <v>1459</v>
      </c>
      <c r="K5306" s="33">
        <v>21500</v>
      </c>
      <c r="L5306" s="33">
        <v>1</v>
      </c>
      <c r="M5306" s="33">
        <v>1</v>
      </c>
      <c r="N5306" s="33">
        <v>821355.66</v>
      </c>
      <c r="O5306" s="33">
        <v>4434.2</v>
      </c>
      <c r="P5306" s="33">
        <v>6947</v>
      </c>
    </row>
    <row r="5307" spans="1:16">
      <c r="A5307" s="27" t="s">
        <v>871</v>
      </c>
      <c r="B5307" s="31">
        <v>202509</v>
      </c>
      <c r="C5307" s="27" t="s">
        <v>113</v>
      </c>
      <c r="D5307" s="27" t="s">
        <v>211</v>
      </c>
      <c r="E5307" s="27" t="s">
        <v>33</v>
      </c>
      <c r="F5307" s="27" t="s">
        <v>289</v>
      </c>
      <c r="G5307" s="33">
        <v>851660.1899999999</v>
      </c>
      <c r="H5307" s="33">
        <v>851660.1899999999</v>
      </c>
      <c r="I5307" s="33">
        <v>15963</v>
      </c>
      <c r="J5307" s="33">
        <v>1323</v>
      </c>
      <c r="K5307" s="33">
        <v>21500</v>
      </c>
      <c r="L5307" s="33">
        <v>1</v>
      </c>
      <c r="M5307" s="33">
        <v>1</v>
      </c>
      <c r="N5307" s="33">
        <v>788093.0699999999</v>
      </c>
      <c r="O5307" s="33">
        <v>3913.4</v>
      </c>
      <c r="P5307" s="33">
        <v>6800</v>
      </c>
    </row>
    <row r="5308" spans="1:16">
      <c r="A5308" s="27" t="s">
        <v>871</v>
      </c>
      <c r="B5308" s="31">
        <v>202510</v>
      </c>
      <c r="C5308" s="27" t="s">
        <v>113</v>
      </c>
      <c r="D5308" s="27" t="s">
        <v>211</v>
      </c>
      <c r="E5308" s="27" t="s">
        <v>33</v>
      </c>
      <c r="F5308" s="27" t="s">
        <v>289</v>
      </c>
      <c r="G5308" s="33">
        <v>999057.1899999999</v>
      </c>
      <c r="H5308" s="33">
        <v>999057.1899999999</v>
      </c>
      <c r="I5308" s="33">
        <v>17564</v>
      </c>
      <c r="J5308" s="33">
        <v>1666</v>
      </c>
      <c r="K5308" s="33">
        <v>21500</v>
      </c>
      <c r="L5308" s="33">
        <v>1</v>
      </c>
      <c r="M5308" s="33">
        <v>1</v>
      </c>
      <c r="N5308" s="33">
        <v>863836.11</v>
      </c>
      <c r="O5308" s="33">
        <v>4577</v>
      </c>
      <c r="P5308" s="33">
        <v>7768</v>
      </c>
    </row>
    <row r="5309" spans="1:16">
      <c r="A5309" s="27" t="s">
        <v>871</v>
      </c>
      <c r="B5309" s="31">
        <v>202511</v>
      </c>
      <c r="C5309" s="27" t="s">
        <v>113</v>
      </c>
      <c r="D5309" s="27" t="s">
        <v>211</v>
      </c>
      <c r="E5309" s="27" t="s">
        <v>33</v>
      </c>
      <c r="F5309" s="27" t="s">
        <v>289</v>
      </c>
      <c r="G5309" s="33">
        <v>1081680.98</v>
      </c>
      <c r="H5309" s="33">
        <v>1081680.98</v>
      </c>
      <c r="I5309" s="33">
        <v>20585</v>
      </c>
      <c r="J5309" s="33">
        <v>2079</v>
      </c>
      <c r="K5309" s="33">
        <v>21500</v>
      </c>
      <c r="L5309" s="33">
        <v>1</v>
      </c>
      <c r="M5309" s="33">
        <v>1</v>
      </c>
      <c r="N5309" s="33">
        <v>1040304.05</v>
      </c>
      <c r="O5309" s="33">
        <v>5379.7</v>
      </c>
      <c r="P5309" s="33">
        <v>8891</v>
      </c>
    </row>
    <row r="5310" spans="1:16">
      <c r="A5310" s="27" t="s">
        <v>871</v>
      </c>
      <c r="B5310" s="31">
        <v>202512</v>
      </c>
      <c r="C5310" s="27" t="s">
        <v>113</v>
      </c>
      <c r="D5310" s="27" t="s">
        <v>211</v>
      </c>
      <c r="E5310" s="27" t="s">
        <v>33</v>
      </c>
      <c r="F5310" s="27" t="s">
        <v>289</v>
      </c>
      <c r="G5310" s="33">
        <v>1407507.35</v>
      </c>
      <c r="H5310" s="33">
        <v>1407507.35</v>
      </c>
      <c r="I5310" s="33">
        <v>25916</v>
      </c>
      <c r="J5310" s="33">
        <v>2573</v>
      </c>
      <c r="K5310" s="33">
        <v>21500</v>
      </c>
      <c r="L5310" s="33">
        <v>1</v>
      </c>
      <c r="M5310" s="33">
        <v>1</v>
      </c>
      <c r="N5310" s="33">
        <v>1191712.31</v>
      </c>
      <c r="O5310" s="33">
        <v>6344</v>
      </c>
      <c r="P5310" s="33">
        <v>11115</v>
      </c>
    </row>
    <row r="5311" spans="1:16">
      <c r="A5311" s="27" t="s">
        <v>871</v>
      </c>
      <c r="B5311" s="31">
        <v>202601</v>
      </c>
      <c r="C5311" s="27" t="s">
        <v>113</v>
      </c>
      <c r="D5311" s="27" t="s">
        <v>211</v>
      </c>
      <c r="E5311" s="27" t="s">
        <v>33</v>
      </c>
      <c r="F5311" s="27" t="s">
        <v>289</v>
      </c>
      <c r="G5311" s="33">
        <v>656376.54</v>
      </c>
      <c r="H5311" s="33">
        <v>656376.54</v>
      </c>
      <c r="I5311" s="33">
        <v>11667</v>
      </c>
      <c r="J5311" s="33">
        <v>1045</v>
      </c>
      <c r="K5311" s="33">
        <v>21500</v>
      </c>
      <c r="L5311" s="33">
        <v>1</v>
      </c>
      <c r="M5311" s="33">
        <v>1</v>
      </c>
      <c r="N5311" s="33">
        <v>604449.54</v>
      </c>
      <c r="O5311" s="33">
        <v>3188.6</v>
      </c>
      <c r="P5311" s="33">
        <v>5061</v>
      </c>
    </row>
    <row r="5312" spans="1:16">
      <c r="A5312" s="27" t="s">
        <v>871</v>
      </c>
      <c r="B5312" s="31">
        <v>202602</v>
      </c>
      <c r="C5312" s="27" t="s">
        <v>113</v>
      </c>
      <c r="D5312" s="27" t="s">
        <v>211</v>
      </c>
      <c r="E5312" s="27" t="s">
        <v>33</v>
      </c>
      <c r="F5312" s="27" t="s">
        <v>289</v>
      </c>
      <c r="G5312" s="33">
        <v>629434.9300000001</v>
      </c>
      <c r="H5312" s="33">
        <v>629434.9300000001</v>
      </c>
      <c r="I5312" s="33">
        <v>12551</v>
      </c>
      <c r="J5312" s="33">
        <v>983</v>
      </c>
      <c r="K5312" s="33">
        <v>21500</v>
      </c>
      <c r="L5312" s="33">
        <v>1</v>
      </c>
      <c r="M5312" s="33">
        <v>1</v>
      </c>
      <c r="N5312" s="33">
        <v>621446.51</v>
      </c>
      <c r="O5312" s="33">
        <v>2888.8</v>
      </c>
      <c r="P5312" s="33">
        <v>5221</v>
      </c>
    </row>
    <row r="5313" spans="1:16">
      <c r="A5313" s="27" t="s">
        <v>871</v>
      </c>
      <c r="B5313" s="31">
        <v>202603</v>
      </c>
      <c r="C5313" s="27" t="s">
        <v>113</v>
      </c>
      <c r="D5313" s="27" t="s">
        <v>211</v>
      </c>
      <c r="E5313" s="27" t="s">
        <v>33</v>
      </c>
      <c r="F5313" s="27" t="s">
        <v>289</v>
      </c>
      <c r="G5313" s="33">
        <v>841611.6</v>
      </c>
      <c r="H5313" s="33">
        <v>841611.6</v>
      </c>
      <c r="I5313" s="33">
        <v>15208</v>
      </c>
      <c r="J5313" s="33">
        <v>1384</v>
      </c>
      <c r="K5313" s="33">
        <v>21500</v>
      </c>
      <c r="L5313" s="33">
        <v>1</v>
      </c>
      <c r="M5313" s="33">
        <v>1</v>
      </c>
      <c r="N5313" s="33">
        <v>772866.24</v>
      </c>
      <c r="O5313" s="33">
        <v>4113.4</v>
      </c>
      <c r="P5313" s="33">
        <v>6555</v>
      </c>
    </row>
    <row r="5314" spans="1:16">
      <c r="A5314" s="27" t="s">
        <v>871</v>
      </c>
      <c r="B5314" s="31">
        <v>202604</v>
      </c>
      <c r="C5314" s="27" t="s">
        <v>113</v>
      </c>
      <c r="D5314" s="27" t="s">
        <v>211</v>
      </c>
      <c r="E5314" s="27" t="s">
        <v>33</v>
      </c>
      <c r="F5314" s="27" t="s">
        <v>289</v>
      </c>
      <c r="G5314" s="33">
        <v>997669.1</v>
      </c>
      <c r="H5314" s="33">
        <v>997669.1</v>
      </c>
      <c r="I5314" s="33">
        <v>18675</v>
      </c>
      <c r="J5314" s="33">
        <v>1741</v>
      </c>
      <c r="K5314" s="33">
        <v>21500</v>
      </c>
      <c r="L5314" s="33">
        <v>1</v>
      </c>
      <c r="M5314" s="33">
        <v>1</v>
      </c>
      <c r="N5314" s="33">
        <v>907579.63</v>
      </c>
      <c r="O5314" s="33">
        <v>4343.4</v>
      </c>
      <c r="P5314" s="33">
        <v>8259</v>
      </c>
    </row>
    <row r="5315" spans="1:16">
      <c r="A5315" s="27" t="s">
        <v>871</v>
      </c>
      <c r="B5315" s="31">
        <v>202605</v>
      </c>
      <c r="C5315" s="27" t="s">
        <v>113</v>
      </c>
      <c r="D5315" s="27" t="s">
        <v>211</v>
      </c>
      <c r="E5315" s="27" t="s">
        <v>33</v>
      </c>
      <c r="F5315" s="27" t="s">
        <v>289</v>
      </c>
      <c r="G5315" s="33">
        <v>1090032.63</v>
      </c>
      <c r="H5315" s="33">
        <v>1090032.63</v>
      </c>
      <c r="I5315" s="33">
        <v>20683</v>
      </c>
      <c r="J5315" s="33">
        <v>1937</v>
      </c>
      <c r="K5315" s="33">
        <v>21500</v>
      </c>
      <c r="L5315" s="33">
        <v>1</v>
      </c>
      <c r="M5315" s="33">
        <v>1</v>
      </c>
      <c r="N5315" s="33">
        <v>991944.72</v>
      </c>
      <c r="O5315" s="33">
        <v>4998</v>
      </c>
      <c r="P5315" s="33">
        <v>8876</v>
      </c>
    </row>
    <row r="5316" spans="1:16">
      <c r="A5316" s="27" t="s">
        <v>871</v>
      </c>
      <c r="B5316" s="31">
        <v>202606</v>
      </c>
      <c r="C5316" s="27" t="s">
        <v>113</v>
      </c>
      <c r="D5316" s="27" t="s">
        <v>211</v>
      </c>
      <c r="E5316" s="27" t="s">
        <v>33</v>
      </c>
      <c r="F5316" s="27" t="s">
        <v>289</v>
      </c>
      <c r="G5316" s="33">
        <v>1087997.72</v>
      </c>
      <c r="H5316" s="33">
        <v>1087997.72</v>
      </c>
      <c r="I5316" s="33">
        <v>20068</v>
      </c>
      <c r="J5316" s="33">
        <v>1829</v>
      </c>
      <c r="K5316" s="33">
        <v>21500</v>
      </c>
      <c r="L5316" s="33">
        <v>1</v>
      </c>
      <c r="M5316" s="33">
        <v>1</v>
      </c>
      <c r="N5316" s="33">
        <v>967047.4399999999</v>
      </c>
      <c r="O5316" s="33">
        <v>5373.2</v>
      </c>
      <c r="P5316" s="33">
        <v>8383</v>
      </c>
    </row>
    <row r="5317" spans="1:16">
      <c r="A5317" s="27" t="s">
        <v>871</v>
      </c>
      <c r="B5317" s="31">
        <v>202607</v>
      </c>
      <c r="C5317" s="27" t="s">
        <v>113</v>
      </c>
      <c r="D5317" s="27" t="s">
        <v>211</v>
      </c>
      <c r="E5317" s="27" t="s">
        <v>33</v>
      </c>
      <c r="F5317" s="27" t="s">
        <v>289</v>
      </c>
      <c r="G5317" s="33">
        <v>1033610.57</v>
      </c>
      <c r="H5317" s="33">
        <v>1033610.57</v>
      </c>
      <c r="I5317" s="33">
        <v>17466</v>
      </c>
      <c r="J5317" s="33">
        <v>1482</v>
      </c>
      <c r="K5317" s="33">
        <v>21500</v>
      </c>
      <c r="L5317" s="33">
        <v>1</v>
      </c>
      <c r="M5317" s="33">
        <v>1</v>
      </c>
      <c r="N5317" s="33">
        <v>858014.42</v>
      </c>
      <c r="O5317" s="33">
        <v>4440.2</v>
      </c>
      <c r="P5317" s="33">
        <v>7857</v>
      </c>
    </row>
    <row r="5318" spans="1:16">
      <c r="A5318" s="27" t="s">
        <v>874</v>
      </c>
      <c r="B5318" s="31">
        <v>202408</v>
      </c>
      <c r="C5318" s="27" t="s">
        <v>113</v>
      </c>
      <c r="D5318" s="27" t="s">
        <v>211</v>
      </c>
      <c r="E5318" s="27" t="s">
        <v>33</v>
      </c>
      <c r="F5318" s="27" t="s">
        <v>262</v>
      </c>
      <c r="G5318" s="33">
        <v>186029.93</v>
      </c>
      <c r="H5318" s="33">
        <v>0</v>
      </c>
      <c r="I5318" s="33">
        <v>9208</v>
      </c>
      <c r="J5318" s="33">
        <v>548</v>
      </c>
      <c r="K5318" s="33">
        <v>6200</v>
      </c>
      <c r="L5318" s="33">
        <v>1</v>
      </c>
      <c r="M5318" s="33">
        <v>0</v>
      </c>
      <c r="N5318" s="33">
        <v>170453.3</v>
      </c>
      <c r="O5318" s="33">
        <v>1154.8</v>
      </c>
      <c r="P5318" s="33">
        <v>3045</v>
      </c>
    </row>
    <row r="5319" spans="1:16">
      <c r="A5319" s="27" t="s">
        <v>874</v>
      </c>
      <c r="B5319" s="31">
        <v>202409</v>
      </c>
      <c r="C5319" s="27" t="s">
        <v>113</v>
      </c>
      <c r="D5319" s="27" t="s">
        <v>211</v>
      </c>
      <c r="E5319" s="27" t="s">
        <v>33</v>
      </c>
      <c r="F5319" s="27" t="s">
        <v>262</v>
      </c>
      <c r="G5319" s="33">
        <v>196737.02</v>
      </c>
      <c r="H5319" s="33">
        <v>0</v>
      </c>
      <c r="I5319" s="33">
        <v>8954</v>
      </c>
      <c r="J5319" s="33">
        <v>452</v>
      </c>
      <c r="K5319" s="33">
        <v>6200</v>
      </c>
      <c r="L5319" s="33">
        <v>1</v>
      </c>
      <c r="M5319" s="33">
        <v>0</v>
      </c>
      <c r="N5319" s="33">
        <v>163550.42</v>
      </c>
      <c r="O5319" s="33">
        <v>1347.3</v>
      </c>
      <c r="P5319" s="33">
        <v>3147</v>
      </c>
    </row>
    <row r="5320" spans="1:16">
      <c r="A5320" s="27" t="s">
        <v>874</v>
      </c>
      <c r="B5320" s="31">
        <v>202410</v>
      </c>
      <c r="C5320" s="27" t="s">
        <v>113</v>
      </c>
      <c r="D5320" s="27" t="s">
        <v>211</v>
      </c>
      <c r="E5320" s="27" t="s">
        <v>33</v>
      </c>
      <c r="F5320" s="27" t="s">
        <v>262</v>
      </c>
      <c r="G5320" s="33">
        <v>209861.12</v>
      </c>
      <c r="H5320" s="33">
        <v>0</v>
      </c>
      <c r="I5320" s="33">
        <v>10549</v>
      </c>
      <c r="J5320" s="33">
        <v>601</v>
      </c>
      <c r="K5320" s="33">
        <v>6200</v>
      </c>
      <c r="L5320" s="33">
        <v>1</v>
      </c>
      <c r="M5320" s="33">
        <v>0</v>
      </c>
      <c r="N5320" s="33">
        <v>179269.13</v>
      </c>
      <c r="O5320" s="33">
        <v>1217.5</v>
      </c>
      <c r="P5320" s="33">
        <v>3315</v>
      </c>
    </row>
    <row r="5321" spans="1:16">
      <c r="A5321" s="27" t="s">
        <v>874</v>
      </c>
      <c r="B5321" s="31">
        <v>202411</v>
      </c>
      <c r="C5321" s="27" t="s">
        <v>113</v>
      </c>
      <c r="D5321" s="27" t="s">
        <v>211</v>
      </c>
      <c r="E5321" s="27" t="s">
        <v>33</v>
      </c>
      <c r="F5321" s="27" t="s">
        <v>262</v>
      </c>
      <c r="G5321" s="33">
        <v>253045.11</v>
      </c>
      <c r="H5321" s="33">
        <v>0</v>
      </c>
      <c r="I5321" s="33">
        <v>12654</v>
      </c>
      <c r="J5321" s="33">
        <v>725</v>
      </c>
      <c r="K5321" s="33">
        <v>6200</v>
      </c>
      <c r="L5321" s="33">
        <v>1</v>
      </c>
      <c r="M5321" s="33">
        <v>0</v>
      </c>
      <c r="N5321" s="33">
        <v>215890.95</v>
      </c>
      <c r="O5321" s="33">
        <v>1518.9</v>
      </c>
      <c r="P5321" s="33">
        <v>4071</v>
      </c>
    </row>
    <row r="5322" spans="1:16">
      <c r="A5322" s="27" t="s">
        <v>874</v>
      </c>
      <c r="B5322" s="31">
        <v>202412</v>
      </c>
      <c r="C5322" s="27" t="s">
        <v>113</v>
      </c>
      <c r="D5322" s="27" t="s">
        <v>211</v>
      </c>
      <c r="E5322" s="27" t="s">
        <v>33</v>
      </c>
      <c r="F5322" s="27" t="s">
        <v>262</v>
      </c>
      <c r="G5322" s="33">
        <v>315529.99</v>
      </c>
      <c r="H5322" s="33">
        <v>0</v>
      </c>
      <c r="I5322" s="33">
        <v>15659</v>
      </c>
      <c r="J5322" s="33">
        <v>781</v>
      </c>
      <c r="K5322" s="33">
        <v>6200</v>
      </c>
      <c r="L5322" s="33">
        <v>1</v>
      </c>
      <c r="M5322" s="33">
        <v>0</v>
      </c>
      <c r="N5322" s="33">
        <v>247312.22</v>
      </c>
      <c r="O5322" s="33">
        <v>1910.1</v>
      </c>
      <c r="P5322" s="33">
        <v>5101</v>
      </c>
    </row>
    <row r="5323" spans="1:16">
      <c r="A5323" s="27" t="s">
        <v>874</v>
      </c>
      <c r="B5323" s="31">
        <v>202501</v>
      </c>
      <c r="C5323" s="27" t="s">
        <v>113</v>
      </c>
      <c r="D5323" s="27" t="s">
        <v>211</v>
      </c>
      <c r="E5323" s="27" t="s">
        <v>33</v>
      </c>
      <c r="F5323" s="27" t="s">
        <v>262</v>
      </c>
      <c r="G5323" s="33">
        <v>147187.94</v>
      </c>
      <c r="H5323" s="33">
        <v>0</v>
      </c>
      <c r="I5323" s="33">
        <v>7500</v>
      </c>
      <c r="J5323" s="33">
        <v>346</v>
      </c>
      <c r="K5323" s="33">
        <v>6200</v>
      </c>
      <c r="L5323" s="33">
        <v>1</v>
      </c>
      <c r="M5323" s="33">
        <v>0</v>
      </c>
      <c r="N5323" s="33">
        <v>125439.47</v>
      </c>
      <c r="O5323" s="33">
        <v>907.8</v>
      </c>
      <c r="P5323" s="33">
        <v>2479</v>
      </c>
    </row>
    <row r="5324" spans="1:16">
      <c r="A5324" s="27" t="s">
        <v>874</v>
      </c>
      <c r="B5324" s="31">
        <v>202502</v>
      </c>
      <c r="C5324" s="27" t="s">
        <v>113</v>
      </c>
      <c r="D5324" s="27" t="s">
        <v>211</v>
      </c>
      <c r="E5324" s="27" t="s">
        <v>33</v>
      </c>
      <c r="F5324" s="27" t="s">
        <v>262</v>
      </c>
      <c r="G5324" s="33">
        <v>162301.7</v>
      </c>
      <c r="H5324" s="33">
        <v>0</v>
      </c>
      <c r="I5324" s="33">
        <v>8243</v>
      </c>
      <c r="J5324" s="33">
        <v>399</v>
      </c>
      <c r="K5324" s="33">
        <v>6200</v>
      </c>
      <c r="L5324" s="33">
        <v>1</v>
      </c>
      <c r="M5324" s="33">
        <v>0</v>
      </c>
      <c r="N5324" s="33">
        <v>128966.79</v>
      </c>
      <c r="O5324" s="33">
        <v>921.2</v>
      </c>
      <c r="P5324" s="33">
        <v>2615</v>
      </c>
    </row>
    <row r="5325" spans="1:16">
      <c r="A5325" s="27" t="s">
        <v>874</v>
      </c>
      <c r="B5325" s="31">
        <v>202503</v>
      </c>
      <c r="C5325" s="27" t="s">
        <v>113</v>
      </c>
      <c r="D5325" s="27" t="s">
        <v>211</v>
      </c>
      <c r="E5325" s="27" t="s">
        <v>33</v>
      </c>
      <c r="F5325" s="27" t="s">
        <v>262</v>
      </c>
      <c r="G5325" s="33">
        <v>210638.25</v>
      </c>
      <c r="H5325" s="33">
        <v>0</v>
      </c>
      <c r="I5325" s="33">
        <v>10631</v>
      </c>
      <c r="J5325" s="33">
        <v>598</v>
      </c>
      <c r="K5325" s="33">
        <v>6200</v>
      </c>
      <c r="L5325" s="33">
        <v>1</v>
      </c>
      <c r="M5325" s="33">
        <v>0</v>
      </c>
      <c r="N5325" s="33">
        <v>160390.44</v>
      </c>
      <c r="O5325" s="33">
        <v>1194.1</v>
      </c>
      <c r="P5325" s="33">
        <v>3585</v>
      </c>
    </row>
    <row r="5326" spans="1:16">
      <c r="A5326" s="27" t="s">
        <v>874</v>
      </c>
      <c r="B5326" s="31">
        <v>202504</v>
      </c>
      <c r="C5326" s="27" t="s">
        <v>113</v>
      </c>
      <c r="D5326" s="27" t="s">
        <v>211</v>
      </c>
      <c r="E5326" s="27" t="s">
        <v>33</v>
      </c>
      <c r="F5326" s="27" t="s">
        <v>262</v>
      </c>
      <c r="G5326" s="33">
        <v>237755.98</v>
      </c>
      <c r="H5326" s="33">
        <v>0</v>
      </c>
      <c r="I5326" s="33">
        <v>12473</v>
      </c>
      <c r="J5326" s="33">
        <v>631</v>
      </c>
      <c r="K5326" s="33">
        <v>6200</v>
      </c>
      <c r="L5326" s="33">
        <v>1</v>
      </c>
      <c r="M5326" s="33">
        <v>0</v>
      </c>
      <c r="N5326" s="33">
        <v>188347.08</v>
      </c>
      <c r="O5326" s="33">
        <v>1360</v>
      </c>
      <c r="P5326" s="33">
        <v>3804</v>
      </c>
    </row>
    <row r="5327" spans="1:16">
      <c r="A5327" s="27" t="s">
        <v>874</v>
      </c>
      <c r="B5327" s="31">
        <v>202505</v>
      </c>
      <c r="C5327" s="27" t="s">
        <v>113</v>
      </c>
      <c r="D5327" s="27" t="s">
        <v>211</v>
      </c>
      <c r="E5327" s="27" t="s">
        <v>33</v>
      </c>
      <c r="F5327" s="27" t="s">
        <v>262</v>
      </c>
      <c r="G5327" s="33">
        <v>262549.72</v>
      </c>
      <c r="H5327" s="33">
        <v>0</v>
      </c>
      <c r="I5327" s="33">
        <v>13264</v>
      </c>
      <c r="J5327" s="33">
        <v>704</v>
      </c>
      <c r="K5327" s="33">
        <v>6200</v>
      </c>
      <c r="L5327" s="33">
        <v>1</v>
      </c>
      <c r="M5327" s="33">
        <v>0</v>
      </c>
      <c r="N5327" s="33">
        <v>205855.09</v>
      </c>
      <c r="O5327" s="33">
        <v>1634.7</v>
      </c>
      <c r="P5327" s="33">
        <v>4290</v>
      </c>
    </row>
    <row r="5328" spans="1:16">
      <c r="A5328" s="27" t="s">
        <v>874</v>
      </c>
      <c r="B5328" s="31">
        <v>202506</v>
      </c>
      <c r="C5328" s="27" t="s">
        <v>113</v>
      </c>
      <c r="D5328" s="27" t="s">
        <v>211</v>
      </c>
      <c r="E5328" s="27" t="s">
        <v>33</v>
      </c>
      <c r="F5328" s="27" t="s">
        <v>262</v>
      </c>
      <c r="G5328" s="33">
        <v>256822.8</v>
      </c>
      <c r="H5328" s="33">
        <v>0</v>
      </c>
      <c r="I5328" s="33">
        <v>13111</v>
      </c>
      <c r="J5328" s="33">
        <v>571</v>
      </c>
      <c r="K5328" s="33">
        <v>6200</v>
      </c>
      <c r="L5328" s="33">
        <v>1</v>
      </c>
      <c r="M5328" s="33">
        <v>0</v>
      </c>
      <c r="N5328" s="33">
        <v>200688.24</v>
      </c>
      <c r="O5328" s="33">
        <v>1590.2</v>
      </c>
      <c r="P5328" s="33">
        <v>4285</v>
      </c>
    </row>
    <row r="5329" spans="1:16">
      <c r="A5329" s="27" t="s">
        <v>874</v>
      </c>
      <c r="B5329" s="31">
        <v>202507</v>
      </c>
      <c r="C5329" s="27" t="s">
        <v>113</v>
      </c>
      <c r="D5329" s="27" t="s">
        <v>211</v>
      </c>
      <c r="E5329" s="27" t="s">
        <v>33</v>
      </c>
      <c r="F5329" s="27" t="s">
        <v>262</v>
      </c>
      <c r="G5329" s="33">
        <v>204204.92</v>
      </c>
      <c r="H5329" s="33">
        <v>0</v>
      </c>
      <c r="I5329" s="33">
        <v>10117</v>
      </c>
      <c r="J5329" s="33">
        <v>508</v>
      </c>
      <c r="K5329" s="33">
        <v>6200</v>
      </c>
      <c r="L5329" s="33">
        <v>1</v>
      </c>
      <c r="M5329" s="33">
        <v>0</v>
      </c>
      <c r="N5329" s="33">
        <v>178060.97</v>
      </c>
      <c r="O5329" s="33">
        <v>1276.4</v>
      </c>
      <c r="P5329" s="33">
        <v>3138</v>
      </c>
    </row>
    <row r="5330" spans="1:16">
      <c r="A5330" s="27" t="s">
        <v>874</v>
      </c>
      <c r="B5330" s="31">
        <v>202508</v>
      </c>
      <c r="C5330" s="27" t="s">
        <v>113</v>
      </c>
      <c r="D5330" s="27" t="s">
        <v>211</v>
      </c>
      <c r="E5330" s="27" t="s">
        <v>33</v>
      </c>
      <c r="F5330" s="27" t="s">
        <v>262</v>
      </c>
      <c r="G5330" s="33">
        <v>208070.33</v>
      </c>
      <c r="H5330" s="33">
        <v>0</v>
      </c>
      <c r="I5330" s="33">
        <v>10519</v>
      </c>
      <c r="J5330" s="33">
        <v>502</v>
      </c>
      <c r="K5330" s="33">
        <v>6200</v>
      </c>
      <c r="L5330" s="33">
        <v>1</v>
      </c>
      <c r="M5330" s="33">
        <v>0</v>
      </c>
      <c r="N5330" s="33">
        <v>171135.11</v>
      </c>
      <c r="O5330" s="33">
        <v>1282.5</v>
      </c>
      <c r="P5330" s="33">
        <v>3394</v>
      </c>
    </row>
    <row r="5331" spans="1:16">
      <c r="A5331" s="27" t="s">
        <v>874</v>
      </c>
      <c r="B5331" s="31">
        <v>202509</v>
      </c>
      <c r="C5331" s="27" t="s">
        <v>113</v>
      </c>
      <c r="D5331" s="27" t="s">
        <v>211</v>
      </c>
      <c r="E5331" s="27" t="s">
        <v>33</v>
      </c>
      <c r="F5331" s="27" t="s">
        <v>262</v>
      </c>
      <c r="G5331" s="33">
        <v>200783.34</v>
      </c>
      <c r="H5331" s="33">
        <v>0</v>
      </c>
      <c r="I5331" s="33">
        <v>9976</v>
      </c>
      <c r="J5331" s="33">
        <v>541</v>
      </c>
      <c r="K5331" s="33">
        <v>6200</v>
      </c>
      <c r="L5331" s="33">
        <v>1</v>
      </c>
      <c r="M5331" s="33">
        <v>0</v>
      </c>
      <c r="N5331" s="33">
        <v>164204.62</v>
      </c>
      <c r="O5331" s="33">
        <v>1227.4</v>
      </c>
      <c r="P5331" s="33">
        <v>3310</v>
      </c>
    </row>
    <row r="5332" spans="1:16">
      <c r="A5332" s="27" t="s">
        <v>874</v>
      </c>
      <c r="B5332" s="31">
        <v>202510</v>
      </c>
      <c r="C5332" s="27" t="s">
        <v>113</v>
      </c>
      <c r="D5332" s="27" t="s">
        <v>211</v>
      </c>
      <c r="E5332" s="27" t="s">
        <v>33</v>
      </c>
      <c r="F5332" s="27" t="s">
        <v>262</v>
      </c>
      <c r="G5332" s="33">
        <v>209752.33</v>
      </c>
      <c r="H5332" s="33">
        <v>0</v>
      </c>
      <c r="I5332" s="33">
        <v>10203</v>
      </c>
      <c r="J5332" s="33">
        <v>586</v>
      </c>
      <c r="K5332" s="33">
        <v>6200</v>
      </c>
      <c r="L5332" s="33">
        <v>1</v>
      </c>
      <c r="M5332" s="33">
        <v>0</v>
      </c>
      <c r="N5332" s="33">
        <v>179986.2</v>
      </c>
      <c r="O5332" s="33">
        <v>1226.7</v>
      </c>
      <c r="P5332" s="33">
        <v>3352</v>
      </c>
    </row>
    <row r="5333" spans="1:16">
      <c r="A5333" s="27" t="s">
        <v>874</v>
      </c>
      <c r="B5333" s="31">
        <v>202511</v>
      </c>
      <c r="C5333" s="27" t="s">
        <v>113</v>
      </c>
      <c r="D5333" s="27" t="s">
        <v>211</v>
      </c>
      <c r="E5333" s="27" t="s">
        <v>33</v>
      </c>
      <c r="F5333" s="27" t="s">
        <v>262</v>
      </c>
      <c r="G5333" s="33">
        <v>257855.24</v>
      </c>
      <c r="H5333" s="33">
        <v>0</v>
      </c>
      <c r="I5333" s="33">
        <v>13748</v>
      </c>
      <c r="J5333" s="33">
        <v>789</v>
      </c>
      <c r="K5333" s="33">
        <v>6200</v>
      </c>
      <c r="L5333" s="33">
        <v>1</v>
      </c>
      <c r="M5333" s="33">
        <v>0</v>
      </c>
      <c r="N5333" s="33">
        <v>216754.52</v>
      </c>
      <c r="O5333" s="33">
        <v>1573.2</v>
      </c>
      <c r="P5333" s="33">
        <v>4288</v>
      </c>
    </row>
    <row r="5334" spans="1:16">
      <c r="A5334" s="27" t="s">
        <v>874</v>
      </c>
      <c r="B5334" s="31">
        <v>202512</v>
      </c>
      <c r="C5334" s="27" t="s">
        <v>113</v>
      </c>
      <c r="D5334" s="27" t="s">
        <v>211</v>
      </c>
      <c r="E5334" s="27" t="s">
        <v>33</v>
      </c>
      <c r="F5334" s="27" t="s">
        <v>262</v>
      </c>
      <c r="G5334" s="33">
        <v>281920.8</v>
      </c>
      <c r="H5334" s="33">
        <v>281920.8</v>
      </c>
      <c r="I5334" s="33">
        <v>13890</v>
      </c>
      <c r="J5334" s="33">
        <v>612</v>
      </c>
      <c r="K5334" s="33">
        <v>6200</v>
      </c>
      <c r="L5334" s="33">
        <v>1</v>
      </c>
      <c r="M5334" s="33">
        <v>1</v>
      </c>
      <c r="N5334" s="33">
        <v>248301.47</v>
      </c>
      <c r="O5334" s="33">
        <v>1757.9</v>
      </c>
      <c r="P5334" s="33">
        <v>4384</v>
      </c>
    </row>
    <row r="5335" spans="1:16">
      <c r="A5335" s="27" t="s">
        <v>874</v>
      </c>
      <c r="B5335" s="31">
        <v>202601</v>
      </c>
      <c r="C5335" s="27" t="s">
        <v>113</v>
      </c>
      <c r="D5335" s="27" t="s">
        <v>211</v>
      </c>
      <c r="E5335" s="27" t="s">
        <v>33</v>
      </c>
      <c r="F5335" s="27" t="s">
        <v>262</v>
      </c>
      <c r="G5335" s="33">
        <v>144790.47</v>
      </c>
      <c r="H5335" s="33">
        <v>144790.47</v>
      </c>
      <c r="I5335" s="33">
        <v>6951</v>
      </c>
      <c r="J5335" s="33">
        <v>328</v>
      </c>
      <c r="K5335" s="33">
        <v>6200</v>
      </c>
      <c r="L5335" s="33">
        <v>1</v>
      </c>
      <c r="M5335" s="33">
        <v>1</v>
      </c>
      <c r="N5335" s="33">
        <v>125941.23</v>
      </c>
      <c r="O5335" s="33">
        <v>939.6</v>
      </c>
      <c r="P5335" s="33">
        <v>2332</v>
      </c>
    </row>
    <row r="5336" spans="1:16">
      <c r="A5336" s="27" t="s">
        <v>874</v>
      </c>
      <c r="B5336" s="31">
        <v>202602</v>
      </c>
      <c r="C5336" s="27" t="s">
        <v>113</v>
      </c>
      <c r="D5336" s="27" t="s">
        <v>211</v>
      </c>
      <c r="E5336" s="27" t="s">
        <v>33</v>
      </c>
      <c r="F5336" s="27" t="s">
        <v>262</v>
      </c>
      <c r="G5336" s="33">
        <v>168089.61</v>
      </c>
      <c r="H5336" s="33">
        <v>168089.61</v>
      </c>
      <c r="I5336" s="33">
        <v>7602</v>
      </c>
      <c r="J5336" s="33">
        <v>434</v>
      </c>
      <c r="K5336" s="33">
        <v>6200</v>
      </c>
      <c r="L5336" s="33">
        <v>1</v>
      </c>
      <c r="M5336" s="33">
        <v>1</v>
      </c>
      <c r="N5336" s="33">
        <v>129482.66</v>
      </c>
      <c r="O5336" s="33">
        <v>1092.8</v>
      </c>
      <c r="P5336" s="33">
        <v>2602</v>
      </c>
    </row>
    <row r="5337" spans="1:16">
      <c r="A5337" s="27" t="s">
        <v>874</v>
      </c>
      <c r="B5337" s="31">
        <v>202603</v>
      </c>
      <c r="C5337" s="27" t="s">
        <v>113</v>
      </c>
      <c r="D5337" s="27" t="s">
        <v>211</v>
      </c>
      <c r="E5337" s="27" t="s">
        <v>33</v>
      </c>
      <c r="F5337" s="27" t="s">
        <v>262</v>
      </c>
      <c r="G5337" s="33">
        <v>195598.89</v>
      </c>
      <c r="H5337" s="33">
        <v>195598.89</v>
      </c>
      <c r="I5337" s="33">
        <v>10167</v>
      </c>
      <c r="J5337" s="33">
        <v>613</v>
      </c>
      <c r="K5337" s="33">
        <v>6200</v>
      </c>
      <c r="L5337" s="33">
        <v>1</v>
      </c>
      <c r="M5337" s="33">
        <v>1</v>
      </c>
      <c r="N5337" s="33">
        <v>161032</v>
      </c>
      <c r="O5337" s="33">
        <v>1418.7</v>
      </c>
      <c r="P5337" s="33">
        <v>3348</v>
      </c>
    </row>
    <row r="5338" spans="1:16">
      <c r="A5338" s="27" t="s">
        <v>874</v>
      </c>
      <c r="B5338" s="31">
        <v>202604</v>
      </c>
      <c r="C5338" s="27" t="s">
        <v>113</v>
      </c>
      <c r="D5338" s="27" t="s">
        <v>211</v>
      </c>
      <c r="E5338" s="27" t="s">
        <v>33</v>
      </c>
      <c r="F5338" s="27" t="s">
        <v>262</v>
      </c>
      <c r="G5338" s="33">
        <v>215852.33</v>
      </c>
      <c r="H5338" s="33">
        <v>215852.33</v>
      </c>
      <c r="I5338" s="33">
        <v>11279</v>
      </c>
      <c r="J5338" s="33">
        <v>640</v>
      </c>
      <c r="K5338" s="33">
        <v>6200</v>
      </c>
      <c r="L5338" s="33">
        <v>1</v>
      </c>
      <c r="M5338" s="33">
        <v>1</v>
      </c>
      <c r="N5338" s="33">
        <v>189100.47</v>
      </c>
      <c r="O5338" s="33">
        <v>1324.8</v>
      </c>
      <c r="P5338" s="33">
        <v>3527</v>
      </c>
    </row>
    <row r="5339" spans="1:16">
      <c r="A5339" s="27" t="s">
        <v>874</v>
      </c>
      <c r="B5339" s="31">
        <v>202605</v>
      </c>
      <c r="C5339" s="27" t="s">
        <v>113</v>
      </c>
      <c r="D5339" s="27" t="s">
        <v>211</v>
      </c>
      <c r="E5339" s="27" t="s">
        <v>33</v>
      </c>
      <c r="F5339" s="27" t="s">
        <v>262</v>
      </c>
      <c r="G5339" s="33">
        <v>257768</v>
      </c>
      <c r="H5339" s="33">
        <v>257768</v>
      </c>
      <c r="I5339" s="33">
        <v>13029</v>
      </c>
      <c r="J5339" s="33">
        <v>673</v>
      </c>
      <c r="K5339" s="33">
        <v>6200</v>
      </c>
      <c r="L5339" s="33">
        <v>1</v>
      </c>
      <c r="M5339" s="33">
        <v>1</v>
      </c>
      <c r="N5339" s="33">
        <v>206678.51</v>
      </c>
      <c r="O5339" s="33">
        <v>1661.5</v>
      </c>
      <c r="P5339" s="33">
        <v>4501</v>
      </c>
    </row>
    <row r="5340" spans="1:16">
      <c r="A5340" s="27" t="s">
        <v>874</v>
      </c>
      <c r="B5340" s="31">
        <v>202606</v>
      </c>
      <c r="C5340" s="27" t="s">
        <v>113</v>
      </c>
      <c r="D5340" s="27" t="s">
        <v>211</v>
      </c>
      <c r="E5340" s="27" t="s">
        <v>33</v>
      </c>
      <c r="F5340" s="27" t="s">
        <v>262</v>
      </c>
      <c r="G5340" s="33">
        <v>244201.56</v>
      </c>
      <c r="H5340" s="33">
        <v>244201.56</v>
      </c>
      <c r="I5340" s="33">
        <v>11947</v>
      </c>
      <c r="J5340" s="33">
        <v>624</v>
      </c>
      <c r="K5340" s="33">
        <v>6200</v>
      </c>
      <c r="L5340" s="33">
        <v>1</v>
      </c>
      <c r="M5340" s="33">
        <v>1</v>
      </c>
      <c r="N5340" s="33">
        <v>201490.99</v>
      </c>
      <c r="O5340" s="33">
        <v>1469.2</v>
      </c>
      <c r="P5340" s="33">
        <v>4065</v>
      </c>
    </row>
    <row r="5341" spans="1:16">
      <c r="A5341" s="27" t="s">
        <v>874</v>
      </c>
      <c r="B5341" s="31">
        <v>202607</v>
      </c>
      <c r="C5341" s="27" t="s">
        <v>113</v>
      </c>
      <c r="D5341" s="27" t="s">
        <v>211</v>
      </c>
      <c r="E5341" s="27" t="s">
        <v>33</v>
      </c>
      <c r="F5341" s="27" t="s">
        <v>262</v>
      </c>
      <c r="G5341" s="33">
        <v>212074.37</v>
      </c>
      <c r="H5341" s="33">
        <v>212074.37</v>
      </c>
      <c r="I5341" s="33">
        <v>11335</v>
      </c>
      <c r="J5341" s="33">
        <v>590</v>
      </c>
      <c r="K5341" s="33">
        <v>6200</v>
      </c>
      <c r="L5341" s="33">
        <v>1</v>
      </c>
      <c r="M5341" s="33">
        <v>1</v>
      </c>
      <c r="N5341" s="33">
        <v>178773.21</v>
      </c>
      <c r="O5341" s="33">
        <v>1416.9</v>
      </c>
      <c r="P5341" s="33">
        <v>3468</v>
      </c>
    </row>
    <row r="5342" spans="1:16">
      <c r="A5342" s="27" t="s">
        <v>878</v>
      </c>
      <c r="B5342" s="31">
        <v>202503</v>
      </c>
      <c r="C5342" s="27" t="s">
        <v>113</v>
      </c>
      <c r="D5342" s="27" t="s">
        <v>211</v>
      </c>
      <c r="E5342" s="27" t="s">
        <v>33</v>
      </c>
      <c r="F5342" s="27" t="s">
        <v>262</v>
      </c>
      <c r="G5342" s="33">
        <v>90716.06</v>
      </c>
      <c r="H5342" s="33">
        <v>0</v>
      </c>
      <c r="I5342" s="33">
        <v>4439</v>
      </c>
      <c r="J5342" s="33">
        <v>205</v>
      </c>
      <c r="K5342" s="33">
        <v>7700</v>
      </c>
      <c r="L5342" s="33">
        <v>1</v>
      </c>
      <c r="M5342" s="33">
        <v>0</v>
      </c>
      <c r="N5342" s="33">
        <v>180926.6</v>
      </c>
      <c r="O5342" s="33">
        <v>582</v>
      </c>
      <c r="P5342" s="33">
        <v>1533</v>
      </c>
    </row>
    <row r="5343" spans="1:16">
      <c r="A5343" s="27" t="s">
        <v>878</v>
      </c>
      <c r="B5343" s="31">
        <v>202504</v>
      </c>
      <c r="C5343" s="27" t="s">
        <v>113</v>
      </c>
      <c r="D5343" s="27" t="s">
        <v>211</v>
      </c>
      <c r="E5343" s="27" t="s">
        <v>33</v>
      </c>
      <c r="F5343" s="27" t="s">
        <v>262</v>
      </c>
      <c r="G5343" s="33">
        <v>107323.35</v>
      </c>
      <c r="H5343" s="33">
        <v>0</v>
      </c>
      <c r="I5343" s="33">
        <v>5827</v>
      </c>
      <c r="J5343" s="33">
        <v>271</v>
      </c>
      <c r="K5343" s="33">
        <v>7700</v>
      </c>
      <c r="L5343" s="33">
        <v>1</v>
      </c>
      <c r="M5343" s="33">
        <v>0</v>
      </c>
      <c r="N5343" s="33">
        <v>212462.76</v>
      </c>
      <c r="O5343" s="33">
        <v>625.2</v>
      </c>
      <c r="P5343" s="33">
        <v>1833</v>
      </c>
    </row>
    <row r="5344" spans="1:16">
      <c r="A5344" s="27" t="s">
        <v>878</v>
      </c>
      <c r="B5344" s="31">
        <v>202505</v>
      </c>
      <c r="C5344" s="27" t="s">
        <v>113</v>
      </c>
      <c r="D5344" s="27" t="s">
        <v>211</v>
      </c>
      <c r="E5344" s="27" t="s">
        <v>33</v>
      </c>
      <c r="F5344" s="27" t="s">
        <v>262</v>
      </c>
      <c r="G5344" s="33">
        <v>127544.6</v>
      </c>
      <c r="H5344" s="33">
        <v>0</v>
      </c>
      <c r="I5344" s="33">
        <v>6394</v>
      </c>
      <c r="J5344" s="33">
        <v>324</v>
      </c>
      <c r="K5344" s="33">
        <v>7700</v>
      </c>
      <c r="L5344" s="33">
        <v>1</v>
      </c>
      <c r="M5344" s="33">
        <v>0</v>
      </c>
      <c r="N5344" s="33">
        <v>232212.48</v>
      </c>
      <c r="O5344" s="33">
        <v>755.5</v>
      </c>
      <c r="P5344" s="33">
        <v>2114</v>
      </c>
    </row>
    <row r="5345" spans="1:16">
      <c r="A5345" s="27" t="s">
        <v>878</v>
      </c>
      <c r="B5345" s="31">
        <v>202506</v>
      </c>
      <c r="C5345" s="27" t="s">
        <v>113</v>
      </c>
      <c r="D5345" s="27" t="s">
        <v>211</v>
      </c>
      <c r="E5345" s="27" t="s">
        <v>33</v>
      </c>
      <c r="F5345" s="27" t="s">
        <v>262</v>
      </c>
      <c r="G5345" s="33">
        <v>133062.75</v>
      </c>
      <c r="H5345" s="33">
        <v>0</v>
      </c>
      <c r="I5345" s="33">
        <v>6823</v>
      </c>
      <c r="J5345" s="33">
        <v>351</v>
      </c>
      <c r="K5345" s="33">
        <v>7700</v>
      </c>
      <c r="L5345" s="33">
        <v>1</v>
      </c>
      <c r="M5345" s="33">
        <v>0</v>
      </c>
      <c r="N5345" s="33">
        <v>226384.07</v>
      </c>
      <c r="O5345" s="33">
        <v>878.3</v>
      </c>
      <c r="P5345" s="33">
        <v>2148</v>
      </c>
    </row>
    <row r="5346" spans="1:16">
      <c r="A5346" s="27" t="s">
        <v>878</v>
      </c>
      <c r="B5346" s="31">
        <v>202507</v>
      </c>
      <c r="C5346" s="27" t="s">
        <v>113</v>
      </c>
      <c r="D5346" s="27" t="s">
        <v>211</v>
      </c>
      <c r="E5346" s="27" t="s">
        <v>33</v>
      </c>
      <c r="F5346" s="27" t="s">
        <v>262</v>
      </c>
      <c r="G5346" s="33">
        <v>126190.25</v>
      </c>
      <c r="H5346" s="33">
        <v>0</v>
      </c>
      <c r="I5346" s="33">
        <v>6082</v>
      </c>
      <c r="J5346" s="33">
        <v>311</v>
      </c>
      <c r="K5346" s="33">
        <v>7700</v>
      </c>
      <c r="L5346" s="33">
        <v>1</v>
      </c>
      <c r="M5346" s="33">
        <v>0</v>
      </c>
      <c r="N5346" s="33">
        <v>200859.64</v>
      </c>
      <c r="O5346" s="33">
        <v>749.6</v>
      </c>
      <c r="P5346" s="33">
        <v>2027</v>
      </c>
    </row>
    <row r="5347" spans="1:16">
      <c r="A5347" s="27" t="s">
        <v>878</v>
      </c>
      <c r="B5347" s="31">
        <v>202508</v>
      </c>
      <c r="C5347" s="27" t="s">
        <v>113</v>
      </c>
      <c r="D5347" s="27" t="s">
        <v>211</v>
      </c>
      <c r="E5347" s="27" t="s">
        <v>33</v>
      </c>
      <c r="F5347" s="27" t="s">
        <v>262</v>
      </c>
      <c r="G5347" s="33">
        <v>112478.78</v>
      </c>
      <c r="H5347" s="33">
        <v>0</v>
      </c>
      <c r="I5347" s="33">
        <v>6028</v>
      </c>
      <c r="J5347" s="33">
        <v>336</v>
      </c>
      <c r="K5347" s="33">
        <v>7700</v>
      </c>
      <c r="L5347" s="33">
        <v>1</v>
      </c>
      <c r="M5347" s="33">
        <v>0</v>
      </c>
      <c r="N5347" s="33">
        <v>193047</v>
      </c>
      <c r="O5347" s="33">
        <v>759.1</v>
      </c>
      <c r="P5347" s="33">
        <v>1860</v>
      </c>
    </row>
    <row r="5348" spans="1:16">
      <c r="A5348" s="27" t="s">
        <v>878</v>
      </c>
      <c r="B5348" s="31">
        <v>202509</v>
      </c>
      <c r="C5348" s="27" t="s">
        <v>113</v>
      </c>
      <c r="D5348" s="27" t="s">
        <v>211</v>
      </c>
      <c r="E5348" s="27" t="s">
        <v>33</v>
      </c>
      <c r="F5348" s="27" t="s">
        <v>262</v>
      </c>
      <c r="G5348" s="33">
        <v>128210.15</v>
      </c>
      <c r="H5348" s="33">
        <v>0</v>
      </c>
      <c r="I5348" s="33">
        <v>6316</v>
      </c>
      <c r="J5348" s="33">
        <v>341</v>
      </c>
      <c r="K5348" s="33">
        <v>7700</v>
      </c>
      <c r="L5348" s="33">
        <v>1</v>
      </c>
      <c r="M5348" s="33">
        <v>0</v>
      </c>
      <c r="N5348" s="33">
        <v>185229.14</v>
      </c>
      <c r="O5348" s="33">
        <v>811.4</v>
      </c>
      <c r="P5348" s="33">
        <v>2116</v>
      </c>
    </row>
    <row r="5349" spans="1:16">
      <c r="A5349" s="27" t="s">
        <v>878</v>
      </c>
      <c r="B5349" s="31">
        <v>202510</v>
      </c>
      <c r="C5349" s="27" t="s">
        <v>113</v>
      </c>
      <c r="D5349" s="27" t="s">
        <v>211</v>
      </c>
      <c r="E5349" s="27" t="s">
        <v>33</v>
      </c>
      <c r="F5349" s="27" t="s">
        <v>262</v>
      </c>
      <c r="G5349" s="33">
        <v>137322.94</v>
      </c>
      <c r="H5349" s="33">
        <v>0</v>
      </c>
      <c r="I5349" s="33">
        <v>6654</v>
      </c>
      <c r="J5349" s="33">
        <v>374</v>
      </c>
      <c r="K5349" s="33">
        <v>7700</v>
      </c>
      <c r="L5349" s="33">
        <v>1</v>
      </c>
      <c r="M5349" s="33">
        <v>0</v>
      </c>
      <c r="N5349" s="33">
        <v>203031.37</v>
      </c>
      <c r="O5349" s="33">
        <v>937.6</v>
      </c>
      <c r="P5349" s="33">
        <v>2208</v>
      </c>
    </row>
    <row r="5350" spans="1:16">
      <c r="A5350" s="27" t="s">
        <v>878</v>
      </c>
      <c r="B5350" s="31">
        <v>202511</v>
      </c>
      <c r="C5350" s="27" t="s">
        <v>113</v>
      </c>
      <c r="D5350" s="27" t="s">
        <v>211</v>
      </c>
      <c r="E5350" s="27" t="s">
        <v>33</v>
      </c>
      <c r="F5350" s="27" t="s">
        <v>262</v>
      </c>
      <c r="G5350" s="33">
        <v>181890.14</v>
      </c>
      <c r="H5350" s="33">
        <v>0</v>
      </c>
      <c r="I5350" s="33">
        <v>9916</v>
      </c>
      <c r="J5350" s="33">
        <v>532</v>
      </c>
      <c r="K5350" s="33">
        <v>7700</v>
      </c>
      <c r="L5350" s="33">
        <v>1</v>
      </c>
      <c r="M5350" s="33">
        <v>0</v>
      </c>
      <c r="N5350" s="33">
        <v>244507.45</v>
      </c>
      <c r="O5350" s="33">
        <v>1141.3</v>
      </c>
      <c r="P5350" s="33">
        <v>3244</v>
      </c>
    </row>
    <row r="5351" spans="1:16">
      <c r="A5351" s="27" t="s">
        <v>878</v>
      </c>
      <c r="B5351" s="31">
        <v>202512</v>
      </c>
      <c r="C5351" s="27" t="s">
        <v>113</v>
      </c>
      <c r="D5351" s="27" t="s">
        <v>211</v>
      </c>
      <c r="E5351" s="27" t="s">
        <v>33</v>
      </c>
      <c r="F5351" s="27" t="s">
        <v>262</v>
      </c>
      <c r="G5351" s="33">
        <v>208550.27</v>
      </c>
      <c r="H5351" s="33">
        <v>0</v>
      </c>
      <c r="I5351" s="33">
        <v>10107</v>
      </c>
      <c r="J5351" s="33">
        <v>482</v>
      </c>
      <c r="K5351" s="33">
        <v>7700</v>
      </c>
      <c r="L5351" s="33">
        <v>1</v>
      </c>
      <c r="M5351" s="33">
        <v>0</v>
      </c>
      <c r="N5351" s="33">
        <v>280093.63</v>
      </c>
      <c r="O5351" s="33">
        <v>1331.1</v>
      </c>
      <c r="P5351" s="33">
        <v>3260</v>
      </c>
    </row>
    <row r="5352" spans="1:16">
      <c r="A5352" s="27" t="s">
        <v>878</v>
      </c>
      <c r="B5352" s="31">
        <v>202601</v>
      </c>
      <c r="C5352" s="27" t="s">
        <v>113</v>
      </c>
      <c r="D5352" s="27" t="s">
        <v>211</v>
      </c>
      <c r="E5352" s="27" t="s">
        <v>33</v>
      </c>
      <c r="F5352" s="27" t="s">
        <v>262</v>
      </c>
      <c r="G5352" s="33">
        <v>114020.91</v>
      </c>
      <c r="H5352" s="33">
        <v>0</v>
      </c>
      <c r="I5352" s="33">
        <v>5193</v>
      </c>
      <c r="J5352" s="33">
        <v>313</v>
      </c>
      <c r="K5352" s="33">
        <v>7700</v>
      </c>
      <c r="L5352" s="33">
        <v>1</v>
      </c>
      <c r="M5352" s="33">
        <v>0</v>
      </c>
      <c r="N5352" s="33">
        <v>142066.56</v>
      </c>
      <c r="O5352" s="33">
        <v>677.7</v>
      </c>
      <c r="P5352" s="33">
        <v>1795</v>
      </c>
    </row>
    <row r="5353" spans="1:16">
      <c r="A5353" s="27" t="s">
        <v>878</v>
      </c>
      <c r="B5353" s="31">
        <v>202602</v>
      </c>
      <c r="C5353" s="27" t="s">
        <v>113</v>
      </c>
      <c r="D5353" s="27" t="s">
        <v>211</v>
      </c>
      <c r="E5353" s="27" t="s">
        <v>33</v>
      </c>
      <c r="F5353" s="27" t="s">
        <v>262</v>
      </c>
      <c r="G5353" s="33">
        <v>116684.64</v>
      </c>
      <c r="H5353" s="33">
        <v>0</v>
      </c>
      <c r="I5353" s="33">
        <v>6071</v>
      </c>
      <c r="J5353" s="33">
        <v>299</v>
      </c>
      <c r="K5353" s="33">
        <v>7700</v>
      </c>
      <c r="L5353" s="33">
        <v>1</v>
      </c>
      <c r="M5353" s="33">
        <v>0</v>
      </c>
      <c r="N5353" s="33">
        <v>146061.43</v>
      </c>
      <c r="O5353" s="33">
        <v>659.8</v>
      </c>
      <c r="P5353" s="33">
        <v>1979</v>
      </c>
    </row>
    <row r="5354" spans="1:16">
      <c r="A5354" s="27" t="s">
        <v>878</v>
      </c>
      <c r="B5354" s="31">
        <v>202603</v>
      </c>
      <c r="C5354" s="27" t="s">
        <v>113</v>
      </c>
      <c r="D5354" s="27" t="s">
        <v>211</v>
      </c>
      <c r="E5354" s="27" t="s">
        <v>33</v>
      </c>
      <c r="F5354" s="27" t="s">
        <v>262</v>
      </c>
      <c r="G5354" s="33">
        <v>128792.03</v>
      </c>
      <c r="H5354" s="33">
        <v>0</v>
      </c>
      <c r="I5354" s="33">
        <v>6459</v>
      </c>
      <c r="J5354" s="33">
        <v>397</v>
      </c>
      <c r="K5354" s="33">
        <v>7700</v>
      </c>
      <c r="L5354" s="33">
        <v>1</v>
      </c>
      <c r="M5354" s="33">
        <v>0</v>
      </c>
      <c r="N5354" s="33">
        <v>181650.31</v>
      </c>
      <c r="O5354" s="33">
        <v>735.8</v>
      </c>
      <c r="P5354" s="33">
        <v>2042</v>
      </c>
    </row>
    <row r="5355" spans="1:16">
      <c r="A5355" s="27" t="s">
        <v>878</v>
      </c>
      <c r="B5355" s="31">
        <v>202604</v>
      </c>
      <c r="C5355" s="27" t="s">
        <v>113</v>
      </c>
      <c r="D5355" s="27" t="s">
        <v>211</v>
      </c>
      <c r="E5355" s="27" t="s">
        <v>33</v>
      </c>
      <c r="F5355" s="27" t="s">
        <v>262</v>
      </c>
      <c r="G5355" s="33">
        <v>159680.93</v>
      </c>
      <c r="H5355" s="33">
        <v>0</v>
      </c>
      <c r="I5355" s="33">
        <v>8197</v>
      </c>
      <c r="J5355" s="33">
        <v>448</v>
      </c>
      <c r="K5355" s="33">
        <v>7700</v>
      </c>
      <c r="L5355" s="33">
        <v>1</v>
      </c>
      <c r="M5355" s="33">
        <v>0</v>
      </c>
      <c r="N5355" s="33">
        <v>213312.62</v>
      </c>
      <c r="O5355" s="33">
        <v>919.5</v>
      </c>
      <c r="P5355" s="33">
        <v>2592</v>
      </c>
    </row>
    <row r="5356" spans="1:16">
      <c r="A5356" s="27" t="s">
        <v>878</v>
      </c>
      <c r="B5356" s="31">
        <v>202605</v>
      </c>
      <c r="C5356" s="27" t="s">
        <v>113</v>
      </c>
      <c r="D5356" s="27" t="s">
        <v>211</v>
      </c>
      <c r="E5356" s="27" t="s">
        <v>33</v>
      </c>
      <c r="F5356" s="27" t="s">
        <v>262</v>
      </c>
      <c r="G5356" s="33">
        <v>180287.2</v>
      </c>
      <c r="H5356" s="33">
        <v>0</v>
      </c>
      <c r="I5356" s="33">
        <v>8816</v>
      </c>
      <c r="J5356" s="33">
        <v>388</v>
      </c>
      <c r="K5356" s="33">
        <v>7700</v>
      </c>
      <c r="L5356" s="33">
        <v>1</v>
      </c>
      <c r="M5356" s="33">
        <v>0</v>
      </c>
      <c r="N5356" s="33">
        <v>233141.33</v>
      </c>
      <c r="O5356" s="33">
        <v>1107.3</v>
      </c>
      <c r="P5356" s="33">
        <v>2849</v>
      </c>
    </row>
    <row r="5357" spans="1:16">
      <c r="A5357" s="27" t="s">
        <v>878</v>
      </c>
      <c r="B5357" s="31">
        <v>202606</v>
      </c>
      <c r="C5357" s="27" t="s">
        <v>113</v>
      </c>
      <c r="D5357" s="27" t="s">
        <v>211</v>
      </c>
      <c r="E5357" s="27" t="s">
        <v>33</v>
      </c>
      <c r="F5357" s="27" t="s">
        <v>262</v>
      </c>
      <c r="G5357" s="33">
        <v>185866.64</v>
      </c>
      <c r="H5357" s="33">
        <v>0</v>
      </c>
      <c r="I5357" s="33">
        <v>8848</v>
      </c>
      <c r="J5357" s="33">
        <v>486</v>
      </c>
      <c r="K5357" s="33">
        <v>7700</v>
      </c>
      <c r="L5357" s="33">
        <v>1</v>
      </c>
      <c r="M5357" s="33">
        <v>0</v>
      </c>
      <c r="N5357" s="33">
        <v>227289.61</v>
      </c>
      <c r="O5357" s="33">
        <v>1070.4</v>
      </c>
      <c r="P5357" s="33">
        <v>2836</v>
      </c>
    </row>
    <row r="5358" spans="1:16">
      <c r="A5358" s="27" t="s">
        <v>878</v>
      </c>
      <c r="B5358" s="31">
        <v>202607</v>
      </c>
      <c r="C5358" s="27" t="s">
        <v>113</v>
      </c>
      <c r="D5358" s="27" t="s">
        <v>211</v>
      </c>
      <c r="E5358" s="27" t="s">
        <v>33</v>
      </c>
      <c r="F5358" s="27" t="s">
        <v>262</v>
      </c>
      <c r="G5358" s="33">
        <v>162743.78</v>
      </c>
      <c r="H5358" s="33">
        <v>0</v>
      </c>
      <c r="I5358" s="33">
        <v>8431</v>
      </c>
      <c r="J5358" s="33">
        <v>462</v>
      </c>
      <c r="K5358" s="33">
        <v>7700</v>
      </c>
      <c r="L5358" s="33">
        <v>1</v>
      </c>
      <c r="M5358" s="33">
        <v>0</v>
      </c>
      <c r="N5358" s="33">
        <v>201663.07</v>
      </c>
      <c r="O5358" s="33">
        <v>1075.5</v>
      </c>
      <c r="P5358" s="33">
        <v>2658</v>
      </c>
    </row>
    <row r="5359" spans="1:16">
      <c r="A5359" s="27" t="s">
        <v>880</v>
      </c>
      <c r="B5359" s="31">
        <v>202603</v>
      </c>
      <c r="C5359" s="27" t="s">
        <v>113</v>
      </c>
      <c r="D5359" s="27" t="s">
        <v>211</v>
      </c>
      <c r="E5359" s="27" t="s">
        <v>33</v>
      </c>
      <c r="F5359" s="27" t="s">
        <v>257</v>
      </c>
      <c r="G5359" s="33">
        <v>141785.94</v>
      </c>
      <c r="H5359" s="33">
        <v>0</v>
      </c>
      <c r="I5359" s="33">
        <v>3771</v>
      </c>
      <c r="J5359" s="33">
        <v>295</v>
      </c>
      <c r="K5359" s="33">
        <v>8500</v>
      </c>
      <c r="L5359" s="33">
        <v>1</v>
      </c>
      <c r="M5359" s="33">
        <v>0</v>
      </c>
      <c r="N5359" s="33">
        <v>254735.76</v>
      </c>
      <c r="O5359" s="33">
        <v>747.6</v>
      </c>
      <c r="P5359" s="33">
        <v>1519</v>
      </c>
    </row>
    <row r="5360" spans="1:16">
      <c r="A5360" s="27" t="s">
        <v>880</v>
      </c>
      <c r="B5360" s="31">
        <v>202604</v>
      </c>
      <c r="C5360" s="27" t="s">
        <v>113</v>
      </c>
      <c r="D5360" s="27" t="s">
        <v>211</v>
      </c>
      <c r="E5360" s="27" t="s">
        <v>33</v>
      </c>
      <c r="F5360" s="27" t="s">
        <v>257</v>
      </c>
      <c r="G5360" s="33">
        <v>167694.07</v>
      </c>
      <c r="H5360" s="33">
        <v>0</v>
      </c>
      <c r="I5360" s="33">
        <v>4373</v>
      </c>
      <c r="J5360" s="33">
        <v>333</v>
      </c>
      <c r="K5360" s="33">
        <v>8500</v>
      </c>
      <c r="L5360" s="33">
        <v>1</v>
      </c>
      <c r="M5360" s="33">
        <v>0</v>
      </c>
      <c r="N5360" s="33">
        <v>299137.12</v>
      </c>
      <c r="O5360" s="33">
        <v>1020</v>
      </c>
      <c r="P5360" s="33">
        <v>1775</v>
      </c>
    </row>
    <row r="5361" spans="1:16">
      <c r="A5361" s="27" t="s">
        <v>880</v>
      </c>
      <c r="B5361" s="31">
        <v>202605</v>
      </c>
      <c r="C5361" s="27" t="s">
        <v>113</v>
      </c>
      <c r="D5361" s="27" t="s">
        <v>211</v>
      </c>
      <c r="E5361" s="27" t="s">
        <v>33</v>
      </c>
      <c r="F5361" s="27" t="s">
        <v>257</v>
      </c>
      <c r="G5361" s="33">
        <v>190095.73</v>
      </c>
      <c r="H5361" s="33">
        <v>0</v>
      </c>
      <c r="I5361" s="33">
        <v>5337</v>
      </c>
      <c r="J5361" s="33">
        <v>405</v>
      </c>
      <c r="K5361" s="33">
        <v>8500</v>
      </c>
      <c r="L5361" s="33">
        <v>1</v>
      </c>
      <c r="M5361" s="33">
        <v>0</v>
      </c>
      <c r="N5361" s="33">
        <v>326943.75</v>
      </c>
      <c r="O5361" s="33">
        <v>1031.6</v>
      </c>
      <c r="P5361" s="33">
        <v>2042</v>
      </c>
    </row>
    <row r="5362" spans="1:16">
      <c r="A5362" s="27" t="s">
        <v>880</v>
      </c>
      <c r="B5362" s="31">
        <v>202606</v>
      </c>
      <c r="C5362" s="27" t="s">
        <v>113</v>
      </c>
      <c r="D5362" s="27" t="s">
        <v>211</v>
      </c>
      <c r="E5362" s="27" t="s">
        <v>33</v>
      </c>
      <c r="F5362" s="27" t="s">
        <v>257</v>
      </c>
      <c r="G5362" s="33">
        <v>217667.32</v>
      </c>
      <c r="H5362" s="33">
        <v>0</v>
      </c>
      <c r="I5362" s="33">
        <v>5887</v>
      </c>
      <c r="J5362" s="33">
        <v>473</v>
      </c>
      <c r="K5362" s="33">
        <v>8500</v>
      </c>
      <c r="L5362" s="33">
        <v>1</v>
      </c>
      <c r="M5362" s="33">
        <v>0</v>
      </c>
      <c r="N5362" s="33">
        <v>318737.64</v>
      </c>
      <c r="O5362" s="33">
        <v>1146.6</v>
      </c>
      <c r="P5362" s="33">
        <v>2364</v>
      </c>
    </row>
    <row r="5363" spans="1:16">
      <c r="A5363" s="27" t="s">
        <v>880</v>
      </c>
      <c r="B5363" s="31">
        <v>202607</v>
      </c>
      <c r="C5363" s="27" t="s">
        <v>113</v>
      </c>
      <c r="D5363" s="27" t="s">
        <v>211</v>
      </c>
      <c r="E5363" s="27" t="s">
        <v>33</v>
      </c>
      <c r="F5363" s="27" t="s">
        <v>257</v>
      </c>
      <c r="G5363" s="33">
        <v>187298.55</v>
      </c>
      <c r="H5363" s="33">
        <v>0</v>
      </c>
      <c r="I5363" s="33">
        <v>5329</v>
      </c>
      <c r="J5363" s="33">
        <v>399</v>
      </c>
      <c r="K5363" s="33">
        <v>8500</v>
      </c>
      <c r="L5363" s="33">
        <v>1</v>
      </c>
      <c r="M5363" s="33">
        <v>0</v>
      </c>
      <c r="N5363" s="33">
        <v>282800.49</v>
      </c>
      <c r="O5363" s="33">
        <v>951.9</v>
      </c>
      <c r="P5363" s="33">
        <v>2130</v>
      </c>
    </row>
    <row r="5364" spans="1:16">
      <c r="A5364" s="27" t="s">
        <v>882</v>
      </c>
      <c r="B5364" s="31">
        <v>202408</v>
      </c>
      <c r="C5364" s="27" t="s">
        <v>113</v>
      </c>
      <c r="D5364" s="27" t="s">
        <v>211</v>
      </c>
      <c r="E5364" s="27" t="s">
        <v>33</v>
      </c>
      <c r="F5364" s="27" t="s">
        <v>257</v>
      </c>
      <c r="G5364" s="33">
        <v>332243.48</v>
      </c>
      <c r="H5364" s="33">
        <v>332243.48</v>
      </c>
      <c r="I5364" s="33">
        <v>8214</v>
      </c>
      <c r="J5364" s="33">
        <v>686</v>
      </c>
      <c r="K5364" s="33">
        <v>8400</v>
      </c>
      <c r="L5364" s="33">
        <v>1</v>
      </c>
      <c r="M5364" s="33">
        <v>1</v>
      </c>
      <c r="N5364" s="33">
        <v>274700.3</v>
      </c>
      <c r="O5364" s="33">
        <v>1892</v>
      </c>
      <c r="P5364" s="33">
        <v>3411</v>
      </c>
    </row>
    <row r="5365" spans="1:16">
      <c r="A5365" s="27" t="s">
        <v>882</v>
      </c>
      <c r="B5365" s="31">
        <v>202409</v>
      </c>
      <c r="C5365" s="27" t="s">
        <v>113</v>
      </c>
      <c r="D5365" s="27" t="s">
        <v>211</v>
      </c>
      <c r="E5365" s="27" t="s">
        <v>33</v>
      </c>
      <c r="F5365" s="27" t="s">
        <v>257</v>
      </c>
      <c r="G5365" s="33">
        <v>360897.58</v>
      </c>
      <c r="H5365" s="33">
        <v>360897.58</v>
      </c>
      <c r="I5365" s="33">
        <v>8757</v>
      </c>
      <c r="J5365" s="33">
        <v>737</v>
      </c>
      <c r="K5365" s="33">
        <v>8400</v>
      </c>
      <c r="L5365" s="33">
        <v>1</v>
      </c>
      <c r="M5365" s="33">
        <v>1</v>
      </c>
      <c r="N5365" s="33">
        <v>263575.71</v>
      </c>
      <c r="O5365" s="33">
        <v>2004.3</v>
      </c>
      <c r="P5365" s="33">
        <v>3580</v>
      </c>
    </row>
    <row r="5366" spans="1:16">
      <c r="A5366" s="27" t="s">
        <v>882</v>
      </c>
      <c r="B5366" s="31">
        <v>202410</v>
      </c>
      <c r="C5366" s="27" t="s">
        <v>113</v>
      </c>
      <c r="D5366" s="27" t="s">
        <v>211</v>
      </c>
      <c r="E5366" s="27" t="s">
        <v>33</v>
      </c>
      <c r="F5366" s="27" t="s">
        <v>257</v>
      </c>
      <c r="G5366" s="33">
        <v>339623.86</v>
      </c>
      <c r="H5366" s="33">
        <v>339623.86</v>
      </c>
      <c r="I5366" s="33">
        <v>8175</v>
      </c>
      <c r="J5366" s="33">
        <v>542</v>
      </c>
      <c r="K5366" s="33">
        <v>8400</v>
      </c>
      <c r="L5366" s="33">
        <v>1</v>
      </c>
      <c r="M5366" s="33">
        <v>1</v>
      </c>
      <c r="N5366" s="33">
        <v>288907.78</v>
      </c>
      <c r="O5366" s="33">
        <v>2000.4</v>
      </c>
      <c r="P5366" s="33">
        <v>3385</v>
      </c>
    </row>
    <row r="5367" spans="1:16">
      <c r="A5367" s="27" t="s">
        <v>882</v>
      </c>
      <c r="B5367" s="31">
        <v>202411</v>
      </c>
      <c r="C5367" s="27" t="s">
        <v>113</v>
      </c>
      <c r="D5367" s="27" t="s">
        <v>211</v>
      </c>
      <c r="E5367" s="27" t="s">
        <v>33</v>
      </c>
      <c r="F5367" s="27" t="s">
        <v>257</v>
      </c>
      <c r="G5367" s="33">
        <v>386717.06</v>
      </c>
      <c r="H5367" s="33">
        <v>386717.06</v>
      </c>
      <c r="I5367" s="33">
        <v>9138</v>
      </c>
      <c r="J5367" s="33">
        <v>781</v>
      </c>
      <c r="K5367" s="33">
        <v>8400</v>
      </c>
      <c r="L5367" s="33">
        <v>1</v>
      </c>
      <c r="M5367" s="33">
        <v>1</v>
      </c>
      <c r="N5367" s="33">
        <v>347927.03</v>
      </c>
      <c r="O5367" s="33">
        <v>2168.9</v>
      </c>
      <c r="P5367" s="33">
        <v>3950</v>
      </c>
    </row>
    <row r="5368" spans="1:16">
      <c r="A5368" s="27" t="s">
        <v>882</v>
      </c>
      <c r="B5368" s="31">
        <v>202412</v>
      </c>
      <c r="C5368" s="27" t="s">
        <v>113</v>
      </c>
      <c r="D5368" s="27" t="s">
        <v>211</v>
      </c>
      <c r="E5368" s="27" t="s">
        <v>33</v>
      </c>
      <c r="F5368" s="27" t="s">
        <v>257</v>
      </c>
      <c r="G5368" s="33">
        <v>498491.64</v>
      </c>
      <c r="H5368" s="33">
        <v>498491.64</v>
      </c>
      <c r="I5368" s="33">
        <v>12020</v>
      </c>
      <c r="J5368" s="33">
        <v>1034</v>
      </c>
      <c r="K5368" s="33">
        <v>8400</v>
      </c>
      <c r="L5368" s="33">
        <v>1</v>
      </c>
      <c r="M5368" s="33">
        <v>1</v>
      </c>
      <c r="N5368" s="33">
        <v>398565.13</v>
      </c>
      <c r="O5368" s="33">
        <v>2917.6</v>
      </c>
      <c r="P5368" s="33">
        <v>5053</v>
      </c>
    </row>
    <row r="5369" spans="1:16">
      <c r="A5369" s="27" t="s">
        <v>882</v>
      </c>
      <c r="B5369" s="31">
        <v>202501</v>
      </c>
      <c r="C5369" s="27" t="s">
        <v>113</v>
      </c>
      <c r="D5369" s="27" t="s">
        <v>211</v>
      </c>
      <c r="E5369" s="27" t="s">
        <v>33</v>
      </c>
      <c r="F5369" s="27" t="s">
        <v>257</v>
      </c>
      <c r="G5369" s="33">
        <v>243363.98</v>
      </c>
      <c r="H5369" s="33">
        <v>243363.98</v>
      </c>
      <c r="I5369" s="33">
        <v>6089</v>
      </c>
      <c r="J5369" s="33">
        <v>319</v>
      </c>
      <c r="K5369" s="33">
        <v>8400</v>
      </c>
      <c r="L5369" s="33">
        <v>1</v>
      </c>
      <c r="M5369" s="33">
        <v>1</v>
      </c>
      <c r="N5369" s="33">
        <v>202156.6</v>
      </c>
      <c r="O5369" s="33">
        <v>1292.5</v>
      </c>
      <c r="P5369" s="33">
        <v>2476</v>
      </c>
    </row>
    <row r="5370" spans="1:16">
      <c r="A5370" s="27" t="s">
        <v>882</v>
      </c>
      <c r="B5370" s="31">
        <v>202502</v>
      </c>
      <c r="C5370" s="27" t="s">
        <v>113</v>
      </c>
      <c r="D5370" s="27" t="s">
        <v>211</v>
      </c>
      <c r="E5370" s="27" t="s">
        <v>33</v>
      </c>
      <c r="F5370" s="27" t="s">
        <v>257</v>
      </c>
      <c r="G5370" s="33">
        <v>262545.63</v>
      </c>
      <c r="H5370" s="33">
        <v>262545.63</v>
      </c>
      <c r="I5370" s="33">
        <v>6735</v>
      </c>
      <c r="J5370" s="33">
        <v>519</v>
      </c>
      <c r="K5370" s="33">
        <v>8400</v>
      </c>
      <c r="L5370" s="33">
        <v>1</v>
      </c>
      <c r="M5370" s="33">
        <v>1</v>
      </c>
      <c r="N5370" s="33">
        <v>207841.2</v>
      </c>
      <c r="O5370" s="33">
        <v>1415.9</v>
      </c>
      <c r="P5370" s="33">
        <v>2668</v>
      </c>
    </row>
    <row r="5371" spans="1:16">
      <c r="A5371" s="27" t="s">
        <v>882</v>
      </c>
      <c r="B5371" s="31">
        <v>202503</v>
      </c>
      <c r="C5371" s="27" t="s">
        <v>113</v>
      </c>
      <c r="D5371" s="27" t="s">
        <v>211</v>
      </c>
      <c r="E5371" s="27" t="s">
        <v>33</v>
      </c>
      <c r="F5371" s="27" t="s">
        <v>257</v>
      </c>
      <c r="G5371" s="33">
        <v>305441.25</v>
      </c>
      <c r="H5371" s="33">
        <v>305441.25</v>
      </c>
      <c r="I5371" s="33">
        <v>8358</v>
      </c>
      <c r="J5371" s="33">
        <v>627</v>
      </c>
      <c r="K5371" s="33">
        <v>8400</v>
      </c>
      <c r="L5371" s="33">
        <v>1</v>
      </c>
      <c r="M5371" s="33">
        <v>1</v>
      </c>
      <c r="N5371" s="33">
        <v>258483.14</v>
      </c>
      <c r="O5371" s="33">
        <v>1816.9</v>
      </c>
      <c r="P5371" s="33">
        <v>3370</v>
      </c>
    </row>
    <row r="5372" spans="1:16">
      <c r="A5372" s="27" t="s">
        <v>882</v>
      </c>
      <c r="B5372" s="31">
        <v>202504</v>
      </c>
      <c r="C5372" s="27" t="s">
        <v>113</v>
      </c>
      <c r="D5372" s="27" t="s">
        <v>211</v>
      </c>
      <c r="E5372" s="27" t="s">
        <v>33</v>
      </c>
      <c r="F5372" s="27" t="s">
        <v>257</v>
      </c>
      <c r="G5372" s="33">
        <v>343862.61</v>
      </c>
      <c r="H5372" s="33">
        <v>343862.61</v>
      </c>
      <c r="I5372" s="33">
        <v>8529</v>
      </c>
      <c r="J5372" s="33">
        <v>586</v>
      </c>
      <c r="K5372" s="33">
        <v>8400</v>
      </c>
      <c r="L5372" s="33">
        <v>1</v>
      </c>
      <c r="M5372" s="33">
        <v>1</v>
      </c>
      <c r="N5372" s="33">
        <v>303537.69</v>
      </c>
      <c r="O5372" s="33">
        <v>1806.5</v>
      </c>
      <c r="P5372" s="33">
        <v>3510</v>
      </c>
    </row>
    <row r="5373" spans="1:16">
      <c r="A5373" s="27" t="s">
        <v>882</v>
      </c>
      <c r="B5373" s="31">
        <v>202505</v>
      </c>
      <c r="C5373" s="27" t="s">
        <v>113</v>
      </c>
      <c r="D5373" s="27" t="s">
        <v>211</v>
      </c>
      <c r="E5373" s="27" t="s">
        <v>33</v>
      </c>
      <c r="F5373" s="27" t="s">
        <v>257</v>
      </c>
      <c r="G5373" s="33">
        <v>380333.63</v>
      </c>
      <c r="H5373" s="33">
        <v>380333.63</v>
      </c>
      <c r="I5373" s="33">
        <v>9735</v>
      </c>
      <c r="J5373" s="33">
        <v>784</v>
      </c>
      <c r="K5373" s="33">
        <v>8400</v>
      </c>
      <c r="L5373" s="33">
        <v>1</v>
      </c>
      <c r="M5373" s="33">
        <v>1</v>
      </c>
      <c r="N5373" s="33">
        <v>331753.37</v>
      </c>
      <c r="O5373" s="33">
        <v>2400</v>
      </c>
      <c r="P5373" s="33">
        <v>3978</v>
      </c>
    </row>
    <row r="5374" spans="1:16">
      <c r="A5374" s="27" t="s">
        <v>882</v>
      </c>
      <c r="B5374" s="31">
        <v>202506</v>
      </c>
      <c r="C5374" s="27" t="s">
        <v>113</v>
      </c>
      <c r="D5374" s="27" t="s">
        <v>211</v>
      </c>
      <c r="E5374" s="27" t="s">
        <v>33</v>
      </c>
      <c r="F5374" s="27" t="s">
        <v>257</v>
      </c>
      <c r="G5374" s="33">
        <v>399287.08</v>
      </c>
      <c r="H5374" s="33">
        <v>399287.08</v>
      </c>
      <c r="I5374" s="33">
        <v>10966</v>
      </c>
      <c r="J5374" s="33">
        <v>779</v>
      </c>
      <c r="K5374" s="33">
        <v>8400</v>
      </c>
      <c r="L5374" s="33">
        <v>1</v>
      </c>
      <c r="M5374" s="33">
        <v>1</v>
      </c>
      <c r="N5374" s="33">
        <v>323426.54</v>
      </c>
      <c r="O5374" s="33">
        <v>2263.2</v>
      </c>
      <c r="P5374" s="33">
        <v>4392</v>
      </c>
    </row>
    <row r="5375" spans="1:16">
      <c r="A5375" s="27" t="s">
        <v>882</v>
      </c>
      <c r="B5375" s="31">
        <v>202507</v>
      </c>
      <c r="C5375" s="27" t="s">
        <v>113</v>
      </c>
      <c r="D5375" s="27" t="s">
        <v>211</v>
      </c>
      <c r="E5375" s="27" t="s">
        <v>33</v>
      </c>
      <c r="F5375" s="27" t="s">
        <v>257</v>
      </c>
      <c r="G5375" s="33">
        <v>369727.46</v>
      </c>
      <c r="H5375" s="33">
        <v>369727.46</v>
      </c>
      <c r="I5375" s="33">
        <v>9237</v>
      </c>
      <c r="J5375" s="33">
        <v>804</v>
      </c>
      <c r="K5375" s="33">
        <v>8400</v>
      </c>
      <c r="L5375" s="33">
        <v>1</v>
      </c>
      <c r="M5375" s="33">
        <v>1</v>
      </c>
      <c r="N5375" s="33">
        <v>286960.73</v>
      </c>
      <c r="O5375" s="33">
        <v>2206</v>
      </c>
      <c r="P5375" s="33">
        <v>3746</v>
      </c>
    </row>
    <row r="5376" spans="1:16">
      <c r="A5376" s="27" t="s">
        <v>882</v>
      </c>
      <c r="B5376" s="31">
        <v>202508</v>
      </c>
      <c r="C5376" s="27" t="s">
        <v>113</v>
      </c>
      <c r="D5376" s="27" t="s">
        <v>211</v>
      </c>
      <c r="E5376" s="27" t="s">
        <v>33</v>
      </c>
      <c r="F5376" s="27" t="s">
        <v>257</v>
      </c>
      <c r="G5376" s="33">
        <v>372755.62</v>
      </c>
      <c r="H5376" s="33">
        <v>372755.62</v>
      </c>
      <c r="I5376" s="33">
        <v>9647</v>
      </c>
      <c r="J5376" s="33">
        <v>787</v>
      </c>
      <c r="K5376" s="33">
        <v>8400</v>
      </c>
      <c r="L5376" s="33">
        <v>1</v>
      </c>
      <c r="M5376" s="33">
        <v>1</v>
      </c>
      <c r="N5376" s="33">
        <v>275799.1</v>
      </c>
      <c r="O5376" s="33">
        <v>2168.6</v>
      </c>
      <c r="P5376" s="33">
        <v>3980</v>
      </c>
    </row>
    <row r="5377" spans="1:16">
      <c r="A5377" s="27" t="s">
        <v>882</v>
      </c>
      <c r="B5377" s="31">
        <v>202509</v>
      </c>
      <c r="C5377" s="27" t="s">
        <v>113</v>
      </c>
      <c r="D5377" s="27" t="s">
        <v>211</v>
      </c>
      <c r="E5377" s="27" t="s">
        <v>33</v>
      </c>
      <c r="F5377" s="27" t="s">
        <v>257</v>
      </c>
      <c r="G5377" s="33">
        <v>347111.21</v>
      </c>
      <c r="H5377" s="33">
        <v>347111.21</v>
      </c>
      <c r="I5377" s="33">
        <v>8957</v>
      </c>
      <c r="J5377" s="33">
        <v>726</v>
      </c>
      <c r="K5377" s="33">
        <v>8400</v>
      </c>
      <c r="L5377" s="33">
        <v>1</v>
      </c>
      <c r="M5377" s="33">
        <v>1</v>
      </c>
      <c r="N5377" s="33">
        <v>264630.01</v>
      </c>
      <c r="O5377" s="33">
        <v>2171.4</v>
      </c>
      <c r="P5377" s="33">
        <v>3714</v>
      </c>
    </row>
    <row r="5378" spans="1:16">
      <c r="A5378" s="27" t="s">
        <v>882</v>
      </c>
      <c r="B5378" s="31">
        <v>202510</v>
      </c>
      <c r="C5378" s="27" t="s">
        <v>113</v>
      </c>
      <c r="D5378" s="27" t="s">
        <v>211</v>
      </c>
      <c r="E5378" s="27" t="s">
        <v>33</v>
      </c>
      <c r="F5378" s="27" t="s">
        <v>257</v>
      </c>
      <c r="G5378" s="33">
        <v>343279.01</v>
      </c>
      <c r="H5378" s="33">
        <v>343279.01</v>
      </c>
      <c r="I5378" s="33">
        <v>8705</v>
      </c>
      <c r="J5378" s="33">
        <v>711</v>
      </c>
      <c r="K5378" s="33">
        <v>8400</v>
      </c>
      <c r="L5378" s="33">
        <v>1</v>
      </c>
      <c r="M5378" s="33">
        <v>1</v>
      </c>
      <c r="N5378" s="33">
        <v>290063.41</v>
      </c>
      <c r="O5378" s="33">
        <v>2187.1</v>
      </c>
      <c r="P5378" s="33">
        <v>3578</v>
      </c>
    </row>
    <row r="5379" spans="1:16">
      <c r="A5379" s="27" t="s">
        <v>882</v>
      </c>
      <c r="B5379" s="31">
        <v>202511</v>
      </c>
      <c r="C5379" s="27" t="s">
        <v>113</v>
      </c>
      <c r="D5379" s="27" t="s">
        <v>211</v>
      </c>
      <c r="E5379" s="27" t="s">
        <v>33</v>
      </c>
      <c r="F5379" s="27" t="s">
        <v>257</v>
      </c>
      <c r="G5379" s="33">
        <v>438722</v>
      </c>
      <c r="H5379" s="33">
        <v>438722</v>
      </c>
      <c r="I5379" s="33">
        <v>11511</v>
      </c>
      <c r="J5379" s="33">
        <v>1006</v>
      </c>
      <c r="K5379" s="33">
        <v>8400</v>
      </c>
      <c r="L5379" s="33">
        <v>1</v>
      </c>
      <c r="M5379" s="33">
        <v>1</v>
      </c>
      <c r="N5379" s="33">
        <v>349318.74</v>
      </c>
      <c r="O5379" s="33">
        <v>2783.5</v>
      </c>
      <c r="P5379" s="33">
        <v>4615</v>
      </c>
    </row>
    <row r="5380" spans="1:16">
      <c r="A5380" s="27" t="s">
        <v>882</v>
      </c>
      <c r="B5380" s="31">
        <v>202512</v>
      </c>
      <c r="C5380" s="27" t="s">
        <v>113</v>
      </c>
      <c r="D5380" s="27" t="s">
        <v>211</v>
      </c>
      <c r="E5380" s="27" t="s">
        <v>33</v>
      </c>
      <c r="F5380" s="27" t="s">
        <v>257</v>
      </c>
      <c r="G5380" s="33">
        <v>415033.41</v>
      </c>
      <c r="H5380" s="33">
        <v>415033.41</v>
      </c>
      <c r="I5380" s="33">
        <v>9771</v>
      </c>
      <c r="J5380" s="33">
        <v>625</v>
      </c>
      <c r="K5380" s="33">
        <v>8400</v>
      </c>
      <c r="L5380" s="33">
        <v>1</v>
      </c>
      <c r="M5380" s="33">
        <v>1</v>
      </c>
      <c r="N5380" s="33">
        <v>400159.4</v>
      </c>
      <c r="O5380" s="33">
        <v>2355.8</v>
      </c>
      <c r="P5380" s="33">
        <v>4140</v>
      </c>
    </row>
    <row r="5381" spans="1:16">
      <c r="A5381" s="27" t="s">
        <v>882</v>
      </c>
      <c r="B5381" s="31">
        <v>202601</v>
      </c>
      <c r="C5381" s="27" t="s">
        <v>113</v>
      </c>
      <c r="D5381" s="27" t="s">
        <v>211</v>
      </c>
      <c r="E5381" s="27" t="s">
        <v>33</v>
      </c>
      <c r="F5381" s="27" t="s">
        <v>257</v>
      </c>
      <c r="G5381" s="33">
        <v>241260.38</v>
      </c>
      <c r="H5381" s="33">
        <v>241260.38</v>
      </c>
      <c r="I5381" s="33">
        <v>6207</v>
      </c>
      <c r="J5381" s="33">
        <v>465</v>
      </c>
      <c r="K5381" s="33">
        <v>8400</v>
      </c>
      <c r="L5381" s="33">
        <v>1</v>
      </c>
      <c r="M5381" s="33">
        <v>1</v>
      </c>
      <c r="N5381" s="33">
        <v>202965.23</v>
      </c>
      <c r="O5381" s="33">
        <v>1431.3</v>
      </c>
      <c r="P5381" s="33">
        <v>2589</v>
      </c>
    </row>
    <row r="5382" spans="1:16">
      <c r="A5382" s="27" t="s">
        <v>882</v>
      </c>
      <c r="B5382" s="31">
        <v>202602</v>
      </c>
      <c r="C5382" s="27" t="s">
        <v>113</v>
      </c>
      <c r="D5382" s="27" t="s">
        <v>211</v>
      </c>
      <c r="E5382" s="27" t="s">
        <v>33</v>
      </c>
      <c r="F5382" s="27" t="s">
        <v>257</v>
      </c>
      <c r="G5382" s="33">
        <v>262198.66</v>
      </c>
      <c r="H5382" s="33">
        <v>262198.66</v>
      </c>
      <c r="I5382" s="33">
        <v>6703</v>
      </c>
      <c r="J5382" s="33">
        <v>419</v>
      </c>
      <c r="K5382" s="33">
        <v>8400</v>
      </c>
      <c r="L5382" s="33">
        <v>1</v>
      </c>
      <c r="M5382" s="33">
        <v>1</v>
      </c>
      <c r="N5382" s="33">
        <v>208672.56</v>
      </c>
      <c r="O5382" s="33">
        <v>1493.2</v>
      </c>
      <c r="P5382" s="33">
        <v>2695</v>
      </c>
    </row>
    <row r="5383" spans="1:16">
      <c r="A5383" s="27" t="s">
        <v>882</v>
      </c>
      <c r="B5383" s="31">
        <v>202603</v>
      </c>
      <c r="C5383" s="27" t="s">
        <v>113</v>
      </c>
      <c r="D5383" s="27" t="s">
        <v>211</v>
      </c>
      <c r="E5383" s="27" t="s">
        <v>33</v>
      </c>
      <c r="F5383" s="27" t="s">
        <v>257</v>
      </c>
      <c r="G5383" s="33">
        <v>326222.9</v>
      </c>
      <c r="H5383" s="33">
        <v>326222.9</v>
      </c>
      <c r="I5383" s="33">
        <v>7897</v>
      </c>
      <c r="J5383" s="33">
        <v>602</v>
      </c>
      <c r="K5383" s="33">
        <v>8400</v>
      </c>
      <c r="L5383" s="33">
        <v>1</v>
      </c>
      <c r="M5383" s="33">
        <v>1</v>
      </c>
      <c r="N5383" s="33">
        <v>259517.07</v>
      </c>
      <c r="O5383" s="33">
        <v>1827</v>
      </c>
      <c r="P5383" s="33">
        <v>3207</v>
      </c>
    </row>
    <row r="5384" spans="1:16">
      <c r="A5384" s="27" t="s">
        <v>882</v>
      </c>
      <c r="B5384" s="31">
        <v>202604</v>
      </c>
      <c r="C5384" s="27" t="s">
        <v>113</v>
      </c>
      <c r="D5384" s="27" t="s">
        <v>211</v>
      </c>
      <c r="E5384" s="27" t="s">
        <v>33</v>
      </c>
      <c r="F5384" s="27" t="s">
        <v>257</v>
      </c>
      <c r="G5384" s="33">
        <v>371234.07</v>
      </c>
      <c r="H5384" s="33">
        <v>371234.07</v>
      </c>
      <c r="I5384" s="33">
        <v>9979</v>
      </c>
      <c r="J5384" s="33">
        <v>714</v>
      </c>
      <c r="K5384" s="33">
        <v>8400</v>
      </c>
      <c r="L5384" s="33">
        <v>1</v>
      </c>
      <c r="M5384" s="33">
        <v>1</v>
      </c>
      <c r="N5384" s="33">
        <v>304751.84</v>
      </c>
      <c r="O5384" s="33">
        <v>2085.8</v>
      </c>
      <c r="P5384" s="33">
        <v>3988</v>
      </c>
    </row>
    <row r="5385" spans="1:16">
      <c r="A5385" s="27" t="s">
        <v>882</v>
      </c>
      <c r="B5385" s="31">
        <v>202605</v>
      </c>
      <c r="C5385" s="27" t="s">
        <v>113</v>
      </c>
      <c r="D5385" s="27" t="s">
        <v>211</v>
      </c>
      <c r="E5385" s="27" t="s">
        <v>33</v>
      </c>
      <c r="F5385" s="27" t="s">
        <v>257</v>
      </c>
      <c r="G5385" s="33">
        <v>389716.95</v>
      </c>
      <c r="H5385" s="33">
        <v>389716.95</v>
      </c>
      <c r="I5385" s="33">
        <v>9568</v>
      </c>
      <c r="J5385" s="33">
        <v>832</v>
      </c>
      <c r="K5385" s="33">
        <v>8400</v>
      </c>
      <c r="L5385" s="33">
        <v>1</v>
      </c>
      <c r="M5385" s="33">
        <v>1</v>
      </c>
      <c r="N5385" s="33">
        <v>333080.39</v>
      </c>
      <c r="O5385" s="33">
        <v>2228.9</v>
      </c>
      <c r="P5385" s="33">
        <v>3996</v>
      </c>
    </row>
    <row r="5386" spans="1:16">
      <c r="A5386" s="27" t="s">
        <v>882</v>
      </c>
      <c r="B5386" s="31">
        <v>202606</v>
      </c>
      <c r="C5386" s="27" t="s">
        <v>113</v>
      </c>
      <c r="D5386" s="27" t="s">
        <v>211</v>
      </c>
      <c r="E5386" s="27" t="s">
        <v>33</v>
      </c>
      <c r="F5386" s="27" t="s">
        <v>257</v>
      </c>
      <c r="G5386" s="33">
        <v>402022.46</v>
      </c>
      <c r="H5386" s="33">
        <v>402022.46</v>
      </c>
      <c r="I5386" s="33">
        <v>10330</v>
      </c>
      <c r="J5386" s="33">
        <v>679</v>
      </c>
      <c r="K5386" s="33">
        <v>8400</v>
      </c>
      <c r="L5386" s="33">
        <v>1</v>
      </c>
      <c r="M5386" s="33">
        <v>1</v>
      </c>
      <c r="N5386" s="33">
        <v>324720.25</v>
      </c>
      <c r="O5386" s="33">
        <v>2332.3</v>
      </c>
      <c r="P5386" s="33">
        <v>4277</v>
      </c>
    </row>
    <row r="5387" spans="1:16">
      <c r="A5387" s="27" t="s">
        <v>882</v>
      </c>
      <c r="B5387" s="31">
        <v>202607</v>
      </c>
      <c r="C5387" s="27" t="s">
        <v>113</v>
      </c>
      <c r="D5387" s="27" t="s">
        <v>211</v>
      </c>
      <c r="E5387" s="27" t="s">
        <v>33</v>
      </c>
      <c r="F5387" s="27" t="s">
        <v>257</v>
      </c>
      <c r="G5387" s="33">
        <v>345567.9</v>
      </c>
      <c r="H5387" s="33">
        <v>345567.9</v>
      </c>
      <c r="I5387" s="33">
        <v>9885</v>
      </c>
      <c r="J5387" s="33">
        <v>754</v>
      </c>
      <c r="K5387" s="33">
        <v>8400</v>
      </c>
      <c r="L5387" s="33">
        <v>1</v>
      </c>
      <c r="M5387" s="33">
        <v>1</v>
      </c>
      <c r="N5387" s="33">
        <v>288108.57</v>
      </c>
      <c r="O5387" s="33">
        <v>1911.2</v>
      </c>
      <c r="P5387" s="33">
        <v>3895</v>
      </c>
    </row>
    <row r="5388" spans="1:16">
      <c r="A5388" s="27" t="s">
        <v>884</v>
      </c>
      <c r="B5388" s="31">
        <v>202408</v>
      </c>
      <c r="C5388" s="27" t="s">
        <v>113</v>
      </c>
      <c r="D5388" s="27" t="s">
        <v>211</v>
      </c>
      <c r="E5388" s="27" t="s">
        <v>33</v>
      </c>
      <c r="F5388" s="27" t="s">
        <v>257</v>
      </c>
      <c r="G5388" s="33">
        <v>282321.68</v>
      </c>
      <c r="H5388" s="33">
        <v>282321.68</v>
      </c>
      <c r="I5388" s="33">
        <v>7020</v>
      </c>
      <c r="J5388" s="33">
        <v>510</v>
      </c>
      <c r="K5388" s="33">
        <v>10100</v>
      </c>
      <c r="L5388" s="33">
        <v>1</v>
      </c>
      <c r="M5388" s="33">
        <v>1</v>
      </c>
      <c r="N5388" s="33">
        <v>308503.62</v>
      </c>
      <c r="O5388" s="33">
        <v>1912.1</v>
      </c>
      <c r="P5388" s="33">
        <v>2937</v>
      </c>
    </row>
    <row r="5389" spans="1:16">
      <c r="A5389" s="27" t="s">
        <v>884</v>
      </c>
      <c r="B5389" s="31">
        <v>202409</v>
      </c>
      <c r="C5389" s="27" t="s">
        <v>113</v>
      </c>
      <c r="D5389" s="27" t="s">
        <v>211</v>
      </c>
      <c r="E5389" s="27" t="s">
        <v>33</v>
      </c>
      <c r="F5389" s="27" t="s">
        <v>257</v>
      </c>
      <c r="G5389" s="33">
        <v>330446.94</v>
      </c>
      <c r="H5389" s="33">
        <v>330446.94</v>
      </c>
      <c r="I5389" s="33">
        <v>8067</v>
      </c>
      <c r="J5389" s="33">
        <v>576</v>
      </c>
      <c r="K5389" s="33">
        <v>10100</v>
      </c>
      <c r="L5389" s="33">
        <v>1</v>
      </c>
      <c r="M5389" s="33">
        <v>1</v>
      </c>
      <c r="N5389" s="33">
        <v>296010.09</v>
      </c>
      <c r="O5389" s="33">
        <v>1715.6</v>
      </c>
      <c r="P5389" s="33">
        <v>3166</v>
      </c>
    </row>
    <row r="5390" spans="1:16">
      <c r="A5390" s="27" t="s">
        <v>884</v>
      </c>
      <c r="B5390" s="31">
        <v>202410</v>
      </c>
      <c r="C5390" s="27" t="s">
        <v>113</v>
      </c>
      <c r="D5390" s="27" t="s">
        <v>211</v>
      </c>
      <c r="E5390" s="27" t="s">
        <v>33</v>
      </c>
      <c r="F5390" s="27" t="s">
        <v>257</v>
      </c>
      <c r="G5390" s="33">
        <v>329155.14</v>
      </c>
      <c r="H5390" s="33">
        <v>329155.14</v>
      </c>
      <c r="I5390" s="33">
        <v>8351</v>
      </c>
      <c r="J5390" s="33">
        <v>637</v>
      </c>
      <c r="K5390" s="33">
        <v>10100</v>
      </c>
      <c r="L5390" s="33">
        <v>1</v>
      </c>
      <c r="M5390" s="33">
        <v>1</v>
      </c>
      <c r="N5390" s="33">
        <v>324459.41</v>
      </c>
      <c r="O5390" s="33">
        <v>1844.7</v>
      </c>
      <c r="P5390" s="33">
        <v>3376</v>
      </c>
    </row>
    <row r="5391" spans="1:16">
      <c r="A5391" s="27" t="s">
        <v>884</v>
      </c>
      <c r="B5391" s="31">
        <v>202411</v>
      </c>
      <c r="C5391" s="27" t="s">
        <v>113</v>
      </c>
      <c r="D5391" s="27" t="s">
        <v>211</v>
      </c>
      <c r="E5391" s="27" t="s">
        <v>33</v>
      </c>
      <c r="F5391" s="27" t="s">
        <v>257</v>
      </c>
      <c r="G5391" s="33">
        <v>395781.49</v>
      </c>
      <c r="H5391" s="33">
        <v>395781.49</v>
      </c>
      <c r="I5391" s="33">
        <v>10035</v>
      </c>
      <c r="J5391" s="33">
        <v>787</v>
      </c>
      <c r="K5391" s="33">
        <v>10100</v>
      </c>
      <c r="L5391" s="33">
        <v>1</v>
      </c>
      <c r="M5391" s="33">
        <v>1</v>
      </c>
      <c r="N5391" s="33">
        <v>390741.29</v>
      </c>
      <c r="O5391" s="33">
        <v>2378.8</v>
      </c>
      <c r="P5391" s="33">
        <v>4078</v>
      </c>
    </row>
    <row r="5392" spans="1:16">
      <c r="A5392" s="27" t="s">
        <v>884</v>
      </c>
      <c r="B5392" s="31">
        <v>202412</v>
      </c>
      <c r="C5392" s="27" t="s">
        <v>113</v>
      </c>
      <c r="D5392" s="27" t="s">
        <v>211</v>
      </c>
      <c r="E5392" s="27" t="s">
        <v>33</v>
      </c>
      <c r="F5392" s="27" t="s">
        <v>257</v>
      </c>
      <c r="G5392" s="33">
        <v>477371.21</v>
      </c>
      <c r="H5392" s="33">
        <v>477371.21</v>
      </c>
      <c r="I5392" s="33">
        <v>12090</v>
      </c>
      <c r="J5392" s="33">
        <v>948</v>
      </c>
      <c r="K5392" s="33">
        <v>10100</v>
      </c>
      <c r="L5392" s="33">
        <v>1</v>
      </c>
      <c r="M5392" s="33">
        <v>1</v>
      </c>
      <c r="N5392" s="33">
        <v>447610.68</v>
      </c>
      <c r="O5392" s="33">
        <v>2883.5</v>
      </c>
      <c r="P5392" s="33">
        <v>4750</v>
      </c>
    </row>
    <row r="5393" spans="1:16">
      <c r="A5393" s="27" t="s">
        <v>884</v>
      </c>
      <c r="B5393" s="31">
        <v>202501</v>
      </c>
      <c r="C5393" s="27" t="s">
        <v>113</v>
      </c>
      <c r="D5393" s="27" t="s">
        <v>211</v>
      </c>
      <c r="E5393" s="27" t="s">
        <v>33</v>
      </c>
      <c r="F5393" s="27" t="s">
        <v>257</v>
      </c>
      <c r="G5393" s="33">
        <v>240751.03</v>
      </c>
      <c r="H5393" s="33">
        <v>240751.03</v>
      </c>
      <c r="I5393" s="33">
        <v>6373</v>
      </c>
      <c r="J5393" s="33">
        <v>494</v>
      </c>
      <c r="K5393" s="33">
        <v>10100</v>
      </c>
      <c r="L5393" s="33">
        <v>1</v>
      </c>
      <c r="M5393" s="33">
        <v>1</v>
      </c>
      <c r="N5393" s="33">
        <v>227033.04</v>
      </c>
      <c r="O5393" s="33">
        <v>1346.2</v>
      </c>
      <c r="P5393" s="33">
        <v>2579</v>
      </c>
    </row>
    <row r="5394" spans="1:16">
      <c r="A5394" s="27" t="s">
        <v>884</v>
      </c>
      <c r="B5394" s="31">
        <v>202502</v>
      </c>
      <c r="C5394" s="27" t="s">
        <v>113</v>
      </c>
      <c r="D5394" s="27" t="s">
        <v>211</v>
      </c>
      <c r="E5394" s="27" t="s">
        <v>33</v>
      </c>
      <c r="F5394" s="27" t="s">
        <v>257</v>
      </c>
      <c r="G5394" s="33">
        <v>228803.28</v>
      </c>
      <c r="H5394" s="33">
        <v>228803.28</v>
      </c>
      <c r="I5394" s="33">
        <v>5944</v>
      </c>
      <c r="J5394" s="33">
        <v>462</v>
      </c>
      <c r="K5394" s="33">
        <v>10100</v>
      </c>
      <c r="L5394" s="33">
        <v>1</v>
      </c>
      <c r="M5394" s="33">
        <v>1</v>
      </c>
      <c r="N5394" s="33">
        <v>233417.15</v>
      </c>
      <c r="O5394" s="33">
        <v>1307.7</v>
      </c>
      <c r="P5394" s="33">
        <v>2367</v>
      </c>
    </row>
    <row r="5395" spans="1:16">
      <c r="A5395" s="27" t="s">
        <v>884</v>
      </c>
      <c r="B5395" s="31">
        <v>202503</v>
      </c>
      <c r="C5395" s="27" t="s">
        <v>113</v>
      </c>
      <c r="D5395" s="27" t="s">
        <v>211</v>
      </c>
      <c r="E5395" s="27" t="s">
        <v>33</v>
      </c>
      <c r="F5395" s="27" t="s">
        <v>257</v>
      </c>
      <c r="G5395" s="33">
        <v>311472.77</v>
      </c>
      <c r="H5395" s="33">
        <v>311472.77</v>
      </c>
      <c r="I5395" s="33">
        <v>7826</v>
      </c>
      <c r="J5395" s="33">
        <v>547</v>
      </c>
      <c r="K5395" s="33">
        <v>10100</v>
      </c>
      <c r="L5395" s="33">
        <v>1</v>
      </c>
      <c r="M5395" s="33">
        <v>1</v>
      </c>
      <c r="N5395" s="33">
        <v>290290.85</v>
      </c>
      <c r="O5395" s="33">
        <v>1859.6</v>
      </c>
      <c r="P5395" s="33">
        <v>3061</v>
      </c>
    </row>
    <row r="5396" spans="1:16">
      <c r="A5396" s="27" t="s">
        <v>884</v>
      </c>
      <c r="B5396" s="31">
        <v>202504</v>
      </c>
      <c r="C5396" s="27" t="s">
        <v>113</v>
      </c>
      <c r="D5396" s="27" t="s">
        <v>211</v>
      </c>
      <c r="E5396" s="27" t="s">
        <v>33</v>
      </c>
      <c r="F5396" s="27" t="s">
        <v>257</v>
      </c>
      <c r="G5396" s="33">
        <v>375724.22</v>
      </c>
      <c r="H5396" s="33">
        <v>375724.22</v>
      </c>
      <c r="I5396" s="33">
        <v>9742</v>
      </c>
      <c r="J5396" s="33">
        <v>628</v>
      </c>
      <c r="K5396" s="33">
        <v>10100</v>
      </c>
      <c r="L5396" s="33">
        <v>1</v>
      </c>
      <c r="M5396" s="33">
        <v>1</v>
      </c>
      <c r="N5396" s="33">
        <v>340889.6</v>
      </c>
      <c r="O5396" s="33">
        <v>2154</v>
      </c>
      <c r="P5396" s="33">
        <v>3901</v>
      </c>
    </row>
    <row r="5397" spans="1:16">
      <c r="A5397" s="27" t="s">
        <v>884</v>
      </c>
      <c r="B5397" s="31">
        <v>202505</v>
      </c>
      <c r="C5397" s="27" t="s">
        <v>113</v>
      </c>
      <c r="D5397" s="27" t="s">
        <v>211</v>
      </c>
      <c r="E5397" s="27" t="s">
        <v>33</v>
      </c>
      <c r="F5397" s="27" t="s">
        <v>257</v>
      </c>
      <c r="G5397" s="33">
        <v>353776.44</v>
      </c>
      <c r="H5397" s="33">
        <v>353776.44</v>
      </c>
      <c r="I5397" s="33">
        <v>8870</v>
      </c>
      <c r="J5397" s="33">
        <v>540</v>
      </c>
      <c r="K5397" s="33">
        <v>10100</v>
      </c>
      <c r="L5397" s="33">
        <v>1</v>
      </c>
      <c r="M5397" s="33">
        <v>1</v>
      </c>
      <c r="N5397" s="33">
        <v>372577.38</v>
      </c>
      <c r="O5397" s="33">
        <v>2002.4</v>
      </c>
      <c r="P5397" s="33">
        <v>3716</v>
      </c>
    </row>
    <row r="5398" spans="1:16">
      <c r="A5398" s="27" t="s">
        <v>884</v>
      </c>
      <c r="B5398" s="31">
        <v>202506</v>
      </c>
      <c r="C5398" s="27" t="s">
        <v>113</v>
      </c>
      <c r="D5398" s="27" t="s">
        <v>211</v>
      </c>
      <c r="E5398" s="27" t="s">
        <v>33</v>
      </c>
      <c r="F5398" s="27" t="s">
        <v>257</v>
      </c>
      <c r="G5398" s="33">
        <v>361452.25</v>
      </c>
      <c r="H5398" s="33">
        <v>361452.25</v>
      </c>
      <c r="I5398" s="33">
        <v>9675</v>
      </c>
      <c r="J5398" s="33">
        <v>859</v>
      </c>
      <c r="K5398" s="33">
        <v>10100</v>
      </c>
      <c r="L5398" s="33">
        <v>1</v>
      </c>
      <c r="M5398" s="33">
        <v>1</v>
      </c>
      <c r="N5398" s="33">
        <v>363225.89</v>
      </c>
      <c r="O5398" s="33">
        <v>1916.5</v>
      </c>
      <c r="P5398" s="33">
        <v>3915</v>
      </c>
    </row>
    <row r="5399" spans="1:16">
      <c r="A5399" s="27" t="s">
        <v>884</v>
      </c>
      <c r="B5399" s="31">
        <v>202507</v>
      </c>
      <c r="C5399" s="27" t="s">
        <v>113</v>
      </c>
      <c r="D5399" s="27" t="s">
        <v>211</v>
      </c>
      <c r="E5399" s="27" t="s">
        <v>33</v>
      </c>
      <c r="F5399" s="27" t="s">
        <v>257</v>
      </c>
      <c r="G5399" s="33">
        <v>358852.98</v>
      </c>
      <c r="H5399" s="33">
        <v>358852.98</v>
      </c>
      <c r="I5399" s="33">
        <v>9075</v>
      </c>
      <c r="J5399" s="33">
        <v>771</v>
      </c>
      <c r="K5399" s="33">
        <v>10100</v>
      </c>
      <c r="L5399" s="33">
        <v>1</v>
      </c>
      <c r="M5399" s="33">
        <v>1</v>
      </c>
      <c r="N5399" s="33">
        <v>322272.76</v>
      </c>
      <c r="O5399" s="33">
        <v>1907.5</v>
      </c>
      <c r="P5399" s="33">
        <v>3746</v>
      </c>
    </row>
    <row r="5400" spans="1:16">
      <c r="A5400" s="27" t="s">
        <v>884</v>
      </c>
      <c r="B5400" s="31">
        <v>202508</v>
      </c>
      <c r="C5400" s="27" t="s">
        <v>113</v>
      </c>
      <c r="D5400" s="27" t="s">
        <v>211</v>
      </c>
      <c r="E5400" s="27" t="s">
        <v>33</v>
      </c>
      <c r="F5400" s="27" t="s">
        <v>257</v>
      </c>
      <c r="G5400" s="33">
        <v>316721.15</v>
      </c>
      <c r="H5400" s="33">
        <v>316721.15</v>
      </c>
      <c r="I5400" s="33">
        <v>8036</v>
      </c>
      <c r="J5400" s="33">
        <v>566</v>
      </c>
      <c r="K5400" s="33">
        <v>10100</v>
      </c>
      <c r="L5400" s="33">
        <v>1</v>
      </c>
      <c r="M5400" s="33">
        <v>1</v>
      </c>
      <c r="N5400" s="33">
        <v>309737.64</v>
      </c>
      <c r="O5400" s="33">
        <v>1672.7</v>
      </c>
      <c r="P5400" s="33">
        <v>3247</v>
      </c>
    </row>
    <row r="5401" spans="1:16">
      <c r="A5401" s="27" t="s">
        <v>884</v>
      </c>
      <c r="B5401" s="31">
        <v>202509</v>
      </c>
      <c r="C5401" s="27" t="s">
        <v>113</v>
      </c>
      <c r="D5401" s="27" t="s">
        <v>211</v>
      </c>
      <c r="E5401" s="27" t="s">
        <v>33</v>
      </c>
      <c r="F5401" s="27" t="s">
        <v>257</v>
      </c>
      <c r="G5401" s="33">
        <v>318614.88</v>
      </c>
      <c r="H5401" s="33">
        <v>318614.88</v>
      </c>
      <c r="I5401" s="33">
        <v>8821</v>
      </c>
      <c r="J5401" s="33">
        <v>751</v>
      </c>
      <c r="K5401" s="33">
        <v>10100</v>
      </c>
      <c r="L5401" s="33">
        <v>1</v>
      </c>
      <c r="M5401" s="33">
        <v>1</v>
      </c>
      <c r="N5401" s="33">
        <v>297194.13</v>
      </c>
      <c r="O5401" s="33">
        <v>1873.6</v>
      </c>
      <c r="P5401" s="33">
        <v>3448</v>
      </c>
    </row>
    <row r="5402" spans="1:16">
      <c r="A5402" s="27" t="s">
        <v>884</v>
      </c>
      <c r="B5402" s="31">
        <v>202510</v>
      </c>
      <c r="C5402" s="27" t="s">
        <v>113</v>
      </c>
      <c r="D5402" s="27" t="s">
        <v>211</v>
      </c>
      <c r="E5402" s="27" t="s">
        <v>33</v>
      </c>
      <c r="F5402" s="27" t="s">
        <v>257</v>
      </c>
      <c r="G5402" s="33">
        <v>329709.95</v>
      </c>
      <c r="H5402" s="33">
        <v>329709.95</v>
      </c>
      <c r="I5402" s="33">
        <v>8074</v>
      </c>
      <c r="J5402" s="33">
        <v>669</v>
      </c>
      <c r="K5402" s="33">
        <v>10100</v>
      </c>
      <c r="L5402" s="33">
        <v>1</v>
      </c>
      <c r="M5402" s="33">
        <v>1</v>
      </c>
      <c r="N5402" s="33">
        <v>325757.24</v>
      </c>
      <c r="O5402" s="33">
        <v>1944</v>
      </c>
      <c r="P5402" s="33">
        <v>3333</v>
      </c>
    </row>
    <row r="5403" spans="1:16">
      <c r="A5403" s="27" t="s">
        <v>884</v>
      </c>
      <c r="B5403" s="31">
        <v>202511</v>
      </c>
      <c r="C5403" s="27" t="s">
        <v>113</v>
      </c>
      <c r="D5403" s="27" t="s">
        <v>211</v>
      </c>
      <c r="E5403" s="27" t="s">
        <v>33</v>
      </c>
      <c r="F5403" s="27" t="s">
        <v>257</v>
      </c>
      <c r="G5403" s="33">
        <v>424024.35</v>
      </c>
      <c r="H5403" s="33">
        <v>424024.35</v>
      </c>
      <c r="I5403" s="33">
        <v>10310</v>
      </c>
      <c r="J5403" s="33">
        <v>747</v>
      </c>
      <c r="K5403" s="33">
        <v>10100</v>
      </c>
      <c r="L5403" s="33">
        <v>1</v>
      </c>
      <c r="M5403" s="33">
        <v>1</v>
      </c>
      <c r="N5403" s="33">
        <v>392304.25</v>
      </c>
      <c r="O5403" s="33">
        <v>2219.3</v>
      </c>
      <c r="P5403" s="33">
        <v>4340</v>
      </c>
    </row>
    <row r="5404" spans="1:16">
      <c r="A5404" s="27" t="s">
        <v>884</v>
      </c>
      <c r="B5404" s="31">
        <v>202512</v>
      </c>
      <c r="C5404" s="27" t="s">
        <v>113</v>
      </c>
      <c r="D5404" s="27" t="s">
        <v>211</v>
      </c>
      <c r="E5404" s="27" t="s">
        <v>33</v>
      </c>
      <c r="F5404" s="27" t="s">
        <v>257</v>
      </c>
      <c r="G5404" s="33">
        <v>491468.25</v>
      </c>
      <c r="H5404" s="33">
        <v>491468.25</v>
      </c>
      <c r="I5404" s="33">
        <v>12480</v>
      </c>
      <c r="J5404" s="33">
        <v>1002</v>
      </c>
      <c r="K5404" s="33">
        <v>10100</v>
      </c>
      <c r="L5404" s="33">
        <v>1</v>
      </c>
      <c r="M5404" s="33">
        <v>1</v>
      </c>
      <c r="N5404" s="33">
        <v>449401.12</v>
      </c>
      <c r="O5404" s="33">
        <v>2496.3</v>
      </c>
      <c r="P5404" s="33">
        <v>5354</v>
      </c>
    </row>
    <row r="5405" spans="1:16">
      <c r="A5405" s="27" t="s">
        <v>884</v>
      </c>
      <c r="B5405" s="31">
        <v>202601</v>
      </c>
      <c r="C5405" s="27" t="s">
        <v>113</v>
      </c>
      <c r="D5405" s="27" t="s">
        <v>211</v>
      </c>
      <c r="E5405" s="27" t="s">
        <v>33</v>
      </c>
      <c r="F5405" s="27" t="s">
        <v>257</v>
      </c>
      <c r="G5405" s="33">
        <v>226428.87</v>
      </c>
      <c r="H5405" s="33">
        <v>226428.87</v>
      </c>
      <c r="I5405" s="33">
        <v>5765</v>
      </c>
      <c r="J5405" s="33">
        <v>396</v>
      </c>
      <c r="K5405" s="33">
        <v>10100</v>
      </c>
      <c r="L5405" s="33">
        <v>1</v>
      </c>
      <c r="M5405" s="33">
        <v>1</v>
      </c>
      <c r="N5405" s="33">
        <v>227941.17</v>
      </c>
      <c r="O5405" s="33">
        <v>1269.9</v>
      </c>
      <c r="P5405" s="33">
        <v>2412</v>
      </c>
    </row>
    <row r="5406" spans="1:16">
      <c r="A5406" s="27" t="s">
        <v>884</v>
      </c>
      <c r="B5406" s="31">
        <v>202602</v>
      </c>
      <c r="C5406" s="27" t="s">
        <v>113</v>
      </c>
      <c r="D5406" s="27" t="s">
        <v>211</v>
      </c>
      <c r="E5406" s="27" t="s">
        <v>33</v>
      </c>
      <c r="F5406" s="27" t="s">
        <v>257</v>
      </c>
      <c r="G5406" s="33">
        <v>238208.05</v>
      </c>
      <c r="H5406" s="33">
        <v>238208.05</v>
      </c>
      <c r="I5406" s="33">
        <v>5851</v>
      </c>
      <c r="J5406" s="33">
        <v>433</v>
      </c>
      <c r="K5406" s="33">
        <v>10100</v>
      </c>
      <c r="L5406" s="33">
        <v>1</v>
      </c>
      <c r="M5406" s="33">
        <v>1</v>
      </c>
      <c r="N5406" s="33">
        <v>234350.82</v>
      </c>
      <c r="O5406" s="33">
        <v>1204.5</v>
      </c>
      <c r="P5406" s="33">
        <v>2368</v>
      </c>
    </row>
    <row r="5407" spans="1:16">
      <c r="A5407" s="27" t="s">
        <v>884</v>
      </c>
      <c r="B5407" s="31">
        <v>202603</v>
      </c>
      <c r="C5407" s="27" t="s">
        <v>113</v>
      </c>
      <c r="D5407" s="27" t="s">
        <v>211</v>
      </c>
      <c r="E5407" s="27" t="s">
        <v>33</v>
      </c>
      <c r="F5407" s="27" t="s">
        <v>257</v>
      </c>
      <c r="G5407" s="33">
        <v>284261.86</v>
      </c>
      <c r="H5407" s="33">
        <v>284261.86</v>
      </c>
      <c r="I5407" s="33">
        <v>7561</v>
      </c>
      <c r="J5407" s="33">
        <v>533</v>
      </c>
      <c r="K5407" s="33">
        <v>10100</v>
      </c>
      <c r="L5407" s="33">
        <v>1</v>
      </c>
      <c r="M5407" s="33">
        <v>1</v>
      </c>
      <c r="N5407" s="33">
        <v>291452.02</v>
      </c>
      <c r="O5407" s="33">
        <v>1694.9</v>
      </c>
      <c r="P5407" s="33">
        <v>2998</v>
      </c>
    </row>
    <row r="5408" spans="1:16">
      <c r="A5408" s="27" t="s">
        <v>884</v>
      </c>
      <c r="B5408" s="31">
        <v>202604</v>
      </c>
      <c r="C5408" s="27" t="s">
        <v>113</v>
      </c>
      <c r="D5408" s="27" t="s">
        <v>211</v>
      </c>
      <c r="E5408" s="27" t="s">
        <v>33</v>
      </c>
      <c r="F5408" s="27" t="s">
        <v>257</v>
      </c>
      <c r="G5408" s="33">
        <v>372779.38</v>
      </c>
      <c r="H5408" s="33">
        <v>372779.38</v>
      </c>
      <c r="I5408" s="33">
        <v>9101</v>
      </c>
      <c r="J5408" s="33">
        <v>727</v>
      </c>
      <c r="K5408" s="33">
        <v>10100</v>
      </c>
      <c r="L5408" s="33">
        <v>1</v>
      </c>
      <c r="M5408" s="33">
        <v>1</v>
      </c>
      <c r="N5408" s="33">
        <v>342253.16</v>
      </c>
      <c r="O5408" s="33">
        <v>2036.2</v>
      </c>
      <c r="P5408" s="33">
        <v>3846</v>
      </c>
    </row>
    <row r="5409" spans="1:16">
      <c r="A5409" s="27" t="s">
        <v>884</v>
      </c>
      <c r="B5409" s="31">
        <v>202605</v>
      </c>
      <c r="C5409" s="27" t="s">
        <v>113</v>
      </c>
      <c r="D5409" s="27" t="s">
        <v>211</v>
      </c>
      <c r="E5409" s="27" t="s">
        <v>33</v>
      </c>
      <c r="F5409" s="27" t="s">
        <v>257</v>
      </c>
      <c r="G5409" s="33">
        <v>371274.09</v>
      </c>
      <c r="H5409" s="33">
        <v>371274.09</v>
      </c>
      <c r="I5409" s="33">
        <v>8722</v>
      </c>
      <c r="J5409" s="33">
        <v>718</v>
      </c>
      <c r="K5409" s="33">
        <v>10100</v>
      </c>
      <c r="L5409" s="33">
        <v>1</v>
      </c>
      <c r="M5409" s="33">
        <v>1</v>
      </c>
      <c r="N5409" s="33">
        <v>374067.69</v>
      </c>
      <c r="O5409" s="33">
        <v>1955.4</v>
      </c>
      <c r="P5409" s="33">
        <v>3629</v>
      </c>
    </row>
    <row r="5410" spans="1:16">
      <c r="A5410" s="27" t="s">
        <v>884</v>
      </c>
      <c r="B5410" s="31">
        <v>202606</v>
      </c>
      <c r="C5410" s="27" t="s">
        <v>113</v>
      </c>
      <c r="D5410" s="27" t="s">
        <v>211</v>
      </c>
      <c r="E5410" s="27" t="s">
        <v>33</v>
      </c>
      <c r="F5410" s="27" t="s">
        <v>257</v>
      </c>
      <c r="G5410" s="33">
        <v>365589.99</v>
      </c>
      <c r="H5410" s="33">
        <v>365589.99</v>
      </c>
      <c r="I5410" s="33">
        <v>9257</v>
      </c>
      <c r="J5410" s="33">
        <v>662</v>
      </c>
      <c r="K5410" s="33">
        <v>10100</v>
      </c>
      <c r="L5410" s="33">
        <v>1</v>
      </c>
      <c r="M5410" s="33">
        <v>1</v>
      </c>
      <c r="N5410" s="33">
        <v>364678.79</v>
      </c>
      <c r="O5410" s="33">
        <v>2323.4</v>
      </c>
      <c r="P5410" s="33">
        <v>3773</v>
      </c>
    </row>
    <row r="5411" spans="1:16">
      <c r="A5411" s="27" t="s">
        <v>884</v>
      </c>
      <c r="B5411" s="31">
        <v>202607</v>
      </c>
      <c r="C5411" s="27" t="s">
        <v>113</v>
      </c>
      <c r="D5411" s="27" t="s">
        <v>211</v>
      </c>
      <c r="E5411" s="27" t="s">
        <v>33</v>
      </c>
      <c r="F5411" s="27" t="s">
        <v>257</v>
      </c>
      <c r="G5411" s="33">
        <v>373314.59</v>
      </c>
      <c r="H5411" s="33">
        <v>373314.59</v>
      </c>
      <c r="I5411" s="33">
        <v>9967</v>
      </c>
      <c r="J5411" s="33">
        <v>705</v>
      </c>
      <c r="K5411" s="33">
        <v>10100</v>
      </c>
      <c r="L5411" s="33">
        <v>1</v>
      </c>
      <c r="M5411" s="33">
        <v>1</v>
      </c>
      <c r="N5411" s="33">
        <v>323561.85</v>
      </c>
      <c r="O5411" s="33">
        <v>2365.6</v>
      </c>
      <c r="P5411" s="33">
        <v>4038</v>
      </c>
    </row>
    <row r="5412" spans="1:16">
      <c r="A5412" s="27" t="s">
        <v>886</v>
      </c>
      <c r="B5412" s="31">
        <v>202408</v>
      </c>
      <c r="C5412" s="27" t="s">
        <v>113</v>
      </c>
      <c r="D5412" s="27" t="s">
        <v>211</v>
      </c>
      <c r="E5412" s="27" t="s">
        <v>33</v>
      </c>
      <c r="F5412" s="27" t="s">
        <v>257</v>
      </c>
      <c r="G5412" s="33">
        <v>275920.01</v>
      </c>
      <c r="H5412" s="33">
        <v>275920.01</v>
      </c>
      <c r="I5412" s="33">
        <v>7550</v>
      </c>
      <c r="J5412" s="33">
        <v>524</v>
      </c>
      <c r="K5412" s="33">
        <v>8500</v>
      </c>
      <c r="L5412" s="33">
        <v>1</v>
      </c>
      <c r="M5412" s="33">
        <v>1</v>
      </c>
      <c r="N5412" s="33">
        <v>277623.54</v>
      </c>
      <c r="O5412" s="33">
        <v>1669.2</v>
      </c>
      <c r="P5412" s="33">
        <v>2940</v>
      </c>
    </row>
    <row r="5413" spans="1:16">
      <c r="A5413" s="27" t="s">
        <v>886</v>
      </c>
      <c r="B5413" s="31">
        <v>202409</v>
      </c>
      <c r="C5413" s="27" t="s">
        <v>113</v>
      </c>
      <c r="D5413" s="27" t="s">
        <v>211</v>
      </c>
      <c r="E5413" s="27" t="s">
        <v>33</v>
      </c>
      <c r="F5413" s="27" t="s">
        <v>257</v>
      </c>
      <c r="G5413" s="33">
        <v>236260.01</v>
      </c>
      <c r="H5413" s="33">
        <v>236260.01</v>
      </c>
      <c r="I5413" s="33">
        <v>6057</v>
      </c>
      <c r="J5413" s="33">
        <v>444</v>
      </c>
      <c r="K5413" s="33">
        <v>8500</v>
      </c>
      <c r="L5413" s="33">
        <v>1</v>
      </c>
      <c r="M5413" s="33">
        <v>1</v>
      </c>
      <c r="N5413" s="33">
        <v>266380.57</v>
      </c>
      <c r="O5413" s="33">
        <v>1367.1</v>
      </c>
      <c r="P5413" s="33">
        <v>2501</v>
      </c>
    </row>
    <row r="5414" spans="1:16">
      <c r="A5414" s="27" t="s">
        <v>886</v>
      </c>
      <c r="B5414" s="31">
        <v>202410</v>
      </c>
      <c r="C5414" s="27" t="s">
        <v>113</v>
      </c>
      <c r="D5414" s="27" t="s">
        <v>211</v>
      </c>
      <c r="E5414" s="27" t="s">
        <v>33</v>
      </c>
      <c r="F5414" s="27" t="s">
        <v>257</v>
      </c>
      <c r="G5414" s="33">
        <v>278139.64</v>
      </c>
      <c r="H5414" s="33">
        <v>278139.64</v>
      </c>
      <c r="I5414" s="33">
        <v>7076</v>
      </c>
      <c r="J5414" s="33">
        <v>482</v>
      </c>
      <c r="K5414" s="33">
        <v>8500</v>
      </c>
      <c r="L5414" s="33">
        <v>1</v>
      </c>
      <c r="M5414" s="33">
        <v>1</v>
      </c>
      <c r="N5414" s="33">
        <v>291982.21</v>
      </c>
      <c r="O5414" s="33">
        <v>1676.4</v>
      </c>
      <c r="P5414" s="33">
        <v>2929</v>
      </c>
    </row>
    <row r="5415" spans="1:16">
      <c r="A5415" s="27" t="s">
        <v>886</v>
      </c>
      <c r="B5415" s="31">
        <v>202411</v>
      </c>
      <c r="C5415" s="27" t="s">
        <v>113</v>
      </c>
      <c r="D5415" s="27" t="s">
        <v>211</v>
      </c>
      <c r="E5415" s="27" t="s">
        <v>33</v>
      </c>
      <c r="F5415" s="27" t="s">
        <v>257</v>
      </c>
      <c r="G5415" s="33">
        <v>312328.06</v>
      </c>
      <c r="H5415" s="33">
        <v>312328.06</v>
      </c>
      <c r="I5415" s="33">
        <v>7965</v>
      </c>
      <c r="J5415" s="33">
        <v>519</v>
      </c>
      <c r="K5415" s="33">
        <v>8500</v>
      </c>
      <c r="L5415" s="33">
        <v>1</v>
      </c>
      <c r="M5415" s="33">
        <v>1</v>
      </c>
      <c r="N5415" s="33">
        <v>351629.52</v>
      </c>
      <c r="O5415" s="33">
        <v>1987.1</v>
      </c>
      <c r="P5415" s="33">
        <v>3257</v>
      </c>
    </row>
    <row r="5416" spans="1:16">
      <c r="A5416" s="27" t="s">
        <v>886</v>
      </c>
      <c r="B5416" s="31">
        <v>202412</v>
      </c>
      <c r="C5416" s="27" t="s">
        <v>113</v>
      </c>
      <c r="D5416" s="27" t="s">
        <v>211</v>
      </c>
      <c r="E5416" s="27" t="s">
        <v>33</v>
      </c>
      <c r="F5416" s="27" t="s">
        <v>257</v>
      </c>
      <c r="G5416" s="33">
        <v>323600.24</v>
      </c>
      <c r="H5416" s="33">
        <v>323600.24</v>
      </c>
      <c r="I5416" s="33">
        <v>8345</v>
      </c>
      <c r="J5416" s="33">
        <v>581</v>
      </c>
      <c r="K5416" s="33">
        <v>8500</v>
      </c>
      <c r="L5416" s="33">
        <v>1</v>
      </c>
      <c r="M5416" s="33">
        <v>1</v>
      </c>
      <c r="N5416" s="33">
        <v>402806.49</v>
      </c>
      <c r="O5416" s="33">
        <v>1685.3</v>
      </c>
      <c r="P5416" s="33">
        <v>3177</v>
      </c>
    </row>
    <row r="5417" spans="1:16">
      <c r="A5417" s="27" t="s">
        <v>886</v>
      </c>
      <c r="B5417" s="31">
        <v>202501</v>
      </c>
      <c r="C5417" s="27" t="s">
        <v>113</v>
      </c>
      <c r="D5417" s="27" t="s">
        <v>211</v>
      </c>
      <c r="E5417" s="27" t="s">
        <v>33</v>
      </c>
      <c r="F5417" s="27" t="s">
        <v>257</v>
      </c>
      <c r="G5417" s="33">
        <v>173388.79</v>
      </c>
      <c r="H5417" s="33">
        <v>173388.79</v>
      </c>
      <c r="I5417" s="33">
        <v>4441</v>
      </c>
      <c r="J5417" s="33">
        <v>276</v>
      </c>
      <c r="K5417" s="33">
        <v>8500</v>
      </c>
      <c r="L5417" s="33">
        <v>1</v>
      </c>
      <c r="M5417" s="33">
        <v>1</v>
      </c>
      <c r="N5417" s="33">
        <v>204307.87</v>
      </c>
      <c r="O5417" s="33">
        <v>938.8</v>
      </c>
      <c r="P5417" s="33">
        <v>1749</v>
      </c>
    </row>
    <row r="5418" spans="1:16">
      <c r="A5418" s="27" t="s">
        <v>886</v>
      </c>
      <c r="B5418" s="31">
        <v>202502</v>
      </c>
      <c r="C5418" s="27" t="s">
        <v>113</v>
      </c>
      <c r="D5418" s="27" t="s">
        <v>211</v>
      </c>
      <c r="E5418" s="27" t="s">
        <v>33</v>
      </c>
      <c r="F5418" s="27" t="s">
        <v>257</v>
      </c>
      <c r="G5418" s="33">
        <v>190449.5</v>
      </c>
      <c r="H5418" s="33">
        <v>190449.5</v>
      </c>
      <c r="I5418" s="33">
        <v>4810</v>
      </c>
      <c r="J5418" s="33">
        <v>340</v>
      </c>
      <c r="K5418" s="33">
        <v>8500</v>
      </c>
      <c r="L5418" s="33">
        <v>1</v>
      </c>
      <c r="M5418" s="33">
        <v>1</v>
      </c>
      <c r="N5418" s="33">
        <v>210052.95</v>
      </c>
      <c r="O5418" s="33">
        <v>1040.4</v>
      </c>
      <c r="P5418" s="33">
        <v>1980</v>
      </c>
    </row>
    <row r="5419" spans="1:16">
      <c r="A5419" s="27" t="s">
        <v>886</v>
      </c>
      <c r="B5419" s="31">
        <v>202503</v>
      </c>
      <c r="C5419" s="27" t="s">
        <v>113</v>
      </c>
      <c r="D5419" s="27" t="s">
        <v>211</v>
      </c>
      <c r="E5419" s="27" t="s">
        <v>33</v>
      </c>
      <c r="F5419" s="27" t="s">
        <v>257</v>
      </c>
      <c r="G5419" s="33">
        <v>218766.67</v>
      </c>
      <c r="H5419" s="33">
        <v>218766.67</v>
      </c>
      <c r="I5419" s="33">
        <v>5316</v>
      </c>
      <c r="J5419" s="33">
        <v>437</v>
      </c>
      <c r="K5419" s="33">
        <v>8500</v>
      </c>
      <c r="L5419" s="33">
        <v>1</v>
      </c>
      <c r="M5419" s="33">
        <v>1</v>
      </c>
      <c r="N5419" s="33">
        <v>261233.8</v>
      </c>
      <c r="O5419" s="33">
        <v>1371.1</v>
      </c>
      <c r="P5419" s="33">
        <v>2208</v>
      </c>
    </row>
    <row r="5420" spans="1:16">
      <c r="A5420" s="27" t="s">
        <v>886</v>
      </c>
      <c r="B5420" s="31">
        <v>202504</v>
      </c>
      <c r="C5420" s="27" t="s">
        <v>113</v>
      </c>
      <c r="D5420" s="27" t="s">
        <v>211</v>
      </c>
      <c r="E5420" s="27" t="s">
        <v>33</v>
      </c>
      <c r="F5420" s="27" t="s">
        <v>257</v>
      </c>
      <c r="G5420" s="33">
        <v>275238.1</v>
      </c>
      <c r="H5420" s="33">
        <v>275238.1</v>
      </c>
      <c r="I5420" s="33">
        <v>7730</v>
      </c>
      <c r="J5420" s="33">
        <v>623</v>
      </c>
      <c r="K5420" s="33">
        <v>8500</v>
      </c>
      <c r="L5420" s="33">
        <v>1</v>
      </c>
      <c r="M5420" s="33">
        <v>1</v>
      </c>
      <c r="N5420" s="33">
        <v>306767.8</v>
      </c>
      <c r="O5420" s="33">
        <v>1370.3</v>
      </c>
      <c r="P5420" s="33">
        <v>3004</v>
      </c>
    </row>
    <row r="5421" spans="1:16">
      <c r="A5421" s="27" t="s">
        <v>886</v>
      </c>
      <c r="B5421" s="31">
        <v>202505</v>
      </c>
      <c r="C5421" s="27" t="s">
        <v>113</v>
      </c>
      <c r="D5421" s="27" t="s">
        <v>211</v>
      </c>
      <c r="E5421" s="27" t="s">
        <v>33</v>
      </c>
      <c r="F5421" s="27" t="s">
        <v>257</v>
      </c>
      <c r="G5421" s="33">
        <v>308978.43</v>
      </c>
      <c r="H5421" s="33">
        <v>308978.43</v>
      </c>
      <c r="I5421" s="33">
        <v>7979</v>
      </c>
      <c r="J5421" s="33">
        <v>617</v>
      </c>
      <c r="K5421" s="33">
        <v>8500</v>
      </c>
      <c r="L5421" s="33">
        <v>1</v>
      </c>
      <c r="M5421" s="33">
        <v>1</v>
      </c>
      <c r="N5421" s="33">
        <v>335283.75</v>
      </c>
      <c r="O5421" s="33">
        <v>1830.5</v>
      </c>
      <c r="P5421" s="33">
        <v>3259</v>
      </c>
    </row>
    <row r="5422" spans="1:16">
      <c r="A5422" s="27" t="s">
        <v>886</v>
      </c>
      <c r="B5422" s="31">
        <v>202506</v>
      </c>
      <c r="C5422" s="27" t="s">
        <v>113</v>
      </c>
      <c r="D5422" s="27" t="s">
        <v>211</v>
      </c>
      <c r="E5422" s="27" t="s">
        <v>33</v>
      </c>
      <c r="F5422" s="27" t="s">
        <v>257</v>
      </c>
      <c r="G5422" s="33">
        <v>275625.62</v>
      </c>
      <c r="H5422" s="33">
        <v>275625.62</v>
      </c>
      <c r="I5422" s="33">
        <v>6535</v>
      </c>
      <c r="J5422" s="33">
        <v>531</v>
      </c>
      <c r="K5422" s="33">
        <v>8500</v>
      </c>
      <c r="L5422" s="33">
        <v>1</v>
      </c>
      <c r="M5422" s="33">
        <v>1</v>
      </c>
      <c r="N5422" s="33">
        <v>326868.31</v>
      </c>
      <c r="O5422" s="33">
        <v>1447</v>
      </c>
      <c r="P5422" s="33">
        <v>2848</v>
      </c>
    </row>
    <row r="5423" spans="1:16">
      <c r="A5423" s="27" t="s">
        <v>886</v>
      </c>
      <c r="B5423" s="31">
        <v>202507</v>
      </c>
      <c r="C5423" s="27" t="s">
        <v>113</v>
      </c>
      <c r="D5423" s="27" t="s">
        <v>211</v>
      </c>
      <c r="E5423" s="27" t="s">
        <v>33</v>
      </c>
      <c r="F5423" s="27" t="s">
        <v>257</v>
      </c>
      <c r="G5423" s="33">
        <v>252511.96</v>
      </c>
      <c r="H5423" s="33">
        <v>252511.96</v>
      </c>
      <c r="I5423" s="33">
        <v>6623</v>
      </c>
      <c r="J5423" s="33">
        <v>466</v>
      </c>
      <c r="K5423" s="33">
        <v>8500</v>
      </c>
      <c r="L5423" s="33">
        <v>1</v>
      </c>
      <c r="M5423" s="33">
        <v>1</v>
      </c>
      <c r="N5423" s="33">
        <v>290014.44</v>
      </c>
      <c r="O5423" s="33">
        <v>1369.5</v>
      </c>
      <c r="P5423" s="33">
        <v>2697</v>
      </c>
    </row>
    <row r="5424" spans="1:16">
      <c r="A5424" s="27" t="s">
        <v>886</v>
      </c>
      <c r="B5424" s="31">
        <v>202508</v>
      </c>
      <c r="C5424" s="27" t="s">
        <v>113</v>
      </c>
      <c r="D5424" s="27" t="s">
        <v>211</v>
      </c>
      <c r="E5424" s="27" t="s">
        <v>33</v>
      </c>
      <c r="F5424" s="27" t="s">
        <v>257</v>
      </c>
      <c r="G5424" s="33">
        <v>259625.25</v>
      </c>
      <c r="H5424" s="33">
        <v>259625.25</v>
      </c>
      <c r="I5424" s="33">
        <v>6956</v>
      </c>
      <c r="J5424" s="33">
        <v>625</v>
      </c>
      <c r="K5424" s="33">
        <v>8500</v>
      </c>
      <c r="L5424" s="33">
        <v>1</v>
      </c>
      <c r="M5424" s="33">
        <v>1</v>
      </c>
      <c r="N5424" s="33">
        <v>278734.04</v>
      </c>
      <c r="O5424" s="33">
        <v>1420.8</v>
      </c>
      <c r="P5424" s="33">
        <v>2756</v>
      </c>
    </row>
    <row r="5425" spans="1:16">
      <c r="A5425" s="27" t="s">
        <v>886</v>
      </c>
      <c r="B5425" s="31">
        <v>202509</v>
      </c>
      <c r="C5425" s="27" t="s">
        <v>113</v>
      </c>
      <c r="D5425" s="27" t="s">
        <v>211</v>
      </c>
      <c r="E5425" s="27" t="s">
        <v>33</v>
      </c>
      <c r="F5425" s="27" t="s">
        <v>257</v>
      </c>
      <c r="G5425" s="33">
        <v>219027.53</v>
      </c>
      <c r="H5425" s="33">
        <v>219027.53</v>
      </c>
      <c r="I5425" s="33">
        <v>5561</v>
      </c>
      <c r="J5425" s="33">
        <v>455</v>
      </c>
      <c r="K5425" s="33">
        <v>8500</v>
      </c>
      <c r="L5425" s="33">
        <v>1</v>
      </c>
      <c r="M5425" s="33">
        <v>1</v>
      </c>
      <c r="N5425" s="33">
        <v>267446.09</v>
      </c>
      <c r="O5425" s="33">
        <v>1364.1</v>
      </c>
      <c r="P5425" s="33">
        <v>2255</v>
      </c>
    </row>
    <row r="5426" spans="1:16">
      <c r="A5426" s="27" t="s">
        <v>886</v>
      </c>
      <c r="B5426" s="31">
        <v>202510</v>
      </c>
      <c r="C5426" s="27" t="s">
        <v>113</v>
      </c>
      <c r="D5426" s="27" t="s">
        <v>211</v>
      </c>
      <c r="E5426" s="27" t="s">
        <v>33</v>
      </c>
      <c r="F5426" s="27" t="s">
        <v>257</v>
      </c>
      <c r="G5426" s="33">
        <v>239487.96</v>
      </c>
      <c r="H5426" s="33">
        <v>239487.96</v>
      </c>
      <c r="I5426" s="33">
        <v>6386</v>
      </c>
      <c r="J5426" s="33">
        <v>451</v>
      </c>
      <c r="K5426" s="33">
        <v>8500</v>
      </c>
      <c r="L5426" s="33">
        <v>1</v>
      </c>
      <c r="M5426" s="33">
        <v>1</v>
      </c>
      <c r="N5426" s="33">
        <v>293150.14</v>
      </c>
      <c r="O5426" s="33">
        <v>1192.1</v>
      </c>
      <c r="P5426" s="33">
        <v>2454</v>
      </c>
    </row>
    <row r="5427" spans="1:16">
      <c r="A5427" s="27" t="s">
        <v>886</v>
      </c>
      <c r="B5427" s="31">
        <v>202511</v>
      </c>
      <c r="C5427" s="27" t="s">
        <v>113</v>
      </c>
      <c r="D5427" s="27" t="s">
        <v>211</v>
      </c>
      <c r="E5427" s="27" t="s">
        <v>33</v>
      </c>
      <c r="F5427" s="27" t="s">
        <v>257</v>
      </c>
      <c r="G5427" s="33">
        <v>300575.32</v>
      </c>
      <c r="H5427" s="33">
        <v>300575.32</v>
      </c>
      <c r="I5427" s="33">
        <v>7839</v>
      </c>
      <c r="J5427" s="33">
        <v>603</v>
      </c>
      <c r="K5427" s="33">
        <v>8500</v>
      </c>
      <c r="L5427" s="33">
        <v>1</v>
      </c>
      <c r="M5427" s="33">
        <v>1</v>
      </c>
      <c r="N5427" s="33">
        <v>353036.04</v>
      </c>
      <c r="O5427" s="33">
        <v>1672.1</v>
      </c>
      <c r="P5427" s="33">
        <v>3164</v>
      </c>
    </row>
    <row r="5428" spans="1:16">
      <c r="A5428" s="27" t="s">
        <v>886</v>
      </c>
      <c r="B5428" s="31">
        <v>202512</v>
      </c>
      <c r="C5428" s="27" t="s">
        <v>113</v>
      </c>
      <c r="D5428" s="27" t="s">
        <v>211</v>
      </c>
      <c r="E5428" s="27" t="s">
        <v>33</v>
      </c>
      <c r="F5428" s="27" t="s">
        <v>257</v>
      </c>
      <c r="G5428" s="33">
        <v>384244.52</v>
      </c>
      <c r="H5428" s="33">
        <v>384244.52</v>
      </c>
      <c r="I5428" s="33">
        <v>9403</v>
      </c>
      <c r="J5428" s="33">
        <v>687</v>
      </c>
      <c r="K5428" s="33">
        <v>8500</v>
      </c>
      <c r="L5428" s="33">
        <v>1</v>
      </c>
      <c r="M5428" s="33">
        <v>1</v>
      </c>
      <c r="N5428" s="33">
        <v>404417.72</v>
      </c>
      <c r="O5428" s="33">
        <v>2187.2</v>
      </c>
      <c r="P5428" s="33">
        <v>3890</v>
      </c>
    </row>
    <row r="5429" spans="1:16">
      <c r="A5429" s="27" t="s">
        <v>886</v>
      </c>
      <c r="B5429" s="31">
        <v>202601</v>
      </c>
      <c r="C5429" s="27" t="s">
        <v>113</v>
      </c>
      <c r="D5429" s="27" t="s">
        <v>211</v>
      </c>
      <c r="E5429" s="27" t="s">
        <v>33</v>
      </c>
      <c r="F5429" s="27" t="s">
        <v>257</v>
      </c>
      <c r="G5429" s="33">
        <v>203901.4</v>
      </c>
      <c r="H5429" s="33">
        <v>203901.4</v>
      </c>
      <c r="I5429" s="33">
        <v>5268</v>
      </c>
      <c r="J5429" s="33">
        <v>405</v>
      </c>
      <c r="K5429" s="33">
        <v>8500</v>
      </c>
      <c r="L5429" s="33">
        <v>1</v>
      </c>
      <c r="M5429" s="33">
        <v>1</v>
      </c>
      <c r="N5429" s="33">
        <v>205125.1</v>
      </c>
      <c r="O5429" s="33">
        <v>1089.1</v>
      </c>
      <c r="P5429" s="33">
        <v>2159</v>
      </c>
    </row>
    <row r="5430" spans="1:16">
      <c r="A5430" s="27" t="s">
        <v>886</v>
      </c>
      <c r="B5430" s="31">
        <v>202602</v>
      </c>
      <c r="C5430" s="27" t="s">
        <v>113</v>
      </c>
      <c r="D5430" s="27" t="s">
        <v>211</v>
      </c>
      <c r="E5430" s="27" t="s">
        <v>33</v>
      </c>
      <c r="F5430" s="27" t="s">
        <v>257</v>
      </c>
      <c r="G5430" s="33">
        <v>178114.27</v>
      </c>
      <c r="H5430" s="33">
        <v>178114.27</v>
      </c>
      <c r="I5430" s="33">
        <v>4702</v>
      </c>
      <c r="J5430" s="33">
        <v>323</v>
      </c>
      <c r="K5430" s="33">
        <v>8500</v>
      </c>
      <c r="L5430" s="33">
        <v>1</v>
      </c>
      <c r="M5430" s="33">
        <v>1</v>
      </c>
      <c r="N5430" s="33">
        <v>210893.16</v>
      </c>
      <c r="O5430" s="33">
        <v>1024.9</v>
      </c>
      <c r="P5430" s="33">
        <v>1871</v>
      </c>
    </row>
    <row r="5431" spans="1:16">
      <c r="A5431" s="27" t="s">
        <v>886</v>
      </c>
      <c r="B5431" s="31">
        <v>202603</v>
      </c>
      <c r="C5431" s="27" t="s">
        <v>113</v>
      </c>
      <c r="D5431" s="27" t="s">
        <v>211</v>
      </c>
      <c r="E5431" s="27" t="s">
        <v>33</v>
      </c>
      <c r="F5431" s="27" t="s">
        <v>257</v>
      </c>
      <c r="G5431" s="33">
        <v>231035.26</v>
      </c>
      <c r="H5431" s="33">
        <v>231035.26</v>
      </c>
      <c r="I5431" s="33">
        <v>6034</v>
      </c>
      <c r="J5431" s="33">
        <v>480</v>
      </c>
      <c r="K5431" s="33">
        <v>8500</v>
      </c>
      <c r="L5431" s="33">
        <v>1</v>
      </c>
      <c r="M5431" s="33">
        <v>1</v>
      </c>
      <c r="N5431" s="33">
        <v>262278.74</v>
      </c>
      <c r="O5431" s="33">
        <v>1236.4</v>
      </c>
      <c r="P5431" s="33">
        <v>2422</v>
      </c>
    </row>
    <row r="5432" spans="1:16">
      <c r="A5432" s="27" t="s">
        <v>886</v>
      </c>
      <c r="B5432" s="31">
        <v>202604</v>
      </c>
      <c r="C5432" s="27" t="s">
        <v>113</v>
      </c>
      <c r="D5432" s="27" t="s">
        <v>211</v>
      </c>
      <c r="E5432" s="27" t="s">
        <v>33</v>
      </c>
      <c r="F5432" s="27" t="s">
        <v>257</v>
      </c>
      <c r="G5432" s="33">
        <v>271996.88</v>
      </c>
      <c r="H5432" s="33">
        <v>271996.88</v>
      </c>
      <c r="I5432" s="33">
        <v>6644</v>
      </c>
      <c r="J5432" s="33">
        <v>542</v>
      </c>
      <c r="K5432" s="33">
        <v>8500</v>
      </c>
      <c r="L5432" s="33">
        <v>1</v>
      </c>
      <c r="M5432" s="33">
        <v>1</v>
      </c>
      <c r="N5432" s="33">
        <v>307994.88</v>
      </c>
      <c r="O5432" s="33">
        <v>1515.5</v>
      </c>
      <c r="P5432" s="33">
        <v>2846</v>
      </c>
    </row>
    <row r="5433" spans="1:16">
      <c r="A5433" s="27" t="s">
        <v>886</v>
      </c>
      <c r="B5433" s="31">
        <v>202605</v>
      </c>
      <c r="C5433" s="27" t="s">
        <v>113</v>
      </c>
      <c r="D5433" s="27" t="s">
        <v>211</v>
      </c>
      <c r="E5433" s="27" t="s">
        <v>33</v>
      </c>
      <c r="F5433" s="27" t="s">
        <v>257</v>
      </c>
      <c r="G5433" s="33">
        <v>304707.19</v>
      </c>
      <c r="H5433" s="33">
        <v>304707.19</v>
      </c>
      <c r="I5433" s="33">
        <v>7654</v>
      </c>
      <c r="J5433" s="33">
        <v>546</v>
      </c>
      <c r="K5433" s="33">
        <v>8500</v>
      </c>
      <c r="L5433" s="33">
        <v>1</v>
      </c>
      <c r="M5433" s="33">
        <v>1</v>
      </c>
      <c r="N5433" s="33">
        <v>336624.89</v>
      </c>
      <c r="O5433" s="33">
        <v>1736.8</v>
      </c>
      <c r="P5433" s="33">
        <v>3123</v>
      </c>
    </row>
    <row r="5434" spans="1:16">
      <c r="A5434" s="27" t="s">
        <v>886</v>
      </c>
      <c r="B5434" s="31">
        <v>202606</v>
      </c>
      <c r="C5434" s="27" t="s">
        <v>113</v>
      </c>
      <c r="D5434" s="27" t="s">
        <v>211</v>
      </c>
      <c r="E5434" s="27" t="s">
        <v>33</v>
      </c>
      <c r="F5434" s="27" t="s">
        <v>257</v>
      </c>
      <c r="G5434" s="33">
        <v>298438.33</v>
      </c>
      <c r="H5434" s="33">
        <v>298438.33</v>
      </c>
      <c r="I5434" s="33">
        <v>8086</v>
      </c>
      <c r="J5434" s="33">
        <v>549</v>
      </c>
      <c r="K5434" s="33">
        <v>8500</v>
      </c>
      <c r="L5434" s="33">
        <v>1</v>
      </c>
      <c r="M5434" s="33">
        <v>1</v>
      </c>
      <c r="N5434" s="33">
        <v>328175.78</v>
      </c>
      <c r="O5434" s="33">
        <v>1558.9</v>
      </c>
      <c r="P5434" s="33">
        <v>3177</v>
      </c>
    </row>
    <row r="5435" spans="1:16">
      <c r="A5435" s="27" t="s">
        <v>886</v>
      </c>
      <c r="B5435" s="31">
        <v>202607</v>
      </c>
      <c r="C5435" s="27" t="s">
        <v>113</v>
      </c>
      <c r="D5435" s="27" t="s">
        <v>211</v>
      </c>
      <c r="E5435" s="27" t="s">
        <v>33</v>
      </c>
      <c r="F5435" s="27" t="s">
        <v>257</v>
      </c>
      <c r="G5435" s="33">
        <v>236286.37</v>
      </c>
      <c r="H5435" s="33">
        <v>236286.37</v>
      </c>
      <c r="I5435" s="33">
        <v>5862</v>
      </c>
      <c r="J5435" s="33">
        <v>362</v>
      </c>
      <c r="K5435" s="33">
        <v>8500</v>
      </c>
      <c r="L5435" s="33">
        <v>1</v>
      </c>
      <c r="M5435" s="33">
        <v>1</v>
      </c>
      <c r="N5435" s="33">
        <v>291174.5</v>
      </c>
      <c r="O5435" s="33">
        <v>1305.8</v>
      </c>
      <c r="P5435" s="33">
        <v>2435</v>
      </c>
    </row>
    <row r="5436" spans="1:16">
      <c r="A5436" s="27" t="s">
        <v>888</v>
      </c>
      <c r="B5436" s="31">
        <v>202509</v>
      </c>
      <c r="C5436" s="27" t="s">
        <v>113</v>
      </c>
      <c r="D5436" s="27" t="s">
        <v>211</v>
      </c>
      <c r="E5436" s="27" t="s">
        <v>33</v>
      </c>
      <c r="F5436" s="27" t="s">
        <v>257</v>
      </c>
      <c r="G5436" s="33">
        <v>137260.77</v>
      </c>
      <c r="H5436" s="33">
        <v>0</v>
      </c>
      <c r="I5436" s="33">
        <v>3231</v>
      </c>
      <c r="J5436" s="33">
        <v>249</v>
      </c>
      <c r="K5436" s="33">
        <v>6700</v>
      </c>
      <c r="L5436" s="33">
        <v>1</v>
      </c>
      <c r="M5436" s="33">
        <v>0</v>
      </c>
      <c r="N5436" s="33">
        <v>212370.04</v>
      </c>
      <c r="O5436" s="33">
        <v>843.9</v>
      </c>
      <c r="P5436" s="33">
        <v>1366</v>
      </c>
    </row>
    <row r="5437" spans="1:16">
      <c r="A5437" s="27" t="s">
        <v>888</v>
      </c>
      <c r="B5437" s="31">
        <v>202510</v>
      </c>
      <c r="C5437" s="27" t="s">
        <v>113</v>
      </c>
      <c r="D5437" s="27" t="s">
        <v>211</v>
      </c>
      <c r="E5437" s="27" t="s">
        <v>33</v>
      </c>
      <c r="F5437" s="27" t="s">
        <v>257</v>
      </c>
      <c r="G5437" s="33">
        <v>136394.19</v>
      </c>
      <c r="H5437" s="33">
        <v>0</v>
      </c>
      <c r="I5437" s="33">
        <v>3271</v>
      </c>
      <c r="J5437" s="33">
        <v>250</v>
      </c>
      <c r="K5437" s="33">
        <v>6700</v>
      </c>
      <c r="L5437" s="33">
        <v>1</v>
      </c>
      <c r="M5437" s="33">
        <v>0</v>
      </c>
      <c r="N5437" s="33">
        <v>232780.77</v>
      </c>
      <c r="O5437" s="33">
        <v>710.9</v>
      </c>
      <c r="P5437" s="33">
        <v>1418</v>
      </c>
    </row>
    <row r="5438" spans="1:16">
      <c r="A5438" s="27" t="s">
        <v>888</v>
      </c>
      <c r="B5438" s="31">
        <v>202511</v>
      </c>
      <c r="C5438" s="27" t="s">
        <v>113</v>
      </c>
      <c r="D5438" s="27" t="s">
        <v>211</v>
      </c>
      <c r="E5438" s="27" t="s">
        <v>33</v>
      </c>
      <c r="F5438" s="27" t="s">
        <v>257</v>
      </c>
      <c r="G5438" s="33">
        <v>188168.5</v>
      </c>
      <c r="H5438" s="33">
        <v>0</v>
      </c>
      <c r="I5438" s="33">
        <v>5043</v>
      </c>
      <c r="J5438" s="33">
        <v>374</v>
      </c>
      <c r="K5438" s="33">
        <v>6700</v>
      </c>
      <c r="L5438" s="33">
        <v>1</v>
      </c>
      <c r="M5438" s="33">
        <v>0</v>
      </c>
      <c r="N5438" s="33">
        <v>280334.16</v>
      </c>
      <c r="O5438" s="33">
        <v>1128.6</v>
      </c>
      <c r="P5438" s="33">
        <v>2004</v>
      </c>
    </row>
    <row r="5439" spans="1:16">
      <c r="A5439" s="27" t="s">
        <v>888</v>
      </c>
      <c r="B5439" s="31">
        <v>202512</v>
      </c>
      <c r="C5439" s="27" t="s">
        <v>113</v>
      </c>
      <c r="D5439" s="27" t="s">
        <v>211</v>
      </c>
      <c r="E5439" s="27" t="s">
        <v>33</v>
      </c>
      <c r="F5439" s="27" t="s">
        <v>257</v>
      </c>
      <c r="G5439" s="33">
        <v>221562.31</v>
      </c>
      <c r="H5439" s="33">
        <v>0</v>
      </c>
      <c r="I5439" s="33">
        <v>5835</v>
      </c>
      <c r="J5439" s="33">
        <v>454</v>
      </c>
      <c r="K5439" s="33">
        <v>6700</v>
      </c>
      <c r="L5439" s="33">
        <v>1</v>
      </c>
      <c r="M5439" s="33">
        <v>0</v>
      </c>
      <c r="N5439" s="33">
        <v>321134.65</v>
      </c>
      <c r="O5439" s="33">
        <v>1260.3</v>
      </c>
      <c r="P5439" s="33">
        <v>2353</v>
      </c>
    </row>
    <row r="5440" spans="1:16">
      <c r="A5440" s="27" t="s">
        <v>888</v>
      </c>
      <c r="B5440" s="31">
        <v>202601</v>
      </c>
      <c r="C5440" s="27" t="s">
        <v>113</v>
      </c>
      <c r="D5440" s="27" t="s">
        <v>211</v>
      </c>
      <c r="E5440" s="27" t="s">
        <v>33</v>
      </c>
      <c r="F5440" s="27" t="s">
        <v>257</v>
      </c>
      <c r="G5440" s="33">
        <v>120970.12</v>
      </c>
      <c r="H5440" s="33">
        <v>0</v>
      </c>
      <c r="I5440" s="33">
        <v>3075</v>
      </c>
      <c r="J5440" s="33">
        <v>225</v>
      </c>
      <c r="K5440" s="33">
        <v>6700</v>
      </c>
      <c r="L5440" s="33">
        <v>1</v>
      </c>
      <c r="M5440" s="33">
        <v>0</v>
      </c>
      <c r="N5440" s="33">
        <v>162883.01</v>
      </c>
      <c r="O5440" s="33">
        <v>621.1</v>
      </c>
      <c r="P5440" s="33">
        <v>1281</v>
      </c>
    </row>
    <row r="5441" spans="1:16">
      <c r="A5441" s="27" t="s">
        <v>888</v>
      </c>
      <c r="B5441" s="31">
        <v>202602</v>
      </c>
      <c r="C5441" s="27" t="s">
        <v>113</v>
      </c>
      <c r="D5441" s="27" t="s">
        <v>211</v>
      </c>
      <c r="E5441" s="27" t="s">
        <v>33</v>
      </c>
      <c r="F5441" s="27" t="s">
        <v>257</v>
      </c>
      <c r="G5441" s="33">
        <v>129054.14</v>
      </c>
      <c r="H5441" s="33">
        <v>0</v>
      </c>
      <c r="I5441" s="33">
        <v>3281</v>
      </c>
      <c r="J5441" s="33">
        <v>234</v>
      </c>
      <c r="K5441" s="33">
        <v>6700</v>
      </c>
      <c r="L5441" s="33">
        <v>1</v>
      </c>
      <c r="M5441" s="33">
        <v>0</v>
      </c>
      <c r="N5441" s="33">
        <v>167463.24</v>
      </c>
      <c r="O5441" s="33">
        <v>688.4</v>
      </c>
      <c r="P5441" s="33">
        <v>1355</v>
      </c>
    </row>
    <row r="5442" spans="1:16">
      <c r="A5442" s="27" t="s">
        <v>888</v>
      </c>
      <c r="B5442" s="31">
        <v>202603</v>
      </c>
      <c r="C5442" s="27" t="s">
        <v>113</v>
      </c>
      <c r="D5442" s="27" t="s">
        <v>211</v>
      </c>
      <c r="E5442" s="27" t="s">
        <v>33</v>
      </c>
      <c r="F5442" s="27" t="s">
        <v>257</v>
      </c>
      <c r="G5442" s="33">
        <v>177601.41</v>
      </c>
      <c r="H5442" s="33">
        <v>0</v>
      </c>
      <c r="I5442" s="33">
        <v>4472</v>
      </c>
      <c r="J5442" s="33">
        <v>330</v>
      </c>
      <c r="K5442" s="33">
        <v>6700</v>
      </c>
      <c r="L5442" s="33">
        <v>1</v>
      </c>
      <c r="M5442" s="33">
        <v>0</v>
      </c>
      <c r="N5442" s="33">
        <v>208266.81</v>
      </c>
      <c r="O5442" s="33">
        <v>1026.5</v>
      </c>
      <c r="P5442" s="33">
        <v>1860</v>
      </c>
    </row>
    <row r="5443" spans="1:16">
      <c r="A5443" s="27" t="s">
        <v>888</v>
      </c>
      <c r="B5443" s="31">
        <v>202604</v>
      </c>
      <c r="C5443" s="27" t="s">
        <v>113</v>
      </c>
      <c r="D5443" s="27" t="s">
        <v>211</v>
      </c>
      <c r="E5443" s="27" t="s">
        <v>33</v>
      </c>
      <c r="F5443" s="27" t="s">
        <v>257</v>
      </c>
      <c r="G5443" s="33">
        <v>200145.54</v>
      </c>
      <c r="H5443" s="33">
        <v>0</v>
      </c>
      <c r="I5443" s="33">
        <v>4729</v>
      </c>
      <c r="J5443" s="33">
        <v>362</v>
      </c>
      <c r="K5443" s="33">
        <v>6700</v>
      </c>
      <c r="L5443" s="33">
        <v>1</v>
      </c>
      <c r="M5443" s="33">
        <v>0</v>
      </c>
      <c r="N5443" s="33">
        <v>244568.48</v>
      </c>
      <c r="O5443" s="33">
        <v>1036.6</v>
      </c>
      <c r="P5443" s="33">
        <v>1936</v>
      </c>
    </row>
    <row r="5444" spans="1:16">
      <c r="A5444" s="27" t="s">
        <v>888</v>
      </c>
      <c r="B5444" s="31">
        <v>202605</v>
      </c>
      <c r="C5444" s="27" t="s">
        <v>113</v>
      </c>
      <c r="D5444" s="27" t="s">
        <v>211</v>
      </c>
      <c r="E5444" s="27" t="s">
        <v>33</v>
      </c>
      <c r="F5444" s="27" t="s">
        <v>257</v>
      </c>
      <c r="G5444" s="33">
        <v>256349.79</v>
      </c>
      <c r="H5444" s="33">
        <v>0</v>
      </c>
      <c r="I5444" s="33">
        <v>6113</v>
      </c>
      <c r="J5444" s="33">
        <v>428</v>
      </c>
      <c r="K5444" s="33">
        <v>6700</v>
      </c>
      <c r="L5444" s="33">
        <v>1</v>
      </c>
      <c r="M5444" s="33">
        <v>0</v>
      </c>
      <c r="N5444" s="33">
        <v>267302.61</v>
      </c>
      <c r="O5444" s="33">
        <v>1428.1</v>
      </c>
      <c r="P5444" s="33">
        <v>2532</v>
      </c>
    </row>
    <row r="5445" spans="1:16">
      <c r="A5445" s="27" t="s">
        <v>888</v>
      </c>
      <c r="B5445" s="31">
        <v>202606</v>
      </c>
      <c r="C5445" s="27" t="s">
        <v>113</v>
      </c>
      <c r="D5445" s="27" t="s">
        <v>211</v>
      </c>
      <c r="E5445" s="27" t="s">
        <v>33</v>
      </c>
      <c r="F5445" s="27" t="s">
        <v>257</v>
      </c>
      <c r="G5445" s="33">
        <v>265578.68</v>
      </c>
      <c r="H5445" s="33">
        <v>0</v>
      </c>
      <c r="I5445" s="33">
        <v>6680</v>
      </c>
      <c r="J5445" s="33">
        <v>452</v>
      </c>
      <c r="K5445" s="33">
        <v>6700</v>
      </c>
      <c r="L5445" s="33">
        <v>1</v>
      </c>
      <c r="M5445" s="33">
        <v>0</v>
      </c>
      <c r="N5445" s="33">
        <v>260593.46</v>
      </c>
      <c r="O5445" s="33">
        <v>1405.9</v>
      </c>
      <c r="P5445" s="33">
        <v>2735</v>
      </c>
    </row>
    <row r="5446" spans="1:16">
      <c r="A5446" s="27" t="s">
        <v>888</v>
      </c>
      <c r="B5446" s="31">
        <v>202607</v>
      </c>
      <c r="C5446" s="27" t="s">
        <v>113</v>
      </c>
      <c r="D5446" s="27" t="s">
        <v>211</v>
      </c>
      <c r="E5446" s="27" t="s">
        <v>33</v>
      </c>
      <c r="F5446" s="27" t="s">
        <v>257</v>
      </c>
      <c r="G5446" s="33">
        <v>222583.8</v>
      </c>
      <c r="H5446" s="33">
        <v>0</v>
      </c>
      <c r="I5446" s="33">
        <v>5671</v>
      </c>
      <c r="J5446" s="33">
        <v>411</v>
      </c>
      <c r="K5446" s="33">
        <v>6700</v>
      </c>
      <c r="L5446" s="33">
        <v>1</v>
      </c>
      <c r="M5446" s="33">
        <v>0</v>
      </c>
      <c r="N5446" s="33">
        <v>231211.97</v>
      </c>
      <c r="O5446" s="33">
        <v>1205.6</v>
      </c>
      <c r="P5446" s="33">
        <v>2317</v>
      </c>
    </row>
    <row r="5447" spans="1:16">
      <c r="A5447" s="27" t="s">
        <v>890</v>
      </c>
      <c r="B5447" s="31">
        <v>202408</v>
      </c>
      <c r="C5447" s="27" t="s">
        <v>115</v>
      </c>
      <c r="D5447" s="27" t="s">
        <v>211</v>
      </c>
      <c r="E5447" s="27" t="s">
        <v>35</v>
      </c>
      <c r="F5447" s="27" t="s">
        <v>257</v>
      </c>
      <c r="G5447" s="33">
        <v>164961.73</v>
      </c>
      <c r="H5447" s="33">
        <v>164961.73</v>
      </c>
      <c r="I5447" s="33">
        <v>4367</v>
      </c>
      <c r="J5447" s="33">
        <v>357</v>
      </c>
      <c r="K5447" s="33">
        <v>7700</v>
      </c>
      <c r="L5447" s="33">
        <v>1</v>
      </c>
      <c r="M5447" s="33">
        <v>1</v>
      </c>
      <c r="N5447" s="33">
        <v>231047.44</v>
      </c>
      <c r="O5447" s="33">
        <v>910.3</v>
      </c>
      <c r="P5447" s="33">
        <v>1680</v>
      </c>
    </row>
    <row r="5448" spans="1:16">
      <c r="A5448" s="27" t="s">
        <v>890</v>
      </c>
      <c r="B5448" s="31">
        <v>202409</v>
      </c>
      <c r="C5448" s="27" t="s">
        <v>115</v>
      </c>
      <c r="D5448" s="27" t="s">
        <v>211</v>
      </c>
      <c r="E5448" s="27" t="s">
        <v>35</v>
      </c>
      <c r="F5448" s="27" t="s">
        <v>257</v>
      </c>
      <c r="G5448" s="33">
        <v>168185.88</v>
      </c>
      <c r="H5448" s="33">
        <v>168185.88</v>
      </c>
      <c r="I5448" s="33">
        <v>4203</v>
      </c>
      <c r="J5448" s="33">
        <v>275</v>
      </c>
      <c r="K5448" s="33">
        <v>7700</v>
      </c>
      <c r="L5448" s="33">
        <v>1</v>
      </c>
      <c r="M5448" s="33">
        <v>1</v>
      </c>
      <c r="N5448" s="33">
        <v>222730.65</v>
      </c>
      <c r="O5448" s="33">
        <v>961.9</v>
      </c>
      <c r="P5448" s="33">
        <v>1733</v>
      </c>
    </row>
    <row r="5449" spans="1:16">
      <c r="A5449" s="27" t="s">
        <v>890</v>
      </c>
      <c r="B5449" s="31">
        <v>202410</v>
      </c>
      <c r="C5449" s="27" t="s">
        <v>115</v>
      </c>
      <c r="D5449" s="27" t="s">
        <v>211</v>
      </c>
      <c r="E5449" s="27" t="s">
        <v>35</v>
      </c>
      <c r="F5449" s="27" t="s">
        <v>257</v>
      </c>
      <c r="G5449" s="33">
        <v>175851.16</v>
      </c>
      <c r="H5449" s="33">
        <v>175851.16</v>
      </c>
      <c r="I5449" s="33">
        <v>4375</v>
      </c>
      <c r="J5449" s="33">
        <v>297</v>
      </c>
      <c r="K5449" s="33">
        <v>7700</v>
      </c>
      <c r="L5449" s="33">
        <v>1</v>
      </c>
      <c r="M5449" s="33">
        <v>1</v>
      </c>
      <c r="N5449" s="33">
        <v>245282.4</v>
      </c>
      <c r="O5449" s="33">
        <v>1017.5</v>
      </c>
      <c r="P5449" s="33">
        <v>1826</v>
      </c>
    </row>
    <row r="5450" spans="1:16">
      <c r="A5450" s="27" t="s">
        <v>890</v>
      </c>
      <c r="B5450" s="31">
        <v>202411</v>
      </c>
      <c r="C5450" s="27" t="s">
        <v>115</v>
      </c>
      <c r="D5450" s="27" t="s">
        <v>211</v>
      </c>
      <c r="E5450" s="27" t="s">
        <v>35</v>
      </c>
      <c r="F5450" s="27" t="s">
        <v>257</v>
      </c>
      <c r="G5450" s="33">
        <v>200926.23</v>
      </c>
      <c r="H5450" s="33">
        <v>200926.23</v>
      </c>
      <c r="I5450" s="33">
        <v>4970</v>
      </c>
      <c r="J5450" s="33">
        <v>366</v>
      </c>
      <c r="K5450" s="33">
        <v>7700</v>
      </c>
      <c r="L5450" s="33">
        <v>1</v>
      </c>
      <c r="M5450" s="33">
        <v>1</v>
      </c>
      <c r="N5450" s="33">
        <v>296775.4</v>
      </c>
      <c r="O5450" s="33">
        <v>1120.5</v>
      </c>
      <c r="P5450" s="33">
        <v>2138</v>
      </c>
    </row>
    <row r="5451" spans="1:16">
      <c r="A5451" s="27" t="s">
        <v>890</v>
      </c>
      <c r="B5451" s="31">
        <v>202412</v>
      </c>
      <c r="C5451" s="27" t="s">
        <v>115</v>
      </c>
      <c r="D5451" s="27" t="s">
        <v>211</v>
      </c>
      <c r="E5451" s="27" t="s">
        <v>35</v>
      </c>
      <c r="F5451" s="27" t="s">
        <v>257</v>
      </c>
      <c r="G5451" s="33">
        <v>239906.14</v>
      </c>
      <c r="H5451" s="33">
        <v>239906.14</v>
      </c>
      <c r="I5451" s="33">
        <v>6128</v>
      </c>
      <c r="J5451" s="33">
        <v>474</v>
      </c>
      <c r="K5451" s="33">
        <v>7700</v>
      </c>
      <c r="L5451" s="33">
        <v>1</v>
      </c>
      <c r="M5451" s="33">
        <v>1</v>
      </c>
      <c r="N5451" s="33">
        <v>341563.61</v>
      </c>
      <c r="O5451" s="33">
        <v>1416.9</v>
      </c>
      <c r="P5451" s="33">
        <v>2467</v>
      </c>
    </row>
    <row r="5452" spans="1:16">
      <c r="A5452" s="27" t="s">
        <v>890</v>
      </c>
      <c r="B5452" s="31">
        <v>202501</v>
      </c>
      <c r="C5452" s="27" t="s">
        <v>115</v>
      </c>
      <c r="D5452" s="27" t="s">
        <v>211</v>
      </c>
      <c r="E5452" s="27" t="s">
        <v>35</v>
      </c>
      <c r="F5452" s="27" t="s">
        <v>257</v>
      </c>
      <c r="G5452" s="33">
        <v>124144.41</v>
      </c>
      <c r="H5452" s="33">
        <v>124144.41</v>
      </c>
      <c r="I5452" s="33">
        <v>3171</v>
      </c>
      <c r="J5452" s="33">
        <v>261</v>
      </c>
      <c r="K5452" s="33">
        <v>7700</v>
      </c>
      <c r="L5452" s="33">
        <v>1</v>
      </c>
      <c r="M5452" s="33">
        <v>1</v>
      </c>
      <c r="N5452" s="33">
        <v>174057.52</v>
      </c>
      <c r="O5452" s="33">
        <v>718.5</v>
      </c>
      <c r="P5452" s="33">
        <v>1331</v>
      </c>
    </row>
    <row r="5453" spans="1:16">
      <c r="A5453" s="27" t="s">
        <v>890</v>
      </c>
      <c r="B5453" s="31">
        <v>202502</v>
      </c>
      <c r="C5453" s="27" t="s">
        <v>115</v>
      </c>
      <c r="D5453" s="27" t="s">
        <v>211</v>
      </c>
      <c r="E5453" s="27" t="s">
        <v>35</v>
      </c>
      <c r="F5453" s="27" t="s">
        <v>257</v>
      </c>
      <c r="G5453" s="33">
        <v>111739.41</v>
      </c>
      <c r="H5453" s="33">
        <v>111739.41</v>
      </c>
      <c r="I5453" s="33">
        <v>2825</v>
      </c>
      <c r="J5453" s="33">
        <v>211</v>
      </c>
      <c r="K5453" s="33">
        <v>7700</v>
      </c>
      <c r="L5453" s="33">
        <v>1</v>
      </c>
      <c r="M5453" s="33">
        <v>1</v>
      </c>
      <c r="N5453" s="33">
        <v>179791.46</v>
      </c>
      <c r="O5453" s="33">
        <v>672.3</v>
      </c>
      <c r="P5453" s="33">
        <v>1075</v>
      </c>
    </row>
    <row r="5454" spans="1:16">
      <c r="A5454" s="27" t="s">
        <v>890</v>
      </c>
      <c r="B5454" s="31">
        <v>202503</v>
      </c>
      <c r="C5454" s="27" t="s">
        <v>115</v>
      </c>
      <c r="D5454" s="27" t="s">
        <v>211</v>
      </c>
      <c r="E5454" s="27" t="s">
        <v>35</v>
      </c>
      <c r="F5454" s="27" t="s">
        <v>257</v>
      </c>
      <c r="G5454" s="33">
        <v>146177.38</v>
      </c>
      <c r="H5454" s="33">
        <v>146177.38</v>
      </c>
      <c r="I5454" s="33">
        <v>3874</v>
      </c>
      <c r="J5454" s="33">
        <v>314</v>
      </c>
      <c r="K5454" s="33">
        <v>7700</v>
      </c>
      <c r="L5454" s="33">
        <v>1</v>
      </c>
      <c r="M5454" s="33">
        <v>1</v>
      </c>
      <c r="N5454" s="33">
        <v>224647.82</v>
      </c>
      <c r="O5454" s="33">
        <v>855.7</v>
      </c>
      <c r="P5454" s="33">
        <v>1564</v>
      </c>
    </row>
    <row r="5455" spans="1:16">
      <c r="A5455" s="27" t="s">
        <v>890</v>
      </c>
      <c r="B5455" s="31">
        <v>202504</v>
      </c>
      <c r="C5455" s="27" t="s">
        <v>115</v>
      </c>
      <c r="D5455" s="27" t="s">
        <v>211</v>
      </c>
      <c r="E5455" s="27" t="s">
        <v>35</v>
      </c>
      <c r="F5455" s="27" t="s">
        <v>257</v>
      </c>
      <c r="G5455" s="33">
        <v>192706.98</v>
      </c>
      <c r="H5455" s="33">
        <v>192706.98</v>
      </c>
      <c r="I5455" s="33">
        <v>5186</v>
      </c>
      <c r="J5455" s="33">
        <v>410</v>
      </c>
      <c r="K5455" s="33">
        <v>7700</v>
      </c>
      <c r="L5455" s="33">
        <v>1</v>
      </c>
      <c r="M5455" s="33">
        <v>1</v>
      </c>
      <c r="N5455" s="33">
        <v>265042.29</v>
      </c>
      <c r="O5455" s="33">
        <v>1184.4</v>
      </c>
      <c r="P5455" s="33">
        <v>2058</v>
      </c>
    </row>
    <row r="5456" spans="1:16">
      <c r="A5456" s="27" t="s">
        <v>890</v>
      </c>
      <c r="B5456" s="31">
        <v>202505</v>
      </c>
      <c r="C5456" s="27" t="s">
        <v>115</v>
      </c>
      <c r="D5456" s="27" t="s">
        <v>211</v>
      </c>
      <c r="E5456" s="27" t="s">
        <v>35</v>
      </c>
      <c r="F5456" s="27" t="s">
        <v>257</v>
      </c>
      <c r="G5456" s="33">
        <v>209150.01</v>
      </c>
      <c r="H5456" s="33">
        <v>209150.01</v>
      </c>
      <c r="I5456" s="33">
        <v>5303</v>
      </c>
      <c r="J5456" s="33">
        <v>419</v>
      </c>
      <c r="K5456" s="33">
        <v>7700</v>
      </c>
      <c r="L5456" s="33">
        <v>1</v>
      </c>
      <c r="M5456" s="33">
        <v>1</v>
      </c>
      <c r="N5456" s="33">
        <v>291038.52</v>
      </c>
      <c r="O5456" s="33">
        <v>1122.2</v>
      </c>
      <c r="P5456" s="33">
        <v>2155</v>
      </c>
    </row>
    <row r="5457" spans="1:16">
      <c r="A5457" s="27" t="s">
        <v>890</v>
      </c>
      <c r="B5457" s="31">
        <v>202506</v>
      </c>
      <c r="C5457" s="27" t="s">
        <v>115</v>
      </c>
      <c r="D5457" s="27" t="s">
        <v>211</v>
      </c>
      <c r="E5457" s="27" t="s">
        <v>35</v>
      </c>
      <c r="F5457" s="27" t="s">
        <v>257</v>
      </c>
      <c r="G5457" s="33">
        <v>215884.78</v>
      </c>
      <c r="H5457" s="33">
        <v>215884.78</v>
      </c>
      <c r="I5457" s="33">
        <v>5665</v>
      </c>
      <c r="J5457" s="33">
        <v>408</v>
      </c>
      <c r="K5457" s="33">
        <v>7700</v>
      </c>
      <c r="L5457" s="33">
        <v>1</v>
      </c>
      <c r="M5457" s="33">
        <v>1</v>
      </c>
      <c r="N5457" s="33">
        <v>285064.64</v>
      </c>
      <c r="O5457" s="33">
        <v>1152.4</v>
      </c>
      <c r="P5457" s="33">
        <v>2238</v>
      </c>
    </row>
    <row r="5458" spans="1:16">
      <c r="A5458" s="27" t="s">
        <v>890</v>
      </c>
      <c r="B5458" s="31">
        <v>202507</v>
      </c>
      <c r="C5458" s="27" t="s">
        <v>115</v>
      </c>
      <c r="D5458" s="27" t="s">
        <v>211</v>
      </c>
      <c r="E5458" s="27" t="s">
        <v>35</v>
      </c>
      <c r="F5458" s="27" t="s">
        <v>257</v>
      </c>
      <c r="G5458" s="33">
        <v>173843.69</v>
      </c>
      <c r="H5458" s="33">
        <v>173843.69</v>
      </c>
      <c r="I5458" s="33">
        <v>4641</v>
      </c>
      <c r="J5458" s="33">
        <v>338</v>
      </c>
      <c r="K5458" s="33">
        <v>7700</v>
      </c>
      <c r="L5458" s="33">
        <v>1</v>
      </c>
      <c r="M5458" s="33">
        <v>1</v>
      </c>
      <c r="N5458" s="33">
        <v>254110.57</v>
      </c>
      <c r="O5458" s="33">
        <v>963</v>
      </c>
      <c r="P5458" s="33">
        <v>1899</v>
      </c>
    </row>
    <row r="5459" spans="1:16">
      <c r="A5459" s="27" t="s">
        <v>890</v>
      </c>
      <c r="B5459" s="31">
        <v>202508</v>
      </c>
      <c r="C5459" s="27" t="s">
        <v>115</v>
      </c>
      <c r="D5459" s="27" t="s">
        <v>211</v>
      </c>
      <c r="E5459" s="27" t="s">
        <v>35</v>
      </c>
      <c r="F5459" s="27" t="s">
        <v>257</v>
      </c>
      <c r="G5459" s="33">
        <v>170595.79</v>
      </c>
      <c r="H5459" s="33">
        <v>170595.79</v>
      </c>
      <c r="I5459" s="33">
        <v>4205</v>
      </c>
      <c r="J5459" s="33">
        <v>310</v>
      </c>
      <c r="K5459" s="33">
        <v>7700</v>
      </c>
      <c r="L5459" s="33">
        <v>1</v>
      </c>
      <c r="M5459" s="33">
        <v>1</v>
      </c>
      <c r="N5459" s="33">
        <v>245372.38</v>
      </c>
      <c r="O5459" s="33">
        <v>1005.2</v>
      </c>
      <c r="P5459" s="33">
        <v>1703</v>
      </c>
    </row>
    <row r="5460" spans="1:16">
      <c r="A5460" s="27" t="s">
        <v>890</v>
      </c>
      <c r="B5460" s="31">
        <v>202509</v>
      </c>
      <c r="C5460" s="27" t="s">
        <v>115</v>
      </c>
      <c r="D5460" s="27" t="s">
        <v>211</v>
      </c>
      <c r="E5460" s="27" t="s">
        <v>35</v>
      </c>
      <c r="F5460" s="27" t="s">
        <v>257</v>
      </c>
      <c r="G5460" s="33">
        <v>165576.35</v>
      </c>
      <c r="H5460" s="33">
        <v>165576.35</v>
      </c>
      <c r="I5460" s="33">
        <v>4120</v>
      </c>
      <c r="J5460" s="33">
        <v>272</v>
      </c>
      <c r="K5460" s="33">
        <v>7700</v>
      </c>
      <c r="L5460" s="33">
        <v>1</v>
      </c>
      <c r="M5460" s="33">
        <v>1</v>
      </c>
      <c r="N5460" s="33">
        <v>236539.95</v>
      </c>
      <c r="O5460" s="33">
        <v>930.6</v>
      </c>
      <c r="P5460" s="33">
        <v>1650</v>
      </c>
    </row>
    <row r="5461" spans="1:16">
      <c r="A5461" s="27" t="s">
        <v>890</v>
      </c>
      <c r="B5461" s="31">
        <v>202510</v>
      </c>
      <c r="C5461" s="27" t="s">
        <v>115</v>
      </c>
      <c r="D5461" s="27" t="s">
        <v>211</v>
      </c>
      <c r="E5461" s="27" t="s">
        <v>35</v>
      </c>
      <c r="F5461" s="27" t="s">
        <v>257</v>
      </c>
      <c r="G5461" s="33">
        <v>175775.6</v>
      </c>
      <c r="H5461" s="33">
        <v>175775.6</v>
      </c>
      <c r="I5461" s="33">
        <v>4301</v>
      </c>
      <c r="J5461" s="33">
        <v>374</v>
      </c>
      <c r="K5461" s="33">
        <v>7700</v>
      </c>
      <c r="L5461" s="33">
        <v>1</v>
      </c>
      <c r="M5461" s="33">
        <v>1</v>
      </c>
      <c r="N5461" s="33">
        <v>260489.91</v>
      </c>
      <c r="O5461" s="33">
        <v>995.7</v>
      </c>
      <c r="P5461" s="33">
        <v>1750</v>
      </c>
    </row>
    <row r="5462" spans="1:16">
      <c r="A5462" s="27" t="s">
        <v>890</v>
      </c>
      <c r="B5462" s="31">
        <v>202511</v>
      </c>
      <c r="C5462" s="27" t="s">
        <v>115</v>
      </c>
      <c r="D5462" s="27" t="s">
        <v>211</v>
      </c>
      <c r="E5462" s="27" t="s">
        <v>35</v>
      </c>
      <c r="F5462" s="27" t="s">
        <v>257</v>
      </c>
      <c r="G5462" s="33">
        <v>215650.35</v>
      </c>
      <c r="H5462" s="33">
        <v>215650.35</v>
      </c>
      <c r="I5462" s="33">
        <v>5493</v>
      </c>
      <c r="J5462" s="33">
        <v>415</v>
      </c>
      <c r="K5462" s="33">
        <v>7700</v>
      </c>
      <c r="L5462" s="33">
        <v>1</v>
      </c>
      <c r="M5462" s="33">
        <v>1</v>
      </c>
      <c r="N5462" s="33">
        <v>315175.47</v>
      </c>
      <c r="O5462" s="33">
        <v>1179.4</v>
      </c>
      <c r="P5462" s="33">
        <v>2227</v>
      </c>
    </row>
    <row r="5463" spans="1:16">
      <c r="A5463" s="27" t="s">
        <v>890</v>
      </c>
      <c r="B5463" s="31">
        <v>202512</v>
      </c>
      <c r="C5463" s="27" t="s">
        <v>115</v>
      </c>
      <c r="D5463" s="27" t="s">
        <v>211</v>
      </c>
      <c r="E5463" s="27" t="s">
        <v>35</v>
      </c>
      <c r="F5463" s="27" t="s">
        <v>257</v>
      </c>
      <c r="G5463" s="33">
        <v>242925.82</v>
      </c>
      <c r="H5463" s="33">
        <v>242925.82</v>
      </c>
      <c r="I5463" s="33">
        <v>6603</v>
      </c>
      <c r="J5463" s="33">
        <v>467</v>
      </c>
      <c r="K5463" s="33">
        <v>7700</v>
      </c>
      <c r="L5463" s="33">
        <v>1</v>
      </c>
      <c r="M5463" s="33">
        <v>1</v>
      </c>
      <c r="N5463" s="33">
        <v>362740.56</v>
      </c>
      <c r="O5463" s="33">
        <v>1435.1</v>
      </c>
      <c r="P5463" s="33">
        <v>2634</v>
      </c>
    </row>
    <row r="5464" spans="1:16">
      <c r="A5464" s="27" t="s">
        <v>890</v>
      </c>
      <c r="B5464" s="31">
        <v>202601</v>
      </c>
      <c r="C5464" s="27" t="s">
        <v>115</v>
      </c>
      <c r="D5464" s="27" t="s">
        <v>211</v>
      </c>
      <c r="E5464" s="27" t="s">
        <v>35</v>
      </c>
      <c r="F5464" s="27" t="s">
        <v>257</v>
      </c>
      <c r="G5464" s="33">
        <v>124564.09</v>
      </c>
      <c r="H5464" s="33">
        <v>124564.09</v>
      </c>
      <c r="I5464" s="33">
        <v>3316</v>
      </c>
      <c r="J5464" s="33">
        <v>285</v>
      </c>
      <c r="K5464" s="33">
        <v>7700</v>
      </c>
      <c r="L5464" s="33">
        <v>1</v>
      </c>
      <c r="M5464" s="33">
        <v>1</v>
      </c>
      <c r="N5464" s="33">
        <v>184849.09</v>
      </c>
      <c r="O5464" s="33">
        <v>646.2</v>
      </c>
      <c r="P5464" s="33">
        <v>1308</v>
      </c>
    </row>
    <row r="5465" spans="1:16">
      <c r="A5465" s="27" t="s">
        <v>890</v>
      </c>
      <c r="B5465" s="31">
        <v>202602</v>
      </c>
      <c r="C5465" s="27" t="s">
        <v>115</v>
      </c>
      <c r="D5465" s="27" t="s">
        <v>211</v>
      </c>
      <c r="E5465" s="27" t="s">
        <v>35</v>
      </c>
      <c r="F5465" s="27" t="s">
        <v>257</v>
      </c>
      <c r="G5465" s="33">
        <v>125100.44</v>
      </c>
      <c r="H5465" s="33">
        <v>125100.44</v>
      </c>
      <c r="I5465" s="33">
        <v>3200</v>
      </c>
      <c r="J5465" s="33">
        <v>229</v>
      </c>
      <c r="K5465" s="33">
        <v>7700</v>
      </c>
      <c r="L5465" s="33">
        <v>1</v>
      </c>
      <c r="M5465" s="33">
        <v>1</v>
      </c>
      <c r="N5465" s="33">
        <v>190938.53</v>
      </c>
      <c r="O5465" s="33">
        <v>651.5</v>
      </c>
      <c r="P5465" s="33">
        <v>1303</v>
      </c>
    </row>
    <row r="5466" spans="1:16">
      <c r="A5466" s="27" t="s">
        <v>890</v>
      </c>
      <c r="B5466" s="31">
        <v>202603</v>
      </c>
      <c r="C5466" s="27" t="s">
        <v>115</v>
      </c>
      <c r="D5466" s="27" t="s">
        <v>211</v>
      </c>
      <c r="E5466" s="27" t="s">
        <v>35</v>
      </c>
      <c r="F5466" s="27" t="s">
        <v>257</v>
      </c>
      <c r="G5466" s="33">
        <v>163542.84</v>
      </c>
      <c r="H5466" s="33">
        <v>163542.84</v>
      </c>
      <c r="I5466" s="33">
        <v>4162</v>
      </c>
      <c r="J5466" s="33">
        <v>280</v>
      </c>
      <c r="K5466" s="33">
        <v>7700</v>
      </c>
      <c r="L5466" s="33">
        <v>1</v>
      </c>
      <c r="M5466" s="33">
        <v>1</v>
      </c>
      <c r="N5466" s="33">
        <v>238575.99</v>
      </c>
      <c r="O5466" s="33">
        <v>878.1</v>
      </c>
      <c r="P5466" s="33">
        <v>1653</v>
      </c>
    </row>
    <row r="5467" spans="1:16">
      <c r="A5467" s="27" t="s">
        <v>890</v>
      </c>
      <c r="B5467" s="31">
        <v>202604</v>
      </c>
      <c r="C5467" s="27" t="s">
        <v>115</v>
      </c>
      <c r="D5467" s="27" t="s">
        <v>211</v>
      </c>
      <c r="E5467" s="27" t="s">
        <v>35</v>
      </c>
      <c r="F5467" s="27" t="s">
        <v>257</v>
      </c>
      <c r="G5467" s="33">
        <v>175422.04</v>
      </c>
      <c r="H5467" s="33">
        <v>175422.04</v>
      </c>
      <c r="I5467" s="33">
        <v>4484</v>
      </c>
      <c r="J5467" s="33">
        <v>336</v>
      </c>
      <c r="K5467" s="33">
        <v>7700</v>
      </c>
      <c r="L5467" s="33">
        <v>1</v>
      </c>
      <c r="M5467" s="33">
        <v>1</v>
      </c>
      <c r="N5467" s="33">
        <v>281474.92</v>
      </c>
      <c r="O5467" s="33">
        <v>962.5</v>
      </c>
      <c r="P5467" s="33">
        <v>1905</v>
      </c>
    </row>
    <row r="5468" spans="1:16">
      <c r="A5468" s="27" t="s">
        <v>890</v>
      </c>
      <c r="B5468" s="31">
        <v>202605</v>
      </c>
      <c r="C5468" s="27" t="s">
        <v>115</v>
      </c>
      <c r="D5468" s="27" t="s">
        <v>211</v>
      </c>
      <c r="E5468" s="27" t="s">
        <v>35</v>
      </c>
      <c r="F5468" s="27" t="s">
        <v>257</v>
      </c>
      <c r="G5468" s="33">
        <v>199209.73</v>
      </c>
      <c r="H5468" s="33">
        <v>199209.73</v>
      </c>
      <c r="I5468" s="33">
        <v>5326</v>
      </c>
      <c r="J5468" s="33">
        <v>426</v>
      </c>
      <c r="K5468" s="33">
        <v>7700</v>
      </c>
      <c r="L5468" s="33">
        <v>1</v>
      </c>
      <c r="M5468" s="33">
        <v>1</v>
      </c>
      <c r="N5468" s="33">
        <v>309082.91</v>
      </c>
      <c r="O5468" s="33">
        <v>1183.1</v>
      </c>
      <c r="P5468" s="33">
        <v>2152</v>
      </c>
    </row>
    <row r="5469" spans="1:16">
      <c r="A5469" s="27" t="s">
        <v>890</v>
      </c>
      <c r="B5469" s="31">
        <v>202606</v>
      </c>
      <c r="C5469" s="27" t="s">
        <v>115</v>
      </c>
      <c r="D5469" s="27" t="s">
        <v>211</v>
      </c>
      <c r="E5469" s="27" t="s">
        <v>35</v>
      </c>
      <c r="F5469" s="27" t="s">
        <v>257</v>
      </c>
      <c r="G5469" s="33">
        <v>202000.27</v>
      </c>
      <c r="H5469" s="33">
        <v>202000.27</v>
      </c>
      <c r="I5469" s="33">
        <v>5284</v>
      </c>
      <c r="J5469" s="33">
        <v>390</v>
      </c>
      <c r="K5469" s="33">
        <v>7700</v>
      </c>
      <c r="L5469" s="33">
        <v>1</v>
      </c>
      <c r="M5469" s="33">
        <v>1</v>
      </c>
      <c r="N5469" s="33">
        <v>302738.65</v>
      </c>
      <c r="O5469" s="33">
        <v>1154.5</v>
      </c>
      <c r="P5469" s="33">
        <v>2069</v>
      </c>
    </row>
    <row r="5470" spans="1:16">
      <c r="A5470" s="27" t="s">
        <v>890</v>
      </c>
      <c r="B5470" s="31">
        <v>202607</v>
      </c>
      <c r="C5470" s="27" t="s">
        <v>115</v>
      </c>
      <c r="D5470" s="27" t="s">
        <v>211</v>
      </c>
      <c r="E5470" s="27" t="s">
        <v>35</v>
      </c>
      <c r="F5470" s="27" t="s">
        <v>257</v>
      </c>
      <c r="G5470" s="33">
        <v>169045.03</v>
      </c>
      <c r="H5470" s="33">
        <v>169045.03</v>
      </c>
      <c r="I5470" s="33">
        <v>4331</v>
      </c>
      <c r="J5470" s="33">
        <v>332</v>
      </c>
      <c r="K5470" s="33">
        <v>7700</v>
      </c>
      <c r="L5470" s="33">
        <v>1</v>
      </c>
      <c r="M5470" s="33">
        <v>1</v>
      </c>
      <c r="N5470" s="33">
        <v>269865.42</v>
      </c>
      <c r="O5470" s="33">
        <v>998.2</v>
      </c>
      <c r="P5470" s="33">
        <v>1811</v>
      </c>
    </row>
    <row r="5471" spans="1:16">
      <c r="A5471" s="27" t="s">
        <v>893</v>
      </c>
      <c r="B5471" s="31">
        <v>202408</v>
      </c>
      <c r="C5471" s="27" t="s">
        <v>115</v>
      </c>
      <c r="D5471" s="27" t="s">
        <v>211</v>
      </c>
      <c r="E5471" s="27" t="s">
        <v>35</v>
      </c>
      <c r="F5471" s="27" t="s">
        <v>262</v>
      </c>
      <c r="G5471" s="33">
        <v>75557.02</v>
      </c>
      <c r="H5471" s="33">
        <v>75557.02</v>
      </c>
      <c r="I5471" s="33">
        <v>3522</v>
      </c>
      <c r="J5471" s="33">
        <v>158</v>
      </c>
      <c r="K5471" s="33">
        <v>5000</v>
      </c>
      <c r="L5471" s="33">
        <v>1</v>
      </c>
      <c r="M5471" s="33">
        <v>1</v>
      </c>
      <c r="N5471" s="33">
        <v>121893.6</v>
      </c>
      <c r="O5471" s="33">
        <v>410.7</v>
      </c>
      <c r="P5471" s="33">
        <v>1151</v>
      </c>
    </row>
    <row r="5472" spans="1:16">
      <c r="A5472" s="27" t="s">
        <v>893</v>
      </c>
      <c r="B5472" s="31">
        <v>202409</v>
      </c>
      <c r="C5472" s="27" t="s">
        <v>115</v>
      </c>
      <c r="D5472" s="27" t="s">
        <v>211</v>
      </c>
      <c r="E5472" s="27" t="s">
        <v>35</v>
      </c>
      <c r="F5472" s="27" t="s">
        <v>262</v>
      </c>
      <c r="G5472" s="33">
        <v>74743.94</v>
      </c>
      <c r="H5472" s="33">
        <v>74743.94</v>
      </c>
      <c r="I5472" s="33">
        <v>3603</v>
      </c>
      <c r="J5472" s="33">
        <v>179</v>
      </c>
      <c r="K5472" s="33">
        <v>5000</v>
      </c>
      <c r="L5472" s="33">
        <v>1</v>
      </c>
      <c r="M5472" s="33">
        <v>1</v>
      </c>
      <c r="N5472" s="33">
        <v>117505.92</v>
      </c>
      <c r="O5472" s="33">
        <v>440.8</v>
      </c>
      <c r="P5472" s="33">
        <v>1188</v>
      </c>
    </row>
    <row r="5473" spans="1:16">
      <c r="A5473" s="27" t="s">
        <v>893</v>
      </c>
      <c r="B5473" s="31">
        <v>202410</v>
      </c>
      <c r="C5473" s="27" t="s">
        <v>115</v>
      </c>
      <c r="D5473" s="27" t="s">
        <v>211</v>
      </c>
      <c r="E5473" s="27" t="s">
        <v>35</v>
      </c>
      <c r="F5473" s="27" t="s">
        <v>262</v>
      </c>
      <c r="G5473" s="33">
        <v>83362.64</v>
      </c>
      <c r="H5473" s="33">
        <v>83362.64</v>
      </c>
      <c r="I5473" s="33">
        <v>4521</v>
      </c>
      <c r="J5473" s="33">
        <v>225</v>
      </c>
      <c r="K5473" s="33">
        <v>5000</v>
      </c>
      <c r="L5473" s="33">
        <v>1</v>
      </c>
      <c r="M5473" s="33">
        <v>1</v>
      </c>
      <c r="N5473" s="33">
        <v>129403.54</v>
      </c>
      <c r="O5473" s="33">
        <v>452.3</v>
      </c>
      <c r="P5473" s="33">
        <v>1390</v>
      </c>
    </row>
    <row r="5474" spans="1:16">
      <c r="A5474" s="27" t="s">
        <v>893</v>
      </c>
      <c r="B5474" s="31">
        <v>202411</v>
      </c>
      <c r="C5474" s="27" t="s">
        <v>115</v>
      </c>
      <c r="D5474" s="27" t="s">
        <v>211</v>
      </c>
      <c r="E5474" s="27" t="s">
        <v>35</v>
      </c>
      <c r="F5474" s="27" t="s">
        <v>262</v>
      </c>
      <c r="G5474" s="33">
        <v>103873.41</v>
      </c>
      <c r="H5474" s="33">
        <v>103873.41</v>
      </c>
      <c r="I5474" s="33">
        <v>5234</v>
      </c>
      <c r="J5474" s="33">
        <v>262</v>
      </c>
      <c r="K5474" s="33">
        <v>5000</v>
      </c>
      <c r="L5474" s="33">
        <v>1</v>
      </c>
      <c r="M5474" s="33">
        <v>1</v>
      </c>
      <c r="N5474" s="33">
        <v>156569.68</v>
      </c>
      <c r="O5474" s="33">
        <v>621.5</v>
      </c>
      <c r="P5474" s="33">
        <v>1748</v>
      </c>
    </row>
    <row r="5475" spans="1:16">
      <c r="A5475" s="27" t="s">
        <v>893</v>
      </c>
      <c r="B5475" s="31">
        <v>202412</v>
      </c>
      <c r="C5475" s="27" t="s">
        <v>115</v>
      </c>
      <c r="D5475" s="27" t="s">
        <v>211</v>
      </c>
      <c r="E5475" s="27" t="s">
        <v>35</v>
      </c>
      <c r="F5475" s="27" t="s">
        <v>262</v>
      </c>
      <c r="G5475" s="33">
        <v>130764.93</v>
      </c>
      <c r="H5475" s="33">
        <v>130764.93</v>
      </c>
      <c r="I5475" s="33">
        <v>6222</v>
      </c>
      <c r="J5475" s="33">
        <v>343</v>
      </c>
      <c r="K5475" s="33">
        <v>5000</v>
      </c>
      <c r="L5475" s="33">
        <v>1</v>
      </c>
      <c r="M5475" s="33">
        <v>1</v>
      </c>
      <c r="N5475" s="33">
        <v>180198.58</v>
      </c>
      <c r="O5475" s="33">
        <v>845.1</v>
      </c>
      <c r="P5475" s="33">
        <v>2063</v>
      </c>
    </row>
    <row r="5476" spans="1:16">
      <c r="A5476" s="27" t="s">
        <v>893</v>
      </c>
      <c r="B5476" s="31">
        <v>202501</v>
      </c>
      <c r="C5476" s="27" t="s">
        <v>115</v>
      </c>
      <c r="D5476" s="27" t="s">
        <v>211</v>
      </c>
      <c r="E5476" s="27" t="s">
        <v>35</v>
      </c>
      <c r="F5476" s="27" t="s">
        <v>262</v>
      </c>
      <c r="G5476" s="33">
        <v>64218.68</v>
      </c>
      <c r="H5476" s="33">
        <v>64218.68</v>
      </c>
      <c r="I5476" s="33">
        <v>3356</v>
      </c>
      <c r="J5476" s="33">
        <v>176</v>
      </c>
      <c r="K5476" s="33">
        <v>5000</v>
      </c>
      <c r="L5476" s="33">
        <v>1</v>
      </c>
      <c r="M5476" s="33">
        <v>1</v>
      </c>
      <c r="N5476" s="33">
        <v>91827.46000000001</v>
      </c>
      <c r="O5476" s="33">
        <v>409.9</v>
      </c>
      <c r="P5476" s="33">
        <v>1063</v>
      </c>
    </row>
    <row r="5477" spans="1:16">
      <c r="A5477" s="27" t="s">
        <v>893</v>
      </c>
      <c r="B5477" s="31">
        <v>202502</v>
      </c>
      <c r="C5477" s="27" t="s">
        <v>115</v>
      </c>
      <c r="D5477" s="27" t="s">
        <v>211</v>
      </c>
      <c r="E5477" s="27" t="s">
        <v>35</v>
      </c>
      <c r="F5477" s="27" t="s">
        <v>262</v>
      </c>
      <c r="G5477" s="33">
        <v>68003.07000000001</v>
      </c>
      <c r="H5477" s="33">
        <v>68003.07000000001</v>
      </c>
      <c r="I5477" s="33">
        <v>3448</v>
      </c>
      <c r="J5477" s="33">
        <v>171</v>
      </c>
      <c r="K5477" s="33">
        <v>5000</v>
      </c>
      <c r="L5477" s="33">
        <v>1</v>
      </c>
      <c r="M5477" s="33">
        <v>1</v>
      </c>
      <c r="N5477" s="33">
        <v>94852.50999999999</v>
      </c>
      <c r="O5477" s="33">
        <v>433.1</v>
      </c>
      <c r="P5477" s="33">
        <v>1145</v>
      </c>
    </row>
    <row r="5478" spans="1:16">
      <c r="A5478" s="27" t="s">
        <v>893</v>
      </c>
      <c r="B5478" s="31">
        <v>202503</v>
      </c>
      <c r="C5478" s="27" t="s">
        <v>115</v>
      </c>
      <c r="D5478" s="27" t="s">
        <v>211</v>
      </c>
      <c r="E5478" s="27" t="s">
        <v>35</v>
      </c>
      <c r="F5478" s="27" t="s">
        <v>262</v>
      </c>
      <c r="G5478" s="33">
        <v>70219.23</v>
      </c>
      <c r="H5478" s="33">
        <v>70219.23</v>
      </c>
      <c r="I5478" s="33">
        <v>3525</v>
      </c>
      <c r="J5478" s="33">
        <v>188</v>
      </c>
      <c r="K5478" s="33">
        <v>5000</v>
      </c>
      <c r="L5478" s="33">
        <v>1</v>
      </c>
      <c r="M5478" s="33">
        <v>1</v>
      </c>
      <c r="N5478" s="33">
        <v>118517.36</v>
      </c>
      <c r="O5478" s="33">
        <v>475.8</v>
      </c>
      <c r="P5478" s="33">
        <v>1131</v>
      </c>
    </row>
    <row r="5479" spans="1:16">
      <c r="A5479" s="27" t="s">
        <v>893</v>
      </c>
      <c r="B5479" s="31">
        <v>202504</v>
      </c>
      <c r="C5479" s="27" t="s">
        <v>115</v>
      </c>
      <c r="D5479" s="27" t="s">
        <v>211</v>
      </c>
      <c r="E5479" s="27" t="s">
        <v>35</v>
      </c>
      <c r="F5479" s="27" t="s">
        <v>262</v>
      </c>
      <c r="G5479" s="33">
        <v>88895.8</v>
      </c>
      <c r="H5479" s="33">
        <v>88895.8</v>
      </c>
      <c r="I5479" s="33">
        <v>4539</v>
      </c>
      <c r="J5479" s="33">
        <v>241</v>
      </c>
      <c r="K5479" s="33">
        <v>5000</v>
      </c>
      <c r="L5479" s="33">
        <v>1</v>
      </c>
      <c r="M5479" s="33">
        <v>1</v>
      </c>
      <c r="N5479" s="33">
        <v>139828.26</v>
      </c>
      <c r="O5479" s="33">
        <v>522.8</v>
      </c>
      <c r="P5479" s="33">
        <v>1474</v>
      </c>
    </row>
    <row r="5480" spans="1:16">
      <c r="A5480" s="27" t="s">
        <v>893</v>
      </c>
      <c r="B5480" s="31">
        <v>202505</v>
      </c>
      <c r="C5480" s="27" t="s">
        <v>115</v>
      </c>
      <c r="D5480" s="27" t="s">
        <v>211</v>
      </c>
      <c r="E5480" s="27" t="s">
        <v>35</v>
      </c>
      <c r="F5480" s="27" t="s">
        <v>262</v>
      </c>
      <c r="G5480" s="33">
        <v>101896.45</v>
      </c>
      <c r="H5480" s="33">
        <v>101896.45</v>
      </c>
      <c r="I5480" s="33">
        <v>5260</v>
      </c>
      <c r="J5480" s="33">
        <v>306</v>
      </c>
      <c r="K5480" s="33">
        <v>5000</v>
      </c>
      <c r="L5480" s="33">
        <v>1</v>
      </c>
      <c r="M5480" s="33">
        <v>1</v>
      </c>
      <c r="N5480" s="33">
        <v>153543.08</v>
      </c>
      <c r="O5480" s="33">
        <v>592.6</v>
      </c>
      <c r="P5480" s="33">
        <v>1622</v>
      </c>
    </row>
    <row r="5481" spans="1:16">
      <c r="A5481" s="27" t="s">
        <v>893</v>
      </c>
      <c r="B5481" s="31">
        <v>202506</v>
      </c>
      <c r="C5481" s="27" t="s">
        <v>115</v>
      </c>
      <c r="D5481" s="27" t="s">
        <v>211</v>
      </c>
      <c r="E5481" s="27" t="s">
        <v>35</v>
      </c>
      <c r="F5481" s="27" t="s">
        <v>262</v>
      </c>
      <c r="G5481" s="33">
        <v>94064.94</v>
      </c>
      <c r="H5481" s="33">
        <v>94064.94</v>
      </c>
      <c r="I5481" s="33">
        <v>4791</v>
      </c>
      <c r="J5481" s="33">
        <v>250</v>
      </c>
      <c r="K5481" s="33">
        <v>5000</v>
      </c>
      <c r="L5481" s="33">
        <v>1</v>
      </c>
      <c r="M5481" s="33">
        <v>1</v>
      </c>
      <c r="N5481" s="33">
        <v>150391.44</v>
      </c>
      <c r="O5481" s="33">
        <v>565.9</v>
      </c>
      <c r="P5481" s="33">
        <v>1528</v>
      </c>
    </row>
    <row r="5482" spans="1:16">
      <c r="A5482" s="27" t="s">
        <v>893</v>
      </c>
      <c r="B5482" s="31">
        <v>202507</v>
      </c>
      <c r="C5482" s="27" t="s">
        <v>115</v>
      </c>
      <c r="D5482" s="27" t="s">
        <v>211</v>
      </c>
      <c r="E5482" s="27" t="s">
        <v>35</v>
      </c>
      <c r="F5482" s="27" t="s">
        <v>262</v>
      </c>
      <c r="G5482" s="33">
        <v>82439.28999999999</v>
      </c>
      <c r="H5482" s="33">
        <v>82439.28999999999</v>
      </c>
      <c r="I5482" s="33">
        <v>4272</v>
      </c>
      <c r="J5482" s="33">
        <v>247</v>
      </c>
      <c r="K5482" s="33">
        <v>5000</v>
      </c>
      <c r="L5482" s="33">
        <v>1</v>
      </c>
      <c r="M5482" s="33">
        <v>1</v>
      </c>
      <c r="N5482" s="33">
        <v>134061.01</v>
      </c>
      <c r="O5482" s="33">
        <v>485.9</v>
      </c>
      <c r="P5482" s="33">
        <v>1413</v>
      </c>
    </row>
    <row r="5483" spans="1:16">
      <c r="A5483" s="27" t="s">
        <v>893</v>
      </c>
      <c r="B5483" s="31">
        <v>202508</v>
      </c>
      <c r="C5483" s="27" t="s">
        <v>115</v>
      </c>
      <c r="D5483" s="27" t="s">
        <v>211</v>
      </c>
      <c r="E5483" s="27" t="s">
        <v>35</v>
      </c>
      <c r="F5483" s="27" t="s">
        <v>262</v>
      </c>
      <c r="G5483" s="33">
        <v>87897.06</v>
      </c>
      <c r="H5483" s="33">
        <v>87897.06</v>
      </c>
      <c r="I5483" s="33">
        <v>4413</v>
      </c>
      <c r="J5483" s="33">
        <v>253</v>
      </c>
      <c r="K5483" s="33">
        <v>5000</v>
      </c>
      <c r="L5483" s="33">
        <v>1</v>
      </c>
      <c r="M5483" s="33">
        <v>1</v>
      </c>
      <c r="N5483" s="33">
        <v>129451.01</v>
      </c>
      <c r="O5483" s="33">
        <v>532.2</v>
      </c>
      <c r="P5483" s="33">
        <v>1467</v>
      </c>
    </row>
    <row r="5484" spans="1:16">
      <c r="A5484" s="27" t="s">
        <v>893</v>
      </c>
      <c r="B5484" s="31">
        <v>202509</v>
      </c>
      <c r="C5484" s="27" t="s">
        <v>115</v>
      </c>
      <c r="D5484" s="27" t="s">
        <v>211</v>
      </c>
      <c r="E5484" s="27" t="s">
        <v>35</v>
      </c>
      <c r="F5484" s="27" t="s">
        <v>262</v>
      </c>
      <c r="G5484" s="33">
        <v>86440.53</v>
      </c>
      <c r="H5484" s="33">
        <v>86440.53</v>
      </c>
      <c r="I5484" s="33">
        <v>4464</v>
      </c>
      <c r="J5484" s="33">
        <v>247</v>
      </c>
      <c r="K5484" s="33">
        <v>5000</v>
      </c>
      <c r="L5484" s="33">
        <v>1</v>
      </c>
      <c r="M5484" s="33">
        <v>1</v>
      </c>
      <c r="N5484" s="33">
        <v>124791.28</v>
      </c>
      <c r="O5484" s="33">
        <v>520.6</v>
      </c>
      <c r="P5484" s="33">
        <v>1379</v>
      </c>
    </row>
    <row r="5485" spans="1:16">
      <c r="A5485" s="27" t="s">
        <v>893</v>
      </c>
      <c r="B5485" s="31">
        <v>202510</v>
      </c>
      <c r="C5485" s="27" t="s">
        <v>115</v>
      </c>
      <c r="D5485" s="27" t="s">
        <v>211</v>
      </c>
      <c r="E5485" s="27" t="s">
        <v>35</v>
      </c>
      <c r="F5485" s="27" t="s">
        <v>262</v>
      </c>
      <c r="G5485" s="33">
        <v>79523.3</v>
      </c>
      <c r="H5485" s="33">
        <v>79523.3</v>
      </c>
      <c r="I5485" s="33">
        <v>3890</v>
      </c>
      <c r="J5485" s="33">
        <v>215</v>
      </c>
      <c r="K5485" s="33">
        <v>5000</v>
      </c>
      <c r="L5485" s="33">
        <v>1</v>
      </c>
      <c r="M5485" s="33">
        <v>1</v>
      </c>
      <c r="N5485" s="33">
        <v>137426.56</v>
      </c>
      <c r="O5485" s="33">
        <v>464</v>
      </c>
      <c r="P5485" s="33">
        <v>1251</v>
      </c>
    </row>
    <row r="5486" spans="1:16">
      <c r="A5486" s="27" t="s">
        <v>893</v>
      </c>
      <c r="B5486" s="31">
        <v>202511</v>
      </c>
      <c r="C5486" s="27" t="s">
        <v>115</v>
      </c>
      <c r="D5486" s="27" t="s">
        <v>211</v>
      </c>
      <c r="E5486" s="27" t="s">
        <v>35</v>
      </c>
      <c r="F5486" s="27" t="s">
        <v>262</v>
      </c>
      <c r="G5486" s="33">
        <v>107954.21</v>
      </c>
      <c r="H5486" s="33">
        <v>107954.21</v>
      </c>
      <c r="I5486" s="33">
        <v>5533</v>
      </c>
      <c r="J5486" s="33">
        <v>304</v>
      </c>
      <c r="K5486" s="33">
        <v>5000</v>
      </c>
      <c r="L5486" s="33">
        <v>1</v>
      </c>
      <c r="M5486" s="33">
        <v>1</v>
      </c>
      <c r="N5486" s="33">
        <v>166277</v>
      </c>
      <c r="O5486" s="33">
        <v>664.4</v>
      </c>
      <c r="P5486" s="33">
        <v>1756</v>
      </c>
    </row>
    <row r="5487" spans="1:16">
      <c r="A5487" s="27" t="s">
        <v>893</v>
      </c>
      <c r="B5487" s="31">
        <v>202512</v>
      </c>
      <c r="C5487" s="27" t="s">
        <v>115</v>
      </c>
      <c r="D5487" s="27" t="s">
        <v>211</v>
      </c>
      <c r="E5487" s="27" t="s">
        <v>35</v>
      </c>
      <c r="F5487" s="27" t="s">
        <v>262</v>
      </c>
      <c r="G5487" s="33">
        <v>131016.67</v>
      </c>
      <c r="H5487" s="33">
        <v>131016.67</v>
      </c>
      <c r="I5487" s="33">
        <v>6319</v>
      </c>
      <c r="J5487" s="33">
        <v>305</v>
      </c>
      <c r="K5487" s="33">
        <v>5000</v>
      </c>
      <c r="L5487" s="33">
        <v>1</v>
      </c>
      <c r="M5487" s="33">
        <v>1</v>
      </c>
      <c r="N5487" s="33">
        <v>191370.89</v>
      </c>
      <c r="O5487" s="33">
        <v>688.9</v>
      </c>
      <c r="P5487" s="33">
        <v>2073</v>
      </c>
    </row>
    <row r="5488" spans="1:16">
      <c r="A5488" s="27" t="s">
        <v>893</v>
      </c>
      <c r="B5488" s="31">
        <v>202601</v>
      </c>
      <c r="C5488" s="27" t="s">
        <v>115</v>
      </c>
      <c r="D5488" s="27" t="s">
        <v>211</v>
      </c>
      <c r="E5488" s="27" t="s">
        <v>35</v>
      </c>
      <c r="F5488" s="27" t="s">
        <v>262</v>
      </c>
      <c r="G5488" s="33">
        <v>64311.79</v>
      </c>
      <c r="H5488" s="33">
        <v>64311.79</v>
      </c>
      <c r="I5488" s="33">
        <v>3113</v>
      </c>
      <c r="J5488" s="33">
        <v>169</v>
      </c>
      <c r="K5488" s="33">
        <v>5000</v>
      </c>
      <c r="L5488" s="33">
        <v>1</v>
      </c>
      <c r="M5488" s="33">
        <v>1</v>
      </c>
      <c r="N5488" s="33">
        <v>97520.75999999999</v>
      </c>
      <c r="O5488" s="33">
        <v>363.8</v>
      </c>
      <c r="P5488" s="33">
        <v>1040</v>
      </c>
    </row>
    <row r="5489" spans="1:16">
      <c r="A5489" s="27" t="s">
        <v>893</v>
      </c>
      <c r="B5489" s="31">
        <v>202602</v>
      </c>
      <c r="C5489" s="27" t="s">
        <v>115</v>
      </c>
      <c r="D5489" s="27" t="s">
        <v>211</v>
      </c>
      <c r="E5489" s="27" t="s">
        <v>35</v>
      </c>
      <c r="F5489" s="27" t="s">
        <v>262</v>
      </c>
      <c r="G5489" s="33">
        <v>62844.66</v>
      </c>
      <c r="H5489" s="33">
        <v>62844.66</v>
      </c>
      <c r="I5489" s="33">
        <v>3470</v>
      </c>
      <c r="J5489" s="33">
        <v>190</v>
      </c>
      <c r="K5489" s="33">
        <v>5000</v>
      </c>
      <c r="L5489" s="33">
        <v>1</v>
      </c>
      <c r="M5489" s="33">
        <v>1</v>
      </c>
      <c r="N5489" s="33">
        <v>100733.36</v>
      </c>
      <c r="O5489" s="33">
        <v>345.2</v>
      </c>
      <c r="P5489" s="33">
        <v>1043</v>
      </c>
    </row>
    <row r="5490" spans="1:16">
      <c r="A5490" s="27" t="s">
        <v>893</v>
      </c>
      <c r="B5490" s="31">
        <v>202603</v>
      </c>
      <c r="C5490" s="27" t="s">
        <v>115</v>
      </c>
      <c r="D5490" s="27" t="s">
        <v>211</v>
      </c>
      <c r="E5490" s="27" t="s">
        <v>35</v>
      </c>
      <c r="F5490" s="27" t="s">
        <v>262</v>
      </c>
      <c r="G5490" s="33">
        <v>79624.11</v>
      </c>
      <c r="H5490" s="33">
        <v>79624.11</v>
      </c>
      <c r="I5490" s="33">
        <v>4203</v>
      </c>
      <c r="J5490" s="33">
        <v>255</v>
      </c>
      <c r="K5490" s="33">
        <v>5000</v>
      </c>
      <c r="L5490" s="33">
        <v>1</v>
      </c>
      <c r="M5490" s="33">
        <v>1</v>
      </c>
      <c r="N5490" s="33">
        <v>125865.44</v>
      </c>
      <c r="O5490" s="33">
        <v>488.3</v>
      </c>
      <c r="P5490" s="33">
        <v>1289</v>
      </c>
    </row>
    <row r="5491" spans="1:16">
      <c r="A5491" s="27" t="s">
        <v>893</v>
      </c>
      <c r="B5491" s="31">
        <v>202604</v>
      </c>
      <c r="C5491" s="27" t="s">
        <v>115</v>
      </c>
      <c r="D5491" s="27" t="s">
        <v>211</v>
      </c>
      <c r="E5491" s="27" t="s">
        <v>35</v>
      </c>
      <c r="F5491" s="27" t="s">
        <v>262</v>
      </c>
      <c r="G5491" s="33">
        <v>100131.38</v>
      </c>
      <c r="H5491" s="33">
        <v>100131.38</v>
      </c>
      <c r="I5491" s="33">
        <v>5006</v>
      </c>
      <c r="J5491" s="33">
        <v>249</v>
      </c>
      <c r="K5491" s="33">
        <v>5000</v>
      </c>
      <c r="L5491" s="33">
        <v>1</v>
      </c>
      <c r="M5491" s="33">
        <v>1</v>
      </c>
      <c r="N5491" s="33">
        <v>148497.61</v>
      </c>
      <c r="O5491" s="33">
        <v>608.6</v>
      </c>
      <c r="P5491" s="33">
        <v>1630</v>
      </c>
    </row>
    <row r="5492" spans="1:16">
      <c r="A5492" s="27" t="s">
        <v>893</v>
      </c>
      <c r="B5492" s="31">
        <v>202605</v>
      </c>
      <c r="C5492" s="27" t="s">
        <v>115</v>
      </c>
      <c r="D5492" s="27" t="s">
        <v>211</v>
      </c>
      <c r="E5492" s="27" t="s">
        <v>35</v>
      </c>
      <c r="F5492" s="27" t="s">
        <v>262</v>
      </c>
      <c r="G5492" s="33">
        <v>102993.93</v>
      </c>
      <c r="H5492" s="33">
        <v>102993.93</v>
      </c>
      <c r="I5492" s="33">
        <v>5203</v>
      </c>
      <c r="J5492" s="33">
        <v>243</v>
      </c>
      <c r="K5492" s="33">
        <v>5000</v>
      </c>
      <c r="L5492" s="33">
        <v>1</v>
      </c>
      <c r="M5492" s="33">
        <v>1</v>
      </c>
      <c r="N5492" s="33">
        <v>163062.75</v>
      </c>
      <c r="O5492" s="33">
        <v>613.4</v>
      </c>
      <c r="P5492" s="33">
        <v>1653</v>
      </c>
    </row>
    <row r="5493" spans="1:16">
      <c r="A5493" s="27" t="s">
        <v>893</v>
      </c>
      <c r="B5493" s="31">
        <v>202606</v>
      </c>
      <c r="C5493" s="27" t="s">
        <v>115</v>
      </c>
      <c r="D5493" s="27" t="s">
        <v>211</v>
      </c>
      <c r="E5493" s="27" t="s">
        <v>35</v>
      </c>
      <c r="F5493" s="27" t="s">
        <v>262</v>
      </c>
      <c r="G5493" s="33">
        <v>90586.31</v>
      </c>
      <c r="H5493" s="33">
        <v>90586.31</v>
      </c>
      <c r="I5493" s="33">
        <v>4555</v>
      </c>
      <c r="J5493" s="33">
        <v>265</v>
      </c>
      <c r="K5493" s="33">
        <v>5000</v>
      </c>
      <c r="L5493" s="33">
        <v>1</v>
      </c>
      <c r="M5493" s="33">
        <v>1</v>
      </c>
      <c r="N5493" s="33">
        <v>159715.71</v>
      </c>
      <c r="O5493" s="33">
        <v>590.9</v>
      </c>
      <c r="P5493" s="33">
        <v>1517</v>
      </c>
    </row>
    <row r="5494" spans="1:16">
      <c r="A5494" s="27" t="s">
        <v>893</v>
      </c>
      <c r="B5494" s="31">
        <v>202607</v>
      </c>
      <c r="C5494" s="27" t="s">
        <v>115</v>
      </c>
      <c r="D5494" s="27" t="s">
        <v>211</v>
      </c>
      <c r="E5494" s="27" t="s">
        <v>35</v>
      </c>
      <c r="F5494" s="27" t="s">
        <v>262</v>
      </c>
      <c r="G5494" s="33">
        <v>86328.77</v>
      </c>
      <c r="H5494" s="33">
        <v>86328.77</v>
      </c>
      <c r="I5494" s="33">
        <v>4614</v>
      </c>
      <c r="J5494" s="33">
        <v>209</v>
      </c>
      <c r="K5494" s="33">
        <v>5000</v>
      </c>
      <c r="L5494" s="33">
        <v>1</v>
      </c>
      <c r="M5494" s="33">
        <v>1</v>
      </c>
      <c r="N5494" s="33">
        <v>142372.79</v>
      </c>
      <c r="O5494" s="33">
        <v>530.4</v>
      </c>
      <c r="P5494" s="33">
        <v>1482</v>
      </c>
    </row>
    <row r="5495" spans="1:16">
      <c r="A5495" s="27" t="s">
        <v>897</v>
      </c>
      <c r="B5495" s="31">
        <v>202408</v>
      </c>
      <c r="C5495" s="27" t="s">
        <v>115</v>
      </c>
      <c r="D5495" s="27" t="s">
        <v>211</v>
      </c>
      <c r="E5495" s="27" t="s">
        <v>35</v>
      </c>
      <c r="F5495" s="27" t="s">
        <v>257</v>
      </c>
      <c r="G5495" s="33">
        <v>221664.66</v>
      </c>
      <c r="H5495" s="33">
        <v>221664.66</v>
      </c>
      <c r="I5495" s="33">
        <v>6157</v>
      </c>
      <c r="J5495" s="33">
        <v>553</v>
      </c>
      <c r="K5495" s="33">
        <v>10700</v>
      </c>
      <c r="L5495" s="33">
        <v>1</v>
      </c>
      <c r="M5495" s="33">
        <v>1</v>
      </c>
      <c r="N5495" s="33">
        <v>318079.93</v>
      </c>
      <c r="O5495" s="33">
        <v>1130.8</v>
      </c>
      <c r="P5495" s="33">
        <v>2467</v>
      </c>
    </row>
    <row r="5496" spans="1:16">
      <c r="A5496" s="27" t="s">
        <v>897</v>
      </c>
      <c r="B5496" s="31">
        <v>202409</v>
      </c>
      <c r="C5496" s="27" t="s">
        <v>115</v>
      </c>
      <c r="D5496" s="27" t="s">
        <v>211</v>
      </c>
      <c r="E5496" s="27" t="s">
        <v>35</v>
      </c>
      <c r="F5496" s="27" t="s">
        <v>257</v>
      </c>
      <c r="G5496" s="33">
        <v>220290.84</v>
      </c>
      <c r="H5496" s="33">
        <v>220290.84</v>
      </c>
      <c r="I5496" s="33">
        <v>5028</v>
      </c>
      <c r="J5496" s="33">
        <v>459</v>
      </c>
      <c r="K5496" s="33">
        <v>10700</v>
      </c>
      <c r="L5496" s="33">
        <v>1</v>
      </c>
      <c r="M5496" s="33">
        <v>1</v>
      </c>
      <c r="N5496" s="33">
        <v>306630.31</v>
      </c>
      <c r="O5496" s="33">
        <v>1089.8</v>
      </c>
      <c r="P5496" s="33">
        <v>2175</v>
      </c>
    </row>
    <row r="5497" spans="1:16">
      <c r="A5497" s="27" t="s">
        <v>897</v>
      </c>
      <c r="B5497" s="31">
        <v>202410</v>
      </c>
      <c r="C5497" s="27" t="s">
        <v>115</v>
      </c>
      <c r="D5497" s="27" t="s">
        <v>211</v>
      </c>
      <c r="E5497" s="27" t="s">
        <v>35</v>
      </c>
      <c r="F5497" s="27" t="s">
        <v>257</v>
      </c>
      <c r="G5497" s="33">
        <v>240255.74</v>
      </c>
      <c r="H5497" s="33">
        <v>240255.74</v>
      </c>
      <c r="I5497" s="33">
        <v>5716</v>
      </c>
      <c r="J5497" s="33">
        <v>476</v>
      </c>
      <c r="K5497" s="33">
        <v>10700</v>
      </c>
      <c r="L5497" s="33">
        <v>1</v>
      </c>
      <c r="M5497" s="33">
        <v>1</v>
      </c>
      <c r="N5497" s="33">
        <v>337677.01</v>
      </c>
      <c r="O5497" s="33">
        <v>1280.1</v>
      </c>
      <c r="P5497" s="33">
        <v>2385</v>
      </c>
    </row>
    <row r="5498" spans="1:16">
      <c r="A5498" s="27" t="s">
        <v>897</v>
      </c>
      <c r="B5498" s="31">
        <v>202411</v>
      </c>
      <c r="C5498" s="27" t="s">
        <v>115</v>
      </c>
      <c r="D5498" s="27" t="s">
        <v>211</v>
      </c>
      <c r="E5498" s="27" t="s">
        <v>35</v>
      </c>
      <c r="F5498" s="27" t="s">
        <v>257</v>
      </c>
      <c r="G5498" s="33">
        <v>302895.25</v>
      </c>
      <c r="H5498" s="33">
        <v>302895.25</v>
      </c>
      <c r="I5498" s="33">
        <v>7892</v>
      </c>
      <c r="J5498" s="33">
        <v>618</v>
      </c>
      <c r="K5498" s="33">
        <v>10700</v>
      </c>
      <c r="L5498" s="33">
        <v>1</v>
      </c>
      <c r="M5498" s="33">
        <v>1</v>
      </c>
      <c r="N5498" s="33">
        <v>408566.73</v>
      </c>
      <c r="O5498" s="33">
        <v>1859.6</v>
      </c>
      <c r="P5498" s="33">
        <v>3213</v>
      </c>
    </row>
    <row r="5499" spans="1:16">
      <c r="A5499" s="27" t="s">
        <v>897</v>
      </c>
      <c r="B5499" s="31">
        <v>202412</v>
      </c>
      <c r="C5499" s="27" t="s">
        <v>115</v>
      </c>
      <c r="D5499" s="27" t="s">
        <v>211</v>
      </c>
      <c r="E5499" s="27" t="s">
        <v>35</v>
      </c>
      <c r="F5499" s="27" t="s">
        <v>257</v>
      </c>
      <c r="G5499" s="33">
        <v>355216.71</v>
      </c>
      <c r="H5499" s="33">
        <v>355216.71</v>
      </c>
      <c r="I5499" s="33">
        <v>8793</v>
      </c>
      <c r="J5499" s="33">
        <v>799</v>
      </c>
      <c r="K5499" s="33">
        <v>10700</v>
      </c>
      <c r="L5499" s="33">
        <v>1</v>
      </c>
      <c r="M5499" s="33">
        <v>1</v>
      </c>
      <c r="N5499" s="33">
        <v>470226.07</v>
      </c>
      <c r="O5499" s="33">
        <v>2260.3</v>
      </c>
      <c r="P5499" s="33">
        <v>3654</v>
      </c>
    </row>
    <row r="5500" spans="1:16">
      <c r="A5500" s="27" t="s">
        <v>897</v>
      </c>
      <c r="B5500" s="31">
        <v>202501</v>
      </c>
      <c r="C5500" s="27" t="s">
        <v>115</v>
      </c>
      <c r="D5500" s="27" t="s">
        <v>211</v>
      </c>
      <c r="E5500" s="27" t="s">
        <v>35</v>
      </c>
      <c r="F5500" s="27" t="s">
        <v>257</v>
      </c>
      <c r="G5500" s="33">
        <v>169651.4</v>
      </c>
      <c r="H5500" s="33">
        <v>169651.4</v>
      </c>
      <c r="I5500" s="33">
        <v>4741</v>
      </c>
      <c r="J5500" s="33">
        <v>332</v>
      </c>
      <c r="K5500" s="33">
        <v>10700</v>
      </c>
      <c r="L5500" s="33">
        <v>1</v>
      </c>
      <c r="M5500" s="33">
        <v>1</v>
      </c>
      <c r="N5500" s="33">
        <v>239622.67</v>
      </c>
      <c r="O5500" s="33">
        <v>923.2</v>
      </c>
      <c r="P5500" s="33">
        <v>1890</v>
      </c>
    </row>
    <row r="5501" spans="1:16">
      <c r="A5501" s="27" t="s">
        <v>897</v>
      </c>
      <c r="B5501" s="31">
        <v>202502</v>
      </c>
      <c r="C5501" s="27" t="s">
        <v>115</v>
      </c>
      <c r="D5501" s="27" t="s">
        <v>211</v>
      </c>
      <c r="E5501" s="27" t="s">
        <v>35</v>
      </c>
      <c r="F5501" s="27" t="s">
        <v>257</v>
      </c>
      <c r="G5501" s="33">
        <v>180213.41</v>
      </c>
      <c r="H5501" s="33">
        <v>180213.41</v>
      </c>
      <c r="I5501" s="33">
        <v>4358</v>
      </c>
      <c r="J5501" s="33">
        <v>295</v>
      </c>
      <c r="K5501" s="33">
        <v>10700</v>
      </c>
      <c r="L5501" s="33">
        <v>1</v>
      </c>
      <c r="M5501" s="33">
        <v>1</v>
      </c>
      <c r="N5501" s="33">
        <v>247516.51</v>
      </c>
      <c r="O5501" s="33">
        <v>1135.4</v>
      </c>
      <c r="P5501" s="33">
        <v>1821</v>
      </c>
    </row>
    <row r="5502" spans="1:16">
      <c r="A5502" s="27" t="s">
        <v>897</v>
      </c>
      <c r="B5502" s="31">
        <v>202503</v>
      </c>
      <c r="C5502" s="27" t="s">
        <v>115</v>
      </c>
      <c r="D5502" s="27" t="s">
        <v>211</v>
      </c>
      <c r="E5502" s="27" t="s">
        <v>35</v>
      </c>
      <c r="F5502" s="27" t="s">
        <v>257</v>
      </c>
      <c r="G5502" s="33">
        <v>228771.54</v>
      </c>
      <c r="H5502" s="33">
        <v>228771.54</v>
      </c>
      <c r="I5502" s="33">
        <v>5664</v>
      </c>
      <c r="J5502" s="33">
        <v>472</v>
      </c>
      <c r="K5502" s="33">
        <v>10700</v>
      </c>
      <c r="L5502" s="33">
        <v>1</v>
      </c>
      <c r="M5502" s="33">
        <v>1</v>
      </c>
      <c r="N5502" s="33">
        <v>309269.66</v>
      </c>
      <c r="O5502" s="33">
        <v>1314.4</v>
      </c>
      <c r="P5502" s="33">
        <v>2334</v>
      </c>
    </row>
    <row r="5503" spans="1:16">
      <c r="A5503" s="27" t="s">
        <v>897</v>
      </c>
      <c r="B5503" s="31">
        <v>202504</v>
      </c>
      <c r="C5503" s="27" t="s">
        <v>115</v>
      </c>
      <c r="D5503" s="27" t="s">
        <v>211</v>
      </c>
      <c r="E5503" s="27" t="s">
        <v>35</v>
      </c>
      <c r="F5503" s="27" t="s">
        <v>257</v>
      </c>
      <c r="G5503" s="33">
        <v>262775.23</v>
      </c>
      <c r="H5503" s="33">
        <v>262775.23</v>
      </c>
      <c r="I5503" s="33">
        <v>6747</v>
      </c>
      <c r="J5503" s="33">
        <v>517</v>
      </c>
      <c r="K5503" s="33">
        <v>10700</v>
      </c>
      <c r="L5503" s="33">
        <v>1</v>
      </c>
      <c r="M5503" s="33">
        <v>1</v>
      </c>
      <c r="N5503" s="33">
        <v>364880.19</v>
      </c>
      <c r="O5503" s="33">
        <v>1398.2</v>
      </c>
      <c r="P5503" s="33">
        <v>2818</v>
      </c>
    </row>
    <row r="5504" spans="1:16">
      <c r="A5504" s="27" t="s">
        <v>897</v>
      </c>
      <c r="B5504" s="31">
        <v>202505</v>
      </c>
      <c r="C5504" s="27" t="s">
        <v>115</v>
      </c>
      <c r="D5504" s="27" t="s">
        <v>211</v>
      </c>
      <c r="E5504" s="27" t="s">
        <v>35</v>
      </c>
      <c r="F5504" s="27" t="s">
        <v>257</v>
      </c>
      <c r="G5504" s="33">
        <v>276465.8</v>
      </c>
      <c r="H5504" s="33">
        <v>276465.8</v>
      </c>
      <c r="I5504" s="33">
        <v>6670</v>
      </c>
      <c r="J5504" s="33">
        <v>551</v>
      </c>
      <c r="K5504" s="33">
        <v>10700</v>
      </c>
      <c r="L5504" s="33">
        <v>1</v>
      </c>
      <c r="M5504" s="33">
        <v>1</v>
      </c>
      <c r="N5504" s="33">
        <v>400668.85</v>
      </c>
      <c r="O5504" s="33">
        <v>1402.7</v>
      </c>
      <c r="P5504" s="33">
        <v>2678</v>
      </c>
    </row>
    <row r="5505" spans="1:16">
      <c r="A5505" s="27" t="s">
        <v>897</v>
      </c>
      <c r="B5505" s="31">
        <v>202506</v>
      </c>
      <c r="C5505" s="27" t="s">
        <v>115</v>
      </c>
      <c r="D5505" s="27" t="s">
        <v>211</v>
      </c>
      <c r="E5505" s="27" t="s">
        <v>35</v>
      </c>
      <c r="F5505" s="27" t="s">
        <v>257</v>
      </c>
      <c r="G5505" s="33">
        <v>258814.12</v>
      </c>
      <c r="H5505" s="33">
        <v>258814.12</v>
      </c>
      <c r="I5505" s="33">
        <v>6486</v>
      </c>
      <c r="J5505" s="33">
        <v>446</v>
      </c>
      <c r="K5505" s="33">
        <v>10700</v>
      </c>
      <c r="L5505" s="33">
        <v>1</v>
      </c>
      <c r="M5505" s="33">
        <v>1</v>
      </c>
      <c r="N5505" s="33">
        <v>392444.69</v>
      </c>
      <c r="O5505" s="33">
        <v>1509.1</v>
      </c>
      <c r="P5505" s="33">
        <v>2683</v>
      </c>
    </row>
    <row r="5506" spans="1:16">
      <c r="A5506" s="27" t="s">
        <v>897</v>
      </c>
      <c r="B5506" s="31">
        <v>202507</v>
      </c>
      <c r="C5506" s="27" t="s">
        <v>115</v>
      </c>
      <c r="D5506" s="27" t="s">
        <v>211</v>
      </c>
      <c r="E5506" s="27" t="s">
        <v>35</v>
      </c>
      <c r="F5506" s="27" t="s">
        <v>257</v>
      </c>
      <c r="G5506" s="33">
        <v>227927.95</v>
      </c>
      <c r="H5506" s="33">
        <v>227927.95</v>
      </c>
      <c r="I5506" s="33">
        <v>5684</v>
      </c>
      <c r="J5506" s="33">
        <v>475</v>
      </c>
      <c r="K5506" s="33">
        <v>10700</v>
      </c>
      <c r="L5506" s="33">
        <v>1</v>
      </c>
      <c r="M5506" s="33">
        <v>1</v>
      </c>
      <c r="N5506" s="33">
        <v>349830.63</v>
      </c>
      <c r="O5506" s="33">
        <v>1249.8</v>
      </c>
      <c r="P5506" s="33">
        <v>2391</v>
      </c>
    </row>
    <row r="5507" spans="1:16">
      <c r="A5507" s="27" t="s">
        <v>897</v>
      </c>
      <c r="B5507" s="31">
        <v>202508</v>
      </c>
      <c r="C5507" s="27" t="s">
        <v>115</v>
      </c>
      <c r="D5507" s="27" t="s">
        <v>211</v>
      </c>
      <c r="E5507" s="27" t="s">
        <v>35</v>
      </c>
      <c r="F5507" s="27" t="s">
        <v>257</v>
      </c>
      <c r="G5507" s="33">
        <v>225101.24</v>
      </c>
      <c r="H5507" s="33">
        <v>225101.24</v>
      </c>
      <c r="I5507" s="33">
        <v>5807</v>
      </c>
      <c r="J5507" s="33">
        <v>399</v>
      </c>
      <c r="K5507" s="33">
        <v>10700</v>
      </c>
      <c r="L5507" s="33">
        <v>1</v>
      </c>
      <c r="M5507" s="33">
        <v>1</v>
      </c>
      <c r="N5507" s="33">
        <v>337800.88</v>
      </c>
      <c r="O5507" s="33">
        <v>1313.6</v>
      </c>
      <c r="P5507" s="33">
        <v>2315</v>
      </c>
    </row>
    <row r="5508" spans="1:16">
      <c r="A5508" s="27" t="s">
        <v>897</v>
      </c>
      <c r="B5508" s="31">
        <v>202509</v>
      </c>
      <c r="C5508" s="27" t="s">
        <v>115</v>
      </c>
      <c r="D5508" s="27" t="s">
        <v>211</v>
      </c>
      <c r="E5508" s="27" t="s">
        <v>35</v>
      </c>
      <c r="F5508" s="27" t="s">
        <v>257</v>
      </c>
      <c r="G5508" s="33">
        <v>206652.12</v>
      </c>
      <c r="H5508" s="33">
        <v>206652.12</v>
      </c>
      <c r="I5508" s="33">
        <v>5380</v>
      </c>
      <c r="J5508" s="33">
        <v>436</v>
      </c>
      <c r="K5508" s="33">
        <v>10700</v>
      </c>
      <c r="L5508" s="33">
        <v>1</v>
      </c>
      <c r="M5508" s="33">
        <v>1</v>
      </c>
      <c r="N5508" s="33">
        <v>325641.39</v>
      </c>
      <c r="O5508" s="33">
        <v>1247.7</v>
      </c>
      <c r="P5508" s="33">
        <v>2162</v>
      </c>
    </row>
    <row r="5509" spans="1:16">
      <c r="A5509" s="27" t="s">
        <v>897</v>
      </c>
      <c r="B5509" s="31">
        <v>202510</v>
      </c>
      <c r="C5509" s="27" t="s">
        <v>115</v>
      </c>
      <c r="D5509" s="27" t="s">
        <v>211</v>
      </c>
      <c r="E5509" s="27" t="s">
        <v>35</v>
      </c>
      <c r="F5509" s="27" t="s">
        <v>257</v>
      </c>
      <c r="G5509" s="33">
        <v>246356.63</v>
      </c>
      <c r="H5509" s="33">
        <v>246356.63</v>
      </c>
      <c r="I5509" s="33">
        <v>6142</v>
      </c>
      <c r="J5509" s="33">
        <v>504</v>
      </c>
      <c r="K5509" s="33">
        <v>10700</v>
      </c>
      <c r="L5509" s="33">
        <v>1</v>
      </c>
      <c r="M5509" s="33">
        <v>1</v>
      </c>
      <c r="N5509" s="33">
        <v>358612.99</v>
      </c>
      <c r="O5509" s="33">
        <v>1498.1</v>
      </c>
      <c r="P5509" s="33">
        <v>2606</v>
      </c>
    </row>
    <row r="5510" spans="1:16">
      <c r="A5510" s="27" t="s">
        <v>897</v>
      </c>
      <c r="B5510" s="31">
        <v>202511</v>
      </c>
      <c r="C5510" s="27" t="s">
        <v>115</v>
      </c>
      <c r="D5510" s="27" t="s">
        <v>211</v>
      </c>
      <c r="E5510" s="27" t="s">
        <v>35</v>
      </c>
      <c r="F5510" s="27" t="s">
        <v>257</v>
      </c>
      <c r="G5510" s="33">
        <v>266626.36</v>
      </c>
      <c r="H5510" s="33">
        <v>266626.36</v>
      </c>
      <c r="I5510" s="33">
        <v>6417</v>
      </c>
      <c r="J5510" s="33">
        <v>509</v>
      </c>
      <c r="K5510" s="33">
        <v>10700</v>
      </c>
      <c r="L5510" s="33">
        <v>1</v>
      </c>
      <c r="M5510" s="33">
        <v>1</v>
      </c>
      <c r="N5510" s="33">
        <v>433897.87</v>
      </c>
      <c r="O5510" s="33">
        <v>1492</v>
      </c>
      <c r="P5510" s="33">
        <v>2668</v>
      </c>
    </row>
    <row r="5511" spans="1:16">
      <c r="A5511" s="27" t="s">
        <v>897</v>
      </c>
      <c r="B5511" s="31">
        <v>202512</v>
      </c>
      <c r="C5511" s="27" t="s">
        <v>115</v>
      </c>
      <c r="D5511" s="27" t="s">
        <v>211</v>
      </c>
      <c r="E5511" s="27" t="s">
        <v>35</v>
      </c>
      <c r="F5511" s="27" t="s">
        <v>257</v>
      </c>
      <c r="G5511" s="33">
        <v>333428.49</v>
      </c>
      <c r="H5511" s="33">
        <v>333428.49</v>
      </c>
      <c r="I5511" s="33">
        <v>7722</v>
      </c>
      <c r="J5511" s="33">
        <v>512</v>
      </c>
      <c r="K5511" s="33">
        <v>10700</v>
      </c>
      <c r="L5511" s="33">
        <v>1</v>
      </c>
      <c r="M5511" s="33">
        <v>1</v>
      </c>
      <c r="N5511" s="33">
        <v>499380.09</v>
      </c>
      <c r="O5511" s="33">
        <v>1658</v>
      </c>
      <c r="P5511" s="33">
        <v>3339</v>
      </c>
    </row>
    <row r="5512" spans="1:16">
      <c r="A5512" s="27" t="s">
        <v>897</v>
      </c>
      <c r="B5512" s="31">
        <v>202601</v>
      </c>
      <c r="C5512" s="27" t="s">
        <v>115</v>
      </c>
      <c r="D5512" s="27" t="s">
        <v>211</v>
      </c>
      <c r="E5512" s="27" t="s">
        <v>35</v>
      </c>
      <c r="F5512" s="27" t="s">
        <v>257</v>
      </c>
      <c r="G5512" s="33">
        <v>169546.3</v>
      </c>
      <c r="H5512" s="33">
        <v>169546.3</v>
      </c>
      <c r="I5512" s="33">
        <v>4350</v>
      </c>
      <c r="J5512" s="33">
        <v>398</v>
      </c>
      <c r="K5512" s="33">
        <v>10700</v>
      </c>
      <c r="L5512" s="33">
        <v>1</v>
      </c>
      <c r="M5512" s="33">
        <v>1</v>
      </c>
      <c r="N5512" s="33">
        <v>254479.27</v>
      </c>
      <c r="O5512" s="33">
        <v>981.8</v>
      </c>
      <c r="P5512" s="33">
        <v>1772</v>
      </c>
    </row>
    <row r="5513" spans="1:16">
      <c r="A5513" s="27" t="s">
        <v>897</v>
      </c>
      <c r="B5513" s="31">
        <v>202602</v>
      </c>
      <c r="C5513" s="27" t="s">
        <v>115</v>
      </c>
      <c r="D5513" s="27" t="s">
        <v>211</v>
      </c>
      <c r="E5513" s="27" t="s">
        <v>35</v>
      </c>
      <c r="F5513" s="27" t="s">
        <v>257</v>
      </c>
      <c r="G5513" s="33">
        <v>178775.2</v>
      </c>
      <c r="H5513" s="33">
        <v>178775.2</v>
      </c>
      <c r="I5513" s="33">
        <v>4540</v>
      </c>
      <c r="J5513" s="33">
        <v>364</v>
      </c>
      <c r="K5513" s="33">
        <v>10700</v>
      </c>
      <c r="L5513" s="33">
        <v>1</v>
      </c>
      <c r="M5513" s="33">
        <v>1</v>
      </c>
      <c r="N5513" s="33">
        <v>262862.53</v>
      </c>
      <c r="O5513" s="33">
        <v>948.3</v>
      </c>
      <c r="P5513" s="33">
        <v>1822</v>
      </c>
    </row>
    <row r="5514" spans="1:16">
      <c r="A5514" s="27" t="s">
        <v>897</v>
      </c>
      <c r="B5514" s="31">
        <v>202603</v>
      </c>
      <c r="C5514" s="27" t="s">
        <v>115</v>
      </c>
      <c r="D5514" s="27" t="s">
        <v>211</v>
      </c>
      <c r="E5514" s="27" t="s">
        <v>35</v>
      </c>
      <c r="F5514" s="27" t="s">
        <v>257</v>
      </c>
      <c r="G5514" s="33">
        <v>204808.86</v>
      </c>
      <c r="H5514" s="33">
        <v>204808.86</v>
      </c>
      <c r="I5514" s="33">
        <v>5146</v>
      </c>
      <c r="J5514" s="33">
        <v>400</v>
      </c>
      <c r="K5514" s="33">
        <v>10700</v>
      </c>
      <c r="L5514" s="33">
        <v>1</v>
      </c>
      <c r="M5514" s="33">
        <v>1</v>
      </c>
      <c r="N5514" s="33">
        <v>328444.38</v>
      </c>
      <c r="O5514" s="33">
        <v>1232.5</v>
      </c>
      <c r="P5514" s="33">
        <v>2085</v>
      </c>
    </row>
    <row r="5515" spans="1:16">
      <c r="A5515" s="27" t="s">
        <v>897</v>
      </c>
      <c r="B5515" s="31">
        <v>202604</v>
      </c>
      <c r="C5515" s="27" t="s">
        <v>115</v>
      </c>
      <c r="D5515" s="27" t="s">
        <v>211</v>
      </c>
      <c r="E5515" s="27" t="s">
        <v>35</v>
      </c>
      <c r="F5515" s="27" t="s">
        <v>257</v>
      </c>
      <c r="G5515" s="33">
        <v>244288.6</v>
      </c>
      <c r="H5515" s="33">
        <v>244288.6</v>
      </c>
      <c r="I5515" s="33">
        <v>6340</v>
      </c>
      <c r="J5515" s="33">
        <v>527</v>
      </c>
      <c r="K5515" s="33">
        <v>10700</v>
      </c>
      <c r="L5515" s="33">
        <v>1</v>
      </c>
      <c r="M5515" s="33">
        <v>1</v>
      </c>
      <c r="N5515" s="33">
        <v>387502.76</v>
      </c>
      <c r="O5515" s="33">
        <v>1190.3</v>
      </c>
      <c r="P5515" s="33">
        <v>2566</v>
      </c>
    </row>
    <row r="5516" spans="1:16">
      <c r="A5516" s="27" t="s">
        <v>897</v>
      </c>
      <c r="B5516" s="31">
        <v>202605</v>
      </c>
      <c r="C5516" s="27" t="s">
        <v>115</v>
      </c>
      <c r="D5516" s="27" t="s">
        <v>211</v>
      </c>
      <c r="E5516" s="27" t="s">
        <v>35</v>
      </c>
      <c r="F5516" s="27" t="s">
        <v>257</v>
      </c>
      <c r="G5516" s="33">
        <v>303868.94</v>
      </c>
      <c r="H5516" s="33">
        <v>303868.94</v>
      </c>
      <c r="I5516" s="33">
        <v>7854</v>
      </c>
      <c r="J5516" s="33">
        <v>442</v>
      </c>
      <c r="K5516" s="33">
        <v>10700</v>
      </c>
      <c r="L5516" s="33">
        <v>1</v>
      </c>
      <c r="M5516" s="33">
        <v>1</v>
      </c>
      <c r="N5516" s="33">
        <v>425510.32</v>
      </c>
      <c r="O5516" s="33">
        <v>1734.8</v>
      </c>
      <c r="P5516" s="33">
        <v>3215</v>
      </c>
    </row>
    <row r="5517" spans="1:16">
      <c r="A5517" s="27" t="s">
        <v>897</v>
      </c>
      <c r="B5517" s="31">
        <v>202606</v>
      </c>
      <c r="C5517" s="27" t="s">
        <v>115</v>
      </c>
      <c r="D5517" s="27" t="s">
        <v>211</v>
      </c>
      <c r="E5517" s="27" t="s">
        <v>35</v>
      </c>
      <c r="F5517" s="27" t="s">
        <v>257</v>
      </c>
      <c r="G5517" s="33">
        <v>309294.45</v>
      </c>
      <c r="H5517" s="33">
        <v>309294.45</v>
      </c>
      <c r="I5517" s="33">
        <v>7862</v>
      </c>
      <c r="J5517" s="33">
        <v>603</v>
      </c>
      <c r="K5517" s="33">
        <v>10700</v>
      </c>
      <c r="L5517" s="33">
        <v>1</v>
      </c>
      <c r="M5517" s="33">
        <v>1</v>
      </c>
      <c r="N5517" s="33">
        <v>416776.26</v>
      </c>
      <c r="O5517" s="33">
        <v>1807.5</v>
      </c>
      <c r="P5517" s="33">
        <v>3349</v>
      </c>
    </row>
    <row r="5518" spans="1:16">
      <c r="A5518" s="27" t="s">
        <v>897</v>
      </c>
      <c r="B5518" s="31">
        <v>202607</v>
      </c>
      <c r="C5518" s="27" t="s">
        <v>115</v>
      </c>
      <c r="D5518" s="27" t="s">
        <v>211</v>
      </c>
      <c r="E5518" s="27" t="s">
        <v>35</v>
      </c>
      <c r="F5518" s="27" t="s">
        <v>257</v>
      </c>
      <c r="G5518" s="33">
        <v>271460.9</v>
      </c>
      <c r="H5518" s="33">
        <v>271460.9</v>
      </c>
      <c r="I5518" s="33">
        <v>6967</v>
      </c>
      <c r="J5518" s="33">
        <v>564</v>
      </c>
      <c r="K5518" s="33">
        <v>10700</v>
      </c>
      <c r="L5518" s="33">
        <v>1</v>
      </c>
      <c r="M5518" s="33">
        <v>1</v>
      </c>
      <c r="N5518" s="33">
        <v>371520.13</v>
      </c>
      <c r="O5518" s="33">
        <v>1568</v>
      </c>
      <c r="P5518" s="33">
        <v>2754</v>
      </c>
    </row>
    <row r="5519" spans="1:16">
      <c r="A5519" s="27" t="s">
        <v>899</v>
      </c>
      <c r="B5519" s="31">
        <v>202408</v>
      </c>
      <c r="C5519" s="27" t="s">
        <v>117</v>
      </c>
      <c r="D5519" s="27" t="s">
        <v>211</v>
      </c>
      <c r="E5519" s="27" t="s">
        <v>36</v>
      </c>
      <c r="F5519" s="27" t="s">
        <v>257</v>
      </c>
      <c r="G5519" s="33">
        <v>363345.2</v>
      </c>
      <c r="H5519" s="33">
        <v>363345.2</v>
      </c>
      <c r="I5519" s="33">
        <v>9396</v>
      </c>
      <c r="J5519" s="33">
        <v>689</v>
      </c>
      <c r="K5519" s="33">
        <v>8700</v>
      </c>
      <c r="L5519" s="33">
        <v>1</v>
      </c>
      <c r="M5519" s="33">
        <v>1</v>
      </c>
      <c r="N5519" s="33">
        <v>242938.04</v>
      </c>
      <c r="O5519" s="33">
        <v>2070</v>
      </c>
      <c r="P5519" s="33">
        <v>3837</v>
      </c>
    </row>
    <row r="5520" spans="1:16">
      <c r="A5520" s="27" t="s">
        <v>899</v>
      </c>
      <c r="B5520" s="31">
        <v>202409</v>
      </c>
      <c r="C5520" s="27" t="s">
        <v>117</v>
      </c>
      <c r="D5520" s="27" t="s">
        <v>211</v>
      </c>
      <c r="E5520" s="27" t="s">
        <v>36</v>
      </c>
      <c r="F5520" s="27" t="s">
        <v>257</v>
      </c>
      <c r="G5520" s="33">
        <v>347054.97</v>
      </c>
      <c r="H5520" s="33">
        <v>347054.97</v>
      </c>
      <c r="I5520" s="33">
        <v>8536</v>
      </c>
      <c r="J5520" s="33">
        <v>604</v>
      </c>
      <c r="K5520" s="33">
        <v>8700</v>
      </c>
      <c r="L5520" s="33">
        <v>1</v>
      </c>
      <c r="M5520" s="33">
        <v>1</v>
      </c>
      <c r="N5520" s="33">
        <v>233803.78</v>
      </c>
      <c r="O5520" s="33">
        <v>1968.9</v>
      </c>
      <c r="P5520" s="33">
        <v>3635</v>
      </c>
    </row>
    <row r="5521" spans="1:16">
      <c r="A5521" s="27" t="s">
        <v>899</v>
      </c>
      <c r="B5521" s="31">
        <v>202410</v>
      </c>
      <c r="C5521" s="27" t="s">
        <v>117</v>
      </c>
      <c r="D5521" s="27" t="s">
        <v>211</v>
      </c>
      <c r="E5521" s="27" t="s">
        <v>36</v>
      </c>
      <c r="F5521" s="27" t="s">
        <v>257</v>
      </c>
      <c r="G5521" s="33">
        <v>382052.13</v>
      </c>
      <c r="H5521" s="33">
        <v>382052.13</v>
      </c>
      <c r="I5521" s="33">
        <v>8845</v>
      </c>
      <c r="J5521" s="33">
        <v>748</v>
      </c>
      <c r="K5521" s="33">
        <v>8700</v>
      </c>
      <c r="L5521" s="33">
        <v>1</v>
      </c>
      <c r="M5521" s="33">
        <v>1</v>
      </c>
      <c r="N5521" s="33">
        <v>257048.53</v>
      </c>
      <c r="O5521" s="33">
        <v>2160.9</v>
      </c>
      <c r="P5521" s="33">
        <v>3849</v>
      </c>
    </row>
    <row r="5522" spans="1:16">
      <c r="A5522" s="27" t="s">
        <v>899</v>
      </c>
      <c r="B5522" s="31">
        <v>202411</v>
      </c>
      <c r="C5522" s="27" t="s">
        <v>117</v>
      </c>
      <c r="D5522" s="27" t="s">
        <v>211</v>
      </c>
      <c r="E5522" s="27" t="s">
        <v>36</v>
      </c>
      <c r="F5522" s="27" t="s">
        <v>257</v>
      </c>
      <c r="G5522" s="33">
        <v>472962.88</v>
      </c>
      <c r="H5522" s="33">
        <v>472962.88</v>
      </c>
      <c r="I5522" s="33">
        <v>11750</v>
      </c>
      <c r="J5522" s="33">
        <v>838</v>
      </c>
      <c r="K5522" s="33">
        <v>8700</v>
      </c>
      <c r="L5522" s="33">
        <v>1</v>
      </c>
      <c r="M5522" s="33">
        <v>1</v>
      </c>
      <c r="N5522" s="33">
        <v>310494.43</v>
      </c>
      <c r="O5522" s="33">
        <v>2764</v>
      </c>
      <c r="P5522" s="33">
        <v>5053</v>
      </c>
    </row>
    <row r="5523" spans="1:16">
      <c r="A5523" s="27" t="s">
        <v>899</v>
      </c>
      <c r="B5523" s="31">
        <v>202412</v>
      </c>
      <c r="C5523" s="27" t="s">
        <v>117</v>
      </c>
      <c r="D5523" s="27" t="s">
        <v>211</v>
      </c>
      <c r="E5523" s="27" t="s">
        <v>36</v>
      </c>
      <c r="F5523" s="27" t="s">
        <v>257</v>
      </c>
      <c r="G5523" s="33">
        <v>507098.51</v>
      </c>
      <c r="H5523" s="33">
        <v>507098.51</v>
      </c>
      <c r="I5523" s="33">
        <v>13088</v>
      </c>
      <c r="J5523" s="33">
        <v>971</v>
      </c>
      <c r="K5523" s="33">
        <v>8700</v>
      </c>
      <c r="L5523" s="33">
        <v>1</v>
      </c>
      <c r="M5523" s="33">
        <v>1</v>
      </c>
      <c r="N5523" s="33">
        <v>356758.8</v>
      </c>
      <c r="O5523" s="33">
        <v>3070.5</v>
      </c>
      <c r="P5523" s="33">
        <v>5305</v>
      </c>
    </row>
    <row r="5524" spans="1:16">
      <c r="A5524" s="27" t="s">
        <v>899</v>
      </c>
      <c r="B5524" s="31">
        <v>202501</v>
      </c>
      <c r="C5524" s="27" t="s">
        <v>117</v>
      </c>
      <c r="D5524" s="27" t="s">
        <v>211</v>
      </c>
      <c r="E5524" s="27" t="s">
        <v>36</v>
      </c>
      <c r="F5524" s="27" t="s">
        <v>257</v>
      </c>
      <c r="G5524" s="33">
        <v>285215.75</v>
      </c>
      <c r="H5524" s="33">
        <v>285215.75</v>
      </c>
      <c r="I5524" s="33">
        <v>7319</v>
      </c>
      <c r="J5524" s="33">
        <v>575</v>
      </c>
      <c r="K5524" s="33">
        <v>8700</v>
      </c>
      <c r="L5524" s="33">
        <v>1</v>
      </c>
      <c r="M5524" s="33">
        <v>1</v>
      </c>
      <c r="N5524" s="33">
        <v>181498.51</v>
      </c>
      <c r="O5524" s="33">
        <v>1549.3</v>
      </c>
      <c r="P5524" s="33">
        <v>2962</v>
      </c>
    </row>
    <row r="5525" spans="1:16">
      <c r="A5525" s="27" t="s">
        <v>899</v>
      </c>
      <c r="B5525" s="31">
        <v>202502</v>
      </c>
      <c r="C5525" s="27" t="s">
        <v>117</v>
      </c>
      <c r="D5525" s="27" t="s">
        <v>211</v>
      </c>
      <c r="E5525" s="27" t="s">
        <v>36</v>
      </c>
      <c r="F5525" s="27" t="s">
        <v>257</v>
      </c>
      <c r="G5525" s="33">
        <v>282677.1</v>
      </c>
      <c r="H5525" s="33">
        <v>282677.1</v>
      </c>
      <c r="I5525" s="33">
        <v>6961</v>
      </c>
      <c r="J5525" s="33">
        <v>612</v>
      </c>
      <c r="K5525" s="33">
        <v>8700</v>
      </c>
      <c r="L5525" s="33">
        <v>1</v>
      </c>
      <c r="M5525" s="33">
        <v>1</v>
      </c>
      <c r="N5525" s="33">
        <v>187165.81</v>
      </c>
      <c r="O5525" s="33">
        <v>1660</v>
      </c>
      <c r="P5525" s="33">
        <v>2918</v>
      </c>
    </row>
    <row r="5526" spans="1:16">
      <c r="A5526" s="27" t="s">
        <v>899</v>
      </c>
      <c r="B5526" s="31">
        <v>202503</v>
      </c>
      <c r="C5526" s="27" t="s">
        <v>117</v>
      </c>
      <c r="D5526" s="27" t="s">
        <v>211</v>
      </c>
      <c r="E5526" s="27" t="s">
        <v>36</v>
      </c>
      <c r="F5526" s="27" t="s">
        <v>257</v>
      </c>
      <c r="G5526" s="33">
        <v>365580.99</v>
      </c>
      <c r="H5526" s="33">
        <v>365580.99</v>
      </c>
      <c r="I5526" s="33">
        <v>10013</v>
      </c>
      <c r="J5526" s="33">
        <v>797</v>
      </c>
      <c r="K5526" s="33">
        <v>8700</v>
      </c>
      <c r="L5526" s="33">
        <v>1</v>
      </c>
      <c r="M5526" s="33">
        <v>1</v>
      </c>
      <c r="N5526" s="33">
        <v>233473.11</v>
      </c>
      <c r="O5526" s="33">
        <v>1930.8</v>
      </c>
      <c r="P5526" s="33">
        <v>3891</v>
      </c>
    </row>
    <row r="5527" spans="1:16">
      <c r="A5527" s="27" t="s">
        <v>899</v>
      </c>
      <c r="B5527" s="31">
        <v>202504</v>
      </c>
      <c r="C5527" s="27" t="s">
        <v>117</v>
      </c>
      <c r="D5527" s="27" t="s">
        <v>211</v>
      </c>
      <c r="E5527" s="27" t="s">
        <v>36</v>
      </c>
      <c r="F5527" s="27" t="s">
        <v>257</v>
      </c>
      <c r="G5527" s="33">
        <v>421773.14</v>
      </c>
      <c r="H5527" s="33">
        <v>421773.14</v>
      </c>
      <c r="I5527" s="33">
        <v>10738</v>
      </c>
      <c r="J5527" s="33">
        <v>953</v>
      </c>
      <c r="K5527" s="33">
        <v>8700</v>
      </c>
      <c r="L5527" s="33">
        <v>1</v>
      </c>
      <c r="M5527" s="33">
        <v>1</v>
      </c>
      <c r="N5527" s="33">
        <v>274996.4</v>
      </c>
      <c r="O5527" s="33">
        <v>2763.1</v>
      </c>
      <c r="P5527" s="33">
        <v>4436</v>
      </c>
    </row>
    <row r="5528" spans="1:16">
      <c r="A5528" s="27" t="s">
        <v>899</v>
      </c>
      <c r="B5528" s="31">
        <v>202505</v>
      </c>
      <c r="C5528" s="27" t="s">
        <v>117</v>
      </c>
      <c r="D5528" s="27" t="s">
        <v>211</v>
      </c>
      <c r="E5528" s="27" t="s">
        <v>36</v>
      </c>
      <c r="F5528" s="27" t="s">
        <v>257</v>
      </c>
      <c r="G5528" s="33">
        <v>478357.8</v>
      </c>
      <c r="H5528" s="33">
        <v>478357.8</v>
      </c>
      <c r="I5528" s="33">
        <v>11823</v>
      </c>
      <c r="J5528" s="33">
        <v>862</v>
      </c>
      <c r="K5528" s="33">
        <v>8700</v>
      </c>
      <c r="L5528" s="33">
        <v>1</v>
      </c>
      <c r="M5528" s="33">
        <v>1</v>
      </c>
      <c r="N5528" s="33">
        <v>301466.8</v>
      </c>
      <c r="O5528" s="33">
        <v>2721.9</v>
      </c>
      <c r="P5528" s="33">
        <v>4991</v>
      </c>
    </row>
    <row r="5529" spans="1:16">
      <c r="A5529" s="27" t="s">
        <v>899</v>
      </c>
      <c r="B5529" s="31">
        <v>202506</v>
      </c>
      <c r="C5529" s="27" t="s">
        <v>117</v>
      </c>
      <c r="D5529" s="27" t="s">
        <v>211</v>
      </c>
      <c r="E5529" s="27" t="s">
        <v>36</v>
      </c>
      <c r="F5529" s="27" t="s">
        <v>257</v>
      </c>
      <c r="G5529" s="33">
        <v>521533.97</v>
      </c>
      <c r="H5529" s="33">
        <v>521533.97</v>
      </c>
      <c r="I5529" s="33">
        <v>12089</v>
      </c>
      <c r="J5529" s="33">
        <v>783</v>
      </c>
      <c r="K5529" s="33">
        <v>8700</v>
      </c>
      <c r="L5529" s="33">
        <v>1</v>
      </c>
      <c r="M5529" s="33">
        <v>1</v>
      </c>
      <c r="N5529" s="33">
        <v>294787.83</v>
      </c>
      <c r="O5529" s="33">
        <v>2790.8</v>
      </c>
      <c r="P5529" s="33">
        <v>4983</v>
      </c>
    </row>
    <row r="5530" spans="1:16">
      <c r="A5530" s="27" t="s">
        <v>899</v>
      </c>
      <c r="B5530" s="31">
        <v>202507</v>
      </c>
      <c r="C5530" s="27" t="s">
        <v>117</v>
      </c>
      <c r="D5530" s="27" t="s">
        <v>211</v>
      </c>
      <c r="E5530" s="27" t="s">
        <v>36</v>
      </c>
      <c r="F5530" s="27" t="s">
        <v>257</v>
      </c>
      <c r="G5530" s="33">
        <v>348162.03</v>
      </c>
      <c r="H5530" s="33">
        <v>348162.03</v>
      </c>
      <c r="I5530" s="33">
        <v>8655</v>
      </c>
      <c r="J5530" s="33">
        <v>635</v>
      </c>
      <c r="K5530" s="33">
        <v>8700</v>
      </c>
      <c r="L5530" s="33">
        <v>1</v>
      </c>
      <c r="M5530" s="33">
        <v>1</v>
      </c>
      <c r="N5530" s="33">
        <v>262340.97</v>
      </c>
      <c r="O5530" s="33">
        <v>2012.9</v>
      </c>
      <c r="P5530" s="33">
        <v>3563</v>
      </c>
    </row>
    <row r="5531" spans="1:16">
      <c r="A5531" s="27" t="s">
        <v>899</v>
      </c>
      <c r="B5531" s="31">
        <v>202508</v>
      </c>
      <c r="C5531" s="27" t="s">
        <v>117</v>
      </c>
      <c r="D5531" s="27" t="s">
        <v>211</v>
      </c>
      <c r="E5531" s="27" t="s">
        <v>36</v>
      </c>
      <c r="F5531" s="27" t="s">
        <v>257</v>
      </c>
      <c r="G5531" s="33">
        <v>441697.05</v>
      </c>
      <c r="H5531" s="33">
        <v>441697.05</v>
      </c>
      <c r="I5531" s="33">
        <v>10988</v>
      </c>
      <c r="J5531" s="33">
        <v>755</v>
      </c>
      <c r="K5531" s="33">
        <v>8700</v>
      </c>
      <c r="L5531" s="33">
        <v>1</v>
      </c>
      <c r="M5531" s="33">
        <v>1</v>
      </c>
      <c r="N5531" s="33">
        <v>252898.5</v>
      </c>
      <c r="O5531" s="33">
        <v>2380.4</v>
      </c>
      <c r="P5531" s="33">
        <v>4476</v>
      </c>
    </row>
    <row r="5532" spans="1:16">
      <c r="A5532" s="27" t="s">
        <v>899</v>
      </c>
      <c r="B5532" s="31">
        <v>202509</v>
      </c>
      <c r="C5532" s="27" t="s">
        <v>117</v>
      </c>
      <c r="D5532" s="27" t="s">
        <v>211</v>
      </c>
      <c r="E5532" s="27" t="s">
        <v>36</v>
      </c>
      <c r="F5532" s="27" t="s">
        <v>257</v>
      </c>
      <c r="G5532" s="33">
        <v>386557.55</v>
      </c>
      <c r="H5532" s="33">
        <v>386557.55</v>
      </c>
      <c r="I5532" s="33">
        <v>9453</v>
      </c>
      <c r="J5532" s="33">
        <v>684</v>
      </c>
      <c r="K5532" s="33">
        <v>8700</v>
      </c>
      <c r="L5532" s="33">
        <v>1</v>
      </c>
      <c r="M5532" s="33">
        <v>1</v>
      </c>
      <c r="N5532" s="33">
        <v>243389.73</v>
      </c>
      <c r="O5532" s="33">
        <v>2175.2</v>
      </c>
      <c r="P5532" s="33">
        <v>3880</v>
      </c>
    </row>
    <row r="5533" spans="1:16">
      <c r="A5533" s="27" t="s">
        <v>899</v>
      </c>
      <c r="B5533" s="31">
        <v>202510</v>
      </c>
      <c r="C5533" s="27" t="s">
        <v>117</v>
      </c>
      <c r="D5533" s="27" t="s">
        <v>211</v>
      </c>
      <c r="E5533" s="27" t="s">
        <v>36</v>
      </c>
      <c r="F5533" s="27" t="s">
        <v>257</v>
      </c>
      <c r="G5533" s="33">
        <v>490103.74</v>
      </c>
      <c r="H5533" s="33">
        <v>490103.74</v>
      </c>
      <c r="I5533" s="33">
        <v>12730</v>
      </c>
      <c r="J5533" s="33">
        <v>1014</v>
      </c>
      <c r="K5533" s="33">
        <v>8700</v>
      </c>
      <c r="L5533" s="33">
        <v>1</v>
      </c>
      <c r="M5533" s="33">
        <v>1</v>
      </c>
      <c r="N5533" s="33">
        <v>267587.52</v>
      </c>
      <c r="O5533" s="33">
        <v>2696.1</v>
      </c>
      <c r="P5533" s="33">
        <v>4913</v>
      </c>
    </row>
    <row r="5534" spans="1:16">
      <c r="A5534" s="27" t="s">
        <v>899</v>
      </c>
      <c r="B5534" s="31">
        <v>202511</v>
      </c>
      <c r="C5534" s="27" t="s">
        <v>117</v>
      </c>
      <c r="D5534" s="27" t="s">
        <v>211</v>
      </c>
      <c r="E5534" s="27" t="s">
        <v>36</v>
      </c>
      <c r="F5534" s="27" t="s">
        <v>257</v>
      </c>
      <c r="G5534" s="33">
        <v>553353.2</v>
      </c>
      <c r="H5534" s="33">
        <v>553353.2</v>
      </c>
      <c r="I5534" s="33">
        <v>15101</v>
      </c>
      <c r="J5534" s="33">
        <v>1181</v>
      </c>
      <c r="K5534" s="33">
        <v>8700</v>
      </c>
      <c r="L5534" s="33">
        <v>1</v>
      </c>
      <c r="M5534" s="33">
        <v>1</v>
      </c>
      <c r="N5534" s="33">
        <v>323224.7</v>
      </c>
      <c r="O5534" s="33">
        <v>3180.6</v>
      </c>
      <c r="P5534" s="33">
        <v>6058</v>
      </c>
    </row>
    <row r="5535" spans="1:16">
      <c r="A5535" s="27" t="s">
        <v>899</v>
      </c>
      <c r="B5535" s="31">
        <v>202512</v>
      </c>
      <c r="C5535" s="27" t="s">
        <v>117</v>
      </c>
      <c r="D5535" s="27" t="s">
        <v>211</v>
      </c>
      <c r="E5535" s="27" t="s">
        <v>36</v>
      </c>
      <c r="F5535" s="27" t="s">
        <v>257</v>
      </c>
      <c r="G5535" s="33">
        <v>636586.39</v>
      </c>
      <c r="H5535" s="33">
        <v>636586.39</v>
      </c>
      <c r="I5535" s="33">
        <v>17263</v>
      </c>
      <c r="J5535" s="33">
        <v>1170</v>
      </c>
      <c r="K5535" s="33">
        <v>8700</v>
      </c>
      <c r="L5535" s="33">
        <v>1</v>
      </c>
      <c r="M5535" s="33">
        <v>1</v>
      </c>
      <c r="N5535" s="33">
        <v>371385.91</v>
      </c>
      <c r="O5535" s="33">
        <v>3855.6</v>
      </c>
      <c r="P5535" s="33">
        <v>6845</v>
      </c>
    </row>
    <row r="5536" spans="1:16">
      <c r="A5536" s="27" t="s">
        <v>899</v>
      </c>
      <c r="B5536" s="31">
        <v>202601</v>
      </c>
      <c r="C5536" s="27" t="s">
        <v>117</v>
      </c>
      <c r="D5536" s="27" t="s">
        <v>211</v>
      </c>
      <c r="E5536" s="27" t="s">
        <v>36</v>
      </c>
      <c r="F5536" s="27" t="s">
        <v>257</v>
      </c>
      <c r="G5536" s="33">
        <v>345271.41</v>
      </c>
      <c r="H5536" s="33">
        <v>345271.41</v>
      </c>
      <c r="I5536" s="33">
        <v>8923</v>
      </c>
      <c r="J5536" s="33">
        <v>749</v>
      </c>
      <c r="K5536" s="33">
        <v>8700</v>
      </c>
      <c r="L5536" s="33">
        <v>1</v>
      </c>
      <c r="M5536" s="33">
        <v>1</v>
      </c>
      <c r="N5536" s="33">
        <v>188939.95</v>
      </c>
      <c r="O5536" s="33">
        <v>2131</v>
      </c>
      <c r="P5536" s="33">
        <v>3677</v>
      </c>
    </row>
    <row r="5537" spans="1:16">
      <c r="A5537" s="27" t="s">
        <v>899</v>
      </c>
      <c r="B5537" s="31">
        <v>202602</v>
      </c>
      <c r="C5537" s="27" t="s">
        <v>117</v>
      </c>
      <c r="D5537" s="27" t="s">
        <v>211</v>
      </c>
      <c r="E5537" s="27" t="s">
        <v>36</v>
      </c>
      <c r="F5537" s="27" t="s">
        <v>257</v>
      </c>
      <c r="G5537" s="33">
        <v>342361.76</v>
      </c>
      <c r="H5537" s="33">
        <v>342361.76</v>
      </c>
      <c r="I5537" s="33">
        <v>8615</v>
      </c>
      <c r="J5537" s="33">
        <v>663</v>
      </c>
      <c r="K5537" s="33">
        <v>8700</v>
      </c>
      <c r="L5537" s="33">
        <v>1</v>
      </c>
      <c r="M5537" s="33">
        <v>1</v>
      </c>
      <c r="N5537" s="33">
        <v>194839.61</v>
      </c>
      <c r="O5537" s="33">
        <v>2164.9</v>
      </c>
      <c r="P5537" s="33">
        <v>3487</v>
      </c>
    </row>
    <row r="5538" spans="1:16">
      <c r="A5538" s="27" t="s">
        <v>899</v>
      </c>
      <c r="B5538" s="31">
        <v>202603</v>
      </c>
      <c r="C5538" s="27" t="s">
        <v>117</v>
      </c>
      <c r="D5538" s="27" t="s">
        <v>211</v>
      </c>
      <c r="E5538" s="27" t="s">
        <v>36</v>
      </c>
      <c r="F5538" s="27" t="s">
        <v>257</v>
      </c>
      <c r="G5538" s="33">
        <v>422067.39</v>
      </c>
      <c r="H5538" s="33">
        <v>422067.39</v>
      </c>
      <c r="I5538" s="33">
        <v>11171</v>
      </c>
      <c r="J5538" s="33">
        <v>956</v>
      </c>
      <c r="K5538" s="33">
        <v>8700</v>
      </c>
      <c r="L5538" s="33">
        <v>1</v>
      </c>
      <c r="M5538" s="33">
        <v>1</v>
      </c>
      <c r="N5538" s="33">
        <v>243045.5</v>
      </c>
      <c r="O5538" s="33">
        <v>2378.2</v>
      </c>
      <c r="P5538" s="33">
        <v>4451</v>
      </c>
    </row>
    <row r="5539" spans="1:16">
      <c r="A5539" s="27" t="s">
        <v>899</v>
      </c>
      <c r="B5539" s="31">
        <v>202604</v>
      </c>
      <c r="C5539" s="27" t="s">
        <v>117</v>
      </c>
      <c r="D5539" s="27" t="s">
        <v>211</v>
      </c>
      <c r="E5539" s="27" t="s">
        <v>36</v>
      </c>
      <c r="F5539" s="27" t="s">
        <v>257</v>
      </c>
      <c r="G5539" s="33">
        <v>487660.84</v>
      </c>
      <c r="H5539" s="33">
        <v>487660.84</v>
      </c>
      <c r="I5539" s="33">
        <v>14092</v>
      </c>
      <c r="J5539" s="33">
        <v>1005</v>
      </c>
      <c r="K5539" s="33">
        <v>8700</v>
      </c>
      <c r="L5539" s="33">
        <v>1</v>
      </c>
      <c r="M5539" s="33">
        <v>1</v>
      </c>
      <c r="N5539" s="33">
        <v>286271.26</v>
      </c>
      <c r="O5539" s="33">
        <v>2584.6</v>
      </c>
      <c r="P5539" s="33">
        <v>5238</v>
      </c>
    </row>
    <row r="5540" spans="1:16">
      <c r="A5540" s="27" t="s">
        <v>899</v>
      </c>
      <c r="B5540" s="31">
        <v>202605</v>
      </c>
      <c r="C5540" s="27" t="s">
        <v>117</v>
      </c>
      <c r="D5540" s="27" t="s">
        <v>211</v>
      </c>
      <c r="E5540" s="27" t="s">
        <v>36</v>
      </c>
      <c r="F5540" s="27" t="s">
        <v>257</v>
      </c>
      <c r="G5540" s="33">
        <v>512071.75</v>
      </c>
      <c r="H5540" s="33">
        <v>512071.75</v>
      </c>
      <c r="I5540" s="33">
        <v>13232</v>
      </c>
      <c r="J5540" s="33">
        <v>1041</v>
      </c>
      <c r="K5540" s="33">
        <v>8700</v>
      </c>
      <c r="L5540" s="33">
        <v>1</v>
      </c>
      <c r="M5540" s="33">
        <v>1</v>
      </c>
      <c r="N5540" s="33">
        <v>313826.94</v>
      </c>
      <c r="O5540" s="33">
        <v>2871.1</v>
      </c>
      <c r="P5540" s="33">
        <v>5095</v>
      </c>
    </row>
    <row r="5541" spans="1:16">
      <c r="A5541" s="27" t="s">
        <v>899</v>
      </c>
      <c r="B5541" s="31">
        <v>202606</v>
      </c>
      <c r="C5541" s="27" t="s">
        <v>117</v>
      </c>
      <c r="D5541" s="27" t="s">
        <v>211</v>
      </c>
      <c r="E5541" s="27" t="s">
        <v>36</v>
      </c>
      <c r="F5541" s="27" t="s">
        <v>257</v>
      </c>
      <c r="G5541" s="33">
        <v>581093.12</v>
      </c>
      <c r="H5541" s="33">
        <v>581093.12</v>
      </c>
      <c r="I5541" s="33">
        <v>15098</v>
      </c>
      <c r="J5541" s="33">
        <v>1109</v>
      </c>
      <c r="K5541" s="33">
        <v>8700</v>
      </c>
      <c r="L5541" s="33">
        <v>1</v>
      </c>
      <c r="M5541" s="33">
        <v>1</v>
      </c>
      <c r="N5541" s="33">
        <v>306874.14</v>
      </c>
      <c r="O5541" s="33">
        <v>3195.3</v>
      </c>
      <c r="P5541" s="33">
        <v>6024</v>
      </c>
    </row>
    <row r="5542" spans="1:16">
      <c r="A5542" s="27" t="s">
        <v>899</v>
      </c>
      <c r="B5542" s="31">
        <v>202607</v>
      </c>
      <c r="C5542" s="27" t="s">
        <v>117</v>
      </c>
      <c r="D5542" s="27" t="s">
        <v>211</v>
      </c>
      <c r="E5542" s="27" t="s">
        <v>36</v>
      </c>
      <c r="F5542" s="27" t="s">
        <v>257</v>
      </c>
      <c r="G5542" s="33">
        <v>503970.49</v>
      </c>
      <c r="H5542" s="33">
        <v>503970.49</v>
      </c>
      <c r="I5542" s="33">
        <v>12547</v>
      </c>
      <c r="J5542" s="33">
        <v>1113</v>
      </c>
      <c r="K5542" s="33">
        <v>8700</v>
      </c>
      <c r="L5542" s="33">
        <v>1</v>
      </c>
      <c r="M5542" s="33">
        <v>1</v>
      </c>
      <c r="N5542" s="33">
        <v>273096.95</v>
      </c>
      <c r="O5542" s="33">
        <v>2964.5</v>
      </c>
      <c r="P5542" s="33">
        <v>5123</v>
      </c>
    </row>
    <row r="5543" spans="1:16">
      <c r="A5543" s="27" t="s">
        <v>902</v>
      </c>
      <c r="B5543" s="31">
        <v>202408</v>
      </c>
      <c r="C5543" s="27" t="s">
        <v>117</v>
      </c>
      <c r="D5543" s="27" t="s">
        <v>211</v>
      </c>
      <c r="E5543" s="27" t="s">
        <v>36</v>
      </c>
      <c r="F5543" s="27" t="s">
        <v>257</v>
      </c>
      <c r="G5543" s="33">
        <v>524825.51</v>
      </c>
      <c r="H5543" s="33">
        <v>524825.51</v>
      </c>
      <c r="I5543" s="33">
        <v>13507</v>
      </c>
      <c r="J5543" s="33">
        <v>1118</v>
      </c>
      <c r="K5543" s="33">
        <v>12100</v>
      </c>
      <c r="L5543" s="33">
        <v>1</v>
      </c>
      <c r="M5543" s="33">
        <v>1</v>
      </c>
      <c r="N5543" s="33">
        <v>390049.24</v>
      </c>
      <c r="O5543" s="33">
        <v>3029.6</v>
      </c>
      <c r="P5543" s="33">
        <v>5675</v>
      </c>
    </row>
    <row r="5544" spans="1:16">
      <c r="A5544" s="27" t="s">
        <v>902</v>
      </c>
      <c r="B5544" s="31">
        <v>202409</v>
      </c>
      <c r="C5544" s="27" t="s">
        <v>117</v>
      </c>
      <c r="D5544" s="27" t="s">
        <v>211</v>
      </c>
      <c r="E5544" s="27" t="s">
        <v>36</v>
      </c>
      <c r="F5544" s="27" t="s">
        <v>257</v>
      </c>
      <c r="G5544" s="33">
        <v>542756.61</v>
      </c>
      <c r="H5544" s="33">
        <v>542756.61</v>
      </c>
      <c r="I5544" s="33">
        <v>15071</v>
      </c>
      <c r="J5544" s="33">
        <v>1274</v>
      </c>
      <c r="K5544" s="33">
        <v>12100</v>
      </c>
      <c r="L5544" s="33">
        <v>1</v>
      </c>
      <c r="M5544" s="33">
        <v>1</v>
      </c>
      <c r="N5544" s="33">
        <v>375383.73</v>
      </c>
      <c r="O5544" s="33">
        <v>2913.7</v>
      </c>
      <c r="P5544" s="33">
        <v>5916</v>
      </c>
    </row>
    <row r="5545" spans="1:16">
      <c r="A5545" s="27" t="s">
        <v>902</v>
      </c>
      <c r="B5545" s="31">
        <v>202410</v>
      </c>
      <c r="C5545" s="27" t="s">
        <v>117</v>
      </c>
      <c r="D5545" s="27" t="s">
        <v>211</v>
      </c>
      <c r="E5545" s="27" t="s">
        <v>36</v>
      </c>
      <c r="F5545" s="27" t="s">
        <v>257</v>
      </c>
      <c r="G5545" s="33">
        <v>574787.78</v>
      </c>
      <c r="H5545" s="33">
        <v>574787.78</v>
      </c>
      <c r="I5545" s="33">
        <v>15240</v>
      </c>
      <c r="J5545" s="33">
        <v>1113</v>
      </c>
      <c r="K5545" s="33">
        <v>12100</v>
      </c>
      <c r="L5545" s="33">
        <v>1</v>
      </c>
      <c r="M5545" s="33">
        <v>1</v>
      </c>
      <c r="N5545" s="33">
        <v>412704.34</v>
      </c>
      <c r="O5545" s="33">
        <v>3459.5</v>
      </c>
      <c r="P5545" s="33">
        <v>5974</v>
      </c>
    </row>
    <row r="5546" spans="1:16">
      <c r="A5546" s="27" t="s">
        <v>902</v>
      </c>
      <c r="B5546" s="31">
        <v>202411</v>
      </c>
      <c r="C5546" s="27" t="s">
        <v>117</v>
      </c>
      <c r="D5546" s="27" t="s">
        <v>211</v>
      </c>
      <c r="E5546" s="27" t="s">
        <v>36</v>
      </c>
      <c r="F5546" s="27" t="s">
        <v>257</v>
      </c>
      <c r="G5546" s="33">
        <v>762414.04</v>
      </c>
      <c r="H5546" s="33">
        <v>762414.04</v>
      </c>
      <c r="I5546" s="33">
        <v>20194</v>
      </c>
      <c r="J5546" s="33">
        <v>1415</v>
      </c>
      <c r="K5546" s="33">
        <v>12100</v>
      </c>
      <c r="L5546" s="33">
        <v>1</v>
      </c>
      <c r="M5546" s="33">
        <v>1</v>
      </c>
      <c r="N5546" s="33">
        <v>498514.42</v>
      </c>
      <c r="O5546" s="33">
        <v>4002.9</v>
      </c>
      <c r="P5546" s="33">
        <v>8082</v>
      </c>
    </row>
    <row r="5547" spans="1:16">
      <c r="A5547" s="27" t="s">
        <v>902</v>
      </c>
      <c r="B5547" s="31">
        <v>202412</v>
      </c>
      <c r="C5547" s="27" t="s">
        <v>117</v>
      </c>
      <c r="D5547" s="27" t="s">
        <v>211</v>
      </c>
      <c r="E5547" s="27" t="s">
        <v>36</v>
      </c>
      <c r="F5547" s="27" t="s">
        <v>257</v>
      </c>
      <c r="G5547" s="33">
        <v>840887.9</v>
      </c>
      <c r="H5547" s="33">
        <v>840887.9</v>
      </c>
      <c r="I5547" s="33">
        <v>20685</v>
      </c>
      <c r="J5547" s="33">
        <v>1545</v>
      </c>
      <c r="K5547" s="33">
        <v>12100</v>
      </c>
      <c r="L5547" s="33">
        <v>1</v>
      </c>
      <c r="M5547" s="33">
        <v>1</v>
      </c>
      <c r="N5547" s="33">
        <v>572794.2</v>
      </c>
      <c r="O5547" s="33">
        <v>5220.3</v>
      </c>
      <c r="P5547" s="33">
        <v>8539</v>
      </c>
    </row>
    <row r="5548" spans="1:16">
      <c r="A5548" s="27" t="s">
        <v>902</v>
      </c>
      <c r="B5548" s="31">
        <v>202501</v>
      </c>
      <c r="C5548" s="27" t="s">
        <v>117</v>
      </c>
      <c r="D5548" s="27" t="s">
        <v>211</v>
      </c>
      <c r="E5548" s="27" t="s">
        <v>36</v>
      </c>
      <c r="F5548" s="27" t="s">
        <v>257</v>
      </c>
      <c r="G5548" s="33">
        <v>442399.77</v>
      </c>
      <c r="H5548" s="33">
        <v>442399.77</v>
      </c>
      <c r="I5548" s="33">
        <v>11121</v>
      </c>
      <c r="J5548" s="33">
        <v>658</v>
      </c>
      <c r="K5548" s="33">
        <v>12100</v>
      </c>
      <c r="L5548" s="33">
        <v>1</v>
      </c>
      <c r="M5548" s="33">
        <v>1</v>
      </c>
      <c r="N5548" s="33">
        <v>291405</v>
      </c>
      <c r="O5548" s="33">
        <v>2422.6</v>
      </c>
      <c r="P5548" s="33">
        <v>4704</v>
      </c>
    </row>
    <row r="5549" spans="1:16">
      <c r="A5549" s="27" t="s">
        <v>902</v>
      </c>
      <c r="B5549" s="31">
        <v>202502</v>
      </c>
      <c r="C5549" s="27" t="s">
        <v>117</v>
      </c>
      <c r="D5549" s="27" t="s">
        <v>211</v>
      </c>
      <c r="E5549" s="27" t="s">
        <v>36</v>
      </c>
      <c r="F5549" s="27" t="s">
        <v>257</v>
      </c>
      <c r="G5549" s="33">
        <v>436220.53</v>
      </c>
      <c r="H5549" s="33">
        <v>436220.53</v>
      </c>
      <c r="I5549" s="33">
        <v>11038</v>
      </c>
      <c r="J5549" s="33">
        <v>684</v>
      </c>
      <c r="K5549" s="33">
        <v>12100</v>
      </c>
      <c r="L5549" s="33">
        <v>1</v>
      </c>
      <c r="M5549" s="33">
        <v>1</v>
      </c>
      <c r="N5549" s="33">
        <v>300504.13</v>
      </c>
      <c r="O5549" s="33">
        <v>2498.5</v>
      </c>
      <c r="P5549" s="33">
        <v>4574</v>
      </c>
    </row>
    <row r="5550" spans="1:16">
      <c r="A5550" s="27" t="s">
        <v>902</v>
      </c>
      <c r="B5550" s="31">
        <v>202503</v>
      </c>
      <c r="C5550" s="27" t="s">
        <v>117</v>
      </c>
      <c r="D5550" s="27" t="s">
        <v>211</v>
      </c>
      <c r="E5550" s="27" t="s">
        <v>36</v>
      </c>
      <c r="F5550" s="27" t="s">
        <v>257</v>
      </c>
      <c r="G5550" s="33">
        <v>548303.45</v>
      </c>
      <c r="H5550" s="33">
        <v>548303.45</v>
      </c>
      <c r="I5550" s="33">
        <v>14035</v>
      </c>
      <c r="J5550" s="33">
        <v>1246</v>
      </c>
      <c r="K5550" s="33">
        <v>12100</v>
      </c>
      <c r="L5550" s="33">
        <v>1</v>
      </c>
      <c r="M5550" s="33">
        <v>1</v>
      </c>
      <c r="N5550" s="33">
        <v>374852.82</v>
      </c>
      <c r="O5550" s="33">
        <v>3359.8</v>
      </c>
      <c r="P5550" s="33">
        <v>5813</v>
      </c>
    </row>
    <row r="5551" spans="1:16">
      <c r="A5551" s="27" t="s">
        <v>902</v>
      </c>
      <c r="B5551" s="31">
        <v>202504</v>
      </c>
      <c r="C5551" s="27" t="s">
        <v>117</v>
      </c>
      <c r="D5551" s="27" t="s">
        <v>211</v>
      </c>
      <c r="E5551" s="27" t="s">
        <v>36</v>
      </c>
      <c r="F5551" s="27" t="s">
        <v>257</v>
      </c>
      <c r="G5551" s="33">
        <v>708375.5</v>
      </c>
      <c r="H5551" s="33">
        <v>708375.5</v>
      </c>
      <c r="I5551" s="33">
        <v>18046</v>
      </c>
      <c r="J5551" s="33">
        <v>1258</v>
      </c>
      <c r="K5551" s="33">
        <v>12100</v>
      </c>
      <c r="L5551" s="33">
        <v>1</v>
      </c>
      <c r="M5551" s="33">
        <v>1</v>
      </c>
      <c r="N5551" s="33">
        <v>441520.56</v>
      </c>
      <c r="O5551" s="33">
        <v>4385.2</v>
      </c>
      <c r="P5551" s="33">
        <v>7618</v>
      </c>
    </row>
    <row r="5552" spans="1:16">
      <c r="A5552" s="27" t="s">
        <v>902</v>
      </c>
      <c r="B5552" s="31">
        <v>202505</v>
      </c>
      <c r="C5552" s="27" t="s">
        <v>117</v>
      </c>
      <c r="D5552" s="27" t="s">
        <v>211</v>
      </c>
      <c r="E5552" s="27" t="s">
        <v>36</v>
      </c>
      <c r="F5552" s="27" t="s">
        <v>257</v>
      </c>
      <c r="G5552" s="33">
        <v>699600.86</v>
      </c>
      <c r="H5552" s="33">
        <v>699600.86</v>
      </c>
      <c r="I5552" s="33">
        <v>17719</v>
      </c>
      <c r="J5552" s="33">
        <v>1414</v>
      </c>
      <c r="K5552" s="33">
        <v>12100</v>
      </c>
      <c r="L5552" s="33">
        <v>1</v>
      </c>
      <c r="M5552" s="33">
        <v>1</v>
      </c>
      <c r="N5552" s="33">
        <v>484020.12</v>
      </c>
      <c r="O5552" s="33">
        <v>3766.7</v>
      </c>
      <c r="P5552" s="33">
        <v>7152</v>
      </c>
    </row>
    <row r="5553" spans="1:16">
      <c r="A5553" s="27" t="s">
        <v>902</v>
      </c>
      <c r="B5553" s="31">
        <v>202506</v>
      </c>
      <c r="C5553" s="27" t="s">
        <v>117</v>
      </c>
      <c r="D5553" s="27" t="s">
        <v>211</v>
      </c>
      <c r="E5553" s="27" t="s">
        <v>36</v>
      </c>
      <c r="F5553" s="27" t="s">
        <v>257</v>
      </c>
      <c r="G5553" s="33">
        <v>701771.28</v>
      </c>
      <c r="H5553" s="33">
        <v>701771.28</v>
      </c>
      <c r="I5553" s="33">
        <v>18676</v>
      </c>
      <c r="J5553" s="33">
        <v>1518</v>
      </c>
      <c r="K5553" s="33">
        <v>12100</v>
      </c>
      <c r="L5553" s="33">
        <v>1</v>
      </c>
      <c r="M5553" s="33">
        <v>1</v>
      </c>
      <c r="N5553" s="33">
        <v>473296.7</v>
      </c>
      <c r="O5553" s="33">
        <v>4317.7</v>
      </c>
      <c r="P5553" s="33">
        <v>7488</v>
      </c>
    </row>
    <row r="5554" spans="1:16">
      <c r="A5554" s="27" t="s">
        <v>902</v>
      </c>
      <c r="B5554" s="31">
        <v>202507</v>
      </c>
      <c r="C5554" s="27" t="s">
        <v>117</v>
      </c>
      <c r="D5554" s="27" t="s">
        <v>211</v>
      </c>
      <c r="E5554" s="27" t="s">
        <v>36</v>
      </c>
      <c r="F5554" s="27" t="s">
        <v>257</v>
      </c>
      <c r="G5554" s="33">
        <v>693926.66</v>
      </c>
      <c r="H5554" s="33">
        <v>693926.66</v>
      </c>
      <c r="I5554" s="33">
        <v>17073</v>
      </c>
      <c r="J5554" s="33">
        <v>1192</v>
      </c>
      <c r="K5554" s="33">
        <v>12100</v>
      </c>
      <c r="L5554" s="33">
        <v>1</v>
      </c>
      <c r="M5554" s="33">
        <v>1</v>
      </c>
      <c r="N5554" s="33">
        <v>421201.62</v>
      </c>
      <c r="O5554" s="33">
        <v>4475.7</v>
      </c>
      <c r="P5554" s="33">
        <v>6927</v>
      </c>
    </row>
    <row r="5555" spans="1:16">
      <c r="A5555" s="27" t="s">
        <v>902</v>
      </c>
      <c r="B5555" s="31">
        <v>202508</v>
      </c>
      <c r="C5555" s="27" t="s">
        <v>117</v>
      </c>
      <c r="D5555" s="27" t="s">
        <v>211</v>
      </c>
      <c r="E5555" s="27" t="s">
        <v>36</v>
      </c>
      <c r="F5555" s="27" t="s">
        <v>257</v>
      </c>
      <c r="G5555" s="33">
        <v>614177.45</v>
      </c>
      <c r="H5555" s="33">
        <v>614177.45</v>
      </c>
      <c r="I5555" s="33">
        <v>16090</v>
      </c>
      <c r="J5555" s="33">
        <v>1235</v>
      </c>
      <c r="K5555" s="33">
        <v>12100</v>
      </c>
      <c r="L5555" s="33">
        <v>1</v>
      </c>
      <c r="M5555" s="33">
        <v>1</v>
      </c>
      <c r="N5555" s="33">
        <v>406041.26</v>
      </c>
      <c r="O5555" s="33">
        <v>3437.6</v>
      </c>
      <c r="P5555" s="33">
        <v>6553</v>
      </c>
    </row>
    <row r="5556" spans="1:16">
      <c r="A5556" s="27" t="s">
        <v>902</v>
      </c>
      <c r="B5556" s="31">
        <v>202509</v>
      </c>
      <c r="C5556" s="27" t="s">
        <v>117</v>
      </c>
      <c r="D5556" s="27" t="s">
        <v>211</v>
      </c>
      <c r="E5556" s="27" t="s">
        <v>36</v>
      </c>
      <c r="F5556" s="27" t="s">
        <v>257</v>
      </c>
      <c r="G5556" s="33">
        <v>584487.25</v>
      </c>
      <c r="H5556" s="33">
        <v>584487.25</v>
      </c>
      <c r="I5556" s="33">
        <v>14617</v>
      </c>
      <c r="J5556" s="33">
        <v>1121</v>
      </c>
      <c r="K5556" s="33">
        <v>12100</v>
      </c>
      <c r="L5556" s="33">
        <v>1</v>
      </c>
      <c r="M5556" s="33">
        <v>1</v>
      </c>
      <c r="N5556" s="33">
        <v>390774.46</v>
      </c>
      <c r="O5556" s="33">
        <v>3331.3</v>
      </c>
      <c r="P5556" s="33">
        <v>6079</v>
      </c>
    </row>
    <row r="5557" spans="1:16">
      <c r="A5557" s="27" t="s">
        <v>902</v>
      </c>
      <c r="B5557" s="31">
        <v>202510</v>
      </c>
      <c r="C5557" s="27" t="s">
        <v>117</v>
      </c>
      <c r="D5557" s="27" t="s">
        <v>211</v>
      </c>
      <c r="E5557" s="27" t="s">
        <v>36</v>
      </c>
      <c r="F5557" s="27" t="s">
        <v>257</v>
      </c>
      <c r="G5557" s="33">
        <v>678208.45</v>
      </c>
      <c r="H5557" s="33">
        <v>678208.45</v>
      </c>
      <c r="I5557" s="33">
        <v>16063</v>
      </c>
      <c r="J5557" s="33">
        <v>1314</v>
      </c>
      <c r="K5557" s="33">
        <v>12100</v>
      </c>
      <c r="L5557" s="33">
        <v>1</v>
      </c>
      <c r="M5557" s="33">
        <v>1</v>
      </c>
      <c r="N5557" s="33">
        <v>429625.22</v>
      </c>
      <c r="O5557" s="33">
        <v>3858.5</v>
      </c>
      <c r="P5557" s="33">
        <v>6766</v>
      </c>
    </row>
    <row r="5558" spans="1:16">
      <c r="A5558" s="27" t="s">
        <v>902</v>
      </c>
      <c r="B5558" s="31">
        <v>202511</v>
      </c>
      <c r="C5558" s="27" t="s">
        <v>117</v>
      </c>
      <c r="D5558" s="27" t="s">
        <v>211</v>
      </c>
      <c r="E5558" s="27" t="s">
        <v>36</v>
      </c>
      <c r="F5558" s="27" t="s">
        <v>257</v>
      </c>
      <c r="G5558" s="33">
        <v>865388.77</v>
      </c>
      <c r="H5558" s="33">
        <v>865388.77</v>
      </c>
      <c r="I5558" s="33">
        <v>22310</v>
      </c>
      <c r="J5558" s="33">
        <v>1601</v>
      </c>
      <c r="K5558" s="33">
        <v>12100</v>
      </c>
      <c r="L5558" s="33">
        <v>1</v>
      </c>
      <c r="M5558" s="33">
        <v>1</v>
      </c>
      <c r="N5558" s="33">
        <v>518953.52</v>
      </c>
      <c r="O5558" s="33">
        <v>4744.8</v>
      </c>
      <c r="P5558" s="33">
        <v>8614</v>
      </c>
    </row>
    <row r="5559" spans="1:16">
      <c r="A5559" s="27" t="s">
        <v>902</v>
      </c>
      <c r="B5559" s="31">
        <v>202512</v>
      </c>
      <c r="C5559" s="27" t="s">
        <v>117</v>
      </c>
      <c r="D5559" s="27" t="s">
        <v>211</v>
      </c>
      <c r="E5559" s="27" t="s">
        <v>36</v>
      </c>
      <c r="F5559" s="27" t="s">
        <v>257</v>
      </c>
      <c r="G5559" s="33">
        <v>1013373.99</v>
      </c>
      <c r="H5559" s="33">
        <v>1013373.99</v>
      </c>
      <c r="I5559" s="33">
        <v>27379</v>
      </c>
      <c r="J5559" s="33">
        <v>1866</v>
      </c>
      <c r="K5559" s="33">
        <v>12100</v>
      </c>
      <c r="L5559" s="33">
        <v>1</v>
      </c>
      <c r="M5559" s="33">
        <v>1</v>
      </c>
      <c r="N5559" s="33">
        <v>596278.77</v>
      </c>
      <c r="O5559" s="33">
        <v>5281.4</v>
      </c>
      <c r="P5559" s="33">
        <v>10961</v>
      </c>
    </row>
    <row r="5560" spans="1:16">
      <c r="A5560" s="27" t="s">
        <v>902</v>
      </c>
      <c r="B5560" s="31">
        <v>202601</v>
      </c>
      <c r="C5560" s="27" t="s">
        <v>117</v>
      </c>
      <c r="D5560" s="27" t="s">
        <v>211</v>
      </c>
      <c r="E5560" s="27" t="s">
        <v>36</v>
      </c>
      <c r="F5560" s="27" t="s">
        <v>257</v>
      </c>
      <c r="G5560" s="33">
        <v>441491.54</v>
      </c>
      <c r="H5560" s="33">
        <v>441491.54</v>
      </c>
      <c r="I5560" s="33">
        <v>12500</v>
      </c>
      <c r="J5560" s="33">
        <v>1082</v>
      </c>
      <c r="K5560" s="33">
        <v>12100</v>
      </c>
      <c r="L5560" s="33">
        <v>1</v>
      </c>
      <c r="M5560" s="33">
        <v>1</v>
      </c>
      <c r="N5560" s="33">
        <v>303352.6</v>
      </c>
      <c r="O5560" s="33">
        <v>2596.6</v>
      </c>
      <c r="P5560" s="33">
        <v>4828</v>
      </c>
    </row>
    <row r="5561" spans="1:16">
      <c r="A5561" s="27" t="s">
        <v>902</v>
      </c>
      <c r="B5561" s="31">
        <v>202602</v>
      </c>
      <c r="C5561" s="27" t="s">
        <v>117</v>
      </c>
      <c r="D5561" s="27" t="s">
        <v>211</v>
      </c>
      <c r="E5561" s="27" t="s">
        <v>36</v>
      </c>
      <c r="F5561" s="27" t="s">
        <v>257</v>
      </c>
      <c r="G5561" s="33">
        <v>529302.97</v>
      </c>
      <c r="H5561" s="33">
        <v>529302.97</v>
      </c>
      <c r="I5561" s="33">
        <v>13431</v>
      </c>
      <c r="J5561" s="33">
        <v>1190</v>
      </c>
      <c r="K5561" s="33">
        <v>12100</v>
      </c>
      <c r="L5561" s="33">
        <v>1</v>
      </c>
      <c r="M5561" s="33">
        <v>1</v>
      </c>
      <c r="N5561" s="33">
        <v>312824.8</v>
      </c>
      <c r="O5561" s="33">
        <v>3103.6</v>
      </c>
      <c r="P5561" s="33">
        <v>5394</v>
      </c>
    </row>
    <row r="5562" spans="1:16">
      <c r="A5562" s="27" t="s">
        <v>902</v>
      </c>
      <c r="B5562" s="31">
        <v>202603</v>
      </c>
      <c r="C5562" s="27" t="s">
        <v>117</v>
      </c>
      <c r="D5562" s="27" t="s">
        <v>211</v>
      </c>
      <c r="E5562" s="27" t="s">
        <v>36</v>
      </c>
      <c r="F5562" s="27" t="s">
        <v>257</v>
      </c>
      <c r="G5562" s="33">
        <v>657149.14</v>
      </c>
      <c r="H5562" s="33">
        <v>657149.14</v>
      </c>
      <c r="I5562" s="33">
        <v>16849</v>
      </c>
      <c r="J5562" s="33">
        <v>1034</v>
      </c>
      <c r="K5562" s="33">
        <v>12100</v>
      </c>
      <c r="L5562" s="33">
        <v>1</v>
      </c>
      <c r="M5562" s="33">
        <v>1</v>
      </c>
      <c r="N5562" s="33">
        <v>390221.78</v>
      </c>
      <c r="O5562" s="33">
        <v>3543.7</v>
      </c>
      <c r="P5562" s="33">
        <v>7116</v>
      </c>
    </row>
    <row r="5563" spans="1:16">
      <c r="A5563" s="27" t="s">
        <v>902</v>
      </c>
      <c r="B5563" s="31">
        <v>202604</v>
      </c>
      <c r="C5563" s="27" t="s">
        <v>117</v>
      </c>
      <c r="D5563" s="27" t="s">
        <v>211</v>
      </c>
      <c r="E5563" s="27" t="s">
        <v>36</v>
      </c>
      <c r="F5563" s="27" t="s">
        <v>257</v>
      </c>
      <c r="G5563" s="33">
        <v>682883.6899999999</v>
      </c>
      <c r="H5563" s="33">
        <v>682883.6899999999</v>
      </c>
      <c r="I5563" s="33">
        <v>16274</v>
      </c>
      <c r="J5563" s="33">
        <v>1320</v>
      </c>
      <c r="K5563" s="33">
        <v>12100</v>
      </c>
      <c r="L5563" s="33">
        <v>1</v>
      </c>
      <c r="M5563" s="33">
        <v>1</v>
      </c>
      <c r="N5563" s="33">
        <v>459622.91</v>
      </c>
      <c r="O5563" s="33">
        <v>3932.7</v>
      </c>
      <c r="P5563" s="33">
        <v>6711</v>
      </c>
    </row>
    <row r="5564" spans="1:16">
      <c r="A5564" s="27" t="s">
        <v>902</v>
      </c>
      <c r="B5564" s="31">
        <v>202605</v>
      </c>
      <c r="C5564" s="27" t="s">
        <v>117</v>
      </c>
      <c r="D5564" s="27" t="s">
        <v>211</v>
      </c>
      <c r="E5564" s="27" t="s">
        <v>36</v>
      </c>
      <c r="F5564" s="27" t="s">
        <v>257</v>
      </c>
      <c r="G5564" s="33">
        <v>757843.2</v>
      </c>
      <c r="H5564" s="33">
        <v>757843.2</v>
      </c>
      <c r="I5564" s="33">
        <v>18055</v>
      </c>
      <c r="J5564" s="33">
        <v>1354</v>
      </c>
      <c r="K5564" s="33">
        <v>12100</v>
      </c>
      <c r="L5564" s="33">
        <v>1</v>
      </c>
      <c r="M5564" s="33">
        <v>1</v>
      </c>
      <c r="N5564" s="33">
        <v>503864.95</v>
      </c>
      <c r="O5564" s="33">
        <v>4551.1</v>
      </c>
      <c r="P5564" s="33">
        <v>7578</v>
      </c>
    </row>
    <row r="5565" spans="1:16">
      <c r="A5565" s="27" t="s">
        <v>902</v>
      </c>
      <c r="B5565" s="31">
        <v>202606</v>
      </c>
      <c r="C5565" s="27" t="s">
        <v>117</v>
      </c>
      <c r="D5565" s="27" t="s">
        <v>211</v>
      </c>
      <c r="E5565" s="27" t="s">
        <v>36</v>
      </c>
      <c r="F5565" s="27" t="s">
        <v>257</v>
      </c>
      <c r="G5565" s="33">
        <v>831959.54</v>
      </c>
      <c r="H5565" s="33">
        <v>831959.54</v>
      </c>
      <c r="I5565" s="33">
        <v>20981</v>
      </c>
      <c r="J5565" s="33">
        <v>1610</v>
      </c>
      <c r="K5565" s="33">
        <v>12100</v>
      </c>
      <c r="L5565" s="33">
        <v>1</v>
      </c>
      <c r="M5565" s="33">
        <v>1</v>
      </c>
      <c r="N5565" s="33">
        <v>492701.86</v>
      </c>
      <c r="O5565" s="33">
        <v>4384.3</v>
      </c>
      <c r="P5565" s="33">
        <v>8434</v>
      </c>
    </row>
    <row r="5566" spans="1:16">
      <c r="A5566" s="27" t="s">
        <v>902</v>
      </c>
      <c r="B5566" s="31">
        <v>202607</v>
      </c>
      <c r="C5566" s="27" t="s">
        <v>117</v>
      </c>
      <c r="D5566" s="27" t="s">
        <v>211</v>
      </c>
      <c r="E5566" s="27" t="s">
        <v>36</v>
      </c>
      <c r="F5566" s="27" t="s">
        <v>257</v>
      </c>
      <c r="G5566" s="33">
        <v>731321.48</v>
      </c>
      <c r="H5566" s="33">
        <v>731321.48</v>
      </c>
      <c r="I5566" s="33">
        <v>17280</v>
      </c>
      <c r="J5566" s="33">
        <v>1289</v>
      </c>
      <c r="K5566" s="33">
        <v>12100</v>
      </c>
      <c r="L5566" s="33">
        <v>1</v>
      </c>
      <c r="M5566" s="33">
        <v>1</v>
      </c>
      <c r="N5566" s="33">
        <v>438470.89</v>
      </c>
      <c r="O5566" s="33">
        <v>3902</v>
      </c>
      <c r="P5566" s="33">
        <v>7422</v>
      </c>
    </row>
    <row r="5567" spans="1:16">
      <c r="A5567" s="27" t="s">
        <v>904</v>
      </c>
      <c r="B5567" s="31">
        <v>202408</v>
      </c>
      <c r="C5567" s="27" t="s">
        <v>117</v>
      </c>
      <c r="D5567" s="27" t="s">
        <v>211</v>
      </c>
      <c r="E5567" s="27" t="s">
        <v>36</v>
      </c>
      <c r="F5567" s="27" t="s">
        <v>262</v>
      </c>
      <c r="G5567" s="33">
        <v>191931.54</v>
      </c>
      <c r="H5567" s="33">
        <v>0</v>
      </c>
      <c r="I5567" s="33">
        <v>10414</v>
      </c>
      <c r="J5567" s="33">
        <v>493</v>
      </c>
      <c r="K5567" s="33">
        <v>7300</v>
      </c>
      <c r="L5567" s="33">
        <v>1</v>
      </c>
      <c r="M5567" s="33">
        <v>0</v>
      </c>
      <c r="N5567" s="33">
        <v>189871.81</v>
      </c>
      <c r="O5567" s="33">
        <v>1110.1</v>
      </c>
      <c r="P5567" s="33">
        <v>3278</v>
      </c>
    </row>
    <row r="5568" spans="1:16">
      <c r="A5568" s="27" t="s">
        <v>904</v>
      </c>
      <c r="B5568" s="31">
        <v>202409</v>
      </c>
      <c r="C5568" s="27" t="s">
        <v>117</v>
      </c>
      <c r="D5568" s="27" t="s">
        <v>211</v>
      </c>
      <c r="E5568" s="27" t="s">
        <v>36</v>
      </c>
      <c r="F5568" s="27" t="s">
        <v>262</v>
      </c>
      <c r="G5568" s="33">
        <v>186362.92</v>
      </c>
      <c r="H5568" s="33">
        <v>0</v>
      </c>
      <c r="I5568" s="33">
        <v>8669</v>
      </c>
      <c r="J5568" s="33">
        <v>506</v>
      </c>
      <c r="K5568" s="33">
        <v>7300</v>
      </c>
      <c r="L5568" s="33">
        <v>1</v>
      </c>
      <c r="M5568" s="33">
        <v>0</v>
      </c>
      <c r="N5568" s="33">
        <v>182732.8</v>
      </c>
      <c r="O5568" s="33">
        <v>1020.3</v>
      </c>
      <c r="P5568" s="33">
        <v>2842</v>
      </c>
    </row>
    <row r="5569" spans="1:16">
      <c r="A5569" s="27" t="s">
        <v>904</v>
      </c>
      <c r="B5569" s="31">
        <v>202410</v>
      </c>
      <c r="C5569" s="27" t="s">
        <v>117</v>
      </c>
      <c r="D5569" s="27" t="s">
        <v>211</v>
      </c>
      <c r="E5569" s="27" t="s">
        <v>36</v>
      </c>
      <c r="F5569" s="27" t="s">
        <v>262</v>
      </c>
      <c r="G5569" s="33">
        <v>203814.18</v>
      </c>
      <c r="H5569" s="33">
        <v>0</v>
      </c>
      <c r="I5569" s="33">
        <v>10086</v>
      </c>
      <c r="J5569" s="33">
        <v>520</v>
      </c>
      <c r="K5569" s="33">
        <v>7300</v>
      </c>
      <c r="L5569" s="33">
        <v>1</v>
      </c>
      <c r="M5569" s="33">
        <v>0</v>
      </c>
      <c r="N5569" s="33">
        <v>200900.08</v>
      </c>
      <c r="O5569" s="33">
        <v>1297.8</v>
      </c>
      <c r="P5569" s="33">
        <v>3275</v>
      </c>
    </row>
    <row r="5570" spans="1:16">
      <c r="A5570" s="27" t="s">
        <v>904</v>
      </c>
      <c r="B5570" s="31">
        <v>202411</v>
      </c>
      <c r="C5570" s="27" t="s">
        <v>117</v>
      </c>
      <c r="D5570" s="27" t="s">
        <v>211</v>
      </c>
      <c r="E5570" s="27" t="s">
        <v>36</v>
      </c>
      <c r="F5570" s="27" t="s">
        <v>262</v>
      </c>
      <c r="G5570" s="33">
        <v>272187.22</v>
      </c>
      <c r="H5570" s="33">
        <v>0</v>
      </c>
      <c r="I5570" s="33">
        <v>14506</v>
      </c>
      <c r="J5570" s="33">
        <v>718</v>
      </c>
      <c r="K5570" s="33">
        <v>7300</v>
      </c>
      <c r="L5570" s="33">
        <v>1</v>
      </c>
      <c r="M5570" s="33">
        <v>0</v>
      </c>
      <c r="N5570" s="33">
        <v>242671.51</v>
      </c>
      <c r="O5570" s="33">
        <v>1658.2</v>
      </c>
      <c r="P5570" s="33">
        <v>4718</v>
      </c>
    </row>
    <row r="5571" spans="1:16">
      <c r="A5571" s="27" t="s">
        <v>904</v>
      </c>
      <c r="B5571" s="31">
        <v>202412</v>
      </c>
      <c r="C5571" s="27" t="s">
        <v>117</v>
      </c>
      <c r="D5571" s="27" t="s">
        <v>211</v>
      </c>
      <c r="E5571" s="27" t="s">
        <v>36</v>
      </c>
      <c r="F5571" s="27" t="s">
        <v>262</v>
      </c>
      <c r="G5571" s="33">
        <v>297484.09</v>
      </c>
      <c r="H5571" s="33">
        <v>0</v>
      </c>
      <c r="I5571" s="33">
        <v>14769</v>
      </c>
      <c r="J5571" s="33">
        <v>875</v>
      </c>
      <c r="K5571" s="33">
        <v>7300</v>
      </c>
      <c r="L5571" s="33">
        <v>1</v>
      </c>
      <c r="M5571" s="33">
        <v>0</v>
      </c>
      <c r="N5571" s="33">
        <v>278830.12</v>
      </c>
      <c r="O5571" s="33">
        <v>2301.1</v>
      </c>
      <c r="P5571" s="33">
        <v>4791</v>
      </c>
    </row>
    <row r="5572" spans="1:16">
      <c r="A5572" s="27" t="s">
        <v>904</v>
      </c>
      <c r="B5572" s="31">
        <v>202501</v>
      </c>
      <c r="C5572" s="27" t="s">
        <v>117</v>
      </c>
      <c r="D5572" s="27" t="s">
        <v>211</v>
      </c>
      <c r="E5572" s="27" t="s">
        <v>36</v>
      </c>
      <c r="F5572" s="27" t="s">
        <v>262</v>
      </c>
      <c r="G5572" s="33">
        <v>148993.89</v>
      </c>
      <c r="H5572" s="33">
        <v>0</v>
      </c>
      <c r="I5572" s="33">
        <v>6968</v>
      </c>
      <c r="J5572" s="33">
        <v>352</v>
      </c>
      <c r="K5572" s="33">
        <v>7300</v>
      </c>
      <c r="L5572" s="33">
        <v>1</v>
      </c>
      <c r="M5572" s="33">
        <v>0</v>
      </c>
      <c r="N5572" s="33">
        <v>141852.85</v>
      </c>
      <c r="O5572" s="33">
        <v>992.3</v>
      </c>
      <c r="P5572" s="33">
        <v>2386</v>
      </c>
    </row>
    <row r="5573" spans="1:16">
      <c r="A5573" s="27" t="s">
        <v>904</v>
      </c>
      <c r="B5573" s="31">
        <v>202502</v>
      </c>
      <c r="C5573" s="27" t="s">
        <v>117</v>
      </c>
      <c r="D5573" s="27" t="s">
        <v>211</v>
      </c>
      <c r="E5573" s="27" t="s">
        <v>36</v>
      </c>
      <c r="F5573" s="27" t="s">
        <v>262</v>
      </c>
      <c r="G5573" s="33">
        <v>158506.45</v>
      </c>
      <c r="H5573" s="33">
        <v>0</v>
      </c>
      <c r="I5573" s="33">
        <v>8573</v>
      </c>
      <c r="J5573" s="33">
        <v>437</v>
      </c>
      <c r="K5573" s="33">
        <v>7300</v>
      </c>
      <c r="L5573" s="33">
        <v>1</v>
      </c>
      <c r="M5573" s="33">
        <v>0</v>
      </c>
      <c r="N5573" s="33">
        <v>146282.21</v>
      </c>
      <c r="O5573" s="33">
        <v>978.7</v>
      </c>
      <c r="P5573" s="33">
        <v>2744</v>
      </c>
    </row>
    <row r="5574" spans="1:16">
      <c r="A5574" s="27" t="s">
        <v>904</v>
      </c>
      <c r="B5574" s="31">
        <v>202503</v>
      </c>
      <c r="C5574" s="27" t="s">
        <v>117</v>
      </c>
      <c r="D5574" s="27" t="s">
        <v>211</v>
      </c>
      <c r="E5574" s="27" t="s">
        <v>36</v>
      </c>
      <c r="F5574" s="27" t="s">
        <v>262</v>
      </c>
      <c r="G5574" s="33">
        <v>201540.6</v>
      </c>
      <c r="H5574" s="33">
        <v>0</v>
      </c>
      <c r="I5574" s="33">
        <v>9885</v>
      </c>
      <c r="J5574" s="33">
        <v>519</v>
      </c>
      <c r="K5574" s="33">
        <v>7300</v>
      </c>
      <c r="L5574" s="33">
        <v>1</v>
      </c>
      <c r="M5574" s="33">
        <v>0</v>
      </c>
      <c r="N5574" s="33">
        <v>182474.36</v>
      </c>
      <c r="O5574" s="33">
        <v>1276.1</v>
      </c>
      <c r="P5574" s="33">
        <v>3096</v>
      </c>
    </row>
    <row r="5575" spans="1:16">
      <c r="A5575" s="27" t="s">
        <v>904</v>
      </c>
      <c r="B5575" s="31">
        <v>202504</v>
      </c>
      <c r="C5575" s="27" t="s">
        <v>117</v>
      </c>
      <c r="D5575" s="27" t="s">
        <v>211</v>
      </c>
      <c r="E5575" s="27" t="s">
        <v>36</v>
      </c>
      <c r="F5575" s="27" t="s">
        <v>262</v>
      </c>
      <c r="G5575" s="33">
        <v>238724.78</v>
      </c>
      <c r="H5575" s="33">
        <v>0</v>
      </c>
      <c r="I5575" s="33">
        <v>12016</v>
      </c>
      <c r="J5575" s="33">
        <v>532</v>
      </c>
      <c r="K5575" s="33">
        <v>7300</v>
      </c>
      <c r="L5575" s="33">
        <v>1</v>
      </c>
      <c r="M5575" s="33">
        <v>0</v>
      </c>
      <c r="N5575" s="33">
        <v>214927.51</v>
      </c>
      <c r="O5575" s="33">
        <v>1445.6</v>
      </c>
      <c r="P5575" s="33">
        <v>3896</v>
      </c>
    </row>
    <row r="5576" spans="1:16">
      <c r="A5576" s="27" t="s">
        <v>904</v>
      </c>
      <c r="B5576" s="31">
        <v>202505</v>
      </c>
      <c r="C5576" s="27" t="s">
        <v>117</v>
      </c>
      <c r="D5576" s="27" t="s">
        <v>211</v>
      </c>
      <c r="E5576" s="27" t="s">
        <v>36</v>
      </c>
      <c r="F5576" s="27" t="s">
        <v>262</v>
      </c>
      <c r="G5576" s="33">
        <v>266539.54</v>
      </c>
      <c r="H5576" s="33">
        <v>0</v>
      </c>
      <c r="I5576" s="33">
        <v>14456</v>
      </c>
      <c r="J5576" s="33">
        <v>633</v>
      </c>
      <c r="K5576" s="33">
        <v>7300</v>
      </c>
      <c r="L5576" s="33">
        <v>1</v>
      </c>
      <c r="M5576" s="33">
        <v>0</v>
      </c>
      <c r="N5576" s="33">
        <v>235615.84</v>
      </c>
      <c r="O5576" s="33">
        <v>1693.1</v>
      </c>
      <c r="P5576" s="33">
        <v>4420</v>
      </c>
    </row>
    <row r="5577" spans="1:16">
      <c r="A5577" s="27" t="s">
        <v>904</v>
      </c>
      <c r="B5577" s="31">
        <v>202506</v>
      </c>
      <c r="C5577" s="27" t="s">
        <v>117</v>
      </c>
      <c r="D5577" s="27" t="s">
        <v>211</v>
      </c>
      <c r="E5577" s="27" t="s">
        <v>36</v>
      </c>
      <c r="F5577" s="27" t="s">
        <v>262</v>
      </c>
      <c r="G5577" s="33">
        <v>244963.28</v>
      </c>
      <c r="H5577" s="33">
        <v>0</v>
      </c>
      <c r="I5577" s="33">
        <v>12203</v>
      </c>
      <c r="J5577" s="33">
        <v>739</v>
      </c>
      <c r="K5577" s="33">
        <v>7300</v>
      </c>
      <c r="L5577" s="33">
        <v>1</v>
      </c>
      <c r="M5577" s="33">
        <v>0</v>
      </c>
      <c r="N5577" s="33">
        <v>230395.79</v>
      </c>
      <c r="O5577" s="33">
        <v>1643.4</v>
      </c>
      <c r="P5577" s="33">
        <v>3890</v>
      </c>
    </row>
    <row r="5578" spans="1:16">
      <c r="A5578" s="27" t="s">
        <v>904</v>
      </c>
      <c r="B5578" s="31">
        <v>202507</v>
      </c>
      <c r="C5578" s="27" t="s">
        <v>117</v>
      </c>
      <c r="D5578" s="27" t="s">
        <v>211</v>
      </c>
      <c r="E5578" s="27" t="s">
        <v>36</v>
      </c>
      <c r="F5578" s="27" t="s">
        <v>262</v>
      </c>
      <c r="G5578" s="33">
        <v>241012.61</v>
      </c>
      <c r="H5578" s="33">
        <v>0</v>
      </c>
      <c r="I5578" s="33">
        <v>12217</v>
      </c>
      <c r="J5578" s="33">
        <v>727</v>
      </c>
      <c r="K5578" s="33">
        <v>7300</v>
      </c>
      <c r="L5578" s="33">
        <v>1</v>
      </c>
      <c r="M5578" s="33">
        <v>0</v>
      </c>
      <c r="N5578" s="33">
        <v>205036.46</v>
      </c>
      <c r="O5578" s="33">
        <v>1452.6</v>
      </c>
      <c r="P5578" s="33">
        <v>3820</v>
      </c>
    </row>
    <row r="5579" spans="1:16">
      <c r="A5579" s="27" t="s">
        <v>904</v>
      </c>
      <c r="B5579" s="31">
        <v>202508</v>
      </c>
      <c r="C5579" s="27" t="s">
        <v>117</v>
      </c>
      <c r="D5579" s="27" t="s">
        <v>211</v>
      </c>
      <c r="E5579" s="27" t="s">
        <v>36</v>
      </c>
      <c r="F5579" s="27" t="s">
        <v>262</v>
      </c>
      <c r="G5579" s="33">
        <v>252709.79</v>
      </c>
      <c r="H5579" s="33">
        <v>0</v>
      </c>
      <c r="I5579" s="33">
        <v>12921</v>
      </c>
      <c r="J5579" s="33">
        <v>575</v>
      </c>
      <c r="K5579" s="33">
        <v>7300</v>
      </c>
      <c r="L5579" s="33">
        <v>1</v>
      </c>
      <c r="M5579" s="33">
        <v>0</v>
      </c>
      <c r="N5579" s="33">
        <v>197656.56</v>
      </c>
      <c r="O5579" s="33">
        <v>1454.9</v>
      </c>
      <c r="P5579" s="33">
        <v>4223</v>
      </c>
    </row>
    <row r="5580" spans="1:16">
      <c r="A5580" s="27" t="s">
        <v>904</v>
      </c>
      <c r="B5580" s="31">
        <v>202509</v>
      </c>
      <c r="C5580" s="27" t="s">
        <v>117</v>
      </c>
      <c r="D5580" s="27" t="s">
        <v>211</v>
      </c>
      <c r="E5580" s="27" t="s">
        <v>36</v>
      </c>
      <c r="F5580" s="27" t="s">
        <v>262</v>
      </c>
      <c r="G5580" s="33">
        <v>232713.16</v>
      </c>
      <c r="H5580" s="33">
        <v>0</v>
      </c>
      <c r="I5580" s="33">
        <v>11107</v>
      </c>
      <c r="J5580" s="33">
        <v>677</v>
      </c>
      <c r="K5580" s="33">
        <v>7300</v>
      </c>
      <c r="L5580" s="33">
        <v>1</v>
      </c>
      <c r="M5580" s="33">
        <v>0</v>
      </c>
      <c r="N5580" s="33">
        <v>190224.84</v>
      </c>
      <c r="O5580" s="33">
        <v>1517</v>
      </c>
      <c r="P5580" s="33">
        <v>3799</v>
      </c>
    </row>
    <row r="5581" spans="1:16">
      <c r="A5581" s="27" t="s">
        <v>904</v>
      </c>
      <c r="B5581" s="31">
        <v>202510</v>
      </c>
      <c r="C5581" s="27" t="s">
        <v>117</v>
      </c>
      <c r="D5581" s="27" t="s">
        <v>211</v>
      </c>
      <c r="E5581" s="27" t="s">
        <v>36</v>
      </c>
      <c r="F5581" s="27" t="s">
        <v>262</v>
      </c>
      <c r="G5581" s="33">
        <v>254597.17</v>
      </c>
      <c r="H5581" s="33">
        <v>0</v>
      </c>
      <c r="I5581" s="33">
        <v>13208</v>
      </c>
      <c r="J5581" s="33">
        <v>627</v>
      </c>
      <c r="K5581" s="33">
        <v>7300</v>
      </c>
      <c r="L5581" s="33">
        <v>1</v>
      </c>
      <c r="M5581" s="33">
        <v>0</v>
      </c>
      <c r="N5581" s="33">
        <v>209136.98</v>
      </c>
      <c r="O5581" s="33">
        <v>1530.7</v>
      </c>
      <c r="P5581" s="33">
        <v>4165</v>
      </c>
    </row>
    <row r="5582" spans="1:16">
      <c r="A5582" s="27" t="s">
        <v>904</v>
      </c>
      <c r="B5582" s="31">
        <v>202511</v>
      </c>
      <c r="C5582" s="27" t="s">
        <v>117</v>
      </c>
      <c r="D5582" s="27" t="s">
        <v>211</v>
      </c>
      <c r="E5582" s="27" t="s">
        <v>36</v>
      </c>
      <c r="F5582" s="27" t="s">
        <v>262</v>
      </c>
      <c r="G5582" s="33">
        <v>286542.81</v>
      </c>
      <c r="H5582" s="33">
        <v>286542.81</v>
      </c>
      <c r="I5582" s="33">
        <v>14907</v>
      </c>
      <c r="J5582" s="33">
        <v>710</v>
      </c>
      <c r="K5582" s="33">
        <v>7300</v>
      </c>
      <c r="L5582" s="33">
        <v>1</v>
      </c>
      <c r="M5582" s="33">
        <v>1</v>
      </c>
      <c r="N5582" s="33">
        <v>252621.04</v>
      </c>
      <c r="O5582" s="33">
        <v>1844.4</v>
      </c>
      <c r="P5582" s="33">
        <v>4726</v>
      </c>
    </row>
    <row r="5583" spans="1:16">
      <c r="A5583" s="27" t="s">
        <v>904</v>
      </c>
      <c r="B5583" s="31">
        <v>202512</v>
      </c>
      <c r="C5583" s="27" t="s">
        <v>117</v>
      </c>
      <c r="D5583" s="27" t="s">
        <v>211</v>
      </c>
      <c r="E5583" s="27" t="s">
        <v>36</v>
      </c>
      <c r="F5583" s="27" t="s">
        <v>262</v>
      </c>
      <c r="G5583" s="33">
        <v>341306.14</v>
      </c>
      <c r="H5583" s="33">
        <v>341306.14</v>
      </c>
      <c r="I5583" s="33">
        <v>17609</v>
      </c>
      <c r="J5583" s="33">
        <v>899</v>
      </c>
      <c r="K5583" s="33">
        <v>7300</v>
      </c>
      <c r="L5583" s="33">
        <v>1</v>
      </c>
      <c r="M5583" s="33">
        <v>1</v>
      </c>
      <c r="N5583" s="33">
        <v>290262.15</v>
      </c>
      <c r="O5583" s="33">
        <v>1787.6</v>
      </c>
      <c r="P5583" s="33">
        <v>5618</v>
      </c>
    </row>
    <row r="5584" spans="1:16">
      <c r="A5584" s="27" t="s">
        <v>904</v>
      </c>
      <c r="B5584" s="31">
        <v>202601</v>
      </c>
      <c r="C5584" s="27" t="s">
        <v>117</v>
      </c>
      <c r="D5584" s="27" t="s">
        <v>211</v>
      </c>
      <c r="E5584" s="27" t="s">
        <v>36</v>
      </c>
      <c r="F5584" s="27" t="s">
        <v>262</v>
      </c>
      <c r="G5584" s="33">
        <v>178641.16</v>
      </c>
      <c r="H5584" s="33">
        <v>178641.16</v>
      </c>
      <c r="I5584" s="33">
        <v>9230</v>
      </c>
      <c r="J5584" s="33">
        <v>481</v>
      </c>
      <c r="K5584" s="33">
        <v>7300</v>
      </c>
      <c r="L5584" s="33">
        <v>1</v>
      </c>
      <c r="M5584" s="33">
        <v>1</v>
      </c>
      <c r="N5584" s="33">
        <v>147668.81</v>
      </c>
      <c r="O5584" s="33">
        <v>1124.6</v>
      </c>
      <c r="P5584" s="33">
        <v>2909</v>
      </c>
    </row>
    <row r="5585" spans="1:16">
      <c r="A5585" s="27" t="s">
        <v>904</v>
      </c>
      <c r="B5585" s="31">
        <v>202602</v>
      </c>
      <c r="C5585" s="27" t="s">
        <v>117</v>
      </c>
      <c r="D5585" s="27" t="s">
        <v>211</v>
      </c>
      <c r="E5585" s="27" t="s">
        <v>36</v>
      </c>
      <c r="F5585" s="27" t="s">
        <v>262</v>
      </c>
      <c r="G5585" s="33">
        <v>168291.71</v>
      </c>
      <c r="H5585" s="33">
        <v>168291.71</v>
      </c>
      <c r="I5585" s="33">
        <v>8994</v>
      </c>
      <c r="J5585" s="33">
        <v>508</v>
      </c>
      <c r="K5585" s="33">
        <v>7300</v>
      </c>
      <c r="L5585" s="33">
        <v>1</v>
      </c>
      <c r="M5585" s="33">
        <v>1</v>
      </c>
      <c r="N5585" s="33">
        <v>152279.78</v>
      </c>
      <c r="O5585" s="33">
        <v>1036.9</v>
      </c>
      <c r="P5585" s="33">
        <v>2697</v>
      </c>
    </row>
    <row r="5586" spans="1:16">
      <c r="A5586" s="27" t="s">
        <v>904</v>
      </c>
      <c r="B5586" s="31">
        <v>202603</v>
      </c>
      <c r="C5586" s="27" t="s">
        <v>117</v>
      </c>
      <c r="D5586" s="27" t="s">
        <v>211</v>
      </c>
      <c r="E5586" s="27" t="s">
        <v>36</v>
      </c>
      <c r="F5586" s="27" t="s">
        <v>262</v>
      </c>
      <c r="G5586" s="33">
        <v>229321.23</v>
      </c>
      <c r="H5586" s="33">
        <v>229321.23</v>
      </c>
      <c r="I5586" s="33">
        <v>12819</v>
      </c>
      <c r="J5586" s="33">
        <v>751</v>
      </c>
      <c r="K5586" s="33">
        <v>7300</v>
      </c>
      <c r="L5586" s="33">
        <v>1</v>
      </c>
      <c r="M5586" s="33">
        <v>1</v>
      </c>
      <c r="N5586" s="33">
        <v>189955.81</v>
      </c>
      <c r="O5586" s="33">
        <v>1561.1</v>
      </c>
      <c r="P5586" s="33">
        <v>3962</v>
      </c>
    </row>
    <row r="5587" spans="1:16">
      <c r="A5587" s="27" t="s">
        <v>904</v>
      </c>
      <c r="B5587" s="31">
        <v>202604</v>
      </c>
      <c r="C5587" s="27" t="s">
        <v>117</v>
      </c>
      <c r="D5587" s="27" t="s">
        <v>211</v>
      </c>
      <c r="E5587" s="27" t="s">
        <v>36</v>
      </c>
      <c r="F5587" s="27" t="s">
        <v>262</v>
      </c>
      <c r="G5587" s="33">
        <v>245057.32</v>
      </c>
      <c r="H5587" s="33">
        <v>245057.32</v>
      </c>
      <c r="I5587" s="33">
        <v>11894</v>
      </c>
      <c r="J5587" s="33">
        <v>597</v>
      </c>
      <c r="K5587" s="33">
        <v>7300</v>
      </c>
      <c r="L5587" s="33">
        <v>1</v>
      </c>
      <c r="M5587" s="33">
        <v>1</v>
      </c>
      <c r="N5587" s="33">
        <v>223739.53</v>
      </c>
      <c r="O5587" s="33">
        <v>1588</v>
      </c>
      <c r="P5587" s="33">
        <v>3981</v>
      </c>
    </row>
    <row r="5588" spans="1:16">
      <c r="A5588" s="27" t="s">
        <v>904</v>
      </c>
      <c r="B5588" s="31">
        <v>202605</v>
      </c>
      <c r="C5588" s="27" t="s">
        <v>117</v>
      </c>
      <c r="D5588" s="27" t="s">
        <v>211</v>
      </c>
      <c r="E5588" s="27" t="s">
        <v>36</v>
      </c>
      <c r="F5588" s="27" t="s">
        <v>262</v>
      </c>
      <c r="G5588" s="33">
        <v>276595.79</v>
      </c>
      <c r="H5588" s="33">
        <v>276595.79</v>
      </c>
      <c r="I5588" s="33">
        <v>14272</v>
      </c>
      <c r="J5588" s="33">
        <v>725</v>
      </c>
      <c r="K5588" s="33">
        <v>7300</v>
      </c>
      <c r="L5588" s="33">
        <v>1</v>
      </c>
      <c r="M5588" s="33">
        <v>1</v>
      </c>
      <c r="N5588" s="33">
        <v>245276.09</v>
      </c>
      <c r="O5588" s="33">
        <v>1571.8</v>
      </c>
      <c r="P5588" s="33">
        <v>4494</v>
      </c>
    </row>
    <row r="5589" spans="1:16">
      <c r="A5589" s="27" t="s">
        <v>904</v>
      </c>
      <c r="B5589" s="31">
        <v>202606</v>
      </c>
      <c r="C5589" s="27" t="s">
        <v>117</v>
      </c>
      <c r="D5589" s="27" t="s">
        <v>211</v>
      </c>
      <c r="E5589" s="27" t="s">
        <v>36</v>
      </c>
      <c r="F5589" s="27" t="s">
        <v>262</v>
      </c>
      <c r="G5589" s="33">
        <v>287207.3</v>
      </c>
      <c r="H5589" s="33">
        <v>287207.3</v>
      </c>
      <c r="I5589" s="33">
        <v>14674</v>
      </c>
      <c r="J5589" s="33">
        <v>722</v>
      </c>
      <c r="K5589" s="33">
        <v>7300</v>
      </c>
      <c r="L5589" s="33">
        <v>1</v>
      </c>
      <c r="M5589" s="33">
        <v>1</v>
      </c>
      <c r="N5589" s="33">
        <v>239842.02</v>
      </c>
      <c r="O5589" s="33">
        <v>1812.1</v>
      </c>
      <c r="P5589" s="33">
        <v>4406</v>
      </c>
    </row>
    <row r="5590" spans="1:16">
      <c r="A5590" s="27" t="s">
        <v>904</v>
      </c>
      <c r="B5590" s="31">
        <v>202607</v>
      </c>
      <c r="C5590" s="27" t="s">
        <v>117</v>
      </c>
      <c r="D5590" s="27" t="s">
        <v>211</v>
      </c>
      <c r="E5590" s="27" t="s">
        <v>36</v>
      </c>
      <c r="F5590" s="27" t="s">
        <v>262</v>
      </c>
      <c r="G5590" s="33">
        <v>239682.71</v>
      </c>
      <c r="H5590" s="33">
        <v>239682.71</v>
      </c>
      <c r="I5590" s="33">
        <v>12306</v>
      </c>
      <c r="J5590" s="33">
        <v>681</v>
      </c>
      <c r="K5590" s="33">
        <v>7300</v>
      </c>
      <c r="L5590" s="33">
        <v>1</v>
      </c>
      <c r="M5590" s="33">
        <v>1</v>
      </c>
      <c r="N5590" s="33">
        <v>213442.96</v>
      </c>
      <c r="O5590" s="33">
        <v>1467.6</v>
      </c>
      <c r="P5590" s="33">
        <v>4040</v>
      </c>
    </row>
    <row r="5591" spans="1:16">
      <c r="A5591" s="27" t="s">
        <v>908</v>
      </c>
      <c r="B5591" s="31">
        <v>202408</v>
      </c>
      <c r="C5591" s="27" t="s">
        <v>117</v>
      </c>
      <c r="D5591" s="27" t="s">
        <v>211</v>
      </c>
      <c r="E5591" s="27" t="s">
        <v>36</v>
      </c>
      <c r="F5591" s="27" t="s">
        <v>257</v>
      </c>
      <c r="G5591" s="33">
        <v>442003.27</v>
      </c>
      <c r="H5591" s="33">
        <v>442003.27</v>
      </c>
      <c r="I5591" s="33">
        <v>9979</v>
      </c>
      <c r="J5591" s="33">
        <v>781</v>
      </c>
      <c r="K5591" s="33">
        <v>12500</v>
      </c>
      <c r="L5591" s="33">
        <v>1</v>
      </c>
      <c r="M5591" s="33">
        <v>1</v>
      </c>
      <c r="N5591" s="33">
        <v>408212.19</v>
      </c>
      <c r="O5591" s="33">
        <v>2528</v>
      </c>
      <c r="P5591" s="33">
        <v>4426</v>
      </c>
    </row>
    <row r="5592" spans="1:16">
      <c r="A5592" s="27" t="s">
        <v>908</v>
      </c>
      <c r="B5592" s="31">
        <v>202409</v>
      </c>
      <c r="C5592" s="27" t="s">
        <v>117</v>
      </c>
      <c r="D5592" s="27" t="s">
        <v>211</v>
      </c>
      <c r="E5592" s="27" t="s">
        <v>36</v>
      </c>
      <c r="F5592" s="27" t="s">
        <v>257</v>
      </c>
      <c r="G5592" s="33">
        <v>468075.24</v>
      </c>
      <c r="H5592" s="33">
        <v>468075.24</v>
      </c>
      <c r="I5592" s="33">
        <v>10998</v>
      </c>
      <c r="J5592" s="33">
        <v>921</v>
      </c>
      <c r="K5592" s="33">
        <v>12500</v>
      </c>
      <c r="L5592" s="33">
        <v>1</v>
      </c>
      <c r="M5592" s="33">
        <v>1</v>
      </c>
      <c r="N5592" s="33">
        <v>392863.77</v>
      </c>
      <c r="O5592" s="33">
        <v>2873.9</v>
      </c>
      <c r="P5592" s="33">
        <v>4617</v>
      </c>
    </row>
    <row r="5593" spans="1:16">
      <c r="A5593" s="27" t="s">
        <v>908</v>
      </c>
      <c r="B5593" s="31">
        <v>202410</v>
      </c>
      <c r="C5593" s="27" t="s">
        <v>117</v>
      </c>
      <c r="D5593" s="27" t="s">
        <v>211</v>
      </c>
      <c r="E5593" s="27" t="s">
        <v>36</v>
      </c>
      <c r="F5593" s="27" t="s">
        <v>257</v>
      </c>
      <c r="G5593" s="33">
        <v>529735.65</v>
      </c>
      <c r="H5593" s="33">
        <v>529735.65</v>
      </c>
      <c r="I5593" s="33">
        <v>12512</v>
      </c>
      <c r="J5593" s="33">
        <v>979</v>
      </c>
      <c r="K5593" s="33">
        <v>12500</v>
      </c>
      <c r="L5593" s="33">
        <v>1</v>
      </c>
      <c r="M5593" s="33">
        <v>1</v>
      </c>
      <c r="N5593" s="33">
        <v>431922.25</v>
      </c>
      <c r="O5593" s="33">
        <v>2776.5</v>
      </c>
      <c r="P5593" s="33">
        <v>5450</v>
      </c>
    </row>
    <row r="5594" spans="1:16">
      <c r="A5594" s="27" t="s">
        <v>908</v>
      </c>
      <c r="B5594" s="31">
        <v>202411</v>
      </c>
      <c r="C5594" s="27" t="s">
        <v>117</v>
      </c>
      <c r="D5594" s="27" t="s">
        <v>211</v>
      </c>
      <c r="E5594" s="27" t="s">
        <v>36</v>
      </c>
      <c r="F5594" s="27" t="s">
        <v>257</v>
      </c>
      <c r="G5594" s="33">
        <v>616395.62</v>
      </c>
      <c r="H5594" s="33">
        <v>616395.62</v>
      </c>
      <c r="I5594" s="33">
        <v>14448</v>
      </c>
      <c r="J5594" s="33">
        <v>1098</v>
      </c>
      <c r="K5594" s="33">
        <v>12500</v>
      </c>
      <c r="L5594" s="33">
        <v>1</v>
      </c>
      <c r="M5594" s="33">
        <v>1</v>
      </c>
      <c r="N5594" s="33">
        <v>521728.15</v>
      </c>
      <c r="O5594" s="33">
        <v>3573.6</v>
      </c>
      <c r="P5594" s="33">
        <v>6246</v>
      </c>
    </row>
    <row r="5595" spans="1:16">
      <c r="A5595" s="27" t="s">
        <v>908</v>
      </c>
      <c r="B5595" s="31">
        <v>202412</v>
      </c>
      <c r="C5595" s="27" t="s">
        <v>117</v>
      </c>
      <c r="D5595" s="27" t="s">
        <v>211</v>
      </c>
      <c r="E5595" s="27" t="s">
        <v>36</v>
      </c>
      <c r="F5595" s="27" t="s">
        <v>257</v>
      </c>
      <c r="G5595" s="33">
        <v>750163</v>
      </c>
      <c r="H5595" s="33">
        <v>750163</v>
      </c>
      <c r="I5595" s="33">
        <v>20473</v>
      </c>
      <c r="J5595" s="33">
        <v>1528</v>
      </c>
      <c r="K5595" s="33">
        <v>12500</v>
      </c>
      <c r="L5595" s="33">
        <v>1</v>
      </c>
      <c r="M5595" s="33">
        <v>1</v>
      </c>
      <c r="N5595" s="33">
        <v>599466.8199999999</v>
      </c>
      <c r="O5595" s="33">
        <v>4029.5</v>
      </c>
      <c r="P5595" s="33">
        <v>8034</v>
      </c>
    </row>
    <row r="5596" spans="1:16">
      <c r="A5596" s="27" t="s">
        <v>908</v>
      </c>
      <c r="B5596" s="31">
        <v>202501</v>
      </c>
      <c r="C5596" s="27" t="s">
        <v>117</v>
      </c>
      <c r="D5596" s="27" t="s">
        <v>211</v>
      </c>
      <c r="E5596" s="27" t="s">
        <v>36</v>
      </c>
      <c r="F5596" s="27" t="s">
        <v>257</v>
      </c>
      <c r="G5596" s="33">
        <v>390508.97</v>
      </c>
      <c r="H5596" s="33">
        <v>390508.97</v>
      </c>
      <c r="I5596" s="33">
        <v>10626</v>
      </c>
      <c r="J5596" s="33">
        <v>814</v>
      </c>
      <c r="K5596" s="33">
        <v>12500</v>
      </c>
      <c r="L5596" s="33">
        <v>1</v>
      </c>
      <c r="M5596" s="33">
        <v>1</v>
      </c>
      <c r="N5596" s="33">
        <v>304974.5</v>
      </c>
      <c r="O5596" s="33">
        <v>2157.2</v>
      </c>
      <c r="P5596" s="33">
        <v>4167</v>
      </c>
    </row>
    <row r="5597" spans="1:16">
      <c r="A5597" s="27" t="s">
        <v>908</v>
      </c>
      <c r="B5597" s="31">
        <v>202502</v>
      </c>
      <c r="C5597" s="27" t="s">
        <v>117</v>
      </c>
      <c r="D5597" s="27" t="s">
        <v>211</v>
      </c>
      <c r="E5597" s="27" t="s">
        <v>36</v>
      </c>
      <c r="F5597" s="27" t="s">
        <v>257</v>
      </c>
      <c r="G5597" s="33">
        <v>383404.65</v>
      </c>
      <c r="H5597" s="33">
        <v>383404.65</v>
      </c>
      <c r="I5597" s="33">
        <v>9635</v>
      </c>
      <c r="J5597" s="33">
        <v>592</v>
      </c>
      <c r="K5597" s="33">
        <v>12500</v>
      </c>
      <c r="L5597" s="33">
        <v>1</v>
      </c>
      <c r="M5597" s="33">
        <v>1</v>
      </c>
      <c r="N5597" s="33">
        <v>314497.34</v>
      </c>
      <c r="O5597" s="33">
        <v>2414.8</v>
      </c>
      <c r="P5597" s="33">
        <v>4043</v>
      </c>
    </row>
    <row r="5598" spans="1:16">
      <c r="A5598" s="27" t="s">
        <v>908</v>
      </c>
      <c r="B5598" s="31">
        <v>202503</v>
      </c>
      <c r="C5598" s="27" t="s">
        <v>117</v>
      </c>
      <c r="D5598" s="27" t="s">
        <v>211</v>
      </c>
      <c r="E5598" s="27" t="s">
        <v>36</v>
      </c>
      <c r="F5598" s="27" t="s">
        <v>257</v>
      </c>
      <c r="G5598" s="33">
        <v>424054.6</v>
      </c>
      <c r="H5598" s="33">
        <v>424054.6</v>
      </c>
      <c r="I5598" s="33">
        <v>11090</v>
      </c>
      <c r="J5598" s="33">
        <v>932</v>
      </c>
      <c r="K5598" s="33">
        <v>12500</v>
      </c>
      <c r="L5598" s="33">
        <v>1</v>
      </c>
      <c r="M5598" s="33">
        <v>1</v>
      </c>
      <c r="N5598" s="33">
        <v>392308.14</v>
      </c>
      <c r="O5598" s="33">
        <v>2398</v>
      </c>
      <c r="P5598" s="33">
        <v>4501</v>
      </c>
    </row>
    <row r="5599" spans="1:16">
      <c r="A5599" s="27" t="s">
        <v>908</v>
      </c>
      <c r="B5599" s="31">
        <v>202504</v>
      </c>
      <c r="C5599" s="27" t="s">
        <v>117</v>
      </c>
      <c r="D5599" s="27" t="s">
        <v>211</v>
      </c>
      <c r="E5599" s="27" t="s">
        <v>36</v>
      </c>
      <c r="F5599" s="27" t="s">
        <v>257</v>
      </c>
      <c r="G5599" s="33">
        <v>557562.42</v>
      </c>
      <c r="H5599" s="33">
        <v>557562.42</v>
      </c>
      <c r="I5599" s="33">
        <v>13584</v>
      </c>
      <c r="J5599" s="33">
        <v>1134</v>
      </c>
      <c r="K5599" s="33">
        <v>12500</v>
      </c>
      <c r="L5599" s="33">
        <v>1</v>
      </c>
      <c r="M5599" s="33">
        <v>1</v>
      </c>
      <c r="N5599" s="33">
        <v>462080.32</v>
      </c>
      <c r="O5599" s="33">
        <v>3056.9</v>
      </c>
      <c r="P5599" s="33">
        <v>5611</v>
      </c>
    </row>
    <row r="5600" spans="1:16">
      <c r="A5600" s="27" t="s">
        <v>908</v>
      </c>
      <c r="B5600" s="31">
        <v>202505</v>
      </c>
      <c r="C5600" s="27" t="s">
        <v>117</v>
      </c>
      <c r="D5600" s="27" t="s">
        <v>211</v>
      </c>
      <c r="E5600" s="27" t="s">
        <v>36</v>
      </c>
      <c r="F5600" s="27" t="s">
        <v>257</v>
      </c>
      <c r="G5600" s="33">
        <v>643847.23</v>
      </c>
      <c r="H5600" s="33">
        <v>643847.23</v>
      </c>
      <c r="I5600" s="33">
        <v>16494</v>
      </c>
      <c r="J5600" s="33">
        <v>1168</v>
      </c>
      <c r="K5600" s="33">
        <v>12500</v>
      </c>
      <c r="L5600" s="33">
        <v>1</v>
      </c>
      <c r="M5600" s="33">
        <v>1</v>
      </c>
      <c r="N5600" s="33">
        <v>506558.9</v>
      </c>
      <c r="O5600" s="33">
        <v>3855.8</v>
      </c>
      <c r="P5600" s="33">
        <v>6633</v>
      </c>
    </row>
    <row r="5601" spans="1:16">
      <c r="A5601" s="27" t="s">
        <v>908</v>
      </c>
      <c r="B5601" s="31">
        <v>202506</v>
      </c>
      <c r="C5601" s="27" t="s">
        <v>117</v>
      </c>
      <c r="D5601" s="27" t="s">
        <v>211</v>
      </c>
      <c r="E5601" s="27" t="s">
        <v>36</v>
      </c>
      <c r="F5601" s="27" t="s">
        <v>257</v>
      </c>
      <c r="G5601" s="33">
        <v>642683.24</v>
      </c>
      <c r="H5601" s="33">
        <v>642683.24</v>
      </c>
      <c r="I5601" s="33">
        <v>16313</v>
      </c>
      <c r="J5601" s="33">
        <v>997</v>
      </c>
      <c r="K5601" s="33">
        <v>12500</v>
      </c>
      <c r="L5601" s="33">
        <v>1</v>
      </c>
      <c r="M5601" s="33">
        <v>1</v>
      </c>
      <c r="N5601" s="33">
        <v>495336.14</v>
      </c>
      <c r="O5601" s="33">
        <v>3752.6</v>
      </c>
      <c r="P5601" s="33">
        <v>6718</v>
      </c>
    </row>
    <row r="5602" spans="1:16">
      <c r="A5602" s="27" t="s">
        <v>908</v>
      </c>
      <c r="B5602" s="31">
        <v>202507</v>
      </c>
      <c r="C5602" s="27" t="s">
        <v>117</v>
      </c>
      <c r="D5602" s="27" t="s">
        <v>211</v>
      </c>
      <c r="E5602" s="27" t="s">
        <v>36</v>
      </c>
      <c r="F5602" s="27" t="s">
        <v>257</v>
      </c>
      <c r="G5602" s="33">
        <v>517651.4</v>
      </c>
      <c r="H5602" s="33">
        <v>517651.4</v>
      </c>
      <c r="I5602" s="33">
        <v>14514</v>
      </c>
      <c r="J5602" s="33">
        <v>1061</v>
      </c>
      <c r="K5602" s="33">
        <v>12500</v>
      </c>
      <c r="L5602" s="33">
        <v>1</v>
      </c>
      <c r="M5602" s="33">
        <v>1</v>
      </c>
      <c r="N5602" s="33">
        <v>440815.21</v>
      </c>
      <c r="O5602" s="33">
        <v>2886.2</v>
      </c>
      <c r="P5602" s="33">
        <v>5737</v>
      </c>
    </row>
    <row r="5603" spans="1:16">
      <c r="A5603" s="27" t="s">
        <v>908</v>
      </c>
      <c r="B5603" s="31">
        <v>202508</v>
      </c>
      <c r="C5603" s="27" t="s">
        <v>117</v>
      </c>
      <c r="D5603" s="27" t="s">
        <v>211</v>
      </c>
      <c r="E5603" s="27" t="s">
        <v>36</v>
      </c>
      <c r="F5603" s="27" t="s">
        <v>257</v>
      </c>
      <c r="G5603" s="33">
        <v>521720.49</v>
      </c>
      <c r="H5603" s="33">
        <v>521720.49</v>
      </c>
      <c r="I5603" s="33">
        <v>13188</v>
      </c>
      <c r="J5603" s="33">
        <v>1091</v>
      </c>
      <c r="K5603" s="33">
        <v>12500</v>
      </c>
      <c r="L5603" s="33">
        <v>1</v>
      </c>
      <c r="M5603" s="33">
        <v>1</v>
      </c>
      <c r="N5603" s="33">
        <v>424948.89</v>
      </c>
      <c r="O5603" s="33">
        <v>3027</v>
      </c>
      <c r="P5603" s="33">
        <v>5341</v>
      </c>
    </row>
    <row r="5604" spans="1:16">
      <c r="A5604" s="27" t="s">
        <v>908</v>
      </c>
      <c r="B5604" s="31">
        <v>202509</v>
      </c>
      <c r="C5604" s="27" t="s">
        <v>117</v>
      </c>
      <c r="D5604" s="27" t="s">
        <v>211</v>
      </c>
      <c r="E5604" s="27" t="s">
        <v>36</v>
      </c>
      <c r="F5604" s="27" t="s">
        <v>257</v>
      </c>
      <c r="G5604" s="33">
        <v>503600.64</v>
      </c>
      <c r="H5604" s="33">
        <v>503600.64</v>
      </c>
      <c r="I5604" s="33">
        <v>12567</v>
      </c>
      <c r="J5604" s="33">
        <v>1088</v>
      </c>
      <c r="K5604" s="33">
        <v>12500</v>
      </c>
      <c r="L5604" s="33">
        <v>1</v>
      </c>
      <c r="M5604" s="33">
        <v>1</v>
      </c>
      <c r="N5604" s="33">
        <v>408971.18</v>
      </c>
      <c r="O5604" s="33">
        <v>2856.2</v>
      </c>
      <c r="P5604" s="33">
        <v>5012</v>
      </c>
    </row>
    <row r="5605" spans="1:16">
      <c r="A5605" s="27" t="s">
        <v>908</v>
      </c>
      <c r="B5605" s="31">
        <v>202510</v>
      </c>
      <c r="C5605" s="27" t="s">
        <v>117</v>
      </c>
      <c r="D5605" s="27" t="s">
        <v>211</v>
      </c>
      <c r="E5605" s="27" t="s">
        <v>36</v>
      </c>
      <c r="F5605" s="27" t="s">
        <v>257</v>
      </c>
      <c r="G5605" s="33">
        <v>660233.42</v>
      </c>
      <c r="H5605" s="33">
        <v>660233.42</v>
      </c>
      <c r="I5605" s="33">
        <v>17167</v>
      </c>
      <c r="J5605" s="33">
        <v>1271</v>
      </c>
      <c r="K5605" s="33">
        <v>12500</v>
      </c>
      <c r="L5605" s="33">
        <v>1</v>
      </c>
      <c r="M5605" s="33">
        <v>1</v>
      </c>
      <c r="N5605" s="33">
        <v>449631.06</v>
      </c>
      <c r="O5605" s="33">
        <v>4031</v>
      </c>
      <c r="P5605" s="33">
        <v>6861</v>
      </c>
    </row>
    <row r="5606" spans="1:16">
      <c r="A5606" s="27" t="s">
        <v>908</v>
      </c>
      <c r="B5606" s="31">
        <v>202511</v>
      </c>
      <c r="C5606" s="27" t="s">
        <v>117</v>
      </c>
      <c r="D5606" s="27" t="s">
        <v>211</v>
      </c>
      <c r="E5606" s="27" t="s">
        <v>36</v>
      </c>
      <c r="F5606" s="27" t="s">
        <v>257</v>
      </c>
      <c r="G5606" s="33">
        <v>746573.5</v>
      </c>
      <c r="H5606" s="33">
        <v>746573.5</v>
      </c>
      <c r="I5606" s="33">
        <v>19362</v>
      </c>
      <c r="J5606" s="33">
        <v>1433</v>
      </c>
      <c r="K5606" s="33">
        <v>12500</v>
      </c>
      <c r="L5606" s="33">
        <v>1</v>
      </c>
      <c r="M5606" s="33">
        <v>1</v>
      </c>
      <c r="N5606" s="33">
        <v>543119</v>
      </c>
      <c r="O5606" s="33">
        <v>4001.8</v>
      </c>
      <c r="P5606" s="33">
        <v>7736</v>
      </c>
    </row>
    <row r="5607" spans="1:16">
      <c r="A5607" s="27" t="s">
        <v>908</v>
      </c>
      <c r="B5607" s="31">
        <v>202512</v>
      </c>
      <c r="C5607" s="27" t="s">
        <v>117</v>
      </c>
      <c r="D5607" s="27" t="s">
        <v>211</v>
      </c>
      <c r="E5607" s="27" t="s">
        <v>36</v>
      </c>
      <c r="F5607" s="27" t="s">
        <v>257</v>
      </c>
      <c r="G5607" s="33">
        <v>825321.35</v>
      </c>
      <c r="H5607" s="33">
        <v>825321.35</v>
      </c>
      <c r="I5607" s="33">
        <v>20951</v>
      </c>
      <c r="J5607" s="33">
        <v>1693</v>
      </c>
      <c r="K5607" s="33">
        <v>12500</v>
      </c>
      <c r="L5607" s="33">
        <v>1</v>
      </c>
      <c r="M5607" s="33">
        <v>1</v>
      </c>
      <c r="N5607" s="33">
        <v>624044.96</v>
      </c>
      <c r="O5607" s="33">
        <v>4439.6</v>
      </c>
      <c r="P5607" s="33">
        <v>8574</v>
      </c>
    </row>
    <row r="5608" spans="1:16">
      <c r="A5608" s="27" t="s">
        <v>908</v>
      </c>
      <c r="B5608" s="31">
        <v>202601</v>
      </c>
      <c r="C5608" s="27" t="s">
        <v>117</v>
      </c>
      <c r="D5608" s="27" t="s">
        <v>211</v>
      </c>
      <c r="E5608" s="27" t="s">
        <v>36</v>
      </c>
      <c r="F5608" s="27" t="s">
        <v>257</v>
      </c>
      <c r="G5608" s="33">
        <v>418920.83</v>
      </c>
      <c r="H5608" s="33">
        <v>418920.83</v>
      </c>
      <c r="I5608" s="33">
        <v>10367</v>
      </c>
      <c r="J5608" s="33">
        <v>782</v>
      </c>
      <c r="K5608" s="33">
        <v>12500</v>
      </c>
      <c r="L5608" s="33">
        <v>1</v>
      </c>
      <c r="M5608" s="33">
        <v>1</v>
      </c>
      <c r="N5608" s="33">
        <v>317478.46</v>
      </c>
      <c r="O5608" s="33">
        <v>2269.5</v>
      </c>
      <c r="P5608" s="33">
        <v>4375</v>
      </c>
    </row>
    <row r="5609" spans="1:16">
      <c r="A5609" s="27" t="s">
        <v>908</v>
      </c>
      <c r="B5609" s="31">
        <v>202602</v>
      </c>
      <c r="C5609" s="27" t="s">
        <v>117</v>
      </c>
      <c r="D5609" s="27" t="s">
        <v>211</v>
      </c>
      <c r="E5609" s="27" t="s">
        <v>36</v>
      </c>
      <c r="F5609" s="27" t="s">
        <v>257</v>
      </c>
      <c r="G5609" s="33">
        <v>418457.55</v>
      </c>
      <c r="H5609" s="33">
        <v>418457.55</v>
      </c>
      <c r="I5609" s="33">
        <v>10988</v>
      </c>
      <c r="J5609" s="33">
        <v>753</v>
      </c>
      <c r="K5609" s="33">
        <v>12500</v>
      </c>
      <c r="L5609" s="33">
        <v>1</v>
      </c>
      <c r="M5609" s="33">
        <v>1</v>
      </c>
      <c r="N5609" s="33">
        <v>327391.74</v>
      </c>
      <c r="O5609" s="33">
        <v>2255.5</v>
      </c>
      <c r="P5609" s="33">
        <v>4332</v>
      </c>
    </row>
    <row r="5610" spans="1:16">
      <c r="A5610" s="27" t="s">
        <v>908</v>
      </c>
      <c r="B5610" s="31">
        <v>202603</v>
      </c>
      <c r="C5610" s="27" t="s">
        <v>117</v>
      </c>
      <c r="D5610" s="27" t="s">
        <v>211</v>
      </c>
      <c r="E5610" s="27" t="s">
        <v>36</v>
      </c>
      <c r="F5610" s="27" t="s">
        <v>257</v>
      </c>
      <c r="G5610" s="33">
        <v>542910.78</v>
      </c>
      <c r="H5610" s="33">
        <v>542910.78</v>
      </c>
      <c r="I5610" s="33">
        <v>13125</v>
      </c>
      <c r="J5610" s="33">
        <v>919</v>
      </c>
      <c r="K5610" s="33">
        <v>12500</v>
      </c>
      <c r="L5610" s="33">
        <v>1</v>
      </c>
      <c r="M5610" s="33">
        <v>1</v>
      </c>
      <c r="N5610" s="33">
        <v>408392.77</v>
      </c>
      <c r="O5610" s="33">
        <v>3205.8</v>
      </c>
      <c r="P5610" s="33">
        <v>5354</v>
      </c>
    </row>
    <row r="5611" spans="1:16">
      <c r="A5611" s="27" t="s">
        <v>908</v>
      </c>
      <c r="B5611" s="31">
        <v>202604</v>
      </c>
      <c r="C5611" s="27" t="s">
        <v>117</v>
      </c>
      <c r="D5611" s="27" t="s">
        <v>211</v>
      </c>
      <c r="E5611" s="27" t="s">
        <v>36</v>
      </c>
      <c r="F5611" s="27" t="s">
        <v>257</v>
      </c>
      <c r="G5611" s="33">
        <v>612711.23</v>
      </c>
      <c r="H5611" s="33">
        <v>612711.23</v>
      </c>
      <c r="I5611" s="33">
        <v>17236</v>
      </c>
      <c r="J5611" s="33">
        <v>1345</v>
      </c>
      <c r="K5611" s="33">
        <v>12500</v>
      </c>
      <c r="L5611" s="33">
        <v>1</v>
      </c>
      <c r="M5611" s="33">
        <v>1</v>
      </c>
      <c r="N5611" s="33">
        <v>481025.61</v>
      </c>
      <c r="O5611" s="33">
        <v>3701.4</v>
      </c>
      <c r="P5611" s="33">
        <v>6861</v>
      </c>
    </row>
    <row r="5612" spans="1:16">
      <c r="A5612" s="27" t="s">
        <v>908</v>
      </c>
      <c r="B5612" s="31">
        <v>202605</v>
      </c>
      <c r="C5612" s="27" t="s">
        <v>117</v>
      </c>
      <c r="D5612" s="27" t="s">
        <v>211</v>
      </c>
      <c r="E5612" s="27" t="s">
        <v>36</v>
      </c>
      <c r="F5612" s="27" t="s">
        <v>257</v>
      </c>
      <c r="G5612" s="33">
        <v>705941.45</v>
      </c>
      <c r="H5612" s="33">
        <v>705941.45</v>
      </c>
      <c r="I5612" s="33">
        <v>19128</v>
      </c>
      <c r="J5612" s="33">
        <v>1500</v>
      </c>
      <c r="K5612" s="33">
        <v>12500</v>
      </c>
      <c r="L5612" s="33">
        <v>1</v>
      </c>
      <c r="M5612" s="33">
        <v>1</v>
      </c>
      <c r="N5612" s="33">
        <v>527327.8199999999</v>
      </c>
      <c r="O5612" s="33">
        <v>4482.7</v>
      </c>
      <c r="P5612" s="33">
        <v>7743</v>
      </c>
    </row>
    <row r="5613" spans="1:16">
      <c r="A5613" s="27" t="s">
        <v>908</v>
      </c>
      <c r="B5613" s="31">
        <v>202606</v>
      </c>
      <c r="C5613" s="27" t="s">
        <v>117</v>
      </c>
      <c r="D5613" s="27" t="s">
        <v>211</v>
      </c>
      <c r="E5613" s="27" t="s">
        <v>36</v>
      </c>
      <c r="F5613" s="27" t="s">
        <v>257</v>
      </c>
      <c r="G5613" s="33">
        <v>697993.74</v>
      </c>
      <c r="H5613" s="33">
        <v>697993.74</v>
      </c>
      <c r="I5613" s="33">
        <v>18194</v>
      </c>
      <c r="J5613" s="33">
        <v>1384</v>
      </c>
      <c r="K5613" s="33">
        <v>12500</v>
      </c>
      <c r="L5613" s="33">
        <v>1</v>
      </c>
      <c r="M5613" s="33">
        <v>1</v>
      </c>
      <c r="N5613" s="33">
        <v>515644.92</v>
      </c>
      <c r="O5613" s="33">
        <v>3577.3</v>
      </c>
      <c r="P5613" s="33">
        <v>7253</v>
      </c>
    </row>
    <row r="5614" spans="1:16">
      <c r="A5614" s="27" t="s">
        <v>908</v>
      </c>
      <c r="B5614" s="31">
        <v>202607</v>
      </c>
      <c r="C5614" s="27" t="s">
        <v>117</v>
      </c>
      <c r="D5614" s="27" t="s">
        <v>211</v>
      </c>
      <c r="E5614" s="27" t="s">
        <v>36</v>
      </c>
      <c r="F5614" s="27" t="s">
        <v>257</v>
      </c>
      <c r="G5614" s="33">
        <v>653160.73</v>
      </c>
      <c r="H5614" s="33">
        <v>653160.73</v>
      </c>
      <c r="I5614" s="33">
        <v>17538</v>
      </c>
      <c r="J5614" s="33">
        <v>1582</v>
      </c>
      <c r="K5614" s="33">
        <v>12500</v>
      </c>
      <c r="L5614" s="33">
        <v>1</v>
      </c>
      <c r="M5614" s="33">
        <v>1</v>
      </c>
      <c r="N5614" s="33">
        <v>458888.63</v>
      </c>
      <c r="O5614" s="33">
        <v>3605.8</v>
      </c>
      <c r="P5614" s="33">
        <v>6977</v>
      </c>
    </row>
    <row r="5615" spans="1:16">
      <c r="A5615" s="27" t="s">
        <v>910</v>
      </c>
      <c r="B5615" s="31">
        <v>202602</v>
      </c>
      <c r="C5615" s="27" t="s">
        <v>117</v>
      </c>
      <c r="D5615" s="27" t="s">
        <v>211</v>
      </c>
      <c r="E5615" s="27" t="s">
        <v>36</v>
      </c>
      <c r="F5615" s="27" t="s">
        <v>257</v>
      </c>
      <c r="G5615" s="33">
        <v>314267.17</v>
      </c>
      <c r="H5615" s="33">
        <v>0</v>
      </c>
      <c r="I5615" s="33">
        <v>8064</v>
      </c>
      <c r="J5615" s="33">
        <v>665</v>
      </c>
      <c r="K5615" s="33">
        <v>11100</v>
      </c>
      <c r="L5615" s="33">
        <v>1</v>
      </c>
      <c r="M5615" s="33">
        <v>0</v>
      </c>
      <c r="N5615" s="33">
        <v>276635.29</v>
      </c>
      <c r="O5615" s="33">
        <v>1889.6</v>
      </c>
      <c r="P5615" s="33">
        <v>3236</v>
      </c>
    </row>
    <row r="5616" spans="1:16">
      <c r="A5616" s="27" t="s">
        <v>910</v>
      </c>
      <c r="B5616" s="31">
        <v>202603</v>
      </c>
      <c r="C5616" s="27" t="s">
        <v>117</v>
      </c>
      <c r="D5616" s="27" t="s">
        <v>211</v>
      </c>
      <c r="E5616" s="27" t="s">
        <v>36</v>
      </c>
      <c r="F5616" s="27" t="s">
        <v>257</v>
      </c>
      <c r="G5616" s="33">
        <v>390160.81</v>
      </c>
      <c r="H5616" s="33">
        <v>0</v>
      </c>
      <c r="I5616" s="33">
        <v>10978</v>
      </c>
      <c r="J5616" s="33">
        <v>723</v>
      </c>
      <c r="K5616" s="33">
        <v>11100</v>
      </c>
      <c r="L5616" s="33">
        <v>1</v>
      </c>
      <c r="M5616" s="33">
        <v>0</v>
      </c>
      <c r="N5616" s="33">
        <v>345078.51</v>
      </c>
      <c r="O5616" s="33">
        <v>2243.8</v>
      </c>
      <c r="P5616" s="33">
        <v>4449</v>
      </c>
    </row>
    <row r="5617" spans="1:16">
      <c r="A5617" s="27" t="s">
        <v>910</v>
      </c>
      <c r="B5617" s="31">
        <v>202604</v>
      </c>
      <c r="C5617" s="27" t="s">
        <v>117</v>
      </c>
      <c r="D5617" s="27" t="s">
        <v>211</v>
      </c>
      <c r="E5617" s="27" t="s">
        <v>36</v>
      </c>
      <c r="F5617" s="27" t="s">
        <v>257</v>
      </c>
      <c r="G5617" s="33">
        <v>484870.4</v>
      </c>
      <c r="H5617" s="33">
        <v>0</v>
      </c>
      <c r="I5617" s="33">
        <v>11772</v>
      </c>
      <c r="J5617" s="33">
        <v>925</v>
      </c>
      <c r="K5617" s="33">
        <v>11100</v>
      </c>
      <c r="L5617" s="33">
        <v>1</v>
      </c>
      <c r="M5617" s="33">
        <v>0</v>
      </c>
      <c r="N5617" s="33">
        <v>406450.88</v>
      </c>
      <c r="O5617" s="33">
        <v>2724</v>
      </c>
      <c r="P5617" s="33">
        <v>5063</v>
      </c>
    </row>
    <row r="5618" spans="1:16">
      <c r="A5618" s="27" t="s">
        <v>910</v>
      </c>
      <c r="B5618" s="31">
        <v>202605</v>
      </c>
      <c r="C5618" s="27" t="s">
        <v>117</v>
      </c>
      <c r="D5618" s="27" t="s">
        <v>211</v>
      </c>
      <c r="E5618" s="27" t="s">
        <v>36</v>
      </c>
      <c r="F5618" s="27" t="s">
        <v>257</v>
      </c>
      <c r="G5618" s="33">
        <v>603184.05</v>
      </c>
      <c r="H5618" s="33">
        <v>0</v>
      </c>
      <c r="I5618" s="33">
        <v>15039</v>
      </c>
      <c r="J5618" s="33">
        <v>1157</v>
      </c>
      <c r="K5618" s="33">
        <v>11100</v>
      </c>
      <c r="L5618" s="33">
        <v>1</v>
      </c>
      <c r="M5618" s="33">
        <v>0</v>
      </c>
      <c r="N5618" s="33">
        <v>445574.73</v>
      </c>
      <c r="O5618" s="33">
        <v>3373</v>
      </c>
      <c r="P5618" s="33">
        <v>6244</v>
      </c>
    </row>
    <row r="5619" spans="1:16">
      <c r="A5619" s="27" t="s">
        <v>910</v>
      </c>
      <c r="B5619" s="31">
        <v>202606</v>
      </c>
      <c r="C5619" s="27" t="s">
        <v>117</v>
      </c>
      <c r="D5619" s="27" t="s">
        <v>211</v>
      </c>
      <c r="E5619" s="27" t="s">
        <v>36</v>
      </c>
      <c r="F5619" s="27" t="s">
        <v>257</v>
      </c>
      <c r="G5619" s="33">
        <v>574497.48</v>
      </c>
      <c r="H5619" s="33">
        <v>0</v>
      </c>
      <c r="I5619" s="33">
        <v>13978</v>
      </c>
      <c r="J5619" s="33">
        <v>984</v>
      </c>
      <c r="K5619" s="33">
        <v>11100</v>
      </c>
      <c r="L5619" s="33">
        <v>1</v>
      </c>
      <c r="M5619" s="33">
        <v>0</v>
      </c>
      <c r="N5619" s="33">
        <v>435703.06</v>
      </c>
      <c r="O5619" s="33">
        <v>2972.8</v>
      </c>
      <c r="P5619" s="33">
        <v>6001</v>
      </c>
    </row>
    <row r="5620" spans="1:16">
      <c r="A5620" s="27" t="s">
        <v>910</v>
      </c>
      <c r="B5620" s="31">
        <v>202607</v>
      </c>
      <c r="C5620" s="27" t="s">
        <v>117</v>
      </c>
      <c r="D5620" s="27" t="s">
        <v>211</v>
      </c>
      <c r="E5620" s="27" t="s">
        <v>36</v>
      </c>
      <c r="F5620" s="27" t="s">
        <v>257</v>
      </c>
      <c r="G5620" s="33">
        <v>556294.25</v>
      </c>
      <c r="H5620" s="33">
        <v>0</v>
      </c>
      <c r="I5620" s="33">
        <v>13731</v>
      </c>
      <c r="J5620" s="33">
        <v>1007</v>
      </c>
      <c r="K5620" s="33">
        <v>11100</v>
      </c>
      <c r="L5620" s="33">
        <v>1</v>
      </c>
      <c r="M5620" s="33">
        <v>0</v>
      </c>
      <c r="N5620" s="33">
        <v>387745.86</v>
      </c>
      <c r="O5620" s="33">
        <v>3126.9</v>
      </c>
      <c r="P5620" s="33">
        <v>5648</v>
      </c>
    </row>
    <row r="5621" spans="1:16">
      <c r="A5621" s="27" t="s">
        <v>912</v>
      </c>
      <c r="B5621" s="31">
        <v>202501</v>
      </c>
      <c r="C5621" s="27" t="s">
        <v>119</v>
      </c>
      <c r="D5621" s="27" t="s">
        <v>211</v>
      </c>
      <c r="E5621" s="27" t="s">
        <v>33</v>
      </c>
      <c r="F5621" s="27" t="s">
        <v>262</v>
      </c>
      <c r="G5621" s="33">
        <v>54529.95</v>
      </c>
      <c r="H5621" s="33">
        <v>0</v>
      </c>
      <c r="I5621" s="33">
        <v>2867</v>
      </c>
      <c r="J5621" s="33">
        <v>156</v>
      </c>
      <c r="K5621" s="33">
        <v>6100</v>
      </c>
      <c r="L5621" s="33">
        <v>1</v>
      </c>
      <c r="M5621" s="33">
        <v>0</v>
      </c>
      <c r="N5621" s="33">
        <v>114358.09</v>
      </c>
      <c r="O5621" s="33">
        <v>315.3</v>
      </c>
      <c r="P5621" s="33">
        <v>915</v>
      </c>
    </row>
    <row r="5622" spans="1:16">
      <c r="A5622" s="27" t="s">
        <v>912</v>
      </c>
      <c r="B5622" s="31">
        <v>202502</v>
      </c>
      <c r="C5622" s="27" t="s">
        <v>119</v>
      </c>
      <c r="D5622" s="27" t="s">
        <v>211</v>
      </c>
      <c r="E5622" s="27" t="s">
        <v>33</v>
      </c>
      <c r="F5622" s="27" t="s">
        <v>262</v>
      </c>
      <c r="G5622" s="33">
        <v>59271.16</v>
      </c>
      <c r="H5622" s="33">
        <v>0</v>
      </c>
      <c r="I5622" s="33">
        <v>3126</v>
      </c>
      <c r="J5622" s="33">
        <v>156</v>
      </c>
      <c r="K5622" s="33">
        <v>6100</v>
      </c>
      <c r="L5622" s="33">
        <v>1</v>
      </c>
      <c r="M5622" s="33">
        <v>0</v>
      </c>
      <c r="N5622" s="33">
        <v>117573.81</v>
      </c>
      <c r="O5622" s="33">
        <v>305.8</v>
      </c>
      <c r="P5622" s="33">
        <v>990</v>
      </c>
    </row>
    <row r="5623" spans="1:16">
      <c r="A5623" s="27" t="s">
        <v>912</v>
      </c>
      <c r="B5623" s="31">
        <v>202503</v>
      </c>
      <c r="C5623" s="27" t="s">
        <v>119</v>
      </c>
      <c r="D5623" s="27" t="s">
        <v>211</v>
      </c>
      <c r="E5623" s="27" t="s">
        <v>33</v>
      </c>
      <c r="F5623" s="27" t="s">
        <v>262</v>
      </c>
      <c r="G5623" s="33">
        <v>84941.22</v>
      </c>
      <c r="H5623" s="33">
        <v>0</v>
      </c>
      <c r="I5623" s="33">
        <v>4174</v>
      </c>
      <c r="J5623" s="33">
        <v>186</v>
      </c>
      <c r="K5623" s="33">
        <v>6100</v>
      </c>
      <c r="L5623" s="33">
        <v>1</v>
      </c>
      <c r="M5623" s="33">
        <v>0</v>
      </c>
      <c r="N5623" s="33">
        <v>146221.49</v>
      </c>
      <c r="O5623" s="33">
        <v>549.1</v>
      </c>
      <c r="P5623" s="33">
        <v>1353</v>
      </c>
    </row>
    <row r="5624" spans="1:16">
      <c r="A5624" s="27" t="s">
        <v>912</v>
      </c>
      <c r="B5624" s="31">
        <v>202504</v>
      </c>
      <c r="C5624" s="27" t="s">
        <v>119</v>
      </c>
      <c r="D5624" s="27" t="s">
        <v>211</v>
      </c>
      <c r="E5624" s="27" t="s">
        <v>33</v>
      </c>
      <c r="F5624" s="27" t="s">
        <v>262</v>
      </c>
      <c r="G5624" s="33">
        <v>98873.87</v>
      </c>
      <c r="H5624" s="33">
        <v>0</v>
      </c>
      <c r="I5624" s="33">
        <v>5198</v>
      </c>
      <c r="J5624" s="33">
        <v>289</v>
      </c>
      <c r="K5624" s="33">
        <v>6100</v>
      </c>
      <c r="L5624" s="33">
        <v>1</v>
      </c>
      <c r="M5624" s="33">
        <v>0</v>
      </c>
      <c r="N5624" s="33">
        <v>171708.42</v>
      </c>
      <c r="O5624" s="33">
        <v>622.2</v>
      </c>
      <c r="P5624" s="33">
        <v>1697</v>
      </c>
    </row>
    <row r="5625" spans="1:16">
      <c r="A5625" s="27" t="s">
        <v>912</v>
      </c>
      <c r="B5625" s="31">
        <v>202505</v>
      </c>
      <c r="C5625" s="27" t="s">
        <v>119</v>
      </c>
      <c r="D5625" s="27" t="s">
        <v>211</v>
      </c>
      <c r="E5625" s="27" t="s">
        <v>33</v>
      </c>
      <c r="F5625" s="27" t="s">
        <v>262</v>
      </c>
      <c r="G5625" s="33">
        <v>123152.68</v>
      </c>
      <c r="H5625" s="33">
        <v>0</v>
      </c>
      <c r="I5625" s="33">
        <v>5962</v>
      </c>
      <c r="J5625" s="33">
        <v>325</v>
      </c>
      <c r="K5625" s="33">
        <v>6100</v>
      </c>
      <c r="L5625" s="33">
        <v>1</v>
      </c>
      <c r="M5625" s="33">
        <v>0</v>
      </c>
      <c r="N5625" s="33">
        <v>187669.77</v>
      </c>
      <c r="O5625" s="33">
        <v>795.2</v>
      </c>
      <c r="P5625" s="33">
        <v>1952</v>
      </c>
    </row>
    <row r="5626" spans="1:16">
      <c r="A5626" s="27" t="s">
        <v>912</v>
      </c>
      <c r="B5626" s="31">
        <v>202506</v>
      </c>
      <c r="C5626" s="27" t="s">
        <v>119</v>
      </c>
      <c r="D5626" s="27" t="s">
        <v>211</v>
      </c>
      <c r="E5626" s="27" t="s">
        <v>33</v>
      </c>
      <c r="F5626" s="27" t="s">
        <v>262</v>
      </c>
      <c r="G5626" s="33">
        <v>115789.79</v>
      </c>
      <c r="H5626" s="33">
        <v>0</v>
      </c>
      <c r="I5626" s="33">
        <v>6099</v>
      </c>
      <c r="J5626" s="33">
        <v>365</v>
      </c>
      <c r="K5626" s="33">
        <v>6100</v>
      </c>
      <c r="L5626" s="33">
        <v>1</v>
      </c>
      <c r="M5626" s="33">
        <v>0</v>
      </c>
      <c r="N5626" s="33">
        <v>182959.36</v>
      </c>
      <c r="O5626" s="33">
        <v>712.5</v>
      </c>
      <c r="P5626" s="33">
        <v>1985</v>
      </c>
    </row>
    <row r="5627" spans="1:16">
      <c r="A5627" s="27" t="s">
        <v>912</v>
      </c>
      <c r="B5627" s="31">
        <v>202507</v>
      </c>
      <c r="C5627" s="27" t="s">
        <v>119</v>
      </c>
      <c r="D5627" s="27" t="s">
        <v>211</v>
      </c>
      <c r="E5627" s="27" t="s">
        <v>33</v>
      </c>
      <c r="F5627" s="27" t="s">
        <v>262</v>
      </c>
      <c r="G5627" s="33">
        <v>111130.94</v>
      </c>
      <c r="H5627" s="33">
        <v>0</v>
      </c>
      <c r="I5627" s="33">
        <v>5597</v>
      </c>
      <c r="J5627" s="33">
        <v>302</v>
      </c>
      <c r="K5627" s="33">
        <v>6100</v>
      </c>
      <c r="L5627" s="33">
        <v>1</v>
      </c>
      <c r="M5627" s="33">
        <v>0</v>
      </c>
      <c r="N5627" s="33">
        <v>162330.99</v>
      </c>
      <c r="O5627" s="33">
        <v>670.7</v>
      </c>
      <c r="P5627" s="33">
        <v>1819</v>
      </c>
    </row>
    <row r="5628" spans="1:16">
      <c r="A5628" s="27" t="s">
        <v>912</v>
      </c>
      <c r="B5628" s="31">
        <v>202508</v>
      </c>
      <c r="C5628" s="27" t="s">
        <v>119</v>
      </c>
      <c r="D5628" s="27" t="s">
        <v>211</v>
      </c>
      <c r="E5628" s="27" t="s">
        <v>33</v>
      </c>
      <c r="F5628" s="27" t="s">
        <v>262</v>
      </c>
      <c r="G5628" s="33">
        <v>110425.42</v>
      </c>
      <c r="H5628" s="33">
        <v>0</v>
      </c>
      <c r="I5628" s="33">
        <v>5725</v>
      </c>
      <c r="J5628" s="33">
        <v>315</v>
      </c>
      <c r="K5628" s="33">
        <v>6100</v>
      </c>
      <c r="L5628" s="33">
        <v>1</v>
      </c>
      <c r="M5628" s="33">
        <v>0</v>
      </c>
      <c r="N5628" s="33">
        <v>156016.96</v>
      </c>
      <c r="O5628" s="33">
        <v>659.3</v>
      </c>
      <c r="P5628" s="33">
        <v>1833</v>
      </c>
    </row>
    <row r="5629" spans="1:16">
      <c r="A5629" s="27" t="s">
        <v>912</v>
      </c>
      <c r="B5629" s="31">
        <v>202509</v>
      </c>
      <c r="C5629" s="27" t="s">
        <v>119</v>
      </c>
      <c r="D5629" s="27" t="s">
        <v>211</v>
      </c>
      <c r="E5629" s="27" t="s">
        <v>33</v>
      </c>
      <c r="F5629" s="27" t="s">
        <v>262</v>
      </c>
      <c r="G5629" s="33">
        <v>109641.24</v>
      </c>
      <c r="H5629" s="33">
        <v>0</v>
      </c>
      <c r="I5629" s="33">
        <v>5351</v>
      </c>
      <c r="J5629" s="33">
        <v>258</v>
      </c>
      <c r="K5629" s="33">
        <v>6100</v>
      </c>
      <c r="L5629" s="33">
        <v>1</v>
      </c>
      <c r="M5629" s="33">
        <v>0</v>
      </c>
      <c r="N5629" s="33">
        <v>149698.72</v>
      </c>
      <c r="O5629" s="33">
        <v>714.4</v>
      </c>
      <c r="P5629" s="33">
        <v>1818</v>
      </c>
    </row>
    <row r="5630" spans="1:16">
      <c r="A5630" s="27" t="s">
        <v>912</v>
      </c>
      <c r="B5630" s="31">
        <v>202510</v>
      </c>
      <c r="C5630" s="27" t="s">
        <v>119</v>
      </c>
      <c r="D5630" s="27" t="s">
        <v>211</v>
      </c>
      <c r="E5630" s="27" t="s">
        <v>33</v>
      </c>
      <c r="F5630" s="27" t="s">
        <v>262</v>
      </c>
      <c r="G5630" s="33">
        <v>125880.42</v>
      </c>
      <c r="H5630" s="33">
        <v>0</v>
      </c>
      <c r="I5630" s="33">
        <v>6287</v>
      </c>
      <c r="J5630" s="33">
        <v>361</v>
      </c>
      <c r="K5630" s="33">
        <v>6100</v>
      </c>
      <c r="L5630" s="33">
        <v>1</v>
      </c>
      <c r="M5630" s="33">
        <v>0</v>
      </c>
      <c r="N5630" s="33">
        <v>164086.15</v>
      </c>
      <c r="O5630" s="33">
        <v>798.5</v>
      </c>
      <c r="P5630" s="33">
        <v>2021</v>
      </c>
    </row>
    <row r="5631" spans="1:16">
      <c r="A5631" s="27" t="s">
        <v>912</v>
      </c>
      <c r="B5631" s="31">
        <v>202511</v>
      </c>
      <c r="C5631" s="27" t="s">
        <v>119</v>
      </c>
      <c r="D5631" s="27" t="s">
        <v>211</v>
      </c>
      <c r="E5631" s="27" t="s">
        <v>33</v>
      </c>
      <c r="F5631" s="27" t="s">
        <v>262</v>
      </c>
      <c r="G5631" s="33">
        <v>148606.22</v>
      </c>
      <c r="H5631" s="33">
        <v>0</v>
      </c>
      <c r="I5631" s="33">
        <v>8248</v>
      </c>
      <c r="J5631" s="33">
        <v>440</v>
      </c>
      <c r="K5631" s="33">
        <v>6100</v>
      </c>
      <c r="L5631" s="33">
        <v>1</v>
      </c>
      <c r="M5631" s="33">
        <v>0</v>
      </c>
      <c r="N5631" s="33">
        <v>197606.33</v>
      </c>
      <c r="O5631" s="33">
        <v>896.7</v>
      </c>
      <c r="P5631" s="33">
        <v>2453</v>
      </c>
    </row>
    <row r="5632" spans="1:16">
      <c r="A5632" s="27" t="s">
        <v>912</v>
      </c>
      <c r="B5632" s="31">
        <v>202512</v>
      </c>
      <c r="C5632" s="27" t="s">
        <v>119</v>
      </c>
      <c r="D5632" s="27" t="s">
        <v>211</v>
      </c>
      <c r="E5632" s="27" t="s">
        <v>33</v>
      </c>
      <c r="F5632" s="27" t="s">
        <v>262</v>
      </c>
      <c r="G5632" s="33">
        <v>169200.16</v>
      </c>
      <c r="H5632" s="33">
        <v>0</v>
      </c>
      <c r="I5632" s="33">
        <v>8809</v>
      </c>
      <c r="J5632" s="33">
        <v>467</v>
      </c>
      <c r="K5632" s="33">
        <v>6100</v>
      </c>
      <c r="L5632" s="33">
        <v>1</v>
      </c>
      <c r="M5632" s="33">
        <v>0</v>
      </c>
      <c r="N5632" s="33">
        <v>226366.42</v>
      </c>
      <c r="O5632" s="33">
        <v>1080.1</v>
      </c>
      <c r="P5632" s="33">
        <v>2790</v>
      </c>
    </row>
    <row r="5633" spans="1:16">
      <c r="A5633" s="27" t="s">
        <v>912</v>
      </c>
      <c r="B5633" s="31">
        <v>202601</v>
      </c>
      <c r="C5633" s="27" t="s">
        <v>119</v>
      </c>
      <c r="D5633" s="27" t="s">
        <v>211</v>
      </c>
      <c r="E5633" s="27" t="s">
        <v>33</v>
      </c>
      <c r="F5633" s="27" t="s">
        <v>262</v>
      </c>
      <c r="G5633" s="33">
        <v>85587.86</v>
      </c>
      <c r="H5633" s="33">
        <v>0</v>
      </c>
      <c r="I5633" s="33">
        <v>4509</v>
      </c>
      <c r="J5633" s="33">
        <v>253</v>
      </c>
      <c r="K5633" s="33">
        <v>6100</v>
      </c>
      <c r="L5633" s="33">
        <v>1</v>
      </c>
      <c r="M5633" s="33">
        <v>0</v>
      </c>
      <c r="N5633" s="33">
        <v>114815.53</v>
      </c>
      <c r="O5633" s="33">
        <v>506.2</v>
      </c>
      <c r="P5633" s="33">
        <v>1423</v>
      </c>
    </row>
    <row r="5634" spans="1:16">
      <c r="A5634" s="27" t="s">
        <v>912</v>
      </c>
      <c r="B5634" s="31">
        <v>202602</v>
      </c>
      <c r="C5634" s="27" t="s">
        <v>119</v>
      </c>
      <c r="D5634" s="27" t="s">
        <v>211</v>
      </c>
      <c r="E5634" s="27" t="s">
        <v>33</v>
      </c>
      <c r="F5634" s="27" t="s">
        <v>262</v>
      </c>
      <c r="G5634" s="33">
        <v>105698.89</v>
      </c>
      <c r="H5634" s="33">
        <v>0</v>
      </c>
      <c r="I5634" s="33">
        <v>5610</v>
      </c>
      <c r="J5634" s="33">
        <v>288</v>
      </c>
      <c r="K5634" s="33">
        <v>6100</v>
      </c>
      <c r="L5634" s="33">
        <v>1</v>
      </c>
      <c r="M5634" s="33">
        <v>0</v>
      </c>
      <c r="N5634" s="33">
        <v>118044.11</v>
      </c>
      <c r="O5634" s="33">
        <v>668.3</v>
      </c>
      <c r="P5634" s="33">
        <v>1799</v>
      </c>
    </row>
    <row r="5635" spans="1:16">
      <c r="A5635" s="27" t="s">
        <v>912</v>
      </c>
      <c r="B5635" s="31">
        <v>202603</v>
      </c>
      <c r="C5635" s="27" t="s">
        <v>119</v>
      </c>
      <c r="D5635" s="27" t="s">
        <v>211</v>
      </c>
      <c r="E5635" s="27" t="s">
        <v>33</v>
      </c>
      <c r="F5635" s="27" t="s">
        <v>262</v>
      </c>
      <c r="G5635" s="33">
        <v>104548.11</v>
      </c>
      <c r="H5635" s="33">
        <v>0</v>
      </c>
      <c r="I5635" s="33">
        <v>5328</v>
      </c>
      <c r="J5635" s="33">
        <v>227</v>
      </c>
      <c r="K5635" s="33">
        <v>6100</v>
      </c>
      <c r="L5635" s="33">
        <v>1</v>
      </c>
      <c r="M5635" s="33">
        <v>0</v>
      </c>
      <c r="N5635" s="33">
        <v>146806.37</v>
      </c>
      <c r="O5635" s="33">
        <v>636</v>
      </c>
      <c r="P5635" s="33">
        <v>1792</v>
      </c>
    </row>
    <row r="5636" spans="1:16">
      <c r="A5636" s="27" t="s">
        <v>912</v>
      </c>
      <c r="B5636" s="31">
        <v>202604</v>
      </c>
      <c r="C5636" s="27" t="s">
        <v>119</v>
      </c>
      <c r="D5636" s="27" t="s">
        <v>211</v>
      </c>
      <c r="E5636" s="27" t="s">
        <v>33</v>
      </c>
      <c r="F5636" s="27" t="s">
        <v>262</v>
      </c>
      <c r="G5636" s="33">
        <v>147635.94</v>
      </c>
      <c r="H5636" s="33">
        <v>0</v>
      </c>
      <c r="I5636" s="33">
        <v>7706</v>
      </c>
      <c r="J5636" s="33">
        <v>388</v>
      </c>
      <c r="K5636" s="33">
        <v>6100</v>
      </c>
      <c r="L5636" s="33">
        <v>1</v>
      </c>
      <c r="M5636" s="33">
        <v>0</v>
      </c>
      <c r="N5636" s="33">
        <v>172395.26</v>
      </c>
      <c r="O5636" s="33">
        <v>901.2</v>
      </c>
      <c r="P5636" s="33">
        <v>2419</v>
      </c>
    </row>
    <row r="5637" spans="1:16">
      <c r="A5637" s="27" t="s">
        <v>912</v>
      </c>
      <c r="B5637" s="31">
        <v>202605</v>
      </c>
      <c r="C5637" s="27" t="s">
        <v>119</v>
      </c>
      <c r="D5637" s="27" t="s">
        <v>211</v>
      </c>
      <c r="E5637" s="27" t="s">
        <v>33</v>
      </c>
      <c r="F5637" s="27" t="s">
        <v>262</v>
      </c>
      <c r="G5637" s="33">
        <v>140409.18</v>
      </c>
      <c r="H5637" s="33">
        <v>0</v>
      </c>
      <c r="I5637" s="33">
        <v>7023</v>
      </c>
      <c r="J5637" s="33">
        <v>314</v>
      </c>
      <c r="K5637" s="33">
        <v>6100</v>
      </c>
      <c r="L5637" s="33">
        <v>1</v>
      </c>
      <c r="M5637" s="33">
        <v>0</v>
      </c>
      <c r="N5637" s="33">
        <v>188420.45</v>
      </c>
      <c r="O5637" s="33">
        <v>736.6</v>
      </c>
      <c r="P5637" s="33">
        <v>2275</v>
      </c>
    </row>
    <row r="5638" spans="1:16">
      <c r="A5638" s="27" t="s">
        <v>912</v>
      </c>
      <c r="B5638" s="31">
        <v>202606</v>
      </c>
      <c r="C5638" s="27" t="s">
        <v>119</v>
      </c>
      <c r="D5638" s="27" t="s">
        <v>211</v>
      </c>
      <c r="E5638" s="27" t="s">
        <v>33</v>
      </c>
      <c r="F5638" s="27" t="s">
        <v>262</v>
      </c>
      <c r="G5638" s="33">
        <v>141914.76</v>
      </c>
      <c r="H5638" s="33">
        <v>0</v>
      </c>
      <c r="I5638" s="33">
        <v>7415</v>
      </c>
      <c r="J5638" s="33">
        <v>323</v>
      </c>
      <c r="K5638" s="33">
        <v>6100</v>
      </c>
      <c r="L5638" s="33">
        <v>1</v>
      </c>
      <c r="M5638" s="33">
        <v>0</v>
      </c>
      <c r="N5638" s="33">
        <v>183691.2</v>
      </c>
      <c r="O5638" s="33">
        <v>895.6</v>
      </c>
      <c r="P5638" s="33">
        <v>2351</v>
      </c>
    </row>
    <row r="5639" spans="1:16">
      <c r="A5639" s="27" t="s">
        <v>912</v>
      </c>
      <c r="B5639" s="31">
        <v>202607</v>
      </c>
      <c r="C5639" s="27" t="s">
        <v>119</v>
      </c>
      <c r="D5639" s="27" t="s">
        <v>211</v>
      </c>
      <c r="E5639" s="27" t="s">
        <v>33</v>
      </c>
      <c r="F5639" s="27" t="s">
        <v>262</v>
      </c>
      <c r="G5639" s="33">
        <v>134094.42</v>
      </c>
      <c r="H5639" s="33">
        <v>0</v>
      </c>
      <c r="I5639" s="33">
        <v>6783</v>
      </c>
      <c r="J5639" s="33">
        <v>388</v>
      </c>
      <c r="K5639" s="33">
        <v>6100</v>
      </c>
      <c r="L5639" s="33">
        <v>1</v>
      </c>
      <c r="M5639" s="33">
        <v>0</v>
      </c>
      <c r="N5639" s="33">
        <v>162980.32</v>
      </c>
      <c r="O5639" s="33">
        <v>918.2</v>
      </c>
      <c r="P5639" s="33">
        <v>2265</v>
      </c>
    </row>
    <row r="5640" spans="1:16">
      <c r="A5640" s="27" t="s">
        <v>914</v>
      </c>
      <c r="B5640" s="31">
        <v>202408</v>
      </c>
      <c r="C5640" s="27" t="s">
        <v>119</v>
      </c>
      <c r="D5640" s="27" t="s">
        <v>211</v>
      </c>
      <c r="E5640" s="27" t="s">
        <v>33</v>
      </c>
      <c r="F5640" s="27" t="s">
        <v>262</v>
      </c>
      <c r="G5640" s="33">
        <v>107435.68</v>
      </c>
      <c r="H5640" s="33">
        <v>0</v>
      </c>
      <c r="I5640" s="33">
        <v>5541</v>
      </c>
      <c r="J5640" s="33">
        <v>281</v>
      </c>
      <c r="K5640" s="33">
        <v>4900</v>
      </c>
      <c r="L5640" s="33">
        <v>1</v>
      </c>
      <c r="M5640" s="33">
        <v>0</v>
      </c>
      <c r="N5640" s="33">
        <v>130724.29</v>
      </c>
      <c r="O5640" s="33">
        <v>753.5</v>
      </c>
      <c r="P5640" s="33">
        <v>1856</v>
      </c>
    </row>
    <row r="5641" spans="1:16">
      <c r="A5641" s="27" t="s">
        <v>914</v>
      </c>
      <c r="B5641" s="31">
        <v>202409</v>
      </c>
      <c r="C5641" s="27" t="s">
        <v>119</v>
      </c>
      <c r="D5641" s="27" t="s">
        <v>211</v>
      </c>
      <c r="E5641" s="27" t="s">
        <v>33</v>
      </c>
      <c r="F5641" s="27" t="s">
        <v>262</v>
      </c>
      <c r="G5641" s="33">
        <v>109780.91</v>
      </c>
      <c r="H5641" s="33">
        <v>0</v>
      </c>
      <c r="I5641" s="33">
        <v>6002</v>
      </c>
      <c r="J5641" s="33">
        <v>264</v>
      </c>
      <c r="K5641" s="33">
        <v>4900</v>
      </c>
      <c r="L5641" s="33">
        <v>1</v>
      </c>
      <c r="M5641" s="33">
        <v>0</v>
      </c>
      <c r="N5641" s="33">
        <v>125430.33</v>
      </c>
      <c r="O5641" s="33">
        <v>658.6</v>
      </c>
      <c r="P5641" s="33">
        <v>1873</v>
      </c>
    </row>
    <row r="5642" spans="1:16">
      <c r="A5642" s="27" t="s">
        <v>914</v>
      </c>
      <c r="B5642" s="31">
        <v>202410</v>
      </c>
      <c r="C5642" s="27" t="s">
        <v>119</v>
      </c>
      <c r="D5642" s="27" t="s">
        <v>211</v>
      </c>
      <c r="E5642" s="27" t="s">
        <v>33</v>
      </c>
      <c r="F5642" s="27" t="s">
        <v>262</v>
      </c>
      <c r="G5642" s="33">
        <v>119528.31</v>
      </c>
      <c r="H5642" s="33">
        <v>0</v>
      </c>
      <c r="I5642" s="33">
        <v>5774</v>
      </c>
      <c r="J5642" s="33">
        <v>260</v>
      </c>
      <c r="K5642" s="33">
        <v>4900</v>
      </c>
      <c r="L5642" s="33">
        <v>1</v>
      </c>
      <c r="M5642" s="33">
        <v>0</v>
      </c>
      <c r="N5642" s="33">
        <v>137485.34</v>
      </c>
      <c r="O5642" s="33">
        <v>685.8</v>
      </c>
      <c r="P5642" s="33">
        <v>1981</v>
      </c>
    </row>
    <row r="5643" spans="1:16">
      <c r="A5643" s="27" t="s">
        <v>914</v>
      </c>
      <c r="B5643" s="31">
        <v>202411</v>
      </c>
      <c r="C5643" s="27" t="s">
        <v>119</v>
      </c>
      <c r="D5643" s="27" t="s">
        <v>211</v>
      </c>
      <c r="E5643" s="27" t="s">
        <v>33</v>
      </c>
      <c r="F5643" s="27" t="s">
        <v>262</v>
      </c>
      <c r="G5643" s="33">
        <v>145501.44</v>
      </c>
      <c r="H5643" s="33">
        <v>0</v>
      </c>
      <c r="I5643" s="33">
        <v>7224</v>
      </c>
      <c r="J5643" s="33">
        <v>371</v>
      </c>
      <c r="K5643" s="33">
        <v>4900</v>
      </c>
      <c r="L5643" s="33">
        <v>1</v>
      </c>
      <c r="M5643" s="33">
        <v>0</v>
      </c>
      <c r="N5643" s="33">
        <v>165571.4</v>
      </c>
      <c r="O5643" s="33">
        <v>871.8</v>
      </c>
      <c r="P5643" s="33">
        <v>2382</v>
      </c>
    </row>
    <row r="5644" spans="1:16">
      <c r="A5644" s="27" t="s">
        <v>914</v>
      </c>
      <c r="B5644" s="31">
        <v>202412</v>
      </c>
      <c r="C5644" s="27" t="s">
        <v>119</v>
      </c>
      <c r="D5644" s="27" t="s">
        <v>211</v>
      </c>
      <c r="E5644" s="27" t="s">
        <v>33</v>
      </c>
      <c r="F5644" s="27" t="s">
        <v>262</v>
      </c>
      <c r="G5644" s="33">
        <v>172944.4</v>
      </c>
      <c r="H5644" s="33">
        <v>0</v>
      </c>
      <c r="I5644" s="33">
        <v>8553</v>
      </c>
      <c r="J5644" s="33">
        <v>441</v>
      </c>
      <c r="K5644" s="33">
        <v>4900</v>
      </c>
      <c r="L5644" s="33">
        <v>1</v>
      </c>
      <c r="M5644" s="33">
        <v>0</v>
      </c>
      <c r="N5644" s="33">
        <v>189669.05</v>
      </c>
      <c r="O5644" s="33">
        <v>1128.5</v>
      </c>
      <c r="P5644" s="33">
        <v>2830</v>
      </c>
    </row>
    <row r="5645" spans="1:16">
      <c r="A5645" s="27" t="s">
        <v>914</v>
      </c>
      <c r="B5645" s="31">
        <v>202501</v>
      </c>
      <c r="C5645" s="27" t="s">
        <v>119</v>
      </c>
      <c r="D5645" s="27" t="s">
        <v>211</v>
      </c>
      <c r="E5645" s="27" t="s">
        <v>33</v>
      </c>
      <c r="F5645" s="27" t="s">
        <v>262</v>
      </c>
      <c r="G5645" s="33">
        <v>83750.36</v>
      </c>
      <c r="H5645" s="33">
        <v>0</v>
      </c>
      <c r="I5645" s="33">
        <v>4423</v>
      </c>
      <c r="J5645" s="33">
        <v>227</v>
      </c>
      <c r="K5645" s="33">
        <v>4900</v>
      </c>
      <c r="L5645" s="33">
        <v>1</v>
      </c>
      <c r="M5645" s="33">
        <v>0</v>
      </c>
      <c r="N5645" s="33">
        <v>96202.22</v>
      </c>
      <c r="O5645" s="33">
        <v>496.3</v>
      </c>
      <c r="P5645" s="33">
        <v>1401</v>
      </c>
    </row>
    <row r="5646" spans="1:16">
      <c r="A5646" s="27" t="s">
        <v>914</v>
      </c>
      <c r="B5646" s="31">
        <v>202502</v>
      </c>
      <c r="C5646" s="27" t="s">
        <v>119</v>
      </c>
      <c r="D5646" s="27" t="s">
        <v>211</v>
      </c>
      <c r="E5646" s="27" t="s">
        <v>33</v>
      </c>
      <c r="F5646" s="27" t="s">
        <v>262</v>
      </c>
      <c r="G5646" s="33">
        <v>82949.33</v>
      </c>
      <c r="H5646" s="33">
        <v>0</v>
      </c>
      <c r="I5646" s="33">
        <v>4150</v>
      </c>
      <c r="J5646" s="33">
        <v>200</v>
      </c>
      <c r="K5646" s="33">
        <v>4900</v>
      </c>
      <c r="L5646" s="33">
        <v>1</v>
      </c>
      <c r="M5646" s="33">
        <v>0</v>
      </c>
      <c r="N5646" s="33">
        <v>98907.39999999999</v>
      </c>
      <c r="O5646" s="33">
        <v>511.2</v>
      </c>
      <c r="P5646" s="33">
        <v>1347</v>
      </c>
    </row>
    <row r="5647" spans="1:16">
      <c r="A5647" s="27" t="s">
        <v>914</v>
      </c>
      <c r="B5647" s="31">
        <v>202503</v>
      </c>
      <c r="C5647" s="27" t="s">
        <v>119</v>
      </c>
      <c r="D5647" s="27" t="s">
        <v>211</v>
      </c>
      <c r="E5647" s="27" t="s">
        <v>33</v>
      </c>
      <c r="F5647" s="27" t="s">
        <v>262</v>
      </c>
      <c r="G5647" s="33">
        <v>102021.24</v>
      </c>
      <c r="H5647" s="33">
        <v>0</v>
      </c>
      <c r="I5647" s="33">
        <v>5386</v>
      </c>
      <c r="J5647" s="33">
        <v>284</v>
      </c>
      <c r="K5647" s="33">
        <v>4900</v>
      </c>
      <c r="L5647" s="33">
        <v>1</v>
      </c>
      <c r="M5647" s="33">
        <v>0</v>
      </c>
      <c r="N5647" s="33">
        <v>123006.87</v>
      </c>
      <c r="O5647" s="33">
        <v>550.6</v>
      </c>
      <c r="P5647" s="33">
        <v>1709</v>
      </c>
    </row>
    <row r="5648" spans="1:16">
      <c r="A5648" s="27" t="s">
        <v>914</v>
      </c>
      <c r="B5648" s="31">
        <v>202504</v>
      </c>
      <c r="C5648" s="27" t="s">
        <v>119</v>
      </c>
      <c r="D5648" s="27" t="s">
        <v>211</v>
      </c>
      <c r="E5648" s="27" t="s">
        <v>33</v>
      </c>
      <c r="F5648" s="27" t="s">
        <v>262</v>
      </c>
      <c r="G5648" s="33">
        <v>129049.31</v>
      </c>
      <c r="H5648" s="33">
        <v>0</v>
      </c>
      <c r="I5648" s="33">
        <v>6333</v>
      </c>
      <c r="J5648" s="33">
        <v>307</v>
      </c>
      <c r="K5648" s="33">
        <v>4900</v>
      </c>
      <c r="L5648" s="33">
        <v>1</v>
      </c>
      <c r="M5648" s="33">
        <v>0</v>
      </c>
      <c r="N5648" s="33">
        <v>144447.42</v>
      </c>
      <c r="O5648" s="33">
        <v>840.7</v>
      </c>
      <c r="P5648" s="33">
        <v>2129</v>
      </c>
    </row>
    <row r="5649" spans="1:16">
      <c r="A5649" s="27" t="s">
        <v>914</v>
      </c>
      <c r="B5649" s="31">
        <v>202505</v>
      </c>
      <c r="C5649" s="27" t="s">
        <v>119</v>
      </c>
      <c r="D5649" s="27" t="s">
        <v>211</v>
      </c>
      <c r="E5649" s="27" t="s">
        <v>33</v>
      </c>
      <c r="F5649" s="27" t="s">
        <v>262</v>
      </c>
      <c r="G5649" s="33">
        <v>132295.48</v>
      </c>
      <c r="H5649" s="33">
        <v>132295.48</v>
      </c>
      <c r="I5649" s="33">
        <v>6499</v>
      </c>
      <c r="J5649" s="33">
        <v>343</v>
      </c>
      <c r="K5649" s="33">
        <v>4900</v>
      </c>
      <c r="L5649" s="33">
        <v>1</v>
      </c>
      <c r="M5649" s="33">
        <v>1</v>
      </c>
      <c r="N5649" s="33">
        <v>157874.69</v>
      </c>
      <c r="O5649" s="33">
        <v>795.6</v>
      </c>
      <c r="P5649" s="33">
        <v>2207</v>
      </c>
    </row>
    <row r="5650" spans="1:16">
      <c r="A5650" s="27" t="s">
        <v>914</v>
      </c>
      <c r="B5650" s="31">
        <v>202506</v>
      </c>
      <c r="C5650" s="27" t="s">
        <v>119</v>
      </c>
      <c r="D5650" s="27" t="s">
        <v>211</v>
      </c>
      <c r="E5650" s="27" t="s">
        <v>33</v>
      </c>
      <c r="F5650" s="27" t="s">
        <v>262</v>
      </c>
      <c r="G5650" s="33">
        <v>121175.49</v>
      </c>
      <c r="H5650" s="33">
        <v>121175.49</v>
      </c>
      <c r="I5650" s="33">
        <v>6336</v>
      </c>
      <c r="J5650" s="33">
        <v>361</v>
      </c>
      <c r="K5650" s="33">
        <v>4900</v>
      </c>
      <c r="L5650" s="33">
        <v>1</v>
      </c>
      <c r="M5650" s="33">
        <v>1</v>
      </c>
      <c r="N5650" s="33">
        <v>153912.12</v>
      </c>
      <c r="O5650" s="33">
        <v>667.6</v>
      </c>
      <c r="P5650" s="33">
        <v>2011</v>
      </c>
    </row>
    <row r="5651" spans="1:16">
      <c r="A5651" s="27" t="s">
        <v>914</v>
      </c>
      <c r="B5651" s="31">
        <v>202507</v>
      </c>
      <c r="C5651" s="27" t="s">
        <v>119</v>
      </c>
      <c r="D5651" s="27" t="s">
        <v>211</v>
      </c>
      <c r="E5651" s="27" t="s">
        <v>33</v>
      </c>
      <c r="F5651" s="27" t="s">
        <v>262</v>
      </c>
      <c r="G5651" s="33">
        <v>127398.68</v>
      </c>
      <c r="H5651" s="33">
        <v>127398.68</v>
      </c>
      <c r="I5651" s="33">
        <v>6785</v>
      </c>
      <c r="J5651" s="33">
        <v>377</v>
      </c>
      <c r="K5651" s="33">
        <v>4900</v>
      </c>
      <c r="L5651" s="33">
        <v>1</v>
      </c>
      <c r="M5651" s="33">
        <v>1</v>
      </c>
      <c r="N5651" s="33">
        <v>136558.78</v>
      </c>
      <c r="O5651" s="33">
        <v>835</v>
      </c>
      <c r="P5651" s="33">
        <v>2059</v>
      </c>
    </row>
    <row r="5652" spans="1:16">
      <c r="A5652" s="27" t="s">
        <v>914</v>
      </c>
      <c r="B5652" s="31">
        <v>202508</v>
      </c>
      <c r="C5652" s="27" t="s">
        <v>119</v>
      </c>
      <c r="D5652" s="27" t="s">
        <v>211</v>
      </c>
      <c r="E5652" s="27" t="s">
        <v>33</v>
      </c>
      <c r="F5652" s="27" t="s">
        <v>262</v>
      </c>
      <c r="G5652" s="33">
        <v>107200.94</v>
      </c>
      <c r="H5652" s="33">
        <v>107200.94</v>
      </c>
      <c r="I5652" s="33">
        <v>5304</v>
      </c>
      <c r="J5652" s="33">
        <v>298</v>
      </c>
      <c r="K5652" s="33">
        <v>4900</v>
      </c>
      <c r="L5652" s="33">
        <v>1</v>
      </c>
      <c r="M5652" s="33">
        <v>1</v>
      </c>
      <c r="N5652" s="33">
        <v>131247.19</v>
      </c>
      <c r="O5652" s="33">
        <v>702.7</v>
      </c>
      <c r="P5652" s="33">
        <v>1745</v>
      </c>
    </row>
    <row r="5653" spans="1:16">
      <c r="A5653" s="27" t="s">
        <v>914</v>
      </c>
      <c r="B5653" s="31">
        <v>202509</v>
      </c>
      <c r="C5653" s="27" t="s">
        <v>119</v>
      </c>
      <c r="D5653" s="27" t="s">
        <v>211</v>
      </c>
      <c r="E5653" s="27" t="s">
        <v>33</v>
      </c>
      <c r="F5653" s="27" t="s">
        <v>262</v>
      </c>
      <c r="G5653" s="33">
        <v>112096.22</v>
      </c>
      <c r="H5653" s="33">
        <v>112096.22</v>
      </c>
      <c r="I5653" s="33">
        <v>6306</v>
      </c>
      <c r="J5653" s="33">
        <v>288</v>
      </c>
      <c r="K5653" s="33">
        <v>4900</v>
      </c>
      <c r="L5653" s="33">
        <v>1</v>
      </c>
      <c r="M5653" s="33">
        <v>1</v>
      </c>
      <c r="N5653" s="33">
        <v>125932.05</v>
      </c>
      <c r="O5653" s="33">
        <v>670.3</v>
      </c>
      <c r="P5653" s="33">
        <v>1899</v>
      </c>
    </row>
    <row r="5654" spans="1:16">
      <c r="A5654" s="27" t="s">
        <v>914</v>
      </c>
      <c r="B5654" s="31">
        <v>202510</v>
      </c>
      <c r="C5654" s="27" t="s">
        <v>119</v>
      </c>
      <c r="D5654" s="27" t="s">
        <v>211</v>
      </c>
      <c r="E5654" s="27" t="s">
        <v>33</v>
      </c>
      <c r="F5654" s="27" t="s">
        <v>262</v>
      </c>
      <c r="G5654" s="33">
        <v>110465.9</v>
      </c>
      <c r="H5654" s="33">
        <v>110465.9</v>
      </c>
      <c r="I5654" s="33">
        <v>5528</v>
      </c>
      <c r="J5654" s="33">
        <v>290</v>
      </c>
      <c r="K5654" s="33">
        <v>4900</v>
      </c>
      <c r="L5654" s="33">
        <v>1</v>
      </c>
      <c r="M5654" s="33">
        <v>1</v>
      </c>
      <c r="N5654" s="33">
        <v>138035.28</v>
      </c>
      <c r="O5654" s="33">
        <v>649.6</v>
      </c>
      <c r="P5654" s="33">
        <v>1736</v>
      </c>
    </row>
    <row r="5655" spans="1:16">
      <c r="A5655" s="27" t="s">
        <v>914</v>
      </c>
      <c r="B5655" s="31">
        <v>202511</v>
      </c>
      <c r="C5655" s="27" t="s">
        <v>119</v>
      </c>
      <c r="D5655" s="27" t="s">
        <v>211</v>
      </c>
      <c r="E5655" s="27" t="s">
        <v>33</v>
      </c>
      <c r="F5655" s="27" t="s">
        <v>262</v>
      </c>
      <c r="G5655" s="33">
        <v>151299.77</v>
      </c>
      <c r="H5655" s="33">
        <v>151299.77</v>
      </c>
      <c r="I5655" s="33">
        <v>7701</v>
      </c>
      <c r="J5655" s="33">
        <v>368</v>
      </c>
      <c r="K5655" s="33">
        <v>4900</v>
      </c>
      <c r="L5655" s="33">
        <v>1</v>
      </c>
      <c r="M5655" s="33">
        <v>1</v>
      </c>
      <c r="N5655" s="33">
        <v>166233.69</v>
      </c>
      <c r="O5655" s="33">
        <v>972.1</v>
      </c>
      <c r="P5655" s="33">
        <v>2500</v>
      </c>
    </row>
    <row r="5656" spans="1:16">
      <c r="A5656" s="27" t="s">
        <v>914</v>
      </c>
      <c r="B5656" s="31">
        <v>202512</v>
      </c>
      <c r="C5656" s="27" t="s">
        <v>119</v>
      </c>
      <c r="D5656" s="27" t="s">
        <v>211</v>
      </c>
      <c r="E5656" s="27" t="s">
        <v>33</v>
      </c>
      <c r="F5656" s="27" t="s">
        <v>262</v>
      </c>
      <c r="G5656" s="33">
        <v>167955.48</v>
      </c>
      <c r="H5656" s="33">
        <v>167955.48</v>
      </c>
      <c r="I5656" s="33">
        <v>8339</v>
      </c>
      <c r="J5656" s="33">
        <v>440</v>
      </c>
      <c r="K5656" s="33">
        <v>4900</v>
      </c>
      <c r="L5656" s="33">
        <v>1</v>
      </c>
      <c r="M5656" s="33">
        <v>1</v>
      </c>
      <c r="N5656" s="33">
        <v>190427.73</v>
      </c>
      <c r="O5656" s="33">
        <v>1091.4</v>
      </c>
      <c r="P5656" s="33">
        <v>2729</v>
      </c>
    </row>
    <row r="5657" spans="1:16">
      <c r="A5657" s="27" t="s">
        <v>914</v>
      </c>
      <c r="B5657" s="31">
        <v>202601</v>
      </c>
      <c r="C5657" s="27" t="s">
        <v>119</v>
      </c>
      <c r="D5657" s="27" t="s">
        <v>211</v>
      </c>
      <c r="E5657" s="27" t="s">
        <v>33</v>
      </c>
      <c r="F5657" s="27" t="s">
        <v>262</v>
      </c>
      <c r="G5657" s="33">
        <v>87077.32000000001</v>
      </c>
      <c r="H5657" s="33">
        <v>87077.32000000001</v>
      </c>
      <c r="I5657" s="33">
        <v>4679</v>
      </c>
      <c r="J5657" s="33">
        <v>228</v>
      </c>
      <c r="K5657" s="33">
        <v>4900</v>
      </c>
      <c r="L5657" s="33">
        <v>1</v>
      </c>
      <c r="M5657" s="33">
        <v>1</v>
      </c>
      <c r="N5657" s="33">
        <v>96587.03</v>
      </c>
      <c r="O5657" s="33">
        <v>492.4</v>
      </c>
      <c r="P5657" s="33">
        <v>1504</v>
      </c>
    </row>
    <row r="5658" spans="1:16">
      <c r="A5658" s="27" t="s">
        <v>914</v>
      </c>
      <c r="B5658" s="31">
        <v>202602</v>
      </c>
      <c r="C5658" s="27" t="s">
        <v>119</v>
      </c>
      <c r="D5658" s="27" t="s">
        <v>211</v>
      </c>
      <c r="E5658" s="27" t="s">
        <v>33</v>
      </c>
      <c r="F5658" s="27" t="s">
        <v>262</v>
      </c>
      <c r="G5658" s="33">
        <v>89849.22</v>
      </c>
      <c r="H5658" s="33">
        <v>89849.22</v>
      </c>
      <c r="I5658" s="33">
        <v>4558</v>
      </c>
      <c r="J5658" s="33">
        <v>210</v>
      </c>
      <c r="K5658" s="33">
        <v>4900</v>
      </c>
      <c r="L5658" s="33">
        <v>1</v>
      </c>
      <c r="M5658" s="33">
        <v>1</v>
      </c>
      <c r="N5658" s="33">
        <v>99303.03</v>
      </c>
      <c r="O5658" s="33">
        <v>557.8</v>
      </c>
      <c r="P5658" s="33">
        <v>1472</v>
      </c>
    </row>
    <row r="5659" spans="1:16">
      <c r="A5659" s="27" t="s">
        <v>914</v>
      </c>
      <c r="B5659" s="31">
        <v>202603</v>
      </c>
      <c r="C5659" s="27" t="s">
        <v>119</v>
      </c>
      <c r="D5659" s="27" t="s">
        <v>211</v>
      </c>
      <c r="E5659" s="27" t="s">
        <v>33</v>
      </c>
      <c r="F5659" s="27" t="s">
        <v>262</v>
      </c>
      <c r="G5659" s="33">
        <v>109591.22</v>
      </c>
      <c r="H5659" s="33">
        <v>109591.22</v>
      </c>
      <c r="I5659" s="33">
        <v>5385</v>
      </c>
      <c r="J5659" s="33">
        <v>263</v>
      </c>
      <c r="K5659" s="33">
        <v>4900</v>
      </c>
      <c r="L5659" s="33">
        <v>1</v>
      </c>
      <c r="M5659" s="33">
        <v>1</v>
      </c>
      <c r="N5659" s="33">
        <v>123498.9</v>
      </c>
      <c r="O5659" s="33">
        <v>699.9</v>
      </c>
      <c r="P5659" s="33">
        <v>1782</v>
      </c>
    </row>
    <row r="5660" spans="1:16">
      <c r="A5660" s="27" t="s">
        <v>914</v>
      </c>
      <c r="B5660" s="31">
        <v>202604</v>
      </c>
      <c r="C5660" s="27" t="s">
        <v>119</v>
      </c>
      <c r="D5660" s="27" t="s">
        <v>211</v>
      </c>
      <c r="E5660" s="27" t="s">
        <v>33</v>
      </c>
      <c r="F5660" s="27" t="s">
        <v>262</v>
      </c>
      <c r="G5660" s="33">
        <v>114223.04</v>
      </c>
      <c r="H5660" s="33">
        <v>114223.04</v>
      </c>
      <c r="I5660" s="33">
        <v>6080</v>
      </c>
      <c r="J5660" s="33">
        <v>344</v>
      </c>
      <c r="K5660" s="33">
        <v>4900</v>
      </c>
      <c r="L5660" s="33">
        <v>1</v>
      </c>
      <c r="M5660" s="33">
        <v>1</v>
      </c>
      <c r="N5660" s="33">
        <v>145025.21</v>
      </c>
      <c r="O5660" s="33">
        <v>773.2</v>
      </c>
      <c r="P5660" s="33">
        <v>1951</v>
      </c>
    </row>
    <row r="5661" spans="1:16">
      <c r="A5661" s="27" t="s">
        <v>914</v>
      </c>
      <c r="B5661" s="31">
        <v>202605</v>
      </c>
      <c r="C5661" s="27" t="s">
        <v>119</v>
      </c>
      <c r="D5661" s="27" t="s">
        <v>211</v>
      </c>
      <c r="E5661" s="27" t="s">
        <v>33</v>
      </c>
      <c r="F5661" s="27" t="s">
        <v>262</v>
      </c>
      <c r="G5661" s="33">
        <v>119826.02</v>
      </c>
      <c r="H5661" s="33">
        <v>119826.02</v>
      </c>
      <c r="I5661" s="33">
        <v>5943</v>
      </c>
      <c r="J5661" s="33">
        <v>292</v>
      </c>
      <c r="K5661" s="33">
        <v>4900</v>
      </c>
      <c r="L5661" s="33">
        <v>1</v>
      </c>
      <c r="M5661" s="33">
        <v>1</v>
      </c>
      <c r="N5661" s="33">
        <v>158506.19</v>
      </c>
      <c r="O5661" s="33">
        <v>748.4</v>
      </c>
      <c r="P5661" s="33">
        <v>1950</v>
      </c>
    </row>
    <row r="5662" spans="1:16">
      <c r="A5662" s="27" t="s">
        <v>914</v>
      </c>
      <c r="B5662" s="31">
        <v>202606</v>
      </c>
      <c r="C5662" s="27" t="s">
        <v>119</v>
      </c>
      <c r="D5662" s="27" t="s">
        <v>211</v>
      </c>
      <c r="E5662" s="27" t="s">
        <v>33</v>
      </c>
      <c r="F5662" s="27" t="s">
        <v>262</v>
      </c>
      <c r="G5662" s="33">
        <v>131258.85</v>
      </c>
      <c r="H5662" s="33">
        <v>131258.85</v>
      </c>
      <c r="I5662" s="33">
        <v>5993</v>
      </c>
      <c r="J5662" s="33">
        <v>260</v>
      </c>
      <c r="K5662" s="33">
        <v>4900</v>
      </c>
      <c r="L5662" s="33">
        <v>1</v>
      </c>
      <c r="M5662" s="33">
        <v>1</v>
      </c>
      <c r="N5662" s="33">
        <v>154527.77</v>
      </c>
      <c r="O5662" s="33">
        <v>763.4</v>
      </c>
      <c r="P5662" s="33">
        <v>2023</v>
      </c>
    </row>
    <row r="5663" spans="1:16">
      <c r="A5663" s="27" t="s">
        <v>914</v>
      </c>
      <c r="B5663" s="31">
        <v>202607</v>
      </c>
      <c r="C5663" s="27" t="s">
        <v>119</v>
      </c>
      <c r="D5663" s="27" t="s">
        <v>211</v>
      </c>
      <c r="E5663" s="27" t="s">
        <v>33</v>
      </c>
      <c r="F5663" s="27" t="s">
        <v>262</v>
      </c>
      <c r="G5663" s="33">
        <v>124355.69</v>
      </c>
      <c r="H5663" s="33">
        <v>124355.69</v>
      </c>
      <c r="I5663" s="33">
        <v>6588</v>
      </c>
      <c r="J5663" s="33">
        <v>358</v>
      </c>
      <c r="K5663" s="33">
        <v>4900</v>
      </c>
      <c r="L5663" s="33">
        <v>1</v>
      </c>
      <c r="M5663" s="33">
        <v>1</v>
      </c>
      <c r="N5663" s="33">
        <v>137105.02</v>
      </c>
      <c r="O5663" s="33">
        <v>844.3</v>
      </c>
      <c r="P5663" s="33">
        <v>2176</v>
      </c>
    </row>
    <row r="5664" spans="1:16">
      <c r="A5664" s="27" t="s">
        <v>918</v>
      </c>
      <c r="B5664" s="31">
        <v>202408</v>
      </c>
      <c r="C5664" s="27" t="s">
        <v>119</v>
      </c>
      <c r="D5664" s="27" t="s">
        <v>211</v>
      </c>
      <c r="E5664" s="27" t="s">
        <v>33</v>
      </c>
      <c r="F5664" s="27" t="s">
        <v>257</v>
      </c>
      <c r="G5664" s="33">
        <v>324639.73</v>
      </c>
      <c r="H5664" s="33">
        <v>0</v>
      </c>
      <c r="I5664" s="33">
        <v>8868</v>
      </c>
      <c r="J5664" s="33">
        <v>761</v>
      </c>
      <c r="K5664" s="33">
        <v>10800</v>
      </c>
      <c r="L5664" s="33">
        <v>1</v>
      </c>
      <c r="M5664" s="33">
        <v>0</v>
      </c>
      <c r="N5664" s="33">
        <v>322112.19</v>
      </c>
      <c r="O5664" s="33">
        <v>1893.3</v>
      </c>
      <c r="P5664" s="33">
        <v>3547</v>
      </c>
    </row>
    <row r="5665" spans="1:16">
      <c r="A5665" s="27" t="s">
        <v>918</v>
      </c>
      <c r="B5665" s="31">
        <v>202409</v>
      </c>
      <c r="C5665" s="27" t="s">
        <v>119</v>
      </c>
      <c r="D5665" s="27" t="s">
        <v>211</v>
      </c>
      <c r="E5665" s="27" t="s">
        <v>33</v>
      </c>
      <c r="F5665" s="27" t="s">
        <v>257</v>
      </c>
      <c r="G5665" s="33">
        <v>308704.35</v>
      </c>
      <c r="H5665" s="33">
        <v>0</v>
      </c>
      <c r="I5665" s="33">
        <v>8185</v>
      </c>
      <c r="J5665" s="33">
        <v>539</v>
      </c>
      <c r="K5665" s="33">
        <v>10800</v>
      </c>
      <c r="L5665" s="33">
        <v>1</v>
      </c>
      <c r="M5665" s="33">
        <v>0</v>
      </c>
      <c r="N5665" s="33">
        <v>309067.55</v>
      </c>
      <c r="O5665" s="33">
        <v>1572.8</v>
      </c>
      <c r="P5665" s="33">
        <v>3432</v>
      </c>
    </row>
    <row r="5666" spans="1:16">
      <c r="A5666" s="27" t="s">
        <v>918</v>
      </c>
      <c r="B5666" s="31">
        <v>202410</v>
      </c>
      <c r="C5666" s="27" t="s">
        <v>119</v>
      </c>
      <c r="D5666" s="27" t="s">
        <v>211</v>
      </c>
      <c r="E5666" s="27" t="s">
        <v>33</v>
      </c>
      <c r="F5666" s="27" t="s">
        <v>257</v>
      </c>
      <c r="G5666" s="33">
        <v>352724.54</v>
      </c>
      <c r="H5666" s="33">
        <v>0</v>
      </c>
      <c r="I5666" s="33">
        <v>9319</v>
      </c>
      <c r="J5666" s="33">
        <v>701</v>
      </c>
      <c r="K5666" s="33">
        <v>10800</v>
      </c>
      <c r="L5666" s="33">
        <v>1</v>
      </c>
      <c r="M5666" s="33">
        <v>0</v>
      </c>
      <c r="N5666" s="33">
        <v>338771.81</v>
      </c>
      <c r="O5666" s="33">
        <v>2228.5</v>
      </c>
      <c r="P5666" s="33">
        <v>3785</v>
      </c>
    </row>
    <row r="5667" spans="1:16">
      <c r="A5667" s="27" t="s">
        <v>918</v>
      </c>
      <c r="B5667" s="31">
        <v>202411</v>
      </c>
      <c r="C5667" s="27" t="s">
        <v>119</v>
      </c>
      <c r="D5667" s="27" t="s">
        <v>211</v>
      </c>
      <c r="E5667" s="27" t="s">
        <v>33</v>
      </c>
      <c r="F5667" s="27" t="s">
        <v>257</v>
      </c>
      <c r="G5667" s="33">
        <v>434349.44</v>
      </c>
      <c r="H5667" s="33">
        <v>0</v>
      </c>
      <c r="I5667" s="33">
        <v>10512</v>
      </c>
      <c r="J5667" s="33">
        <v>819</v>
      </c>
      <c r="K5667" s="33">
        <v>10800</v>
      </c>
      <c r="L5667" s="33">
        <v>1</v>
      </c>
      <c r="M5667" s="33">
        <v>0</v>
      </c>
      <c r="N5667" s="33">
        <v>407977.48</v>
      </c>
      <c r="O5667" s="33">
        <v>2475.4</v>
      </c>
      <c r="P5667" s="33">
        <v>4415</v>
      </c>
    </row>
    <row r="5668" spans="1:16">
      <c r="A5668" s="27" t="s">
        <v>918</v>
      </c>
      <c r="B5668" s="31">
        <v>202412</v>
      </c>
      <c r="C5668" s="27" t="s">
        <v>119</v>
      </c>
      <c r="D5668" s="27" t="s">
        <v>211</v>
      </c>
      <c r="E5668" s="27" t="s">
        <v>33</v>
      </c>
      <c r="F5668" s="27" t="s">
        <v>257</v>
      </c>
      <c r="G5668" s="33">
        <v>460985.37</v>
      </c>
      <c r="H5668" s="33">
        <v>0</v>
      </c>
      <c r="I5668" s="33">
        <v>11772</v>
      </c>
      <c r="J5668" s="33">
        <v>955</v>
      </c>
      <c r="K5668" s="33">
        <v>10800</v>
      </c>
      <c r="L5668" s="33">
        <v>1</v>
      </c>
      <c r="M5668" s="33">
        <v>0</v>
      </c>
      <c r="N5668" s="33">
        <v>467355.47</v>
      </c>
      <c r="O5668" s="33">
        <v>2524.8</v>
      </c>
      <c r="P5668" s="33">
        <v>4903</v>
      </c>
    </row>
    <row r="5669" spans="1:16">
      <c r="A5669" s="27" t="s">
        <v>918</v>
      </c>
      <c r="B5669" s="31">
        <v>202501</v>
      </c>
      <c r="C5669" s="27" t="s">
        <v>119</v>
      </c>
      <c r="D5669" s="27" t="s">
        <v>211</v>
      </c>
      <c r="E5669" s="27" t="s">
        <v>33</v>
      </c>
      <c r="F5669" s="27" t="s">
        <v>257</v>
      </c>
      <c r="G5669" s="33">
        <v>223093.38</v>
      </c>
      <c r="H5669" s="33">
        <v>0</v>
      </c>
      <c r="I5669" s="33">
        <v>5745</v>
      </c>
      <c r="J5669" s="33">
        <v>421</v>
      </c>
      <c r="K5669" s="33">
        <v>10800</v>
      </c>
      <c r="L5669" s="33">
        <v>1</v>
      </c>
      <c r="M5669" s="33">
        <v>0</v>
      </c>
      <c r="N5669" s="33">
        <v>237047.82</v>
      </c>
      <c r="O5669" s="33">
        <v>1225</v>
      </c>
      <c r="P5669" s="33">
        <v>2301</v>
      </c>
    </row>
    <row r="5670" spans="1:16">
      <c r="A5670" s="27" t="s">
        <v>918</v>
      </c>
      <c r="B5670" s="31">
        <v>202502</v>
      </c>
      <c r="C5670" s="27" t="s">
        <v>119</v>
      </c>
      <c r="D5670" s="27" t="s">
        <v>211</v>
      </c>
      <c r="E5670" s="27" t="s">
        <v>33</v>
      </c>
      <c r="F5670" s="27" t="s">
        <v>257</v>
      </c>
      <c r="G5670" s="33">
        <v>241641.7</v>
      </c>
      <c r="H5670" s="33">
        <v>241641.7</v>
      </c>
      <c r="I5670" s="33">
        <v>6471</v>
      </c>
      <c r="J5670" s="33">
        <v>465</v>
      </c>
      <c r="K5670" s="33">
        <v>10800</v>
      </c>
      <c r="L5670" s="33">
        <v>1</v>
      </c>
      <c r="M5670" s="33">
        <v>1</v>
      </c>
      <c r="N5670" s="33">
        <v>243713.54</v>
      </c>
      <c r="O5670" s="33">
        <v>1277.5</v>
      </c>
      <c r="P5670" s="33">
        <v>2574</v>
      </c>
    </row>
    <row r="5671" spans="1:16">
      <c r="A5671" s="27" t="s">
        <v>918</v>
      </c>
      <c r="B5671" s="31">
        <v>202503</v>
      </c>
      <c r="C5671" s="27" t="s">
        <v>119</v>
      </c>
      <c r="D5671" s="27" t="s">
        <v>211</v>
      </c>
      <c r="E5671" s="27" t="s">
        <v>33</v>
      </c>
      <c r="F5671" s="27" t="s">
        <v>257</v>
      </c>
      <c r="G5671" s="33">
        <v>302807.27</v>
      </c>
      <c r="H5671" s="33">
        <v>302807.27</v>
      </c>
      <c r="I5671" s="33">
        <v>8167</v>
      </c>
      <c r="J5671" s="33">
        <v>635</v>
      </c>
      <c r="K5671" s="33">
        <v>10800</v>
      </c>
      <c r="L5671" s="33">
        <v>1</v>
      </c>
      <c r="M5671" s="33">
        <v>1</v>
      </c>
      <c r="N5671" s="33">
        <v>303096.03</v>
      </c>
      <c r="O5671" s="33">
        <v>1769.5</v>
      </c>
      <c r="P5671" s="33">
        <v>3302</v>
      </c>
    </row>
    <row r="5672" spans="1:16">
      <c r="A5672" s="27" t="s">
        <v>918</v>
      </c>
      <c r="B5672" s="31">
        <v>202504</v>
      </c>
      <c r="C5672" s="27" t="s">
        <v>119</v>
      </c>
      <c r="D5672" s="27" t="s">
        <v>211</v>
      </c>
      <c r="E5672" s="27" t="s">
        <v>33</v>
      </c>
      <c r="F5672" s="27" t="s">
        <v>257</v>
      </c>
      <c r="G5672" s="33">
        <v>364376.27</v>
      </c>
      <c r="H5672" s="33">
        <v>364376.27</v>
      </c>
      <c r="I5672" s="33">
        <v>9356</v>
      </c>
      <c r="J5672" s="33">
        <v>789</v>
      </c>
      <c r="K5672" s="33">
        <v>10800</v>
      </c>
      <c r="L5672" s="33">
        <v>1</v>
      </c>
      <c r="M5672" s="33">
        <v>1</v>
      </c>
      <c r="N5672" s="33">
        <v>355926.76</v>
      </c>
      <c r="O5672" s="33">
        <v>2057.6</v>
      </c>
      <c r="P5672" s="33">
        <v>3803</v>
      </c>
    </row>
    <row r="5673" spans="1:16">
      <c r="A5673" s="27" t="s">
        <v>918</v>
      </c>
      <c r="B5673" s="31">
        <v>202505</v>
      </c>
      <c r="C5673" s="27" t="s">
        <v>119</v>
      </c>
      <c r="D5673" s="27" t="s">
        <v>211</v>
      </c>
      <c r="E5673" s="27" t="s">
        <v>33</v>
      </c>
      <c r="F5673" s="27" t="s">
        <v>257</v>
      </c>
      <c r="G5673" s="33">
        <v>390476.13</v>
      </c>
      <c r="H5673" s="33">
        <v>390476.13</v>
      </c>
      <c r="I5673" s="33">
        <v>9832</v>
      </c>
      <c r="J5673" s="33">
        <v>796</v>
      </c>
      <c r="K5673" s="33">
        <v>10800</v>
      </c>
      <c r="L5673" s="33">
        <v>1</v>
      </c>
      <c r="M5673" s="33">
        <v>1</v>
      </c>
      <c r="N5673" s="33">
        <v>389012.34</v>
      </c>
      <c r="O5673" s="33">
        <v>2239.1</v>
      </c>
      <c r="P5673" s="33">
        <v>3933</v>
      </c>
    </row>
    <row r="5674" spans="1:16">
      <c r="A5674" s="27" t="s">
        <v>918</v>
      </c>
      <c r="B5674" s="31">
        <v>202506</v>
      </c>
      <c r="C5674" s="27" t="s">
        <v>119</v>
      </c>
      <c r="D5674" s="27" t="s">
        <v>211</v>
      </c>
      <c r="E5674" s="27" t="s">
        <v>33</v>
      </c>
      <c r="F5674" s="27" t="s">
        <v>257</v>
      </c>
      <c r="G5674" s="33">
        <v>406299.09</v>
      </c>
      <c r="H5674" s="33">
        <v>406299.09</v>
      </c>
      <c r="I5674" s="33">
        <v>10070</v>
      </c>
      <c r="J5674" s="33">
        <v>788</v>
      </c>
      <c r="K5674" s="33">
        <v>10800</v>
      </c>
      <c r="L5674" s="33">
        <v>1</v>
      </c>
      <c r="M5674" s="33">
        <v>1</v>
      </c>
      <c r="N5674" s="33">
        <v>379248.34</v>
      </c>
      <c r="O5674" s="33">
        <v>2568</v>
      </c>
      <c r="P5674" s="33">
        <v>4084</v>
      </c>
    </row>
    <row r="5675" spans="1:16">
      <c r="A5675" s="27" t="s">
        <v>918</v>
      </c>
      <c r="B5675" s="31">
        <v>202507</v>
      </c>
      <c r="C5675" s="27" t="s">
        <v>119</v>
      </c>
      <c r="D5675" s="27" t="s">
        <v>211</v>
      </c>
      <c r="E5675" s="27" t="s">
        <v>33</v>
      </c>
      <c r="F5675" s="27" t="s">
        <v>257</v>
      </c>
      <c r="G5675" s="33">
        <v>314614.42</v>
      </c>
      <c r="H5675" s="33">
        <v>314614.42</v>
      </c>
      <c r="I5675" s="33">
        <v>8350</v>
      </c>
      <c r="J5675" s="33">
        <v>541</v>
      </c>
      <c r="K5675" s="33">
        <v>10800</v>
      </c>
      <c r="L5675" s="33">
        <v>1</v>
      </c>
      <c r="M5675" s="33">
        <v>1</v>
      </c>
      <c r="N5675" s="33">
        <v>336488.71</v>
      </c>
      <c r="O5675" s="33">
        <v>1858.5</v>
      </c>
      <c r="P5675" s="33">
        <v>3345</v>
      </c>
    </row>
    <row r="5676" spans="1:16">
      <c r="A5676" s="27" t="s">
        <v>918</v>
      </c>
      <c r="B5676" s="31">
        <v>202508</v>
      </c>
      <c r="C5676" s="27" t="s">
        <v>119</v>
      </c>
      <c r="D5676" s="27" t="s">
        <v>211</v>
      </c>
      <c r="E5676" s="27" t="s">
        <v>33</v>
      </c>
      <c r="F5676" s="27" t="s">
        <v>257</v>
      </c>
      <c r="G5676" s="33">
        <v>356237.05</v>
      </c>
      <c r="H5676" s="33">
        <v>356237.05</v>
      </c>
      <c r="I5676" s="33">
        <v>8724</v>
      </c>
      <c r="J5676" s="33">
        <v>675</v>
      </c>
      <c r="K5676" s="33">
        <v>10800</v>
      </c>
      <c r="L5676" s="33">
        <v>1</v>
      </c>
      <c r="M5676" s="33">
        <v>1</v>
      </c>
      <c r="N5676" s="33">
        <v>323400.64</v>
      </c>
      <c r="O5676" s="33">
        <v>2116.7</v>
      </c>
      <c r="P5676" s="33">
        <v>3624</v>
      </c>
    </row>
    <row r="5677" spans="1:16">
      <c r="A5677" s="27" t="s">
        <v>918</v>
      </c>
      <c r="B5677" s="31">
        <v>202509</v>
      </c>
      <c r="C5677" s="27" t="s">
        <v>119</v>
      </c>
      <c r="D5677" s="27" t="s">
        <v>211</v>
      </c>
      <c r="E5677" s="27" t="s">
        <v>33</v>
      </c>
      <c r="F5677" s="27" t="s">
        <v>257</v>
      </c>
      <c r="G5677" s="33">
        <v>316145.65</v>
      </c>
      <c r="H5677" s="33">
        <v>316145.65</v>
      </c>
      <c r="I5677" s="33">
        <v>7729</v>
      </c>
      <c r="J5677" s="33">
        <v>544</v>
      </c>
      <c r="K5677" s="33">
        <v>10800</v>
      </c>
      <c r="L5677" s="33">
        <v>1</v>
      </c>
      <c r="M5677" s="33">
        <v>1</v>
      </c>
      <c r="N5677" s="33">
        <v>310303.82</v>
      </c>
      <c r="O5677" s="33">
        <v>1821</v>
      </c>
      <c r="P5677" s="33">
        <v>3350</v>
      </c>
    </row>
    <row r="5678" spans="1:16">
      <c r="A5678" s="27" t="s">
        <v>918</v>
      </c>
      <c r="B5678" s="31">
        <v>202510</v>
      </c>
      <c r="C5678" s="27" t="s">
        <v>119</v>
      </c>
      <c r="D5678" s="27" t="s">
        <v>211</v>
      </c>
      <c r="E5678" s="27" t="s">
        <v>33</v>
      </c>
      <c r="F5678" s="27" t="s">
        <v>257</v>
      </c>
      <c r="G5678" s="33">
        <v>352677.81</v>
      </c>
      <c r="H5678" s="33">
        <v>352677.81</v>
      </c>
      <c r="I5678" s="33">
        <v>9070</v>
      </c>
      <c r="J5678" s="33">
        <v>677</v>
      </c>
      <c r="K5678" s="33">
        <v>10800</v>
      </c>
      <c r="L5678" s="33">
        <v>1</v>
      </c>
      <c r="M5678" s="33">
        <v>1</v>
      </c>
      <c r="N5678" s="33">
        <v>340126.89</v>
      </c>
      <c r="O5678" s="33">
        <v>1972.8</v>
      </c>
      <c r="P5678" s="33">
        <v>3639</v>
      </c>
    </row>
    <row r="5679" spans="1:16">
      <c r="A5679" s="27" t="s">
        <v>918</v>
      </c>
      <c r="B5679" s="31">
        <v>202511</v>
      </c>
      <c r="C5679" s="27" t="s">
        <v>119</v>
      </c>
      <c r="D5679" s="27" t="s">
        <v>211</v>
      </c>
      <c r="E5679" s="27" t="s">
        <v>33</v>
      </c>
      <c r="F5679" s="27" t="s">
        <v>257</v>
      </c>
      <c r="G5679" s="33">
        <v>408976.84</v>
      </c>
      <c r="H5679" s="33">
        <v>408976.84</v>
      </c>
      <c r="I5679" s="33">
        <v>10228</v>
      </c>
      <c r="J5679" s="33">
        <v>688</v>
      </c>
      <c r="K5679" s="33">
        <v>10800</v>
      </c>
      <c r="L5679" s="33">
        <v>1</v>
      </c>
      <c r="M5679" s="33">
        <v>1</v>
      </c>
      <c r="N5679" s="33">
        <v>409609.39</v>
      </c>
      <c r="O5679" s="33">
        <v>2766.7</v>
      </c>
      <c r="P5679" s="33">
        <v>4243</v>
      </c>
    </row>
    <row r="5680" spans="1:16">
      <c r="A5680" s="27" t="s">
        <v>918</v>
      </c>
      <c r="B5680" s="31">
        <v>202512</v>
      </c>
      <c r="C5680" s="27" t="s">
        <v>119</v>
      </c>
      <c r="D5680" s="27" t="s">
        <v>211</v>
      </c>
      <c r="E5680" s="27" t="s">
        <v>33</v>
      </c>
      <c r="F5680" s="27" t="s">
        <v>257</v>
      </c>
      <c r="G5680" s="33">
        <v>499098.64</v>
      </c>
      <c r="H5680" s="33">
        <v>499098.64</v>
      </c>
      <c r="I5680" s="33">
        <v>14586</v>
      </c>
      <c r="J5680" s="33">
        <v>1265</v>
      </c>
      <c r="K5680" s="33">
        <v>10800</v>
      </c>
      <c r="L5680" s="33">
        <v>1</v>
      </c>
      <c r="M5680" s="33">
        <v>1</v>
      </c>
      <c r="N5680" s="33">
        <v>469224.89</v>
      </c>
      <c r="O5680" s="33">
        <v>3161.5</v>
      </c>
      <c r="P5680" s="33">
        <v>5744</v>
      </c>
    </row>
    <row r="5681" spans="1:16">
      <c r="A5681" s="27" t="s">
        <v>918</v>
      </c>
      <c r="B5681" s="31">
        <v>202601</v>
      </c>
      <c r="C5681" s="27" t="s">
        <v>119</v>
      </c>
      <c r="D5681" s="27" t="s">
        <v>211</v>
      </c>
      <c r="E5681" s="27" t="s">
        <v>33</v>
      </c>
      <c r="F5681" s="27" t="s">
        <v>257</v>
      </c>
      <c r="G5681" s="33">
        <v>248322.43</v>
      </c>
      <c r="H5681" s="33">
        <v>248322.43</v>
      </c>
      <c r="I5681" s="33">
        <v>6079</v>
      </c>
      <c r="J5681" s="33">
        <v>468</v>
      </c>
      <c r="K5681" s="33">
        <v>10800</v>
      </c>
      <c r="L5681" s="33">
        <v>1</v>
      </c>
      <c r="M5681" s="33">
        <v>1</v>
      </c>
      <c r="N5681" s="33">
        <v>237996.01</v>
      </c>
      <c r="O5681" s="33">
        <v>1305.2</v>
      </c>
      <c r="P5681" s="33">
        <v>2583</v>
      </c>
    </row>
    <row r="5682" spans="1:16">
      <c r="A5682" s="27" t="s">
        <v>918</v>
      </c>
      <c r="B5682" s="31">
        <v>202602</v>
      </c>
      <c r="C5682" s="27" t="s">
        <v>119</v>
      </c>
      <c r="D5682" s="27" t="s">
        <v>211</v>
      </c>
      <c r="E5682" s="27" t="s">
        <v>33</v>
      </c>
      <c r="F5682" s="27" t="s">
        <v>257</v>
      </c>
      <c r="G5682" s="33">
        <v>261554.41</v>
      </c>
      <c r="H5682" s="33">
        <v>261554.41</v>
      </c>
      <c r="I5682" s="33">
        <v>6816</v>
      </c>
      <c r="J5682" s="33">
        <v>527</v>
      </c>
      <c r="K5682" s="33">
        <v>10800</v>
      </c>
      <c r="L5682" s="33">
        <v>1</v>
      </c>
      <c r="M5682" s="33">
        <v>1</v>
      </c>
      <c r="N5682" s="33">
        <v>244688.39</v>
      </c>
      <c r="O5682" s="33">
        <v>1476.9</v>
      </c>
      <c r="P5682" s="33">
        <v>2707</v>
      </c>
    </row>
    <row r="5683" spans="1:16">
      <c r="A5683" s="27" t="s">
        <v>918</v>
      </c>
      <c r="B5683" s="31">
        <v>202603</v>
      </c>
      <c r="C5683" s="27" t="s">
        <v>119</v>
      </c>
      <c r="D5683" s="27" t="s">
        <v>211</v>
      </c>
      <c r="E5683" s="27" t="s">
        <v>33</v>
      </c>
      <c r="F5683" s="27" t="s">
        <v>257</v>
      </c>
      <c r="G5683" s="33">
        <v>326140.17</v>
      </c>
      <c r="H5683" s="33">
        <v>326140.17</v>
      </c>
      <c r="I5683" s="33">
        <v>7924</v>
      </c>
      <c r="J5683" s="33">
        <v>642</v>
      </c>
      <c r="K5683" s="33">
        <v>10800</v>
      </c>
      <c r="L5683" s="33">
        <v>1</v>
      </c>
      <c r="M5683" s="33">
        <v>1</v>
      </c>
      <c r="N5683" s="33">
        <v>304308.41</v>
      </c>
      <c r="O5683" s="33">
        <v>1878.3</v>
      </c>
      <c r="P5683" s="33">
        <v>3343</v>
      </c>
    </row>
    <row r="5684" spans="1:16">
      <c r="A5684" s="27" t="s">
        <v>918</v>
      </c>
      <c r="B5684" s="31">
        <v>202604</v>
      </c>
      <c r="C5684" s="27" t="s">
        <v>119</v>
      </c>
      <c r="D5684" s="27" t="s">
        <v>211</v>
      </c>
      <c r="E5684" s="27" t="s">
        <v>33</v>
      </c>
      <c r="F5684" s="27" t="s">
        <v>257</v>
      </c>
      <c r="G5684" s="33">
        <v>392538.38</v>
      </c>
      <c r="H5684" s="33">
        <v>392538.38</v>
      </c>
      <c r="I5684" s="33">
        <v>9443</v>
      </c>
      <c r="J5684" s="33">
        <v>790</v>
      </c>
      <c r="K5684" s="33">
        <v>10800</v>
      </c>
      <c r="L5684" s="33">
        <v>1</v>
      </c>
      <c r="M5684" s="33">
        <v>1</v>
      </c>
      <c r="N5684" s="33">
        <v>357350.47</v>
      </c>
      <c r="O5684" s="33">
        <v>2140.5</v>
      </c>
      <c r="P5684" s="33">
        <v>4050</v>
      </c>
    </row>
    <row r="5685" spans="1:16">
      <c r="A5685" s="27" t="s">
        <v>918</v>
      </c>
      <c r="B5685" s="31">
        <v>202605</v>
      </c>
      <c r="C5685" s="27" t="s">
        <v>119</v>
      </c>
      <c r="D5685" s="27" t="s">
        <v>211</v>
      </c>
      <c r="E5685" s="27" t="s">
        <v>33</v>
      </c>
      <c r="F5685" s="27" t="s">
        <v>257</v>
      </c>
      <c r="G5685" s="33">
        <v>439371.4</v>
      </c>
      <c r="H5685" s="33">
        <v>439371.4</v>
      </c>
      <c r="I5685" s="33">
        <v>11500</v>
      </c>
      <c r="J5685" s="33">
        <v>875</v>
      </c>
      <c r="K5685" s="33">
        <v>10800</v>
      </c>
      <c r="L5685" s="33">
        <v>1</v>
      </c>
      <c r="M5685" s="33">
        <v>1</v>
      </c>
      <c r="N5685" s="33">
        <v>390568.39</v>
      </c>
      <c r="O5685" s="33">
        <v>2336.2</v>
      </c>
      <c r="P5685" s="33">
        <v>4646</v>
      </c>
    </row>
    <row r="5686" spans="1:16">
      <c r="A5686" s="27" t="s">
        <v>918</v>
      </c>
      <c r="B5686" s="31">
        <v>202606</v>
      </c>
      <c r="C5686" s="27" t="s">
        <v>119</v>
      </c>
      <c r="D5686" s="27" t="s">
        <v>211</v>
      </c>
      <c r="E5686" s="27" t="s">
        <v>33</v>
      </c>
      <c r="F5686" s="27" t="s">
        <v>257</v>
      </c>
      <c r="G5686" s="33">
        <v>415715.96</v>
      </c>
      <c r="H5686" s="33">
        <v>415715.96</v>
      </c>
      <c r="I5686" s="33">
        <v>10207</v>
      </c>
      <c r="J5686" s="33">
        <v>804</v>
      </c>
      <c r="K5686" s="33">
        <v>10800</v>
      </c>
      <c r="L5686" s="33">
        <v>1</v>
      </c>
      <c r="M5686" s="33">
        <v>1</v>
      </c>
      <c r="N5686" s="33">
        <v>380765.33</v>
      </c>
      <c r="O5686" s="33">
        <v>2502.5</v>
      </c>
      <c r="P5686" s="33">
        <v>4114</v>
      </c>
    </row>
    <row r="5687" spans="1:16">
      <c r="A5687" s="27" t="s">
        <v>918</v>
      </c>
      <c r="B5687" s="31">
        <v>202607</v>
      </c>
      <c r="C5687" s="27" t="s">
        <v>119</v>
      </c>
      <c r="D5687" s="27" t="s">
        <v>211</v>
      </c>
      <c r="E5687" s="27" t="s">
        <v>33</v>
      </c>
      <c r="F5687" s="27" t="s">
        <v>257</v>
      </c>
      <c r="G5687" s="33">
        <v>360504.14</v>
      </c>
      <c r="H5687" s="33">
        <v>360504.14</v>
      </c>
      <c r="I5687" s="33">
        <v>8908</v>
      </c>
      <c r="J5687" s="33">
        <v>659</v>
      </c>
      <c r="K5687" s="33">
        <v>10800</v>
      </c>
      <c r="L5687" s="33">
        <v>1</v>
      </c>
      <c r="M5687" s="33">
        <v>1</v>
      </c>
      <c r="N5687" s="33">
        <v>337834.66</v>
      </c>
      <c r="O5687" s="33">
        <v>2088.6</v>
      </c>
      <c r="P5687" s="33">
        <v>3690</v>
      </c>
    </row>
    <row r="5688" spans="1:16">
      <c r="A5688" s="27" t="s">
        <v>920</v>
      </c>
      <c r="B5688" s="31">
        <v>202408</v>
      </c>
      <c r="C5688" s="27" t="s">
        <v>119</v>
      </c>
      <c r="D5688" s="27" t="s">
        <v>211</v>
      </c>
      <c r="E5688" s="27" t="s">
        <v>33</v>
      </c>
      <c r="F5688" s="27" t="s">
        <v>257</v>
      </c>
      <c r="G5688" s="33">
        <v>303525.2</v>
      </c>
      <c r="H5688" s="33">
        <v>303525.2</v>
      </c>
      <c r="I5688" s="33">
        <v>7938</v>
      </c>
      <c r="J5688" s="33">
        <v>607</v>
      </c>
      <c r="K5688" s="33">
        <v>9200</v>
      </c>
      <c r="L5688" s="33">
        <v>1</v>
      </c>
      <c r="M5688" s="33">
        <v>1</v>
      </c>
      <c r="N5688" s="33">
        <v>297430.35</v>
      </c>
      <c r="O5688" s="33">
        <v>1758.3</v>
      </c>
      <c r="P5688" s="33">
        <v>3234</v>
      </c>
    </row>
    <row r="5689" spans="1:16">
      <c r="A5689" s="27" t="s">
        <v>920</v>
      </c>
      <c r="B5689" s="31">
        <v>202409</v>
      </c>
      <c r="C5689" s="27" t="s">
        <v>119</v>
      </c>
      <c r="D5689" s="27" t="s">
        <v>211</v>
      </c>
      <c r="E5689" s="27" t="s">
        <v>33</v>
      </c>
      <c r="F5689" s="27" t="s">
        <v>257</v>
      </c>
      <c r="G5689" s="33">
        <v>253962.43</v>
      </c>
      <c r="H5689" s="33">
        <v>253962.43</v>
      </c>
      <c r="I5689" s="33">
        <v>6380</v>
      </c>
      <c r="J5689" s="33">
        <v>438</v>
      </c>
      <c r="K5689" s="33">
        <v>9200</v>
      </c>
      <c r="L5689" s="33">
        <v>1</v>
      </c>
      <c r="M5689" s="33">
        <v>1</v>
      </c>
      <c r="N5689" s="33">
        <v>285385.26</v>
      </c>
      <c r="O5689" s="33">
        <v>1378.5</v>
      </c>
      <c r="P5689" s="33">
        <v>2733</v>
      </c>
    </row>
    <row r="5690" spans="1:16">
      <c r="A5690" s="27" t="s">
        <v>920</v>
      </c>
      <c r="B5690" s="31">
        <v>202410</v>
      </c>
      <c r="C5690" s="27" t="s">
        <v>119</v>
      </c>
      <c r="D5690" s="27" t="s">
        <v>211</v>
      </c>
      <c r="E5690" s="27" t="s">
        <v>33</v>
      </c>
      <c r="F5690" s="27" t="s">
        <v>257</v>
      </c>
      <c r="G5690" s="33">
        <v>303167.25</v>
      </c>
      <c r="H5690" s="33">
        <v>303167.25</v>
      </c>
      <c r="I5690" s="33">
        <v>7748</v>
      </c>
      <c r="J5690" s="33">
        <v>576</v>
      </c>
      <c r="K5690" s="33">
        <v>9200</v>
      </c>
      <c r="L5690" s="33">
        <v>1</v>
      </c>
      <c r="M5690" s="33">
        <v>1</v>
      </c>
      <c r="N5690" s="33">
        <v>312813.43</v>
      </c>
      <c r="O5690" s="33">
        <v>1704.1</v>
      </c>
      <c r="P5690" s="33">
        <v>3060</v>
      </c>
    </row>
    <row r="5691" spans="1:16">
      <c r="A5691" s="27" t="s">
        <v>920</v>
      </c>
      <c r="B5691" s="31">
        <v>202411</v>
      </c>
      <c r="C5691" s="27" t="s">
        <v>119</v>
      </c>
      <c r="D5691" s="27" t="s">
        <v>211</v>
      </c>
      <c r="E5691" s="27" t="s">
        <v>33</v>
      </c>
      <c r="F5691" s="27" t="s">
        <v>257</v>
      </c>
      <c r="G5691" s="33">
        <v>357840.95</v>
      </c>
      <c r="H5691" s="33">
        <v>357840.95</v>
      </c>
      <c r="I5691" s="33">
        <v>9462</v>
      </c>
      <c r="J5691" s="33">
        <v>741</v>
      </c>
      <c r="K5691" s="33">
        <v>9200</v>
      </c>
      <c r="L5691" s="33">
        <v>1</v>
      </c>
      <c r="M5691" s="33">
        <v>1</v>
      </c>
      <c r="N5691" s="33">
        <v>376716.23</v>
      </c>
      <c r="O5691" s="33">
        <v>2042.1</v>
      </c>
      <c r="P5691" s="33">
        <v>3955</v>
      </c>
    </row>
    <row r="5692" spans="1:16">
      <c r="A5692" s="27" t="s">
        <v>920</v>
      </c>
      <c r="B5692" s="31">
        <v>202412</v>
      </c>
      <c r="C5692" s="27" t="s">
        <v>119</v>
      </c>
      <c r="D5692" s="27" t="s">
        <v>211</v>
      </c>
      <c r="E5692" s="27" t="s">
        <v>33</v>
      </c>
      <c r="F5692" s="27" t="s">
        <v>257</v>
      </c>
      <c r="G5692" s="33">
        <v>413006.02</v>
      </c>
      <c r="H5692" s="33">
        <v>413006.02</v>
      </c>
      <c r="I5692" s="33">
        <v>10712</v>
      </c>
      <c r="J5692" s="33">
        <v>880</v>
      </c>
      <c r="K5692" s="33">
        <v>9200</v>
      </c>
      <c r="L5692" s="33">
        <v>1</v>
      </c>
      <c r="M5692" s="33">
        <v>1</v>
      </c>
      <c r="N5692" s="33">
        <v>431544.38</v>
      </c>
      <c r="O5692" s="33">
        <v>2213</v>
      </c>
      <c r="P5692" s="33">
        <v>4361</v>
      </c>
    </row>
    <row r="5693" spans="1:16">
      <c r="A5693" s="27" t="s">
        <v>920</v>
      </c>
      <c r="B5693" s="31">
        <v>202501</v>
      </c>
      <c r="C5693" s="27" t="s">
        <v>119</v>
      </c>
      <c r="D5693" s="27" t="s">
        <v>211</v>
      </c>
      <c r="E5693" s="27" t="s">
        <v>33</v>
      </c>
      <c r="F5693" s="27" t="s">
        <v>257</v>
      </c>
      <c r="G5693" s="33">
        <v>219083.17</v>
      </c>
      <c r="H5693" s="33">
        <v>219083.17</v>
      </c>
      <c r="I5693" s="33">
        <v>5431</v>
      </c>
      <c r="J5693" s="33">
        <v>397</v>
      </c>
      <c r="K5693" s="33">
        <v>9200</v>
      </c>
      <c r="L5693" s="33">
        <v>1</v>
      </c>
      <c r="M5693" s="33">
        <v>1</v>
      </c>
      <c r="N5693" s="33">
        <v>218884.04</v>
      </c>
      <c r="O5693" s="33">
        <v>1103.4</v>
      </c>
      <c r="P5693" s="33">
        <v>2308</v>
      </c>
    </row>
    <row r="5694" spans="1:16">
      <c r="A5694" s="27" t="s">
        <v>920</v>
      </c>
      <c r="B5694" s="31">
        <v>202502</v>
      </c>
      <c r="C5694" s="27" t="s">
        <v>119</v>
      </c>
      <c r="D5694" s="27" t="s">
        <v>211</v>
      </c>
      <c r="E5694" s="27" t="s">
        <v>33</v>
      </c>
      <c r="F5694" s="27" t="s">
        <v>257</v>
      </c>
      <c r="G5694" s="33">
        <v>198054.05</v>
      </c>
      <c r="H5694" s="33">
        <v>198054.05</v>
      </c>
      <c r="I5694" s="33">
        <v>4735</v>
      </c>
      <c r="J5694" s="33">
        <v>364</v>
      </c>
      <c r="K5694" s="33">
        <v>9200</v>
      </c>
      <c r="L5694" s="33">
        <v>1</v>
      </c>
      <c r="M5694" s="33">
        <v>1</v>
      </c>
      <c r="N5694" s="33">
        <v>225039</v>
      </c>
      <c r="O5694" s="33">
        <v>1110.5</v>
      </c>
      <c r="P5694" s="33">
        <v>1989</v>
      </c>
    </row>
    <row r="5695" spans="1:16">
      <c r="A5695" s="27" t="s">
        <v>920</v>
      </c>
      <c r="B5695" s="31">
        <v>202503</v>
      </c>
      <c r="C5695" s="27" t="s">
        <v>119</v>
      </c>
      <c r="D5695" s="27" t="s">
        <v>211</v>
      </c>
      <c r="E5695" s="27" t="s">
        <v>33</v>
      </c>
      <c r="F5695" s="27" t="s">
        <v>257</v>
      </c>
      <c r="G5695" s="33">
        <v>263817.32</v>
      </c>
      <c r="H5695" s="33">
        <v>263817.32</v>
      </c>
      <c r="I5695" s="33">
        <v>7018</v>
      </c>
      <c r="J5695" s="33">
        <v>531</v>
      </c>
      <c r="K5695" s="33">
        <v>9200</v>
      </c>
      <c r="L5695" s="33">
        <v>1</v>
      </c>
      <c r="M5695" s="33">
        <v>1</v>
      </c>
      <c r="N5695" s="33">
        <v>279871.3</v>
      </c>
      <c r="O5695" s="33">
        <v>1424.8</v>
      </c>
      <c r="P5695" s="33">
        <v>2807</v>
      </c>
    </row>
    <row r="5696" spans="1:16">
      <c r="A5696" s="27" t="s">
        <v>920</v>
      </c>
      <c r="B5696" s="31">
        <v>202504</v>
      </c>
      <c r="C5696" s="27" t="s">
        <v>119</v>
      </c>
      <c r="D5696" s="27" t="s">
        <v>211</v>
      </c>
      <c r="E5696" s="27" t="s">
        <v>33</v>
      </c>
      <c r="F5696" s="27" t="s">
        <v>257</v>
      </c>
      <c r="G5696" s="33">
        <v>328165.44</v>
      </c>
      <c r="H5696" s="33">
        <v>328165.44</v>
      </c>
      <c r="I5696" s="33">
        <v>8374</v>
      </c>
      <c r="J5696" s="33">
        <v>627</v>
      </c>
      <c r="K5696" s="33">
        <v>9200</v>
      </c>
      <c r="L5696" s="33">
        <v>1</v>
      </c>
      <c r="M5696" s="33">
        <v>1</v>
      </c>
      <c r="N5696" s="33">
        <v>328653.89</v>
      </c>
      <c r="O5696" s="33">
        <v>1869.4</v>
      </c>
      <c r="P5696" s="33">
        <v>3458</v>
      </c>
    </row>
    <row r="5697" spans="1:16">
      <c r="A5697" s="27" t="s">
        <v>920</v>
      </c>
      <c r="B5697" s="31">
        <v>202505</v>
      </c>
      <c r="C5697" s="27" t="s">
        <v>119</v>
      </c>
      <c r="D5697" s="27" t="s">
        <v>211</v>
      </c>
      <c r="E5697" s="27" t="s">
        <v>33</v>
      </c>
      <c r="F5697" s="27" t="s">
        <v>257</v>
      </c>
      <c r="G5697" s="33">
        <v>381849.71</v>
      </c>
      <c r="H5697" s="33">
        <v>381849.71</v>
      </c>
      <c r="I5697" s="33">
        <v>9422</v>
      </c>
      <c r="J5697" s="33">
        <v>786</v>
      </c>
      <c r="K5697" s="33">
        <v>9200</v>
      </c>
      <c r="L5697" s="33">
        <v>1</v>
      </c>
      <c r="M5697" s="33">
        <v>1</v>
      </c>
      <c r="N5697" s="33">
        <v>359204.28</v>
      </c>
      <c r="O5697" s="33">
        <v>2080.3</v>
      </c>
      <c r="P5697" s="33">
        <v>4037</v>
      </c>
    </row>
    <row r="5698" spans="1:16">
      <c r="A5698" s="27" t="s">
        <v>920</v>
      </c>
      <c r="B5698" s="31">
        <v>202506</v>
      </c>
      <c r="C5698" s="27" t="s">
        <v>119</v>
      </c>
      <c r="D5698" s="27" t="s">
        <v>211</v>
      </c>
      <c r="E5698" s="27" t="s">
        <v>33</v>
      </c>
      <c r="F5698" s="27" t="s">
        <v>257</v>
      </c>
      <c r="G5698" s="33">
        <v>333419.51</v>
      </c>
      <c r="H5698" s="33">
        <v>333419.51</v>
      </c>
      <c r="I5698" s="33">
        <v>8724</v>
      </c>
      <c r="J5698" s="33">
        <v>660</v>
      </c>
      <c r="K5698" s="33">
        <v>9200</v>
      </c>
      <c r="L5698" s="33">
        <v>1</v>
      </c>
      <c r="M5698" s="33">
        <v>1</v>
      </c>
      <c r="N5698" s="33">
        <v>350188.45</v>
      </c>
      <c r="O5698" s="33">
        <v>1876.6</v>
      </c>
      <c r="P5698" s="33">
        <v>3546</v>
      </c>
    </row>
    <row r="5699" spans="1:16">
      <c r="A5699" s="27" t="s">
        <v>920</v>
      </c>
      <c r="B5699" s="31">
        <v>202507</v>
      </c>
      <c r="C5699" s="27" t="s">
        <v>119</v>
      </c>
      <c r="D5699" s="27" t="s">
        <v>211</v>
      </c>
      <c r="E5699" s="27" t="s">
        <v>33</v>
      </c>
      <c r="F5699" s="27" t="s">
        <v>257</v>
      </c>
      <c r="G5699" s="33">
        <v>278682.9</v>
      </c>
      <c r="H5699" s="33">
        <v>278682.9</v>
      </c>
      <c r="I5699" s="33">
        <v>7424</v>
      </c>
      <c r="J5699" s="33">
        <v>584</v>
      </c>
      <c r="K5699" s="33">
        <v>9200</v>
      </c>
      <c r="L5699" s="33">
        <v>1</v>
      </c>
      <c r="M5699" s="33">
        <v>1</v>
      </c>
      <c r="N5699" s="33">
        <v>310705.27</v>
      </c>
      <c r="O5699" s="33">
        <v>1478.5</v>
      </c>
      <c r="P5699" s="33">
        <v>2907</v>
      </c>
    </row>
    <row r="5700" spans="1:16">
      <c r="A5700" s="27" t="s">
        <v>920</v>
      </c>
      <c r="B5700" s="31">
        <v>202508</v>
      </c>
      <c r="C5700" s="27" t="s">
        <v>119</v>
      </c>
      <c r="D5700" s="27" t="s">
        <v>211</v>
      </c>
      <c r="E5700" s="27" t="s">
        <v>33</v>
      </c>
      <c r="F5700" s="27" t="s">
        <v>257</v>
      </c>
      <c r="G5700" s="33">
        <v>289301.13</v>
      </c>
      <c r="H5700" s="33">
        <v>289301.13</v>
      </c>
      <c r="I5700" s="33">
        <v>7296</v>
      </c>
      <c r="J5700" s="33">
        <v>594</v>
      </c>
      <c r="K5700" s="33">
        <v>9200</v>
      </c>
      <c r="L5700" s="33">
        <v>1</v>
      </c>
      <c r="M5700" s="33">
        <v>1</v>
      </c>
      <c r="N5700" s="33">
        <v>298620.08</v>
      </c>
      <c r="O5700" s="33">
        <v>1758.8</v>
      </c>
      <c r="P5700" s="33">
        <v>2929</v>
      </c>
    </row>
    <row r="5701" spans="1:16">
      <c r="A5701" s="27" t="s">
        <v>920</v>
      </c>
      <c r="B5701" s="31">
        <v>202509</v>
      </c>
      <c r="C5701" s="27" t="s">
        <v>119</v>
      </c>
      <c r="D5701" s="27" t="s">
        <v>211</v>
      </c>
      <c r="E5701" s="27" t="s">
        <v>33</v>
      </c>
      <c r="F5701" s="27" t="s">
        <v>257</v>
      </c>
      <c r="G5701" s="33">
        <v>262349.57</v>
      </c>
      <c r="H5701" s="33">
        <v>262349.57</v>
      </c>
      <c r="I5701" s="33">
        <v>7106</v>
      </c>
      <c r="J5701" s="33">
        <v>458</v>
      </c>
      <c r="K5701" s="33">
        <v>9200</v>
      </c>
      <c r="L5701" s="33">
        <v>1</v>
      </c>
      <c r="M5701" s="33">
        <v>1</v>
      </c>
      <c r="N5701" s="33">
        <v>286526.8</v>
      </c>
      <c r="O5701" s="33">
        <v>1485.2</v>
      </c>
      <c r="P5701" s="33">
        <v>2935</v>
      </c>
    </row>
    <row r="5702" spans="1:16">
      <c r="A5702" s="27" t="s">
        <v>920</v>
      </c>
      <c r="B5702" s="31">
        <v>202510</v>
      </c>
      <c r="C5702" s="27" t="s">
        <v>119</v>
      </c>
      <c r="D5702" s="27" t="s">
        <v>211</v>
      </c>
      <c r="E5702" s="27" t="s">
        <v>33</v>
      </c>
      <c r="F5702" s="27" t="s">
        <v>257</v>
      </c>
      <c r="G5702" s="33">
        <v>292167.65</v>
      </c>
      <c r="H5702" s="33">
        <v>292167.65</v>
      </c>
      <c r="I5702" s="33">
        <v>7307</v>
      </c>
      <c r="J5702" s="33">
        <v>425</v>
      </c>
      <c r="K5702" s="33">
        <v>9200</v>
      </c>
      <c r="L5702" s="33">
        <v>1</v>
      </c>
      <c r="M5702" s="33">
        <v>1</v>
      </c>
      <c r="N5702" s="33">
        <v>314064.68</v>
      </c>
      <c r="O5702" s="33">
        <v>1577.3</v>
      </c>
      <c r="P5702" s="33">
        <v>3079</v>
      </c>
    </row>
    <row r="5703" spans="1:16">
      <c r="A5703" s="27" t="s">
        <v>920</v>
      </c>
      <c r="B5703" s="31">
        <v>202511</v>
      </c>
      <c r="C5703" s="27" t="s">
        <v>119</v>
      </c>
      <c r="D5703" s="27" t="s">
        <v>211</v>
      </c>
      <c r="E5703" s="27" t="s">
        <v>33</v>
      </c>
      <c r="F5703" s="27" t="s">
        <v>257</v>
      </c>
      <c r="G5703" s="33">
        <v>377046.42</v>
      </c>
      <c r="H5703" s="33">
        <v>377046.42</v>
      </c>
      <c r="I5703" s="33">
        <v>8962</v>
      </c>
      <c r="J5703" s="33">
        <v>760</v>
      </c>
      <c r="K5703" s="33">
        <v>9200</v>
      </c>
      <c r="L5703" s="33">
        <v>1</v>
      </c>
      <c r="M5703" s="33">
        <v>1</v>
      </c>
      <c r="N5703" s="33">
        <v>378223.09</v>
      </c>
      <c r="O5703" s="33">
        <v>1918</v>
      </c>
      <c r="P5703" s="33">
        <v>3826</v>
      </c>
    </row>
    <row r="5704" spans="1:16">
      <c r="A5704" s="27" t="s">
        <v>920</v>
      </c>
      <c r="B5704" s="31">
        <v>202512</v>
      </c>
      <c r="C5704" s="27" t="s">
        <v>119</v>
      </c>
      <c r="D5704" s="27" t="s">
        <v>211</v>
      </c>
      <c r="E5704" s="27" t="s">
        <v>33</v>
      </c>
      <c r="F5704" s="27" t="s">
        <v>257</v>
      </c>
      <c r="G5704" s="33">
        <v>432171.84</v>
      </c>
      <c r="H5704" s="33">
        <v>432171.84</v>
      </c>
      <c r="I5704" s="33">
        <v>10871</v>
      </c>
      <c r="J5704" s="33">
        <v>788</v>
      </c>
      <c r="K5704" s="33">
        <v>9200</v>
      </c>
      <c r="L5704" s="33">
        <v>1</v>
      </c>
      <c r="M5704" s="33">
        <v>1</v>
      </c>
      <c r="N5704" s="33">
        <v>433270.55</v>
      </c>
      <c r="O5704" s="33">
        <v>2344.6</v>
      </c>
      <c r="P5704" s="33">
        <v>4355</v>
      </c>
    </row>
    <row r="5705" spans="1:16">
      <c r="A5705" s="27" t="s">
        <v>920</v>
      </c>
      <c r="B5705" s="31">
        <v>202601</v>
      </c>
      <c r="C5705" s="27" t="s">
        <v>119</v>
      </c>
      <c r="D5705" s="27" t="s">
        <v>211</v>
      </c>
      <c r="E5705" s="27" t="s">
        <v>33</v>
      </c>
      <c r="F5705" s="27" t="s">
        <v>257</v>
      </c>
      <c r="G5705" s="33">
        <v>202666.6</v>
      </c>
      <c r="H5705" s="33">
        <v>202666.6</v>
      </c>
      <c r="I5705" s="33">
        <v>5478</v>
      </c>
      <c r="J5705" s="33">
        <v>391</v>
      </c>
      <c r="K5705" s="33">
        <v>9200</v>
      </c>
      <c r="L5705" s="33">
        <v>1</v>
      </c>
      <c r="M5705" s="33">
        <v>1</v>
      </c>
      <c r="N5705" s="33">
        <v>219759.57</v>
      </c>
      <c r="O5705" s="33">
        <v>1146.7</v>
      </c>
      <c r="P5705" s="33">
        <v>2114</v>
      </c>
    </row>
    <row r="5706" spans="1:16">
      <c r="A5706" s="27" t="s">
        <v>920</v>
      </c>
      <c r="B5706" s="31">
        <v>202602</v>
      </c>
      <c r="C5706" s="27" t="s">
        <v>119</v>
      </c>
      <c r="D5706" s="27" t="s">
        <v>211</v>
      </c>
      <c r="E5706" s="27" t="s">
        <v>33</v>
      </c>
      <c r="F5706" s="27" t="s">
        <v>257</v>
      </c>
      <c r="G5706" s="33">
        <v>223186.45</v>
      </c>
      <c r="H5706" s="33">
        <v>223186.45</v>
      </c>
      <c r="I5706" s="33">
        <v>5328</v>
      </c>
      <c r="J5706" s="33">
        <v>395</v>
      </c>
      <c r="K5706" s="33">
        <v>9200</v>
      </c>
      <c r="L5706" s="33">
        <v>1</v>
      </c>
      <c r="M5706" s="33">
        <v>1</v>
      </c>
      <c r="N5706" s="33">
        <v>225939.16</v>
      </c>
      <c r="O5706" s="33">
        <v>1349.2</v>
      </c>
      <c r="P5706" s="33">
        <v>2239</v>
      </c>
    </row>
    <row r="5707" spans="1:16">
      <c r="A5707" s="27" t="s">
        <v>920</v>
      </c>
      <c r="B5707" s="31">
        <v>202603</v>
      </c>
      <c r="C5707" s="27" t="s">
        <v>119</v>
      </c>
      <c r="D5707" s="27" t="s">
        <v>211</v>
      </c>
      <c r="E5707" s="27" t="s">
        <v>33</v>
      </c>
      <c r="F5707" s="27" t="s">
        <v>257</v>
      </c>
      <c r="G5707" s="33">
        <v>260068.78</v>
      </c>
      <c r="H5707" s="33">
        <v>260068.78</v>
      </c>
      <c r="I5707" s="33">
        <v>6519</v>
      </c>
      <c r="J5707" s="33">
        <v>499</v>
      </c>
      <c r="K5707" s="33">
        <v>9200</v>
      </c>
      <c r="L5707" s="33">
        <v>1</v>
      </c>
      <c r="M5707" s="33">
        <v>1</v>
      </c>
      <c r="N5707" s="33">
        <v>280990.79</v>
      </c>
      <c r="O5707" s="33">
        <v>1535.9</v>
      </c>
      <c r="P5707" s="33">
        <v>2651</v>
      </c>
    </row>
    <row r="5708" spans="1:16">
      <c r="A5708" s="27" t="s">
        <v>920</v>
      </c>
      <c r="B5708" s="31">
        <v>202604</v>
      </c>
      <c r="C5708" s="27" t="s">
        <v>119</v>
      </c>
      <c r="D5708" s="27" t="s">
        <v>211</v>
      </c>
      <c r="E5708" s="27" t="s">
        <v>33</v>
      </c>
      <c r="F5708" s="27" t="s">
        <v>257</v>
      </c>
      <c r="G5708" s="33">
        <v>312428.38</v>
      </c>
      <c r="H5708" s="33">
        <v>312428.38</v>
      </c>
      <c r="I5708" s="33">
        <v>7988</v>
      </c>
      <c r="J5708" s="33">
        <v>672</v>
      </c>
      <c r="K5708" s="33">
        <v>9200</v>
      </c>
      <c r="L5708" s="33">
        <v>1</v>
      </c>
      <c r="M5708" s="33">
        <v>1</v>
      </c>
      <c r="N5708" s="33">
        <v>329968.51</v>
      </c>
      <c r="O5708" s="33">
        <v>1732.7</v>
      </c>
      <c r="P5708" s="33">
        <v>3261</v>
      </c>
    </row>
    <row r="5709" spans="1:16">
      <c r="A5709" s="27" t="s">
        <v>920</v>
      </c>
      <c r="B5709" s="31">
        <v>202605</v>
      </c>
      <c r="C5709" s="27" t="s">
        <v>119</v>
      </c>
      <c r="D5709" s="27" t="s">
        <v>211</v>
      </c>
      <c r="E5709" s="27" t="s">
        <v>33</v>
      </c>
      <c r="F5709" s="27" t="s">
        <v>257</v>
      </c>
      <c r="G5709" s="33">
        <v>364911.22</v>
      </c>
      <c r="H5709" s="33">
        <v>364911.22</v>
      </c>
      <c r="I5709" s="33">
        <v>9188</v>
      </c>
      <c r="J5709" s="33">
        <v>595</v>
      </c>
      <c r="K5709" s="33">
        <v>9200</v>
      </c>
      <c r="L5709" s="33">
        <v>1</v>
      </c>
      <c r="M5709" s="33">
        <v>1</v>
      </c>
      <c r="N5709" s="33">
        <v>360641.1</v>
      </c>
      <c r="O5709" s="33">
        <v>2114.1</v>
      </c>
      <c r="P5709" s="33">
        <v>3841</v>
      </c>
    </row>
    <row r="5710" spans="1:16">
      <c r="A5710" s="27" t="s">
        <v>920</v>
      </c>
      <c r="B5710" s="31">
        <v>202606</v>
      </c>
      <c r="C5710" s="27" t="s">
        <v>119</v>
      </c>
      <c r="D5710" s="27" t="s">
        <v>211</v>
      </c>
      <c r="E5710" s="27" t="s">
        <v>33</v>
      </c>
      <c r="F5710" s="27" t="s">
        <v>257</v>
      </c>
      <c r="G5710" s="33">
        <v>287146.45</v>
      </c>
      <c r="H5710" s="33">
        <v>287146.45</v>
      </c>
      <c r="I5710" s="33">
        <v>7596</v>
      </c>
      <c r="J5710" s="33">
        <v>566</v>
      </c>
      <c r="K5710" s="33">
        <v>9200</v>
      </c>
      <c r="L5710" s="33">
        <v>1</v>
      </c>
      <c r="M5710" s="33">
        <v>1</v>
      </c>
      <c r="N5710" s="33">
        <v>351589.2</v>
      </c>
      <c r="O5710" s="33">
        <v>1529.4</v>
      </c>
      <c r="P5710" s="33">
        <v>3142</v>
      </c>
    </row>
    <row r="5711" spans="1:16">
      <c r="A5711" s="27" t="s">
        <v>920</v>
      </c>
      <c r="B5711" s="31">
        <v>202607</v>
      </c>
      <c r="C5711" s="27" t="s">
        <v>119</v>
      </c>
      <c r="D5711" s="27" t="s">
        <v>211</v>
      </c>
      <c r="E5711" s="27" t="s">
        <v>33</v>
      </c>
      <c r="F5711" s="27" t="s">
        <v>257</v>
      </c>
      <c r="G5711" s="33">
        <v>289928.99</v>
      </c>
      <c r="H5711" s="33">
        <v>289928.99</v>
      </c>
      <c r="I5711" s="33">
        <v>7410</v>
      </c>
      <c r="J5711" s="33">
        <v>639</v>
      </c>
      <c r="K5711" s="33">
        <v>9200</v>
      </c>
      <c r="L5711" s="33">
        <v>1</v>
      </c>
      <c r="M5711" s="33">
        <v>1</v>
      </c>
      <c r="N5711" s="33">
        <v>311948.09</v>
      </c>
      <c r="O5711" s="33">
        <v>1552.3</v>
      </c>
      <c r="P5711" s="33">
        <v>3093</v>
      </c>
    </row>
    <row r="5712" spans="1:16">
      <c r="A5712" s="27" t="s">
        <v>922</v>
      </c>
      <c r="B5712" s="31">
        <v>202408</v>
      </c>
      <c r="C5712" s="27" t="s">
        <v>119</v>
      </c>
      <c r="D5712" s="27" t="s">
        <v>211</v>
      </c>
      <c r="E5712" s="27" t="s">
        <v>33</v>
      </c>
      <c r="F5712" s="27" t="s">
        <v>262</v>
      </c>
      <c r="G5712" s="33">
        <v>182071.47</v>
      </c>
      <c r="H5712" s="33">
        <v>182071.47</v>
      </c>
      <c r="I5712" s="33">
        <v>8740</v>
      </c>
      <c r="J5712" s="33">
        <v>427</v>
      </c>
      <c r="K5712" s="33">
        <v>5700</v>
      </c>
      <c r="L5712" s="33">
        <v>1</v>
      </c>
      <c r="M5712" s="33">
        <v>1</v>
      </c>
      <c r="N5712" s="33">
        <v>160025.02</v>
      </c>
      <c r="O5712" s="33">
        <v>1086.9</v>
      </c>
      <c r="P5712" s="33">
        <v>2956</v>
      </c>
    </row>
    <row r="5713" spans="1:16">
      <c r="A5713" s="27" t="s">
        <v>922</v>
      </c>
      <c r="B5713" s="31">
        <v>202409</v>
      </c>
      <c r="C5713" s="27" t="s">
        <v>119</v>
      </c>
      <c r="D5713" s="27" t="s">
        <v>211</v>
      </c>
      <c r="E5713" s="27" t="s">
        <v>33</v>
      </c>
      <c r="F5713" s="27" t="s">
        <v>262</v>
      </c>
      <c r="G5713" s="33">
        <v>160357.37</v>
      </c>
      <c r="H5713" s="33">
        <v>160357.37</v>
      </c>
      <c r="I5713" s="33">
        <v>8424</v>
      </c>
      <c r="J5713" s="33">
        <v>437</v>
      </c>
      <c r="K5713" s="33">
        <v>5700</v>
      </c>
      <c r="L5713" s="33">
        <v>1</v>
      </c>
      <c r="M5713" s="33">
        <v>1</v>
      </c>
      <c r="N5713" s="33">
        <v>153544.46</v>
      </c>
      <c r="O5713" s="33">
        <v>963.5</v>
      </c>
      <c r="P5713" s="33">
        <v>2794</v>
      </c>
    </row>
    <row r="5714" spans="1:16">
      <c r="A5714" s="27" t="s">
        <v>922</v>
      </c>
      <c r="B5714" s="31">
        <v>202410</v>
      </c>
      <c r="C5714" s="27" t="s">
        <v>119</v>
      </c>
      <c r="D5714" s="27" t="s">
        <v>211</v>
      </c>
      <c r="E5714" s="27" t="s">
        <v>33</v>
      </c>
      <c r="F5714" s="27" t="s">
        <v>262</v>
      </c>
      <c r="G5714" s="33">
        <v>167237.75</v>
      </c>
      <c r="H5714" s="33">
        <v>167237.75</v>
      </c>
      <c r="I5714" s="33">
        <v>8192</v>
      </c>
      <c r="J5714" s="33">
        <v>474</v>
      </c>
      <c r="K5714" s="33">
        <v>5700</v>
      </c>
      <c r="L5714" s="33">
        <v>1</v>
      </c>
      <c r="M5714" s="33">
        <v>1</v>
      </c>
      <c r="N5714" s="33">
        <v>168301.5</v>
      </c>
      <c r="O5714" s="33">
        <v>1076.2</v>
      </c>
      <c r="P5714" s="33">
        <v>2750</v>
      </c>
    </row>
    <row r="5715" spans="1:16">
      <c r="A5715" s="27" t="s">
        <v>922</v>
      </c>
      <c r="B5715" s="31">
        <v>202411</v>
      </c>
      <c r="C5715" s="27" t="s">
        <v>119</v>
      </c>
      <c r="D5715" s="27" t="s">
        <v>211</v>
      </c>
      <c r="E5715" s="27" t="s">
        <v>33</v>
      </c>
      <c r="F5715" s="27" t="s">
        <v>262</v>
      </c>
      <c r="G5715" s="33">
        <v>204492.7</v>
      </c>
      <c r="H5715" s="33">
        <v>204492.7</v>
      </c>
      <c r="I5715" s="33">
        <v>11003</v>
      </c>
      <c r="J5715" s="33">
        <v>484</v>
      </c>
      <c r="K5715" s="33">
        <v>5700</v>
      </c>
      <c r="L5715" s="33">
        <v>1</v>
      </c>
      <c r="M5715" s="33">
        <v>1</v>
      </c>
      <c r="N5715" s="33">
        <v>202682.82</v>
      </c>
      <c r="O5715" s="33">
        <v>1234.6</v>
      </c>
      <c r="P5715" s="33">
        <v>3400</v>
      </c>
    </row>
    <row r="5716" spans="1:16">
      <c r="A5716" s="27" t="s">
        <v>922</v>
      </c>
      <c r="B5716" s="31">
        <v>202412</v>
      </c>
      <c r="C5716" s="27" t="s">
        <v>119</v>
      </c>
      <c r="D5716" s="27" t="s">
        <v>211</v>
      </c>
      <c r="E5716" s="27" t="s">
        <v>33</v>
      </c>
      <c r="F5716" s="27" t="s">
        <v>262</v>
      </c>
      <c r="G5716" s="33">
        <v>239856.99</v>
      </c>
      <c r="H5716" s="33">
        <v>239856.99</v>
      </c>
      <c r="I5716" s="33">
        <v>12667</v>
      </c>
      <c r="J5716" s="33">
        <v>679</v>
      </c>
      <c r="K5716" s="33">
        <v>5700</v>
      </c>
      <c r="L5716" s="33">
        <v>1</v>
      </c>
      <c r="M5716" s="33">
        <v>1</v>
      </c>
      <c r="N5716" s="33">
        <v>232181.74</v>
      </c>
      <c r="O5716" s="33">
        <v>1488.8</v>
      </c>
      <c r="P5716" s="33">
        <v>4083</v>
      </c>
    </row>
    <row r="5717" spans="1:16">
      <c r="A5717" s="27" t="s">
        <v>922</v>
      </c>
      <c r="B5717" s="31">
        <v>202501</v>
      </c>
      <c r="C5717" s="27" t="s">
        <v>119</v>
      </c>
      <c r="D5717" s="27" t="s">
        <v>211</v>
      </c>
      <c r="E5717" s="27" t="s">
        <v>33</v>
      </c>
      <c r="F5717" s="27" t="s">
        <v>262</v>
      </c>
      <c r="G5717" s="33">
        <v>117486.16</v>
      </c>
      <c r="H5717" s="33">
        <v>117486.16</v>
      </c>
      <c r="I5717" s="33">
        <v>6064</v>
      </c>
      <c r="J5717" s="33">
        <v>288</v>
      </c>
      <c r="K5717" s="33">
        <v>5700</v>
      </c>
      <c r="L5717" s="33">
        <v>1</v>
      </c>
      <c r="M5717" s="33">
        <v>1</v>
      </c>
      <c r="N5717" s="33">
        <v>117765.12</v>
      </c>
      <c r="O5717" s="33">
        <v>721.2</v>
      </c>
      <c r="P5717" s="33">
        <v>1965</v>
      </c>
    </row>
    <row r="5718" spans="1:16">
      <c r="A5718" s="27" t="s">
        <v>922</v>
      </c>
      <c r="B5718" s="31">
        <v>202502</v>
      </c>
      <c r="C5718" s="27" t="s">
        <v>119</v>
      </c>
      <c r="D5718" s="27" t="s">
        <v>211</v>
      </c>
      <c r="E5718" s="27" t="s">
        <v>33</v>
      </c>
      <c r="F5718" s="27" t="s">
        <v>262</v>
      </c>
      <c r="G5718" s="33">
        <v>132530.73</v>
      </c>
      <c r="H5718" s="33">
        <v>132530.73</v>
      </c>
      <c r="I5718" s="33">
        <v>6425</v>
      </c>
      <c r="J5718" s="33">
        <v>326</v>
      </c>
      <c r="K5718" s="33">
        <v>5700</v>
      </c>
      <c r="L5718" s="33">
        <v>1</v>
      </c>
      <c r="M5718" s="33">
        <v>1</v>
      </c>
      <c r="N5718" s="33">
        <v>121076.65</v>
      </c>
      <c r="O5718" s="33">
        <v>805.1</v>
      </c>
      <c r="P5718" s="33">
        <v>2084</v>
      </c>
    </row>
    <row r="5719" spans="1:16">
      <c r="A5719" s="27" t="s">
        <v>922</v>
      </c>
      <c r="B5719" s="31">
        <v>202503</v>
      </c>
      <c r="C5719" s="27" t="s">
        <v>119</v>
      </c>
      <c r="D5719" s="27" t="s">
        <v>211</v>
      </c>
      <c r="E5719" s="27" t="s">
        <v>33</v>
      </c>
      <c r="F5719" s="27" t="s">
        <v>262</v>
      </c>
      <c r="G5719" s="33">
        <v>146890.01</v>
      </c>
      <c r="H5719" s="33">
        <v>146890.01</v>
      </c>
      <c r="I5719" s="33">
        <v>7281</v>
      </c>
      <c r="J5719" s="33">
        <v>437</v>
      </c>
      <c r="K5719" s="33">
        <v>5700</v>
      </c>
      <c r="L5719" s="33">
        <v>1</v>
      </c>
      <c r="M5719" s="33">
        <v>1</v>
      </c>
      <c r="N5719" s="33">
        <v>150577.81</v>
      </c>
      <c r="O5719" s="33">
        <v>880</v>
      </c>
      <c r="P5719" s="33">
        <v>2344</v>
      </c>
    </row>
    <row r="5720" spans="1:16">
      <c r="A5720" s="27" t="s">
        <v>922</v>
      </c>
      <c r="B5720" s="31">
        <v>202504</v>
      </c>
      <c r="C5720" s="27" t="s">
        <v>119</v>
      </c>
      <c r="D5720" s="27" t="s">
        <v>211</v>
      </c>
      <c r="E5720" s="27" t="s">
        <v>33</v>
      </c>
      <c r="F5720" s="27" t="s">
        <v>262</v>
      </c>
      <c r="G5720" s="33">
        <v>189735.95</v>
      </c>
      <c r="H5720" s="33">
        <v>189735.95</v>
      </c>
      <c r="I5720" s="33">
        <v>9302</v>
      </c>
      <c r="J5720" s="33">
        <v>441</v>
      </c>
      <c r="K5720" s="33">
        <v>5700</v>
      </c>
      <c r="L5720" s="33">
        <v>1</v>
      </c>
      <c r="M5720" s="33">
        <v>1</v>
      </c>
      <c r="N5720" s="33">
        <v>176824.07</v>
      </c>
      <c r="O5720" s="33">
        <v>1061</v>
      </c>
      <c r="P5720" s="33">
        <v>3016</v>
      </c>
    </row>
    <row r="5721" spans="1:16">
      <c r="A5721" s="27" t="s">
        <v>922</v>
      </c>
      <c r="B5721" s="31">
        <v>202505</v>
      </c>
      <c r="C5721" s="27" t="s">
        <v>119</v>
      </c>
      <c r="D5721" s="27" t="s">
        <v>211</v>
      </c>
      <c r="E5721" s="27" t="s">
        <v>33</v>
      </c>
      <c r="F5721" s="27" t="s">
        <v>262</v>
      </c>
      <c r="G5721" s="33">
        <v>183801.83</v>
      </c>
      <c r="H5721" s="33">
        <v>183801.83</v>
      </c>
      <c r="I5721" s="33">
        <v>8972</v>
      </c>
      <c r="J5721" s="33">
        <v>515</v>
      </c>
      <c r="K5721" s="33">
        <v>5700</v>
      </c>
      <c r="L5721" s="33">
        <v>1</v>
      </c>
      <c r="M5721" s="33">
        <v>1</v>
      </c>
      <c r="N5721" s="33">
        <v>193260.95</v>
      </c>
      <c r="O5721" s="33">
        <v>1122.6</v>
      </c>
      <c r="P5721" s="33">
        <v>3037</v>
      </c>
    </row>
    <row r="5722" spans="1:16">
      <c r="A5722" s="27" t="s">
        <v>922</v>
      </c>
      <c r="B5722" s="31">
        <v>202506</v>
      </c>
      <c r="C5722" s="27" t="s">
        <v>119</v>
      </c>
      <c r="D5722" s="27" t="s">
        <v>211</v>
      </c>
      <c r="E5722" s="27" t="s">
        <v>33</v>
      </c>
      <c r="F5722" s="27" t="s">
        <v>262</v>
      </c>
      <c r="G5722" s="33">
        <v>199353.9</v>
      </c>
      <c r="H5722" s="33">
        <v>199353.9</v>
      </c>
      <c r="I5722" s="33">
        <v>9502</v>
      </c>
      <c r="J5722" s="33">
        <v>441</v>
      </c>
      <c r="K5722" s="33">
        <v>5700</v>
      </c>
      <c r="L5722" s="33">
        <v>1</v>
      </c>
      <c r="M5722" s="33">
        <v>1</v>
      </c>
      <c r="N5722" s="33">
        <v>188410.2</v>
      </c>
      <c r="O5722" s="33">
        <v>1354</v>
      </c>
      <c r="P5722" s="33">
        <v>3187</v>
      </c>
    </row>
    <row r="5723" spans="1:16">
      <c r="A5723" s="27" t="s">
        <v>922</v>
      </c>
      <c r="B5723" s="31">
        <v>202507</v>
      </c>
      <c r="C5723" s="27" t="s">
        <v>119</v>
      </c>
      <c r="D5723" s="27" t="s">
        <v>211</v>
      </c>
      <c r="E5723" s="27" t="s">
        <v>33</v>
      </c>
      <c r="F5723" s="27" t="s">
        <v>262</v>
      </c>
      <c r="G5723" s="33">
        <v>151829.61</v>
      </c>
      <c r="H5723" s="33">
        <v>151829.61</v>
      </c>
      <c r="I5723" s="33">
        <v>7806</v>
      </c>
      <c r="J5723" s="33">
        <v>335</v>
      </c>
      <c r="K5723" s="33">
        <v>5700</v>
      </c>
      <c r="L5723" s="33">
        <v>1</v>
      </c>
      <c r="M5723" s="33">
        <v>1</v>
      </c>
      <c r="N5723" s="33">
        <v>167167.26</v>
      </c>
      <c r="O5723" s="33">
        <v>894.6</v>
      </c>
      <c r="P5723" s="33">
        <v>2536</v>
      </c>
    </row>
    <row r="5724" spans="1:16">
      <c r="A5724" s="27" t="s">
        <v>922</v>
      </c>
      <c r="B5724" s="31">
        <v>202508</v>
      </c>
      <c r="C5724" s="27" t="s">
        <v>119</v>
      </c>
      <c r="D5724" s="27" t="s">
        <v>211</v>
      </c>
      <c r="E5724" s="27" t="s">
        <v>33</v>
      </c>
      <c r="F5724" s="27" t="s">
        <v>262</v>
      </c>
      <c r="G5724" s="33">
        <v>167760.56</v>
      </c>
      <c r="H5724" s="33">
        <v>167760.56</v>
      </c>
      <c r="I5724" s="33">
        <v>8579</v>
      </c>
      <c r="J5724" s="33">
        <v>456</v>
      </c>
      <c r="K5724" s="33">
        <v>5700</v>
      </c>
      <c r="L5724" s="33">
        <v>1</v>
      </c>
      <c r="M5724" s="33">
        <v>1</v>
      </c>
      <c r="N5724" s="33">
        <v>160665.12</v>
      </c>
      <c r="O5724" s="33">
        <v>960.1</v>
      </c>
      <c r="P5724" s="33">
        <v>2708</v>
      </c>
    </row>
    <row r="5725" spans="1:16">
      <c r="A5725" s="27" t="s">
        <v>922</v>
      </c>
      <c r="B5725" s="31">
        <v>202509</v>
      </c>
      <c r="C5725" s="27" t="s">
        <v>119</v>
      </c>
      <c r="D5725" s="27" t="s">
        <v>211</v>
      </c>
      <c r="E5725" s="27" t="s">
        <v>33</v>
      </c>
      <c r="F5725" s="27" t="s">
        <v>262</v>
      </c>
      <c r="G5725" s="33">
        <v>149204.41</v>
      </c>
      <c r="H5725" s="33">
        <v>149204.41</v>
      </c>
      <c r="I5725" s="33">
        <v>7309</v>
      </c>
      <c r="J5725" s="33">
        <v>437</v>
      </c>
      <c r="K5725" s="33">
        <v>5700</v>
      </c>
      <c r="L5725" s="33">
        <v>1</v>
      </c>
      <c r="M5725" s="33">
        <v>1</v>
      </c>
      <c r="N5725" s="33">
        <v>154158.64</v>
      </c>
      <c r="O5725" s="33">
        <v>860</v>
      </c>
      <c r="P5725" s="33">
        <v>2444</v>
      </c>
    </row>
    <row r="5726" spans="1:16">
      <c r="A5726" s="27" t="s">
        <v>922</v>
      </c>
      <c r="B5726" s="31">
        <v>202510</v>
      </c>
      <c r="C5726" s="27" t="s">
        <v>119</v>
      </c>
      <c r="D5726" s="27" t="s">
        <v>211</v>
      </c>
      <c r="E5726" s="27" t="s">
        <v>33</v>
      </c>
      <c r="F5726" s="27" t="s">
        <v>262</v>
      </c>
      <c r="G5726" s="33">
        <v>160700.36</v>
      </c>
      <c r="H5726" s="33">
        <v>160700.36</v>
      </c>
      <c r="I5726" s="33">
        <v>8800</v>
      </c>
      <c r="J5726" s="33">
        <v>470</v>
      </c>
      <c r="K5726" s="33">
        <v>5700</v>
      </c>
      <c r="L5726" s="33">
        <v>1</v>
      </c>
      <c r="M5726" s="33">
        <v>1</v>
      </c>
      <c r="N5726" s="33">
        <v>168974.71</v>
      </c>
      <c r="O5726" s="33">
        <v>891.9</v>
      </c>
      <c r="P5726" s="33">
        <v>2728</v>
      </c>
    </row>
    <row r="5727" spans="1:16">
      <c r="A5727" s="27" t="s">
        <v>922</v>
      </c>
      <c r="B5727" s="31">
        <v>202511</v>
      </c>
      <c r="C5727" s="27" t="s">
        <v>119</v>
      </c>
      <c r="D5727" s="27" t="s">
        <v>211</v>
      </c>
      <c r="E5727" s="27" t="s">
        <v>33</v>
      </c>
      <c r="F5727" s="27" t="s">
        <v>262</v>
      </c>
      <c r="G5727" s="33">
        <v>198266.45</v>
      </c>
      <c r="H5727" s="33">
        <v>198266.45</v>
      </c>
      <c r="I5727" s="33">
        <v>9610</v>
      </c>
      <c r="J5727" s="33">
        <v>472</v>
      </c>
      <c r="K5727" s="33">
        <v>5700</v>
      </c>
      <c r="L5727" s="33">
        <v>1</v>
      </c>
      <c r="M5727" s="33">
        <v>1</v>
      </c>
      <c r="N5727" s="33">
        <v>203493.55</v>
      </c>
      <c r="O5727" s="33">
        <v>1221.9</v>
      </c>
      <c r="P5727" s="33">
        <v>3198</v>
      </c>
    </row>
    <row r="5728" spans="1:16">
      <c r="A5728" s="27" t="s">
        <v>922</v>
      </c>
      <c r="B5728" s="31">
        <v>202512</v>
      </c>
      <c r="C5728" s="27" t="s">
        <v>119</v>
      </c>
      <c r="D5728" s="27" t="s">
        <v>211</v>
      </c>
      <c r="E5728" s="27" t="s">
        <v>33</v>
      </c>
      <c r="F5728" s="27" t="s">
        <v>262</v>
      </c>
      <c r="G5728" s="33">
        <v>232529.52</v>
      </c>
      <c r="H5728" s="33">
        <v>232529.52</v>
      </c>
      <c r="I5728" s="33">
        <v>12039</v>
      </c>
      <c r="J5728" s="33">
        <v>613</v>
      </c>
      <c r="K5728" s="33">
        <v>5700</v>
      </c>
      <c r="L5728" s="33">
        <v>1</v>
      </c>
      <c r="M5728" s="33">
        <v>1</v>
      </c>
      <c r="N5728" s="33">
        <v>233110.47</v>
      </c>
      <c r="O5728" s="33">
        <v>1267.5</v>
      </c>
      <c r="P5728" s="33">
        <v>3833</v>
      </c>
    </row>
    <row r="5729" spans="1:16">
      <c r="A5729" s="27" t="s">
        <v>922</v>
      </c>
      <c r="B5729" s="31">
        <v>202601</v>
      </c>
      <c r="C5729" s="27" t="s">
        <v>119</v>
      </c>
      <c r="D5729" s="27" t="s">
        <v>211</v>
      </c>
      <c r="E5729" s="27" t="s">
        <v>33</v>
      </c>
      <c r="F5729" s="27" t="s">
        <v>262</v>
      </c>
      <c r="G5729" s="33">
        <v>117270.66</v>
      </c>
      <c r="H5729" s="33">
        <v>117270.66</v>
      </c>
      <c r="I5729" s="33">
        <v>6114</v>
      </c>
      <c r="J5729" s="33">
        <v>289</v>
      </c>
      <c r="K5729" s="33">
        <v>5700</v>
      </c>
      <c r="L5729" s="33">
        <v>1</v>
      </c>
      <c r="M5729" s="33">
        <v>1</v>
      </c>
      <c r="N5729" s="33">
        <v>118236.18</v>
      </c>
      <c r="O5729" s="33">
        <v>745.5</v>
      </c>
      <c r="P5729" s="33">
        <v>1912</v>
      </c>
    </row>
    <row r="5730" spans="1:16">
      <c r="A5730" s="27" t="s">
        <v>922</v>
      </c>
      <c r="B5730" s="31">
        <v>202602</v>
      </c>
      <c r="C5730" s="27" t="s">
        <v>119</v>
      </c>
      <c r="D5730" s="27" t="s">
        <v>211</v>
      </c>
      <c r="E5730" s="27" t="s">
        <v>33</v>
      </c>
      <c r="F5730" s="27" t="s">
        <v>262</v>
      </c>
      <c r="G5730" s="33">
        <v>123082.73</v>
      </c>
      <c r="H5730" s="33">
        <v>123082.73</v>
      </c>
      <c r="I5730" s="33">
        <v>6092</v>
      </c>
      <c r="J5730" s="33">
        <v>316</v>
      </c>
      <c r="K5730" s="33">
        <v>5700</v>
      </c>
      <c r="L5730" s="33">
        <v>1</v>
      </c>
      <c r="M5730" s="33">
        <v>1</v>
      </c>
      <c r="N5730" s="33">
        <v>121560.96</v>
      </c>
      <c r="O5730" s="33">
        <v>786.6</v>
      </c>
      <c r="P5730" s="33">
        <v>2038</v>
      </c>
    </row>
    <row r="5731" spans="1:16">
      <c r="A5731" s="27" t="s">
        <v>922</v>
      </c>
      <c r="B5731" s="31">
        <v>202603</v>
      </c>
      <c r="C5731" s="27" t="s">
        <v>119</v>
      </c>
      <c r="D5731" s="27" t="s">
        <v>211</v>
      </c>
      <c r="E5731" s="27" t="s">
        <v>33</v>
      </c>
      <c r="F5731" s="27" t="s">
        <v>262</v>
      </c>
      <c r="G5731" s="33">
        <v>157592.86</v>
      </c>
      <c r="H5731" s="33">
        <v>157592.86</v>
      </c>
      <c r="I5731" s="33">
        <v>7678</v>
      </c>
      <c r="J5731" s="33">
        <v>346</v>
      </c>
      <c r="K5731" s="33">
        <v>5700</v>
      </c>
      <c r="L5731" s="33">
        <v>1</v>
      </c>
      <c r="M5731" s="33">
        <v>1</v>
      </c>
      <c r="N5731" s="33">
        <v>151180.12</v>
      </c>
      <c r="O5731" s="33">
        <v>992.5</v>
      </c>
      <c r="P5731" s="33">
        <v>2530</v>
      </c>
    </row>
    <row r="5732" spans="1:16">
      <c r="A5732" s="27" t="s">
        <v>922</v>
      </c>
      <c r="B5732" s="31">
        <v>202604</v>
      </c>
      <c r="C5732" s="27" t="s">
        <v>119</v>
      </c>
      <c r="D5732" s="27" t="s">
        <v>211</v>
      </c>
      <c r="E5732" s="27" t="s">
        <v>33</v>
      </c>
      <c r="F5732" s="27" t="s">
        <v>262</v>
      </c>
      <c r="G5732" s="33">
        <v>165114.82</v>
      </c>
      <c r="H5732" s="33">
        <v>165114.82</v>
      </c>
      <c r="I5732" s="33">
        <v>8459</v>
      </c>
      <c r="J5732" s="33">
        <v>484</v>
      </c>
      <c r="K5732" s="33">
        <v>5700</v>
      </c>
      <c r="L5732" s="33">
        <v>1</v>
      </c>
      <c r="M5732" s="33">
        <v>1</v>
      </c>
      <c r="N5732" s="33">
        <v>177531.37</v>
      </c>
      <c r="O5732" s="33">
        <v>1055.4</v>
      </c>
      <c r="P5732" s="33">
        <v>2587</v>
      </c>
    </row>
    <row r="5733" spans="1:16">
      <c r="A5733" s="27" t="s">
        <v>922</v>
      </c>
      <c r="B5733" s="31">
        <v>202605</v>
      </c>
      <c r="C5733" s="27" t="s">
        <v>119</v>
      </c>
      <c r="D5733" s="27" t="s">
        <v>211</v>
      </c>
      <c r="E5733" s="27" t="s">
        <v>33</v>
      </c>
      <c r="F5733" s="27" t="s">
        <v>262</v>
      </c>
      <c r="G5733" s="33">
        <v>215262.89</v>
      </c>
      <c r="H5733" s="33">
        <v>215262.89</v>
      </c>
      <c r="I5733" s="33">
        <v>11171</v>
      </c>
      <c r="J5733" s="33">
        <v>518</v>
      </c>
      <c r="K5733" s="33">
        <v>5700</v>
      </c>
      <c r="L5733" s="33">
        <v>1</v>
      </c>
      <c r="M5733" s="33">
        <v>1</v>
      </c>
      <c r="N5733" s="33">
        <v>194033.99</v>
      </c>
      <c r="O5733" s="33">
        <v>1526.1</v>
      </c>
      <c r="P5733" s="33">
        <v>3620</v>
      </c>
    </row>
    <row r="5734" spans="1:16">
      <c r="A5734" s="27" t="s">
        <v>922</v>
      </c>
      <c r="B5734" s="31">
        <v>202606</v>
      </c>
      <c r="C5734" s="27" t="s">
        <v>119</v>
      </c>
      <c r="D5734" s="27" t="s">
        <v>211</v>
      </c>
      <c r="E5734" s="27" t="s">
        <v>33</v>
      </c>
      <c r="F5734" s="27" t="s">
        <v>262</v>
      </c>
      <c r="G5734" s="33">
        <v>197840.75</v>
      </c>
      <c r="H5734" s="33">
        <v>197840.75</v>
      </c>
      <c r="I5734" s="33">
        <v>10116</v>
      </c>
      <c r="J5734" s="33">
        <v>512</v>
      </c>
      <c r="K5734" s="33">
        <v>5700</v>
      </c>
      <c r="L5734" s="33">
        <v>1</v>
      </c>
      <c r="M5734" s="33">
        <v>1</v>
      </c>
      <c r="N5734" s="33">
        <v>189163.84</v>
      </c>
      <c r="O5734" s="33">
        <v>1247.5</v>
      </c>
      <c r="P5734" s="33">
        <v>3293</v>
      </c>
    </row>
    <row r="5735" spans="1:16">
      <c r="A5735" s="27" t="s">
        <v>922</v>
      </c>
      <c r="B5735" s="31">
        <v>202607</v>
      </c>
      <c r="C5735" s="27" t="s">
        <v>119</v>
      </c>
      <c r="D5735" s="27" t="s">
        <v>211</v>
      </c>
      <c r="E5735" s="27" t="s">
        <v>33</v>
      </c>
      <c r="F5735" s="27" t="s">
        <v>262</v>
      </c>
      <c r="G5735" s="33">
        <v>184283.53</v>
      </c>
      <c r="H5735" s="33">
        <v>184283.53</v>
      </c>
      <c r="I5735" s="33">
        <v>9393</v>
      </c>
      <c r="J5735" s="33">
        <v>485</v>
      </c>
      <c r="K5735" s="33">
        <v>5700</v>
      </c>
      <c r="L5735" s="33">
        <v>1</v>
      </c>
      <c r="M5735" s="33">
        <v>1</v>
      </c>
      <c r="N5735" s="33">
        <v>167835.93</v>
      </c>
      <c r="O5735" s="33">
        <v>1123.7</v>
      </c>
      <c r="P5735" s="33">
        <v>3122</v>
      </c>
    </row>
    <row r="5736" spans="1:16">
      <c r="A5736" s="27" t="s">
        <v>924</v>
      </c>
      <c r="B5736" s="31">
        <v>202408</v>
      </c>
      <c r="C5736" s="27" t="s">
        <v>119</v>
      </c>
      <c r="D5736" s="27" t="s">
        <v>211</v>
      </c>
      <c r="E5736" s="27" t="s">
        <v>33</v>
      </c>
      <c r="F5736" s="27" t="s">
        <v>257</v>
      </c>
      <c r="G5736" s="33">
        <v>198092.22</v>
      </c>
      <c r="H5736" s="33">
        <v>0</v>
      </c>
      <c r="I5736" s="33">
        <v>4862</v>
      </c>
      <c r="J5736" s="33">
        <v>422</v>
      </c>
      <c r="K5736" s="33">
        <v>6800</v>
      </c>
      <c r="L5736" s="33">
        <v>1</v>
      </c>
      <c r="M5736" s="33">
        <v>0</v>
      </c>
      <c r="N5736" s="33">
        <v>210194.87</v>
      </c>
      <c r="O5736" s="33">
        <v>1067</v>
      </c>
      <c r="P5736" s="33">
        <v>1930</v>
      </c>
    </row>
    <row r="5737" spans="1:16">
      <c r="A5737" s="27" t="s">
        <v>924</v>
      </c>
      <c r="B5737" s="31">
        <v>202409</v>
      </c>
      <c r="C5737" s="27" t="s">
        <v>119</v>
      </c>
      <c r="D5737" s="27" t="s">
        <v>211</v>
      </c>
      <c r="E5737" s="27" t="s">
        <v>33</v>
      </c>
      <c r="F5737" s="27" t="s">
        <v>257</v>
      </c>
      <c r="G5737" s="33">
        <v>208220.51</v>
      </c>
      <c r="H5737" s="33">
        <v>0</v>
      </c>
      <c r="I5737" s="33">
        <v>5175</v>
      </c>
      <c r="J5737" s="33">
        <v>368</v>
      </c>
      <c r="K5737" s="33">
        <v>6800</v>
      </c>
      <c r="L5737" s="33">
        <v>1</v>
      </c>
      <c r="M5737" s="33">
        <v>0</v>
      </c>
      <c r="N5737" s="33">
        <v>201682.57</v>
      </c>
      <c r="O5737" s="33">
        <v>1286</v>
      </c>
      <c r="P5737" s="33">
        <v>2040</v>
      </c>
    </row>
    <row r="5738" spans="1:16">
      <c r="A5738" s="27" t="s">
        <v>924</v>
      </c>
      <c r="B5738" s="31">
        <v>202410</v>
      </c>
      <c r="C5738" s="27" t="s">
        <v>119</v>
      </c>
      <c r="D5738" s="27" t="s">
        <v>211</v>
      </c>
      <c r="E5738" s="27" t="s">
        <v>33</v>
      </c>
      <c r="F5738" s="27" t="s">
        <v>257</v>
      </c>
      <c r="G5738" s="33">
        <v>221282.97</v>
      </c>
      <c r="H5738" s="33">
        <v>0</v>
      </c>
      <c r="I5738" s="33">
        <v>5498</v>
      </c>
      <c r="J5738" s="33">
        <v>445</v>
      </c>
      <c r="K5738" s="33">
        <v>6800</v>
      </c>
      <c r="L5738" s="33">
        <v>1</v>
      </c>
      <c r="M5738" s="33">
        <v>0</v>
      </c>
      <c r="N5738" s="33">
        <v>221066.13</v>
      </c>
      <c r="O5738" s="33">
        <v>1333.7</v>
      </c>
      <c r="P5738" s="33">
        <v>2239</v>
      </c>
    </row>
    <row r="5739" spans="1:16">
      <c r="A5739" s="27" t="s">
        <v>924</v>
      </c>
      <c r="B5739" s="31">
        <v>202411</v>
      </c>
      <c r="C5739" s="27" t="s">
        <v>119</v>
      </c>
      <c r="D5739" s="27" t="s">
        <v>211</v>
      </c>
      <c r="E5739" s="27" t="s">
        <v>33</v>
      </c>
      <c r="F5739" s="27" t="s">
        <v>257</v>
      </c>
      <c r="G5739" s="33">
        <v>248145.88</v>
      </c>
      <c r="H5739" s="33">
        <v>0</v>
      </c>
      <c r="I5739" s="33">
        <v>6057</v>
      </c>
      <c r="J5739" s="33">
        <v>540</v>
      </c>
      <c r="K5739" s="33">
        <v>6800</v>
      </c>
      <c r="L5739" s="33">
        <v>1</v>
      </c>
      <c r="M5739" s="33">
        <v>0</v>
      </c>
      <c r="N5739" s="33">
        <v>266226.42</v>
      </c>
      <c r="O5739" s="33">
        <v>1375.5</v>
      </c>
      <c r="P5739" s="33">
        <v>2528</v>
      </c>
    </row>
    <row r="5740" spans="1:16">
      <c r="A5740" s="27" t="s">
        <v>924</v>
      </c>
      <c r="B5740" s="31">
        <v>202412</v>
      </c>
      <c r="C5740" s="27" t="s">
        <v>119</v>
      </c>
      <c r="D5740" s="27" t="s">
        <v>211</v>
      </c>
      <c r="E5740" s="27" t="s">
        <v>33</v>
      </c>
      <c r="F5740" s="27" t="s">
        <v>257</v>
      </c>
      <c r="G5740" s="33">
        <v>302201.64</v>
      </c>
      <c r="H5740" s="33">
        <v>302201.64</v>
      </c>
      <c r="I5740" s="33">
        <v>7243</v>
      </c>
      <c r="J5740" s="33">
        <v>505</v>
      </c>
      <c r="K5740" s="33">
        <v>6800</v>
      </c>
      <c r="L5740" s="33">
        <v>1</v>
      </c>
      <c r="M5740" s="33">
        <v>1</v>
      </c>
      <c r="N5740" s="33">
        <v>304973.63</v>
      </c>
      <c r="O5740" s="33">
        <v>1674.3</v>
      </c>
      <c r="P5740" s="33">
        <v>2994</v>
      </c>
    </row>
    <row r="5741" spans="1:16">
      <c r="A5741" s="27" t="s">
        <v>924</v>
      </c>
      <c r="B5741" s="31">
        <v>202501</v>
      </c>
      <c r="C5741" s="27" t="s">
        <v>119</v>
      </c>
      <c r="D5741" s="27" t="s">
        <v>211</v>
      </c>
      <c r="E5741" s="27" t="s">
        <v>33</v>
      </c>
      <c r="F5741" s="27" t="s">
        <v>257</v>
      </c>
      <c r="G5741" s="33">
        <v>136672.04</v>
      </c>
      <c r="H5741" s="33">
        <v>136672.04</v>
      </c>
      <c r="I5741" s="33">
        <v>3353</v>
      </c>
      <c r="J5741" s="33">
        <v>258</v>
      </c>
      <c r="K5741" s="33">
        <v>6800</v>
      </c>
      <c r="L5741" s="33">
        <v>1</v>
      </c>
      <c r="M5741" s="33">
        <v>1</v>
      </c>
      <c r="N5741" s="33">
        <v>154685.97</v>
      </c>
      <c r="O5741" s="33">
        <v>725.1</v>
      </c>
      <c r="P5741" s="33">
        <v>1384</v>
      </c>
    </row>
    <row r="5742" spans="1:16">
      <c r="A5742" s="27" t="s">
        <v>924</v>
      </c>
      <c r="B5742" s="31">
        <v>202502</v>
      </c>
      <c r="C5742" s="27" t="s">
        <v>119</v>
      </c>
      <c r="D5742" s="27" t="s">
        <v>211</v>
      </c>
      <c r="E5742" s="27" t="s">
        <v>33</v>
      </c>
      <c r="F5742" s="27" t="s">
        <v>257</v>
      </c>
      <c r="G5742" s="33">
        <v>154906.3</v>
      </c>
      <c r="H5742" s="33">
        <v>154906.3</v>
      </c>
      <c r="I5742" s="33">
        <v>4063</v>
      </c>
      <c r="J5742" s="33">
        <v>320</v>
      </c>
      <c r="K5742" s="33">
        <v>6800</v>
      </c>
      <c r="L5742" s="33">
        <v>1</v>
      </c>
      <c r="M5742" s="33">
        <v>1</v>
      </c>
      <c r="N5742" s="33">
        <v>159035.7</v>
      </c>
      <c r="O5742" s="33">
        <v>869.5</v>
      </c>
      <c r="P5742" s="33">
        <v>1611</v>
      </c>
    </row>
    <row r="5743" spans="1:16">
      <c r="A5743" s="27" t="s">
        <v>924</v>
      </c>
      <c r="B5743" s="31">
        <v>202503</v>
      </c>
      <c r="C5743" s="27" t="s">
        <v>119</v>
      </c>
      <c r="D5743" s="27" t="s">
        <v>211</v>
      </c>
      <c r="E5743" s="27" t="s">
        <v>33</v>
      </c>
      <c r="F5743" s="27" t="s">
        <v>257</v>
      </c>
      <c r="G5743" s="33">
        <v>182296.1</v>
      </c>
      <c r="H5743" s="33">
        <v>182296.1</v>
      </c>
      <c r="I5743" s="33">
        <v>4571</v>
      </c>
      <c r="J5743" s="33">
        <v>399</v>
      </c>
      <c r="K5743" s="33">
        <v>6800</v>
      </c>
      <c r="L5743" s="33">
        <v>1</v>
      </c>
      <c r="M5743" s="33">
        <v>1</v>
      </c>
      <c r="N5743" s="33">
        <v>197785.84</v>
      </c>
      <c r="O5743" s="33">
        <v>1078.2</v>
      </c>
      <c r="P5743" s="33">
        <v>1900</v>
      </c>
    </row>
    <row r="5744" spans="1:16">
      <c r="A5744" s="27" t="s">
        <v>924</v>
      </c>
      <c r="B5744" s="31">
        <v>202504</v>
      </c>
      <c r="C5744" s="27" t="s">
        <v>119</v>
      </c>
      <c r="D5744" s="27" t="s">
        <v>211</v>
      </c>
      <c r="E5744" s="27" t="s">
        <v>33</v>
      </c>
      <c r="F5744" s="27" t="s">
        <v>257</v>
      </c>
      <c r="G5744" s="33">
        <v>214173.08</v>
      </c>
      <c r="H5744" s="33">
        <v>214173.08</v>
      </c>
      <c r="I5744" s="33">
        <v>5416</v>
      </c>
      <c r="J5744" s="33">
        <v>438</v>
      </c>
      <c r="K5744" s="33">
        <v>6800</v>
      </c>
      <c r="L5744" s="33">
        <v>1</v>
      </c>
      <c r="M5744" s="33">
        <v>1</v>
      </c>
      <c r="N5744" s="33">
        <v>232260.63</v>
      </c>
      <c r="O5744" s="33">
        <v>1148</v>
      </c>
      <c r="P5744" s="33">
        <v>2133</v>
      </c>
    </row>
    <row r="5745" spans="1:16">
      <c r="A5745" s="27" t="s">
        <v>924</v>
      </c>
      <c r="B5745" s="31">
        <v>202505</v>
      </c>
      <c r="C5745" s="27" t="s">
        <v>119</v>
      </c>
      <c r="D5745" s="27" t="s">
        <v>211</v>
      </c>
      <c r="E5745" s="27" t="s">
        <v>33</v>
      </c>
      <c r="F5745" s="27" t="s">
        <v>257</v>
      </c>
      <c r="G5745" s="33">
        <v>250661.08</v>
      </c>
      <c r="H5745" s="33">
        <v>250661.08</v>
      </c>
      <c r="I5745" s="33">
        <v>5838</v>
      </c>
      <c r="J5745" s="33">
        <v>420</v>
      </c>
      <c r="K5745" s="33">
        <v>6800</v>
      </c>
      <c r="L5745" s="33">
        <v>1</v>
      </c>
      <c r="M5745" s="33">
        <v>1</v>
      </c>
      <c r="N5745" s="33">
        <v>253850.68</v>
      </c>
      <c r="O5745" s="33">
        <v>1459.8</v>
      </c>
      <c r="P5745" s="33">
        <v>2556</v>
      </c>
    </row>
    <row r="5746" spans="1:16">
      <c r="A5746" s="27" t="s">
        <v>924</v>
      </c>
      <c r="B5746" s="31">
        <v>202506</v>
      </c>
      <c r="C5746" s="27" t="s">
        <v>119</v>
      </c>
      <c r="D5746" s="27" t="s">
        <v>211</v>
      </c>
      <c r="E5746" s="27" t="s">
        <v>33</v>
      </c>
      <c r="F5746" s="27" t="s">
        <v>257</v>
      </c>
      <c r="G5746" s="33">
        <v>267110.05</v>
      </c>
      <c r="H5746" s="33">
        <v>267110.05</v>
      </c>
      <c r="I5746" s="33">
        <v>6750</v>
      </c>
      <c r="J5746" s="33">
        <v>506</v>
      </c>
      <c r="K5746" s="33">
        <v>6800</v>
      </c>
      <c r="L5746" s="33">
        <v>1</v>
      </c>
      <c r="M5746" s="33">
        <v>1</v>
      </c>
      <c r="N5746" s="33">
        <v>247479.16</v>
      </c>
      <c r="O5746" s="33">
        <v>1443.3</v>
      </c>
      <c r="P5746" s="33">
        <v>2812</v>
      </c>
    </row>
    <row r="5747" spans="1:16">
      <c r="A5747" s="27" t="s">
        <v>924</v>
      </c>
      <c r="B5747" s="31">
        <v>202507</v>
      </c>
      <c r="C5747" s="27" t="s">
        <v>119</v>
      </c>
      <c r="D5747" s="27" t="s">
        <v>211</v>
      </c>
      <c r="E5747" s="27" t="s">
        <v>33</v>
      </c>
      <c r="F5747" s="27" t="s">
        <v>257</v>
      </c>
      <c r="G5747" s="33">
        <v>199820.35</v>
      </c>
      <c r="H5747" s="33">
        <v>199820.35</v>
      </c>
      <c r="I5747" s="33">
        <v>4729</v>
      </c>
      <c r="J5747" s="33">
        <v>344</v>
      </c>
      <c r="K5747" s="33">
        <v>6800</v>
      </c>
      <c r="L5747" s="33">
        <v>1</v>
      </c>
      <c r="M5747" s="33">
        <v>1</v>
      </c>
      <c r="N5747" s="33">
        <v>219576.29</v>
      </c>
      <c r="O5747" s="33">
        <v>1113.8</v>
      </c>
      <c r="P5747" s="33">
        <v>1934</v>
      </c>
    </row>
    <row r="5748" spans="1:16">
      <c r="A5748" s="27" t="s">
        <v>924</v>
      </c>
      <c r="B5748" s="31">
        <v>202508</v>
      </c>
      <c r="C5748" s="27" t="s">
        <v>119</v>
      </c>
      <c r="D5748" s="27" t="s">
        <v>211</v>
      </c>
      <c r="E5748" s="27" t="s">
        <v>33</v>
      </c>
      <c r="F5748" s="27" t="s">
        <v>257</v>
      </c>
      <c r="G5748" s="33">
        <v>229096.22</v>
      </c>
      <c r="H5748" s="33">
        <v>229096.22</v>
      </c>
      <c r="I5748" s="33">
        <v>5359</v>
      </c>
      <c r="J5748" s="33">
        <v>363</v>
      </c>
      <c r="K5748" s="33">
        <v>6800</v>
      </c>
      <c r="L5748" s="33">
        <v>1</v>
      </c>
      <c r="M5748" s="33">
        <v>1</v>
      </c>
      <c r="N5748" s="33">
        <v>211035.65</v>
      </c>
      <c r="O5748" s="33">
        <v>1303.6</v>
      </c>
      <c r="P5748" s="33">
        <v>2281</v>
      </c>
    </row>
    <row r="5749" spans="1:16">
      <c r="A5749" s="27" t="s">
        <v>924</v>
      </c>
      <c r="B5749" s="31">
        <v>202509</v>
      </c>
      <c r="C5749" s="27" t="s">
        <v>119</v>
      </c>
      <c r="D5749" s="27" t="s">
        <v>211</v>
      </c>
      <c r="E5749" s="27" t="s">
        <v>33</v>
      </c>
      <c r="F5749" s="27" t="s">
        <v>257</v>
      </c>
      <c r="G5749" s="33">
        <v>194722.78</v>
      </c>
      <c r="H5749" s="33">
        <v>194722.78</v>
      </c>
      <c r="I5749" s="33">
        <v>4661</v>
      </c>
      <c r="J5749" s="33">
        <v>391</v>
      </c>
      <c r="K5749" s="33">
        <v>6800</v>
      </c>
      <c r="L5749" s="33">
        <v>1</v>
      </c>
      <c r="M5749" s="33">
        <v>1</v>
      </c>
      <c r="N5749" s="33">
        <v>202489.3</v>
      </c>
      <c r="O5749" s="33">
        <v>1119.9</v>
      </c>
      <c r="P5749" s="33">
        <v>1898</v>
      </c>
    </row>
    <row r="5750" spans="1:16">
      <c r="A5750" s="27" t="s">
        <v>924</v>
      </c>
      <c r="B5750" s="31">
        <v>202510</v>
      </c>
      <c r="C5750" s="27" t="s">
        <v>119</v>
      </c>
      <c r="D5750" s="27" t="s">
        <v>211</v>
      </c>
      <c r="E5750" s="27" t="s">
        <v>33</v>
      </c>
      <c r="F5750" s="27" t="s">
        <v>257</v>
      </c>
      <c r="G5750" s="33">
        <v>191669.07</v>
      </c>
      <c r="H5750" s="33">
        <v>191669.07</v>
      </c>
      <c r="I5750" s="33">
        <v>4792</v>
      </c>
      <c r="J5750" s="33">
        <v>313</v>
      </c>
      <c r="K5750" s="33">
        <v>6800</v>
      </c>
      <c r="L5750" s="33">
        <v>1</v>
      </c>
      <c r="M5750" s="33">
        <v>1</v>
      </c>
      <c r="N5750" s="33">
        <v>221950.4</v>
      </c>
      <c r="O5750" s="33">
        <v>1125.9</v>
      </c>
      <c r="P5750" s="33">
        <v>1924</v>
      </c>
    </row>
    <row r="5751" spans="1:16">
      <c r="A5751" s="27" t="s">
        <v>924</v>
      </c>
      <c r="B5751" s="31">
        <v>202511</v>
      </c>
      <c r="C5751" s="27" t="s">
        <v>119</v>
      </c>
      <c r="D5751" s="27" t="s">
        <v>211</v>
      </c>
      <c r="E5751" s="27" t="s">
        <v>33</v>
      </c>
      <c r="F5751" s="27" t="s">
        <v>257</v>
      </c>
      <c r="G5751" s="33">
        <v>268757.39</v>
      </c>
      <c r="H5751" s="33">
        <v>268757.39</v>
      </c>
      <c r="I5751" s="33">
        <v>6907</v>
      </c>
      <c r="J5751" s="33">
        <v>479</v>
      </c>
      <c r="K5751" s="33">
        <v>6800</v>
      </c>
      <c r="L5751" s="33">
        <v>1</v>
      </c>
      <c r="M5751" s="33">
        <v>1</v>
      </c>
      <c r="N5751" s="33">
        <v>267291.33</v>
      </c>
      <c r="O5751" s="33">
        <v>1663.8</v>
      </c>
      <c r="P5751" s="33">
        <v>2811</v>
      </c>
    </row>
    <row r="5752" spans="1:16">
      <c r="A5752" s="27" t="s">
        <v>924</v>
      </c>
      <c r="B5752" s="31">
        <v>202512</v>
      </c>
      <c r="C5752" s="27" t="s">
        <v>119</v>
      </c>
      <c r="D5752" s="27" t="s">
        <v>211</v>
      </c>
      <c r="E5752" s="27" t="s">
        <v>33</v>
      </c>
      <c r="F5752" s="27" t="s">
        <v>257</v>
      </c>
      <c r="G5752" s="33">
        <v>343004.03</v>
      </c>
      <c r="H5752" s="33">
        <v>343004.03</v>
      </c>
      <c r="I5752" s="33">
        <v>8801</v>
      </c>
      <c r="J5752" s="33">
        <v>662</v>
      </c>
      <c r="K5752" s="33">
        <v>6800</v>
      </c>
      <c r="L5752" s="33">
        <v>1</v>
      </c>
      <c r="M5752" s="33">
        <v>1</v>
      </c>
      <c r="N5752" s="33">
        <v>306193.52</v>
      </c>
      <c r="O5752" s="33">
        <v>2203.6</v>
      </c>
      <c r="P5752" s="33">
        <v>3643</v>
      </c>
    </row>
    <row r="5753" spans="1:16">
      <c r="A5753" s="27" t="s">
        <v>924</v>
      </c>
      <c r="B5753" s="31">
        <v>202601</v>
      </c>
      <c r="C5753" s="27" t="s">
        <v>119</v>
      </c>
      <c r="D5753" s="27" t="s">
        <v>211</v>
      </c>
      <c r="E5753" s="27" t="s">
        <v>33</v>
      </c>
      <c r="F5753" s="27" t="s">
        <v>257</v>
      </c>
      <c r="G5753" s="33">
        <v>136636.47</v>
      </c>
      <c r="H5753" s="33">
        <v>136636.47</v>
      </c>
      <c r="I5753" s="33">
        <v>3194</v>
      </c>
      <c r="J5753" s="33">
        <v>272</v>
      </c>
      <c r="K5753" s="33">
        <v>6800</v>
      </c>
      <c r="L5753" s="33">
        <v>1</v>
      </c>
      <c r="M5753" s="33">
        <v>1</v>
      </c>
      <c r="N5753" s="33">
        <v>155304.71</v>
      </c>
      <c r="O5753" s="33">
        <v>720.5</v>
      </c>
      <c r="P5753" s="33">
        <v>1378</v>
      </c>
    </row>
    <row r="5754" spans="1:16">
      <c r="A5754" s="27" t="s">
        <v>924</v>
      </c>
      <c r="B5754" s="31">
        <v>202602</v>
      </c>
      <c r="C5754" s="27" t="s">
        <v>119</v>
      </c>
      <c r="D5754" s="27" t="s">
        <v>211</v>
      </c>
      <c r="E5754" s="27" t="s">
        <v>33</v>
      </c>
      <c r="F5754" s="27" t="s">
        <v>257</v>
      </c>
      <c r="G5754" s="33">
        <v>166026.82</v>
      </c>
      <c r="H5754" s="33">
        <v>166026.82</v>
      </c>
      <c r="I5754" s="33">
        <v>4133</v>
      </c>
      <c r="J5754" s="33">
        <v>298</v>
      </c>
      <c r="K5754" s="33">
        <v>6800</v>
      </c>
      <c r="L5754" s="33">
        <v>1</v>
      </c>
      <c r="M5754" s="33">
        <v>1</v>
      </c>
      <c r="N5754" s="33">
        <v>159671.84</v>
      </c>
      <c r="O5754" s="33">
        <v>968.8</v>
      </c>
      <c r="P5754" s="33">
        <v>1745</v>
      </c>
    </row>
    <row r="5755" spans="1:16">
      <c r="A5755" s="27" t="s">
        <v>924</v>
      </c>
      <c r="B5755" s="31">
        <v>202603</v>
      </c>
      <c r="C5755" s="27" t="s">
        <v>119</v>
      </c>
      <c r="D5755" s="27" t="s">
        <v>211</v>
      </c>
      <c r="E5755" s="27" t="s">
        <v>33</v>
      </c>
      <c r="F5755" s="27" t="s">
        <v>257</v>
      </c>
      <c r="G5755" s="33">
        <v>193295.43</v>
      </c>
      <c r="H5755" s="33">
        <v>193295.43</v>
      </c>
      <c r="I5755" s="33">
        <v>5144</v>
      </c>
      <c r="J5755" s="33">
        <v>349</v>
      </c>
      <c r="K5755" s="33">
        <v>6800</v>
      </c>
      <c r="L5755" s="33">
        <v>1</v>
      </c>
      <c r="M5755" s="33">
        <v>1</v>
      </c>
      <c r="N5755" s="33">
        <v>198576.98</v>
      </c>
      <c r="O5755" s="33">
        <v>1088.3</v>
      </c>
      <c r="P5755" s="33">
        <v>2196</v>
      </c>
    </row>
    <row r="5756" spans="1:16">
      <c r="A5756" s="27" t="s">
        <v>924</v>
      </c>
      <c r="B5756" s="31">
        <v>202604</v>
      </c>
      <c r="C5756" s="27" t="s">
        <v>119</v>
      </c>
      <c r="D5756" s="27" t="s">
        <v>211</v>
      </c>
      <c r="E5756" s="27" t="s">
        <v>33</v>
      </c>
      <c r="F5756" s="27" t="s">
        <v>257</v>
      </c>
      <c r="G5756" s="33">
        <v>228863.87</v>
      </c>
      <c r="H5756" s="33">
        <v>228863.87</v>
      </c>
      <c r="I5756" s="33">
        <v>6028</v>
      </c>
      <c r="J5756" s="33">
        <v>416</v>
      </c>
      <c r="K5756" s="33">
        <v>6800</v>
      </c>
      <c r="L5756" s="33">
        <v>1</v>
      </c>
      <c r="M5756" s="33">
        <v>1</v>
      </c>
      <c r="N5756" s="33">
        <v>233189.67</v>
      </c>
      <c r="O5756" s="33">
        <v>1294.4</v>
      </c>
      <c r="P5756" s="33">
        <v>2574</v>
      </c>
    </row>
    <row r="5757" spans="1:16">
      <c r="A5757" s="27" t="s">
        <v>924</v>
      </c>
      <c r="B5757" s="31">
        <v>202605</v>
      </c>
      <c r="C5757" s="27" t="s">
        <v>119</v>
      </c>
      <c r="D5757" s="27" t="s">
        <v>211</v>
      </c>
      <c r="E5757" s="27" t="s">
        <v>33</v>
      </c>
      <c r="F5757" s="27" t="s">
        <v>257</v>
      </c>
      <c r="G5757" s="33">
        <v>247200.72</v>
      </c>
      <c r="H5757" s="33">
        <v>247200.72</v>
      </c>
      <c r="I5757" s="33">
        <v>6042</v>
      </c>
      <c r="J5757" s="33">
        <v>434</v>
      </c>
      <c r="K5757" s="33">
        <v>6800</v>
      </c>
      <c r="L5757" s="33">
        <v>1</v>
      </c>
      <c r="M5757" s="33">
        <v>1</v>
      </c>
      <c r="N5757" s="33">
        <v>254866.08</v>
      </c>
      <c r="O5757" s="33">
        <v>1549</v>
      </c>
      <c r="P5757" s="33">
        <v>2489</v>
      </c>
    </row>
    <row r="5758" spans="1:16">
      <c r="A5758" s="27" t="s">
        <v>924</v>
      </c>
      <c r="B5758" s="31">
        <v>202606</v>
      </c>
      <c r="C5758" s="27" t="s">
        <v>119</v>
      </c>
      <c r="D5758" s="27" t="s">
        <v>211</v>
      </c>
      <c r="E5758" s="27" t="s">
        <v>33</v>
      </c>
      <c r="F5758" s="27" t="s">
        <v>257</v>
      </c>
      <c r="G5758" s="33">
        <v>210321.91</v>
      </c>
      <c r="H5758" s="33">
        <v>210321.91</v>
      </c>
      <c r="I5758" s="33">
        <v>5473</v>
      </c>
      <c r="J5758" s="33">
        <v>457</v>
      </c>
      <c r="K5758" s="33">
        <v>6800</v>
      </c>
      <c r="L5758" s="33">
        <v>1</v>
      </c>
      <c r="M5758" s="33">
        <v>1</v>
      </c>
      <c r="N5758" s="33">
        <v>248469.08</v>
      </c>
      <c r="O5758" s="33">
        <v>1212.4</v>
      </c>
      <c r="P5758" s="33">
        <v>2336</v>
      </c>
    </row>
    <row r="5759" spans="1:16">
      <c r="A5759" s="27" t="s">
        <v>924</v>
      </c>
      <c r="B5759" s="31">
        <v>202607</v>
      </c>
      <c r="C5759" s="27" t="s">
        <v>119</v>
      </c>
      <c r="D5759" s="27" t="s">
        <v>211</v>
      </c>
      <c r="E5759" s="27" t="s">
        <v>33</v>
      </c>
      <c r="F5759" s="27" t="s">
        <v>257</v>
      </c>
      <c r="G5759" s="33">
        <v>204151.5</v>
      </c>
      <c r="H5759" s="33">
        <v>204151.5</v>
      </c>
      <c r="I5759" s="33">
        <v>5274</v>
      </c>
      <c r="J5759" s="33">
        <v>419</v>
      </c>
      <c r="K5759" s="33">
        <v>6800</v>
      </c>
      <c r="L5759" s="33">
        <v>1</v>
      </c>
      <c r="M5759" s="33">
        <v>1</v>
      </c>
      <c r="N5759" s="33">
        <v>220454.6</v>
      </c>
      <c r="O5759" s="33">
        <v>1114.6</v>
      </c>
      <c r="P5759" s="33">
        <v>2145</v>
      </c>
    </row>
    <row r="5760" spans="1:16">
      <c r="A5760" s="27" t="s">
        <v>927</v>
      </c>
      <c r="B5760" s="31">
        <v>202408</v>
      </c>
      <c r="C5760" s="27" t="s">
        <v>119</v>
      </c>
      <c r="D5760" s="27" t="s">
        <v>211</v>
      </c>
      <c r="E5760" s="27" t="s">
        <v>33</v>
      </c>
      <c r="F5760" s="27" t="s">
        <v>262</v>
      </c>
      <c r="G5760" s="33">
        <v>126478.77</v>
      </c>
      <c r="H5760" s="33">
        <v>126478.77</v>
      </c>
      <c r="I5760" s="33">
        <v>6309</v>
      </c>
      <c r="J5760" s="33">
        <v>352</v>
      </c>
      <c r="K5760" s="33">
        <v>5300</v>
      </c>
      <c r="L5760" s="33">
        <v>1</v>
      </c>
      <c r="M5760" s="33">
        <v>1</v>
      </c>
      <c r="N5760" s="33">
        <v>123858.2</v>
      </c>
      <c r="O5760" s="33">
        <v>858.8</v>
      </c>
      <c r="P5760" s="33">
        <v>2029</v>
      </c>
    </row>
    <row r="5761" spans="1:16">
      <c r="A5761" s="27" t="s">
        <v>927</v>
      </c>
      <c r="B5761" s="31">
        <v>202409</v>
      </c>
      <c r="C5761" s="27" t="s">
        <v>119</v>
      </c>
      <c r="D5761" s="27" t="s">
        <v>211</v>
      </c>
      <c r="E5761" s="27" t="s">
        <v>33</v>
      </c>
      <c r="F5761" s="27" t="s">
        <v>262</v>
      </c>
      <c r="G5761" s="33">
        <v>131554.37</v>
      </c>
      <c r="H5761" s="33">
        <v>131554.37</v>
      </c>
      <c r="I5761" s="33">
        <v>6935</v>
      </c>
      <c r="J5761" s="33">
        <v>249</v>
      </c>
      <c r="K5761" s="33">
        <v>5300</v>
      </c>
      <c r="L5761" s="33">
        <v>1</v>
      </c>
      <c r="M5761" s="33">
        <v>1</v>
      </c>
      <c r="N5761" s="33">
        <v>118842.29</v>
      </c>
      <c r="O5761" s="33">
        <v>772.4</v>
      </c>
      <c r="P5761" s="33">
        <v>2222</v>
      </c>
    </row>
    <row r="5762" spans="1:16">
      <c r="A5762" s="27" t="s">
        <v>927</v>
      </c>
      <c r="B5762" s="31">
        <v>202410</v>
      </c>
      <c r="C5762" s="27" t="s">
        <v>119</v>
      </c>
      <c r="D5762" s="27" t="s">
        <v>211</v>
      </c>
      <c r="E5762" s="27" t="s">
        <v>33</v>
      </c>
      <c r="F5762" s="27" t="s">
        <v>262</v>
      </c>
      <c r="G5762" s="33">
        <v>136604.87</v>
      </c>
      <c r="H5762" s="33">
        <v>136604.87</v>
      </c>
      <c r="I5762" s="33">
        <v>6915</v>
      </c>
      <c r="J5762" s="33">
        <v>383</v>
      </c>
      <c r="K5762" s="33">
        <v>5300</v>
      </c>
      <c r="L5762" s="33">
        <v>1</v>
      </c>
      <c r="M5762" s="33">
        <v>1</v>
      </c>
      <c r="N5762" s="33">
        <v>130264.13</v>
      </c>
      <c r="O5762" s="33">
        <v>756.2</v>
      </c>
      <c r="P5762" s="33">
        <v>2259</v>
      </c>
    </row>
    <row r="5763" spans="1:16">
      <c r="A5763" s="27" t="s">
        <v>927</v>
      </c>
      <c r="B5763" s="31">
        <v>202411</v>
      </c>
      <c r="C5763" s="27" t="s">
        <v>119</v>
      </c>
      <c r="D5763" s="27" t="s">
        <v>211</v>
      </c>
      <c r="E5763" s="27" t="s">
        <v>33</v>
      </c>
      <c r="F5763" s="27" t="s">
        <v>262</v>
      </c>
      <c r="G5763" s="33">
        <v>185305.5</v>
      </c>
      <c r="H5763" s="33">
        <v>185305.5</v>
      </c>
      <c r="I5763" s="33">
        <v>10586</v>
      </c>
      <c r="J5763" s="33">
        <v>524</v>
      </c>
      <c r="K5763" s="33">
        <v>5300</v>
      </c>
      <c r="L5763" s="33">
        <v>1</v>
      </c>
      <c r="M5763" s="33">
        <v>1</v>
      </c>
      <c r="N5763" s="33">
        <v>156875.02</v>
      </c>
      <c r="O5763" s="33">
        <v>1090.5</v>
      </c>
      <c r="P5763" s="33">
        <v>3281</v>
      </c>
    </row>
    <row r="5764" spans="1:16">
      <c r="A5764" s="27" t="s">
        <v>927</v>
      </c>
      <c r="B5764" s="31">
        <v>202412</v>
      </c>
      <c r="C5764" s="27" t="s">
        <v>119</v>
      </c>
      <c r="D5764" s="27" t="s">
        <v>211</v>
      </c>
      <c r="E5764" s="27" t="s">
        <v>33</v>
      </c>
      <c r="F5764" s="27" t="s">
        <v>262</v>
      </c>
      <c r="G5764" s="33">
        <v>190822.28</v>
      </c>
      <c r="H5764" s="33">
        <v>190822.28</v>
      </c>
      <c r="I5764" s="33">
        <v>9908</v>
      </c>
      <c r="J5764" s="33">
        <v>541</v>
      </c>
      <c r="K5764" s="33">
        <v>5300</v>
      </c>
      <c r="L5764" s="33">
        <v>1</v>
      </c>
      <c r="M5764" s="33">
        <v>1</v>
      </c>
      <c r="N5764" s="33">
        <v>179706.97</v>
      </c>
      <c r="O5764" s="33">
        <v>1211.5</v>
      </c>
      <c r="P5764" s="33">
        <v>3294</v>
      </c>
    </row>
    <row r="5765" spans="1:16">
      <c r="A5765" s="27" t="s">
        <v>927</v>
      </c>
      <c r="B5765" s="31">
        <v>202501</v>
      </c>
      <c r="C5765" s="27" t="s">
        <v>119</v>
      </c>
      <c r="D5765" s="27" t="s">
        <v>211</v>
      </c>
      <c r="E5765" s="27" t="s">
        <v>33</v>
      </c>
      <c r="F5765" s="27" t="s">
        <v>262</v>
      </c>
      <c r="G5765" s="33">
        <v>85853.10000000001</v>
      </c>
      <c r="H5765" s="33">
        <v>85853.10000000001</v>
      </c>
      <c r="I5765" s="33">
        <v>4367</v>
      </c>
      <c r="J5765" s="33">
        <v>223</v>
      </c>
      <c r="K5765" s="33">
        <v>5300</v>
      </c>
      <c r="L5765" s="33">
        <v>1</v>
      </c>
      <c r="M5765" s="33">
        <v>1</v>
      </c>
      <c r="N5765" s="33">
        <v>91149.35000000001</v>
      </c>
      <c r="O5765" s="33">
        <v>578.5</v>
      </c>
      <c r="P5765" s="33">
        <v>1429</v>
      </c>
    </row>
    <row r="5766" spans="1:16">
      <c r="A5766" s="27" t="s">
        <v>927</v>
      </c>
      <c r="B5766" s="31">
        <v>202502</v>
      </c>
      <c r="C5766" s="27" t="s">
        <v>119</v>
      </c>
      <c r="D5766" s="27" t="s">
        <v>211</v>
      </c>
      <c r="E5766" s="27" t="s">
        <v>33</v>
      </c>
      <c r="F5766" s="27" t="s">
        <v>262</v>
      </c>
      <c r="G5766" s="33">
        <v>108697.09</v>
      </c>
      <c r="H5766" s="33">
        <v>108697.09</v>
      </c>
      <c r="I5766" s="33">
        <v>5847</v>
      </c>
      <c r="J5766" s="33">
        <v>291</v>
      </c>
      <c r="K5766" s="33">
        <v>5300</v>
      </c>
      <c r="L5766" s="33">
        <v>1</v>
      </c>
      <c r="M5766" s="33">
        <v>1</v>
      </c>
      <c r="N5766" s="33">
        <v>93712.44</v>
      </c>
      <c r="O5766" s="33">
        <v>582.7</v>
      </c>
      <c r="P5766" s="33">
        <v>1815</v>
      </c>
    </row>
    <row r="5767" spans="1:16">
      <c r="A5767" s="27" t="s">
        <v>927</v>
      </c>
      <c r="B5767" s="31">
        <v>202503</v>
      </c>
      <c r="C5767" s="27" t="s">
        <v>119</v>
      </c>
      <c r="D5767" s="27" t="s">
        <v>211</v>
      </c>
      <c r="E5767" s="27" t="s">
        <v>33</v>
      </c>
      <c r="F5767" s="27" t="s">
        <v>262</v>
      </c>
      <c r="G5767" s="33">
        <v>133246.75</v>
      </c>
      <c r="H5767" s="33">
        <v>133246.75</v>
      </c>
      <c r="I5767" s="33">
        <v>6763</v>
      </c>
      <c r="J5767" s="33">
        <v>397</v>
      </c>
      <c r="K5767" s="33">
        <v>5300</v>
      </c>
      <c r="L5767" s="33">
        <v>1</v>
      </c>
      <c r="M5767" s="33">
        <v>1</v>
      </c>
      <c r="N5767" s="33">
        <v>116546.13</v>
      </c>
      <c r="O5767" s="33">
        <v>757.4</v>
      </c>
      <c r="P5767" s="33">
        <v>2220</v>
      </c>
    </row>
    <row r="5768" spans="1:16">
      <c r="A5768" s="27" t="s">
        <v>927</v>
      </c>
      <c r="B5768" s="31">
        <v>202504</v>
      </c>
      <c r="C5768" s="27" t="s">
        <v>119</v>
      </c>
      <c r="D5768" s="27" t="s">
        <v>211</v>
      </c>
      <c r="E5768" s="27" t="s">
        <v>33</v>
      </c>
      <c r="F5768" s="27" t="s">
        <v>262</v>
      </c>
      <c r="G5768" s="33">
        <v>147457.66</v>
      </c>
      <c r="H5768" s="33">
        <v>147457.66</v>
      </c>
      <c r="I5768" s="33">
        <v>7385</v>
      </c>
      <c r="J5768" s="33">
        <v>352</v>
      </c>
      <c r="K5768" s="33">
        <v>5300</v>
      </c>
      <c r="L5768" s="33">
        <v>1</v>
      </c>
      <c r="M5768" s="33">
        <v>1</v>
      </c>
      <c r="N5768" s="33">
        <v>136860.54</v>
      </c>
      <c r="O5768" s="33">
        <v>899.8</v>
      </c>
      <c r="P5768" s="33">
        <v>2416</v>
      </c>
    </row>
    <row r="5769" spans="1:16">
      <c r="A5769" s="27" t="s">
        <v>927</v>
      </c>
      <c r="B5769" s="31">
        <v>202505</v>
      </c>
      <c r="C5769" s="27" t="s">
        <v>119</v>
      </c>
      <c r="D5769" s="27" t="s">
        <v>211</v>
      </c>
      <c r="E5769" s="27" t="s">
        <v>33</v>
      </c>
      <c r="F5769" s="27" t="s">
        <v>262</v>
      </c>
      <c r="G5769" s="33">
        <v>164463.79</v>
      </c>
      <c r="H5769" s="33">
        <v>164463.79</v>
      </c>
      <c r="I5769" s="33">
        <v>8034</v>
      </c>
      <c r="J5769" s="33">
        <v>430</v>
      </c>
      <c r="K5769" s="33">
        <v>5300</v>
      </c>
      <c r="L5769" s="33">
        <v>1</v>
      </c>
      <c r="M5769" s="33">
        <v>1</v>
      </c>
      <c r="N5769" s="33">
        <v>149582.56</v>
      </c>
      <c r="O5769" s="33">
        <v>1050.6</v>
      </c>
      <c r="P5769" s="33">
        <v>2618</v>
      </c>
    </row>
    <row r="5770" spans="1:16">
      <c r="A5770" s="27" t="s">
        <v>927</v>
      </c>
      <c r="B5770" s="31">
        <v>202506</v>
      </c>
      <c r="C5770" s="27" t="s">
        <v>119</v>
      </c>
      <c r="D5770" s="27" t="s">
        <v>211</v>
      </c>
      <c r="E5770" s="27" t="s">
        <v>33</v>
      </c>
      <c r="F5770" s="27" t="s">
        <v>262</v>
      </c>
      <c r="G5770" s="33">
        <v>152295.9</v>
      </c>
      <c r="H5770" s="33">
        <v>152295.9</v>
      </c>
      <c r="I5770" s="33">
        <v>7144</v>
      </c>
      <c r="J5770" s="33">
        <v>338</v>
      </c>
      <c r="K5770" s="33">
        <v>5300</v>
      </c>
      <c r="L5770" s="33">
        <v>1</v>
      </c>
      <c r="M5770" s="33">
        <v>1</v>
      </c>
      <c r="N5770" s="33">
        <v>145828.12</v>
      </c>
      <c r="O5770" s="33">
        <v>953.2</v>
      </c>
      <c r="P5770" s="33">
        <v>2430</v>
      </c>
    </row>
    <row r="5771" spans="1:16">
      <c r="A5771" s="27" t="s">
        <v>927</v>
      </c>
      <c r="B5771" s="31">
        <v>202507</v>
      </c>
      <c r="C5771" s="27" t="s">
        <v>119</v>
      </c>
      <c r="D5771" s="27" t="s">
        <v>211</v>
      </c>
      <c r="E5771" s="27" t="s">
        <v>33</v>
      </c>
      <c r="F5771" s="27" t="s">
        <v>262</v>
      </c>
      <c r="G5771" s="33">
        <v>138191.82</v>
      </c>
      <c r="H5771" s="33">
        <v>138191.82</v>
      </c>
      <c r="I5771" s="33">
        <v>7230</v>
      </c>
      <c r="J5771" s="33">
        <v>350</v>
      </c>
      <c r="K5771" s="33">
        <v>5300</v>
      </c>
      <c r="L5771" s="33">
        <v>1</v>
      </c>
      <c r="M5771" s="33">
        <v>1</v>
      </c>
      <c r="N5771" s="33">
        <v>129386.24</v>
      </c>
      <c r="O5771" s="33">
        <v>865</v>
      </c>
      <c r="P5771" s="33">
        <v>2380</v>
      </c>
    </row>
    <row r="5772" spans="1:16">
      <c r="A5772" s="27" t="s">
        <v>927</v>
      </c>
      <c r="B5772" s="31">
        <v>202508</v>
      </c>
      <c r="C5772" s="27" t="s">
        <v>119</v>
      </c>
      <c r="D5772" s="27" t="s">
        <v>211</v>
      </c>
      <c r="E5772" s="27" t="s">
        <v>33</v>
      </c>
      <c r="F5772" s="27" t="s">
        <v>262</v>
      </c>
      <c r="G5772" s="33">
        <v>129016.51</v>
      </c>
      <c r="H5772" s="33">
        <v>129016.51</v>
      </c>
      <c r="I5772" s="33">
        <v>6608</v>
      </c>
      <c r="J5772" s="33">
        <v>339</v>
      </c>
      <c r="K5772" s="33">
        <v>5300</v>
      </c>
      <c r="L5772" s="33">
        <v>1</v>
      </c>
      <c r="M5772" s="33">
        <v>1</v>
      </c>
      <c r="N5772" s="33">
        <v>124353.63</v>
      </c>
      <c r="O5772" s="33">
        <v>758.6</v>
      </c>
      <c r="P5772" s="33">
        <v>2127</v>
      </c>
    </row>
    <row r="5773" spans="1:16">
      <c r="A5773" s="27" t="s">
        <v>927</v>
      </c>
      <c r="B5773" s="31">
        <v>202509</v>
      </c>
      <c r="C5773" s="27" t="s">
        <v>119</v>
      </c>
      <c r="D5773" s="27" t="s">
        <v>211</v>
      </c>
      <c r="E5773" s="27" t="s">
        <v>33</v>
      </c>
      <c r="F5773" s="27" t="s">
        <v>262</v>
      </c>
      <c r="G5773" s="33">
        <v>127715.21</v>
      </c>
      <c r="H5773" s="33">
        <v>127715.21</v>
      </c>
      <c r="I5773" s="33">
        <v>6703</v>
      </c>
      <c r="J5773" s="33">
        <v>339</v>
      </c>
      <c r="K5773" s="33">
        <v>5300</v>
      </c>
      <c r="L5773" s="33">
        <v>1</v>
      </c>
      <c r="M5773" s="33">
        <v>1</v>
      </c>
      <c r="N5773" s="33">
        <v>119317.66</v>
      </c>
      <c r="O5773" s="33">
        <v>801.4</v>
      </c>
      <c r="P5773" s="33">
        <v>2190</v>
      </c>
    </row>
    <row r="5774" spans="1:16">
      <c r="A5774" s="27" t="s">
        <v>927</v>
      </c>
      <c r="B5774" s="31">
        <v>202510</v>
      </c>
      <c r="C5774" s="27" t="s">
        <v>119</v>
      </c>
      <c r="D5774" s="27" t="s">
        <v>211</v>
      </c>
      <c r="E5774" s="27" t="s">
        <v>33</v>
      </c>
      <c r="F5774" s="27" t="s">
        <v>262</v>
      </c>
      <c r="G5774" s="33">
        <v>142217.13</v>
      </c>
      <c r="H5774" s="33">
        <v>142217.13</v>
      </c>
      <c r="I5774" s="33">
        <v>7090</v>
      </c>
      <c r="J5774" s="33">
        <v>375</v>
      </c>
      <c r="K5774" s="33">
        <v>5300</v>
      </c>
      <c r="L5774" s="33">
        <v>1</v>
      </c>
      <c r="M5774" s="33">
        <v>1</v>
      </c>
      <c r="N5774" s="33">
        <v>130785.19</v>
      </c>
      <c r="O5774" s="33">
        <v>810.9</v>
      </c>
      <c r="P5774" s="33">
        <v>2241</v>
      </c>
    </row>
    <row r="5775" spans="1:16">
      <c r="A5775" s="27" t="s">
        <v>927</v>
      </c>
      <c r="B5775" s="31">
        <v>202511</v>
      </c>
      <c r="C5775" s="27" t="s">
        <v>119</v>
      </c>
      <c r="D5775" s="27" t="s">
        <v>211</v>
      </c>
      <c r="E5775" s="27" t="s">
        <v>33</v>
      </c>
      <c r="F5775" s="27" t="s">
        <v>262</v>
      </c>
      <c r="G5775" s="33">
        <v>171653.17</v>
      </c>
      <c r="H5775" s="33">
        <v>171653.17</v>
      </c>
      <c r="I5775" s="33">
        <v>8612</v>
      </c>
      <c r="J5775" s="33">
        <v>444</v>
      </c>
      <c r="K5775" s="33">
        <v>5300</v>
      </c>
      <c r="L5775" s="33">
        <v>1</v>
      </c>
      <c r="M5775" s="33">
        <v>1</v>
      </c>
      <c r="N5775" s="33">
        <v>157502.52</v>
      </c>
      <c r="O5775" s="33">
        <v>1100.8</v>
      </c>
      <c r="P5775" s="33">
        <v>2687</v>
      </c>
    </row>
    <row r="5776" spans="1:16">
      <c r="A5776" s="27" t="s">
        <v>927</v>
      </c>
      <c r="B5776" s="31">
        <v>202512</v>
      </c>
      <c r="C5776" s="27" t="s">
        <v>119</v>
      </c>
      <c r="D5776" s="27" t="s">
        <v>211</v>
      </c>
      <c r="E5776" s="27" t="s">
        <v>33</v>
      </c>
      <c r="F5776" s="27" t="s">
        <v>262</v>
      </c>
      <c r="G5776" s="33">
        <v>176025.4</v>
      </c>
      <c r="H5776" s="33">
        <v>176025.4</v>
      </c>
      <c r="I5776" s="33">
        <v>9125</v>
      </c>
      <c r="J5776" s="33">
        <v>454</v>
      </c>
      <c r="K5776" s="33">
        <v>5300</v>
      </c>
      <c r="L5776" s="33">
        <v>1</v>
      </c>
      <c r="M5776" s="33">
        <v>1</v>
      </c>
      <c r="N5776" s="33">
        <v>180425.8</v>
      </c>
      <c r="O5776" s="33">
        <v>1021.5</v>
      </c>
      <c r="P5776" s="33">
        <v>2941</v>
      </c>
    </row>
    <row r="5777" spans="1:16">
      <c r="A5777" s="27" t="s">
        <v>927</v>
      </c>
      <c r="B5777" s="31">
        <v>202601</v>
      </c>
      <c r="C5777" s="27" t="s">
        <v>119</v>
      </c>
      <c r="D5777" s="27" t="s">
        <v>211</v>
      </c>
      <c r="E5777" s="27" t="s">
        <v>33</v>
      </c>
      <c r="F5777" s="27" t="s">
        <v>262</v>
      </c>
      <c r="G5777" s="33">
        <v>98891.24000000001</v>
      </c>
      <c r="H5777" s="33">
        <v>98891.24000000001</v>
      </c>
      <c r="I5777" s="33">
        <v>5285</v>
      </c>
      <c r="J5777" s="33">
        <v>241</v>
      </c>
      <c r="K5777" s="33">
        <v>5300</v>
      </c>
      <c r="L5777" s="33">
        <v>1</v>
      </c>
      <c r="M5777" s="33">
        <v>1</v>
      </c>
      <c r="N5777" s="33">
        <v>91513.94</v>
      </c>
      <c r="O5777" s="33">
        <v>600.3</v>
      </c>
      <c r="P5777" s="33">
        <v>1678</v>
      </c>
    </row>
    <row r="5778" spans="1:16">
      <c r="A5778" s="27" t="s">
        <v>927</v>
      </c>
      <c r="B5778" s="31">
        <v>202602</v>
      </c>
      <c r="C5778" s="27" t="s">
        <v>119</v>
      </c>
      <c r="D5778" s="27" t="s">
        <v>211</v>
      </c>
      <c r="E5778" s="27" t="s">
        <v>33</v>
      </c>
      <c r="F5778" s="27" t="s">
        <v>262</v>
      </c>
      <c r="G5778" s="33">
        <v>102687.27</v>
      </c>
      <c r="H5778" s="33">
        <v>102687.27</v>
      </c>
      <c r="I5778" s="33">
        <v>5483</v>
      </c>
      <c r="J5778" s="33">
        <v>263</v>
      </c>
      <c r="K5778" s="33">
        <v>5300</v>
      </c>
      <c r="L5778" s="33">
        <v>1</v>
      </c>
      <c r="M5778" s="33">
        <v>1</v>
      </c>
      <c r="N5778" s="33">
        <v>94087.28999999999</v>
      </c>
      <c r="O5778" s="33">
        <v>603.8</v>
      </c>
      <c r="P5778" s="33">
        <v>1738</v>
      </c>
    </row>
    <row r="5779" spans="1:16">
      <c r="A5779" s="27" t="s">
        <v>927</v>
      </c>
      <c r="B5779" s="31">
        <v>202603</v>
      </c>
      <c r="C5779" s="27" t="s">
        <v>119</v>
      </c>
      <c r="D5779" s="27" t="s">
        <v>211</v>
      </c>
      <c r="E5779" s="27" t="s">
        <v>33</v>
      </c>
      <c r="F5779" s="27" t="s">
        <v>262</v>
      </c>
      <c r="G5779" s="33">
        <v>126236.36</v>
      </c>
      <c r="H5779" s="33">
        <v>126236.36</v>
      </c>
      <c r="I5779" s="33">
        <v>6698</v>
      </c>
      <c r="J5779" s="33">
        <v>346</v>
      </c>
      <c r="K5779" s="33">
        <v>5300</v>
      </c>
      <c r="L5779" s="33">
        <v>1</v>
      </c>
      <c r="M5779" s="33">
        <v>1</v>
      </c>
      <c r="N5779" s="33">
        <v>117012.31</v>
      </c>
      <c r="O5779" s="33">
        <v>769.7</v>
      </c>
      <c r="P5779" s="33">
        <v>2121</v>
      </c>
    </row>
    <row r="5780" spans="1:16">
      <c r="A5780" s="27" t="s">
        <v>927</v>
      </c>
      <c r="B5780" s="31">
        <v>202604</v>
      </c>
      <c r="C5780" s="27" t="s">
        <v>119</v>
      </c>
      <c r="D5780" s="27" t="s">
        <v>211</v>
      </c>
      <c r="E5780" s="27" t="s">
        <v>33</v>
      </c>
      <c r="F5780" s="27" t="s">
        <v>262</v>
      </c>
      <c r="G5780" s="33">
        <v>143308.97</v>
      </c>
      <c r="H5780" s="33">
        <v>143308.97</v>
      </c>
      <c r="I5780" s="33">
        <v>6998</v>
      </c>
      <c r="J5780" s="33">
        <v>338</v>
      </c>
      <c r="K5780" s="33">
        <v>5300</v>
      </c>
      <c r="L5780" s="33">
        <v>1</v>
      </c>
      <c r="M5780" s="33">
        <v>1</v>
      </c>
      <c r="N5780" s="33">
        <v>137407.98</v>
      </c>
      <c r="O5780" s="33">
        <v>888.3</v>
      </c>
      <c r="P5780" s="33">
        <v>2309</v>
      </c>
    </row>
    <row r="5781" spans="1:16">
      <c r="A5781" s="27" t="s">
        <v>927</v>
      </c>
      <c r="B5781" s="31">
        <v>202605</v>
      </c>
      <c r="C5781" s="27" t="s">
        <v>119</v>
      </c>
      <c r="D5781" s="27" t="s">
        <v>211</v>
      </c>
      <c r="E5781" s="27" t="s">
        <v>33</v>
      </c>
      <c r="F5781" s="27" t="s">
        <v>262</v>
      </c>
      <c r="G5781" s="33">
        <v>169766.66</v>
      </c>
      <c r="H5781" s="33">
        <v>169766.66</v>
      </c>
      <c r="I5781" s="33">
        <v>7691</v>
      </c>
      <c r="J5781" s="33">
        <v>428</v>
      </c>
      <c r="K5781" s="33">
        <v>5300</v>
      </c>
      <c r="L5781" s="33">
        <v>1</v>
      </c>
      <c r="M5781" s="33">
        <v>1</v>
      </c>
      <c r="N5781" s="33">
        <v>150180.89</v>
      </c>
      <c r="O5781" s="33">
        <v>994.5</v>
      </c>
      <c r="P5781" s="33">
        <v>2654</v>
      </c>
    </row>
    <row r="5782" spans="1:16">
      <c r="A5782" s="27" t="s">
        <v>927</v>
      </c>
      <c r="B5782" s="31">
        <v>202606</v>
      </c>
      <c r="C5782" s="27" t="s">
        <v>119</v>
      </c>
      <c r="D5782" s="27" t="s">
        <v>211</v>
      </c>
      <c r="E5782" s="27" t="s">
        <v>33</v>
      </c>
      <c r="F5782" s="27" t="s">
        <v>262</v>
      </c>
      <c r="G5782" s="33">
        <v>151703.14</v>
      </c>
      <c r="H5782" s="33">
        <v>151703.14</v>
      </c>
      <c r="I5782" s="33">
        <v>7454</v>
      </c>
      <c r="J5782" s="33">
        <v>379</v>
      </c>
      <c r="K5782" s="33">
        <v>5300</v>
      </c>
      <c r="L5782" s="33">
        <v>1</v>
      </c>
      <c r="M5782" s="33">
        <v>1</v>
      </c>
      <c r="N5782" s="33">
        <v>146411.43</v>
      </c>
      <c r="O5782" s="33">
        <v>928.8</v>
      </c>
      <c r="P5782" s="33">
        <v>2499</v>
      </c>
    </row>
    <row r="5783" spans="1:16">
      <c r="A5783" s="27" t="s">
        <v>927</v>
      </c>
      <c r="B5783" s="31">
        <v>202607</v>
      </c>
      <c r="C5783" s="27" t="s">
        <v>119</v>
      </c>
      <c r="D5783" s="27" t="s">
        <v>211</v>
      </c>
      <c r="E5783" s="27" t="s">
        <v>33</v>
      </c>
      <c r="F5783" s="27" t="s">
        <v>262</v>
      </c>
      <c r="G5783" s="33">
        <v>145619.97</v>
      </c>
      <c r="H5783" s="33">
        <v>145619.97</v>
      </c>
      <c r="I5783" s="33">
        <v>7930</v>
      </c>
      <c r="J5783" s="33">
        <v>360</v>
      </c>
      <c r="K5783" s="33">
        <v>5300</v>
      </c>
      <c r="L5783" s="33">
        <v>1</v>
      </c>
      <c r="M5783" s="33">
        <v>1</v>
      </c>
      <c r="N5783" s="33">
        <v>129903.78</v>
      </c>
      <c r="O5783" s="33">
        <v>989.5</v>
      </c>
      <c r="P5783" s="33">
        <v>2497</v>
      </c>
    </row>
    <row r="5784" spans="1:16">
      <c r="A5784" s="27" t="s">
        <v>929</v>
      </c>
      <c r="B5784" s="31">
        <v>202408</v>
      </c>
      <c r="C5784" s="27" t="s">
        <v>119</v>
      </c>
      <c r="D5784" s="27" t="s">
        <v>211</v>
      </c>
      <c r="E5784" s="27" t="s">
        <v>33</v>
      </c>
      <c r="F5784" s="27" t="s">
        <v>257</v>
      </c>
      <c r="G5784" s="33">
        <v>314693.42</v>
      </c>
      <c r="H5784" s="33">
        <v>314693.42</v>
      </c>
      <c r="I5784" s="33">
        <v>8042</v>
      </c>
      <c r="J5784" s="33">
        <v>556</v>
      </c>
      <c r="K5784" s="33">
        <v>11600</v>
      </c>
      <c r="L5784" s="33">
        <v>1</v>
      </c>
      <c r="M5784" s="33">
        <v>1</v>
      </c>
      <c r="N5784" s="33">
        <v>406345.74</v>
      </c>
      <c r="O5784" s="33">
        <v>1708.2</v>
      </c>
      <c r="P5784" s="33">
        <v>3229</v>
      </c>
    </row>
    <row r="5785" spans="1:16">
      <c r="A5785" s="27" t="s">
        <v>929</v>
      </c>
      <c r="B5785" s="31">
        <v>202409</v>
      </c>
      <c r="C5785" s="27" t="s">
        <v>119</v>
      </c>
      <c r="D5785" s="27" t="s">
        <v>211</v>
      </c>
      <c r="E5785" s="27" t="s">
        <v>33</v>
      </c>
      <c r="F5785" s="27" t="s">
        <v>257</v>
      </c>
      <c r="G5785" s="33">
        <v>341861.99</v>
      </c>
      <c r="H5785" s="33">
        <v>341861.99</v>
      </c>
      <c r="I5785" s="33">
        <v>8272</v>
      </c>
      <c r="J5785" s="33">
        <v>672</v>
      </c>
      <c r="K5785" s="33">
        <v>11600</v>
      </c>
      <c r="L5785" s="33">
        <v>1</v>
      </c>
      <c r="M5785" s="33">
        <v>1</v>
      </c>
      <c r="N5785" s="33">
        <v>389889.88</v>
      </c>
      <c r="O5785" s="33">
        <v>1943</v>
      </c>
      <c r="P5785" s="33">
        <v>3524</v>
      </c>
    </row>
    <row r="5786" spans="1:16">
      <c r="A5786" s="27" t="s">
        <v>929</v>
      </c>
      <c r="B5786" s="31">
        <v>202410</v>
      </c>
      <c r="C5786" s="27" t="s">
        <v>119</v>
      </c>
      <c r="D5786" s="27" t="s">
        <v>211</v>
      </c>
      <c r="E5786" s="27" t="s">
        <v>33</v>
      </c>
      <c r="F5786" s="27" t="s">
        <v>257</v>
      </c>
      <c r="G5786" s="33">
        <v>336267.55</v>
      </c>
      <c r="H5786" s="33">
        <v>336267.55</v>
      </c>
      <c r="I5786" s="33">
        <v>8248</v>
      </c>
      <c r="J5786" s="33">
        <v>595</v>
      </c>
      <c r="K5786" s="33">
        <v>11600</v>
      </c>
      <c r="L5786" s="33">
        <v>1</v>
      </c>
      <c r="M5786" s="33">
        <v>1</v>
      </c>
      <c r="N5786" s="33">
        <v>427361.91</v>
      </c>
      <c r="O5786" s="33">
        <v>1895.1</v>
      </c>
      <c r="P5786" s="33">
        <v>3354</v>
      </c>
    </row>
    <row r="5787" spans="1:16">
      <c r="A5787" s="27" t="s">
        <v>929</v>
      </c>
      <c r="B5787" s="31">
        <v>202411</v>
      </c>
      <c r="C5787" s="27" t="s">
        <v>119</v>
      </c>
      <c r="D5787" s="27" t="s">
        <v>211</v>
      </c>
      <c r="E5787" s="27" t="s">
        <v>33</v>
      </c>
      <c r="F5787" s="27" t="s">
        <v>257</v>
      </c>
      <c r="G5787" s="33">
        <v>440949.27</v>
      </c>
      <c r="H5787" s="33">
        <v>440949.27</v>
      </c>
      <c r="I5787" s="33">
        <v>10479</v>
      </c>
      <c r="J5787" s="33">
        <v>909</v>
      </c>
      <c r="K5787" s="33">
        <v>11600</v>
      </c>
      <c r="L5787" s="33">
        <v>1</v>
      </c>
      <c r="M5787" s="33">
        <v>1</v>
      </c>
      <c r="N5787" s="33">
        <v>514665.13</v>
      </c>
      <c r="O5787" s="33">
        <v>2628.8</v>
      </c>
      <c r="P5787" s="33">
        <v>4390</v>
      </c>
    </row>
    <row r="5788" spans="1:16">
      <c r="A5788" s="27" t="s">
        <v>929</v>
      </c>
      <c r="B5788" s="31">
        <v>202412</v>
      </c>
      <c r="C5788" s="27" t="s">
        <v>119</v>
      </c>
      <c r="D5788" s="27" t="s">
        <v>211</v>
      </c>
      <c r="E5788" s="27" t="s">
        <v>33</v>
      </c>
      <c r="F5788" s="27" t="s">
        <v>257</v>
      </c>
      <c r="G5788" s="33">
        <v>473849.91</v>
      </c>
      <c r="H5788" s="33">
        <v>473849.91</v>
      </c>
      <c r="I5788" s="33">
        <v>12880</v>
      </c>
      <c r="J5788" s="33">
        <v>925</v>
      </c>
      <c r="K5788" s="33">
        <v>11600</v>
      </c>
      <c r="L5788" s="33">
        <v>1</v>
      </c>
      <c r="M5788" s="33">
        <v>1</v>
      </c>
      <c r="N5788" s="33">
        <v>589570.6899999999</v>
      </c>
      <c r="O5788" s="33">
        <v>2575.7</v>
      </c>
      <c r="P5788" s="33">
        <v>5086</v>
      </c>
    </row>
    <row r="5789" spans="1:16">
      <c r="A5789" s="27" t="s">
        <v>929</v>
      </c>
      <c r="B5789" s="31">
        <v>202501</v>
      </c>
      <c r="C5789" s="27" t="s">
        <v>119</v>
      </c>
      <c r="D5789" s="27" t="s">
        <v>211</v>
      </c>
      <c r="E5789" s="27" t="s">
        <v>33</v>
      </c>
      <c r="F5789" s="27" t="s">
        <v>257</v>
      </c>
      <c r="G5789" s="33">
        <v>245424.23</v>
      </c>
      <c r="H5789" s="33">
        <v>245424.23</v>
      </c>
      <c r="I5789" s="33">
        <v>6558</v>
      </c>
      <c r="J5789" s="33">
        <v>466</v>
      </c>
      <c r="K5789" s="33">
        <v>11600</v>
      </c>
      <c r="L5789" s="33">
        <v>1</v>
      </c>
      <c r="M5789" s="33">
        <v>1</v>
      </c>
      <c r="N5789" s="33">
        <v>299036.71</v>
      </c>
      <c r="O5789" s="33">
        <v>1355.6</v>
      </c>
      <c r="P5789" s="33">
        <v>2669</v>
      </c>
    </row>
    <row r="5790" spans="1:16">
      <c r="A5790" s="27" t="s">
        <v>929</v>
      </c>
      <c r="B5790" s="31">
        <v>202502</v>
      </c>
      <c r="C5790" s="27" t="s">
        <v>119</v>
      </c>
      <c r="D5790" s="27" t="s">
        <v>211</v>
      </c>
      <c r="E5790" s="27" t="s">
        <v>33</v>
      </c>
      <c r="F5790" s="27" t="s">
        <v>257</v>
      </c>
      <c r="G5790" s="33">
        <v>253663.36</v>
      </c>
      <c r="H5790" s="33">
        <v>253663.36</v>
      </c>
      <c r="I5790" s="33">
        <v>7083</v>
      </c>
      <c r="J5790" s="33">
        <v>554</v>
      </c>
      <c r="K5790" s="33">
        <v>11600</v>
      </c>
      <c r="L5790" s="33">
        <v>1</v>
      </c>
      <c r="M5790" s="33">
        <v>1</v>
      </c>
      <c r="N5790" s="33">
        <v>307445.55</v>
      </c>
      <c r="O5790" s="33">
        <v>1515.2</v>
      </c>
      <c r="P5790" s="33">
        <v>2812</v>
      </c>
    </row>
    <row r="5791" spans="1:16">
      <c r="A5791" s="27" t="s">
        <v>929</v>
      </c>
      <c r="B5791" s="31">
        <v>202503</v>
      </c>
      <c r="C5791" s="27" t="s">
        <v>119</v>
      </c>
      <c r="D5791" s="27" t="s">
        <v>211</v>
      </c>
      <c r="E5791" s="27" t="s">
        <v>33</v>
      </c>
      <c r="F5791" s="27" t="s">
        <v>257</v>
      </c>
      <c r="G5791" s="33">
        <v>348834.23</v>
      </c>
      <c r="H5791" s="33">
        <v>348834.23</v>
      </c>
      <c r="I5791" s="33">
        <v>8542</v>
      </c>
      <c r="J5791" s="33">
        <v>673</v>
      </c>
      <c r="K5791" s="33">
        <v>11600</v>
      </c>
      <c r="L5791" s="33">
        <v>1</v>
      </c>
      <c r="M5791" s="33">
        <v>1</v>
      </c>
      <c r="N5791" s="33">
        <v>382356.78</v>
      </c>
      <c r="O5791" s="33">
        <v>2059</v>
      </c>
      <c r="P5791" s="33">
        <v>3494</v>
      </c>
    </row>
    <row r="5792" spans="1:16">
      <c r="A5792" s="27" t="s">
        <v>929</v>
      </c>
      <c r="B5792" s="31">
        <v>202504</v>
      </c>
      <c r="C5792" s="27" t="s">
        <v>119</v>
      </c>
      <c r="D5792" s="27" t="s">
        <v>211</v>
      </c>
      <c r="E5792" s="27" t="s">
        <v>33</v>
      </c>
      <c r="F5792" s="27" t="s">
        <v>257</v>
      </c>
      <c r="G5792" s="33">
        <v>375703.57</v>
      </c>
      <c r="H5792" s="33">
        <v>375703.57</v>
      </c>
      <c r="I5792" s="33">
        <v>10857</v>
      </c>
      <c r="J5792" s="33">
        <v>777</v>
      </c>
      <c r="K5792" s="33">
        <v>11600</v>
      </c>
      <c r="L5792" s="33">
        <v>1</v>
      </c>
      <c r="M5792" s="33">
        <v>1</v>
      </c>
      <c r="N5792" s="33">
        <v>449002.95</v>
      </c>
      <c r="O5792" s="33">
        <v>2107.4</v>
      </c>
      <c r="P5792" s="33">
        <v>4143</v>
      </c>
    </row>
    <row r="5793" spans="1:16">
      <c r="A5793" s="27" t="s">
        <v>929</v>
      </c>
      <c r="B5793" s="31">
        <v>202505</v>
      </c>
      <c r="C5793" s="27" t="s">
        <v>119</v>
      </c>
      <c r="D5793" s="27" t="s">
        <v>211</v>
      </c>
      <c r="E5793" s="27" t="s">
        <v>33</v>
      </c>
      <c r="F5793" s="27" t="s">
        <v>257</v>
      </c>
      <c r="G5793" s="33">
        <v>395691.89</v>
      </c>
      <c r="H5793" s="33">
        <v>395691.89</v>
      </c>
      <c r="I5793" s="33">
        <v>10498</v>
      </c>
      <c r="J5793" s="33">
        <v>790</v>
      </c>
      <c r="K5793" s="33">
        <v>11600</v>
      </c>
      <c r="L5793" s="33">
        <v>1</v>
      </c>
      <c r="M5793" s="33">
        <v>1</v>
      </c>
      <c r="N5793" s="33">
        <v>490740.53</v>
      </c>
      <c r="O5793" s="33">
        <v>2152.6</v>
      </c>
      <c r="P5793" s="33">
        <v>4265</v>
      </c>
    </row>
    <row r="5794" spans="1:16">
      <c r="A5794" s="27" t="s">
        <v>929</v>
      </c>
      <c r="B5794" s="31">
        <v>202506</v>
      </c>
      <c r="C5794" s="27" t="s">
        <v>119</v>
      </c>
      <c r="D5794" s="27" t="s">
        <v>211</v>
      </c>
      <c r="E5794" s="27" t="s">
        <v>33</v>
      </c>
      <c r="F5794" s="27" t="s">
        <v>257</v>
      </c>
      <c r="G5794" s="33">
        <v>420708.49</v>
      </c>
      <c r="H5794" s="33">
        <v>420708.49</v>
      </c>
      <c r="I5794" s="33">
        <v>10747</v>
      </c>
      <c r="J5794" s="33">
        <v>862</v>
      </c>
      <c r="K5794" s="33">
        <v>11600</v>
      </c>
      <c r="L5794" s="33">
        <v>1</v>
      </c>
      <c r="M5794" s="33">
        <v>1</v>
      </c>
      <c r="N5794" s="33">
        <v>478423.2</v>
      </c>
      <c r="O5794" s="33">
        <v>2436.3</v>
      </c>
      <c r="P5794" s="33">
        <v>4504</v>
      </c>
    </row>
    <row r="5795" spans="1:16">
      <c r="A5795" s="27" t="s">
        <v>929</v>
      </c>
      <c r="B5795" s="31">
        <v>202507</v>
      </c>
      <c r="C5795" s="27" t="s">
        <v>119</v>
      </c>
      <c r="D5795" s="27" t="s">
        <v>211</v>
      </c>
      <c r="E5795" s="27" t="s">
        <v>33</v>
      </c>
      <c r="F5795" s="27" t="s">
        <v>257</v>
      </c>
      <c r="G5795" s="33">
        <v>357400.91</v>
      </c>
      <c r="H5795" s="33">
        <v>357400.91</v>
      </c>
      <c r="I5795" s="33">
        <v>9660</v>
      </c>
      <c r="J5795" s="33">
        <v>787</v>
      </c>
      <c r="K5795" s="33">
        <v>11600</v>
      </c>
      <c r="L5795" s="33">
        <v>1</v>
      </c>
      <c r="M5795" s="33">
        <v>1</v>
      </c>
      <c r="N5795" s="33">
        <v>424481.77</v>
      </c>
      <c r="O5795" s="33">
        <v>1911.4</v>
      </c>
      <c r="P5795" s="33">
        <v>3861</v>
      </c>
    </row>
    <row r="5796" spans="1:16">
      <c r="A5796" s="27" t="s">
        <v>929</v>
      </c>
      <c r="B5796" s="31">
        <v>202508</v>
      </c>
      <c r="C5796" s="27" t="s">
        <v>119</v>
      </c>
      <c r="D5796" s="27" t="s">
        <v>211</v>
      </c>
      <c r="E5796" s="27" t="s">
        <v>33</v>
      </c>
      <c r="F5796" s="27" t="s">
        <v>257</v>
      </c>
      <c r="G5796" s="33">
        <v>355958.2</v>
      </c>
      <c r="H5796" s="33">
        <v>355958.2</v>
      </c>
      <c r="I5796" s="33">
        <v>9407</v>
      </c>
      <c r="J5796" s="33">
        <v>895</v>
      </c>
      <c r="K5796" s="33">
        <v>11600</v>
      </c>
      <c r="L5796" s="33">
        <v>1</v>
      </c>
      <c r="M5796" s="33">
        <v>1</v>
      </c>
      <c r="N5796" s="33">
        <v>407971.12</v>
      </c>
      <c r="O5796" s="33">
        <v>1920.9</v>
      </c>
      <c r="P5796" s="33">
        <v>3704</v>
      </c>
    </row>
    <row r="5797" spans="1:16">
      <c r="A5797" s="27" t="s">
        <v>929</v>
      </c>
      <c r="B5797" s="31">
        <v>202509</v>
      </c>
      <c r="C5797" s="27" t="s">
        <v>119</v>
      </c>
      <c r="D5797" s="27" t="s">
        <v>211</v>
      </c>
      <c r="E5797" s="27" t="s">
        <v>33</v>
      </c>
      <c r="F5797" s="27" t="s">
        <v>257</v>
      </c>
      <c r="G5797" s="33">
        <v>314082.56</v>
      </c>
      <c r="H5797" s="33">
        <v>314082.56</v>
      </c>
      <c r="I5797" s="33">
        <v>7388</v>
      </c>
      <c r="J5797" s="33">
        <v>603</v>
      </c>
      <c r="K5797" s="33">
        <v>11600</v>
      </c>
      <c r="L5797" s="33">
        <v>1</v>
      </c>
      <c r="M5797" s="33">
        <v>1</v>
      </c>
      <c r="N5797" s="33">
        <v>391449.44</v>
      </c>
      <c r="O5797" s="33">
        <v>1682.9</v>
      </c>
      <c r="P5797" s="33">
        <v>3145</v>
      </c>
    </row>
    <row r="5798" spans="1:16">
      <c r="A5798" s="27" t="s">
        <v>929</v>
      </c>
      <c r="B5798" s="31">
        <v>202510</v>
      </c>
      <c r="C5798" s="27" t="s">
        <v>119</v>
      </c>
      <c r="D5798" s="27" t="s">
        <v>211</v>
      </c>
      <c r="E5798" s="27" t="s">
        <v>33</v>
      </c>
      <c r="F5798" s="27" t="s">
        <v>257</v>
      </c>
      <c r="G5798" s="33">
        <v>358831.6</v>
      </c>
      <c r="H5798" s="33">
        <v>358831.6</v>
      </c>
      <c r="I5798" s="33">
        <v>9323</v>
      </c>
      <c r="J5798" s="33">
        <v>786</v>
      </c>
      <c r="K5798" s="33">
        <v>11600</v>
      </c>
      <c r="L5798" s="33">
        <v>1</v>
      </c>
      <c r="M5798" s="33">
        <v>1</v>
      </c>
      <c r="N5798" s="33">
        <v>429071.36</v>
      </c>
      <c r="O5798" s="33">
        <v>2037.1</v>
      </c>
      <c r="P5798" s="33">
        <v>3834</v>
      </c>
    </row>
    <row r="5799" spans="1:16">
      <c r="A5799" s="27" t="s">
        <v>929</v>
      </c>
      <c r="B5799" s="31">
        <v>202511</v>
      </c>
      <c r="C5799" s="27" t="s">
        <v>119</v>
      </c>
      <c r="D5799" s="27" t="s">
        <v>211</v>
      </c>
      <c r="E5799" s="27" t="s">
        <v>33</v>
      </c>
      <c r="F5799" s="27" t="s">
        <v>257</v>
      </c>
      <c r="G5799" s="33">
        <v>483139.24</v>
      </c>
      <c r="H5799" s="33">
        <v>483139.24</v>
      </c>
      <c r="I5799" s="33">
        <v>11920</v>
      </c>
      <c r="J5799" s="33">
        <v>1097</v>
      </c>
      <c r="K5799" s="33">
        <v>11600</v>
      </c>
      <c r="L5799" s="33">
        <v>1</v>
      </c>
      <c r="M5799" s="33">
        <v>1</v>
      </c>
      <c r="N5799" s="33">
        <v>516723.79</v>
      </c>
      <c r="O5799" s="33">
        <v>3061.8</v>
      </c>
      <c r="P5799" s="33">
        <v>4865</v>
      </c>
    </row>
    <row r="5800" spans="1:16">
      <c r="A5800" s="27" t="s">
        <v>929</v>
      </c>
      <c r="B5800" s="31">
        <v>202512</v>
      </c>
      <c r="C5800" s="27" t="s">
        <v>119</v>
      </c>
      <c r="D5800" s="27" t="s">
        <v>211</v>
      </c>
      <c r="E5800" s="27" t="s">
        <v>33</v>
      </c>
      <c r="F5800" s="27" t="s">
        <v>257</v>
      </c>
      <c r="G5800" s="33">
        <v>478558.17</v>
      </c>
      <c r="H5800" s="33">
        <v>478558.17</v>
      </c>
      <c r="I5800" s="33">
        <v>13136</v>
      </c>
      <c r="J5800" s="33">
        <v>943</v>
      </c>
      <c r="K5800" s="33">
        <v>11600</v>
      </c>
      <c r="L5800" s="33">
        <v>1</v>
      </c>
      <c r="M5800" s="33">
        <v>1</v>
      </c>
      <c r="N5800" s="33">
        <v>591928.97</v>
      </c>
      <c r="O5800" s="33">
        <v>2705.9</v>
      </c>
      <c r="P5800" s="33">
        <v>5150</v>
      </c>
    </row>
    <row r="5801" spans="1:16">
      <c r="A5801" s="27" t="s">
        <v>929</v>
      </c>
      <c r="B5801" s="31">
        <v>202601</v>
      </c>
      <c r="C5801" s="27" t="s">
        <v>119</v>
      </c>
      <c r="D5801" s="27" t="s">
        <v>211</v>
      </c>
      <c r="E5801" s="27" t="s">
        <v>33</v>
      </c>
      <c r="F5801" s="27" t="s">
        <v>257</v>
      </c>
      <c r="G5801" s="33">
        <v>253187.84</v>
      </c>
      <c r="H5801" s="33">
        <v>253187.84</v>
      </c>
      <c r="I5801" s="33">
        <v>6478</v>
      </c>
      <c r="J5801" s="33">
        <v>470</v>
      </c>
      <c r="K5801" s="33">
        <v>11600</v>
      </c>
      <c r="L5801" s="33">
        <v>1</v>
      </c>
      <c r="M5801" s="33">
        <v>1</v>
      </c>
      <c r="N5801" s="33">
        <v>300232.86</v>
      </c>
      <c r="O5801" s="33">
        <v>1383.2</v>
      </c>
      <c r="P5801" s="33">
        <v>2642</v>
      </c>
    </row>
    <row r="5802" spans="1:16">
      <c r="A5802" s="27" t="s">
        <v>929</v>
      </c>
      <c r="B5802" s="31">
        <v>202602</v>
      </c>
      <c r="C5802" s="27" t="s">
        <v>119</v>
      </c>
      <c r="D5802" s="27" t="s">
        <v>211</v>
      </c>
      <c r="E5802" s="27" t="s">
        <v>33</v>
      </c>
      <c r="F5802" s="27" t="s">
        <v>257</v>
      </c>
      <c r="G5802" s="33">
        <v>257020.29</v>
      </c>
      <c r="H5802" s="33">
        <v>257020.29</v>
      </c>
      <c r="I5802" s="33">
        <v>6713</v>
      </c>
      <c r="J5802" s="33">
        <v>570</v>
      </c>
      <c r="K5802" s="33">
        <v>11600</v>
      </c>
      <c r="L5802" s="33">
        <v>1</v>
      </c>
      <c r="M5802" s="33">
        <v>1</v>
      </c>
      <c r="N5802" s="33">
        <v>308675.33</v>
      </c>
      <c r="O5802" s="33">
        <v>1437</v>
      </c>
      <c r="P5802" s="33">
        <v>2739</v>
      </c>
    </row>
    <row r="5803" spans="1:16">
      <c r="A5803" s="27" t="s">
        <v>929</v>
      </c>
      <c r="B5803" s="31">
        <v>202603</v>
      </c>
      <c r="C5803" s="27" t="s">
        <v>119</v>
      </c>
      <c r="D5803" s="27" t="s">
        <v>211</v>
      </c>
      <c r="E5803" s="27" t="s">
        <v>33</v>
      </c>
      <c r="F5803" s="27" t="s">
        <v>257</v>
      </c>
      <c r="G5803" s="33">
        <v>319971.91</v>
      </c>
      <c r="H5803" s="33">
        <v>319971.91</v>
      </c>
      <c r="I5803" s="33">
        <v>7807</v>
      </c>
      <c r="J5803" s="33">
        <v>605</v>
      </c>
      <c r="K5803" s="33">
        <v>11600</v>
      </c>
      <c r="L5803" s="33">
        <v>1</v>
      </c>
      <c r="M5803" s="33">
        <v>1</v>
      </c>
      <c r="N5803" s="33">
        <v>383886.2</v>
      </c>
      <c r="O5803" s="33">
        <v>1651.2</v>
      </c>
      <c r="P5803" s="33">
        <v>3264</v>
      </c>
    </row>
    <row r="5804" spans="1:16">
      <c r="A5804" s="27" t="s">
        <v>929</v>
      </c>
      <c r="B5804" s="31">
        <v>202604</v>
      </c>
      <c r="C5804" s="27" t="s">
        <v>119</v>
      </c>
      <c r="D5804" s="27" t="s">
        <v>211</v>
      </c>
      <c r="E5804" s="27" t="s">
        <v>33</v>
      </c>
      <c r="F5804" s="27" t="s">
        <v>257</v>
      </c>
      <c r="G5804" s="33">
        <v>370834.29</v>
      </c>
      <c r="H5804" s="33">
        <v>370834.29</v>
      </c>
      <c r="I5804" s="33">
        <v>9812</v>
      </c>
      <c r="J5804" s="33">
        <v>657</v>
      </c>
      <c r="K5804" s="33">
        <v>11600</v>
      </c>
      <c r="L5804" s="33">
        <v>1</v>
      </c>
      <c r="M5804" s="33">
        <v>1</v>
      </c>
      <c r="N5804" s="33">
        <v>450798.96</v>
      </c>
      <c r="O5804" s="33">
        <v>1849.2</v>
      </c>
      <c r="P5804" s="33">
        <v>4028</v>
      </c>
    </row>
    <row r="5805" spans="1:16">
      <c r="A5805" s="27" t="s">
        <v>929</v>
      </c>
      <c r="B5805" s="31">
        <v>202605</v>
      </c>
      <c r="C5805" s="27" t="s">
        <v>119</v>
      </c>
      <c r="D5805" s="27" t="s">
        <v>211</v>
      </c>
      <c r="E5805" s="27" t="s">
        <v>33</v>
      </c>
      <c r="F5805" s="27" t="s">
        <v>257</v>
      </c>
      <c r="G5805" s="33">
        <v>431618.54</v>
      </c>
      <c r="H5805" s="33">
        <v>431618.54</v>
      </c>
      <c r="I5805" s="33">
        <v>10325</v>
      </c>
      <c r="J5805" s="33">
        <v>794</v>
      </c>
      <c r="K5805" s="33">
        <v>11600</v>
      </c>
      <c r="L5805" s="33">
        <v>1</v>
      </c>
      <c r="M5805" s="33">
        <v>1</v>
      </c>
      <c r="N5805" s="33">
        <v>492703.49</v>
      </c>
      <c r="O5805" s="33">
        <v>2582.3</v>
      </c>
      <c r="P5805" s="33">
        <v>4162</v>
      </c>
    </row>
    <row r="5806" spans="1:16">
      <c r="A5806" s="27" t="s">
        <v>929</v>
      </c>
      <c r="B5806" s="31">
        <v>202606</v>
      </c>
      <c r="C5806" s="27" t="s">
        <v>119</v>
      </c>
      <c r="D5806" s="27" t="s">
        <v>211</v>
      </c>
      <c r="E5806" s="27" t="s">
        <v>33</v>
      </c>
      <c r="F5806" s="27" t="s">
        <v>257</v>
      </c>
      <c r="G5806" s="33">
        <v>425718.08</v>
      </c>
      <c r="H5806" s="33">
        <v>425718.08</v>
      </c>
      <c r="I5806" s="33">
        <v>11842</v>
      </c>
      <c r="J5806" s="33">
        <v>961</v>
      </c>
      <c r="K5806" s="33">
        <v>11600</v>
      </c>
      <c r="L5806" s="33">
        <v>1</v>
      </c>
      <c r="M5806" s="33">
        <v>1</v>
      </c>
      <c r="N5806" s="33">
        <v>480336.89</v>
      </c>
      <c r="O5806" s="33">
        <v>2656.5</v>
      </c>
      <c r="P5806" s="33">
        <v>4600</v>
      </c>
    </row>
    <row r="5807" spans="1:16">
      <c r="A5807" s="27" t="s">
        <v>929</v>
      </c>
      <c r="B5807" s="31">
        <v>202607</v>
      </c>
      <c r="C5807" s="27" t="s">
        <v>119</v>
      </c>
      <c r="D5807" s="27" t="s">
        <v>211</v>
      </c>
      <c r="E5807" s="27" t="s">
        <v>33</v>
      </c>
      <c r="F5807" s="27" t="s">
        <v>257</v>
      </c>
      <c r="G5807" s="33">
        <v>393656.15</v>
      </c>
      <c r="H5807" s="33">
        <v>393656.15</v>
      </c>
      <c r="I5807" s="33">
        <v>10189</v>
      </c>
      <c r="J5807" s="33">
        <v>820</v>
      </c>
      <c r="K5807" s="33">
        <v>11600</v>
      </c>
      <c r="L5807" s="33">
        <v>1</v>
      </c>
      <c r="M5807" s="33">
        <v>1</v>
      </c>
      <c r="N5807" s="33">
        <v>426179.69</v>
      </c>
      <c r="O5807" s="33">
        <v>2153.8</v>
      </c>
      <c r="P5807" s="33">
        <v>4148</v>
      </c>
    </row>
    <row r="5808" spans="1:16">
      <c r="A5808" s="27" t="s">
        <v>931</v>
      </c>
      <c r="B5808" s="31">
        <v>202408</v>
      </c>
      <c r="C5808" s="27" t="s">
        <v>119</v>
      </c>
      <c r="D5808" s="27" t="s">
        <v>211</v>
      </c>
      <c r="E5808" s="27" t="s">
        <v>33</v>
      </c>
      <c r="F5808" s="27" t="s">
        <v>289</v>
      </c>
      <c r="G5808" s="33">
        <v>765939.39</v>
      </c>
      <c r="H5808" s="33">
        <v>765939.39</v>
      </c>
      <c r="I5808" s="33">
        <v>14845</v>
      </c>
      <c r="J5808" s="33">
        <v>1243</v>
      </c>
      <c r="K5808" s="33">
        <v>25200</v>
      </c>
      <c r="L5808" s="33">
        <v>1</v>
      </c>
      <c r="M5808" s="33">
        <v>1</v>
      </c>
      <c r="N5808" s="33">
        <v>1124237.2</v>
      </c>
      <c r="O5808" s="33">
        <v>3524.4</v>
      </c>
      <c r="P5808" s="33">
        <v>6366</v>
      </c>
    </row>
    <row r="5809" spans="1:16">
      <c r="A5809" s="27" t="s">
        <v>931</v>
      </c>
      <c r="B5809" s="31">
        <v>202409</v>
      </c>
      <c r="C5809" s="27" t="s">
        <v>119</v>
      </c>
      <c r="D5809" s="27" t="s">
        <v>211</v>
      </c>
      <c r="E5809" s="27" t="s">
        <v>33</v>
      </c>
      <c r="F5809" s="27" t="s">
        <v>289</v>
      </c>
      <c r="G5809" s="33">
        <v>757318.0699999999</v>
      </c>
      <c r="H5809" s="33">
        <v>757318.0699999999</v>
      </c>
      <c r="I5809" s="33">
        <v>12689</v>
      </c>
      <c r="J5809" s="33">
        <v>1097</v>
      </c>
      <c r="K5809" s="33">
        <v>25200</v>
      </c>
      <c r="L5809" s="33">
        <v>1</v>
      </c>
      <c r="M5809" s="33">
        <v>1</v>
      </c>
      <c r="N5809" s="33">
        <v>1078708.76</v>
      </c>
      <c r="O5809" s="33">
        <v>3380.1</v>
      </c>
      <c r="P5809" s="33">
        <v>5552</v>
      </c>
    </row>
    <row r="5810" spans="1:16">
      <c r="A5810" s="27" t="s">
        <v>931</v>
      </c>
      <c r="B5810" s="31">
        <v>202410</v>
      </c>
      <c r="C5810" s="27" t="s">
        <v>119</v>
      </c>
      <c r="D5810" s="27" t="s">
        <v>211</v>
      </c>
      <c r="E5810" s="27" t="s">
        <v>33</v>
      </c>
      <c r="F5810" s="27" t="s">
        <v>289</v>
      </c>
      <c r="G5810" s="33">
        <v>763311.66</v>
      </c>
      <c r="H5810" s="33">
        <v>763311.66</v>
      </c>
      <c r="I5810" s="33">
        <v>14312</v>
      </c>
      <c r="J5810" s="33">
        <v>1143</v>
      </c>
      <c r="K5810" s="33">
        <v>25200</v>
      </c>
      <c r="L5810" s="33">
        <v>1</v>
      </c>
      <c r="M5810" s="33">
        <v>1</v>
      </c>
      <c r="N5810" s="33">
        <v>1182382.66</v>
      </c>
      <c r="O5810" s="33">
        <v>3354.1</v>
      </c>
      <c r="P5810" s="33">
        <v>5980</v>
      </c>
    </row>
    <row r="5811" spans="1:16">
      <c r="A5811" s="27" t="s">
        <v>931</v>
      </c>
      <c r="B5811" s="31">
        <v>202411</v>
      </c>
      <c r="C5811" s="27" t="s">
        <v>119</v>
      </c>
      <c r="D5811" s="27" t="s">
        <v>211</v>
      </c>
      <c r="E5811" s="27" t="s">
        <v>33</v>
      </c>
      <c r="F5811" s="27" t="s">
        <v>289</v>
      </c>
      <c r="G5811" s="33">
        <v>962259.4399999999</v>
      </c>
      <c r="H5811" s="33">
        <v>962259.4399999999</v>
      </c>
      <c r="I5811" s="33">
        <v>18436</v>
      </c>
      <c r="J5811" s="33">
        <v>1581</v>
      </c>
      <c r="K5811" s="33">
        <v>25200</v>
      </c>
      <c r="L5811" s="33">
        <v>1</v>
      </c>
      <c r="M5811" s="33">
        <v>1</v>
      </c>
      <c r="N5811" s="33">
        <v>1423924.58</v>
      </c>
      <c r="O5811" s="33">
        <v>4359.1</v>
      </c>
      <c r="P5811" s="33">
        <v>7620</v>
      </c>
    </row>
    <row r="5812" spans="1:16">
      <c r="A5812" s="27" t="s">
        <v>931</v>
      </c>
      <c r="B5812" s="31">
        <v>202412</v>
      </c>
      <c r="C5812" s="27" t="s">
        <v>119</v>
      </c>
      <c r="D5812" s="27" t="s">
        <v>211</v>
      </c>
      <c r="E5812" s="27" t="s">
        <v>33</v>
      </c>
      <c r="F5812" s="27" t="s">
        <v>289</v>
      </c>
      <c r="G5812" s="33">
        <v>1098169.01</v>
      </c>
      <c r="H5812" s="33">
        <v>1098169.01</v>
      </c>
      <c r="I5812" s="33">
        <v>20503</v>
      </c>
      <c r="J5812" s="33">
        <v>1586</v>
      </c>
      <c r="K5812" s="33">
        <v>25200</v>
      </c>
      <c r="L5812" s="33">
        <v>1</v>
      </c>
      <c r="M5812" s="33">
        <v>1</v>
      </c>
      <c r="N5812" s="33">
        <v>1631165.86</v>
      </c>
      <c r="O5812" s="33">
        <v>5229</v>
      </c>
      <c r="P5812" s="33">
        <v>8652</v>
      </c>
    </row>
    <row r="5813" spans="1:16">
      <c r="A5813" s="27" t="s">
        <v>931</v>
      </c>
      <c r="B5813" s="31">
        <v>202501</v>
      </c>
      <c r="C5813" s="27" t="s">
        <v>119</v>
      </c>
      <c r="D5813" s="27" t="s">
        <v>211</v>
      </c>
      <c r="E5813" s="27" t="s">
        <v>33</v>
      </c>
      <c r="F5813" s="27" t="s">
        <v>289</v>
      </c>
      <c r="G5813" s="33">
        <v>572407.33</v>
      </c>
      <c r="H5813" s="33">
        <v>572407.33</v>
      </c>
      <c r="I5813" s="33">
        <v>10762</v>
      </c>
      <c r="J5813" s="33">
        <v>999</v>
      </c>
      <c r="K5813" s="33">
        <v>25200</v>
      </c>
      <c r="L5813" s="33">
        <v>1</v>
      </c>
      <c r="M5813" s="33">
        <v>1</v>
      </c>
      <c r="N5813" s="33">
        <v>827345.2</v>
      </c>
      <c r="O5813" s="33">
        <v>2635.5</v>
      </c>
      <c r="P5813" s="33">
        <v>4496</v>
      </c>
    </row>
    <row r="5814" spans="1:16">
      <c r="A5814" s="27" t="s">
        <v>931</v>
      </c>
      <c r="B5814" s="31">
        <v>202502</v>
      </c>
      <c r="C5814" s="27" t="s">
        <v>119</v>
      </c>
      <c r="D5814" s="27" t="s">
        <v>211</v>
      </c>
      <c r="E5814" s="27" t="s">
        <v>33</v>
      </c>
      <c r="F5814" s="27" t="s">
        <v>289</v>
      </c>
      <c r="G5814" s="33">
        <v>584966.2</v>
      </c>
      <c r="H5814" s="33">
        <v>584966.2</v>
      </c>
      <c r="I5814" s="33">
        <v>11154</v>
      </c>
      <c r="J5814" s="33">
        <v>1126</v>
      </c>
      <c r="K5814" s="33">
        <v>25200</v>
      </c>
      <c r="L5814" s="33">
        <v>1</v>
      </c>
      <c r="M5814" s="33">
        <v>1</v>
      </c>
      <c r="N5814" s="33">
        <v>850609.9300000001</v>
      </c>
      <c r="O5814" s="33">
        <v>2755.6</v>
      </c>
      <c r="P5814" s="33">
        <v>4757</v>
      </c>
    </row>
    <row r="5815" spans="1:16">
      <c r="A5815" s="27" t="s">
        <v>931</v>
      </c>
      <c r="B5815" s="31">
        <v>202503</v>
      </c>
      <c r="C5815" s="27" t="s">
        <v>119</v>
      </c>
      <c r="D5815" s="27" t="s">
        <v>211</v>
      </c>
      <c r="E5815" s="27" t="s">
        <v>33</v>
      </c>
      <c r="F5815" s="27" t="s">
        <v>289</v>
      </c>
      <c r="G5815" s="33">
        <v>710921.1</v>
      </c>
      <c r="H5815" s="33">
        <v>710921.1</v>
      </c>
      <c r="I5815" s="33">
        <v>12737</v>
      </c>
      <c r="J5815" s="33">
        <v>1069</v>
      </c>
      <c r="K5815" s="33">
        <v>25200</v>
      </c>
      <c r="L5815" s="33">
        <v>1</v>
      </c>
      <c r="M5815" s="33">
        <v>1</v>
      </c>
      <c r="N5815" s="33">
        <v>1057866.91</v>
      </c>
      <c r="O5815" s="33">
        <v>3374.8</v>
      </c>
      <c r="P5815" s="33">
        <v>5455</v>
      </c>
    </row>
    <row r="5816" spans="1:16">
      <c r="A5816" s="27" t="s">
        <v>931</v>
      </c>
      <c r="B5816" s="31">
        <v>202504</v>
      </c>
      <c r="C5816" s="27" t="s">
        <v>119</v>
      </c>
      <c r="D5816" s="27" t="s">
        <v>211</v>
      </c>
      <c r="E5816" s="27" t="s">
        <v>33</v>
      </c>
      <c r="F5816" s="27" t="s">
        <v>289</v>
      </c>
      <c r="G5816" s="33">
        <v>857162.24</v>
      </c>
      <c r="H5816" s="33">
        <v>857162.24</v>
      </c>
      <c r="I5816" s="33">
        <v>14849</v>
      </c>
      <c r="J5816" s="33">
        <v>1290</v>
      </c>
      <c r="K5816" s="33">
        <v>25200</v>
      </c>
      <c r="L5816" s="33">
        <v>1</v>
      </c>
      <c r="M5816" s="33">
        <v>1</v>
      </c>
      <c r="N5816" s="33">
        <v>1242256.96</v>
      </c>
      <c r="O5816" s="33">
        <v>3774.4</v>
      </c>
      <c r="P5816" s="33">
        <v>6348</v>
      </c>
    </row>
    <row r="5817" spans="1:16">
      <c r="A5817" s="27" t="s">
        <v>931</v>
      </c>
      <c r="B5817" s="31">
        <v>202505</v>
      </c>
      <c r="C5817" s="27" t="s">
        <v>119</v>
      </c>
      <c r="D5817" s="27" t="s">
        <v>211</v>
      </c>
      <c r="E5817" s="27" t="s">
        <v>33</v>
      </c>
      <c r="F5817" s="27" t="s">
        <v>289</v>
      </c>
      <c r="G5817" s="33">
        <v>886080.09</v>
      </c>
      <c r="H5817" s="33">
        <v>886080.09</v>
      </c>
      <c r="I5817" s="33">
        <v>16814</v>
      </c>
      <c r="J5817" s="33">
        <v>1505</v>
      </c>
      <c r="K5817" s="33">
        <v>25200</v>
      </c>
      <c r="L5817" s="33">
        <v>1</v>
      </c>
      <c r="M5817" s="33">
        <v>1</v>
      </c>
      <c r="N5817" s="33">
        <v>1357732.35</v>
      </c>
      <c r="O5817" s="33">
        <v>3963.6</v>
      </c>
      <c r="P5817" s="33">
        <v>6965</v>
      </c>
    </row>
    <row r="5818" spans="1:16">
      <c r="A5818" s="27" t="s">
        <v>931</v>
      </c>
      <c r="B5818" s="31">
        <v>202506</v>
      </c>
      <c r="C5818" s="27" t="s">
        <v>119</v>
      </c>
      <c r="D5818" s="27" t="s">
        <v>211</v>
      </c>
      <c r="E5818" s="27" t="s">
        <v>33</v>
      </c>
      <c r="F5818" s="27" t="s">
        <v>289</v>
      </c>
      <c r="G5818" s="33">
        <v>928360.5699999999</v>
      </c>
      <c r="H5818" s="33">
        <v>928360.5699999999</v>
      </c>
      <c r="I5818" s="33">
        <v>17695</v>
      </c>
      <c r="J5818" s="33">
        <v>1662</v>
      </c>
      <c r="K5818" s="33">
        <v>25200</v>
      </c>
      <c r="L5818" s="33">
        <v>1</v>
      </c>
      <c r="M5818" s="33">
        <v>1</v>
      </c>
      <c r="N5818" s="33">
        <v>1323654</v>
      </c>
      <c r="O5818" s="33">
        <v>4705.9</v>
      </c>
      <c r="P5818" s="33">
        <v>7596</v>
      </c>
    </row>
    <row r="5819" spans="1:16">
      <c r="A5819" s="27" t="s">
        <v>931</v>
      </c>
      <c r="B5819" s="31">
        <v>202507</v>
      </c>
      <c r="C5819" s="27" t="s">
        <v>119</v>
      </c>
      <c r="D5819" s="27" t="s">
        <v>211</v>
      </c>
      <c r="E5819" s="27" t="s">
        <v>33</v>
      </c>
      <c r="F5819" s="27" t="s">
        <v>289</v>
      </c>
      <c r="G5819" s="33">
        <v>798618.13</v>
      </c>
      <c r="H5819" s="33">
        <v>798618.13</v>
      </c>
      <c r="I5819" s="33">
        <v>13184</v>
      </c>
      <c r="J5819" s="33">
        <v>1012</v>
      </c>
      <c r="K5819" s="33">
        <v>25200</v>
      </c>
      <c r="L5819" s="33">
        <v>1</v>
      </c>
      <c r="M5819" s="33">
        <v>1</v>
      </c>
      <c r="N5819" s="33">
        <v>1174414.17</v>
      </c>
      <c r="O5819" s="33">
        <v>3872.8</v>
      </c>
      <c r="P5819" s="33">
        <v>5820</v>
      </c>
    </row>
    <row r="5820" spans="1:16">
      <c r="A5820" s="27" t="s">
        <v>931</v>
      </c>
      <c r="B5820" s="31">
        <v>202508</v>
      </c>
      <c r="C5820" s="27" t="s">
        <v>119</v>
      </c>
      <c r="D5820" s="27" t="s">
        <v>211</v>
      </c>
      <c r="E5820" s="27" t="s">
        <v>33</v>
      </c>
      <c r="F5820" s="27" t="s">
        <v>289</v>
      </c>
      <c r="G5820" s="33">
        <v>755702.55</v>
      </c>
      <c r="H5820" s="33">
        <v>755702.55</v>
      </c>
      <c r="I5820" s="33">
        <v>13496</v>
      </c>
      <c r="J5820" s="33">
        <v>1238</v>
      </c>
      <c r="K5820" s="33">
        <v>25200</v>
      </c>
      <c r="L5820" s="33">
        <v>1</v>
      </c>
      <c r="M5820" s="33">
        <v>1</v>
      </c>
      <c r="N5820" s="33">
        <v>1128734.15</v>
      </c>
      <c r="O5820" s="33">
        <v>3479.5</v>
      </c>
      <c r="P5820" s="33">
        <v>5604</v>
      </c>
    </row>
    <row r="5821" spans="1:16">
      <c r="A5821" s="27" t="s">
        <v>931</v>
      </c>
      <c r="B5821" s="31">
        <v>202509</v>
      </c>
      <c r="C5821" s="27" t="s">
        <v>119</v>
      </c>
      <c r="D5821" s="27" t="s">
        <v>211</v>
      </c>
      <c r="E5821" s="27" t="s">
        <v>33</v>
      </c>
      <c r="F5821" s="27" t="s">
        <v>289</v>
      </c>
      <c r="G5821" s="33">
        <v>731215.98</v>
      </c>
      <c r="H5821" s="33">
        <v>731215.98</v>
      </c>
      <c r="I5821" s="33">
        <v>13430</v>
      </c>
      <c r="J5821" s="33">
        <v>1286</v>
      </c>
      <c r="K5821" s="33">
        <v>25200</v>
      </c>
      <c r="L5821" s="33">
        <v>1</v>
      </c>
      <c r="M5821" s="33">
        <v>1</v>
      </c>
      <c r="N5821" s="33">
        <v>1083023.59</v>
      </c>
      <c r="O5821" s="33">
        <v>3511</v>
      </c>
      <c r="P5821" s="33">
        <v>5823</v>
      </c>
    </row>
    <row r="5822" spans="1:16">
      <c r="A5822" s="27" t="s">
        <v>931</v>
      </c>
      <c r="B5822" s="31">
        <v>202510</v>
      </c>
      <c r="C5822" s="27" t="s">
        <v>119</v>
      </c>
      <c r="D5822" s="27" t="s">
        <v>211</v>
      </c>
      <c r="E5822" s="27" t="s">
        <v>33</v>
      </c>
      <c r="F5822" s="27" t="s">
        <v>289</v>
      </c>
      <c r="G5822" s="33">
        <v>750438.78</v>
      </c>
      <c r="H5822" s="33">
        <v>750438.78</v>
      </c>
      <c r="I5822" s="33">
        <v>14087</v>
      </c>
      <c r="J5822" s="33">
        <v>1335</v>
      </c>
      <c r="K5822" s="33">
        <v>25200</v>
      </c>
      <c r="L5822" s="33">
        <v>1</v>
      </c>
      <c r="M5822" s="33">
        <v>1</v>
      </c>
      <c r="N5822" s="33">
        <v>1187112.19</v>
      </c>
      <c r="O5822" s="33">
        <v>3248.7</v>
      </c>
      <c r="P5822" s="33">
        <v>5793</v>
      </c>
    </row>
    <row r="5823" spans="1:16">
      <c r="A5823" s="27" t="s">
        <v>931</v>
      </c>
      <c r="B5823" s="31">
        <v>202511</v>
      </c>
      <c r="C5823" s="27" t="s">
        <v>119</v>
      </c>
      <c r="D5823" s="27" t="s">
        <v>211</v>
      </c>
      <c r="E5823" s="27" t="s">
        <v>33</v>
      </c>
      <c r="F5823" s="27" t="s">
        <v>289</v>
      </c>
      <c r="G5823" s="33">
        <v>934340.49</v>
      </c>
      <c r="H5823" s="33">
        <v>934340.49</v>
      </c>
      <c r="I5823" s="33">
        <v>16707</v>
      </c>
      <c r="J5823" s="33">
        <v>1380</v>
      </c>
      <c r="K5823" s="33">
        <v>25200</v>
      </c>
      <c r="L5823" s="33">
        <v>1</v>
      </c>
      <c r="M5823" s="33">
        <v>1</v>
      </c>
      <c r="N5823" s="33">
        <v>1429620.28</v>
      </c>
      <c r="O5823" s="33">
        <v>4616.6</v>
      </c>
      <c r="P5823" s="33">
        <v>7457</v>
      </c>
    </row>
    <row r="5824" spans="1:16">
      <c r="A5824" s="27" t="s">
        <v>931</v>
      </c>
      <c r="B5824" s="31">
        <v>202512</v>
      </c>
      <c r="C5824" s="27" t="s">
        <v>119</v>
      </c>
      <c r="D5824" s="27" t="s">
        <v>211</v>
      </c>
      <c r="E5824" s="27" t="s">
        <v>33</v>
      </c>
      <c r="F5824" s="27" t="s">
        <v>289</v>
      </c>
      <c r="G5824" s="33">
        <v>1083006.14</v>
      </c>
      <c r="H5824" s="33">
        <v>1083006.14</v>
      </c>
      <c r="I5824" s="33">
        <v>19739</v>
      </c>
      <c r="J5824" s="33">
        <v>1836</v>
      </c>
      <c r="K5824" s="33">
        <v>25200</v>
      </c>
      <c r="L5824" s="33">
        <v>1</v>
      </c>
      <c r="M5824" s="33">
        <v>1</v>
      </c>
      <c r="N5824" s="33">
        <v>1637690.52</v>
      </c>
      <c r="O5824" s="33">
        <v>4689.4</v>
      </c>
      <c r="P5824" s="33">
        <v>8574</v>
      </c>
    </row>
    <row r="5825" spans="1:16">
      <c r="A5825" s="27" t="s">
        <v>931</v>
      </c>
      <c r="B5825" s="31">
        <v>202601</v>
      </c>
      <c r="C5825" s="27" t="s">
        <v>119</v>
      </c>
      <c r="D5825" s="27" t="s">
        <v>211</v>
      </c>
      <c r="E5825" s="27" t="s">
        <v>33</v>
      </c>
      <c r="F5825" s="27" t="s">
        <v>289</v>
      </c>
      <c r="G5825" s="33">
        <v>598914.16</v>
      </c>
      <c r="H5825" s="33">
        <v>598914.16</v>
      </c>
      <c r="I5825" s="33">
        <v>11093</v>
      </c>
      <c r="J5825" s="33">
        <v>906</v>
      </c>
      <c r="K5825" s="33">
        <v>25200</v>
      </c>
      <c r="L5825" s="33">
        <v>1</v>
      </c>
      <c r="M5825" s="33">
        <v>1</v>
      </c>
      <c r="N5825" s="33">
        <v>830654.58</v>
      </c>
      <c r="O5825" s="33">
        <v>2766.9</v>
      </c>
      <c r="P5825" s="33">
        <v>4912</v>
      </c>
    </row>
    <row r="5826" spans="1:16">
      <c r="A5826" s="27" t="s">
        <v>931</v>
      </c>
      <c r="B5826" s="31">
        <v>202602</v>
      </c>
      <c r="C5826" s="27" t="s">
        <v>119</v>
      </c>
      <c r="D5826" s="27" t="s">
        <v>211</v>
      </c>
      <c r="E5826" s="27" t="s">
        <v>33</v>
      </c>
      <c r="F5826" s="27" t="s">
        <v>289</v>
      </c>
      <c r="G5826" s="33">
        <v>568665.75</v>
      </c>
      <c r="H5826" s="33">
        <v>568665.75</v>
      </c>
      <c r="I5826" s="33">
        <v>9405</v>
      </c>
      <c r="J5826" s="33">
        <v>836</v>
      </c>
      <c r="K5826" s="33">
        <v>25200</v>
      </c>
      <c r="L5826" s="33">
        <v>1</v>
      </c>
      <c r="M5826" s="33">
        <v>1</v>
      </c>
      <c r="N5826" s="33">
        <v>854012.37</v>
      </c>
      <c r="O5826" s="33">
        <v>2562.7</v>
      </c>
      <c r="P5826" s="33">
        <v>4181</v>
      </c>
    </row>
    <row r="5827" spans="1:16">
      <c r="A5827" s="27" t="s">
        <v>931</v>
      </c>
      <c r="B5827" s="31">
        <v>202603</v>
      </c>
      <c r="C5827" s="27" t="s">
        <v>119</v>
      </c>
      <c r="D5827" s="27" t="s">
        <v>211</v>
      </c>
      <c r="E5827" s="27" t="s">
        <v>33</v>
      </c>
      <c r="F5827" s="27" t="s">
        <v>289</v>
      </c>
      <c r="G5827" s="33">
        <v>727111.95</v>
      </c>
      <c r="H5827" s="33">
        <v>727111.95</v>
      </c>
      <c r="I5827" s="33">
        <v>12672</v>
      </c>
      <c r="J5827" s="33">
        <v>1098</v>
      </c>
      <c r="K5827" s="33">
        <v>25200</v>
      </c>
      <c r="L5827" s="33">
        <v>1</v>
      </c>
      <c r="M5827" s="33">
        <v>1</v>
      </c>
      <c r="N5827" s="33">
        <v>1062098.38</v>
      </c>
      <c r="O5827" s="33">
        <v>3503.9</v>
      </c>
      <c r="P5827" s="33">
        <v>5719</v>
      </c>
    </row>
    <row r="5828" spans="1:16">
      <c r="A5828" s="27" t="s">
        <v>931</v>
      </c>
      <c r="B5828" s="31">
        <v>202604</v>
      </c>
      <c r="C5828" s="27" t="s">
        <v>119</v>
      </c>
      <c r="D5828" s="27" t="s">
        <v>211</v>
      </c>
      <c r="E5828" s="27" t="s">
        <v>33</v>
      </c>
      <c r="F5828" s="27" t="s">
        <v>289</v>
      </c>
      <c r="G5828" s="33">
        <v>883673.7</v>
      </c>
      <c r="H5828" s="33">
        <v>883673.7</v>
      </c>
      <c r="I5828" s="33">
        <v>15465</v>
      </c>
      <c r="J5828" s="33">
        <v>1220</v>
      </c>
      <c r="K5828" s="33">
        <v>25200</v>
      </c>
      <c r="L5828" s="33">
        <v>1</v>
      </c>
      <c r="M5828" s="33">
        <v>1</v>
      </c>
      <c r="N5828" s="33">
        <v>1247225.99</v>
      </c>
      <c r="O5828" s="33">
        <v>3795</v>
      </c>
      <c r="P5828" s="33">
        <v>6924</v>
      </c>
    </row>
    <row r="5829" spans="1:16">
      <c r="A5829" s="27" t="s">
        <v>931</v>
      </c>
      <c r="B5829" s="31">
        <v>202605</v>
      </c>
      <c r="C5829" s="27" t="s">
        <v>119</v>
      </c>
      <c r="D5829" s="27" t="s">
        <v>211</v>
      </c>
      <c r="E5829" s="27" t="s">
        <v>33</v>
      </c>
      <c r="F5829" s="27" t="s">
        <v>289</v>
      </c>
      <c r="G5829" s="33">
        <v>934988.41</v>
      </c>
      <c r="H5829" s="33">
        <v>934988.41</v>
      </c>
      <c r="I5829" s="33">
        <v>15822</v>
      </c>
      <c r="J5829" s="33">
        <v>1456</v>
      </c>
      <c r="K5829" s="33">
        <v>25200</v>
      </c>
      <c r="L5829" s="33">
        <v>1</v>
      </c>
      <c r="M5829" s="33">
        <v>1</v>
      </c>
      <c r="N5829" s="33">
        <v>1363163.28</v>
      </c>
      <c r="O5829" s="33">
        <v>4582.3</v>
      </c>
      <c r="P5829" s="33">
        <v>7445</v>
      </c>
    </row>
    <row r="5830" spans="1:16">
      <c r="A5830" s="27" t="s">
        <v>931</v>
      </c>
      <c r="B5830" s="31">
        <v>202606</v>
      </c>
      <c r="C5830" s="27" t="s">
        <v>119</v>
      </c>
      <c r="D5830" s="27" t="s">
        <v>211</v>
      </c>
      <c r="E5830" s="27" t="s">
        <v>33</v>
      </c>
      <c r="F5830" s="27" t="s">
        <v>289</v>
      </c>
      <c r="G5830" s="33">
        <v>913329.59</v>
      </c>
      <c r="H5830" s="33">
        <v>913329.59</v>
      </c>
      <c r="I5830" s="33">
        <v>16462</v>
      </c>
      <c r="J5830" s="33">
        <v>1437</v>
      </c>
      <c r="K5830" s="33">
        <v>25200</v>
      </c>
      <c r="L5830" s="33">
        <v>1</v>
      </c>
      <c r="M5830" s="33">
        <v>1</v>
      </c>
      <c r="N5830" s="33">
        <v>1328948.61</v>
      </c>
      <c r="O5830" s="33">
        <v>4240.8</v>
      </c>
      <c r="P5830" s="33">
        <v>7155</v>
      </c>
    </row>
    <row r="5831" spans="1:16">
      <c r="A5831" s="27" t="s">
        <v>931</v>
      </c>
      <c r="B5831" s="31">
        <v>202607</v>
      </c>
      <c r="C5831" s="27" t="s">
        <v>119</v>
      </c>
      <c r="D5831" s="27" t="s">
        <v>211</v>
      </c>
      <c r="E5831" s="27" t="s">
        <v>33</v>
      </c>
      <c r="F5831" s="27" t="s">
        <v>289</v>
      </c>
      <c r="G5831" s="33">
        <v>873306.7</v>
      </c>
      <c r="H5831" s="33">
        <v>873306.7</v>
      </c>
      <c r="I5831" s="33">
        <v>15358</v>
      </c>
      <c r="J5831" s="33">
        <v>1097</v>
      </c>
      <c r="K5831" s="33">
        <v>25200</v>
      </c>
      <c r="L5831" s="33">
        <v>1</v>
      </c>
      <c r="M5831" s="33">
        <v>1</v>
      </c>
      <c r="N5831" s="33">
        <v>1179111.83</v>
      </c>
      <c r="O5831" s="33">
        <v>4178.1</v>
      </c>
      <c r="P5831" s="33">
        <v>6677</v>
      </c>
    </row>
    <row r="5832" spans="1:16">
      <c r="A5832" s="27" t="s">
        <v>934</v>
      </c>
      <c r="B5832" s="31">
        <v>202408</v>
      </c>
      <c r="C5832" s="27" t="s">
        <v>119</v>
      </c>
      <c r="D5832" s="27" t="s">
        <v>211</v>
      </c>
      <c r="E5832" s="27" t="s">
        <v>33</v>
      </c>
      <c r="F5832" s="27" t="s">
        <v>257</v>
      </c>
      <c r="G5832" s="33">
        <v>290042</v>
      </c>
      <c r="H5832" s="33">
        <v>290042</v>
      </c>
      <c r="I5832" s="33">
        <v>7370</v>
      </c>
      <c r="J5832" s="33">
        <v>526</v>
      </c>
      <c r="K5832" s="33">
        <v>8100</v>
      </c>
      <c r="L5832" s="33">
        <v>1</v>
      </c>
      <c r="M5832" s="33">
        <v>1</v>
      </c>
      <c r="N5832" s="33">
        <v>281258.3</v>
      </c>
      <c r="O5832" s="33">
        <v>1611.5</v>
      </c>
      <c r="P5832" s="33">
        <v>2913</v>
      </c>
    </row>
    <row r="5833" spans="1:16">
      <c r="A5833" s="27" t="s">
        <v>934</v>
      </c>
      <c r="B5833" s="31">
        <v>202409</v>
      </c>
      <c r="C5833" s="27" t="s">
        <v>119</v>
      </c>
      <c r="D5833" s="27" t="s">
        <v>211</v>
      </c>
      <c r="E5833" s="27" t="s">
        <v>33</v>
      </c>
      <c r="F5833" s="27" t="s">
        <v>257</v>
      </c>
      <c r="G5833" s="33">
        <v>277204.41</v>
      </c>
      <c r="H5833" s="33">
        <v>277204.41</v>
      </c>
      <c r="I5833" s="33">
        <v>7305</v>
      </c>
      <c r="J5833" s="33">
        <v>626</v>
      </c>
      <c r="K5833" s="33">
        <v>8100</v>
      </c>
      <c r="L5833" s="33">
        <v>1</v>
      </c>
      <c r="M5833" s="33">
        <v>1</v>
      </c>
      <c r="N5833" s="33">
        <v>269868.14</v>
      </c>
      <c r="O5833" s="33">
        <v>1492.9</v>
      </c>
      <c r="P5833" s="33">
        <v>2934</v>
      </c>
    </row>
    <row r="5834" spans="1:16">
      <c r="A5834" s="27" t="s">
        <v>934</v>
      </c>
      <c r="B5834" s="31">
        <v>202410</v>
      </c>
      <c r="C5834" s="27" t="s">
        <v>119</v>
      </c>
      <c r="D5834" s="27" t="s">
        <v>211</v>
      </c>
      <c r="E5834" s="27" t="s">
        <v>33</v>
      </c>
      <c r="F5834" s="27" t="s">
        <v>257</v>
      </c>
      <c r="G5834" s="33">
        <v>302730.45</v>
      </c>
      <c r="H5834" s="33">
        <v>302730.45</v>
      </c>
      <c r="I5834" s="33">
        <v>7764</v>
      </c>
      <c r="J5834" s="33">
        <v>667</v>
      </c>
      <c r="K5834" s="33">
        <v>8100</v>
      </c>
      <c r="L5834" s="33">
        <v>1</v>
      </c>
      <c r="M5834" s="33">
        <v>1</v>
      </c>
      <c r="N5834" s="33">
        <v>295804.96</v>
      </c>
      <c r="O5834" s="33">
        <v>1667</v>
      </c>
      <c r="P5834" s="33">
        <v>3126</v>
      </c>
    </row>
    <row r="5835" spans="1:16">
      <c r="A5835" s="27" t="s">
        <v>934</v>
      </c>
      <c r="B5835" s="31">
        <v>202411</v>
      </c>
      <c r="C5835" s="27" t="s">
        <v>119</v>
      </c>
      <c r="D5835" s="27" t="s">
        <v>211</v>
      </c>
      <c r="E5835" s="27" t="s">
        <v>33</v>
      </c>
      <c r="F5835" s="27" t="s">
        <v>257</v>
      </c>
      <c r="G5835" s="33">
        <v>341789.25</v>
      </c>
      <c r="H5835" s="33">
        <v>341789.25</v>
      </c>
      <c r="I5835" s="33">
        <v>8695</v>
      </c>
      <c r="J5835" s="33">
        <v>563</v>
      </c>
      <c r="K5835" s="33">
        <v>8100</v>
      </c>
      <c r="L5835" s="33">
        <v>1</v>
      </c>
      <c r="M5835" s="33">
        <v>1</v>
      </c>
      <c r="N5835" s="33">
        <v>356233.2</v>
      </c>
      <c r="O5835" s="33">
        <v>2258.3</v>
      </c>
      <c r="P5835" s="33">
        <v>3448</v>
      </c>
    </row>
    <row r="5836" spans="1:16">
      <c r="A5836" s="27" t="s">
        <v>934</v>
      </c>
      <c r="B5836" s="31">
        <v>202412</v>
      </c>
      <c r="C5836" s="27" t="s">
        <v>119</v>
      </c>
      <c r="D5836" s="27" t="s">
        <v>211</v>
      </c>
      <c r="E5836" s="27" t="s">
        <v>33</v>
      </c>
      <c r="F5836" s="27" t="s">
        <v>257</v>
      </c>
      <c r="G5836" s="33">
        <v>392468.87</v>
      </c>
      <c r="H5836" s="33">
        <v>392468.87</v>
      </c>
      <c r="I5836" s="33">
        <v>9593</v>
      </c>
      <c r="J5836" s="33">
        <v>807</v>
      </c>
      <c r="K5836" s="33">
        <v>8100</v>
      </c>
      <c r="L5836" s="33">
        <v>1</v>
      </c>
      <c r="M5836" s="33">
        <v>1</v>
      </c>
      <c r="N5836" s="33">
        <v>408080.2</v>
      </c>
      <c r="O5836" s="33">
        <v>2159.4</v>
      </c>
      <c r="P5836" s="33">
        <v>3959</v>
      </c>
    </row>
    <row r="5837" spans="1:16">
      <c r="A5837" s="27" t="s">
        <v>934</v>
      </c>
      <c r="B5837" s="31">
        <v>202501</v>
      </c>
      <c r="C5837" s="27" t="s">
        <v>119</v>
      </c>
      <c r="D5837" s="27" t="s">
        <v>211</v>
      </c>
      <c r="E5837" s="27" t="s">
        <v>33</v>
      </c>
      <c r="F5837" s="27" t="s">
        <v>257</v>
      </c>
      <c r="G5837" s="33">
        <v>223609.4</v>
      </c>
      <c r="H5837" s="33">
        <v>223609.4</v>
      </c>
      <c r="I5837" s="33">
        <v>5749</v>
      </c>
      <c r="J5837" s="33">
        <v>386</v>
      </c>
      <c r="K5837" s="33">
        <v>8100</v>
      </c>
      <c r="L5837" s="33">
        <v>1</v>
      </c>
      <c r="M5837" s="33">
        <v>1</v>
      </c>
      <c r="N5837" s="33">
        <v>206982.75</v>
      </c>
      <c r="O5837" s="33">
        <v>1441</v>
      </c>
      <c r="P5837" s="33">
        <v>2339</v>
      </c>
    </row>
    <row r="5838" spans="1:16">
      <c r="A5838" s="27" t="s">
        <v>934</v>
      </c>
      <c r="B5838" s="31">
        <v>202502</v>
      </c>
      <c r="C5838" s="27" t="s">
        <v>119</v>
      </c>
      <c r="D5838" s="27" t="s">
        <v>211</v>
      </c>
      <c r="E5838" s="27" t="s">
        <v>33</v>
      </c>
      <c r="F5838" s="27" t="s">
        <v>257</v>
      </c>
      <c r="G5838" s="33">
        <v>229972.08</v>
      </c>
      <c r="H5838" s="33">
        <v>229972.08</v>
      </c>
      <c r="I5838" s="33">
        <v>6351</v>
      </c>
      <c r="J5838" s="33">
        <v>549</v>
      </c>
      <c r="K5838" s="33">
        <v>8100</v>
      </c>
      <c r="L5838" s="33">
        <v>1</v>
      </c>
      <c r="M5838" s="33">
        <v>1</v>
      </c>
      <c r="N5838" s="33">
        <v>212803.05</v>
      </c>
      <c r="O5838" s="33">
        <v>1304.6</v>
      </c>
      <c r="P5838" s="33">
        <v>2543</v>
      </c>
    </row>
    <row r="5839" spans="1:16">
      <c r="A5839" s="27" t="s">
        <v>934</v>
      </c>
      <c r="B5839" s="31">
        <v>202503</v>
      </c>
      <c r="C5839" s="27" t="s">
        <v>119</v>
      </c>
      <c r="D5839" s="27" t="s">
        <v>211</v>
      </c>
      <c r="E5839" s="27" t="s">
        <v>33</v>
      </c>
      <c r="F5839" s="27" t="s">
        <v>257</v>
      </c>
      <c r="G5839" s="33">
        <v>274438.54</v>
      </c>
      <c r="H5839" s="33">
        <v>274438.54</v>
      </c>
      <c r="I5839" s="33">
        <v>6973</v>
      </c>
      <c r="J5839" s="33">
        <v>581</v>
      </c>
      <c r="K5839" s="33">
        <v>8100</v>
      </c>
      <c r="L5839" s="33">
        <v>1</v>
      </c>
      <c r="M5839" s="33">
        <v>1</v>
      </c>
      <c r="N5839" s="33">
        <v>264653.99</v>
      </c>
      <c r="O5839" s="33">
        <v>1588.9</v>
      </c>
      <c r="P5839" s="33">
        <v>2949</v>
      </c>
    </row>
    <row r="5840" spans="1:16">
      <c r="A5840" s="27" t="s">
        <v>934</v>
      </c>
      <c r="B5840" s="31">
        <v>202504</v>
      </c>
      <c r="C5840" s="27" t="s">
        <v>119</v>
      </c>
      <c r="D5840" s="27" t="s">
        <v>211</v>
      </c>
      <c r="E5840" s="27" t="s">
        <v>33</v>
      </c>
      <c r="F5840" s="27" t="s">
        <v>257</v>
      </c>
      <c r="G5840" s="33">
        <v>324754.47</v>
      </c>
      <c r="H5840" s="33">
        <v>324754.47</v>
      </c>
      <c r="I5840" s="33">
        <v>8023</v>
      </c>
      <c r="J5840" s="33">
        <v>586</v>
      </c>
      <c r="K5840" s="33">
        <v>8100</v>
      </c>
      <c r="L5840" s="33">
        <v>1</v>
      </c>
      <c r="M5840" s="33">
        <v>1</v>
      </c>
      <c r="N5840" s="33">
        <v>310784.14</v>
      </c>
      <c r="O5840" s="33">
        <v>1704.6</v>
      </c>
      <c r="P5840" s="33">
        <v>3321</v>
      </c>
    </row>
    <row r="5841" spans="1:16">
      <c r="A5841" s="27" t="s">
        <v>934</v>
      </c>
      <c r="B5841" s="31">
        <v>202505</v>
      </c>
      <c r="C5841" s="27" t="s">
        <v>119</v>
      </c>
      <c r="D5841" s="27" t="s">
        <v>211</v>
      </c>
      <c r="E5841" s="27" t="s">
        <v>33</v>
      </c>
      <c r="F5841" s="27" t="s">
        <v>257</v>
      </c>
      <c r="G5841" s="33">
        <v>350868.78</v>
      </c>
      <c r="H5841" s="33">
        <v>350868.78</v>
      </c>
      <c r="I5841" s="33">
        <v>8735</v>
      </c>
      <c r="J5841" s="33">
        <v>614</v>
      </c>
      <c r="K5841" s="33">
        <v>8100</v>
      </c>
      <c r="L5841" s="33">
        <v>1</v>
      </c>
      <c r="M5841" s="33">
        <v>1</v>
      </c>
      <c r="N5841" s="33">
        <v>339673.42</v>
      </c>
      <c r="O5841" s="33">
        <v>1856.8</v>
      </c>
      <c r="P5841" s="33">
        <v>3622</v>
      </c>
    </row>
    <row r="5842" spans="1:16">
      <c r="A5842" s="27" t="s">
        <v>934</v>
      </c>
      <c r="B5842" s="31">
        <v>202506</v>
      </c>
      <c r="C5842" s="27" t="s">
        <v>119</v>
      </c>
      <c r="D5842" s="27" t="s">
        <v>211</v>
      </c>
      <c r="E5842" s="27" t="s">
        <v>33</v>
      </c>
      <c r="F5842" s="27" t="s">
        <v>257</v>
      </c>
      <c r="G5842" s="33">
        <v>307602.71</v>
      </c>
      <c r="H5842" s="33">
        <v>307602.71</v>
      </c>
      <c r="I5842" s="33">
        <v>8004</v>
      </c>
      <c r="J5842" s="33">
        <v>638</v>
      </c>
      <c r="K5842" s="33">
        <v>8100</v>
      </c>
      <c r="L5842" s="33">
        <v>1</v>
      </c>
      <c r="M5842" s="33">
        <v>1</v>
      </c>
      <c r="N5842" s="33">
        <v>331147.8</v>
      </c>
      <c r="O5842" s="33">
        <v>1840.5</v>
      </c>
      <c r="P5842" s="33">
        <v>3337</v>
      </c>
    </row>
    <row r="5843" spans="1:16">
      <c r="A5843" s="27" t="s">
        <v>934</v>
      </c>
      <c r="B5843" s="31">
        <v>202507</v>
      </c>
      <c r="C5843" s="27" t="s">
        <v>119</v>
      </c>
      <c r="D5843" s="27" t="s">
        <v>211</v>
      </c>
      <c r="E5843" s="27" t="s">
        <v>33</v>
      </c>
      <c r="F5843" s="27" t="s">
        <v>257</v>
      </c>
      <c r="G5843" s="33">
        <v>260733.92</v>
      </c>
      <c r="H5843" s="33">
        <v>260733.92</v>
      </c>
      <c r="I5843" s="33">
        <v>7507</v>
      </c>
      <c r="J5843" s="33">
        <v>527</v>
      </c>
      <c r="K5843" s="33">
        <v>8100</v>
      </c>
      <c r="L5843" s="33">
        <v>1</v>
      </c>
      <c r="M5843" s="33">
        <v>1</v>
      </c>
      <c r="N5843" s="33">
        <v>293811.43</v>
      </c>
      <c r="O5843" s="33">
        <v>1380.1</v>
      </c>
      <c r="P5843" s="33">
        <v>2976</v>
      </c>
    </row>
    <row r="5844" spans="1:16">
      <c r="A5844" s="27" t="s">
        <v>934</v>
      </c>
      <c r="B5844" s="31">
        <v>202508</v>
      </c>
      <c r="C5844" s="27" t="s">
        <v>119</v>
      </c>
      <c r="D5844" s="27" t="s">
        <v>211</v>
      </c>
      <c r="E5844" s="27" t="s">
        <v>33</v>
      </c>
      <c r="F5844" s="27" t="s">
        <v>257</v>
      </c>
      <c r="G5844" s="33">
        <v>287270.15</v>
      </c>
      <c r="H5844" s="33">
        <v>287270.15</v>
      </c>
      <c r="I5844" s="33">
        <v>7409</v>
      </c>
      <c r="J5844" s="33">
        <v>532</v>
      </c>
      <c r="K5844" s="33">
        <v>8100</v>
      </c>
      <c r="L5844" s="33">
        <v>1</v>
      </c>
      <c r="M5844" s="33">
        <v>1</v>
      </c>
      <c r="N5844" s="33">
        <v>282383.34</v>
      </c>
      <c r="O5844" s="33">
        <v>1560.7</v>
      </c>
      <c r="P5844" s="33">
        <v>3018</v>
      </c>
    </row>
    <row r="5845" spans="1:16">
      <c r="A5845" s="27" t="s">
        <v>934</v>
      </c>
      <c r="B5845" s="31">
        <v>202509</v>
      </c>
      <c r="C5845" s="27" t="s">
        <v>119</v>
      </c>
      <c r="D5845" s="27" t="s">
        <v>211</v>
      </c>
      <c r="E5845" s="27" t="s">
        <v>33</v>
      </c>
      <c r="F5845" s="27" t="s">
        <v>257</v>
      </c>
      <c r="G5845" s="33">
        <v>280492.8</v>
      </c>
      <c r="H5845" s="33">
        <v>280492.8</v>
      </c>
      <c r="I5845" s="33">
        <v>6499</v>
      </c>
      <c r="J5845" s="33">
        <v>444</v>
      </c>
      <c r="K5845" s="33">
        <v>8100</v>
      </c>
      <c r="L5845" s="33">
        <v>1</v>
      </c>
      <c r="M5845" s="33">
        <v>1</v>
      </c>
      <c r="N5845" s="33">
        <v>270947.61</v>
      </c>
      <c r="O5845" s="33">
        <v>1632.4</v>
      </c>
      <c r="P5845" s="33">
        <v>2749</v>
      </c>
    </row>
    <row r="5846" spans="1:16">
      <c r="A5846" s="27" t="s">
        <v>934</v>
      </c>
      <c r="B5846" s="31">
        <v>202510</v>
      </c>
      <c r="C5846" s="27" t="s">
        <v>119</v>
      </c>
      <c r="D5846" s="27" t="s">
        <v>211</v>
      </c>
      <c r="E5846" s="27" t="s">
        <v>33</v>
      </c>
      <c r="F5846" s="27" t="s">
        <v>257</v>
      </c>
      <c r="G5846" s="33">
        <v>310446.44</v>
      </c>
      <c r="H5846" s="33">
        <v>310446.44</v>
      </c>
      <c r="I5846" s="33">
        <v>7192</v>
      </c>
      <c r="J5846" s="33">
        <v>463</v>
      </c>
      <c r="K5846" s="33">
        <v>8100</v>
      </c>
      <c r="L5846" s="33">
        <v>1</v>
      </c>
      <c r="M5846" s="33">
        <v>1</v>
      </c>
      <c r="N5846" s="33">
        <v>296988.18</v>
      </c>
      <c r="O5846" s="33">
        <v>1623.3</v>
      </c>
      <c r="P5846" s="33">
        <v>3210</v>
      </c>
    </row>
    <row r="5847" spans="1:16">
      <c r="A5847" s="27" t="s">
        <v>934</v>
      </c>
      <c r="B5847" s="31">
        <v>202511</v>
      </c>
      <c r="C5847" s="27" t="s">
        <v>119</v>
      </c>
      <c r="D5847" s="27" t="s">
        <v>211</v>
      </c>
      <c r="E5847" s="27" t="s">
        <v>33</v>
      </c>
      <c r="F5847" s="27" t="s">
        <v>257</v>
      </c>
      <c r="G5847" s="33">
        <v>358512.3</v>
      </c>
      <c r="H5847" s="33">
        <v>358512.3</v>
      </c>
      <c r="I5847" s="33">
        <v>9511</v>
      </c>
      <c r="J5847" s="33">
        <v>737</v>
      </c>
      <c r="K5847" s="33">
        <v>8100</v>
      </c>
      <c r="L5847" s="33">
        <v>1</v>
      </c>
      <c r="M5847" s="33">
        <v>1</v>
      </c>
      <c r="N5847" s="33">
        <v>357658.13</v>
      </c>
      <c r="O5847" s="33">
        <v>1891.3</v>
      </c>
      <c r="P5847" s="33">
        <v>3792</v>
      </c>
    </row>
    <row r="5848" spans="1:16">
      <c r="A5848" s="27" t="s">
        <v>934</v>
      </c>
      <c r="B5848" s="31">
        <v>202512</v>
      </c>
      <c r="C5848" s="27" t="s">
        <v>119</v>
      </c>
      <c r="D5848" s="27" t="s">
        <v>211</v>
      </c>
      <c r="E5848" s="27" t="s">
        <v>33</v>
      </c>
      <c r="F5848" s="27" t="s">
        <v>257</v>
      </c>
      <c r="G5848" s="33">
        <v>404971.85</v>
      </c>
      <c r="H5848" s="33">
        <v>404971.85</v>
      </c>
      <c r="I5848" s="33">
        <v>10680</v>
      </c>
      <c r="J5848" s="33">
        <v>772</v>
      </c>
      <c r="K5848" s="33">
        <v>8100</v>
      </c>
      <c r="L5848" s="33">
        <v>1</v>
      </c>
      <c r="M5848" s="33">
        <v>1</v>
      </c>
      <c r="N5848" s="33">
        <v>409712.52</v>
      </c>
      <c r="O5848" s="33">
        <v>2400.3</v>
      </c>
      <c r="P5848" s="33">
        <v>4424</v>
      </c>
    </row>
    <row r="5849" spans="1:16">
      <c r="A5849" s="27" t="s">
        <v>934</v>
      </c>
      <c r="B5849" s="31">
        <v>202601</v>
      </c>
      <c r="C5849" s="27" t="s">
        <v>119</v>
      </c>
      <c r="D5849" s="27" t="s">
        <v>211</v>
      </c>
      <c r="E5849" s="27" t="s">
        <v>33</v>
      </c>
      <c r="F5849" s="27" t="s">
        <v>257</v>
      </c>
      <c r="G5849" s="33">
        <v>195692.73</v>
      </c>
      <c r="H5849" s="33">
        <v>195692.73</v>
      </c>
      <c r="I5849" s="33">
        <v>5059</v>
      </c>
      <c r="J5849" s="33">
        <v>362</v>
      </c>
      <c r="K5849" s="33">
        <v>8100</v>
      </c>
      <c r="L5849" s="33">
        <v>1</v>
      </c>
      <c r="M5849" s="33">
        <v>1</v>
      </c>
      <c r="N5849" s="33">
        <v>207810.68</v>
      </c>
      <c r="O5849" s="33">
        <v>1061.4</v>
      </c>
      <c r="P5849" s="33">
        <v>2089</v>
      </c>
    </row>
    <row r="5850" spans="1:16">
      <c r="A5850" s="27" t="s">
        <v>934</v>
      </c>
      <c r="B5850" s="31">
        <v>202602</v>
      </c>
      <c r="C5850" s="27" t="s">
        <v>119</v>
      </c>
      <c r="D5850" s="27" t="s">
        <v>211</v>
      </c>
      <c r="E5850" s="27" t="s">
        <v>33</v>
      </c>
      <c r="F5850" s="27" t="s">
        <v>257</v>
      </c>
      <c r="G5850" s="33">
        <v>230995.66</v>
      </c>
      <c r="H5850" s="33">
        <v>230995.66</v>
      </c>
      <c r="I5850" s="33">
        <v>6016</v>
      </c>
      <c r="J5850" s="33">
        <v>499</v>
      </c>
      <c r="K5850" s="33">
        <v>8100</v>
      </c>
      <c r="L5850" s="33">
        <v>1</v>
      </c>
      <c r="M5850" s="33">
        <v>1</v>
      </c>
      <c r="N5850" s="33">
        <v>213654.27</v>
      </c>
      <c r="O5850" s="33">
        <v>1239.4</v>
      </c>
      <c r="P5850" s="33">
        <v>2514</v>
      </c>
    </row>
    <row r="5851" spans="1:16">
      <c r="A5851" s="27" t="s">
        <v>934</v>
      </c>
      <c r="B5851" s="31">
        <v>202603</v>
      </c>
      <c r="C5851" s="27" t="s">
        <v>119</v>
      </c>
      <c r="D5851" s="27" t="s">
        <v>211</v>
      </c>
      <c r="E5851" s="27" t="s">
        <v>33</v>
      </c>
      <c r="F5851" s="27" t="s">
        <v>257</v>
      </c>
      <c r="G5851" s="33">
        <v>253815.45</v>
      </c>
      <c r="H5851" s="33">
        <v>253815.45</v>
      </c>
      <c r="I5851" s="33">
        <v>6349</v>
      </c>
      <c r="J5851" s="33">
        <v>501</v>
      </c>
      <c r="K5851" s="33">
        <v>8100</v>
      </c>
      <c r="L5851" s="33">
        <v>1</v>
      </c>
      <c r="M5851" s="33">
        <v>1</v>
      </c>
      <c r="N5851" s="33">
        <v>265712.6</v>
      </c>
      <c r="O5851" s="33">
        <v>1438.1</v>
      </c>
      <c r="P5851" s="33">
        <v>2606</v>
      </c>
    </row>
    <row r="5852" spans="1:16">
      <c r="A5852" s="27" t="s">
        <v>934</v>
      </c>
      <c r="B5852" s="31">
        <v>202604</v>
      </c>
      <c r="C5852" s="27" t="s">
        <v>119</v>
      </c>
      <c r="D5852" s="27" t="s">
        <v>211</v>
      </c>
      <c r="E5852" s="27" t="s">
        <v>33</v>
      </c>
      <c r="F5852" s="27" t="s">
        <v>257</v>
      </c>
      <c r="G5852" s="33">
        <v>318244.36</v>
      </c>
      <c r="H5852" s="33">
        <v>318244.36</v>
      </c>
      <c r="I5852" s="33">
        <v>7887</v>
      </c>
      <c r="J5852" s="33">
        <v>626</v>
      </c>
      <c r="K5852" s="33">
        <v>8100</v>
      </c>
      <c r="L5852" s="33">
        <v>1</v>
      </c>
      <c r="M5852" s="33">
        <v>1</v>
      </c>
      <c r="N5852" s="33">
        <v>312027.27</v>
      </c>
      <c r="O5852" s="33">
        <v>1776.1</v>
      </c>
      <c r="P5852" s="33">
        <v>3374</v>
      </c>
    </row>
    <row r="5853" spans="1:16">
      <c r="A5853" s="27" t="s">
        <v>934</v>
      </c>
      <c r="B5853" s="31">
        <v>202605</v>
      </c>
      <c r="C5853" s="27" t="s">
        <v>119</v>
      </c>
      <c r="D5853" s="27" t="s">
        <v>211</v>
      </c>
      <c r="E5853" s="27" t="s">
        <v>33</v>
      </c>
      <c r="F5853" s="27" t="s">
        <v>257</v>
      </c>
      <c r="G5853" s="33">
        <v>319360.47</v>
      </c>
      <c r="H5853" s="33">
        <v>319360.47</v>
      </c>
      <c r="I5853" s="33">
        <v>8236</v>
      </c>
      <c r="J5853" s="33">
        <v>731</v>
      </c>
      <c r="K5853" s="33">
        <v>8100</v>
      </c>
      <c r="L5853" s="33">
        <v>1</v>
      </c>
      <c r="M5853" s="33">
        <v>1</v>
      </c>
      <c r="N5853" s="33">
        <v>341032.12</v>
      </c>
      <c r="O5853" s="33">
        <v>1829.8</v>
      </c>
      <c r="P5853" s="33">
        <v>3522</v>
      </c>
    </row>
    <row r="5854" spans="1:16">
      <c r="A5854" s="27" t="s">
        <v>934</v>
      </c>
      <c r="B5854" s="31">
        <v>202606</v>
      </c>
      <c r="C5854" s="27" t="s">
        <v>119</v>
      </c>
      <c r="D5854" s="27" t="s">
        <v>211</v>
      </c>
      <c r="E5854" s="27" t="s">
        <v>33</v>
      </c>
      <c r="F5854" s="27" t="s">
        <v>257</v>
      </c>
      <c r="G5854" s="33">
        <v>347922.73</v>
      </c>
      <c r="H5854" s="33">
        <v>347922.73</v>
      </c>
      <c r="I5854" s="33">
        <v>8984</v>
      </c>
      <c r="J5854" s="33">
        <v>756</v>
      </c>
      <c r="K5854" s="33">
        <v>8100</v>
      </c>
      <c r="L5854" s="33">
        <v>1</v>
      </c>
      <c r="M5854" s="33">
        <v>1</v>
      </c>
      <c r="N5854" s="33">
        <v>332472.4</v>
      </c>
      <c r="O5854" s="33">
        <v>2097.8</v>
      </c>
      <c r="P5854" s="33">
        <v>3624</v>
      </c>
    </row>
    <row r="5855" spans="1:16">
      <c r="A5855" s="27" t="s">
        <v>934</v>
      </c>
      <c r="B5855" s="31">
        <v>202607</v>
      </c>
      <c r="C5855" s="27" t="s">
        <v>119</v>
      </c>
      <c r="D5855" s="27" t="s">
        <v>211</v>
      </c>
      <c r="E5855" s="27" t="s">
        <v>33</v>
      </c>
      <c r="F5855" s="27" t="s">
        <v>257</v>
      </c>
      <c r="G5855" s="33">
        <v>315362.43</v>
      </c>
      <c r="H5855" s="33">
        <v>315362.43</v>
      </c>
      <c r="I5855" s="33">
        <v>6960</v>
      </c>
      <c r="J5855" s="33">
        <v>532</v>
      </c>
      <c r="K5855" s="33">
        <v>8100</v>
      </c>
      <c r="L5855" s="33">
        <v>1</v>
      </c>
      <c r="M5855" s="33">
        <v>1</v>
      </c>
      <c r="N5855" s="33">
        <v>294986.68</v>
      </c>
      <c r="O5855" s="33">
        <v>1797.4</v>
      </c>
      <c r="P5855" s="33">
        <v>3070</v>
      </c>
    </row>
    <row r="5856" spans="1:16">
      <c r="A5856" s="27" t="s">
        <v>936</v>
      </c>
      <c r="B5856" s="31">
        <v>202408</v>
      </c>
      <c r="C5856" s="27" t="s">
        <v>119</v>
      </c>
      <c r="D5856" s="27" t="s">
        <v>211</v>
      </c>
      <c r="E5856" s="27" t="s">
        <v>33</v>
      </c>
      <c r="F5856" s="27" t="s">
        <v>257</v>
      </c>
      <c r="G5856" s="33">
        <v>175062.12</v>
      </c>
      <c r="H5856" s="33">
        <v>0</v>
      </c>
      <c r="I5856" s="33">
        <v>4873</v>
      </c>
      <c r="J5856" s="33">
        <v>327</v>
      </c>
      <c r="K5856" s="33">
        <v>7600</v>
      </c>
      <c r="L5856" s="33">
        <v>1</v>
      </c>
      <c r="M5856" s="33">
        <v>0</v>
      </c>
      <c r="N5856" s="33">
        <v>267314.5</v>
      </c>
      <c r="O5856" s="33">
        <v>988.6</v>
      </c>
      <c r="P5856" s="33">
        <v>1956</v>
      </c>
    </row>
    <row r="5857" spans="1:16">
      <c r="A5857" s="27" t="s">
        <v>936</v>
      </c>
      <c r="B5857" s="31">
        <v>202409</v>
      </c>
      <c r="C5857" s="27" t="s">
        <v>119</v>
      </c>
      <c r="D5857" s="27" t="s">
        <v>211</v>
      </c>
      <c r="E5857" s="27" t="s">
        <v>33</v>
      </c>
      <c r="F5857" s="27" t="s">
        <v>257</v>
      </c>
      <c r="G5857" s="33">
        <v>170090.35</v>
      </c>
      <c r="H5857" s="33">
        <v>0</v>
      </c>
      <c r="I5857" s="33">
        <v>4178</v>
      </c>
      <c r="J5857" s="33">
        <v>288</v>
      </c>
      <c r="K5857" s="33">
        <v>7600</v>
      </c>
      <c r="L5857" s="33">
        <v>1</v>
      </c>
      <c r="M5857" s="33">
        <v>0</v>
      </c>
      <c r="N5857" s="33">
        <v>256489.02</v>
      </c>
      <c r="O5857" s="33">
        <v>959.8</v>
      </c>
      <c r="P5857" s="33">
        <v>1737</v>
      </c>
    </row>
    <row r="5858" spans="1:16">
      <c r="A5858" s="27" t="s">
        <v>936</v>
      </c>
      <c r="B5858" s="31">
        <v>202410</v>
      </c>
      <c r="C5858" s="27" t="s">
        <v>119</v>
      </c>
      <c r="D5858" s="27" t="s">
        <v>211</v>
      </c>
      <c r="E5858" s="27" t="s">
        <v>33</v>
      </c>
      <c r="F5858" s="27" t="s">
        <v>257</v>
      </c>
      <c r="G5858" s="33">
        <v>186985.36</v>
      </c>
      <c r="H5858" s="33">
        <v>0</v>
      </c>
      <c r="I5858" s="33">
        <v>4760</v>
      </c>
      <c r="J5858" s="33">
        <v>415</v>
      </c>
      <c r="K5858" s="33">
        <v>7600</v>
      </c>
      <c r="L5858" s="33">
        <v>1</v>
      </c>
      <c r="M5858" s="33">
        <v>0</v>
      </c>
      <c r="N5858" s="33">
        <v>281139.99</v>
      </c>
      <c r="O5858" s="33">
        <v>1025.2</v>
      </c>
      <c r="P5858" s="33">
        <v>2008</v>
      </c>
    </row>
    <row r="5859" spans="1:16">
      <c r="A5859" s="27" t="s">
        <v>936</v>
      </c>
      <c r="B5859" s="31">
        <v>202411</v>
      </c>
      <c r="C5859" s="27" t="s">
        <v>119</v>
      </c>
      <c r="D5859" s="27" t="s">
        <v>211</v>
      </c>
      <c r="E5859" s="27" t="s">
        <v>33</v>
      </c>
      <c r="F5859" s="27" t="s">
        <v>257</v>
      </c>
      <c r="G5859" s="33">
        <v>229319.35</v>
      </c>
      <c r="H5859" s="33">
        <v>0</v>
      </c>
      <c r="I5859" s="33">
        <v>5825</v>
      </c>
      <c r="J5859" s="33">
        <v>522</v>
      </c>
      <c r="K5859" s="33">
        <v>7600</v>
      </c>
      <c r="L5859" s="33">
        <v>1</v>
      </c>
      <c r="M5859" s="33">
        <v>0</v>
      </c>
      <c r="N5859" s="33">
        <v>338572.41</v>
      </c>
      <c r="O5859" s="33">
        <v>1361.8</v>
      </c>
      <c r="P5859" s="33">
        <v>2362</v>
      </c>
    </row>
    <row r="5860" spans="1:16">
      <c r="A5860" s="27" t="s">
        <v>936</v>
      </c>
      <c r="B5860" s="31">
        <v>202412</v>
      </c>
      <c r="C5860" s="27" t="s">
        <v>119</v>
      </c>
      <c r="D5860" s="27" t="s">
        <v>211</v>
      </c>
      <c r="E5860" s="27" t="s">
        <v>33</v>
      </c>
      <c r="F5860" s="27" t="s">
        <v>257</v>
      </c>
      <c r="G5860" s="33">
        <v>245218.84</v>
      </c>
      <c r="H5860" s="33">
        <v>0</v>
      </c>
      <c r="I5860" s="33">
        <v>6017</v>
      </c>
      <c r="J5860" s="33">
        <v>331</v>
      </c>
      <c r="K5860" s="33">
        <v>7600</v>
      </c>
      <c r="L5860" s="33">
        <v>1</v>
      </c>
      <c r="M5860" s="33">
        <v>0</v>
      </c>
      <c r="N5860" s="33">
        <v>387849.02</v>
      </c>
      <c r="O5860" s="33">
        <v>1311.3</v>
      </c>
      <c r="P5860" s="33">
        <v>2496</v>
      </c>
    </row>
    <row r="5861" spans="1:16">
      <c r="A5861" s="27" t="s">
        <v>936</v>
      </c>
      <c r="B5861" s="31">
        <v>202501</v>
      </c>
      <c r="C5861" s="27" t="s">
        <v>119</v>
      </c>
      <c r="D5861" s="27" t="s">
        <v>211</v>
      </c>
      <c r="E5861" s="27" t="s">
        <v>33</v>
      </c>
      <c r="F5861" s="27" t="s">
        <v>257</v>
      </c>
      <c r="G5861" s="33">
        <v>141928.79</v>
      </c>
      <c r="H5861" s="33">
        <v>0</v>
      </c>
      <c r="I5861" s="33">
        <v>3435</v>
      </c>
      <c r="J5861" s="33">
        <v>248</v>
      </c>
      <c r="K5861" s="33">
        <v>7600</v>
      </c>
      <c r="L5861" s="33">
        <v>1</v>
      </c>
      <c r="M5861" s="33">
        <v>0</v>
      </c>
      <c r="N5861" s="33">
        <v>196721.27</v>
      </c>
      <c r="O5861" s="33">
        <v>770.1</v>
      </c>
      <c r="P5861" s="33">
        <v>1464</v>
      </c>
    </row>
    <row r="5862" spans="1:16">
      <c r="A5862" s="27" t="s">
        <v>936</v>
      </c>
      <c r="B5862" s="31">
        <v>202502</v>
      </c>
      <c r="C5862" s="27" t="s">
        <v>119</v>
      </c>
      <c r="D5862" s="27" t="s">
        <v>211</v>
      </c>
      <c r="E5862" s="27" t="s">
        <v>33</v>
      </c>
      <c r="F5862" s="27" t="s">
        <v>257</v>
      </c>
      <c r="G5862" s="33">
        <v>139789.99</v>
      </c>
      <c r="H5862" s="33">
        <v>0</v>
      </c>
      <c r="I5862" s="33">
        <v>3495</v>
      </c>
      <c r="J5862" s="33">
        <v>275</v>
      </c>
      <c r="K5862" s="33">
        <v>7600</v>
      </c>
      <c r="L5862" s="33">
        <v>1</v>
      </c>
      <c r="M5862" s="33">
        <v>0</v>
      </c>
      <c r="N5862" s="33">
        <v>202253.02</v>
      </c>
      <c r="O5862" s="33">
        <v>798.8</v>
      </c>
      <c r="P5862" s="33">
        <v>1418</v>
      </c>
    </row>
    <row r="5863" spans="1:16">
      <c r="A5863" s="27" t="s">
        <v>936</v>
      </c>
      <c r="B5863" s="31">
        <v>202503</v>
      </c>
      <c r="C5863" s="27" t="s">
        <v>119</v>
      </c>
      <c r="D5863" s="27" t="s">
        <v>211</v>
      </c>
      <c r="E5863" s="27" t="s">
        <v>33</v>
      </c>
      <c r="F5863" s="27" t="s">
        <v>257</v>
      </c>
      <c r="G5863" s="33">
        <v>189064.22</v>
      </c>
      <c r="H5863" s="33">
        <v>0</v>
      </c>
      <c r="I5863" s="33">
        <v>4913</v>
      </c>
      <c r="J5863" s="33">
        <v>338</v>
      </c>
      <c r="K5863" s="33">
        <v>7600</v>
      </c>
      <c r="L5863" s="33">
        <v>1</v>
      </c>
      <c r="M5863" s="33">
        <v>0</v>
      </c>
      <c r="N5863" s="33">
        <v>251533.37</v>
      </c>
      <c r="O5863" s="33">
        <v>996.1</v>
      </c>
      <c r="P5863" s="33">
        <v>1944</v>
      </c>
    </row>
    <row r="5864" spans="1:16">
      <c r="A5864" s="27" t="s">
        <v>936</v>
      </c>
      <c r="B5864" s="31">
        <v>202504</v>
      </c>
      <c r="C5864" s="27" t="s">
        <v>119</v>
      </c>
      <c r="D5864" s="27" t="s">
        <v>211</v>
      </c>
      <c r="E5864" s="27" t="s">
        <v>33</v>
      </c>
      <c r="F5864" s="27" t="s">
        <v>257</v>
      </c>
      <c r="G5864" s="33">
        <v>223723.63</v>
      </c>
      <c r="H5864" s="33">
        <v>0</v>
      </c>
      <c r="I5864" s="33">
        <v>5740</v>
      </c>
      <c r="J5864" s="33">
        <v>397</v>
      </c>
      <c r="K5864" s="33">
        <v>7600</v>
      </c>
      <c r="L5864" s="33">
        <v>1</v>
      </c>
      <c r="M5864" s="33">
        <v>0</v>
      </c>
      <c r="N5864" s="33">
        <v>295376.55</v>
      </c>
      <c r="O5864" s="33">
        <v>1180</v>
      </c>
      <c r="P5864" s="33">
        <v>2288</v>
      </c>
    </row>
    <row r="5865" spans="1:16">
      <c r="A5865" s="27" t="s">
        <v>936</v>
      </c>
      <c r="B5865" s="31">
        <v>202505</v>
      </c>
      <c r="C5865" s="27" t="s">
        <v>119</v>
      </c>
      <c r="D5865" s="27" t="s">
        <v>211</v>
      </c>
      <c r="E5865" s="27" t="s">
        <v>33</v>
      </c>
      <c r="F5865" s="27" t="s">
        <v>257</v>
      </c>
      <c r="G5865" s="33">
        <v>209672.45</v>
      </c>
      <c r="H5865" s="33">
        <v>0</v>
      </c>
      <c r="I5865" s="33">
        <v>5130</v>
      </c>
      <c r="J5865" s="33">
        <v>326</v>
      </c>
      <c r="K5865" s="33">
        <v>7600</v>
      </c>
      <c r="L5865" s="33">
        <v>1</v>
      </c>
      <c r="M5865" s="33">
        <v>0</v>
      </c>
      <c r="N5865" s="33">
        <v>322833.61</v>
      </c>
      <c r="O5865" s="33">
        <v>1223.2</v>
      </c>
      <c r="P5865" s="33">
        <v>2066</v>
      </c>
    </row>
    <row r="5866" spans="1:16">
      <c r="A5866" s="27" t="s">
        <v>936</v>
      </c>
      <c r="B5866" s="31">
        <v>202506</v>
      </c>
      <c r="C5866" s="27" t="s">
        <v>119</v>
      </c>
      <c r="D5866" s="27" t="s">
        <v>211</v>
      </c>
      <c r="E5866" s="27" t="s">
        <v>33</v>
      </c>
      <c r="F5866" s="27" t="s">
        <v>257</v>
      </c>
      <c r="G5866" s="33">
        <v>229497.32</v>
      </c>
      <c r="H5866" s="33">
        <v>0</v>
      </c>
      <c r="I5866" s="33">
        <v>5924</v>
      </c>
      <c r="J5866" s="33">
        <v>396</v>
      </c>
      <c r="K5866" s="33">
        <v>7600</v>
      </c>
      <c r="L5866" s="33">
        <v>1</v>
      </c>
      <c r="M5866" s="33">
        <v>0</v>
      </c>
      <c r="N5866" s="33">
        <v>314730.66</v>
      </c>
      <c r="O5866" s="33">
        <v>1243</v>
      </c>
      <c r="P5866" s="33">
        <v>2361</v>
      </c>
    </row>
    <row r="5867" spans="1:16">
      <c r="A5867" s="27" t="s">
        <v>936</v>
      </c>
      <c r="B5867" s="31">
        <v>202507</v>
      </c>
      <c r="C5867" s="27" t="s">
        <v>119</v>
      </c>
      <c r="D5867" s="27" t="s">
        <v>211</v>
      </c>
      <c r="E5867" s="27" t="s">
        <v>33</v>
      </c>
      <c r="F5867" s="27" t="s">
        <v>257</v>
      </c>
      <c r="G5867" s="33">
        <v>203413.55</v>
      </c>
      <c r="H5867" s="33">
        <v>0</v>
      </c>
      <c r="I5867" s="33">
        <v>4919</v>
      </c>
      <c r="J5867" s="33">
        <v>353</v>
      </c>
      <c r="K5867" s="33">
        <v>7600</v>
      </c>
      <c r="L5867" s="33">
        <v>1</v>
      </c>
      <c r="M5867" s="33">
        <v>0</v>
      </c>
      <c r="N5867" s="33">
        <v>279245.29</v>
      </c>
      <c r="O5867" s="33">
        <v>1034.2</v>
      </c>
      <c r="P5867" s="33">
        <v>2001</v>
      </c>
    </row>
    <row r="5868" spans="1:16">
      <c r="A5868" s="27" t="s">
        <v>936</v>
      </c>
      <c r="B5868" s="31">
        <v>202508</v>
      </c>
      <c r="C5868" s="27" t="s">
        <v>119</v>
      </c>
      <c r="D5868" s="27" t="s">
        <v>211</v>
      </c>
      <c r="E5868" s="27" t="s">
        <v>33</v>
      </c>
      <c r="F5868" s="27" t="s">
        <v>257</v>
      </c>
      <c r="G5868" s="33">
        <v>167967.67</v>
      </c>
      <c r="H5868" s="33">
        <v>0</v>
      </c>
      <c r="I5868" s="33">
        <v>4034</v>
      </c>
      <c r="J5868" s="33">
        <v>255</v>
      </c>
      <c r="K5868" s="33">
        <v>7600</v>
      </c>
      <c r="L5868" s="33">
        <v>1</v>
      </c>
      <c r="M5868" s="33">
        <v>0</v>
      </c>
      <c r="N5868" s="33">
        <v>268383.76</v>
      </c>
      <c r="O5868" s="33">
        <v>1098.2</v>
      </c>
      <c r="P5868" s="33">
        <v>1755</v>
      </c>
    </row>
    <row r="5869" spans="1:16">
      <c r="A5869" s="27" t="s">
        <v>936</v>
      </c>
      <c r="B5869" s="31">
        <v>202509</v>
      </c>
      <c r="C5869" s="27" t="s">
        <v>119</v>
      </c>
      <c r="D5869" s="27" t="s">
        <v>211</v>
      </c>
      <c r="E5869" s="27" t="s">
        <v>33</v>
      </c>
      <c r="F5869" s="27" t="s">
        <v>257</v>
      </c>
      <c r="G5869" s="33">
        <v>194962.37</v>
      </c>
      <c r="H5869" s="33">
        <v>0</v>
      </c>
      <c r="I5869" s="33">
        <v>4982</v>
      </c>
      <c r="J5869" s="33">
        <v>392</v>
      </c>
      <c r="K5869" s="33">
        <v>7600</v>
      </c>
      <c r="L5869" s="33">
        <v>1</v>
      </c>
      <c r="M5869" s="33">
        <v>0</v>
      </c>
      <c r="N5869" s="33">
        <v>257514.98</v>
      </c>
      <c r="O5869" s="33">
        <v>1094.4</v>
      </c>
      <c r="P5869" s="33">
        <v>1991</v>
      </c>
    </row>
    <row r="5870" spans="1:16">
      <c r="A5870" s="27" t="s">
        <v>936</v>
      </c>
      <c r="B5870" s="31">
        <v>202510</v>
      </c>
      <c r="C5870" s="27" t="s">
        <v>119</v>
      </c>
      <c r="D5870" s="27" t="s">
        <v>211</v>
      </c>
      <c r="E5870" s="27" t="s">
        <v>33</v>
      </c>
      <c r="F5870" s="27" t="s">
        <v>257</v>
      </c>
      <c r="G5870" s="33">
        <v>193980.11</v>
      </c>
      <c r="H5870" s="33">
        <v>0</v>
      </c>
      <c r="I5870" s="33">
        <v>4857</v>
      </c>
      <c r="J5870" s="33">
        <v>279</v>
      </c>
      <c r="K5870" s="33">
        <v>7600</v>
      </c>
      <c r="L5870" s="33">
        <v>1</v>
      </c>
      <c r="M5870" s="33">
        <v>0</v>
      </c>
      <c r="N5870" s="33">
        <v>282264.55</v>
      </c>
      <c r="O5870" s="33">
        <v>1189.1</v>
      </c>
      <c r="P5870" s="33">
        <v>1974</v>
      </c>
    </row>
    <row r="5871" spans="1:16">
      <c r="A5871" s="27" t="s">
        <v>936</v>
      </c>
      <c r="B5871" s="31">
        <v>202511</v>
      </c>
      <c r="C5871" s="27" t="s">
        <v>119</v>
      </c>
      <c r="D5871" s="27" t="s">
        <v>211</v>
      </c>
      <c r="E5871" s="27" t="s">
        <v>33</v>
      </c>
      <c r="F5871" s="27" t="s">
        <v>257</v>
      </c>
      <c r="G5871" s="33">
        <v>250006.91</v>
      </c>
      <c r="H5871" s="33">
        <v>0</v>
      </c>
      <c r="I5871" s="33">
        <v>6178</v>
      </c>
      <c r="J5871" s="33">
        <v>403</v>
      </c>
      <c r="K5871" s="33">
        <v>7600</v>
      </c>
      <c r="L5871" s="33">
        <v>1</v>
      </c>
      <c r="M5871" s="33">
        <v>0</v>
      </c>
      <c r="N5871" s="33">
        <v>339926.7</v>
      </c>
      <c r="O5871" s="33">
        <v>1620.3</v>
      </c>
      <c r="P5871" s="33">
        <v>2539</v>
      </c>
    </row>
    <row r="5872" spans="1:16">
      <c r="A5872" s="27" t="s">
        <v>936</v>
      </c>
      <c r="B5872" s="31">
        <v>202512</v>
      </c>
      <c r="C5872" s="27" t="s">
        <v>119</v>
      </c>
      <c r="D5872" s="27" t="s">
        <v>211</v>
      </c>
      <c r="E5872" s="27" t="s">
        <v>33</v>
      </c>
      <c r="F5872" s="27" t="s">
        <v>257</v>
      </c>
      <c r="G5872" s="33">
        <v>284571.42</v>
      </c>
      <c r="H5872" s="33">
        <v>0</v>
      </c>
      <c r="I5872" s="33">
        <v>7374</v>
      </c>
      <c r="J5872" s="33">
        <v>550</v>
      </c>
      <c r="K5872" s="33">
        <v>7600</v>
      </c>
      <c r="L5872" s="33">
        <v>1</v>
      </c>
      <c r="M5872" s="33">
        <v>0</v>
      </c>
      <c r="N5872" s="33">
        <v>389400.42</v>
      </c>
      <c r="O5872" s="33">
        <v>1783.3</v>
      </c>
      <c r="P5872" s="33">
        <v>2943</v>
      </c>
    </row>
    <row r="5873" spans="1:16">
      <c r="A5873" s="27" t="s">
        <v>936</v>
      </c>
      <c r="B5873" s="31">
        <v>202601</v>
      </c>
      <c r="C5873" s="27" t="s">
        <v>119</v>
      </c>
      <c r="D5873" s="27" t="s">
        <v>211</v>
      </c>
      <c r="E5873" s="27" t="s">
        <v>33</v>
      </c>
      <c r="F5873" s="27" t="s">
        <v>257</v>
      </c>
      <c r="G5873" s="33">
        <v>140207.06</v>
      </c>
      <c r="H5873" s="33">
        <v>140207.06</v>
      </c>
      <c r="I5873" s="33">
        <v>3800</v>
      </c>
      <c r="J5873" s="33">
        <v>281</v>
      </c>
      <c r="K5873" s="33">
        <v>7600</v>
      </c>
      <c r="L5873" s="33">
        <v>1</v>
      </c>
      <c r="M5873" s="33">
        <v>1</v>
      </c>
      <c r="N5873" s="33">
        <v>197508.16</v>
      </c>
      <c r="O5873" s="33">
        <v>751.5</v>
      </c>
      <c r="P5873" s="33">
        <v>1561</v>
      </c>
    </row>
    <row r="5874" spans="1:16">
      <c r="A5874" s="27" t="s">
        <v>936</v>
      </c>
      <c r="B5874" s="31">
        <v>202602</v>
      </c>
      <c r="C5874" s="27" t="s">
        <v>119</v>
      </c>
      <c r="D5874" s="27" t="s">
        <v>211</v>
      </c>
      <c r="E5874" s="27" t="s">
        <v>33</v>
      </c>
      <c r="F5874" s="27" t="s">
        <v>257</v>
      </c>
      <c r="G5874" s="33">
        <v>131811.85</v>
      </c>
      <c r="H5874" s="33">
        <v>131811.85</v>
      </c>
      <c r="I5874" s="33">
        <v>3437</v>
      </c>
      <c r="J5874" s="33">
        <v>263</v>
      </c>
      <c r="K5874" s="33">
        <v>7600</v>
      </c>
      <c r="L5874" s="33">
        <v>1</v>
      </c>
      <c r="M5874" s="33">
        <v>1</v>
      </c>
      <c r="N5874" s="33">
        <v>203062.04</v>
      </c>
      <c r="O5874" s="33">
        <v>730.3</v>
      </c>
      <c r="P5874" s="33">
        <v>1370</v>
      </c>
    </row>
    <row r="5875" spans="1:16">
      <c r="A5875" s="27" t="s">
        <v>936</v>
      </c>
      <c r="B5875" s="31">
        <v>202603</v>
      </c>
      <c r="C5875" s="27" t="s">
        <v>119</v>
      </c>
      <c r="D5875" s="27" t="s">
        <v>211</v>
      </c>
      <c r="E5875" s="27" t="s">
        <v>33</v>
      </c>
      <c r="F5875" s="27" t="s">
        <v>257</v>
      </c>
      <c r="G5875" s="33">
        <v>167202.16</v>
      </c>
      <c r="H5875" s="33">
        <v>167202.16</v>
      </c>
      <c r="I5875" s="33">
        <v>4315</v>
      </c>
      <c r="J5875" s="33">
        <v>277</v>
      </c>
      <c r="K5875" s="33">
        <v>7600</v>
      </c>
      <c r="L5875" s="33">
        <v>1</v>
      </c>
      <c r="M5875" s="33">
        <v>1</v>
      </c>
      <c r="N5875" s="33">
        <v>252539.5</v>
      </c>
      <c r="O5875" s="33">
        <v>940.2</v>
      </c>
      <c r="P5875" s="33">
        <v>1795</v>
      </c>
    </row>
    <row r="5876" spans="1:16">
      <c r="A5876" s="27" t="s">
        <v>936</v>
      </c>
      <c r="B5876" s="31">
        <v>202604</v>
      </c>
      <c r="C5876" s="27" t="s">
        <v>119</v>
      </c>
      <c r="D5876" s="27" t="s">
        <v>211</v>
      </c>
      <c r="E5876" s="27" t="s">
        <v>33</v>
      </c>
      <c r="F5876" s="27" t="s">
        <v>257</v>
      </c>
      <c r="G5876" s="33">
        <v>224431.96</v>
      </c>
      <c r="H5876" s="33">
        <v>224431.96</v>
      </c>
      <c r="I5876" s="33">
        <v>6300</v>
      </c>
      <c r="J5876" s="33">
        <v>428</v>
      </c>
      <c r="K5876" s="33">
        <v>7600</v>
      </c>
      <c r="L5876" s="33">
        <v>1</v>
      </c>
      <c r="M5876" s="33">
        <v>1</v>
      </c>
      <c r="N5876" s="33">
        <v>296558.06</v>
      </c>
      <c r="O5876" s="33">
        <v>1371</v>
      </c>
      <c r="P5876" s="33">
        <v>2412</v>
      </c>
    </row>
    <row r="5877" spans="1:16">
      <c r="A5877" s="27" t="s">
        <v>936</v>
      </c>
      <c r="B5877" s="31">
        <v>202605</v>
      </c>
      <c r="C5877" s="27" t="s">
        <v>119</v>
      </c>
      <c r="D5877" s="27" t="s">
        <v>211</v>
      </c>
      <c r="E5877" s="27" t="s">
        <v>33</v>
      </c>
      <c r="F5877" s="27" t="s">
        <v>257</v>
      </c>
      <c r="G5877" s="33">
        <v>231459.12</v>
      </c>
      <c r="H5877" s="33">
        <v>231459.12</v>
      </c>
      <c r="I5877" s="33">
        <v>6168</v>
      </c>
      <c r="J5877" s="33">
        <v>478</v>
      </c>
      <c r="K5877" s="33">
        <v>7600</v>
      </c>
      <c r="L5877" s="33">
        <v>1</v>
      </c>
      <c r="M5877" s="33">
        <v>1</v>
      </c>
      <c r="N5877" s="33">
        <v>324124.94</v>
      </c>
      <c r="O5877" s="33">
        <v>1518.2</v>
      </c>
      <c r="P5877" s="33">
        <v>2445</v>
      </c>
    </row>
    <row r="5878" spans="1:16">
      <c r="A5878" s="27" t="s">
        <v>936</v>
      </c>
      <c r="B5878" s="31">
        <v>202606</v>
      </c>
      <c r="C5878" s="27" t="s">
        <v>119</v>
      </c>
      <c r="D5878" s="27" t="s">
        <v>211</v>
      </c>
      <c r="E5878" s="27" t="s">
        <v>33</v>
      </c>
      <c r="F5878" s="27" t="s">
        <v>257</v>
      </c>
      <c r="G5878" s="33">
        <v>238339.41</v>
      </c>
      <c r="H5878" s="33">
        <v>238339.41</v>
      </c>
      <c r="I5878" s="33">
        <v>6062</v>
      </c>
      <c r="J5878" s="33">
        <v>466</v>
      </c>
      <c r="K5878" s="33">
        <v>7600</v>
      </c>
      <c r="L5878" s="33">
        <v>1</v>
      </c>
      <c r="M5878" s="33">
        <v>1</v>
      </c>
      <c r="N5878" s="33">
        <v>315989.58</v>
      </c>
      <c r="O5878" s="33">
        <v>1263.4</v>
      </c>
      <c r="P5878" s="33">
        <v>2522</v>
      </c>
    </row>
    <row r="5879" spans="1:16">
      <c r="A5879" s="27" t="s">
        <v>936</v>
      </c>
      <c r="B5879" s="31">
        <v>202607</v>
      </c>
      <c r="C5879" s="27" t="s">
        <v>119</v>
      </c>
      <c r="D5879" s="27" t="s">
        <v>211</v>
      </c>
      <c r="E5879" s="27" t="s">
        <v>33</v>
      </c>
      <c r="F5879" s="27" t="s">
        <v>257</v>
      </c>
      <c r="G5879" s="33">
        <v>211139.84</v>
      </c>
      <c r="H5879" s="33">
        <v>211139.84</v>
      </c>
      <c r="I5879" s="33">
        <v>5499</v>
      </c>
      <c r="J5879" s="33">
        <v>410</v>
      </c>
      <c r="K5879" s="33">
        <v>7600</v>
      </c>
      <c r="L5879" s="33">
        <v>1</v>
      </c>
      <c r="M5879" s="33">
        <v>1</v>
      </c>
      <c r="N5879" s="33">
        <v>280362.27</v>
      </c>
      <c r="O5879" s="33">
        <v>1109.6</v>
      </c>
      <c r="P5879" s="33">
        <v>2208</v>
      </c>
    </row>
    <row r="5880" spans="1:16">
      <c r="A5880" s="27" t="s">
        <v>939</v>
      </c>
      <c r="B5880" s="31">
        <v>202408</v>
      </c>
      <c r="C5880" s="27" t="s">
        <v>119</v>
      </c>
      <c r="D5880" s="27" t="s">
        <v>211</v>
      </c>
      <c r="E5880" s="27" t="s">
        <v>33</v>
      </c>
      <c r="F5880" s="27" t="s">
        <v>289</v>
      </c>
      <c r="G5880" s="33">
        <v>924940.4300000001</v>
      </c>
      <c r="H5880" s="33">
        <v>924940.4300000001</v>
      </c>
      <c r="I5880" s="33">
        <v>17601</v>
      </c>
      <c r="J5880" s="33">
        <v>1371</v>
      </c>
      <c r="K5880" s="33">
        <v>28400</v>
      </c>
      <c r="L5880" s="33">
        <v>1</v>
      </c>
      <c r="M5880" s="33">
        <v>1</v>
      </c>
      <c r="N5880" s="33">
        <v>1126000.66</v>
      </c>
      <c r="O5880" s="33">
        <v>4318.7</v>
      </c>
      <c r="P5880" s="33">
        <v>7519</v>
      </c>
    </row>
    <row r="5881" spans="1:16">
      <c r="A5881" s="27" t="s">
        <v>939</v>
      </c>
      <c r="B5881" s="31">
        <v>202409</v>
      </c>
      <c r="C5881" s="27" t="s">
        <v>119</v>
      </c>
      <c r="D5881" s="27" t="s">
        <v>211</v>
      </c>
      <c r="E5881" s="27" t="s">
        <v>33</v>
      </c>
      <c r="F5881" s="27" t="s">
        <v>289</v>
      </c>
      <c r="G5881" s="33">
        <v>821233.1800000001</v>
      </c>
      <c r="H5881" s="33">
        <v>821233.1800000001</v>
      </c>
      <c r="I5881" s="33">
        <v>15474</v>
      </c>
      <c r="J5881" s="33">
        <v>1473</v>
      </c>
      <c r="K5881" s="33">
        <v>28400</v>
      </c>
      <c r="L5881" s="33">
        <v>1</v>
      </c>
      <c r="M5881" s="33">
        <v>1</v>
      </c>
      <c r="N5881" s="33">
        <v>1080400.8</v>
      </c>
      <c r="O5881" s="33">
        <v>3898.4</v>
      </c>
      <c r="P5881" s="33">
        <v>6514</v>
      </c>
    </row>
    <row r="5882" spans="1:16">
      <c r="A5882" s="27" t="s">
        <v>939</v>
      </c>
      <c r="B5882" s="31">
        <v>202410</v>
      </c>
      <c r="C5882" s="27" t="s">
        <v>119</v>
      </c>
      <c r="D5882" s="27" t="s">
        <v>211</v>
      </c>
      <c r="E5882" s="27" t="s">
        <v>33</v>
      </c>
      <c r="F5882" s="27" t="s">
        <v>289</v>
      </c>
      <c r="G5882" s="33">
        <v>933944.1899999999</v>
      </c>
      <c r="H5882" s="33">
        <v>933944.1899999999</v>
      </c>
      <c r="I5882" s="33">
        <v>17010</v>
      </c>
      <c r="J5882" s="33">
        <v>1503</v>
      </c>
      <c r="K5882" s="33">
        <v>28400</v>
      </c>
      <c r="L5882" s="33">
        <v>1</v>
      </c>
      <c r="M5882" s="33">
        <v>1</v>
      </c>
      <c r="N5882" s="33">
        <v>1184237.33</v>
      </c>
      <c r="O5882" s="33">
        <v>4793.8</v>
      </c>
      <c r="P5882" s="33">
        <v>7103</v>
      </c>
    </row>
    <row r="5883" spans="1:16">
      <c r="A5883" s="27" t="s">
        <v>939</v>
      </c>
      <c r="B5883" s="31">
        <v>202411</v>
      </c>
      <c r="C5883" s="27" t="s">
        <v>119</v>
      </c>
      <c r="D5883" s="27" t="s">
        <v>211</v>
      </c>
      <c r="E5883" s="27" t="s">
        <v>33</v>
      </c>
      <c r="F5883" s="27" t="s">
        <v>289</v>
      </c>
      <c r="G5883" s="33">
        <v>1180432.07</v>
      </c>
      <c r="H5883" s="33">
        <v>1180432.07</v>
      </c>
      <c r="I5883" s="33">
        <v>20639</v>
      </c>
      <c r="J5883" s="33">
        <v>1792</v>
      </c>
      <c r="K5883" s="33">
        <v>28400</v>
      </c>
      <c r="L5883" s="33">
        <v>1</v>
      </c>
      <c r="M5883" s="33">
        <v>1</v>
      </c>
      <c r="N5883" s="33">
        <v>1426158.13</v>
      </c>
      <c r="O5883" s="33">
        <v>6068.5</v>
      </c>
      <c r="P5883" s="33">
        <v>8934</v>
      </c>
    </row>
    <row r="5884" spans="1:16">
      <c r="A5884" s="27" t="s">
        <v>939</v>
      </c>
      <c r="B5884" s="31">
        <v>202412</v>
      </c>
      <c r="C5884" s="27" t="s">
        <v>119</v>
      </c>
      <c r="D5884" s="27" t="s">
        <v>211</v>
      </c>
      <c r="E5884" s="27" t="s">
        <v>33</v>
      </c>
      <c r="F5884" s="27" t="s">
        <v>289</v>
      </c>
      <c r="G5884" s="33">
        <v>1380180.72</v>
      </c>
      <c r="H5884" s="33">
        <v>1380180.72</v>
      </c>
      <c r="I5884" s="33">
        <v>23859</v>
      </c>
      <c r="J5884" s="33">
        <v>2002</v>
      </c>
      <c r="K5884" s="33">
        <v>28400</v>
      </c>
      <c r="L5884" s="33">
        <v>1</v>
      </c>
      <c r="M5884" s="33">
        <v>1</v>
      </c>
      <c r="N5884" s="33">
        <v>1633724.49</v>
      </c>
      <c r="O5884" s="33">
        <v>6676.2</v>
      </c>
      <c r="P5884" s="33">
        <v>10619</v>
      </c>
    </row>
    <row r="5885" spans="1:16">
      <c r="A5885" s="27" t="s">
        <v>939</v>
      </c>
      <c r="B5885" s="31">
        <v>202501</v>
      </c>
      <c r="C5885" s="27" t="s">
        <v>119</v>
      </c>
      <c r="D5885" s="27" t="s">
        <v>211</v>
      </c>
      <c r="E5885" s="27" t="s">
        <v>33</v>
      </c>
      <c r="F5885" s="27" t="s">
        <v>289</v>
      </c>
      <c r="G5885" s="33">
        <v>647568.72</v>
      </c>
      <c r="H5885" s="33">
        <v>647568.72</v>
      </c>
      <c r="I5885" s="33">
        <v>11019</v>
      </c>
      <c r="J5885" s="33">
        <v>885</v>
      </c>
      <c r="K5885" s="33">
        <v>28400</v>
      </c>
      <c r="L5885" s="33">
        <v>1</v>
      </c>
      <c r="M5885" s="33">
        <v>1</v>
      </c>
      <c r="N5885" s="33">
        <v>828642.96</v>
      </c>
      <c r="O5885" s="33">
        <v>3074.8</v>
      </c>
      <c r="P5885" s="33">
        <v>4726</v>
      </c>
    </row>
    <row r="5886" spans="1:16">
      <c r="A5886" s="27" t="s">
        <v>939</v>
      </c>
      <c r="B5886" s="31">
        <v>202502</v>
      </c>
      <c r="C5886" s="27" t="s">
        <v>119</v>
      </c>
      <c r="D5886" s="27" t="s">
        <v>211</v>
      </c>
      <c r="E5886" s="27" t="s">
        <v>33</v>
      </c>
      <c r="F5886" s="27" t="s">
        <v>289</v>
      </c>
      <c r="G5886" s="33">
        <v>756099.88</v>
      </c>
      <c r="H5886" s="33">
        <v>756099.88</v>
      </c>
      <c r="I5886" s="33">
        <v>13986</v>
      </c>
      <c r="J5886" s="33">
        <v>1262</v>
      </c>
      <c r="K5886" s="33">
        <v>28400</v>
      </c>
      <c r="L5886" s="33">
        <v>1</v>
      </c>
      <c r="M5886" s="33">
        <v>1</v>
      </c>
      <c r="N5886" s="33">
        <v>851944.1899999999</v>
      </c>
      <c r="O5886" s="33">
        <v>3493.8</v>
      </c>
      <c r="P5886" s="33">
        <v>5974</v>
      </c>
    </row>
    <row r="5887" spans="1:16">
      <c r="A5887" s="27" t="s">
        <v>939</v>
      </c>
      <c r="B5887" s="31">
        <v>202503</v>
      </c>
      <c r="C5887" s="27" t="s">
        <v>119</v>
      </c>
      <c r="D5887" s="27" t="s">
        <v>211</v>
      </c>
      <c r="E5887" s="27" t="s">
        <v>33</v>
      </c>
      <c r="F5887" s="27" t="s">
        <v>289</v>
      </c>
      <c r="G5887" s="33">
        <v>867015.3199999999</v>
      </c>
      <c r="H5887" s="33">
        <v>867015.3199999999</v>
      </c>
      <c r="I5887" s="33">
        <v>16415</v>
      </c>
      <c r="J5887" s="33">
        <v>1248</v>
      </c>
      <c r="K5887" s="33">
        <v>28400</v>
      </c>
      <c r="L5887" s="33">
        <v>1</v>
      </c>
      <c r="M5887" s="33">
        <v>1</v>
      </c>
      <c r="N5887" s="33">
        <v>1059526.27</v>
      </c>
      <c r="O5887" s="33">
        <v>4160.7</v>
      </c>
      <c r="P5887" s="33">
        <v>7189</v>
      </c>
    </row>
    <row r="5888" spans="1:16">
      <c r="A5888" s="27" t="s">
        <v>939</v>
      </c>
      <c r="B5888" s="31">
        <v>202504</v>
      </c>
      <c r="C5888" s="27" t="s">
        <v>119</v>
      </c>
      <c r="D5888" s="27" t="s">
        <v>211</v>
      </c>
      <c r="E5888" s="27" t="s">
        <v>33</v>
      </c>
      <c r="F5888" s="27" t="s">
        <v>289</v>
      </c>
      <c r="G5888" s="33">
        <v>994105.03</v>
      </c>
      <c r="H5888" s="33">
        <v>994105.03</v>
      </c>
      <c r="I5888" s="33">
        <v>17278</v>
      </c>
      <c r="J5888" s="33">
        <v>1543</v>
      </c>
      <c r="K5888" s="33">
        <v>28400</v>
      </c>
      <c r="L5888" s="33">
        <v>1</v>
      </c>
      <c r="M5888" s="33">
        <v>1</v>
      </c>
      <c r="N5888" s="33">
        <v>1244205.55</v>
      </c>
      <c r="O5888" s="33">
        <v>4736</v>
      </c>
      <c r="P5888" s="33">
        <v>7846</v>
      </c>
    </row>
    <row r="5889" spans="1:16">
      <c r="A5889" s="27" t="s">
        <v>939</v>
      </c>
      <c r="B5889" s="31">
        <v>202505</v>
      </c>
      <c r="C5889" s="27" t="s">
        <v>119</v>
      </c>
      <c r="D5889" s="27" t="s">
        <v>211</v>
      </c>
      <c r="E5889" s="27" t="s">
        <v>33</v>
      </c>
      <c r="F5889" s="27" t="s">
        <v>289</v>
      </c>
      <c r="G5889" s="33">
        <v>1082297.12</v>
      </c>
      <c r="H5889" s="33">
        <v>1082297.12</v>
      </c>
      <c r="I5889" s="33">
        <v>18344</v>
      </c>
      <c r="J5889" s="33">
        <v>1473</v>
      </c>
      <c r="K5889" s="33">
        <v>28400</v>
      </c>
      <c r="L5889" s="33">
        <v>1</v>
      </c>
      <c r="M5889" s="33">
        <v>1</v>
      </c>
      <c r="N5889" s="33">
        <v>1359862.07</v>
      </c>
      <c r="O5889" s="33">
        <v>5279.3</v>
      </c>
      <c r="P5889" s="33">
        <v>7959</v>
      </c>
    </row>
    <row r="5890" spans="1:16">
      <c r="A5890" s="27" t="s">
        <v>939</v>
      </c>
      <c r="B5890" s="31">
        <v>202506</v>
      </c>
      <c r="C5890" s="27" t="s">
        <v>119</v>
      </c>
      <c r="D5890" s="27" t="s">
        <v>211</v>
      </c>
      <c r="E5890" s="27" t="s">
        <v>33</v>
      </c>
      <c r="F5890" s="27" t="s">
        <v>289</v>
      </c>
      <c r="G5890" s="33">
        <v>1105082.28</v>
      </c>
      <c r="H5890" s="33">
        <v>1105082.28</v>
      </c>
      <c r="I5890" s="33">
        <v>19394</v>
      </c>
      <c r="J5890" s="33">
        <v>1631</v>
      </c>
      <c r="K5890" s="33">
        <v>28400</v>
      </c>
      <c r="L5890" s="33">
        <v>1</v>
      </c>
      <c r="M5890" s="33">
        <v>1</v>
      </c>
      <c r="N5890" s="33">
        <v>1325730.26</v>
      </c>
      <c r="O5890" s="33">
        <v>4972.1</v>
      </c>
      <c r="P5890" s="33">
        <v>8643</v>
      </c>
    </row>
    <row r="5891" spans="1:16">
      <c r="A5891" s="27" t="s">
        <v>939</v>
      </c>
      <c r="B5891" s="31">
        <v>202507</v>
      </c>
      <c r="C5891" s="27" t="s">
        <v>119</v>
      </c>
      <c r="D5891" s="27" t="s">
        <v>211</v>
      </c>
      <c r="E5891" s="27" t="s">
        <v>33</v>
      </c>
      <c r="F5891" s="27" t="s">
        <v>289</v>
      </c>
      <c r="G5891" s="33">
        <v>990538.54</v>
      </c>
      <c r="H5891" s="33">
        <v>990538.54</v>
      </c>
      <c r="I5891" s="33">
        <v>18577</v>
      </c>
      <c r="J5891" s="33">
        <v>1500</v>
      </c>
      <c r="K5891" s="33">
        <v>28400</v>
      </c>
      <c r="L5891" s="33">
        <v>1</v>
      </c>
      <c r="M5891" s="33">
        <v>1</v>
      </c>
      <c r="N5891" s="33">
        <v>1176256.34</v>
      </c>
      <c r="O5891" s="33">
        <v>4588.7</v>
      </c>
      <c r="P5891" s="33">
        <v>7766</v>
      </c>
    </row>
    <row r="5892" spans="1:16">
      <c r="A5892" s="27" t="s">
        <v>939</v>
      </c>
      <c r="B5892" s="31">
        <v>202508</v>
      </c>
      <c r="C5892" s="27" t="s">
        <v>119</v>
      </c>
      <c r="D5892" s="27" t="s">
        <v>211</v>
      </c>
      <c r="E5892" s="27" t="s">
        <v>33</v>
      </c>
      <c r="F5892" s="27" t="s">
        <v>289</v>
      </c>
      <c r="G5892" s="33">
        <v>917455.88</v>
      </c>
      <c r="H5892" s="33">
        <v>917455.88</v>
      </c>
      <c r="I5892" s="33">
        <v>17564</v>
      </c>
      <c r="J5892" s="33">
        <v>1443</v>
      </c>
      <c r="K5892" s="33">
        <v>28400</v>
      </c>
      <c r="L5892" s="33">
        <v>1</v>
      </c>
      <c r="M5892" s="33">
        <v>1</v>
      </c>
      <c r="N5892" s="33">
        <v>1130504.66</v>
      </c>
      <c r="O5892" s="33">
        <v>4178.9</v>
      </c>
      <c r="P5892" s="33">
        <v>7738</v>
      </c>
    </row>
    <row r="5893" spans="1:16">
      <c r="A5893" s="27" t="s">
        <v>939</v>
      </c>
      <c r="B5893" s="31">
        <v>202509</v>
      </c>
      <c r="C5893" s="27" t="s">
        <v>119</v>
      </c>
      <c r="D5893" s="27" t="s">
        <v>211</v>
      </c>
      <c r="E5893" s="27" t="s">
        <v>33</v>
      </c>
      <c r="F5893" s="27" t="s">
        <v>289</v>
      </c>
      <c r="G5893" s="33">
        <v>848152.5600000001</v>
      </c>
      <c r="H5893" s="33">
        <v>848152.5600000001</v>
      </c>
      <c r="I5893" s="33">
        <v>14077</v>
      </c>
      <c r="J5893" s="33">
        <v>1288</v>
      </c>
      <c r="K5893" s="33">
        <v>28400</v>
      </c>
      <c r="L5893" s="33">
        <v>1</v>
      </c>
      <c r="M5893" s="33">
        <v>1</v>
      </c>
      <c r="N5893" s="33">
        <v>1084722.41</v>
      </c>
      <c r="O5893" s="33">
        <v>3732.9</v>
      </c>
      <c r="P5893" s="33">
        <v>6377</v>
      </c>
    </row>
    <row r="5894" spans="1:16">
      <c r="A5894" s="27" t="s">
        <v>939</v>
      </c>
      <c r="B5894" s="31">
        <v>202510</v>
      </c>
      <c r="C5894" s="27" t="s">
        <v>119</v>
      </c>
      <c r="D5894" s="27" t="s">
        <v>211</v>
      </c>
      <c r="E5894" s="27" t="s">
        <v>33</v>
      </c>
      <c r="F5894" s="27" t="s">
        <v>289</v>
      </c>
      <c r="G5894" s="33">
        <v>1059794.2</v>
      </c>
      <c r="H5894" s="33">
        <v>1059794.2</v>
      </c>
      <c r="I5894" s="33">
        <v>20073</v>
      </c>
      <c r="J5894" s="33">
        <v>1919</v>
      </c>
      <c r="K5894" s="33">
        <v>28400</v>
      </c>
      <c r="L5894" s="33">
        <v>1</v>
      </c>
      <c r="M5894" s="33">
        <v>1</v>
      </c>
      <c r="N5894" s="33">
        <v>1188974.28</v>
      </c>
      <c r="O5894" s="33">
        <v>4516.9</v>
      </c>
      <c r="P5894" s="33">
        <v>8689</v>
      </c>
    </row>
    <row r="5895" spans="1:16">
      <c r="A5895" s="27" t="s">
        <v>939</v>
      </c>
      <c r="B5895" s="31">
        <v>202511</v>
      </c>
      <c r="C5895" s="27" t="s">
        <v>119</v>
      </c>
      <c r="D5895" s="27" t="s">
        <v>211</v>
      </c>
      <c r="E5895" s="27" t="s">
        <v>33</v>
      </c>
      <c r="F5895" s="27" t="s">
        <v>289</v>
      </c>
      <c r="G5895" s="33">
        <v>1256685.64</v>
      </c>
      <c r="H5895" s="33">
        <v>1256685.64</v>
      </c>
      <c r="I5895" s="33">
        <v>21709</v>
      </c>
      <c r="J5895" s="33">
        <v>1923</v>
      </c>
      <c r="K5895" s="33">
        <v>28400</v>
      </c>
      <c r="L5895" s="33">
        <v>1</v>
      </c>
      <c r="M5895" s="33">
        <v>1</v>
      </c>
      <c r="N5895" s="33">
        <v>1431862.76</v>
      </c>
      <c r="O5895" s="33">
        <v>6014.3</v>
      </c>
      <c r="P5895" s="33">
        <v>9589</v>
      </c>
    </row>
    <row r="5896" spans="1:16">
      <c r="A5896" s="27" t="s">
        <v>939</v>
      </c>
      <c r="B5896" s="31">
        <v>202512</v>
      </c>
      <c r="C5896" s="27" t="s">
        <v>119</v>
      </c>
      <c r="D5896" s="27" t="s">
        <v>211</v>
      </c>
      <c r="E5896" s="27" t="s">
        <v>33</v>
      </c>
      <c r="F5896" s="27" t="s">
        <v>289</v>
      </c>
      <c r="G5896" s="33">
        <v>1188170.79</v>
      </c>
      <c r="H5896" s="33">
        <v>1188170.79</v>
      </c>
      <c r="I5896" s="33">
        <v>19539</v>
      </c>
      <c r="J5896" s="33">
        <v>1869</v>
      </c>
      <c r="K5896" s="33">
        <v>28400</v>
      </c>
      <c r="L5896" s="33">
        <v>1</v>
      </c>
      <c r="M5896" s="33">
        <v>1</v>
      </c>
      <c r="N5896" s="33">
        <v>1640259.38</v>
      </c>
      <c r="O5896" s="33">
        <v>5265.3</v>
      </c>
      <c r="P5896" s="33">
        <v>9097</v>
      </c>
    </row>
    <row r="5897" spans="1:16">
      <c r="A5897" s="27" t="s">
        <v>939</v>
      </c>
      <c r="B5897" s="31">
        <v>202601</v>
      </c>
      <c r="C5897" s="27" t="s">
        <v>119</v>
      </c>
      <c r="D5897" s="27" t="s">
        <v>211</v>
      </c>
      <c r="E5897" s="27" t="s">
        <v>33</v>
      </c>
      <c r="F5897" s="27" t="s">
        <v>289</v>
      </c>
      <c r="G5897" s="33">
        <v>712034.1899999999</v>
      </c>
      <c r="H5897" s="33">
        <v>712034.1899999999</v>
      </c>
      <c r="I5897" s="33">
        <v>13576</v>
      </c>
      <c r="J5897" s="33">
        <v>1164</v>
      </c>
      <c r="K5897" s="33">
        <v>28400</v>
      </c>
      <c r="L5897" s="33">
        <v>1</v>
      </c>
      <c r="M5897" s="33">
        <v>1</v>
      </c>
      <c r="N5897" s="33">
        <v>831957.53</v>
      </c>
      <c r="O5897" s="33">
        <v>2750.3</v>
      </c>
      <c r="P5897" s="33">
        <v>5706</v>
      </c>
    </row>
    <row r="5898" spans="1:16">
      <c r="A5898" s="27" t="s">
        <v>939</v>
      </c>
      <c r="B5898" s="31">
        <v>202602</v>
      </c>
      <c r="C5898" s="27" t="s">
        <v>119</v>
      </c>
      <c r="D5898" s="27" t="s">
        <v>211</v>
      </c>
      <c r="E5898" s="27" t="s">
        <v>33</v>
      </c>
      <c r="F5898" s="27" t="s">
        <v>289</v>
      </c>
      <c r="G5898" s="33">
        <v>748369.0600000001</v>
      </c>
      <c r="H5898" s="33">
        <v>748369.0600000001</v>
      </c>
      <c r="I5898" s="33">
        <v>13172</v>
      </c>
      <c r="J5898" s="33">
        <v>1195</v>
      </c>
      <c r="K5898" s="33">
        <v>28400</v>
      </c>
      <c r="L5898" s="33">
        <v>1</v>
      </c>
      <c r="M5898" s="33">
        <v>1</v>
      </c>
      <c r="N5898" s="33">
        <v>855351.97</v>
      </c>
      <c r="O5898" s="33">
        <v>3492.1</v>
      </c>
      <c r="P5898" s="33">
        <v>5952</v>
      </c>
    </row>
    <row r="5899" spans="1:16">
      <c r="A5899" s="27" t="s">
        <v>939</v>
      </c>
      <c r="B5899" s="31">
        <v>202603</v>
      </c>
      <c r="C5899" s="27" t="s">
        <v>119</v>
      </c>
      <c r="D5899" s="27" t="s">
        <v>211</v>
      </c>
      <c r="E5899" s="27" t="s">
        <v>33</v>
      </c>
      <c r="F5899" s="27" t="s">
        <v>289</v>
      </c>
      <c r="G5899" s="33">
        <v>907971.6</v>
      </c>
      <c r="H5899" s="33">
        <v>907971.6</v>
      </c>
      <c r="I5899" s="33">
        <v>15823</v>
      </c>
      <c r="J5899" s="33">
        <v>1202</v>
      </c>
      <c r="K5899" s="33">
        <v>28400</v>
      </c>
      <c r="L5899" s="33">
        <v>1</v>
      </c>
      <c r="M5899" s="33">
        <v>1</v>
      </c>
      <c r="N5899" s="33">
        <v>1063764.38</v>
      </c>
      <c r="O5899" s="33">
        <v>4601</v>
      </c>
      <c r="P5899" s="33">
        <v>7053</v>
      </c>
    </row>
    <row r="5900" spans="1:16">
      <c r="A5900" s="27" t="s">
        <v>939</v>
      </c>
      <c r="B5900" s="31">
        <v>202604</v>
      </c>
      <c r="C5900" s="27" t="s">
        <v>119</v>
      </c>
      <c r="D5900" s="27" t="s">
        <v>211</v>
      </c>
      <c r="E5900" s="27" t="s">
        <v>33</v>
      </c>
      <c r="F5900" s="27" t="s">
        <v>289</v>
      </c>
      <c r="G5900" s="33">
        <v>1053104.25</v>
      </c>
      <c r="H5900" s="33">
        <v>1053104.25</v>
      </c>
      <c r="I5900" s="33">
        <v>18634</v>
      </c>
      <c r="J5900" s="33">
        <v>1393</v>
      </c>
      <c r="K5900" s="33">
        <v>28400</v>
      </c>
      <c r="L5900" s="33">
        <v>1</v>
      </c>
      <c r="M5900" s="33">
        <v>1</v>
      </c>
      <c r="N5900" s="33">
        <v>1249182.37</v>
      </c>
      <c r="O5900" s="33">
        <v>5393.6</v>
      </c>
      <c r="P5900" s="33">
        <v>8175</v>
      </c>
    </row>
    <row r="5901" spans="1:16">
      <c r="A5901" s="27" t="s">
        <v>939</v>
      </c>
      <c r="B5901" s="31">
        <v>202605</v>
      </c>
      <c r="C5901" s="27" t="s">
        <v>119</v>
      </c>
      <c r="D5901" s="27" t="s">
        <v>211</v>
      </c>
      <c r="E5901" s="27" t="s">
        <v>33</v>
      </c>
      <c r="F5901" s="27" t="s">
        <v>289</v>
      </c>
      <c r="G5901" s="33">
        <v>1086138.7</v>
      </c>
      <c r="H5901" s="33">
        <v>1086138.7</v>
      </c>
      <c r="I5901" s="33">
        <v>20785</v>
      </c>
      <c r="J5901" s="33">
        <v>2117</v>
      </c>
      <c r="K5901" s="33">
        <v>28400</v>
      </c>
      <c r="L5901" s="33">
        <v>1</v>
      </c>
      <c r="M5901" s="33">
        <v>1</v>
      </c>
      <c r="N5901" s="33">
        <v>1365301.52</v>
      </c>
      <c r="O5901" s="33">
        <v>4999.6</v>
      </c>
      <c r="P5901" s="33">
        <v>8974</v>
      </c>
    </row>
    <row r="5902" spans="1:16">
      <c r="A5902" s="27" t="s">
        <v>939</v>
      </c>
      <c r="B5902" s="31">
        <v>202606</v>
      </c>
      <c r="C5902" s="27" t="s">
        <v>119</v>
      </c>
      <c r="D5902" s="27" t="s">
        <v>211</v>
      </c>
      <c r="E5902" s="27" t="s">
        <v>33</v>
      </c>
      <c r="F5902" s="27" t="s">
        <v>289</v>
      </c>
      <c r="G5902" s="33">
        <v>1148768.7</v>
      </c>
      <c r="H5902" s="33">
        <v>1148768.7</v>
      </c>
      <c r="I5902" s="33">
        <v>21734</v>
      </c>
      <c r="J5902" s="33">
        <v>1803</v>
      </c>
      <c r="K5902" s="33">
        <v>28400</v>
      </c>
      <c r="L5902" s="33">
        <v>1</v>
      </c>
      <c r="M5902" s="33">
        <v>1</v>
      </c>
      <c r="N5902" s="33">
        <v>1331033.18</v>
      </c>
      <c r="O5902" s="33">
        <v>5694.2</v>
      </c>
      <c r="P5902" s="33">
        <v>9505</v>
      </c>
    </row>
    <row r="5903" spans="1:16">
      <c r="A5903" s="27" t="s">
        <v>939</v>
      </c>
      <c r="B5903" s="31">
        <v>202607</v>
      </c>
      <c r="C5903" s="27" t="s">
        <v>119</v>
      </c>
      <c r="D5903" s="27" t="s">
        <v>211</v>
      </c>
      <c r="E5903" s="27" t="s">
        <v>33</v>
      </c>
      <c r="F5903" s="27" t="s">
        <v>289</v>
      </c>
      <c r="G5903" s="33">
        <v>997544.24</v>
      </c>
      <c r="H5903" s="33">
        <v>997544.24</v>
      </c>
      <c r="I5903" s="33">
        <v>16889</v>
      </c>
      <c r="J5903" s="33">
        <v>1565</v>
      </c>
      <c r="K5903" s="33">
        <v>28400</v>
      </c>
      <c r="L5903" s="33">
        <v>1</v>
      </c>
      <c r="M5903" s="33">
        <v>1</v>
      </c>
      <c r="N5903" s="33">
        <v>1180961.37</v>
      </c>
      <c r="O5903" s="33">
        <v>5433.3</v>
      </c>
      <c r="P5903" s="33">
        <v>7696</v>
      </c>
    </row>
    <row r="5904" spans="1:16">
      <c r="A5904" s="27" t="s">
        <v>943</v>
      </c>
      <c r="B5904" s="31">
        <v>202408</v>
      </c>
      <c r="C5904" s="27" t="s">
        <v>119</v>
      </c>
      <c r="D5904" s="27" t="s">
        <v>211</v>
      </c>
      <c r="E5904" s="27" t="s">
        <v>33</v>
      </c>
      <c r="F5904" s="27" t="s">
        <v>257</v>
      </c>
      <c r="G5904" s="33">
        <v>232681.36</v>
      </c>
      <c r="H5904" s="33">
        <v>232681.36</v>
      </c>
      <c r="I5904" s="33">
        <v>5595</v>
      </c>
      <c r="J5904" s="33">
        <v>406</v>
      </c>
      <c r="K5904" s="33">
        <v>8300</v>
      </c>
      <c r="L5904" s="33">
        <v>1</v>
      </c>
      <c r="M5904" s="33">
        <v>1</v>
      </c>
      <c r="N5904" s="33">
        <v>289730.88</v>
      </c>
      <c r="O5904" s="33">
        <v>1459.1</v>
      </c>
      <c r="P5904" s="33">
        <v>2297</v>
      </c>
    </row>
    <row r="5905" spans="1:16">
      <c r="A5905" s="27" t="s">
        <v>943</v>
      </c>
      <c r="B5905" s="31">
        <v>202409</v>
      </c>
      <c r="C5905" s="27" t="s">
        <v>119</v>
      </c>
      <c r="D5905" s="27" t="s">
        <v>211</v>
      </c>
      <c r="E5905" s="27" t="s">
        <v>33</v>
      </c>
      <c r="F5905" s="27" t="s">
        <v>257</v>
      </c>
      <c r="G5905" s="33">
        <v>235469.39</v>
      </c>
      <c r="H5905" s="33">
        <v>235469.39</v>
      </c>
      <c r="I5905" s="33">
        <v>5914</v>
      </c>
      <c r="J5905" s="33">
        <v>467</v>
      </c>
      <c r="K5905" s="33">
        <v>8300</v>
      </c>
      <c r="L5905" s="33">
        <v>1</v>
      </c>
      <c r="M5905" s="33">
        <v>1</v>
      </c>
      <c r="N5905" s="33">
        <v>277997.6</v>
      </c>
      <c r="O5905" s="33">
        <v>1308.6</v>
      </c>
      <c r="P5905" s="33">
        <v>2502</v>
      </c>
    </row>
    <row r="5906" spans="1:16">
      <c r="A5906" s="27" t="s">
        <v>943</v>
      </c>
      <c r="B5906" s="31">
        <v>202410</v>
      </c>
      <c r="C5906" s="27" t="s">
        <v>119</v>
      </c>
      <c r="D5906" s="27" t="s">
        <v>211</v>
      </c>
      <c r="E5906" s="27" t="s">
        <v>33</v>
      </c>
      <c r="F5906" s="27" t="s">
        <v>257</v>
      </c>
      <c r="G5906" s="33">
        <v>256193.52</v>
      </c>
      <c r="H5906" s="33">
        <v>256193.52</v>
      </c>
      <c r="I5906" s="33">
        <v>6670</v>
      </c>
      <c r="J5906" s="33">
        <v>469</v>
      </c>
      <c r="K5906" s="33">
        <v>8300</v>
      </c>
      <c r="L5906" s="33">
        <v>1</v>
      </c>
      <c r="M5906" s="33">
        <v>1</v>
      </c>
      <c r="N5906" s="33">
        <v>304715.74</v>
      </c>
      <c r="O5906" s="33">
        <v>1419.4</v>
      </c>
      <c r="P5906" s="33">
        <v>2652</v>
      </c>
    </row>
    <row r="5907" spans="1:16">
      <c r="A5907" s="27" t="s">
        <v>943</v>
      </c>
      <c r="B5907" s="31">
        <v>202411</v>
      </c>
      <c r="C5907" s="27" t="s">
        <v>119</v>
      </c>
      <c r="D5907" s="27" t="s">
        <v>211</v>
      </c>
      <c r="E5907" s="27" t="s">
        <v>33</v>
      </c>
      <c r="F5907" s="27" t="s">
        <v>257</v>
      </c>
      <c r="G5907" s="33">
        <v>302135.57</v>
      </c>
      <c r="H5907" s="33">
        <v>302135.57</v>
      </c>
      <c r="I5907" s="33">
        <v>8017</v>
      </c>
      <c r="J5907" s="33">
        <v>589</v>
      </c>
      <c r="K5907" s="33">
        <v>8300</v>
      </c>
      <c r="L5907" s="33">
        <v>1</v>
      </c>
      <c r="M5907" s="33">
        <v>1</v>
      </c>
      <c r="N5907" s="33">
        <v>366964.31</v>
      </c>
      <c r="O5907" s="33">
        <v>1687.6</v>
      </c>
      <c r="P5907" s="33">
        <v>3256</v>
      </c>
    </row>
    <row r="5908" spans="1:16">
      <c r="A5908" s="27" t="s">
        <v>943</v>
      </c>
      <c r="B5908" s="31">
        <v>202412</v>
      </c>
      <c r="C5908" s="27" t="s">
        <v>119</v>
      </c>
      <c r="D5908" s="27" t="s">
        <v>211</v>
      </c>
      <c r="E5908" s="27" t="s">
        <v>33</v>
      </c>
      <c r="F5908" s="27" t="s">
        <v>257</v>
      </c>
      <c r="G5908" s="33">
        <v>361085.01</v>
      </c>
      <c r="H5908" s="33">
        <v>361085.01</v>
      </c>
      <c r="I5908" s="33">
        <v>9050</v>
      </c>
      <c r="J5908" s="33">
        <v>612</v>
      </c>
      <c r="K5908" s="33">
        <v>8300</v>
      </c>
      <c r="L5908" s="33">
        <v>1</v>
      </c>
      <c r="M5908" s="33">
        <v>1</v>
      </c>
      <c r="N5908" s="33">
        <v>420373.15</v>
      </c>
      <c r="O5908" s="33">
        <v>2127.8</v>
      </c>
      <c r="P5908" s="33">
        <v>3761</v>
      </c>
    </row>
    <row r="5909" spans="1:16">
      <c r="A5909" s="27" t="s">
        <v>943</v>
      </c>
      <c r="B5909" s="31">
        <v>202501</v>
      </c>
      <c r="C5909" s="27" t="s">
        <v>119</v>
      </c>
      <c r="D5909" s="27" t="s">
        <v>211</v>
      </c>
      <c r="E5909" s="27" t="s">
        <v>33</v>
      </c>
      <c r="F5909" s="27" t="s">
        <v>257</v>
      </c>
      <c r="G5909" s="33">
        <v>163242.93</v>
      </c>
      <c r="H5909" s="33">
        <v>163242.93</v>
      </c>
      <c r="I5909" s="33">
        <v>4371</v>
      </c>
      <c r="J5909" s="33">
        <v>366</v>
      </c>
      <c r="K5909" s="33">
        <v>8300</v>
      </c>
      <c r="L5909" s="33">
        <v>1</v>
      </c>
      <c r="M5909" s="33">
        <v>1</v>
      </c>
      <c r="N5909" s="33">
        <v>213217.87</v>
      </c>
      <c r="O5909" s="33">
        <v>919.9</v>
      </c>
      <c r="P5909" s="33">
        <v>1829</v>
      </c>
    </row>
    <row r="5910" spans="1:16">
      <c r="A5910" s="27" t="s">
        <v>943</v>
      </c>
      <c r="B5910" s="31">
        <v>202502</v>
      </c>
      <c r="C5910" s="27" t="s">
        <v>119</v>
      </c>
      <c r="D5910" s="27" t="s">
        <v>211</v>
      </c>
      <c r="E5910" s="27" t="s">
        <v>33</v>
      </c>
      <c r="F5910" s="27" t="s">
        <v>257</v>
      </c>
      <c r="G5910" s="33">
        <v>173969.57</v>
      </c>
      <c r="H5910" s="33">
        <v>173969.57</v>
      </c>
      <c r="I5910" s="33">
        <v>4022</v>
      </c>
      <c r="J5910" s="33">
        <v>267</v>
      </c>
      <c r="K5910" s="33">
        <v>8300</v>
      </c>
      <c r="L5910" s="33">
        <v>1</v>
      </c>
      <c r="M5910" s="33">
        <v>1</v>
      </c>
      <c r="N5910" s="33">
        <v>219213.5</v>
      </c>
      <c r="O5910" s="33">
        <v>967.9</v>
      </c>
      <c r="P5910" s="33">
        <v>1710</v>
      </c>
    </row>
    <row r="5911" spans="1:16">
      <c r="A5911" s="27" t="s">
        <v>943</v>
      </c>
      <c r="B5911" s="31">
        <v>202503</v>
      </c>
      <c r="C5911" s="27" t="s">
        <v>119</v>
      </c>
      <c r="D5911" s="27" t="s">
        <v>211</v>
      </c>
      <c r="E5911" s="27" t="s">
        <v>33</v>
      </c>
      <c r="F5911" s="27" t="s">
        <v>257</v>
      </c>
      <c r="G5911" s="33">
        <v>217710.85</v>
      </c>
      <c r="H5911" s="33">
        <v>217710.85</v>
      </c>
      <c r="I5911" s="33">
        <v>5613</v>
      </c>
      <c r="J5911" s="33">
        <v>471</v>
      </c>
      <c r="K5911" s="33">
        <v>8300</v>
      </c>
      <c r="L5911" s="33">
        <v>1</v>
      </c>
      <c r="M5911" s="33">
        <v>1</v>
      </c>
      <c r="N5911" s="33">
        <v>272626.38</v>
      </c>
      <c r="O5911" s="33">
        <v>1228.6</v>
      </c>
      <c r="P5911" s="33">
        <v>2302</v>
      </c>
    </row>
    <row r="5912" spans="1:16">
      <c r="A5912" s="27" t="s">
        <v>943</v>
      </c>
      <c r="B5912" s="31">
        <v>202504</v>
      </c>
      <c r="C5912" s="27" t="s">
        <v>119</v>
      </c>
      <c r="D5912" s="27" t="s">
        <v>211</v>
      </c>
      <c r="E5912" s="27" t="s">
        <v>33</v>
      </c>
      <c r="F5912" s="27" t="s">
        <v>257</v>
      </c>
      <c r="G5912" s="33">
        <v>263437.6</v>
      </c>
      <c r="H5912" s="33">
        <v>263437.6</v>
      </c>
      <c r="I5912" s="33">
        <v>6469</v>
      </c>
      <c r="J5912" s="33">
        <v>427</v>
      </c>
      <c r="K5912" s="33">
        <v>8300</v>
      </c>
      <c r="L5912" s="33">
        <v>1</v>
      </c>
      <c r="M5912" s="33">
        <v>1</v>
      </c>
      <c r="N5912" s="33">
        <v>320146.15</v>
      </c>
      <c r="O5912" s="33">
        <v>1372.9</v>
      </c>
      <c r="P5912" s="33">
        <v>2667</v>
      </c>
    </row>
    <row r="5913" spans="1:16">
      <c r="A5913" s="27" t="s">
        <v>943</v>
      </c>
      <c r="B5913" s="31">
        <v>202505</v>
      </c>
      <c r="C5913" s="27" t="s">
        <v>119</v>
      </c>
      <c r="D5913" s="27" t="s">
        <v>211</v>
      </c>
      <c r="E5913" s="27" t="s">
        <v>33</v>
      </c>
      <c r="F5913" s="27" t="s">
        <v>257</v>
      </c>
      <c r="G5913" s="33">
        <v>274107.36</v>
      </c>
      <c r="H5913" s="33">
        <v>274107.36</v>
      </c>
      <c r="I5913" s="33">
        <v>7049</v>
      </c>
      <c r="J5913" s="33">
        <v>630</v>
      </c>
      <c r="K5913" s="33">
        <v>8300</v>
      </c>
      <c r="L5913" s="33">
        <v>1</v>
      </c>
      <c r="M5913" s="33">
        <v>1</v>
      </c>
      <c r="N5913" s="33">
        <v>349905.69</v>
      </c>
      <c r="O5913" s="33">
        <v>1436.4</v>
      </c>
      <c r="P5913" s="33">
        <v>2865</v>
      </c>
    </row>
    <row r="5914" spans="1:16">
      <c r="A5914" s="27" t="s">
        <v>943</v>
      </c>
      <c r="B5914" s="31">
        <v>202506</v>
      </c>
      <c r="C5914" s="27" t="s">
        <v>119</v>
      </c>
      <c r="D5914" s="27" t="s">
        <v>211</v>
      </c>
      <c r="E5914" s="27" t="s">
        <v>33</v>
      </c>
      <c r="F5914" s="27" t="s">
        <v>257</v>
      </c>
      <c r="G5914" s="33">
        <v>294914.52</v>
      </c>
      <c r="H5914" s="33">
        <v>294914.52</v>
      </c>
      <c r="I5914" s="33">
        <v>7235</v>
      </c>
      <c r="J5914" s="33">
        <v>615</v>
      </c>
      <c r="K5914" s="33">
        <v>8300</v>
      </c>
      <c r="L5914" s="33">
        <v>1</v>
      </c>
      <c r="M5914" s="33">
        <v>1</v>
      </c>
      <c r="N5914" s="33">
        <v>341123.25</v>
      </c>
      <c r="O5914" s="33">
        <v>1589.4</v>
      </c>
      <c r="P5914" s="33">
        <v>3021</v>
      </c>
    </row>
    <row r="5915" spans="1:16">
      <c r="A5915" s="27" t="s">
        <v>943</v>
      </c>
      <c r="B5915" s="31">
        <v>202507</v>
      </c>
      <c r="C5915" s="27" t="s">
        <v>119</v>
      </c>
      <c r="D5915" s="27" t="s">
        <v>211</v>
      </c>
      <c r="E5915" s="27" t="s">
        <v>33</v>
      </c>
      <c r="F5915" s="27" t="s">
        <v>257</v>
      </c>
      <c r="G5915" s="33">
        <v>268267.23</v>
      </c>
      <c r="H5915" s="33">
        <v>268267.23</v>
      </c>
      <c r="I5915" s="33">
        <v>7027</v>
      </c>
      <c r="J5915" s="33">
        <v>622</v>
      </c>
      <c r="K5915" s="33">
        <v>8300</v>
      </c>
      <c r="L5915" s="33">
        <v>1</v>
      </c>
      <c r="M5915" s="33">
        <v>1</v>
      </c>
      <c r="N5915" s="33">
        <v>302662.16</v>
      </c>
      <c r="O5915" s="33">
        <v>1340.7</v>
      </c>
      <c r="P5915" s="33">
        <v>2826</v>
      </c>
    </row>
    <row r="5916" spans="1:16">
      <c r="A5916" s="27" t="s">
        <v>943</v>
      </c>
      <c r="B5916" s="31">
        <v>202508</v>
      </c>
      <c r="C5916" s="27" t="s">
        <v>119</v>
      </c>
      <c r="D5916" s="27" t="s">
        <v>211</v>
      </c>
      <c r="E5916" s="27" t="s">
        <v>33</v>
      </c>
      <c r="F5916" s="27" t="s">
        <v>257</v>
      </c>
      <c r="G5916" s="33">
        <v>237654.75</v>
      </c>
      <c r="H5916" s="33">
        <v>237654.75</v>
      </c>
      <c r="I5916" s="33">
        <v>5917</v>
      </c>
      <c r="J5916" s="33">
        <v>482</v>
      </c>
      <c r="K5916" s="33">
        <v>8300</v>
      </c>
      <c r="L5916" s="33">
        <v>1</v>
      </c>
      <c r="M5916" s="33">
        <v>1</v>
      </c>
      <c r="N5916" s="33">
        <v>290889.81</v>
      </c>
      <c r="O5916" s="33">
        <v>1506.1</v>
      </c>
      <c r="P5916" s="33">
        <v>2370</v>
      </c>
    </row>
    <row r="5917" spans="1:16">
      <c r="A5917" s="27" t="s">
        <v>943</v>
      </c>
      <c r="B5917" s="31">
        <v>202509</v>
      </c>
      <c r="C5917" s="27" t="s">
        <v>119</v>
      </c>
      <c r="D5917" s="27" t="s">
        <v>211</v>
      </c>
      <c r="E5917" s="27" t="s">
        <v>33</v>
      </c>
      <c r="F5917" s="27" t="s">
        <v>257</v>
      </c>
      <c r="G5917" s="33">
        <v>226775.76</v>
      </c>
      <c r="H5917" s="33">
        <v>226775.76</v>
      </c>
      <c r="I5917" s="33">
        <v>5944</v>
      </c>
      <c r="J5917" s="33">
        <v>428</v>
      </c>
      <c r="K5917" s="33">
        <v>8300</v>
      </c>
      <c r="L5917" s="33">
        <v>1</v>
      </c>
      <c r="M5917" s="33">
        <v>1</v>
      </c>
      <c r="N5917" s="33">
        <v>279109.59</v>
      </c>
      <c r="O5917" s="33">
        <v>1131.3</v>
      </c>
      <c r="P5917" s="33">
        <v>2387</v>
      </c>
    </row>
    <row r="5918" spans="1:16">
      <c r="A5918" s="27" t="s">
        <v>943</v>
      </c>
      <c r="B5918" s="31">
        <v>202510</v>
      </c>
      <c r="C5918" s="27" t="s">
        <v>119</v>
      </c>
      <c r="D5918" s="27" t="s">
        <v>211</v>
      </c>
      <c r="E5918" s="27" t="s">
        <v>33</v>
      </c>
      <c r="F5918" s="27" t="s">
        <v>257</v>
      </c>
      <c r="G5918" s="33">
        <v>246627.39</v>
      </c>
      <c r="H5918" s="33">
        <v>246627.39</v>
      </c>
      <c r="I5918" s="33">
        <v>6397</v>
      </c>
      <c r="J5918" s="33">
        <v>512</v>
      </c>
      <c r="K5918" s="33">
        <v>8300</v>
      </c>
      <c r="L5918" s="33">
        <v>1</v>
      </c>
      <c r="M5918" s="33">
        <v>1</v>
      </c>
      <c r="N5918" s="33">
        <v>305934.61</v>
      </c>
      <c r="O5918" s="33">
        <v>1458.3</v>
      </c>
      <c r="P5918" s="33">
        <v>2581</v>
      </c>
    </row>
    <row r="5919" spans="1:16">
      <c r="A5919" s="27" t="s">
        <v>943</v>
      </c>
      <c r="B5919" s="31">
        <v>202511</v>
      </c>
      <c r="C5919" s="27" t="s">
        <v>119</v>
      </c>
      <c r="D5919" s="27" t="s">
        <v>211</v>
      </c>
      <c r="E5919" s="27" t="s">
        <v>33</v>
      </c>
      <c r="F5919" s="27" t="s">
        <v>257</v>
      </c>
      <c r="G5919" s="33">
        <v>307027.35</v>
      </c>
      <c r="H5919" s="33">
        <v>307027.35</v>
      </c>
      <c r="I5919" s="33">
        <v>8095</v>
      </c>
      <c r="J5919" s="33">
        <v>652</v>
      </c>
      <c r="K5919" s="33">
        <v>8300</v>
      </c>
      <c r="L5919" s="33">
        <v>1</v>
      </c>
      <c r="M5919" s="33">
        <v>1</v>
      </c>
      <c r="N5919" s="33">
        <v>368432.17</v>
      </c>
      <c r="O5919" s="33">
        <v>1830.2</v>
      </c>
      <c r="P5919" s="33">
        <v>3202</v>
      </c>
    </row>
    <row r="5920" spans="1:16">
      <c r="A5920" s="27" t="s">
        <v>943</v>
      </c>
      <c r="B5920" s="31">
        <v>202512</v>
      </c>
      <c r="C5920" s="27" t="s">
        <v>119</v>
      </c>
      <c r="D5920" s="27" t="s">
        <v>211</v>
      </c>
      <c r="E5920" s="27" t="s">
        <v>33</v>
      </c>
      <c r="F5920" s="27" t="s">
        <v>257</v>
      </c>
      <c r="G5920" s="33">
        <v>372302.48</v>
      </c>
      <c r="H5920" s="33">
        <v>372302.48</v>
      </c>
      <c r="I5920" s="33">
        <v>9209</v>
      </c>
      <c r="J5920" s="33">
        <v>668</v>
      </c>
      <c r="K5920" s="33">
        <v>8300</v>
      </c>
      <c r="L5920" s="33">
        <v>1</v>
      </c>
      <c r="M5920" s="33">
        <v>1</v>
      </c>
      <c r="N5920" s="33">
        <v>422054.64</v>
      </c>
      <c r="O5920" s="33">
        <v>2157.5</v>
      </c>
      <c r="P5920" s="33">
        <v>3826</v>
      </c>
    </row>
    <row r="5921" spans="1:16">
      <c r="A5921" s="27" t="s">
        <v>943</v>
      </c>
      <c r="B5921" s="31">
        <v>202601</v>
      </c>
      <c r="C5921" s="27" t="s">
        <v>119</v>
      </c>
      <c r="D5921" s="27" t="s">
        <v>211</v>
      </c>
      <c r="E5921" s="27" t="s">
        <v>33</v>
      </c>
      <c r="F5921" s="27" t="s">
        <v>257</v>
      </c>
      <c r="G5921" s="33">
        <v>168529.53</v>
      </c>
      <c r="H5921" s="33">
        <v>168529.53</v>
      </c>
      <c r="I5921" s="33">
        <v>4380</v>
      </c>
      <c r="J5921" s="33">
        <v>368</v>
      </c>
      <c r="K5921" s="33">
        <v>8300</v>
      </c>
      <c r="L5921" s="33">
        <v>1</v>
      </c>
      <c r="M5921" s="33">
        <v>1</v>
      </c>
      <c r="N5921" s="33">
        <v>214070.74</v>
      </c>
      <c r="O5921" s="33">
        <v>853.1</v>
      </c>
      <c r="P5921" s="33">
        <v>1765</v>
      </c>
    </row>
    <row r="5922" spans="1:16">
      <c r="A5922" s="27" t="s">
        <v>943</v>
      </c>
      <c r="B5922" s="31">
        <v>202602</v>
      </c>
      <c r="C5922" s="27" t="s">
        <v>119</v>
      </c>
      <c r="D5922" s="27" t="s">
        <v>211</v>
      </c>
      <c r="E5922" s="27" t="s">
        <v>33</v>
      </c>
      <c r="F5922" s="27" t="s">
        <v>257</v>
      </c>
      <c r="G5922" s="33">
        <v>189893.53</v>
      </c>
      <c r="H5922" s="33">
        <v>189893.53</v>
      </c>
      <c r="I5922" s="33">
        <v>4381</v>
      </c>
      <c r="J5922" s="33">
        <v>342</v>
      </c>
      <c r="K5922" s="33">
        <v>8300</v>
      </c>
      <c r="L5922" s="33">
        <v>1</v>
      </c>
      <c r="M5922" s="33">
        <v>1</v>
      </c>
      <c r="N5922" s="33">
        <v>220090.35</v>
      </c>
      <c r="O5922" s="33">
        <v>1046.7</v>
      </c>
      <c r="P5922" s="33">
        <v>1876</v>
      </c>
    </row>
    <row r="5923" spans="1:16">
      <c r="A5923" s="27" t="s">
        <v>943</v>
      </c>
      <c r="B5923" s="31">
        <v>202603</v>
      </c>
      <c r="C5923" s="27" t="s">
        <v>119</v>
      </c>
      <c r="D5923" s="27" t="s">
        <v>211</v>
      </c>
      <c r="E5923" s="27" t="s">
        <v>33</v>
      </c>
      <c r="F5923" s="27" t="s">
        <v>257</v>
      </c>
      <c r="G5923" s="33">
        <v>210571.52</v>
      </c>
      <c r="H5923" s="33">
        <v>210571.52</v>
      </c>
      <c r="I5923" s="33">
        <v>5379</v>
      </c>
      <c r="J5923" s="33">
        <v>451</v>
      </c>
      <c r="K5923" s="33">
        <v>8300</v>
      </c>
      <c r="L5923" s="33">
        <v>1</v>
      </c>
      <c r="M5923" s="33">
        <v>1</v>
      </c>
      <c r="N5923" s="33">
        <v>273716.88</v>
      </c>
      <c r="O5923" s="33">
        <v>1173.4</v>
      </c>
      <c r="P5923" s="33">
        <v>2278</v>
      </c>
    </row>
    <row r="5924" spans="1:16">
      <c r="A5924" s="27" t="s">
        <v>943</v>
      </c>
      <c r="B5924" s="31">
        <v>202604</v>
      </c>
      <c r="C5924" s="27" t="s">
        <v>119</v>
      </c>
      <c r="D5924" s="27" t="s">
        <v>211</v>
      </c>
      <c r="E5924" s="27" t="s">
        <v>33</v>
      </c>
      <c r="F5924" s="27" t="s">
        <v>257</v>
      </c>
      <c r="G5924" s="33">
        <v>266110.81</v>
      </c>
      <c r="H5924" s="33">
        <v>266110.81</v>
      </c>
      <c r="I5924" s="33">
        <v>6869</v>
      </c>
      <c r="J5924" s="33">
        <v>555</v>
      </c>
      <c r="K5924" s="33">
        <v>8300</v>
      </c>
      <c r="L5924" s="33">
        <v>1</v>
      </c>
      <c r="M5924" s="33">
        <v>1</v>
      </c>
      <c r="N5924" s="33">
        <v>321426.73</v>
      </c>
      <c r="O5924" s="33">
        <v>1472.6</v>
      </c>
      <c r="P5924" s="33">
        <v>2660</v>
      </c>
    </row>
    <row r="5925" spans="1:16">
      <c r="A5925" s="27" t="s">
        <v>943</v>
      </c>
      <c r="B5925" s="31">
        <v>202605</v>
      </c>
      <c r="C5925" s="27" t="s">
        <v>119</v>
      </c>
      <c r="D5925" s="27" t="s">
        <v>211</v>
      </c>
      <c r="E5925" s="27" t="s">
        <v>33</v>
      </c>
      <c r="F5925" s="27" t="s">
        <v>257</v>
      </c>
      <c r="G5925" s="33">
        <v>282914.91</v>
      </c>
      <c r="H5925" s="33">
        <v>282914.91</v>
      </c>
      <c r="I5925" s="33">
        <v>7069</v>
      </c>
      <c r="J5925" s="33">
        <v>569</v>
      </c>
      <c r="K5925" s="33">
        <v>8300</v>
      </c>
      <c r="L5925" s="33">
        <v>1</v>
      </c>
      <c r="M5925" s="33">
        <v>1</v>
      </c>
      <c r="N5925" s="33">
        <v>351305.32</v>
      </c>
      <c r="O5925" s="33">
        <v>1546.9</v>
      </c>
      <c r="P5925" s="33">
        <v>2907</v>
      </c>
    </row>
    <row r="5926" spans="1:16">
      <c r="A5926" s="27" t="s">
        <v>943</v>
      </c>
      <c r="B5926" s="31">
        <v>202606</v>
      </c>
      <c r="C5926" s="27" t="s">
        <v>119</v>
      </c>
      <c r="D5926" s="27" t="s">
        <v>211</v>
      </c>
      <c r="E5926" s="27" t="s">
        <v>33</v>
      </c>
      <c r="F5926" s="27" t="s">
        <v>257</v>
      </c>
      <c r="G5926" s="33">
        <v>283849.45</v>
      </c>
      <c r="H5926" s="33">
        <v>283849.45</v>
      </c>
      <c r="I5926" s="33">
        <v>7288</v>
      </c>
      <c r="J5926" s="33">
        <v>573</v>
      </c>
      <c r="K5926" s="33">
        <v>8300</v>
      </c>
      <c r="L5926" s="33">
        <v>1</v>
      </c>
      <c r="M5926" s="33">
        <v>1</v>
      </c>
      <c r="N5926" s="33">
        <v>342487.74</v>
      </c>
      <c r="O5926" s="33">
        <v>1558</v>
      </c>
      <c r="P5926" s="33">
        <v>2920</v>
      </c>
    </row>
    <row r="5927" spans="1:16">
      <c r="A5927" s="27" t="s">
        <v>943</v>
      </c>
      <c r="B5927" s="31">
        <v>202607</v>
      </c>
      <c r="C5927" s="27" t="s">
        <v>119</v>
      </c>
      <c r="D5927" s="27" t="s">
        <v>211</v>
      </c>
      <c r="E5927" s="27" t="s">
        <v>33</v>
      </c>
      <c r="F5927" s="27" t="s">
        <v>257</v>
      </c>
      <c r="G5927" s="33">
        <v>232072.94</v>
      </c>
      <c r="H5927" s="33">
        <v>232072.94</v>
      </c>
      <c r="I5927" s="33">
        <v>5870</v>
      </c>
      <c r="J5927" s="33">
        <v>497</v>
      </c>
      <c r="K5927" s="33">
        <v>8300</v>
      </c>
      <c r="L5927" s="33">
        <v>1</v>
      </c>
      <c r="M5927" s="33">
        <v>1</v>
      </c>
      <c r="N5927" s="33">
        <v>303872.81</v>
      </c>
      <c r="O5927" s="33">
        <v>1291.1</v>
      </c>
      <c r="P5927" s="33">
        <v>2390</v>
      </c>
    </row>
    <row r="5928" spans="1:16">
      <c r="A5928" s="27" t="s">
        <v>945</v>
      </c>
      <c r="B5928" s="31">
        <v>202408</v>
      </c>
      <c r="C5928" s="27" t="s">
        <v>119</v>
      </c>
      <c r="D5928" s="27" t="s">
        <v>211</v>
      </c>
      <c r="E5928" s="27" t="s">
        <v>33</v>
      </c>
      <c r="F5928" s="27" t="s">
        <v>262</v>
      </c>
      <c r="G5928" s="33">
        <v>84366.2</v>
      </c>
      <c r="H5928" s="33">
        <v>84366.2</v>
      </c>
      <c r="I5928" s="33">
        <v>4541</v>
      </c>
      <c r="J5928" s="33">
        <v>258</v>
      </c>
      <c r="K5928" s="33">
        <v>4600</v>
      </c>
      <c r="L5928" s="33">
        <v>1</v>
      </c>
      <c r="M5928" s="33">
        <v>1</v>
      </c>
      <c r="N5928" s="33">
        <v>125811.06</v>
      </c>
      <c r="O5928" s="33">
        <v>484.5</v>
      </c>
      <c r="P5928" s="33">
        <v>1393</v>
      </c>
    </row>
    <row r="5929" spans="1:16">
      <c r="A5929" s="27" t="s">
        <v>945</v>
      </c>
      <c r="B5929" s="31">
        <v>202409</v>
      </c>
      <c r="C5929" s="27" t="s">
        <v>119</v>
      </c>
      <c r="D5929" s="27" t="s">
        <v>211</v>
      </c>
      <c r="E5929" s="27" t="s">
        <v>33</v>
      </c>
      <c r="F5929" s="27" t="s">
        <v>262</v>
      </c>
      <c r="G5929" s="33">
        <v>90135.03</v>
      </c>
      <c r="H5929" s="33">
        <v>90135.03</v>
      </c>
      <c r="I5929" s="33">
        <v>4463</v>
      </c>
      <c r="J5929" s="33">
        <v>233</v>
      </c>
      <c r="K5929" s="33">
        <v>4600</v>
      </c>
      <c r="L5929" s="33">
        <v>1</v>
      </c>
      <c r="M5929" s="33">
        <v>1</v>
      </c>
      <c r="N5929" s="33">
        <v>120716.07</v>
      </c>
      <c r="O5929" s="33">
        <v>529.2</v>
      </c>
      <c r="P5929" s="33">
        <v>1446</v>
      </c>
    </row>
    <row r="5930" spans="1:16">
      <c r="A5930" s="27" t="s">
        <v>945</v>
      </c>
      <c r="B5930" s="31">
        <v>202410</v>
      </c>
      <c r="C5930" s="27" t="s">
        <v>119</v>
      </c>
      <c r="D5930" s="27" t="s">
        <v>211</v>
      </c>
      <c r="E5930" s="27" t="s">
        <v>33</v>
      </c>
      <c r="F5930" s="27" t="s">
        <v>262</v>
      </c>
      <c r="G5930" s="33">
        <v>90172.25</v>
      </c>
      <c r="H5930" s="33">
        <v>90172.25</v>
      </c>
      <c r="I5930" s="33">
        <v>5118</v>
      </c>
      <c r="J5930" s="33">
        <v>296</v>
      </c>
      <c r="K5930" s="33">
        <v>4600</v>
      </c>
      <c r="L5930" s="33">
        <v>1</v>
      </c>
      <c r="M5930" s="33">
        <v>1</v>
      </c>
      <c r="N5930" s="33">
        <v>132318</v>
      </c>
      <c r="O5930" s="33">
        <v>571.1</v>
      </c>
      <c r="P5930" s="33">
        <v>1582</v>
      </c>
    </row>
    <row r="5931" spans="1:16">
      <c r="A5931" s="27" t="s">
        <v>945</v>
      </c>
      <c r="B5931" s="31">
        <v>202411</v>
      </c>
      <c r="C5931" s="27" t="s">
        <v>119</v>
      </c>
      <c r="D5931" s="27" t="s">
        <v>211</v>
      </c>
      <c r="E5931" s="27" t="s">
        <v>33</v>
      </c>
      <c r="F5931" s="27" t="s">
        <v>262</v>
      </c>
      <c r="G5931" s="33">
        <v>123357.35</v>
      </c>
      <c r="H5931" s="33">
        <v>123357.35</v>
      </c>
      <c r="I5931" s="33">
        <v>6065</v>
      </c>
      <c r="J5931" s="33">
        <v>328</v>
      </c>
      <c r="K5931" s="33">
        <v>4600</v>
      </c>
      <c r="L5931" s="33">
        <v>1</v>
      </c>
      <c r="M5931" s="33">
        <v>1</v>
      </c>
      <c r="N5931" s="33">
        <v>159348.45</v>
      </c>
      <c r="O5931" s="33">
        <v>797.2</v>
      </c>
      <c r="P5931" s="33">
        <v>1998</v>
      </c>
    </row>
    <row r="5932" spans="1:16">
      <c r="A5932" s="27" t="s">
        <v>945</v>
      </c>
      <c r="B5932" s="31">
        <v>202412</v>
      </c>
      <c r="C5932" s="27" t="s">
        <v>119</v>
      </c>
      <c r="D5932" s="27" t="s">
        <v>211</v>
      </c>
      <c r="E5932" s="27" t="s">
        <v>33</v>
      </c>
      <c r="F5932" s="27" t="s">
        <v>262</v>
      </c>
      <c r="G5932" s="33">
        <v>141472.32</v>
      </c>
      <c r="H5932" s="33">
        <v>141472.32</v>
      </c>
      <c r="I5932" s="33">
        <v>7105</v>
      </c>
      <c r="J5932" s="33">
        <v>345</v>
      </c>
      <c r="K5932" s="33">
        <v>4600</v>
      </c>
      <c r="L5932" s="33">
        <v>1</v>
      </c>
      <c r="M5932" s="33">
        <v>1</v>
      </c>
      <c r="N5932" s="33">
        <v>182540.4</v>
      </c>
      <c r="O5932" s="33">
        <v>847.8</v>
      </c>
      <c r="P5932" s="33">
        <v>2334</v>
      </c>
    </row>
    <row r="5933" spans="1:16">
      <c r="A5933" s="27" t="s">
        <v>945</v>
      </c>
      <c r="B5933" s="31">
        <v>202501</v>
      </c>
      <c r="C5933" s="27" t="s">
        <v>119</v>
      </c>
      <c r="D5933" s="27" t="s">
        <v>211</v>
      </c>
      <c r="E5933" s="27" t="s">
        <v>33</v>
      </c>
      <c r="F5933" s="27" t="s">
        <v>262</v>
      </c>
      <c r="G5933" s="33">
        <v>65016.35</v>
      </c>
      <c r="H5933" s="33">
        <v>65016.35</v>
      </c>
      <c r="I5933" s="33">
        <v>3468</v>
      </c>
      <c r="J5933" s="33">
        <v>160</v>
      </c>
      <c r="K5933" s="33">
        <v>4600</v>
      </c>
      <c r="L5933" s="33">
        <v>1</v>
      </c>
      <c r="M5933" s="33">
        <v>1</v>
      </c>
      <c r="N5933" s="33">
        <v>92586.49000000001</v>
      </c>
      <c r="O5933" s="33">
        <v>437.3</v>
      </c>
      <c r="P5933" s="33">
        <v>1116</v>
      </c>
    </row>
    <row r="5934" spans="1:16">
      <c r="A5934" s="27" t="s">
        <v>945</v>
      </c>
      <c r="B5934" s="31">
        <v>202502</v>
      </c>
      <c r="C5934" s="27" t="s">
        <v>119</v>
      </c>
      <c r="D5934" s="27" t="s">
        <v>211</v>
      </c>
      <c r="E5934" s="27" t="s">
        <v>33</v>
      </c>
      <c r="F5934" s="27" t="s">
        <v>262</v>
      </c>
      <c r="G5934" s="33">
        <v>71086.36</v>
      </c>
      <c r="H5934" s="33">
        <v>71086.36</v>
      </c>
      <c r="I5934" s="33">
        <v>3955</v>
      </c>
      <c r="J5934" s="33">
        <v>190</v>
      </c>
      <c r="K5934" s="33">
        <v>4600</v>
      </c>
      <c r="L5934" s="33">
        <v>1</v>
      </c>
      <c r="M5934" s="33">
        <v>1</v>
      </c>
      <c r="N5934" s="33">
        <v>95190</v>
      </c>
      <c r="O5934" s="33">
        <v>467.2</v>
      </c>
      <c r="P5934" s="33">
        <v>1267</v>
      </c>
    </row>
    <row r="5935" spans="1:16">
      <c r="A5935" s="27" t="s">
        <v>945</v>
      </c>
      <c r="B5935" s="31">
        <v>202503</v>
      </c>
      <c r="C5935" s="27" t="s">
        <v>119</v>
      </c>
      <c r="D5935" s="27" t="s">
        <v>211</v>
      </c>
      <c r="E5935" s="27" t="s">
        <v>33</v>
      </c>
      <c r="F5935" s="27" t="s">
        <v>262</v>
      </c>
      <c r="G5935" s="33">
        <v>87940.3</v>
      </c>
      <c r="H5935" s="33">
        <v>87940.3</v>
      </c>
      <c r="I5935" s="33">
        <v>4594</v>
      </c>
      <c r="J5935" s="33">
        <v>236</v>
      </c>
      <c r="K5935" s="33">
        <v>4600</v>
      </c>
      <c r="L5935" s="33">
        <v>1</v>
      </c>
      <c r="M5935" s="33">
        <v>1</v>
      </c>
      <c r="N5935" s="33">
        <v>118383.7</v>
      </c>
      <c r="O5935" s="33">
        <v>485.5</v>
      </c>
      <c r="P5935" s="33">
        <v>1471</v>
      </c>
    </row>
    <row r="5936" spans="1:16">
      <c r="A5936" s="27" t="s">
        <v>945</v>
      </c>
      <c r="B5936" s="31">
        <v>202504</v>
      </c>
      <c r="C5936" s="27" t="s">
        <v>119</v>
      </c>
      <c r="D5936" s="27" t="s">
        <v>211</v>
      </c>
      <c r="E5936" s="27" t="s">
        <v>33</v>
      </c>
      <c r="F5936" s="27" t="s">
        <v>262</v>
      </c>
      <c r="G5936" s="33">
        <v>112131.51</v>
      </c>
      <c r="H5936" s="33">
        <v>112131.51</v>
      </c>
      <c r="I5936" s="33">
        <v>5911</v>
      </c>
      <c r="J5936" s="33">
        <v>341</v>
      </c>
      <c r="K5936" s="33">
        <v>4600</v>
      </c>
      <c r="L5936" s="33">
        <v>1</v>
      </c>
      <c r="M5936" s="33">
        <v>1</v>
      </c>
      <c r="N5936" s="33">
        <v>139018.41</v>
      </c>
      <c r="O5936" s="33">
        <v>682.6</v>
      </c>
      <c r="P5936" s="33">
        <v>1925</v>
      </c>
    </row>
    <row r="5937" spans="1:16">
      <c r="A5937" s="27" t="s">
        <v>945</v>
      </c>
      <c r="B5937" s="31">
        <v>202505</v>
      </c>
      <c r="C5937" s="27" t="s">
        <v>119</v>
      </c>
      <c r="D5937" s="27" t="s">
        <v>211</v>
      </c>
      <c r="E5937" s="27" t="s">
        <v>33</v>
      </c>
      <c r="F5937" s="27" t="s">
        <v>262</v>
      </c>
      <c r="G5937" s="33">
        <v>113340.54</v>
      </c>
      <c r="H5937" s="33">
        <v>113340.54</v>
      </c>
      <c r="I5937" s="33">
        <v>5690</v>
      </c>
      <c r="J5937" s="33">
        <v>326</v>
      </c>
      <c r="K5937" s="33">
        <v>4600</v>
      </c>
      <c r="L5937" s="33">
        <v>1</v>
      </c>
      <c r="M5937" s="33">
        <v>1</v>
      </c>
      <c r="N5937" s="33">
        <v>151941.02</v>
      </c>
      <c r="O5937" s="33">
        <v>694.4</v>
      </c>
      <c r="P5937" s="33">
        <v>1814</v>
      </c>
    </row>
    <row r="5938" spans="1:16">
      <c r="A5938" s="27" t="s">
        <v>945</v>
      </c>
      <c r="B5938" s="31">
        <v>202506</v>
      </c>
      <c r="C5938" s="27" t="s">
        <v>119</v>
      </c>
      <c r="D5938" s="27" t="s">
        <v>211</v>
      </c>
      <c r="E5938" s="27" t="s">
        <v>33</v>
      </c>
      <c r="F5938" s="27" t="s">
        <v>262</v>
      </c>
      <c r="G5938" s="33">
        <v>109815.38</v>
      </c>
      <c r="H5938" s="33">
        <v>109815.38</v>
      </c>
      <c r="I5938" s="33">
        <v>5762</v>
      </c>
      <c r="J5938" s="33">
        <v>297</v>
      </c>
      <c r="K5938" s="33">
        <v>4600</v>
      </c>
      <c r="L5938" s="33">
        <v>1</v>
      </c>
      <c r="M5938" s="33">
        <v>1</v>
      </c>
      <c r="N5938" s="33">
        <v>148127.38</v>
      </c>
      <c r="O5938" s="33">
        <v>684.9</v>
      </c>
      <c r="P5938" s="33">
        <v>1795</v>
      </c>
    </row>
    <row r="5939" spans="1:16">
      <c r="A5939" s="27" t="s">
        <v>945</v>
      </c>
      <c r="B5939" s="31">
        <v>202507</v>
      </c>
      <c r="C5939" s="27" t="s">
        <v>119</v>
      </c>
      <c r="D5939" s="27" t="s">
        <v>211</v>
      </c>
      <c r="E5939" s="27" t="s">
        <v>33</v>
      </c>
      <c r="F5939" s="27" t="s">
        <v>262</v>
      </c>
      <c r="G5939" s="33">
        <v>112304.9</v>
      </c>
      <c r="H5939" s="33">
        <v>112304.9</v>
      </c>
      <c r="I5939" s="33">
        <v>5538</v>
      </c>
      <c r="J5939" s="33">
        <v>251</v>
      </c>
      <c r="K5939" s="33">
        <v>4600</v>
      </c>
      <c r="L5939" s="33">
        <v>1</v>
      </c>
      <c r="M5939" s="33">
        <v>1</v>
      </c>
      <c r="N5939" s="33">
        <v>131426.26</v>
      </c>
      <c r="O5939" s="33">
        <v>647.5</v>
      </c>
      <c r="P5939" s="33">
        <v>1756</v>
      </c>
    </row>
    <row r="5940" spans="1:16">
      <c r="A5940" s="27" t="s">
        <v>945</v>
      </c>
      <c r="B5940" s="31">
        <v>202508</v>
      </c>
      <c r="C5940" s="27" t="s">
        <v>119</v>
      </c>
      <c r="D5940" s="27" t="s">
        <v>211</v>
      </c>
      <c r="E5940" s="27" t="s">
        <v>33</v>
      </c>
      <c r="F5940" s="27" t="s">
        <v>262</v>
      </c>
      <c r="G5940" s="33">
        <v>98179.88</v>
      </c>
      <c r="H5940" s="33">
        <v>98179.88</v>
      </c>
      <c r="I5940" s="33">
        <v>5071</v>
      </c>
      <c r="J5940" s="33">
        <v>241</v>
      </c>
      <c r="K5940" s="33">
        <v>4600</v>
      </c>
      <c r="L5940" s="33">
        <v>1</v>
      </c>
      <c r="M5940" s="33">
        <v>1</v>
      </c>
      <c r="N5940" s="33">
        <v>126314.3</v>
      </c>
      <c r="O5940" s="33">
        <v>580</v>
      </c>
      <c r="P5940" s="33">
        <v>1599</v>
      </c>
    </row>
    <row r="5941" spans="1:16">
      <c r="A5941" s="27" t="s">
        <v>945</v>
      </c>
      <c r="B5941" s="31">
        <v>202509</v>
      </c>
      <c r="C5941" s="27" t="s">
        <v>119</v>
      </c>
      <c r="D5941" s="27" t="s">
        <v>211</v>
      </c>
      <c r="E5941" s="27" t="s">
        <v>33</v>
      </c>
      <c r="F5941" s="27" t="s">
        <v>262</v>
      </c>
      <c r="G5941" s="33">
        <v>86199.64999999999</v>
      </c>
      <c r="H5941" s="33">
        <v>86199.64999999999</v>
      </c>
      <c r="I5941" s="33">
        <v>4058</v>
      </c>
      <c r="J5941" s="33">
        <v>210</v>
      </c>
      <c r="K5941" s="33">
        <v>4600</v>
      </c>
      <c r="L5941" s="33">
        <v>1</v>
      </c>
      <c r="M5941" s="33">
        <v>1</v>
      </c>
      <c r="N5941" s="33">
        <v>121198.93</v>
      </c>
      <c r="O5941" s="33">
        <v>544.8</v>
      </c>
      <c r="P5941" s="33">
        <v>1321</v>
      </c>
    </row>
    <row r="5942" spans="1:16">
      <c r="A5942" s="27" t="s">
        <v>945</v>
      </c>
      <c r="B5942" s="31">
        <v>202510</v>
      </c>
      <c r="C5942" s="27" t="s">
        <v>119</v>
      </c>
      <c r="D5942" s="27" t="s">
        <v>211</v>
      </c>
      <c r="E5942" s="27" t="s">
        <v>33</v>
      </c>
      <c r="F5942" s="27" t="s">
        <v>262</v>
      </c>
      <c r="G5942" s="33">
        <v>89967.53999999999</v>
      </c>
      <c r="H5942" s="33">
        <v>89967.53999999999</v>
      </c>
      <c r="I5942" s="33">
        <v>4424</v>
      </c>
      <c r="J5942" s="33">
        <v>243</v>
      </c>
      <c r="K5942" s="33">
        <v>4600</v>
      </c>
      <c r="L5942" s="33">
        <v>1</v>
      </c>
      <c r="M5942" s="33">
        <v>1</v>
      </c>
      <c r="N5942" s="33">
        <v>132847.27</v>
      </c>
      <c r="O5942" s="33">
        <v>538.7</v>
      </c>
      <c r="P5942" s="33">
        <v>1472</v>
      </c>
    </row>
    <row r="5943" spans="1:16">
      <c r="A5943" s="27" t="s">
        <v>945</v>
      </c>
      <c r="B5943" s="31">
        <v>202511</v>
      </c>
      <c r="C5943" s="27" t="s">
        <v>119</v>
      </c>
      <c r="D5943" s="27" t="s">
        <v>211</v>
      </c>
      <c r="E5943" s="27" t="s">
        <v>33</v>
      </c>
      <c r="F5943" s="27" t="s">
        <v>262</v>
      </c>
      <c r="G5943" s="33">
        <v>116483.91</v>
      </c>
      <c r="H5943" s="33">
        <v>116483.91</v>
      </c>
      <c r="I5943" s="33">
        <v>6410</v>
      </c>
      <c r="J5943" s="33">
        <v>357</v>
      </c>
      <c r="K5943" s="33">
        <v>4600</v>
      </c>
      <c r="L5943" s="33">
        <v>1</v>
      </c>
      <c r="M5943" s="33">
        <v>1</v>
      </c>
      <c r="N5943" s="33">
        <v>159985.85</v>
      </c>
      <c r="O5943" s="33">
        <v>733.4</v>
      </c>
      <c r="P5943" s="33">
        <v>2058</v>
      </c>
    </row>
    <row r="5944" spans="1:16">
      <c r="A5944" s="27" t="s">
        <v>945</v>
      </c>
      <c r="B5944" s="31">
        <v>202512</v>
      </c>
      <c r="C5944" s="27" t="s">
        <v>119</v>
      </c>
      <c r="D5944" s="27" t="s">
        <v>211</v>
      </c>
      <c r="E5944" s="27" t="s">
        <v>33</v>
      </c>
      <c r="F5944" s="27" t="s">
        <v>262</v>
      </c>
      <c r="G5944" s="33">
        <v>139763.37</v>
      </c>
      <c r="H5944" s="33">
        <v>139763.37</v>
      </c>
      <c r="I5944" s="33">
        <v>7345</v>
      </c>
      <c r="J5944" s="33">
        <v>402</v>
      </c>
      <c r="K5944" s="33">
        <v>4600</v>
      </c>
      <c r="L5944" s="33">
        <v>1</v>
      </c>
      <c r="M5944" s="33">
        <v>1</v>
      </c>
      <c r="N5944" s="33">
        <v>183270.56</v>
      </c>
      <c r="O5944" s="33">
        <v>915.3</v>
      </c>
      <c r="P5944" s="33">
        <v>2307</v>
      </c>
    </row>
    <row r="5945" spans="1:16">
      <c r="A5945" s="27" t="s">
        <v>945</v>
      </c>
      <c r="B5945" s="31">
        <v>202601</v>
      </c>
      <c r="C5945" s="27" t="s">
        <v>119</v>
      </c>
      <c r="D5945" s="27" t="s">
        <v>211</v>
      </c>
      <c r="E5945" s="27" t="s">
        <v>33</v>
      </c>
      <c r="F5945" s="27" t="s">
        <v>262</v>
      </c>
      <c r="G5945" s="33">
        <v>69077.59</v>
      </c>
      <c r="H5945" s="33">
        <v>69077.59</v>
      </c>
      <c r="I5945" s="33">
        <v>3882</v>
      </c>
      <c r="J5945" s="33">
        <v>170</v>
      </c>
      <c r="K5945" s="33">
        <v>4600</v>
      </c>
      <c r="L5945" s="33">
        <v>1</v>
      </c>
      <c r="M5945" s="33">
        <v>1</v>
      </c>
      <c r="N5945" s="33">
        <v>92956.84</v>
      </c>
      <c r="O5945" s="33">
        <v>428.5</v>
      </c>
      <c r="P5945" s="33">
        <v>1231</v>
      </c>
    </row>
    <row r="5946" spans="1:16">
      <c r="A5946" s="27" t="s">
        <v>945</v>
      </c>
      <c r="B5946" s="31">
        <v>202602</v>
      </c>
      <c r="C5946" s="27" t="s">
        <v>119</v>
      </c>
      <c r="D5946" s="27" t="s">
        <v>211</v>
      </c>
      <c r="E5946" s="27" t="s">
        <v>33</v>
      </c>
      <c r="F5946" s="27" t="s">
        <v>262</v>
      </c>
      <c r="G5946" s="33">
        <v>69273.02</v>
      </c>
      <c r="H5946" s="33">
        <v>69273.02</v>
      </c>
      <c r="I5946" s="33">
        <v>3575</v>
      </c>
      <c r="J5946" s="33">
        <v>193</v>
      </c>
      <c r="K5946" s="33">
        <v>4600</v>
      </c>
      <c r="L5946" s="33">
        <v>1</v>
      </c>
      <c r="M5946" s="33">
        <v>1</v>
      </c>
      <c r="N5946" s="33">
        <v>95570.75999999999</v>
      </c>
      <c r="O5946" s="33">
        <v>457.6</v>
      </c>
      <c r="P5946" s="33">
        <v>1144</v>
      </c>
    </row>
    <row r="5947" spans="1:16">
      <c r="A5947" s="27" t="s">
        <v>945</v>
      </c>
      <c r="B5947" s="31">
        <v>202603</v>
      </c>
      <c r="C5947" s="27" t="s">
        <v>119</v>
      </c>
      <c r="D5947" s="27" t="s">
        <v>211</v>
      </c>
      <c r="E5947" s="27" t="s">
        <v>33</v>
      </c>
      <c r="F5947" s="27" t="s">
        <v>262</v>
      </c>
      <c r="G5947" s="33">
        <v>79553.09</v>
      </c>
      <c r="H5947" s="33">
        <v>79553.09</v>
      </c>
      <c r="I5947" s="33">
        <v>4176</v>
      </c>
      <c r="J5947" s="33">
        <v>226</v>
      </c>
      <c r="K5947" s="33">
        <v>4600</v>
      </c>
      <c r="L5947" s="33">
        <v>1</v>
      </c>
      <c r="M5947" s="33">
        <v>1</v>
      </c>
      <c r="N5947" s="33">
        <v>118857.23</v>
      </c>
      <c r="O5947" s="33">
        <v>528.4</v>
      </c>
      <c r="P5947" s="33">
        <v>1329</v>
      </c>
    </row>
    <row r="5948" spans="1:16">
      <c r="A5948" s="27" t="s">
        <v>945</v>
      </c>
      <c r="B5948" s="31">
        <v>202604</v>
      </c>
      <c r="C5948" s="27" t="s">
        <v>119</v>
      </c>
      <c r="D5948" s="27" t="s">
        <v>211</v>
      </c>
      <c r="E5948" s="27" t="s">
        <v>33</v>
      </c>
      <c r="F5948" s="27" t="s">
        <v>262</v>
      </c>
      <c r="G5948" s="33">
        <v>112288.39</v>
      </c>
      <c r="H5948" s="33">
        <v>112288.39</v>
      </c>
      <c r="I5948" s="33">
        <v>5920</v>
      </c>
      <c r="J5948" s="33">
        <v>312</v>
      </c>
      <c r="K5948" s="33">
        <v>4600</v>
      </c>
      <c r="L5948" s="33">
        <v>1</v>
      </c>
      <c r="M5948" s="33">
        <v>1</v>
      </c>
      <c r="N5948" s="33">
        <v>139574.48</v>
      </c>
      <c r="O5948" s="33">
        <v>760.5</v>
      </c>
      <c r="P5948" s="33">
        <v>1890</v>
      </c>
    </row>
    <row r="5949" spans="1:16">
      <c r="A5949" s="27" t="s">
        <v>945</v>
      </c>
      <c r="B5949" s="31">
        <v>202605</v>
      </c>
      <c r="C5949" s="27" t="s">
        <v>119</v>
      </c>
      <c r="D5949" s="27" t="s">
        <v>211</v>
      </c>
      <c r="E5949" s="27" t="s">
        <v>33</v>
      </c>
      <c r="F5949" s="27" t="s">
        <v>262</v>
      </c>
      <c r="G5949" s="33">
        <v>116366.33</v>
      </c>
      <c r="H5949" s="33">
        <v>116366.33</v>
      </c>
      <c r="I5949" s="33">
        <v>5784</v>
      </c>
      <c r="J5949" s="33">
        <v>307</v>
      </c>
      <c r="K5949" s="33">
        <v>4600</v>
      </c>
      <c r="L5949" s="33">
        <v>1</v>
      </c>
      <c r="M5949" s="33">
        <v>1</v>
      </c>
      <c r="N5949" s="33">
        <v>152548.78</v>
      </c>
      <c r="O5949" s="33">
        <v>657.9</v>
      </c>
      <c r="P5949" s="33">
        <v>1883</v>
      </c>
    </row>
    <row r="5950" spans="1:16">
      <c r="A5950" s="27" t="s">
        <v>945</v>
      </c>
      <c r="B5950" s="31">
        <v>202606</v>
      </c>
      <c r="C5950" s="27" t="s">
        <v>119</v>
      </c>
      <c r="D5950" s="27" t="s">
        <v>211</v>
      </c>
      <c r="E5950" s="27" t="s">
        <v>33</v>
      </c>
      <c r="F5950" s="27" t="s">
        <v>262</v>
      </c>
      <c r="G5950" s="33">
        <v>108195.65</v>
      </c>
      <c r="H5950" s="33">
        <v>108195.65</v>
      </c>
      <c r="I5950" s="33">
        <v>6057</v>
      </c>
      <c r="J5950" s="33">
        <v>279</v>
      </c>
      <c r="K5950" s="33">
        <v>4600</v>
      </c>
      <c r="L5950" s="33">
        <v>1</v>
      </c>
      <c r="M5950" s="33">
        <v>1</v>
      </c>
      <c r="N5950" s="33">
        <v>148719.89</v>
      </c>
      <c r="O5950" s="33">
        <v>605</v>
      </c>
      <c r="P5950" s="33">
        <v>1818</v>
      </c>
    </row>
    <row r="5951" spans="1:16">
      <c r="A5951" s="27" t="s">
        <v>945</v>
      </c>
      <c r="B5951" s="31">
        <v>202607</v>
      </c>
      <c r="C5951" s="27" t="s">
        <v>119</v>
      </c>
      <c r="D5951" s="27" t="s">
        <v>211</v>
      </c>
      <c r="E5951" s="27" t="s">
        <v>33</v>
      </c>
      <c r="F5951" s="27" t="s">
        <v>262</v>
      </c>
      <c r="G5951" s="33">
        <v>95811.67</v>
      </c>
      <c r="H5951" s="33">
        <v>95811.67</v>
      </c>
      <c r="I5951" s="33">
        <v>5143</v>
      </c>
      <c r="J5951" s="33">
        <v>280</v>
      </c>
      <c r="K5951" s="33">
        <v>4600</v>
      </c>
      <c r="L5951" s="33">
        <v>1</v>
      </c>
      <c r="M5951" s="33">
        <v>1</v>
      </c>
      <c r="N5951" s="33">
        <v>131951.97</v>
      </c>
      <c r="O5951" s="33">
        <v>561.4</v>
      </c>
      <c r="P5951" s="33">
        <v>1606</v>
      </c>
    </row>
    <row r="5952" spans="1:16">
      <c r="A5952" s="27" t="s">
        <v>948</v>
      </c>
      <c r="B5952" s="31">
        <v>202408</v>
      </c>
      <c r="C5952" s="27" t="s">
        <v>119</v>
      </c>
      <c r="D5952" s="27" t="s">
        <v>211</v>
      </c>
      <c r="E5952" s="27" t="s">
        <v>33</v>
      </c>
      <c r="F5952" s="27" t="s">
        <v>257</v>
      </c>
      <c r="G5952" s="33">
        <v>349014.06</v>
      </c>
      <c r="H5952" s="33">
        <v>349014.06</v>
      </c>
      <c r="I5952" s="33">
        <v>8998</v>
      </c>
      <c r="J5952" s="33">
        <v>646</v>
      </c>
      <c r="K5952" s="33">
        <v>12300</v>
      </c>
      <c r="L5952" s="33">
        <v>1</v>
      </c>
      <c r="M5952" s="33">
        <v>1</v>
      </c>
      <c r="N5952" s="33">
        <v>409221.61</v>
      </c>
      <c r="O5952" s="33">
        <v>2052.4</v>
      </c>
      <c r="P5952" s="33">
        <v>3630</v>
      </c>
    </row>
    <row r="5953" spans="1:16">
      <c r="A5953" s="27" t="s">
        <v>948</v>
      </c>
      <c r="B5953" s="31">
        <v>202409</v>
      </c>
      <c r="C5953" s="27" t="s">
        <v>119</v>
      </c>
      <c r="D5953" s="27" t="s">
        <v>211</v>
      </c>
      <c r="E5953" s="27" t="s">
        <v>33</v>
      </c>
      <c r="F5953" s="27" t="s">
        <v>257</v>
      </c>
      <c r="G5953" s="33">
        <v>341322.56</v>
      </c>
      <c r="H5953" s="33">
        <v>341322.56</v>
      </c>
      <c r="I5953" s="33">
        <v>9068</v>
      </c>
      <c r="J5953" s="33">
        <v>722</v>
      </c>
      <c r="K5953" s="33">
        <v>12300</v>
      </c>
      <c r="L5953" s="33">
        <v>1</v>
      </c>
      <c r="M5953" s="33">
        <v>1</v>
      </c>
      <c r="N5953" s="33">
        <v>392649.28</v>
      </c>
      <c r="O5953" s="33">
        <v>2071.5</v>
      </c>
      <c r="P5953" s="33">
        <v>3569</v>
      </c>
    </row>
    <row r="5954" spans="1:16">
      <c r="A5954" s="27" t="s">
        <v>948</v>
      </c>
      <c r="B5954" s="31">
        <v>202410</v>
      </c>
      <c r="C5954" s="27" t="s">
        <v>119</v>
      </c>
      <c r="D5954" s="27" t="s">
        <v>211</v>
      </c>
      <c r="E5954" s="27" t="s">
        <v>33</v>
      </c>
      <c r="F5954" s="27" t="s">
        <v>257</v>
      </c>
      <c r="G5954" s="33">
        <v>402770.54</v>
      </c>
      <c r="H5954" s="33">
        <v>402770.54</v>
      </c>
      <c r="I5954" s="33">
        <v>9557</v>
      </c>
      <c r="J5954" s="33">
        <v>697</v>
      </c>
      <c r="K5954" s="33">
        <v>12300</v>
      </c>
      <c r="L5954" s="33">
        <v>1</v>
      </c>
      <c r="M5954" s="33">
        <v>1</v>
      </c>
      <c r="N5954" s="33">
        <v>430386.52</v>
      </c>
      <c r="O5954" s="33">
        <v>2176.4</v>
      </c>
      <c r="P5954" s="33">
        <v>4311</v>
      </c>
    </row>
    <row r="5955" spans="1:16">
      <c r="A5955" s="27" t="s">
        <v>948</v>
      </c>
      <c r="B5955" s="31">
        <v>202411</v>
      </c>
      <c r="C5955" s="27" t="s">
        <v>119</v>
      </c>
      <c r="D5955" s="27" t="s">
        <v>211</v>
      </c>
      <c r="E5955" s="27" t="s">
        <v>33</v>
      </c>
      <c r="F5955" s="27" t="s">
        <v>257</v>
      </c>
      <c r="G5955" s="33">
        <v>500907.7</v>
      </c>
      <c r="H5955" s="33">
        <v>500907.7</v>
      </c>
      <c r="I5955" s="33">
        <v>13170</v>
      </c>
      <c r="J5955" s="33">
        <v>905</v>
      </c>
      <c r="K5955" s="33">
        <v>12300</v>
      </c>
      <c r="L5955" s="33">
        <v>1</v>
      </c>
      <c r="M5955" s="33">
        <v>1</v>
      </c>
      <c r="N5955" s="33">
        <v>518307.62</v>
      </c>
      <c r="O5955" s="33">
        <v>2933.6</v>
      </c>
      <c r="P5955" s="33">
        <v>5207</v>
      </c>
    </row>
    <row r="5956" spans="1:16">
      <c r="A5956" s="27" t="s">
        <v>948</v>
      </c>
      <c r="B5956" s="31">
        <v>202412</v>
      </c>
      <c r="C5956" s="27" t="s">
        <v>119</v>
      </c>
      <c r="D5956" s="27" t="s">
        <v>211</v>
      </c>
      <c r="E5956" s="27" t="s">
        <v>33</v>
      </c>
      <c r="F5956" s="27" t="s">
        <v>257</v>
      </c>
      <c r="G5956" s="33">
        <v>585003.02</v>
      </c>
      <c r="H5956" s="33">
        <v>585003.02</v>
      </c>
      <c r="I5956" s="33">
        <v>16063</v>
      </c>
      <c r="J5956" s="33">
        <v>1082</v>
      </c>
      <c r="K5956" s="33">
        <v>12300</v>
      </c>
      <c r="L5956" s="33">
        <v>1</v>
      </c>
      <c r="M5956" s="33">
        <v>1</v>
      </c>
      <c r="N5956" s="33">
        <v>593743.3100000001</v>
      </c>
      <c r="O5956" s="33">
        <v>2969.2</v>
      </c>
      <c r="P5956" s="33">
        <v>6307</v>
      </c>
    </row>
    <row r="5957" spans="1:16">
      <c r="A5957" s="27" t="s">
        <v>948</v>
      </c>
      <c r="B5957" s="31">
        <v>202501</v>
      </c>
      <c r="C5957" s="27" t="s">
        <v>119</v>
      </c>
      <c r="D5957" s="27" t="s">
        <v>211</v>
      </c>
      <c r="E5957" s="27" t="s">
        <v>33</v>
      </c>
      <c r="F5957" s="27" t="s">
        <v>257</v>
      </c>
      <c r="G5957" s="33">
        <v>265035.36</v>
      </c>
      <c r="H5957" s="33">
        <v>265035.36</v>
      </c>
      <c r="I5957" s="33">
        <v>6684</v>
      </c>
      <c r="J5957" s="33">
        <v>516</v>
      </c>
      <c r="K5957" s="33">
        <v>12300</v>
      </c>
      <c r="L5957" s="33">
        <v>1</v>
      </c>
      <c r="M5957" s="33">
        <v>1</v>
      </c>
      <c r="N5957" s="33">
        <v>301153.11</v>
      </c>
      <c r="O5957" s="33">
        <v>1421.8</v>
      </c>
      <c r="P5957" s="33">
        <v>2736</v>
      </c>
    </row>
    <row r="5958" spans="1:16">
      <c r="A5958" s="27" t="s">
        <v>948</v>
      </c>
      <c r="B5958" s="31">
        <v>202502</v>
      </c>
      <c r="C5958" s="27" t="s">
        <v>119</v>
      </c>
      <c r="D5958" s="27" t="s">
        <v>211</v>
      </c>
      <c r="E5958" s="27" t="s">
        <v>33</v>
      </c>
      <c r="F5958" s="27" t="s">
        <v>257</v>
      </c>
      <c r="G5958" s="33">
        <v>296741.79</v>
      </c>
      <c r="H5958" s="33">
        <v>296741.79</v>
      </c>
      <c r="I5958" s="33">
        <v>7603</v>
      </c>
      <c r="J5958" s="33">
        <v>603</v>
      </c>
      <c r="K5958" s="33">
        <v>12300</v>
      </c>
      <c r="L5958" s="33">
        <v>1</v>
      </c>
      <c r="M5958" s="33">
        <v>1</v>
      </c>
      <c r="N5958" s="33">
        <v>309621.46</v>
      </c>
      <c r="O5958" s="33">
        <v>1627.6</v>
      </c>
      <c r="P5958" s="33">
        <v>2997</v>
      </c>
    </row>
    <row r="5959" spans="1:16">
      <c r="A5959" s="27" t="s">
        <v>948</v>
      </c>
      <c r="B5959" s="31">
        <v>202503</v>
      </c>
      <c r="C5959" s="27" t="s">
        <v>119</v>
      </c>
      <c r="D5959" s="27" t="s">
        <v>211</v>
      </c>
      <c r="E5959" s="27" t="s">
        <v>33</v>
      </c>
      <c r="F5959" s="27" t="s">
        <v>257</v>
      </c>
      <c r="G5959" s="33">
        <v>368930.45</v>
      </c>
      <c r="H5959" s="33">
        <v>368930.45</v>
      </c>
      <c r="I5959" s="33">
        <v>9502</v>
      </c>
      <c r="J5959" s="33">
        <v>784</v>
      </c>
      <c r="K5959" s="33">
        <v>12300</v>
      </c>
      <c r="L5959" s="33">
        <v>1</v>
      </c>
      <c r="M5959" s="33">
        <v>1</v>
      </c>
      <c r="N5959" s="33">
        <v>385062.87</v>
      </c>
      <c r="O5959" s="33">
        <v>2063.1</v>
      </c>
      <c r="P5959" s="33">
        <v>3898</v>
      </c>
    </row>
    <row r="5960" spans="1:16">
      <c r="A5960" s="27" t="s">
        <v>948</v>
      </c>
      <c r="B5960" s="31">
        <v>202504</v>
      </c>
      <c r="C5960" s="27" t="s">
        <v>119</v>
      </c>
      <c r="D5960" s="27" t="s">
        <v>211</v>
      </c>
      <c r="E5960" s="27" t="s">
        <v>33</v>
      </c>
      <c r="F5960" s="27" t="s">
        <v>257</v>
      </c>
      <c r="G5960" s="33">
        <v>431110.4</v>
      </c>
      <c r="H5960" s="33">
        <v>431110.4</v>
      </c>
      <c r="I5960" s="33">
        <v>11199</v>
      </c>
      <c r="J5960" s="33">
        <v>700</v>
      </c>
      <c r="K5960" s="33">
        <v>12300</v>
      </c>
      <c r="L5960" s="33">
        <v>1</v>
      </c>
      <c r="M5960" s="33">
        <v>1</v>
      </c>
      <c r="N5960" s="33">
        <v>452180.72</v>
      </c>
      <c r="O5960" s="33">
        <v>2707.1</v>
      </c>
      <c r="P5960" s="33">
        <v>4521</v>
      </c>
    </row>
    <row r="5961" spans="1:16">
      <c r="A5961" s="27" t="s">
        <v>948</v>
      </c>
      <c r="B5961" s="31">
        <v>202505</v>
      </c>
      <c r="C5961" s="27" t="s">
        <v>119</v>
      </c>
      <c r="D5961" s="27" t="s">
        <v>211</v>
      </c>
      <c r="E5961" s="27" t="s">
        <v>33</v>
      </c>
      <c r="F5961" s="27" t="s">
        <v>257</v>
      </c>
      <c r="G5961" s="33">
        <v>449158.6</v>
      </c>
      <c r="H5961" s="33">
        <v>449158.6</v>
      </c>
      <c r="I5961" s="33">
        <v>11950</v>
      </c>
      <c r="J5961" s="33">
        <v>871</v>
      </c>
      <c r="K5961" s="33">
        <v>12300</v>
      </c>
      <c r="L5961" s="33">
        <v>1</v>
      </c>
      <c r="M5961" s="33">
        <v>1</v>
      </c>
      <c r="N5961" s="33">
        <v>494213.69</v>
      </c>
      <c r="O5961" s="33">
        <v>3075.3</v>
      </c>
      <c r="P5961" s="33">
        <v>4922</v>
      </c>
    </row>
    <row r="5962" spans="1:16">
      <c r="A5962" s="27" t="s">
        <v>948</v>
      </c>
      <c r="B5962" s="31">
        <v>202506</v>
      </c>
      <c r="C5962" s="27" t="s">
        <v>119</v>
      </c>
      <c r="D5962" s="27" t="s">
        <v>211</v>
      </c>
      <c r="E5962" s="27" t="s">
        <v>33</v>
      </c>
      <c r="F5962" s="27" t="s">
        <v>257</v>
      </c>
      <c r="G5962" s="33">
        <v>464353.81</v>
      </c>
      <c r="H5962" s="33">
        <v>464353.81</v>
      </c>
      <c r="I5962" s="33">
        <v>12610</v>
      </c>
      <c r="J5962" s="33">
        <v>1067</v>
      </c>
      <c r="K5962" s="33">
        <v>12300</v>
      </c>
      <c r="L5962" s="33">
        <v>1</v>
      </c>
      <c r="M5962" s="33">
        <v>1</v>
      </c>
      <c r="N5962" s="33">
        <v>481809.19</v>
      </c>
      <c r="O5962" s="33">
        <v>2554.6</v>
      </c>
      <c r="P5962" s="33">
        <v>5031</v>
      </c>
    </row>
    <row r="5963" spans="1:16">
      <c r="A5963" s="27" t="s">
        <v>948</v>
      </c>
      <c r="B5963" s="31">
        <v>202507</v>
      </c>
      <c r="C5963" s="27" t="s">
        <v>119</v>
      </c>
      <c r="D5963" s="27" t="s">
        <v>211</v>
      </c>
      <c r="E5963" s="27" t="s">
        <v>33</v>
      </c>
      <c r="F5963" s="27" t="s">
        <v>257</v>
      </c>
      <c r="G5963" s="33">
        <v>397654.99</v>
      </c>
      <c r="H5963" s="33">
        <v>397654.99</v>
      </c>
      <c r="I5963" s="33">
        <v>9798</v>
      </c>
      <c r="J5963" s="33">
        <v>672</v>
      </c>
      <c r="K5963" s="33">
        <v>12300</v>
      </c>
      <c r="L5963" s="33">
        <v>1</v>
      </c>
      <c r="M5963" s="33">
        <v>1</v>
      </c>
      <c r="N5963" s="33">
        <v>427485.99</v>
      </c>
      <c r="O5963" s="33">
        <v>2144.4</v>
      </c>
      <c r="P5963" s="33">
        <v>4061</v>
      </c>
    </row>
    <row r="5964" spans="1:16">
      <c r="A5964" s="27" t="s">
        <v>948</v>
      </c>
      <c r="B5964" s="31">
        <v>202508</v>
      </c>
      <c r="C5964" s="27" t="s">
        <v>119</v>
      </c>
      <c r="D5964" s="27" t="s">
        <v>211</v>
      </c>
      <c r="E5964" s="27" t="s">
        <v>33</v>
      </c>
      <c r="F5964" s="27" t="s">
        <v>257</v>
      </c>
      <c r="G5964" s="33">
        <v>373167.98</v>
      </c>
      <c r="H5964" s="33">
        <v>373167.98</v>
      </c>
      <c r="I5964" s="33">
        <v>9407</v>
      </c>
      <c r="J5964" s="33">
        <v>690</v>
      </c>
      <c r="K5964" s="33">
        <v>12300</v>
      </c>
      <c r="L5964" s="33">
        <v>1</v>
      </c>
      <c r="M5964" s="33">
        <v>1</v>
      </c>
      <c r="N5964" s="33">
        <v>410858.49</v>
      </c>
      <c r="O5964" s="33">
        <v>2053</v>
      </c>
      <c r="P5964" s="33">
        <v>3725</v>
      </c>
    </row>
    <row r="5965" spans="1:16">
      <c r="A5965" s="27" t="s">
        <v>948</v>
      </c>
      <c r="B5965" s="31">
        <v>202509</v>
      </c>
      <c r="C5965" s="27" t="s">
        <v>119</v>
      </c>
      <c r="D5965" s="27" t="s">
        <v>211</v>
      </c>
      <c r="E5965" s="27" t="s">
        <v>33</v>
      </c>
      <c r="F5965" s="27" t="s">
        <v>257</v>
      </c>
      <c r="G5965" s="33">
        <v>345516.63</v>
      </c>
      <c r="H5965" s="33">
        <v>345516.63</v>
      </c>
      <c r="I5965" s="33">
        <v>9005</v>
      </c>
      <c r="J5965" s="33">
        <v>693</v>
      </c>
      <c r="K5965" s="33">
        <v>12300</v>
      </c>
      <c r="L5965" s="33">
        <v>1</v>
      </c>
      <c r="M5965" s="33">
        <v>1</v>
      </c>
      <c r="N5965" s="33">
        <v>394219.88</v>
      </c>
      <c r="O5965" s="33">
        <v>2090.8</v>
      </c>
      <c r="P5965" s="33">
        <v>3714</v>
      </c>
    </row>
    <row r="5966" spans="1:16">
      <c r="A5966" s="27" t="s">
        <v>948</v>
      </c>
      <c r="B5966" s="31">
        <v>202510</v>
      </c>
      <c r="C5966" s="27" t="s">
        <v>119</v>
      </c>
      <c r="D5966" s="27" t="s">
        <v>211</v>
      </c>
      <c r="E5966" s="27" t="s">
        <v>33</v>
      </c>
      <c r="F5966" s="27" t="s">
        <v>257</v>
      </c>
      <c r="G5966" s="33">
        <v>386724.27</v>
      </c>
      <c r="H5966" s="33">
        <v>386724.27</v>
      </c>
      <c r="I5966" s="33">
        <v>9481</v>
      </c>
      <c r="J5966" s="33">
        <v>811</v>
      </c>
      <c r="K5966" s="33">
        <v>12300</v>
      </c>
      <c r="L5966" s="33">
        <v>1</v>
      </c>
      <c r="M5966" s="33">
        <v>1</v>
      </c>
      <c r="N5966" s="33">
        <v>432108.06</v>
      </c>
      <c r="O5966" s="33">
        <v>2237.5</v>
      </c>
      <c r="P5966" s="33">
        <v>3991</v>
      </c>
    </row>
    <row r="5967" spans="1:16">
      <c r="A5967" s="27" t="s">
        <v>948</v>
      </c>
      <c r="B5967" s="31">
        <v>202511</v>
      </c>
      <c r="C5967" s="27" t="s">
        <v>119</v>
      </c>
      <c r="D5967" s="27" t="s">
        <v>211</v>
      </c>
      <c r="E5967" s="27" t="s">
        <v>33</v>
      </c>
      <c r="F5967" s="27" t="s">
        <v>257</v>
      </c>
      <c r="G5967" s="33">
        <v>485464.07</v>
      </c>
      <c r="H5967" s="33">
        <v>485464.07</v>
      </c>
      <c r="I5967" s="33">
        <v>13415</v>
      </c>
      <c r="J5967" s="33">
        <v>964</v>
      </c>
      <c r="K5967" s="33">
        <v>12300</v>
      </c>
      <c r="L5967" s="33">
        <v>1</v>
      </c>
      <c r="M5967" s="33">
        <v>1</v>
      </c>
      <c r="N5967" s="33">
        <v>520380.85</v>
      </c>
      <c r="O5967" s="33">
        <v>2725.6</v>
      </c>
      <c r="P5967" s="33">
        <v>5343</v>
      </c>
    </row>
    <row r="5968" spans="1:16">
      <c r="A5968" s="27" t="s">
        <v>948</v>
      </c>
      <c r="B5968" s="31">
        <v>202512</v>
      </c>
      <c r="C5968" s="27" t="s">
        <v>119</v>
      </c>
      <c r="D5968" s="27" t="s">
        <v>211</v>
      </c>
      <c r="E5968" s="27" t="s">
        <v>33</v>
      </c>
      <c r="F5968" s="27" t="s">
        <v>257</v>
      </c>
      <c r="G5968" s="33">
        <v>634403.79</v>
      </c>
      <c r="H5968" s="33">
        <v>634403.79</v>
      </c>
      <c r="I5968" s="33">
        <v>16575</v>
      </c>
      <c r="J5968" s="33">
        <v>1171</v>
      </c>
      <c r="K5968" s="33">
        <v>12300</v>
      </c>
      <c r="L5968" s="33">
        <v>1</v>
      </c>
      <c r="M5968" s="33">
        <v>1</v>
      </c>
      <c r="N5968" s="33">
        <v>596118.28</v>
      </c>
      <c r="O5968" s="33">
        <v>3408.4</v>
      </c>
      <c r="P5968" s="33">
        <v>6669</v>
      </c>
    </row>
    <row r="5969" spans="1:16">
      <c r="A5969" s="27" t="s">
        <v>948</v>
      </c>
      <c r="B5969" s="31">
        <v>202601</v>
      </c>
      <c r="C5969" s="27" t="s">
        <v>119</v>
      </c>
      <c r="D5969" s="27" t="s">
        <v>211</v>
      </c>
      <c r="E5969" s="27" t="s">
        <v>33</v>
      </c>
      <c r="F5969" s="27" t="s">
        <v>257</v>
      </c>
      <c r="G5969" s="33">
        <v>278343.33</v>
      </c>
      <c r="H5969" s="33">
        <v>278343.33</v>
      </c>
      <c r="I5969" s="33">
        <v>6936</v>
      </c>
      <c r="J5969" s="33">
        <v>492</v>
      </c>
      <c r="K5969" s="33">
        <v>12300</v>
      </c>
      <c r="L5969" s="33">
        <v>1</v>
      </c>
      <c r="M5969" s="33">
        <v>1</v>
      </c>
      <c r="N5969" s="33">
        <v>302357.73</v>
      </c>
      <c r="O5969" s="33">
        <v>1608.9</v>
      </c>
      <c r="P5969" s="33">
        <v>2880</v>
      </c>
    </row>
    <row r="5970" spans="1:16">
      <c r="A5970" s="27" t="s">
        <v>948</v>
      </c>
      <c r="B5970" s="31">
        <v>202602</v>
      </c>
      <c r="C5970" s="27" t="s">
        <v>119</v>
      </c>
      <c r="D5970" s="27" t="s">
        <v>211</v>
      </c>
      <c r="E5970" s="27" t="s">
        <v>33</v>
      </c>
      <c r="F5970" s="27" t="s">
        <v>257</v>
      </c>
      <c r="G5970" s="33">
        <v>285040.83</v>
      </c>
      <c r="H5970" s="33">
        <v>285040.83</v>
      </c>
      <c r="I5970" s="33">
        <v>7618</v>
      </c>
      <c r="J5970" s="33">
        <v>617</v>
      </c>
      <c r="K5970" s="33">
        <v>12300</v>
      </c>
      <c r="L5970" s="33">
        <v>1</v>
      </c>
      <c r="M5970" s="33">
        <v>1</v>
      </c>
      <c r="N5970" s="33">
        <v>310859.95</v>
      </c>
      <c r="O5970" s="33">
        <v>1609.9</v>
      </c>
      <c r="P5970" s="33">
        <v>2989</v>
      </c>
    </row>
    <row r="5971" spans="1:16">
      <c r="A5971" s="27" t="s">
        <v>948</v>
      </c>
      <c r="B5971" s="31">
        <v>202603</v>
      </c>
      <c r="C5971" s="27" t="s">
        <v>119</v>
      </c>
      <c r="D5971" s="27" t="s">
        <v>211</v>
      </c>
      <c r="E5971" s="27" t="s">
        <v>33</v>
      </c>
      <c r="F5971" s="27" t="s">
        <v>257</v>
      </c>
      <c r="G5971" s="33">
        <v>395884.62</v>
      </c>
      <c r="H5971" s="33">
        <v>395884.62</v>
      </c>
      <c r="I5971" s="33">
        <v>10644</v>
      </c>
      <c r="J5971" s="33">
        <v>801</v>
      </c>
      <c r="K5971" s="33">
        <v>12300</v>
      </c>
      <c r="L5971" s="33">
        <v>1</v>
      </c>
      <c r="M5971" s="33">
        <v>1</v>
      </c>
      <c r="N5971" s="33">
        <v>386603.12</v>
      </c>
      <c r="O5971" s="33">
        <v>2128.9</v>
      </c>
      <c r="P5971" s="33">
        <v>4265</v>
      </c>
    </row>
    <row r="5972" spans="1:16">
      <c r="A5972" s="27" t="s">
        <v>948</v>
      </c>
      <c r="B5972" s="31">
        <v>202604</v>
      </c>
      <c r="C5972" s="27" t="s">
        <v>119</v>
      </c>
      <c r="D5972" s="27" t="s">
        <v>211</v>
      </c>
      <c r="E5972" s="27" t="s">
        <v>33</v>
      </c>
      <c r="F5972" s="27" t="s">
        <v>257</v>
      </c>
      <c r="G5972" s="33">
        <v>423425.79</v>
      </c>
      <c r="H5972" s="33">
        <v>423425.79</v>
      </c>
      <c r="I5972" s="33">
        <v>10035</v>
      </c>
      <c r="J5972" s="33">
        <v>823</v>
      </c>
      <c r="K5972" s="33">
        <v>12300</v>
      </c>
      <c r="L5972" s="33">
        <v>1</v>
      </c>
      <c r="M5972" s="33">
        <v>1</v>
      </c>
      <c r="N5972" s="33">
        <v>453989.45</v>
      </c>
      <c r="O5972" s="33">
        <v>2258</v>
      </c>
      <c r="P5972" s="33">
        <v>4209</v>
      </c>
    </row>
    <row r="5973" spans="1:16">
      <c r="A5973" s="27" t="s">
        <v>948</v>
      </c>
      <c r="B5973" s="31">
        <v>202605</v>
      </c>
      <c r="C5973" s="27" t="s">
        <v>119</v>
      </c>
      <c r="D5973" s="27" t="s">
        <v>211</v>
      </c>
      <c r="E5973" s="27" t="s">
        <v>33</v>
      </c>
      <c r="F5973" s="27" t="s">
        <v>257</v>
      </c>
      <c r="G5973" s="33">
        <v>468721.82</v>
      </c>
      <c r="H5973" s="33">
        <v>468721.82</v>
      </c>
      <c r="I5973" s="33">
        <v>11329</v>
      </c>
      <c r="J5973" s="33">
        <v>962</v>
      </c>
      <c r="K5973" s="33">
        <v>12300</v>
      </c>
      <c r="L5973" s="33">
        <v>1</v>
      </c>
      <c r="M5973" s="33">
        <v>1</v>
      </c>
      <c r="N5973" s="33">
        <v>496190.54</v>
      </c>
      <c r="O5973" s="33">
        <v>2693.1</v>
      </c>
      <c r="P5973" s="33">
        <v>4652</v>
      </c>
    </row>
    <row r="5974" spans="1:16">
      <c r="A5974" s="27" t="s">
        <v>948</v>
      </c>
      <c r="B5974" s="31">
        <v>202606</v>
      </c>
      <c r="C5974" s="27" t="s">
        <v>119</v>
      </c>
      <c r="D5974" s="27" t="s">
        <v>211</v>
      </c>
      <c r="E5974" s="27" t="s">
        <v>33</v>
      </c>
      <c r="F5974" s="27" t="s">
        <v>257</v>
      </c>
      <c r="G5974" s="33">
        <v>454564.08</v>
      </c>
      <c r="H5974" s="33">
        <v>454564.08</v>
      </c>
      <c r="I5974" s="33">
        <v>11793</v>
      </c>
      <c r="J5974" s="33">
        <v>931</v>
      </c>
      <c r="K5974" s="33">
        <v>12300</v>
      </c>
      <c r="L5974" s="33">
        <v>1</v>
      </c>
      <c r="M5974" s="33">
        <v>1</v>
      </c>
      <c r="N5974" s="33">
        <v>483736.43</v>
      </c>
      <c r="O5974" s="33">
        <v>2629.7</v>
      </c>
      <c r="P5974" s="33">
        <v>4864</v>
      </c>
    </row>
    <row r="5975" spans="1:16">
      <c r="A5975" s="27" t="s">
        <v>948</v>
      </c>
      <c r="B5975" s="31">
        <v>202607</v>
      </c>
      <c r="C5975" s="27" t="s">
        <v>119</v>
      </c>
      <c r="D5975" s="27" t="s">
        <v>211</v>
      </c>
      <c r="E5975" s="27" t="s">
        <v>33</v>
      </c>
      <c r="F5975" s="27" t="s">
        <v>257</v>
      </c>
      <c r="G5975" s="33">
        <v>425849.31</v>
      </c>
      <c r="H5975" s="33">
        <v>425849.31</v>
      </c>
      <c r="I5975" s="33">
        <v>11006</v>
      </c>
      <c r="J5975" s="33">
        <v>894</v>
      </c>
      <c r="K5975" s="33">
        <v>12300</v>
      </c>
      <c r="L5975" s="33">
        <v>1</v>
      </c>
      <c r="M5975" s="33">
        <v>1</v>
      </c>
      <c r="N5975" s="33">
        <v>429195.94</v>
      </c>
      <c r="O5975" s="33">
        <v>2218.1</v>
      </c>
      <c r="P5975" s="33">
        <v>4446</v>
      </c>
    </row>
    <row r="5976" spans="1:16">
      <c r="A5976" s="27" t="s">
        <v>950</v>
      </c>
      <c r="B5976" s="31">
        <v>202408</v>
      </c>
      <c r="C5976" s="27" t="s">
        <v>119</v>
      </c>
      <c r="D5976" s="27" t="s">
        <v>211</v>
      </c>
      <c r="E5976" s="27" t="s">
        <v>33</v>
      </c>
      <c r="F5976" s="27" t="s">
        <v>257</v>
      </c>
      <c r="G5976" s="33">
        <v>251564.96</v>
      </c>
      <c r="H5976" s="33">
        <v>251564.96</v>
      </c>
      <c r="I5976" s="33">
        <v>6186</v>
      </c>
      <c r="J5976" s="33">
        <v>514</v>
      </c>
      <c r="K5976" s="33">
        <v>6600</v>
      </c>
      <c r="L5976" s="33">
        <v>1</v>
      </c>
      <c r="M5976" s="33">
        <v>1</v>
      </c>
      <c r="N5976" s="33">
        <v>205326.46</v>
      </c>
      <c r="O5976" s="33">
        <v>1458.3</v>
      </c>
      <c r="P5976" s="33">
        <v>2537</v>
      </c>
    </row>
    <row r="5977" spans="1:16">
      <c r="A5977" s="27" t="s">
        <v>950</v>
      </c>
      <c r="B5977" s="31">
        <v>202409</v>
      </c>
      <c r="C5977" s="27" t="s">
        <v>119</v>
      </c>
      <c r="D5977" s="27" t="s">
        <v>211</v>
      </c>
      <c r="E5977" s="27" t="s">
        <v>33</v>
      </c>
      <c r="F5977" s="27" t="s">
        <v>257</v>
      </c>
      <c r="G5977" s="33">
        <v>213742.2</v>
      </c>
      <c r="H5977" s="33">
        <v>213742.2</v>
      </c>
      <c r="I5977" s="33">
        <v>5668</v>
      </c>
      <c r="J5977" s="33">
        <v>447</v>
      </c>
      <c r="K5977" s="33">
        <v>6600</v>
      </c>
      <c r="L5977" s="33">
        <v>1</v>
      </c>
      <c r="M5977" s="33">
        <v>1</v>
      </c>
      <c r="N5977" s="33">
        <v>197011.31</v>
      </c>
      <c r="O5977" s="33">
        <v>1068.7</v>
      </c>
      <c r="P5977" s="33">
        <v>2291</v>
      </c>
    </row>
    <row r="5978" spans="1:16">
      <c r="A5978" s="27" t="s">
        <v>950</v>
      </c>
      <c r="B5978" s="31">
        <v>202410</v>
      </c>
      <c r="C5978" s="27" t="s">
        <v>119</v>
      </c>
      <c r="D5978" s="27" t="s">
        <v>211</v>
      </c>
      <c r="E5978" s="27" t="s">
        <v>33</v>
      </c>
      <c r="F5978" s="27" t="s">
        <v>257</v>
      </c>
      <c r="G5978" s="33">
        <v>233503.97</v>
      </c>
      <c r="H5978" s="33">
        <v>233503.97</v>
      </c>
      <c r="I5978" s="33">
        <v>6329</v>
      </c>
      <c r="J5978" s="33">
        <v>565</v>
      </c>
      <c r="K5978" s="33">
        <v>6600</v>
      </c>
      <c r="L5978" s="33">
        <v>1</v>
      </c>
      <c r="M5978" s="33">
        <v>1</v>
      </c>
      <c r="N5978" s="33">
        <v>215945.93</v>
      </c>
      <c r="O5978" s="33">
        <v>1198.4</v>
      </c>
      <c r="P5978" s="33">
        <v>2555</v>
      </c>
    </row>
    <row r="5979" spans="1:16">
      <c r="A5979" s="27" t="s">
        <v>950</v>
      </c>
      <c r="B5979" s="31">
        <v>202411</v>
      </c>
      <c r="C5979" s="27" t="s">
        <v>119</v>
      </c>
      <c r="D5979" s="27" t="s">
        <v>211</v>
      </c>
      <c r="E5979" s="27" t="s">
        <v>33</v>
      </c>
      <c r="F5979" s="27" t="s">
        <v>257</v>
      </c>
      <c r="G5979" s="33">
        <v>276846.73</v>
      </c>
      <c r="H5979" s="33">
        <v>276846.73</v>
      </c>
      <c r="I5979" s="33">
        <v>7123</v>
      </c>
      <c r="J5979" s="33">
        <v>477</v>
      </c>
      <c r="K5979" s="33">
        <v>6600</v>
      </c>
      <c r="L5979" s="33">
        <v>1</v>
      </c>
      <c r="M5979" s="33">
        <v>1</v>
      </c>
      <c r="N5979" s="33">
        <v>260060.24</v>
      </c>
      <c r="O5979" s="33">
        <v>1527.8</v>
      </c>
      <c r="P5979" s="33">
        <v>2962</v>
      </c>
    </row>
    <row r="5980" spans="1:16">
      <c r="A5980" s="27" t="s">
        <v>950</v>
      </c>
      <c r="B5980" s="31">
        <v>202412</v>
      </c>
      <c r="C5980" s="27" t="s">
        <v>119</v>
      </c>
      <c r="D5980" s="27" t="s">
        <v>211</v>
      </c>
      <c r="E5980" s="27" t="s">
        <v>33</v>
      </c>
      <c r="F5980" s="27" t="s">
        <v>257</v>
      </c>
      <c r="G5980" s="33">
        <v>374034.3</v>
      </c>
      <c r="H5980" s="33">
        <v>374034.3</v>
      </c>
      <c r="I5980" s="33">
        <v>9249</v>
      </c>
      <c r="J5980" s="33">
        <v>805</v>
      </c>
      <c r="K5980" s="33">
        <v>6600</v>
      </c>
      <c r="L5980" s="33">
        <v>1</v>
      </c>
      <c r="M5980" s="33">
        <v>1</v>
      </c>
      <c r="N5980" s="33">
        <v>297910</v>
      </c>
      <c r="O5980" s="33">
        <v>2093.1</v>
      </c>
      <c r="P5980" s="33">
        <v>3873</v>
      </c>
    </row>
    <row r="5981" spans="1:16">
      <c r="A5981" s="27" t="s">
        <v>950</v>
      </c>
      <c r="B5981" s="31">
        <v>202501</v>
      </c>
      <c r="C5981" s="27" t="s">
        <v>119</v>
      </c>
      <c r="D5981" s="27" t="s">
        <v>211</v>
      </c>
      <c r="E5981" s="27" t="s">
        <v>33</v>
      </c>
      <c r="F5981" s="27" t="s">
        <v>257</v>
      </c>
      <c r="G5981" s="33">
        <v>192567.21</v>
      </c>
      <c r="H5981" s="33">
        <v>192567.21</v>
      </c>
      <c r="I5981" s="33">
        <v>5258</v>
      </c>
      <c r="J5981" s="33">
        <v>416</v>
      </c>
      <c r="K5981" s="33">
        <v>6600</v>
      </c>
      <c r="L5981" s="33">
        <v>1</v>
      </c>
      <c r="M5981" s="33">
        <v>1</v>
      </c>
      <c r="N5981" s="33">
        <v>151103.22</v>
      </c>
      <c r="O5981" s="33">
        <v>1093.2</v>
      </c>
      <c r="P5981" s="33">
        <v>2078</v>
      </c>
    </row>
    <row r="5982" spans="1:16">
      <c r="A5982" s="27" t="s">
        <v>950</v>
      </c>
      <c r="B5982" s="31">
        <v>202502</v>
      </c>
      <c r="C5982" s="27" t="s">
        <v>119</v>
      </c>
      <c r="D5982" s="27" t="s">
        <v>211</v>
      </c>
      <c r="E5982" s="27" t="s">
        <v>33</v>
      </c>
      <c r="F5982" s="27" t="s">
        <v>257</v>
      </c>
      <c r="G5982" s="33">
        <v>189606.4</v>
      </c>
      <c r="H5982" s="33">
        <v>189606.4</v>
      </c>
      <c r="I5982" s="33">
        <v>4979</v>
      </c>
      <c r="J5982" s="33">
        <v>409</v>
      </c>
      <c r="K5982" s="33">
        <v>6600</v>
      </c>
      <c r="L5982" s="33">
        <v>1</v>
      </c>
      <c r="M5982" s="33">
        <v>1</v>
      </c>
      <c r="N5982" s="33">
        <v>155352.2</v>
      </c>
      <c r="O5982" s="33">
        <v>1126.8</v>
      </c>
      <c r="P5982" s="33">
        <v>1945</v>
      </c>
    </row>
    <row r="5983" spans="1:16">
      <c r="A5983" s="27" t="s">
        <v>950</v>
      </c>
      <c r="B5983" s="31">
        <v>202503</v>
      </c>
      <c r="C5983" s="27" t="s">
        <v>119</v>
      </c>
      <c r="D5983" s="27" t="s">
        <v>211</v>
      </c>
      <c r="E5983" s="27" t="s">
        <v>33</v>
      </c>
      <c r="F5983" s="27" t="s">
        <v>257</v>
      </c>
      <c r="G5983" s="33">
        <v>211989.8</v>
      </c>
      <c r="H5983" s="33">
        <v>211989.8</v>
      </c>
      <c r="I5983" s="33">
        <v>5520</v>
      </c>
      <c r="J5983" s="33">
        <v>454</v>
      </c>
      <c r="K5983" s="33">
        <v>6600</v>
      </c>
      <c r="L5983" s="33">
        <v>1</v>
      </c>
      <c r="M5983" s="33">
        <v>1</v>
      </c>
      <c r="N5983" s="33">
        <v>193204.84</v>
      </c>
      <c r="O5983" s="33">
        <v>1141.5</v>
      </c>
      <c r="P5983" s="33">
        <v>2176</v>
      </c>
    </row>
    <row r="5984" spans="1:16">
      <c r="A5984" s="27" t="s">
        <v>950</v>
      </c>
      <c r="B5984" s="31">
        <v>202504</v>
      </c>
      <c r="C5984" s="27" t="s">
        <v>119</v>
      </c>
      <c r="D5984" s="27" t="s">
        <v>211</v>
      </c>
      <c r="E5984" s="27" t="s">
        <v>33</v>
      </c>
      <c r="F5984" s="27" t="s">
        <v>257</v>
      </c>
      <c r="G5984" s="33">
        <v>268764.92</v>
      </c>
      <c r="H5984" s="33">
        <v>268764.92</v>
      </c>
      <c r="I5984" s="33">
        <v>6949</v>
      </c>
      <c r="J5984" s="33">
        <v>447</v>
      </c>
      <c r="K5984" s="33">
        <v>6600</v>
      </c>
      <c r="L5984" s="33">
        <v>1</v>
      </c>
      <c r="M5984" s="33">
        <v>1</v>
      </c>
      <c r="N5984" s="33">
        <v>226881.14</v>
      </c>
      <c r="O5984" s="33">
        <v>1515.4</v>
      </c>
      <c r="P5984" s="33">
        <v>2888</v>
      </c>
    </row>
    <row r="5985" spans="1:16">
      <c r="A5985" s="27" t="s">
        <v>950</v>
      </c>
      <c r="B5985" s="31">
        <v>202505</v>
      </c>
      <c r="C5985" s="27" t="s">
        <v>119</v>
      </c>
      <c r="D5985" s="27" t="s">
        <v>211</v>
      </c>
      <c r="E5985" s="27" t="s">
        <v>33</v>
      </c>
      <c r="F5985" s="27" t="s">
        <v>257</v>
      </c>
      <c r="G5985" s="33">
        <v>289403.44</v>
      </c>
      <c r="H5985" s="33">
        <v>289403.44</v>
      </c>
      <c r="I5985" s="33">
        <v>7307</v>
      </c>
      <c r="J5985" s="33">
        <v>600</v>
      </c>
      <c r="K5985" s="33">
        <v>6600</v>
      </c>
      <c r="L5985" s="33">
        <v>1</v>
      </c>
      <c r="M5985" s="33">
        <v>1</v>
      </c>
      <c r="N5985" s="33">
        <v>247971.14</v>
      </c>
      <c r="O5985" s="33">
        <v>1670.7</v>
      </c>
      <c r="P5985" s="33">
        <v>2996</v>
      </c>
    </row>
    <row r="5986" spans="1:16">
      <c r="A5986" s="27" t="s">
        <v>950</v>
      </c>
      <c r="B5986" s="31">
        <v>202506</v>
      </c>
      <c r="C5986" s="27" t="s">
        <v>119</v>
      </c>
      <c r="D5986" s="27" t="s">
        <v>211</v>
      </c>
      <c r="E5986" s="27" t="s">
        <v>33</v>
      </c>
      <c r="F5986" s="27" t="s">
        <v>257</v>
      </c>
      <c r="G5986" s="33">
        <v>305576.29</v>
      </c>
      <c r="H5986" s="33">
        <v>305576.29</v>
      </c>
      <c r="I5986" s="33">
        <v>7826</v>
      </c>
      <c r="J5986" s="33">
        <v>661</v>
      </c>
      <c r="K5986" s="33">
        <v>6600</v>
      </c>
      <c r="L5986" s="33">
        <v>1</v>
      </c>
      <c r="M5986" s="33">
        <v>1</v>
      </c>
      <c r="N5986" s="33">
        <v>241747.19</v>
      </c>
      <c r="O5986" s="33">
        <v>1673.4</v>
      </c>
      <c r="P5986" s="33">
        <v>3216</v>
      </c>
    </row>
    <row r="5987" spans="1:16">
      <c r="A5987" s="27" t="s">
        <v>950</v>
      </c>
      <c r="B5987" s="31">
        <v>202507</v>
      </c>
      <c r="C5987" s="27" t="s">
        <v>119</v>
      </c>
      <c r="D5987" s="27" t="s">
        <v>211</v>
      </c>
      <c r="E5987" s="27" t="s">
        <v>33</v>
      </c>
      <c r="F5987" s="27" t="s">
        <v>257</v>
      </c>
      <c r="G5987" s="33">
        <v>267153.8</v>
      </c>
      <c r="H5987" s="33">
        <v>267153.8</v>
      </c>
      <c r="I5987" s="33">
        <v>7026</v>
      </c>
      <c r="J5987" s="33">
        <v>508</v>
      </c>
      <c r="K5987" s="33">
        <v>6600</v>
      </c>
      <c r="L5987" s="33">
        <v>1</v>
      </c>
      <c r="M5987" s="33">
        <v>1</v>
      </c>
      <c r="N5987" s="33">
        <v>214490.59</v>
      </c>
      <c r="O5987" s="33">
        <v>1458.6</v>
      </c>
      <c r="P5987" s="33">
        <v>2959</v>
      </c>
    </row>
    <row r="5988" spans="1:16">
      <c r="A5988" s="27" t="s">
        <v>950</v>
      </c>
      <c r="B5988" s="31">
        <v>202508</v>
      </c>
      <c r="C5988" s="27" t="s">
        <v>119</v>
      </c>
      <c r="D5988" s="27" t="s">
        <v>211</v>
      </c>
      <c r="E5988" s="27" t="s">
        <v>33</v>
      </c>
      <c r="F5988" s="27" t="s">
        <v>257</v>
      </c>
      <c r="G5988" s="33">
        <v>236650.7</v>
      </c>
      <c r="H5988" s="33">
        <v>236650.7</v>
      </c>
      <c r="I5988" s="33">
        <v>5635</v>
      </c>
      <c r="J5988" s="33">
        <v>406</v>
      </c>
      <c r="K5988" s="33">
        <v>6600</v>
      </c>
      <c r="L5988" s="33">
        <v>1</v>
      </c>
      <c r="M5988" s="33">
        <v>1</v>
      </c>
      <c r="N5988" s="33">
        <v>206147.76</v>
      </c>
      <c r="O5988" s="33">
        <v>1348.7</v>
      </c>
      <c r="P5988" s="33">
        <v>2433</v>
      </c>
    </row>
    <row r="5989" spans="1:16">
      <c r="A5989" s="27" t="s">
        <v>950</v>
      </c>
      <c r="B5989" s="31">
        <v>202509</v>
      </c>
      <c r="C5989" s="27" t="s">
        <v>119</v>
      </c>
      <c r="D5989" s="27" t="s">
        <v>211</v>
      </c>
      <c r="E5989" s="27" t="s">
        <v>33</v>
      </c>
      <c r="F5989" s="27" t="s">
        <v>257</v>
      </c>
      <c r="G5989" s="33">
        <v>253257.67</v>
      </c>
      <c r="H5989" s="33">
        <v>253257.67</v>
      </c>
      <c r="I5989" s="33">
        <v>6349</v>
      </c>
      <c r="J5989" s="33">
        <v>408</v>
      </c>
      <c r="K5989" s="33">
        <v>6600</v>
      </c>
      <c r="L5989" s="33">
        <v>1</v>
      </c>
      <c r="M5989" s="33">
        <v>1</v>
      </c>
      <c r="N5989" s="33">
        <v>197799.36</v>
      </c>
      <c r="O5989" s="33">
        <v>1498.3</v>
      </c>
      <c r="P5989" s="33">
        <v>2577</v>
      </c>
    </row>
    <row r="5990" spans="1:16">
      <c r="A5990" s="27" t="s">
        <v>950</v>
      </c>
      <c r="B5990" s="31">
        <v>202510</v>
      </c>
      <c r="C5990" s="27" t="s">
        <v>119</v>
      </c>
      <c r="D5990" s="27" t="s">
        <v>211</v>
      </c>
      <c r="E5990" s="27" t="s">
        <v>33</v>
      </c>
      <c r="F5990" s="27" t="s">
        <v>257</v>
      </c>
      <c r="G5990" s="33">
        <v>275273.61</v>
      </c>
      <c r="H5990" s="33">
        <v>275273.61</v>
      </c>
      <c r="I5990" s="33">
        <v>7092</v>
      </c>
      <c r="J5990" s="33">
        <v>517</v>
      </c>
      <c r="K5990" s="33">
        <v>6600</v>
      </c>
      <c r="L5990" s="33">
        <v>1</v>
      </c>
      <c r="M5990" s="33">
        <v>1</v>
      </c>
      <c r="N5990" s="33">
        <v>216809.71</v>
      </c>
      <c r="O5990" s="33">
        <v>1627.8</v>
      </c>
      <c r="P5990" s="33">
        <v>2903</v>
      </c>
    </row>
    <row r="5991" spans="1:16">
      <c r="A5991" s="27" t="s">
        <v>950</v>
      </c>
      <c r="B5991" s="31">
        <v>202511</v>
      </c>
      <c r="C5991" s="27" t="s">
        <v>119</v>
      </c>
      <c r="D5991" s="27" t="s">
        <v>211</v>
      </c>
      <c r="E5991" s="27" t="s">
        <v>33</v>
      </c>
      <c r="F5991" s="27" t="s">
        <v>257</v>
      </c>
      <c r="G5991" s="33">
        <v>317119.77</v>
      </c>
      <c r="H5991" s="33">
        <v>317119.77</v>
      </c>
      <c r="I5991" s="33">
        <v>8038</v>
      </c>
      <c r="J5991" s="33">
        <v>467</v>
      </c>
      <c r="K5991" s="33">
        <v>6600</v>
      </c>
      <c r="L5991" s="33">
        <v>1</v>
      </c>
      <c r="M5991" s="33">
        <v>1</v>
      </c>
      <c r="N5991" s="33">
        <v>261100.48</v>
      </c>
      <c r="O5991" s="33">
        <v>1796.7</v>
      </c>
      <c r="P5991" s="33">
        <v>3253</v>
      </c>
    </row>
    <row r="5992" spans="1:16">
      <c r="A5992" s="27" t="s">
        <v>950</v>
      </c>
      <c r="B5992" s="31">
        <v>202512</v>
      </c>
      <c r="C5992" s="27" t="s">
        <v>119</v>
      </c>
      <c r="D5992" s="27" t="s">
        <v>211</v>
      </c>
      <c r="E5992" s="27" t="s">
        <v>33</v>
      </c>
      <c r="F5992" s="27" t="s">
        <v>257</v>
      </c>
      <c r="G5992" s="33">
        <v>334897.28</v>
      </c>
      <c r="H5992" s="33">
        <v>334897.28</v>
      </c>
      <c r="I5992" s="33">
        <v>8856</v>
      </c>
      <c r="J5992" s="33">
        <v>555</v>
      </c>
      <c r="K5992" s="33">
        <v>6600</v>
      </c>
      <c r="L5992" s="33">
        <v>1</v>
      </c>
      <c r="M5992" s="33">
        <v>1</v>
      </c>
      <c r="N5992" s="33">
        <v>299101.64</v>
      </c>
      <c r="O5992" s="33">
        <v>2057.4</v>
      </c>
      <c r="P5992" s="33">
        <v>3595</v>
      </c>
    </row>
    <row r="5993" spans="1:16">
      <c r="A5993" s="27" t="s">
        <v>950</v>
      </c>
      <c r="B5993" s="31">
        <v>202601</v>
      </c>
      <c r="C5993" s="27" t="s">
        <v>119</v>
      </c>
      <c r="D5993" s="27" t="s">
        <v>211</v>
      </c>
      <c r="E5993" s="27" t="s">
        <v>33</v>
      </c>
      <c r="F5993" s="27" t="s">
        <v>257</v>
      </c>
      <c r="G5993" s="33">
        <v>171442.85</v>
      </c>
      <c r="H5993" s="33">
        <v>171442.85</v>
      </c>
      <c r="I5993" s="33">
        <v>4568</v>
      </c>
      <c r="J5993" s="33">
        <v>305</v>
      </c>
      <c r="K5993" s="33">
        <v>6600</v>
      </c>
      <c r="L5993" s="33">
        <v>1</v>
      </c>
      <c r="M5993" s="33">
        <v>1</v>
      </c>
      <c r="N5993" s="33">
        <v>151707.63</v>
      </c>
      <c r="O5993" s="33">
        <v>975.3</v>
      </c>
      <c r="P5993" s="33">
        <v>1863</v>
      </c>
    </row>
    <row r="5994" spans="1:16">
      <c r="A5994" s="27" t="s">
        <v>950</v>
      </c>
      <c r="B5994" s="31">
        <v>202602</v>
      </c>
      <c r="C5994" s="27" t="s">
        <v>119</v>
      </c>
      <c r="D5994" s="27" t="s">
        <v>211</v>
      </c>
      <c r="E5994" s="27" t="s">
        <v>33</v>
      </c>
      <c r="F5994" s="27" t="s">
        <v>257</v>
      </c>
      <c r="G5994" s="33">
        <v>179689.72</v>
      </c>
      <c r="H5994" s="33">
        <v>179689.72</v>
      </c>
      <c r="I5994" s="33">
        <v>4589</v>
      </c>
      <c r="J5994" s="33">
        <v>371</v>
      </c>
      <c r="K5994" s="33">
        <v>6600</v>
      </c>
      <c r="L5994" s="33">
        <v>1</v>
      </c>
      <c r="M5994" s="33">
        <v>1</v>
      </c>
      <c r="N5994" s="33">
        <v>155973.61</v>
      </c>
      <c r="O5994" s="33">
        <v>956.2</v>
      </c>
      <c r="P5994" s="33">
        <v>1826</v>
      </c>
    </row>
    <row r="5995" spans="1:16">
      <c r="A5995" s="27" t="s">
        <v>950</v>
      </c>
      <c r="B5995" s="31">
        <v>202603</v>
      </c>
      <c r="C5995" s="27" t="s">
        <v>119</v>
      </c>
      <c r="D5995" s="27" t="s">
        <v>211</v>
      </c>
      <c r="E5995" s="27" t="s">
        <v>33</v>
      </c>
      <c r="F5995" s="27" t="s">
        <v>257</v>
      </c>
      <c r="G5995" s="33">
        <v>245071.46</v>
      </c>
      <c r="H5995" s="33">
        <v>245071.46</v>
      </c>
      <c r="I5995" s="33">
        <v>6030</v>
      </c>
      <c r="J5995" s="33">
        <v>367</v>
      </c>
      <c r="K5995" s="33">
        <v>6600</v>
      </c>
      <c r="L5995" s="33">
        <v>1</v>
      </c>
      <c r="M5995" s="33">
        <v>1</v>
      </c>
      <c r="N5995" s="33">
        <v>193977.66</v>
      </c>
      <c r="O5995" s="33">
        <v>1400.8</v>
      </c>
      <c r="P5995" s="33">
        <v>2520</v>
      </c>
    </row>
    <row r="5996" spans="1:16">
      <c r="A5996" s="27" t="s">
        <v>950</v>
      </c>
      <c r="B5996" s="31">
        <v>202604</v>
      </c>
      <c r="C5996" s="27" t="s">
        <v>119</v>
      </c>
      <c r="D5996" s="27" t="s">
        <v>211</v>
      </c>
      <c r="E5996" s="27" t="s">
        <v>33</v>
      </c>
      <c r="F5996" s="27" t="s">
        <v>257</v>
      </c>
      <c r="G5996" s="33">
        <v>258832.64</v>
      </c>
      <c r="H5996" s="33">
        <v>258832.64</v>
      </c>
      <c r="I5996" s="33">
        <v>6962</v>
      </c>
      <c r="J5996" s="33">
        <v>531</v>
      </c>
      <c r="K5996" s="33">
        <v>6600</v>
      </c>
      <c r="L5996" s="33">
        <v>1</v>
      </c>
      <c r="M5996" s="33">
        <v>1</v>
      </c>
      <c r="N5996" s="33">
        <v>227788.67</v>
      </c>
      <c r="O5996" s="33">
        <v>1391</v>
      </c>
      <c r="P5996" s="33">
        <v>2777</v>
      </c>
    </row>
    <row r="5997" spans="1:16">
      <c r="A5997" s="27" t="s">
        <v>950</v>
      </c>
      <c r="B5997" s="31">
        <v>202605</v>
      </c>
      <c r="C5997" s="27" t="s">
        <v>119</v>
      </c>
      <c r="D5997" s="27" t="s">
        <v>211</v>
      </c>
      <c r="E5997" s="27" t="s">
        <v>33</v>
      </c>
      <c r="F5997" s="27" t="s">
        <v>257</v>
      </c>
      <c r="G5997" s="33">
        <v>295082.87</v>
      </c>
      <c r="H5997" s="33">
        <v>295082.87</v>
      </c>
      <c r="I5997" s="33">
        <v>7205</v>
      </c>
      <c r="J5997" s="33">
        <v>578</v>
      </c>
      <c r="K5997" s="33">
        <v>6600</v>
      </c>
      <c r="L5997" s="33">
        <v>1</v>
      </c>
      <c r="M5997" s="33">
        <v>1</v>
      </c>
      <c r="N5997" s="33">
        <v>248963.02</v>
      </c>
      <c r="O5997" s="33">
        <v>1632.7</v>
      </c>
      <c r="P5997" s="33">
        <v>2952</v>
      </c>
    </row>
    <row r="5998" spans="1:16">
      <c r="A5998" s="27" t="s">
        <v>950</v>
      </c>
      <c r="B5998" s="31">
        <v>202606</v>
      </c>
      <c r="C5998" s="27" t="s">
        <v>119</v>
      </c>
      <c r="D5998" s="27" t="s">
        <v>211</v>
      </c>
      <c r="E5998" s="27" t="s">
        <v>33</v>
      </c>
      <c r="F5998" s="27" t="s">
        <v>257</v>
      </c>
      <c r="G5998" s="33">
        <v>305441.37</v>
      </c>
      <c r="H5998" s="33">
        <v>305441.37</v>
      </c>
      <c r="I5998" s="33">
        <v>7479</v>
      </c>
      <c r="J5998" s="33">
        <v>543</v>
      </c>
      <c r="K5998" s="33">
        <v>6600</v>
      </c>
      <c r="L5998" s="33">
        <v>1</v>
      </c>
      <c r="M5998" s="33">
        <v>1</v>
      </c>
      <c r="N5998" s="33">
        <v>242714.18</v>
      </c>
      <c r="O5998" s="33">
        <v>1770.8</v>
      </c>
      <c r="P5998" s="33">
        <v>3121</v>
      </c>
    </row>
    <row r="5999" spans="1:16">
      <c r="A5999" s="27" t="s">
        <v>950</v>
      </c>
      <c r="B5999" s="31">
        <v>202607</v>
      </c>
      <c r="C5999" s="27" t="s">
        <v>119</v>
      </c>
      <c r="D5999" s="27" t="s">
        <v>211</v>
      </c>
      <c r="E5999" s="27" t="s">
        <v>33</v>
      </c>
      <c r="F5999" s="27" t="s">
        <v>257</v>
      </c>
      <c r="G5999" s="33">
        <v>262473.12</v>
      </c>
      <c r="H5999" s="33">
        <v>262473.12</v>
      </c>
      <c r="I5999" s="33">
        <v>6870</v>
      </c>
      <c r="J5999" s="33">
        <v>476</v>
      </c>
      <c r="K5999" s="33">
        <v>6600</v>
      </c>
      <c r="L5999" s="33">
        <v>1</v>
      </c>
      <c r="M5999" s="33">
        <v>1</v>
      </c>
      <c r="N5999" s="33">
        <v>215348.55</v>
      </c>
      <c r="O5999" s="33">
        <v>1563.7</v>
      </c>
      <c r="P5999" s="33">
        <v>2819</v>
      </c>
    </row>
    <row r="6000" spans="1:16">
      <c r="A6000" s="27" t="s">
        <v>952</v>
      </c>
      <c r="B6000" s="31">
        <v>202408</v>
      </c>
      <c r="C6000" s="27" t="s">
        <v>119</v>
      </c>
      <c r="D6000" s="27" t="s">
        <v>211</v>
      </c>
      <c r="E6000" s="27" t="s">
        <v>33</v>
      </c>
      <c r="F6000" s="27" t="s">
        <v>257</v>
      </c>
      <c r="G6000" s="33">
        <v>231455.55</v>
      </c>
      <c r="H6000" s="33">
        <v>0</v>
      </c>
      <c r="I6000" s="33">
        <v>5422</v>
      </c>
      <c r="J6000" s="33">
        <v>444</v>
      </c>
      <c r="K6000" s="33">
        <v>7400</v>
      </c>
      <c r="L6000" s="33">
        <v>1</v>
      </c>
      <c r="M6000" s="33">
        <v>0</v>
      </c>
      <c r="N6000" s="33">
        <v>240497.04</v>
      </c>
      <c r="O6000" s="33">
        <v>1294.9</v>
      </c>
      <c r="P6000" s="33">
        <v>2246</v>
      </c>
    </row>
    <row r="6001" spans="1:16">
      <c r="A6001" s="27" t="s">
        <v>952</v>
      </c>
      <c r="B6001" s="31">
        <v>202409</v>
      </c>
      <c r="C6001" s="27" t="s">
        <v>119</v>
      </c>
      <c r="D6001" s="27" t="s">
        <v>211</v>
      </c>
      <c r="E6001" s="27" t="s">
        <v>33</v>
      </c>
      <c r="F6001" s="27" t="s">
        <v>257</v>
      </c>
      <c r="G6001" s="33">
        <v>228435.77</v>
      </c>
      <c r="H6001" s="33">
        <v>0</v>
      </c>
      <c r="I6001" s="33">
        <v>6276</v>
      </c>
      <c r="J6001" s="33">
        <v>502</v>
      </c>
      <c r="K6001" s="33">
        <v>7400</v>
      </c>
      <c r="L6001" s="33">
        <v>1</v>
      </c>
      <c r="M6001" s="33">
        <v>0</v>
      </c>
      <c r="N6001" s="33">
        <v>230757.58</v>
      </c>
      <c r="O6001" s="33">
        <v>1269.1</v>
      </c>
      <c r="P6001" s="33">
        <v>2527</v>
      </c>
    </row>
    <row r="6002" spans="1:16">
      <c r="A6002" s="27" t="s">
        <v>952</v>
      </c>
      <c r="B6002" s="31">
        <v>202410</v>
      </c>
      <c r="C6002" s="27" t="s">
        <v>119</v>
      </c>
      <c r="D6002" s="27" t="s">
        <v>211</v>
      </c>
      <c r="E6002" s="27" t="s">
        <v>33</v>
      </c>
      <c r="F6002" s="27" t="s">
        <v>257</v>
      </c>
      <c r="G6002" s="33">
        <v>230336.21</v>
      </c>
      <c r="H6002" s="33">
        <v>0</v>
      </c>
      <c r="I6002" s="33">
        <v>5861</v>
      </c>
      <c r="J6002" s="33">
        <v>472</v>
      </c>
      <c r="K6002" s="33">
        <v>7400</v>
      </c>
      <c r="L6002" s="33">
        <v>1</v>
      </c>
      <c r="M6002" s="33">
        <v>0</v>
      </c>
      <c r="N6002" s="33">
        <v>252935.53</v>
      </c>
      <c r="O6002" s="33">
        <v>1218.2</v>
      </c>
      <c r="P6002" s="33">
        <v>2548</v>
      </c>
    </row>
    <row r="6003" spans="1:16">
      <c r="A6003" s="27" t="s">
        <v>952</v>
      </c>
      <c r="B6003" s="31">
        <v>202411</v>
      </c>
      <c r="C6003" s="27" t="s">
        <v>119</v>
      </c>
      <c r="D6003" s="27" t="s">
        <v>211</v>
      </c>
      <c r="E6003" s="27" t="s">
        <v>33</v>
      </c>
      <c r="F6003" s="27" t="s">
        <v>257</v>
      </c>
      <c r="G6003" s="33">
        <v>270280.17</v>
      </c>
      <c r="H6003" s="33">
        <v>0</v>
      </c>
      <c r="I6003" s="33">
        <v>7010</v>
      </c>
      <c r="J6003" s="33">
        <v>631</v>
      </c>
      <c r="K6003" s="33">
        <v>7400</v>
      </c>
      <c r="L6003" s="33">
        <v>1</v>
      </c>
      <c r="M6003" s="33">
        <v>0</v>
      </c>
      <c r="N6003" s="33">
        <v>304606.22</v>
      </c>
      <c r="O6003" s="33">
        <v>1502</v>
      </c>
      <c r="P6003" s="33">
        <v>2876</v>
      </c>
    </row>
    <row r="6004" spans="1:16">
      <c r="A6004" s="27" t="s">
        <v>952</v>
      </c>
      <c r="B6004" s="31">
        <v>202412</v>
      </c>
      <c r="C6004" s="27" t="s">
        <v>119</v>
      </c>
      <c r="D6004" s="27" t="s">
        <v>211</v>
      </c>
      <c r="E6004" s="27" t="s">
        <v>33</v>
      </c>
      <c r="F6004" s="27" t="s">
        <v>257</v>
      </c>
      <c r="G6004" s="33">
        <v>316234.18</v>
      </c>
      <c r="H6004" s="33">
        <v>316234.18</v>
      </c>
      <c r="I6004" s="33">
        <v>8031</v>
      </c>
      <c r="J6004" s="33">
        <v>500</v>
      </c>
      <c r="K6004" s="33">
        <v>7400</v>
      </c>
      <c r="L6004" s="33">
        <v>1</v>
      </c>
      <c r="M6004" s="33">
        <v>1</v>
      </c>
      <c r="N6004" s="33">
        <v>348939.31</v>
      </c>
      <c r="O6004" s="33">
        <v>1713.4</v>
      </c>
      <c r="P6004" s="33">
        <v>3253</v>
      </c>
    </row>
    <row r="6005" spans="1:16">
      <c r="A6005" s="27" t="s">
        <v>952</v>
      </c>
      <c r="B6005" s="31">
        <v>202501</v>
      </c>
      <c r="C6005" s="27" t="s">
        <v>119</v>
      </c>
      <c r="D6005" s="27" t="s">
        <v>211</v>
      </c>
      <c r="E6005" s="27" t="s">
        <v>33</v>
      </c>
      <c r="F6005" s="27" t="s">
        <v>257</v>
      </c>
      <c r="G6005" s="33">
        <v>164234.39</v>
      </c>
      <c r="H6005" s="33">
        <v>164234.39</v>
      </c>
      <c r="I6005" s="33">
        <v>4318</v>
      </c>
      <c r="J6005" s="33">
        <v>277</v>
      </c>
      <c r="K6005" s="33">
        <v>7400</v>
      </c>
      <c r="L6005" s="33">
        <v>1</v>
      </c>
      <c r="M6005" s="33">
        <v>1</v>
      </c>
      <c r="N6005" s="33">
        <v>176985.84</v>
      </c>
      <c r="O6005" s="33">
        <v>1007.9</v>
      </c>
      <c r="P6005" s="33">
        <v>1745</v>
      </c>
    </row>
    <row r="6006" spans="1:16">
      <c r="A6006" s="27" t="s">
        <v>952</v>
      </c>
      <c r="B6006" s="31">
        <v>202502</v>
      </c>
      <c r="C6006" s="27" t="s">
        <v>119</v>
      </c>
      <c r="D6006" s="27" t="s">
        <v>211</v>
      </c>
      <c r="E6006" s="27" t="s">
        <v>33</v>
      </c>
      <c r="F6006" s="27" t="s">
        <v>257</v>
      </c>
      <c r="G6006" s="33">
        <v>170522.21</v>
      </c>
      <c r="H6006" s="33">
        <v>170522.21</v>
      </c>
      <c r="I6006" s="33">
        <v>4628</v>
      </c>
      <c r="J6006" s="33">
        <v>391</v>
      </c>
      <c r="K6006" s="33">
        <v>7400</v>
      </c>
      <c r="L6006" s="33">
        <v>1</v>
      </c>
      <c r="M6006" s="33">
        <v>1</v>
      </c>
      <c r="N6006" s="33">
        <v>181962.64</v>
      </c>
      <c r="O6006" s="33">
        <v>864.3</v>
      </c>
      <c r="P6006" s="33">
        <v>1800</v>
      </c>
    </row>
    <row r="6007" spans="1:16">
      <c r="A6007" s="27" t="s">
        <v>952</v>
      </c>
      <c r="B6007" s="31">
        <v>202503</v>
      </c>
      <c r="C6007" s="27" t="s">
        <v>119</v>
      </c>
      <c r="D6007" s="27" t="s">
        <v>211</v>
      </c>
      <c r="E6007" s="27" t="s">
        <v>33</v>
      </c>
      <c r="F6007" s="27" t="s">
        <v>257</v>
      </c>
      <c r="G6007" s="33">
        <v>199967.18</v>
      </c>
      <c r="H6007" s="33">
        <v>199967.18</v>
      </c>
      <c r="I6007" s="33">
        <v>5248</v>
      </c>
      <c r="J6007" s="33">
        <v>373</v>
      </c>
      <c r="K6007" s="33">
        <v>7400</v>
      </c>
      <c r="L6007" s="33">
        <v>1</v>
      </c>
      <c r="M6007" s="33">
        <v>1</v>
      </c>
      <c r="N6007" s="33">
        <v>226299.09</v>
      </c>
      <c r="O6007" s="33">
        <v>1187.9</v>
      </c>
      <c r="P6007" s="33">
        <v>2098</v>
      </c>
    </row>
    <row r="6008" spans="1:16">
      <c r="A6008" s="27" t="s">
        <v>952</v>
      </c>
      <c r="B6008" s="31">
        <v>202504</v>
      </c>
      <c r="C6008" s="27" t="s">
        <v>119</v>
      </c>
      <c r="D6008" s="27" t="s">
        <v>211</v>
      </c>
      <c r="E6008" s="27" t="s">
        <v>33</v>
      </c>
      <c r="F6008" s="27" t="s">
        <v>257</v>
      </c>
      <c r="G6008" s="33">
        <v>251215.08</v>
      </c>
      <c r="H6008" s="33">
        <v>251215.08</v>
      </c>
      <c r="I6008" s="33">
        <v>6510</v>
      </c>
      <c r="J6008" s="33">
        <v>453</v>
      </c>
      <c r="K6008" s="33">
        <v>7400</v>
      </c>
      <c r="L6008" s="33">
        <v>1</v>
      </c>
      <c r="M6008" s="33">
        <v>1</v>
      </c>
      <c r="N6008" s="33">
        <v>265743.85</v>
      </c>
      <c r="O6008" s="33">
        <v>1450.9</v>
      </c>
      <c r="P6008" s="33">
        <v>2605</v>
      </c>
    </row>
    <row r="6009" spans="1:16">
      <c r="A6009" s="27" t="s">
        <v>952</v>
      </c>
      <c r="B6009" s="31">
        <v>202505</v>
      </c>
      <c r="C6009" s="27" t="s">
        <v>119</v>
      </c>
      <c r="D6009" s="27" t="s">
        <v>211</v>
      </c>
      <c r="E6009" s="27" t="s">
        <v>33</v>
      </c>
      <c r="F6009" s="27" t="s">
        <v>257</v>
      </c>
      <c r="G6009" s="33">
        <v>280574.29</v>
      </c>
      <c r="H6009" s="33">
        <v>280574.29</v>
      </c>
      <c r="I6009" s="33">
        <v>7083</v>
      </c>
      <c r="J6009" s="33">
        <v>529</v>
      </c>
      <c r="K6009" s="33">
        <v>7400</v>
      </c>
      <c r="L6009" s="33">
        <v>1</v>
      </c>
      <c r="M6009" s="33">
        <v>1</v>
      </c>
      <c r="N6009" s="33">
        <v>290446.37</v>
      </c>
      <c r="O6009" s="33">
        <v>1747</v>
      </c>
      <c r="P6009" s="33">
        <v>2792</v>
      </c>
    </row>
    <row r="6010" spans="1:16">
      <c r="A6010" s="27" t="s">
        <v>952</v>
      </c>
      <c r="B6010" s="31">
        <v>202506</v>
      </c>
      <c r="C6010" s="27" t="s">
        <v>119</v>
      </c>
      <c r="D6010" s="27" t="s">
        <v>211</v>
      </c>
      <c r="E6010" s="27" t="s">
        <v>33</v>
      </c>
      <c r="F6010" s="27" t="s">
        <v>257</v>
      </c>
      <c r="G6010" s="33">
        <v>243230.45</v>
      </c>
      <c r="H6010" s="33">
        <v>243230.45</v>
      </c>
      <c r="I6010" s="33">
        <v>5984</v>
      </c>
      <c r="J6010" s="33">
        <v>506</v>
      </c>
      <c r="K6010" s="33">
        <v>7400</v>
      </c>
      <c r="L6010" s="33">
        <v>1</v>
      </c>
      <c r="M6010" s="33">
        <v>1</v>
      </c>
      <c r="N6010" s="33">
        <v>283156.32</v>
      </c>
      <c r="O6010" s="33">
        <v>1480.6</v>
      </c>
      <c r="P6010" s="33">
        <v>2478</v>
      </c>
    </row>
    <row r="6011" spans="1:16">
      <c r="A6011" s="27" t="s">
        <v>952</v>
      </c>
      <c r="B6011" s="31">
        <v>202507</v>
      </c>
      <c r="C6011" s="27" t="s">
        <v>119</v>
      </c>
      <c r="D6011" s="27" t="s">
        <v>211</v>
      </c>
      <c r="E6011" s="27" t="s">
        <v>33</v>
      </c>
      <c r="F6011" s="27" t="s">
        <v>257</v>
      </c>
      <c r="G6011" s="33">
        <v>245362.27</v>
      </c>
      <c r="H6011" s="33">
        <v>245362.27</v>
      </c>
      <c r="I6011" s="33">
        <v>6554</v>
      </c>
      <c r="J6011" s="33">
        <v>483</v>
      </c>
      <c r="K6011" s="33">
        <v>7400</v>
      </c>
      <c r="L6011" s="33">
        <v>1</v>
      </c>
      <c r="M6011" s="33">
        <v>1</v>
      </c>
      <c r="N6011" s="33">
        <v>251230.9</v>
      </c>
      <c r="O6011" s="33">
        <v>1376.8</v>
      </c>
      <c r="P6011" s="33">
        <v>2551</v>
      </c>
    </row>
    <row r="6012" spans="1:16">
      <c r="A6012" s="27" t="s">
        <v>952</v>
      </c>
      <c r="B6012" s="31">
        <v>202508</v>
      </c>
      <c r="C6012" s="27" t="s">
        <v>119</v>
      </c>
      <c r="D6012" s="27" t="s">
        <v>211</v>
      </c>
      <c r="E6012" s="27" t="s">
        <v>33</v>
      </c>
      <c r="F6012" s="27" t="s">
        <v>257</v>
      </c>
      <c r="G6012" s="33">
        <v>229924.49</v>
      </c>
      <c r="H6012" s="33">
        <v>229924.49</v>
      </c>
      <c r="I6012" s="33">
        <v>5985</v>
      </c>
      <c r="J6012" s="33">
        <v>464</v>
      </c>
      <c r="K6012" s="33">
        <v>7400</v>
      </c>
      <c r="L6012" s="33">
        <v>1</v>
      </c>
      <c r="M6012" s="33">
        <v>1</v>
      </c>
      <c r="N6012" s="33">
        <v>241459.02</v>
      </c>
      <c r="O6012" s="33">
        <v>1240</v>
      </c>
      <c r="P6012" s="33">
        <v>2346</v>
      </c>
    </row>
    <row r="6013" spans="1:16">
      <c r="A6013" s="27" t="s">
        <v>952</v>
      </c>
      <c r="B6013" s="31">
        <v>202509</v>
      </c>
      <c r="C6013" s="27" t="s">
        <v>119</v>
      </c>
      <c r="D6013" s="27" t="s">
        <v>211</v>
      </c>
      <c r="E6013" s="27" t="s">
        <v>33</v>
      </c>
      <c r="F6013" s="27" t="s">
        <v>257</v>
      </c>
      <c r="G6013" s="33">
        <v>205958.26</v>
      </c>
      <c r="H6013" s="33">
        <v>205958.26</v>
      </c>
      <c r="I6013" s="33">
        <v>4776</v>
      </c>
      <c r="J6013" s="33">
        <v>321</v>
      </c>
      <c r="K6013" s="33">
        <v>7400</v>
      </c>
      <c r="L6013" s="33">
        <v>1</v>
      </c>
      <c r="M6013" s="33">
        <v>1</v>
      </c>
      <c r="N6013" s="33">
        <v>231680.61</v>
      </c>
      <c r="O6013" s="33">
        <v>1161.1</v>
      </c>
      <c r="P6013" s="33">
        <v>2108</v>
      </c>
    </row>
    <row r="6014" spans="1:16">
      <c r="A6014" s="27" t="s">
        <v>952</v>
      </c>
      <c r="B6014" s="31">
        <v>202510</v>
      </c>
      <c r="C6014" s="27" t="s">
        <v>119</v>
      </c>
      <c r="D6014" s="27" t="s">
        <v>211</v>
      </c>
      <c r="E6014" s="27" t="s">
        <v>33</v>
      </c>
      <c r="F6014" s="27" t="s">
        <v>257</v>
      </c>
      <c r="G6014" s="33">
        <v>256839.81</v>
      </c>
      <c r="H6014" s="33">
        <v>256839.81</v>
      </c>
      <c r="I6014" s="33">
        <v>6919</v>
      </c>
      <c r="J6014" s="33">
        <v>456</v>
      </c>
      <c r="K6014" s="33">
        <v>7400</v>
      </c>
      <c r="L6014" s="33">
        <v>1</v>
      </c>
      <c r="M6014" s="33">
        <v>1</v>
      </c>
      <c r="N6014" s="33">
        <v>253947.27</v>
      </c>
      <c r="O6014" s="33">
        <v>1452</v>
      </c>
      <c r="P6014" s="33">
        <v>2586</v>
      </c>
    </row>
    <row r="6015" spans="1:16">
      <c r="A6015" s="27" t="s">
        <v>952</v>
      </c>
      <c r="B6015" s="31">
        <v>202511</v>
      </c>
      <c r="C6015" s="27" t="s">
        <v>119</v>
      </c>
      <c r="D6015" s="27" t="s">
        <v>211</v>
      </c>
      <c r="E6015" s="27" t="s">
        <v>33</v>
      </c>
      <c r="F6015" s="27" t="s">
        <v>257</v>
      </c>
      <c r="G6015" s="33">
        <v>284160.69</v>
      </c>
      <c r="H6015" s="33">
        <v>284160.69</v>
      </c>
      <c r="I6015" s="33">
        <v>7032</v>
      </c>
      <c r="J6015" s="33">
        <v>493</v>
      </c>
      <c r="K6015" s="33">
        <v>7400</v>
      </c>
      <c r="L6015" s="33">
        <v>1</v>
      </c>
      <c r="M6015" s="33">
        <v>1</v>
      </c>
      <c r="N6015" s="33">
        <v>305824.64</v>
      </c>
      <c r="O6015" s="33">
        <v>1408.7</v>
      </c>
      <c r="P6015" s="33">
        <v>2985</v>
      </c>
    </row>
    <row r="6016" spans="1:16">
      <c r="A6016" s="27" t="s">
        <v>952</v>
      </c>
      <c r="B6016" s="31">
        <v>202512</v>
      </c>
      <c r="C6016" s="27" t="s">
        <v>119</v>
      </c>
      <c r="D6016" s="27" t="s">
        <v>211</v>
      </c>
      <c r="E6016" s="27" t="s">
        <v>33</v>
      </c>
      <c r="F6016" s="27" t="s">
        <v>257</v>
      </c>
      <c r="G6016" s="33">
        <v>290825.22</v>
      </c>
      <c r="H6016" s="33">
        <v>290825.22</v>
      </c>
      <c r="I6016" s="33">
        <v>7200</v>
      </c>
      <c r="J6016" s="33">
        <v>567</v>
      </c>
      <c r="K6016" s="33">
        <v>7400</v>
      </c>
      <c r="L6016" s="33">
        <v>1</v>
      </c>
      <c r="M6016" s="33">
        <v>1</v>
      </c>
      <c r="N6016" s="33">
        <v>350335.07</v>
      </c>
      <c r="O6016" s="33">
        <v>1463.6</v>
      </c>
      <c r="P6016" s="33">
        <v>2913</v>
      </c>
    </row>
    <row r="6017" spans="1:16">
      <c r="A6017" s="27" t="s">
        <v>952</v>
      </c>
      <c r="B6017" s="31">
        <v>202601</v>
      </c>
      <c r="C6017" s="27" t="s">
        <v>119</v>
      </c>
      <c r="D6017" s="27" t="s">
        <v>211</v>
      </c>
      <c r="E6017" s="27" t="s">
        <v>33</v>
      </c>
      <c r="F6017" s="27" t="s">
        <v>257</v>
      </c>
      <c r="G6017" s="33">
        <v>158759.46</v>
      </c>
      <c r="H6017" s="33">
        <v>158759.46</v>
      </c>
      <c r="I6017" s="33">
        <v>3984</v>
      </c>
      <c r="J6017" s="33">
        <v>307</v>
      </c>
      <c r="K6017" s="33">
        <v>7400</v>
      </c>
      <c r="L6017" s="33">
        <v>1</v>
      </c>
      <c r="M6017" s="33">
        <v>1</v>
      </c>
      <c r="N6017" s="33">
        <v>177693.79</v>
      </c>
      <c r="O6017" s="33">
        <v>902.9</v>
      </c>
      <c r="P6017" s="33">
        <v>1597</v>
      </c>
    </row>
    <row r="6018" spans="1:16">
      <c r="A6018" s="27" t="s">
        <v>952</v>
      </c>
      <c r="B6018" s="31">
        <v>202602</v>
      </c>
      <c r="C6018" s="27" t="s">
        <v>119</v>
      </c>
      <c r="D6018" s="27" t="s">
        <v>211</v>
      </c>
      <c r="E6018" s="27" t="s">
        <v>33</v>
      </c>
      <c r="F6018" s="27" t="s">
        <v>257</v>
      </c>
      <c r="G6018" s="33">
        <v>179032.67</v>
      </c>
      <c r="H6018" s="33">
        <v>179032.67</v>
      </c>
      <c r="I6018" s="33">
        <v>4765</v>
      </c>
      <c r="J6018" s="33">
        <v>405</v>
      </c>
      <c r="K6018" s="33">
        <v>7400</v>
      </c>
      <c r="L6018" s="33">
        <v>1</v>
      </c>
      <c r="M6018" s="33">
        <v>1</v>
      </c>
      <c r="N6018" s="33">
        <v>182690.49</v>
      </c>
      <c r="O6018" s="33">
        <v>999.2</v>
      </c>
      <c r="P6018" s="33">
        <v>1968</v>
      </c>
    </row>
    <row r="6019" spans="1:16">
      <c r="A6019" s="27" t="s">
        <v>952</v>
      </c>
      <c r="B6019" s="31">
        <v>202603</v>
      </c>
      <c r="C6019" s="27" t="s">
        <v>119</v>
      </c>
      <c r="D6019" s="27" t="s">
        <v>211</v>
      </c>
      <c r="E6019" s="27" t="s">
        <v>33</v>
      </c>
      <c r="F6019" s="27" t="s">
        <v>257</v>
      </c>
      <c r="G6019" s="33">
        <v>221373.48</v>
      </c>
      <c r="H6019" s="33">
        <v>221373.48</v>
      </c>
      <c r="I6019" s="33">
        <v>5359</v>
      </c>
      <c r="J6019" s="33">
        <v>430</v>
      </c>
      <c r="K6019" s="33">
        <v>7400</v>
      </c>
      <c r="L6019" s="33">
        <v>1</v>
      </c>
      <c r="M6019" s="33">
        <v>1</v>
      </c>
      <c r="N6019" s="33">
        <v>227204.29</v>
      </c>
      <c r="O6019" s="33">
        <v>1328.8</v>
      </c>
      <c r="P6019" s="33">
        <v>2289</v>
      </c>
    </row>
    <row r="6020" spans="1:16">
      <c r="A6020" s="27" t="s">
        <v>952</v>
      </c>
      <c r="B6020" s="31">
        <v>202604</v>
      </c>
      <c r="C6020" s="27" t="s">
        <v>119</v>
      </c>
      <c r="D6020" s="27" t="s">
        <v>211</v>
      </c>
      <c r="E6020" s="27" t="s">
        <v>33</v>
      </c>
      <c r="F6020" s="27" t="s">
        <v>257</v>
      </c>
      <c r="G6020" s="33">
        <v>246362.67</v>
      </c>
      <c r="H6020" s="33">
        <v>246362.67</v>
      </c>
      <c r="I6020" s="33">
        <v>6444</v>
      </c>
      <c r="J6020" s="33">
        <v>380</v>
      </c>
      <c r="K6020" s="33">
        <v>7400</v>
      </c>
      <c r="L6020" s="33">
        <v>1</v>
      </c>
      <c r="M6020" s="33">
        <v>1</v>
      </c>
      <c r="N6020" s="33">
        <v>266806.82</v>
      </c>
      <c r="O6020" s="33">
        <v>1304.7</v>
      </c>
      <c r="P6020" s="33">
        <v>2615</v>
      </c>
    </row>
    <row r="6021" spans="1:16">
      <c r="A6021" s="27" t="s">
        <v>952</v>
      </c>
      <c r="B6021" s="31">
        <v>202605</v>
      </c>
      <c r="C6021" s="27" t="s">
        <v>119</v>
      </c>
      <c r="D6021" s="27" t="s">
        <v>211</v>
      </c>
      <c r="E6021" s="27" t="s">
        <v>33</v>
      </c>
      <c r="F6021" s="27" t="s">
        <v>257</v>
      </c>
      <c r="G6021" s="33">
        <v>279791.43</v>
      </c>
      <c r="H6021" s="33">
        <v>279791.43</v>
      </c>
      <c r="I6021" s="33">
        <v>7037</v>
      </c>
      <c r="J6021" s="33">
        <v>569</v>
      </c>
      <c r="K6021" s="33">
        <v>7400</v>
      </c>
      <c r="L6021" s="33">
        <v>1</v>
      </c>
      <c r="M6021" s="33">
        <v>1</v>
      </c>
      <c r="N6021" s="33">
        <v>291608.15</v>
      </c>
      <c r="O6021" s="33">
        <v>1529.8</v>
      </c>
      <c r="P6021" s="33">
        <v>2959</v>
      </c>
    </row>
    <row r="6022" spans="1:16">
      <c r="A6022" s="27" t="s">
        <v>952</v>
      </c>
      <c r="B6022" s="31">
        <v>202606</v>
      </c>
      <c r="C6022" s="27" t="s">
        <v>119</v>
      </c>
      <c r="D6022" s="27" t="s">
        <v>211</v>
      </c>
      <c r="E6022" s="27" t="s">
        <v>33</v>
      </c>
      <c r="F6022" s="27" t="s">
        <v>257</v>
      </c>
      <c r="G6022" s="33">
        <v>280148.02</v>
      </c>
      <c r="H6022" s="33">
        <v>280148.02</v>
      </c>
      <c r="I6022" s="33">
        <v>7118</v>
      </c>
      <c r="J6022" s="33">
        <v>510</v>
      </c>
      <c r="K6022" s="33">
        <v>7400</v>
      </c>
      <c r="L6022" s="33">
        <v>1</v>
      </c>
      <c r="M6022" s="33">
        <v>1</v>
      </c>
      <c r="N6022" s="33">
        <v>284288.94</v>
      </c>
      <c r="O6022" s="33">
        <v>1518.3</v>
      </c>
      <c r="P6022" s="33">
        <v>2901</v>
      </c>
    </row>
    <row r="6023" spans="1:16">
      <c r="A6023" s="27" t="s">
        <v>952</v>
      </c>
      <c r="B6023" s="31">
        <v>202607</v>
      </c>
      <c r="C6023" s="27" t="s">
        <v>119</v>
      </c>
      <c r="D6023" s="27" t="s">
        <v>211</v>
      </c>
      <c r="E6023" s="27" t="s">
        <v>33</v>
      </c>
      <c r="F6023" s="27" t="s">
        <v>257</v>
      </c>
      <c r="G6023" s="33">
        <v>224821.84</v>
      </c>
      <c r="H6023" s="33">
        <v>224821.84</v>
      </c>
      <c r="I6023" s="33">
        <v>5450</v>
      </c>
      <c r="J6023" s="33">
        <v>385</v>
      </c>
      <c r="K6023" s="33">
        <v>7400</v>
      </c>
      <c r="L6023" s="33">
        <v>1</v>
      </c>
      <c r="M6023" s="33">
        <v>1</v>
      </c>
      <c r="N6023" s="33">
        <v>252235.83</v>
      </c>
      <c r="O6023" s="33">
        <v>1350.5</v>
      </c>
      <c r="P6023" s="33">
        <v>2287</v>
      </c>
    </row>
    <row r="6024" spans="1:16">
      <c r="A6024" s="27" t="s">
        <v>954</v>
      </c>
      <c r="B6024" s="31">
        <v>202408</v>
      </c>
      <c r="C6024" s="27" t="s">
        <v>119</v>
      </c>
      <c r="D6024" s="27" t="s">
        <v>211</v>
      </c>
      <c r="E6024" s="27" t="s">
        <v>33</v>
      </c>
      <c r="F6024" s="27" t="s">
        <v>289</v>
      </c>
      <c r="G6024" s="33">
        <v>571105.4</v>
      </c>
      <c r="H6024" s="33">
        <v>571105.4</v>
      </c>
      <c r="I6024" s="33">
        <v>10389</v>
      </c>
      <c r="J6024" s="33">
        <v>1014</v>
      </c>
      <c r="K6024" s="33">
        <v>18200</v>
      </c>
      <c r="L6024" s="33">
        <v>1</v>
      </c>
      <c r="M6024" s="33">
        <v>1</v>
      </c>
      <c r="N6024" s="33">
        <v>751295.0600000001</v>
      </c>
      <c r="O6024" s="33">
        <v>2433</v>
      </c>
      <c r="P6024" s="33">
        <v>4669</v>
      </c>
    </row>
    <row r="6025" spans="1:16">
      <c r="A6025" s="27" t="s">
        <v>954</v>
      </c>
      <c r="B6025" s="31">
        <v>202409</v>
      </c>
      <c r="C6025" s="27" t="s">
        <v>119</v>
      </c>
      <c r="D6025" s="27" t="s">
        <v>211</v>
      </c>
      <c r="E6025" s="27" t="s">
        <v>33</v>
      </c>
      <c r="F6025" s="27" t="s">
        <v>289</v>
      </c>
      <c r="G6025" s="33">
        <v>563015.41</v>
      </c>
      <c r="H6025" s="33">
        <v>563015.41</v>
      </c>
      <c r="I6025" s="33">
        <v>10168</v>
      </c>
      <c r="J6025" s="33">
        <v>1003</v>
      </c>
      <c r="K6025" s="33">
        <v>18200</v>
      </c>
      <c r="L6025" s="33">
        <v>1</v>
      </c>
      <c r="M6025" s="33">
        <v>1</v>
      </c>
      <c r="N6025" s="33">
        <v>720869.72</v>
      </c>
      <c r="O6025" s="33">
        <v>2644.5</v>
      </c>
      <c r="P6025" s="33">
        <v>4483</v>
      </c>
    </row>
    <row r="6026" spans="1:16">
      <c r="A6026" s="27" t="s">
        <v>954</v>
      </c>
      <c r="B6026" s="31">
        <v>202410</v>
      </c>
      <c r="C6026" s="27" t="s">
        <v>119</v>
      </c>
      <c r="D6026" s="27" t="s">
        <v>211</v>
      </c>
      <c r="E6026" s="27" t="s">
        <v>33</v>
      </c>
      <c r="F6026" s="27" t="s">
        <v>289</v>
      </c>
      <c r="G6026" s="33">
        <v>667341.96</v>
      </c>
      <c r="H6026" s="33">
        <v>667341.96</v>
      </c>
      <c r="I6026" s="33">
        <v>12569</v>
      </c>
      <c r="J6026" s="33">
        <v>1020</v>
      </c>
      <c r="K6026" s="33">
        <v>18200</v>
      </c>
      <c r="L6026" s="33">
        <v>1</v>
      </c>
      <c r="M6026" s="33">
        <v>1</v>
      </c>
      <c r="N6026" s="33">
        <v>790151.98</v>
      </c>
      <c r="O6026" s="33">
        <v>3040.3</v>
      </c>
      <c r="P6026" s="33">
        <v>5367</v>
      </c>
    </row>
    <row r="6027" spans="1:16">
      <c r="A6027" s="27" t="s">
        <v>954</v>
      </c>
      <c r="B6027" s="31">
        <v>202411</v>
      </c>
      <c r="C6027" s="27" t="s">
        <v>119</v>
      </c>
      <c r="D6027" s="27" t="s">
        <v>211</v>
      </c>
      <c r="E6027" s="27" t="s">
        <v>33</v>
      </c>
      <c r="F6027" s="27" t="s">
        <v>289</v>
      </c>
      <c r="G6027" s="33">
        <v>746134.01</v>
      </c>
      <c r="H6027" s="33">
        <v>746134.01</v>
      </c>
      <c r="I6027" s="33">
        <v>14359</v>
      </c>
      <c r="J6027" s="33">
        <v>1162</v>
      </c>
      <c r="K6027" s="33">
        <v>18200</v>
      </c>
      <c r="L6027" s="33">
        <v>1</v>
      </c>
      <c r="M6027" s="33">
        <v>1</v>
      </c>
      <c r="N6027" s="33">
        <v>951567.4300000001</v>
      </c>
      <c r="O6027" s="33">
        <v>3209.8</v>
      </c>
      <c r="P6027" s="33">
        <v>6325</v>
      </c>
    </row>
    <row r="6028" spans="1:16">
      <c r="A6028" s="27" t="s">
        <v>954</v>
      </c>
      <c r="B6028" s="31">
        <v>202412</v>
      </c>
      <c r="C6028" s="27" t="s">
        <v>119</v>
      </c>
      <c r="D6028" s="27" t="s">
        <v>211</v>
      </c>
      <c r="E6028" s="27" t="s">
        <v>33</v>
      </c>
      <c r="F6028" s="27" t="s">
        <v>289</v>
      </c>
      <c r="G6028" s="33">
        <v>846683.05</v>
      </c>
      <c r="H6028" s="33">
        <v>846683.05</v>
      </c>
      <c r="I6028" s="33">
        <v>15142</v>
      </c>
      <c r="J6028" s="33">
        <v>1458</v>
      </c>
      <c r="K6028" s="33">
        <v>18200</v>
      </c>
      <c r="L6028" s="33">
        <v>1</v>
      </c>
      <c r="M6028" s="33">
        <v>1</v>
      </c>
      <c r="N6028" s="33">
        <v>1090060.76</v>
      </c>
      <c r="O6028" s="33">
        <v>3819.3</v>
      </c>
      <c r="P6028" s="33">
        <v>6576</v>
      </c>
    </row>
    <row r="6029" spans="1:16">
      <c r="A6029" s="27" t="s">
        <v>954</v>
      </c>
      <c r="B6029" s="31">
        <v>202501</v>
      </c>
      <c r="C6029" s="27" t="s">
        <v>119</v>
      </c>
      <c r="D6029" s="27" t="s">
        <v>211</v>
      </c>
      <c r="E6029" s="27" t="s">
        <v>33</v>
      </c>
      <c r="F6029" s="27" t="s">
        <v>289</v>
      </c>
      <c r="G6029" s="33">
        <v>441003.89</v>
      </c>
      <c r="H6029" s="33">
        <v>441003.89</v>
      </c>
      <c r="I6029" s="33">
        <v>7409</v>
      </c>
      <c r="J6029" s="33">
        <v>723</v>
      </c>
      <c r="K6029" s="33">
        <v>18200</v>
      </c>
      <c r="L6029" s="33">
        <v>1</v>
      </c>
      <c r="M6029" s="33">
        <v>1</v>
      </c>
      <c r="N6029" s="33">
        <v>552890.76</v>
      </c>
      <c r="O6029" s="33">
        <v>2271.9</v>
      </c>
      <c r="P6029" s="33">
        <v>3318</v>
      </c>
    </row>
    <row r="6030" spans="1:16">
      <c r="A6030" s="27" t="s">
        <v>954</v>
      </c>
      <c r="B6030" s="31">
        <v>202502</v>
      </c>
      <c r="C6030" s="27" t="s">
        <v>119</v>
      </c>
      <c r="D6030" s="27" t="s">
        <v>211</v>
      </c>
      <c r="E6030" s="27" t="s">
        <v>33</v>
      </c>
      <c r="F6030" s="27" t="s">
        <v>289</v>
      </c>
      <c r="G6030" s="33">
        <v>447981.43</v>
      </c>
      <c r="H6030" s="33">
        <v>447981.43</v>
      </c>
      <c r="I6030" s="33">
        <v>7625</v>
      </c>
      <c r="J6030" s="33">
        <v>765</v>
      </c>
      <c r="K6030" s="33">
        <v>18200</v>
      </c>
      <c r="L6030" s="33">
        <v>1</v>
      </c>
      <c r="M6030" s="33">
        <v>1</v>
      </c>
      <c r="N6030" s="33">
        <v>568437.91</v>
      </c>
      <c r="O6030" s="33">
        <v>2145.8</v>
      </c>
      <c r="P6030" s="33">
        <v>3370</v>
      </c>
    </row>
    <row r="6031" spans="1:16">
      <c r="A6031" s="27" t="s">
        <v>954</v>
      </c>
      <c r="B6031" s="31">
        <v>202503</v>
      </c>
      <c r="C6031" s="27" t="s">
        <v>119</v>
      </c>
      <c r="D6031" s="27" t="s">
        <v>211</v>
      </c>
      <c r="E6031" s="27" t="s">
        <v>33</v>
      </c>
      <c r="F6031" s="27" t="s">
        <v>289</v>
      </c>
      <c r="G6031" s="33">
        <v>555250.65</v>
      </c>
      <c r="H6031" s="33">
        <v>555250.65</v>
      </c>
      <c r="I6031" s="33">
        <v>10195</v>
      </c>
      <c r="J6031" s="33">
        <v>995</v>
      </c>
      <c r="K6031" s="33">
        <v>18200</v>
      </c>
      <c r="L6031" s="33">
        <v>1</v>
      </c>
      <c r="M6031" s="33">
        <v>1</v>
      </c>
      <c r="N6031" s="33">
        <v>706941.73</v>
      </c>
      <c r="O6031" s="33">
        <v>2524.8</v>
      </c>
      <c r="P6031" s="33">
        <v>4492</v>
      </c>
    </row>
    <row r="6032" spans="1:16">
      <c r="A6032" s="27" t="s">
        <v>954</v>
      </c>
      <c r="B6032" s="31">
        <v>202504</v>
      </c>
      <c r="C6032" s="27" t="s">
        <v>119</v>
      </c>
      <c r="D6032" s="27" t="s">
        <v>211</v>
      </c>
      <c r="E6032" s="27" t="s">
        <v>33</v>
      </c>
      <c r="F6032" s="27" t="s">
        <v>289</v>
      </c>
      <c r="G6032" s="33">
        <v>656632.6</v>
      </c>
      <c r="H6032" s="33">
        <v>656632.6</v>
      </c>
      <c r="I6032" s="33">
        <v>11922</v>
      </c>
      <c r="J6032" s="33">
        <v>1036</v>
      </c>
      <c r="K6032" s="33">
        <v>18200</v>
      </c>
      <c r="L6032" s="33">
        <v>1</v>
      </c>
      <c r="M6032" s="33">
        <v>1</v>
      </c>
      <c r="N6032" s="33">
        <v>830164.24</v>
      </c>
      <c r="O6032" s="33">
        <v>3072.7</v>
      </c>
      <c r="P6032" s="33">
        <v>5181</v>
      </c>
    </row>
    <row r="6033" spans="1:16">
      <c r="A6033" s="27" t="s">
        <v>954</v>
      </c>
      <c r="B6033" s="31">
        <v>202505</v>
      </c>
      <c r="C6033" s="27" t="s">
        <v>119</v>
      </c>
      <c r="D6033" s="27" t="s">
        <v>211</v>
      </c>
      <c r="E6033" s="27" t="s">
        <v>33</v>
      </c>
      <c r="F6033" s="27" t="s">
        <v>289</v>
      </c>
      <c r="G6033" s="33">
        <v>769377.8100000001</v>
      </c>
      <c r="H6033" s="33">
        <v>769377.8100000001</v>
      </c>
      <c r="I6033" s="33">
        <v>14174</v>
      </c>
      <c r="J6033" s="33">
        <v>1402</v>
      </c>
      <c r="K6033" s="33">
        <v>18200</v>
      </c>
      <c r="L6033" s="33">
        <v>1</v>
      </c>
      <c r="M6033" s="33">
        <v>1</v>
      </c>
      <c r="N6033" s="33">
        <v>907333.09</v>
      </c>
      <c r="O6033" s="33">
        <v>3768.4</v>
      </c>
      <c r="P6033" s="33">
        <v>6056</v>
      </c>
    </row>
    <row r="6034" spans="1:16">
      <c r="A6034" s="27" t="s">
        <v>954</v>
      </c>
      <c r="B6034" s="31">
        <v>202506</v>
      </c>
      <c r="C6034" s="27" t="s">
        <v>119</v>
      </c>
      <c r="D6034" s="27" t="s">
        <v>211</v>
      </c>
      <c r="E6034" s="27" t="s">
        <v>33</v>
      </c>
      <c r="F6034" s="27" t="s">
        <v>289</v>
      </c>
      <c r="G6034" s="33">
        <v>765226.2</v>
      </c>
      <c r="H6034" s="33">
        <v>765226.2</v>
      </c>
      <c r="I6034" s="33">
        <v>13074</v>
      </c>
      <c r="J6034" s="33">
        <v>1189</v>
      </c>
      <c r="K6034" s="33">
        <v>18200</v>
      </c>
      <c r="L6034" s="33">
        <v>1</v>
      </c>
      <c r="M6034" s="33">
        <v>1</v>
      </c>
      <c r="N6034" s="33">
        <v>884559.51</v>
      </c>
      <c r="O6034" s="33">
        <v>3551.3</v>
      </c>
      <c r="P6034" s="33">
        <v>5722</v>
      </c>
    </row>
    <row r="6035" spans="1:16">
      <c r="A6035" s="27" t="s">
        <v>954</v>
      </c>
      <c r="B6035" s="31">
        <v>202507</v>
      </c>
      <c r="C6035" s="27" t="s">
        <v>119</v>
      </c>
      <c r="D6035" s="27" t="s">
        <v>211</v>
      </c>
      <c r="E6035" s="27" t="s">
        <v>33</v>
      </c>
      <c r="F6035" s="27" t="s">
        <v>289</v>
      </c>
      <c r="G6035" s="33">
        <v>608733.71</v>
      </c>
      <c r="H6035" s="33">
        <v>608733.71</v>
      </c>
      <c r="I6035" s="33">
        <v>11357</v>
      </c>
      <c r="J6035" s="33">
        <v>922</v>
      </c>
      <c r="K6035" s="33">
        <v>18200</v>
      </c>
      <c r="L6035" s="33">
        <v>1</v>
      </c>
      <c r="M6035" s="33">
        <v>1</v>
      </c>
      <c r="N6035" s="33">
        <v>784826.87</v>
      </c>
      <c r="O6035" s="33">
        <v>2771.9</v>
      </c>
      <c r="P6035" s="33">
        <v>4926</v>
      </c>
    </row>
    <row r="6036" spans="1:16">
      <c r="A6036" s="27" t="s">
        <v>954</v>
      </c>
      <c r="B6036" s="31">
        <v>202508</v>
      </c>
      <c r="C6036" s="27" t="s">
        <v>119</v>
      </c>
      <c r="D6036" s="27" t="s">
        <v>211</v>
      </c>
      <c r="E6036" s="27" t="s">
        <v>33</v>
      </c>
      <c r="F6036" s="27" t="s">
        <v>289</v>
      </c>
      <c r="G6036" s="33">
        <v>613303.8199999999</v>
      </c>
      <c r="H6036" s="33">
        <v>613303.8199999999</v>
      </c>
      <c r="I6036" s="33">
        <v>10690</v>
      </c>
      <c r="J6036" s="33">
        <v>877</v>
      </c>
      <c r="K6036" s="33">
        <v>18200</v>
      </c>
      <c r="L6036" s="33">
        <v>1</v>
      </c>
      <c r="M6036" s="33">
        <v>1</v>
      </c>
      <c r="N6036" s="33">
        <v>754300.24</v>
      </c>
      <c r="O6036" s="33">
        <v>2842.9</v>
      </c>
      <c r="P6036" s="33">
        <v>4593</v>
      </c>
    </row>
    <row r="6037" spans="1:16">
      <c r="A6037" s="27" t="s">
        <v>954</v>
      </c>
      <c r="B6037" s="31">
        <v>202509</v>
      </c>
      <c r="C6037" s="27" t="s">
        <v>119</v>
      </c>
      <c r="D6037" s="27" t="s">
        <v>211</v>
      </c>
      <c r="E6037" s="27" t="s">
        <v>33</v>
      </c>
      <c r="F6037" s="27" t="s">
        <v>289</v>
      </c>
      <c r="G6037" s="33">
        <v>566754.4300000001</v>
      </c>
      <c r="H6037" s="33">
        <v>566754.4300000001</v>
      </c>
      <c r="I6037" s="33">
        <v>10458</v>
      </c>
      <c r="J6037" s="33">
        <v>1049</v>
      </c>
      <c r="K6037" s="33">
        <v>18200</v>
      </c>
      <c r="L6037" s="33">
        <v>1</v>
      </c>
      <c r="M6037" s="33">
        <v>1</v>
      </c>
      <c r="N6037" s="33">
        <v>723753.2</v>
      </c>
      <c r="O6037" s="33">
        <v>2539.1</v>
      </c>
      <c r="P6037" s="33">
        <v>4531</v>
      </c>
    </row>
    <row r="6038" spans="1:16">
      <c r="A6038" s="27" t="s">
        <v>954</v>
      </c>
      <c r="B6038" s="31">
        <v>202510</v>
      </c>
      <c r="C6038" s="27" t="s">
        <v>119</v>
      </c>
      <c r="D6038" s="27" t="s">
        <v>211</v>
      </c>
      <c r="E6038" s="27" t="s">
        <v>33</v>
      </c>
      <c r="F6038" s="27" t="s">
        <v>289</v>
      </c>
      <c r="G6038" s="33">
        <v>575340.3</v>
      </c>
      <c r="H6038" s="33">
        <v>575340.3</v>
      </c>
      <c r="I6038" s="33">
        <v>10585</v>
      </c>
      <c r="J6038" s="33">
        <v>946</v>
      </c>
      <c r="K6038" s="33">
        <v>18200</v>
      </c>
      <c r="L6038" s="33">
        <v>1</v>
      </c>
      <c r="M6038" s="33">
        <v>1</v>
      </c>
      <c r="N6038" s="33">
        <v>793312.59</v>
      </c>
      <c r="O6038" s="33">
        <v>2478.9</v>
      </c>
      <c r="P6038" s="33">
        <v>4469</v>
      </c>
    </row>
    <row r="6039" spans="1:16">
      <c r="A6039" s="27" t="s">
        <v>954</v>
      </c>
      <c r="B6039" s="31">
        <v>202511</v>
      </c>
      <c r="C6039" s="27" t="s">
        <v>119</v>
      </c>
      <c r="D6039" s="27" t="s">
        <v>211</v>
      </c>
      <c r="E6039" s="27" t="s">
        <v>33</v>
      </c>
      <c r="F6039" s="27" t="s">
        <v>289</v>
      </c>
      <c r="G6039" s="33">
        <v>732500.3199999999</v>
      </c>
      <c r="H6039" s="33">
        <v>732500.3199999999</v>
      </c>
      <c r="I6039" s="33">
        <v>12895</v>
      </c>
      <c r="J6039" s="33">
        <v>1225</v>
      </c>
      <c r="K6039" s="33">
        <v>18200</v>
      </c>
      <c r="L6039" s="33">
        <v>1</v>
      </c>
      <c r="M6039" s="33">
        <v>1</v>
      </c>
      <c r="N6039" s="33">
        <v>955373.7</v>
      </c>
      <c r="O6039" s="33">
        <v>3348.9</v>
      </c>
      <c r="P6039" s="33">
        <v>5775</v>
      </c>
    </row>
    <row r="6040" spans="1:16">
      <c r="A6040" s="27" t="s">
        <v>954</v>
      </c>
      <c r="B6040" s="31">
        <v>202512</v>
      </c>
      <c r="C6040" s="27" t="s">
        <v>119</v>
      </c>
      <c r="D6040" s="27" t="s">
        <v>211</v>
      </c>
      <c r="E6040" s="27" t="s">
        <v>33</v>
      </c>
      <c r="F6040" s="27" t="s">
        <v>289</v>
      </c>
      <c r="G6040" s="33">
        <v>804032.1800000001</v>
      </c>
      <c r="H6040" s="33">
        <v>804032.1800000001</v>
      </c>
      <c r="I6040" s="33">
        <v>14020</v>
      </c>
      <c r="J6040" s="33">
        <v>1263</v>
      </c>
      <c r="K6040" s="33">
        <v>18200</v>
      </c>
      <c r="L6040" s="33">
        <v>1</v>
      </c>
      <c r="M6040" s="33">
        <v>1</v>
      </c>
      <c r="N6040" s="33">
        <v>1094421</v>
      </c>
      <c r="O6040" s="33">
        <v>4181.9</v>
      </c>
      <c r="P6040" s="33">
        <v>6236</v>
      </c>
    </row>
    <row r="6041" spans="1:16">
      <c r="A6041" s="27" t="s">
        <v>954</v>
      </c>
      <c r="B6041" s="31">
        <v>202601</v>
      </c>
      <c r="C6041" s="27" t="s">
        <v>119</v>
      </c>
      <c r="D6041" s="27" t="s">
        <v>211</v>
      </c>
      <c r="E6041" s="27" t="s">
        <v>33</v>
      </c>
      <c r="F6041" s="27" t="s">
        <v>289</v>
      </c>
      <c r="G6041" s="33">
        <v>472094.65</v>
      </c>
      <c r="H6041" s="33">
        <v>472094.65</v>
      </c>
      <c r="I6041" s="33">
        <v>8030</v>
      </c>
      <c r="J6041" s="33">
        <v>650</v>
      </c>
      <c r="K6041" s="33">
        <v>18200</v>
      </c>
      <c r="L6041" s="33">
        <v>1</v>
      </c>
      <c r="M6041" s="33">
        <v>1</v>
      </c>
      <c r="N6041" s="33">
        <v>555102.3199999999</v>
      </c>
      <c r="O6041" s="33">
        <v>2359.8</v>
      </c>
      <c r="P6041" s="33">
        <v>3683</v>
      </c>
    </row>
    <row r="6042" spans="1:16">
      <c r="A6042" s="27" t="s">
        <v>954</v>
      </c>
      <c r="B6042" s="31">
        <v>202602</v>
      </c>
      <c r="C6042" s="27" t="s">
        <v>119</v>
      </c>
      <c r="D6042" s="27" t="s">
        <v>211</v>
      </c>
      <c r="E6042" s="27" t="s">
        <v>33</v>
      </c>
      <c r="F6042" s="27" t="s">
        <v>289</v>
      </c>
      <c r="G6042" s="33">
        <v>450617.8</v>
      </c>
      <c r="H6042" s="33">
        <v>450617.8</v>
      </c>
      <c r="I6042" s="33">
        <v>8835</v>
      </c>
      <c r="J6042" s="33">
        <v>780</v>
      </c>
      <c r="K6042" s="33">
        <v>18200</v>
      </c>
      <c r="L6042" s="33">
        <v>1</v>
      </c>
      <c r="M6042" s="33">
        <v>1</v>
      </c>
      <c r="N6042" s="33">
        <v>570711.66</v>
      </c>
      <c r="O6042" s="33">
        <v>2242.6</v>
      </c>
      <c r="P6042" s="33">
        <v>3665</v>
      </c>
    </row>
    <row r="6043" spans="1:16">
      <c r="A6043" s="27" t="s">
        <v>954</v>
      </c>
      <c r="B6043" s="31">
        <v>202603</v>
      </c>
      <c r="C6043" s="27" t="s">
        <v>119</v>
      </c>
      <c r="D6043" s="27" t="s">
        <v>211</v>
      </c>
      <c r="E6043" s="27" t="s">
        <v>33</v>
      </c>
      <c r="F6043" s="27" t="s">
        <v>289</v>
      </c>
      <c r="G6043" s="33">
        <v>519344.92</v>
      </c>
      <c r="H6043" s="33">
        <v>519344.92</v>
      </c>
      <c r="I6043" s="33">
        <v>8917</v>
      </c>
      <c r="J6043" s="33">
        <v>760</v>
      </c>
      <c r="K6043" s="33">
        <v>18200</v>
      </c>
      <c r="L6043" s="33">
        <v>1</v>
      </c>
      <c r="M6043" s="33">
        <v>1</v>
      </c>
      <c r="N6043" s="33">
        <v>709769.49</v>
      </c>
      <c r="O6043" s="33">
        <v>2320.5</v>
      </c>
      <c r="P6043" s="33">
        <v>4077</v>
      </c>
    </row>
    <row r="6044" spans="1:16">
      <c r="A6044" s="27" t="s">
        <v>954</v>
      </c>
      <c r="B6044" s="31">
        <v>202604</v>
      </c>
      <c r="C6044" s="27" t="s">
        <v>119</v>
      </c>
      <c r="D6044" s="27" t="s">
        <v>211</v>
      </c>
      <c r="E6044" s="27" t="s">
        <v>33</v>
      </c>
      <c r="F6044" s="27" t="s">
        <v>289</v>
      </c>
      <c r="G6044" s="33">
        <v>670008.24</v>
      </c>
      <c r="H6044" s="33">
        <v>670008.24</v>
      </c>
      <c r="I6044" s="33">
        <v>12668</v>
      </c>
      <c r="J6044" s="33">
        <v>1220</v>
      </c>
      <c r="K6044" s="33">
        <v>18200</v>
      </c>
      <c r="L6044" s="33">
        <v>1</v>
      </c>
      <c r="M6044" s="33">
        <v>1</v>
      </c>
      <c r="N6044" s="33">
        <v>833484.89</v>
      </c>
      <c r="O6044" s="33">
        <v>3187.3</v>
      </c>
      <c r="P6044" s="33">
        <v>5440</v>
      </c>
    </row>
    <row r="6045" spans="1:16">
      <c r="A6045" s="27" t="s">
        <v>954</v>
      </c>
      <c r="B6045" s="31">
        <v>202605</v>
      </c>
      <c r="C6045" s="27" t="s">
        <v>119</v>
      </c>
      <c r="D6045" s="27" t="s">
        <v>211</v>
      </c>
      <c r="E6045" s="27" t="s">
        <v>33</v>
      </c>
      <c r="F6045" s="27" t="s">
        <v>289</v>
      </c>
      <c r="G6045" s="33">
        <v>658183.14</v>
      </c>
      <c r="H6045" s="33">
        <v>658183.14</v>
      </c>
      <c r="I6045" s="33">
        <v>11504</v>
      </c>
      <c r="J6045" s="33">
        <v>1033</v>
      </c>
      <c r="K6045" s="33">
        <v>18200</v>
      </c>
      <c r="L6045" s="33">
        <v>1</v>
      </c>
      <c r="M6045" s="33">
        <v>1</v>
      </c>
      <c r="N6045" s="33">
        <v>910962.42</v>
      </c>
      <c r="O6045" s="33">
        <v>3096.7</v>
      </c>
      <c r="P6045" s="33">
        <v>4849</v>
      </c>
    </row>
    <row r="6046" spans="1:16">
      <c r="A6046" s="27" t="s">
        <v>954</v>
      </c>
      <c r="B6046" s="31">
        <v>202606</v>
      </c>
      <c r="C6046" s="27" t="s">
        <v>119</v>
      </c>
      <c r="D6046" s="27" t="s">
        <v>211</v>
      </c>
      <c r="E6046" s="27" t="s">
        <v>33</v>
      </c>
      <c r="F6046" s="27" t="s">
        <v>289</v>
      </c>
      <c r="G6046" s="33">
        <v>719081.9399999999</v>
      </c>
      <c r="H6046" s="33">
        <v>719081.9399999999</v>
      </c>
      <c r="I6046" s="33">
        <v>13315</v>
      </c>
      <c r="J6046" s="33">
        <v>954</v>
      </c>
      <c r="K6046" s="33">
        <v>18200</v>
      </c>
      <c r="L6046" s="33">
        <v>1</v>
      </c>
      <c r="M6046" s="33">
        <v>1</v>
      </c>
      <c r="N6046" s="33">
        <v>888097.75</v>
      </c>
      <c r="O6046" s="33">
        <v>3311.4</v>
      </c>
      <c r="P6046" s="33">
        <v>5646</v>
      </c>
    </row>
    <row r="6047" spans="1:16">
      <c r="A6047" s="27" t="s">
        <v>954</v>
      </c>
      <c r="B6047" s="31">
        <v>202607</v>
      </c>
      <c r="C6047" s="27" t="s">
        <v>119</v>
      </c>
      <c r="D6047" s="27" t="s">
        <v>211</v>
      </c>
      <c r="E6047" s="27" t="s">
        <v>33</v>
      </c>
      <c r="F6047" s="27" t="s">
        <v>289</v>
      </c>
      <c r="G6047" s="33">
        <v>643777.04</v>
      </c>
      <c r="H6047" s="33">
        <v>643777.04</v>
      </c>
      <c r="I6047" s="33">
        <v>12945</v>
      </c>
      <c r="J6047" s="33">
        <v>1302</v>
      </c>
      <c r="K6047" s="33">
        <v>18200</v>
      </c>
      <c r="L6047" s="33">
        <v>1</v>
      </c>
      <c r="M6047" s="33">
        <v>1</v>
      </c>
      <c r="N6047" s="33">
        <v>787966.1800000001</v>
      </c>
      <c r="O6047" s="33">
        <v>3072.7</v>
      </c>
      <c r="P6047" s="33">
        <v>5517</v>
      </c>
    </row>
    <row r="6048" spans="1:16">
      <c r="A6048" s="27" t="s">
        <v>957</v>
      </c>
      <c r="B6048" s="31">
        <v>202408</v>
      </c>
      <c r="C6048" s="27" t="s">
        <v>119</v>
      </c>
      <c r="D6048" s="27" t="s">
        <v>211</v>
      </c>
      <c r="E6048" s="27" t="s">
        <v>33</v>
      </c>
      <c r="F6048" s="27" t="s">
        <v>257</v>
      </c>
      <c r="G6048" s="33">
        <v>193401.86</v>
      </c>
      <c r="H6048" s="33">
        <v>193401.86</v>
      </c>
      <c r="I6048" s="33">
        <v>5024</v>
      </c>
      <c r="J6048" s="33">
        <v>388</v>
      </c>
      <c r="K6048" s="33">
        <v>6700</v>
      </c>
      <c r="L6048" s="33">
        <v>1</v>
      </c>
      <c r="M6048" s="33">
        <v>1</v>
      </c>
      <c r="N6048" s="33">
        <v>228651.31</v>
      </c>
      <c r="O6048" s="33">
        <v>937.3</v>
      </c>
      <c r="P6048" s="33">
        <v>2046</v>
      </c>
    </row>
    <row r="6049" spans="1:16">
      <c r="A6049" s="27" t="s">
        <v>957</v>
      </c>
      <c r="B6049" s="31">
        <v>202409</v>
      </c>
      <c r="C6049" s="27" t="s">
        <v>119</v>
      </c>
      <c r="D6049" s="27" t="s">
        <v>211</v>
      </c>
      <c r="E6049" s="27" t="s">
        <v>33</v>
      </c>
      <c r="F6049" s="27" t="s">
        <v>257</v>
      </c>
      <c r="G6049" s="33">
        <v>194577.29</v>
      </c>
      <c r="H6049" s="33">
        <v>194577.29</v>
      </c>
      <c r="I6049" s="33">
        <v>4966</v>
      </c>
      <c r="J6049" s="33">
        <v>322</v>
      </c>
      <c r="K6049" s="33">
        <v>6700</v>
      </c>
      <c r="L6049" s="33">
        <v>1</v>
      </c>
      <c r="M6049" s="33">
        <v>1</v>
      </c>
      <c r="N6049" s="33">
        <v>219391.57</v>
      </c>
      <c r="O6049" s="33">
        <v>1051.2</v>
      </c>
      <c r="P6049" s="33">
        <v>2004</v>
      </c>
    </row>
    <row r="6050" spans="1:16">
      <c r="A6050" s="27" t="s">
        <v>957</v>
      </c>
      <c r="B6050" s="31">
        <v>202410</v>
      </c>
      <c r="C6050" s="27" t="s">
        <v>119</v>
      </c>
      <c r="D6050" s="27" t="s">
        <v>211</v>
      </c>
      <c r="E6050" s="27" t="s">
        <v>33</v>
      </c>
      <c r="F6050" s="27" t="s">
        <v>257</v>
      </c>
      <c r="G6050" s="33">
        <v>219644.19</v>
      </c>
      <c r="H6050" s="33">
        <v>219644.19</v>
      </c>
      <c r="I6050" s="33">
        <v>5400</v>
      </c>
      <c r="J6050" s="33">
        <v>449</v>
      </c>
      <c r="K6050" s="33">
        <v>6700</v>
      </c>
      <c r="L6050" s="33">
        <v>1</v>
      </c>
      <c r="M6050" s="33">
        <v>1</v>
      </c>
      <c r="N6050" s="33">
        <v>240477.14</v>
      </c>
      <c r="O6050" s="33">
        <v>1135.8</v>
      </c>
      <c r="P6050" s="33">
        <v>2326</v>
      </c>
    </row>
    <row r="6051" spans="1:16">
      <c r="A6051" s="27" t="s">
        <v>957</v>
      </c>
      <c r="B6051" s="31">
        <v>202411</v>
      </c>
      <c r="C6051" s="27" t="s">
        <v>119</v>
      </c>
      <c r="D6051" s="27" t="s">
        <v>211</v>
      </c>
      <c r="E6051" s="27" t="s">
        <v>33</v>
      </c>
      <c r="F6051" s="27" t="s">
        <v>257</v>
      </c>
      <c r="G6051" s="33">
        <v>263538.21</v>
      </c>
      <c r="H6051" s="33">
        <v>263538.21</v>
      </c>
      <c r="I6051" s="33">
        <v>6716</v>
      </c>
      <c r="J6051" s="33">
        <v>545</v>
      </c>
      <c r="K6051" s="33">
        <v>6700</v>
      </c>
      <c r="L6051" s="33">
        <v>1</v>
      </c>
      <c r="M6051" s="33">
        <v>1</v>
      </c>
      <c r="N6051" s="33">
        <v>289602.78</v>
      </c>
      <c r="O6051" s="33">
        <v>1637.7</v>
      </c>
      <c r="P6051" s="33">
        <v>2688</v>
      </c>
    </row>
    <row r="6052" spans="1:16">
      <c r="A6052" s="27" t="s">
        <v>957</v>
      </c>
      <c r="B6052" s="31">
        <v>202412</v>
      </c>
      <c r="C6052" s="27" t="s">
        <v>119</v>
      </c>
      <c r="D6052" s="27" t="s">
        <v>211</v>
      </c>
      <c r="E6052" s="27" t="s">
        <v>33</v>
      </c>
      <c r="F6052" s="27" t="s">
        <v>257</v>
      </c>
      <c r="G6052" s="33">
        <v>310589.88</v>
      </c>
      <c r="H6052" s="33">
        <v>310589.88</v>
      </c>
      <c r="I6052" s="33">
        <v>7237</v>
      </c>
      <c r="J6052" s="33">
        <v>565</v>
      </c>
      <c r="K6052" s="33">
        <v>6700</v>
      </c>
      <c r="L6052" s="33">
        <v>1</v>
      </c>
      <c r="M6052" s="33">
        <v>1</v>
      </c>
      <c r="N6052" s="33">
        <v>331752.24</v>
      </c>
      <c r="O6052" s="33">
        <v>1807.3</v>
      </c>
      <c r="P6052" s="33">
        <v>3043</v>
      </c>
    </row>
    <row r="6053" spans="1:16">
      <c r="A6053" s="27" t="s">
        <v>957</v>
      </c>
      <c r="B6053" s="31">
        <v>202501</v>
      </c>
      <c r="C6053" s="27" t="s">
        <v>119</v>
      </c>
      <c r="D6053" s="27" t="s">
        <v>211</v>
      </c>
      <c r="E6053" s="27" t="s">
        <v>33</v>
      </c>
      <c r="F6053" s="27" t="s">
        <v>257</v>
      </c>
      <c r="G6053" s="33">
        <v>147204.76</v>
      </c>
      <c r="H6053" s="33">
        <v>147204.76</v>
      </c>
      <c r="I6053" s="33">
        <v>3794</v>
      </c>
      <c r="J6053" s="33">
        <v>279</v>
      </c>
      <c r="K6053" s="33">
        <v>6700</v>
      </c>
      <c r="L6053" s="33">
        <v>1</v>
      </c>
      <c r="M6053" s="33">
        <v>1</v>
      </c>
      <c r="N6053" s="33">
        <v>168268.37</v>
      </c>
      <c r="O6053" s="33">
        <v>817.4</v>
      </c>
      <c r="P6053" s="33">
        <v>1552</v>
      </c>
    </row>
    <row r="6054" spans="1:16">
      <c r="A6054" s="27" t="s">
        <v>957</v>
      </c>
      <c r="B6054" s="31">
        <v>202502</v>
      </c>
      <c r="C6054" s="27" t="s">
        <v>119</v>
      </c>
      <c r="D6054" s="27" t="s">
        <v>211</v>
      </c>
      <c r="E6054" s="27" t="s">
        <v>33</v>
      </c>
      <c r="F6054" s="27" t="s">
        <v>257</v>
      </c>
      <c r="G6054" s="33">
        <v>164865.99</v>
      </c>
      <c r="H6054" s="33">
        <v>164865.99</v>
      </c>
      <c r="I6054" s="33">
        <v>4250</v>
      </c>
      <c r="J6054" s="33">
        <v>324</v>
      </c>
      <c r="K6054" s="33">
        <v>6700</v>
      </c>
      <c r="L6054" s="33">
        <v>1</v>
      </c>
      <c r="M6054" s="33">
        <v>1</v>
      </c>
      <c r="N6054" s="33">
        <v>173000.04</v>
      </c>
      <c r="O6054" s="33">
        <v>969.7</v>
      </c>
      <c r="P6054" s="33">
        <v>1787</v>
      </c>
    </row>
    <row r="6055" spans="1:16">
      <c r="A6055" s="27" t="s">
        <v>957</v>
      </c>
      <c r="B6055" s="31">
        <v>202503</v>
      </c>
      <c r="C6055" s="27" t="s">
        <v>119</v>
      </c>
      <c r="D6055" s="27" t="s">
        <v>211</v>
      </c>
      <c r="E6055" s="27" t="s">
        <v>33</v>
      </c>
      <c r="F6055" s="27" t="s">
        <v>257</v>
      </c>
      <c r="G6055" s="33">
        <v>201710.43</v>
      </c>
      <c r="H6055" s="33">
        <v>201710.43</v>
      </c>
      <c r="I6055" s="33">
        <v>5351</v>
      </c>
      <c r="J6055" s="33">
        <v>408</v>
      </c>
      <c r="K6055" s="33">
        <v>6700</v>
      </c>
      <c r="L6055" s="33">
        <v>1</v>
      </c>
      <c r="M6055" s="33">
        <v>1</v>
      </c>
      <c r="N6055" s="33">
        <v>215152.69</v>
      </c>
      <c r="O6055" s="33">
        <v>1202.1</v>
      </c>
      <c r="P6055" s="33">
        <v>2081</v>
      </c>
    </row>
    <row r="6056" spans="1:16">
      <c r="A6056" s="27" t="s">
        <v>957</v>
      </c>
      <c r="B6056" s="31">
        <v>202504</v>
      </c>
      <c r="C6056" s="27" t="s">
        <v>119</v>
      </c>
      <c r="D6056" s="27" t="s">
        <v>211</v>
      </c>
      <c r="E6056" s="27" t="s">
        <v>33</v>
      </c>
      <c r="F6056" s="27" t="s">
        <v>257</v>
      </c>
      <c r="G6056" s="33">
        <v>218023.86</v>
      </c>
      <c r="H6056" s="33">
        <v>218023.86</v>
      </c>
      <c r="I6056" s="33">
        <v>5475</v>
      </c>
      <c r="J6056" s="33">
        <v>379</v>
      </c>
      <c r="K6056" s="33">
        <v>6700</v>
      </c>
      <c r="L6056" s="33">
        <v>1</v>
      </c>
      <c r="M6056" s="33">
        <v>1</v>
      </c>
      <c r="N6056" s="33">
        <v>252654.58</v>
      </c>
      <c r="O6056" s="33">
        <v>1276.2</v>
      </c>
      <c r="P6056" s="33">
        <v>2221</v>
      </c>
    </row>
    <row r="6057" spans="1:16">
      <c r="A6057" s="27" t="s">
        <v>957</v>
      </c>
      <c r="B6057" s="31">
        <v>202505</v>
      </c>
      <c r="C6057" s="27" t="s">
        <v>119</v>
      </c>
      <c r="D6057" s="27" t="s">
        <v>211</v>
      </c>
      <c r="E6057" s="27" t="s">
        <v>33</v>
      </c>
      <c r="F6057" s="27" t="s">
        <v>257</v>
      </c>
      <c r="G6057" s="33">
        <v>254420.32</v>
      </c>
      <c r="H6057" s="33">
        <v>254420.32</v>
      </c>
      <c r="I6057" s="33">
        <v>6267</v>
      </c>
      <c r="J6057" s="33">
        <v>461</v>
      </c>
      <c r="K6057" s="33">
        <v>6700</v>
      </c>
      <c r="L6057" s="33">
        <v>1</v>
      </c>
      <c r="M6057" s="33">
        <v>1</v>
      </c>
      <c r="N6057" s="33">
        <v>276140.37</v>
      </c>
      <c r="O6057" s="33">
        <v>1525</v>
      </c>
      <c r="P6057" s="33">
        <v>2519</v>
      </c>
    </row>
    <row r="6058" spans="1:16">
      <c r="A6058" s="27" t="s">
        <v>957</v>
      </c>
      <c r="B6058" s="31">
        <v>202506</v>
      </c>
      <c r="C6058" s="27" t="s">
        <v>119</v>
      </c>
      <c r="D6058" s="27" t="s">
        <v>211</v>
      </c>
      <c r="E6058" s="27" t="s">
        <v>33</v>
      </c>
      <c r="F6058" s="27" t="s">
        <v>257</v>
      </c>
      <c r="G6058" s="33">
        <v>229456.18</v>
      </c>
      <c r="H6058" s="33">
        <v>229456.18</v>
      </c>
      <c r="I6058" s="33">
        <v>5937</v>
      </c>
      <c r="J6058" s="33">
        <v>482</v>
      </c>
      <c r="K6058" s="33">
        <v>6700</v>
      </c>
      <c r="L6058" s="33">
        <v>1</v>
      </c>
      <c r="M6058" s="33">
        <v>1</v>
      </c>
      <c r="N6058" s="33">
        <v>269209.4</v>
      </c>
      <c r="O6058" s="33">
        <v>1362.1</v>
      </c>
      <c r="P6058" s="33">
        <v>2400</v>
      </c>
    </row>
    <row r="6059" spans="1:16">
      <c r="A6059" s="27" t="s">
        <v>957</v>
      </c>
      <c r="B6059" s="31">
        <v>202507</v>
      </c>
      <c r="C6059" s="27" t="s">
        <v>119</v>
      </c>
      <c r="D6059" s="27" t="s">
        <v>211</v>
      </c>
      <c r="E6059" s="27" t="s">
        <v>33</v>
      </c>
      <c r="F6059" s="27" t="s">
        <v>257</v>
      </c>
      <c r="G6059" s="33">
        <v>219021.5</v>
      </c>
      <c r="H6059" s="33">
        <v>219021.5</v>
      </c>
      <c r="I6059" s="33">
        <v>5604</v>
      </c>
      <c r="J6059" s="33">
        <v>425</v>
      </c>
      <c r="K6059" s="33">
        <v>6700</v>
      </c>
      <c r="L6059" s="33">
        <v>1</v>
      </c>
      <c r="M6059" s="33">
        <v>1</v>
      </c>
      <c r="N6059" s="33">
        <v>238856.48</v>
      </c>
      <c r="O6059" s="33">
        <v>1335.9</v>
      </c>
      <c r="P6059" s="33">
        <v>2332</v>
      </c>
    </row>
    <row r="6060" spans="1:16">
      <c r="A6060" s="27" t="s">
        <v>957</v>
      </c>
      <c r="B6060" s="31">
        <v>202508</v>
      </c>
      <c r="C6060" s="27" t="s">
        <v>119</v>
      </c>
      <c r="D6060" s="27" t="s">
        <v>211</v>
      </c>
      <c r="E6060" s="27" t="s">
        <v>33</v>
      </c>
      <c r="F6060" s="27" t="s">
        <v>257</v>
      </c>
      <c r="G6060" s="33">
        <v>212152.34</v>
      </c>
      <c r="H6060" s="33">
        <v>212152.34</v>
      </c>
      <c r="I6060" s="33">
        <v>5328</v>
      </c>
      <c r="J6060" s="33">
        <v>447</v>
      </c>
      <c r="K6060" s="33">
        <v>6700</v>
      </c>
      <c r="L6060" s="33">
        <v>1</v>
      </c>
      <c r="M6060" s="33">
        <v>1</v>
      </c>
      <c r="N6060" s="33">
        <v>229565.91</v>
      </c>
      <c r="O6060" s="33">
        <v>1244.2</v>
      </c>
      <c r="P6060" s="33">
        <v>2130</v>
      </c>
    </row>
    <row r="6061" spans="1:16">
      <c r="A6061" s="27" t="s">
        <v>957</v>
      </c>
      <c r="B6061" s="31">
        <v>202509</v>
      </c>
      <c r="C6061" s="27" t="s">
        <v>119</v>
      </c>
      <c r="D6061" s="27" t="s">
        <v>211</v>
      </c>
      <c r="E6061" s="27" t="s">
        <v>33</v>
      </c>
      <c r="F6061" s="27" t="s">
        <v>257</v>
      </c>
      <c r="G6061" s="33">
        <v>188858.34</v>
      </c>
      <c r="H6061" s="33">
        <v>188858.34</v>
      </c>
      <c r="I6061" s="33">
        <v>4409</v>
      </c>
      <c r="J6061" s="33">
        <v>345</v>
      </c>
      <c r="K6061" s="33">
        <v>6700</v>
      </c>
      <c r="L6061" s="33">
        <v>1</v>
      </c>
      <c r="M6061" s="33">
        <v>1</v>
      </c>
      <c r="N6061" s="33">
        <v>220269.14</v>
      </c>
      <c r="O6061" s="33">
        <v>1039.1</v>
      </c>
      <c r="P6061" s="33">
        <v>1836</v>
      </c>
    </row>
    <row r="6062" spans="1:16">
      <c r="A6062" s="27" t="s">
        <v>957</v>
      </c>
      <c r="B6062" s="31">
        <v>202510</v>
      </c>
      <c r="C6062" s="27" t="s">
        <v>119</v>
      </c>
      <c r="D6062" s="27" t="s">
        <v>211</v>
      </c>
      <c r="E6062" s="27" t="s">
        <v>33</v>
      </c>
      <c r="F6062" s="27" t="s">
        <v>257</v>
      </c>
      <c r="G6062" s="33">
        <v>223797.33</v>
      </c>
      <c r="H6062" s="33">
        <v>223797.33</v>
      </c>
      <c r="I6062" s="33">
        <v>5678</v>
      </c>
      <c r="J6062" s="33">
        <v>369</v>
      </c>
      <c r="K6062" s="33">
        <v>6700</v>
      </c>
      <c r="L6062" s="33">
        <v>1</v>
      </c>
      <c r="M6062" s="33">
        <v>1</v>
      </c>
      <c r="N6062" s="33">
        <v>241439.05</v>
      </c>
      <c r="O6062" s="33">
        <v>1228.9</v>
      </c>
      <c r="P6062" s="33">
        <v>2324</v>
      </c>
    </row>
    <row r="6063" spans="1:16">
      <c r="A6063" s="27" t="s">
        <v>957</v>
      </c>
      <c r="B6063" s="31">
        <v>202511</v>
      </c>
      <c r="C6063" s="27" t="s">
        <v>119</v>
      </c>
      <c r="D6063" s="27" t="s">
        <v>211</v>
      </c>
      <c r="E6063" s="27" t="s">
        <v>33</v>
      </c>
      <c r="F6063" s="27" t="s">
        <v>257</v>
      </c>
      <c r="G6063" s="33">
        <v>266015.28</v>
      </c>
      <c r="H6063" s="33">
        <v>266015.28</v>
      </c>
      <c r="I6063" s="33">
        <v>6818</v>
      </c>
      <c r="J6063" s="33">
        <v>550</v>
      </c>
      <c r="K6063" s="33">
        <v>6700</v>
      </c>
      <c r="L6063" s="33">
        <v>1</v>
      </c>
      <c r="M6063" s="33">
        <v>1</v>
      </c>
      <c r="N6063" s="33">
        <v>290761.19</v>
      </c>
      <c r="O6063" s="33">
        <v>1500.3</v>
      </c>
      <c r="P6063" s="33">
        <v>2813</v>
      </c>
    </row>
    <row r="6064" spans="1:16">
      <c r="A6064" s="27" t="s">
        <v>957</v>
      </c>
      <c r="B6064" s="31">
        <v>202512</v>
      </c>
      <c r="C6064" s="27" t="s">
        <v>119</v>
      </c>
      <c r="D6064" s="27" t="s">
        <v>211</v>
      </c>
      <c r="E6064" s="27" t="s">
        <v>33</v>
      </c>
      <c r="F6064" s="27" t="s">
        <v>257</v>
      </c>
      <c r="G6064" s="33">
        <v>292347.36</v>
      </c>
      <c r="H6064" s="33">
        <v>292347.36</v>
      </c>
      <c r="I6064" s="33">
        <v>6909</v>
      </c>
      <c r="J6064" s="33">
        <v>490</v>
      </c>
      <c r="K6064" s="33">
        <v>6700</v>
      </c>
      <c r="L6064" s="33">
        <v>1</v>
      </c>
      <c r="M6064" s="33">
        <v>1</v>
      </c>
      <c r="N6064" s="33">
        <v>333079.25</v>
      </c>
      <c r="O6064" s="33">
        <v>1584.2</v>
      </c>
      <c r="P6064" s="33">
        <v>2881</v>
      </c>
    </row>
    <row r="6065" spans="1:16">
      <c r="A6065" s="27" t="s">
        <v>957</v>
      </c>
      <c r="B6065" s="31">
        <v>202601</v>
      </c>
      <c r="C6065" s="27" t="s">
        <v>119</v>
      </c>
      <c r="D6065" s="27" t="s">
        <v>211</v>
      </c>
      <c r="E6065" s="27" t="s">
        <v>33</v>
      </c>
      <c r="F6065" s="27" t="s">
        <v>257</v>
      </c>
      <c r="G6065" s="33">
        <v>162674.02</v>
      </c>
      <c r="H6065" s="33">
        <v>162674.02</v>
      </c>
      <c r="I6065" s="33">
        <v>4057</v>
      </c>
      <c r="J6065" s="33">
        <v>312</v>
      </c>
      <c r="K6065" s="33">
        <v>6700</v>
      </c>
      <c r="L6065" s="33">
        <v>1</v>
      </c>
      <c r="M6065" s="33">
        <v>1</v>
      </c>
      <c r="N6065" s="33">
        <v>168941.45</v>
      </c>
      <c r="O6065" s="33">
        <v>867.8</v>
      </c>
      <c r="P6065" s="33">
        <v>1716</v>
      </c>
    </row>
    <row r="6066" spans="1:16">
      <c r="A6066" s="27" t="s">
        <v>957</v>
      </c>
      <c r="B6066" s="31">
        <v>202602</v>
      </c>
      <c r="C6066" s="27" t="s">
        <v>119</v>
      </c>
      <c r="D6066" s="27" t="s">
        <v>211</v>
      </c>
      <c r="E6066" s="27" t="s">
        <v>33</v>
      </c>
      <c r="F6066" s="27" t="s">
        <v>257</v>
      </c>
      <c r="G6066" s="33">
        <v>163845.76</v>
      </c>
      <c r="H6066" s="33">
        <v>163845.76</v>
      </c>
      <c r="I6066" s="33">
        <v>4479</v>
      </c>
      <c r="J6066" s="33">
        <v>318</v>
      </c>
      <c r="K6066" s="33">
        <v>6700</v>
      </c>
      <c r="L6066" s="33">
        <v>1</v>
      </c>
      <c r="M6066" s="33">
        <v>1</v>
      </c>
      <c r="N6066" s="33">
        <v>173692.04</v>
      </c>
      <c r="O6066" s="33">
        <v>922.8</v>
      </c>
      <c r="P6066" s="33">
        <v>1882</v>
      </c>
    </row>
    <row r="6067" spans="1:16">
      <c r="A6067" s="27" t="s">
        <v>957</v>
      </c>
      <c r="B6067" s="31">
        <v>202603</v>
      </c>
      <c r="C6067" s="27" t="s">
        <v>119</v>
      </c>
      <c r="D6067" s="27" t="s">
        <v>211</v>
      </c>
      <c r="E6067" s="27" t="s">
        <v>33</v>
      </c>
      <c r="F6067" s="27" t="s">
        <v>257</v>
      </c>
      <c r="G6067" s="33">
        <v>197153.41</v>
      </c>
      <c r="H6067" s="33">
        <v>197153.41</v>
      </c>
      <c r="I6067" s="33">
        <v>5017</v>
      </c>
      <c r="J6067" s="33">
        <v>379</v>
      </c>
      <c r="K6067" s="33">
        <v>6700</v>
      </c>
      <c r="L6067" s="33">
        <v>1</v>
      </c>
      <c r="M6067" s="33">
        <v>1</v>
      </c>
      <c r="N6067" s="33">
        <v>216013.3</v>
      </c>
      <c r="O6067" s="33">
        <v>1059.6</v>
      </c>
      <c r="P6067" s="33">
        <v>2060</v>
      </c>
    </row>
    <row r="6068" spans="1:16">
      <c r="A6068" s="27" t="s">
        <v>957</v>
      </c>
      <c r="B6068" s="31">
        <v>202604</v>
      </c>
      <c r="C6068" s="27" t="s">
        <v>119</v>
      </c>
      <c r="D6068" s="27" t="s">
        <v>211</v>
      </c>
      <c r="E6068" s="27" t="s">
        <v>33</v>
      </c>
      <c r="F6068" s="27" t="s">
        <v>257</v>
      </c>
      <c r="G6068" s="33">
        <v>241812.99</v>
      </c>
      <c r="H6068" s="33">
        <v>241812.99</v>
      </c>
      <c r="I6068" s="33">
        <v>5882</v>
      </c>
      <c r="J6068" s="33">
        <v>487</v>
      </c>
      <c r="K6068" s="33">
        <v>6700</v>
      </c>
      <c r="L6068" s="33">
        <v>1</v>
      </c>
      <c r="M6068" s="33">
        <v>1</v>
      </c>
      <c r="N6068" s="33">
        <v>253665.2</v>
      </c>
      <c r="O6068" s="33">
        <v>1417</v>
      </c>
      <c r="P6068" s="33">
        <v>2362</v>
      </c>
    </row>
    <row r="6069" spans="1:16">
      <c r="A6069" s="27" t="s">
        <v>957</v>
      </c>
      <c r="B6069" s="31">
        <v>202605</v>
      </c>
      <c r="C6069" s="27" t="s">
        <v>119</v>
      </c>
      <c r="D6069" s="27" t="s">
        <v>211</v>
      </c>
      <c r="E6069" s="27" t="s">
        <v>33</v>
      </c>
      <c r="F6069" s="27" t="s">
        <v>257</v>
      </c>
      <c r="G6069" s="33">
        <v>263529.16</v>
      </c>
      <c r="H6069" s="33">
        <v>263529.16</v>
      </c>
      <c r="I6069" s="33">
        <v>6398</v>
      </c>
      <c r="J6069" s="33">
        <v>431</v>
      </c>
      <c r="K6069" s="33">
        <v>6700</v>
      </c>
      <c r="L6069" s="33">
        <v>1</v>
      </c>
      <c r="M6069" s="33">
        <v>1</v>
      </c>
      <c r="N6069" s="33">
        <v>277244.94</v>
      </c>
      <c r="O6069" s="33">
        <v>1432.2</v>
      </c>
      <c r="P6069" s="33">
        <v>2694</v>
      </c>
    </row>
    <row r="6070" spans="1:16">
      <c r="A6070" s="27" t="s">
        <v>957</v>
      </c>
      <c r="B6070" s="31">
        <v>202606</v>
      </c>
      <c r="C6070" s="27" t="s">
        <v>119</v>
      </c>
      <c r="D6070" s="27" t="s">
        <v>211</v>
      </c>
      <c r="E6070" s="27" t="s">
        <v>33</v>
      </c>
      <c r="F6070" s="27" t="s">
        <v>257</v>
      </c>
      <c r="G6070" s="33">
        <v>217489.82</v>
      </c>
      <c r="H6070" s="33">
        <v>217489.82</v>
      </c>
      <c r="I6070" s="33">
        <v>5967</v>
      </c>
      <c r="J6070" s="33">
        <v>463</v>
      </c>
      <c r="K6070" s="33">
        <v>6700</v>
      </c>
      <c r="L6070" s="33">
        <v>1</v>
      </c>
      <c r="M6070" s="33">
        <v>1</v>
      </c>
      <c r="N6070" s="33">
        <v>270286.24</v>
      </c>
      <c r="O6070" s="33">
        <v>1160.6</v>
      </c>
      <c r="P6070" s="33">
        <v>2387</v>
      </c>
    </row>
    <row r="6071" spans="1:16">
      <c r="A6071" s="27" t="s">
        <v>957</v>
      </c>
      <c r="B6071" s="31">
        <v>202607</v>
      </c>
      <c r="C6071" s="27" t="s">
        <v>119</v>
      </c>
      <c r="D6071" s="27" t="s">
        <v>211</v>
      </c>
      <c r="E6071" s="27" t="s">
        <v>33</v>
      </c>
      <c r="F6071" s="27" t="s">
        <v>257</v>
      </c>
      <c r="G6071" s="33">
        <v>217574.64</v>
      </c>
      <c r="H6071" s="33">
        <v>217574.64</v>
      </c>
      <c r="I6071" s="33">
        <v>5583</v>
      </c>
      <c r="J6071" s="33">
        <v>406</v>
      </c>
      <c r="K6071" s="33">
        <v>6700</v>
      </c>
      <c r="L6071" s="33">
        <v>1</v>
      </c>
      <c r="M6071" s="33">
        <v>1</v>
      </c>
      <c r="N6071" s="33">
        <v>239811.9</v>
      </c>
      <c r="O6071" s="33">
        <v>1351.4</v>
      </c>
      <c r="P6071" s="33">
        <v>2292</v>
      </c>
    </row>
    <row r="6072" spans="1:16">
      <c r="A6072" s="27" t="s">
        <v>959</v>
      </c>
      <c r="B6072" s="31">
        <v>202408</v>
      </c>
      <c r="C6072" s="27" t="s">
        <v>119</v>
      </c>
      <c r="D6072" s="27" t="s">
        <v>211</v>
      </c>
      <c r="E6072" s="27" t="s">
        <v>33</v>
      </c>
      <c r="F6072" s="27" t="s">
        <v>257</v>
      </c>
      <c r="G6072" s="33">
        <v>349447.42</v>
      </c>
      <c r="H6072" s="33">
        <v>349447.42</v>
      </c>
      <c r="I6072" s="33">
        <v>9121</v>
      </c>
      <c r="J6072" s="33">
        <v>636</v>
      </c>
      <c r="K6072" s="33">
        <v>11900</v>
      </c>
      <c r="L6072" s="33">
        <v>1</v>
      </c>
      <c r="M6072" s="33">
        <v>1</v>
      </c>
      <c r="N6072" s="33">
        <v>371060.81</v>
      </c>
      <c r="O6072" s="33">
        <v>1992.1</v>
      </c>
      <c r="P6072" s="33">
        <v>3669</v>
      </c>
    </row>
    <row r="6073" spans="1:16">
      <c r="A6073" s="27" t="s">
        <v>959</v>
      </c>
      <c r="B6073" s="31">
        <v>202409</v>
      </c>
      <c r="C6073" s="27" t="s">
        <v>119</v>
      </c>
      <c r="D6073" s="27" t="s">
        <v>211</v>
      </c>
      <c r="E6073" s="27" t="s">
        <v>33</v>
      </c>
      <c r="F6073" s="27" t="s">
        <v>257</v>
      </c>
      <c r="G6073" s="33">
        <v>372129.72</v>
      </c>
      <c r="H6073" s="33">
        <v>372129.72</v>
      </c>
      <c r="I6073" s="33">
        <v>9294</v>
      </c>
      <c r="J6073" s="33">
        <v>669</v>
      </c>
      <c r="K6073" s="33">
        <v>11900</v>
      </c>
      <c r="L6073" s="33">
        <v>1</v>
      </c>
      <c r="M6073" s="33">
        <v>1</v>
      </c>
      <c r="N6073" s="33">
        <v>356033.89</v>
      </c>
      <c r="O6073" s="33">
        <v>2093.6</v>
      </c>
      <c r="P6073" s="33">
        <v>3789</v>
      </c>
    </row>
    <row r="6074" spans="1:16">
      <c r="A6074" s="27" t="s">
        <v>959</v>
      </c>
      <c r="B6074" s="31">
        <v>202410</v>
      </c>
      <c r="C6074" s="27" t="s">
        <v>119</v>
      </c>
      <c r="D6074" s="27" t="s">
        <v>211</v>
      </c>
      <c r="E6074" s="27" t="s">
        <v>33</v>
      </c>
      <c r="F6074" s="27" t="s">
        <v>257</v>
      </c>
      <c r="G6074" s="33">
        <v>381055.72</v>
      </c>
      <c r="H6074" s="33">
        <v>381055.72</v>
      </c>
      <c r="I6074" s="33">
        <v>9732</v>
      </c>
      <c r="J6074" s="33">
        <v>786</v>
      </c>
      <c r="K6074" s="33">
        <v>11900</v>
      </c>
      <c r="L6074" s="33">
        <v>1</v>
      </c>
      <c r="M6074" s="33">
        <v>1</v>
      </c>
      <c r="N6074" s="33">
        <v>390252.04</v>
      </c>
      <c r="O6074" s="33">
        <v>2081.1</v>
      </c>
      <c r="P6074" s="33">
        <v>3852</v>
      </c>
    </row>
    <row r="6075" spans="1:16">
      <c r="A6075" s="27" t="s">
        <v>959</v>
      </c>
      <c r="B6075" s="31">
        <v>202411</v>
      </c>
      <c r="C6075" s="27" t="s">
        <v>119</v>
      </c>
      <c r="D6075" s="27" t="s">
        <v>211</v>
      </c>
      <c r="E6075" s="27" t="s">
        <v>33</v>
      </c>
      <c r="F6075" s="27" t="s">
        <v>257</v>
      </c>
      <c r="G6075" s="33">
        <v>448843.9</v>
      </c>
      <c r="H6075" s="33">
        <v>448843.9</v>
      </c>
      <c r="I6075" s="33">
        <v>11551</v>
      </c>
      <c r="J6075" s="33">
        <v>918</v>
      </c>
      <c r="K6075" s="33">
        <v>11900</v>
      </c>
      <c r="L6075" s="33">
        <v>1</v>
      </c>
      <c r="M6075" s="33">
        <v>1</v>
      </c>
      <c r="N6075" s="33">
        <v>469974.31</v>
      </c>
      <c r="O6075" s="33">
        <v>2445.5</v>
      </c>
      <c r="P6075" s="33">
        <v>4797</v>
      </c>
    </row>
    <row r="6076" spans="1:16">
      <c r="A6076" s="27" t="s">
        <v>959</v>
      </c>
      <c r="B6076" s="31">
        <v>202412</v>
      </c>
      <c r="C6076" s="27" t="s">
        <v>119</v>
      </c>
      <c r="D6076" s="27" t="s">
        <v>211</v>
      </c>
      <c r="E6076" s="27" t="s">
        <v>33</v>
      </c>
      <c r="F6076" s="27" t="s">
        <v>257</v>
      </c>
      <c r="G6076" s="33">
        <v>500543.87</v>
      </c>
      <c r="H6076" s="33">
        <v>500543.87</v>
      </c>
      <c r="I6076" s="33">
        <v>12466</v>
      </c>
      <c r="J6076" s="33">
        <v>866</v>
      </c>
      <c r="K6076" s="33">
        <v>11900</v>
      </c>
      <c r="L6076" s="33">
        <v>1</v>
      </c>
      <c r="M6076" s="33">
        <v>1</v>
      </c>
      <c r="N6076" s="33">
        <v>538375.46</v>
      </c>
      <c r="O6076" s="33">
        <v>2897</v>
      </c>
      <c r="P6076" s="33">
        <v>5239</v>
      </c>
    </row>
    <row r="6077" spans="1:16">
      <c r="A6077" s="27" t="s">
        <v>959</v>
      </c>
      <c r="B6077" s="31">
        <v>202501</v>
      </c>
      <c r="C6077" s="27" t="s">
        <v>119</v>
      </c>
      <c r="D6077" s="27" t="s">
        <v>211</v>
      </c>
      <c r="E6077" s="27" t="s">
        <v>33</v>
      </c>
      <c r="F6077" s="27" t="s">
        <v>257</v>
      </c>
      <c r="G6077" s="33">
        <v>245854.58</v>
      </c>
      <c r="H6077" s="33">
        <v>245854.58</v>
      </c>
      <c r="I6077" s="33">
        <v>6429</v>
      </c>
      <c r="J6077" s="33">
        <v>499</v>
      </c>
      <c r="K6077" s="33">
        <v>11900</v>
      </c>
      <c r="L6077" s="33">
        <v>1</v>
      </c>
      <c r="M6077" s="33">
        <v>1</v>
      </c>
      <c r="N6077" s="33">
        <v>273069.93</v>
      </c>
      <c r="O6077" s="33">
        <v>1230</v>
      </c>
      <c r="P6077" s="33">
        <v>2681</v>
      </c>
    </row>
    <row r="6078" spans="1:16">
      <c r="A6078" s="27" t="s">
        <v>959</v>
      </c>
      <c r="B6078" s="31">
        <v>202502</v>
      </c>
      <c r="C6078" s="27" t="s">
        <v>119</v>
      </c>
      <c r="D6078" s="27" t="s">
        <v>211</v>
      </c>
      <c r="E6078" s="27" t="s">
        <v>33</v>
      </c>
      <c r="F6078" s="27" t="s">
        <v>257</v>
      </c>
      <c r="G6078" s="33">
        <v>256440.96</v>
      </c>
      <c r="H6078" s="33">
        <v>256440.96</v>
      </c>
      <c r="I6078" s="33">
        <v>6591</v>
      </c>
      <c r="J6078" s="33">
        <v>520</v>
      </c>
      <c r="K6078" s="33">
        <v>11900</v>
      </c>
      <c r="L6078" s="33">
        <v>1</v>
      </c>
      <c r="M6078" s="33">
        <v>1</v>
      </c>
      <c r="N6078" s="33">
        <v>280748.59</v>
      </c>
      <c r="O6078" s="33">
        <v>1345.7</v>
      </c>
      <c r="P6078" s="33">
        <v>2663</v>
      </c>
    </row>
    <row r="6079" spans="1:16">
      <c r="A6079" s="27" t="s">
        <v>959</v>
      </c>
      <c r="B6079" s="31">
        <v>202503</v>
      </c>
      <c r="C6079" s="27" t="s">
        <v>119</v>
      </c>
      <c r="D6079" s="27" t="s">
        <v>211</v>
      </c>
      <c r="E6079" s="27" t="s">
        <v>33</v>
      </c>
      <c r="F6079" s="27" t="s">
        <v>257</v>
      </c>
      <c r="G6079" s="33">
        <v>304139.19</v>
      </c>
      <c r="H6079" s="33">
        <v>304139.19</v>
      </c>
      <c r="I6079" s="33">
        <v>7661</v>
      </c>
      <c r="J6079" s="33">
        <v>644</v>
      </c>
      <c r="K6079" s="33">
        <v>11900</v>
      </c>
      <c r="L6079" s="33">
        <v>1</v>
      </c>
      <c r="M6079" s="33">
        <v>1</v>
      </c>
      <c r="N6079" s="33">
        <v>349154.92</v>
      </c>
      <c r="O6079" s="33">
        <v>1769.8</v>
      </c>
      <c r="P6079" s="33">
        <v>3165</v>
      </c>
    </row>
    <row r="6080" spans="1:16">
      <c r="A6080" s="27" t="s">
        <v>959</v>
      </c>
      <c r="B6080" s="31">
        <v>202504</v>
      </c>
      <c r="C6080" s="27" t="s">
        <v>119</v>
      </c>
      <c r="D6080" s="27" t="s">
        <v>211</v>
      </c>
      <c r="E6080" s="27" t="s">
        <v>33</v>
      </c>
      <c r="F6080" s="27" t="s">
        <v>257</v>
      </c>
      <c r="G6080" s="33">
        <v>395452.26</v>
      </c>
      <c r="H6080" s="33">
        <v>395452.26</v>
      </c>
      <c r="I6080" s="33">
        <v>9769</v>
      </c>
      <c r="J6080" s="33">
        <v>774</v>
      </c>
      <c r="K6080" s="33">
        <v>11900</v>
      </c>
      <c r="L6080" s="33">
        <v>1</v>
      </c>
      <c r="M6080" s="33">
        <v>1</v>
      </c>
      <c r="N6080" s="33">
        <v>410013.89</v>
      </c>
      <c r="O6080" s="33">
        <v>2364.1</v>
      </c>
      <c r="P6080" s="33">
        <v>4120</v>
      </c>
    </row>
    <row r="6081" spans="1:16">
      <c r="A6081" s="27" t="s">
        <v>959</v>
      </c>
      <c r="B6081" s="31">
        <v>202505</v>
      </c>
      <c r="C6081" s="27" t="s">
        <v>119</v>
      </c>
      <c r="D6081" s="27" t="s">
        <v>211</v>
      </c>
      <c r="E6081" s="27" t="s">
        <v>33</v>
      </c>
      <c r="F6081" s="27" t="s">
        <v>257</v>
      </c>
      <c r="G6081" s="33">
        <v>395226.69</v>
      </c>
      <c r="H6081" s="33">
        <v>395226.69</v>
      </c>
      <c r="I6081" s="33">
        <v>10324</v>
      </c>
      <c r="J6081" s="33">
        <v>765</v>
      </c>
      <c r="K6081" s="33">
        <v>11900</v>
      </c>
      <c r="L6081" s="33">
        <v>1</v>
      </c>
      <c r="M6081" s="33">
        <v>1</v>
      </c>
      <c r="N6081" s="33">
        <v>448127.19</v>
      </c>
      <c r="O6081" s="33">
        <v>2041.2</v>
      </c>
      <c r="P6081" s="33">
        <v>4000</v>
      </c>
    </row>
    <row r="6082" spans="1:16">
      <c r="A6082" s="27" t="s">
        <v>959</v>
      </c>
      <c r="B6082" s="31">
        <v>202506</v>
      </c>
      <c r="C6082" s="27" t="s">
        <v>119</v>
      </c>
      <c r="D6082" s="27" t="s">
        <v>211</v>
      </c>
      <c r="E6082" s="27" t="s">
        <v>33</v>
      </c>
      <c r="F6082" s="27" t="s">
        <v>257</v>
      </c>
      <c r="G6082" s="33">
        <v>438917.89</v>
      </c>
      <c r="H6082" s="33">
        <v>438917.89</v>
      </c>
      <c r="I6082" s="33">
        <v>10624</v>
      </c>
      <c r="J6082" s="33">
        <v>791</v>
      </c>
      <c r="K6082" s="33">
        <v>11900</v>
      </c>
      <c r="L6082" s="33">
        <v>1</v>
      </c>
      <c r="M6082" s="33">
        <v>1</v>
      </c>
      <c r="N6082" s="33">
        <v>436879.44</v>
      </c>
      <c r="O6082" s="33">
        <v>2556.7</v>
      </c>
      <c r="P6082" s="33">
        <v>4469</v>
      </c>
    </row>
    <row r="6083" spans="1:16">
      <c r="A6083" s="27" t="s">
        <v>959</v>
      </c>
      <c r="B6083" s="31">
        <v>202507</v>
      </c>
      <c r="C6083" s="27" t="s">
        <v>119</v>
      </c>
      <c r="D6083" s="27" t="s">
        <v>211</v>
      </c>
      <c r="E6083" s="27" t="s">
        <v>33</v>
      </c>
      <c r="F6083" s="27" t="s">
        <v>257</v>
      </c>
      <c r="G6083" s="33">
        <v>398635.5</v>
      </c>
      <c r="H6083" s="33">
        <v>398635.5</v>
      </c>
      <c r="I6083" s="33">
        <v>9224</v>
      </c>
      <c r="J6083" s="33">
        <v>803</v>
      </c>
      <c r="K6083" s="33">
        <v>11900</v>
      </c>
      <c r="L6083" s="33">
        <v>1</v>
      </c>
      <c r="M6083" s="33">
        <v>1</v>
      </c>
      <c r="N6083" s="33">
        <v>387622</v>
      </c>
      <c r="O6083" s="33">
        <v>2238.2</v>
      </c>
      <c r="P6083" s="33">
        <v>3876</v>
      </c>
    </row>
    <row r="6084" spans="1:16">
      <c r="A6084" s="27" t="s">
        <v>959</v>
      </c>
      <c r="B6084" s="31">
        <v>202508</v>
      </c>
      <c r="C6084" s="27" t="s">
        <v>119</v>
      </c>
      <c r="D6084" s="27" t="s">
        <v>211</v>
      </c>
      <c r="E6084" s="27" t="s">
        <v>33</v>
      </c>
      <c r="F6084" s="27" t="s">
        <v>257</v>
      </c>
      <c r="G6084" s="33">
        <v>393800.84</v>
      </c>
      <c r="H6084" s="33">
        <v>393800.84</v>
      </c>
      <c r="I6084" s="33">
        <v>10087</v>
      </c>
      <c r="J6084" s="33">
        <v>759</v>
      </c>
      <c r="K6084" s="33">
        <v>11900</v>
      </c>
      <c r="L6084" s="33">
        <v>1</v>
      </c>
      <c r="M6084" s="33">
        <v>1</v>
      </c>
      <c r="N6084" s="33">
        <v>372545.05</v>
      </c>
      <c r="O6084" s="33">
        <v>2405.3</v>
      </c>
      <c r="P6084" s="33">
        <v>3918</v>
      </c>
    </row>
    <row r="6085" spans="1:16">
      <c r="A6085" s="27" t="s">
        <v>959</v>
      </c>
      <c r="B6085" s="31">
        <v>202509</v>
      </c>
      <c r="C6085" s="27" t="s">
        <v>119</v>
      </c>
      <c r="D6085" s="27" t="s">
        <v>211</v>
      </c>
      <c r="E6085" s="27" t="s">
        <v>33</v>
      </c>
      <c r="F6085" s="27" t="s">
        <v>257</v>
      </c>
      <c r="G6085" s="33">
        <v>343382.98</v>
      </c>
      <c r="H6085" s="33">
        <v>343382.98</v>
      </c>
      <c r="I6085" s="33">
        <v>8817</v>
      </c>
      <c r="J6085" s="33">
        <v>611</v>
      </c>
      <c r="K6085" s="33">
        <v>11900</v>
      </c>
      <c r="L6085" s="33">
        <v>1</v>
      </c>
      <c r="M6085" s="33">
        <v>1</v>
      </c>
      <c r="N6085" s="33">
        <v>357458.02</v>
      </c>
      <c r="O6085" s="33">
        <v>1777.3</v>
      </c>
      <c r="P6085" s="33">
        <v>3513</v>
      </c>
    </row>
    <row r="6086" spans="1:16">
      <c r="A6086" s="27" t="s">
        <v>959</v>
      </c>
      <c r="B6086" s="31">
        <v>202510</v>
      </c>
      <c r="C6086" s="27" t="s">
        <v>119</v>
      </c>
      <c r="D6086" s="27" t="s">
        <v>211</v>
      </c>
      <c r="E6086" s="27" t="s">
        <v>33</v>
      </c>
      <c r="F6086" s="27" t="s">
        <v>257</v>
      </c>
      <c r="G6086" s="33">
        <v>372607.36</v>
      </c>
      <c r="H6086" s="33">
        <v>372607.36</v>
      </c>
      <c r="I6086" s="33">
        <v>9624</v>
      </c>
      <c r="J6086" s="33">
        <v>648</v>
      </c>
      <c r="K6086" s="33">
        <v>11900</v>
      </c>
      <c r="L6086" s="33">
        <v>1</v>
      </c>
      <c r="M6086" s="33">
        <v>1</v>
      </c>
      <c r="N6086" s="33">
        <v>391813.05</v>
      </c>
      <c r="O6086" s="33">
        <v>2266.4</v>
      </c>
      <c r="P6086" s="33">
        <v>3943</v>
      </c>
    </row>
    <row r="6087" spans="1:16">
      <c r="A6087" s="27" t="s">
        <v>959</v>
      </c>
      <c r="B6087" s="31">
        <v>202511</v>
      </c>
      <c r="C6087" s="27" t="s">
        <v>119</v>
      </c>
      <c r="D6087" s="27" t="s">
        <v>211</v>
      </c>
      <c r="E6087" s="27" t="s">
        <v>33</v>
      </c>
      <c r="F6087" s="27" t="s">
        <v>257</v>
      </c>
      <c r="G6087" s="33">
        <v>490321.93</v>
      </c>
      <c r="H6087" s="33">
        <v>490321.93</v>
      </c>
      <c r="I6087" s="33">
        <v>11880</v>
      </c>
      <c r="J6087" s="33">
        <v>849</v>
      </c>
      <c r="K6087" s="33">
        <v>11900</v>
      </c>
      <c r="L6087" s="33">
        <v>1</v>
      </c>
      <c r="M6087" s="33">
        <v>1</v>
      </c>
      <c r="N6087" s="33">
        <v>471854.21</v>
      </c>
      <c r="O6087" s="33">
        <v>2972.4</v>
      </c>
      <c r="P6087" s="33">
        <v>4972</v>
      </c>
    </row>
    <row r="6088" spans="1:16">
      <c r="A6088" s="27" t="s">
        <v>959</v>
      </c>
      <c r="B6088" s="31">
        <v>202512</v>
      </c>
      <c r="C6088" s="27" t="s">
        <v>119</v>
      </c>
      <c r="D6088" s="27" t="s">
        <v>211</v>
      </c>
      <c r="E6088" s="27" t="s">
        <v>33</v>
      </c>
      <c r="F6088" s="27" t="s">
        <v>257</v>
      </c>
      <c r="G6088" s="33">
        <v>513944.65</v>
      </c>
      <c r="H6088" s="33">
        <v>513944.65</v>
      </c>
      <c r="I6088" s="33">
        <v>12795</v>
      </c>
      <c r="J6088" s="33">
        <v>979</v>
      </c>
      <c r="K6088" s="33">
        <v>11900</v>
      </c>
      <c r="L6088" s="33">
        <v>1</v>
      </c>
      <c r="M6088" s="33">
        <v>1</v>
      </c>
      <c r="N6088" s="33">
        <v>540528.96</v>
      </c>
      <c r="O6088" s="33">
        <v>3127.1</v>
      </c>
      <c r="P6088" s="33">
        <v>5274</v>
      </c>
    </row>
    <row r="6089" spans="1:16">
      <c r="A6089" s="27" t="s">
        <v>959</v>
      </c>
      <c r="B6089" s="31">
        <v>202601</v>
      </c>
      <c r="C6089" s="27" t="s">
        <v>119</v>
      </c>
      <c r="D6089" s="27" t="s">
        <v>211</v>
      </c>
      <c r="E6089" s="27" t="s">
        <v>33</v>
      </c>
      <c r="F6089" s="27" t="s">
        <v>257</v>
      </c>
      <c r="G6089" s="33">
        <v>273497.03</v>
      </c>
      <c r="H6089" s="33">
        <v>273497.03</v>
      </c>
      <c r="I6089" s="33">
        <v>7057</v>
      </c>
      <c r="J6089" s="33">
        <v>560</v>
      </c>
      <c r="K6089" s="33">
        <v>11900</v>
      </c>
      <c r="L6089" s="33">
        <v>1</v>
      </c>
      <c r="M6089" s="33">
        <v>1</v>
      </c>
      <c r="N6089" s="33">
        <v>274162.21</v>
      </c>
      <c r="O6089" s="33">
        <v>1551.9</v>
      </c>
      <c r="P6089" s="33">
        <v>2870</v>
      </c>
    </row>
    <row r="6090" spans="1:16">
      <c r="A6090" s="27" t="s">
        <v>959</v>
      </c>
      <c r="B6090" s="31">
        <v>202602</v>
      </c>
      <c r="C6090" s="27" t="s">
        <v>119</v>
      </c>
      <c r="D6090" s="27" t="s">
        <v>211</v>
      </c>
      <c r="E6090" s="27" t="s">
        <v>33</v>
      </c>
      <c r="F6090" s="27" t="s">
        <v>257</v>
      </c>
      <c r="G6090" s="33">
        <v>292690.74</v>
      </c>
      <c r="H6090" s="33">
        <v>292690.74</v>
      </c>
      <c r="I6090" s="33">
        <v>7107</v>
      </c>
      <c r="J6090" s="33">
        <v>577</v>
      </c>
      <c r="K6090" s="33">
        <v>11900</v>
      </c>
      <c r="L6090" s="33">
        <v>1</v>
      </c>
      <c r="M6090" s="33">
        <v>1</v>
      </c>
      <c r="N6090" s="33">
        <v>281871.58</v>
      </c>
      <c r="O6090" s="33">
        <v>1740.5</v>
      </c>
      <c r="P6090" s="33">
        <v>2866</v>
      </c>
    </row>
    <row r="6091" spans="1:16">
      <c r="A6091" s="27" t="s">
        <v>959</v>
      </c>
      <c r="B6091" s="31">
        <v>202603</v>
      </c>
      <c r="C6091" s="27" t="s">
        <v>119</v>
      </c>
      <c r="D6091" s="27" t="s">
        <v>211</v>
      </c>
      <c r="E6091" s="27" t="s">
        <v>33</v>
      </c>
      <c r="F6091" s="27" t="s">
        <v>257</v>
      </c>
      <c r="G6091" s="33">
        <v>335089.63</v>
      </c>
      <c r="H6091" s="33">
        <v>335089.63</v>
      </c>
      <c r="I6091" s="33">
        <v>9234</v>
      </c>
      <c r="J6091" s="33">
        <v>830</v>
      </c>
      <c r="K6091" s="33">
        <v>11900</v>
      </c>
      <c r="L6091" s="33">
        <v>1</v>
      </c>
      <c r="M6091" s="33">
        <v>1</v>
      </c>
      <c r="N6091" s="33">
        <v>350551.54</v>
      </c>
      <c r="O6091" s="33">
        <v>2007.9</v>
      </c>
      <c r="P6091" s="33">
        <v>3683</v>
      </c>
    </row>
    <row r="6092" spans="1:16">
      <c r="A6092" s="27" t="s">
        <v>959</v>
      </c>
      <c r="B6092" s="31">
        <v>202604</v>
      </c>
      <c r="C6092" s="27" t="s">
        <v>119</v>
      </c>
      <c r="D6092" s="27" t="s">
        <v>211</v>
      </c>
      <c r="E6092" s="27" t="s">
        <v>33</v>
      </c>
      <c r="F6092" s="27" t="s">
        <v>257</v>
      </c>
      <c r="G6092" s="33">
        <v>425209.01</v>
      </c>
      <c r="H6092" s="33">
        <v>425209.01</v>
      </c>
      <c r="I6092" s="33">
        <v>10806</v>
      </c>
      <c r="J6092" s="33">
        <v>860</v>
      </c>
      <c r="K6092" s="33">
        <v>11900</v>
      </c>
      <c r="L6092" s="33">
        <v>1</v>
      </c>
      <c r="M6092" s="33">
        <v>1</v>
      </c>
      <c r="N6092" s="33">
        <v>411653.95</v>
      </c>
      <c r="O6092" s="33">
        <v>2386</v>
      </c>
      <c r="P6092" s="33">
        <v>4381</v>
      </c>
    </row>
    <row r="6093" spans="1:16">
      <c r="A6093" s="27" t="s">
        <v>959</v>
      </c>
      <c r="B6093" s="31">
        <v>202605</v>
      </c>
      <c r="C6093" s="27" t="s">
        <v>119</v>
      </c>
      <c r="D6093" s="27" t="s">
        <v>211</v>
      </c>
      <c r="E6093" s="27" t="s">
        <v>33</v>
      </c>
      <c r="F6093" s="27" t="s">
        <v>257</v>
      </c>
      <c r="G6093" s="33">
        <v>445486.64</v>
      </c>
      <c r="H6093" s="33">
        <v>445486.64</v>
      </c>
      <c r="I6093" s="33">
        <v>11340</v>
      </c>
      <c r="J6093" s="33">
        <v>866</v>
      </c>
      <c r="K6093" s="33">
        <v>11900</v>
      </c>
      <c r="L6093" s="33">
        <v>1</v>
      </c>
      <c r="M6093" s="33">
        <v>1</v>
      </c>
      <c r="N6093" s="33">
        <v>449919.7</v>
      </c>
      <c r="O6093" s="33">
        <v>2589.5</v>
      </c>
      <c r="P6093" s="33">
        <v>4631</v>
      </c>
    </row>
    <row r="6094" spans="1:16">
      <c r="A6094" s="27" t="s">
        <v>959</v>
      </c>
      <c r="B6094" s="31">
        <v>202606</v>
      </c>
      <c r="C6094" s="27" t="s">
        <v>119</v>
      </c>
      <c r="D6094" s="27" t="s">
        <v>211</v>
      </c>
      <c r="E6094" s="27" t="s">
        <v>33</v>
      </c>
      <c r="F6094" s="27" t="s">
        <v>257</v>
      </c>
      <c r="G6094" s="33">
        <v>426288.7</v>
      </c>
      <c r="H6094" s="33">
        <v>426288.7</v>
      </c>
      <c r="I6094" s="33">
        <v>10886</v>
      </c>
      <c r="J6094" s="33">
        <v>728</v>
      </c>
      <c r="K6094" s="33">
        <v>11900</v>
      </c>
      <c r="L6094" s="33">
        <v>1</v>
      </c>
      <c r="M6094" s="33">
        <v>1</v>
      </c>
      <c r="N6094" s="33">
        <v>438626.96</v>
      </c>
      <c r="O6094" s="33">
        <v>2275.6</v>
      </c>
      <c r="P6094" s="33">
        <v>4502</v>
      </c>
    </row>
    <row r="6095" spans="1:16">
      <c r="A6095" s="27" t="s">
        <v>959</v>
      </c>
      <c r="B6095" s="31">
        <v>202607</v>
      </c>
      <c r="C6095" s="27" t="s">
        <v>119</v>
      </c>
      <c r="D6095" s="27" t="s">
        <v>211</v>
      </c>
      <c r="E6095" s="27" t="s">
        <v>33</v>
      </c>
      <c r="F6095" s="27" t="s">
        <v>257</v>
      </c>
      <c r="G6095" s="33">
        <v>366615.4</v>
      </c>
      <c r="H6095" s="33">
        <v>366615.4</v>
      </c>
      <c r="I6095" s="33">
        <v>9573</v>
      </c>
      <c r="J6095" s="33">
        <v>660</v>
      </c>
      <c r="K6095" s="33">
        <v>11900</v>
      </c>
      <c r="L6095" s="33">
        <v>1</v>
      </c>
      <c r="M6095" s="33">
        <v>1</v>
      </c>
      <c r="N6095" s="33">
        <v>389172.49</v>
      </c>
      <c r="O6095" s="33">
        <v>2004.4</v>
      </c>
      <c r="P6095" s="33">
        <v>3804</v>
      </c>
    </row>
    <row r="6096" spans="1:16">
      <c r="A6096" s="27" t="s">
        <v>961</v>
      </c>
      <c r="B6096" s="31">
        <v>202408</v>
      </c>
      <c r="C6096" s="27" t="s">
        <v>119</v>
      </c>
      <c r="D6096" s="27" t="s">
        <v>211</v>
      </c>
      <c r="E6096" s="27" t="s">
        <v>33</v>
      </c>
      <c r="F6096" s="27" t="s">
        <v>257</v>
      </c>
      <c r="G6096" s="33">
        <v>357419.26</v>
      </c>
      <c r="H6096" s="33">
        <v>357419.26</v>
      </c>
      <c r="I6096" s="33">
        <v>8826</v>
      </c>
      <c r="J6096" s="33">
        <v>633</v>
      </c>
      <c r="K6096" s="33">
        <v>12100</v>
      </c>
      <c r="L6096" s="33">
        <v>1</v>
      </c>
      <c r="M6096" s="33">
        <v>1</v>
      </c>
      <c r="N6096" s="33">
        <v>394874.53</v>
      </c>
      <c r="O6096" s="33">
        <v>1785.8</v>
      </c>
      <c r="P6096" s="33">
        <v>3473</v>
      </c>
    </row>
    <row r="6097" spans="1:16">
      <c r="A6097" s="27" t="s">
        <v>961</v>
      </c>
      <c r="B6097" s="31">
        <v>202409</v>
      </c>
      <c r="C6097" s="27" t="s">
        <v>119</v>
      </c>
      <c r="D6097" s="27" t="s">
        <v>211</v>
      </c>
      <c r="E6097" s="27" t="s">
        <v>33</v>
      </c>
      <c r="F6097" s="27" t="s">
        <v>257</v>
      </c>
      <c r="G6097" s="33">
        <v>371548.11</v>
      </c>
      <c r="H6097" s="33">
        <v>371548.11</v>
      </c>
      <c r="I6097" s="33">
        <v>8993</v>
      </c>
      <c r="J6097" s="33">
        <v>705</v>
      </c>
      <c r="K6097" s="33">
        <v>12100</v>
      </c>
      <c r="L6097" s="33">
        <v>1</v>
      </c>
      <c r="M6097" s="33">
        <v>1</v>
      </c>
      <c r="N6097" s="33">
        <v>378883.22</v>
      </c>
      <c r="O6097" s="33">
        <v>2071.4</v>
      </c>
      <c r="P6097" s="33">
        <v>3790</v>
      </c>
    </row>
    <row r="6098" spans="1:16">
      <c r="A6098" s="27" t="s">
        <v>961</v>
      </c>
      <c r="B6098" s="31">
        <v>202410</v>
      </c>
      <c r="C6098" s="27" t="s">
        <v>119</v>
      </c>
      <c r="D6098" s="27" t="s">
        <v>211</v>
      </c>
      <c r="E6098" s="27" t="s">
        <v>33</v>
      </c>
      <c r="F6098" s="27" t="s">
        <v>257</v>
      </c>
      <c r="G6098" s="33">
        <v>368138.69</v>
      </c>
      <c r="H6098" s="33">
        <v>368138.69</v>
      </c>
      <c r="I6098" s="33">
        <v>9899</v>
      </c>
      <c r="J6098" s="33">
        <v>748</v>
      </c>
      <c r="K6098" s="33">
        <v>12100</v>
      </c>
      <c r="L6098" s="33">
        <v>1</v>
      </c>
      <c r="M6098" s="33">
        <v>1</v>
      </c>
      <c r="N6098" s="33">
        <v>415297.41</v>
      </c>
      <c r="O6098" s="33">
        <v>2102.3</v>
      </c>
      <c r="P6098" s="33">
        <v>3844</v>
      </c>
    </row>
    <row r="6099" spans="1:16">
      <c r="A6099" s="27" t="s">
        <v>961</v>
      </c>
      <c r="B6099" s="31">
        <v>202411</v>
      </c>
      <c r="C6099" s="27" t="s">
        <v>119</v>
      </c>
      <c r="D6099" s="27" t="s">
        <v>211</v>
      </c>
      <c r="E6099" s="27" t="s">
        <v>33</v>
      </c>
      <c r="F6099" s="27" t="s">
        <v>257</v>
      </c>
      <c r="G6099" s="33">
        <v>491443.17</v>
      </c>
      <c r="H6099" s="33">
        <v>491443.17</v>
      </c>
      <c r="I6099" s="33">
        <v>11165</v>
      </c>
      <c r="J6099" s="33">
        <v>909</v>
      </c>
      <c r="K6099" s="33">
        <v>12100</v>
      </c>
      <c r="L6099" s="33">
        <v>1</v>
      </c>
      <c r="M6099" s="33">
        <v>1</v>
      </c>
      <c r="N6099" s="33">
        <v>500136.05</v>
      </c>
      <c r="O6099" s="33">
        <v>2589.6</v>
      </c>
      <c r="P6099" s="33">
        <v>4837</v>
      </c>
    </row>
    <row r="6100" spans="1:16">
      <c r="A6100" s="27" t="s">
        <v>961</v>
      </c>
      <c r="B6100" s="31">
        <v>202412</v>
      </c>
      <c r="C6100" s="27" t="s">
        <v>119</v>
      </c>
      <c r="D6100" s="27" t="s">
        <v>211</v>
      </c>
      <c r="E6100" s="27" t="s">
        <v>33</v>
      </c>
      <c r="F6100" s="27" t="s">
        <v>257</v>
      </c>
      <c r="G6100" s="33">
        <v>596499.63</v>
      </c>
      <c r="H6100" s="33">
        <v>596499.63</v>
      </c>
      <c r="I6100" s="33">
        <v>14400</v>
      </c>
      <c r="J6100" s="33">
        <v>1142</v>
      </c>
      <c r="K6100" s="33">
        <v>12100</v>
      </c>
      <c r="L6100" s="33">
        <v>1</v>
      </c>
      <c r="M6100" s="33">
        <v>1</v>
      </c>
      <c r="N6100" s="33">
        <v>572927.01</v>
      </c>
      <c r="O6100" s="33">
        <v>3318.8</v>
      </c>
      <c r="P6100" s="33">
        <v>5944</v>
      </c>
    </row>
    <row r="6101" spans="1:16">
      <c r="A6101" s="27" t="s">
        <v>961</v>
      </c>
      <c r="B6101" s="31">
        <v>202501</v>
      </c>
      <c r="C6101" s="27" t="s">
        <v>119</v>
      </c>
      <c r="D6101" s="27" t="s">
        <v>211</v>
      </c>
      <c r="E6101" s="27" t="s">
        <v>33</v>
      </c>
      <c r="F6101" s="27" t="s">
        <v>257</v>
      </c>
      <c r="G6101" s="33">
        <v>303156.42</v>
      </c>
      <c r="H6101" s="33">
        <v>303156.42</v>
      </c>
      <c r="I6101" s="33">
        <v>8088</v>
      </c>
      <c r="J6101" s="33">
        <v>639</v>
      </c>
      <c r="K6101" s="33">
        <v>12100</v>
      </c>
      <c r="L6101" s="33">
        <v>1</v>
      </c>
      <c r="M6101" s="33">
        <v>1</v>
      </c>
      <c r="N6101" s="33">
        <v>290594.86</v>
      </c>
      <c r="O6101" s="33">
        <v>1762.3</v>
      </c>
      <c r="P6101" s="33">
        <v>3276</v>
      </c>
    </row>
    <row r="6102" spans="1:16">
      <c r="A6102" s="27" t="s">
        <v>961</v>
      </c>
      <c r="B6102" s="31">
        <v>202502</v>
      </c>
      <c r="C6102" s="27" t="s">
        <v>119</v>
      </c>
      <c r="D6102" s="27" t="s">
        <v>211</v>
      </c>
      <c r="E6102" s="27" t="s">
        <v>33</v>
      </c>
      <c r="F6102" s="27" t="s">
        <v>257</v>
      </c>
      <c r="G6102" s="33">
        <v>272807.47</v>
      </c>
      <c r="H6102" s="33">
        <v>272807.47</v>
      </c>
      <c r="I6102" s="33">
        <v>6756</v>
      </c>
      <c r="J6102" s="33">
        <v>536</v>
      </c>
      <c r="K6102" s="33">
        <v>12100</v>
      </c>
      <c r="L6102" s="33">
        <v>1</v>
      </c>
      <c r="M6102" s="33">
        <v>1</v>
      </c>
      <c r="N6102" s="33">
        <v>298766.31</v>
      </c>
      <c r="O6102" s="33">
        <v>1569</v>
      </c>
      <c r="P6102" s="33">
        <v>2692</v>
      </c>
    </row>
    <row r="6103" spans="1:16">
      <c r="A6103" s="27" t="s">
        <v>961</v>
      </c>
      <c r="B6103" s="31">
        <v>202503</v>
      </c>
      <c r="C6103" s="27" t="s">
        <v>119</v>
      </c>
      <c r="D6103" s="27" t="s">
        <v>211</v>
      </c>
      <c r="E6103" s="27" t="s">
        <v>33</v>
      </c>
      <c r="F6103" s="27" t="s">
        <v>257</v>
      </c>
      <c r="G6103" s="33">
        <v>307717.43</v>
      </c>
      <c r="H6103" s="33">
        <v>307717.43</v>
      </c>
      <c r="I6103" s="33">
        <v>7420</v>
      </c>
      <c r="J6103" s="33">
        <v>570</v>
      </c>
      <c r="K6103" s="33">
        <v>12100</v>
      </c>
      <c r="L6103" s="33">
        <v>1</v>
      </c>
      <c r="M6103" s="33">
        <v>1</v>
      </c>
      <c r="N6103" s="33">
        <v>371562.78</v>
      </c>
      <c r="O6103" s="33">
        <v>1684.7</v>
      </c>
      <c r="P6103" s="33">
        <v>3005</v>
      </c>
    </row>
    <row r="6104" spans="1:16">
      <c r="A6104" s="27" t="s">
        <v>961</v>
      </c>
      <c r="B6104" s="31">
        <v>202504</v>
      </c>
      <c r="C6104" s="27" t="s">
        <v>119</v>
      </c>
      <c r="D6104" s="27" t="s">
        <v>211</v>
      </c>
      <c r="E6104" s="27" t="s">
        <v>33</v>
      </c>
      <c r="F6104" s="27" t="s">
        <v>257</v>
      </c>
      <c r="G6104" s="33">
        <v>444034.59</v>
      </c>
      <c r="H6104" s="33">
        <v>444034.59</v>
      </c>
      <c r="I6104" s="33">
        <v>10724</v>
      </c>
      <c r="J6104" s="33">
        <v>781</v>
      </c>
      <c r="K6104" s="33">
        <v>12100</v>
      </c>
      <c r="L6104" s="33">
        <v>1</v>
      </c>
      <c r="M6104" s="33">
        <v>1</v>
      </c>
      <c r="N6104" s="33">
        <v>436327.52</v>
      </c>
      <c r="O6104" s="33">
        <v>2486.4</v>
      </c>
      <c r="P6104" s="33">
        <v>4559</v>
      </c>
    </row>
    <row r="6105" spans="1:16">
      <c r="A6105" s="27" t="s">
        <v>961</v>
      </c>
      <c r="B6105" s="31">
        <v>202505</v>
      </c>
      <c r="C6105" s="27" t="s">
        <v>119</v>
      </c>
      <c r="D6105" s="27" t="s">
        <v>211</v>
      </c>
      <c r="E6105" s="27" t="s">
        <v>33</v>
      </c>
      <c r="F6105" s="27" t="s">
        <v>257</v>
      </c>
      <c r="G6105" s="33">
        <v>516125.34</v>
      </c>
      <c r="H6105" s="33">
        <v>516125.34</v>
      </c>
      <c r="I6105" s="33">
        <v>11822</v>
      </c>
      <c r="J6105" s="33">
        <v>891</v>
      </c>
      <c r="K6105" s="33">
        <v>12100</v>
      </c>
      <c r="L6105" s="33">
        <v>1</v>
      </c>
      <c r="M6105" s="33">
        <v>1</v>
      </c>
      <c r="N6105" s="33">
        <v>476886.84</v>
      </c>
      <c r="O6105" s="33">
        <v>2847.2</v>
      </c>
      <c r="P6105" s="33">
        <v>4870</v>
      </c>
    </row>
    <row r="6106" spans="1:16">
      <c r="A6106" s="27" t="s">
        <v>961</v>
      </c>
      <c r="B6106" s="31">
        <v>202506</v>
      </c>
      <c r="C6106" s="27" t="s">
        <v>119</v>
      </c>
      <c r="D6106" s="27" t="s">
        <v>211</v>
      </c>
      <c r="E6106" s="27" t="s">
        <v>33</v>
      </c>
      <c r="F6106" s="27" t="s">
        <v>257</v>
      </c>
      <c r="G6106" s="33">
        <v>421271.23</v>
      </c>
      <c r="H6106" s="33">
        <v>421271.23</v>
      </c>
      <c r="I6106" s="33">
        <v>10416</v>
      </c>
      <c r="J6106" s="33">
        <v>827</v>
      </c>
      <c r="K6106" s="33">
        <v>12100</v>
      </c>
      <c r="L6106" s="33">
        <v>1</v>
      </c>
      <c r="M6106" s="33">
        <v>1</v>
      </c>
      <c r="N6106" s="33">
        <v>464917.24</v>
      </c>
      <c r="O6106" s="33">
        <v>2252.7</v>
      </c>
      <c r="P6106" s="33">
        <v>4284</v>
      </c>
    </row>
    <row r="6107" spans="1:16">
      <c r="A6107" s="27" t="s">
        <v>961</v>
      </c>
      <c r="B6107" s="31">
        <v>202507</v>
      </c>
      <c r="C6107" s="27" t="s">
        <v>119</v>
      </c>
      <c r="D6107" s="27" t="s">
        <v>211</v>
      </c>
      <c r="E6107" s="27" t="s">
        <v>33</v>
      </c>
      <c r="F6107" s="27" t="s">
        <v>257</v>
      </c>
      <c r="G6107" s="33">
        <v>385203.5</v>
      </c>
      <c r="H6107" s="33">
        <v>385203.5</v>
      </c>
      <c r="I6107" s="33">
        <v>9753</v>
      </c>
      <c r="J6107" s="33">
        <v>752</v>
      </c>
      <c r="K6107" s="33">
        <v>12100</v>
      </c>
      <c r="L6107" s="33">
        <v>1</v>
      </c>
      <c r="M6107" s="33">
        <v>1</v>
      </c>
      <c r="N6107" s="33">
        <v>412498.58</v>
      </c>
      <c r="O6107" s="33">
        <v>2156.3</v>
      </c>
      <c r="P6107" s="33">
        <v>4038</v>
      </c>
    </row>
    <row r="6108" spans="1:16">
      <c r="A6108" s="27" t="s">
        <v>961</v>
      </c>
      <c r="B6108" s="31">
        <v>202508</v>
      </c>
      <c r="C6108" s="27" t="s">
        <v>119</v>
      </c>
      <c r="D6108" s="27" t="s">
        <v>211</v>
      </c>
      <c r="E6108" s="27" t="s">
        <v>33</v>
      </c>
      <c r="F6108" s="27" t="s">
        <v>257</v>
      </c>
      <c r="G6108" s="33">
        <v>356831.99</v>
      </c>
      <c r="H6108" s="33">
        <v>356831.99</v>
      </c>
      <c r="I6108" s="33">
        <v>9026</v>
      </c>
      <c r="J6108" s="33">
        <v>715</v>
      </c>
      <c r="K6108" s="33">
        <v>12100</v>
      </c>
      <c r="L6108" s="33">
        <v>1</v>
      </c>
      <c r="M6108" s="33">
        <v>1</v>
      </c>
      <c r="N6108" s="33">
        <v>396454.03</v>
      </c>
      <c r="O6108" s="33">
        <v>1883.5</v>
      </c>
      <c r="P6108" s="33">
        <v>3754</v>
      </c>
    </row>
    <row r="6109" spans="1:16">
      <c r="A6109" s="27" t="s">
        <v>961</v>
      </c>
      <c r="B6109" s="31">
        <v>202509</v>
      </c>
      <c r="C6109" s="27" t="s">
        <v>119</v>
      </c>
      <c r="D6109" s="27" t="s">
        <v>211</v>
      </c>
      <c r="E6109" s="27" t="s">
        <v>33</v>
      </c>
      <c r="F6109" s="27" t="s">
        <v>257</v>
      </c>
      <c r="G6109" s="33">
        <v>371818.68</v>
      </c>
      <c r="H6109" s="33">
        <v>371818.68</v>
      </c>
      <c r="I6109" s="33">
        <v>9939</v>
      </c>
      <c r="J6109" s="33">
        <v>756</v>
      </c>
      <c r="K6109" s="33">
        <v>12100</v>
      </c>
      <c r="L6109" s="33">
        <v>1</v>
      </c>
      <c r="M6109" s="33">
        <v>1</v>
      </c>
      <c r="N6109" s="33">
        <v>380398.76</v>
      </c>
      <c r="O6109" s="33">
        <v>2023.2</v>
      </c>
      <c r="P6109" s="33">
        <v>3848</v>
      </c>
    </row>
    <row r="6110" spans="1:16">
      <c r="A6110" s="27" t="s">
        <v>961</v>
      </c>
      <c r="B6110" s="31">
        <v>202510</v>
      </c>
      <c r="C6110" s="27" t="s">
        <v>119</v>
      </c>
      <c r="D6110" s="27" t="s">
        <v>211</v>
      </c>
      <c r="E6110" s="27" t="s">
        <v>33</v>
      </c>
      <c r="F6110" s="27" t="s">
        <v>257</v>
      </c>
      <c r="G6110" s="33">
        <v>383720.31</v>
      </c>
      <c r="H6110" s="33">
        <v>383720.31</v>
      </c>
      <c r="I6110" s="33">
        <v>9591</v>
      </c>
      <c r="J6110" s="33">
        <v>702</v>
      </c>
      <c r="K6110" s="33">
        <v>12100</v>
      </c>
      <c r="L6110" s="33">
        <v>1</v>
      </c>
      <c r="M6110" s="33">
        <v>1</v>
      </c>
      <c r="N6110" s="33">
        <v>416958.6</v>
      </c>
      <c r="O6110" s="33">
        <v>1920.9</v>
      </c>
      <c r="P6110" s="33">
        <v>4000</v>
      </c>
    </row>
    <row r="6111" spans="1:16">
      <c r="A6111" s="27" t="s">
        <v>961</v>
      </c>
      <c r="B6111" s="31">
        <v>202511</v>
      </c>
      <c r="C6111" s="27" t="s">
        <v>119</v>
      </c>
      <c r="D6111" s="27" t="s">
        <v>211</v>
      </c>
      <c r="E6111" s="27" t="s">
        <v>33</v>
      </c>
      <c r="F6111" s="27" t="s">
        <v>257</v>
      </c>
      <c r="G6111" s="33">
        <v>480774.06</v>
      </c>
      <c r="H6111" s="33">
        <v>480774.06</v>
      </c>
      <c r="I6111" s="33">
        <v>11642</v>
      </c>
      <c r="J6111" s="33">
        <v>940</v>
      </c>
      <c r="K6111" s="33">
        <v>12100</v>
      </c>
      <c r="L6111" s="33">
        <v>1</v>
      </c>
      <c r="M6111" s="33">
        <v>1</v>
      </c>
      <c r="N6111" s="33">
        <v>502136.59</v>
      </c>
      <c r="O6111" s="33">
        <v>2483.7</v>
      </c>
      <c r="P6111" s="33">
        <v>4925</v>
      </c>
    </row>
    <row r="6112" spans="1:16">
      <c r="A6112" s="27" t="s">
        <v>961</v>
      </c>
      <c r="B6112" s="31">
        <v>202512</v>
      </c>
      <c r="C6112" s="27" t="s">
        <v>119</v>
      </c>
      <c r="D6112" s="27" t="s">
        <v>211</v>
      </c>
      <c r="E6112" s="27" t="s">
        <v>33</v>
      </c>
      <c r="F6112" s="27" t="s">
        <v>257</v>
      </c>
      <c r="G6112" s="33">
        <v>561350.73</v>
      </c>
      <c r="H6112" s="33">
        <v>561350.73</v>
      </c>
      <c r="I6112" s="33">
        <v>14296</v>
      </c>
      <c r="J6112" s="33">
        <v>948</v>
      </c>
      <c r="K6112" s="33">
        <v>12100</v>
      </c>
      <c r="L6112" s="33">
        <v>1</v>
      </c>
      <c r="M6112" s="33">
        <v>1</v>
      </c>
      <c r="N6112" s="33">
        <v>575218.72</v>
      </c>
      <c r="O6112" s="33">
        <v>3416.2</v>
      </c>
      <c r="P6112" s="33">
        <v>5657</v>
      </c>
    </row>
    <row r="6113" spans="1:16">
      <c r="A6113" s="27" t="s">
        <v>961</v>
      </c>
      <c r="B6113" s="31">
        <v>202601</v>
      </c>
      <c r="C6113" s="27" t="s">
        <v>119</v>
      </c>
      <c r="D6113" s="27" t="s">
        <v>211</v>
      </c>
      <c r="E6113" s="27" t="s">
        <v>33</v>
      </c>
      <c r="F6113" s="27" t="s">
        <v>257</v>
      </c>
      <c r="G6113" s="33">
        <v>279308.73</v>
      </c>
      <c r="H6113" s="33">
        <v>279308.73</v>
      </c>
      <c r="I6113" s="33">
        <v>6986</v>
      </c>
      <c r="J6113" s="33">
        <v>523</v>
      </c>
      <c r="K6113" s="33">
        <v>12100</v>
      </c>
      <c r="L6113" s="33">
        <v>1</v>
      </c>
      <c r="M6113" s="33">
        <v>1</v>
      </c>
      <c r="N6113" s="33">
        <v>291757.24</v>
      </c>
      <c r="O6113" s="33">
        <v>1684.8</v>
      </c>
      <c r="P6113" s="33">
        <v>2856</v>
      </c>
    </row>
    <row r="6114" spans="1:16">
      <c r="A6114" s="27" t="s">
        <v>961</v>
      </c>
      <c r="B6114" s="31">
        <v>202602</v>
      </c>
      <c r="C6114" s="27" t="s">
        <v>119</v>
      </c>
      <c r="D6114" s="27" t="s">
        <v>211</v>
      </c>
      <c r="E6114" s="27" t="s">
        <v>33</v>
      </c>
      <c r="F6114" s="27" t="s">
        <v>257</v>
      </c>
      <c r="G6114" s="33">
        <v>293502.54</v>
      </c>
      <c r="H6114" s="33">
        <v>293502.54</v>
      </c>
      <c r="I6114" s="33">
        <v>7355</v>
      </c>
      <c r="J6114" s="33">
        <v>640</v>
      </c>
      <c r="K6114" s="33">
        <v>12100</v>
      </c>
      <c r="L6114" s="33">
        <v>1</v>
      </c>
      <c r="M6114" s="33">
        <v>1</v>
      </c>
      <c r="N6114" s="33">
        <v>299961.37</v>
      </c>
      <c r="O6114" s="33">
        <v>1592.5</v>
      </c>
      <c r="P6114" s="33">
        <v>2935</v>
      </c>
    </row>
    <row r="6115" spans="1:16">
      <c r="A6115" s="27" t="s">
        <v>961</v>
      </c>
      <c r="B6115" s="31">
        <v>202603</v>
      </c>
      <c r="C6115" s="27" t="s">
        <v>119</v>
      </c>
      <c r="D6115" s="27" t="s">
        <v>211</v>
      </c>
      <c r="E6115" s="27" t="s">
        <v>33</v>
      </c>
      <c r="F6115" s="27" t="s">
        <v>257</v>
      </c>
      <c r="G6115" s="33">
        <v>374274.66</v>
      </c>
      <c r="H6115" s="33">
        <v>374274.66</v>
      </c>
      <c r="I6115" s="33">
        <v>10109</v>
      </c>
      <c r="J6115" s="33">
        <v>709</v>
      </c>
      <c r="K6115" s="33">
        <v>12100</v>
      </c>
      <c r="L6115" s="33">
        <v>1</v>
      </c>
      <c r="M6115" s="33">
        <v>1</v>
      </c>
      <c r="N6115" s="33">
        <v>373049.03</v>
      </c>
      <c r="O6115" s="33">
        <v>2232.2</v>
      </c>
      <c r="P6115" s="33">
        <v>3966</v>
      </c>
    </row>
    <row r="6116" spans="1:16">
      <c r="A6116" s="27" t="s">
        <v>961</v>
      </c>
      <c r="B6116" s="31">
        <v>202604</v>
      </c>
      <c r="C6116" s="27" t="s">
        <v>119</v>
      </c>
      <c r="D6116" s="27" t="s">
        <v>211</v>
      </c>
      <c r="E6116" s="27" t="s">
        <v>33</v>
      </c>
      <c r="F6116" s="27" t="s">
        <v>257</v>
      </c>
      <c r="G6116" s="33">
        <v>399681.33</v>
      </c>
      <c r="H6116" s="33">
        <v>399681.33</v>
      </c>
      <c r="I6116" s="33">
        <v>10290</v>
      </c>
      <c r="J6116" s="33">
        <v>825</v>
      </c>
      <c r="K6116" s="33">
        <v>12100</v>
      </c>
      <c r="L6116" s="33">
        <v>1</v>
      </c>
      <c r="M6116" s="33">
        <v>1</v>
      </c>
      <c r="N6116" s="33">
        <v>438072.83</v>
      </c>
      <c r="O6116" s="33">
        <v>2076.7</v>
      </c>
      <c r="P6116" s="33">
        <v>4123</v>
      </c>
    </row>
    <row r="6117" spans="1:16">
      <c r="A6117" s="27" t="s">
        <v>961</v>
      </c>
      <c r="B6117" s="31">
        <v>202605</v>
      </c>
      <c r="C6117" s="27" t="s">
        <v>119</v>
      </c>
      <c r="D6117" s="27" t="s">
        <v>211</v>
      </c>
      <c r="E6117" s="27" t="s">
        <v>33</v>
      </c>
      <c r="F6117" s="27" t="s">
        <v>257</v>
      </c>
      <c r="G6117" s="33">
        <v>443978.27</v>
      </c>
      <c r="H6117" s="33">
        <v>443978.27</v>
      </c>
      <c r="I6117" s="33">
        <v>10713</v>
      </c>
      <c r="J6117" s="33">
        <v>811</v>
      </c>
      <c r="K6117" s="33">
        <v>12100</v>
      </c>
      <c r="L6117" s="33">
        <v>1</v>
      </c>
      <c r="M6117" s="33">
        <v>1</v>
      </c>
      <c r="N6117" s="33">
        <v>478794.39</v>
      </c>
      <c r="O6117" s="33">
        <v>2429.1</v>
      </c>
      <c r="P6117" s="33">
        <v>4509</v>
      </c>
    </row>
    <row r="6118" spans="1:16">
      <c r="A6118" s="27" t="s">
        <v>961</v>
      </c>
      <c r="B6118" s="31">
        <v>202606</v>
      </c>
      <c r="C6118" s="27" t="s">
        <v>119</v>
      </c>
      <c r="D6118" s="27" t="s">
        <v>211</v>
      </c>
      <c r="E6118" s="27" t="s">
        <v>33</v>
      </c>
      <c r="F6118" s="27" t="s">
        <v>257</v>
      </c>
      <c r="G6118" s="33">
        <v>420250.4</v>
      </c>
      <c r="H6118" s="33">
        <v>420250.4</v>
      </c>
      <c r="I6118" s="33">
        <v>10216</v>
      </c>
      <c r="J6118" s="33">
        <v>776</v>
      </c>
      <c r="K6118" s="33">
        <v>12100</v>
      </c>
      <c r="L6118" s="33">
        <v>1</v>
      </c>
      <c r="M6118" s="33">
        <v>1</v>
      </c>
      <c r="N6118" s="33">
        <v>466776.91</v>
      </c>
      <c r="O6118" s="33">
        <v>2366.5</v>
      </c>
      <c r="P6118" s="33">
        <v>4478</v>
      </c>
    </row>
    <row r="6119" spans="1:16">
      <c r="A6119" s="27" t="s">
        <v>961</v>
      </c>
      <c r="B6119" s="31">
        <v>202607</v>
      </c>
      <c r="C6119" s="27" t="s">
        <v>119</v>
      </c>
      <c r="D6119" s="27" t="s">
        <v>211</v>
      </c>
      <c r="E6119" s="27" t="s">
        <v>33</v>
      </c>
      <c r="F6119" s="27" t="s">
        <v>257</v>
      </c>
      <c r="G6119" s="33">
        <v>375197.89</v>
      </c>
      <c r="H6119" s="33">
        <v>375197.89</v>
      </c>
      <c r="I6119" s="33">
        <v>9694</v>
      </c>
      <c r="J6119" s="33">
        <v>730</v>
      </c>
      <c r="K6119" s="33">
        <v>12100</v>
      </c>
      <c r="L6119" s="33">
        <v>1</v>
      </c>
      <c r="M6119" s="33">
        <v>1</v>
      </c>
      <c r="N6119" s="33">
        <v>414148.57</v>
      </c>
      <c r="O6119" s="33">
        <v>2096</v>
      </c>
      <c r="P6119" s="33">
        <v>4006</v>
      </c>
    </row>
    <row r="6120" spans="1:16">
      <c r="A6120" s="27" t="s">
        <v>963</v>
      </c>
      <c r="B6120" s="31">
        <v>202408</v>
      </c>
      <c r="C6120" s="27" t="s">
        <v>119</v>
      </c>
      <c r="D6120" s="27" t="s">
        <v>211</v>
      </c>
      <c r="E6120" s="27" t="s">
        <v>33</v>
      </c>
      <c r="F6120" s="27" t="s">
        <v>257</v>
      </c>
      <c r="G6120" s="33">
        <v>428800.79</v>
      </c>
      <c r="H6120" s="33">
        <v>428800.79</v>
      </c>
      <c r="I6120" s="33">
        <v>11104</v>
      </c>
      <c r="J6120" s="33">
        <v>926</v>
      </c>
      <c r="K6120" s="33">
        <v>10000</v>
      </c>
      <c r="L6120" s="33">
        <v>1</v>
      </c>
      <c r="M6120" s="33">
        <v>1</v>
      </c>
      <c r="N6120" s="33">
        <v>312824.43</v>
      </c>
      <c r="O6120" s="33">
        <v>2240.3</v>
      </c>
      <c r="P6120" s="33">
        <v>4542</v>
      </c>
    </row>
    <row r="6121" spans="1:16">
      <c r="A6121" s="27" t="s">
        <v>963</v>
      </c>
      <c r="B6121" s="31">
        <v>202409</v>
      </c>
      <c r="C6121" s="27" t="s">
        <v>119</v>
      </c>
      <c r="D6121" s="27" t="s">
        <v>211</v>
      </c>
      <c r="E6121" s="27" t="s">
        <v>33</v>
      </c>
      <c r="F6121" s="27" t="s">
        <v>257</v>
      </c>
      <c r="G6121" s="33">
        <v>407751.77</v>
      </c>
      <c r="H6121" s="33">
        <v>407751.77</v>
      </c>
      <c r="I6121" s="33">
        <v>10148</v>
      </c>
      <c r="J6121" s="33">
        <v>711</v>
      </c>
      <c r="K6121" s="33">
        <v>10000</v>
      </c>
      <c r="L6121" s="33">
        <v>1</v>
      </c>
      <c r="M6121" s="33">
        <v>1</v>
      </c>
      <c r="N6121" s="33">
        <v>300155.92</v>
      </c>
      <c r="O6121" s="33">
        <v>2131.8</v>
      </c>
      <c r="P6121" s="33">
        <v>4298</v>
      </c>
    </row>
    <row r="6122" spans="1:16">
      <c r="A6122" s="27" t="s">
        <v>963</v>
      </c>
      <c r="B6122" s="31">
        <v>202410</v>
      </c>
      <c r="C6122" s="27" t="s">
        <v>119</v>
      </c>
      <c r="D6122" s="27" t="s">
        <v>211</v>
      </c>
      <c r="E6122" s="27" t="s">
        <v>33</v>
      </c>
      <c r="F6122" s="27" t="s">
        <v>257</v>
      </c>
      <c r="G6122" s="33">
        <v>453579.27</v>
      </c>
      <c r="H6122" s="33">
        <v>453579.27</v>
      </c>
      <c r="I6122" s="33">
        <v>11954</v>
      </c>
      <c r="J6122" s="33">
        <v>854</v>
      </c>
      <c r="K6122" s="33">
        <v>10000</v>
      </c>
      <c r="L6122" s="33">
        <v>1</v>
      </c>
      <c r="M6122" s="33">
        <v>1</v>
      </c>
      <c r="N6122" s="33">
        <v>329003.69</v>
      </c>
      <c r="O6122" s="33">
        <v>2280.1</v>
      </c>
      <c r="P6122" s="33">
        <v>4926</v>
      </c>
    </row>
    <row r="6123" spans="1:16">
      <c r="A6123" s="27" t="s">
        <v>963</v>
      </c>
      <c r="B6123" s="31">
        <v>202411</v>
      </c>
      <c r="C6123" s="27" t="s">
        <v>119</v>
      </c>
      <c r="D6123" s="27" t="s">
        <v>211</v>
      </c>
      <c r="E6123" s="27" t="s">
        <v>33</v>
      </c>
      <c r="F6123" s="27" t="s">
        <v>257</v>
      </c>
      <c r="G6123" s="33">
        <v>564732.09</v>
      </c>
      <c r="H6123" s="33">
        <v>564732.09</v>
      </c>
      <c r="I6123" s="33">
        <v>15288</v>
      </c>
      <c r="J6123" s="33">
        <v>1320</v>
      </c>
      <c r="K6123" s="33">
        <v>10000</v>
      </c>
      <c r="L6123" s="33">
        <v>1</v>
      </c>
      <c r="M6123" s="33">
        <v>1</v>
      </c>
      <c r="N6123" s="33">
        <v>396213.89</v>
      </c>
      <c r="O6123" s="33">
        <v>3143.3</v>
      </c>
      <c r="P6123" s="33">
        <v>6084</v>
      </c>
    </row>
    <row r="6124" spans="1:16">
      <c r="A6124" s="27" t="s">
        <v>963</v>
      </c>
      <c r="B6124" s="31">
        <v>202412</v>
      </c>
      <c r="C6124" s="27" t="s">
        <v>119</v>
      </c>
      <c r="D6124" s="27" t="s">
        <v>211</v>
      </c>
      <c r="E6124" s="27" t="s">
        <v>33</v>
      </c>
      <c r="F6124" s="27" t="s">
        <v>257</v>
      </c>
      <c r="G6124" s="33">
        <v>652682.22</v>
      </c>
      <c r="H6124" s="33">
        <v>652682.22</v>
      </c>
      <c r="I6124" s="33">
        <v>17462</v>
      </c>
      <c r="J6124" s="33">
        <v>1365</v>
      </c>
      <c r="K6124" s="33">
        <v>10000</v>
      </c>
      <c r="L6124" s="33">
        <v>1</v>
      </c>
      <c r="M6124" s="33">
        <v>1</v>
      </c>
      <c r="N6124" s="33">
        <v>453879.78</v>
      </c>
      <c r="O6124" s="33">
        <v>3483.1</v>
      </c>
      <c r="P6124" s="33">
        <v>6954</v>
      </c>
    </row>
    <row r="6125" spans="1:16">
      <c r="A6125" s="27" t="s">
        <v>963</v>
      </c>
      <c r="B6125" s="31">
        <v>202501</v>
      </c>
      <c r="C6125" s="27" t="s">
        <v>119</v>
      </c>
      <c r="D6125" s="27" t="s">
        <v>211</v>
      </c>
      <c r="E6125" s="27" t="s">
        <v>33</v>
      </c>
      <c r="F6125" s="27" t="s">
        <v>257</v>
      </c>
      <c r="G6125" s="33">
        <v>346770.07</v>
      </c>
      <c r="H6125" s="33">
        <v>346770.07</v>
      </c>
      <c r="I6125" s="33">
        <v>8668</v>
      </c>
      <c r="J6125" s="33">
        <v>667</v>
      </c>
      <c r="K6125" s="33">
        <v>10000</v>
      </c>
      <c r="L6125" s="33">
        <v>1</v>
      </c>
      <c r="M6125" s="33">
        <v>1</v>
      </c>
      <c r="N6125" s="33">
        <v>230212.8</v>
      </c>
      <c r="O6125" s="33">
        <v>1962.8</v>
      </c>
      <c r="P6125" s="33">
        <v>3595</v>
      </c>
    </row>
    <row r="6126" spans="1:16">
      <c r="A6126" s="27" t="s">
        <v>963</v>
      </c>
      <c r="B6126" s="31">
        <v>202502</v>
      </c>
      <c r="C6126" s="27" t="s">
        <v>119</v>
      </c>
      <c r="D6126" s="27" t="s">
        <v>211</v>
      </c>
      <c r="E6126" s="27" t="s">
        <v>33</v>
      </c>
      <c r="F6126" s="27" t="s">
        <v>257</v>
      </c>
      <c r="G6126" s="33">
        <v>319159.76</v>
      </c>
      <c r="H6126" s="33">
        <v>319159.76</v>
      </c>
      <c r="I6126" s="33">
        <v>8248</v>
      </c>
      <c r="J6126" s="33">
        <v>603</v>
      </c>
      <c r="K6126" s="33">
        <v>10000</v>
      </c>
      <c r="L6126" s="33">
        <v>1</v>
      </c>
      <c r="M6126" s="33">
        <v>1</v>
      </c>
      <c r="N6126" s="33">
        <v>236686.32</v>
      </c>
      <c r="O6126" s="33">
        <v>1756.1</v>
      </c>
      <c r="P6126" s="33">
        <v>3365</v>
      </c>
    </row>
    <row r="6127" spans="1:16">
      <c r="A6127" s="27" t="s">
        <v>963</v>
      </c>
      <c r="B6127" s="31">
        <v>202503</v>
      </c>
      <c r="C6127" s="27" t="s">
        <v>119</v>
      </c>
      <c r="D6127" s="27" t="s">
        <v>211</v>
      </c>
      <c r="E6127" s="27" t="s">
        <v>33</v>
      </c>
      <c r="F6127" s="27" t="s">
        <v>257</v>
      </c>
      <c r="G6127" s="33">
        <v>423778.88</v>
      </c>
      <c r="H6127" s="33">
        <v>423778.88</v>
      </c>
      <c r="I6127" s="33">
        <v>10584</v>
      </c>
      <c r="J6127" s="33">
        <v>759</v>
      </c>
      <c r="K6127" s="33">
        <v>10000</v>
      </c>
      <c r="L6127" s="33">
        <v>1</v>
      </c>
      <c r="M6127" s="33">
        <v>1</v>
      </c>
      <c r="N6127" s="33">
        <v>294356.58</v>
      </c>
      <c r="O6127" s="33">
        <v>2328.5</v>
      </c>
      <c r="P6127" s="33">
        <v>4470</v>
      </c>
    </row>
    <row r="6128" spans="1:16">
      <c r="A6128" s="27" t="s">
        <v>963</v>
      </c>
      <c r="B6128" s="31">
        <v>202504</v>
      </c>
      <c r="C6128" s="27" t="s">
        <v>119</v>
      </c>
      <c r="D6128" s="27" t="s">
        <v>211</v>
      </c>
      <c r="E6128" s="27" t="s">
        <v>33</v>
      </c>
      <c r="F6128" s="27" t="s">
        <v>257</v>
      </c>
      <c r="G6128" s="33">
        <v>487825.04</v>
      </c>
      <c r="H6128" s="33">
        <v>487825.04</v>
      </c>
      <c r="I6128" s="33">
        <v>12847</v>
      </c>
      <c r="J6128" s="33">
        <v>1102</v>
      </c>
      <c r="K6128" s="33">
        <v>10000</v>
      </c>
      <c r="L6128" s="33">
        <v>1</v>
      </c>
      <c r="M6128" s="33">
        <v>1</v>
      </c>
      <c r="N6128" s="33">
        <v>345664</v>
      </c>
      <c r="O6128" s="33">
        <v>2629.1</v>
      </c>
      <c r="P6128" s="33">
        <v>5231</v>
      </c>
    </row>
    <row r="6129" spans="1:16">
      <c r="A6129" s="27" t="s">
        <v>963</v>
      </c>
      <c r="B6129" s="31">
        <v>202505</v>
      </c>
      <c r="C6129" s="27" t="s">
        <v>119</v>
      </c>
      <c r="D6129" s="27" t="s">
        <v>211</v>
      </c>
      <c r="E6129" s="27" t="s">
        <v>33</v>
      </c>
      <c r="F6129" s="27" t="s">
        <v>257</v>
      </c>
      <c r="G6129" s="33">
        <v>533163.13</v>
      </c>
      <c r="H6129" s="33">
        <v>533163.13</v>
      </c>
      <c r="I6129" s="33">
        <v>13394</v>
      </c>
      <c r="J6129" s="33">
        <v>1050</v>
      </c>
      <c r="K6129" s="33">
        <v>10000</v>
      </c>
      <c r="L6129" s="33">
        <v>1</v>
      </c>
      <c r="M6129" s="33">
        <v>1</v>
      </c>
      <c r="N6129" s="33">
        <v>377795.59</v>
      </c>
      <c r="O6129" s="33">
        <v>2903.4</v>
      </c>
      <c r="P6129" s="33">
        <v>5477</v>
      </c>
    </row>
    <row r="6130" spans="1:16">
      <c r="A6130" s="27" t="s">
        <v>963</v>
      </c>
      <c r="B6130" s="31">
        <v>202506</v>
      </c>
      <c r="C6130" s="27" t="s">
        <v>119</v>
      </c>
      <c r="D6130" s="27" t="s">
        <v>211</v>
      </c>
      <c r="E6130" s="27" t="s">
        <v>33</v>
      </c>
      <c r="F6130" s="27" t="s">
        <v>257</v>
      </c>
      <c r="G6130" s="33">
        <v>477726.64</v>
      </c>
      <c r="H6130" s="33">
        <v>477726.64</v>
      </c>
      <c r="I6130" s="33">
        <v>11559</v>
      </c>
      <c r="J6130" s="33">
        <v>855</v>
      </c>
      <c r="K6130" s="33">
        <v>10000</v>
      </c>
      <c r="L6130" s="33">
        <v>1</v>
      </c>
      <c r="M6130" s="33">
        <v>1</v>
      </c>
      <c r="N6130" s="33">
        <v>368313.12</v>
      </c>
      <c r="O6130" s="33">
        <v>2603</v>
      </c>
      <c r="P6130" s="33">
        <v>4797</v>
      </c>
    </row>
    <row r="6131" spans="1:16">
      <c r="A6131" s="27" t="s">
        <v>963</v>
      </c>
      <c r="B6131" s="31">
        <v>202507</v>
      </c>
      <c r="C6131" s="27" t="s">
        <v>119</v>
      </c>
      <c r="D6131" s="27" t="s">
        <v>211</v>
      </c>
      <c r="E6131" s="27" t="s">
        <v>33</v>
      </c>
      <c r="F6131" s="27" t="s">
        <v>257</v>
      </c>
      <c r="G6131" s="33">
        <v>468687.49</v>
      </c>
      <c r="H6131" s="33">
        <v>468687.49</v>
      </c>
      <c r="I6131" s="33">
        <v>11449</v>
      </c>
      <c r="J6131" s="33">
        <v>828</v>
      </c>
      <c r="K6131" s="33">
        <v>10000</v>
      </c>
      <c r="L6131" s="33">
        <v>1</v>
      </c>
      <c r="M6131" s="33">
        <v>1</v>
      </c>
      <c r="N6131" s="33">
        <v>326786.42</v>
      </c>
      <c r="O6131" s="33">
        <v>2484.9</v>
      </c>
      <c r="P6131" s="33">
        <v>4777</v>
      </c>
    </row>
    <row r="6132" spans="1:16">
      <c r="A6132" s="27" t="s">
        <v>963</v>
      </c>
      <c r="B6132" s="31">
        <v>202508</v>
      </c>
      <c r="C6132" s="27" t="s">
        <v>119</v>
      </c>
      <c r="D6132" s="27" t="s">
        <v>211</v>
      </c>
      <c r="E6132" s="27" t="s">
        <v>33</v>
      </c>
      <c r="F6132" s="27" t="s">
        <v>257</v>
      </c>
      <c r="G6132" s="33">
        <v>443700.89</v>
      </c>
      <c r="H6132" s="33">
        <v>443700.89</v>
      </c>
      <c r="I6132" s="33">
        <v>11245</v>
      </c>
      <c r="J6132" s="33">
        <v>940</v>
      </c>
      <c r="K6132" s="33">
        <v>10000</v>
      </c>
      <c r="L6132" s="33">
        <v>1</v>
      </c>
      <c r="M6132" s="33">
        <v>1</v>
      </c>
      <c r="N6132" s="33">
        <v>314075.73</v>
      </c>
      <c r="O6132" s="33">
        <v>2424</v>
      </c>
      <c r="P6132" s="33">
        <v>4623</v>
      </c>
    </row>
    <row r="6133" spans="1:16">
      <c r="A6133" s="27" t="s">
        <v>963</v>
      </c>
      <c r="B6133" s="31">
        <v>202509</v>
      </c>
      <c r="C6133" s="27" t="s">
        <v>119</v>
      </c>
      <c r="D6133" s="27" t="s">
        <v>211</v>
      </c>
      <c r="E6133" s="27" t="s">
        <v>33</v>
      </c>
      <c r="F6133" s="27" t="s">
        <v>257</v>
      </c>
      <c r="G6133" s="33">
        <v>424460.29</v>
      </c>
      <c r="H6133" s="33">
        <v>424460.29</v>
      </c>
      <c r="I6133" s="33">
        <v>10964</v>
      </c>
      <c r="J6133" s="33">
        <v>767</v>
      </c>
      <c r="K6133" s="33">
        <v>10000</v>
      </c>
      <c r="L6133" s="33">
        <v>1</v>
      </c>
      <c r="M6133" s="33">
        <v>1</v>
      </c>
      <c r="N6133" s="33">
        <v>301356.55</v>
      </c>
      <c r="O6133" s="33">
        <v>2328.8</v>
      </c>
      <c r="P6133" s="33">
        <v>4351</v>
      </c>
    </row>
    <row r="6134" spans="1:16">
      <c r="A6134" s="27" t="s">
        <v>963</v>
      </c>
      <c r="B6134" s="31">
        <v>202510</v>
      </c>
      <c r="C6134" s="27" t="s">
        <v>119</v>
      </c>
      <c r="D6134" s="27" t="s">
        <v>211</v>
      </c>
      <c r="E6134" s="27" t="s">
        <v>33</v>
      </c>
      <c r="F6134" s="27" t="s">
        <v>257</v>
      </c>
      <c r="G6134" s="33">
        <v>407584.12</v>
      </c>
      <c r="H6134" s="33">
        <v>407584.12</v>
      </c>
      <c r="I6134" s="33">
        <v>10045</v>
      </c>
      <c r="J6134" s="33">
        <v>854</v>
      </c>
      <c r="K6134" s="33">
        <v>10000</v>
      </c>
      <c r="L6134" s="33">
        <v>1</v>
      </c>
      <c r="M6134" s="33">
        <v>1</v>
      </c>
      <c r="N6134" s="33">
        <v>330319.7</v>
      </c>
      <c r="O6134" s="33">
        <v>2571.9</v>
      </c>
      <c r="P6134" s="33">
        <v>4182</v>
      </c>
    </row>
    <row r="6135" spans="1:16">
      <c r="A6135" s="27" t="s">
        <v>963</v>
      </c>
      <c r="B6135" s="31">
        <v>202511</v>
      </c>
      <c r="C6135" s="27" t="s">
        <v>119</v>
      </c>
      <c r="D6135" s="27" t="s">
        <v>211</v>
      </c>
      <c r="E6135" s="27" t="s">
        <v>33</v>
      </c>
      <c r="F6135" s="27" t="s">
        <v>257</v>
      </c>
      <c r="G6135" s="33">
        <v>581770.96</v>
      </c>
      <c r="H6135" s="33">
        <v>581770.96</v>
      </c>
      <c r="I6135" s="33">
        <v>14891</v>
      </c>
      <c r="J6135" s="33">
        <v>1095</v>
      </c>
      <c r="K6135" s="33">
        <v>10000</v>
      </c>
      <c r="L6135" s="33">
        <v>1</v>
      </c>
      <c r="M6135" s="33">
        <v>1</v>
      </c>
      <c r="N6135" s="33">
        <v>397798.75</v>
      </c>
      <c r="O6135" s="33">
        <v>3098</v>
      </c>
      <c r="P6135" s="33">
        <v>6297</v>
      </c>
    </row>
    <row r="6136" spans="1:16">
      <c r="A6136" s="27" t="s">
        <v>963</v>
      </c>
      <c r="B6136" s="31">
        <v>202512</v>
      </c>
      <c r="C6136" s="27" t="s">
        <v>119</v>
      </c>
      <c r="D6136" s="27" t="s">
        <v>211</v>
      </c>
      <c r="E6136" s="27" t="s">
        <v>33</v>
      </c>
      <c r="F6136" s="27" t="s">
        <v>257</v>
      </c>
      <c r="G6136" s="33">
        <v>654407.75</v>
      </c>
      <c r="H6136" s="33">
        <v>654407.75</v>
      </c>
      <c r="I6136" s="33">
        <v>16961</v>
      </c>
      <c r="J6136" s="33">
        <v>1298</v>
      </c>
      <c r="K6136" s="33">
        <v>10000</v>
      </c>
      <c r="L6136" s="33">
        <v>1</v>
      </c>
      <c r="M6136" s="33">
        <v>1</v>
      </c>
      <c r="N6136" s="33">
        <v>455695.3</v>
      </c>
      <c r="O6136" s="33">
        <v>3591.7</v>
      </c>
      <c r="P6136" s="33">
        <v>7090</v>
      </c>
    </row>
    <row r="6137" spans="1:16">
      <c r="A6137" s="27" t="s">
        <v>963</v>
      </c>
      <c r="B6137" s="31">
        <v>202601</v>
      </c>
      <c r="C6137" s="27" t="s">
        <v>119</v>
      </c>
      <c r="D6137" s="27" t="s">
        <v>211</v>
      </c>
      <c r="E6137" s="27" t="s">
        <v>33</v>
      </c>
      <c r="F6137" s="27" t="s">
        <v>257</v>
      </c>
      <c r="G6137" s="33">
        <v>297154.19</v>
      </c>
      <c r="H6137" s="33">
        <v>297154.19</v>
      </c>
      <c r="I6137" s="33">
        <v>7145</v>
      </c>
      <c r="J6137" s="33">
        <v>542</v>
      </c>
      <c r="K6137" s="33">
        <v>10000</v>
      </c>
      <c r="L6137" s="33">
        <v>1</v>
      </c>
      <c r="M6137" s="33">
        <v>1</v>
      </c>
      <c r="N6137" s="33">
        <v>231133.65</v>
      </c>
      <c r="O6137" s="33">
        <v>1692.9</v>
      </c>
      <c r="P6137" s="33">
        <v>2992</v>
      </c>
    </row>
    <row r="6138" spans="1:16">
      <c r="A6138" s="27" t="s">
        <v>963</v>
      </c>
      <c r="B6138" s="31">
        <v>202602</v>
      </c>
      <c r="C6138" s="27" t="s">
        <v>119</v>
      </c>
      <c r="D6138" s="27" t="s">
        <v>211</v>
      </c>
      <c r="E6138" s="27" t="s">
        <v>33</v>
      </c>
      <c r="F6138" s="27" t="s">
        <v>257</v>
      </c>
      <c r="G6138" s="33">
        <v>318586.89</v>
      </c>
      <c r="H6138" s="33">
        <v>318586.89</v>
      </c>
      <c r="I6138" s="33">
        <v>8244</v>
      </c>
      <c r="J6138" s="33">
        <v>590</v>
      </c>
      <c r="K6138" s="33">
        <v>10000</v>
      </c>
      <c r="L6138" s="33">
        <v>1</v>
      </c>
      <c r="M6138" s="33">
        <v>1</v>
      </c>
      <c r="N6138" s="33">
        <v>237633.07</v>
      </c>
      <c r="O6138" s="33">
        <v>1669.3</v>
      </c>
      <c r="P6138" s="33">
        <v>3242</v>
      </c>
    </row>
    <row r="6139" spans="1:16">
      <c r="A6139" s="27" t="s">
        <v>963</v>
      </c>
      <c r="B6139" s="31">
        <v>202603</v>
      </c>
      <c r="C6139" s="27" t="s">
        <v>119</v>
      </c>
      <c r="D6139" s="27" t="s">
        <v>211</v>
      </c>
      <c r="E6139" s="27" t="s">
        <v>33</v>
      </c>
      <c r="F6139" s="27" t="s">
        <v>257</v>
      </c>
      <c r="G6139" s="33">
        <v>444925.4</v>
      </c>
      <c r="H6139" s="33">
        <v>444925.4</v>
      </c>
      <c r="I6139" s="33">
        <v>10309</v>
      </c>
      <c r="J6139" s="33">
        <v>884</v>
      </c>
      <c r="K6139" s="33">
        <v>10000</v>
      </c>
      <c r="L6139" s="33">
        <v>1</v>
      </c>
      <c r="M6139" s="33">
        <v>1</v>
      </c>
      <c r="N6139" s="33">
        <v>295534.01</v>
      </c>
      <c r="O6139" s="33">
        <v>2726</v>
      </c>
      <c r="P6139" s="33">
        <v>4446</v>
      </c>
    </row>
    <row r="6140" spans="1:16">
      <c r="A6140" s="27" t="s">
        <v>963</v>
      </c>
      <c r="B6140" s="31">
        <v>202604</v>
      </c>
      <c r="C6140" s="27" t="s">
        <v>119</v>
      </c>
      <c r="D6140" s="27" t="s">
        <v>211</v>
      </c>
      <c r="E6140" s="27" t="s">
        <v>33</v>
      </c>
      <c r="F6140" s="27" t="s">
        <v>257</v>
      </c>
      <c r="G6140" s="33">
        <v>471768.3</v>
      </c>
      <c r="H6140" s="33">
        <v>471768.3</v>
      </c>
      <c r="I6140" s="33">
        <v>12278</v>
      </c>
      <c r="J6140" s="33">
        <v>823</v>
      </c>
      <c r="K6140" s="33">
        <v>10000</v>
      </c>
      <c r="L6140" s="33">
        <v>1</v>
      </c>
      <c r="M6140" s="33">
        <v>1</v>
      </c>
      <c r="N6140" s="33">
        <v>347046.66</v>
      </c>
      <c r="O6140" s="33">
        <v>2768.9</v>
      </c>
      <c r="P6140" s="33">
        <v>4981</v>
      </c>
    </row>
    <row r="6141" spans="1:16">
      <c r="A6141" s="27" t="s">
        <v>963</v>
      </c>
      <c r="B6141" s="31">
        <v>202605</v>
      </c>
      <c r="C6141" s="27" t="s">
        <v>119</v>
      </c>
      <c r="D6141" s="27" t="s">
        <v>211</v>
      </c>
      <c r="E6141" s="27" t="s">
        <v>33</v>
      </c>
      <c r="F6141" s="27" t="s">
        <v>257</v>
      </c>
      <c r="G6141" s="33">
        <v>550872.89</v>
      </c>
      <c r="H6141" s="33">
        <v>550872.89</v>
      </c>
      <c r="I6141" s="33">
        <v>14473</v>
      </c>
      <c r="J6141" s="33">
        <v>975</v>
      </c>
      <c r="K6141" s="33">
        <v>10000</v>
      </c>
      <c r="L6141" s="33">
        <v>1</v>
      </c>
      <c r="M6141" s="33">
        <v>1</v>
      </c>
      <c r="N6141" s="33">
        <v>379306.77</v>
      </c>
      <c r="O6141" s="33">
        <v>3019</v>
      </c>
      <c r="P6141" s="33">
        <v>5880</v>
      </c>
    </row>
    <row r="6142" spans="1:16">
      <c r="A6142" s="27" t="s">
        <v>963</v>
      </c>
      <c r="B6142" s="31">
        <v>202606</v>
      </c>
      <c r="C6142" s="27" t="s">
        <v>119</v>
      </c>
      <c r="D6142" s="27" t="s">
        <v>211</v>
      </c>
      <c r="E6142" s="27" t="s">
        <v>33</v>
      </c>
      <c r="F6142" s="27" t="s">
        <v>257</v>
      </c>
      <c r="G6142" s="33">
        <v>511521.42</v>
      </c>
      <c r="H6142" s="33">
        <v>511521.42</v>
      </c>
      <c r="I6142" s="33">
        <v>13095</v>
      </c>
      <c r="J6142" s="33">
        <v>1017</v>
      </c>
      <c r="K6142" s="33">
        <v>10000</v>
      </c>
      <c r="L6142" s="33">
        <v>1</v>
      </c>
      <c r="M6142" s="33">
        <v>1</v>
      </c>
      <c r="N6142" s="33">
        <v>369786.37</v>
      </c>
      <c r="O6142" s="33">
        <v>2918.7</v>
      </c>
      <c r="P6142" s="33">
        <v>5484</v>
      </c>
    </row>
    <row r="6143" spans="1:16">
      <c r="A6143" s="27" t="s">
        <v>963</v>
      </c>
      <c r="B6143" s="31">
        <v>202607</v>
      </c>
      <c r="C6143" s="27" t="s">
        <v>119</v>
      </c>
      <c r="D6143" s="27" t="s">
        <v>211</v>
      </c>
      <c r="E6143" s="27" t="s">
        <v>33</v>
      </c>
      <c r="F6143" s="27" t="s">
        <v>257</v>
      </c>
      <c r="G6143" s="33">
        <v>496070.43</v>
      </c>
      <c r="H6143" s="33">
        <v>496070.43</v>
      </c>
      <c r="I6143" s="33">
        <v>12414</v>
      </c>
      <c r="J6143" s="33">
        <v>1001</v>
      </c>
      <c r="K6143" s="33">
        <v>10000</v>
      </c>
      <c r="L6143" s="33">
        <v>1</v>
      </c>
      <c r="M6143" s="33">
        <v>1</v>
      </c>
      <c r="N6143" s="33">
        <v>328093.56</v>
      </c>
      <c r="O6143" s="33">
        <v>2726</v>
      </c>
      <c r="P6143" s="33">
        <v>5355</v>
      </c>
    </row>
    <row r="6144" spans="1:16">
      <c r="A6144" s="27" t="s">
        <v>966</v>
      </c>
      <c r="B6144" s="31">
        <v>202408</v>
      </c>
      <c r="C6144" s="27" t="s">
        <v>121</v>
      </c>
      <c r="D6144" s="27" t="s">
        <v>211</v>
      </c>
      <c r="E6144" s="27" t="s">
        <v>32</v>
      </c>
      <c r="F6144" s="27" t="s">
        <v>262</v>
      </c>
      <c r="G6144" s="33">
        <v>142830.93</v>
      </c>
      <c r="H6144" s="33">
        <v>142830.93</v>
      </c>
      <c r="I6144" s="33">
        <v>7081</v>
      </c>
      <c r="J6144" s="33">
        <v>343</v>
      </c>
      <c r="K6144" s="33">
        <v>6400</v>
      </c>
      <c r="L6144" s="33">
        <v>1</v>
      </c>
      <c r="M6144" s="33">
        <v>1</v>
      </c>
      <c r="N6144" s="33">
        <v>139935.56</v>
      </c>
      <c r="O6144" s="33">
        <v>839.2</v>
      </c>
      <c r="P6144" s="33">
        <v>2346</v>
      </c>
    </row>
    <row r="6145" spans="1:16">
      <c r="A6145" s="27" t="s">
        <v>966</v>
      </c>
      <c r="B6145" s="31">
        <v>202409</v>
      </c>
      <c r="C6145" s="27" t="s">
        <v>121</v>
      </c>
      <c r="D6145" s="27" t="s">
        <v>211</v>
      </c>
      <c r="E6145" s="27" t="s">
        <v>32</v>
      </c>
      <c r="F6145" s="27" t="s">
        <v>262</v>
      </c>
      <c r="G6145" s="33">
        <v>160315.03</v>
      </c>
      <c r="H6145" s="33">
        <v>160315.03</v>
      </c>
      <c r="I6145" s="33">
        <v>8279</v>
      </c>
      <c r="J6145" s="33">
        <v>472</v>
      </c>
      <c r="K6145" s="33">
        <v>6400</v>
      </c>
      <c r="L6145" s="33">
        <v>1</v>
      </c>
      <c r="M6145" s="33">
        <v>1</v>
      </c>
      <c r="N6145" s="33">
        <v>134423.6</v>
      </c>
      <c r="O6145" s="33">
        <v>973.8</v>
      </c>
      <c r="P6145" s="33">
        <v>2715</v>
      </c>
    </row>
    <row r="6146" spans="1:16">
      <c r="A6146" s="27" t="s">
        <v>966</v>
      </c>
      <c r="B6146" s="31">
        <v>202410</v>
      </c>
      <c r="C6146" s="27" t="s">
        <v>121</v>
      </c>
      <c r="D6146" s="27" t="s">
        <v>211</v>
      </c>
      <c r="E6146" s="27" t="s">
        <v>32</v>
      </c>
      <c r="F6146" s="27" t="s">
        <v>262</v>
      </c>
      <c r="G6146" s="33">
        <v>169829.43</v>
      </c>
      <c r="H6146" s="33">
        <v>169829.43</v>
      </c>
      <c r="I6146" s="33">
        <v>8854</v>
      </c>
      <c r="J6146" s="33">
        <v>474</v>
      </c>
      <c r="K6146" s="33">
        <v>6400</v>
      </c>
      <c r="L6146" s="33">
        <v>1</v>
      </c>
      <c r="M6146" s="33">
        <v>1</v>
      </c>
      <c r="N6146" s="33">
        <v>147513.08</v>
      </c>
      <c r="O6146" s="33">
        <v>978.7</v>
      </c>
      <c r="P6146" s="33">
        <v>2809</v>
      </c>
    </row>
    <row r="6147" spans="1:16">
      <c r="A6147" s="27" t="s">
        <v>966</v>
      </c>
      <c r="B6147" s="31">
        <v>202411</v>
      </c>
      <c r="C6147" s="27" t="s">
        <v>121</v>
      </c>
      <c r="D6147" s="27" t="s">
        <v>211</v>
      </c>
      <c r="E6147" s="27" t="s">
        <v>32</v>
      </c>
      <c r="F6147" s="27" t="s">
        <v>262</v>
      </c>
      <c r="G6147" s="33">
        <v>181578.41</v>
      </c>
      <c r="H6147" s="33">
        <v>181578.41</v>
      </c>
      <c r="I6147" s="33">
        <v>9135</v>
      </c>
      <c r="J6147" s="33">
        <v>447</v>
      </c>
      <c r="K6147" s="33">
        <v>6400</v>
      </c>
      <c r="L6147" s="33">
        <v>1</v>
      </c>
      <c r="M6147" s="33">
        <v>1</v>
      </c>
      <c r="N6147" s="33">
        <v>177852.78</v>
      </c>
      <c r="O6147" s="33">
        <v>1173</v>
      </c>
      <c r="P6147" s="33">
        <v>3012</v>
      </c>
    </row>
    <row r="6148" spans="1:16">
      <c r="A6148" s="27" t="s">
        <v>966</v>
      </c>
      <c r="B6148" s="31">
        <v>202412</v>
      </c>
      <c r="C6148" s="27" t="s">
        <v>121</v>
      </c>
      <c r="D6148" s="27" t="s">
        <v>211</v>
      </c>
      <c r="E6148" s="27" t="s">
        <v>32</v>
      </c>
      <c r="F6148" s="27" t="s">
        <v>262</v>
      </c>
      <c r="G6148" s="33">
        <v>202495.13</v>
      </c>
      <c r="H6148" s="33">
        <v>202495.13</v>
      </c>
      <c r="I6148" s="33">
        <v>10291</v>
      </c>
      <c r="J6148" s="33">
        <v>563</v>
      </c>
      <c r="K6148" s="33">
        <v>6400</v>
      </c>
      <c r="L6148" s="33">
        <v>1</v>
      </c>
      <c r="M6148" s="33">
        <v>1</v>
      </c>
      <c r="N6148" s="33">
        <v>203973.13</v>
      </c>
      <c r="O6148" s="33">
        <v>1276.4</v>
      </c>
      <c r="P6148" s="33">
        <v>3220</v>
      </c>
    </row>
    <row r="6149" spans="1:16">
      <c r="A6149" s="27" t="s">
        <v>966</v>
      </c>
      <c r="B6149" s="31">
        <v>202501</v>
      </c>
      <c r="C6149" s="27" t="s">
        <v>121</v>
      </c>
      <c r="D6149" s="27" t="s">
        <v>211</v>
      </c>
      <c r="E6149" s="27" t="s">
        <v>32</v>
      </c>
      <c r="F6149" s="27" t="s">
        <v>262</v>
      </c>
      <c r="G6149" s="33">
        <v>100253.4</v>
      </c>
      <c r="H6149" s="33">
        <v>100253.4</v>
      </c>
      <c r="I6149" s="33">
        <v>5218</v>
      </c>
      <c r="J6149" s="33">
        <v>247</v>
      </c>
      <c r="K6149" s="33">
        <v>6400</v>
      </c>
      <c r="L6149" s="33">
        <v>1</v>
      </c>
      <c r="M6149" s="33">
        <v>1</v>
      </c>
      <c r="N6149" s="33">
        <v>103576.86</v>
      </c>
      <c r="O6149" s="33">
        <v>625.6</v>
      </c>
      <c r="P6149" s="33">
        <v>1633</v>
      </c>
    </row>
    <row r="6150" spans="1:16">
      <c r="A6150" s="27" t="s">
        <v>966</v>
      </c>
      <c r="B6150" s="31">
        <v>202502</v>
      </c>
      <c r="C6150" s="27" t="s">
        <v>121</v>
      </c>
      <c r="D6150" s="27" t="s">
        <v>211</v>
      </c>
      <c r="E6150" s="27" t="s">
        <v>32</v>
      </c>
      <c r="F6150" s="27" t="s">
        <v>262</v>
      </c>
      <c r="G6150" s="33">
        <v>120856.09</v>
      </c>
      <c r="H6150" s="33">
        <v>120856.09</v>
      </c>
      <c r="I6150" s="33">
        <v>6024</v>
      </c>
      <c r="J6150" s="33">
        <v>331</v>
      </c>
      <c r="K6150" s="33">
        <v>6400</v>
      </c>
      <c r="L6150" s="33">
        <v>1</v>
      </c>
      <c r="M6150" s="33">
        <v>1</v>
      </c>
      <c r="N6150" s="33">
        <v>106612.38</v>
      </c>
      <c r="O6150" s="33">
        <v>681.4</v>
      </c>
      <c r="P6150" s="33">
        <v>1921</v>
      </c>
    </row>
    <row r="6151" spans="1:16">
      <c r="A6151" s="27" t="s">
        <v>966</v>
      </c>
      <c r="B6151" s="31">
        <v>202503</v>
      </c>
      <c r="C6151" s="27" t="s">
        <v>121</v>
      </c>
      <c r="D6151" s="27" t="s">
        <v>211</v>
      </c>
      <c r="E6151" s="27" t="s">
        <v>32</v>
      </c>
      <c r="F6151" s="27" t="s">
        <v>262</v>
      </c>
      <c r="G6151" s="33">
        <v>134090.19</v>
      </c>
      <c r="H6151" s="33">
        <v>134090.19</v>
      </c>
      <c r="I6151" s="33">
        <v>6448</v>
      </c>
      <c r="J6151" s="33">
        <v>335</v>
      </c>
      <c r="K6151" s="33">
        <v>6400</v>
      </c>
      <c r="L6151" s="33">
        <v>1</v>
      </c>
      <c r="M6151" s="33">
        <v>1</v>
      </c>
      <c r="N6151" s="33">
        <v>132742.31</v>
      </c>
      <c r="O6151" s="33">
        <v>730.4</v>
      </c>
      <c r="P6151" s="33">
        <v>2165</v>
      </c>
    </row>
    <row r="6152" spans="1:16">
      <c r="A6152" s="27" t="s">
        <v>966</v>
      </c>
      <c r="B6152" s="31">
        <v>202504</v>
      </c>
      <c r="C6152" s="27" t="s">
        <v>121</v>
      </c>
      <c r="D6152" s="27" t="s">
        <v>211</v>
      </c>
      <c r="E6152" s="27" t="s">
        <v>32</v>
      </c>
      <c r="F6152" s="27" t="s">
        <v>262</v>
      </c>
      <c r="G6152" s="33">
        <v>175138.7</v>
      </c>
      <c r="H6152" s="33">
        <v>175138.7</v>
      </c>
      <c r="I6152" s="33">
        <v>9290</v>
      </c>
      <c r="J6152" s="33">
        <v>421</v>
      </c>
      <c r="K6152" s="33">
        <v>6400</v>
      </c>
      <c r="L6152" s="33">
        <v>1</v>
      </c>
      <c r="M6152" s="33">
        <v>1</v>
      </c>
      <c r="N6152" s="33">
        <v>156059.77</v>
      </c>
      <c r="O6152" s="33">
        <v>961.2</v>
      </c>
      <c r="P6152" s="33">
        <v>2926</v>
      </c>
    </row>
    <row r="6153" spans="1:16">
      <c r="A6153" s="27" t="s">
        <v>966</v>
      </c>
      <c r="B6153" s="31">
        <v>202505</v>
      </c>
      <c r="C6153" s="27" t="s">
        <v>121</v>
      </c>
      <c r="D6153" s="27" t="s">
        <v>211</v>
      </c>
      <c r="E6153" s="27" t="s">
        <v>32</v>
      </c>
      <c r="F6153" s="27" t="s">
        <v>262</v>
      </c>
      <c r="G6153" s="33">
        <v>207847.5</v>
      </c>
      <c r="H6153" s="33">
        <v>207847.5</v>
      </c>
      <c r="I6153" s="33">
        <v>10461</v>
      </c>
      <c r="J6153" s="33">
        <v>593</v>
      </c>
      <c r="K6153" s="33">
        <v>6400</v>
      </c>
      <c r="L6153" s="33">
        <v>1</v>
      </c>
      <c r="M6153" s="33">
        <v>1</v>
      </c>
      <c r="N6153" s="33">
        <v>170763.43</v>
      </c>
      <c r="O6153" s="33">
        <v>1285.9</v>
      </c>
      <c r="P6153" s="33">
        <v>3395</v>
      </c>
    </row>
    <row r="6154" spans="1:16">
      <c r="A6154" s="27" t="s">
        <v>966</v>
      </c>
      <c r="B6154" s="31">
        <v>202506</v>
      </c>
      <c r="C6154" s="27" t="s">
        <v>121</v>
      </c>
      <c r="D6154" s="27" t="s">
        <v>211</v>
      </c>
      <c r="E6154" s="27" t="s">
        <v>32</v>
      </c>
      <c r="F6154" s="27" t="s">
        <v>262</v>
      </c>
      <c r="G6154" s="33">
        <v>163237.09</v>
      </c>
      <c r="H6154" s="33">
        <v>163237.09</v>
      </c>
      <c r="I6154" s="33">
        <v>7788</v>
      </c>
      <c r="J6154" s="33">
        <v>425</v>
      </c>
      <c r="K6154" s="33">
        <v>6400</v>
      </c>
      <c r="L6154" s="33">
        <v>1</v>
      </c>
      <c r="M6154" s="33">
        <v>1</v>
      </c>
      <c r="N6154" s="33">
        <v>166669.58</v>
      </c>
      <c r="O6154" s="33">
        <v>1059.6</v>
      </c>
      <c r="P6154" s="33">
        <v>2624</v>
      </c>
    </row>
    <row r="6155" spans="1:16">
      <c r="A6155" s="27" t="s">
        <v>966</v>
      </c>
      <c r="B6155" s="31">
        <v>202507</v>
      </c>
      <c r="C6155" s="27" t="s">
        <v>121</v>
      </c>
      <c r="D6155" s="27" t="s">
        <v>211</v>
      </c>
      <c r="E6155" s="27" t="s">
        <v>32</v>
      </c>
      <c r="F6155" s="27" t="s">
        <v>262</v>
      </c>
      <c r="G6155" s="33">
        <v>156897.08</v>
      </c>
      <c r="H6155" s="33">
        <v>156897.08</v>
      </c>
      <c r="I6155" s="33">
        <v>8111</v>
      </c>
      <c r="J6155" s="33">
        <v>382</v>
      </c>
      <c r="K6155" s="33">
        <v>6400</v>
      </c>
      <c r="L6155" s="33">
        <v>1</v>
      </c>
      <c r="M6155" s="33">
        <v>1</v>
      </c>
      <c r="N6155" s="33">
        <v>148048.61</v>
      </c>
      <c r="O6155" s="33">
        <v>963.2</v>
      </c>
      <c r="P6155" s="33">
        <v>2566</v>
      </c>
    </row>
    <row r="6156" spans="1:16">
      <c r="A6156" s="27" t="s">
        <v>966</v>
      </c>
      <c r="B6156" s="31">
        <v>202508</v>
      </c>
      <c r="C6156" s="27" t="s">
        <v>121</v>
      </c>
      <c r="D6156" s="27" t="s">
        <v>211</v>
      </c>
      <c r="E6156" s="27" t="s">
        <v>32</v>
      </c>
      <c r="F6156" s="27" t="s">
        <v>262</v>
      </c>
      <c r="G6156" s="33">
        <v>159785.3</v>
      </c>
      <c r="H6156" s="33">
        <v>159785.3</v>
      </c>
      <c r="I6156" s="33">
        <v>8119</v>
      </c>
      <c r="J6156" s="33">
        <v>381</v>
      </c>
      <c r="K6156" s="33">
        <v>6400</v>
      </c>
      <c r="L6156" s="33">
        <v>1</v>
      </c>
      <c r="M6156" s="33">
        <v>1</v>
      </c>
      <c r="N6156" s="33">
        <v>142454.4</v>
      </c>
      <c r="O6156" s="33">
        <v>959.4</v>
      </c>
      <c r="P6156" s="33">
        <v>2714</v>
      </c>
    </row>
    <row r="6157" spans="1:16">
      <c r="A6157" s="27" t="s">
        <v>966</v>
      </c>
      <c r="B6157" s="31">
        <v>202509</v>
      </c>
      <c r="C6157" s="27" t="s">
        <v>121</v>
      </c>
      <c r="D6157" s="27" t="s">
        <v>211</v>
      </c>
      <c r="E6157" s="27" t="s">
        <v>32</v>
      </c>
      <c r="F6157" s="27" t="s">
        <v>262</v>
      </c>
      <c r="G6157" s="33">
        <v>157720.53</v>
      </c>
      <c r="H6157" s="33">
        <v>157720.53</v>
      </c>
      <c r="I6157" s="33">
        <v>8179</v>
      </c>
      <c r="J6157" s="33">
        <v>416</v>
      </c>
      <c r="K6157" s="33">
        <v>6400</v>
      </c>
      <c r="L6157" s="33">
        <v>1</v>
      </c>
      <c r="M6157" s="33">
        <v>1</v>
      </c>
      <c r="N6157" s="33">
        <v>136843.23</v>
      </c>
      <c r="O6157" s="33">
        <v>994.7</v>
      </c>
      <c r="P6157" s="33">
        <v>2770</v>
      </c>
    </row>
    <row r="6158" spans="1:16">
      <c r="A6158" s="27" t="s">
        <v>966</v>
      </c>
      <c r="B6158" s="31">
        <v>202510</v>
      </c>
      <c r="C6158" s="27" t="s">
        <v>121</v>
      </c>
      <c r="D6158" s="27" t="s">
        <v>211</v>
      </c>
      <c r="E6158" s="27" t="s">
        <v>32</v>
      </c>
      <c r="F6158" s="27" t="s">
        <v>262</v>
      </c>
      <c r="G6158" s="33">
        <v>162568.17</v>
      </c>
      <c r="H6158" s="33">
        <v>162568.17</v>
      </c>
      <c r="I6158" s="33">
        <v>8823</v>
      </c>
      <c r="J6158" s="33">
        <v>472</v>
      </c>
      <c r="K6158" s="33">
        <v>6400</v>
      </c>
      <c r="L6158" s="33">
        <v>1</v>
      </c>
      <c r="M6158" s="33">
        <v>1</v>
      </c>
      <c r="N6158" s="33">
        <v>150168.32</v>
      </c>
      <c r="O6158" s="33">
        <v>913.5</v>
      </c>
      <c r="P6158" s="33">
        <v>2738</v>
      </c>
    </row>
    <row r="6159" spans="1:16">
      <c r="A6159" s="27" t="s">
        <v>966</v>
      </c>
      <c r="B6159" s="31">
        <v>202511</v>
      </c>
      <c r="C6159" s="27" t="s">
        <v>121</v>
      </c>
      <c r="D6159" s="27" t="s">
        <v>211</v>
      </c>
      <c r="E6159" s="27" t="s">
        <v>32</v>
      </c>
      <c r="F6159" s="27" t="s">
        <v>262</v>
      </c>
      <c r="G6159" s="33">
        <v>200499.67</v>
      </c>
      <c r="H6159" s="33">
        <v>200499.67</v>
      </c>
      <c r="I6159" s="33">
        <v>10673</v>
      </c>
      <c r="J6159" s="33">
        <v>584</v>
      </c>
      <c r="K6159" s="33">
        <v>6400</v>
      </c>
      <c r="L6159" s="33">
        <v>1</v>
      </c>
      <c r="M6159" s="33">
        <v>1</v>
      </c>
      <c r="N6159" s="33">
        <v>181054.13</v>
      </c>
      <c r="O6159" s="33">
        <v>1210.5</v>
      </c>
      <c r="P6159" s="33">
        <v>3293</v>
      </c>
    </row>
    <row r="6160" spans="1:16">
      <c r="A6160" s="27" t="s">
        <v>966</v>
      </c>
      <c r="B6160" s="31">
        <v>202512</v>
      </c>
      <c r="C6160" s="27" t="s">
        <v>121</v>
      </c>
      <c r="D6160" s="27" t="s">
        <v>211</v>
      </c>
      <c r="E6160" s="27" t="s">
        <v>32</v>
      </c>
      <c r="F6160" s="27" t="s">
        <v>262</v>
      </c>
      <c r="G6160" s="33">
        <v>220691.21</v>
      </c>
      <c r="H6160" s="33">
        <v>220691.21</v>
      </c>
      <c r="I6160" s="33">
        <v>11065</v>
      </c>
      <c r="J6160" s="33">
        <v>590</v>
      </c>
      <c r="K6160" s="33">
        <v>6400</v>
      </c>
      <c r="L6160" s="33">
        <v>1</v>
      </c>
      <c r="M6160" s="33">
        <v>1</v>
      </c>
      <c r="N6160" s="33">
        <v>207644.65</v>
      </c>
      <c r="O6160" s="33">
        <v>1235.9</v>
      </c>
      <c r="P6160" s="33">
        <v>3640</v>
      </c>
    </row>
    <row r="6161" spans="1:16">
      <c r="A6161" s="27" t="s">
        <v>966</v>
      </c>
      <c r="B6161" s="31">
        <v>202601</v>
      </c>
      <c r="C6161" s="27" t="s">
        <v>121</v>
      </c>
      <c r="D6161" s="27" t="s">
        <v>211</v>
      </c>
      <c r="E6161" s="27" t="s">
        <v>32</v>
      </c>
      <c r="F6161" s="27" t="s">
        <v>262</v>
      </c>
      <c r="G6161" s="33">
        <v>118499.71</v>
      </c>
      <c r="H6161" s="33">
        <v>118499.71</v>
      </c>
      <c r="I6161" s="33">
        <v>6325</v>
      </c>
      <c r="J6161" s="33">
        <v>350</v>
      </c>
      <c r="K6161" s="33">
        <v>6400</v>
      </c>
      <c r="L6161" s="33">
        <v>1</v>
      </c>
      <c r="M6161" s="33">
        <v>1</v>
      </c>
      <c r="N6161" s="33">
        <v>105441.25</v>
      </c>
      <c r="O6161" s="33">
        <v>702.4</v>
      </c>
      <c r="P6161" s="33">
        <v>2001</v>
      </c>
    </row>
    <row r="6162" spans="1:16">
      <c r="A6162" s="27" t="s">
        <v>966</v>
      </c>
      <c r="B6162" s="31">
        <v>202602</v>
      </c>
      <c r="C6162" s="27" t="s">
        <v>121</v>
      </c>
      <c r="D6162" s="27" t="s">
        <v>211</v>
      </c>
      <c r="E6162" s="27" t="s">
        <v>32</v>
      </c>
      <c r="F6162" s="27" t="s">
        <v>262</v>
      </c>
      <c r="G6162" s="33">
        <v>122732.55</v>
      </c>
      <c r="H6162" s="33">
        <v>122732.55</v>
      </c>
      <c r="I6162" s="33">
        <v>6262</v>
      </c>
      <c r="J6162" s="33">
        <v>272</v>
      </c>
      <c r="K6162" s="33">
        <v>6400</v>
      </c>
      <c r="L6162" s="33">
        <v>1</v>
      </c>
      <c r="M6162" s="33">
        <v>1</v>
      </c>
      <c r="N6162" s="33">
        <v>108531.4</v>
      </c>
      <c r="O6162" s="33">
        <v>848.1</v>
      </c>
      <c r="P6162" s="33">
        <v>2095</v>
      </c>
    </row>
    <row r="6163" spans="1:16">
      <c r="A6163" s="27" t="s">
        <v>966</v>
      </c>
      <c r="B6163" s="31">
        <v>202603</v>
      </c>
      <c r="C6163" s="27" t="s">
        <v>121</v>
      </c>
      <c r="D6163" s="27" t="s">
        <v>211</v>
      </c>
      <c r="E6163" s="27" t="s">
        <v>32</v>
      </c>
      <c r="F6163" s="27" t="s">
        <v>262</v>
      </c>
      <c r="G6163" s="33">
        <v>138237.92</v>
      </c>
      <c r="H6163" s="33">
        <v>138237.92</v>
      </c>
      <c r="I6163" s="33">
        <v>6458</v>
      </c>
      <c r="J6163" s="33">
        <v>352</v>
      </c>
      <c r="K6163" s="33">
        <v>6400</v>
      </c>
      <c r="L6163" s="33">
        <v>1</v>
      </c>
      <c r="M6163" s="33">
        <v>1</v>
      </c>
      <c r="N6163" s="33">
        <v>135131.68</v>
      </c>
      <c r="O6163" s="33">
        <v>786.5</v>
      </c>
      <c r="P6163" s="33">
        <v>2134</v>
      </c>
    </row>
    <row r="6164" spans="1:16">
      <c r="A6164" s="27" t="s">
        <v>966</v>
      </c>
      <c r="B6164" s="31">
        <v>202604</v>
      </c>
      <c r="C6164" s="27" t="s">
        <v>121</v>
      </c>
      <c r="D6164" s="27" t="s">
        <v>211</v>
      </c>
      <c r="E6164" s="27" t="s">
        <v>32</v>
      </c>
      <c r="F6164" s="27" t="s">
        <v>262</v>
      </c>
      <c r="G6164" s="33">
        <v>181921.24</v>
      </c>
      <c r="H6164" s="33">
        <v>181921.24</v>
      </c>
      <c r="I6164" s="33">
        <v>9095</v>
      </c>
      <c r="J6164" s="33">
        <v>509</v>
      </c>
      <c r="K6164" s="33">
        <v>6400</v>
      </c>
      <c r="L6164" s="33">
        <v>1</v>
      </c>
      <c r="M6164" s="33">
        <v>1</v>
      </c>
      <c r="N6164" s="33">
        <v>158868.85</v>
      </c>
      <c r="O6164" s="33">
        <v>1144.1</v>
      </c>
      <c r="P6164" s="33">
        <v>2960</v>
      </c>
    </row>
    <row r="6165" spans="1:16">
      <c r="A6165" s="27" t="s">
        <v>966</v>
      </c>
      <c r="B6165" s="31">
        <v>202605</v>
      </c>
      <c r="C6165" s="27" t="s">
        <v>121</v>
      </c>
      <c r="D6165" s="27" t="s">
        <v>211</v>
      </c>
      <c r="E6165" s="27" t="s">
        <v>32</v>
      </c>
      <c r="F6165" s="27" t="s">
        <v>262</v>
      </c>
      <c r="G6165" s="33">
        <v>196426.28</v>
      </c>
      <c r="H6165" s="33">
        <v>196426.28</v>
      </c>
      <c r="I6165" s="33">
        <v>9991</v>
      </c>
      <c r="J6165" s="33">
        <v>513</v>
      </c>
      <c r="K6165" s="33">
        <v>6400</v>
      </c>
      <c r="L6165" s="33">
        <v>1</v>
      </c>
      <c r="M6165" s="33">
        <v>1</v>
      </c>
      <c r="N6165" s="33">
        <v>173837.17</v>
      </c>
      <c r="O6165" s="33">
        <v>1369.3</v>
      </c>
      <c r="P6165" s="33">
        <v>3237</v>
      </c>
    </row>
    <row r="6166" spans="1:16">
      <c r="A6166" s="27" t="s">
        <v>966</v>
      </c>
      <c r="B6166" s="31">
        <v>202606</v>
      </c>
      <c r="C6166" s="27" t="s">
        <v>121</v>
      </c>
      <c r="D6166" s="27" t="s">
        <v>211</v>
      </c>
      <c r="E6166" s="27" t="s">
        <v>32</v>
      </c>
      <c r="F6166" s="27" t="s">
        <v>262</v>
      </c>
      <c r="G6166" s="33">
        <v>185395.84</v>
      </c>
      <c r="H6166" s="33">
        <v>185395.84</v>
      </c>
      <c r="I6166" s="33">
        <v>9194</v>
      </c>
      <c r="J6166" s="33">
        <v>462</v>
      </c>
      <c r="K6166" s="33">
        <v>6400</v>
      </c>
      <c r="L6166" s="33">
        <v>1</v>
      </c>
      <c r="M6166" s="33">
        <v>1</v>
      </c>
      <c r="N6166" s="33">
        <v>169669.63</v>
      </c>
      <c r="O6166" s="33">
        <v>1165.8</v>
      </c>
      <c r="P6166" s="33">
        <v>2994</v>
      </c>
    </row>
    <row r="6167" spans="1:16">
      <c r="A6167" s="27" t="s">
        <v>966</v>
      </c>
      <c r="B6167" s="31">
        <v>202607</v>
      </c>
      <c r="C6167" s="27" t="s">
        <v>121</v>
      </c>
      <c r="D6167" s="27" t="s">
        <v>211</v>
      </c>
      <c r="E6167" s="27" t="s">
        <v>32</v>
      </c>
      <c r="F6167" s="27" t="s">
        <v>262</v>
      </c>
      <c r="G6167" s="33">
        <v>167226.28</v>
      </c>
      <c r="H6167" s="33">
        <v>167226.28</v>
      </c>
      <c r="I6167" s="33">
        <v>8384</v>
      </c>
      <c r="J6167" s="33">
        <v>501</v>
      </c>
      <c r="K6167" s="33">
        <v>6400</v>
      </c>
      <c r="L6167" s="33">
        <v>1</v>
      </c>
      <c r="M6167" s="33">
        <v>1</v>
      </c>
      <c r="N6167" s="33">
        <v>150713.48</v>
      </c>
      <c r="O6167" s="33">
        <v>1199.5</v>
      </c>
      <c r="P6167" s="33">
        <v>2820</v>
      </c>
    </row>
    <row r="6168" spans="1:16">
      <c r="A6168" s="27" t="s">
        <v>970</v>
      </c>
      <c r="B6168" s="31">
        <v>202408</v>
      </c>
      <c r="C6168" s="27" t="s">
        <v>121</v>
      </c>
      <c r="D6168" s="27" t="s">
        <v>211</v>
      </c>
      <c r="E6168" s="27" t="s">
        <v>32</v>
      </c>
      <c r="F6168" s="27" t="s">
        <v>257</v>
      </c>
      <c r="G6168" s="33">
        <v>242902.8</v>
      </c>
      <c r="H6168" s="33">
        <v>242902.8</v>
      </c>
      <c r="I6168" s="33">
        <v>7171</v>
      </c>
      <c r="J6168" s="33">
        <v>507</v>
      </c>
      <c r="K6168" s="33">
        <v>9100</v>
      </c>
      <c r="L6168" s="33">
        <v>1</v>
      </c>
      <c r="M6168" s="33">
        <v>1</v>
      </c>
      <c r="N6168" s="33">
        <v>249662.65</v>
      </c>
      <c r="O6168" s="33">
        <v>1285.4</v>
      </c>
      <c r="P6168" s="33">
        <v>2844</v>
      </c>
    </row>
    <row r="6169" spans="1:16">
      <c r="A6169" s="27" t="s">
        <v>970</v>
      </c>
      <c r="B6169" s="31">
        <v>202409</v>
      </c>
      <c r="C6169" s="27" t="s">
        <v>121</v>
      </c>
      <c r="D6169" s="27" t="s">
        <v>211</v>
      </c>
      <c r="E6169" s="27" t="s">
        <v>32</v>
      </c>
      <c r="F6169" s="27" t="s">
        <v>257</v>
      </c>
      <c r="G6169" s="33">
        <v>227127.34</v>
      </c>
      <c r="H6169" s="33">
        <v>227127.34</v>
      </c>
      <c r="I6169" s="33">
        <v>5455</v>
      </c>
      <c r="J6169" s="33">
        <v>433</v>
      </c>
      <c r="K6169" s="33">
        <v>9100</v>
      </c>
      <c r="L6169" s="33">
        <v>1</v>
      </c>
      <c r="M6169" s="33">
        <v>1</v>
      </c>
      <c r="N6169" s="33">
        <v>239828.61</v>
      </c>
      <c r="O6169" s="33">
        <v>1171</v>
      </c>
      <c r="P6169" s="33">
        <v>2312</v>
      </c>
    </row>
    <row r="6170" spans="1:16">
      <c r="A6170" s="27" t="s">
        <v>970</v>
      </c>
      <c r="B6170" s="31">
        <v>202410</v>
      </c>
      <c r="C6170" s="27" t="s">
        <v>121</v>
      </c>
      <c r="D6170" s="27" t="s">
        <v>211</v>
      </c>
      <c r="E6170" s="27" t="s">
        <v>32</v>
      </c>
      <c r="F6170" s="27" t="s">
        <v>257</v>
      </c>
      <c r="G6170" s="33">
        <v>232755.32</v>
      </c>
      <c r="H6170" s="33">
        <v>232755.32</v>
      </c>
      <c r="I6170" s="33">
        <v>5611</v>
      </c>
      <c r="J6170" s="33">
        <v>423</v>
      </c>
      <c r="K6170" s="33">
        <v>9100</v>
      </c>
      <c r="L6170" s="33">
        <v>1</v>
      </c>
      <c r="M6170" s="33">
        <v>1</v>
      </c>
      <c r="N6170" s="33">
        <v>263181.9</v>
      </c>
      <c r="O6170" s="33">
        <v>1436.9</v>
      </c>
      <c r="P6170" s="33">
        <v>2337</v>
      </c>
    </row>
    <row r="6171" spans="1:16">
      <c r="A6171" s="27" t="s">
        <v>970</v>
      </c>
      <c r="B6171" s="31">
        <v>202411</v>
      </c>
      <c r="C6171" s="27" t="s">
        <v>121</v>
      </c>
      <c r="D6171" s="27" t="s">
        <v>211</v>
      </c>
      <c r="E6171" s="27" t="s">
        <v>32</v>
      </c>
      <c r="F6171" s="27" t="s">
        <v>257</v>
      </c>
      <c r="G6171" s="33">
        <v>313575.48</v>
      </c>
      <c r="H6171" s="33">
        <v>313575.48</v>
      </c>
      <c r="I6171" s="33">
        <v>8007</v>
      </c>
      <c r="J6171" s="33">
        <v>634</v>
      </c>
      <c r="K6171" s="33">
        <v>9100</v>
      </c>
      <c r="L6171" s="33">
        <v>1</v>
      </c>
      <c r="M6171" s="33">
        <v>1</v>
      </c>
      <c r="N6171" s="33">
        <v>317311.73</v>
      </c>
      <c r="O6171" s="33">
        <v>1760.5</v>
      </c>
      <c r="P6171" s="33">
        <v>3300</v>
      </c>
    </row>
    <row r="6172" spans="1:16">
      <c r="A6172" s="27" t="s">
        <v>970</v>
      </c>
      <c r="B6172" s="31">
        <v>202412</v>
      </c>
      <c r="C6172" s="27" t="s">
        <v>121</v>
      </c>
      <c r="D6172" s="27" t="s">
        <v>211</v>
      </c>
      <c r="E6172" s="27" t="s">
        <v>32</v>
      </c>
      <c r="F6172" s="27" t="s">
        <v>257</v>
      </c>
      <c r="G6172" s="33">
        <v>337345.68</v>
      </c>
      <c r="H6172" s="33">
        <v>337345.68</v>
      </c>
      <c r="I6172" s="33">
        <v>8416</v>
      </c>
      <c r="J6172" s="33">
        <v>600</v>
      </c>
      <c r="K6172" s="33">
        <v>9100</v>
      </c>
      <c r="L6172" s="33">
        <v>1</v>
      </c>
      <c r="M6172" s="33">
        <v>1</v>
      </c>
      <c r="N6172" s="33">
        <v>363913.72</v>
      </c>
      <c r="O6172" s="33">
        <v>2104.4</v>
      </c>
      <c r="P6172" s="33">
        <v>3401</v>
      </c>
    </row>
    <row r="6173" spans="1:16">
      <c r="A6173" s="27" t="s">
        <v>970</v>
      </c>
      <c r="B6173" s="31">
        <v>202501</v>
      </c>
      <c r="C6173" s="27" t="s">
        <v>121</v>
      </c>
      <c r="D6173" s="27" t="s">
        <v>211</v>
      </c>
      <c r="E6173" s="27" t="s">
        <v>32</v>
      </c>
      <c r="F6173" s="27" t="s">
        <v>257</v>
      </c>
      <c r="G6173" s="33">
        <v>180900.51</v>
      </c>
      <c r="H6173" s="33">
        <v>180900.51</v>
      </c>
      <c r="I6173" s="33">
        <v>4544</v>
      </c>
      <c r="J6173" s="33">
        <v>340</v>
      </c>
      <c r="K6173" s="33">
        <v>9100</v>
      </c>
      <c r="L6173" s="33">
        <v>1</v>
      </c>
      <c r="M6173" s="33">
        <v>1</v>
      </c>
      <c r="N6173" s="33">
        <v>184794.15</v>
      </c>
      <c r="O6173" s="33">
        <v>1028.5</v>
      </c>
      <c r="P6173" s="33">
        <v>1884</v>
      </c>
    </row>
    <row r="6174" spans="1:16">
      <c r="A6174" s="27" t="s">
        <v>970</v>
      </c>
      <c r="B6174" s="31">
        <v>202502</v>
      </c>
      <c r="C6174" s="27" t="s">
        <v>121</v>
      </c>
      <c r="D6174" s="27" t="s">
        <v>211</v>
      </c>
      <c r="E6174" s="27" t="s">
        <v>32</v>
      </c>
      <c r="F6174" s="27" t="s">
        <v>257</v>
      </c>
      <c r="G6174" s="33">
        <v>182123.09</v>
      </c>
      <c r="H6174" s="33">
        <v>182123.09</v>
      </c>
      <c r="I6174" s="33">
        <v>4191</v>
      </c>
      <c r="J6174" s="33">
        <v>314</v>
      </c>
      <c r="K6174" s="33">
        <v>9100</v>
      </c>
      <c r="L6174" s="33">
        <v>1</v>
      </c>
      <c r="M6174" s="33">
        <v>1</v>
      </c>
      <c r="N6174" s="33">
        <v>190209.89</v>
      </c>
      <c r="O6174" s="33">
        <v>935.6</v>
      </c>
      <c r="P6174" s="33">
        <v>1836</v>
      </c>
    </row>
    <row r="6175" spans="1:16">
      <c r="A6175" s="27" t="s">
        <v>970</v>
      </c>
      <c r="B6175" s="31">
        <v>202503</v>
      </c>
      <c r="C6175" s="27" t="s">
        <v>121</v>
      </c>
      <c r="D6175" s="27" t="s">
        <v>211</v>
      </c>
      <c r="E6175" s="27" t="s">
        <v>32</v>
      </c>
      <c r="F6175" s="27" t="s">
        <v>257</v>
      </c>
      <c r="G6175" s="33">
        <v>234609.14</v>
      </c>
      <c r="H6175" s="33">
        <v>234609.14</v>
      </c>
      <c r="I6175" s="33">
        <v>6110</v>
      </c>
      <c r="J6175" s="33">
        <v>520</v>
      </c>
      <c r="K6175" s="33">
        <v>9100</v>
      </c>
      <c r="L6175" s="33">
        <v>1</v>
      </c>
      <c r="M6175" s="33">
        <v>1</v>
      </c>
      <c r="N6175" s="33">
        <v>236828.99</v>
      </c>
      <c r="O6175" s="33">
        <v>1354.2</v>
      </c>
      <c r="P6175" s="33">
        <v>2412</v>
      </c>
    </row>
    <row r="6176" spans="1:16">
      <c r="A6176" s="27" t="s">
        <v>970</v>
      </c>
      <c r="B6176" s="31">
        <v>202504</v>
      </c>
      <c r="C6176" s="27" t="s">
        <v>121</v>
      </c>
      <c r="D6176" s="27" t="s">
        <v>211</v>
      </c>
      <c r="E6176" s="27" t="s">
        <v>32</v>
      </c>
      <c r="F6176" s="27" t="s">
        <v>257</v>
      </c>
      <c r="G6176" s="33">
        <v>268223.02</v>
      </c>
      <c r="H6176" s="33">
        <v>268223.02</v>
      </c>
      <c r="I6176" s="33">
        <v>7120</v>
      </c>
      <c r="J6176" s="33">
        <v>519</v>
      </c>
      <c r="K6176" s="33">
        <v>9100</v>
      </c>
      <c r="L6176" s="33">
        <v>1</v>
      </c>
      <c r="M6176" s="33">
        <v>1</v>
      </c>
      <c r="N6176" s="33">
        <v>278430.26</v>
      </c>
      <c r="O6176" s="33">
        <v>1499.9</v>
      </c>
      <c r="P6176" s="33">
        <v>2868</v>
      </c>
    </row>
    <row r="6177" spans="1:16">
      <c r="A6177" s="27" t="s">
        <v>970</v>
      </c>
      <c r="B6177" s="31">
        <v>202505</v>
      </c>
      <c r="C6177" s="27" t="s">
        <v>121</v>
      </c>
      <c r="D6177" s="27" t="s">
        <v>211</v>
      </c>
      <c r="E6177" s="27" t="s">
        <v>32</v>
      </c>
      <c r="F6177" s="27" t="s">
        <v>257</v>
      </c>
      <c r="G6177" s="33">
        <v>290916.76</v>
      </c>
      <c r="H6177" s="33">
        <v>290916.76</v>
      </c>
      <c r="I6177" s="33">
        <v>7583</v>
      </c>
      <c r="J6177" s="33">
        <v>566</v>
      </c>
      <c r="K6177" s="33">
        <v>9100</v>
      </c>
      <c r="L6177" s="33">
        <v>1</v>
      </c>
      <c r="M6177" s="33">
        <v>1</v>
      </c>
      <c r="N6177" s="33">
        <v>304663.43</v>
      </c>
      <c r="O6177" s="33">
        <v>1597.8</v>
      </c>
      <c r="P6177" s="33">
        <v>2988</v>
      </c>
    </row>
    <row r="6178" spans="1:16">
      <c r="A6178" s="27" t="s">
        <v>970</v>
      </c>
      <c r="B6178" s="31">
        <v>202506</v>
      </c>
      <c r="C6178" s="27" t="s">
        <v>121</v>
      </c>
      <c r="D6178" s="27" t="s">
        <v>211</v>
      </c>
      <c r="E6178" s="27" t="s">
        <v>32</v>
      </c>
      <c r="F6178" s="27" t="s">
        <v>257</v>
      </c>
      <c r="G6178" s="33">
        <v>258113.34</v>
      </c>
      <c r="H6178" s="33">
        <v>258113.34</v>
      </c>
      <c r="I6178" s="33">
        <v>6911</v>
      </c>
      <c r="J6178" s="33">
        <v>561</v>
      </c>
      <c r="K6178" s="33">
        <v>9100</v>
      </c>
      <c r="L6178" s="33">
        <v>1</v>
      </c>
      <c r="M6178" s="33">
        <v>1</v>
      </c>
      <c r="N6178" s="33">
        <v>297359.5</v>
      </c>
      <c r="O6178" s="33">
        <v>1539.5</v>
      </c>
      <c r="P6178" s="33">
        <v>2763</v>
      </c>
    </row>
    <row r="6179" spans="1:16">
      <c r="A6179" s="27" t="s">
        <v>970</v>
      </c>
      <c r="B6179" s="31">
        <v>202507</v>
      </c>
      <c r="C6179" s="27" t="s">
        <v>121</v>
      </c>
      <c r="D6179" s="27" t="s">
        <v>211</v>
      </c>
      <c r="E6179" s="27" t="s">
        <v>32</v>
      </c>
      <c r="F6179" s="27" t="s">
        <v>257</v>
      </c>
      <c r="G6179" s="33">
        <v>245983.28</v>
      </c>
      <c r="H6179" s="33">
        <v>245983.28</v>
      </c>
      <c r="I6179" s="33">
        <v>5889</v>
      </c>
      <c r="J6179" s="33">
        <v>497</v>
      </c>
      <c r="K6179" s="33">
        <v>9100</v>
      </c>
      <c r="L6179" s="33">
        <v>1</v>
      </c>
      <c r="M6179" s="33">
        <v>1</v>
      </c>
      <c r="N6179" s="33">
        <v>264137.34</v>
      </c>
      <c r="O6179" s="33">
        <v>1318.9</v>
      </c>
      <c r="P6179" s="33">
        <v>2412</v>
      </c>
    </row>
    <row r="6180" spans="1:16">
      <c r="A6180" s="27" t="s">
        <v>970</v>
      </c>
      <c r="B6180" s="31">
        <v>202508</v>
      </c>
      <c r="C6180" s="27" t="s">
        <v>121</v>
      </c>
      <c r="D6180" s="27" t="s">
        <v>211</v>
      </c>
      <c r="E6180" s="27" t="s">
        <v>32</v>
      </c>
      <c r="F6180" s="27" t="s">
        <v>257</v>
      </c>
      <c r="G6180" s="33">
        <v>254152.56</v>
      </c>
      <c r="H6180" s="33">
        <v>254152.56</v>
      </c>
      <c r="I6180" s="33">
        <v>6314</v>
      </c>
      <c r="J6180" s="33">
        <v>500</v>
      </c>
      <c r="K6180" s="33">
        <v>9100</v>
      </c>
      <c r="L6180" s="33">
        <v>1</v>
      </c>
      <c r="M6180" s="33">
        <v>1</v>
      </c>
      <c r="N6180" s="33">
        <v>254156.57</v>
      </c>
      <c r="O6180" s="33">
        <v>1409.5</v>
      </c>
      <c r="P6180" s="33">
        <v>2645</v>
      </c>
    </row>
    <row r="6181" spans="1:16">
      <c r="A6181" s="27" t="s">
        <v>970</v>
      </c>
      <c r="B6181" s="31">
        <v>202509</v>
      </c>
      <c r="C6181" s="27" t="s">
        <v>121</v>
      </c>
      <c r="D6181" s="27" t="s">
        <v>211</v>
      </c>
      <c r="E6181" s="27" t="s">
        <v>32</v>
      </c>
      <c r="F6181" s="27" t="s">
        <v>257</v>
      </c>
      <c r="G6181" s="33">
        <v>229810.27</v>
      </c>
      <c r="H6181" s="33">
        <v>229810.27</v>
      </c>
      <c r="I6181" s="33">
        <v>5862</v>
      </c>
      <c r="J6181" s="33">
        <v>419</v>
      </c>
      <c r="K6181" s="33">
        <v>9100</v>
      </c>
      <c r="L6181" s="33">
        <v>1</v>
      </c>
      <c r="M6181" s="33">
        <v>1</v>
      </c>
      <c r="N6181" s="33">
        <v>244145.53</v>
      </c>
      <c r="O6181" s="33">
        <v>1261.8</v>
      </c>
      <c r="P6181" s="33">
        <v>2446</v>
      </c>
    </row>
    <row r="6182" spans="1:16">
      <c r="A6182" s="27" t="s">
        <v>970</v>
      </c>
      <c r="B6182" s="31">
        <v>202510</v>
      </c>
      <c r="C6182" s="27" t="s">
        <v>121</v>
      </c>
      <c r="D6182" s="27" t="s">
        <v>211</v>
      </c>
      <c r="E6182" s="27" t="s">
        <v>32</v>
      </c>
      <c r="F6182" s="27" t="s">
        <v>257</v>
      </c>
      <c r="G6182" s="33">
        <v>253026.21</v>
      </c>
      <c r="H6182" s="33">
        <v>253026.21</v>
      </c>
      <c r="I6182" s="33">
        <v>6343</v>
      </c>
      <c r="J6182" s="33">
        <v>510</v>
      </c>
      <c r="K6182" s="33">
        <v>9100</v>
      </c>
      <c r="L6182" s="33">
        <v>1</v>
      </c>
      <c r="M6182" s="33">
        <v>1</v>
      </c>
      <c r="N6182" s="33">
        <v>267919.17</v>
      </c>
      <c r="O6182" s="33">
        <v>1443</v>
      </c>
      <c r="P6182" s="33">
        <v>2639</v>
      </c>
    </row>
    <row r="6183" spans="1:16">
      <c r="A6183" s="27" t="s">
        <v>970</v>
      </c>
      <c r="B6183" s="31">
        <v>202511</v>
      </c>
      <c r="C6183" s="27" t="s">
        <v>121</v>
      </c>
      <c r="D6183" s="27" t="s">
        <v>211</v>
      </c>
      <c r="E6183" s="27" t="s">
        <v>32</v>
      </c>
      <c r="F6183" s="27" t="s">
        <v>257</v>
      </c>
      <c r="G6183" s="33">
        <v>282260.86</v>
      </c>
      <c r="H6183" s="33">
        <v>282260.86</v>
      </c>
      <c r="I6183" s="33">
        <v>7163</v>
      </c>
      <c r="J6183" s="33">
        <v>519</v>
      </c>
      <c r="K6183" s="33">
        <v>9100</v>
      </c>
      <c r="L6183" s="33">
        <v>1</v>
      </c>
      <c r="M6183" s="33">
        <v>1</v>
      </c>
      <c r="N6183" s="33">
        <v>323023.34</v>
      </c>
      <c r="O6183" s="33">
        <v>1733.5</v>
      </c>
      <c r="P6183" s="33">
        <v>2940</v>
      </c>
    </row>
    <row r="6184" spans="1:16">
      <c r="A6184" s="27" t="s">
        <v>970</v>
      </c>
      <c r="B6184" s="31">
        <v>202512</v>
      </c>
      <c r="C6184" s="27" t="s">
        <v>121</v>
      </c>
      <c r="D6184" s="27" t="s">
        <v>211</v>
      </c>
      <c r="E6184" s="27" t="s">
        <v>32</v>
      </c>
      <c r="F6184" s="27" t="s">
        <v>257</v>
      </c>
      <c r="G6184" s="33">
        <v>374504.8</v>
      </c>
      <c r="H6184" s="33">
        <v>374504.8</v>
      </c>
      <c r="I6184" s="33">
        <v>10313</v>
      </c>
      <c r="J6184" s="33">
        <v>737</v>
      </c>
      <c r="K6184" s="33">
        <v>9100</v>
      </c>
      <c r="L6184" s="33">
        <v>1</v>
      </c>
      <c r="M6184" s="33">
        <v>1</v>
      </c>
      <c r="N6184" s="33">
        <v>370464.17</v>
      </c>
      <c r="O6184" s="33">
        <v>1902.9</v>
      </c>
      <c r="P6184" s="33">
        <v>3933</v>
      </c>
    </row>
    <row r="6185" spans="1:16">
      <c r="A6185" s="27" t="s">
        <v>970</v>
      </c>
      <c r="B6185" s="31">
        <v>202601</v>
      </c>
      <c r="C6185" s="27" t="s">
        <v>121</v>
      </c>
      <c r="D6185" s="27" t="s">
        <v>211</v>
      </c>
      <c r="E6185" s="27" t="s">
        <v>32</v>
      </c>
      <c r="F6185" s="27" t="s">
        <v>257</v>
      </c>
      <c r="G6185" s="33">
        <v>188315.9</v>
      </c>
      <c r="H6185" s="33">
        <v>188315.9</v>
      </c>
      <c r="I6185" s="33">
        <v>5036</v>
      </c>
      <c r="J6185" s="33">
        <v>385</v>
      </c>
      <c r="K6185" s="33">
        <v>9100</v>
      </c>
      <c r="L6185" s="33">
        <v>1</v>
      </c>
      <c r="M6185" s="33">
        <v>1</v>
      </c>
      <c r="N6185" s="33">
        <v>188120.45</v>
      </c>
      <c r="O6185" s="33">
        <v>1062.3</v>
      </c>
      <c r="P6185" s="33">
        <v>2053</v>
      </c>
    </row>
    <row r="6186" spans="1:16">
      <c r="A6186" s="27" t="s">
        <v>970</v>
      </c>
      <c r="B6186" s="31">
        <v>202602</v>
      </c>
      <c r="C6186" s="27" t="s">
        <v>121</v>
      </c>
      <c r="D6186" s="27" t="s">
        <v>211</v>
      </c>
      <c r="E6186" s="27" t="s">
        <v>32</v>
      </c>
      <c r="F6186" s="27" t="s">
        <v>257</v>
      </c>
      <c r="G6186" s="33">
        <v>169655.86</v>
      </c>
      <c r="H6186" s="33">
        <v>169655.86</v>
      </c>
      <c r="I6186" s="33">
        <v>3948</v>
      </c>
      <c r="J6186" s="33">
        <v>293</v>
      </c>
      <c r="K6186" s="33">
        <v>9100</v>
      </c>
      <c r="L6186" s="33">
        <v>1</v>
      </c>
      <c r="M6186" s="33">
        <v>1</v>
      </c>
      <c r="N6186" s="33">
        <v>193633.67</v>
      </c>
      <c r="O6186" s="33">
        <v>973.4</v>
      </c>
      <c r="P6186" s="33">
        <v>1699</v>
      </c>
    </row>
    <row r="6187" spans="1:16">
      <c r="A6187" s="27" t="s">
        <v>970</v>
      </c>
      <c r="B6187" s="31">
        <v>202603</v>
      </c>
      <c r="C6187" s="27" t="s">
        <v>121</v>
      </c>
      <c r="D6187" s="27" t="s">
        <v>211</v>
      </c>
      <c r="E6187" s="27" t="s">
        <v>32</v>
      </c>
      <c r="F6187" s="27" t="s">
        <v>257</v>
      </c>
      <c r="G6187" s="33">
        <v>225468.66</v>
      </c>
      <c r="H6187" s="33">
        <v>225468.66</v>
      </c>
      <c r="I6187" s="33">
        <v>6046</v>
      </c>
      <c r="J6187" s="33">
        <v>469</v>
      </c>
      <c r="K6187" s="33">
        <v>9100</v>
      </c>
      <c r="L6187" s="33">
        <v>1</v>
      </c>
      <c r="M6187" s="33">
        <v>1</v>
      </c>
      <c r="N6187" s="33">
        <v>241091.91</v>
      </c>
      <c r="O6187" s="33">
        <v>1261</v>
      </c>
      <c r="P6187" s="33">
        <v>2409</v>
      </c>
    </row>
    <row r="6188" spans="1:16">
      <c r="A6188" s="27" t="s">
        <v>970</v>
      </c>
      <c r="B6188" s="31">
        <v>202604</v>
      </c>
      <c r="C6188" s="27" t="s">
        <v>121</v>
      </c>
      <c r="D6188" s="27" t="s">
        <v>211</v>
      </c>
      <c r="E6188" s="27" t="s">
        <v>32</v>
      </c>
      <c r="F6188" s="27" t="s">
        <v>257</v>
      </c>
      <c r="G6188" s="33">
        <v>253139.04</v>
      </c>
      <c r="H6188" s="33">
        <v>253139.04</v>
      </c>
      <c r="I6188" s="33">
        <v>6887</v>
      </c>
      <c r="J6188" s="33">
        <v>547</v>
      </c>
      <c r="K6188" s="33">
        <v>9100</v>
      </c>
      <c r="L6188" s="33">
        <v>1</v>
      </c>
      <c r="M6188" s="33">
        <v>1</v>
      </c>
      <c r="N6188" s="33">
        <v>283442.01</v>
      </c>
      <c r="O6188" s="33">
        <v>1462.7</v>
      </c>
      <c r="P6188" s="33">
        <v>2799</v>
      </c>
    </row>
    <row r="6189" spans="1:16">
      <c r="A6189" s="27" t="s">
        <v>970</v>
      </c>
      <c r="B6189" s="31">
        <v>202605</v>
      </c>
      <c r="C6189" s="27" t="s">
        <v>121</v>
      </c>
      <c r="D6189" s="27" t="s">
        <v>211</v>
      </c>
      <c r="E6189" s="27" t="s">
        <v>32</v>
      </c>
      <c r="F6189" s="27" t="s">
        <v>257</v>
      </c>
      <c r="G6189" s="33">
        <v>315832.24</v>
      </c>
      <c r="H6189" s="33">
        <v>315832.24</v>
      </c>
      <c r="I6189" s="33">
        <v>7640</v>
      </c>
      <c r="J6189" s="33">
        <v>688</v>
      </c>
      <c r="K6189" s="33">
        <v>9100</v>
      </c>
      <c r="L6189" s="33">
        <v>1</v>
      </c>
      <c r="M6189" s="33">
        <v>1</v>
      </c>
      <c r="N6189" s="33">
        <v>310147.38</v>
      </c>
      <c r="O6189" s="33">
        <v>1835.2</v>
      </c>
      <c r="P6189" s="33">
        <v>3242</v>
      </c>
    </row>
    <row r="6190" spans="1:16">
      <c r="A6190" s="27" t="s">
        <v>970</v>
      </c>
      <c r="B6190" s="31">
        <v>202606</v>
      </c>
      <c r="C6190" s="27" t="s">
        <v>121</v>
      </c>
      <c r="D6190" s="27" t="s">
        <v>211</v>
      </c>
      <c r="E6190" s="27" t="s">
        <v>32</v>
      </c>
      <c r="F6190" s="27" t="s">
        <v>257</v>
      </c>
      <c r="G6190" s="33">
        <v>277007.16</v>
      </c>
      <c r="H6190" s="33">
        <v>277007.16</v>
      </c>
      <c r="I6190" s="33">
        <v>6657</v>
      </c>
      <c r="J6190" s="33">
        <v>426</v>
      </c>
      <c r="K6190" s="33">
        <v>9100</v>
      </c>
      <c r="L6190" s="33">
        <v>1</v>
      </c>
      <c r="M6190" s="33">
        <v>1</v>
      </c>
      <c r="N6190" s="33">
        <v>302711.97</v>
      </c>
      <c r="O6190" s="33">
        <v>1519.1</v>
      </c>
      <c r="P6190" s="33">
        <v>2947</v>
      </c>
    </row>
    <row r="6191" spans="1:16">
      <c r="A6191" s="27" t="s">
        <v>970</v>
      </c>
      <c r="B6191" s="31">
        <v>202607</v>
      </c>
      <c r="C6191" s="27" t="s">
        <v>121</v>
      </c>
      <c r="D6191" s="27" t="s">
        <v>211</v>
      </c>
      <c r="E6191" s="27" t="s">
        <v>32</v>
      </c>
      <c r="F6191" s="27" t="s">
        <v>257</v>
      </c>
      <c r="G6191" s="33">
        <v>244497.55</v>
      </c>
      <c r="H6191" s="33">
        <v>244497.55</v>
      </c>
      <c r="I6191" s="33">
        <v>6283</v>
      </c>
      <c r="J6191" s="33">
        <v>451</v>
      </c>
      <c r="K6191" s="33">
        <v>9100</v>
      </c>
      <c r="L6191" s="33">
        <v>1</v>
      </c>
      <c r="M6191" s="33">
        <v>1</v>
      </c>
      <c r="N6191" s="33">
        <v>268891.81</v>
      </c>
      <c r="O6191" s="33">
        <v>1496.8</v>
      </c>
      <c r="P6191" s="33">
        <v>2535</v>
      </c>
    </row>
    <row r="6192" spans="1:16">
      <c r="A6192" s="27" t="s">
        <v>973</v>
      </c>
      <c r="B6192" s="31">
        <v>202408</v>
      </c>
      <c r="C6192" s="27" t="s">
        <v>121</v>
      </c>
      <c r="D6192" s="27" t="s">
        <v>211</v>
      </c>
      <c r="E6192" s="27" t="s">
        <v>32</v>
      </c>
      <c r="F6192" s="27" t="s">
        <v>257</v>
      </c>
      <c r="G6192" s="33">
        <v>379530.92</v>
      </c>
      <c r="H6192" s="33">
        <v>379530.92</v>
      </c>
      <c r="I6192" s="33">
        <v>10374</v>
      </c>
      <c r="J6192" s="33">
        <v>885</v>
      </c>
      <c r="K6192" s="33">
        <v>11600</v>
      </c>
      <c r="L6192" s="33">
        <v>1</v>
      </c>
      <c r="M6192" s="33">
        <v>1</v>
      </c>
      <c r="N6192" s="33">
        <v>324674.95</v>
      </c>
      <c r="O6192" s="33">
        <v>2182.6</v>
      </c>
      <c r="P6192" s="33">
        <v>4331</v>
      </c>
    </row>
    <row r="6193" spans="1:16">
      <c r="A6193" s="27" t="s">
        <v>973</v>
      </c>
      <c r="B6193" s="31">
        <v>202409</v>
      </c>
      <c r="C6193" s="27" t="s">
        <v>121</v>
      </c>
      <c r="D6193" s="27" t="s">
        <v>211</v>
      </c>
      <c r="E6193" s="27" t="s">
        <v>32</v>
      </c>
      <c r="F6193" s="27" t="s">
        <v>257</v>
      </c>
      <c r="G6193" s="33">
        <v>331055.97</v>
      </c>
      <c r="H6193" s="33">
        <v>331055.97</v>
      </c>
      <c r="I6193" s="33">
        <v>8257</v>
      </c>
      <c r="J6193" s="33">
        <v>601</v>
      </c>
      <c r="K6193" s="33">
        <v>11600</v>
      </c>
      <c r="L6193" s="33">
        <v>1</v>
      </c>
      <c r="M6193" s="33">
        <v>1</v>
      </c>
      <c r="N6193" s="33">
        <v>311886.24</v>
      </c>
      <c r="O6193" s="33">
        <v>1817.4</v>
      </c>
      <c r="P6193" s="33">
        <v>3458</v>
      </c>
    </row>
    <row r="6194" spans="1:16">
      <c r="A6194" s="27" t="s">
        <v>973</v>
      </c>
      <c r="B6194" s="31">
        <v>202410</v>
      </c>
      <c r="C6194" s="27" t="s">
        <v>121</v>
      </c>
      <c r="D6194" s="27" t="s">
        <v>211</v>
      </c>
      <c r="E6194" s="27" t="s">
        <v>32</v>
      </c>
      <c r="F6194" s="27" t="s">
        <v>257</v>
      </c>
      <c r="G6194" s="33">
        <v>372976.7</v>
      </c>
      <c r="H6194" s="33">
        <v>372976.7</v>
      </c>
      <c r="I6194" s="33">
        <v>9677</v>
      </c>
      <c r="J6194" s="33">
        <v>803</v>
      </c>
      <c r="K6194" s="33">
        <v>11600</v>
      </c>
      <c r="L6194" s="33">
        <v>1</v>
      </c>
      <c r="M6194" s="33">
        <v>1</v>
      </c>
      <c r="N6194" s="33">
        <v>342256.12</v>
      </c>
      <c r="O6194" s="33">
        <v>2147.5</v>
      </c>
      <c r="P6194" s="33">
        <v>3857</v>
      </c>
    </row>
    <row r="6195" spans="1:16">
      <c r="A6195" s="27" t="s">
        <v>973</v>
      </c>
      <c r="B6195" s="31">
        <v>202411</v>
      </c>
      <c r="C6195" s="27" t="s">
        <v>121</v>
      </c>
      <c r="D6195" s="27" t="s">
        <v>211</v>
      </c>
      <c r="E6195" s="27" t="s">
        <v>32</v>
      </c>
      <c r="F6195" s="27" t="s">
        <v>257</v>
      </c>
      <c r="G6195" s="33">
        <v>425499.35</v>
      </c>
      <c r="H6195" s="33">
        <v>425499.35</v>
      </c>
      <c r="I6195" s="33">
        <v>10605</v>
      </c>
      <c r="J6195" s="33">
        <v>785</v>
      </c>
      <c r="K6195" s="33">
        <v>11600</v>
      </c>
      <c r="L6195" s="33">
        <v>1</v>
      </c>
      <c r="M6195" s="33">
        <v>1</v>
      </c>
      <c r="N6195" s="33">
        <v>412649.51</v>
      </c>
      <c r="O6195" s="33">
        <v>2366.2</v>
      </c>
      <c r="P6195" s="33">
        <v>4349</v>
      </c>
    </row>
    <row r="6196" spans="1:16">
      <c r="A6196" s="27" t="s">
        <v>973</v>
      </c>
      <c r="B6196" s="31">
        <v>202412</v>
      </c>
      <c r="C6196" s="27" t="s">
        <v>121</v>
      </c>
      <c r="D6196" s="27" t="s">
        <v>211</v>
      </c>
      <c r="E6196" s="27" t="s">
        <v>32</v>
      </c>
      <c r="F6196" s="27" t="s">
        <v>257</v>
      </c>
      <c r="G6196" s="33">
        <v>547118.59</v>
      </c>
      <c r="H6196" s="33">
        <v>547118.59</v>
      </c>
      <c r="I6196" s="33">
        <v>14878</v>
      </c>
      <c r="J6196" s="33">
        <v>1050</v>
      </c>
      <c r="K6196" s="33">
        <v>11600</v>
      </c>
      <c r="L6196" s="33">
        <v>1</v>
      </c>
      <c r="M6196" s="33">
        <v>1</v>
      </c>
      <c r="N6196" s="33">
        <v>473253.29</v>
      </c>
      <c r="O6196" s="33">
        <v>3005.4</v>
      </c>
      <c r="P6196" s="33">
        <v>6096</v>
      </c>
    </row>
    <row r="6197" spans="1:16">
      <c r="A6197" s="27" t="s">
        <v>973</v>
      </c>
      <c r="B6197" s="31">
        <v>202501</v>
      </c>
      <c r="C6197" s="27" t="s">
        <v>121</v>
      </c>
      <c r="D6197" s="27" t="s">
        <v>211</v>
      </c>
      <c r="E6197" s="27" t="s">
        <v>32</v>
      </c>
      <c r="F6197" s="27" t="s">
        <v>257</v>
      </c>
      <c r="G6197" s="33">
        <v>272026.87</v>
      </c>
      <c r="H6197" s="33">
        <v>272026.87</v>
      </c>
      <c r="I6197" s="33">
        <v>6976</v>
      </c>
      <c r="J6197" s="33">
        <v>490</v>
      </c>
      <c r="K6197" s="33">
        <v>11600</v>
      </c>
      <c r="L6197" s="33">
        <v>1</v>
      </c>
      <c r="M6197" s="33">
        <v>1</v>
      </c>
      <c r="N6197" s="33">
        <v>240316.42</v>
      </c>
      <c r="O6197" s="33">
        <v>1574</v>
      </c>
      <c r="P6197" s="33">
        <v>2754</v>
      </c>
    </row>
    <row r="6198" spans="1:16">
      <c r="A6198" s="27" t="s">
        <v>973</v>
      </c>
      <c r="B6198" s="31">
        <v>202502</v>
      </c>
      <c r="C6198" s="27" t="s">
        <v>121</v>
      </c>
      <c r="D6198" s="27" t="s">
        <v>211</v>
      </c>
      <c r="E6198" s="27" t="s">
        <v>32</v>
      </c>
      <c r="F6198" s="27" t="s">
        <v>257</v>
      </c>
      <c r="G6198" s="33">
        <v>270324.89</v>
      </c>
      <c r="H6198" s="33">
        <v>270324.89</v>
      </c>
      <c r="I6198" s="33">
        <v>6754</v>
      </c>
      <c r="J6198" s="33">
        <v>500</v>
      </c>
      <c r="K6198" s="33">
        <v>11600</v>
      </c>
      <c r="L6198" s="33">
        <v>1</v>
      </c>
      <c r="M6198" s="33">
        <v>1</v>
      </c>
      <c r="N6198" s="33">
        <v>247359.34</v>
      </c>
      <c r="O6198" s="33">
        <v>1606.5</v>
      </c>
      <c r="P6198" s="33">
        <v>2669</v>
      </c>
    </row>
    <row r="6199" spans="1:16">
      <c r="A6199" s="27" t="s">
        <v>973</v>
      </c>
      <c r="B6199" s="31">
        <v>202503</v>
      </c>
      <c r="C6199" s="27" t="s">
        <v>121</v>
      </c>
      <c r="D6199" s="27" t="s">
        <v>211</v>
      </c>
      <c r="E6199" s="27" t="s">
        <v>32</v>
      </c>
      <c r="F6199" s="27" t="s">
        <v>257</v>
      </c>
      <c r="G6199" s="33">
        <v>324409.42</v>
      </c>
      <c r="H6199" s="33">
        <v>324409.42</v>
      </c>
      <c r="I6199" s="33">
        <v>7676</v>
      </c>
      <c r="J6199" s="33">
        <v>563</v>
      </c>
      <c r="K6199" s="33">
        <v>11600</v>
      </c>
      <c r="L6199" s="33">
        <v>1</v>
      </c>
      <c r="M6199" s="33">
        <v>1</v>
      </c>
      <c r="N6199" s="33">
        <v>307985.36</v>
      </c>
      <c r="O6199" s="33">
        <v>1836.9</v>
      </c>
      <c r="P6199" s="33">
        <v>3226</v>
      </c>
    </row>
    <row r="6200" spans="1:16">
      <c r="A6200" s="27" t="s">
        <v>973</v>
      </c>
      <c r="B6200" s="31">
        <v>202504</v>
      </c>
      <c r="C6200" s="27" t="s">
        <v>121</v>
      </c>
      <c r="D6200" s="27" t="s">
        <v>211</v>
      </c>
      <c r="E6200" s="27" t="s">
        <v>32</v>
      </c>
      <c r="F6200" s="27" t="s">
        <v>257</v>
      </c>
      <c r="G6200" s="33">
        <v>407380</v>
      </c>
      <c r="H6200" s="33">
        <v>407380</v>
      </c>
      <c r="I6200" s="33">
        <v>10626</v>
      </c>
      <c r="J6200" s="33">
        <v>812</v>
      </c>
      <c r="K6200" s="33">
        <v>11600</v>
      </c>
      <c r="L6200" s="33">
        <v>1</v>
      </c>
      <c r="M6200" s="33">
        <v>1</v>
      </c>
      <c r="N6200" s="33">
        <v>362085.93</v>
      </c>
      <c r="O6200" s="33">
        <v>2372.9</v>
      </c>
      <c r="P6200" s="33">
        <v>4310</v>
      </c>
    </row>
    <row r="6201" spans="1:16">
      <c r="A6201" s="27" t="s">
        <v>973</v>
      </c>
      <c r="B6201" s="31">
        <v>202505</v>
      </c>
      <c r="C6201" s="27" t="s">
        <v>121</v>
      </c>
      <c r="D6201" s="27" t="s">
        <v>211</v>
      </c>
      <c r="E6201" s="27" t="s">
        <v>32</v>
      </c>
      <c r="F6201" s="27" t="s">
        <v>257</v>
      </c>
      <c r="G6201" s="33">
        <v>414148.74</v>
      </c>
      <c r="H6201" s="33">
        <v>414148.74</v>
      </c>
      <c r="I6201" s="33">
        <v>10445</v>
      </c>
      <c r="J6201" s="33">
        <v>796</v>
      </c>
      <c r="K6201" s="33">
        <v>11600</v>
      </c>
      <c r="L6201" s="33">
        <v>1</v>
      </c>
      <c r="M6201" s="33">
        <v>1</v>
      </c>
      <c r="N6201" s="33">
        <v>396200.98</v>
      </c>
      <c r="O6201" s="33">
        <v>2353.9</v>
      </c>
      <c r="P6201" s="33">
        <v>4176</v>
      </c>
    </row>
    <row r="6202" spans="1:16">
      <c r="A6202" s="27" t="s">
        <v>973</v>
      </c>
      <c r="B6202" s="31">
        <v>202506</v>
      </c>
      <c r="C6202" s="27" t="s">
        <v>121</v>
      </c>
      <c r="D6202" s="27" t="s">
        <v>211</v>
      </c>
      <c r="E6202" s="27" t="s">
        <v>32</v>
      </c>
      <c r="F6202" s="27" t="s">
        <v>257</v>
      </c>
      <c r="G6202" s="33">
        <v>400988.35</v>
      </c>
      <c r="H6202" s="33">
        <v>400988.35</v>
      </c>
      <c r="I6202" s="33">
        <v>10233</v>
      </c>
      <c r="J6202" s="33">
        <v>740</v>
      </c>
      <c r="K6202" s="33">
        <v>11600</v>
      </c>
      <c r="L6202" s="33">
        <v>1</v>
      </c>
      <c r="M6202" s="33">
        <v>1</v>
      </c>
      <c r="N6202" s="33">
        <v>386702.54</v>
      </c>
      <c r="O6202" s="33">
        <v>2384.5</v>
      </c>
      <c r="P6202" s="33">
        <v>4061</v>
      </c>
    </row>
    <row r="6203" spans="1:16">
      <c r="A6203" s="27" t="s">
        <v>973</v>
      </c>
      <c r="B6203" s="31">
        <v>202507</v>
      </c>
      <c r="C6203" s="27" t="s">
        <v>121</v>
      </c>
      <c r="D6203" s="27" t="s">
        <v>211</v>
      </c>
      <c r="E6203" s="27" t="s">
        <v>32</v>
      </c>
      <c r="F6203" s="27" t="s">
        <v>257</v>
      </c>
      <c r="G6203" s="33">
        <v>328275.76</v>
      </c>
      <c r="H6203" s="33">
        <v>328275.76</v>
      </c>
      <c r="I6203" s="33">
        <v>8618</v>
      </c>
      <c r="J6203" s="33">
        <v>788</v>
      </c>
      <c r="K6203" s="33">
        <v>11600</v>
      </c>
      <c r="L6203" s="33">
        <v>1</v>
      </c>
      <c r="M6203" s="33">
        <v>1</v>
      </c>
      <c r="N6203" s="33">
        <v>343498.63</v>
      </c>
      <c r="O6203" s="33">
        <v>1792.1</v>
      </c>
      <c r="P6203" s="33">
        <v>3424</v>
      </c>
    </row>
    <row r="6204" spans="1:16">
      <c r="A6204" s="27" t="s">
        <v>973</v>
      </c>
      <c r="B6204" s="31">
        <v>202508</v>
      </c>
      <c r="C6204" s="27" t="s">
        <v>121</v>
      </c>
      <c r="D6204" s="27" t="s">
        <v>211</v>
      </c>
      <c r="E6204" s="27" t="s">
        <v>32</v>
      </c>
      <c r="F6204" s="27" t="s">
        <v>257</v>
      </c>
      <c r="G6204" s="33">
        <v>384337.65</v>
      </c>
      <c r="H6204" s="33">
        <v>384337.65</v>
      </c>
      <c r="I6204" s="33">
        <v>9983</v>
      </c>
      <c r="J6204" s="33">
        <v>672</v>
      </c>
      <c r="K6204" s="33">
        <v>11600</v>
      </c>
      <c r="L6204" s="33">
        <v>1</v>
      </c>
      <c r="M6204" s="33">
        <v>1</v>
      </c>
      <c r="N6204" s="33">
        <v>330519.1</v>
      </c>
      <c r="O6204" s="33">
        <v>2236.7</v>
      </c>
      <c r="P6204" s="33">
        <v>4024</v>
      </c>
    </row>
    <row r="6205" spans="1:16">
      <c r="A6205" s="27" t="s">
        <v>973</v>
      </c>
      <c r="B6205" s="31">
        <v>202509</v>
      </c>
      <c r="C6205" s="27" t="s">
        <v>121</v>
      </c>
      <c r="D6205" s="27" t="s">
        <v>211</v>
      </c>
      <c r="E6205" s="27" t="s">
        <v>32</v>
      </c>
      <c r="F6205" s="27" t="s">
        <v>257</v>
      </c>
      <c r="G6205" s="33">
        <v>351702.6</v>
      </c>
      <c r="H6205" s="33">
        <v>351702.6</v>
      </c>
      <c r="I6205" s="33">
        <v>9371</v>
      </c>
      <c r="J6205" s="33">
        <v>732</v>
      </c>
      <c r="K6205" s="33">
        <v>11600</v>
      </c>
      <c r="L6205" s="33">
        <v>1</v>
      </c>
      <c r="M6205" s="33">
        <v>1</v>
      </c>
      <c r="N6205" s="33">
        <v>317500.19</v>
      </c>
      <c r="O6205" s="33">
        <v>1838.2</v>
      </c>
      <c r="P6205" s="33">
        <v>3660</v>
      </c>
    </row>
    <row r="6206" spans="1:16">
      <c r="A6206" s="27" t="s">
        <v>973</v>
      </c>
      <c r="B6206" s="31">
        <v>202510</v>
      </c>
      <c r="C6206" s="27" t="s">
        <v>121</v>
      </c>
      <c r="D6206" s="27" t="s">
        <v>211</v>
      </c>
      <c r="E6206" s="27" t="s">
        <v>32</v>
      </c>
      <c r="F6206" s="27" t="s">
        <v>257</v>
      </c>
      <c r="G6206" s="33">
        <v>395532.8</v>
      </c>
      <c r="H6206" s="33">
        <v>395532.8</v>
      </c>
      <c r="I6206" s="33">
        <v>10278</v>
      </c>
      <c r="J6206" s="33">
        <v>839</v>
      </c>
      <c r="K6206" s="33">
        <v>11600</v>
      </c>
      <c r="L6206" s="33">
        <v>1</v>
      </c>
      <c r="M6206" s="33">
        <v>1</v>
      </c>
      <c r="N6206" s="33">
        <v>348416.73</v>
      </c>
      <c r="O6206" s="33">
        <v>2078.5</v>
      </c>
      <c r="P6206" s="33">
        <v>4006</v>
      </c>
    </row>
    <row r="6207" spans="1:16">
      <c r="A6207" s="27" t="s">
        <v>973</v>
      </c>
      <c r="B6207" s="31">
        <v>202511</v>
      </c>
      <c r="C6207" s="27" t="s">
        <v>121</v>
      </c>
      <c r="D6207" s="27" t="s">
        <v>211</v>
      </c>
      <c r="E6207" s="27" t="s">
        <v>32</v>
      </c>
      <c r="F6207" s="27" t="s">
        <v>257</v>
      </c>
      <c r="G6207" s="33">
        <v>447508.97</v>
      </c>
      <c r="H6207" s="33">
        <v>447508.97</v>
      </c>
      <c r="I6207" s="33">
        <v>11767</v>
      </c>
      <c r="J6207" s="33">
        <v>889</v>
      </c>
      <c r="K6207" s="33">
        <v>11600</v>
      </c>
      <c r="L6207" s="33">
        <v>1</v>
      </c>
      <c r="M6207" s="33">
        <v>1</v>
      </c>
      <c r="N6207" s="33">
        <v>420077.2</v>
      </c>
      <c r="O6207" s="33">
        <v>2523.7</v>
      </c>
      <c r="P6207" s="33">
        <v>4801</v>
      </c>
    </row>
    <row r="6208" spans="1:16">
      <c r="A6208" s="27" t="s">
        <v>973</v>
      </c>
      <c r="B6208" s="31">
        <v>202512</v>
      </c>
      <c r="C6208" s="27" t="s">
        <v>121</v>
      </c>
      <c r="D6208" s="27" t="s">
        <v>211</v>
      </c>
      <c r="E6208" s="27" t="s">
        <v>32</v>
      </c>
      <c r="F6208" s="27" t="s">
        <v>257</v>
      </c>
      <c r="G6208" s="33">
        <v>586614.36</v>
      </c>
      <c r="H6208" s="33">
        <v>586614.36</v>
      </c>
      <c r="I6208" s="33">
        <v>15988</v>
      </c>
      <c r="J6208" s="33">
        <v>1125</v>
      </c>
      <c r="K6208" s="33">
        <v>11600</v>
      </c>
      <c r="L6208" s="33">
        <v>1</v>
      </c>
      <c r="M6208" s="33">
        <v>1</v>
      </c>
      <c r="N6208" s="33">
        <v>481771.85</v>
      </c>
      <c r="O6208" s="33">
        <v>3549</v>
      </c>
      <c r="P6208" s="33">
        <v>6722</v>
      </c>
    </row>
    <row r="6209" spans="1:16">
      <c r="A6209" s="27" t="s">
        <v>973</v>
      </c>
      <c r="B6209" s="31">
        <v>202601</v>
      </c>
      <c r="C6209" s="27" t="s">
        <v>121</v>
      </c>
      <c r="D6209" s="27" t="s">
        <v>211</v>
      </c>
      <c r="E6209" s="27" t="s">
        <v>32</v>
      </c>
      <c r="F6209" s="27" t="s">
        <v>257</v>
      </c>
      <c r="G6209" s="33">
        <v>265977.57</v>
      </c>
      <c r="H6209" s="33">
        <v>265977.57</v>
      </c>
      <c r="I6209" s="33">
        <v>7013</v>
      </c>
      <c r="J6209" s="33">
        <v>466</v>
      </c>
      <c r="K6209" s="33">
        <v>11600</v>
      </c>
      <c r="L6209" s="33">
        <v>1</v>
      </c>
      <c r="M6209" s="33">
        <v>1</v>
      </c>
      <c r="N6209" s="33">
        <v>244642.11</v>
      </c>
      <c r="O6209" s="33">
        <v>1442.8</v>
      </c>
      <c r="P6209" s="33">
        <v>2869</v>
      </c>
    </row>
    <row r="6210" spans="1:16">
      <c r="A6210" s="27" t="s">
        <v>973</v>
      </c>
      <c r="B6210" s="31">
        <v>202602</v>
      </c>
      <c r="C6210" s="27" t="s">
        <v>121</v>
      </c>
      <c r="D6210" s="27" t="s">
        <v>211</v>
      </c>
      <c r="E6210" s="27" t="s">
        <v>32</v>
      </c>
      <c r="F6210" s="27" t="s">
        <v>257</v>
      </c>
      <c r="G6210" s="33">
        <v>291381.62</v>
      </c>
      <c r="H6210" s="33">
        <v>291381.62</v>
      </c>
      <c r="I6210" s="33">
        <v>7350</v>
      </c>
      <c r="J6210" s="33">
        <v>512</v>
      </c>
      <c r="K6210" s="33">
        <v>11600</v>
      </c>
      <c r="L6210" s="33">
        <v>1</v>
      </c>
      <c r="M6210" s="33">
        <v>1</v>
      </c>
      <c r="N6210" s="33">
        <v>251811.81</v>
      </c>
      <c r="O6210" s="33">
        <v>1810.2</v>
      </c>
      <c r="P6210" s="33">
        <v>2945</v>
      </c>
    </row>
    <row r="6211" spans="1:16">
      <c r="A6211" s="27" t="s">
        <v>973</v>
      </c>
      <c r="B6211" s="31">
        <v>202603</v>
      </c>
      <c r="C6211" s="27" t="s">
        <v>121</v>
      </c>
      <c r="D6211" s="27" t="s">
        <v>211</v>
      </c>
      <c r="E6211" s="27" t="s">
        <v>32</v>
      </c>
      <c r="F6211" s="27" t="s">
        <v>257</v>
      </c>
      <c r="G6211" s="33">
        <v>365589.18</v>
      </c>
      <c r="H6211" s="33">
        <v>365589.18</v>
      </c>
      <c r="I6211" s="33">
        <v>9456</v>
      </c>
      <c r="J6211" s="33">
        <v>700</v>
      </c>
      <c r="K6211" s="33">
        <v>11600</v>
      </c>
      <c r="L6211" s="33">
        <v>1</v>
      </c>
      <c r="M6211" s="33">
        <v>1</v>
      </c>
      <c r="N6211" s="33">
        <v>313529.09</v>
      </c>
      <c r="O6211" s="33">
        <v>1948.4</v>
      </c>
      <c r="P6211" s="33">
        <v>3926</v>
      </c>
    </row>
    <row r="6212" spans="1:16">
      <c r="A6212" s="27" t="s">
        <v>973</v>
      </c>
      <c r="B6212" s="31">
        <v>202604</v>
      </c>
      <c r="C6212" s="27" t="s">
        <v>121</v>
      </c>
      <c r="D6212" s="27" t="s">
        <v>211</v>
      </c>
      <c r="E6212" s="27" t="s">
        <v>32</v>
      </c>
      <c r="F6212" s="27" t="s">
        <v>257</v>
      </c>
      <c r="G6212" s="33">
        <v>392230.42</v>
      </c>
      <c r="H6212" s="33">
        <v>392230.42</v>
      </c>
      <c r="I6212" s="33">
        <v>9961</v>
      </c>
      <c r="J6212" s="33">
        <v>766</v>
      </c>
      <c r="K6212" s="33">
        <v>11600</v>
      </c>
      <c r="L6212" s="33">
        <v>1</v>
      </c>
      <c r="M6212" s="33">
        <v>1</v>
      </c>
      <c r="N6212" s="33">
        <v>368603.47</v>
      </c>
      <c r="O6212" s="33">
        <v>2164.7</v>
      </c>
      <c r="P6212" s="33">
        <v>4014</v>
      </c>
    </row>
    <row r="6213" spans="1:16">
      <c r="A6213" s="27" t="s">
        <v>973</v>
      </c>
      <c r="B6213" s="31">
        <v>202605</v>
      </c>
      <c r="C6213" s="27" t="s">
        <v>121</v>
      </c>
      <c r="D6213" s="27" t="s">
        <v>211</v>
      </c>
      <c r="E6213" s="27" t="s">
        <v>32</v>
      </c>
      <c r="F6213" s="27" t="s">
        <v>257</v>
      </c>
      <c r="G6213" s="33">
        <v>436929.12</v>
      </c>
      <c r="H6213" s="33">
        <v>436929.12</v>
      </c>
      <c r="I6213" s="33">
        <v>11334</v>
      </c>
      <c r="J6213" s="33">
        <v>813</v>
      </c>
      <c r="K6213" s="33">
        <v>11600</v>
      </c>
      <c r="L6213" s="33">
        <v>1</v>
      </c>
      <c r="M6213" s="33">
        <v>1</v>
      </c>
      <c r="N6213" s="33">
        <v>403332.6</v>
      </c>
      <c r="O6213" s="33">
        <v>2533.5</v>
      </c>
      <c r="P6213" s="33">
        <v>4536</v>
      </c>
    </row>
    <row r="6214" spans="1:16">
      <c r="A6214" s="27" t="s">
        <v>973</v>
      </c>
      <c r="B6214" s="31">
        <v>202606</v>
      </c>
      <c r="C6214" s="27" t="s">
        <v>121</v>
      </c>
      <c r="D6214" s="27" t="s">
        <v>211</v>
      </c>
      <c r="E6214" s="27" t="s">
        <v>32</v>
      </c>
      <c r="F6214" s="27" t="s">
        <v>257</v>
      </c>
      <c r="G6214" s="33">
        <v>396116.43</v>
      </c>
      <c r="H6214" s="33">
        <v>396116.43</v>
      </c>
      <c r="I6214" s="33">
        <v>10552</v>
      </c>
      <c r="J6214" s="33">
        <v>816</v>
      </c>
      <c r="K6214" s="33">
        <v>11600</v>
      </c>
      <c r="L6214" s="33">
        <v>1</v>
      </c>
      <c r="M6214" s="33">
        <v>1</v>
      </c>
      <c r="N6214" s="33">
        <v>393663.19</v>
      </c>
      <c r="O6214" s="33">
        <v>2232.8</v>
      </c>
      <c r="P6214" s="33">
        <v>4314</v>
      </c>
    </row>
    <row r="6215" spans="1:16">
      <c r="A6215" s="27" t="s">
        <v>973</v>
      </c>
      <c r="B6215" s="31">
        <v>202607</v>
      </c>
      <c r="C6215" s="27" t="s">
        <v>121</v>
      </c>
      <c r="D6215" s="27" t="s">
        <v>211</v>
      </c>
      <c r="E6215" s="27" t="s">
        <v>32</v>
      </c>
      <c r="F6215" s="27" t="s">
        <v>257</v>
      </c>
      <c r="G6215" s="33">
        <v>402553.24</v>
      </c>
      <c r="H6215" s="33">
        <v>402553.24</v>
      </c>
      <c r="I6215" s="33">
        <v>10363</v>
      </c>
      <c r="J6215" s="33">
        <v>833</v>
      </c>
      <c r="K6215" s="33">
        <v>11600</v>
      </c>
      <c r="L6215" s="33">
        <v>1</v>
      </c>
      <c r="M6215" s="33">
        <v>1</v>
      </c>
      <c r="N6215" s="33">
        <v>349681.6</v>
      </c>
      <c r="O6215" s="33">
        <v>2245.7</v>
      </c>
      <c r="P6215" s="33">
        <v>4154</v>
      </c>
    </row>
    <row r="6216" spans="1:16">
      <c r="A6216" s="27" t="s">
        <v>976</v>
      </c>
      <c r="B6216" s="31">
        <v>202408</v>
      </c>
      <c r="C6216" s="27" t="s">
        <v>121</v>
      </c>
      <c r="D6216" s="27" t="s">
        <v>211</v>
      </c>
      <c r="E6216" s="27" t="s">
        <v>32</v>
      </c>
      <c r="F6216" s="27" t="s">
        <v>257</v>
      </c>
      <c r="G6216" s="33">
        <v>303845.51</v>
      </c>
      <c r="H6216" s="33">
        <v>303845.51</v>
      </c>
      <c r="I6216" s="33">
        <v>8128</v>
      </c>
      <c r="J6216" s="33">
        <v>629</v>
      </c>
      <c r="K6216" s="33">
        <v>12400</v>
      </c>
      <c r="L6216" s="33">
        <v>1</v>
      </c>
      <c r="M6216" s="33">
        <v>1</v>
      </c>
      <c r="N6216" s="33">
        <v>368377.15</v>
      </c>
      <c r="O6216" s="33">
        <v>1681.4</v>
      </c>
      <c r="P6216" s="33">
        <v>3337</v>
      </c>
    </row>
    <row r="6217" spans="1:16">
      <c r="A6217" s="27" t="s">
        <v>976</v>
      </c>
      <c r="B6217" s="31">
        <v>202409</v>
      </c>
      <c r="C6217" s="27" t="s">
        <v>121</v>
      </c>
      <c r="D6217" s="27" t="s">
        <v>211</v>
      </c>
      <c r="E6217" s="27" t="s">
        <v>32</v>
      </c>
      <c r="F6217" s="27" t="s">
        <v>257</v>
      </c>
      <c r="G6217" s="33">
        <v>283118.24</v>
      </c>
      <c r="H6217" s="33">
        <v>283118.24</v>
      </c>
      <c r="I6217" s="33">
        <v>7432</v>
      </c>
      <c r="J6217" s="33">
        <v>537</v>
      </c>
      <c r="K6217" s="33">
        <v>12400</v>
      </c>
      <c r="L6217" s="33">
        <v>1</v>
      </c>
      <c r="M6217" s="33">
        <v>1</v>
      </c>
      <c r="N6217" s="33">
        <v>353867.03</v>
      </c>
      <c r="O6217" s="33">
        <v>1425.9</v>
      </c>
      <c r="P6217" s="33">
        <v>3046</v>
      </c>
    </row>
    <row r="6218" spans="1:16">
      <c r="A6218" s="27" t="s">
        <v>976</v>
      </c>
      <c r="B6218" s="31">
        <v>202410</v>
      </c>
      <c r="C6218" s="27" t="s">
        <v>121</v>
      </c>
      <c r="D6218" s="27" t="s">
        <v>211</v>
      </c>
      <c r="E6218" s="27" t="s">
        <v>32</v>
      </c>
      <c r="F6218" s="27" t="s">
        <v>257</v>
      </c>
      <c r="G6218" s="33">
        <v>325465.7</v>
      </c>
      <c r="H6218" s="33">
        <v>325465.7</v>
      </c>
      <c r="I6218" s="33">
        <v>7876</v>
      </c>
      <c r="J6218" s="33">
        <v>595</v>
      </c>
      <c r="K6218" s="33">
        <v>12400</v>
      </c>
      <c r="L6218" s="33">
        <v>1</v>
      </c>
      <c r="M6218" s="33">
        <v>1</v>
      </c>
      <c r="N6218" s="33">
        <v>388324.8</v>
      </c>
      <c r="O6218" s="33">
        <v>1792.4</v>
      </c>
      <c r="P6218" s="33">
        <v>3182</v>
      </c>
    </row>
    <row r="6219" spans="1:16">
      <c r="A6219" s="27" t="s">
        <v>976</v>
      </c>
      <c r="B6219" s="31">
        <v>202411</v>
      </c>
      <c r="C6219" s="27" t="s">
        <v>121</v>
      </c>
      <c r="D6219" s="27" t="s">
        <v>211</v>
      </c>
      <c r="E6219" s="27" t="s">
        <v>32</v>
      </c>
      <c r="F6219" s="27" t="s">
        <v>257</v>
      </c>
      <c r="G6219" s="33">
        <v>342601.12</v>
      </c>
      <c r="H6219" s="33">
        <v>342601.12</v>
      </c>
      <c r="I6219" s="33">
        <v>8496</v>
      </c>
      <c r="J6219" s="33">
        <v>586</v>
      </c>
      <c r="K6219" s="33">
        <v>12400</v>
      </c>
      <c r="L6219" s="33">
        <v>1</v>
      </c>
      <c r="M6219" s="33">
        <v>1</v>
      </c>
      <c r="N6219" s="33">
        <v>468193.34</v>
      </c>
      <c r="O6219" s="33">
        <v>1981.7</v>
      </c>
      <c r="P6219" s="33">
        <v>3475</v>
      </c>
    </row>
    <row r="6220" spans="1:16">
      <c r="A6220" s="27" t="s">
        <v>976</v>
      </c>
      <c r="B6220" s="31">
        <v>202412</v>
      </c>
      <c r="C6220" s="27" t="s">
        <v>121</v>
      </c>
      <c r="D6220" s="27" t="s">
        <v>211</v>
      </c>
      <c r="E6220" s="27" t="s">
        <v>32</v>
      </c>
      <c r="F6220" s="27" t="s">
        <v>257</v>
      </c>
      <c r="G6220" s="33">
        <v>429653.09</v>
      </c>
      <c r="H6220" s="33">
        <v>429653.09</v>
      </c>
      <c r="I6220" s="33">
        <v>11982</v>
      </c>
      <c r="J6220" s="33">
        <v>811</v>
      </c>
      <c r="K6220" s="33">
        <v>12400</v>
      </c>
      <c r="L6220" s="33">
        <v>1</v>
      </c>
      <c r="M6220" s="33">
        <v>1</v>
      </c>
      <c r="N6220" s="33">
        <v>536954.5699999999</v>
      </c>
      <c r="O6220" s="33">
        <v>2419.4</v>
      </c>
      <c r="P6220" s="33">
        <v>4644</v>
      </c>
    </row>
    <row r="6221" spans="1:16">
      <c r="A6221" s="27" t="s">
        <v>976</v>
      </c>
      <c r="B6221" s="31">
        <v>202501</v>
      </c>
      <c r="C6221" s="27" t="s">
        <v>121</v>
      </c>
      <c r="D6221" s="27" t="s">
        <v>211</v>
      </c>
      <c r="E6221" s="27" t="s">
        <v>32</v>
      </c>
      <c r="F6221" s="27" t="s">
        <v>257</v>
      </c>
      <c r="G6221" s="33">
        <v>224468.51</v>
      </c>
      <c r="H6221" s="33">
        <v>224468.51</v>
      </c>
      <c r="I6221" s="33">
        <v>6159</v>
      </c>
      <c r="J6221" s="33">
        <v>463</v>
      </c>
      <c r="K6221" s="33">
        <v>12400</v>
      </c>
      <c r="L6221" s="33">
        <v>1</v>
      </c>
      <c r="M6221" s="33">
        <v>1</v>
      </c>
      <c r="N6221" s="33">
        <v>272663.71</v>
      </c>
      <c r="O6221" s="33">
        <v>1157</v>
      </c>
      <c r="P6221" s="33">
        <v>2535</v>
      </c>
    </row>
    <row r="6222" spans="1:16">
      <c r="A6222" s="27" t="s">
        <v>976</v>
      </c>
      <c r="B6222" s="31">
        <v>202502</v>
      </c>
      <c r="C6222" s="27" t="s">
        <v>121</v>
      </c>
      <c r="D6222" s="27" t="s">
        <v>211</v>
      </c>
      <c r="E6222" s="27" t="s">
        <v>32</v>
      </c>
      <c r="F6222" s="27" t="s">
        <v>257</v>
      </c>
      <c r="G6222" s="33">
        <v>204129.42</v>
      </c>
      <c r="H6222" s="33">
        <v>204129.42</v>
      </c>
      <c r="I6222" s="33">
        <v>5457</v>
      </c>
      <c r="J6222" s="33">
        <v>412</v>
      </c>
      <c r="K6222" s="33">
        <v>12400</v>
      </c>
      <c r="L6222" s="33">
        <v>1</v>
      </c>
      <c r="M6222" s="33">
        <v>1</v>
      </c>
      <c r="N6222" s="33">
        <v>280654.63</v>
      </c>
      <c r="O6222" s="33">
        <v>1106.5</v>
      </c>
      <c r="P6222" s="33">
        <v>2169</v>
      </c>
    </row>
    <row r="6223" spans="1:16">
      <c r="A6223" s="27" t="s">
        <v>976</v>
      </c>
      <c r="B6223" s="31">
        <v>202503</v>
      </c>
      <c r="C6223" s="27" t="s">
        <v>121</v>
      </c>
      <c r="D6223" s="27" t="s">
        <v>211</v>
      </c>
      <c r="E6223" s="27" t="s">
        <v>32</v>
      </c>
      <c r="F6223" s="27" t="s">
        <v>257</v>
      </c>
      <c r="G6223" s="33">
        <v>246770.55</v>
      </c>
      <c r="H6223" s="33">
        <v>246770.55</v>
      </c>
      <c r="I6223" s="33">
        <v>6336</v>
      </c>
      <c r="J6223" s="33">
        <v>495</v>
      </c>
      <c r="K6223" s="33">
        <v>12400</v>
      </c>
      <c r="L6223" s="33">
        <v>1</v>
      </c>
      <c r="M6223" s="33">
        <v>1</v>
      </c>
      <c r="N6223" s="33">
        <v>349441.09</v>
      </c>
      <c r="O6223" s="33">
        <v>1319.6</v>
      </c>
      <c r="P6223" s="33">
        <v>2614</v>
      </c>
    </row>
    <row r="6224" spans="1:16">
      <c r="A6224" s="27" t="s">
        <v>976</v>
      </c>
      <c r="B6224" s="31">
        <v>202504</v>
      </c>
      <c r="C6224" s="27" t="s">
        <v>121</v>
      </c>
      <c r="D6224" s="27" t="s">
        <v>211</v>
      </c>
      <c r="E6224" s="27" t="s">
        <v>32</v>
      </c>
      <c r="F6224" s="27" t="s">
        <v>257</v>
      </c>
      <c r="G6224" s="33">
        <v>307777.86</v>
      </c>
      <c r="H6224" s="33">
        <v>307777.86</v>
      </c>
      <c r="I6224" s="33">
        <v>8288</v>
      </c>
      <c r="J6224" s="33">
        <v>641</v>
      </c>
      <c r="K6224" s="33">
        <v>12400</v>
      </c>
      <c r="L6224" s="33">
        <v>1</v>
      </c>
      <c r="M6224" s="33">
        <v>1</v>
      </c>
      <c r="N6224" s="33">
        <v>410823.75</v>
      </c>
      <c r="O6224" s="33">
        <v>1674.7</v>
      </c>
      <c r="P6224" s="33">
        <v>3378</v>
      </c>
    </row>
    <row r="6225" spans="1:16">
      <c r="A6225" s="27" t="s">
        <v>976</v>
      </c>
      <c r="B6225" s="31">
        <v>202505</v>
      </c>
      <c r="C6225" s="27" t="s">
        <v>121</v>
      </c>
      <c r="D6225" s="27" t="s">
        <v>211</v>
      </c>
      <c r="E6225" s="27" t="s">
        <v>32</v>
      </c>
      <c r="F6225" s="27" t="s">
        <v>257</v>
      </c>
      <c r="G6225" s="33">
        <v>349896.2</v>
      </c>
      <c r="H6225" s="33">
        <v>349896.2</v>
      </c>
      <c r="I6225" s="33">
        <v>9231</v>
      </c>
      <c r="J6225" s="33">
        <v>760</v>
      </c>
      <c r="K6225" s="33">
        <v>12400</v>
      </c>
      <c r="L6225" s="33">
        <v>1</v>
      </c>
      <c r="M6225" s="33">
        <v>1</v>
      </c>
      <c r="N6225" s="33">
        <v>449530.79</v>
      </c>
      <c r="O6225" s="33">
        <v>1939.5</v>
      </c>
      <c r="P6225" s="33">
        <v>3884</v>
      </c>
    </row>
    <row r="6226" spans="1:16">
      <c r="A6226" s="27" t="s">
        <v>976</v>
      </c>
      <c r="B6226" s="31">
        <v>202506</v>
      </c>
      <c r="C6226" s="27" t="s">
        <v>121</v>
      </c>
      <c r="D6226" s="27" t="s">
        <v>211</v>
      </c>
      <c r="E6226" s="27" t="s">
        <v>32</v>
      </c>
      <c r="F6226" s="27" t="s">
        <v>257</v>
      </c>
      <c r="G6226" s="33">
        <v>347552.82</v>
      </c>
      <c r="H6226" s="33">
        <v>347552.82</v>
      </c>
      <c r="I6226" s="33">
        <v>8626</v>
      </c>
      <c r="J6226" s="33">
        <v>612</v>
      </c>
      <c r="K6226" s="33">
        <v>12400</v>
      </c>
      <c r="L6226" s="33">
        <v>1</v>
      </c>
      <c r="M6226" s="33">
        <v>1</v>
      </c>
      <c r="N6226" s="33">
        <v>438753.83</v>
      </c>
      <c r="O6226" s="33">
        <v>2024.8</v>
      </c>
      <c r="P6226" s="33">
        <v>3506</v>
      </c>
    </row>
    <row r="6227" spans="1:16">
      <c r="A6227" s="27" t="s">
        <v>976</v>
      </c>
      <c r="B6227" s="31">
        <v>202507</v>
      </c>
      <c r="C6227" s="27" t="s">
        <v>121</v>
      </c>
      <c r="D6227" s="27" t="s">
        <v>211</v>
      </c>
      <c r="E6227" s="27" t="s">
        <v>32</v>
      </c>
      <c r="F6227" s="27" t="s">
        <v>257</v>
      </c>
      <c r="G6227" s="33">
        <v>323697.22</v>
      </c>
      <c r="H6227" s="33">
        <v>323697.22</v>
      </c>
      <c r="I6227" s="33">
        <v>7943</v>
      </c>
      <c r="J6227" s="33">
        <v>590</v>
      </c>
      <c r="K6227" s="33">
        <v>12400</v>
      </c>
      <c r="L6227" s="33">
        <v>1</v>
      </c>
      <c r="M6227" s="33">
        <v>1</v>
      </c>
      <c r="N6227" s="33">
        <v>389734.55</v>
      </c>
      <c r="O6227" s="33">
        <v>1830.9</v>
      </c>
      <c r="P6227" s="33">
        <v>3333</v>
      </c>
    </row>
    <row r="6228" spans="1:16">
      <c r="A6228" s="27" t="s">
        <v>976</v>
      </c>
      <c r="B6228" s="31">
        <v>202508</v>
      </c>
      <c r="C6228" s="27" t="s">
        <v>121</v>
      </c>
      <c r="D6228" s="27" t="s">
        <v>211</v>
      </c>
      <c r="E6228" s="27" t="s">
        <v>32</v>
      </c>
      <c r="F6228" s="27" t="s">
        <v>257</v>
      </c>
      <c r="G6228" s="33">
        <v>284404.72</v>
      </c>
      <c r="H6228" s="33">
        <v>284404.72</v>
      </c>
      <c r="I6228" s="33">
        <v>7365</v>
      </c>
      <c r="J6228" s="33">
        <v>595</v>
      </c>
      <c r="K6228" s="33">
        <v>12400</v>
      </c>
      <c r="L6228" s="33">
        <v>1</v>
      </c>
      <c r="M6228" s="33">
        <v>1</v>
      </c>
      <c r="N6228" s="33">
        <v>375007.93</v>
      </c>
      <c r="O6228" s="33">
        <v>1624.7</v>
      </c>
      <c r="P6228" s="33">
        <v>2980</v>
      </c>
    </row>
    <row r="6229" spans="1:16">
      <c r="A6229" s="27" t="s">
        <v>976</v>
      </c>
      <c r="B6229" s="31">
        <v>202509</v>
      </c>
      <c r="C6229" s="27" t="s">
        <v>121</v>
      </c>
      <c r="D6229" s="27" t="s">
        <v>211</v>
      </c>
      <c r="E6229" s="27" t="s">
        <v>32</v>
      </c>
      <c r="F6229" s="27" t="s">
        <v>257</v>
      </c>
      <c r="G6229" s="33">
        <v>267376.92</v>
      </c>
      <c r="H6229" s="33">
        <v>267376.92</v>
      </c>
      <c r="I6229" s="33">
        <v>6651</v>
      </c>
      <c r="J6229" s="33">
        <v>447</v>
      </c>
      <c r="K6229" s="33">
        <v>12400</v>
      </c>
      <c r="L6229" s="33">
        <v>1</v>
      </c>
      <c r="M6229" s="33">
        <v>1</v>
      </c>
      <c r="N6229" s="33">
        <v>360236.64</v>
      </c>
      <c r="O6229" s="33">
        <v>1439.4</v>
      </c>
      <c r="P6229" s="33">
        <v>2833</v>
      </c>
    </row>
    <row r="6230" spans="1:16">
      <c r="A6230" s="27" t="s">
        <v>976</v>
      </c>
      <c r="B6230" s="31">
        <v>202510</v>
      </c>
      <c r="C6230" s="27" t="s">
        <v>121</v>
      </c>
      <c r="D6230" s="27" t="s">
        <v>211</v>
      </c>
      <c r="E6230" s="27" t="s">
        <v>32</v>
      </c>
      <c r="F6230" s="27" t="s">
        <v>257</v>
      </c>
      <c r="G6230" s="33">
        <v>303437.36</v>
      </c>
      <c r="H6230" s="33">
        <v>303437.36</v>
      </c>
      <c r="I6230" s="33">
        <v>7520</v>
      </c>
      <c r="J6230" s="33">
        <v>481</v>
      </c>
      <c r="K6230" s="33">
        <v>12400</v>
      </c>
      <c r="L6230" s="33">
        <v>1</v>
      </c>
      <c r="M6230" s="33">
        <v>1</v>
      </c>
      <c r="N6230" s="33">
        <v>395314.64</v>
      </c>
      <c r="O6230" s="33">
        <v>1890.3</v>
      </c>
      <c r="P6230" s="33">
        <v>3061</v>
      </c>
    </row>
    <row r="6231" spans="1:16">
      <c r="A6231" s="27" t="s">
        <v>976</v>
      </c>
      <c r="B6231" s="31">
        <v>202511</v>
      </c>
      <c r="C6231" s="27" t="s">
        <v>121</v>
      </c>
      <c r="D6231" s="27" t="s">
        <v>211</v>
      </c>
      <c r="E6231" s="27" t="s">
        <v>32</v>
      </c>
      <c r="F6231" s="27" t="s">
        <v>257</v>
      </c>
      <c r="G6231" s="33">
        <v>398720.99</v>
      </c>
      <c r="H6231" s="33">
        <v>398720.99</v>
      </c>
      <c r="I6231" s="33">
        <v>10806</v>
      </c>
      <c r="J6231" s="33">
        <v>857</v>
      </c>
      <c r="K6231" s="33">
        <v>12400</v>
      </c>
      <c r="L6231" s="33">
        <v>1</v>
      </c>
      <c r="M6231" s="33">
        <v>1</v>
      </c>
      <c r="N6231" s="33">
        <v>476620.82</v>
      </c>
      <c r="O6231" s="33">
        <v>2194.6</v>
      </c>
      <c r="P6231" s="33">
        <v>4409</v>
      </c>
    </row>
    <row r="6232" spans="1:16">
      <c r="A6232" s="27" t="s">
        <v>976</v>
      </c>
      <c r="B6232" s="31">
        <v>202512</v>
      </c>
      <c r="C6232" s="27" t="s">
        <v>121</v>
      </c>
      <c r="D6232" s="27" t="s">
        <v>211</v>
      </c>
      <c r="E6232" s="27" t="s">
        <v>32</v>
      </c>
      <c r="F6232" s="27" t="s">
        <v>257</v>
      </c>
      <c r="G6232" s="33">
        <v>467294.71</v>
      </c>
      <c r="H6232" s="33">
        <v>467294.71</v>
      </c>
      <c r="I6232" s="33">
        <v>11539</v>
      </c>
      <c r="J6232" s="33">
        <v>845</v>
      </c>
      <c r="K6232" s="33">
        <v>12400</v>
      </c>
      <c r="L6232" s="33">
        <v>1</v>
      </c>
      <c r="M6232" s="33">
        <v>1</v>
      </c>
      <c r="N6232" s="33">
        <v>546619.75</v>
      </c>
      <c r="O6232" s="33">
        <v>2825.5</v>
      </c>
      <c r="P6232" s="33">
        <v>4959</v>
      </c>
    </row>
    <row r="6233" spans="1:16">
      <c r="A6233" s="27" t="s">
        <v>976</v>
      </c>
      <c r="B6233" s="31">
        <v>202601</v>
      </c>
      <c r="C6233" s="27" t="s">
        <v>121</v>
      </c>
      <c r="D6233" s="27" t="s">
        <v>211</v>
      </c>
      <c r="E6233" s="27" t="s">
        <v>32</v>
      </c>
      <c r="F6233" s="27" t="s">
        <v>257</v>
      </c>
      <c r="G6233" s="33">
        <v>218378.69</v>
      </c>
      <c r="H6233" s="33">
        <v>218378.69</v>
      </c>
      <c r="I6233" s="33">
        <v>5622</v>
      </c>
      <c r="J6233" s="33">
        <v>467</v>
      </c>
      <c r="K6233" s="33">
        <v>12400</v>
      </c>
      <c r="L6233" s="33">
        <v>1</v>
      </c>
      <c r="M6233" s="33">
        <v>1</v>
      </c>
      <c r="N6233" s="33">
        <v>277571.66</v>
      </c>
      <c r="O6233" s="33">
        <v>1097.8</v>
      </c>
      <c r="P6233" s="33">
        <v>2225</v>
      </c>
    </row>
    <row r="6234" spans="1:16">
      <c r="A6234" s="27" t="s">
        <v>976</v>
      </c>
      <c r="B6234" s="31">
        <v>202602</v>
      </c>
      <c r="C6234" s="27" t="s">
        <v>121</v>
      </c>
      <c r="D6234" s="27" t="s">
        <v>211</v>
      </c>
      <c r="E6234" s="27" t="s">
        <v>32</v>
      </c>
      <c r="F6234" s="27" t="s">
        <v>257</v>
      </c>
      <c r="G6234" s="33">
        <v>237284.06</v>
      </c>
      <c r="H6234" s="33">
        <v>237284.06</v>
      </c>
      <c r="I6234" s="33">
        <v>5941</v>
      </c>
      <c r="J6234" s="33">
        <v>478</v>
      </c>
      <c r="K6234" s="33">
        <v>12400</v>
      </c>
      <c r="L6234" s="33">
        <v>1</v>
      </c>
      <c r="M6234" s="33">
        <v>1</v>
      </c>
      <c r="N6234" s="33">
        <v>285706.41</v>
      </c>
      <c r="O6234" s="33">
        <v>1464.3</v>
      </c>
      <c r="P6234" s="33">
        <v>2514</v>
      </c>
    </row>
    <row r="6235" spans="1:16">
      <c r="A6235" s="27" t="s">
        <v>976</v>
      </c>
      <c r="B6235" s="31">
        <v>202603</v>
      </c>
      <c r="C6235" s="27" t="s">
        <v>121</v>
      </c>
      <c r="D6235" s="27" t="s">
        <v>211</v>
      </c>
      <c r="E6235" s="27" t="s">
        <v>32</v>
      </c>
      <c r="F6235" s="27" t="s">
        <v>257</v>
      </c>
      <c r="G6235" s="33">
        <v>296366.46</v>
      </c>
      <c r="H6235" s="33">
        <v>296366.46</v>
      </c>
      <c r="I6235" s="33">
        <v>7104</v>
      </c>
      <c r="J6235" s="33">
        <v>558</v>
      </c>
      <c r="K6235" s="33">
        <v>12400</v>
      </c>
      <c r="L6235" s="33">
        <v>1</v>
      </c>
      <c r="M6235" s="33">
        <v>1</v>
      </c>
      <c r="N6235" s="33">
        <v>355731.03</v>
      </c>
      <c r="O6235" s="33">
        <v>1591.7</v>
      </c>
      <c r="P6235" s="33">
        <v>3086</v>
      </c>
    </row>
    <row r="6236" spans="1:16">
      <c r="A6236" s="27" t="s">
        <v>976</v>
      </c>
      <c r="B6236" s="31">
        <v>202604</v>
      </c>
      <c r="C6236" s="27" t="s">
        <v>121</v>
      </c>
      <c r="D6236" s="27" t="s">
        <v>211</v>
      </c>
      <c r="E6236" s="27" t="s">
        <v>32</v>
      </c>
      <c r="F6236" s="27" t="s">
        <v>257</v>
      </c>
      <c r="G6236" s="33">
        <v>339160.03</v>
      </c>
      <c r="H6236" s="33">
        <v>339160.03</v>
      </c>
      <c r="I6236" s="33">
        <v>9131</v>
      </c>
      <c r="J6236" s="33">
        <v>636</v>
      </c>
      <c r="K6236" s="33">
        <v>12400</v>
      </c>
      <c r="L6236" s="33">
        <v>1</v>
      </c>
      <c r="M6236" s="33">
        <v>1</v>
      </c>
      <c r="N6236" s="33">
        <v>418218.58</v>
      </c>
      <c r="O6236" s="33">
        <v>1985.2</v>
      </c>
      <c r="P6236" s="33">
        <v>3560</v>
      </c>
    </row>
    <row r="6237" spans="1:16">
      <c r="A6237" s="27" t="s">
        <v>976</v>
      </c>
      <c r="B6237" s="31">
        <v>202605</v>
      </c>
      <c r="C6237" s="27" t="s">
        <v>121</v>
      </c>
      <c r="D6237" s="27" t="s">
        <v>211</v>
      </c>
      <c r="E6237" s="27" t="s">
        <v>32</v>
      </c>
      <c r="F6237" s="27" t="s">
        <v>257</v>
      </c>
      <c r="G6237" s="33">
        <v>358486.78</v>
      </c>
      <c r="H6237" s="33">
        <v>358486.78</v>
      </c>
      <c r="I6237" s="33">
        <v>9326</v>
      </c>
      <c r="J6237" s="33">
        <v>586</v>
      </c>
      <c r="K6237" s="33">
        <v>12400</v>
      </c>
      <c r="L6237" s="33">
        <v>1</v>
      </c>
      <c r="M6237" s="33">
        <v>1</v>
      </c>
      <c r="N6237" s="33">
        <v>457622.34</v>
      </c>
      <c r="O6237" s="33">
        <v>2124.4</v>
      </c>
      <c r="P6237" s="33">
        <v>3789</v>
      </c>
    </row>
    <row r="6238" spans="1:16">
      <c r="A6238" s="27" t="s">
        <v>976</v>
      </c>
      <c r="B6238" s="31">
        <v>202606</v>
      </c>
      <c r="C6238" s="27" t="s">
        <v>121</v>
      </c>
      <c r="D6238" s="27" t="s">
        <v>211</v>
      </c>
      <c r="E6238" s="27" t="s">
        <v>32</v>
      </c>
      <c r="F6238" s="27" t="s">
        <v>257</v>
      </c>
      <c r="G6238" s="33">
        <v>353602.63</v>
      </c>
      <c r="H6238" s="33">
        <v>353602.63</v>
      </c>
      <c r="I6238" s="33">
        <v>9027</v>
      </c>
      <c r="J6238" s="33">
        <v>636</v>
      </c>
      <c r="K6238" s="33">
        <v>12400</v>
      </c>
      <c r="L6238" s="33">
        <v>1</v>
      </c>
      <c r="M6238" s="33">
        <v>1</v>
      </c>
      <c r="N6238" s="33">
        <v>446651.4</v>
      </c>
      <c r="O6238" s="33">
        <v>1899.2</v>
      </c>
      <c r="P6238" s="33">
        <v>3656</v>
      </c>
    </row>
    <row r="6239" spans="1:16">
      <c r="A6239" s="27" t="s">
        <v>976</v>
      </c>
      <c r="B6239" s="31">
        <v>202607</v>
      </c>
      <c r="C6239" s="27" t="s">
        <v>121</v>
      </c>
      <c r="D6239" s="27" t="s">
        <v>211</v>
      </c>
      <c r="E6239" s="27" t="s">
        <v>32</v>
      </c>
      <c r="F6239" s="27" t="s">
        <v>257</v>
      </c>
      <c r="G6239" s="33">
        <v>333248.63</v>
      </c>
      <c r="H6239" s="33">
        <v>333248.63</v>
      </c>
      <c r="I6239" s="33">
        <v>8338</v>
      </c>
      <c r="J6239" s="33">
        <v>582</v>
      </c>
      <c r="K6239" s="33">
        <v>12400</v>
      </c>
      <c r="L6239" s="33">
        <v>1</v>
      </c>
      <c r="M6239" s="33">
        <v>1</v>
      </c>
      <c r="N6239" s="33">
        <v>396749.77</v>
      </c>
      <c r="O6239" s="33">
        <v>2005.7</v>
      </c>
      <c r="P6239" s="33">
        <v>3349</v>
      </c>
    </row>
    <row r="6240" spans="1:16">
      <c r="A6240" s="27" t="s">
        <v>977</v>
      </c>
      <c r="B6240" s="31">
        <v>202408</v>
      </c>
      <c r="C6240" s="27" t="s">
        <v>121</v>
      </c>
      <c r="D6240" s="27" t="s">
        <v>211</v>
      </c>
      <c r="E6240" s="27" t="s">
        <v>32</v>
      </c>
      <c r="F6240" s="27" t="s">
        <v>257</v>
      </c>
      <c r="G6240" s="33">
        <v>203931.9</v>
      </c>
      <c r="H6240" s="33">
        <v>203931.9</v>
      </c>
      <c r="I6240" s="33">
        <v>5242</v>
      </c>
      <c r="J6240" s="33">
        <v>357</v>
      </c>
      <c r="K6240" s="33">
        <v>6900</v>
      </c>
      <c r="L6240" s="33">
        <v>1</v>
      </c>
      <c r="M6240" s="33">
        <v>1</v>
      </c>
      <c r="N6240" s="33">
        <v>187468.82</v>
      </c>
      <c r="O6240" s="33">
        <v>1118.5</v>
      </c>
      <c r="P6240" s="33">
        <v>2091</v>
      </c>
    </row>
    <row r="6241" spans="1:16">
      <c r="A6241" s="27" t="s">
        <v>977</v>
      </c>
      <c r="B6241" s="31">
        <v>202409</v>
      </c>
      <c r="C6241" s="27" t="s">
        <v>121</v>
      </c>
      <c r="D6241" s="27" t="s">
        <v>211</v>
      </c>
      <c r="E6241" s="27" t="s">
        <v>32</v>
      </c>
      <c r="F6241" s="27" t="s">
        <v>257</v>
      </c>
      <c r="G6241" s="33">
        <v>199737.75</v>
      </c>
      <c r="H6241" s="33">
        <v>199737.75</v>
      </c>
      <c r="I6241" s="33">
        <v>4992</v>
      </c>
      <c r="J6241" s="33">
        <v>362</v>
      </c>
      <c r="K6241" s="33">
        <v>6900</v>
      </c>
      <c r="L6241" s="33">
        <v>1</v>
      </c>
      <c r="M6241" s="33">
        <v>1</v>
      </c>
      <c r="N6241" s="33">
        <v>180084.56</v>
      </c>
      <c r="O6241" s="33">
        <v>1183.8</v>
      </c>
      <c r="P6241" s="33">
        <v>2078</v>
      </c>
    </row>
    <row r="6242" spans="1:16">
      <c r="A6242" s="27" t="s">
        <v>977</v>
      </c>
      <c r="B6242" s="31">
        <v>202410</v>
      </c>
      <c r="C6242" s="27" t="s">
        <v>121</v>
      </c>
      <c r="D6242" s="27" t="s">
        <v>211</v>
      </c>
      <c r="E6242" s="27" t="s">
        <v>32</v>
      </c>
      <c r="F6242" s="27" t="s">
        <v>257</v>
      </c>
      <c r="G6242" s="33">
        <v>222574.48</v>
      </c>
      <c r="H6242" s="33">
        <v>222574.48</v>
      </c>
      <c r="I6242" s="33">
        <v>5689</v>
      </c>
      <c r="J6242" s="33">
        <v>456</v>
      </c>
      <c r="K6242" s="33">
        <v>6900</v>
      </c>
      <c r="L6242" s="33">
        <v>1</v>
      </c>
      <c r="M6242" s="33">
        <v>1</v>
      </c>
      <c r="N6242" s="33">
        <v>197620.28</v>
      </c>
      <c r="O6242" s="33">
        <v>1321.5</v>
      </c>
      <c r="P6242" s="33">
        <v>2343</v>
      </c>
    </row>
    <row r="6243" spans="1:16">
      <c r="A6243" s="27" t="s">
        <v>977</v>
      </c>
      <c r="B6243" s="31">
        <v>202411</v>
      </c>
      <c r="C6243" s="27" t="s">
        <v>121</v>
      </c>
      <c r="D6243" s="27" t="s">
        <v>211</v>
      </c>
      <c r="E6243" s="27" t="s">
        <v>32</v>
      </c>
      <c r="F6243" s="27" t="s">
        <v>257</v>
      </c>
      <c r="G6243" s="33">
        <v>282631.94</v>
      </c>
      <c r="H6243" s="33">
        <v>282631.94</v>
      </c>
      <c r="I6243" s="33">
        <v>7289</v>
      </c>
      <c r="J6243" s="33">
        <v>616</v>
      </c>
      <c r="K6243" s="33">
        <v>6900</v>
      </c>
      <c r="L6243" s="33">
        <v>1</v>
      </c>
      <c r="M6243" s="33">
        <v>1</v>
      </c>
      <c r="N6243" s="33">
        <v>238265.75</v>
      </c>
      <c r="O6243" s="33">
        <v>1629.4</v>
      </c>
      <c r="P6243" s="33">
        <v>2902</v>
      </c>
    </row>
    <row r="6244" spans="1:16">
      <c r="A6244" s="27" t="s">
        <v>977</v>
      </c>
      <c r="B6244" s="31">
        <v>202412</v>
      </c>
      <c r="C6244" s="27" t="s">
        <v>121</v>
      </c>
      <c r="D6244" s="27" t="s">
        <v>211</v>
      </c>
      <c r="E6244" s="27" t="s">
        <v>32</v>
      </c>
      <c r="F6244" s="27" t="s">
        <v>257</v>
      </c>
      <c r="G6244" s="33">
        <v>296217.88</v>
      </c>
      <c r="H6244" s="33">
        <v>296217.88</v>
      </c>
      <c r="I6244" s="33">
        <v>8019</v>
      </c>
      <c r="J6244" s="33">
        <v>612</v>
      </c>
      <c r="K6244" s="33">
        <v>6900</v>
      </c>
      <c r="L6244" s="33">
        <v>1</v>
      </c>
      <c r="M6244" s="33">
        <v>1</v>
      </c>
      <c r="N6244" s="33">
        <v>273258.65</v>
      </c>
      <c r="O6244" s="33">
        <v>1780.1</v>
      </c>
      <c r="P6244" s="33">
        <v>3137</v>
      </c>
    </row>
    <row r="6245" spans="1:16">
      <c r="A6245" s="27" t="s">
        <v>977</v>
      </c>
      <c r="B6245" s="31">
        <v>202501</v>
      </c>
      <c r="C6245" s="27" t="s">
        <v>121</v>
      </c>
      <c r="D6245" s="27" t="s">
        <v>211</v>
      </c>
      <c r="E6245" s="27" t="s">
        <v>32</v>
      </c>
      <c r="F6245" s="27" t="s">
        <v>257</v>
      </c>
      <c r="G6245" s="33">
        <v>173287.09</v>
      </c>
      <c r="H6245" s="33">
        <v>173287.09</v>
      </c>
      <c r="I6245" s="33">
        <v>4267</v>
      </c>
      <c r="J6245" s="33">
        <v>304</v>
      </c>
      <c r="K6245" s="33">
        <v>6900</v>
      </c>
      <c r="L6245" s="33">
        <v>1</v>
      </c>
      <c r="M6245" s="33">
        <v>1</v>
      </c>
      <c r="N6245" s="33">
        <v>138759.82</v>
      </c>
      <c r="O6245" s="33">
        <v>959.1</v>
      </c>
      <c r="P6245" s="33">
        <v>1770</v>
      </c>
    </row>
    <row r="6246" spans="1:16">
      <c r="A6246" s="27" t="s">
        <v>977</v>
      </c>
      <c r="B6246" s="31">
        <v>202502</v>
      </c>
      <c r="C6246" s="27" t="s">
        <v>121</v>
      </c>
      <c r="D6246" s="27" t="s">
        <v>211</v>
      </c>
      <c r="E6246" s="27" t="s">
        <v>32</v>
      </c>
      <c r="F6246" s="27" t="s">
        <v>257</v>
      </c>
      <c r="G6246" s="33">
        <v>181925.76</v>
      </c>
      <c r="H6246" s="33">
        <v>181925.76</v>
      </c>
      <c r="I6246" s="33">
        <v>4944</v>
      </c>
      <c r="J6246" s="33">
        <v>334</v>
      </c>
      <c r="K6246" s="33">
        <v>6900</v>
      </c>
      <c r="L6246" s="33">
        <v>1</v>
      </c>
      <c r="M6246" s="33">
        <v>1</v>
      </c>
      <c r="N6246" s="33">
        <v>142826.43</v>
      </c>
      <c r="O6246" s="33">
        <v>1181.9</v>
      </c>
      <c r="P6246" s="33">
        <v>1962</v>
      </c>
    </row>
    <row r="6247" spans="1:16">
      <c r="A6247" s="27" t="s">
        <v>977</v>
      </c>
      <c r="B6247" s="31">
        <v>202503</v>
      </c>
      <c r="C6247" s="27" t="s">
        <v>121</v>
      </c>
      <c r="D6247" s="27" t="s">
        <v>211</v>
      </c>
      <c r="E6247" s="27" t="s">
        <v>32</v>
      </c>
      <c r="F6247" s="27" t="s">
        <v>257</v>
      </c>
      <c r="G6247" s="33">
        <v>200914.9</v>
      </c>
      <c r="H6247" s="33">
        <v>200914.9</v>
      </c>
      <c r="I6247" s="33">
        <v>5110</v>
      </c>
      <c r="J6247" s="33">
        <v>345</v>
      </c>
      <c r="K6247" s="33">
        <v>6900</v>
      </c>
      <c r="L6247" s="33">
        <v>1</v>
      </c>
      <c r="M6247" s="33">
        <v>1</v>
      </c>
      <c r="N6247" s="33">
        <v>177832.18</v>
      </c>
      <c r="O6247" s="33">
        <v>1074.4</v>
      </c>
      <c r="P6247" s="33">
        <v>2083</v>
      </c>
    </row>
    <row r="6248" spans="1:16">
      <c r="A6248" s="27" t="s">
        <v>977</v>
      </c>
      <c r="B6248" s="31">
        <v>202504</v>
      </c>
      <c r="C6248" s="27" t="s">
        <v>121</v>
      </c>
      <c r="D6248" s="27" t="s">
        <v>211</v>
      </c>
      <c r="E6248" s="27" t="s">
        <v>32</v>
      </c>
      <c r="F6248" s="27" t="s">
        <v>257</v>
      </c>
      <c r="G6248" s="33">
        <v>218787.13</v>
      </c>
      <c r="H6248" s="33">
        <v>218787.13</v>
      </c>
      <c r="I6248" s="33">
        <v>5648</v>
      </c>
      <c r="J6248" s="33">
        <v>424</v>
      </c>
      <c r="K6248" s="33">
        <v>6900</v>
      </c>
      <c r="L6248" s="33">
        <v>1</v>
      </c>
      <c r="M6248" s="33">
        <v>1</v>
      </c>
      <c r="N6248" s="33">
        <v>209070.1</v>
      </c>
      <c r="O6248" s="33">
        <v>1182.7</v>
      </c>
      <c r="P6248" s="33">
        <v>2238</v>
      </c>
    </row>
    <row r="6249" spans="1:16">
      <c r="A6249" s="27" t="s">
        <v>977</v>
      </c>
      <c r="B6249" s="31">
        <v>202505</v>
      </c>
      <c r="C6249" s="27" t="s">
        <v>121</v>
      </c>
      <c r="D6249" s="27" t="s">
        <v>211</v>
      </c>
      <c r="E6249" s="27" t="s">
        <v>32</v>
      </c>
      <c r="F6249" s="27" t="s">
        <v>257</v>
      </c>
      <c r="G6249" s="33">
        <v>255065.29</v>
      </c>
      <c r="H6249" s="33">
        <v>255065.29</v>
      </c>
      <c r="I6249" s="33">
        <v>6647</v>
      </c>
      <c r="J6249" s="33">
        <v>514</v>
      </c>
      <c r="K6249" s="33">
        <v>6900</v>
      </c>
      <c r="L6249" s="33">
        <v>1</v>
      </c>
      <c r="M6249" s="33">
        <v>1</v>
      </c>
      <c r="N6249" s="33">
        <v>228768.29</v>
      </c>
      <c r="O6249" s="33">
        <v>1467.9</v>
      </c>
      <c r="P6249" s="33">
        <v>2619</v>
      </c>
    </row>
    <row r="6250" spans="1:16">
      <c r="A6250" s="27" t="s">
        <v>977</v>
      </c>
      <c r="B6250" s="31">
        <v>202506</v>
      </c>
      <c r="C6250" s="27" t="s">
        <v>121</v>
      </c>
      <c r="D6250" s="27" t="s">
        <v>211</v>
      </c>
      <c r="E6250" s="27" t="s">
        <v>32</v>
      </c>
      <c r="F6250" s="27" t="s">
        <v>257</v>
      </c>
      <c r="G6250" s="33">
        <v>226719.99</v>
      </c>
      <c r="H6250" s="33">
        <v>226719.99</v>
      </c>
      <c r="I6250" s="33">
        <v>5660</v>
      </c>
      <c r="J6250" s="33">
        <v>412</v>
      </c>
      <c r="K6250" s="33">
        <v>6900</v>
      </c>
      <c r="L6250" s="33">
        <v>1</v>
      </c>
      <c r="M6250" s="33">
        <v>1</v>
      </c>
      <c r="N6250" s="33">
        <v>223283.84</v>
      </c>
      <c r="O6250" s="33">
        <v>1195</v>
      </c>
      <c r="P6250" s="33">
        <v>2358</v>
      </c>
    </row>
    <row r="6251" spans="1:16">
      <c r="A6251" s="27" t="s">
        <v>977</v>
      </c>
      <c r="B6251" s="31">
        <v>202507</v>
      </c>
      <c r="C6251" s="27" t="s">
        <v>121</v>
      </c>
      <c r="D6251" s="27" t="s">
        <v>211</v>
      </c>
      <c r="E6251" s="27" t="s">
        <v>32</v>
      </c>
      <c r="F6251" s="27" t="s">
        <v>257</v>
      </c>
      <c r="G6251" s="33">
        <v>228540.19</v>
      </c>
      <c r="H6251" s="33">
        <v>228540.19</v>
      </c>
      <c r="I6251" s="33">
        <v>5513</v>
      </c>
      <c r="J6251" s="33">
        <v>418</v>
      </c>
      <c r="K6251" s="33">
        <v>6900</v>
      </c>
      <c r="L6251" s="33">
        <v>1</v>
      </c>
      <c r="M6251" s="33">
        <v>1</v>
      </c>
      <c r="N6251" s="33">
        <v>198337.7</v>
      </c>
      <c r="O6251" s="33">
        <v>1230</v>
      </c>
      <c r="P6251" s="33">
        <v>2216</v>
      </c>
    </row>
    <row r="6252" spans="1:16">
      <c r="A6252" s="27" t="s">
        <v>977</v>
      </c>
      <c r="B6252" s="31">
        <v>202508</v>
      </c>
      <c r="C6252" s="27" t="s">
        <v>121</v>
      </c>
      <c r="D6252" s="27" t="s">
        <v>211</v>
      </c>
      <c r="E6252" s="27" t="s">
        <v>32</v>
      </c>
      <c r="F6252" s="27" t="s">
        <v>257</v>
      </c>
      <c r="G6252" s="33">
        <v>202322.09</v>
      </c>
      <c r="H6252" s="33">
        <v>202322.09</v>
      </c>
      <c r="I6252" s="33">
        <v>4686</v>
      </c>
      <c r="J6252" s="33">
        <v>363</v>
      </c>
      <c r="K6252" s="33">
        <v>6900</v>
      </c>
      <c r="L6252" s="33">
        <v>1</v>
      </c>
      <c r="M6252" s="33">
        <v>1</v>
      </c>
      <c r="N6252" s="33">
        <v>190843.26</v>
      </c>
      <c r="O6252" s="33">
        <v>1041.7</v>
      </c>
      <c r="P6252" s="33">
        <v>2014</v>
      </c>
    </row>
    <row r="6253" spans="1:16">
      <c r="A6253" s="27" t="s">
        <v>977</v>
      </c>
      <c r="B6253" s="31">
        <v>202509</v>
      </c>
      <c r="C6253" s="27" t="s">
        <v>121</v>
      </c>
      <c r="D6253" s="27" t="s">
        <v>211</v>
      </c>
      <c r="E6253" s="27" t="s">
        <v>32</v>
      </c>
      <c r="F6253" s="27" t="s">
        <v>257</v>
      </c>
      <c r="G6253" s="33">
        <v>177332.74</v>
      </c>
      <c r="H6253" s="33">
        <v>177332.74</v>
      </c>
      <c r="I6253" s="33">
        <v>4209</v>
      </c>
      <c r="J6253" s="33">
        <v>282</v>
      </c>
      <c r="K6253" s="33">
        <v>6900</v>
      </c>
      <c r="L6253" s="33">
        <v>1</v>
      </c>
      <c r="M6253" s="33">
        <v>1</v>
      </c>
      <c r="N6253" s="33">
        <v>183326.08</v>
      </c>
      <c r="O6253" s="33">
        <v>871.2</v>
      </c>
      <c r="P6253" s="33">
        <v>1790</v>
      </c>
    </row>
    <row r="6254" spans="1:16">
      <c r="A6254" s="27" t="s">
        <v>977</v>
      </c>
      <c r="B6254" s="31">
        <v>202510</v>
      </c>
      <c r="C6254" s="27" t="s">
        <v>121</v>
      </c>
      <c r="D6254" s="27" t="s">
        <v>211</v>
      </c>
      <c r="E6254" s="27" t="s">
        <v>32</v>
      </c>
      <c r="F6254" s="27" t="s">
        <v>257</v>
      </c>
      <c r="G6254" s="33">
        <v>228709.62</v>
      </c>
      <c r="H6254" s="33">
        <v>228709.62</v>
      </c>
      <c r="I6254" s="33">
        <v>5581</v>
      </c>
      <c r="J6254" s="33">
        <v>421</v>
      </c>
      <c r="K6254" s="33">
        <v>6900</v>
      </c>
      <c r="L6254" s="33">
        <v>1</v>
      </c>
      <c r="M6254" s="33">
        <v>1</v>
      </c>
      <c r="N6254" s="33">
        <v>201177.44</v>
      </c>
      <c r="O6254" s="33">
        <v>1227.5</v>
      </c>
      <c r="P6254" s="33">
        <v>2295</v>
      </c>
    </row>
    <row r="6255" spans="1:16">
      <c r="A6255" s="27" t="s">
        <v>977</v>
      </c>
      <c r="B6255" s="31">
        <v>202511</v>
      </c>
      <c r="C6255" s="27" t="s">
        <v>121</v>
      </c>
      <c r="D6255" s="27" t="s">
        <v>211</v>
      </c>
      <c r="E6255" s="27" t="s">
        <v>32</v>
      </c>
      <c r="F6255" s="27" t="s">
        <v>257</v>
      </c>
      <c r="G6255" s="33">
        <v>258886.47</v>
      </c>
      <c r="H6255" s="33">
        <v>258886.47</v>
      </c>
      <c r="I6255" s="33">
        <v>7021</v>
      </c>
      <c r="J6255" s="33">
        <v>581</v>
      </c>
      <c r="K6255" s="33">
        <v>6900</v>
      </c>
      <c r="L6255" s="33">
        <v>1</v>
      </c>
      <c r="M6255" s="33">
        <v>1</v>
      </c>
      <c r="N6255" s="33">
        <v>242554.53</v>
      </c>
      <c r="O6255" s="33">
        <v>1382</v>
      </c>
      <c r="P6255" s="33">
        <v>2901</v>
      </c>
    </row>
    <row r="6256" spans="1:16">
      <c r="A6256" s="27" t="s">
        <v>977</v>
      </c>
      <c r="B6256" s="31">
        <v>202512</v>
      </c>
      <c r="C6256" s="27" t="s">
        <v>121</v>
      </c>
      <c r="D6256" s="27" t="s">
        <v>211</v>
      </c>
      <c r="E6256" s="27" t="s">
        <v>32</v>
      </c>
      <c r="F6256" s="27" t="s">
        <v>257</v>
      </c>
      <c r="G6256" s="33">
        <v>287478.26</v>
      </c>
      <c r="H6256" s="33">
        <v>287478.26</v>
      </c>
      <c r="I6256" s="33">
        <v>7436</v>
      </c>
      <c r="J6256" s="33">
        <v>614</v>
      </c>
      <c r="K6256" s="33">
        <v>6900</v>
      </c>
      <c r="L6256" s="33">
        <v>1</v>
      </c>
      <c r="M6256" s="33">
        <v>1</v>
      </c>
      <c r="N6256" s="33">
        <v>278177.3</v>
      </c>
      <c r="O6256" s="33">
        <v>1722</v>
      </c>
      <c r="P6256" s="33">
        <v>2995</v>
      </c>
    </row>
    <row r="6257" spans="1:16">
      <c r="A6257" s="27" t="s">
        <v>977</v>
      </c>
      <c r="B6257" s="31">
        <v>202601</v>
      </c>
      <c r="C6257" s="27" t="s">
        <v>121</v>
      </c>
      <c r="D6257" s="27" t="s">
        <v>211</v>
      </c>
      <c r="E6257" s="27" t="s">
        <v>32</v>
      </c>
      <c r="F6257" s="27" t="s">
        <v>257</v>
      </c>
      <c r="G6257" s="33">
        <v>148393.7</v>
      </c>
      <c r="H6257" s="33">
        <v>148393.7</v>
      </c>
      <c r="I6257" s="33">
        <v>4099</v>
      </c>
      <c r="J6257" s="33">
        <v>315</v>
      </c>
      <c r="K6257" s="33">
        <v>6900</v>
      </c>
      <c r="L6257" s="33">
        <v>1</v>
      </c>
      <c r="M6257" s="33">
        <v>1</v>
      </c>
      <c r="N6257" s="33">
        <v>141257.49</v>
      </c>
      <c r="O6257" s="33">
        <v>832.8</v>
      </c>
      <c r="P6257" s="33">
        <v>1601</v>
      </c>
    </row>
    <row r="6258" spans="1:16">
      <c r="A6258" s="27" t="s">
        <v>977</v>
      </c>
      <c r="B6258" s="31">
        <v>202602</v>
      </c>
      <c r="C6258" s="27" t="s">
        <v>121</v>
      </c>
      <c r="D6258" s="27" t="s">
        <v>211</v>
      </c>
      <c r="E6258" s="27" t="s">
        <v>32</v>
      </c>
      <c r="F6258" s="27" t="s">
        <v>257</v>
      </c>
      <c r="G6258" s="33">
        <v>174273.37</v>
      </c>
      <c r="H6258" s="33">
        <v>174273.37</v>
      </c>
      <c r="I6258" s="33">
        <v>4543</v>
      </c>
      <c r="J6258" s="33">
        <v>328</v>
      </c>
      <c r="K6258" s="33">
        <v>6900</v>
      </c>
      <c r="L6258" s="33">
        <v>1</v>
      </c>
      <c r="M6258" s="33">
        <v>1</v>
      </c>
      <c r="N6258" s="33">
        <v>145397.31</v>
      </c>
      <c r="O6258" s="33">
        <v>893.9</v>
      </c>
      <c r="P6258" s="33">
        <v>1841</v>
      </c>
    </row>
    <row r="6259" spans="1:16">
      <c r="A6259" s="27" t="s">
        <v>977</v>
      </c>
      <c r="B6259" s="31">
        <v>202603</v>
      </c>
      <c r="C6259" s="27" t="s">
        <v>121</v>
      </c>
      <c r="D6259" s="27" t="s">
        <v>211</v>
      </c>
      <c r="E6259" s="27" t="s">
        <v>32</v>
      </c>
      <c r="F6259" s="27" t="s">
        <v>257</v>
      </c>
      <c r="G6259" s="33">
        <v>209692.66</v>
      </c>
      <c r="H6259" s="33">
        <v>209692.66</v>
      </c>
      <c r="I6259" s="33">
        <v>5419</v>
      </c>
      <c r="J6259" s="33">
        <v>364</v>
      </c>
      <c r="K6259" s="33">
        <v>6900</v>
      </c>
      <c r="L6259" s="33">
        <v>1</v>
      </c>
      <c r="M6259" s="33">
        <v>1</v>
      </c>
      <c r="N6259" s="33">
        <v>181033.16</v>
      </c>
      <c r="O6259" s="33">
        <v>1104.4</v>
      </c>
      <c r="P6259" s="33">
        <v>2190</v>
      </c>
    </row>
    <row r="6260" spans="1:16">
      <c r="A6260" s="27" t="s">
        <v>977</v>
      </c>
      <c r="B6260" s="31">
        <v>202604</v>
      </c>
      <c r="C6260" s="27" t="s">
        <v>121</v>
      </c>
      <c r="D6260" s="27" t="s">
        <v>211</v>
      </c>
      <c r="E6260" s="27" t="s">
        <v>32</v>
      </c>
      <c r="F6260" s="27" t="s">
        <v>257</v>
      </c>
      <c r="G6260" s="33">
        <v>235171.93</v>
      </c>
      <c r="H6260" s="33">
        <v>235171.93</v>
      </c>
      <c r="I6260" s="33">
        <v>5722</v>
      </c>
      <c r="J6260" s="33">
        <v>343</v>
      </c>
      <c r="K6260" s="33">
        <v>6900</v>
      </c>
      <c r="L6260" s="33">
        <v>1</v>
      </c>
      <c r="M6260" s="33">
        <v>1</v>
      </c>
      <c r="N6260" s="33">
        <v>212833.36</v>
      </c>
      <c r="O6260" s="33">
        <v>1369.8</v>
      </c>
      <c r="P6260" s="33">
        <v>2341</v>
      </c>
    </row>
    <row r="6261" spans="1:16">
      <c r="A6261" s="27" t="s">
        <v>977</v>
      </c>
      <c r="B6261" s="31">
        <v>202605</v>
      </c>
      <c r="C6261" s="27" t="s">
        <v>121</v>
      </c>
      <c r="D6261" s="27" t="s">
        <v>211</v>
      </c>
      <c r="E6261" s="27" t="s">
        <v>32</v>
      </c>
      <c r="F6261" s="27" t="s">
        <v>257</v>
      </c>
      <c r="G6261" s="33">
        <v>267999.04</v>
      </c>
      <c r="H6261" s="33">
        <v>267999.04</v>
      </c>
      <c r="I6261" s="33">
        <v>6682</v>
      </c>
      <c r="J6261" s="33">
        <v>545</v>
      </c>
      <c r="K6261" s="33">
        <v>6900</v>
      </c>
      <c r="L6261" s="33">
        <v>1</v>
      </c>
      <c r="M6261" s="33">
        <v>1</v>
      </c>
      <c r="N6261" s="33">
        <v>232886.12</v>
      </c>
      <c r="O6261" s="33">
        <v>1346.1</v>
      </c>
      <c r="P6261" s="33">
        <v>2699</v>
      </c>
    </row>
    <row r="6262" spans="1:16">
      <c r="A6262" s="27" t="s">
        <v>977</v>
      </c>
      <c r="B6262" s="31">
        <v>202606</v>
      </c>
      <c r="C6262" s="27" t="s">
        <v>121</v>
      </c>
      <c r="D6262" s="27" t="s">
        <v>211</v>
      </c>
      <c r="E6262" s="27" t="s">
        <v>32</v>
      </c>
      <c r="F6262" s="27" t="s">
        <v>257</v>
      </c>
      <c r="G6262" s="33">
        <v>238449.77</v>
      </c>
      <c r="H6262" s="33">
        <v>238449.77</v>
      </c>
      <c r="I6262" s="33">
        <v>5900</v>
      </c>
      <c r="J6262" s="33">
        <v>484</v>
      </c>
      <c r="K6262" s="33">
        <v>6900</v>
      </c>
      <c r="L6262" s="33">
        <v>1</v>
      </c>
      <c r="M6262" s="33">
        <v>1</v>
      </c>
      <c r="N6262" s="33">
        <v>227302.95</v>
      </c>
      <c r="O6262" s="33">
        <v>1170.8</v>
      </c>
      <c r="P6262" s="33">
        <v>2361</v>
      </c>
    </row>
    <row r="6263" spans="1:16">
      <c r="A6263" s="27" t="s">
        <v>977</v>
      </c>
      <c r="B6263" s="31">
        <v>202607</v>
      </c>
      <c r="C6263" s="27" t="s">
        <v>121</v>
      </c>
      <c r="D6263" s="27" t="s">
        <v>211</v>
      </c>
      <c r="E6263" s="27" t="s">
        <v>32</v>
      </c>
      <c r="F6263" s="27" t="s">
        <v>257</v>
      </c>
      <c r="G6263" s="33">
        <v>212223.78</v>
      </c>
      <c r="H6263" s="33">
        <v>212223.78</v>
      </c>
      <c r="I6263" s="33">
        <v>5507</v>
      </c>
      <c r="J6263" s="33">
        <v>455</v>
      </c>
      <c r="K6263" s="33">
        <v>6900</v>
      </c>
      <c r="L6263" s="33">
        <v>1</v>
      </c>
      <c r="M6263" s="33">
        <v>1</v>
      </c>
      <c r="N6263" s="33">
        <v>201907.78</v>
      </c>
      <c r="O6263" s="33">
        <v>1180.6</v>
      </c>
      <c r="P6263" s="33">
        <v>2201</v>
      </c>
    </row>
    <row r="6264" spans="1:16">
      <c r="A6264" s="27" t="s">
        <v>979</v>
      </c>
      <c r="B6264" s="31">
        <v>202408</v>
      </c>
      <c r="C6264" s="27" t="s">
        <v>121</v>
      </c>
      <c r="D6264" s="27" t="s">
        <v>211</v>
      </c>
      <c r="E6264" s="27" t="s">
        <v>32</v>
      </c>
      <c r="F6264" s="27" t="s">
        <v>289</v>
      </c>
      <c r="G6264" s="33">
        <v>989440.96</v>
      </c>
      <c r="H6264" s="33">
        <v>989440.96</v>
      </c>
      <c r="I6264" s="33">
        <v>17792</v>
      </c>
      <c r="J6264" s="33">
        <v>1671</v>
      </c>
      <c r="K6264" s="33">
        <v>28600</v>
      </c>
      <c r="L6264" s="33">
        <v>1</v>
      </c>
      <c r="M6264" s="33">
        <v>1</v>
      </c>
      <c r="N6264" s="33">
        <v>1048501.94</v>
      </c>
      <c r="O6264" s="33">
        <v>4370.1</v>
      </c>
      <c r="P6264" s="33">
        <v>7619</v>
      </c>
    </row>
    <row r="6265" spans="1:16">
      <c r="A6265" s="27" t="s">
        <v>979</v>
      </c>
      <c r="B6265" s="31">
        <v>202409</v>
      </c>
      <c r="C6265" s="27" t="s">
        <v>121</v>
      </c>
      <c r="D6265" s="27" t="s">
        <v>211</v>
      </c>
      <c r="E6265" s="27" t="s">
        <v>32</v>
      </c>
      <c r="F6265" s="27" t="s">
        <v>289</v>
      </c>
      <c r="G6265" s="33">
        <v>1019600.26</v>
      </c>
      <c r="H6265" s="33">
        <v>1019600.26</v>
      </c>
      <c r="I6265" s="33">
        <v>16676</v>
      </c>
      <c r="J6265" s="33">
        <v>1404</v>
      </c>
      <c r="K6265" s="33">
        <v>28600</v>
      </c>
      <c r="L6265" s="33">
        <v>1</v>
      </c>
      <c r="M6265" s="33">
        <v>1</v>
      </c>
      <c r="N6265" s="33">
        <v>1007202.2</v>
      </c>
      <c r="O6265" s="33">
        <v>4724.6</v>
      </c>
      <c r="P6265" s="33">
        <v>7628</v>
      </c>
    </row>
    <row r="6266" spans="1:16">
      <c r="A6266" s="27" t="s">
        <v>979</v>
      </c>
      <c r="B6266" s="31">
        <v>202410</v>
      </c>
      <c r="C6266" s="27" t="s">
        <v>121</v>
      </c>
      <c r="D6266" s="27" t="s">
        <v>211</v>
      </c>
      <c r="E6266" s="27" t="s">
        <v>32</v>
      </c>
      <c r="F6266" s="27" t="s">
        <v>289</v>
      </c>
      <c r="G6266" s="33">
        <v>1208928.81</v>
      </c>
      <c r="H6266" s="33">
        <v>1208928.81</v>
      </c>
      <c r="I6266" s="33">
        <v>21848</v>
      </c>
      <c r="J6266" s="33">
        <v>2026</v>
      </c>
      <c r="K6266" s="33">
        <v>28600</v>
      </c>
      <c r="L6266" s="33">
        <v>1</v>
      </c>
      <c r="M6266" s="33">
        <v>1</v>
      </c>
      <c r="N6266" s="33">
        <v>1105278.41</v>
      </c>
      <c r="O6266" s="33">
        <v>4869.9</v>
      </c>
      <c r="P6266" s="33">
        <v>9393</v>
      </c>
    </row>
    <row r="6267" spans="1:16">
      <c r="A6267" s="27" t="s">
        <v>979</v>
      </c>
      <c r="B6267" s="31">
        <v>202411</v>
      </c>
      <c r="C6267" s="27" t="s">
        <v>121</v>
      </c>
      <c r="D6267" s="27" t="s">
        <v>211</v>
      </c>
      <c r="E6267" s="27" t="s">
        <v>32</v>
      </c>
      <c r="F6267" s="27" t="s">
        <v>289</v>
      </c>
      <c r="G6267" s="33">
        <v>1361915.36</v>
      </c>
      <c r="H6267" s="33">
        <v>1361915.36</v>
      </c>
      <c r="I6267" s="33">
        <v>24981</v>
      </c>
      <c r="J6267" s="33">
        <v>2112</v>
      </c>
      <c r="K6267" s="33">
        <v>28600</v>
      </c>
      <c r="L6267" s="33">
        <v>1</v>
      </c>
      <c r="M6267" s="33">
        <v>1</v>
      </c>
      <c r="N6267" s="33">
        <v>1332606.09</v>
      </c>
      <c r="O6267" s="33">
        <v>6530.5</v>
      </c>
      <c r="P6267" s="33">
        <v>10761</v>
      </c>
    </row>
    <row r="6268" spans="1:16">
      <c r="A6268" s="27" t="s">
        <v>979</v>
      </c>
      <c r="B6268" s="31">
        <v>202412</v>
      </c>
      <c r="C6268" s="27" t="s">
        <v>121</v>
      </c>
      <c r="D6268" s="27" t="s">
        <v>211</v>
      </c>
      <c r="E6268" s="27" t="s">
        <v>32</v>
      </c>
      <c r="F6268" s="27" t="s">
        <v>289</v>
      </c>
      <c r="G6268" s="33">
        <v>1583297.22</v>
      </c>
      <c r="H6268" s="33">
        <v>1583297.22</v>
      </c>
      <c r="I6268" s="33">
        <v>30609</v>
      </c>
      <c r="J6268" s="33">
        <v>2636</v>
      </c>
      <c r="K6268" s="33">
        <v>28600</v>
      </c>
      <c r="L6268" s="33">
        <v>1</v>
      </c>
      <c r="M6268" s="33">
        <v>1</v>
      </c>
      <c r="N6268" s="33">
        <v>1528319.31</v>
      </c>
      <c r="O6268" s="33">
        <v>7067.4</v>
      </c>
      <c r="P6268" s="33">
        <v>13158</v>
      </c>
    </row>
    <row r="6269" spans="1:16">
      <c r="A6269" s="27" t="s">
        <v>979</v>
      </c>
      <c r="B6269" s="31">
        <v>202501</v>
      </c>
      <c r="C6269" s="27" t="s">
        <v>121</v>
      </c>
      <c r="D6269" s="27" t="s">
        <v>211</v>
      </c>
      <c r="E6269" s="27" t="s">
        <v>32</v>
      </c>
      <c r="F6269" s="27" t="s">
        <v>289</v>
      </c>
      <c r="G6269" s="33">
        <v>691150.6</v>
      </c>
      <c r="H6269" s="33">
        <v>691150.6</v>
      </c>
      <c r="I6269" s="33">
        <v>12495</v>
      </c>
      <c r="J6269" s="33">
        <v>919</v>
      </c>
      <c r="K6269" s="33">
        <v>28600</v>
      </c>
      <c r="L6269" s="33">
        <v>1</v>
      </c>
      <c r="M6269" s="33">
        <v>1</v>
      </c>
      <c r="N6269" s="33">
        <v>776075.37</v>
      </c>
      <c r="O6269" s="33">
        <v>3211</v>
      </c>
      <c r="P6269" s="33">
        <v>5334</v>
      </c>
    </row>
    <row r="6270" spans="1:16">
      <c r="A6270" s="27" t="s">
        <v>979</v>
      </c>
      <c r="B6270" s="31">
        <v>202502</v>
      </c>
      <c r="C6270" s="27" t="s">
        <v>121</v>
      </c>
      <c r="D6270" s="27" t="s">
        <v>211</v>
      </c>
      <c r="E6270" s="27" t="s">
        <v>32</v>
      </c>
      <c r="F6270" s="27" t="s">
        <v>289</v>
      </c>
      <c r="G6270" s="33">
        <v>761197.92</v>
      </c>
      <c r="H6270" s="33">
        <v>761197.92</v>
      </c>
      <c r="I6270" s="33">
        <v>13385</v>
      </c>
      <c r="J6270" s="33">
        <v>960</v>
      </c>
      <c r="K6270" s="33">
        <v>28600</v>
      </c>
      <c r="L6270" s="33">
        <v>1</v>
      </c>
      <c r="M6270" s="33">
        <v>1</v>
      </c>
      <c r="N6270" s="33">
        <v>798819.71</v>
      </c>
      <c r="O6270" s="33">
        <v>3942.3</v>
      </c>
      <c r="P6270" s="33">
        <v>5764</v>
      </c>
    </row>
    <row r="6271" spans="1:16">
      <c r="A6271" s="27" t="s">
        <v>979</v>
      </c>
      <c r="B6271" s="31">
        <v>202503</v>
      </c>
      <c r="C6271" s="27" t="s">
        <v>121</v>
      </c>
      <c r="D6271" s="27" t="s">
        <v>211</v>
      </c>
      <c r="E6271" s="27" t="s">
        <v>32</v>
      </c>
      <c r="F6271" s="27" t="s">
        <v>289</v>
      </c>
      <c r="G6271" s="33">
        <v>994023.77</v>
      </c>
      <c r="H6271" s="33">
        <v>994023.77</v>
      </c>
      <c r="I6271" s="33">
        <v>18521</v>
      </c>
      <c r="J6271" s="33">
        <v>1620</v>
      </c>
      <c r="K6271" s="33">
        <v>28600</v>
      </c>
      <c r="L6271" s="33">
        <v>1</v>
      </c>
      <c r="M6271" s="33">
        <v>1</v>
      </c>
      <c r="N6271" s="33">
        <v>994604.75</v>
      </c>
      <c r="O6271" s="33">
        <v>4570</v>
      </c>
      <c r="P6271" s="33">
        <v>8165</v>
      </c>
    </row>
    <row r="6272" spans="1:16">
      <c r="A6272" s="27" t="s">
        <v>979</v>
      </c>
      <c r="B6272" s="31">
        <v>202504</v>
      </c>
      <c r="C6272" s="27" t="s">
        <v>121</v>
      </c>
      <c r="D6272" s="27" t="s">
        <v>211</v>
      </c>
      <c r="E6272" s="27" t="s">
        <v>32</v>
      </c>
      <c r="F6272" s="27" t="s">
        <v>289</v>
      </c>
      <c r="G6272" s="33">
        <v>1288846.68</v>
      </c>
      <c r="H6272" s="33">
        <v>1288846.68</v>
      </c>
      <c r="I6272" s="33">
        <v>21496</v>
      </c>
      <c r="J6272" s="33">
        <v>1734</v>
      </c>
      <c r="K6272" s="33">
        <v>28600</v>
      </c>
      <c r="L6272" s="33">
        <v>1</v>
      </c>
      <c r="M6272" s="33">
        <v>1</v>
      </c>
      <c r="N6272" s="33">
        <v>1169316.57</v>
      </c>
      <c r="O6272" s="33">
        <v>6026.8</v>
      </c>
      <c r="P6272" s="33">
        <v>9939</v>
      </c>
    </row>
    <row r="6273" spans="1:16">
      <c r="A6273" s="27" t="s">
        <v>979</v>
      </c>
      <c r="B6273" s="31">
        <v>202505</v>
      </c>
      <c r="C6273" s="27" t="s">
        <v>121</v>
      </c>
      <c r="D6273" s="27" t="s">
        <v>211</v>
      </c>
      <c r="E6273" s="27" t="s">
        <v>32</v>
      </c>
      <c r="F6273" s="27" t="s">
        <v>289</v>
      </c>
      <c r="G6273" s="33">
        <v>1263044.45</v>
      </c>
      <c r="H6273" s="33">
        <v>1263044.45</v>
      </c>
      <c r="I6273" s="33">
        <v>21343</v>
      </c>
      <c r="J6273" s="33">
        <v>2012</v>
      </c>
      <c r="K6273" s="33">
        <v>28600</v>
      </c>
      <c r="L6273" s="33">
        <v>1</v>
      </c>
      <c r="M6273" s="33">
        <v>1</v>
      </c>
      <c r="N6273" s="33">
        <v>1279487.38</v>
      </c>
      <c r="O6273" s="33">
        <v>5127.5</v>
      </c>
      <c r="P6273" s="33">
        <v>9514</v>
      </c>
    </row>
    <row r="6274" spans="1:16">
      <c r="A6274" s="27" t="s">
        <v>979</v>
      </c>
      <c r="B6274" s="31">
        <v>202506</v>
      </c>
      <c r="C6274" s="27" t="s">
        <v>121</v>
      </c>
      <c r="D6274" s="27" t="s">
        <v>211</v>
      </c>
      <c r="E6274" s="27" t="s">
        <v>32</v>
      </c>
      <c r="F6274" s="27" t="s">
        <v>289</v>
      </c>
      <c r="G6274" s="33">
        <v>1232728.61</v>
      </c>
      <c r="H6274" s="33">
        <v>1232728.61</v>
      </c>
      <c r="I6274" s="33">
        <v>22015</v>
      </c>
      <c r="J6274" s="33">
        <v>1726</v>
      </c>
      <c r="K6274" s="33">
        <v>28600</v>
      </c>
      <c r="L6274" s="33">
        <v>1</v>
      </c>
      <c r="M6274" s="33">
        <v>1</v>
      </c>
      <c r="N6274" s="33">
        <v>1248813.22</v>
      </c>
      <c r="O6274" s="33">
        <v>5936.9</v>
      </c>
      <c r="P6274" s="33">
        <v>9275</v>
      </c>
    </row>
    <row r="6275" spans="1:16">
      <c r="A6275" s="27" t="s">
        <v>979</v>
      </c>
      <c r="B6275" s="31">
        <v>202507</v>
      </c>
      <c r="C6275" s="27" t="s">
        <v>121</v>
      </c>
      <c r="D6275" s="27" t="s">
        <v>211</v>
      </c>
      <c r="E6275" s="27" t="s">
        <v>32</v>
      </c>
      <c r="F6275" s="27" t="s">
        <v>289</v>
      </c>
      <c r="G6275" s="33">
        <v>1177932.68</v>
      </c>
      <c r="H6275" s="33">
        <v>1177932.68</v>
      </c>
      <c r="I6275" s="33">
        <v>20701</v>
      </c>
      <c r="J6275" s="33">
        <v>1508</v>
      </c>
      <c r="K6275" s="33">
        <v>28600</v>
      </c>
      <c r="L6275" s="33">
        <v>1</v>
      </c>
      <c r="M6275" s="33">
        <v>1</v>
      </c>
      <c r="N6275" s="33">
        <v>1109290.94</v>
      </c>
      <c r="O6275" s="33">
        <v>5232.4</v>
      </c>
      <c r="P6275" s="33">
        <v>9177</v>
      </c>
    </row>
    <row r="6276" spans="1:16">
      <c r="A6276" s="27" t="s">
        <v>979</v>
      </c>
      <c r="B6276" s="31">
        <v>202508</v>
      </c>
      <c r="C6276" s="27" t="s">
        <v>121</v>
      </c>
      <c r="D6276" s="27" t="s">
        <v>211</v>
      </c>
      <c r="E6276" s="27" t="s">
        <v>32</v>
      </c>
      <c r="F6276" s="27" t="s">
        <v>289</v>
      </c>
      <c r="G6276" s="33">
        <v>1059079.57</v>
      </c>
      <c r="H6276" s="33">
        <v>1059079.57</v>
      </c>
      <c r="I6276" s="33">
        <v>19426</v>
      </c>
      <c r="J6276" s="33">
        <v>1718</v>
      </c>
      <c r="K6276" s="33">
        <v>28600</v>
      </c>
      <c r="L6276" s="33">
        <v>1</v>
      </c>
      <c r="M6276" s="33">
        <v>1</v>
      </c>
      <c r="N6276" s="33">
        <v>1067374.98</v>
      </c>
      <c r="O6276" s="33">
        <v>4682.1</v>
      </c>
      <c r="P6276" s="33">
        <v>8453</v>
      </c>
    </row>
    <row r="6277" spans="1:16">
      <c r="A6277" s="27" t="s">
        <v>979</v>
      </c>
      <c r="B6277" s="31">
        <v>202509</v>
      </c>
      <c r="C6277" s="27" t="s">
        <v>121</v>
      </c>
      <c r="D6277" s="27" t="s">
        <v>211</v>
      </c>
      <c r="E6277" s="27" t="s">
        <v>32</v>
      </c>
      <c r="F6277" s="27" t="s">
        <v>289</v>
      </c>
      <c r="G6277" s="33">
        <v>1004951.03</v>
      </c>
      <c r="H6277" s="33">
        <v>1004951.03</v>
      </c>
      <c r="I6277" s="33">
        <v>19587</v>
      </c>
      <c r="J6277" s="33">
        <v>1893</v>
      </c>
      <c r="K6277" s="33">
        <v>28600</v>
      </c>
      <c r="L6277" s="33">
        <v>1</v>
      </c>
      <c r="M6277" s="33">
        <v>1</v>
      </c>
      <c r="N6277" s="33">
        <v>1025331.84</v>
      </c>
      <c r="O6277" s="33">
        <v>4660.5</v>
      </c>
      <c r="P6277" s="33">
        <v>7647</v>
      </c>
    </row>
    <row r="6278" spans="1:16">
      <c r="A6278" s="27" t="s">
        <v>979</v>
      </c>
      <c r="B6278" s="31">
        <v>202510</v>
      </c>
      <c r="C6278" s="27" t="s">
        <v>121</v>
      </c>
      <c r="D6278" s="27" t="s">
        <v>211</v>
      </c>
      <c r="E6278" s="27" t="s">
        <v>32</v>
      </c>
      <c r="F6278" s="27" t="s">
        <v>289</v>
      </c>
      <c r="G6278" s="33">
        <v>1150969.1</v>
      </c>
      <c r="H6278" s="33">
        <v>1150969.1</v>
      </c>
      <c r="I6278" s="33">
        <v>18738</v>
      </c>
      <c r="J6278" s="33">
        <v>1772</v>
      </c>
      <c r="K6278" s="33">
        <v>28600</v>
      </c>
      <c r="L6278" s="33">
        <v>1</v>
      </c>
      <c r="M6278" s="33">
        <v>1</v>
      </c>
      <c r="N6278" s="33">
        <v>1125173.42</v>
      </c>
      <c r="O6278" s="33">
        <v>5473.6</v>
      </c>
      <c r="P6278" s="33">
        <v>8419</v>
      </c>
    </row>
    <row r="6279" spans="1:16">
      <c r="A6279" s="27" t="s">
        <v>979</v>
      </c>
      <c r="B6279" s="31">
        <v>202511</v>
      </c>
      <c r="C6279" s="27" t="s">
        <v>121</v>
      </c>
      <c r="D6279" s="27" t="s">
        <v>211</v>
      </c>
      <c r="E6279" s="27" t="s">
        <v>32</v>
      </c>
      <c r="F6279" s="27" t="s">
        <v>289</v>
      </c>
      <c r="G6279" s="33">
        <v>1289165.5</v>
      </c>
      <c r="H6279" s="33">
        <v>1289165.5</v>
      </c>
      <c r="I6279" s="33">
        <v>22240</v>
      </c>
      <c r="J6279" s="33">
        <v>2040</v>
      </c>
      <c r="K6279" s="33">
        <v>28600</v>
      </c>
      <c r="L6279" s="33">
        <v>1</v>
      </c>
      <c r="M6279" s="33">
        <v>1</v>
      </c>
      <c r="N6279" s="33">
        <v>1356593</v>
      </c>
      <c r="O6279" s="33">
        <v>5784.3</v>
      </c>
      <c r="P6279" s="33">
        <v>9858</v>
      </c>
    </row>
    <row r="6280" spans="1:16">
      <c r="A6280" s="27" t="s">
        <v>979</v>
      </c>
      <c r="B6280" s="31">
        <v>202512</v>
      </c>
      <c r="C6280" s="27" t="s">
        <v>121</v>
      </c>
      <c r="D6280" s="27" t="s">
        <v>211</v>
      </c>
      <c r="E6280" s="27" t="s">
        <v>32</v>
      </c>
      <c r="F6280" s="27" t="s">
        <v>289</v>
      </c>
      <c r="G6280" s="33">
        <v>1759261.16</v>
      </c>
      <c r="H6280" s="33">
        <v>1759261.16</v>
      </c>
      <c r="I6280" s="33">
        <v>32699</v>
      </c>
      <c r="J6280" s="33">
        <v>2632</v>
      </c>
      <c r="K6280" s="33">
        <v>28600</v>
      </c>
      <c r="L6280" s="33">
        <v>1</v>
      </c>
      <c r="M6280" s="33">
        <v>1</v>
      </c>
      <c r="N6280" s="33">
        <v>1555829.06</v>
      </c>
      <c r="O6280" s="33">
        <v>8407.1</v>
      </c>
      <c r="P6280" s="33">
        <v>14314</v>
      </c>
    </row>
    <row r="6281" spans="1:16">
      <c r="A6281" s="27" t="s">
        <v>979</v>
      </c>
      <c r="B6281" s="31">
        <v>202601</v>
      </c>
      <c r="C6281" s="27" t="s">
        <v>121</v>
      </c>
      <c r="D6281" s="27" t="s">
        <v>211</v>
      </c>
      <c r="E6281" s="27" t="s">
        <v>32</v>
      </c>
      <c r="F6281" s="27" t="s">
        <v>289</v>
      </c>
      <c r="G6281" s="33">
        <v>816316.86</v>
      </c>
      <c r="H6281" s="33">
        <v>816316.86</v>
      </c>
      <c r="I6281" s="33">
        <v>15490</v>
      </c>
      <c r="J6281" s="33">
        <v>1582</v>
      </c>
      <c r="K6281" s="33">
        <v>28600</v>
      </c>
      <c r="L6281" s="33">
        <v>1</v>
      </c>
      <c r="M6281" s="33">
        <v>1</v>
      </c>
      <c r="N6281" s="33">
        <v>790044.73</v>
      </c>
      <c r="O6281" s="33">
        <v>3743.1</v>
      </c>
      <c r="P6281" s="33">
        <v>6666</v>
      </c>
    </row>
    <row r="6282" spans="1:16">
      <c r="A6282" s="27" t="s">
        <v>979</v>
      </c>
      <c r="B6282" s="31">
        <v>202602</v>
      </c>
      <c r="C6282" s="27" t="s">
        <v>121</v>
      </c>
      <c r="D6282" s="27" t="s">
        <v>211</v>
      </c>
      <c r="E6282" s="27" t="s">
        <v>32</v>
      </c>
      <c r="F6282" s="27" t="s">
        <v>289</v>
      </c>
      <c r="G6282" s="33">
        <v>806466.65</v>
      </c>
      <c r="H6282" s="33">
        <v>806466.65</v>
      </c>
      <c r="I6282" s="33">
        <v>15255</v>
      </c>
      <c r="J6282" s="33">
        <v>1328</v>
      </c>
      <c r="K6282" s="33">
        <v>28600</v>
      </c>
      <c r="L6282" s="33">
        <v>1</v>
      </c>
      <c r="M6282" s="33">
        <v>1</v>
      </c>
      <c r="N6282" s="33">
        <v>813198.47</v>
      </c>
      <c r="O6282" s="33">
        <v>3481.7</v>
      </c>
      <c r="P6282" s="33">
        <v>6561</v>
      </c>
    </row>
    <row r="6283" spans="1:16">
      <c r="A6283" s="27" t="s">
        <v>979</v>
      </c>
      <c r="B6283" s="31">
        <v>202603</v>
      </c>
      <c r="C6283" s="27" t="s">
        <v>121</v>
      </c>
      <c r="D6283" s="27" t="s">
        <v>211</v>
      </c>
      <c r="E6283" s="27" t="s">
        <v>32</v>
      </c>
      <c r="F6283" s="27" t="s">
        <v>289</v>
      </c>
      <c r="G6283" s="33">
        <v>963260.1899999999</v>
      </c>
      <c r="H6283" s="33">
        <v>963260.1899999999</v>
      </c>
      <c r="I6283" s="33">
        <v>17710</v>
      </c>
      <c r="J6283" s="33">
        <v>1438</v>
      </c>
      <c r="K6283" s="33">
        <v>28600</v>
      </c>
      <c r="L6283" s="33">
        <v>1</v>
      </c>
      <c r="M6283" s="33">
        <v>1</v>
      </c>
      <c r="N6283" s="33">
        <v>1012507.64</v>
      </c>
      <c r="O6283" s="33">
        <v>4708.6</v>
      </c>
      <c r="P6283" s="33">
        <v>7510</v>
      </c>
    </row>
    <row r="6284" spans="1:16">
      <c r="A6284" s="27" t="s">
        <v>979</v>
      </c>
      <c r="B6284" s="31">
        <v>202604</v>
      </c>
      <c r="C6284" s="27" t="s">
        <v>121</v>
      </c>
      <c r="D6284" s="27" t="s">
        <v>211</v>
      </c>
      <c r="E6284" s="27" t="s">
        <v>32</v>
      </c>
      <c r="F6284" s="27" t="s">
        <v>289</v>
      </c>
      <c r="G6284" s="33">
        <v>1221224.35</v>
      </c>
      <c r="H6284" s="33">
        <v>1221224.35</v>
      </c>
      <c r="I6284" s="33">
        <v>22006</v>
      </c>
      <c r="J6284" s="33">
        <v>1746</v>
      </c>
      <c r="K6284" s="33">
        <v>28600</v>
      </c>
      <c r="L6284" s="33">
        <v>1</v>
      </c>
      <c r="M6284" s="33">
        <v>1</v>
      </c>
      <c r="N6284" s="33">
        <v>1190364.27</v>
      </c>
      <c r="O6284" s="33">
        <v>5616.4</v>
      </c>
      <c r="P6284" s="33">
        <v>9580</v>
      </c>
    </row>
    <row r="6285" spans="1:16">
      <c r="A6285" s="27" t="s">
        <v>979</v>
      </c>
      <c r="B6285" s="31">
        <v>202605</v>
      </c>
      <c r="C6285" s="27" t="s">
        <v>121</v>
      </c>
      <c r="D6285" s="27" t="s">
        <v>211</v>
      </c>
      <c r="E6285" s="27" t="s">
        <v>32</v>
      </c>
      <c r="F6285" s="27" t="s">
        <v>289</v>
      </c>
      <c r="G6285" s="33">
        <v>1282211.43</v>
      </c>
      <c r="H6285" s="33">
        <v>1282211.43</v>
      </c>
      <c r="I6285" s="33">
        <v>23936</v>
      </c>
      <c r="J6285" s="33">
        <v>1935</v>
      </c>
      <c r="K6285" s="33">
        <v>28600</v>
      </c>
      <c r="L6285" s="33">
        <v>1</v>
      </c>
      <c r="M6285" s="33">
        <v>1</v>
      </c>
      <c r="N6285" s="33">
        <v>1302518.15</v>
      </c>
      <c r="O6285" s="33">
        <v>6268.4</v>
      </c>
      <c r="P6285" s="33">
        <v>9980</v>
      </c>
    </row>
    <row r="6286" spans="1:16">
      <c r="A6286" s="27" t="s">
        <v>979</v>
      </c>
      <c r="B6286" s="31">
        <v>202606</v>
      </c>
      <c r="C6286" s="27" t="s">
        <v>121</v>
      </c>
      <c r="D6286" s="27" t="s">
        <v>211</v>
      </c>
      <c r="E6286" s="27" t="s">
        <v>32</v>
      </c>
      <c r="F6286" s="27" t="s">
        <v>289</v>
      </c>
      <c r="G6286" s="33">
        <v>1211039.29</v>
      </c>
      <c r="H6286" s="33">
        <v>1211039.29</v>
      </c>
      <c r="I6286" s="33">
        <v>21534</v>
      </c>
      <c r="J6286" s="33">
        <v>2079</v>
      </c>
      <c r="K6286" s="33">
        <v>28600</v>
      </c>
      <c r="L6286" s="33">
        <v>1</v>
      </c>
      <c r="M6286" s="33">
        <v>1</v>
      </c>
      <c r="N6286" s="33">
        <v>1271291.86</v>
      </c>
      <c r="O6286" s="33">
        <v>5836.9</v>
      </c>
      <c r="P6286" s="33">
        <v>9052</v>
      </c>
    </row>
    <row r="6287" spans="1:16">
      <c r="A6287" s="27" t="s">
        <v>979</v>
      </c>
      <c r="B6287" s="31">
        <v>202607</v>
      </c>
      <c r="C6287" s="27" t="s">
        <v>121</v>
      </c>
      <c r="D6287" s="27" t="s">
        <v>211</v>
      </c>
      <c r="E6287" s="27" t="s">
        <v>32</v>
      </c>
      <c r="F6287" s="27" t="s">
        <v>289</v>
      </c>
      <c r="G6287" s="33">
        <v>1003975.9</v>
      </c>
      <c r="H6287" s="33">
        <v>1003975.9</v>
      </c>
      <c r="I6287" s="33">
        <v>19245</v>
      </c>
      <c r="J6287" s="33">
        <v>1266</v>
      </c>
      <c r="K6287" s="33">
        <v>28600</v>
      </c>
      <c r="L6287" s="33">
        <v>1</v>
      </c>
      <c r="M6287" s="33">
        <v>1</v>
      </c>
      <c r="N6287" s="33">
        <v>1129258.18</v>
      </c>
      <c r="O6287" s="33">
        <v>5013.7</v>
      </c>
      <c r="P6287" s="33">
        <v>8461</v>
      </c>
    </row>
    <row r="6288" spans="1:16">
      <c r="A6288" s="27" t="s">
        <v>982</v>
      </c>
      <c r="B6288" s="31">
        <v>202503</v>
      </c>
      <c r="C6288" s="27" t="s">
        <v>121</v>
      </c>
      <c r="D6288" s="27" t="s">
        <v>211</v>
      </c>
      <c r="E6288" s="27" t="s">
        <v>32</v>
      </c>
      <c r="F6288" s="27" t="s">
        <v>257</v>
      </c>
      <c r="G6288" s="33">
        <v>158802.76</v>
      </c>
      <c r="H6288" s="33">
        <v>0</v>
      </c>
      <c r="I6288" s="33">
        <v>4216</v>
      </c>
      <c r="J6288" s="33">
        <v>283</v>
      </c>
      <c r="K6288" s="33">
        <v>11300</v>
      </c>
      <c r="L6288" s="33">
        <v>1</v>
      </c>
      <c r="M6288" s="33">
        <v>0</v>
      </c>
      <c r="N6288" s="33">
        <v>307226.21</v>
      </c>
      <c r="O6288" s="33">
        <v>829.9</v>
      </c>
      <c r="P6288" s="33">
        <v>1678</v>
      </c>
    </row>
    <row r="6289" spans="1:16">
      <c r="A6289" s="27" t="s">
        <v>982</v>
      </c>
      <c r="B6289" s="31">
        <v>202504</v>
      </c>
      <c r="C6289" s="27" t="s">
        <v>121</v>
      </c>
      <c r="D6289" s="27" t="s">
        <v>211</v>
      </c>
      <c r="E6289" s="27" t="s">
        <v>32</v>
      </c>
      <c r="F6289" s="27" t="s">
        <v>257</v>
      </c>
      <c r="G6289" s="33">
        <v>197196.69</v>
      </c>
      <c r="H6289" s="33">
        <v>0</v>
      </c>
      <c r="I6289" s="33">
        <v>4423</v>
      </c>
      <c r="J6289" s="33">
        <v>299</v>
      </c>
      <c r="K6289" s="33">
        <v>11300</v>
      </c>
      <c r="L6289" s="33">
        <v>1</v>
      </c>
      <c r="M6289" s="33">
        <v>0</v>
      </c>
      <c r="N6289" s="33">
        <v>361193.43</v>
      </c>
      <c r="O6289" s="33">
        <v>1092.1</v>
      </c>
      <c r="P6289" s="33">
        <v>1990</v>
      </c>
    </row>
    <row r="6290" spans="1:16">
      <c r="A6290" s="27" t="s">
        <v>982</v>
      </c>
      <c r="B6290" s="31">
        <v>202505</v>
      </c>
      <c r="C6290" s="27" t="s">
        <v>121</v>
      </c>
      <c r="D6290" s="27" t="s">
        <v>211</v>
      </c>
      <c r="E6290" s="27" t="s">
        <v>32</v>
      </c>
      <c r="F6290" s="27" t="s">
        <v>257</v>
      </c>
      <c r="G6290" s="33">
        <v>250288.61</v>
      </c>
      <c r="H6290" s="33">
        <v>0</v>
      </c>
      <c r="I6290" s="33">
        <v>6335</v>
      </c>
      <c r="J6290" s="33">
        <v>368</v>
      </c>
      <c r="K6290" s="33">
        <v>11300</v>
      </c>
      <c r="L6290" s="33">
        <v>1</v>
      </c>
      <c r="M6290" s="33">
        <v>0</v>
      </c>
      <c r="N6290" s="33">
        <v>395224.39</v>
      </c>
      <c r="O6290" s="33">
        <v>1342.5</v>
      </c>
      <c r="P6290" s="33">
        <v>2488</v>
      </c>
    </row>
    <row r="6291" spans="1:16">
      <c r="A6291" s="27" t="s">
        <v>982</v>
      </c>
      <c r="B6291" s="31">
        <v>202506</v>
      </c>
      <c r="C6291" s="27" t="s">
        <v>121</v>
      </c>
      <c r="D6291" s="27" t="s">
        <v>211</v>
      </c>
      <c r="E6291" s="27" t="s">
        <v>32</v>
      </c>
      <c r="F6291" s="27" t="s">
        <v>257</v>
      </c>
      <c r="G6291" s="33">
        <v>220115.24</v>
      </c>
      <c r="H6291" s="33">
        <v>0</v>
      </c>
      <c r="I6291" s="33">
        <v>5661</v>
      </c>
      <c r="J6291" s="33">
        <v>395</v>
      </c>
      <c r="K6291" s="33">
        <v>11300</v>
      </c>
      <c r="L6291" s="33">
        <v>1</v>
      </c>
      <c r="M6291" s="33">
        <v>0</v>
      </c>
      <c r="N6291" s="33">
        <v>385749.36</v>
      </c>
      <c r="O6291" s="33">
        <v>1236.5</v>
      </c>
      <c r="P6291" s="33">
        <v>2289</v>
      </c>
    </row>
    <row r="6292" spans="1:16">
      <c r="A6292" s="27" t="s">
        <v>982</v>
      </c>
      <c r="B6292" s="31">
        <v>202507</v>
      </c>
      <c r="C6292" s="27" t="s">
        <v>121</v>
      </c>
      <c r="D6292" s="27" t="s">
        <v>211</v>
      </c>
      <c r="E6292" s="27" t="s">
        <v>32</v>
      </c>
      <c r="F6292" s="27" t="s">
        <v>257</v>
      </c>
      <c r="G6292" s="33">
        <v>216634.62</v>
      </c>
      <c r="H6292" s="33">
        <v>0</v>
      </c>
      <c r="I6292" s="33">
        <v>5468</v>
      </c>
      <c r="J6292" s="33">
        <v>423</v>
      </c>
      <c r="K6292" s="33">
        <v>11300</v>
      </c>
      <c r="L6292" s="33">
        <v>1</v>
      </c>
      <c r="M6292" s="33">
        <v>0</v>
      </c>
      <c r="N6292" s="33">
        <v>342651.94</v>
      </c>
      <c r="O6292" s="33">
        <v>1273.4</v>
      </c>
      <c r="P6292" s="33">
        <v>2145</v>
      </c>
    </row>
    <row r="6293" spans="1:16">
      <c r="A6293" s="27" t="s">
        <v>982</v>
      </c>
      <c r="B6293" s="31">
        <v>202508</v>
      </c>
      <c r="C6293" s="27" t="s">
        <v>121</v>
      </c>
      <c r="D6293" s="27" t="s">
        <v>211</v>
      </c>
      <c r="E6293" s="27" t="s">
        <v>32</v>
      </c>
      <c r="F6293" s="27" t="s">
        <v>257</v>
      </c>
      <c r="G6293" s="33">
        <v>213570.49</v>
      </c>
      <c r="H6293" s="33">
        <v>0</v>
      </c>
      <c r="I6293" s="33">
        <v>4950</v>
      </c>
      <c r="J6293" s="33">
        <v>355</v>
      </c>
      <c r="K6293" s="33">
        <v>11300</v>
      </c>
      <c r="L6293" s="33">
        <v>1</v>
      </c>
      <c r="M6293" s="33">
        <v>0</v>
      </c>
      <c r="N6293" s="33">
        <v>329704.4</v>
      </c>
      <c r="O6293" s="33">
        <v>1468.9</v>
      </c>
      <c r="P6293" s="33">
        <v>2114</v>
      </c>
    </row>
    <row r="6294" spans="1:16">
      <c r="A6294" s="27" t="s">
        <v>982</v>
      </c>
      <c r="B6294" s="31">
        <v>202509</v>
      </c>
      <c r="C6294" s="27" t="s">
        <v>121</v>
      </c>
      <c r="D6294" s="27" t="s">
        <v>211</v>
      </c>
      <c r="E6294" s="27" t="s">
        <v>32</v>
      </c>
      <c r="F6294" s="27" t="s">
        <v>257</v>
      </c>
      <c r="G6294" s="33">
        <v>209875.83</v>
      </c>
      <c r="H6294" s="33">
        <v>0</v>
      </c>
      <c r="I6294" s="33">
        <v>5578</v>
      </c>
      <c r="J6294" s="33">
        <v>406</v>
      </c>
      <c r="K6294" s="33">
        <v>11300</v>
      </c>
      <c r="L6294" s="33">
        <v>1</v>
      </c>
      <c r="M6294" s="33">
        <v>0</v>
      </c>
      <c r="N6294" s="33">
        <v>316717.58</v>
      </c>
      <c r="O6294" s="33">
        <v>1185.7</v>
      </c>
      <c r="P6294" s="33">
        <v>2252</v>
      </c>
    </row>
    <row r="6295" spans="1:16">
      <c r="A6295" s="27" t="s">
        <v>982</v>
      </c>
      <c r="B6295" s="31">
        <v>202510</v>
      </c>
      <c r="C6295" s="27" t="s">
        <v>121</v>
      </c>
      <c r="D6295" s="27" t="s">
        <v>211</v>
      </c>
      <c r="E6295" s="27" t="s">
        <v>32</v>
      </c>
      <c r="F6295" s="27" t="s">
        <v>257</v>
      </c>
      <c r="G6295" s="33">
        <v>235565.83</v>
      </c>
      <c r="H6295" s="33">
        <v>0</v>
      </c>
      <c r="I6295" s="33">
        <v>6636</v>
      </c>
      <c r="J6295" s="33">
        <v>450</v>
      </c>
      <c r="K6295" s="33">
        <v>11300</v>
      </c>
      <c r="L6295" s="33">
        <v>1</v>
      </c>
      <c r="M6295" s="33">
        <v>0</v>
      </c>
      <c r="N6295" s="33">
        <v>347557.92</v>
      </c>
      <c r="O6295" s="33">
        <v>1242.5</v>
      </c>
      <c r="P6295" s="33">
        <v>2615</v>
      </c>
    </row>
    <row r="6296" spans="1:16">
      <c r="A6296" s="27" t="s">
        <v>982</v>
      </c>
      <c r="B6296" s="31">
        <v>202511</v>
      </c>
      <c r="C6296" s="27" t="s">
        <v>121</v>
      </c>
      <c r="D6296" s="27" t="s">
        <v>211</v>
      </c>
      <c r="E6296" s="27" t="s">
        <v>32</v>
      </c>
      <c r="F6296" s="27" t="s">
        <v>257</v>
      </c>
      <c r="G6296" s="33">
        <v>324512.69</v>
      </c>
      <c r="H6296" s="33">
        <v>0</v>
      </c>
      <c r="I6296" s="33">
        <v>8036</v>
      </c>
      <c r="J6296" s="33">
        <v>598</v>
      </c>
      <c r="K6296" s="33">
        <v>11300</v>
      </c>
      <c r="L6296" s="33">
        <v>1</v>
      </c>
      <c r="M6296" s="33">
        <v>0</v>
      </c>
      <c r="N6296" s="33">
        <v>419041.76</v>
      </c>
      <c r="O6296" s="33">
        <v>1825.8</v>
      </c>
      <c r="P6296" s="33">
        <v>3285</v>
      </c>
    </row>
    <row r="6297" spans="1:16">
      <c r="A6297" s="27" t="s">
        <v>982</v>
      </c>
      <c r="B6297" s="31">
        <v>202512</v>
      </c>
      <c r="C6297" s="27" t="s">
        <v>121</v>
      </c>
      <c r="D6297" s="27" t="s">
        <v>211</v>
      </c>
      <c r="E6297" s="27" t="s">
        <v>32</v>
      </c>
      <c r="F6297" s="27" t="s">
        <v>257</v>
      </c>
      <c r="G6297" s="33">
        <v>397628.47</v>
      </c>
      <c r="H6297" s="33">
        <v>0</v>
      </c>
      <c r="I6297" s="33">
        <v>9797</v>
      </c>
      <c r="J6297" s="33">
        <v>684</v>
      </c>
      <c r="K6297" s="33">
        <v>11300</v>
      </c>
      <c r="L6297" s="33">
        <v>1</v>
      </c>
      <c r="M6297" s="33">
        <v>0</v>
      </c>
      <c r="N6297" s="33">
        <v>480584.34</v>
      </c>
      <c r="O6297" s="33">
        <v>2200.2</v>
      </c>
      <c r="P6297" s="33">
        <v>4166</v>
      </c>
    </row>
    <row r="6298" spans="1:16">
      <c r="A6298" s="27" t="s">
        <v>982</v>
      </c>
      <c r="B6298" s="31">
        <v>202601</v>
      </c>
      <c r="C6298" s="27" t="s">
        <v>121</v>
      </c>
      <c r="D6298" s="27" t="s">
        <v>211</v>
      </c>
      <c r="E6298" s="27" t="s">
        <v>32</v>
      </c>
      <c r="F6298" s="27" t="s">
        <v>257</v>
      </c>
      <c r="G6298" s="33">
        <v>199637.5</v>
      </c>
      <c r="H6298" s="33">
        <v>0</v>
      </c>
      <c r="I6298" s="33">
        <v>5217</v>
      </c>
      <c r="J6298" s="33">
        <v>393</v>
      </c>
      <c r="K6298" s="33">
        <v>11300</v>
      </c>
      <c r="L6298" s="33">
        <v>1</v>
      </c>
      <c r="M6298" s="33">
        <v>0</v>
      </c>
      <c r="N6298" s="33">
        <v>244039.1</v>
      </c>
      <c r="O6298" s="33">
        <v>1182.7</v>
      </c>
      <c r="P6298" s="33">
        <v>2072</v>
      </c>
    </row>
    <row r="6299" spans="1:16">
      <c r="A6299" s="27" t="s">
        <v>982</v>
      </c>
      <c r="B6299" s="31">
        <v>202602</v>
      </c>
      <c r="C6299" s="27" t="s">
        <v>121</v>
      </c>
      <c r="D6299" s="27" t="s">
        <v>211</v>
      </c>
      <c r="E6299" s="27" t="s">
        <v>32</v>
      </c>
      <c r="F6299" s="27" t="s">
        <v>257</v>
      </c>
      <c r="G6299" s="33">
        <v>213536.88</v>
      </c>
      <c r="H6299" s="33">
        <v>0</v>
      </c>
      <c r="I6299" s="33">
        <v>5779</v>
      </c>
      <c r="J6299" s="33">
        <v>394</v>
      </c>
      <c r="K6299" s="33">
        <v>11300</v>
      </c>
      <c r="L6299" s="33">
        <v>1</v>
      </c>
      <c r="M6299" s="33">
        <v>0</v>
      </c>
      <c r="N6299" s="33">
        <v>251191.12</v>
      </c>
      <c r="O6299" s="33">
        <v>1253.5</v>
      </c>
      <c r="P6299" s="33">
        <v>2279</v>
      </c>
    </row>
    <row r="6300" spans="1:16">
      <c r="A6300" s="27" t="s">
        <v>982</v>
      </c>
      <c r="B6300" s="31">
        <v>202603</v>
      </c>
      <c r="C6300" s="27" t="s">
        <v>121</v>
      </c>
      <c r="D6300" s="27" t="s">
        <v>211</v>
      </c>
      <c r="E6300" s="27" t="s">
        <v>32</v>
      </c>
      <c r="F6300" s="27" t="s">
        <v>257</v>
      </c>
      <c r="G6300" s="33">
        <v>247315.83</v>
      </c>
      <c r="H6300" s="33">
        <v>0</v>
      </c>
      <c r="I6300" s="33">
        <v>6272</v>
      </c>
      <c r="J6300" s="33">
        <v>510</v>
      </c>
      <c r="K6300" s="33">
        <v>11300</v>
      </c>
      <c r="L6300" s="33">
        <v>1</v>
      </c>
      <c r="M6300" s="33">
        <v>0</v>
      </c>
      <c r="N6300" s="33">
        <v>312756.28</v>
      </c>
      <c r="O6300" s="33">
        <v>1370.7</v>
      </c>
      <c r="P6300" s="33">
        <v>2605</v>
      </c>
    </row>
    <row r="6301" spans="1:16">
      <c r="A6301" s="27" t="s">
        <v>982</v>
      </c>
      <c r="B6301" s="31">
        <v>202604</v>
      </c>
      <c r="C6301" s="27" t="s">
        <v>121</v>
      </c>
      <c r="D6301" s="27" t="s">
        <v>211</v>
      </c>
      <c r="E6301" s="27" t="s">
        <v>32</v>
      </c>
      <c r="F6301" s="27" t="s">
        <v>257</v>
      </c>
      <c r="G6301" s="33">
        <v>304015.09</v>
      </c>
      <c r="H6301" s="33">
        <v>0</v>
      </c>
      <c r="I6301" s="33">
        <v>8025</v>
      </c>
      <c r="J6301" s="33">
        <v>677</v>
      </c>
      <c r="K6301" s="33">
        <v>11300</v>
      </c>
      <c r="L6301" s="33">
        <v>1</v>
      </c>
      <c r="M6301" s="33">
        <v>0</v>
      </c>
      <c r="N6301" s="33">
        <v>367694.91</v>
      </c>
      <c r="O6301" s="33">
        <v>1683.5</v>
      </c>
      <c r="P6301" s="33">
        <v>3174</v>
      </c>
    </row>
    <row r="6302" spans="1:16">
      <c r="A6302" s="27" t="s">
        <v>982</v>
      </c>
      <c r="B6302" s="31">
        <v>202605</v>
      </c>
      <c r="C6302" s="27" t="s">
        <v>121</v>
      </c>
      <c r="D6302" s="27" t="s">
        <v>211</v>
      </c>
      <c r="E6302" s="27" t="s">
        <v>32</v>
      </c>
      <c r="F6302" s="27" t="s">
        <v>257</v>
      </c>
      <c r="G6302" s="33">
        <v>361640.94</v>
      </c>
      <c r="H6302" s="33">
        <v>0</v>
      </c>
      <c r="I6302" s="33">
        <v>10006</v>
      </c>
      <c r="J6302" s="33">
        <v>748</v>
      </c>
      <c r="K6302" s="33">
        <v>11300</v>
      </c>
      <c r="L6302" s="33">
        <v>1</v>
      </c>
      <c r="M6302" s="33">
        <v>0</v>
      </c>
      <c r="N6302" s="33">
        <v>402338.43</v>
      </c>
      <c r="O6302" s="33">
        <v>2093.8</v>
      </c>
      <c r="P6302" s="33">
        <v>3941</v>
      </c>
    </row>
    <row r="6303" spans="1:16">
      <c r="A6303" s="27" t="s">
        <v>982</v>
      </c>
      <c r="B6303" s="31">
        <v>202606</v>
      </c>
      <c r="C6303" s="27" t="s">
        <v>121</v>
      </c>
      <c r="D6303" s="27" t="s">
        <v>211</v>
      </c>
      <c r="E6303" s="27" t="s">
        <v>32</v>
      </c>
      <c r="F6303" s="27" t="s">
        <v>257</v>
      </c>
      <c r="G6303" s="33">
        <v>344946.58</v>
      </c>
      <c r="H6303" s="33">
        <v>0</v>
      </c>
      <c r="I6303" s="33">
        <v>9067</v>
      </c>
      <c r="J6303" s="33">
        <v>637</v>
      </c>
      <c r="K6303" s="33">
        <v>11300</v>
      </c>
      <c r="L6303" s="33">
        <v>1</v>
      </c>
      <c r="M6303" s="33">
        <v>0</v>
      </c>
      <c r="N6303" s="33">
        <v>392692.85</v>
      </c>
      <c r="O6303" s="33">
        <v>1978.5</v>
      </c>
      <c r="P6303" s="33">
        <v>3581</v>
      </c>
    </row>
    <row r="6304" spans="1:16">
      <c r="A6304" s="27" t="s">
        <v>982</v>
      </c>
      <c r="B6304" s="31">
        <v>202607</v>
      </c>
      <c r="C6304" s="27" t="s">
        <v>121</v>
      </c>
      <c r="D6304" s="27" t="s">
        <v>211</v>
      </c>
      <c r="E6304" s="27" t="s">
        <v>32</v>
      </c>
      <c r="F6304" s="27" t="s">
        <v>257</v>
      </c>
      <c r="G6304" s="33">
        <v>343968.72</v>
      </c>
      <c r="H6304" s="33">
        <v>0</v>
      </c>
      <c r="I6304" s="33">
        <v>9343</v>
      </c>
      <c r="J6304" s="33">
        <v>785</v>
      </c>
      <c r="K6304" s="33">
        <v>11300</v>
      </c>
      <c r="L6304" s="33">
        <v>1</v>
      </c>
      <c r="M6304" s="33">
        <v>0</v>
      </c>
      <c r="N6304" s="33">
        <v>348819.68</v>
      </c>
      <c r="O6304" s="33">
        <v>1997.2</v>
      </c>
      <c r="P6304" s="33">
        <v>3738</v>
      </c>
    </row>
    <row r="6305" spans="1:16">
      <c r="A6305" s="27" t="s">
        <v>984</v>
      </c>
      <c r="B6305" s="31">
        <v>202408</v>
      </c>
      <c r="C6305" s="27" t="s">
        <v>121</v>
      </c>
      <c r="D6305" s="27" t="s">
        <v>211</v>
      </c>
      <c r="E6305" s="27" t="s">
        <v>32</v>
      </c>
      <c r="F6305" s="27" t="s">
        <v>257</v>
      </c>
      <c r="G6305" s="33">
        <v>253068.02</v>
      </c>
      <c r="H6305" s="33">
        <v>253068.02</v>
      </c>
      <c r="I6305" s="33">
        <v>6284</v>
      </c>
      <c r="J6305" s="33">
        <v>402</v>
      </c>
      <c r="K6305" s="33">
        <v>10700</v>
      </c>
      <c r="L6305" s="33">
        <v>1</v>
      </c>
      <c r="M6305" s="33">
        <v>1</v>
      </c>
      <c r="N6305" s="33">
        <v>294997.18</v>
      </c>
      <c r="O6305" s="33">
        <v>1343.1</v>
      </c>
      <c r="P6305" s="33">
        <v>2638</v>
      </c>
    </row>
    <row r="6306" spans="1:16">
      <c r="A6306" s="27" t="s">
        <v>984</v>
      </c>
      <c r="B6306" s="31">
        <v>202409</v>
      </c>
      <c r="C6306" s="27" t="s">
        <v>121</v>
      </c>
      <c r="D6306" s="27" t="s">
        <v>211</v>
      </c>
      <c r="E6306" s="27" t="s">
        <v>32</v>
      </c>
      <c r="F6306" s="27" t="s">
        <v>257</v>
      </c>
      <c r="G6306" s="33">
        <v>234170.91</v>
      </c>
      <c r="H6306" s="33">
        <v>234170.91</v>
      </c>
      <c r="I6306" s="33">
        <v>5703</v>
      </c>
      <c r="J6306" s="33">
        <v>450</v>
      </c>
      <c r="K6306" s="33">
        <v>10700</v>
      </c>
      <c r="L6306" s="33">
        <v>1</v>
      </c>
      <c r="M6306" s="33">
        <v>1</v>
      </c>
      <c r="N6306" s="33">
        <v>283377.45</v>
      </c>
      <c r="O6306" s="33">
        <v>1371.1</v>
      </c>
      <c r="P6306" s="33">
        <v>2313</v>
      </c>
    </row>
    <row r="6307" spans="1:16">
      <c r="A6307" s="27" t="s">
        <v>984</v>
      </c>
      <c r="B6307" s="31">
        <v>202410</v>
      </c>
      <c r="C6307" s="27" t="s">
        <v>121</v>
      </c>
      <c r="D6307" s="27" t="s">
        <v>211</v>
      </c>
      <c r="E6307" s="27" t="s">
        <v>32</v>
      </c>
      <c r="F6307" s="27" t="s">
        <v>257</v>
      </c>
      <c r="G6307" s="33">
        <v>254059.36</v>
      </c>
      <c r="H6307" s="33">
        <v>254059.36</v>
      </c>
      <c r="I6307" s="33">
        <v>6894</v>
      </c>
      <c r="J6307" s="33">
        <v>519</v>
      </c>
      <c r="K6307" s="33">
        <v>10700</v>
      </c>
      <c r="L6307" s="33">
        <v>1</v>
      </c>
      <c r="M6307" s="33">
        <v>1</v>
      </c>
      <c r="N6307" s="33">
        <v>310971.3</v>
      </c>
      <c r="O6307" s="33">
        <v>1374.6</v>
      </c>
      <c r="P6307" s="33">
        <v>2690</v>
      </c>
    </row>
    <row r="6308" spans="1:16">
      <c r="A6308" s="27" t="s">
        <v>984</v>
      </c>
      <c r="B6308" s="31">
        <v>202411</v>
      </c>
      <c r="C6308" s="27" t="s">
        <v>121</v>
      </c>
      <c r="D6308" s="27" t="s">
        <v>211</v>
      </c>
      <c r="E6308" s="27" t="s">
        <v>32</v>
      </c>
      <c r="F6308" s="27" t="s">
        <v>257</v>
      </c>
      <c r="G6308" s="33">
        <v>317156.48</v>
      </c>
      <c r="H6308" s="33">
        <v>317156.48</v>
      </c>
      <c r="I6308" s="33">
        <v>8603</v>
      </c>
      <c r="J6308" s="33">
        <v>573</v>
      </c>
      <c r="K6308" s="33">
        <v>10700</v>
      </c>
      <c r="L6308" s="33">
        <v>1</v>
      </c>
      <c r="M6308" s="33">
        <v>1</v>
      </c>
      <c r="N6308" s="33">
        <v>374930.19</v>
      </c>
      <c r="O6308" s="33">
        <v>1731.8</v>
      </c>
      <c r="P6308" s="33">
        <v>3381</v>
      </c>
    </row>
    <row r="6309" spans="1:16">
      <c r="A6309" s="27" t="s">
        <v>984</v>
      </c>
      <c r="B6309" s="31">
        <v>202412</v>
      </c>
      <c r="C6309" s="27" t="s">
        <v>121</v>
      </c>
      <c r="D6309" s="27" t="s">
        <v>211</v>
      </c>
      <c r="E6309" s="27" t="s">
        <v>32</v>
      </c>
      <c r="F6309" s="27" t="s">
        <v>257</v>
      </c>
      <c r="G6309" s="33">
        <v>344441.63</v>
      </c>
      <c r="H6309" s="33">
        <v>344441.63</v>
      </c>
      <c r="I6309" s="33">
        <v>8854</v>
      </c>
      <c r="J6309" s="33">
        <v>639</v>
      </c>
      <c r="K6309" s="33">
        <v>10700</v>
      </c>
      <c r="L6309" s="33">
        <v>1</v>
      </c>
      <c r="M6309" s="33">
        <v>1</v>
      </c>
      <c r="N6309" s="33">
        <v>429994.32</v>
      </c>
      <c r="O6309" s="33">
        <v>2040.7</v>
      </c>
      <c r="P6309" s="33">
        <v>3499</v>
      </c>
    </row>
    <row r="6310" spans="1:16">
      <c r="A6310" s="27" t="s">
        <v>984</v>
      </c>
      <c r="B6310" s="31">
        <v>202501</v>
      </c>
      <c r="C6310" s="27" t="s">
        <v>121</v>
      </c>
      <c r="D6310" s="27" t="s">
        <v>211</v>
      </c>
      <c r="E6310" s="27" t="s">
        <v>32</v>
      </c>
      <c r="F6310" s="27" t="s">
        <v>257</v>
      </c>
      <c r="G6310" s="33">
        <v>165856.65</v>
      </c>
      <c r="H6310" s="33">
        <v>165856.65</v>
      </c>
      <c r="I6310" s="33">
        <v>4207</v>
      </c>
      <c r="J6310" s="33">
        <v>325</v>
      </c>
      <c r="K6310" s="33">
        <v>10700</v>
      </c>
      <c r="L6310" s="33">
        <v>1</v>
      </c>
      <c r="M6310" s="33">
        <v>1</v>
      </c>
      <c r="N6310" s="33">
        <v>218349.66</v>
      </c>
      <c r="O6310" s="33">
        <v>915.2</v>
      </c>
      <c r="P6310" s="33">
        <v>1788</v>
      </c>
    </row>
    <row r="6311" spans="1:16">
      <c r="A6311" s="27" t="s">
        <v>984</v>
      </c>
      <c r="B6311" s="31">
        <v>202502</v>
      </c>
      <c r="C6311" s="27" t="s">
        <v>121</v>
      </c>
      <c r="D6311" s="27" t="s">
        <v>211</v>
      </c>
      <c r="E6311" s="27" t="s">
        <v>32</v>
      </c>
      <c r="F6311" s="27" t="s">
        <v>257</v>
      </c>
      <c r="G6311" s="33">
        <v>176591.04</v>
      </c>
      <c r="H6311" s="33">
        <v>176591.04</v>
      </c>
      <c r="I6311" s="33">
        <v>4868</v>
      </c>
      <c r="J6311" s="33">
        <v>386</v>
      </c>
      <c r="K6311" s="33">
        <v>10700</v>
      </c>
      <c r="L6311" s="33">
        <v>1</v>
      </c>
      <c r="M6311" s="33">
        <v>1</v>
      </c>
      <c r="N6311" s="33">
        <v>224748.81</v>
      </c>
      <c r="O6311" s="33">
        <v>996.2</v>
      </c>
      <c r="P6311" s="33">
        <v>1976</v>
      </c>
    </row>
    <row r="6312" spans="1:16">
      <c r="A6312" s="27" t="s">
        <v>984</v>
      </c>
      <c r="B6312" s="31">
        <v>202503</v>
      </c>
      <c r="C6312" s="27" t="s">
        <v>121</v>
      </c>
      <c r="D6312" s="27" t="s">
        <v>211</v>
      </c>
      <c r="E6312" s="27" t="s">
        <v>32</v>
      </c>
      <c r="F6312" s="27" t="s">
        <v>257</v>
      </c>
      <c r="G6312" s="33">
        <v>245856.52</v>
      </c>
      <c r="H6312" s="33">
        <v>245856.52</v>
      </c>
      <c r="I6312" s="33">
        <v>6283</v>
      </c>
      <c r="J6312" s="33">
        <v>403</v>
      </c>
      <c r="K6312" s="33">
        <v>10700</v>
      </c>
      <c r="L6312" s="33">
        <v>1</v>
      </c>
      <c r="M6312" s="33">
        <v>1</v>
      </c>
      <c r="N6312" s="33">
        <v>279833.14</v>
      </c>
      <c r="O6312" s="33">
        <v>1147.3</v>
      </c>
      <c r="P6312" s="33">
        <v>2570</v>
      </c>
    </row>
    <row r="6313" spans="1:16">
      <c r="A6313" s="27" t="s">
        <v>984</v>
      </c>
      <c r="B6313" s="31">
        <v>202504</v>
      </c>
      <c r="C6313" s="27" t="s">
        <v>121</v>
      </c>
      <c r="D6313" s="27" t="s">
        <v>211</v>
      </c>
      <c r="E6313" s="27" t="s">
        <v>32</v>
      </c>
      <c r="F6313" s="27" t="s">
        <v>257</v>
      </c>
      <c r="G6313" s="33">
        <v>263486.79</v>
      </c>
      <c r="H6313" s="33">
        <v>263486.79</v>
      </c>
      <c r="I6313" s="33">
        <v>6348</v>
      </c>
      <c r="J6313" s="33">
        <v>452</v>
      </c>
      <c r="K6313" s="33">
        <v>10700</v>
      </c>
      <c r="L6313" s="33">
        <v>1</v>
      </c>
      <c r="M6313" s="33">
        <v>1</v>
      </c>
      <c r="N6313" s="33">
        <v>328988.5</v>
      </c>
      <c r="O6313" s="33">
        <v>1567.1</v>
      </c>
      <c r="P6313" s="33">
        <v>2593</v>
      </c>
    </row>
    <row r="6314" spans="1:16">
      <c r="A6314" s="27" t="s">
        <v>984</v>
      </c>
      <c r="B6314" s="31">
        <v>202505</v>
      </c>
      <c r="C6314" s="27" t="s">
        <v>121</v>
      </c>
      <c r="D6314" s="27" t="s">
        <v>211</v>
      </c>
      <c r="E6314" s="27" t="s">
        <v>32</v>
      </c>
      <c r="F6314" s="27" t="s">
        <v>257</v>
      </c>
      <c r="G6314" s="33">
        <v>272767.37</v>
      </c>
      <c r="H6314" s="33">
        <v>272767.37</v>
      </c>
      <c r="I6314" s="33">
        <v>6358</v>
      </c>
      <c r="J6314" s="33">
        <v>450</v>
      </c>
      <c r="K6314" s="33">
        <v>10700</v>
      </c>
      <c r="L6314" s="33">
        <v>1</v>
      </c>
      <c r="M6314" s="33">
        <v>1</v>
      </c>
      <c r="N6314" s="33">
        <v>359985.18</v>
      </c>
      <c r="O6314" s="33">
        <v>1498.4</v>
      </c>
      <c r="P6314" s="33">
        <v>2800</v>
      </c>
    </row>
    <row r="6315" spans="1:16">
      <c r="A6315" s="27" t="s">
        <v>984</v>
      </c>
      <c r="B6315" s="31">
        <v>202506</v>
      </c>
      <c r="C6315" s="27" t="s">
        <v>121</v>
      </c>
      <c r="D6315" s="27" t="s">
        <v>211</v>
      </c>
      <c r="E6315" s="27" t="s">
        <v>32</v>
      </c>
      <c r="F6315" s="27" t="s">
        <v>257</v>
      </c>
      <c r="G6315" s="33">
        <v>274319.47</v>
      </c>
      <c r="H6315" s="33">
        <v>274319.47</v>
      </c>
      <c r="I6315" s="33">
        <v>7233</v>
      </c>
      <c r="J6315" s="33">
        <v>523</v>
      </c>
      <c r="K6315" s="33">
        <v>10700</v>
      </c>
      <c r="L6315" s="33">
        <v>1</v>
      </c>
      <c r="M6315" s="33">
        <v>1</v>
      </c>
      <c r="N6315" s="33">
        <v>351354.97</v>
      </c>
      <c r="O6315" s="33">
        <v>1723.1</v>
      </c>
      <c r="P6315" s="33">
        <v>2872</v>
      </c>
    </row>
    <row r="6316" spans="1:16">
      <c r="A6316" s="27" t="s">
        <v>984</v>
      </c>
      <c r="B6316" s="31">
        <v>202507</v>
      </c>
      <c r="C6316" s="27" t="s">
        <v>121</v>
      </c>
      <c r="D6316" s="27" t="s">
        <v>211</v>
      </c>
      <c r="E6316" s="27" t="s">
        <v>32</v>
      </c>
      <c r="F6316" s="27" t="s">
        <v>257</v>
      </c>
      <c r="G6316" s="33">
        <v>229409.88</v>
      </c>
      <c r="H6316" s="33">
        <v>229409.88</v>
      </c>
      <c r="I6316" s="33">
        <v>6265</v>
      </c>
      <c r="J6316" s="33">
        <v>444</v>
      </c>
      <c r="K6316" s="33">
        <v>10700</v>
      </c>
      <c r="L6316" s="33">
        <v>1</v>
      </c>
      <c r="M6316" s="33">
        <v>1</v>
      </c>
      <c r="N6316" s="33">
        <v>312100.23</v>
      </c>
      <c r="O6316" s="33">
        <v>1233.5</v>
      </c>
      <c r="P6316" s="33">
        <v>2511</v>
      </c>
    </row>
    <row r="6317" spans="1:16">
      <c r="A6317" s="27" t="s">
        <v>984</v>
      </c>
      <c r="B6317" s="31">
        <v>202508</v>
      </c>
      <c r="C6317" s="27" t="s">
        <v>121</v>
      </c>
      <c r="D6317" s="27" t="s">
        <v>211</v>
      </c>
      <c r="E6317" s="27" t="s">
        <v>32</v>
      </c>
      <c r="F6317" s="27" t="s">
        <v>257</v>
      </c>
      <c r="G6317" s="33">
        <v>243593.82</v>
      </c>
      <c r="H6317" s="33">
        <v>243593.82</v>
      </c>
      <c r="I6317" s="33">
        <v>6478</v>
      </c>
      <c r="J6317" s="33">
        <v>524</v>
      </c>
      <c r="K6317" s="33">
        <v>10700</v>
      </c>
      <c r="L6317" s="33">
        <v>1</v>
      </c>
      <c r="M6317" s="33">
        <v>1</v>
      </c>
      <c r="N6317" s="33">
        <v>300307.13</v>
      </c>
      <c r="O6317" s="33">
        <v>1389.4</v>
      </c>
      <c r="P6317" s="33">
        <v>2595</v>
      </c>
    </row>
    <row r="6318" spans="1:16">
      <c r="A6318" s="27" t="s">
        <v>984</v>
      </c>
      <c r="B6318" s="31">
        <v>202509</v>
      </c>
      <c r="C6318" s="27" t="s">
        <v>121</v>
      </c>
      <c r="D6318" s="27" t="s">
        <v>211</v>
      </c>
      <c r="E6318" s="27" t="s">
        <v>32</v>
      </c>
      <c r="F6318" s="27" t="s">
        <v>257</v>
      </c>
      <c r="G6318" s="33">
        <v>220685.52</v>
      </c>
      <c r="H6318" s="33">
        <v>220685.52</v>
      </c>
      <c r="I6318" s="33">
        <v>5438</v>
      </c>
      <c r="J6318" s="33">
        <v>437</v>
      </c>
      <c r="K6318" s="33">
        <v>10700</v>
      </c>
      <c r="L6318" s="33">
        <v>1</v>
      </c>
      <c r="M6318" s="33">
        <v>1</v>
      </c>
      <c r="N6318" s="33">
        <v>288478.24</v>
      </c>
      <c r="O6318" s="33">
        <v>1204.9</v>
      </c>
      <c r="P6318" s="33">
        <v>2175</v>
      </c>
    </row>
    <row r="6319" spans="1:16">
      <c r="A6319" s="27" t="s">
        <v>984</v>
      </c>
      <c r="B6319" s="31">
        <v>202510</v>
      </c>
      <c r="C6319" s="27" t="s">
        <v>121</v>
      </c>
      <c r="D6319" s="27" t="s">
        <v>211</v>
      </c>
      <c r="E6319" s="27" t="s">
        <v>32</v>
      </c>
      <c r="F6319" s="27" t="s">
        <v>257</v>
      </c>
      <c r="G6319" s="33">
        <v>251318.11</v>
      </c>
      <c r="H6319" s="33">
        <v>251318.11</v>
      </c>
      <c r="I6319" s="33">
        <v>6704</v>
      </c>
      <c r="J6319" s="33">
        <v>539</v>
      </c>
      <c r="K6319" s="33">
        <v>10700</v>
      </c>
      <c r="L6319" s="33">
        <v>1</v>
      </c>
      <c r="M6319" s="33">
        <v>1</v>
      </c>
      <c r="N6319" s="33">
        <v>316568.78</v>
      </c>
      <c r="O6319" s="33">
        <v>1407.4</v>
      </c>
      <c r="P6319" s="33">
        <v>2730</v>
      </c>
    </row>
    <row r="6320" spans="1:16">
      <c r="A6320" s="27" t="s">
        <v>984</v>
      </c>
      <c r="B6320" s="31">
        <v>202511</v>
      </c>
      <c r="C6320" s="27" t="s">
        <v>121</v>
      </c>
      <c r="D6320" s="27" t="s">
        <v>211</v>
      </c>
      <c r="E6320" s="27" t="s">
        <v>32</v>
      </c>
      <c r="F6320" s="27" t="s">
        <v>257</v>
      </c>
      <c r="G6320" s="33">
        <v>284648.74</v>
      </c>
      <c r="H6320" s="33">
        <v>284648.74</v>
      </c>
      <c r="I6320" s="33">
        <v>7144</v>
      </c>
      <c r="J6320" s="33">
        <v>574</v>
      </c>
      <c r="K6320" s="33">
        <v>10700</v>
      </c>
      <c r="L6320" s="33">
        <v>1</v>
      </c>
      <c r="M6320" s="33">
        <v>1</v>
      </c>
      <c r="N6320" s="33">
        <v>381678.93</v>
      </c>
      <c r="O6320" s="33">
        <v>1800.4</v>
      </c>
      <c r="P6320" s="33">
        <v>3044</v>
      </c>
    </row>
    <row r="6321" spans="1:16">
      <c r="A6321" s="27" t="s">
        <v>984</v>
      </c>
      <c r="B6321" s="31">
        <v>202512</v>
      </c>
      <c r="C6321" s="27" t="s">
        <v>121</v>
      </c>
      <c r="D6321" s="27" t="s">
        <v>211</v>
      </c>
      <c r="E6321" s="27" t="s">
        <v>32</v>
      </c>
      <c r="F6321" s="27" t="s">
        <v>257</v>
      </c>
      <c r="G6321" s="33">
        <v>342522.8</v>
      </c>
      <c r="H6321" s="33">
        <v>342522.8</v>
      </c>
      <c r="I6321" s="33">
        <v>8096</v>
      </c>
      <c r="J6321" s="33">
        <v>553</v>
      </c>
      <c r="K6321" s="33">
        <v>10700</v>
      </c>
      <c r="L6321" s="33">
        <v>1</v>
      </c>
      <c r="M6321" s="33">
        <v>1</v>
      </c>
      <c r="N6321" s="33">
        <v>437734.22</v>
      </c>
      <c r="O6321" s="33">
        <v>1917.7</v>
      </c>
      <c r="P6321" s="33">
        <v>3401</v>
      </c>
    </row>
    <row r="6322" spans="1:16">
      <c r="A6322" s="27" t="s">
        <v>984</v>
      </c>
      <c r="B6322" s="31">
        <v>202601</v>
      </c>
      <c r="C6322" s="27" t="s">
        <v>121</v>
      </c>
      <c r="D6322" s="27" t="s">
        <v>211</v>
      </c>
      <c r="E6322" s="27" t="s">
        <v>32</v>
      </c>
      <c r="F6322" s="27" t="s">
        <v>257</v>
      </c>
      <c r="G6322" s="33">
        <v>168134.19</v>
      </c>
      <c r="H6322" s="33">
        <v>168134.19</v>
      </c>
      <c r="I6322" s="33">
        <v>3804</v>
      </c>
      <c r="J6322" s="33">
        <v>312</v>
      </c>
      <c r="K6322" s="33">
        <v>10700</v>
      </c>
      <c r="L6322" s="33">
        <v>1</v>
      </c>
      <c r="M6322" s="33">
        <v>1</v>
      </c>
      <c r="N6322" s="33">
        <v>222279.95</v>
      </c>
      <c r="O6322" s="33">
        <v>848.5</v>
      </c>
      <c r="P6322" s="33">
        <v>1665</v>
      </c>
    </row>
    <row r="6323" spans="1:16">
      <c r="A6323" s="27" t="s">
        <v>984</v>
      </c>
      <c r="B6323" s="31">
        <v>202602</v>
      </c>
      <c r="C6323" s="27" t="s">
        <v>121</v>
      </c>
      <c r="D6323" s="27" t="s">
        <v>211</v>
      </c>
      <c r="E6323" s="27" t="s">
        <v>32</v>
      </c>
      <c r="F6323" s="27" t="s">
        <v>257</v>
      </c>
      <c r="G6323" s="33">
        <v>171855.54</v>
      </c>
      <c r="H6323" s="33">
        <v>171855.54</v>
      </c>
      <c r="I6323" s="33">
        <v>4378</v>
      </c>
      <c r="J6323" s="33">
        <v>314</v>
      </c>
      <c r="K6323" s="33">
        <v>10700</v>
      </c>
      <c r="L6323" s="33">
        <v>1</v>
      </c>
      <c r="M6323" s="33">
        <v>1</v>
      </c>
      <c r="N6323" s="33">
        <v>228794.28</v>
      </c>
      <c r="O6323" s="33">
        <v>982.3</v>
      </c>
      <c r="P6323" s="33">
        <v>1739</v>
      </c>
    </row>
    <row r="6324" spans="1:16">
      <c r="A6324" s="27" t="s">
        <v>984</v>
      </c>
      <c r="B6324" s="31">
        <v>202603</v>
      </c>
      <c r="C6324" s="27" t="s">
        <v>121</v>
      </c>
      <c r="D6324" s="27" t="s">
        <v>211</v>
      </c>
      <c r="E6324" s="27" t="s">
        <v>32</v>
      </c>
      <c r="F6324" s="27" t="s">
        <v>257</v>
      </c>
      <c r="G6324" s="33">
        <v>224538.96</v>
      </c>
      <c r="H6324" s="33">
        <v>224538.96</v>
      </c>
      <c r="I6324" s="33">
        <v>6085</v>
      </c>
      <c r="J6324" s="33">
        <v>410</v>
      </c>
      <c r="K6324" s="33">
        <v>10700</v>
      </c>
      <c r="L6324" s="33">
        <v>1</v>
      </c>
      <c r="M6324" s="33">
        <v>1</v>
      </c>
      <c r="N6324" s="33">
        <v>284870.14</v>
      </c>
      <c r="O6324" s="33">
        <v>1111.1</v>
      </c>
      <c r="P6324" s="33">
        <v>2392</v>
      </c>
    </row>
    <row r="6325" spans="1:16">
      <c r="A6325" s="27" t="s">
        <v>984</v>
      </c>
      <c r="B6325" s="31">
        <v>202604</v>
      </c>
      <c r="C6325" s="27" t="s">
        <v>121</v>
      </c>
      <c r="D6325" s="27" t="s">
        <v>211</v>
      </c>
      <c r="E6325" s="27" t="s">
        <v>32</v>
      </c>
      <c r="F6325" s="27" t="s">
        <v>257</v>
      </c>
      <c r="G6325" s="33">
        <v>272083.06</v>
      </c>
      <c r="H6325" s="33">
        <v>272083.06</v>
      </c>
      <c r="I6325" s="33">
        <v>7135</v>
      </c>
      <c r="J6325" s="33">
        <v>453</v>
      </c>
      <c r="K6325" s="33">
        <v>10700</v>
      </c>
      <c r="L6325" s="33">
        <v>1</v>
      </c>
      <c r="M6325" s="33">
        <v>1</v>
      </c>
      <c r="N6325" s="33">
        <v>334910.3</v>
      </c>
      <c r="O6325" s="33">
        <v>1404</v>
      </c>
      <c r="P6325" s="33">
        <v>3064</v>
      </c>
    </row>
    <row r="6326" spans="1:16">
      <c r="A6326" s="27" t="s">
        <v>984</v>
      </c>
      <c r="B6326" s="31">
        <v>202605</v>
      </c>
      <c r="C6326" s="27" t="s">
        <v>121</v>
      </c>
      <c r="D6326" s="27" t="s">
        <v>211</v>
      </c>
      <c r="E6326" s="27" t="s">
        <v>32</v>
      </c>
      <c r="F6326" s="27" t="s">
        <v>257</v>
      </c>
      <c r="G6326" s="33">
        <v>245643.77</v>
      </c>
      <c r="H6326" s="33">
        <v>245643.77</v>
      </c>
      <c r="I6326" s="33">
        <v>6558</v>
      </c>
      <c r="J6326" s="33">
        <v>544</v>
      </c>
      <c r="K6326" s="33">
        <v>10700</v>
      </c>
      <c r="L6326" s="33">
        <v>1</v>
      </c>
      <c r="M6326" s="33">
        <v>1</v>
      </c>
      <c r="N6326" s="33">
        <v>366464.91</v>
      </c>
      <c r="O6326" s="33">
        <v>1246.6</v>
      </c>
      <c r="P6326" s="33">
        <v>2555</v>
      </c>
    </row>
    <row r="6327" spans="1:16">
      <c r="A6327" s="27" t="s">
        <v>984</v>
      </c>
      <c r="B6327" s="31">
        <v>202606</v>
      </c>
      <c r="C6327" s="27" t="s">
        <v>121</v>
      </c>
      <c r="D6327" s="27" t="s">
        <v>211</v>
      </c>
      <c r="E6327" s="27" t="s">
        <v>32</v>
      </c>
      <c r="F6327" s="27" t="s">
        <v>257</v>
      </c>
      <c r="G6327" s="33">
        <v>287787.18</v>
      </c>
      <c r="H6327" s="33">
        <v>287787.18</v>
      </c>
      <c r="I6327" s="33">
        <v>7532</v>
      </c>
      <c r="J6327" s="33">
        <v>571</v>
      </c>
      <c r="K6327" s="33">
        <v>10700</v>
      </c>
      <c r="L6327" s="33">
        <v>1</v>
      </c>
      <c r="M6327" s="33">
        <v>1</v>
      </c>
      <c r="N6327" s="33">
        <v>357679.36</v>
      </c>
      <c r="O6327" s="33">
        <v>1540.7</v>
      </c>
      <c r="P6327" s="33">
        <v>3024</v>
      </c>
    </row>
    <row r="6328" spans="1:16">
      <c r="A6328" s="27" t="s">
        <v>984</v>
      </c>
      <c r="B6328" s="31">
        <v>202607</v>
      </c>
      <c r="C6328" s="27" t="s">
        <v>121</v>
      </c>
      <c r="D6328" s="27" t="s">
        <v>211</v>
      </c>
      <c r="E6328" s="27" t="s">
        <v>32</v>
      </c>
      <c r="F6328" s="27" t="s">
        <v>257</v>
      </c>
      <c r="G6328" s="33">
        <v>262835.69</v>
      </c>
      <c r="H6328" s="33">
        <v>262835.69</v>
      </c>
      <c r="I6328" s="33">
        <v>6813</v>
      </c>
      <c r="J6328" s="33">
        <v>401</v>
      </c>
      <c r="K6328" s="33">
        <v>10700</v>
      </c>
      <c r="L6328" s="33">
        <v>1</v>
      </c>
      <c r="M6328" s="33">
        <v>1</v>
      </c>
      <c r="N6328" s="33">
        <v>317718.03</v>
      </c>
      <c r="O6328" s="33">
        <v>1527.9</v>
      </c>
      <c r="P6328" s="33">
        <v>2747</v>
      </c>
    </row>
    <row r="6329" spans="1:16">
      <c r="A6329" s="27" t="s">
        <v>986</v>
      </c>
      <c r="B6329" s="31">
        <v>202408</v>
      </c>
      <c r="C6329" s="27" t="s">
        <v>121</v>
      </c>
      <c r="D6329" s="27" t="s">
        <v>211</v>
      </c>
      <c r="E6329" s="27" t="s">
        <v>32</v>
      </c>
      <c r="F6329" s="27" t="s">
        <v>289</v>
      </c>
      <c r="G6329" s="33">
        <v>788221.39</v>
      </c>
      <c r="H6329" s="33">
        <v>0</v>
      </c>
      <c r="I6329" s="33">
        <v>14075</v>
      </c>
      <c r="J6329" s="33">
        <v>1186</v>
      </c>
      <c r="K6329" s="33">
        <v>26600</v>
      </c>
      <c r="L6329" s="33">
        <v>1</v>
      </c>
      <c r="M6329" s="33">
        <v>0</v>
      </c>
      <c r="N6329" s="33">
        <v>881083.98</v>
      </c>
      <c r="O6329" s="33">
        <v>3708.4</v>
      </c>
      <c r="P6329" s="33">
        <v>6156</v>
      </c>
    </row>
    <row r="6330" spans="1:16">
      <c r="A6330" s="27" t="s">
        <v>986</v>
      </c>
      <c r="B6330" s="31">
        <v>202409</v>
      </c>
      <c r="C6330" s="27" t="s">
        <v>121</v>
      </c>
      <c r="D6330" s="27" t="s">
        <v>211</v>
      </c>
      <c r="E6330" s="27" t="s">
        <v>32</v>
      </c>
      <c r="F6330" s="27" t="s">
        <v>289</v>
      </c>
      <c r="G6330" s="33">
        <v>709917.54</v>
      </c>
      <c r="H6330" s="33">
        <v>0</v>
      </c>
      <c r="I6330" s="33">
        <v>12493</v>
      </c>
      <c r="J6330" s="33">
        <v>1163</v>
      </c>
      <c r="K6330" s="33">
        <v>26600</v>
      </c>
      <c r="L6330" s="33">
        <v>1</v>
      </c>
      <c r="M6330" s="33">
        <v>0</v>
      </c>
      <c r="N6330" s="33">
        <v>846378.71</v>
      </c>
      <c r="O6330" s="33">
        <v>3206.5</v>
      </c>
      <c r="P6330" s="33">
        <v>5498</v>
      </c>
    </row>
    <row r="6331" spans="1:16">
      <c r="A6331" s="27" t="s">
        <v>986</v>
      </c>
      <c r="B6331" s="31">
        <v>202410</v>
      </c>
      <c r="C6331" s="27" t="s">
        <v>121</v>
      </c>
      <c r="D6331" s="27" t="s">
        <v>211</v>
      </c>
      <c r="E6331" s="27" t="s">
        <v>32</v>
      </c>
      <c r="F6331" s="27" t="s">
        <v>289</v>
      </c>
      <c r="G6331" s="33">
        <v>830812.72</v>
      </c>
      <c r="H6331" s="33">
        <v>0</v>
      </c>
      <c r="I6331" s="33">
        <v>15683</v>
      </c>
      <c r="J6331" s="33">
        <v>1400</v>
      </c>
      <c r="K6331" s="33">
        <v>26600</v>
      </c>
      <c r="L6331" s="33">
        <v>1</v>
      </c>
      <c r="M6331" s="33">
        <v>0</v>
      </c>
      <c r="N6331" s="33">
        <v>928794.75</v>
      </c>
      <c r="O6331" s="33">
        <v>3656.6</v>
      </c>
      <c r="P6331" s="33">
        <v>6957</v>
      </c>
    </row>
    <row r="6332" spans="1:16">
      <c r="A6332" s="27" t="s">
        <v>986</v>
      </c>
      <c r="B6332" s="31">
        <v>202411</v>
      </c>
      <c r="C6332" s="27" t="s">
        <v>121</v>
      </c>
      <c r="D6332" s="27" t="s">
        <v>211</v>
      </c>
      <c r="E6332" s="27" t="s">
        <v>32</v>
      </c>
      <c r="F6332" s="27" t="s">
        <v>289</v>
      </c>
      <c r="G6332" s="33">
        <v>980996.2</v>
      </c>
      <c r="H6332" s="33">
        <v>980996.2</v>
      </c>
      <c r="I6332" s="33">
        <v>18543</v>
      </c>
      <c r="J6332" s="33">
        <v>1652</v>
      </c>
      <c r="K6332" s="33">
        <v>26600</v>
      </c>
      <c r="L6332" s="33">
        <v>1</v>
      </c>
      <c r="M6332" s="33">
        <v>1</v>
      </c>
      <c r="N6332" s="33">
        <v>1119824.23</v>
      </c>
      <c r="O6332" s="33">
        <v>3863.9</v>
      </c>
      <c r="P6332" s="33">
        <v>7847</v>
      </c>
    </row>
    <row r="6333" spans="1:16">
      <c r="A6333" s="27" t="s">
        <v>986</v>
      </c>
      <c r="B6333" s="31">
        <v>202412</v>
      </c>
      <c r="C6333" s="27" t="s">
        <v>121</v>
      </c>
      <c r="D6333" s="27" t="s">
        <v>211</v>
      </c>
      <c r="E6333" s="27" t="s">
        <v>32</v>
      </c>
      <c r="F6333" s="27" t="s">
        <v>289</v>
      </c>
      <c r="G6333" s="33">
        <v>1138692.18</v>
      </c>
      <c r="H6333" s="33">
        <v>1138692.18</v>
      </c>
      <c r="I6333" s="33">
        <v>19678</v>
      </c>
      <c r="J6333" s="33">
        <v>1575</v>
      </c>
      <c r="K6333" s="33">
        <v>26600</v>
      </c>
      <c r="L6333" s="33">
        <v>1</v>
      </c>
      <c r="M6333" s="33">
        <v>1</v>
      </c>
      <c r="N6333" s="33">
        <v>1284287.24</v>
      </c>
      <c r="O6333" s="33">
        <v>5363.2</v>
      </c>
      <c r="P6333" s="33">
        <v>8790</v>
      </c>
    </row>
    <row r="6334" spans="1:16">
      <c r="A6334" s="27" t="s">
        <v>986</v>
      </c>
      <c r="B6334" s="31">
        <v>202501</v>
      </c>
      <c r="C6334" s="27" t="s">
        <v>121</v>
      </c>
      <c r="D6334" s="27" t="s">
        <v>211</v>
      </c>
      <c r="E6334" s="27" t="s">
        <v>32</v>
      </c>
      <c r="F6334" s="27" t="s">
        <v>289</v>
      </c>
      <c r="G6334" s="33">
        <v>545263.4300000001</v>
      </c>
      <c r="H6334" s="33">
        <v>545263.4300000001</v>
      </c>
      <c r="I6334" s="33">
        <v>8951</v>
      </c>
      <c r="J6334" s="33">
        <v>919</v>
      </c>
      <c r="K6334" s="33">
        <v>26600</v>
      </c>
      <c r="L6334" s="33">
        <v>1</v>
      </c>
      <c r="M6334" s="33">
        <v>1</v>
      </c>
      <c r="N6334" s="33">
        <v>652156.71</v>
      </c>
      <c r="O6334" s="33">
        <v>2726.9</v>
      </c>
      <c r="P6334" s="33">
        <v>3956</v>
      </c>
    </row>
    <row r="6335" spans="1:16">
      <c r="A6335" s="27" t="s">
        <v>986</v>
      </c>
      <c r="B6335" s="31">
        <v>202502</v>
      </c>
      <c r="C6335" s="27" t="s">
        <v>121</v>
      </c>
      <c r="D6335" s="27" t="s">
        <v>211</v>
      </c>
      <c r="E6335" s="27" t="s">
        <v>32</v>
      </c>
      <c r="F6335" s="27" t="s">
        <v>289</v>
      </c>
      <c r="G6335" s="33">
        <v>560563.1899999999</v>
      </c>
      <c r="H6335" s="33">
        <v>560563.1899999999</v>
      </c>
      <c r="I6335" s="33">
        <v>8802</v>
      </c>
      <c r="J6335" s="33">
        <v>648</v>
      </c>
      <c r="K6335" s="33">
        <v>26600</v>
      </c>
      <c r="L6335" s="33">
        <v>1</v>
      </c>
      <c r="M6335" s="33">
        <v>1</v>
      </c>
      <c r="N6335" s="33">
        <v>671269.38</v>
      </c>
      <c r="O6335" s="33">
        <v>2672.3</v>
      </c>
      <c r="P6335" s="33">
        <v>4041</v>
      </c>
    </row>
    <row r="6336" spans="1:16">
      <c r="A6336" s="27" t="s">
        <v>986</v>
      </c>
      <c r="B6336" s="31">
        <v>202503</v>
      </c>
      <c r="C6336" s="27" t="s">
        <v>121</v>
      </c>
      <c r="D6336" s="27" t="s">
        <v>211</v>
      </c>
      <c r="E6336" s="27" t="s">
        <v>32</v>
      </c>
      <c r="F6336" s="27" t="s">
        <v>289</v>
      </c>
      <c r="G6336" s="33">
        <v>711717.33</v>
      </c>
      <c r="H6336" s="33">
        <v>711717.33</v>
      </c>
      <c r="I6336" s="33">
        <v>12773</v>
      </c>
      <c r="J6336" s="33">
        <v>1050</v>
      </c>
      <c r="K6336" s="33">
        <v>26600</v>
      </c>
      <c r="L6336" s="33">
        <v>1</v>
      </c>
      <c r="M6336" s="33">
        <v>1</v>
      </c>
      <c r="N6336" s="33">
        <v>835792.74</v>
      </c>
      <c r="O6336" s="33">
        <v>3739.6</v>
      </c>
      <c r="P6336" s="33">
        <v>5605</v>
      </c>
    </row>
    <row r="6337" spans="1:16">
      <c r="A6337" s="27" t="s">
        <v>986</v>
      </c>
      <c r="B6337" s="31">
        <v>202504</v>
      </c>
      <c r="C6337" s="27" t="s">
        <v>121</v>
      </c>
      <c r="D6337" s="27" t="s">
        <v>211</v>
      </c>
      <c r="E6337" s="27" t="s">
        <v>32</v>
      </c>
      <c r="F6337" s="27" t="s">
        <v>289</v>
      </c>
      <c r="G6337" s="33">
        <v>756556.37</v>
      </c>
      <c r="H6337" s="33">
        <v>756556.37</v>
      </c>
      <c r="I6337" s="33">
        <v>13830</v>
      </c>
      <c r="J6337" s="33">
        <v>1200</v>
      </c>
      <c r="K6337" s="33">
        <v>26600</v>
      </c>
      <c r="L6337" s="33">
        <v>1</v>
      </c>
      <c r="M6337" s="33">
        <v>1</v>
      </c>
      <c r="N6337" s="33">
        <v>982607.72</v>
      </c>
      <c r="O6337" s="33">
        <v>3906.8</v>
      </c>
      <c r="P6337" s="33">
        <v>5761</v>
      </c>
    </row>
    <row r="6338" spans="1:16">
      <c r="A6338" s="27" t="s">
        <v>986</v>
      </c>
      <c r="B6338" s="31">
        <v>202505</v>
      </c>
      <c r="C6338" s="27" t="s">
        <v>121</v>
      </c>
      <c r="D6338" s="27" t="s">
        <v>211</v>
      </c>
      <c r="E6338" s="27" t="s">
        <v>32</v>
      </c>
      <c r="F6338" s="27" t="s">
        <v>289</v>
      </c>
      <c r="G6338" s="33">
        <v>1000637.23</v>
      </c>
      <c r="H6338" s="33">
        <v>1000637.23</v>
      </c>
      <c r="I6338" s="33">
        <v>16409</v>
      </c>
      <c r="J6338" s="33">
        <v>1408</v>
      </c>
      <c r="K6338" s="33">
        <v>26600</v>
      </c>
      <c r="L6338" s="33">
        <v>1</v>
      </c>
      <c r="M6338" s="33">
        <v>1</v>
      </c>
      <c r="N6338" s="33">
        <v>1075187.16</v>
      </c>
      <c r="O6338" s="33">
        <v>5357.2</v>
      </c>
      <c r="P6338" s="33">
        <v>7243</v>
      </c>
    </row>
    <row r="6339" spans="1:16">
      <c r="A6339" s="27" t="s">
        <v>986</v>
      </c>
      <c r="B6339" s="31">
        <v>202506</v>
      </c>
      <c r="C6339" s="27" t="s">
        <v>121</v>
      </c>
      <c r="D6339" s="27" t="s">
        <v>211</v>
      </c>
      <c r="E6339" s="27" t="s">
        <v>32</v>
      </c>
      <c r="F6339" s="27" t="s">
        <v>289</v>
      </c>
      <c r="G6339" s="33">
        <v>931331.22</v>
      </c>
      <c r="H6339" s="33">
        <v>931331.22</v>
      </c>
      <c r="I6339" s="33">
        <v>16890</v>
      </c>
      <c r="J6339" s="33">
        <v>1630</v>
      </c>
      <c r="K6339" s="33">
        <v>26600</v>
      </c>
      <c r="L6339" s="33">
        <v>1</v>
      </c>
      <c r="M6339" s="33">
        <v>1</v>
      </c>
      <c r="N6339" s="33">
        <v>1049410.85</v>
      </c>
      <c r="O6339" s="33">
        <v>4027.1</v>
      </c>
      <c r="P6339" s="33">
        <v>7321</v>
      </c>
    </row>
    <row r="6340" spans="1:16">
      <c r="A6340" s="27" t="s">
        <v>986</v>
      </c>
      <c r="B6340" s="31">
        <v>202507</v>
      </c>
      <c r="C6340" s="27" t="s">
        <v>121</v>
      </c>
      <c r="D6340" s="27" t="s">
        <v>211</v>
      </c>
      <c r="E6340" s="27" t="s">
        <v>32</v>
      </c>
      <c r="F6340" s="27" t="s">
        <v>289</v>
      </c>
      <c r="G6340" s="33">
        <v>834043.48</v>
      </c>
      <c r="H6340" s="33">
        <v>834043.48</v>
      </c>
      <c r="I6340" s="33">
        <v>15328</v>
      </c>
      <c r="J6340" s="33">
        <v>1398</v>
      </c>
      <c r="K6340" s="33">
        <v>26600</v>
      </c>
      <c r="L6340" s="33">
        <v>1</v>
      </c>
      <c r="M6340" s="33">
        <v>1</v>
      </c>
      <c r="N6340" s="33">
        <v>932166.59</v>
      </c>
      <c r="O6340" s="33">
        <v>3554.3</v>
      </c>
      <c r="P6340" s="33">
        <v>6565</v>
      </c>
    </row>
    <row r="6341" spans="1:16">
      <c r="A6341" s="27" t="s">
        <v>986</v>
      </c>
      <c r="B6341" s="31">
        <v>202508</v>
      </c>
      <c r="C6341" s="27" t="s">
        <v>121</v>
      </c>
      <c r="D6341" s="27" t="s">
        <v>211</v>
      </c>
      <c r="E6341" s="27" t="s">
        <v>32</v>
      </c>
      <c r="F6341" s="27" t="s">
        <v>289</v>
      </c>
      <c r="G6341" s="33">
        <v>734710.6800000001</v>
      </c>
      <c r="H6341" s="33">
        <v>734710.6800000001</v>
      </c>
      <c r="I6341" s="33">
        <v>12538</v>
      </c>
      <c r="J6341" s="33">
        <v>1167</v>
      </c>
      <c r="K6341" s="33">
        <v>26600</v>
      </c>
      <c r="L6341" s="33">
        <v>1</v>
      </c>
      <c r="M6341" s="33">
        <v>1</v>
      </c>
      <c r="N6341" s="33">
        <v>896943.49</v>
      </c>
      <c r="O6341" s="33">
        <v>3234.8</v>
      </c>
      <c r="P6341" s="33">
        <v>5519</v>
      </c>
    </row>
    <row r="6342" spans="1:16">
      <c r="A6342" s="27" t="s">
        <v>986</v>
      </c>
      <c r="B6342" s="31">
        <v>202509</v>
      </c>
      <c r="C6342" s="27" t="s">
        <v>121</v>
      </c>
      <c r="D6342" s="27" t="s">
        <v>211</v>
      </c>
      <c r="E6342" s="27" t="s">
        <v>32</v>
      </c>
      <c r="F6342" s="27" t="s">
        <v>289</v>
      </c>
      <c r="G6342" s="33">
        <v>697868.49</v>
      </c>
      <c r="H6342" s="33">
        <v>697868.49</v>
      </c>
      <c r="I6342" s="33">
        <v>12047</v>
      </c>
      <c r="J6342" s="33">
        <v>1036</v>
      </c>
      <c r="K6342" s="33">
        <v>26600</v>
      </c>
      <c r="L6342" s="33">
        <v>1</v>
      </c>
      <c r="M6342" s="33">
        <v>1</v>
      </c>
      <c r="N6342" s="33">
        <v>861613.53</v>
      </c>
      <c r="O6342" s="33">
        <v>3841</v>
      </c>
      <c r="P6342" s="33">
        <v>5351</v>
      </c>
    </row>
    <row r="6343" spans="1:16">
      <c r="A6343" s="27" t="s">
        <v>986</v>
      </c>
      <c r="B6343" s="31">
        <v>202510</v>
      </c>
      <c r="C6343" s="27" t="s">
        <v>121</v>
      </c>
      <c r="D6343" s="27" t="s">
        <v>211</v>
      </c>
      <c r="E6343" s="27" t="s">
        <v>32</v>
      </c>
      <c r="F6343" s="27" t="s">
        <v>289</v>
      </c>
      <c r="G6343" s="33">
        <v>903747.26</v>
      </c>
      <c r="H6343" s="33">
        <v>903747.26</v>
      </c>
      <c r="I6343" s="33">
        <v>15311</v>
      </c>
      <c r="J6343" s="33">
        <v>1508</v>
      </c>
      <c r="K6343" s="33">
        <v>26600</v>
      </c>
      <c r="L6343" s="33">
        <v>1</v>
      </c>
      <c r="M6343" s="33">
        <v>1</v>
      </c>
      <c r="N6343" s="33">
        <v>945513.05</v>
      </c>
      <c r="O6343" s="33">
        <v>4333.6</v>
      </c>
      <c r="P6343" s="33">
        <v>6778</v>
      </c>
    </row>
    <row r="6344" spans="1:16">
      <c r="A6344" s="27" t="s">
        <v>986</v>
      </c>
      <c r="B6344" s="31">
        <v>202511</v>
      </c>
      <c r="C6344" s="27" t="s">
        <v>121</v>
      </c>
      <c r="D6344" s="27" t="s">
        <v>211</v>
      </c>
      <c r="E6344" s="27" t="s">
        <v>32</v>
      </c>
      <c r="F6344" s="27" t="s">
        <v>289</v>
      </c>
      <c r="G6344" s="33">
        <v>992469.01</v>
      </c>
      <c r="H6344" s="33">
        <v>992469.01</v>
      </c>
      <c r="I6344" s="33">
        <v>17846</v>
      </c>
      <c r="J6344" s="33">
        <v>1628</v>
      </c>
      <c r="K6344" s="33">
        <v>26600</v>
      </c>
      <c r="L6344" s="33">
        <v>1</v>
      </c>
      <c r="M6344" s="33">
        <v>1</v>
      </c>
      <c r="N6344" s="33">
        <v>1139981.06</v>
      </c>
      <c r="O6344" s="33">
        <v>4631.6</v>
      </c>
      <c r="P6344" s="33">
        <v>7531</v>
      </c>
    </row>
    <row r="6345" spans="1:16">
      <c r="A6345" s="27" t="s">
        <v>986</v>
      </c>
      <c r="B6345" s="31">
        <v>202512</v>
      </c>
      <c r="C6345" s="27" t="s">
        <v>121</v>
      </c>
      <c r="D6345" s="27" t="s">
        <v>211</v>
      </c>
      <c r="E6345" s="27" t="s">
        <v>32</v>
      </c>
      <c r="F6345" s="27" t="s">
        <v>289</v>
      </c>
      <c r="G6345" s="33">
        <v>1087948.36</v>
      </c>
      <c r="H6345" s="33">
        <v>1087948.36</v>
      </c>
      <c r="I6345" s="33">
        <v>20671</v>
      </c>
      <c r="J6345" s="33">
        <v>1559</v>
      </c>
      <c r="K6345" s="33">
        <v>26600</v>
      </c>
      <c r="L6345" s="33">
        <v>1</v>
      </c>
      <c r="M6345" s="33">
        <v>1</v>
      </c>
      <c r="N6345" s="33">
        <v>1307404.41</v>
      </c>
      <c r="O6345" s="33">
        <v>5145.6</v>
      </c>
      <c r="P6345" s="33">
        <v>8430</v>
      </c>
    </row>
    <row r="6346" spans="1:16">
      <c r="A6346" s="27" t="s">
        <v>986</v>
      </c>
      <c r="B6346" s="31">
        <v>202601</v>
      </c>
      <c r="C6346" s="27" t="s">
        <v>121</v>
      </c>
      <c r="D6346" s="27" t="s">
        <v>211</v>
      </c>
      <c r="E6346" s="27" t="s">
        <v>32</v>
      </c>
      <c r="F6346" s="27" t="s">
        <v>289</v>
      </c>
      <c r="G6346" s="33">
        <v>553207.0699999999</v>
      </c>
      <c r="H6346" s="33">
        <v>553207.0699999999</v>
      </c>
      <c r="I6346" s="33">
        <v>9873</v>
      </c>
      <c r="J6346" s="33">
        <v>852</v>
      </c>
      <c r="K6346" s="33">
        <v>26600</v>
      </c>
      <c r="L6346" s="33">
        <v>1</v>
      </c>
      <c r="M6346" s="33">
        <v>1</v>
      </c>
      <c r="N6346" s="33">
        <v>663895.53</v>
      </c>
      <c r="O6346" s="33">
        <v>2833.6</v>
      </c>
      <c r="P6346" s="33">
        <v>4437</v>
      </c>
    </row>
    <row r="6347" spans="1:16">
      <c r="A6347" s="27" t="s">
        <v>986</v>
      </c>
      <c r="B6347" s="31">
        <v>202602</v>
      </c>
      <c r="C6347" s="27" t="s">
        <v>121</v>
      </c>
      <c r="D6347" s="27" t="s">
        <v>211</v>
      </c>
      <c r="E6347" s="27" t="s">
        <v>32</v>
      </c>
      <c r="F6347" s="27" t="s">
        <v>289</v>
      </c>
      <c r="G6347" s="33">
        <v>548349.61</v>
      </c>
      <c r="H6347" s="33">
        <v>548349.61</v>
      </c>
      <c r="I6347" s="33">
        <v>9076</v>
      </c>
      <c r="J6347" s="33">
        <v>847</v>
      </c>
      <c r="K6347" s="33">
        <v>26600</v>
      </c>
      <c r="L6347" s="33">
        <v>1</v>
      </c>
      <c r="M6347" s="33">
        <v>1</v>
      </c>
      <c r="N6347" s="33">
        <v>683352.23</v>
      </c>
      <c r="O6347" s="33">
        <v>2555</v>
      </c>
      <c r="P6347" s="33">
        <v>4137</v>
      </c>
    </row>
    <row r="6348" spans="1:16">
      <c r="A6348" s="27" t="s">
        <v>986</v>
      </c>
      <c r="B6348" s="31">
        <v>202603</v>
      </c>
      <c r="C6348" s="27" t="s">
        <v>121</v>
      </c>
      <c r="D6348" s="27" t="s">
        <v>211</v>
      </c>
      <c r="E6348" s="27" t="s">
        <v>32</v>
      </c>
      <c r="F6348" s="27" t="s">
        <v>289</v>
      </c>
      <c r="G6348" s="33">
        <v>720506.11</v>
      </c>
      <c r="H6348" s="33">
        <v>720506.11</v>
      </c>
      <c r="I6348" s="33">
        <v>12439</v>
      </c>
      <c r="J6348" s="33">
        <v>936</v>
      </c>
      <c r="K6348" s="33">
        <v>26600</v>
      </c>
      <c r="L6348" s="33">
        <v>1</v>
      </c>
      <c r="M6348" s="33">
        <v>1</v>
      </c>
      <c r="N6348" s="33">
        <v>850837.01</v>
      </c>
      <c r="O6348" s="33">
        <v>3323</v>
      </c>
      <c r="P6348" s="33">
        <v>5696</v>
      </c>
    </row>
    <row r="6349" spans="1:16">
      <c r="A6349" s="27" t="s">
        <v>986</v>
      </c>
      <c r="B6349" s="31">
        <v>202604</v>
      </c>
      <c r="C6349" s="27" t="s">
        <v>121</v>
      </c>
      <c r="D6349" s="27" t="s">
        <v>211</v>
      </c>
      <c r="E6349" s="27" t="s">
        <v>32</v>
      </c>
      <c r="F6349" s="27" t="s">
        <v>289</v>
      </c>
      <c r="G6349" s="33">
        <v>804525.16</v>
      </c>
      <c r="H6349" s="33">
        <v>804525.16</v>
      </c>
      <c r="I6349" s="33">
        <v>13844</v>
      </c>
      <c r="J6349" s="33">
        <v>1258</v>
      </c>
      <c r="K6349" s="33">
        <v>26600</v>
      </c>
      <c r="L6349" s="33">
        <v>1</v>
      </c>
      <c r="M6349" s="33">
        <v>1</v>
      </c>
      <c r="N6349" s="33">
        <v>1000294.66</v>
      </c>
      <c r="O6349" s="33">
        <v>3759</v>
      </c>
      <c r="P6349" s="33">
        <v>6015</v>
      </c>
    </row>
    <row r="6350" spans="1:16">
      <c r="A6350" s="27" t="s">
        <v>986</v>
      </c>
      <c r="B6350" s="31">
        <v>202605</v>
      </c>
      <c r="C6350" s="27" t="s">
        <v>121</v>
      </c>
      <c r="D6350" s="27" t="s">
        <v>211</v>
      </c>
      <c r="E6350" s="27" t="s">
        <v>32</v>
      </c>
      <c r="F6350" s="27" t="s">
        <v>289</v>
      </c>
      <c r="G6350" s="33">
        <v>870443.8100000001</v>
      </c>
      <c r="H6350" s="33">
        <v>870443.8100000001</v>
      </c>
      <c r="I6350" s="33">
        <v>17042</v>
      </c>
      <c r="J6350" s="33">
        <v>1286</v>
      </c>
      <c r="K6350" s="33">
        <v>26600</v>
      </c>
      <c r="L6350" s="33">
        <v>1</v>
      </c>
      <c r="M6350" s="33">
        <v>1</v>
      </c>
      <c r="N6350" s="33">
        <v>1094540.53</v>
      </c>
      <c r="O6350" s="33">
        <v>4720.9</v>
      </c>
      <c r="P6350" s="33">
        <v>7071</v>
      </c>
    </row>
    <row r="6351" spans="1:16">
      <c r="A6351" s="27" t="s">
        <v>986</v>
      </c>
      <c r="B6351" s="31">
        <v>202606</v>
      </c>
      <c r="C6351" s="27" t="s">
        <v>121</v>
      </c>
      <c r="D6351" s="27" t="s">
        <v>211</v>
      </c>
      <c r="E6351" s="27" t="s">
        <v>32</v>
      </c>
      <c r="F6351" s="27" t="s">
        <v>289</v>
      </c>
      <c r="G6351" s="33">
        <v>877131.3199999999</v>
      </c>
      <c r="H6351" s="33">
        <v>877131.3199999999</v>
      </c>
      <c r="I6351" s="33">
        <v>15923</v>
      </c>
      <c r="J6351" s="33">
        <v>1369</v>
      </c>
      <c r="K6351" s="33">
        <v>26600</v>
      </c>
      <c r="L6351" s="33">
        <v>1</v>
      </c>
      <c r="M6351" s="33">
        <v>1</v>
      </c>
      <c r="N6351" s="33">
        <v>1068300.25</v>
      </c>
      <c r="O6351" s="33">
        <v>3983.4</v>
      </c>
      <c r="P6351" s="33">
        <v>6831</v>
      </c>
    </row>
    <row r="6352" spans="1:16">
      <c r="A6352" s="27" t="s">
        <v>986</v>
      </c>
      <c r="B6352" s="31">
        <v>202607</v>
      </c>
      <c r="C6352" s="27" t="s">
        <v>121</v>
      </c>
      <c r="D6352" s="27" t="s">
        <v>211</v>
      </c>
      <c r="E6352" s="27" t="s">
        <v>32</v>
      </c>
      <c r="F6352" s="27" t="s">
        <v>289</v>
      </c>
      <c r="G6352" s="33">
        <v>832405.9300000001</v>
      </c>
      <c r="H6352" s="33">
        <v>832405.9300000001</v>
      </c>
      <c r="I6352" s="33">
        <v>15389</v>
      </c>
      <c r="J6352" s="33">
        <v>1377</v>
      </c>
      <c r="K6352" s="33">
        <v>26600</v>
      </c>
      <c r="L6352" s="33">
        <v>1</v>
      </c>
      <c r="M6352" s="33">
        <v>1</v>
      </c>
      <c r="N6352" s="33">
        <v>948945.58</v>
      </c>
      <c r="O6352" s="33">
        <v>4303.9</v>
      </c>
      <c r="P6352" s="33">
        <v>6666</v>
      </c>
    </row>
    <row r="6353" spans="1:16">
      <c r="A6353" s="27" t="s">
        <v>989</v>
      </c>
      <c r="B6353" s="31">
        <v>202408</v>
      </c>
      <c r="C6353" s="27" t="s">
        <v>121</v>
      </c>
      <c r="D6353" s="27" t="s">
        <v>211</v>
      </c>
      <c r="E6353" s="27" t="s">
        <v>32</v>
      </c>
      <c r="F6353" s="27" t="s">
        <v>262</v>
      </c>
      <c r="G6353" s="33">
        <v>124822.73</v>
      </c>
      <c r="H6353" s="33">
        <v>124822.73</v>
      </c>
      <c r="I6353" s="33">
        <v>6494</v>
      </c>
      <c r="J6353" s="33">
        <v>369</v>
      </c>
      <c r="K6353" s="33">
        <v>6900</v>
      </c>
      <c r="L6353" s="33">
        <v>1</v>
      </c>
      <c r="M6353" s="33">
        <v>1</v>
      </c>
      <c r="N6353" s="33">
        <v>155287.48</v>
      </c>
      <c r="O6353" s="33">
        <v>722.3</v>
      </c>
      <c r="P6353" s="33">
        <v>2106</v>
      </c>
    </row>
    <row r="6354" spans="1:16">
      <c r="A6354" s="27" t="s">
        <v>989</v>
      </c>
      <c r="B6354" s="31">
        <v>202409</v>
      </c>
      <c r="C6354" s="27" t="s">
        <v>121</v>
      </c>
      <c r="D6354" s="27" t="s">
        <v>211</v>
      </c>
      <c r="E6354" s="27" t="s">
        <v>32</v>
      </c>
      <c r="F6354" s="27" t="s">
        <v>262</v>
      </c>
      <c r="G6354" s="33">
        <v>122027.24</v>
      </c>
      <c r="H6354" s="33">
        <v>122027.24</v>
      </c>
      <c r="I6354" s="33">
        <v>6229</v>
      </c>
      <c r="J6354" s="33">
        <v>289</v>
      </c>
      <c r="K6354" s="33">
        <v>6900</v>
      </c>
      <c r="L6354" s="33">
        <v>1</v>
      </c>
      <c r="M6354" s="33">
        <v>1</v>
      </c>
      <c r="N6354" s="33">
        <v>149170.82</v>
      </c>
      <c r="O6354" s="33">
        <v>755.2</v>
      </c>
      <c r="P6354" s="33">
        <v>2121</v>
      </c>
    </row>
    <row r="6355" spans="1:16">
      <c r="A6355" s="27" t="s">
        <v>989</v>
      </c>
      <c r="B6355" s="31">
        <v>202410</v>
      </c>
      <c r="C6355" s="27" t="s">
        <v>121</v>
      </c>
      <c r="D6355" s="27" t="s">
        <v>211</v>
      </c>
      <c r="E6355" s="27" t="s">
        <v>32</v>
      </c>
      <c r="F6355" s="27" t="s">
        <v>262</v>
      </c>
      <c r="G6355" s="33">
        <v>126055.29</v>
      </c>
      <c r="H6355" s="33">
        <v>126055.29</v>
      </c>
      <c r="I6355" s="33">
        <v>6847</v>
      </c>
      <c r="J6355" s="33">
        <v>415</v>
      </c>
      <c r="K6355" s="33">
        <v>6900</v>
      </c>
      <c r="L6355" s="33">
        <v>1</v>
      </c>
      <c r="M6355" s="33">
        <v>1</v>
      </c>
      <c r="N6355" s="33">
        <v>163696.31</v>
      </c>
      <c r="O6355" s="33">
        <v>749.9</v>
      </c>
      <c r="P6355" s="33">
        <v>2168</v>
      </c>
    </row>
    <row r="6356" spans="1:16">
      <c r="A6356" s="27" t="s">
        <v>989</v>
      </c>
      <c r="B6356" s="31">
        <v>202411</v>
      </c>
      <c r="C6356" s="27" t="s">
        <v>121</v>
      </c>
      <c r="D6356" s="27" t="s">
        <v>211</v>
      </c>
      <c r="E6356" s="27" t="s">
        <v>32</v>
      </c>
      <c r="F6356" s="27" t="s">
        <v>262</v>
      </c>
      <c r="G6356" s="33">
        <v>161977.77</v>
      </c>
      <c r="H6356" s="33">
        <v>161977.77</v>
      </c>
      <c r="I6356" s="33">
        <v>8398</v>
      </c>
      <c r="J6356" s="33">
        <v>445</v>
      </c>
      <c r="K6356" s="33">
        <v>6900</v>
      </c>
      <c r="L6356" s="33">
        <v>1</v>
      </c>
      <c r="M6356" s="33">
        <v>1</v>
      </c>
      <c r="N6356" s="33">
        <v>197364.48</v>
      </c>
      <c r="O6356" s="33">
        <v>949.4</v>
      </c>
      <c r="P6356" s="33">
        <v>2709</v>
      </c>
    </row>
    <row r="6357" spans="1:16">
      <c r="A6357" s="27" t="s">
        <v>989</v>
      </c>
      <c r="B6357" s="31">
        <v>202412</v>
      </c>
      <c r="C6357" s="27" t="s">
        <v>121</v>
      </c>
      <c r="D6357" s="27" t="s">
        <v>211</v>
      </c>
      <c r="E6357" s="27" t="s">
        <v>32</v>
      </c>
      <c r="F6357" s="27" t="s">
        <v>262</v>
      </c>
      <c r="G6357" s="33">
        <v>177562.69</v>
      </c>
      <c r="H6357" s="33">
        <v>177562.69</v>
      </c>
      <c r="I6357" s="33">
        <v>8819</v>
      </c>
      <c r="J6357" s="33">
        <v>467</v>
      </c>
      <c r="K6357" s="33">
        <v>6900</v>
      </c>
      <c r="L6357" s="33">
        <v>1</v>
      </c>
      <c r="M6357" s="33">
        <v>1</v>
      </c>
      <c r="N6357" s="33">
        <v>226350.42</v>
      </c>
      <c r="O6357" s="33">
        <v>1114.7</v>
      </c>
      <c r="P6357" s="33">
        <v>2823</v>
      </c>
    </row>
    <row r="6358" spans="1:16">
      <c r="A6358" s="27" t="s">
        <v>989</v>
      </c>
      <c r="B6358" s="31">
        <v>202501</v>
      </c>
      <c r="C6358" s="27" t="s">
        <v>121</v>
      </c>
      <c r="D6358" s="27" t="s">
        <v>211</v>
      </c>
      <c r="E6358" s="27" t="s">
        <v>32</v>
      </c>
      <c r="F6358" s="27" t="s">
        <v>262</v>
      </c>
      <c r="G6358" s="33">
        <v>99487.42</v>
      </c>
      <c r="H6358" s="33">
        <v>99487.42</v>
      </c>
      <c r="I6358" s="33">
        <v>5234</v>
      </c>
      <c r="J6358" s="33">
        <v>252</v>
      </c>
      <c r="K6358" s="33">
        <v>6900</v>
      </c>
      <c r="L6358" s="33">
        <v>1</v>
      </c>
      <c r="M6358" s="33">
        <v>1</v>
      </c>
      <c r="N6358" s="33">
        <v>114939.98</v>
      </c>
      <c r="O6358" s="33">
        <v>606.8</v>
      </c>
      <c r="P6358" s="33">
        <v>1686</v>
      </c>
    </row>
    <row r="6359" spans="1:16">
      <c r="A6359" s="27" t="s">
        <v>989</v>
      </c>
      <c r="B6359" s="31">
        <v>202502</v>
      </c>
      <c r="C6359" s="27" t="s">
        <v>121</v>
      </c>
      <c r="D6359" s="27" t="s">
        <v>211</v>
      </c>
      <c r="E6359" s="27" t="s">
        <v>32</v>
      </c>
      <c r="F6359" s="27" t="s">
        <v>262</v>
      </c>
      <c r="G6359" s="33">
        <v>96924.47</v>
      </c>
      <c r="H6359" s="33">
        <v>96924.47</v>
      </c>
      <c r="I6359" s="33">
        <v>4996</v>
      </c>
      <c r="J6359" s="33">
        <v>266</v>
      </c>
      <c r="K6359" s="33">
        <v>6900</v>
      </c>
      <c r="L6359" s="33">
        <v>1</v>
      </c>
      <c r="M6359" s="33">
        <v>1</v>
      </c>
      <c r="N6359" s="33">
        <v>118308.51</v>
      </c>
      <c r="O6359" s="33">
        <v>573.7</v>
      </c>
      <c r="P6359" s="33">
        <v>1609</v>
      </c>
    </row>
    <row r="6360" spans="1:16">
      <c r="A6360" s="27" t="s">
        <v>989</v>
      </c>
      <c r="B6360" s="31">
        <v>202503</v>
      </c>
      <c r="C6360" s="27" t="s">
        <v>121</v>
      </c>
      <c r="D6360" s="27" t="s">
        <v>211</v>
      </c>
      <c r="E6360" s="27" t="s">
        <v>32</v>
      </c>
      <c r="F6360" s="27" t="s">
        <v>262</v>
      </c>
      <c r="G6360" s="33">
        <v>124096.14</v>
      </c>
      <c r="H6360" s="33">
        <v>124096.14</v>
      </c>
      <c r="I6360" s="33">
        <v>5634</v>
      </c>
      <c r="J6360" s="33">
        <v>306</v>
      </c>
      <c r="K6360" s="33">
        <v>6900</v>
      </c>
      <c r="L6360" s="33">
        <v>1</v>
      </c>
      <c r="M6360" s="33">
        <v>1</v>
      </c>
      <c r="N6360" s="33">
        <v>147305.08</v>
      </c>
      <c r="O6360" s="33">
        <v>727.7</v>
      </c>
      <c r="P6360" s="33">
        <v>1936</v>
      </c>
    </row>
    <row r="6361" spans="1:16">
      <c r="A6361" s="27" t="s">
        <v>989</v>
      </c>
      <c r="B6361" s="31">
        <v>202504</v>
      </c>
      <c r="C6361" s="27" t="s">
        <v>121</v>
      </c>
      <c r="D6361" s="27" t="s">
        <v>211</v>
      </c>
      <c r="E6361" s="27" t="s">
        <v>32</v>
      </c>
      <c r="F6361" s="27" t="s">
        <v>262</v>
      </c>
      <c r="G6361" s="33">
        <v>149398.69</v>
      </c>
      <c r="H6361" s="33">
        <v>149398.69</v>
      </c>
      <c r="I6361" s="33">
        <v>7940</v>
      </c>
      <c r="J6361" s="33">
        <v>440</v>
      </c>
      <c r="K6361" s="33">
        <v>6900</v>
      </c>
      <c r="L6361" s="33">
        <v>1</v>
      </c>
      <c r="M6361" s="33">
        <v>1</v>
      </c>
      <c r="N6361" s="33">
        <v>173180.63</v>
      </c>
      <c r="O6361" s="33">
        <v>921.7</v>
      </c>
      <c r="P6361" s="33">
        <v>2551</v>
      </c>
    </row>
    <row r="6362" spans="1:16">
      <c r="A6362" s="27" t="s">
        <v>989</v>
      </c>
      <c r="B6362" s="31">
        <v>202505</v>
      </c>
      <c r="C6362" s="27" t="s">
        <v>121</v>
      </c>
      <c r="D6362" s="27" t="s">
        <v>211</v>
      </c>
      <c r="E6362" s="27" t="s">
        <v>32</v>
      </c>
      <c r="F6362" s="27" t="s">
        <v>262</v>
      </c>
      <c r="G6362" s="33">
        <v>144993.52</v>
      </c>
      <c r="H6362" s="33">
        <v>144993.52</v>
      </c>
      <c r="I6362" s="33">
        <v>6988</v>
      </c>
      <c r="J6362" s="33">
        <v>364</v>
      </c>
      <c r="K6362" s="33">
        <v>6900</v>
      </c>
      <c r="L6362" s="33">
        <v>1</v>
      </c>
      <c r="M6362" s="33">
        <v>1</v>
      </c>
      <c r="N6362" s="33">
        <v>189497.38</v>
      </c>
      <c r="O6362" s="33">
        <v>827.6</v>
      </c>
      <c r="P6362" s="33">
        <v>2286</v>
      </c>
    </row>
    <row r="6363" spans="1:16">
      <c r="A6363" s="27" t="s">
        <v>989</v>
      </c>
      <c r="B6363" s="31">
        <v>202506</v>
      </c>
      <c r="C6363" s="27" t="s">
        <v>121</v>
      </c>
      <c r="D6363" s="27" t="s">
        <v>211</v>
      </c>
      <c r="E6363" s="27" t="s">
        <v>32</v>
      </c>
      <c r="F6363" s="27" t="s">
        <v>262</v>
      </c>
      <c r="G6363" s="33">
        <v>156577.95</v>
      </c>
      <c r="H6363" s="33">
        <v>156577.95</v>
      </c>
      <c r="I6363" s="33">
        <v>7372</v>
      </c>
      <c r="J6363" s="33">
        <v>413</v>
      </c>
      <c r="K6363" s="33">
        <v>6900</v>
      </c>
      <c r="L6363" s="33">
        <v>1</v>
      </c>
      <c r="M6363" s="33">
        <v>1</v>
      </c>
      <c r="N6363" s="33">
        <v>184954.41</v>
      </c>
      <c r="O6363" s="33">
        <v>903</v>
      </c>
      <c r="P6363" s="33">
        <v>2491</v>
      </c>
    </row>
    <row r="6364" spans="1:16">
      <c r="A6364" s="27" t="s">
        <v>989</v>
      </c>
      <c r="B6364" s="31">
        <v>202507</v>
      </c>
      <c r="C6364" s="27" t="s">
        <v>121</v>
      </c>
      <c r="D6364" s="27" t="s">
        <v>211</v>
      </c>
      <c r="E6364" s="27" t="s">
        <v>32</v>
      </c>
      <c r="F6364" s="27" t="s">
        <v>262</v>
      </c>
      <c r="G6364" s="33">
        <v>123603.95</v>
      </c>
      <c r="H6364" s="33">
        <v>123603.95</v>
      </c>
      <c r="I6364" s="33">
        <v>5912</v>
      </c>
      <c r="J6364" s="33">
        <v>387</v>
      </c>
      <c r="K6364" s="33">
        <v>6900</v>
      </c>
      <c r="L6364" s="33">
        <v>1</v>
      </c>
      <c r="M6364" s="33">
        <v>1</v>
      </c>
      <c r="N6364" s="33">
        <v>164290.58</v>
      </c>
      <c r="O6364" s="33">
        <v>720.2</v>
      </c>
      <c r="P6364" s="33">
        <v>1948</v>
      </c>
    </row>
    <row r="6365" spans="1:16">
      <c r="A6365" s="27" t="s">
        <v>989</v>
      </c>
      <c r="B6365" s="31">
        <v>202508</v>
      </c>
      <c r="C6365" s="27" t="s">
        <v>121</v>
      </c>
      <c r="D6365" s="27" t="s">
        <v>211</v>
      </c>
      <c r="E6365" s="27" t="s">
        <v>32</v>
      </c>
      <c r="F6365" s="27" t="s">
        <v>262</v>
      </c>
      <c r="G6365" s="33">
        <v>120730.99</v>
      </c>
      <c r="H6365" s="33">
        <v>120730.99</v>
      </c>
      <c r="I6365" s="33">
        <v>6183</v>
      </c>
      <c r="J6365" s="33">
        <v>342</v>
      </c>
      <c r="K6365" s="33">
        <v>6900</v>
      </c>
      <c r="L6365" s="33">
        <v>1</v>
      </c>
      <c r="M6365" s="33">
        <v>1</v>
      </c>
      <c r="N6365" s="33">
        <v>158082.66</v>
      </c>
      <c r="O6365" s="33">
        <v>737.6</v>
      </c>
      <c r="P6365" s="33">
        <v>1955</v>
      </c>
    </row>
    <row r="6366" spans="1:16">
      <c r="A6366" s="27" t="s">
        <v>989</v>
      </c>
      <c r="B6366" s="31">
        <v>202509</v>
      </c>
      <c r="C6366" s="27" t="s">
        <v>121</v>
      </c>
      <c r="D6366" s="27" t="s">
        <v>211</v>
      </c>
      <c r="E6366" s="27" t="s">
        <v>32</v>
      </c>
      <c r="F6366" s="27" t="s">
        <v>262</v>
      </c>
      <c r="G6366" s="33">
        <v>123168.39</v>
      </c>
      <c r="H6366" s="33">
        <v>123168.39</v>
      </c>
      <c r="I6366" s="33">
        <v>6513</v>
      </c>
      <c r="J6366" s="33">
        <v>303</v>
      </c>
      <c r="K6366" s="33">
        <v>6900</v>
      </c>
      <c r="L6366" s="33">
        <v>1</v>
      </c>
      <c r="M6366" s="33">
        <v>1</v>
      </c>
      <c r="N6366" s="33">
        <v>151855.89</v>
      </c>
      <c r="O6366" s="33">
        <v>740</v>
      </c>
      <c r="P6366" s="33">
        <v>2017</v>
      </c>
    </row>
    <row r="6367" spans="1:16">
      <c r="A6367" s="27" t="s">
        <v>989</v>
      </c>
      <c r="B6367" s="31">
        <v>202510</v>
      </c>
      <c r="C6367" s="27" t="s">
        <v>121</v>
      </c>
      <c r="D6367" s="27" t="s">
        <v>211</v>
      </c>
      <c r="E6367" s="27" t="s">
        <v>32</v>
      </c>
      <c r="F6367" s="27" t="s">
        <v>262</v>
      </c>
      <c r="G6367" s="33">
        <v>116006.45</v>
      </c>
      <c r="H6367" s="33">
        <v>116006.45</v>
      </c>
      <c r="I6367" s="33">
        <v>6238</v>
      </c>
      <c r="J6367" s="33">
        <v>328</v>
      </c>
      <c r="K6367" s="33">
        <v>6900</v>
      </c>
      <c r="L6367" s="33">
        <v>1</v>
      </c>
      <c r="M6367" s="33">
        <v>1</v>
      </c>
      <c r="N6367" s="33">
        <v>166642.85</v>
      </c>
      <c r="O6367" s="33">
        <v>709.4</v>
      </c>
      <c r="P6367" s="33">
        <v>1884</v>
      </c>
    </row>
    <row r="6368" spans="1:16">
      <c r="A6368" s="27" t="s">
        <v>989</v>
      </c>
      <c r="B6368" s="31">
        <v>202511</v>
      </c>
      <c r="C6368" s="27" t="s">
        <v>121</v>
      </c>
      <c r="D6368" s="27" t="s">
        <v>211</v>
      </c>
      <c r="E6368" s="27" t="s">
        <v>32</v>
      </c>
      <c r="F6368" s="27" t="s">
        <v>262</v>
      </c>
      <c r="G6368" s="33">
        <v>160071.61</v>
      </c>
      <c r="H6368" s="33">
        <v>160071.61</v>
      </c>
      <c r="I6368" s="33">
        <v>8634</v>
      </c>
      <c r="J6368" s="33">
        <v>454</v>
      </c>
      <c r="K6368" s="33">
        <v>6900</v>
      </c>
      <c r="L6368" s="33">
        <v>1</v>
      </c>
      <c r="M6368" s="33">
        <v>1</v>
      </c>
      <c r="N6368" s="33">
        <v>200917.04</v>
      </c>
      <c r="O6368" s="33">
        <v>937.4</v>
      </c>
      <c r="P6368" s="33">
        <v>2733</v>
      </c>
    </row>
    <row r="6369" spans="1:16">
      <c r="A6369" s="27" t="s">
        <v>989</v>
      </c>
      <c r="B6369" s="31">
        <v>202512</v>
      </c>
      <c r="C6369" s="27" t="s">
        <v>121</v>
      </c>
      <c r="D6369" s="27" t="s">
        <v>211</v>
      </c>
      <c r="E6369" s="27" t="s">
        <v>32</v>
      </c>
      <c r="F6369" s="27" t="s">
        <v>262</v>
      </c>
      <c r="G6369" s="33">
        <v>161911.18</v>
      </c>
      <c r="H6369" s="33">
        <v>161911.18</v>
      </c>
      <c r="I6369" s="33">
        <v>8855</v>
      </c>
      <c r="J6369" s="33">
        <v>482</v>
      </c>
      <c r="K6369" s="33">
        <v>6900</v>
      </c>
      <c r="L6369" s="33">
        <v>1</v>
      </c>
      <c r="M6369" s="33">
        <v>1</v>
      </c>
      <c r="N6369" s="33">
        <v>230424.73</v>
      </c>
      <c r="O6369" s="33">
        <v>985.8</v>
      </c>
      <c r="P6369" s="33">
        <v>2792</v>
      </c>
    </row>
    <row r="6370" spans="1:16">
      <c r="A6370" s="27" t="s">
        <v>989</v>
      </c>
      <c r="B6370" s="31">
        <v>202601</v>
      </c>
      <c r="C6370" s="27" t="s">
        <v>121</v>
      </c>
      <c r="D6370" s="27" t="s">
        <v>211</v>
      </c>
      <c r="E6370" s="27" t="s">
        <v>32</v>
      </c>
      <c r="F6370" s="27" t="s">
        <v>262</v>
      </c>
      <c r="G6370" s="33">
        <v>94392.78999999999</v>
      </c>
      <c r="H6370" s="33">
        <v>94392.78999999999</v>
      </c>
      <c r="I6370" s="33">
        <v>4625</v>
      </c>
      <c r="J6370" s="33">
        <v>248</v>
      </c>
      <c r="K6370" s="33">
        <v>6900</v>
      </c>
      <c r="L6370" s="33">
        <v>1</v>
      </c>
      <c r="M6370" s="33">
        <v>1</v>
      </c>
      <c r="N6370" s="33">
        <v>117008.9</v>
      </c>
      <c r="O6370" s="33">
        <v>557.3</v>
      </c>
      <c r="P6370" s="33">
        <v>1543</v>
      </c>
    </row>
    <row r="6371" spans="1:16">
      <c r="A6371" s="27" t="s">
        <v>989</v>
      </c>
      <c r="B6371" s="31">
        <v>202602</v>
      </c>
      <c r="C6371" s="27" t="s">
        <v>121</v>
      </c>
      <c r="D6371" s="27" t="s">
        <v>211</v>
      </c>
      <c r="E6371" s="27" t="s">
        <v>32</v>
      </c>
      <c r="F6371" s="27" t="s">
        <v>262</v>
      </c>
      <c r="G6371" s="33">
        <v>91039.66</v>
      </c>
      <c r="H6371" s="33">
        <v>91039.66</v>
      </c>
      <c r="I6371" s="33">
        <v>4784</v>
      </c>
      <c r="J6371" s="33">
        <v>235</v>
      </c>
      <c r="K6371" s="33">
        <v>6900</v>
      </c>
      <c r="L6371" s="33">
        <v>1</v>
      </c>
      <c r="M6371" s="33">
        <v>1</v>
      </c>
      <c r="N6371" s="33">
        <v>120438.06</v>
      </c>
      <c r="O6371" s="33">
        <v>529.8</v>
      </c>
      <c r="P6371" s="33">
        <v>1518</v>
      </c>
    </row>
    <row r="6372" spans="1:16">
      <c r="A6372" s="27" t="s">
        <v>989</v>
      </c>
      <c r="B6372" s="31">
        <v>202603</v>
      </c>
      <c r="C6372" s="27" t="s">
        <v>121</v>
      </c>
      <c r="D6372" s="27" t="s">
        <v>211</v>
      </c>
      <c r="E6372" s="27" t="s">
        <v>32</v>
      </c>
      <c r="F6372" s="27" t="s">
        <v>262</v>
      </c>
      <c r="G6372" s="33">
        <v>132810.83</v>
      </c>
      <c r="H6372" s="33">
        <v>132810.83</v>
      </c>
      <c r="I6372" s="33">
        <v>6484</v>
      </c>
      <c r="J6372" s="33">
        <v>386</v>
      </c>
      <c r="K6372" s="33">
        <v>6900</v>
      </c>
      <c r="L6372" s="33">
        <v>1</v>
      </c>
      <c r="M6372" s="33">
        <v>1</v>
      </c>
      <c r="N6372" s="33">
        <v>149956.58</v>
      </c>
      <c r="O6372" s="33">
        <v>732.2</v>
      </c>
      <c r="P6372" s="33">
        <v>2117</v>
      </c>
    </row>
    <row r="6373" spans="1:16">
      <c r="A6373" s="27" t="s">
        <v>989</v>
      </c>
      <c r="B6373" s="31">
        <v>202604</v>
      </c>
      <c r="C6373" s="27" t="s">
        <v>121</v>
      </c>
      <c r="D6373" s="27" t="s">
        <v>211</v>
      </c>
      <c r="E6373" s="27" t="s">
        <v>32</v>
      </c>
      <c r="F6373" s="27" t="s">
        <v>262</v>
      </c>
      <c r="G6373" s="33">
        <v>149430.41</v>
      </c>
      <c r="H6373" s="33">
        <v>149430.41</v>
      </c>
      <c r="I6373" s="33">
        <v>7505</v>
      </c>
      <c r="J6373" s="33">
        <v>381</v>
      </c>
      <c r="K6373" s="33">
        <v>6900</v>
      </c>
      <c r="L6373" s="33">
        <v>1</v>
      </c>
      <c r="M6373" s="33">
        <v>1</v>
      </c>
      <c r="N6373" s="33">
        <v>176297.88</v>
      </c>
      <c r="O6373" s="33">
        <v>1000.4</v>
      </c>
      <c r="P6373" s="33">
        <v>2437</v>
      </c>
    </row>
    <row r="6374" spans="1:16">
      <c r="A6374" s="27" t="s">
        <v>989</v>
      </c>
      <c r="B6374" s="31">
        <v>202605</v>
      </c>
      <c r="C6374" s="27" t="s">
        <v>121</v>
      </c>
      <c r="D6374" s="27" t="s">
        <v>211</v>
      </c>
      <c r="E6374" s="27" t="s">
        <v>32</v>
      </c>
      <c r="F6374" s="27" t="s">
        <v>262</v>
      </c>
      <c r="G6374" s="33">
        <v>158840.98</v>
      </c>
      <c r="H6374" s="33">
        <v>158840.98</v>
      </c>
      <c r="I6374" s="33">
        <v>8188</v>
      </c>
      <c r="J6374" s="33">
        <v>409</v>
      </c>
      <c r="K6374" s="33">
        <v>6900</v>
      </c>
      <c r="L6374" s="33">
        <v>1</v>
      </c>
      <c r="M6374" s="33">
        <v>1</v>
      </c>
      <c r="N6374" s="33">
        <v>192908.33</v>
      </c>
      <c r="O6374" s="33">
        <v>943.8</v>
      </c>
      <c r="P6374" s="33">
        <v>2676</v>
      </c>
    </row>
    <row r="6375" spans="1:16">
      <c r="A6375" s="27" t="s">
        <v>989</v>
      </c>
      <c r="B6375" s="31">
        <v>202606</v>
      </c>
      <c r="C6375" s="27" t="s">
        <v>121</v>
      </c>
      <c r="D6375" s="27" t="s">
        <v>211</v>
      </c>
      <c r="E6375" s="27" t="s">
        <v>32</v>
      </c>
      <c r="F6375" s="27" t="s">
        <v>262</v>
      </c>
      <c r="G6375" s="33">
        <v>137142.94</v>
      </c>
      <c r="H6375" s="33">
        <v>137142.94</v>
      </c>
      <c r="I6375" s="33">
        <v>6834</v>
      </c>
      <c r="J6375" s="33">
        <v>371</v>
      </c>
      <c r="K6375" s="33">
        <v>6900</v>
      </c>
      <c r="L6375" s="33">
        <v>1</v>
      </c>
      <c r="M6375" s="33">
        <v>1</v>
      </c>
      <c r="N6375" s="33">
        <v>188283.59</v>
      </c>
      <c r="O6375" s="33">
        <v>846.9</v>
      </c>
      <c r="P6375" s="33">
        <v>2200</v>
      </c>
    </row>
    <row r="6376" spans="1:16">
      <c r="A6376" s="27" t="s">
        <v>989</v>
      </c>
      <c r="B6376" s="31">
        <v>202607</v>
      </c>
      <c r="C6376" s="27" t="s">
        <v>121</v>
      </c>
      <c r="D6376" s="27" t="s">
        <v>211</v>
      </c>
      <c r="E6376" s="27" t="s">
        <v>32</v>
      </c>
      <c r="F6376" s="27" t="s">
        <v>262</v>
      </c>
      <c r="G6376" s="33">
        <v>131610</v>
      </c>
      <c r="H6376" s="33">
        <v>131610</v>
      </c>
      <c r="I6376" s="33">
        <v>6924</v>
      </c>
      <c r="J6376" s="33">
        <v>312</v>
      </c>
      <c r="K6376" s="33">
        <v>6900</v>
      </c>
      <c r="L6376" s="33">
        <v>1</v>
      </c>
      <c r="M6376" s="33">
        <v>1</v>
      </c>
      <c r="N6376" s="33">
        <v>167247.81</v>
      </c>
      <c r="O6376" s="33">
        <v>777.8</v>
      </c>
      <c r="P6376" s="33">
        <v>2214</v>
      </c>
    </row>
    <row r="6377" spans="1:16">
      <c r="A6377" s="27" t="s">
        <v>992</v>
      </c>
      <c r="B6377" s="31">
        <v>202408</v>
      </c>
      <c r="C6377" s="27" t="s">
        <v>121</v>
      </c>
      <c r="D6377" s="27" t="s">
        <v>211</v>
      </c>
      <c r="E6377" s="27" t="s">
        <v>32</v>
      </c>
      <c r="F6377" s="27" t="s">
        <v>262</v>
      </c>
      <c r="G6377" s="33">
        <v>164313.57</v>
      </c>
      <c r="H6377" s="33">
        <v>164313.57</v>
      </c>
      <c r="I6377" s="33">
        <v>7682</v>
      </c>
      <c r="J6377" s="33">
        <v>326</v>
      </c>
      <c r="K6377" s="33">
        <v>6600</v>
      </c>
      <c r="L6377" s="33">
        <v>1</v>
      </c>
      <c r="M6377" s="33">
        <v>1</v>
      </c>
      <c r="N6377" s="33">
        <v>163146.04</v>
      </c>
      <c r="O6377" s="33">
        <v>1029.4</v>
      </c>
      <c r="P6377" s="33">
        <v>2499</v>
      </c>
    </row>
    <row r="6378" spans="1:16">
      <c r="A6378" s="27" t="s">
        <v>992</v>
      </c>
      <c r="B6378" s="31">
        <v>202409</v>
      </c>
      <c r="C6378" s="27" t="s">
        <v>121</v>
      </c>
      <c r="D6378" s="27" t="s">
        <v>211</v>
      </c>
      <c r="E6378" s="27" t="s">
        <v>32</v>
      </c>
      <c r="F6378" s="27" t="s">
        <v>262</v>
      </c>
      <c r="G6378" s="33">
        <v>136544.23</v>
      </c>
      <c r="H6378" s="33">
        <v>136544.23</v>
      </c>
      <c r="I6378" s="33">
        <v>6744</v>
      </c>
      <c r="J6378" s="33">
        <v>362</v>
      </c>
      <c r="K6378" s="33">
        <v>6600</v>
      </c>
      <c r="L6378" s="33">
        <v>1</v>
      </c>
      <c r="M6378" s="33">
        <v>1</v>
      </c>
      <c r="N6378" s="33">
        <v>156719.83</v>
      </c>
      <c r="O6378" s="33">
        <v>822.8</v>
      </c>
      <c r="P6378" s="33">
        <v>2173</v>
      </c>
    </row>
    <row r="6379" spans="1:16">
      <c r="A6379" s="27" t="s">
        <v>992</v>
      </c>
      <c r="B6379" s="31">
        <v>202410</v>
      </c>
      <c r="C6379" s="27" t="s">
        <v>121</v>
      </c>
      <c r="D6379" s="27" t="s">
        <v>211</v>
      </c>
      <c r="E6379" s="27" t="s">
        <v>32</v>
      </c>
      <c r="F6379" s="27" t="s">
        <v>262</v>
      </c>
      <c r="G6379" s="33">
        <v>167448.82</v>
      </c>
      <c r="H6379" s="33">
        <v>167448.82</v>
      </c>
      <c r="I6379" s="33">
        <v>8429</v>
      </c>
      <c r="J6379" s="33">
        <v>416</v>
      </c>
      <c r="K6379" s="33">
        <v>6600</v>
      </c>
      <c r="L6379" s="33">
        <v>1</v>
      </c>
      <c r="M6379" s="33">
        <v>1</v>
      </c>
      <c r="N6379" s="33">
        <v>171980.41</v>
      </c>
      <c r="O6379" s="33">
        <v>1065.1</v>
      </c>
      <c r="P6379" s="33">
        <v>2742</v>
      </c>
    </row>
    <row r="6380" spans="1:16">
      <c r="A6380" s="27" t="s">
        <v>992</v>
      </c>
      <c r="B6380" s="31">
        <v>202411</v>
      </c>
      <c r="C6380" s="27" t="s">
        <v>121</v>
      </c>
      <c r="D6380" s="27" t="s">
        <v>211</v>
      </c>
      <c r="E6380" s="27" t="s">
        <v>32</v>
      </c>
      <c r="F6380" s="27" t="s">
        <v>262</v>
      </c>
      <c r="G6380" s="33">
        <v>196139.09</v>
      </c>
      <c r="H6380" s="33">
        <v>196139.09</v>
      </c>
      <c r="I6380" s="33">
        <v>9727</v>
      </c>
      <c r="J6380" s="33">
        <v>627</v>
      </c>
      <c r="K6380" s="33">
        <v>6600</v>
      </c>
      <c r="L6380" s="33">
        <v>1</v>
      </c>
      <c r="M6380" s="33">
        <v>1</v>
      </c>
      <c r="N6380" s="33">
        <v>207352.41</v>
      </c>
      <c r="O6380" s="33">
        <v>1122</v>
      </c>
      <c r="P6380" s="33">
        <v>3232</v>
      </c>
    </row>
    <row r="6381" spans="1:16">
      <c r="A6381" s="27" t="s">
        <v>992</v>
      </c>
      <c r="B6381" s="31">
        <v>202412</v>
      </c>
      <c r="C6381" s="27" t="s">
        <v>121</v>
      </c>
      <c r="D6381" s="27" t="s">
        <v>211</v>
      </c>
      <c r="E6381" s="27" t="s">
        <v>32</v>
      </c>
      <c r="F6381" s="27" t="s">
        <v>262</v>
      </c>
      <c r="G6381" s="33">
        <v>237593.75</v>
      </c>
      <c r="H6381" s="33">
        <v>237593.75</v>
      </c>
      <c r="I6381" s="33">
        <v>13627</v>
      </c>
      <c r="J6381" s="33">
        <v>771</v>
      </c>
      <c r="K6381" s="33">
        <v>6600</v>
      </c>
      <c r="L6381" s="33">
        <v>1</v>
      </c>
      <c r="M6381" s="33">
        <v>1</v>
      </c>
      <c r="N6381" s="33">
        <v>237805.22</v>
      </c>
      <c r="O6381" s="33">
        <v>1518.5</v>
      </c>
      <c r="P6381" s="33">
        <v>4178</v>
      </c>
    </row>
    <row r="6382" spans="1:16">
      <c r="A6382" s="27" t="s">
        <v>992</v>
      </c>
      <c r="B6382" s="31">
        <v>202501</v>
      </c>
      <c r="C6382" s="27" t="s">
        <v>121</v>
      </c>
      <c r="D6382" s="27" t="s">
        <v>211</v>
      </c>
      <c r="E6382" s="27" t="s">
        <v>32</v>
      </c>
      <c r="F6382" s="27" t="s">
        <v>262</v>
      </c>
      <c r="G6382" s="33">
        <v>115264.41</v>
      </c>
      <c r="H6382" s="33">
        <v>115264.41</v>
      </c>
      <c r="I6382" s="33">
        <v>5763</v>
      </c>
      <c r="J6382" s="33">
        <v>294</v>
      </c>
      <c r="K6382" s="33">
        <v>6600</v>
      </c>
      <c r="L6382" s="33">
        <v>1</v>
      </c>
      <c r="M6382" s="33">
        <v>1</v>
      </c>
      <c r="N6382" s="33">
        <v>120756.69</v>
      </c>
      <c r="O6382" s="33">
        <v>723.4</v>
      </c>
      <c r="P6382" s="33">
        <v>1821</v>
      </c>
    </row>
    <row r="6383" spans="1:16">
      <c r="A6383" s="27" t="s">
        <v>992</v>
      </c>
      <c r="B6383" s="31">
        <v>202502</v>
      </c>
      <c r="C6383" s="27" t="s">
        <v>121</v>
      </c>
      <c r="D6383" s="27" t="s">
        <v>211</v>
      </c>
      <c r="E6383" s="27" t="s">
        <v>32</v>
      </c>
      <c r="F6383" s="27" t="s">
        <v>262</v>
      </c>
      <c r="G6383" s="33">
        <v>120251.34</v>
      </c>
      <c r="H6383" s="33">
        <v>120251.34</v>
      </c>
      <c r="I6383" s="33">
        <v>5727</v>
      </c>
      <c r="J6383" s="33">
        <v>316</v>
      </c>
      <c r="K6383" s="33">
        <v>6600</v>
      </c>
      <c r="L6383" s="33">
        <v>1</v>
      </c>
      <c r="M6383" s="33">
        <v>1</v>
      </c>
      <c r="N6383" s="33">
        <v>124295.69</v>
      </c>
      <c r="O6383" s="33">
        <v>781.2</v>
      </c>
      <c r="P6383" s="33">
        <v>1909</v>
      </c>
    </row>
    <row r="6384" spans="1:16">
      <c r="A6384" s="27" t="s">
        <v>992</v>
      </c>
      <c r="B6384" s="31">
        <v>202503</v>
      </c>
      <c r="C6384" s="27" t="s">
        <v>121</v>
      </c>
      <c r="D6384" s="27" t="s">
        <v>211</v>
      </c>
      <c r="E6384" s="27" t="s">
        <v>32</v>
      </c>
      <c r="F6384" s="27" t="s">
        <v>262</v>
      </c>
      <c r="G6384" s="33">
        <v>150483.08</v>
      </c>
      <c r="H6384" s="33">
        <v>150483.08</v>
      </c>
      <c r="I6384" s="33">
        <v>8471</v>
      </c>
      <c r="J6384" s="33">
        <v>414</v>
      </c>
      <c r="K6384" s="33">
        <v>6600</v>
      </c>
      <c r="L6384" s="33">
        <v>1</v>
      </c>
      <c r="M6384" s="33">
        <v>1</v>
      </c>
      <c r="N6384" s="33">
        <v>154759.68</v>
      </c>
      <c r="O6384" s="33">
        <v>896.8</v>
      </c>
      <c r="P6384" s="33">
        <v>2644</v>
      </c>
    </row>
    <row r="6385" spans="1:16">
      <c r="A6385" s="27" t="s">
        <v>992</v>
      </c>
      <c r="B6385" s="31">
        <v>202504</v>
      </c>
      <c r="C6385" s="27" t="s">
        <v>121</v>
      </c>
      <c r="D6385" s="27" t="s">
        <v>211</v>
      </c>
      <c r="E6385" s="27" t="s">
        <v>32</v>
      </c>
      <c r="F6385" s="27" t="s">
        <v>262</v>
      </c>
      <c r="G6385" s="33">
        <v>173956.99</v>
      </c>
      <c r="H6385" s="33">
        <v>173956.99</v>
      </c>
      <c r="I6385" s="33">
        <v>9782</v>
      </c>
      <c r="J6385" s="33">
        <v>491</v>
      </c>
      <c r="K6385" s="33">
        <v>6600</v>
      </c>
      <c r="L6385" s="33">
        <v>1</v>
      </c>
      <c r="M6385" s="33">
        <v>1</v>
      </c>
      <c r="N6385" s="33">
        <v>181944.69</v>
      </c>
      <c r="O6385" s="33">
        <v>1078.7</v>
      </c>
      <c r="P6385" s="33">
        <v>2944</v>
      </c>
    </row>
    <row r="6386" spans="1:16">
      <c r="A6386" s="27" t="s">
        <v>992</v>
      </c>
      <c r="B6386" s="31">
        <v>202505</v>
      </c>
      <c r="C6386" s="27" t="s">
        <v>121</v>
      </c>
      <c r="D6386" s="27" t="s">
        <v>211</v>
      </c>
      <c r="E6386" s="27" t="s">
        <v>32</v>
      </c>
      <c r="F6386" s="27" t="s">
        <v>262</v>
      </c>
      <c r="G6386" s="33">
        <v>195853.36</v>
      </c>
      <c r="H6386" s="33">
        <v>195853.36</v>
      </c>
      <c r="I6386" s="33">
        <v>10007</v>
      </c>
      <c r="J6386" s="33">
        <v>504</v>
      </c>
      <c r="K6386" s="33">
        <v>6600</v>
      </c>
      <c r="L6386" s="33">
        <v>1</v>
      </c>
      <c r="M6386" s="33">
        <v>1</v>
      </c>
      <c r="N6386" s="33">
        <v>199087.18</v>
      </c>
      <c r="O6386" s="33">
        <v>1270</v>
      </c>
      <c r="P6386" s="33">
        <v>3264</v>
      </c>
    </row>
    <row r="6387" spans="1:16">
      <c r="A6387" s="27" t="s">
        <v>992</v>
      </c>
      <c r="B6387" s="31">
        <v>202506</v>
      </c>
      <c r="C6387" s="27" t="s">
        <v>121</v>
      </c>
      <c r="D6387" s="27" t="s">
        <v>211</v>
      </c>
      <c r="E6387" s="27" t="s">
        <v>32</v>
      </c>
      <c r="F6387" s="27" t="s">
        <v>262</v>
      </c>
      <c r="G6387" s="33">
        <v>188211.52</v>
      </c>
      <c r="H6387" s="33">
        <v>188211.52</v>
      </c>
      <c r="I6387" s="33">
        <v>9209</v>
      </c>
      <c r="J6387" s="33">
        <v>544</v>
      </c>
      <c r="K6387" s="33">
        <v>6600</v>
      </c>
      <c r="L6387" s="33">
        <v>1</v>
      </c>
      <c r="M6387" s="33">
        <v>1</v>
      </c>
      <c r="N6387" s="33">
        <v>194314.31</v>
      </c>
      <c r="O6387" s="33">
        <v>1105.8</v>
      </c>
      <c r="P6387" s="33">
        <v>3028</v>
      </c>
    </row>
    <row r="6388" spans="1:16">
      <c r="A6388" s="27" t="s">
        <v>992</v>
      </c>
      <c r="B6388" s="31">
        <v>202507</v>
      </c>
      <c r="C6388" s="27" t="s">
        <v>121</v>
      </c>
      <c r="D6388" s="27" t="s">
        <v>211</v>
      </c>
      <c r="E6388" s="27" t="s">
        <v>32</v>
      </c>
      <c r="F6388" s="27" t="s">
        <v>262</v>
      </c>
      <c r="G6388" s="33">
        <v>161029.56</v>
      </c>
      <c r="H6388" s="33">
        <v>161029.56</v>
      </c>
      <c r="I6388" s="33">
        <v>8218</v>
      </c>
      <c r="J6388" s="33">
        <v>383</v>
      </c>
      <c r="K6388" s="33">
        <v>6600</v>
      </c>
      <c r="L6388" s="33">
        <v>1</v>
      </c>
      <c r="M6388" s="33">
        <v>1</v>
      </c>
      <c r="N6388" s="33">
        <v>172604.76</v>
      </c>
      <c r="O6388" s="33">
        <v>969.3</v>
      </c>
      <c r="P6388" s="33">
        <v>2715</v>
      </c>
    </row>
    <row r="6389" spans="1:16">
      <c r="A6389" s="27" t="s">
        <v>992</v>
      </c>
      <c r="B6389" s="31">
        <v>202508</v>
      </c>
      <c r="C6389" s="27" t="s">
        <v>121</v>
      </c>
      <c r="D6389" s="27" t="s">
        <v>211</v>
      </c>
      <c r="E6389" s="27" t="s">
        <v>32</v>
      </c>
      <c r="F6389" s="27" t="s">
        <v>262</v>
      </c>
      <c r="G6389" s="33">
        <v>154512.16</v>
      </c>
      <c r="H6389" s="33">
        <v>154512.16</v>
      </c>
      <c r="I6389" s="33">
        <v>8084</v>
      </c>
      <c r="J6389" s="33">
        <v>444</v>
      </c>
      <c r="K6389" s="33">
        <v>6600</v>
      </c>
      <c r="L6389" s="33">
        <v>1</v>
      </c>
      <c r="M6389" s="33">
        <v>1</v>
      </c>
      <c r="N6389" s="33">
        <v>166082.67</v>
      </c>
      <c r="O6389" s="33">
        <v>909.6</v>
      </c>
      <c r="P6389" s="33">
        <v>2559</v>
      </c>
    </row>
    <row r="6390" spans="1:16">
      <c r="A6390" s="27" t="s">
        <v>992</v>
      </c>
      <c r="B6390" s="31">
        <v>202509</v>
      </c>
      <c r="C6390" s="27" t="s">
        <v>121</v>
      </c>
      <c r="D6390" s="27" t="s">
        <v>211</v>
      </c>
      <c r="E6390" s="27" t="s">
        <v>32</v>
      </c>
      <c r="F6390" s="27" t="s">
        <v>262</v>
      </c>
      <c r="G6390" s="33">
        <v>155264.8</v>
      </c>
      <c r="H6390" s="33">
        <v>155264.8</v>
      </c>
      <c r="I6390" s="33">
        <v>7285</v>
      </c>
      <c r="J6390" s="33">
        <v>382</v>
      </c>
      <c r="K6390" s="33">
        <v>6600</v>
      </c>
      <c r="L6390" s="33">
        <v>1</v>
      </c>
      <c r="M6390" s="33">
        <v>1</v>
      </c>
      <c r="N6390" s="33">
        <v>159540.79</v>
      </c>
      <c r="O6390" s="33">
        <v>894.3</v>
      </c>
      <c r="P6390" s="33">
        <v>2410</v>
      </c>
    </row>
    <row r="6391" spans="1:16">
      <c r="A6391" s="27" t="s">
        <v>992</v>
      </c>
      <c r="B6391" s="31">
        <v>202510</v>
      </c>
      <c r="C6391" s="27" t="s">
        <v>121</v>
      </c>
      <c r="D6391" s="27" t="s">
        <v>211</v>
      </c>
      <c r="E6391" s="27" t="s">
        <v>32</v>
      </c>
      <c r="F6391" s="27" t="s">
        <v>262</v>
      </c>
      <c r="G6391" s="33">
        <v>172325.41</v>
      </c>
      <c r="H6391" s="33">
        <v>172325.41</v>
      </c>
      <c r="I6391" s="33">
        <v>8172</v>
      </c>
      <c r="J6391" s="33">
        <v>463</v>
      </c>
      <c r="K6391" s="33">
        <v>6600</v>
      </c>
      <c r="L6391" s="33">
        <v>1</v>
      </c>
      <c r="M6391" s="33">
        <v>1</v>
      </c>
      <c r="N6391" s="33">
        <v>175076.06</v>
      </c>
      <c r="O6391" s="33">
        <v>1094.3</v>
      </c>
      <c r="P6391" s="33">
        <v>2752</v>
      </c>
    </row>
    <row r="6392" spans="1:16">
      <c r="A6392" s="27" t="s">
        <v>992</v>
      </c>
      <c r="B6392" s="31">
        <v>202511</v>
      </c>
      <c r="C6392" s="27" t="s">
        <v>121</v>
      </c>
      <c r="D6392" s="27" t="s">
        <v>211</v>
      </c>
      <c r="E6392" s="27" t="s">
        <v>32</v>
      </c>
      <c r="F6392" s="27" t="s">
        <v>262</v>
      </c>
      <c r="G6392" s="33">
        <v>189597.69</v>
      </c>
      <c r="H6392" s="33">
        <v>189597.69</v>
      </c>
      <c r="I6392" s="33">
        <v>10032</v>
      </c>
      <c r="J6392" s="33">
        <v>497</v>
      </c>
      <c r="K6392" s="33">
        <v>6600</v>
      </c>
      <c r="L6392" s="33">
        <v>1</v>
      </c>
      <c r="M6392" s="33">
        <v>1</v>
      </c>
      <c r="N6392" s="33">
        <v>211084.75</v>
      </c>
      <c r="O6392" s="33">
        <v>1127.8</v>
      </c>
      <c r="P6392" s="33">
        <v>3125</v>
      </c>
    </row>
    <row r="6393" spans="1:16">
      <c r="A6393" s="27" t="s">
        <v>992</v>
      </c>
      <c r="B6393" s="31">
        <v>202512</v>
      </c>
      <c r="C6393" s="27" t="s">
        <v>121</v>
      </c>
      <c r="D6393" s="27" t="s">
        <v>211</v>
      </c>
      <c r="E6393" s="27" t="s">
        <v>32</v>
      </c>
      <c r="F6393" s="27" t="s">
        <v>262</v>
      </c>
      <c r="G6393" s="33">
        <v>238863.52</v>
      </c>
      <c r="H6393" s="33">
        <v>238863.52</v>
      </c>
      <c r="I6393" s="33">
        <v>12920</v>
      </c>
      <c r="J6393" s="33">
        <v>709</v>
      </c>
      <c r="K6393" s="33">
        <v>6600</v>
      </c>
      <c r="L6393" s="33">
        <v>1</v>
      </c>
      <c r="M6393" s="33">
        <v>1</v>
      </c>
      <c r="N6393" s="33">
        <v>242085.72</v>
      </c>
      <c r="O6393" s="33">
        <v>1455.3</v>
      </c>
      <c r="P6393" s="33">
        <v>3998</v>
      </c>
    </row>
    <row r="6394" spans="1:16">
      <c r="A6394" s="27" t="s">
        <v>992</v>
      </c>
      <c r="B6394" s="31">
        <v>202601</v>
      </c>
      <c r="C6394" s="27" t="s">
        <v>121</v>
      </c>
      <c r="D6394" s="27" t="s">
        <v>211</v>
      </c>
      <c r="E6394" s="27" t="s">
        <v>32</v>
      </c>
      <c r="F6394" s="27" t="s">
        <v>262</v>
      </c>
      <c r="G6394" s="33">
        <v>122290.8</v>
      </c>
      <c r="H6394" s="33">
        <v>122290.8</v>
      </c>
      <c r="I6394" s="33">
        <v>5993</v>
      </c>
      <c r="J6394" s="33">
        <v>326</v>
      </c>
      <c r="K6394" s="33">
        <v>6600</v>
      </c>
      <c r="L6394" s="33">
        <v>1</v>
      </c>
      <c r="M6394" s="33">
        <v>1</v>
      </c>
      <c r="N6394" s="33">
        <v>122930.31</v>
      </c>
      <c r="O6394" s="33">
        <v>697.4</v>
      </c>
      <c r="P6394" s="33">
        <v>1982</v>
      </c>
    </row>
    <row r="6395" spans="1:16">
      <c r="A6395" s="27" t="s">
        <v>992</v>
      </c>
      <c r="B6395" s="31">
        <v>202602</v>
      </c>
      <c r="C6395" s="27" t="s">
        <v>121</v>
      </c>
      <c r="D6395" s="27" t="s">
        <v>211</v>
      </c>
      <c r="E6395" s="27" t="s">
        <v>32</v>
      </c>
      <c r="F6395" s="27" t="s">
        <v>262</v>
      </c>
      <c r="G6395" s="33">
        <v>119768.09</v>
      </c>
      <c r="H6395" s="33">
        <v>119768.09</v>
      </c>
      <c r="I6395" s="33">
        <v>6492</v>
      </c>
      <c r="J6395" s="33">
        <v>353</v>
      </c>
      <c r="K6395" s="33">
        <v>6600</v>
      </c>
      <c r="L6395" s="33">
        <v>1</v>
      </c>
      <c r="M6395" s="33">
        <v>1</v>
      </c>
      <c r="N6395" s="33">
        <v>126533.01</v>
      </c>
      <c r="O6395" s="33">
        <v>735.9</v>
      </c>
      <c r="P6395" s="33">
        <v>1985</v>
      </c>
    </row>
    <row r="6396" spans="1:16">
      <c r="A6396" s="27" t="s">
        <v>992</v>
      </c>
      <c r="B6396" s="31">
        <v>202603</v>
      </c>
      <c r="C6396" s="27" t="s">
        <v>121</v>
      </c>
      <c r="D6396" s="27" t="s">
        <v>211</v>
      </c>
      <c r="E6396" s="27" t="s">
        <v>32</v>
      </c>
      <c r="F6396" s="27" t="s">
        <v>262</v>
      </c>
      <c r="G6396" s="33">
        <v>146922.12</v>
      </c>
      <c r="H6396" s="33">
        <v>146922.12</v>
      </c>
      <c r="I6396" s="33">
        <v>7337</v>
      </c>
      <c r="J6396" s="33">
        <v>385</v>
      </c>
      <c r="K6396" s="33">
        <v>6600</v>
      </c>
      <c r="L6396" s="33">
        <v>1</v>
      </c>
      <c r="M6396" s="33">
        <v>1</v>
      </c>
      <c r="N6396" s="33">
        <v>157545.35</v>
      </c>
      <c r="O6396" s="33">
        <v>879</v>
      </c>
      <c r="P6396" s="33">
        <v>2350</v>
      </c>
    </row>
    <row r="6397" spans="1:16">
      <c r="A6397" s="27" t="s">
        <v>992</v>
      </c>
      <c r="B6397" s="31">
        <v>202604</v>
      </c>
      <c r="C6397" s="27" t="s">
        <v>121</v>
      </c>
      <c r="D6397" s="27" t="s">
        <v>211</v>
      </c>
      <c r="E6397" s="27" t="s">
        <v>32</v>
      </c>
      <c r="F6397" s="27" t="s">
        <v>262</v>
      </c>
      <c r="G6397" s="33">
        <v>187617.56</v>
      </c>
      <c r="H6397" s="33">
        <v>187617.56</v>
      </c>
      <c r="I6397" s="33">
        <v>10012</v>
      </c>
      <c r="J6397" s="33">
        <v>529</v>
      </c>
      <c r="K6397" s="33">
        <v>6600</v>
      </c>
      <c r="L6397" s="33">
        <v>1</v>
      </c>
      <c r="M6397" s="33">
        <v>1</v>
      </c>
      <c r="N6397" s="33">
        <v>185219.7</v>
      </c>
      <c r="O6397" s="33">
        <v>1108.9</v>
      </c>
      <c r="P6397" s="33">
        <v>2987</v>
      </c>
    </row>
    <row r="6398" spans="1:16">
      <c r="A6398" s="27" t="s">
        <v>992</v>
      </c>
      <c r="B6398" s="31">
        <v>202605</v>
      </c>
      <c r="C6398" s="27" t="s">
        <v>121</v>
      </c>
      <c r="D6398" s="27" t="s">
        <v>211</v>
      </c>
      <c r="E6398" s="27" t="s">
        <v>32</v>
      </c>
      <c r="F6398" s="27" t="s">
        <v>262</v>
      </c>
      <c r="G6398" s="33">
        <v>209228.39</v>
      </c>
      <c r="H6398" s="33">
        <v>209228.39</v>
      </c>
      <c r="I6398" s="33">
        <v>10074</v>
      </c>
      <c r="J6398" s="33">
        <v>498</v>
      </c>
      <c r="K6398" s="33">
        <v>6600</v>
      </c>
      <c r="L6398" s="33">
        <v>1</v>
      </c>
      <c r="M6398" s="33">
        <v>1</v>
      </c>
      <c r="N6398" s="33">
        <v>202670.75</v>
      </c>
      <c r="O6398" s="33">
        <v>1222.2</v>
      </c>
      <c r="P6398" s="33">
        <v>3243</v>
      </c>
    </row>
    <row r="6399" spans="1:16">
      <c r="A6399" s="27" t="s">
        <v>992</v>
      </c>
      <c r="B6399" s="31">
        <v>202606</v>
      </c>
      <c r="C6399" s="27" t="s">
        <v>121</v>
      </c>
      <c r="D6399" s="27" t="s">
        <v>211</v>
      </c>
      <c r="E6399" s="27" t="s">
        <v>32</v>
      </c>
      <c r="F6399" s="27" t="s">
        <v>262</v>
      </c>
      <c r="G6399" s="33">
        <v>201538.1</v>
      </c>
      <c r="H6399" s="33">
        <v>201538.1</v>
      </c>
      <c r="I6399" s="33">
        <v>10128</v>
      </c>
      <c r="J6399" s="33">
        <v>556</v>
      </c>
      <c r="K6399" s="33">
        <v>6600</v>
      </c>
      <c r="L6399" s="33">
        <v>1</v>
      </c>
      <c r="M6399" s="33">
        <v>1</v>
      </c>
      <c r="N6399" s="33">
        <v>197811.96</v>
      </c>
      <c r="O6399" s="33">
        <v>1230.7</v>
      </c>
      <c r="P6399" s="33">
        <v>3219</v>
      </c>
    </row>
    <row r="6400" spans="1:16">
      <c r="A6400" s="27" t="s">
        <v>992</v>
      </c>
      <c r="B6400" s="31">
        <v>202607</v>
      </c>
      <c r="C6400" s="27" t="s">
        <v>121</v>
      </c>
      <c r="D6400" s="27" t="s">
        <v>211</v>
      </c>
      <c r="E6400" s="27" t="s">
        <v>32</v>
      </c>
      <c r="F6400" s="27" t="s">
        <v>262</v>
      </c>
      <c r="G6400" s="33">
        <v>153784</v>
      </c>
      <c r="H6400" s="33">
        <v>153784</v>
      </c>
      <c r="I6400" s="33">
        <v>7354</v>
      </c>
      <c r="J6400" s="33">
        <v>375</v>
      </c>
      <c r="K6400" s="33">
        <v>6600</v>
      </c>
      <c r="L6400" s="33">
        <v>1</v>
      </c>
      <c r="M6400" s="33">
        <v>1</v>
      </c>
      <c r="N6400" s="33">
        <v>175711.64</v>
      </c>
      <c r="O6400" s="33">
        <v>935.4</v>
      </c>
      <c r="P6400" s="33">
        <v>2412</v>
      </c>
    </row>
    <row r="6401" spans="1:16">
      <c r="A6401" s="27" t="s">
        <v>994</v>
      </c>
      <c r="B6401" s="31">
        <v>202408</v>
      </c>
      <c r="C6401" s="27" t="s">
        <v>121</v>
      </c>
      <c r="D6401" s="27" t="s">
        <v>211</v>
      </c>
      <c r="E6401" s="27" t="s">
        <v>32</v>
      </c>
      <c r="F6401" s="27" t="s">
        <v>262</v>
      </c>
      <c r="G6401" s="33">
        <v>158373.42</v>
      </c>
      <c r="H6401" s="33">
        <v>158373.42</v>
      </c>
      <c r="I6401" s="33">
        <v>7252</v>
      </c>
      <c r="J6401" s="33">
        <v>387</v>
      </c>
      <c r="K6401" s="33">
        <v>7200</v>
      </c>
      <c r="L6401" s="33">
        <v>1</v>
      </c>
      <c r="M6401" s="33">
        <v>1</v>
      </c>
      <c r="N6401" s="33">
        <v>148010.94</v>
      </c>
      <c r="O6401" s="33">
        <v>978.2</v>
      </c>
      <c r="P6401" s="33">
        <v>2504</v>
      </c>
    </row>
    <row r="6402" spans="1:16">
      <c r="A6402" s="27" t="s">
        <v>994</v>
      </c>
      <c r="B6402" s="31">
        <v>202409</v>
      </c>
      <c r="C6402" s="27" t="s">
        <v>121</v>
      </c>
      <c r="D6402" s="27" t="s">
        <v>211</v>
      </c>
      <c r="E6402" s="27" t="s">
        <v>32</v>
      </c>
      <c r="F6402" s="27" t="s">
        <v>262</v>
      </c>
      <c r="G6402" s="33">
        <v>142121.39</v>
      </c>
      <c r="H6402" s="33">
        <v>142121.39</v>
      </c>
      <c r="I6402" s="33">
        <v>7707</v>
      </c>
      <c r="J6402" s="33">
        <v>405</v>
      </c>
      <c r="K6402" s="33">
        <v>7200</v>
      </c>
      <c r="L6402" s="33">
        <v>1</v>
      </c>
      <c r="M6402" s="33">
        <v>1</v>
      </c>
      <c r="N6402" s="33">
        <v>142180.9</v>
      </c>
      <c r="O6402" s="33">
        <v>884.3</v>
      </c>
      <c r="P6402" s="33">
        <v>2427</v>
      </c>
    </row>
    <row r="6403" spans="1:16">
      <c r="A6403" s="27" t="s">
        <v>994</v>
      </c>
      <c r="B6403" s="31">
        <v>202410</v>
      </c>
      <c r="C6403" s="27" t="s">
        <v>121</v>
      </c>
      <c r="D6403" s="27" t="s">
        <v>211</v>
      </c>
      <c r="E6403" s="27" t="s">
        <v>32</v>
      </c>
      <c r="F6403" s="27" t="s">
        <v>262</v>
      </c>
      <c r="G6403" s="33">
        <v>166419.35</v>
      </c>
      <c r="H6403" s="33">
        <v>166419.35</v>
      </c>
      <c r="I6403" s="33">
        <v>7811</v>
      </c>
      <c r="J6403" s="33">
        <v>409</v>
      </c>
      <c r="K6403" s="33">
        <v>7200</v>
      </c>
      <c r="L6403" s="33">
        <v>1</v>
      </c>
      <c r="M6403" s="33">
        <v>1</v>
      </c>
      <c r="N6403" s="33">
        <v>156025.75</v>
      </c>
      <c r="O6403" s="33">
        <v>1100.9</v>
      </c>
      <c r="P6403" s="33">
        <v>2638</v>
      </c>
    </row>
    <row r="6404" spans="1:16">
      <c r="A6404" s="27" t="s">
        <v>994</v>
      </c>
      <c r="B6404" s="31">
        <v>202411</v>
      </c>
      <c r="C6404" s="27" t="s">
        <v>121</v>
      </c>
      <c r="D6404" s="27" t="s">
        <v>211</v>
      </c>
      <c r="E6404" s="27" t="s">
        <v>32</v>
      </c>
      <c r="F6404" s="27" t="s">
        <v>262</v>
      </c>
      <c r="G6404" s="33">
        <v>215843.06</v>
      </c>
      <c r="H6404" s="33">
        <v>215843.06</v>
      </c>
      <c r="I6404" s="33">
        <v>11204</v>
      </c>
      <c r="J6404" s="33">
        <v>596</v>
      </c>
      <c r="K6404" s="33">
        <v>7200</v>
      </c>
      <c r="L6404" s="33">
        <v>1</v>
      </c>
      <c r="M6404" s="33">
        <v>1</v>
      </c>
      <c r="N6404" s="33">
        <v>188116.28</v>
      </c>
      <c r="O6404" s="33">
        <v>1249.7</v>
      </c>
      <c r="P6404" s="33">
        <v>3536</v>
      </c>
    </row>
    <row r="6405" spans="1:16">
      <c r="A6405" s="27" t="s">
        <v>994</v>
      </c>
      <c r="B6405" s="31">
        <v>202412</v>
      </c>
      <c r="C6405" s="27" t="s">
        <v>121</v>
      </c>
      <c r="D6405" s="27" t="s">
        <v>211</v>
      </c>
      <c r="E6405" s="27" t="s">
        <v>32</v>
      </c>
      <c r="F6405" s="27" t="s">
        <v>262</v>
      </c>
      <c r="G6405" s="33">
        <v>217669.63</v>
      </c>
      <c r="H6405" s="33">
        <v>217669.63</v>
      </c>
      <c r="I6405" s="33">
        <v>11252</v>
      </c>
      <c r="J6405" s="33">
        <v>616</v>
      </c>
      <c r="K6405" s="33">
        <v>7200</v>
      </c>
      <c r="L6405" s="33">
        <v>1</v>
      </c>
      <c r="M6405" s="33">
        <v>1</v>
      </c>
      <c r="N6405" s="33">
        <v>215743.98</v>
      </c>
      <c r="O6405" s="33">
        <v>1342</v>
      </c>
      <c r="P6405" s="33">
        <v>3617</v>
      </c>
    </row>
    <row r="6406" spans="1:16">
      <c r="A6406" s="27" t="s">
        <v>994</v>
      </c>
      <c r="B6406" s="31">
        <v>202501</v>
      </c>
      <c r="C6406" s="27" t="s">
        <v>121</v>
      </c>
      <c r="D6406" s="27" t="s">
        <v>211</v>
      </c>
      <c r="E6406" s="27" t="s">
        <v>32</v>
      </c>
      <c r="F6406" s="27" t="s">
        <v>262</v>
      </c>
      <c r="G6406" s="33">
        <v>106195.56</v>
      </c>
      <c r="H6406" s="33">
        <v>106195.56</v>
      </c>
      <c r="I6406" s="33">
        <v>5155</v>
      </c>
      <c r="J6406" s="33">
        <v>290</v>
      </c>
      <c r="K6406" s="33">
        <v>7200</v>
      </c>
      <c r="L6406" s="33">
        <v>1</v>
      </c>
      <c r="M6406" s="33">
        <v>1</v>
      </c>
      <c r="N6406" s="33">
        <v>109554.06</v>
      </c>
      <c r="O6406" s="33">
        <v>621.9</v>
      </c>
      <c r="P6406" s="33">
        <v>1722</v>
      </c>
    </row>
    <row r="6407" spans="1:16">
      <c r="A6407" s="27" t="s">
        <v>994</v>
      </c>
      <c r="B6407" s="31">
        <v>202502</v>
      </c>
      <c r="C6407" s="27" t="s">
        <v>121</v>
      </c>
      <c r="D6407" s="27" t="s">
        <v>211</v>
      </c>
      <c r="E6407" s="27" t="s">
        <v>32</v>
      </c>
      <c r="F6407" s="27" t="s">
        <v>262</v>
      </c>
      <c r="G6407" s="33">
        <v>119861.9</v>
      </c>
      <c r="H6407" s="33">
        <v>119861.9</v>
      </c>
      <c r="I6407" s="33">
        <v>6142</v>
      </c>
      <c r="J6407" s="33">
        <v>310</v>
      </c>
      <c r="K6407" s="33">
        <v>7200</v>
      </c>
      <c r="L6407" s="33">
        <v>1</v>
      </c>
      <c r="M6407" s="33">
        <v>1</v>
      </c>
      <c r="N6407" s="33">
        <v>112764.75</v>
      </c>
      <c r="O6407" s="33">
        <v>753.3</v>
      </c>
      <c r="P6407" s="33">
        <v>2001</v>
      </c>
    </row>
    <row r="6408" spans="1:16">
      <c r="A6408" s="27" t="s">
        <v>994</v>
      </c>
      <c r="B6408" s="31">
        <v>202503</v>
      </c>
      <c r="C6408" s="27" t="s">
        <v>121</v>
      </c>
      <c r="D6408" s="27" t="s">
        <v>211</v>
      </c>
      <c r="E6408" s="27" t="s">
        <v>32</v>
      </c>
      <c r="F6408" s="27" t="s">
        <v>262</v>
      </c>
      <c r="G6408" s="33">
        <v>143319.95</v>
      </c>
      <c r="H6408" s="33">
        <v>143319.95</v>
      </c>
      <c r="I6408" s="33">
        <v>7504</v>
      </c>
      <c r="J6408" s="33">
        <v>378</v>
      </c>
      <c r="K6408" s="33">
        <v>7200</v>
      </c>
      <c r="L6408" s="33">
        <v>1</v>
      </c>
      <c r="M6408" s="33">
        <v>1</v>
      </c>
      <c r="N6408" s="33">
        <v>140402.59</v>
      </c>
      <c r="O6408" s="33">
        <v>768.2</v>
      </c>
      <c r="P6408" s="33">
        <v>2392</v>
      </c>
    </row>
    <row r="6409" spans="1:16">
      <c r="A6409" s="27" t="s">
        <v>994</v>
      </c>
      <c r="B6409" s="31">
        <v>202504</v>
      </c>
      <c r="C6409" s="27" t="s">
        <v>121</v>
      </c>
      <c r="D6409" s="27" t="s">
        <v>211</v>
      </c>
      <c r="E6409" s="27" t="s">
        <v>32</v>
      </c>
      <c r="F6409" s="27" t="s">
        <v>262</v>
      </c>
      <c r="G6409" s="33">
        <v>160151.78</v>
      </c>
      <c r="H6409" s="33">
        <v>160151.78</v>
      </c>
      <c r="I6409" s="33">
        <v>7071</v>
      </c>
      <c r="J6409" s="33">
        <v>422</v>
      </c>
      <c r="K6409" s="33">
        <v>7200</v>
      </c>
      <c r="L6409" s="33">
        <v>1</v>
      </c>
      <c r="M6409" s="33">
        <v>1</v>
      </c>
      <c r="N6409" s="33">
        <v>165065.64</v>
      </c>
      <c r="O6409" s="33">
        <v>1099.3</v>
      </c>
      <c r="P6409" s="33">
        <v>2412</v>
      </c>
    </row>
    <row r="6410" spans="1:16">
      <c r="A6410" s="27" t="s">
        <v>994</v>
      </c>
      <c r="B6410" s="31">
        <v>202505</v>
      </c>
      <c r="C6410" s="27" t="s">
        <v>121</v>
      </c>
      <c r="D6410" s="27" t="s">
        <v>211</v>
      </c>
      <c r="E6410" s="27" t="s">
        <v>32</v>
      </c>
      <c r="F6410" s="27" t="s">
        <v>262</v>
      </c>
      <c r="G6410" s="33">
        <v>195360.94</v>
      </c>
      <c r="H6410" s="33">
        <v>195360.94</v>
      </c>
      <c r="I6410" s="33">
        <v>9984</v>
      </c>
      <c r="J6410" s="33">
        <v>512</v>
      </c>
      <c r="K6410" s="33">
        <v>7200</v>
      </c>
      <c r="L6410" s="33">
        <v>1</v>
      </c>
      <c r="M6410" s="33">
        <v>1</v>
      </c>
      <c r="N6410" s="33">
        <v>180617.82</v>
      </c>
      <c r="O6410" s="33">
        <v>1138.9</v>
      </c>
      <c r="P6410" s="33">
        <v>3201</v>
      </c>
    </row>
    <row r="6411" spans="1:16">
      <c r="A6411" s="27" t="s">
        <v>994</v>
      </c>
      <c r="B6411" s="31">
        <v>202506</v>
      </c>
      <c r="C6411" s="27" t="s">
        <v>121</v>
      </c>
      <c r="D6411" s="27" t="s">
        <v>211</v>
      </c>
      <c r="E6411" s="27" t="s">
        <v>32</v>
      </c>
      <c r="F6411" s="27" t="s">
        <v>262</v>
      </c>
      <c r="G6411" s="33">
        <v>167202.85</v>
      </c>
      <c r="H6411" s="33">
        <v>167202.85</v>
      </c>
      <c r="I6411" s="33">
        <v>8493</v>
      </c>
      <c r="J6411" s="33">
        <v>453</v>
      </c>
      <c r="K6411" s="33">
        <v>7200</v>
      </c>
      <c r="L6411" s="33">
        <v>1</v>
      </c>
      <c r="M6411" s="33">
        <v>1</v>
      </c>
      <c r="N6411" s="33">
        <v>176287.73</v>
      </c>
      <c r="O6411" s="33">
        <v>1034.8</v>
      </c>
      <c r="P6411" s="33">
        <v>2796</v>
      </c>
    </row>
    <row r="6412" spans="1:16">
      <c r="A6412" s="27" t="s">
        <v>994</v>
      </c>
      <c r="B6412" s="31">
        <v>202507</v>
      </c>
      <c r="C6412" s="27" t="s">
        <v>121</v>
      </c>
      <c r="D6412" s="27" t="s">
        <v>211</v>
      </c>
      <c r="E6412" s="27" t="s">
        <v>32</v>
      </c>
      <c r="F6412" s="27" t="s">
        <v>262</v>
      </c>
      <c r="G6412" s="33">
        <v>153497.82</v>
      </c>
      <c r="H6412" s="33">
        <v>153497.82</v>
      </c>
      <c r="I6412" s="33">
        <v>7893</v>
      </c>
      <c r="J6412" s="33">
        <v>428</v>
      </c>
      <c r="K6412" s="33">
        <v>7200</v>
      </c>
      <c r="L6412" s="33">
        <v>1</v>
      </c>
      <c r="M6412" s="33">
        <v>1</v>
      </c>
      <c r="N6412" s="33">
        <v>156592.17</v>
      </c>
      <c r="O6412" s="33">
        <v>915.3</v>
      </c>
      <c r="P6412" s="33">
        <v>2533</v>
      </c>
    </row>
    <row r="6413" spans="1:16">
      <c r="A6413" s="27" t="s">
        <v>994</v>
      </c>
      <c r="B6413" s="31">
        <v>202508</v>
      </c>
      <c r="C6413" s="27" t="s">
        <v>121</v>
      </c>
      <c r="D6413" s="27" t="s">
        <v>211</v>
      </c>
      <c r="E6413" s="27" t="s">
        <v>32</v>
      </c>
      <c r="F6413" s="27" t="s">
        <v>262</v>
      </c>
      <c r="G6413" s="33">
        <v>153838.41</v>
      </c>
      <c r="H6413" s="33">
        <v>153838.41</v>
      </c>
      <c r="I6413" s="33">
        <v>7701</v>
      </c>
      <c r="J6413" s="33">
        <v>408</v>
      </c>
      <c r="K6413" s="33">
        <v>7200</v>
      </c>
      <c r="L6413" s="33">
        <v>1</v>
      </c>
      <c r="M6413" s="33">
        <v>1</v>
      </c>
      <c r="N6413" s="33">
        <v>150675.14</v>
      </c>
      <c r="O6413" s="33">
        <v>986.4</v>
      </c>
      <c r="P6413" s="33">
        <v>2514</v>
      </c>
    </row>
    <row r="6414" spans="1:16">
      <c r="A6414" s="27" t="s">
        <v>994</v>
      </c>
      <c r="B6414" s="31">
        <v>202509</v>
      </c>
      <c r="C6414" s="27" t="s">
        <v>121</v>
      </c>
      <c r="D6414" s="27" t="s">
        <v>211</v>
      </c>
      <c r="E6414" s="27" t="s">
        <v>32</v>
      </c>
      <c r="F6414" s="27" t="s">
        <v>262</v>
      </c>
      <c r="G6414" s="33">
        <v>142710.71</v>
      </c>
      <c r="H6414" s="33">
        <v>142710.71</v>
      </c>
      <c r="I6414" s="33">
        <v>7111</v>
      </c>
      <c r="J6414" s="33">
        <v>364</v>
      </c>
      <c r="K6414" s="33">
        <v>7200</v>
      </c>
      <c r="L6414" s="33">
        <v>1</v>
      </c>
      <c r="M6414" s="33">
        <v>1</v>
      </c>
      <c r="N6414" s="33">
        <v>144740.15</v>
      </c>
      <c r="O6414" s="33">
        <v>862.9</v>
      </c>
      <c r="P6414" s="33">
        <v>2259</v>
      </c>
    </row>
    <row r="6415" spans="1:16">
      <c r="A6415" s="27" t="s">
        <v>994</v>
      </c>
      <c r="B6415" s="31">
        <v>202510</v>
      </c>
      <c r="C6415" s="27" t="s">
        <v>121</v>
      </c>
      <c r="D6415" s="27" t="s">
        <v>211</v>
      </c>
      <c r="E6415" s="27" t="s">
        <v>32</v>
      </c>
      <c r="F6415" s="27" t="s">
        <v>262</v>
      </c>
      <c r="G6415" s="33">
        <v>170228.3</v>
      </c>
      <c r="H6415" s="33">
        <v>170228.3</v>
      </c>
      <c r="I6415" s="33">
        <v>8889</v>
      </c>
      <c r="J6415" s="33">
        <v>496</v>
      </c>
      <c r="K6415" s="33">
        <v>7200</v>
      </c>
      <c r="L6415" s="33">
        <v>1</v>
      </c>
      <c r="M6415" s="33">
        <v>1</v>
      </c>
      <c r="N6415" s="33">
        <v>158834.21</v>
      </c>
      <c r="O6415" s="33">
        <v>991</v>
      </c>
      <c r="P6415" s="33">
        <v>2849</v>
      </c>
    </row>
    <row r="6416" spans="1:16">
      <c r="A6416" s="27" t="s">
        <v>994</v>
      </c>
      <c r="B6416" s="31">
        <v>202511</v>
      </c>
      <c r="C6416" s="27" t="s">
        <v>121</v>
      </c>
      <c r="D6416" s="27" t="s">
        <v>211</v>
      </c>
      <c r="E6416" s="27" t="s">
        <v>32</v>
      </c>
      <c r="F6416" s="27" t="s">
        <v>262</v>
      </c>
      <c r="G6416" s="33">
        <v>185165.87</v>
      </c>
      <c r="H6416" s="33">
        <v>185165.87</v>
      </c>
      <c r="I6416" s="33">
        <v>9254</v>
      </c>
      <c r="J6416" s="33">
        <v>478</v>
      </c>
      <c r="K6416" s="33">
        <v>7200</v>
      </c>
      <c r="L6416" s="33">
        <v>1</v>
      </c>
      <c r="M6416" s="33">
        <v>1</v>
      </c>
      <c r="N6416" s="33">
        <v>191502.37</v>
      </c>
      <c r="O6416" s="33">
        <v>1198.6</v>
      </c>
      <c r="P6416" s="33">
        <v>2930</v>
      </c>
    </row>
    <row r="6417" spans="1:16">
      <c r="A6417" s="27" t="s">
        <v>994</v>
      </c>
      <c r="B6417" s="31">
        <v>202512</v>
      </c>
      <c r="C6417" s="27" t="s">
        <v>121</v>
      </c>
      <c r="D6417" s="27" t="s">
        <v>211</v>
      </c>
      <c r="E6417" s="27" t="s">
        <v>32</v>
      </c>
      <c r="F6417" s="27" t="s">
        <v>262</v>
      </c>
      <c r="G6417" s="33">
        <v>205109.52</v>
      </c>
      <c r="H6417" s="33">
        <v>205109.52</v>
      </c>
      <c r="I6417" s="33">
        <v>10174</v>
      </c>
      <c r="J6417" s="33">
        <v>539</v>
      </c>
      <c r="K6417" s="33">
        <v>7200</v>
      </c>
      <c r="L6417" s="33">
        <v>1</v>
      </c>
      <c r="M6417" s="33">
        <v>1</v>
      </c>
      <c r="N6417" s="33">
        <v>219627.37</v>
      </c>
      <c r="O6417" s="33">
        <v>1218.8</v>
      </c>
      <c r="P6417" s="33">
        <v>3429</v>
      </c>
    </row>
    <row r="6418" spans="1:16">
      <c r="A6418" s="27" t="s">
        <v>994</v>
      </c>
      <c r="B6418" s="31">
        <v>202601</v>
      </c>
      <c r="C6418" s="27" t="s">
        <v>121</v>
      </c>
      <c r="D6418" s="27" t="s">
        <v>211</v>
      </c>
      <c r="E6418" s="27" t="s">
        <v>32</v>
      </c>
      <c r="F6418" s="27" t="s">
        <v>262</v>
      </c>
      <c r="G6418" s="33">
        <v>101090.99</v>
      </c>
      <c r="H6418" s="33">
        <v>101090.99</v>
      </c>
      <c r="I6418" s="33">
        <v>5342</v>
      </c>
      <c r="J6418" s="33">
        <v>274</v>
      </c>
      <c r="K6418" s="33">
        <v>7200</v>
      </c>
      <c r="L6418" s="33">
        <v>1</v>
      </c>
      <c r="M6418" s="33">
        <v>1</v>
      </c>
      <c r="N6418" s="33">
        <v>111526.04</v>
      </c>
      <c r="O6418" s="33">
        <v>627.1</v>
      </c>
      <c r="P6418" s="33">
        <v>1772</v>
      </c>
    </row>
    <row r="6419" spans="1:16">
      <c r="A6419" s="27" t="s">
        <v>994</v>
      </c>
      <c r="B6419" s="31">
        <v>202602</v>
      </c>
      <c r="C6419" s="27" t="s">
        <v>121</v>
      </c>
      <c r="D6419" s="27" t="s">
        <v>211</v>
      </c>
      <c r="E6419" s="27" t="s">
        <v>32</v>
      </c>
      <c r="F6419" s="27" t="s">
        <v>262</v>
      </c>
      <c r="G6419" s="33">
        <v>125013.04</v>
      </c>
      <c r="H6419" s="33">
        <v>125013.04</v>
      </c>
      <c r="I6419" s="33">
        <v>6439</v>
      </c>
      <c r="J6419" s="33">
        <v>380</v>
      </c>
      <c r="K6419" s="33">
        <v>7200</v>
      </c>
      <c r="L6419" s="33">
        <v>1</v>
      </c>
      <c r="M6419" s="33">
        <v>1</v>
      </c>
      <c r="N6419" s="33">
        <v>114794.52</v>
      </c>
      <c r="O6419" s="33">
        <v>731.1</v>
      </c>
      <c r="P6419" s="33">
        <v>1988</v>
      </c>
    </row>
    <row r="6420" spans="1:16">
      <c r="A6420" s="27" t="s">
        <v>994</v>
      </c>
      <c r="B6420" s="31">
        <v>202603</v>
      </c>
      <c r="C6420" s="27" t="s">
        <v>121</v>
      </c>
      <c r="D6420" s="27" t="s">
        <v>211</v>
      </c>
      <c r="E6420" s="27" t="s">
        <v>32</v>
      </c>
      <c r="F6420" s="27" t="s">
        <v>262</v>
      </c>
      <c r="G6420" s="33">
        <v>142162.78</v>
      </c>
      <c r="H6420" s="33">
        <v>142162.78</v>
      </c>
      <c r="I6420" s="33">
        <v>7118</v>
      </c>
      <c r="J6420" s="33">
        <v>357</v>
      </c>
      <c r="K6420" s="33">
        <v>7200</v>
      </c>
      <c r="L6420" s="33">
        <v>1</v>
      </c>
      <c r="M6420" s="33">
        <v>1</v>
      </c>
      <c r="N6420" s="33">
        <v>142929.84</v>
      </c>
      <c r="O6420" s="33">
        <v>869.5</v>
      </c>
      <c r="P6420" s="33">
        <v>2307</v>
      </c>
    </row>
    <row r="6421" spans="1:16">
      <c r="A6421" s="27" t="s">
        <v>994</v>
      </c>
      <c r="B6421" s="31">
        <v>202604</v>
      </c>
      <c r="C6421" s="27" t="s">
        <v>121</v>
      </c>
      <c r="D6421" s="27" t="s">
        <v>211</v>
      </c>
      <c r="E6421" s="27" t="s">
        <v>32</v>
      </c>
      <c r="F6421" s="27" t="s">
        <v>262</v>
      </c>
      <c r="G6421" s="33">
        <v>160833.15</v>
      </c>
      <c r="H6421" s="33">
        <v>160833.15</v>
      </c>
      <c r="I6421" s="33">
        <v>8699</v>
      </c>
      <c r="J6421" s="33">
        <v>463</v>
      </c>
      <c r="K6421" s="33">
        <v>7200</v>
      </c>
      <c r="L6421" s="33">
        <v>1</v>
      </c>
      <c r="M6421" s="33">
        <v>1</v>
      </c>
      <c r="N6421" s="33">
        <v>168036.83</v>
      </c>
      <c r="O6421" s="33">
        <v>981</v>
      </c>
      <c r="P6421" s="33">
        <v>2723</v>
      </c>
    </row>
    <row r="6422" spans="1:16">
      <c r="A6422" s="27" t="s">
        <v>994</v>
      </c>
      <c r="B6422" s="31">
        <v>202605</v>
      </c>
      <c r="C6422" s="27" t="s">
        <v>121</v>
      </c>
      <c r="D6422" s="27" t="s">
        <v>211</v>
      </c>
      <c r="E6422" s="27" t="s">
        <v>32</v>
      </c>
      <c r="F6422" s="27" t="s">
        <v>262</v>
      </c>
      <c r="G6422" s="33">
        <v>191794.96</v>
      </c>
      <c r="H6422" s="33">
        <v>191794.96</v>
      </c>
      <c r="I6422" s="33">
        <v>9623</v>
      </c>
      <c r="J6422" s="33">
        <v>504</v>
      </c>
      <c r="K6422" s="33">
        <v>7200</v>
      </c>
      <c r="L6422" s="33">
        <v>1</v>
      </c>
      <c r="M6422" s="33">
        <v>1</v>
      </c>
      <c r="N6422" s="33">
        <v>183868.94</v>
      </c>
      <c r="O6422" s="33">
        <v>1211.9</v>
      </c>
      <c r="P6422" s="33">
        <v>3155</v>
      </c>
    </row>
    <row r="6423" spans="1:16">
      <c r="A6423" s="27" t="s">
        <v>994</v>
      </c>
      <c r="B6423" s="31">
        <v>202606</v>
      </c>
      <c r="C6423" s="27" t="s">
        <v>121</v>
      </c>
      <c r="D6423" s="27" t="s">
        <v>211</v>
      </c>
      <c r="E6423" s="27" t="s">
        <v>32</v>
      </c>
      <c r="F6423" s="27" t="s">
        <v>262</v>
      </c>
      <c r="G6423" s="33">
        <v>186130.64</v>
      </c>
      <c r="H6423" s="33">
        <v>186130.64</v>
      </c>
      <c r="I6423" s="33">
        <v>9244</v>
      </c>
      <c r="J6423" s="33">
        <v>547</v>
      </c>
      <c r="K6423" s="33">
        <v>7200</v>
      </c>
      <c r="L6423" s="33">
        <v>1</v>
      </c>
      <c r="M6423" s="33">
        <v>1</v>
      </c>
      <c r="N6423" s="33">
        <v>179460.9</v>
      </c>
      <c r="O6423" s="33">
        <v>1110.1</v>
      </c>
      <c r="P6423" s="33">
        <v>3024</v>
      </c>
    </row>
    <row r="6424" spans="1:16">
      <c r="A6424" s="27" t="s">
        <v>994</v>
      </c>
      <c r="B6424" s="31">
        <v>202607</v>
      </c>
      <c r="C6424" s="27" t="s">
        <v>121</v>
      </c>
      <c r="D6424" s="27" t="s">
        <v>211</v>
      </c>
      <c r="E6424" s="27" t="s">
        <v>32</v>
      </c>
      <c r="F6424" s="27" t="s">
        <v>262</v>
      </c>
      <c r="G6424" s="33">
        <v>165726.32</v>
      </c>
      <c r="H6424" s="33">
        <v>165726.32</v>
      </c>
      <c r="I6424" s="33">
        <v>8631</v>
      </c>
      <c r="J6424" s="33">
        <v>426</v>
      </c>
      <c r="K6424" s="33">
        <v>7200</v>
      </c>
      <c r="L6424" s="33">
        <v>1</v>
      </c>
      <c r="M6424" s="33">
        <v>1</v>
      </c>
      <c r="N6424" s="33">
        <v>159410.83</v>
      </c>
      <c r="O6424" s="33">
        <v>985.5</v>
      </c>
      <c r="P6424" s="33">
        <v>2803</v>
      </c>
    </row>
    <row r="6425" spans="1:16">
      <c r="A6425" s="27" t="s">
        <v>997</v>
      </c>
      <c r="B6425" s="31">
        <v>202408</v>
      </c>
      <c r="C6425" s="27" t="s">
        <v>121</v>
      </c>
      <c r="D6425" s="27" t="s">
        <v>211</v>
      </c>
      <c r="E6425" s="27" t="s">
        <v>32</v>
      </c>
      <c r="F6425" s="27" t="s">
        <v>257</v>
      </c>
      <c r="G6425" s="33">
        <v>172610.53</v>
      </c>
      <c r="H6425" s="33">
        <v>172610.53</v>
      </c>
      <c r="I6425" s="33">
        <v>4142</v>
      </c>
      <c r="J6425" s="33">
        <v>343</v>
      </c>
      <c r="K6425" s="33">
        <v>6900</v>
      </c>
      <c r="L6425" s="33">
        <v>1</v>
      </c>
      <c r="M6425" s="33">
        <v>1</v>
      </c>
      <c r="N6425" s="33">
        <v>204194.87</v>
      </c>
      <c r="O6425" s="33">
        <v>929.7</v>
      </c>
      <c r="P6425" s="33">
        <v>1797</v>
      </c>
    </row>
    <row r="6426" spans="1:16">
      <c r="A6426" s="27" t="s">
        <v>997</v>
      </c>
      <c r="B6426" s="31">
        <v>202409</v>
      </c>
      <c r="C6426" s="27" t="s">
        <v>121</v>
      </c>
      <c r="D6426" s="27" t="s">
        <v>211</v>
      </c>
      <c r="E6426" s="27" t="s">
        <v>32</v>
      </c>
      <c r="F6426" s="27" t="s">
        <v>257</v>
      </c>
      <c r="G6426" s="33">
        <v>165973.69</v>
      </c>
      <c r="H6426" s="33">
        <v>165973.69</v>
      </c>
      <c r="I6426" s="33">
        <v>4215</v>
      </c>
      <c r="J6426" s="33">
        <v>331</v>
      </c>
      <c r="K6426" s="33">
        <v>6900</v>
      </c>
      <c r="L6426" s="33">
        <v>1</v>
      </c>
      <c r="M6426" s="33">
        <v>1</v>
      </c>
      <c r="N6426" s="33">
        <v>196151.78</v>
      </c>
      <c r="O6426" s="33">
        <v>889.5</v>
      </c>
      <c r="P6426" s="33">
        <v>1696</v>
      </c>
    </row>
    <row r="6427" spans="1:16">
      <c r="A6427" s="27" t="s">
        <v>997</v>
      </c>
      <c r="B6427" s="31">
        <v>202410</v>
      </c>
      <c r="C6427" s="27" t="s">
        <v>121</v>
      </c>
      <c r="D6427" s="27" t="s">
        <v>211</v>
      </c>
      <c r="E6427" s="27" t="s">
        <v>32</v>
      </c>
      <c r="F6427" s="27" t="s">
        <v>257</v>
      </c>
      <c r="G6427" s="33">
        <v>183803.74</v>
      </c>
      <c r="H6427" s="33">
        <v>183803.74</v>
      </c>
      <c r="I6427" s="33">
        <v>5185</v>
      </c>
      <c r="J6427" s="33">
        <v>428</v>
      </c>
      <c r="K6427" s="33">
        <v>6900</v>
      </c>
      <c r="L6427" s="33">
        <v>1</v>
      </c>
      <c r="M6427" s="33">
        <v>1</v>
      </c>
      <c r="N6427" s="33">
        <v>215252.04</v>
      </c>
      <c r="O6427" s="33">
        <v>1100.7</v>
      </c>
      <c r="P6427" s="33">
        <v>2087</v>
      </c>
    </row>
    <row r="6428" spans="1:16">
      <c r="A6428" s="27" t="s">
        <v>997</v>
      </c>
      <c r="B6428" s="31">
        <v>202411</v>
      </c>
      <c r="C6428" s="27" t="s">
        <v>121</v>
      </c>
      <c r="D6428" s="27" t="s">
        <v>211</v>
      </c>
      <c r="E6428" s="27" t="s">
        <v>32</v>
      </c>
      <c r="F6428" s="27" t="s">
        <v>257</v>
      </c>
      <c r="G6428" s="33">
        <v>228656.52</v>
      </c>
      <c r="H6428" s="33">
        <v>228656.52</v>
      </c>
      <c r="I6428" s="33">
        <v>5574</v>
      </c>
      <c r="J6428" s="33">
        <v>460</v>
      </c>
      <c r="K6428" s="33">
        <v>6900</v>
      </c>
      <c r="L6428" s="33">
        <v>1</v>
      </c>
      <c r="M6428" s="33">
        <v>1</v>
      </c>
      <c r="N6428" s="33">
        <v>259523.91</v>
      </c>
      <c r="O6428" s="33">
        <v>1263.7</v>
      </c>
      <c r="P6428" s="33">
        <v>2324</v>
      </c>
    </row>
    <row r="6429" spans="1:16">
      <c r="A6429" s="27" t="s">
        <v>997</v>
      </c>
      <c r="B6429" s="31">
        <v>202412</v>
      </c>
      <c r="C6429" s="27" t="s">
        <v>121</v>
      </c>
      <c r="D6429" s="27" t="s">
        <v>211</v>
      </c>
      <c r="E6429" s="27" t="s">
        <v>32</v>
      </c>
      <c r="F6429" s="27" t="s">
        <v>257</v>
      </c>
      <c r="G6429" s="33">
        <v>263447.59</v>
      </c>
      <c r="H6429" s="33">
        <v>263447.59</v>
      </c>
      <c r="I6429" s="33">
        <v>6681</v>
      </c>
      <c r="J6429" s="33">
        <v>504</v>
      </c>
      <c r="K6429" s="33">
        <v>6900</v>
      </c>
      <c r="L6429" s="33">
        <v>1</v>
      </c>
      <c r="M6429" s="33">
        <v>1</v>
      </c>
      <c r="N6429" s="33">
        <v>297638.9</v>
      </c>
      <c r="O6429" s="33">
        <v>1403.3</v>
      </c>
      <c r="P6429" s="33">
        <v>2662</v>
      </c>
    </row>
    <row r="6430" spans="1:16">
      <c r="A6430" s="27" t="s">
        <v>997</v>
      </c>
      <c r="B6430" s="31">
        <v>202501</v>
      </c>
      <c r="C6430" s="27" t="s">
        <v>121</v>
      </c>
      <c r="D6430" s="27" t="s">
        <v>211</v>
      </c>
      <c r="E6430" s="27" t="s">
        <v>32</v>
      </c>
      <c r="F6430" s="27" t="s">
        <v>257</v>
      </c>
      <c r="G6430" s="33">
        <v>133115.88</v>
      </c>
      <c r="H6430" s="33">
        <v>133115.88</v>
      </c>
      <c r="I6430" s="33">
        <v>3214</v>
      </c>
      <c r="J6430" s="33">
        <v>231</v>
      </c>
      <c r="K6430" s="33">
        <v>6900</v>
      </c>
      <c r="L6430" s="33">
        <v>1</v>
      </c>
      <c r="M6430" s="33">
        <v>1</v>
      </c>
      <c r="N6430" s="33">
        <v>151140.03</v>
      </c>
      <c r="O6430" s="33">
        <v>783.2</v>
      </c>
      <c r="P6430" s="33">
        <v>1354</v>
      </c>
    </row>
    <row r="6431" spans="1:16">
      <c r="A6431" s="27" t="s">
        <v>997</v>
      </c>
      <c r="B6431" s="31">
        <v>202502</v>
      </c>
      <c r="C6431" s="27" t="s">
        <v>121</v>
      </c>
      <c r="D6431" s="27" t="s">
        <v>211</v>
      </c>
      <c r="E6431" s="27" t="s">
        <v>32</v>
      </c>
      <c r="F6431" s="27" t="s">
        <v>257</v>
      </c>
      <c r="G6431" s="33">
        <v>147519.7</v>
      </c>
      <c r="H6431" s="33">
        <v>147519.7</v>
      </c>
      <c r="I6431" s="33">
        <v>3958</v>
      </c>
      <c r="J6431" s="33">
        <v>313</v>
      </c>
      <c r="K6431" s="33">
        <v>6900</v>
      </c>
      <c r="L6431" s="33">
        <v>1</v>
      </c>
      <c r="M6431" s="33">
        <v>1</v>
      </c>
      <c r="N6431" s="33">
        <v>155569.47</v>
      </c>
      <c r="O6431" s="33">
        <v>858.2</v>
      </c>
      <c r="P6431" s="33">
        <v>1557</v>
      </c>
    </row>
    <row r="6432" spans="1:16">
      <c r="A6432" s="27" t="s">
        <v>997</v>
      </c>
      <c r="B6432" s="31">
        <v>202503</v>
      </c>
      <c r="C6432" s="27" t="s">
        <v>121</v>
      </c>
      <c r="D6432" s="27" t="s">
        <v>211</v>
      </c>
      <c r="E6432" s="27" t="s">
        <v>32</v>
      </c>
      <c r="F6432" s="27" t="s">
        <v>257</v>
      </c>
      <c r="G6432" s="33">
        <v>170053.59</v>
      </c>
      <c r="H6432" s="33">
        <v>170053.59</v>
      </c>
      <c r="I6432" s="33">
        <v>4298</v>
      </c>
      <c r="J6432" s="33">
        <v>315</v>
      </c>
      <c r="K6432" s="33">
        <v>6900</v>
      </c>
      <c r="L6432" s="33">
        <v>1</v>
      </c>
      <c r="M6432" s="33">
        <v>1</v>
      </c>
      <c r="N6432" s="33">
        <v>193698.44</v>
      </c>
      <c r="O6432" s="33">
        <v>1012.4</v>
      </c>
      <c r="P6432" s="33">
        <v>1841</v>
      </c>
    </row>
    <row r="6433" spans="1:16">
      <c r="A6433" s="27" t="s">
        <v>997</v>
      </c>
      <c r="B6433" s="31">
        <v>202504</v>
      </c>
      <c r="C6433" s="27" t="s">
        <v>121</v>
      </c>
      <c r="D6433" s="27" t="s">
        <v>211</v>
      </c>
      <c r="E6433" s="27" t="s">
        <v>32</v>
      </c>
      <c r="F6433" s="27" t="s">
        <v>257</v>
      </c>
      <c r="G6433" s="33">
        <v>204094.84</v>
      </c>
      <c r="H6433" s="33">
        <v>204094.84</v>
      </c>
      <c r="I6433" s="33">
        <v>4890</v>
      </c>
      <c r="J6433" s="33">
        <v>382</v>
      </c>
      <c r="K6433" s="33">
        <v>6900</v>
      </c>
      <c r="L6433" s="33">
        <v>1</v>
      </c>
      <c r="M6433" s="33">
        <v>1</v>
      </c>
      <c r="N6433" s="33">
        <v>227723.42</v>
      </c>
      <c r="O6433" s="33">
        <v>1099.4</v>
      </c>
      <c r="P6433" s="33">
        <v>2078</v>
      </c>
    </row>
    <row r="6434" spans="1:16">
      <c r="A6434" s="27" t="s">
        <v>997</v>
      </c>
      <c r="B6434" s="31">
        <v>202505</v>
      </c>
      <c r="C6434" s="27" t="s">
        <v>121</v>
      </c>
      <c r="D6434" s="27" t="s">
        <v>211</v>
      </c>
      <c r="E6434" s="27" t="s">
        <v>32</v>
      </c>
      <c r="F6434" s="27" t="s">
        <v>257</v>
      </c>
      <c r="G6434" s="33">
        <v>216003.65</v>
      </c>
      <c r="H6434" s="33">
        <v>216003.65</v>
      </c>
      <c r="I6434" s="33">
        <v>5623</v>
      </c>
      <c r="J6434" s="33">
        <v>427</v>
      </c>
      <c r="K6434" s="33">
        <v>6900</v>
      </c>
      <c r="L6434" s="33">
        <v>1</v>
      </c>
      <c r="M6434" s="33">
        <v>1</v>
      </c>
      <c r="N6434" s="33">
        <v>249179.09</v>
      </c>
      <c r="O6434" s="33">
        <v>1138.1</v>
      </c>
      <c r="P6434" s="33">
        <v>2319</v>
      </c>
    </row>
    <row r="6435" spans="1:16">
      <c r="A6435" s="27" t="s">
        <v>997</v>
      </c>
      <c r="B6435" s="31">
        <v>202506</v>
      </c>
      <c r="C6435" s="27" t="s">
        <v>121</v>
      </c>
      <c r="D6435" s="27" t="s">
        <v>211</v>
      </c>
      <c r="E6435" s="27" t="s">
        <v>32</v>
      </c>
      <c r="F6435" s="27" t="s">
        <v>257</v>
      </c>
      <c r="G6435" s="33">
        <v>192377.33</v>
      </c>
      <c r="H6435" s="33">
        <v>192377.33</v>
      </c>
      <c r="I6435" s="33">
        <v>4748</v>
      </c>
      <c r="J6435" s="33">
        <v>356</v>
      </c>
      <c r="K6435" s="33">
        <v>6900</v>
      </c>
      <c r="L6435" s="33">
        <v>1</v>
      </c>
      <c r="M6435" s="33">
        <v>1</v>
      </c>
      <c r="N6435" s="33">
        <v>243205.32</v>
      </c>
      <c r="O6435" s="33">
        <v>1071.4</v>
      </c>
      <c r="P6435" s="33">
        <v>2048</v>
      </c>
    </row>
    <row r="6436" spans="1:16">
      <c r="A6436" s="27" t="s">
        <v>997</v>
      </c>
      <c r="B6436" s="31">
        <v>202507</v>
      </c>
      <c r="C6436" s="27" t="s">
        <v>121</v>
      </c>
      <c r="D6436" s="27" t="s">
        <v>211</v>
      </c>
      <c r="E6436" s="27" t="s">
        <v>32</v>
      </c>
      <c r="F6436" s="27" t="s">
        <v>257</v>
      </c>
      <c r="G6436" s="33">
        <v>189665.15</v>
      </c>
      <c r="H6436" s="33">
        <v>189665.15</v>
      </c>
      <c r="I6436" s="33">
        <v>4955</v>
      </c>
      <c r="J6436" s="33">
        <v>410</v>
      </c>
      <c r="K6436" s="33">
        <v>6900</v>
      </c>
      <c r="L6436" s="33">
        <v>1</v>
      </c>
      <c r="M6436" s="33">
        <v>1</v>
      </c>
      <c r="N6436" s="33">
        <v>216033.48</v>
      </c>
      <c r="O6436" s="33">
        <v>1034.6</v>
      </c>
      <c r="P6436" s="33">
        <v>1995</v>
      </c>
    </row>
    <row r="6437" spans="1:16">
      <c r="A6437" s="27" t="s">
        <v>997</v>
      </c>
      <c r="B6437" s="31">
        <v>202508</v>
      </c>
      <c r="C6437" s="27" t="s">
        <v>121</v>
      </c>
      <c r="D6437" s="27" t="s">
        <v>211</v>
      </c>
      <c r="E6437" s="27" t="s">
        <v>32</v>
      </c>
      <c r="F6437" s="27" t="s">
        <v>257</v>
      </c>
      <c r="G6437" s="33">
        <v>197453.06</v>
      </c>
      <c r="H6437" s="33">
        <v>197453.06</v>
      </c>
      <c r="I6437" s="33">
        <v>5285</v>
      </c>
      <c r="J6437" s="33">
        <v>383</v>
      </c>
      <c r="K6437" s="33">
        <v>6900</v>
      </c>
      <c r="L6437" s="33">
        <v>1</v>
      </c>
      <c r="M6437" s="33">
        <v>1</v>
      </c>
      <c r="N6437" s="33">
        <v>207870.38</v>
      </c>
      <c r="O6437" s="33">
        <v>1157.6</v>
      </c>
      <c r="P6437" s="33">
        <v>2127</v>
      </c>
    </row>
    <row r="6438" spans="1:16">
      <c r="A6438" s="27" t="s">
        <v>997</v>
      </c>
      <c r="B6438" s="31">
        <v>202509</v>
      </c>
      <c r="C6438" s="27" t="s">
        <v>121</v>
      </c>
      <c r="D6438" s="27" t="s">
        <v>211</v>
      </c>
      <c r="E6438" s="27" t="s">
        <v>32</v>
      </c>
      <c r="F6438" s="27" t="s">
        <v>257</v>
      </c>
      <c r="G6438" s="33">
        <v>181384.44</v>
      </c>
      <c r="H6438" s="33">
        <v>181384.44</v>
      </c>
      <c r="I6438" s="33">
        <v>4988</v>
      </c>
      <c r="J6438" s="33">
        <v>435</v>
      </c>
      <c r="K6438" s="33">
        <v>6900</v>
      </c>
      <c r="L6438" s="33">
        <v>1</v>
      </c>
      <c r="M6438" s="33">
        <v>1</v>
      </c>
      <c r="N6438" s="33">
        <v>199682.51</v>
      </c>
      <c r="O6438" s="33">
        <v>1111.3</v>
      </c>
      <c r="P6438" s="33">
        <v>2052</v>
      </c>
    </row>
    <row r="6439" spans="1:16">
      <c r="A6439" s="27" t="s">
        <v>997</v>
      </c>
      <c r="B6439" s="31">
        <v>202510</v>
      </c>
      <c r="C6439" s="27" t="s">
        <v>121</v>
      </c>
      <c r="D6439" s="27" t="s">
        <v>211</v>
      </c>
      <c r="E6439" s="27" t="s">
        <v>32</v>
      </c>
      <c r="F6439" s="27" t="s">
        <v>257</v>
      </c>
      <c r="G6439" s="33">
        <v>182669.21</v>
      </c>
      <c r="H6439" s="33">
        <v>182669.21</v>
      </c>
      <c r="I6439" s="33">
        <v>4923</v>
      </c>
      <c r="J6439" s="33">
        <v>366</v>
      </c>
      <c r="K6439" s="33">
        <v>6900</v>
      </c>
      <c r="L6439" s="33">
        <v>1</v>
      </c>
      <c r="M6439" s="33">
        <v>1</v>
      </c>
      <c r="N6439" s="33">
        <v>219126.58</v>
      </c>
      <c r="O6439" s="33">
        <v>1088.7</v>
      </c>
      <c r="P6439" s="33">
        <v>1946</v>
      </c>
    </row>
    <row r="6440" spans="1:16">
      <c r="A6440" s="27" t="s">
        <v>997</v>
      </c>
      <c r="B6440" s="31">
        <v>202511</v>
      </c>
      <c r="C6440" s="27" t="s">
        <v>121</v>
      </c>
      <c r="D6440" s="27" t="s">
        <v>211</v>
      </c>
      <c r="E6440" s="27" t="s">
        <v>32</v>
      </c>
      <c r="F6440" s="27" t="s">
        <v>257</v>
      </c>
      <c r="G6440" s="33">
        <v>213600.39</v>
      </c>
      <c r="H6440" s="33">
        <v>213600.39</v>
      </c>
      <c r="I6440" s="33">
        <v>5439</v>
      </c>
      <c r="J6440" s="33">
        <v>411</v>
      </c>
      <c r="K6440" s="33">
        <v>6900</v>
      </c>
      <c r="L6440" s="33">
        <v>1</v>
      </c>
      <c r="M6440" s="33">
        <v>1</v>
      </c>
      <c r="N6440" s="33">
        <v>264195.35</v>
      </c>
      <c r="O6440" s="33">
        <v>1194.2</v>
      </c>
      <c r="P6440" s="33">
        <v>2271</v>
      </c>
    </row>
    <row r="6441" spans="1:16">
      <c r="A6441" s="27" t="s">
        <v>997</v>
      </c>
      <c r="B6441" s="31">
        <v>202512</v>
      </c>
      <c r="C6441" s="27" t="s">
        <v>121</v>
      </c>
      <c r="D6441" s="27" t="s">
        <v>211</v>
      </c>
      <c r="E6441" s="27" t="s">
        <v>32</v>
      </c>
      <c r="F6441" s="27" t="s">
        <v>257</v>
      </c>
      <c r="G6441" s="33">
        <v>264511.28</v>
      </c>
      <c r="H6441" s="33">
        <v>264511.28</v>
      </c>
      <c r="I6441" s="33">
        <v>6954</v>
      </c>
      <c r="J6441" s="33">
        <v>594</v>
      </c>
      <c r="K6441" s="33">
        <v>6900</v>
      </c>
      <c r="L6441" s="33">
        <v>1</v>
      </c>
      <c r="M6441" s="33">
        <v>1</v>
      </c>
      <c r="N6441" s="33">
        <v>302996.4</v>
      </c>
      <c r="O6441" s="33">
        <v>1440.6</v>
      </c>
      <c r="P6441" s="33">
        <v>2758</v>
      </c>
    </row>
    <row r="6442" spans="1:16">
      <c r="A6442" s="27" t="s">
        <v>997</v>
      </c>
      <c r="B6442" s="31">
        <v>202601</v>
      </c>
      <c r="C6442" s="27" t="s">
        <v>121</v>
      </c>
      <c r="D6442" s="27" t="s">
        <v>211</v>
      </c>
      <c r="E6442" s="27" t="s">
        <v>32</v>
      </c>
      <c r="F6442" s="27" t="s">
        <v>257</v>
      </c>
      <c r="G6442" s="33">
        <v>143420.59</v>
      </c>
      <c r="H6442" s="33">
        <v>143420.59</v>
      </c>
      <c r="I6442" s="33">
        <v>3726</v>
      </c>
      <c r="J6442" s="33">
        <v>268</v>
      </c>
      <c r="K6442" s="33">
        <v>6900</v>
      </c>
      <c r="L6442" s="33">
        <v>1</v>
      </c>
      <c r="M6442" s="33">
        <v>1</v>
      </c>
      <c r="N6442" s="33">
        <v>153860.55</v>
      </c>
      <c r="O6442" s="33">
        <v>799</v>
      </c>
      <c r="P6442" s="33">
        <v>1515</v>
      </c>
    </row>
    <row r="6443" spans="1:16">
      <c r="A6443" s="27" t="s">
        <v>997</v>
      </c>
      <c r="B6443" s="31">
        <v>202602</v>
      </c>
      <c r="C6443" s="27" t="s">
        <v>121</v>
      </c>
      <c r="D6443" s="27" t="s">
        <v>211</v>
      </c>
      <c r="E6443" s="27" t="s">
        <v>32</v>
      </c>
      <c r="F6443" s="27" t="s">
        <v>257</v>
      </c>
      <c r="G6443" s="33">
        <v>143236.66</v>
      </c>
      <c r="H6443" s="33">
        <v>143236.66</v>
      </c>
      <c r="I6443" s="33">
        <v>3687</v>
      </c>
      <c r="J6443" s="33">
        <v>270</v>
      </c>
      <c r="K6443" s="33">
        <v>6900</v>
      </c>
      <c r="L6443" s="33">
        <v>1</v>
      </c>
      <c r="M6443" s="33">
        <v>1</v>
      </c>
      <c r="N6443" s="33">
        <v>158369.72</v>
      </c>
      <c r="O6443" s="33">
        <v>748.4</v>
      </c>
      <c r="P6443" s="33">
        <v>1471</v>
      </c>
    </row>
    <row r="6444" spans="1:16">
      <c r="A6444" s="27" t="s">
        <v>997</v>
      </c>
      <c r="B6444" s="31">
        <v>202603</v>
      </c>
      <c r="C6444" s="27" t="s">
        <v>121</v>
      </c>
      <c r="D6444" s="27" t="s">
        <v>211</v>
      </c>
      <c r="E6444" s="27" t="s">
        <v>32</v>
      </c>
      <c r="F6444" s="27" t="s">
        <v>257</v>
      </c>
      <c r="G6444" s="33">
        <v>182975.76</v>
      </c>
      <c r="H6444" s="33">
        <v>182975.76</v>
      </c>
      <c r="I6444" s="33">
        <v>4782</v>
      </c>
      <c r="J6444" s="33">
        <v>363</v>
      </c>
      <c r="K6444" s="33">
        <v>6900</v>
      </c>
      <c r="L6444" s="33">
        <v>1</v>
      </c>
      <c r="M6444" s="33">
        <v>1</v>
      </c>
      <c r="N6444" s="33">
        <v>197185.01</v>
      </c>
      <c r="O6444" s="33">
        <v>1108.1</v>
      </c>
      <c r="P6444" s="33">
        <v>1930</v>
      </c>
    </row>
    <row r="6445" spans="1:16">
      <c r="A6445" s="27" t="s">
        <v>997</v>
      </c>
      <c r="B6445" s="31">
        <v>202604</v>
      </c>
      <c r="C6445" s="27" t="s">
        <v>121</v>
      </c>
      <c r="D6445" s="27" t="s">
        <v>211</v>
      </c>
      <c r="E6445" s="27" t="s">
        <v>32</v>
      </c>
      <c r="F6445" s="27" t="s">
        <v>257</v>
      </c>
      <c r="G6445" s="33">
        <v>186661.57</v>
      </c>
      <c r="H6445" s="33">
        <v>186661.57</v>
      </c>
      <c r="I6445" s="33">
        <v>4431</v>
      </c>
      <c r="J6445" s="33">
        <v>281</v>
      </c>
      <c r="K6445" s="33">
        <v>6900</v>
      </c>
      <c r="L6445" s="33">
        <v>1</v>
      </c>
      <c r="M6445" s="33">
        <v>1</v>
      </c>
      <c r="N6445" s="33">
        <v>231822.44</v>
      </c>
      <c r="O6445" s="33">
        <v>985.4</v>
      </c>
      <c r="P6445" s="33">
        <v>1802</v>
      </c>
    </row>
    <row r="6446" spans="1:16">
      <c r="A6446" s="27" t="s">
        <v>997</v>
      </c>
      <c r="B6446" s="31">
        <v>202605</v>
      </c>
      <c r="C6446" s="27" t="s">
        <v>121</v>
      </c>
      <c r="D6446" s="27" t="s">
        <v>211</v>
      </c>
      <c r="E6446" s="27" t="s">
        <v>32</v>
      </c>
      <c r="F6446" s="27" t="s">
        <v>257</v>
      </c>
      <c r="G6446" s="33">
        <v>208415.95</v>
      </c>
      <c r="H6446" s="33">
        <v>208415.95</v>
      </c>
      <c r="I6446" s="33">
        <v>5584</v>
      </c>
      <c r="J6446" s="33">
        <v>486</v>
      </c>
      <c r="K6446" s="33">
        <v>6900</v>
      </c>
      <c r="L6446" s="33">
        <v>1</v>
      </c>
      <c r="M6446" s="33">
        <v>1</v>
      </c>
      <c r="N6446" s="33">
        <v>253664.31</v>
      </c>
      <c r="O6446" s="33">
        <v>1276.8</v>
      </c>
      <c r="P6446" s="33">
        <v>2274</v>
      </c>
    </row>
    <row r="6447" spans="1:16">
      <c r="A6447" s="27" t="s">
        <v>997</v>
      </c>
      <c r="B6447" s="31">
        <v>202606</v>
      </c>
      <c r="C6447" s="27" t="s">
        <v>121</v>
      </c>
      <c r="D6447" s="27" t="s">
        <v>211</v>
      </c>
      <c r="E6447" s="27" t="s">
        <v>32</v>
      </c>
      <c r="F6447" s="27" t="s">
        <v>257</v>
      </c>
      <c r="G6447" s="33">
        <v>220936.56</v>
      </c>
      <c r="H6447" s="33">
        <v>220936.56</v>
      </c>
      <c r="I6447" s="33">
        <v>5692</v>
      </c>
      <c r="J6447" s="33">
        <v>388</v>
      </c>
      <c r="K6447" s="33">
        <v>6900</v>
      </c>
      <c r="L6447" s="33">
        <v>1</v>
      </c>
      <c r="M6447" s="33">
        <v>1</v>
      </c>
      <c r="N6447" s="33">
        <v>247583.02</v>
      </c>
      <c r="O6447" s="33">
        <v>1192</v>
      </c>
      <c r="P6447" s="33">
        <v>2326</v>
      </c>
    </row>
    <row r="6448" spans="1:16">
      <c r="A6448" s="27" t="s">
        <v>997</v>
      </c>
      <c r="B6448" s="31">
        <v>202607</v>
      </c>
      <c r="C6448" s="27" t="s">
        <v>121</v>
      </c>
      <c r="D6448" s="27" t="s">
        <v>211</v>
      </c>
      <c r="E6448" s="27" t="s">
        <v>32</v>
      </c>
      <c r="F6448" s="27" t="s">
        <v>257</v>
      </c>
      <c r="G6448" s="33">
        <v>179989.51</v>
      </c>
      <c r="H6448" s="33">
        <v>179989.51</v>
      </c>
      <c r="I6448" s="33">
        <v>4212</v>
      </c>
      <c r="J6448" s="33">
        <v>333</v>
      </c>
      <c r="K6448" s="33">
        <v>6900</v>
      </c>
      <c r="L6448" s="33">
        <v>1</v>
      </c>
      <c r="M6448" s="33">
        <v>1</v>
      </c>
      <c r="N6448" s="33">
        <v>219922.08</v>
      </c>
      <c r="O6448" s="33">
        <v>1057.4</v>
      </c>
      <c r="P6448" s="33">
        <v>1797</v>
      </c>
    </row>
    <row r="6449" spans="1:16">
      <c r="A6449" s="27" t="s">
        <v>1000</v>
      </c>
      <c r="B6449" s="31">
        <v>202408</v>
      </c>
      <c r="C6449" s="27" t="s">
        <v>123</v>
      </c>
      <c r="D6449" s="27" t="s">
        <v>211</v>
      </c>
      <c r="E6449" s="27" t="s">
        <v>35</v>
      </c>
      <c r="F6449" s="27" t="s">
        <v>257</v>
      </c>
      <c r="G6449" s="33">
        <v>309141.65</v>
      </c>
      <c r="H6449" s="33">
        <v>309141.65</v>
      </c>
      <c r="I6449" s="33">
        <v>7888</v>
      </c>
      <c r="J6449" s="33">
        <v>625</v>
      </c>
      <c r="K6449" s="33">
        <v>9500</v>
      </c>
      <c r="L6449" s="33">
        <v>1</v>
      </c>
      <c r="M6449" s="33">
        <v>1</v>
      </c>
      <c r="N6449" s="33">
        <v>276081.6</v>
      </c>
      <c r="O6449" s="33">
        <v>1548.8</v>
      </c>
      <c r="P6449" s="33">
        <v>3189</v>
      </c>
    </row>
    <row r="6450" spans="1:16">
      <c r="A6450" s="27" t="s">
        <v>1000</v>
      </c>
      <c r="B6450" s="31">
        <v>202409</v>
      </c>
      <c r="C6450" s="27" t="s">
        <v>123</v>
      </c>
      <c r="D6450" s="27" t="s">
        <v>211</v>
      </c>
      <c r="E6450" s="27" t="s">
        <v>35</v>
      </c>
      <c r="F6450" s="27" t="s">
        <v>257</v>
      </c>
      <c r="G6450" s="33">
        <v>285407.47</v>
      </c>
      <c r="H6450" s="33">
        <v>285407.47</v>
      </c>
      <c r="I6450" s="33">
        <v>7135</v>
      </c>
      <c r="J6450" s="33">
        <v>539</v>
      </c>
      <c r="K6450" s="33">
        <v>9500</v>
      </c>
      <c r="L6450" s="33">
        <v>1</v>
      </c>
      <c r="M6450" s="33">
        <v>1</v>
      </c>
      <c r="N6450" s="33">
        <v>266143.76</v>
      </c>
      <c r="O6450" s="33">
        <v>1626.1</v>
      </c>
      <c r="P6450" s="33">
        <v>2918</v>
      </c>
    </row>
    <row r="6451" spans="1:16">
      <c r="A6451" s="27" t="s">
        <v>1000</v>
      </c>
      <c r="B6451" s="31">
        <v>202410</v>
      </c>
      <c r="C6451" s="27" t="s">
        <v>123</v>
      </c>
      <c r="D6451" s="27" t="s">
        <v>211</v>
      </c>
      <c r="E6451" s="27" t="s">
        <v>35</v>
      </c>
      <c r="F6451" s="27" t="s">
        <v>257</v>
      </c>
      <c r="G6451" s="33">
        <v>327373.25</v>
      </c>
      <c r="H6451" s="33">
        <v>327373.25</v>
      </c>
      <c r="I6451" s="33">
        <v>8950</v>
      </c>
      <c r="J6451" s="33">
        <v>716</v>
      </c>
      <c r="K6451" s="33">
        <v>9500</v>
      </c>
      <c r="L6451" s="33">
        <v>1</v>
      </c>
      <c r="M6451" s="33">
        <v>1</v>
      </c>
      <c r="N6451" s="33">
        <v>293091.15</v>
      </c>
      <c r="O6451" s="33">
        <v>2013.8</v>
      </c>
      <c r="P6451" s="33">
        <v>3640</v>
      </c>
    </row>
    <row r="6452" spans="1:16">
      <c r="A6452" s="27" t="s">
        <v>1000</v>
      </c>
      <c r="B6452" s="31">
        <v>202411</v>
      </c>
      <c r="C6452" s="27" t="s">
        <v>123</v>
      </c>
      <c r="D6452" s="27" t="s">
        <v>211</v>
      </c>
      <c r="E6452" s="27" t="s">
        <v>35</v>
      </c>
      <c r="F6452" s="27" t="s">
        <v>257</v>
      </c>
      <c r="G6452" s="33">
        <v>356882.05</v>
      </c>
      <c r="H6452" s="33">
        <v>356882.05</v>
      </c>
      <c r="I6452" s="33">
        <v>9299</v>
      </c>
      <c r="J6452" s="33">
        <v>707</v>
      </c>
      <c r="K6452" s="33">
        <v>9500</v>
      </c>
      <c r="L6452" s="33">
        <v>1</v>
      </c>
      <c r="M6452" s="33">
        <v>1</v>
      </c>
      <c r="N6452" s="33">
        <v>354620.8</v>
      </c>
      <c r="O6452" s="33">
        <v>2005.9</v>
      </c>
      <c r="P6452" s="33">
        <v>3953</v>
      </c>
    </row>
    <row r="6453" spans="1:16">
      <c r="A6453" s="27" t="s">
        <v>1000</v>
      </c>
      <c r="B6453" s="31">
        <v>202412</v>
      </c>
      <c r="C6453" s="27" t="s">
        <v>123</v>
      </c>
      <c r="D6453" s="27" t="s">
        <v>211</v>
      </c>
      <c r="E6453" s="27" t="s">
        <v>35</v>
      </c>
      <c r="F6453" s="27" t="s">
        <v>257</v>
      </c>
      <c r="G6453" s="33">
        <v>461125.35</v>
      </c>
      <c r="H6453" s="33">
        <v>461125.35</v>
      </c>
      <c r="I6453" s="33">
        <v>11257</v>
      </c>
      <c r="J6453" s="33">
        <v>923</v>
      </c>
      <c r="K6453" s="33">
        <v>9500</v>
      </c>
      <c r="L6453" s="33">
        <v>1</v>
      </c>
      <c r="M6453" s="33">
        <v>1</v>
      </c>
      <c r="N6453" s="33">
        <v>408138.82</v>
      </c>
      <c r="O6453" s="33">
        <v>2805.4</v>
      </c>
      <c r="P6453" s="33">
        <v>4690</v>
      </c>
    </row>
    <row r="6454" spans="1:16">
      <c r="A6454" s="27" t="s">
        <v>1000</v>
      </c>
      <c r="B6454" s="31">
        <v>202501</v>
      </c>
      <c r="C6454" s="27" t="s">
        <v>123</v>
      </c>
      <c r="D6454" s="27" t="s">
        <v>211</v>
      </c>
      <c r="E6454" s="27" t="s">
        <v>35</v>
      </c>
      <c r="F6454" s="27" t="s">
        <v>257</v>
      </c>
      <c r="G6454" s="33">
        <v>222583.37</v>
      </c>
      <c r="H6454" s="33">
        <v>222583.37</v>
      </c>
      <c r="I6454" s="33">
        <v>5696</v>
      </c>
      <c r="J6454" s="33">
        <v>420</v>
      </c>
      <c r="K6454" s="33">
        <v>9500</v>
      </c>
      <c r="L6454" s="33">
        <v>1</v>
      </c>
      <c r="M6454" s="33">
        <v>1</v>
      </c>
      <c r="N6454" s="33">
        <v>207983.61</v>
      </c>
      <c r="O6454" s="33">
        <v>1314.6</v>
      </c>
      <c r="P6454" s="33">
        <v>2338</v>
      </c>
    </row>
    <row r="6455" spans="1:16">
      <c r="A6455" s="27" t="s">
        <v>1000</v>
      </c>
      <c r="B6455" s="31">
        <v>202502</v>
      </c>
      <c r="C6455" s="27" t="s">
        <v>123</v>
      </c>
      <c r="D6455" s="27" t="s">
        <v>211</v>
      </c>
      <c r="E6455" s="27" t="s">
        <v>35</v>
      </c>
      <c r="F6455" s="27" t="s">
        <v>257</v>
      </c>
      <c r="G6455" s="33">
        <v>235472.42</v>
      </c>
      <c r="H6455" s="33">
        <v>235472.42</v>
      </c>
      <c r="I6455" s="33">
        <v>6702</v>
      </c>
      <c r="J6455" s="33">
        <v>446</v>
      </c>
      <c r="K6455" s="33">
        <v>9500</v>
      </c>
      <c r="L6455" s="33">
        <v>1</v>
      </c>
      <c r="M6455" s="33">
        <v>1</v>
      </c>
      <c r="N6455" s="33">
        <v>214835.17</v>
      </c>
      <c r="O6455" s="33">
        <v>1284.2</v>
      </c>
      <c r="P6455" s="33">
        <v>2550</v>
      </c>
    </row>
    <row r="6456" spans="1:16">
      <c r="A6456" s="27" t="s">
        <v>1000</v>
      </c>
      <c r="B6456" s="31">
        <v>202503</v>
      </c>
      <c r="C6456" s="27" t="s">
        <v>123</v>
      </c>
      <c r="D6456" s="27" t="s">
        <v>211</v>
      </c>
      <c r="E6456" s="27" t="s">
        <v>35</v>
      </c>
      <c r="F6456" s="27" t="s">
        <v>257</v>
      </c>
      <c r="G6456" s="33">
        <v>309308.91</v>
      </c>
      <c r="H6456" s="33">
        <v>309308.91</v>
      </c>
      <c r="I6456" s="33">
        <v>8068</v>
      </c>
      <c r="J6456" s="33">
        <v>677</v>
      </c>
      <c r="K6456" s="33">
        <v>9500</v>
      </c>
      <c r="L6456" s="33">
        <v>1</v>
      </c>
      <c r="M6456" s="33">
        <v>1</v>
      </c>
      <c r="N6456" s="33">
        <v>268434.62</v>
      </c>
      <c r="O6456" s="33">
        <v>1587.2</v>
      </c>
      <c r="P6456" s="33">
        <v>3154</v>
      </c>
    </row>
    <row r="6457" spans="1:16">
      <c r="A6457" s="27" t="s">
        <v>1000</v>
      </c>
      <c r="B6457" s="31">
        <v>202504</v>
      </c>
      <c r="C6457" s="27" t="s">
        <v>123</v>
      </c>
      <c r="D6457" s="27" t="s">
        <v>211</v>
      </c>
      <c r="E6457" s="27" t="s">
        <v>35</v>
      </c>
      <c r="F6457" s="27" t="s">
        <v>257</v>
      </c>
      <c r="G6457" s="33">
        <v>361501.26</v>
      </c>
      <c r="H6457" s="33">
        <v>361501.26</v>
      </c>
      <c r="I6457" s="33">
        <v>8981</v>
      </c>
      <c r="J6457" s="33">
        <v>641</v>
      </c>
      <c r="K6457" s="33">
        <v>9500</v>
      </c>
      <c r="L6457" s="33">
        <v>1</v>
      </c>
      <c r="M6457" s="33">
        <v>1</v>
      </c>
      <c r="N6457" s="33">
        <v>316702.5</v>
      </c>
      <c r="O6457" s="33">
        <v>2100.9</v>
      </c>
      <c r="P6457" s="33">
        <v>3789</v>
      </c>
    </row>
    <row r="6458" spans="1:16">
      <c r="A6458" s="27" t="s">
        <v>1000</v>
      </c>
      <c r="B6458" s="31">
        <v>202505</v>
      </c>
      <c r="C6458" s="27" t="s">
        <v>123</v>
      </c>
      <c r="D6458" s="27" t="s">
        <v>211</v>
      </c>
      <c r="E6458" s="27" t="s">
        <v>35</v>
      </c>
      <c r="F6458" s="27" t="s">
        <v>257</v>
      </c>
      <c r="G6458" s="33">
        <v>397948.22</v>
      </c>
      <c r="H6458" s="33">
        <v>397948.22</v>
      </c>
      <c r="I6458" s="33">
        <v>9896</v>
      </c>
      <c r="J6458" s="33">
        <v>765</v>
      </c>
      <c r="K6458" s="33">
        <v>9500</v>
      </c>
      <c r="L6458" s="33">
        <v>1</v>
      </c>
      <c r="M6458" s="33">
        <v>1</v>
      </c>
      <c r="N6458" s="33">
        <v>347765.73</v>
      </c>
      <c r="O6458" s="33">
        <v>2333.5</v>
      </c>
      <c r="P6458" s="33">
        <v>4072</v>
      </c>
    </row>
    <row r="6459" spans="1:16">
      <c r="A6459" s="27" t="s">
        <v>1000</v>
      </c>
      <c r="B6459" s="31">
        <v>202506</v>
      </c>
      <c r="C6459" s="27" t="s">
        <v>123</v>
      </c>
      <c r="D6459" s="27" t="s">
        <v>211</v>
      </c>
      <c r="E6459" s="27" t="s">
        <v>35</v>
      </c>
      <c r="F6459" s="27" t="s">
        <v>257</v>
      </c>
      <c r="G6459" s="33">
        <v>367805.43</v>
      </c>
      <c r="H6459" s="33">
        <v>367805.43</v>
      </c>
      <c r="I6459" s="33">
        <v>9368</v>
      </c>
      <c r="J6459" s="33">
        <v>706</v>
      </c>
      <c r="K6459" s="33">
        <v>9500</v>
      </c>
      <c r="L6459" s="33">
        <v>1</v>
      </c>
      <c r="M6459" s="33">
        <v>1</v>
      </c>
      <c r="N6459" s="33">
        <v>340627.47</v>
      </c>
      <c r="O6459" s="33">
        <v>1887.3</v>
      </c>
      <c r="P6459" s="33">
        <v>3831</v>
      </c>
    </row>
    <row r="6460" spans="1:16">
      <c r="A6460" s="27" t="s">
        <v>1000</v>
      </c>
      <c r="B6460" s="31">
        <v>202507</v>
      </c>
      <c r="C6460" s="27" t="s">
        <v>123</v>
      </c>
      <c r="D6460" s="27" t="s">
        <v>211</v>
      </c>
      <c r="E6460" s="27" t="s">
        <v>35</v>
      </c>
      <c r="F6460" s="27" t="s">
        <v>257</v>
      </c>
      <c r="G6460" s="33">
        <v>337986.42</v>
      </c>
      <c r="H6460" s="33">
        <v>337986.42</v>
      </c>
      <c r="I6460" s="33">
        <v>8959</v>
      </c>
      <c r="J6460" s="33">
        <v>581</v>
      </c>
      <c r="K6460" s="33">
        <v>9500</v>
      </c>
      <c r="L6460" s="33">
        <v>1</v>
      </c>
      <c r="M6460" s="33">
        <v>1</v>
      </c>
      <c r="N6460" s="33">
        <v>303640.04</v>
      </c>
      <c r="O6460" s="33">
        <v>2126.4</v>
      </c>
      <c r="P6460" s="33">
        <v>3647</v>
      </c>
    </row>
    <row r="6461" spans="1:16">
      <c r="A6461" s="27" t="s">
        <v>1000</v>
      </c>
      <c r="B6461" s="31">
        <v>202508</v>
      </c>
      <c r="C6461" s="27" t="s">
        <v>123</v>
      </c>
      <c r="D6461" s="27" t="s">
        <v>211</v>
      </c>
      <c r="E6461" s="27" t="s">
        <v>35</v>
      </c>
      <c r="F6461" s="27" t="s">
        <v>257</v>
      </c>
      <c r="G6461" s="33">
        <v>337904.84</v>
      </c>
      <c r="H6461" s="33">
        <v>337904.84</v>
      </c>
      <c r="I6461" s="33">
        <v>8188</v>
      </c>
      <c r="J6461" s="33">
        <v>714</v>
      </c>
      <c r="K6461" s="33">
        <v>9500</v>
      </c>
      <c r="L6461" s="33">
        <v>1</v>
      </c>
      <c r="M6461" s="33">
        <v>1</v>
      </c>
      <c r="N6461" s="33">
        <v>293198.66</v>
      </c>
      <c r="O6461" s="33">
        <v>1922.3</v>
      </c>
      <c r="P6461" s="33">
        <v>3447</v>
      </c>
    </row>
    <row r="6462" spans="1:16">
      <c r="A6462" s="27" t="s">
        <v>1000</v>
      </c>
      <c r="B6462" s="31">
        <v>202509</v>
      </c>
      <c r="C6462" s="27" t="s">
        <v>123</v>
      </c>
      <c r="D6462" s="27" t="s">
        <v>211</v>
      </c>
      <c r="E6462" s="27" t="s">
        <v>35</v>
      </c>
      <c r="F6462" s="27" t="s">
        <v>257</v>
      </c>
      <c r="G6462" s="33">
        <v>298265.86</v>
      </c>
      <c r="H6462" s="33">
        <v>298265.86</v>
      </c>
      <c r="I6462" s="33">
        <v>7667</v>
      </c>
      <c r="J6462" s="33">
        <v>634</v>
      </c>
      <c r="K6462" s="33">
        <v>9500</v>
      </c>
      <c r="L6462" s="33">
        <v>1</v>
      </c>
      <c r="M6462" s="33">
        <v>1</v>
      </c>
      <c r="N6462" s="33">
        <v>282644.67</v>
      </c>
      <c r="O6462" s="33">
        <v>1700.3</v>
      </c>
      <c r="P6462" s="33">
        <v>3171</v>
      </c>
    </row>
    <row r="6463" spans="1:16">
      <c r="A6463" s="27" t="s">
        <v>1000</v>
      </c>
      <c r="B6463" s="31">
        <v>202510</v>
      </c>
      <c r="C6463" s="27" t="s">
        <v>123</v>
      </c>
      <c r="D6463" s="27" t="s">
        <v>211</v>
      </c>
      <c r="E6463" s="27" t="s">
        <v>35</v>
      </c>
      <c r="F6463" s="27" t="s">
        <v>257</v>
      </c>
      <c r="G6463" s="33">
        <v>353905.91</v>
      </c>
      <c r="H6463" s="33">
        <v>353905.91</v>
      </c>
      <c r="I6463" s="33">
        <v>8474</v>
      </c>
      <c r="J6463" s="33">
        <v>738</v>
      </c>
      <c r="K6463" s="33">
        <v>9500</v>
      </c>
      <c r="L6463" s="33">
        <v>1</v>
      </c>
      <c r="M6463" s="33">
        <v>1</v>
      </c>
      <c r="N6463" s="33">
        <v>311262.8</v>
      </c>
      <c r="O6463" s="33">
        <v>2111.7</v>
      </c>
      <c r="P6463" s="33">
        <v>3555</v>
      </c>
    </row>
    <row r="6464" spans="1:16">
      <c r="A6464" s="27" t="s">
        <v>1000</v>
      </c>
      <c r="B6464" s="31">
        <v>202511</v>
      </c>
      <c r="C6464" s="27" t="s">
        <v>123</v>
      </c>
      <c r="D6464" s="27" t="s">
        <v>211</v>
      </c>
      <c r="E6464" s="27" t="s">
        <v>35</v>
      </c>
      <c r="F6464" s="27" t="s">
        <v>257</v>
      </c>
      <c r="G6464" s="33">
        <v>399577.55</v>
      </c>
      <c r="H6464" s="33">
        <v>399577.55</v>
      </c>
      <c r="I6464" s="33">
        <v>9640</v>
      </c>
      <c r="J6464" s="33">
        <v>695</v>
      </c>
      <c r="K6464" s="33">
        <v>9500</v>
      </c>
      <c r="L6464" s="33">
        <v>1</v>
      </c>
      <c r="M6464" s="33">
        <v>1</v>
      </c>
      <c r="N6464" s="33">
        <v>376607.29</v>
      </c>
      <c r="O6464" s="33">
        <v>2229.1</v>
      </c>
      <c r="P6464" s="33">
        <v>4179</v>
      </c>
    </row>
    <row r="6465" spans="1:16">
      <c r="A6465" s="27" t="s">
        <v>1000</v>
      </c>
      <c r="B6465" s="31">
        <v>202512</v>
      </c>
      <c r="C6465" s="27" t="s">
        <v>123</v>
      </c>
      <c r="D6465" s="27" t="s">
        <v>211</v>
      </c>
      <c r="E6465" s="27" t="s">
        <v>35</v>
      </c>
      <c r="F6465" s="27" t="s">
        <v>257</v>
      </c>
      <c r="G6465" s="33">
        <v>456036.53</v>
      </c>
      <c r="H6465" s="33">
        <v>456036.53</v>
      </c>
      <c r="I6465" s="33">
        <v>11856</v>
      </c>
      <c r="J6465" s="33">
        <v>806</v>
      </c>
      <c r="K6465" s="33">
        <v>9500</v>
      </c>
      <c r="L6465" s="33">
        <v>1</v>
      </c>
      <c r="M6465" s="33">
        <v>1</v>
      </c>
      <c r="N6465" s="33">
        <v>433443.43</v>
      </c>
      <c r="O6465" s="33">
        <v>2695.6</v>
      </c>
      <c r="P6465" s="33">
        <v>4698</v>
      </c>
    </row>
    <row r="6466" spans="1:16">
      <c r="A6466" s="27" t="s">
        <v>1000</v>
      </c>
      <c r="B6466" s="31">
        <v>202601</v>
      </c>
      <c r="C6466" s="27" t="s">
        <v>123</v>
      </c>
      <c r="D6466" s="27" t="s">
        <v>211</v>
      </c>
      <c r="E6466" s="27" t="s">
        <v>35</v>
      </c>
      <c r="F6466" s="27" t="s">
        <v>257</v>
      </c>
      <c r="G6466" s="33">
        <v>248300.78</v>
      </c>
      <c r="H6466" s="33">
        <v>248300.78</v>
      </c>
      <c r="I6466" s="33">
        <v>6088</v>
      </c>
      <c r="J6466" s="33">
        <v>432</v>
      </c>
      <c r="K6466" s="33">
        <v>9500</v>
      </c>
      <c r="L6466" s="33">
        <v>1</v>
      </c>
      <c r="M6466" s="33">
        <v>1</v>
      </c>
      <c r="N6466" s="33">
        <v>220878.59</v>
      </c>
      <c r="O6466" s="33">
        <v>1348.2</v>
      </c>
      <c r="P6466" s="33">
        <v>2529</v>
      </c>
    </row>
    <row r="6467" spans="1:16">
      <c r="A6467" s="27" t="s">
        <v>1000</v>
      </c>
      <c r="B6467" s="31">
        <v>202602</v>
      </c>
      <c r="C6467" s="27" t="s">
        <v>123</v>
      </c>
      <c r="D6467" s="27" t="s">
        <v>211</v>
      </c>
      <c r="E6467" s="27" t="s">
        <v>35</v>
      </c>
      <c r="F6467" s="27" t="s">
        <v>257</v>
      </c>
      <c r="G6467" s="33">
        <v>231694.57</v>
      </c>
      <c r="H6467" s="33">
        <v>231694.57</v>
      </c>
      <c r="I6467" s="33">
        <v>5924</v>
      </c>
      <c r="J6467" s="33">
        <v>473</v>
      </c>
      <c r="K6467" s="33">
        <v>9500</v>
      </c>
      <c r="L6467" s="33">
        <v>1</v>
      </c>
      <c r="M6467" s="33">
        <v>1</v>
      </c>
      <c r="N6467" s="33">
        <v>228154.95</v>
      </c>
      <c r="O6467" s="33">
        <v>1268</v>
      </c>
      <c r="P6467" s="33">
        <v>2410</v>
      </c>
    </row>
    <row r="6468" spans="1:16">
      <c r="A6468" s="27" t="s">
        <v>1000</v>
      </c>
      <c r="B6468" s="31">
        <v>202603</v>
      </c>
      <c r="C6468" s="27" t="s">
        <v>123</v>
      </c>
      <c r="D6468" s="27" t="s">
        <v>211</v>
      </c>
      <c r="E6468" s="27" t="s">
        <v>35</v>
      </c>
      <c r="F6468" s="27" t="s">
        <v>257</v>
      </c>
      <c r="G6468" s="33">
        <v>291310.77</v>
      </c>
      <c r="H6468" s="33">
        <v>291310.77</v>
      </c>
      <c r="I6468" s="33">
        <v>7230</v>
      </c>
      <c r="J6468" s="33">
        <v>624</v>
      </c>
      <c r="K6468" s="33">
        <v>9500</v>
      </c>
      <c r="L6468" s="33">
        <v>1</v>
      </c>
      <c r="M6468" s="33">
        <v>1</v>
      </c>
      <c r="N6468" s="33">
        <v>285077.56</v>
      </c>
      <c r="O6468" s="33">
        <v>1545.5</v>
      </c>
      <c r="P6468" s="33">
        <v>3053</v>
      </c>
    </row>
    <row r="6469" spans="1:16">
      <c r="A6469" s="27" t="s">
        <v>1000</v>
      </c>
      <c r="B6469" s="31">
        <v>202604</v>
      </c>
      <c r="C6469" s="27" t="s">
        <v>123</v>
      </c>
      <c r="D6469" s="27" t="s">
        <v>211</v>
      </c>
      <c r="E6469" s="27" t="s">
        <v>35</v>
      </c>
      <c r="F6469" s="27" t="s">
        <v>257</v>
      </c>
      <c r="G6469" s="33">
        <v>330313.01</v>
      </c>
      <c r="H6469" s="33">
        <v>330313.01</v>
      </c>
      <c r="I6469" s="33">
        <v>8483</v>
      </c>
      <c r="J6469" s="33">
        <v>573</v>
      </c>
      <c r="K6469" s="33">
        <v>9500</v>
      </c>
      <c r="L6469" s="33">
        <v>1</v>
      </c>
      <c r="M6469" s="33">
        <v>1</v>
      </c>
      <c r="N6469" s="33">
        <v>336338.06</v>
      </c>
      <c r="O6469" s="33">
        <v>1908.2</v>
      </c>
      <c r="P6469" s="33">
        <v>3551</v>
      </c>
    </row>
    <row r="6470" spans="1:16">
      <c r="A6470" s="27" t="s">
        <v>1000</v>
      </c>
      <c r="B6470" s="31">
        <v>202605</v>
      </c>
      <c r="C6470" s="27" t="s">
        <v>123</v>
      </c>
      <c r="D6470" s="27" t="s">
        <v>211</v>
      </c>
      <c r="E6470" s="27" t="s">
        <v>35</v>
      </c>
      <c r="F6470" s="27" t="s">
        <v>257</v>
      </c>
      <c r="G6470" s="33">
        <v>443103.58</v>
      </c>
      <c r="H6470" s="33">
        <v>443103.58</v>
      </c>
      <c r="I6470" s="33">
        <v>12074</v>
      </c>
      <c r="J6470" s="33">
        <v>944</v>
      </c>
      <c r="K6470" s="33">
        <v>9500</v>
      </c>
      <c r="L6470" s="33">
        <v>1</v>
      </c>
      <c r="M6470" s="33">
        <v>1</v>
      </c>
      <c r="N6470" s="33">
        <v>369327.21</v>
      </c>
      <c r="O6470" s="33">
        <v>2523.4</v>
      </c>
      <c r="P6470" s="33">
        <v>4819</v>
      </c>
    </row>
    <row r="6471" spans="1:16">
      <c r="A6471" s="27" t="s">
        <v>1000</v>
      </c>
      <c r="B6471" s="31">
        <v>202606</v>
      </c>
      <c r="C6471" s="27" t="s">
        <v>123</v>
      </c>
      <c r="D6471" s="27" t="s">
        <v>211</v>
      </c>
      <c r="E6471" s="27" t="s">
        <v>35</v>
      </c>
      <c r="F6471" s="27" t="s">
        <v>257</v>
      </c>
      <c r="G6471" s="33">
        <v>402355.86</v>
      </c>
      <c r="H6471" s="33">
        <v>402355.86</v>
      </c>
      <c r="I6471" s="33">
        <v>10834</v>
      </c>
      <c r="J6471" s="33">
        <v>883</v>
      </c>
      <c r="K6471" s="33">
        <v>9500</v>
      </c>
      <c r="L6471" s="33">
        <v>1</v>
      </c>
      <c r="M6471" s="33">
        <v>1</v>
      </c>
      <c r="N6471" s="33">
        <v>361746.37</v>
      </c>
      <c r="O6471" s="33">
        <v>2279.3</v>
      </c>
      <c r="P6471" s="33">
        <v>4461</v>
      </c>
    </row>
    <row r="6472" spans="1:16">
      <c r="A6472" s="27" t="s">
        <v>1000</v>
      </c>
      <c r="B6472" s="31">
        <v>202607</v>
      </c>
      <c r="C6472" s="27" t="s">
        <v>123</v>
      </c>
      <c r="D6472" s="27" t="s">
        <v>211</v>
      </c>
      <c r="E6472" s="27" t="s">
        <v>35</v>
      </c>
      <c r="F6472" s="27" t="s">
        <v>257</v>
      </c>
      <c r="G6472" s="33">
        <v>328948.54</v>
      </c>
      <c r="H6472" s="33">
        <v>328948.54</v>
      </c>
      <c r="I6472" s="33">
        <v>8449</v>
      </c>
      <c r="J6472" s="33">
        <v>664</v>
      </c>
      <c r="K6472" s="33">
        <v>9500</v>
      </c>
      <c r="L6472" s="33">
        <v>1</v>
      </c>
      <c r="M6472" s="33">
        <v>1</v>
      </c>
      <c r="N6472" s="33">
        <v>322465.72</v>
      </c>
      <c r="O6472" s="33">
        <v>1627.1</v>
      </c>
      <c r="P6472" s="33">
        <v>3437</v>
      </c>
    </row>
    <row r="6473" spans="1:16">
      <c r="A6473" s="27" t="s">
        <v>1003</v>
      </c>
      <c r="B6473" s="31">
        <v>202408</v>
      </c>
      <c r="C6473" s="27" t="s">
        <v>123</v>
      </c>
      <c r="D6473" s="27" t="s">
        <v>211</v>
      </c>
      <c r="E6473" s="27" t="s">
        <v>35</v>
      </c>
      <c r="F6473" s="27" t="s">
        <v>257</v>
      </c>
      <c r="G6473" s="33">
        <v>292599.7</v>
      </c>
      <c r="H6473" s="33">
        <v>292599.7</v>
      </c>
      <c r="I6473" s="33">
        <v>7717</v>
      </c>
      <c r="J6473" s="33">
        <v>542</v>
      </c>
      <c r="K6473" s="33">
        <v>8200</v>
      </c>
      <c r="L6473" s="33">
        <v>1</v>
      </c>
      <c r="M6473" s="33">
        <v>1</v>
      </c>
      <c r="N6473" s="33">
        <v>227470.24</v>
      </c>
      <c r="O6473" s="33">
        <v>1684.2</v>
      </c>
      <c r="P6473" s="33">
        <v>3092</v>
      </c>
    </row>
    <row r="6474" spans="1:16">
      <c r="A6474" s="27" t="s">
        <v>1003</v>
      </c>
      <c r="B6474" s="31">
        <v>202409</v>
      </c>
      <c r="C6474" s="27" t="s">
        <v>123</v>
      </c>
      <c r="D6474" s="27" t="s">
        <v>211</v>
      </c>
      <c r="E6474" s="27" t="s">
        <v>35</v>
      </c>
      <c r="F6474" s="27" t="s">
        <v>257</v>
      </c>
      <c r="G6474" s="33">
        <v>276313.3</v>
      </c>
      <c r="H6474" s="33">
        <v>276313.3</v>
      </c>
      <c r="I6474" s="33">
        <v>6191</v>
      </c>
      <c r="J6474" s="33">
        <v>492</v>
      </c>
      <c r="K6474" s="33">
        <v>8200</v>
      </c>
      <c r="L6474" s="33">
        <v>1</v>
      </c>
      <c r="M6474" s="33">
        <v>1</v>
      </c>
      <c r="N6474" s="33">
        <v>219282.21</v>
      </c>
      <c r="O6474" s="33">
        <v>1599.5</v>
      </c>
      <c r="P6474" s="33">
        <v>2702</v>
      </c>
    </row>
    <row r="6475" spans="1:16">
      <c r="A6475" s="27" t="s">
        <v>1003</v>
      </c>
      <c r="B6475" s="31">
        <v>202410</v>
      </c>
      <c r="C6475" s="27" t="s">
        <v>123</v>
      </c>
      <c r="D6475" s="27" t="s">
        <v>211</v>
      </c>
      <c r="E6475" s="27" t="s">
        <v>35</v>
      </c>
      <c r="F6475" s="27" t="s">
        <v>257</v>
      </c>
      <c r="G6475" s="33">
        <v>291574.18</v>
      </c>
      <c r="H6475" s="33">
        <v>291574.18</v>
      </c>
      <c r="I6475" s="33">
        <v>7501</v>
      </c>
      <c r="J6475" s="33">
        <v>515</v>
      </c>
      <c r="K6475" s="33">
        <v>8200</v>
      </c>
      <c r="L6475" s="33">
        <v>1</v>
      </c>
      <c r="M6475" s="33">
        <v>1</v>
      </c>
      <c r="N6475" s="33">
        <v>241484.81</v>
      </c>
      <c r="O6475" s="33">
        <v>1814.5</v>
      </c>
      <c r="P6475" s="33">
        <v>2904</v>
      </c>
    </row>
    <row r="6476" spans="1:16">
      <c r="A6476" s="27" t="s">
        <v>1003</v>
      </c>
      <c r="B6476" s="31">
        <v>202411</v>
      </c>
      <c r="C6476" s="27" t="s">
        <v>123</v>
      </c>
      <c r="D6476" s="27" t="s">
        <v>211</v>
      </c>
      <c r="E6476" s="27" t="s">
        <v>35</v>
      </c>
      <c r="F6476" s="27" t="s">
        <v>257</v>
      </c>
      <c r="G6476" s="33">
        <v>330131.81</v>
      </c>
      <c r="H6476" s="33">
        <v>330131.81</v>
      </c>
      <c r="I6476" s="33">
        <v>8062</v>
      </c>
      <c r="J6476" s="33">
        <v>556</v>
      </c>
      <c r="K6476" s="33">
        <v>8200</v>
      </c>
      <c r="L6476" s="33">
        <v>1</v>
      </c>
      <c r="M6476" s="33">
        <v>1</v>
      </c>
      <c r="N6476" s="33">
        <v>292180.56</v>
      </c>
      <c r="O6476" s="33">
        <v>1726.6</v>
      </c>
      <c r="P6476" s="33">
        <v>3370</v>
      </c>
    </row>
    <row r="6477" spans="1:16">
      <c r="A6477" s="27" t="s">
        <v>1003</v>
      </c>
      <c r="B6477" s="31">
        <v>202412</v>
      </c>
      <c r="C6477" s="27" t="s">
        <v>123</v>
      </c>
      <c r="D6477" s="27" t="s">
        <v>211</v>
      </c>
      <c r="E6477" s="27" t="s">
        <v>35</v>
      </c>
      <c r="F6477" s="27" t="s">
        <v>257</v>
      </c>
      <c r="G6477" s="33">
        <v>400796.58</v>
      </c>
      <c r="H6477" s="33">
        <v>400796.58</v>
      </c>
      <c r="I6477" s="33">
        <v>11517</v>
      </c>
      <c r="J6477" s="33">
        <v>978</v>
      </c>
      <c r="K6477" s="33">
        <v>8200</v>
      </c>
      <c r="L6477" s="33">
        <v>1</v>
      </c>
      <c r="M6477" s="33">
        <v>1</v>
      </c>
      <c r="N6477" s="33">
        <v>336275.34</v>
      </c>
      <c r="O6477" s="33">
        <v>2305.2</v>
      </c>
      <c r="P6477" s="33">
        <v>4443</v>
      </c>
    </row>
    <row r="6478" spans="1:16">
      <c r="A6478" s="27" t="s">
        <v>1003</v>
      </c>
      <c r="B6478" s="31">
        <v>202501</v>
      </c>
      <c r="C6478" s="27" t="s">
        <v>123</v>
      </c>
      <c r="D6478" s="27" t="s">
        <v>211</v>
      </c>
      <c r="E6478" s="27" t="s">
        <v>35</v>
      </c>
      <c r="F6478" s="27" t="s">
        <v>257</v>
      </c>
      <c r="G6478" s="33">
        <v>194397.47</v>
      </c>
      <c r="H6478" s="33">
        <v>194397.47</v>
      </c>
      <c r="I6478" s="33">
        <v>4965</v>
      </c>
      <c r="J6478" s="33">
        <v>307</v>
      </c>
      <c r="K6478" s="33">
        <v>8200</v>
      </c>
      <c r="L6478" s="33">
        <v>1</v>
      </c>
      <c r="M6478" s="33">
        <v>1</v>
      </c>
      <c r="N6478" s="33">
        <v>171362.67</v>
      </c>
      <c r="O6478" s="33">
        <v>1128.1</v>
      </c>
      <c r="P6478" s="33">
        <v>1988</v>
      </c>
    </row>
    <row r="6479" spans="1:16">
      <c r="A6479" s="27" t="s">
        <v>1003</v>
      </c>
      <c r="B6479" s="31">
        <v>202502</v>
      </c>
      <c r="C6479" s="27" t="s">
        <v>123</v>
      </c>
      <c r="D6479" s="27" t="s">
        <v>211</v>
      </c>
      <c r="E6479" s="27" t="s">
        <v>35</v>
      </c>
      <c r="F6479" s="27" t="s">
        <v>257</v>
      </c>
      <c r="G6479" s="33">
        <v>211197.31</v>
      </c>
      <c r="H6479" s="33">
        <v>211197.31</v>
      </c>
      <c r="I6479" s="33">
        <v>5465</v>
      </c>
      <c r="J6479" s="33">
        <v>399</v>
      </c>
      <c r="K6479" s="33">
        <v>8200</v>
      </c>
      <c r="L6479" s="33">
        <v>1</v>
      </c>
      <c r="M6479" s="33">
        <v>1</v>
      </c>
      <c r="N6479" s="33">
        <v>177007.83</v>
      </c>
      <c r="O6479" s="33">
        <v>1249.6</v>
      </c>
      <c r="P6479" s="33">
        <v>2223</v>
      </c>
    </row>
    <row r="6480" spans="1:16">
      <c r="A6480" s="27" t="s">
        <v>1003</v>
      </c>
      <c r="B6480" s="31">
        <v>202503</v>
      </c>
      <c r="C6480" s="27" t="s">
        <v>123</v>
      </c>
      <c r="D6480" s="27" t="s">
        <v>211</v>
      </c>
      <c r="E6480" s="27" t="s">
        <v>35</v>
      </c>
      <c r="F6480" s="27" t="s">
        <v>257</v>
      </c>
      <c r="G6480" s="33">
        <v>243578.59</v>
      </c>
      <c r="H6480" s="33">
        <v>243578.59</v>
      </c>
      <c r="I6480" s="33">
        <v>6153</v>
      </c>
      <c r="J6480" s="33">
        <v>473</v>
      </c>
      <c r="K6480" s="33">
        <v>8200</v>
      </c>
      <c r="L6480" s="33">
        <v>1</v>
      </c>
      <c r="M6480" s="33">
        <v>1</v>
      </c>
      <c r="N6480" s="33">
        <v>221169.71</v>
      </c>
      <c r="O6480" s="33">
        <v>1476.6</v>
      </c>
      <c r="P6480" s="33">
        <v>2524</v>
      </c>
    </row>
    <row r="6481" spans="1:16">
      <c r="A6481" s="27" t="s">
        <v>1003</v>
      </c>
      <c r="B6481" s="31">
        <v>202504</v>
      </c>
      <c r="C6481" s="27" t="s">
        <v>123</v>
      </c>
      <c r="D6481" s="27" t="s">
        <v>211</v>
      </c>
      <c r="E6481" s="27" t="s">
        <v>35</v>
      </c>
      <c r="F6481" s="27" t="s">
        <v>257</v>
      </c>
      <c r="G6481" s="33">
        <v>264299.1</v>
      </c>
      <c r="H6481" s="33">
        <v>264299.1</v>
      </c>
      <c r="I6481" s="33">
        <v>6685</v>
      </c>
      <c r="J6481" s="33">
        <v>524</v>
      </c>
      <c r="K6481" s="33">
        <v>8200</v>
      </c>
      <c r="L6481" s="33">
        <v>1</v>
      </c>
      <c r="M6481" s="33">
        <v>1</v>
      </c>
      <c r="N6481" s="33">
        <v>260938.77</v>
      </c>
      <c r="O6481" s="33">
        <v>1411.4</v>
      </c>
      <c r="P6481" s="33">
        <v>2781</v>
      </c>
    </row>
    <row r="6482" spans="1:16">
      <c r="A6482" s="27" t="s">
        <v>1003</v>
      </c>
      <c r="B6482" s="31">
        <v>202505</v>
      </c>
      <c r="C6482" s="27" t="s">
        <v>123</v>
      </c>
      <c r="D6482" s="27" t="s">
        <v>211</v>
      </c>
      <c r="E6482" s="27" t="s">
        <v>35</v>
      </c>
      <c r="F6482" s="27" t="s">
        <v>257</v>
      </c>
      <c r="G6482" s="33">
        <v>344806.72</v>
      </c>
      <c r="H6482" s="33">
        <v>344806.72</v>
      </c>
      <c r="I6482" s="33">
        <v>8495</v>
      </c>
      <c r="J6482" s="33">
        <v>629</v>
      </c>
      <c r="K6482" s="33">
        <v>8200</v>
      </c>
      <c r="L6482" s="33">
        <v>1</v>
      </c>
      <c r="M6482" s="33">
        <v>1</v>
      </c>
      <c r="N6482" s="33">
        <v>286532.51</v>
      </c>
      <c r="O6482" s="33">
        <v>1875.7</v>
      </c>
      <c r="P6482" s="33">
        <v>3473</v>
      </c>
    </row>
    <row r="6483" spans="1:16">
      <c r="A6483" s="27" t="s">
        <v>1003</v>
      </c>
      <c r="B6483" s="31">
        <v>202506</v>
      </c>
      <c r="C6483" s="27" t="s">
        <v>123</v>
      </c>
      <c r="D6483" s="27" t="s">
        <v>211</v>
      </c>
      <c r="E6483" s="27" t="s">
        <v>35</v>
      </c>
      <c r="F6483" s="27" t="s">
        <v>257</v>
      </c>
      <c r="G6483" s="33">
        <v>311436.85</v>
      </c>
      <c r="H6483" s="33">
        <v>311436.85</v>
      </c>
      <c r="I6483" s="33">
        <v>8662</v>
      </c>
      <c r="J6483" s="33">
        <v>616</v>
      </c>
      <c r="K6483" s="33">
        <v>8200</v>
      </c>
      <c r="L6483" s="33">
        <v>1</v>
      </c>
      <c r="M6483" s="33">
        <v>1</v>
      </c>
      <c r="N6483" s="33">
        <v>280651.12</v>
      </c>
      <c r="O6483" s="33">
        <v>1772.6</v>
      </c>
      <c r="P6483" s="33">
        <v>3286</v>
      </c>
    </row>
    <row r="6484" spans="1:16">
      <c r="A6484" s="27" t="s">
        <v>1003</v>
      </c>
      <c r="B6484" s="31">
        <v>202507</v>
      </c>
      <c r="C6484" s="27" t="s">
        <v>123</v>
      </c>
      <c r="D6484" s="27" t="s">
        <v>211</v>
      </c>
      <c r="E6484" s="27" t="s">
        <v>35</v>
      </c>
      <c r="F6484" s="27" t="s">
        <v>257</v>
      </c>
      <c r="G6484" s="33">
        <v>295226.7</v>
      </c>
      <c r="H6484" s="33">
        <v>295226.7</v>
      </c>
      <c r="I6484" s="33">
        <v>8005</v>
      </c>
      <c r="J6484" s="33">
        <v>641</v>
      </c>
      <c r="K6484" s="33">
        <v>8200</v>
      </c>
      <c r="L6484" s="33">
        <v>1</v>
      </c>
      <c r="M6484" s="33">
        <v>1</v>
      </c>
      <c r="N6484" s="33">
        <v>250176.29</v>
      </c>
      <c r="O6484" s="33">
        <v>1873.7</v>
      </c>
      <c r="P6484" s="33">
        <v>3131</v>
      </c>
    </row>
    <row r="6485" spans="1:16">
      <c r="A6485" s="27" t="s">
        <v>1003</v>
      </c>
      <c r="B6485" s="31">
        <v>202508</v>
      </c>
      <c r="C6485" s="27" t="s">
        <v>123</v>
      </c>
      <c r="D6485" s="27" t="s">
        <v>211</v>
      </c>
      <c r="E6485" s="27" t="s">
        <v>35</v>
      </c>
      <c r="F6485" s="27" t="s">
        <v>257</v>
      </c>
      <c r="G6485" s="33">
        <v>296939.51</v>
      </c>
      <c r="H6485" s="33">
        <v>296939.51</v>
      </c>
      <c r="I6485" s="33">
        <v>7092</v>
      </c>
      <c r="J6485" s="33">
        <v>499</v>
      </c>
      <c r="K6485" s="33">
        <v>8200</v>
      </c>
      <c r="L6485" s="33">
        <v>1</v>
      </c>
      <c r="M6485" s="33">
        <v>1</v>
      </c>
      <c r="N6485" s="33">
        <v>241573.39</v>
      </c>
      <c r="O6485" s="33">
        <v>1746.6</v>
      </c>
      <c r="P6485" s="33">
        <v>3008</v>
      </c>
    </row>
    <row r="6486" spans="1:16">
      <c r="A6486" s="27" t="s">
        <v>1003</v>
      </c>
      <c r="B6486" s="31">
        <v>202509</v>
      </c>
      <c r="C6486" s="27" t="s">
        <v>123</v>
      </c>
      <c r="D6486" s="27" t="s">
        <v>211</v>
      </c>
      <c r="E6486" s="27" t="s">
        <v>35</v>
      </c>
      <c r="F6486" s="27" t="s">
        <v>257</v>
      </c>
      <c r="G6486" s="33">
        <v>269344.51</v>
      </c>
      <c r="H6486" s="33">
        <v>269344.51</v>
      </c>
      <c r="I6486" s="33">
        <v>7004</v>
      </c>
      <c r="J6486" s="33">
        <v>600</v>
      </c>
      <c r="K6486" s="33">
        <v>8200</v>
      </c>
      <c r="L6486" s="33">
        <v>1</v>
      </c>
      <c r="M6486" s="33">
        <v>1</v>
      </c>
      <c r="N6486" s="33">
        <v>232877.71</v>
      </c>
      <c r="O6486" s="33">
        <v>1564.4</v>
      </c>
      <c r="P6486" s="33">
        <v>2796</v>
      </c>
    </row>
    <row r="6487" spans="1:16">
      <c r="A6487" s="27" t="s">
        <v>1003</v>
      </c>
      <c r="B6487" s="31">
        <v>202510</v>
      </c>
      <c r="C6487" s="27" t="s">
        <v>123</v>
      </c>
      <c r="D6487" s="27" t="s">
        <v>211</v>
      </c>
      <c r="E6487" s="27" t="s">
        <v>35</v>
      </c>
      <c r="F6487" s="27" t="s">
        <v>257</v>
      </c>
      <c r="G6487" s="33">
        <v>345527.49</v>
      </c>
      <c r="H6487" s="33">
        <v>345527.49</v>
      </c>
      <c r="I6487" s="33">
        <v>8782</v>
      </c>
      <c r="J6487" s="33">
        <v>681</v>
      </c>
      <c r="K6487" s="33">
        <v>8200</v>
      </c>
      <c r="L6487" s="33">
        <v>1</v>
      </c>
      <c r="M6487" s="33">
        <v>1</v>
      </c>
      <c r="N6487" s="33">
        <v>256456.87</v>
      </c>
      <c r="O6487" s="33">
        <v>2033.3</v>
      </c>
      <c r="P6487" s="33">
        <v>3509</v>
      </c>
    </row>
    <row r="6488" spans="1:16">
      <c r="A6488" s="27" t="s">
        <v>1003</v>
      </c>
      <c r="B6488" s="31">
        <v>202511</v>
      </c>
      <c r="C6488" s="27" t="s">
        <v>123</v>
      </c>
      <c r="D6488" s="27" t="s">
        <v>211</v>
      </c>
      <c r="E6488" s="27" t="s">
        <v>35</v>
      </c>
      <c r="F6488" s="27" t="s">
        <v>257</v>
      </c>
      <c r="G6488" s="33">
        <v>352215.37</v>
      </c>
      <c r="H6488" s="33">
        <v>352215.37</v>
      </c>
      <c r="I6488" s="33">
        <v>9342</v>
      </c>
      <c r="J6488" s="33">
        <v>605</v>
      </c>
      <c r="K6488" s="33">
        <v>8200</v>
      </c>
      <c r="L6488" s="33">
        <v>1</v>
      </c>
      <c r="M6488" s="33">
        <v>1</v>
      </c>
      <c r="N6488" s="33">
        <v>310295.76</v>
      </c>
      <c r="O6488" s="33">
        <v>2004.4</v>
      </c>
      <c r="P6488" s="33">
        <v>3666</v>
      </c>
    </row>
    <row r="6489" spans="1:16">
      <c r="A6489" s="27" t="s">
        <v>1003</v>
      </c>
      <c r="B6489" s="31">
        <v>202512</v>
      </c>
      <c r="C6489" s="27" t="s">
        <v>123</v>
      </c>
      <c r="D6489" s="27" t="s">
        <v>211</v>
      </c>
      <c r="E6489" s="27" t="s">
        <v>35</v>
      </c>
      <c r="F6489" s="27" t="s">
        <v>257</v>
      </c>
      <c r="G6489" s="33">
        <v>447257.74</v>
      </c>
      <c r="H6489" s="33">
        <v>447257.74</v>
      </c>
      <c r="I6489" s="33">
        <v>11632</v>
      </c>
      <c r="J6489" s="33">
        <v>904</v>
      </c>
      <c r="K6489" s="33">
        <v>8200</v>
      </c>
      <c r="L6489" s="33">
        <v>1</v>
      </c>
      <c r="M6489" s="33">
        <v>1</v>
      </c>
      <c r="N6489" s="33">
        <v>357124.42</v>
      </c>
      <c r="O6489" s="33">
        <v>2479.8</v>
      </c>
      <c r="P6489" s="33">
        <v>4635</v>
      </c>
    </row>
    <row r="6490" spans="1:16">
      <c r="A6490" s="27" t="s">
        <v>1003</v>
      </c>
      <c r="B6490" s="31">
        <v>202601</v>
      </c>
      <c r="C6490" s="27" t="s">
        <v>123</v>
      </c>
      <c r="D6490" s="27" t="s">
        <v>211</v>
      </c>
      <c r="E6490" s="27" t="s">
        <v>35</v>
      </c>
      <c r="F6490" s="27" t="s">
        <v>257</v>
      </c>
      <c r="G6490" s="33">
        <v>210116.39</v>
      </c>
      <c r="H6490" s="33">
        <v>210116.39</v>
      </c>
      <c r="I6490" s="33">
        <v>5364</v>
      </c>
      <c r="J6490" s="33">
        <v>346</v>
      </c>
      <c r="K6490" s="33">
        <v>8200</v>
      </c>
      <c r="L6490" s="33">
        <v>1</v>
      </c>
      <c r="M6490" s="33">
        <v>1</v>
      </c>
      <c r="N6490" s="33">
        <v>181987.16</v>
      </c>
      <c r="O6490" s="33">
        <v>1083.4</v>
      </c>
      <c r="P6490" s="33">
        <v>2257</v>
      </c>
    </row>
    <row r="6491" spans="1:16">
      <c r="A6491" s="27" t="s">
        <v>1003</v>
      </c>
      <c r="B6491" s="31">
        <v>202602</v>
      </c>
      <c r="C6491" s="27" t="s">
        <v>123</v>
      </c>
      <c r="D6491" s="27" t="s">
        <v>211</v>
      </c>
      <c r="E6491" s="27" t="s">
        <v>35</v>
      </c>
      <c r="F6491" s="27" t="s">
        <v>257</v>
      </c>
      <c r="G6491" s="33">
        <v>217864.94</v>
      </c>
      <c r="H6491" s="33">
        <v>217864.94</v>
      </c>
      <c r="I6491" s="33">
        <v>5561</v>
      </c>
      <c r="J6491" s="33">
        <v>449</v>
      </c>
      <c r="K6491" s="33">
        <v>8200</v>
      </c>
      <c r="L6491" s="33">
        <v>1</v>
      </c>
      <c r="M6491" s="33">
        <v>1</v>
      </c>
      <c r="N6491" s="33">
        <v>187982.32</v>
      </c>
      <c r="O6491" s="33">
        <v>1163.4</v>
      </c>
      <c r="P6491" s="33">
        <v>2249</v>
      </c>
    </row>
    <row r="6492" spans="1:16">
      <c r="A6492" s="27" t="s">
        <v>1003</v>
      </c>
      <c r="B6492" s="31">
        <v>202603</v>
      </c>
      <c r="C6492" s="27" t="s">
        <v>123</v>
      </c>
      <c r="D6492" s="27" t="s">
        <v>211</v>
      </c>
      <c r="E6492" s="27" t="s">
        <v>35</v>
      </c>
      <c r="F6492" s="27" t="s">
        <v>257</v>
      </c>
      <c r="G6492" s="33">
        <v>273434.69</v>
      </c>
      <c r="H6492" s="33">
        <v>273434.69</v>
      </c>
      <c r="I6492" s="33">
        <v>6351</v>
      </c>
      <c r="J6492" s="33">
        <v>400</v>
      </c>
      <c r="K6492" s="33">
        <v>8200</v>
      </c>
      <c r="L6492" s="33">
        <v>1</v>
      </c>
      <c r="M6492" s="33">
        <v>1</v>
      </c>
      <c r="N6492" s="33">
        <v>234882.23</v>
      </c>
      <c r="O6492" s="33">
        <v>1544.3</v>
      </c>
      <c r="P6492" s="33">
        <v>2833</v>
      </c>
    </row>
    <row r="6493" spans="1:16">
      <c r="A6493" s="27" t="s">
        <v>1003</v>
      </c>
      <c r="B6493" s="31">
        <v>202604</v>
      </c>
      <c r="C6493" s="27" t="s">
        <v>123</v>
      </c>
      <c r="D6493" s="27" t="s">
        <v>211</v>
      </c>
      <c r="E6493" s="27" t="s">
        <v>35</v>
      </c>
      <c r="F6493" s="27" t="s">
        <v>257</v>
      </c>
      <c r="G6493" s="33">
        <v>342277.96</v>
      </c>
      <c r="H6493" s="33">
        <v>342277.96</v>
      </c>
      <c r="I6493" s="33">
        <v>9295</v>
      </c>
      <c r="J6493" s="33">
        <v>697</v>
      </c>
      <c r="K6493" s="33">
        <v>8200</v>
      </c>
      <c r="L6493" s="33">
        <v>1</v>
      </c>
      <c r="M6493" s="33">
        <v>1</v>
      </c>
      <c r="N6493" s="33">
        <v>277116.97</v>
      </c>
      <c r="O6493" s="33">
        <v>1966.4</v>
      </c>
      <c r="P6493" s="33">
        <v>3600</v>
      </c>
    </row>
    <row r="6494" spans="1:16">
      <c r="A6494" s="27" t="s">
        <v>1003</v>
      </c>
      <c r="B6494" s="31">
        <v>202605</v>
      </c>
      <c r="C6494" s="27" t="s">
        <v>123</v>
      </c>
      <c r="D6494" s="27" t="s">
        <v>211</v>
      </c>
      <c r="E6494" s="27" t="s">
        <v>35</v>
      </c>
      <c r="F6494" s="27" t="s">
        <v>257</v>
      </c>
      <c r="G6494" s="33">
        <v>335074.55</v>
      </c>
      <c r="H6494" s="33">
        <v>335074.55</v>
      </c>
      <c r="I6494" s="33">
        <v>8921</v>
      </c>
      <c r="J6494" s="33">
        <v>768</v>
      </c>
      <c r="K6494" s="33">
        <v>8200</v>
      </c>
      <c r="L6494" s="33">
        <v>1</v>
      </c>
      <c r="M6494" s="33">
        <v>1</v>
      </c>
      <c r="N6494" s="33">
        <v>304297.53</v>
      </c>
      <c r="O6494" s="33">
        <v>1761.7</v>
      </c>
      <c r="P6494" s="33">
        <v>3487</v>
      </c>
    </row>
    <row r="6495" spans="1:16">
      <c r="A6495" s="27" t="s">
        <v>1003</v>
      </c>
      <c r="B6495" s="31">
        <v>202606</v>
      </c>
      <c r="C6495" s="27" t="s">
        <v>123</v>
      </c>
      <c r="D6495" s="27" t="s">
        <v>211</v>
      </c>
      <c r="E6495" s="27" t="s">
        <v>35</v>
      </c>
      <c r="F6495" s="27" t="s">
        <v>257</v>
      </c>
      <c r="G6495" s="33">
        <v>367397.46</v>
      </c>
      <c r="H6495" s="33">
        <v>367397.46</v>
      </c>
      <c r="I6495" s="33">
        <v>9350</v>
      </c>
      <c r="J6495" s="33">
        <v>801</v>
      </c>
      <c r="K6495" s="33">
        <v>8200</v>
      </c>
      <c r="L6495" s="33">
        <v>1</v>
      </c>
      <c r="M6495" s="33">
        <v>1</v>
      </c>
      <c r="N6495" s="33">
        <v>298051.49</v>
      </c>
      <c r="O6495" s="33">
        <v>1940.3</v>
      </c>
      <c r="P6495" s="33">
        <v>3736</v>
      </c>
    </row>
    <row r="6496" spans="1:16">
      <c r="A6496" s="27" t="s">
        <v>1003</v>
      </c>
      <c r="B6496" s="31">
        <v>202607</v>
      </c>
      <c r="C6496" s="27" t="s">
        <v>123</v>
      </c>
      <c r="D6496" s="27" t="s">
        <v>211</v>
      </c>
      <c r="E6496" s="27" t="s">
        <v>35</v>
      </c>
      <c r="F6496" s="27" t="s">
        <v>257</v>
      </c>
      <c r="G6496" s="33">
        <v>328273.04</v>
      </c>
      <c r="H6496" s="33">
        <v>328273.04</v>
      </c>
      <c r="I6496" s="33">
        <v>8097</v>
      </c>
      <c r="J6496" s="33">
        <v>551</v>
      </c>
      <c r="K6496" s="33">
        <v>8200</v>
      </c>
      <c r="L6496" s="33">
        <v>1</v>
      </c>
      <c r="M6496" s="33">
        <v>1</v>
      </c>
      <c r="N6496" s="33">
        <v>265687.22</v>
      </c>
      <c r="O6496" s="33">
        <v>2001.6</v>
      </c>
      <c r="P6496" s="33">
        <v>3327</v>
      </c>
    </row>
    <row r="6497" spans="1:16">
      <c r="A6497" s="27" t="s">
        <v>1006</v>
      </c>
      <c r="B6497" s="31">
        <v>202408</v>
      </c>
      <c r="C6497" s="27" t="s">
        <v>123</v>
      </c>
      <c r="D6497" s="27" t="s">
        <v>211</v>
      </c>
      <c r="E6497" s="27" t="s">
        <v>35</v>
      </c>
      <c r="F6497" s="27" t="s">
        <v>289</v>
      </c>
      <c r="G6497" s="33">
        <v>708866.39</v>
      </c>
      <c r="H6497" s="33">
        <v>708866.39</v>
      </c>
      <c r="I6497" s="33">
        <v>14054</v>
      </c>
      <c r="J6497" s="33">
        <v>1186</v>
      </c>
      <c r="K6497" s="33">
        <v>26100</v>
      </c>
      <c r="L6497" s="33">
        <v>1</v>
      </c>
      <c r="M6497" s="33">
        <v>1</v>
      </c>
      <c r="N6497" s="33">
        <v>974273.16</v>
      </c>
      <c r="O6497" s="33">
        <v>3540.6</v>
      </c>
      <c r="P6497" s="33">
        <v>5979</v>
      </c>
    </row>
    <row r="6498" spans="1:16">
      <c r="A6498" s="27" t="s">
        <v>1006</v>
      </c>
      <c r="B6498" s="31">
        <v>202409</v>
      </c>
      <c r="C6498" s="27" t="s">
        <v>123</v>
      </c>
      <c r="D6498" s="27" t="s">
        <v>211</v>
      </c>
      <c r="E6498" s="27" t="s">
        <v>35</v>
      </c>
      <c r="F6498" s="27" t="s">
        <v>289</v>
      </c>
      <c r="G6498" s="33">
        <v>729915.5699999999</v>
      </c>
      <c r="H6498" s="33">
        <v>729915.5699999999</v>
      </c>
      <c r="I6498" s="33">
        <v>12247</v>
      </c>
      <c r="J6498" s="33">
        <v>1163</v>
      </c>
      <c r="K6498" s="33">
        <v>26100</v>
      </c>
      <c r="L6498" s="33">
        <v>1</v>
      </c>
      <c r="M6498" s="33">
        <v>1</v>
      </c>
      <c r="N6498" s="33">
        <v>939203.1899999999</v>
      </c>
      <c r="O6498" s="33">
        <v>3379.1</v>
      </c>
      <c r="P6498" s="33">
        <v>5490</v>
      </c>
    </row>
    <row r="6499" spans="1:16">
      <c r="A6499" s="27" t="s">
        <v>1006</v>
      </c>
      <c r="B6499" s="31">
        <v>202410</v>
      </c>
      <c r="C6499" s="27" t="s">
        <v>123</v>
      </c>
      <c r="D6499" s="27" t="s">
        <v>211</v>
      </c>
      <c r="E6499" s="27" t="s">
        <v>35</v>
      </c>
      <c r="F6499" s="27" t="s">
        <v>289</v>
      </c>
      <c r="G6499" s="33">
        <v>753839.14</v>
      </c>
      <c r="H6499" s="33">
        <v>753839.14</v>
      </c>
      <c r="I6499" s="33">
        <v>13833</v>
      </c>
      <c r="J6499" s="33">
        <v>1136</v>
      </c>
      <c r="K6499" s="33">
        <v>26100</v>
      </c>
      <c r="L6499" s="33">
        <v>1</v>
      </c>
      <c r="M6499" s="33">
        <v>1</v>
      </c>
      <c r="N6499" s="33">
        <v>1034298.69</v>
      </c>
      <c r="O6499" s="33">
        <v>3408.7</v>
      </c>
      <c r="P6499" s="33">
        <v>5821</v>
      </c>
    </row>
    <row r="6500" spans="1:16">
      <c r="A6500" s="27" t="s">
        <v>1006</v>
      </c>
      <c r="B6500" s="31">
        <v>202411</v>
      </c>
      <c r="C6500" s="27" t="s">
        <v>123</v>
      </c>
      <c r="D6500" s="27" t="s">
        <v>211</v>
      </c>
      <c r="E6500" s="27" t="s">
        <v>35</v>
      </c>
      <c r="F6500" s="27" t="s">
        <v>289</v>
      </c>
      <c r="G6500" s="33">
        <v>932147.86</v>
      </c>
      <c r="H6500" s="33">
        <v>932147.86</v>
      </c>
      <c r="I6500" s="33">
        <v>16433</v>
      </c>
      <c r="J6500" s="33">
        <v>1434</v>
      </c>
      <c r="K6500" s="33">
        <v>26100</v>
      </c>
      <c r="L6500" s="33">
        <v>1</v>
      </c>
      <c r="M6500" s="33">
        <v>1</v>
      </c>
      <c r="N6500" s="33">
        <v>1251432.63</v>
      </c>
      <c r="O6500" s="33">
        <v>4711.7</v>
      </c>
      <c r="P6500" s="33">
        <v>7055</v>
      </c>
    </row>
    <row r="6501" spans="1:16">
      <c r="A6501" s="27" t="s">
        <v>1006</v>
      </c>
      <c r="B6501" s="31">
        <v>202412</v>
      </c>
      <c r="C6501" s="27" t="s">
        <v>123</v>
      </c>
      <c r="D6501" s="27" t="s">
        <v>211</v>
      </c>
      <c r="E6501" s="27" t="s">
        <v>35</v>
      </c>
      <c r="F6501" s="27" t="s">
        <v>289</v>
      </c>
      <c r="G6501" s="33">
        <v>957535.79</v>
      </c>
      <c r="H6501" s="33">
        <v>957535.79</v>
      </c>
      <c r="I6501" s="33">
        <v>17773</v>
      </c>
      <c r="J6501" s="33">
        <v>1542</v>
      </c>
      <c r="K6501" s="33">
        <v>26100</v>
      </c>
      <c r="L6501" s="33">
        <v>1</v>
      </c>
      <c r="M6501" s="33">
        <v>1</v>
      </c>
      <c r="N6501" s="33">
        <v>1440294.09</v>
      </c>
      <c r="O6501" s="33">
        <v>4216.1</v>
      </c>
      <c r="P6501" s="33">
        <v>7773</v>
      </c>
    </row>
    <row r="6502" spans="1:16">
      <c r="A6502" s="27" t="s">
        <v>1006</v>
      </c>
      <c r="B6502" s="31">
        <v>202501</v>
      </c>
      <c r="C6502" s="27" t="s">
        <v>123</v>
      </c>
      <c r="D6502" s="27" t="s">
        <v>211</v>
      </c>
      <c r="E6502" s="27" t="s">
        <v>35</v>
      </c>
      <c r="F6502" s="27" t="s">
        <v>289</v>
      </c>
      <c r="G6502" s="33">
        <v>536450.16</v>
      </c>
      <c r="H6502" s="33">
        <v>536450.16</v>
      </c>
      <c r="I6502" s="33">
        <v>9675</v>
      </c>
      <c r="J6502" s="33">
        <v>858</v>
      </c>
      <c r="K6502" s="33">
        <v>26100</v>
      </c>
      <c r="L6502" s="33">
        <v>1</v>
      </c>
      <c r="M6502" s="33">
        <v>1</v>
      </c>
      <c r="N6502" s="33">
        <v>733959.97</v>
      </c>
      <c r="O6502" s="33">
        <v>2402.6</v>
      </c>
      <c r="P6502" s="33">
        <v>4233</v>
      </c>
    </row>
    <row r="6503" spans="1:16">
      <c r="A6503" s="27" t="s">
        <v>1006</v>
      </c>
      <c r="B6503" s="31">
        <v>202502</v>
      </c>
      <c r="C6503" s="27" t="s">
        <v>123</v>
      </c>
      <c r="D6503" s="27" t="s">
        <v>211</v>
      </c>
      <c r="E6503" s="27" t="s">
        <v>35</v>
      </c>
      <c r="F6503" s="27" t="s">
        <v>289</v>
      </c>
      <c r="G6503" s="33">
        <v>546954.91</v>
      </c>
      <c r="H6503" s="33">
        <v>546954.91</v>
      </c>
      <c r="I6503" s="33">
        <v>10545</v>
      </c>
      <c r="J6503" s="33">
        <v>953</v>
      </c>
      <c r="K6503" s="33">
        <v>26100</v>
      </c>
      <c r="L6503" s="33">
        <v>1</v>
      </c>
      <c r="M6503" s="33">
        <v>1</v>
      </c>
      <c r="N6503" s="33">
        <v>758138.65</v>
      </c>
      <c r="O6503" s="33">
        <v>2476.2</v>
      </c>
      <c r="P6503" s="33">
        <v>4510</v>
      </c>
    </row>
    <row r="6504" spans="1:16">
      <c r="A6504" s="27" t="s">
        <v>1006</v>
      </c>
      <c r="B6504" s="31">
        <v>202503</v>
      </c>
      <c r="C6504" s="27" t="s">
        <v>123</v>
      </c>
      <c r="D6504" s="27" t="s">
        <v>211</v>
      </c>
      <c r="E6504" s="27" t="s">
        <v>35</v>
      </c>
      <c r="F6504" s="27" t="s">
        <v>289</v>
      </c>
      <c r="G6504" s="33">
        <v>683278.4300000001</v>
      </c>
      <c r="H6504" s="33">
        <v>683278.4300000001</v>
      </c>
      <c r="I6504" s="33">
        <v>12537</v>
      </c>
      <c r="J6504" s="33">
        <v>1031</v>
      </c>
      <c r="K6504" s="33">
        <v>26100</v>
      </c>
      <c r="L6504" s="33">
        <v>1</v>
      </c>
      <c r="M6504" s="33">
        <v>1</v>
      </c>
      <c r="N6504" s="33">
        <v>947287.47</v>
      </c>
      <c r="O6504" s="33">
        <v>3704</v>
      </c>
      <c r="P6504" s="33">
        <v>5353</v>
      </c>
    </row>
    <row r="6505" spans="1:16">
      <c r="A6505" s="27" t="s">
        <v>1006</v>
      </c>
      <c r="B6505" s="31">
        <v>202504</v>
      </c>
      <c r="C6505" s="27" t="s">
        <v>123</v>
      </c>
      <c r="D6505" s="27" t="s">
        <v>211</v>
      </c>
      <c r="E6505" s="27" t="s">
        <v>35</v>
      </c>
      <c r="F6505" s="27" t="s">
        <v>289</v>
      </c>
      <c r="G6505" s="33">
        <v>873038.9300000001</v>
      </c>
      <c r="H6505" s="33">
        <v>873038.9300000001</v>
      </c>
      <c r="I6505" s="33">
        <v>16120</v>
      </c>
      <c r="J6505" s="33">
        <v>1391</v>
      </c>
      <c r="K6505" s="33">
        <v>26100</v>
      </c>
      <c r="L6505" s="33">
        <v>1</v>
      </c>
      <c r="M6505" s="33">
        <v>1</v>
      </c>
      <c r="N6505" s="33">
        <v>1117621.54</v>
      </c>
      <c r="O6505" s="33">
        <v>4289.2</v>
      </c>
      <c r="P6505" s="33">
        <v>6984</v>
      </c>
    </row>
    <row r="6506" spans="1:16">
      <c r="A6506" s="27" t="s">
        <v>1006</v>
      </c>
      <c r="B6506" s="31">
        <v>202505</v>
      </c>
      <c r="C6506" s="27" t="s">
        <v>123</v>
      </c>
      <c r="D6506" s="27" t="s">
        <v>211</v>
      </c>
      <c r="E6506" s="27" t="s">
        <v>35</v>
      </c>
      <c r="F6506" s="27" t="s">
        <v>289</v>
      </c>
      <c r="G6506" s="33">
        <v>888879.96</v>
      </c>
      <c r="H6506" s="33">
        <v>888879.96</v>
      </c>
      <c r="I6506" s="33">
        <v>15158</v>
      </c>
      <c r="J6506" s="33">
        <v>1345</v>
      </c>
      <c r="K6506" s="33">
        <v>26100</v>
      </c>
      <c r="L6506" s="33">
        <v>1</v>
      </c>
      <c r="M6506" s="33">
        <v>1</v>
      </c>
      <c r="N6506" s="33">
        <v>1227241.57</v>
      </c>
      <c r="O6506" s="33">
        <v>4528.8</v>
      </c>
      <c r="P6506" s="33">
        <v>6827</v>
      </c>
    </row>
    <row r="6507" spans="1:16">
      <c r="A6507" s="27" t="s">
        <v>1006</v>
      </c>
      <c r="B6507" s="31">
        <v>202506</v>
      </c>
      <c r="C6507" s="27" t="s">
        <v>123</v>
      </c>
      <c r="D6507" s="27" t="s">
        <v>211</v>
      </c>
      <c r="E6507" s="27" t="s">
        <v>35</v>
      </c>
      <c r="F6507" s="27" t="s">
        <v>289</v>
      </c>
      <c r="G6507" s="33">
        <v>839100.04</v>
      </c>
      <c r="H6507" s="33">
        <v>839100.04</v>
      </c>
      <c r="I6507" s="33">
        <v>15867</v>
      </c>
      <c r="J6507" s="33">
        <v>1246</v>
      </c>
      <c r="K6507" s="33">
        <v>26100</v>
      </c>
      <c r="L6507" s="33">
        <v>1</v>
      </c>
      <c r="M6507" s="33">
        <v>1</v>
      </c>
      <c r="N6507" s="33">
        <v>1202051.11</v>
      </c>
      <c r="O6507" s="33">
        <v>3739.6</v>
      </c>
      <c r="P6507" s="33">
        <v>6883</v>
      </c>
    </row>
    <row r="6508" spans="1:16">
      <c r="A6508" s="27" t="s">
        <v>1006</v>
      </c>
      <c r="B6508" s="31">
        <v>202507</v>
      </c>
      <c r="C6508" s="27" t="s">
        <v>123</v>
      </c>
      <c r="D6508" s="27" t="s">
        <v>211</v>
      </c>
      <c r="E6508" s="27" t="s">
        <v>35</v>
      </c>
      <c r="F6508" s="27" t="s">
        <v>289</v>
      </c>
      <c r="G6508" s="33">
        <v>825562.85</v>
      </c>
      <c r="H6508" s="33">
        <v>825562.85</v>
      </c>
      <c r="I6508" s="33">
        <v>15793</v>
      </c>
      <c r="J6508" s="33">
        <v>1281</v>
      </c>
      <c r="K6508" s="33">
        <v>26100</v>
      </c>
      <c r="L6508" s="33">
        <v>1</v>
      </c>
      <c r="M6508" s="33">
        <v>1</v>
      </c>
      <c r="N6508" s="33">
        <v>1071525</v>
      </c>
      <c r="O6508" s="33">
        <v>3332.8</v>
      </c>
      <c r="P6508" s="33">
        <v>6865</v>
      </c>
    </row>
    <row r="6509" spans="1:16">
      <c r="A6509" s="27" t="s">
        <v>1006</v>
      </c>
      <c r="B6509" s="31">
        <v>202508</v>
      </c>
      <c r="C6509" s="27" t="s">
        <v>123</v>
      </c>
      <c r="D6509" s="27" t="s">
        <v>211</v>
      </c>
      <c r="E6509" s="27" t="s">
        <v>35</v>
      </c>
      <c r="F6509" s="27" t="s">
        <v>289</v>
      </c>
      <c r="G6509" s="33">
        <v>778786.04</v>
      </c>
      <c r="H6509" s="33">
        <v>778786.04</v>
      </c>
      <c r="I6509" s="33">
        <v>13610</v>
      </c>
      <c r="J6509" s="33">
        <v>1291</v>
      </c>
      <c r="K6509" s="33">
        <v>26100</v>
      </c>
      <c r="L6509" s="33">
        <v>1</v>
      </c>
      <c r="M6509" s="33">
        <v>1</v>
      </c>
      <c r="N6509" s="33">
        <v>1034678.09</v>
      </c>
      <c r="O6509" s="33">
        <v>3496.4</v>
      </c>
      <c r="P6509" s="33">
        <v>6006</v>
      </c>
    </row>
    <row r="6510" spans="1:16">
      <c r="A6510" s="27" t="s">
        <v>1006</v>
      </c>
      <c r="B6510" s="31">
        <v>202509</v>
      </c>
      <c r="C6510" s="27" t="s">
        <v>123</v>
      </c>
      <c r="D6510" s="27" t="s">
        <v>211</v>
      </c>
      <c r="E6510" s="27" t="s">
        <v>35</v>
      </c>
      <c r="F6510" s="27" t="s">
        <v>289</v>
      </c>
      <c r="G6510" s="33">
        <v>700033.08</v>
      </c>
      <c r="H6510" s="33">
        <v>700033.08</v>
      </c>
      <c r="I6510" s="33">
        <v>12349</v>
      </c>
      <c r="J6510" s="33">
        <v>1035</v>
      </c>
      <c r="K6510" s="33">
        <v>26100</v>
      </c>
      <c r="L6510" s="33">
        <v>1</v>
      </c>
      <c r="M6510" s="33">
        <v>1</v>
      </c>
      <c r="N6510" s="33">
        <v>997433.79</v>
      </c>
      <c r="O6510" s="33">
        <v>3308.6</v>
      </c>
      <c r="P6510" s="33">
        <v>5506</v>
      </c>
    </row>
    <row r="6511" spans="1:16">
      <c r="A6511" s="27" t="s">
        <v>1006</v>
      </c>
      <c r="B6511" s="31">
        <v>202510</v>
      </c>
      <c r="C6511" s="27" t="s">
        <v>123</v>
      </c>
      <c r="D6511" s="27" t="s">
        <v>211</v>
      </c>
      <c r="E6511" s="27" t="s">
        <v>35</v>
      </c>
      <c r="F6511" s="27" t="s">
        <v>289</v>
      </c>
      <c r="G6511" s="33">
        <v>759154.24</v>
      </c>
      <c r="H6511" s="33">
        <v>759154.24</v>
      </c>
      <c r="I6511" s="33">
        <v>13592</v>
      </c>
      <c r="J6511" s="33">
        <v>1145</v>
      </c>
      <c r="K6511" s="33">
        <v>26100</v>
      </c>
      <c r="L6511" s="33">
        <v>1</v>
      </c>
      <c r="M6511" s="33">
        <v>1</v>
      </c>
      <c r="N6511" s="33">
        <v>1098425.2</v>
      </c>
      <c r="O6511" s="33">
        <v>3291.9</v>
      </c>
      <c r="P6511" s="33">
        <v>5960</v>
      </c>
    </row>
    <row r="6512" spans="1:16">
      <c r="A6512" s="27" t="s">
        <v>1006</v>
      </c>
      <c r="B6512" s="31">
        <v>202511</v>
      </c>
      <c r="C6512" s="27" t="s">
        <v>123</v>
      </c>
      <c r="D6512" s="27" t="s">
        <v>211</v>
      </c>
      <c r="E6512" s="27" t="s">
        <v>35</v>
      </c>
      <c r="F6512" s="27" t="s">
        <v>289</v>
      </c>
      <c r="G6512" s="33">
        <v>993864.47</v>
      </c>
      <c r="H6512" s="33">
        <v>993864.47</v>
      </c>
      <c r="I6512" s="33">
        <v>16981</v>
      </c>
      <c r="J6512" s="33">
        <v>1399</v>
      </c>
      <c r="K6512" s="33">
        <v>26100</v>
      </c>
      <c r="L6512" s="33">
        <v>1</v>
      </c>
      <c r="M6512" s="33">
        <v>1</v>
      </c>
      <c r="N6512" s="33">
        <v>1329021.46</v>
      </c>
      <c r="O6512" s="33">
        <v>4743.4</v>
      </c>
      <c r="P6512" s="33">
        <v>8015</v>
      </c>
    </row>
    <row r="6513" spans="1:16">
      <c r="A6513" s="27" t="s">
        <v>1006</v>
      </c>
      <c r="B6513" s="31">
        <v>202512</v>
      </c>
      <c r="C6513" s="27" t="s">
        <v>123</v>
      </c>
      <c r="D6513" s="27" t="s">
        <v>211</v>
      </c>
      <c r="E6513" s="27" t="s">
        <v>35</v>
      </c>
      <c r="F6513" s="27" t="s">
        <v>289</v>
      </c>
      <c r="G6513" s="33">
        <v>1144769.48</v>
      </c>
      <c r="H6513" s="33">
        <v>1144769.48</v>
      </c>
      <c r="I6513" s="33">
        <v>20372</v>
      </c>
      <c r="J6513" s="33">
        <v>1950</v>
      </c>
      <c r="K6513" s="33">
        <v>26100</v>
      </c>
      <c r="L6513" s="33">
        <v>1</v>
      </c>
      <c r="M6513" s="33">
        <v>1</v>
      </c>
      <c r="N6513" s="33">
        <v>1529592.32</v>
      </c>
      <c r="O6513" s="33">
        <v>5439.2</v>
      </c>
      <c r="P6513" s="33">
        <v>9241</v>
      </c>
    </row>
    <row r="6514" spans="1:16">
      <c r="A6514" s="27" t="s">
        <v>1006</v>
      </c>
      <c r="B6514" s="31">
        <v>202601</v>
      </c>
      <c r="C6514" s="27" t="s">
        <v>123</v>
      </c>
      <c r="D6514" s="27" t="s">
        <v>211</v>
      </c>
      <c r="E6514" s="27" t="s">
        <v>35</v>
      </c>
      <c r="F6514" s="27" t="s">
        <v>289</v>
      </c>
      <c r="G6514" s="33">
        <v>595150.1899999999</v>
      </c>
      <c r="H6514" s="33">
        <v>595150.1899999999</v>
      </c>
      <c r="I6514" s="33">
        <v>10010</v>
      </c>
      <c r="J6514" s="33">
        <v>937</v>
      </c>
      <c r="K6514" s="33">
        <v>26100</v>
      </c>
      <c r="L6514" s="33">
        <v>1</v>
      </c>
      <c r="M6514" s="33">
        <v>1</v>
      </c>
      <c r="N6514" s="33">
        <v>779465.49</v>
      </c>
      <c r="O6514" s="33">
        <v>2558.6</v>
      </c>
      <c r="P6514" s="33">
        <v>4559</v>
      </c>
    </row>
    <row r="6515" spans="1:16">
      <c r="A6515" s="27" t="s">
        <v>1006</v>
      </c>
      <c r="B6515" s="31">
        <v>202602</v>
      </c>
      <c r="C6515" s="27" t="s">
        <v>123</v>
      </c>
      <c r="D6515" s="27" t="s">
        <v>211</v>
      </c>
      <c r="E6515" s="27" t="s">
        <v>35</v>
      </c>
      <c r="F6515" s="27" t="s">
        <v>289</v>
      </c>
      <c r="G6515" s="33">
        <v>612342.0600000001</v>
      </c>
      <c r="H6515" s="33">
        <v>612342.0600000001</v>
      </c>
      <c r="I6515" s="33">
        <v>10269</v>
      </c>
      <c r="J6515" s="33">
        <v>891</v>
      </c>
      <c r="K6515" s="33">
        <v>26100</v>
      </c>
      <c r="L6515" s="33">
        <v>1</v>
      </c>
      <c r="M6515" s="33">
        <v>1</v>
      </c>
      <c r="N6515" s="33">
        <v>805143.25</v>
      </c>
      <c r="O6515" s="33">
        <v>2787.3</v>
      </c>
      <c r="P6515" s="33">
        <v>4696</v>
      </c>
    </row>
    <row r="6516" spans="1:16">
      <c r="A6516" s="27" t="s">
        <v>1006</v>
      </c>
      <c r="B6516" s="31">
        <v>202603</v>
      </c>
      <c r="C6516" s="27" t="s">
        <v>123</v>
      </c>
      <c r="D6516" s="27" t="s">
        <v>211</v>
      </c>
      <c r="E6516" s="27" t="s">
        <v>35</v>
      </c>
      <c r="F6516" s="27" t="s">
        <v>289</v>
      </c>
      <c r="G6516" s="33">
        <v>714206.95</v>
      </c>
      <c r="H6516" s="33">
        <v>714206.95</v>
      </c>
      <c r="I6516" s="33">
        <v>13092</v>
      </c>
      <c r="J6516" s="33">
        <v>1298</v>
      </c>
      <c r="K6516" s="33">
        <v>26100</v>
      </c>
      <c r="L6516" s="33">
        <v>1</v>
      </c>
      <c r="M6516" s="33">
        <v>1</v>
      </c>
      <c r="N6516" s="33">
        <v>1006019.29</v>
      </c>
      <c r="O6516" s="33">
        <v>3260.4</v>
      </c>
      <c r="P6516" s="33">
        <v>5634</v>
      </c>
    </row>
    <row r="6517" spans="1:16">
      <c r="A6517" s="27" t="s">
        <v>1006</v>
      </c>
      <c r="B6517" s="31">
        <v>202604</v>
      </c>
      <c r="C6517" s="27" t="s">
        <v>123</v>
      </c>
      <c r="D6517" s="27" t="s">
        <v>211</v>
      </c>
      <c r="E6517" s="27" t="s">
        <v>35</v>
      </c>
      <c r="F6517" s="27" t="s">
        <v>289</v>
      </c>
      <c r="G6517" s="33">
        <v>801174.59</v>
      </c>
      <c r="H6517" s="33">
        <v>801174.59</v>
      </c>
      <c r="I6517" s="33">
        <v>13626</v>
      </c>
      <c r="J6517" s="33">
        <v>1109</v>
      </c>
      <c r="K6517" s="33">
        <v>26100</v>
      </c>
      <c r="L6517" s="33">
        <v>1</v>
      </c>
      <c r="M6517" s="33">
        <v>1</v>
      </c>
      <c r="N6517" s="33">
        <v>1186914.07</v>
      </c>
      <c r="O6517" s="33">
        <v>4129.1</v>
      </c>
      <c r="P6517" s="33">
        <v>6183</v>
      </c>
    </row>
    <row r="6518" spans="1:16">
      <c r="A6518" s="27" t="s">
        <v>1006</v>
      </c>
      <c r="B6518" s="31">
        <v>202605</v>
      </c>
      <c r="C6518" s="27" t="s">
        <v>123</v>
      </c>
      <c r="D6518" s="27" t="s">
        <v>211</v>
      </c>
      <c r="E6518" s="27" t="s">
        <v>35</v>
      </c>
      <c r="F6518" s="27" t="s">
        <v>289</v>
      </c>
      <c r="G6518" s="33">
        <v>982826.66</v>
      </c>
      <c r="H6518" s="33">
        <v>982826.66</v>
      </c>
      <c r="I6518" s="33">
        <v>16891</v>
      </c>
      <c r="J6518" s="33">
        <v>1398</v>
      </c>
      <c r="K6518" s="33">
        <v>26100</v>
      </c>
      <c r="L6518" s="33">
        <v>1</v>
      </c>
      <c r="M6518" s="33">
        <v>1</v>
      </c>
      <c r="N6518" s="33">
        <v>1303330.55</v>
      </c>
      <c r="O6518" s="33">
        <v>4736.6</v>
      </c>
      <c r="P6518" s="33">
        <v>7255</v>
      </c>
    </row>
    <row r="6519" spans="1:16">
      <c r="A6519" s="27" t="s">
        <v>1006</v>
      </c>
      <c r="B6519" s="31">
        <v>202606</v>
      </c>
      <c r="C6519" s="27" t="s">
        <v>123</v>
      </c>
      <c r="D6519" s="27" t="s">
        <v>211</v>
      </c>
      <c r="E6519" s="27" t="s">
        <v>35</v>
      </c>
      <c r="F6519" s="27" t="s">
        <v>289</v>
      </c>
      <c r="G6519" s="33">
        <v>928406.26</v>
      </c>
      <c r="H6519" s="33">
        <v>928406.26</v>
      </c>
      <c r="I6519" s="33">
        <v>15924</v>
      </c>
      <c r="J6519" s="33">
        <v>1621</v>
      </c>
      <c r="K6519" s="33">
        <v>26100</v>
      </c>
      <c r="L6519" s="33">
        <v>1</v>
      </c>
      <c r="M6519" s="33">
        <v>1</v>
      </c>
      <c r="N6519" s="33">
        <v>1276578.28</v>
      </c>
      <c r="O6519" s="33">
        <v>3930.3</v>
      </c>
      <c r="P6519" s="33">
        <v>7046</v>
      </c>
    </row>
    <row r="6520" spans="1:16">
      <c r="A6520" s="27" t="s">
        <v>1006</v>
      </c>
      <c r="B6520" s="31">
        <v>202607</v>
      </c>
      <c r="C6520" s="27" t="s">
        <v>123</v>
      </c>
      <c r="D6520" s="27" t="s">
        <v>211</v>
      </c>
      <c r="E6520" s="27" t="s">
        <v>35</v>
      </c>
      <c r="F6520" s="27" t="s">
        <v>289</v>
      </c>
      <c r="G6520" s="33">
        <v>795814.33</v>
      </c>
      <c r="H6520" s="33">
        <v>795814.33</v>
      </c>
      <c r="I6520" s="33">
        <v>15397</v>
      </c>
      <c r="J6520" s="33">
        <v>1395</v>
      </c>
      <c r="K6520" s="33">
        <v>26100</v>
      </c>
      <c r="L6520" s="33">
        <v>1</v>
      </c>
      <c r="M6520" s="33">
        <v>1</v>
      </c>
      <c r="N6520" s="33">
        <v>1137959.55</v>
      </c>
      <c r="O6520" s="33">
        <v>3418.6</v>
      </c>
      <c r="P6520" s="33">
        <v>6406</v>
      </c>
    </row>
    <row r="6521" spans="1:16">
      <c r="A6521" s="27" t="s">
        <v>1009</v>
      </c>
      <c r="B6521" s="31">
        <v>202408</v>
      </c>
      <c r="C6521" s="27" t="s">
        <v>123</v>
      </c>
      <c r="D6521" s="27" t="s">
        <v>211</v>
      </c>
      <c r="E6521" s="27" t="s">
        <v>35</v>
      </c>
      <c r="F6521" s="27" t="s">
        <v>257</v>
      </c>
      <c r="G6521" s="33">
        <v>253544.62</v>
      </c>
      <c r="H6521" s="33">
        <v>253544.62</v>
      </c>
      <c r="I6521" s="33">
        <v>6382</v>
      </c>
      <c r="J6521" s="33">
        <v>482</v>
      </c>
      <c r="K6521" s="33">
        <v>9400</v>
      </c>
      <c r="L6521" s="33">
        <v>1</v>
      </c>
      <c r="M6521" s="33">
        <v>1</v>
      </c>
      <c r="N6521" s="33">
        <v>277189.93</v>
      </c>
      <c r="O6521" s="33">
        <v>1459.8</v>
      </c>
      <c r="P6521" s="33">
        <v>2687</v>
      </c>
    </row>
    <row r="6522" spans="1:16">
      <c r="A6522" s="27" t="s">
        <v>1009</v>
      </c>
      <c r="B6522" s="31">
        <v>202409</v>
      </c>
      <c r="C6522" s="27" t="s">
        <v>123</v>
      </c>
      <c r="D6522" s="27" t="s">
        <v>211</v>
      </c>
      <c r="E6522" s="27" t="s">
        <v>35</v>
      </c>
      <c r="F6522" s="27" t="s">
        <v>257</v>
      </c>
      <c r="G6522" s="33">
        <v>263511.7</v>
      </c>
      <c r="H6522" s="33">
        <v>263511.7</v>
      </c>
      <c r="I6522" s="33">
        <v>6638</v>
      </c>
      <c r="J6522" s="33">
        <v>483</v>
      </c>
      <c r="K6522" s="33">
        <v>9400</v>
      </c>
      <c r="L6522" s="33">
        <v>1</v>
      </c>
      <c r="M6522" s="33">
        <v>1</v>
      </c>
      <c r="N6522" s="33">
        <v>267212.19</v>
      </c>
      <c r="O6522" s="33">
        <v>1353.6</v>
      </c>
      <c r="P6522" s="33">
        <v>2622</v>
      </c>
    </row>
    <row r="6523" spans="1:16">
      <c r="A6523" s="27" t="s">
        <v>1009</v>
      </c>
      <c r="B6523" s="31">
        <v>202410</v>
      </c>
      <c r="C6523" s="27" t="s">
        <v>123</v>
      </c>
      <c r="D6523" s="27" t="s">
        <v>211</v>
      </c>
      <c r="E6523" s="27" t="s">
        <v>35</v>
      </c>
      <c r="F6523" s="27" t="s">
        <v>257</v>
      </c>
      <c r="G6523" s="33">
        <v>260115.25</v>
      </c>
      <c r="H6523" s="33">
        <v>260115.25</v>
      </c>
      <c r="I6523" s="33">
        <v>6379</v>
      </c>
      <c r="J6523" s="33">
        <v>533</v>
      </c>
      <c r="K6523" s="33">
        <v>9400</v>
      </c>
      <c r="L6523" s="33">
        <v>1</v>
      </c>
      <c r="M6523" s="33">
        <v>1</v>
      </c>
      <c r="N6523" s="33">
        <v>294267.76</v>
      </c>
      <c r="O6523" s="33">
        <v>1480.9</v>
      </c>
      <c r="P6523" s="33">
        <v>2603</v>
      </c>
    </row>
    <row r="6524" spans="1:16">
      <c r="A6524" s="27" t="s">
        <v>1009</v>
      </c>
      <c r="B6524" s="31">
        <v>202411</v>
      </c>
      <c r="C6524" s="27" t="s">
        <v>123</v>
      </c>
      <c r="D6524" s="27" t="s">
        <v>211</v>
      </c>
      <c r="E6524" s="27" t="s">
        <v>35</v>
      </c>
      <c r="F6524" s="27" t="s">
        <v>257</v>
      </c>
      <c r="G6524" s="33">
        <v>295541.18</v>
      </c>
      <c r="H6524" s="33">
        <v>295541.18</v>
      </c>
      <c r="I6524" s="33">
        <v>7464</v>
      </c>
      <c r="J6524" s="33">
        <v>559</v>
      </c>
      <c r="K6524" s="33">
        <v>9400</v>
      </c>
      <c r="L6524" s="33">
        <v>1</v>
      </c>
      <c r="M6524" s="33">
        <v>1</v>
      </c>
      <c r="N6524" s="33">
        <v>356044.42</v>
      </c>
      <c r="O6524" s="33">
        <v>1741</v>
      </c>
      <c r="P6524" s="33">
        <v>3090</v>
      </c>
    </row>
    <row r="6525" spans="1:16">
      <c r="A6525" s="27" t="s">
        <v>1009</v>
      </c>
      <c r="B6525" s="31">
        <v>202412</v>
      </c>
      <c r="C6525" s="27" t="s">
        <v>123</v>
      </c>
      <c r="D6525" s="27" t="s">
        <v>211</v>
      </c>
      <c r="E6525" s="27" t="s">
        <v>35</v>
      </c>
      <c r="F6525" s="27" t="s">
        <v>257</v>
      </c>
      <c r="G6525" s="33">
        <v>397812.14</v>
      </c>
      <c r="H6525" s="33">
        <v>397812.14</v>
      </c>
      <c r="I6525" s="33">
        <v>9388</v>
      </c>
      <c r="J6525" s="33">
        <v>694</v>
      </c>
      <c r="K6525" s="33">
        <v>9400</v>
      </c>
      <c r="L6525" s="33">
        <v>1</v>
      </c>
      <c r="M6525" s="33">
        <v>1</v>
      </c>
      <c r="N6525" s="33">
        <v>409777.29</v>
      </c>
      <c r="O6525" s="33">
        <v>2288.7</v>
      </c>
      <c r="P6525" s="33">
        <v>3955</v>
      </c>
    </row>
    <row r="6526" spans="1:16">
      <c r="A6526" s="27" t="s">
        <v>1009</v>
      </c>
      <c r="B6526" s="31">
        <v>202501</v>
      </c>
      <c r="C6526" s="27" t="s">
        <v>123</v>
      </c>
      <c r="D6526" s="27" t="s">
        <v>211</v>
      </c>
      <c r="E6526" s="27" t="s">
        <v>35</v>
      </c>
      <c r="F6526" s="27" t="s">
        <v>257</v>
      </c>
      <c r="G6526" s="33">
        <v>206823.41</v>
      </c>
      <c r="H6526" s="33">
        <v>206823.41</v>
      </c>
      <c r="I6526" s="33">
        <v>5393</v>
      </c>
      <c r="J6526" s="33">
        <v>399</v>
      </c>
      <c r="K6526" s="33">
        <v>9400</v>
      </c>
      <c r="L6526" s="33">
        <v>1</v>
      </c>
      <c r="M6526" s="33">
        <v>1</v>
      </c>
      <c r="N6526" s="33">
        <v>208818.55</v>
      </c>
      <c r="O6526" s="33">
        <v>1159.1</v>
      </c>
      <c r="P6526" s="33">
        <v>2284</v>
      </c>
    </row>
    <row r="6527" spans="1:16">
      <c r="A6527" s="27" t="s">
        <v>1009</v>
      </c>
      <c r="B6527" s="31">
        <v>202502</v>
      </c>
      <c r="C6527" s="27" t="s">
        <v>123</v>
      </c>
      <c r="D6527" s="27" t="s">
        <v>211</v>
      </c>
      <c r="E6527" s="27" t="s">
        <v>35</v>
      </c>
      <c r="F6527" s="27" t="s">
        <v>257</v>
      </c>
      <c r="G6527" s="33">
        <v>195492.07</v>
      </c>
      <c r="H6527" s="33">
        <v>195492.07</v>
      </c>
      <c r="I6527" s="33">
        <v>4595</v>
      </c>
      <c r="J6527" s="33">
        <v>286</v>
      </c>
      <c r="K6527" s="33">
        <v>9400</v>
      </c>
      <c r="L6527" s="33">
        <v>1</v>
      </c>
      <c r="M6527" s="33">
        <v>1</v>
      </c>
      <c r="N6527" s="33">
        <v>215697.62</v>
      </c>
      <c r="O6527" s="33">
        <v>1200.4</v>
      </c>
      <c r="P6527" s="33">
        <v>1902</v>
      </c>
    </row>
    <row r="6528" spans="1:16">
      <c r="A6528" s="27" t="s">
        <v>1009</v>
      </c>
      <c r="B6528" s="31">
        <v>202503</v>
      </c>
      <c r="C6528" s="27" t="s">
        <v>123</v>
      </c>
      <c r="D6528" s="27" t="s">
        <v>211</v>
      </c>
      <c r="E6528" s="27" t="s">
        <v>35</v>
      </c>
      <c r="F6528" s="27" t="s">
        <v>257</v>
      </c>
      <c r="G6528" s="33">
        <v>265199.52</v>
      </c>
      <c r="H6528" s="33">
        <v>265199.52</v>
      </c>
      <c r="I6528" s="33">
        <v>6310</v>
      </c>
      <c r="J6528" s="33">
        <v>546</v>
      </c>
      <c r="K6528" s="33">
        <v>9400</v>
      </c>
      <c r="L6528" s="33">
        <v>1</v>
      </c>
      <c r="M6528" s="33">
        <v>1</v>
      </c>
      <c r="N6528" s="33">
        <v>269512.24</v>
      </c>
      <c r="O6528" s="33">
        <v>1461.7</v>
      </c>
      <c r="P6528" s="33">
        <v>2758</v>
      </c>
    </row>
    <row r="6529" spans="1:16">
      <c r="A6529" s="27" t="s">
        <v>1009</v>
      </c>
      <c r="B6529" s="31">
        <v>202504</v>
      </c>
      <c r="C6529" s="27" t="s">
        <v>123</v>
      </c>
      <c r="D6529" s="27" t="s">
        <v>211</v>
      </c>
      <c r="E6529" s="27" t="s">
        <v>35</v>
      </c>
      <c r="F6529" s="27" t="s">
        <v>257</v>
      </c>
      <c r="G6529" s="33">
        <v>293027.94</v>
      </c>
      <c r="H6529" s="33">
        <v>293027.94</v>
      </c>
      <c r="I6529" s="33">
        <v>7809</v>
      </c>
      <c r="J6529" s="33">
        <v>615</v>
      </c>
      <c r="K6529" s="33">
        <v>9400</v>
      </c>
      <c r="L6529" s="33">
        <v>1</v>
      </c>
      <c r="M6529" s="33">
        <v>1</v>
      </c>
      <c r="N6529" s="33">
        <v>317973.9</v>
      </c>
      <c r="O6529" s="33">
        <v>1614.5</v>
      </c>
      <c r="P6529" s="33">
        <v>3142</v>
      </c>
    </row>
    <row r="6530" spans="1:16">
      <c r="A6530" s="27" t="s">
        <v>1009</v>
      </c>
      <c r="B6530" s="31">
        <v>202505</v>
      </c>
      <c r="C6530" s="27" t="s">
        <v>123</v>
      </c>
      <c r="D6530" s="27" t="s">
        <v>211</v>
      </c>
      <c r="E6530" s="27" t="s">
        <v>35</v>
      </c>
      <c r="F6530" s="27" t="s">
        <v>257</v>
      </c>
      <c r="G6530" s="33">
        <v>335058.91</v>
      </c>
      <c r="H6530" s="33">
        <v>335058.91</v>
      </c>
      <c r="I6530" s="33">
        <v>8940</v>
      </c>
      <c r="J6530" s="33">
        <v>654</v>
      </c>
      <c r="K6530" s="33">
        <v>9400</v>
      </c>
      <c r="L6530" s="33">
        <v>1</v>
      </c>
      <c r="M6530" s="33">
        <v>1</v>
      </c>
      <c r="N6530" s="33">
        <v>349161.84</v>
      </c>
      <c r="O6530" s="33">
        <v>1884.5</v>
      </c>
      <c r="P6530" s="33">
        <v>3626</v>
      </c>
    </row>
    <row r="6531" spans="1:16">
      <c r="A6531" s="27" t="s">
        <v>1009</v>
      </c>
      <c r="B6531" s="31">
        <v>202506</v>
      </c>
      <c r="C6531" s="27" t="s">
        <v>123</v>
      </c>
      <c r="D6531" s="27" t="s">
        <v>211</v>
      </c>
      <c r="E6531" s="27" t="s">
        <v>35</v>
      </c>
      <c r="F6531" s="27" t="s">
        <v>257</v>
      </c>
      <c r="G6531" s="33">
        <v>311999.4</v>
      </c>
      <c r="H6531" s="33">
        <v>311999.4</v>
      </c>
      <c r="I6531" s="33">
        <v>7571</v>
      </c>
      <c r="J6531" s="33">
        <v>443</v>
      </c>
      <c r="K6531" s="33">
        <v>9400</v>
      </c>
      <c r="L6531" s="33">
        <v>1</v>
      </c>
      <c r="M6531" s="33">
        <v>1</v>
      </c>
      <c r="N6531" s="33">
        <v>341994.91</v>
      </c>
      <c r="O6531" s="33">
        <v>1788.2</v>
      </c>
      <c r="P6531" s="33">
        <v>3201</v>
      </c>
    </row>
    <row r="6532" spans="1:16">
      <c r="A6532" s="27" t="s">
        <v>1009</v>
      </c>
      <c r="B6532" s="31">
        <v>202507</v>
      </c>
      <c r="C6532" s="27" t="s">
        <v>123</v>
      </c>
      <c r="D6532" s="27" t="s">
        <v>211</v>
      </c>
      <c r="E6532" s="27" t="s">
        <v>35</v>
      </c>
      <c r="F6532" s="27" t="s">
        <v>257</v>
      </c>
      <c r="G6532" s="33">
        <v>272518.74</v>
      </c>
      <c r="H6532" s="33">
        <v>272518.74</v>
      </c>
      <c r="I6532" s="33">
        <v>6938</v>
      </c>
      <c r="J6532" s="33">
        <v>465</v>
      </c>
      <c r="K6532" s="33">
        <v>9400</v>
      </c>
      <c r="L6532" s="33">
        <v>1</v>
      </c>
      <c r="M6532" s="33">
        <v>1</v>
      </c>
      <c r="N6532" s="33">
        <v>304859</v>
      </c>
      <c r="O6532" s="33">
        <v>1435.6</v>
      </c>
      <c r="P6532" s="33">
        <v>2876</v>
      </c>
    </row>
    <row r="6533" spans="1:16">
      <c r="A6533" s="27" t="s">
        <v>1009</v>
      </c>
      <c r="B6533" s="31">
        <v>202508</v>
      </c>
      <c r="C6533" s="27" t="s">
        <v>123</v>
      </c>
      <c r="D6533" s="27" t="s">
        <v>211</v>
      </c>
      <c r="E6533" s="27" t="s">
        <v>35</v>
      </c>
      <c r="F6533" s="27" t="s">
        <v>257</v>
      </c>
      <c r="G6533" s="33">
        <v>271925.91</v>
      </c>
      <c r="H6533" s="33">
        <v>271925.91</v>
      </c>
      <c r="I6533" s="33">
        <v>7098</v>
      </c>
      <c r="J6533" s="33">
        <v>533</v>
      </c>
      <c r="K6533" s="33">
        <v>9400</v>
      </c>
      <c r="L6533" s="33">
        <v>1</v>
      </c>
      <c r="M6533" s="33">
        <v>1</v>
      </c>
      <c r="N6533" s="33">
        <v>294375.71</v>
      </c>
      <c r="O6533" s="33">
        <v>1581.3</v>
      </c>
      <c r="P6533" s="33">
        <v>2818</v>
      </c>
    </row>
    <row r="6534" spans="1:16">
      <c r="A6534" s="27" t="s">
        <v>1009</v>
      </c>
      <c r="B6534" s="31">
        <v>202509</v>
      </c>
      <c r="C6534" s="27" t="s">
        <v>123</v>
      </c>
      <c r="D6534" s="27" t="s">
        <v>211</v>
      </c>
      <c r="E6534" s="27" t="s">
        <v>35</v>
      </c>
      <c r="F6534" s="27" t="s">
        <v>257</v>
      </c>
      <c r="G6534" s="33">
        <v>264644.98</v>
      </c>
      <c r="H6534" s="33">
        <v>264644.98</v>
      </c>
      <c r="I6534" s="33">
        <v>6602</v>
      </c>
      <c r="J6534" s="33">
        <v>493</v>
      </c>
      <c r="K6534" s="33">
        <v>9400</v>
      </c>
      <c r="L6534" s="33">
        <v>1</v>
      </c>
      <c r="M6534" s="33">
        <v>1</v>
      </c>
      <c r="N6534" s="33">
        <v>283779.35</v>
      </c>
      <c r="O6534" s="33">
        <v>1545.5</v>
      </c>
      <c r="P6534" s="33">
        <v>2740</v>
      </c>
    </row>
    <row r="6535" spans="1:16">
      <c r="A6535" s="27" t="s">
        <v>1009</v>
      </c>
      <c r="B6535" s="31">
        <v>202510</v>
      </c>
      <c r="C6535" s="27" t="s">
        <v>123</v>
      </c>
      <c r="D6535" s="27" t="s">
        <v>211</v>
      </c>
      <c r="E6535" s="27" t="s">
        <v>35</v>
      </c>
      <c r="F6535" s="27" t="s">
        <v>257</v>
      </c>
      <c r="G6535" s="33">
        <v>290161.64</v>
      </c>
      <c r="H6535" s="33">
        <v>290161.64</v>
      </c>
      <c r="I6535" s="33">
        <v>7303</v>
      </c>
      <c r="J6535" s="33">
        <v>540</v>
      </c>
      <c r="K6535" s="33">
        <v>9400</v>
      </c>
      <c r="L6535" s="33">
        <v>1</v>
      </c>
      <c r="M6535" s="33">
        <v>1</v>
      </c>
      <c r="N6535" s="33">
        <v>312512.36</v>
      </c>
      <c r="O6535" s="33">
        <v>1753.8</v>
      </c>
      <c r="P6535" s="33">
        <v>2971</v>
      </c>
    </row>
    <row r="6536" spans="1:16">
      <c r="A6536" s="27" t="s">
        <v>1009</v>
      </c>
      <c r="B6536" s="31">
        <v>202511</v>
      </c>
      <c r="C6536" s="27" t="s">
        <v>123</v>
      </c>
      <c r="D6536" s="27" t="s">
        <v>211</v>
      </c>
      <c r="E6536" s="27" t="s">
        <v>35</v>
      </c>
      <c r="F6536" s="27" t="s">
        <v>257</v>
      </c>
      <c r="G6536" s="33">
        <v>391154.37</v>
      </c>
      <c r="H6536" s="33">
        <v>391154.37</v>
      </c>
      <c r="I6536" s="33">
        <v>9867</v>
      </c>
      <c r="J6536" s="33">
        <v>761</v>
      </c>
      <c r="K6536" s="33">
        <v>9400</v>
      </c>
      <c r="L6536" s="33">
        <v>1</v>
      </c>
      <c r="M6536" s="33">
        <v>1</v>
      </c>
      <c r="N6536" s="33">
        <v>378119.18</v>
      </c>
      <c r="O6536" s="33">
        <v>2003.3</v>
      </c>
      <c r="P6536" s="33">
        <v>4224</v>
      </c>
    </row>
    <row r="6537" spans="1:16">
      <c r="A6537" s="27" t="s">
        <v>1009</v>
      </c>
      <c r="B6537" s="31">
        <v>202512</v>
      </c>
      <c r="C6537" s="27" t="s">
        <v>123</v>
      </c>
      <c r="D6537" s="27" t="s">
        <v>211</v>
      </c>
      <c r="E6537" s="27" t="s">
        <v>35</v>
      </c>
      <c r="F6537" s="27" t="s">
        <v>257</v>
      </c>
      <c r="G6537" s="33">
        <v>423920.97</v>
      </c>
      <c r="H6537" s="33">
        <v>423920.97</v>
      </c>
      <c r="I6537" s="33">
        <v>11128</v>
      </c>
      <c r="J6537" s="33">
        <v>880</v>
      </c>
      <c r="K6537" s="33">
        <v>9400</v>
      </c>
      <c r="L6537" s="33">
        <v>1</v>
      </c>
      <c r="M6537" s="33">
        <v>1</v>
      </c>
      <c r="N6537" s="33">
        <v>435183.49</v>
      </c>
      <c r="O6537" s="33">
        <v>2456.8</v>
      </c>
      <c r="P6537" s="33">
        <v>4271</v>
      </c>
    </row>
    <row r="6538" spans="1:16">
      <c r="A6538" s="27" t="s">
        <v>1009</v>
      </c>
      <c r="B6538" s="31">
        <v>202601</v>
      </c>
      <c r="C6538" s="27" t="s">
        <v>123</v>
      </c>
      <c r="D6538" s="27" t="s">
        <v>211</v>
      </c>
      <c r="E6538" s="27" t="s">
        <v>35</v>
      </c>
      <c r="F6538" s="27" t="s">
        <v>257</v>
      </c>
      <c r="G6538" s="33">
        <v>183364.16</v>
      </c>
      <c r="H6538" s="33">
        <v>183364.16</v>
      </c>
      <c r="I6538" s="33">
        <v>4764</v>
      </c>
      <c r="J6538" s="33">
        <v>325</v>
      </c>
      <c r="K6538" s="33">
        <v>9400</v>
      </c>
      <c r="L6538" s="33">
        <v>1</v>
      </c>
      <c r="M6538" s="33">
        <v>1</v>
      </c>
      <c r="N6538" s="33">
        <v>221765.3</v>
      </c>
      <c r="O6538" s="33">
        <v>1123</v>
      </c>
      <c r="P6538" s="33">
        <v>2004</v>
      </c>
    </row>
    <row r="6539" spans="1:16">
      <c r="A6539" s="27" t="s">
        <v>1009</v>
      </c>
      <c r="B6539" s="31">
        <v>202602</v>
      </c>
      <c r="C6539" s="27" t="s">
        <v>123</v>
      </c>
      <c r="D6539" s="27" t="s">
        <v>211</v>
      </c>
      <c r="E6539" s="27" t="s">
        <v>35</v>
      </c>
      <c r="F6539" s="27" t="s">
        <v>257</v>
      </c>
      <c r="G6539" s="33">
        <v>210982.22</v>
      </c>
      <c r="H6539" s="33">
        <v>210982.22</v>
      </c>
      <c r="I6539" s="33">
        <v>5424</v>
      </c>
      <c r="J6539" s="33">
        <v>411</v>
      </c>
      <c r="K6539" s="33">
        <v>9400</v>
      </c>
      <c r="L6539" s="33">
        <v>1</v>
      </c>
      <c r="M6539" s="33">
        <v>1</v>
      </c>
      <c r="N6539" s="33">
        <v>229070.87</v>
      </c>
      <c r="O6539" s="33">
        <v>1327.7</v>
      </c>
      <c r="P6539" s="33">
        <v>2195</v>
      </c>
    </row>
    <row r="6540" spans="1:16">
      <c r="A6540" s="27" t="s">
        <v>1009</v>
      </c>
      <c r="B6540" s="31">
        <v>202603</v>
      </c>
      <c r="C6540" s="27" t="s">
        <v>123</v>
      </c>
      <c r="D6540" s="27" t="s">
        <v>211</v>
      </c>
      <c r="E6540" s="27" t="s">
        <v>35</v>
      </c>
      <c r="F6540" s="27" t="s">
        <v>257</v>
      </c>
      <c r="G6540" s="33">
        <v>258861.4</v>
      </c>
      <c r="H6540" s="33">
        <v>258861.4</v>
      </c>
      <c r="I6540" s="33">
        <v>6679</v>
      </c>
      <c r="J6540" s="33">
        <v>535</v>
      </c>
      <c r="K6540" s="33">
        <v>9400</v>
      </c>
      <c r="L6540" s="33">
        <v>1</v>
      </c>
      <c r="M6540" s="33">
        <v>1</v>
      </c>
      <c r="N6540" s="33">
        <v>286222</v>
      </c>
      <c r="O6540" s="33">
        <v>1380</v>
      </c>
      <c r="P6540" s="33">
        <v>2623</v>
      </c>
    </row>
    <row r="6541" spans="1:16">
      <c r="A6541" s="27" t="s">
        <v>1009</v>
      </c>
      <c r="B6541" s="31">
        <v>202604</v>
      </c>
      <c r="C6541" s="27" t="s">
        <v>123</v>
      </c>
      <c r="D6541" s="27" t="s">
        <v>211</v>
      </c>
      <c r="E6541" s="27" t="s">
        <v>35</v>
      </c>
      <c r="F6541" s="27" t="s">
        <v>257</v>
      </c>
      <c r="G6541" s="33">
        <v>331141.16</v>
      </c>
      <c r="H6541" s="33">
        <v>331141.16</v>
      </c>
      <c r="I6541" s="33">
        <v>8782</v>
      </c>
      <c r="J6541" s="33">
        <v>575</v>
      </c>
      <c r="K6541" s="33">
        <v>9400</v>
      </c>
      <c r="L6541" s="33">
        <v>1</v>
      </c>
      <c r="M6541" s="33">
        <v>1</v>
      </c>
      <c r="N6541" s="33">
        <v>337688.28</v>
      </c>
      <c r="O6541" s="33">
        <v>1891</v>
      </c>
      <c r="P6541" s="33">
        <v>3387</v>
      </c>
    </row>
    <row r="6542" spans="1:16">
      <c r="A6542" s="27" t="s">
        <v>1009</v>
      </c>
      <c r="B6542" s="31">
        <v>202605</v>
      </c>
      <c r="C6542" s="27" t="s">
        <v>123</v>
      </c>
      <c r="D6542" s="27" t="s">
        <v>211</v>
      </c>
      <c r="E6542" s="27" t="s">
        <v>35</v>
      </c>
      <c r="F6542" s="27" t="s">
        <v>257</v>
      </c>
      <c r="G6542" s="33">
        <v>334296.5</v>
      </c>
      <c r="H6542" s="33">
        <v>334296.5</v>
      </c>
      <c r="I6542" s="33">
        <v>8322</v>
      </c>
      <c r="J6542" s="33">
        <v>633</v>
      </c>
      <c r="K6542" s="33">
        <v>9400</v>
      </c>
      <c r="L6542" s="33">
        <v>1</v>
      </c>
      <c r="M6542" s="33">
        <v>1</v>
      </c>
      <c r="N6542" s="33">
        <v>370809.87</v>
      </c>
      <c r="O6542" s="33">
        <v>1858.6</v>
      </c>
      <c r="P6542" s="33">
        <v>3432</v>
      </c>
    </row>
    <row r="6543" spans="1:16">
      <c r="A6543" s="27" t="s">
        <v>1009</v>
      </c>
      <c r="B6543" s="31">
        <v>202606</v>
      </c>
      <c r="C6543" s="27" t="s">
        <v>123</v>
      </c>
      <c r="D6543" s="27" t="s">
        <v>211</v>
      </c>
      <c r="E6543" s="27" t="s">
        <v>35</v>
      </c>
      <c r="F6543" s="27" t="s">
        <v>257</v>
      </c>
      <c r="G6543" s="33">
        <v>331756.77</v>
      </c>
      <c r="H6543" s="33">
        <v>331756.77</v>
      </c>
      <c r="I6543" s="33">
        <v>8376</v>
      </c>
      <c r="J6543" s="33">
        <v>674</v>
      </c>
      <c r="K6543" s="33">
        <v>9400</v>
      </c>
      <c r="L6543" s="33">
        <v>1</v>
      </c>
      <c r="M6543" s="33">
        <v>1</v>
      </c>
      <c r="N6543" s="33">
        <v>363198.6</v>
      </c>
      <c r="O6543" s="33">
        <v>2050.2</v>
      </c>
      <c r="P6543" s="33">
        <v>3460</v>
      </c>
    </row>
    <row r="6544" spans="1:16">
      <c r="A6544" s="27" t="s">
        <v>1009</v>
      </c>
      <c r="B6544" s="31">
        <v>202607</v>
      </c>
      <c r="C6544" s="27" t="s">
        <v>123</v>
      </c>
      <c r="D6544" s="27" t="s">
        <v>211</v>
      </c>
      <c r="E6544" s="27" t="s">
        <v>35</v>
      </c>
      <c r="F6544" s="27" t="s">
        <v>257</v>
      </c>
      <c r="G6544" s="33">
        <v>318783.76</v>
      </c>
      <c r="H6544" s="33">
        <v>318783.76</v>
      </c>
      <c r="I6544" s="33">
        <v>7807</v>
      </c>
      <c r="J6544" s="33">
        <v>550</v>
      </c>
      <c r="K6544" s="33">
        <v>9400</v>
      </c>
      <c r="L6544" s="33">
        <v>1</v>
      </c>
      <c r="M6544" s="33">
        <v>1</v>
      </c>
      <c r="N6544" s="33">
        <v>323760.26</v>
      </c>
      <c r="O6544" s="33">
        <v>1775.5</v>
      </c>
      <c r="P6544" s="33">
        <v>3326</v>
      </c>
    </row>
    <row r="6545" spans="1:16">
      <c r="A6545" s="27" t="s">
        <v>1011</v>
      </c>
      <c r="B6545" s="31">
        <v>202510</v>
      </c>
      <c r="C6545" s="27" t="s">
        <v>123</v>
      </c>
      <c r="D6545" s="27" t="s">
        <v>211</v>
      </c>
      <c r="E6545" s="27" t="s">
        <v>35</v>
      </c>
      <c r="F6545" s="27" t="s">
        <v>257</v>
      </c>
      <c r="G6545" s="33">
        <v>157794.72</v>
      </c>
      <c r="H6545" s="33">
        <v>0</v>
      </c>
      <c r="I6545" s="33">
        <v>3827</v>
      </c>
      <c r="J6545" s="33">
        <v>312</v>
      </c>
      <c r="K6545" s="33">
        <v>7500</v>
      </c>
      <c r="L6545" s="33">
        <v>1</v>
      </c>
      <c r="M6545" s="33">
        <v>0</v>
      </c>
      <c r="N6545" s="33">
        <v>233193.9</v>
      </c>
      <c r="O6545" s="33">
        <v>931.2</v>
      </c>
      <c r="P6545" s="33">
        <v>1539</v>
      </c>
    </row>
    <row r="6546" spans="1:16">
      <c r="A6546" s="27" t="s">
        <v>1011</v>
      </c>
      <c r="B6546" s="31">
        <v>202511</v>
      </c>
      <c r="C6546" s="27" t="s">
        <v>123</v>
      </c>
      <c r="D6546" s="27" t="s">
        <v>211</v>
      </c>
      <c r="E6546" s="27" t="s">
        <v>35</v>
      </c>
      <c r="F6546" s="27" t="s">
        <v>257</v>
      </c>
      <c r="G6546" s="33">
        <v>193513.94</v>
      </c>
      <c r="H6546" s="33">
        <v>0</v>
      </c>
      <c r="I6546" s="33">
        <v>4644</v>
      </c>
      <c r="J6546" s="33">
        <v>373</v>
      </c>
      <c r="K6546" s="33">
        <v>7500</v>
      </c>
      <c r="L6546" s="33">
        <v>1</v>
      </c>
      <c r="M6546" s="33">
        <v>0</v>
      </c>
      <c r="N6546" s="33">
        <v>282149.11</v>
      </c>
      <c r="O6546" s="33">
        <v>1136.5</v>
      </c>
      <c r="P6546" s="33">
        <v>1956</v>
      </c>
    </row>
    <row r="6547" spans="1:16">
      <c r="A6547" s="27" t="s">
        <v>1011</v>
      </c>
      <c r="B6547" s="31">
        <v>202512</v>
      </c>
      <c r="C6547" s="27" t="s">
        <v>123</v>
      </c>
      <c r="D6547" s="27" t="s">
        <v>211</v>
      </c>
      <c r="E6547" s="27" t="s">
        <v>35</v>
      </c>
      <c r="F6547" s="27" t="s">
        <v>257</v>
      </c>
      <c r="G6547" s="33">
        <v>228295.45</v>
      </c>
      <c r="H6547" s="33">
        <v>0</v>
      </c>
      <c r="I6547" s="33">
        <v>5825</v>
      </c>
      <c r="J6547" s="33">
        <v>431</v>
      </c>
      <c r="K6547" s="33">
        <v>7500</v>
      </c>
      <c r="L6547" s="33">
        <v>1</v>
      </c>
      <c r="M6547" s="33">
        <v>0</v>
      </c>
      <c r="N6547" s="33">
        <v>324729.99</v>
      </c>
      <c r="O6547" s="33">
        <v>1204.6</v>
      </c>
      <c r="P6547" s="33">
        <v>2398</v>
      </c>
    </row>
    <row r="6548" spans="1:16">
      <c r="A6548" s="27" t="s">
        <v>1011</v>
      </c>
      <c r="B6548" s="31">
        <v>202601</v>
      </c>
      <c r="C6548" s="27" t="s">
        <v>123</v>
      </c>
      <c r="D6548" s="27" t="s">
        <v>211</v>
      </c>
      <c r="E6548" s="27" t="s">
        <v>35</v>
      </c>
      <c r="F6548" s="27" t="s">
        <v>257</v>
      </c>
      <c r="G6548" s="33">
        <v>123081.77</v>
      </c>
      <c r="H6548" s="33">
        <v>0</v>
      </c>
      <c r="I6548" s="33">
        <v>3229</v>
      </c>
      <c r="J6548" s="33">
        <v>238</v>
      </c>
      <c r="K6548" s="33">
        <v>7500</v>
      </c>
      <c r="L6548" s="33">
        <v>1</v>
      </c>
      <c r="M6548" s="33">
        <v>0</v>
      </c>
      <c r="N6548" s="33">
        <v>165479.27</v>
      </c>
      <c r="O6548" s="33">
        <v>658.8</v>
      </c>
      <c r="P6548" s="33">
        <v>1323</v>
      </c>
    </row>
    <row r="6549" spans="1:16">
      <c r="A6549" s="27" t="s">
        <v>1011</v>
      </c>
      <c r="B6549" s="31">
        <v>202602</v>
      </c>
      <c r="C6549" s="27" t="s">
        <v>123</v>
      </c>
      <c r="D6549" s="27" t="s">
        <v>211</v>
      </c>
      <c r="E6549" s="27" t="s">
        <v>35</v>
      </c>
      <c r="F6549" s="27" t="s">
        <v>257</v>
      </c>
      <c r="G6549" s="33">
        <v>138452.36</v>
      </c>
      <c r="H6549" s="33">
        <v>0</v>
      </c>
      <c r="I6549" s="33">
        <v>3736</v>
      </c>
      <c r="J6549" s="33">
        <v>255</v>
      </c>
      <c r="K6549" s="33">
        <v>7500</v>
      </c>
      <c r="L6549" s="33">
        <v>1</v>
      </c>
      <c r="M6549" s="33">
        <v>0</v>
      </c>
      <c r="N6549" s="33">
        <v>170930.61</v>
      </c>
      <c r="O6549" s="33">
        <v>819.5</v>
      </c>
      <c r="P6549" s="33">
        <v>1542</v>
      </c>
    </row>
    <row r="6550" spans="1:16">
      <c r="A6550" s="27" t="s">
        <v>1011</v>
      </c>
      <c r="B6550" s="31">
        <v>202603</v>
      </c>
      <c r="C6550" s="27" t="s">
        <v>123</v>
      </c>
      <c r="D6550" s="27" t="s">
        <v>211</v>
      </c>
      <c r="E6550" s="27" t="s">
        <v>35</v>
      </c>
      <c r="F6550" s="27" t="s">
        <v>257</v>
      </c>
      <c r="G6550" s="33">
        <v>199683.13</v>
      </c>
      <c r="H6550" s="33">
        <v>0</v>
      </c>
      <c r="I6550" s="33">
        <v>5221</v>
      </c>
      <c r="J6550" s="33">
        <v>429</v>
      </c>
      <c r="K6550" s="33">
        <v>7500</v>
      </c>
      <c r="L6550" s="33">
        <v>1</v>
      </c>
      <c r="M6550" s="33">
        <v>0</v>
      </c>
      <c r="N6550" s="33">
        <v>213576.27</v>
      </c>
      <c r="O6550" s="33">
        <v>1169.4</v>
      </c>
      <c r="P6550" s="33">
        <v>2026</v>
      </c>
    </row>
    <row r="6551" spans="1:16">
      <c r="A6551" s="27" t="s">
        <v>1011</v>
      </c>
      <c r="B6551" s="31">
        <v>202604</v>
      </c>
      <c r="C6551" s="27" t="s">
        <v>123</v>
      </c>
      <c r="D6551" s="27" t="s">
        <v>211</v>
      </c>
      <c r="E6551" s="27" t="s">
        <v>35</v>
      </c>
      <c r="F6551" s="27" t="s">
        <v>257</v>
      </c>
      <c r="G6551" s="33">
        <v>237792.75</v>
      </c>
      <c r="H6551" s="33">
        <v>0</v>
      </c>
      <c r="I6551" s="33">
        <v>6313</v>
      </c>
      <c r="J6551" s="33">
        <v>465</v>
      </c>
      <c r="K6551" s="33">
        <v>7500</v>
      </c>
      <c r="L6551" s="33">
        <v>1</v>
      </c>
      <c r="M6551" s="33">
        <v>0</v>
      </c>
      <c r="N6551" s="33">
        <v>251979.95</v>
      </c>
      <c r="O6551" s="33">
        <v>1368.8</v>
      </c>
      <c r="P6551" s="33">
        <v>2483</v>
      </c>
    </row>
    <row r="6552" spans="1:16">
      <c r="A6552" s="27" t="s">
        <v>1011</v>
      </c>
      <c r="B6552" s="31">
        <v>202605</v>
      </c>
      <c r="C6552" s="27" t="s">
        <v>123</v>
      </c>
      <c r="D6552" s="27" t="s">
        <v>211</v>
      </c>
      <c r="E6552" s="27" t="s">
        <v>35</v>
      </c>
      <c r="F6552" s="27" t="s">
        <v>257</v>
      </c>
      <c r="G6552" s="33">
        <v>244568.87</v>
      </c>
      <c r="H6552" s="33">
        <v>0</v>
      </c>
      <c r="I6552" s="33">
        <v>6266</v>
      </c>
      <c r="J6552" s="33">
        <v>484</v>
      </c>
      <c r="K6552" s="33">
        <v>7500</v>
      </c>
      <c r="L6552" s="33">
        <v>1</v>
      </c>
      <c r="M6552" s="33">
        <v>0</v>
      </c>
      <c r="N6552" s="33">
        <v>276694.97</v>
      </c>
      <c r="O6552" s="33">
        <v>1278.7</v>
      </c>
      <c r="P6552" s="33">
        <v>2572</v>
      </c>
    </row>
    <row r="6553" spans="1:16">
      <c r="A6553" s="27" t="s">
        <v>1011</v>
      </c>
      <c r="B6553" s="31">
        <v>202606</v>
      </c>
      <c r="C6553" s="27" t="s">
        <v>123</v>
      </c>
      <c r="D6553" s="27" t="s">
        <v>211</v>
      </c>
      <c r="E6553" s="27" t="s">
        <v>35</v>
      </c>
      <c r="F6553" s="27" t="s">
        <v>257</v>
      </c>
      <c r="G6553" s="33">
        <v>272331.88</v>
      </c>
      <c r="H6553" s="33">
        <v>0</v>
      </c>
      <c r="I6553" s="33">
        <v>7005</v>
      </c>
      <c r="J6553" s="33">
        <v>510</v>
      </c>
      <c r="K6553" s="33">
        <v>7500</v>
      </c>
      <c r="L6553" s="33">
        <v>1</v>
      </c>
      <c r="M6553" s="33">
        <v>0</v>
      </c>
      <c r="N6553" s="33">
        <v>271015.51</v>
      </c>
      <c r="O6553" s="33">
        <v>1608.1</v>
      </c>
      <c r="P6553" s="33">
        <v>2916</v>
      </c>
    </row>
    <row r="6554" spans="1:16">
      <c r="A6554" s="27" t="s">
        <v>1011</v>
      </c>
      <c r="B6554" s="31">
        <v>202607</v>
      </c>
      <c r="C6554" s="27" t="s">
        <v>123</v>
      </c>
      <c r="D6554" s="27" t="s">
        <v>211</v>
      </c>
      <c r="E6554" s="27" t="s">
        <v>35</v>
      </c>
      <c r="F6554" s="27" t="s">
        <v>257</v>
      </c>
      <c r="G6554" s="33">
        <v>235292.22</v>
      </c>
      <c r="H6554" s="33">
        <v>0</v>
      </c>
      <c r="I6554" s="33">
        <v>6096</v>
      </c>
      <c r="J6554" s="33">
        <v>498</v>
      </c>
      <c r="K6554" s="33">
        <v>7500</v>
      </c>
      <c r="L6554" s="33">
        <v>1</v>
      </c>
      <c r="M6554" s="33">
        <v>0</v>
      </c>
      <c r="N6554" s="33">
        <v>241586.98</v>
      </c>
      <c r="O6554" s="33">
        <v>1429.7</v>
      </c>
      <c r="P6554" s="33">
        <v>2509</v>
      </c>
    </row>
    <row r="6555" spans="1:16">
      <c r="A6555" s="27" t="s">
        <v>1013</v>
      </c>
      <c r="B6555" s="31">
        <v>202408</v>
      </c>
      <c r="C6555" s="27" t="s">
        <v>125</v>
      </c>
      <c r="D6555" s="27" t="s">
        <v>211</v>
      </c>
      <c r="E6555" s="27" t="s">
        <v>36</v>
      </c>
      <c r="F6555" s="27" t="s">
        <v>257</v>
      </c>
      <c r="G6555" s="33">
        <v>251276.09</v>
      </c>
      <c r="H6555" s="33">
        <v>251276.09</v>
      </c>
      <c r="I6555" s="33">
        <v>6695</v>
      </c>
      <c r="J6555" s="33">
        <v>525</v>
      </c>
      <c r="K6555" s="33">
        <v>7500</v>
      </c>
      <c r="L6555" s="33">
        <v>1</v>
      </c>
      <c r="M6555" s="33">
        <v>1</v>
      </c>
      <c r="N6555" s="33">
        <v>236887.39</v>
      </c>
      <c r="O6555" s="33">
        <v>1374.6</v>
      </c>
      <c r="P6555" s="33">
        <v>2654</v>
      </c>
    </row>
    <row r="6556" spans="1:16">
      <c r="A6556" s="27" t="s">
        <v>1013</v>
      </c>
      <c r="B6556" s="31">
        <v>202409</v>
      </c>
      <c r="C6556" s="27" t="s">
        <v>125</v>
      </c>
      <c r="D6556" s="27" t="s">
        <v>211</v>
      </c>
      <c r="E6556" s="27" t="s">
        <v>36</v>
      </c>
      <c r="F6556" s="27" t="s">
        <v>257</v>
      </c>
      <c r="G6556" s="33">
        <v>258668.56</v>
      </c>
      <c r="H6556" s="33">
        <v>258668.56</v>
      </c>
      <c r="I6556" s="33">
        <v>6561</v>
      </c>
      <c r="J6556" s="33">
        <v>462</v>
      </c>
      <c r="K6556" s="33">
        <v>7500</v>
      </c>
      <c r="L6556" s="33">
        <v>1</v>
      </c>
      <c r="M6556" s="33">
        <v>1</v>
      </c>
      <c r="N6556" s="33">
        <v>227980.62</v>
      </c>
      <c r="O6556" s="33">
        <v>1300.1</v>
      </c>
      <c r="P6556" s="33">
        <v>2682</v>
      </c>
    </row>
    <row r="6557" spans="1:16">
      <c r="A6557" s="27" t="s">
        <v>1013</v>
      </c>
      <c r="B6557" s="31">
        <v>202410</v>
      </c>
      <c r="C6557" s="27" t="s">
        <v>125</v>
      </c>
      <c r="D6557" s="27" t="s">
        <v>211</v>
      </c>
      <c r="E6557" s="27" t="s">
        <v>36</v>
      </c>
      <c r="F6557" s="27" t="s">
        <v>257</v>
      </c>
      <c r="G6557" s="33">
        <v>302699.3</v>
      </c>
      <c r="H6557" s="33">
        <v>302699.3</v>
      </c>
      <c r="I6557" s="33">
        <v>7843</v>
      </c>
      <c r="J6557" s="33">
        <v>645</v>
      </c>
      <c r="K6557" s="33">
        <v>7500</v>
      </c>
      <c r="L6557" s="33">
        <v>1</v>
      </c>
      <c r="M6557" s="33">
        <v>1</v>
      </c>
      <c r="N6557" s="33">
        <v>250646.44</v>
      </c>
      <c r="O6557" s="33">
        <v>1727.3</v>
      </c>
      <c r="P6557" s="33">
        <v>3207</v>
      </c>
    </row>
    <row r="6558" spans="1:16">
      <c r="A6558" s="27" t="s">
        <v>1013</v>
      </c>
      <c r="B6558" s="31">
        <v>202411</v>
      </c>
      <c r="C6558" s="27" t="s">
        <v>125</v>
      </c>
      <c r="D6558" s="27" t="s">
        <v>211</v>
      </c>
      <c r="E6558" s="27" t="s">
        <v>36</v>
      </c>
      <c r="F6558" s="27" t="s">
        <v>257</v>
      </c>
      <c r="G6558" s="33">
        <v>331242.39</v>
      </c>
      <c r="H6558" s="33">
        <v>331242.39</v>
      </c>
      <c r="I6558" s="33">
        <v>8622</v>
      </c>
      <c r="J6558" s="33">
        <v>673</v>
      </c>
      <c r="K6558" s="33">
        <v>7500</v>
      </c>
      <c r="L6558" s="33">
        <v>1</v>
      </c>
      <c r="M6558" s="33">
        <v>1</v>
      </c>
      <c r="N6558" s="33">
        <v>302761.21</v>
      </c>
      <c r="O6558" s="33">
        <v>1705.8</v>
      </c>
      <c r="P6558" s="33">
        <v>3541</v>
      </c>
    </row>
    <row r="6559" spans="1:16">
      <c r="A6559" s="27" t="s">
        <v>1013</v>
      </c>
      <c r="B6559" s="31">
        <v>202412</v>
      </c>
      <c r="C6559" s="27" t="s">
        <v>125</v>
      </c>
      <c r="D6559" s="27" t="s">
        <v>211</v>
      </c>
      <c r="E6559" s="27" t="s">
        <v>36</v>
      </c>
      <c r="F6559" s="27" t="s">
        <v>257</v>
      </c>
      <c r="G6559" s="33">
        <v>383133.4</v>
      </c>
      <c r="H6559" s="33">
        <v>383133.4</v>
      </c>
      <c r="I6559" s="33">
        <v>9090</v>
      </c>
      <c r="J6559" s="33">
        <v>705</v>
      </c>
      <c r="K6559" s="33">
        <v>7500</v>
      </c>
      <c r="L6559" s="33">
        <v>1</v>
      </c>
      <c r="M6559" s="33">
        <v>1</v>
      </c>
      <c r="N6559" s="33">
        <v>347873.31</v>
      </c>
      <c r="O6559" s="33">
        <v>2044.4</v>
      </c>
      <c r="P6559" s="33">
        <v>3744</v>
      </c>
    </row>
    <row r="6560" spans="1:16">
      <c r="A6560" s="27" t="s">
        <v>1013</v>
      </c>
      <c r="B6560" s="31">
        <v>202501</v>
      </c>
      <c r="C6560" s="27" t="s">
        <v>125</v>
      </c>
      <c r="D6560" s="27" t="s">
        <v>211</v>
      </c>
      <c r="E6560" s="27" t="s">
        <v>36</v>
      </c>
      <c r="F6560" s="27" t="s">
        <v>257</v>
      </c>
      <c r="G6560" s="33">
        <v>176875.21</v>
      </c>
      <c r="H6560" s="33">
        <v>176875.21</v>
      </c>
      <c r="I6560" s="33">
        <v>4603</v>
      </c>
      <c r="J6560" s="33">
        <v>368</v>
      </c>
      <c r="K6560" s="33">
        <v>7500</v>
      </c>
      <c r="L6560" s="33">
        <v>1</v>
      </c>
      <c r="M6560" s="33">
        <v>1</v>
      </c>
      <c r="N6560" s="33">
        <v>176978.09</v>
      </c>
      <c r="O6560" s="33">
        <v>1031</v>
      </c>
      <c r="P6560" s="33">
        <v>1877</v>
      </c>
    </row>
    <row r="6561" spans="1:16">
      <c r="A6561" s="27" t="s">
        <v>1013</v>
      </c>
      <c r="B6561" s="31">
        <v>202502</v>
      </c>
      <c r="C6561" s="27" t="s">
        <v>125</v>
      </c>
      <c r="D6561" s="27" t="s">
        <v>211</v>
      </c>
      <c r="E6561" s="27" t="s">
        <v>36</v>
      </c>
      <c r="F6561" s="27" t="s">
        <v>257</v>
      </c>
      <c r="G6561" s="33">
        <v>215757.52</v>
      </c>
      <c r="H6561" s="33">
        <v>215757.52</v>
      </c>
      <c r="I6561" s="33">
        <v>5721</v>
      </c>
      <c r="J6561" s="33">
        <v>463</v>
      </c>
      <c r="K6561" s="33">
        <v>7500</v>
      </c>
      <c r="L6561" s="33">
        <v>1</v>
      </c>
      <c r="M6561" s="33">
        <v>1</v>
      </c>
      <c r="N6561" s="33">
        <v>182504.23</v>
      </c>
      <c r="O6561" s="33">
        <v>1344.5</v>
      </c>
      <c r="P6561" s="33">
        <v>2216</v>
      </c>
    </row>
    <row r="6562" spans="1:16">
      <c r="A6562" s="27" t="s">
        <v>1013</v>
      </c>
      <c r="B6562" s="31">
        <v>202503</v>
      </c>
      <c r="C6562" s="27" t="s">
        <v>125</v>
      </c>
      <c r="D6562" s="27" t="s">
        <v>211</v>
      </c>
      <c r="E6562" s="27" t="s">
        <v>36</v>
      </c>
      <c r="F6562" s="27" t="s">
        <v>257</v>
      </c>
      <c r="G6562" s="33">
        <v>237337.04</v>
      </c>
      <c r="H6562" s="33">
        <v>237337.04</v>
      </c>
      <c r="I6562" s="33">
        <v>5529</v>
      </c>
      <c r="J6562" s="33">
        <v>408</v>
      </c>
      <c r="K6562" s="33">
        <v>7500</v>
      </c>
      <c r="L6562" s="33">
        <v>1</v>
      </c>
      <c r="M6562" s="33">
        <v>1</v>
      </c>
      <c r="N6562" s="33">
        <v>227658.19</v>
      </c>
      <c r="O6562" s="33">
        <v>1311.5</v>
      </c>
      <c r="P6562" s="33">
        <v>2400</v>
      </c>
    </row>
    <row r="6563" spans="1:16">
      <c r="A6563" s="27" t="s">
        <v>1013</v>
      </c>
      <c r="B6563" s="31">
        <v>202504</v>
      </c>
      <c r="C6563" s="27" t="s">
        <v>125</v>
      </c>
      <c r="D6563" s="27" t="s">
        <v>211</v>
      </c>
      <c r="E6563" s="27" t="s">
        <v>36</v>
      </c>
      <c r="F6563" s="27" t="s">
        <v>257</v>
      </c>
      <c r="G6563" s="33">
        <v>283108.71</v>
      </c>
      <c r="H6563" s="33">
        <v>283108.71</v>
      </c>
      <c r="I6563" s="33">
        <v>6945</v>
      </c>
      <c r="J6563" s="33">
        <v>529</v>
      </c>
      <c r="K6563" s="33">
        <v>7500</v>
      </c>
      <c r="L6563" s="33">
        <v>1</v>
      </c>
      <c r="M6563" s="33">
        <v>1</v>
      </c>
      <c r="N6563" s="33">
        <v>268147.3</v>
      </c>
      <c r="O6563" s="33">
        <v>1581.4</v>
      </c>
      <c r="P6563" s="33">
        <v>2971</v>
      </c>
    </row>
    <row r="6564" spans="1:16">
      <c r="A6564" s="27" t="s">
        <v>1013</v>
      </c>
      <c r="B6564" s="31">
        <v>202505</v>
      </c>
      <c r="C6564" s="27" t="s">
        <v>125</v>
      </c>
      <c r="D6564" s="27" t="s">
        <v>211</v>
      </c>
      <c r="E6564" s="27" t="s">
        <v>36</v>
      </c>
      <c r="F6564" s="27" t="s">
        <v>257</v>
      </c>
      <c r="G6564" s="33">
        <v>341933.32</v>
      </c>
      <c r="H6564" s="33">
        <v>341933.32</v>
      </c>
      <c r="I6564" s="33">
        <v>8745</v>
      </c>
      <c r="J6564" s="33">
        <v>715</v>
      </c>
      <c r="K6564" s="33">
        <v>7500</v>
      </c>
      <c r="L6564" s="33">
        <v>1</v>
      </c>
      <c r="M6564" s="33">
        <v>1</v>
      </c>
      <c r="N6564" s="33">
        <v>293958.43</v>
      </c>
      <c r="O6564" s="33">
        <v>2049.4</v>
      </c>
      <c r="P6564" s="33">
        <v>3408</v>
      </c>
    </row>
    <row r="6565" spans="1:16">
      <c r="A6565" s="27" t="s">
        <v>1013</v>
      </c>
      <c r="B6565" s="31">
        <v>202506</v>
      </c>
      <c r="C6565" s="27" t="s">
        <v>125</v>
      </c>
      <c r="D6565" s="27" t="s">
        <v>211</v>
      </c>
      <c r="E6565" s="27" t="s">
        <v>36</v>
      </c>
      <c r="F6565" s="27" t="s">
        <v>257</v>
      </c>
      <c r="G6565" s="33">
        <v>330433</v>
      </c>
      <c r="H6565" s="33">
        <v>330433</v>
      </c>
      <c r="I6565" s="33">
        <v>8880</v>
      </c>
      <c r="J6565" s="33">
        <v>610</v>
      </c>
      <c r="K6565" s="33">
        <v>7500</v>
      </c>
      <c r="L6565" s="33">
        <v>1</v>
      </c>
      <c r="M6565" s="33">
        <v>1</v>
      </c>
      <c r="N6565" s="33">
        <v>287445.8</v>
      </c>
      <c r="O6565" s="33">
        <v>1705.2</v>
      </c>
      <c r="P6565" s="33">
        <v>3532</v>
      </c>
    </row>
    <row r="6566" spans="1:16">
      <c r="A6566" s="27" t="s">
        <v>1013</v>
      </c>
      <c r="B6566" s="31">
        <v>202507</v>
      </c>
      <c r="C6566" s="27" t="s">
        <v>125</v>
      </c>
      <c r="D6566" s="27" t="s">
        <v>211</v>
      </c>
      <c r="E6566" s="27" t="s">
        <v>36</v>
      </c>
      <c r="F6566" s="27" t="s">
        <v>257</v>
      </c>
      <c r="G6566" s="33">
        <v>286749.59</v>
      </c>
      <c r="H6566" s="33">
        <v>286749.59</v>
      </c>
      <c r="I6566" s="33">
        <v>7234</v>
      </c>
      <c r="J6566" s="33">
        <v>534</v>
      </c>
      <c r="K6566" s="33">
        <v>7500</v>
      </c>
      <c r="L6566" s="33">
        <v>1</v>
      </c>
      <c r="M6566" s="33">
        <v>1</v>
      </c>
      <c r="N6566" s="33">
        <v>255807.06</v>
      </c>
      <c r="O6566" s="33">
        <v>1561.7</v>
      </c>
      <c r="P6566" s="33">
        <v>2998</v>
      </c>
    </row>
    <row r="6567" spans="1:16">
      <c r="A6567" s="27" t="s">
        <v>1013</v>
      </c>
      <c r="B6567" s="31">
        <v>202508</v>
      </c>
      <c r="C6567" s="27" t="s">
        <v>125</v>
      </c>
      <c r="D6567" s="27" t="s">
        <v>211</v>
      </c>
      <c r="E6567" s="27" t="s">
        <v>36</v>
      </c>
      <c r="F6567" s="27" t="s">
        <v>257</v>
      </c>
      <c r="G6567" s="33">
        <v>293576.45</v>
      </c>
      <c r="H6567" s="33">
        <v>293576.45</v>
      </c>
      <c r="I6567" s="33">
        <v>8344</v>
      </c>
      <c r="J6567" s="33">
        <v>562</v>
      </c>
      <c r="K6567" s="33">
        <v>7500</v>
      </c>
      <c r="L6567" s="33">
        <v>1</v>
      </c>
      <c r="M6567" s="33">
        <v>1</v>
      </c>
      <c r="N6567" s="33">
        <v>246599.77</v>
      </c>
      <c r="O6567" s="33">
        <v>1810.1</v>
      </c>
      <c r="P6567" s="33">
        <v>3187</v>
      </c>
    </row>
    <row r="6568" spans="1:16">
      <c r="A6568" s="27" t="s">
        <v>1013</v>
      </c>
      <c r="B6568" s="31">
        <v>202509</v>
      </c>
      <c r="C6568" s="27" t="s">
        <v>125</v>
      </c>
      <c r="D6568" s="27" t="s">
        <v>211</v>
      </c>
      <c r="E6568" s="27" t="s">
        <v>36</v>
      </c>
      <c r="F6568" s="27" t="s">
        <v>257</v>
      </c>
      <c r="G6568" s="33">
        <v>233825.62</v>
      </c>
      <c r="H6568" s="33">
        <v>233825.62</v>
      </c>
      <c r="I6568" s="33">
        <v>5601</v>
      </c>
      <c r="J6568" s="33">
        <v>475</v>
      </c>
      <c r="K6568" s="33">
        <v>7500</v>
      </c>
      <c r="L6568" s="33">
        <v>1</v>
      </c>
      <c r="M6568" s="33">
        <v>1</v>
      </c>
      <c r="N6568" s="33">
        <v>237327.83</v>
      </c>
      <c r="O6568" s="33">
        <v>1192.2</v>
      </c>
      <c r="P6568" s="33">
        <v>2343</v>
      </c>
    </row>
    <row r="6569" spans="1:16">
      <c r="A6569" s="27" t="s">
        <v>1013</v>
      </c>
      <c r="B6569" s="31">
        <v>202510</v>
      </c>
      <c r="C6569" s="27" t="s">
        <v>125</v>
      </c>
      <c r="D6569" s="27" t="s">
        <v>211</v>
      </c>
      <c r="E6569" s="27" t="s">
        <v>36</v>
      </c>
      <c r="F6569" s="27" t="s">
        <v>257</v>
      </c>
      <c r="G6569" s="33">
        <v>279607.98</v>
      </c>
      <c r="H6569" s="33">
        <v>279607.98</v>
      </c>
      <c r="I6569" s="33">
        <v>7503</v>
      </c>
      <c r="J6569" s="33">
        <v>602</v>
      </c>
      <c r="K6569" s="33">
        <v>7500</v>
      </c>
      <c r="L6569" s="33">
        <v>1</v>
      </c>
      <c r="M6569" s="33">
        <v>1</v>
      </c>
      <c r="N6569" s="33">
        <v>260922.94</v>
      </c>
      <c r="O6569" s="33">
        <v>1575.4</v>
      </c>
      <c r="P6569" s="33">
        <v>3149</v>
      </c>
    </row>
    <row r="6570" spans="1:16">
      <c r="A6570" s="27" t="s">
        <v>1013</v>
      </c>
      <c r="B6570" s="31">
        <v>202511</v>
      </c>
      <c r="C6570" s="27" t="s">
        <v>125</v>
      </c>
      <c r="D6570" s="27" t="s">
        <v>211</v>
      </c>
      <c r="E6570" s="27" t="s">
        <v>36</v>
      </c>
      <c r="F6570" s="27" t="s">
        <v>257</v>
      </c>
      <c r="G6570" s="33">
        <v>335664.88</v>
      </c>
      <c r="H6570" s="33">
        <v>335664.88</v>
      </c>
      <c r="I6570" s="33">
        <v>8902</v>
      </c>
      <c r="J6570" s="33">
        <v>687</v>
      </c>
      <c r="K6570" s="33">
        <v>7500</v>
      </c>
      <c r="L6570" s="33">
        <v>1</v>
      </c>
      <c r="M6570" s="33">
        <v>1</v>
      </c>
      <c r="N6570" s="33">
        <v>315174.42</v>
      </c>
      <c r="O6570" s="33">
        <v>1903.9</v>
      </c>
      <c r="P6570" s="33">
        <v>3505</v>
      </c>
    </row>
    <row r="6571" spans="1:16">
      <c r="A6571" s="27" t="s">
        <v>1013</v>
      </c>
      <c r="B6571" s="31">
        <v>202512</v>
      </c>
      <c r="C6571" s="27" t="s">
        <v>125</v>
      </c>
      <c r="D6571" s="27" t="s">
        <v>211</v>
      </c>
      <c r="E6571" s="27" t="s">
        <v>36</v>
      </c>
      <c r="F6571" s="27" t="s">
        <v>257</v>
      </c>
      <c r="G6571" s="33">
        <v>361019.48</v>
      </c>
      <c r="H6571" s="33">
        <v>361019.48</v>
      </c>
      <c r="I6571" s="33">
        <v>10092</v>
      </c>
      <c r="J6571" s="33">
        <v>666</v>
      </c>
      <c r="K6571" s="33">
        <v>7500</v>
      </c>
      <c r="L6571" s="33">
        <v>1</v>
      </c>
      <c r="M6571" s="33">
        <v>1</v>
      </c>
      <c r="N6571" s="33">
        <v>362136.12</v>
      </c>
      <c r="O6571" s="33">
        <v>1940.6</v>
      </c>
      <c r="P6571" s="33">
        <v>3930</v>
      </c>
    </row>
    <row r="6572" spans="1:16">
      <c r="A6572" s="27" t="s">
        <v>1013</v>
      </c>
      <c r="B6572" s="31">
        <v>202601</v>
      </c>
      <c r="C6572" s="27" t="s">
        <v>125</v>
      </c>
      <c r="D6572" s="27" t="s">
        <v>211</v>
      </c>
      <c r="E6572" s="27" t="s">
        <v>36</v>
      </c>
      <c r="F6572" s="27" t="s">
        <v>257</v>
      </c>
      <c r="G6572" s="33">
        <v>200064.01</v>
      </c>
      <c r="H6572" s="33">
        <v>200064.01</v>
      </c>
      <c r="I6572" s="33">
        <v>5232</v>
      </c>
      <c r="J6572" s="33">
        <v>359</v>
      </c>
      <c r="K6572" s="33">
        <v>7500</v>
      </c>
      <c r="L6572" s="33">
        <v>1</v>
      </c>
      <c r="M6572" s="33">
        <v>1</v>
      </c>
      <c r="N6572" s="33">
        <v>184234.19</v>
      </c>
      <c r="O6572" s="33">
        <v>1123.5</v>
      </c>
      <c r="P6572" s="33">
        <v>2106</v>
      </c>
    </row>
    <row r="6573" spans="1:16">
      <c r="A6573" s="27" t="s">
        <v>1013</v>
      </c>
      <c r="B6573" s="31">
        <v>202602</v>
      </c>
      <c r="C6573" s="27" t="s">
        <v>125</v>
      </c>
      <c r="D6573" s="27" t="s">
        <v>211</v>
      </c>
      <c r="E6573" s="27" t="s">
        <v>36</v>
      </c>
      <c r="F6573" s="27" t="s">
        <v>257</v>
      </c>
      <c r="G6573" s="33">
        <v>197246.76</v>
      </c>
      <c r="H6573" s="33">
        <v>197246.76</v>
      </c>
      <c r="I6573" s="33">
        <v>5476</v>
      </c>
      <c r="J6573" s="33">
        <v>418</v>
      </c>
      <c r="K6573" s="33">
        <v>7500</v>
      </c>
      <c r="L6573" s="33">
        <v>1</v>
      </c>
      <c r="M6573" s="33">
        <v>1</v>
      </c>
      <c r="N6573" s="33">
        <v>189986.91</v>
      </c>
      <c r="O6573" s="33">
        <v>1110.1</v>
      </c>
      <c r="P6573" s="33">
        <v>2199</v>
      </c>
    </row>
    <row r="6574" spans="1:16">
      <c r="A6574" s="27" t="s">
        <v>1013</v>
      </c>
      <c r="B6574" s="31">
        <v>202603</v>
      </c>
      <c r="C6574" s="27" t="s">
        <v>125</v>
      </c>
      <c r="D6574" s="27" t="s">
        <v>211</v>
      </c>
      <c r="E6574" s="27" t="s">
        <v>36</v>
      </c>
      <c r="F6574" s="27" t="s">
        <v>257</v>
      </c>
      <c r="G6574" s="33">
        <v>245635.3</v>
      </c>
      <c r="H6574" s="33">
        <v>245635.3</v>
      </c>
      <c r="I6574" s="33">
        <v>6164</v>
      </c>
      <c r="J6574" s="33">
        <v>496</v>
      </c>
      <c r="K6574" s="33">
        <v>7500</v>
      </c>
      <c r="L6574" s="33">
        <v>1</v>
      </c>
      <c r="M6574" s="33">
        <v>1</v>
      </c>
      <c r="N6574" s="33">
        <v>236992.18</v>
      </c>
      <c r="O6574" s="33">
        <v>1368</v>
      </c>
      <c r="P6574" s="33">
        <v>2436</v>
      </c>
    </row>
    <row r="6575" spans="1:16">
      <c r="A6575" s="27" t="s">
        <v>1013</v>
      </c>
      <c r="B6575" s="31">
        <v>202604</v>
      </c>
      <c r="C6575" s="27" t="s">
        <v>125</v>
      </c>
      <c r="D6575" s="27" t="s">
        <v>211</v>
      </c>
      <c r="E6575" s="27" t="s">
        <v>36</v>
      </c>
      <c r="F6575" s="27" t="s">
        <v>257</v>
      </c>
      <c r="G6575" s="33">
        <v>326575.46</v>
      </c>
      <c r="H6575" s="33">
        <v>326575.46</v>
      </c>
      <c r="I6575" s="33">
        <v>8179</v>
      </c>
      <c r="J6575" s="33">
        <v>661</v>
      </c>
      <c r="K6575" s="33">
        <v>7500</v>
      </c>
      <c r="L6575" s="33">
        <v>1</v>
      </c>
      <c r="M6575" s="33">
        <v>1</v>
      </c>
      <c r="N6575" s="33">
        <v>279141.34</v>
      </c>
      <c r="O6575" s="33">
        <v>2036.3</v>
      </c>
      <c r="P6575" s="33">
        <v>3394</v>
      </c>
    </row>
    <row r="6576" spans="1:16">
      <c r="A6576" s="27" t="s">
        <v>1013</v>
      </c>
      <c r="B6576" s="31">
        <v>202605</v>
      </c>
      <c r="C6576" s="27" t="s">
        <v>125</v>
      </c>
      <c r="D6576" s="27" t="s">
        <v>211</v>
      </c>
      <c r="E6576" s="27" t="s">
        <v>36</v>
      </c>
      <c r="F6576" s="27" t="s">
        <v>257</v>
      </c>
      <c r="G6576" s="33">
        <v>355732.17</v>
      </c>
      <c r="H6576" s="33">
        <v>355732.17</v>
      </c>
      <c r="I6576" s="33">
        <v>8704</v>
      </c>
      <c r="J6576" s="33">
        <v>851</v>
      </c>
      <c r="K6576" s="33">
        <v>7500</v>
      </c>
      <c r="L6576" s="33">
        <v>1</v>
      </c>
      <c r="M6576" s="33">
        <v>1</v>
      </c>
      <c r="N6576" s="33">
        <v>306010.72</v>
      </c>
      <c r="O6576" s="33">
        <v>2031.6</v>
      </c>
      <c r="P6576" s="33">
        <v>3688</v>
      </c>
    </row>
    <row r="6577" spans="1:16">
      <c r="A6577" s="27" t="s">
        <v>1013</v>
      </c>
      <c r="B6577" s="31">
        <v>202606</v>
      </c>
      <c r="C6577" s="27" t="s">
        <v>125</v>
      </c>
      <c r="D6577" s="27" t="s">
        <v>211</v>
      </c>
      <c r="E6577" s="27" t="s">
        <v>36</v>
      </c>
      <c r="F6577" s="27" t="s">
        <v>257</v>
      </c>
      <c r="G6577" s="33">
        <v>331395.76</v>
      </c>
      <c r="H6577" s="33">
        <v>331395.76</v>
      </c>
      <c r="I6577" s="33">
        <v>8191</v>
      </c>
      <c r="J6577" s="33">
        <v>519</v>
      </c>
      <c r="K6577" s="33">
        <v>7500</v>
      </c>
      <c r="L6577" s="33">
        <v>1</v>
      </c>
      <c r="M6577" s="33">
        <v>1</v>
      </c>
      <c r="N6577" s="33">
        <v>299231.08</v>
      </c>
      <c r="O6577" s="33">
        <v>1780.3</v>
      </c>
      <c r="P6577" s="33">
        <v>3463</v>
      </c>
    </row>
    <row r="6578" spans="1:16">
      <c r="A6578" s="27" t="s">
        <v>1013</v>
      </c>
      <c r="B6578" s="31">
        <v>202607</v>
      </c>
      <c r="C6578" s="27" t="s">
        <v>125</v>
      </c>
      <c r="D6578" s="27" t="s">
        <v>211</v>
      </c>
      <c r="E6578" s="27" t="s">
        <v>36</v>
      </c>
      <c r="F6578" s="27" t="s">
        <v>257</v>
      </c>
      <c r="G6578" s="33">
        <v>293984.18</v>
      </c>
      <c r="H6578" s="33">
        <v>293984.18</v>
      </c>
      <c r="I6578" s="33">
        <v>7686</v>
      </c>
      <c r="J6578" s="33">
        <v>542</v>
      </c>
      <c r="K6578" s="33">
        <v>7500</v>
      </c>
      <c r="L6578" s="33">
        <v>1</v>
      </c>
      <c r="M6578" s="33">
        <v>1</v>
      </c>
      <c r="N6578" s="33">
        <v>266295.15</v>
      </c>
      <c r="O6578" s="33">
        <v>1722.4</v>
      </c>
      <c r="P6578" s="33">
        <v>3097</v>
      </c>
    </row>
    <row r="6579" spans="1:16">
      <c r="A6579" s="27" t="s">
        <v>1016</v>
      </c>
      <c r="B6579" s="31">
        <v>202408</v>
      </c>
      <c r="C6579" s="27" t="s">
        <v>125</v>
      </c>
      <c r="D6579" s="27" t="s">
        <v>211</v>
      </c>
      <c r="E6579" s="27" t="s">
        <v>36</v>
      </c>
      <c r="F6579" s="27" t="s">
        <v>257</v>
      </c>
      <c r="G6579" s="33">
        <v>383246.5</v>
      </c>
      <c r="H6579" s="33">
        <v>383246.5</v>
      </c>
      <c r="I6579" s="33">
        <v>9811</v>
      </c>
      <c r="J6579" s="33">
        <v>646</v>
      </c>
      <c r="K6579" s="33">
        <v>11300</v>
      </c>
      <c r="L6579" s="33">
        <v>1</v>
      </c>
      <c r="M6579" s="33">
        <v>1</v>
      </c>
      <c r="N6579" s="33">
        <v>329713.52</v>
      </c>
      <c r="O6579" s="33">
        <v>2001</v>
      </c>
      <c r="P6579" s="33">
        <v>3920</v>
      </c>
    </row>
    <row r="6580" spans="1:16">
      <c r="A6580" s="27" t="s">
        <v>1016</v>
      </c>
      <c r="B6580" s="31">
        <v>202409</v>
      </c>
      <c r="C6580" s="27" t="s">
        <v>125</v>
      </c>
      <c r="D6580" s="27" t="s">
        <v>211</v>
      </c>
      <c r="E6580" s="27" t="s">
        <v>36</v>
      </c>
      <c r="F6580" s="27" t="s">
        <v>257</v>
      </c>
      <c r="G6580" s="33">
        <v>320613.54</v>
      </c>
      <c r="H6580" s="33">
        <v>320613.54</v>
      </c>
      <c r="I6580" s="33">
        <v>8632</v>
      </c>
      <c r="J6580" s="33">
        <v>660</v>
      </c>
      <c r="K6580" s="33">
        <v>11300</v>
      </c>
      <c r="L6580" s="33">
        <v>1</v>
      </c>
      <c r="M6580" s="33">
        <v>1</v>
      </c>
      <c r="N6580" s="33">
        <v>317316.58</v>
      </c>
      <c r="O6580" s="33">
        <v>1816.4</v>
      </c>
      <c r="P6580" s="33">
        <v>3425</v>
      </c>
    </row>
    <row r="6581" spans="1:16">
      <c r="A6581" s="27" t="s">
        <v>1016</v>
      </c>
      <c r="B6581" s="31">
        <v>202410</v>
      </c>
      <c r="C6581" s="27" t="s">
        <v>125</v>
      </c>
      <c r="D6581" s="27" t="s">
        <v>211</v>
      </c>
      <c r="E6581" s="27" t="s">
        <v>36</v>
      </c>
      <c r="F6581" s="27" t="s">
        <v>257</v>
      </c>
      <c r="G6581" s="33">
        <v>393847.86</v>
      </c>
      <c r="H6581" s="33">
        <v>393847.86</v>
      </c>
      <c r="I6581" s="33">
        <v>9891</v>
      </c>
      <c r="J6581" s="33">
        <v>781</v>
      </c>
      <c r="K6581" s="33">
        <v>11300</v>
      </c>
      <c r="L6581" s="33">
        <v>1</v>
      </c>
      <c r="M6581" s="33">
        <v>1</v>
      </c>
      <c r="N6581" s="33">
        <v>348864.17</v>
      </c>
      <c r="O6581" s="33">
        <v>2623.7</v>
      </c>
      <c r="P6581" s="33">
        <v>4155</v>
      </c>
    </row>
    <row r="6582" spans="1:16">
      <c r="A6582" s="27" t="s">
        <v>1016</v>
      </c>
      <c r="B6582" s="31">
        <v>202411</v>
      </c>
      <c r="C6582" s="27" t="s">
        <v>125</v>
      </c>
      <c r="D6582" s="27" t="s">
        <v>211</v>
      </c>
      <c r="E6582" s="27" t="s">
        <v>36</v>
      </c>
      <c r="F6582" s="27" t="s">
        <v>257</v>
      </c>
      <c r="G6582" s="33">
        <v>449682.15</v>
      </c>
      <c r="H6582" s="33">
        <v>449682.15</v>
      </c>
      <c r="I6582" s="33">
        <v>10566</v>
      </c>
      <c r="J6582" s="33">
        <v>786</v>
      </c>
      <c r="K6582" s="33">
        <v>11300</v>
      </c>
      <c r="L6582" s="33">
        <v>1</v>
      </c>
      <c r="M6582" s="33">
        <v>1</v>
      </c>
      <c r="N6582" s="33">
        <v>421400.5</v>
      </c>
      <c r="O6582" s="33">
        <v>2532</v>
      </c>
      <c r="P6582" s="33">
        <v>4570</v>
      </c>
    </row>
    <row r="6583" spans="1:16">
      <c r="A6583" s="27" t="s">
        <v>1016</v>
      </c>
      <c r="B6583" s="31">
        <v>202412</v>
      </c>
      <c r="C6583" s="27" t="s">
        <v>125</v>
      </c>
      <c r="D6583" s="27" t="s">
        <v>211</v>
      </c>
      <c r="E6583" s="27" t="s">
        <v>36</v>
      </c>
      <c r="F6583" s="27" t="s">
        <v>257</v>
      </c>
      <c r="G6583" s="33">
        <v>568627.3199999999</v>
      </c>
      <c r="H6583" s="33">
        <v>568627.3199999999</v>
      </c>
      <c r="I6583" s="33">
        <v>14659</v>
      </c>
      <c r="J6583" s="33">
        <v>1110</v>
      </c>
      <c r="K6583" s="33">
        <v>11300</v>
      </c>
      <c r="L6583" s="33">
        <v>1</v>
      </c>
      <c r="M6583" s="33">
        <v>1</v>
      </c>
      <c r="N6583" s="33">
        <v>484190.13</v>
      </c>
      <c r="O6583" s="33">
        <v>3080.3</v>
      </c>
      <c r="P6583" s="33">
        <v>6172</v>
      </c>
    </row>
    <row r="6584" spans="1:16">
      <c r="A6584" s="27" t="s">
        <v>1016</v>
      </c>
      <c r="B6584" s="31">
        <v>202501</v>
      </c>
      <c r="C6584" s="27" t="s">
        <v>125</v>
      </c>
      <c r="D6584" s="27" t="s">
        <v>211</v>
      </c>
      <c r="E6584" s="27" t="s">
        <v>36</v>
      </c>
      <c r="F6584" s="27" t="s">
        <v>257</v>
      </c>
      <c r="G6584" s="33">
        <v>299438.91</v>
      </c>
      <c r="H6584" s="33">
        <v>299438.91</v>
      </c>
      <c r="I6584" s="33">
        <v>8508</v>
      </c>
      <c r="J6584" s="33">
        <v>665</v>
      </c>
      <c r="K6584" s="33">
        <v>11300</v>
      </c>
      <c r="L6584" s="33">
        <v>1</v>
      </c>
      <c r="M6584" s="33">
        <v>1</v>
      </c>
      <c r="N6584" s="33">
        <v>246328.3</v>
      </c>
      <c r="O6584" s="33">
        <v>1807.2</v>
      </c>
      <c r="P6584" s="33">
        <v>3378</v>
      </c>
    </row>
    <row r="6585" spans="1:16">
      <c r="A6585" s="27" t="s">
        <v>1016</v>
      </c>
      <c r="B6585" s="31">
        <v>202502</v>
      </c>
      <c r="C6585" s="27" t="s">
        <v>125</v>
      </c>
      <c r="D6585" s="27" t="s">
        <v>211</v>
      </c>
      <c r="E6585" s="27" t="s">
        <v>36</v>
      </c>
      <c r="F6585" s="27" t="s">
        <v>257</v>
      </c>
      <c r="G6585" s="33">
        <v>293522.17</v>
      </c>
      <c r="H6585" s="33">
        <v>293522.17</v>
      </c>
      <c r="I6585" s="33">
        <v>7811</v>
      </c>
      <c r="J6585" s="33">
        <v>671</v>
      </c>
      <c r="K6585" s="33">
        <v>11300</v>
      </c>
      <c r="L6585" s="33">
        <v>1</v>
      </c>
      <c r="M6585" s="33">
        <v>1</v>
      </c>
      <c r="N6585" s="33">
        <v>254019.92</v>
      </c>
      <c r="O6585" s="33">
        <v>1776.8</v>
      </c>
      <c r="P6585" s="33">
        <v>3122</v>
      </c>
    </row>
    <row r="6586" spans="1:16">
      <c r="A6586" s="27" t="s">
        <v>1016</v>
      </c>
      <c r="B6586" s="31">
        <v>202503</v>
      </c>
      <c r="C6586" s="27" t="s">
        <v>125</v>
      </c>
      <c r="D6586" s="27" t="s">
        <v>211</v>
      </c>
      <c r="E6586" s="27" t="s">
        <v>36</v>
      </c>
      <c r="F6586" s="27" t="s">
        <v>257</v>
      </c>
      <c r="G6586" s="33">
        <v>356244.46</v>
      </c>
      <c r="H6586" s="33">
        <v>356244.46</v>
      </c>
      <c r="I6586" s="33">
        <v>9518</v>
      </c>
      <c r="J6586" s="33">
        <v>665</v>
      </c>
      <c r="K6586" s="33">
        <v>11300</v>
      </c>
      <c r="L6586" s="33">
        <v>1</v>
      </c>
      <c r="M6586" s="33">
        <v>1</v>
      </c>
      <c r="N6586" s="33">
        <v>316867.79</v>
      </c>
      <c r="O6586" s="33">
        <v>2050.9</v>
      </c>
      <c r="P6586" s="33">
        <v>3697</v>
      </c>
    </row>
    <row r="6587" spans="1:16">
      <c r="A6587" s="27" t="s">
        <v>1016</v>
      </c>
      <c r="B6587" s="31">
        <v>202504</v>
      </c>
      <c r="C6587" s="27" t="s">
        <v>125</v>
      </c>
      <c r="D6587" s="27" t="s">
        <v>211</v>
      </c>
      <c r="E6587" s="27" t="s">
        <v>36</v>
      </c>
      <c r="F6587" s="27" t="s">
        <v>257</v>
      </c>
      <c r="G6587" s="33">
        <v>428413.22</v>
      </c>
      <c r="H6587" s="33">
        <v>428413.22</v>
      </c>
      <c r="I6587" s="33">
        <v>10304</v>
      </c>
      <c r="J6587" s="33">
        <v>854</v>
      </c>
      <c r="K6587" s="33">
        <v>11300</v>
      </c>
      <c r="L6587" s="33">
        <v>1</v>
      </c>
      <c r="M6587" s="33">
        <v>1</v>
      </c>
      <c r="N6587" s="33">
        <v>373222.88</v>
      </c>
      <c r="O6587" s="33">
        <v>2263.7</v>
      </c>
      <c r="P6587" s="33">
        <v>4249</v>
      </c>
    </row>
    <row r="6588" spans="1:16">
      <c r="A6588" s="27" t="s">
        <v>1016</v>
      </c>
      <c r="B6588" s="31">
        <v>202505</v>
      </c>
      <c r="C6588" s="27" t="s">
        <v>125</v>
      </c>
      <c r="D6588" s="27" t="s">
        <v>211</v>
      </c>
      <c r="E6588" s="27" t="s">
        <v>36</v>
      </c>
      <c r="F6588" s="27" t="s">
        <v>257</v>
      </c>
      <c r="G6588" s="33">
        <v>457854.26</v>
      </c>
      <c r="H6588" s="33">
        <v>457854.26</v>
      </c>
      <c r="I6588" s="33">
        <v>10939</v>
      </c>
      <c r="J6588" s="33">
        <v>726</v>
      </c>
      <c r="K6588" s="33">
        <v>11300</v>
      </c>
      <c r="L6588" s="33">
        <v>1</v>
      </c>
      <c r="M6588" s="33">
        <v>1</v>
      </c>
      <c r="N6588" s="33">
        <v>409148.29</v>
      </c>
      <c r="O6588" s="33">
        <v>2582.4</v>
      </c>
      <c r="P6588" s="33">
        <v>4304</v>
      </c>
    </row>
    <row r="6589" spans="1:16">
      <c r="A6589" s="27" t="s">
        <v>1016</v>
      </c>
      <c r="B6589" s="31">
        <v>202506</v>
      </c>
      <c r="C6589" s="27" t="s">
        <v>125</v>
      </c>
      <c r="D6589" s="27" t="s">
        <v>211</v>
      </c>
      <c r="E6589" s="27" t="s">
        <v>36</v>
      </c>
      <c r="F6589" s="27" t="s">
        <v>257</v>
      </c>
      <c r="G6589" s="33">
        <v>476900.7</v>
      </c>
      <c r="H6589" s="33">
        <v>476900.7</v>
      </c>
      <c r="I6589" s="33">
        <v>11811</v>
      </c>
      <c r="J6589" s="33">
        <v>946</v>
      </c>
      <c r="K6589" s="33">
        <v>11300</v>
      </c>
      <c r="L6589" s="33">
        <v>1</v>
      </c>
      <c r="M6589" s="33">
        <v>1</v>
      </c>
      <c r="N6589" s="33">
        <v>400083.64</v>
      </c>
      <c r="O6589" s="33">
        <v>2438.7</v>
      </c>
      <c r="P6589" s="33">
        <v>4792</v>
      </c>
    </row>
    <row r="6590" spans="1:16">
      <c r="A6590" s="27" t="s">
        <v>1016</v>
      </c>
      <c r="B6590" s="31">
        <v>202507</v>
      </c>
      <c r="C6590" s="27" t="s">
        <v>125</v>
      </c>
      <c r="D6590" s="27" t="s">
        <v>211</v>
      </c>
      <c r="E6590" s="27" t="s">
        <v>36</v>
      </c>
      <c r="F6590" s="27" t="s">
        <v>257</v>
      </c>
      <c r="G6590" s="33">
        <v>427705.1</v>
      </c>
      <c r="H6590" s="33">
        <v>427705.1</v>
      </c>
      <c r="I6590" s="33">
        <v>10769</v>
      </c>
      <c r="J6590" s="33">
        <v>812</v>
      </c>
      <c r="K6590" s="33">
        <v>11300</v>
      </c>
      <c r="L6590" s="33">
        <v>1</v>
      </c>
      <c r="M6590" s="33">
        <v>1</v>
      </c>
      <c r="N6590" s="33">
        <v>356047.02</v>
      </c>
      <c r="O6590" s="33">
        <v>2307.1</v>
      </c>
      <c r="P6590" s="33">
        <v>4482</v>
      </c>
    </row>
    <row r="6591" spans="1:16">
      <c r="A6591" s="27" t="s">
        <v>1016</v>
      </c>
      <c r="B6591" s="31">
        <v>202508</v>
      </c>
      <c r="C6591" s="27" t="s">
        <v>125</v>
      </c>
      <c r="D6591" s="27" t="s">
        <v>211</v>
      </c>
      <c r="E6591" s="27" t="s">
        <v>36</v>
      </c>
      <c r="F6591" s="27" t="s">
        <v>257</v>
      </c>
      <c r="G6591" s="33">
        <v>385004.26</v>
      </c>
      <c r="H6591" s="33">
        <v>385004.26</v>
      </c>
      <c r="I6591" s="33">
        <v>9990</v>
      </c>
      <c r="J6591" s="33">
        <v>725</v>
      </c>
      <c r="K6591" s="33">
        <v>11300</v>
      </c>
      <c r="L6591" s="33">
        <v>1</v>
      </c>
      <c r="M6591" s="33">
        <v>1</v>
      </c>
      <c r="N6591" s="33">
        <v>343231.78</v>
      </c>
      <c r="O6591" s="33">
        <v>2257.2</v>
      </c>
      <c r="P6591" s="33">
        <v>3996</v>
      </c>
    </row>
    <row r="6592" spans="1:16">
      <c r="A6592" s="27" t="s">
        <v>1016</v>
      </c>
      <c r="B6592" s="31">
        <v>202509</v>
      </c>
      <c r="C6592" s="27" t="s">
        <v>125</v>
      </c>
      <c r="D6592" s="27" t="s">
        <v>211</v>
      </c>
      <c r="E6592" s="27" t="s">
        <v>36</v>
      </c>
      <c r="F6592" s="27" t="s">
        <v>257</v>
      </c>
      <c r="G6592" s="33">
        <v>368297.01</v>
      </c>
      <c r="H6592" s="33">
        <v>368297.01</v>
      </c>
      <c r="I6592" s="33">
        <v>9141</v>
      </c>
      <c r="J6592" s="33">
        <v>712</v>
      </c>
      <c r="K6592" s="33">
        <v>11300</v>
      </c>
      <c r="L6592" s="33">
        <v>1</v>
      </c>
      <c r="M6592" s="33">
        <v>1</v>
      </c>
      <c r="N6592" s="33">
        <v>330326.56</v>
      </c>
      <c r="O6592" s="33">
        <v>2117</v>
      </c>
      <c r="P6592" s="33">
        <v>3709</v>
      </c>
    </row>
    <row r="6593" spans="1:16">
      <c r="A6593" s="27" t="s">
        <v>1016</v>
      </c>
      <c r="B6593" s="31">
        <v>202510</v>
      </c>
      <c r="C6593" s="27" t="s">
        <v>125</v>
      </c>
      <c r="D6593" s="27" t="s">
        <v>211</v>
      </c>
      <c r="E6593" s="27" t="s">
        <v>36</v>
      </c>
      <c r="F6593" s="27" t="s">
        <v>257</v>
      </c>
      <c r="G6593" s="33">
        <v>398351.71</v>
      </c>
      <c r="H6593" s="33">
        <v>398351.71</v>
      </c>
      <c r="I6593" s="33">
        <v>10099</v>
      </c>
      <c r="J6593" s="33">
        <v>743</v>
      </c>
      <c r="K6593" s="33">
        <v>11300</v>
      </c>
      <c r="L6593" s="33">
        <v>1</v>
      </c>
      <c r="M6593" s="33">
        <v>1</v>
      </c>
      <c r="N6593" s="33">
        <v>363167.6</v>
      </c>
      <c r="O6593" s="33">
        <v>2028.8</v>
      </c>
      <c r="P6593" s="33">
        <v>4341</v>
      </c>
    </row>
    <row r="6594" spans="1:16">
      <c r="A6594" s="27" t="s">
        <v>1016</v>
      </c>
      <c r="B6594" s="31">
        <v>202511</v>
      </c>
      <c r="C6594" s="27" t="s">
        <v>125</v>
      </c>
      <c r="D6594" s="27" t="s">
        <v>211</v>
      </c>
      <c r="E6594" s="27" t="s">
        <v>36</v>
      </c>
      <c r="F6594" s="27" t="s">
        <v>257</v>
      </c>
      <c r="G6594" s="33">
        <v>507316.57</v>
      </c>
      <c r="H6594" s="33">
        <v>507316.57</v>
      </c>
      <c r="I6594" s="33">
        <v>13534</v>
      </c>
      <c r="J6594" s="33">
        <v>1040</v>
      </c>
      <c r="K6594" s="33">
        <v>11300</v>
      </c>
      <c r="L6594" s="33">
        <v>1</v>
      </c>
      <c r="M6594" s="33">
        <v>1</v>
      </c>
      <c r="N6594" s="33">
        <v>438677.92</v>
      </c>
      <c r="O6594" s="33">
        <v>3151.9</v>
      </c>
      <c r="P6594" s="33">
        <v>5678</v>
      </c>
    </row>
    <row r="6595" spans="1:16">
      <c r="A6595" s="27" t="s">
        <v>1016</v>
      </c>
      <c r="B6595" s="31">
        <v>202512</v>
      </c>
      <c r="C6595" s="27" t="s">
        <v>125</v>
      </c>
      <c r="D6595" s="27" t="s">
        <v>211</v>
      </c>
      <c r="E6595" s="27" t="s">
        <v>36</v>
      </c>
      <c r="F6595" s="27" t="s">
        <v>257</v>
      </c>
      <c r="G6595" s="33">
        <v>607870.46</v>
      </c>
      <c r="H6595" s="33">
        <v>607870.46</v>
      </c>
      <c r="I6595" s="33">
        <v>15021</v>
      </c>
      <c r="J6595" s="33">
        <v>1009</v>
      </c>
      <c r="K6595" s="33">
        <v>11300</v>
      </c>
      <c r="L6595" s="33">
        <v>1</v>
      </c>
      <c r="M6595" s="33">
        <v>1</v>
      </c>
      <c r="N6595" s="33">
        <v>504041.93</v>
      </c>
      <c r="O6595" s="33">
        <v>3713.7</v>
      </c>
      <c r="P6595" s="33">
        <v>6213</v>
      </c>
    </row>
    <row r="6596" spans="1:16">
      <c r="A6596" s="27" t="s">
        <v>1016</v>
      </c>
      <c r="B6596" s="31">
        <v>202601</v>
      </c>
      <c r="C6596" s="27" t="s">
        <v>125</v>
      </c>
      <c r="D6596" s="27" t="s">
        <v>211</v>
      </c>
      <c r="E6596" s="27" t="s">
        <v>36</v>
      </c>
      <c r="F6596" s="27" t="s">
        <v>257</v>
      </c>
      <c r="G6596" s="33">
        <v>294876.48</v>
      </c>
      <c r="H6596" s="33">
        <v>294876.48</v>
      </c>
      <c r="I6596" s="33">
        <v>7447</v>
      </c>
      <c r="J6596" s="33">
        <v>566</v>
      </c>
      <c r="K6596" s="33">
        <v>11300</v>
      </c>
      <c r="L6596" s="33">
        <v>1</v>
      </c>
      <c r="M6596" s="33">
        <v>1</v>
      </c>
      <c r="N6596" s="33">
        <v>256427.76</v>
      </c>
      <c r="O6596" s="33">
        <v>1693.8</v>
      </c>
      <c r="P6596" s="33">
        <v>3030</v>
      </c>
    </row>
    <row r="6597" spans="1:16">
      <c r="A6597" s="27" t="s">
        <v>1016</v>
      </c>
      <c r="B6597" s="31">
        <v>202602</v>
      </c>
      <c r="C6597" s="27" t="s">
        <v>125</v>
      </c>
      <c r="D6597" s="27" t="s">
        <v>211</v>
      </c>
      <c r="E6597" s="27" t="s">
        <v>36</v>
      </c>
      <c r="F6597" s="27" t="s">
        <v>257</v>
      </c>
      <c r="G6597" s="33">
        <v>270985.39</v>
      </c>
      <c r="H6597" s="33">
        <v>270985.39</v>
      </c>
      <c r="I6597" s="33">
        <v>7102</v>
      </c>
      <c r="J6597" s="33">
        <v>486</v>
      </c>
      <c r="K6597" s="33">
        <v>11300</v>
      </c>
      <c r="L6597" s="33">
        <v>1</v>
      </c>
      <c r="M6597" s="33">
        <v>1</v>
      </c>
      <c r="N6597" s="33">
        <v>264434.73</v>
      </c>
      <c r="O6597" s="33">
        <v>1581.7</v>
      </c>
      <c r="P6597" s="33">
        <v>2872</v>
      </c>
    </row>
    <row r="6598" spans="1:16">
      <c r="A6598" s="27" t="s">
        <v>1016</v>
      </c>
      <c r="B6598" s="31">
        <v>202603</v>
      </c>
      <c r="C6598" s="27" t="s">
        <v>125</v>
      </c>
      <c r="D6598" s="27" t="s">
        <v>211</v>
      </c>
      <c r="E6598" s="27" t="s">
        <v>36</v>
      </c>
      <c r="F6598" s="27" t="s">
        <v>257</v>
      </c>
      <c r="G6598" s="33">
        <v>359495.15</v>
      </c>
      <c r="H6598" s="33">
        <v>359495.15</v>
      </c>
      <c r="I6598" s="33">
        <v>9334</v>
      </c>
      <c r="J6598" s="33">
        <v>754</v>
      </c>
      <c r="K6598" s="33">
        <v>11300</v>
      </c>
      <c r="L6598" s="33">
        <v>1</v>
      </c>
      <c r="M6598" s="33">
        <v>1</v>
      </c>
      <c r="N6598" s="33">
        <v>329859.37</v>
      </c>
      <c r="O6598" s="33">
        <v>1988.2</v>
      </c>
      <c r="P6598" s="33">
        <v>3804</v>
      </c>
    </row>
    <row r="6599" spans="1:16">
      <c r="A6599" s="27" t="s">
        <v>1016</v>
      </c>
      <c r="B6599" s="31">
        <v>202604</v>
      </c>
      <c r="C6599" s="27" t="s">
        <v>125</v>
      </c>
      <c r="D6599" s="27" t="s">
        <v>211</v>
      </c>
      <c r="E6599" s="27" t="s">
        <v>36</v>
      </c>
      <c r="F6599" s="27" t="s">
        <v>257</v>
      </c>
      <c r="G6599" s="33">
        <v>420547.24</v>
      </c>
      <c r="H6599" s="33">
        <v>420547.24</v>
      </c>
      <c r="I6599" s="33">
        <v>11098</v>
      </c>
      <c r="J6599" s="33">
        <v>900</v>
      </c>
      <c r="K6599" s="33">
        <v>11300</v>
      </c>
      <c r="L6599" s="33">
        <v>1</v>
      </c>
      <c r="M6599" s="33">
        <v>1</v>
      </c>
      <c r="N6599" s="33">
        <v>388525.02</v>
      </c>
      <c r="O6599" s="33">
        <v>2213.3</v>
      </c>
      <c r="P6599" s="33">
        <v>4365</v>
      </c>
    </row>
    <row r="6600" spans="1:16">
      <c r="A6600" s="27" t="s">
        <v>1016</v>
      </c>
      <c r="B6600" s="31">
        <v>202605</v>
      </c>
      <c r="C6600" s="27" t="s">
        <v>125</v>
      </c>
      <c r="D6600" s="27" t="s">
        <v>211</v>
      </c>
      <c r="E6600" s="27" t="s">
        <v>36</v>
      </c>
      <c r="F6600" s="27" t="s">
        <v>257</v>
      </c>
      <c r="G6600" s="33">
        <v>490841.66</v>
      </c>
      <c r="H6600" s="33">
        <v>490841.66</v>
      </c>
      <c r="I6600" s="33">
        <v>13629</v>
      </c>
      <c r="J6600" s="33">
        <v>1117</v>
      </c>
      <c r="K6600" s="33">
        <v>11300</v>
      </c>
      <c r="L6600" s="33">
        <v>1</v>
      </c>
      <c r="M6600" s="33">
        <v>1</v>
      </c>
      <c r="N6600" s="33">
        <v>425923.37</v>
      </c>
      <c r="O6600" s="33">
        <v>2830.2</v>
      </c>
      <c r="P6600" s="33">
        <v>5463</v>
      </c>
    </row>
    <row r="6601" spans="1:16">
      <c r="A6601" s="27" t="s">
        <v>1016</v>
      </c>
      <c r="B6601" s="31">
        <v>202606</v>
      </c>
      <c r="C6601" s="27" t="s">
        <v>125</v>
      </c>
      <c r="D6601" s="27" t="s">
        <v>211</v>
      </c>
      <c r="E6601" s="27" t="s">
        <v>36</v>
      </c>
      <c r="F6601" s="27" t="s">
        <v>257</v>
      </c>
      <c r="G6601" s="33">
        <v>537602.3</v>
      </c>
      <c r="H6601" s="33">
        <v>537602.3</v>
      </c>
      <c r="I6601" s="33">
        <v>14308</v>
      </c>
      <c r="J6601" s="33">
        <v>1080</v>
      </c>
      <c r="K6601" s="33">
        <v>11300</v>
      </c>
      <c r="L6601" s="33">
        <v>1</v>
      </c>
      <c r="M6601" s="33">
        <v>1</v>
      </c>
      <c r="N6601" s="33">
        <v>416487.07</v>
      </c>
      <c r="O6601" s="33">
        <v>3016.5</v>
      </c>
      <c r="P6601" s="33">
        <v>5862</v>
      </c>
    </row>
    <row r="6602" spans="1:16">
      <c r="A6602" s="27" t="s">
        <v>1016</v>
      </c>
      <c r="B6602" s="31">
        <v>202607</v>
      </c>
      <c r="C6602" s="27" t="s">
        <v>125</v>
      </c>
      <c r="D6602" s="27" t="s">
        <v>211</v>
      </c>
      <c r="E6602" s="27" t="s">
        <v>36</v>
      </c>
      <c r="F6602" s="27" t="s">
        <v>257</v>
      </c>
      <c r="G6602" s="33">
        <v>458158.98</v>
      </c>
      <c r="H6602" s="33">
        <v>458158.98</v>
      </c>
      <c r="I6602" s="33">
        <v>12155</v>
      </c>
      <c r="J6602" s="33">
        <v>859</v>
      </c>
      <c r="K6602" s="33">
        <v>11300</v>
      </c>
      <c r="L6602" s="33">
        <v>1</v>
      </c>
      <c r="M6602" s="33">
        <v>1</v>
      </c>
      <c r="N6602" s="33">
        <v>370644.95</v>
      </c>
      <c r="O6602" s="33">
        <v>2643.8</v>
      </c>
      <c r="P6602" s="33">
        <v>5007</v>
      </c>
    </row>
    <row r="6603" spans="1:16">
      <c r="A6603" s="27" t="s">
        <v>1018</v>
      </c>
      <c r="B6603" s="31">
        <v>202408</v>
      </c>
      <c r="C6603" s="27" t="s">
        <v>125</v>
      </c>
      <c r="D6603" s="27" t="s">
        <v>211</v>
      </c>
      <c r="E6603" s="27" t="s">
        <v>36</v>
      </c>
      <c r="F6603" s="27" t="s">
        <v>262</v>
      </c>
      <c r="G6603" s="33">
        <v>172012.79</v>
      </c>
      <c r="H6603" s="33">
        <v>172012.79</v>
      </c>
      <c r="I6603" s="33">
        <v>8714</v>
      </c>
      <c r="J6603" s="33">
        <v>428</v>
      </c>
      <c r="K6603" s="33">
        <v>6600</v>
      </c>
      <c r="L6603" s="33">
        <v>1</v>
      </c>
      <c r="M6603" s="33">
        <v>1</v>
      </c>
      <c r="N6603" s="33">
        <v>172274.24</v>
      </c>
      <c r="O6603" s="33">
        <v>1014.4</v>
      </c>
      <c r="P6603" s="33">
        <v>2909</v>
      </c>
    </row>
    <row r="6604" spans="1:16">
      <c r="A6604" s="27" t="s">
        <v>1018</v>
      </c>
      <c r="B6604" s="31">
        <v>202409</v>
      </c>
      <c r="C6604" s="27" t="s">
        <v>125</v>
      </c>
      <c r="D6604" s="27" t="s">
        <v>211</v>
      </c>
      <c r="E6604" s="27" t="s">
        <v>36</v>
      </c>
      <c r="F6604" s="27" t="s">
        <v>262</v>
      </c>
      <c r="G6604" s="33">
        <v>187301.31</v>
      </c>
      <c r="H6604" s="33">
        <v>187301.31</v>
      </c>
      <c r="I6604" s="33">
        <v>9391</v>
      </c>
      <c r="J6604" s="33">
        <v>492</v>
      </c>
      <c r="K6604" s="33">
        <v>6600</v>
      </c>
      <c r="L6604" s="33">
        <v>1</v>
      </c>
      <c r="M6604" s="33">
        <v>1</v>
      </c>
      <c r="N6604" s="33">
        <v>165796.88</v>
      </c>
      <c r="O6604" s="33">
        <v>1278.4</v>
      </c>
      <c r="P6604" s="33">
        <v>3123</v>
      </c>
    </row>
    <row r="6605" spans="1:16">
      <c r="A6605" s="27" t="s">
        <v>1018</v>
      </c>
      <c r="B6605" s="31">
        <v>202410</v>
      </c>
      <c r="C6605" s="27" t="s">
        <v>125</v>
      </c>
      <c r="D6605" s="27" t="s">
        <v>211</v>
      </c>
      <c r="E6605" s="27" t="s">
        <v>36</v>
      </c>
      <c r="F6605" s="27" t="s">
        <v>262</v>
      </c>
      <c r="G6605" s="33">
        <v>175127.04</v>
      </c>
      <c r="H6605" s="33">
        <v>175127.04</v>
      </c>
      <c r="I6605" s="33">
        <v>8969</v>
      </c>
      <c r="J6605" s="33">
        <v>453</v>
      </c>
      <c r="K6605" s="33">
        <v>6600</v>
      </c>
      <c r="L6605" s="33">
        <v>1</v>
      </c>
      <c r="M6605" s="33">
        <v>1</v>
      </c>
      <c r="N6605" s="33">
        <v>182280.39</v>
      </c>
      <c r="O6605" s="33">
        <v>1142.6</v>
      </c>
      <c r="P6605" s="33">
        <v>3090</v>
      </c>
    </row>
    <row r="6606" spans="1:16">
      <c r="A6606" s="27" t="s">
        <v>1018</v>
      </c>
      <c r="B6606" s="31">
        <v>202411</v>
      </c>
      <c r="C6606" s="27" t="s">
        <v>125</v>
      </c>
      <c r="D6606" s="27" t="s">
        <v>211</v>
      </c>
      <c r="E6606" s="27" t="s">
        <v>36</v>
      </c>
      <c r="F6606" s="27" t="s">
        <v>262</v>
      </c>
      <c r="G6606" s="33">
        <v>227773.76</v>
      </c>
      <c r="H6606" s="33">
        <v>227773.76</v>
      </c>
      <c r="I6606" s="33">
        <v>11269</v>
      </c>
      <c r="J6606" s="33">
        <v>572</v>
      </c>
      <c r="K6606" s="33">
        <v>6600</v>
      </c>
      <c r="L6606" s="33">
        <v>1</v>
      </c>
      <c r="M6606" s="33">
        <v>1</v>
      </c>
      <c r="N6606" s="33">
        <v>220180.39</v>
      </c>
      <c r="O6606" s="33">
        <v>1325.7</v>
      </c>
      <c r="P6606" s="33">
        <v>3663</v>
      </c>
    </row>
    <row r="6607" spans="1:16">
      <c r="A6607" s="27" t="s">
        <v>1018</v>
      </c>
      <c r="B6607" s="31">
        <v>202412</v>
      </c>
      <c r="C6607" s="27" t="s">
        <v>125</v>
      </c>
      <c r="D6607" s="27" t="s">
        <v>211</v>
      </c>
      <c r="E6607" s="27" t="s">
        <v>36</v>
      </c>
      <c r="F6607" s="27" t="s">
        <v>262</v>
      </c>
      <c r="G6607" s="33">
        <v>232710.38</v>
      </c>
      <c r="H6607" s="33">
        <v>232710.38</v>
      </c>
      <c r="I6607" s="33">
        <v>13238</v>
      </c>
      <c r="J6607" s="33">
        <v>681</v>
      </c>
      <c r="K6607" s="33">
        <v>6600</v>
      </c>
      <c r="L6607" s="33">
        <v>1</v>
      </c>
      <c r="M6607" s="33">
        <v>1</v>
      </c>
      <c r="N6607" s="33">
        <v>252987.76</v>
      </c>
      <c r="O6607" s="33">
        <v>1472.6</v>
      </c>
      <c r="P6607" s="33">
        <v>4085</v>
      </c>
    </row>
    <row r="6608" spans="1:16">
      <c r="A6608" s="27" t="s">
        <v>1018</v>
      </c>
      <c r="B6608" s="31">
        <v>202501</v>
      </c>
      <c r="C6608" s="27" t="s">
        <v>125</v>
      </c>
      <c r="D6608" s="27" t="s">
        <v>211</v>
      </c>
      <c r="E6608" s="27" t="s">
        <v>36</v>
      </c>
      <c r="F6608" s="27" t="s">
        <v>262</v>
      </c>
      <c r="G6608" s="33">
        <v>118901.9</v>
      </c>
      <c r="H6608" s="33">
        <v>118901.9</v>
      </c>
      <c r="I6608" s="33">
        <v>6248</v>
      </c>
      <c r="J6608" s="33">
        <v>276</v>
      </c>
      <c r="K6608" s="33">
        <v>6600</v>
      </c>
      <c r="L6608" s="33">
        <v>1</v>
      </c>
      <c r="M6608" s="33">
        <v>1</v>
      </c>
      <c r="N6608" s="33">
        <v>128705.73</v>
      </c>
      <c r="O6608" s="33">
        <v>790.4</v>
      </c>
      <c r="P6608" s="33">
        <v>1943</v>
      </c>
    </row>
    <row r="6609" spans="1:16">
      <c r="A6609" s="27" t="s">
        <v>1018</v>
      </c>
      <c r="B6609" s="31">
        <v>202502</v>
      </c>
      <c r="C6609" s="27" t="s">
        <v>125</v>
      </c>
      <c r="D6609" s="27" t="s">
        <v>211</v>
      </c>
      <c r="E6609" s="27" t="s">
        <v>36</v>
      </c>
      <c r="F6609" s="27" t="s">
        <v>262</v>
      </c>
      <c r="G6609" s="33">
        <v>122743.51</v>
      </c>
      <c r="H6609" s="33">
        <v>122743.51</v>
      </c>
      <c r="I6609" s="33">
        <v>6896</v>
      </c>
      <c r="J6609" s="33">
        <v>371</v>
      </c>
      <c r="K6609" s="33">
        <v>6600</v>
      </c>
      <c r="L6609" s="33">
        <v>1</v>
      </c>
      <c r="M6609" s="33">
        <v>1</v>
      </c>
      <c r="N6609" s="33">
        <v>132724.58</v>
      </c>
      <c r="O6609" s="33">
        <v>779.7</v>
      </c>
      <c r="P6609" s="33">
        <v>2095</v>
      </c>
    </row>
    <row r="6610" spans="1:16">
      <c r="A6610" s="27" t="s">
        <v>1018</v>
      </c>
      <c r="B6610" s="31">
        <v>202503</v>
      </c>
      <c r="C6610" s="27" t="s">
        <v>125</v>
      </c>
      <c r="D6610" s="27" t="s">
        <v>211</v>
      </c>
      <c r="E6610" s="27" t="s">
        <v>36</v>
      </c>
      <c r="F6610" s="27" t="s">
        <v>262</v>
      </c>
      <c r="G6610" s="33">
        <v>147327.64</v>
      </c>
      <c r="H6610" s="33">
        <v>147327.64</v>
      </c>
      <c r="I6610" s="33">
        <v>7286</v>
      </c>
      <c r="J6610" s="33">
        <v>369</v>
      </c>
      <c r="K6610" s="33">
        <v>6600</v>
      </c>
      <c r="L6610" s="33">
        <v>1</v>
      </c>
      <c r="M6610" s="33">
        <v>1</v>
      </c>
      <c r="N6610" s="33">
        <v>165562.39</v>
      </c>
      <c r="O6610" s="33">
        <v>893.5</v>
      </c>
      <c r="P6610" s="33">
        <v>2422</v>
      </c>
    </row>
    <row r="6611" spans="1:16">
      <c r="A6611" s="27" t="s">
        <v>1018</v>
      </c>
      <c r="B6611" s="31">
        <v>202504</v>
      </c>
      <c r="C6611" s="27" t="s">
        <v>125</v>
      </c>
      <c r="D6611" s="27" t="s">
        <v>211</v>
      </c>
      <c r="E6611" s="27" t="s">
        <v>36</v>
      </c>
      <c r="F6611" s="27" t="s">
        <v>262</v>
      </c>
      <c r="G6611" s="33">
        <v>189603.05</v>
      </c>
      <c r="H6611" s="33">
        <v>189603.05</v>
      </c>
      <c r="I6611" s="33">
        <v>10191</v>
      </c>
      <c r="J6611" s="33">
        <v>596</v>
      </c>
      <c r="K6611" s="33">
        <v>6600</v>
      </c>
      <c r="L6611" s="33">
        <v>1</v>
      </c>
      <c r="M6611" s="33">
        <v>1</v>
      </c>
      <c r="N6611" s="33">
        <v>195007.73</v>
      </c>
      <c r="O6611" s="33">
        <v>1066.2</v>
      </c>
      <c r="P6611" s="33">
        <v>3182</v>
      </c>
    </row>
    <row r="6612" spans="1:16">
      <c r="A6612" s="27" t="s">
        <v>1018</v>
      </c>
      <c r="B6612" s="31">
        <v>202505</v>
      </c>
      <c r="C6612" s="27" t="s">
        <v>125</v>
      </c>
      <c r="D6612" s="27" t="s">
        <v>211</v>
      </c>
      <c r="E6612" s="27" t="s">
        <v>36</v>
      </c>
      <c r="F6612" s="27" t="s">
        <v>262</v>
      </c>
      <c r="G6612" s="33">
        <v>227736.12</v>
      </c>
      <c r="H6612" s="33">
        <v>227736.12</v>
      </c>
      <c r="I6612" s="33">
        <v>11565</v>
      </c>
      <c r="J6612" s="33">
        <v>693</v>
      </c>
      <c r="K6612" s="33">
        <v>6600</v>
      </c>
      <c r="L6612" s="33">
        <v>1</v>
      </c>
      <c r="M6612" s="33">
        <v>1</v>
      </c>
      <c r="N6612" s="33">
        <v>213778.64</v>
      </c>
      <c r="O6612" s="33">
        <v>1404.6</v>
      </c>
      <c r="P6612" s="33">
        <v>3774</v>
      </c>
    </row>
    <row r="6613" spans="1:16">
      <c r="A6613" s="27" t="s">
        <v>1018</v>
      </c>
      <c r="B6613" s="31">
        <v>202506</v>
      </c>
      <c r="C6613" s="27" t="s">
        <v>125</v>
      </c>
      <c r="D6613" s="27" t="s">
        <v>211</v>
      </c>
      <c r="E6613" s="27" t="s">
        <v>36</v>
      </c>
      <c r="F6613" s="27" t="s">
        <v>262</v>
      </c>
      <c r="G6613" s="33">
        <v>209114.52</v>
      </c>
      <c r="H6613" s="33">
        <v>209114.52</v>
      </c>
      <c r="I6613" s="33">
        <v>10215</v>
      </c>
      <c r="J6613" s="33">
        <v>434</v>
      </c>
      <c r="K6613" s="33">
        <v>6600</v>
      </c>
      <c r="L6613" s="33">
        <v>1</v>
      </c>
      <c r="M6613" s="33">
        <v>1</v>
      </c>
      <c r="N6613" s="33">
        <v>209042.4</v>
      </c>
      <c r="O6613" s="33">
        <v>1296.7</v>
      </c>
      <c r="P6613" s="33">
        <v>3353</v>
      </c>
    </row>
    <row r="6614" spans="1:16">
      <c r="A6614" s="27" t="s">
        <v>1018</v>
      </c>
      <c r="B6614" s="31">
        <v>202507</v>
      </c>
      <c r="C6614" s="27" t="s">
        <v>125</v>
      </c>
      <c r="D6614" s="27" t="s">
        <v>211</v>
      </c>
      <c r="E6614" s="27" t="s">
        <v>36</v>
      </c>
      <c r="F6614" s="27" t="s">
        <v>262</v>
      </c>
      <c r="G6614" s="33">
        <v>171275.84</v>
      </c>
      <c r="H6614" s="33">
        <v>171275.84</v>
      </c>
      <c r="I6614" s="33">
        <v>9212</v>
      </c>
      <c r="J6614" s="33">
        <v>392</v>
      </c>
      <c r="K6614" s="33">
        <v>6600</v>
      </c>
      <c r="L6614" s="33">
        <v>1</v>
      </c>
      <c r="M6614" s="33">
        <v>1</v>
      </c>
      <c r="N6614" s="33">
        <v>186033.41</v>
      </c>
      <c r="O6614" s="33">
        <v>987.3</v>
      </c>
      <c r="P6614" s="33">
        <v>2987</v>
      </c>
    </row>
    <row r="6615" spans="1:16">
      <c r="A6615" s="27" t="s">
        <v>1018</v>
      </c>
      <c r="B6615" s="31">
        <v>202508</v>
      </c>
      <c r="C6615" s="27" t="s">
        <v>125</v>
      </c>
      <c r="D6615" s="27" t="s">
        <v>211</v>
      </c>
      <c r="E6615" s="27" t="s">
        <v>36</v>
      </c>
      <c r="F6615" s="27" t="s">
        <v>262</v>
      </c>
      <c r="G6615" s="33">
        <v>173320.64</v>
      </c>
      <c r="H6615" s="33">
        <v>173320.64</v>
      </c>
      <c r="I6615" s="33">
        <v>8711</v>
      </c>
      <c r="J6615" s="33">
        <v>446</v>
      </c>
      <c r="K6615" s="33">
        <v>6600</v>
      </c>
      <c r="L6615" s="33">
        <v>1</v>
      </c>
      <c r="M6615" s="33">
        <v>1</v>
      </c>
      <c r="N6615" s="33">
        <v>179337.48</v>
      </c>
      <c r="O6615" s="33">
        <v>1093.4</v>
      </c>
      <c r="P6615" s="33">
        <v>2894</v>
      </c>
    </row>
    <row r="6616" spans="1:16">
      <c r="A6616" s="27" t="s">
        <v>1018</v>
      </c>
      <c r="B6616" s="31">
        <v>202509</v>
      </c>
      <c r="C6616" s="27" t="s">
        <v>125</v>
      </c>
      <c r="D6616" s="27" t="s">
        <v>211</v>
      </c>
      <c r="E6616" s="27" t="s">
        <v>36</v>
      </c>
      <c r="F6616" s="27" t="s">
        <v>262</v>
      </c>
      <c r="G6616" s="33">
        <v>170404.79</v>
      </c>
      <c r="H6616" s="33">
        <v>170404.79</v>
      </c>
      <c r="I6616" s="33">
        <v>8588</v>
      </c>
      <c r="J6616" s="33">
        <v>502</v>
      </c>
      <c r="K6616" s="33">
        <v>6600</v>
      </c>
      <c r="L6616" s="33">
        <v>1</v>
      </c>
      <c r="M6616" s="33">
        <v>1</v>
      </c>
      <c r="N6616" s="33">
        <v>172594.55</v>
      </c>
      <c r="O6616" s="33">
        <v>1080.1</v>
      </c>
      <c r="P6616" s="33">
        <v>2719</v>
      </c>
    </row>
    <row r="6617" spans="1:16">
      <c r="A6617" s="27" t="s">
        <v>1018</v>
      </c>
      <c r="B6617" s="31">
        <v>202510</v>
      </c>
      <c r="C6617" s="27" t="s">
        <v>125</v>
      </c>
      <c r="D6617" s="27" t="s">
        <v>211</v>
      </c>
      <c r="E6617" s="27" t="s">
        <v>36</v>
      </c>
      <c r="F6617" s="27" t="s">
        <v>262</v>
      </c>
      <c r="G6617" s="33">
        <v>208669.68</v>
      </c>
      <c r="H6617" s="33">
        <v>208669.68</v>
      </c>
      <c r="I6617" s="33">
        <v>10586</v>
      </c>
      <c r="J6617" s="33">
        <v>581</v>
      </c>
      <c r="K6617" s="33">
        <v>6600</v>
      </c>
      <c r="L6617" s="33">
        <v>1</v>
      </c>
      <c r="M6617" s="33">
        <v>1</v>
      </c>
      <c r="N6617" s="33">
        <v>189753.88</v>
      </c>
      <c r="O6617" s="33">
        <v>1313.9</v>
      </c>
      <c r="P6617" s="33">
        <v>3439</v>
      </c>
    </row>
    <row r="6618" spans="1:16">
      <c r="A6618" s="27" t="s">
        <v>1018</v>
      </c>
      <c r="B6618" s="31">
        <v>202511</v>
      </c>
      <c r="C6618" s="27" t="s">
        <v>125</v>
      </c>
      <c r="D6618" s="27" t="s">
        <v>211</v>
      </c>
      <c r="E6618" s="27" t="s">
        <v>36</v>
      </c>
      <c r="F6618" s="27" t="s">
        <v>262</v>
      </c>
      <c r="G6618" s="33">
        <v>216166.07</v>
      </c>
      <c r="H6618" s="33">
        <v>216166.07</v>
      </c>
      <c r="I6618" s="33">
        <v>11150</v>
      </c>
      <c r="J6618" s="33">
        <v>473</v>
      </c>
      <c r="K6618" s="33">
        <v>6600</v>
      </c>
      <c r="L6618" s="33">
        <v>1</v>
      </c>
      <c r="M6618" s="33">
        <v>1</v>
      </c>
      <c r="N6618" s="33">
        <v>229207.78</v>
      </c>
      <c r="O6618" s="33">
        <v>1342.8</v>
      </c>
      <c r="P6618" s="33">
        <v>3557</v>
      </c>
    </row>
    <row r="6619" spans="1:16">
      <c r="A6619" s="27" t="s">
        <v>1018</v>
      </c>
      <c r="B6619" s="31">
        <v>202512</v>
      </c>
      <c r="C6619" s="27" t="s">
        <v>125</v>
      </c>
      <c r="D6619" s="27" t="s">
        <v>211</v>
      </c>
      <c r="E6619" s="27" t="s">
        <v>36</v>
      </c>
      <c r="F6619" s="27" t="s">
        <v>262</v>
      </c>
      <c r="G6619" s="33">
        <v>254170.99</v>
      </c>
      <c r="H6619" s="33">
        <v>254170.99</v>
      </c>
      <c r="I6619" s="33">
        <v>13431</v>
      </c>
      <c r="J6619" s="33">
        <v>655</v>
      </c>
      <c r="K6619" s="33">
        <v>6600</v>
      </c>
      <c r="L6619" s="33">
        <v>1</v>
      </c>
      <c r="M6619" s="33">
        <v>1</v>
      </c>
      <c r="N6619" s="33">
        <v>263360.26</v>
      </c>
      <c r="O6619" s="33">
        <v>1680.1</v>
      </c>
      <c r="P6619" s="33">
        <v>4376</v>
      </c>
    </row>
    <row r="6620" spans="1:16">
      <c r="A6620" s="27" t="s">
        <v>1018</v>
      </c>
      <c r="B6620" s="31">
        <v>202601</v>
      </c>
      <c r="C6620" s="27" t="s">
        <v>125</v>
      </c>
      <c r="D6620" s="27" t="s">
        <v>211</v>
      </c>
      <c r="E6620" s="27" t="s">
        <v>36</v>
      </c>
      <c r="F6620" s="27" t="s">
        <v>262</v>
      </c>
      <c r="G6620" s="33">
        <v>138496.38</v>
      </c>
      <c r="H6620" s="33">
        <v>138496.38</v>
      </c>
      <c r="I6620" s="33">
        <v>6715</v>
      </c>
      <c r="J6620" s="33">
        <v>375</v>
      </c>
      <c r="K6620" s="33">
        <v>6600</v>
      </c>
      <c r="L6620" s="33">
        <v>1</v>
      </c>
      <c r="M6620" s="33">
        <v>1</v>
      </c>
      <c r="N6620" s="33">
        <v>133982.67</v>
      </c>
      <c r="O6620" s="33">
        <v>899.1</v>
      </c>
      <c r="P6620" s="33">
        <v>2315</v>
      </c>
    </row>
    <row r="6621" spans="1:16">
      <c r="A6621" s="27" t="s">
        <v>1018</v>
      </c>
      <c r="B6621" s="31">
        <v>202602</v>
      </c>
      <c r="C6621" s="27" t="s">
        <v>125</v>
      </c>
      <c r="D6621" s="27" t="s">
        <v>211</v>
      </c>
      <c r="E6621" s="27" t="s">
        <v>36</v>
      </c>
      <c r="F6621" s="27" t="s">
        <v>262</v>
      </c>
      <c r="G6621" s="33">
        <v>126245.02</v>
      </c>
      <c r="H6621" s="33">
        <v>126245.02</v>
      </c>
      <c r="I6621" s="33">
        <v>6373</v>
      </c>
      <c r="J6621" s="33">
        <v>346</v>
      </c>
      <c r="K6621" s="33">
        <v>6600</v>
      </c>
      <c r="L6621" s="33">
        <v>1</v>
      </c>
      <c r="M6621" s="33">
        <v>1</v>
      </c>
      <c r="N6621" s="33">
        <v>138166.28</v>
      </c>
      <c r="O6621" s="33">
        <v>744.5</v>
      </c>
      <c r="P6621" s="33">
        <v>2129</v>
      </c>
    </row>
    <row r="6622" spans="1:16">
      <c r="A6622" s="27" t="s">
        <v>1018</v>
      </c>
      <c r="B6622" s="31">
        <v>202603</v>
      </c>
      <c r="C6622" s="27" t="s">
        <v>125</v>
      </c>
      <c r="D6622" s="27" t="s">
        <v>211</v>
      </c>
      <c r="E6622" s="27" t="s">
        <v>36</v>
      </c>
      <c r="F6622" s="27" t="s">
        <v>262</v>
      </c>
      <c r="G6622" s="33">
        <v>164559.95</v>
      </c>
      <c r="H6622" s="33">
        <v>164559.95</v>
      </c>
      <c r="I6622" s="33">
        <v>8023</v>
      </c>
      <c r="J6622" s="33">
        <v>362</v>
      </c>
      <c r="K6622" s="33">
        <v>6600</v>
      </c>
      <c r="L6622" s="33">
        <v>1</v>
      </c>
      <c r="M6622" s="33">
        <v>1</v>
      </c>
      <c r="N6622" s="33">
        <v>172350.45</v>
      </c>
      <c r="O6622" s="33">
        <v>969.7</v>
      </c>
      <c r="P6622" s="33">
        <v>2660</v>
      </c>
    </row>
    <row r="6623" spans="1:16">
      <c r="A6623" s="27" t="s">
        <v>1018</v>
      </c>
      <c r="B6623" s="31">
        <v>202604</v>
      </c>
      <c r="C6623" s="27" t="s">
        <v>125</v>
      </c>
      <c r="D6623" s="27" t="s">
        <v>211</v>
      </c>
      <c r="E6623" s="27" t="s">
        <v>36</v>
      </c>
      <c r="F6623" s="27" t="s">
        <v>262</v>
      </c>
      <c r="G6623" s="33">
        <v>190300.5</v>
      </c>
      <c r="H6623" s="33">
        <v>190300.5</v>
      </c>
      <c r="I6623" s="33">
        <v>9533</v>
      </c>
      <c r="J6623" s="33">
        <v>499</v>
      </c>
      <c r="K6623" s="33">
        <v>6600</v>
      </c>
      <c r="L6623" s="33">
        <v>1</v>
      </c>
      <c r="M6623" s="33">
        <v>1</v>
      </c>
      <c r="N6623" s="33">
        <v>203003.05</v>
      </c>
      <c r="O6623" s="33">
        <v>1102.4</v>
      </c>
      <c r="P6623" s="33">
        <v>3006</v>
      </c>
    </row>
    <row r="6624" spans="1:16">
      <c r="A6624" s="27" t="s">
        <v>1018</v>
      </c>
      <c r="B6624" s="31">
        <v>202605</v>
      </c>
      <c r="C6624" s="27" t="s">
        <v>125</v>
      </c>
      <c r="D6624" s="27" t="s">
        <v>211</v>
      </c>
      <c r="E6624" s="27" t="s">
        <v>36</v>
      </c>
      <c r="F6624" s="27" t="s">
        <v>262</v>
      </c>
      <c r="G6624" s="33">
        <v>210051.72</v>
      </c>
      <c r="H6624" s="33">
        <v>210051.72</v>
      </c>
      <c r="I6624" s="33">
        <v>10585</v>
      </c>
      <c r="J6624" s="33">
        <v>608</v>
      </c>
      <c r="K6624" s="33">
        <v>6600</v>
      </c>
      <c r="L6624" s="33">
        <v>1</v>
      </c>
      <c r="M6624" s="33">
        <v>1</v>
      </c>
      <c r="N6624" s="33">
        <v>222543.57</v>
      </c>
      <c r="O6624" s="33">
        <v>1321.7</v>
      </c>
      <c r="P6624" s="33">
        <v>3355</v>
      </c>
    </row>
    <row r="6625" spans="1:16">
      <c r="A6625" s="27" t="s">
        <v>1018</v>
      </c>
      <c r="B6625" s="31">
        <v>202606</v>
      </c>
      <c r="C6625" s="27" t="s">
        <v>125</v>
      </c>
      <c r="D6625" s="27" t="s">
        <v>211</v>
      </c>
      <c r="E6625" s="27" t="s">
        <v>36</v>
      </c>
      <c r="F6625" s="27" t="s">
        <v>262</v>
      </c>
      <c r="G6625" s="33">
        <v>219077.7</v>
      </c>
      <c r="H6625" s="33">
        <v>219077.7</v>
      </c>
      <c r="I6625" s="33">
        <v>11662</v>
      </c>
      <c r="J6625" s="33">
        <v>638</v>
      </c>
      <c r="K6625" s="33">
        <v>6600</v>
      </c>
      <c r="L6625" s="33">
        <v>1</v>
      </c>
      <c r="M6625" s="33">
        <v>1</v>
      </c>
      <c r="N6625" s="33">
        <v>217613.14</v>
      </c>
      <c r="O6625" s="33">
        <v>1224.5</v>
      </c>
      <c r="P6625" s="33">
        <v>3689</v>
      </c>
    </row>
    <row r="6626" spans="1:16">
      <c r="A6626" s="27" t="s">
        <v>1018</v>
      </c>
      <c r="B6626" s="31">
        <v>202607</v>
      </c>
      <c r="C6626" s="27" t="s">
        <v>125</v>
      </c>
      <c r="D6626" s="27" t="s">
        <v>211</v>
      </c>
      <c r="E6626" s="27" t="s">
        <v>36</v>
      </c>
      <c r="F6626" s="27" t="s">
        <v>262</v>
      </c>
      <c r="G6626" s="33">
        <v>189917.45</v>
      </c>
      <c r="H6626" s="33">
        <v>189917.45</v>
      </c>
      <c r="I6626" s="33">
        <v>9864</v>
      </c>
      <c r="J6626" s="33">
        <v>459</v>
      </c>
      <c r="K6626" s="33">
        <v>6600</v>
      </c>
      <c r="L6626" s="33">
        <v>1</v>
      </c>
      <c r="M6626" s="33">
        <v>1</v>
      </c>
      <c r="N6626" s="33">
        <v>193660.78</v>
      </c>
      <c r="O6626" s="33">
        <v>1164.1</v>
      </c>
      <c r="P6626" s="33">
        <v>3112</v>
      </c>
    </row>
    <row r="6627" spans="1:16">
      <c r="A6627" s="27" t="s">
        <v>1021</v>
      </c>
      <c r="B6627" s="31">
        <v>202408</v>
      </c>
      <c r="C6627" s="27" t="s">
        <v>125</v>
      </c>
      <c r="D6627" s="27" t="s">
        <v>211</v>
      </c>
      <c r="E6627" s="27" t="s">
        <v>36</v>
      </c>
      <c r="F6627" s="27" t="s">
        <v>257</v>
      </c>
      <c r="G6627" s="33">
        <v>302416.69</v>
      </c>
      <c r="H6627" s="33">
        <v>302416.69</v>
      </c>
      <c r="I6627" s="33">
        <v>7659</v>
      </c>
      <c r="J6627" s="33">
        <v>694</v>
      </c>
      <c r="K6627" s="33">
        <v>10400</v>
      </c>
      <c r="L6627" s="33">
        <v>1</v>
      </c>
      <c r="M6627" s="33">
        <v>1</v>
      </c>
      <c r="N6627" s="33">
        <v>302726.63</v>
      </c>
      <c r="O6627" s="33">
        <v>1697.5</v>
      </c>
      <c r="P6627" s="33">
        <v>3101</v>
      </c>
    </row>
    <row r="6628" spans="1:16">
      <c r="A6628" s="27" t="s">
        <v>1021</v>
      </c>
      <c r="B6628" s="31">
        <v>202409</v>
      </c>
      <c r="C6628" s="27" t="s">
        <v>125</v>
      </c>
      <c r="D6628" s="27" t="s">
        <v>211</v>
      </c>
      <c r="E6628" s="27" t="s">
        <v>36</v>
      </c>
      <c r="F6628" s="27" t="s">
        <v>257</v>
      </c>
      <c r="G6628" s="33">
        <v>290878.78</v>
      </c>
      <c r="H6628" s="33">
        <v>290878.78</v>
      </c>
      <c r="I6628" s="33">
        <v>7154</v>
      </c>
      <c r="J6628" s="33">
        <v>509</v>
      </c>
      <c r="K6628" s="33">
        <v>10400</v>
      </c>
      <c r="L6628" s="33">
        <v>1</v>
      </c>
      <c r="M6628" s="33">
        <v>1</v>
      </c>
      <c r="N6628" s="33">
        <v>291344.37</v>
      </c>
      <c r="O6628" s="33">
        <v>1701.1</v>
      </c>
      <c r="P6628" s="33">
        <v>2962</v>
      </c>
    </row>
    <row r="6629" spans="1:16">
      <c r="A6629" s="27" t="s">
        <v>1021</v>
      </c>
      <c r="B6629" s="31">
        <v>202410</v>
      </c>
      <c r="C6629" s="27" t="s">
        <v>125</v>
      </c>
      <c r="D6629" s="27" t="s">
        <v>211</v>
      </c>
      <c r="E6629" s="27" t="s">
        <v>36</v>
      </c>
      <c r="F6629" s="27" t="s">
        <v>257</v>
      </c>
      <c r="G6629" s="33">
        <v>301318.77</v>
      </c>
      <c r="H6629" s="33">
        <v>301318.77</v>
      </c>
      <c r="I6629" s="33">
        <v>7014</v>
      </c>
      <c r="J6629" s="33">
        <v>535</v>
      </c>
      <c r="K6629" s="33">
        <v>10400</v>
      </c>
      <c r="L6629" s="33">
        <v>1</v>
      </c>
      <c r="M6629" s="33">
        <v>1</v>
      </c>
      <c r="N6629" s="33">
        <v>320309.81</v>
      </c>
      <c r="O6629" s="33">
        <v>1646.7</v>
      </c>
      <c r="P6629" s="33">
        <v>2908</v>
      </c>
    </row>
    <row r="6630" spans="1:16">
      <c r="A6630" s="27" t="s">
        <v>1021</v>
      </c>
      <c r="B6630" s="31">
        <v>202411</v>
      </c>
      <c r="C6630" s="27" t="s">
        <v>125</v>
      </c>
      <c r="D6630" s="27" t="s">
        <v>211</v>
      </c>
      <c r="E6630" s="27" t="s">
        <v>36</v>
      </c>
      <c r="F6630" s="27" t="s">
        <v>257</v>
      </c>
      <c r="G6630" s="33">
        <v>385198.4</v>
      </c>
      <c r="H6630" s="33">
        <v>385198.4</v>
      </c>
      <c r="I6630" s="33">
        <v>9314</v>
      </c>
      <c r="J6630" s="33">
        <v>773</v>
      </c>
      <c r="K6630" s="33">
        <v>10400</v>
      </c>
      <c r="L6630" s="33">
        <v>1</v>
      </c>
      <c r="M6630" s="33">
        <v>1</v>
      </c>
      <c r="N6630" s="33">
        <v>386909.08</v>
      </c>
      <c r="O6630" s="33">
        <v>2303.9</v>
      </c>
      <c r="P6630" s="33">
        <v>3800</v>
      </c>
    </row>
    <row r="6631" spans="1:16">
      <c r="A6631" s="27" t="s">
        <v>1021</v>
      </c>
      <c r="B6631" s="31">
        <v>202412</v>
      </c>
      <c r="C6631" s="27" t="s">
        <v>125</v>
      </c>
      <c r="D6631" s="27" t="s">
        <v>211</v>
      </c>
      <c r="E6631" s="27" t="s">
        <v>36</v>
      </c>
      <c r="F6631" s="27" t="s">
        <v>257</v>
      </c>
      <c r="G6631" s="33">
        <v>472325.09</v>
      </c>
      <c r="H6631" s="33">
        <v>472325.09</v>
      </c>
      <c r="I6631" s="33">
        <v>12724</v>
      </c>
      <c r="J6631" s="33">
        <v>1041</v>
      </c>
      <c r="K6631" s="33">
        <v>10400</v>
      </c>
      <c r="L6631" s="33">
        <v>1</v>
      </c>
      <c r="M6631" s="33">
        <v>1</v>
      </c>
      <c r="N6631" s="33">
        <v>444559.41</v>
      </c>
      <c r="O6631" s="33">
        <v>2730.6</v>
      </c>
      <c r="P6631" s="33">
        <v>5009</v>
      </c>
    </row>
    <row r="6632" spans="1:16">
      <c r="A6632" s="27" t="s">
        <v>1021</v>
      </c>
      <c r="B6632" s="31">
        <v>202501</v>
      </c>
      <c r="C6632" s="27" t="s">
        <v>125</v>
      </c>
      <c r="D6632" s="27" t="s">
        <v>211</v>
      </c>
      <c r="E6632" s="27" t="s">
        <v>36</v>
      </c>
      <c r="F6632" s="27" t="s">
        <v>257</v>
      </c>
      <c r="G6632" s="33">
        <v>244675.15</v>
      </c>
      <c r="H6632" s="33">
        <v>244675.15</v>
      </c>
      <c r="I6632" s="33">
        <v>5845</v>
      </c>
      <c r="J6632" s="33">
        <v>494</v>
      </c>
      <c r="K6632" s="33">
        <v>10400</v>
      </c>
      <c r="L6632" s="33">
        <v>1</v>
      </c>
      <c r="M6632" s="33">
        <v>1</v>
      </c>
      <c r="N6632" s="33">
        <v>226166.45</v>
      </c>
      <c r="O6632" s="33">
        <v>1417.2</v>
      </c>
      <c r="P6632" s="33">
        <v>2504</v>
      </c>
    </row>
    <row r="6633" spans="1:16">
      <c r="A6633" s="27" t="s">
        <v>1021</v>
      </c>
      <c r="B6633" s="31">
        <v>202502</v>
      </c>
      <c r="C6633" s="27" t="s">
        <v>125</v>
      </c>
      <c r="D6633" s="27" t="s">
        <v>211</v>
      </c>
      <c r="E6633" s="27" t="s">
        <v>36</v>
      </c>
      <c r="F6633" s="27" t="s">
        <v>257</v>
      </c>
      <c r="G6633" s="33">
        <v>246822</v>
      </c>
      <c r="H6633" s="33">
        <v>246822</v>
      </c>
      <c r="I6633" s="33">
        <v>6181</v>
      </c>
      <c r="J6633" s="33">
        <v>444</v>
      </c>
      <c r="K6633" s="33">
        <v>10400</v>
      </c>
      <c r="L6633" s="33">
        <v>1</v>
      </c>
      <c r="M6633" s="33">
        <v>1</v>
      </c>
      <c r="N6633" s="33">
        <v>233228.51</v>
      </c>
      <c r="O6633" s="33">
        <v>1542.9</v>
      </c>
      <c r="P6633" s="33">
        <v>2488</v>
      </c>
    </row>
    <row r="6634" spans="1:16">
      <c r="A6634" s="27" t="s">
        <v>1021</v>
      </c>
      <c r="B6634" s="31">
        <v>202503</v>
      </c>
      <c r="C6634" s="27" t="s">
        <v>125</v>
      </c>
      <c r="D6634" s="27" t="s">
        <v>211</v>
      </c>
      <c r="E6634" s="27" t="s">
        <v>36</v>
      </c>
      <c r="F6634" s="27" t="s">
        <v>257</v>
      </c>
      <c r="G6634" s="33">
        <v>285475.83</v>
      </c>
      <c r="H6634" s="33">
        <v>285475.83</v>
      </c>
      <c r="I6634" s="33">
        <v>7186</v>
      </c>
      <c r="J6634" s="33">
        <v>498</v>
      </c>
      <c r="K6634" s="33">
        <v>10400</v>
      </c>
      <c r="L6634" s="33">
        <v>1</v>
      </c>
      <c r="M6634" s="33">
        <v>1</v>
      </c>
      <c r="N6634" s="33">
        <v>290932.32</v>
      </c>
      <c r="O6634" s="33">
        <v>1600.8</v>
      </c>
      <c r="P6634" s="33">
        <v>2950</v>
      </c>
    </row>
    <row r="6635" spans="1:16">
      <c r="A6635" s="27" t="s">
        <v>1021</v>
      </c>
      <c r="B6635" s="31">
        <v>202504</v>
      </c>
      <c r="C6635" s="27" t="s">
        <v>125</v>
      </c>
      <c r="D6635" s="27" t="s">
        <v>211</v>
      </c>
      <c r="E6635" s="27" t="s">
        <v>36</v>
      </c>
      <c r="F6635" s="27" t="s">
        <v>257</v>
      </c>
      <c r="G6635" s="33">
        <v>385740.09</v>
      </c>
      <c r="H6635" s="33">
        <v>385740.09</v>
      </c>
      <c r="I6635" s="33">
        <v>10280</v>
      </c>
      <c r="J6635" s="33">
        <v>708</v>
      </c>
      <c r="K6635" s="33">
        <v>10400</v>
      </c>
      <c r="L6635" s="33">
        <v>1</v>
      </c>
      <c r="M6635" s="33">
        <v>1</v>
      </c>
      <c r="N6635" s="33">
        <v>342674.77</v>
      </c>
      <c r="O6635" s="33">
        <v>2157.5</v>
      </c>
      <c r="P6635" s="33">
        <v>4257</v>
      </c>
    </row>
    <row r="6636" spans="1:16">
      <c r="A6636" s="27" t="s">
        <v>1021</v>
      </c>
      <c r="B6636" s="31">
        <v>202505</v>
      </c>
      <c r="C6636" s="27" t="s">
        <v>125</v>
      </c>
      <c r="D6636" s="27" t="s">
        <v>211</v>
      </c>
      <c r="E6636" s="27" t="s">
        <v>36</v>
      </c>
      <c r="F6636" s="27" t="s">
        <v>257</v>
      </c>
      <c r="G6636" s="33">
        <v>353216.05</v>
      </c>
      <c r="H6636" s="33">
        <v>353216.05</v>
      </c>
      <c r="I6636" s="33">
        <v>8598</v>
      </c>
      <c r="J6636" s="33">
        <v>597</v>
      </c>
      <c r="K6636" s="33">
        <v>10400</v>
      </c>
      <c r="L6636" s="33">
        <v>1</v>
      </c>
      <c r="M6636" s="33">
        <v>1</v>
      </c>
      <c r="N6636" s="33">
        <v>375659.7</v>
      </c>
      <c r="O6636" s="33">
        <v>1857.6</v>
      </c>
      <c r="P6636" s="33">
        <v>3553</v>
      </c>
    </row>
    <row r="6637" spans="1:16">
      <c r="A6637" s="27" t="s">
        <v>1021</v>
      </c>
      <c r="B6637" s="31">
        <v>202506</v>
      </c>
      <c r="C6637" s="27" t="s">
        <v>125</v>
      </c>
      <c r="D6637" s="27" t="s">
        <v>211</v>
      </c>
      <c r="E6637" s="27" t="s">
        <v>36</v>
      </c>
      <c r="F6637" s="27" t="s">
        <v>257</v>
      </c>
      <c r="G6637" s="33">
        <v>340028.41</v>
      </c>
      <c r="H6637" s="33">
        <v>340028.41</v>
      </c>
      <c r="I6637" s="33">
        <v>8568</v>
      </c>
      <c r="J6637" s="33">
        <v>710</v>
      </c>
      <c r="K6637" s="33">
        <v>10400</v>
      </c>
      <c r="L6637" s="33">
        <v>1</v>
      </c>
      <c r="M6637" s="33">
        <v>1</v>
      </c>
      <c r="N6637" s="33">
        <v>367337</v>
      </c>
      <c r="O6637" s="33">
        <v>1842.5</v>
      </c>
      <c r="P6637" s="33">
        <v>3549</v>
      </c>
    </row>
    <row r="6638" spans="1:16">
      <c r="A6638" s="27" t="s">
        <v>1021</v>
      </c>
      <c r="B6638" s="31">
        <v>202507</v>
      </c>
      <c r="C6638" s="27" t="s">
        <v>125</v>
      </c>
      <c r="D6638" s="27" t="s">
        <v>211</v>
      </c>
      <c r="E6638" s="27" t="s">
        <v>36</v>
      </c>
      <c r="F6638" s="27" t="s">
        <v>257</v>
      </c>
      <c r="G6638" s="33">
        <v>313033.45</v>
      </c>
      <c r="H6638" s="33">
        <v>313033.45</v>
      </c>
      <c r="I6638" s="33">
        <v>8634</v>
      </c>
      <c r="J6638" s="33">
        <v>600</v>
      </c>
      <c r="K6638" s="33">
        <v>10400</v>
      </c>
      <c r="L6638" s="33">
        <v>1</v>
      </c>
      <c r="M6638" s="33">
        <v>1</v>
      </c>
      <c r="N6638" s="33">
        <v>326904.75</v>
      </c>
      <c r="O6638" s="33">
        <v>1796.5</v>
      </c>
      <c r="P6638" s="33">
        <v>3394</v>
      </c>
    </row>
    <row r="6639" spans="1:16">
      <c r="A6639" s="27" t="s">
        <v>1021</v>
      </c>
      <c r="B6639" s="31">
        <v>202508</v>
      </c>
      <c r="C6639" s="27" t="s">
        <v>125</v>
      </c>
      <c r="D6639" s="27" t="s">
        <v>211</v>
      </c>
      <c r="E6639" s="27" t="s">
        <v>36</v>
      </c>
      <c r="F6639" s="27" t="s">
        <v>257</v>
      </c>
      <c r="G6639" s="33">
        <v>312407.74</v>
      </c>
      <c r="H6639" s="33">
        <v>312407.74</v>
      </c>
      <c r="I6639" s="33">
        <v>8517</v>
      </c>
      <c r="J6639" s="33">
        <v>600</v>
      </c>
      <c r="K6639" s="33">
        <v>10400</v>
      </c>
      <c r="L6639" s="33">
        <v>1</v>
      </c>
      <c r="M6639" s="33">
        <v>1</v>
      </c>
      <c r="N6639" s="33">
        <v>315138.42</v>
      </c>
      <c r="O6639" s="33">
        <v>1600.9</v>
      </c>
      <c r="P6639" s="33">
        <v>3448</v>
      </c>
    </row>
    <row r="6640" spans="1:16">
      <c r="A6640" s="27" t="s">
        <v>1021</v>
      </c>
      <c r="B6640" s="31">
        <v>202509</v>
      </c>
      <c r="C6640" s="27" t="s">
        <v>125</v>
      </c>
      <c r="D6640" s="27" t="s">
        <v>211</v>
      </c>
      <c r="E6640" s="27" t="s">
        <v>36</v>
      </c>
      <c r="F6640" s="27" t="s">
        <v>257</v>
      </c>
      <c r="G6640" s="33">
        <v>288012.37</v>
      </c>
      <c r="H6640" s="33">
        <v>288012.37</v>
      </c>
      <c r="I6640" s="33">
        <v>7729</v>
      </c>
      <c r="J6640" s="33">
        <v>616</v>
      </c>
      <c r="K6640" s="33">
        <v>10400</v>
      </c>
      <c r="L6640" s="33">
        <v>1</v>
      </c>
      <c r="M6640" s="33">
        <v>1</v>
      </c>
      <c r="N6640" s="33">
        <v>303289.49</v>
      </c>
      <c r="O6640" s="33">
        <v>1630.6</v>
      </c>
      <c r="P6640" s="33">
        <v>3159</v>
      </c>
    </row>
    <row r="6641" spans="1:16">
      <c r="A6641" s="27" t="s">
        <v>1021</v>
      </c>
      <c r="B6641" s="31">
        <v>202510</v>
      </c>
      <c r="C6641" s="27" t="s">
        <v>125</v>
      </c>
      <c r="D6641" s="27" t="s">
        <v>211</v>
      </c>
      <c r="E6641" s="27" t="s">
        <v>36</v>
      </c>
      <c r="F6641" s="27" t="s">
        <v>257</v>
      </c>
      <c r="G6641" s="33">
        <v>378202.52</v>
      </c>
      <c r="H6641" s="33">
        <v>378202.52</v>
      </c>
      <c r="I6641" s="33">
        <v>9782</v>
      </c>
      <c r="J6641" s="33">
        <v>795</v>
      </c>
      <c r="K6641" s="33">
        <v>10400</v>
      </c>
      <c r="L6641" s="33">
        <v>1</v>
      </c>
      <c r="M6641" s="33">
        <v>1</v>
      </c>
      <c r="N6641" s="33">
        <v>333442.51</v>
      </c>
      <c r="O6641" s="33">
        <v>2301</v>
      </c>
      <c r="P6641" s="33">
        <v>4066</v>
      </c>
    </row>
    <row r="6642" spans="1:16">
      <c r="A6642" s="27" t="s">
        <v>1021</v>
      </c>
      <c r="B6642" s="31">
        <v>202511</v>
      </c>
      <c r="C6642" s="27" t="s">
        <v>125</v>
      </c>
      <c r="D6642" s="27" t="s">
        <v>211</v>
      </c>
      <c r="E6642" s="27" t="s">
        <v>36</v>
      </c>
      <c r="F6642" s="27" t="s">
        <v>257</v>
      </c>
      <c r="G6642" s="33">
        <v>441933.06</v>
      </c>
      <c r="H6642" s="33">
        <v>441933.06</v>
      </c>
      <c r="I6642" s="33">
        <v>10933</v>
      </c>
      <c r="J6642" s="33">
        <v>726</v>
      </c>
      <c r="K6642" s="33">
        <v>10400</v>
      </c>
      <c r="L6642" s="33">
        <v>1</v>
      </c>
      <c r="M6642" s="33">
        <v>1</v>
      </c>
      <c r="N6642" s="33">
        <v>402772.35</v>
      </c>
      <c r="O6642" s="33">
        <v>2352.5</v>
      </c>
      <c r="P6642" s="33">
        <v>4438</v>
      </c>
    </row>
    <row r="6643" spans="1:16">
      <c r="A6643" s="27" t="s">
        <v>1021</v>
      </c>
      <c r="B6643" s="31">
        <v>202512</v>
      </c>
      <c r="C6643" s="27" t="s">
        <v>125</v>
      </c>
      <c r="D6643" s="27" t="s">
        <v>211</v>
      </c>
      <c r="E6643" s="27" t="s">
        <v>36</v>
      </c>
      <c r="F6643" s="27" t="s">
        <v>257</v>
      </c>
      <c r="G6643" s="33">
        <v>452067.31</v>
      </c>
      <c r="H6643" s="33">
        <v>452067.31</v>
      </c>
      <c r="I6643" s="33">
        <v>11980</v>
      </c>
      <c r="J6643" s="33">
        <v>961</v>
      </c>
      <c r="K6643" s="33">
        <v>10400</v>
      </c>
      <c r="L6643" s="33">
        <v>1</v>
      </c>
      <c r="M6643" s="33">
        <v>1</v>
      </c>
      <c r="N6643" s="33">
        <v>462786.35</v>
      </c>
      <c r="O6643" s="33">
        <v>2492.9</v>
      </c>
      <c r="P6643" s="33">
        <v>5009</v>
      </c>
    </row>
    <row r="6644" spans="1:16">
      <c r="A6644" s="27" t="s">
        <v>1021</v>
      </c>
      <c r="B6644" s="31">
        <v>202601</v>
      </c>
      <c r="C6644" s="27" t="s">
        <v>125</v>
      </c>
      <c r="D6644" s="27" t="s">
        <v>211</v>
      </c>
      <c r="E6644" s="27" t="s">
        <v>36</v>
      </c>
      <c r="F6644" s="27" t="s">
        <v>257</v>
      </c>
      <c r="G6644" s="33">
        <v>250408.97</v>
      </c>
      <c r="H6644" s="33">
        <v>250408.97</v>
      </c>
      <c r="I6644" s="33">
        <v>6090</v>
      </c>
      <c r="J6644" s="33">
        <v>434</v>
      </c>
      <c r="K6644" s="33">
        <v>10400</v>
      </c>
      <c r="L6644" s="33">
        <v>1</v>
      </c>
      <c r="M6644" s="33">
        <v>1</v>
      </c>
      <c r="N6644" s="33">
        <v>235439.28</v>
      </c>
      <c r="O6644" s="33">
        <v>1298.7</v>
      </c>
      <c r="P6644" s="33">
        <v>2551</v>
      </c>
    </row>
    <row r="6645" spans="1:16">
      <c r="A6645" s="27" t="s">
        <v>1021</v>
      </c>
      <c r="B6645" s="31">
        <v>202602</v>
      </c>
      <c r="C6645" s="27" t="s">
        <v>125</v>
      </c>
      <c r="D6645" s="27" t="s">
        <v>211</v>
      </c>
      <c r="E6645" s="27" t="s">
        <v>36</v>
      </c>
      <c r="F6645" s="27" t="s">
        <v>257</v>
      </c>
      <c r="G6645" s="33">
        <v>252759.42</v>
      </c>
      <c r="H6645" s="33">
        <v>252759.42</v>
      </c>
      <c r="I6645" s="33">
        <v>6749</v>
      </c>
      <c r="J6645" s="33">
        <v>500</v>
      </c>
      <c r="K6645" s="33">
        <v>10400</v>
      </c>
      <c r="L6645" s="33">
        <v>1</v>
      </c>
      <c r="M6645" s="33">
        <v>1</v>
      </c>
      <c r="N6645" s="33">
        <v>242790.88</v>
      </c>
      <c r="O6645" s="33">
        <v>1306.6</v>
      </c>
      <c r="P6645" s="33">
        <v>2683</v>
      </c>
    </row>
    <row r="6646" spans="1:16">
      <c r="A6646" s="27" t="s">
        <v>1021</v>
      </c>
      <c r="B6646" s="31">
        <v>202603</v>
      </c>
      <c r="C6646" s="27" t="s">
        <v>125</v>
      </c>
      <c r="D6646" s="27" t="s">
        <v>211</v>
      </c>
      <c r="E6646" s="27" t="s">
        <v>36</v>
      </c>
      <c r="F6646" s="27" t="s">
        <v>257</v>
      </c>
      <c r="G6646" s="33">
        <v>339616.46</v>
      </c>
      <c r="H6646" s="33">
        <v>339616.46</v>
      </c>
      <c r="I6646" s="33">
        <v>8916</v>
      </c>
      <c r="J6646" s="33">
        <v>611</v>
      </c>
      <c r="K6646" s="33">
        <v>10400</v>
      </c>
      <c r="L6646" s="33">
        <v>1</v>
      </c>
      <c r="M6646" s="33">
        <v>1</v>
      </c>
      <c r="N6646" s="33">
        <v>302860.55</v>
      </c>
      <c r="O6646" s="33">
        <v>2011.4</v>
      </c>
      <c r="P6646" s="33">
        <v>3422</v>
      </c>
    </row>
    <row r="6647" spans="1:16">
      <c r="A6647" s="27" t="s">
        <v>1021</v>
      </c>
      <c r="B6647" s="31">
        <v>202604</v>
      </c>
      <c r="C6647" s="27" t="s">
        <v>125</v>
      </c>
      <c r="D6647" s="27" t="s">
        <v>211</v>
      </c>
      <c r="E6647" s="27" t="s">
        <v>36</v>
      </c>
      <c r="F6647" s="27" t="s">
        <v>257</v>
      </c>
      <c r="G6647" s="33">
        <v>366947.01</v>
      </c>
      <c r="H6647" s="33">
        <v>366947.01</v>
      </c>
      <c r="I6647" s="33">
        <v>9635</v>
      </c>
      <c r="J6647" s="33">
        <v>602</v>
      </c>
      <c r="K6647" s="33">
        <v>10400</v>
      </c>
      <c r="L6647" s="33">
        <v>1</v>
      </c>
      <c r="M6647" s="33">
        <v>1</v>
      </c>
      <c r="N6647" s="33">
        <v>356724.44</v>
      </c>
      <c r="O6647" s="33">
        <v>1881</v>
      </c>
      <c r="P6647" s="33">
        <v>3700</v>
      </c>
    </row>
    <row r="6648" spans="1:16">
      <c r="A6648" s="27" t="s">
        <v>1021</v>
      </c>
      <c r="B6648" s="31">
        <v>202605</v>
      </c>
      <c r="C6648" s="27" t="s">
        <v>125</v>
      </c>
      <c r="D6648" s="27" t="s">
        <v>211</v>
      </c>
      <c r="E6648" s="27" t="s">
        <v>36</v>
      </c>
      <c r="F6648" s="27" t="s">
        <v>257</v>
      </c>
      <c r="G6648" s="33">
        <v>399075.2</v>
      </c>
      <c r="H6648" s="33">
        <v>399075.2</v>
      </c>
      <c r="I6648" s="33">
        <v>11083</v>
      </c>
      <c r="J6648" s="33">
        <v>904</v>
      </c>
      <c r="K6648" s="33">
        <v>10400</v>
      </c>
      <c r="L6648" s="33">
        <v>1</v>
      </c>
      <c r="M6648" s="33">
        <v>1</v>
      </c>
      <c r="N6648" s="33">
        <v>391061.75</v>
      </c>
      <c r="O6648" s="33">
        <v>2049.9</v>
      </c>
      <c r="P6648" s="33">
        <v>4481</v>
      </c>
    </row>
    <row r="6649" spans="1:16">
      <c r="A6649" s="27" t="s">
        <v>1021</v>
      </c>
      <c r="B6649" s="31">
        <v>202606</v>
      </c>
      <c r="C6649" s="27" t="s">
        <v>125</v>
      </c>
      <c r="D6649" s="27" t="s">
        <v>211</v>
      </c>
      <c r="E6649" s="27" t="s">
        <v>36</v>
      </c>
      <c r="F6649" s="27" t="s">
        <v>257</v>
      </c>
      <c r="G6649" s="33">
        <v>424003.01</v>
      </c>
      <c r="H6649" s="33">
        <v>424003.01</v>
      </c>
      <c r="I6649" s="33">
        <v>11822</v>
      </c>
      <c r="J6649" s="33">
        <v>938</v>
      </c>
      <c r="K6649" s="33">
        <v>10400</v>
      </c>
      <c r="L6649" s="33">
        <v>1</v>
      </c>
      <c r="M6649" s="33">
        <v>1</v>
      </c>
      <c r="N6649" s="33">
        <v>382397.81</v>
      </c>
      <c r="O6649" s="33">
        <v>2661</v>
      </c>
      <c r="P6649" s="33">
        <v>4721</v>
      </c>
    </row>
    <row r="6650" spans="1:16">
      <c r="A6650" s="27" t="s">
        <v>1021</v>
      </c>
      <c r="B6650" s="31">
        <v>202607</v>
      </c>
      <c r="C6650" s="27" t="s">
        <v>125</v>
      </c>
      <c r="D6650" s="27" t="s">
        <v>211</v>
      </c>
      <c r="E6650" s="27" t="s">
        <v>36</v>
      </c>
      <c r="F6650" s="27" t="s">
        <v>257</v>
      </c>
      <c r="G6650" s="33">
        <v>374971.08</v>
      </c>
      <c r="H6650" s="33">
        <v>374971.08</v>
      </c>
      <c r="I6650" s="33">
        <v>9259</v>
      </c>
      <c r="J6650" s="33">
        <v>710</v>
      </c>
      <c r="K6650" s="33">
        <v>10400</v>
      </c>
      <c r="L6650" s="33">
        <v>1</v>
      </c>
      <c r="M6650" s="33">
        <v>1</v>
      </c>
      <c r="N6650" s="33">
        <v>340307.84</v>
      </c>
      <c r="O6650" s="33">
        <v>2116.1</v>
      </c>
      <c r="P6650" s="33">
        <v>3940</v>
      </c>
    </row>
    <row r="6651" spans="1:16">
      <c r="A6651" s="27" t="s">
        <v>1023</v>
      </c>
      <c r="B6651" s="31">
        <v>202408</v>
      </c>
      <c r="C6651" s="27" t="s">
        <v>125</v>
      </c>
      <c r="D6651" s="27" t="s">
        <v>211</v>
      </c>
      <c r="E6651" s="27" t="s">
        <v>36</v>
      </c>
      <c r="F6651" s="27" t="s">
        <v>257</v>
      </c>
      <c r="G6651" s="33">
        <v>135029.91</v>
      </c>
      <c r="H6651" s="33">
        <v>0</v>
      </c>
      <c r="I6651" s="33">
        <v>3403</v>
      </c>
      <c r="J6651" s="33">
        <v>259</v>
      </c>
      <c r="K6651" s="33">
        <v>7900</v>
      </c>
      <c r="L6651" s="33">
        <v>1</v>
      </c>
      <c r="M6651" s="33">
        <v>0</v>
      </c>
      <c r="N6651" s="33">
        <v>237779.86</v>
      </c>
      <c r="O6651" s="33">
        <v>847.7</v>
      </c>
      <c r="P6651" s="33">
        <v>1465</v>
      </c>
    </row>
    <row r="6652" spans="1:16">
      <c r="A6652" s="27" t="s">
        <v>1023</v>
      </c>
      <c r="B6652" s="31">
        <v>202409</v>
      </c>
      <c r="C6652" s="27" t="s">
        <v>125</v>
      </c>
      <c r="D6652" s="27" t="s">
        <v>211</v>
      </c>
      <c r="E6652" s="27" t="s">
        <v>36</v>
      </c>
      <c r="F6652" s="27" t="s">
        <v>257</v>
      </c>
      <c r="G6652" s="33">
        <v>146554.86</v>
      </c>
      <c r="H6652" s="33">
        <v>0</v>
      </c>
      <c r="I6652" s="33">
        <v>3704</v>
      </c>
      <c r="J6652" s="33">
        <v>286</v>
      </c>
      <c r="K6652" s="33">
        <v>7900</v>
      </c>
      <c r="L6652" s="33">
        <v>1</v>
      </c>
      <c r="M6652" s="33">
        <v>0</v>
      </c>
      <c r="N6652" s="33">
        <v>228839.54</v>
      </c>
      <c r="O6652" s="33">
        <v>738</v>
      </c>
      <c r="P6652" s="33">
        <v>1540</v>
      </c>
    </row>
    <row r="6653" spans="1:16">
      <c r="A6653" s="27" t="s">
        <v>1023</v>
      </c>
      <c r="B6653" s="31">
        <v>202410</v>
      </c>
      <c r="C6653" s="27" t="s">
        <v>125</v>
      </c>
      <c r="D6653" s="27" t="s">
        <v>211</v>
      </c>
      <c r="E6653" s="27" t="s">
        <v>36</v>
      </c>
      <c r="F6653" s="27" t="s">
        <v>257</v>
      </c>
      <c r="G6653" s="33">
        <v>159370.33</v>
      </c>
      <c r="H6653" s="33">
        <v>0</v>
      </c>
      <c r="I6653" s="33">
        <v>3871</v>
      </c>
      <c r="J6653" s="33">
        <v>272</v>
      </c>
      <c r="K6653" s="33">
        <v>7900</v>
      </c>
      <c r="L6653" s="33">
        <v>1</v>
      </c>
      <c r="M6653" s="33">
        <v>0</v>
      </c>
      <c r="N6653" s="33">
        <v>251590.75</v>
      </c>
      <c r="O6653" s="33">
        <v>877</v>
      </c>
      <c r="P6653" s="33">
        <v>1596</v>
      </c>
    </row>
    <row r="6654" spans="1:16">
      <c r="A6654" s="27" t="s">
        <v>1023</v>
      </c>
      <c r="B6654" s="31">
        <v>202411</v>
      </c>
      <c r="C6654" s="27" t="s">
        <v>125</v>
      </c>
      <c r="D6654" s="27" t="s">
        <v>211</v>
      </c>
      <c r="E6654" s="27" t="s">
        <v>36</v>
      </c>
      <c r="F6654" s="27" t="s">
        <v>257</v>
      </c>
      <c r="G6654" s="33">
        <v>213649.8</v>
      </c>
      <c r="H6654" s="33">
        <v>0</v>
      </c>
      <c r="I6654" s="33">
        <v>5304</v>
      </c>
      <c r="J6654" s="33">
        <v>383</v>
      </c>
      <c r="K6654" s="33">
        <v>7900</v>
      </c>
      <c r="L6654" s="33">
        <v>1</v>
      </c>
      <c r="M6654" s="33">
        <v>0</v>
      </c>
      <c r="N6654" s="33">
        <v>303901.85</v>
      </c>
      <c r="O6654" s="33">
        <v>1201.9</v>
      </c>
      <c r="P6654" s="33">
        <v>2194</v>
      </c>
    </row>
    <row r="6655" spans="1:16">
      <c r="A6655" s="27" t="s">
        <v>1023</v>
      </c>
      <c r="B6655" s="31">
        <v>202412</v>
      </c>
      <c r="C6655" s="27" t="s">
        <v>125</v>
      </c>
      <c r="D6655" s="27" t="s">
        <v>211</v>
      </c>
      <c r="E6655" s="27" t="s">
        <v>36</v>
      </c>
      <c r="F6655" s="27" t="s">
        <v>257</v>
      </c>
      <c r="G6655" s="33">
        <v>241692.86</v>
      </c>
      <c r="H6655" s="33">
        <v>0</v>
      </c>
      <c r="I6655" s="33">
        <v>6146</v>
      </c>
      <c r="J6655" s="33">
        <v>490</v>
      </c>
      <c r="K6655" s="33">
        <v>7900</v>
      </c>
      <c r="L6655" s="33">
        <v>1</v>
      </c>
      <c r="M6655" s="33">
        <v>0</v>
      </c>
      <c r="N6655" s="33">
        <v>349183.92</v>
      </c>
      <c r="O6655" s="33">
        <v>1332.9</v>
      </c>
      <c r="P6655" s="33">
        <v>2421</v>
      </c>
    </row>
    <row r="6656" spans="1:16">
      <c r="A6656" s="27" t="s">
        <v>1023</v>
      </c>
      <c r="B6656" s="31">
        <v>202501</v>
      </c>
      <c r="C6656" s="27" t="s">
        <v>125</v>
      </c>
      <c r="D6656" s="27" t="s">
        <v>211</v>
      </c>
      <c r="E6656" s="27" t="s">
        <v>36</v>
      </c>
      <c r="F6656" s="27" t="s">
        <v>257</v>
      </c>
      <c r="G6656" s="33">
        <v>127327.19</v>
      </c>
      <c r="H6656" s="33">
        <v>0</v>
      </c>
      <c r="I6656" s="33">
        <v>3194</v>
      </c>
      <c r="J6656" s="33">
        <v>230</v>
      </c>
      <c r="K6656" s="33">
        <v>7900</v>
      </c>
      <c r="L6656" s="33">
        <v>1</v>
      </c>
      <c r="M6656" s="33">
        <v>0</v>
      </c>
      <c r="N6656" s="33">
        <v>177644.85</v>
      </c>
      <c r="O6656" s="33">
        <v>758.2</v>
      </c>
      <c r="P6656" s="33">
        <v>1348</v>
      </c>
    </row>
    <row r="6657" spans="1:16">
      <c r="A6657" s="27" t="s">
        <v>1023</v>
      </c>
      <c r="B6657" s="31">
        <v>202502</v>
      </c>
      <c r="C6657" s="27" t="s">
        <v>125</v>
      </c>
      <c r="D6657" s="27" t="s">
        <v>211</v>
      </c>
      <c r="E6657" s="27" t="s">
        <v>36</v>
      </c>
      <c r="F6657" s="27" t="s">
        <v>257</v>
      </c>
      <c r="G6657" s="33">
        <v>131400.04</v>
      </c>
      <c r="H6657" s="33">
        <v>0</v>
      </c>
      <c r="I6657" s="33">
        <v>3157</v>
      </c>
      <c r="J6657" s="33">
        <v>232</v>
      </c>
      <c r="K6657" s="33">
        <v>7900</v>
      </c>
      <c r="L6657" s="33">
        <v>1</v>
      </c>
      <c r="M6657" s="33">
        <v>0</v>
      </c>
      <c r="N6657" s="33">
        <v>183191.82</v>
      </c>
      <c r="O6657" s="33">
        <v>757.2</v>
      </c>
      <c r="P6657" s="33">
        <v>1341</v>
      </c>
    </row>
    <row r="6658" spans="1:16">
      <c r="A6658" s="27" t="s">
        <v>1023</v>
      </c>
      <c r="B6658" s="31">
        <v>202503</v>
      </c>
      <c r="C6658" s="27" t="s">
        <v>125</v>
      </c>
      <c r="D6658" s="27" t="s">
        <v>211</v>
      </c>
      <c r="E6658" s="27" t="s">
        <v>36</v>
      </c>
      <c r="F6658" s="27" t="s">
        <v>257</v>
      </c>
      <c r="G6658" s="33">
        <v>194947.33</v>
      </c>
      <c r="H6658" s="33">
        <v>0</v>
      </c>
      <c r="I6658" s="33">
        <v>4828</v>
      </c>
      <c r="J6658" s="33">
        <v>372</v>
      </c>
      <c r="K6658" s="33">
        <v>7900</v>
      </c>
      <c r="L6658" s="33">
        <v>1</v>
      </c>
      <c r="M6658" s="33">
        <v>0</v>
      </c>
      <c r="N6658" s="33">
        <v>228515.89</v>
      </c>
      <c r="O6658" s="33">
        <v>1059.6</v>
      </c>
      <c r="P6658" s="33">
        <v>2127</v>
      </c>
    </row>
    <row r="6659" spans="1:16">
      <c r="A6659" s="27" t="s">
        <v>1023</v>
      </c>
      <c r="B6659" s="31">
        <v>202504</v>
      </c>
      <c r="C6659" s="27" t="s">
        <v>125</v>
      </c>
      <c r="D6659" s="27" t="s">
        <v>211</v>
      </c>
      <c r="E6659" s="27" t="s">
        <v>36</v>
      </c>
      <c r="F6659" s="27" t="s">
        <v>257</v>
      </c>
      <c r="G6659" s="33">
        <v>228428.3</v>
      </c>
      <c r="H6659" s="33">
        <v>0</v>
      </c>
      <c r="I6659" s="33">
        <v>5922</v>
      </c>
      <c r="J6659" s="33">
        <v>454</v>
      </c>
      <c r="K6659" s="33">
        <v>7900</v>
      </c>
      <c r="L6659" s="33">
        <v>1</v>
      </c>
      <c r="M6659" s="33">
        <v>0</v>
      </c>
      <c r="N6659" s="33">
        <v>269157.54</v>
      </c>
      <c r="O6659" s="33">
        <v>1470.4</v>
      </c>
      <c r="P6659" s="33">
        <v>2441</v>
      </c>
    </row>
    <row r="6660" spans="1:16">
      <c r="A6660" s="27" t="s">
        <v>1023</v>
      </c>
      <c r="B6660" s="31">
        <v>202505</v>
      </c>
      <c r="C6660" s="27" t="s">
        <v>125</v>
      </c>
      <c r="D6660" s="27" t="s">
        <v>211</v>
      </c>
      <c r="E6660" s="27" t="s">
        <v>36</v>
      </c>
      <c r="F6660" s="27" t="s">
        <v>257</v>
      </c>
      <c r="G6660" s="33">
        <v>253172.33</v>
      </c>
      <c r="H6660" s="33">
        <v>0</v>
      </c>
      <c r="I6660" s="33">
        <v>6442</v>
      </c>
      <c r="J6660" s="33">
        <v>486</v>
      </c>
      <c r="K6660" s="33">
        <v>7900</v>
      </c>
      <c r="L6660" s="33">
        <v>1</v>
      </c>
      <c r="M6660" s="33">
        <v>0</v>
      </c>
      <c r="N6660" s="33">
        <v>295065.91</v>
      </c>
      <c r="O6660" s="33">
        <v>1473.1</v>
      </c>
      <c r="P6660" s="33">
        <v>2679</v>
      </c>
    </row>
    <row r="6661" spans="1:16">
      <c r="A6661" s="27" t="s">
        <v>1023</v>
      </c>
      <c r="B6661" s="31">
        <v>202506</v>
      </c>
      <c r="C6661" s="27" t="s">
        <v>125</v>
      </c>
      <c r="D6661" s="27" t="s">
        <v>211</v>
      </c>
      <c r="E6661" s="27" t="s">
        <v>36</v>
      </c>
      <c r="F6661" s="27" t="s">
        <v>257</v>
      </c>
      <c r="G6661" s="33">
        <v>235720.7</v>
      </c>
      <c r="H6661" s="33">
        <v>0</v>
      </c>
      <c r="I6661" s="33">
        <v>6264</v>
      </c>
      <c r="J6661" s="33">
        <v>467</v>
      </c>
      <c r="K6661" s="33">
        <v>7900</v>
      </c>
      <c r="L6661" s="33">
        <v>1</v>
      </c>
      <c r="M6661" s="33">
        <v>0</v>
      </c>
      <c r="N6661" s="33">
        <v>288528.75</v>
      </c>
      <c r="O6661" s="33">
        <v>1335.5</v>
      </c>
      <c r="P6661" s="33">
        <v>2505</v>
      </c>
    </row>
    <row r="6662" spans="1:16">
      <c r="A6662" s="27" t="s">
        <v>1023</v>
      </c>
      <c r="B6662" s="31">
        <v>202507</v>
      </c>
      <c r="C6662" s="27" t="s">
        <v>125</v>
      </c>
      <c r="D6662" s="27" t="s">
        <v>211</v>
      </c>
      <c r="E6662" s="27" t="s">
        <v>36</v>
      </c>
      <c r="F6662" s="27" t="s">
        <v>257</v>
      </c>
      <c r="G6662" s="33">
        <v>209679.97</v>
      </c>
      <c r="H6662" s="33">
        <v>0</v>
      </c>
      <c r="I6662" s="33">
        <v>5609</v>
      </c>
      <c r="J6662" s="33">
        <v>393</v>
      </c>
      <c r="K6662" s="33">
        <v>7900</v>
      </c>
      <c r="L6662" s="33">
        <v>1</v>
      </c>
      <c r="M6662" s="33">
        <v>0</v>
      </c>
      <c r="N6662" s="33">
        <v>256770.81</v>
      </c>
      <c r="O6662" s="33">
        <v>1080.7</v>
      </c>
      <c r="P6662" s="33">
        <v>2270</v>
      </c>
    </row>
    <row r="6663" spans="1:16">
      <c r="A6663" s="27" t="s">
        <v>1023</v>
      </c>
      <c r="B6663" s="31">
        <v>202508</v>
      </c>
      <c r="C6663" s="27" t="s">
        <v>125</v>
      </c>
      <c r="D6663" s="27" t="s">
        <v>211</v>
      </c>
      <c r="E6663" s="27" t="s">
        <v>36</v>
      </c>
      <c r="F6663" s="27" t="s">
        <v>257</v>
      </c>
      <c r="G6663" s="33">
        <v>209246.25</v>
      </c>
      <c r="H6663" s="33">
        <v>0</v>
      </c>
      <c r="I6663" s="33">
        <v>5651</v>
      </c>
      <c r="J6663" s="33">
        <v>508</v>
      </c>
      <c r="K6663" s="33">
        <v>7900</v>
      </c>
      <c r="L6663" s="33">
        <v>1</v>
      </c>
      <c r="M6663" s="33">
        <v>0</v>
      </c>
      <c r="N6663" s="33">
        <v>247528.83</v>
      </c>
      <c r="O6663" s="33">
        <v>1221.8</v>
      </c>
      <c r="P6663" s="33">
        <v>2301</v>
      </c>
    </row>
    <row r="6664" spans="1:16">
      <c r="A6664" s="27" t="s">
        <v>1023</v>
      </c>
      <c r="B6664" s="31">
        <v>202509</v>
      </c>
      <c r="C6664" s="27" t="s">
        <v>125</v>
      </c>
      <c r="D6664" s="27" t="s">
        <v>211</v>
      </c>
      <c r="E6664" s="27" t="s">
        <v>36</v>
      </c>
      <c r="F6664" s="27" t="s">
        <v>257</v>
      </c>
      <c r="G6664" s="33">
        <v>184226.83</v>
      </c>
      <c r="H6664" s="33">
        <v>0</v>
      </c>
      <c r="I6664" s="33">
        <v>4632</v>
      </c>
      <c r="J6664" s="33">
        <v>390</v>
      </c>
      <c r="K6664" s="33">
        <v>7900</v>
      </c>
      <c r="L6664" s="33">
        <v>1</v>
      </c>
      <c r="M6664" s="33">
        <v>0</v>
      </c>
      <c r="N6664" s="33">
        <v>238221.96</v>
      </c>
      <c r="O6664" s="33">
        <v>1023</v>
      </c>
      <c r="P6664" s="33">
        <v>1942</v>
      </c>
    </row>
    <row r="6665" spans="1:16">
      <c r="A6665" s="27" t="s">
        <v>1023</v>
      </c>
      <c r="B6665" s="31">
        <v>202510</v>
      </c>
      <c r="C6665" s="27" t="s">
        <v>125</v>
      </c>
      <c r="D6665" s="27" t="s">
        <v>211</v>
      </c>
      <c r="E6665" s="27" t="s">
        <v>36</v>
      </c>
      <c r="F6665" s="27" t="s">
        <v>257</v>
      </c>
      <c r="G6665" s="33">
        <v>215453.79</v>
      </c>
      <c r="H6665" s="33">
        <v>0</v>
      </c>
      <c r="I6665" s="33">
        <v>5611</v>
      </c>
      <c r="J6665" s="33">
        <v>459</v>
      </c>
      <c r="K6665" s="33">
        <v>7900</v>
      </c>
      <c r="L6665" s="33">
        <v>1</v>
      </c>
      <c r="M6665" s="33">
        <v>0</v>
      </c>
      <c r="N6665" s="33">
        <v>261905.97</v>
      </c>
      <c r="O6665" s="33">
        <v>1173.6</v>
      </c>
      <c r="P6665" s="33">
        <v>2316</v>
      </c>
    </row>
    <row r="6666" spans="1:16">
      <c r="A6666" s="27" t="s">
        <v>1023</v>
      </c>
      <c r="B6666" s="31">
        <v>202511</v>
      </c>
      <c r="C6666" s="27" t="s">
        <v>125</v>
      </c>
      <c r="D6666" s="27" t="s">
        <v>211</v>
      </c>
      <c r="E6666" s="27" t="s">
        <v>36</v>
      </c>
      <c r="F6666" s="27" t="s">
        <v>257</v>
      </c>
      <c r="G6666" s="33">
        <v>268760.89</v>
      </c>
      <c r="H6666" s="33">
        <v>0</v>
      </c>
      <c r="I6666" s="33">
        <v>7255</v>
      </c>
      <c r="J6666" s="33">
        <v>547</v>
      </c>
      <c r="K6666" s="33">
        <v>7900</v>
      </c>
      <c r="L6666" s="33">
        <v>1</v>
      </c>
      <c r="M6666" s="33">
        <v>0</v>
      </c>
      <c r="N6666" s="33">
        <v>316361.83</v>
      </c>
      <c r="O6666" s="33">
        <v>1629</v>
      </c>
      <c r="P6666" s="33">
        <v>2813</v>
      </c>
    </row>
    <row r="6667" spans="1:16">
      <c r="A6667" s="27" t="s">
        <v>1023</v>
      </c>
      <c r="B6667" s="31">
        <v>202512</v>
      </c>
      <c r="C6667" s="27" t="s">
        <v>125</v>
      </c>
      <c r="D6667" s="27" t="s">
        <v>211</v>
      </c>
      <c r="E6667" s="27" t="s">
        <v>36</v>
      </c>
      <c r="F6667" s="27" t="s">
        <v>257</v>
      </c>
      <c r="G6667" s="33">
        <v>270161.99</v>
      </c>
      <c r="H6667" s="33">
        <v>0</v>
      </c>
      <c r="I6667" s="33">
        <v>6551</v>
      </c>
      <c r="J6667" s="33">
        <v>563</v>
      </c>
      <c r="K6667" s="33">
        <v>7900</v>
      </c>
      <c r="L6667" s="33">
        <v>1</v>
      </c>
      <c r="M6667" s="33">
        <v>0</v>
      </c>
      <c r="N6667" s="33">
        <v>363500.46</v>
      </c>
      <c r="O6667" s="33">
        <v>1585.4</v>
      </c>
      <c r="P6667" s="33">
        <v>2570</v>
      </c>
    </row>
    <row r="6668" spans="1:16">
      <c r="A6668" s="27" t="s">
        <v>1023</v>
      </c>
      <c r="B6668" s="31">
        <v>202601</v>
      </c>
      <c r="C6668" s="27" t="s">
        <v>125</v>
      </c>
      <c r="D6668" s="27" t="s">
        <v>211</v>
      </c>
      <c r="E6668" s="27" t="s">
        <v>36</v>
      </c>
      <c r="F6668" s="27" t="s">
        <v>257</v>
      </c>
      <c r="G6668" s="33">
        <v>157558.31</v>
      </c>
      <c r="H6668" s="33">
        <v>0</v>
      </c>
      <c r="I6668" s="33">
        <v>4278</v>
      </c>
      <c r="J6668" s="33">
        <v>337</v>
      </c>
      <c r="K6668" s="33">
        <v>7900</v>
      </c>
      <c r="L6668" s="33">
        <v>1</v>
      </c>
      <c r="M6668" s="33">
        <v>0</v>
      </c>
      <c r="N6668" s="33">
        <v>184928.29</v>
      </c>
      <c r="O6668" s="33">
        <v>827</v>
      </c>
      <c r="P6668" s="33">
        <v>1799</v>
      </c>
    </row>
    <row r="6669" spans="1:16">
      <c r="A6669" s="27" t="s">
        <v>1023</v>
      </c>
      <c r="B6669" s="31">
        <v>202602</v>
      </c>
      <c r="C6669" s="27" t="s">
        <v>125</v>
      </c>
      <c r="D6669" s="27" t="s">
        <v>211</v>
      </c>
      <c r="E6669" s="27" t="s">
        <v>36</v>
      </c>
      <c r="F6669" s="27" t="s">
        <v>257</v>
      </c>
      <c r="G6669" s="33">
        <v>166955.14</v>
      </c>
      <c r="H6669" s="33">
        <v>0</v>
      </c>
      <c r="I6669" s="33">
        <v>4515</v>
      </c>
      <c r="J6669" s="33">
        <v>338</v>
      </c>
      <c r="K6669" s="33">
        <v>7900</v>
      </c>
      <c r="L6669" s="33">
        <v>1</v>
      </c>
      <c r="M6669" s="33">
        <v>0</v>
      </c>
      <c r="N6669" s="33">
        <v>190702.68</v>
      </c>
      <c r="O6669" s="33">
        <v>944.3</v>
      </c>
      <c r="P6669" s="33">
        <v>1863</v>
      </c>
    </row>
    <row r="6670" spans="1:16">
      <c r="A6670" s="27" t="s">
        <v>1023</v>
      </c>
      <c r="B6670" s="31">
        <v>202603</v>
      </c>
      <c r="C6670" s="27" t="s">
        <v>125</v>
      </c>
      <c r="D6670" s="27" t="s">
        <v>211</v>
      </c>
      <c r="E6670" s="27" t="s">
        <v>36</v>
      </c>
      <c r="F6670" s="27" t="s">
        <v>257</v>
      </c>
      <c r="G6670" s="33">
        <v>186368.55</v>
      </c>
      <c r="H6670" s="33">
        <v>0</v>
      </c>
      <c r="I6670" s="33">
        <v>4708</v>
      </c>
      <c r="J6670" s="33">
        <v>320</v>
      </c>
      <c r="K6670" s="33">
        <v>7900</v>
      </c>
      <c r="L6670" s="33">
        <v>1</v>
      </c>
      <c r="M6670" s="33">
        <v>0</v>
      </c>
      <c r="N6670" s="33">
        <v>237885.04</v>
      </c>
      <c r="O6670" s="33">
        <v>1100.3</v>
      </c>
      <c r="P6670" s="33">
        <v>1947</v>
      </c>
    </row>
    <row r="6671" spans="1:16">
      <c r="A6671" s="27" t="s">
        <v>1023</v>
      </c>
      <c r="B6671" s="31">
        <v>202604</v>
      </c>
      <c r="C6671" s="27" t="s">
        <v>125</v>
      </c>
      <c r="D6671" s="27" t="s">
        <v>211</v>
      </c>
      <c r="E6671" s="27" t="s">
        <v>36</v>
      </c>
      <c r="F6671" s="27" t="s">
        <v>257</v>
      </c>
      <c r="G6671" s="33">
        <v>217955.85</v>
      </c>
      <c r="H6671" s="33">
        <v>0</v>
      </c>
      <c r="I6671" s="33">
        <v>6019</v>
      </c>
      <c r="J6671" s="33">
        <v>447</v>
      </c>
      <c r="K6671" s="33">
        <v>7900</v>
      </c>
      <c r="L6671" s="33">
        <v>1</v>
      </c>
      <c r="M6671" s="33">
        <v>0</v>
      </c>
      <c r="N6671" s="33">
        <v>280193</v>
      </c>
      <c r="O6671" s="33">
        <v>1150.3</v>
      </c>
      <c r="P6671" s="33">
        <v>2426</v>
      </c>
    </row>
    <row r="6672" spans="1:16">
      <c r="A6672" s="27" t="s">
        <v>1023</v>
      </c>
      <c r="B6672" s="31">
        <v>202605</v>
      </c>
      <c r="C6672" s="27" t="s">
        <v>125</v>
      </c>
      <c r="D6672" s="27" t="s">
        <v>211</v>
      </c>
      <c r="E6672" s="27" t="s">
        <v>36</v>
      </c>
      <c r="F6672" s="27" t="s">
        <v>257</v>
      </c>
      <c r="G6672" s="33">
        <v>226832.93</v>
      </c>
      <c r="H6672" s="33">
        <v>226832.93</v>
      </c>
      <c r="I6672" s="33">
        <v>5535</v>
      </c>
      <c r="J6672" s="33">
        <v>456</v>
      </c>
      <c r="K6672" s="33">
        <v>7900</v>
      </c>
      <c r="L6672" s="33">
        <v>1</v>
      </c>
      <c r="M6672" s="33">
        <v>1</v>
      </c>
      <c r="N6672" s="33">
        <v>307163.61</v>
      </c>
      <c r="O6672" s="33">
        <v>1358.3</v>
      </c>
      <c r="P6672" s="33">
        <v>2283</v>
      </c>
    </row>
    <row r="6673" spans="1:16">
      <c r="A6673" s="27" t="s">
        <v>1023</v>
      </c>
      <c r="B6673" s="31">
        <v>202606</v>
      </c>
      <c r="C6673" s="27" t="s">
        <v>125</v>
      </c>
      <c r="D6673" s="27" t="s">
        <v>211</v>
      </c>
      <c r="E6673" s="27" t="s">
        <v>36</v>
      </c>
      <c r="F6673" s="27" t="s">
        <v>257</v>
      </c>
      <c r="G6673" s="33">
        <v>227153</v>
      </c>
      <c r="H6673" s="33">
        <v>227153</v>
      </c>
      <c r="I6673" s="33">
        <v>5466</v>
      </c>
      <c r="J6673" s="33">
        <v>417</v>
      </c>
      <c r="K6673" s="33">
        <v>7900</v>
      </c>
      <c r="L6673" s="33">
        <v>1</v>
      </c>
      <c r="M6673" s="33">
        <v>1</v>
      </c>
      <c r="N6673" s="33">
        <v>300358.43</v>
      </c>
      <c r="O6673" s="33">
        <v>1326.9</v>
      </c>
      <c r="P6673" s="33">
        <v>2281</v>
      </c>
    </row>
    <row r="6674" spans="1:16">
      <c r="A6674" s="27" t="s">
        <v>1023</v>
      </c>
      <c r="B6674" s="31">
        <v>202607</v>
      </c>
      <c r="C6674" s="27" t="s">
        <v>125</v>
      </c>
      <c r="D6674" s="27" t="s">
        <v>211</v>
      </c>
      <c r="E6674" s="27" t="s">
        <v>36</v>
      </c>
      <c r="F6674" s="27" t="s">
        <v>257</v>
      </c>
      <c r="G6674" s="33">
        <v>206195.65</v>
      </c>
      <c r="H6674" s="33">
        <v>206195.65</v>
      </c>
      <c r="I6674" s="33">
        <v>5206</v>
      </c>
      <c r="J6674" s="33">
        <v>402</v>
      </c>
      <c r="K6674" s="33">
        <v>7900</v>
      </c>
      <c r="L6674" s="33">
        <v>1</v>
      </c>
      <c r="M6674" s="33">
        <v>1</v>
      </c>
      <c r="N6674" s="33">
        <v>267298.42</v>
      </c>
      <c r="O6674" s="33">
        <v>1090.3</v>
      </c>
      <c r="P6674" s="33">
        <v>2114</v>
      </c>
    </row>
    <row r="6675" spans="1:16">
      <c r="A6675" s="27" t="s">
        <v>1024</v>
      </c>
      <c r="B6675" s="31">
        <v>202408</v>
      </c>
      <c r="C6675" s="27" t="s">
        <v>125</v>
      </c>
      <c r="D6675" s="27" t="s">
        <v>211</v>
      </c>
      <c r="E6675" s="27" t="s">
        <v>36</v>
      </c>
      <c r="F6675" s="27" t="s">
        <v>289</v>
      </c>
      <c r="G6675" s="33">
        <v>751301.91</v>
      </c>
      <c r="H6675" s="33">
        <v>751301.91</v>
      </c>
      <c r="I6675" s="33">
        <v>13726</v>
      </c>
      <c r="J6675" s="33">
        <v>1089</v>
      </c>
      <c r="K6675" s="33">
        <v>20000</v>
      </c>
      <c r="L6675" s="33">
        <v>1</v>
      </c>
      <c r="M6675" s="33">
        <v>1</v>
      </c>
      <c r="N6675" s="33">
        <v>843224.53</v>
      </c>
      <c r="O6675" s="33">
        <v>3381.7</v>
      </c>
      <c r="P6675" s="33">
        <v>5799</v>
      </c>
    </row>
    <row r="6676" spans="1:16">
      <c r="A6676" s="27" t="s">
        <v>1024</v>
      </c>
      <c r="B6676" s="31">
        <v>202409</v>
      </c>
      <c r="C6676" s="27" t="s">
        <v>125</v>
      </c>
      <c r="D6676" s="27" t="s">
        <v>211</v>
      </c>
      <c r="E6676" s="27" t="s">
        <v>36</v>
      </c>
      <c r="F6676" s="27" t="s">
        <v>289</v>
      </c>
      <c r="G6676" s="33">
        <v>737884.59</v>
      </c>
      <c r="H6676" s="33">
        <v>737884.59</v>
      </c>
      <c r="I6676" s="33">
        <v>12872</v>
      </c>
      <c r="J6676" s="33">
        <v>1039</v>
      </c>
      <c r="K6676" s="33">
        <v>20000</v>
      </c>
      <c r="L6676" s="33">
        <v>1</v>
      </c>
      <c r="M6676" s="33">
        <v>1</v>
      </c>
      <c r="N6676" s="33">
        <v>811520.02</v>
      </c>
      <c r="O6676" s="33">
        <v>3660.2</v>
      </c>
      <c r="P6676" s="33">
        <v>5765</v>
      </c>
    </row>
    <row r="6677" spans="1:16">
      <c r="A6677" s="27" t="s">
        <v>1024</v>
      </c>
      <c r="B6677" s="31">
        <v>202410</v>
      </c>
      <c r="C6677" s="27" t="s">
        <v>125</v>
      </c>
      <c r="D6677" s="27" t="s">
        <v>211</v>
      </c>
      <c r="E6677" s="27" t="s">
        <v>36</v>
      </c>
      <c r="F6677" s="27" t="s">
        <v>289</v>
      </c>
      <c r="G6677" s="33">
        <v>807229.39</v>
      </c>
      <c r="H6677" s="33">
        <v>807229.39</v>
      </c>
      <c r="I6677" s="33">
        <v>14997</v>
      </c>
      <c r="J6677" s="33">
        <v>1121</v>
      </c>
      <c r="K6677" s="33">
        <v>20000</v>
      </c>
      <c r="L6677" s="33">
        <v>1</v>
      </c>
      <c r="M6677" s="33">
        <v>1</v>
      </c>
      <c r="N6677" s="33">
        <v>892201.27</v>
      </c>
      <c r="O6677" s="33">
        <v>3764.5</v>
      </c>
      <c r="P6677" s="33">
        <v>6390</v>
      </c>
    </row>
    <row r="6678" spans="1:16">
      <c r="A6678" s="27" t="s">
        <v>1024</v>
      </c>
      <c r="B6678" s="31">
        <v>202411</v>
      </c>
      <c r="C6678" s="27" t="s">
        <v>125</v>
      </c>
      <c r="D6678" s="27" t="s">
        <v>211</v>
      </c>
      <c r="E6678" s="27" t="s">
        <v>36</v>
      </c>
      <c r="F6678" s="27" t="s">
        <v>289</v>
      </c>
      <c r="G6678" s="33">
        <v>988040.6800000001</v>
      </c>
      <c r="H6678" s="33">
        <v>988040.6800000001</v>
      </c>
      <c r="I6678" s="33">
        <v>16970</v>
      </c>
      <c r="J6678" s="33">
        <v>1357</v>
      </c>
      <c r="K6678" s="33">
        <v>20000</v>
      </c>
      <c r="L6678" s="33">
        <v>1</v>
      </c>
      <c r="M6678" s="33">
        <v>1</v>
      </c>
      <c r="N6678" s="33">
        <v>1077709.04</v>
      </c>
      <c r="O6678" s="33">
        <v>4676.7</v>
      </c>
      <c r="P6678" s="33">
        <v>7859</v>
      </c>
    </row>
    <row r="6679" spans="1:16">
      <c r="A6679" s="27" t="s">
        <v>1024</v>
      </c>
      <c r="B6679" s="31">
        <v>202412</v>
      </c>
      <c r="C6679" s="27" t="s">
        <v>125</v>
      </c>
      <c r="D6679" s="27" t="s">
        <v>211</v>
      </c>
      <c r="E6679" s="27" t="s">
        <v>36</v>
      </c>
      <c r="F6679" s="27" t="s">
        <v>289</v>
      </c>
      <c r="G6679" s="33">
        <v>1051255.81</v>
      </c>
      <c r="H6679" s="33">
        <v>1051255.81</v>
      </c>
      <c r="I6679" s="33">
        <v>18326</v>
      </c>
      <c r="J6679" s="33">
        <v>1606</v>
      </c>
      <c r="K6679" s="33">
        <v>20000</v>
      </c>
      <c r="L6679" s="33">
        <v>1</v>
      </c>
      <c r="M6679" s="33">
        <v>1</v>
      </c>
      <c r="N6679" s="33">
        <v>1238290.13</v>
      </c>
      <c r="O6679" s="33">
        <v>4886.9</v>
      </c>
      <c r="P6679" s="33">
        <v>8185</v>
      </c>
    </row>
    <row r="6680" spans="1:16">
      <c r="A6680" s="27" t="s">
        <v>1024</v>
      </c>
      <c r="B6680" s="31">
        <v>202501</v>
      </c>
      <c r="C6680" s="27" t="s">
        <v>125</v>
      </c>
      <c r="D6680" s="27" t="s">
        <v>211</v>
      </c>
      <c r="E6680" s="27" t="s">
        <v>36</v>
      </c>
      <c r="F6680" s="27" t="s">
        <v>289</v>
      </c>
      <c r="G6680" s="33">
        <v>600973.0699999999</v>
      </c>
      <c r="H6680" s="33">
        <v>600973.0699999999</v>
      </c>
      <c r="I6680" s="33">
        <v>10080</v>
      </c>
      <c r="J6680" s="33">
        <v>950</v>
      </c>
      <c r="K6680" s="33">
        <v>20000</v>
      </c>
      <c r="L6680" s="33">
        <v>1</v>
      </c>
      <c r="M6680" s="33">
        <v>1</v>
      </c>
      <c r="N6680" s="33">
        <v>629971.34</v>
      </c>
      <c r="O6680" s="33">
        <v>2875.2</v>
      </c>
      <c r="P6680" s="33">
        <v>4588</v>
      </c>
    </row>
    <row r="6681" spans="1:16">
      <c r="A6681" s="27" t="s">
        <v>1024</v>
      </c>
      <c r="B6681" s="31">
        <v>202502</v>
      </c>
      <c r="C6681" s="27" t="s">
        <v>125</v>
      </c>
      <c r="D6681" s="27" t="s">
        <v>211</v>
      </c>
      <c r="E6681" s="27" t="s">
        <v>36</v>
      </c>
      <c r="F6681" s="27" t="s">
        <v>289</v>
      </c>
      <c r="G6681" s="33">
        <v>531297.34</v>
      </c>
      <c r="H6681" s="33">
        <v>531297.34</v>
      </c>
      <c r="I6681" s="33">
        <v>9741</v>
      </c>
      <c r="J6681" s="33">
        <v>913</v>
      </c>
      <c r="K6681" s="33">
        <v>20000</v>
      </c>
      <c r="L6681" s="33">
        <v>1</v>
      </c>
      <c r="M6681" s="33">
        <v>1</v>
      </c>
      <c r="N6681" s="33">
        <v>649642.22</v>
      </c>
      <c r="O6681" s="33">
        <v>2589.4</v>
      </c>
      <c r="P6681" s="33">
        <v>4213</v>
      </c>
    </row>
    <row r="6682" spans="1:16">
      <c r="A6682" s="27" t="s">
        <v>1024</v>
      </c>
      <c r="B6682" s="31">
        <v>202503</v>
      </c>
      <c r="C6682" s="27" t="s">
        <v>125</v>
      </c>
      <c r="D6682" s="27" t="s">
        <v>211</v>
      </c>
      <c r="E6682" s="27" t="s">
        <v>36</v>
      </c>
      <c r="F6682" s="27" t="s">
        <v>289</v>
      </c>
      <c r="G6682" s="33">
        <v>697584.71</v>
      </c>
      <c r="H6682" s="33">
        <v>697584.71</v>
      </c>
      <c r="I6682" s="33">
        <v>12947</v>
      </c>
      <c r="J6682" s="33">
        <v>1108</v>
      </c>
      <c r="K6682" s="33">
        <v>20000</v>
      </c>
      <c r="L6682" s="33">
        <v>1</v>
      </c>
      <c r="M6682" s="33">
        <v>1</v>
      </c>
      <c r="N6682" s="33">
        <v>810372.28</v>
      </c>
      <c r="O6682" s="33">
        <v>3308.4</v>
      </c>
      <c r="P6682" s="33">
        <v>5623</v>
      </c>
    </row>
    <row r="6683" spans="1:16">
      <c r="A6683" s="27" t="s">
        <v>1024</v>
      </c>
      <c r="B6683" s="31">
        <v>202504</v>
      </c>
      <c r="C6683" s="27" t="s">
        <v>125</v>
      </c>
      <c r="D6683" s="27" t="s">
        <v>211</v>
      </c>
      <c r="E6683" s="27" t="s">
        <v>36</v>
      </c>
      <c r="F6683" s="27" t="s">
        <v>289</v>
      </c>
      <c r="G6683" s="33">
        <v>852707.71</v>
      </c>
      <c r="H6683" s="33">
        <v>852707.71</v>
      </c>
      <c r="I6683" s="33">
        <v>16146</v>
      </c>
      <c r="J6683" s="33">
        <v>1542</v>
      </c>
      <c r="K6683" s="33">
        <v>20000</v>
      </c>
      <c r="L6683" s="33">
        <v>1</v>
      </c>
      <c r="M6683" s="33">
        <v>1</v>
      </c>
      <c r="N6683" s="33">
        <v>954497.36</v>
      </c>
      <c r="O6683" s="33">
        <v>3894.6</v>
      </c>
      <c r="P6683" s="33">
        <v>6870</v>
      </c>
    </row>
    <row r="6684" spans="1:16">
      <c r="A6684" s="27" t="s">
        <v>1024</v>
      </c>
      <c r="B6684" s="31">
        <v>202505</v>
      </c>
      <c r="C6684" s="27" t="s">
        <v>125</v>
      </c>
      <c r="D6684" s="27" t="s">
        <v>211</v>
      </c>
      <c r="E6684" s="27" t="s">
        <v>36</v>
      </c>
      <c r="F6684" s="27" t="s">
        <v>289</v>
      </c>
      <c r="G6684" s="33">
        <v>909806.99</v>
      </c>
      <c r="H6684" s="33">
        <v>909806.99</v>
      </c>
      <c r="I6684" s="33">
        <v>16078</v>
      </c>
      <c r="J6684" s="33">
        <v>1181</v>
      </c>
      <c r="K6684" s="33">
        <v>20000</v>
      </c>
      <c r="L6684" s="33">
        <v>1</v>
      </c>
      <c r="M6684" s="33">
        <v>1</v>
      </c>
      <c r="N6684" s="33">
        <v>1046374.66</v>
      </c>
      <c r="O6684" s="33">
        <v>4461.7</v>
      </c>
      <c r="P6684" s="33">
        <v>7270</v>
      </c>
    </row>
    <row r="6685" spans="1:16">
      <c r="A6685" s="27" t="s">
        <v>1024</v>
      </c>
      <c r="B6685" s="31">
        <v>202506</v>
      </c>
      <c r="C6685" s="27" t="s">
        <v>125</v>
      </c>
      <c r="D6685" s="27" t="s">
        <v>211</v>
      </c>
      <c r="E6685" s="27" t="s">
        <v>36</v>
      </c>
      <c r="F6685" s="27" t="s">
        <v>289</v>
      </c>
      <c r="G6685" s="33">
        <v>929328.3100000001</v>
      </c>
      <c r="H6685" s="33">
        <v>929328.3100000001</v>
      </c>
      <c r="I6685" s="33">
        <v>16355</v>
      </c>
      <c r="J6685" s="33">
        <v>1370</v>
      </c>
      <c r="K6685" s="33">
        <v>20000</v>
      </c>
      <c r="L6685" s="33">
        <v>1</v>
      </c>
      <c r="M6685" s="33">
        <v>1</v>
      </c>
      <c r="N6685" s="33">
        <v>1023192.32</v>
      </c>
      <c r="O6685" s="33">
        <v>4095.2</v>
      </c>
      <c r="P6685" s="33">
        <v>6956</v>
      </c>
    </row>
    <row r="6686" spans="1:16">
      <c r="A6686" s="27" t="s">
        <v>1024</v>
      </c>
      <c r="B6686" s="31">
        <v>202507</v>
      </c>
      <c r="C6686" s="27" t="s">
        <v>125</v>
      </c>
      <c r="D6686" s="27" t="s">
        <v>211</v>
      </c>
      <c r="E6686" s="27" t="s">
        <v>36</v>
      </c>
      <c r="F6686" s="27" t="s">
        <v>289</v>
      </c>
      <c r="G6686" s="33">
        <v>805099.05</v>
      </c>
      <c r="H6686" s="33">
        <v>805099.05</v>
      </c>
      <c r="I6686" s="33">
        <v>14885</v>
      </c>
      <c r="J6686" s="33">
        <v>1481</v>
      </c>
      <c r="K6686" s="33">
        <v>20000</v>
      </c>
      <c r="L6686" s="33">
        <v>1</v>
      </c>
      <c r="M6686" s="33">
        <v>1</v>
      </c>
      <c r="N6686" s="33">
        <v>910571.03</v>
      </c>
      <c r="O6686" s="33">
        <v>3444.2</v>
      </c>
      <c r="P6686" s="33">
        <v>6205</v>
      </c>
    </row>
    <row r="6687" spans="1:16">
      <c r="A6687" s="27" t="s">
        <v>1024</v>
      </c>
      <c r="B6687" s="31">
        <v>202508</v>
      </c>
      <c r="C6687" s="27" t="s">
        <v>125</v>
      </c>
      <c r="D6687" s="27" t="s">
        <v>211</v>
      </c>
      <c r="E6687" s="27" t="s">
        <v>36</v>
      </c>
      <c r="F6687" s="27" t="s">
        <v>289</v>
      </c>
      <c r="G6687" s="33">
        <v>783352.4300000001</v>
      </c>
      <c r="H6687" s="33">
        <v>783352.4300000001</v>
      </c>
      <c r="I6687" s="33">
        <v>14831</v>
      </c>
      <c r="J6687" s="33">
        <v>1329</v>
      </c>
      <c r="K6687" s="33">
        <v>20000</v>
      </c>
      <c r="L6687" s="33">
        <v>1</v>
      </c>
      <c r="M6687" s="33">
        <v>1</v>
      </c>
      <c r="N6687" s="33">
        <v>877796.74</v>
      </c>
      <c r="O6687" s="33">
        <v>3558.8</v>
      </c>
      <c r="P6687" s="33">
        <v>6195</v>
      </c>
    </row>
    <row r="6688" spans="1:16">
      <c r="A6688" s="27" t="s">
        <v>1024</v>
      </c>
      <c r="B6688" s="31">
        <v>202509</v>
      </c>
      <c r="C6688" s="27" t="s">
        <v>125</v>
      </c>
      <c r="D6688" s="27" t="s">
        <v>211</v>
      </c>
      <c r="E6688" s="27" t="s">
        <v>36</v>
      </c>
      <c r="F6688" s="27" t="s">
        <v>289</v>
      </c>
      <c r="G6688" s="33">
        <v>789469.67</v>
      </c>
      <c r="H6688" s="33">
        <v>789469.67</v>
      </c>
      <c r="I6688" s="33">
        <v>14893</v>
      </c>
      <c r="J6688" s="33">
        <v>1205</v>
      </c>
      <c r="K6688" s="33">
        <v>20000</v>
      </c>
      <c r="L6688" s="33">
        <v>1</v>
      </c>
      <c r="M6688" s="33">
        <v>1</v>
      </c>
      <c r="N6688" s="33">
        <v>844792.34</v>
      </c>
      <c r="O6688" s="33">
        <v>3975.9</v>
      </c>
      <c r="P6688" s="33">
        <v>6332</v>
      </c>
    </row>
    <row r="6689" spans="1:16">
      <c r="A6689" s="27" t="s">
        <v>1024</v>
      </c>
      <c r="B6689" s="31">
        <v>202510</v>
      </c>
      <c r="C6689" s="27" t="s">
        <v>125</v>
      </c>
      <c r="D6689" s="27" t="s">
        <v>211</v>
      </c>
      <c r="E6689" s="27" t="s">
        <v>36</v>
      </c>
      <c r="F6689" s="27" t="s">
        <v>289</v>
      </c>
      <c r="G6689" s="33">
        <v>809039.97</v>
      </c>
      <c r="H6689" s="33">
        <v>809039.97</v>
      </c>
      <c r="I6689" s="33">
        <v>14483</v>
      </c>
      <c r="J6689" s="33">
        <v>1519</v>
      </c>
      <c r="K6689" s="33">
        <v>20000</v>
      </c>
      <c r="L6689" s="33">
        <v>1</v>
      </c>
      <c r="M6689" s="33">
        <v>1</v>
      </c>
      <c r="N6689" s="33">
        <v>928781.52</v>
      </c>
      <c r="O6689" s="33">
        <v>3698.9</v>
      </c>
      <c r="P6689" s="33">
        <v>6178</v>
      </c>
    </row>
    <row r="6690" spans="1:16">
      <c r="A6690" s="27" t="s">
        <v>1024</v>
      </c>
      <c r="B6690" s="31">
        <v>202511</v>
      </c>
      <c r="C6690" s="27" t="s">
        <v>125</v>
      </c>
      <c r="D6690" s="27" t="s">
        <v>211</v>
      </c>
      <c r="E6690" s="27" t="s">
        <v>36</v>
      </c>
      <c r="F6690" s="27" t="s">
        <v>289</v>
      </c>
      <c r="G6690" s="33">
        <v>979179.6800000001</v>
      </c>
      <c r="H6690" s="33">
        <v>979179.6800000001</v>
      </c>
      <c r="I6690" s="33">
        <v>16883</v>
      </c>
      <c r="J6690" s="33">
        <v>1538</v>
      </c>
      <c r="K6690" s="33">
        <v>20000</v>
      </c>
      <c r="L6690" s="33">
        <v>1</v>
      </c>
      <c r="M6690" s="33">
        <v>1</v>
      </c>
      <c r="N6690" s="33">
        <v>1121895.11</v>
      </c>
      <c r="O6690" s="33">
        <v>4974.1</v>
      </c>
      <c r="P6690" s="33">
        <v>7360</v>
      </c>
    </row>
    <row r="6691" spans="1:16">
      <c r="A6691" s="27" t="s">
        <v>1024</v>
      </c>
      <c r="B6691" s="31">
        <v>202512</v>
      </c>
      <c r="C6691" s="27" t="s">
        <v>125</v>
      </c>
      <c r="D6691" s="27" t="s">
        <v>211</v>
      </c>
      <c r="E6691" s="27" t="s">
        <v>36</v>
      </c>
      <c r="F6691" s="27" t="s">
        <v>289</v>
      </c>
      <c r="G6691" s="33">
        <v>1051510.26</v>
      </c>
      <c r="H6691" s="33">
        <v>1051510.26</v>
      </c>
      <c r="I6691" s="33">
        <v>19492</v>
      </c>
      <c r="J6691" s="33">
        <v>1916</v>
      </c>
      <c r="K6691" s="33">
        <v>20000</v>
      </c>
      <c r="L6691" s="33">
        <v>1</v>
      </c>
      <c r="M6691" s="33">
        <v>1</v>
      </c>
      <c r="N6691" s="33">
        <v>1289060.03</v>
      </c>
      <c r="O6691" s="33">
        <v>4802.4</v>
      </c>
      <c r="P6691" s="33">
        <v>8334</v>
      </c>
    </row>
    <row r="6692" spans="1:16">
      <c r="A6692" s="27" t="s">
        <v>1024</v>
      </c>
      <c r="B6692" s="31">
        <v>202601</v>
      </c>
      <c r="C6692" s="27" t="s">
        <v>125</v>
      </c>
      <c r="D6692" s="27" t="s">
        <v>211</v>
      </c>
      <c r="E6692" s="27" t="s">
        <v>36</v>
      </c>
      <c r="F6692" s="27" t="s">
        <v>289</v>
      </c>
      <c r="G6692" s="33">
        <v>584308.3</v>
      </c>
      <c r="H6692" s="33">
        <v>584308.3</v>
      </c>
      <c r="I6692" s="33">
        <v>10872</v>
      </c>
      <c r="J6692" s="33">
        <v>1169</v>
      </c>
      <c r="K6692" s="33">
        <v>20000</v>
      </c>
      <c r="L6692" s="33">
        <v>1</v>
      </c>
      <c r="M6692" s="33">
        <v>1</v>
      </c>
      <c r="N6692" s="33">
        <v>655800.16</v>
      </c>
      <c r="O6692" s="33">
        <v>2636.5</v>
      </c>
      <c r="P6692" s="33">
        <v>4629</v>
      </c>
    </row>
    <row r="6693" spans="1:16">
      <c r="A6693" s="27" t="s">
        <v>1024</v>
      </c>
      <c r="B6693" s="31">
        <v>202602</v>
      </c>
      <c r="C6693" s="27" t="s">
        <v>125</v>
      </c>
      <c r="D6693" s="27" t="s">
        <v>211</v>
      </c>
      <c r="E6693" s="27" t="s">
        <v>36</v>
      </c>
      <c r="F6693" s="27" t="s">
        <v>289</v>
      </c>
      <c r="G6693" s="33">
        <v>565077.22</v>
      </c>
      <c r="H6693" s="33">
        <v>565077.22</v>
      </c>
      <c r="I6693" s="33">
        <v>10053</v>
      </c>
      <c r="J6693" s="33">
        <v>955</v>
      </c>
      <c r="K6693" s="33">
        <v>20000</v>
      </c>
      <c r="L6693" s="33">
        <v>1</v>
      </c>
      <c r="M6693" s="33">
        <v>1</v>
      </c>
      <c r="N6693" s="33">
        <v>676277.55</v>
      </c>
      <c r="O6693" s="33">
        <v>2598.9</v>
      </c>
      <c r="P6693" s="33">
        <v>4405</v>
      </c>
    </row>
    <row r="6694" spans="1:16">
      <c r="A6694" s="27" t="s">
        <v>1024</v>
      </c>
      <c r="B6694" s="31">
        <v>202603</v>
      </c>
      <c r="C6694" s="27" t="s">
        <v>125</v>
      </c>
      <c r="D6694" s="27" t="s">
        <v>211</v>
      </c>
      <c r="E6694" s="27" t="s">
        <v>36</v>
      </c>
      <c r="F6694" s="27" t="s">
        <v>289</v>
      </c>
      <c r="G6694" s="33">
        <v>731930.41</v>
      </c>
      <c r="H6694" s="33">
        <v>731930.41</v>
      </c>
      <c r="I6694" s="33">
        <v>13569</v>
      </c>
      <c r="J6694" s="33">
        <v>1095</v>
      </c>
      <c r="K6694" s="33">
        <v>20000</v>
      </c>
      <c r="L6694" s="33">
        <v>1</v>
      </c>
      <c r="M6694" s="33">
        <v>1</v>
      </c>
      <c r="N6694" s="33">
        <v>843597.54</v>
      </c>
      <c r="O6694" s="33">
        <v>3390</v>
      </c>
      <c r="P6694" s="33">
        <v>5760</v>
      </c>
    </row>
    <row r="6695" spans="1:16">
      <c r="A6695" s="27" t="s">
        <v>1024</v>
      </c>
      <c r="B6695" s="31">
        <v>202604</v>
      </c>
      <c r="C6695" s="27" t="s">
        <v>125</v>
      </c>
      <c r="D6695" s="27" t="s">
        <v>211</v>
      </c>
      <c r="E6695" s="27" t="s">
        <v>36</v>
      </c>
      <c r="F6695" s="27" t="s">
        <v>289</v>
      </c>
      <c r="G6695" s="33">
        <v>865828.17</v>
      </c>
      <c r="H6695" s="33">
        <v>865828.17</v>
      </c>
      <c r="I6695" s="33">
        <v>15556</v>
      </c>
      <c r="J6695" s="33">
        <v>1359</v>
      </c>
      <c r="K6695" s="33">
        <v>20000</v>
      </c>
      <c r="L6695" s="33">
        <v>1</v>
      </c>
      <c r="M6695" s="33">
        <v>1</v>
      </c>
      <c r="N6695" s="33">
        <v>993631.75</v>
      </c>
      <c r="O6695" s="33">
        <v>4025.4</v>
      </c>
      <c r="P6695" s="33">
        <v>6849</v>
      </c>
    </row>
    <row r="6696" spans="1:16">
      <c r="A6696" s="27" t="s">
        <v>1024</v>
      </c>
      <c r="B6696" s="31">
        <v>202605</v>
      </c>
      <c r="C6696" s="27" t="s">
        <v>125</v>
      </c>
      <c r="D6696" s="27" t="s">
        <v>211</v>
      </c>
      <c r="E6696" s="27" t="s">
        <v>36</v>
      </c>
      <c r="F6696" s="27" t="s">
        <v>289</v>
      </c>
      <c r="G6696" s="33">
        <v>856807.58</v>
      </c>
      <c r="H6696" s="33">
        <v>856807.58</v>
      </c>
      <c r="I6696" s="33">
        <v>16010</v>
      </c>
      <c r="J6696" s="33">
        <v>1361</v>
      </c>
      <c r="K6696" s="33">
        <v>20000</v>
      </c>
      <c r="L6696" s="33">
        <v>1</v>
      </c>
      <c r="M6696" s="33">
        <v>1</v>
      </c>
      <c r="N6696" s="33">
        <v>1089276.02</v>
      </c>
      <c r="O6696" s="33">
        <v>4692.2</v>
      </c>
      <c r="P6696" s="33">
        <v>6790</v>
      </c>
    </row>
    <row r="6697" spans="1:16">
      <c r="A6697" s="27" t="s">
        <v>1024</v>
      </c>
      <c r="B6697" s="31">
        <v>202606</v>
      </c>
      <c r="C6697" s="27" t="s">
        <v>125</v>
      </c>
      <c r="D6697" s="27" t="s">
        <v>211</v>
      </c>
      <c r="E6697" s="27" t="s">
        <v>36</v>
      </c>
      <c r="F6697" s="27" t="s">
        <v>289</v>
      </c>
      <c r="G6697" s="33">
        <v>940967.76</v>
      </c>
      <c r="H6697" s="33">
        <v>940967.76</v>
      </c>
      <c r="I6697" s="33">
        <v>16590</v>
      </c>
      <c r="J6697" s="33">
        <v>1152</v>
      </c>
      <c r="K6697" s="33">
        <v>20000</v>
      </c>
      <c r="L6697" s="33">
        <v>1</v>
      </c>
      <c r="M6697" s="33">
        <v>1</v>
      </c>
      <c r="N6697" s="33">
        <v>1065143.21</v>
      </c>
      <c r="O6697" s="33">
        <v>4542</v>
      </c>
      <c r="P6697" s="33">
        <v>7042</v>
      </c>
    </row>
    <row r="6698" spans="1:16">
      <c r="A6698" s="27" t="s">
        <v>1024</v>
      </c>
      <c r="B6698" s="31">
        <v>202607</v>
      </c>
      <c r="C6698" s="27" t="s">
        <v>125</v>
      </c>
      <c r="D6698" s="27" t="s">
        <v>211</v>
      </c>
      <c r="E6698" s="27" t="s">
        <v>36</v>
      </c>
      <c r="F6698" s="27" t="s">
        <v>289</v>
      </c>
      <c r="G6698" s="33">
        <v>898593.75</v>
      </c>
      <c r="H6698" s="33">
        <v>898593.75</v>
      </c>
      <c r="I6698" s="33">
        <v>15785</v>
      </c>
      <c r="J6698" s="33">
        <v>1513</v>
      </c>
      <c r="K6698" s="33">
        <v>20000</v>
      </c>
      <c r="L6698" s="33">
        <v>1</v>
      </c>
      <c r="M6698" s="33">
        <v>1</v>
      </c>
      <c r="N6698" s="33">
        <v>947904.45</v>
      </c>
      <c r="O6698" s="33">
        <v>4012.6</v>
      </c>
      <c r="P6698" s="33">
        <v>6893</v>
      </c>
    </row>
    <row r="6699" spans="1:16">
      <c r="A6699" s="27" t="s">
        <v>1027</v>
      </c>
      <c r="B6699" s="31">
        <v>202408</v>
      </c>
      <c r="C6699" s="27" t="s">
        <v>127</v>
      </c>
      <c r="D6699" s="27" t="s">
        <v>211</v>
      </c>
      <c r="E6699" s="27" t="s">
        <v>33</v>
      </c>
      <c r="F6699" s="27" t="s">
        <v>257</v>
      </c>
      <c r="G6699" s="33">
        <v>344274.63</v>
      </c>
      <c r="H6699" s="33">
        <v>344274.63</v>
      </c>
      <c r="I6699" s="33">
        <v>8869</v>
      </c>
      <c r="J6699" s="33">
        <v>656</v>
      </c>
      <c r="K6699" s="33">
        <v>8900</v>
      </c>
      <c r="L6699" s="33">
        <v>1</v>
      </c>
      <c r="M6699" s="33">
        <v>1</v>
      </c>
      <c r="N6699" s="33">
        <v>283732.88</v>
      </c>
      <c r="O6699" s="33">
        <v>1762.7</v>
      </c>
      <c r="P6699" s="33">
        <v>3652</v>
      </c>
    </row>
    <row r="6700" spans="1:16">
      <c r="A6700" s="27" t="s">
        <v>1027</v>
      </c>
      <c r="B6700" s="31">
        <v>202409</v>
      </c>
      <c r="C6700" s="27" t="s">
        <v>127</v>
      </c>
      <c r="D6700" s="27" t="s">
        <v>211</v>
      </c>
      <c r="E6700" s="27" t="s">
        <v>33</v>
      </c>
      <c r="F6700" s="27" t="s">
        <v>257</v>
      </c>
      <c r="G6700" s="33">
        <v>291109.02</v>
      </c>
      <c r="H6700" s="33">
        <v>291109.02</v>
      </c>
      <c r="I6700" s="33">
        <v>7802</v>
      </c>
      <c r="J6700" s="33">
        <v>586</v>
      </c>
      <c r="K6700" s="33">
        <v>8900</v>
      </c>
      <c r="L6700" s="33">
        <v>1</v>
      </c>
      <c r="M6700" s="33">
        <v>1</v>
      </c>
      <c r="N6700" s="33">
        <v>272242.5</v>
      </c>
      <c r="O6700" s="33">
        <v>1506.5</v>
      </c>
      <c r="P6700" s="33">
        <v>3139</v>
      </c>
    </row>
    <row r="6701" spans="1:16">
      <c r="A6701" s="27" t="s">
        <v>1027</v>
      </c>
      <c r="B6701" s="31">
        <v>202410</v>
      </c>
      <c r="C6701" s="27" t="s">
        <v>127</v>
      </c>
      <c r="D6701" s="27" t="s">
        <v>211</v>
      </c>
      <c r="E6701" s="27" t="s">
        <v>33</v>
      </c>
      <c r="F6701" s="27" t="s">
        <v>257</v>
      </c>
      <c r="G6701" s="33">
        <v>339319.99</v>
      </c>
      <c r="H6701" s="33">
        <v>339319.99</v>
      </c>
      <c r="I6701" s="33">
        <v>8075</v>
      </c>
      <c r="J6701" s="33">
        <v>685</v>
      </c>
      <c r="K6701" s="33">
        <v>8900</v>
      </c>
      <c r="L6701" s="33">
        <v>1</v>
      </c>
      <c r="M6701" s="33">
        <v>1</v>
      </c>
      <c r="N6701" s="33">
        <v>298407.53</v>
      </c>
      <c r="O6701" s="33">
        <v>2090.9</v>
      </c>
      <c r="P6701" s="33">
        <v>3267</v>
      </c>
    </row>
    <row r="6702" spans="1:16">
      <c r="A6702" s="27" t="s">
        <v>1027</v>
      </c>
      <c r="B6702" s="31">
        <v>202411</v>
      </c>
      <c r="C6702" s="27" t="s">
        <v>127</v>
      </c>
      <c r="D6702" s="27" t="s">
        <v>211</v>
      </c>
      <c r="E6702" s="27" t="s">
        <v>33</v>
      </c>
      <c r="F6702" s="27" t="s">
        <v>257</v>
      </c>
      <c r="G6702" s="33">
        <v>440650.02</v>
      </c>
      <c r="H6702" s="33">
        <v>440650.02</v>
      </c>
      <c r="I6702" s="33">
        <v>11445</v>
      </c>
      <c r="J6702" s="33">
        <v>871</v>
      </c>
      <c r="K6702" s="33">
        <v>8900</v>
      </c>
      <c r="L6702" s="33">
        <v>1</v>
      </c>
      <c r="M6702" s="33">
        <v>1</v>
      </c>
      <c r="N6702" s="33">
        <v>359367.43</v>
      </c>
      <c r="O6702" s="33">
        <v>2843.7</v>
      </c>
      <c r="P6702" s="33">
        <v>4789</v>
      </c>
    </row>
    <row r="6703" spans="1:16">
      <c r="A6703" s="27" t="s">
        <v>1027</v>
      </c>
      <c r="B6703" s="31">
        <v>202412</v>
      </c>
      <c r="C6703" s="27" t="s">
        <v>127</v>
      </c>
      <c r="D6703" s="27" t="s">
        <v>211</v>
      </c>
      <c r="E6703" s="27" t="s">
        <v>33</v>
      </c>
      <c r="F6703" s="27" t="s">
        <v>257</v>
      </c>
      <c r="G6703" s="33">
        <v>448654.35</v>
      </c>
      <c r="H6703" s="33">
        <v>448654.35</v>
      </c>
      <c r="I6703" s="33">
        <v>11667</v>
      </c>
      <c r="J6703" s="33">
        <v>892</v>
      </c>
      <c r="K6703" s="33">
        <v>8900</v>
      </c>
      <c r="L6703" s="33">
        <v>1</v>
      </c>
      <c r="M6703" s="33">
        <v>1</v>
      </c>
      <c r="N6703" s="33">
        <v>411670.59</v>
      </c>
      <c r="O6703" s="33">
        <v>2488.8</v>
      </c>
      <c r="P6703" s="33">
        <v>4713</v>
      </c>
    </row>
    <row r="6704" spans="1:16">
      <c r="A6704" s="27" t="s">
        <v>1027</v>
      </c>
      <c r="B6704" s="31">
        <v>202501</v>
      </c>
      <c r="C6704" s="27" t="s">
        <v>127</v>
      </c>
      <c r="D6704" s="27" t="s">
        <v>211</v>
      </c>
      <c r="E6704" s="27" t="s">
        <v>33</v>
      </c>
      <c r="F6704" s="27" t="s">
        <v>257</v>
      </c>
      <c r="G6704" s="33">
        <v>250969.83</v>
      </c>
      <c r="H6704" s="33">
        <v>250969.83</v>
      </c>
      <c r="I6704" s="33">
        <v>6356</v>
      </c>
      <c r="J6704" s="33">
        <v>511</v>
      </c>
      <c r="K6704" s="33">
        <v>8900</v>
      </c>
      <c r="L6704" s="33">
        <v>1</v>
      </c>
      <c r="M6704" s="33">
        <v>1</v>
      </c>
      <c r="N6704" s="33">
        <v>208803.84</v>
      </c>
      <c r="O6704" s="33">
        <v>1564.7</v>
      </c>
      <c r="P6704" s="33">
        <v>2662</v>
      </c>
    </row>
    <row r="6705" spans="1:16">
      <c r="A6705" s="27" t="s">
        <v>1027</v>
      </c>
      <c r="B6705" s="31">
        <v>202502</v>
      </c>
      <c r="C6705" s="27" t="s">
        <v>127</v>
      </c>
      <c r="D6705" s="27" t="s">
        <v>211</v>
      </c>
      <c r="E6705" s="27" t="s">
        <v>33</v>
      </c>
      <c r="F6705" s="27" t="s">
        <v>257</v>
      </c>
      <c r="G6705" s="33">
        <v>245474.96</v>
      </c>
      <c r="H6705" s="33">
        <v>245474.96</v>
      </c>
      <c r="I6705" s="33">
        <v>6288</v>
      </c>
      <c r="J6705" s="33">
        <v>502</v>
      </c>
      <c r="K6705" s="33">
        <v>8900</v>
      </c>
      <c r="L6705" s="33">
        <v>1</v>
      </c>
      <c r="M6705" s="33">
        <v>1</v>
      </c>
      <c r="N6705" s="33">
        <v>214675.35</v>
      </c>
      <c r="O6705" s="33">
        <v>1242.6</v>
      </c>
      <c r="P6705" s="33">
        <v>2550</v>
      </c>
    </row>
    <row r="6706" spans="1:16">
      <c r="A6706" s="27" t="s">
        <v>1027</v>
      </c>
      <c r="B6706" s="31">
        <v>202503</v>
      </c>
      <c r="C6706" s="27" t="s">
        <v>127</v>
      </c>
      <c r="D6706" s="27" t="s">
        <v>211</v>
      </c>
      <c r="E6706" s="27" t="s">
        <v>33</v>
      </c>
      <c r="F6706" s="27" t="s">
        <v>257</v>
      </c>
      <c r="G6706" s="33">
        <v>309159.69</v>
      </c>
      <c r="H6706" s="33">
        <v>309159.69</v>
      </c>
      <c r="I6706" s="33">
        <v>8527</v>
      </c>
      <c r="J6706" s="33">
        <v>665</v>
      </c>
      <c r="K6706" s="33">
        <v>8900</v>
      </c>
      <c r="L6706" s="33">
        <v>1</v>
      </c>
      <c r="M6706" s="33">
        <v>1</v>
      </c>
      <c r="N6706" s="33">
        <v>266982.48</v>
      </c>
      <c r="O6706" s="33">
        <v>1777.7</v>
      </c>
      <c r="P6706" s="33">
        <v>3385</v>
      </c>
    </row>
    <row r="6707" spans="1:16">
      <c r="A6707" s="27" t="s">
        <v>1027</v>
      </c>
      <c r="B6707" s="31">
        <v>202504</v>
      </c>
      <c r="C6707" s="27" t="s">
        <v>127</v>
      </c>
      <c r="D6707" s="27" t="s">
        <v>211</v>
      </c>
      <c r="E6707" s="27" t="s">
        <v>33</v>
      </c>
      <c r="F6707" s="27" t="s">
        <v>257</v>
      </c>
      <c r="G6707" s="33">
        <v>335799.42</v>
      </c>
      <c r="H6707" s="33">
        <v>335799.42</v>
      </c>
      <c r="I6707" s="33">
        <v>8883</v>
      </c>
      <c r="J6707" s="33">
        <v>601</v>
      </c>
      <c r="K6707" s="33">
        <v>8900</v>
      </c>
      <c r="L6707" s="33">
        <v>1</v>
      </c>
      <c r="M6707" s="33">
        <v>1</v>
      </c>
      <c r="N6707" s="33">
        <v>313518.49</v>
      </c>
      <c r="O6707" s="33">
        <v>1992.4</v>
      </c>
      <c r="P6707" s="33">
        <v>3679</v>
      </c>
    </row>
    <row r="6708" spans="1:16">
      <c r="A6708" s="27" t="s">
        <v>1027</v>
      </c>
      <c r="B6708" s="31">
        <v>202505</v>
      </c>
      <c r="C6708" s="27" t="s">
        <v>127</v>
      </c>
      <c r="D6708" s="27" t="s">
        <v>211</v>
      </c>
      <c r="E6708" s="27" t="s">
        <v>33</v>
      </c>
      <c r="F6708" s="27" t="s">
        <v>257</v>
      </c>
      <c r="G6708" s="33">
        <v>366470.33</v>
      </c>
      <c r="H6708" s="33">
        <v>366470.33</v>
      </c>
      <c r="I6708" s="33">
        <v>9654</v>
      </c>
      <c r="J6708" s="33">
        <v>802</v>
      </c>
      <c r="K6708" s="33">
        <v>8900</v>
      </c>
      <c r="L6708" s="33">
        <v>1</v>
      </c>
      <c r="M6708" s="33">
        <v>1</v>
      </c>
      <c r="N6708" s="33">
        <v>342661.96</v>
      </c>
      <c r="O6708" s="33">
        <v>2349.3</v>
      </c>
      <c r="P6708" s="33">
        <v>3906</v>
      </c>
    </row>
    <row r="6709" spans="1:16">
      <c r="A6709" s="27" t="s">
        <v>1027</v>
      </c>
      <c r="B6709" s="31">
        <v>202506</v>
      </c>
      <c r="C6709" s="27" t="s">
        <v>127</v>
      </c>
      <c r="D6709" s="27" t="s">
        <v>211</v>
      </c>
      <c r="E6709" s="27" t="s">
        <v>33</v>
      </c>
      <c r="F6709" s="27" t="s">
        <v>257</v>
      </c>
      <c r="G6709" s="33">
        <v>342437</v>
      </c>
      <c r="H6709" s="33">
        <v>342437</v>
      </c>
      <c r="I6709" s="33">
        <v>8501</v>
      </c>
      <c r="J6709" s="33">
        <v>699</v>
      </c>
      <c r="K6709" s="33">
        <v>8900</v>
      </c>
      <c r="L6709" s="33">
        <v>1</v>
      </c>
      <c r="M6709" s="33">
        <v>1</v>
      </c>
      <c r="N6709" s="33">
        <v>334061.32</v>
      </c>
      <c r="O6709" s="33">
        <v>1967</v>
      </c>
      <c r="P6709" s="33">
        <v>3517</v>
      </c>
    </row>
    <row r="6710" spans="1:16">
      <c r="A6710" s="27" t="s">
        <v>1027</v>
      </c>
      <c r="B6710" s="31">
        <v>202507</v>
      </c>
      <c r="C6710" s="27" t="s">
        <v>127</v>
      </c>
      <c r="D6710" s="27" t="s">
        <v>211</v>
      </c>
      <c r="E6710" s="27" t="s">
        <v>33</v>
      </c>
      <c r="F6710" s="27" t="s">
        <v>257</v>
      </c>
      <c r="G6710" s="33">
        <v>333081.41</v>
      </c>
      <c r="H6710" s="33">
        <v>333081.41</v>
      </c>
      <c r="I6710" s="33">
        <v>9195</v>
      </c>
      <c r="J6710" s="33">
        <v>787</v>
      </c>
      <c r="K6710" s="33">
        <v>8900</v>
      </c>
      <c r="L6710" s="33">
        <v>1</v>
      </c>
      <c r="M6710" s="33">
        <v>1</v>
      </c>
      <c r="N6710" s="33">
        <v>296396.46</v>
      </c>
      <c r="O6710" s="33">
        <v>1847.9</v>
      </c>
      <c r="P6710" s="33">
        <v>3599</v>
      </c>
    </row>
    <row r="6711" spans="1:16">
      <c r="A6711" s="27" t="s">
        <v>1027</v>
      </c>
      <c r="B6711" s="31">
        <v>202508</v>
      </c>
      <c r="C6711" s="27" t="s">
        <v>127</v>
      </c>
      <c r="D6711" s="27" t="s">
        <v>211</v>
      </c>
      <c r="E6711" s="27" t="s">
        <v>33</v>
      </c>
      <c r="F6711" s="27" t="s">
        <v>257</v>
      </c>
      <c r="G6711" s="33">
        <v>308091.25</v>
      </c>
      <c r="H6711" s="33">
        <v>308091.25</v>
      </c>
      <c r="I6711" s="33">
        <v>8185</v>
      </c>
      <c r="J6711" s="33">
        <v>621</v>
      </c>
      <c r="K6711" s="33">
        <v>8900</v>
      </c>
      <c r="L6711" s="33">
        <v>1</v>
      </c>
      <c r="M6711" s="33">
        <v>1</v>
      </c>
      <c r="N6711" s="33">
        <v>284867.82</v>
      </c>
      <c r="O6711" s="33">
        <v>1838.2</v>
      </c>
      <c r="P6711" s="33">
        <v>3223</v>
      </c>
    </row>
    <row r="6712" spans="1:16">
      <c r="A6712" s="27" t="s">
        <v>1027</v>
      </c>
      <c r="B6712" s="31">
        <v>202509</v>
      </c>
      <c r="C6712" s="27" t="s">
        <v>127</v>
      </c>
      <c r="D6712" s="27" t="s">
        <v>211</v>
      </c>
      <c r="E6712" s="27" t="s">
        <v>33</v>
      </c>
      <c r="F6712" s="27" t="s">
        <v>257</v>
      </c>
      <c r="G6712" s="33">
        <v>302203.97</v>
      </c>
      <c r="H6712" s="33">
        <v>302203.97</v>
      </c>
      <c r="I6712" s="33">
        <v>7448</v>
      </c>
      <c r="J6712" s="33">
        <v>555</v>
      </c>
      <c r="K6712" s="33">
        <v>8900</v>
      </c>
      <c r="L6712" s="33">
        <v>1</v>
      </c>
      <c r="M6712" s="33">
        <v>1</v>
      </c>
      <c r="N6712" s="33">
        <v>273331.47</v>
      </c>
      <c r="O6712" s="33">
        <v>1775.3</v>
      </c>
      <c r="P6712" s="33">
        <v>3107</v>
      </c>
    </row>
    <row r="6713" spans="1:16">
      <c r="A6713" s="27" t="s">
        <v>1027</v>
      </c>
      <c r="B6713" s="31">
        <v>202510</v>
      </c>
      <c r="C6713" s="27" t="s">
        <v>127</v>
      </c>
      <c r="D6713" s="27" t="s">
        <v>211</v>
      </c>
      <c r="E6713" s="27" t="s">
        <v>33</v>
      </c>
      <c r="F6713" s="27" t="s">
        <v>257</v>
      </c>
      <c r="G6713" s="33">
        <v>337835.21</v>
      </c>
      <c r="H6713" s="33">
        <v>337835.21</v>
      </c>
      <c r="I6713" s="33">
        <v>8540</v>
      </c>
      <c r="J6713" s="33">
        <v>602</v>
      </c>
      <c r="K6713" s="33">
        <v>8900</v>
      </c>
      <c r="L6713" s="33">
        <v>1</v>
      </c>
      <c r="M6713" s="33">
        <v>1</v>
      </c>
      <c r="N6713" s="33">
        <v>299601.16</v>
      </c>
      <c r="O6713" s="33">
        <v>2229.2</v>
      </c>
      <c r="P6713" s="33">
        <v>3533</v>
      </c>
    </row>
    <row r="6714" spans="1:16">
      <c r="A6714" s="27" t="s">
        <v>1027</v>
      </c>
      <c r="B6714" s="31">
        <v>202511</v>
      </c>
      <c r="C6714" s="27" t="s">
        <v>127</v>
      </c>
      <c r="D6714" s="27" t="s">
        <v>211</v>
      </c>
      <c r="E6714" s="27" t="s">
        <v>33</v>
      </c>
      <c r="F6714" s="27" t="s">
        <v>257</v>
      </c>
      <c r="G6714" s="33">
        <v>398615.24</v>
      </c>
      <c r="H6714" s="33">
        <v>398615.24</v>
      </c>
      <c r="I6714" s="33">
        <v>9991</v>
      </c>
      <c r="J6714" s="33">
        <v>847</v>
      </c>
      <c r="K6714" s="33">
        <v>8900</v>
      </c>
      <c r="L6714" s="33">
        <v>1</v>
      </c>
      <c r="M6714" s="33">
        <v>1</v>
      </c>
      <c r="N6714" s="33">
        <v>360804.9</v>
      </c>
      <c r="O6714" s="33">
        <v>2317.4</v>
      </c>
      <c r="P6714" s="33">
        <v>4198</v>
      </c>
    </row>
    <row r="6715" spans="1:16">
      <c r="A6715" s="27" t="s">
        <v>1027</v>
      </c>
      <c r="B6715" s="31">
        <v>202512</v>
      </c>
      <c r="C6715" s="27" t="s">
        <v>127</v>
      </c>
      <c r="D6715" s="27" t="s">
        <v>211</v>
      </c>
      <c r="E6715" s="27" t="s">
        <v>33</v>
      </c>
      <c r="F6715" s="27" t="s">
        <v>257</v>
      </c>
      <c r="G6715" s="33">
        <v>456192.09</v>
      </c>
      <c r="H6715" s="33">
        <v>456192.09</v>
      </c>
      <c r="I6715" s="33">
        <v>12445</v>
      </c>
      <c r="J6715" s="33">
        <v>1027</v>
      </c>
      <c r="K6715" s="33">
        <v>8900</v>
      </c>
      <c r="L6715" s="33">
        <v>1</v>
      </c>
      <c r="M6715" s="33">
        <v>1</v>
      </c>
      <c r="N6715" s="33">
        <v>413317.28</v>
      </c>
      <c r="O6715" s="33">
        <v>2590.2</v>
      </c>
      <c r="P6715" s="33">
        <v>4915</v>
      </c>
    </row>
    <row r="6716" spans="1:16">
      <c r="A6716" s="27" t="s">
        <v>1027</v>
      </c>
      <c r="B6716" s="31">
        <v>202601</v>
      </c>
      <c r="C6716" s="27" t="s">
        <v>127</v>
      </c>
      <c r="D6716" s="27" t="s">
        <v>211</v>
      </c>
      <c r="E6716" s="27" t="s">
        <v>33</v>
      </c>
      <c r="F6716" s="27" t="s">
        <v>257</v>
      </c>
      <c r="G6716" s="33">
        <v>230332.84</v>
      </c>
      <c r="H6716" s="33">
        <v>230332.84</v>
      </c>
      <c r="I6716" s="33">
        <v>5742</v>
      </c>
      <c r="J6716" s="33">
        <v>374</v>
      </c>
      <c r="K6716" s="33">
        <v>8900</v>
      </c>
      <c r="L6716" s="33">
        <v>1</v>
      </c>
      <c r="M6716" s="33">
        <v>1</v>
      </c>
      <c r="N6716" s="33">
        <v>209639.05</v>
      </c>
      <c r="O6716" s="33">
        <v>1227.9</v>
      </c>
      <c r="P6716" s="33">
        <v>2281</v>
      </c>
    </row>
    <row r="6717" spans="1:16">
      <c r="A6717" s="27" t="s">
        <v>1027</v>
      </c>
      <c r="B6717" s="31">
        <v>202602</v>
      </c>
      <c r="C6717" s="27" t="s">
        <v>127</v>
      </c>
      <c r="D6717" s="27" t="s">
        <v>211</v>
      </c>
      <c r="E6717" s="27" t="s">
        <v>33</v>
      </c>
      <c r="F6717" s="27" t="s">
        <v>257</v>
      </c>
      <c r="G6717" s="33">
        <v>226642.32</v>
      </c>
      <c r="H6717" s="33">
        <v>226642.32</v>
      </c>
      <c r="I6717" s="33">
        <v>5525</v>
      </c>
      <c r="J6717" s="33">
        <v>431</v>
      </c>
      <c r="K6717" s="33">
        <v>8900</v>
      </c>
      <c r="L6717" s="33">
        <v>1</v>
      </c>
      <c r="M6717" s="33">
        <v>1</v>
      </c>
      <c r="N6717" s="33">
        <v>215534.05</v>
      </c>
      <c r="O6717" s="33">
        <v>1270.5</v>
      </c>
      <c r="P6717" s="33">
        <v>2232</v>
      </c>
    </row>
    <row r="6718" spans="1:16">
      <c r="A6718" s="27" t="s">
        <v>1027</v>
      </c>
      <c r="B6718" s="31">
        <v>202603</v>
      </c>
      <c r="C6718" s="27" t="s">
        <v>127</v>
      </c>
      <c r="D6718" s="27" t="s">
        <v>211</v>
      </c>
      <c r="E6718" s="27" t="s">
        <v>33</v>
      </c>
      <c r="F6718" s="27" t="s">
        <v>257</v>
      </c>
      <c r="G6718" s="33">
        <v>286563.32</v>
      </c>
      <c r="H6718" s="33">
        <v>286563.32</v>
      </c>
      <c r="I6718" s="33">
        <v>7343</v>
      </c>
      <c r="J6718" s="33">
        <v>523</v>
      </c>
      <c r="K6718" s="33">
        <v>8900</v>
      </c>
      <c r="L6718" s="33">
        <v>1</v>
      </c>
      <c r="M6718" s="33">
        <v>1</v>
      </c>
      <c r="N6718" s="33">
        <v>268050.41</v>
      </c>
      <c r="O6718" s="33">
        <v>1634.6</v>
      </c>
      <c r="P6718" s="33">
        <v>2848</v>
      </c>
    </row>
    <row r="6719" spans="1:16">
      <c r="A6719" s="27" t="s">
        <v>1027</v>
      </c>
      <c r="B6719" s="31">
        <v>202604</v>
      </c>
      <c r="C6719" s="27" t="s">
        <v>127</v>
      </c>
      <c r="D6719" s="27" t="s">
        <v>211</v>
      </c>
      <c r="E6719" s="27" t="s">
        <v>33</v>
      </c>
      <c r="F6719" s="27" t="s">
        <v>257</v>
      </c>
      <c r="G6719" s="33">
        <v>327448.17</v>
      </c>
      <c r="H6719" s="33">
        <v>327448.17</v>
      </c>
      <c r="I6719" s="33">
        <v>8662</v>
      </c>
      <c r="J6719" s="33">
        <v>755</v>
      </c>
      <c r="K6719" s="33">
        <v>8900</v>
      </c>
      <c r="L6719" s="33">
        <v>1</v>
      </c>
      <c r="M6719" s="33">
        <v>1</v>
      </c>
      <c r="N6719" s="33">
        <v>314772.57</v>
      </c>
      <c r="O6719" s="33">
        <v>1920.1</v>
      </c>
      <c r="P6719" s="33">
        <v>3397</v>
      </c>
    </row>
    <row r="6720" spans="1:16">
      <c r="A6720" s="27" t="s">
        <v>1027</v>
      </c>
      <c r="B6720" s="31">
        <v>202605</v>
      </c>
      <c r="C6720" s="27" t="s">
        <v>127</v>
      </c>
      <c r="D6720" s="27" t="s">
        <v>211</v>
      </c>
      <c r="E6720" s="27" t="s">
        <v>33</v>
      </c>
      <c r="F6720" s="27" t="s">
        <v>257</v>
      </c>
      <c r="G6720" s="33">
        <v>413283.05</v>
      </c>
      <c r="H6720" s="33">
        <v>413283.05</v>
      </c>
      <c r="I6720" s="33">
        <v>10121</v>
      </c>
      <c r="J6720" s="33">
        <v>789</v>
      </c>
      <c r="K6720" s="33">
        <v>8900</v>
      </c>
      <c r="L6720" s="33">
        <v>1</v>
      </c>
      <c r="M6720" s="33">
        <v>1</v>
      </c>
      <c r="N6720" s="33">
        <v>344032.6</v>
      </c>
      <c r="O6720" s="33">
        <v>2398.3</v>
      </c>
      <c r="P6720" s="33">
        <v>4060</v>
      </c>
    </row>
    <row r="6721" spans="1:16">
      <c r="A6721" s="27" t="s">
        <v>1027</v>
      </c>
      <c r="B6721" s="31">
        <v>202606</v>
      </c>
      <c r="C6721" s="27" t="s">
        <v>127</v>
      </c>
      <c r="D6721" s="27" t="s">
        <v>211</v>
      </c>
      <c r="E6721" s="27" t="s">
        <v>33</v>
      </c>
      <c r="F6721" s="27" t="s">
        <v>257</v>
      </c>
      <c r="G6721" s="33">
        <v>374525.34</v>
      </c>
      <c r="H6721" s="33">
        <v>374525.34</v>
      </c>
      <c r="I6721" s="33">
        <v>9451</v>
      </c>
      <c r="J6721" s="33">
        <v>767</v>
      </c>
      <c r="K6721" s="33">
        <v>8900</v>
      </c>
      <c r="L6721" s="33">
        <v>1</v>
      </c>
      <c r="M6721" s="33">
        <v>1</v>
      </c>
      <c r="N6721" s="33">
        <v>335397.57</v>
      </c>
      <c r="O6721" s="33">
        <v>1982.2</v>
      </c>
      <c r="P6721" s="33">
        <v>3930</v>
      </c>
    </row>
    <row r="6722" spans="1:16">
      <c r="A6722" s="27" t="s">
        <v>1027</v>
      </c>
      <c r="B6722" s="31">
        <v>202607</v>
      </c>
      <c r="C6722" s="27" t="s">
        <v>127</v>
      </c>
      <c r="D6722" s="27" t="s">
        <v>211</v>
      </c>
      <c r="E6722" s="27" t="s">
        <v>33</v>
      </c>
      <c r="F6722" s="27" t="s">
        <v>257</v>
      </c>
      <c r="G6722" s="33">
        <v>325995.92</v>
      </c>
      <c r="H6722" s="33">
        <v>325995.92</v>
      </c>
      <c r="I6722" s="33">
        <v>8095</v>
      </c>
      <c r="J6722" s="33">
        <v>603</v>
      </c>
      <c r="K6722" s="33">
        <v>8900</v>
      </c>
      <c r="L6722" s="33">
        <v>1</v>
      </c>
      <c r="M6722" s="33">
        <v>1</v>
      </c>
      <c r="N6722" s="33">
        <v>297582.04</v>
      </c>
      <c r="O6722" s="33">
        <v>1672.4</v>
      </c>
      <c r="P6722" s="33">
        <v>3165</v>
      </c>
    </row>
    <row r="6723" spans="1:16">
      <c r="A6723" s="27" t="s">
        <v>1030</v>
      </c>
      <c r="B6723" s="31">
        <v>202408</v>
      </c>
      <c r="C6723" s="27" t="s">
        <v>127</v>
      </c>
      <c r="D6723" s="27" t="s">
        <v>211</v>
      </c>
      <c r="E6723" s="27" t="s">
        <v>33</v>
      </c>
      <c r="F6723" s="27" t="s">
        <v>257</v>
      </c>
      <c r="G6723" s="33">
        <v>405803.27</v>
      </c>
      <c r="H6723" s="33">
        <v>405803.27</v>
      </c>
      <c r="I6723" s="33">
        <v>10659</v>
      </c>
      <c r="J6723" s="33">
        <v>704</v>
      </c>
      <c r="K6723" s="33">
        <v>12400</v>
      </c>
      <c r="L6723" s="33">
        <v>1</v>
      </c>
      <c r="M6723" s="33">
        <v>1</v>
      </c>
      <c r="N6723" s="33">
        <v>405723.43</v>
      </c>
      <c r="O6723" s="33">
        <v>2373.4</v>
      </c>
      <c r="P6723" s="33">
        <v>4429</v>
      </c>
    </row>
    <row r="6724" spans="1:16">
      <c r="A6724" s="27" t="s">
        <v>1030</v>
      </c>
      <c r="B6724" s="31">
        <v>202409</v>
      </c>
      <c r="C6724" s="27" t="s">
        <v>127</v>
      </c>
      <c r="D6724" s="27" t="s">
        <v>211</v>
      </c>
      <c r="E6724" s="27" t="s">
        <v>33</v>
      </c>
      <c r="F6724" s="27" t="s">
        <v>257</v>
      </c>
      <c r="G6724" s="33">
        <v>424136.92</v>
      </c>
      <c r="H6724" s="33">
        <v>424136.92</v>
      </c>
      <c r="I6724" s="33">
        <v>11041</v>
      </c>
      <c r="J6724" s="33">
        <v>975</v>
      </c>
      <c r="K6724" s="33">
        <v>12400</v>
      </c>
      <c r="L6724" s="33">
        <v>1</v>
      </c>
      <c r="M6724" s="33">
        <v>1</v>
      </c>
      <c r="N6724" s="33">
        <v>389292.77</v>
      </c>
      <c r="O6724" s="33">
        <v>2305.1</v>
      </c>
      <c r="P6724" s="33">
        <v>4477</v>
      </c>
    </row>
    <row r="6725" spans="1:16">
      <c r="A6725" s="27" t="s">
        <v>1030</v>
      </c>
      <c r="B6725" s="31">
        <v>202410</v>
      </c>
      <c r="C6725" s="27" t="s">
        <v>127</v>
      </c>
      <c r="D6725" s="27" t="s">
        <v>211</v>
      </c>
      <c r="E6725" s="27" t="s">
        <v>33</v>
      </c>
      <c r="F6725" s="27" t="s">
        <v>257</v>
      </c>
      <c r="G6725" s="33">
        <v>463801.47</v>
      </c>
      <c r="H6725" s="33">
        <v>463801.47</v>
      </c>
      <c r="I6725" s="33">
        <v>11617</v>
      </c>
      <c r="J6725" s="33">
        <v>857</v>
      </c>
      <c r="K6725" s="33">
        <v>12400</v>
      </c>
      <c r="L6725" s="33">
        <v>1</v>
      </c>
      <c r="M6725" s="33">
        <v>1</v>
      </c>
      <c r="N6725" s="33">
        <v>426707.41</v>
      </c>
      <c r="O6725" s="33">
        <v>2654.1</v>
      </c>
      <c r="P6725" s="33">
        <v>4644</v>
      </c>
    </row>
    <row r="6726" spans="1:16">
      <c r="A6726" s="27" t="s">
        <v>1030</v>
      </c>
      <c r="B6726" s="31">
        <v>202411</v>
      </c>
      <c r="C6726" s="27" t="s">
        <v>127</v>
      </c>
      <c r="D6726" s="27" t="s">
        <v>211</v>
      </c>
      <c r="E6726" s="27" t="s">
        <v>33</v>
      </c>
      <c r="F6726" s="27" t="s">
        <v>257</v>
      </c>
      <c r="G6726" s="33">
        <v>573756.46</v>
      </c>
      <c r="H6726" s="33">
        <v>573756.46</v>
      </c>
      <c r="I6726" s="33">
        <v>14067</v>
      </c>
      <c r="J6726" s="33">
        <v>934</v>
      </c>
      <c r="K6726" s="33">
        <v>12400</v>
      </c>
      <c r="L6726" s="33">
        <v>1</v>
      </c>
      <c r="M6726" s="33">
        <v>1</v>
      </c>
      <c r="N6726" s="33">
        <v>513876.93</v>
      </c>
      <c r="O6726" s="33">
        <v>3244.8</v>
      </c>
      <c r="P6726" s="33">
        <v>5953</v>
      </c>
    </row>
    <row r="6727" spans="1:16">
      <c r="A6727" s="27" t="s">
        <v>1030</v>
      </c>
      <c r="B6727" s="31">
        <v>202412</v>
      </c>
      <c r="C6727" s="27" t="s">
        <v>127</v>
      </c>
      <c r="D6727" s="27" t="s">
        <v>211</v>
      </c>
      <c r="E6727" s="27" t="s">
        <v>33</v>
      </c>
      <c r="F6727" s="27" t="s">
        <v>257</v>
      </c>
      <c r="G6727" s="33">
        <v>633357.97</v>
      </c>
      <c r="H6727" s="33">
        <v>633357.97</v>
      </c>
      <c r="I6727" s="33">
        <v>15863</v>
      </c>
      <c r="J6727" s="33">
        <v>1077</v>
      </c>
      <c r="K6727" s="33">
        <v>12400</v>
      </c>
      <c r="L6727" s="33">
        <v>1</v>
      </c>
      <c r="M6727" s="33">
        <v>1</v>
      </c>
      <c r="N6727" s="33">
        <v>588667.77</v>
      </c>
      <c r="O6727" s="33">
        <v>3747.5</v>
      </c>
      <c r="P6727" s="33">
        <v>6559</v>
      </c>
    </row>
    <row r="6728" spans="1:16">
      <c r="A6728" s="27" t="s">
        <v>1030</v>
      </c>
      <c r="B6728" s="31">
        <v>202501</v>
      </c>
      <c r="C6728" s="27" t="s">
        <v>127</v>
      </c>
      <c r="D6728" s="27" t="s">
        <v>211</v>
      </c>
      <c r="E6728" s="27" t="s">
        <v>33</v>
      </c>
      <c r="F6728" s="27" t="s">
        <v>257</v>
      </c>
      <c r="G6728" s="33">
        <v>366577.61</v>
      </c>
      <c r="H6728" s="33">
        <v>366577.61</v>
      </c>
      <c r="I6728" s="33">
        <v>9329</v>
      </c>
      <c r="J6728" s="33">
        <v>765</v>
      </c>
      <c r="K6728" s="33">
        <v>12400</v>
      </c>
      <c r="L6728" s="33">
        <v>1</v>
      </c>
      <c r="M6728" s="33">
        <v>1</v>
      </c>
      <c r="N6728" s="33">
        <v>298578.74</v>
      </c>
      <c r="O6728" s="33">
        <v>2107.9</v>
      </c>
      <c r="P6728" s="33">
        <v>3742</v>
      </c>
    </row>
    <row r="6729" spans="1:16">
      <c r="A6729" s="27" t="s">
        <v>1030</v>
      </c>
      <c r="B6729" s="31">
        <v>202502</v>
      </c>
      <c r="C6729" s="27" t="s">
        <v>127</v>
      </c>
      <c r="D6729" s="27" t="s">
        <v>211</v>
      </c>
      <c r="E6729" s="27" t="s">
        <v>33</v>
      </c>
      <c r="F6729" s="27" t="s">
        <v>257</v>
      </c>
      <c r="G6729" s="33">
        <v>347085.57</v>
      </c>
      <c r="H6729" s="33">
        <v>347085.57</v>
      </c>
      <c r="I6729" s="33">
        <v>9219</v>
      </c>
      <c r="J6729" s="33">
        <v>758</v>
      </c>
      <c r="K6729" s="33">
        <v>12400</v>
      </c>
      <c r="L6729" s="33">
        <v>1</v>
      </c>
      <c r="M6729" s="33">
        <v>1</v>
      </c>
      <c r="N6729" s="33">
        <v>306974.7</v>
      </c>
      <c r="O6729" s="33">
        <v>2041.4</v>
      </c>
      <c r="P6729" s="33">
        <v>3601</v>
      </c>
    </row>
    <row r="6730" spans="1:16">
      <c r="A6730" s="27" t="s">
        <v>1030</v>
      </c>
      <c r="B6730" s="31">
        <v>202503</v>
      </c>
      <c r="C6730" s="27" t="s">
        <v>127</v>
      </c>
      <c r="D6730" s="27" t="s">
        <v>211</v>
      </c>
      <c r="E6730" s="27" t="s">
        <v>33</v>
      </c>
      <c r="F6730" s="27" t="s">
        <v>257</v>
      </c>
      <c r="G6730" s="33">
        <v>394689.52</v>
      </c>
      <c r="H6730" s="33">
        <v>394689.52</v>
      </c>
      <c r="I6730" s="33">
        <v>9551</v>
      </c>
      <c r="J6730" s="33">
        <v>717</v>
      </c>
      <c r="K6730" s="33">
        <v>12400</v>
      </c>
      <c r="L6730" s="33">
        <v>1</v>
      </c>
      <c r="M6730" s="33">
        <v>1</v>
      </c>
      <c r="N6730" s="33">
        <v>381771.2</v>
      </c>
      <c r="O6730" s="33">
        <v>2294</v>
      </c>
      <c r="P6730" s="33">
        <v>4069</v>
      </c>
    </row>
    <row r="6731" spans="1:16">
      <c r="A6731" s="27" t="s">
        <v>1030</v>
      </c>
      <c r="B6731" s="31">
        <v>202504</v>
      </c>
      <c r="C6731" s="27" t="s">
        <v>127</v>
      </c>
      <c r="D6731" s="27" t="s">
        <v>211</v>
      </c>
      <c r="E6731" s="27" t="s">
        <v>33</v>
      </c>
      <c r="F6731" s="27" t="s">
        <v>257</v>
      </c>
      <c r="G6731" s="33">
        <v>454098.24</v>
      </c>
      <c r="H6731" s="33">
        <v>454098.24</v>
      </c>
      <c r="I6731" s="33">
        <v>11762</v>
      </c>
      <c r="J6731" s="33">
        <v>1047</v>
      </c>
      <c r="K6731" s="33">
        <v>12400</v>
      </c>
      <c r="L6731" s="33">
        <v>1</v>
      </c>
      <c r="M6731" s="33">
        <v>1</v>
      </c>
      <c r="N6731" s="33">
        <v>448315.31</v>
      </c>
      <c r="O6731" s="33">
        <v>2353.5</v>
      </c>
      <c r="P6731" s="33">
        <v>4720</v>
      </c>
    </row>
    <row r="6732" spans="1:16">
      <c r="A6732" s="27" t="s">
        <v>1030</v>
      </c>
      <c r="B6732" s="31">
        <v>202505</v>
      </c>
      <c r="C6732" s="27" t="s">
        <v>127</v>
      </c>
      <c r="D6732" s="27" t="s">
        <v>211</v>
      </c>
      <c r="E6732" s="27" t="s">
        <v>33</v>
      </c>
      <c r="F6732" s="27" t="s">
        <v>257</v>
      </c>
      <c r="G6732" s="33">
        <v>576647.58</v>
      </c>
      <c r="H6732" s="33">
        <v>576647.58</v>
      </c>
      <c r="I6732" s="33">
        <v>14053</v>
      </c>
      <c r="J6732" s="33">
        <v>1082</v>
      </c>
      <c r="K6732" s="33">
        <v>12400</v>
      </c>
      <c r="L6732" s="33">
        <v>1</v>
      </c>
      <c r="M6732" s="33">
        <v>1</v>
      </c>
      <c r="N6732" s="33">
        <v>489988.96</v>
      </c>
      <c r="O6732" s="33">
        <v>3358.9</v>
      </c>
      <c r="P6732" s="33">
        <v>5825</v>
      </c>
    </row>
    <row r="6733" spans="1:16">
      <c r="A6733" s="27" t="s">
        <v>1030</v>
      </c>
      <c r="B6733" s="31">
        <v>202506</v>
      </c>
      <c r="C6733" s="27" t="s">
        <v>127</v>
      </c>
      <c r="D6733" s="27" t="s">
        <v>211</v>
      </c>
      <c r="E6733" s="27" t="s">
        <v>33</v>
      </c>
      <c r="F6733" s="27" t="s">
        <v>257</v>
      </c>
      <c r="G6733" s="33">
        <v>523207.1</v>
      </c>
      <c r="H6733" s="33">
        <v>523207.1</v>
      </c>
      <c r="I6733" s="33">
        <v>12401</v>
      </c>
      <c r="J6733" s="33">
        <v>787</v>
      </c>
      <c r="K6733" s="33">
        <v>12400</v>
      </c>
      <c r="L6733" s="33">
        <v>1</v>
      </c>
      <c r="M6733" s="33">
        <v>1</v>
      </c>
      <c r="N6733" s="33">
        <v>477690.5</v>
      </c>
      <c r="O6733" s="33">
        <v>3152.3</v>
      </c>
      <c r="P6733" s="33">
        <v>5275</v>
      </c>
    </row>
    <row r="6734" spans="1:16">
      <c r="A6734" s="27" t="s">
        <v>1030</v>
      </c>
      <c r="B6734" s="31">
        <v>202507</v>
      </c>
      <c r="C6734" s="27" t="s">
        <v>127</v>
      </c>
      <c r="D6734" s="27" t="s">
        <v>211</v>
      </c>
      <c r="E6734" s="27" t="s">
        <v>33</v>
      </c>
      <c r="F6734" s="27" t="s">
        <v>257</v>
      </c>
      <c r="G6734" s="33">
        <v>471646.56</v>
      </c>
      <c r="H6734" s="33">
        <v>471646.56</v>
      </c>
      <c r="I6734" s="33">
        <v>11597</v>
      </c>
      <c r="J6734" s="33">
        <v>967</v>
      </c>
      <c r="K6734" s="33">
        <v>12400</v>
      </c>
      <c r="L6734" s="33">
        <v>1</v>
      </c>
      <c r="M6734" s="33">
        <v>1</v>
      </c>
      <c r="N6734" s="33">
        <v>423831.68</v>
      </c>
      <c r="O6734" s="33">
        <v>2568.6</v>
      </c>
      <c r="P6734" s="33">
        <v>4888</v>
      </c>
    </row>
    <row r="6735" spans="1:16">
      <c r="A6735" s="27" t="s">
        <v>1030</v>
      </c>
      <c r="B6735" s="31">
        <v>202508</v>
      </c>
      <c r="C6735" s="27" t="s">
        <v>127</v>
      </c>
      <c r="D6735" s="27" t="s">
        <v>211</v>
      </c>
      <c r="E6735" s="27" t="s">
        <v>33</v>
      </c>
      <c r="F6735" s="27" t="s">
        <v>257</v>
      </c>
      <c r="G6735" s="33">
        <v>444100.02</v>
      </c>
      <c r="H6735" s="33">
        <v>444100.02</v>
      </c>
      <c r="I6735" s="33">
        <v>11802</v>
      </c>
      <c r="J6735" s="33">
        <v>930</v>
      </c>
      <c r="K6735" s="33">
        <v>12400</v>
      </c>
      <c r="L6735" s="33">
        <v>1</v>
      </c>
      <c r="M6735" s="33">
        <v>1</v>
      </c>
      <c r="N6735" s="33">
        <v>407346.32</v>
      </c>
      <c r="O6735" s="33">
        <v>2592.2</v>
      </c>
      <c r="P6735" s="33">
        <v>4600</v>
      </c>
    </row>
    <row r="6736" spans="1:16">
      <c r="A6736" s="27" t="s">
        <v>1030</v>
      </c>
      <c r="B6736" s="31">
        <v>202509</v>
      </c>
      <c r="C6736" s="27" t="s">
        <v>127</v>
      </c>
      <c r="D6736" s="27" t="s">
        <v>211</v>
      </c>
      <c r="E6736" s="27" t="s">
        <v>33</v>
      </c>
      <c r="F6736" s="27" t="s">
        <v>257</v>
      </c>
      <c r="G6736" s="33">
        <v>432116.53</v>
      </c>
      <c r="H6736" s="33">
        <v>432116.53</v>
      </c>
      <c r="I6736" s="33">
        <v>10834</v>
      </c>
      <c r="J6736" s="33">
        <v>871</v>
      </c>
      <c r="K6736" s="33">
        <v>12400</v>
      </c>
      <c r="L6736" s="33">
        <v>1</v>
      </c>
      <c r="M6736" s="33">
        <v>1</v>
      </c>
      <c r="N6736" s="33">
        <v>390849.94</v>
      </c>
      <c r="O6736" s="33">
        <v>2379.1</v>
      </c>
      <c r="P6736" s="33">
        <v>4457</v>
      </c>
    </row>
    <row r="6737" spans="1:16">
      <c r="A6737" s="27" t="s">
        <v>1030</v>
      </c>
      <c r="B6737" s="31">
        <v>202510</v>
      </c>
      <c r="C6737" s="27" t="s">
        <v>127</v>
      </c>
      <c r="D6737" s="27" t="s">
        <v>211</v>
      </c>
      <c r="E6737" s="27" t="s">
        <v>33</v>
      </c>
      <c r="F6737" s="27" t="s">
        <v>257</v>
      </c>
      <c r="G6737" s="33">
        <v>488789.88</v>
      </c>
      <c r="H6737" s="33">
        <v>488789.88</v>
      </c>
      <c r="I6737" s="33">
        <v>12044</v>
      </c>
      <c r="J6737" s="33">
        <v>965</v>
      </c>
      <c r="K6737" s="33">
        <v>12400</v>
      </c>
      <c r="L6737" s="33">
        <v>1</v>
      </c>
      <c r="M6737" s="33">
        <v>1</v>
      </c>
      <c r="N6737" s="33">
        <v>428414.24</v>
      </c>
      <c r="O6737" s="33">
        <v>2958.1</v>
      </c>
      <c r="P6737" s="33">
        <v>4851</v>
      </c>
    </row>
    <row r="6738" spans="1:16">
      <c r="A6738" s="27" t="s">
        <v>1030</v>
      </c>
      <c r="B6738" s="31">
        <v>202511</v>
      </c>
      <c r="C6738" s="27" t="s">
        <v>127</v>
      </c>
      <c r="D6738" s="27" t="s">
        <v>211</v>
      </c>
      <c r="E6738" s="27" t="s">
        <v>33</v>
      </c>
      <c r="F6738" s="27" t="s">
        <v>257</v>
      </c>
      <c r="G6738" s="33">
        <v>602881.24</v>
      </c>
      <c r="H6738" s="33">
        <v>602881.24</v>
      </c>
      <c r="I6738" s="33">
        <v>14897</v>
      </c>
      <c r="J6738" s="33">
        <v>966</v>
      </c>
      <c r="K6738" s="33">
        <v>12400</v>
      </c>
      <c r="L6738" s="33">
        <v>1</v>
      </c>
      <c r="M6738" s="33">
        <v>1</v>
      </c>
      <c r="N6738" s="33">
        <v>515932.44</v>
      </c>
      <c r="O6738" s="33">
        <v>3147.2</v>
      </c>
      <c r="P6738" s="33">
        <v>6114</v>
      </c>
    </row>
    <row r="6739" spans="1:16">
      <c r="A6739" s="27" t="s">
        <v>1030</v>
      </c>
      <c r="B6739" s="31">
        <v>202512</v>
      </c>
      <c r="C6739" s="27" t="s">
        <v>127</v>
      </c>
      <c r="D6739" s="27" t="s">
        <v>211</v>
      </c>
      <c r="E6739" s="27" t="s">
        <v>33</v>
      </c>
      <c r="F6739" s="27" t="s">
        <v>257</v>
      </c>
      <c r="G6739" s="33">
        <v>628930.25</v>
      </c>
      <c r="H6739" s="33">
        <v>628930.25</v>
      </c>
      <c r="I6739" s="33">
        <v>16540</v>
      </c>
      <c r="J6739" s="33">
        <v>1428</v>
      </c>
      <c r="K6739" s="33">
        <v>12400</v>
      </c>
      <c r="L6739" s="33">
        <v>1</v>
      </c>
      <c r="M6739" s="33">
        <v>1</v>
      </c>
      <c r="N6739" s="33">
        <v>591022.4399999999</v>
      </c>
      <c r="O6739" s="33">
        <v>3450.8</v>
      </c>
      <c r="P6739" s="33">
        <v>6607</v>
      </c>
    </row>
    <row r="6740" spans="1:16">
      <c r="A6740" s="27" t="s">
        <v>1030</v>
      </c>
      <c r="B6740" s="31">
        <v>202601</v>
      </c>
      <c r="C6740" s="27" t="s">
        <v>127</v>
      </c>
      <c r="D6740" s="27" t="s">
        <v>211</v>
      </c>
      <c r="E6740" s="27" t="s">
        <v>33</v>
      </c>
      <c r="F6740" s="27" t="s">
        <v>257</v>
      </c>
      <c r="G6740" s="33">
        <v>314570.33</v>
      </c>
      <c r="H6740" s="33">
        <v>314570.33</v>
      </c>
      <c r="I6740" s="33">
        <v>7661</v>
      </c>
      <c r="J6740" s="33">
        <v>553</v>
      </c>
      <c r="K6740" s="33">
        <v>12400</v>
      </c>
      <c r="L6740" s="33">
        <v>1</v>
      </c>
      <c r="M6740" s="33">
        <v>1</v>
      </c>
      <c r="N6740" s="33">
        <v>299773.06</v>
      </c>
      <c r="O6740" s="33">
        <v>1931.1</v>
      </c>
      <c r="P6740" s="33">
        <v>3110</v>
      </c>
    </row>
    <row r="6741" spans="1:16">
      <c r="A6741" s="27" t="s">
        <v>1030</v>
      </c>
      <c r="B6741" s="31">
        <v>202602</v>
      </c>
      <c r="C6741" s="27" t="s">
        <v>127</v>
      </c>
      <c r="D6741" s="27" t="s">
        <v>211</v>
      </c>
      <c r="E6741" s="27" t="s">
        <v>33</v>
      </c>
      <c r="F6741" s="27" t="s">
        <v>257</v>
      </c>
      <c r="G6741" s="33">
        <v>340182.21</v>
      </c>
      <c r="H6741" s="33">
        <v>340182.21</v>
      </c>
      <c r="I6741" s="33">
        <v>8529</v>
      </c>
      <c r="J6741" s="33">
        <v>634</v>
      </c>
      <c r="K6741" s="33">
        <v>12400</v>
      </c>
      <c r="L6741" s="33">
        <v>1</v>
      </c>
      <c r="M6741" s="33">
        <v>1</v>
      </c>
      <c r="N6741" s="33">
        <v>308202.6</v>
      </c>
      <c r="O6741" s="33">
        <v>1869.3</v>
      </c>
      <c r="P6741" s="33">
        <v>3357</v>
      </c>
    </row>
    <row r="6742" spans="1:16">
      <c r="A6742" s="27" t="s">
        <v>1030</v>
      </c>
      <c r="B6742" s="31">
        <v>202603</v>
      </c>
      <c r="C6742" s="27" t="s">
        <v>127</v>
      </c>
      <c r="D6742" s="27" t="s">
        <v>211</v>
      </c>
      <c r="E6742" s="27" t="s">
        <v>33</v>
      </c>
      <c r="F6742" s="27" t="s">
        <v>257</v>
      </c>
      <c r="G6742" s="33">
        <v>385002.03</v>
      </c>
      <c r="H6742" s="33">
        <v>385002.03</v>
      </c>
      <c r="I6742" s="33">
        <v>10062</v>
      </c>
      <c r="J6742" s="33">
        <v>715</v>
      </c>
      <c r="K6742" s="33">
        <v>12400</v>
      </c>
      <c r="L6742" s="33">
        <v>1</v>
      </c>
      <c r="M6742" s="33">
        <v>1</v>
      </c>
      <c r="N6742" s="33">
        <v>383298.29</v>
      </c>
      <c r="O6742" s="33">
        <v>2209.1</v>
      </c>
      <c r="P6742" s="33">
        <v>4117</v>
      </c>
    </row>
    <row r="6743" spans="1:16">
      <c r="A6743" s="27" t="s">
        <v>1030</v>
      </c>
      <c r="B6743" s="31">
        <v>202604</v>
      </c>
      <c r="C6743" s="27" t="s">
        <v>127</v>
      </c>
      <c r="D6743" s="27" t="s">
        <v>211</v>
      </c>
      <c r="E6743" s="27" t="s">
        <v>33</v>
      </c>
      <c r="F6743" s="27" t="s">
        <v>257</v>
      </c>
      <c r="G6743" s="33">
        <v>459991.03</v>
      </c>
      <c r="H6743" s="33">
        <v>459991.03</v>
      </c>
      <c r="I6743" s="33">
        <v>11834</v>
      </c>
      <c r="J6743" s="33">
        <v>846</v>
      </c>
      <c r="K6743" s="33">
        <v>12400</v>
      </c>
      <c r="L6743" s="33">
        <v>1</v>
      </c>
      <c r="M6743" s="33">
        <v>1</v>
      </c>
      <c r="N6743" s="33">
        <v>450108.57</v>
      </c>
      <c r="O6743" s="33">
        <v>2526.5</v>
      </c>
      <c r="P6743" s="33">
        <v>4689</v>
      </c>
    </row>
    <row r="6744" spans="1:16">
      <c r="A6744" s="27" t="s">
        <v>1030</v>
      </c>
      <c r="B6744" s="31">
        <v>202605</v>
      </c>
      <c r="C6744" s="27" t="s">
        <v>127</v>
      </c>
      <c r="D6744" s="27" t="s">
        <v>211</v>
      </c>
      <c r="E6744" s="27" t="s">
        <v>33</v>
      </c>
      <c r="F6744" s="27" t="s">
        <v>257</v>
      </c>
      <c r="G6744" s="33">
        <v>546213.63</v>
      </c>
      <c r="H6744" s="33">
        <v>546213.63</v>
      </c>
      <c r="I6744" s="33">
        <v>15165</v>
      </c>
      <c r="J6744" s="33">
        <v>1004</v>
      </c>
      <c r="K6744" s="33">
        <v>12400</v>
      </c>
      <c r="L6744" s="33">
        <v>1</v>
      </c>
      <c r="M6744" s="33">
        <v>1</v>
      </c>
      <c r="N6744" s="33">
        <v>491948.92</v>
      </c>
      <c r="O6744" s="33">
        <v>3039.8</v>
      </c>
      <c r="P6744" s="33">
        <v>6043</v>
      </c>
    </row>
    <row r="6745" spans="1:16">
      <c r="A6745" s="27" t="s">
        <v>1030</v>
      </c>
      <c r="B6745" s="31">
        <v>202606</v>
      </c>
      <c r="C6745" s="27" t="s">
        <v>127</v>
      </c>
      <c r="D6745" s="27" t="s">
        <v>211</v>
      </c>
      <c r="E6745" s="27" t="s">
        <v>33</v>
      </c>
      <c r="F6745" s="27" t="s">
        <v>257</v>
      </c>
      <c r="G6745" s="33">
        <v>567230.5699999999</v>
      </c>
      <c r="H6745" s="33">
        <v>567230.5699999999</v>
      </c>
      <c r="I6745" s="33">
        <v>14608</v>
      </c>
      <c r="J6745" s="33">
        <v>1159</v>
      </c>
      <c r="K6745" s="33">
        <v>12400</v>
      </c>
      <c r="L6745" s="33">
        <v>1</v>
      </c>
      <c r="M6745" s="33">
        <v>1</v>
      </c>
      <c r="N6745" s="33">
        <v>479601.27</v>
      </c>
      <c r="O6745" s="33">
        <v>2956.1</v>
      </c>
      <c r="P6745" s="33">
        <v>5920</v>
      </c>
    </row>
    <row r="6746" spans="1:16">
      <c r="A6746" s="27" t="s">
        <v>1030</v>
      </c>
      <c r="B6746" s="31">
        <v>202607</v>
      </c>
      <c r="C6746" s="27" t="s">
        <v>127</v>
      </c>
      <c r="D6746" s="27" t="s">
        <v>211</v>
      </c>
      <c r="E6746" s="27" t="s">
        <v>33</v>
      </c>
      <c r="F6746" s="27" t="s">
        <v>257</v>
      </c>
      <c r="G6746" s="33">
        <v>481699.61</v>
      </c>
      <c r="H6746" s="33">
        <v>481699.61</v>
      </c>
      <c r="I6746" s="33">
        <v>11773</v>
      </c>
      <c r="J6746" s="33">
        <v>898</v>
      </c>
      <c r="K6746" s="33">
        <v>12400</v>
      </c>
      <c r="L6746" s="33">
        <v>1</v>
      </c>
      <c r="M6746" s="33">
        <v>1</v>
      </c>
      <c r="N6746" s="33">
        <v>425527.01</v>
      </c>
      <c r="O6746" s="33">
        <v>2561.1</v>
      </c>
      <c r="P6746" s="33">
        <v>4851</v>
      </c>
    </row>
    <row r="6747" spans="1:16">
      <c r="A6747" s="27" t="s">
        <v>1033</v>
      </c>
      <c r="B6747" s="31">
        <v>202408</v>
      </c>
      <c r="C6747" s="27" t="s">
        <v>127</v>
      </c>
      <c r="D6747" s="27" t="s">
        <v>211</v>
      </c>
      <c r="E6747" s="27" t="s">
        <v>33</v>
      </c>
      <c r="F6747" s="27" t="s">
        <v>262</v>
      </c>
      <c r="G6747" s="33">
        <v>124789.82</v>
      </c>
      <c r="H6747" s="33">
        <v>124789.82</v>
      </c>
      <c r="I6747" s="33">
        <v>6065</v>
      </c>
      <c r="J6747" s="33">
        <v>322</v>
      </c>
      <c r="K6747" s="33">
        <v>4100</v>
      </c>
      <c r="L6747" s="33">
        <v>1</v>
      </c>
      <c r="M6747" s="33">
        <v>1</v>
      </c>
      <c r="N6747" s="33">
        <v>104183.04</v>
      </c>
      <c r="O6747" s="33">
        <v>724.1</v>
      </c>
      <c r="P6747" s="33">
        <v>1980</v>
      </c>
    </row>
    <row r="6748" spans="1:16">
      <c r="A6748" s="27" t="s">
        <v>1033</v>
      </c>
      <c r="B6748" s="31">
        <v>202409</v>
      </c>
      <c r="C6748" s="27" t="s">
        <v>127</v>
      </c>
      <c r="D6748" s="27" t="s">
        <v>211</v>
      </c>
      <c r="E6748" s="27" t="s">
        <v>33</v>
      </c>
      <c r="F6748" s="27" t="s">
        <v>262</v>
      </c>
      <c r="G6748" s="33">
        <v>115475.49</v>
      </c>
      <c r="H6748" s="33">
        <v>115475.49</v>
      </c>
      <c r="I6748" s="33">
        <v>5653</v>
      </c>
      <c r="J6748" s="33">
        <v>264</v>
      </c>
      <c r="K6748" s="33">
        <v>4100</v>
      </c>
      <c r="L6748" s="33">
        <v>1</v>
      </c>
      <c r="M6748" s="33">
        <v>1</v>
      </c>
      <c r="N6748" s="33">
        <v>99963.92</v>
      </c>
      <c r="O6748" s="33">
        <v>767</v>
      </c>
      <c r="P6748" s="33">
        <v>1779</v>
      </c>
    </row>
    <row r="6749" spans="1:16">
      <c r="A6749" s="27" t="s">
        <v>1033</v>
      </c>
      <c r="B6749" s="31">
        <v>202410</v>
      </c>
      <c r="C6749" s="27" t="s">
        <v>127</v>
      </c>
      <c r="D6749" s="27" t="s">
        <v>211</v>
      </c>
      <c r="E6749" s="27" t="s">
        <v>33</v>
      </c>
      <c r="F6749" s="27" t="s">
        <v>262</v>
      </c>
      <c r="G6749" s="33">
        <v>123207.36</v>
      </c>
      <c r="H6749" s="33">
        <v>123207.36</v>
      </c>
      <c r="I6749" s="33">
        <v>5913</v>
      </c>
      <c r="J6749" s="33">
        <v>322</v>
      </c>
      <c r="K6749" s="33">
        <v>4100</v>
      </c>
      <c r="L6749" s="33">
        <v>1</v>
      </c>
      <c r="M6749" s="33">
        <v>1</v>
      </c>
      <c r="N6749" s="33">
        <v>109571.38</v>
      </c>
      <c r="O6749" s="33">
        <v>757.2</v>
      </c>
      <c r="P6749" s="33">
        <v>2110</v>
      </c>
    </row>
    <row r="6750" spans="1:16">
      <c r="A6750" s="27" t="s">
        <v>1033</v>
      </c>
      <c r="B6750" s="31">
        <v>202411</v>
      </c>
      <c r="C6750" s="27" t="s">
        <v>127</v>
      </c>
      <c r="D6750" s="27" t="s">
        <v>211</v>
      </c>
      <c r="E6750" s="27" t="s">
        <v>33</v>
      </c>
      <c r="F6750" s="27" t="s">
        <v>262</v>
      </c>
      <c r="G6750" s="33">
        <v>160207.48</v>
      </c>
      <c r="H6750" s="33">
        <v>160207.48</v>
      </c>
      <c r="I6750" s="33">
        <v>7731</v>
      </c>
      <c r="J6750" s="33">
        <v>362</v>
      </c>
      <c r="K6750" s="33">
        <v>4100</v>
      </c>
      <c r="L6750" s="33">
        <v>1</v>
      </c>
      <c r="M6750" s="33">
        <v>1</v>
      </c>
      <c r="N6750" s="33">
        <v>131955.07</v>
      </c>
      <c r="O6750" s="33">
        <v>989.1</v>
      </c>
      <c r="P6750" s="33">
        <v>2559</v>
      </c>
    </row>
    <row r="6751" spans="1:16">
      <c r="A6751" s="27" t="s">
        <v>1033</v>
      </c>
      <c r="B6751" s="31">
        <v>202412</v>
      </c>
      <c r="C6751" s="27" t="s">
        <v>127</v>
      </c>
      <c r="D6751" s="27" t="s">
        <v>211</v>
      </c>
      <c r="E6751" s="27" t="s">
        <v>33</v>
      </c>
      <c r="F6751" s="27" t="s">
        <v>262</v>
      </c>
      <c r="G6751" s="33">
        <v>163876.15</v>
      </c>
      <c r="H6751" s="33">
        <v>163876.15</v>
      </c>
      <c r="I6751" s="33">
        <v>8918</v>
      </c>
      <c r="J6751" s="33">
        <v>388</v>
      </c>
      <c r="K6751" s="33">
        <v>4100</v>
      </c>
      <c r="L6751" s="33">
        <v>1</v>
      </c>
      <c r="M6751" s="33">
        <v>1</v>
      </c>
      <c r="N6751" s="33">
        <v>151160.12</v>
      </c>
      <c r="O6751" s="33">
        <v>1053.8</v>
      </c>
      <c r="P6751" s="33">
        <v>2767</v>
      </c>
    </row>
    <row r="6752" spans="1:16">
      <c r="A6752" s="27" t="s">
        <v>1033</v>
      </c>
      <c r="B6752" s="31">
        <v>202501</v>
      </c>
      <c r="C6752" s="27" t="s">
        <v>127</v>
      </c>
      <c r="D6752" s="27" t="s">
        <v>211</v>
      </c>
      <c r="E6752" s="27" t="s">
        <v>33</v>
      </c>
      <c r="F6752" s="27" t="s">
        <v>262</v>
      </c>
      <c r="G6752" s="33">
        <v>84135.37</v>
      </c>
      <c r="H6752" s="33">
        <v>84135.37</v>
      </c>
      <c r="I6752" s="33">
        <v>4159</v>
      </c>
      <c r="J6752" s="33">
        <v>212</v>
      </c>
      <c r="K6752" s="33">
        <v>4100</v>
      </c>
      <c r="L6752" s="33">
        <v>1</v>
      </c>
      <c r="M6752" s="33">
        <v>1</v>
      </c>
      <c r="N6752" s="33">
        <v>76670.07000000001</v>
      </c>
      <c r="O6752" s="33">
        <v>581.2</v>
      </c>
      <c r="P6752" s="33">
        <v>1389</v>
      </c>
    </row>
    <row r="6753" spans="1:16">
      <c r="A6753" s="27" t="s">
        <v>1033</v>
      </c>
      <c r="B6753" s="31">
        <v>202502</v>
      </c>
      <c r="C6753" s="27" t="s">
        <v>127</v>
      </c>
      <c r="D6753" s="27" t="s">
        <v>211</v>
      </c>
      <c r="E6753" s="27" t="s">
        <v>33</v>
      </c>
      <c r="F6753" s="27" t="s">
        <v>262</v>
      </c>
      <c r="G6753" s="33">
        <v>91409.49000000001</v>
      </c>
      <c r="H6753" s="33">
        <v>91409.49000000001</v>
      </c>
      <c r="I6753" s="33">
        <v>5062</v>
      </c>
      <c r="J6753" s="33">
        <v>239</v>
      </c>
      <c r="K6753" s="33">
        <v>4100</v>
      </c>
      <c r="L6753" s="33">
        <v>1</v>
      </c>
      <c r="M6753" s="33">
        <v>1</v>
      </c>
      <c r="N6753" s="33">
        <v>78826.00999999999</v>
      </c>
      <c r="O6753" s="33">
        <v>566.2</v>
      </c>
      <c r="P6753" s="33">
        <v>1551</v>
      </c>
    </row>
    <row r="6754" spans="1:16">
      <c r="A6754" s="27" t="s">
        <v>1033</v>
      </c>
      <c r="B6754" s="31">
        <v>202503</v>
      </c>
      <c r="C6754" s="27" t="s">
        <v>127</v>
      </c>
      <c r="D6754" s="27" t="s">
        <v>211</v>
      </c>
      <c r="E6754" s="27" t="s">
        <v>33</v>
      </c>
      <c r="F6754" s="27" t="s">
        <v>262</v>
      </c>
      <c r="G6754" s="33">
        <v>98217</v>
      </c>
      <c r="H6754" s="33">
        <v>98217</v>
      </c>
      <c r="I6754" s="33">
        <v>5058</v>
      </c>
      <c r="J6754" s="33">
        <v>265</v>
      </c>
      <c r="K6754" s="33">
        <v>4100</v>
      </c>
      <c r="L6754" s="33">
        <v>1</v>
      </c>
      <c r="M6754" s="33">
        <v>1</v>
      </c>
      <c r="N6754" s="33">
        <v>98032.50999999999</v>
      </c>
      <c r="O6754" s="33">
        <v>646.5</v>
      </c>
      <c r="P6754" s="33">
        <v>1578</v>
      </c>
    </row>
    <row r="6755" spans="1:16">
      <c r="A6755" s="27" t="s">
        <v>1033</v>
      </c>
      <c r="B6755" s="31">
        <v>202504</v>
      </c>
      <c r="C6755" s="27" t="s">
        <v>127</v>
      </c>
      <c r="D6755" s="27" t="s">
        <v>211</v>
      </c>
      <c r="E6755" s="27" t="s">
        <v>33</v>
      </c>
      <c r="F6755" s="27" t="s">
        <v>262</v>
      </c>
      <c r="G6755" s="33">
        <v>119443.29</v>
      </c>
      <c r="H6755" s="33">
        <v>119443.29</v>
      </c>
      <c r="I6755" s="33">
        <v>6092</v>
      </c>
      <c r="J6755" s="33">
        <v>308</v>
      </c>
      <c r="K6755" s="33">
        <v>4100</v>
      </c>
      <c r="L6755" s="33">
        <v>1</v>
      </c>
      <c r="M6755" s="33">
        <v>1</v>
      </c>
      <c r="N6755" s="33">
        <v>115119.93</v>
      </c>
      <c r="O6755" s="33">
        <v>806.6</v>
      </c>
      <c r="P6755" s="33">
        <v>1975</v>
      </c>
    </row>
    <row r="6756" spans="1:16">
      <c r="A6756" s="27" t="s">
        <v>1033</v>
      </c>
      <c r="B6756" s="31">
        <v>202505</v>
      </c>
      <c r="C6756" s="27" t="s">
        <v>127</v>
      </c>
      <c r="D6756" s="27" t="s">
        <v>211</v>
      </c>
      <c r="E6756" s="27" t="s">
        <v>33</v>
      </c>
      <c r="F6756" s="27" t="s">
        <v>262</v>
      </c>
      <c r="G6756" s="33">
        <v>125710.59</v>
      </c>
      <c r="H6756" s="33">
        <v>125710.59</v>
      </c>
      <c r="I6756" s="33">
        <v>6440</v>
      </c>
      <c r="J6756" s="33">
        <v>277</v>
      </c>
      <c r="K6756" s="33">
        <v>4100</v>
      </c>
      <c r="L6756" s="33">
        <v>1</v>
      </c>
      <c r="M6756" s="33">
        <v>1</v>
      </c>
      <c r="N6756" s="33">
        <v>125821.04</v>
      </c>
      <c r="O6756" s="33">
        <v>724.8</v>
      </c>
      <c r="P6756" s="33">
        <v>2100</v>
      </c>
    </row>
    <row r="6757" spans="1:16">
      <c r="A6757" s="27" t="s">
        <v>1033</v>
      </c>
      <c r="B6757" s="31">
        <v>202506</v>
      </c>
      <c r="C6757" s="27" t="s">
        <v>127</v>
      </c>
      <c r="D6757" s="27" t="s">
        <v>211</v>
      </c>
      <c r="E6757" s="27" t="s">
        <v>33</v>
      </c>
      <c r="F6757" s="27" t="s">
        <v>262</v>
      </c>
      <c r="G6757" s="33">
        <v>124741.43</v>
      </c>
      <c r="H6757" s="33">
        <v>124741.43</v>
      </c>
      <c r="I6757" s="33">
        <v>5623</v>
      </c>
      <c r="J6757" s="33">
        <v>295</v>
      </c>
      <c r="K6757" s="33">
        <v>4100</v>
      </c>
      <c r="L6757" s="33">
        <v>1</v>
      </c>
      <c r="M6757" s="33">
        <v>1</v>
      </c>
      <c r="N6757" s="33">
        <v>122663</v>
      </c>
      <c r="O6757" s="33">
        <v>798.6</v>
      </c>
      <c r="P6757" s="33">
        <v>1924</v>
      </c>
    </row>
    <row r="6758" spans="1:16">
      <c r="A6758" s="27" t="s">
        <v>1033</v>
      </c>
      <c r="B6758" s="31">
        <v>202507</v>
      </c>
      <c r="C6758" s="27" t="s">
        <v>127</v>
      </c>
      <c r="D6758" s="27" t="s">
        <v>211</v>
      </c>
      <c r="E6758" s="27" t="s">
        <v>33</v>
      </c>
      <c r="F6758" s="27" t="s">
        <v>262</v>
      </c>
      <c r="G6758" s="33">
        <v>119734.26</v>
      </c>
      <c r="H6758" s="33">
        <v>119734.26</v>
      </c>
      <c r="I6758" s="33">
        <v>6284</v>
      </c>
      <c r="J6758" s="33">
        <v>340</v>
      </c>
      <c r="K6758" s="33">
        <v>4100</v>
      </c>
      <c r="L6758" s="33">
        <v>1</v>
      </c>
      <c r="M6758" s="33">
        <v>1</v>
      </c>
      <c r="N6758" s="33">
        <v>108832.94</v>
      </c>
      <c r="O6758" s="33">
        <v>738.7</v>
      </c>
      <c r="P6758" s="33">
        <v>2099</v>
      </c>
    </row>
    <row r="6759" spans="1:16">
      <c r="A6759" s="27" t="s">
        <v>1033</v>
      </c>
      <c r="B6759" s="31">
        <v>202508</v>
      </c>
      <c r="C6759" s="27" t="s">
        <v>127</v>
      </c>
      <c r="D6759" s="27" t="s">
        <v>211</v>
      </c>
      <c r="E6759" s="27" t="s">
        <v>33</v>
      </c>
      <c r="F6759" s="27" t="s">
        <v>262</v>
      </c>
      <c r="G6759" s="33">
        <v>113289.34</v>
      </c>
      <c r="H6759" s="33">
        <v>113289.34</v>
      </c>
      <c r="I6759" s="33">
        <v>5553</v>
      </c>
      <c r="J6759" s="33">
        <v>276</v>
      </c>
      <c r="K6759" s="33">
        <v>4100</v>
      </c>
      <c r="L6759" s="33">
        <v>1</v>
      </c>
      <c r="M6759" s="33">
        <v>1</v>
      </c>
      <c r="N6759" s="33">
        <v>104599.78</v>
      </c>
      <c r="O6759" s="33">
        <v>708.5</v>
      </c>
      <c r="P6759" s="33">
        <v>1841</v>
      </c>
    </row>
    <row r="6760" spans="1:16">
      <c r="A6760" s="27" t="s">
        <v>1033</v>
      </c>
      <c r="B6760" s="31">
        <v>202509</v>
      </c>
      <c r="C6760" s="27" t="s">
        <v>127</v>
      </c>
      <c r="D6760" s="27" t="s">
        <v>211</v>
      </c>
      <c r="E6760" s="27" t="s">
        <v>33</v>
      </c>
      <c r="F6760" s="27" t="s">
        <v>262</v>
      </c>
      <c r="G6760" s="33">
        <v>102485.07</v>
      </c>
      <c r="H6760" s="33">
        <v>102485.07</v>
      </c>
      <c r="I6760" s="33">
        <v>5011</v>
      </c>
      <c r="J6760" s="33">
        <v>225</v>
      </c>
      <c r="K6760" s="33">
        <v>4100</v>
      </c>
      <c r="L6760" s="33">
        <v>1</v>
      </c>
      <c r="M6760" s="33">
        <v>1</v>
      </c>
      <c r="N6760" s="33">
        <v>100363.78</v>
      </c>
      <c r="O6760" s="33">
        <v>618.9</v>
      </c>
      <c r="P6760" s="33">
        <v>1625</v>
      </c>
    </row>
    <row r="6761" spans="1:16">
      <c r="A6761" s="27" t="s">
        <v>1033</v>
      </c>
      <c r="B6761" s="31">
        <v>202510</v>
      </c>
      <c r="C6761" s="27" t="s">
        <v>127</v>
      </c>
      <c r="D6761" s="27" t="s">
        <v>211</v>
      </c>
      <c r="E6761" s="27" t="s">
        <v>33</v>
      </c>
      <c r="F6761" s="27" t="s">
        <v>262</v>
      </c>
      <c r="G6761" s="33">
        <v>125772.36</v>
      </c>
      <c r="H6761" s="33">
        <v>125772.36</v>
      </c>
      <c r="I6761" s="33">
        <v>6162</v>
      </c>
      <c r="J6761" s="33">
        <v>286</v>
      </c>
      <c r="K6761" s="33">
        <v>4100</v>
      </c>
      <c r="L6761" s="33">
        <v>1</v>
      </c>
      <c r="M6761" s="33">
        <v>1</v>
      </c>
      <c r="N6761" s="33">
        <v>110009.67</v>
      </c>
      <c r="O6761" s="33">
        <v>740.6</v>
      </c>
      <c r="P6761" s="33">
        <v>2005</v>
      </c>
    </row>
    <row r="6762" spans="1:16">
      <c r="A6762" s="27" t="s">
        <v>1033</v>
      </c>
      <c r="B6762" s="31">
        <v>202511</v>
      </c>
      <c r="C6762" s="27" t="s">
        <v>127</v>
      </c>
      <c r="D6762" s="27" t="s">
        <v>211</v>
      </c>
      <c r="E6762" s="27" t="s">
        <v>33</v>
      </c>
      <c r="F6762" s="27" t="s">
        <v>262</v>
      </c>
      <c r="G6762" s="33">
        <v>137449.85</v>
      </c>
      <c r="H6762" s="33">
        <v>137449.85</v>
      </c>
      <c r="I6762" s="33">
        <v>7323</v>
      </c>
      <c r="J6762" s="33">
        <v>345</v>
      </c>
      <c r="K6762" s="33">
        <v>4100</v>
      </c>
      <c r="L6762" s="33">
        <v>1</v>
      </c>
      <c r="M6762" s="33">
        <v>1</v>
      </c>
      <c r="N6762" s="33">
        <v>132482.89</v>
      </c>
      <c r="O6762" s="33">
        <v>961.8</v>
      </c>
      <c r="P6762" s="33">
        <v>2372</v>
      </c>
    </row>
    <row r="6763" spans="1:16">
      <c r="A6763" s="27" t="s">
        <v>1033</v>
      </c>
      <c r="B6763" s="31">
        <v>202512</v>
      </c>
      <c r="C6763" s="27" t="s">
        <v>127</v>
      </c>
      <c r="D6763" s="27" t="s">
        <v>211</v>
      </c>
      <c r="E6763" s="27" t="s">
        <v>33</v>
      </c>
      <c r="F6763" s="27" t="s">
        <v>262</v>
      </c>
      <c r="G6763" s="33">
        <v>157793.96</v>
      </c>
      <c r="H6763" s="33">
        <v>157793.96</v>
      </c>
      <c r="I6763" s="33">
        <v>7406</v>
      </c>
      <c r="J6763" s="33">
        <v>417</v>
      </c>
      <c r="K6763" s="33">
        <v>4100</v>
      </c>
      <c r="L6763" s="33">
        <v>1</v>
      </c>
      <c r="M6763" s="33">
        <v>1</v>
      </c>
      <c r="N6763" s="33">
        <v>151764.76</v>
      </c>
      <c r="O6763" s="33">
        <v>948.9</v>
      </c>
      <c r="P6763" s="33">
        <v>2355</v>
      </c>
    </row>
    <row r="6764" spans="1:16">
      <c r="A6764" s="27" t="s">
        <v>1033</v>
      </c>
      <c r="B6764" s="31">
        <v>202601</v>
      </c>
      <c r="C6764" s="27" t="s">
        <v>127</v>
      </c>
      <c r="D6764" s="27" t="s">
        <v>211</v>
      </c>
      <c r="E6764" s="27" t="s">
        <v>33</v>
      </c>
      <c r="F6764" s="27" t="s">
        <v>262</v>
      </c>
      <c r="G6764" s="33">
        <v>83918.11</v>
      </c>
      <c r="H6764" s="33">
        <v>83918.11</v>
      </c>
      <c r="I6764" s="33">
        <v>4166</v>
      </c>
      <c r="J6764" s="33">
        <v>203</v>
      </c>
      <c r="K6764" s="33">
        <v>4100</v>
      </c>
      <c r="L6764" s="33">
        <v>1</v>
      </c>
      <c r="M6764" s="33">
        <v>1</v>
      </c>
      <c r="N6764" s="33">
        <v>76976.75</v>
      </c>
      <c r="O6764" s="33">
        <v>477</v>
      </c>
      <c r="P6764" s="33">
        <v>1425</v>
      </c>
    </row>
    <row r="6765" spans="1:16">
      <c r="A6765" s="27" t="s">
        <v>1033</v>
      </c>
      <c r="B6765" s="31">
        <v>202602</v>
      </c>
      <c r="C6765" s="27" t="s">
        <v>127</v>
      </c>
      <c r="D6765" s="27" t="s">
        <v>211</v>
      </c>
      <c r="E6765" s="27" t="s">
        <v>33</v>
      </c>
      <c r="F6765" s="27" t="s">
        <v>262</v>
      </c>
      <c r="G6765" s="33">
        <v>94501.03999999999</v>
      </c>
      <c r="H6765" s="33">
        <v>94501.03999999999</v>
      </c>
      <c r="I6765" s="33">
        <v>4871</v>
      </c>
      <c r="J6765" s="33">
        <v>251</v>
      </c>
      <c r="K6765" s="33">
        <v>4100</v>
      </c>
      <c r="L6765" s="33">
        <v>1</v>
      </c>
      <c r="M6765" s="33">
        <v>1</v>
      </c>
      <c r="N6765" s="33">
        <v>79141.31</v>
      </c>
      <c r="O6765" s="33">
        <v>567</v>
      </c>
      <c r="P6765" s="33">
        <v>1586</v>
      </c>
    </row>
    <row r="6766" spans="1:16">
      <c r="A6766" s="27" t="s">
        <v>1033</v>
      </c>
      <c r="B6766" s="31">
        <v>202603</v>
      </c>
      <c r="C6766" s="27" t="s">
        <v>127</v>
      </c>
      <c r="D6766" s="27" t="s">
        <v>211</v>
      </c>
      <c r="E6766" s="27" t="s">
        <v>33</v>
      </c>
      <c r="F6766" s="27" t="s">
        <v>262</v>
      </c>
      <c r="G6766" s="33">
        <v>112850.97</v>
      </c>
      <c r="H6766" s="33">
        <v>112850.97</v>
      </c>
      <c r="I6766" s="33">
        <v>5475</v>
      </c>
      <c r="J6766" s="33">
        <v>267</v>
      </c>
      <c r="K6766" s="33">
        <v>4100</v>
      </c>
      <c r="L6766" s="33">
        <v>1</v>
      </c>
      <c r="M6766" s="33">
        <v>1</v>
      </c>
      <c r="N6766" s="33">
        <v>98424.64</v>
      </c>
      <c r="O6766" s="33">
        <v>660</v>
      </c>
      <c r="P6766" s="33">
        <v>1755</v>
      </c>
    </row>
    <row r="6767" spans="1:16">
      <c r="A6767" s="27" t="s">
        <v>1033</v>
      </c>
      <c r="B6767" s="31">
        <v>202604</v>
      </c>
      <c r="C6767" s="27" t="s">
        <v>127</v>
      </c>
      <c r="D6767" s="27" t="s">
        <v>211</v>
      </c>
      <c r="E6767" s="27" t="s">
        <v>33</v>
      </c>
      <c r="F6767" s="27" t="s">
        <v>262</v>
      </c>
      <c r="G6767" s="33">
        <v>131758.38</v>
      </c>
      <c r="H6767" s="33">
        <v>131758.38</v>
      </c>
      <c r="I6767" s="33">
        <v>6983</v>
      </c>
      <c r="J6767" s="33">
        <v>384</v>
      </c>
      <c r="K6767" s="33">
        <v>4100</v>
      </c>
      <c r="L6767" s="33">
        <v>1</v>
      </c>
      <c r="M6767" s="33">
        <v>1</v>
      </c>
      <c r="N6767" s="33">
        <v>115580.41</v>
      </c>
      <c r="O6767" s="33">
        <v>796.9</v>
      </c>
      <c r="P6767" s="33">
        <v>2217</v>
      </c>
    </row>
    <row r="6768" spans="1:16">
      <c r="A6768" s="27" t="s">
        <v>1033</v>
      </c>
      <c r="B6768" s="31">
        <v>202605</v>
      </c>
      <c r="C6768" s="27" t="s">
        <v>127</v>
      </c>
      <c r="D6768" s="27" t="s">
        <v>211</v>
      </c>
      <c r="E6768" s="27" t="s">
        <v>33</v>
      </c>
      <c r="F6768" s="27" t="s">
        <v>262</v>
      </c>
      <c r="G6768" s="33">
        <v>152314.01</v>
      </c>
      <c r="H6768" s="33">
        <v>152314.01</v>
      </c>
      <c r="I6768" s="33">
        <v>8279</v>
      </c>
      <c r="J6768" s="33">
        <v>403</v>
      </c>
      <c r="K6768" s="33">
        <v>4100</v>
      </c>
      <c r="L6768" s="33">
        <v>1</v>
      </c>
      <c r="M6768" s="33">
        <v>1</v>
      </c>
      <c r="N6768" s="33">
        <v>126324.32</v>
      </c>
      <c r="O6768" s="33">
        <v>829</v>
      </c>
      <c r="P6768" s="33">
        <v>2585</v>
      </c>
    </row>
    <row r="6769" spans="1:16">
      <c r="A6769" s="27" t="s">
        <v>1033</v>
      </c>
      <c r="B6769" s="31">
        <v>202606</v>
      </c>
      <c r="C6769" s="27" t="s">
        <v>127</v>
      </c>
      <c r="D6769" s="27" t="s">
        <v>211</v>
      </c>
      <c r="E6769" s="27" t="s">
        <v>33</v>
      </c>
      <c r="F6769" s="27" t="s">
        <v>262</v>
      </c>
      <c r="G6769" s="33">
        <v>130372.15</v>
      </c>
      <c r="H6769" s="33">
        <v>130372.15</v>
      </c>
      <c r="I6769" s="33">
        <v>6874</v>
      </c>
      <c r="J6769" s="33">
        <v>360</v>
      </c>
      <c r="K6769" s="33">
        <v>4100</v>
      </c>
      <c r="L6769" s="33">
        <v>1</v>
      </c>
      <c r="M6769" s="33">
        <v>1</v>
      </c>
      <c r="N6769" s="33">
        <v>123153.65</v>
      </c>
      <c r="O6769" s="33">
        <v>846.6</v>
      </c>
      <c r="P6769" s="33">
        <v>2178</v>
      </c>
    </row>
    <row r="6770" spans="1:16">
      <c r="A6770" s="27" t="s">
        <v>1033</v>
      </c>
      <c r="B6770" s="31">
        <v>202607</v>
      </c>
      <c r="C6770" s="27" t="s">
        <v>127</v>
      </c>
      <c r="D6770" s="27" t="s">
        <v>211</v>
      </c>
      <c r="E6770" s="27" t="s">
        <v>33</v>
      </c>
      <c r="F6770" s="27" t="s">
        <v>262</v>
      </c>
      <c r="G6770" s="33">
        <v>110484.14</v>
      </c>
      <c r="H6770" s="33">
        <v>110484.14</v>
      </c>
      <c r="I6770" s="33">
        <v>5387</v>
      </c>
      <c r="J6770" s="33">
        <v>290</v>
      </c>
      <c r="K6770" s="33">
        <v>4100</v>
      </c>
      <c r="L6770" s="33">
        <v>1</v>
      </c>
      <c r="M6770" s="33">
        <v>1</v>
      </c>
      <c r="N6770" s="33">
        <v>109268.28</v>
      </c>
      <c r="O6770" s="33">
        <v>656</v>
      </c>
      <c r="P6770" s="33">
        <v>1737</v>
      </c>
    </row>
    <row r="6771" spans="1:16">
      <c r="A6771" s="27" t="s">
        <v>1037</v>
      </c>
      <c r="B6771" s="31">
        <v>202408</v>
      </c>
      <c r="C6771" s="27" t="s">
        <v>127</v>
      </c>
      <c r="D6771" s="27" t="s">
        <v>211</v>
      </c>
      <c r="E6771" s="27" t="s">
        <v>33</v>
      </c>
      <c r="F6771" s="27" t="s">
        <v>257</v>
      </c>
      <c r="G6771" s="33">
        <v>203704.34</v>
      </c>
      <c r="H6771" s="33">
        <v>203704.34</v>
      </c>
      <c r="I6771" s="33">
        <v>5146</v>
      </c>
      <c r="J6771" s="33">
        <v>413</v>
      </c>
      <c r="K6771" s="33">
        <v>7200</v>
      </c>
      <c r="L6771" s="33">
        <v>1</v>
      </c>
      <c r="M6771" s="33">
        <v>1</v>
      </c>
      <c r="N6771" s="33">
        <v>235798.86</v>
      </c>
      <c r="O6771" s="33">
        <v>1251.9</v>
      </c>
      <c r="P6771" s="33">
        <v>2098</v>
      </c>
    </row>
    <row r="6772" spans="1:16">
      <c r="A6772" s="27" t="s">
        <v>1037</v>
      </c>
      <c r="B6772" s="31">
        <v>202409</v>
      </c>
      <c r="C6772" s="27" t="s">
        <v>127</v>
      </c>
      <c r="D6772" s="27" t="s">
        <v>211</v>
      </c>
      <c r="E6772" s="27" t="s">
        <v>33</v>
      </c>
      <c r="F6772" s="27" t="s">
        <v>257</v>
      </c>
      <c r="G6772" s="33">
        <v>191868.82</v>
      </c>
      <c r="H6772" s="33">
        <v>191868.82</v>
      </c>
      <c r="I6772" s="33">
        <v>4484</v>
      </c>
      <c r="J6772" s="33">
        <v>317</v>
      </c>
      <c r="K6772" s="33">
        <v>7200</v>
      </c>
      <c r="L6772" s="33">
        <v>1</v>
      </c>
      <c r="M6772" s="33">
        <v>1</v>
      </c>
      <c r="N6772" s="33">
        <v>226249.67</v>
      </c>
      <c r="O6772" s="33">
        <v>1055.5</v>
      </c>
      <c r="P6772" s="33">
        <v>1954</v>
      </c>
    </row>
    <row r="6773" spans="1:16">
      <c r="A6773" s="27" t="s">
        <v>1037</v>
      </c>
      <c r="B6773" s="31">
        <v>202410</v>
      </c>
      <c r="C6773" s="27" t="s">
        <v>127</v>
      </c>
      <c r="D6773" s="27" t="s">
        <v>211</v>
      </c>
      <c r="E6773" s="27" t="s">
        <v>33</v>
      </c>
      <c r="F6773" s="27" t="s">
        <v>257</v>
      </c>
      <c r="G6773" s="33">
        <v>207148.41</v>
      </c>
      <c r="H6773" s="33">
        <v>207148.41</v>
      </c>
      <c r="I6773" s="33">
        <v>5062</v>
      </c>
      <c r="J6773" s="33">
        <v>340</v>
      </c>
      <c r="K6773" s="33">
        <v>7200</v>
      </c>
      <c r="L6773" s="33">
        <v>1</v>
      </c>
      <c r="M6773" s="33">
        <v>1</v>
      </c>
      <c r="N6773" s="33">
        <v>247994.36</v>
      </c>
      <c r="O6773" s="33">
        <v>1065.7</v>
      </c>
      <c r="P6773" s="33">
        <v>2113</v>
      </c>
    </row>
    <row r="6774" spans="1:16">
      <c r="A6774" s="27" t="s">
        <v>1037</v>
      </c>
      <c r="B6774" s="31">
        <v>202411</v>
      </c>
      <c r="C6774" s="27" t="s">
        <v>127</v>
      </c>
      <c r="D6774" s="27" t="s">
        <v>211</v>
      </c>
      <c r="E6774" s="27" t="s">
        <v>33</v>
      </c>
      <c r="F6774" s="27" t="s">
        <v>257</v>
      </c>
      <c r="G6774" s="33">
        <v>232372.6</v>
      </c>
      <c r="H6774" s="33">
        <v>232372.6</v>
      </c>
      <c r="I6774" s="33">
        <v>5748</v>
      </c>
      <c r="J6774" s="33">
        <v>392</v>
      </c>
      <c r="K6774" s="33">
        <v>7200</v>
      </c>
      <c r="L6774" s="33">
        <v>1</v>
      </c>
      <c r="M6774" s="33">
        <v>1</v>
      </c>
      <c r="N6774" s="33">
        <v>298655.66</v>
      </c>
      <c r="O6774" s="33">
        <v>1277.6</v>
      </c>
      <c r="P6774" s="33">
        <v>2408</v>
      </c>
    </row>
    <row r="6775" spans="1:16">
      <c r="A6775" s="27" t="s">
        <v>1037</v>
      </c>
      <c r="B6775" s="31">
        <v>202412</v>
      </c>
      <c r="C6775" s="27" t="s">
        <v>127</v>
      </c>
      <c r="D6775" s="27" t="s">
        <v>211</v>
      </c>
      <c r="E6775" s="27" t="s">
        <v>33</v>
      </c>
      <c r="F6775" s="27" t="s">
        <v>257</v>
      </c>
      <c r="G6775" s="33">
        <v>291118.83</v>
      </c>
      <c r="H6775" s="33">
        <v>291118.83</v>
      </c>
      <c r="I6775" s="33">
        <v>7623</v>
      </c>
      <c r="J6775" s="33">
        <v>540</v>
      </c>
      <c r="K6775" s="33">
        <v>7200</v>
      </c>
      <c r="L6775" s="33">
        <v>1</v>
      </c>
      <c r="M6775" s="33">
        <v>1</v>
      </c>
      <c r="N6775" s="33">
        <v>342122.69</v>
      </c>
      <c r="O6775" s="33">
        <v>1764.4</v>
      </c>
      <c r="P6775" s="33">
        <v>3023</v>
      </c>
    </row>
    <row r="6776" spans="1:16">
      <c r="A6776" s="27" t="s">
        <v>1037</v>
      </c>
      <c r="B6776" s="31">
        <v>202501</v>
      </c>
      <c r="C6776" s="27" t="s">
        <v>127</v>
      </c>
      <c r="D6776" s="27" t="s">
        <v>211</v>
      </c>
      <c r="E6776" s="27" t="s">
        <v>33</v>
      </c>
      <c r="F6776" s="27" t="s">
        <v>257</v>
      </c>
      <c r="G6776" s="33">
        <v>153932.87</v>
      </c>
      <c r="H6776" s="33">
        <v>153932.87</v>
      </c>
      <c r="I6776" s="33">
        <v>3785</v>
      </c>
      <c r="J6776" s="33">
        <v>287</v>
      </c>
      <c r="K6776" s="33">
        <v>7200</v>
      </c>
      <c r="L6776" s="33">
        <v>1</v>
      </c>
      <c r="M6776" s="33">
        <v>1</v>
      </c>
      <c r="N6776" s="33">
        <v>173528.38</v>
      </c>
      <c r="O6776" s="33">
        <v>905.4</v>
      </c>
      <c r="P6776" s="33">
        <v>1537</v>
      </c>
    </row>
    <row r="6777" spans="1:16">
      <c r="A6777" s="27" t="s">
        <v>1037</v>
      </c>
      <c r="B6777" s="31">
        <v>202502</v>
      </c>
      <c r="C6777" s="27" t="s">
        <v>127</v>
      </c>
      <c r="D6777" s="27" t="s">
        <v>211</v>
      </c>
      <c r="E6777" s="27" t="s">
        <v>33</v>
      </c>
      <c r="F6777" s="27" t="s">
        <v>257</v>
      </c>
      <c r="G6777" s="33">
        <v>155850.8</v>
      </c>
      <c r="H6777" s="33">
        <v>155850.8</v>
      </c>
      <c r="I6777" s="33">
        <v>3905</v>
      </c>
      <c r="J6777" s="33">
        <v>315</v>
      </c>
      <c r="K6777" s="33">
        <v>7200</v>
      </c>
      <c r="L6777" s="33">
        <v>1</v>
      </c>
      <c r="M6777" s="33">
        <v>1</v>
      </c>
      <c r="N6777" s="33">
        <v>178407.95</v>
      </c>
      <c r="O6777" s="33">
        <v>964.6</v>
      </c>
      <c r="P6777" s="33">
        <v>1702</v>
      </c>
    </row>
    <row r="6778" spans="1:16">
      <c r="A6778" s="27" t="s">
        <v>1037</v>
      </c>
      <c r="B6778" s="31">
        <v>202503</v>
      </c>
      <c r="C6778" s="27" t="s">
        <v>127</v>
      </c>
      <c r="D6778" s="27" t="s">
        <v>211</v>
      </c>
      <c r="E6778" s="27" t="s">
        <v>33</v>
      </c>
      <c r="F6778" s="27" t="s">
        <v>257</v>
      </c>
      <c r="G6778" s="33">
        <v>193726.47</v>
      </c>
      <c r="H6778" s="33">
        <v>193726.47</v>
      </c>
      <c r="I6778" s="33">
        <v>5299</v>
      </c>
      <c r="J6778" s="33">
        <v>379</v>
      </c>
      <c r="K6778" s="33">
        <v>7200</v>
      </c>
      <c r="L6778" s="33">
        <v>1</v>
      </c>
      <c r="M6778" s="33">
        <v>1</v>
      </c>
      <c r="N6778" s="33">
        <v>221878.28</v>
      </c>
      <c r="O6778" s="33">
        <v>1008.3</v>
      </c>
      <c r="P6778" s="33">
        <v>2175</v>
      </c>
    </row>
    <row r="6779" spans="1:16">
      <c r="A6779" s="27" t="s">
        <v>1037</v>
      </c>
      <c r="B6779" s="31">
        <v>202504</v>
      </c>
      <c r="C6779" s="27" t="s">
        <v>127</v>
      </c>
      <c r="D6779" s="27" t="s">
        <v>211</v>
      </c>
      <c r="E6779" s="27" t="s">
        <v>33</v>
      </c>
      <c r="F6779" s="27" t="s">
        <v>257</v>
      </c>
      <c r="G6779" s="33">
        <v>223689.01</v>
      </c>
      <c r="H6779" s="33">
        <v>223689.01</v>
      </c>
      <c r="I6779" s="33">
        <v>5597</v>
      </c>
      <c r="J6779" s="33">
        <v>401</v>
      </c>
      <c r="K6779" s="33">
        <v>7200</v>
      </c>
      <c r="L6779" s="33">
        <v>1</v>
      </c>
      <c r="M6779" s="33">
        <v>1</v>
      </c>
      <c r="N6779" s="33">
        <v>260552.47</v>
      </c>
      <c r="O6779" s="33">
        <v>1340.8</v>
      </c>
      <c r="P6779" s="33">
        <v>2225</v>
      </c>
    </row>
    <row r="6780" spans="1:16">
      <c r="A6780" s="27" t="s">
        <v>1037</v>
      </c>
      <c r="B6780" s="31">
        <v>202505</v>
      </c>
      <c r="C6780" s="27" t="s">
        <v>127</v>
      </c>
      <c r="D6780" s="27" t="s">
        <v>211</v>
      </c>
      <c r="E6780" s="27" t="s">
        <v>33</v>
      </c>
      <c r="F6780" s="27" t="s">
        <v>257</v>
      </c>
      <c r="G6780" s="33">
        <v>252708.14</v>
      </c>
      <c r="H6780" s="33">
        <v>252708.14</v>
      </c>
      <c r="I6780" s="33">
        <v>6046</v>
      </c>
      <c r="J6780" s="33">
        <v>480</v>
      </c>
      <c r="K6780" s="33">
        <v>7200</v>
      </c>
      <c r="L6780" s="33">
        <v>1</v>
      </c>
      <c r="M6780" s="33">
        <v>1</v>
      </c>
      <c r="N6780" s="33">
        <v>284772.42</v>
      </c>
      <c r="O6780" s="33">
        <v>1280.7</v>
      </c>
      <c r="P6780" s="33">
        <v>2438</v>
      </c>
    </row>
    <row r="6781" spans="1:16">
      <c r="A6781" s="27" t="s">
        <v>1037</v>
      </c>
      <c r="B6781" s="31">
        <v>202506</v>
      </c>
      <c r="C6781" s="27" t="s">
        <v>127</v>
      </c>
      <c r="D6781" s="27" t="s">
        <v>211</v>
      </c>
      <c r="E6781" s="27" t="s">
        <v>33</v>
      </c>
      <c r="F6781" s="27" t="s">
        <v>257</v>
      </c>
      <c r="G6781" s="33">
        <v>257659.27</v>
      </c>
      <c r="H6781" s="33">
        <v>257659.27</v>
      </c>
      <c r="I6781" s="33">
        <v>6411</v>
      </c>
      <c r="J6781" s="33">
        <v>522</v>
      </c>
      <c r="K6781" s="33">
        <v>7200</v>
      </c>
      <c r="L6781" s="33">
        <v>1</v>
      </c>
      <c r="M6781" s="33">
        <v>1</v>
      </c>
      <c r="N6781" s="33">
        <v>277624.78</v>
      </c>
      <c r="O6781" s="33">
        <v>1302.4</v>
      </c>
      <c r="P6781" s="33">
        <v>2741</v>
      </c>
    </row>
    <row r="6782" spans="1:16">
      <c r="A6782" s="27" t="s">
        <v>1037</v>
      </c>
      <c r="B6782" s="31">
        <v>202507</v>
      </c>
      <c r="C6782" s="27" t="s">
        <v>127</v>
      </c>
      <c r="D6782" s="27" t="s">
        <v>211</v>
      </c>
      <c r="E6782" s="27" t="s">
        <v>33</v>
      </c>
      <c r="F6782" s="27" t="s">
        <v>257</v>
      </c>
      <c r="G6782" s="33">
        <v>236668.65</v>
      </c>
      <c r="H6782" s="33">
        <v>236668.65</v>
      </c>
      <c r="I6782" s="33">
        <v>6290</v>
      </c>
      <c r="J6782" s="33">
        <v>551</v>
      </c>
      <c r="K6782" s="33">
        <v>7200</v>
      </c>
      <c r="L6782" s="33">
        <v>1</v>
      </c>
      <c r="M6782" s="33">
        <v>1</v>
      </c>
      <c r="N6782" s="33">
        <v>246323.04</v>
      </c>
      <c r="O6782" s="33">
        <v>1385</v>
      </c>
      <c r="P6782" s="33">
        <v>2543</v>
      </c>
    </row>
    <row r="6783" spans="1:16">
      <c r="A6783" s="27" t="s">
        <v>1037</v>
      </c>
      <c r="B6783" s="31">
        <v>202508</v>
      </c>
      <c r="C6783" s="27" t="s">
        <v>127</v>
      </c>
      <c r="D6783" s="27" t="s">
        <v>211</v>
      </c>
      <c r="E6783" s="27" t="s">
        <v>33</v>
      </c>
      <c r="F6783" s="27" t="s">
        <v>257</v>
      </c>
      <c r="G6783" s="33">
        <v>211600.23</v>
      </c>
      <c r="H6783" s="33">
        <v>211600.23</v>
      </c>
      <c r="I6783" s="33">
        <v>5290</v>
      </c>
      <c r="J6783" s="33">
        <v>352</v>
      </c>
      <c r="K6783" s="33">
        <v>7200</v>
      </c>
      <c r="L6783" s="33">
        <v>1</v>
      </c>
      <c r="M6783" s="33">
        <v>1</v>
      </c>
      <c r="N6783" s="33">
        <v>236742.06</v>
      </c>
      <c r="O6783" s="33">
        <v>1215.4</v>
      </c>
      <c r="P6783" s="33">
        <v>2142</v>
      </c>
    </row>
    <row r="6784" spans="1:16">
      <c r="A6784" s="27" t="s">
        <v>1037</v>
      </c>
      <c r="B6784" s="31">
        <v>202509</v>
      </c>
      <c r="C6784" s="27" t="s">
        <v>127</v>
      </c>
      <c r="D6784" s="27" t="s">
        <v>211</v>
      </c>
      <c r="E6784" s="27" t="s">
        <v>33</v>
      </c>
      <c r="F6784" s="27" t="s">
        <v>257</v>
      </c>
      <c r="G6784" s="33">
        <v>198593.52</v>
      </c>
      <c r="H6784" s="33">
        <v>198593.52</v>
      </c>
      <c r="I6784" s="33">
        <v>5100</v>
      </c>
      <c r="J6784" s="33">
        <v>401</v>
      </c>
      <c r="K6784" s="33">
        <v>7200</v>
      </c>
      <c r="L6784" s="33">
        <v>1</v>
      </c>
      <c r="M6784" s="33">
        <v>1</v>
      </c>
      <c r="N6784" s="33">
        <v>227154.67</v>
      </c>
      <c r="O6784" s="33">
        <v>1072</v>
      </c>
      <c r="P6784" s="33">
        <v>2117</v>
      </c>
    </row>
    <row r="6785" spans="1:16">
      <c r="A6785" s="27" t="s">
        <v>1037</v>
      </c>
      <c r="B6785" s="31">
        <v>202510</v>
      </c>
      <c r="C6785" s="27" t="s">
        <v>127</v>
      </c>
      <c r="D6785" s="27" t="s">
        <v>211</v>
      </c>
      <c r="E6785" s="27" t="s">
        <v>33</v>
      </c>
      <c r="F6785" s="27" t="s">
        <v>257</v>
      </c>
      <c r="G6785" s="33">
        <v>205437.76</v>
      </c>
      <c r="H6785" s="33">
        <v>205437.76</v>
      </c>
      <c r="I6785" s="33">
        <v>5776</v>
      </c>
      <c r="J6785" s="33">
        <v>441</v>
      </c>
      <c r="K6785" s="33">
        <v>7200</v>
      </c>
      <c r="L6785" s="33">
        <v>1</v>
      </c>
      <c r="M6785" s="33">
        <v>1</v>
      </c>
      <c r="N6785" s="33">
        <v>248986.34</v>
      </c>
      <c r="O6785" s="33">
        <v>1044.4</v>
      </c>
      <c r="P6785" s="33">
        <v>2268</v>
      </c>
    </row>
    <row r="6786" spans="1:16">
      <c r="A6786" s="27" t="s">
        <v>1037</v>
      </c>
      <c r="B6786" s="31">
        <v>202511</v>
      </c>
      <c r="C6786" s="27" t="s">
        <v>127</v>
      </c>
      <c r="D6786" s="27" t="s">
        <v>211</v>
      </c>
      <c r="E6786" s="27" t="s">
        <v>33</v>
      </c>
      <c r="F6786" s="27" t="s">
        <v>257</v>
      </c>
      <c r="G6786" s="33">
        <v>275187.88</v>
      </c>
      <c r="H6786" s="33">
        <v>275187.88</v>
      </c>
      <c r="I6786" s="33">
        <v>6872</v>
      </c>
      <c r="J6786" s="33">
        <v>502</v>
      </c>
      <c r="K6786" s="33">
        <v>7200</v>
      </c>
      <c r="L6786" s="33">
        <v>1</v>
      </c>
      <c r="M6786" s="33">
        <v>1</v>
      </c>
      <c r="N6786" s="33">
        <v>299850.28</v>
      </c>
      <c r="O6786" s="33">
        <v>1456.4</v>
      </c>
      <c r="P6786" s="33">
        <v>2779</v>
      </c>
    </row>
    <row r="6787" spans="1:16">
      <c r="A6787" s="27" t="s">
        <v>1037</v>
      </c>
      <c r="B6787" s="31">
        <v>202512</v>
      </c>
      <c r="C6787" s="27" t="s">
        <v>127</v>
      </c>
      <c r="D6787" s="27" t="s">
        <v>211</v>
      </c>
      <c r="E6787" s="27" t="s">
        <v>33</v>
      </c>
      <c r="F6787" s="27" t="s">
        <v>257</v>
      </c>
      <c r="G6787" s="33">
        <v>307948.66</v>
      </c>
      <c r="H6787" s="33">
        <v>307948.66</v>
      </c>
      <c r="I6787" s="33">
        <v>7948</v>
      </c>
      <c r="J6787" s="33">
        <v>574</v>
      </c>
      <c r="K6787" s="33">
        <v>7200</v>
      </c>
      <c r="L6787" s="33">
        <v>1</v>
      </c>
      <c r="M6787" s="33">
        <v>1</v>
      </c>
      <c r="N6787" s="33">
        <v>343491.18</v>
      </c>
      <c r="O6787" s="33">
        <v>1787.7</v>
      </c>
      <c r="P6787" s="33">
        <v>3218</v>
      </c>
    </row>
    <row r="6788" spans="1:16">
      <c r="A6788" s="27" t="s">
        <v>1037</v>
      </c>
      <c r="B6788" s="31">
        <v>202601</v>
      </c>
      <c r="C6788" s="27" t="s">
        <v>127</v>
      </c>
      <c r="D6788" s="27" t="s">
        <v>211</v>
      </c>
      <c r="E6788" s="27" t="s">
        <v>33</v>
      </c>
      <c r="F6788" s="27" t="s">
        <v>257</v>
      </c>
      <c r="G6788" s="33">
        <v>151899.13</v>
      </c>
      <c r="H6788" s="33">
        <v>151899.13</v>
      </c>
      <c r="I6788" s="33">
        <v>4034</v>
      </c>
      <c r="J6788" s="33">
        <v>286</v>
      </c>
      <c r="K6788" s="33">
        <v>7200</v>
      </c>
      <c r="L6788" s="33">
        <v>1</v>
      </c>
      <c r="M6788" s="33">
        <v>1</v>
      </c>
      <c r="N6788" s="33">
        <v>174222.49</v>
      </c>
      <c r="O6788" s="33">
        <v>860.5</v>
      </c>
      <c r="P6788" s="33">
        <v>1662</v>
      </c>
    </row>
    <row r="6789" spans="1:16">
      <c r="A6789" s="27" t="s">
        <v>1037</v>
      </c>
      <c r="B6789" s="31">
        <v>202602</v>
      </c>
      <c r="C6789" s="27" t="s">
        <v>127</v>
      </c>
      <c r="D6789" s="27" t="s">
        <v>211</v>
      </c>
      <c r="E6789" s="27" t="s">
        <v>33</v>
      </c>
      <c r="F6789" s="27" t="s">
        <v>257</v>
      </c>
      <c r="G6789" s="33">
        <v>156317.96</v>
      </c>
      <c r="H6789" s="33">
        <v>156317.96</v>
      </c>
      <c r="I6789" s="33">
        <v>4031</v>
      </c>
      <c r="J6789" s="33">
        <v>330</v>
      </c>
      <c r="K6789" s="33">
        <v>7200</v>
      </c>
      <c r="L6789" s="33">
        <v>1</v>
      </c>
      <c r="M6789" s="33">
        <v>1</v>
      </c>
      <c r="N6789" s="33">
        <v>179121.58</v>
      </c>
      <c r="O6789" s="33">
        <v>929</v>
      </c>
      <c r="P6789" s="33">
        <v>1632</v>
      </c>
    </row>
    <row r="6790" spans="1:16">
      <c r="A6790" s="27" t="s">
        <v>1037</v>
      </c>
      <c r="B6790" s="31">
        <v>202603</v>
      </c>
      <c r="C6790" s="27" t="s">
        <v>127</v>
      </c>
      <c r="D6790" s="27" t="s">
        <v>211</v>
      </c>
      <c r="E6790" s="27" t="s">
        <v>33</v>
      </c>
      <c r="F6790" s="27" t="s">
        <v>257</v>
      </c>
      <c r="G6790" s="33">
        <v>197484.19</v>
      </c>
      <c r="H6790" s="33">
        <v>197484.19</v>
      </c>
      <c r="I6790" s="33">
        <v>4855</v>
      </c>
      <c r="J6790" s="33">
        <v>405</v>
      </c>
      <c r="K6790" s="33">
        <v>7200</v>
      </c>
      <c r="L6790" s="33">
        <v>1</v>
      </c>
      <c r="M6790" s="33">
        <v>1</v>
      </c>
      <c r="N6790" s="33">
        <v>222765.79</v>
      </c>
      <c r="O6790" s="33">
        <v>1064.1</v>
      </c>
      <c r="P6790" s="33">
        <v>1945</v>
      </c>
    </row>
    <row r="6791" spans="1:16">
      <c r="A6791" s="27" t="s">
        <v>1037</v>
      </c>
      <c r="B6791" s="31">
        <v>202604</v>
      </c>
      <c r="C6791" s="27" t="s">
        <v>127</v>
      </c>
      <c r="D6791" s="27" t="s">
        <v>211</v>
      </c>
      <c r="E6791" s="27" t="s">
        <v>33</v>
      </c>
      <c r="F6791" s="27" t="s">
        <v>257</v>
      </c>
      <c r="G6791" s="33">
        <v>236688.21</v>
      </c>
      <c r="H6791" s="33">
        <v>236688.21</v>
      </c>
      <c r="I6791" s="33">
        <v>6140</v>
      </c>
      <c r="J6791" s="33">
        <v>501</v>
      </c>
      <c r="K6791" s="33">
        <v>7200</v>
      </c>
      <c r="L6791" s="33">
        <v>1</v>
      </c>
      <c r="M6791" s="33">
        <v>1</v>
      </c>
      <c r="N6791" s="33">
        <v>261594.68</v>
      </c>
      <c r="O6791" s="33">
        <v>1417.5</v>
      </c>
      <c r="P6791" s="33">
        <v>2564</v>
      </c>
    </row>
    <row r="6792" spans="1:16">
      <c r="A6792" s="27" t="s">
        <v>1037</v>
      </c>
      <c r="B6792" s="31">
        <v>202605</v>
      </c>
      <c r="C6792" s="27" t="s">
        <v>127</v>
      </c>
      <c r="D6792" s="27" t="s">
        <v>211</v>
      </c>
      <c r="E6792" s="27" t="s">
        <v>33</v>
      </c>
      <c r="F6792" s="27" t="s">
        <v>257</v>
      </c>
      <c r="G6792" s="33">
        <v>235393.64</v>
      </c>
      <c r="H6792" s="33">
        <v>235393.64</v>
      </c>
      <c r="I6792" s="33">
        <v>5629</v>
      </c>
      <c r="J6792" s="33">
        <v>422</v>
      </c>
      <c r="K6792" s="33">
        <v>7200</v>
      </c>
      <c r="L6792" s="33">
        <v>1</v>
      </c>
      <c r="M6792" s="33">
        <v>1</v>
      </c>
      <c r="N6792" s="33">
        <v>285911.51</v>
      </c>
      <c r="O6792" s="33">
        <v>1433.8</v>
      </c>
      <c r="P6792" s="33">
        <v>2266</v>
      </c>
    </row>
    <row r="6793" spans="1:16">
      <c r="A6793" s="27" t="s">
        <v>1037</v>
      </c>
      <c r="B6793" s="31">
        <v>202606</v>
      </c>
      <c r="C6793" s="27" t="s">
        <v>127</v>
      </c>
      <c r="D6793" s="27" t="s">
        <v>211</v>
      </c>
      <c r="E6793" s="27" t="s">
        <v>33</v>
      </c>
      <c r="F6793" s="27" t="s">
        <v>257</v>
      </c>
      <c r="G6793" s="33">
        <v>260029.12</v>
      </c>
      <c r="H6793" s="33">
        <v>260029.12</v>
      </c>
      <c r="I6793" s="33">
        <v>6552</v>
      </c>
      <c r="J6793" s="33">
        <v>498</v>
      </c>
      <c r="K6793" s="33">
        <v>7200</v>
      </c>
      <c r="L6793" s="33">
        <v>1</v>
      </c>
      <c r="M6793" s="33">
        <v>1</v>
      </c>
      <c r="N6793" s="33">
        <v>278735.28</v>
      </c>
      <c r="O6793" s="33">
        <v>1402.3</v>
      </c>
      <c r="P6793" s="33">
        <v>2552</v>
      </c>
    </row>
    <row r="6794" spans="1:16">
      <c r="A6794" s="27" t="s">
        <v>1037</v>
      </c>
      <c r="B6794" s="31">
        <v>202607</v>
      </c>
      <c r="C6794" s="27" t="s">
        <v>127</v>
      </c>
      <c r="D6794" s="27" t="s">
        <v>211</v>
      </c>
      <c r="E6794" s="27" t="s">
        <v>33</v>
      </c>
      <c r="F6794" s="27" t="s">
        <v>257</v>
      </c>
      <c r="G6794" s="33">
        <v>206762.93</v>
      </c>
      <c r="H6794" s="33">
        <v>206762.93</v>
      </c>
      <c r="I6794" s="33">
        <v>5156</v>
      </c>
      <c r="J6794" s="33">
        <v>430</v>
      </c>
      <c r="K6794" s="33">
        <v>7200</v>
      </c>
      <c r="L6794" s="33">
        <v>1</v>
      </c>
      <c r="M6794" s="33">
        <v>1</v>
      </c>
      <c r="N6794" s="33">
        <v>247308.33</v>
      </c>
      <c r="O6794" s="33">
        <v>1142.1</v>
      </c>
      <c r="P6794" s="33">
        <v>2099</v>
      </c>
    </row>
    <row r="6795" spans="1:16">
      <c r="A6795" s="27" t="s">
        <v>1039</v>
      </c>
      <c r="B6795" s="31">
        <v>202408</v>
      </c>
      <c r="C6795" s="27" t="s">
        <v>127</v>
      </c>
      <c r="D6795" s="27" t="s">
        <v>211</v>
      </c>
      <c r="E6795" s="27" t="s">
        <v>33</v>
      </c>
      <c r="F6795" s="27" t="s">
        <v>257</v>
      </c>
      <c r="G6795" s="33">
        <v>175853.55</v>
      </c>
      <c r="H6795" s="33">
        <v>175853.55</v>
      </c>
      <c r="I6795" s="33">
        <v>4902</v>
      </c>
      <c r="J6795" s="33">
        <v>321</v>
      </c>
      <c r="K6795" s="33">
        <v>9100</v>
      </c>
      <c r="L6795" s="33">
        <v>1</v>
      </c>
      <c r="M6795" s="33">
        <v>1</v>
      </c>
      <c r="N6795" s="33">
        <v>281755.57</v>
      </c>
      <c r="O6795" s="33">
        <v>1016.5</v>
      </c>
      <c r="P6795" s="33">
        <v>1972</v>
      </c>
    </row>
    <row r="6796" spans="1:16">
      <c r="A6796" s="27" t="s">
        <v>1039</v>
      </c>
      <c r="B6796" s="31">
        <v>202409</v>
      </c>
      <c r="C6796" s="27" t="s">
        <v>127</v>
      </c>
      <c r="D6796" s="27" t="s">
        <v>211</v>
      </c>
      <c r="E6796" s="27" t="s">
        <v>33</v>
      </c>
      <c r="F6796" s="27" t="s">
        <v>257</v>
      </c>
      <c r="G6796" s="33">
        <v>181998.5</v>
      </c>
      <c r="H6796" s="33">
        <v>181998.5</v>
      </c>
      <c r="I6796" s="33">
        <v>4708</v>
      </c>
      <c r="J6796" s="33">
        <v>401</v>
      </c>
      <c r="K6796" s="33">
        <v>9100</v>
      </c>
      <c r="L6796" s="33">
        <v>1</v>
      </c>
      <c r="M6796" s="33">
        <v>1</v>
      </c>
      <c r="N6796" s="33">
        <v>270345.27</v>
      </c>
      <c r="O6796" s="33">
        <v>1019.7</v>
      </c>
      <c r="P6796" s="33">
        <v>1876</v>
      </c>
    </row>
    <row r="6797" spans="1:16">
      <c r="A6797" s="27" t="s">
        <v>1039</v>
      </c>
      <c r="B6797" s="31">
        <v>202410</v>
      </c>
      <c r="C6797" s="27" t="s">
        <v>127</v>
      </c>
      <c r="D6797" s="27" t="s">
        <v>211</v>
      </c>
      <c r="E6797" s="27" t="s">
        <v>33</v>
      </c>
      <c r="F6797" s="27" t="s">
        <v>257</v>
      </c>
      <c r="G6797" s="33">
        <v>181359.35</v>
      </c>
      <c r="H6797" s="33">
        <v>181359.35</v>
      </c>
      <c r="I6797" s="33">
        <v>4740</v>
      </c>
      <c r="J6797" s="33">
        <v>369</v>
      </c>
      <c r="K6797" s="33">
        <v>9100</v>
      </c>
      <c r="L6797" s="33">
        <v>1</v>
      </c>
      <c r="M6797" s="33">
        <v>1</v>
      </c>
      <c r="N6797" s="33">
        <v>296327.95</v>
      </c>
      <c r="O6797" s="33">
        <v>978.7</v>
      </c>
      <c r="P6797" s="33">
        <v>1927</v>
      </c>
    </row>
    <row r="6798" spans="1:16">
      <c r="A6798" s="27" t="s">
        <v>1039</v>
      </c>
      <c r="B6798" s="31">
        <v>202411</v>
      </c>
      <c r="C6798" s="27" t="s">
        <v>127</v>
      </c>
      <c r="D6798" s="27" t="s">
        <v>211</v>
      </c>
      <c r="E6798" s="27" t="s">
        <v>33</v>
      </c>
      <c r="F6798" s="27" t="s">
        <v>257</v>
      </c>
      <c r="G6798" s="33">
        <v>232020.25</v>
      </c>
      <c r="H6798" s="33">
        <v>232020.25</v>
      </c>
      <c r="I6798" s="33">
        <v>5895</v>
      </c>
      <c r="J6798" s="33">
        <v>460</v>
      </c>
      <c r="K6798" s="33">
        <v>9100</v>
      </c>
      <c r="L6798" s="33">
        <v>1</v>
      </c>
      <c r="M6798" s="33">
        <v>1</v>
      </c>
      <c r="N6798" s="33">
        <v>356863.03</v>
      </c>
      <c r="O6798" s="33">
        <v>1197.3</v>
      </c>
      <c r="P6798" s="33">
        <v>2509</v>
      </c>
    </row>
    <row r="6799" spans="1:16">
      <c r="A6799" s="27" t="s">
        <v>1039</v>
      </c>
      <c r="B6799" s="31">
        <v>202412</v>
      </c>
      <c r="C6799" s="27" t="s">
        <v>127</v>
      </c>
      <c r="D6799" s="27" t="s">
        <v>211</v>
      </c>
      <c r="E6799" s="27" t="s">
        <v>33</v>
      </c>
      <c r="F6799" s="27" t="s">
        <v>257</v>
      </c>
      <c r="G6799" s="33">
        <v>300009.15</v>
      </c>
      <c r="H6799" s="33">
        <v>300009.15</v>
      </c>
      <c r="I6799" s="33">
        <v>7483</v>
      </c>
      <c r="J6799" s="33">
        <v>550</v>
      </c>
      <c r="K6799" s="33">
        <v>9100</v>
      </c>
      <c r="L6799" s="33">
        <v>1</v>
      </c>
      <c r="M6799" s="33">
        <v>1</v>
      </c>
      <c r="N6799" s="33">
        <v>408801.7</v>
      </c>
      <c r="O6799" s="33">
        <v>1702.8</v>
      </c>
      <c r="P6799" s="33">
        <v>3037</v>
      </c>
    </row>
    <row r="6800" spans="1:16">
      <c r="A6800" s="27" t="s">
        <v>1039</v>
      </c>
      <c r="B6800" s="31">
        <v>202501</v>
      </c>
      <c r="C6800" s="27" t="s">
        <v>127</v>
      </c>
      <c r="D6800" s="27" t="s">
        <v>211</v>
      </c>
      <c r="E6800" s="27" t="s">
        <v>33</v>
      </c>
      <c r="F6800" s="27" t="s">
        <v>257</v>
      </c>
      <c r="G6800" s="33">
        <v>144135.3</v>
      </c>
      <c r="H6800" s="33">
        <v>144135.3</v>
      </c>
      <c r="I6800" s="33">
        <v>3452</v>
      </c>
      <c r="J6800" s="33">
        <v>249</v>
      </c>
      <c r="K6800" s="33">
        <v>9100</v>
      </c>
      <c r="L6800" s="33">
        <v>1</v>
      </c>
      <c r="M6800" s="33">
        <v>1</v>
      </c>
      <c r="N6800" s="33">
        <v>207348.7</v>
      </c>
      <c r="O6800" s="33">
        <v>802.5</v>
      </c>
      <c r="P6800" s="33">
        <v>1554</v>
      </c>
    </row>
    <row r="6801" spans="1:16">
      <c r="A6801" s="27" t="s">
        <v>1039</v>
      </c>
      <c r="B6801" s="31">
        <v>202502</v>
      </c>
      <c r="C6801" s="27" t="s">
        <v>127</v>
      </c>
      <c r="D6801" s="27" t="s">
        <v>211</v>
      </c>
      <c r="E6801" s="27" t="s">
        <v>33</v>
      </c>
      <c r="F6801" s="27" t="s">
        <v>257</v>
      </c>
      <c r="G6801" s="33">
        <v>148201.57</v>
      </c>
      <c r="H6801" s="33">
        <v>148201.57</v>
      </c>
      <c r="I6801" s="33">
        <v>3667</v>
      </c>
      <c r="J6801" s="33">
        <v>312</v>
      </c>
      <c r="K6801" s="33">
        <v>9100</v>
      </c>
      <c r="L6801" s="33">
        <v>1</v>
      </c>
      <c r="M6801" s="33">
        <v>1</v>
      </c>
      <c r="N6801" s="33">
        <v>213179.29</v>
      </c>
      <c r="O6801" s="33">
        <v>795.2</v>
      </c>
      <c r="P6801" s="33">
        <v>1534</v>
      </c>
    </row>
    <row r="6802" spans="1:16">
      <c r="A6802" s="27" t="s">
        <v>1039</v>
      </c>
      <c r="B6802" s="31">
        <v>202503</v>
      </c>
      <c r="C6802" s="27" t="s">
        <v>127</v>
      </c>
      <c r="D6802" s="27" t="s">
        <v>211</v>
      </c>
      <c r="E6802" s="27" t="s">
        <v>33</v>
      </c>
      <c r="F6802" s="27" t="s">
        <v>257</v>
      </c>
      <c r="G6802" s="33">
        <v>176068.62</v>
      </c>
      <c r="H6802" s="33">
        <v>176068.62</v>
      </c>
      <c r="I6802" s="33">
        <v>4317</v>
      </c>
      <c r="J6802" s="33">
        <v>330</v>
      </c>
      <c r="K6802" s="33">
        <v>9100</v>
      </c>
      <c r="L6802" s="33">
        <v>1</v>
      </c>
      <c r="M6802" s="33">
        <v>1</v>
      </c>
      <c r="N6802" s="33">
        <v>265121.9</v>
      </c>
      <c r="O6802" s="33">
        <v>978.3</v>
      </c>
      <c r="P6802" s="33">
        <v>1728</v>
      </c>
    </row>
    <row r="6803" spans="1:16">
      <c r="A6803" s="27" t="s">
        <v>1039</v>
      </c>
      <c r="B6803" s="31">
        <v>202504</v>
      </c>
      <c r="C6803" s="27" t="s">
        <v>127</v>
      </c>
      <c r="D6803" s="27" t="s">
        <v>211</v>
      </c>
      <c r="E6803" s="27" t="s">
        <v>33</v>
      </c>
      <c r="F6803" s="27" t="s">
        <v>257</v>
      </c>
      <c r="G6803" s="33">
        <v>199101.67</v>
      </c>
      <c r="H6803" s="33">
        <v>199101.67</v>
      </c>
      <c r="I6803" s="33">
        <v>5179</v>
      </c>
      <c r="J6803" s="33">
        <v>411</v>
      </c>
      <c r="K6803" s="33">
        <v>9100</v>
      </c>
      <c r="L6803" s="33">
        <v>1</v>
      </c>
      <c r="M6803" s="33">
        <v>1</v>
      </c>
      <c r="N6803" s="33">
        <v>311333.61</v>
      </c>
      <c r="O6803" s="33">
        <v>1083.9</v>
      </c>
      <c r="P6803" s="33">
        <v>2121</v>
      </c>
    </row>
    <row r="6804" spans="1:16">
      <c r="A6804" s="27" t="s">
        <v>1039</v>
      </c>
      <c r="B6804" s="31">
        <v>202505</v>
      </c>
      <c r="C6804" s="27" t="s">
        <v>127</v>
      </c>
      <c r="D6804" s="27" t="s">
        <v>211</v>
      </c>
      <c r="E6804" s="27" t="s">
        <v>33</v>
      </c>
      <c r="F6804" s="27" t="s">
        <v>257</v>
      </c>
      <c r="G6804" s="33">
        <v>225461.86</v>
      </c>
      <c r="H6804" s="33">
        <v>225461.86</v>
      </c>
      <c r="I6804" s="33">
        <v>5617</v>
      </c>
      <c r="J6804" s="33">
        <v>385</v>
      </c>
      <c r="K6804" s="33">
        <v>9100</v>
      </c>
      <c r="L6804" s="33">
        <v>1</v>
      </c>
      <c r="M6804" s="33">
        <v>1</v>
      </c>
      <c r="N6804" s="33">
        <v>340273.97</v>
      </c>
      <c r="O6804" s="33">
        <v>1294.4</v>
      </c>
      <c r="P6804" s="33">
        <v>2371</v>
      </c>
    </row>
    <row r="6805" spans="1:16">
      <c r="A6805" s="27" t="s">
        <v>1039</v>
      </c>
      <c r="B6805" s="31">
        <v>202506</v>
      </c>
      <c r="C6805" s="27" t="s">
        <v>127</v>
      </c>
      <c r="D6805" s="27" t="s">
        <v>211</v>
      </c>
      <c r="E6805" s="27" t="s">
        <v>33</v>
      </c>
      <c r="F6805" s="27" t="s">
        <v>257</v>
      </c>
      <c r="G6805" s="33">
        <v>209785.06</v>
      </c>
      <c r="H6805" s="33">
        <v>209785.06</v>
      </c>
      <c r="I6805" s="33">
        <v>5135</v>
      </c>
      <c r="J6805" s="33">
        <v>323</v>
      </c>
      <c r="K6805" s="33">
        <v>9100</v>
      </c>
      <c r="L6805" s="33">
        <v>1</v>
      </c>
      <c r="M6805" s="33">
        <v>1</v>
      </c>
      <c r="N6805" s="33">
        <v>331733.28</v>
      </c>
      <c r="O6805" s="33">
        <v>1161.1</v>
      </c>
      <c r="P6805" s="33">
        <v>2108</v>
      </c>
    </row>
    <row r="6806" spans="1:16">
      <c r="A6806" s="27" t="s">
        <v>1039</v>
      </c>
      <c r="B6806" s="31">
        <v>202507</v>
      </c>
      <c r="C6806" s="27" t="s">
        <v>127</v>
      </c>
      <c r="D6806" s="27" t="s">
        <v>211</v>
      </c>
      <c r="E6806" s="27" t="s">
        <v>33</v>
      </c>
      <c r="F6806" s="27" t="s">
        <v>257</v>
      </c>
      <c r="G6806" s="33">
        <v>194842.21</v>
      </c>
      <c r="H6806" s="33">
        <v>194842.21</v>
      </c>
      <c r="I6806" s="33">
        <v>4723</v>
      </c>
      <c r="J6806" s="33">
        <v>348</v>
      </c>
      <c r="K6806" s="33">
        <v>9100</v>
      </c>
      <c r="L6806" s="33">
        <v>1</v>
      </c>
      <c r="M6806" s="33">
        <v>1</v>
      </c>
      <c r="N6806" s="33">
        <v>294330.89</v>
      </c>
      <c r="O6806" s="33">
        <v>1205.1</v>
      </c>
      <c r="P6806" s="33">
        <v>2074</v>
      </c>
    </row>
    <row r="6807" spans="1:16">
      <c r="A6807" s="27" t="s">
        <v>1039</v>
      </c>
      <c r="B6807" s="31">
        <v>202508</v>
      </c>
      <c r="C6807" s="27" t="s">
        <v>127</v>
      </c>
      <c r="D6807" s="27" t="s">
        <v>211</v>
      </c>
      <c r="E6807" s="27" t="s">
        <v>33</v>
      </c>
      <c r="F6807" s="27" t="s">
        <v>257</v>
      </c>
      <c r="G6807" s="33">
        <v>162712.53</v>
      </c>
      <c r="H6807" s="33">
        <v>162712.53</v>
      </c>
      <c r="I6807" s="33">
        <v>4040</v>
      </c>
      <c r="J6807" s="33">
        <v>280</v>
      </c>
      <c r="K6807" s="33">
        <v>9100</v>
      </c>
      <c r="L6807" s="33">
        <v>1</v>
      </c>
      <c r="M6807" s="33">
        <v>1</v>
      </c>
      <c r="N6807" s="33">
        <v>282882.6</v>
      </c>
      <c r="O6807" s="33">
        <v>866.9</v>
      </c>
      <c r="P6807" s="33">
        <v>1616</v>
      </c>
    </row>
    <row r="6808" spans="1:16">
      <c r="A6808" s="27" t="s">
        <v>1039</v>
      </c>
      <c r="B6808" s="31">
        <v>202509</v>
      </c>
      <c r="C6808" s="27" t="s">
        <v>127</v>
      </c>
      <c r="D6808" s="27" t="s">
        <v>211</v>
      </c>
      <c r="E6808" s="27" t="s">
        <v>33</v>
      </c>
      <c r="F6808" s="27" t="s">
        <v>257</v>
      </c>
      <c r="G6808" s="33">
        <v>189230.49</v>
      </c>
      <c r="H6808" s="33">
        <v>189230.49</v>
      </c>
      <c r="I6808" s="33">
        <v>4952</v>
      </c>
      <c r="J6808" s="33">
        <v>323</v>
      </c>
      <c r="K6808" s="33">
        <v>9100</v>
      </c>
      <c r="L6808" s="33">
        <v>1</v>
      </c>
      <c r="M6808" s="33">
        <v>1</v>
      </c>
      <c r="N6808" s="33">
        <v>271426.65</v>
      </c>
      <c r="O6808" s="33">
        <v>1164.4</v>
      </c>
      <c r="P6808" s="33">
        <v>2007</v>
      </c>
    </row>
    <row r="6809" spans="1:16">
      <c r="A6809" s="27" t="s">
        <v>1039</v>
      </c>
      <c r="B6809" s="31">
        <v>202510</v>
      </c>
      <c r="C6809" s="27" t="s">
        <v>127</v>
      </c>
      <c r="D6809" s="27" t="s">
        <v>211</v>
      </c>
      <c r="E6809" s="27" t="s">
        <v>33</v>
      </c>
      <c r="F6809" s="27" t="s">
        <v>257</v>
      </c>
      <c r="G6809" s="33">
        <v>211866.41</v>
      </c>
      <c r="H6809" s="33">
        <v>211866.41</v>
      </c>
      <c r="I6809" s="33">
        <v>5741</v>
      </c>
      <c r="J6809" s="33">
        <v>475</v>
      </c>
      <c r="K6809" s="33">
        <v>9100</v>
      </c>
      <c r="L6809" s="33">
        <v>1</v>
      </c>
      <c r="M6809" s="33">
        <v>1</v>
      </c>
      <c r="N6809" s="33">
        <v>297513.26</v>
      </c>
      <c r="O6809" s="33">
        <v>1109.9</v>
      </c>
      <c r="P6809" s="33">
        <v>2309</v>
      </c>
    </row>
    <row r="6810" spans="1:16">
      <c r="A6810" s="27" t="s">
        <v>1039</v>
      </c>
      <c r="B6810" s="31">
        <v>202511</v>
      </c>
      <c r="C6810" s="27" t="s">
        <v>127</v>
      </c>
      <c r="D6810" s="27" t="s">
        <v>211</v>
      </c>
      <c r="E6810" s="27" t="s">
        <v>33</v>
      </c>
      <c r="F6810" s="27" t="s">
        <v>257</v>
      </c>
      <c r="G6810" s="33">
        <v>258284.73</v>
      </c>
      <c r="H6810" s="33">
        <v>258284.73</v>
      </c>
      <c r="I6810" s="33">
        <v>6276</v>
      </c>
      <c r="J6810" s="33">
        <v>461</v>
      </c>
      <c r="K6810" s="33">
        <v>9100</v>
      </c>
      <c r="L6810" s="33">
        <v>1</v>
      </c>
      <c r="M6810" s="33">
        <v>1</v>
      </c>
      <c r="N6810" s="33">
        <v>358290.48</v>
      </c>
      <c r="O6810" s="33">
        <v>1395.7</v>
      </c>
      <c r="P6810" s="33">
        <v>2585</v>
      </c>
    </row>
    <row r="6811" spans="1:16">
      <c r="A6811" s="27" t="s">
        <v>1039</v>
      </c>
      <c r="B6811" s="31">
        <v>202512</v>
      </c>
      <c r="C6811" s="27" t="s">
        <v>127</v>
      </c>
      <c r="D6811" s="27" t="s">
        <v>211</v>
      </c>
      <c r="E6811" s="27" t="s">
        <v>33</v>
      </c>
      <c r="F6811" s="27" t="s">
        <v>257</v>
      </c>
      <c r="G6811" s="33">
        <v>271751.64</v>
      </c>
      <c r="H6811" s="33">
        <v>271751.64</v>
      </c>
      <c r="I6811" s="33">
        <v>7332</v>
      </c>
      <c r="J6811" s="33">
        <v>564</v>
      </c>
      <c r="K6811" s="33">
        <v>9100</v>
      </c>
      <c r="L6811" s="33">
        <v>1</v>
      </c>
      <c r="M6811" s="33">
        <v>1</v>
      </c>
      <c r="N6811" s="33">
        <v>410436.9</v>
      </c>
      <c r="O6811" s="33">
        <v>1694.2</v>
      </c>
      <c r="P6811" s="33">
        <v>2847</v>
      </c>
    </row>
    <row r="6812" spans="1:16">
      <c r="A6812" s="27" t="s">
        <v>1039</v>
      </c>
      <c r="B6812" s="31">
        <v>202601</v>
      </c>
      <c r="C6812" s="27" t="s">
        <v>127</v>
      </c>
      <c r="D6812" s="27" t="s">
        <v>211</v>
      </c>
      <c r="E6812" s="27" t="s">
        <v>33</v>
      </c>
      <c r="F6812" s="27" t="s">
        <v>257</v>
      </c>
      <c r="G6812" s="33">
        <v>139325.29</v>
      </c>
      <c r="H6812" s="33">
        <v>139325.29</v>
      </c>
      <c r="I6812" s="33">
        <v>3328</v>
      </c>
      <c r="J6812" s="33">
        <v>216</v>
      </c>
      <c r="K6812" s="33">
        <v>9100</v>
      </c>
      <c r="L6812" s="33">
        <v>1</v>
      </c>
      <c r="M6812" s="33">
        <v>1</v>
      </c>
      <c r="N6812" s="33">
        <v>208178.09</v>
      </c>
      <c r="O6812" s="33">
        <v>837.2</v>
      </c>
      <c r="P6812" s="33">
        <v>1424</v>
      </c>
    </row>
    <row r="6813" spans="1:16">
      <c r="A6813" s="27" t="s">
        <v>1039</v>
      </c>
      <c r="B6813" s="31">
        <v>202602</v>
      </c>
      <c r="C6813" s="27" t="s">
        <v>127</v>
      </c>
      <c r="D6813" s="27" t="s">
        <v>211</v>
      </c>
      <c r="E6813" s="27" t="s">
        <v>33</v>
      </c>
      <c r="F6813" s="27" t="s">
        <v>257</v>
      </c>
      <c r="G6813" s="33">
        <v>128066.69</v>
      </c>
      <c r="H6813" s="33">
        <v>128066.69</v>
      </c>
      <c r="I6813" s="33">
        <v>3343</v>
      </c>
      <c r="J6813" s="33">
        <v>292</v>
      </c>
      <c r="K6813" s="33">
        <v>9100</v>
      </c>
      <c r="L6813" s="33">
        <v>1</v>
      </c>
      <c r="M6813" s="33">
        <v>1</v>
      </c>
      <c r="N6813" s="33">
        <v>214032.01</v>
      </c>
      <c r="O6813" s="33">
        <v>709.5</v>
      </c>
      <c r="P6813" s="33">
        <v>1337</v>
      </c>
    </row>
    <row r="6814" spans="1:16">
      <c r="A6814" s="27" t="s">
        <v>1039</v>
      </c>
      <c r="B6814" s="31">
        <v>202603</v>
      </c>
      <c r="C6814" s="27" t="s">
        <v>127</v>
      </c>
      <c r="D6814" s="27" t="s">
        <v>211</v>
      </c>
      <c r="E6814" s="27" t="s">
        <v>33</v>
      </c>
      <c r="F6814" s="27" t="s">
        <v>257</v>
      </c>
      <c r="G6814" s="33">
        <v>164894.15</v>
      </c>
      <c r="H6814" s="33">
        <v>164894.15</v>
      </c>
      <c r="I6814" s="33">
        <v>4225</v>
      </c>
      <c r="J6814" s="33">
        <v>343</v>
      </c>
      <c r="K6814" s="33">
        <v>9100</v>
      </c>
      <c r="L6814" s="33">
        <v>1</v>
      </c>
      <c r="M6814" s="33">
        <v>1</v>
      </c>
      <c r="N6814" s="33">
        <v>266182.39</v>
      </c>
      <c r="O6814" s="33">
        <v>968</v>
      </c>
      <c r="P6814" s="33">
        <v>1723</v>
      </c>
    </row>
    <row r="6815" spans="1:16">
      <c r="A6815" s="27" t="s">
        <v>1039</v>
      </c>
      <c r="B6815" s="31">
        <v>202604</v>
      </c>
      <c r="C6815" s="27" t="s">
        <v>127</v>
      </c>
      <c r="D6815" s="27" t="s">
        <v>211</v>
      </c>
      <c r="E6815" s="27" t="s">
        <v>33</v>
      </c>
      <c r="F6815" s="27" t="s">
        <v>257</v>
      </c>
      <c r="G6815" s="33">
        <v>204755.74</v>
      </c>
      <c r="H6815" s="33">
        <v>204755.74</v>
      </c>
      <c r="I6815" s="33">
        <v>5924</v>
      </c>
      <c r="J6815" s="33">
        <v>461</v>
      </c>
      <c r="K6815" s="33">
        <v>9100</v>
      </c>
      <c r="L6815" s="33">
        <v>1</v>
      </c>
      <c r="M6815" s="33">
        <v>1</v>
      </c>
      <c r="N6815" s="33">
        <v>312578.94</v>
      </c>
      <c r="O6815" s="33">
        <v>1070.6</v>
      </c>
      <c r="P6815" s="33">
        <v>2322</v>
      </c>
    </row>
    <row r="6816" spans="1:16">
      <c r="A6816" s="27" t="s">
        <v>1039</v>
      </c>
      <c r="B6816" s="31">
        <v>202605</v>
      </c>
      <c r="C6816" s="27" t="s">
        <v>127</v>
      </c>
      <c r="D6816" s="27" t="s">
        <v>211</v>
      </c>
      <c r="E6816" s="27" t="s">
        <v>33</v>
      </c>
      <c r="F6816" s="27" t="s">
        <v>257</v>
      </c>
      <c r="G6816" s="33">
        <v>222866.15</v>
      </c>
      <c r="H6816" s="33">
        <v>222866.15</v>
      </c>
      <c r="I6816" s="33">
        <v>5592</v>
      </c>
      <c r="J6816" s="33">
        <v>485</v>
      </c>
      <c r="K6816" s="33">
        <v>9100</v>
      </c>
      <c r="L6816" s="33">
        <v>1</v>
      </c>
      <c r="M6816" s="33">
        <v>1</v>
      </c>
      <c r="N6816" s="33">
        <v>341635.07</v>
      </c>
      <c r="O6816" s="33">
        <v>1271.8</v>
      </c>
      <c r="P6816" s="33">
        <v>2346</v>
      </c>
    </row>
    <row r="6817" spans="1:16">
      <c r="A6817" s="27" t="s">
        <v>1039</v>
      </c>
      <c r="B6817" s="31">
        <v>202606</v>
      </c>
      <c r="C6817" s="27" t="s">
        <v>127</v>
      </c>
      <c r="D6817" s="27" t="s">
        <v>211</v>
      </c>
      <c r="E6817" s="27" t="s">
        <v>33</v>
      </c>
      <c r="F6817" s="27" t="s">
        <v>257</v>
      </c>
      <c r="G6817" s="33">
        <v>231465.61</v>
      </c>
      <c r="H6817" s="33">
        <v>231465.61</v>
      </c>
      <c r="I6817" s="33">
        <v>5836</v>
      </c>
      <c r="J6817" s="33">
        <v>478</v>
      </c>
      <c r="K6817" s="33">
        <v>9100</v>
      </c>
      <c r="L6817" s="33">
        <v>1</v>
      </c>
      <c r="M6817" s="33">
        <v>1</v>
      </c>
      <c r="N6817" s="33">
        <v>333060.21</v>
      </c>
      <c r="O6817" s="33">
        <v>1227.5</v>
      </c>
      <c r="P6817" s="33">
        <v>2402</v>
      </c>
    </row>
    <row r="6818" spans="1:16">
      <c r="A6818" s="27" t="s">
        <v>1039</v>
      </c>
      <c r="B6818" s="31">
        <v>202607</v>
      </c>
      <c r="C6818" s="27" t="s">
        <v>127</v>
      </c>
      <c r="D6818" s="27" t="s">
        <v>211</v>
      </c>
      <c r="E6818" s="27" t="s">
        <v>33</v>
      </c>
      <c r="F6818" s="27" t="s">
        <v>257</v>
      </c>
      <c r="G6818" s="33">
        <v>189661.57</v>
      </c>
      <c r="H6818" s="33">
        <v>189661.57</v>
      </c>
      <c r="I6818" s="33">
        <v>4869</v>
      </c>
      <c r="J6818" s="33">
        <v>375</v>
      </c>
      <c r="K6818" s="33">
        <v>9100</v>
      </c>
      <c r="L6818" s="33">
        <v>1</v>
      </c>
      <c r="M6818" s="33">
        <v>1</v>
      </c>
      <c r="N6818" s="33">
        <v>295508.22</v>
      </c>
      <c r="O6818" s="33">
        <v>1042.4</v>
      </c>
      <c r="P6818" s="33">
        <v>1961</v>
      </c>
    </row>
    <row r="6819" spans="1:16">
      <c r="A6819" s="27" t="s">
        <v>1042</v>
      </c>
      <c r="B6819" s="31">
        <v>202408</v>
      </c>
      <c r="C6819" s="27" t="s">
        <v>127</v>
      </c>
      <c r="D6819" s="27" t="s">
        <v>211</v>
      </c>
      <c r="E6819" s="27" t="s">
        <v>33</v>
      </c>
      <c r="F6819" s="27" t="s">
        <v>257</v>
      </c>
      <c r="G6819" s="33">
        <v>369729.03</v>
      </c>
      <c r="H6819" s="33">
        <v>369729.03</v>
      </c>
      <c r="I6819" s="33">
        <v>9509</v>
      </c>
      <c r="J6819" s="33">
        <v>849</v>
      </c>
      <c r="K6819" s="33">
        <v>11700</v>
      </c>
      <c r="L6819" s="33">
        <v>1</v>
      </c>
      <c r="M6819" s="33">
        <v>1</v>
      </c>
      <c r="N6819" s="33">
        <v>365457.86</v>
      </c>
      <c r="O6819" s="33">
        <v>2114.8</v>
      </c>
      <c r="P6819" s="33">
        <v>3844</v>
      </c>
    </row>
    <row r="6820" spans="1:16">
      <c r="A6820" s="27" t="s">
        <v>1042</v>
      </c>
      <c r="B6820" s="31">
        <v>202409</v>
      </c>
      <c r="C6820" s="27" t="s">
        <v>127</v>
      </c>
      <c r="D6820" s="27" t="s">
        <v>211</v>
      </c>
      <c r="E6820" s="27" t="s">
        <v>33</v>
      </c>
      <c r="F6820" s="27" t="s">
        <v>257</v>
      </c>
      <c r="G6820" s="33">
        <v>374139.03</v>
      </c>
      <c r="H6820" s="33">
        <v>374139.03</v>
      </c>
      <c r="I6820" s="33">
        <v>9617</v>
      </c>
      <c r="J6820" s="33">
        <v>519</v>
      </c>
      <c r="K6820" s="33">
        <v>11700</v>
      </c>
      <c r="L6820" s="33">
        <v>1</v>
      </c>
      <c r="M6820" s="33">
        <v>1</v>
      </c>
      <c r="N6820" s="33">
        <v>350657.84</v>
      </c>
      <c r="O6820" s="33">
        <v>2240.9</v>
      </c>
      <c r="P6820" s="33">
        <v>3802</v>
      </c>
    </row>
    <row r="6821" spans="1:16">
      <c r="A6821" s="27" t="s">
        <v>1042</v>
      </c>
      <c r="B6821" s="31">
        <v>202410</v>
      </c>
      <c r="C6821" s="27" t="s">
        <v>127</v>
      </c>
      <c r="D6821" s="27" t="s">
        <v>211</v>
      </c>
      <c r="E6821" s="27" t="s">
        <v>33</v>
      </c>
      <c r="F6821" s="27" t="s">
        <v>257</v>
      </c>
      <c r="G6821" s="33">
        <v>434989.61</v>
      </c>
      <c r="H6821" s="33">
        <v>434989.61</v>
      </c>
      <c r="I6821" s="33">
        <v>11745</v>
      </c>
      <c r="J6821" s="33">
        <v>755</v>
      </c>
      <c r="K6821" s="33">
        <v>11700</v>
      </c>
      <c r="L6821" s="33">
        <v>1</v>
      </c>
      <c r="M6821" s="33">
        <v>1</v>
      </c>
      <c r="N6821" s="33">
        <v>384359.31</v>
      </c>
      <c r="O6821" s="33">
        <v>2399.2</v>
      </c>
      <c r="P6821" s="33">
        <v>4838</v>
      </c>
    </row>
    <row r="6822" spans="1:16">
      <c r="A6822" s="27" t="s">
        <v>1042</v>
      </c>
      <c r="B6822" s="31">
        <v>202411</v>
      </c>
      <c r="C6822" s="27" t="s">
        <v>127</v>
      </c>
      <c r="D6822" s="27" t="s">
        <v>211</v>
      </c>
      <c r="E6822" s="27" t="s">
        <v>33</v>
      </c>
      <c r="F6822" s="27" t="s">
        <v>257</v>
      </c>
      <c r="G6822" s="33">
        <v>482675.74</v>
      </c>
      <c r="H6822" s="33">
        <v>482675.74</v>
      </c>
      <c r="I6822" s="33">
        <v>12231</v>
      </c>
      <c r="J6822" s="33">
        <v>946</v>
      </c>
      <c r="K6822" s="33">
        <v>11700</v>
      </c>
      <c r="L6822" s="33">
        <v>1</v>
      </c>
      <c r="M6822" s="33">
        <v>1</v>
      </c>
      <c r="N6822" s="33">
        <v>462877.79</v>
      </c>
      <c r="O6822" s="33">
        <v>2587.1</v>
      </c>
      <c r="P6822" s="33">
        <v>4859</v>
      </c>
    </row>
    <row r="6823" spans="1:16">
      <c r="A6823" s="27" t="s">
        <v>1042</v>
      </c>
      <c r="B6823" s="31">
        <v>202412</v>
      </c>
      <c r="C6823" s="27" t="s">
        <v>127</v>
      </c>
      <c r="D6823" s="27" t="s">
        <v>211</v>
      </c>
      <c r="E6823" s="27" t="s">
        <v>33</v>
      </c>
      <c r="F6823" s="27" t="s">
        <v>257</v>
      </c>
      <c r="G6823" s="33">
        <v>482762.83</v>
      </c>
      <c r="H6823" s="33">
        <v>482762.83</v>
      </c>
      <c r="I6823" s="33">
        <v>12210</v>
      </c>
      <c r="J6823" s="33">
        <v>961</v>
      </c>
      <c r="K6823" s="33">
        <v>11700</v>
      </c>
      <c r="L6823" s="33">
        <v>1</v>
      </c>
      <c r="M6823" s="33">
        <v>1</v>
      </c>
      <c r="N6823" s="33">
        <v>530246.09</v>
      </c>
      <c r="O6823" s="33">
        <v>2694.7</v>
      </c>
      <c r="P6823" s="33">
        <v>5024</v>
      </c>
    </row>
    <row r="6824" spans="1:16">
      <c r="A6824" s="27" t="s">
        <v>1042</v>
      </c>
      <c r="B6824" s="31">
        <v>202501</v>
      </c>
      <c r="C6824" s="27" t="s">
        <v>127</v>
      </c>
      <c r="D6824" s="27" t="s">
        <v>211</v>
      </c>
      <c r="E6824" s="27" t="s">
        <v>33</v>
      </c>
      <c r="F6824" s="27" t="s">
        <v>257</v>
      </c>
      <c r="G6824" s="33">
        <v>287386.25</v>
      </c>
      <c r="H6824" s="33">
        <v>287386.25</v>
      </c>
      <c r="I6824" s="33">
        <v>7448</v>
      </c>
      <c r="J6824" s="33">
        <v>586</v>
      </c>
      <c r="K6824" s="33">
        <v>11700</v>
      </c>
      <c r="L6824" s="33">
        <v>1</v>
      </c>
      <c r="M6824" s="33">
        <v>1</v>
      </c>
      <c r="N6824" s="33">
        <v>268946.63</v>
      </c>
      <c r="O6824" s="33">
        <v>1695.8</v>
      </c>
      <c r="P6824" s="33">
        <v>2965</v>
      </c>
    </row>
    <row r="6825" spans="1:16">
      <c r="A6825" s="27" t="s">
        <v>1042</v>
      </c>
      <c r="B6825" s="31">
        <v>202502</v>
      </c>
      <c r="C6825" s="27" t="s">
        <v>127</v>
      </c>
      <c r="D6825" s="27" t="s">
        <v>211</v>
      </c>
      <c r="E6825" s="27" t="s">
        <v>33</v>
      </c>
      <c r="F6825" s="27" t="s">
        <v>257</v>
      </c>
      <c r="G6825" s="33">
        <v>278355.71</v>
      </c>
      <c r="H6825" s="33">
        <v>278355.71</v>
      </c>
      <c r="I6825" s="33">
        <v>7212</v>
      </c>
      <c r="J6825" s="33">
        <v>498</v>
      </c>
      <c r="K6825" s="33">
        <v>11700</v>
      </c>
      <c r="L6825" s="33">
        <v>1</v>
      </c>
      <c r="M6825" s="33">
        <v>1</v>
      </c>
      <c r="N6825" s="33">
        <v>276509.34</v>
      </c>
      <c r="O6825" s="33">
        <v>1607.1</v>
      </c>
      <c r="P6825" s="33">
        <v>2933</v>
      </c>
    </row>
    <row r="6826" spans="1:16">
      <c r="A6826" s="27" t="s">
        <v>1042</v>
      </c>
      <c r="B6826" s="31">
        <v>202503</v>
      </c>
      <c r="C6826" s="27" t="s">
        <v>127</v>
      </c>
      <c r="D6826" s="27" t="s">
        <v>211</v>
      </c>
      <c r="E6826" s="27" t="s">
        <v>33</v>
      </c>
      <c r="F6826" s="27" t="s">
        <v>257</v>
      </c>
      <c r="G6826" s="33">
        <v>337078.21</v>
      </c>
      <c r="H6826" s="33">
        <v>337078.21</v>
      </c>
      <c r="I6826" s="33">
        <v>8012</v>
      </c>
      <c r="J6826" s="33">
        <v>628</v>
      </c>
      <c r="K6826" s="33">
        <v>11700</v>
      </c>
      <c r="L6826" s="33">
        <v>1</v>
      </c>
      <c r="M6826" s="33">
        <v>1</v>
      </c>
      <c r="N6826" s="33">
        <v>343882.75</v>
      </c>
      <c r="O6826" s="33">
        <v>1948.5</v>
      </c>
      <c r="P6826" s="33">
        <v>3338</v>
      </c>
    </row>
    <row r="6827" spans="1:16">
      <c r="A6827" s="27" t="s">
        <v>1042</v>
      </c>
      <c r="B6827" s="31">
        <v>202504</v>
      </c>
      <c r="C6827" s="27" t="s">
        <v>127</v>
      </c>
      <c r="D6827" s="27" t="s">
        <v>211</v>
      </c>
      <c r="E6827" s="27" t="s">
        <v>33</v>
      </c>
      <c r="F6827" s="27" t="s">
        <v>257</v>
      </c>
      <c r="G6827" s="33">
        <v>378867.92</v>
      </c>
      <c r="H6827" s="33">
        <v>378867.92</v>
      </c>
      <c r="I6827" s="33">
        <v>10585</v>
      </c>
      <c r="J6827" s="33">
        <v>819</v>
      </c>
      <c r="K6827" s="33">
        <v>11700</v>
      </c>
      <c r="L6827" s="33">
        <v>1</v>
      </c>
      <c r="M6827" s="33">
        <v>1</v>
      </c>
      <c r="N6827" s="33">
        <v>403822.76</v>
      </c>
      <c r="O6827" s="33">
        <v>1999.1</v>
      </c>
      <c r="P6827" s="33">
        <v>4077</v>
      </c>
    </row>
    <row r="6828" spans="1:16">
      <c r="A6828" s="27" t="s">
        <v>1042</v>
      </c>
      <c r="B6828" s="31">
        <v>202505</v>
      </c>
      <c r="C6828" s="27" t="s">
        <v>127</v>
      </c>
      <c r="D6828" s="27" t="s">
        <v>211</v>
      </c>
      <c r="E6828" s="27" t="s">
        <v>33</v>
      </c>
      <c r="F6828" s="27" t="s">
        <v>257</v>
      </c>
      <c r="G6828" s="33">
        <v>445411.97</v>
      </c>
      <c r="H6828" s="33">
        <v>445411.97</v>
      </c>
      <c r="I6828" s="33">
        <v>11403</v>
      </c>
      <c r="J6828" s="33">
        <v>936</v>
      </c>
      <c r="K6828" s="33">
        <v>11700</v>
      </c>
      <c r="L6828" s="33">
        <v>1</v>
      </c>
      <c r="M6828" s="33">
        <v>1</v>
      </c>
      <c r="N6828" s="33">
        <v>441360.56</v>
      </c>
      <c r="O6828" s="33">
        <v>2458.3</v>
      </c>
      <c r="P6828" s="33">
        <v>4598</v>
      </c>
    </row>
    <row r="6829" spans="1:16">
      <c r="A6829" s="27" t="s">
        <v>1042</v>
      </c>
      <c r="B6829" s="31">
        <v>202506</v>
      </c>
      <c r="C6829" s="27" t="s">
        <v>127</v>
      </c>
      <c r="D6829" s="27" t="s">
        <v>211</v>
      </c>
      <c r="E6829" s="27" t="s">
        <v>33</v>
      </c>
      <c r="F6829" s="27" t="s">
        <v>257</v>
      </c>
      <c r="G6829" s="33">
        <v>434349.29</v>
      </c>
      <c r="H6829" s="33">
        <v>434349.29</v>
      </c>
      <c r="I6829" s="33">
        <v>11102</v>
      </c>
      <c r="J6829" s="33">
        <v>828</v>
      </c>
      <c r="K6829" s="33">
        <v>11700</v>
      </c>
      <c r="L6829" s="33">
        <v>1</v>
      </c>
      <c r="M6829" s="33">
        <v>1</v>
      </c>
      <c r="N6829" s="33">
        <v>430282.64</v>
      </c>
      <c r="O6829" s="33">
        <v>2501.3</v>
      </c>
      <c r="P6829" s="33">
        <v>4562</v>
      </c>
    </row>
    <row r="6830" spans="1:16">
      <c r="A6830" s="27" t="s">
        <v>1042</v>
      </c>
      <c r="B6830" s="31">
        <v>202507</v>
      </c>
      <c r="C6830" s="27" t="s">
        <v>127</v>
      </c>
      <c r="D6830" s="27" t="s">
        <v>211</v>
      </c>
      <c r="E6830" s="27" t="s">
        <v>33</v>
      </c>
      <c r="F6830" s="27" t="s">
        <v>257</v>
      </c>
      <c r="G6830" s="33">
        <v>397830.19</v>
      </c>
      <c r="H6830" s="33">
        <v>397830.19</v>
      </c>
      <c r="I6830" s="33">
        <v>9264</v>
      </c>
      <c r="J6830" s="33">
        <v>752</v>
      </c>
      <c r="K6830" s="33">
        <v>11700</v>
      </c>
      <c r="L6830" s="33">
        <v>1</v>
      </c>
      <c r="M6830" s="33">
        <v>1</v>
      </c>
      <c r="N6830" s="33">
        <v>381768.98</v>
      </c>
      <c r="O6830" s="33">
        <v>2275</v>
      </c>
      <c r="P6830" s="33">
        <v>3833</v>
      </c>
    </row>
    <row r="6831" spans="1:16">
      <c r="A6831" s="27" t="s">
        <v>1042</v>
      </c>
      <c r="B6831" s="31">
        <v>202508</v>
      </c>
      <c r="C6831" s="27" t="s">
        <v>127</v>
      </c>
      <c r="D6831" s="27" t="s">
        <v>211</v>
      </c>
      <c r="E6831" s="27" t="s">
        <v>33</v>
      </c>
      <c r="F6831" s="27" t="s">
        <v>257</v>
      </c>
      <c r="G6831" s="33">
        <v>414255.2</v>
      </c>
      <c r="H6831" s="33">
        <v>414255.2</v>
      </c>
      <c r="I6831" s="33">
        <v>9116</v>
      </c>
      <c r="J6831" s="33">
        <v>686</v>
      </c>
      <c r="K6831" s="33">
        <v>11700</v>
      </c>
      <c r="L6831" s="33">
        <v>1</v>
      </c>
      <c r="M6831" s="33">
        <v>1</v>
      </c>
      <c r="N6831" s="33">
        <v>366919.69</v>
      </c>
      <c r="O6831" s="33">
        <v>2278.2</v>
      </c>
      <c r="P6831" s="33">
        <v>4072</v>
      </c>
    </row>
    <row r="6832" spans="1:16">
      <c r="A6832" s="27" t="s">
        <v>1042</v>
      </c>
      <c r="B6832" s="31">
        <v>202509</v>
      </c>
      <c r="C6832" s="27" t="s">
        <v>127</v>
      </c>
      <c r="D6832" s="27" t="s">
        <v>211</v>
      </c>
      <c r="E6832" s="27" t="s">
        <v>33</v>
      </c>
      <c r="F6832" s="27" t="s">
        <v>257</v>
      </c>
      <c r="G6832" s="33">
        <v>379628.02</v>
      </c>
      <c r="H6832" s="33">
        <v>379628.02</v>
      </c>
      <c r="I6832" s="33">
        <v>10057</v>
      </c>
      <c r="J6832" s="33">
        <v>867</v>
      </c>
      <c r="K6832" s="33">
        <v>11700</v>
      </c>
      <c r="L6832" s="33">
        <v>1</v>
      </c>
      <c r="M6832" s="33">
        <v>1</v>
      </c>
      <c r="N6832" s="33">
        <v>352060.47</v>
      </c>
      <c r="O6832" s="33">
        <v>1997.1</v>
      </c>
      <c r="P6832" s="33">
        <v>3852</v>
      </c>
    </row>
    <row r="6833" spans="1:16">
      <c r="A6833" s="27" t="s">
        <v>1042</v>
      </c>
      <c r="B6833" s="31">
        <v>202510</v>
      </c>
      <c r="C6833" s="27" t="s">
        <v>127</v>
      </c>
      <c r="D6833" s="27" t="s">
        <v>211</v>
      </c>
      <c r="E6833" s="27" t="s">
        <v>33</v>
      </c>
      <c r="F6833" s="27" t="s">
        <v>257</v>
      </c>
      <c r="G6833" s="33">
        <v>404428.27</v>
      </c>
      <c r="H6833" s="33">
        <v>404428.27</v>
      </c>
      <c r="I6833" s="33">
        <v>9990</v>
      </c>
      <c r="J6833" s="33">
        <v>783</v>
      </c>
      <c r="K6833" s="33">
        <v>11700</v>
      </c>
      <c r="L6833" s="33">
        <v>1</v>
      </c>
      <c r="M6833" s="33">
        <v>1</v>
      </c>
      <c r="N6833" s="33">
        <v>385896.75</v>
      </c>
      <c r="O6833" s="33">
        <v>2182.9</v>
      </c>
      <c r="P6833" s="33">
        <v>4351</v>
      </c>
    </row>
    <row r="6834" spans="1:16">
      <c r="A6834" s="27" t="s">
        <v>1042</v>
      </c>
      <c r="B6834" s="31">
        <v>202511</v>
      </c>
      <c r="C6834" s="27" t="s">
        <v>127</v>
      </c>
      <c r="D6834" s="27" t="s">
        <v>211</v>
      </c>
      <c r="E6834" s="27" t="s">
        <v>33</v>
      </c>
      <c r="F6834" s="27" t="s">
        <v>257</v>
      </c>
      <c r="G6834" s="33">
        <v>468015.53</v>
      </c>
      <c r="H6834" s="33">
        <v>468015.53</v>
      </c>
      <c r="I6834" s="33">
        <v>12147</v>
      </c>
      <c r="J6834" s="33">
        <v>946</v>
      </c>
      <c r="K6834" s="33">
        <v>11700</v>
      </c>
      <c r="L6834" s="33">
        <v>1</v>
      </c>
      <c r="M6834" s="33">
        <v>1</v>
      </c>
      <c r="N6834" s="33">
        <v>464729.3</v>
      </c>
      <c r="O6834" s="33">
        <v>2485.6</v>
      </c>
      <c r="P6834" s="33">
        <v>4818</v>
      </c>
    </row>
    <row r="6835" spans="1:16">
      <c r="A6835" s="27" t="s">
        <v>1042</v>
      </c>
      <c r="B6835" s="31">
        <v>202512</v>
      </c>
      <c r="C6835" s="27" t="s">
        <v>127</v>
      </c>
      <c r="D6835" s="27" t="s">
        <v>211</v>
      </c>
      <c r="E6835" s="27" t="s">
        <v>33</v>
      </c>
      <c r="F6835" s="27" t="s">
        <v>257</v>
      </c>
      <c r="G6835" s="33">
        <v>493641.09</v>
      </c>
      <c r="H6835" s="33">
        <v>493641.09</v>
      </c>
      <c r="I6835" s="33">
        <v>12985</v>
      </c>
      <c r="J6835" s="33">
        <v>914</v>
      </c>
      <c r="K6835" s="33">
        <v>11700</v>
      </c>
      <c r="L6835" s="33">
        <v>1</v>
      </c>
      <c r="M6835" s="33">
        <v>1</v>
      </c>
      <c r="N6835" s="33">
        <v>532367.08</v>
      </c>
      <c r="O6835" s="33">
        <v>2931.3</v>
      </c>
      <c r="P6835" s="33">
        <v>5376</v>
      </c>
    </row>
    <row r="6836" spans="1:16">
      <c r="A6836" s="27" t="s">
        <v>1042</v>
      </c>
      <c r="B6836" s="31">
        <v>202601</v>
      </c>
      <c r="C6836" s="27" t="s">
        <v>127</v>
      </c>
      <c r="D6836" s="27" t="s">
        <v>211</v>
      </c>
      <c r="E6836" s="27" t="s">
        <v>33</v>
      </c>
      <c r="F6836" s="27" t="s">
        <v>257</v>
      </c>
      <c r="G6836" s="33">
        <v>266154.55</v>
      </c>
      <c r="H6836" s="33">
        <v>266154.55</v>
      </c>
      <c r="I6836" s="33">
        <v>6948</v>
      </c>
      <c r="J6836" s="33">
        <v>597</v>
      </c>
      <c r="K6836" s="33">
        <v>11700</v>
      </c>
      <c r="L6836" s="33">
        <v>1</v>
      </c>
      <c r="M6836" s="33">
        <v>1</v>
      </c>
      <c r="N6836" s="33">
        <v>270022.42</v>
      </c>
      <c r="O6836" s="33">
        <v>1558.6</v>
      </c>
      <c r="P6836" s="33">
        <v>2791</v>
      </c>
    </row>
    <row r="6837" spans="1:16">
      <c r="A6837" s="27" t="s">
        <v>1042</v>
      </c>
      <c r="B6837" s="31">
        <v>202602</v>
      </c>
      <c r="C6837" s="27" t="s">
        <v>127</v>
      </c>
      <c r="D6837" s="27" t="s">
        <v>211</v>
      </c>
      <c r="E6837" s="27" t="s">
        <v>33</v>
      </c>
      <c r="F6837" s="27" t="s">
        <v>257</v>
      </c>
      <c r="G6837" s="33">
        <v>270742.99</v>
      </c>
      <c r="H6837" s="33">
        <v>270742.99</v>
      </c>
      <c r="I6837" s="33">
        <v>6586</v>
      </c>
      <c r="J6837" s="33">
        <v>556</v>
      </c>
      <c r="K6837" s="33">
        <v>11700</v>
      </c>
      <c r="L6837" s="33">
        <v>1</v>
      </c>
      <c r="M6837" s="33">
        <v>1</v>
      </c>
      <c r="N6837" s="33">
        <v>277615.38</v>
      </c>
      <c r="O6837" s="33">
        <v>1445.1</v>
      </c>
      <c r="P6837" s="33">
        <v>2803</v>
      </c>
    </row>
    <row r="6838" spans="1:16">
      <c r="A6838" s="27" t="s">
        <v>1042</v>
      </c>
      <c r="B6838" s="31">
        <v>202603</v>
      </c>
      <c r="C6838" s="27" t="s">
        <v>127</v>
      </c>
      <c r="D6838" s="27" t="s">
        <v>211</v>
      </c>
      <c r="E6838" s="27" t="s">
        <v>33</v>
      </c>
      <c r="F6838" s="27" t="s">
        <v>257</v>
      </c>
      <c r="G6838" s="33">
        <v>368778.34</v>
      </c>
      <c r="H6838" s="33">
        <v>368778.34</v>
      </c>
      <c r="I6838" s="33">
        <v>9800</v>
      </c>
      <c r="J6838" s="33">
        <v>689</v>
      </c>
      <c r="K6838" s="33">
        <v>11700</v>
      </c>
      <c r="L6838" s="33">
        <v>1</v>
      </c>
      <c r="M6838" s="33">
        <v>1</v>
      </c>
      <c r="N6838" s="33">
        <v>345258.28</v>
      </c>
      <c r="O6838" s="33">
        <v>1843.5</v>
      </c>
      <c r="P6838" s="33">
        <v>4040</v>
      </c>
    </row>
    <row r="6839" spans="1:16">
      <c r="A6839" s="27" t="s">
        <v>1042</v>
      </c>
      <c r="B6839" s="31">
        <v>202604</v>
      </c>
      <c r="C6839" s="27" t="s">
        <v>127</v>
      </c>
      <c r="D6839" s="27" t="s">
        <v>211</v>
      </c>
      <c r="E6839" s="27" t="s">
        <v>33</v>
      </c>
      <c r="F6839" s="27" t="s">
        <v>257</v>
      </c>
      <c r="G6839" s="33">
        <v>378239.14</v>
      </c>
      <c r="H6839" s="33">
        <v>378239.14</v>
      </c>
      <c r="I6839" s="33">
        <v>9117</v>
      </c>
      <c r="J6839" s="33">
        <v>611</v>
      </c>
      <c r="K6839" s="33">
        <v>11700</v>
      </c>
      <c r="L6839" s="33">
        <v>1</v>
      </c>
      <c r="M6839" s="33">
        <v>1</v>
      </c>
      <c r="N6839" s="33">
        <v>405438.05</v>
      </c>
      <c r="O6839" s="33">
        <v>2233.4</v>
      </c>
      <c r="P6839" s="33">
        <v>3967</v>
      </c>
    </row>
    <row r="6840" spans="1:16">
      <c r="A6840" s="27" t="s">
        <v>1042</v>
      </c>
      <c r="B6840" s="31">
        <v>202605</v>
      </c>
      <c r="C6840" s="27" t="s">
        <v>127</v>
      </c>
      <c r="D6840" s="27" t="s">
        <v>211</v>
      </c>
      <c r="E6840" s="27" t="s">
        <v>33</v>
      </c>
      <c r="F6840" s="27" t="s">
        <v>257</v>
      </c>
      <c r="G6840" s="33">
        <v>447224.44</v>
      </c>
      <c r="H6840" s="33">
        <v>447224.44</v>
      </c>
      <c r="I6840" s="33">
        <v>11718</v>
      </c>
      <c r="J6840" s="33">
        <v>705</v>
      </c>
      <c r="K6840" s="33">
        <v>11700</v>
      </c>
      <c r="L6840" s="33">
        <v>1</v>
      </c>
      <c r="M6840" s="33">
        <v>1</v>
      </c>
      <c r="N6840" s="33">
        <v>443126</v>
      </c>
      <c r="O6840" s="33">
        <v>2590.6</v>
      </c>
      <c r="P6840" s="33">
        <v>4598</v>
      </c>
    </row>
    <row r="6841" spans="1:16">
      <c r="A6841" s="27" t="s">
        <v>1042</v>
      </c>
      <c r="B6841" s="31">
        <v>202606</v>
      </c>
      <c r="C6841" s="27" t="s">
        <v>127</v>
      </c>
      <c r="D6841" s="27" t="s">
        <v>211</v>
      </c>
      <c r="E6841" s="27" t="s">
        <v>33</v>
      </c>
      <c r="F6841" s="27" t="s">
        <v>257</v>
      </c>
      <c r="G6841" s="33">
        <v>410339.89</v>
      </c>
      <c r="H6841" s="33">
        <v>410339.89</v>
      </c>
      <c r="I6841" s="33">
        <v>10625</v>
      </c>
      <c r="J6841" s="33">
        <v>937</v>
      </c>
      <c r="K6841" s="33">
        <v>11700</v>
      </c>
      <c r="L6841" s="33">
        <v>1</v>
      </c>
      <c r="M6841" s="33">
        <v>1</v>
      </c>
      <c r="N6841" s="33">
        <v>432003.77</v>
      </c>
      <c r="O6841" s="33">
        <v>2642.4</v>
      </c>
      <c r="P6841" s="33">
        <v>4442</v>
      </c>
    </row>
    <row r="6842" spans="1:16">
      <c r="A6842" s="27" t="s">
        <v>1042</v>
      </c>
      <c r="B6842" s="31">
        <v>202607</v>
      </c>
      <c r="C6842" s="27" t="s">
        <v>127</v>
      </c>
      <c r="D6842" s="27" t="s">
        <v>211</v>
      </c>
      <c r="E6842" s="27" t="s">
        <v>33</v>
      </c>
      <c r="F6842" s="27" t="s">
        <v>257</v>
      </c>
      <c r="G6842" s="33">
        <v>381752.97</v>
      </c>
      <c r="H6842" s="33">
        <v>381752.97</v>
      </c>
      <c r="I6842" s="33">
        <v>9494</v>
      </c>
      <c r="J6842" s="33">
        <v>690</v>
      </c>
      <c r="K6842" s="33">
        <v>11700</v>
      </c>
      <c r="L6842" s="33">
        <v>1</v>
      </c>
      <c r="M6842" s="33">
        <v>1</v>
      </c>
      <c r="N6842" s="33">
        <v>383296.05</v>
      </c>
      <c r="O6842" s="33">
        <v>2035.7</v>
      </c>
      <c r="P6842" s="33">
        <v>3923</v>
      </c>
    </row>
    <row r="6843" spans="1:16">
      <c r="A6843" s="27" t="s">
        <v>1044</v>
      </c>
      <c r="B6843" s="31">
        <v>202408</v>
      </c>
      <c r="C6843" s="27" t="s">
        <v>127</v>
      </c>
      <c r="D6843" s="27" t="s">
        <v>211</v>
      </c>
      <c r="E6843" s="27" t="s">
        <v>33</v>
      </c>
      <c r="F6843" s="27" t="s">
        <v>262</v>
      </c>
      <c r="G6843" s="33">
        <v>210458.6</v>
      </c>
      <c r="H6843" s="33">
        <v>210458.6</v>
      </c>
      <c r="I6843" s="33">
        <v>12018</v>
      </c>
      <c r="J6843" s="33">
        <v>598</v>
      </c>
      <c r="K6843" s="33">
        <v>7400</v>
      </c>
      <c r="L6843" s="33">
        <v>1</v>
      </c>
      <c r="M6843" s="33">
        <v>1</v>
      </c>
      <c r="N6843" s="33">
        <v>214186.03</v>
      </c>
      <c r="O6843" s="33">
        <v>1343.6</v>
      </c>
      <c r="P6843" s="33">
        <v>3856</v>
      </c>
    </row>
    <row r="6844" spans="1:16">
      <c r="A6844" s="27" t="s">
        <v>1044</v>
      </c>
      <c r="B6844" s="31">
        <v>202409</v>
      </c>
      <c r="C6844" s="27" t="s">
        <v>127</v>
      </c>
      <c r="D6844" s="27" t="s">
        <v>211</v>
      </c>
      <c r="E6844" s="27" t="s">
        <v>33</v>
      </c>
      <c r="F6844" s="27" t="s">
        <v>262</v>
      </c>
      <c r="G6844" s="33">
        <v>202272.05</v>
      </c>
      <c r="H6844" s="33">
        <v>202272.05</v>
      </c>
      <c r="I6844" s="33">
        <v>10765</v>
      </c>
      <c r="J6844" s="33">
        <v>501</v>
      </c>
      <c r="K6844" s="33">
        <v>7400</v>
      </c>
      <c r="L6844" s="33">
        <v>1</v>
      </c>
      <c r="M6844" s="33">
        <v>1</v>
      </c>
      <c r="N6844" s="33">
        <v>205512.1</v>
      </c>
      <c r="O6844" s="33">
        <v>1344.7</v>
      </c>
      <c r="P6844" s="33">
        <v>3400</v>
      </c>
    </row>
    <row r="6845" spans="1:16">
      <c r="A6845" s="27" t="s">
        <v>1044</v>
      </c>
      <c r="B6845" s="31">
        <v>202410</v>
      </c>
      <c r="C6845" s="27" t="s">
        <v>127</v>
      </c>
      <c r="D6845" s="27" t="s">
        <v>211</v>
      </c>
      <c r="E6845" s="27" t="s">
        <v>33</v>
      </c>
      <c r="F6845" s="27" t="s">
        <v>262</v>
      </c>
      <c r="G6845" s="33">
        <v>207125.41</v>
      </c>
      <c r="H6845" s="33">
        <v>207125.41</v>
      </c>
      <c r="I6845" s="33">
        <v>10028</v>
      </c>
      <c r="J6845" s="33">
        <v>561</v>
      </c>
      <c r="K6845" s="33">
        <v>7400</v>
      </c>
      <c r="L6845" s="33">
        <v>1</v>
      </c>
      <c r="M6845" s="33">
        <v>1</v>
      </c>
      <c r="N6845" s="33">
        <v>225263.71</v>
      </c>
      <c r="O6845" s="33">
        <v>1196.5</v>
      </c>
      <c r="P6845" s="33">
        <v>3439</v>
      </c>
    </row>
    <row r="6846" spans="1:16">
      <c r="A6846" s="27" t="s">
        <v>1044</v>
      </c>
      <c r="B6846" s="31">
        <v>202411</v>
      </c>
      <c r="C6846" s="27" t="s">
        <v>127</v>
      </c>
      <c r="D6846" s="27" t="s">
        <v>211</v>
      </c>
      <c r="E6846" s="27" t="s">
        <v>33</v>
      </c>
      <c r="F6846" s="27" t="s">
        <v>262</v>
      </c>
      <c r="G6846" s="33">
        <v>240854.38</v>
      </c>
      <c r="H6846" s="33">
        <v>240854.38</v>
      </c>
      <c r="I6846" s="33">
        <v>11703</v>
      </c>
      <c r="J6846" s="33">
        <v>634</v>
      </c>
      <c r="K6846" s="33">
        <v>7400</v>
      </c>
      <c r="L6846" s="33">
        <v>1</v>
      </c>
      <c r="M6846" s="33">
        <v>1</v>
      </c>
      <c r="N6846" s="33">
        <v>271281.5</v>
      </c>
      <c r="O6846" s="33">
        <v>1477.8</v>
      </c>
      <c r="P6846" s="33">
        <v>3914</v>
      </c>
    </row>
    <row r="6847" spans="1:16">
      <c r="A6847" s="27" t="s">
        <v>1044</v>
      </c>
      <c r="B6847" s="31">
        <v>202412</v>
      </c>
      <c r="C6847" s="27" t="s">
        <v>127</v>
      </c>
      <c r="D6847" s="27" t="s">
        <v>211</v>
      </c>
      <c r="E6847" s="27" t="s">
        <v>33</v>
      </c>
      <c r="F6847" s="27" t="s">
        <v>262</v>
      </c>
      <c r="G6847" s="33">
        <v>281991.48</v>
      </c>
      <c r="H6847" s="33">
        <v>281991.48</v>
      </c>
      <c r="I6847" s="33">
        <v>13626</v>
      </c>
      <c r="J6847" s="33">
        <v>800</v>
      </c>
      <c r="K6847" s="33">
        <v>7400</v>
      </c>
      <c r="L6847" s="33">
        <v>1</v>
      </c>
      <c r="M6847" s="33">
        <v>1</v>
      </c>
      <c r="N6847" s="33">
        <v>310764.44</v>
      </c>
      <c r="O6847" s="33">
        <v>1712.4</v>
      </c>
      <c r="P6847" s="33">
        <v>4467</v>
      </c>
    </row>
    <row r="6848" spans="1:16">
      <c r="A6848" s="27" t="s">
        <v>1044</v>
      </c>
      <c r="B6848" s="31">
        <v>202501</v>
      </c>
      <c r="C6848" s="27" t="s">
        <v>127</v>
      </c>
      <c r="D6848" s="27" t="s">
        <v>211</v>
      </c>
      <c r="E6848" s="27" t="s">
        <v>33</v>
      </c>
      <c r="F6848" s="27" t="s">
        <v>262</v>
      </c>
      <c r="G6848" s="33">
        <v>152209.97</v>
      </c>
      <c r="H6848" s="33">
        <v>152209.97</v>
      </c>
      <c r="I6848" s="33">
        <v>8124</v>
      </c>
      <c r="J6848" s="33">
        <v>341</v>
      </c>
      <c r="K6848" s="33">
        <v>7400</v>
      </c>
      <c r="L6848" s="33">
        <v>1</v>
      </c>
      <c r="M6848" s="33">
        <v>1</v>
      </c>
      <c r="N6848" s="33">
        <v>157623.13</v>
      </c>
      <c r="O6848" s="33">
        <v>906.1</v>
      </c>
      <c r="P6848" s="33">
        <v>2693</v>
      </c>
    </row>
    <row r="6849" spans="1:16">
      <c r="A6849" s="27" t="s">
        <v>1044</v>
      </c>
      <c r="B6849" s="31">
        <v>202502</v>
      </c>
      <c r="C6849" s="27" t="s">
        <v>127</v>
      </c>
      <c r="D6849" s="27" t="s">
        <v>211</v>
      </c>
      <c r="E6849" s="27" t="s">
        <v>33</v>
      </c>
      <c r="F6849" s="27" t="s">
        <v>262</v>
      </c>
      <c r="G6849" s="33">
        <v>163085.61</v>
      </c>
      <c r="H6849" s="33">
        <v>163085.61</v>
      </c>
      <c r="I6849" s="33">
        <v>7884</v>
      </c>
      <c r="J6849" s="33">
        <v>463</v>
      </c>
      <c r="K6849" s="33">
        <v>7400</v>
      </c>
      <c r="L6849" s="33">
        <v>1</v>
      </c>
      <c r="M6849" s="33">
        <v>1</v>
      </c>
      <c r="N6849" s="33">
        <v>162055.45</v>
      </c>
      <c r="O6849" s="33">
        <v>927.4</v>
      </c>
      <c r="P6849" s="33">
        <v>2599</v>
      </c>
    </row>
    <row r="6850" spans="1:16">
      <c r="A6850" s="27" t="s">
        <v>1044</v>
      </c>
      <c r="B6850" s="31">
        <v>202503</v>
      </c>
      <c r="C6850" s="27" t="s">
        <v>127</v>
      </c>
      <c r="D6850" s="27" t="s">
        <v>211</v>
      </c>
      <c r="E6850" s="27" t="s">
        <v>33</v>
      </c>
      <c r="F6850" s="27" t="s">
        <v>262</v>
      </c>
      <c r="G6850" s="33">
        <v>189177.94</v>
      </c>
      <c r="H6850" s="33">
        <v>189177.94</v>
      </c>
      <c r="I6850" s="33">
        <v>9275</v>
      </c>
      <c r="J6850" s="33">
        <v>526</v>
      </c>
      <c r="K6850" s="33">
        <v>7400</v>
      </c>
      <c r="L6850" s="33">
        <v>1</v>
      </c>
      <c r="M6850" s="33">
        <v>1</v>
      </c>
      <c r="N6850" s="33">
        <v>201541.38</v>
      </c>
      <c r="O6850" s="33">
        <v>1042</v>
      </c>
      <c r="P6850" s="33">
        <v>3005</v>
      </c>
    </row>
    <row r="6851" spans="1:16">
      <c r="A6851" s="27" t="s">
        <v>1044</v>
      </c>
      <c r="B6851" s="31">
        <v>202504</v>
      </c>
      <c r="C6851" s="27" t="s">
        <v>127</v>
      </c>
      <c r="D6851" s="27" t="s">
        <v>211</v>
      </c>
      <c r="E6851" s="27" t="s">
        <v>33</v>
      </c>
      <c r="F6851" s="27" t="s">
        <v>262</v>
      </c>
      <c r="G6851" s="33">
        <v>231639.37</v>
      </c>
      <c r="H6851" s="33">
        <v>231639.37</v>
      </c>
      <c r="I6851" s="33">
        <v>11834</v>
      </c>
      <c r="J6851" s="33">
        <v>625</v>
      </c>
      <c r="K6851" s="33">
        <v>7400</v>
      </c>
      <c r="L6851" s="33">
        <v>1</v>
      </c>
      <c r="M6851" s="33">
        <v>1</v>
      </c>
      <c r="N6851" s="33">
        <v>236670.77</v>
      </c>
      <c r="O6851" s="33">
        <v>1405.7</v>
      </c>
      <c r="P6851" s="33">
        <v>3869</v>
      </c>
    </row>
    <row r="6852" spans="1:16">
      <c r="A6852" s="27" t="s">
        <v>1044</v>
      </c>
      <c r="B6852" s="31">
        <v>202505</v>
      </c>
      <c r="C6852" s="27" t="s">
        <v>127</v>
      </c>
      <c r="D6852" s="27" t="s">
        <v>211</v>
      </c>
      <c r="E6852" s="27" t="s">
        <v>33</v>
      </c>
      <c r="F6852" s="27" t="s">
        <v>262</v>
      </c>
      <c r="G6852" s="33">
        <v>251834.89</v>
      </c>
      <c r="H6852" s="33">
        <v>251834.89</v>
      </c>
      <c r="I6852" s="33">
        <v>13334</v>
      </c>
      <c r="J6852" s="33">
        <v>751</v>
      </c>
      <c r="K6852" s="33">
        <v>7400</v>
      </c>
      <c r="L6852" s="33">
        <v>1</v>
      </c>
      <c r="M6852" s="33">
        <v>1</v>
      </c>
      <c r="N6852" s="33">
        <v>258670.77</v>
      </c>
      <c r="O6852" s="33">
        <v>1493.3</v>
      </c>
      <c r="P6852" s="33">
        <v>4200</v>
      </c>
    </row>
    <row r="6853" spans="1:16">
      <c r="A6853" s="27" t="s">
        <v>1044</v>
      </c>
      <c r="B6853" s="31">
        <v>202506</v>
      </c>
      <c r="C6853" s="27" t="s">
        <v>127</v>
      </c>
      <c r="D6853" s="27" t="s">
        <v>211</v>
      </c>
      <c r="E6853" s="27" t="s">
        <v>33</v>
      </c>
      <c r="F6853" s="27" t="s">
        <v>262</v>
      </c>
      <c r="G6853" s="33">
        <v>258358.76</v>
      </c>
      <c r="H6853" s="33">
        <v>258358.76</v>
      </c>
      <c r="I6853" s="33">
        <v>13581</v>
      </c>
      <c r="J6853" s="33">
        <v>665</v>
      </c>
      <c r="K6853" s="33">
        <v>7400</v>
      </c>
      <c r="L6853" s="33">
        <v>1</v>
      </c>
      <c r="M6853" s="33">
        <v>1</v>
      </c>
      <c r="N6853" s="33">
        <v>252178.27</v>
      </c>
      <c r="O6853" s="33">
        <v>1530.5</v>
      </c>
      <c r="P6853" s="33">
        <v>4251</v>
      </c>
    </row>
    <row r="6854" spans="1:16">
      <c r="A6854" s="27" t="s">
        <v>1044</v>
      </c>
      <c r="B6854" s="31">
        <v>202507</v>
      </c>
      <c r="C6854" s="27" t="s">
        <v>127</v>
      </c>
      <c r="D6854" s="27" t="s">
        <v>211</v>
      </c>
      <c r="E6854" s="27" t="s">
        <v>33</v>
      </c>
      <c r="F6854" s="27" t="s">
        <v>262</v>
      </c>
      <c r="G6854" s="33">
        <v>220185.88</v>
      </c>
      <c r="H6854" s="33">
        <v>220185.88</v>
      </c>
      <c r="I6854" s="33">
        <v>10761</v>
      </c>
      <c r="J6854" s="33">
        <v>565</v>
      </c>
      <c r="K6854" s="33">
        <v>7400</v>
      </c>
      <c r="L6854" s="33">
        <v>1</v>
      </c>
      <c r="M6854" s="33">
        <v>1</v>
      </c>
      <c r="N6854" s="33">
        <v>223745.58</v>
      </c>
      <c r="O6854" s="33">
        <v>1373</v>
      </c>
      <c r="P6854" s="33">
        <v>3494</v>
      </c>
    </row>
    <row r="6855" spans="1:16">
      <c r="A6855" s="27" t="s">
        <v>1044</v>
      </c>
      <c r="B6855" s="31">
        <v>202508</v>
      </c>
      <c r="C6855" s="27" t="s">
        <v>127</v>
      </c>
      <c r="D6855" s="27" t="s">
        <v>211</v>
      </c>
      <c r="E6855" s="27" t="s">
        <v>33</v>
      </c>
      <c r="F6855" s="27" t="s">
        <v>262</v>
      </c>
      <c r="G6855" s="33">
        <v>232541.27</v>
      </c>
      <c r="H6855" s="33">
        <v>232541.27</v>
      </c>
      <c r="I6855" s="33">
        <v>12311</v>
      </c>
      <c r="J6855" s="33">
        <v>608</v>
      </c>
      <c r="K6855" s="33">
        <v>7400</v>
      </c>
      <c r="L6855" s="33">
        <v>1</v>
      </c>
      <c r="M6855" s="33">
        <v>1</v>
      </c>
      <c r="N6855" s="33">
        <v>215042.77</v>
      </c>
      <c r="O6855" s="33">
        <v>1455.6</v>
      </c>
      <c r="P6855" s="33">
        <v>3872</v>
      </c>
    </row>
    <row r="6856" spans="1:16">
      <c r="A6856" s="27" t="s">
        <v>1044</v>
      </c>
      <c r="B6856" s="31">
        <v>202509</v>
      </c>
      <c r="C6856" s="27" t="s">
        <v>127</v>
      </c>
      <c r="D6856" s="27" t="s">
        <v>211</v>
      </c>
      <c r="E6856" s="27" t="s">
        <v>33</v>
      </c>
      <c r="F6856" s="27" t="s">
        <v>262</v>
      </c>
      <c r="G6856" s="33">
        <v>194392.9</v>
      </c>
      <c r="H6856" s="33">
        <v>194392.9</v>
      </c>
      <c r="I6856" s="33">
        <v>9950</v>
      </c>
      <c r="J6856" s="33">
        <v>499</v>
      </c>
      <c r="K6856" s="33">
        <v>7400</v>
      </c>
      <c r="L6856" s="33">
        <v>1</v>
      </c>
      <c r="M6856" s="33">
        <v>1</v>
      </c>
      <c r="N6856" s="33">
        <v>206334.15</v>
      </c>
      <c r="O6856" s="33">
        <v>1145.5</v>
      </c>
      <c r="P6856" s="33">
        <v>3310</v>
      </c>
    </row>
    <row r="6857" spans="1:16">
      <c r="A6857" s="27" t="s">
        <v>1044</v>
      </c>
      <c r="B6857" s="31">
        <v>202510</v>
      </c>
      <c r="C6857" s="27" t="s">
        <v>127</v>
      </c>
      <c r="D6857" s="27" t="s">
        <v>211</v>
      </c>
      <c r="E6857" s="27" t="s">
        <v>33</v>
      </c>
      <c r="F6857" s="27" t="s">
        <v>262</v>
      </c>
      <c r="G6857" s="33">
        <v>210721.99</v>
      </c>
      <c r="H6857" s="33">
        <v>210721.99</v>
      </c>
      <c r="I6857" s="33">
        <v>10859</v>
      </c>
      <c r="J6857" s="33">
        <v>582</v>
      </c>
      <c r="K6857" s="33">
        <v>7400</v>
      </c>
      <c r="L6857" s="33">
        <v>1</v>
      </c>
      <c r="M6857" s="33">
        <v>1</v>
      </c>
      <c r="N6857" s="33">
        <v>226164.77</v>
      </c>
      <c r="O6857" s="33">
        <v>1244.4</v>
      </c>
      <c r="P6857" s="33">
        <v>3561</v>
      </c>
    </row>
    <row r="6858" spans="1:16">
      <c r="A6858" s="27" t="s">
        <v>1044</v>
      </c>
      <c r="B6858" s="31">
        <v>202511</v>
      </c>
      <c r="C6858" s="27" t="s">
        <v>127</v>
      </c>
      <c r="D6858" s="27" t="s">
        <v>211</v>
      </c>
      <c r="E6858" s="27" t="s">
        <v>33</v>
      </c>
      <c r="F6858" s="27" t="s">
        <v>262</v>
      </c>
      <c r="G6858" s="33">
        <v>265037.46</v>
      </c>
      <c r="H6858" s="33">
        <v>265037.46</v>
      </c>
      <c r="I6858" s="33">
        <v>14032</v>
      </c>
      <c r="J6858" s="33">
        <v>715</v>
      </c>
      <c r="K6858" s="33">
        <v>7400</v>
      </c>
      <c r="L6858" s="33">
        <v>1</v>
      </c>
      <c r="M6858" s="33">
        <v>1</v>
      </c>
      <c r="N6858" s="33">
        <v>272366.63</v>
      </c>
      <c r="O6858" s="33">
        <v>1672.6</v>
      </c>
      <c r="P6858" s="33">
        <v>4442</v>
      </c>
    </row>
    <row r="6859" spans="1:16">
      <c r="A6859" s="27" t="s">
        <v>1044</v>
      </c>
      <c r="B6859" s="31">
        <v>202512</v>
      </c>
      <c r="C6859" s="27" t="s">
        <v>127</v>
      </c>
      <c r="D6859" s="27" t="s">
        <v>211</v>
      </c>
      <c r="E6859" s="27" t="s">
        <v>33</v>
      </c>
      <c r="F6859" s="27" t="s">
        <v>262</v>
      </c>
      <c r="G6859" s="33">
        <v>285373.7</v>
      </c>
      <c r="H6859" s="33">
        <v>285373.7</v>
      </c>
      <c r="I6859" s="33">
        <v>14453</v>
      </c>
      <c r="J6859" s="33">
        <v>774</v>
      </c>
      <c r="K6859" s="33">
        <v>7400</v>
      </c>
      <c r="L6859" s="33">
        <v>1</v>
      </c>
      <c r="M6859" s="33">
        <v>1</v>
      </c>
      <c r="N6859" s="33">
        <v>312007.49</v>
      </c>
      <c r="O6859" s="33">
        <v>1806.7</v>
      </c>
      <c r="P6859" s="33">
        <v>4650</v>
      </c>
    </row>
    <row r="6860" spans="1:16">
      <c r="A6860" s="27" t="s">
        <v>1044</v>
      </c>
      <c r="B6860" s="31">
        <v>202601</v>
      </c>
      <c r="C6860" s="27" t="s">
        <v>127</v>
      </c>
      <c r="D6860" s="27" t="s">
        <v>211</v>
      </c>
      <c r="E6860" s="27" t="s">
        <v>33</v>
      </c>
      <c r="F6860" s="27" t="s">
        <v>262</v>
      </c>
      <c r="G6860" s="33">
        <v>151425.07</v>
      </c>
      <c r="H6860" s="33">
        <v>151425.07</v>
      </c>
      <c r="I6860" s="33">
        <v>8438</v>
      </c>
      <c r="J6860" s="33">
        <v>505</v>
      </c>
      <c r="K6860" s="33">
        <v>7400</v>
      </c>
      <c r="L6860" s="33">
        <v>1</v>
      </c>
      <c r="M6860" s="33">
        <v>1</v>
      </c>
      <c r="N6860" s="33">
        <v>158253.62</v>
      </c>
      <c r="O6860" s="33">
        <v>883.6</v>
      </c>
      <c r="P6860" s="33">
        <v>2594</v>
      </c>
    </row>
    <row r="6861" spans="1:16">
      <c r="A6861" s="27" t="s">
        <v>1044</v>
      </c>
      <c r="B6861" s="31">
        <v>202602</v>
      </c>
      <c r="C6861" s="27" t="s">
        <v>127</v>
      </c>
      <c r="D6861" s="27" t="s">
        <v>211</v>
      </c>
      <c r="E6861" s="27" t="s">
        <v>33</v>
      </c>
      <c r="F6861" s="27" t="s">
        <v>262</v>
      </c>
      <c r="G6861" s="33">
        <v>157945.11</v>
      </c>
      <c r="H6861" s="33">
        <v>157945.11</v>
      </c>
      <c r="I6861" s="33">
        <v>7715</v>
      </c>
      <c r="J6861" s="33">
        <v>432</v>
      </c>
      <c r="K6861" s="33">
        <v>7400</v>
      </c>
      <c r="L6861" s="33">
        <v>1</v>
      </c>
      <c r="M6861" s="33">
        <v>1</v>
      </c>
      <c r="N6861" s="33">
        <v>162703.67</v>
      </c>
      <c r="O6861" s="33">
        <v>957.1</v>
      </c>
      <c r="P6861" s="33">
        <v>2502</v>
      </c>
    </row>
    <row r="6862" spans="1:16">
      <c r="A6862" s="27" t="s">
        <v>1044</v>
      </c>
      <c r="B6862" s="31">
        <v>202603</v>
      </c>
      <c r="C6862" s="27" t="s">
        <v>127</v>
      </c>
      <c r="D6862" s="27" t="s">
        <v>211</v>
      </c>
      <c r="E6862" s="27" t="s">
        <v>33</v>
      </c>
      <c r="F6862" s="27" t="s">
        <v>262</v>
      </c>
      <c r="G6862" s="33">
        <v>204859.81</v>
      </c>
      <c r="H6862" s="33">
        <v>204859.81</v>
      </c>
      <c r="I6862" s="33">
        <v>10937</v>
      </c>
      <c r="J6862" s="33">
        <v>630</v>
      </c>
      <c r="K6862" s="33">
        <v>7400</v>
      </c>
      <c r="L6862" s="33">
        <v>1</v>
      </c>
      <c r="M6862" s="33">
        <v>1</v>
      </c>
      <c r="N6862" s="33">
        <v>202347.54</v>
      </c>
      <c r="O6862" s="33">
        <v>1332.8</v>
      </c>
      <c r="P6862" s="33">
        <v>3490</v>
      </c>
    </row>
    <row r="6863" spans="1:16">
      <c r="A6863" s="27" t="s">
        <v>1044</v>
      </c>
      <c r="B6863" s="31">
        <v>202604</v>
      </c>
      <c r="C6863" s="27" t="s">
        <v>127</v>
      </c>
      <c r="D6863" s="27" t="s">
        <v>211</v>
      </c>
      <c r="E6863" s="27" t="s">
        <v>33</v>
      </c>
      <c r="F6863" s="27" t="s">
        <v>262</v>
      </c>
      <c r="G6863" s="33">
        <v>246513.52</v>
      </c>
      <c r="H6863" s="33">
        <v>246513.52</v>
      </c>
      <c r="I6863" s="33">
        <v>11405</v>
      </c>
      <c r="J6863" s="33">
        <v>618</v>
      </c>
      <c r="K6863" s="33">
        <v>7400</v>
      </c>
      <c r="L6863" s="33">
        <v>1</v>
      </c>
      <c r="M6863" s="33">
        <v>1</v>
      </c>
      <c r="N6863" s="33">
        <v>237617.46</v>
      </c>
      <c r="O6863" s="33">
        <v>1483.1</v>
      </c>
      <c r="P6863" s="33">
        <v>3943</v>
      </c>
    </row>
    <row r="6864" spans="1:16">
      <c r="A6864" s="27" t="s">
        <v>1044</v>
      </c>
      <c r="B6864" s="31">
        <v>202605</v>
      </c>
      <c r="C6864" s="27" t="s">
        <v>127</v>
      </c>
      <c r="D6864" s="27" t="s">
        <v>211</v>
      </c>
      <c r="E6864" s="27" t="s">
        <v>33</v>
      </c>
      <c r="F6864" s="27" t="s">
        <v>262</v>
      </c>
      <c r="G6864" s="33">
        <v>227440.86</v>
      </c>
      <c r="H6864" s="33">
        <v>227440.86</v>
      </c>
      <c r="I6864" s="33">
        <v>11688</v>
      </c>
      <c r="J6864" s="33">
        <v>582</v>
      </c>
      <c r="K6864" s="33">
        <v>7400</v>
      </c>
      <c r="L6864" s="33">
        <v>1</v>
      </c>
      <c r="M6864" s="33">
        <v>1</v>
      </c>
      <c r="N6864" s="33">
        <v>259705.45</v>
      </c>
      <c r="O6864" s="33">
        <v>1326.7</v>
      </c>
      <c r="P6864" s="33">
        <v>3672</v>
      </c>
    </row>
    <row r="6865" spans="1:16">
      <c r="A6865" s="27" t="s">
        <v>1044</v>
      </c>
      <c r="B6865" s="31">
        <v>202606</v>
      </c>
      <c r="C6865" s="27" t="s">
        <v>127</v>
      </c>
      <c r="D6865" s="27" t="s">
        <v>211</v>
      </c>
      <c r="E6865" s="27" t="s">
        <v>33</v>
      </c>
      <c r="F6865" s="27" t="s">
        <v>262</v>
      </c>
      <c r="G6865" s="33">
        <v>231182.51</v>
      </c>
      <c r="H6865" s="33">
        <v>231182.51</v>
      </c>
      <c r="I6865" s="33">
        <v>11441</v>
      </c>
      <c r="J6865" s="33">
        <v>670</v>
      </c>
      <c r="K6865" s="33">
        <v>7400</v>
      </c>
      <c r="L6865" s="33">
        <v>1</v>
      </c>
      <c r="M6865" s="33">
        <v>1</v>
      </c>
      <c r="N6865" s="33">
        <v>253186.99</v>
      </c>
      <c r="O6865" s="33">
        <v>1498.8</v>
      </c>
      <c r="P6865" s="33">
        <v>3606</v>
      </c>
    </row>
    <row r="6866" spans="1:16">
      <c r="A6866" s="27" t="s">
        <v>1044</v>
      </c>
      <c r="B6866" s="31">
        <v>202607</v>
      </c>
      <c r="C6866" s="27" t="s">
        <v>127</v>
      </c>
      <c r="D6866" s="27" t="s">
        <v>211</v>
      </c>
      <c r="E6866" s="27" t="s">
        <v>33</v>
      </c>
      <c r="F6866" s="27" t="s">
        <v>262</v>
      </c>
      <c r="G6866" s="33">
        <v>220760.92</v>
      </c>
      <c r="H6866" s="33">
        <v>220760.92</v>
      </c>
      <c r="I6866" s="33">
        <v>10952</v>
      </c>
      <c r="J6866" s="33">
        <v>628</v>
      </c>
      <c r="K6866" s="33">
        <v>7400</v>
      </c>
      <c r="L6866" s="33">
        <v>1</v>
      </c>
      <c r="M6866" s="33">
        <v>1</v>
      </c>
      <c r="N6866" s="33">
        <v>224640.57</v>
      </c>
      <c r="O6866" s="33">
        <v>1342.6</v>
      </c>
      <c r="P6866" s="33">
        <v>3518</v>
      </c>
    </row>
    <row r="6867" spans="1:16">
      <c r="A6867" s="27" t="s">
        <v>1047</v>
      </c>
      <c r="B6867" s="31">
        <v>202408</v>
      </c>
      <c r="C6867" s="27" t="s">
        <v>127</v>
      </c>
      <c r="D6867" s="27" t="s">
        <v>211</v>
      </c>
      <c r="E6867" s="27" t="s">
        <v>33</v>
      </c>
      <c r="F6867" s="27" t="s">
        <v>257</v>
      </c>
      <c r="G6867" s="33">
        <v>351238.18</v>
      </c>
      <c r="H6867" s="33">
        <v>351238.18</v>
      </c>
      <c r="I6867" s="33">
        <v>9081</v>
      </c>
      <c r="J6867" s="33">
        <v>708</v>
      </c>
      <c r="K6867" s="33">
        <v>11000</v>
      </c>
      <c r="L6867" s="33">
        <v>1</v>
      </c>
      <c r="M6867" s="33">
        <v>1</v>
      </c>
      <c r="N6867" s="33">
        <v>312166.31</v>
      </c>
      <c r="O6867" s="33">
        <v>2038.5</v>
      </c>
      <c r="P6867" s="33">
        <v>3633</v>
      </c>
    </row>
    <row r="6868" spans="1:16">
      <c r="A6868" s="27" t="s">
        <v>1047</v>
      </c>
      <c r="B6868" s="31">
        <v>202409</v>
      </c>
      <c r="C6868" s="27" t="s">
        <v>127</v>
      </c>
      <c r="D6868" s="27" t="s">
        <v>211</v>
      </c>
      <c r="E6868" s="27" t="s">
        <v>33</v>
      </c>
      <c r="F6868" s="27" t="s">
        <v>257</v>
      </c>
      <c r="G6868" s="33">
        <v>351166.73</v>
      </c>
      <c r="H6868" s="33">
        <v>351166.73</v>
      </c>
      <c r="I6868" s="33">
        <v>8430</v>
      </c>
      <c r="J6868" s="33">
        <v>562</v>
      </c>
      <c r="K6868" s="33">
        <v>11000</v>
      </c>
      <c r="L6868" s="33">
        <v>1</v>
      </c>
      <c r="M6868" s="33">
        <v>1</v>
      </c>
      <c r="N6868" s="33">
        <v>299524.46</v>
      </c>
      <c r="O6868" s="33">
        <v>1775.2</v>
      </c>
      <c r="P6868" s="33">
        <v>3658</v>
      </c>
    </row>
    <row r="6869" spans="1:16">
      <c r="A6869" s="27" t="s">
        <v>1047</v>
      </c>
      <c r="B6869" s="31">
        <v>202410</v>
      </c>
      <c r="C6869" s="27" t="s">
        <v>127</v>
      </c>
      <c r="D6869" s="27" t="s">
        <v>211</v>
      </c>
      <c r="E6869" s="27" t="s">
        <v>33</v>
      </c>
      <c r="F6869" s="27" t="s">
        <v>257</v>
      </c>
      <c r="G6869" s="33">
        <v>386111.97</v>
      </c>
      <c r="H6869" s="33">
        <v>386111.97</v>
      </c>
      <c r="I6869" s="33">
        <v>9952</v>
      </c>
      <c r="J6869" s="33">
        <v>646</v>
      </c>
      <c r="K6869" s="33">
        <v>11000</v>
      </c>
      <c r="L6869" s="33">
        <v>1</v>
      </c>
      <c r="M6869" s="33">
        <v>1</v>
      </c>
      <c r="N6869" s="33">
        <v>328311.53</v>
      </c>
      <c r="O6869" s="33">
        <v>1905.4</v>
      </c>
      <c r="P6869" s="33">
        <v>4062</v>
      </c>
    </row>
    <row r="6870" spans="1:16">
      <c r="A6870" s="27" t="s">
        <v>1047</v>
      </c>
      <c r="B6870" s="31">
        <v>202411</v>
      </c>
      <c r="C6870" s="27" t="s">
        <v>127</v>
      </c>
      <c r="D6870" s="27" t="s">
        <v>211</v>
      </c>
      <c r="E6870" s="27" t="s">
        <v>33</v>
      </c>
      <c r="F6870" s="27" t="s">
        <v>257</v>
      </c>
      <c r="G6870" s="33">
        <v>474799</v>
      </c>
      <c r="H6870" s="33">
        <v>474799</v>
      </c>
      <c r="I6870" s="33">
        <v>12082</v>
      </c>
      <c r="J6870" s="33">
        <v>898</v>
      </c>
      <c r="K6870" s="33">
        <v>11000</v>
      </c>
      <c r="L6870" s="33">
        <v>1</v>
      </c>
      <c r="M6870" s="33">
        <v>1</v>
      </c>
      <c r="N6870" s="33">
        <v>395380.34</v>
      </c>
      <c r="O6870" s="33">
        <v>2937.3</v>
      </c>
      <c r="P6870" s="33">
        <v>4827</v>
      </c>
    </row>
    <row r="6871" spans="1:16">
      <c r="A6871" s="27" t="s">
        <v>1047</v>
      </c>
      <c r="B6871" s="31">
        <v>202412</v>
      </c>
      <c r="C6871" s="27" t="s">
        <v>127</v>
      </c>
      <c r="D6871" s="27" t="s">
        <v>211</v>
      </c>
      <c r="E6871" s="27" t="s">
        <v>33</v>
      </c>
      <c r="F6871" s="27" t="s">
        <v>257</v>
      </c>
      <c r="G6871" s="33">
        <v>518444.79</v>
      </c>
      <c r="H6871" s="33">
        <v>518444.79</v>
      </c>
      <c r="I6871" s="33">
        <v>13675</v>
      </c>
      <c r="J6871" s="33">
        <v>999</v>
      </c>
      <c r="K6871" s="33">
        <v>11000</v>
      </c>
      <c r="L6871" s="33">
        <v>1</v>
      </c>
      <c r="M6871" s="33">
        <v>1</v>
      </c>
      <c r="N6871" s="33">
        <v>452924.91</v>
      </c>
      <c r="O6871" s="33">
        <v>2899</v>
      </c>
      <c r="P6871" s="33">
        <v>5597</v>
      </c>
    </row>
    <row r="6872" spans="1:16">
      <c r="A6872" s="27" t="s">
        <v>1047</v>
      </c>
      <c r="B6872" s="31">
        <v>202501</v>
      </c>
      <c r="C6872" s="27" t="s">
        <v>127</v>
      </c>
      <c r="D6872" s="27" t="s">
        <v>211</v>
      </c>
      <c r="E6872" s="27" t="s">
        <v>33</v>
      </c>
      <c r="F6872" s="27" t="s">
        <v>257</v>
      </c>
      <c r="G6872" s="33">
        <v>265546.55</v>
      </c>
      <c r="H6872" s="33">
        <v>265546.55</v>
      </c>
      <c r="I6872" s="33">
        <v>6680</v>
      </c>
      <c r="J6872" s="33">
        <v>523</v>
      </c>
      <c r="K6872" s="33">
        <v>11000</v>
      </c>
      <c r="L6872" s="33">
        <v>1</v>
      </c>
      <c r="M6872" s="33">
        <v>1</v>
      </c>
      <c r="N6872" s="33">
        <v>229728.48</v>
      </c>
      <c r="O6872" s="33">
        <v>1672.4</v>
      </c>
      <c r="P6872" s="33">
        <v>2725</v>
      </c>
    </row>
    <row r="6873" spans="1:16">
      <c r="A6873" s="27" t="s">
        <v>1047</v>
      </c>
      <c r="B6873" s="31">
        <v>202502</v>
      </c>
      <c r="C6873" s="27" t="s">
        <v>127</v>
      </c>
      <c r="D6873" s="27" t="s">
        <v>211</v>
      </c>
      <c r="E6873" s="27" t="s">
        <v>33</v>
      </c>
      <c r="F6873" s="27" t="s">
        <v>257</v>
      </c>
      <c r="G6873" s="33">
        <v>262897.21</v>
      </c>
      <c r="H6873" s="33">
        <v>262897.21</v>
      </c>
      <c r="I6873" s="33">
        <v>6678</v>
      </c>
      <c r="J6873" s="33">
        <v>523</v>
      </c>
      <c r="K6873" s="33">
        <v>11000</v>
      </c>
      <c r="L6873" s="33">
        <v>1</v>
      </c>
      <c r="M6873" s="33">
        <v>1</v>
      </c>
      <c r="N6873" s="33">
        <v>236188.39</v>
      </c>
      <c r="O6873" s="33">
        <v>1439.6</v>
      </c>
      <c r="P6873" s="33">
        <v>2715</v>
      </c>
    </row>
    <row r="6874" spans="1:16">
      <c r="A6874" s="27" t="s">
        <v>1047</v>
      </c>
      <c r="B6874" s="31">
        <v>202503</v>
      </c>
      <c r="C6874" s="27" t="s">
        <v>127</v>
      </c>
      <c r="D6874" s="27" t="s">
        <v>211</v>
      </c>
      <c r="E6874" s="27" t="s">
        <v>33</v>
      </c>
      <c r="F6874" s="27" t="s">
        <v>257</v>
      </c>
      <c r="G6874" s="33">
        <v>343115.38</v>
      </c>
      <c r="H6874" s="33">
        <v>343115.38</v>
      </c>
      <c r="I6874" s="33">
        <v>9085</v>
      </c>
      <c r="J6874" s="33">
        <v>700</v>
      </c>
      <c r="K6874" s="33">
        <v>11000</v>
      </c>
      <c r="L6874" s="33">
        <v>1</v>
      </c>
      <c r="M6874" s="33">
        <v>1</v>
      </c>
      <c r="N6874" s="33">
        <v>293737.32</v>
      </c>
      <c r="O6874" s="33">
        <v>1678.7</v>
      </c>
      <c r="P6874" s="33">
        <v>3631</v>
      </c>
    </row>
    <row r="6875" spans="1:16">
      <c r="A6875" s="27" t="s">
        <v>1047</v>
      </c>
      <c r="B6875" s="31">
        <v>202504</v>
      </c>
      <c r="C6875" s="27" t="s">
        <v>127</v>
      </c>
      <c r="D6875" s="27" t="s">
        <v>211</v>
      </c>
      <c r="E6875" s="27" t="s">
        <v>33</v>
      </c>
      <c r="F6875" s="27" t="s">
        <v>257</v>
      </c>
      <c r="G6875" s="33">
        <v>405981.43</v>
      </c>
      <c r="H6875" s="33">
        <v>405981.43</v>
      </c>
      <c r="I6875" s="33">
        <v>9959</v>
      </c>
      <c r="J6875" s="33">
        <v>725</v>
      </c>
      <c r="K6875" s="33">
        <v>11000</v>
      </c>
      <c r="L6875" s="33">
        <v>1</v>
      </c>
      <c r="M6875" s="33">
        <v>1</v>
      </c>
      <c r="N6875" s="33">
        <v>344936.8</v>
      </c>
      <c r="O6875" s="33">
        <v>2479</v>
      </c>
      <c r="P6875" s="33">
        <v>4135</v>
      </c>
    </row>
    <row r="6876" spans="1:16">
      <c r="A6876" s="27" t="s">
        <v>1047</v>
      </c>
      <c r="B6876" s="31">
        <v>202505</v>
      </c>
      <c r="C6876" s="27" t="s">
        <v>127</v>
      </c>
      <c r="D6876" s="27" t="s">
        <v>211</v>
      </c>
      <c r="E6876" s="27" t="s">
        <v>33</v>
      </c>
      <c r="F6876" s="27" t="s">
        <v>257</v>
      </c>
      <c r="G6876" s="33">
        <v>428961.86</v>
      </c>
      <c r="H6876" s="33">
        <v>428961.86</v>
      </c>
      <c r="I6876" s="33">
        <v>11145</v>
      </c>
      <c r="J6876" s="33">
        <v>837</v>
      </c>
      <c r="K6876" s="33">
        <v>11000</v>
      </c>
      <c r="L6876" s="33">
        <v>1</v>
      </c>
      <c r="M6876" s="33">
        <v>1</v>
      </c>
      <c r="N6876" s="33">
        <v>377000.78</v>
      </c>
      <c r="O6876" s="33">
        <v>2480.3</v>
      </c>
      <c r="P6876" s="33">
        <v>4450</v>
      </c>
    </row>
    <row r="6877" spans="1:16">
      <c r="A6877" s="27" t="s">
        <v>1047</v>
      </c>
      <c r="B6877" s="31">
        <v>202506</v>
      </c>
      <c r="C6877" s="27" t="s">
        <v>127</v>
      </c>
      <c r="D6877" s="27" t="s">
        <v>211</v>
      </c>
      <c r="E6877" s="27" t="s">
        <v>33</v>
      </c>
      <c r="F6877" s="27" t="s">
        <v>257</v>
      </c>
      <c r="G6877" s="33">
        <v>428803.64</v>
      </c>
      <c r="H6877" s="33">
        <v>428803.64</v>
      </c>
      <c r="I6877" s="33">
        <v>10629</v>
      </c>
      <c r="J6877" s="33">
        <v>754</v>
      </c>
      <c r="K6877" s="33">
        <v>11000</v>
      </c>
      <c r="L6877" s="33">
        <v>1</v>
      </c>
      <c r="M6877" s="33">
        <v>1</v>
      </c>
      <c r="N6877" s="33">
        <v>367538.27</v>
      </c>
      <c r="O6877" s="33">
        <v>2419</v>
      </c>
      <c r="P6877" s="33">
        <v>4445</v>
      </c>
    </row>
    <row r="6878" spans="1:16">
      <c r="A6878" s="27" t="s">
        <v>1047</v>
      </c>
      <c r="B6878" s="31">
        <v>202507</v>
      </c>
      <c r="C6878" s="27" t="s">
        <v>127</v>
      </c>
      <c r="D6878" s="27" t="s">
        <v>211</v>
      </c>
      <c r="E6878" s="27" t="s">
        <v>33</v>
      </c>
      <c r="F6878" s="27" t="s">
        <v>257</v>
      </c>
      <c r="G6878" s="33">
        <v>361189.39</v>
      </c>
      <c r="H6878" s="33">
        <v>361189.39</v>
      </c>
      <c r="I6878" s="33">
        <v>9246</v>
      </c>
      <c r="J6878" s="33">
        <v>693</v>
      </c>
      <c r="K6878" s="33">
        <v>11000</v>
      </c>
      <c r="L6878" s="33">
        <v>1</v>
      </c>
      <c r="M6878" s="33">
        <v>1</v>
      </c>
      <c r="N6878" s="33">
        <v>326098.93</v>
      </c>
      <c r="O6878" s="33">
        <v>1850.5</v>
      </c>
      <c r="P6878" s="33">
        <v>3835</v>
      </c>
    </row>
    <row r="6879" spans="1:16">
      <c r="A6879" s="27" t="s">
        <v>1047</v>
      </c>
      <c r="B6879" s="31">
        <v>202508</v>
      </c>
      <c r="C6879" s="27" t="s">
        <v>127</v>
      </c>
      <c r="D6879" s="27" t="s">
        <v>211</v>
      </c>
      <c r="E6879" s="27" t="s">
        <v>33</v>
      </c>
      <c r="F6879" s="27" t="s">
        <v>257</v>
      </c>
      <c r="G6879" s="33">
        <v>353019.37</v>
      </c>
      <c r="H6879" s="33">
        <v>353019.37</v>
      </c>
      <c r="I6879" s="33">
        <v>9130</v>
      </c>
      <c r="J6879" s="33">
        <v>689</v>
      </c>
      <c r="K6879" s="33">
        <v>11000</v>
      </c>
      <c r="L6879" s="33">
        <v>1</v>
      </c>
      <c r="M6879" s="33">
        <v>1</v>
      </c>
      <c r="N6879" s="33">
        <v>313414.98</v>
      </c>
      <c r="O6879" s="33">
        <v>1945.5</v>
      </c>
      <c r="P6879" s="33">
        <v>3678</v>
      </c>
    </row>
    <row r="6880" spans="1:16">
      <c r="A6880" s="27" t="s">
        <v>1047</v>
      </c>
      <c r="B6880" s="31">
        <v>202509</v>
      </c>
      <c r="C6880" s="27" t="s">
        <v>127</v>
      </c>
      <c r="D6880" s="27" t="s">
        <v>211</v>
      </c>
      <c r="E6880" s="27" t="s">
        <v>33</v>
      </c>
      <c r="F6880" s="27" t="s">
        <v>257</v>
      </c>
      <c r="G6880" s="33">
        <v>371436.52</v>
      </c>
      <c r="H6880" s="33">
        <v>371436.52</v>
      </c>
      <c r="I6880" s="33">
        <v>9494</v>
      </c>
      <c r="J6880" s="33">
        <v>789</v>
      </c>
      <c r="K6880" s="33">
        <v>11000</v>
      </c>
      <c r="L6880" s="33">
        <v>1</v>
      </c>
      <c r="M6880" s="33">
        <v>1</v>
      </c>
      <c r="N6880" s="33">
        <v>300722.56</v>
      </c>
      <c r="O6880" s="33">
        <v>2003.1</v>
      </c>
      <c r="P6880" s="33">
        <v>3952</v>
      </c>
    </row>
    <row r="6881" spans="1:16">
      <c r="A6881" s="27" t="s">
        <v>1047</v>
      </c>
      <c r="B6881" s="31">
        <v>202510</v>
      </c>
      <c r="C6881" s="27" t="s">
        <v>127</v>
      </c>
      <c r="D6881" s="27" t="s">
        <v>211</v>
      </c>
      <c r="E6881" s="27" t="s">
        <v>33</v>
      </c>
      <c r="F6881" s="27" t="s">
        <v>257</v>
      </c>
      <c r="G6881" s="33">
        <v>366092.35</v>
      </c>
      <c r="H6881" s="33">
        <v>366092.35</v>
      </c>
      <c r="I6881" s="33">
        <v>9106</v>
      </c>
      <c r="J6881" s="33">
        <v>721</v>
      </c>
      <c r="K6881" s="33">
        <v>11000</v>
      </c>
      <c r="L6881" s="33">
        <v>1</v>
      </c>
      <c r="M6881" s="33">
        <v>1</v>
      </c>
      <c r="N6881" s="33">
        <v>329624.78</v>
      </c>
      <c r="O6881" s="33">
        <v>1959.6</v>
      </c>
      <c r="P6881" s="33">
        <v>3679</v>
      </c>
    </row>
    <row r="6882" spans="1:16">
      <c r="A6882" s="27" t="s">
        <v>1047</v>
      </c>
      <c r="B6882" s="31">
        <v>202511</v>
      </c>
      <c r="C6882" s="27" t="s">
        <v>127</v>
      </c>
      <c r="D6882" s="27" t="s">
        <v>211</v>
      </c>
      <c r="E6882" s="27" t="s">
        <v>33</v>
      </c>
      <c r="F6882" s="27" t="s">
        <v>257</v>
      </c>
      <c r="G6882" s="33">
        <v>436405.97</v>
      </c>
      <c r="H6882" s="33">
        <v>436405.97</v>
      </c>
      <c r="I6882" s="33">
        <v>11289</v>
      </c>
      <c r="J6882" s="33">
        <v>818</v>
      </c>
      <c r="K6882" s="33">
        <v>11000</v>
      </c>
      <c r="L6882" s="33">
        <v>1</v>
      </c>
      <c r="M6882" s="33">
        <v>1</v>
      </c>
      <c r="N6882" s="33">
        <v>396961.87</v>
      </c>
      <c r="O6882" s="33">
        <v>2550.2</v>
      </c>
      <c r="P6882" s="33">
        <v>4708</v>
      </c>
    </row>
    <row r="6883" spans="1:16">
      <c r="A6883" s="27" t="s">
        <v>1047</v>
      </c>
      <c r="B6883" s="31">
        <v>202512</v>
      </c>
      <c r="C6883" s="27" t="s">
        <v>127</v>
      </c>
      <c r="D6883" s="27" t="s">
        <v>211</v>
      </c>
      <c r="E6883" s="27" t="s">
        <v>33</v>
      </c>
      <c r="F6883" s="27" t="s">
        <v>257</v>
      </c>
      <c r="G6883" s="33">
        <v>474500.13</v>
      </c>
      <c r="H6883" s="33">
        <v>474500.13</v>
      </c>
      <c r="I6883" s="33">
        <v>10647</v>
      </c>
      <c r="J6883" s="33">
        <v>779</v>
      </c>
      <c r="K6883" s="33">
        <v>11000</v>
      </c>
      <c r="L6883" s="33">
        <v>1</v>
      </c>
      <c r="M6883" s="33">
        <v>1</v>
      </c>
      <c r="N6883" s="33">
        <v>454736.61</v>
      </c>
      <c r="O6883" s="33">
        <v>3056.1</v>
      </c>
      <c r="P6883" s="33">
        <v>4427</v>
      </c>
    </row>
    <row r="6884" spans="1:16">
      <c r="A6884" s="27" t="s">
        <v>1047</v>
      </c>
      <c r="B6884" s="31">
        <v>202601</v>
      </c>
      <c r="C6884" s="27" t="s">
        <v>127</v>
      </c>
      <c r="D6884" s="27" t="s">
        <v>211</v>
      </c>
      <c r="E6884" s="27" t="s">
        <v>33</v>
      </c>
      <c r="F6884" s="27" t="s">
        <v>257</v>
      </c>
      <c r="G6884" s="33">
        <v>266772.32</v>
      </c>
      <c r="H6884" s="33">
        <v>266772.32</v>
      </c>
      <c r="I6884" s="33">
        <v>6602</v>
      </c>
      <c r="J6884" s="33">
        <v>516</v>
      </c>
      <c r="K6884" s="33">
        <v>11000</v>
      </c>
      <c r="L6884" s="33">
        <v>1</v>
      </c>
      <c r="M6884" s="33">
        <v>1</v>
      </c>
      <c r="N6884" s="33">
        <v>230647.39</v>
      </c>
      <c r="O6884" s="33">
        <v>1708</v>
      </c>
      <c r="P6884" s="33">
        <v>2791</v>
      </c>
    </row>
    <row r="6885" spans="1:16">
      <c r="A6885" s="27" t="s">
        <v>1047</v>
      </c>
      <c r="B6885" s="31">
        <v>202602</v>
      </c>
      <c r="C6885" s="27" t="s">
        <v>127</v>
      </c>
      <c r="D6885" s="27" t="s">
        <v>211</v>
      </c>
      <c r="E6885" s="27" t="s">
        <v>33</v>
      </c>
      <c r="F6885" s="27" t="s">
        <v>257</v>
      </c>
      <c r="G6885" s="33">
        <v>284361.81</v>
      </c>
      <c r="H6885" s="33">
        <v>284361.81</v>
      </c>
      <c r="I6885" s="33">
        <v>6848</v>
      </c>
      <c r="J6885" s="33">
        <v>511</v>
      </c>
      <c r="K6885" s="33">
        <v>11000</v>
      </c>
      <c r="L6885" s="33">
        <v>1</v>
      </c>
      <c r="M6885" s="33">
        <v>1</v>
      </c>
      <c r="N6885" s="33">
        <v>237133.14</v>
      </c>
      <c r="O6885" s="33">
        <v>1589.9</v>
      </c>
      <c r="P6885" s="33">
        <v>2955</v>
      </c>
    </row>
    <row r="6886" spans="1:16">
      <c r="A6886" s="27" t="s">
        <v>1047</v>
      </c>
      <c r="B6886" s="31">
        <v>202603</v>
      </c>
      <c r="C6886" s="27" t="s">
        <v>127</v>
      </c>
      <c r="D6886" s="27" t="s">
        <v>211</v>
      </c>
      <c r="E6886" s="27" t="s">
        <v>33</v>
      </c>
      <c r="F6886" s="27" t="s">
        <v>257</v>
      </c>
      <c r="G6886" s="33">
        <v>299351.44</v>
      </c>
      <c r="H6886" s="33">
        <v>299351.44</v>
      </c>
      <c r="I6886" s="33">
        <v>7253</v>
      </c>
      <c r="J6886" s="33">
        <v>575</v>
      </c>
      <c r="K6886" s="33">
        <v>11000</v>
      </c>
      <c r="L6886" s="33">
        <v>1</v>
      </c>
      <c r="M6886" s="33">
        <v>1</v>
      </c>
      <c r="N6886" s="33">
        <v>294912.26</v>
      </c>
      <c r="O6886" s="33">
        <v>1774.6</v>
      </c>
      <c r="P6886" s="33">
        <v>3039</v>
      </c>
    </row>
    <row r="6887" spans="1:16">
      <c r="A6887" s="27" t="s">
        <v>1047</v>
      </c>
      <c r="B6887" s="31">
        <v>202604</v>
      </c>
      <c r="C6887" s="27" t="s">
        <v>127</v>
      </c>
      <c r="D6887" s="27" t="s">
        <v>211</v>
      </c>
      <c r="E6887" s="27" t="s">
        <v>33</v>
      </c>
      <c r="F6887" s="27" t="s">
        <v>257</v>
      </c>
      <c r="G6887" s="33">
        <v>401403.91</v>
      </c>
      <c r="H6887" s="33">
        <v>401403.91</v>
      </c>
      <c r="I6887" s="33">
        <v>10699</v>
      </c>
      <c r="J6887" s="33">
        <v>873</v>
      </c>
      <c r="K6887" s="33">
        <v>11000</v>
      </c>
      <c r="L6887" s="33">
        <v>1</v>
      </c>
      <c r="M6887" s="33">
        <v>1</v>
      </c>
      <c r="N6887" s="33">
        <v>346316.54</v>
      </c>
      <c r="O6887" s="33">
        <v>2358.3</v>
      </c>
      <c r="P6887" s="33">
        <v>4188</v>
      </c>
    </row>
    <row r="6888" spans="1:16">
      <c r="A6888" s="27" t="s">
        <v>1047</v>
      </c>
      <c r="B6888" s="31">
        <v>202605</v>
      </c>
      <c r="C6888" s="27" t="s">
        <v>127</v>
      </c>
      <c r="D6888" s="27" t="s">
        <v>211</v>
      </c>
      <c r="E6888" s="27" t="s">
        <v>33</v>
      </c>
      <c r="F6888" s="27" t="s">
        <v>257</v>
      </c>
      <c r="G6888" s="33">
        <v>404557.74</v>
      </c>
      <c r="H6888" s="33">
        <v>404557.74</v>
      </c>
      <c r="I6888" s="33">
        <v>10778</v>
      </c>
      <c r="J6888" s="33">
        <v>798</v>
      </c>
      <c r="K6888" s="33">
        <v>11000</v>
      </c>
      <c r="L6888" s="33">
        <v>1</v>
      </c>
      <c r="M6888" s="33">
        <v>1</v>
      </c>
      <c r="N6888" s="33">
        <v>378508.79</v>
      </c>
      <c r="O6888" s="33">
        <v>2476</v>
      </c>
      <c r="P6888" s="33">
        <v>4157</v>
      </c>
    </row>
    <row r="6889" spans="1:16">
      <c r="A6889" s="27" t="s">
        <v>1047</v>
      </c>
      <c r="B6889" s="31">
        <v>202606</v>
      </c>
      <c r="C6889" s="27" t="s">
        <v>127</v>
      </c>
      <c r="D6889" s="27" t="s">
        <v>211</v>
      </c>
      <c r="E6889" s="27" t="s">
        <v>33</v>
      </c>
      <c r="F6889" s="27" t="s">
        <v>257</v>
      </c>
      <c r="G6889" s="33">
        <v>411367.4</v>
      </c>
      <c r="H6889" s="33">
        <v>411367.4</v>
      </c>
      <c r="I6889" s="33">
        <v>10446</v>
      </c>
      <c r="J6889" s="33">
        <v>800</v>
      </c>
      <c r="K6889" s="33">
        <v>11000</v>
      </c>
      <c r="L6889" s="33">
        <v>1</v>
      </c>
      <c r="M6889" s="33">
        <v>1</v>
      </c>
      <c r="N6889" s="33">
        <v>369008.42</v>
      </c>
      <c r="O6889" s="33">
        <v>2316.9</v>
      </c>
      <c r="P6889" s="33">
        <v>4354</v>
      </c>
    </row>
    <row r="6890" spans="1:16">
      <c r="A6890" s="27" t="s">
        <v>1047</v>
      </c>
      <c r="B6890" s="31">
        <v>202607</v>
      </c>
      <c r="C6890" s="27" t="s">
        <v>127</v>
      </c>
      <c r="D6890" s="27" t="s">
        <v>211</v>
      </c>
      <c r="E6890" s="27" t="s">
        <v>33</v>
      </c>
      <c r="F6890" s="27" t="s">
        <v>257</v>
      </c>
      <c r="G6890" s="33">
        <v>345665.69</v>
      </c>
      <c r="H6890" s="33">
        <v>345665.69</v>
      </c>
      <c r="I6890" s="33">
        <v>8909</v>
      </c>
      <c r="J6890" s="33">
        <v>681</v>
      </c>
      <c r="K6890" s="33">
        <v>11000</v>
      </c>
      <c r="L6890" s="33">
        <v>1</v>
      </c>
      <c r="M6890" s="33">
        <v>1</v>
      </c>
      <c r="N6890" s="33">
        <v>327403.32</v>
      </c>
      <c r="O6890" s="33">
        <v>1874.7</v>
      </c>
      <c r="P6890" s="33">
        <v>3530</v>
      </c>
    </row>
    <row r="6891" spans="1:16">
      <c r="A6891" s="27" t="s">
        <v>1049</v>
      </c>
      <c r="B6891" s="31">
        <v>202408</v>
      </c>
      <c r="C6891" s="27" t="s">
        <v>127</v>
      </c>
      <c r="D6891" s="27" t="s">
        <v>211</v>
      </c>
      <c r="E6891" s="27" t="s">
        <v>33</v>
      </c>
      <c r="F6891" s="27" t="s">
        <v>289</v>
      </c>
      <c r="G6891" s="33">
        <v>982791.89</v>
      </c>
      <c r="H6891" s="33">
        <v>982791.89</v>
      </c>
      <c r="I6891" s="33">
        <v>17855</v>
      </c>
      <c r="J6891" s="33">
        <v>1382</v>
      </c>
      <c r="K6891" s="33">
        <v>27700</v>
      </c>
      <c r="L6891" s="33">
        <v>1</v>
      </c>
      <c r="M6891" s="33">
        <v>1</v>
      </c>
      <c r="N6891" s="33">
        <v>1214829.02</v>
      </c>
      <c r="O6891" s="33">
        <v>4464.4</v>
      </c>
      <c r="P6891" s="33">
        <v>7561</v>
      </c>
    </row>
    <row r="6892" spans="1:16">
      <c r="A6892" s="27" t="s">
        <v>1049</v>
      </c>
      <c r="B6892" s="31">
        <v>202409</v>
      </c>
      <c r="C6892" s="27" t="s">
        <v>127</v>
      </c>
      <c r="D6892" s="27" t="s">
        <v>211</v>
      </c>
      <c r="E6892" s="27" t="s">
        <v>33</v>
      </c>
      <c r="F6892" s="27" t="s">
        <v>289</v>
      </c>
      <c r="G6892" s="33">
        <v>896503.99</v>
      </c>
      <c r="H6892" s="33">
        <v>896503.99</v>
      </c>
      <c r="I6892" s="33">
        <v>15933</v>
      </c>
      <c r="J6892" s="33">
        <v>1675</v>
      </c>
      <c r="K6892" s="33">
        <v>27700</v>
      </c>
      <c r="L6892" s="33">
        <v>1</v>
      </c>
      <c r="M6892" s="33">
        <v>1</v>
      </c>
      <c r="N6892" s="33">
        <v>1165631.86</v>
      </c>
      <c r="O6892" s="33">
        <v>4448.4</v>
      </c>
      <c r="P6892" s="33">
        <v>6987</v>
      </c>
    </row>
    <row r="6893" spans="1:16">
      <c r="A6893" s="27" t="s">
        <v>1049</v>
      </c>
      <c r="B6893" s="31">
        <v>202410</v>
      </c>
      <c r="C6893" s="27" t="s">
        <v>127</v>
      </c>
      <c r="D6893" s="27" t="s">
        <v>211</v>
      </c>
      <c r="E6893" s="27" t="s">
        <v>33</v>
      </c>
      <c r="F6893" s="27" t="s">
        <v>289</v>
      </c>
      <c r="G6893" s="33">
        <v>1175578.51</v>
      </c>
      <c r="H6893" s="33">
        <v>1175578.51</v>
      </c>
      <c r="I6893" s="33">
        <v>20364</v>
      </c>
      <c r="J6893" s="33">
        <v>1680</v>
      </c>
      <c r="K6893" s="33">
        <v>27700</v>
      </c>
      <c r="L6893" s="33">
        <v>1</v>
      </c>
      <c r="M6893" s="33">
        <v>1</v>
      </c>
      <c r="N6893" s="33">
        <v>1277659.88</v>
      </c>
      <c r="O6893" s="33">
        <v>5295</v>
      </c>
      <c r="P6893" s="33">
        <v>9511</v>
      </c>
    </row>
    <row r="6894" spans="1:16">
      <c r="A6894" s="27" t="s">
        <v>1049</v>
      </c>
      <c r="B6894" s="31">
        <v>202411</v>
      </c>
      <c r="C6894" s="27" t="s">
        <v>127</v>
      </c>
      <c r="D6894" s="27" t="s">
        <v>211</v>
      </c>
      <c r="E6894" s="27" t="s">
        <v>33</v>
      </c>
      <c r="F6894" s="27" t="s">
        <v>289</v>
      </c>
      <c r="G6894" s="33">
        <v>1077987.41</v>
      </c>
      <c r="H6894" s="33">
        <v>1077987.41</v>
      </c>
      <c r="I6894" s="33">
        <v>21602</v>
      </c>
      <c r="J6894" s="33">
        <v>2061</v>
      </c>
      <c r="K6894" s="33">
        <v>27700</v>
      </c>
      <c r="L6894" s="33">
        <v>1</v>
      </c>
      <c r="M6894" s="33">
        <v>1</v>
      </c>
      <c r="N6894" s="33">
        <v>1538665.42</v>
      </c>
      <c r="O6894" s="33">
        <v>5057.8</v>
      </c>
      <c r="P6894" s="33">
        <v>8998</v>
      </c>
    </row>
    <row r="6895" spans="1:16">
      <c r="A6895" s="27" t="s">
        <v>1049</v>
      </c>
      <c r="B6895" s="31">
        <v>202412</v>
      </c>
      <c r="C6895" s="27" t="s">
        <v>127</v>
      </c>
      <c r="D6895" s="27" t="s">
        <v>211</v>
      </c>
      <c r="E6895" s="27" t="s">
        <v>33</v>
      </c>
      <c r="F6895" s="27" t="s">
        <v>289</v>
      </c>
      <c r="G6895" s="33">
        <v>1376112.42</v>
      </c>
      <c r="H6895" s="33">
        <v>1376112.42</v>
      </c>
      <c r="I6895" s="33">
        <v>23907</v>
      </c>
      <c r="J6895" s="33">
        <v>1832</v>
      </c>
      <c r="K6895" s="33">
        <v>27700</v>
      </c>
      <c r="L6895" s="33">
        <v>1</v>
      </c>
      <c r="M6895" s="33">
        <v>1</v>
      </c>
      <c r="N6895" s="33">
        <v>1762606.35</v>
      </c>
      <c r="O6895" s="33">
        <v>6387.7</v>
      </c>
      <c r="P6895" s="33">
        <v>10379</v>
      </c>
    </row>
    <row r="6896" spans="1:16">
      <c r="A6896" s="27" t="s">
        <v>1049</v>
      </c>
      <c r="B6896" s="31">
        <v>202501</v>
      </c>
      <c r="C6896" s="27" t="s">
        <v>127</v>
      </c>
      <c r="D6896" s="27" t="s">
        <v>211</v>
      </c>
      <c r="E6896" s="27" t="s">
        <v>33</v>
      </c>
      <c r="F6896" s="27" t="s">
        <v>289</v>
      </c>
      <c r="G6896" s="33">
        <v>691902.17</v>
      </c>
      <c r="H6896" s="33">
        <v>691902.17</v>
      </c>
      <c r="I6896" s="33">
        <v>12534</v>
      </c>
      <c r="J6896" s="33">
        <v>948</v>
      </c>
      <c r="K6896" s="33">
        <v>27700</v>
      </c>
      <c r="L6896" s="33">
        <v>1</v>
      </c>
      <c r="M6896" s="33">
        <v>1</v>
      </c>
      <c r="N6896" s="33">
        <v>894013.25</v>
      </c>
      <c r="O6896" s="33">
        <v>3421.4</v>
      </c>
      <c r="P6896" s="33">
        <v>5275</v>
      </c>
    </row>
    <row r="6897" spans="1:16">
      <c r="A6897" s="27" t="s">
        <v>1049</v>
      </c>
      <c r="B6897" s="31">
        <v>202502</v>
      </c>
      <c r="C6897" s="27" t="s">
        <v>127</v>
      </c>
      <c r="D6897" s="27" t="s">
        <v>211</v>
      </c>
      <c r="E6897" s="27" t="s">
        <v>33</v>
      </c>
      <c r="F6897" s="27" t="s">
        <v>289</v>
      </c>
      <c r="G6897" s="33">
        <v>750434.61</v>
      </c>
      <c r="H6897" s="33">
        <v>750434.61</v>
      </c>
      <c r="I6897" s="33">
        <v>14005</v>
      </c>
      <c r="J6897" s="33">
        <v>1277</v>
      </c>
      <c r="K6897" s="33">
        <v>27700</v>
      </c>
      <c r="L6897" s="33">
        <v>1</v>
      </c>
      <c r="M6897" s="33">
        <v>1</v>
      </c>
      <c r="N6897" s="33">
        <v>919152.6800000001</v>
      </c>
      <c r="O6897" s="33">
        <v>3492.1</v>
      </c>
      <c r="P6897" s="33">
        <v>6055</v>
      </c>
    </row>
    <row r="6898" spans="1:16">
      <c r="A6898" s="27" t="s">
        <v>1049</v>
      </c>
      <c r="B6898" s="31">
        <v>202503</v>
      </c>
      <c r="C6898" s="27" t="s">
        <v>127</v>
      </c>
      <c r="D6898" s="27" t="s">
        <v>211</v>
      </c>
      <c r="E6898" s="27" t="s">
        <v>33</v>
      </c>
      <c r="F6898" s="27" t="s">
        <v>289</v>
      </c>
      <c r="G6898" s="33">
        <v>970790.9399999999</v>
      </c>
      <c r="H6898" s="33">
        <v>970790.9399999999</v>
      </c>
      <c r="I6898" s="33">
        <v>16762</v>
      </c>
      <c r="J6898" s="33">
        <v>1253</v>
      </c>
      <c r="K6898" s="33">
        <v>27700</v>
      </c>
      <c r="L6898" s="33">
        <v>1</v>
      </c>
      <c r="M6898" s="33">
        <v>1</v>
      </c>
      <c r="N6898" s="33">
        <v>1143110.57</v>
      </c>
      <c r="O6898" s="33">
        <v>4382.2</v>
      </c>
      <c r="P6898" s="33">
        <v>7720</v>
      </c>
    </row>
    <row r="6899" spans="1:16">
      <c r="A6899" s="27" t="s">
        <v>1049</v>
      </c>
      <c r="B6899" s="31">
        <v>202504</v>
      </c>
      <c r="C6899" s="27" t="s">
        <v>127</v>
      </c>
      <c r="D6899" s="27" t="s">
        <v>211</v>
      </c>
      <c r="E6899" s="27" t="s">
        <v>33</v>
      </c>
      <c r="F6899" s="27" t="s">
        <v>289</v>
      </c>
      <c r="G6899" s="33">
        <v>1128919.4</v>
      </c>
      <c r="H6899" s="33">
        <v>1128919.4</v>
      </c>
      <c r="I6899" s="33">
        <v>19334</v>
      </c>
      <c r="J6899" s="33">
        <v>1885</v>
      </c>
      <c r="K6899" s="33">
        <v>27700</v>
      </c>
      <c r="L6899" s="33">
        <v>1</v>
      </c>
      <c r="M6899" s="33">
        <v>1</v>
      </c>
      <c r="N6899" s="33">
        <v>1342358.9</v>
      </c>
      <c r="O6899" s="33">
        <v>5265.9</v>
      </c>
      <c r="P6899" s="33">
        <v>8697</v>
      </c>
    </row>
    <row r="6900" spans="1:16">
      <c r="A6900" s="27" t="s">
        <v>1049</v>
      </c>
      <c r="B6900" s="31">
        <v>202505</v>
      </c>
      <c r="C6900" s="27" t="s">
        <v>127</v>
      </c>
      <c r="D6900" s="27" t="s">
        <v>211</v>
      </c>
      <c r="E6900" s="27" t="s">
        <v>33</v>
      </c>
      <c r="F6900" s="27" t="s">
        <v>289</v>
      </c>
      <c r="G6900" s="33">
        <v>1181480.06</v>
      </c>
      <c r="H6900" s="33">
        <v>1181480.06</v>
      </c>
      <c r="I6900" s="33">
        <v>21006</v>
      </c>
      <c r="J6900" s="33">
        <v>1976</v>
      </c>
      <c r="K6900" s="33">
        <v>27700</v>
      </c>
      <c r="L6900" s="33">
        <v>1</v>
      </c>
      <c r="M6900" s="33">
        <v>1</v>
      </c>
      <c r="N6900" s="33">
        <v>1467139.38</v>
      </c>
      <c r="O6900" s="33">
        <v>5680.2</v>
      </c>
      <c r="P6900" s="33">
        <v>9067</v>
      </c>
    </row>
    <row r="6901" spans="1:16">
      <c r="A6901" s="27" t="s">
        <v>1049</v>
      </c>
      <c r="B6901" s="31">
        <v>202506</v>
      </c>
      <c r="C6901" s="27" t="s">
        <v>127</v>
      </c>
      <c r="D6901" s="27" t="s">
        <v>211</v>
      </c>
      <c r="E6901" s="27" t="s">
        <v>33</v>
      </c>
      <c r="F6901" s="27" t="s">
        <v>289</v>
      </c>
      <c r="G6901" s="33">
        <v>1178009.81</v>
      </c>
      <c r="H6901" s="33">
        <v>1178009.81</v>
      </c>
      <c r="I6901" s="33">
        <v>21218</v>
      </c>
      <c r="J6901" s="33">
        <v>2003</v>
      </c>
      <c r="K6901" s="33">
        <v>27700</v>
      </c>
      <c r="L6901" s="33">
        <v>1</v>
      </c>
      <c r="M6901" s="33">
        <v>1</v>
      </c>
      <c r="N6901" s="33">
        <v>1430314.96</v>
      </c>
      <c r="O6901" s="33">
        <v>5678.9</v>
      </c>
      <c r="P6901" s="33">
        <v>9208</v>
      </c>
    </row>
    <row r="6902" spans="1:16">
      <c r="A6902" s="27" t="s">
        <v>1049</v>
      </c>
      <c r="B6902" s="31">
        <v>202507</v>
      </c>
      <c r="C6902" s="27" t="s">
        <v>127</v>
      </c>
      <c r="D6902" s="27" t="s">
        <v>211</v>
      </c>
      <c r="E6902" s="27" t="s">
        <v>33</v>
      </c>
      <c r="F6902" s="27" t="s">
        <v>289</v>
      </c>
      <c r="G6902" s="33">
        <v>1121467.42</v>
      </c>
      <c r="H6902" s="33">
        <v>1121467.42</v>
      </c>
      <c r="I6902" s="33">
        <v>21149</v>
      </c>
      <c r="J6902" s="33">
        <v>1722</v>
      </c>
      <c r="K6902" s="33">
        <v>27700</v>
      </c>
      <c r="L6902" s="33">
        <v>1</v>
      </c>
      <c r="M6902" s="33">
        <v>1</v>
      </c>
      <c r="N6902" s="33">
        <v>1269049.29</v>
      </c>
      <c r="O6902" s="33">
        <v>5205.4</v>
      </c>
      <c r="P6902" s="33">
        <v>9111</v>
      </c>
    </row>
    <row r="6903" spans="1:16">
      <c r="A6903" s="27" t="s">
        <v>1049</v>
      </c>
      <c r="B6903" s="31">
        <v>202508</v>
      </c>
      <c r="C6903" s="27" t="s">
        <v>127</v>
      </c>
      <c r="D6903" s="27" t="s">
        <v>211</v>
      </c>
      <c r="E6903" s="27" t="s">
        <v>33</v>
      </c>
      <c r="F6903" s="27" t="s">
        <v>289</v>
      </c>
      <c r="G6903" s="33">
        <v>942869.38</v>
      </c>
      <c r="H6903" s="33">
        <v>942869.38</v>
      </c>
      <c r="I6903" s="33">
        <v>17729</v>
      </c>
      <c r="J6903" s="33">
        <v>1785</v>
      </c>
      <c r="K6903" s="33">
        <v>27700</v>
      </c>
      <c r="L6903" s="33">
        <v>1</v>
      </c>
      <c r="M6903" s="33">
        <v>1</v>
      </c>
      <c r="N6903" s="33">
        <v>1219688.33</v>
      </c>
      <c r="O6903" s="33">
        <v>4243.4</v>
      </c>
      <c r="P6903" s="33">
        <v>7731</v>
      </c>
    </row>
    <row r="6904" spans="1:16">
      <c r="A6904" s="27" t="s">
        <v>1049</v>
      </c>
      <c r="B6904" s="31">
        <v>202509</v>
      </c>
      <c r="C6904" s="27" t="s">
        <v>127</v>
      </c>
      <c r="D6904" s="27" t="s">
        <v>211</v>
      </c>
      <c r="E6904" s="27" t="s">
        <v>33</v>
      </c>
      <c r="F6904" s="27" t="s">
        <v>289</v>
      </c>
      <c r="G6904" s="33">
        <v>962179.6899999999</v>
      </c>
      <c r="H6904" s="33">
        <v>962179.6899999999</v>
      </c>
      <c r="I6904" s="33">
        <v>16545</v>
      </c>
      <c r="J6904" s="33">
        <v>1756</v>
      </c>
      <c r="K6904" s="33">
        <v>27700</v>
      </c>
      <c r="L6904" s="33">
        <v>1</v>
      </c>
      <c r="M6904" s="33">
        <v>1</v>
      </c>
      <c r="N6904" s="33">
        <v>1170294.39</v>
      </c>
      <c r="O6904" s="33">
        <v>4025.8</v>
      </c>
      <c r="P6904" s="33">
        <v>7274</v>
      </c>
    </row>
    <row r="6905" spans="1:16">
      <c r="A6905" s="27" t="s">
        <v>1049</v>
      </c>
      <c r="B6905" s="31">
        <v>202510</v>
      </c>
      <c r="C6905" s="27" t="s">
        <v>127</v>
      </c>
      <c r="D6905" s="27" t="s">
        <v>211</v>
      </c>
      <c r="E6905" s="27" t="s">
        <v>33</v>
      </c>
      <c r="F6905" s="27" t="s">
        <v>289</v>
      </c>
      <c r="G6905" s="33">
        <v>1167048.15</v>
      </c>
      <c r="H6905" s="33">
        <v>1167048.15</v>
      </c>
      <c r="I6905" s="33">
        <v>19223</v>
      </c>
      <c r="J6905" s="33">
        <v>1766</v>
      </c>
      <c r="K6905" s="33">
        <v>27700</v>
      </c>
      <c r="L6905" s="33">
        <v>1</v>
      </c>
      <c r="M6905" s="33">
        <v>1</v>
      </c>
      <c r="N6905" s="33">
        <v>1282770.52</v>
      </c>
      <c r="O6905" s="33">
        <v>5883.2</v>
      </c>
      <c r="P6905" s="33">
        <v>8625</v>
      </c>
    </row>
    <row r="6906" spans="1:16">
      <c r="A6906" s="27" t="s">
        <v>1049</v>
      </c>
      <c r="B6906" s="31">
        <v>202511</v>
      </c>
      <c r="C6906" s="27" t="s">
        <v>127</v>
      </c>
      <c r="D6906" s="27" t="s">
        <v>211</v>
      </c>
      <c r="E6906" s="27" t="s">
        <v>33</v>
      </c>
      <c r="F6906" s="27" t="s">
        <v>289</v>
      </c>
      <c r="G6906" s="33">
        <v>1183003.01</v>
      </c>
      <c r="H6906" s="33">
        <v>1183003.01</v>
      </c>
      <c r="I6906" s="33">
        <v>20466</v>
      </c>
      <c r="J6906" s="33">
        <v>1948</v>
      </c>
      <c r="K6906" s="33">
        <v>27700</v>
      </c>
      <c r="L6906" s="33">
        <v>1</v>
      </c>
      <c r="M6906" s="33">
        <v>1</v>
      </c>
      <c r="N6906" s="33">
        <v>1544820.08</v>
      </c>
      <c r="O6906" s="33">
        <v>5906.1</v>
      </c>
      <c r="P6906" s="33">
        <v>8934</v>
      </c>
    </row>
    <row r="6907" spans="1:16">
      <c r="A6907" s="27" t="s">
        <v>1049</v>
      </c>
      <c r="B6907" s="31">
        <v>202512</v>
      </c>
      <c r="C6907" s="27" t="s">
        <v>127</v>
      </c>
      <c r="D6907" s="27" t="s">
        <v>211</v>
      </c>
      <c r="E6907" s="27" t="s">
        <v>33</v>
      </c>
      <c r="F6907" s="27" t="s">
        <v>289</v>
      </c>
      <c r="G6907" s="33">
        <v>1294038.09</v>
      </c>
      <c r="H6907" s="33">
        <v>1294038.09</v>
      </c>
      <c r="I6907" s="33">
        <v>22957</v>
      </c>
      <c r="J6907" s="33">
        <v>2227</v>
      </c>
      <c r="K6907" s="33">
        <v>27700</v>
      </c>
      <c r="L6907" s="33">
        <v>1</v>
      </c>
      <c r="M6907" s="33">
        <v>1</v>
      </c>
      <c r="N6907" s="33">
        <v>1769656.77</v>
      </c>
      <c r="O6907" s="33">
        <v>6326.3</v>
      </c>
      <c r="P6907" s="33">
        <v>9961</v>
      </c>
    </row>
    <row r="6908" spans="1:16">
      <c r="A6908" s="27" t="s">
        <v>1049</v>
      </c>
      <c r="B6908" s="31">
        <v>202601</v>
      </c>
      <c r="C6908" s="27" t="s">
        <v>127</v>
      </c>
      <c r="D6908" s="27" t="s">
        <v>211</v>
      </c>
      <c r="E6908" s="27" t="s">
        <v>33</v>
      </c>
      <c r="F6908" s="27" t="s">
        <v>289</v>
      </c>
      <c r="G6908" s="33">
        <v>686545.08</v>
      </c>
      <c r="H6908" s="33">
        <v>686545.08</v>
      </c>
      <c r="I6908" s="33">
        <v>12153</v>
      </c>
      <c r="J6908" s="33">
        <v>1187</v>
      </c>
      <c r="K6908" s="33">
        <v>27700</v>
      </c>
      <c r="L6908" s="33">
        <v>1</v>
      </c>
      <c r="M6908" s="33">
        <v>1</v>
      </c>
      <c r="N6908" s="33">
        <v>897589.3100000001</v>
      </c>
      <c r="O6908" s="33">
        <v>3550.6</v>
      </c>
      <c r="P6908" s="33">
        <v>5135</v>
      </c>
    </row>
    <row r="6909" spans="1:16">
      <c r="A6909" s="27" t="s">
        <v>1049</v>
      </c>
      <c r="B6909" s="31">
        <v>202602</v>
      </c>
      <c r="C6909" s="27" t="s">
        <v>127</v>
      </c>
      <c r="D6909" s="27" t="s">
        <v>211</v>
      </c>
      <c r="E6909" s="27" t="s">
        <v>33</v>
      </c>
      <c r="F6909" s="27" t="s">
        <v>289</v>
      </c>
      <c r="G6909" s="33">
        <v>660836.8199999999</v>
      </c>
      <c r="H6909" s="33">
        <v>660836.8199999999</v>
      </c>
      <c r="I6909" s="33">
        <v>11301</v>
      </c>
      <c r="J6909" s="33">
        <v>871</v>
      </c>
      <c r="K6909" s="33">
        <v>27700</v>
      </c>
      <c r="L6909" s="33">
        <v>1</v>
      </c>
      <c r="M6909" s="33">
        <v>1</v>
      </c>
      <c r="N6909" s="33">
        <v>922829.29</v>
      </c>
      <c r="O6909" s="33">
        <v>2862.7</v>
      </c>
      <c r="P6909" s="33">
        <v>4816</v>
      </c>
    </row>
    <row r="6910" spans="1:16">
      <c r="A6910" s="27" t="s">
        <v>1049</v>
      </c>
      <c r="B6910" s="31">
        <v>202603</v>
      </c>
      <c r="C6910" s="27" t="s">
        <v>127</v>
      </c>
      <c r="D6910" s="27" t="s">
        <v>211</v>
      </c>
      <c r="E6910" s="27" t="s">
        <v>33</v>
      </c>
      <c r="F6910" s="27" t="s">
        <v>289</v>
      </c>
      <c r="G6910" s="33">
        <v>902723.01</v>
      </c>
      <c r="H6910" s="33">
        <v>902723.01</v>
      </c>
      <c r="I6910" s="33">
        <v>16360</v>
      </c>
      <c r="J6910" s="33">
        <v>1486</v>
      </c>
      <c r="K6910" s="33">
        <v>27700</v>
      </c>
      <c r="L6910" s="33">
        <v>1</v>
      </c>
      <c r="M6910" s="33">
        <v>1</v>
      </c>
      <c r="N6910" s="33">
        <v>1147683.01</v>
      </c>
      <c r="O6910" s="33">
        <v>4493</v>
      </c>
      <c r="P6910" s="33">
        <v>7261</v>
      </c>
    </row>
    <row r="6911" spans="1:16">
      <c r="A6911" s="27" t="s">
        <v>1049</v>
      </c>
      <c r="B6911" s="31">
        <v>202604</v>
      </c>
      <c r="C6911" s="27" t="s">
        <v>127</v>
      </c>
      <c r="D6911" s="27" t="s">
        <v>211</v>
      </c>
      <c r="E6911" s="27" t="s">
        <v>33</v>
      </c>
      <c r="F6911" s="27" t="s">
        <v>289</v>
      </c>
      <c r="G6911" s="33">
        <v>988950.38</v>
      </c>
      <c r="H6911" s="33">
        <v>988950.38</v>
      </c>
      <c r="I6911" s="33">
        <v>19396</v>
      </c>
      <c r="J6911" s="33">
        <v>1893</v>
      </c>
      <c r="K6911" s="33">
        <v>27700</v>
      </c>
      <c r="L6911" s="33">
        <v>1</v>
      </c>
      <c r="M6911" s="33">
        <v>1</v>
      </c>
      <c r="N6911" s="33">
        <v>1347728.33</v>
      </c>
      <c r="O6911" s="33">
        <v>4694</v>
      </c>
      <c r="P6911" s="33">
        <v>8050</v>
      </c>
    </row>
    <row r="6912" spans="1:16">
      <c r="A6912" s="27" t="s">
        <v>1049</v>
      </c>
      <c r="B6912" s="31">
        <v>202605</v>
      </c>
      <c r="C6912" s="27" t="s">
        <v>127</v>
      </c>
      <c r="D6912" s="27" t="s">
        <v>211</v>
      </c>
      <c r="E6912" s="27" t="s">
        <v>33</v>
      </c>
      <c r="F6912" s="27" t="s">
        <v>289</v>
      </c>
      <c r="G6912" s="33">
        <v>1304199.39</v>
      </c>
      <c r="H6912" s="33">
        <v>1304199.39</v>
      </c>
      <c r="I6912" s="33">
        <v>25951</v>
      </c>
      <c r="J6912" s="33">
        <v>2132</v>
      </c>
      <c r="K6912" s="33">
        <v>27700</v>
      </c>
      <c r="L6912" s="33">
        <v>1</v>
      </c>
      <c r="M6912" s="33">
        <v>1</v>
      </c>
      <c r="N6912" s="33">
        <v>1473007.93</v>
      </c>
      <c r="O6912" s="33">
        <v>6099.2</v>
      </c>
      <c r="P6912" s="33">
        <v>10896</v>
      </c>
    </row>
    <row r="6913" spans="1:16">
      <c r="A6913" s="27" t="s">
        <v>1049</v>
      </c>
      <c r="B6913" s="31">
        <v>202606</v>
      </c>
      <c r="C6913" s="27" t="s">
        <v>127</v>
      </c>
      <c r="D6913" s="27" t="s">
        <v>211</v>
      </c>
      <c r="E6913" s="27" t="s">
        <v>33</v>
      </c>
      <c r="F6913" s="27" t="s">
        <v>289</v>
      </c>
      <c r="G6913" s="33">
        <v>1172611.63</v>
      </c>
      <c r="H6913" s="33">
        <v>1172611.63</v>
      </c>
      <c r="I6913" s="33">
        <v>19876</v>
      </c>
      <c r="J6913" s="33">
        <v>1824</v>
      </c>
      <c r="K6913" s="33">
        <v>27700</v>
      </c>
      <c r="L6913" s="33">
        <v>1</v>
      </c>
      <c r="M6913" s="33">
        <v>1</v>
      </c>
      <c r="N6913" s="33">
        <v>1436036.22</v>
      </c>
      <c r="O6913" s="33">
        <v>5381.7</v>
      </c>
      <c r="P6913" s="33">
        <v>9025</v>
      </c>
    </row>
    <row r="6914" spans="1:16">
      <c r="A6914" s="27" t="s">
        <v>1049</v>
      </c>
      <c r="B6914" s="31">
        <v>202607</v>
      </c>
      <c r="C6914" s="27" t="s">
        <v>127</v>
      </c>
      <c r="D6914" s="27" t="s">
        <v>211</v>
      </c>
      <c r="E6914" s="27" t="s">
        <v>33</v>
      </c>
      <c r="F6914" s="27" t="s">
        <v>289</v>
      </c>
      <c r="G6914" s="33">
        <v>993701.39</v>
      </c>
      <c r="H6914" s="33">
        <v>993701.39</v>
      </c>
      <c r="I6914" s="33">
        <v>17231</v>
      </c>
      <c r="J6914" s="33">
        <v>1153</v>
      </c>
      <c r="K6914" s="33">
        <v>27700</v>
      </c>
      <c r="L6914" s="33">
        <v>1</v>
      </c>
      <c r="M6914" s="33">
        <v>1</v>
      </c>
      <c r="N6914" s="33">
        <v>1274125.48</v>
      </c>
      <c r="O6914" s="33">
        <v>4613.5</v>
      </c>
      <c r="P6914" s="33">
        <v>7667</v>
      </c>
    </row>
    <row r="6915" spans="1:16">
      <c r="A6915" s="27" t="s">
        <v>1052</v>
      </c>
      <c r="B6915" s="31">
        <v>202408</v>
      </c>
      <c r="C6915" s="27" t="s">
        <v>127</v>
      </c>
      <c r="D6915" s="27" t="s">
        <v>211</v>
      </c>
      <c r="E6915" s="27" t="s">
        <v>33</v>
      </c>
      <c r="F6915" s="27" t="s">
        <v>289</v>
      </c>
      <c r="G6915" s="33">
        <v>1035636.97</v>
      </c>
      <c r="H6915" s="33">
        <v>1035636.97</v>
      </c>
      <c r="I6915" s="33">
        <v>19505</v>
      </c>
      <c r="J6915" s="33">
        <v>1761</v>
      </c>
      <c r="K6915" s="33">
        <v>18400</v>
      </c>
      <c r="L6915" s="33">
        <v>1</v>
      </c>
      <c r="M6915" s="33">
        <v>1</v>
      </c>
      <c r="N6915" s="33">
        <v>770844.63</v>
      </c>
      <c r="O6915" s="33">
        <v>5154.7</v>
      </c>
      <c r="P6915" s="33">
        <v>8265</v>
      </c>
    </row>
    <row r="6916" spans="1:16">
      <c r="A6916" s="27" t="s">
        <v>1052</v>
      </c>
      <c r="B6916" s="31">
        <v>202409</v>
      </c>
      <c r="C6916" s="27" t="s">
        <v>127</v>
      </c>
      <c r="D6916" s="27" t="s">
        <v>211</v>
      </c>
      <c r="E6916" s="27" t="s">
        <v>33</v>
      </c>
      <c r="F6916" s="27" t="s">
        <v>289</v>
      </c>
      <c r="G6916" s="33">
        <v>868541.85</v>
      </c>
      <c r="H6916" s="33">
        <v>868541.85</v>
      </c>
      <c r="I6916" s="33">
        <v>13780</v>
      </c>
      <c r="J6916" s="33">
        <v>1251</v>
      </c>
      <c r="K6916" s="33">
        <v>18400</v>
      </c>
      <c r="L6916" s="33">
        <v>1</v>
      </c>
      <c r="M6916" s="33">
        <v>1</v>
      </c>
      <c r="N6916" s="33">
        <v>739627.59</v>
      </c>
      <c r="O6916" s="33">
        <v>4000</v>
      </c>
      <c r="P6916" s="33">
        <v>6437</v>
      </c>
    </row>
    <row r="6917" spans="1:16">
      <c r="A6917" s="27" t="s">
        <v>1052</v>
      </c>
      <c r="B6917" s="31">
        <v>202410</v>
      </c>
      <c r="C6917" s="27" t="s">
        <v>127</v>
      </c>
      <c r="D6917" s="27" t="s">
        <v>211</v>
      </c>
      <c r="E6917" s="27" t="s">
        <v>33</v>
      </c>
      <c r="F6917" s="27" t="s">
        <v>289</v>
      </c>
      <c r="G6917" s="33">
        <v>1015723.19</v>
      </c>
      <c r="H6917" s="33">
        <v>1015723.19</v>
      </c>
      <c r="I6917" s="33">
        <v>18947</v>
      </c>
      <c r="J6917" s="33">
        <v>1811</v>
      </c>
      <c r="K6917" s="33">
        <v>18400</v>
      </c>
      <c r="L6917" s="33">
        <v>1</v>
      </c>
      <c r="M6917" s="33">
        <v>1</v>
      </c>
      <c r="N6917" s="33">
        <v>810712.65</v>
      </c>
      <c r="O6917" s="33">
        <v>4929.9</v>
      </c>
      <c r="P6917" s="33">
        <v>8232</v>
      </c>
    </row>
    <row r="6918" spans="1:16">
      <c r="A6918" s="27" t="s">
        <v>1052</v>
      </c>
      <c r="B6918" s="31">
        <v>202411</v>
      </c>
      <c r="C6918" s="27" t="s">
        <v>127</v>
      </c>
      <c r="D6918" s="27" t="s">
        <v>211</v>
      </c>
      <c r="E6918" s="27" t="s">
        <v>33</v>
      </c>
      <c r="F6918" s="27" t="s">
        <v>289</v>
      </c>
      <c r="G6918" s="33">
        <v>1193804.82</v>
      </c>
      <c r="H6918" s="33">
        <v>1193804.82</v>
      </c>
      <c r="I6918" s="33">
        <v>23148</v>
      </c>
      <c r="J6918" s="33">
        <v>2082</v>
      </c>
      <c r="K6918" s="33">
        <v>18400</v>
      </c>
      <c r="L6918" s="33">
        <v>1</v>
      </c>
      <c r="M6918" s="33">
        <v>1</v>
      </c>
      <c r="N6918" s="33">
        <v>976328.3199999999</v>
      </c>
      <c r="O6918" s="33">
        <v>6167.9</v>
      </c>
      <c r="P6918" s="33">
        <v>9514</v>
      </c>
    </row>
    <row r="6919" spans="1:16">
      <c r="A6919" s="27" t="s">
        <v>1052</v>
      </c>
      <c r="B6919" s="31">
        <v>202412</v>
      </c>
      <c r="C6919" s="27" t="s">
        <v>127</v>
      </c>
      <c r="D6919" s="27" t="s">
        <v>211</v>
      </c>
      <c r="E6919" s="27" t="s">
        <v>33</v>
      </c>
      <c r="F6919" s="27" t="s">
        <v>289</v>
      </c>
      <c r="G6919" s="33">
        <v>1434614.24</v>
      </c>
      <c r="H6919" s="33">
        <v>1434614.24</v>
      </c>
      <c r="I6919" s="33">
        <v>25750</v>
      </c>
      <c r="J6919" s="33">
        <v>1948</v>
      </c>
      <c r="K6919" s="33">
        <v>18400</v>
      </c>
      <c r="L6919" s="33">
        <v>1</v>
      </c>
      <c r="M6919" s="33">
        <v>1</v>
      </c>
      <c r="N6919" s="33">
        <v>1118425.4</v>
      </c>
      <c r="O6919" s="33">
        <v>6531.4</v>
      </c>
      <c r="P6919" s="33">
        <v>10970</v>
      </c>
    </row>
    <row r="6920" spans="1:16">
      <c r="A6920" s="27" t="s">
        <v>1052</v>
      </c>
      <c r="B6920" s="31">
        <v>202501</v>
      </c>
      <c r="C6920" s="27" t="s">
        <v>127</v>
      </c>
      <c r="D6920" s="27" t="s">
        <v>211</v>
      </c>
      <c r="E6920" s="27" t="s">
        <v>33</v>
      </c>
      <c r="F6920" s="27" t="s">
        <v>289</v>
      </c>
      <c r="G6920" s="33">
        <v>747471.13</v>
      </c>
      <c r="H6920" s="33">
        <v>747471.13</v>
      </c>
      <c r="I6920" s="33">
        <v>13602</v>
      </c>
      <c r="J6920" s="33">
        <v>1202</v>
      </c>
      <c r="K6920" s="33">
        <v>18400</v>
      </c>
      <c r="L6920" s="33">
        <v>1</v>
      </c>
      <c r="M6920" s="33">
        <v>1</v>
      </c>
      <c r="N6920" s="33">
        <v>567277.62</v>
      </c>
      <c r="O6920" s="33">
        <v>3687.1</v>
      </c>
      <c r="P6920" s="33">
        <v>5773</v>
      </c>
    </row>
    <row r="6921" spans="1:16">
      <c r="A6921" s="27" t="s">
        <v>1052</v>
      </c>
      <c r="B6921" s="31">
        <v>202502</v>
      </c>
      <c r="C6921" s="27" t="s">
        <v>127</v>
      </c>
      <c r="D6921" s="27" t="s">
        <v>211</v>
      </c>
      <c r="E6921" s="27" t="s">
        <v>33</v>
      </c>
      <c r="F6921" s="27" t="s">
        <v>289</v>
      </c>
      <c r="G6921" s="33">
        <v>773668.42</v>
      </c>
      <c r="H6921" s="33">
        <v>773668.42</v>
      </c>
      <c r="I6921" s="33">
        <v>13315</v>
      </c>
      <c r="J6921" s="33">
        <v>1196</v>
      </c>
      <c r="K6921" s="33">
        <v>18400</v>
      </c>
      <c r="L6921" s="33">
        <v>1</v>
      </c>
      <c r="M6921" s="33">
        <v>1</v>
      </c>
      <c r="N6921" s="33">
        <v>583229.3199999999</v>
      </c>
      <c r="O6921" s="33">
        <v>3618.6</v>
      </c>
      <c r="P6921" s="33">
        <v>5866</v>
      </c>
    </row>
    <row r="6922" spans="1:16">
      <c r="A6922" s="27" t="s">
        <v>1052</v>
      </c>
      <c r="B6922" s="31">
        <v>202503</v>
      </c>
      <c r="C6922" s="27" t="s">
        <v>127</v>
      </c>
      <c r="D6922" s="27" t="s">
        <v>211</v>
      </c>
      <c r="E6922" s="27" t="s">
        <v>33</v>
      </c>
      <c r="F6922" s="27" t="s">
        <v>289</v>
      </c>
      <c r="G6922" s="33">
        <v>918031.17</v>
      </c>
      <c r="H6922" s="33">
        <v>918031.17</v>
      </c>
      <c r="I6922" s="33">
        <v>15584</v>
      </c>
      <c r="J6922" s="33">
        <v>1654</v>
      </c>
      <c r="K6922" s="33">
        <v>18400</v>
      </c>
      <c r="L6922" s="33">
        <v>1</v>
      </c>
      <c r="M6922" s="33">
        <v>1</v>
      </c>
      <c r="N6922" s="33">
        <v>725337.17</v>
      </c>
      <c r="O6922" s="33">
        <v>4109.7</v>
      </c>
      <c r="P6922" s="33">
        <v>6709</v>
      </c>
    </row>
    <row r="6923" spans="1:16">
      <c r="A6923" s="27" t="s">
        <v>1052</v>
      </c>
      <c r="B6923" s="31">
        <v>202504</v>
      </c>
      <c r="C6923" s="27" t="s">
        <v>127</v>
      </c>
      <c r="D6923" s="27" t="s">
        <v>211</v>
      </c>
      <c r="E6923" s="27" t="s">
        <v>33</v>
      </c>
      <c r="F6923" s="27" t="s">
        <v>289</v>
      </c>
      <c r="G6923" s="33">
        <v>1033275.1</v>
      </c>
      <c r="H6923" s="33">
        <v>1033275.1</v>
      </c>
      <c r="I6923" s="33">
        <v>18232</v>
      </c>
      <c r="J6923" s="33">
        <v>1544</v>
      </c>
      <c r="K6923" s="33">
        <v>18400</v>
      </c>
      <c r="L6923" s="33">
        <v>1</v>
      </c>
      <c r="M6923" s="33">
        <v>1</v>
      </c>
      <c r="N6923" s="33">
        <v>851766.0699999999</v>
      </c>
      <c r="O6923" s="33">
        <v>5220.2</v>
      </c>
      <c r="P6923" s="33">
        <v>8139</v>
      </c>
    </row>
    <row r="6924" spans="1:16">
      <c r="A6924" s="27" t="s">
        <v>1052</v>
      </c>
      <c r="B6924" s="31">
        <v>202505</v>
      </c>
      <c r="C6924" s="27" t="s">
        <v>127</v>
      </c>
      <c r="D6924" s="27" t="s">
        <v>211</v>
      </c>
      <c r="E6924" s="27" t="s">
        <v>33</v>
      </c>
      <c r="F6924" s="27" t="s">
        <v>289</v>
      </c>
      <c r="G6924" s="33">
        <v>1159972.07</v>
      </c>
      <c r="H6924" s="33">
        <v>1159972.07</v>
      </c>
      <c r="I6924" s="33">
        <v>20806</v>
      </c>
      <c r="J6924" s="33">
        <v>1820</v>
      </c>
      <c r="K6924" s="33">
        <v>18400</v>
      </c>
      <c r="L6924" s="33">
        <v>1</v>
      </c>
      <c r="M6924" s="33">
        <v>1</v>
      </c>
      <c r="N6924" s="33">
        <v>930942.95</v>
      </c>
      <c r="O6924" s="33">
        <v>5034.1</v>
      </c>
      <c r="P6924" s="33">
        <v>9022</v>
      </c>
    </row>
    <row r="6925" spans="1:16">
      <c r="A6925" s="27" t="s">
        <v>1052</v>
      </c>
      <c r="B6925" s="31">
        <v>202506</v>
      </c>
      <c r="C6925" s="27" t="s">
        <v>127</v>
      </c>
      <c r="D6925" s="27" t="s">
        <v>211</v>
      </c>
      <c r="E6925" s="27" t="s">
        <v>33</v>
      </c>
      <c r="F6925" s="27" t="s">
        <v>289</v>
      </c>
      <c r="G6925" s="33">
        <v>1107496.84</v>
      </c>
      <c r="H6925" s="33">
        <v>1107496.84</v>
      </c>
      <c r="I6925" s="33">
        <v>20694</v>
      </c>
      <c r="J6925" s="33">
        <v>1659</v>
      </c>
      <c r="K6925" s="33">
        <v>18400</v>
      </c>
      <c r="L6925" s="33">
        <v>1</v>
      </c>
      <c r="M6925" s="33">
        <v>1</v>
      </c>
      <c r="N6925" s="33">
        <v>907576.78</v>
      </c>
      <c r="O6925" s="33">
        <v>4839.5</v>
      </c>
      <c r="P6925" s="33">
        <v>8805</v>
      </c>
    </row>
    <row r="6926" spans="1:16">
      <c r="A6926" s="27" t="s">
        <v>1052</v>
      </c>
      <c r="B6926" s="31">
        <v>202507</v>
      </c>
      <c r="C6926" s="27" t="s">
        <v>127</v>
      </c>
      <c r="D6926" s="27" t="s">
        <v>211</v>
      </c>
      <c r="E6926" s="27" t="s">
        <v>33</v>
      </c>
      <c r="F6926" s="27" t="s">
        <v>289</v>
      </c>
      <c r="G6926" s="33">
        <v>1080516.88</v>
      </c>
      <c r="H6926" s="33">
        <v>1080516.88</v>
      </c>
      <c r="I6926" s="33">
        <v>20690</v>
      </c>
      <c r="J6926" s="33">
        <v>1986</v>
      </c>
      <c r="K6926" s="33">
        <v>18400</v>
      </c>
      <c r="L6926" s="33">
        <v>1</v>
      </c>
      <c r="M6926" s="33">
        <v>1</v>
      </c>
      <c r="N6926" s="33">
        <v>805248.98</v>
      </c>
      <c r="O6926" s="33">
        <v>4986.7</v>
      </c>
      <c r="P6926" s="33">
        <v>8575</v>
      </c>
    </row>
    <row r="6927" spans="1:16">
      <c r="A6927" s="27" t="s">
        <v>1052</v>
      </c>
      <c r="B6927" s="31">
        <v>202508</v>
      </c>
      <c r="C6927" s="27" t="s">
        <v>127</v>
      </c>
      <c r="D6927" s="27" t="s">
        <v>211</v>
      </c>
      <c r="E6927" s="27" t="s">
        <v>33</v>
      </c>
      <c r="F6927" s="27" t="s">
        <v>289</v>
      </c>
      <c r="G6927" s="33">
        <v>966894.49</v>
      </c>
      <c r="H6927" s="33">
        <v>966894.49</v>
      </c>
      <c r="I6927" s="33">
        <v>18234</v>
      </c>
      <c r="J6927" s="33">
        <v>1330</v>
      </c>
      <c r="K6927" s="33">
        <v>18400</v>
      </c>
      <c r="L6927" s="33">
        <v>1</v>
      </c>
      <c r="M6927" s="33">
        <v>1</v>
      </c>
      <c r="N6927" s="33">
        <v>773928.01</v>
      </c>
      <c r="O6927" s="33">
        <v>4145.9</v>
      </c>
      <c r="P6927" s="33">
        <v>7869</v>
      </c>
    </row>
    <row r="6928" spans="1:16">
      <c r="A6928" s="27" t="s">
        <v>1052</v>
      </c>
      <c r="B6928" s="31">
        <v>202509</v>
      </c>
      <c r="C6928" s="27" t="s">
        <v>127</v>
      </c>
      <c r="D6928" s="27" t="s">
        <v>211</v>
      </c>
      <c r="E6928" s="27" t="s">
        <v>33</v>
      </c>
      <c r="F6928" s="27" t="s">
        <v>289</v>
      </c>
      <c r="G6928" s="33">
        <v>910865.6899999999</v>
      </c>
      <c r="H6928" s="33">
        <v>910865.6899999999</v>
      </c>
      <c r="I6928" s="33">
        <v>16316</v>
      </c>
      <c r="J6928" s="33">
        <v>1664</v>
      </c>
      <c r="K6928" s="33">
        <v>18400</v>
      </c>
      <c r="L6928" s="33">
        <v>1</v>
      </c>
      <c r="M6928" s="33">
        <v>1</v>
      </c>
      <c r="N6928" s="33">
        <v>742586.1</v>
      </c>
      <c r="O6928" s="33">
        <v>4308.2</v>
      </c>
      <c r="P6928" s="33">
        <v>7090</v>
      </c>
    </row>
    <row r="6929" spans="1:16">
      <c r="A6929" s="27" t="s">
        <v>1052</v>
      </c>
      <c r="B6929" s="31">
        <v>202510</v>
      </c>
      <c r="C6929" s="27" t="s">
        <v>127</v>
      </c>
      <c r="D6929" s="27" t="s">
        <v>211</v>
      </c>
      <c r="E6929" s="27" t="s">
        <v>33</v>
      </c>
      <c r="F6929" s="27" t="s">
        <v>289</v>
      </c>
      <c r="G6929" s="33">
        <v>1006744.16</v>
      </c>
      <c r="H6929" s="33">
        <v>1006744.16</v>
      </c>
      <c r="I6929" s="33">
        <v>17535</v>
      </c>
      <c r="J6929" s="33">
        <v>1691</v>
      </c>
      <c r="K6929" s="33">
        <v>18400</v>
      </c>
      <c r="L6929" s="33">
        <v>1</v>
      </c>
      <c r="M6929" s="33">
        <v>1</v>
      </c>
      <c r="N6929" s="33">
        <v>813955.5</v>
      </c>
      <c r="O6929" s="33">
        <v>4833.4</v>
      </c>
      <c r="P6929" s="33">
        <v>8015</v>
      </c>
    </row>
    <row r="6930" spans="1:16">
      <c r="A6930" s="27" t="s">
        <v>1052</v>
      </c>
      <c r="B6930" s="31">
        <v>202511</v>
      </c>
      <c r="C6930" s="27" t="s">
        <v>127</v>
      </c>
      <c r="D6930" s="27" t="s">
        <v>211</v>
      </c>
      <c r="E6930" s="27" t="s">
        <v>33</v>
      </c>
      <c r="F6930" s="27" t="s">
        <v>289</v>
      </c>
      <c r="G6930" s="33">
        <v>1329309.98</v>
      </c>
      <c r="H6930" s="33">
        <v>1329309.98</v>
      </c>
      <c r="I6930" s="33">
        <v>24133</v>
      </c>
      <c r="J6930" s="33">
        <v>2342</v>
      </c>
      <c r="K6930" s="33">
        <v>18400</v>
      </c>
      <c r="L6930" s="33">
        <v>1</v>
      </c>
      <c r="M6930" s="33">
        <v>1</v>
      </c>
      <c r="N6930" s="33">
        <v>980233.63</v>
      </c>
      <c r="O6930" s="33">
        <v>6628.2</v>
      </c>
      <c r="P6930" s="33">
        <v>10642</v>
      </c>
    </row>
    <row r="6931" spans="1:16">
      <c r="A6931" s="27" t="s">
        <v>1052</v>
      </c>
      <c r="B6931" s="31">
        <v>202512</v>
      </c>
      <c r="C6931" s="27" t="s">
        <v>127</v>
      </c>
      <c r="D6931" s="27" t="s">
        <v>211</v>
      </c>
      <c r="E6931" s="27" t="s">
        <v>33</v>
      </c>
      <c r="F6931" s="27" t="s">
        <v>289</v>
      </c>
      <c r="G6931" s="33">
        <v>1494250.45</v>
      </c>
      <c r="H6931" s="33">
        <v>1494250.45</v>
      </c>
      <c r="I6931" s="33">
        <v>29070</v>
      </c>
      <c r="J6931" s="33">
        <v>2754</v>
      </c>
      <c r="K6931" s="33">
        <v>18400</v>
      </c>
      <c r="L6931" s="33">
        <v>1</v>
      </c>
      <c r="M6931" s="33">
        <v>1</v>
      </c>
      <c r="N6931" s="33">
        <v>1122899.11</v>
      </c>
      <c r="O6931" s="33">
        <v>7320.4</v>
      </c>
      <c r="P6931" s="33">
        <v>11568</v>
      </c>
    </row>
    <row r="6932" spans="1:16">
      <c r="A6932" s="27" t="s">
        <v>1052</v>
      </c>
      <c r="B6932" s="31">
        <v>202601</v>
      </c>
      <c r="C6932" s="27" t="s">
        <v>127</v>
      </c>
      <c r="D6932" s="27" t="s">
        <v>211</v>
      </c>
      <c r="E6932" s="27" t="s">
        <v>33</v>
      </c>
      <c r="F6932" s="27" t="s">
        <v>289</v>
      </c>
      <c r="G6932" s="33">
        <v>715766.1899999999</v>
      </c>
      <c r="H6932" s="33">
        <v>715766.1899999999</v>
      </c>
      <c r="I6932" s="33">
        <v>12255</v>
      </c>
      <c r="J6932" s="33">
        <v>966</v>
      </c>
      <c r="K6932" s="33">
        <v>18400</v>
      </c>
      <c r="L6932" s="33">
        <v>1</v>
      </c>
      <c r="M6932" s="33">
        <v>1</v>
      </c>
      <c r="N6932" s="33">
        <v>569546.73</v>
      </c>
      <c r="O6932" s="33">
        <v>3149.5</v>
      </c>
      <c r="P6932" s="33">
        <v>5442</v>
      </c>
    </row>
    <row r="6933" spans="1:16">
      <c r="A6933" s="27" t="s">
        <v>1052</v>
      </c>
      <c r="B6933" s="31">
        <v>202602</v>
      </c>
      <c r="C6933" s="27" t="s">
        <v>127</v>
      </c>
      <c r="D6933" s="27" t="s">
        <v>211</v>
      </c>
      <c r="E6933" s="27" t="s">
        <v>33</v>
      </c>
      <c r="F6933" s="27" t="s">
        <v>289</v>
      </c>
      <c r="G6933" s="33">
        <v>789445.71</v>
      </c>
      <c r="H6933" s="33">
        <v>789445.71</v>
      </c>
      <c r="I6933" s="33">
        <v>15360</v>
      </c>
      <c r="J6933" s="33">
        <v>1356</v>
      </c>
      <c r="K6933" s="33">
        <v>18400</v>
      </c>
      <c r="L6933" s="33">
        <v>1</v>
      </c>
      <c r="M6933" s="33">
        <v>1</v>
      </c>
      <c r="N6933" s="33">
        <v>585562.24</v>
      </c>
      <c r="O6933" s="33">
        <v>4020.1</v>
      </c>
      <c r="P6933" s="33">
        <v>6608</v>
      </c>
    </row>
    <row r="6934" spans="1:16">
      <c r="A6934" s="27" t="s">
        <v>1052</v>
      </c>
      <c r="B6934" s="31">
        <v>202603</v>
      </c>
      <c r="C6934" s="27" t="s">
        <v>127</v>
      </c>
      <c r="D6934" s="27" t="s">
        <v>211</v>
      </c>
      <c r="E6934" s="27" t="s">
        <v>33</v>
      </c>
      <c r="F6934" s="27" t="s">
        <v>289</v>
      </c>
      <c r="G6934" s="33">
        <v>975570.3</v>
      </c>
      <c r="H6934" s="33">
        <v>975570.3</v>
      </c>
      <c r="I6934" s="33">
        <v>19730</v>
      </c>
      <c r="J6934" s="33">
        <v>1593</v>
      </c>
      <c r="K6934" s="33">
        <v>18400</v>
      </c>
      <c r="L6934" s="33">
        <v>1</v>
      </c>
      <c r="M6934" s="33">
        <v>1</v>
      </c>
      <c r="N6934" s="33">
        <v>728238.52</v>
      </c>
      <c r="O6934" s="33">
        <v>4249</v>
      </c>
      <c r="P6934" s="33">
        <v>8334</v>
      </c>
    </row>
    <row r="6935" spans="1:16">
      <c r="A6935" s="27" t="s">
        <v>1052</v>
      </c>
      <c r="B6935" s="31">
        <v>202604</v>
      </c>
      <c r="C6935" s="27" t="s">
        <v>127</v>
      </c>
      <c r="D6935" s="27" t="s">
        <v>211</v>
      </c>
      <c r="E6935" s="27" t="s">
        <v>33</v>
      </c>
      <c r="F6935" s="27" t="s">
        <v>289</v>
      </c>
      <c r="G6935" s="33">
        <v>1052235.23</v>
      </c>
      <c r="H6935" s="33">
        <v>1052235.23</v>
      </c>
      <c r="I6935" s="33">
        <v>19519</v>
      </c>
      <c r="J6935" s="33">
        <v>1538</v>
      </c>
      <c r="K6935" s="33">
        <v>18400</v>
      </c>
      <c r="L6935" s="33">
        <v>1</v>
      </c>
      <c r="M6935" s="33">
        <v>1</v>
      </c>
      <c r="N6935" s="33">
        <v>855173.14</v>
      </c>
      <c r="O6935" s="33">
        <v>4602.2</v>
      </c>
      <c r="P6935" s="33">
        <v>8161</v>
      </c>
    </row>
    <row r="6936" spans="1:16">
      <c r="A6936" s="27" t="s">
        <v>1052</v>
      </c>
      <c r="B6936" s="31">
        <v>202605</v>
      </c>
      <c r="C6936" s="27" t="s">
        <v>127</v>
      </c>
      <c r="D6936" s="27" t="s">
        <v>211</v>
      </c>
      <c r="E6936" s="27" t="s">
        <v>33</v>
      </c>
      <c r="F6936" s="27" t="s">
        <v>289</v>
      </c>
      <c r="G6936" s="33">
        <v>1214844.19</v>
      </c>
      <c r="H6936" s="33">
        <v>1214844.19</v>
      </c>
      <c r="I6936" s="33">
        <v>22245</v>
      </c>
      <c r="J6936" s="33">
        <v>2116</v>
      </c>
      <c r="K6936" s="33">
        <v>18400</v>
      </c>
      <c r="L6936" s="33">
        <v>1</v>
      </c>
      <c r="M6936" s="33">
        <v>1</v>
      </c>
      <c r="N6936" s="33">
        <v>934666.72</v>
      </c>
      <c r="O6936" s="33">
        <v>5473.6</v>
      </c>
      <c r="P6936" s="33">
        <v>9675</v>
      </c>
    </row>
    <row r="6937" spans="1:16">
      <c r="A6937" s="27" t="s">
        <v>1052</v>
      </c>
      <c r="B6937" s="31">
        <v>202606</v>
      </c>
      <c r="C6937" s="27" t="s">
        <v>127</v>
      </c>
      <c r="D6937" s="27" t="s">
        <v>211</v>
      </c>
      <c r="E6937" s="27" t="s">
        <v>33</v>
      </c>
      <c r="F6937" s="27" t="s">
        <v>289</v>
      </c>
      <c r="G6937" s="33">
        <v>1067596.04</v>
      </c>
      <c r="H6937" s="33">
        <v>1067596.04</v>
      </c>
      <c r="I6937" s="33">
        <v>19310</v>
      </c>
      <c r="J6937" s="33">
        <v>1714</v>
      </c>
      <c r="K6937" s="33">
        <v>18400</v>
      </c>
      <c r="L6937" s="33">
        <v>1</v>
      </c>
      <c r="M6937" s="33">
        <v>1</v>
      </c>
      <c r="N6937" s="33">
        <v>911207.09</v>
      </c>
      <c r="O6937" s="33">
        <v>5216.5</v>
      </c>
      <c r="P6937" s="33">
        <v>8656</v>
      </c>
    </row>
    <row r="6938" spans="1:16">
      <c r="A6938" s="27" t="s">
        <v>1052</v>
      </c>
      <c r="B6938" s="31">
        <v>202607</v>
      </c>
      <c r="C6938" s="27" t="s">
        <v>127</v>
      </c>
      <c r="D6938" s="27" t="s">
        <v>211</v>
      </c>
      <c r="E6938" s="27" t="s">
        <v>33</v>
      </c>
      <c r="F6938" s="27" t="s">
        <v>289</v>
      </c>
      <c r="G6938" s="33">
        <v>1065329.73</v>
      </c>
      <c r="H6938" s="33">
        <v>1065329.73</v>
      </c>
      <c r="I6938" s="33">
        <v>21832</v>
      </c>
      <c r="J6938" s="33">
        <v>2194</v>
      </c>
      <c r="K6938" s="33">
        <v>18400</v>
      </c>
      <c r="L6938" s="33">
        <v>1</v>
      </c>
      <c r="M6938" s="33">
        <v>1</v>
      </c>
      <c r="N6938" s="33">
        <v>808469.97</v>
      </c>
      <c r="O6938" s="33">
        <v>4714.8</v>
      </c>
      <c r="P6938" s="33">
        <v>8990</v>
      </c>
    </row>
    <row r="6939" spans="1:16">
      <c r="A6939" s="27" t="s">
        <v>1054</v>
      </c>
      <c r="B6939" s="31">
        <v>202408</v>
      </c>
      <c r="C6939" s="27" t="s">
        <v>127</v>
      </c>
      <c r="D6939" s="27" t="s">
        <v>211</v>
      </c>
      <c r="E6939" s="27" t="s">
        <v>33</v>
      </c>
      <c r="F6939" s="27" t="s">
        <v>257</v>
      </c>
      <c r="G6939" s="33">
        <v>159365.04</v>
      </c>
      <c r="H6939" s="33">
        <v>0</v>
      </c>
      <c r="I6939" s="33">
        <v>4075</v>
      </c>
      <c r="J6939" s="33">
        <v>342</v>
      </c>
      <c r="K6939" s="33">
        <v>7500</v>
      </c>
      <c r="L6939" s="33">
        <v>1</v>
      </c>
      <c r="M6939" s="33">
        <v>0</v>
      </c>
      <c r="N6939" s="33">
        <v>245000.99</v>
      </c>
      <c r="O6939" s="33">
        <v>863.2</v>
      </c>
      <c r="P6939" s="33">
        <v>1647</v>
      </c>
    </row>
    <row r="6940" spans="1:16">
      <c r="A6940" s="27" t="s">
        <v>1054</v>
      </c>
      <c r="B6940" s="31">
        <v>202409</v>
      </c>
      <c r="C6940" s="27" t="s">
        <v>127</v>
      </c>
      <c r="D6940" s="27" t="s">
        <v>211</v>
      </c>
      <c r="E6940" s="27" t="s">
        <v>33</v>
      </c>
      <c r="F6940" s="27" t="s">
        <v>257</v>
      </c>
      <c r="G6940" s="33">
        <v>149401.35</v>
      </c>
      <c r="H6940" s="33">
        <v>0</v>
      </c>
      <c r="I6940" s="33">
        <v>3674</v>
      </c>
      <c r="J6940" s="33">
        <v>266</v>
      </c>
      <c r="K6940" s="33">
        <v>7500</v>
      </c>
      <c r="L6940" s="33">
        <v>1</v>
      </c>
      <c r="M6940" s="33">
        <v>0</v>
      </c>
      <c r="N6940" s="33">
        <v>235079.14</v>
      </c>
      <c r="O6940" s="33">
        <v>822.9</v>
      </c>
      <c r="P6940" s="33">
        <v>1516</v>
      </c>
    </row>
    <row r="6941" spans="1:16">
      <c r="A6941" s="27" t="s">
        <v>1054</v>
      </c>
      <c r="B6941" s="31">
        <v>202410</v>
      </c>
      <c r="C6941" s="27" t="s">
        <v>127</v>
      </c>
      <c r="D6941" s="27" t="s">
        <v>211</v>
      </c>
      <c r="E6941" s="27" t="s">
        <v>33</v>
      </c>
      <c r="F6941" s="27" t="s">
        <v>257</v>
      </c>
      <c r="G6941" s="33">
        <v>162562.14</v>
      </c>
      <c r="H6941" s="33">
        <v>0</v>
      </c>
      <c r="I6941" s="33">
        <v>4143</v>
      </c>
      <c r="J6941" s="33">
        <v>338</v>
      </c>
      <c r="K6941" s="33">
        <v>7500</v>
      </c>
      <c r="L6941" s="33">
        <v>1</v>
      </c>
      <c r="M6941" s="33">
        <v>0</v>
      </c>
      <c r="N6941" s="33">
        <v>257672.42</v>
      </c>
      <c r="O6941" s="33">
        <v>970.7</v>
      </c>
      <c r="P6941" s="33">
        <v>1713</v>
      </c>
    </row>
    <row r="6942" spans="1:16">
      <c r="A6942" s="27" t="s">
        <v>1054</v>
      </c>
      <c r="B6942" s="31">
        <v>202411</v>
      </c>
      <c r="C6942" s="27" t="s">
        <v>127</v>
      </c>
      <c r="D6942" s="27" t="s">
        <v>211</v>
      </c>
      <c r="E6942" s="27" t="s">
        <v>33</v>
      </c>
      <c r="F6942" s="27" t="s">
        <v>257</v>
      </c>
      <c r="G6942" s="33">
        <v>238293.9</v>
      </c>
      <c r="H6942" s="33">
        <v>0</v>
      </c>
      <c r="I6942" s="33">
        <v>6372</v>
      </c>
      <c r="J6942" s="33">
        <v>539</v>
      </c>
      <c r="K6942" s="33">
        <v>7500</v>
      </c>
      <c r="L6942" s="33">
        <v>1</v>
      </c>
      <c r="M6942" s="33">
        <v>0</v>
      </c>
      <c r="N6942" s="33">
        <v>310310.79</v>
      </c>
      <c r="O6942" s="33">
        <v>1260.9</v>
      </c>
      <c r="P6942" s="33">
        <v>2531</v>
      </c>
    </row>
    <row r="6943" spans="1:16">
      <c r="A6943" s="27" t="s">
        <v>1054</v>
      </c>
      <c r="B6943" s="31">
        <v>202412</v>
      </c>
      <c r="C6943" s="27" t="s">
        <v>127</v>
      </c>
      <c r="D6943" s="27" t="s">
        <v>211</v>
      </c>
      <c r="E6943" s="27" t="s">
        <v>33</v>
      </c>
      <c r="F6943" s="27" t="s">
        <v>257</v>
      </c>
      <c r="G6943" s="33">
        <v>277936.65</v>
      </c>
      <c r="H6943" s="33">
        <v>0</v>
      </c>
      <c r="I6943" s="33">
        <v>7407</v>
      </c>
      <c r="J6943" s="33">
        <v>626</v>
      </c>
      <c r="K6943" s="33">
        <v>7500</v>
      </c>
      <c r="L6943" s="33">
        <v>1</v>
      </c>
      <c r="M6943" s="33">
        <v>0</v>
      </c>
      <c r="N6943" s="33">
        <v>355474.14</v>
      </c>
      <c r="O6943" s="33">
        <v>1519.9</v>
      </c>
      <c r="P6943" s="33">
        <v>3084</v>
      </c>
    </row>
    <row r="6944" spans="1:16">
      <c r="A6944" s="27" t="s">
        <v>1054</v>
      </c>
      <c r="B6944" s="31">
        <v>202501</v>
      </c>
      <c r="C6944" s="27" t="s">
        <v>127</v>
      </c>
      <c r="D6944" s="27" t="s">
        <v>211</v>
      </c>
      <c r="E6944" s="27" t="s">
        <v>33</v>
      </c>
      <c r="F6944" s="27" t="s">
        <v>257</v>
      </c>
      <c r="G6944" s="33">
        <v>150936.09</v>
      </c>
      <c r="H6944" s="33">
        <v>0</v>
      </c>
      <c r="I6944" s="33">
        <v>3943</v>
      </c>
      <c r="J6944" s="33">
        <v>294</v>
      </c>
      <c r="K6944" s="33">
        <v>7500</v>
      </c>
      <c r="L6944" s="33">
        <v>1</v>
      </c>
      <c r="M6944" s="33">
        <v>0</v>
      </c>
      <c r="N6944" s="33">
        <v>180300.38</v>
      </c>
      <c r="O6944" s="33">
        <v>898.5</v>
      </c>
      <c r="P6944" s="33">
        <v>1666</v>
      </c>
    </row>
    <row r="6945" spans="1:16">
      <c r="A6945" s="27" t="s">
        <v>1054</v>
      </c>
      <c r="B6945" s="31">
        <v>202502</v>
      </c>
      <c r="C6945" s="27" t="s">
        <v>127</v>
      </c>
      <c r="D6945" s="27" t="s">
        <v>211</v>
      </c>
      <c r="E6945" s="27" t="s">
        <v>33</v>
      </c>
      <c r="F6945" s="27" t="s">
        <v>257</v>
      </c>
      <c r="G6945" s="33">
        <v>153772.88</v>
      </c>
      <c r="H6945" s="33">
        <v>0</v>
      </c>
      <c r="I6945" s="33">
        <v>3672</v>
      </c>
      <c r="J6945" s="33">
        <v>271</v>
      </c>
      <c r="K6945" s="33">
        <v>7500</v>
      </c>
      <c r="L6945" s="33">
        <v>1</v>
      </c>
      <c r="M6945" s="33">
        <v>0</v>
      </c>
      <c r="N6945" s="33">
        <v>185370.38</v>
      </c>
      <c r="O6945" s="33">
        <v>884.2</v>
      </c>
      <c r="P6945" s="33">
        <v>1570</v>
      </c>
    </row>
    <row r="6946" spans="1:16">
      <c r="A6946" s="27" t="s">
        <v>1054</v>
      </c>
      <c r="B6946" s="31">
        <v>202503</v>
      </c>
      <c r="C6946" s="27" t="s">
        <v>127</v>
      </c>
      <c r="D6946" s="27" t="s">
        <v>211</v>
      </c>
      <c r="E6946" s="27" t="s">
        <v>33</v>
      </c>
      <c r="F6946" s="27" t="s">
        <v>257</v>
      </c>
      <c r="G6946" s="33">
        <v>229944.65</v>
      </c>
      <c r="H6946" s="33">
        <v>0</v>
      </c>
      <c r="I6946" s="33">
        <v>5784</v>
      </c>
      <c r="J6946" s="33">
        <v>408</v>
      </c>
      <c r="K6946" s="33">
        <v>7500</v>
      </c>
      <c r="L6946" s="33">
        <v>1</v>
      </c>
      <c r="M6946" s="33">
        <v>0</v>
      </c>
      <c r="N6946" s="33">
        <v>230537.15</v>
      </c>
      <c r="O6946" s="33">
        <v>1243.1</v>
      </c>
      <c r="P6946" s="33">
        <v>2376</v>
      </c>
    </row>
    <row r="6947" spans="1:16">
      <c r="A6947" s="27" t="s">
        <v>1054</v>
      </c>
      <c r="B6947" s="31">
        <v>202504</v>
      </c>
      <c r="C6947" s="27" t="s">
        <v>127</v>
      </c>
      <c r="D6947" s="27" t="s">
        <v>211</v>
      </c>
      <c r="E6947" s="27" t="s">
        <v>33</v>
      </c>
      <c r="F6947" s="27" t="s">
        <v>257</v>
      </c>
      <c r="G6947" s="33">
        <v>267101.11</v>
      </c>
      <c r="H6947" s="33">
        <v>0</v>
      </c>
      <c r="I6947" s="33">
        <v>6734</v>
      </c>
      <c r="J6947" s="33">
        <v>593</v>
      </c>
      <c r="K6947" s="33">
        <v>7500</v>
      </c>
      <c r="L6947" s="33">
        <v>1</v>
      </c>
      <c r="M6947" s="33">
        <v>0</v>
      </c>
      <c r="N6947" s="33">
        <v>270720.61</v>
      </c>
      <c r="O6947" s="33">
        <v>1398</v>
      </c>
      <c r="P6947" s="33">
        <v>2805</v>
      </c>
    </row>
    <row r="6948" spans="1:16">
      <c r="A6948" s="27" t="s">
        <v>1054</v>
      </c>
      <c r="B6948" s="31">
        <v>202505</v>
      </c>
      <c r="C6948" s="27" t="s">
        <v>127</v>
      </c>
      <c r="D6948" s="27" t="s">
        <v>211</v>
      </c>
      <c r="E6948" s="27" t="s">
        <v>33</v>
      </c>
      <c r="F6948" s="27" t="s">
        <v>257</v>
      </c>
      <c r="G6948" s="33">
        <v>278371.97</v>
      </c>
      <c r="H6948" s="33">
        <v>0</v>
      </c>
      <c r="I6948" s="33">
        <v>6911</v>
      </c>
      <c r="J6948" s="33">
        <v>536</v>
      </c>
      <c r="K6948" s="33">
        <v>7500</v>
      </c>
      <c r="L6948" s="33">
        <v>1</v>
      </c>
      <c r="M6948" s="33">
        <v>0</v>
      </c>
      <c r="N6948" s="33">
        <v>295885.75</v>
      </c>
      <c r="O6948" s="33">
        <v>1455.5</v>
      </c>
      <c r="P6948" s="33">
        <v>2816</v>
      </c>
    </row>
    <row r="6949" spans="1:16">
      <c r="A6949" s="27" t="s">
        <v>1054</v>
      </c>
      <c r="B6949" s="31">
        <v>202506</v>
      </c>
      <c r="C6949" s="27" t="s">
        <v>127</v>
      </c>
      <c r="D6949" s="27" t="s">
        <v>211</v>
      </c>
      <c r="E6949" s="27" t="s">
        <v>33</v>
      </c>
      <c r="F6949" s="27" t="s">
        <v>257</v>
      </c>
      <c r="G6949" s="33">
        <v>303263.41</v>
      </c>
      <c r="H6949" s="33">
        <v>0</v>
      </c>
      <c r="I6949" s="33">
        <v>7572</v>
      </c>
      <c r="J6949" s="33">
        <v>633</v>
      </c>
      <c r="K6949" s="33">
        <v>7500</v>
      </c>
      <c r="L6949" s="33">
        <v>1</v>
      </c>
      <c r="M6949" s="33">
        <v>0</v>
      </c>
      <c r="N6949" s="33">
        <v>288459.18</v>
      </c>
      <c r="O6949" s="33">
        <v>1744</v>
      </c>
      <c r="P6949" s="33">
        <v>3132</v>
      </c>
    </row>
    <row r="6950" spans="1:16">
      <c r="A6950" s="27" t="s">
        <v>1054</v>
      </c>
      <c r="B6950" s="31">
        <v>202507</v>
      </c>
      <c r="C6950" s="27" t="s">
        <v>127</v>
      </c>
      <c r="D6950" s="27" t="s">
        <v>211</v>
      </c>
      <c r="E6950" s="27" t="s">
        <v>33</v>
      </c>
      <c r="F6950" s="27" t="s">
        <v>257</v>
      </c>
      <c r="G6950" s="33">
        <v>266050.66</v>
      </c>
      <c r="H6950" s="33">
        <v>0</v>
      </c>
      <c r="I6950" s="33">
        <v>6973</v>
      </c>
      <c r="J6950" s="33">
        <v>581</v>
      </c>
      <c r="K6950" s="33">
        <v>7500</v>
      </c>
      <c r="L6950" s="33">
        <v>1</v>
      </c>
      <c r="M6950" s="33">
        <v>0</v>
      </c>
      <c r="N6950" s="33">
        <v>255935.88</v>
      </c>
      <c r="O6950" s="33">
        <v>1453.6</v>
      </c>
      <c r="P6950" s="33">
        <v>2882</v>
      </c>
    </row>
    <row r="6951" spans="1:16">
      <c r="A6951" s="27" t="s">
        <v>1054</v>
      </c>
      <c r="B6951" s="31">
        <v>202508</v>
      </c>
      <c r="C6951" s="27" t="s">
        <v>127</v>
      </c>
      <c r="D6951" s="27" t="s">
        <v>211</v>
      </c>
      <c r="E6951" s="27" t="s">
        <v>33</v>
      </c>
      <c r="F6951" s="27" t="s">
        <v>257</v>
      </c>
      <c r="G6951" s="33">
        <v>234369.14</v>
      </c>
      <c r="H6951" s="33">
        <v>0</v>
      </c>
      <c r="I6951" s="33">
        <v>5632</v>
      </c>
      <c r="J6951" s="33">
        <v>406</v>
      </c>
      <c r="K6951" s="33">
        <v>7500</v>
      </c>
      <c r="L6951" s="33">
        <v>1</v>
      </c>
      <c r="M6951" s="33">
        <v>0</v>
      </c>
      <c r="N6951" s="33">
        <v>245980.99</v>
      </c>
      <c r="O6951" s="33">
        <v>1259.9</v>
      </c>
      <c r="P6951" s="33">
        <v>2310</v>
      </c>
    </row>
    <row r="6952" spans="1:16">
      <c r="A6952" s="27" t="s">
        <v>1054</v>
      </c>
      <c r="B6952" s="31">
        <v>202509</v>
      </c>
      <c r="C6952" s="27" t="s">
        <v>127</v>
      </c>
      <c r="D6952" s="27" t="s">
        <v>211</v>
      </c>
      <c r="E6952" s="27" t="s">
        <v>33</v>
      </c>
      <c r="F6952" s="27" t="s">
        <v>257</v>
      </c>
      <c r="G6952" s="33">
        <v>256557.69</v>
      </c>
      <c r="H6952" s="33">
        <v>0</v>
      </c>
      <c r="I6952" s="33">
        <v>7285</v>
      </c>
      <c r="J6952" s="33">
        <v>589</v>
      </c>
      <c r="K6952" s="33">
        <v>7500</v>
      </c>
      <c r="L6952" s="33">
        <v>1</v>
      </c>
      <c r="M6952" s="33">
        <v>0</v>
      </c>
      <c r="N6952" s="33">
        <v>236019.45</v>
      </c>
      <c r="O6952" s="33">
        <v>1599.3</v>
      </c>
      <c r="P6952" s="33">
        <v>2803</v>
      </c>
    </row>
    <row r="6953" spans="1:16">
      <c r="A6953" s="27" t="s">
        <v>1054</v>
      </c>
      <c r="B6953" s="31">
        <v>202510</v>
      </c>
      <c r="C6953" s="27" t="s">
        <v>127</v>
      </c>
      <c r="D6953" s="27" t="s">
        <v>211</v>
      </c>
      <c r="E6953" s="27" t="s">
        <v>33</v>
      </c>
      <c r="F6953" s="27" t="s">
        <v>257</v>
      </c>
      <c r="G6953" s="33">
        <v>275075.07</v>
      </c>
      <c r="H6953" s="33">
        <v>0</v>
      </c>
      <c r="I6953" s="33">
        <v>7213</v>
      </c>
      <c r="J6953" s="33">
        <v>481</v>
      </c>
      <c r="K6953" s="33">
        <v>7500</v>
      </c>
      <c r="L6953" s="33">
        <v>1</v>
      </c>
      <c r="M6953" s="33">
        <v>0</v>
      </c>
      <c r="N6953" s="33">
        <v>258703.11</v>
      </c>
      <c r="O6953" s="33">
        <v>1564.9</v>
      </c>
      <c r="P6953" s="33">
        <v>2845</v>
      </c>
    </row>
    <row r="6954" spans="1:16">
      <c r="A6954" s="27" t="s">
        <v>1054</v>
      </c>
      <c r="B6954" s="31">
        <v>202511</v>
      </c>
      <c r="C6954" s="27" t="s">
        <v>127</v>
      </c>
      <c r="D6954" s="27" t="s">
        <v>211</v>
      </c>
      <c r="E6954" s="27" t="s">
        <v>33</v>
      </c>
      <c r="F6954" s="27" t="s">
        <v>257</v>
      </c>
      <c r="G6954" s="33">
        <v>307138.89</v>
      </c>
      <c r="H6954" s="33">
        <v>0</v>
      </c>
      <c r="I6954" s="33">
        <v>7674</v>
      </c>
      <c r="J6954" s="33">
        <v>601</v>
      </c>
      <c r="K6954" s="33">
        <v>7500</v>
      </c>
      <c r="L6954" s="33">
        <v>1</v>
      </c>
      <c r="M6954" s="33">
        <v>0</v>
      </c>
      <c r="N6954" s="33">
        <v>311552.03</v>
      </c>
      <c r="O6954" s="33">
        <v>1720.4</v>
      </c>
      <c r="P6954" s="33">
        <v>3066</v>
      </c>
    </row>
    <row r="6955" spans="1:16">
      <c r="A6955" s="27" t="s">
        <v>1054</v>
      </c>
      <c r="B6955" s="31">
        <v>202512</v>
      </c>
      <c r="C6955" s="27" t="s">
        <v>127</v>
      </c>
      <c r="D6955" s="27" t="s">
        <v>211</v>
      </c>
      <c r="E6955" s="27" t="s">
        <v>33</v>
      </c>
      <c r="F6955" s="27" t="s">
        <v>257</v>
      </c>
      <c r="G6955" s="33">
        <v>399746.34</v>
      </c>
      <c r="H6955" s="33">
        <v>0</v>
      </c>
      <c r="I6955" s="33">
        <v>9840</v>
      </c>
      <c r="J6955" s="33">
        <v>594</v>
      </c>
      <c r="K6955" s="33">
        <v>7500</v>
      </c>
      <c r="L6955" s="33">
        <v>1</v>
      </c>
      <c r="M6955" s="33">
        <v>0</v>
      </c>
      <c r="N6955" s="33">
        <v>356896.03</v>
      </c>
      <c r="O6955" s="33">
        <v>1999.9</v>
      </c>
      <c r="P6955" s="33">
        <v>4060</v>
      </c>
    </row>
    <row r="6956" spans="1:16">
      <c r="A6956" s="27" t="s">
        <v>1054</v>
      </c>
      <c r="B6956" s="31">
        <v>202601</v>
      </c>
      <c r="C6956" s="27" t="s">
        <v>127</v>
      </c>
      <c r="D6956" s="27" t="s">
        <v>211</v>
      </c>
      <c r="E6956" s="27" t="s">
        <v>33</v>
      </c>
      <c r="F6956" s="27" t="s">
        <v>257</v>
      </c>
      <c r="G6956" s="33">
        <v>210089.72</v>
      </c>
      <c r="H6956" s="33">
        <v>0</v>
      </c>
      <c r="I6956" s="33">
        <v>5241</v>
      </c>
      <c r="J6956" s="33">
        <v>453</v>
      </c>
      <c r="K6956" s="33">
        <v>7500</v>
      </c>
      <c r="L6956" s="33">
        <v>1</v>
      </c>
      <c r="M6956" s="33">
        <v>0</v>
      </c>
      <c r="N6956" s="33">
        <v>181021.58</v>
      </c>
      <c r="O6956" s="33">
        <v>1169.7</v>
      </c>
      <c r="P6956" s="33">
        <v>2201</v>
      </c>
    </row>
    <row r="6957" spans="1:16">
      <c r="A6957" s="27" t="s">
        <v>1054</v>
      </c>
      <c r="B6957" s="31">
        <v>202602</v>
      </c>
      <c r="C6957" s="27" t="s">
        <v>127</v>
      </c>
      <c r="D6957" s="27" t="s">
        <v>211</v>
      </c>
      <c r="E6957" s="27" t="s">
        <v>33</v>
      </c>
      <c r="F6957" s="27" t="s">
        <v>257</v>
      </c>
      <c r="G6957" s="33">
        <v>191105.42</v>
      </c>
      <c r="H6957" s="33">
        <v>0</v>
      </c>
      <c r="I6957" s="33">
        <v>4705</v>
      </c>
      <c r="J6957" s="33">
        <v>340</v>
      </c>
      <c r="K6957" s="33">
        <v>7500</v>
      </c>
      <c r="L6957" s="33">
        <v>1</v>
      </c>
      <c r="M6957" s="33">
        <v>0</v>
      </c>
      <c r="N6957" s="33">
        <v>186111.86</v>
      </c>
      <c r="O6957" s="33">
        <v>1049.2</v>
      </c>
      <c r="P6957" s="33">
        <v>1908</v>
      </c>
    </row>
    <row r="6958" spans="1:16">
      <c r="A6958" s="27" t="s">
        <v>1054</v>
      </c>
      <c r="B6958" s="31">
        <v>202603</v>
      </c>
      <c r="C6958" s="27" t="s">
        <v>127</v>
      </c>
      <c r="D6958" s="27" t="s">
        <v>211</v>
      </c>
      <c r="E6958" s="27" t="s">
        <v>33</v>
      </c>
      <c r="F6958" s="27" t="s">
        <v>257</v>
      </c>
      <c r="G6958" s="33">
        <v>248456.49</v>
      </c>
      <c r="H6958" s="33">
        <v>0</v>
      </c>
      <c r="I6958" s="33">
        <v>6097</v>
      </c>
      <c r="J6958" s="33">
        <v>467</v>
      </c>
      <c r="K6958" s="33">
        <v>7500</v>
      </c>
      <c r="L6958" s="33">
        <v>1</v>
      </c>
      <c r="M6958" s="33">
        <v>0</v>
      </c>
      <c r="N6958" s="33">
        <v>231459.3</v>
      </c>
      <c r="O6958" s="33">
        <v>1402.4</v>
      </c>
      <c r="P6958" s="33">
        <v>2467</v>
      </c>
    </row>
    <row r="6959" spans="1:16">
      <c r="A6959" s="27" t="s">
        <v>1054</v>
      </c>
      <c r="B6959" s="31">
        <v>202604</v>
      </c>
      <c r="C6959" s="27" t="s">
        <v>127</v>
      </c>
      <c r="D6959" s="27" t="s">
        <v>211</v>
      </c>
      <c r="E6959" s="27" t="s">
        <v>33</v>
      </c>
      <c r="F6959" s="27" t="s">
        <v>257</v>
      </c>
      <c r="G6959" s="33">
        <v>274441.85</v>
      </c>
      <c r="H6959" s="33">
        <v>0</v>
      </c>
      <c r="I6959" s="33">
        <v>7423</v>
      </c>
      <c r="J6959" s="33">
        <v>579</v>
      </c>
      <c r="K6959" s="33">
        <v>7500</v>
      </c>
      <c r="L6959" s="33">
        <v>1</v>
      </c>
      <c r="M6959" s="33">
        <v>0</v>
      </c>
      <c r="N6959" s="33">
        <v>271803.49</v>
      </c>
      <c r="O6959" s="33">
        <v>1474.9</v>
      </c>
      <c r="P6959" s="33">
        <v>2853</v>
      </c>
    </row>
    <row r="6960" spans="1:16">
      <c r="A6960" s="27" t="s">
        <v>1054</v>
      </c>
      <c r="B6960" s="31">
        <v>202605</v>
      </c>
      <c r="C6960" s="27" t="s">
        <v>127</v>
      </c>
      <c r="D6960" s="27" t="s">
        <v>211</v>
      </c>
      <c r="E6960" s="27" t="s">
        <v>33</v>
      </c>
      <c r="F6960" s="27" t="s">
        <v>257</v>
      </c>
      <c r="G6960" s="33">
        <v>315546.04</v>
      </c>
      <c r="H6960" s="33">
        <v>0</v>
      </c>
      <c r="I6960" s="33">
        <v>8042</v>
      </c>
      <c r="J6960" s="33">
        <v>640</v>
      </c>
      <c r="K6960" s="33">
        <v>7500</v>
      </c>
      <c r="L6960" s="33">
        <v>1</v>
      </c>
      <c r="M6960" s="33">
        <v>0</v>
      </c>
      <c r="N6960" s="33">
        <v>297069.29</v>
      </c>
      <c r="O6960" s="33">
        <v>1734.6</v>
      </c>
      <c r="P6960" s="33">
        <v>3251</v>
      </c>
    </row>
    <row r="6961" spans="1:16">
      <c r="A6961" s="27" t="s">
        <v>1054</v>
      </c>
      <c r="B6961" s="31">
        <v>202606</v>
      </c>
      <c r="C6961" s="27" t="s">
        <v>127</v>
      </c>
      <c r="D6961" s="27" t="s">
        <v>211</v>
      </c>
      <c r="E6961" s="27" t="s">
        <v>33</v>
      </c>
      <c r="F6961" s="27" t="s">
        <v>257</v>
      </c>
      <c r="G6961" s="33">
        <v>293405.95</v>
      </c>
      <c r="H6961" s="33">
        <v>0</v>
      </c>
      <c r="I6961" s="33">
        <v>7629</v>
      </c>
      <c r="J6961" s="33">
        <v>507</v>
      </c>
      <c r="K6961" s="33">
        <v>7500</v>
      </c>
      <c r="L6961" s="33">
        <v>1</v>
      </c>
      <c r="M6961" s="33">
        <v>0</v>
      </c>
      <c r="N6961" s="33">
        <v>289613.01</v>
      </c>
      <c r="O6961" s="33">
        <v>1515.4</v>
      </c>
      <c r="P6961" s="33">
        <v>3107</v>
      </c>
    </row>
    <row r="6962" spans="1:16">
      <c r="A6962" s="27" t="s">
        <v>1054</v>
      </c>
      <c r="B6962" s="31">
        <v>202607</v>
      </c>
      <c r="C6962" s="27" t="s">
        <v>127</v>
      </c>
      <c r="D6962" s="27" t="s">
        <v>211</v>
      </c>
      <c r="E6962" s="27" t="s">
        <v>33</v>
      </c>
      <c r="F6962" s="27" t="s">
        <v>257</v>
      </c>
      <c r="G6962" s="33">
        <v>279444.05</v>
      </c>
      <c r="H6962" s="33">
        <v>0</v>
      </c>
      <c r="I6962" s="33">
        <v>7916</v>
      </c>
      <c r="J6962" s="33">
        <v>524</v>
      </c>
      <c r="K6962" s="33">
        <v>7500</v>
      </c>
      <c r="L6962" s="33">
        <v>1</v>
      </c>
      <c r="M6962" s="33">
        <v>0</v>
      </c>
      <c r="N6962" s="33">
        <v>256959.62</v>
      </c>
      <c r="O6962" s="33">
        <v>1458.4</v>
      </c>
      <c r="P6962" s="33">
        <v>2998</v>
      </c>
    </row>
    <row r="6963" spans="1:16">
      <c r="A6963" s="27" t="s">
        <v>1056</v>
      </c>
      <c r="B6963" s="31">
        <v>202408</v>
      </c>
      <c r="C6963" s="27" t="s">
        <v>127</v>
      </c>
      <c r="D6963" s="27" t="s">
        <v>211</v>
      </c>
      <c r="E6963" s="27" t="s">
        <v>33</v>
      </c>
      <c r="F6963" s="27" t="s">
        <v>257</v>
      </c>
      <c r="G6963" s="33">
        <v>241429.13</v>
      </c>
      <c r="H6963" s="33">
        <v>241429.13</v>
      </c>
      <c r="I6963" s="33">
        <v>5982</v>
      </c>
      <c r="J6963" s="33">
        <v>470</v>
      </c>
      <c r="K6963" s="33">
        <v>8300</v>
      </c>
      <c r="L6963" s="33">
        <v>1</v>
      </c>
      <c r="M6963" s="33">
        <v>1</v>
      </c>
      <c r="N6963" s="33">
        <v>275852.1</v>
      </c>
      <c r="O6963" s="33">
        <v>1498.5</v>
      </c>
      <c r="P6963" s="33">
        <v>2459</v>
      </c>
    </row>
    <row r="6964" spans="1:16">
      <c r="A6964" s="27" t="s">
        <v>1056</v>
      </c>
      <c r="B6964" s="31">
        <v>202409</v>
      </c>
      <c r="C6964" s="27" t="s">
        <v>127</v>
      </c>
      <c r="D6964" s="27" t="s">
        <v>211</v>
      </c>
      <c r="E6964" s="27" t="s">
        <v>33</v>
      </c>
      <c r="F6964" s="27" t="s">
        <v>257</v>
      </c>
      <c r="G6964" s="33">
        <v>262650.52</v>
      </c>
      <c r="H6964" s="33">
        <v>262650.52</v>
      </c>
      <c r="I6964" s="33">
        <v>6549</v>
      </c>
      <c r="J6964" s="33">
        <v>425</v>
      </c>
      <c r="K6964" s="33">
        <v>8300</v>
      </c>
      <c r="L6964" s="33">
        <v>1</v>
      </c>
      <c r="M6964" s="33">
        <v>1</v>
      </c>
      <c r="N6964" s="33">
        <v>264680.86</v>
      </c>
      <c r="O6964" s="33">
        <v>1404</v>
      </c>
      <c r="P6964" s="33">
        <v>2630</v>
      </c>
    </row>
    <row r="6965" spans="1:16">
      <c r="A6965" s="27" t="s">
        <v>1056</v>
      </c>
      <c r="B6965" s="31">
        <v>202410</v>
      </c>
      <c r="C6965" s="27" t="s">
        <v>127</v>
      </c>
      <c r="D6965" s="27" t="s">
        <v>211</v>
      </c>
      <c r="E6965" s="27" t="s">
        <v>33</v>
      </c>
      <c r="F6965" s="27" t="s">
        <v>257</v>
      </c>
      <c r="G6965" s="33">
        <v>273328.46</v>
      </c>
      <c r="H6965" s="33">
        <v>273328.46</v>
      </c>
      <c r="I6965" s="33">
        <v>6628</v>
      </c>
      <c r="J6965" s="33">
        <v>526</v>
      </c>
      <c r="K6965" s="33">
        <v>8300</v>
      </c>
      <c r="L6965" s="33">
        <v>1</v>
      </c>
      <c r="M6965" s="33">
        <v>1</v>
      </c>
      <c r="N6965" s="33">
        <v>290119.15</v>
      </c>
      <c r="O6965" s="33">
        <v>1452.6</v>
      </c>
      <c r="P6965" s="33">
        <v>2779</v>
      </c>
    </row>
    <row r="6966" spans="1:16">
      <c r="A6966" s="27" t="s">
        <v>1056</v>
      </c>
      <c r="B6966" s="31">
        <v>202411</v>
      </c>
      <c r="C6966" s="27" t="s">
        <v>127</v>
      </c>
      <c r="D6966" s="27" t="s">
        <v>211</v>
      </c>
      <c r="E6966" s="27" t="s">
        <v>33</v>
      </c>
      <c r="F6966" s="27" t="s">
        <v>257</v>
      </c>
      <c r="G6966" s="33">
        <v>289881.88</v>
      </c>
      <c r="H6966" s="33">
        <v>289881.88</v>
      </c>
      <c r="I6966" s="33">
        <v>7682</v>
      </c>
      <c r="J6966" s="33">
        <v>524</v>
      </c>
      <c r="K6966" s="33">
        <v>8300</v>
      </c>
      <c r="L6966" s="33">
        <v>1</v>
      </c>
      <c r="M6966" s="33">
        <v>1</v>
      </c>
      <c r="N6966" s="33">
        <v>349385.86</v>
      </c>
      <c r="O6966" s="33">
        <v>1573.7</v>
      </c>
      <c r="P6966" s="33">
        <v>3145</v>
      </c>
    </row>
    <row r="6967" spans="1:16">
      <c r="A6967" s="27" t="s">
        <v>1056</v>
      </c>
      <c r="B6967" s="31">
        <v>202412</v>
      </c>
      <c r="C6967" s="27" t="s">
        <v>127</v>
      </c>
      <c r="D6967" s="27" t="s">
        <v>211</v>
      </c>
      <c r="E6967" s="27" t="s">
        <v>33</v>
      </c>
      <c r="F6967" s="27" t="s">
        <v>257</v>
      </c>
      <c r="G6967" s="33">
        <v>350250.52</v>
      </c>
      <c r="H6967" s="33">
        <v>350250.52</v>
      </c>
      <c r="I6967" s="33">
        <v>9206</v>
      </c>
      <c r="J6967" s="33">
        <v>584</v>
      </c>
      <c r="K6967" s="33">
        <v>8300</v>
      </c>
      <c r="L6967" s="33">
        <v>1</v>
      </c>
      <c r="M6967" s="33">
        <v>1</v>
      </c>
      <c r="N6967" s="33">
        <v>400236.29</v>
      </c>
      <c r="O6967" s="33">
        <v>2000</v>
      </c>
      <c r="P6967" s="33">
        <v>3689</v>
      </c>
    </row>
    <row r="6968" spans="1:16">
      <c r="A6968" s="27" t="s">
        <v>1056</v>
      </c>
      <c r="B6968" s="31">
        <v>202501</v>
      </c>
      <c r="C6968" s="27" t="s">
        <v>127</v>
      </c>
      <c r="D6968" s="27" t="s">
        <v>211</v>
      </c>
      <c r="E6968" s="27" t="s">
        <v>33</v>
      </c>
      <c r="F6968" s="27" t="s">
        <v>257</v>
      </c>
      <c r="G6968" s="33">
        <v>170392.51</v>
      </c>
      <c r="H6968" s="33">
        <v>170392.51</v>
      </c>
      <c r="I6968" s="33">
        <v>4522</v>
      </c>
      <c r="J6968" s="33">
        <v>362</v>
      </c>
      <c r="K6968" s="33">
        <v>8300</v>
      </c>
      <c r="L6968" s="33">
        <v>1</v>
      </c>
      <c r="M6968" s="33">
        <v>1</v>
      </c>
      <c r="N6968" s="33">
        <v>203004.23</v>
      </c>
      <c r="O6968" s="33">
        <v>908.9</v>
      </c>
      <c r="P6968" s="33">
        <v>1845</v>
      </c>
    </row>
    <row r="6969" spans="1:16">
      <c r="A6969" s="27" t="s">
        <v>1056</v>
      </c>
      <c r="B6969" s="31">
        <v>202502</v>
      </c>
      <c r="C6969" s="27" t="s">
        <v>127</v>
      </c>
      <c r="D6969" s="27" t="s">
        <v>211</v>
      </c>
      <c r="E6969" s="27" t="s">
        <v>33</v>
      </c>
      <c r="F6969" s="27" t="s">
        <v>257</v>
      </c>
      <c r="G6969" s="33">
        <v>182269.36</v>
      </c>
      <c r="H6969" s="33">
        <v>182269.36</v>
      </c>
      <c r="I6969" s="33">
        <v>4513</v>
      </c>
      <c r="J6969" s="33">
        <v>379</v>
      </c>
      <c r="K6969" s="33">
        <v>8300</v>
      </c>
      <c r="L6969" s="33">
        <v>1</v>
      </c>
      <c r="M6969" s="33">
        <v>1</v>
      </c>
      <c r="N6969" s="33">
        <v>208712.66</v>
      </c>
      <c r="O6969" s="33">
        <v>932.7</v>
      </c>
      <c r="P6969" s="33">
        <v>1858</v>
      </c>
    </row>
    <row r="6970" spans="1:16">
      <c r="A6970" s="27" t="s">
        <v>1056</v>
      </c>
      <c r="B6970" s="31">
        <v>202503</v>
      </c>
      <c r="C6970" s="27" t="s">
        <v>127</v>
      </c>
      <c r="D6970" s="27" t="s">
        <v>211</v>
      </c>
      <c r="E6970" s="27" t="s">
        <v>33</v>
      </c>
      <c r="F6970" s="27" t="s">
        <v>257</v>
      </c>
      <c r="G6970" s="33">
        <v>234360.37</v>
      </c>
      <c r="H6970" s="33">
        <v>234360.37</v>
      </c>
      <c r="I6970" s="33">
        <v>5666</v>
      </c>
      <c r="J6970" s="33">
        <v>489</v>
      </c>
      <c r="K6970" s="33">
        <v>8300</v>
      </c>
      <c r="L6970" s="33">
        <v>1</v>
      </c>
      <c r="M6970" s="33">
        <v>1</v>
      </c>
      <c r="N6970" s="33">
        <v>259566.94</v>
      </c>
      <c r="O6970" s="33">
        <v>1448.1</v>
      </c>
      <c r="P6970" s="33">
        <v>2341</v>
      </c>
    </row>
    <row r="6971" spans="1:16">
      <c r="A6971" s="27" t="s">
        <v>1056</v>
      </c>
      <c r="B6971" s="31">
        <v>202504</v>
      </c>
      <c r="C6971" s="27" t="s">
        <v>127</v>
      </c>
      <c r="D6971" s="27" t="s">
        <v>211</v>
      </c>
      <c r="E6971" s="27" t="s">
        <v>33</v>
      </c>
      <c r="F6971" s="27" t="s">
        <v>257</v>
      </c>
      <c r="G6971" s="33">
        <v>298725.97</v>
      </c>
      <c r="H6971" s="33">
        <v>298725.97</v>
      </c>
      <c r="I6971" s="33">
        <v>6979</v>
      </c>
      <c r="J6971" s="33">
        <v>643</v>
      </c>
      <c r="K6971" s="33">
        <v>8300</v>
      </c>
      <c r="L6971" s="33">
        <v>1</v>
      </c>
      <c r="M6971" s="33">
        <v>1</v>
      </c>
      <c r="N6971" s="33">
        <v>304810.4</v>
      </c>
      <c r="O6971" s="33">
        <v>1615.7</v>
      </c>
      <c r="P6971" s="33">
        <v>3105</v>
      </c>
    </row>
    <row r="6972" spans="1:16">
      <c r="A6972" s="27" t="s">
        <v>1056</v>
      </c>
      <c r="B6972" s="31">
        <v>202505</v>
      </c>
      <c r="C6972" s="27" t="s">
        <v>127</v>
      </c>
      <c r="D6972" s="27" t="s">
        <v>211</v>
      </c>
      <c r="E6972" s="27" t="s">
        <v>33</v>
      </c>
      <c r="F6972" s="27" t="s">
        <v>257</v>
      </c>
      <c r="G6972" s="33">
        <v>293223.15</v>
      </c>
      <c r="H6972" s="33">
        <v>293223.15</v>
      </c>
      <c r="I6972" s="33">
        <v>8033</v>
      </c>
      <c r="J6972" s="33">
        <v>519</v>
      </c>
      <c r="K6972" s="33">
        <v>8300</v>
      </c>
      <c r="L6972" s="33">
        <v>1</v>
      </c>
      <c r="M6972" s="33">
        <v>1</v>
      </c>
      <c r="N6972" s="33">
        <v>333144.39</v>
      </c>
      <c r="O6972" s="33">
        <v>1446.5</v>
      </c>
      <c r="P6972" s="33">
        <v>3289</v>
      </c>
    </row>
    <row r="6973" spans="1:16">
      <c r="A6973" s="27" t="s">
        <v>1056</v>
      </c>
      <c r="B6973" s="31">
        <v>202506</v>
      </c>
      <c r="C6973" s="27" t="s">
        <v>127</v>
      </c>
      <c r="D6973" s="27" t="s">
        <v>211</v>
      </c>
      <c r="E6973" s="27" t="s">
        <v>33</v>
      </c>
      <c r="F6973" s="27" t="s">
        <v>257</v>
      </c>
      <c r="G6973" s="33">
        <v>305875.41</v>
      </c>
      <c r="H6973" s="33">
        <v>305875.41</v>
      </c>
      <c r="I6973" s="33">
        <v>7894</v>
      </c>
      <c r="J6973" s="33">
        <v>618</v>
      </c>
      <c r="K6973" s="33">
        <v>8300</v>
      </c>
      <c r="L6973" s="33">
        <v>1</v>
      </c>
      <c r="M6973" s="33">
        <v>1</v>
      </c>
      <c r="N6973" s="33">
        <v>324782.65</v>
      </c>
      <c r="O6973" s="33">
        <v>1658.3</v>
      </c>
      <c r="P6973" s="33">
        <v>3171</v>
      </c>
    </row>
    <row r="6974" spans="1:16">
      <c r="A6974" s="27" t="s">
        <v>1056</v>
      </c>
      <c r="B6974" s="31">
        <v>202507</v>
      </c>
      <c r="C6974" s="27" t="s">
        <v>127</v>
      </c>
      <c r="D6974" s="27" t="s">
        <v>211</v>
      </c>
      <c r="E6974" s="27" t="s">
        <v>33</v>
      </c>
      <c r="F6974" s="27" t="s">
        <v>257</v>
      </c>
      <c r="G6974" s="33">
        <v>277853.36</v>
      </c>
      <c r="H6974" s="33">
        <v>277853.36</v>
      </c>
      <c r="I6974" s="33">
        <v>7322</v>
      </c>
      <c r="J6974" s="33">
        <v>496</v>
      </c>
      <c r="K6974" s="33">
        <v>8300</v>
      </c>
      <c r="L6974" s="33">
        <v>1</v>
      </c>
      <c r="M6974" s="33">
        <v>1</v>
      </c>
      <c r="N6974" s="33">
        <v>288163.93</v>
      </c>
      <c r="O6974" s="33">
        <v>1478.7</v>
      </c>
      <c r="P6974" s="33">
        <v>2817</v>
      </c>
    </row>
    <row r="6975" spans="1:16">
      <c r="A6975" s="27" t="s">
        <v>1056</v>
      </c>
      <c r="B6975" s="31">
        <v>202508</v>
      </c>
      <c r="C6975" s="27" t="s">
        <v>127</v>
      </c>
      <c r="D6975" s="27" t="s">
        <v>211</v>
      </c>
      <c r="E6975" s="27" t="s">
        <v>33</v>
      </c>
      <c r="F6975" s="27" t="s">
        <v>257</v>
      </c>
      <c r="G6975" s="33">
        <v>259438.51</v>
      </c>
      <c r="H6975" s="33">
        <v>259438.51</v>
      </c>
      <c r="I6975" s="33">
        <v>6189</v>
      </c>
      <c r="J6975" s="33">
        <v>484</v>
      </c>
      <c r="K6975" s="33">
        <v>8300</v>
      </c>
      <c r="L6975" s="33">
        <v>1</v>
      </c>
      <c r="M6975" s="33">
        <v>1</v>
      </c>
      <c r="N6975" s="33">
        <v>276955.51</v>
      </c>
      <c r="O6975" s="33">
        <v>1445.7</v>
      </c>
      <c r="P6975" s="33">
        <v>2753</v>
      </c>
    </row>
    <row r="6976" spans="1:16">
      <c r="A6976" s="27" t="s">
        <v>1056</v>
      </c>
      <c r="B6976" s="31">
        <v>202509</v>
      </c>
      <c r="C6976" s="27" t="s">
        <v>127</v>
      </c>
      <c r="D6976" s="27" t="s">
        <v>211</v>
      </c>
      <c r="E6976" s="27" t="s">
        <v>33</v>
      </c>
      <c r="F6976" s="27" t="s">
        <v>257</v>
      </c>
      <c r="G6976" s="33">
        <v>245578.09</v>
      </c>
      <c r="H6976" s="33">
        <v>245578.09</v>
      </c>
      <c r="I6976" s="33">
        <v>6480</v>
      </c>
      <c r="J6976" s="33">
        <v>496</v>
      </c>
      <c r="K6976" s="33">
        <v>8300</v>
      </c>
      <c r="L6976" s="33">
        <v>1</v>
      </c>
      <c r="M6976" s="33">
        <v>1</v>
      </c>
      <c r="N6976" s="33">
        <v>265739.59</v>
      </c>
      <c r="O6976" s="33">
        <v>1464.3</v>
      </c>
      <c r="P6976" s="33">
        <v>2599</v>
      </c>
    </row>
    <row r="6977" spans="1:16">
      <c r="A6977" s="27" t="s">
        <v>1056</v>
      </c>
      <c r="B6977" s="31">
        <v>202510</v>
      </c>
      <c r="C6977" s="27" t="s">
        <v>127</v>
      </c>
      <c r="D6977" s="27" t="s">
        <v>211</v>
      </c>
      <c r="E6977" s="27" t="s">
        <v>33</v>
      </c>
      <c r="F6977" s="27" t="s">
        <v>257</v>
      </c>
      <c r="G6977" s="33">
        <v>229665.32</v>
      </c>
      <c r="H6977" s="33">
        <v>229665.32</v>
      </c>
      <c r="I6977" s="33">
        <v>6219</v>
      </c>
      <c r="J6977" s="33">
        <v>409</v>
      </c>
      <c r="K6977" s="33">
        <v>8300</v>
      </c>
      <c r="L6977" s="33">
        <v>1</v>
      </c>
      <c r="M6977" s="33">
        <v>1</v>
      </c>
      <c r="N6977" s="33">
        <v>291279.62</v>
      </c>
      <c r="O6977" s="33">
        <v>1241.9</v>
      </c>
      <c r="P6977" s="33">
        <v>2547</v>
      </c>
    </row>
    <row r="6978" spans="1:16">
      <c r="A6978" s="27" t="s">
        <v>1056</v>
      </c>
      <c r="B6978" s="31">
        <v>202511</v>
      </c>
      <c r="C6978" s="27" t="s">
        <v>127</v>
      </c>
      <c r="D6978" s="27" t="s">
        <v>211</v>
      </c>
      <c r="E6978" s="27" t="s">
        <v>33</v>
      </c>
      <c r="F6978" s="27" t="s">
        <v>257</v>
      </c>
      <c r="G6978" s="33">
        <v>331207.95</v>
      </c>
      <c r="H6978" s="33">
        <v>331207.95</v>
      </c>
      <c r="I6978" s="33">
        <v>8177</v>
      </c>
      <c r="J6978" s="33">
        <v>666</v>
      </c>
      <c r="K6978" s="33">
        <v>8300</v>
      </c>
      <c r="L6978" s="33">
        <v>1</v>
      </c>
      <c r="M6978" s="33">
        <v>1</v>
      </c>
      <c r="N6978" s="33">
        <v>350783.41</v>
      </c>
      <c r="O6978" s="33">
        <v>1885.9</v>
      </c>
      <c r="P6978" s="33">
        <v>3419</v>
      </c>
    </row>
    <row r="6979" spans="1:16">
      <c r="A6979" s="27" t="s">
        <v>1056</v>
      </c>
      <c r="B6979" s="31">
        <v>202512</v>
      </c>
      <c r="C6979" s="27" t="s">
        <v>127</v>
      </c>
      <c r="D6979" s="27" t="s">
        <v>211</v>
      </c>
      <c r="E6979" s="27" t="s">
        <v>33</v>
      </c>
      <c r="F6979" s="27" t="s">
        <v>257</v>
      </c>
      <c r="G6979" s="33">
        <v>366561.15</v>
      </c>
      <c r="H6979" s="33">
        <v>366561.15</v>
      </c>
      <c r="I6979" s="33">
        <v>10363</v>
      </c>
      <c r="J6979" s="33">
        <v>833</v>
      </c>
      <c r="K6979" s="33">
        <v>8300</v>
      </c>
      <c r="L6979" s="33">
        <v>1</v>
      </c>
      <c r="M6979" s="33">
        <v>1</v>
      </c>
      <c r="N6979" s="33">
        <v>401837.23</v>
      </c>
      <c r="O6979" s="33">
        <v>2080.6</v>
      </c>
      <c r="P6979" s="33">
        <v>4000</v>
      </c>
    </row>
    <row r="6980" spans="1:16">
      <c r="A6980" s="27" t="s">
        <v>1056</v>
      </c>
      <c r="B6980" s="31">
        <v>202601</v>
      </c>
      <c r="C6980" s="27" t="s">
        <v>127</v>
      </c>
      <c r="D6980" s="27" t="s">
        <v>211</v>
      </c>
      <c r="E6980" s="27" t="s">
        <v>33</v>
      </c>
      <c r="F6980" s="27" t="s">
        <v>257</v>
      </c>
      <c r="G6980" s="33">
        <v>184872.43</v>
      </c>
      <c r="H6980" s="33">
        <v>184872.43</v>
      </c>
      <c r="I6980" s="33">
        <v>4814</v>
      </c>
      <c r="J6980" s="33">
        <v>416</v>
      </c>
      <c r="K6980" s="33">
        <v>8300</v>
      </c>
      <c r="L6980" s="33">
        <v>1</v>
      </c>
      <c r="M6980" s="33">
        <v>1</v>
      </c>
      <c r="N6980" s="33">
        <v>203816.25</v>
      </c>
      <c r="O6980" s="33">
        <v>956.5</v>
      </c>
      <c r="P6980" s="33">
        <v>1884</v>
      </c>
    </row>
    <row r="6981" spans="1:16">
      <c r="A6981" s="27" t="s">
        <v>1056</v>
      </c>
      <c r="B6981" s="31">
        <v>202602</v>
      </c>
      <c r="C6981" s="27" t="s">
        <v>127</v>
      </c>
      <c r="D6981" s="27" t="s">
        <v>211</v>
      </c>
      <c r="E6981" s="27" t="s">
        <v>33</v>
      </c>
      <c r="F6981" s="27" t="s">
        <v>257</v>
      </c>
      <c r="G6981" s="33">
        <v>198710.41</v>
      </c>
      <c r="H6981" s="33">
        <v>198710.41</v>
      </c>
      <c r="I6981" s="33">
        <v>4838</v>
      </c>
      <c r="J6981" s="33">
        <v>374</v>
      </c>
      <c r="K6981" s="33">
        <v>8300</v>
      </c>
      <c r="L6981" s="33">
        <v>1</v>
      </c>
      <c r="M6981" s="33">
        <v>1</v>
      </c>
      <c r="N6981" s="33">
        <v>209547.51</v>
      </c>
      <c r="O6981" s="33">
        <v>1101</v>
      </c>
      <c r="P6981" s="33">
        <v>1941</v>
      </c>
    </row>
    <row r="6982" spans="1:16">
      <c r="A6982" s="27" t="s">
        <v>1056</v>
      </c>
      <c r="B6982" s="31">
        <v>202603</v>
      </c>
      <c r="C6982" s="27" t="s">
        <v>127</v>
      </c>
      <c r="D6982" s="27" t="s">
        <v>211</v>
      </c>
      <c r="E6982" s="27" t="s">
        <v>33</v>
      </c>
      <c r="F6982" s="27" t="s">
        <v>257</v>
      </c>
      <c r="G6982" s="33">
        <v>244157.95</v>
      </c>
      <c r="H6982" s="33">
        <v>244157.95</v>
      </c>
      <c r="I6982" s="33">
        <v>6084</v>
      </c>
      <c r="J6982" s="33">
        <v>472</v>
      </c>
      <c r="K6982" s="33">
        <v>8300</v>
      </c>
      <c r="L6982" s="33">
        <v>1</v>
      </c>
      <c r="M6982" s="33">
        <v>1</v>
      </c>
      <c r="N6982" s="33">
        <v>260605.21</v>
      </c>
      <c r="O6982" s="33">
        <v>1219.2</v>
      </c>
      <c r="P6982" s="33">
        <v>2556</v>
      </c>
    </row>
    <row r="6983" spans="1:16">
      <c r="A6983" s="27" t="s">
        <v>1056</v>
      </c>
      <c r="B6983" s="31">
        <v>202604</v>
      </c>
      <c r="C6983" s="27" t="s">
        <v>127</v>
      </c>
      <c r="D6983" s="27" t="s">
        <v>211</v>
      </c>
      <c r="E6983" s="27" t="s">
        <v>33</v>
      </c>
      <c r="F6983" s="27" t="s">
        <v>257</v>
      </c>
      <c r="G6983" s="33">
        <v>281229.46</v>
      </c>
      <c r="H6983" s="33">
        <v>281229.46</v>
      </c>
      <c r="I6983" s="33">
        <v>6734</v>
      </c>
      <c r="J6983" s="33">
        <v>544</v>
      </c>
      <c r="K6983" s="33">
        <v>8300</v>
      </c>
      <c r="L6983" s="33">
        <v>1</v>
      </c>
      <c r="M6983" s="33">
        <v>1</v>
      </c>
      <c r="N6983" s="33">
        <v>306029.64</v>
      </c>
      <c r="O6983" s="33">
        <v>1507.5</v>
      </c>
      <c r="P6983" s="33">
        <v>2852</v>
      </c>
    </row>
    <row r="6984" spans="1:16">
      <c r="A6984" s="27" t="s">
        <v>1056</v>
      </c>
      <c r="B6984" s="31">
        <v>202605</v>
      </c>
      <c r="C6984" s="27" t="s">
        <v>127</v>
      </c>
      <c r="D6984" s="27" t="s">
        <v>211</v>
      </c>
      <c r="E6984" s="27" t="s">
        <v>33</v>
      </c>
      <c r="F6984" s="27" t="s">
        <v>257</v>
      </c>
      <c r="G6984" s="33">
        <v>314163.71</v>
      </c>
      <c r="H6984" s="33">
        <v>314163.71</v>
      </c>
      <c r="I6984" s="33">
        <v>8226</v>
      </c>
      <c r="J6984" s="33">
        <v>544</v>
      </c>
      <c r="K6984" s="33">
        <v>8300</v>
      </c>
      <c r="L6984" s="33">
        <v>1</v>
      </c>
      <c r="M6984" s="33">
        <v>1</v>
      </c>
      <c r="N6984" s="33">
        <v>334476.97</v>
      </c>
      <c r="O6984" s="33">
        <v>1742.2</v>
      </c>
      <c r="P6984" s="33">
        <v>3249</v>
      </c>
    </row>
    <row r="6985" spans="1:16">
      <c r="A6985" s="27" t="s">
        <v>1056</v>
      </c>
      <c r="B6985" s="31">
        <v>202606</v>
      </c>
      <c r="C6985" s="27" t="s">
        <v>127</v>
      </c>
      <c r="D6985" s="27" t="s">
        <v>211</v>
      </c>
      <c r="E6985" s="27" t="s">
        <v>33</v>
      </c>
      <c r="F6985" s="27" t="s">
        <v>257</v>
      </c>
      <c r="G6985" s="33">
        <v>336845.57</v>
      </c>
      <c r="H6985" s="33">
        <v>336845.57</v>
      </c>
      <c r="I6985" s="33">
        <v>8098</v>
      </c>
      <c r="J6985" s="33">
        <v>599</v>
      </c>
      <c r="K6985" s="33">
        <v>8300</v>
      </c>
      <c r="L6985" s="33">
        <v>1</v>
      </c>
      <c r="M6985" s="33">
        <v>1</v>
      </c>
      <c r="N6985" s="33">
        <v>326081.78</v>
      </c>
      <c r="O6985" s="33">
        <v>1874.9</v>
      </c>
      <c r="P6985" s="33">
        <v>3483</v>
      </c>
    </row>
    <row r="6986" spans="1:16">
      <c r="A6986" s="27" t="s">
        <v>1056</v>
      </c>
      <c r="B6986" s="31">
        <v>202607</v>
      </c>
      <c r="C6986" s="27" t="s">
        <v>127</v>
      </c>
      <c r="D6986" s="27" t="s">
        <v>211</v>
      </c>
      <c r="E6986" s="27" t="s">
        <v>33</v>
      </c>
      <c r="F6986" s="27" t="s">
        <v>257</v>
      </c>
      <c r="G6986" s="33">
        <v>277221.48</v>
      </c>
      <c r="H6986" s="33">
        <v>277221.48</v>
      </c>
      <c r="I6986" s="33">
        <v>7420</v>
      </c>
      <c r="J6986" s="33">
        <v>591</v>
      </c>
      <c r="K6986" s="33">
        <v>8300</v>
      </c>
      <c r="L6986" s="33">
        <v>1</v>
      </c>
      <c r="M6986" s="33">
        <v>1</v>
      </c>
      <c r="N6986" s="33">
        <v>289316.59</v>
      </c>
      <c r="O6986" s="33">
        <v>1445.5</v>
      </c>
      <c r="P6986" s="33">
        <v>3025</v>
      </c>
    </row>
    <row r="6987" spans="1:16">
      <c r="A6987" s="27" t="s">
        <v>1058</v>
      </c>
      <c r="B6987" s="31">
        <v>202410</v>
      </c>
      <c r="C6987" s="27" t="s">
        <v>127</v>
      </c>
      <c r="D6987" s="27" t="s">
        <v>211</v>
      </c>
      <c r="E6987" s="27" t="s">
        <v>33</v>
      </c>
      <c r="F6987" s="27" t="s">
        <v>257</v>
      </c>
      <c r="G6987" s="33">
        <v>196728.83</v>
      </c>
      <c r="H6987" s="33">
        <v>0</v>
      </c>
      <c r="I6987" s="33">
        <v>4993</v>
      </c>
      <c r="J6987" s="33">
        <v>318</v>
      </c>
      <c r="K6987" s="33">
        <v>9200</v>
      </c>
      <c r="L6987" s="33">
        <v>1</v>
      </c>
      <c r="M6987" s="33">
        <v>0</v>
      </c>
      <c r="N6987" s="33">
        <v>315610.95</v>
      </c>
      <c r="O6987" s="33">
        <v>1082.5</v>
      </c>
      <c r="P6987" s="33">
        <v>2006</v>
      </c>
    </row>
    <row r="6988" spans="1:16">
      <c r="A6988" s="27" t="s">
        <v>1058</v>
      </c>
      <c r="B6988" s="31">
        <v>202411</v>
      </c>
      <c r="C6988" s="27" t="s">
        <v>127</v>
      </c>
      <c r="D6988" s="27" t="s">
        <v>211</v>
      </c>
      <c r="E6988" s="27" t="s">
        <v>33</v>
      </c>
      <c r="F6988" s="27" t="s">
        <v>257</v>
      </c>
      <c r="G6988" s="33">
        <v>245534.72</v>
      </c>
      <c r="H6988" s="33">
        <v>0</v>
      </c>
      <c r="I6988" s="33">
        <v>6293</v>
      </c>
      <c r="J6988" s="33">
        <v>465</v>
      </c>
      <c r="K6988" s="33">
        <v>9200</v>
      </c>
      <c r="L6988" s="33">
        <v>1</v>
      </c>
      <c r="M6988" s="33">
        <v>0</v>
      </c>
      <c r="N6988" s="33">
        <v>380085.23</v>
      </c>
      <c r="O6988" s="33">
        <v>1419.6</v>
      </c>
      <c r="P6988" s="33">
        <v>2577</v>
      </c>
    </row>
    <row r="6989" spans="1:16">
      <c r="A6989" s="27" t="s">
        <v>1058</v>
      </c>
      <c r="B6989" s="31">
        <v>202412</v>
      </c>
      <c r="C6989" s="27" t="s">
        <v>127</v>
      </c>
      <c r="D6989" s="27" t="s">
        <v>211</v>
      </c>
      <c r="E6989" s="27" t="s">
        <v>33</v>
      </c>
      <c r="F6989" s="27" t="s">
        <v>257</v>
      </c>
      <c r="G6989" s="33">
        <v>305938.63</v>
      </c>
      <c r="H6989" s="33">
        <v>0</v>
      </c>
      <c r="I6989" s="33">
        <v>7423</v>
      </c>
      <c r="J6989" s="33">
        <v>601</v>
      </c>
      <c r="K6989" s="33">
        <v>9200</v>
      </c>
      <c r="L6989" s="33">
        <v>1</v>
      </c>
      <c r="M6989" s="33">
        <v>0</v>
      </c>
      <c r="N6989" s="33">
        <v>435403.72</v>
      </c>
      <c r="O6989" s="33">
        <v>1806.6</v>
      </c>
      <c r="P6989" s="33">
        <v>3087</v>
      </c>
    </row>
    <row r="6990" spans="1:16">
      <c r="A6990" s="27" t="s">
        <v>1058</v>
      </c>
      <c r="B6990" s="31">
        <v>202501</v>
      </c>
      <c r="C6990" s="27" t="s">
        <v>127</v>
      </c>
      <c r="D6990" s="27" t="s">
        <v>211</v>
      </c>
      <c r="E6990" s="27" t="s">
        <v>33</v>
      </c>
      <c r="F6990" s="27" t="s">
        <v>257</v>
      </c>
      <c r="G6990" s="33">
        <v>156394.91</v>
      </c>
      <c r="H6990" s="33">
        <v>0</v>
      </c>
      <c r="I6990" s="33">
        <v>3854</v>
      </c>
      <c r="J6990" s="33">
        <v>332</v>
      </c>
      <c r="K6990" s="33">
        <v>9200</v>
      </c>
      <c r="L6990" s="33">
        <v>1</v>
      </c>
      <c r="M6990" s="33">
        <v>0</v>
      </c>
      <c r="N6990" s="33">
        <v>220841.54</v>
      </c>
      <c r="O6990" s="33">
        <v>979.5</v>
      </c>
      <c r="P6990" s="33">
        <v>1526</v>
      </c>
    </row>
    <row r="6991" spans="1:16">
      <c r="A6991" s="27" t="s">
        <v>1058</v>
      </c>
      <c r="B6991" s="31">
        <v>202502</v>
      </c>
      <c r="C6991" s="27" t="s">
        <v>127</v>
      </c>
      <c r="D6991" s="27" t="s">
        <v>211</v>
      </c>
      <c r="E6991" s="27" t="s">
        <v>33</v>
      </c>
      <c r="F6991" s="27" t="s">
        <v>257</v>
      </c>
      <c r="G6991" s="33">
        <v>194498.36</v>
      </c>
      <c r="H6991" s="33">
        <v>0</v>
      </c>
      <c r="I6991" s="33">
        <v>4703</v>
      </c>
      <c r="J6991" s="33">
        <v>387</v>
      </c>
      <c r="K6991" s="33">
        <v>9200</v>
      </c>
      <c r="L6991" s="33">
        <v>1</v>
      </c>
      <c r="M6991" s="33">
        <v>0</v>
      </c>
      <c r="N6991" s="33">
        <v>227051.54</v>
      </c>
      <c r="O6991" s="33">
        <v>1183.4</v>
      </c>
      <c r="P6991" s="33">
        <v>1906</v>
      </c>
    </row>
    <row r="6992" spans="1:16">
      <c r="A6992" s="27" t="s">
        <v>1058</v>
      </c>
      <c r="B6992" s="31">
        <v>202503</v>
      </c>
      <c r="C6992" s="27" t="s">
        <v>127</v>
      </c>
      <c r="D6992" s="27" t="s">
        <v>211</v>
      </c>
      <c r="E6992" s="27" t="s">
        <v>33</v>
      </c>
      <c r="F6992" s="27" t="s">
        <v>257</v>
      </c>
      <c r="G6992" s="33">
        <v>209925.23</v>
      </c>
      <c r="H6992" s="33">
        <v>0</v>
      </c>
      <c r="I6992" s="33">
        <v>5782</v>
      </c>
      <c r="J6992" s="33">
        <v>429</v>
      </c>
      <c r="K6992" s="33">
        <v>9200</v>
      </c>
      <c r="L6992" s="33">
        <v>1</v>
      </c>
      <c r="M6992" s="33">
        <v>0</v>
      </c>
      <c r="N6992" s="33">
        <v>282374.22</v>
      </c>
      <c r="O6992" s="33">
        <v>1094.4</v>
      </c>
      <c r="P6992" s="33">
        <v>2255</v>
      </c>
    </row>
    <row r="6993" spans="1:16">
      <c r="A6993" s="27" t="s">
        <v>1058</v>
      </c>
      <c r="B6993" s="31">
        <v>202504</v>
      </c>
      <c r="C6993" s="27" t="s">
        <v>127</v>
      </c>
      <c r="D6993" s="27" t="s">
        <v>211</v>
      </c>
      <c r="E6993" s="27" t="s">
        <v>33</v>
      </c>
      <c r="F6993" s="27" t="s">
        <v>257</v>
      </c>
      <c r="G6993" s="33">
        <v>294791.34</v>
      </c>
      <c r="H6993" s="33">
        <v>0</v>
      </c>
      <c r="I6993" s="33">
        <v>7601</v>
      </c>
      <c r="J6993" s="33">
        <v>569</v>
      </c>
      <c r="K6993" s="33">
        <v>9200</v>
      </c>
      <c r="L6993" s="33">
        <v>1</v>
      </c>
      <c r="M6993" s="33">
        <v>0</v>
      </c>
      <c r="N6993" s="33">
        <v>331593.07</v>
      </c>
      <c r="O6993" s="33">
        <v>1689.2</v>
      </c>
      <c r="P6993" s="33">
        <v>3130</v>
      </c>
    </row>
    <row r="6994" spans="1:16">
      <c r="A6994" s="27" t="s">
        <v>1058</v>
      </c>
      <c r="B6994" s="31">
        <v>202505</v>
      </c>
      <c r="C6994" s="27" t="s">
        <v>127</v>
      </c>
      <c r="D6994" s="27" t="s">
        <v>211</v>
      </c>
      <c r="E6994" s="27" t="s">
        <v>33</v>
      </c>
      <c r="F6994" s="27" t="s">
        <v>257</v>
      </c>
      <c r="G6994" s="33">
        <v>320194.18</v>
      </c>
      <c r="H6994" s="33">
        <v>0</v>
      </c>
      <c r="I6994" s="33">
        <v>8125</v>
      </c>
      <c r="J6994" s="33">
        <v>660</v>
      </c>
      <c r="K6994" s="33">
        <v>9200</v>
      </c>
      <c r="L6994" s="33">
        <v>1</v>
      </c>
      <c r="M6994" s="33">
        <v>0</v>
      </c>
      <c r="N6994" s="33">
        <v>362416.68</v>
      </c>
      <c r="O6994" s="33">
        <v>1738.9</v>
      </c>
      <c r="P6994" s="33">
        <v>3332</v>
      </c>
    </row>
    <row r="6995" spans="1:16">
      <c r="A6995" s="27" t="s">
        <v>1058</v>
      </c>
      <c r="B6995" s="31">
        <v>202506</v>
      </c>
      <c r="C6995" s="27" t="s">
        <v>127</v>
      </c>
      <c r="D6995" s="27" t="s">
        <v>211</v>
      </c>
      <c r="E6995" s="27" t="s">
        <v>33</v>
      </c>
      <c r="F6995" s="27" t="s">
        <v>257</v>
      </c>
      <c r="G6995" s="33">
        <v>316039.75</v>
      </c>
      <c r="H6995" s="33">
        <v>0</v>
      </c>
      <c r="I6995" s="33">
        <v>7664</v>
      </c>
      <c r="J6995" s="33">
        <v>621</v>
      </c>
      <c r="K6995" s="33">
        <v>9200</v>
      </c>
      <c r="L6995" s="33">
        <v>1</v>
      </c>
      <c r="M6995" s="33">
        <v>0</v>
      </c>
      <c r="N6995" s="33">
        <v>353320.21</v>
      </c>
      <c r="O6995" s="33">
        <v>2075.3</v>
      </c>
      <c r="P6995" s="33">
        <v>3262</v>
      </c>
    </row>
    <row r="6996" spans="1:16">
      <c r="A6996" s="27" t="s">
        <v>1058</v>
      </c>
      <c r="B6996" s="31">
        <v>202507</v>
      </c>
      <c r="C6996" s="27" t="s">
        <v>127</v>
      </c>
      <c r="D6996" s="27" t="s">
        <v>211</v>
      </c>
      <c r="E6996" s="27" t="s">
        <v>33</v>
      </c>
      <c r="F6996" s="27" t="s">
        <v>257</v>
      </c>
      <c r="G6996" s="33">
        <v>290276.14</v>
      </c>
      <c r="H6996" s="33">
        <v>0</v>
      </c>
      <c r="I6996" s="33">
        <v>7696</v>
      </c>
      <c r="J6996" s="33">
        <v>534</v>
      </c>
      <c r="K6996" s="33">
        <v>9200</v>
      </c>
      <c r="L6996" s="33">
        <v>1</v>
      </c>
      <c r="M6996" s="33">
        <v>0</v>
      </c>
      <c r="N6996" s="33">
        <v>313483.94</v>
      </c>
      <c r="O6996" s="33">
        <v>1701.8</v>
      </c>
      <c r="P6996" s="33">
        <v>3218</v>
      </c>
    </row>
    <row r="6997" spans="1:16">
      <c r="A6997" s="27" t="s">
        <v>1058</v>
      </c>
      <c r="B6997" s="31">
        <v>202508</v>
      </c>
      <c r="C6997" s="27" t="s">
        <v>127</v>
      </c>
      <c r="D6997" s="27" t="s">
        <v>211</v>
      </c>
      <c r="E6997" s="27" t="s">
        <v>33</v>
      </c>
      <c r="F6997" s="27" t="s">
        <v>257</v>
      </c>
      <c r="G6997" s="33">
        <v>317610.63</v>
      </c>
      <c r="H6997" s="33">
        <v>0</v>
      </c>
      <c r="I6997" s="33">
        <v>8361</v>
      </c>
      <c r="J6997" s="33">
        <v>710</v>
      </c>
      <c r="K6997" s="33">
        <v>9200</v>
      </c>
      <c r="L6997" s="33">
        <v>1</v>
      </c>
      <c r="M6997" s="33">
        <v>0</v>
      </c>
      <c r="N6997" s="33">
        <v>301290.66</v>
      </c>
      <c r="O6997" s="33">
        <v>1885.8</v>
      </c>
      <c r="P6997" s="33">
        <v>3278</v>
      </c>
    </row>
    <row r="6998" spans="1:16">
      <c r="A6998" s="27" t="s">
        <v>1058</v>
      </c>
      <c r="B6998" s="31">
        <v>202509</v>
      </c>
      <c r="C6998" s="27" t="s">
        <v>127</v>
      </c>
      <c r="D6998" s="27" t="s">
        <v>211</v>
      </c>
      <c r="E6998" s="27" t="s">
        <v>33</v>
      </c>
      <c r="F6998" s="27" t="s">
        <v>257</v>
      </c>
      <c r="G6998" s="33">
        <v>314179.22</v>
      </c>
      <c r="H6998" s="33">
        <v>0</v>
      </c>
      <c r="I6998" s="33">
        <v>8187</v>
      </c>
      <c r="J6998" s="33">
        <v>663</v>
      </c>
      <c r="K6998" s="33">
        <v>9200</v>
      </c>
      <c r="L6998" s="33">
        <v>1</v>
      </c>
      <c r="M6998" s="33">
        <v>0</v>
      </c>
      <c r="N6998" s="33">
        <v>289089.24</v>
      </c>
      <c r="O6998" s="33">
        <v>1889.2</v>
      </c>
      <c r="P6998" s="33">
        <v>3319</v>
      </c>
    </row>
    <row r="6999" spans="1:16">
      <c r="A6999" s="27" t="s">
        <v>1058</v>
      </c>
      <c r="B6999" s="31">
        <v>202510</v>
      </c>
      <c r="C6999" s="27" t="s">
        <v>127</v>
      </c>
      <c r="D6999" s="27" t="s">
        <v>211</v>
      </c>
      <c r="E6999" s="27" t="s">
        <v>33</v>
      </c>
      <c r="F6999" s="27" t="s">
        <v>257</v>
      </c>
      <c r="G6999" s="33">
        <v>295612.5</v>
      </c>
      <c r="H6999" s="33">
        <v>0</v>
      </c>
      <c r="I6999" s="33">
        <v>7876</v>
      </c>
      <c r="J6999" s="33">
        <v>616</v>
      </c>
      <c r="K6999" s="33">
        <v>9200</v>
      </c>
      <c r="L6999" s="33">
        <v>1</v>
      </c>
      <c r="M6999" s="33">
        <v>0</v>
      </c>
      <c r="N6999" s="33">
        <v>316873.39</v>
      </c>
      <c r="O6999" s="33">
        <v>1525.2</v>
      </c>
      <c r="P6999" s="33">
        <v>3178</v>
      </c>
    </row>
    <row r="7000" spans="1:16">
      <c r="A7000" s="27" t="s">
        <v>1058</v>
      </c>
      <c r="B7000" s="31">
        <v>202511</v>
      </c>
      <c r="C7000" s="27" t="s">
        <v>127</v>
      </c>
      <c r="D7000" s="27" t="s">
        <v>211</v>
      </c>
      <c r="E7000" s="27" t="s">
        <v>33</v>
      </c>
      <c r="F7000" s="27" t="s">
        <v>257</v>
      </c>
      <c r="G7000" s="33">
        <v>380765.28</v>
      </c>
      <c r="H7000" s="33">
        <v>0</v>
      </c>
      <c r="I7000" s="33">
        <v>9498</v>
      </c>
      <c r="J7000" s="33">
        <v>834</v>
      </c>
      <c r="K7000" s="33">
        <v>9200</v>
      </c>
      <c r="L7000" s="33">
        <v>1</v>
      </c>
      <c r="M7000" s="33">
        <v>0</v>
      </c>
      <c r="N7000" s="33">
        <v>381605.57</v>
      </c>
      <c r="O7000" s="33">
        <v>2090.4</v>
      </c>
      <c r="P7000" s="33">
        <v>3955</v>
      </c>
    </row>
    <row r="7001" spans="1:16">
      <c r="A7001" s="27" t="s">
        <v>1058</v>
      </c>
      <c r="B7001" s="31">
        <v>202512</v>
      </c>
      <c r="C7001" s="27" t="s">
        <v>127</v>
      </c>
      <c r="D7001" s="27" t="s">
        <v>211</v>
      </c>
      <c r="E7001" s="27" t="s">
        <v>33</v>
      </c>
      <c r="F7001" s="27" t="s">
        <v>257</v>
      </c>
      <c r="G7001" s="33">
        <v>450488.69</v>
      </c>
      <c r="H7001" s="33">
        <v>0</v>
      </c>
      <c r="I7001" s="33">
        <v>11004</v>
      </c>
      <c r="J7001" s="33">
        <v>747</v>
      </c>
      <c r="K7001" s="33">
        <v>9200</v>
      </c>
      <c r="L7001" s="33">
        <v>1</v>
      </c>
      <c r="M7001" s="33">
        <v>0</v>
      </c>
      <c r="N7001" s="33">
        <v>437145.33</v>
      </c>
      <c r="O7001" s="33">
        <v>2651.4</v>
      </c>
      <c r="P7001" s="33">
        <v>4624</v>
      </c>
    </row>
    <row r="7002" spans="1:16">
      <c r="A7002" s="27" t="s">
        <v>1058</v>
      </c>
      <c r="B7002" s="31">
        <v>202601</v>
      </c>
      <c r="C7002" s="27" t="s">
        <v>127</v>
      </c>
      <c r="D7002" s="27" t="s">
        <v>211</v>
      </c>
      <c r="E7002" s="27" t="s">
        <v>33</v>
      </c>
      <c r="F7002" s="27" t="s">
        <v>257</v>
      </c>
      <c r="G7002" s="33">
        <v>211874.93</v>
      </c>
      <c r="H7002" s="33">
        <v>0</v>
      </c>
      <c r="I7002" s="33">
        <v>5281</v>
      </c>
      <c r="J7002" s="33">
        <v>314</v>
      </c>
      <c r="K7002" s="33">
        <v>9200</v>
      </c>
      <c r="L7002" s="33">
        <v>1</v>
      </c>
      <c r="M7002" s="33">
        <v>0</v>
      </c>
      <c r="N7002" s="33">
        <v>221724.9</v>
      </c>
      <c r="O7002" s="33">
        <v>1191.5</v>
      </c>
      <c r="P7002" s="33">
        <v>2148</v>
      </c>
    </row>
    <row r="7003" spans="1:16">
      <c r="A7003" s="27" t="s">
        <v>1058</v>
      </c>
      <c r="B7003" s="31">
        <v>202602</v>
      </c>
      <c r="C7003" s="27" t="s">
        <v>127</v>
      </c>
      <c r="D7003" s="27" t="s">
        <v>211</v>
      </c>
      <c r="E7003" s="27" t="s">
        <v>33</v>
      </c>
      <c r="F7003" s="27" t="s">
        <v>257</v>
      </c>
      <c r="G7003" s="33">
        <v>205859.85</v>
      </c>
      <c r="H7003" s="33">
        <v>0</v>
      </c>
      <c r="I7003" s="33">
        <v>4699</v>
      </c>
      <c r="J7003" s="33">
        <v>399</v>
      </c>
      <c r="K7003" s="33">
        <v>9200</v>
      </c>
      <c r="L7003" s="33">
        <v>1</v>
      </c>
      <c r="M7003" s="33">
        <v>0</v>
      </c>
      <c r="N7003" s="33">
        <v>227959.75</v>
      </c>
      <c r="O7003" s="33">
        <v>1193.6</v>
      </c>
      <c r="P7003" s="33">
        <v>2049</v>
      </c>
    </row>
    <row r="7004" spans="1:16">
      <c r="A7004" s="27" t="s">
        <v>1058</v>
      </c>
      <c r="B7004" s="31">
        <v>202603</v>
      </c>
      <c r="C7004" s="27" t="s">
        <v>127</v>
      </c>
      <c r="D7004" s="27" t="s">
        <v>211</v>
      </c>
      <c r="E7004" s="27" t="s">
        <v>33</v>
      </c>
      <c r="F7004" s="27" t="s">
        <v>257</v>
      </c>
      <c r="G7004" s="33">
        <v>260776.68</v>
      </c>
      <c r="H7004" s="33">
        <v>0</v>
      </c>
      <c r="I7004" s="33">
        <v>6346</v>
      </c>
      <c r="J7004" s="33">
        <v>424</v>
      </c>
      <c r="K7004" s="33">
        <v>9200</v>
      </c>
      <c r="L7004" s="33">
        <v>1</v>
      </c>
      <c r="M7004" s="33">
        <v>0</v>
      </c>
      <c r="N7004" s="33">
        <v>283503.72</v>
      </c>
      <c r="O7004" s="33">
        <v>1509</v>
      </c>
      <c r="P7004" s="33">
        <v>2629</v>
      </c>
    </row>
    <row r="7005" spans="1:16">
      <c r="A7005" s="27" t="s">
        <v>1058</v>
      </c>
      <c r="B7005" s="31">
        <v>202604</v>
      </c>
      <c r="C7005" s="27" t="s">
        <v>127</v>
      </c>
      <c r="D7005" s="27" t="s">
        <v>211</v>
      </c>
      <c r="E7005" s="27" t="s">
        <v>33</v>
      </c>
      <c r="F7005" s="27" t="s">
        <v>257</v>
      </c>
      <c r="G7005" s="33">
        <v>312990.59</v>
      </c>
      <c r="H7005" s="33">
        <v>0</v>
      </c>
      <c r="I7005" s="33">
        <v>8212</v>
      </c>
      <c r="J7005" s="33">
        <v>637</v>
      </c>
      <c r="K7005" s="33">
        <v>9200</v>
      </c>
      <c r="L7005" s="33">
        <v>1</v>
      </c>
      <c r="M7005" s="33">
        <v>0</v>
      </c>
      <c r="N7005" s="33">
        <v>332919.44</v>
      </c>
      <c r="O7005" s="33">
        <v>1829.3</v>
      </c>
      <c r="P7005" s="33">
        <v>3555</v>
      </c>
    </row>
    <row r="7006" spans="1:16">
      <c r="A7006" s="27" t="s">
        <v>1058</v>
      </c>
      <c r="B7006" s="31">
        <v>202605</v>
      </c>
      <c r="C7006" s="27" t="s">
        <v>127</v>
      </c>
      <c r="D7006" s="27" t="s">
        <v>211</v>
      </c>
      <c r="E7006" s="27" t="s">
        <v>33</v>
      </c>
      <c r="F7006" s="27" t="s">
        <v>257</v>
      </c>
      <c r="G7006" s="33">
        <v>353852.93</v>
      </c>
      <c r="H7006" s="33">
        <v>0</v>
      </c>
      <c r="I7006" s="33">
        <v>8533</v>
      </c>
      <c r="J7006" s="33">
        <v>665</v>
      </c>
      <c r="K7006" s="33">
        <v>9200</v>
      </c>
      <c r="L7006" s="33">
        <v>1</v>
      </c>
      <c r="M7006" s="33">
        <v>0</v>
      </c>
      <c r="N7006" s="33">
        <v>363866.35</v>
      </c>
      <c r="O7006" s="33">
        <v>1912.3</v>
      </c>
      <c r="P7006" s="33">
        <v>3680</v>
      </c>
    </row>
    <row r="7007" spans="1:16">
      <c r="A7007" s="27" t="s">
        <v>1058</v>
      </c>
      <c r="B7007" s="31">
        <v>202606</v>
      </c>
      <c r="C7007" s="27" t="s">
        <v>127</v>
      </c>
      <c r="D7007" s="27" t="s">
        <v>211</v>
      </c>
      <c r="E7007" s="27" t="s">
        <v>33</v>
      </c>
      <c r="F7007" s="27" t="s">
        <v>257</v>
      </c>
      <c r="G7007" s="33">
        <v>345786.92</v>
      </c>
      <c r="H7007" s="33">
        <v>0</v>
      </c>
      <c r="I7007" s="33">
        <v>9507</v>
      </c>
      <c r="J7007" s="33">
        <v>748</v>
      </c>
      <c r="K7007" s="33">
        <v>9200</v>
      </c>
      <c r="L7007" s="33">
        <v>1</v>
      </c>
      <c r="M7007" s="33">
        <v>0</v>
      </c>
      <c r="N7007" s="33">
        <v>354733.49</v>
      </c>
      <c r="O7007" s="33">
        <v>1947.6</v>
      </c>
      <c r="P7007" s="33">
        <v>3782</v>
      </c>
    </row>
    <row r="7008" spans="1:16">
      <c r="A7008" s="27" t="s">
        <v>1058</v>
      </c>
      <c r="B7008" s="31">
        <v>202607</v>
      </c>
      <c r="C7008" s="27" t="s">
        <v>127</v>
      </c>
      <c r="D7008" s="27" t="s">
        <v>211</v>
      </c>
      <c r="E7008" s="27" t="s">
        <v>33</v>
      </c>
      <c r="F7008" s="27" t="s">
        <v>257</v>
      </c>
      <c r="G7008" s="33">
        <v>304584.13</v>
      </c>
      <c r="H7008" s="33">
        <v>0</v>
      </c>
      <c r="I7008" s="33">
        <v>7307</v>
      </c>
      <c r="J7008" s="33">
        <v>602</v>
      </c>
      <c r="K7008" s="33">
        <v>9200</v>
      </c>
      <c r="L7008" s="33">
        <v>1</v>
      </c>
      <c r="M7008" s="33">
        <v>0</v>
      </c>
      <c r="N7008" s="33">
        <v>314737.87</v>
      </c>
      <c r="O7008" s="33">
        <v>1576.1</v>
      </c>
      <c r="P7008" s="33">
        <v>3132</v>
      </c>
    </row>
    <row r="7009" spans="1:16">
      <c r="A7009" s="27" t="s">
        <v>1060</v>
      </c>
      <c r="B7009" s="31">
        <v>202408</v>
      </c>
      <c r="C7009" s="27" t="s">
        <v>127</v>
      </c>
      <c r="D7009" s="27" t="s">
        <v>211</v>
      </c>
      <c r="E7009" s="27" t="s">
        <v>33</v>
      </c>
      <c r="F7009" s="27" t="s">
        <v>257</v>
      </c>
      <c r="G7009" s="33">
        <v>385490.6</v>
      </c>
      <c r="H7009" s="33">
        <v>385490.6</v>
      </c>
      <c r="I7009" s="33">
        <v>10033</v>
      </c>
      <c r="J7009" s="33">
        <v>631</v>
      </c>
      <c r="K7009" s="33">
        <v>12400</v>
      </c>
      <c r="L7009" s="33">
        <v>1</v>
      </c>
      <c r="M7009" s="33">
        <v>1</v>
      </c>
      <c r="N7009" s="33">
        <v>398591.93</v>
      </c>
      <c r="O7009" s="33">
        <v>2260.9</v>
      </c>
      <c r="P7009" s="33">
        <v>4125</v>
      </c>
    </row>
    <row r="7010" spans="1:16">
      <c r="A7010" s="27" t="s">
        <v>1060</v>
      </c>
      <c r="B7010" s="31">
        <v>202409</v>
      </c>
      <c r="C7010" s="27" t="s">
        <v>127</v>
      </c>
      <c r="D7010" s="27" t="s">
        <v>211</v>
      </c>
      <c r="E7010" s="27" t="s">
        <v>33</v>
      </c>
      <c r="F7010" s="27" t="s">
        <v>257</v>
      </c>
      <c r="G7010" s="33">
        <v>326886.3</v>
      </c>
      <c r="H7010" s="33">
        <v>326886.3</v>
      </c>
      <c r="I7010" s="33">
        <v>8261</v>
      </c>
      <c r="J7010" s="33">
        <v>591</v>
      </c>
      <c r="K7010" s="33">
        <v>12400</v>
      </c>
      <c r="L7010" s="33">
        <v>1</v>
      </c>
      <c r="M7010" s="33">
        <v>1</v>
      </c>
      <c r="N7010" s="33">
        <v>382450.08</v>
      </c>
      <c r="O7010" s="33">
        <v>1764.1</v>
      </c>
      <c r="P7010" s="33">
        <v>3505</v>
      </c>
    </row>
    <row r="7011" spans="1:16">
      <c r="A7011" s="27" t="s">
        <v>1060</v>
      </c>
      <c r="B7011" s="31">
        <v>202410</v>
      </c>
      <c r="C7011" s="27" t="s">
        <v>127</v>
      </c>
      <c r="D7011" s="27" t="s">
        <v>211</v>
      </c>
      <c r="E7011" s="27" t="s">
        <v>33</v>
      </c>
      <c r="F7011" s="27" t="s">
        <v>257</v>
      </c>
      <c r="G7011" s="33">
        <v>379617.83</v>
      </c>
      <c r="H7011" s="33">
        <v>379617.83</v>
      </c>
      <c r="I7011" s="33">
        <v>9878</v>
      </c>
      <c r="J7011" s="33">
        <v>740</v>
      </c>
      <c r="K7011" s="33">
        <v>12400</v>
      </c>
      <c r="L7011" s="33">
        <v>1</v>
      </c>
      <c r="M7011" s="33">
        <v>1</v>
      </c>
      <c r="N7011" s="33">
        <v>419207.07</v>
      </c>
      <c r="O7011" s="33">
        <v>2158.5</v>
      </c>
      <c r="P7011" s="33">
        <v>3901</v>
      </c>
    </row>
    <row r="7012" spans="1:16">
      <c r="A7012" s="27" t="s">
        <v>1060</v>
      </c>
      <c r="B7012" s="31">
        <v>202411</v>
      </c>
      <c r="C7012" s="27" t="s">
        <v>127</v>
      </c>
      <c r="D7012" s="27" t="s">
        <v>211</v>
      </c>
      <c r="E7012" s="27" t="s">
        <v>33</v>
      </c>
      <c r="F7012" s="27" t="s">
        <v>257</v>
      </c>
      <c r="G7012" s="33">
        <v>411297.02</v>
      </c>
      <c r="H7012" s="33">
        <v>411297.02</v>
      </c>
      <c r="I7012" s="33">
        <v>10261</v>
      </c>
      <c r="J7012" s="33">
        <v>701</v>
      </c>
      <c r="K7012" s="33">
        <v>12400</v>
      </c>
      <c r="L7012" s="33">
        <v>1</v>
      </c>
      <c r="M7012" s="33">
        <v>1</v>
      </c>
      <c r="N7012" s="33">
        <v>504844.39</v>
      </c>
      <c r="O7012" s="33">
        <v>2356.6</v>
      </c>
      <c r="P7012" s="33">
        <v>4366</v>
      </c>
    </row>
    <row r="7013" spans="1:16">
      <c r="A7013" s="27" t="s">
        <v>1060</v>
      </c>
      <c r="B7013" s="31">
        <v>202412</v>
      </c>
      <c r="C7013" s="27" t="s">
        <v>127</v>
      </c>
      <c r="D7013" s="27" t="s">
        <v>211</v>
      </c>
      <c r="E7013" s="27" t="s">
        <v>33</v>
      </c>
      <c r="F7013" s="27" t="s">
        <v>257</v>
      </c>
      <c r="G7013" s="33">
        <v>503059.73</v>
      </c>
      <c r="H7013" s="33">
        <v>503059.73</v>
      </c>
      <c r="I7013" s="33">
        <v>13205</v>
      </c>
      <c r="J7013" s="33">
        <v>1101</v>
      </c>
      <c r="K7013" s="33">
        <v>12400</v>
      </c>
      <c r="L7013" s="33">
        <v>1</v>
      </c>
      <c r="M7013" s="33">
        <v>1</v>
      </c>
      <c r="N7013" s="33">
        <v>578320.61</v>
      </c>
      <c r="O7013" s="33">
        <v>2939.1</v>
      </c>
      <c r="P7013" s="33">
        <v>5581</v>
      </c>
    </row>
    <row r="7014" spans="1:16">
      <c r="A7014" s="27" t="s">
        <v>1060</v>
      </c>
      <c r="B7014" s="31">
        <v>202501</v>
      </c>
      <c r="C7014" s="27" t="s">
        <v>127</v>
      </c>
      <c r="D7014" s="27" t="s">
        <v>211</v>
      </c>
      <c r="E7014" s="27" t="s">
        <v>33</v>
      </c>
      <c r="F7014" s="27" t="s">
        <v>257</v>
      </c>
      <c r="G7014" s="33">
        <v>264108.93</v>
      </c>
      <c r="H7014" s="33">
        <v>264108.93</v>
      </c>
      <c r="I7014" s="33">
        <v>6651</v>
      </c>
      <c r="J7014" s="33">
        <v>432</v>
      </c>
      <c r="K7014" s="33">
        <v>12400</v>
      </c>
      <c r="L7014" s="33">
        <v>1</v>
      </c>
      <c r="M7014" s="33">
        <v>1</v>
      </c>
      <c r="N7014" s="33">
        <v>293330.55</v>
      </c>
      <c r="O7014" s="33">
        <v>1392.2</v>
      </c>
      <c r="P7014" s="33">
        <v>2690</v>
      </c>
    </row>
    <row r="7015" spans="1:16">
      <c r="A7015" s="27" t="s">
        <v>1060</v>
      </c>
      <c r="B7015" s="31">
        <v>202502</v>
      </c>
      <c r="C7015" s="27" t="s">
        <v>127</v>
      </c>
      <c r="D7015" s="27" t="s">
        <v>211</v>
      </c>
      <c r="E7015" s="27" t="s">
        <v>33</v>
      </c>
      <c r="F7015" s="27" t="s">
        <v>257</v>
      </c>
      <c r="G7015" s="33">
        <v>302639.42</v>
      </c>
      <c r="H7015" s="33">
        <v>302639.42</v>
      </c>
      <c r="I7015" s="33">
        <v>7476</v>
      </c>
      <c r="J7015" s="33">
        <v>509</v>
      </c>
      <c r="K7015" s="33">
        <v>12400</v>
      </c>
      <c r="L7015" s="33">
        <v>1</v>
      </c>
      <c r="M7015" s="33">
        <v>1</v>
      </c>
      <c r="N7015" s="33">
        <v>301578.93</v>
      </c>
      <c r="O7015" s="33">
        <v>1928.1</v>
      </c>
      <c r="P7015" s="33">
        <v>3143</v>
      </c>
    </row>
    <row r="7016" spans="1:16">
      <c r="A7016" s="27" t="s">
        <v>1060</v>
      </c>
      <c r="B7016" s="31">
        <v>202503</v>
      </c>
      <c r="C7016" s="27" t="s">
        <v>127</v>
      </c>
      <c r="D7016" s="27" t="s">
        <v>211</v>
      </c>
      <c r="E7016" s="27" t="s">
        <v>33</v>
      </c>
      <c r="F7016" s="27" t="s">
        <v>257</v>
      </c>
      <c r="G7016" s="33">
        <v>350292.84</v>
      </c>
      <c r="H7016" s="33">
        <v>350292.84</v>
      </c>
      <c r="I7016" s="33">
        <v>9630</v>
      </c>
      <c r="J7016" s="33">
        <v>721</v>
      </c>
      <c r="K7016" s="33">
        <v>12400</v>
      </c>
      <c r="L7016" s="33">
        <v>1</v>
      </c>
      <c r="M7016" s="33">
        <v>1</v>
      </c>
      <c r="N7016" s="33">
        <v>375060.72</v>
      </c>
      <c r="O7016" s="33">
        <v>2093.1</v>
      </c>
      <c r="P7016" s="33">
        <v>3917</v>
      </c>
    </row>
    <row r="7017" spans="1:16">
      <c r="A7017" s="27" t="s">
        <v>1060</v>
      </c>
      <c r="B7017" s="31">
        <v>202504</v>
      </c>
      <c r="C7017" s="27" t="s">
        <v>127</v>
      </c>
      <c r="D7017" s="27" t="s">
        <v>211</v>
      </c>
      <c r="E7017" s="27" t="s">
        <v>33</v>
      </c>
      <c r="F7017" s="27" t="s">
        <v>257</v>
      </c>
      <c r="G7017" s="33">
        <v>385038.86</v>
      </c>
      <c r="H7017" s="33">
        <v>385038.86</v>
      </c>
      <c r="I7017" s="33">
        <v>10547</v>
      </c>
      <c r="J7017" s="33">
        <v>739</v>
      </c>
      <c r="K7017" s="33">
        <v>12400</v>
      </c>
      <c r="L7017" s="33">
        <v>1</v>
      </c>
      <c r="M7017" s="33">
        <v>1</v>
      </c>
      <c r="N7017" s="33">
        <v>440435.17</v>
      </c>
      <c r="O7017" s="33">
        <v>2082.2</v>
      </c>
      <c r="P7017" s="33">
        <v>4282</v>
      </c>
    </row>
    <row r="7018" spans="1:16">
      <c r="A7018" s="27" t="s">
        <v>1060</v>
      </c>
      <c r="B7018" s="31">
        <v>202505</v>
      </c>
      <c r="C7018" s="27" t="s">
        <v>127</v>
      </c>
      <c r="D7018" s="27" t="s">
        <v>211</v>
      </c>
      <c r="E7018" s="27" t="s">
        <v>33</v>
      </c>
      <c r="F7018" s="27" t="s">
        <v>257</v>
      </c>
      <c r="G7018" s="33">
        <v>458724.95</v>
      </c>
      <c r="H7018" s="33">
        <v>458724.95</v>
      </c>
      <c r="I7018" s="33">
        <v>11538</v>
      </c>
      <c r="J7018" s="33">
        <v>790</v>
      </c>
      <c r="K7018" s="33">
        <v>12400</v>
      </c>
      <c r="L7018" s="33">
        <v>1</v>
      </c>
      <c r="M7018" s="33">
        <v>1</v>
      </c>
      <c r="N7018" s="33">
        <v>481376.31</v>
      </c>
      <c r="O7018" s="33">
        <v>2650.4</v>
      </c>
      <c r="P7018" s="33">
        <v>4862</v>
      </c>
    </row>
    <row r="7019" spans="1:16">
      <c r="A7019" s="27" t="s">
        <v>1060</v>
      </c>
      <c r="B7019" s="31">
        <v>202506</v>
      </c>
      <c r="C7019" s="27" t="s">
        <v>127</v>
      </c>
      <c r="D7019" s="27" t="s">
        <v>211</v>
      </c>
      <c r="E7019" s="27" t="s">
        <v>33</v>
      </c>
      <c r="F7019" s="27" t="s">
        <v>257</v>
      </c>
      <c r="G7019" s="33">
        <v>407318.8</v>
      </c>
      <c r="H7019" s="33">
        <v>407318.8</v>
      </c>
      <c r="I7019" s="33">
        <v>10312</v>
      </c>
      <c r="J7019" s="33">
        <v>761</v>
      </c>
      <c r="K7019" s="33">
        <v>12400</v>
      </c>
      <c r="L7019" s="33">
        <v>1</v>
      </c>
      <c r="M7019" s="33">
        <v>1</v>
      </c>
      <c r="N7019" s="33">
        <v>469294.02</v>
      </c>
      <c r="O7019" s="33">
        <v>2093.3</v>
      </c>
      <c r="P7019" s="33">
        <v>4155</v>
      </c>
    </row>
    <row r="7020" spans="1:16">
      <c r="A7020" s="27" t="s">
        <v>1060</v>
      </c>
      <c r="B7020" s="31">
        <v>202507</v>
      </c>
      <c r="C7020" s="27" t="s">
        <v>127</v>
      </c>
      <c r="D7020" s="27" t="s">
        <v>211</v>
      </c>
      <c r="E7020" s="27" t="s">
        <v>33</v>
      </c>
      <c r="F7020" s="27" t="s">
        <v>257</v>
      </c>
      <c r="G7020" s="33">
        <v>346103.33</v>
      </c>
      <c r="H7020" s="33">
        <v>346103.33</v>
      </c>
      <c r="I7020" s="33">
        <v>9136</v>
      </c>
      <c r="J7020" s="33">
        <v>708</v>
      </c>
      <c r="K7020" s="33">
        <v>12400</v>
      </c>
      <c r="L7020" s="33">
        <v>1</v>
      </c>
      <c r="M7020" s="33">
        <v>1</v>
      </c>
      <c r="N7020" s="33">
        <v>416381.89</v>
      </c>
      <c r="O7020" s="33">
        <v>1992.6</v>
      </c>
      <c r="P7020" s="33">
        <v>3658</v>
      </c>
    </row>
    <row r="7021" spans="1:16">
      <c r="A7021" s="27" t="s">
        <v>1060</v>
      </c>
      <c r="B7021" s="31">
        <v>202508</v>
      </c>
      <c r="C7021" s="27" t="s">
        <v>127</v>
      </c>
      <c r="D7021" s="27" t="s">
        <v>211</v>
      </c>
      <c r="E7021" s="27" t="s">
        <v>33</v>
      </c>
      <c r="F7021" s="27" t="s">
        <v>257</v>
      </c>
      <c r="G7021" s="33">
        <v>368420.86</v>
      </c>
      <c r="H7021" s="33">
        <v>368420.86</v>
      </c>
      <c r="I7021" s="33">
        <v>9288</v>
      </c>
      <c r="J7021" s="33">
        <v>650</v>
      </c>
      <c r="K7021" s="33">
        <v>12400</v>
      </c>
      <c r="L7021" s="33">
        <v>1</v>
      </c>
      <c r="M7021" s="33">
        <v>1</v>
      </c>
      <c r="N7021" s="33">
        <v>400186.3</v>
      </c>
      <c r="O7021" s="33">
        <v>2111.1</v>
      </c>
      <c r="P7021" s="33">
        <v>3875</v>
      </c>
    </row>
    <row r="7022" spans="1:16">
      <c r="A7022" s="27" t="s">
        <v>1060</v>
      </c>
      <c r="B7022" s="31">
        <v>202509</v>
      </c>
      <c r="C7022" s="27" t="s">
        <v>127</v>
      </c>
      <c r="D7022" s="27" t="s">
        <v>211</v>
      </c>
      <c r="E7022" s="27" t="s">
        <v>33</v>
      </c>
      <c r="F7022" s="27" t="s">
        <v>257</v>
      </c>
      <c r="G7022" s="33">
        <v>356625.05</v>
      </c>
      <c r="H7022" s="33">
        <v>356625.05</v>
      </c>
      <c r="I7022" s="33">
        <v>9375</v>
      </c>
      <c r="J7022" s="33">
        <v>742</v>
      </c>
      <c r="K7022" s="33">
        <v>12400</v>
      </c>
      <c r="L7022" s="33">
        <v>1</v>
      </c>
      <c r="M7022" s="33">
        <v>1</v>
      </c>
      <c r="N7022" s="33">
        <v>383979.88</v>
      </c>
      <c r="O7022" s="33">
        <v>1782.7</v>
      </c>
      <c r="P7022" s="33">
        <v>3788</v>
      </c>
    </row>
    <row r="7023" spans="1:16">
      <c r="A7023" s="27" t="s">
        <v>1060</v>
      </c>
      <c r="B7023" s="31">
        <v>202510</v>
      </c>
      <c r="C7023" s="27" t="s">
        <v>127</v>
      </c>
      <c r="D7023" s="27" t="s">
        <v>211</v>
      </c>
      <c r="E7023" s="27" t="s">
        <v>33</v>
      </c>
      <c r="F7023" s="27" t="s">
        <v>257</v>
      </c>
      <c r="G7023" s="33">
        <v>365455.79</v>
      </c>
      <c r="H7023" s="33">
        <v>365455.79</v>
      </c>
      <c r="I7023" s="33">
        <v>9391</v>
      </c>
      <c r="J7023" s="33">
        <v>703</v>
      </c>
      <c r="K7023" s="33">
        <v>12400</v>
      </c>
      <c r="L7023" s="33">
        <v>1</v>
      </c>
      <c r="M7023" s="33">
        <v>1</v>
      </c>
      <c r="N7023" s="33">
        <v>420883.9</v>
      </c>
      <c r="O7023" s="33">
        <v>2092.3</v>
      </c>
      <c r="P7023" s="33">
        <v>3667</v>
      </c>
    </row>
    <row r="7024" spans="1:16">
      <c r="A7024" s="27" t="s">
        <v>1060</v>
      </c>
      <c r="B7024" s="31">
        <v>202511</v>
      </c>
      <c r="C7024" s="27" t="s">
        <v>127</v>
      </c>
      <c r="D7024" s="27" t="s">
        <v>211</v>
      </c>
      <c r="E7024" s="27" t="s">
        <v>33</v>
      </c>
      <c r="F7024" s="27" t="s">
        <v>257</v>
      </c>
      <c r="G7024" s="33">
        <v>394866.31</v>
      </c>
      <c r="H7024" s="33">
        <v>394866.31</v>
      </c>
      <c r="I7024" s="33">
        <v>9915</v>
      </c>
      <c r="J7024" s="33">
        <v>847</v>
      </c>
      <c r="K7024" s="33">
        <v>12400</v>
      </c>
      <c r="L7024" s="33">
        <v>1</v>
      </c>
      <c r="M7024" s="33">
        <v>1</v>
      </c>
      <c r="N7024" s="33">
        <v>506863.77</v>
      </c>
      <c r="O7024" s="33">
        <v>2054</v>
      </c>
      <c r="P7024" s="33">
        <v>4057</v>
      </c>
    </row>
    <row r="7025" spans="1:16">
      <c r="A7025" s="27" t="s">
        <v>1060</v>
      </c>
      <c r="B7025" s="31">
        <v>202512</v>
      </c>
      <c r="C7025" s="27" t="s">
        <v>127</v>
      </c>
      <c r="D7025" s="27" t="s">
        <v>211</v>
      </c>
      <c r="E7025" s="27" t="s">
        <v>33</v>
      </c>
      <c r="F7025" s="27" t="s">
        <v>257</v>
      </c>
      <c r="G7025" s="33">
        <v>529718.3</v>
      </c>
      <c r="H7025" s="33">
        <v>529718.3</v>
      </c>
      <c r="I7025" s="33">
        <v>14053</v>
      </c>
      <c r="J7025" s="33">
        <v>939</v>
      </c>
      <c r="K7025" s="33">
        <v>12400</v>
      </c>
      <c r="L7025" s="33">
        <v>1</v>
      </c>
      <c r="M7025" s="33">
        <v>1</v>
      </c>
      <c r="N7025" s="33">
        <v>580633.9</v>
      </c>
      <c r="O7025" s="33">
        <v>2898.4</v>
      </c>
      <c r="P7025" s="33">
        <v>5824</v>
      </c>
    </row>
    <row r="7026" spans="1:16">
      <c r="A7026" s="27" t="s">
        <v>1060</v>
      </c>
      <c r="B7026" s="31">
        <v>202601</v>
      </c>
      <c r="C7026" s="27" t="s">
        <v>127</v>
      </c>
      <c r="D7026" s="27" t="s">
        <v>211</v>
      </c>
      <c r="E7026" s="27" t="s">
        <v>33</v>
      </c>
      <c r="F7026" s="27" t="s">
        <v>257</v>
      </c>
      <c r="G7026" s="33">
        <v>266904.81</v>
      </c>
      <c r="H7026" s="33">
        <v>266904.81</v>
      </c>
      <c r="I7026" s="33">
        <v>6584</v>
      </c>
      <c r="J7026" s="33">
        <v>503</v>
      </c>
      <c r="K7026" s="33">
        <v>12400</v>
      </c>
      <c r="L7026" s="33">
        <v>1</v>
      </c>
      <c r="M7026" s="33">
        <v>1</v>
      </c>
      <c r="N7026" s="33">
        <v>294503.87</v>
      </c>
      <c r="O7026" s="33">
        <v>1590.5</v>
      </c>
      <c r="P7026" s="33">
        <v>2791</v>
      </c>
    </row>
    <row r="7027" spans="1:16">
      <c r="A7027" s="27" t="s">
        <v>1060</v>
      </c>
      <c r="B7027" s="31">
        <v>202602</v>
      </c>
      <c r="C7027" s="27" t="s">
        <v>127</v>
      </c>
      <c r="D7027" s="27" t="s">
        <v>211</v>
      </c>
      <c r="E7027" s="27" t="s">
        <v>33</v>
      </c>
      <c r="F7027" s="27" t="s">
        <v>257</v>
      </c>
      <c r="G7027" s="33">
        <v>280834.34</v>
      </c>
      <c r="H7027" s="33">
        <v>280834.34</v>
      </c>
      <c r="I7027" s="33">
        <v>7228</v>
      </c>
      <c r="J7027" s="33">
        <v>630</v>
      </c>
      <c r="K7027" s="33">
        <v>12400</v>
      </c>
      <c r="L7027" s="33">
        <v>1</v>
      </c>
      <c r="M7027" s="33">
        <v>1</v>
      </c>
      <c r="N7027" s="33">
        <v>302785.25</v>
      </c>
      <c r="O7027" s="33">
        <v>1721.6</v>
      </c>
      <c r="P7027" s="33">
        <v>2939</v>
      </c>
    </row>
    <row r="7028" spans="1:16">
      <c r="A7028" s="27" t="s">
        <v>1060</v>
      </c>
      <c r="B7028" s="31">
        <v>202603</v>
      </c>
      <c r="C7028" s="27" t="s">
        <v>127</v>
      </c>
      <c r="D7028" s="27" t="s">
        <v>211</v>
      </c>
      <c r="E7028" s="27" t="s">
        <v>33</v>
      </c>
      <c r="F7028" s="27" t="s">
        <v>257</v>
      </c>
      <c r="G7028" s="33">
        <v>359946.35</v>
      </c>
      <c r="H7028" s="33">
        <v>359946.35</v>
      </c>
      <c r="I7028" s="33">
        <v>9779</v>
      </c>
      <c r="J7028" s="33">
        <v>761</v>
      </c>
      <c r="K7028" s="33">
        <v>12400</v>
      </c>
      <c r="L7028" s="33">
        <v>1</v>
      </c>
      <c r="M7028" s="33">
        <v>1</v>
      </c>
      <c r="N7028" s="33">
        <v>376560.96</v>
      </c>
      <c r="O7028" s="33">
        <v>1984.9</v>
      </c>
      <c r="P7028" s="33">
        <v>3911</v>
      </c>
    </row>
    <row r="7029" spans="1:16">
      <c r="A7029" s="27" t="s">
        <v>1060</v>
      </c>
      <c r="B7029" s="31">
        <v>202604</v>
      </c>
      <c r="C7029" s="27" t="s">
        <v>127</v>
      </c>
      <c r="D7029" s="27" t="s">
        <v>211</v>
      </c>
      <c r="E7029" s="27" t="s">
        <v>33</v>
      </c>
      <c r="F7029" s="27" t="s">
        <v>257</v>
      </c>
      <c r="G7029" s="33">
        <v>389442.23</v>
      </c>
      <c r="H7029" s="33">
        <v>389442.23</v>
      </c>
      <c r="I7029" s="33">
        <v>10227</v>
      </c>
      <c r="J7029" s="33">
        <v>665</v>
      </c>
      <c r="K7029" s="33">
        <v>12400</v>
      </c>
      <c r="L7029" s="33">
        <v>1</v>
      </c>
      <c r="M7029" s="33">
        <v>1</v>
      </c>
      <c r="N7029" s="33">
        <v>442196.91</v>
      </c>
      <c r="O7029" s="33">
        <v>1959.5</v>
      </c>
      <c r="P7029" s="33">
        <v>4058</v>
      </c>
    </row>
    <row r="7030" spans="1:16">
      <c r="A7030" s="27" t="s">
        <v>1060</v>
      </c>
      <c r="B7030" s="31">
        <v>202605</v>
      </c>
      <c r="C7030" s="27" t="s">
        <v>127</v>
      </c>
      <c r="D7030" s="27" t="s">
        <v>211</v>
      </c>
      <c r="E7030" s="27" t="s">
        <v>33</v>
      </c>
      <c r="F7030" s="27" t="s">
        <v>257</v>
      </c>
      <c r="G7030" s="33">
        <v>415733.53</v>
      </c>
      <c r="H7030" s="33">
        <v>415733.53</v>
      </c>
      <c r="I7030" s="33">
        <v>10160</v>
      </c>
      <c r="J7030" s="33">
        <v>751</v>
      </c>
      <c r="K7030" s="33">
        <v>12400</v>
      </c>
      <c r="L7030" s="33">
        <v>1</v>
      </c>
      <c r="M7030" s="33">
        <v>1</v>
      </c>
      <c r="N7030" s="33">
        <v>483301.82</v>
      </c>
      <c r="O7030" s="33">
        <v>2339.3</v>
      </c>
      <c r="P7030" s="33">
        <v>4285</v>
      </c>
    </row>
    <row r="7031" spans="1:16">
      <c r="A7031" s="27" t="s">
        <v>1060</v>
      </c>
      <c r="B7031" s="31">
        <v>202606</v>
      </c>
      <c r="C7031" s="27" t="s">
        <v>127</v>
      </c>
      <c r="D7031" s="27" t="s">
        <v>211</v>
      </c>
      <c r="E7031" s="27" t="s">
        <v>33</v>
      </c>
      <c r="F7031" s="27" t="s">
        <v>257</v>
      </c>
      <c r="G7031" s="33">
        <v>407280.69</v>
      </c>
      <c r="H7031" s="33">
        <v>407280.69</v>
      </c>
      <c r="I7031" s="33">
        <v>10025</v>
      </c>
      <c r="J7031" s="33">
        <v>851</v>
      </c>
      <c r="K7031" s="33">
        <v>12400</v>
      </c>
      <c r="L7031" s="33">
        <v>1</v>
      </c>
      <c r="M7031" s="33">
        <v>1</v>
      </c>
      <c r="N7031" s="33">
        <v>471171.2</v>
      </c>
      <c r="O7031" s="33">
        <v>2215.5</v>
      </c>
      <c r="P7031" s="33">
        <v>4214</v>
      </c>
    </row>
    <row r="7032" spans="1:16">
      <c r="A7032" s="27" t="s">
        <v>1060</v>
      </c>
      <c r="B7032" s="31">
        <v>202607</v>
      </c>
      <c r="C7032" s="27" t="s">
        <v>127</v>
      </c>
      <c r="D7032" s="27" t="s">
        <v>211</v>
      </c>
      <c r="E7032" s="27" t="s">
        <v>33</v>
      </c>
      <c r="F7032" s="27" t="s">
        <v>257</v>
      </c>
      <c r="G7032" s="33">
        <v>365052.89</v>
      </c>
      <c r="H7032" s="33">
        <v>365052.89</v>
      </c>
      <c r="I7032" s="33">
        <v>8944</v>
      </c>
      <c r="J7032" s="33">
        <v>674</v>
      </c>
      <c r="K7032" s="33">
        <v>12400</v>
      </c>
      <c r="L7032" s="33">
        <v>1</v>
      </c>
      <c r="M7032" s="33">
        <v>1</v>
      </c>
      <c r="N7032" s="33">
        <v>418047.42</v>
      </c>
      <c r="O7032" s="33">
        <v>1865.8</v>
      </c>
      <c r="P7032" s="33">
        <v>3812</v>
      </c>
    </row>
    <row r="7033" spans="1:16">
      <c r="A7033" s="27" t="s">
        <v>1062</v>
      </c>
      <c r="B7033" s="31">
        <v>202408</v>
      </c>
      <c r="C7033" s="27" t="s">
        <v>129</v>
      </c>
      <c r="D7033" s="27" t="s">
        <v>211</v>
      </c>
      <c r="E7033" s="27" t="s">
        <v>33</v>
      </c>
      <c r="F7033" s="27" t="s">
        <v>257</v>
      </c>
      <c r="G7033" s="33">
        <v>351257.06</v>
      </c>
      <c r="H7033" s="33">
        <v>351257.06</v>
      </c>
      <c r="I7033" s="33">
        <v>9209</v>
      </c>
      <c r="J7033" s="33">
        <v>607</v>
      </c>
      <c r="K7033" s="33">
        <v>11800</v>
      </c>
      <c r="L7033" s="33">
        <v>1</v>
      </c>
      <c r="M7033" s="33">
        <v>1</v>
      </c>
      <c r="N7033" s="33">
        <v>385752.98</v>
      </c>
      <c r="O7033" s="33">
        <v>2024.2</v>
      </c>
      <c r="P7033" s="33">
        <v>3760</v>
      </c>
    </row>
    <row r="7034" spans="1:16">
      <c r="A7034" s="27" t="s">
        <v>1062</v>
      </c>
      <c r="B7034" s="31">
        <v>202409</v>
      </c>
      <c r="C7034" s="27" t="s">
        <v>129</v>
      </c>
      <c r="D7034" s="27" t="s">
        <v>211</v>
      </c>
      <c r="E7034" s="27" t="s">
        <v>33</v>
      </c>
      <c r="F7034" s="27" t="s">
        <v>257</v>
      </c>
      <c r="G7034" s="33">
        <v>370745.01</v>
      </c>
      <c r="H7034" s="33">
        <v>370745.01</v>
      </c>
      <c r="I7034" s="33">
        <v>9342</v>
      </c>
      <c r="J7034" s="33">
        <v>701</v>
      </c>
      <c r="K7034" s="33">
        <v>11800</v>
      </c>
      <c r="L7034" s="33">
        <v>1</v>
      </c>
      <c r="M7034" s="33">
        <v>1</v>
      </c>
      <c r="N7034" s="33">
        <v>370131.07</v>
      </c>
      <c r="O7034" s="33">
        <v>2268.3</v>
      </c>
      <c r="P7034" s="33">
        <v>3838</v>
      </c>
    </row>
    <row r="7035" spans="1:16">
      <c r="A7035" s="27" t="s">
        <v>1062</v>
      </c>
      <c r="B7035" s="31">
        <v>202410</v>
      </c>
      <c r="C7035" s="27" t="s">
        <v>129</v>
      </c>
      <c r="D7035" s="27" t="s">
        <v>211</v>
      </c>
      <c r="E7035" s="27" t="s">
        <v>33</v>
      </c>
      <c r="F7035" s="27" t="s">
        <v>257</v>
      </c>
      <c r="G7035" s="33">
        <v>436405.23</v>
      </c>
      <c r="H7035" s="33">
        <v>436405.23</v>
      </c>
      <c r="I7035" s="33">
        <v>10634</v>
      </c>
      <c r="J7035" s="33">
        <v>788</v>
      </c>
      <c r="K7035" s="33">
        <v>11800</v>
      </c>
      <c r="L7035" s="33">
        <v>1</v>
      </c>
      <c r="M7035" s="33">
        <v>1</v>
      </c>
      <c r="N7035" s="33">
        <v>405704.1</v>
      </c>
      <c r="O7035" s="33">
        <v>2270.1</v>
      </c>
      <c r="P7035" s="33">
        <v>4315</v>
      </c>
    </row>
    <row r="7036" spans="1:16">
      <c r="A7036" s="27" t="s">
        <v>1062</v>
      </c>
      <c r="B7036" s="31">
        <v>202411</v>
      </c>
      <c r="C7036" s="27" t="s">
        <v>129</v>
      </c>
      <c r="D7036" s="27" t="s">
        <v>211</v>
      </c>
      <c r="E7036" s="27" t="s">
        <v>33</v>
      </c>
      <c r="F7036" s="27" t="s">
        <v>257</v>
      </c>
      <c r="G7036" s="33">
        <v>508575.38</v>
      </c>
      <c r="H7036" s="33">
        <v>508575.38</v>
      </c>
      <c r="I7036" s="33">
        <v>13600</v>
      </c>
      <c r="J7036" s="33">
        <v>981</v>
      </c>
      <c r="K7036" s="33">
        <v>11800</v>
      </c>
      <c r="L7036" s="33">
        <v>1</v>
      </c>
      <c r="M7036" s="33">
        <v>1</v>
      </c>
      <c r="N7036" s="33">
        <v>488582.98</v>
      </c>
      <c r="O7036" s="33">
        <v>2911.2</v>
      </c>
      <c r="P7036" s="33">
        <v>5495</v>
      </c>
    </row>
    <row r="7037" spans="1:16">
      <c r="A7037" s="27" t="s">
        <v>1062</v>
      </c>
      <c r="B7037" s="31">
        <v>202412</v>
      </c>
      <c r="C7037" s="27" t="s">
        <v>129</v>
      </c>
      <c r="D7037" s="27" t="s">
        <v>211</v>
      </c>
      <c r="E7037" s="27" t="s">
        <v>33</v>
      </c>
      <c r="F7037" s="27" t="s">
        <v>257</v>
      </c>
      <c r="G7037" s="33">
        <v>606834.9</v>
      </c>
      <c r="H7037" s="33">
        <v>606834.9</v>
      </c>
      <c r="I7037" s="33">
        <v>16576</v>
      </c>
      <c r="J7037" s="33">
        <v>1238</v>
      </c>
      <c r="K7037" s="33">
        <v>11800</v>
      </c>
      <c r="L7037" s="33">
        <v>1</v>
      </c>
      <c r="M7037" s="33">
        <v>1</v>
      </c>
      <c r="N7037" s="33">
        <v>559692.47</v>
      </c>
      <c r="O7037" s="33">
        <v>3174.9</v>
      </c>
      <c r="P7037" s="33">
        <v>6680</v>
      </c>
    </row>
    <row r="7038" spans="1:16">
      <c r="A7038" s="27" t="s">
        <v>1062</v>
      </c>
      <c r="B7038" s="31">
        <v>202501</v>
      </c>
      <c r="C7038" s="27" t="s">
        <v>129</v>
      </c>
      <c r="D7038" s="27" t="s">
        <v>211</v>
      </c>
      <c r="E7038" s="27" t="s">
        <v>33</v>
      </c>
      <c r="F7038" s="27" t="s">
        <v>257</v>
      </c>
      <c r="G7038" s="33">
        <v>307431.92</v>
      </c>
      <c r="H7038" s="33">
        <v>307431.92</v>
      </c>
      <c r="I7038" s="33">
        <v>8427</v>
      </c>
      <c r="J7038" s="33">
        <v>633</v>
      </c>
      <c r="K7038" s="33">
        <v>11800</v>
      </c>
      <c r="L7038" s="33">
        <v>1</v>
      </c>
      <c r="M7038" s="33">
        <v>1</v>
      </c>
      <c r="N7038" s="33">
        <v>283882.16</v>
      </c>
      <c r="O7038" s="33">
        <v>1759.7</v>
      </c>
      <c r="P7038" s="33">
        <v>3394</v>
      </c>
    </row>
    <row r="7039" spans="1:16">
      <c r="A7039" s="27" t="s">
        <v>1062</v>
      </c>
      <c r="B7039" s="31">
        <v>202502</v>
      </c>
      <c r="C7039" s="27" t="s">
        <v>129</v>
      </c>
      <c r="D7039" s="27" t="s">
        <v>211</v>
      </c>
      <c r="E7039" s="27" t="s">
        <v>33</v>
      </c>
      <c r="F7039" s="27" t="s">
        <v>257</v>
      </c>
      <c r="G7039" s="33">
        <v>299150.39</v>
      </c>
      <c r="H7039" s="33">
        <v>299150.39</v>
      </c>
      <c r="I7039" s="33">
        <v>7570</v>
      </c>
      <c r="J7039" s="33">
        <v>539</v>
      </c>
      <c r="K7039" s="33">
        <v>11800</v>
      </c>
      <c r="L7039" s="33">
        <v>1</v>
      </c>
      <c r="M7039" s="33">
        <v>1</v>
      </c>
      <c r="N7039" s="33">
        <v>291864.85</v>
      </c>
      <c r="O7039" s="33">
        <v>1850.9</v>
      </c>
      <c r="P7039" s="33">
        <v>3178</v>
      </c>
    </row>
    <row r="7040" spans="1:16">
      <c r="A7040" s="27" t="s">
        <v>1062</v>
      </c>
      <c r="B7040" s="31">
        <v>202503</v>
      </c>
      <c r="C7040" s="27" t="s">
        <v>129</v>
      </c>
      <c r="D7040" s="27" t="s">
        <v>211</v>
      </c>
      <c r="E7040" s="27" t="s">
        <v>33</v>
      </c>
      <c r="F7040" s="27" t="s">
        <v>257</v>
      </c>
      <c r="G7040" s="33">
        <v>381779.74</v>
      </c>
      <c r="H7040" s="33">
        <v>381779.74</v>
      </c>
      <c r="I7040" s="33">
        <v>9690</v>
      </c>
      <c r="J7040" s="33">
        <v>622</v>
      </c>
      <c r="K7040" s="33">
        <v>11800</v>
      </c>
      <c r="L7040" s="33">
        <v>1</v>
      </c>
      <c r="M7040" s="33">
        <v>1</v>
      </c>
      <c r="N7040" s="33">
        <v>362979.73</v>
      </c>
      <c r="O7040" s="33">
        <v>2062</v>
      </c>
      <c r="P7040" s="33">
        <v>3964</v>
      </c>
    </row>
    <row r="7041" spans="1:16">
      <c r="A7041" s="27" t="s">
        <v>1062</v>
      </c>
      <c r="B7041" s="31">
        <v>202504</v>
      </c>
      <c r="C7041" s="27" t="s">
        <v>129</v>
      </c>
      <c r="D7041" s="27" t="s">
        <v>211</v>
      </c>
      <c r="E7041" s="27" t="s">
        <v>33</v>
      </c>
      <c r="F7041" s="27" t="s">
        <v>257</v>
      </c>
      <c r="G7041" s="33">
        <v>472689.31</v>
      </c>
      <c r="H7041" s="33">
        <v>472689.31</v>
      </c>
      <c r="I7041" s="33">
        <v>13521</v>
      </c>
      <c r="J7041" s="33">
        <v>835</v>
      </c>
      <c r="K7041" s="33">
        <v>11800</v>
      </c>
      <c r="L7041" s="33">
        <v>1</v>
      </c>
      <c r="M7041" s="33">
        <v>1</v>
      </c>
      <c r="N7041" s="33">
        <v>426248.42</v>
      </c>
      <c r="O7041" s="33">
        <v>2628.5</v>
      </c>
      <c r="P7041" s="33">
        <v>5215</v>
      </c>
    </row>
    <row r="7042" spans="1:16">
      <c r="A7042" s="27" t="s">
        <v>1062</v>
      </c>
      <c r="B7042" s="31">
        <v>202505</v>
      </c>
      <c r="C7042" s="27" t="s">
        <v>129</v>
      </c>
      <c r="D7042" s="27" t="s">
        <v>211</v>
      </c>
      <c r="E7042" s="27" t="s">
        <v>33</v>
      </c>
      <c r="F7042" s="27" t="s">
        <v>257</v>
      </c>
      <c r="G7042" s="33">
        <v>507311.69</v>
      </c>
      <c r="H7042" s="33">
        <v>507311.69</v>
      </c>
      <c r="I7042" s="33">
        <v>11948</v>
      </c>
      <c r="J7042" s="33">
        <v>983</v>
      </c>
      <c r="K7042" s="33">
        <v>11800</v>
      </c>
      <c r="L7042" s="33">
        <v>1</v>
      </c>
      <c r="M7042" s="33">
        <v>1</v>
      </c>
      <c r="N7042" s="33">
        <v>465870.82</v>
      </c>
      <c r="O7042" s="33">
        <v>2643</v>
      </c>
      <c r="P7042" s="33">
        <v>5154</v>
      </c>
    </row>
    <row r="7043" spans="1:16">
      <c r="A7043" s="27" t="s">
        <v>1062</v>
      </c>
      <c r="B7043" s="31">
        <v>202506</v>
      </c>
      <c r="C7043" s="27" t="s">
        <v>129</v>
      </c>
      <c r="D7043" s="27" t="s">
        <v>211</v>
      </c>
      <c r="E7043" s="27" t="s">
        <v>33</v>
      </c>
      <c r="F7043" s="27" t="s">
        <v>257</v>
      </c>
      <c r="G7043" s="33">
        <v>476212.63</v>
      </c>
      <c r="H7043" s="33">
        <v>476212.63</v>
      </c>
      <c r="I7043" s="33">
        <v>12249</v>
      </c>
      <c r="J7043" s="33">
        <v>859</v>
      </c>
      <c r="K7043" s="33">
        <v>11800</v>
      </c>
      <c r="L7043" s="33">
        <v>1</v>
      </c>
      <c r="M7043" s="33">
        <v>1</v>
      </c>
      <c r="N7043" s="33">
        <v>454177.71</v>
      </c>
      <c r="O7043" s="33">
        <v>2536.2</v>
      </c>
      <c r="P7043" s="33">
        <v>4927</v>
      </c>
    </row>
    <row r="7044" spans="1:16">
      <c r="A7044" s="27" t="s">
        <v>1062</v>
      </c>
      <c r="B7044" s="31">
        <v>202507</v>
      </c>
      <c r="C7044" s="27" t="s">
        <v>129</v>
      </c>
      <c r="D7044" s="27" t="s">
        <v>211</v>
      </c>
      <c r="E7044" s="27" t="s">
        <v>33</v>
      </c>
      <c r="F7044" s="27" t="s">
        <v>257</v>
      </c>
      <c r="G7044" s="33">
        <v>459549.84</v>
      </c>
      <c r="H7044" s="33">
        <v>459549.84</v>
      </c>
      <c r="I7044" s="33">
        <v>12160</v>
      </c>
      <c r="J7044" s="33">
        <v>846</v>
      </c>
      <c r="K7044" s="33">
        <v>11800</v>
      </c>
      <c r="L7044" s="33">
        <v>1</v>
      </c>
      <c r="M7044" s="33">
        <v>1</v>
      </c>
      <c r="N7044" s="33">
        <v>402969.92</v>
      </c>
      <c r="O7044" s="33">
        <v>2677</v>
      </c>
      <c r="P7044" s="33">
        <v>4773</v>
      </c>
    </row>
    <row r="7045" spans="1:16">
      <c r="A7045" s="27" t="s">
        <v>1062</v>
      </c>
      <c r="B7045" s="31">
        <v>202508</v>
      </c>
      <c r="C7045" s="27" t="s">
        <v>129</v>
      </c>
      <c r="D7045" s="27" t="s">
        <v>211</v>
      </c>
      <c r="E7045" s="27" t="s">
        <v>33</v>
      </c>
      <c r="F7045" s="27" t="s">
        <v>257</v>
      </c>
      <c r="G7045" s="33">
        <v>390208.66</v>
      </c>
      <c r="H7045" s="33">
        <v>390208.66</v>
      </c>
      <c r="I7045" s="33">
        <v>9550</v>
      </c>
      <c r="J7045" s="33">
        <v>724</v>
      </c>
      <c r="K7045" s="33">
        <v>11800</v>
      </c>
      <c r="L7045" s="33">
        <v>1</v>
      </c>
      <c r="M7045" s="33">
        <v>1</v>
      </c>
      <c r="N7045" s="33">
        <v>387296</v>
      </c>
      <c r="O7045" s="33">
        <v>2219.5</v>
      </c>
      <c r="P7045" s="33">
        <v>3846</v>
      </c>
    </row>
    <row r="7046" spans="1:16">
      <c r="A7046" s="27" t="s">
        <v>1062</v>
      </c>
      <c r="B7046" s="31">
        <v>202509</v>
      </c>
      <c r="C7046" s="27" t="s">
        <v>129</v>
      </c>
      <c r="D7046" s="27" t="s">
        <v>211</v>
      </c>
      <c r="E7046" s="27" t="s">
        <v>33</v>
      </c>
      <c r="F7046" s="27" t="s">
        <v>257</v>
      </c>
      <c r="G7046" s="33">
        <v>404354.92</v>
      </c>
      <c r="H7046" s="33">
        <v>404354.92</v>
      </c>
      <c r="I7046" s="33">
        <v>9458</v>
      </c>
      <c r="J7046" s="33">
        <v>717</v>
      </c>
      <c r="K7046" s="33">
        <v>11800</v>
      </c>
      <c r="L7046" s="33">
        <v>1</v>
      </c>
      <c r="M7046" s="33">
        <v>1</v>
      </c>
      <c r="N7046" s="33">
        <v>371611.6</v>
      </c>
      <c r="O7046" s="33">
        <v>2262.6</v>
      </c>
      <c r="P7046" s="33">
        <v>3967</v>
      </c>
    </row>
    <row r="7047" spans="1:16">
      <c r="A7047" s="27" t="s">
        <v>1062</v>
      </c>
      <c r="B7047" s="31">
        <v>202510</v>
      </c>
      <c r="C7047" s="27" t="s">
        <v>129</v>
      </c>
      <c r="D7047" s="27" t="s">
        <v>211</v>
      </c>
      <c r="E7047" s="27" t="s">
        <v>33</v>
      </c>
      <c r="F7047" s="27" t="s">
        <v>257</v>
      </c>
      <c r="G7047" s="33">
        <v>426073.24</v>
      </c>
      <c r="H7047" s="33">
        <v>426073.24</v>
      </c>
      <c r="I7047" s="33">
        <v>9865</v>
      </c>
      <c r="J7047" s="33">
        <v>772</v>
      </c>
      <c r="K7047" s="33">
        <v>11800</v>
      </c>
      <c r="L7047" s="33">
        <v>1</v>
      </c>
      <c r="M7047" s="33">
        <v>1</v>
      </c>
      <c r="N7047" s="33">
        <v>407326.91</v>
      </c>
      <c r="O7047" s="33">
        <v>2567.8</v>
      </c>
      <c r="P7047" s="33">
        <v>4240</v>
      </c>
    </row>
    <row r="7048" spans="1:16">
      <c r="A7048" s="27" t="s">
        <v>1062</v>
      </c>
      <c r="B7048" s="31">
        <v>202511</v>
      </c>
      <c r="C7048" s="27" t="s">
        <v>129</v>
      </c>
      <c r="D7048" s="27" t="s">
        <v>211</v>
      </c>
      <c r="E7048" s="27" t="s">
        <v>33</v>
      </c>
      <c r="F7048" s="27" t="s">
        <v>257</v>
      </c>
      <c r="G7048" s="33">
        <v>501773.66</v>
      </c>
      <c r="H7048" s="33">
        <v>501773.66</v>
      </c>
      <c r="I7048" s="33">
        <v>12676</v>
      </c>
      <c r="J7048" s="33">
        <v>962</v>
      </c>
      <c r="K7048" s="33">
        <v>11800</v>
      </c>
      <c r="L7048" s="33">
        <v>1</v>
      </c>
      <c r="M7048" s="33">
        <v>1</v>
      </c>
      <c r="N7048" s="33">
        <v>490537.31</v>
      </c>
      <c r="O7048" s="33">
        <v>2838.3</v>
      </c>
      <c r="P7048" s="33">
        <v>5048</v>
      </c>
    </row>
    <row r="7049" spans="1:16">
      <c r="A7049" s="27" t="s">
        <v>1062</v>
      </c>
      <c r="B7049" s="31">
        <v>202512</v>
      </c>
      <c r="C7049" s="27" t="s">
        <v>129</v>
      </c>
      <c r="D7049" s="27" t="s">
        <v>211</v>
      </c>
      <c r="E7049" s="27" t="s">
        <v>33</v>
      </c>
      <c r="F7049" s="27" t="s">
        <v>257</v>
      </c>
      <c r="G7049" s="33">
        <v>624046.6</v>
      </c>
      <c r="H7049" s="33">
        <v>624046.6</v>
      </c>
      <c r="I7049" s="33">
        <v>15981</v>
      </c>
      <c r="J7049" s="33">
        <v>1058</v>
      </c>
      <c r="K7049" s="33">
        <v>11800</v>
      </c>
      <c r="L7049" s="33">
        <v>1</v>
      </c>
      <c r="M7049" s="33">
        <v>1</v>
      </c>
      <c r="N7049" s="33">
        <v>561931.24</v>
      </c>
      <c r="O7049" s="33">
        <v>3884.5</v>
      </c>
      <c r="P7049" s="33">
        <v>6362</v>
      </c>
    </row>
    <row r="7050" spans="1:16">
      <c r="A7050" s="27" t="s">
        <v>1062</v>
      </c>
      <c r="B7050" s="31">
        <v>202601</v>
      </c>
      <c r="C7050" s="27" t="s">
        <v>129</v>
      </c>
      <c r="D7050" s="27" t="s">
        <v>211</v>
      </c>
      <c r="E7050" s="27" t="s">
        <v>33</v>
      </c>
      <c r="F7050" s="27" t="s">
        <v>257</v>
      </c>
      <c r="G7050" s="33">
        <v>330450.71</v>
      </c>
      <c r="H7050" s="33">
        <v>330450.71</v>
      </c>
      <c r="I7050" s="33">
        <v>8470</v>
      </c>
      <c r="J7050" s="33">
        <v>614</v>
      </c>
      <c r="K7050" s="33">
        <v>11800</v>
      </c>
      <c r="L7050" s="33">
        <v>1</v>
      </c>
      <c r="M7050" s="33">
        <v>1</v>
      </c>
      <c r="N7050" s="33">
        <v>285017.68</v>
      </c>
      <c r="O7050" s="33">
        <v>1811</v>
      </c>
      <c r="P7050" s="33">
        <v>3427</v>
      </c>
    </row>
    <row r="7051" spans="1:16">
      <c r="A7051" s="27" t="s">
        <v>1062</v>
      </c>
      <c r="B7051" s="31">
        <v>202602</v>
      </c>
      <c r="C7051" s="27" t="s">
        <v>129</v>
      </c>
      <c r="D7051" s="27" t="s">
        <v>211</v>
      </c>
      <c r="E7051" s="27" t="s">
        <v>33</v>
      </c>
      <c r="F7051" s="27" t="s">
        <v>257</v>
      </c>
      <c r="G7051" s="33">
        <v>296594.82</v>
      </c>
      <c r="H7051" s="33">
        <v>296594.82</v>
      </c>
      <c r="I7051" s="33">
        <v>8161</v>
      </c>
      <c r="J7051" s="33">
        <v>563</v>
      </c>
      <c r="K7051" s="33">
        <v>11800</v>
      </c>
      <c r="L7051" s="33">
        <v>1</v>
      </c>
      <c r="M7051" s="33">
        <v>1</v>
      </c>
      <c r="N7051" s="33">
        <v>293032.31</v>
      </c>
      <c r="O7051" s="33">
        <v>1622.2</v>
      </c>
      <c r="P7051" s="33">
        <v>3089</v>
      </c>
    </row>
    <row r="7052" spans="1:16">
      <c r="A7052" s="27" t="s">
        <v>1062</v>
      </c>
      <c r="B7052" s="31">
        <v>202603</v>
      </c>
      <c r="C7052" s="27" t="s">
        <v>129</v>
      </c>
      <c r="D7052" s="27" t="s">
        <v>211</v>
      </c>
      <c r="E7052" s="27" t="s">
        <v>33</v>
      </c>
      <c r="F7052" s="27" t="s">
        <v>257</v>
      </c>
      <c r="G7052" s="33">
        <v>391056.89</v>
      </c>
      <c r="H7052" s="33">
        <v>391056.89</v>
      </c>
      <c r="I7052" s="33">
        <v>9865</v>
      </c>
      <c r="J7052" s="33">
        <v>674</v>
      </c>
      <c r="K7052" s="33">
        <v>11800</v>
      </c>
      <c r="L7052" s="33">
        <v>1</v>
      </c>
      <c r="M7052" s="33">
        <v>1</v>
      </c>
      <c r="N7052" s="33">
        <v>364431.65</v>
      </c>
      <c r="O7052" s="33">
        <v>2165.4</v>
      </c>
      <c r="P7052" s="33">
        <v>4038</v>
      </c>
    </row>
    <row r="7053" spans="1:16">
      <c r="A7053" s="27" t="s">
        <v>1062</v>
      </c>
      <c r="B7053" s="31">
        <v>202604</v>
      </c>
      <c r="C7053" s="27" t="s">
        <v>129</v>
      </c>
      <c r="D7053" s="27" t="s">
        <v>211</v>
      </c>
      <c r="E7053" s="27" t="s">
        <v>33</v>
      </c>
      <c r="F7053" s="27" t="s">
        <v>257</v>
      </c>
      <c r="G7053" s="33">
        <v>421742.6</v>
      </c>
      <c r="H7053" s="33">
        <v>421742.6</v>
      </c>
      <c r="I7053" s="33">
        <v>11086</v>
      </c>
      <c r="J7053" s="33">
        <v>697</v>
      </c>
      <c r="K7053" s="33">
        <v>11800</v>
      </c>
      <c r="L7053" s="33">
        <v>1</v>
      </c>
      <c r="M7053" s="33">
        <v>1</v>
      </c>
      <c r="N7053" s="33">
        <v>427953.41</v>
      </c>
      <c r="O7053" s="33">
        <v>2283.7</v>
      </c>
      <c r="P7053" s="33">
        <v>4365</v>
      </c>
    </row>
    <row r="7054" spans="1:16">
      <c r="A7054" s="27" t="s">
        <v>1062</v>
      </c>
      <c r="B7054" s="31">
        <v>202605</v>
      </c>
      <c r="C7054" s="27" t="s">
        <v>129</v>
      </c>
      <c r="D7054" s="27" t="s">
        <v>211</v>
      </c>
      <c r="E7054" s="27" t="s">
        <v>33</v>
      </c>
      <c r="F7054" s="27" t="s">
        <v>257</v>
      </c>
      <c r="G7054" s="33">
        <v>514479.34</v>
      </c>
      <c r="H7054" s="33">
        <v>514479.34</v>
      </c>
      <c r="I7054" s="33">
        <v>14356</v>
      </c>
      <c r="J7054" s="33">
        <v>1122</v>
      </c>
      <c r="K7054" s="33">
        <v>11800</v>
      </c>
      <c r="L7054" s="33">
        <v>1</v>
      </c>
      <c r="M7054" s="33">
        <v>1</v>
      </c>
      <c r="N7054" s="33">
        <v>467734.3</v>
      </c>
      <c r="O7054" s="33">
        <v>2745.1</v>
      </c>
      <c r="P7054" s="33">
        <v>5438</v>
      </c>
    </row>
    <row r="7055" spans="1:16">
      <c r="A7055" s="27" t="s">
        <v>1062</v>
      </c>
      <c r="B7055" s="31">
        <v>202606</v>
      </c>
      <c r="C7055" s="27" t="s">
        <v>129</v>
      </c>
      <c r="D7055" s="27" t="s">
        <v>211</v>
      </c>
      <c r="E7055" s="27" t="s">
        <v>33</v>
      </c>
      <c r="F7055" s="27" t="s">
        <v>257</v>
      </c>
      <c r="G7055" s="33">
        <v>484878.73</v>
      </c>
      <c r="H7055" s="33">
        <v>484878.73</v>
      </c>
      <c r="I7055" s="33">
        <v>13296</v>
      </c>
      <c r="J7055" s="33">
        <v>1110</v>
      </c>
      <c r="K7055" s="33">
        <v>11800</v>
      </c>
      <c r="L7055" s="33">
        <v>1</v>
      </c>
      <c r="M7055" s="33">
        <v>1</v>
      </c>
      <c r="N7055" s="33">
        <v>455994.42</v>
      </c>
      <c r="O7055" s="33">
        <v>2649.6</v>
      </c>
      <c r="P7055" s="33">
        <v>5258</v>
      </c>
    </row>
    <row r="7056" spans="1:16">
      <c r="A7056" s="27" t="s">
        <v>1062</v>
      </c>
      <c r="B7056" s="31">
        <v>202607</v>
      </c>
      <c r="C7056" s="27" t="s">
        <v>129</v>
      </c>
      <c r="D7056" s="27" t="s">
        <v>211</v>
      </c>
      <c r="E7056" s="27" t="s">
        <v>33</v>
      </c>
      <c r="F7056" s="27" t="s">
        <v>257</v>
      </c>
      <c r="G7056" s="33">
        <v>420687.4</v>
      </c>
      <c r="H7056" s="33">
        <v>420687.4</v>
      </c>
      <c r="I7056" s="33">
        <v>10456</v>
      </c>
      <c r="J7056" s="33">
        <v>803</v>
      </c>
      <c r="K7056" s="33">
        <v>11800</v>
      </c>
      <c r="L7056" s="33">
        <v>1</v>
      </c>
      <c r="M7056" s="33">
        <v>1</v>
      </c>
      <c r="N7056" s="33">
        <v>404581.8</v>
      </c>
      <c r="O7056" s="33">
        <v>2603.7</v>
      </c>
      <c r="P7056" s="33">
        <v>4449</v>
      </c>
    </row>
    <row r="7057" spans="1:16">
      <c r="A7057" s="27" t="s">
        <v>1065</v>
      </c>
      <c r="B7057" s="31">
        <v>202408</v>
      </c>
      <c r="C7057" s="27" t="s">
        <v>129</v>
      </c>
      <c r="D7057" s="27" t="s">
        <v>211</v>
      </c>
      <c r="E7057" s="27" t="s">
        <v>33</v>
      </c>
      <c r="F7057" s="27" t="s">
        <v>257</v>
      </c>
      <c r="G7057" s="33">
        <v>458376.37</v>
      </c>
      <c r="H7057" s="33">
        <v>458376.37</v>
      </c>
      <c r="I7057" s="33">
        <v>11289</v>
      </c>
      <c r="J7057" s="33">
        <v>907</v>
      </c>
      <c r="K7057" s="33">
        <v>11300</v>
      </c>
      <c r="L7057" s="33">
        <v>1</v>
      </c>
      <c r="M7057" s="33">
        <v>1</v>
      </c>
      <c r="N7057" s="33">
        <v>397647.3</v>
      </c>
      <c r="O7057" s="33">
        <v>2862.4</v>
      </c>
      <c r="P7057" s="33">
        <v>4580</v>
      </c>
    </row>
    <row r="7058" spans="1:16">
      <c r="A7058" s="27" t="s">
        <v>1065</v>
      </c>
      <c r="B7058" s="31">
        <v>202409</v>
      </c>
      <c r="C7058" s="27" t="s">
        <v>129</v>
      </c>
      <c r="D7058" s="27" t="s">
        <v>211</v>
      </c>
      <c r="E7058" s="27" t="s">
        <v>33</v>
      </c>
      <c r="F7058" s="27" t="s">
        <v>257</v>
      </c>
      <c r="G7058" s="33">
        <v>378956.01</v>
      </c>
      <c r="H7058" s="33">
        <v>378956.01</v>
      </c>
      <c r="I7058" s="33">
        <v>9294</v>
      </c>
      <c r="J7058" s="33">
        <v>706</v>
      </c>
      <c r="K7058" s="33">
        <v>11300</v>
      </c>
      <c r="L7058" s="33">
        <v>1</v>
      </c>
      <c r="M7058" s="33">
        <v>1</v>
      </c>
      <c r="N7058" s="33">
        <v>381543.7</v>
      </c>
      <c r="O7058" s="33">
        <v>1899.7</v>
      </c>
      <c r="P7058" s="33">
        <v>3884</v>
      </c>
    </row>
    <row r="7059" spans="1:16">
      <c r="A7059" s="27" t="s">
        <v>1065</v>
      </c>
      <c r="B7059" s="31">
        <v>202410</v>
      </c>
      <c r="C7059" s="27" t="s">
        <v>129</v>
      </c>
      <c r="D7059" s="27" t="s">
        <v>211</v>
      </c>
      <c r="E7059" s="27" t="s">
        <v>33</v>
      </c>
      <c r="F7059" s="27" t="s">
        <v>257</v>
      </c>
      <c r="G7059" s="33">
        <v>462776.83</v>
      </c>
      <c r="H7059" s="33">
        <v>462776.83</v>
      </c>
      <c r="I7059" s="33">
        <v>11678</v>
      </c>
      <c r="J7059" s="33">
        <v>975</v>
      </c>
      <c r="K7059" s="33">
        <v>11300</v>
      </c>
      <c r="L7059" s="33">
        <v>1</v>
      </c>
      <c r="M7059" s="33">
        <v>1</v>
      </c>
      <c r="N7059" s="33">
        <v>418213.58</v>
      </c>
      <c r="O7059" s="33">
        <v>2586.4</v>
      </c>
      <c r="P7059" s="33">
        <v>5069</v>
      </c>
    </row>
    <row r="7060" spans="1:16">
      <c r="A7060" s="27" t="s">
        <v>1065</v>
      </c>
      <c r="B7060" s="31">
        <v>202411</v>
      </c>
      <c r="C7060" s="27" t="s">
        <v>129</v>
      </c>
      <c r="D7060" s="27" t="s">
        <v>211</v>
      </c>
      <c r="E7060" s="27" t="s">
        <v>33</v>
      </c>
      <c r="F7060" s="27" t="s">
        <v>257</v>
      </c>
      <c r="G7060" s="33">
        <v>525862.38</v>
      </c>
      <c r="H7060" s="33">
        <v>525862.38</v>
      </c>
      <c r="I7060" s="33">
        <v>12794</v>
      </c>
      <c r="J7060" s="33">
        <v>1106</v>
      </c>
      <c r="K7060" s="33">
        <v>11300</v>
      </c>
      <c r="L7060" s="33">
        <v>1</v>
      </c>
      <c r="M7060" s="33">
        <v>1</v>
      </c>
      <c r="N7060" s="33">
        <v>503647.95</v>
      </c>
      <c r="O7060" s="33">
        <v>2794.9</v>
      </c>
      <c r="P7060" s="33">
        <v>5392</v>
      </c>
    </row>
    <row r="7061" spans="1:16">
      <c r="A7061" s="27" t="s">
        <v>1065</v>
      </c>
      <c r="B7061" s="31">
        <v>202412</v>
      </c>
      <c r="C7061" s="27" t="s">
        <v>129</v>
      </c>
      <c r="D7061" s="27" t="s">
        <v>211</v>
      </c>
      <c r="E7061" s="27" t="s">
        <v>33</v>
      </c>
      <c r="F7061" s="27" t="s">
        <v>257</v>
      </c>
      <c r="G7061" s="33">
        <v>550655.6800000001</v>
      </c>
      <c r="H7061" s="33">
        <v>550655.6800000001</v>
      </c>
      <c r="I7061" s="33">
        <v>15122</v>
      </c>
      <c r="J7061" s="33">
        <v>1186</v>
      </c>
      <c r="K7061" s="33">
        <v>11300</v>
      </c>
      <c r="L7061" s="33">
        <v>1</v>
      </c>
      <c r="M7061" s="33">
        <v>1</v>
      </c>
      <c r="N7061" s="33">
        <v>576950.04</v>
      </c>
      <c r="O7061" s="33">
        <v>3303.7</v>
      </c>
      <c r="P7061" s="33">
        <v>5927</v>
      </c>
    </row>
    <row r="7062" spans="1:16">
      <c r="A7062" s="27" t="s">
        <v>1065</v>
      </c>
      <c r="B7062" s="31">
        <v>202501</v>
      </c>
      <c r="C7062" s="27" t="s">
        <v>129</v>
      </c>
      <c r="D7062" s="27" t="s">
        <v>211</v>
      </c>
      <c r="E7062" s="27" t="s">
        <v>33</v>
      </c>
      <c r="F7062" s="27" t="s">
        <v>257</v>
      </c>
      <c r="G7062" s="33">
        <v>284152.87</v>
      </c>
      <c r="H7062" s="33">
        <v>284152.87</v>
      </c>
      <c r="I7062" s="33">
        <v>7315</v>
      </c>
      <c r="J7062" s="33">
        <v>478</v>
      </c>
      <c r="K7062" s="33">
        <v>11300</v>
      </c>
      <c r="L7062" s="33">
        <v>1</v>
      </c>
      <c r="M7062" s="33">
        <v>1</v>
      </c>
      <c r="N7062" s="33">
        <v>292635.38</v>
      </c>
      <c r="O7062" s="33">
        <v>1766.5</v>
      </c>
      <c r="P7062" s="33">
        <v>3016</v>
      </c>
    </row>
    <row r="7063" spans="1:16">
      <c r="A7063" s="27" t="s">
        <v>1065</v>
      </c>
      <c r="B7063" s="31">
        <v>202502</v>
      </c>
      <c r="C7063" s="27" t="s">
        <v>129</v>
      </c>
      <c r="D7063" s="27" t="s">
        <v>211</v>
      </c>
      <c r="E7063" s="27" t="s">
        <v>33</v>
      </c>
      <c r="F7063" s="27" t="s">
        <v>257</v>
      </c>
      <c r="G7063" s="33">
        <v>277199.99</v>
      </c>
      <c r="H7063" s="33">
        <v>277199.99</v>
      </c>
      <c r="I7063" s="33">
        <v>7084</v>
      </c>
      <c r="J7063" s="33">
        <v>499</v>
      </c>
      <c r="K7063" s="33">
        <v>11300</v>
      </c>
      <c r="L7063" s="33">
        <v>1</v>
      </c>
      <c r="M7063" s="33">
        <v>1</v>
      </c>
      <c r="N7063" s="33">
        <v>300864.21</v>
      </c>
      <c r="O7063" s="33">
        <v>1563.2</v>
      </c>
      <c r="P7063" s="33">
        <v>2906</v>
      </c>
    </row>
    <row r="7064" spans="1:16">
      <c r="A7064" s="27" t="s">
        <v>1065</v>
      </c>
      <c r="B7064" s="31">
        <v>202503</v>
      </c>
      <c r="C7064" s="27" t="s">
        <v>129</v>
      </c>
      <c r="D7064" s="27" t="s">
        <v>211</v>
      </c>
      <c r="E7064" s="27" t="s">
        <v>33</v>
      </c>
      <c r="F7064" s="27" t="s">
        <v>257</v>
      </c>
      <c r="G7064" s="33">
        <v>360606.05</v>
      </c>
      <c r="H7064" s="33">
        <v>360606.05</v>
      </c>
      <c r="I7064" s="33">
        <v>8962</v>
      </c>
      <c r="J7064" s="33">
        <v>586</v>
      </c>
      <c r="K7064" s="33">
        <v>11300</v>
      </c>
      <c r="L7064" s="33">
        <v>1</v>
      </c>
      <c r="M7064" s="33">
        <v>1</v>
      </c>
      <c r="N7064" s="33">
        <v>374171.86</v>
      </c>
      <c r="O7064" s="33">
        <v>2184.2</v>
      </c>
      <c r="P7064" s="33">
        <v>3779</v>
      </c>
    </row>
    <row r="7065" spans="1:16">
      <c r="A7065" s="27" t="s">
        <v>1065</v>
      </c>
      <c r="B7065" s="31">
        <v>202504</v>
      </c>
      <c r="C7065" s="27" t="s">
        <v>129</v>
      </c>
      <c r="D7065" s="27" t="s">
        <v>211</v>
      </c>
      <c r="E7065" s="27" t="s">
        <v>33</v>
      </c>
      <c r="F7065" s="27" t="s">
        <v>257</v>
      </c>
      <c r="G7065" s="33">
        <v>428634.86</v>
      </c>
      <c r="H7065" s="33">
        <v>428634.86</v>
      </c>
      <c r="I7065" s="33">
        <v>11480</v>
      </c>
      <c r="J7065" s="33">
        <v>945</v>
      </c>
      <c r="K7065" s="33">
        <v>11300</v>
      </c>
      <c r="L7065" s="33">
        <v>1</v>
      </c>
      <c r="M7065" s="33">
        <v>1</v>
      </c>
      <c r="N7065" s="33">
        <v>439391.37</v>
      </c>
      <c r="O7065" s="33">
        <v>2467.9</v>
      </c>
      <c r="P7065" s="33">
        <v>4515</v>
      </c>
    </row>
    <row r="7066" spans="1:16">
      <c r="A7066" s="27" t="s">
        <v>1065</v>
      </c>
      <c r="B7066" s="31">
        <v>202505</v>
      </c>
      <c r="C7066" s="27" t="s">
        <v>129</v>
      </c>
      <c r="D7066" s="27" t="s">
        <v>211</v>
      </c>
      <c r="E7066" s="27" t="s">
        <v>33</v>
      </c>
      <c r="F7066" s="27" t="s">
        <v>257</v>
      </c>
      <c r="G7066" s="33">
        <v>458630.62</v>
      </c>
      <c r="H7066" s="33">
        <v>458630.62</v>
      </c>
      <c r="I7066" s="33">
        <v>11752</v>
      </c>
      <c r="J7066" s="33">
        <v>961</v>
      </c>
      <c r="K7066" s="33">
        <v>11300</v>
      </c>
      <c r="L7066" s="33">
        <v>1</v>
      </c>
      <c r="M7066" s="33">
        <v>1</v>
      </c>
      <c r="N7066" s="33">
        <v>480235.49</v>
      </c>
      <c r="O7066" s="33">
        <v>2884.9</v>
      </c>
      <c r="P7066" s="33">
        <v>4713</v>
      </c>
    </row>
    <row r="7067" spans="1:16">
      <c r="A7067" s="27" t="s">
        <v>1065</v>
      </c>
      <c r="B7067" s="31">
        <v>202506</v>
      </c>
      <c r="C7067" s="27" t="s">
        <v>129</v>
      </c>
      <c r="D7067" s="27" t="s">
        <v>211</v>
      </c>
      <c r="E7067" s="27" t="s">
        <v>33</v>
      </c>
      <c r="F7067" s="27" t="s">
        <v>257</v>
      </c>
      <c r="G7067" s="33">
        <v>449766.4</v>
      </c>
      <c r="H7067" s="33">
        <v>449766.4</v>
      </c>
      <c r="I7067" s="33">
        <v>11176</v>
      </c>
      <c r="J7067" s="33">
        <v>781</v>
      </c>
      <c r="K7067" s="33">
        <v>11300</v>
      </c>
      <c r="L7067" s="33">
        <v>1</v>
      </c>
      <c r="M7067" s="33">
        <v>1</v>
      </c>
      <c r="N7067" s="33">
        <v>468181.83</v>
      </c>
      <c r="O7067" s="33">
        <v>2735.1</v>
      </c>
      <c r="P7067" s="33">
        <v>4618</v>
      </c>
    </row>
    <row r="7068" spans="1:16">
      <c r="A7068" s="27" t="s">
        <v>1065</v>
      </c>
      <c r="B7068" s="31">
        <v>202507</v>
      </c>
      <c r="C7068" s="27" t="s">
        <v>129</v>
      </c>
      <c r="D7068" s="27" t="s">
        <v>211</v>
      </c>
      <c r="E7068" s="27" t="s">
        <v>33</v>
      </c>
      <c r="F7068" s="27" t="s">
        <v>257</v>
      </c>
      <c r="G7068" s="33">
        <v>428072.68</v>
      </c>
      <c r="H7068" s="33">
        <v>428072.68</v>
      </c>
      <c r="I7068" s="33">
        <v>11732</v>
      </c>
      <c r="J7068" s="33">
        <v>909</v>
      </c>
      <c r="K7068" s="33">
        <v>11300</v>
      </c>
      <c r="L7068" s="33">
        <v>1</v>
      </c>
      <c r="M7068" s="33">
        <v>1</v>
      </c>
      <c r="N7068" s="33">
        <v>415395.1</v>
      </c>
      <c r="O7068" s="33">
        <v>2614.2</v>
      </c>
      <c r="P7068" s="33">
        <v>5072</v>
      </c>
    </row>
    <row r="7069" spans="1:16">
      <c r="A7069" s="27" t="s">
        <v>1065</v>
      </c>
      <c r="B7069" s="31">
        <v>202508</v>
      </c>
      <c r="C7069" s="27" t="s">
        <v>129</v>
      </c>
      <c r="D7069" s="27" t="s">
        <v>211</v>
      </c>
      <c r="E7069" s="27" t="s">
        <v>33</v>
      </c>
      <c r="F7069" s="27" t="s">
        <v>257</v>
      </c>
      <c r="G7069" s="33">
        <v>411856.13</v>
      </c>
      <c r="H7069" s="33">
        <v>411856.13</v>
      </c>
      <c r="I7069" s="33">
        <v>9863</v>
      </c>
      <c r="J7069" s="33">
        <v>806</v>
      </c>
      <c r="K7069" s="33">
        <v>11300</v>
      </c>
      <c r="L7069" s="33">
        <v>1</v>
      </c>
      <c r="M7069" s="33">
        <v>1</v>
      </c>
      <c r="N7069" s="33">
        <v>399237.88</v>
      </c>
      <c r="O7069" s="33">
        <v>2347.2</v>
      </c>
      <c r="P7069" s="33">
        <v>4157</v>
      </c>
    </row>
    <row r="7070" spans="1:16">
      <c r="A7070" s="27" t="s">
        <v>1065</v>
      </c>
      <c r="B7070" s="31">
        <v>202509</v>
      </c>
      <c r="C7070" s="27" t="s">
        <v>129</v>
      </c>
      <c r="D7070" s="27" t="s">
        <v>211</v>
      </c>
      <c r="E7070" s="27" t="s">
        <v>33</v>
      </c>
      <c r="F7070" s="27" t="s">
        <v>257</v>
      </c>
      <c r="G7070" s="33">
        <v>382283.23</v>
      </c>
      <c r="H7070" s="33">
        <v>382283.23</v>
      </c>
      <c r="I7070" s="33">
        <v>9926</v>
      </c>
      <c r="J7070" s="33">
        <v>860</v>
      </c>
      <c r="K7070" s="33">
        <v>11300</v>
      </c>
      <c r="L7070" s="33">
        <v>1</v>
      </c>
      <c r="M7070" s="33">
        <v>1</v>
      </c>
      <c r="N7070" s="33">
        <v>383069.88</v>
      </c>
      <c r="O7070" s="33">
        <v>2108.6</v>
      </c>
      <c r="P7070" s="33">
        <v>3986</v>
      </c>
    </row>
    <row r="7071" spans="1:16">
      <c r="A7071" s="27" t="s">
        <v>1065</v>
      </c>
      <c r="B7071" s="31">
        <v>202510</v>
      </c>
      <c r="C7071" s="27" t="s">
        <v>129</v>
      </c>
      <c r="D7071" s="27" t="s">
        <v>211</v>
      </c>
      <c r="E7071" s="27" t="s">
        <v>33</v>
      </c>
      <c r="F7071" s="27" t="s">
        <v>257</v>
      </c>
      <c r="G7071" s="33">
        <v>419071.31</v>
      </c>
      <c r="H7071" s="33">
        <v>419071.31</v>
      </c>
      <c r="I7071" s="33">
        <v>10419</v>
      </c>
      <c r="J7071" s="33">
        <v>830</v>
      </c>
      <c r="K7071" s="33">
        <v>11300</v>
      </c>
      <c r="L7071" s="33">
        <v>1</v>
      </c>
      <c r="M7071" s="33">
        <v>1</v>
      </c>
      <c r="N7071" s="33">
        <v>419886.44</v>
      </c>
      <c r="O7071" s="33">
        <v>2324.3</v>
      </c>
      <c r="P7071" s="33">
        <v>4312</v>
      </c>
    </row>
    <row r="7072" spans="1:16">
      <c r="A7072" s="27" t="s">
        <v>1065</v>
      </c>
      <c r="B7072" s="31">
        <v>202511</v>
      </c>
      <c r="C7072" s="27" t="s">
        <v>129</v>
      </c>
      <c r="D7072" s="27" t="s">
        <v>211</v>
      </c>
      <c r="E7072" s="27" t="s">
        <v>33</v>
      </c>
      <c r="F7072" s="27" t="s">
        <v>257</v>
      </c>
      <c r="G7072" s="33">
        <v>462076.3</v>
      </c>
      <c r="H7072" s="33">
        <v>462076.3</v>
      </c>
      <c r="I7072" s="33">
        <v>11066</v>
      </c>
      <c r="J7072" s="33">
        <v>803</v>
      </c>
      <c r="K7072" s="33">
        <v>11300</v>
      </c>
      <c r="L7072" s="33">
        <v>1</v>
      </c>
      <c r="M7072" s="33">
        <v>1</v>
      </c>
      <c r="N7072" s="33">
        <v>505662.54</v>
      </c>
      <c r="O7072" s="33">
        <v>2741.3</v>
      </c>
      <c r="P7072" s="33">
        <v>4538</v>
      </c>
    </row>
    <row r="7073" spans="1:16">
      <c r="A7073" s="27" t="s">
        <v>1065</v>
      </c>
      <c r="B7073" s="31">
        <v>202512</v>
      </c>
      <c r="C7073" s="27" t="s">
        <v>129</v>
      </c>
      <c r="D7073" s="27" t="s">
        <v>211</v>
      </c>
      <c r="E7073" s="27" t="s">
        <v>33</v>
      </c>
      <c r="F7073" s="27" t="s">
        <v>257</v>
      </c>
      <c r="G7073" s="33">
        <v>576552.2</v>
      </c>
      <c r="H7073" s="33">
        <v>576552.2</v>
      </c>
      <c r="I7073" s="33">
        <v>14931</v>
      </c>
      <c r="J7073" s="33">
        <v>1075</v>
      </c>
      <c r="K7073" s="33">
        <v>11300</v>
      </c>
      <c r="L7073" s="33">
        <v>1</v>
      </c>
      <c r="M7073" s="33">
        <v>1</v>
      </c>
      <c r="N7073" s="33">
        <v>579257.84</v>
      </c>
      <c r="O7073" s="33">
        <v>3380</v>
      </c>
      <c r="P7073" s="33">
        <v>6198</v>
      </c>
    </row>
    <row r="7074" spans="1:16">
      <c r="A7074" s="27" t="s">
        <v>1065</v>
      </c>
      <c r="B7074" s="31">
        <v>202601</v>
      </c>
      <c r="C7074" s="27" t="s">
        <v>129</v>
      </c>
      <c r="D7074" s="27" t="s">
        <v>211</v>
      </c>
      <c r="E7074" s="27" t="s">
        <v>33</v>
      </c>
      <c r="F7074" s="27" t="s">
        <v>257</v>
      </c>
      <c r="G7074" s="33">
        <v>300511.25</v>
      </c>
      <c r="H7074" s="33">
        <v>300511.25</v>
      </c>
      <c r="I7074" s="33">
        <v>7483</v>
      </c>
      <c r="J7074" s="33">
        <v>577</v>
      </c>
      <c r="K7074" s="33">
        <v>11300</v>
      </c>
      <c r="L7074" s="33">
        <v>1</v>
      </c>
      <c r="M7074" s="33">
        <v>1</v>
      </c>
      <c r="N7074" s="33">
        <v>293805.92</v>
      </c>
      <c r="O7074" s="33">
        <v>1692.9</v>
      </c>
      <c r="P7074" s="33">
        <v>2995</v>
      </c>
    </row>
    <row r="7075" spans="1:16">
      <c r="A7075" s="27" t="s">
        <v>1065</v>
      </c>
      <c r="B7075" s="31">
        <v>202602</v>
      </c>
      <c r="C7075" s="27" t="s">
        <v>129</v>
      </c>
      <c r="D7075" s="27" t="s">
        <v>211</v>
      </c>
      <c r="E7075" s="27" t="s">
        <v>33</v>
      </c>
      <c r="F7075" s="27" t="s">
        <v>257</v>
      </c>
      <c r="G7075" s="33">
        <v>325405.59</v>
      </c>
      <c r="H7075" s="33">
        <v>325405.59</v>
      </c>
      <c r="I7075" s="33">
        <v>8316</v>
      </c>
      <c r="J7075" s="33">
        <v>583</v>
      </c>
      <c r="K7075" s="33">
        <v>11300</v>
      </c>
      <c r="L7075" s="33">
        <v>1</v>
      </c>
      <c r="M7075" s="33">
        <v>1</v>
      </c>
      <c r="N7075" s="33">
        <v>302067.67</v>
      </c>
      <c r="O7075" s="33">
        <v>1709.9</v>
      </c>
      <c r="P7075" s="33">
        <v>3370</v>
      </c>
    </row>
    <row r="7076" spans="1:16">
      <c r="A7076" s="27" t="s">
        <v>1065</v>
      </c>
      <c r="B7076" s="31">
        <v>202603</v>
      </c>
      <c r="C7076" s="27" t="s">
        <v>129</v>
      </c>
      <c r="D7076" s="27" t="s">
        <v>211</v>
      </c>
      <c r="E7076" s="27" t="s">
        <v>33</v>
      </c>
      <c r="F7076" s="27" t="s">
        <v>257</v>
      </c>
      <c r="G7076" s="33">
        <v>378489.6</v>
      </c>
      <c r="H7076" s="33">
        <v>378489.6</v>
      </c>
      <c r="I7076" s="33">
        <v>10598</v>
      </c>
      <c r="J7076" s="33">
        <v>879</v>
      </c>
      <c r="K7076" s="33">
        <v>11300</v>
      </c>
      <c r="L7076" s="33">
        <v>1</v>
      </c>
      <c r="M7076" s="33">
        <v>1</v>
      </c>
      <c r="N7076" s="33">
        <v>375668.54</v>
      </c>
      <c r="O7076" s="33">
        <v>1913.5</v>
      </c>
      <c r="P7076" s="33">
        <v>4177</v>
      </c>
    </row>
    <row r="7077" spans="1:16">
      <c r="A7077" s="27" t="s">
        <v>1065</v>
      </c>
      <c r="B7077" s="31">
        <v>202604</v>
      </c>
      <c r="C7077" s="27" t="s">
        <v>129</v>
      </c>
      <c r="D7077" s="27" t="s">
        <v>211</v>
      </c>
      <c r="E7077" s="27" t="s">
        <v>33</v>
      </c>
      <c r="F7077" s="27" t="s">
        <v>257</v>
      </c>
      <c r="G7077" s="33">
        <v>455385.58</v>
      </c>
      <c r="H7077" s="33">
        <v>455385.58</v>
      </c>
      <c r="I7077" s="33">
        <v>10823</v>
      </c>
      <c r="J7077" s="33">
        <v>904</v>
      </c>
      <c r="K7077" s="33">
        <v>11300</v>
      </c>
      <c r="L7077" s="33">
        <v>1</v>
      </c>
      <c r="M7077" s="33">
        <v>1</v>
      </c>
      <c r="N7077" s="33">
        <v>441148.93</v>
      </c>
      <c r="O7077" s="33">
        <v>2442.5</v>
      </c>
      <c r="P7077" s="33">
        <v>4530</v>
      </c>
    </row>
    <row r="7078" spans="1:16">
      <c r="A7078" s="27" t="s">
        <v>1065</v>
      </c>
      <c r="B7078" s="31">
        <v>202605</v>
      </c>
      <c r="C7078" s="27" t="s">
        <v>129</v>
      </c>
      <c r="D7078" s="27" t="s">
        <v>211</v>
      </c>
      <c r="E7078" s="27" t="s">
        <v>33</v>
      </c>
      <c r="F7078" s="27" t="s">
        <v>257</v>
      </c>
      <c r="G7078" s="33">
        <v>537652.6899999999</v>
      </c>
      <c r="H7078" s="33">
        <v>537652.6899999999</v>
      </c>
      <c r="I7078" s="33">
        <v>13678</v>
      </c>
      <c r="J7078" s="33">
        <v>1054</v>
      </c>
      <c r="K7078" s="33">
        <v>11300</v>
      </c>
      <c r="L7078" s="33">
        <v>1</v>
      </c>
      <c r="M7078" s="33">
        <v>1</v>
      </c>
      <c r="N7078" s="33">
        <v>482156.43</v>
      </c>
      <c r="O7078" s="33">
        <v>3064.3</v>
      </c>
      <c r="P7078" s="33">
        <v>5487</v>
      </c>
    </row>
    <row r="7079" spans="1:16">
      <c r="A7079" s="27" t="s">
        <v>1065</v>
      </c>
      <c r="B7079" s="31">
        <v>202606</v>
      </c>
      <c r="C7079" s="27" t="s">
        <v>129</v>
      </c>
      <c r="D7079" s="27" t="s">
        <v>211</v>
      </c>
      <c r="E7079" s="27" t="s">
        <v>33</v>
      </c>
      <c r="F7079" s="27" t="s">
        <v>257</v>
      </c>
      <c r="G7079" s="33">
        <v>453190.84</v>
      </c>
      <c r="H7079" s="33">
        <v>453190.84</v>
      </c>
      <c r="I7079" s="33">
        <v>11270</v>
      </c>
      <c r="J7079" s="33">
        <v>814</v>
      </c>
      <c r="K7079" s="33">
        <v>11300</v>
      </c>
      <c r="L7079" s="33">
        <v>1</v>
      </c>
      <c r="M7079" s="33">
        <v>1</v>
      </c>
      <c r="N7079" s="33">
        <v>470054.56</v>
      </c>
      <c r="O7079" s="33">
        <v>2493</v>
      </c>
      <c r="P7079" s="33">
        <v>4551</v>
      </c>
    </row>
    <row r="7080" spans="1:16">
      <c r="A7080" s="27" t="s">
        <v>1065</v>
      </c>
      <c r="B7080" s="31">
        <v>202607</v>
      </c>
      <c r="C7080" s="27" t="s">
        <v>129</v>
      </c>
      <c r="D7080" s="27" t="s">
        <v>211</v>
      </c>
      <c r="E7080" s="27" t="s">
        <v>33</v>
      </c>
      <c r="F7080" s="27" t="s">
        <v>257</v>
      </c>
      <c r="G7080" s="33">
        <v>395153.33</v>
      </c>
      <c r="H7080" s="33">
        <v>395153.33</v>
      </c>
      <c r="I7080" s="33">
        <v>9250</v>
      </c>
      <c r="J7080" s="33">
        <v>745</v>
      </c>
      <c r="K7080" s="33">
        <v>11300</v>
      </c>
      <c r="L7080" s="33">
        <v>1</v>
      </c>
      <c r="M7080" s="33">
        <v>1</v>
      </c>
      <c r="N7080" s="33">
        <v>417056.68</v>
      </c>
      <c r="O7080" s="33">
        <v>2125.2</v>
      </c>
      <c r="P7080" s="33">
        <v>3818</v>
      </c>
    </row>
    <row r="7081" spans="1:16">
      <c r="A7081" s="27" t="s">
        <v>1067</v>
      </c>
      <c r="B7081" s="31">
        <v>202408</v>
      </c>
      <c r="C7081" s="27" t="s">
        <v>131</v>
      </c>
      <c r="D7081" s="27" t="s">
        <v>211</v>
      </c>
      <c r="E7081" s="27" t="s">
        <v>34</v>
      </c>
      <c r="F7081" s="27" t="s">
        <v>257</v>
      </c>
      <c r="G7081" s="33">
        <v>226009.86</v>
      </c>
      <c r="H7081" s="33">
        <v>0</v>
      </c>
      <c r="I7081" s="33">
        <v>5462</v>
      </c>
      <c r="J7081" s="33">
        <v>331</v>
      </c>
      <c r="K7081" s="33">
        <v>11200</v>
      </c>
      <c r="L7081" s="33">
        <v>1</v>
      </c>
      <c r="M7081" s="33">
        <v>0</v>
      </c>
      <c r="N7081" s="33">
        <v>315006.58</v>
      </c>
      <c r="O7081" s="33">
        <v>1355.3</v>
      </c>
      <c r="P7081" s="33">
        <v>2292</v>
      </c>
    </row>
    <row r="7082" spans="1:16">
      <c r="A7082" s="27" t="s">
        <v>1067</v>
      </c>
      <c r="B7082" s="31">
        <v>202409</v>
      </c>
      <c r="C7082" s="27" t="s">
        <v>131</v>
      </c>
      <c r="D7082" s="27" t="s">
        <v>211</v>
      </c>
      <c r="E7082" s="27" t="s">
        <v>34</v>
      </c>
      <c r="F7082" s="27" t="s">
        <v>257</v>
      </c>
      <c r="G7082" s="33">
        <v>247860.98</v>
      </c>
      <c r="H7082" s="33">
        <v>0</v>
      </c>
      <c r="I7082" s="33">
        <v>6797</v>
      </c>
      <c r="J7082" s="33">
        <v>501</v>
      </c>
      <c r="K7082" s="33">
        <v>11200</v>
      </c>
      <c r="L7082" s="33">
        <v>1</v>
      </c>
      <c r="M7082" s="33">
        <v>0</v>
      </c>
      <c r="N7082" s="33">
        <v>304210.28</v>
      </c>
      <c r="O7082" s="33">
        <v>1525.4</v>
      </c>
      <c r="P7082" s="33">
        <v>2652</v>
      </c>
    </row>
    <row r="7083" spans="1:16">
      <c r="A7083" s="27" t="s">
        <v>1067</v>
      </c>
      <c r="B7083" s="31">
        <v>202410</v>
      </c>
      <c r="C7083" s="27" t="s">
        <v>131</v>
      </c>
      <c r="D7083" s="27" t="s">
        <v>211</v>
      </c>
      <c r="E7083" s="27" t="s">
        <v>34</v>
      </c>
      <c r="F7083" s="27" t="s">
        <v>257</v>
      </c>
      <c r="G7083" s="33">
        <v>306042.1</v>
      </c>
      <c r="H7083" s="33">
        <v>0</v>
      </c>
      <c r="I7083" s="33">
        <v>7812</v>
      </c>
      <c r="J7083" s="33">
        <v>617</v>
      </c>
      <c r="K7083" s="33">
        <v>11200</v>
      </c>
      <c r="L7083" s="33">
        <v>1</v>
      </c>
      <c r="M7083" s="33">
        <v>0</v>
      </c>
      <c r="N7083" s="33">
        <v>335610.65</v>
      </c>
      <c r="O7083" s="33">
        <v>1859.6</v>
      </c>
      <c r="P7083" s="33">
        <v>3174</v>
      </c>
    </row>
    <row r="7084" spans="1:16">
      <c r="A7084" s="27" t="s">
        <v>1067</v>
      </c>
      <c r="B7084" s="31">
        <v>202411</v>
      </c>
      <c r="C7084" s="27" t="s">
        <v>131</v>
      </c>
      <c r="D7084" s="27" t="s">
        <v>211</v>
      </c>
      <c r="E7084" s="27" t="s">
        <v>34</v>
      </c>
      <c r="F7084" s="27" t="s">
        <v>257</v>
      </c>
      <c r="G7084" s="33">
        <v>380589.22</v>
      </c>
      <c r="H7084" s="33">
        <v>0</v>
      </c>
      <c r="I7084" s="33">
        <v>9620</v>
      </c>
      <c r="J7084" s="33">
        <v>719</v>
      </c>
      <c r="K7084" s="33">
        <v>11200</v>
      </c>
      <c r="L7084" s="33">
        <v>1</v>
      </c>
      <c r="M7084" s="33">
        <v>0</v>
      </c>
      <c r="N7084" s="33">
        <v>406792.25</v>
      </c>
      <c r="O7084" s="33">
        <v>2171.9</v>
      </c>
      <c r="P7084" s="33">
        <v>3998</v>
      </c>
    </row>
    <row r="7085" spans="1:16">
      <c r="A7085" s="27" t="s">
        <v>1067</v>
      </c>
      <c r="B7085" s="31">
        <v>202412</v>
      </c>
      <c r="C7085" s="27" t="s">
        <v>131</v>
      </c>
      <c r="D7085" s="27" t="s">
        <v>211</v>
      </c>
      <c r="E7085" s="27" t="s">
        <v>34</v>
      </c>
      <c r="F7085" s="27" t="s">
        <v>257</v>
      </c>
      <c r="G7085" s="33">
        <v>454448.46</v>
      </c>
      <c r="H7085" s="33">
        <v>0</v>
      </c>
      <c r="I7085" s="33">
        <v>10173</v>
      </c>
      <c r="J7085" s="33">
        <v>771</v>
      </c>
      <c r="K7085" s="33">
        <v>11200</v>
      </c>
      <c r="L7085" s="33">
        <v>1</v>
      </c>
      <c r="M7085" s="33">
        <v>0</v>
      </c>
      <c r="N7085" s="33">
        <v>469020.48</v>
      </c>
      <c r="O7085" s="33">
        <v>2618.4</v>
      </c>
      <c r="P7085" s="33">
        <v>4327</v>
      </c>
    </row>
    <row r="7086" spans="1:16">
      <c r="A7086" s="27" t="s">
        <v>1067</v>
      </c>
      <c r="B7086" s="31">
        <v>202501</v>
      </c>
      <c r="C7086" s="27" t="s">
        <v>131</v>
      </c>
      <c r="D7086" s="27" t="s">
        <v>211</v>
      </c>
      <c r="E7086" s="27" t="s">
        <v>34</v>
      </c>
      <c r="F7086" s="27" t="s">
        <v>257</v>
      </c>
      <c r="G7086" s="33">
        <v>244179.89</v>
      </c>
      <c r="H7086" s="33">
        <v>0</v>
      </c>
      <c r="I7086" s="33">
        <v>6271</v>
      </c>
      <c r="J7086" s="33">
        <v>513</v>
      </c>
      <c r="K7086" s="33">
        <v>11200</v>
      </c>
      <c r="L7086" s="33">
        <v>1</v>
      </c>
      <c r="M7086" s="33">
        <v>0</v>
      </c>
      <c r="N7086" s="33">
        <v>239435.44</v>
      </c>
      <c r="O7086" s="33">
        <v>1413.4</v>
      </c>
      <c r="P7086" s="33">
        <v>2596</v>
      </c>
    </row>
    <row r="7087" spans="1:16">
      <c r="A7087" s="27" t="s">
        <v>1067</v>
      </c>
      <c r="B7087" s="31">
        <v>202502</v>
      </c>
      <c r="C7087" s="27" t="s">
        <v>131</v>
      </c>
      <c r="D7087" s="27" t="s">
        <v>211</v>
      </c>
      <c r="E7087" s="27" t="s">
        <v>34</v>
      </c>
      <c r="F7087" s="27" t="s">
        <v>257</v>
      </c>
      <c r="G7087" s="33">
        <v>250747.84</v>
      </c>
      <c r="H7087" s="33">
        <v>0</v>
      </c>
      <c r="I7087" s="33">
        <v>6773</v>
      </c>
      <c r="J7087" s="33">
        <v>520</v>
      </c>
      <c r="K7087" s="33">
        <v>11200</v>
      </c>
      <c r="L7087" s="33">
        <v>1</v>
      </c>
      <c r="M7087" s="33">
        <v>0</v>
      </c>
      <c r="N7087" s="33">
        <v>247765.11</v>
      </c>
      <c r="O7087" s="33">
        <v>1400.2</v>
      </c>
      <c r="P7087" s="33">
        <v>2676</v>
      </c>
    </row>
    <row r="7088" spans="1:16">
      <c r="A7088" s="27" t="s">
        <v>1067</v>
      </c>
      <c r="B7088" s="31">
        <v>202503</v>
      </c>
      <c r="C7088" s="27" t="s">
        <v>131</v>
      </c>
      <c r="D7088" s="27" t="s">
        <v>211</v>
      </c>
      <c r="E7088" s="27" t="s">
        <v>34</v>
      </c>
      <c r="F7088" s="27" t="s">
        <v>257</v>
      </c>
      <c r="G7088" s="33">
        <v>343061.88</v>
      </c>
      <c r="H7088" s="33">
        <v>0</v>
      </c>
      <c r="I7088" s="33">
        <v>8819</v>
      </c>
      <c r="J7088" s="33">
        <v>743</v>
      </c>
      <c r="K7088" s="33">
        <v>11200</v>
      </c>
      <c r="L7088" s="33">
        <v>1</v>
      </c>
      <c r="M7088" s="33">
        <v>0</v>
      </c>
      <c r="N7088" s="33">
        <v>310133.53</v>
      </c>
      <c r="O7088" s="33">
        <v>1937.1</v>
      </c>
      <c r="P7088" s="33">
        <v>3652</v>
      </c>
    </row>
    <row r="7089" spans="1:16">
      <c r="A7089" s="27" t="s">
        <v>1067</v>
      </c>
      <c r="B7089" s="31">
        <v>202504</v>
      </c>
      <c r="C7089" s="27" t="s">
        <v>131</v>
      </c>
      <c r="D7089" s="27" t="s">
        <v>211</v>
      </c>
      <c r="E7089" s="27" t="s">
        <v>34</v>
      </c>
      <c r="F7089" s="27" t="s">
        <v>257</v>
      </c>
      <c r="G7089" s="33">
        <v>377785.57</v>
      </c>
      <c r="H7089" s="33">
        <v>0</v>
      </c>
      <c r="I7089" s="33">
        <v>9777</v>
      </c>
      <c r="J7089" s="33">
        <v>728</v>
      </c>
      <c r="K7089" s="33">
        <v>11200</v>
      </c>
      <c r="L7089" s="33">
        <v>1</v>
      </c>
      <c r="M7089" s="33">
        <v>0</v>
      </c>
      <c r="N7089" s="33">
        <v>366553.3</v>
      </c>
      <c r="O7089" s="33">
        <v>2105.3</v>
      </c>
      <c r="P7089" s="33">
        <v>3878</v>
      </c>
    </row>
    <row r="7090" spans="1:16">
      <c r="A7090" s="27" t="s">
        <v>1067</v>
      </c>
      <c r="B7090" s="31">
        <v>202505</v>
      </c>
      <c r="C7090" s="27" t="s">
        <v>131</v>
      </c>
      <c r="D7090" s="27" t="s">
        <v>211</v>
      </c>
      <c r="E7090" s="27" t="s">
        <v>34</v>
      </c>
      <c r="F7090" s="27" t="s">
        <v>257</v>
      </c>
      <c r="G7090" s="33">
        <v>350781.46</v>
      </c>
      <c r="H7090" s="33">
        <v>0</v>
      </c>
      <c r="I7090" s="33">
        <v>9161</v>
      </c>
      <c r="J7090" s="33">
        <v>657</v>
      </c>
      <c r="K7090" s="33">
        <v>11200</v>
      </c>
      <c r="L7090" s="33">
        <v>1</v>
      </c>
      <c r="M7090" s="33">
        <v>0</v>
      </c>
      <c r="N7090" s="33">
        <v>403225.38</v>
      </c>
      <c r="O7090" s="33">
        <v>1959.3</v>
      </c>
      <c r="P7090" s="33">
        <v>3611</v>
      </c>
    </row>
    <row r="7091" spans="1:16">
      <c r="A7091" s="27" t="s">
        <v>1067</v>
      </c>
      <c r="B7091" s="31">
        <v>202506</v>
      </c>
      <c r="C7091" s="27" t="s">
        <v>131</v>
      </c>
      <c r="D7091" s="27" t="s">
        <v>211</v>
      </c>
      <c r="E7091" s="27" t="s">
        <v>34</v>
      </c>
      <c r="F7091" s="27" t="s">
        <v>257</v>
      </c>
      <c r="G7091" s="33">
        <v>400439.69</v>
      </c>
      <c r="H7091" s="33">
        <v>0</v>
      </c>
      <c r="I7091" s="33">
        <v>10942</v>
      </c>
      <c r="J7091" s="33">
        <v>817</v>
      </c>
      <c r="K7091" s="33">
        <v>11200</v>
      </c>
      <c r="L7091" s="33">
        <v>1</v>
      </c>
      <c r="M7091" s="33">
        <v>0</v>
      </c>
      <c r="N7091" s="33">
        <v>395654.56</v>
      </c>
      <c r="O7091" s="33">
        <v>2553</v>
      </c>
      <c r="P7091" s="33">
        <v>4463</v>
      </c>
    </row>
    <row r="7092" spans="1:16">
      <c r="A7092" s="27" t="s">
        <v>1067</v>
      </c>
      <c r="B7092" s="31">
        <v>202507</v>
      </c>
      <c r="C7092" s="27" t="s">
        <v>131</v>
      </c>
      <c r="D7092" s="27" t="s">
        <v>211</v>
      </c>
      <c r="E7092" s="27" t="s">
        <v>34</v>
      </c>
      <c r="F7092" s="27" t="s">
        <v>257</v>
      </c>
      <c r="G7092" s="33">
        <v>389736.8</v>
      </c>
      <c r="H7092" s="33">
        <v>0</v>
      </c>
      <c r="I7092" s="33">
        <v>10497</v>
      </c>
      <c r="J7092" s="33">
        <v>798</v>
      </c>
      <c r="K7092" s="33">
        <v>11200</v>
      </c>
      <c r="L7092" s="33">
        <v>1</v>
      </c>
      <c r="M7092" s="33">
        <v>0</v>
      </c>
      <c r="N7092" s="33">
        <v>353322.25</v>
      </c>
      <c r="O7092" s="33">
        <v>2170.4</v>
      </c>
      <c r="P7092" s="33">
        <v>4140</v>
      </c>
    </row>
    <row r="7093" spans="1:16">
      <c r="A7093" s="27" t="s">
        <v>1067</v>
      </c>
      <c r="B7093" s="31">
        <v>202508</v>
      </c>
      <c r="C7093" s="27" t="s">
        <v>131</v>
      </c>
      <c r="D7093" s="27" t="s">
        <v>211</v>
      </c>
      <c r="E7093" s="27" t="s">
        <v>34</v>
      </c>
      <c r="F7093" s="27" t="s">
        <v>257</v>
      </c>
      <c r="G7093" s="33">
        <v>341261.42</v>
      </c>
      <c r="H7093" s="33">
        <v>0</v>
      </c>
      <c r="I7093" s="33">
        <v>9210</v>
      </c>
      <c r="J7093" s="33">
        <v>802</v>
      </c>
      <c r="K7093" s="33">
        <v>11200</v>
      </c>
      <c r="L7093" s="33">
        <v>1</v>
      </c>
      <c r="M7093" s="33">
        <v>0</v>
      </c>
      <c r="N7093" s="33">
        <v>341782.14</v>
      </c>
      <c r="O7093" s="33">
        <v>2133.2</v>
      </c>
      <c r="P7093" s="33">
        <v>3620</v>
      </c>
    </row>
    <row r="7094" spans="1:16">
      <c r="A7094" s="27" t="s">
        <v>1067</v>
      </c>
      <c r="B7094" s="31">
        <v>202509</v>
      </c>
      <c r="C7094" s="27" t="s">
        <v>131</v>
      </c>
      <c r="D7094" s="27" t="s">
        <v>211</v>
      </c>
      <c r="E7094" s="27" t="s">
        <v>34</v>
      </c>
      <c r="F7094" s="27" t="s">
        <v>257</v>
      </c>
      <c r="G7094" s="33">
        <v>340550.06</v>
      </c>
      <c r="H7094" s="33">
        <v>0</v>
      </c>
      <c r="I7094" s="33">
        <v>8794</v>
      </c>
      <c r="J7094" s="33">
        <v>716</v>
      </c>
      <c r="K7094" s="33">
        <v>11200</v>
      </c>
      <c r="L7094" s="33">
        <v>1</v>
      </c>
      <c r="M7094" s="33">
        <v>0</v>
      </c>
      <c r="N7094" s="33">
        <v>330068.15</v>
      </c>
      <c r="O7094" s="33">
        <v>1957.4</v>
      </c>
      <c r="P7094" s="33">
        <v>3534</v>
      </c>
    </row>
    <row r="7095" spans="1:16">
      <c r="A7095" s="27" t="s">
        <v>1067</v>
      </c>
      <c r="B7095" s="31">
        <v>202510</v>
      </c>
      <c r="C7095" s="27" t="s">
        <v>131</v>
      </c>
      <c r="D7095" s="27" t="s">
        <v>211</v>
      </c>
      <c r="E7095" s="27" t="s">
        <v>34</v>
      </c>
      <c r="F7095" s="27" t="s">
        <v>257</v>
      </c>
      <c r="G7095" s="33">
        <v>405810.74</v>
      </c>
      <c r="H7095" s="33">
        <v>0</v>
      </c>
      <c r="I7095" s="33">
        <v>9626</v>
      </c>
      <c r="J7095" s="33">
        <v>674</v>
      </c>
      <c r="K7095" s="33">
        <v>11200</v>
      </c>
      <c r="L7095" s="33">
        <v>1</v>
      </c>
      <c r="M7095" s="33">
        <v>0</v>
      </c>
      <c r="N7095" s="33">
        <v>364137.55</v>
      </c>
      <c r="O7095" s="33">
        <v>2204.5</v>
      </c>
      <c r="P7095" s="33">
        <v>3975</v>
      </c>
    </row>
    <row r="7096" spans="1:16">
      <c r="A7096" s="27" t="s">
        <v>1067</v>
      </c>
      <c r="B7096" s="31">
        <v>202511</v>
      </c>
      <c r="C7096" s="27" t="s">
        <v>131</v>
      </c>
      <c r="D7096" s="27" t="s">
        <v>211</v>
      </c>
      <c r="E7096" s="27" t="s">
        <v>34</v>
      </c>
      <c r="F7096" s="27" t="s">
        <v>257</v>
      </c>
      <c r="G7096" s="33">
        <v>465984.17</v>
      </c>
      <c r="H7096" s="33">
        <v>0</v>
      </c>
      <c r="I7096" s="33">
        <v>13422</v>
      </c>
      <c r="J7096" s="33">
        <v>1040</v>
      </c>
      <c r="K7096" s="33">
        <v>11200</v>
      </c>
      <c r="L7096" s="33">
        <v>1</v>
      </c>
      <c r="M7096" s="33">
        <v>0</v>
      </c>
      <c r="N7096" s="33">
        <v>441369.59</v>
      </c>
      <c r="O7096" s="33">
        <v>2492.4</v>
      </c>
      <c r="P7096" s="33">
        <v>5130</v>
      </c>
    </row>
    <row r="7097" spans="1:16">
      <c r="A7097" s="27" t="s">
        <v>1067</v>
      </c>
      <c r="B7097" s="31">
        <v>202512</v>
      </c>
      <c r="C7097" s="27" t="s">
        <v>131</v>
      </c>
      <c r="D7097" s="27" t="s">
        <v>211</v>
      </c>
      <c r="E7097" s="27" t="s">
        <v>34</v>
      </c>
      <c r="F7097" s="27" t="s">
        <v>257</v>
      </c>
      <c r="G7097" s="33">
        <v>579092.46</v>
      </c>
      <c r="H7097" s="33">
        <v>0</v>
      </c>
      <c r="I7097" s="33">
        <v>14971</v>
      </c>
      <c r="J7097" s="33">
        <v>1195</v>
      </c>
      <c r="K7097" s="33">
        <v>11200</v>
      </c>
      <c r="L7097" s="33">
        <v>1</v>
      </c>
      <c r="M7097" s="33">
        <v>0</v>
      </c>
      <c r="N7097" s="33">
        <v>508887.22</v>
      </c>
      <c r="O7097" s="33">
        <v>3017.4</v>
      </c>
      <c r="P7097" s="33">
        <v>5880</v>
      </c>
    </row>
    <row r="7098" spans="1:16">
      <c r="A7098" s="27" t="s">
        <v>1067</v>
      </c>
      <c r="B7098" s="31">
        <v>202601</v>
      </c>
      <c r="C7098" s="27" t="s">
        <v>131</v>
      </c>
      <c r="D7098" s="27" t="s">
        <v>211</v>
      </c>
      <c r="E7098" s="27" t="s">
        <v>34</v>
      </c>
      <c r="F7098" s="27" t="s">
        <v>257</v>
      </c>
      <c r="G7098" s="33">
        <v>275302.59</v>
      </c>
      <c r="H7098" s="33">
        <v>0</v>
      </c>
      <c r="I7098" s="33">
        <v>7176</v>
      </c>
      <c r="J7098" s="33">
        <v>539</v>
      </c>
      <c r="K7098" s="33">
        <v>11200</v>
      </c>
      <c r="L7098" s="33">
        <v>1</v>
      </c>
      <c r="M7098" s="33">
        <v>0</v>
      </c>
      <c r="N7098" s="33">
        <v>259787.46</v>
      </c>
      <c r="O7098" s="33">
        <v>1528.8</v>
      </c>
      <c r="P7098" s="33">
        <v>2899</v>
      </c>
    </row>
    <row r="7099" spans="1:16">
      <c r="A7099" s="27" t="s">
        <v>1067</v>
      </c>
      <c r="B7099" s="31">
        <v>202602</v>
      </c>
      <c r="C7099" s="27" t="s">
        <v>131</v>
      </c>
      <c r="D7099" s="27" t="s">
        <v>211</v>
      </c>
      <c r="E7099" s="27" t="s">
        <v>34</v>
      </c>
      <c r="F7099" s="27" t="s">
        <v>257</v>
      </c>
      <c r="G7099" s="33">
        <v>282342.64</v>
      </c>
      <c r="H7099" s="33">
        <v>0</v>
      </c>
      <c r="I7099" s="33">
        <v>7198</v>
      </c>
      <c r="J7099" s="33">
        <v>509</v>
      </c>
      <c r="K7099" s="33">
        <v>11200</v>
      </c>
      <c r="L7099" s="33">
        <v>1</v>
      </c>
      <c r="M7099" s="33">
        <v>0</v>
      </c>
      <c r="N7099" s="33">
        <v>268825.14</v>
      </c>
      <c r="O7099" s="33">
        <v>1531.2</v>
      </c>
      <c r="P7099" s="33">
        <v>2875</v>
      </c>
    </row>
    <row r="7100" spans="1:16">
      <c r="A7100" s="27" t="s">
        <v>1067</v>
      </c>
      <c r="B7100" s="31">
        <v>202603</v>
      </c>
      <c r="C7100" s="27" t="s">
        <v>131</v>
      </c>
      <c r="D7100" s="27" t="s">
        <v>211</v>
      </c>
      <c r="E7100" s="27" t="s">
        <v>34</v>
      </c>
      <c r="F7100" s="27" t="s">
        <v>257</v>
      </c>
      <c r="G7100" s="33">
        <v>337458.19</v>
      </c>
      <c r="H7100" s="33">
        <v>0</v>
      </c>
      <c r="I7100" s="33">
        <v>8732</v>
      </c>
      <c r="J7100" s="33">
        <v>747</v>
      </c>
      <c r="K7100" s="33">
        <v>11200</v>
      </c>
      <c r="L7100" s="33">
        <v>1</v>
      </c>
      <c r="M7100" s="33">
        <v>0</v>
      </c>
      <c r="N7100" s="33">
        <v>336494.88</v>
      </c>
      <c r="O7100" s="33">
        <v>1839.3</v>
      </c>
      <c r="P7100" s="33">
        <v>3493</v>
      </c>
    </row>
    <row r="7101" spans="1:16">
      <c r="A7101" s="27" t="s">
        <v>1067</v>
      </c>
      <c r="B7101" s="31">
        <v>202604</v>
      </c>
      <c r="C7101" s="27" t="s">
        <v>131</v>
      </c>
      <c r="D7101" s="27" t="s">
        <v>211</v>
      </c>
      <c r="E7101" s="27" t="s">
        <v>34</v>
      </c>
      <c r="F7101" s="27" t="s">
        <v>257</v>
      </c>
      <c r="G7101" s="33">
        <v>411859.17</v>
      </c>
      <c r="H7101" s="33">
        <v>0</v>
      </c>
      <c r="I7101" s="33">
        <v>10133</v>
      </c>
      <c r="J7101" s="33">
        <v>899</v>
      </c>
      <c r="K7101" s="33">
        <v>11200</v>
      </c>
      <c r="L7101" s="33">
        <v>1</v>
      </c>
      <c r="M7101" s="33">
        <v>0</v>
      </c>
      <c r="N7101" s="33">
        <v>397710.33</v>
      </c>
      <c r="O7101" s="33">
        <v>2355.2</v>
      </c>
      <c r="P7101" s="33">
        <v>4228</v>
      </c>
    </row>
    <row r="7102" spans="1:16">
      <c r="A7102" s="27" t="s">
        <v>1067</v>
      </c>
      <c r="B7102" s="31">
        <v>202605</v>
      </c>
      <c r="C7102" s="27" t="s">
        <v>131</v>
      </c>
      <c r="D7102" s="27" t="s">
        <v>211</v>
      </c>
      <c r="E7102" s="27" t="s">
        <v>34</v>
      </c>
      <c r="F7102" s="27" t="s">
        <v>257</v>
      </c>
      <c r="G7102" s="33">
        <v>461016.63</v>
      </c>
      <c r="H7102" s="33">
        <v>461016.63</v>
      </c>
      <c r="I7102" s="33">
        <v>12195</v>
      </c>
      <c r="J7102" s="33">
        <v>1064</v>
      </c>
      <c r="K7102" s="33">
        <v>11200</v>
      </c>
      <c r="L7102" s="33">
        <v>1</v>
      </c>
      <c r="M7102" s="33">
        <v>1</v>
      </c>
      <c r="N7102" s="33">
        <v>437499.54</v>
      </c>
      <c r="O7102" s="33">
        <v>2406.5</v>
      </c>
      <c r="P7102" s="33">
        <v>4901</v>
      </c>
    </row>
    <row r="7103" spans="1:16">
      <c r="A7103" s="27" t="s">
        <v>1067</v>
      </c>
      <c r="B7103" s="31">
        <v>202606</v>
      </c>
      <c r="C7103" s="27" t="s">
        <v>131</v>
      </c>
      <c r="D7103" s="27" t="s">
        <v>211</v>
      </c>
      <c r="E7103" s="27" t="s">
        <v>34</v>
      </c>
      <c r="F7103" s="27" t="s">
        <v>257</v>
      </c>
      <c r="G7103" s="33">
        <v>485477.93</v>
      </c>
      <c r="H7103" s="33">
        <v>485477.93</v>
      </c>
      <c r="I7103" s="33">
        <v>12307</v>
      </c>
      <c r="J7103" s="33">
        <v>955</v>
      </c>
      <c r="K7103" s="33">
        <v>11200</v>
      </c>
      <c r="L7103" s="33">
        <v>1</v>
      </c>
      <c r="M7103" s="33">
        <v>1</v>
      </c>
      <c r="N7103" s="33">
        <v>429285.2</v>
      </c>
      <c r="O7103" s="33">
        <v>2689.3</v>
      </c>
      <c r="P7103" s="33">
        <v>5030</v>
      </c>
    </row>
    <row r="7104" spans="1:16">
      <c r="A7104" s="27" t="s">
        <v>1067</v>
      </c>
      <c r="B7104" s="31">
        <v>202607</v>
      </c>
      <c r="C7104" s="27" t="s">
        <v>131</v>
      </c>
      <c r="D7104" s="27" t="s">
        <v>211</v>
      </c>
      <c r="E7104" s="27" t="s">
        <v>34</v>
      </c>
      <c r="F7104" s="27" t="s">
        <v>257</v>
      </c>
      <c r="G7104" s="33">
        <v>392406.05</v>
      </c>
      <c r="H7104" s="33">
        <v>392406.05</v>
      </c>
      <c r="I7104" s="33">
        <v>9638</v>
      </c>
      <c r="J7104" s="33">
        <v>689</v>
      </c>
      <c r="K7104" s="33">
        <v>11200</v>
      </c>
      <c r="L7104" s="33">
        <v>1</v>
      </c>
      <c r="M7104" s="33">
        <v>1</v>
      </c>
      <c r="N7104" s="33">
        <v>383354.64</v>
      </c>
      <c r="O7104" s="33">
        <v>2294.8</v>
      </c>
      <c r="P7104" s="33">
        <v>4049</v>
      </c>
    </row>
    <row r="7105" spans="1:16">
      <c r="A7105" s="27" t="s">
        <v>1070</v>
      </c>
      <c r="B7105" s="31">
        <v>202408</v>
      </c>
      <c r="C7105" s="27" t="s">
        <v>131</v>
      </c>
      <c r="D7105" s="27" t="s">
        <v>211</v>
      </c>
      <c r="E7105" s="27" t="s">
        <v>34</v>
      </c>
      <c r="F7105" s="27" t="s">
        <v>257</v>
      </c>
      <c r="G7105" s="33">
        <v>315128.88</v>
      </c>
      <c r="H7105" s="33">
        <v>315128.88</v>
      </c>
      <c r="I7105" s="33">
        <v>7836</v>
      </c>
      <c r="J7105" s="33">
        <v>609</v>
      </c>
      <c r="K7105" s="33">
        <v>11400</v>
      </c>
      <c r="L7105" s="33">
        <v>1</v>
      </c>
      <c r="M7105" s="33">
        <v>1</v>
      </c>
      <c r="N7105" s="33">
        <v>338224.12</v>
      </c>
      <c r="O7105" s="33">
        <v>1613</v>
      </c>
      <c r="P7105" s="33">
        <v>3136</v>
      </c>
    </row>
    <row r="7106" spans="1:16">
      <c r="A7106" s="27" t="s">
        <v>1070</v>
      </c>
      <c r="B7106" s="31">
        <v>202409</v>
      </c>
      <c r="C7106" s="27" t="s">
        <v>131</v>
      </c>
      <c r="D7106" s="27" t="s">
        <v>211</v>
      </c>
      <c r="E7106" s="27" t="s">
        <v>34</v>
      </c>
      <c r="F7106" s="27" t="s">
        <v>257</v>
      </c>
      <c r="G7106" s="33">
        <v>304730.37</v>
      </c>
      <c r="H7106" s="33">
        <v>304730.37</v>
      </c>
      <c r="I7106" s="33">
        <v>7446</v>
      </c>
      <c r="J7106" s="33">
        <v>549</v>
      </c>
      <c r="K7106" s="33">
        <v>11400</v>
      </c>
      <c r="L7106" s="33">
        <v>1</v>
      </c>
      <c r="M7106" s="33">
        <v>1</v>
      </c>
      <c r="N7106" s="33">
        <v>326632.08</v>
      </c>
      <c r="O7106" s="33">
        <v>1646.4</v>
      </c>
      <c r="P7106" s="33">
        <v>3133</v>
      </c>
    </row>
    <row r="7107" spans="1:16">
      <c r="A7107" s="27" t="s">
        <v>1070</v>
      </c>
      <c r="B7107" s="31">
        <v>202410</v>
      </c>
      <c r="C7107" s="27" t="s">
        <v>131</v>
      </c>
      <c r="D7107" s="27" t="s">
        <v>211</v>
      </c>
      <c r="E7107" s="27" t="s">
        <v>34</v>
      </c>
      <c r="F7107" s="27" t="s">
        <v>257</v>
      </c>
      <c r="G7107" s="33">
        <v>322797.04</v>
      </c>
      <c r="H7107" s="33">
        <v>322797.04</v>
      </c>
      <c r="I7107" s="33">
        <v>7950</v>
      </c>
      <c r="J7107" s="33">
        <v>535</v>
      </c>
      <c r="K7107" s="33">
        <v>11400</v>
      </c>
      <c r="L7107" s="33">
        <v>1</v>
      </c>
      <c r="M7107" s="33">
        <v>1</v>
      </c>
      <c r="N7107" s="33">
        <v>360346.81</v>
      </c>
      <c r="O7107" s="33">
        <v>1752.8</v>
      </c>
      <c r="P7107" s="33">
        <v>3221</v>
      </c>
    </row>
    <row r="7108" spans="1:16">
      <c r="A7108" s="27" t="s">
        <v>1070</v>
      </c>
      <c r="B7108" s="31">
        <v>202411</v>
      </c>
      <c r="C7108" s="27" t="s">
        <v>131</v>
      </c>
      <c r="D7108" s="27" t="s">
        <v>211</v>
      </c>
      <c r="E7108" s="27" t="s">
        <v>34</v>
      </c>
      <c r="F7108" s="27" t="s">
        <v>257</v>
      </c>
      <c r="G7108" s="33">
        <v>367898.63</v>
      </c>
      <c r="H7108" s="33">
        <v>367898.63</v>
      </c>
      <c r="I7108" s="33">
        <v>9629</v>
      </c>
      <c r="J7108" s="33">
        <v>809</v>
      </c>
      <c r="K7108" s="33">
        <v>11400</v>
      </c>
      <c r="L7108" s="33">
        <v>1</v>
      </c>
      <c r="M7108" s="33">
        <v>1</v>
      </c>
      <c r="N7108" s="33">
        <v>436774.85</v>
      </c>
      <c r="O7108" s="33">
        <v>2197.5</v>
      </c>
      <c r="P7108" s="33">
        <v>3865</v>
      </c>
    </row>
    <row r="7109" spans="1:16">
      <c r="A7109" s="27" t="s">
        <v>1070</v>
      </c>
      <c r="B7109" s="31">
        <v>202412</v>
      </c>
      <c r="C7109" s="27" t="s">
        <v>131</v>
      </c>
      <c r="D7109" s="27" t="s">
        <v>211</v>
      </c>
      <c r="E7109" s="27" t="s">
        <v>34</v>
      </c>
      <c r="F7109" s="27" t="s">
        <v>257</v>
      </c>
      <c r="G7109" s="33">
        <v>417966.14</v>
      </c>
      <c r="H7109" s="33">
        <v>417966.14</v>
      </c>
      <c r="I7109" s="33">
        <v>10435</v>
      </c>
      <c r="J7109" s="33">
        <v>905</v>
      </c>
      <c r="K7109" s="33">
        <v>11400</v>
      </c>
      <c r="L7109" s="33">
        <v>1</v>
      </c>
      <c r="M7109" s="33">
        <v>1</v>
      </c>
      <c r="N7109" s="33">
        <v>503589.61</v>
      </c>
      <c r="O7109" s="33">
        <v>2221.2</v>
      </c>
      <c r="P7109" s="33">
        <v>4482</v>
      </c>
    </row>
    <row r="7110" spans="1:16">
      <c r="A7110" s="27" t="s">
        <v>1070</v>
      </c>
      <c r="B7110" s="31">
        <v>202501</v>
      </c>
      <c r="C7110" s="27" t="s">
        <v>131</v>
      </c>
      <c r="D7110" s="27" t="s">
        <v>211</v>
      </c>
      <c r="E7110" s="27" t="s">
        <v>34</v>
      </c>
      <c r="F7110" s="27" t="s">
        <v>257</v>
      </c>
      <c r="G7110" s="33">
        <v>232025.71</v>
      </c>
      <c r="H7110" s="33">
        <v>232025.71</v>
      </c>
      <c r="I7110" s="33">
        <v>6002</v>
      </c>
      <c r="J7110" s="33">
        <v>426</v>
      </c>
      <c r="K7110" s="33">
        <v>11400</v>
      </c>
      <c r="L7110" s="33">
        <v>1</v>
      </c>
      <c r="M7110" s="33">
        <v>1</v>
      </c>
      <c r="N7110" s="33">
        <v>257083.02</v>
      </c>
      <c r="O7110" s="33">
        <v>1246.3</v>
      </c>
      <c r="P7110" s="33">
        <v>2371</v>
      </c>
    </row>
    <row r="7111" spans="1:16">
      <c r="A7111" s="27" t="s">
        <v>1070</v>
      </c>
      <c r="B7111" s="31">
        <v>202502</v>
      </c>
      <c r="C7111" s="27" t="s">
        <v>131</v>
      </c>
      <c r="D7111" s="27" t="s">
        <v>211</v>
      </c>
      <c r="E7111" s="27" t="s">
        <v>34</v>
      </c>
      <c r="F7111" s="27" t="s">
        <v>257</v>
      </c>
      <c r="G7111" s="33">
        <v>242833.99</v>
      </c>
      <c r="H7111" s="33">
        <v>242833.99</v>
      </c>
      <c r="I7111" s="33">
        <v>6313</v>
      </c>
      <c r="J7111" s="33">
        <v>514</v>
      </c>
      <c r="K7111" s="33">
        <v>11400</v>
      </c>
      <c r="L7111" s="33">
        <v>1</v>
      </c>
      <c r="M7111" s="33">
        <v>1</v>
      </c>
      <c r="N7111" s="33">
        <v>266026.62</v>
      </c>
      <c r="O7111" s="33">
        <v>1305.2</v>
      </c>
      <c r="P7111" s="33">
        <v>2605</v>
      </c>
    </row>
    <row r="7112" spans="1:16">
      <c r="A7112" s="27" t="s">
        <v>1070</v>
      </c>
      <c r="B7112" s="31">
        <v>202503</v>
      </c>
      <c r="C7112" s="27" t="s">
        <v>131</v>
      </c>
      <c r="D7112" s="27" t="s">
        <v>211</v>
      </c>
      <c r="E7112" s="27" t="s">
        <v>34</v>
      </c>
      <c r="F7112" s="27" t="s">
        <v>257</v>
      </c>
      <c r="G7112" s="33">
        <v>318083.2</v>
      </c>
      <c r="H7112" s="33">
        <v>318083.2</v>
      </c>
      <c r="I7112" s="33">
        <v>8331</v>
      </c>
      <c r="J7112" s="33">
        <v>627</v>
      </c>
      <c r="K7112" s="33">
        <v>11400</v>
      </c>
      <c r="L7112" s="33">
        <v>1</v>
      </c>
      <c r="M7112" s="33">
        <v>1</v>
      </c>
      <c r="N7112" s="33">
        <v>332991.9</v>
      </c>
      <c r="O7112" s="33">
        <v>1648</v>
      </c>
      <c r="P7112" s="33">
        <v>3336</v>
      </c>
    </row>
    <row r="7113" spans="1:16">
      <c r="A7113" s="27" t="s">
        <v>1070</v>
      </c>
      <c r="B7113" s="31">
        <v>202504</v>
      </c>
      <c r="C7113" s="27" t="s">
        <v>131</v>
      </c>
      <c r="D7113" s="27" t="s">
        <v>211</v>
      </c>
      <c r="E7113" s="27" t="s">
        <v>34</v>
      </c>
      <c r="F7113" s="27" t="s">
        <v>257</v>
      </c>
      <c r="G7113" s="33">
        <v>358484.02</v>
      </c>
      <c r="H7113" s="33">
        <v>358484.02</v>
      </c>
      <c r="I7113" s="33">
        <v>8594</v>
      </c>
      <c r="J7113" s="33">
        <v>662</v>
      </c>
      <c r="K7113" s="33">
        <v>11400</v>
      </c>
      <c r="L7113" s="33">
        <v>1</v>
      </c>
      <c r="M7113" s="33">
        <v>1</v>
      </c>
      <c r="N7113" s="33">
        <v>393570.09</v>
      </c>
      <c r="O7113" s="33">
        <v>1936.2</v>
      </c>
      <c r="P7113" s="33">
        <v>3598</v>
      </c>
    </row>
    <row r="7114" spans="1:16">
      <c r="A7114" s="27" t="s">
        <v>1070</v>
      </c>
      <c r="B7114" s="31">
        <v>202505</v>
      </c>
      <c r="C7114" s="27" t="s">
        <v>131</v>
      </c>
      <c r="D7114" s="27" t="s">
        <v>211</v>
      </c>
      <c r="E7114" s="27" t="s">
        <v>34</v>
      </c>
      <c r="F7114" s="27" t="s">
        <v>257</v>
      </c>
      <c r="G7114" s="33">
        <v>367199.82</v>
      </c>
      <c r="H7114" s="33">
        <v>367199.82</v>
      </c>
      <c r="I7114" s="33">
        <v>9180</v>
      </c>
      <c r="J7114" s="33">
        <v>680</v>
      </c>
      <c r="K7114" s="33">
        <v>11400</v>
      </c>
      <c r="L7114" s="33">
        <v>1</v>
      </c>
      <c r="M7114" s="33">
        <v>1</v>
      </c>
      <c r="N7114" s="33">
        <v>432945.08</v>
      </c>
      <c r="O7114" s="33">
        <v>1951.9</v>
      </c>
      <c r="P7114" s="33">
        <v>3706</v>
      </c>
    </row>
    <row r="7115" spans="1:16">
      <c r="A7115" s="27" t="s">
        <v>1070</v>
      </c>
      <c r="B7115" s="31">
        <v>202506</v>
      </c>
      <c r="C7115" s="27" t="s">
        <v>131</v>
      </c>
      <c r="D7115" s="27" t="s">
        <v>211</v>
      </c>
      <c r="E7115" s="27" t="s">
        <v>34</v>
      </c>
      <c r="F7115" s="27" t="s">
        <v>257</v>
      </c>
      <c r="G7115" s="33">
        <v>387810.84</v>
      </c>
      <c r="H7115" s="33">
        <v>387810.84</v>
      </c>
      <c r="I7115" s="33">
        <v>10045</v>
      </c>
      <c r="J7115" s="33">
        <v>681</v>
      </c>
      <c r="K7115" s="33">
        <v>11400</v>
      </c>
      <c r="L7115" s="33">
        <v>1</v>
      </c>
      <c r="M7115" s="33">
        <v>1</v>
      </c>
      <c r="N7115" s="33">
        <v>424816.25</v>
      </c>
      <c r="O7115" s="33">
        <v>1998.7</v>
      </c>
      <c r="P7115" s="33">
        <v>3956</v>
      </c>
    </row>
    <row r="7116" spans="1:16">
      <c r="A7116" s="27" t="s">
        <v>1070</v>
      </c>
      <c r="B7116" s="31">
        <v>202507</v>
      </c>
      <c r="C7116" s="27" t="s">
        <v>131</v>
      </c>
      <c r="D7116" s="27" t="s">
        <v>211</v>
      </c>
      <c r="E7116" s="27" t="s">
        <v>34</v>
      </c>
      <c r="F7116" s="27" t="s">
        <v>257</v>
      </c>
      <c r="G7116" s="33">
        <v>336230.33</v>
      </c>
      <c r="H7116" s="33">
        <v>336230.33</v>
      </c>
      <c r="I7116" s="33">
        <v>8749</v>
      </c>
      <c r="J7116" s="33">
        <v>726</v>
      </c>
      <c r="K7116" s="33">
        <v>11400</v>
      </c>
      <c r="L7116" s="33">
        <v>1</v>
      </c>
      <c r="M7116" s="33">
        <v>1</v>
      </c>
      <c r="N7116" s="33">
        <v>379363.84</v>
      </c>
      <c r="O7116" s="33">
        <v>1914.1</v>
      </c>
      <c r="P7116" s="33">
        <v>3526</v>
      </c>
    </row>
    <row r="7117" spans="1:16">
      <c r="A7117" s="27" t="s">
        <v>1070</v>
      </c>
      <c r="B7117" s="31">
        <v>202508</v>
      </c>
      <c r="C7117" s="27" t="s">
        <v>131</v>
      </c>
      <c r="D7117" s="27" t="s">
        <v>211</v>
      </c>
      <c r="E7117" s="27" t="s">
        <v>34</v>
      </c>
      <c r="F7117" s="27" t="s">
        <v>257</v>
      </c>
      <c r="G7117" s="33">
        <v>327056.94</v>
      </c>
      <c r="H7117" s="33">
        <v>327056.94</v>
      </c>
      <c r="I7117" s="33">
        <v>7742</v>
      </c>
      <c r="J7117" s="33">
        <v>595</v>
      </c>
      <c r="K7117" s="33">
        <v>11400</v>
      </c>
      <c r="L7117" s="33">
        <v>1</v>
      </c>
      <c r="M7117" s="33">
        <v>1</v>
      </c>
      <c r="N7117" s="33">
        <v>366973.17</v>
      </c>
      <c r="O7117" s="33">
        <v>2015.4</v>
      </c>
      <c r="P7117" s="33">
        <v>3318</v>
      </c>
    </row>
    <row r="7118" spans="1:16">
      <c r="A7118" s="27" t="s">
        <v>1070</v>
      </c>
      <c r="B7118" s="31">
        <v>202509</v>
      </c>
      <c r="C7118" s="27" t="s">
        <v>131</v>
      </c>
      <c r="D7118" s="27" t="s">
        <v>211</v>
      </c>
      <c r="E7118" s="27" t="s">
        <v>34</v>
      </c>
      <c r="F7118" s="27" t="s">
        <v>257</v>
      </c>
      <c r="G7118" s="33">
        <v>356541.53</v>
      </c>
      <c r="H7118" s="33">
        <v>356541.53</v>
      </c>
      <c r="I7118" s="33">
        <v>9755</v>
      </c>
      <c r="J7118" s="33">
        <v>670</v>
      </c>
      <c r="K7118" s="33">
        <v>11400</v>
      </c>
      <c r="L7118" s="33">
        <v>1</v>
      </c>
      <c r="M7118" s="33">
        <v>1</v>
      </c>
      <c r="N7118" s="33">
        <v>354395.8</v>
      </c>
      <c r="O7118" s="33">
        <v>2032.9</v>
      </c>
      <c r="P7118" s="33">
        <v>3783</v>
      </c>
    </row>
    <row r="7119" spans="1:16">
      <c r="A7119" s="27" t="s">
        <v>1070</v>
      </c>
      <c r="B7119" s="31">
        <v>202510</v>
      </c>
      <c r="C7119" s="27" t="s">
        <v>131</v>
      </c>
      <c r="D7119" s="27" t="s">
        <v>211</v>
      </c>
      <c r="E7119" s="27" t="s">
        <v>34</v>
      </c>
      <c r="F7119" s="27" t="s">
        <v>257</v>
      </c>
      <c r="G7119" s="33">
        <v>351689.59</v>
      </c>
      <c r="H7119" s="33">
        <v>351689.59</v>
      </c>
      <c r="I7119" s="33">
        <v>8830</v>
      </c>
      <c r="J7119" s="33">
        <v>758</v>
      </c>
      <c r="K7119" s="33">
        <v>11400</v>
      </c>
      <c r="L7119" s="33">
        <v>1</v>
      </c>
      <c r="M7119" s="33">
        <v>1</v>
      </c>
      <c r="N7119" s="33">
        <v>390976.29</v>
      </c>
      <c r="O7119" s="33">
        <v>1986</v>
      </c>
      <c r="P7119" s="33">
        <v>3582</v>
      </c>
    </row>
    <row r="7120" spans="1:16">
      <c r="A7120" s="27" t="s">
        <v>1070</v>
      </c>
      <c r="B7120" s="31">
        <v>202511</v>
      </c>
      <c r="C7120" s="27" t="s">
        <v>131</v>
      </c>
      <c r="D7120" s="27" t="s">
        <v>211</v>
      </c>
      <c r="E7120" s="27" t="s">
        <v>34</v>
      </c>
      <c r="F7120" s="27" t="s">
        <v>257</v>
      </c>
      <c r="G7120" s="33">
        <v>397609.6</v>
      </c>
      <c r="H7120" s="33">
        <v>397609.6</v>
      </c>
      <c r="I7120" s="33">
        <v>10216</v>
      </c>
      <c r="J7120" s="33">
        <v>742</v>
      </c>
      <c r="K7120" s="33">
        <v>11400</v>
      </c>
      <c r="L7120" s="33">
        <v>1</v>
      </c>
      <c r="M7120" s="33">
        <v>1</v>
      </c>
      <c r="N7120" s="33">
        <v>473900.71</v>
      </c>
      <c r="O7120" s="33">
        <v>2491.1</v>
      </c>
      <c r="P7120" s="33">
        <v>4051</v>
      </c>
    </row>
    <row r="7121" spans="1:16">
      <c r="A7121" s="27" t="s">
        <v>1070</v>
      </c>
      <c r="B7121" s="31">
        <v>202512</v>
      </c>
      <c r="C7121" s="27" t="s">
        <v>131</v>
      </c>
      <c r="D7121" s="27" t="s">
        <v>211</v>
      </c>
      <c r="E7121" s="27" t="s">
        <v>34</v>
      </c>
      <c r="F7121" s="27" t="s">
        <v>257</v>
      </c>
      <c r="G7121" s="33">
        <v>458566.4</v>
      </c>
      <c r="H7121" s="33">
        <v>458566.4</v>
      </c>
      <c r="I7121" s="33">
        <v>11735</v>
      </c>
      <c r="J7121" s="33">
        <v>1002</v>
      </c>
      <c r="K7121" s="33">
        <v>11400</v>
      </c>
      <c r="L7121" s="33">
        <v>1</v>
      </c>
      <c r="M7121" s="33">
        <v>1</v>
      </c>
      <c r="N7121" s="33">
        <v>546394.72</v>
      </c>
      <c r="O7121" s="33">
        <v>2636.7</v>
      </c>
      <c r="P7121" s="33">
        <v>4878</v>
      </c>
    </row>
    <row r="7122" spans="1:16">
      <c r="A7122" s="27" t="s">
        <v>1070</v>
      </c>
      <c r="B7122" s="31">
        <v>202601</v>
      </c>
      <c r="C7122" s="27" t="s">
        <v>131</v>
      </c>
      <c r="D7122" s="27" t="s">
        <v>211</v>
      </c>
      <c r="E7122" s="27" t="s">
        <v>34</v>
      </c>
      <c r="F7122" s="27" t="s">
        <v>257</v>
      </c>
      <c r="G7122" s="33">
        <v>240761.89</v>
      </c>
      <c r="H7122" s="33">
        <v>240761.89</v>
      </c>
      <c r="I7122" s="33">
        <v>6464</v>
      </c>
      <c r="J7122" s="33">
        <v>489</v>
      </c>
      <c r="K7122" s="33">
        <v>11400</v>
      </c>
      <c r="L7122" s="33">
        <v>1</v>
      </c>
      <c r="M7122" s="33">
        <v>1</v>
      </c>
      <c r="N7122" s="33">
        <v>278935.07</v>
      </c>
      <c r="O7122" s="33">
        <v>1416.1</v>
      </c>
      <c r="P7122" s="33">
        <v>2460</v>
      </c>
    </row>
    <row r="7123" spans="1:16">
      <c r="A7123" s="27" t="s">
        <v>1070</v>
      </c>
      <c r="B7123" s="31">
        <v>202602</v>
      </c>
      <c r="C7123" s="27" t="s">
        <v>131</v>
      </c>
      <c r="D7123" s="27" t="s">
        <v>211</v>
      </c>
      <c r="E7123" s="27" t="s">
        <v>34</v>
      </c>
      <c r="F7123" s="27" t="s">
        <v>257</v>
      </c>
      <c r="G7123" s="33">
        <v>275624.91</v>
      </c>
      <c r="H7123" s="33">
        <v>275624.91</v>
      </c>
      <c r="I7123" s="33">
        <v>7491</v>
      </c>
      <c r="J7123" s="33">
        <v>582</v>
      </c>
      <c r="K7123" s="33">
        <v>11400</v>
      </c>
      <c r="L7123" s="33">
        <v>1</v>
      </c>
      <c r="M7123" s="33">
        <v>1</v>
      </c>
      <c r="N7123" s="33">
        <v>288638.88</v>
      </c>
      <c r="O7123" s="33">
        <v>1483.3</v>
      </c>
      <c r="P7123" s="33">
        <v>2945</v>
      </c>
    </row>
    <row r="7124" spans="1:16">
      <c r="A7124" s="27" t="s">
        <v>1070</v>
      </c>
      <c r="B7124" s="31">
        <v>202603</v>
      </c>
      <c r="C7124" s="27" t="s">
        <v>131</v>
      </c>
      <c r="D7124" s="27" t="s">
        <v>211</v>
      </c>
      <c r="E7124" s="27" t="s">
        <v>34</v>
      </c>
      <c r="F7124" s="27" t="s">
        <v>257</v>
      </c>
      <c r="G7124" s="33">
        <v>315434.72</v>
      </c>
      <c r="H7124" s="33">
        <v>315434.72</v>
      </c>
      <c r="I7124" s="33">
        <v>8412</v>
      </c>
      <c r="J7124" s="33">
        <v>621</v>
      </c>
      <c r="K7124" s="33">
        <v>11400</v>
      </c>
      <c r="L7124" s="33">
        <v>1</v>
      </c>
      <c r="M7124" s="33">
        <v>1</v>
      </c>
      <c r="N7124" s="33">
        <v>361296.22</v>
      </c>
      <c r="O7124" s="33">
        <v>1708</v>
      </c>
      <c r="P7124" s="33">
        <v>3400</v>
      </c>
    </row>
    <row r="7125" spans="1:16">
      <c r="A7125" s="27" t="s">
        <v>1070</v>
      </c>
      <c r="B7125" s="31">
        <v>202604</v>
      </c>
      <c r="C7125" s="27" t="s">
        <v>131</v>
      </c>
      <c r="D7125" s="27" t="s">
        <v>211</v>
      </c>
      <c r="E7125" s="27" t="s">
        <v>34</v>
      </c>
      <c r="F7125" s="27" t="s">
        <v>257</v>
      </c>
      <c r="G7125" s="33">
        <v>389332.7</v>
      </c>
      <c r="H7125" s="33">
        <v>389332.7</v>
      </c>
      <c r="I7125" s="33">
        <v>10781</v>
      </c>
      <c r="J7125" s="33">
        <v>864</v>
      </c>
      <c r="K7125" s="33">
        <v>11400</v>
      </c>
      <c r="L7125" s="33">
        <v>1</v>
      </c>
      <c r="M7125" s="33">
        <v>1</v>
      </c>
      <c r="N7125" s="33">
        <v>427023.54</v>
      </c>
      <c r="O7125" s="33">
        <v>2265.4</v>
      </c>
      <c r="P7125" s="33">
        <v>4420</v>
      </c>
    </row>
    <row r="7126" spans="1:16">
      <c r="A7126" s="27" t="s">
        <v>1070</v>
      </c>
      <c r="B7126" s="31">
        <v>202605</v>
      </c>
      <c r="C7126" s="27" t="s">
        <v>131</v>
      </c>
      <c r="D7126" s="27" t="s">
        <v>211</v>
      </c>
      <c r="E7126" s="27" t="s">
        <v>34</v>
      </c>
      <c r="F7126" s="27" t="s">
        <v>257</v>
      </c>
      <c r="G7126" s="33">
        <v>411846.81</v>
      </c>
      <c r="H7126" s="33">
        <v>411846.81</v>
      </c>
      <c r="I7126" s="33">
        <v>10563</v>
      </c>
      <c r="J7126" s="33">
        <v>887</v>
      </c>
      <c r="K7126" s="33">
        <v>11400</v>
      </c>
      <c r="L7126" s="33">
        <v>1</v>
      </c>
      <c r="M7126" s="33">
        <v>1</v>
      </c>
      <c r="N7126" s="33">
        <v>469745.41</v>
      </c>
      <c r="O7126" s="33">
        <v>2277.7</v>
      </c>
      <c r="P7126" s="33">
        <v>4337</v>
      </c>
    </row>
    <row r="7127" spans="1:16">
      <c r="A7127" s="27" t="s">
        <v>1070</v>
      </c>
      <c r="B7127" s="31">
        <v>202606</v>
      </c>
      <c r="C7127" s="27" t="s">
        <v>131</v>
      </c>
      <c r="D7127" s="27" t="s">
        <v>211</v>
      </c>
      <c r="E7127" s="27" t="s">
        <v>34</v>
      </c>
      <c r="F7127" s="27" t="s">
        <v>257</v>
      </c>
      <c r="G7127" s="33">
        <v>415278.17</v>
      </c>
      <c r="H7127" s="33">
        <v>415278.17</v>
      </c>
      <c r="I7127" s="33">
        <v>10008</v>
      </c>
      <c r="J7127" s="33">
        <v>742</v>
      </c>
      <c r="K7127" s="33">
        <v>11400</v>
      </c>
      <c r="L7127" s="33">
        <v>1</v>
      </c>
      <c r="M7127" s="33">
        <v>1</v>
      </c>
      <c r="N7127" s="33">
        <v>460925.63</v>
      </c>
      <c r="O7127" s="33">
        <v>2299.1</v>
      </c>
      <c r="P7127" s="33">
        <v>4186</v>
      </c>
    </row>
    <row r="7128" spans="1:16">
      <c r="A7128" s="27" t="s">
        <v>1070</v>
      </c>
      <c r="B7128" s="31">
        <v>202607</v>
      </c>
      <c r="C7128" s="27" t="s">
        <v>131</v>
      </c>
      <c r="D7128" s="27" t="s">
        <v>211</v>
      </c>
      <c r="E7128" s="27" t="s">
        <v>34</v>
      </c>
      <c r="F7128" s="27" t="s">
        <v>257</v>
      </c>
      <c r="G7128" s="33">
        <v>363925.99</v>
      </c>
      <c r="H7128" s="33">
        <v>363925.99</v>
      </c>
      <c r="I7128" s="33">
        <v>9792</v>
      </c>
      <c r="J7128" s="33">
        <v>665</v>
      </c>
      <c r="K7128" s="33">
        <v>11400</v>
      </c>
      <c r="L7128" s="33">
        <v>1</v>
      </c>
      <c r="M7128" s="33">
        <v>1</v>
      </c>
      <c r="N7128" s="33">
        <v>411609.77</v>
      </c>
      <c r="O7128" s="33">
        <v>1995.9</v>
      </c>
      <c r="P7128" s="33">
        <v>4106</v>
      </c>
    </row>
    <row r="7129" spans="1:16">
      <c r="A7129" s="27" t="s">
        <v>1072</v>
      </c>
      <c r="B7129" s="31">
        <v>202408</v>
      </c>
      <c r="C7129" s="27" t="s">
        <v>131</v>
      </c>
      <c r="D7129" s="27" t="s">
        <v>211</v>
      </c>
      <c r="E7129" s="27" t="s">
        <v>34</v>
      </c>
      <c r="F7129" s="27" t="s">
        <v>257</v>
      </c>
      <c r="G7129" s="33">
        <v>253176.59</v>
      </c>
      <c r="H7129" s="33">
        <v>253176.59</v>
      </c>
      <c r="I7129" s="33">
        <v>6236</v>
      </c>
      <c r="J7129" s="33">
        <v>415</v>
      </c>
      <c r="K7129" s="33">
        <v>11000</v>
      </c>
      <c r="L7129" s="33">
        <v>1</v>
      </c>
      <c r="M7129" s="33">
        <v>1</v>
      </c>
      <c r="N7129" s="33">
        <v>307036.37</v>
      </c>
      <c r="O7129" s="33">
        <v>1310.8</v>
      </c>
      <c r="P7129" s="33">
        <v>2573</v>
      </c>
    </row>
    <row r="7130" spans="1:16">
      <c r="A7130" s="27" t="s">
        <v>1072</v>
      </c>
      <c r="B7130" s="31">
        <v>202409</v>
      </c>
      <c r="C7130" s="27" t="s">
        <v>131</v>
      </c>
      <c r="D7130" s="27" t="s">
        <v>211</v>
      </c>
      <c r="E7130" s="27" t="s">
        <v>34</v>
      </c>
      <c r="F7130" s="27" t="s">
        <v>257</v>
      </c>
      <c r="G7130" s="33">
        <v>238504.21</v>
      </c>
      <c r="H7130" s="33">
        <v>238504.21</v>
      </c>
      <c r="I7130" s="33">
        <v>5847</v>
      </c>
      <c r="J7130" s="33">
        <v>439</v>
      </c>
      <c r="K7130" s="33">
        <v>11000</v>
      </c>
      <c r="L7130" s="33">
        <v>1</v>
      </c>
      <c r="M7130" s="33">
        <v>1</v>
      </c>
      <c r="N7130" s="33">
        <v>296513.24</v>
      </c>
      <c r="O7130" s="33">
        <v>1333.7</v>
      </c>
      <c r="P7130" s="33">
        <v>2372</v>
      </c>
    </row>
    <row r="7131" spans="1:16">
      <c r="A7131" s="27" t="s">
        <v>1072</v>
      </c>
      <c r="B7131" s="31">
        <v>202410</v>
      </c>
      <c r="C7131" s="27" t="s">
        <v>131</v>
      </c>
      <c r="D7131" s="27" t="s">
        <v>211</v>
      </c>
      <c r="E7131" s="27" t="s">
        <v>34</v>
      </c>
      <c r="F7131" s="27" t="s">
        <v>257</v>
      </c>
      <c r="G7131" s="33">
        <v>273114.12</v>
      </c>
      <c r="H7131" s="33">
        <v>273114.12</v>
      </c>
      <c r="I7131" s="33">
        <v>6708</v>
      </c>
      <c r="J7131" s="33">
        <v>486</v>
      </c>
      <c r="K7131" s="33">
        <v>11000</v>
      </c>
      <c r="L7131" s="33">
        <v>1</v>
      </c>
      <c r="M7131" s="33">
        <v>1</v>
      </c>
      <c r="N7131" s="33">
        <v>327119.12</v>
      </c>
      <c r="O7131" s="33">
        <v>1492</v>
      </c>
      <c r="P7131" s="33">
        <v>2843</v>
      </c>
    </row>
    <row r="7132" spans="1:16">
      <c r="A7132" s="27" t="s">
        <v>1072</v>
      </c>
      <c r="B7132" s="31">
        <v>202411</v>
      </c>
      <c r="C7132" s="27" t="s">
        <v>131</v>
      </c>
      <c r="D7132" s="27" t="s">
        <v>211</v>
      </c>
      <c r="E7132" s="27" t="s">
        <v>34</v>
      </c>
      <c r="F7132" s="27" t="s">
        <v>257</v>
      </c>
      <c r="G7132" s="33">
        <v>310210.38</v>
      </c>
      <c r="H7132" s="33">
        <v>310210.38</v>
      </c>
      <c r="I7132" s="33">
        <v>8596</v>
      </c>
      <c r="J7132" s="33">
        <v>584</v>
      </c>
      <c r="K7132" s="33">
        <v>11000</v>
      </c>
      <c r="L7132" s="33">
        <v>1</v>
      </c>
      <c r="M7132" s="33">
        <v>1</v>
      </c>
      <c r="N7132" s="33">
        <v>396499.71</v>
      </c>
      <c r="O7132" s="33">
        <v>1789.3</v>
      </c>
      <c r="P7132" s="33">
        <v>3381</v>
      </c>
    </row>
    <row r="7133" spans="1:16">
      <c r="A7133" s="27" t="s">
        <v>1072</v>
      </c>
      <c r="B7133" s="31">
        <v>202412</v>
      </c>
      <c r="C7133" s="27" t="s">
        <v>131</v>
      </c>
      <c r="D7133" s="27" t="s">
        <v>211</v>
      </c>
      <c r="E7133" s="27" t="s">
        <v>34</v>
      </c>
      <c r="F7133" s="27" t="s">
        <v>257</v>
      </c>
      <c r="G7133" s="33">
        <v>339545.29</v>
      </c>
      <c r="H7133" s="33">
        <v>339545.29</v>
      </c>
      <c r="I7133" s="33">
        <v>8366</v>
      </c>
      <c r="J7133" s="33">
        <v>561</v>
      </c>
      <c r="K7133" s="33">
        <v>11000</v>
      </c>
      <c r="L7133" s="33">
        <v>1</v>
      </c>
      <c r="M7133" s="33">
        <v>1</v>
      </c>
      <c r="N7133" s="33">
        <v>457153.46</v>
      </c>
      <c r="O7133" s="33">
        <v>1982</v>
      </c>
      <c r="P7133" s="33">
        <v>3498</v>
      </c>
    </row>
    <row r="7134" spans="1:16">
      <c r="A7134" s="27" t="s">
        <v>1072</v>
      </c>
      <c r="B7134" s="31">
        <v>202501</v>
      </c>
      <c r="C7134" s="27" t="s">
        <v>131</v>
      </c>
      <c r="D7134" s="27" t="s">
        <v>211</v>
      </c>
      <c r="E7134" s="27" t="s">
        <v>34</v>
      </c>
      <c r="F7134" s="27" t="s">
        <v>257</v>
      </c>
      <c r="G7134" s="33">
        <v>182198.51</v>
      </c>
      <c r="H7134" s="33">
        <v>182198.51</v>
      </c>
      <c r="I7134" s="33">
        <v>4538</v>
      </c>
      <c r="J7134" s="33">
        <v>341</v>
      </c>
      <c r="K7134" s="33">
        <v>11000</v>
      </c>
      <c r="L7134" s="33">
        <v>1</v>
      </c>
      <c r="M7134" s="33">
        <v>1</v>
      </c>
      <c r="N7134" s="33">
        <v>233377.32</v>
      </c>
      <c r="O7134" s="33">
        <v>1092.7</v>
      </c>
      <c r="P7134" s="33">
        <v>1863</v>
      </c>
    </row>
    <row r="7135" spans="1:16">
      <c r="A7135" s="27" t="s">
        <v>1072</v>
      </c>
      <c r="B7135" s="31">
        <v>202502</v>
      </c>
      <c r="C7135" s="27" t="s">
        <v>131</v>
      </c>
      <c r="D7135" s="27" t="s">
        <v>211</v>
      </c>
      <c r="E7135" s="27" t="s">
        <v>34</v>
      </c>
      <c r="F7135" s="27" t="s">
        <v>257</v>
      </c>
      <c r="G7135" s="33">
        <v>189055</v>
      </c>
      <c r="H7135" s="33">
        <v>189055</v>
      </c>
      <c r="I7135" s="33">
        <v>4864</v>
      </c>
      <c r="J7135" s="33">
        <v>369</v>
      </c>
      <c r="K7135" s="33">
        <v>11000</v>
      </c>
      <c r="L7135" s="33">
        <v>1</v>
      </c>
      <c r="M7135" s="33">
        <v>1</v>
      </c>
      <c r="N7135" s="33">
        <v>241496.22</v>
      </c>
      <c r="O7135" s="33">
        <v>1128.3</v>
      </c>
      <c r="P7135" s="33">
        <v>1949</v>
      </c>
    </row>
    <row r="7136" spans="1:16">
      <c r="A7136" s="27" t="s">
        <v>1072</v>
      </c>
      <c r="B7136" s="31">
        <v>202503</v>
      </c>
      <c r="C7136" s="27" t="s">
        <v>131</v>
      </c>
      <c r="D7136" s="27" t="s">
        <v>211</v>
      </c>
      <c r="E7136" s="27" t="s">
        <v>34</v>
      </c>
      <c r="F7136" s="27" t="s">
        <v>257</v>
      </c>
      <c r="G7136" s="33">
        <v>262946.53</v>
      </c>
      <c r="H7136" s="33">
        <v>262946.53</v>
      </c>
      <c r="I7136" s="33">
        <v>7229</v>
      </c>
      <c r="J7136" s="33">
        <v>545</v>
      </c>
      <c r="K7136" s="33">
        <v>11000</v>
      </c>
      <c r="L7136" s="33">
        <v>1</v>
      </c>
      <c r="M7136" s="33">
        <v>1</v>
      </c>
      <c r="N7136" s="33">
        <v>302286.62</v>
      </c>
      <c r="O7136" s="33">
        <v>1540.7</v>
      </c>
      <c r="P7136" s="33">
        <v>2890</v>
      </c>
    </row>
    <row r="7137" spans="1:16">
      <c r="A7137" s="27" t="s">
        <v>1072</v>
      </c>
      <c r="B7137" s="31">
        <v>202504</v>
      </c>
      <c r="C7137" s="27" t="s">
        <v>131</v>
      </c>
      <c r="D7137" s="27" t="s">
        <v>211</v>
      </c>
      <c r="E7137" s="27" t="s">
        <v>34</v>
      </c>
      <c r="F7137" s="27" t="s">
        <v>257</v>
      </c>
      <c r="G7137" s="33">
        <v>268645.59</v>
      </c>
      <c r="H7137" s="33">
        <v>268645.59</v>
      </c>
      <c r="I7137" s="33">
        <v>6359</v>
      </c>
      <c r="J7137" s="33">
        <v>458</v>
      </c>
      <c r="K7137" s="33">
        <v>11000</v>
      </c>
      <c r="L7137" s="33">
        <v>1</v>
      </c>
      <c r="M7137" s="33">
        <v>1</v>
      </c>
      <c r="N7137" s="33">
        <v>357278.87</v>
      </c>
      <c r="O7137" s="33">
        <v>1503.7</v>
      </c>
      <c r="P7137" s="33">
        <v>2725</v>
      </c>
    </row>
    <row r="7138" spans="1:16">
      <c r="A7138" s="27" t="s">
        <v>1072</v>
      </c>
      <c r="B7138" s="31">
        <v>202505</v>
      </c>
      <c r="C7138" s="27" t="s">
        <v>131</v>
      </c>
      <c r="D7138" s="27" t="s">
        <v>211</v>
      </c>
      <c r="E7138" s="27" t="s">
        <v>34</v>
      </c>
      <c r="F7138" s="27" t="s">
        <v>257</v>
      </c>
      <c r="G7138" s="33">
        <v>324092.01</v>
      </c>
      <c r="H7138" s="33">
        <v>324092.01</v>
      </c>
      <c r="I7138" s="33">
        <v>8959</v>
      </c>
      <c r="J7138" s="33">
        <v>671</v>
      </c>
      <c r="K7138" s="33">
        <v>11000</v>
      </c>
      <c r="L7138" s="33">
        <v>1</v>
      </c>
      <c r="M7138" s="33">
        <v>1</v>
      </c>
      <c r="N7138" s="33">
        <v>393023.09</v>
      </c>
      <c r="O7138" s="33">
        <v>1828.3</v>
      </c>
      <c r="P7138" s="33">
        <v>3416</v>
      </c>
    </row>
    <row r="7139" spans="1:16">
      <c r="A7139" s="27" t="s">
        <v>1072</v>
      </c>
      <c r="B7139" s="31">
        <v>202506</v>
      </c>
      <c r="C7139" s="27" t="s">
        <v>131</v>
      </c>
      <c r="D7139" s="27" t="s">
        <v>211</v>
      </c>
      <c r="E7139" s="27" t="s">
        <v>34</v>
      </c>
      <c r="F7139" s="27" t="s">
        <v>257</v>
      </c>
      <c r="G7139" s="33">
        <v>320604.18</v>
      </c>
      <c r="H7139" s="33">
        <v>320604.18</v>
      </c>
      <c r="I7139" s="33">
        <v>8061</v>
      </c>
      <c r="J7139" s="33">
        <v>557</v>
      </c>
      <c r="K7139" s="33">
        <v>11000</v>
      </c>
      <c r="L7139" s="33">
        <v>1</v>
      </c>
      <c r="M7139" s="33">
        <v>1</v>
      </c>
      <c r="N7139" s="33">
        <v>385643.82</v>
      </c>
      <c r="O7139" s="33">
        <v>1984.7</v>
      </c>
      <c r="P7139" s="33">
        <v>3369</v>
      </c>
    </row>
    <row r="7140" spans="1:16">
      <c r="A7140" s="27" t="s">
        <v>1072</v>
      </c>
      <c r="B7140" s="31">
        <v>202507</v>
      </c>
      <c r="C7140" s="27" t="s">
        <v>131</v>
      </c>
      <c r="D7140" s="27" t="s">
        <v>211</v>
      </c>
      <c r="E7140" s="27" t="s">
        <v>34</v>
      </c>
      <c r="F7140" s="27" t="s">
        <v>257</v>
      </c>
      <c r="G7140" s="33">
        <v>247647.66</v>
      </c>
      <c r="H7140" s="33">
        <v>247647.66</v>
      </c>
      <c r="I7140" s="33">
        <v>6517</v>
      </c>
      <c r="J7140" s="33">
        <v>521</v>
      </c>
      <c r="K7140" s="33">
        <v>11000</v>
      </c>
      <c r="L7140" s="33">
        <v>1</v>
      </c>
      <c r="M7140" s="33">
        <v>1</v>
      </c>
      <c r="N7140" s="33">
        <v>344382.59</v>
      </c>
      <c r="O7140" s="33">
        <v>1517.9</v>
      </c>
      <c r="P7140" s="33">
        <v>2599</v>
      </c>
    </row>
    <row r="7141" spans="1:16">
      <c r="A7141" s="27" t="s">
        <v>1072</v>
      </c>
      <c r="B7141" s="31">
        <v>202508</v>
      </c>
      <c r="C7141" s="27" t="s">
        <v>131</v>
      </c>
      <c r="D7141" s="27" t="s">
        <v>211</v>
      </c>
      <c r="E7141" s="27" t="s">
        <v>34</v>
      </c>
      <c r="F7141" s="27" t="s">
        <v>257</v>
      </c>
      <c r="G7141" s="33">
        <v>254910.32</v>
      </c>
      <c r="H7141" s="33">
        <v>254910.32</v>
      </c>
      <c r="I7141" s="33">
        <v>6320</v>
      </c>
      <c r="J7141" s="33">
        <v>441</v>
      </c>
      <c r="K7141" s="33">
        <v>11000</v>
      </c>
      <c r="L7141" s="33">
        <v>1</v>
      </c>
      <c r="M7141" s="33">
        <v>1</v>
      </c>
      <c r="N7141" s="33">
        <v>333134.47</v>
      </c>
      <c r="O7141" s="33">
        <v>1405.7</v>
      </c>
      <c r="P7141" s="33">
        <v>2559</v>
      </c>
    </row>
    <row r="7142" spans="1:16">
      <c r="A7142" s="27" t="s">
        <v>1072</v>
      </c>
      <c r="B7142" s="31">
        <v>202509</v>
      </c>
      <c r="C7142" s="27" t="s">
        <v>131</v>
      </c>
      <c r="D7142" s="27" t="s">
        <v>211</v>
      </c>
      <c r="E7142" s="27" t="s">
        <v>34</v>
      </c>
      <c r="F7142" s="27" t="s">
        <v>257</v>
      </c>
      <c r="G7142" s="33">
        <v>233467.85</v>
      </c>
      <c r="H7142" s="33">
        <v>233467.85</v>
      </c>
      <c r="I7142" s="33">
        <v>6059</v>
      </c>
      <c r="J7142" s="33">
        <v>445</v>
      </c>
      <c r="K7142" s="33">
        <v>11000</v>
      </c>
      <c r="L7142" s="33">
        <v>1</v>
      </c>
      <c r="M7142" s="33">
        <v>1</v>
      </c>
      <c r="N7142" s="33">
        <v>321716.86</v>
      </c>
      <c r="O7142" s="33">
        <v>1515.4</v>
      </c>
      <c r="P7142" s="33">
        <v>2466</v>
      </c>
    </row>
    <row r="7143" spans="1:16">
      <c r="A7143" s="27" t="s">
        <v>1072</v>
      </c>
      <c r="B7143" s="31">
        <v>202510</v>
      </c>
      <c r="C7143" s="27" t="s">
        <v>131</v>
      </c>
      <c r="D7143" s="27" t="s">
        <v>211</v>
      </c>
      <c r="E7143" s="27" t="s">
        <v>34</v>
      </c>
      <c r="F7143" s="27" t="s">
        <v>257</v>
      </c>
      <c r="G7143" s="33">
        <v>289838.92</v>
      </c>
      <c r="H7143" s="33">
        <v>289838.92</v>
      </c>
      <c r="I7143" s="33">
        <v>7233</v>
      </c>
      <c r="J7143" s="33">
        <v>556</v>
      </c>
      <c r="K7143" s="33">
        <v>11000</v>
      </c>
      <c r="L7143" s="33">
        <v>1</v>
      </c>
      <c r="M7143" s="33">
        <v>1</v>
      </c>
      <c r="N7143" s="33">
        <v>354924.25</v>
      </c>
      <c r="O7143" s="33">
        <v>1559.7</v>
      </c>
      <c r="P7143" s="33">
        <v>3048</v>
      </c>
    </row>
    <row r="7144" spans="1:16">
      <c r="A7144" s="27" t="s">
        <v>1072</v>
      </c>
      <c r="B7144" s="31">
        <v>202511</v>
      </c>
      <c r="C7144" s="27" t="s">
        <v>131</v>
      </c>
      <c r="D7144" s="27" t="s">
        <v>211</v>
      </c>
      <c r="E7144" s="27" t="s">
        <v>34</v>
      </c>
      <c r="F7144" s="27" t="s">
        <v>257</v>
      </c>
      <c r="G7144" s="33">
        <v>316881.79</v>
      </c>
      <c r="H7144" s="33">
        <v>316881.79</v>
      </c>
      <c r="I7144" s="33">
        <v>8463</v>
      </c>
      <c r="J7144" s="33">
        <v>632</v>
      </c>
      <c r="K7144" s="33">
        <v>11000</v>
      </c>
      <c r="L7144" s="33">
        <v>1</v>
      </c>
      <c r="M7144" s="33">
        <v>1</v>
      </c>
      <c r="N7144" s="33">
        <v>430202.18</v>
      </c>
      <c r="O7144" s="33">
        <v>1869.4</v>
      </c>
      <c r="P7144" s="33">
        <v>3190</v>
      </c>
    </row>
    <row r="7145" spans="1:16">
      <c r="A7145" s="27" t="s">
        <v>1072</v>
      </c>
      <c r="B7145" s="31">
        <v>202512</v>
      </c>
      <c r="C7145" s="27" t="s">
        <v>131</v>
      </c>
      <c r="D7145" s="27" t="s">
        <v>211</v>
      </c>
      <c r="E7145" s="27" t="s">
        <v>34</v>
      </c>
      <c r="F7145" s="27" t="s">
        <v>257</v>
      </c>
      <c r="G7145" s="33">
        <v>365323.3</v>
      </c>
      <c r="H7145" s="33">
        <v>365323.3</v>
      </c>
      <c r="I7145" s="33">
        <v>10097</v>
      </c>
      <c r="J7145" s="33">
        <v>727</v>
      </c>
      <c r="K7145" s="33">
        <v>11000</v>
      </c>
      <c r="L7145" s="33">
        <v>1</v>
      </c>
      <c r="M7145" s="33">
        <v>1</v>
      </c>
      <c r="N7145" s="33">
        <v>496011.5</v>
      </c>
      <c r="O7145" s="33">
        <v>1994.2</v>
      </c>
      <c r="P7145" s="33">
        <v>4100</v>
      </c>
    </row>
    <row r="7146" spans="1:16">
      <c r="A7146" s="27" t="s">
        <v>1072</v>
      </c>
      <c r="B7146" s="31">
        <v>202601</v>
      </c>
      <c r="C7146" s="27" t="s">
        <v>131</v>
      </c>
      <c r="D7146" s="27" t="s">
        <v>211</v>
      </c>
      <c r="E7146" s="27" t="s">
        <v>34</v>
      </c>
      <c r="F7146" s="27" t="s">
        <v>257</v>
      </c>
      <c r="G7146" s="33">
        <v>176410.85</v>
      </c>
      <c r="H7146" s="33">
        <v>176410.85</v>
      </c>
      <c r="I7146" s="33">
        <v>4233</v>
      </c>
      <c r="J7146" s="33">
        <v>374</v>
      </c>
      <c r="K7146" s="33">
        <v>11000</v>
      </c>
      <c r="L7146" s="33">
        <v>1</v>
      </c>
      <c r="M7146" s="33">
        <v>1</v>
      </c>
      <c r="N7146" s="33">
        <v>253214.39</v>
      </c>
      <c r="O7146" s="33">
        <v>990.1</v>
      </c>
      <c r="P7146" s="33">
        <v>1743</v>
      </c>
    </row>
    <row r="7147" spans="1:16">
      <c r="A7147" s="27" t="s">
        <v>1072</v>
      </c>
      <c r="B7147" s="31">
        <v>202602</v>
      </c>
      <c r="C7147" s="27" t="s">
        <v>131</v>
      </c>
      <c r="D7147" s="27" t="s">
        <v>211</v>
      </c>
      <c r="E7147" s="27" t="s">
        <v>34</v>
      </c>
      <c r="F7147" s="27" t="s">
        <v>257</v>
      </c>
      <c r="G7147" s="33">
        <v>216442.32</v>
      </c>
      <c r="H7147" s="33">
        <v>216442.32</v>
      </c>
      <c r="I7147" s="33">
        <v>5104</v>
      </c>
      <c r="J7147" s="33">
        <v>336</v>
      </c>
      <c r="K7147" s="33">
        <v>11000</v>
      </c>
      <c r="L7147" s="33">
        <v>1</v>
      </c>
      <c r="M7147" s="33">
        <v>1</v>
      </c>
      <c r="N7147" s="33">
        <v>262023.4</v>
      </c>
      <c r="O7147" s="33">
        <v>1326.7</v>
      </c>
      <c r="P7147" s="33">
        <v>2064</v>
      </c>
    </row>
    <row r="7148" spans="1:16">
      <c r="A7148" s="27" t="s">
        <v>1072</v>
      </c>
      <c r="B7148" s="31">
        <v>202603</v>
      </c>
      <c r="C7148" s="27" t="s">
        <v>131</v>
      </c>
      <c r="D7148" s="27" t="s">
        <v>211</v>
      </c>
      <c r="E7148" s="27" t="s">
        <v>34</v>
      </c>
      <c r="F7148" s="27" t="s">
        <v>257</v>
      </c>
      <c r="G7148" s="33">
        <v>264603.28</v>
      </c>
      <c r="H7148" s="33">
        <v>264603.28</v>
      </c>
      <c r="I7148" s="33">
        <v>7062</v>
      </c>
      <c r="J7148" s="33">
        <v>633</v>
      </c>
      <c r="K7148" s="33">
        <v>11000</v>
      </c>
      <c r="L7148" s="33">
        <v>1</v>
      </c>
      <c r="M7148" s="33">
        <v>1</v>
      </c>
      <c r="N7148" s="33">
        <v>327980.98</v>
      </c>
      <c r="O7148" s="33">
        <v>1646</v>
      </c>
      <c r="P7148" s="33">
        <v>2914</v>
      </c>
    </row>
    <row r="7149" spans="1:16">
      <c r="A7149" s="27" t="s">
        <v>1072</v>
      </c>
      <c r="B7149" s="31">
        <v>202604</v>
      </c>
      <c r="C7149" s="27" t="s">
        <v>131</v>
      </c>
      <c r="D7149" s="27" t="s">
        <v>211</v>
      </c>
      <c r="E7149" s="27" t="s">
        <v>34</v>
      </c>
      <c r="F7149" s="27" t="s">
        <v>257</v>
      </c>
      <c r="G7149" s="33">
        <v>332886.4</v>
      </c>
      <c r="H7149" s="33">
        <v>332886.4</v>
      </c>
      <c r="I7149" s="33">
        <v>8251</v>
      </c>
      <c r="J7149" s="33">
        <v>576</v>
      </c>
      <c r="K7149" s="33">
        <v>11000</v>
      </c>
      <c r="L7149" s="33">
        <v>1</v>
      </c>
      <c r="M7149" s="33">
        <v>1</v>
      </c>
      <c r="N7149" s="33">
        <v>387647.57</v>
      </c>
      <c r="O7149" s="33">
        <v>1680.1</v>
      </c>
      <c r="P7149" s="33">
        <v>3427</v>
      </c>
    </row>
    <row r="7150" spans="1:16">
      <c r="A7150" s="27" t="s">
        <v>1072</v>
      </c>
      <c r="B7150" s="31">
        <v>202605</v>
      </c>
      <c r="C7150" s="27" t="s">
        <v>131</v>
      </c>
      <c r="D7150" s="27" t="s">
        <v>211</v>
      </c>
      <c r="E7150" s="27" t="s">
        <v>34</v>
      </c>
      <c r="F7150" s="27" t="s">
        <v>257</v>
      </c>
      <c r="G7150" s="33">
        <v>326864.56</v>
      </c>
      <c r="H7150" s="33">
        <v>326864.56</v>
      </c>
      <c r="I7150" s="33">
        <v>8041</v>
      </c>
      <c r="J7150" s="33">
        <v>555</v>
      </c>
      <c r="K7150" s="33">
        <v>11000</v>
      </c>
      <c r="L7150" s="33">
        <v>1</v>
      </c>
      <c r="M7150" s="33">
        <v>1</v>
      </c>
      <c r="N7150" s="33">
        <v>426430.05</v>
      </c>
      <c r="O7150" s="33">
        <v>1966</v>
      </c>
      <c r="P7150" s="33">
        <v>3272</v>
      </c>
    </row>
    <row r="7151" spans="1:16">
      <c r="A7151" s="27" t="s">
        <v>1072</v>
      </c>
      <c r="B7151" s="31">
        <v>202606</v>
      </c>
      <c r="C7151" s="27" t="s">
        <v>131</v>
      </c>
      <c r="D7151" s="27" t="s">
        <v>211</v>
      </c>
      <c r="E7151" s="27" t="s">
        <v>34</v>
      </c>
      <c r="F7151" s="27" t="s">
        <v>257</v>
      </c>
      <c r="G7151" s="33">
        <v>306591.46</v>
      </c>
      <c r="H7151" s="33">
        <v>306591.46</v>
      </c>
      <c r="I7151" s="33">
        <v>7454</v>
      </c>
      <c r="J7151" s="33">
        <v>529</v>
      </c>
      <c r="K7151" s="33">
        <v>11000</v>
      </c>
      <c r="L7151" s="33">
        <v>1</v>
      </c>
      <c r="M7151" s="33">
        <v>1</v>
      </c>
      <c r="N7151" s="33">
        <v>418423.54</v>
      </c>
      <c r="O7151" s="33">
        <v>1617.1</v>
      </c>
      <c r="P7151" s="33">
        <v>3218</v>
      </c>
    </row>
    <row r="7152" spans="1:16">
      <c r="A7152" s="27" t="s">
        <v>1072</v>
      </c>
      <c r="B7152" s="31">
        <v>202607</v>
      </c>
      <c r="C7152" s="27" t="s">
        <v>131</v>
      </c>
      <c r="D7152" s="27" t="s">
        <v>211</v>
      </c>
      <c r="E7152" s="27" t="s">
        <v>34</v>
      </c>
      <c r="F7152" s="27" t="s">
        <v>257</v>
      </c>
      <c r="G7152" s="33">
        <v>309256.58</v>
      </c>
      <c r="H7152" s="33">
        <v>309256.58</v>
      </c>
      <c r="I7152" s="33">
        <v>8196</v>
      </c>
      <c r="J7152" s="33">
        <v>641</v>
      </c>
      <c r="K7152" s="33">
        <v>11000</v>
      </c>
      <c r="L7152" s="33">
        <v>1</v>
      </c>
      <c r="M7152" s="33">
        <v>1</v>
      </c>
      <c r="N7152" s="33">
        <v>373655.11</v>
      </c>
      <c r="O7152" s="33">
        <v>1728.5</v>
      </c>
      <c r="P7152" s="33">
        <v>3370</v>
      </c>
    </row>
    <row r="7153" spans="1:16">
      <c r="A7153" s="27" t="s">
        <v>1074</v>
      </c>
      <c r="B7153" s="31">
        <v>202408</v>
      </c>
      <c r="C7153" s="27" t="s">
        <v>131</v>
      </c>
      <c r="D7153" s="27" t="s">
        <v>211</v>
      </c>
      <c r="E7153" s="27" t="s">
        <v>34</v>
      </c>
      <c r="F7153" s="27" t="s">
        <v>257</v>
      </c>
      <c r="G7153" s="33">
        <v>355082.8</v>
      </c>
      <c r="H7153" s="33">
        <v>355082.8</v>
      </c>
      <c r="I7153" s="33">
        <v>8427</v>
      </c>
      <c r="J7153" s="33">
        <v>528</v>
      </c>
      <c r="K7153" s="33">
        <v>12300</v>
      </c>
      <c r="L7153" s="33">
        <v>1</v>
      </c>
      <c r="M7153" s="33">
        <v>1</v>
      </c>
      <c r="N7153" s="33">
        <v>356419.58</v>
      </c>
      <c r="O7153" s="33">
        <v>1879.5</v>
      </c>
      <c r="P7153" s="33">
        <v>3702</v>
      </c>
    </row>
    <row r="7154" spans="1:16">
      <c r="A7154" s="27" t="s">
        <v>1074</v>
      </c>
      <c r="B7154" s="31">
        <v>202409</v>
      </c>
      <c r="C7154" s="27" t="s">
        <v>131</v>
      </c>
      <c r="D7154" s="27" t="s">
        <v>211</v>
      </c>
      <c r="E7154" s="27" t="s">
        <v>34</v>
      </c>
      <c r="F7154" s="27" t="s">
        <v>257</v>
      </c>
      <c r="G7154" s="33">
        <v>331033.74</v>
      </c>
      <c r="H7154" s="33">
        <v>331033.74</v>
      </c>
      <c r="I7154" s="33">
        <v>7999</v>
      </c>
      <c r="J7154" s="33">
        <v>577</v>
      </c>
      <c r="K7154" s="33">
        <v>12300</v>
      </c>
      <c r="L7154" s="33">
        <v>1</v>
      </c>
      <c r="M7154" s="33">
        <v>1</v>
      </c>
      <c r="N7154" s="33">
        <v>344203.92</v>
      </c>
      <c r="O7154" s="33">
        <v>1988.5</v>
      </c>
      <c r="P7154" s="33">
        <v>3242</v>
      </c>
    </row>
    <row r="7155" spans="1:16">
      <c r="A7155" s="27" t="s">
        <v>1074</v>
      </c>
      <c r="B7155" s="31">
        <v>202410</v>
      </c>
      <c r="C7155" s="27" t="s">
        <v>131</v>
      </c>
      <c r="D7155" s="27" t="s">
        <v>211</v>
      </c>
      <c r="E7155" s="27" t="s">
        <v>34</v>
      </c>
      <c r="F7155" s="27" t="s">
        <v>257</v>
      </c>
      <c r="G7155" s="33">
        <v>437271.97</v>
      </c>
      <c r="H7155" s="33">
        <v>437271.97</v>
      </c>
      <c r="I7155" s="33">
        <v>10999</v>
      </c>
      <c r="J7155" s="33">
        <v>733</v>
      </c>
      <c r="K7155" s="33">
        <v>12300</v>
      </c>
      <c r="L7155" s="33">
        <v>1</v>
      </c>
      <c r="M7155" s="33">
        <v>1</v>
      </c>
      <c r="N7155" s="33">
        <v>379732.41</v>
      </c>
      <c r="O7155" s="33">
        <v>2586.2</v>
      </c>
      <c r="P7155" s="33">
        <v>4491</v>
      </c>
    </row>
    <row r="7156" spans="1:16">
      <c r="A7156" s="27" t="s">
        <v>1074</v>
      </c>
      <c r="B7156" s="31">
        <v>202411</v>
      </c>
      <c r="C7156" s="27" t="s">
        <v>131</v>
      </c>
      <c r="D7156" s="27" t="s">
        <v>211</v>
      </c>
      <c r="E7156" s="27" t="s">
        <v>34</v>
      </c>
      <c r="F7156" s="27" t="s">
        <v>257</v>
      </c>
      <c r="G7156" s="33">
        <v>480722.23</v>
      </c>
      <c r="H7156" s="33">
        <v>480722.23</v>
      </c>
      <c r="I7156" s="33">
        <v>13355</v>
      </c>
      <c r="J7156" s="33">
        <v>954</v>
      </c>
      <c r="K7156" s="33">
        <v>12300</v>
      </c>
      <c r="L7156" s="33">
        <v>1</v>
      </c>
      <c r="M7156" s="33">
        <v>1</v>
      </c>
      <c r="N7156" s="33">
        <v>460272.05</v>
      </c>
      <c r="O7156" s="33">
        <v>2436.7</v>
      </c>
      <c r="P7156" s="33">
        <v>5409</v>
      </c>
    </row>
    <row r="7157" spans="1:16">
      <c r="A7157" s="27" t="s">
        <v>1074</v>
      </c>
      <c r="B7157" s="31">
        <v>202412</v>
      </c>
      <c r="C7157" s="27" t="s">
        <v>131</v>
      </c>
      <c r="D7157" s="27" t="s">
        <v>211</v>
      </c>
      <c r="E7157" s="27" t="s">
        <v>34</v>
      </c>
      <c r="F7157" s="27" t="s">
        <v>257</v>
      </c>
      <c r="G7157" s="33">
        <v>585442.91</v>
      </c>
      <c r="H7157" s="33">
        <v>585442.91</v>
      </c>
      <c r="I7157" s="33">
        <v>14384</v>
      </c>
      <c r="J7157" s="33">
        <v>1202</v>
      </c>
      <c r="K7157" s="33">
        <v>12300</v>
      </c>
      <c r="L7157" s="33">
        <v>1</v>
      </c>
      <c r="M7157" s="33">
        <v>1</v>
      </c>
      <c r="N7157" s="33">
        <v>530681.24</v>
      </c>
      <c r="O7157" s="33">
        <v>3380.9</v>
      </c>
      <c r="P7157" s="33">
        <v>5989</v>
      </c>
    </row>
    <row r="7158" spans="1:16">
      <c r="A7158" s="27" t="s">
        <v>1074</v>
      </c>
      <c r="B7158" s="31">
        <v>202501</v>
      </c>
      <c r="C7158" s="27" t="s">
        <v>131</v>
      </c>
      <c r="D7158" s="27" t="s">
        <v>211</v>
      </c>
      <c r="E7158" s="27" t="s">
        <v>34</v>
      </c>
      <c r="F7158" s="27" t="s">
        <v>257</v>
      </c>
      <c r="G7158" s="33">
        <v>277788.98</v>
      </c>
      <c r="H7158" s="33">
        <v>277788.98</v>
      </c>
      <c r="I7158" s="33">
        <v>6710</v>
      </c>
      <c r="J7158" s="33">
        <v>541</v>
      </c>
      <c r="K7158" s="33">
        <v>12300</v>
      </c>
      <c r="L7158" s="33">
        <v>1</v>
      </c>
      <c r="M7158" s="33">
        <v>1</v>
      </c>
      <c r="N7158" s="33">
        <v>270913.33</v>
      </c>
      <c r="O7158" s="33">
        <v>1473</v>
      </c>
      <c r="P7158" s="33">
        <v>2910</v>
      </c>
    </row>
    <row r="7159" spans="1:16">
      <c r="A7159" s="27" t="s">
        <v>1074</v>
      </c>
      <c r="B7159" s="31">
        <v>202502</v>
      </c>
      <c r="C7159" s="27" t="s">
        <v>131</v>
      </c>
      <c r="D7159" s="27" t="s">
        <v>211</v>
      </c>
      <c r="E7159" s="27" t="s">
        <v>34</v>
      </c>
      <c r="F7159" s="27" t="s">
        <v>257</v>
      </c>
      <c r="G7159" s="33">
        <v>267207.7</v>
      </c>
      <c r="H7159" s="33">
        <v>267207.7</v>
      </c>
      <c r="I7159" s="33">
        <v>6900</v>
      </c>
      <c r="J7159" s="33">
        <v>482</v>
      </c>
      <c r="K7159" s="33">
        <v>12300</v>
      </c>
      <c r="L7159" s="33">
        <v>1</v>
      </c>
      <c r="M7159" s="33">
        <v>1</v>
      </c>
      <c r="N7159" s="33">
        <v>280338.06</v>
      </c>
      <c r="O7159" s="33">
        <v>1472.8</v>
      </c>
      <c r="P7159" s="33">
        <v>2708</v>
      </c>
    </row>
    <row r="7160" spans="1:16">
      <c r="A7160" s="27" t="s">
        <v>1074</v>
      </c>
      <c r="B7160" s="31">
        <v>202503</v>
      </c>
      <c r="C7160" s="27" t="s">
        <v>131</v>
      </c>
      <c r="D7160" s="27" t="s">
        <v>211</v>
      </c>
      <c r="E7160" s="27" t="s">
        <v>34</v>
      </c>
      <c r="F7160" s="27" t="s">
        <v>257</v>
      </c>
      <c r="G7160" s="33">
        <v>339099.63</v>
      </c>
      <c r="H7160" s="33">
        <v>339099.63</v>
      </c>
      <c r="I7160" s="33">
        <v>9125</v>
      </c>
      <c r="J7160" s="33">
        <v>653</v>
      </c>
      <c r="K7160" s="33">
        <v>12300</v>
      </c>
      <c r="L7160" s="33">
        <v>1</v>
      </c>
      <c r="M7160" s="33">
        <v>1</v>
      </c>
      <c r="N7160" s="33">
        <v>350905.89</v>
      </c>
      <c r="O7160" s="33">
        <v>1737.7</v>
      </c>
      <c r="P7160" s="33">
        <v>3727</v>
      </c>
    </row>
    <row r="7161" spans="1:16">
      <c r="A7161" s="27" t="s">
        <v>1074</v>
      </c>
      <c r="B7161" s="31">
        <v>202504</v>
      </c>
      <c r="C7161" s="27" t="s">
        <v>131</v>
      </c>
      <c r="D7161" s="27" t="s">
        <v>211</v>
      </c>
      <c r="E7161" s="27" t="s">
        <v>34</v>
      </c>
      <c r="F7161" s="27" t="s">
        <v>257</v>
      </c>
      <c r="G7161" s="33">
        <v>440127.12</v>
      </c>
      <c r="H7161" s="33">
        <v>440127.12</v>
      </c>
      <c r="I7161" s="33">
        <v>11413</v>
      </c>
      <c r="J7161" s="33">
        <v>735</v>
      </c>
      <c r="K7161" s="33">
        <v>12300</v>
      </c>
      <c r="L7161" s="33">
        <v>1</v>
      </c>
      <c r="M7161" s="33">
        <v>1</v>
      </c>
      <c r="N7161" s="33">
        <v>414743</v>
      </c>
      <c r="O7161" s="33">
        <v>2661.7</v>
      </c>
      <c r="P7161" s="33">
        <v>4597</v>
      </c>
    </row>
    <row r="7162" spans="1:16">
      <c r="A7162" s="27" t="s">
        <v>1074</v>
      </c>
      <c r="B7162" s="31">
        <v>202505</v>
      </c>
      <c r="C7162" s="27" t="s">
        <v>131</v>
      </c>
      <c r="D7162" s="27" t="s">
        <v>211</v>
      </c>
      <c r="E7162" s="27" t="s">
        <v>34</v>
      </c>
      <c r="F7162" s="27" t="s">
        <v>257</v>
      </c>
      <c r="G7162" s="33">
        <v>468439.36</v>
      </c>
      <c r="H7162" s="33">
        <v>468439.36</v>
      </c>
      <c r="I7162" s="33">
        <v>11711</v>
      </c>
      <c r="J7162" s="33">
        <v>931</v>
      </c>
      <c r="K7162" s="33">
        <v>12300</v>
      </c>
      <c r="L7162" s="33">
        <v>1</v>
      </c>
      <c r="M7162" s="33">
        <v>1</v>
      </c>
      <c r="N7162" s="33">
        <v>456236.25</v>
      </c>
      <c r="O7162" s="33">
        <v>2649.2</v>
      </c>
      <c r="P7162" s="33">
        <v>4812</v>
      </c>
    </row>
    <row r="7163" spans="1:16">
      <c r="A7163" s="27" t="s">
        <v>1074</v>
      </c>
      <c r="B7163" s="31">
        <v>202506</v>
      </c>
      <c r="C7163" s="27" t="s">
        <v>131</v>
      </c>
      <c r="D7163" s="27" t="s">
        <v>211</v>
      </c>
      <c r="E7163" s="27" t="s">
        <v>34</v>
      </c>
      <c r="F7163" s="27" t="s">
        <v>257</v>
      </c>
      <c r="G7163" s="33">
        <v>474446.89</v>
      </c>
      <c r="H7163" s="33">
        <v>474446.89</v>
      </c>
      <c r="I7163" s="33">
        <v>12090</v>
      </c>
      <c r="J7163" s="33">
        <v>1114</v>
      </c>
      <c r="K7163" s="33">
        <v>12300</v>
      </c>
      <c r="L7163" s="33">
        <v>1</v>
      </c>
      <c r="M7163" s="33">
        <v>1</v>
      </c>
      <c r="N7163" s="33">
        <v>447670.11</v>
      </c>
      <c r="O7163" s="33">
        <v>2781.8</v>
      </c>
      <c r="P7163" s="33">
        <v>4662</v>
      </c>
    </row>
    <row r="7164" spans="1:16">
      <c r="A7164" s="27" t="s">
        <v>1074</v>
      </c>
      <c r="B7164" s="31">
        <v>202507</v>
      </c>
      <c r="C7164" s="27" t="s">
        <v>131</v>
      </c>
      <c r="D7164" s="27" t="s">
        <v>211</v>
      </c>
      <c r="E7164" s="27" t="s">
        <v>34</v>
      </c>
      <c r="F7164" s="27" t="s">
        <v>257</v>
      </c>
      <c r="G7164" s="33">
        <v>416219.87</v>
      </c>
      <c r="H7164" s="33">
        <v>416219.87</v>
      </c>
      <c r="I7164" s="33">
        <v>10230</v>
      </c>
      <c r="J7164" s="33">
        <v>709</v>
      </c>
      <c r="K7164" s="33">
        <v>12300</v>
      </c>
      <c r="L7164" s="33">
        <v>1</v>
      </c>
      <c r="M7164" s="33">
        <v>1</v>
      </c>
      <c r="N7164" s="33">
        <v>399772.5</v>
      </c>
      <c r="O7164" s="33">
        <v>2386.5</v>
      </c>
      <c r="P7164" s="33">
        <v>4204</v>
      </c>
    </row>
    <row r="7165" spans="1:16">
      <c r="A7165" s="27" t="s">
        <v>1074</v>
      </c>
      <c r="B7165" s="31">
        <v>202508</v>
      </c>
      <c r="C7165" s="27" t="s">
        <v>131</v>
      </c>
      <c r="D7165" s="27" t="s">
        <v>211</v>
      </c>
      <c r="E7165" s="27" t="s">
        <v>34</v>
      </c>
      <c r="F7165" s="27" t="s">
        <v>257</v>
      </c>
      <c r="G7165" s="33">
        <v>387260.26</v>
      </c>
      <c r="H7165" s="33">
        <v>387260.26</v>
      </c>
      <c r="I7165" s="33">
        <v>9982</v>
      </c>
      <c r="J7165" s="33">
        <v>711</v>
      </c>
      <c r="K7165" s="33">
        <v>12300</v>
      </c>
      <c r="L7165" s="33">
        <v>1</v>
      </c>
      <c r="M7165" s="33">
        <v>1</v>
      </c>
      <c r="N7165" s="33">
        <v>386715.25</v>
      </c>
      <c r="O7165" s="33">
        <v>1964.6</v>
      </c>
      <c r="P7165" s="33">
        <v>4083</v>
      </c>
    </row>
    <row r="7166" spans="1:16">
      <c r="A7166" s="27" t="s">
        <v>1074</v>
      </c>
      <c r="B7166" s="31">
        <v>202509</v>
      </c>
      <c r="C7166" s="27" t="s">
        <v>131</v>
      </c>
      <c r="D7166" s="27" t="s">
        <v>211</v>
      </c>
      <c r="E7166" s="27" t="s">
        <v>34</v>
      </c>
      <c r="F7166" s="27" t="s">
        <v>257</v>
      </c>
      <c r="G7166" s="33">
        <v>380053.94</v>
      </c>
      <c r="H7166" s="33">
        <v>380053.94</v>
      </c>
      <c r="I7166" s="33">
        <v>9606</v>
      </c>
      <c r="J7166" s="33">
        <v>741</v>
      </c>
      <c r="K7166" s="33">
        <v>12300</v>
      </c>
      <c r="L7166" s="33">
        <v>1</v>
      </c>
      <c r="M7166" s="33">
        <v>1</v>
      </c>
      <c r="N7166" s="33">
        <v>373461.25</v>
      </c>
      <c r="O7166" s="33">
        <v>2137</v>
      </c>
      <c r="P7166" s="33">
        <v>3868</v>
      </c>
    </row>
    <row r="7167" spans="1:16">
      <c r="A7167" s="27" t="s">
        <v>1074</v>
      </c>
      <c r="B7167" s="31">
        <v>202510</v>
      </c>
      <c r="C7167" s="27" t="s">
        <v>131</v>
      </c>
      <c r="D7167" s="27" t="s">
        <v>211</v>
      </c>
      <c r="E7167" s="27" t="s">
        <v>34</v>
      </c>
      <c r="F7167" s="27" t="s">
        <v>257</v>
      </c>
      <c r="G7167" s="33">
        <v>413875.24</v>
      </c>
      <c r="H7167" s="33">
        <v>413875.24</v>
      </c>
      <c r="I7167" s="33">
        <v>10733</v>
      </c>
      <c r="J7167" s="33">
        <v>782</v>
      </c>
      <c r="K7167" s="33">
        <v>12300</v>
      </c>
      <c r="L7167" s="33">
        <v>1</v>
      </c>
      <c r="M7167" s="33">
        <v>1</v>
      </c>
      <c r="N7167" s="33">
        <v>412009.66</v>
      </c>
      <c r="O7167" s="33">
        <v>2309.1</v>
      </c>
      <c r="P7167" s="33">
        <v>4374</v>
      </c>
    </row>
    <row r="7168" spans="1:16">
      <c r="A7168" s="27" t="s">
        <v>1074</v>
      </c>
      <c r="B7168" s="31">
        <v>202511</v>
      </c>
      <c r="C7168" s="27" t="s">
        <v>131</v>
      </c>
      <c r="D7168" s="27" t="s">
        <v>211</v>
      </c>
      <c r="E7168" s="27" t="s">
        <v>34</v>
      </c>
      <c r="F7168" s="27" t="s">
        <v>257</v>
      </c>
      <c r="G7168" s="33">
        <v>514979.49</v>
      </c>
      <c r="H7168" s="33">
        <v>514979.49</v>
      </c>
      <c r="I7168" s="33">
        <v>13142</v>
      </c>
      <c r="J7168" s="33">
        <v>1068</v>
      </c>
      <c r="K7168" s="33">
        <v>12300</v>
      </c>
      <c r="L7168" s="33">
        <v>1</v>
      </c>
      <c r="M7168" s="33">
        <v>1</v>
      </c>
      <c r="N7168" s="33">
        <v>499395.17</v>
      </c>
      <c r="O7168" s="33">
        <v>2836.2</v>
      </c>
      <c r="P7168" s="33">
        <v>5194</v>
      </c>
    </row>
    <row r="7169" spans="1:16">
      <c r="A7169" s="27" t="s">
        <v>1074</v>
      </c>
      <c r="B7169" s="31">
        <v>202512</v>
      </c>
      <c r="C7169" s="27" t="s">
        <v>131</v>
      </c>
      <c r="D7169" s="27" t="s">
        <v>211</v>
      </c>
      <c r="E7169" s="27" t="s">
        <v>34</v>
      </c>
      <c r="F7169" s="27" t="s">
        <v>257</v>
      </c>
      <c r="G7169" s="33">
        <v>612581.8</v>
      </c>
      <c r="H7169" s="33">
        <v>612581.8</v>
      </c>
      <c r="I7169" s="33">
        <v>15133</v>
      </c>
      <c r="J7169" s="33">
        <v>1101</v>
      </c>
      <c r="K7169" s="33">
        <v>12300</v>
      </c>
      <c r="L7169" s="33">
        <v>1</v>
      </c>
      <c r="M7169" s="33">
        <v>1</v>
      </c>
      <c r="N7169" s="33">
        <v>575789.15</v>
      </c>
      <c r="O7169" s="33">
        <v>3460.4</v>
      </c>
      <c r="P7169" s="33">
        <v>6218</v>
      </c>
    </row>
    <row r="7170" spans="1:16">
      <c r="A7170" s="27" t="s">
        <v>1074</v>
      </c>
      <c r="B7170" s="31">
        <v>202601</v>
      </c>
      <c r="C7170" s="27" t="s">
        <v>131</v>
      </c>
      <c r="D7170" s="27" t="s">
        <v>211</v>
      </c>
      <c r="E7170" s="27" t="s">
        <v>34</v>
      </c>
      <c r="F7170" s="27" t="s">
        <v>257</v>
      </c>
      <c r="G7170" s="33">
        <v>308228.74</v>
      </c>
      <c r="H7170" s="33">
        <v>308228.74</v>
      </c>
      <c r="I7170" s="33">
        <v>7929</v>
      </c>
      <c r="J7170" s="33">
        <v>593</v>
      </c>
      <c r="K7170" s="33">
        <v>12300</v>
      </c>
      <c r="L7170" s="33">
        <v>1</v>
      </c>
      <c r="M7170" s="33">
        <v>1</v>
      </c>
      <c r="N7170" s="33">
        <v>293940.96</v>
      </c>
      <c r="O7170" s="33">
        <v>1872.5</v>
      </c>
      <c r="P7170" s="33">
        <v>3220</v>
      </c>
    </row>
    <row r="7171" spans="1:16">
      <c r="A7171" s="27" t="s">
        <v>1074</v>
      </c>
      <c r="B7171" s="31">
        <v>202602</v>
      </c>
      <c r="C7171" s="27" t="s">
        <v>131</v>
      </c>
      <c r="D7171" s="27" t="s">
        <v>211</v>
      </c>
      <c r="E7171" s="27" t="s">
        <v>34</v>
      </c>
      <c r="F7171" s="27" t="s">
        <v>257</v>
      </c>
      <c r="G7171" s="33">
        <v>313784.8</v>
      </c>
      <c r="H7171" s="33">
        <v>313784.8</v>
      </c>
      <c r="I7171" s="33">
        <v>7884</v>
      </c>
      <c r="J7171" s="33">
        <v>658</v>
      </c>
      <c r="K7171" s="33">
        <v>12300</v>
      </c>
      <c r="L7171" s="33">
        <v>1</v>
      </c>
      <c r="M7171" s="33">
        <v>1</v>
      </c>
      <c r="N7171" s="33">
        <v>304166.8</v>
      </c>
      <c r="O7171" s="33">
        <v>1773.4</v>
      </c>
      <c r="P7171" s="33">
        <v>3170</v>
      </c>
    </row>
    <row r="7172" spans="1:16">
      <c r="A7172" s="27" t="s">
        <v>1074</v>
      </c>
      <c r="B7172" s="31">
        <v>202603</v>
      </c>
      <c r="C7172" s="27" t="s">
        <v>131</v>
      </c>
      <c r="D7172" s="27" t="s">
        <v>211</v>
      </c>
      <c r="E7172" s="27" t="s">
        <v>34</v>
      </c>
      <c r="F7172" s="27" t="s">
        <v>257</v>
      </c>
      <c r="G7172" s="33">
        <v>394184.42</v>
      </c>
      <c r="H7172" s="33">
        <v>394184.42</v>
      </c>
      <c r="I7172" s="33">
        <v>9293</v>
      </c>
      <c r="J7172" s="33">
        <v>687</v>
      </c>
      <c r="K7172" s="33">
        <v>12300</v>
      </c>
      <c r="L7172" s="33">
        <v>1</v>
      </c>
      <c r="M7172" s="33">
        <v>1</v>
      </c>
      <c r="N7172" s="33">
        <v>380732.89</v>
      </c>
      <c r="O7172" s="33">
        <v>2332.5</v>
      </c>
      <c r="P7172" s="33">
        <v>4072</v>
      </c>
    </row>
    <row r="7173" spans="1:16">
      <c r="A7173" s="27" t="s">
        <v>1074</v>
      </c>
      <c r="B7173" s="31">
        <v>202604</v>
      </c>
      <c r="C7173" s="27" t="s">
        <v>131</v>
      </c>
      <c r="D7173" s="27" t="s">
        <v>211</v>
      </c>
      <c r="E7173" s="27" t="s">
        <v>34</v>
      </c>
      <c r="F7173" s="27" t="s">
        <v>257</v>
      </c>
      <c r="G7173" s="33">
        <v>446310.4</v>
      </c>
      <c r="H7173" s="33">
        <v>446310.4</v>
      </c>
      <c r="I7173" s="33">
        <v>11638</v>
      </c>
      <c r="J7173" s="33">
        <v>944</v>
      </c>
      <c r="K7173" s="33">
        <v>12300</v>
      </c>
      <c r="L7173" s="33">
        <v>1</v>
      </c>
      <c r="M7173" s="33">
        <v>1</v>
      </c>
      <c r="N7173" s="33">
        <v>449996.15</v>
      </c>
      <c r="O7173" s="33">
        <v>2398.6</v>
      </c>
      <c r="P7173" s="33">
        <v>4870</v>
      </c>
    </row>
    <row r="7174" spans="1:16">
      <c r="A7174" s="27" t="s">
        <v>1074</v>
      </c>
      <c r="B7174" s="31">
        <v>202605</v>
      </c>
      <c r="C7174" s="27" t="s">
        <v>131</v>
      </c>
      <c r="D7174" s="27" t="s">
        <v>211</v>
      </c>
      <c r="E7174" s="27" t="s">
        <v>34</v>
      </c>
      <c r="F7174" s="27" t="s">
        <v>257</v>
      </c>
      <c r="G7174" s="33">
        <v>532251.29</v>
      </c>
      <c r="H7174" s="33">
        <v>532251.29</v>
      </c>
      <c r="I7174" s="33">
        <v>14420</v>
      </c>
      <c r="J7174" s="33">
        <v>1256</v>
      </c>
      <c r="K7174" s="33">
        <v>12300</v>
      </c>
      <c r="L7174" s="33">
        <v>1</v>
      </c>
      <c r="M7174" s="33">
        <v>1</v>
      </c>
      <c r="N7174" s="33">
        <v>495016.33</v>
      </c>
      <c r="O7174" s="33">
        <v>2857.6</v>
      </c>
      <c r="P7174" s="33">
        <v>5666</v>
      </c>
    </row>
    <row r="7175" spans="1:16">
      <c r="A7175" s="27" t="s">
        <v>1074</v>
      </c>
      <c r="B7175" s="31">
        <v>202606</v>
      </c>
      <c r="C7175" s="27" t="s">
        <v>131</v>
      </c>
      <c r="D7175" s="27" t="s">
        <v>211</v>
      </c>
      <c r="E7175" s="27" t="s">
        <v>34</v>
      </c>
      <c r="F7175" s="27" t="s">
        <v>257</v>
      </c>
      <c r="G7175" s="33">
        <v>481627.93</v>
      </c>
      <c r="H7175" s="33">
        <v>481627.93</v>
      </c>
      <c r="I7175" s="33">
        <v>11412</v>
      </c>
      <c r="J7175" s="33">
        <v>912</v>
      </c>
      <c r="K7175" s="33">
        <v>12300</v>
      </c>
      <c r="L7175" s="33">
        <v>1</v>
      </c>
      <c r="M7175" s="33">
        <v>1</v>
      </c>
      <c r="N7175" s="33">
        <v>485722.07</v>
      </c>
      <c r="O7175" s="33">
        <v>2584.1</v>
      </c>
      <c r="P7175" s="33">
        <v>4861</v>
      </c>
    </row>
    <row r="7176" spans="1:16">
      <c r="A7176" s="27" t="s">
        <v>1074</v>
      </c>
      <c r="B7176" s="31">
        <v>202607</v>
      </c>
      <c r="C7176" s="27" t="s">
        <v>131</v>
      </c>
      <c r="D7176" s="27" t="s">
        <v>211</v>
      </c>
      <c r="E7176" s="27" t="s">
        <v>34</v>
      </c>
      <c r="F7176" s="27" t="s">
        <v>257</v>
      </c>
      <c r="G7176" s="33">
        <v>467093.57</v>
      </c>
      <c r="H7176" s="33">
        <v>467093.57</v>
      </c>
      <c r="I7176" s="33">
        <v>11570</v>
      </c>
      <c r="J7176" s="33">
        <v>842</v>
      </c>
      <c r="K7176" s="33">
        <v>12300</v>
      </c>
      <c r="L7176" s="33">
        <v>1</v>
      </c>
      <c r="M7176" s="33">
        <v>1</v>
      </c>
      <c r="N7176" s="33">
        <v>433753.16</v>
      </c>
      <c r="O7176" s="33">
        <v>2622.7</v>
      </c>
      <c r="P7176" s="33">
        <v>4742</v>
      </c>
    </row>
    <row r="7177" spans="1:16">
      <c r="A7177" s="27" t="s">
        <v>1077</v>
      </c>
      <c r="B7177" s="31">
        <v>202408</v>
      </c>
      <c r="C7177" s="27" t="s">
        <v>131</v>
      </c>
      <c r="D7177" s="27" t="s">
        <v>211</v>
      </c>
      <c r="E7177" s="27" t="s">
        <v>34</v>
      </c>
      <c r="F7177" s="27" t="s">
        <v>257</v>
      </c>
      <c r="G7177" s="33">
        <v>241237.56</v>
      </c>
      <c r="H7177" s="33">
        <v>241237.56</v>
      </c>
      <c r="I7177" s="33">
        <v>6749</v>
      </c>
      <c r="J7177" s="33">
        <v>488</v>
      </c>
      <c r="K7177" s="33">
        <v>11000</v>
      </c>
      <c r="L7177" s="33">
        <v>1</v>
      </c>
      <c r="M7177" s="33">
        <v>1</v>
      </c>
      <c r="N7177" s="33">
        <v>319222.38</v>
      </c>
      <c r="O7177" s="33">
        <v>1347.3</v>
      </c>
      <c r="P7177" s="33">
        <v>2841</v>
      </c>
    </row>
    <row r="7178" spans="1:16">
      <c r="A7178" s="27" t="s">
        <v>1077</v>
      </c>
      <c r="B7178" s="31">
        <v>202409</v>
      </c>
      <c r="C7178" s="27" t="s">
        <v>131</v>
      </c>
      <c r="D7178" s="27" t="s">
        <v>211</v>
      </c>
      <c r="E7178" s="27" t="s">
        <v>34</v>
      </c>
      <c r="F7178" s="27" t="s">
        <v>257</v>
      </c>
      <c r="G7178" s="33">
        <v>273004.65</v>
      </c>
      <c r="H7178" s="33">
        <v>273004.65</v>
      </c>
      <c r="I7178" s="33">
        <v>6556</v>
      </c>
      <c r="J7178" s="33">
        <v>475</v>
      </c>
      <c r="K7178" s="33">
        <v>11000</v>
      </c>
      <c r="L7178" s="33">
        <v>1</v>
      </c>
      <c r="M7178" s="33">
        <v>1</v>
      </c>
      <c r="N7178" s="33">
        <v>308281.59</v>
      </c>
      <c r="O7178" s="33">
        <v>1429.1</v>
      </c>
      <c r="P7178" s="33">
        <v>2670</v>
      </c>
    </row>
    <row r="7179" spans="1:16">
      <c r="A7179" s="27" t="s">
        <v>1077</v>
      </c>
      <c r="B7179" s="31">
        <v>202410</v>
      </c>
      <c r="C7179" s="27" t="s">
        <v>131</v>
      </c>
      <c r="D7179" s="27" t="s">
        <v>211</v>
      </c>
      <c r="E7179" s="27" t="s">
        <v>34</v>
      </c>
      <c r="F7179" s="27" t="s">
        <v>257</v>
      </c>
      <c r="G7179" s="33">
        <v>324796.64</v>
      </c>
      <c r="H7179" s="33">
        <v>324796.64</v>
      </c>
      <c r="I7179" s="33">
        <v>9243</v>
      </c>
      <c r="J7179" s="33">
        <v>677</v>
      </c>
      <c r="K7179" s="33">
        <v>11000</v>
      </c>
      <c r="L7179" s="33">
        <v>1</v>
      </c>
      <c r="M7179" s="33">
        <v>1</v>
      </c>
      <c r="N7179" s="33">
        <v>340102.2</v>
      </c>
      <c r="O7179" s="33">
        <v>2024.5</v>
      </c>
      <c r="P7179" s="33">
        <v>3556</v>
      </c>
    </row>
    <row r="7180" spans="1:16">
      <c r="A7180" s="27" t="s">
        <v>1077</v>
      </c>
      <c r="B7180" s="31">
        <v>202411</v>
      </c>
      <c r="C7180" s="27" t="s">
        <v>131</v>
      </c>
      <c r="D7180" s="27" t="s">
        <v>211</v>
      </c>
      <c r="E7180" s="27" t="s">
        <v>34</v>
      </c>
      <c r="F7180" s="27" t="s">
        <v>257</v>
      </c>
      <c r="G7180" s="33">
        <v>392748.5</v>
      </c>
      <c r="H7180" s="33">
        <v>392748.5</v>
      </c>
      <c r="I7180" s="33">
        <v>10213</v>
      </c>
      <c r="J7180" s="33">
        <v>800</v>
      </c>
      <c r="K7180" s="33">
        <v>11000</v>
      </c>
      <c r="L7180" s="33">
        <v>1</v>
      </c>
      <c r="M7180" s="33">
        <v>1</v>
      </c>
      <c r="N7180" s="33">
        <v>412236.44</v>
      </c>
      <c r="O7180" s="33">
        <v>2011.4</v>
      </c>
      <c r="P7180" s="33">
        <v>4043</v>
      </c>
    </row>
    <row r="7181" spans="1:16">
      <c r="A7181" s="27" t="s">
        <v>1077</v>
      </c>
      <c r="B7181" s="31">
        <v>202412</v>
      </c>
      <c r="C7181" s="27" t="s">
        <v>131</v>
      </c>
      <c r="D7181" s="27" t="s">
        <v>211</v>
      </c>
      <c r="E7181" s="27" t="s">
        <v>34</v>
      </c>
      <c r="F7181" s="27" t="s">
        <v>257</v>
      </c>
      <c r="G7181" s="33">
        <v>436693.53</v>
      </c>
      <c r="H7181" s="33">
        <v>436693.53</v>
      </c>
      <c r="I7181" s="33">
        <v>11229</v>
      </c>
      <c r="J7181" s="33">
        <v>917</v>
      </c>
      <c r="K7181" s="33">
        <v>11000</v>
      </c>
      <c r="L7181" s="33">
        <v>1</v>
      </c>
      <c r="M7181" s="33">
        <v>1</v>
      </c>
      <c r="N7181" s="33">
        <v>475297.48</v>
      </c>
      <c r="O7181" s="33">
        <v>2509.9</v>
      </c>
      <c r="P7181" s="33">
        <v>4422</v>
      </c>
    </row>
    <row r="7182" spans="1:16">
      <c r="A7182" s="27" t="s">
        <v>1077</v>
      </c>
      <c r="B7182" s="31">
        <v>202501</v>
      </c>
      <c r="C7182" s="27" t="s">
        <v>131</v>
      </c>
      <c r="D7182" s="27" t="s">
        <v>211</v>
      </c>
      <c r="E7182" s="27" t="s">
        <v>34</v>
      </c>
      <c r="F7182" s="27" t="s">
        <v>257</v>
      </c>
      <c r="G7182" s="33">
        <v>216506.57</v>
      </c>
      <c r="H7182" s="33">
        <v>216506.57</v>
      </c>
      <c r="I7182" s="33">
        <v>5664</v>
      </c>
      <c r="J7182" s="33">
        <v>384</v>
      </c>
      <c r="K7182" s="33">
        <v>11000</v>
      </c>
      <c r="L7182" s="33">
        <v>1</v>
      </c>
      <c r="M7182" s="33">
        <v>1</v>
      </c>
      <c r="N7182" s="33">
        <v>242639.86</v>
      </c>
      <c r="O7182" s="33">
        <v>1093.4</v>
      </c>
      <c r="P7182" s="33">
        <v>2300</v>
      </c>
    </row>
    <row r="7183" spans="1:16">
      <c r="A7183" s="27" t="s">
        <v>1077</v>
      </c>
      <c r="B7183" s="31">
        <v>202502</v>
      </c>
      <c r="C7183" s="27" t="s">
        <v>131</v>
      </c>
      <c r="D7183" s="27" t="s">
        <v>211</v>
      </c>
      <c r="E7183" s="27" t="s">
        <v>34</v>
      </c>
      <c r="F7183" s="27" t="s">
        <v>257</v>
      </c>
      <c r="G7183" s="33">
        <v>226587.15</v>
      </c>
      <c r="H7183" s="33">
        <v>226587.15</v>
      </c>
      <c r="I7183" s="33">
        <v>5371</v>
      </c>
      <c r="J7183" s="33">
        <v>393</v>
      </c>
      <c r="K7183" s="33">
        <v>11000</v>
      </c>
      <c r="L7183" s="33">
        <v>1</v>
      </c>
      <c r="M7183" s="33">
        <v>1</v>
      </c>
      <c r="N7183" s="33">
        <v>251081</v>
      </c>
      <c r="O7183" s="33">
        <v>1293.4</v>
      </c>
      <c r="P7183" s="33">
        <v>2197</v>
      </c>
    </row>
    <row r="7184" spans="1:16">
      <c r="A7184" s="27" t="s">
        <v>1077</v>
      </c>
      <c r="B7184" s="31">
        <v>202503</v>
      </c>
      <c r="C7184" s="27" t="s">
        <v>131</v>
      </c>
      <c r="D7184" s="27" t="s">
        <v>211</v>
      </c>
      <c r="E7184" s="27" t="s">
        <v>34</v>
      </c>
      <c r="F7184" s="27" t="s">
        <v>257</v>
      </c>
      <c r="G7184" s="33">
        <v>259682.77</v>
      </c>
      <c r="H7184" s="33">
        <v>259682.77</v>
      </c>
      <c r="I7184" s="33">
        <v>6669</v>
      </c>
      <c r="J7184" s="33">
        <v>526</v>
      </c>
      <c r="K7184" s="33">
        <v>11000</v>
      </c>
      <c r="L7184" s="33">
        <v>1</v>
      </c>
      <c r="M7184" s="33">
        <v>1</v>
      </c>
      <c r="N7184" s="33">
        <v>314284.12</v>
      </c>
      <c r="O7184" s="33">
        <v>1492.4</v>
      </c>
      <c r="P7184" s="33">
        <v>2832</v>
      </c>
    </row>
    <row r="7185" spans="1:16">
      <c r="A7185" s="27" t="s">
        <v>1077</v>
      </c>
      <c r="B7185" s="31">
        <v>202504</v>
      </c>
      <c r="C7185" s="27" t="s">
        <v>131</v>
      </c>
      <c r="D7185" s="27" t="s">
        <v>211</v>
      </c>
      <c r="E7185" s="27" t="s">
        <v>34</v>
      </c>
      <c r="F7185" s="27" t="s">
        <v>257</v>
      </c>
      <c r="G7185" s="33">
        <v>320966.75</v>
      </c>
      <c r="H7185" s="33">
        <v>320966.75</v>
      </c>
      <c r="I7185" s="33">
        <v>8519</v>
      </c>
      <c r="J7185" s="33">
        <v>662</v>
      </c>
      <c r="K7185" s="33">
        <v>11000</v>
      </c>
      <c r="L7185" s="33">
        <v>1</v>
      </c>
      <c r="M7185" s="33">
        <v>1</v>
      </c>
      <c r="N7185" s="33">
        <v>371458.96</v>
      </c>
      <c r="O7185" s="33">
        <v>1870.8</v>
      </c>
      <c r="P7185" s="33">
        <v>3383</v>
      </c>
    </row>
    <row r="7186" spans="1:16">
      <c r="A7186" s="27" t="s">
        <v>1077</v>
      </c>
      <c r="B7186" s="31">
        <v>202505</v>
      </c>
      <c r="C7186" s="27" t="s">
        <v>131</v>
      </c>
      <c r="D7186" s="27" t="s">
        <v>211</v>
      </c>
      <c r="E7186" s="27" t="s">
        <v>34</v>
      </c>
      <c r="F7186" s="27" t="s">
        <v>257</v>
      </c>
      <c r="G7186" s="33">
        <v>324508.78</v>
      </c>
      <c r="H7186" s="33">
        <v>324508.78</v>
      </c>
      <c r="I7186" s="33">
        <v>8899</v>
      </c>
      <c r="J7186" s="33">
        <v>722</v>
      </c>
      <c r="K7186" s="33">
        <v>11000</v>
      </c>
      <c r="L7186" s="33">
        <v>1</v>
      </c>
      <c r="M7186" s="33">
        <v>1</v>
      </c>
      <c r="N7186" s="33">
        <v>408621.84</v>
      </c>
      <c r="O7186" s="33">
        <v>1781.5</v>
      </c>
      <c r="P7186" s="33">
        <v>3446</v>
      </c>
    </row>
    <row r="7187" spans="1:16">
      <c r="A7187" s="27" t="s">
        <v>1077</v>
      </c>
      <c r="B7187" s="31">
        <v>202506</v>
      </c>
      <c r="C7187" s="27" t="s">
        <v>131</v>
      </c>
      <c r="D7187" s="27" t="s">
        <v>211</v>
      </c>
      <c r="E7187" s="27" t="s">
        <v>34</v>
      </c>
      <c r="F7187" s="27" t="s">
        <v>257</v>
      </c>
      <c r="G7187" s="33">
        <v>362345.72</v>
      </c>
      <c r="H7187" s="33">
        <v>362345.72</v>
      </c>
      <c r="I7187" s="33">
        <v>9767</v>
      </c>
      <c r="J7187" s="33">
        <v>784</v>
      </c>
      <c r="K7187" s="33">
        <v>11000</v>
      </c>
      <c r="L7187" s="33">
        <v>1</v>
      </c>
      <c r="M7187" s="33">
        <v>1</v>
      </c>
      <c r="N7187" s="33">
        <v>400949.69</v>
      </c>
      <c r="O7187" s="33">
        <v>1953.3</v>
      </c>
      <c r="P7187" s="33">
        <v>3762</v>
      </c>
    </row>
    <row r="7188" spans="1:16">
      <c r="A7188" s="27" t="s">
        <v>1077</v>
      </c>
      <c r="B7188" s="31">
        <v>202507</v>
      </c>
      <c r="C7188" s="27" t="s">
        <v>131</v>
      </c>
      <c r="D7188" s="27" t="s">
        <v>211</v>
      </c>
      <c r="E7188" s="27" t="s">
        <v>34</v>
      </c>
      <c r="F7188" s="27" t="s">
        <v>257</v>
      </c>
      <c r="G7188" s="33">
        <v>305865.69</v>
      </c>
      <c r="H7188" s="33">
        <v>305865.69</v>
      </c>
      <c r="I7188" s="33">
        <v>8032</v>
      </c>
      <c r="J7188" s="33">
        <v>608</v>
      </c>
      <c r="K7188" s="33">
        <v>11000</v>
      </c>
      <c r="L7188" s="33">
        <v>1</v>
      </c>
      <c r="M7188" s="33">
        <v>1</v>
      </c>
      <c r="N7188" s="33">
        <v>358050.83</v>
      </c>
      <c r="O7188" s="33">
        <v>1835.8</v>
      </c>
      <c r="P7188" s="33">
        <v>3290</v>
      </c>
    </row>
    <row r="7189" spans="1:16">
      <c r="A7189" s="27" t="s">
        <v>1077</v>
      </c>
      <c r="B7189" s="31">
        <v>202508</v>
      </c>
      <c r="C7189" s="27" t="s">
        <v>131</v>
      </c>
      <c r="D7189" s="27" t="s">
        <v>211</v>
      </c>
      <c r="E7189" s="27" t="s">
        <v>34</v>
      </c>
      <c r="F7189" s="27" t="s">
        <v>257</v>
      </c>
      <c r="G7189" s="33">
        <v>321972.54</v>
      </c>
      <c r="H7189" s="33">
        <v>321972.54</v>
      </c>
      <c r="I7189" s="33">
        <v>7584</v>
      </c>
      <c r="J7189" s="33">
        <v>571</v>
      </c>
      <c r="K7189" s="33">
        <v>11000</v>
      </c>
      <c r="L7189" s="33">
        <v>1</v>
      </c>
      <c r="M7189" s="33">
        <v>1</v>
      </c>
      <c r="N7189" s="33">
        <v>346356.28</v>
      </c>
      <c r="O7189" s="33">
        <v>1711</v>
      </c>
      <c r="P7189" s="33">
        <v>3259</v>
      </c>
    </row>
    <row r="7190" spans="1:16">
      <c r="A7190" s="27" t="s">
        <v>1077</v>
      </c>
      <c r="B7190" s="31">
        <v>202509</v>
      </c>
      <c r="C7190" s="27" t="s">
        <v>131</v>
      </c>
      <c r="D7190" s="27" t="s">
        <v>211</v>
      </c>
      <c r="E7190" s="27" t="s">
        <v>34</v>
      </c>
      <c r="F7190" s="27" t="s">
        <v>257</v>
      </c>
      <c r="G7190" s="33">
        <v>303542.39</v>
      </c>
      <c r="H7190" s="33">
        <v>303542.39</v>
      </c>
      <c r="I7190" s="33">
        <v>7839</v>
      </c>
      <c r="J7190" s="33">
        <v>562</v>
      </c>
      <c r="K7190" s="33">
        <v>11000</v>
      </c>
      <c r="L7190" s="33">
        <v>1</v>
      </c>
      <c r="M7190" s="33">
        <v>1</v>
      </c>
      <c r="N7190" s="33">
        <v>334485.53</v>
      </c>
      <c r="O7190" s="33">
        <v>1527.9</v>
      </c>
      <c r="P7190" s="33">
        <v>3147</v>
      </c>
    </row>
    <row r="7191" spans="1:16">
      <c r="A7191" s="27" t="s">
        <v>1077</v>
      </c>
      <c r="B7191" s="31">
        <v>202510</v>
      </c>
      <c r="C7191" s="27" t="s">
        <v>131</v>
      </c>
      <c r="D7191" s="27" t="s">
        <v>211</v>
      </c>
      <c r="E7191" s="27" t="s">
        <v>34</v>
      </c>
      <c r="F7191" s="27" t="s">
        <v>257</v>
      </c>
      <c r="G7191" s="33">
        <v>337953.1</v>
      </c>
      <c r="H7191" s="33">
        <v>337953.1</v>
      </c>
      <c r="I7191" s="33">
        <v>8198</v>
      </c>
      <c r="J7191" s="33">
        <v>606</v>
      </c>
      <c r="K7191" s="33">
        <v>11000</v>
      </c>
      <c r="L7191" s="33">
        <v>1</v>
      </c>
      <c r="M7191" s="33">
        <v>1</v>
      </c>
      <c r="N7191" s="33">
        <v>369010.89</v>
      </c>
      <c r="O7191" s="33">
        <v>1983.1</v>
      </c>
      <c r="P7191" s="33">
        <v>3265</v>
      </c>
    </row>
    <row r="7192" spans="1:16">
      <c r="A7192" s="27" t="s">
        <v>1077</v>
      </c>
      <c r="B7192" s="31">
        <v>202511</v>
      </c>
      <c r="C7192" s="27" t="s">
        <v>131</v>
      </c>
      <c r="D7192" s="27" t="s">
        <v>211</v>
      </c>
      <c r="E7192" s="27" t="s">
        <v>34</v>
      </c>
      <c r="F7192" s="27" t="s">
        <v>257</v>
      </c>
      <c r="G7192" s="33">
        <v>401175.78</v>
      </c>
      <c r="H7192" s="33">
        <v>401175.78</v>
      </c>
      <c r="I7192" s="33">
        <v>9770</v>
      </c>
      <c r="J7192" s="33">
        <v>722</v>
      </c>
      <c r="K7192" s="33">
        <v>11000</v>
      </c>
      <c r="L7192" s="33">
        <v>1</v>
      </c>
      <c r="M7192" s="33">
        <v>1</v>
      </c>
      <c r="N7192" s="33">
        <v>447276.54</v>
      </c>
      <c r="O7192" s="33">
        <v>2328.2</v>
      </c>
      <c r="P7192" s="33">
        <v>4103</v>
      </c>
    </row>
    <row r="7193" spans="1:16">
      <c r="A7193" s="27" t="s">
        <v>1077</v>
      </c>
      <c r="B7193" s="31">
        <v>202512</v>
      </c>
      <c r="C7193" s="27" t="s">
        <v>131</v>
      </c>
      <c r="D7193" s="27" t="s">
        <v>211</v>
      </c>
      <c r="E7193" s="27" t="s">
        <v>34</v>
      </c>
      <c r="F7193" s="27" t="s">
        <v>257</v>
      </c>
      <c r="G7193" s="33">
        <v>462362.92</v>
      </c>
      <c r="H7193" s="33">
        <v>462362.92</v>
      </c>
      <c r="I7193" s="33">
        <v>10832</v>
      </c>
      <c r="J7193" s="33">
        <v>786</v>
      </c>
      <c r="K7193" s="33">
        <v>11000</v>
      </c>
      <c r="L7193" s="33">
        <v>1</v>
      </c>
      <c r="M7193" s="33">
        <v>1</v>
      </c>
      <c r="N7193" s="33">
        <v>515697.77</v>
      </c>
      <c r="O7193" s="33">
        <v>2692.6</v>
      </c>
      <c r="P7193" s="33">
        <v>4706</v>
      </c>
    </row>
    <row r="7194" spans="1:16">
      <c r="A7194" s="27" t="s">
        <v>1077</v>
      </c>
      <c r="B7194" s="31">
        <v>202601</v>
      </c>
      <c r="C7194" s="27" t="s">
        <v>131</v>
      </c>
      <c r="D7194" s="27" t="s">
        <v>211</v>
      </c>
      <c r="E7194" s="27" t="s">
        <v>34</v>
      </c>
      <c r="F7194" s="27" t="s">
        <v>257</v>
      </c>
      <c r="G7194" s="33">
        <v>232931.22</v>
      </c>
      <c r="H7194" s="33">
        <v>232931.22</v>
      </c>
      <c r="I7194" s="33">
        <v>5705</v>
      </c>
      <c r="J7194" s="33">
        <v>426</v>
      </c>
      <c r="K7194" s="33">
        <v>11000</v>
      </c>
      <c r="L7194" s="33">
        <v>1</v>
      </c>
      <c r="M7194" s="33">
        <v>1</v>
      </c>
      <c r="N7194" s="33">
        <v>263264.25</v>
      </c>
      <c r="O7194" s="33">
        <v>1273</v>
      </c>
      <c r="P7194" s="33">
        <v>2343</v>
      </c>
    </row>
    <row r="7195" spans="1:16">
      <c r="A7195" s="27" t="s">
        <v>1077</v>
      </c>
      <c r="B7195" s="31">
        <v>202602</v>
      </c>
      <c r="C7195" s="27" t="s">
        <v>131</v>
      </c>
      <c r="D7195" s="27" t="s">
        <v>211</v>
      </c>
      <c r="E7195" s="27" t="s">
        <v>34</v>
      </c>
      <c r="F7195" s="27" t="s">
        <v>257</v>
      </c>
      <c r="G7195" s="33">
        <v>250118.39</v>
      </c>
      <c r="H7195" s="33">
        <v>250118.39</v>
      </c>
      <c r="I7195" s="33">
        <v>6320</v>
      </c>
      <c r="J7195" s="33">
        <v>404</v>
      </c>
      <c r="K7195" s="33">
        <v>11000</v>
      </c>
      <c r="L7195" s="33">
        <v>1</v>
      </c>
      <c r="M7195" s="33">
        <v>1</v>
      </c>
      <c r="N7195" s="33">
        <v>272422.88</v>
      </c>
      <c r="O7195" s="33">
        <v>1356.9</v>
      </c>
      <c r="P7195" s="33">
        <v>2556</v>
      </c>
    </row>
    <row r="7196" spans="1:16">
      <c r="A7196" s="27" t="s">
        <v>1077</v>
      </c>
      <c r="B7196" s="31">
        <v>202603</v>
      </c>
      <c r="C7196" s="27" t="s">
        <v>131</v>
      </c>
      <c r="D7196" s="27" t="s">
        <v>211</v>
      </c>
      <c r="E7196" s="27" t="s">
        <v>34</v>
      </c>
      <c r="F7196" s="27" t="s">
        <v>257</v>
      </c>
      <c r="G7196" s="33">
        <v>336047.75</v>
      </c>
      <c r="H7196" s="33">
        <v>336047.75</v>
      </c>
      <c r="I7196" s="33">
        <v>8451</v>
      </c>
      <c r="J7196" s="33">
        <v>701</v>
      </c>
      <c r="K7196" s="33">
        <v>11000</v>
      </c>
      <c r="L7196" s="33">
        <v>1</v>
      </c>
      <c r="M7196" s="33">
        <v>1</v>
      </c>
      <c r="N7196" s="33">
        <v>340998.27</v>
      </c>
      <c r="O7196" s="33">
        <v>2015.6</v>
      </c>
      <c r="P7196" s="33">
        <v>3325</v>
      </c>
    </row>
    <row r="7197" spans="1:16">
      <c r="A7197" s="27" t="s">
        <v>1077</v>
      </c>
      <c r="B7197" s="31">
        <v>202604</v>
      </c>
      <c r="C7197" s="27" t="s">
        <v>131</v>
      </c>
      <c r="D7197" s="27" t="s">
        <v>211</v>
      </c>
      <c r="E7197" s="27" t="s">
        <v>34</v>
      </c>
      <c r="F7197" s="27" t="s">
        <v>257</v>
      </c>
      <c r="G7197" s="33">
        <v>378127.8</v>
      </c>
      <c r="H7197" s="33">
        <v>378127.8</v>
      </c>
      <c r="I7197" s="33">
        <v>9565</v>
      </c>
      <c r="J7197" s="33">
        <v>673</v>
      </c>
      <c r="K7197" s="33">
        <v>11000</v>
      </c>
      <c r="L7197" s="33">
        <v>1</v>
      </c>
      <c r="M7197" s="33">
        <v>1</v>
      </c>
      <c r="N7197" s="33">
        <v>403032.97</v>
      </c>
      <c r="O7197" s="33">
        <v>2022.9</v>
      </c>
      <c r="P7197" s="33">
        <v>4042</v>
      </c>
    </row>
    <row r="7198" spans="1:16">
      <c r="A7198" s="27" t="s">
        <v>1077</v>
      </c>
      <c r="B7198" s="31">
        <v>202605</v>
      </c>
      <c r="C7198" s="27" t="s">
        <v>131</v>
      </c>
      <c r="D7198" s="27" t="s">
        <v>211</v>
      </c>
      <c r="E7198" s="27" t="s">
        <v>34</v>
      </c>
      <c r="F7198" s="27" t="s">
        <v>257</v>
      </c>
      <c r="G7198" s="33">
        <v>400067.59</v>
      </c>
      <c r="H7198" s="33">
        <v>400067.59</v>
      </c>
      <c r="I7198" s="33">
        <v>9847</v>
      </c>
      <c r="J7198" s="33">
        <v>823</v>
      </c>
      <c r="K7198" s="33">
        <v>11000</v>
      </c>
      <c r="L7198" s="33">
        <v>1</v>
      </c>
      <c r="M7198" s="33">
        <v>1</v>
      </c>
      <c r="N7198" s="33">
        <v>443354.69</v>
      </c>
      <c r="O7198" s="33">
        <v>2277.3</v>
      </c>
      <c r="P7198" s="33">
        <v>4153</v>
      </c>
    </row>
    <row r="7199" spans="1:16">
      <c r="A7199" s="27" t="s">
        <v>1077</v>
      </c>
      <c r="B7199" s="31">
        <v>202606</v>
      </c>
      <c r="C7199" s="27" t="s">
        <v>131</v>
      </c>
      <c r="D7199" s="27" t="s">
        <v>211</v>
      </c>
      <c r="E7199" s="27" t="s">
        <v>34</v>
      </c>
      <c r="F7199" s="27" t="s">
        <v>257</v>
      </c>
      <c r="G7199" s="33">
        <v>396749.3</v>
      </c>
      <c r="H7199" s="33">
        <v>396749.3</v>
      </c>
      <c r="I7199" s="33">
        <v>10272</v>
      </c>
      <c r="J7199" s="33">
        <v>787</v>
      </c>
      <c r="K7199" s="33">
        <v>11000</v>
      </c>
      <c r="L7199" s="33">
        <v>1</v>
      </c>
      <c r="M7199" s="33">
        <v>1</v>
      </c>
      <c r="N7199" s="33">
        <v>435030.41</v>
      </c>
      <c r="O7199" s="33">
        <v>2076.1</v>
      </c>
      <c r="P7199" s="33">
        <v>4007</v>
      </c>
    </row>
    <row r="7200" spans="1:16">
      <c r="A7200" s="27" t="s">
        <v>1077</v>
      </c>
      <c r="B7200" s="31">
        <v>202607</v>
      </c>
      <c r="C7200" s="27" t="s">
        <v>131</v>
      </c>
      <c r="D7200" s="27" t="s">
        <v>211</v>
      </c>
      <c r="E7200" s="27" t="s">
        <v>34</v>
      </c>
      <c r="F7200" s="27" t="s">
        <v>257</v>
      </c>
      <c r="G7200" s="33">
        <v>354955.02</v>
      </c>
      <c r="H7200" s="33">
        <v>354955.02</v>
      </c>
      <c r="I7200" s="33">
        <v>9338</v>
      </c>
      <c r="J7200" s="33">
        <v>721</v>
      </c>
      <c r="K7200" s="33">
        <v>11000</v>
      </c>
      <c r="L7200" s="33">
        <v>1</v>
      </c>
      <c r="M7200" s="33">
        <v>1</v>
      </c>
      <c r="N7200" s="33">
        <v>388485.16</v>
      </c>
      <c r="O7200" s="33">
        <v>1788.2</v>
      </c>
      <c r="P7200" s="33">
        <v>3724</v>
      </c>
    </row>
    <row r="7201" spans="1:16">
      <c r="A7201" s="27" t="s">
        <v>1079</v>
      </c>
      <c r="B7201" s="31">
        <v>202408</v>
      </c>
      <c r="C7201" s="27" t="s">
        <v>131</v>
      </c>
      <c r="D7201" s="27" t="s">
        <v>211</v>
      </c>
      <c r="E7201" s="27" t="s">
        <v>34</v>
      </c>
      <c r="F7201" s="27" t="s">
        <v>257</v>
      </c>
      <c r="G7201" s="33">
        <v>243876.43</v>
      </c>
      <c r="H7201" s="33">
        <v>243876.43</v>
      </c>
      <c r="I7201" s="33">
        <v>6118</v>
      </c>
      <c r="J7201" s="33">
        <v>502</v>
      </c>
      <c r="K7201" s="33">
        <v>7600</v>
      </c>
      <c r="L7201" s="33">
        <v>1</v>
      </c>
      <c r="M7201" s="33">
        <v>1</v>
      </c>
      <c r="N7201" s="33">
        <v>222969.8</v>
      </c>
      <c r="O7201" s="33">
        <v>1299.7</v>
      </c>
      <c r="P7201" s="33">
        <v>2495</v>
      </c>
    </row>
    <row r="7202" spans="1:16">
      <c r="A7202" s="27" t="s">
        <v>1079</v>
      </c>
      <c r="B7202" s="31">
        <v>202409</v>
      </c>
      <c r="C7202" s="27" t="s">
        <v>131</v>
      </c>
      <c r="D7202" s="27" t="s">
        <v>211</v>
      </c>
      <c r="E7202" s="27" t="s">
        <v>34</v>
      </c>
      <c r="F7202" s="27" t="s">
        <v>257</v>
      </c>
      <c r="G7202" s="33">
        <v>263689.36</v>
      </c>
      <c r="H7202" s="33">
        <v>263689.36</v>
      </c>
      <c r="I7202" s="33">
        <v>6905</v>
      </c>
      <c r="J7202" s="33">
        <v>471</v>
      </c>
      <c r="K7202" s="33">
        <v>7600</v>
      </c>
      <c r="L7202" s="33">
        <v>1</v>
      </c>
      <c r="M7202" s="33">
        <v>1</v>
      </c>
      <c r="N7202" s="33">
        <v>215327.9</v>
      </c>
      <c r="O7202" s="33">
        <v>1701.2</v>
      </c>
      <c r="P7202" s="33">
        <v>2802</v>
      </c>
    </row>
    <row r="7203" spans="1:16">
      <c r="A7203" s="27" t="s">
        <v>1079</v>
      </c>
      <c r="B7203" s="31">
        <v>202410</v>
      </c>
      <c r="C7203" s="27" t="s">
        <v>131</v>
      </c>
      <c r="D7203" s="27" t="s">
        <v>211</v>
      </c>
      <c r="E7203" s="27" t="s">
        <v>34</v>
      </c>
      <c r="F7203" s="27" t="s">
        <v>257</v>
      </c>
      <c r="G7203" s="33">
        <v>253889.5</v>
      </c>
      <c r="H7203" s="33">
        <v>253889.5</v>
      </c>
      <c r="I7203" s="33">
        <v>6289</v>
      </c>
      <c r="J7203" s="33">
        <v>465</v>
      </c>
      <c r="K7203" s="33">
        <v>7600</v>
      </c>
      <c r="L7203" s="33">
        <v>1</v>
      </c>
      <c r="M7203" s="33">
        <v>1</v>
      </c>
      <c r="N7203" s="33">
        <v>237553.9</v>
      </c>
      <c r="O7203" s="33">
        <v>1511</v>
      </c>
      <c r="P7203" s="33">
        <v>2601</v>
      </c>
    </row>
    <row r="7204" spans="1:16">
      <c r="A7204" s="27" t="s">
        <v>1079</v>
      </c>
      <c r="B7204" s="31">
        <v>202411</v>
      </c>
      <c r="C7204" s="27" t="s">
        <v>131</v>
      </c>
      <c r="D7204" s="27" t="s">
        <v>211</v>
      </c>
      <c r="E7204" s="27" t="s">
        <v>34</v>
      </c>
      <c r="F7204" s="27" t="s">
        <v>257</v>
      </c>
      <c r="G7204" s="33">
        <v>304722.16</v>
      </c>
      <c r="H7204" s="33">
        <v>304722.16</v>
      </c>
      <c r="I7204" s="33">
        <v>7827</v>
      </c>
      <c r="J7204" s="33">
        <v>559</v>
      </c>
      <c r="K7204" s="33">
        <v>7600</v>
      </c>
      <c r="L7204" s="33">
        <v>1</v>
      </c>
      <c r="M7204" s="33">
        <v>1</v>
      </c>
      <c r="N7204" s="33">
        <v>287938.08</v>
      </c>
      <c r="O7204" s="33">
        <v>1754.6</v>
      </c>
      <c r="P7204" s="33">
        <v>3124</v>
      </c>
    </row>
    <row r="7205" spans="1:16">
      <c r="A7205" s="27" t="s">
        <v>1079</v>
      </c>
      <c r="B7205" s="31">
        <v>202412</v>
      </c>
      <c r="C7205" s="27" t="s">
        <v>131</v>
      </c>
      <c r="D7205" s="27" t="s">
        <v>211</v>
      </c>
      <c r="E7205" s="27" t="s">
        <v>34</v>
      </c>
      <c r="F7205" s="27" t="s">
        <v>257</v>
      </c>
      <c r="G7205" s="33">
        <v>432949.92</v>
      </c>
      <c r="H7205" s="33">
        <v>432949.92</v>
      </c>
      <c r="I7205" s="33">
        <v>10419</v>
      </c>
      <c r="J7205" s="33">
        <v>803</v>
      </c>
      <c r="K7205" s="33">
        <v>7600</v>
      </c>
      <c r="L7205" s="33">
        <v>1</v>
      </c>
      <c r="M7205" s="33">
        <v>1</v>
      </c>
      <c r="N7205" s="33">
        <v>331984.83</v>
      </c>
      <c r="O7205" s="33">
        <v>2083</v>
      </c>
      <c r="P7205" s="33">
        <v>4135</v>
      </c>
    </row>
    <row r="7206" spans="1:16">
      <c r="A7206" s="27" t="s">
        <v>1079</v>
      </c>
      <c r="B7206" s="31">
        <v>202501</v>
      </c>
      <c r="C7206" s="27" t="s">
        <v>131</v>
      </c>
      <c r="D7206" s="27" t="s">
        <v>211</v>
      </c>
      <c r="E7206" s="27" t="s">
        <v>34</v>
      </c>
      <c r="F7206" s="27" t="s">
        <v>257</v>
      </c>
      <c r="G7206" s="33">
        <v>201186.34</v>
      </c>
      <c r="H7206" s="33">
        <v>201186.34</v>
      </c>
      <c r="I7206" s="33">
        <v>4638</v>
      </c>
      <c r="J7206" s="33">
        <v>359</v>
      </c>
      <c r="K7206" s="33">
        <v>7600</v>
      </c>
      <c r="L7206" s="33">
        <v>1</v>
      </c>
      <c r="M7206" s="33">
        <v>1</v>
      </c>
      <c r="N7206" s="33">
        <v>169478.6</v>
      </c>
      <c r="O7206" s="33">
        <v>1067.7</v>
      </c>
      <c r="P7206" s="33">
        <v>1970</v>
      </c>
    </row>
    <row r="7207" spans="1:16">
      <c r="A7207" s="27" t="s">
        <v>1079</v>
      </c>
      <c r="B7207" s="31">
        <v>202502</v>
      </c>
      <c r="C7207" s="27" t="s">
        <v>131</v>
      </c>
      <c r="D7207" s="27" t="s">
        <v>211</v>
      </c>
      <c r="E7207" s="27" t="s">
        <v>34</v>
      </c>
      <c r="F7207" s="27" t="s">
        <v>257</v>
      </c>
      <c r="G7207" s="33">
        <v>193314.64</v>
      </c>
      <c r="H7207" s="33">
        <v>193314.64</v>
      </c>
      <c r="I7207" s="33">
        <v>5042</v>
      </c>
      <c r="J7207" s="33">
        <v>320</v>
      </c>
      <c r="K7207" s="33">
        <v>7600</v>
      </c>
      <c r="L7207" s="33">
        <v>1</v>
      </c>
      <c r="M7207" s="33">
        <v>1</v>
      </c>
      <c r="N7207" s="33">
        <v>175374.55</v>
      </c>
      <c r="O7207" s="33">
        <v>1066.2</v>
      </c>
      <c r="P7207" s="33">
        <v>2057</v>
      </c>
    </row>
    <row r="7208" spans="1:16">
      <c r="A7208" s="27" t="s">
        <v>1079</v>
      </c>
      <c r="B7208" s="31">
        <v>202503</v>
      </c>
      <c r="C7208" s="27" t="s">
        <v>131</v>
      </c>
      <c r="D7208" s="27" t="s">
        <v>211</v>
      </c>
      <c r="E7208" s="27" t="s">
        <v>34</v>
      </c>
      <c r="F7208" s="27" t="s">
        <v>257</v>
      </c>
      <c r="G7208" s="33">
        <v>227043.12</v>
      </c>
      <c r="H7208" s="33">
        <v>227043.12</v>
      </c>
      <c r="I7208" s="33">
        <v>5678</v>
      </c>
      <c r="J7208" s="33">
        <v>422</v>
      </c>
      <c r="K7208" s="33">
        <v>7600</v>
      </c>
      <c r="L7208" s="33">
        <v>1</v>
      </c>
      <c r="M7208" s="33">
        <v>1</v>
      </c>
      <c r="N7208" s="33">
        <v>219520.54</v>
      </c>
      <c r="O7208" s="33">
        <v>1294.2</v>
      </c>
      <c r="P7208" s="33">
        <v>2385</v>
      </c>
    </row>
    <row r="7209" spans="1:16">
      <c r="A7209" s="27" t="s">
        <v>1079</v>
      </c>
      <c r="B7209" s="31">
        <v>202504</v>
      </c>
      <c r="C7209" s="27" t="s">
        <v>131</v>
      </c>
      <c r="D7209" s="27" t="s">
        <v>211</v>
      </c>
      <c r="E7209" s="27" t="s">
        <v>34</v>
      </c>
      <c r="F7209" s="27" t="s">
        <v>257</v>
      </c>
      <c r="G7209" s="33">
        <v>321585.87</v>
      </c>
      <c r="H7209" s="33">
        <v>321585.87</v>
      </c>
      <c r="I7209" s="33">
        <v>9038</v>
      </c>
      <c r="J7209" s="33">
        <v>701</v>
      </c>
      <c r="K7209" s="33">
        <v>7600</v>
      </c>
      <c r="L7209" s="33">
        <v>1</v>
      </c>
      <c r="M7209" s="33">
        <v>1</v>
      </c>
      <c r="N7209" s="33">
        <v>259455.9</v>
      </c>
      <c r="O7209" s="33">
        <v>1768.5</v>
      </c>
      <c r="P7209" s="33">
        <v>3518</v>
      </c>
    </row>
    <row r="7210" spans="1:16">
      <c r="A7210" s="27" t="s">
        <v>1079</v>
      </c>
      <c r="B7210" s="31">
        <v>202505</v>
      </c>
      <c r="C7210" s="27" t="s">
        <v>131</v>
      </c>
      <c r="D7210" s="27" t="s">
        <v>211</v>
      </c>
      <c r="E7210" s="27" t="s">
        <v>34</v>
      </c>
      <c r="F7210" s="27" t="s">
        <v>257</v>
      </c>
      <c r="G7210" s="33">
        <v>297920.5</v>
      </c>
      <c r="H7210" s="33">
        <v>297920.5</v>
      </c>
      <c r="I7210" s="33">
        <v>7718</v>
      </c>
      <c r="J7210" s="33">
        <v>504</v>
      </c>
      <c r="K7210" s="33">
        <v>7600</v>
      </c>
      <c r="L7210" s="33">
        <v>1</v>
      </c>
      <c r="M7210" s="33">
        <v>1</v>
      </c>
      <c r="N7210" s="33">
        <v>285413.35</v>
      </c>
      <c r="O7210" s="33">
        <v>1523.8</v>
      </c>
      <c r="P7210" s="33">
        <v>3069</v>
      </c>
    </row>
    <row r="7211" spans="1:16">
      <c r="A7211" s="27" t="s">
        <v>1079</v>
      </c>
      <c r="B7211" s="31">
        <v>202506</v>
      </c>
      <c r="C7211" s="27" t="s">
        <v>131</v>
      </c>
      <c r="D7211" s="27" t="s">
        <v>211</v>
      </c>
      <c r="E7211" s="27" t="s">
        <v>34</v>
      </c>
      <c r="F7211" s="27" t="s">
        <v>257</v>
      </c>
      <c r="G7211" s="33">
        <v>294889.18</v>
      </c>
      <c r="H7211" s="33">
        <v>294889.18</v>
      </c>
      <c r="I7211" s="33">
        <v>7129</v>
      </c>
      <c r="J7211" s="33">
        <v>606</v>
      </c>
      <c r="K7211" s="33">
        <v>7600</v>
      </c>
      <c r="L7211" s="33">
        <v>1</v>
      </c>
      <c r="M7211" s="33">
        <v>1</v>
      </c>
      <c r="N7211" s="33">
        <v>280054.53</v>
      </c>
      <c r="O7211" s="33">
        <v>1809.8</v>
      </c>
      <c r="P7211" s="33">
        <v>3013</v>
      </c>
    </row>
    <row r="7212" spans="1:16">
      <c r="A7212" s="27" t="s">
        <v>1079</v>
      </c>
      <c r="B7212" s="31">
        <v>202507</v>
      </c>
      <c r="C7212" s="27" t="s">
        <v>131</v>
      </c>
      <c r="D7212" s="27" t="s">
        <v>211</v>
      </c>
      <c r="E7212" s="27" t="s">
        <v>34</v>
      </c>
      <c r="F7212" s="27" t="s">
        <v>257</v>
      </c>
      <c r="G7212" s="33">
        <v>281952.37</v>
      </c>
      <c r="H7212" s="33">
        <v>281952.37</v>
      </c>
      <c r="I7212" s="33">
        <v>7316</v>
      </c>
      <c r="J7212" s="33">
        <v>506</v>
      </c>
      <c r="K7212" s="33">
        <v>7600</v>
      </c>
      <c r="L7212" s="33">
        <v>1</v>
      </c>
      <c r="M7212" s="33">
        <v>1</v>
      </c>
      <c r="N7212" s="33">
        <v>250090.62</v>
      </c>
      <c r="O7212" s="33">
        <v>1673.2</v>
      </c>
      <c r="P7212" s="33">
        <v>3042</v>
      </c>
    </row>
    <row r="7213" spans="1:16">
      <c r="A7213" s="27" t="s">
        <v>1079</v>
      </c>
      <c r="B7213" s="31">
        <v>202508</v>
      </c>
      <c r="C7213" s="27" t="s">
        <v>131</v>
      </c>
      <c r="D7213" s="27" t="s">
        <v>211</v>
      </c>
      <c r="E7213" s="27" t="s">
        <v>34</v>
      </c>
      <c r="F7213" s="27" t="s">
        <v>257</v>
      </c>
      <c r="G7213" s="33">
        <v>282582.55</v>
      </c>
      <c r="H7213" s="33">
        <v>282582.55</v>
      </c>
      <c r="I7213" s="33">
        <v>7234</v>
      </c>
      <c r="J7213" s="33">
        <v>586</v>
      </c>
      <c r="K7213" s="33">
        <v>7600</v>
      </c>
      <c r="L7213" s="33">
        <v>1</v>
      </c>
      <c r="M7213" s="33">
        <v>1</v>
      </c>
      <c r="N7213" s="33">
        <v>241922.24</v>
      </c>
      <c r="O7213" s="33">
        <v>1507.2</v>
      </c>
      <c r="P7213" s="33">
        <v>3009</v>
      </c>
    </row>
    <row r="7214" spans="1:16">
      <c r="A7214" s="27" t="s">
        <v>1079</v>
      </c>
      <c r="B7214" s="31">
        <v>202509</v>
      </c>
      <c r="C7214" s="27" t="s">
        <v>131</v>
      </c>
      <c r="D7214" s="27" t="s">
        <v>211</v>
      </c>
      <c r="E7214" s="27" t="s">
        <v>34</v>
      </c>
      <c r="F7214" s="27" t="s">
        <v>257</v>
      </c>
      <c r="G7214" s="33">
        <v>271758.14</v>
      </c>
      <c r="H7214" s="33">
        <v>271758.14</v>
      </c>
      <c r="I7214" s="33">
        <v>7118</v>
      </c>
      <c r="J7214" s="33">
        <v>610</v>
      </c>
      <c r="K7214" s="33">
        <v>7600</v>
      </c>
      <c r="L7214" s="33">
        <v>1</v>
      </c>
      <c r="M7214" s="33">
        <v>1</v>
      </c>
      <c r="N7214" s="33">
        <v>233630.77</v>
      </c>
      <c r="O7214" s="33">
        <v>1542.4</v>
      </c>
      <c r="P7214" s="33">
        <v>2910</v>
      </c>
    </row>
    <row r="7215" spans="1:16">
      <c r="A7215" s="27" t="s">
        <v>1079</v>
      </c>
      <c r="B7215" s="31">
        <v>202510</v>
      </c>
      <c r="C7215" s="27" t="s">
        <v>131</v>
      </c>
      <c r="D7215" s="27" t="s">
        <v>211</v>
      </c>
      <c r="E7215" s="27" t="s">
        <v>34</v>
      </c>
      <c r="F7215" s="27" t="s">
        <v>257</v>
      </c>
      <c r="G7215" s="33">
        <v>284411.55</v>
      </c>
      <c r="H7215" s="33">
        <v>284411.55</v>
      </c>
      <c r="I7215" s="33">
        <v>7647</v>
      </c>
      <c r="J7215" s="33">
        <v>594</v>
      </c>
      <c r="K7215" s="33">
        <v>7600</v>
      </c>
      <c r="L7215" s="33">
        <v>1</v>
      </c>
      <c r="M7215" s="33">
        <v>1</v>
      </c>
      <c r="N7215" s="33">
        <v>257745.98</v>
      </c>
      <c r="O7215" s="33">
        <v>1594.9</v>
      </c>
      <c r="P7215" s="33">
        <v>3051</v>
      </c>
    </row>
    <row r="7216" spans="1:16">
      <c r="A7216" s="27" t="s">
        <v>1079</v>
      </c>
      <c r="B7216" s="31">
        <v>202511</v>
      </c>
      <c r="C7216" s="27" t="s">
        <v>131</v>
      </c>
      <c r="D7216" s="27" t="s">
        <v>211</v>
      </c>
      <c r="E7216" s="27" t="s">
        <v>34</v>
      </c>
      <c r="F7216" s="27" t="s">
        <v>257</v>
      </c>
      <c r="G7216" s="33">
        <v>380116.87</v>
      </c>
      <c r="H7216" s="33">
        <v>380116.87</v>
      </c>
      <c r="I7216" s="33">
        <v>10264</v>
      </c>
      <c r="J7216" s="33">
        <v>777</v>
      </c>
      <c r="K7216" s="33">
        <v>7600</v>
      </c>
      <c r="L7216" s="33">
        <v>1</v>
      </c>
      <c r="M7216" s="33">
        <v>1</v>
      </c>
      <c r="N7216" s="33">
        <v>312412.81</v>
      </c>
      <c r="O7216" s="33">
        <v>2136.1</v>
      </c>
      <c r="P7216" s="33">
        <v>4083</v>
      </c>
    </row>
    <row r="7217" spans="1:16">
      <c r="A7217" s="27" t="s">
        <v>1079</v>
      </c>
      <c r="B7217" s="31">
        <v>202512</v>
      </c>
      <c r="C7217" s="27" t="s">
        <v>131</v>
      </c>
      <c r="D7217" s="27" t="s">
        <v>211</v>
      </c>
      <c r="E7217" s="27" t="s">
        <v>34</v>
      </c>
      <c r="F7217" s="27" t="s">
        <v>257</v>
      </c>
      <c r="G7217" s="33">
        <v>401299.33</v>
      </c>
      <c r="H7217" s="33">
        <v>401299.33</v>
      </c>
      <c r="I7217" s="33">
        <v>10086</v>
      </c>
      <c r="J7217" s="33">
        <v>717</v>
      </c>
      <c r="K7217" s="33">
        <v>7600</v>
      </c>
      <c r="L7217" s="33">
        <v>1</v>
      </c>
      <c r="M7217" s="33">
        <v>1</v>
      </c>
      <c r="N7217" s="33">
        <v>360203.54</v>
      </c>
      <c r="O7217" s="33">
        <v>2214.9</v>
      </c>
      <c r="P7217" s="33">
        <v>4376</v>
      </c>
    </row>
    <row r="7218" spans="1:16">
      <c r="A7218" s="27" t="s">
        <v>1079</v>
      </c>
      <c r="B7218" s="31">
        <v>202601</v>
      </c>
      <c r="C7218" s="27" t="s">
        <v>131</v>
      </c>
      <c r="D7218" s="27" t="s">
        <v>211</v>
      </c>
      <c r="E7218" s="27" t="s">
        <v>34</v>
      </c>
      <c r="F7218" s="27" t="s">
        <v>257</v>
      </c>
      <c r="G7218" s="33">
        <v>195107.83</v>
      </c>
      <c r="H7218" s="33">
        <v>195107.83</v>
      </c>
      <c r="I7218" s="33">
        <v>5259</v>
      </c>
      <c r="J7218" s="33">
        <v>357</v>
      </c>
      <c r="K7218" s="33">
        <v>7600</v>
      </c>
      <c r="L7218" s="33">
        <v>1</v>
      </c>
      <c r="M7218" s="33">
        <v>1</v>
      </c>
      <c r="N7218" s="33">
        <v>183884.28</v>
      </c>
      <c r="O7218" s="33">
        <v>1038.2</v>
      </c>
      <c r="P7218" s="33">
        <v>2135</v>
      </c>
    </row>
    <row r="7219" spans="1:16">
      <c r="A7219" s="27" t="s">
        <v>1079</v>
      </c>
      <c r="B7219" s="31">
        <v>202602</v>
      </c>
      <c r="C7219" s="27" t="s">
        <v>131</v>
      </c>
      <c r="D7219" s="27" t="s">
        <v>211</v>
      </c>
      <c r="E7219" s="27" t="s">
        <v>34</v>
      </c>
      <c r="F7219" s="27" t="s">
        <v>257</v>
      </c>
      <c r="G7219" s="33">
        <v>187112.37</v>
      </c>
      <c r="H7219" s="33">
        <v>187112.37</v>
      </c>
      <c r="I7219" s="33">
        <v>4602</v>
      </c>
      <c r="J7219" s="33">
        <v>365</v>
      </c>
      <c r="K7219" s="33">
        <v>7600</v>
      </c>
      <c r="L7219" s="33">
        <v>1</v>
      </c>
      <c r="M7219" s="33">
        <v>1</v>
      </c>
      <c r="N7219" s="33">
        <v>190281.39</v>
      </c>
      <c r="O7219" s="33">
        <v>1150</v>
      </c>
      <c r="P7219" s="33">
        <v>1907</v>
      </c>
    </row>
    <row r="7220" spans="1:16">
      <c r="A7220" s="27" t="s">
        <v>1079</v>
      </c>
      <c r="B7220" s="31">
        <v>202603</v>
      </c>
      <c r="C7220" s="27" t="s">
        <v>131</v>
      </c>
      <c r="D7220" s="27" t="s">
        <v>211</v>
      </c>
      <c r="E7220" s="27" t="s">
        <v>34</v>
      </c>
      <c r="F7220" s="27" t="s">
        <v>257</v>
      </c>
      <c r="G7220" s="33">
        <v>263064.63</v>
      </c>
      <c r="H7220" s="33">
        <v>263064.63</v>
      </c>
      <c r="I7220" s="33">
        <v>6478</v>
      </c>
      <c r="J7220" s="33">
        <v>488</v>
      </c>
      <c r="K7220" s="33">
        <v>7600</v>
      </c>
      <c r="L7220" s="33">
        <v>1</v>
      </c>
      <c r="M7220" s="33">
        <v>1</v>
      </c>
      <c r="N7220" s="33">
        <v>238179.78</v>
      </c>
      <c r="O7220" s="33">
        <v>1382.7</v>
      </c>
      <c r="P7220" s="33">
        <v>2807</v>
      </c>
    </row>
    <row r="7221" spans="1:16">
      <c r="A7221" s="27" t="s">
        <v>1079</v>
      </c>
      <c r="B7221" s="31">
        <v>202604</v>
      </c>
      <c r="C7221" s="27" t="s">
        <v>131</v>
      </c>
      <c r="D7221" s="27" t="s">
        <v>211</v>
      </c>
      <c r="E7221" s="27" t="s">
        <v>34</v>
      </c>
      <c r="F7221" s="27" t="s">
        <v>257</v>
      </c>
      <c r="G7221" s="33">
        <v>317776.09</v>
      </c>
      <c r="H7221" s="33">
        <v>317776.09</v>
      </c>
      <c r="I7221" s="33">
        <v>8385</v>
      </c>
      <c r="J7221" s="33">
        <v>740</v>
      </c>
      <c r="K7221" s="33">
        <v>7600</v>
      </c>
      <c r="L7221" s="33">
        <v>1</v>
      </c>
      <c r="M7221" s="33">
        <v>1</v>
      </c>
      <c r="N7221" s="33">
        <v>281509.66</v>
      </c>
      <c r="O7221" s="33">
        <v>1640.5</v>
      </c>
      <c r="P7221" s="33">
        <v>3280</v>
      </c>
    </row>
    <row r="7222" spans="1:16">
      <c r="A7222" s="27" t="s">
        <v>1079</v>
      </c>
      <c r="B7222" s="31">
        <v>202605</v>
      </c>
      <c r="C7222" s="27" t="s">
        <v>131</v>
      </c>
      <c r="D7222" s="27" t="s">
        <v>211</v>
      </c>
      <c r="E7222" s="27" t="s">
        <v>34</v>
      </c>
      <c r="F7222" s="27" t="s">
        <v>257</v>
      </c>
      <c r="G7222" s="33">
        <v>318528.63</v>
      </c>
      <c r="H7222" s="33">
        <v>318528.63</v>
      </c>
      <c r="I7222" s="33">
        <v>8046</v>
      </c>
      <c r="J7222" s="33">
        <v>562</v>
      </c>
      <c r="K7222" s="33">
        <v>7600</v>
      </c>
      <c r="L7222" s="33">
        <v>1</v>
      </c>
      <c r="M7222" s="33">
        <v>1</v>
      </c>
      <c r="N7222" s="33">
        <v>309673.49</v>
      </c>
      <c r="O7222" s="33">
        <v>1618.5</v>
      </c>
      <c r="P7222" s="33">
        <v>3308</v>
      </c>
    </row>
    <row r="7223" spans="1:16">
      <c r="A7223" s="27" t="s">
        <v>1079</v>
      </c>
      <c r="B7223" s="31">
        <v>202606</v>
      </c>
      <c r="C7223" s="27" t="s">
        <v>131</v>
      </c>
      <c r="D7223" s="27" t="s">
        <v>211</v>
      </c>
      <c r="E7223" s="27" t="s">
        <v>34</v>
      </c>
      <c r="F7223" s="27" t="s">
        <v>257</v>
      </c>
      <c r="G7223" s="33">
        <v>331899.88</v>
      </c>
      <c r="H7223" s="33">
        <v>331899.88</v>
      </c>
      <c r="I7223" s="33">
        <v>8499</v>
      </c>
      <c r="J7223" s="33">
        <v>660</v>
      </c>
      <c r="K7223" s="33">
        <v>7600</v>
      </c>
      <c r="L7223" s="33">
        <v>1</v>
      </c>
      <c r="M7223" s="33">
        <v>1</v>
      </c>
      <c r="N7223" s="33">
        <v>303859.16</v>
      </c>
      <c r="O7223" s="33">
        <v>2055.3</v>
      </c>
      <c r="P7223" s="33">
        <v>3448</v>
      </c>
    </row>
    <row r="7224" spans="1:16">
      <c r="A7224" s="27" t="s">
        <v>1079</v>
      </c>
      <c r="B7224" s="31">
        <v>202607</v>
      </c>
      <c r="C7224" s="27" t="s">
        <v>131</v>
      </c>
      <c r="D7224" s="27" t="s">
        <v>211</v>
      </c>
      <c r="E7224" s="27" t="s">
        <v>34</v>
      </c>
      <c r="F7224" s="27" t="s">
        <v>257</v>
      </c>
      <c r="G7224" s="33">
        <v>285328.65</v>
      </c>
      <c r="H7224" s="33">
        <v>285328.65</v>
      </c>
      <c r="I7224" s="33">
        <v>7055</v>
      </c>
      <c r="J7224" s="33">
        <v>531</v>
      </c>
      <c r="K7224" s="33">
        <v>7600</v>
      </c>
      <c r="L7224" s="33">
        <v>1</v>
      </c>
      <c r="M7224" s="33">
        <v>1</v>
      </c>
      <c r="N7224" s="33">
        <v>271348.33</v>
      </c>
      <c r="O7224" s="33">
        <v>1723.5</v>
      </c>
      <c r="P7224" s="33">
        <v>2849</v>
      </c>
    </row>
    <row r="7225" spans="1:16">
      <c r="A7225" s="27" t="s">
        <v>1081</v>
      </c>
      <c r="B7225" s="31">
        <v>202408</v>
      </c>
      <c r="C7225" s="27" t="s">
        <v>131</v>
      </c>
      <c r="D7225" s="27" t="s">
        <v>211</v>
      </c>
      <c r="E7225" s="27" t="s">
        <v>34</v>
      </c>
      <c r="F7225" s="27" t="s">
        <v>289</v>
      </c>
      <c r="G7225" s="33">
        <v>863002.6800000001</v>
      </c>
      <c r="H7225" s="33">
        <v>863002.6800000001</v>
      </c>
      <c r="I7225" s="33">
        <v>15473</v>
      </c>
      <c r="J7225" s="33">
        <v>1498</v>
      </c>
      <c r="K7225" s="33">
        <v>19200</v>
      </c>
      <c r="L7225" s="33">
        <v>1</v>
      </c>
      <c r="M7225" s="33">
        <v>1</v>
      </c>
      <c r="N7225" s="33">
        <v>705942.35</v>
      </c>
      <c r="O7225" s="33">
        <v>3863.1</v>
      </c>
      <c r="P7225" s="33">
        <v>6893</v>
      </c>
    </row>
    <row r="7226" spans="1:16">
      <c r="A7226" s="27" t="s">
        <v>1081</v>
      </c>
      <c r="B7226" s="31">
        <v>202409</v>
      </c>
      <c r="C7226" s="27" t="s">
        <v>131</v>
      </c>
      <c r="D7226" s="27" t="s">
        <v>211</v>
      </c>
      <c r="E7226" s="27" t="s">
        <v>34</v>
      </c>
      <c r="F7226" s="27" t="s">
        <v>289</v>
      </c>
      <c r="G7226" s="33">
        <v>726184.3</v>
      </c>
      <c r="H7226" s="33">
        <v>726184.3</v>
      </c>
      <c r="I7226" s="33">
        <v>12947</v>
      </c>
      <c r="J7226" s="33">
        <v>1113</v>
      </c>
      <c r="K7226" s="33">
        <v>19200</v>
      </c>
      <c r="L7226" s="33">
        <v>1</v>
      </c>
      <c r="M7226" s="33">
        <v>1</v>
      </c>
      <c r="N7226" s="33">
        <v>681747.4</v>
      </c>
      <c r="O7226" s="33">
        <v>3342</v>
      </c>
      <c r="P7226" s="33">
        <v>5811</v>
      </c>
    </row>
    <row r="7227" spans="1:16">
      <c r="A7227" s="27" t="s">
        <v>1081</v>
      </c>
      <c r="B7227" s="31">
        <v>202410</v>
      </c>
      <c r="C7227" s="27" t="s">
        <v>131</v>
      </c>
      <c r="D7227" s="27" t="s">
        <v>211</v>
      </c>
      <c r="E7227" s="27" t="s">
        <v>34</v>
      </c>
      <c r="F7227" s="27" t="s">
        <v>289</v>
      </c>
      <c r="G7227" s="33">
        <v>852714.42</v>
      </c>
      <c r="H7227" s="33">
        <v>852714.42</v>
      </c>
      <c r="I7227" s="33">
        <v>17144</v>
      </c>
      <c r="J7227" s="33">
        <v>1533</v>
      </c>
      <c r="K7227" s="33">
        <v>19200</v>
      </c>
      <c r="L7227" s="33">
        <v>1</v>
      </c>
      <c r="M7227" s="33">
        <v>1</v>
      </c>
      <c r="N7227" s="33">
        <v>752116.89</v>
      </c>
      <c r="O7227" s="33">
        <v>3888.1</v>
      </c>
      <c r="P7227" s="33">
        <v>7250</v>
      </c>
    </row>
    <row r="7228" spans="1:16">
      <c r="A7228" s="27" t="s">
        <v>1081</v>
      </c>
      <c r="B7228" s="31">
        <v>202411</v>
      </c>
      <c r="C7228" s="27" t="s">
        <v>131</v>
      </c>
      <c r="D7228" s="27" t="s">
        <v>211</v>
      </c>
      <c r="E7228" s="27" t="s">
        <v>34</v>
      </c>
      <c r="F7228" s="27" t="s">
        <v>289</v>
      </c>
      <c r="G7228" s="33">
        <v>1023898.33</v>
      </c>
      <c r="H7228" s="33">
        <v>1023898.33</v>
      </c>
      <c r="I7228" s="33">
        <v>18477</v>
      </c>
      <c r="J7228" s="33">
        <v>1347</v>
      </c>
      <c r="K7228" s="33">
        <v>19200</v>
      </c>
      <c r="L7228" s="33">
        <v>1</v>
      </c>
      <c r="M7228" s="33">
        <v>1</v>
      </c>
      <c r="N7228" s="33">
        <v>911637.7</v>
      </c>
      <c r="O7228" s="33">
        <v>4514.4</v>
      </c>
      <c r="P7228" s="33">
        <v>7999</v>
      </c>
    </row>
    <row r="7229" spans="1:16">
      <c r="A7229" s="27" t="s">
        <v>1081</v>
      </c>
      <c r="B7229" s="31">
        <v>202412</v>
      </c>
      <c r="C7229" s="27" t="s">
        <v>131</v>
      </c>
      <c r="D7229" s="27" t="s">
        <v>211</v>
      </c>
      <c r="E7229" s="27" t="s">
        <v>34</v>
      </c>
      <c r="F7229" s="27" t="s">
        <v>289</v>
      </c>
      <c r="G7229" s="33">
        <v>1143799.01</v>
      </c>
      <c r="H7229" s="33">
        <v>1143799.01</v>
      </c>
      <c r="I7229" s="33">
        <v>19792</v>
      </c>
      <c r="J7229" s="33">
        <v>1646</v>
      </c>
      <c r="K7229" s="33">
        <v>19200</v>
      </c>
      <c r="L7229" s="33">
        <v>1</v>
      </c>
      <c r="M7229" s="33">
        <v>1</v>
      </c>
      <c r="N7229" s="33">
        <v>1051093.66</v>
      </c>
      <c r="O7229" s="33">
        <v>5798.2</v>
      </c>
      <c r="P7229" s="33">
        <v>8801</v>
      </c>
    </row>
    <row r="7230" spans="1:16">
      <c r="A7230" s="27" t="s">
        <v>1081</v>
      </c>
      <c r="B7230" s="31">
        <v>202501</v>
      </c>
      <c r="C7230" s="27" t="s">
        <v>131</v>
      </c>
      <c r="D7230" s="27" t="s">
        <v>211</v>
      </c>
      <c r="E7230" s="27" t="s">
        <v>34</v>
      </c>
      <c r="F7230" s="27" t="s">
        <v>289</v>
      </c>
      <c r="G7230" s="33">
        <v>571233.89</v>
      </c>
      <c r="H7230" s="33">
        <v>571233.89</v>
      </c>
      <c r="I7230" s="33">
        <v>9863</v>
      </c>
      <c r="J7230" s="33">
        <v>742</v>
      </c>
      <c r="K7230" s="33">
        <v>19200</v>
      </c>
      <c r="L7230" s="33">
        <v>1</v>
      </c>
      <c r="M7230" s="33">
        <v>1</v>
      </c>
      <c r="N7230" s="33">
        <v>536584.4</v>
      </c>
      <c r="O7230" s="33">
        <v>2556.6</v>
      </c>
      <c r="P7230" s="33">
        <v>4295</v>
      </c>
    </row>
    <row r="7231" spans="1:16">
      <c r="A7231" s="27" t="s">
        <v>1081</v>
      </c>
      <c r="B7231" s="31">
        <v>202502</v>
      </c>
      <c r="C7231" s="27" t="s">
        <v>131</v>
      </c>
      <c r="D7231" s="27" t="s">
        <v>211</v>
      </c>
      <c r="E7231" s="27" t="s">
        <v>34</v>
      </c>
      <c r="F7231" s="27" t="s">
        <v>289</v>
      </c>
      <c r="G7231" s="33">
        <v>627674.41</v>
      </c>
      <c r="H7231" s="33">
        <v>627674.41</v>
      </c>
      <c r="I7231" s="33">
        <v>12151</v>
      </c>
      <c r="J7231" s="33">
        <v>1139</v>
      </c>
      <c r="K7231" s="33">
        <v>19200</v>
      </c>
      <c r="L7231" s="33">
        <v>1</v>
      </c>
      <c r="M7231" s="33">
        <v>1</v>
      </c>
      <c r="N7231" s="33">
        <v>555251.51</v>
      </c>
      <c r="O7231" s="33">
        <v>2821.2</v>
      </c>
      <c r="P7231" s="33">
        <v>5215</v>
      </c>
    </row>
    <row r="7232" spans="1:16">
      <c r="A7232" s="27" t="s">
        <v>1081</v>
      </c>
      <c r="B7232" s="31">
        <v>202503</v>
      </c>
      <c r="C7232" s="27" t="s">
        <v>131</v>
      </c>
      <c r="D7232" s="27" t="s">
        <v>211</v>
      </c>
      <c r="E7232" s="27" t="s">
        <v>34</v>
      </c>
      <c r="F7232" s="27" t="s">
        <v>289</v>
      </c>
      <c r="G7232" s="33">
        <v>808064.62</v>
      </c>
      <c r="H7232" s="33">
        <v>808064.62</v>
      </c>
      <c r="I7232" s="33">
        <v>14198</v>
      </c>
      <c r="J7232" s="33">
        <v>1161</v>
      </c>
      <c r="K7232" s="33">
        <v>19200</v>
      </c>
      <c r="L7232" s="33">
        <v>1</v>
      </c>
      <c r="M7232" s="33">
        <v>1</v>
      </c>
      <c r="N7232" s="33">
        <v>695021.65</v>
      </c>
      <c r="O7232" s="33">
        <v>3747</v>
      </c>
      <c r="P7232" s="33">
        <v>6100</v>
      </c>
    </row>
    <row r="7233" spans="1:16">
      <c r="A7233" s="27" t="s">
        <v>1081</v>
      </c>
      <c r="B7233" s="31">
        <v>202504</v>
      </c>
      <c r="C7233" s="27" t="s">
        <v>131</v>
      </c>
      <c r="D7233" s="27" t="s">
        <v>211</v>
      </c>
      <c r="E7233" s="27" t="s">
        <v>34</v>
      </c>
      <c r="F7233" s="27" t="s">
        <v>289</v>
      </c>
      <c r="G7233" s="33">
        <v>948666.6</v>
      </c>
      <c r="H7233" s="33">
        <v>948666.6</v>
      </c>
      <c r="I7233" s="33">
        <v>16618</v>
      </c>
      <c r="J7233" s="33">
        <v>1556</v>
      </c>
      <c r="K7233" s="33">
        <v>19200</v>
      </c>
      <c r="L7233" s="33">
        <v>1</v>
      </c>
      <c r="M7233" s="33">
        <v>1</v>
      </c>
      <c r="N7233" s="33">
        <v>821460.6</v>
      </c>
      <c r="O7233" s="33">
        <v>4456.3</v>
      </c>
      <c r="P7233" s="33">
        <v>7219</v>
      </c>
    </row>
    <row r="7234" spans="1:16">
      <c r="A7234" s="27" t="s">
        <v>1081</v>
      </c>
      <c r="B7234" s="31">
        <v>202505</v>
      </c>
      <c r="C7234" s="27" t="s">
        <v>131</v>
      </c>
      <c r="D7234" s="27" t="s">
        <v>211</v>
      </c>
      <c r="E7234" s="27" t="s">
        <v>34</v>
      </c>
      <c r="F7234" s="27" t="s">
        <v>289</v>
      </c>
      <c r="G7234" s="33">
        <v>986818.03</v>
      </c>
      <c r="H7234" s="33">
        <v>986818.03</v>
      </c>
      <c r="I7234" s="33">
        <v>18647</v>
      </c>
      <c r="J7234" s="33">
        <v>1632</v>
      </c>
      <c r="K7234" s="33">
        <v>19200</v>
      </c>
      <c r="L7234" s="33">
        <v>1</v>
      </c>
      <c r="M7234" s="33">
        <v>1</v>
      </c>
      <c r="N7234" s="33">
        <v>903644.21</v>
      </c>
      <c r="O7234" s="33">
        <v>4543.5</v>
      </c>
      <c r="P7234" s="33">
        <v>7845</v>
      </c>
    </row>
    <row r="7235" spans="1:16">
      <c r="A7235" s="27" t="s">
        <v>1081</v>
      </c>
      <c r="B7235" s="31">
        <v>202506</v>
      </c>
      <c r="C7235" s="27" t="s">
        <v>131</v>
      </c>
      <c r="D7235" s="27" t="s">
        <v>211</v>
      </c>
      <c r="E7235" s="27" t="s">
        <v>34</v>
      </c>
      <c r="F7235" s="27" t="s">
        <v>289</v>
      </c>
      <c r="G7235" s="33">
        <v>1030458.19</v>
      </c>
      <c r="H7235" s="33">
        <v>1030458.19</v>
      </c>
      <c r="I7235" s="33">
        <v>18723</v>
      </c>
      <c r="J7235" s="33">
        <v>1399</v>
      </c>
      <c r="K7235" s="33">
        <v>19200</v>
      </c>
      <c r="L7235" s="33">
        <v>1</v>
      </c>
      <c r="M7235" s="33">
        <v>1</v>
      </c>
      <c r="N7235" s="33">
        <v>886677.6899999999</v>
      </c>
      <c r="O7235" s="33">
        <v>4548</v>
      </c>
      <c r="P7235" s="33">
        <v>8512</v>
      </c>
    </row>
    <row r="7236" spans="1:16">
      <c r="A7236" s="27" t="s">
        <v>1081</v>
      </c>
      <c r="B7236" s="31">
        <v>202507</v>
      </c>
      <c r="C7236" s="27" t="s">
        <v>131</v>
      </c>
      <c r="D7236" s="27" t="s">
        <v>211</v>
      </c>
      <c r="E7236" s="27" t="s">
        <v>34</v>
      </c>
      <c r="F7236" s="27" t="s">
        <v>289</v>
      </c>
      <c r="G7236" s="33">
        <v>999284.51</v>
      </c>
      <c r="H7236" s="33">
        <v>999284.51</v>
      </c>
      <c r="I7236" s="33">
        <v>17541</v>
      </c>
      <c r="J7236" s="33">
        <v>1611</v>
      </c>
      <c r="K7236" s="33">
        <v>19200</v>
      </c>
      <c r="L7236" s="33">
        <v>1</v>
      </c>
      <c r="M7236" s="33">
        <v>1</v>
      </c>
      <c r="N7236" s="33">
        <v>791809.28</v>
      </c>
      <c r="O7236" s="33">
        <v>4495.2</v>
      </c>
      <c r="P7236" s="33">
        <v>7641</v>
      </c>
    </row>
    <row r="7237" spans="1:16">
      <c r="A7237" s="27" t="s">
        <v>1081</v>
      </c>
      <c r="B7237" s="31">
        <v>202508</v>
      </c>
      <c r="C7237" s="27" t="s">
        <v>131</v>
      </c>
      <c r="D7237" s="27" t="s">
        <v>211</v>
      </c>
      <c r="E7237" s="27" t="s">
        <v>34</v>
      </c>
      <c r="F7237" s="27" t="s">
        <v>289</v>
      </c>
      <c r="G7237" s="33">
        <v>916507.9</v>
      </c>
      <c r="H7237" s="33">
        <v>916507.9</v>
      </c>
      <c r="I7237" s="33">
        <v>17837</v>
      </c>
      <c r="J7237" s="33">
        <v>1538</v>
      </c>
      <c r="K7237" s="33">
        <v>19200</v>
      </c>
      <c r="L7237" s="33">
        <v>1</v>
      </c>
      <c r="M7237" s="33">
        <v>1</v>
      </c>
      <c r="N7237" s="33">
        <v>765947.4399999999</v>
      </c>
      <c r="O7237" s="33">
        <v>4531.3</v>
      </c>
      <c r="P7237" s="33">
        <v>7293</v>
      </c>
    </row>
    <row r="7238" spans="1:16">
      <c r="A7238" s="27" t="s">
        <v>1081</v>
      </c>
      <c r="B7238" s="31">
        <v>202509</v>
      </c>
      <c r="C7238" s="27" t="s">
        <v>131</v>
      </c>
      <c r="D7238" s="27" t="s">
        <v>211</v>
      </c>
      <c r="E7238" s="27" t="s">
        <v>34</v>
      </c>
      <c r="F7238" s="27" t="s">
        <v>289</v>
      </c>
      <c r="G7238" s="33">
        <v>876813.65</v>
      </c>
      <c r="H7238" s="33">
        <v>876813.65</v>
      </c>
      <c r="I7238" s="33">
        <v>15807</v>
      </c>
      <c r="J7238" s="33">
        <v>1268</v>
      </c>
      <c r="K7238" s="33">
        <v>19200</v>
      </c>
      <c r="L7238" s="33">
        <v>1</v>
      </c>
      <c r="M7238" s="33">
        <v>1</v>
      </c>
      <c r="N7238" s="33">
        <v>739695.9300000001</v>
      </c>
      <c r="O7238" s="33">
        <v>4090.1</v>
      </c>
      <c r="P7238" s="33">
        <v>6919</v>
      </c>
    </row>
    <row r="7239" spans="1:16">
      <c r="A7239" s="27" t="s">
        <v>1081</v>
      </c>
      <c r="B7239" s="31">
        <v>202510</v>
      </c>
      <c r="C7239" s="27" t="s">
        <v>131</v>
      </c>
      <c r="D7239" s="27" t="s">
        <v>211</v>
      </c>
      <c r="E7239" s="27" t="s">
        <v>34</v>
      </c>
      <c r="F7239" s="27" t="s">
        <v>289</v>
      </c>
      <c r="G7239" s="33">
        <v>923520.46</v>
      </c>
      <c r="H7239" s="33">
        <v>923520.46</v>
      </c>
      <c r="I7239" s="33">
        <v>16060</v>
      </c>
      <c r="J7239" s="33">
        <v>1736</v>
      </c>
      <c r="K7239" s="33">
        <v>19200</v>
      </c>
      <c r="L7239" s="33">
        <v>1</v>
      </c>
      <c r="M7239" s="33">
        <v>1</v>
      </c>
      <c r="N7239" s="33">
        <v>816046.8199999999</v>
      </c>
      <c r="O7239" s="33">
        <v>4197.1</v>
      </c>
      <c r="P7239" s="33">
        <v>6949</v>
      </c>
    </row>
    <row r="7240" spans="1:16">
      <c r="A7240" s="27" t="s">
        <v>1081</v>
      </c>
      <c r="B7240" s="31">
        <v>202511</v>
      </c>
      <c r="C7240" s="27" t="s">
        <v>131</v>
      </c>
      <c r="D7240" s="27" t="s">
        <v>211</v>
      </c>
      <c r="E7240" s="27" t="s">
        <v>34</v>
      </c>
      <c r="F7240" s="27" t="s">
        <v>289</v>
      </c>
      <c r="G7240" s="33">
        <v>1155245.56</v>
      </c>
      <c r="H7240" s="33">
        <v>1155245.56</v>
      </c>
      <c r="I7240" s="33">
        <v>18809</v>
      </c>
      <c r="J7240" s="33">
        <v>1540</v>
      </c>
      <c r="K7240" s="33">
        <v>19200</v>
      </c>
      <c r="L7240" s="33">
        <v>1</v>
      </c>
      <c r="M7240" s="33">
        <v>1</v>
      </c>
      <c r="N7240" s="33">
        <v>989126.91</v>
      </c>
      <c r="O7240" s="33">
        <v>5346.5</v>
      </c>
      <c r="P7240" s="33">
        <v>8853</v>
      </c>
    </row>
    <row r="7241" spans="1:16">
      <c r="A7241" s="27" t="s">
        <v>1081</v>
      </c>
      <c r="B7241" s="31">
        <v>202512</v>
      </c>
      <c r="C7241" s="27" t="s">
        <v>131</v>
      </c>
      <c r="D7241" s="27" t="s">
        <v>211</v>
      </c>
      <c r="E7241" s="27" t="s">
        <v>34</v>
      </c>
      <c r="F7241" s="27" t="s">
        <v>289</v>
      </c>
      <c r="G7241" s="33">
        <v>1260891.8</v>
      </c>
      <c r="H7241" s="33">
        <v>1260891.8</v>
      </c>
      <c r="I7241" s="33">
        <v>19819</v>
      </c>
      <c r="J7241" s="33">
        <v>1694</v>
      </c>
      <c r="K7241" s="33">
        <v>19200</v>
      </c>
      <c r="L7241" s="33">
        <v>1</v>
      </c>
      <c r="M7241" s="33">
        <v>1</v>
      </c>
      <c r="N7241" s="33">
        <v>1140436.62</v>
      </c>
      <c r="O7241" s="33">
        <v>5354.4</v>
      </c>
      <c r="P7241" s="33">
        <v>9067</v>
      </c>
    </row>
    <row r="7242" spans="1:16">
      <c r="A7242" s="27" t="s">
        <v>1081</v>
      </c>
      <c r="B7242" s="31">
        <v>202601</v>
      </c>
      <c r="C7242" s="27" t="s">
        <v>131</v>
      </c>
      <c r="D7242" s="27" t="s">
        <v>211</v>
      </c>
      <c r="E7242" s="27" t="s">
        <v>34</v>
      </c>
      <c r="F7242" s="27" t="s">
        <v>289</v>
      </c>
      <c r="G7242" s="33">
        <v>658553.45</v>
      </c>
      <c r="H7242" s="33">
        <v>658553.45</v>
      </c>
      <c r="I7242" s="33">
        <v>11726</v>
      </c>
      <c r="J7242" s="33">
        <v>974</v>
      </c>
      <c r="K7242" s="33">
        <v>19200</v>
      </c>
      <c r="L7242" s="33">
        <v>1</v>
      </c>
      <c r="M7242" s="33">
        <v>1</v>
      </c>
      <c r="N7242" s="33">
        <v>582194.08</v>
      </c>
      <c r="O7242" s="33">
        <v>3111.5</v>
      </c>
      <c r="P7242" s="33">
        <v>5370</v>
      </c>
    </row>
    <row r="7243" spans="1:16">
      <c r="A7243" s="27" t="s">
        <v>1081</v>
      </c>
      <c r="B7243" s="31">
        <v>202602</v>
      </c>
      <c r="C7243" s="27" t="s">
        <v>131</v>
      </c>
      <c r="D7243" s="27" t="s">
        <v>211</v>
      </c>
      <c r="E7243" s="27" t="s">
        <v>34</v>
      </c>
      <c r="F7243" s="27" t="s">
        <v>289</v>
      </c>
      <c r="G7243" s="33">
        <v>696991.4300000001</v>
      </c>
      <c r="H7243" s="33">
        <v>696991.4300000001</v>
      </c>
      <c r="I7243" s="33">
        <v>12421</v>
      </c>
      <c r="J7243" s="33">
        <v>1031</v>
      </c>
      <c r="K7243" s="33">
        <v>19200</v>
      </c>
      <c r="L7243" s="33">
        <v>1</v>
      </c>
      <c r="M7243" s="33">
        <v>1</v>
      </c>
      <c r="N7243" s="33">
        <v>602447.89</v>
      </c>
      <c r="O7243" s="33">
        <v>3535.9</v>
      </c>
      <c r="P7243" s="33">
        <v>5467</v>
      </c>
    </row>
    <row r="7244" spans="1:16">
      <c r="A7244" s="27" t="s">
        <v>1081</v>
      </c>
      <c r="B7244" s="31">
        <v>202603</v>
      </c>
      <c r="C7244" s="27" t="s">
        <v>131</v>
      </c>
      <c r="D7244" s="27" t="s">
        <v>211</v>
      </c>
      <c r="E7244" s="27" t="s">
        <v>34</v>
      </c>
      <c r="F7244" s="27" t="s">
        <v>289</v>
      </c>
      <c r="G7244" s="33">
        <v>864408.4</v>
      </c>
      <c r="H7244" s="33">
        <v>864408.4</v>
      </c>
      <c r="I7244" s="33">
        <v>14539</v>
      </c>
      <c r="J7244" s="33">
        <v>1463</v>
      </c>
      <c r="K7244" s="33">
        <v>19200</v>
      </c>
      <c r="L7244" s="33">
        <v>1</v>
      </c>
      <c r="M7244" s="33">
        <v>1</v>
      </c>
      <c r="N7244" s="33">
        <v>754098.49</v>
      </c>
      <c r="O7244" s="33">
        <v>4130.4</v>
      </c>
      <c r="P7244" s="33">
        <v>6746</v>
      </c>
    </row>
    <row r="7245" spans="1:16">
      <c r="A7245" s="27" t="s">
        <v>1081</v>
      </c>
      <c r="B7245" s="31">
        <v>202604</v>
      </c>
      <c r="C7245" s="27" t="s">
        <v>131</v>
      </c>
      <c r="D7245" s="27" t="s">
        <v>211</v>
      </c>
      <c r="E7245" s="27" t="s">
        <v>34</v>
      </c>
      <c r="F7245" s="27" t="s">
        <v>289</v>
      </c>
      <c r="G7245" s="33">
        <v>1049308.02</v>
      </c>
      <c r="H7245" s="33">
        <v>1049308.02</v>
      </c>
      <c r="I7245" s="33">
        <v>17351</v>
      </c>
      <c r="J7245" s="33">
        <v>1347</v>
      </c>
      <c r="K7245" s="33">
        <v>19200</v>
      </c>
      <c r="L7245" s="33">
        <v>1</v>
      </c>
      <c r="M7245" s="33">
        <v>1</v>
      </c>
      <c r="N7245" s="33">
        <v>891284.75</v>
      </c>
      <c r="O7245" s="33">
        <v>4687.9</v>
      </c>
      <c r="P7245" s="33">
        <v>7944</v>
      </c>
    </row>
    <row r="7246" spans="1:16">
      <c r="A7246" s="27" t="s">
        <v>1081</v>
      </c>
      <c r="B7246" s="31">
        <v>202605</v>
      </c>
      <c r="C7246" s="27" t="s">
        <v>131</v>
      </c>
      <c r="D7246" s="27" t="s">
        <v>211</v>
      </c>
      <c r="E7246" s="27" t="s">
        <v>34</v>
      </c>
      <c r="F7246" s="27" t="s">
        <v>289</v>
      </c>
      <c r="G7246" s="33">
        <v>1071682.24</v>
      </c>
      <c r="H7246" s="33">
        <v>1071682.24</v>
      </c>
      <c r="I7246" s="33">
        <v>18752</v>
      </c>
      <c r="J7246" s="33">
        <v>1988</v>
      </c>
      <c r="K7246" s="33">
        <v>19200</v>
      </c>
      <c r="L7246" s="33">
        <v>1</v>
      </c>
      <c r="M7246" s="33">
        <v>1</v>
      </c>
      <c r="N7246" s="33">
        <v>980453.96</v>
      </c>
      <c r="O7246" s="33">
        <v>5183.2</v>
      </c>
      <c r="P7246" s="33">
        <v>8383</v>
      </c>
    </row>
    <row r="7247" spans="1:16">
      <c r="A7247" s="27" t="s">
        <v>1081</v>
      </c>
      <c r="B7247" s="31">
        <v>202606</v>
      </c>
      <c r="C7247" s="27" t="s">
        <v>131</v>
      </c>
      <c r="D7247" s="27" t="s">
        <v>211</v>
      </c>
      <c r="E7247" s="27" t="s">
        <v>34</v>
      </c>
      <c r="F7247" s="27" t="s">
        <v>289</v>
      </c>
      <c r="G7247" s="33">
        <v>1041084.74</v>
      </c>
      <c r="H7247" s="33">
        <v>1041084.74</v>
      </c>
      <c r="I7247" s="33">
        <v>18024</v>
      </c>
      <c r="J7247" s="33">
        <v>1662</v>
      </c>
      <c r="K7247" s="33">
        <v>19200</v>
      </c>
      <c r="L7247" s="33">
        <v>1</v>
      </c>
      <c r="M7247" s="33">
        <v>1</v>
      </c>
      <c r="N7247" s="33">
        <v>962045.29</v>
      </c>
      <c r="O7247" s="33">
        <v>5339.1</v>
      </c>
      <c r="P7247" s="33">
        <v>8067</v>
      </c>
    </row>
    <row r="7248" spans="1:16">
      <c r="A7248" s="27" t="s">
        <v>1081</v>
      </c>
      <c r="B7248" s="31">
        <v>202607</v>
      </c>
      <c r="C7248" s="27" t="s">
        <v>131</v>
      </c>
      <c r="D7248" s="27" t="s">
        <v>211</v>
      </c>
      <c r="E7248" s="27" t="s">
        <v>34</v>
      </c>
      <c r="F7248" s="27" t="s">
        <v>289</v>
      </c>
      <c r="G7248" s="33">
        <v>933275.3199999999</v>
      </c>
      <c r="H7248" s="33">
        <v>933275.3199999999</v>
      </c>
      <c r="I7248" s="33">
        <v>18335</v>
      </c>
      <c r="J7248" s="33">
        <v>1485</v>
      </c>
      <c r="K7248" s="33">
        <v>19200</v>
      </c>
      <c r="L7248" s="33">
        <v>1</v>
      </c>
      <c r="M7248" s="33">
        <v>1</v>
      </c>
      <c r="N7248" s="33">
        <v>859113.0699999999</v>
      </c>
      <c r="O7248" s="33">
        <v>4153.9</v>
      </c>
      <c r="P7248" s="33">
        <v>7647</v>
      </c>
    </row>
    <row r="7249" spans="1:16">
      <c r="A7249" s="27" t="s">
        <v>1084</v>
      </c>
      <c r="B7249" s="31">
        <v>202408</v>
      </c>
      <c r="C7249" s="27" t="s">
        <v>133</v>
      </c>
      <c r="D7249" s="27" t="s">
        <v>211</v>
      </c>
      <c r="E7249" s="27" t="s">
        <v>32</v>
      </c>
      <c r="F7249" s="27" t="s">
        <v>257</v>
      </c>
      <c r="G7249" s="33">
        <v>321575.18</v>
      </c>
      <c r="H7249" s="33">
        <v>0</v>
      </c>
      <c r="I7249" s="33">
        <v>7974</v>
      </c>
      <c r="J7249" s="33">
        <v>655</v>
      </c>
      <c r="K7249" s="33">
        <v>11400</v>
      </c>
      <c r="L7249" s="33">
        <v>1</v>
      </c>
      <c r="M7249" s="33">
        <v>0</v>
      </c>
      <c r="N7249" s="33">
        <v>355543.37</v>
      </c>
      <c r="O7249" s="33">
        <v>1899.4</v>
      </c>
      <c r="P7249" s="33">
        <v>3374</v>
      </c>
    </row>
    <row r="7250" spans="1:16">
      <c r="A7250" s="27" t="s">
        <v>1084</v>
      </c>
      <c r="B7250" s="31">
        <v>202409</v>
      </c>
      <c r="C7250" s="27" t="s">
        <v>133</v>
      </c>
      <c r="D7250" s="27" t="s">
        <v>211</v>
      </c>
      <c r="E7250" s="27" t="s">
        <v>32</v>
      </c>
      <c r="F7250" s="27" t="s">
        <v>257</v>
      </c>
      <c r="G7250" s="33">
        <v>333387.74</v>
      </c>
      <c r="H7250" s="33">
        <v>0</v>
      </c>
      <c r="I7250" s="33">
        <v>8848</v>
      </c>
      <c r="J7250" s="33">
        <v>634</v>
      </c>
      <c r="K7250" s="33">
        <v>11400</v>
      </c>
      <c r="L7250" s="33">
        <v>1</v>
      </c>
      <c r="M7250" s="33">
        <v>0</v>
      </c>
      <c r="N7250" s="33">
        <v>341538.77</v>
      </c>
      <c r="O7250" s="33">
        <v>2267.7</v>
      </c>
      <c r="P7250" s="33">
        <v>3595</v>
      </c>
    </row>
    <row r="7251" spans="1:16">
      <c r="A7251" s="27" t="s">
        <v>1084</v>
      </c>
      <c r="B7251" s="31">
        <v>202410</v>
      </c>
      <c r="C7251" s="27" t="s">
        <v>133</v>
      </c>
      <c r="D7251" s="27" t="s">
        <v>211</v>
      </c>
      <c r="E7251" s="27" t="s">
        <v>32</v>
      </c>
      <c r="F7251" s="27" t="s">
        <v>257</v>
      </c>
      <c r="G7251" s="33">
        <v>380080.64</v>
      </c>
      <c r="H7251" s="33">
        <v>0</v>
      </c>
      <c r="I7251" s="33">
        <v>9416</v>
      </c>
      <c r="J7251" s="33">
        <v>679</v>
      </c>
      <c r="K7251" s="33">
        <v>11400</v>
      </c>
      <c r="L7251" s="33">
        <v>1</v>
      </c>
      <c r="M7251" s="33">
        <v>0</v>
      </c>
      <c r="N7251" s="33">
        <v>374796.07</v>
      </c>
      <c r="O7251" s="33">
        <v>2100.1</v>
      </c>
      <c r="P7251" s="33">
        <v>3819</v>
      </c>
    </row>
    <row r="7252" spans="1:16">
      <c r="A7252" s="27" t="s">
        <v>1084</v>
      </c>
      <c r="B7252" s="31">
        <v>202411</v>
      </c>
      <c r="C7252" s="27" t="s">
        <v>133</v>
      </c>
      <c r="D7252" s="27" t="s">
        <v>211</v>
      </c>
      <c r="E7252" s="27" t="s">
        <v>32</v>
      </c>
      <c r="F7252" s="27" t="s">
        <v>257</v>
      </c>
      <c r="G7252" s="33">
        <v>461112.76</v>
      </c>
      <c r="H7252" s="33">
        <v>0</v>
      </c>
      <c r="I7252" s="33">
        <v>12184</v>
      </c>
      <c r="J7252" s="33">
        <v>805</v>
      </c>
      <c r="K7252" s="33">
        <v>11400</v>
      </c>
      <c r="L7252" s="33">
        <v>1</v>
      </c>
      <c r="M7252" s="33">
        <v>0</v>
      </c>
      <c r="N7252" s="33">
        <v>451882.1</v>
      </c>
      <c r="O7252" s="33">
        <v>2595.8</v>
      </c>
      <c r="P7252" s="33">
        <v>4836</v>
      </c>
    </row>
    <row r="7253" spans="1:16">
      <c r="A7253" s="27" t="s">
        <v>1084</v>
      </c>
      <c r="B7253" s="31">
        <v>202412</v>
      </c>
      <c r="C7253" s="27" t="s">
        <v>133</v>
      </c>
      <c r="D7253" s="27" t="s">
        <v>211</v>
      </c>
      <c r="E7253" s="27" t="s">
        <v>32</v>
      </c>
      <c r="F7253" s="27" t="s">
        <v>257</v>
      </c>
      <c r="G7253" s="33">
        <v>466458.78</v>
      </c>
      <c r="H7253" s="33">
        <v>0</v>
      </c>
      <c r="I7253" s="33">
        <v>12546</v>
      </c>
      <c r="J7253" s="33">
        <v>1008</v>
      </c>
      <c r="K7253" s="33">
        <v>11400</v>
      </c>
      <c r="L7253" s="33">
        <v>1</v>
      </c>
      <c r="M7253" s="33">
        <v>0</v>
      </c>
      <c r="N7253" s="33">
        <v>518247.77</v>
      </c>
      <c r="O7253" s="33">
        <v>2538</v>
      </c>
      <c r="P7253" s="33">
        <v>4931</v>
      </c>
    </row>
    <row r="7254" spans="1:16">
      <c r="A7254" s="27" t="s">
        <v>1084</v>
      </c>
      <c r="B7254" s="31">
        <v>202501</v>
      </c>
      <c r="C7254" s="27" t="s">
        <v>133</v>
      </c>
      <c r="D7254" s="27" t="s">
        <v>211</v>
      </c>
      <c r="E7254" s="27" t="s">
        <v>32</v>
      </c>
      <c r="F7254" s="27" t="s">
        <v>257</v>
      </c>
      <c r="G7254" s="33">
        <v>262100.18</v>
      </c>
      <c r="H7254" s="33">
        <v>0</v>
      </c>
      <c r="I7254" s="33">
        <v>6452</v>
      </c>
      <c r="J7254" s="33">
        <v>448</v>
      </c>
      <c r="K7254" s="33">
        <v>11400</v>
      </c>
      <c r="L7254" s="33">
        <v>1</v>
      </c>
      <c r="M7254" s="33">
        <v>0</v>
      </c>
      <c r="N7254" s="33">
        <v>263164.46</v>
      </c>
      <c r="O7254" s="33">
        <v>1509.3</v>
      </c>
      <c r="P7254" s="33">
        <v>2755</v>
      </c>
    </row>
    <row r="7255" spans="1:16">
      <c r="A7255" s="27" t="s">
        <v>1084</v>
      </c>
      <c r="B7255" s="31">
        <v>202502</v>
      </c>
      <c r="C7255" s="27" t="s">
        <v>133</v>
      </c>
      <c r="D7255" s="27" t="s">
        <v>211</v>
      </c>
      <c r="E7255" s="27" t="s">
        <v>32</v>
      </c>
      <c r="F7255" s="27" t="s">
        <v>257</v>
      </c>
      <c r="G7255" s="33">
        <v>237509.68</v>
      </c>
      <c r="H7255" s="33">
        <v>0</v>
      </c>
      <c r="I7255" s="33">
        <v>5866</v>
      </c>
      <c r="J7255" s="33">
        <v>483</v>
      </c>
      <c r="K7255" s="33">
        <v>11400</v>
      </c>
      <c r="L7255" s="33">
        <v>1</v>
      </c>
      <c r="M7255" s="33">
        <v>0</v>
      </c>
      <c r="N7255" s="33">
        <v>270876.99</v>
      </c>
      <c r="O7255" s="33">
        <v>1399.6</v>
      </c>
      <c r="P7255" s="33">
        <v>2392</v>
      </c>
    </row>
    <row r="7256" spans="1:16">
      <c r="A7256" s="27" t="s">
        <v>1084</v>
      </c>
      <c r="B7256" s="31">
        <v>202503</v>
      </c>
      <c r="C7256" s="27" t="s">
        <v>133</v>
      </c>
      <c r="D7256" s="27" t="s">
        <v>211</v>
      </c>
      <c r="E7256" s="27" t="s">
        <v>32</v>
      </c>
      <c r="F7256" s="27" t="s">
        <v>257</v>
      </c>
      <c r="G7256" s="33">
        <v>298544.29</v>
      </c>
      <c r="H7256" s="33">
        <v>0</v>
      </c>
      <c r="I7256" s="33">
        <v>7231</v>
      </c>
      <c r="J7256" s="33">
        <v>535</v>
      </c>
      <c r="K7256" s="33">
        <v>11400</v>
      </c>
      <c r="L7256" s="33">
        <v>1</v>
      </c>
      <c r="M7256" s="33">
        <v>0</v>
      </c>
      <c r="N7256" s="33">
        <v>337267.01</v>
      </c>
      <c r="O7256" s="33">
        <v>1525.2</v>
      </c>
      <c r="P7256" s="33">
        <v>3116</v>
      </c>
    </row>
    <row r="7257" spans="1:16">
      <c r="A7257" s="27" t="s">
        <v>1084</v>
      </c>
      <c r="B7257" s="31">
        <v>202504</v>
      </c>
      <c r="C7257" s="27" t="s">
        <v>133</v>
      </c>
      <c r="D7257" s="27" t="s">
        <v>211</v>
      </c>
      <c r="E7257" s="27" t="s">
        <v>32</v>
      </c>
      <c r="F7257" s="27" t="s">
        <v>257</v>
      </c>
      <c r="G7257" s="33">
        <v>364047.37</v>
      </c>
      <c r="H7257" s="33">
        <v>0</v>
      </c>
      <c r="I7257" s="33">
        <v>9285</v>
      </c>
      <c r="J7257" s="33">
        <v>707</v>
      </c>
      <c r="K7257" s="33">
        <v>11400</v>
      </c>
      <c r="L7257" s="33">
        <v>1</v>
      </c>
      <c r="M7257" s="33">
        <v>0</v>
      </c>
      <c r="N7257" s="33">
        <v>396511.19</v>
      </c>
      <c r="O7257" s="33">
        <v>1981.1</v>
      </c>
      <c r="P7257" s="33">
        <v>3849</v>
      </c>
    </row>
    <row r="7258" spans="1:16">
      <c r="A7258" s="27" t="s">
        <v>1084</v>
      </c>
      <c r="B7258" s="31">
        <v>202505</v>
      </c>
      <c r="C7258" s="27" t="s">
        <v>133</v>
      </c>
      <c r="D7258" s="27" t="s">
        <v>211</v>
      </c>
      <c r="E7258" s="27" t="s">
        <v>32</v>
      </c>
      <c r="F7258" s="27" t="s">
        <v>257</v>
      </c>
      <c r="G7258" s="33">
        <v>375163.35</v>
      </c>
      <c r="H7258" s="33">
        <v>0</v>
      </c>
      <c r="I7258" s="33">
        <v>9858</v>
      </c>
      <c r="J7258" s="33">
        <v>660</v>
      </c>
      <c r="K7258" s="33">
        <v>11400</v>
      </c>
      <c r="L7258" s="33">
        <v>1</v>
      </c>
      <c r="M7258" s="33">
        <v>0</v>
      </c>
      <c r="N7258" s="33">
        <v>433869.72</v>
      </c>
      <c r="O7258" s="33">
        <v>2064.8</v>
      </c>
      <c r="P7258" s="33">
        <v>3839</v>
      </c>
    </row>
    <row r="7259" spans="1:16">
      <c r="A7259" s="27" t="s">
        <v>1084</v>
      </c>
      <c r="B7259" s="31">
        <v>202506</v>
      </c>
      <c r="C7259" s="27" t="s">
        <v>133</v>
      </c>
      <c r="D7259" s="27" t="s">
        <v>211</v>
      </c>
      <c r="E7259" s="27" t="s">
        <v>32</v>
      </c>
      <c r="F7259" s="27" t="s">
        <v>257</v>
      </c>
      <c r="G7259" s="33">
        <v>381101.32</v>
      </c>
      <c r="H7259" s="33">
        <v>0</v>
      </c>
      <c r="I7259" s="33">
        <v>9071</v>
      </c>
      <c r="J7259" s="33">
        <v>619</v>
      </c>
      <c r="K7259" s="33">
        <v>11400</v>
      </c>
      <c r="L7259" s="33">
        <v>1</v>
      </c>
      <c r="M7259" s="33">
        <v>0</v>
      </c>
      <c r="N7259" s="33">
        <v>423468.22</v>
      </c>
      <c r="O7259" s="33">
        <v>1972.7</v>
      </c>
      <c r="P7259" s="33">
        <v>3837</v>
      </c>
    </row>
    <row r="7260" spans="1:16">
      <c r="A7260" s="27" t="s">
        <v>1084</v>
      </c>
      <c r="B7260" s="31">
        <v>202507</v>
      </c>
      <c r="C7260" s="27" t="s">
        <v>133</v>
      </c>
      <c r="D7260" s="27" t="s">
        <v>211</v>
      </c>
      <c r="E7260" s="27" t="s">
        <v>32</v>
      </c>
      <c r="F7260" s="27" t="s">
        <v>257</v>
      </c>
      <c r="G7260" s="33">
        <v>339158.14</v>
      </c>
      <c r="H7260" s="33">
        <v>0</v>
      </c>
      <c r="I7260" s="33">
        <v>8071</v>
      </c>
      <c r="J7260" s="33">
        <v>623</v>
      </c>
      <c r="K7260" s="33">
        <v>11400</v>
      </c>
      <c r="L7260" s="33">
        <v>1</v>
      </c>
      <c r="M7260" s="33">
        <v>0</v>
      </c>
      <c r="N7260" s="33">
        <v>376156.7</v>
      </c>
      <c r="O7260" s="33">
        <v>1827.5</v>
      </c>
      <c r="P7260" s="33">
        <v>3379</v>
      </c>
    </row>
    <row r="7261" spans="1:16">
      <c r="A7261" s="27" t="s">
        <v>1084</v>
      </c>
      <c r="B7261" s="31">
        <v>202508</v>
      </c>
      <c r="C7261" s="27" t="s">
        <v>133</v>
      </c>
      <c r="D7261" s="27" t="s">
        <v>211</v>
      </c>
      <c r="E7261" s="27" t="s">
        <v>32</v>
      </c>
      <c r="F7261" s="27" t="s">
        <v>257</v>
      </c>
      <c r="G7261" s="33">
        <v>348605.26</v>
      </c>
      <c r="H7261" s="33">
        <v>0</v>
      </c>
      <c r="I7261" s="33">
        <v>8952</v>
      </c>
      <c r="J7261" s="33">
        <v>584</v>
      </c>
      <c r="K7261" s="33">
        <v>11400</v>
      </c>
      <c r="L7261" s="33">
        <v>1</v>
      </c>
      <c r="M7261" s="33">
        <v>0</v>
      </c>
      <c r="N7261" s="33">
        <v>361943.15</v>
      </c>
      <c r="O7261" s="33">
        <v>1807.8</v>
      </c>
      <c r="P7261" s="33">
        <v>3842</v>
      </c>
    </row>
    <row r="7262" spans="1:16">
      <c r="A7262" s="27" t="s">
        <v>1084</v>
      </c>
      <c r="B7262" s="31">
        <v>202509</v>
      </c>
      <c r="C7262" s="27" t="s">
        <v>133</v>
      </c>
      <c r="D7262" s="27" t="s">
        <v>211</v>
      </c>
      <c r="E7262" s="27" t="s">
        <v>32</v>
      </c>
      <c r="F7262" s="27" t="s">
        <v>257</v>
      </c>
      <c r="G7262" s="33">
        <v>315959.46</v>
      </c>
      <c r="H7262" s="33">
        <v>315959.46</v>
      </c>
      <c r="I7262" s="33">
        <v>7733</v>
      </c>
      <c r="J7262" s="33">
        <v>596</v>
      </c>
      <c r="K7262" s="33">
        <v>11400</v>
      </c>
      <c r="L7262" s="33">
        <v>1</v>
      </c>
      <c r="M7262" s="33">
        <v>1</v>
      </c>
      <c r="N7262" s="33">
        <v>347686.46</v>
      </c>
      <c r="O7262" s="33">
        <v>1783.4</v>
      </c>
      <c r="P7262" s="33">
        <v>3191</v>
      </c>
    </row>
    <row r="7263" spans="1:16">
      <c r="A7263" s="27" t="s">
        <v>1084</v>
      </c>
      <c r="B7263" s="31">
        <v>202510</v>
      </c>
      <c r="C7263" s="27" t="s">
        <v>133</v>
      </c>
      <c r="D7263" s="27" t="s">
        <v>211</v>
      </c>
      <c r="E7263" s="27" t="s">
        <v>32</v>
      </c>
      <c r="F7263" s="27" t="s">
        <v>257</v>
      </c>
      <c r="G7263" s="33">
        <v>367365.64</v>
      </c>
      <c r="H7263" s="33">
        <v>367365.64</v>
      </c>
      <c r="I7263" s="33">
        <v>8977</v>
      </c>
      <c r="J7263" s="33">
        <v>795</v>
      </c>
      <c r="K7263" s="33">
        <v>11400</v>
      </c>
      <c r="L7263" s="33">
        <v>1</v>
      </c>
      <c r="M7263" s="33">
        <v>1</v>
      </c>
      <c r="N7263" s="33">
        <v>381542.4</v>
      </c>
      <c r="O7263" s="33">
        <v>2262.2</v>
      </c>
      <c r="P7263" s="33">
        <v>3724</v>
      </c>
    </row>
    <row r="7264" spans="1:16">
      <c r="A7264" s="27" t="s">
        <v>1084</v>
      </c>
      <c r="B7264" s="31">
        <v>202511</v>
      </c>
      <c r="C7264" s="27" t="s">
        <v>133</v>
      </c>
      <c r="D7264" s="27" t="s">
        <v>211</v>
      </c>
      <c r="E7264" s="27" t="s">
        <v>32</v>
      </c>
      <c r="F7264" s="27" t="s">
        <v>257</v>
      </c>
      <c r="G7264" s="33">
        <v>420196.64</v>
      </c>
      <c r="H7264" s="33">
        <v>420196.64</v>
      </c>
      <c r="I7264" s="33">
        <v>10070</v>
      </c>
      <c r="J7264" s="33">
        <v>773</v>
      </c>
      <c r="K7264" s="33">
        <v>11400</v>
      </c>
      <c r="L7264" s="33">
        <v>1</v>
      </c>
      <c r="M7264" s="33">
        <v>1</v>
      </c>
      <c r="N7264" s="33">
        <v>460015.97</v>
      </c>
      <c r="O7264" s="33">
        <v>2411.4</v>
      </c>
      <c r="P7264" s="33">
        <v>4180</v>
      </c>
    </row>
    <row r="7265" spans="1:16">
      <c r="A7265" s="27" t="s">
        <v>1084</v>
      </c>
      <c r="B7265" s="31">
        <v>202512</v>
      </c>
      <c r="C7265" s="27" t="s">
        <v>133</v>
      </c>
      <c r="D7265" s="27" t="s">
        <v>211</v>
      </c>
      <c r="E7265" s="27" t="s">
        <v>32</v>
      </c>
      <c r="F7265" s="27" t="s">
        <v>257</v>
      </c>
      <c r="G7265" s="33">
        <v>481593.78</v>
      </c>
      <c r="H7265" s="33">
        <v>481593.78</v>
      </c>
      <c r="I7265" s="33">
        <v>12183</v>
      </c>
      <c r="J7265" s="33">
        <v>942</v>
      </c>
      <c r="K7265" s="33">
        <v>11400</v>
      </c>
      <c r="L7265" s="33">
        <v>1</v>
      </c>
      <c r="M7265" s="33">
        <v>1</v>
      </c>
      <c r="N7265" s="33">
        <v>527576.23</v>
      </c>
      <c r="O7265" s="33">
        <v>2754</v>
      </c>
      <c r="P7265" s="33">
        <v>4921</v>
      </c>
    </row>
    <row r="7266" spans="1:16">
      <c r="A7266" s="27" t="s">
        <v>1084</v>
      </c>
      <c r="B7266" s="31">
        <v>202601</v>
      </c>
      <c r="C7266" s="27" t="s">
        <v>133</v>
      </c>
      <c r="D7266" s="27" t="s">
        <v>211</v>
      </c>
      <c r="E7266" s="27" t="s">
        <v>32</v>
      </c>
      <c r="F7266" s="27" t="s">
        <v>257</v>
      </c>
      <c r="G7266" s="33">
        <v>244549.38</v>
      </c>
      <c r="H7266" s="33">
        <v>244549.38</v>
      </c>
      <c r="I7266" s="33">
        <v>6025</v>
      </c>
      <c r="J7266" s="33">
        <v>476</v>
      </c>
      <c r="K7266" s="33">
        <v>11400</v>
      </c>
      <c r="L7266" s="33">
        <v>1</v>
      </c>
      <c r="M7266" s="33">
        <v>1</v>
      </c>
      <c r="N7266" s="33">
        <v>267901.42</v>
      </c>
      <c r="O7266" s="33">
        <v>1321.4</v>
      </c>
      <c r="P7266" s="33">
        <v>2474</v>
      </c>
    </row>
    <row r="7267" spans="1:16">
      <c r="A7267" s="27" t="s">
        <v>1084</v>
      </c>
      <c r="B7267" s="31">
        <v>202602</v>
      </c>
      <c r="C7267" s="27" t="s">
        <v>133</v>
      </c>
      <c r="D7267" s="27" t="s">
        <v>211</v>
      </c>
      <c r="E7267" s="27" t="s">
        <v>32</v>
      </c>
      <c r="F7267" s="27" t="s">
        <v>257</v>
      </c>
      <c r="G7267" s="33">
        <v>249924.85</v>
      </c>
      <c r="H7267" s="33">
        <v>249924.85</v>
      </c>
      <c r="I7267" s="33">
        <v>6579</v>
      </c>
      <c r="J7267" s="33">
        <v>555</v>
      </c>
      <c r="K7267" s="33">
        <v>11400</v>
      </c>
      <c r="L7267" s="33">
        <v>1</v>
      </c>
      <c r="M7267" s="33">
        <v>1</v>
      </c>
      <c r="N7267" s="33">
        <v>275752.77</v>
      </c>
      <c r="O7267" s="33">
        <v>1319</v>
      </c>
      <c r="P7267" s="33">
        <v>2663</v>
      </c>
    </row>
    <row r="7268" spans="1:16">
      <c r="A7268" s="27" t="s">
        <v>1084</v>
      </c>
      <c r="B7268" s="31">
        <v>202603</v>
      </c>
      <c r="C7268" s="27" t="s">
        <v>133</v>
      </c>
      <c r="D7268" s="27" t="s">
        <v>211</v>
      </c>
      <c r="E7268" s="27" t="s">
        <v>32</v>
      </c>
      <c r="F7268" s="27" t="s">
        <v>257</v>
      </c>
      <c r="G7268" s="33">
        <v>322518.28</v>
      </c>
      <c r="H7268" s="33">
        <v>322518.28</v>
      </c>
      <c r="I7268" s="33">
        <v>8239</v>
      </c>
      <c r="J7268" s="33">
        <v>569</v>
      </c>
      <c r="K7268" s="33">
        <v>11400</v>
      </c>
      <c r="L7268" s="33">
        <v>1</v>
      </c>
      <c r="M7268" s="33">
        <v>1</v>
      </c>
      <c r="N7268" s="33">
        <v>343337.82</v>
      </c>
      <c r="O7268" s="33">
        <v>1774</v>
      </c>
      <c r="P7268" s="33">
        <v>3320</v>
      </c>
    </row>
    <row r="7269" spans="1:16">
      <c r="A7269" s="27" t="s">
        <v>1084</v>
      </c>
      <c r="B7269" s="31">
        <v>202604</v>
      </c>
      <c r="C7269" s="27" t="s">
        <v>133</v>
      </c>
      <c r="D7269" s="27" t="s">
        <v>211</v>
      </c>
      <c r="E7269" s="27" t="s">
        <v>32</v>
      </c>
      <c r="F7269" s="27" t="s">
        <v>257</v>
      </c>
      <c r="G7269" s="33">
        <v>377055.51</v>
      </c>
      <c r="H7269" s="33">
        <v>377055.51</v>
      </c>
      <c r="I7269" s="33">
        <v>9777</v>
      </c>
      <c r="J7269" s="33">
        <v>790</v>
      </c>
      <c r="K7269" s="33">
        <v>11400</v>
      </c>
      <c r="L7269" s="33">
        <v>1</v>
      </c>
      <c r="M7269" s="33">
        <v>1</v>
      </c>
      <c r="N7269" s="33">
        <v>403648.39</v>
      </c>
      <c r="O7269" s="33">
        <v>2138.5</v>
      </c>
      <c r="P7269" s="33">
        <v>3766</v>
      </c>
    </row>
    <row r="7270" spans="1:16">
      <c r="A7270" s="27" t="s">
        <v>1084</v>
      </c>
      <c r="B7270" s="31">
        <v>202605</v>
      </c>
      <c r="C7270" s="27" t="s">
        <v>133</v>
      </c>
      <c r="D7270" s="27" t="s">
        <v>211</v>
      </c>
      <c r="E7270" s="27" t="s">
        <v>32</v>
      </c>
      <c r="F7270" s="27" t="s">
        <v>257</v>
      </c>
      <c r="G7270" s="33">
        <v>420614.13</v>
      </c>
      <c r="H7270" s="33">
        <v>420614.13</v>
      </c>
      <c r="I7270" s="33">
        <v>10948</v>
      </c>
      <c r="J7270" s="33">
        <v>847</v>
      </c>
      <c r="K7270" s="33">
        <v>11400</v>
      </c>
      <c r="L7270" s="33">
        <v>1</v>
      </c>
      <c r="M7270" s="33">
        <v>1</v>
      </c>
      <c r="N7270" s="33">
        <v>441679.38</v>
      </c>
      <c r="O7270" s="33">
        <v>2226.9</v>
      </c>
      <c r="P7270" s="33">
        <v>4248</v>
      </c>
    </row>
    <row r="7271" spans="1:16">
      <c r="A7271" s="27" t="s">
        <v>1084</v>
      </c>
      <c r="B7271" s="31">
        <v>202606</v>
      </c>
      <c r="C7271" s="27" t="s">
        <v>133</v>
      </c>
      <c r="D7271" s="27" t="s">
        <v>211</v>
      </c>
      <c r="E7271" s="27" t="s">
        <v>32</v>
      </c>
      <c r="F7271" s="27" t="s">
        <v>257</v>
      </c>
      <c r="G7271" s="33">
        <v>387815.77</v>
      </c>
      <c r="H7271" s="33">
        <v>387815.77</v>
      </c>
      <c r="I7271" s="33">
        <v>10105</v>
      </c>
      <c r="J7271" s="33">
        <v>684</v>
      </c>
      <c r="K7271" s="33">
        <v>11400</v>
      </c>
      <c r="L7271" s="33">
        <v>1</v>
      </c>
      <c r="M7271" s="33">
        <v>1</v>
      </c>
      <c r="N7271" s="33">
        <v>431090.65</v>
      </c>
      <c r="O7271" s="33">
        <v>2209</v>
      </c>
      <c r="P7271" s="33">
        <v>4075</v>
      </c>
    </row>
    <row r="7272" spans="1:16">
      <c r="A7272" s="27" t="s">
        <v>1084</v>
      </c>
      <c r="B7272" s="31">
        <v>202607</v>
      </c>
      <c r="C7272" s="27" t="s">
        <v>133</v>
      </c>
      <c r="D7272" s="27" t="s">
        <v>211</v>
      </c>
      <c r="E7272" s="27" t="s">
        <v>32</v>
      </c>
      <c r="F7272" s="27" t="s">
        <v>257</v>
      </c>
      <c r="G7272" s="33">
        <v>327128.88</v>
      </c>
      <c r="H7272" s="33">
        <v>327128.88</v>
      </c>
      <c r="I7272" s="33">
        <v>8107</v>
      </c>
      <c r="J7272" s="33">
        <v>634</v>
      </c>
      <c r="K7272" s="33">
        <v>11400</v>
      </c>
      <c r="L7272" s="33">
        <v>1</v>
      </c>
      <c r="M7272" s="33">
        <v>1</v>
      </c>
      <c r="N7272" s="33">
        <v>382927.52</v>
      </c>
      <c r="O7272" s="33">
        <v>2055.9</v>
      </c>
      <c r="P7272" s="33">
        <v>3266</v>
      </c>
    </row>
    <row r="7273" spans="1:16">
      <c r="A7273" s="27" t="s">
        <v>1087</v>
      </c>
      <c r="B7273" s="31">
        <v>202408</v>
      </c>
      <c r="C7273" s="27" t="s">
        <v>133</v>
      </c>
      <c r="D7273" s="27" t="s">
        <v>211</v>
      </c>
      <c r="E7273" s="27" t="s">
        <v>32</v>
      </c>
      <c r="F7273" s="27" t="s">
        <v>289</v>
      </c>
      <c r="G7273" s="33">
        <v>1163110.66</v>
      </c>
      <c r="H7273" s="33">
        <v>1163110.66</v>
      </c>
      <c r="I7273" s="33">
        <v>23161</v>
      </c>
      <c r="J7273" s="33">
        <v>1924</v>
      </c>
      <c r="K7273" s="33">
        <v>24900</v>
      </c>
      <c r="L7273" s="33">
        <v>1</v>
      </c>
      <c r="M7273" s="33">
        <v>1</v>
      </c>
      <c r="N7273" s="33">
        <v>906590.72</v>
      </c>
      <c r="O7273" s="33">
        <v>5969.2</v>
      </c>
      <c r="P7273" s="33">
        <v>9722</v>
      </c>
    </row>
    <row r="7274" spans="1:16">
      <c r="A7274" s="27" t="s">
        <v>1087</v>
      </c>
      <c r="B7274" s="31">
        <v>202409</v>
      </c>
      <c r="C7274" s="27" t="s">
        <v>133</v>
      </c>
      <c r="D7274" s="27" t="s">
        <v>211</v>
      </c>
      <c r="E7274" s="27" t="s">
        <v>32</v>
      </c>
      <c r="F7274" s="27" t="s">
        <v>289</v>
      </c>
      <c r="G7274" s="33">
        <v>1092386.18</v>
      </c>
      <c r="H7274" s="33">
        <v>1092386.18</v>
      </c>
      <c r="I7274" s="33">
        <v>21061</v>
      </c>
      <c r="J7274" s="33">
        <v>1774</v>
      </c>
      <c r="K7274" s="33">
        <v>24900</v>
      </c>
      <c r="L7274" s="33">
        <v>1</v>
      </c>
      <c r="M7274" s="33">
        <v>1</v>
      </c>
      <c r="N7274" s="33">
        <v>870880.76</v>
      </c>
      <c r="O7274" s="33">
        <v>4932.2</v>
      </c>
      <c r="P7274" s="33">
        <v>8656</v>
      </c>
    </row>
    <row r="7275" spans="1:16">
      <c r="A7275" s="27" t="s">
        <v>1087</v>
      </c>
      <c r="B7275" s="31">
        <v>202410</v>
      </c>
      <c r="C7275" s="27" t="s">
        <v>133</v>
      </c>
      <c r="D7275" s="27" t="s">
        <v>211</v>
      </c>
      <c r="E7275" s="27" t="s">
        <v>32</v>
      </c>
      <c r="F7275" s="27" t="s">
        <v>289</v>
      </c>
      <c r="G7275" s="33">
        <v>1146343.82</v>
      </c>
      <c r="H7275" s="33">
        <v>1146343.82</v>
      </c>
      <c r="I7275" s="33">
        <v>20690</v>
      </c>
      <c r="J7275" s="33">
        <v>1663</v>
      </c>
      <c r="K7275" s="33">
        <v>24900</v>
      </c>
      <c r="L7275" s="33">
        <v>1</v>
      </c>
      <c r="M7275" s="33">
        <v>1</v>
      </c>
      <c r="N7275" s="33">
        <v>955682.6800000001</v>
      </c>
      <c r="O7275" s="33">
        <v>5464.8</v>
      </c>
      <c r="P7275" s="33">
        <v>8829</v>
      </c>
    </row>
    <row r="7276" spans="1:16">
      <c r="A7276" s="27" t="s">
        <v>1087</v>
      </c>
      <c r="B7276" s="31">
        <v>202411</v>
      </c>
      <c r="C7276" s="27" t="s">
        <v>133</v>
      </c>
      <c r="D7276" s="27" t="s">
        <v>211</v>
      </c>
      <c r="E7276" s="27" t="s">
        <v>32</v>
      </c>
      <c r="F7276" s="27" t="s">
        <v>289</v>
      </c>
      <c r="G7276" s="33">
        <v>1335711.99</v>
      </c>
      <c r="H7276" s="33">
        <v>1335711.99</v>
      </c>
      <c r="I7276" s="33">
        <v>23781</v>
      </c>
      <c r="J7276" s="33">
        <v>1998</v>
      </c>
      <c r="K7276" s="33">
        <v>24900</v>
      </c>
      <c r="L7276" s="33">
        <v>1</v>
      </c>
      <c r="M7276" s="33">
        <v>1</v>
      </c>
      <c r="N7276" s="33">
        <v>1152242.32</v>
      </c>
      <c r="O7276" s="33">
        <v>6138.9</v>
      </c>
      <c r="P7276" s="33">
        <v>10432</v>
      </c>
    </row>
    <row r="7277" spans="1:16">
      <c r="A7277" s="27" t="s">
        <v>1087</v>
      </c>
      <c r="B7277" s="31">
        <v>202412</v>
      </c>
      <c r="C7277" s="27" t="s">
        <v>133</v>
      </c>
      <c r="D7277" s="27" t="s">
        <v>211</v>
      </c>
      <c r="E7277" s="27" t="s">
        <v>32</v>
      </c>
      <c r="F7277" s="27" t="s">
        <v>289</v>
      </c>
      <c r="G7277" s="33">
        <v>1432790.36</v>
      </c>
      <c r="H7277" s="33">
        <v>1432790.36</v>
      </c>
      <c r="I7277" s="33">
        <v>25483</v>
      </c>
      <c r="J7277" s="33">
        <v>2146</v>
      </c>
      <c r="K7277" s="33">
        <v>24900</v>
      </c>
      <c r="L7277" s="33">
        <v>1</v>
      </c>
      <c r="M7277" s="33">
        <v>1</v>
      </c>
      <c r="N7277" s="33">
        <v>1321466.41</v>
      </c>
      <c r="O7277" s="33">
        <v>7033.8</v>
      </c>
      <c r="P7277" s="33">
        <v>11320</v>
      </c>
    </row>
    <row r="7278" spans="1:16">
      <c r="A7278" s="27" t="s">
        <v>1087</v>
      </c>
      <c r="B7278" s="31">
        <v>202501</v>
      </c>
      <c r="C7278" s="27" t="s">
        <v>133</v>
      </c>
      <c r="D7278" s="27" t="s">
        <v>211</v>
      </c>
      <c r="E7278" s="27" t="s">
        <v>32</v>
      </c>
      <c r="F7278" s="27" t="s">
        <v>289</v>
      </c>
      <c r="G7278" s="33">
        <v>808068.1899999999</v>
      </c>
      <c r="H7278" s="33">
        <v>808068.1899999999</v>
      </c>
      <c r="I7278" s="33">
        <v>13804</v>
      </c>
      <c r="J7278" s="33">
        <v>1210</v>
      </c>
      <c r="K7278" s="33">
        <v>24900</v>
      </c>
      <c r="L7278" s="33">
        <v>1</v>
      </c>
      <c r="M7278" s="33">
        <v>1</v>
      </c>
      <c r="N7278" s="33">
        <v>671036.17</v>
      </c>
      <c r="O7278" s="33">
        <v>3847.7</v>
      </c>
      <c r="P7278" s="33">
        <v>5929</v>
      </c>
    </row>
    <row r="7279" spans="1:16">
      <c r="A7279" s="27" t="s">
        <v>1087</v>
      </c>
      <c r="B7279" s="31">
        <v>202502</v>
      </c>
      <c r="C7279" s="27" t="s">
        <v>133</v>
      </c>
      <c r="D7279" s="27" t="s">
        <v>211</v>
      </c>
      <c r="E7279" s="27" t="s">
        <v>32</v>
      </c>
      <c r="F7279" s="27" t="s">
        <v>289</v>
      </c>
      <c r="G7279" s="33">
        <v>823776.6800000001</v>
      </c>
      <c r="H7279" s="33">
        <v>823776.6800000001</v>
      </c>
      <c r="I7279" s="33">
        <v>15432</v>
      </c>
      <c r="J7279" s="33">
        <v>1315</v>
      </c>
      <c r="K7279" s="33">
        <v>24900</v>
      </c>
      <c r="L7279" s="33">
        <v>1</v>
      </c>
      <c r="M7279" s="33">
        <v>1</v>
      </c>
      <c r="N7279" s="33">
        <v>690702.14</v>
      </c>
      <c r="O7279" s="33">
        <v>4116</v>
      </c>
      <c r="P7279" s="33">
        <v>6528</v>
      </c>
    </row>
    <row r="7280" spans="1:16">
      <c r="A7280" s="27" t="s">
        <v>1087</v>
      </c>
      <c r="B7280" s="31">
        <v>202503</v>
      </c>
      <c r="C7280" s="27" t="s">
        <v>133</v>
      </c>
      <c r="D7280" s="27" t="s">
        <v>211</v>
      </c>
      <c r="E7280" s="27" t="s">
        <v>32</v>
      </c>
      <c r="F7280" s="27" t="s">
        <v>289</v>
      </c>
      <c r="G7280" s="33">
        <v>1108655.59</v>
      </c>
      <c r="H7280" s="33">
        <v>1108655.59</v>
      </c>
      <c r="I7280" s="33">
        <v>19560</v>
      </c>
      <c r="J7280" s="33">
        <v>1832</v>
      </c>
      <c r="K7280" s="33">
        <v>24900</v>
      </c>
      <c r="L7280" s="33">
        <v>1</v>
      </c>
      <c r="M7280" s="33">
        <v>1</v>
      </c>
      <c r="N7280" s="33">
        <v>859988.33</v>
      </c>
      <c r="O7280" s="33">
        <v>5069.6</v>
      </c>
      <c r="P7280" s="33">
        <v>8557</v>
      </c>
    </row>
    <row r="7281" spans="1:16">
      <c r="A7281" s="27" t="s">
        <v>1087</v>
      </c>
      <c r="B7281" s="31">
        <v>202504</v>
      </c>
      <c r="C7281" s="27" t="s">
        <v>133</v>
      </c>
      <c r="D7281" s="27" t="s">
        <v>211</v>
      </c>
      <c r="E7281" s="27" t="s">
        <v>32</v>
      </c>
      <c r="F7281" s="27" t="s">
        <v>289</v>
      </c>
      <c r="G7281" s="33">
        <v>1200702.7</v>
      </c>
      <c r="H7281" s="33">
        <v>1200702.7</v>
      </c>
      <c r="I7281" s="33">
        <v>20269</v>
      </c>
      <c r="J7281" s="33">
        <v>1873</v>
      </c>
      <c r="K7281" s="33">
        <v>24900</v>
      </c>
      <c r="L7281" s="33">
        <v>1</v>
      </c>
      <c r="M7281" s="33">
        <v>1</v>
      </c>
      <c r="N7281" s="33">
        <v>1011053.49</v>
      </c>
      <c r="O7281" s="33">
        <v>5947.5</v>
      </c>
      <c r="P7281" s="33">
        <v>8909</v>
      </c>
    </row>
    <row r="7282" spans="1:16">
      <c r="A7282" s="27" t="s">
        <v>1087</v>
      </c>
      <c r="B7282" s="31">
        <v>202505</v>
      </c>
      <c r="C7282" s="27" t="s">
        <v>133</v>
      </c>
      <c r="D7282" s="27" t="s">
        <v>211</v>
      </c>
      <c r="E7282" s="27" t="s">
        <v>32</v>
      </c>
      <c r="F7282" s="27" t="s">
        <v>289</v>
      </c>
      <c r="G7282" s="33">
        <v>1338712.23</v>
      </c>
      <c r="H7282" s="33">
        <v>1338712.23</v>
      </c>
      <c r="I7282" s="33">
        <v>24702</v>
      </c>
      <c r="J7282" s="33">
        <v>2153</v>
      </c>
      <c r="K7282" s="33">
        <v>24900</v>
      </c>
      <c r="L7282" s="33">
        <v>1</v>
      </c>
      <c r="M7282" s="33">
        <v>1</v>
      </c>
      <c r="N7282" s="33">
        <v>1106313.05</v>
      </c>
      <c r="O7282" s="33">
        <v>6569.4</v>
      </c>
      <c r="P7282" s="33">
        <v>10688</v>
      </c>
    </row>
    <row r="7283" spans="1:16">
      <c r="A7283" s="27" t="s">
        <v>1087</v>
      </c>
      <c r="B7283" s="31">
        <v>202506</v>
      </c>
      <c r="C7283" s="27" t="s">
        <v>133</v>
      </c>
      <c r="D7283" s="27" t="s">
        <v>211</v>
      </c>
      <c r="E7283" s="27" t="s">
        <v>32</v>
      </c>
      <c r="F7283" s="27" t="s">
        <v>289</v>
      </c>
      <c r="G7283" s="33">
        <v>1269827.17</v>
      </c>
      <c r="H7283" s="33">
        <v>1269827.17</v>
      </c>
      <c r="I7283" s="33">
        <v>26157</v>
      </c>
      <c r="J7283" s="33">
        <v>2255</v>
      </c>
      <c r="K7283" s="33">
        <v>24900</v>
      </c>
      <c r="L7283" s="33">
        <v>1</v>
      </c>
      <c r="M7283" s="33">
        <v>1</v>
      </c>
      <c r="N7283" s="33">
        <v>1079790.53</v>
      </c>
      <c r="O7283" s="33">
        <v>5930.6</v>
      </c>
      <c r="P7283" s="33">
        <v>10540</v>
      </c>
    </row>
    <row r="7284" spans="1:16">
      <c r="A7284" s="27" t="s">
        <v>1087</v>
      </c>
      <c r="B7284" s="31">
        <v>202507</v>
      </c>
      <c r="C7284" s="27" t="s">
        <v>133</v>
      </c>
      <c r="D7284" s="27" t="s">
        <v>211</v>
      </c>
      <c r="E7284" s="27" t="s">
        <v>32</v>
      </c>
      <c r="F7284" s="27" t="s">
        <v>289</v>
      </c>
      <c r="G7284" s="33">
        <v>1285752.79</v>
      </c>
      <c r="H7284" s="33">
        <v>1285752.79</v>
      </c>
      <c r="I7284" s="33">
        <v>22909</v>
      </c>
      <c r="J7284" s="33">
        <v>1851</v>
      </c>
      <c r="K7284" s="33">
        <v>24900</v>
      </c>
      <c r="L7284" s="33">
        <v>1</v>
      </c>
      <c r="M7284" s="33">
        <v>1</v>
      </c>
      <c r="N7284" s="33">
        <v>959152.13</v>
      </c>
      <c r="O7284" s="33">
        <v>5628.2</v>
      </c>
      <c r="P7284" s="33">
        <v>9899</v>
      </c>
    </row>
    <row r="7285" spans="1:16">
      <c r="A7285" s="27" t="s">
        <v>1087</v>
      </c>
      <c r="B7285" s="31">
        <v>202508</v>
      </c>
      <c r="C7285" s="27" t="s">
        <v>133</v>
      </c>
      <c r="D7285" s="27" t="s">
        <v>211</v>
      </c>
      <c r="E7285" s="27" t="s">
        <v>32</v>
      </c>
      <c r="F7285" s="27" t="s">
        <v>289</v>
      </c>
      <c r="G7285" s="33">
        <v>1032566.27</v>
      </c>
      <c r="H7285" s="33">
        <v>1032566.27</v>
      </c>
      <c r="I7285" s="33">
        <v>18887</v>
      </c>
      <c r="J7285" s="33">
        <v>1625</v>
      </c>
      <c r="K7285" s="33">
        <v>24900</v>
      </c>
      <c r="L7285" s="33">
        <v>1</v>
      </c>
      <c r="M7285" s="33">
        <v>1</v>
      </c>
      <c r="N7285" s="33">
        <v>922909.35</v>
      </c>
      <c r="O7285" s="33">
        <v>4614.7</v>
      </c>
      <c r="P7285" s="33">
        <v>8032</v>
      </c>
    </row>
    <row r="7286" spans="1:16">
      <c r="A7286" s="27" t="s">
        <v>1087</v>
      </c>
      <c r="B7286" s="31">
        <v>202509</v>
      </c>
      <c r="C7286" s="27" t="s">
        <v>133</v>
      </c>
      <c r="D7286" s="27" t="s">
        <v>211</v>
      </c>
      <c r="E7286" s="27" t="s">
        <v>32</v>
      </c>
      <c r="F7286" s="27" t="s">
        <v>289</v>
      </c>
      <c r="G7286" s="33">
        <v>1032646.3</v>
      </c>
      <c r="H7286" s="33">
        <v>1032646.3</v>
      </c>
      <c r="I7286" s="33">
        <v>18197</v>
      </c>
      <c r="J7286" s="33">
        <v>1721</v>
      </c>
      <c r="K7286" s="33">
        <v>24900</v>
      </c>
      <c r="L7286" s="33">
        <v>1</v>
      </c>
      <c r="M7286" s="33">
        <v>1</v>
      </c>
      <c r="N7286" s="33">
        <v>886556.61</v>
      </c>
      <c r="O7286" s="33">
        <v>4977.9</v>
      </c>
      <c r="P7286" s="33">
        <v>7605</v>
      </c>
    </row>
    <row r="7287" spans="1:16">
      <c r="A7287" s="27" t="s">
        <v>1087</v>
      </c>
      <c r="B7287" s="31">
        <v>202510</v>
      </c>
      <c r="C7287" s="27" t="s">
        <v>133</v>
      </c>
      <c r="D7287" s="27" t="s">
        <v>211</v>
      </c>
      <c r="E7287" s="27" t="s">
        <v>32</v>
      </c>
      <c r="F7287" s="27" t="s">
        <v>289</v>
      </c>
      <c r="G7287" s="33">
        <v>1308103.22</v>
      </c>
      <c r="H7287" s="33">
        <v>1308103.22</v>
      </c>
      <c r="I7287" s="33">
        <v>23383</v>
      </c>
      <c r="J7287" s="33">
        <v>1875</v>
      </c>
      <c r="K7287" s="33">
        <v>24900</v>
      </c>
      <c r="L7287" s="33">
        <v>1</v>
      </c>
      <c r="M7287" s="33">
        <v>1</v>
      </c>
      <c r="N7287" s="33">
        <v>972884.96</v>
      </c>
      <c r="O7287" s="33">
        <v>5742.5</v>
      </c>
      <c r="P7287" s="33">
        <v>10339</v>
      </c>
    </row>
    <row r="7288" spans="1:16">
      <c r="A7288" s="27" t="s">
        <v>1087</v>
      </c>
      <c r="B7288" s="31">
        <v>202511</v>
      </c>
      <c r="C7288" s="27" t="s">
        <v>133</v>
      </c>
      <c r="D7288" s="27" t="s">
        <v>211</v>
      </c>
      <c r="E7288" s="27" t="s">
        <v>32</v>
      </c>
      <c r="F7288" s="27" t="s">
        <v>289</v>
      </c>
      <c r="G7288" s="33">
        <v>1544918.09</v>
      </c>
      <c r="H7288" s="33">
        <v>1544918.09</v>
      </c>
      <c r="I7288" s="33">
        <v>27841</v>
      </c>
      <c r="J7288" s="33">
        <v>2692</v>
      </c>
      <c r="K7288" s="33">
        <v>24900</v>
      </c>
      <c r="L7288" s="33">
        <v>1</v>
      </c>
      <c r="M7288" s="33">
        <v>1</v>
      </c>
      <c r="N7288" s="33">
        <v>1172982.68</v>
      </c>
      <c r="O7288" s="33">
        <v>7694.1</v>
      </c>
      <c r="P7288" s="33">
        <v>11922</v>
      </c>
    </row>
    <row r="7289" spans="1:16">
      <c r="A7289" s="27" t="s">
        <v>1087</v>
      </c>
      <c r="B7289" s="31">
        <v>202512</v>
      </c>
      <c r="C7289" s="27" t="s">
        <v>133</v>
      </c>
      <c r="D7289" s="27" t="s">
        <v>211</v>
      </c>
      <c r="E7289" s="27" t="s">
        <v>32</v>
      </c>
      <c r="F7289" s="27" t="s">
        <v>289</v>
      </c>
      <c r="G7289" s="33">
        <v>1708779.96</v>
      </c>
      <c r="H7289" s="33">
        <v>1708779.96</v>
      </c>
      <c r="I7289" s="33">
        <v>31966</v>
      </c>
      <c r="J7289" s="33">
        <v>3176</v>
      </c>
      <c r="K7289" s="33">
        <v>24900</v>
      </c>
      <c r="L7289" s="33">
        <v>1</v>
      </c>
      <c r="M7289" s="33">
        <v>1</v>
      </c>
      <c r="N7289" s="33">
        <v>1345252.81</v>
      </c>
      <c r="O7289" s="33">
        <v>8842.6</v>
      </c>
      <c r="P7289" s="33">
        <v>13317</v>
      </c>
    </row>
    <row r="7290" spans="1:16">
      <c r="A7290" s="27" t="s">
        <v>1087</v>
      </c>
      <c r="B7290" s="31">
        <v>202601</v>
      </c>
      <c r="C7290" s="27" t="s">
        <v>133</v>
      </c>
      <c r="D7290" s="27" t="s">
        <v>211</v>
      </c>
      <c r="E7290" s="27" t="s">
        <v>32</v>
      </c>
      <c r="F7290" s="27" t="s">
        <v>289</v>
      </c>
      <c r="G7290" s="33">
        <v>825600.1899999999</v>
      </c>
      <c r="H7290" s="33">
        <v>825600.1899999999</v>
      </c>
      <c r="I7290" s="33">
        <v>16602</v>
      </c>
      <c r="J7290" s="33">
        <v>1439</v>
      </c>
      <c r="K7290" s="33">
        <v>24900</v>
      </c>
      <c r="L7290" s="33">
        <v>1</v>
      </c>
      <c r="M7290" s="33">
        <v>1</v>
      </c>
      <c r="N7290" s="33">
        <v>683114.8199999999</v>
      </c>
      <c r="O7290" s="33">
        <v>3691.7</v>
      </c>
      <c r="P7290" s="33">
        <v>6917</v>
      </c>
    </row>
    <row r="7291" spans="1:16">
      <c r="A7291" s="27" t="s">
        <v>1087</v>
      </c>
      <c r="B7291" s="31">
        <v>202602</v>
      </c>
      <c r="C7291" s="27" t="s">
        <v>133</v>
      </c>
      <c r="D7291" s="27" t="s">
        <v>211</v>
      </c>
      <c r="E7291" s="27" t="s">
        <v>32</v>
      </c>
      <c r="F7291" s="27" t="s">
        <v>289</v>
      </c>
      <c r="G7291" s="33">
        <v>765616.23</v>
      </c>
      <c r="H7291" s="33">
        <v>765616.23</v>
      </c>
      <c r="I7291" s="33">
        <v>14278</v>
      </c>
      <c r="J7291" s="33">
        <v>1206</v>
      </c>
      <c r="K7291" s="33">
        <v>24900</v>
      </c>
      <c r="L7291" s="33">
        <v>1</v>
      </c>
      <c r="M7291" s="33">
        <v>1</v>
      </c>
      <c r="N7291" s="33">
        <v>703134.78</v>
      </c>
      <c r="O7291" s="33">
        <v>3549.1</v>
      </c>
      <c r="P7291" s="33">
        <v>5972</v>
      </c>
    </row>
    <row r="7292" spans="1:16">
      <c r="A7292" s="27" t="s">
        <v>1087</v>
      </c>
      <c r="B7292" s="31">
        <v>202603</v>
      </c>
      <c r="C7292" s="27" t="s">
        <v>133</v>
      </c>
      <c r="D7292" s="27" t="s">
        <v>211</v>
      </c>
      <c r="E7292" s="27" t="s">
        <v>32</v>
      </c>
      <c r="F7292" s="27" t="s">
        <v>289</v>
      </c>
      <c r="G7292" s="33">
        <v>1151734.21</v>
      </c>
      <c r="H7292" s="33">
        <v>1151734.21</v>
      </c>
      <c r="I7292" s="33">
        <v>21478</v>
      </c>
      <c r="J7292" s="33">
        <v>1899</v>
      </c>
      <c r="K7292" s="33">
        <v>24900</v>
      </c>
      <c r="L7292" s="33">
        <v>1</v>
      </c>
      <c r="M7292" s="33">
        <v>1</v>
      </c>
      <c r="N7292" s="33">
        <v>875468.12</v>
      </c>
      <c r="O7292" s="33">
        <v>5027.9</v>
      </c>
      <c r="P7292" s="33">
        <v>9615</v>
      </c>
    </row>
    <row r="7293" spans="1:16">
      <c r="A7293" s="27" t="s">
        <v>1087</v>
      </c>
      <c r="B7293" s="31">
        <v>202604</v>
      </c>
      <c r="C7293" s="27" t="s">
        <v>133</v>
      </c>
      <c r="D7293" s="27" t="s">
        <v>211</v>
      </c>
      <c r="E7293" s="27" t="s">
        <v>32</v>
      </c>
      <c r="F7293" s="27" t="s">
        <v>289</v>
      </c>
      <c r="G7293" s="33">
        <v>1185588.3</v>
      </c>
      <c r="H7293" s="33">
        <v>1185588.3</v>
      </c>
      <c r="I7293" s="33">
        <v>19912</v>
      </c>
      <c r="J7293" s="33">
        <v>1705</v>
      </c>
      <c r="K7293" s="33">
        <v>24900</v>
      </c>
      <c r="L7293" s="33">
        <v>1</v>
      </c>
      <c r="M7293" s="33">
        <v>1</v>
      </c>
      <c r="N7293" s="33">
        <v>1029252.46</v>
      </c>
      <c r="O7293" s="33">
        <v>5551.6</v>
      </c>
      <c r="P7293" s="33">
        <v>8770</v>
      </c>
    </row>
    <row r="7294" spans="1:16">
      <c r="A7294" s="27" t="s">
        <v>1087</v>
      </c>
      <c r="B7294" s="31">
        <v>202605</v>
      </c>
      <c r="C7294" s="27" t="s">
        <v>133</v>
      </c>
      <c r="D7294" s="27" t="s">
        <v>211</v>
      </c>
      <c r="E7294" s="27" t="s">
        <v>32</v>
      </c>
      <c r="F7294" s="27" t="s">
        <v>289</v>
      </c>
      <c r="G7294" s="33">
        <v>1317131.39</v>
      </c>
      <c r="H7294" s="33">
        <v>1317131.39</v>
      </c>
      <c r="I7294" s="33">
        <v>22295</v>
      </c>
      <c r="J7294" s="33">
        <v>1908</v>
      </c>
      <c r="K7294" s="33">
        <v>24900</v>
      </c>
      <c r="L7294" s="33">
        <v>1</v>
      </c>
      <c r="M7294" s="33">
        <v>1</v>
      </c>
      <c r="N7294" s="33">
        <v>1126226.68</v>
      </c>
      <c r="O7294" s="33">
        <v>6406.3</v>
      </c>
      <c r="P7294" s="33">
        <v>10143</v>
      </c>
    </row>
    <row r="7295" spans="1:16">
      <c r="A7295" s="27" t="s">
        <v>1087</v>
      </c>
      <c r="B7295" s="31">
        <v>202606</v>
      </c>
      <c r="C7295" s="27" t="s">
        <v>133</v>
      </c>
      <c r="D7295" s="27" t="s">
        <v>211</v>
      </c>
      <c r="E7295" s="27" t="s">
        <v>32</v>
      </c>
      <c r="F7295" s="27" t="s">
        <v>289</v>
      </c>
      <c r="G7295" s="33">
        <v>1274656.33</v>
      </c>
      <c r="H7295" s="33">
        <v>1274656.33</v>
      </c>
      <c r="I7295" s="33">
        <v>23515</v>
      </c>
      <c r="J7295" s="33">
        <v>2275</v>
      </c>
      <c r="K7295" s="33">
        <v>24900</v>
      </c>
      <c r="L7295" s="33">
        <v>1</v>
      </c>
      <c r="M7295" s="33">
        <v>1</v>
      </c>
      <c r="N7295" s="33">
        <v>1099226.76</v>
      </c>
      <c r="O7295" s="33">
        <v>6192.1</v>
      </c>
      <c r="P7295" s="33">
        <v>9783</v>
      </c>
    </row>
    <row r="7296" spans="1:16">
      <c r="A7296" s="27" t="s">
        <v>1087</v>
      </c>
      <c r="B7296" s="31">
        <v>202607</v>
      </c>
      <c r="C7296" s="27" t="s">
        <v>133</v>
      </c>
      <c r="D7296" s="27" t="s">
        <v>211</v>
      </c>
      <c r="E7296" s="27" t="s">
        <v>32</v>
      </c>
      <c r="F7296" s="27" t="s">
        <v>289</v>
      </c>
      <c r="G7296" s="33">
        <v>1085672.8</v>
      </c>
      <c r="H7296" s="33">
        <v>1085672.8</v>
      </c>
      <c r="I7296" s="33">
        <v>18434</v>
      </c>
      <c r="J7296" s="33">
        <v>1549</v>
      </c>
      <c r="K7296" s="33">
        <v>24900</v>
      </c>
      <c r="L7296" s="33">
        <v>1</v>
      </c>
      <c r="M7296" s="33">
        <v>1</v>
      </c>
      <c r="N7296" s="33">
        <v>976416.87</v>
      </c>
      <c r="O7296" s="33">
        <v>4816.1</v>
      </c>
      <c r="P7296" s="33">
        <v>8433</v>
      </c>
    </row>
    <row r="7297" spans="1:16">
      <c r="A7297" s="27" t="s">
        <v>1090</v>
      </c>
      <c r="B7297" s="31">
        <v>202408</v>
      </c>
      <c r="C7297" s="27" t="s">
        <v>135</v>
      </c>
      <c r="D7297" s="27" t="s">
        <v>211</v>
      </c>
      <c r="E7297" s="27" t="s">
        <v>34</v>
      </c>
      <c r="F7297" s="27" t="s">
        <v>289</v>
      </c>
      <c r="G7297" s="33">
        <v>633836.8100000001</v>
      </c>
      <c r="H7297" s="33">
        <v>633836.8100000001</v>
      </c>
      <c r="I7297" s="33">
        <v>11128</v>
      </c>
      <c r="J7297" s="33">
        <v>1065</v>
      </c>
      <c r="K7297" s="33">
        <v>20900</v>
      </c>
      <c r="L7297" s="33">
        <v>1</v>
      </c>
      <c r="M7297" s="33">
        <v>1</v>
      </c>
      <c r="N7297" s="33">
        <v>768608.08</v>
      </c>
      <c r="O7297" s="33">
        <v>3433.4</v>
      </c>
      <c r="P7297" s="33">
        <v>4850</v>
      </c>
    </row>
    <row r="7298" spans="1:16">
      <c r="A7298" s="27" t="s">
        <v>1090</v>
      </c>
      <c r="B7298" s="31">
        <v>202409</v>
      </c>
      <c r="C7298" s="27" t="s">
        <v>135</v>
      </c>
      <c r="D7298" s="27" t="s">
        <v>211</v>
      </c>
      <c r="E7298" s="27" t="s">
        <v>34</v>
      </c>
      <c r="F7298" s="27" t="s">
        <v>289</v>
      </c>
      <c r="G7298" s="33">
        <v>625226.84</v>
      </c>
      <c r="H7298" s="33">
        <v>625226.84</v>
      </c>
      <c r="I7298" s="33">
        <v>11734</v>
      </c>
      <c r="J7298" s="33">
        <v>1102</v>
      </c>
      <c r="K7298" s="33">
        <v>20900</v>
      </c>
      <c r="L7298" s="33">
        <v>1</v>
      </c>
      <c r="M7298" s="33">
        <v>1</v>
      </c>
      <c r="N7298" s="33">
        <v>742265.38</v>
      </c>
      <c r="O7298" s="33">
        <v>2869.2</v>
      </c>
      <c r="P7298" s="33">
        <v>5048</v>
      </c>
    </row>
    <row r="7299" spans="1:16">
      <c r="A7299" s="27" t="s">
        <v>1090</v>
      </c>
      <c r="B7299" s="31">
        <v>202410</v>
      </c>
      <c r="C7299" s="27" t="s">
        <v>135</v>
      </c>
      <c r="D7299" s="27" t="s">
        <v>211</v>
      </c>
      <c r="E7299" s="27" t="s">
        <v>34</v>
      </c>
      <c r="F7299" s="27" t="s">
        <v>289</v>
      </c>
      <c r="G7299" s="33">
        <v>599295.7</v>
      </c>
      <c r="H7299" s="33">
        <v>599295.7</v>
      </c>
      <c r="I7299" s="33">
        <v>11073</v>
      </c>
      <c r="J7299" s="33">
        <v>987</v>
      </c>
      <c r="K7299" s="33">
        <v>20900</v>
      </c>
      <c r="L7299" s="33">
        <v>1</v>
      </c>
      <c r="M7299" s="33">
        <v>1</v>
      </c>
      <c r="N7299" s="33">
        <v>818881.49</v>
      </c>
      <c r="O7299" s="33">
        <v>3175.8</v>
      </c>
      <c r="P7299" s="33">
        <v>4766</v>
      </c>
    </row>
    <row r="7300" spans="1:16">
      <c r="A7300" s="27" t="s">
        <v>1090</v>
      </c>
      <c r="B7300" s="31">
        <v>202411</v>
      </c>
      <c r="C7300" s="27" t="s">
        <v>135</v>
      </c>
      <c r="D7300" s="27" t="s">
        <v>211</v>
      </c>
      <c r="E7300" s="27" t="s">
        <v>34</v>
      </c>
      <c r="F7300" s="27" t="s">
        <v>289</v>
      </c>
      <c r="G7300" s="33">
        <v>753070.0600000001</v>
      </c>
      <c r="H7300" s="33">
        <v>753070.0600000001</v>
      </c>
      <c r="I7300" s="33">
        <v>14562</v>
      </c>
      <c r="J7300" s="33">
        <v>1360</v>
      </c>
      <c r="K7300" s="33">
        <v>20900</v>
      </c>
      <c r="L7300" s="33">
        <v>1</v>
      </c>
      <c r="M7300" s="33">
        <v>1</v>
      </c>
      <c r="N7300" s="33">
        <v>992562.79</v>
      </c>
      <c r="O7300" s="33">
        <v>3450.4</v>
      </c>
      <c r="P7300" s="33">
        <v>6121</v>
      </c>
    </row>
    <row r="7301" spans="1:16">
      <c r="A7301" s="27" t="s">
        <v>1090</v>
      </c>
      <c r="B7301" s="31">
        <v>202412</v>
      </c>
      <c r="C7301" s="27" t="s">
        <v>135</v>
      </c>
      <c r="D7301" s="27" t="s">
        <v>211</v>
      </c>
      <c r="E7301" s="27" t="s">
        <v>34</v>
      </c>
      <c r="F7301" s="27" t="s">
        <v>289</v>
      </c>
      <c r="G7301" s="33">
        <v>908816.63</v>
      </c>
      <c r="H7301" s="33">
        <v>908816.63</v>
      </c>
      <c r="I7301" s="33">
        <v>17213</v>
      </c>
      <c r="J7301" s="33">
        <v>1610</v>
      </c>
      <c r="K7301" s="33">
        <v>20900</v>
      </c>
      <c r="L7301" s="33">
        <v>1</v>
      </c>
      <c r="M7301" s="33">
        <v>1</v>
      </c>
      <c r="N7301" s="33">
        <v>1144398.1</v>
      </c>
      <c r="O7301" s="33">
        <v>4380.4</v>
      </c>
      <c r="P7301" s="33">
        <v>7353</v>
      </c>
    </row>
    <row r="7302" spans="1:16">
      <c r="A7302" s="27" t="s">
        <v>1090</v>
      </c>
      <c r="B7302" s="31">
        <v>202501</v>
      </c>
      <c r="C7302" s="27" t="s">
        <v>135</v>
      </c>
      <c r="D7302" s="27" t="s">
        <v>211</v>
      </c>
      <c r="E7302" s="27" t="s">
        <v>34</v>
      </c>
      <c r="F7302" s="27" t="s">
        <v>289</v>
      </c>
      <c r="G7302" s="33">
        <v>460216.36</v>
      </c>
      <c r="H7302" s="33">
        <v>460216.36</v>
      </c>
      <c r="I7302" s="33">
        <v>8491</v>
      </c>
      <c r="J7302" s="33">
        <v>727</v>
      </c>
      <c r="K7302" s="33">
        <v>20900</v>
      </c>
      <c r="L7302" s="33">
        <v>1</v>
      </c>
      <c r="M7302" s="33">
        <v>1</v>
      </c>
      <c r="N7302" s="33">
        <v>584216.42</v>
      </c>
      <c r="O7302" s="33">
        <v>2044.8</v>
      </c>
      <c r="P7302" s="33">
        <v>3756</v>
      </c>
    </row>
    <row r="7303" spans="1:16">
      <c r="A7303" s="27" t="s">
        <v>1090</v>
      </c>
      <c r="B7303" s="31">
        <v>202502</v>
      </c>
      <c r="C7303" s="27" t="s">
        <v>135</v>
      </c>
      <c r="D7303" s="27" t="s">
        <v>211</v>
      </c>
      <c r="E7303" s="27" t="s">
        <v>34</v>
      </c>
      <c r="F7303" s="27" t="s">
        <v>289</v>
      </c>
      <c r="G7303" s="33">
        <v>481593.68</v>
      </c>
      <c r="H7303" s="33">
        <v>481593.68</v>
      </c>
      <c r="I7303" s="33">
        <v>8606</v>
      </c>
      <c r="J7303" s="33">
        <v>870</v>
      </c>
      <c r="K7303" s="33">
        <v>20900</v>
      </c>
      <c r="L7303" s="33">
        <v>1</v>
      </c>
      <c r="M7303" s="33">
        <v>1</v>
      </c>
      <c r="N7303" s="33">
        <v>604540.58</v>
      </c>
      <c r="O7303" s="33">
        <v>2252.6</v>
      </c>
      <c r="P7303" s="33">
        <v>3738</v>
      </c>
    </row>
    <row r="7304" spans="1:16">
      <c r="A7304" s="27" t="s">
        <v>1090</v>
      </c>
      <c r="B7304" s="31">
        <v>202503</v>
      </c>
      <c r="C7304" s="27" t="s">
        <v>135</v>
      </c>
      <c r="D7304" s="27" t="s">
        <v>211</v>
      </c>
      <c r="E7304" s="27" t="s">
        <v>34</v>
      </c>
      <c r="F7304" s="27" t="s">
        <v>289</v>
      </c>
      <c r="G7304" s="33">
        <v>575567.62</v>
      </c>
      <c r="H7304" s="33">
        <v>575567.62</v>
      </c>
      <c r="I7304" s="33">
        <v>10283</v>
      </c>
      <c r="J7304" s="33">
        <v>857</v>
      </c>
      <c r="K7304" s="33">
        <v>20900</v>
      </c>
      <c r="L7304" s="33">
        <v>1</v>
      </c>
      <c r="M7304" s="33">
        <v>1</v>
      </c>
      <c r="N7304" s="33">
        <v>756717.97</v>
      </c>
      <c r="O7304" s="33">
        <v>2636.7</v>
      </c>
      <c r="P7304" s="33">
        <v>4485</v>
      </c>
    </row>
    <row r="7305" spans="1:16">
      <c r="A7305" s="27" t="s">
        <v>1090</v>
      </c>
      <c r="B7305" s="31">
        <v>202504</v>
      </c>
      <c r="C7305" s="27" t="s">
        <v>135</v>
      </c>
      <c r="D7305" s="27" t="s">
        <v>211</v>
      </c>
      <c r="E7305" s="27" t="s">
        <v>34</v>
      </c>
      <c r="F7305" s="27" t="s">
        <v>289</v>
      </c>
      <c r="G7305" s="33">
        <v>663030.02</v>
      </c>
      <c r="H7305" s="33">
        <v>663030.02</v>
      </c>
      <c r="I7305" s="33">
        <v>12653</v>
      </c>
      <c r="J7305" s="33">
        <v>995</v>
      </c>
      <c r="K7305" s="33">
        <v>20900</v>
      </c>
      <c r="L7305" s="33">
        <v>1</v>
      </c>
      <c r="M7305" s="33">
        <v>1</v>
      </c>
      <c r="N7305" s="33">
        <v>894380.77</v>
      </c>
      <c r="O7305" s="33">
        <v>3145.8</v>
      </c>
      <c r="P7305" s="33">
        <v>5286</v>
      </c>
    </row>
    <row r="7306" spans="1:16">
      <c r="A7306" s="27" t="s">
        <v>1090</v>
      </c>
      <c r="B7306" s="31">
        <v>202505</v>
      </c>
      <c r="C7306" s="27" t="s">
        <v>135</v>
      </c>
      <c r="D7306" s="27" t="s">
        <v>211</v>
      </c>
      <c r="E7306" s="27" t="s">
        <v>34</v>
      </c>
      <c r="F7306" s="27" t="s">
        <v>289</v>
      </c>
      <c r="G7306" s="33">
        <v>764318.03</v>
      </c>
      <c r="H7306" s="33">
        <v>764318.03</v>
      </c>
      <c r="I7306" s="33">
        <v>14037</v>
      </c>
      <c r="J7306" s="33">
        <v>1047</v>
      </c>
      <c r="K7306" s="33">
        <v>20900</v>
      </c>
      <c r="L7306" s="33">
        <v>1</v>
      </c>
      <c r="M7306" s="33">
        <v>1</v>
      </c>
      <c r="N7306" s="33">
        <v>983859.73</v>
      </c>
      <c r="O7306" s="33">
        <v>3667.8</v>
      </c>
      <c r="P7306" s="33">
        <v>6156</v>
      </c>
    </row>
    <row r="7307" spans="1:16">
      <c r="A7307" s="27" t="s">
        <v>1090</v>
      </c>
      <c r="B7307" s="31">
        <v>202506</v>
      </c>
      <c r="C7307" s="27" t="s">
        <v>135</v>
      </c>
      <c r="D7307" s="27" t="s">
        <v>211</v>
      </c>
      <c r="E7307" s="27" t="s">
        <v>34</v>
      </c>
      <c r="F7307" s="27" t="s">
        <v>289</v>
      </c>
      <c r="G7307" s="33">
        <v>765587.1</v>
      </c>
      <c r="H7307" s="33">
        <v>765587.1</v>
      </c>
      <c r="I7307" s="33">
        <v>14152</v>
      </c>
      <c r="J7307" s="33">
        <v>1449</v>
      </c>
      <c r="K7307" s="33">
        <v>20900</v>
      </c>
      <c r="L7307" s="33">
        <v>1</v>
      </c>
      <c r="M7307" s="33">
        <v>1</v>
      </c>
      <c r="N7307" s="33">
        <v>965387.11</v>
      </c>
      <c r="O7307" s="33">
        <v>3584</v>
      </c>
      <c r="P7307" s="33">
        <v>5939</v>
      </c>
    </row>
    <row r="7308" spans="1:16">
      <c r="A7308" s="27" t="s">
        <v>1090</v>
      </c>
      <c r="B7308" s="31">
        <v>202507</v>
      </c>
      <c r="C7308" s="27" t="s">
        <v>135</v>
      </c>
      <c r="D7308" s="27" t="s">
        <v>211</v>
      </c>
      <c r="E7308" s="27" t="s">
        <v>34</v>
      </c>
      <c r="F7308" s="27" t="s">
        <v>289</v>
      </c>
      <c r="G7308" s="33">
        <v>694812.41</v>
      </c>
      <c r="H7308" s="33">
        <v>694812.41</v>
      </c>
      <c r="I7308" s="33">
        <v>12330</v>
      </c>
      <c r="J7308" s="33">
        <v>1175</v>
      </c>
      <c r="K7308" s="33">
        <v>20900</v>
      </c>
      <c r="L7308" s="33">
        <v>1</v>
      </c>
      <c r="M7308" s="33">
        <v>1</v>
      </c>
      <c r="N7308" s="33">
        <v>862097.34</v>
      </c>
      <c r="O7308" s="33">
        <v>3398</v>
      </c>
      <c r="P7308" s="33">
        <v>5479</v>
      </c>
    </row>
    <row r="7309" spans="1:16">
      <c r="A7309" s="27" t="s">
        <v>1090</v>
      </c>
      <c r="B7309" s="31">
        <v>202508</v>
      </c>
      <c r="C7309" s="27" t="s">
        <v>135</v>
      </c>
      <c r="D7309" s="27" t="s">
        <v>211</v>
      </c>
      <c r="E7309" s="27" t="s">
        <v>34</v>
      </c>
      <c r="F7309" s="27" t="s">
        <v>289</v>
      </c>
      <c r="G7309" s="33">
        <v>695289.14</v>
      </c>
      <c r="H7309" s="33">
        <v>695289.14</v>
      </c>
      <c r="I7309" s="33">
        <v>13240</v>
      </c>
      <c r="J7309" s="33">
        <v>1028</v>
      </c>
      <c r="K7309" s="33">
        <v>20900</v>
      </c>
      <c r="L7309" s="33">
        <v>1</v>
      </c>
      <c r="M7309" s="33">
        <v>1</v>
      </c>
      <c r="N7309" s="33">
        <v>833939.77</v>
      </c>
      <c r="O7309" s="33">
        <v>3214.8</v>
      </c>
      <c r="P7309" s="33">
        <v>5810</v>
      </c>
    </row>
    <row r="7310" spans="1:16">
      <c r="A7310" s="27" t="s">
        <v>1090</v>
      </c>
      <c r="B7310" s="31">
        <v>202509</v>
      </c>
      <c r="C7310" s="27" t="s">
        <v>135</v>
      </c>
      <c r="D7310" s="27" t="s">
        <v>211</v>
      </c>
      <c r="E7310" s="27" t="s">
        <v>34</v>
      </c>
      <c r="F7310" s="27" t="s">
        <v>289</v>
      </c>
      <c r="G7310" s="33">
        <v>688927.1</v>
      </c>
      <c r="H7310" s="33">
        <v>688927.1</v>
      </c>
      <c r="I7310" s="33">
        <v>11455</v>
      </c>
      <c r="J7310" s="33">
        <v>1011</v>
      </c>
      <c r="K7310" s="33">
        <v>20900</v>
      </c>
      <c r="L7310" s="33">
        <v>1</v>
      </c>
      <c r="M7310" s="33">
        <v>1</v>
      </c>
      <c r="N7310" s="33">
        <v>805357.9399999999</v>
      </c>
      <c r="O7310" s="33">
        <v>3239.7</v>
      </c>
      <c r="P7310" s="33">
        <v>5207</v>
      </c>
    </row>
    <row r="7311" spans="1:16">
      <c r="A7311" s="27" t="s">
        <v>1090</v>
      </c>
      <c r="B7311" s="31">
        <v>202510</v>
      </c>
      <c r="C7311" s="27" t="s">
        <v>135</v>
      </c>
      <c r="D7311" s="27" t="s">
        <v>211</v>
      </c>
      <c r="E7311" s="27" t="s">
        <v>34</v>
      </c>
      <c r="F7311" s="27" t="s">
        <v>289</v>
      </c>
      <c r="G7311" s="33">
        <v>740066.24</v>
      </c>
      <c r="H7311" s="33">
        <v>740066.24</v>
      </c>
      <c r="I7311" s="33">
        <v>13534</v>
      </c>
      <c r="J7311" s="33">
        <v>1193</v>
      </c>
      <c r="K7311" s="33">
        <v>20900</v>
      </c>
      <c r="L7311" s="33">
        <v>1</v>
      </c>
      <c r="M7311" s="33">
        <v>1</v>
      </c>
      <c r="N7311" s="33">
        <v>888486.41</v>
      </c>
      <c r="O7311" s="33">
        <v>3444</v>
      </c>
      <c r="P7311" s="33">
        <v>5949</v>
      </c>
    </row>
    <row r="7312" spans="1:16">
      <c r="A7312" s="27" t="s">
        <v>1090</v>
      </c>
      <c r="B7312" s="31">
        <v>202511</v>
      </c>
      <c r="C7312" s="27" t="s">
        <v>135</v>
      </c>
      <c r="D7312" s="27" t="s">
        <v>211</v>
      </c>
      <c r="E7312" s="27" t="s">
        <v>34</v>
      </c>
      <c r="F7312" s="27" t="s">
        <v>289</v>
      </c>
      <c r="G7312" s="33">
        <v>911584.12</v>
      </c>
      <c r="H7312" s="33">
        <v>911584.12</v>
      </c>
      <c r="I7312" s="33">
        <v>16310</v>
      </c>
      <c r="J7312" s="33">
        <v>1472</v>
      </c>
      <c r="K7312" s="33">
        <v>20900</v>
      </c>
      <c r="L7312" s="33">
        <v>1</v>
      </c>
      <c r="M7312" s="33">
        <v>1</v>
      </c>
      <c r="N7312" s="33">
        <v>1076930.63</v>
      </c>
      <c r="O7312" s="33">
        <v>4471.2</v>
      </c>
      <c r="P7312" s="33">
        <v>6945</v>
      </c>
    </row>
    <row r="7313" spans="1:16">
      <c r="A7313" s="27" t="s">
        <v>1090</v>
      </c>
      <c r="B7313" s="31">
        <v>202512</v>
      </c>
      <c r="C7313" s="27" t="s">
        <v>135</v>
      </c>
      <c r="D7313" s="27" t="s">
        <v>211</v>
      </c>
      <c r="E7313" s="27" t="s">
        <v>34</v>
      </c>
      <c r="F7313" s="27" t="s">
        <v>289</v>
      </c>
      <c r="G7313" s="33">
        <v>1002792.86</v>
      </c>
      <c r="H7313" s="33">
        <v>1002792.86</v>
      </c>
      <c r="I7313" s="33">
        <v>17343</v>
      </c>
      <c r="J7313" s="33">
        <v>1542</v>
      </c>
      <c r="K7313" s="33">
        <v>20900</v>
      </c>
      <c r="L7313" s="33">
        <v>1</v>
      </c>
      <c r="M7313" s="33">
        <v>1</v>
      </c>
      <c r="N7313" s="33">
        <v>1241671.94</v>
      </c>
      <c r="O7313" s="33">
        <v>4641.3</v>
      </c>
      <c r="P7313" s="33">
        <v>7835</v>
      </c>
    </row>
    <row r="7314" spans="1:16">
      <c r="A7314" s="27" t="s">
        <v>1090</v>
      </c>
      <c r="B7314" s="31">
        <v>202601</v>
      </c>
      <c r="C7314" s="27" t="s">
        <v>135</v>
      </c>
      <c r="D7314" s="27" t="s">
        <v>211</v>
      </c>
      <c r="E7314" s="27" t="s">
        <v>34</v>
      </c>
      <c r="F7314" s="27" t="s">
        <v>289</v>
      </c>
      <c r="G7314" s="33">
        <v>486369.37</v>
      </c>
      <c r="H7314" s="33">
        <v>486369.37</v>
      </c>
      <c r="I7314" s="33">
        <v>8340</v>
      </c>
      <c r="J7314" s="33">
        <v>693</v>
      </c>
      <c r="K7314" s="33">
        <v>20900</v>
      </c>
      <c r="L7314" s="33">
        <v>1</v>
      </c>
      <c r="M7314" s="33">
        <v>1</v>
      </c>
      <c r="N7314" s="33">
        <v>633874.8199999999</v>
      </c>
      <c r="O7314" s="33">
        <v>2271.8</v>
      </c>
      <c r="P7314" s="33">
        <v>3663</v>
      </c>
    </row>
    <row r="7315" spans="1:16">
      <c r="A7315" s="27" t="s">
        <v>1090</v>
      </c>
      <c r="B7315" s="31">
        <v>202602</v>
      </c>
      <c r="C7315" s="27" t="s">
        <v>135</v>
      </c>
      <c r="D7315" s="27" t="s">
        <v>211</v>
      </c>
      <c r="E7315" s="27" t="s">
        <v>34</v>
      </c>
      <c r="F7315" s="27" t="s">
        <v>289</v>
      </c>
      <c r="G7315" s="33">
        <v>523232.2</v>
      </c>
      <c r="H7315" s="33">
        <v>523232.2</v>
      </c>
      <c r="I7315" s="33">
        <v>9590</v>
      </c>
      <c r="J7315" s="33">
        <v>893</v>
      </c>
      <c r="K7315" s="33">
        <v>20900</v>
      </c>
      <c r="L7315" s="33">
        <v>1</v>
      </c>
      <c r="M7315" s="33">
        <v>1</v>
      </c>
      <c r="N7315" s="33">
        <v>655926.53</v>
      </c>
      <c r="O7315" s="33">
        <v>2568.1</v>
      </c>
      <c r="P7315" s="33">
        <v>4054</v>
      </c>
    </row>
    <row r="7316" spans="1:16">
      <c r="A7316" s="27" t="s">
        <v>1090</v>
      </c>
      <c r="B7316" s="31">
        <v>202603</v>
      </c>
      <c r="C7316" s="27" t="s">
        <v>135</v>
      </c>
      <c r="D7316" s="27" t="s">
        <v>211</v>
      </c>
      <c r="E7316" s="27" t="s">
        <v>34</v>
      </c>
      <c r="F7316" s="27" t="s">
        <v>289</v>
      </c>
      <c r="G7316" s="33">
        <v>673677.16</v>
      </c>
      <c r="H7316" s="33">
        <v>673677.16</v>
      </c>
      <c r="I7316" s="33">
        <v>12614</v>
      </c>
      <c r="J7316" s="33">
        <v>1275</v>
      </c>
      <c r="K7316" s="33">
        <v>20900</v>
      </c>
      <c r="L7316" s="33">
        <v>1</v>
      </c>
      <c r="M7316" s="33">
        <v>1</v>
      </c>
      <c r="N7316" s="33">
        <v>821039</v>
      </c>
      <c r="O7316" s="33">
        <v>3017.8</v>
      </c>
      <c r="P7316" s="33">
        <v>5562</v>
      </c>
    </row>
    <row r="7317" spans="1:16">
      <c r="A7317" s="27" t="s">
        <v>1090</v>
      </c>
      <c r="B7317" s="31">
        <v>202604</v>
      </c>
      <c r="C7317" s="27" t="s">
        <v>135</v>
      </c>
      <c r="D7317" s="27" t="s">
        <v>211</v>
      </c>
      <c r="E7317" s="27" t="s">
        <v>34</v>
      </c>
      <c r="F7317" s="27" t="s">
        <v>289</v>
      </c>
      <c r="G7317" s="33">
        <v>797028.45</v>
      </c>
      <c r="H7317" s="33">
        <v>797028.45</v>
      </c>
      <c r="I7317" s="33">
        <v>13833</v>
      </c>
      <c r="J7317" s="33">
        <v>1307</v>
      </c>
      <c r="K7317" s="33">
        <v>20900</v>
      </c>
      <c r="L7317" s="33">
        <v>1</v>
      </c>
      <c r="M7317" s="33">
        <v>1</v>
      </c>
      <c r="N7317" s="33">
        <v>970403.14</v>
      </c>
      <c r="O7317" s="33">
        <v>3826.2</v>
      </c>
      <c r="P7317" s="33">
        <v>5984</v>
      </c>
    </row>
    <row r="7318" spans="1:16">
      <c r="A7318" s="27" t="s">
        <v>1090</v>
      </c>
      <c r="B7318" s="31">
        <v>202605</v>
      </c>
      <c r="C7318" s="27" t="s">
        <v>135</v>
      </c>
      <c r="D7318" s="27" t="s">
        <v>211</v>
      </c>
      <c r="E7318" s="27" t="s">
        <v>34</v>
      </c>
      <c r="F7318" s="27" t="s">
        <v>289</v>
      </c>
      <c r="G7318" s="33">
        <v>819884.99</v>
      </c>
      <c r="H7318" s="33">
        <v>819884.99</v>
      </c>
      <c r="I7318" s="33">
        <v>15888</v>
      </c>
      <c r="J7318" s="33">
        <v>1569</v>
      </c>
      <c r="K7318" s="33">
        <v>20900</v>
      </c>
      <c r="L7318" s="33">
        <v>1</v>
      </c>
      <c r="M7318" s="33">
        <v>1</v>
      </c>
      <c r="N7318" s="33">
        <v>1067487.8</v>
      </c>
      <c r="O7318" s="33">
        <v>3683.5</v>
      </c>
      <c r="P7318" s="33">
        <v>6610</v>
      </c>
    </row>
    <row r="7319" spans="1:16">
      <c r="A7319" s="27" t="s">
        <v>1090</v>
      </c>
      <c r="B7319" s="31">
        <v>202606</v>
      </c>
      <c r="C7319" s="27" t="s">
        <v>135</v>
      </c>
      <c r="D7319" s="27" t="s">
        <v>211</v>
      </c>
      <c r="E7319" s="27" t="s">
        <v>34</v>
      </c>
      <c r="F7319" s="27" t="s">
        <v>289</v>
      </c>
      <c r="G7319" s="33">
        <v>846726.66</v>
      </c>
      <c r="H7319" s="33">
        <v>846726.66</v>
      </c>
      <c r="I7319" s="33">
        <v>14917</v>
      </c>
      <c r="J7319" s="33">
        <v>1318</v>
      </c>
      <c r="K7319" s="33">
        <v>20900</v>
      </c>
      <c r="L7319" s="33">
        <v>1</v>
      </c>
      <c r="M7319" s="33">
        <v>1</v>
      </c>
      <c r="N7319" s="33">
        <v>1047445.01</v>
      </c>
      <c r="O7319" s="33">
        <v>3969.1</v>
      </c>
      <c r="P7319" s="33">
        <v>6511</v>
      </c>
    </row>
    <row r="7320" spans="1:16">
      <c r="A7320" s="27" t="s">
        <v>1090</v>
      </c>
      <c r="B7320" s="31">
        <v>202607</v>
      </c>
      <c r="C7320" s="27" t="s">
        <v>135</v>
      </c>
      <c r="D7320" s="27" t="s">
        <v>211</v>
      </c>
      <c r="E7320" s="27" t="s">
        <v>34</v>
      </c>
      <c r="F7320" s="27" t="s">
        <v>289</v>
      </c>
      <c r="G7320" s="33">
        <v>750476.29</v>
      </c>
      <c r="H7320" s="33">
        <v>750476.29</v>
      </c>
      <c r="I7320" s="33">
        <v>13252</v>
      </c>
      <c r="J7320" s="33">
        <v>1074</v>
      </c>
      <c r="K7320" s="33">
        <v>20900</v>
      </c>
      <c r="L7320" s="33">
        <v>1</v>
      </c>
      <c r="M7320" s="33">
        <v>1</v>
      </c>
      <c r="N7320" s="33">
        <v>935375.61</v>
      </c>
      <c r="O7320" s="33">
        <v>3590.4</v>
      </c>
      <c r="P7320" s="33">
        <v>5501</v>
      </c>
    </row>
    <row r="7321" spans="1:16">
      <c r="A7321" s="27" t="s">
        <v>1094</v>
      </c>
      <c r="B7321" s="31">
        <v>202601</v>
      </c>
      <c r="C7321" s="27" t="s">
        <v>135</v>
      </c>
      <c r="D7321" s="27" t="s">
        <v>211</v>
      </c>
      <c r="E7321" s="27" t="s">
        <v>34</v>
      </c>
      <c r="F7321" s="27" t="s">
        <v>289</v>
      </c>
      <c r="G7321" s="33">
        <v>354230.54</v>
      </c>
      <c r="H7321" s="33">
        <v>0</v>
      </c>
      <c r="I7321" s="33">
        <v>6090</v>
      </c>
      <c r="J7321" s="33">
        <v>429</v>
      </c>
      <c r="K7321" s="33">
        <v>17800</v>
      </c>
      <c r="L7321" s="33">
        <v>1</v>
      </c>
      <c r="M7321" s="33">
        <v>0</v>
      </c>
      <c r="N7321" s="33">
        <v>532681.25</v>
      </c>
      <c r="O7321" s="33">
        <v>1607.5</v>
      </c>
      <c r="P7321" s="33">
        <v>2656</v>
      </c>
    </row>
    <row r="7322" spans="1:16">
      <c r="A7322" s="27" t="s">
        <v>1094</v>
      </c>
      <c r="B7322" s="31">
        <v>202602</v>
      </c>
      <c r="C7322" s="27" t="s">
        <v>135</v>
      </c>
      <c r="D7322" s="27" t="s">
        <v>211</v>
      </c>
      <c r="E7322" s="27" t="s">
        <v>34</v>
      </c>
      <c r="F7322" s="27" t="s">
        <v>289</v>
      </c>
      <c r="G7322" s="33">
        <v>371628.11</v>
      </c>
      <c r="H7322" s="33">
        <v>0</v>
      </c>
      <c r="I7322" s="33">
        <v>7018</v>
      </c>
      <c r="J7322" s="33">
        <v>540</v>
      </c>
      <c r="K7322" s="33">
        <v>17800</v>
      </c>
      <c r="L7322" s="33">
        <v>1</v>
      </c>
      <c r="M7322" s="33">
        <v>0</v>
      </c>
      <c r="N7322" s="33">
        <v>551212.5600000001</v>
      </c>
      <c r="O7322" s="33">
        <v>1666.5</v>
      </c>
      <c r="P7322" s="33">
        <v>3091</v>
      </c>
    </row>
    <row r="7323" spans="1:16">
      <c r="A7323" s="27" t="s">
        <v>1094</v>
      </c>
      <c r="B7323" s="31">
        <v>202603</v>
      </c>
      <c r="C7323" s="27" t="s">
        <v>135</v>
      </c>
      <c r="D7323" s="27" t="s">
        <v>211</v>
      </c>
      <c r="E7323" s="27" t="s">
        <v>34</v>
      </c>
      <c r="F7323" s="27" t="s">
        <v>289</v>
      </c>
      <c r="G7323" s="33">
        <v>519251.95</v>
      </c>
      <c r="H7323" s="33">
        <v>0</v>
      </c>
      <c r="I7323" s="33">
        <v>9670</v>
      </c>
      <c r="J7323" s="33">
        <v>842</v>
      </c>
      <c r="K7323" s="33">
        <v>17800</v>
      </c>
      <c r="L7323" s="33">
        <v>1</v>
      </c>
      <c r="M7323" s="33">
        <v>0</v>
      </c>
      <c r="N7323" s="33">
        <v>689966.01</v>
      </c>
      <c r="O7323" s="33">
        <v>2392.7</v>
      </c>
      <c r="P7323" s="33">
        <v>4382</v>
      </c>
    </row>
    <row r="7324" spans="1:16">
      <c r="A7324" s="27" t="s">
        <v>1094</v>
      </c>
      <c r="B7324" s="31">
        <v>202604</v>
      </c>
      <c r="C7324" s="27" t="s">
        <v>135</v>
      </c>
      <c r="D7324" s="27" t="s">
        <v>211</v>
      </c>
      <c r="E7324" s="27" t="s">
        <v>34</v>
      </c>
      <c r="F7324" s="27" t="s">
        <v>289</v>
      </c>
      <c r="G7324" s="33">
        <v>628064.65</v>
      </c>
      <c r="H7324" s="33">
        <v>0</v>
      </c>
      <c r="I7324" s="33">
        <v>10789</v>
      </c>
      <c r="J7324" s="33">
        <v>960</v>
      </c>
      <c r="K7324" s="33">
        <v>17800</v>
      </c>
      <c r="L7324" s="33">
        <v>1</v>
      </c>
      <c r="M7324" s="33">
        <v>0</v>
      </c>
      <c r="N7324" s="33">
        <v>815485.23</v>
      </c>
      <c r="O7324" s="33">
        <v>2859.5</v>
      </c>
      <c r="P7324" s="33">
        <v>4753</v>
      </c>
    </row>
    <row r="7325" spans="1:16">
      <c r="A7325" s="27" t="s">
        <v>1094</v>
      </c>
      <c r="B7325" s="31">
        <v>202605</v>
      </c>
      <c r="C7325" s="27" t="s">
        <v>135</v>
      </c>
      <c r="D7325" s="27" t="s">
        <v>211</v>
      </c>
      <c r="E7325" s="27" t="s">
        <v>34</v>
      </c>
      <c r="F7325" s="27" t="s">
        <v>289</v>
      </c>
      <c r="G7325" s="33">
        <v>752628.0600000001</v>
      </c>
      <c r="H7325" s="33">
        <v>0</v>
      </c>
      <c r="I7325" s="33">
        <v>14256</v>
      </c>
      <c r="J7325" s="33">
        <v>1280</v>
      </c>
      <c r="K7325" s="33">
        <v>17800</v>
      </c>
      <c r="L7325" s="33">
        <v>1</v>
      </c>
      <c r="M7325" s="33">
        <v>0</v>
      </c>
      <c r="N7325" s="33">
        <v>897071.03</v>
      </c>
      <c r="O7325" s="33">
        <v>3555.5</v>
      </c>
      <c r="P7325" s="33">
        <v>6003</v>
      </c>
    </row>
    <row r="7326" spans="1:16">
      <c r="A7326" s="27" t="s">
        <v>1094</v>
      </c>
      <c r="B7326" s="31">
        <v>202606</v>
      </c>
      <c r="C7326" s="27" t="s">
        <v>135</v>
      </c>
      <c r="D7326" s="27" t="s">
        <v>211</v>
      </c>
      <c r="E7326" s="27" t="s">
        <v>34</v>
      </c>
      <c r="F7326" s="27" t="s">
        <v>289</v>
      </c>
      <c r="G7326" s="33">
        <v>786795.89</v>
      </c>
      <c r="H7326" s="33">
        <v>0</v>
      </c>
      <c r="I7326" s="33">
        <v>13244</v>
      </c>
      <c r="J7326" s="33">
        <v>1009</v>
      </c>
      <c r="K7326" s="33">
        <v>17800</v>
      </c>
      <c r="L7326" s="33">
        <v>1</v>
      </c>
      <c r="M7326" s="33">
        <v>0</v>
      </c>
      <c r="N7326" s="33">
        <v>880227.92</v>
      </c>
      <c r="O7326" s="33">
        <v>3697.1</v>
      </c>
      <c r="P7326" s="33">
        <v>5642</v>
      </c>
    </row>
    <row r="7327" spans="1:16">
      <c r="A7327" s="27" t="s">
        <v>1094</v>
      </c>
      <c r="B7327" s="31">
        <v>202607</v>
      </c>
      <c r="C7327" s="27" t="s">
        <v>135</v>
      </c>
      <c r="D7327" s="27" t="s">
        <v>211</v>
      </c>
      <c r="E7327" s="27" t="s">
        <v>34</v>
      </c>
      <c r="F7327" s="27" t="s">
        <v>289</v>
      </c>
      <c r="G7327" s="33">
        <v>708199.72</v>
      </c>
      <c r="H7327" s="33">
        <v>0</v>
      </c>
      <c r="I7327" s="33">
        <v>12714</v>
      </c>
      <c r="J7327" s="33">
        <v>1092</v>
      </c>
      <c r="K7327" s="33">
        <v>17800</v>
      </c>
      <c r="L7327" s="33">
        <v>1</v>
      </c>
      <c r="M7327" s="33">
        <v>0</v>
      </c>
      <c r="N7327" s="33">
        <v>786049.6</v>
      </c>
      <c r="O7327" s="33">
        <v>3166.7</v>
      </c>
      <c r="P7327" s="33">
        <v>5499</v>
      </c>
    </row>
    <row r="7328" spans="1:16">
      <c r="A7328" s="27" t="s">
        <v>1098</v>
      </c>
      <c r="B7328" s="31">
        <v>202408</v>
      </c>
      <c r="C7328" s="27" t="s">
        <v>135</v>
      </c>
      <c r="D7328" s="27" t="s">
        <v>211</v>
      </c>
      <c r="E7328" s="27" t="s">
        <v>34</v>
      </c>
      <c r="F7328" s="27" t="s">
        <v>257</v>
      </c>
      <c r="G7328" s="33">
        <v>195714.51</v>
      </c>
      <c r="H7328" s="33">
        <v>0</v>
      </c>
      <c r="I7328" s="33">
        <v>5098</v>
      </c>
      <c r="J7328" s="33">
        <v>456</v>
      </c>
      <c r="K7328" s="33">
        <v>7100</v>
      </c>
      <c r="L7328" s="33">
        <v>1</v>
      </c>
      <c r="M7328" s="33">
        <v>0</v>
      </c>
      <c r="N7328" s="33">
        <v>217657.57</v>
      </c>
      <c r="O7328" s="33">
        <v>1095</v>
      </c>
      <c r="P7328" s="33">
        <v>2138</v>
      </c>
    </row>
    <row r="7329" spans="1:16">
      <c r="A7329" s="27" t="s">
        <v>1098</v>
      </c>
      <c r="B7329" s="31">
        <v>202409</v>
      </c>
      <c r="C7329" s="27" t="s">
        <v>135</v>
      </c>
      <c r="D7329" s="27" t="s">
        <v>211</v>
      </c>
      <c r="E7329" s="27" t="s">
        <v>34</v>
      </c>
      <c r="F7329" s="27" t="s">
        <v>257</v>
      </c>
      <c r="G7329" s="33">
        <v>182359.81</v>
      </c>
      <c r="H7329" s="33">
        <v>182359.81</v>
      </c>
      <c r="I7329" s="33">
        <v>4625</v>
      </c>
      <c r="J7329" s="33">
        <v>323</v>
      </c>
      <c r="K7329" s="33">
        <v>7100</v>
      </c>
      <c r="L7329" s="33">
        <v>1</v>
      </c>
      <c r="M7329" s="33">
        <v>1</v>
      </c>
      <c r="N7329" s="33">
        <v>210197.73</v>
      </c>
      <c r="O7329" s="33">
        <v>1022.9</v>
      </c>
      <c r="P7329" s="33">
        <v>1741</v>
      </c>
    </row>
    <row r="7330" spans="1:16">
      <c r="A7330" s="27" t="s">
        <v>1098</v>
      </c>
      <c r="B7330" s="31">
        <v>202410</v>
      </c>
      <c r="C7330" s="27" t="s">
        <v>135</v>
      </c>
      <c r="D7330" s="27" t="s">
        <v>211</v>
      </c>
      <c r="E7330" s="27" t="s">
        <v>34</v>
      </c>
      <c r="F7330" s="27" t="s">
        <v>257</v>
      </c>
      <c r="G7330" s="33">
        <v>201771.52</v>
      </c>
      <c r="H7330" s="33">
        <v>201771.52</v>
      </c>
      <c r="I7330" s="33">
        <v>4981</v>
      </c>
      <c r="J7330" s="33">
        <v>377</v>
      </c>
      <c r="K7330" s="33">
        <v>7100</v>
      </c>
      <c r="L7330" s="33">
        <v>1</v>
      </c>
      <c r="M7330" s="33">
        <v>1</v>
      </c>
      <c r="N7330" s="33">
        <v>231894.2</v>
      </c>
      <c r="O7330" s="33">
        <v>1083.3</v>
      </c>
      <c r="P7330" s="33">
        <v>2077</v>
      </c>
    </row>
    <row r="7331" spans="1:16">
      <c r="A7331" s="27" t="s">
        <v>1098</v>
      </c>
      <c r="B7331" s="31">
        <v>202411</v>
      </c>
      <c r="C7331" s="27" t="s">
        <v>135</v>
      </c>
      <c r="D7331" s="27" t="s">
        <v>211</v>
      </c>
      <c r="E7331" s="27" t="s">
        <v>34</v>
      </c>
      <c r="F7331" s="27" t="s">
        <v>257</v>
      </c>
      <c r="G7331" s="33">
        <v>247625.92</v>
      </c>
      <c r="H7331" s="33">
        <v>247625.92</v>
      </c>
      <c r="I7331" s="33">
        <v>6366</v>
      </c>
      <c r="J7331" s="33">
        <v>465</v>
      </c>
      <c r="K7331" s="33">
        <v>7100</v>
      </c>
      <c r="L7331" s="33">
        <v>1</v>
      </c>
      <c r="M7331" s="33">
        <v>1</v>
      </c>
      <c r="N7331" s="33">
        <v>281077.98</v>
      </c>
      <c r="O7331" s="33">
        <v>1455.3</v>
      </c>
      <c r="P7331" s="33">
        <v>2513</v>
      </c>
    </row>
    <row r="7332" spans="1:16">
      <c r="A7332" s="27" t="s">
        <v>1098</v>
      </c>
      <c r="B7332" s="31">
        <v>202412</v>
      </c>
      <c r="C7332" s="27" t="s">
        <v>135</v>
      </c>
      <c r="D7332" s="27" t="s">
        <v>211</v>
      </c>
      <c r="E7332" s="27" t="s">
        <v>34</v>
      </c>
      <c r="F7332" s="27" t="s">
        <v>257</v>
      </c>
      <c r="G7332" s="33">
        <v>293922.27</v>
      </c>
      <c r="H7332" s="33">
        <v>293922.27</v>
      </c>
      <c r="I7332" s="33">
        <v>7867</v>
      </c>
      <c r="J7332" s="33">
        <v>568</v>
      </c>
      <c r="K7332" s="33">
        <v>7100</v>
      </c>
      <c r="L7332" s="33">
        <v>1</v>
      </c>
      <c r="M7332" s="33">
        <v>1</v>
      </c>
      <c r="N7332" s="33">
        <v>324075.32</v>
      </c>
      <c r="O7332" s="33">
        <v>1535.5</v>
      </c>
      <c r="P7332" s="33">
        <v>3158</v>
      </c>
    </row>
    <row r="7333" spans="1:16">
      <c r="A7333" s="27" t="s">
        <v>1098</v>
      </c>
      <c r="B7333" s="31">
        <v>202501</v>
      </c>
      <c r="C7333" s="27" t="s">
        <v>135</v>
      </c>
      <c r="D7333" s="27" t="s">
        <v>211</v>
      </c>
      <c r="E7333" s="27" t="s">
        <v>34</v>
      </c>
      <c r="F7333" s="27" t="s">
        <v>257</v>
      </c>
      <c r="G7333" s="33">
        <v>146439.09</v>
      </c>
      <c r="H7333" s="33">
        <v>146439.09</v>
      </c>
      <c r="I7333" s="33">
        <v>3703</v>
      </c>
      <c r="J7333" s="33">
        <v>277</v>
      </c>
      <c r="K7333" s="33">
        <v>7100</v>
      </c>
      <c r="L7333" s="33">
        <v>1</v>
      </c>
      <c r="M7333" s="33">
        <v>1</v>
      </c>
      <c r="N7333" s="33">
        <v>165440.79</v>
      </c>
      <c r="O7333" s="33">
        <v>796.2</v>
      </c>
      <c r="P7333" s="33">
        <v>1490</v>
      </c>
    </row>
    <row r="7334" spans="1:16">
      <c r="A7334" s="27" t="s">
        <v>1098</v>
      </c>
      <c r="B7334" s="31">
        <v>202502</v>
      </c>
      <c r="C7334" s="27" t="s">
        <v>135</v>
      </c>
      <c r="D7334" s="27" t="s">
        <v>211</v>
      </c>
      <c r="E7334" s="27" t="s">
        <v>34</v>
      </c>
      <c r="F7334" s="27" t="s">
        <v>257</v>
      </c>
      <c r="G7334" s="33">
        <v>147468.65</v>
      </c>
      <c r="H7334" s="33">
        <v>147468.65</v>
      </c>
      <c r="I7334" s="33">
        <v>3644</v>
      </c>
      <c r="J7334" s="33">
        <v>265</v>
      </c>
      <c r="K7334" s="33">
        <v>7100</v>
      </c>
      <c r="L7334" s="33">
        <v>1</v>
      </c>
      <c r="M7334" s="33">
        <v>1</v>
      </c>
      <c r="N7334" s="33">
        <v>171196.27</v>
      </c>
      <c r="O7334" s="33">
        <v>898</v>
      </c>
      <c r="P7334" s="33">
        <v>1511</v>
      </c>
    </row>
    <row r="7335" spans="1:16">
      <c r="A7335" s="27" t="s">
        <v>1098</v>
      </c>
      <c r="B7335" s="31">
        <v>202503</v>
      </c>
      <c r="C7335" s="27" t="s">
        <v>135</v>
      </c>
      <c r="D7335" s="27" t="s">
        <v>211</v>
      </c>
      <c r="E7335" s="27" t="s">
        <v>34</v>
      </c>
      <c r="F7335" s="27" t="s">
        <v>257</v>
      </c>
      <c r="G7335" s="33">
        <v>216559.1</v>
      </c>
      <c r="H7335" s="33">
        <v>216559.1</v>
      </c>
      <c r="I7335" s="33">
        <v>5638</v>
      </c>
      <c r="J7335" s="33">
        <v>424</v>
      </c>
      <c r="K7335" s="33">
        <v>7100</v>
      </c>
      <c r="L7335" s="33">
        <v>1</v>
      </c>
      <c r="M7335" s="33">
        <v>1</v>
      </c>
      <c r="N7335" s="33">
        <v>214290.48</v>
      </c>
      <c r="O7335" s="33">
        <v>1387</v>
      </c>
      <c r="P7335" s="33">
        <v>2363</v>
      </c>
    </row>
    <row r="7336" spans="1:16">
      <c r="A7336" s="27" t="s">
        <v>1098</v>
      </c>
      <c r="B7336" s="31">
        <v>202504</v>
      </c>
      <c r="C7336" s="27" t="s">
        <v>135</v>
      </c>
      <c r="D7336" s="27" t="s">
        <v>211</v>
      </c>
      <c r="E7336" s="27" t="s">
        <v>34</v>
      </c>
      <c r="F7336" s="27" t="s">
        <v>257</v>
      </c>
      <c r="G7336" s="33">
        <v>233118.13</v>
      </c>
      <c r="H7336" s="33">
        <v>233118.13</v>
      </c>
      <c r="I7336" s="33">
        <v>5618</v>
      </c>
      <c r="J7336" s="33">
        <v>405</v>
      </c>
      <c r="K7336" s="33">
        <v>7100</v>
      </c>
      <c r="L7336" s="33">
        <v>1</v>
      </c>
      <c r="M7336" s="33">
        <v>1</v>
      </c>
      <c r="N7336" s="33">
        <v>253274.39</v>
      </c>
      <c r="O7336" s="33">
        <v>1450.9</v>
      </c>
      <c r="P7336" s="33">
        <v>2315</v>
      </c>
    </row>
    <row r="7337" spans="1:16">
      <c r="A7337" s="27" t="s">
        <v>1098</v>
      </c>
      <c r="B7337" s="31">
        <v>202505</v>
      </c>
      <c r="C7337" s="27" t="s">
        <v>135</v>
      </c>
      <c r="D7337" s="27" t="s">
        <v>211</v>
      </c>
      <c r="E7337" s="27" t="s">
        <v>34</v>
      </c>
      <c r="F7337" s="27" t="s">
        <v>257</v>
      </c>
      <c r="G7337" s="33">
        <v>261103.55</v>
      </c>
      <c r="H7337" s="33">
        <v>261103.55</v>
      </c>
      <c r="I7337" s="33">
        <v>6640</v>
      </c>
      <c r="J7337" s="33">
        <v>559</v>
      </c>
      <c r="K7337" s="33">
        <v>7100</v>
      </c>
      <c r="L7337" s="33">
        <v>1</v>
      </c>
      <c r="M7337" s="33">
        <v>1</v>
      </c>
      <c r="N7337" s="33">
        <v>278613.41</v>
      </c>
      <c r="O7337" s="33">
        <v>1378.1</v>
      </c>
      <c r="P7337" s="33">
        <v>2722</v>
      </c>
    </row>
    <row r="7338" spans="1:16">
      <c r="A7338" s="27" t="s">
        <v>1098</v>
      </c>
      <c r="B7338" s="31">
        <v>202506</v>
      </c>
      <c r="C7338" s="27" t="s">
        <v>135</v>
      </c>
      <c r="D7338" s="27" t="s">
        <v>211</v>
      </c>
      <c r="E7338" s="27" t="s">
        <v>34</v>
      </c>
      <c r="F7338" s="27" t="s">
        <v>257</v>
      </c>
      <c r="G7338" s="33">
        <v>255538.76</v>
      </c>
      <c r="H7338" s="33">
        <v>255538.76</v>
      </c>
      <c r="I7338" s="33">
        <v>6340</v>
      </c>
      <c r="J7338" s="33">
        <v>495</v>
      </c>
      <c r="K7338" s="33">
        <v>7100</v>
      </c>
      <c r="L7338" s="33">
        <v>1</v>
      </c>
      <c r="M7338" s="33">
        <v>1</v>
      </c>
      <c r="N7338" s="33">
        <v>273382.25</v>
      </c>
      <c r="O7338" s="33">
        <v>1305</v>
      </c>
      <c r="P7338" s="33">
        <v>2752</v>
      </c>
    </row>
    <row r="7339" spans="1:16">
      <c r="A7339" s="27" t="s">
        <v>1098</v>
      </c>
      <c r="B7339" s="31">
        <v>202507</v>
      </c>
      <c r="C7339" s="27" t="s">
        <v>135</v>
      </c>
      <c r="D7339" s="27" t="s">
        <v>211</v>
      </c>
      <c r="E7339" s="27" t="s">
        <v>34</v>
      </c>
      <c r="F7339" s="27" t="s">
        <v>257</v>
      </c>
      <c r="G7339" s="33">
        <v>219387.7</v>
      </c>
      <c r="H7339" s="33">
        <v>219387.7</v>
      </c>
      <c r="I7339" s="33">
        <v>5539</v>
      </c>
      <c r="J7339" s="33">
        <v>468</v>
      </c>
      <c r="K7339" s="33">
        <v>7100</v>
      </c>
      <c r="L7339" s="33">
        <v>1</v>
      </c>
      <c r="M7339" s="33">
        <v>1</v>
      </c>
      <c r="N7339" s="33">
        <v>244132.24</v>
      </c>
      <c r="O7339" s="33">
        <v>1143</v>
      </c>
      <c r="P7339" s="33">
        <v>2250</v>
      </c>
    </row>
    <row r="7340" spans="1:16">
      <c r="A7340" s="27" t="s">
        <v>1098</v>
      </c>
      <c r="B7340" s="31">
        <v>202508</v>
      </c>
      <c r="C7340" s="27" t="s">
        <v>135</v>
      </c>
      <c r="D7340" s="27" t="s">
        <v>211</v>
      </c>
      <c r="E7340" s="27" t="s">
        <v>34</v>
      </c>
      <c r="F7340" s="27" t="s">
        <v>257</v>
      </c>
      <c r="G7340" s="33">
        <v>192231.75</v>
      </c>
      <c r="H7340" s="33">
        <v>192231.75</v>
      </c>
      <c r="I7340" s="33">
        <v>4701</v>
      </c>
      <c r="J7340" s="33">
        <v>380</v>
      </c>
      <c r="K7340" s="33">
        <v>7100</v>
      </c>
      <c r="L7340" s="33">
        <v>1</v>
      </c>
      <c r="M7340" s="33">
        <v>1</v>
      </c>
      <c r="N7340" s="33">
        <v>236158.46</v>
      </c>
      <c r="O7340" s="33">
        <v>1213.3</v>
      </c>
      <c r="P7340" s="33">
        <v>1902</v>
      </c>
    </row>
    <row r="7341" spans="1:16">
      <c r="A7341" s="27" t="s">
        <v>1098</v>
      </c>
      <c r="B7341" s="31">
        <v>202509</v>
      </c>
      <c r="C7341" s="27" t="s">
        <v>135</v>
      </c>
      <c r="D7341" s="27" t="s">
        <v>211</v>
      </c>
      <c r="E7341" s="27" t="s">
        <v>34</v>
      </c>
      <c r="F7341" s="27" t="s">
        <v>257</v>
      </c>
      <c r="G7341" s="33">
        <v>214569.34</v>
      </c>
      <c r="H7341" s="33">
        <v>214569.34</v>
      </c>
      <c r="I7341" s="33">
        <v>5320</v>
      </c>
      <c r="J7341" s="33">
        <v>367</v>
      </c>
      <c r="K7341" s="33">
        <v>7100</v>
      </c>
      <c r="L7341" s="33">
        <v>1</v>
      </c>
      <c r="M7341" s="33">
        <v>1</v>
      </c>
      <c r="N7341" s="33">
        <v>228064.54</v>
      </c>
      <c r="O7341" s="33">
        <v>1310.2</v>
      </c>
      <c r="P7341" s="33">
        <v>2131</v>
      </c>
    </row>
    <row r="7342" spans="1:16">
      <c r="A7342" s="27" t="s">
        <v>1098</v>
      </c>
      <c r="B7342" s="31">
        <v>202510</v>
      </c>
      <c r="C7342" s="27" t="s">
        <v>135</v>
      </c>
      <c r="D7342" s="27" t="s">
        <v>211</v>
      </c>
      <c r="E7342" s="27" t="s">
        <v>34</v>
      </c>
      <c r="F7342" s="27" t="s">
        <v>257</v>
      </c>
      <c r="G7342" s="33">
        <v>211668.23</v>
      </c>
      <c r="H7342" s="33">
        <v>211668.23</v>
      </c>
      <c r="I7342" s="33">
        <v>5613</v>
      </c>
      <c r="J7342" s="33">
        <v>379</v>
      </c>
      <c r="K7342" s="33">
        <v>7100</v>
      </c>
      <c r="L7342" s="33">
        <v>1</v>
      </c>
      <c r="M7342" s="33">
        <v>1</v>
      </c>
      <c r="N7342" s="33">
        <v>251605.2</v>
      </c>
      <c r="O7342" s="33">
        <v>1223</v>
      </c>
      <c r="P7342" s="33">
        <v>2146</v>
      </c>
    </row>
    <row r="7343" spans="1:16">
      <c r="A7343" s="27" t="s">
        <v>1098</v>
      </c>
      <c r="B7343" s="31">
        <v>202511</v>
      </c>
      <c r="C7343" s="27" t="s">
        <v>135</v>
      </c>
      <c r="D7343" s="27" t="s">
        <v>211</v>
      </c>
      <c r="E7343" s="27" t="s">
        <v>34</v>
      </c>
      <c r="F7343" s="27" t="s">
        <v>257</v>
      </c>
      <c r="G7343" s="33">
        <v>248202.91</v>
      </c>
      <c r="H7343" s="33">
        <v>248202.91</v>
      </c>
      <c r="I7343" s="33">
        <v>6164</v>
      </c>
      <c r="J7343" s="33">
        <v>489</v>
      </c>
      <c r="K7343" s="33">
        <v>7100</v>
      </c>
      <c r="L7343" s="33">
        <v>1</v>
      </c>
      <c r="M7343" s="33">
        <v>1</v>
      </c>
      <c r="N7343" s="33">
        <v>304969.6</v>
      </c>
      <c r="O7343" s="33">
        <v>1367.6</v>
      </c>
      <c r="P7343" s="33">
        <v>2590</v>
      </c>
    </row>
    <row r="7344" spans="1:16">
      <c r="A7344" s="27" t="s">
        <v>1098</v>
      </c>
      <c r="B7344" s="31">
        <v>202512</v>
      </c>
      <c r="C7344" s="27" t="s">
        <v>135</v>
      </c>
      <c r="D7344" s="27" t="s">
        <v>211</v>
      </c>
      <c r="E7344" s="27" t="s">
        <v>34</v>
      </c>
      <c r="F7344" s="27" t="s">
        <v>257</v>
      </c>
      <c r="G7344" s="33">
        <v>306622.14</v>
      </c>
      <c r="H7344" s="33">
        <v>306622.14</v>
      </c>
      <c r="I7344" s="33">
        <v>8166</v>
      </c>
      <c r="J7344" s="33">
        <v>625</v>
      </c>
      <c r="K7344" s="33">
        <v>7100</v>
      </c>
      <c r="L7344" s="33">
        <v>1</v>
      </c>
      <c r="M7344" s="33">
        <v>1</v>
      </c>
      <c r="N7344" s="33">
        <v>351621.72</v>
      </c>
      <c r="O7344" s="33">
        <v>1768.2</v>
      </c>
      <c r="P7344" s="33">
        <v>3222</v>
      </c>
    </row>
    <row r="7345" spans="1:16">
      <c r="A7345" s="27" t="s">
        <v>1098</v>
      </c>
      <c r="B7345" s="31">
        <v>202601</v>
      </c>
      <c r="C7345" s="27" t="s">
        <v>135</v>
      </c>
      <c r="D7345" s="27" t="s">
        <v>211</v>
      </c>
      <c r="E7345" s="27" t="s">
        <v>34</v>
      </c>
      <c r="F7345" s="27" t="s">
        <v>257</v>
      </c>
      <c r="G7345" s="33">
        <v>148461.85</v>
      </c>
      <c r="H7345" s="33">
        <v>148461.85</v>
      </c>
      <c r="I7345" s="33">
        <v>3902</v>
      </c>
      <c r="J7345" s="33">
        <v>286</v>
      </c>
      <c r="K7345" s="33">
        <v>7100</v>
      </c>
      <c r="L7345" s="33">
        <v>1</v>
      </c>
      <c r="M7345" s="33">
        <v>1</v>
      </c>
      <c r="N7345" s="33">
        <v>179503.25</v>
      </c>
      <c r="O7345" s="33">
        <v>853.7</v>
      </c>
      <c r="P7345" s="33">
        <v>1584</v>
      </c>
    </row>
    <row r="7346" spans="1:16">
      <c r="A7346" s="27" t="s">
        <v>1098</v>
      </c>
      <c r="B7346" s="31">
        <v>202602</v>
      </c>
      <c r="C7346" s="27" t="s">
        <v>135</v>
      </c>
      <c r="D7346" s="27" t="s">
        <v>211</v>
      </c>
      <c r="E7346" s="27" t="s">
        <v>34</v>
      </c>
      <c r="F7346" s="27" t="s">
        <v>257</v>
      </c>
      <c r="G7346" s="33">
        <v>159948.91</v>
      </c>
      <c r="H7346" s="33">
        <v>159948.91</v>
      </c>
      <c r="I7346" s="33">
        <v>4302</v>
      </c>
      <c r="J7346" s="33">
        <v>336</v>
      </c>
      <c r="K7346" s="33">
        <v>7100</v>
      </c>
      <c r="L7346" s="33">
        <v>1</v>
      </c>
      <c r="M7346" s="33">
        <v>1</v>
      </c>
      <c r="N7346" s="33">
        <v>185747.95</v>
      </c>
      <c r="O7346" s="33">
        <v>811.9</v>
      </c>
      <c r="P7346" s="33">
        <v>1652</v>
      </c>
    </row>
    <row r="7347" spans="1:16">
      <c r="A7347" s="27" t="s">
        <v>1098</v>
      </c>
      <c r="B7347" s="31">
        <v>202603</v>
      </c>
      <c r="C7347" s="27" t="s">
        <v>135</v>
      </c>
      <c r="D7347" s="27" t="s">
        <v>211</v>
      </c>
      <c r="E7347" s="27" t="s">
        <v>34</v>
      </c>
      <c r="F7347" s="27" t="s">
        <v>257</v>
      </c>
      <c r="G7347" s="33">
        <v>207906.57</v>
      </c>
      <c r="H7347" s="33">
        <v>207906.57</v>
      </c>
      <c r="I7347" s="33">
        <v>5257</v>
      </c>
      <c r="J7347" s="33">
        <v>359</v>
      </c>
      <c r="K7347" s="33">
        <v>7100</v>
      </c>
      <c r="L7347" s="33">
        <v>1</v>
      </c>
      <c r="M7347" s="33">
        <v>1</v>
      </c>
      <c r="N7347" s="33">
        <v>232505.17</v>
      </c>
      <c r="O7347" s="33">
        <v>1154.7</v>
      </c>
      <c r="P7347" s="33">
        <v>2124</v>
      </c>
    </row>
    <row r="7348" spans="1:16">
      <c r="A7348" s="27" t="s">
        <v>1098</v>
      </c>
      <c r="B7348" s="31">
        <v>202604</v>
      </c>
      <c r="C7348" s="27" t="s">
        <v>135</v>
      </c>
      <c r="D7348" s="27" t="s">
        <v>211</v>
      </c>
      <c r="E7348" s="27" t="s">
        <v>34</v>
      </c>
      <c r="F7348" s="27" t="s">
        <v>257</v>
      </c>
      <c r="G7348" s="33">
        <v>256076.76</v>
      </c>
      <c r="H7348" s="33">
        <v>256076.76</v>
      </c>
      <c r="I7348" s="33">
        <v>6431</v>
      </c>
      <c r="J7348" s="33">
        <v>516</v>
      </c>
      <c r="K7348" s="33">
        <v>7100</v>
      </c>
      <c r="L7348" s="33">
        <v>1</v>
      </c>
      <c r="M7348" s="33">
        <v>1</v>
      </c>
      <c r="N7348" s="33">
        <v>274802.71</v>
      </c>
      <c r="O7348" s="33">
        <v>1374.9</v>
      </c>
      <c r="P7348" s="33">
        <v>2590</v>
      </c>
    </row>
    <row r="7349" spans="1:16">
      <c r="A7349" s="27" t="s">
        <v>1098</v>
      </c>
      <c r="B7349" s="31">
        <v>202605</v>
      </c>
      <c r="C7349" s="27" t="s">
        <v>135</v>
      </c>
      <c r="D7349" s="27" t="s">
        <v>211</v>
      </c>
      <c r="E7349" s="27" t="s">
        <v>34</v>
      </c>
      <c r="F7349" s="27" t="s">
        <v>257</v>
      </c>
      <c r="G7349" s="33">
        <v>279802.82</v>
      </c>
      <c r="H7349" s="33">
        <v>279802.82</v>
      </c>
      <c r="I7349" s="33">
        <v>7691</v>
      </c>
      <c r="J7349" s="33">
        <v>491</v>
      </c>
      <c r="K7349" s="33">
        <v>7100</v>
      </c>
      <c r="L7349" s="33">
        <v>1</v>
      </c>
      <c r="M7349" s="33">
        <v>1</v>
      </c>
      <c r="N7349" s="33">
        <v>302295.54</v>
      </c>
      <c r="O7349" s="33">
        <v>1535.2</v>
      </c>
      <c r="P7349" s="33">
        <v>3050</v>
      </c>
    </row>
    <row r="7350" spans="1:16">
      <c r="A7350" s="27" t="s">
        <v>1098</v>
      </c>
      <c r="B7350" s="31">
        <v>202606</v>
      </c>
      <c r="C7350" s="27" t="s">
        <v>135</v>
      </c>
      <c r="D7350" s="27" t="s">
        <v>211</v>
      </c>
      <c r="E7350" s="27" t="s">
        <v>34</v>
      </c>
      <c r="F7350" s="27" t="s">
        <v>257</v>
      </c>
      <c r="G7350" s="33">
        <v>249623.54</v>
      </c>
      <c r="H7350" s="33">
        <v>249623.54</v>
      </c>
      <c r="I7350" s="33">
        <v>6534</v>
      </c>
      <c r="J7350" s="33">
        <v>588</v>
      </c>
      <c r="K7350" s="33">
        <v>7100</v>
      </c>
      <c r="L7350" s="33">
        <v>1</v>
      </c>
      <c r="M7350" s="33">
        <v>1</v>
      </c>
      <c r="N7350" s="33">
        <v>296619.75</v>
      </c>
      <c r="O7350" s="33">
        <v>1448.6</v>
      </c>
      <c r="P7350" s="33">
        <v>2783</v>
      </c>
    </row>
    <row r="7351" spans="1:16">
      <c r="A7351" s="27" t="s">
        <v>1098</v>
      </c>
      <c r="B7351" s="31">
        <v>202607</v>
      </c>
      <c r="C7351" s="27" t="s">
        <v>135</v>
      </c>
      <c r="D7351" s="27" t="s">
        <v>211</v>
      </c>
      <c r="E7351" s="27" t="s">
        <v>34</v>
      </c>
      <c r="F7351" s="27" t="s">
        <v>257</v>
      </c>
      <c r="G7351" s="33">
        <v>223732.48</v>
      </c>
      <c r="H7351" s="33">
        <v>223732.48</v>
      </c>
      <c r="I7351" s="33">
        <v>5885</v>
      </c>
      <c r="J7351" s="33">
        <v>491</v>
      </c>
      <c r="K7351" s="33">
        <v>7100</v>
      </c>
      <c r="L7351" s="33">
        <v>1</v>
      </c>
      <c r="M7351" s="33">
        <v>1</v>
      </c>
      <c r="N7351" s="33">
        <v>264883.48</v>
      </c>
      <c r="O7351" s="33">
        <v>1207.9</v>
      </c>
      <c r="P7351" s="33">
        <v>2411</v>
      </c>
    </row>
    <row r="7352" spans="1:16">
      <c r="A7352" s="27" t="s">
        <v>1100</v>
      </c>
      <c r="B7352" s="31">
        <v>202408</v>
      </c>
      <c r="C7352" s="27" t="s">
        <v>135</v>
      </c>
      <c r="D7352" s="27" t="s">
        <v>211</v>
      </c>
      <c r="E7352" s="27" t="s">
        <v>34</v>
      </c>
      <c r="F7352" s="27" t="s">
        <v>262</v>
      </c>
      <c r="G7352" s="33">
        <v>137133.19</v>
      </c>
      <c r="H7352" s="33">
        <v>137133.19</v>
      </c>
      <c r="I7352" s="33">
        <v>7140</v>
      </c>
      <c r="J7352" s="33">
        <v>376</v>
      </c>
      <c r="K7352" s="33">
        <v>6000</v>
      </c>
      <c r="L7352" s="33">
        <v>1</v>
      </c>
      <c r="M7352" s="33">
        <v>1</v>
      </c>
      <c r="N7352" s="33">
        <v>139100.16</v>
      </c>
      <c r="O7352" s="33">
        <v>841.4</v>
      </c>
      <c r="P7352" s="33">
        <v>2331</v>
      </c>
    </row>
    <row r="7353" spans="1:16">
      <c r="A7353" s="27" t="s">
        <v>1100</v>
      </c>
      <c r="B7353" s="31">
        <v>202409</v>
      </c>
      <c r="C7353" s="27" t="s">
        <v>135</v>
      </c>
      <c r="D7353" s="27" t="s">
        <v>211</v>
      </c>
      <c r="E7353" s="27" t="s">
        <v>34</v>
      </c>
      <c r="F7353" s="27" t="s">
        <v>262</v>
      </c>
      <c r="G7353" s="33">
        <v>127579.81</v>
      </c>
      <c r="H7353" s="33">
        <v>127579.81</v>
      </c>
      <c r="I7353" s="33">
        <v>6376</v>
      </c>
      <c r="J7353" s="33">
        <v>329</v>
      </c>
      <c r="K7353" s="33">
        <v>6000</v>
      </c>
      <c r="L7353" s="33">
        <v>1</v>
      </c>
      <c r="M7353" s="33">
        <v>1</v>
      </c>
      <c r="N7353" s="33">
        <v>134332.74</v>
      </c>
      <c r="O7353" s="33">
        <v>810.4</v>
      </c>
      <c r="P7353" s="33">
        <v>2081</v>
      </c>
    </row>
    <row r="7354" spans="1:16">
      <c r="A7354" s="27" t="s">
        <v>1100</v>
      </c>
      <c r="B7354" s="31">
        <v>202410</v>
      </c>
      <c r="C7354" s="27" t="s">
        <v>135</v>
      </c>
      <c r="D7354" s="27" t="s">
        <v>211</v>
      </c>
      <c r="E7354" s="27" t="s">
        <v>34</v>
      </c>
      <c r="F7354" s="27" t="s">
        <v>262</v>
      </c>
      <c r="G7354" s="33">
        <v>144827.34</v>
      </c>
      <c r="H7354" s="33">
        <v>144827.34</v>
      </c>
      <c r="I7354" s="33">
        <v>7132</v>
      </c>
      <c r="J7354" s="33">
        <v>327</v>
      </c>
      <c r="K7354" s="33">
        <v>6000</v>
      </c>
      <c r="L7354" s="33">
        <v>1</v>
      </c>
      <c r="M7354" s="33">
        <v>1</v>
      </c>
      <c r="N7354" s="33">
        <v>148198.47</v>
      </c>
      <c r="O7354" s="33">
        <v>842.9</v>
      </c>
      <c r="P7354" s="33">
        <v>2297</v>
      </c>
    </row>
    <row r="7355" spans="1:16">
      <c r="A7355" s="27" t="s">
        <v>1100</v>
      </c>
      <c r="B7355" s="31">
        <v>202411</v>
      </c>
      <c r="C7355" s="27" t="s">
        <v>135</v>
      </c>
      <c r="D7355" s="27" t="s">
        <v>211</v>
      </c>
      <c r="E7355" s="27" t="s">
        <v>34</v>
      </c>
      <c r="F7355" s="27" t="s">
        <v>262</v>
      </c>
      <c r="G7355" s="33">
        <v>180899.37</v>
      </c>
      <c r="H7355" s="33">
        <v>180899.37</v>
      </c>
      <c r="I7355" s="33">
        <v>9574</v>
      </c>
      <c r="J7355" s="33">
        <v>585</v>
      </c>
      <c r="K7355" s="33">
        <v>6000</v>
      </c>
      <c r="L7355" s="33">
        <v>1</v>
      </c>
      <c r="M7355" s="33">
        <v>1</v>
      </c>
      <c r="N7355" s="33">
        <v>179630.74</v>
      </c>
      <c r="O7355" s="33">
        <v>1221.6</v>
      </c>
      <c r="P7355" s="33">
        <v>3162</v>
      </c>
    </row>
    <row r="7356" spans="1:16">
      <c r="A7356" s="27" t="s">
        <v>1100</v>
      </c>
      <c r="B7356" s="31">
        <v>202412</v>
      </c>
      <c r="C7356" s="27" t="s">
        <v>135</v>
      </c>
      <c r="D7356" s="27" t="s">
        <v>211</v>
      </c>
      <c r="E7356" s="27" t="s">
        <v>34</v>
      </c>
      <c r="F7356" s="27" t="s">
        <v>262</v>
      </c>
      <c r="G7356" s="33">
        <v>205811.04</v>
      </c>
      <c r="H7356" s="33">
        <v>205811.04</v>
      </c>
      <c r="I7356" s="33">
        <v>11211</v>
      </c>
      <c r="J7356" s="33">
        <v>549</v>
      </c>
      <c r="K7356" s="33">
        <v>6000</v>
      </c>
      <c r="L7356" s="33">
        <v>1</v>
      </c>
      <c r="M7356" s="33">
        <v>1</v>
      </c>
      <c r="N7356" s="33">
        <v>207109.4</v>
      </c>
      <c r="O7356" s="33">
        <v>1287.5</v>
      </c>
      <c r="P7356" s="33">
        <v>3467</v>
      </c>
    </row>
    <row r="7357" spans="1:16">
      <c r="A7357" s="27" t="s">
        <v>1100</v>
      </c>
      <c r="B7357" s="31">
        <v>202501</v>
      </c>
      <c r="C7357" s="27" t="s">
        <v>135</v>
      </c>
      <c r="D7357" s="27" t="s">
        <v>211</v>
      </c>
      <c r="E7357" s="27" t="s">
        <v>34</v>
      </c>
      <c r="F7357" s="27" t="s">
        <v>262</v>
      </c>
      <c r="G7357" s="33">
        <v>118036.76</v>
      </c>
      <c r="H7357" s="33">
        <v>118036.76</v>
      </c>
      <c r="I7357" s="33">
        <v>6355</v>
      </c>
      <c r="J7357" s="33">
        <v>316</v>
      </c>
      <c r="K7357" s="33">
        <v>6000</v>
      </c>
      <c r="L7357" s="33">
        <v>1</v>
      </c>
      <c r="M7357" s="33">
        <v>1</v>
      </c>
      <c r="N7357" s="33">
        <v>105729.56</v>
      </c>
      <c r="O7357" s="33">
        <v>693.6</v>
      </c>
      <c r="P7357" s="33">
        <v>2073</v>
      </c>
    </row>
    <row r="7358" spans="1:16">
      <c r="A7358" s="27" t="s">
        <v>1100</v>
      </c>
      <c r="B7358" s="31">
        <v>202502</v>
      </c>
      <c r="C7358" s="27" t="s">
        <v>135</v>
      </c>
      <c r="D7358" s="27" t="s">
        <v>211</v>
      </c>
      <c r="E7358" s="27" t="s">
        <v>34</v>
      </c>
      <c r="F7358" s="27" t="s">
        <v>262</v>
      </c>
      <c r="G7358" s="33">
        <v>91916.38</v>
      </c>
      <c r="H7358" s="33">
        <v>91916.38</v>
      </c>
      <c r="I7358" s="33">
        <v>4732</v>
      </c>
      <c r="J7358" s="33">
        <v>231</v>
      </c>
      <c r="K7358" s="33">
        <v>6000</v>
      </c>
      <c r="L7358" s="33">
        <v>1</v>
      </c>
      <c r="M7358" s="33">
        <v>1</v>
      </c>
      <c r="N7358" s="33">
        <v>109407.76</v>
      </c>
      <c r="O7358" s="33">
        <v>568.5</v>
      </c>
      <c r="P7358" s="33">
        <v>1570</v>
      </c>
    </row>
    <row r="7359" spans="1:16">
      <c r="A7359" s="27" t="s">
        <v>1100</v>
      </c>
      <c r="B7359" s="31">
        <v>202503</v>
      </c>
      <c r="C7359" s="27" t="s">
        <v>135</v>
      </c>
      <c r="D7359" s="27" t="s">
        <v>211</v>
      </c>
      <c r="E7359" s="27" t="s">
        <v>34</v>
      </c>
      <c r="F7359" s="27" t="s">
        <v>262</v>
      </c>
      <c r="G7359" s="33">
        <v>137452.16</v>
      </c>
      <c r="H7359" s="33">
        <v>137452.16</v>
      </c>
      <c r="I7359" s="33">
        <v>6596</v>
      </c>
      <c r="J7359" s="33">
        <v>298</v>
      </c>
      <c r="K7359" s="33">
        <v>6000</v>
      </c>
      <c r="L7359" s="33">
        <v>1</v>
      </c>
      <c r="M7359" s="33">
        <v>1</v>
      </c>
      <c r="N7359" s="33">
        <v>136948.32</v>
      </c>
      <c r="O7359" s="33">
        <v>888.3</v>
      </c>
      <c r="P7359" s="33">
        <v>2135</v>
      </c>
    </row>
    <row r="7360" spans="1:16">
      <c r="A7360" s="27" t="s">
        <v>1100</v>
      </c>
      <c r="B7360" s="31">
        <v>202504</v>
      </c>
      <c r="C7360" s="27" t="s">
        <v>135</v>
      </c>
      <c r="D7360" s="27" t="s">
        <v>211</v>
      </c>
      <c r="E7360" s="27" t="s">
        <v>34</v>
      </c>
      <c r="F7360" s="27" t="s">
        <v>262</v>
      </c>
      <c r="G7360" s="33">
        <v>156351.49</v>
      </c>
      <c r="H7360" s="33">
        <v>156351.49</v>
      </c>
      <c r="I7360" s="33">
        <v>7916</v>
      </c>
      <c r="J7360" s="33">
        <v>503</v>
      </c>
      <c r="K7360" s="33">
        <v>6000</v>
      </c>
      <c r="L7360" s="33">
        <v>1</v>
      </c>
      <c r="M7360" s="33">
        <v>1</v>
      </c>
      <c r="N7360" s="33">
        <v>161862.08</v>
      </c>
      <c r="O7360" s="33">
        <v>872.8</v>
      </c>
      <c r="P7360" s="33">
        <v>2533</v>
      </c>
    </row>
    <row r="7361" spans="1:16">
      <c r="A7361" s="27" t="s">
        <v>1100</v>
      </c>
      <c r="B7361" s="31">
        <v>202505</v>
      </c>
      <c r="C7361" s="27" t="s">
        <v>135</v>
      </c>
      <c r="D7361" s="27" t="s">
        <v>211</v>
      </c>
      <c r="E7361" s="27" t="s">
        <v>34</v>
      </c>
      <c r="F7361" s="27" t="s">
        <v>262</v>
      </c>
      <c r="G7361" s="33">
        <v>174634.05</v>
      </c>
      <c r="H7361" s="33">
        <v>174634.05</v>
      </c>
      <c r="I7361" s="33">
        <v>9087</v>
      </c>
      <c r="J7361" s="33">
        <v>448</v>
      </c>
      <c r="K7361" s="33">
        <v>6000</v>
      </c>
      <c r="L7361" s="33">
        <v>1</v>
      </c>
      <c r="M7361" s="33">
        <v>1</v>
      </c>
      <c r="N7361" s="33">
        <v>178055.69</v>
      </c>
      <c r="O7361" s="33">
        <v>931</v>
      </c>
      <c r="P7361" s="33">
        <v>2893</v>
      </c>
    </row>
    <row r="7362" spans="1:16">
      <c r="A7362" s="27" t="s">
        <v>1100</v>
      </c>
      <c r="B7362" s="31">
        <v>202506</v>
      </c>
      <c r="C7362" s="27" t="s">
        <v>135</v>
      </c>
      <c r="D7362" s="27" t="s">
        <v>211</v>
      </c>
      <c r="E7362" s="27" t="s">
        <v>34</v>
      </c>
      <c r="F7362" s="27" t="s">
        <v>262</v>
      </c>
      <c r="G7362" s="33">
        <v>174045.13</v>
      </c>
      <c r="H7362" s="33">
        <v>174045.13</v>
      </c>
      <c r="I7362" s="33">
        <v>8657</v>
      </c>
      <c r="J7362" s="33">
        <v>472</v>
      </c>
      <c r="K7362" s="33">
        <v>6000</v>
      </c>
      <c r="L7362" s="33">
        <v>1</v>
      </c>
      <c r="M7362" s="33">
        <v>1</v>
      </c>
      <c r="N7362" s="33">
        <v>174712.58</v>
      </c>
      <c r="O7362" s="33">
        <v>1138.6</v>
      </c>
      <c r="P7362" s="33">
        <v>2806</v>
      </c>
    </row>
    <row r="7363" spans="1:16">
      <c r="A7363" s="27" t="s">
        <v>1100</v>
      </c>
      <c r="B7363" s="31">
        <v>202507</v>
      </c>
      <c r="C7363" s="27" t="s">
        <v>135</v>
      </c>
      <c r="D7363" s="27" t="s">
        <v>211</v>
      </c>
      <c r="E7363" s="27" t="s">
        <v>34</v>
      </c>
      <c r="F7363" s="27" t="s">
        <v>262</v>
      </c>
      <c r="G7363" s="33">
        <v>154657.61</v>
      </c>
      <c r="H7363" s="33">
        <v>154657.61</v>
      </c>
      <c r="I7363" s="33">
        <v>8152</v>
      </c>
      <c r="J7363" s="33">
        <v>416</v>
      </c>
      <c r="K7363" s="33">
        <v>6000</v>
      </c>
      <c r="L7363" s="33">
        <v>1</v>
      </c>
      <c r="M7363" s="33">
        <v>1</v>
      </c>
      <c r="N7363" s="33">
        <v>156019.53</v>
      </c>
      <c r="O7363" s="33">
        <v>968.4</v>
      </c>
      <c r="P7363" s="33">
        <v>2622</v>
      </c>
    </row>
    <row r="7364" spans="1:16">
      <c r="A7364" s="27" t="s">
        <v>1100</v>
      </c>
      <c r="B7364" s="31">
        <v>202508</v>
      </c>
      <c r="C7364" s="27" t="s">
        <v>135</v>
      </c>
      <c r="D7364" s="27" t="s">
        <v>211</v>
      </c>
      <c r="E7364" s="27" t="s">
        <v>34</v>
      </c>
      <c r="F7364" s="27" t="s">
        <v>262</v>
      </c>
      <c r="G7364" s="33">
        <v>143331.33</v>
      </c>
      <c r="H7364" s="33">
        <v>143331.33</v>
      </c>
      <c r="I7364" s="33">
        <v>7042</v>
      </c>
      <c r="J7364" s="33">
        <v>347</v>
      </c>
      <c r="K7364" s="33">
        <v>6000</v>
      </c>
      <c r="L7364" s="33">
        <v>1</v>
      </c>
      <c r="M7364" s="33">
        <v>1</v>
      </c>
      <c r="N7364" s="33">
        <v>150923.67</v>
      </c>
      <c r="O7364" s="33">
        <v>775.4</v>
      </c>
      <c r="P7364" s="33">
        <v>2339</v>
      </c>
    </row>
    <row r="7365" spans="1:16">
      <c r="A7365" s="27" t="s">
        <v>1100</v>
      </c>
      <c r="B7365" s="31">
        <v>202509</v>
      </c>
      <c r="C7365" s="27" t="s">
        <v>135</v>
      </c>
      <c r="D7365" s="27" t="s">
        <v>211</v>
      </c>
      <c r="E7365" s="27" t="s">
        <v>34</v>
      </c>
      <c r="F7365" s="27" t="s">
        <v>262</v>
      </c>
      <c r="G7365" s="33">
        <v>150242.2</v>
      </c>
      <c r="H7365" s="33">
        <v>150242.2</v>
      </c>
      <c r="I7365" s="33">
        <v>7284</v>
      </c>
      <c r="J7365" s="33">
        <v>380</v>
      </c>
      <c r="K7365" s="33">
        <v>6000</v>
      </c>
      <c r="L7365" s="33">
        <v>1</v>
      </c>
      <c r="M7365" s="33">
        <v>1</v>
      </c>
      <c r="N7365" s="33">
        <v>145751.02</v>
      </c>
      <c r="O7365" s="33">
        <v>901.1</v>
      </c>
      <c r="P7365" s="33">
        <v>2385</v>
      </c>
    </row>
    <row r="7366" spans="1:16">
      <c r="A7366" s="27" t="s">
        <v>1100</v>
      </c>
      <c r="B7366" s="31">
        <v>202510</v>
      </c>
      <c r="C7366" s="27" t="s">
        <v>135</v>
      </c>
      <c r="D7366" s="27" t="s">
        <v>211</v>
      </c>
      <c r="E7366" s="27" t="s">
        <v>34</v>
      </c>
      <c r="F7366" s="27" t="s">
        <v>262</v>
      </c>
      <c r="G7366" s="33">
        <v>152403.4</v>
      </c>
      <c r="H7366" s="33">
        <v>152403.4</v>
      </c>
      <c r="I7366" s="33">
        <v>7625</v>
      </c>
      <c r="J7366" s="33">
        <v>358</v>
      </c>
      <c r="K7366" s="33">
        <v>6000</v>
      </c>
      <c r="L7366" s="33">
        <v>1</v>
      </c>
      <c r="M7366" s="33">
        <v>1</v>
      </c>
      <c r="N7366" s="33">
        <v>160795.34</v>
      </c>
      <c r="O7366" s="33">
        <v>915</v>
      </c>
      <c r="P7366" s="33">
        <v>2478</v>
      </c>
    </row>
    <row r="7367" spans="1:16">
      <c r="A7367" s="27" t="s">
        <v>1100</v>
      </c>
      <c r="B7367" s="31">
        <v>202511</v>
      </c>
      <c r="C7367" s="27" t="s">
        <v>135</v>
      </c>
      <c r="D7367" s="27" t="s">
        <v>211</v>
      </c>
      <c r="E7367" s="27" t="s">
        <v>34</v>
      </c>
      <c r="F7367" s="27" t="s">
        <v>262</v>
      </c>
      <c r="G7367" s="33">
        <v>186641.11</v>
      </c>
      <c r="H7367" s="33">
        <v>186641.11</v>
      </c>
      <c r="I7367" s="33">
        <v>9826</v>
      </c>
      <c r="J7367" s="33">
        <v>480</v>
      </c>
      <c r="K7367" s="33">
        <v>6000</v>
      </c>
      <c r="L7367" s="33">
        <v>1</v>
      </c>
      <c r="M7367" s="33">
        <v>1</v>
      </c>
      <c r="N7367" s="33">
        <v>194899.36</v>
      </c>
      <c r="O7367" s="33">
        <v>1147.3</v>
      </c>
      <c r="P7367" s="33">
        <v>3148</v>
      </c>
    </row>
    <row r="7368" spans="1:16">
      <c r="A7368" s="27" t="s">
        <v>1100</v>
      </c>
      <c r="B7368" s="31">
        <v>202512</v>
      </c>
      <c r="C7368" s="27" t="s">
        <v>135</v>
      </c>
      <c r="D7368" s="27" t="s">
        <v>211</v>
      </c>
      <c r="E7368" s="27" t="s">
        <v>34</v>
      </c>
      <c r="F7368" s="27" t="s">
        <v>262</v>
      </c>
      <c r="G7368" s="33">
        <v>199706.82</v>
      </c>
      <c r="H7368" s="33">
        <v>199706.82</v>
      </c>
      <c r="I7368" s="33">
        <v>9610</v>
      </c>
      <c r="J7368" s="33">
        <v>543</v>
      </c>
      <c r="K7368" s="33">
        <v>6000</v>
      </c>
      <c r="L7368" s="33">
        <v>1</v>
      </c>
      <c r="M7368" s="33">
        <v>1</v>
      </c>
      <c r="N7368" s="33">
        <v>224713.69</v>
      </c>
      <c r="O7368" s="33">
        <v>1201.8</v>
      </c>
      <c r="P7368" s="33">
        <v>3118</v>
      </c>
    </row>
    <row r="7369" spans="1:16">
      <c r="A7369" s="27" t="s">
        <v>1100</v>
      </c>
      <c r="B7369" s="31">
        <v>202601</v>
      </c>
      <c r="C7369" s="27" t="s">
        <v>135</v>
      </c>
      <c r="D7369" s="27" t="s">
        <v>211</v>
      </c>
      <c r="E7369" s="27" t="s">
        <v>34</v>
      </c>
      <c r="F7369" s="27" t="s">
        <v>262</v>
      </c>
      <c r="G7369" s="33">
        <v>106664.3</v>
      </c>
      <c r="H7369" s="33">
        <v>106664.3</v>
      </c>
      <c r="I7369" s="33">
        <v>5357</v>
      </c>
      <c r="J7369" s="33">
        <v>300</v>
      </c>
      <c r="K7369" s="33">
        <v>6000</v>
      </c>
      <c r="L7369" s="33">
        <v>1</v>
      </c>
      <c r="M7369" s="33">
        <v>1</v>
      </c>
      <c r="N7369" s="33">
        <v>114716.57</v>
      </c>
      <c r="O7369" s="33">
        <v>658.1</v>
      </c>
      <c r="P7369" s="33">
        <v>1714</v>
      </c>
    </row>
    <row r="7370" spans="1:16">
      <c r="A7370" s="27" t="s">
        <v>1100</v>
      </c>
      <c r="B7370" s="31">
        <v>202602</v>
      </c>
      <c r="C7370" s="27" t="s">
        <v>135</v>
      </c>
      <c r="D7370" s="27" t="s">
        <v>211</v>
      </c>
      <c r="E7370" s="27" t="s">
        <v>34</v>
      </c>
      <c r="F7370" s="27" t="s">
        <v>262</v>
      </c>
      <c r="G7370" s="33">
        <v>108900.11</v>
      </c>
      <c r="H7370" s="33">
        <v>108900.11</v>
      </c>
      <c r="I7370" s="33">
        <v>5981</v>
      </c>
      <c r="J7370" s="33">
        <v>307</v>
      </c>
      <c r="K7370" s="33">
        <v>6000</v>
      </c>
      <c r="L7370" s="33">
        <v>1</v>
      </c>
      <c r="M7370" s="33">
        <v>1</v>
      </c>
      <c r="N7370" s="33">
        <v>118707.42</v>
      </c>
      <c r="O7370" s="33">
        <v>636.5</v>
      </c>
      <c r="P7370" s="33">
        <v>1781</v>
      </c>
    </row>
    <row r="7371" spans="1:16">
      <c r="A7371" s="27" t="s">
        <v>1100</v>
      </c>
      <c r="B7371" s="31">
        <v>202603</v>
      </c>
      <c r="C7371" s="27" t="s">
        <v>135</v>
      </c>
      <c r="D7371" s="27" t="s">
        <v>211</v>
      </c>
      <c r="E7371" s="27" t="s">
        <v>34</v>
      </c>
      <c r="F7371" s="27" t="s">
        <v>262</v>
      </c>
      <c r="G7371" s="33">
        <v>141660.68</v>
      </c>
      <c r="H7371" s="33">
        <v>141660.68</v>
      </c>
      <c r="I7371" s="33">
        <v>6984</v>
      </c>
      <c r="J7371" s="33">
        <v>347</v>
      </c>
      <c r="K7371" s="33">
        <v>6000</v>
      </c>
      <c r="L7371" s="33">
        <v>1</v>
      </c>
      <c r="M7371" s="33">
        <v>1</v>
      </c>
      <c r="N7371" s="33">
        <v>148588.93</v>
      </c>
      <c r="O7371" s="33">
        <v>874.9</v>
      </c>
      <c r="P7371" s="33">
        <v>2207</v>
      </c>
    </row>
    <row r="7372" spans="1:16">
      <c r="A7372" s="27" t="s">
        <v>1100</v>
      </c>
      <c r="B7372" s="31">
        <v>202604</v>
      </c>
      <c r="C7372" s="27" t="s">
        <v>135</v>
      </c>
      <c r="D7372" s="27" t="s">
        <v>211</v>
      </c>
      <c r="E7372" s="27" t="s">
        <v>34</v>
      </c>
      <c r="F7372" s="27" t="s">
        <v>262</v>
      </c>
      <c r="G7372" s="33">
        <v>168964.58</v>
      </c>
      <c r="H7372" s="33">
        <v>168964.58</v>
      </c>
      <c r="I7372" s="33">
        <v>9412</v>
      </c>
      <c r="J7372" s="33">
        <v>499</v>
      </c>
      <c r="K7372" s="33">
        <v>6000</v>
      </c>
      <c r="L7372" s="33">
        <v>1</v>
      </c>
      <c r="M7372" s="33">
        <v>1</v>
      </c>
      <c r="N7372" s="33">
        <v>175620.36</v>
      </c>
      <c r="O7372" s="33">
        <v>1079</v>
      </c>
      <c r="P7372" s="33">
        <v>2842</v>
      </c>
    </row>
    <row r="7373" spans="1:16">
      <c r="A7373" s="27" t="s">
        <v>1100</v>
      </c>
      <c r="B7373" s="31">
        <v>202605</v>
      </c>
      <c r="C7373" s="27" t="s">
        <v>135</v>
      </c>
      <c r="D7373" s="27" t="s">
        <v>211</v>
      </c>
      <c r="E7373" s="27" t="s">
        <v>34</v>
      </c>
      <c r="F7373" s="27" t="s">
        <v>262</v>
      </c>
      <c r="G7373" s="33">
        <v>177867.58</v>
      </c>
      <c r="H7373" s="33">
        <v>177867.58</v>
      </c>
      <c r="I7373" s="33">
        <v>9266</v>
      </c>
      <c r="J7373" s="33">
        <v>441</v>
      </c>
      <c r="K7373" s="33">
        <v>6000</v>
      </c>
      <c r="L7373" s="33">
        <v>1</v>
      </c>
      <c r="M7373" s="33">
        <v>1</v>
      </c>
      <c r="N7373" s="33">
        <v>193190.42</v>
      </c>
      <c r="O7373" s="33">
        <v>1015.7</v>
      </c>
      <c r="P7373" s="33">
        <v>2979</v>
      </c>
    </row>
    <row r="7374" spans="1:16">
      <c r="A7374" s="27" t="s">
        <v>1100</v>
      </c>
      <c r="B7374" s="31">
        <v>202606</v>
      </c>
      <c r="C7374" s="27" t="s">
        <v>135</v>
      </c>
      <c r="D7374" s="27" t="s">
        <v>211</v>
      </c>
      <c r="E7374" s="27" t="s">
        <v>34</v>
      </c>
      <c r="F7374" s="27" t="s">
        <v>262</v>
      </c>
      <c r="G7374" s="33">
        <v>175503.14</v>
      </c>
      <c r="H7374" s="33">
        <v>175503.14</v>
      </c>
      <c r="I7374" s="33">
        <v>9004</v>
      </c>
      <c r="J7374" s="33">
        <v>367</v>
      </c>
      <c r="K7374" s="33">
        <v>6000</v>
      </c>
      <c r="L7374" s="33">
        <v>1</v>
      </c>
      <c r="M7374" s="33">
        <v>1</v>
      </c>
      <c r="N7374" s="33">
        <v>189563.14</v>
      </c>
      <c r="O7374" s="33">
        <v>964.8</v>
      </c>
      <c r="P7374" s="33">
        <v>2860</v>
      </c>
    </row>
    <row r="7375" spans="1:16">
      <c r="A7375" s="27" t="s">
        <v>1100</v>
      </c>
      <c r="B7375" s="31">
        <v>202607</v>
      </c>
      <c r="C7375" s="27" t="s">
        <v>135</v>
      </c>
      <c r="D7375" s="27" t="s">
        <v>211</v>
      </c>
      <c r="E7375" s="27" t="s">
        <v>34</v>
      </c>
      <c r="F7375" s="27" t="s">
        <v>262</v>
      </c>
      <c r="G7375" s="33">
        <v>156918.5</v>
      </c>
      <c r="H7375" s="33">
        <v>156918.5</v>
      </c>
      <c r="I7375" s="33">
        <v>8015</v>
      </c>
      <c r="J7375" s="33">
        <v>412</v>
      </c>
      <c r="K7375" s="33">
        <v>6000</v>
      </c>
      <c r="L7375" s="33">
        <v>1</v>
      </c>
      <c r="M7375" s="33">
        <v>1</v>
      </c>
      <c r="N7375" s="33">
        <v>169281.19</v>
      </c>
      <c r="O7375" s="33">
        <v>1018.9</v>
      </c>
      <c r="P7375" s="33">
        <v>2636</v>
      </c>
    </row>
    <row r="7376" spans="1:16">
      <c r="A7376" s="27" t="s">
        <v>1103</v>
      </c>
      <c r="B7376" s="31">
        <v>202408</v>
      </c>
      <c r="C7376" s="27" t="s">
        <v>135</v>
      </c>
      <c r="D7376" s="27" t="s">
        <v>211</v>
      </c>
      <c r="E7376" s="27" t="s">
        <v>34</v>
      </c>
      <c r="F7376" s="27" t="s">
        <v>257</v>
      </c>
      <c r="G7376" s="33">
        <v>399653.53</v>
      </c>
      <c r="H7376" s="33">
        <v>0</v>
      </c>
      <c r="I7376" s="33">
        <v>9702</v>
      </c>
      <c r="J7376" s="33">
        <v>812</v>
      </c>
      <c r="K7376" s="33">
        <v>10800</v>
      </c>
      <c r="L7376" s="33">
        <v>1</v>
      </c>
      <c r="M7376" s="33">
        <v>0</v>
      </c>
      <c r="N7376" s="33">
        <v>310375.29</v>
      </c>
      <c r="O7376" s="33">
        <v>2080.3</v>
      </c>
      <c r="P7376" s="33">
        <v>4113</v>
      </c>
    </row>
    <row r="7377" spans="1:16">
      <c r="A7377" s="27" t="s">
        <v>1103</v>
      </c>
      <c r="B7377" s="31">
        <v>202409</v>
      </c>
      <c r="C7377" s="27" t="s">
        <v>135</v>
      </c>
      <c r="D7377" s="27" t="s">
        <v>211</v>
      </c>
      <c r="E7377" s="27" t="s">
        <v>34</v>
      </c>
      <c r="F7377" s="27" t="s">
        <v>257</v>
      </c>
      <c r="G7377" s="33">
        <v>344154.98</v>
      </c>
      <c r="H7377" s="33">
        <v>0</v>
      </c>
      <c r="I7377" s="33">
        <v>8961</v>
      </c>
      <c r="J7377" s="33">
        <v>692</v>
      </c>
      <c r="K7377" s="33">
        <v>10800</v>
      </c>
      <c r="L7377" s="33">
        <v>1</v>
      </c>
      <c r="M7377" s="33">
        <v>0</v>
      </c>
      <c r="N7377" s="33">
        <v>299737.71</v>
      </c>
      <c r="O7377" s="33">
        <v>1994.2</v>
      </c>
      <c r="P7377" s="33">
        <v>3609</v>
      </c>
    </row>
    <row r="7378" spans="1:16">
      <c r="A7378" s="27" t="s">
        <v>1103</v>
      </c>
      <c r="B7378" s="31">
        <v>202410</v>
      </c>
      <c r="C7378" s="27" t="s">
        <v>135</v>
      </c>
      <c r="D7378" s="27" t="s">
        <v>211</v>
      </c>
      <c r="E7378" s="27" t="s">
        <v>34</v>
      </c>
      <c r="F7378" s="27" t="s">
        <v>257</v>
      </c>
      <c r="G7378" s="33">
        <v>396904.48</v>
      </c>
      <c r="H7378" s="33">
        <v>0</v>
      </c>
      <c r="I7378" s="33">
        <v>10288</v>
      </c>
      <c r="J7378" s="33">
        <v>924</v>
      </c>
      <c r="K7378" s="33">
        <v>10800</v>
      </c>
      <c r="L7378" s="33">
        <v>1</v>
      </c>
      <c r="M7378" s="33">
        <v>0</v>
      </c>
      <c r="N7378" s="33">
        <v>330676.43</v>
      </c>
      <c r="O7378" s="33">
        <v>2057.2</v>
      </c>
      <c r="P7378" s="33">
        <v>4145</v>
      </c>
    </row>
    <row r="7379" spans="1:16">
      <c r="A7379" s="27" t="s">
        <v>1103</v>
      </c>
      <c r="B7379" s="31">
        <v>202411</v>
      </c>
      <c r="C7379" s="27" t="s">
        <v>135</v>
      </c>
      <c r="D7379" s="27" t="s">
        <v>211</v>
      </c>
      <c r="E7379" s="27" t="s">
        <v>34</v>
      </c>
      <c r="F7379" s="27" t="s">
        <v>257</v>
      </c>
      <c r="G7379" s="33">
        <v>502494.89</v>
      </c>
      <c r="H7379" s="33">
        <v>0</v>
      </c>
      <c r="I7379" s="33">
        <v>12494</v>
      </c>
      <c r="J7379" s="33">
        <v>977</v>
      </c>
      <c r="K7379" s="33">
        <v>10800</v>
      </c>
      <c r="L7379" s="33">
        <v>1</v>
      </c>
      <c r="M7379" s="33">
        <v>0</v>
      </c>
      <c r="N7379" s="33">
        <v>400811.51</v>
      </c>
      <c r="O7379" s="33">
        <v>2718.1</v>
      </c>
      <c r="P7379" s="33">
        <v>4974</v>
      </c>
    </row>
    <row r="7380" spans="1:16">
      <c r="A7380" s="27" t="s">
        <v>1103</v>
      </c>
      <c r="B7380" s="31">
        <v>202412</v>
      </c>
      <c r="C7380" s="27" t="s">
        <v>135</v>
      </c>
      <c r="D7380" s="27" t="s">
        <v>211</v>
      </c>
      <c r="E7380" s="27" t="s">
        <v>34</v>
      </c>
      <c r="F7380" s="27" t="s">
        <v>257</v>
      </c>
      <c r="G7380" s="33">
        <v>570001.61</v>
      </c>
      <c r="H7380" s="33">
        <v>0</v>
      </c>
      <c r="I7380" s="33">
        <v>14360</v>
      </c>
      <c r="J7380" s="33">
        <v>1119</v>
      </c>
      <c r="K7380" s="33">
        <v>10800</v>
      </c>
      <c r="L7380" s="33">
        <v>1</v>
      </c>
      <c r="M7380" s="33">
        <v>0</v>
      </c>
      <c r="N7380" s="33">
        <v>462124.84</v>
      </c>
      <c r="O7380" s="33">
        <v>3391.9</v>
      </c>
      <c r="P7380" s="33">
        <v>5983</v>
      </c>
    </row>
    <row r="7381" spans="1:16">
      <c r="A7381" s="27" t="s">
        <v>1103</v>
      </c>
      <c r="B7381" s="31">
        <v>202501</v>
      </c>
      <c r="C7381" s="27" t="s">
        <v>135</v>
      </c>
      <c r="D7381" s="27" t="s">
        <v>211</v>
      </c>
      <c r="E7381" s="27" t="s">
        <v>34</v>
      </c>
      <c r="F7381" s="27" t="s">
        <v>257</v>
      </c>
      <c r="G7381" s="33">
        <v>271156.17</v>
      </c>
      <c r="H7381" s="33">
        <v>271156.17</v>
      </c>
      <c r="I7381" s="33">
        <v>6345</v>
      </c>
      <c r="J7381" s="33">
        <v>431</v>
      </c>
      <c r="K7381" s="33">
        <v>10800</v>
      </c>
      <c r="L7381" s="33">
        <v>1</v>
      </c>
      <c r="M7381" s="33">
        <v>1</v>
      </c>
      <c r="N7381" s="33">
        <v>235915.21</v>
      </c>
      <c r="O7381" s="33">
        <v>1530.2</v>
      </c>
      <c r="P7381" s="33">
        <v>2671</v>
      </c>
    </row>
    <row r="7382" spans="1:16">
      <c r="A7382" s="27" t="s">
        <v>1103</v>
      </c>
      <c r="B7382" s="31">
        <v>202502</v>
      </c>
      <c r="C7382" s="27" t="s">
        <v>135</v>
      </c>
      <c r="D7382" s="27" t="s">
        <v>211</v>
      </c>
      <c r="E7382" s="27" t="s">
        <v>34</v>
      </c>
      <c r="F7382" s="27" t="s">
        <v>257</v>
      </c>
      <c r="G7382" s="33">
        <v>319497.94</v>
      </c>
      <c r="H7382" s="33">
        <v>319497.94</v>
      </c>
      <c r="I7382" s="33">
        <v>7427</v>
      </c>
      <c r="J7382" s="33">
        <v>540</v>
      </c>
      <c r="K7382" s="33">
        <v>10800</v>
      </c>
      <c r="L7382" s="33">
        <v>1</v>
      </c>
      <c r="M7382" s="33">
        <v>1</v>
      </c>
      <c r="N7382" s="33">
        <v>244122.41</v>
      </c>
      <c r="O7382" s="33">
        <v>1711.6</v>
      </c>
      <c r="P7382" s="33">
        <v>3167</v>
      </c>
    </row>
    <row r="7383" spans="1:16">
      <c r="A7383" s="27" t="s">
        <v>1103</v>
      </c>
      <c r="B7383" s="31">
        <v>202503</v>
      </c>
      <c r="C7383" s="27" t="s">
        <v>135</v>
      </c>
      <c r="D7383" s="27" t="s">
        <v>211</v>
      </c>
      <c r="E7383" s="27" t="s">
        <v>34</v>
      </c>
      <c r="F7383" s="27" t="s">
        <v>257</v>
      </c>
      <c r="G7383" s="33">
        <v>370197.92</v>
      </c>
      <c r="H7383" s="33">
        <v>370197.92</v>
      </c>
      <c r="I7383" s="33">
        <v>9853</v>
      </c>
      <c r="J7383" s="33">
        <v>763</v>
      </c>
      <c r="K7383" s="33">
        <v>10800</v>
      </c>
      <c r="L7383" s="33">
        <v>1</v>
      </c>
      <c r="M7383" s="33">
        <v>1</v>
      </c>
      <c r="N7383" s="33">
        <v>305573.88</v>
      </c>
      <c r="O7383" s="33">
        <v>2103.9</v>
      </c>
      <c r="P7383" s="33">
        <v>3959</v>
      </c>
    </row>
    <row r="7384" spans="1:16">
      <c r="A7384" s="27" t="s">
        <v>1103</v>
      </c>
      <c r="B7384" s="31">
        <v>202504</v>
      </c>
      <c r="C7384" s="27" t="s">
        <v>135</v>
      </c>
      <c r="D7384" s="27" t="s">
        <v>211</v>
      </c>
      <c r="E7384" s="27" t="s">
        <v>34</v>
      </c>
      <c r="F7384" s="27" t="s">
        <v>257</v>
      </c>
      <c r="G7384" s="33">
        <v>446268.29</v>
      </c>
      <c r="H7384" s="33">
        <v>446268.29</v>
      </c>
      <c r="I7384" s="33">
        <v>11057</v>
      </c>
      <c r="J7384" s="33">
        <v>848</v>
      </c>
      <c r="K7384" s="33">
        <v>10800</v>
      </c>
      <c r="L7384" s="33">
        <v>1</v>
      </c>
      <c r="M7384" s="33">
        <v>1</v>
      </c>
      <c r="N7384" s="33">
        <v>361164.15</v>
      </c>
      <c r="O7384" s="33">
        <v>2587.7</v>
      </c>
      <c r="P7384" s="33">
        <v>4628</v>
      </c>
    </row>
    <row r="7385" spans="1:16">
      <c r="A7385" s="27" t="s">
        <v>1103</v>
      </c>
      <c r="B7385" s="31">
        <v>202505</v>
      </c>
      <c r="C7385" s="27" t="s">
        <v>135</v>
      </c>
      <c r="D7385" s="27" t="s">
        <v>211</v>
      </c>
      <c r="E7385" s="27" t="s">
        <v>34</v>
      </c>
      <c r="F7385" s="27" t="s">
        <v>257</v>
      </c>
      <c r="G7385" s="33">
        <v>439596.2</v>
      </c>
      <c r="H7385" s="33">
        <v>439596.2</v>
      </c>
      <c r="I7385" s="33">
        <v>10636</v>
      </c>
      <c r="J7385" s="33">
        <v>774</v>
      </c>
      <c r="K7385" s="33">
        <v>10800</v>
      </c>
      <c r="L7385" s="33">
        <v>1</v>
      </c>
      <c r="M7385" s="33">
        <v>1</v>
      </c>
      <c r="N7385" s="33">
        <v>397297.08</v>
      </c>
      <c r="O7385" s="33">
        <v>2578.5</v>
      </c>
      <c r="P7385" s="33">
        <v>4470</v>
      </c>
    </row>
    <row r="7386" spans="1:16">
      <c r="A7386" s="27" t="s">
        <v>1103</v>
      </c>
      <c r="B7386" s="31">
        <v>202506</v>
      </c>
      <c r="C7386" s="27" t="s">
        <v>135</v>
      </c>
      <c r="D7386" s="27" t="s">
        <v>211</v>
      </c>
      <c r="E7386" s="27" t="s">
        <v>34</v>
      </c>
      <c r="F7386" s="27" t="s">
        <v>257</v>
      </c>
      <c r="G7386" s="33">
        <v>511930.94</v>
      </c>
      <c r="H7386" s="33">
        <v>511930.94</v>
      </c>
      <c r="I7386" s="33">
        <v>12031</v>
      </c>
      <c r="J7386" s="33">
        <v>1009</v>
      </c>
      <c r="K7386" s="33">
        <v>10800</v>
      </c>
      <c r="L7386" s="33">
        <v>1</v>
      </c>
      <c r="M7386" s="33">
        <v>1</v>
      </c>
      <c r="N7386" s="33">
        <v>389837.56</v>
      </c>
      <c r="O7386" s="33">
        <v>2795.9</v>
      </c>
      <c r="P7386" s="33">
        <v>5084</v>
      </c>
    </row>
    <row r="7387" spans="1:16">
      <c r="A7387" s="27" t="s">
        <v>1103</v>
      </c>
      <c r="B7387" s="31">
        <v>202507</v>
      </c>
      <c r="C7387" s="27" t="s">
        <v>135</v>
      </c>
      <c r="D7387" s="27" t="s">
        <v>211</v>
      </c>
      <c r="E7387" s="27" t="s">
        <v>34</v>
      </c>
      <c r="F7387" s="27" t="s">
        <v>257</v>
      </c>
      <c r="G7387" s="33">
        <v>404902.91</v>
      </c>
      <c r="H7387" s="33">
        <v>404902.91</v>
      </c>
      <c r="I7387" s="33">
        <v>11763</v>
      </c>
      <c r="J7387" s="33">
        <v>991</v>
      </c>
      <c r="K7387" s="33">
        <v>10800</v>
      </c>
      <c r="L7387" s="33">
        <v>1</v>
      </c>
      <c r="M7387" s="33">
        <v>1</v>
      </c>
      <c r="N7387" s="33">
        <v>348127.63</v>
      </c>
      <c r="O7387" s="33">
        <v>2117.9</v>
      </c>
      <c r="P7387" s="33">
        <v>4554</v>
      </c>
    </row>
    <row r="7388" spans="1:16">
      <c r="A7388" s="27" t="s">
        <v>1103</v>
      </c>
      <c r="B7388" s="31">
        <v>202508</v>
      </c>
      <c r="C7388" s="27" t="s">
        <v>135</v>
      </c>
      <c r="D7388" s="27" t="s">
        <v>211</v>
      </c>
      <c r="E7388" s="27" t="s">
        <v>34</v>
      </c>
      <c r="F7388" s="27" t="s">
        <v>257</v>
      </c>
      <c r="G7388" s="33">
        <v>394897.27</v>
      </c>
      <c r="H7388" s="33">
        <v>394897.27</v>
      </c>
      <c r="I7388" s="33">
        <v>9836</v>
      </c>
      <c r="J7388" s="33">
        <v>687</v>
      </c>
      <c r="K7388" s="33">
        <v>10800</v>
      </c>
      <c r="L7388" s="33">
        <v>1</v>
      </c>
      <c r="M7388" s="33">
        <v>1</v>
      </c>
      <c r="N7388" s="33">
        <v>336757.19</v>
      </c>
      <c r="O7388" s="33">
        <v>2212.8</v>
      </c>
      <c r="P7388" s="33">
        <v>4040</v>
      </c>
    </row>
    <row r="7389" spans="1:16">
      <c r="A7389" s="27" t="s">
        <v>1103</v>
      </c>
      <c r="B7389" s="31">
        <v>202509</v>
      </c>
      <c r="C7389" s="27" t="s">
        <v>135</v>
      </c>
      <c r="D7389" s="27" t="s">
        <v>211</v>
      </c>
      <c r="E7389" s="27" t="s">
        <v>34</v>
      </c>
      <c r="F7389" s="27" t="s">
        <v>257</v>
      </c>
      <c r="G7389" s="33">
        <v>413689.3</v>
      </c>
      <c r="H7389" s="33">
        <v>413689.3</v>
      </c>
      <c r="I7389" s="33">
        <v>10449</v>
      </c>
      <c r="J7389" s="33">
        <v>708</v>
      </c>
      <c r="K7389" s="33">
        <v>10800</v>
      </c>
      <c r="L7389" s="33">
        <v>1</v>
      </c>
      <c r="M7389" s="33">
        <v>1</v>
      </c>
      <c r="N7389" s="33">
        <v>325215.42</v>
      </c>
      <c r="O7389" s="33">
        <v>2316.9</v>
      </c>
      <c r="P7389" s="33">
        <v>4308</v>
      </c>
    </row>
    <row r="7390" spans="1:16">
      <c r="A7390" s="27" t="s">
        <v>1103</v>
      </c>
      <c r="B7390" s="31">
        <v>202510</v>
      </c>
      <c r="C7390" s="27" t="s">
        <v>135</v>
      </c>
      <c r="D7390" s="27" t="s">
        <v>211</v>
      </c>
      <c r="E7390" s="27" t="s">
        <v>34</v>
      </c>
      <c r="F7390" s="27" t="s">
        <v>257</v>
      </c>
      <c r="G7390" s="33">
        <v>453156.75</v>
      </c>
      <c r="H7390" s="33">
        <v>453156.75</v>
      </c>
      <c r="I7390" s="33">
        <v>11298</v>
      </c>
      <c r="J7390" s="33">
        <v>938</v>
      </c>
      <c r="K7390" s="33">
        <v>10800</v>
      </c>
      <c r="L7390" s="33">
        <v>1</v>
      </c>
      <c r="M7390" s="33">
        <v>1</v>
      </c>
      <c r="N7390" s="33">
        <v>358783.93</v>
      </c>
      <c r="O7390" s="33">
        <v>2391.1</v>
      </c>
      <c r="P7390" s="33">
        <v>4586</v>
      </c>
    </row>
    <row r="7391" spans="1:16">
      <c r="A7391" s="27" t="s">
        <v>1103</v>
      </c>
      <c r="B7391" s="31">
        <v>202511</v>
      </c>
      <c r="C7391" s="27" t="s">
        <v>135</v>
      </c>
      <c r="D7391" s="27" t="s">
        <v>211</v>
      </c>
      <c r="E7391" s="27" t="s">
        <v>34</v>
      </c>
      <c r="F7391" s="27" t="s">
        <v>257</v>
      </c>
      <c r="G7391" s="33">
        <v>553047.03</v>
      </c>
      <c r="H7391" s="33">
        <v>553047.03</v>
      </c>
      <c r="I7391" s="33">
        <v>14529</v>
      </c>
      <c r="J7391" s="33">
        <v>1144</v>
      </c>
      <c r="K7391" s="33">
        <v>10800</v>
      </c>
      <c r="L7391" s="33">
        <v>1</v>
      </c>
      <c r="M7391" s="33">
        <v>1</v>
      </c>
      <c r="N7391" s="33">
        <v>434880.48</v>
      </c>
      <c r="O7391" s="33">
        <v>3222.8</v>
      </c>
      <c r="P7391" s="33">
        <v>5727</v>
      </c>
    </row>
    <row r="7392" spans="1:16">
      <c r="A7392" s="27" t="s">
        <v>1103</v>
      </c>
      <c r="B7392" s="31">
        <v>202512</v>
      </c>
      <c r="C7392" s="27" t="s">
        <v>135</v>
      </c>
      <c r="D7392" s="27" t="s">
        <v>211</v>
      </c>
      <c r="E7392" s="27" t="s">
        <v>34</v>
      </c>
      <c r="F7392" s="27" t="s">
        <v>257</v>
      </c>
      <c r="G7392" s="33">
        <v>615549.16</v>
      </c>
      <c r="H7392" s="33">
        <v>615549.16</v>
      </c>
      <c r="I7392" s="33">
        <v>15997</v>
      </c>
      <c r="J7392" s="33">
        <v>1239</v>
      </c>
      <c r="K7392" s="33">
        <v>10800</v>
      </c>
      <c r="L7392" s="33">
        <v>1</v>
      </c>
      <c r="M7392" s="33">
        <v>1</v>
      </c>
      <c r="N7392" s="33">
        <v>501405.46</v>
      </c>
      <c r="O7392" s="33">
        <v>3338.1</v>
      </c>
      <c r="P7392" s="33">
        <v>6542</v>
      </c>
    </row>
    <row r="7393" spans="1:16">
      <c r="A7393" s="27" t="s">
        <v>1103</v>
      </c>
      <c r="B7393" s="31">
        <v>202601</v>
      </c>
      <c r="C7393" s="27" t="s">
        <v>135</v>
      </c>
      <c r="D7393" s="27" t="s">
        <v>211</v>
      </c>
      <c r="E7393" s="27" t="s">
        <v>34</v>
      </c>
      <c r="F7393" s="27" t="s">
        <v>257</v>
      </c>
      <c r="G7393" s="33">
        <v>326587.41</v>
      </c>
      <c r="H7393" s="33">
        <v>326587.41</v>
      </c>
      <c r="I7393" s="33">
        <v>7868</v>
      </c>
      <c r="J7393" s="33">
        <v>595</v>
      </c>
      <c r="K7393" s="33">
        <v>10800</v>
      </c>
      <c r="L7393" s="33">
        <v>1</v>
      </c>
      <c r="M7393" s="33">
        <v>1</v>
      </c>
      <c r="N7393" s="33">
        <v>255968.01</v>
      </c>
      <c r="O7393" s="33">
        <v>1866.7</v>
      </c>
      <c r="P7393" s="33">
        <v>3218</v>
      </c>
    </row>
    <row r="7394" spans="1:16">
      <c r="A7394" s="27" t="s">
        <v>1103</v>
      </c>
      <c r="B7394" s="31">
        <v>202602</v>
      </c>
      <c r="C7394" s="27" t="s">
        <v>135</v>
      </c>
      <c r="D7394" s="27" t="s">
        <v>211</v>
      </c>
      <c r="E7394" s="27" t="s">
        <v>34</v>
      </c>
      <c r="F7394" s="27" t="s">
        <v>257</v>
      </c>
      <c r="G7394" s="33">
        <v>343869.82</v>
      </c>
      <c r="H7394" s="33">
        <v>343869.82</v>
      </c>
      <c r="I7394" s="33">
        <v>8341</v>
      </c>
      <c r="J7394" s="33">
        <v>640</v>
      </c>
      <c r="K7394" s="33">
        <v>10800</v>
      </c>
      <c r="L7394" s="33">
        <v>1</v>
      </c>
      <c r="M7394" s="33">
        <v>1</v>
      </c>
      <c r="N7394" s="33">
        <v>264872.81</v>
      </c>
      <c r="O7394" s="33">
        <v>1819</v>
      </c>
      <c r="P7394" s="33">
        <v>3486</v>
      </c>
    </row>
    <row r="7395" spans="1:16">
      <c r="A7395" s="27" t="s">
        <v>1103</v>
      </c>
      <c r="B7395" s="31">
        <v>202603</v>
      </c>
      <c r="C7395" s="27" t="s">
        <v>135</v>
      </c>
      <c r="D7395" s="27" t="s">
        <v>211</v>
      </c>
      <c r="E7395" s="27" t="s">
        <v>34</v>
      </c>
      <c r="F7395" s="27" t="s">
        <v>257</v>
      </c>
      <c r="G7395" s="33">
        <v>394425.91</v>
      </c>
      <c r="H7395" s="33">
        <v>394425.91</v>
      </c>
      <c r="I7395" s="33">
        <v>9042</v>
      </c>
      <c r="J7395" s="33">
        <v>735</v>
      </c>
      <c r="K7395" s="33">
        <v>10800</v>
      </c>
      <c r="L7395" s="33">
        <v>1</v>
      </c>
      <c r="M7395" s="33">
        <v>1</v>
      </c>
      <c r="N7395" s="33">
        <v>331547.66</v>
      </c>
      <c r="O7395" s="33">
        <v>2248.2</v>
      </c>
      <c r="P7395" s="33">
        <v>3788</v>
      </c>
    </row>
    <row r="7396" spans="1:16">
      <c r="A7396" s="27" t="s">
        <v>1103</v>
      </c>
      <c r="B7396" s="31">
        <v>202604</v>
      </c>
      <c r="C7396" s="27" t="s">
        <v>135</v>
      </c>
      <c r="D7396" s="27" t="s">
        <v>211</v>
      </c>
      <c r="E7396" s="27" t="s">
        <v>34</v>
      </c>
      <c r="F7396" s="27" t="s">
        <v>257</v>
      </c>
      <c r="G7396" s="33">
        <v>467805.02</v>
      </c>
      <c r="H7396" s="33">
        <v>467805.02</v>
      </c>
      <c r="I7396" s="33">
        <v>11876</v>
      </c>
      <c r="J7396" s="33">
        <v>1081</v>
      </c>
      <c r="K7396" s="33">
        <v>10800</v>
      </c>
      <c r="L7396" s="33">
        <v>1</v>
      </c>
      <c r="M7396" s="33">
        <v>1</v>
      </c>
      <c r="N7396" s="33">
        <v>391863.11</v>
      </c>
      <c r="O7396" s="33">
        <v>2536.5</v>
      </c>
      <c r="P7396" s="33">
        <v>4971</v>
      </c>
    </row>
    <row r="7397" spans="1:16">
      <c r="A7397" s="27" t="s">
        <v>1103</v>
      </c>
      <c r="B7397" s="31">
        <v>202605</v>
      </c>
      <c r="C7397" s="27" t="s">
        <v>135</v>
      </c>
      <c r="D7397" s="27" t="s">
        <v>211</v>
      </c>
      <c r="E7397" s="27" t="s">
        <v>34</v>
      </c>
      <c r="F7397" s="27" t="s">
        <v>257</v>
      </c>
      <c r="G7397" s="33">
        <v>496421.54</v>
      </c>
      <c r="H7397" s="33">
        <v>496421.54</v>
      </c>
      <c r="I7397" s="33">
        <v>13978</v>
      </c>
      <c r="J7397" s="33">
        <v>1095</v>
      </c>
      <c r="K7397" s="33">
        <v>10800</v>
      </c>
      <c r="L7397" s="33">
        <v>1</v>
      </c>
      <c r="M7397" s="33">
        <v>1</v>
      </c>
      <c r="N7397" s="33">
        <v>431067.33</v>
      </c>
      <c r="O7397" s="33">
        <v>2507.7</v>
      </c>
      <c r="P7397" s="33">
        <v>5476</v>
      </c>
    </row>
    <row r="7398" spans="1:16">
      <c r="A7398" s="27" t="s">
        <v>1103</v>
      </c>
      <c r="B7398" s="31">
        <v>202606</v>
      </c>
      <c r="C7398" s="27" t="s">
        <v>135</v>
      </c>
      <c r="D7398" s="27" t="s">
        <v>211</v>
      </c>
      <c r="E7398" s="27" t="s">
        <v>34</v>
      </c>
      <c r="F7398" s="27" t="s">
        <v>257</v>
      </c>
      <c r="G7398" s="33">
        <v>527265.45</v>
      </c>
      <c r="H7398" s="33">
        <v>527265.45</v>
      </c>
      <c r="I7398" s="33">
        <v>13978</v>
      </c>
      <c r="J7398" s="33">
        <v>1241</v>
      </c>
      <c r="K7398" s="33">
        <v>10800</v>
      </c>
      <c r="L7398" s="33">
        <v>1</v>
      </c>
      <c r="M7398" s="33">
        <v>1</v>
      </c>
      <c r="N7398" s="33">
        <v>422973.75</v>
      </c>
      <c r="O7398" s="33">
        <v>2935.9</v>
      </c>
      <c r="P7398" s="33">
        <v>5539</v>
      </c>
    </row>
    <row r="7399" spans="1:16">
      <c r="A7399" s="27" t="s">
        <v>1103</v>
      </c>
      <c r="B7399" s="31">
        <v>202607</v>
      </c>
      <c r="C7399" s="27" t="s">
        <v>135</v>
      </c>
      <c r="D7399" s="27" t="s">
        <v>211</v>
      </c>
      <c r="E7399" s="27" t="s">
        <v>34</v>
      </c>
      <c r="F7399" s="27" t="s">
        <v>257</v>
      </c>
      <c r="G7399" s="33">
        <v>433270.43</v>
      </c>
      <c r="H7399" s="33">
        <v>433270.43</v>
      </c>
      <c r="I7399" s="33">
        <v>10960</v>
      </c>
      <c r="J7399" s="33">
        <v>903</v>
      </c>
      <c r="K7399" s="33">
        <v>10800</v>
      </c>
      <c r="L7399" s="33">
        <v>1</v>
      </c>
      <c r="M7399" s="33">
        <v>1</v>
      </c>
      <c r="N7399" s="33">
        <v>377718.48</v>
      </c>
      <c r="O7399" s="33">
        <v>2489.9</v>
      </c>
      <c r="P7399" s="33">
        <v>4612</v>
      </c>
    </row>
    <row r="7400" spans="1:16">
      <c r="A7400" s="27" t="s">
        <v>1104</v>
      </c>
      <c r="B7400" s="31">
        <v>202408</v>
      </c>
      <c r="C7400" s="27" t="s">
        <v>135</v>
      </c>
      <c r="D7400" s="27" t="s">
        <v>211</v>
      </c>
      <c r="E7400" s="27" t="s">
        <v>34</v>
      </c>
      <c r="F7400" s="27" t="s">
        <v>257</v>
      </c>
      <c r="G7400" s="33">
        <v>218442.75</v>
      </c>
      <c r="H7400" s="33">
        <v>0</v>
      </c>
      <c r="I7400" s="33">
        <v>5404</v>
      </c>
      <c r="J7400" s="33">
        <v>407</v>
      </c>
      <c r="K7400" s="33">
        <v>8800</v>
      </c>
      <c r="L7400" s="33">
        <v>1</v>
      </c>
      <c r="M7400" s="33">
        <v>0</v>
      </c>
      <c r="N7400" s="33">
        <v>254670.6</v>
      </c>
      <c r="O7400" s="33">
        <v>1184.9</v>
      </c>
      <c r="P7400" s="33">
        <v>2216</v>
      </c>
    </row>
    <row r="7401" spans="1:16">
      <c r="A7401" s="27" t="s">
        <v>1104</v>
      </c>
      <c r="B7401" s="31">
        <v>202409</v>
      </c>
      <c r="C7401" s="27" t="s">
        <v>135</v>
      </c>
      <c r="D7401" s="27" t="s">
        <v>211</v>
      </c>
      <c r="E7401" s="27" t="s">
        <v>34</v>
      </c>
      <c r="F7401" s="27" t="s">
        <v>257</v>
      </c>
      <c r="G7401" s="33">
        <v>213421.28</v>
      </c>
      <c r="H7401" s="33">
        <v>0</v>
      </c>
      <c r="I7401" s="33">
        <v>5548</v>
      </c>
      <c r="J7401" s="33">
        <v>467</v>
      </c>
      <c r="K7401" s="33">
        <v>8800</v>
      </c>
      <c r="L7401" s="33">
        <v>1</v>
      </c>
      <c r="M7401" s="33">
        <v>0</v>
      </c>
      <c r="N7401" s="33">
        <v>245942.21</v>
      </c>
      <c r="O7401" s="33">
        <v>1255.9</v>
      </c>
      <c r="P7401" s="33">
        <v>2250</v>
      </c>
    </row>
    <row r="7402" spans="1:16">
      <c r="A7402" s="27" t="s">
        <v>1104</v>
      </c>
      <c r="B7402" s="31">
        <v>202410</v>
      </c>
      <c r="C7402" s="27" t="s">
        <v>135</v>
      </c>
      <c r="D7402" s="27" t="s">
        <v>211</v>
      </c>
      <c r="E7402" s="27" t="s">
        <v>34</v>
      </c>
      <c r="F7402" s="27" t="s">
        <v>257</v>
      </c>
      <c r="G7402" s="33">
        <v>215241.87</v>
      </c>
      <c r="H7402" s="33">
        <v>0</v>
      </c>
      <c r="I7402" s="33">
        <v>5676</v>
      </c>
      <c r="J7402" s="33">
        <v>502</v>
      </c>
      <c r="K7402" s="33">
        <v>8800</v>
      </c>
      <c r="L7402" s="33">
        <v>1</v>
      </c>
      <c r="M7402" s="33">
        <v>0</v>
      </c>
      <c r="N7402" s="33">
        <v>271328.19</v>
      </c>
      <c r="O7402" s="33">
        <v>1222.9</v>
      </c>
      <c r="P7402" s="33">
        <v>2273</v>
      </c>
    </row>
    <row r="7403" spans="1:16">
      <c r="A7403" s="27" t="s">
        <v>1104</v>
      </c>
      <c r="B7403" s="31">
        <v>202411</v>
      </c>
      <c r="C7403" s="27" t="s">
        <v>135</v>
      </c>
      <c r="D7403" s="27" t="s">
        <v>211</v>
      </c>
      <c r="E7403" s="27" t="s">
        <v>34</v>
      </c>
      <c r="F7403" s="27" t="s">
        <v>257</v>
      </c>
      <c r="G7403" s="33">
        <v>292854.81</v>
      </c>
      <c r="H7403" s="33">
        <v>0</v>
      </c>
      <c r="I7403" s="33">
        <v>7348</v>
      </c>
      <c r="J7403" s="33">
        <v>545</v>
      </c>
      <c r="K7403" s="33">
        <v>8800</v>
      </c>
      <c r="L7403" s="33">
        <v>1</v>
      </c>
      <c r="M7403" s="33">
        <v>0</v>
      </c>
      <c r="N7403" s="33">
        <v>328875.76</v>
      </c>
      <c r="O7403" s="33">
        <v>1640.9</v>
      </c>
      <c r="P7403" s="33">
        <v>3077</v>
      </c>
    </row>
    <row r="7404" spans="1:16">
      <c r="A7404" s="27" t="s">
        <v>1104</v>
      </c>
      <c r="B7404" s="31">
        <v>202412</v>
      </c>
      <c r="C7404" s="27" t="s">
        <v>135</v>
      </c>
      <c r="D7404" s="27" t="s">
        <v>211</v>
      </c>
      <c r="E7404" s="27" t="s">
        <v>34</v>
      </c>
      <c r="F7404" s="27" t="s">
        <v>257</v>
      </c>
      <c r="G7404" s="33">
        <v>354336.3</v>
      </c>
      <c r="H7404" s="33">
        <v>0</v>
      </c>
      <c r="I7404" s="33">
        <v>8815</v>
      </c>
      <c r="J7404" s="33">
        <v>713</v>
      </c>
      <c r="K7404" s="33">
        <v>8800</v>
      </c>
      <c r="L7404" s="33">
        <v>1</v>
      </c>
      <c r="M7404" s="33">
        <v>0</v>
      </c>
      <c r="N7404" s="33">
        <v>379184.87</v>
      </c>
      <c r="O7404" s="33">
        <v>1894.2</v>
      </c>
      <c r="P7404" s="33">
        <v>3660</v>
      </c>
    </row>
    <row r="7405" spans="1:16">
      <c r="A7405" s="27" t="s">
        <v>1104</v>
      </c>
      <c r="B7405" s="31">
        <v>202501</v>
      </c>
      <c r="C7405" s="27" t="s">
        <v>135</v>
      </c>
      <c r="D7405" s="27" t="s">
        <v>211</v>
      </c>
      <c r="E7405" s="27" t="s">
        <v>34</v>
      </c>
      <c r="F7405" s="27" t="s">
        <v>257</v>
      </c>
      <c r="G7405" s="33">
        <v>178475.17</v>
      </c>
      <c r="H7405" s="33">
        <v>0</v>
      </c>
      <c r="I7405" s="33">
        <v>4404</v>
      </c>
      <c r="J7405" s="33">
        <v>329</v>
      </c>
      <c r="K7405" s="33">
        <v>8800</v>
      </c>
      <c r="L7405" s="33">
        <v>1</v>
      </c>
      <c r="M7405" s="33">
        <v>0</v>
      </c>
      <c r="N7405" s="33">
        <v>193574.27</v>
      </c>
      <c r="O7405" s="33">
        <v>1050.3</v>
      </c>
      <c r="P7405" s="33">
        <v>1841</v>
      </c>
    </row>
    <row r="7406" spans="1:16">
      <c r="A7406" s="27" t="s">
        <v>1104</v>
      </c>
      <c r="B7406" s="31">
        <v>202502</v>
      </c>
      <c r="C7406" s="27" t="s">
        <v>135</v>
      </c>
      <c r="D7406" s="27" t="s">
        <v>211</v>
      </c>
      <c r="E7406" s="27" t="s">
        <v>34</v>
      </c>
      <c r="F7406" s="27" t="s">
        <v>257</v>
      </c>
      <c r="G7406" s="33">
        <v>185906.82</v>
      </c>
      <c r="H7406" s="33">
        <v>0</v>
      </c>
      <c r="I7406" s="33">
        <v>4960</v>
      </c>
      <c r="J7406" s="33">
        <v>380</v>
      </c>
      <c r="K7406" s="33">
        <v>8800</v>
      </c>
      <c r="L7406" s="33">
        <v>1</v>
      </c>
      <c r="M7406" s="33">
        <v>0</v>
      </c>
      <c r="N7406" s="33">
        <v>200308.48</v>
      </c>
      <c r="O7406" s="33">
        <v>1106.2</v>
      </c>
      <c r="P7406" s="33">
        <v>2068</v>
      </c>
    </row>
    <row r="7407" spans="1:16">
      <c r="A7407" s="27" t="s">
        <v>1104</v>
      </c>
      <c r="B7407" s="31">
        <v>202503</v>
      </c>
      <c r="C7407" s="27" t="s">
        <v>135</v>
      </c>
      <c r="D7407" s="27" t="s">
        <v>211</v>
      </c>
      <c r="E7407" s="27" t="s">
        <v>34</v>
      </c>
      <c r="F7407" s="27" t="s">
        <v>257</v>
      </c>
      <c r="G7407" s="33">
        <v>221980.68</v>
      </c>
      <c r="H7407" s="33">
        <v>221980.68</v>
      </c>
      <c r="I7407" s="33">
        <v>5390</v>
      </c>
      <c r="J7407" s="33">
        <v>372</v>
      </c>
      <c r="K7407" s="33">
        <v>8800</v>
      </c>
      <c r="L7407" s="33">
        <v>1</v>
      </c>
      <c r="M7407" s="33">
        <v>1</v>
      </c>
      <c r="N7407" s="33">
        <v>250730.93</v>
      </c>
      <c r="O7407" s="33">
        <v>1251.8</v>
      </c>
      <c r="P7407" s="33">
        <v>2272</v>
      </c>
    </row>
    <row r="7408" spans="1:16">
      <c r="A7408" s="27" t="s">
        <v>1104</v>
      </c>
      <c r="B7408" s="31">
        <v>202504</v>
      </c>
      <c r="C7408" s="27" t="s">
        <v>135</v>
      </c>
      <c r="D7408" s="27" t="s">
        <v>211</v>
      </c>
      <c r="E7408" s="27" t="s">
        <v>34</v>
      </c>
      <c r="F7408" s="27" t="s">
        <v>257</v>
      </c>
      <c r="G7408" s="33">
        <v>285448.84</v>
      </c>
      <c r="H7408" s="33">
        <v>285448.84</v>
      </c>
      <c r="I7408" s="33">
        <v>7670</v>
      </c>
      <c r="J7408" s="33">
        <v>683</v>
      </c>
      <c r="K7408" s="33">
        <v>8800</v>
      </c>
      <c r="L7408" s="33">
        <v>1</v>
      </c>
      <c r="M7408" s="33">
        <v>1</v>
      </c>
      <c r="N7408" s="33">
        <v>296344.13</v>
      </c>
      <c r="O7408" s="33">
        <v>1577.9</v>
      </c>
      <c r="P7408" s="33">
        <v>3059</v>
      </c>
    </row>
    <row r="7409" spans="1:16">
      <c r="A7409" s="27" t="s">
        <v>1104</v>
      </c>
      <c r="B7409" s="31">
        <v>202505</v>
      </c>
      <c r="C7409" s="27" t="s">
        <v>135</v>
      </c>
      <c r="D7409" s="27" t="s">
        <v>211</v>
      </c>
      <c r="E7409" s="27" t="s">
        <v>34</v>
      </c>
      <c r="F7409" s="27" t="s">
        <v>257</v>
      </c>
      <c r="G7409" s="33">
        <v>308186.29</v>
      </c>
      <c r="H7409" s="33">
        <v>308186.29</v>
      </c>
      <c r="I7409" s="33">
        <v>7931</v>
      </c>
      <c r="J7409" s="33">
        <v>735</v>
      </c>
      <c r="K7409" s="33">
        <v>8800</v>
      </c>
      <c r="L7409" s="33">
        <v>1</v>
      </c>
      <c r="M7409" s="33">
        <v>1</v>
      </c>
      <c r="N7409" s="33">
        <v>325992.08</v>
      </c>
      <c r="O7409" s="33">
        <v>1598</v>
      </c>
      <c r="P7409" s="33">
        <v>3322</v>
      </c>
    </row>
    <row r="7410" spans="1:16">
      <c r="A7410" s="27" t="s">
        <v>1104</v>
      </c>
      <c r="B7410" s="31">
        <v>202506</v>
      </c>
      <c r="C7410" s="27" t="s">
        <v>135</v>
      </c>
      <c r="D7410" s="27" t="s">
        <v>211</v>
      </c>
      <c r="E7410" s="27" t="s">
        <v>34</v>
      </c>
      <c r="F7410" s="27" t="s">
        <v>257</v>
      </c>
      <c r="G7410" s="33">
        <v>289892.58</v>
      </c>
      <c r="H7410" s="33">
        <v>289892.58</v>
      </c>
      <c r="I7410" s="33">
        <v>7443</v>
      </c>
      <c r="J7410" s="33">
        <v>557</v>
      </c>
      <c r="K7410" s="33">
        <v>8800</v>
      </c>
      <c r="L7410" s="33">
        <v>1</v>
      </c>
      <c r="M7410" s="33">
        <v>1</v>
      </c>
      <c r="N7410" s="33">
        <v>319871.37</v>
      </c>
      <c r="O7410" s="33">
        <v>1509</v>
      </c>
      <c r="P7410" s="33">
        <v>3062</v>
      </c>
    </row>
    <row r="7411" spans="1:16">
      <c r="A7411" s="27" t="s">
        <v>1104</v>
      </c>
      <c r="B7411" s="31">
        <v>202507</v>
      </c>
      <c r="C7411" s="27" t="s">
        <v>135</v>
      </c>
      <c r="D7411" s="27" t="s">
        <v>211</v>
      </c>
      <c r="E7411" s="27" t="s">
        <v>34</v>
      </c>
      <c r="F7411" s="27" t="s">
        <v>257</v>
      </c>
      <c r="G7411" s="33">
        <v>241578.9</v>
      </c>
      <c r="H7411" s="33">
        <v>241578.9</v>
      </c>
      <c r="I7411" s="33">
        <v>6258</v>
      </c>
      <c r="J7411" s="33">
        <v>504</v>
      </c>
      <c r="K7411" s="33">
        <v>8800</v>
      </c>
      <c r="L7411" s="33">
        <v>1</v>
      </c>
      <c r="M7411" s="33">
        <v>1</v>
      </c>
      <c r="N7411" s="33">
        <v>285647.33</v>
      </c>
      <c r="O7411" s="33">
        <v>1359.3</v>
      </c>
      <c r="P7411" s="33">
        <v>2582</v>
      </c>
    </row>
    <row r="7412" spans="1:16">
      <c r="A7412" s="27" t="s">
        <v>1104</v>
      </c>
      <c r="B7412" s="31">
        <v>202508</v>
      </c>
      <c r="C7412" s="27" t="s">
        <v>135</v>
      </c>
      <c r="D7412" s="27" t="s">
        <v>211</v>
      </c>
      <c r="E7412" s="27" t="s">
        <v>34</v>
      </c>
      <c r="F7412" s="27" t="s">
        <v>257</v>
      </c>
      <c r="G7412" s="33">
        <v>233869.84</v>
      </c>
      <c r="H7412" s="33">
        <v>233869.84</v>
      </c>
      <c r="I7412" s="33">
        <v>5432</v>
      </c>
      <c r="J7412" s="33">
        <v>398</v>
      </c>
      <c r="K7412" s="33">
        <v>8800</v>
      </c>
      <c r="L7412" s="33">
        <v>1</v>
      </c>
      <c r="M7412" s="33">
        <v>1</v>
      </c>
      <c r="N7412" s="33">
        <v>276317.61</v>
      </c>
      <c r="O7412" s="33">
        <v>1259.9</v>
      </c>
      <c r="P7412" s="33">
        <v>2331</v>
      </c>
    </row>
    <row r="7413" spans="1:16">
      <c r="A7413" s="27" t="s">
        <v>1104</v>
      </c>
      <c r="B7413" s="31">
        <v>202509</v>
      </c>
      <c r="C7413" s="27" t="s">
        <v>135</v>
      </c>
      <c r="D7413" s="27" t="s">
        <v>211</v>
      </c>
      <c r="E7413" s="27" t="s">
        <v>34</v>
      </c>
      <c r="F7413" s="27" t="s">
        <v>257</v>
      </c>
      <c r="G7413" s="33">
        <v>221614.45</v>
      </c>
      <c r="H7413" s="33">
        <v>221614.45</v>
      </c>
      <c r="I7413" s="33">
        <v>5299</v>
      </c>
      <c r="J7413" s="33">
        <v>354</v>
      </c>
      <c r="K7413" s="33">
        <v>8800</v>
      </c>
      <c r="L7413" s="33">
        <v>1</v>
      </c>
      <c r="M7413" s="33">
        <v>1</v>
      </c>
      <c r="N7413" s="33">
        <v>266847.3</v>
      </c>
      <c r="O7413" s="33">
        <v>1241.4</v>
      </c>
      <c r="P7413" s="33">
        <v>2228</v>
      </c>
    </row>
    <row r="7414" spans="1:16">
      <c r="A7414" s="27" t="s">
        <v>1104</v>
      </c>
      <c r="B7414" s="31">
        <v>202510</v>
      </c>
      <c r="C7414" s="27" t="s">
        <v>135</v>
      </c>
      <c r="D7414" s="27" t="s">
        <v>211</v>
      </c>
      <c r="E7414" s="27" t="s">
        <v>34</v>
      </c>
      <c r="F7414" s="27" t="s">
        <v>257</v>
      </c>
      <c r="G7414" s="33">
        <v>249394.69</v>
      </c>
      <c r="H7414" s="33">
        <v>249394.69</v>
      </c>
      <c r="I7414" s="33">
        <v>6682</v>
      </c>
      <c r="J7414" s="33">
        <v>494</v>
      </c>
      <c r="K7414" s="33">
        <v>8800</v>
      </c>
      <c r="L7414" s="33">
        <v>1</v>
      </c>
      <c r="M7414" s="33">
        <v>1</v>
      </c>
      <c r="N7414" s="33">
        <v>294391.09</v>
      </c>
      <c r="O7414" s="33">
        <v>1318.4</v>
      </c>
      <c r="P7414" s="33">
        <v>2692</v>
      </c>
    </row>
    <row r="7415" spans="1:16">
      <c r="A7415" s="27" t="s">
        <v>1104</v>
      </c>
      <c r="B7415" s="31">
        <v>202511</v>
      </c>
      <c r="C7415" s="27" t="s">
        <v>135</v>
      </c>
      <c r="D7415" s="27" t="s">
        <v>211</v>
      </c>
      <c r="E7415" s="27" t="s">
        <v>34</v>
      </c>
      <c r="F7415" s="27" t="s">
        <v>257</v>
      </c>
      <c r="G7415" s="33">
        <v>300720.26</v>
      </c>
      <c r="H7415" s="33">
        <v>300720.26</v>
      </c>
      <c r="I7415" s="33">
        <v>7647</v>
      </c>
      <c r="J7415" s="33">
        <v>614</v>
      </c>
      <c r="K7415" s="33">
        <v>8800</v>
      </c>
      <c r="L7415" s="33">
        <v>1</v>
      </c>
      <c r="M7415" s="33">
        <v>1</v>
      </c>
      <c r="N7415" s="33">
        <v>356830.2</v>
      </c>
      <c r="O7415" s="33">
        <v>1843.5</v>
      </c>
      <c r="P7415" s="33">
        <v>3200</v>
      </c>
    </row>
    <row r="7416" spans="1:16">
      <c r="A7416" s="27" t="s">
        <v>1104</v>
      </c>
      <c r="B7416" s="31">
        <v>202512</v>
      </c>
      <c r="C7416" s="27" t="s">
        <v>135</v>
      </c>
      <c r="D7416" s="27" t="s">
        <v>211</v>
      </c>
      <c r="E7416" s="27" t="s">
        <v>34</v>
      </c>
      <c r="F7416" s="27" t="s">
        <v>257</v>
      </c>
      <c r="G7416" s="33">
        <v>368494.29</v>
      </c>
      <c r="H7416" s="33">
        <v>368494.29</v>
      </c>
      <c r="I7416" s="33">
        <v>8905</v>
      </c>
      <c r="J7416" s="33">
        <v>667</v>
      </c>
      <c r="K7416" s="33">
        <v>8800</v>
      </c>
      <c r="L7416" s="33">
        <v>1</v>
      </c>
      <c r="M7416" s="33">
        <v>1</v>
      </c>
      <c r="N7416" s="33">
        <v>411415.59</v>
      </c>
      <c r="O7416" s="33">
        <v>2021.1</v>
      </c>
      <c r="P7416" s="33">
        <v>3729</v>
      </c>
    </row>
    <row r="7417" spans="1:16">
      <c r="A7417" s="27" t="s">
        <v>1104</v>
      </c>
      <c r="B7417" s="31">
        <v>202601</v>
      </c>
      <c r="C7417" s="27" t="s">
        <v>135</v>
      </c>
      <c r="D7417" s="27" t="s">
        <v>211</v>
      </c>
      <c r="E7417" s="27" t="s">
        <v>34</v>
      </c>
      <c r="F7417" s="27" t="s">
        <v>257</v>
      </c>
      <c r="G7417" s="33">
        <v>178687.61</v>
      </c>
      <c r="H7417" s="33">
        <v>178687.61</v>
      </c>
      <c r="I7417" s="33">
        <v>4513</v>
      </c>
      <c r="J7417" s="33">
        <v>346</v>
      </c>
      <c r="K7417" s="33">
        <v>8800</v>
      </c>
      <c r="L7417" s="33">
        <v>1</v>
      </c>
      <c r="M7417" s="33">
        <v>1</v>
      </c>
      <c r="N7417" s="33">
        <v>210028.08</v>
      </c>
      <c r="O7417" s="33">
        <v>1058</v>
      </c>
      <c r="P7417" s="33">
        <v>1894</v>
      </c>
    </row>
    <row r="7418" spans="1:16">
      <c r="A7418" s="27" t="s">
        <v>1104</v>
      </c>
      <c r="B7418" s="31">
        <v>202602</v>
      </c>
      <c r="C7418" s="27" t="s">
        <v>135</v>
      </c>
      <c r="D7418" s="27" t="s">
        <v>211</v>
      </c>
      <c r="E7418" s="27" t="s">
        <v>34</v>
      </c>
      <c r="F7418" s="27" t="s">
        <v>257</v>
      </c>
      <c r="G7418" s="33">
        <v>187578.42</v>
      </c>
      <c r="H7418" s="33">
        <v>187578.42</v>
      </c>
      <c r="I7418" s="33">
        <v>4964</v>
      </c>
      <c r="J7418" s="33">
        <v>358</v>
      </c>
      <c r="K7418" s="33">
        <v>8800</v>
      </c>
      <c r="L7418" s="33">
        <v>1</v>
      </c>
      <c r="M7418" s="33">
        <v>1</v>
      </c>
      <c r="N7418" s="33">
        <v>217334.7</v>
      </c>
      <c r="O7418" s="33">
        <v>1067</v>
      </c>
      <c r="P7418" s="33">
        <v>1974</v>
      </c>
    </row>
    <row r="7419" spans="1:16">
      <c r="A7419" s="27" t="s">
        <v>1104</v>
      </c>
      <c r="B7419" s="31">
        <v>202603</v>
      </c>
      <c r="C7419" s="27" t="s">
        <v>135</v>
      </c>
      <c r="D7419" s="27" t="s">
        <v>211</v>
      </c>
      <c r="E7419" s="27" t="s">
        <v>34</v>
      </c>
      <c r="F7419" s="27" t="s">
        <v>257</v>
      </c>
      <c r="G7419" s="33">
        <v>236998.01</v>
      </c>
      <c r="H7419" s="33">
        <v>236998.01</v>
      </c>
      <c r="I7419" s="33">
        <v>5506</v>
      </c>
      <c r="J7419" s="33">
        <v>370</v>
      </c>
      <c r="K7419" s="33">
        <v>8800</v>
      </c>
      <c r="L7419" s="33">
        <v>1</v>
      </c>
      <c r="M7419" s="33">
        <v>1</v>
      </c>
      <c r="N7419" s="33">
        <v>272043.06</v>
      </c>
      <c r="O7419" s="33">
        <v>1382.3</v>
      </c>
      <c r="P7419" s="33">
        <v>2312</v>
      </c>
    </row>
    <row r="7420" spans="1:16">
      <c r="A7420" s="27" t="s">
        <v>1104</v>
      </c>
      <c r="B7420" s="31">
        <v>202604</v>
      </c>
      <c r="C7420" s="27" t="s">
        <v>135</v>
      </c>
      <c r="D7420" s="27" t="s">
        <v>211</v>
      </c>
      <c r="E7420" s="27" t="s">
        <v>34</v>
      </c>
      <c r="F7420" s="27" t="s">
        <v>257</v>
      </c>
      <c r="G7420" s="33">
        <v>319962.73</v>
      </c>
      <c r="H7420" s="33">
        <v>319962.73</v>
      </c>
      <c r="I7420" s="33">
        <v>9069</v>
      </c>
      <c r="J7420" s="33">
        <v>661</v>
      </c>
      <c r="K7420" s="33">
        <v>8800</v>
      </c>
      <c r="L7420" s="33">
        <v>1</v>
      </c>
      <c r="M7420" s="33">
        <v>1</v>
      </c>
      <c r="N7420" s="33">
        <v>321533.38</v>
      </c>
      <c r="O7420" s="33">
        <v>1828.1</v>
      </c>
      <c r="P7420" s="33">
        <v>3471</v>
      </c>
    </row>
    <row r="7421" spans="1:16">
      <c r="A7421" s="27" t="s">
        <v>1104</v>
      </c>
      <c r="B7421" s="31">
        <v>202605</v>
      </c>
      <c r="C7421" s="27" t="s">
        <v>135</v>
      </c>
      <c r="D7421" s="27" t="s">
        <v>211</v>
      </c>
      <c r="E7421" s="27" t="s">
        <v>34</v>
      </c>
      <c r="F7421" s="27" t="s">
        <v>257</v>
      </c>
      <c r="G7421" s="33">
        <v>288120.22</v>
      </c>
      <c r="H7421" s="33">
        <v>288120.22</v>
      </c>
      <c r="I7421" s="33">
        <v>7556</v>
      </c>
      <c r="J7421" s="33">
        <v>533</v>
      </c>
      <c r="K7421" s="33">
        <v>8800</v>
      </c>
      <c r="L7421" s="33">
        <v>1</v>
      </c>
      <c r="M7421" s="33">
        <v>1</v>
      </c>
      <c r="N7421" s="33">
        <v>353701.41</v>
      </c>
      <c r="O7421" s="33">
        <v>1691.8</v>
      </c>
      <c r="P7421" s="33">
        <v>2950</v>
      </c>
    </row>
    <row r="7422" spans="1:16">
      <c r="A7422" s="27" t="s">
        <v>1104</v>
      </c>
      <c r="B7422" s="31">
        <v>202606</v>
      </c>
      <c r="C7422" s="27" t="s">
        <v>135</v>
      </c>
      <c r="D7422" s="27" t="s">
        <v>211</v>
      </c>
      <c r="E7422" s="27" t="s">
        <v>34</v>
      </c>
      <c r="F7422" s="27" t="s">
        <v>257</v>
      </c>
      <c r="G7422" s="33">
        <v>276990.75</v>
      </c>
      <c r="H7422" s="33">
        <v>276990.75</v>
      </c>
      <c r="I7422" s="33">
        <v>7102</v>
      </c>
      <c r="J7422" s="33">
        <v>547</v>
      </c>
      <c r="K7422" s="33">
        <v>8800</v>
      </c>
      <c r="L7422" s="33">
        <v>1</v>
      </c>
      <c r="M7422" s="33">
        <v>1</v>
      </c>
      <c r="N7422" s="33">
        <v>347060.43</v>
      </c>
      <c r="O7422" s="33">
        <v>1579.6</v>
      </c>
      <c r="P7422" s="33">
        <v>3033</v>
      </c>
    </row>
    <row r="7423" spans="1:16">
      <c r="A7423" s="27" t="s">
        <v>1104</v>
      </c>
      <c r="B7423" s="31">
        <v>202607</v>
      </c>
      <c r="C7423" s="27" t="s">
        <v>135</v>
      </c>
      <c r="D7423" s="27" t="s">
        <v>211</v>
      </c>
      <c r="E7423" s="27" t="s">
        <v>34</v>
      </c>
      <c r="F7423" s="27" t="s">
        <v>257</v>
      </c>
      <c r="G7423" s="33">
        <v>273270.39</v>
      </c>
      <c r="H7423" s="33">
        <v>273270.39</v>
      </c>
      <c r="I7423" s="33">
        <v>6646</v>
      </c>
      <c r="J7423" s="33">
        <v>475</v>
      </c>
      <c r="K7423" s="33">
        <v>8800</v>
      </c>
      <c r="L7423" s="33">
        <v>1</v>
      </c>
      <c r="M7423" s="33">
        <v>1</v>
      </c>
      <c r="N7423" s="33">
        <v>309927.36</v>
      </c>
      <c r="O7423" s="33">
        <v>1434.8</v>
      </c>
      <c r="P7423" s="33">
        <v>2849</v>
      </c>
    </row>
    <row r="7424" spans="1:16">
      <c r="A7424" s="27" t="s">
        <v>1106</v>
      </c>
      <c r="B7424" s="31">
        <v>202512</v>
      </c>
      <c r="C7424" s="27" t="s">
        <v>135</v>
      </c>
      <c r="D7424" s="27" t="s">
        <v>211</v>
      </c>
      <c r="E7424" s="27" t="s">
        <v>34</v>
      </c>
      <c r="F7424" s="27" t="s">
        <v>257</v>
      </c>
      <c r="G7424" s="33">
        <v>310202.67</v>
      </c>
      <c r="H7424" s="33">
        <v>0</v>
      </c>
      <c r="I7424" s="33">
        <v>7990</v>
      </c>
      <c r="J7424" s="33">
        <v>633</v>
      </c>
      <c r="K7424" s="33">
        <v>10900</v>
      </c>
      <c r="L7424" s="33">
        <v>1</v>
      </c>
      <c r="M7424" s="33">
        <v>0</v>
      </c>
      <c r="N7424" s="33">
        <v>551589.66</v>
      </c>
      <c r="O7424" s="33">
        <v>1752.3</v>
      </c>
      <c r="P7424" s="33">
        <v>3203</v>
      </c>
    </row>
    <row r="7425" spans="1:16">
      <c r="A7425" s="27" t="s">
        <v>1106</v>
      </c>
      <c r="B7425" s="31">
        <v>202601</v>
      </c>
      <c r="C7425" s="27" t="s">
        <v>135</v>
      </c>
      <c r="D7425" s="27" t="s">
        <v>211</v>
      </c>
      <c r="E7425" s="27" t="s">
        <v>34</v>
      </c>
      <c r="F7425" s="27" t="s">
        <v>257</v>
      </c>
      <c r="G7425" s="33">
        <v>158905.97</v>
      </c>
      <c r="H7425" s="33">
        <v>0</v>
      </c>
      <c r="I7425" s="33">
        <v>3934</v>
      </c>
      <c r="J7425" s="33">
        <v>279</v>
      </c>
      <c r="K7425" s="33">
        <v>10900</v>
      </c>
      <c r="L7425" s="33">
        <v>1</v>
      </c>
      <c r="M7425" s="33">
        <v>0</v>
      </c>
      <c r="N7425" s="33">
        <v>281587.09</v>
      </c>
      <c r="O7425" s="33">
        <v>1021.7</v>
      </c>
      <c r="P7425" s="33">
        <v>1620</v>
      </c>
    </row>
    <row r="7426" spans="1:16">
      <c r="A7426" s="27" t="s">
        <v>1106</v>
      </c>
      <c r="B7426" s="31">
        <v>202602</v>
      </c>
      <c r="C7426" s="27" t="s">
        <v>135</v>
      </c>
      <c r="D7426" s="27" t="s">
        <v>211</v>
      </c>
      <c r="E7426" s="27" t="s">
        <v>34</v>
      </c>
      <c r="F7426" s="27" t="s">
        <v>257</v>
      </c>
      <c r="G7426" s="33">
        <v>194911.16</v>
      </c>
      <c r="H7426" s="33">
        <v>0</v>
      </c>
      <c r="I7426" s="33">
        <v>4832</v>
      </c>
      <c r="J7426" s="33">
        <v>403</v>
      </c>
      <c r="K7426" s="33">
        <v>10900</v>
      </c>
      <c r="L7426" s="33">
        <v>1</v>
      </c>
      <c r="M7426" s="33">
        <v>0</v>
      </c>
      <c r="N7426" s="33">
        <v>291383.16</v>
      </c>
      <c r="O7426" s="33">
        <v>1073</v>
      </c>
      <c r="P7426" s="33">
        <v>1971</v>
      </c>
    </row>
    <row r="7427" spans="1:16">
      <c r="A7427" s="27" t="s">
        <v>1106</v>
      </c>
      <c r="B7427" s="31">
        <v>202603</v>
      </c>
      <c r="C7427" s="27" t="s">
        <v>135</v>
      </c>
      <c r="D7427" s="27" t="s">
        <v>211</v>
      </c>
      <c r="E7427" s="27" t="s">
        <v>34</v>
      </c>
      <c r="F7427" s="27" t="s">
        <v>257</v>
      </c>
      <c r="G7427" s="33">
        <v>234072.17</v>
      </c>
      <c r="H7427" s="33">
        <v>0</v>
      </c>
      <c r="I7427" s="33">
        <v>5719</v>
      </c>
      <c r="J7427" s="33">
        <v>426</v>
      </c>
      <c r="K7427" s="33">
        <v>10900</v>
      </c>
      <c r="L7427" s="33">
        <v>1</v>
      </c>
      <c r="M7427" s="33">
        <v>0</v>
      </c>
      <c r="N7427" s="33">
        <v>364731.3</v>
      </c>
      <c r="O7427" s="33">
        <v>1289.5</v>
      </c>
      <c r="P7427" s="33">
        <v>2391</v>
      </c>
    </row>
    <row r="7428" spans="1:16">
      <c r="A7428" s="27" t="s">
        <v>1106</v>
      </c>
      <c r="B7428" s="31">
        <v>202604</v>
      </c>
      <c r="C7428" s="27" t="s">
        <v>135</v>
      </c>
      <c r="D7428" s="27" t="s">
        <v>211</v>
      </c>
      <c r="E7428" s="27" t="s">
        <v>34</v>
      </c>
      <c r="F7428" s="27" t="s">
        <v>257</v>
      </c>
      <c r="G7428" s="33">
        <v>278653.98</v>
      </c>
      <c r="H7428" s="33">
        <v>0</v>
      </c>
      <c r="I7428" s="33">
        <v>6916</v>
      </c>
      <c r="J7428" s="33">
        <v>476</v>
      </c>
      <c r="K7428" s="33">
        <v>10900</v>
      </c>
      <c r="L7428" s="33">
        <v>1</v>
      </c>
      <c r="M7428" s="33">
        <v>0</v>
      </c>
      <c r="N7428" s="33">
        <v>431083.54</v>
      </c>
      <c r="O7428" s="33">
        <v>1522.8</v>
      </c>
      <c r="P7428" s="33">
        <v>2867</v>
      </c>
    </row>
    <row r="7429" spans="1:16">
      <c r="A7429" s="27" t="s">
        <v>1106</v>
      </c>
      <c r="B7429" s="31">
        <v>202605</v>
      </c>
      <c r="C7429" s="27" t="s">
        <v>135</v>
      </c>
      <c r="D7429" s="27" t="s">
        <v>211</v>
      </c>
      <c r="E7429" s="27" t="s">
        <v>34</v>
      </c>
      <c r="F7429" s="27" t="s">
        <v>257</v>
      </c>
      <c r="G7429" s="33">
        <v>333547.35</v>
      </c>
      <c r="H7429" s="33">
        <v>0</v>
      </c>
      <c r="I7429" s="33">
        <v>8534</v>
      </c>
      <c r="J7429" s="33">
        <v>699</v>
      </c>
      <c r="K7429" s="33">
        <v>10900</v>
      </c>
      <c r="L7429" s="33">
        <v>1</v>
      </c>
      <c r="M7429" s="33">
        <v>0</v>
      </c>
      <c r="N7429" s="33">
        <v>474211.6</v>
      </c>
      <c r="O7429" s="33">
        <v>1812.6</v>
      </c>
      <c r="P7429" s="33">
        <v>3597</v>
      </c>
    </row>
    <row r="7430" spans="1:16">
      <c r="A7430" s="27" t="s">
        <v>1106</v>
      </c>
      <c r="B7430" s="31">
        <v>202606</v>
      </c>
      <c r="C7430" s="27" t="s">
        <v>135</v>
      </c>
      <c r="D7430" s="27" t="s">
        <v>211</v>
      </c>
      <c r="E7430" s="27" t="s">
        <v>34</v>
      </c>
      <c r="F7430" s="27" t="s">
        <v>257</v>
      </c>
      <c r="G7430" s="33">
        <v>370966.94</v>
      </c>
      <c r="H7430" s="33">
        <v>0</v>
      </c>
      <c r="I7430" s="33">
        <v>10412</v>
      </c>
      <c r="J7430" s="33">
        <v>934</v>
      </c>
      <c r="K7430" s="33">
        <v>10900</v>
      </c>
      <c r="L7430" s="33">
        <v>1</v>
      </c>
      <c r="M7430" s="33">
        <v>0</v>
      </c>
      <c r="N7430" s="33">
        <v>465307.96</v>
      </c>
      <c r="O7430" s="33">
        <v>2105.6</v>
      </c>
      <c r="P7430" s="33">
        <v>4119</v>
      </c>
    </row>
    <row r="7431" spans="1:16">
      <c r="A7431" s="27" t="s">
        <v>1106</v>
      </c>
      <c r="B7431" s="31">
        <v>202607</v>
      </c>
      <c r="C7431" s="27" t="s">
        <v>135</v>
      </c>
      <c r="D7431" s="27" t="s">
        <v>211</v>
      </c>
      <c r="E7431" s="27" t="s">
        <v>34</v>
      </c>
      <c r="F7431" s="27" t="s">
        <v>257</v>
      </c>
      <c r="G7431" s="33">
        <v>305744.22</v>
      </c>
      <c r="H7431" s="33">
        <v>0</v>
      </c>
      <c r="I7431" s="33">
        <v>8095</v>
      </c>
      <c r="J7431" s="33">
        <v>683</v>
      </c>
      <c r="K7431" s="33">
        <v>10900</v>
      </c>
      <c r="L7431" s="33">
        <v>1</v>
      </c>
      <c r="M7431" s="33">
        <v>0</v>
      </c>
      <c r="N7431" s="33">
        <v>415523.21</v>
      </c>
      <c r="O7431" s="33">
        <v>2033.8</v>
      </c>
      <c r="P7431" s="33">
        <v>3167</v>
      </c>
    </row>
    <row r="7432" spans="1:16">
      <c r="A7432" s="27" t="s">
        <v>1108</v>
      </c>
      <c r="B7432" s="31">
        <v>202408</v>
      </c>
      <c r="C7432" s="27" t="s">
        <v>135</v>
      </c>
      <c r="D7432" s="27" t="s">
        <v>211</v>
      </c>
      <c r="E7432" s="27" t="s">
        <v>34</v>
      </c>
      <c r="F7432" s="27" t="s">
        <v>257</v>
      </c>
      <c r="G7432" s="33">
        <v>228530.27</v>
      </c>
      <c r="H7432" s="33">
        <v>228530.27</v>
      </c>
      <c r="I7432" s="33">
        <v>6434</v>
      </c>
      <c r="J7432" s="33">
        <v>427</v>
      </c>
      <c r="K7432" s="33">
        <v>9200</v>
      </c>
      <c r="L7432" s="33">
        <v>1</v>
      </c>
      <c r="M7432" s="33">
        <v>1</v>
      </c>
      <c r="N7432" s="33">
        <v>253196.51</v>
      </c>
      <c r="O7432" s="33">
        <v>1336.9</v>
      </c>
      <c r="P7432" s="33">
        <v>2551</v>
      </c>
    </row>
    <row r="7433" spans="1:16">
      <c r="A7433" s="27" t="s">
        <v>1108</v>
      </c>
      <c r="B7433" s="31">
        <v>202409</v>
      </c>
      <c r="C7433" s="27" t="s">
        <v>135</v>
      </c>
      <c r="D7433" s="27" t="s">
        <v>211</v>
      </c>
      <c r="E7433" s="27" t="s">
        <v>34</v>
      </c>
      <c r="F7433" s="27" t="s">
        <v>257</v>
      </c>
      <c r="G7433" s="33">
        <v>247327.61</v>
      </c>
      <c r="H7433" s="33">
        <v>247327.61</v>
      </c>
      <c r="I7433" s="33">
        <v>6261</v>
      </c>
      <c r="J7433" s="33">
        <v>488</v>
      </c>
      <c r="K7433" s="33">
        <v>9200</v>
      </c>
      <c r="L7433" s="33">
        <v>1</v>
      </c>
      <c r="M7433" s="33">
        <v>1</v>
      </c>
      <c r="N7433" s="33">
        <v>244518.64</v>
      </c>
      <c r="O7433" s="33">
        <v>1458.5</v>
      </c>
      <c r="P7433" s="33">
        <v>2474</v>
      </c>
    </row>
    <row r="7434" spans="1:16">
      <c r="A7434" s="27" t="s">
        <v>1108</v>
      </c>
      <c r="B7434" s="31">
        <v>202410</v>
      </c>
      <c r="C7434" s="27" t="s">
        <v>135</v>
      </c>
      <c r="D7434" s="27" t="s">
        <v>211</v>
      </c>
      <c r="E7434" s="27" t="s">
        <v>34</v>
      </c>
      <c r="F7434" s="27" t="s">
        <v>257</v>
      </c>
      <c r="G7434" s="33">
        <v>242523.18</v>
      </c>
      <c r="H7434" s="33">
        <v>242523.18</v>
      </c>
      <c r="I7434" s="33">
        <v>6643</v>
      </c>
      <c r="J7434" s="33">
        <v>521</v>
      </c>
      <c r="K7434" s="33">
        <v>9200</v>
      </c>
      <c r="L7434" s="33">
        <v>1</v>
      </c>
      <c r="M7434" s="33">
        <v>1</v>
      </c>
      <c r="N7434" s="33">
        <v>269757.68</v>
      </c>
      <c r="O7434" s="33">
        <v>1445.1</v>
      </c>
      <c r="P7434" s="33">
        <v>2692</v>
      </c>
    </row>
    <row r="7435" spans="1:16">
      <c r="A7435" s="27" t="s">
        <v>1108</v>
      </c>
      <c r="B7435" s="31">
        <v>202411</v>
      </c>
      <c r="C7435" s="27" t="s">
        <v>135</v>
      </c>
      <c r="D7435" s="27" t="s">
        <v>211</v>
      </c>
      <c r="E7435" s="27" t="s">
        <v>34</v>
      </c>
      <c r="F7435" s="27" t="s">
        <v>257</v>
      </c>
      <c r="G7435" s="33">
        <v>280673.26</v>
      </c>
      <c r="H7435" s="33">
        <v>280673.26</v>
      </c>
      <c r="I7435" s="33">
        <v>7158</v>
      </c>
      <c r="J7435" s="33">
        <v>512</v>
      </c>
      <c r="K7435" s="33">
        <v>9200</v>
      </c>
      <c r="L7435" s="33">
        <v>1</v>
      </c>
      <c r="M7435" s="33">
        <v>1</v>
      </c>
      <c r="N7435" s="33">
        <v>326972.14</v>
      </c>
      <c r="O7435" s="33">
        <v>1674.2</v>
      </c>
      <c r="P7435" s="33">
        <v>2936</v>
      </c>
    </row>
    <row r="7436" spans="1:16">
      <c r="A7436" s="27" t="s">
        <v>1108</v>
      </c>
      <c r="B7436" s="31">
        <v>202412</v>
      </c>
      <c r="C7436" s="27" t="s">
        <v>135</v>
      </c>
      <c r="D7436" s="27" t="s">
        <v>211</v>
      </c>
      <c r="E7436" s="27" t="s">
        <v>34</v>
      </c>
      <c r="F7436" s="27" t="s">
        <v>257</v>
      </c>
      <c r="G7436" s="33">
        <v>342566.16</v>
      </c>
      <c r="H7436" s="33">
        <v>342566.16</v>
      </c>
      <c r="I7436" s="33">
        <v>8801</v>
      </c>
      <c r="J7436" s="33">
        <v>654</v>
      </c>
      <c r="K7436" s="33">
        <v>9200</v>
      </c>
      <c r="L7436" s="33">
        <v>1</v>
      </c>
      <c r="M7436" s="33">
        <v>1</v>
      </c>
      <c r="N7436" s="33">
        <v>376990.05</v>
      </c>
      <c r="O7436" s="33">
        <v>1832.9</v>
      </c>
      <c r="P7436" s="33">
        <v>3608</v>
      </c>
    </row>
    <row r="7437" spans="1:16">
      <c r="A7437" s="27" t="s">
        <v>1108</v>
      </c>
      <c r="B7437" s="31">
        <v>202501</v>
      </c>
      <c r="C7437" s="27" t="s">
        <v>135</v>
      </c>
      <c r="D7437" s="27" t="s">
        <v>211</v>
      </c>
      <c r="E7437" s="27" t="s">
        <v>34</v>
      </c>
      <c r="F7437" s="27" t="s">
        <v>257</v>
      </c>
      <c r="G7437" s="33">
        <v>168787.96</v>
      </c>
      <c r="H7437" s="33">
        <v>168787.96</v>
      </c>
      <c r="I7437" s="33">
        <v>4377</v>
      </c>
      <c r="J7437" s="33">
        <v>348</v>
      </c>
      <c r="K7437" s="33">
        <v>9200</v>
      </c>
      <c r="L7437" s="33">
        <v>1</v>
      </c>
      <c r="M7437" s="33">
        <v>1</v>
      </c>
      <c r="N7437" s="33">
        <v>192453.81</v>
      </c>
      <c r="O7437" s="33">
        <v>988.9</v>
      </c>
      <c r="P7437" s="33">
        <v>1780</v>
      </c>
    </row>
    <row r="7438" spans="1:16">
      <c r="A7438" s="27" t="s">
        <v>1108</v>
      </c>
      <c r="B7438" s="31">
        <v>202502</v>
      </c>
      <c r="C7438" s="27" t="s">
        <v>135</v>
      </c>
      <c r="D7438" s="27" t="s">
        <v>211</v>
      </c>
      <c r="E7438" s="27" t="s">
        <v>34</v>
      </c>
      <c r="F7438" s="27" t="s">
        <v>257</v>
      </c>
      <c r="G7438" s="33">
        <v>174789.15</v>
      </c>
      <c r="H7438" s="33">
        <v>174789.15</v>
      </c>
      <c r="I7438" s="33">
        <v>4296</v>
      </c>
      <c r="J7438" s="33">
        <v>302</v>
      </c>
      <c r="K7438" s="33">
        <v>9200</v>
      </c>
      <c r="L7438" s="33">
        <v>1</v>
      </c>
      <c r="M7438" s="33">
        <v>1</v>
      </c>
      <c r="N7438" s="33">
        <v>199149.04</v>
      </c>
      <c r="O7438" s="33">
        <v>1022.9</v>
      </c>
      <c r="P7438" s="33">
        <v>1813</v>
      </c>
    </row>
    <row r="7439" spans="1:16">
      <c r="A7439" s="27" t="s">
        <v>1108</v>
      </c>
      <c r="B7439" s="31">
        <v>202503</v>
      </c>
      <c r="C7439" s="27" t="s">
        <v>135</v>
      </c>
      <c r="D7439" s="27" t="s">
        <v>211</v>
      </c>
      <c r="E7439" s="27" t="s">
        <v>34</v>
      </c>
      <c r="F7439" s="27" t="s">
        <v>257</v>
      </c>
      <c r="G7439" s="33">
        <v>206316.02</v>
      </c>
      <c r="H7439" s="33">
        <v>206316.02</v>
      </c>
      <c r="I7439" s="33">
        <v>4918</v>
      </c>
      <c r="J7439" s="33">
        <v>360</v>
      </c>
      <c r="K7439" s="33">
        <v>9200</v>
      </c>
      <c r="L7439" s="33">
        <v>1</v>
      </c>
      <c r="M7439" s="33">
        <v>1</v>
      </c>
      <c r="N7439" s="33">
        <v>249279.64</v>
      </c>
      <c r="O7439" s="33">
        <v>1189.2</v>
      </c>
      <c r="P7439" s="33">
        <v>2027</v>
      </c>
    </row>
    <row r="7440" spans="1:16">
      <c r="A7440" s="27" t="s">
        <v>1108</v>
      </c>
      <c r="B7440" s="31">
        <v>202504</v>
      </c>
      <c r="C7440" s="27" t="s">
        <v>135</v>
      </c>
      <c r="D7440" s="27" t="s">
        <v>211</v>
      </c>
      <c r="E7440" s="27" t="s">
        <v>34</v>
      </c>
      <c r="F7440" s="27" t="s">
        <v>257</v>
      </c>
      <c r="G7440" s="33">
        <v>245924.26</v>
      </c>
      <c r="H7440" s="33">
        <v>245924.26</v>
      </c>
      <c r="I7440" s="33">
        <v>6105</v>
      </c>
      <c r="J7440" s="33">
        <v>557</v>
      </c>
      <c r="K7440" s="33">
        <v>9200</v>
      </c>
      <c r="L7440" s="33">
        <v>1</v>
      </c>
      <c r="M7440" s="33">
        <v>1</v>
      </c>
      <c r="N7440" s="33">
        <v>294628.81</v>
      </c>
      <c r="O7440" s="33">
        <v>1383.5</v>
      </c>
      <c r="P7440" s="33">
        <v>2427</v>
      </c>
    </row>
    <row r="7441" spans="1:16">
      <c r="A7441" s="27" t="s">
        <v>1108</v>
      </c>
      <c r="B7441" s="31">
        <v>202505</v>
      </c>
      <c r="C7441" s="27" t="s">
        <v>135</v>
      </c>
      <c r="D7441" s="27" t="s">
        <v>211</v>
      </c>
      <c r="E7441" s="27" t="s">
        <v>34</v>
      </c>
      <c r="F7441" s="27" t="s">
        <v>257</v>
      </c>
      <c r="G7441" s="33">
        <v>313641.06</v>
      </c>
      <c r="H7441" s="33">
        <v>313641.06</v>
      </c>
      <c r="I7441" s="33">
        <v>7856</v>
      </c>
      <c r="J7441" s="33">
        <v>646</v>
      </c>
      <c r="K7441" s="33">
        <v>9200</v>
      </c>
      <c r="L7441" s="33">
        <v>1</v>
      </c>
      <c r="M7441" s="33">
        <v>1</v>
      </c>
      <c r="N7441" s="33">
        <v>324105.16</v>
      </c>
      <c r="O7441" s="33">
        <v>1731.3</v>
      </c>
      <c r="P7441" s="33">
        <v>3355</v>
      </c>
    </row>
    <row r="7442" spans="1:16">
      <c r="A7442" s="27" t="s">
        <v>1108</v>
      </c>
      <c r="B7442" s="31">
        <v>202506</v>
      </c>
      <c r="C7442" s="27" t="s">
        <v>135</v>
      </c>
      <c r="D7442" s="27" t="s">
        <v>211</v>
      </c>
      <c r="E7442" s="27" t="s">
        <v>34</v>
      </c>
      <c r="F7442" s="27" t="s">
        <v>257</v>
      </c>
      <c r="G7442" s="33">
        <v>277884.71</v>
      </c>
      <c r="H7442" s="33">
        <v>277884.71</v>
      </c>
      <c r="I7442" s="33">
        <v>7263</v>
      </c>
      <c r="J7442" s="33">
        <v>532</v>
      </c>
      <c r="K7442" s="33">
        <v>9200</v>
      </c>
      <c r="L7442" s="33">
        <v>1</v>
      </c>
      <c r="M7442" s="33">
        <v>1</v>
      </c>
      <c r="N7442" s="33">
        <v>318019.87</v>
      </c>
      <c r="O7442" s="33">
        <v>1746.7</v>
      </c>
      <c r="P7442" s="33">
        <v>2973</v>
      </c>
    </row>
    <row r="7443" spans="1:16">
      <c r="A7443" s="27" t="s">
        <v>1108</v>
      </c>
      <c r="B7443" s="31">
        <v>202507</v>
      </c>
      <c r="C7443" s="27" t="s">
        <v>135</v>
      </c>
      <c r="D7443" s="27" t="s">
        <v>211</v>
      </c>
      <c r="E7443" s="27" t="s">
        <v>34</v>
      </c>
      <c r="F7443" s="27" t="s">
        <v>257</v>
      </c>
      <c r="G7443" s="33">
        <v>276291</v>
      </c>
      <c r="H7443" s="33">
        <v>276291</v>
      </c>
      <c r="I7443" s="33">
        <v>6941</v>
      </c>
      <c r="J7443" s="33">
        <v>581</v>
      </c>
      <c r="K7443" s="33">
        <v>9200</v>
      </c>
      <c r="L7443" s="33">
        <v>1</v>
      </c>
      <c r="M7443" s="33">
        <v>1</v>
      </c>
      <c r="N7443" s="33">
        <v>283993.93</v>
      </c>
      <c r="O7443" s="33">
        <v>1618</v>
      </c>
      <c r="P7443" s="33">
        <v>2768</v>
      </c>
    </row>
    <row r="7444" spans="1:16">
      <c r="A7444" s="27" t="s">
        <v>1108</v>
      </c>
      <c r="B7444" s="31">
        <v>202508</v>
      </c>
      <c r="C7444" s="27" t="s">
        <v>135</v>
      </c>
      <c r="D7444" s="27" t="s">
        <v>211</v>
      </c>
      <c r="E7444" s="27" t="s">
        <v>34</v>
      </c>
      <c r="F7444" s="27" t="s">
        <v>257</v>
      </c>
      <c r="G7444" s="33">
        <v>258146.4</v>
      </c>
      <c r="H7444" s="33">
        <v>258146.4</v>
      </c>
      <c r="I7444" s="33">
        <v>6696</v>
      </c>
      <c r="J7444" s="33">
        <v>451</v>
      </c>
      <c r="K7444" s="33">
        <v>9200</v>
      </c>
      <c r="L7444" s="33">
        <v>1</v>
      </c>
      <c r="M7444" s="33">
        <v>1</v>
      </c>
      <c r="N7444" s="33">
        <v>274718.21</v>
      </c>
      <c r="O7444" s="33">
        <v>1575</v>
      </c>
      <c r="P7444" s="33">
        <v>2697</v>
      </c>
    </row>
    <row r="7445" spans="1:16">
      <c r="A7445" s="27" t="s">
        <v>1108</v>
      </c>
      <c r="B7445" s="31">
        <v>202509</v>
      </c>
      <c r="C7445" s="27" t="s">
        <v>135</v>
      </c>
      <c r="D7445" s="27" t="s">
        <v>211</v>
      </c>
      <c r="E7445" s="27" t="s">
        <v>34</v>
      </c>
      <c r="F7445" s="27" t="s">
        <v>257</v>
      </c>
      <c r="G7445" s="33">
        <v>226909.54</v>
      </c>
      <c r="H7445" s="33">
        <v>226909.54</v>
      </c>
      <c r="I7445" s="33">
        <v>5792</v>
      </c>
      <c r="J7445" s="33">
        <v>472</v>
      </c>
      <c r="K7445" s="33">
        <v>9200</v>
      </c>
      <c r="L7445" s="33">
        <v>1</v>
      </c>
      <c r="M7445" s="33">
        <v>1</v>
      </c>
      <c r="N7445" s="33">
        <v>265302.72</v>
      </c>
      <c r="O7445" s="33">
        <v>1248.6</v>
      </c>
      <c r="P7445" s="33">
        <v>2354</v>
      </c>
    </row>
    <row r="7446" spans="1:16">
      <c r="A7446" s="27" t="s">
        <v>1108</v>
      </c>
      <c r="B7446" s="31">
        <v>202510</v>
      </c>
      <c r="C7446" s="27" t="s">
        <v>135</v>
      </c>
      <c r="D7446" s="27" t="s">
        <v>211</v>
      </c>
      <c r="E7446" s="27" t="s">
        <v>34</v>
      </c>
      <c r="F7446" s="27" t="s">
        <v>257</v>
      </c>
      <c r="G7446" s="33">
        <v>277861.1</v>
      </c>
      <c r="H7446" s="33">
        <v>277861.1</v>
      </c>
      <c r="I7446" s="33">
        <v>7100</v>
      </c>
      <c r="J7446" s="33">
        <v>585</v>
      </c>
      <c r="K7446" s="33">
        <v>9200</v>
      </c>
      <c r="L7446" s="33">
        <v>1</v>
      </c>
      <c r="M7446" s="33">
        <v>1</v>
      </c>
      <c r="N7446" s="33">
        <v>292687.08</v>
      </c>
      <c r="O7446" s="33">
        <v>1487</v>
      </c>
      <c r="P7446" s="33">
        <v>2870</v>
      </c>
    </row>
    <row r="7447" spans="1:16">
      <c r="A7447" s="27" t="s">
        <v>1108</v>
      </c>
      <c r="B7447" s="31">
        <v>202511</v>
      </c>
      <c r="C7447" s="27" t="s">
        <v>135</v>
      </c>
      <c r="D7447" s="27" t="s">
        <v>211</v>
      </c>
      <c r="E7447" s="27" t="s">
        <v>34</v>
      </c>
      <c r="F7447" s="27" t="s">
        <v>257</v>
      </c>
      <c r="G7447" s="33">
        <v>293388.69</v>
      </c>
      <c r="H7447" s="33">
        <v>293388.69</v>
      </c>
      <c r="I7447" s="33">
        <v>7685</v>
      </c>
      <c r="J7447" s="33">
        <v>489</v>
      </c>
      <c r="K7447" s="33">
        <v>9200</v>
      </c>
      <c r="L7447" s="33">
        <v>1</v>
      </c>
      <c r="M7447" s="33">
        <v>1</v>
      </c>
      <c r="N7447" s="33">
        <v>354764.77</v>
      </c>
      <c r="O7447" s="33">
        <v>1686.4</v>
      </c>
      <c r="P7447" s="33">
        <v>3104</v>
      </c>
    </row>
    <row r="7448" spans="1:16">
      <c r="A7448" s="27" t="s">
        <v>1108</v>
      </c>
      <c r="B7448" s="31">
        <v>202512</v>
      </c>
      <c r="C7448" s="27" t="s">
        <v>135</v>
      </c>
      <c r="D7448" s="27" t="s">
        <v>211</v>
      </c>
      <c r="E7448" s="27" t="s">
        <v>34</v>
      </c>
      <c r="F7448" s="27" t="s">
        <v>257</v>
      </c>
      <c r="G7448" s="33">
        <v>382551.66</v>
      </c>
      <c r="H7448" s="33">
        <v>382551.66</v>
      </c>
      <c r="I7448" s="33">
        <v>10254</v>
      </c>
      <c r="J7448" s="33">
        <v>881</v>
      </c>
      <c r="K7448" s="33">
        <v>9200</v>
      </c>
      <c r="L7448" s="33">
        <v>1</v>
      </c>
      <c r="M7448" s="33">
        <v>1</v>
      </c>
      <c r="N7448" s="33">
        <v>409034.21</v>
      </c>
      <c r="O7448" s="33">
        <v>2492.6</v>
      </c>
      <c r="P7448" s="33">
        <v>4234</v>
      </c>
    </row>
    <row r="7449" spans="1:16">
      <c r="A7449" s="27" t="s">
        <v>1108</v>
      </c>
      <c r="B7449" s="31">
        <v>202601</v>
      </c>
      <c r="C7449" s="27" t="s">
        <v>135</v>
      </c>
      <c r="D7449" s="27" t="s">
        <v>211</v>
      </c>
      <c r="E7449" s="27" t="s">
        <v>34</v>
      </c>
      <c r="F7449" s="27" t="s">
        <v>257</v>
      </c>
      <c r="G7449" s="33">
        <v>183275.47</v>
      </c>
      <c r="H7449" s="33">
        <v>183275.47</v>
      </c>
      <c r="I7449" s="33">
        <v>4644</v>
      </c>
      <c r="J7449" s="33">
        <v>389</v>
      </c>
      <c r="K7449" s="33">
        <v>9200</v>
      </c>
      <c r="L7449" s="33">
        <v>1</v>
      </c>
      <c r="M7449" s="33">
        <v>1</v>
      </c>
      <c r="N7449" s="33">
        <v>208812.39</v>
      </c>
      <c r="O7449" s="33">
        <v>944.8</v>
      </c>
      <c r="P7449" s="33">
        <v>1905</v>
      </c>
    </row>
    <row r="7450" spans="1:16">
      <c r="A7450" s="27" t="s">
        <v>1108</v>
      </c>
      <c r="B7450" s="31">
        <v>202602</v>
      </c>
      <c r="C7450" s="27" t="s">
        <v>135</v>
      </c>
      <c r="D7450" s="27" t="s">
        <v>211</v>
      </c>
      <c r="E7450" s="27" t="s">
        <v>34</v>
      </c>
      <c r="F7450" s="27" t="s">
        <v>257</v>
      </c>
      <c r="G7450" s="33">
        <v>177140.21</v>
      </c>
      <c r="H7450" s="33">
        <v>177140.21</v>
      </c>
      <c r="I7450" s="33">
        <v>4298</v>
      </c>
      <c r="J7450" s="33">
        <v>341</v>
      </c>
      <c r="K7450" s="33">
        <v>9200</v>
      </c>
      <c r="L7450" s="33">
        <v>1</v>
      </c>
      <c r="M7450" s="33">
        <v>1</v>
      </c>
      <c r="N7450" s="33">
        <v>216076.71</v>
      </c>
      <c r="O7450" s="33">
        <v>1085.2</v>
      </c>
      <c r="P7450" s="33">
        <v>1823</v>
      </c>
    </row>
    <row r="7451" spans="1:16">
      <c r="A7451" s="27" t="s">
        <v>1108</v>
      </c>
      <c r="B7451" s="31">
        <v>202603</v>
      </c>
      <c r="C7451" s="27" t="s">
        <v>135</v>
      </c>
      <c r="D7451" s="27" t="s">
        <v>211</v>
      </c>
      <c r="E7451" s="27" t="s">
        <v>34</v>
      </c>
      <c r="F7451" s="27" t="s">
        <v>257</v>
      </c>
      <c r="G7451" s="33">
        <v>246525.62</v>
      </c>
      <c r="H7451" s="33">
        <v>246525.62</v>
      </c>
      <c r="I7451" s="33">
        <v>5938</v>
      </c>
      <c r="J7451" s="33">
        <v>444</v>
      </c>
      <c r="K7451" s="33">
        <v>9200</v>
      </c>
      <c r="L7451" s="33">
        <v>1</v>
      </c>
      <c r="M7451" s="33">
        <v>1</v>
      </c>
      <c r="N7451" s="33">
        <v>270468.41</v>
      </c>
      <c r="O7451" s="33">
        <v>1250</v>
      </c>
      <c r="P7451" s="33">
        <v>2549</v>
      </c>
    </row>
    <row r="7452" spans="1:16">
      <c r="A7452" s="27" t="s">
        <v>1108</v>
      </c>
      <c r="B7452" s="31">
        <v>202604</v>
      </c>
      <c r="C7452" s="27" t="s">
        <v>135</v>
      </c>
      <c r="D7452" s="27" t="s">
        <v>211</v>
      </c>
      <c r="E7452" s="27" t="s">
        <v>34</v>
      </c>
      <c r="F7452" s="27" t="s">
        <v>257</v>
      </c>
      <c r="G7452" s="33">
        <v>278041.63</v>
      </c>
      <c r="H7452" s="33">
        <v>278041.63</v>
      </c>
      <c r="I7452" s="33">
        <v>7454</v>
      </c>
      <c r="J7452" s="33">
        <v>631</v>
      </c>
      <c r="K7452" s="33">
        <v>9200</v>
      </c>
      <c r="L7452" s="33">
        <v>1</v>
      </c>
      <c r="M7452" s="33">
        <v>1</v>
      </c>
      <c r="N7452" s="33">
        <v>319672.26</v>
      </c>
      <c r="O7452" s="33">
        <v>1464.5</v>
      </c>
      <c r="P7452" s="33">
        <v>3031</v>
      </c>
    </row>
    <row r="7453" spans="1:16">
      <c r="A7453" s="27" t="s">
        <v>1108</v>
      </c>
      <c r="B7453" s="31">
        <v>202605</v>
      </c>
      <c r="C7453" s="27" t="s">
        <v>135</v>
      </c>
      <c r="D7453" s="27" t="s">
        <v>211</v>
      </c>
      <c r="E7453" s="27" t="s">
        <v>34</v>
      </c>
      <c r="F7453" s="27" t="s">
        <v>257</v>
      </c>
      <c r="G7453" s="33">
        <v>292854.52</v>
      </c>
      <c r="H7453" s="33">
        <v>292854.52</v>
      </c>
      <c r="I7453" s="33">
        <v>8115</v>
      </c>
      <c r="J7453" s="33">
        <v>563</v>
      </c>
      <c r="K7453" s="33">
        <v>9200</v>
      </c>
      <c r="L7453" s="33">
        <v>1</v>
      </c>
      <c r="M7453" s="33">
        <v>1</v>
      </c>
      <c r="N7453" s="33">
        <v>351654.1</v>
      </c>
      <c r="O7453" s="33">
        <v>1531.4</v>
      </c>
      <c r="P7453" s="33">
        <v>3222</v>
      </c>
    </row>
    <row r="7454" spans="1:16">
      <c r="A7454" s="27" t="s">
        <v>1108</v>
      </c>
      <c r="B7454" s="31">
        <v>202606</v>
      </c>
      <c r="C7454" s="27" t="s">
        <v>135</v>
      </c>
      <c r="D7454" s="27" t="s">
        <v>211</v>
      </c>
      <c r="E7454" s="27" t="s">
        <v>34</v>
      </c>
      <c r="F7454" s="27" t="s">
        <v>257</v>
      </c>
      <c r="G7454" s="33">
        <v>314017.28</v>
      </c>
      <c r="H7454" s="33">
        <v>314017.28</v>
      </c>
      <c r="I7454" s="33">
        <v>8705</v>
      </c>
      <c r="J7454" s="33">
        <v>654</v>
      </c>
      <c r="K7454" s="33">
        <v>9200</v>
      </c>
      <c r="L7454" s="33">
        <v>1</v>
      </c>
      <c r="M7454" s="33">
        <v>1</v>
      </c>
      <c r="N7454" s="33">
        <v>345051.56</v>
      </c>
      <c r="O7454" s="33">
        <v>1756.5</v>
      </c>
      <c r="P7454" s="33">
        <v>3468</v>
      </c>
    </row>
    <row r="7455" spans="1:16">
      <c r="A7455" s="27" t="s">
        <v>1108</v>
      </c>
      <c r="B7455" s="31">
        <v>202607</v>
      </c>
      <c r="C7455" s="27" t="s">
        <v>135</v>
      </c>
      <c r="D7455" s="27" t="s">
        <v>211</v>
      </c>
      <c r="E7455" s="27" t="s">
        <v>34</v>
      </c>
      <c r="F7455" s="27" t="s">
        <v>257</v>
      </c>
      <c r="G7455" s="33">
        <v>271950.03</v>
      </c>
      <c r="H7455" s="33">
        <v>271950.03</v>
      </c>
      <c r="I7455" s="33">
        <v>6743</v>
      </c>
      <c r="J7455" s="33">
        <v>564</v>
      </c>
      <c r="K7455" s="33">
        <v>9200</v>
      </c>
      <c r="L7455" s="33">
        <v>1</v>
      </c>
      <c r="M7455" s="33">
        <v>1</v>
      </c>
      <c r="N7455" s="33">
        <v>308133.42</v>
      </c>
      <c r="O7455" s="33">
        <v>1561.8</v>
      </c>
      <c r="P7455" s="33">
        <v>2723</v>
      </c>
    </row>
    <row r="7456" spans="1:16">
      <c r="A7456" s="27" t="s">
        <v>1111</v>
      </c>
      <c r="B7456" s="31">
        <v>202408</v>
      </c>
      <c r="C7456" s="27" t="s">
        <v>135</v>
      </c>
      <c r="D7456" s="27" t="s">
        <v>211</v>
      </c>
      <c r="E7456" s="27" t="s">
        <v>34</v>
      </c>
      <c r="F7456" s="27" t="s">
        <v>262</v>
      </c>
      <c r="G7456" s="33">
        <v>79727.94</v>
      </c>
      <c r="H7456" s="33">
        <v>0</v>
      </c>
      <c r="I7456" s="33">
        <v>3799</v>
      </c>
      <c r="J7456" s="33">
        <v>190</v>
      </c>
      <c r="K7456" s="33">
        <v>4800</v>
      </c>
      <c r="L7456" s="33">
        <v>1</v>
      </c>
      <c r="M7456" s="33">
        <v>0</v>
      </c>
      <c r="N7456" s="33">
        <v>121561.4</v>
      </c>
      <c r="O7456" s="33">
        <v>432.1</v>
      </c>
      <c r="P7456" s="33">
        <v>1243</v>
      </c>
    </row>
    <row r="7457" spans="1:16">
      <c r="A7457" s="27" t="s">
        <v>1111</v>
      </c>
      <c r="B7457" s="31">
        <v>202409</v>
      </c>
      <c r="C7457" s="27" t="s">
        <v>135</v>
      </c>
      <c r="D7457" s="27" t="s">
        <v>211</v>
      </c>
      <c r="E7457" s="27" t="s">
        <v>34</v>
      </c>
      <c r="F7457" s="27" t="s">
        <v>262</v>
      </c>
      <c r="G7457" s="33">
        <v>94948.46000000001</v>
      </c>
      <c r="H7457" s="33">
        <v>0</v>
      </c>
      <c r="I7457" s="33">
        <v>4698</v>
      </c>
      <c r="J7457" s="33">
        <v>231</v>
      </c>
      <c r="K7457" s="33">
        <v>4800</v>
      </c>
      <c r="L7457" s="33">
        <v>1</v>
      </c>
      <c r="M7457" s="33">
        <v>0</v>
      </c>
      <c r="N7457" s="33">
        <v>117395.1</v>
      </c>
      <c r="O7457" s="33">
        <v>580.1</v>
      </c>
      <c r="P7457" s="33">
        <v>1586</v>
      </c>
    </row>
    <row r="7458" spans="1:16">
      <c r="A7458" s="27" t="s">
        <v>1111</v>
      </c>
      <c r="B7458" s="31">
        <v>202410</v>
      </c>
      <c r="C7458" s="27" t="s">
        <v>135</v>
      </c>
      <c r="D7458" s="27" t="s">
        <v>211</v>
      </c>
      <c r="E7458" s="27" t="s">
        <v>34</v>
      </c>
      <c r="F7458" s="27" t="s">
        <v>262</v>
      </c>
      <c r="G7458" s="33">
        <v>113696.41</v>
      </c>
      <c r="H7458" s="33">
        <v>0</v>
      </c>
      <c r="I7458" s="33">
        <v>5591</v>
      </c>
      <c r="J7458" s="33">
        <v>290</v>
      </c>
      <c r="K7458" s="33">
        <v>4800</v>
      </c>
      <c r="L7458" s="33">
        <v>1</v>
      </c>
      <c r="M7458" s="33">
        <v>0</v>
      </c>
      <c r="N7458" s="33">
        <v>129512.54</v>
      </c>
      <c r="O7458" s="33">
        <v>683.8</v>
      </c>
      <c r="P7458" s="33">
        <v>1841</v>
      </c>
    </row>
    <row r="7459" spans="1:16">
      <c r="A7459" s="27" t="s">
        <v>1111</v>
      </c>
      <c r="B7459" s="31">
        <v>202411</v>
      </c>
      <c r="C7459" s="27" t="s">
        <v>135</v>
      </c>
      <c r="D7459" s="27" t="s">
        <v>211</v>
      </c>
      <c r="E7459" s="27" t="s">
        <v>34</v>
      </c>
      <c r="F7459" s="27" t="s">
        <v>262</v>
      </c>
      <c r="G7459" s="33">
        <v>139928.61</v>
      </c>
      <c r="H7459" s="33">
        <v>0</v>
      </c>
      <c r="I7459" s="33">
        <v>7219</v>
      </c>
      <c r="J7459" s="33">
        <v>407</v>
      </c>
      <c r="K7459" s="33">
        <v>4800</v>
      </c>
      <c r="L7459" s="33">
        <v>1</v>
      </c>
      <c r="M7459" s="33">
        <v>0</v>
      </c>
      <c r="N7459" s="33">
        <v>156981.6</v>
      </c>
      <c r="O7459" s="33">
        <v>855.3</v>
      </c>
      <c r="P7459" s="33">
        <v>2376</v>
      </c>
    </row>
    <row r="7460" spans="1:16">
      <c r="A7460" s="27" t="s">
        <v>1111</v>
      </c>
      <c r="B7460" s="31">
        <v>202412</v>
      </c>
      <c r="C7460" s="27" t="s">
        <v>135</v>
      </c>
      <c r="D7460" s="27" t="s">
        <v>211</v>
      </c>
      <c r="E7460" s="27" t="s">
        <v>34</v>
      </c>
      <c r="F7460" s="27" t="s">
        <v>262</v>
      </c>
      <c r="G7460" s="33">
        <v>164576.4</v>
      </c>
      <c r="H7460" s="33">
        <v>0</v>
      </c>
      <c r="I7460" s="33">
        <v>8127</v>
      </c>
      <c r="J7460" s="33">
        <v>424</v>
      </c>
      <c r="K7460" s="33">
        <v>4800</v>
      </c>
      <c r="L7460" s="33">
        <v>1</v>
      </c>
      <c r="M7460" s="33">
        <v>0</v>
      </c>
      <c r="N7460" s="33">
        <v>180995.55</v>
      </c>
      <c r="O7460" s="33">
        <v>1123.5</v>
      </c>
      <c r="P7460" s="33">
        <v>2654</v>
      </c>
    </row>
    <row r="7461" spans="1:16">
      <c r="A7461" s="27" t="s">
        <v>1111</v>
      </c>
      <c r="B7461" s="31">
        <v>202501</v>
      </c>
      <c r="C7461" s="27" t="s">
        <v>135</v>
      </c>
      <c r="D7461" s="27" t="s">
        <v>211</v>
      </c>
      <c r="E7461" s="27" t="s">
        <v>34</v>
      </c>
      <c r="F7461" s="27" t="s">
        <v>262</v>
      </c>
      <c r="G7461" s="33">
        <v>77700.75</v>
      </c>
      <c r="H7461" s="33">
        <v>0</v>
      </c>
      <c r="I7461" s="33">
        <v>3605</v>
      </c>
      <c r="J7461" s="33">
        <v>204</v>
      </c>
      <c r="K7461" s="33">
        <v>4800</v>
      </c>
      <c r="L7461" s="33">
        <v>1</v>
      </c>
      <c r="M7461" s="33">
        <v>0</v>
      </c>
      <c r="N7461" s="33">
        <v>92398.41</v>
      </c>
      <c r="O7461" s="33">
        <v>479.4</v>
      </c>
      <c r="P7461" s="33">
        <v>1169</v>
      </c>
    </row>
    <row r="7462" spans="1:16">
      <c r="A7462" s="27" t="s">
        <v>1111</v>
      </c>
      <c r="B7462" s="31">
        <v>202502</v>
      </c>
      <c r="C7462" s="27" t="s">
        <v>135</v>
      </c>
      <c r="D7462" s="27" t="s">
        <v>211</v>
      </c>
      <c r="E7462" s="27" t="s">
        <v>34</v>
      </c>
      <c r="F7462" s="27" t="s">
        <v>262</v>
      </c>
      <c r="G7462" s="33">
        <v>77612.71000000001</v>
      </c>
      <c r="H7462" s="33">
        <v>0</v>
      </c>
      <c r="I7462" s="33">
        <v>4243</v>
      </c>
      <c r="J7462" s="33">
        <v>212</v>
      </c>
      <c r="K7462" s="33">
        <v>4800</v>
      </c>
      <c r="L7462" s="33">
        <v>1</v>
      </c>
      <c r="M7462" s="33">
        <v>0</v>
      </c>
      <c r="N7462" s="33">
        <v>95612.84</v>
      </c>
      <c r="O7462" s="33">
        <v>483.3</v>
      </c>
      <c r="P7462" s="33">
        <v>1319</v>
      </c>
    </row>
    <row r="7463" spans="1:16">
      <c r="A7463" s="27" t="s">
        <v>1111</v>
      </c>
      <c r="B7463" s="31">
        <v>202503</v>
      </c>
      <c r="C7463" s="27" t="s">
        <v>135</v>
      </c>
      <c r="D7463" s="27" t="s">
        <v>211</v>
      </c>
      <c r="E7463" s="27" t="s">
        <v>34</v>
      </c>
      <c r="F7463" s="27" t="s">
        <v>262</v>
      </c>
      <c r="G7463" s="33">
        <v>99474.14</v>
      </c>
      <c r="H7463" s="33">
        <v>0</v>
      </c>
      <c r="I7463" s="33">
        <v>5224</v>
      </c>
      <c r="J7463" s="33">
        <v>258</v>
      </c>
      <c r="K7463" s="33">
        <v>4800</v>
      </c>
      <c r="L7463" s="33">
        <v>1</v>
      </c>
      <c r="M7463" s="33">
        <v>0</v>
      </c>
      <c r="N7463" s="33">
        <v>119680.89</v>
      </c>
      <c r="O7463" s="33">
        <v>634.3</v>
      </c>
      <c r="P7463" s="33">
        <v>1695</v>
      </c>
    </row>
    <row r="7464" spans="1:16">
      <c r="A7464" s="27" t="s">
        <v>1111</v>
      </c>
      <c r="B7464" s="31">
        <v>202504</v>
      </c>
      <c r="C7464" s="27" t="s">
        <v>135</v>
      </c>
      <c r="D7464" s="27" t="s">
        <v>211</v>
      </c>
      <c r="E7464" s="27" t="s">
        <v>34</v>
      </c>
      <c r="F7464" s="27" t="s">
        <v>262</v>
      </c>
      <c r="G7464" s="33">
        <v>134758.26</v>
      </c>
      <c r="H7464" s="33">
        <v>0</v>
      </c>
      <c r="I7464" s="33">
        <v>6692</v>
      </c>
      <c r="J7464" s="33">
        <v>408</v>
      </c>
      <c r="K7464" s="33">
        <v>4800</v>
      </c>
      <c r="L7464" s="33">
        <v>1</v>
      </c>
      <c r="M7464" s="33">
        <v>0</v>
      </c>
      <c r="N7464" s="33">
        <v>141453.34</v>
      </c>
      <c r="O7464" s="33">
        <v>795.6</v>
      </c>
      <c r="P7464" s="33">
        <v>2172</v>
      </c>
    </row>
    <row r="7465" spans="1:16">
      <c r="A7465" s="27" t="s">
        <v>1111</v>
      </c>
      <c r="B7465" s="31">
        <v>202505</v>
      </c>
      <c r="C7465" s="27" t="s">
        <v>135</v>
      </c>
      <c r="D7465" s="27" t="s">
        <v>211</v>
      </c>
      <c r="E7465" s="27" t="s">
        <v>34</v>
      </c>
      <c r="F7465" s="27" t="s">
        <v>262</v>
      </c>
      <c r="G7465" s="33">
        <v>140096.42</v>
      </c>
      <c r="H7465" s="33">
        <v>0</v>
      </c>
      <c r="I7465" s="33">
        <v>6915</v>
      </c>
      <c r="J7465" s="33">
        <v>419</v>
      </c>
      <c r="K7465" s="33">
        <v>4800</v>
      </c>
      <c r="L7465" s="33">
        <v>1</v>
      </c>
      <c r="M7465" s="33">
        <v>0</v>
      </c>
      <c r="N7465" s="33">
        <v>155605.14</v>
      </c>
      <c r="O7465" s="33">
        <v>850</v>
      </c>
      <c r="P7465" s="33">
        <v>2287</v>
      </c>
    </row>
    <row r="7466" spans="1:16">
      <c r="A7466" s="27" t="s">
        <v>1111</v>
      </c>
      <c r="B7466" s="31">
        <v>202506</v>
      </c>
      <c r="C7466" s="27" t="s">
        <v>135</v>
      </c>
      <c r="D7466" s="27" t="s">
        <v>211</v>
      </c>
      <c r="E7466" s="27" t="s">
        <v>34</v>
      </c>
      <c r="F7466" s="27" t="s">
        <v>262</v>
      </c>
      <c r="G7466" s="33">
        <v>136338.84</v>
      </c>
      <c r="H7466" s="33">
        <v>0</v>
      </c>
      <c r="I7466" s="33">
        <v>6915</v>
      </c>
      <c r="J7466" s="33">
        <v>362</v>
      </c>
      <c r="K7466" s="33">
        <v>4800</v>
      </c>
      <c r="L7466" s="33">
        <v>1</v>
      </c>
      <c r="M7466" s="33">
        <v>0</v>
      </c>
      <c r="N7466" s="33">
        <v>152683.55</v>
      </c>
      <c r="O7466" s="33">
        <v>911.6</v>
      </c>
      <c r="P7466" s="33">
        <v>2246</v>
      </c>
    </row>
    <row r="7467" spans="1:16">
      <c r="A7467" s="27" t="s">
        <v>1111</v>
      </c>
      <c r="B7467" s="31">
        <v>202507</v>
      </c>
      <c r="C7467" s="27" t="s">
        <v>135</v>
      </c>
      <c r="D7467" s="27" t="s">
        <v>211</v>
      </c>
      <c r="E7467" s="27" t="s">
        <v>34</v>
      </c>
      <c r="F7467" s="27" t="s">
        <v>262</v>
      </c>
      <c r="G7467" s="33">
        <v>129982.73</v>
      </c>
      <c r="H7467" s="33">
        <v>0</v>
      </c>
      <c r="I7467" s="33">
        <v>6740</v>
      </c>
      <c r="J7467" s="33">
        <v>330</v>
      </c>
      <c r="K7467" s="33">
        <v>4800</v>
      </c>
      <c r="L7467" s="33">
        <v>1</v>
      </c>
      <c r="M7467" s="33">
        <v>0</v>
      </c>
      <c r="N7467" s="33">
        <v>136347.46</v>
      </c>
      <c r="O7467" s="33">
        <v>872.4</v>
      </c>
      <c r="P7467" s="33">
        <v>2134</v>
      </c>
    </row>
    <row r="7468" spans="1:16">
      <c r="A7468" s="27" t="s">
        <v>1111</v>
      </c>
      <c r="B7468" s="31">
        <v>202508</v>
      </c>
      <c r="C7468" s="27" t="s">
        <v>135</v>
      </c>
      <c r="D7468" s="27" t="s">
        <v>211</v>
      </c>
      <c r="E7468" s="27" t="s">
        <v>34</v>
      </c>
      <c r="F7468" s="27" t="s">
        <v>262</v>
      </c>
      <c r="G7468" s="33">
        <v>129227.5</v>
      </c>
      <c r="H7468" s="33">
        <v>0</v>
      </c>
      <c r="I7468" s="33">
        <v>6785</v>
      </c>
      <c r="J7468" s="33">
        <v>401</v>
      </c>
      <c r="K7468" s="33">
        <v>4800</v>
      </c>
      <c r="L7468" s="33">
        <v>1</v>
      </c>
      <c r="M7468" s="33">
        <v>0</v>
      </c>
      <c r="N7468" s="33">
        <v>131894.12</v>
      </c>
      <c r="O7468" s="33">
        <v>835.7</v>
      </c>
      <c r="P7468" s="33">
        <v>2040</v>
      </c>
    </row>
    <row r="7469" spans="1:16">
      <c r="A7469" s="27" t="s">
        <v>1111</v>
      </c>
      <c r="B7469" s="31">
        <v>202509</v>
      </c>
      <c r="C7469" s="27" t="s">
        <v>135</v>
      </c>
      <c r="D7469" s="27" t="s">
        <v>211</v>
      </c>
      <c r="E7469" s="27" t="s">
        <v>34</v>
      </c>
      <c r="F7469" s="27" t="s">
        <v>262</v>
      </c>
      <c r="G7469" s="33">
        <v>107870.6</v>
      </c>
      <c r="H7469" s="33">
        <v>0</v>
      </c>
      <c r="I7469" s="33">
        <v>5355</v>
      </c>
      <c r="J7469" s="33">
        <v>314</v>
      </c>
      <c r="K7469" s="33">
        <v>4800</v>
      </c>
      <c r="L7469" s="33">
        <v>1</v>
      </c>
      <c r="M7469" s="33">
        <v>0</v>
      </c>
      <c r="N7469" s="33">
        <v>127373.68</v>
      </c>
      <c r="O7469" s="33">
        <v>681.2</v>
      </c>
      <c r="P7469" s="33">
        <v>1765</v>
      </c>
    </row>
    <row r="7470" spans="1:16">
      <c r="A7470" s="27" t="s">
        <v>1111</v>
      </c>
      <c r="B7470" s="31">
        <v>202510</v>
      </c>
      <c r="C7470" s="27" t="s">
        <v>135</v>
      </c>
      <c r="D7470" s="27" t="s">
        <v>211</v>
      </c>
      <c r="E7470" s="27" t="s">
        <v>34</v>
      </c>
      <c r="F7470" s="27" t="s">
        <v>262</v>
      </c>
      <c r="G7470" s="33">
        <v>121302.98</v>
      </c>
      <c r="H7470" s="33">
        <v>0</v>
      </c>
      <c r="I7470" s="33">
        <v>6439</v>
      </c>
      <c r="J7470" s="33">
        <v>351</v>
      </c>
      <c r="K7470" s="33">
        <v>4800</v>
      </c>
      <c r="L7470" s="33">
        <v>1</v>
      </c>
      <c r="M7470" s="33">
        <v>0</v>
      </c>
      <c r="N7470" s="33">
        <v>140521.1</v>
      </c>
      <c r="O7470" s="33">
        <v>772.4</v>
      </c>
      <c r="P7470" s="33">
        <v>2023</v>
      </c>
    </row>
    <row r="7471" spans="1:16">
      <c r="A7471" s="27" t="s">
        <v>1111</v>
      </c>
      <c r="B7471" s="31">
        <v>202511</v>
      </c>
      <c r="C7471" s="27" t="s">
        <v>135</v>
      </c>
      <c r="D7471" s="27" t="s">
        <v>211</v>
      </c>
      <c r="E7471" s="27" t="s">
        <v>34</v>
      </c>
      <c r="F7471" s="27" t="s">
        <v>262</v>
      </c>
      <c r="G7471" s="33">
        <v>166868.59</v>
      </c>
      <c r="H7471" s="33">
        <v>0</v>
      </c>
      <c r="I7471" s="33">
        <v>8499</v>
      </c>
      <c r="J7471" s="33">
        <v>432</v>
      </c>
      <c r="K7471" s="33">
        <v>4800</v>
      </c>
      <c r="L7471" s="33">
        <v>1</v>
      </c>
      <c r="M7471" s="33">
        <v>0</v>
      </c>
      <c r="N7471" s="33">
        <v>170325.04</v>
      </c>
      <c r="O7471" s="33">
        <v>1000.6</v>
      </c>
      <c r="P7471" s="33">
        <v>2826</v>
      </c>
    </row>
    <row r="7472" spans="1:16">
      <c r="A7472" s="27" t="s">
        <v>1111</v>
      </c>
      <c r="B7472" s="31">
        <v>202512</v>
      </c>
      <c r="C7472" s="27" t="s">
        <v>135</v>
      </c>
      <c r="D7472" s="27" t="s">
        <v>211</v>
      </c>
      <c r="E7472" s="27" t="s">
        <v>34</v>
      </c>
      <c r="F7472" s="27" t="s">
        <v>262</v>
      </c>
      <c r="G7472" s="33">
        <v>160798.61</v>
      </c>
      <c r="H7472" s="33">
        <v>0</v>
      </c>
      <c r="I7472" s="33">
        <v>8514</v>
      </c>
      <c r="J7472" s="33">
        <v>451</v>
      </c>
      <c r="K7472" s="33">
        <v>4800</v>
      </c>
      <c r="L7472" s="33">
        <v>1</v>
      </c>
      <c r="M7472" s="33">
        <v>0</v>
      </c>
      <c r="N7472" s="33">
        <v>196380.17</v>
      </c>
      <c r="O7472" s="33">
        <v>977.5</v>
      </c>
      <c r="P7472" s="33">
        <v>2723</v>
      </c>
    </row>
    <row r="7473" spans="1:16">
      <c r="A7473" s="27" t="s">
        <v>1111</v>
      </c>
      <c r="B7473" s="31">
        <v>202601</v>
      </c>
      <c r="C7473" s="27" t="s">
        <v>135</v>
      </c>
      <c r="D7473" s="27" t="s">
        <v>211</v>
      </c>
      <c r="E7473" s="27" t="s">
        <v>34</v>
      </c>
      <c r="F7473" s="27" t="s">
        <v>262</v>
      </c>
      <c r="G7473" s="33">
        <v>79344.92999999999</v>
      </c>
      <c r="H7473" s="33">
        <v>0</v>
      </c>
      <c r="I7473" s="33">
        <v>3676</v>
      </c>
      <c r="J7473" s="33">
        <v>194</v>
      </c>
      <c r="K7473" s="33">
        <v>4800</v>
      </c>
      <c r="L7473" s="33">
        <v>1</v>
      </c>
      <c r="M7473" s="33">
        <v>0</v>
      </c>
      <c r="N7473" s="33">
        <v>100252.28</v>
      </c>
      <c r="O7473" s="33">
        <v>456.5</v>
      </c>
      <c r="P7473" s="33">
        <v>1229</v>
      </c>
    </row>
    <row r="7474" spans="1:16">
      <c r="A7474" s="27" t="s">
        <v>1111</v>
      </c>
      <c r="B7474" s="31">
        <v>202602</v>
      </c>
      <c r="C7474" s="27" t="s">
        <v>135</v>
      </c>
      <c r="D7474" s="27" t="s">
        <v>211</v>
      </c>
      <c r="E7474" s="27" t="s">
        <v>34</v>
      </c>
      <c r="F7474" s="27" t="s">
        <v>262</v>
      </c>
      <c r="G7474" s="33">
        <v>90542.67999999999</v>
      </c>
      <c r="H7474" s="33">
        <v>90542.67999999999</v>
      </c>
      <c r="I7474" s="33">
        <v>4813</v>
      </c>
      <c r="J7474" s="33">
        <v>254</v>
      </c>
      <c r="K7474" s="33">
        <v>4800</v>
      </c>
      <c r="L7474" s="33">
        <v>1</v>
      </c>
      <c r="M7474" s="33">
        <v>1</v>
      </c>
      <c r="N7474" s="33">
        <v>103739.93</v>
      </c>
      <c r="O7474" s="33">
        <v>548.8</v>
      </c>
      <c r="P7474" s="33">
        <v>1509</v>
      </c>
    </row>
    <row r="7475" spans="1:16">
      <c r="A7475" s="27" t="s">
        <v>1111</v>
      </c>
      <c r="B7475" s="31">
        <v>202603</v>
      </c>
      <c r="C7475" s="27" t="s">
        <v>135</v>
      </c>
      <c r="D7475" s="27" t="s">
        <v>211</v>
      </c>
      <c r="E7475" s="27" t="s">
        <v>34</v>
      </c>
      <c r="F7475" s="27" t="s">
        <v>262</v>
      </c>
      <c r="G7475" s="33">
        <v>118727.63</v>
      </c>
      <c r="H7475" s="33">
        <v>118727.63</v>
      </c>
      <c r="I7475" s="33">
        <v>5672</v>
      </c>
      <c r="J7475" s="33">
        <v>293</v>
      </c>
      <c r="K7475" s="33">
        <v>4800</v>
      </c>
      <c r="L7475" s="33">
        <v>1</v>
      </c>
      <c r="M7475" s="33">
        <v>1</v>
      </c>
      <c r="N7475" s="33">
        <v>129853.77</v>
      </c>
      <c r="O7475" s="33">
        <v>735</v>
      </c>
      <c r="P7475" s="33">
        <v>1940</v>
      </c>
    </row>
    <row r="7476" spans="1:16">
      <c r="A7476" s="27" t="s">
        <v>1111</v>
      </c>
      <c r="B7476" s="31">
        <v>202604</v>
      </c>
      <c r="C7476" s="27" t="s">
        <v>135</v>
      </c>
      <c r="D7476" s="27" t="s">
        <v>211</v>
      </c>
      <c r="E7476" s="27" t="s">
        <v>34</v>
      </c>
      <c r="F7476" s="27" t="s">
        <v>262</v>
      </c>
      <c r="G7476" s="33">
        <v>134723.69</v>
      </c>
      <c r="H7476" s="33">
        <v>134723.69</v>
      </c>
      <c r="I7476" s="33">
        <v>6629</v>
      </c>
      <c r="J7476" s="33">
        <v>347</v>
      </c>
      <c r="K7476" s="33">
        <v>4800</v>
      </c>
      <c r="L7476" s="33">
        <v>1</v>
      </c>
      <c r="M7476" s="33">
        <v>1</v>
      </c>
      <c r="N7476" s="33">
        <v>153476.88</v>
      </c>
      <c r="O7476" s="33">
        <v>766.5</v>
      </c>
      <c r="P7476" s="33">
        <v>2222</v>
      </c>
    </row>
    <row r="7477" spans="1:16">
      <c r="A7477" s="27" t="s">
        <v>1111</v>
      </c>
      <c r="B7477" s="31">
        <v>202605</v>
      </c>
      <c r="C7477" s="27" t="s">
        <v>135</v>
      </c>
      <c r="D7477" s="27" t="s">
        <v>211</v>
      </c>
      <c r="E7477" s="27" t="s">
        <v>34</v>
      </c>
      <c r="F7477" s="27" t="s">
        <v>262</v>
      </c>
      <c r="G7477" s="33">
        <v>123332.98</v>
      </c>
      <c r="H7477" s="33">
        <v>123332.98</v>
      </c>
      <c r="I7477" s="33">
        <v>6150</v>
      </c>
      <c r="J7477" s="33">
        <v>334</v>
      </c>
      <c r="K7477" s="33">
        <v>4800</v>
      </c>
      <c r="L7477" s="33">
        <v>1</v>
      </c>
      <c r="M7477" s="33">
        <v>1</v>
      </c>
      <c r="N7477" s="33">
        <v>168831.58</v>
      </c>
      <c r="O7477" s="33">
        <v>722.4</v>
      </c>
      <c r="P7477" s="33">
        <v>2038</v>
      </c>
    </row>
    <row r="7478" spans="1:16">
      <c r="A7478" s="27" t="s">
        <v>1111</v>
      </c>
      <c r="B7478" s="31">
        <v>202606</v>
      </c>
      <c r="C7478" s="27" t="s">
        <v>135</v>
      </c>
      <c r="D7478" s="27" t="s">
        <v>211</v>
      </c>
      <c r="E7478" s="27" t="s">
        <v>34</v>
      </c>
      <c r="F7478" s="27" t="s">
        <v>262</v>
      </c>
      <c r="G7478" s="33">
        <v>147978.79</v>
      </c>
      <c r="H7478" s="33">
        <v>147978.79</v>
      </c>
      <c r="I7478" s="33">
        <v>6541</v>
      </c>
      <c r="J7478" s="33">
        <v>372</v>
      </c>
      <c r="K7478" s="33">
        <v>4800</v>
      </c>
      <c r="L7478" s="33">
        <v>1</v>
      </c>
      <c r="M7478" s="33">
        <v>1</v>
      </c>
      <c r="N7478" s="33">
        <v>165661.65</v>
      </c>
      <c r="O7478" s="33">
        <v>927.1</v>
      </c>
      <c r="P7478" s="33">
        <v>2209</v>
      </c>
    </row>
    <row r="7479" spans="1:16">
      <c r="A7479" s="27" t="s">
        <v>1111</v>
      </c>
      <c r="B7479" s="31">
        <v>202607</v>
      </c>
      <c r="C7479" s="27" t="s">
        <v>135</v>
      </c>
      <c r="D7479" s="27" t="s">
        <v>211</v>
      </c>
      <c r="E7479" s="27" t="s">
        <v>34</v>
      </c>
      <c r="F7479" s="27" t="s">
        <v>262</v>
      </c>
      <c r="G7479" s="33">
        <v>143682.07</v>
      </c>
      <c r="H7479" s="33">
        <v>143682.07</v>
      </c>
      <c r="I7479" s="33">
        <v>7655</v>
      </c>
      <c r="J7479" s="33">
        <v>383</v>
      </c>
      <c r="K7479" s="33">
        <v>4800</v>
      </c>
      <c r="L7479" s="33">
        <v>1</v>
      </c>
      <c r="M7479" s="33">
        <v>1</v>
      </c>
      <c r="N7479" s="33">
        <v>147937</v>
      </c>
      <c r="O7479" s="33">
        <v>1026.7</v>
      </c>
      <c r="P7479" s="33">
        <v>2380</v>
      </c>
    </row>
    <row r="7480" spans="1:16">
      <c r="A7480" s="27" t="s">
        <v>1113</v>
      </c>
      <c r="B7480" s="31">
        <v>202604</v>
      </c>
      <c r="C7480" s="27" t="s">
        <v>137</v>
      </c>
      <c r="D7480" s="27" t="s">
        <v>211</v>
      </c>
      <c r="E7480" s="27" t="s">
        <v>35</v>
      </c>
      <c r="F7480" s="27" t="s">
        <v>257</v>
      </c>
      <c r="G7480" s="33">
        <v>230453.43</v>
      </c>
      <c r="H7480" s="33">
        <v>0</v>
      </c>
      <c r="I7480" s="33">
        <v>5956</v>
      </c>
      <c r="J7480" s="33">
        <v>467</v>
      </c>
      <c r="K7480" s="33">
        <v>9500</v>
      </c>
      <c r="L7480" s="33">
        <v>1</v>
      </c>
      <c r="M7480" s="33">
        <v>0</v>
      </c>
      <c r="N7480" s="33">
        <v>324628.57</v>
      </c>
      <c r="O7480" s="33">
        <v>1230.3</v>
      </c>
      <c r="P7480" s="33">
        <v>2427</v>
      </c>
    </row>
    <row r="7481" spans="1:16">
      <c r="A7481" s="27" t="s">
        <v>1113</v>
      </c>
      <c r="B7481" s="31">
        <v>202605</v>
      </c>
      <c r="C7481" s="27" t="s">
        <v>137</v>
      </c>
      <c r="D7481" s="27" t="s">
        <v>211</v>
      </c>
      <c r="E7481" s="27" t="s">
        <v>35</v>
      </c>
      <c r="F7481" s="27" t="s">
        <v>257</v>
      </c>
      <c r="G7481" s="33">
        <v>258605.39</v>
      </c>
      <c r="H7481" s="33">
        <v>0</v>
      </c>
      <c r="I7481" s="33">
        <v>6896</v>
      </c>
      <c r="J7481" s="33">
        <v>485</v>
      </c>
      <c r="K7481" s="33">
        <v>9500</v>
      </c>
      <c r="L7481" s="33">
        <v>1</v>
      </c>
      <c r="M7481" s="33">
        <v>0</v>
      </c>
      <c r="N7481" s="33">
        <v>356469.22</v>
      </c>
      <c r="O7481" s="33">
        <v>1474.3</v>
      </c>
      <c r="P7481" s="33">
        <v>2903</v>
      </c>
    </row>
    <row r="7482" spans="1:16">
      <c r="A7482" s="27" t="s">
        <v>1113</v>
      </c>
      <c r="B7482" s="31">
        <v>202606</v>
      </c>
      <c r="C7482" s="27" t="s">
        <v>137</v>
      </c>
      <c r="D7482" s="27" t="s">
        <v>211</v>
      </c>
      <c r="E7482" s="27" t="s">
        <v>35</v>
      </c>
      <c r="F7482" s="27" t="s">
        <v>257</v>
      </c>
      <c r="G7482" s="33">
        <v>253696.21</v>
      </c>
      <c r="H7482" s="33">
        <v>0</v>
      </c>
      <c r="I7482" s="33">
        <v>6330</v>
      </c>
      <c r="J7482" s="33">
        <v>510</v>
      </c>
      <c r="K7482" s="33">
        <v>9500</v>
      </c>
      <c r="L7482" s="33">
        <v>1</v>
      </c>
      <c r="M7482" s="33">
        <v>0</v>
      </c>
      <c r="N7482" s="33">
        <v>349152.3</v>
      </c>
      <c r="O7482" s="33">
        <v>1447.4</v>
      </c>
      <c r="P7482" s="33">
        <v>2640</v>
      </c>
    </row>
    <row r="7483" spans="1:16">
      <c r="A7483" s="27" t="s">
        <v>1113</v>
      </c>
      <c r="B7483" s="31">
        <v>202607</v>
      </c>
      <c r="C7483" s="27" t="s">
        <v>137</v>
      </c>
      <c r="D7483" s="27" t="s">
        <v>211</v>
      </c>
      <c r="E7483" s="27" t="s">
        <v>35</v>
      </c>
      <c r="F7483" s="27" t="s">
        <v>257</v>
      </c>
      <c r="G7483" s="33">
        <v>272499.4</v>
      </c>
      <c r="H7483" s="33">
        <v>0</v>
      </c>
      <c r="I7483" s="33">
        <v>6679</v>
      </c>
      <c r="J7483" s="33">
        <v>514</v>
      </c>
      <c r="K7483" s="33">
        <v>9500</v>
      </c>
      <c r="L7483" s="33">
        <v>1</v>
      </c>
      <c r="M7483" s="33">
        <v>0</v>
      </c>
      <c r="N7483" s="33">
        <v>311239.19</v>
      </c>
      <c r="O7483" s="33">
        <v>1462.9</v>
      </c>
      <c r="P7483" s="33">
        <v>2806</v>
      </c>
    </row>
    <row r="7484" spans="1:16">
      <c r="A7484" s="27" t="s">
        <v>1116</v>
      </c>
      <c r="B7484" s="31">
        <v>202408</v>
      </c>
      <c r="C7484" s="27" t="s">
        <v>137</v>
      </c>
      <c r="D7484" s="27" t="s">
        <v>211</v>
      </c>
      <c r="E7484" s="27" t="s">
        <v>35</v>
      </c>
      <c r="F7484" s="27" t="s">
        <v>257</v>
      </c>
      <c r="G7484" s="33">
        <v>303885.78</v>
      </c>
      <c r="H7484" s="33">
        <v>303885.78</v>
      </c>
      <c r="I7484" s="33">
        <v>7925</v>
      </c>
      <c r="J7484" s="33">
        <v>542</v>
      </c>
      <c r="K7484" s="33">
        <v>10700</v>
      </c>
      <c r="L7484" s="33">
        <v>1</v>
      </c>
      <c r="M7484" s="33">
        <v>1</v>
      </c>
      <c r="N7484" s="33">
        <v>340815.03</v>
      </c>
      <c r="O7484" s="33">
        <v>1720</v>
      </c>
      <c r="P7484" s="33">
        <v>3281</v>
      </c>
    </row>
    <row r="7485" spans="1:16">
      <c r="A7485" s="27" t="s">
        <v>1116</v>
      </c>
      <c r="B7485" s="31">
        <v>202409</v>
      </c>
      <c r="C7485" s="27" t="s">
        <v>137</v>
      </c>
      <c r="D7485" s="27" t="s">
        <v>211</v>
      </c>
      <c r="E7485" s="27" t="s">
        <v>35</v>
      </c>
      <c r="F7485" s="27" t="s">
        <v>257</v>
      </c>
      <c r="G7485" s="33">
        <v>306300.33</v>
      </c>
      <c r="H7485" s="33">
        <v>306300.33</v>
      </c>
      <c r="I7485" s="33">
        <v>7419</v>
      </c>
      <c r="J7485" s="33">
        <v>640</v>
      </c>
      <c r="K7485" s="33">
        <v>10700</v>
      </c>
      <c r="L7485" s="33">
        <v>1</v>
      </c>
      <c r="M7485" s="33">
        <v>1</v>
      </c>
      <c r="N7485" s="33">
        <v>328547.05</v>
      </c>
      <c r="O7485" s="33">
        <v>1907.2</v>
      </c>
      <c r="P7485" s="33">
        <v>3064</v>
      </c>
    </row>
    <row r="7486" spans="1:16">
      <c r="A7486" s="27" t="s">
        <v>1116</v>
      </c>
      <c r="B7486" s="31">
        <v>202410</v>
      </c>
      <c r="C7486" s="27" t="s">
        <v>137</v>
      </c>
      <c r="D7486" s="27" t="s">
        <v>211</v>
      </c>
      <c r="E7486" s="27" t="s">
        <v>35</v>
      </c>
      <c r="F7486" s="27" t="s">
        <v>257</v>
      </c>
      <c r="G7486" s="33">
        <v>358436.98</v>
      </c>
      <c r="H7486" s="33">
        <v>358436.98</v>
      </c>
      <c r="I7486" s="33">
        <v>9333</v>
      </c>
      <c r="J7486" s="33">
        <v>816</v>
      </c>
      <c r="K7486" s="33">
        <v>10700</v>
      </c>
      <c r="L7486" s="33">
        <v>1</v>
      </c>
      <c r="M7486" s="33">
        <v>1</v>
      </c>
      <c r="N7486" s="33">
        <v>361812.84</v>
      </c>
      <c r="O7486" s="33">
        <v>2187.4</v>
      </c>
      <c r="P7486" s="33">
        <v>3836</v>
      </c>
    </row>
    <row r="7487" spans="1:16">
      <c r="A7487" s="27" t="s">
        <v>1116</v>
      </c>
      <c r="B7487" s="31">
        <v>202411</v>
      </c>
      <c r="C7487" s="27" t="s">
        <v>137</v>
      </c>
      <c r="D7487" s="27" t="s">
        <v>211</v>
      </c>
      <c r="E7487" s="27" t="s">
        <v>35</v>
      </c>
      <c r="F7487" s="27" t="s">
        <v>257</v>
      </c>
      <c r="G7487" s="33">
        <v>423564.01</v>
      </c>
      <c r="H7487" s="33">
        <v>423564.01</v>
      </c>
      <c r="I7487" s="33">
        <v>10776</v>
      </c>
      <c r="J7487" s="33">
        <v>866</v>
      </c>
      <c r="K7487" s="33">
        <v>10700</v>
      </c>
      <c r="L7487" s="33">
        <v>1</v>
      </c>
      <c r="M7487" s="33">
        <v>1</v>
      </c>
      <c r="N7487" s="33">
        <v>437769.48</v>
      </c>
      <c r="O7487" s="33">
        <v>2155.4</v>
      </c>
      <c r="P7487" s="33">
        <v>4402</v>
      </c>
    </row>
    <row r="7488" spans="1:16">
      <c r="A7488" s="27" t="s">
        <v>1116</v>
      </c>
      <c r="B7488" s="31">
        <v>202412</v>
      </c>
      <c r="C7488" s="27" t="s">
        <v>137</v>
      </c>
      <c r="D7488" s="27" t="s">
        <v>211</v>
      </c>
      <c r="E7488" s="27" t="s">
        <v>35</v>
      </c>
      <c r="F7488" s="27" t="s">
        <v>257</v>
      </c>
      <c r="G7488" s="33">
        <v>456180.52</v>
      </c>
      <c r="H7488" s="33">
        <v>456180.52</v>
      </c>
      <c r="I7488" s="33">
        <v>12339</v>
      </c>
      <c r="J7488" s="33">
        <v>845</v>
      </c>
      <c r="K7488" s="33">
        <v>10700</v>
      </c>
      <c r="L7488" s="33">
        <v>1</v>
      </c>
      <c r="M7488" s="33">
        <v>1</v>
      </c>
      <c r="N7488" s="33">
        <v>503835.99</v>
      </c>
      <c r="O7488" s="33">
        <v>2808.3</v>
      </c>
      <c r="P7488" s="33">
        <v>4826</v>
      </c>
    </row>
    <row r="7489" spans="1:16">
      <c r="A7489" s="27" t="s">
        <v>1116</v>
      </c>
      <c r="B7489" s="31">
        <v>202501</v>
      </c>
      <c r="C7489" s="27" t="s">
        <v>137</v>
      </c>
      <c r="D7489" s="27" t="s">
        <v>211</v>
      </c>
      <c r="E7489" s="27" t="s">
        <v>35</v>
      </c>
      <c r="F7489" s="27" t="s">
        <v>257</v>
      </c>
      <c r="G7489" s="33">
        <v>231701.7</v>
      </c>
      <c r="H7489" s="33">
        <v>231701.7</v>
      </c>
      <c r="I7489" s="33">
        <v>5369</v>
      </c>
      <c r="J7489" s="33">
        <v>386</v>
      </c>
      <c r="K7489" s="33">
        <v>10700</v>
      </c>
      <c r="L7489" s="33">
        <v>1</v>
      </c>
      <c r="M7489" s="33">
        <v>1</v>
      </c>
      <c r="N7489" s="33">
        <v>256749.96</v>
      </c>
      <c r="O7489" s="33">
        <v>1432.4</v>
      </c>
      <c r="P7489" s="33">
        <v>2317</v>
      </c>
    </row>
    <row r="7490" spans="1:16">
      <c r="A7490" s="27" t="s">
        <v>1116</v>
      </c>
      <c r="B7490" s="31">
        <v>202502</v>
      </c>
      <c r="C7490" s="27" t="s">
        <v>137</v>
      </c>
      <c r="D7490" s="27" t="s">
        <v>211</v>
      </c>
      <c r="E7490" s="27" t="s">
        <v>35</v>
      </c>
      <c r="F7490" s="27" t="s">
        <v>257</v>
      </c>
      <c r="G7490" s="33">
        <v>249292.69</v>
      </c>
      <c r="H7490" s="33">
        <v>249292.69</v>
      </c>
      <c r="I7490" s="33">
        <v>6498</v>
      </c>
      <c r="J7490" s="33">
        <v>540</v>
      </c>
      <c r="K7490" s="33">
        <v>10700</v>
      </c>
      <c r="L7490" s="33">
        <v>1</v>
      </c>
      <c r="M7490" s="33">
        <v>1</v>
      </c>
      <c r="N7490" s="33">
        <v>265208.02</v>
      </c>
      <c r="O7490" s="33">
        <v>1356.4</v>
      </c>
      <c r="P7490" s="33">
        <v>2698</v>
      </c>
    </row>
    <row r="7491" spans="1:16">
      <c r="A7491" s="27" t="s">
        <v>1116</v>
      </c>
      <c r="B7491" s="31">
        <v>202503</v>
      </c>
      <c r="C7491" s="27" t="s">
        <v>137</v>
      </c>
      <c r="D7491" s="27" t="s">
        <v>211</v>
      </c>
      <c r="E7491" s="27" t="s">
        <v>35</v>
      </c>
      <c r="F7491" s="27" t="s">
        <v>257</v>
      </c>
      <c r="G7491" s="33">
        <v>289203.71</v>
      </c>
      <c r="H7491" s="33">
        <v>289203.71</v>
      </c>
      <c r="I7491" s="33">
        <v>7116</v>
      </c>
      <c r="J7491" s="33">
        <v>596</v>
      </c>
      <c r="K7491" s="33">
        <v>10700</v>
      </c>
      <c r="L7491" s="33">
        <v>1</v>
      </c>
      <c r="M7491" s="33">
        <v>1</v>
      </c>
      <c r="N7491" s="33">
        <v>331375.04</v>
      </c>
      <c r="O7491" s="33">
        <v>1633.9</v>
      </c>
      <c r="P7491" s="33">
        <v>2877</v>
      </c>
    </row>
    <row r="7492" spans="1:16">
      <c r="A7492" s="27" t="s">
        <v>1116</v>
      </c>
      <c r="B7492" s="31">
        <v>202504</v>
      </c>
      <c r="C7492" s="27" t="s">
        <v>137</v>
      </c>
      <c r="D7492" s="27" t="s">
        <v>211</v>
      </c>
      <c r="E7492" s="27" t="s">
        <v>35</v>
      </c>
      <c r="F7492" s="27" t="s">
        <v>257</v>
      </c>
      <c r="G7492" s="33">
        <v>356402.42</v>
      </c>
      <c r="H7492" s="33">
        <v>356402.42</v>
      </c>
      <c r="I7492" s="33">
        <v>9190</v>
      </c>
      <c r="J7492" s="33">
        <v>809</v>
      </c>
      <c r="K7492" s="33">
        <v>10700</v>
      </c>
      <c r="L7492" s="33">
        <v>1</v>
      </c>
      <c r="M7492" s="33">
        <v>1</v>
      </c>
      <c r="N7492" s="33">
        <v>390960.4</v>
      </c>
      <c r="O7492" s="33">
        <v>2100.4</v>
      </c>
      <c r="P7492" s="33">
        <v>3782</v>
      </c>
    </row>
    <row r="7493" spans="1:16">
      <c r="A7493" s="27" t="s">
        <v>1116</v>
      </c>
      <c r="B7493" s="31">
        <v>202505</v>
      </c>
      <c r="C7493" s="27" t="s">
        <v>137</v>
      </c>
      <c r="D7493" s="27" t="s">
        <v>211</v>
      </c>
      <c r="E7493" s="27" t="s">
        <v>35</v>
      </c>
      <c r="F7493" s="27" t="s">
        <v>257</v>
      </c>
      <c r="G7493" s="33">
        <v>354726.97</v>
      </c>
      <c r="H7493" s="33">
        <v>354726.97</v>
      </c>
      <c r="I7493" s="33">
        <v>8886</v>
      </c>
      <c r="J7493" s="33">
        <v>699</v>
      </c>
      <c r="K7493" s="33">
        <v>10700</v>
      </c>
      <c r="L7493" s="33">
        <v>1</v>
      </c>
      <c r="M7493" s="33">
        <v>1</v>
      </c>
      <c r="N7493" s="33">
        <v>429307.09</v>
      </c>
      <c r="O7493" s="33">
        <v>1947</v>
      </c>
      <c r="P7493" s="33">
        <v>3580</v>
      </c>
    </row>
    <row r="7494" spans="1:16">
      <c r="A7494" s="27" t="s">
        <v>1116</v>
      </c>
      <c r="B7494" s="31">
        <v>202506</v>
      </c>
      <c r="C7494" s="27" t="s">
        <v>137</v>
      </c>
      <c r="D7494" s="27" t="s">
        <v>211</v>
      </c>
      <c r="E7494" s="27" t="s">
        <v>35</v>
      </c>
      <c r="F7494" s="27" t="s">
        <v>257</v>
      </c>
      <c r="G7494" s="33">
        <v>367873.29</v>
      </c>
      <c r="H7494" s="33">
        <v>367873.29</v>
      </c>
      <c r="I7494" s="33">
        <v>9396</v>
      </c>
      <c r="J7494" s="33">
        <v>655</v>
      </c>
      <c r="K7494" s="33">
        <v>10700</v>
      </c>
      <c r="L7494" s="33">
        <v>1</v>
      </c>
      <c r="M7494" s="33">
        <v>1</v>
      </c>
      <c r="N7494" s="33">
        <v>420495.1</v>
      </c>
      <c r="O7494" s="33">
        <v>2061</v>
      </c>
      <c r="P7494" s="33">
        <v>3771</v>
      </c>
    </row>
    <row r="7495" spans="1:16">
      <c r="A7495" s="27" t="s">
        <v>1116</v>
      </c>
      <c r="B7495" s="31">
        <v>202507</v>
      </c>
      <c r="C7495" s="27" t="s">
        <v>137</v>
      </c>
      <c r="D7495" s="27" t="s">
        <v>211</v>
      </c>
      <c r="E7495" s="27" t="s">
        <v>35</v>
      </c>
      <c r="F7495" s="27" t="s">
        <v>257</v>
      </c>
      <c r="G7495" s="33">
        <v>338308.64</v>
      </c>
      <c r="H7495" s="33">
        <v>338308.64</v>
      </c>
      <c r="I7495" s="33">
        <v>8879</v>
      </c>
      <c r="J7495" s="33">
        <v>577</v>
      </c>
      <c r="K7495" s="33">
        <v>10700</v>
      </c>
      <c r="L7495" s="33">
        <v>1</v>
      </c>
      <c r="M7495" s="33">
        <v>1</v>
      </c>
      <c r="N7495" s="33">
        <v>374835.15</v>
      </c>
      <c r="O7495" s="33">
        <v>2022.8</v>
      </c>
      <c r="P7495" s="33">
        <v>3620</v>
      </c>
    </row>
    <row r="7496" spans="1:16">
      <c r="A7496" s="27" t="s">
        <v>1116</v>
      </c>
      <c r="B7496" s="31">
        <v>202508</v>
      </c>
      <c r="C7496" s="27" t="s">
        <v>137</v>
      </c>
      <c r="D7496" s="27" t="s">
        <v>211</v>
      </c>
      <c r="E7496" s="27" t="s">
        <v>35</v>
      </c>
      <c r="F7496" s="27" t="s">
        <v>257</v>
      </c>
      <c r="G7496" s="33">
        <v>336516.65</v>
      </c>
      <c r="H7496" s="33">
        <v>336516.65</v>
      </c>
      <c r="I7496" s="33">
        <v>8666</v>
      </c>
      <c r="J7496" s="33">
        <v>719</v>
      </c>
      <c r="K7496" s="33">
        <v>10700</v>
      </c>
      <c r="L7496" s="33">
        <v>1</v>
      </c>
      <c r="M7496" s="33">
        <v>1</v>
      </c>
      <c r="N7496" s="33">
        <v>361945.57</v>
      </c>
      <c r="O7496" s="33">
        <v>1786.7</v>
      </c>
      <c r="P7496" s="33">
        <v>3603</v>
      </c>
    </row>
    <row r="7497" spans="1:16">
      <c r="A7497" s="27" t="s">
        <v>1116</v>
      </c>
      <c r="B7497" s="31">
        <v>202509</v>
      </c>
      <c r="C7497" s="27" t="s">
        <v>137</v>
      </c>
      <c r="D7497" s="27" t="s">
        <v>211</v>
      </c>
      <c r="E7497" s="27" t="s">
        <v>35</v>
      </c>
      <c r="F7497" s="27" t="s">
        <v>257</v>
      </c>
      <c r="G7497" s="33">
        <v>312659.26</v>
      </c>
      <c r="H7497" s="33">
        <v>312659.26</v>
      </c>
      <c r="I7497" s="33">
        <v>7666</v>
      </c>
      <c r="J7497" s="33">
        <v>712</v>
      </c>
      <c r="K7497" s="33">
        <v>10700</v>
      </c>
      <c r="L7497" s="33">
        <v>1</v>
      </c>
      <c r="M7497" s="33">
        <v>1</v>
      </c>
      <c r="N7497" s="33">
        <v>348916.96</v>
      </c>
      <c r="O7497" s="33">
        <v>1937.8</v>
      </c>
      <c r="P7497" s="33">
        <v>3249</v>
      </c>
    </row>
    <row r="7498" spans="1:16">
      <c r="A7498" s="27" t="s">
        <v>1116</v>
      </c>
      <c r="B7498" s="31">
        <v>202510</v>
      </c>
      <c r="C7498" s="27" t="s">
        <v>137</v>
      </c>
      <c r="D7498" s="27" t="s">
        <v>211</v>
      </c>
      <c r="E7498" s="27" t="s">
        <v>35</v>
      </c>
      <c r="F7498" s="27" t="s">
        <v>257</v>
      </c>
      <c r="G7498" s="33">
        <v>345947.93</v>
      </c>
      <c r="H7498" s="33">
        <v>345947.93</v>
      </c>
      <c r="I7498" s="33">
        <v>9072</v>
      </c>
      <c r="J7498" s="33">
        <v>682</v>
      </c>
      <c r="K7498" s="33">
        <v>10700</v>
      </c>
      <c r="L7498" s="33">
        <v>1</v>
      </c>
      <c r="M7498" s="33">
        <v>1</v>
      </c>
      <c r="N7498" s="33">
        <v>384245.24</v>
      </c>
      <c r="O7498" s="33">
        <v>1811</v>
      </c>
      <c r="P7498" s="33">
        <v>3653</v>
      </c>
    </row>
    <row r="7499" spans="1:16">
      <c r="A7499" s="27" t="s">
        <v>1116</v>
      </c>
      <c r="B7499" s="31">
        <v>202511</v>
      </c>
      <c r="C7499" s="27" t="s">
        <v>137</v>
      </c>
      <c r="D7499" s="27" t="s">
        <v>211</v>
      </c>
      <c r="E7499" s="27" t="s">
        <v>35</v>
      </c>
      <c r="F7499" s="27" t="s">
        <v>257</v>
      </c>
      <c r="G7499" s="33">
        <v>433765.18</v>
      </c>
      <c r="H7499" s="33">
        <v>433765.18</v>
      </c>
      <c r="I7499" s="33">
        <v>10852</v>
      </c>
      <c r="J7499" s="33">
        <v>661</v>
      </c>
      <c r="K7499" s="33">
        <v>10700</v>
      </c>
      <c r="L7499" s="33">
        <v>1</v>
      </c>
      <c r="M7499" s="33">
        <v>1</v>
      </c>
      <c r="N7499" s="33">
        <v>464911.19</v>
      </c>
      <c r="O7499" s="33">
        <v>2530.3</v>
      </c>
      <c r="P7499" s="33">
        <v>4678</v>
      </c>
    </row>
    <row r="7500" spans="1:16">
      <c r="A7500" s="27" t="s">
        <v>1116</v>
      </c>
      <c r="B7500" s="31">
        <v>202512</v>
      </c>
      <c r="C7500" s="27" t="s">
        <v>137</v>
      </c>
      <c r="D7500" s="27" t="s">
        <v>211</v>
      </c>
      <c r="E7500" s="27" t="s">
        <v>35</v>
      </c>
      <c r="F7500" s="27" t="s">
        <v>257</v>
      </c>
      <c r="G7500" s="33">
        <v>440829.78</v>
      </c>
      <c r="H7500" s="33">
        <v>440829.78</v>
      </c>
      <c r="I7500" s="33">
        <v>11754</v>
      </c>
      <c r="J7500" s="33">
        <v>920</v>
      </c>
      <c r="K7500" s="33">
        <v>10700</v>
      </c>
      <c r="L7500" s="33">
        <v>1</v>
      </c>
      <c r="M7500" s="33">
        <v>1</v>
      </c>
      <c r="N7500" s="33">
        <v>535073.8199999999</v>
      </c>
      <c r="O7500" s="33">
        <v>2577.4</v>
      </c>
      <c r="P7500" s="33">
        <v>4648</v>
      </c>
    </row>
    <row r="7501" spans="1:16">
      <c r="A7501" s="27" t="s">
        <v>1116</v>
      </c>
      <c r="B7501" s="31">
        <v>202601</v>
      </c>
      <c r="C7501" s="27" t="s">
        <v>137</v>
      </c>
      <c r="D7501" s="27" t="s">
        <v>211</v>
      </c>
      <c r="E7501" s="27" t="s">
        <v>35</v>
      </c>
      <c r="F7501" s="27" t="s">
        <v>257</v>
      </c>
      <c r="G7501" s="33">
        <v>247859.58</v>
      </c>
      <c r="H7501" s="33">
        <v>247859.58</v>
      </c>
      <c r="I7501" s="33">
        <v>6506</v>
      </c>
      <c r="J7501" s="33">
        <v>561</v>
      </c>
      <c r="K7501" s="33">
        <v>10700</v>
      </c>
      <c r="L7501" s="33">
        <v>1</v>
      </c>
      <c r="M7501" s="33">
        <v>1</v>
      </c>
      <c r="N7501" s="33">
        <v>272668.46</v>
      </c>
      <c r="O7501" s="33">
        <v>1571.5</v>
      </c>
      <c r="P7501" s="33">
        <v>2538</v>
      </c>
    </row>
    <row r="7502" spans="1:16">
      <c r="A7502" s="27" t="s">
        <v>1116</v>
      </c>
      <c r="B7502" s="31">
        <v>202602</v>
      </c>
      <c r="C7502" s="27" t="s">
        <v>137</v>
      </c>
      <c r="D7502" s="27" t="s">
        <v>211</v>
      </c>
      <c r="E7502" s="27" t="s">
        <v>35</v>
      </c>
      <c r="F7502" s="27" t="s">
        <v>257</v>
      </c>
      <c r="G7502" s="33">
        <v>264734.71</v>
      </c>
      <c r="H7502" s="33">
        <v>264734.71</v>
      </c>
      <c r="I7502" s="33">
        <v>6309</v>
      </c>
      <c r="J7502" s="33">
        <v>535</v>
      </c>
      <c r="K7502" s="33">
        <v>10700</v>
      </c>
      <c r="L7502" s="33">
        <v>1</v>
      </c>
      <c r="M7502" s="33">
        <v>1</v>
      </c>
      <c r="N7502" s="33">
        <v>281650.91</v>
      </c>
      <c r="O7502" s="33">
        <v>1458.9</v>
      </c>
      <c r="P7502" s="33">
        <v>2725</v>
      </c>
    </row>
    <row r="7503" spans="1:16">
      <c r="A7503" s="27" t="s">
        <v>1116</v>
      </c>
      <c r="B7503" s="31">
        <v>202603</v>
      </c>
      <c r="C7503" s="27" t="s">
        <v>137</v>
      </c>
      <c r="D7503" s="27" t="s">
        <v>211</v>
      </c>
      <c r="E7503" s="27" t="s">
        <v>35</v>
      </c>
      <c r="F7503" s="27" t="s">
        <v>257</v>
      </c>
      <c r="G7503" s="33">
        <v>310041.72</v>
      </c>
      <c r="H7503" s="33">
        <v>310041.72</v>
      </c>
      <c r="I7503" s="33">
        <v>7616</v>
      </c>
      <c r="J7503" s="33">
        <v>676</v>
      </c>
      <c r="K7503" s="33">
        <v>10700</v>
      </c>
      <c r="L7503" s="33">
        <v>1</v>
      </c>
      <c r="M7503" s="33">
        <v>1</v>
      </c>
      <c r="N7503" s="33">
        <v>351920.3</v>
      </c>
      <c r="O7503" s="33">
        <v>1695.1</v>
      </c>
      <c r="P7503" s="33">
        <v>3188</v>
      </c>
    </row>
    <row r="7504" spans="1:16">
      <c r="A7504" s="27" t="s">
        <v>1116</v>
      </c>
      <c r="B7504" s="31">
        <v>202604</v>
      </c>
      <c r="C7504" s="27" t="s">
        <v>137</v>
      </c>
      <c r="D7504" s="27" t="s">
        <v>211</v>
      </c>
      <c r="E7504" s="27" t="s">
        <v>35</v>
      </c>
      <c r="F7504" s="27" t="s">
        <v>257</v>
      </c>
      <c r="G7504" s="33">
        <v>366439.52</v>
      </c>
      <c r="H7504" s="33">
        <v>366439.52</v>
      </c>
      <c r="I7504" s="33">
        <v>9907</v>
      </c>
      <c r="J7504" s="33">
        <v>783</v>
      </c>
      <c r="K7504" s="33">
        <v>10700</v>
      </c>
      <c r="L7504" s="33">
        <v>1</v>
      </c>
      <c r="M7504" s="33">
        <v>1</v>
      </c>
      <c r="N7504" s="33">
        <v>415199.94</v>
      </c>
      <c r="O7504" s="33">
        <v>2012.4</v>
      </c>
      <c r="P7504" s="33">
        <v>4248</v>
      </c>
    </row>
    <row r="7505" spans="1:16">
      <c r="A7505" s="27" t="s">
        <v>1116</v>
      </c>
      <c r="B7505" s="31">
        <v>202605</v>
      </c>
      <c r="C7505" s="27" t="s">
        <v>137</v>
      </c>
      <c r="D7505" s="27" t="s">
        <v>211</v>
      </c>
      <c r="E7505" s="27" t="s">
        <v>35</v>
      </c>
      <c r="F7505" s="27" t="s">
        <v>257</v>
      </c>
      <c r="G7505" s="33">
        <v>388156.38</v>
      </c>
      <c r="H7505" s="33">
        <v>388156.38</v>
      </c>
      <c r="I7505" s="33">
        <v>10030</v>
      </c>
      <c r="J7505" s="33">
        <v>713</v>
      </c>
      <c r="K7505" s="33">
        <v>10700</v>
      </c>
      <c r="L7505" s="33">
        <v>1</v>
      </c>
      <c r="M7505" s="33">
        <v>1</v>
      </c>
      <c r="N7505" s="33">
        <v>455924.13</v>
      </c>
      <c r="O7505" s="33">
        <v>2105.3</v>
      </c>
      <c r="P7505" s="33">
        <v>4095</v>
      </c>
    </row>
    <row r="7506" spans="1:16">
      <c r="A7506" s="27" t="s">
        <v>1116</v>
      </c>
      <c r="B7506" s="31">
        <v>202606</v>
      </c>
      <c r="C7506" s="27" t="s">
        <v>137</v>
      </c>
      <c r="D7506" s="27" t="s">
        <v>211</v>
      </c>
      <c r="E7506" s="27" t="s">
        <v>35</v>
      </c>
      <c r="F7506" s="27" t="s">
        <v>257</v>
      </c>
      <c r="G7506" s="33">
        <v>422496.16</v>
      </c>
      <c r="H7506" s="33">
        <v>422496.16</v>
      </c>
      <c r="I7506" s="33">
        <v>10122</v>
      </c>
      <c r="J7506" s="33">
        <v>717</v>
      </c>
      <c r="K7506" s="33">
        <v>10700</v>
      </c>
      <c r="L7506" s="33">
        <v>1</v>
      </c>
      <c r="M7506" s="33">
        <v>1</v>
      </c>
      <c r="N7506" s="33">
        <v>446565.8</v>
      </c>
      <c r="O7506" s="33">
        <v>2596.3</v>
      </c>
      <c r="P7506" s="33">
        <v>4215</v>
      </c>
    </row>
    <row r="7507" spans="1:16">
      <c r="A7507" s="27" t="s">
        <v>1116</v>
      </c>
      <c r="B7507" s="31">
        <v>202607</v>
      </c>
      <c r="C7507" s="27" t="s">
        <v>137</v>
      </c>
      <c r="D7507" s="27" t="s">
        <v>211</v>
      </c>
      <c r="E7507" s="27" t="s">
        <v>35</v>
      </c>
      <c r="F7507" s="27" t="s">
        <v>257</v>
      </c>
      <c r="G7507" s="33">
        <v>350233.58</v>
      </c>
      <c r="H7507" s="33">
        <v>350233.58</v>
      </c>
      <c r="I7507" s="33">
        <v>9286</v>
      </c>
      <c r="J7507" s="33">
        <v>694</v>
      </c>
      <c r="K7507" s="33">
        <v>10700</v>
      </c>
      <c r="L7507" s="33">
        <v>1</v>
      </c>
      <c r="M7507" s="33">
        <v>1</v>
      </c>
      <c r="N7507" s="33">
        <v>398074.93</v>
      </c>
      <c r="O7507" s="33">
        <v>2211.8</v>
      </c>
      <c r="P7507" s="33">
        <v>3625</v>
      </c>
    </row>
    <row r="7508" spans="1:16">
      <c r="A7508" s="27" t="s">
        <v>1119</v>
      </c>
      <c r="B7508" s="31">
        <v>202408</v>
      </c>
      <c r="C7508" s="27" t="s">
        <v>137</v>
      </c>
      <c r="D7508" s="27" t="s">
        <v>211</v>
      </c>
      <c r="E7508" s="27" t="s">
        <v>35</v>
      </c>
      <c r="F7508" s="27" t="s">
        <v>257</v>
      </c>
      <c r="G7508" s="33">
        <v>212505.13</v>
      </c>
      <c r="H7508" s="33">
        <v>212505.13</v>
      </c>
      <c r="I7508" s="33">
        <v>5738</v>
      </c>
      <c r="J7508" s="33">
        <v>389</v>
      </c>
      <c r="K7508" s="33">
        <v>7100</v>
      </c>
      <c r="L7508" s="33">
        <v>1</v>
      </c>
      <c r="M7508" s="33">
        <v>1</v>
      </c>
      <c r="N7508" s="33">
        <v>206038.38</v>
      </c>
      <c r="O7508" s="33">
        <v>1186</v>
      </c>
      <c r="P7508" s="33">
        <v>2298</v>
      </c>
    </row>
    <row r="7509" spans="1:16">
      <c r="A7509" s="27" t="s">
        <v>1119</v>
      </c>
      <c r="B7509" s="31">
        <v>202409</v>
      </c>
      <c r="C7509" s="27" t="s">
        <v>137</v>
      </c>
      <c r="D7509" s="27" t="s">
        <v>211</v>
      </c>
      <c r="E7509" s="27" t="s">
        <v>35</v>
      </c>
      <c r="F7509" s="27" t="s">
        <v>257</v>
      </c>
      <c r="G7509" s="33">
        <v>202583.71</v>
      </c>
      <c r="H7509" s="33">
        <v>202583.71</v>
      </c>
      <c r="I7509" s="33">
        <v>5086</v>
      </c>
      <c r="J7509" s="33">
        <v>392</v>
      </c>
      <c r="K7509" s="33">
        <v>7100</v>
      </c>
      <c r="L7509" s="33">
        <v>1</v>
      </c>
      <c r="M7509" s="33">
        <v>1</v>
      </c>
      <c r="N7509" s="33">
        <v>198621.81</v>
      </c>
      <c r="O7509" s="33">
        <v>1140.2</v>
      </c>
      <c r="P7509" s="33">
        <v>2124</v>
      </c>
    </row>
    <row r="7510" spans="1:16">
      <c r="A7510" s="27" t="s">
        <v>1119</v>
      </c>
      <c r="B7510" s="31">
        <v>202410</v>
      </c>
      <c r="C7510" s="27" t="s">
        <v>137</v>
      </c>
      <c r="D7510" s="27" t="s">
        <v>211</v>
      </c>
      <c r="E7510" s="27" t="s">
        <v>35</v>
      </c>
      <c r="F7510" s="27" t="s">
        <v>257</v>
      </c>
      <c r="G7510" s="33">
        <v>231618.19</v>
      </c>
      <c r="H7510" s="33">
        <v>231618.19</v>
      </c>
      <c r="I7510" s="33">
        <v>6118</v>
      </c>
      <c r="J7510" s="33">
        <v>527</v>
      </c>
      <c r="K7510" s="33">
        <v>7100</v>
      </c>
      <c r="L7510" s="33">
        <v>1</v>
      </c>
      <c r="M7510" s="33">
        <v>1</v>
      </c>
      <c r="N7510" s="33">
        <v>218732.52</v>
      </c>
      <c r="O7510" s="33">
        <v>1427.1</v>
      </c>
      <c r="P7510" s="33">
        <v>2510</v>
      </c>
    </row>
    <row r="7511" spans="1:16">
      <c r="A7511" s="27" t="s">
        <v>1119</v>
      </c>
      <c r="B7511" s="31">
        <v>202411</v>
      </c>
      <c r="C7511" s="27" t="s">
        <v>137</v>
      </c>
      <c r="D7511" s="27" t="s">
        <v>211</v>
      </c>
      <c r="E7511" s="27" t="s">
        <v>35</v>
      </c>
      <c r="F7511" s="27" t="s">
        <v>257</v>
      </c>
      <c r="G7511" s="33">
        <v>264042.37</v>
      </c>
      <c r="H7511" s="33">
        <v>264042.37</v>
      </c>
      <c r="I7511" s="33">
        <v>7245</v>
      </c>
      <c r="J7511" s="33">
        <v>620</v>
      </c>
      <c r="K7511" s="33">
        <v>7100</v>
      </c>
      <c r="L7511" s="33">
        <v>1</v>
      </c>
      <c r="M7511" s="33">
        <v>1</v>
      </c>
      <c r="N7511" s="33">
        <v>264651.8</v>
      </c>
      <c r="O7511" s="33">
        <v>1526.3</v>
      </c>
      <c r="P7511" s="33">
        <v>2844</v>
      </c>
    </row>
    <row r="7512" spans="1:16">
      <c r="A7512" s="27" t="s">
        <v>1119</v>
      </c>
      <c r="B7512" s="31">
        <v>202412</v>
      </c>
      <c r="C7512" s="27" t="s">
        <v>137</v>
      </c>
      <c r="D7512" s="27" t="s">
        <v>211</v>
      </c>
      <c r="E7512" s="27" t="s">
        <v>35</v>
      </c>
      <c r="F7512" s="27" t="s">
        <v>257</v>
      </c>
      <c r="G7512" s="33">
        <v>292647.41</v>
      </c>
      <c r="H7512" s="33">
        <v>292647.41</v>
      </c>
      <c r="I7512" s="33">
        <v>8095</v>
      </c>
      <c r="J7512" s="33">
        <v>695</v>
      </c>
      <c r="K7512" s="33">
        <v>7100</v>
      </c>
      <c r="L7512" s="33">
        <v>1</v>
      </c>
      <c r="M7512" s="33">
        <v>1</v>
      </c>
      <c r="N7512" s="33">
        <v>304592.05</v>
      </c>
      <c r="O7512" s="33">
        <v>1582.4</v>
      </c>
      <c r="P7512" s="33">
        <v>3285</v>
      </c>
    </row>
    <row r="7513" spans="1:16">
      <c r="A7513" s="27" t="s">
        <v>1119</v>
      </c>
      <c r="B7513" s="31">
        <v>202501</v>
      </c>
      <c r="C7513" s="27" t="s">
        <v>137</v>
      </c>
      <c r="D7513" s="27" t="s">
        <v>211</v>
      </c>
      <c r="E7513" s="27" t="s">
        <v>35</v>
      </c>
      <c r="F7513" s="27" t="s">
        <v>257</v>
      </c>
      <c r="G7513" s="33">
        <v>148779.3</v>
      </c>
      <c r="H7513" s="33">
        <v>148779.3</v>
      </c>
      <c r="I7513" s="33">
        <v>3758</v>
      </c>
      <c r="J7513" s="33">
        <v>327</v>
      </c>
      <c r="K7513" s="33">
        <v>7100</v>
      </c>
      <c r="L7513" s="33">
        <v>1</v>
      </c>
      <c r="M7513" s="33">
        <v>1</v>
      </c>
      <c r="N7513" s="33">
        <v>155217.17</v>
      </c>
      <c r="O7513" s="33">
        <v>900.7</v>
      </c>
      <c r="P7513" s="33">
        <v>1495</v>
      </c>
    </row>
    <row r="7514" spans="1:16">
      <c r="A7514" s="27" t="s">
        <v>1119</v>
      </c>
      <c r="B7514" s="31">
        <v>202502</v>
      </c>
      <c r="C7514" s="27" t="s">
        <v>137</v>
      </c>
      <c r="D7514" s="27" t="s">
        <v>211</v>
      </c>
      <c r="E7514" s="27" t="s">
        <v>35</v>
      </c>
      <c r="F7514" s="27" t="s">
        <v>257</v>
      </c>
      <c r="G7514" s="33">
        <v>158128.82</v>
      </c>
      <c r="H7514" s="33">
        <v>158128.82</v>
      </c>
      <c r="I7514" s="33">
        <v>4214</v>
      </c>
      <c r="J7514" s="33">
        <v>365</v>
      </c>
      <c r="K7514" s="33">
        <v>7100</v>
      </c>
      <c r="L7514" s="33">
        <v>1</v>
      </c>
      <c r="M7514" s="33">
        <v>1</v>
      </c>
      <c r="N7514" s="33">
        <v>160330.45</v>
      </c>
      <c r="O7514" s="33">
        <v>859.6</v>
      </c>
      <c r="P7514" s="33">
        <v>1718</v>
      </c>
    </row>
    <row r="7515" spans="1:16">
      <c r="A7515" s="27" t="s">
        <v>1119</v>
      </c>
      <c r="B7515" s="31">
        <v>202503</v>
      </c>
      <c r="C7515" s="27" t="s">
        <v>137</v>
      </c>
      <c r="D7515" s="27" t="s">
        <v>211</v>
      </c>
      <c r="E7515" s="27" t="s">
        <v>35</v>
      </c>
      <c r="F7515" s="27" t="s">
        <v>257</v>
      </c>
      <c r="G7515" s="33">
        <v>188805.28</v>
      </c>
      <c r="H7515" s="33">
        <v>188805.28</v>
      </c>
      <c r="I7515" s="33">
        <v>4820</v>
      </c>
      <c r="J7515" s="33">
        <v>384</v>
      </c>
      <c r="K7515" s="33">
        <v>7100</v>
      </c>
      <c r="L7515" s="33">
        <v>1</v>
      </c>
      <c r="M7515" s="33">
        <v>1</v>
      </c>
      <c r="N7515" s="33">
        <v>200331.47</v>
      </c>
      <c r="O7515" s="33">
        <v>963.9</v>
      </c>
      <c r="P7515" s="33">
        <v>1963</v>
      </c>
    </row>
    <row r="7516" spans="1:16">
      <c r="A7516" s="27" t="s">
        <v>1119</v>
      </c>
      <c r="B7516" s="31">
        <v>202504</v>
      </c>
      <c r="C7516" s="27" t="s">
        <v>137</v>
      </c>
      <c r="D7516" s="27" t="s">
        <v>211</v>
      </c>
      <c r="E7516" s="27" t="s">
        <v>35</v>
      </c>
      <c r="F7516" s="27" t="s">
        <v>257</v>
      </c>
      <c r="G7516" s="33">
        <v>216346.81</v>
      </c>
      <c r="H7516" s="33">
        <v>216346.81</v>
      </c>
      <c r="I7516" s="33">
        <v>5669</v>
      </c>
      <c r="J7516" s="33">
        <v>409</v>
      </c>
      <c r="K7516" s="33">
        <v>7100</v>
      </c>
      <c r="L7516" s="33">
        <v>1</v>
      </c>
      <c r="M7516" s="33">
        <v>1</v>
      </c>
      <c r="N7516" s="33">
        <v>236353.56</v>
      </c>
      <c r="O7516" s="33">
        <v>1282.8</v>
      </c>
      <c r="P7516" s="33">
        <v>2338</v>
      </c>
    </row>
    <row r="7517" spans="1:16">
      <c r="A7517" s="27" t="s">
        <v>1119</v>
      </c>
      <c r="B7517" s="31">
        <v>202505</v>
      </c>
      <c r="C7517" s="27" t="s">
        <v>137</v>
      </c>
      <c r="D7517" s="27" t="s">
        <v>211</v>
      </c>
      <c r="E7517" s="27" t="s">
        <v>35</v>
      </c>
      <c r="F7517" s="27" t="s">
        <v>257</v>
      </c>
      <c r="G7517" s="33">
        <v>260947.15</v>
      </c>
      <c r="H7517" s="33">
        <v>260947.15</v>
      </c>
      <c r="I7517" s="33">
        <v>6751</v>
      </c>
      <c r="J7517" s="33">
        <v>540</v>
      </c>
      <c r="K7517" s="33">
        <v>7100</v>
      </c>
      <c r="L7517" s="33">
        <v>1</v>
      </c>
      <c r="M7517" s="33">
        <v>1</v>
      </c>
      <c r="N7517" s="33">
        <v>259535.9</v>
      </c>
      <c r="O7517" s="33">
        <v>1403.1</v>
      </c>
      <c r="P7517" s="33">
        <v>2695</v>
      </c>
    </row>
    <row r="7518" spans="1:16">
      <c r="A7518" s="27" t="s">
        <v>1119</v>
      </c>
      <c r="B7518" s="31">
        <v>202506</v>
      </c>
      <c r="C7518" s="27" t="s">
        <v>137</v>
      </c>
      <c r="D7518" s="27" t="s">
        <v>211</v>
      </c>
      <c r="E7518" s="27" t="s">
        <v>35</v>
      </c>
      <c r="F7518" s="27" t="s">
        <v>257</v>
      </c>
      <c r="G7518" s="33">
        <v>248884.34</v>
      </c>
      <c r="H7518" s="33">
        <v>248884.34</v>
      </c>
      <c r="I7518" s="33">
        <v>6327</v>
      </c>
      <c r="J7518" s="33">
        <v>462</v>
      </c>
      <c r="K7518" s="33">
        <v>7100</v>
      </c>
      <c r="L7518" s="33">
        <v>1</v>
      </c>
      <c r="M7518" s="33">
        <v>1</v>
      </c>
      <c r="N7518" s="33">
        <v>254208.64</v>
      </c>
      <c r="O7518" s="33">
        <v>1415.3</v>
      </c>
      <c r="P7518" s="33">
        <v>2570</v>
      </c>
    </row>
    <row r="7519" spans="1:16">
      <c r="A7519" s="27" t="s">
        <v>1119</v>
      </c>
      <c r="B7519" s="31">
        <v>202507</v>
      </c>
      <c r="C7519" s="27" t="s">
        <v>137</v>
      </c>
      <c r="D7519" s="27" t="s">
        <v>211</v>
      </c>
      <c r="E7519" s="27" t="s">
        <v>35</v>
      </c>
      <c r="F7519" s="27" t="s">
        <v>257</v>
      </c>
      <c r="G7519" s="33">
        <v>225804.56</v>
      </c>
      <c r="H7519" s="33">
        <v>225804.56</v>
      </c>
      <c r="I7519" s="33">
        <v>6157</v>
      </c>
      <c r="J7519" s="33">
        <v>440</v>
      </c>
      <c r="K7519" s="33">
        <v>7100</v>
      </c>
      <c r="L7519" s="33">
        <v>1</v>
      </c>
      <c r="M7519" s="33">
        <v>1</v>
      </c>
      <c r="N7519" s="33">
        <v>226605.1</v>
      </c>
      <c r="O7519" s="33">
        <v>1290.1</v>
      </c>
      <c r="P7519" s="33">
        <v>2447</v>
      </c>
    </row>
    <row r="7520" spans="1:16">
      <c r="A7520" s="27" t="s">
        <v>1119</v>
      </c>
      <c r="B7520" s="31">
        <v>202508</v>
      </c>
      <c r="C7520" s="27" t="s">
        <v>137</v>
      </c>
      <c r="D7520" s="27" t="s">
        <v>211</v>
      </c>
      <c r="E7520" s="27" t="s">
        <v>35</v>
      </c>
      <c r="F7520" s="27" t="s">
        <v>257</v>
      </c>
      <c r="G7520" s="33">
        <v>206294.64</v>
      </c>
      <c r="H7520" s="33">
        <v>206294.64</v>
      </c>
      <c r="I7520" s="33">
        <v>5325</v>
      </c>
      <c r="J7520" s="33">
        <v>377</v>
      </c>
      <c r="K7520" s="33">
        <v>7100</v>
      </c>
      <c r="L7520" s="33">
        <v>1</v>
      </c>
      <c r="M7520" s="33">
        <v>1</v>
      </c>
      <c r="N7520" s="33">
        <v>218812.75</v>
      </c>
      <c r="O7520" s="33">
        <v>1152.4</v>
      </c>
      <c r="P7520" s="33">
        <v>2138</v>
      </c>
    </row>
    <row r="7521" spans="1:16">
      <c r="A7521" s="27" t="s">
        <v>1119</v>
      </c>
      <c r="B7521" s="31">
        <v>202509</v>
      </c>
      <c r="C7521" s="27" t="s">
        <v>137</v>
      </c>
      <c r="D7521" s="27" t="s">
        <v>211</v>
      </c>
      <c r="E7521" s="27" t="s">
        <v>35</v>
      </c>
      <c r="F7521" s="27" t="s">
        <v>257</v>
      </c>
      <c r="G7521" s="33">
        <v>200452.27</v>
      </c>
      <c r="H7521" s="33">
        <v>200452.27</v>
      </c>
      <c r="I7521" s="33">
        <v>5259</v>
      </c>
      <c r="J7521" s="33">
        <v>408</v>
      </c>
      <c r="K7521" s="33">
        <v>7100</v>
      </c>
      <c r="L7521" s="33">
        <v>1</v>
      </c>
      <c r="M7521" s="33">
        <v>1</v>
      </c>
      <c r="N7521" s="33">
        <v>210936.36</v>
      </c>
      <c r="O7521" s="33">
        <v>1124.8</v>
      </c>
      <c r="P7521" s="33">
        <v>2104</v>
      </c>
    </row>
    <row r="7522" spans="1:16">
      <c r="A7522" s="27" t="s">
        <v>1119</v>
      </c>
      <c r="B7522" s="31">
        <v>202510</v>
      </c>
      <c r="C7522" s="27" t="s">
        <v>137</v>
      </c>
      <c r="D7522" s="27" t="s">
        <v>211</v>
      </c>
      <c r="E7522" s="27" t="s">
        <v>35</v>
      </c>
      <c r="F7522" s="27" t="s">
        <v>257</v>
      </c>
      <c r="G7522" s="33">
        <v>228066.74</v>
      </c>
      <c r="H7522" s="33">
        <v>228066.74</v>
      </c>
      <c r="I7522" s="33">
        <v>5879</v>
      </c>
      <c r="J7522" s="33">
        <v>503</v>
      </c>
      <c r="K7522" s="33">
        <v>7100</v>
      </c>
      <c r="L7522" s="33">
        <v>1</v>
      </c>
      <c r="M7522" s="33">
        <v>1</v>
      </c>
      <c r="N7522" s="33">
        <v>232293.93</v>
      </c>
      <c r="O7522" s="33">
        <v>1206.2</v>
      </c>
      <c r="P7522" s="33">
        <v>2333</v>
      </c>
    </row>
    <row r="7523" spans="1:16">
      <c r="A7523" s="27" t="s">
        <v>1119</v>
      </c>
      <c r="B7523" s="31">
        <v>202511</v>
      </c>
      <c r="C7523" s="27" t="s">
        <v>137</v>
      </c>
      <c r="D7523" s="27" t="s">
        <v>211</v>
      </c>
      <c r="E7523" s="27" t="s">
        <v>35</v>
      </c>
      <c r="F7523" s="27" t="s">
        <v>257</v>
      </c>
      <c r="G7523" s="33">
        <v>282118.48</v>
      </c>
      <c r="H7523" s="33">
        <v>282118.48</v>
      </c>
      <c r="I7523" s="33">
        <v>7612</v>
      </c>
      <c r="J7523" s="33">
        <v>593</v>
      </c>
      <c r="K7523" s="33">
        <v>7100</v>
      </c>
      <c r="L7523" s="33">
        <v>1</v>
      </c>
      <c r="M7523" s="33">
        <v>1</v>
      </c>
      <c r="N7523" s="33">
        <v>281060.21</v>
      </c>
      <c r="O7523" s="33">
        <v>1499.6</v>
      </c>
      <c r="P7523" s="33">
        <v>2980</v>
      </c>
    </row>
    <row r="7524" spans="1:16">
      <c r="A7524" s="27" t="s">
        <v>1119</v>
      </c>
      <c r="B7524" s="31">
        <v>202512</v>
      </c>
      <c r="C7524" s="27" t="s">
        <v>137</v>
      </c>
      <c r="D7524" s="27" t="s">
        <v>211</v>
      </c>
      <c r="E7524" s="27" t="s">
        <v>35</v>
      </c>
      <c r="F7524" s="27" t="s">
        <v>257</v>
      </c>
      <c r="G7524" s="33">
        <v>343202.72</v>
      </c>
      <c r="H7524" s="33">
        <v>343202.72</v>
      </c>
      <c r="I7524" s="33">
        <v>9714</v>
      </c>
      <c r="J7524" s="33">
        <v>806</v>
      </c>
      <c r="K7524" s="33">
        <v>7100</v>
      </c>
      <c r="L7524" s="33">
        <v>1</v>
      </c>
      <c r="M7524" s="33">
        <v>1</v>
      </c>
      <c r="N7524" s="33">
        <v>323476.75</v>
      </c>
      <c r="O7524" s="33">
        <v>1945.5</v>
      </c>
      <c r="P7524" s="33">
        <v>3871</v>
      </c>
    </row>
    <row r="7525" spans="1:16">
      <c r="A7525" s="27" t="s">
        <v>1119</v>
      </c>
      <c r="B7525" s="31">
        <v>202601</v>
      </c>
      <c r="C7525" s="27" t="s">
        <v>137</v>
      </c>
      <c r="D7525" s="27" t="s">
        <v>211</v>
      </c>
      <c r="E7525" s="27" t="s">
        <v>35</v>
      </c>
      <c r="F7525" s="27" t="s">
        <v>257</v>
      </c>
      <c r="G7525" s="33">
        <v>170450.19</v>
      </c>
      <c r="H7525" s="33">
        <v>170450.19</v>
      </c>
      <c r="I7525" s="33">
        <v>4552</v>
      </c>
      <c r="J7525" s="33">
        <v>330</v>
      </c>
      <c r="K7525" s="33">
        <v>7100</v>
      </c>
      <c r="L7525" s="33">
        <v>1</v>
      </c>
      <c r="M7525" s="33">
        <v>1</v>
      </c>
      <c r="N7525" s="33">
        <v>164840.63</v>
      </c>
      <c r="O7525" s="33">
        <v>1047.1</v>
      </c>
      <c r="P7525" s="33">
        <v>1825</v>
      </c>
    </row>
    <row r="7526" spans="1:16">
      <c r="A7526" s="27" t="s">
        <v>1119</v>
      </c>
      <c r="B7526" s="31">
        <v>202602</v>
      </c>
      <c r="C7526" s="27" t="s">
        <v>137</v>
      </c>
      <c r="D7526" s="27" t="s">
        <v>211</v>
      </c>
      <c r="E7526" s="27" t="s">
        <v>35</v>
      </c>
      <c r="F7526" s="27" t="s">
        <v>257</v>
      </c>
      <c r="G7526" s="33">
        <v>172459.49</v>
      </c>
      <c r="H7526" s="33">
        <v>172459.49</v>
      </c>
      <c r="I7526" s="33">
        <v>4555</v>
      </c>
      <c r="J7526" s="33">
        <v>329</v>
      </c>
      <c r="K7526" s="33">
        <v>7100</v>
      </c>
      <c r="L7526" s="33">
        <v>1</v>
      </c>
      <c r="M7526" s="33">
        <v>1</v>
      </c>
      <c r="N7526" s="33">
        <v>170270.94</v>
      </c>
      <c r="O7526" s="33">
        <v>942</v>
      </c>
      <c r="P7526" s="33">
        <v>1825</v>
      </c>
    </row>
    <row r="7527" spans="1:16">
      <c r="A7527" s="27" t="s">
        <v>1119</v>
      </c>
      <c r="B7527" s="31">
        <v>202603</v>
      </c>
      <c r="C7527" s="27" t="s">
        <v>137</v>
      </c>
      <c r="D7527" s="27" t="s">
        <v>211</v>
      </c>
      <c r="E7527" s="27" t="s">
        <v>35</v>
      </c>
      <c r="F7527" s="27" t="s">
        <v>257</v>
      </c>
      <c r="G7527" s="33">
        <v>204791.64</v>
      </c>
      <c r="H7527" s="33">
        <v>204791.64</v>
      </c>
      <c r="I7527" s="33">
        <v>4955</v>
      </c>
      <c r="J7527" s="33">
        <v>433</v>
      </c>
      <c r="K7527" s="33">
        <v>7100</v>
      </c>
      <c r="L7527" s="33">
        <v>1</v>
      </c>
      <c r="M7527" s="33">
        <v>1</v>
      </c>
      <c r="N7527" s="33">
        <v>212752.02</v>
      </c>
      <c r="O7527" s="33">
        <v>1162.3</v>
      </c>
      <c r="P7527" s="33">
        <v>2014</v>
      </c>
    </row>
    <row r="7528" spans="1:16">
      <c r="A7528" s="27" t="s">
        <v>1119</v>
      </c>
      <c r="B7528" s="31">
        <v>202604</v>
      </c>
      <c r="C7528" s="27" t="s">
        <v>137</v>
      </c>
      <c r="D7528" s="27" t="s">
        <v>211</v>
      </c>
      <c r="E7528" s="27" t="s">
        <v>35</v>
      </c>
      <c r="F7528" s="27" t="s">
        <v>257</v>
      </c>
      <c r="G7528" s="33">
        <v>287722.11</v>
      </c>
      <c r="H7528" s="33">
        <v>287722.11</v>
      </c>
      <c r="I7528" s="33">
        <v>7474</v>
      </c>
      <c r="J7528" s="33">
        <v>576</v>
      </c>
      <c r="K7528" s="33">
        <v>7100</v>
      </c>
      <c r="L7528" s="33">
        <v>1</v>
      </c>
      <c r="M7528" s="33">
        <v>1</v>
      </c>
      <c r="N7528" s="33">
        <v>251007.48</v>
      </c>
      <c r="O7528" s="33">
        <v>1572.7</v>
      </c>
      <c r="P7528" s="33">
        <v>3100</v>
      </c>
    </row>
    <row r="7529" spans="1:16">
      <c r="A7529" s="27" t="s">
        <v>1119</v>
      </c>
      <c r="B7529" s="31">
        <v>202605</v>
      </c>
      <c r="C7529" s="27" t="s">
        <v>137</v>
      </c>
      <c r="D7529" s="27" t="s">
        <v>211</v>
      </c>
      <c r="E7529" s="27" t="s">
        <v>35</v>
      </c>
      <c r="F7529" s="27" t="s">
        <v>257</v>
      </c>
      <c r="G7529" s="33">
        <v>284512.88</v>
      </c>
      <c r="H7529" s="33">
        <v>284512.88</v>
      </c>
      <c r="I7529" s="33">
        <v>6880</v>
      </c>
      <c r="J7529" s="33">
        <v>501</v>
      </c>
      <c r="K7529" s="33">
        <v>7100</v>
      </c>
      <c r="L7529" s="33">
        <v>1</v>
      </c>
      <c r="M7529" s="33">
        <v>1</v>
      </c>
      <c r="N7529" s="33">
        <v>275627.12</v>
      </c>
      <c r="O7529" s="33">
        <v>1482</v>
      </c>
      <c r="P7529" s="33">
        <v>2795</v>
      </c>
    </row>
    <row r="7530" spans="1:16">
      <c r="A7530" s="27" t="s">
        <v>1119</v>
      </c>
      <c r="B7530" s="31">
        <v>202606</v>
      </c>
      <c r="C7530" s="27" t="s">
        <v>137</v>
      </c>
      <c r="D7530" s="27" t="s">
        <v>211</v>
      </c>
      <c r="E7530" s="27" t="s">
        <v>35</v>
      </c>
      <c r="F7530" s="27" t="s">
        <v>257</v>
      </c>
      <c r="G7530" s="33">
        <v>281067.8</v>
      </c>
      <c r="H7530" s="33">
        <v>281067.8</v>
      </c>
      <c r="I7530" s="33">
        <v>6868</v>
      </c>
      <c r="J7530" s="33">
        <v>501</v>
      </c>
      <c r="K7530" s="33">
        <v>7100</v>
      </c>
      <c r="L7530" s="33">
        <v>1</v>
      </c>
      <c r="M7530" s="33">
        <v>1</v>
      </c>
      <c r="N7530" s="33">
        <v>269969.58</v>
      </c>
      <c r="O7530" s="33">
        <v>1597.6</v>
      </c>
      <c r="P7530" s="33">
        <v>2778</v>
      </c>
    </row>
    <row r="7531" spans="1:16">
      <c r="A7531" s="27" t="s">
        <v>1119</v>
      </c>
      <c r="B7531" s="31">
        <v>202607</v>
      </c>
      <c r="C7531" s="27" t="s">
        <v>137</v>
      </c>
      <c r="D7531" s="27" t="s">
        <v>211</v>
      </c>
      <c r="E7531" s="27" t="s">
        <v>35</v>
      </c>
      <c r="F7531" s="27" t="s">
        <v>257</v>
      </c>
      <c r="G7531" s="33">
        <v>238146.47</v>
      </c>
      <c r="H7531" s="33">
        <v>238146.47</v>
      </c>
      <c r="I7531" s="33">
        <v>6399</v>
      </c>
      <c r="J7531" s="33">
        <v>450</v>
      </c>
      <c r="K7531" s="33">
        <v>7100</v>
      </c>
      <c r="L7531" s="33">
        <v>1</v>
      </c>
      <c r="M7531" s="33">
        <v>1</v>
      </c>
      <c r="N7531" s="33">
        <v>240654.62</v>
      </c>
      <c r="O7531" s="33">
        <v>1218.2</v>
      </c>
      <c r="P7531" s="33">
        <v>2420</v>
      </c>
    </row>
    <row r="7532" spans="1:16">
      <c r="A7532" s="27" t="s">
        <v>1122</v>
      </c>
      <c r="B7532" s="31">
        <v>202408</v>
      </c>
      <c r="C7532" s="27" t="s">
        <v>137</v>
      </c>
      <c r="D7532" s="27" t="s">
        <v>211</v>
      </c>
      <c r="E7532" s="27" t="s">
        <v>35</v>
      </c>
      <c r="F7532" s="27" t="s">
        <v>257</v>
      </c>
      <c r="G7532" s="33">
        <v>191637.14</v>
      </c>
      <c r="H7532" s="33">
        <v>0</v>
      </c>
      <c r="I7532" s="33">
        <v>4825</v>
      </c>
      <c r="J7532" s="33">
        <v>367</v>
      </c>
      <c r="K7532" s="33">
        <v>7600</v>
      </c>
      <c r="L7532" s="33">
        <v>1</v>
      </c>
      <c r="M7532" s="33">
        <v>0</v>
      </c>
      <c r="N7532" s="33">
        <v>247812.55</v>
      </c>
      <c r="O7532" s="33">
        <v>1118</v>
      </c>
      <c r="P7532" s="33">
        <v>1994</v>
      </c>
    </row>
    <row r="7533" spans="1:16">
      <c r="A7533" s="27" t="s">
        <v>1122</v>
      </c>
      <c r="B7533" s="31">
        <v>202409</v>
      </c>
      <c r="C7533" s="27" t="s">
        <v>137</v>
      </c>
      <c r="D7533" s="27" t="s">
        <v>211</v>
      </c>
      <c r="E7533" s="27" t="s">
        <v>35</v>
      </c>
      <c r="F7533" s="27" t="s">
        <v>257</v>
      </c>
      <c r="G7533" s="33">
        <v>184027.22</v>
      </c>
      <c r="H7533" s="33">
        <v>0</v>
      </c>
      <c r="I7533" s="33">
        <v>4810</v>
      </c>
      <c r="J7533" s="33">
        <v>302</v>
      </c>
      <c r="K7533" s="33">
        <v>7600</v>
      </c>
      <c r="L7533" s="33">
        <v>1</v>
      </c>
      <c r="M7533" s="33">
        <v>0</v>
      </c>
      <c r="N7533" s="33">
        <v>238892.29</v>
      </c>
      <c r="O7533" s="33">
        <v>1074.4</v>
      </c>
      <c r="P7533" s="33">
        <v>2050</v>
      </c>
    </row>
    <row r="7534" spans="1:16">
      <c r="A7534" s="27" t="s">
        <v>1122</v>
      </c>
      <c r="B7534" s="31">
        <v>202410</v>
      </c>
      <c r="C7534" s="27" t="s">
        <v>137</v>
      </c>
      <c r="D7534" s="27" t="s">
        <v>211</v>
      </c>
      <c r="E7534" s="27" t="s">
        <v>35</v>
      </c>
      <c r="F7534" s="27" t="s">
        <v>257</v>
      </c>
      <c r="G7534" s="33">
        <v>211408.68</v>
      </c>
      <c r="H7534" s="33">
        <v>0</v>
      </c>
      <c r="I7534" s="33">
        <v>5961</v>
      </c>
      <c r="J7534" s="33">
        <v>475</v>
      </c>
      <c r="K7534" s="33">
        <v>7600</v>
      </c>
      <c r="L7534" s="33">
        <v>1</v>
      </c>
      <c r="M7534" s="33">
        <v>0</v>
      </c>
      <c r="N7534" s="33">
        <v>263080.43</v>
      </c>
      <c r="O7534" s="33">
        <v>1213.2</v>
      </c>
      <c r="P7534" s="33">
        <v>2368</v>
      </c>
    </row>
    <row r="7535" spans="1:16">
      <c r="A7535" s="27" t="s">
        <v>1122</v>
      </c>
      <c r="B7535" s="31">
        <v>202411</v>
      </c>
      <c r="C7535" s="27" t="s">
        <v>137</v>
      </c>
      <c r="D7535" s="27" t="s">
        <v>211</v>
      </c>
      <c r="E7535" s="27" t="s">
        <v>35</v>
      </c>
      <c r="F7535" s="27" t="s">
        <v>257</v>
      </c>
      <c r="G7535" s="33">
        <v>275570.84</v>
      </c>
      <c r="H7535" s="33">
        <v>0</v>
      </c>
      <c r="I7535" s="33">
        <v>6863</v>
      </c>
      <c r="J7535" s="33">
        <v>479</v>
      </c>
      <c r="K7535" s="33">
        <v>7600</v>
      </c>
      <c r="L7535" s="33">
        <v>1</v>
      </c>
      <c r="M7535" s="33">
        <v>0</v>
      </c>
      <c r="N7535" s="33">
        <v>318309.83</v>
      </c>
      <c r="O7535" s="33">
        <v>1684.3</v>
      </c>
      <c r="P7535" s="33">
        <v>2759</v>
      </c>
    </row>
    <row r="7536" spans="1:16">
      <c r="A7536" s="27" t="s">
        <v>1122</v>
      </c>
      <c r="B7536" s="31">
        <v>202412</v>
      </c>
      <c r="C7536" s="27" t="s">
        <v>137</v>
      </c>
      <c r="D7536" s="27" t="s">
        <v>211</v>
      </c>
      <c r="E7536" s="27" t="s">
        <v>35</v>
      </c>
      <c r="F7536" s="27" t="s">
        <v>257</v>
      </c>
      <c r="G7536" s="33">
        <v>339577.06</v>
      </c>
      <c r="H7536" s="33">
        <v>0</v>
      </c>
      <c r="I7536" s="33">
        <v>8647</v>
      </c>
      <c r="J7536" s="33">
        <v>638</v>
      </c>
      <c r="K7536" s="33">
        <v>7600</v>
      </c>
      <c r="L7536" s="33">
        <v>1</v>
      </c>
      <c r="M7536" s="33">
        <v>0</v>
      </c>
      <c r="N7536" s="33">
        <v>366347.93</v>
      </c>
      <c r="O7536" s="33">
        <v>1918.6</v>
      </c>
      <c r="P7536" s="33">
        <v>3556</v>
      </c>
    </row>
    <row r="7537" spans="1:16">
      <c r="A7537" s="27" t="s">
        <v>1122</v>
      </c>
      <c r="B7537" s="31">
        <v>202501</v>
      </c>
      <c r="C7537" s="27" t="s">
        <v>137</v>
      </c>
      <c r="D7537" s="27" t="s">
        <v>211</v>
      </c>
      <c r="E7537" s="27" t="s">
        <v>35</v>
      </c>
      <c r="F7537" s="27" t="s">
        <v>257</v>
      </c>
      <c r="G7537" s="33">
        <v>184155.49</v>
      </c>
      <c r="H7537" s="33">
        <v>0</v>
      </c>
      <c r="I7537" s="33">
        <v>4467</v>
      </c>
      <c r="J7537" s="33">
        <v>308</v>
      </c>
      <c r="K7537" s="33">
        <v>7600</v>
      </c>
      <c r="L7537" s="33">
        <v>1</v>
      </c>
      <c r="M7537" s="33">
        <v>0</v>
      </c>
      <c r="N7537" s="33">
        <v>186687.37</v>
      </c>
      <c r="O7537" s="33">
        <v>951.6</v>
      </c>
      <c r="P7537" s="33">
        <v>1874</v>
      </c>
    </row>
    <row r="7538" spans="1:16">
      <c r="A7538" s="27" t="s">
        <v>1122</v>
      </c>
      <c r="B7538" s="31">
        <v>202502</v>
      </c>
      <c r="C7538" s="27" t="s">
        <v>137</v>
      </c>
      <c r="D7538" s="27" t="s">
        <v>211</v>
      </c>
      <c r="E7538" s="27" t="s">
        <v>35</v>
      </c>
      <c r="F7538" s="27" t="s">
        <v>257</v>
      </c>
      <c r="G7538" s="33">
        <v>180396.62</v>
      </c>
      <c r="H7538" s="33">
        <v>0</v>
      </c>
      <c r="I7538" s="33">
        <v>4791</v>
      </c>
      <c r="J7538" s="33">
        <v>350</v>
      </c>
      <c r="K7538" s="33">
        <v>7600</v>
      </c>
      <c r="L7538" s="33">
        <v>1</v>
      </c>
      <c r="M7538" s="33">
        <v>0</v>
      </c>
      <c r="N7538" s="33">
        <v>192837.37</v>
      </c>
      <c r="O7538" s="33">
        <v>1056.7</v>
      </c>
      <c r="P7538" s="33">
        <v>1936</v>
      </c>
    </row>
    <row r="7539" spans="1:16">
      <c r="A7539" s="27" t="s">
        <v>1122</v>
      </c>
      <c r="B7539" s="31">
        <v>202503</v>
      </c>
      <c r="C7539" s="27" t="s">
        <v>137</v>
      </c>
      <c r="D7539" s="27" t="s">
        <v>211</v>
      </c>
      <c r="E7539" s="27" t="s">
        <v>35</v>
      </c>
      <c r="F7539" s="27" t="s">
        <v>257</v>
      </c>
      <c r="G7539" s="33">
        <v>230414.47</v>
      </c>
      <c r="H7539" s="33">
        <v>0</v>
      </c>
      <c r="I7539" s="33">
        <v>5822</v>
      </c>
      <c r="J7539" s="33">
        <v>428</v>
      </c>
      <c r="K7539" s="33">
        <v>7600</v>
      </c>
      <c r="L7539" s="33">
        <v>1</v>
      </c>
      <c r="M7539" s="33">
        <v>0</v>
      </c>
      <c r="N7539" s="33">
        <v>240948.57</v>
      </c>
      <c r="O7539" s="33">
        <v>1273.4</v>
      </c>
      <c r="P7539" s="33">
        <v>2347</v>
      </c>
    </row>
    <row r="7540" spans="1:16">
      <c r="A7540" s="27" t="s">
        <v>1122</v>
      </c>
      <c r="B7540" s="31">
        <v>202504</v>
      </c>
      <c r="C7540" s="27" t="s">
        <v>137</v>
      </c>
      <c r="D7540" s="27" t="s">
        <v>211</v>
      </c>
      <c r="E7540" s="27" t="s">
        <v>35</v>
      </c>
      <c r="F7540" s="27" t="s">
        <v>257</v>
      </c>
      <c r="G7540" s="33">
        <v>281121.88</v>
      </c>
      <c r="H7540" s="33">
        <v>0</v>
      </c>
      <c r="I7540" s="33">
        <v>7603</v>
      </c>
      <c r="J7540" s="33">
        <v>585</v>
      </c>
      <c r="K7540" s="33">
        <v>7600</v>
      </c>
      <c r="L7540" s="33">
        <v>1</v>
      </c>
      <c r="M7540" s="33">
        <v>0</v>
      </c>
      <c r="N7540" s="33">
        <v>284274.12</v>
      </c>
      <c r="O7540" s="33">
        <v>1620.3</v>
      </c>
      <c r="P7540" s="33">
        <v>2998</v>
      </c>
    </row>
    <row r="7541" spans="1:16">
      <c r="A7541" s="27" t="s">
        <v>1122</v>
      </c>
      <c r="B7541" s="31">
        <v>202505</v>
      </c>
      <c r="C7541" s="27" t="s">
        <v>137</v>
      </c>
      <c r="D7541" s="27" t="s">
        <v>211</v>
      </c>
      <c r="E7541" s="27" t="s">
        <v>35</v>
      </c>
      <c r="F7541" s="27" t="s">
        <v>257</v>
      </c>
      <c r="G7541" s="33">
        <v>286610.38</v>
      </c>
      <c r="H7541" s="33">
        <v>0</v>
      </c>
      <c r="I7541" s="33">
        <v>6609</v>
      </c>
      <c r="J7541" s="33">
        <v>501</v>
      </c>
      <c r="K7541" s="33">
        <v>7600</v>
      </c>
      <c r="L7541" s="33">
        <v>1</v>
      </c>
      <c r="M7541" s="33">
        <v>0</v>
      </c>
      <c r="N7541" s="33">
        <v>312156.67</v>
      </c>
      <c r="O7541" s="33">
        <v>1607.2</v>
      </c>
      <c r="P7541" s="33">
        <v>2812</v>
      </c>
    </row>
    <row r="7542" spans="1:16">
      <c r="A7542" s="27" t="s">
        <v>1122</v>
      </c>
      <c r="B7542" s="31">
        <v>202506</v>
      </c>
      <c r="C7542" s="27" t="s">
        <v>137</v>
      </c>
      <c r="D7542" s="27" t="s">
        <v>211</v>
      </c>
      <c r="E7542" s="27" t="s">
        <v>35</v>
      </c>
      <c r="F7542" s="27" t="s">
        <v>257</v>
      </c>
      <c r="G7542" s="33">
        <v>273981.59</v>
      </c>
      <c r="H7542" s="33">
        <v>0</v>
      </c>
      <c r="I7542" s="33">
        <v>6683</v>
      </c>
      <c r="J7542" s="33">
        <v>402</v>
      </c>
      <c r="K7542" s="33">
        <v>7600</v>
      </c>
      <c r="L7542" s="33">
        <v>1</v>
      </c>
      <c r="M7542" s="33">
        <v>0</v>
      </c>
      <c r="N7542" s="33">
        <v>305749.32</v>
      </c>
      <c r="O7542" s="33">
        <v>1662.7</v>
      </c>
      <c r="P7542" s="33">
        <v>2727</v>
      </c>
    </row>
    <row r="7543" spans="1:16">
      <c r="A7543" s="27" t="s">
        <v>1122</v>
      </c>
      <c r="B7543" s="31">
        <v>202507</v>
      </c>
      <c r="C7543" s="27" t="s">
        <v>137</v>
      </c>
      <c r="D7543" s="27" t="s">
        <v>211</v>
      </c>
      <c r="E7543" s="27" t="s">
        <v>35</v>
      </c>
      <c r="F7543" s="27" t="s">
        <v>257</v>
      </c>
      <c r="G7543" s="33">
        <v>237202.18</v>
      </c>
      <c r="H7543" s="33">
        <v>0</v>
      </c>
      <c r="I7543" s="33">
        <v>6158</v>
      </c>
      <c r="J7543" s="33">
        <v>415</v>
      </c>
      <c r="K7543" s="33">
        <v>7600</v>
      </c>
      <c r="L7543" s="33">
        <v>1</v>
      </c>
      <c r="M7543" s="33">
        <v>0</v>
      </c>
      <c r="N7543" s="33">
        <v>272549.18</v>
      </c>
      <c r="O7543" s="33">
        <v>1297.2</v>
      </c>
      <c r="P7543" s="33">
        <v>2497</v>
      </c>
    </row>
    <row r="7544" spans="1:16">
      <c r="A7544" s="27" t="s">
        <v>1122</v>
      </c>
      <c r="B7544" s="31">
        <v>202508</v>
      </c>
      <c r="C7544" s="27" t="s">
        <v>137</v>
      </c>
      <c r="D7544" s="27" t="s">
        <v>211</v>
      </c>
      <c r="E7544" s="27" t="s">
        <v>35</v>
      </c>
      <c r="F7544" s="27" t="s">
        <v>257</v>
      </c>
      <c r="G7544" s="33">
        <v>222325.41</v>
      </c>
      <c r="H7544" s="33">
        <v>0</v>
      </c>
      <c r="I7544" s="33">
        <v>6169</v>
      </c>
      <c r="J7544" s="33">
        <v>451</v>
      </c>
      <c r="K7544" s="33">
        <v>7600</v>
      </c>
      <c r="L7544" s="33">
        <v>1</v>
      </c>
      <c r="M7544" s="33">
        <v>0</v>
      </c>
      <c r="N7544" s="33">
        <v>263176.93</v>
      </c>
      <c r="O7544" s="33">
        <v>1235.8</v>
      </c>
      <c r="P7544" s="33">
        <v>2512</v>
      </c>
    </row>
    <row r="7545" spans="1:16">
      <c r="A7545" s="27" t="s">
        <v>1122</v>
      </c>
      <c r="B7545" s="31">
        <v>202509</v>
      </c>
      <c r="C7545" s="27" t="s">
        <v>137</v>
      </c>
      <c r="D7545" s="27" t="s">
        <v>211</v>
      </c>
      <c r="E7545" s="27" t="s">
        <v>35</v>
      </c>
      <c r="F7545" s="27" t="s">
        <v>257</v>
      </c>
      <c r="G7545" s="33">
        <v>227470.15</v>
      </c>
      <c r="H7545" s="33">
        <v>0</v>
      </c>
      <c r="I7545" s="33">
        <v>5888</v>
      </c>
      <c r="J7545" s="33">
        <v>467</v>
      </c>
      <c r="K7545" s="33">
        <v>7600</v>
      </c>
      <c r="L7545" s="33">
        <v>1</v>
      </c>
      <c r="M7545" s="33">
        <v>0</v>
      </c>
      <c r="N7545" s="33">
        <v>253703.61</v>
      </c>
      <c r="O7545" s="33">
        <v>1313.2</v>
      </c>
      <c r="P7545" s="33">
        <v>2461</v>
      </c>
    </row>
    <row r="7546" spans="1:16">
      <c r="A7546" s="27" t="s">
        <v>1122</v>
      </c>
      <c r="B7546" s="31">
        <v>202510</v>
      </c>
      <c r="C7546" s="27" t="s">
        <v>137</v>
      </c>
      <c r="D7546" s="27" t="s">
        <v>211</v>
      </c>
      <c r="E7546" s="27" t="s">
        <v>35</v>
      </c>
      <c r="F7546" s="27" t="s">
        <v>257</v>
      </c>
      <c r="G7546" s="33">
        <v>259391.83</v>
      </c>
      <c r="H7546" s="33">
        <v>0</v>
      </c>
      <c r="I7546" s="33">
        <v>6315</v>
      </c>
      <c r="J7546" s="33">
        <v>462</v>
      </c>
      <c r="K7546" s="33">
        <v>7600</v>
      </c>
      <c r="L7546" s="33">
        <v>1</v>
      </c>
      <c r="M7546" s="33">
        <v>0</v>
      </c>
      <c r="N7546" s="33">
        <v>279391.41</v>
      </c>
      <c r="O7546" s="33">
        <v>1381.7</v>
      </c>
      <c r="P7546" s="33">
        <v>2533</v>
      </c>
    </row>
    <row r="7547" spans="1:16">
      <c r="A7547" s="27" t="s">
        <v>1122</v>
      </c>
      <c r="B7547" s="31">
        <v>202511</v>
      </c>
      <c r="C7547" s="27" t="s">
        <v>137</v>
      </c>
      <c r="D7547" s="27" t="s">
        <v>211</v>
      </c>
      <c r="E7547" s="27" t="s">
        <v>35</v>
      </c>
      <c r="F7547" s="27" t="s">
        <v>257</v>
      </c>
      <c r="G7547" s="33">
        <v>320138.61</v>
      </c>
      <c r="H7547" s="33">
        <v>0</v>
      </c>
      <c r="I7547" s="33">
        <v>8364</v>
      </c>
      <c r="J7547" s="33">
        <v>621</v>
      </c>
      <c r="K7547" s="33">
        <v>7600</v>
      </c>
      <c r="L7547" s="33">
        <v>1</v>
      </c>
      <c r="M7547" s="33">
        <v>0</v>
      </c>
      <c r="N7547" s="33">
        <v>338045.03</v>
      </c>
      <c r="O7547" s="33">
        <v>1890.9</v>
      </c>
      <c r="P7547" s="33">
        <v>3351</v>
      </c>
    </row>
    <row r="7548" spans="1:16">
      <c r="A7548" s="27" t="s">
        <v>1122</v>
      </c>
      <c r="B7548" s="31">
        <v>202512</v>
      </c>
      <c r="C7548" s="27" t="s">
        <v>137</v>
      </c>
      <c r="D7548" s="27" t="s">
        <v>211</v>
      </c>
      <c r="E7548" s="27" t="s">
        <v>35</v>
      </c>
      <c r="F7548" s="27" t="s">
        <v>257</v>
      </c>
      <c r="G7548" s="33">
        <v>356880.1</v>
      </c>
      <c r="H7548" s="33">
        <v>0</v>
      </c>
      <c r="I7548" s="33">
        <v>9126</v>
      </c>
      <c r="J7548" s="33">
        <v>699</v>
      </c>
      <c r="K7548" s="33">
        <v>7600</v>
      </c>
      <c r="L7548" s="33">
        <v>1</v>
      </c>
      <c r="M7548" s="33">
        <v>0</v>
      </c>
      <c r="N7548" s="33">
        <v>389061.51</v>
      </c>
      <c r="O7548" s="33">
        <v>1853.8</v>
      </c>
      <c r="P7548" s="33">
        <v>3620</v>
      </c>
    </row>
    <row r="7549" spans="1:16">
      <c r="A7549" s="27" t="s">
        <v>1122</v>
      </c>
      <c r="B7549" s="31">
        <v>202601</v>
      </c>
      <c r="C7549" s="27" t="s">
        <v>137</v>
      </c>
      <c r="D7549" s="27" t="s">
        <v>211</v>
      </c>
      <c r="E7549" s="27" t="s">
        <v>35</v>
      </c>
      <c r="F7549" s="27" t="s">
        <v>257</v>
      </c>
      <c r="G7549" s="33">
        <v>177595.33</v>
      </c>
      <c r="H7549" s="33">
        <v>0</v>
      </c>
      <c r="I7549" s="33">
        <v>4707</v>
      </c>
      <c r="J7549" s="33">
        <v>328</v>
      </c>
      <c r="K7549" s="33">
        <v>7600</v>
      </c>
      <c r="L7549" s="33">
        <v>1</v>
      </c>
      <c r="M7549" s="33">
        <v>0</v>
      </c>
      <c r="N7549" s="33">
        <v>198261.99</v>
      </c>
      <c r="O7549" s="33">
        <v>1118.2</v>
      </c>
      <c r="P7549" s="33">
        <v>1874</v>
      </c>
    </row>
    <row r="7550" spans="1:16">
      <c r="A7550" s="27" t="s">
        <v>1122</v>
      </c>
      <c r="B7550" s="31">
        <v>202602</v>
      </c>
      <c r="C7550" s="27" t="s">
        <v>137</v>
      </c>
      <c r="D7550" s="27" t="s">
        <v>211</v>
      </c>
      <c r="E7550" s="27" t="s">
        <v>35</v>
      </c>
      <c r="F7550" s="27" t="s">
        <v>257</v>
      </c>
      <c r="G7550" s="33">
        <v>183358.97</v>
      </c>
      <c r="H7550" s="33">
        <v>0</v>
      </c>
      <c r="I7550" s="33">
        <v>5347</v>
      </c>
      <c r="J7550" s="33">
        <v>369</v>
      </c>
      <c r="K7550" s="33">
        <v>7600</v>
      </c>
      <c r="L7550" s="33">
        <v>1</v>
      </c>
      <c r="M7550" s="33">
        <v>0</v>
      </c>
      <c r="N7550" s="33">
        <v>204793.29</v>
      </c>
      <c r="O7550" s="33">
        <v>1016.8</v>
      </c>
      <c r="P7550" s="33">
        <v>2067</v>
      </c>
    </row>
    <row r="7551" spans="1:16">
      <c r="A7551" s="27" t="s">
        <v>1122</v>
      </c>
      <c r="B7551" s="31">
        <v>202603</v>
      </c>
      <c r="C7551" s="27" t="s">
        <v>137</v>
      </c>
      <c r="D7551" s="27" t="s">
        <v>211</v>
      </c>
      <c r="E7551" s="27" t="s">
        <v>35</v>
      </c>
      <c r="F7551" s="27" t="s">
        <v>257</v>
      </c>
      <c r="G7551" s="33">
        <v>244024.68</v>
      </c>
      <c r="H7551" s="33">
        <v>244024.68</v>
      </c>
      <c r="I7551" s="33">
        <v>6381</v>
      </c>
      <c r="J7551" s="33">
        <v>470</v>
      </c>
      <c r="K7551" s="33">
        <v>7600</v>
      </c>
      <c r="L7551" s="33">
        <v>1</v>
      </c>
      <c r="M7551" s="33">
        <v>1</v>
      </c>
      <c r="N7551" s="33">
        <v>255887.38</v>
      </c>
      <c r="O7551" s="33">
        <v>1283.6</v>
      </c>
      <c r="P7551" s="33">
        <v>2657</v>
      </c>
    </row>
    <row r="7552" spans="1:16">
      <c r="A7552" s="27" t="s">
        <v>1122</v>
      </c>
      <c r="B7552" s="31">
        <v>202604</v>
      </c>
      <c r="C7552" s="27" t="s">
        <v>137</v>
      </c>
      <c r="D7552" s="27" t="s">
        <v>211</v>
      </c>
      <c r="E7552" s="27" t="s">
        <v>35</v>
      </c>
      <c r="F7552" s="27" t="s">
        <v>257</v>
      </c>
      <c r="G7552" s="33">
        <v>247325.44</v>
      </c>
      <c r="H7552" s="33">
        <v>247325.44</v>
      </c>
      <c r="I7552" s="33">
        <v>6074</v>
      </c>
      <c r="J7552" s="33">
        <v>454</v>
      </c>
      <c r="K7552" s="33">
        <v>7600</v>
      </c>
      <c r="L7552" s="33">
        <v>1</v>
      </c>
      <c r="M7552" s="33">
        <v>1</v>
      </c>
      <c r="N7552" s="33">
        <v>301899.12</v>
      </c>
      <c r="O7552" s="33">
        <v>1269.7</v>
      </c>
      <c r="P7552" s="33">
        <v>2597</v>
      </c>
    </row>
    <row r="7553" spans="1:16">
      <c r="A7553" s="27" t="s">
        <v>1122</v>
      </c>
      <c r="B7553" s="31">
        <v>202605</v>
      </c>
      <c r="C7553" s="27" t="s">
        <v>137</v>
      </c>
      <c r="D7553" s="27" t="s">
        <v>211</v>
      </c>
      <c r="E7553" s="27" t="s">
        <v>35</v>
      </c>
      <c r="F7553" s="27" t="s">
        <v>257</v>
      </c>
      <c r="G7553" s="33">
        <v>277017.49</v>
      </c>
      <c r="H7553" s="33">
        <v>277017.49</v>
      </c>
      <c r="I7553" s="33">
        <v>7298</v>
      </c>
      <c r="J7553" s="33">
        <v>590</v>
      </c>
      <c r="K7553" s="33">
        <v>7600</v>
      </c>
      <c r="L7553" s="33">
        <v>1</v>
      </c>
      <c r="M7553" s="33">
        <v>1</v>
      </c>
      <c r="N7553" s="33">
        <v>331510.39</v>
      </c>
      <c r="O7553" s="33">
        <v>1470</v>
      </c>
      <c r="P7553" s="33">
        <v>2963</v>
      </c>
    </row>
    <row r="7554" spans="1:16">
      <c r="A7554" s="27" t="s">
        <v>1122</v>
      </c>
      <c r="B7554" s="31">
        <v>202606</v>
      </c>
      <c r="C7554" s="27" t="s">
        <v>137</v>
      </c>
      <c r="D7554" s="27" t="s">
        <v>211</v>
      </c>
      <c r="E7554" s="27" t="s">
        <v>35</v>
      </c>
      <c r="F7554" s="27" t="s">
        <v>257</v>
      </c>
      <c r="G7554" s="33">
        <v>295534.07</v>
      </c>
      <c r="H7554" s="33">
        <v>295534.07</v>
      </c>
      <c r="I7554" s="33">
        <v>7615</v>
      </c>
      <c r="J7554" s="33">
        <v>554</v>
      </c>
      <c r="K7554" s="33">
        <v>7600</v>
      </c>
      <c r="L7554" s="33">
        <v>1</v>
      </c>
      <c r="M7554" s="33">
        <v>1</v>
      </c>
      <c r="N7554" s="33">
        <v>324705.78</v>
      </c>
      <c r="O7554" s="33">
        <v>1543.1</v>
      </c>
      <c r="P7554" s="33">
        <v>3030</v>
      </c>
    </row>
    <row r="7555" spans="1:16">
      <c r="A7555" s="27" t="s">
        <v>1122</v>
      </c>
      <c r="B7555" s="31">
        <v>202607</v>
      </c>
      <c r="C7555" s="27" t="s">
        <v>137</v>
      </c>
      <c r="D7555" s="27" t="s">
        <v>211</v>
      </c>
      <c r="E7555" s="27" t="s">
        <v>35</v>
      </c>
      <c r="F7555" s="27" t="s">
        <v>257</v>
      </c>
      <c r="G7555" s="33">
        <v>248213.07</v>
      </c>
      <c r="H7555" s="33">
        <v>248213.07</v>
      </c>
      <c r="I7555" s="33">
        <v>6723</v>
      </c>
      <c r="J7555" s="33">
        <v>488</v>
      </c>
      <c r="K7555" s="33">
        <v>7600</v>
      </c>
      <c r="L7555" s="33">
        <v>1</v>
      </c>
      <c r="M7555" s="33">
        <v>1</v>
      </c>
      <c r="N7555" s="33">
        <v>289447.23</v>
      </c>
      <c r="O7555" s="33">
        <v>1522.4</v>
      </c>
      <c r="P7555" s="33">
        <v>2630</v>
      </c>
    </row>
    <row r="7556" spans="1:16">
      <c r="A7556" s="27" t="s">
        <v>1124</v>
      </c>
      <c r="B7556" s="31">
        <v>202408</v>
      </c>
      <c r="C7556" s="27" t="s">
        <v>137</v>
      </c>
      <c r="D7556" s="27" t="s">
        <v>211</v>
      </c>
      <c r="E7556" s="27" t="s">
        <v>35</v>
      </c>
      <c r="F7556" s="27" t="s">
        <v>257</v>
      </c>
      <c r="G7556" s="33">
        <v>393944.88</v>
      </c>
      <c r="H7556" s="33">
        <v>393944.88</v>
      </c>
      <c r="I7556" s="33">
        <v>9060</v>
      </c>
      <c r="J7556" s="33">
        <v>633</v>
      </c>
      <c r="K7556" s="33">
        <v>12300</v>
      </c>
      <c r="L7556" s="33">
        <v>1</v>
      </c>
      <c r="M7556" s="33">
        <v>1</v>
      </c>
      <c r="N7556" s="33">
        <v>358972.81</v>
      </c>
      <c r="O7556" s="33">
        <v>2345.3</v>
      </c>
      <c r="P7556" s="33">
        <v>4074</v>
      </c>
    </row>
    <row r="7557" spans="1:16">
      <c r="A7557" s="27" t="s">
        <v>1124</v>
      </c>
      <c r="B7557" s="31">
        <v>202409</v>
      </c>
      <c r="C7557" s="27" t="s">
        <v>137</v>
      </c>
      <c r="D7557" s="27" t="s">
        <v>211</v>
      </c>
      <c r="E7557" s="27" t="s">
        <v>35</v>
      </c>
      <c r="F7557" s="27" t="s">
        <v>257</v>
      </c>
      <c r="G7557" s="33">
        <v>342557.41</v>
      </c>
      <c r="H7557" s="33">
        <v>342557.41</v>
      </c>
      <c r="I7557" s="33">
        <v>9095</v>
      </c>
      <c r="J7557" s="33">
        <v>674</v>
      </c>
      <c r="K7557" s="33">
        <v>12300</v>
      </c>
      <c r="L7557" s="33">
        <v>1</v>
      </c>
      <c r="M7557" s="33">
        <v>1</v>
      </c>
      <c r="N7557" s="33">
        <v>346051.21</v>
      </c>
      <c r="O7557" s="33">
        <v>1810.3</v>
      </c>
      <c r="P7557" s="33">
        <v>3691</v>
      </c>
    </row>
    <row r="7558" spans="1:16">
      <c r="A7558" s="27" t="s">
        <v>1124</v>
      </c>
      <c r="B7558" s="31">
        <v>202410</v>
      </c>
      <c r="C7558" s="27" t="s">
        <v>137</v>
      </c>
      <c r="D7558" s="27" t="s">
        <v>211</v>
      </c>
      <c r="E7558" s="27" t="s">
        <v>35</v>
      </c>
      <c r="F7558" s="27" t="s">
        <v>257</v>
      </c>
      <c r="G7558" s="33">
        <v>392321.56</v>
      </c>
      <c r="H7558" s="33">
        <v>392321.56</v>
      </c>
      <c r="I7558" s="33">
        <v>11232</v>
      </c>
      <c r="J7558" s="33">
        <v>843</v>
      </c>
      <c r="K7558" s="33">
        <v>12300</v>
      </c>
      <c r="L7558" s="33">
        <v>1</v>
      </c>
      <c r="M7558" s="33">
        <v>1</v>
      </c>
      <c r="N7558" s="33">
        <v>381089.33</v>
      </c>
      <c r="O7558" s="33">
        <v>2136.3</v>
      </c>
      <c r="P7558" s="33">
        <v>4512</v>
      </c>
    </row>
    <row r="7559" spans="1:16">
      <c r="A7559" s="27" t="s">
        <v>1124</v>
      </c>
      <c r="B7559" s="31">
        <v>202411</v>
      </c>
      <c r="C7559" s="27" t="s">
        <v>137</v>
      </c>
      <c r="D7559" s="27" t="s">
        <v>211</v>
      </c>
      <c r="E7559" s="27" t="s">
        <v>35</v>
      </c>
      <c r="F7559" s="27" t="s">
        <v>257</v>
      </c>
      <c r="G7559" s="33">
        <v>438600.34</v>
      </c>
      <c r="H7559" s="33">
        <v>438600.34</v>
      </c>
      <c r="I7559" s="33">
        <v>11007</v>
      </c>
      <c r="J7559" s="33">
        <v>800</v>
      </c>
      <c r="K7559" s="33">
        <v>12300</v>
      </c>
      <c r="L7559" s="33">
        <v>1</v>
      </c>
      <c r="M7559" s="33">
        <v>1</v>
      </c>
      <c r="N7559" s="33">
        <v>461092.75</v>
      </c>
      <c r="O7559" s="33">
        <v>2316.5</v>
      </c>
      <c r="P7559" s="33">
        <v>4515</v>
      </c>
    </row>
    <row r="7560" spans="1:16">
      <c r="A7560" s="27" t="s">
        <v>1124</v>
      </c>
      <c r="B7560" s="31">
        <v>202412</v>
      </c>
      <c r="C7560" s="27" t="s">
        <v>137</v>
      </c>
      <c r="D7560" s="27" t="s">
        <v>211</v>
      </c>
      <c r="E7560" s="27" t="s">
        <v>35</v>
      </c>
      <c r="F7560" s="27" t="s">
        <v>257</v>
      </c>
      <c r="G7560" s="33">
        <v>525383.61</v>
      </c>
      <c r="H7560" s="33">
        <v>525383.61</v>
      </c>
      <c r="I7560" s="33">
        <v>13713</v>
      </c>
      <c r="J7560" s="33">
        <v>1128</v>
      </c>
      <c r="K7560" s="33">
        <v>12300</v>
      </c>
      <c r="L7560" s="33">
        <v>1</v>
      </c>
      <c r="M7560" s="33">
        <v>1</v>
      </c>
      <c r="N7560" s="33">
        <v>530679.11</v>
      </c>
      <c r="O7560" s="33">
        <v>2944.7</v>
      </c>
      <c r="P7560" s="33">
        <v>5472</v>
      </c>
    </row>
    <row r="7561" spans="1:16">
      <c r="A7561" s="27" t="s">
        <v>1124</v>
      </c>
      <c r="B7561" s="31">
        <v>202501</v>
      </c>
      <c r="C7561" s="27" t="s">
        <v>137</v>
      </c>
      <c r="D7561" s="27" t="s">
        <v>211</v>
      </c>
      <c r="E7561" s="27" t="s">
        <v>35</v>
      </c>
      <c r="F7561" s="27" t="s">
        <v>257</v>
      </c>
      <c r="G7561" s="33">
        <v>279830.18</v>
      </c>
      <c r="H7561" s="33">
        <v>279830.18</v>
      </c>
      <c r="I7561" s="33">
        <v>6839</v>
      </c>
      <c r="J7561" s="33">
        <v>528</v>
      </c>
      <c r="K7561" s="33">
        <v>12300</v>
      </c>
      <c r="L7561" s="33">
        <v>1</v>
      </c>
      <c r="M7561" s="33">
        <v>1</v>
      </c>
      <c r="N7561" s="33">
        <v>270428.96</v>
      </c>
      <c r="O7561" s="33">
        <v>1525.2</v>
      </c>
      <c r="P7561" s="33">
        <v>2939</v>
      </c>
    </row>
    <row r="7562" spans="1:16">
      <c r="A7562" s="27" t="s">
        <v>1124</v>
      </c>
      <c r="B7562" s="31">
        <v>202502</v>
      </c>
      <c r="C7562" s="27" t="s">
        <v>137</v>
      </c>
      <c r="D7562" s="27" t="s">
        <v>211</v>
      </c>
      <c r="E7562" s="27" t="s">
        <v>35</v>
      </c>
      <c r="F7562" s="27" t="s">
        <v>257</v>
      </c>
      <c r="G7562" s="33">
        <v>281469.21</v>
      </c>
      <c r="H7562" s="33">
        <v>281469.21</v>
      </c>
      <c r="I7562" s="33">
        <v>6429</v>
      </c>
      <c r="J7562" s="33">
        <v>549</v>
      </c>
      <c r="K7562" s="33">
        <v>12300</v>
      </c>
      <c r="L7562" s="33">
        <v>1</v>
      </c>
      <c r="M7562" s="33">
        <v>1</v>
      </c>
      <c r="N7562" s="33">
        <v>279337.64</v>
      </c>
      <c r="O7562" s="33">
        <v>1538.8</v>
      </c>
      <c r="P7562" s="33">
        <v>2665</v>
      </c>
    </row>
    <row r="7563" spans="1:16">
      <c r="A7563" s="27" t="s">
        <v>1124</v>
      </c>
      <c r="B7563" s="31">
        <v>202503</v>
      </c>
      <c r="C7563" s="27" t="s">
        <v>137</v>
      </c>
      <c r="D7563" s="27" t="s">
        <v>211</v>
      </c>
      <c r="E7563" s="27" t="s">
        <v>35</v>
      </c>
      <c r="F7563" s="27" t="s">
        <v>257</v>
      </c>
      <c r="G7563" s="33">
        <v>340069.57</v>
      </c>
      <c r="H7563" s="33">
        <v>340069.57</v>
      </c>
      <c r="I7563" s="33">
        <v>9607</v>
      </c>
      <c r="J7563" s="33">
        <v>633</v>
      </c>
      <c r="K7563" s="33">
        <v>12300</v>
      </c>
      <c r="L7563" s="33">
        <v>1</v>
      </c>
      <c r="M7563" s="33">
        <v>1</v>
      </c>
      <c r="N7563" s="33">
        <v>349029.88</v>
      </c>
      <c r="O7563" s="33">
        <v>2135.6</v>
      </c>
      <c r="P7563" s="33">
        <v>3788</v>
      </c>
    </row>
    <row r="7564" spans="1:16">
      <c r="A7564" s="27" t="s">
        <v>1124</v>
      </c>
      <c r="B7564" s="31">
        <v>202504</v>
      </c>
      <c r="C7564" s="27" t="s">
        <v>137</v>
      </c>
      <c r="D7564" s="27" t="s">
        <v>211</v>
      </c>
      <c r="E7564" s="27" t="s">
        <v>35</v>
      </c>
      <c r="F7564" s="27" t="s">
        <v>257</v>
      </c>
      <c r="G7564" s="33">
        <v>413921.23</v>
      </c>
      <c r="H7564" s="33">
        <v>413921.23</v>
      </c>
      <c r="I7564" s="33">
        <v>10532</v>
      </c>
      <c r="J7564" s="33">
        <v>805</v>
      </c>
      <c r="K7564" s="33">
        <v>12300</v>
      </c>
      <c r="L7564" s="33">
        <v>1</v>
      </c>
      <c r="M7564" s="33">
        <v>1</v>
      </c>
      <c r="N7564" s="33">
        <v>411789.79</v>
      </c>
      <c r="O7564" s="33">
        <v>2152.4</v>
      </c>
      <c r="P7564" s="33">
        <v>4250</v>
      </c>
    </row>
    <row r="7565" spans="1:16">
      <c r="A7565" s="27" t="s">
        <v>1124</v>
      </c>
      <c r="B7565" s="31">
        <v>202505</v>
      </c>
      <c r="C7565" s="27" t="s">
        <v>137</v>
      </c>
      <c r="D7565" s="27" t="s">
        <v>211</v>
      </c>
      <c r="E7565" s="27" t="s">
        <v>35</v>
      </c>
      <c r="F7565" s="27" t="s">
        <v>257</v>
      </c>
      <c r="G7565" s="33">
        <v>466418.21</v>
      </c>
      <c r="H7565" s="33">
        <v>466418.21</v>
      </c>
      <c r="I7565" s="33">
        <v>11530</v>
      </c>
      <c r="J7565" s="33">
        <v>892</v>
      </c>
      <c r="K7565" s="33">
        <v>12300</v>
      </c>
      <c r="L7565" s="33">
        <v>1</v>
      </c>
      <c r="M7565" s="33">
        <v>1</v>
      </c>
      <c r="N7565" s="33">
        <v>452179.5</v>
      </c>
      <c r="O7565" s="33">
        <v>2693</v>
      </c>
      <c r="P7565" s="33">
        <v>5097</v>
      </c>
    </row>
    <row r="7566" spans="1:16">
      <c r="A7566" s="27" t="s">
        <v>1124</v>
      </c>
      <c r="B7566" s="31">
        <v>202506</v>
      </c>
      <c r="C7566" s="27" t="s">
        <v>137</v>
      </c>
      <c r="D7566" s="27" t="s">
        <v>211</v>
      </c>
      <c r="E7566" s="27" t="s">
        <v>35</v>
      </c>
      <c r="F7566" s="27" t="s">
        <v>257</v>
      </c>
      <c r="G7566" s="33">
        <v>433506.18</v>
      </c>
      <c r="H7566" s="33">
        <v>433506.18</v>
      </c>
      <c r="I7566" s="33">
        <v>10895</v>
      </c>
      <c r="J7566" s="33">
        <v>855</v>
      </c>
      <c r="K7566" s="33">
        <v>12300</v>
      </c>
      <c r="L7566" s="33">
        <v>1</v>
      </c>
      <c r="M7566" s="33">
        <v>1</v>
      </c>
      <c r="N7566" s="33">
        <v>442898.03</v>
      </c>
      <c r="O7566" s="33">
        <v>2569.1</v>
      </c>
      <c r="P7566" s="33">
        <v>4463</v>
      </c>
    </row>
    <row r="7567" spans="1:16">
      <c r="A7567" s="27" t="s">
        <v>1124</v>
      </c>
      <c r="B7567" s="31">
        <v>202507</v>
      </c>
      <c r="C7567" s="27" t="s">
        <v>137</v>
      </c>
      <c r="D7567" s="27" t="s">
        <v>211</v>
      </c>
      <c r="E7567" s="27" t="s">
        <v>35</v>
      </c>
      <c r="F7567" s="27" t="s">
        <v>257</v>
      </c>
      <c r="G7567" s="33">
        <v>398766.91</v>
      </c>
      <c r="H7567" s="33">
        <v>398766.91</v>
      </c>
      <c r="I7567" s="33">
        <v>9703</v>
      </c>
      <c r="J7567" s="33">
        <v>847</v>
      </c>
      <c r="K7567" s="33">
        <v>12300</v>
      </c>
      <c r="L7567" s="33">
        <v>1</v>
      </c>
      <c r="M7567" s="33">
        <v>1</v>
      </c>
      <c r="N7567" s="33">
        <v>394805.44</v>
      </c>
      <c r="O7567" s="33">
        <v>2144</v>
      </c>
      <c r="P7567" s="33">
        <v>3957</v>
      </c>
    </row>
    <row r="7568" spans="1:16">
      <c r="A7568" s="27" t="s">
        <v>1124</v>
      </c>
      <c r="B7568" s="31">
        <v>202508</v>
      </c>
      <c r="C7568" s="27" t="s">
        <v>137</v>
      </c>
      <c r="D7568" s="27" t="s">
        <v>211</v>
      </c>
      <c r="E7568" s="27" t="s">
        <v>35</v>
      </c>
      <c r="F7568" s="27" t="s">
        <v>257</v>
      </c>
      <c r="G7568" s="33">
        <v>399634.14</v>
      </c>
      <c r="H7568" s="33">
        <v>399634.14</v>
      </c>
      <c r="I7568" s="33">
        <v>9964</v>
      </c>
      <c r="J7568" s="33">
        <v>674</v>
      </c>
      <c r="K7568" s="33">
        <v>12300</v>
      </c>
      <c r="L7568" s="33">
        <v>1</v>
      </c>
      <c r="M7568" s="33">
        <v>1</v>
      </c>
      <c r="N7568" s="33">
        <v>381229.12</v>
      </c>
      <c r="O7568" s="33">
        <v>2303.2</v>
      </c>
      <c r="P7568" s="33">
        <v>4146</v>
      </c>
    </row>
    <row r="7569" spans="1:16">
      <c r="A7569" s="27" t="s">
        <v>1124</v>
      </c>
      <c r="B7569" s="31">
        <v>202509</v>
      </c>
      <c r="C7569" s="27" t="s">
        <v>137</v>
      </c>
      <c r="D7569" s="27" t="s">
        <v>211</v>
      </c>
      <c r="E7569" s="27" t="s">
        <v>35</v>
      </c>
      <c r="F7569" s="27" t="s">
        <v>257</v>
      </c>
      <c r="G7569" s="33">
        <v>379986.56</v>
      </c>
      <c r="H7569" s="33">
        <v>379986.56</v>
      </c>
      <c r="I7569" s="33">
        <v>9411</v>
      </c>
      <c r="J7569" s="33">
        <v>717</v>
      </c>
      <c r="K7569" s="33">
        <v>12300</v>
      </c>
      <c r="L7569" s="33">
        <v>1</v>
      </c>
      <c r="M7569" s="33">
        <v>1</v>
      </c>
      <c r="N7569" s="33">
        <v>367506.39</v>
      </c>
      <c r="O7569" s="33">
        <v>2073.6</v>
      </c>
      <c r="P7569" s="33">
        <v>3998</v>
      </c>
    </row>
    <row r="7570" spans="1:16">
      <c r="A7570" s="27" t="s">
        <v>1124</v>
      </c>
      <c r="B7570" s="31">
        <v>202510</v>
      </c>
      <c r="C7570" s="27" t="s">
        <v>137</v>
      </c>
      <c r="D7570" s="27" t="s">
        <v>211</v>
      </c>
      <c r="E7570" s="27" t="s">
        <v>35</v>
      </c>
      <c r="F7570" s="27" t="s">
        <v>257</v>
      </c>
      <c r="G7570" s="33">
        <v>417149.41</v>
      </c>
      <c r="H7570" s="33">
        <v>417149.41</v>
      </c>
      <c r="I7570" s="33">
        <v>10577</v>
      </c>
      <c r="J7570" s="33">
        <v>758</v>
      </c>
      <c r="K7570" s="33">
        <v>12300</v>
      </c>
      <c r="L7570" s="33">
        <v>1</v>
      </c>
      <c r="M7570" s="33">
        <v>1</v>
      </c>
      <c r="N7570" s="33">
        <v>404716.87</v>
      </c>
      <c r="O7570" s="33">
        <v>2285.3</v>
      </c>
      <c r="P7570" s="33">
        <v>4293</v>
      </c>
    </row>
    <row r="7571" spans="1:16">
      <c r="A7571" s="27" t="s">
        <v>1124</v>
      </c>
      <c r="B7571" s="31">
        <v>202511</v>
      </c>
      <c r="C7571" s="27" t="s">
        <v>137</v>
      </c>
      <c r="D7571" s="27" t="s">
        <v>211</v>
      </c>
      <c r="E7571" s="27" t="s">
        <v>35</v>
      </c>
      <c r="F7571" s="27" t="s">
        <v>257</v>
      </c>
      <c r="G7571" s="33">
        <v>459434.87</v>
      </c>
      <c r="H7571" s="33">
        <v>459434.87</v>
      </c>
      <c r="I7571" s="33">
        <v>11312</v>
      </c>
      <c r="J7571" s="33">
        <v>876</v>
      </c>
      <c r="K7571" s="33">
        <v>12300</v>
      </c>
      <c r="L7571" s="33">
        <v>1</v>
      </c>
      <c r="M7571" s="33">
        <v>1</v>
      </c>
      <c r="N7571" s="33">
        <v>489680.5</v>
      </c>
      <c r="O7571" s="33">
        <v>2381</v>
      </c>
      <c r="P7571" s="33">
        <v>4572</v>
      </c>
    </row>
    <row r="7572" spans="1:16">
      <c r="A7572" s="27" t="s">
        <v>1124</v>
      </c>
      <c r="B7572" s="31">
        <v>202512</v>
      </c>
      <c r="C7572" s="27" t="s">
        <v>137</v>
      </c>
      <c r="D7572" s="27" t="s">
        <v>211</v>
      </c>
      <c r="E7572" s="27" t="s">
        <v>35</v>
      </c>
      <c r="F7572" s="27" t="s">
        <v>257</v>
      </c>
      <c r="G7572" s="33">
        <v>639799.3</v>
      </c>
      <c r="H7572" s="33">
        <v>639799.3</v>
      </c>
      <c r="I7572" s="33">
        <v>16497</v>
      </c>
      <c r="J7572" s="33">
        <v>1501</v>
      </c>
      <c r="K7572" s="33">
        <v>12300</v>
      </c>
      <c r="L7572" s="33">
        <v>1</v>
      </c>
      <c r="M7572" s="33">
        <v>1</v>
      </c>
      <c r="N7572" s="33">
        <v>563581.22</v>
      </c>
      <c r="O7572" s="33">
        <v>3816.6</v>
      </c>
      <c r="P7572" s="33">
        <v>6751</v>
      </c>
    </row>
    <row r="7573" spans="1:16">
      <c r="A7573" s="27" t="s">
        <v>1124</v>
      </c>
      <c r="B7573" s="31">
        <v>202601</v>
      </c>
      <c r="C7573" s="27" t="s">
        <v>137</v>
      </c>
      <c r="D7573" s="27" t="s">
        <v>211</v>
      </c>
      <c r="E7573" s="27" t="s">
        <v>35</v>
      </c>
      <c r="F7573" s="27" t="s">
        <v>257</v>
      </c>
      <c r="G7573" s="33">
        <v>303462.31</v>
      </c>
      <c r="H7573" s="33">
        <v>303462.31</v>
      </c>
      <c r="I7573" s="33">
        <v>7868</v>
      </c>
      <c r="J7573" s="33">
        <v>670</v>
      </c>
      <c r="K7573" s="33">
        <v>12300</v>
      </c>
      <c r="L7573" s="33">
        <v>1</v>
      </c>
      <c r="M7573" s="33">
        <v>1</v>
      </c>
      <c r="N7573" s="33">
        <v>287195.55</v>
      </c>
      <c r="O7573" s="33">
        <v>1616.1</v>
      </c>
      <c r="P7573" s="33">
        <v>3170</v>
      </c>
    </row>
    <row r="7574" spans="1:16">
      <c r="A7574" s="27" t="s">
        <v>1124</v>
      </c>
      <c r="B7574" s="31">
        <v>202602</v>
      </c>
      <c r="C7574" s="27" t="s">
        <v>137</v>
      </c>
      <c r="D7574" s="27" t="s">
        <v>211</v>
      </c>
      <c r="E7574" s="27" t="s">
        <v>35</v>
      </c>
      <c r="F7574" s="27" t="s">
        <v>257</v>
      </c>
      <c r="G7574" s="33">
        <v>260529.73</v>
      </c>
      <c r="H7574" s="33">
        <v>260529.73</v>
      </c>
      <c r="I7574" s="33">
        <v>6620</v>
      </c>
      <c r="J7574" s="33">
        <v>453</v>
      </c>
      <c r="K7574" s="33">
        <v>12300</v>
      </c>
      <c r="L7574" s="33">
        <v>1</v>
      </c>
      <c r="M7574" s="33">
        <v>1</v>
      </c>
      <c r="N7574" s="33">
        <v>296656.57</v>
      </c>
      <c r="O7574" s="33">
        <v>1504.9</v>
      </c>
      <c r="P7574" s="33">
        <v>2733</v>
      </c>
    </row>
    <row r="7575" spans="1:16">
      <c r="A7575" s="27" t="s">
        <v>1124</v>
      </c>
      <c r="B7575" s="31">
        <v>202603</v>
      </c>
      <c r="C7575" s="27" t="s">
        <v>137</v>
      </c>
      <c r="D7575" s="27" t="s">
        <v>211</v>
      </c>
      <c r="E7575" s="27" t="s">
        <v>35</v>
      </c>
      <c r="F7575" s="27" t="s">
        <v>257</v>
      </c>
      <c r="G7575" s="33">
        <v>368454.99</v>
      </c>
      <c r="H7575" s="33">
        <v>368454.99</v>
      </c>
      <c r="I7575" s="33">
        <v>9109</v>
      </c>
      <c r="J7575" s="33">
        <v>665</v>
      </c>
      <c r="K7575" s="33">
        <v>12300</v>
      </c>
      <c r="L7575" s="33">
        <v>1</v>
      </c>
      <c r="M7575" s="33">
        <v>1</v>
      </c>
      <c r="N7575" s="33">
        <v>370669.73</v>
      </c>
      <c r="O7575" s="33">
        <v>2042.9</v>
      </c>
      <c r="P7575" s="33">
        <v>3618</v>
      </c>
    </row>
    <row r="7576" spans="1:16">
      <c r="A7576" s="27" t="s">
        <v>1124</v>
      </c>
      <c r="B7576" s="31">
        <v>202604</v>
      </c>
      <c r="C7576" s="27" t="s">
        <v>137</v>
      </c>
      <c r="D7576" s="27" t="s">
        <v>211</v>
      </c>
      <c r="E7576" s="27" t="s">
        <v>35</v>
      </c>
      <c r="F7576" s="27" t="s">
        <v>257</v>
      </c>
      <c r="G7576" s="33">
        <v>463228.62</v>
      </c>
      <c r="H7576" s="33">
        <v>463228.62</v>
      </c>
      <c r="I7576" s="33">
        <v>13189</v>
      </c>
      <c r="J7576" s="33">
        <v>1141</v>
      </c>
      <c r="K7576" s="33">
        <v>12300</v>
      </c>
      <c r="L7576" s="33">
        <v>1</v>
      </c>
      <c r="M7576" s="33">
        <v>1</v>
      </c>
      <c r="N7576" s="33">
        <v>437320.76</v>
      </c>
      <c r="O7576" s="33">
        <v>2731</v>
      </c>
      <c r="P7576" s="33">
        <v>5090</v>
      </c>
    </row>
    <row r="7577" spans="1:16">
      <c r="A7577" s="27" t="s">
        <v>1124</v>
      </c>
      <c r="B7577" s="31">
        <v>202605</v>
      </c>
      <c r="C7577" s="27" t="s">
        <v>137</v>
      </c>
      <c r="D7577" s="27" t="s">
        <v>211</v>
      </c>
      <c r="E7577" s="27" t="s">
        <v>35</v>
      </c>
      <c r="F7577" s="27" t="s">
        <v>257</v>
      </c>
      <c r="G7577" s="33">
        <v>472414.31</v>
      </c>
      <c r="H7577" s="33">
        <v>472414.31</v>
      </c>
      <c r="I7577" s="33">
        <v>11732</v>
      </c>
      <c r="J7577" s="33">
        <v>959</v>
      </c>
      <c r="K7577" s="33">
        <v>12300</v>
      </c>
      <c r="L7577" s="33">
        <v>1</v>
      </c>
      <c r="M7577" s="33">
        <v>1</v>
      </c>
      <c r="N7577" s="33">
        <v>480214.63</v>
      </c>
      <c r="O7577" s="33">
        <v>2426.8</v>
      </c>
      <c r="P7577" s="33">
        <v>4800</v>
      </c>
    </row>
    <row r="7578" spans="1:16">
      <c r="A7578" s="27" t="s">
        <v>1124</v>
      </c>
      <c r="B7578" s="31">
        <v>202606</v>
      </c>
      <c r="C7578" s="27" t="s">
        <v>137</v>
      </c>
      <c r="D7578" s="27" t="s">
        <v>211</v>
      </c>
      <c r="E7578" s="27" t="s">
        <v>35</v>
      </c>
      <c r="F7578" s="27" t="s">
        <v>257</v>
      </c>
      <c r="G7578" s="33">
        <v>493452.06</v>
      </c>
      <c r="H7578" s="33">
        <v>493452.06</v>
      </c>
      <c r="I7578" s="33">
        <v>12940</v>
      </c>
      <c r="J7578" s="33">
        <v>887</v>
      </c>
      <c r="K7578" s="33">
        <v>12300</v>
      </c>
      <c r="L7578" s="33">
        <v>1</v>
      </c>
      <c r="M7578" s="33">
        <v>1</v>
      </c>
      <c r="N7578" s="33">
        <v>470357.71</v>
      </c>
      <c r="O7578" s="33">
        <v>2600.8</v>
      </c>
      <c r="P7578" s="33">
        <v>5224</v>
      </c>
    </row>
    <row r="7579" spans="1:16">
      <c r="A7579" s="27" t="s">
        <v>1124</v>
      </c>
      <c r="B7579" s="31">
        <v>202607</v>
      </c>
      <c r="C7579" s="27" t="s">
        <v>137</v>
      </c>
      <c r="D7579" s="27" t="s">
        <v>211</v>
      </c>
      <c r="E7579" s="27" t="s">
        <v>35</v>
      </c>
      <c r="F7579" s="27" t="s">
        <v>257</v>
      </c>
      <c r="G7579" s="33">
        <v>381593.7</v>
      </c>
      <c r="H7579" s="33">
        <v>381593.7</v>
      </c>
      <c r="I7579" s="33">
        <v>9675</v>
      </c>
      <c r="J7579" s="33">
        <v>729</v>
      </c>
      <c r="K7579" s="33">
        <v>12300</v>
      </c>
      <c r="L7579" s="33">
        <v>1</v>
      </c>
      <c r="M7579" s="33">
        <v>1</v>
      </c>
      <c r="N7579" s="33">
        <v>419283.37</v>
      </c>
      <c r="O7579" s="33">
        <v>2192.2</v>
      </c>
      <c r="P7579" s="33">
        <v>3951</v>
      </c>
    </row>
    <row r="7580" spans="1:16">
      <c r="A7580" s="27" t="s">
        <v>1127</v>
      </c>
      <c r="B7580" s="31">
        <v>202408</v>
      </c>
      <c r="C7580" s="27" t="s">
        <v>137</v>
      </c>
      <c r="D7580" s="27" t="s">
        <v>211</v>
      </c>
      <c r="E7580" s="27" t="s">
        <v>35</v>
      </c>
      <c r="F7580" s="27" t="s">
        <v>257</v>
      </c>
      <c r="G7580" s="33">
        <v>314047.48</v>
      </c>
      <c r="H7580" s="33">
        <v>0</v>
      </c>
      <c r="I7580" s="33">
        <v>7965</v>
      </c>
      <c r="J7580" s="33">
        <v>555</v>
      </c>
      <c r="K7580" s="33">
        <v>11600</v>
      </c>
      <c r="L7580" s="33">
        <v>1</v>
      </c>
      <c r="M7580" s="33">
        <v>0</v>
      </c>
      <c r="N7580" s="33">
        <v>368883.89</v>
      </c>
      <c r="O7580" s="33">
        <v>2032.7</v>
      </c>
      <c r="P7580" s="33">
        <v>3207</v>
      </c>
    </row>
    <row r="7581" spans="1:16">
      <c r="A7581" s="27" t="s">
        <v>1127</v>
      </c>
      <c r="B7581" s="31">
        <v>202409</v>
      </c>
      <c r="C7581" s="27" t="s">
        <v>137</v>
      </c>
      <c r="D7581" s="27" t="s">
        <v>211</v>
      </c>
      <c r="E7581" s="27" t="s">
        <v>35</v>
      </c>
      <c r="F7581" s="27" t="s">
        <v>257</v>
      </c>
      <c r="G7581" s="33">
        <v>302623.72</v>
      </c>
      <c r="H7581" s="33">
        <v>0</v>
      </c>
      <c r="I7581" s="33">
        <v>7687</v>
      </c>
      <c r="J7581" s="33">
        <v>473</v>
      </c>
      <c r="K7581" s="33">
        <v>11600</v>
      </c>
      <c r="L7581" s="33">
        <v>1</v>
      </c>
      <c r="M7581" s="33">
        <v>0</v>
      </c>
      <c r="N7581" s="33">
        <v>355605.53</v>
      </c>
      <c r="O7581" s="33">
        <v>1665.1</v>
      </c>
      <c r="P7581" s="33">
        <v>3215</v>
      </c>
    </row>
    <row r="7582" spans="1:16">
      <c r="A7582" s="27" t="s">
        <v>1127</v>
      </c>
      <c r="B7582" s="31">
        <v>202410</v>
      </c>
      <c r="C7582" s="27" t="s">
        <v>137</v>
      </c>
      <c r="D7582" s="27" t="s">
        <v>211</v>
      </c>
      <c r="E7582" s="27" t="s">
        <v>35</v>
      </c>
      <c r="F7582" s="27" t="s">
        <v>257</v>
      </c>
      <c r="G7582" s="33">
        <v>360256.04</v>
      </c>
      <c r="H7582" s="33">
        <v>0</v>
      </c>
      <c r="I7582" s="33">
        <v>9795</v>
      </c>
      <c r="J7582" s="33">
        <v>784</v>
      </c>
      <c r="K7582" s="33">
        <v>11600</v>
      </c>
      <c r="L7582" s="33">
        <v>1</v>
      </c>
      <c r="M7582" s="33">
        <v>0</v>
      </c>
      <c r="N7582" s="33">
        <v>391611.03</v>
      </c>
      <c r="O7582" s="33">
        <v>2014.5</v>
      </c>
      <c r="P7582" s="33">
        <v>3818</v>
      </c>
    </row>
    <row r="7583" spans="1:16">
      <c r="A7583" s="27" t="s">
        <v>1127</v>
      </c>
      <c r="B7583" s="31">
        <v>202411</v>
      </c>
      <c r="C7583" s="27" t="s">
        <v>137</v>
      </c>
      <c r="D7583" s="27" t="s">
        <v>211</v>
      </c>
      <c r="E7583" s="27" t="s">
        <v>35</v>
      </c>
      <c r="F7583" s="27" t="s">
        <v>257</v>
      </c>
      <c r="G7583" s="33">
        <v>398564.5</v>
      </c>
      <c r="H7583" s="33">
        <v>0</v>
      </c>
      <c r="I7583" s="33">
        <v>9618</v>
      </c>
      <c r="J7583" s="33">
        <v>784</v>
      </c>
      <c r="K7583" s="33">
        <v>11600</v>
      </c>
      <c r="L7583" s="33">
        <v>1</v>
      </c>
      <c r="M7583" s="33">
        <v>0</v>
      </c>
      <c r="N7583" s="33">
        <v>473823.31</v>
      </c>
      <c r="O7583" s="33">
        <v>2369.4</v>
      </c>
      <c r="P7583" s="33">
        <v>4040</v>
      </c>
    </row>
    <row r="7584" spans="1:16">
      <c r="A7584" s="27" t="s">
        <v>1127</v>
      </c>
      <c r="B7584" s="31">
        <v>202412</v>
      </c>
      <c r="C7584" s="27" t="s">
        <v>137</v>
      </c>
      <c r="D7584" s="27" t="s">
        <v>211</v>
      </c>
      <c r="E7584" s="27" t="s">
        <v>35</v>
      </c>
      <c r="F7584" s="27" t="s">
        <v>257</v>
      </c>
      <c r="G7584" s="33">
        <v>556952.64</v>
      </c>
      <c r="H7584" s="33">
        <v>0</v>
      </c>
      <c r="I7584" s="33">
        <v>14013</v>
      </c>
      <c r="J7584" s="33">
        <v>1199</v>
      </c>
      <c r="K7584" s="33">
        <v>11600</v>
      </c>
      <c r="L7584" s="33">
        <v>1</v>
      </c>
      <c r="M7584" s="33">
        <v>0</v>
      </c>
      <c r="N7584" s="33">
        <v>545330.92</v>
      </c>
      <c r="O7584" s="33">
        <v>2987.2</v>
      </c>
      <c r="P7584" s="33">
        <v>5981</v>
      </c>
    </row>
    <row r="7585" spans="1:16">
      <c r="A7585" s="27" t="s">
        <v>1127</v>
      </c>
      <c r="B7585" s="31">
        <v>202501</v>
      </c>
      <c r="C7585" s="27" t="s">
        <v>137</v>
      </c>
      <c r="D7585" s="27" t="s">
        <v>211</v>
      </c>
      <c r="E7585" s="27" t="s">
        <v>35</v>
      </c>
      <c r="F7585" s="27" t="s">
        <v>257</v>
      </c>
      <c r="G7585" s="33">
        <v>287348.03</v>
      </c>
      <c r="H7585" s="33">
        <v>0</v>
      </c>
      <c r="I7585" s="33">
        <v>7276</v>
      </c>
      <c r="J7585" s="33">
        <v>496</v>
      </c>
      <c r="K7585" s="33">
        <v>11600</v>
      </c>
      <c r="L7585" s="33">
        <v>1</v>
      </c>
      <c r="M7585" s="33">
        <v>0</v>
      </c>
      <c r="N7585" s="33">
        <v>277895.38</v>
      </c>
      <c r="O7585" s="33">
        <v>1693.2</v>
      </c>
      <c r="P7585" s="33">
        <v>2906</v>
      </c>
    </row>
    <row r="7586" spans="1:16">
      <c r="A7586" s="27" t="s">
        <v>1127</v>
      </c>
      <c r="B7586" s="31">
        <v>202502</v>
      </c>
      <c r="C7586" s="27" t="s">
        <v>137</v>
      </c>
      <c r="D7586" s="27" t="s">
        <v>211</v>
      </c>
      <c r="E7586" s="27" t="s">
        <v>35</v>
      </c>
      <c r="F7586" s="27" t="s">
        <v>257</v>
      </c>
      <c r="G7586" s="33">
        <v>327375.41</v>
      </c>
      <c r="H7586" s="33">
        <v>0</v>
      </c>
      <c r="I7586" s="33">
        <v>7773</v>
      </c>
      <c r="J7586" s="33">
        <v>478</v>
      </c>
      <c r="K7586" s="33">
        <v>11600</v>
      </c>
      <c r="L7586" s="33">
        <v>1</v>
      </c>
      <c r="M7586" s="33">
        <v>0</v>
      </c>
      <c r="N7586" s="33">
        <v>287050.02</v>
      </c>
      <c r="O7586" s="33">
        <v>1908.3</v>
      </c>
      <c r="P7586" s="33">
        <v>3228</v>
      </c>
    </row>
    <row r="7587" spans="1:16">
      <c r="A7587" s="27" t="s">
        <v>1127</v>
      </c>
      <c r="B7587" s="31">
        <v>202503</v>
      </c>
      <c r="C7587" s="27" t="s">
        <v>137</v>
      </c>
      <c r="D7587" s="27" t="s">
        <v>211</v>
      </c>
      <c r="E7587" s="27" t="s">
        <v>35</v>
      </c>
      <c r="F7587" s="27" t="s">
        <v>257</v>
      </c>
      <c r="G7587" s="33">
        <v>401658.49</v>
      </c>
      <c r="H7587" s="33">
        <v>0</v>
      </c>
      <c r="I7587" s="33">
        <v>9835</v>
      </c>
      <c r="J7587" s="33">
        <v>720</v>
      </c>
      <c r="K7587" s="33">
        <v>11600</v>
      </c>
      <c r="L7587" s="33">
        <v>1</v>
      </c>
      <c r="M7587" s="33">
        <v>0</v>
      </c>
      <c r="N7587" s="33">
        <v>358666.44</v>
      </c>
      <c r="O7587" s="33">
        <v>2213.1</v>
      </c>
      <c r="P7587" s="33">
        <v>4178</v>
      </c>
    </row>
    <row r="7588" spans="1:16">
      <c r="A7588" s="27" t="s">
        <v>1127</v>
      </c>
      <c r="B7588" s="31">
        <v>202504</v>
      </c>
      <c r="C7588" s="27" t="s">
        <v>137</v>
      </c>
      <c r="D7588" s="27" t="s">
        <v>211</v>
      </c>
      <c r="E7588" s="27" t="s">
        <v>35</v>
      </c>
      <c r="F7588" s="27" t="s">
        <v>257</v>
      </c>
      <c r="G7588" s="33">
        <v>462922.61</v>
      </c>
      <c r="H7588" s="33">
        <v>0</v>
      </c>
      <c r="I7588" s="33">
        <v>12262</v>
      </c>
      <c r="J7588" s="33">
        <v>1086</v>
      </c>
      <c r="K7588" s="33">
        <v>11600</v>
      </c>
      <c r="L7588" s="33">
        <v>1</v>
      </c>
      <c r="M7588" s="33">
        <v>0</v>
      </c>
      <c r="N7588" s="33">
        <v>423159.12</v>
      </c>
      <c r="O7588" s="33">
        <v>2612.3</v>
      </c>
      <c r="P7588" s="33">
        <v>4914</v>
      </c>
    </row>
    <row r="7589" spans="1:16">
      <c r="A7589" s="27" t="s">
        <v>1127</v>
      </c>
      <c r="B7589" s="31">
        <v>202505</v>
      </c>
      <c r="C7589" s="27" t="s">
        <v>137</v>
      </c>
      <c r="D7589" s="27" t="s">
        <v>211</v>
      </c>
      <c r="E7589" s="27" t="s">
        <v>35</v>
      </c>
      <c r="F7589" s="27" t="s">
        <v>257</v>
      </c>
      <c r="G7589" s="33">
        <v>509648.49</v>
      </c>
      <c r="H7589" s="33">
        <v>0</v>
      </c>
      <c r="I7589" s="33">
        <v>13043</v>
      </c>
      <c r="J7589" s="33">
        <v>975</v>
      </c>
      <c r="K7589" s="33">
        <v>11600</v>
      </c>
      <c r="L7589" s="33">
        <v>1</v>
      </c>
      <c r="M7589" s="33">
        <v>0</v>
      </c>
      <c r="N7589" s="33">
        <v>464663.97</v>
      </c>
      <c r="O7589" s="33">
        <v>3166.3</v>
      </c>
      <c r="P7589" s="33">
        <v>5460</v>
      </c>
    </row>
    <row r="7590" spans="1:16">
      <c r="A7590" s="27" t="s">
        <v>1127</v>
      </c>
      <c r="B7590" s="31">
        <v>202506</v>
      </c>
      <c r="C7590" s="27" t="s">
        <v>137</v>
      </c>
      <c r="D7590" s="27" t="s">
        <v>211</v>
      </c>
      <c r="E7590" s="27" t="s">
        <v>35</v>
      </c>
      <c r="F7590" s="27" t="s">
        <v>257</v>
      </c>
      <c r="G7590" s="33">
        <v>435895.45</v>
      </c>
      <c r="H7590" s="33">
        <v>0</v>
      </c>
      <c r="I7590" s="33">
        <v>11052</v>
      </c>
      <c r="J7590" s="33">
        <v>862</v>
      </c>
      <c r="K7590" s="33">
        <v>11600</v>
      </c>
      <c r="L7590" s="33">
        <v>1</v>
      </c>
      <c r="M7590" s="33">
        <v>0</v>
      </c>
      <c r="N7590" s="33">
        <v>455126.24</v>
      </c>
      <c r="O7590" s="33">
        <v>2042</v>
      </c>
      <c r="P7590" s="33">
        <v>4516</v>
      </c>
    </row>
    <row r="7591" spans="1:16">
      <c r="A7591" s="27" t="s">
        <v>1127</v>
      </c>
      <c r="B7591" s="31">
        <v>202507</v>
      </c>
      <c r="C7591" s="27" t="s">
        <v>137</v>
      </c>
      <c r="D7591" s="27" t="s">
        <v>211</v>
      </c>
      <c r="E7591" s="27" t="s">
        <v>35</v>
      </c>
      <c r="F7591" s="27" t="s">
        <v>257</v>
      </c>
      <c r="G7591" s="33">
        <v>444144.16</v>
      </c>
      <c r="H7591" s="33">
        <v>0</v>
      </c>
      <c r="I7591" s="33">
        <v>11082</v>
      </c>
      <c r="J7591" s="33">
        <v>910</v>
      </c>
      <c r="K7591" s="33">
        <v>11600</v>
      </c>
      <c r="L7591" s="33">
        <v>1</v>
      </c>
      <c r="M7591" s="33">
        <v>0</v>
      </c>
      <c r="N7591" s="33">
        <v>405705.83</v>
      </c>
      <c r="O7591" s="33">
        <v>2401.9</v>
      </c>
      <c r="P7591" s="33">
        <v>4578</v>
      </c>
    </row>
    <row r="7592" spans="1:16">
      <c r="A7592" s="27" t="s">
        <v>1127</v>
      </c>
      <c r="B7592" s="31">
        <v>202508</v>
      </c>
      <c r="C7592" s="27" t="s">
        <v>137</v>
      </c>
      <c r="D7592" s="27" t="s">
        <v>211</v>
      </c>
      <c r="E7592" s="27" t="s">
        <v>35</v>
      </c>
      <c r="F7592" s="27" t="s">
        <v>257</v>
      </c>
      <c r="G7592" s="33">
        <v>407250.75</v>
      </c>
      <c r="H7592" s="33">
        <v>0</v>
      </c>
      <c r="I7592" s="33">
        <v>10147</v>
      </c>
      <c r="J7592" s="33">
        <v>721</v>
      </c>
      <c r="K7592" s="33">
        <v>11600</v>
      </c>
      <c r="L7592" s="33">
        <v>1</v>
      </c>
      <c r="M7592" s="33">
        <v>0</v>
      </c>
      <c r="N7592" s="33">
        <v>391754.69</v>
      </c>
      <c r="O7592" s="33">
        <v>2517.6</v>
      </c>
      <c r="P7592" s="33">
        <v>4183</v>
      </c>
    </row>
    <row r="7593" spans="1:16">
      <c r="A7593" s="27" t="s">
        <v>1127</v>
      </c>
      <c r="B7593" s="31">
        <v>202509</v>
      </c>
      <c r="C7593" s="27" t="s">
        <v>137</v>
      </c>
      <c r="D7593" s="27" t="s">
        <v>211</v>
      </c>
      <c r="E7593" s="27" t="s">
        <v>35</v>
      </c>
      <c r="F7593" s="27" t="s">
        <v>257</v>
      </c>
      <c r="G7593" s="33">
        <v>419224.75</v>
      </c>
      <c r="H7593" s="33">
        <v>0</v>
      </c>
      <c r="I7593" s="33">
        <v>10725</v>
      </c>
      <c r="J7593" s="33">
        <v>890</v>
      </c>
      <c r="K7593" s="33">
        <v>11600</v>
      </c>
      <c r="L7593" s="33">
        <v>1</v>
      </c>
      <c r="M7593" s="33">
        <v>0</v>
      </c>
      <c r="N7593" s="33">
        <v>377653.07</v>
      </c>
      <c r="O7593" s="33">
        <v>2441.1</v>
      </c>
      <c r="P7593" s="33">
        <v>4314</v>
      </c>
    </row>
    <row r="7594" spans="1:16">
      <c r="A7594" s="27" t="s">
        <v>1127</v>
      </c>
      <c r="B7594" s="31">
        <v>202510</v>
      </c>
      <c r="C7594" s="27" t="s">
        <v>137</v>
      </c>
      <c r="D7594" s="27" t="s">
        <v>211</v>
      </c>
      <c r="E7594" s="27" t="s">
        <v>35</v>
      </c>
      <c r="F7594" s="27" t="s">
        <v>257</v>
      </c>
      <c r="G7594" s="33">
        <v>455534.87</v>
      </c>
      <c r="H7594" s="33">
        <v>0</v>
      </c>
      <c r="I7594" s="33">
        <v>12557</v>
      </c>
      <c r="J7594" s="33">
        <v>851</v>
      </c>
      <c r="K7594" s="33">
        <v>11600</v>
      </c>
      <c r="L7594" s="33">
        <v>1</v>
      </c>
      <c r="M7594" s="33">
        <v>0</v>
      </c>
      <c r="N7594" s="33">
        <v>415890.92</v>
      </c>
      <c r="O7594" s="33">
        <v>2531.2</v>
      </c>
      <c r="P7594" s="33">
        <v>5043</v>
      </c>
    </row>
    <row r="7595" spans="1:16">
      <c r="A7595" s="27" t="s">
        <v>1127</v>
      </c>
      <c r="B7595" s="31">
        <v>202511</v>
      </c>
      <c r="C7595" s="27" t="s">
        <v>137</v>
      </c>
      <c r="D7595" s="27" t="s">
        <v>211</v>
      </c>
      <c r="E7595" s="27" t="s">
        <v>35</v>
      </c>
      <c r="F7595" s="27" t="s">
        <v>257</v>
      </c>
      <c r="G7595" s="33">
        <v>537722.05</v>
      </c>
      <c r="H7595" s="33">
        <v>0</v>
      </c>
      <c r="I7595" s="33">
        <v>13455</v>
      </c>
      <c r="J7595" s="33">
        <v>991</v>
      </c>
      <c r="K7595" s="33">
        <v>11600</v>
      </c>
      <c r="L7595" s="33">
        <v>1</v>
      </c>
      <c r="M7595" s="33">
        <v>0</v>
      </c>
      <c r="N7595" s="33">
        <v>503200.35</v>
      </c>
      <c r="O7595" s="33">
        <v>2928.3</v>
      </c>
      <c r="P7595" s="33">
        <v>5509</v>
      </c>
    </row>
    <row r="7596" spans="1:16">
      <c r="A7596" s="27" t="s">
        <v>1127</v>
      </c>
      <c r="B7596" s="31">
        <v>202512</v>
      </c>
      <c r="C7596" s="27" t="s">
        <v>137</v>
      </c>
      <c r="D7596" s="27" t="s">
        <v>211</v>
      </c>
      <c r="E7596" s="27" t="s">
        <v>35</v>
      </c>
      <c r="F7596" s="27" t="s">
        <v>257</v>
      </c>
      <c r="G7596" s="33">
        <v>644044.2</v>
      </c>
      <c r="H7596" s="33">
        <v>0</v>
      </c>
      <c r="I7596" s="33">
        <v>16876</v>
      </c>
      <c r="J7596" s="33">
        <v>1225</v>
      </c>
      <c r="K7596" s="33">
        <v>11600</v>
      </c>
      <c r="L7596" s="33">
        <v>1</v>
      </c>
      <c r="M7596" s="33">
        <v>0</v>
      </c>
      <c r="N7596" s="33">
        <v>579141.4399999999</v>
      </c>
      <c r="O7596" s="33">
        <v>3978.4</v>
      </c>
      <c r="P7596" s="33">
        <v>7021</v>
      </c>
    </row>
    <row r="7597" spans="1:16">
      <c r="A7597" s="27" t="s">
        <v>1127</v>
      </c>
      <c r="B7597" s="31">
        <v>202601</v>
      </c>
      <c r="C7597" s="27" t="s">
        <v>137</v>
      </c>
      <c r="D7597" s="27" t="s">
        <v>211</v>
      </c>
      <c r="E7597" s="27" t="s">
        <v>35</v>
      </c>
      <c r="F7597" s="27" t="s">
        <v>257</v>
      </c>
      <c r="G7597" s="33">
        <v>313689.29</v>
      </c>
      <c r="H7597" s="33">
        <v>0</v>
      </c>
      <c r="I7597" s="33">
        <v>7616</v>
      </c>
      <c r="J7597" s="33">
        <v>463</v>
      </c>
      <c r="K7597" s="33">
        <v>11600</v>
      </c>
      <c r="L7597" s="33">
        <v>1</v>
      </c>
      <c r="M7597" s="33">
        <v>0</v>
      </c>
      <c r="N7597" s="33">
        <v>295124.89</v>
      </c>
      <c r="O7597" s="33">
        <v>1931.7</v>
      </c>
      <c r="P7597" s="33">
        <v>3219</v>
      </c>
    </row>
    <row r="7598" spans="1:16">
      <c r="A7598" s="27" t="s">
        <v>1127</v>
      </c>
      <c r="B7598" s="31">
        <v>202602</v>
      </c>
      <c r="C7598" s="27" t="s">
        <v>137</v>
      </c>
      <c r="D7598" s="27" t="s">
        <v>211</v>
      </c>
      <c r="E7598" s="27" t="s">
        <v>35</v>
      </c>
      <c r="F7598" s="27" t="s">
        <v>257</v>
      </c>
      <c r="G7598" s="33">
        <v>370642.33</v>
      </c>
      <c r="H7598" s="33">
        <v>0</v>
      </c>
      <c r="I7598" s="33">
        <v>9079</v>
      </c>
      <c r="J7598" s="33">
        <v>730</v>
      </c>
      <c r="K7598" s="33">
        <v>11600</v>
      </c>
      <c r="L7598" s="33">
        <v>1</v>
      </c>
      <c r="M7598" s="33">
        <v>0</v>
      </c>
      <c r="N7598" s="33">
        <v>304847.12</v>
      </c>
      <c r="O7598" s="33">
        <v>1947.3</v>
      </c>
      <c r="P7598" s="33">
        <v>3768</v>
      </c>
    </row>
    <row r="7599" spans="1:16">
      <c r="A7599" s="27" t="s">
        <v>1127</v>
      </c>
      <c r="B7599" s="31">
        <v>202603</v>
      </c>
      <c r="C7599" s="27" t="s">
        <v>137</v>
      </c>
      <c r="D7599" s="27" t="s">
        <v>211</v>
      </c>
      <c r="E7599" s="27" t="s">
        <v>35</v>
      </c>
      <c r="F7599" s="27" t="s">
        <v>257</v>
      </c>
      <c r="G7599" s="33">
        <v>401421.16</v>
      </c>
      <c r="H7599" s="33">
        <v>0</v>
      </c>
      <c r="I7599" s="33">
        <v>10868</v>
      </c>
      <c r="J7599" s="33">
        <v>798</v>
      </c>
      <c r="K7599" s="33">
        <v>11600</v>
      </c>
      <c r="L7599" s="33">
        <v>1</v>
      </c>
      <c r="M7599" s="33">
        <v>0</v>
      </c>
      <c r="N7599" s="33">
        <v>380903.75</v>
      </c>
      <c r="O7599" s="33">
        <v>2033.2</v>
      </c>
      <c r="P7599" s="33">
        <v>4564</v>
      </c>
    </row>
    <row r="7600" spans="1:16">
      <c r="A7600" s="27" t="s">
        <v>1127</v>
      </c>
      <c r="B7600" s="31">
        <v>202604</v>
      </c>
      <c r="C7600" s="27" t="s">
        <v>137</v>
      </c>
      <c r="D7600" s="27" t="s">
        <v>211</v>
      </c>
      <c r="E7600" s="27" t="s">
        <v>35</v>
      </c>
      <c r="F7600" s="27" t="s">
        <v>257</v>
      </c>
      <c r="G7600" s="33">
        <v>507307.05</v>
      </c>
      <c r="H7600" s="33">
        <v>507307.05</v>
      </c>
      <c r="I7600" s="33">
        <v>13084</v>
      </c>
      <c r="J7600" s="33">
        <v>1063</v>
      </c>
      <c r="K7600" s="33">
        <v>11600</v>
      </c>
      <c r="L7600" s="33">
        <v>1</v>
      </c>
      <c r="M7600" s="33">
        <v>1</v>
      </c>
      <c r="N7600" s="33">
        <v>449394.99</v>
      </c>
      <c r="O7600" s="33">
        <v>2746.8</v>
      </c>
      <c r="P7600" s="33">
        <v>5194</v>
      </c>
    </row>
    <row r="7601" spans="1:16">
      <c r="A7601" s="27" t="s">
        <v>1127</v>
      </c>
      <c r="B7601" s="31">
        <v>202605</v>
      </c>
      <c r="C7601" s="27" t="s">
        <v>137</v>
      </c>
      <c r="D7601" s="27" t="s">
        <v>211</v>
      </c>
      <c r="E7601" s="27" t="s">
        <v>35</v>
      </c>
      <c r="F7601" s="27" t="s">
        <v>257</v>
      </c>
      <c r="G7601" s="33">
        <v>553462.08</v>
      </c>
      <c r="H7601" s="33">
        <v>553462.08</v>
      </c>
      <c r="I7601" s="33">
        <v>13200</v>
      </c>
      <c r="J7601" s="33">
        <v>1007</v>
      </c>
      <c r="K7601" s="33">
        <v>11600</v>
      </c>
      <c r="L7601" s="33">
        <v>1</v>
      </c>
      <c r="M7601" s="33">
        <v>1</v>
      </c>
      <c r="N7601" s="33">
        <v>493473.14</v>
      </c>
      <c r="O7601" s="33">
        <v>2981.8</v>
      </c>
      <c r="P7601" s="33">
        <v>5520</v>
      </c>
    </row>
    <row r="7602" spans="1:16">
      <c r="A7602" s="27" t="s">
        <v>1127</v>
      </c>
      <c r="B7602" s="31">
        <v>202606</v>
      </c>
      <c r="C7602" s="27" t="s">
        <v>137</v>
      </c>
      <c r="D7602" s="27" t="s">
        <v>211</v>
      </c>
      <c r="E7602" s="27" t="s">
        <v>35</v>
      </c>
      <c r="F7602" s="27" t="s">
        <v>257</v>
      </c>
      <c r="G7602" s="33">
        <v>513893.59</v>
      </c>
      <c r="H7602" s="33">
        <v>513893.59</v>
      </c>
      <c r="I7602" s="33">
        <v>13436</v>
      </c>
      <c r="J7602" s="33">
        <v>961</v>
      </c>
      <c r="K7602" s="33">
        <v>11600</v>
      </c>
      <c r="L7602" s="33">
        <v>1</v>
      </c>
      <c r="M7602" s="33">
        <v>1</v>
      </c>
      <c r="N7602" s="33">
        <v>483344.07</v>
      </c>
      <c r="O7602" s="33">
        <v>2863.3</v>
      </c>
      <c r="P7602" s="33">
        <v>5427</v>
      </c>
    </row>
    <row r="7603" spans="1:16">
      <c r="A7603" s="27" t="s">
        <v>1127</v>
      </c>
      <c r="B7603" s="31">
        <v>202607</v>
      </c>
      <c r="C7603" s="27" t="s">
        <v>137</v>
      </c>
      <c r="D7603" s="27" t="s">
        <v>211</v>
      </c>
      <c r="E7603" s="27" t="s">
        <v>35</v>
      </c>
      <c r="F7603" s="27" t="s">
        <v>257</v>
      </c>
      <c r="G7603" s="33">
        <v>456018.19</v>
      </c>
      <c r="H7603" s="33">
        <v>456018.19</v>
      </c>
      <c r="I7603" s="33">
        <v>11698</v>
      </c>
      <c r="J7603" s="33">
        <v>909</v>
      </c>
      <c r="K7603" s="33">
        <v>11600</v>
      </c>
      <c r="L7603" s="33">
        <v>1</v>
      </c>
      <c r="M7603" s="33">
        <v>1</v>
      </c>
      <c r="N7603" s="33">
        <v>430859.6</v>
      </c>
      <c r="O7603" s="33">
        <v>2521.5</v>
      </c>
      <c r="P7603" s="33">
        <v>4710</v>
      </c>
    </row>
    <row r="7604" spans="1:16">
      <c r="A7604" s="27" t="s">
        <v>1130</v>
      </c>
      <c r="B7604" s="31">
        <v>202408</v>
      </c>
      <c r="C7604" s="27" t="s">
        <v>137</v>
      </c>
      <c r="D7604" s="27" t="s">
        <v>211</v>
      </c>
      <c r="E7604" s="27" t="s">
        <v>35</v>
      </c>
      <c r="F7604" s="27" t="s">
        <v>262</v>
      </c>
      <c r="G7604" s="33">
        <v>93943.60000000001</v>
      </c>
      <c r="H7604" s="33">
        <v>93943.60000000001</v>
      </c>
      <c r="I7604" s="33">
        <v>4486</v>
      </c>
      <c r="J7604" s="33">
        <v>262</v>
      </c>
      <c r="K7604" s="33">
        <v>4900</v>
      </c>
      <c r="L7604" s="33">
        <v>1</v>
      </c>
      <c r="M7604" s="33">
        <v>1</v>
      </c>
      <c r="N7604" s="33">
        <v>115381.09</v>
      </c>
      <c r="O7604" s="33">
        <v>589.3</v>
      </c>
      <c r="P7604" s="33">
        <v>1448</v>
      </c>
    </row>
    <row r="7605" spans="1:16">
      <c r="A7605" s="27" t="s">
        <v>1130</v>
      </c>
      <c r="B7605" s="31">
        <v>202409</v>
      </c>
      <c r="C7605" s="27" t="s">
        <v>137</v>
      </c>
      <c r="D7605" s="27" t="s">
        <v>211</v>
      </c>
      <c r="E7605" s="27" t="s">
        <v>35</v>
      </c>
      <c r="F7605" s="27" t="s">
        <v>262</v>
      </c>
      <c r="G7605" s="33">
        <v>87367.99000000001</v>
      </c>
      <c r="H7605" s="33">
        <v>87367.99000000001</v>
      </c>
      <c r="I7605" s="33">
        <v>4640</v>
      </c>
      <c r="J7605" s="33">
        <v>220</v>
      </c>
      <c r="K7605" s="33">
        <v>4900</v>
      </c>
      <c r="L7605" s="33">
        <v>1</v>
      </c>
      <c r="M7605" s="33">
        <v>1</v>
      </c>
      <c r="N7605" s="33">
        <v>111227.83</v>
      </c>
      <c r="O7605" s="33">
        <v>542.2</v>
      </c>
      <c r="P7605" s="33">
        <v>1464</v>
      </c>
    </row>
    <row r="7606" spans="1:16">
      <c r="A7606" s="27" t="s">
        <v>1130</v>
      </c>
      <c r="B7606" s="31">
        <v>202410</v>
      </c>
      <c r="C7606" s="27" t="s">
        <v>137</v>
      </c>
      <c r="D7606" s="27" t="s">
        <v>211</v>
      </c>
      <c r="E7606" s="27" t="s">
        <v>35</v>
      </c>
      <c r="F7606" s="27" t="s">
        <v>262</v>
      </c>
      <c r="G7606" s="33">
        <v>94812.27</v>
      </c>
      <c r="H7606" s="33">
        <v>94812.27</v>
      </c>
      <c r="I7606" s="33">
        <v>4534</v>
      </c>
      <c r="J7606" s="33">
        <v>224</v>
      </c>
      <c r="K7606" s="33">
        <v>4900</v>
      </c>
      <c r="L7606" s="33">
        <v>1</v>
      </c>
      <c r="M7606" s="33">
        <v>1</v>
      </c>
      <c r="N7606" s="33">
        <v>122489.79</v>
      </c>
      <c r="O7606" s="33">
        <v>585.3</v>
      </c>
      <c r="P7606" s="33">
        <v>1450</v>
      </c>
    </row>
    <row r="7607" spans="1:16">
      <c r="A7607" s="27" t="s">
        <v>1130</v>
      </c>
      <c r="B7607" s="31">
        <v>202411</v>
      </c>
      <c r="C7607" s="27" t="s">
        <v>137</v>
      </c>
      <c r="D7607" s="27" t="s">
        <v>211</v>
      </c>
      <c r="E7607" s="27" t="s">
        <v>35</v>
      </c>
      <c r="F7607" s="27" t="s">
        <v>262</v>
      </c>
      <c r="G7607" s="33">
        <v>126388.93</v>
      </c>
      <c r="H7607" s="33">
        <v>126388.93</v>
      </c>
      <c r="I7607" s="33">
        <v>6198</v>
      </c>
      <c r="J7607" s="33">
        <v>327</v>
      </c>
      <c r="K7607" s="33">
        <v>4900</v>
      </c>
      <c r="L7607" s="33">
        <v>1</v>
      </c>
      <c r="M7607" s="33">
        <v>1</v>
      </c>
      <c r="N7607" s="33">
        <v>148204.5</v>
      </c>
      <c r="O7607" s="33">
        <v>830.3</v>
      </c>
      <c r="P7607" s="33">
        <v>2031</v>
      </c>
    </row>
    <row r="7608" spans="1:16">
      <c r="A7608" s="27" t="s">
        <v>1130</v>
      </c>
      <c r="B7608" s="31">
        <v>202412</v>
      </c>
      <c r="C7608" s="27" t="s">
        <v>137</v>
      </c>
      <c r="D7608" s="27" t="s">
        <v>211</v>
      </c>
      <c r="E7608" s="27" t="s">
        <v>35</v>
      </c>
      <c r="F7608" s="27" t="s">
        <v>262</v>
      </c>
      <c r="G7608" s="33">
        <v>130036.73</v>
      </c>
      <c r="H7608" s="33">
        <v>130036.73</v>
      </c>
      <c r="I7608" s="33">
        <v>6322</v>
      </c>
      <c r="J7608" s="33">
        <v>283</v>
      </c>
      <c r="K7608" s="33">
        <v>4900</v>
      </c>
      <c r="L7608" s="33">
        <v>1</v>
      </c>
      <c r="M7608" s="33">
        <v>1</v>
      </c>
      <c r="N7608" s="33">
        <v>170570.95</v>
      </c>
      <c r="O7608" s="33">
        <v>773.6</v>
      </c>
      <c r="P7608" s="33">
        <v>2080</v>
      </c>
    </row>
    <row r="7609" spans="1:16">
      <c r="A7609" s="27" t="s">
        <v>1130</v>
      </c>
      <c r="B7609" s="31">
        <v>202501</v>
      </c>
      <c r="C7609" s="27" t="s">
        <v>137</v>
      </c>
      <c r="D7609" s="27" t="s">
        <v>211</v>
      </c>
      <c r="E7609" s="27" t="s">
        <v>35</v>
      </c>
      <c r="F7609" s="27" t="s">
        <v>262</v>
      </c>
      <c r="G7609" s="33">
        <v>64635.59</v>
      </c>
      <c r="H7609" s="33">
        <v>64635.59</v>
      </c>
      <c r="I7609" s="33">
        <v>3358</v>
      </c>
      <c r="J7609" s="33">
        <v>167</v>
      </c>
      <c r="K7609" s="33">
        <v>4900</v>
      </c>
      <c r="L7609" s="33">
        <v>1</v>
      </c>
      <c r="M7609" s="33">
        <v>1</v>
      </c>
      <c r="N7609" s="33">
        <v>86921.31</v>
      </c>
      <c r="O7609" s="33">
        <v>386.3</v>
      </c>
      <c r="P7609" s="33">
        <v>1030</v>
      </c>
    </row>
    <row r="7610" spans="1:16">
      <c r="A7610" s="27" t="s">
        <v>1130</v>
      </c>
      <c r="B7610" s="31">
        <v>202502</v>
      </c>
      <c r="C7610" s="27" t="s">
        <v>137</v>
      </c>
      <c r="D7610" s="27" t="s">
        <v>211</v>
      </c>
      <c r="E7610" s="27" t="s">
        <v>35</v>
      </c>
      <c r="F7610" s="27" t="s">
        <v>262</v>
      </c>
      <c r="G7610" s="33">
        <v>68790.27</v>
      </c>
      <c r="H7610" s="33">
        <v>68790.27</v>
      </c>
      <c r="I7610" s="33">
        <v>3428</v>
      </c>
      <c r="J7610" s="33">
        <v>193</v>
      </c>
      <c r="K7610" s="33">
        <v>4900</v>
      </c>
      <c r="L7610" s="33">
        <v>1</v>
      </c>
      <c r="M7610" s="33">
        <v>1</v>
      </c>
      <c r="N7610" s="33">
        <v>89784.74000000001</v>
      </c>
      <c r="O7610" s="33">
        <v>472.5</v>
      </c>
      <c r="P7610" s="33">
        <v>1076</v>
      </c>
    </row>
    <row r="7611" spans="1:16">
      <c r="A7611" s="27" t="s">
        <v>1130</v>
      </c>
      <c r="B7611" s="31">
        <v>202503</v>
      </c>
      <c r="C7611" s="27" t="s">
        <v>137</v>
      </c>
      <c r="D7611" s="27" t="s">
        <v>211</v>
      </c>
      <c r="E7611" s="27" t="s">
        <v>35</v>
      </c>
      <c r="F7611" s="27" t="s">
        <v>262</v>
      </c>
      <c r="G7611" s="33">
        <v>86836.41</v>
      </c>
      <c r="H7611" s="33">
        <v>86836.41</v>
      </c>
      <c r="I7611" s="33">
        <v>4261</v>
      </c>
      <c r="J7611" s="33">
        <v>242</v>
      </c>
      <c r="K7611" s="33">
        <v>4900</v>
      </c>
      <c r="L7611" s="33">
        <v>1</v>
      </c>
      <c r="M7611" s="33">
        <v>1</v>
      </c>
      <c r="N7611" s="33">
        <v>112185.23</v>
      </c>
      <c r="O7611" s="33">
        <v>523.3</v>
      </c>
      <c r="P7611" s="33">
        <v>1392</v>
      </c>
    </row>
    <row r="7612" spans="1:16">
      <c r="A7612" s="27" t="s">
        <v>1130</v>
      </c>
      <c r="B7612" s="31">
        <v>202504</v>
      </c>
      <c r="C7612" s="27" t="s">
        <v>137</v>
      </c>
      <c r="D7612" s="27" t="s">
        <v>211</v>
      </c>
      <c r="E7612" s="27" t="s">
        <v>35</v>
      </c>
      <c r="F7612" s="27" t="s">
        <v>262</v>
      </c>
      <c r="G7612" s="33">
        <v>106625.85</v>
      </c>
      <c r="H7612" s="33">
        <v>106625.85</v>
      </c>
      <c r="I7612" s="33">
        <v>5538</v>
      </c>
      <c r="J7612" s="33">
        <v>284</v>
      </c>
      <c r="K7612" s="33">
        <v>4900</v>
      </c>
      <c r="L7612" s="33">
        <v>1</v>
      </c>
      <c r="M7612" s="33">
        <v>1</v>
      </c>
      <c r="N7612" s="33">
        <v>132357.53</v>
      </c>
      <c r="O7612" s="33">
        <v>623.8</v>
      </c>
      <c r="P7612" s="33">
        <v>1811</v>
      </c>
    </row>
    <row r="7613" spans="1:16">
      <c r="A7613" s="27" t="s">
        <v>1130</v>
      </c>
      <c r="B7613" s="31">
        <v>202505</v>
      </c>
      <c r="C7613" s="27" t="s">
        <v>137</v>
      </c>
      <c r="D7613" s="27" t="s">
        <v>211</v>
      </c>
      <c r="E7613" s="27" t="s">
        <v>35</v>
      </c>
      <c r="F7613" s="27" t="s">
        <v>262</v>
      </c>
      <c r="G7613" s="33">
        <v>114923.59</v>
      </c>
      <c r="H7613" s="33">
        <v>114923.59</v>
      </c>
      <c r="I7613" s="33">
        <v>5728</v>
      </c>
      <c r="J7613" s="33">
        <v>345</v>
      </c>
      <c r="K7613" s="33">
        <v>4900</v>
      </c>
      <c r="L7613" s="33">
        <v>1</v>
      </c>
      <c r="M7613" s="33">
        <v>1</v>
      </c>
      <c r="N7613" s="33">
        <v>145339.6</v>
      </c>
      <c r="O7613" s="33">
        <v>719.5</v>
      </c>
      <c r="P7613" s="33">
        <v>1869</v>
      </c>
    </row>
    <row r="7614" spans="1:16">
      <c r="A7614" s="27" t="s">
        <v>1130</v>
      </c>
      <c r="B7614" s="31">
        <v>202506</v>
      </c>
      <c r="C7614" s="27" t="s">
        <v>137</v>
      </c>
      <c r="D7614" s="27" t="s">
        <v>211</v>
      </c>
      <c r="E7614" s="27" t="s">
        <v>35</v>
      </c>
      <c r="F7614" s="27" t="s">
        <v>262</v>
      </c>
      <c r="G7614" s="33">
        <v>108927.47</v>
      </c>
      <c r="H7614" s="33">
        <v>108927.47</v>
      </c>
      <c r="I7614" s="33">
        <v>5731</v>
      </c>
      <c r="J7614" s="33">
        <v>324</v>
      </c>
      <c r="K7614" s="33">
        <v>4900</v>
      </c>
      <c r="L7614" s="33">
        <v>1</v>
      </c>
      <c r="M7614" s="33">
        <v>1</v>
      </c>
      <c r="N7614" s="33">
        <v>142356.35</v>
      </c>
      <c r="O7614" s="33">
        <v>721.1</v>
      </c>
      <c r="P7614" s="33">
        <v>1831</v>
      </c>
    </row>
    <row r="7615" spans="1:16">
      <c r="A7615" s="27" t="s">
        <v>1130</v>
      </c>
      <c r="B7615" s="31">
        <v>202507</v>
      </c>
      <c r="C7615" s="27" t="s">
        <v>137</v>
      </c>
      <c r="D7615" s="27" t="s">
        <v>211</v>
      </c>
      <c r="E7615" s="27" t="s">
        <v>35</v>
      </c>
      <c r="F7615" s="27" t="s">
        <v>262</v>
      </c>
      <c r="G7615" s="33">
        <v>100637.26</v>
      </c>
      <c r="H7615" s="33">
        <v>100637.26</v>
      </c>
      <c r="I7615" s="33">
        <v>5466</v>
      </c>
      <c r="J7615" s="33">
        <v>262</v>
      </c>
      <c r="K7615" s="33">
        <v>4900</v>
      </c>
      <c r="L7615" s="33">
        <v>1</v>
      </c>
      <c r="M7615" s="33">
        <v>1</v>
      </c>
      <c r="N7615" s="33">
        <v>126898.42</v>
      </c>
      <c r="O7615" s="33">
        <v>586.6</v>
      </c>
      <c r="P7615" s="33">
        <v>1697</v>
      </c>
    </row>
    <row r="7616" spans="1:16">
      <c r="A7616" s="27" t="s">
        <v>1130</v>
      </c>
      <c r="B7616" s="31">
        <v>202508</v>
      </c>
      <c r="C7616" s="27" t="s">
        <v>137</v>
      </c>
      <c r="D7616" s="27" t="s">
        <v>211</v>
      </c>
      <c r="E7616" s="27" t="s">
        <v>35</v>
      </c>
      <c r="F7616" s="27" t="s">
        <v>262</v>
      </c>
      <c r="G7616" s="33">
        <v>99081.78999999999</v>
      </c>
      <c r="H7616" s="33">
        <v>99081.78999999999</v>
      </c>
      <c r="I7616" s="33">
        <v>4785</v>
      </c>
      <c r="J7616" s="33">
        <v>225</v>
      </c>
      <c r="K7616" s="33">
        <v>4900</v>
      </c>
      <c r="L7616" s="33">
        <v>1</v>
      </c>
      <c r="M7616" s="33">
        <v>1</v>
      </c>
      <c r="N7616" s="33">
        <v>122534.72</v>
      </c>
      <c r="O7616" s="33">
        <v>649.9</v>
      </c>
      <c r="P7616" s="33">
        <v>1589</v>
      </c>
    </row>
    <row r="7617" spans="1:16">
      <c r="A7617" s="27" t="s">
        <v>1130</v>
      </c>
      <c r="B7617" s="31">
        <v>202509</v>
      </c>
      <c r="C7617" s="27" t="s">
        <v>137</v>
      </c>
      <c r="D7617" s="27" t="s">
        <v>211</v>
      </c>
      <c r="E7617" s="27" t="s">
        <v>35</v>
      </c>
      <c r="F7617" s="27" t="s">
        <v>262</v>
      </c>
      <c r="G7617" s="33">
        <v>89483.92</v>
      </c>
      <c r="H7617" s="33">
        <v>89483.92</v>
      </c>
      <c r="I7617" s="33">
        <v>4388</v>
      </c>
      <c r="J7617" s="33">
        <v>251</v>
      </c>
      <c r="K7617" s="33">
        <v>4900</v>
      </c>
      <c r="L7617" s="33">
        <v>1</v>
      </c>
      <c r="M7617" s="33">
        <v>1</v>
      </c>
      <c r="N7617" s="33">
        <v>118123.95</v>
      </c>
      <c r="O7617" s="33">
        <v>598.9</v>
      </c>
      <c r="P7617" s="33">
        <v>1515</v>
      </c>
    </row>
    <row r="7618" spans="1:16">
      <c r="A7618" s="27" t="s">
        <v>1130</v>
      </c>
      <c r="B7618" s="31">
        <v>202510</v>
      </c>
      <c r="C7618" s="27" t="s">
        <v>137</v>
      </c>
      <c r="D7618" s="27" t="s">
        <v>211</v>
      </c>
      <c r="E7618" s="27" t="s">
        <v>35</v>
      </c>
      <c r="F7618" s="27" t="s">
        <v>262</v>
      </c>
      <c r="G7618" s="33">
        <v>104175.24</v>
      </c>
      <c r="H7618" s="33">
        <v>104175.24</v>
      </c>
      <c r="I7618" s="33">
        <v>5263</v>
      </c>
      <c r="J7618" s="33">
        <v>282</v>
      </c>
      <c r="K7618" s="33">
        <v>4900</v>
      </c>
      <c r="L7618" s="33">
        <v>1</v>
      </c>
      <c r="M7618" s="33">
        <v>1</v>
      </c>
      <c r="N7618" s="33">
        <v>130084.15</v>
      </c>
      <c r="O7618" s="33">
        <v>662.6</v>
      </c>
      <c r="P7618" s="33">
        <v>1765</v>
      </c>
    </row>
    <row r="7619" spans="1:16">
      <c r="A7619" s="27" t="s">
        <v>1130</v>
      </c>
      <c r="B7619" s="31">
        <v>202511</v>
      </c>
      <c r="C7619" s="27" t="s">
        <v>137</v>
      </c>
      <c r="D7619" s="27" t="s">
        <v>211</v>
      </c>
      <c r="E7619" s="27" t="s">
        <v>35</v>
      </c>
      <c r="F7619" s="27" t="s">
        <v>262</v>
      </c>
      <c r="G7619" s="33">
        <v>131372.74</v>
      </c>
      <c r="H7619" s="33">
        <v>131372.74</v>
      </c>
      <c r="I7619" s="33">
        <v>7261</v>
      </c>
      <c r="J7619" s="33">
        <v>378</v>
      </c>
      <c r="K7619" s="33">
        <v>4900</v>
      </c>
      <c r="L7619" s="33">
        <v>1</v>
      </c>
      <c r="M7619" s="33">
        <v>1</v>
      </c>
      <c r="N7619" s="33">
        <v>157393.17</v>
      </c>
      <c r="O7619" s="33">
        <v>922.9</v>
      </c>
      <c r="P7619" s="33">
        <v>2330</v>
      </c>
    </row>
    <row r="7620" spans="1:16">
      <c r="A7620" s="27" t="s">
        <v>1130</v>
      </c>
      <c r="B7620" s="31">
        <v>202512</v>
      </c>
      <c r="C7620" s="27" t="s">
        <v>137</v>
      </c>
      <c r="D7620" s="27" t="s">
        <v>211</v>
      </c>
      <c r="E7620" s="27" t="s">
        <v>35</v>
      </c>
      <c r="F7620" s="27" t="s">
        <v>262</v>
      </c>
      <c r="G7620" s="33">
        <v>144107.1</v>
      </c>
      <c r="H7620" s="33">
        <v>144107.1</v>
      </c>
      <c r="I7620" s="33">
        <v>7730</v>
      </c>
      <c r="J7620" s="33">
        <v>383</v>
      </c>
      <c r="K7620" s="33">
        <v>4900</v>
      </c>
      <c r="L7620" s="33">
        <v>1</v>
      </c>
      <c r="M7620" s="33">
        <v>1</v>
      </c>
      <c r="N7620" s="33">
        <v>181146.35</v>
      </c>
      <c r="O7620" s="33">
        <v>898.2</v>
      </c>
      <c r="P7620" s="33">
        <v>2439</v>
      </c>
    </row>
    <row r="7621" spans="1:16">
      <c r="A7621" s="27" t="s">
        <v>1130</v>
      </c>
      <c r="B7621" s="31">
        <v>202601</v>
      </c>
      <c r="C7621" s="27" t="s">
        <v>137</v>
      </c>
      <c r="D7621" s="27" t="s">
        <v>211</v>
      </c>
      <c r="E7621" s="27" t="s">
        <v>35</v>
      </c>
      <c r="F7621" s="27" t="s">
        <v>262</v>
      </c>
      <c r="G7621" s="33">
        <v>77503.52</v>
      </c>
      <c r="H7621" s="33">
        <v>77503.52</v>
      </c>
      <c r="I7621" s="33">
        <v>4142</v>
      </c>
      <c r="J7621" s="33">
        <v>242</v>
      </c>
      <c r="K7621" s="33">
        <v>4900</v>
      </c>
      <c r="L7621" s="33">
        <v>1</v>
      </c>
      <c r="M7621" s="33">
        <v>1</v>
      </c>
      <c r="N7621" s="33">
        <v>92310.42999999999</v>
      </c>
      <c r="O7621" s="33">
        <v>478.4</v>
      </c>
      <c r="P7621" s="33">
        <v>1368</v>
      </c>
    </row>
    <row r="7622" spans="1:16">
      <c r="A7622" s="27" t="s">
        <v>1130</v>
      </c>
      <c r="B7622" s="31">
        <v>202602</v>
      </c>
      <c r="C7622" s="27" t="s">
        <v>137</v>
      </c>
      <c r="D7622" s="27" t="s">
        <v>211</v>
      </c>
      <c r="E7622" s="27" t="s">
        <v>35</v>
      </c>
      <c r="F7622" s="27" t="s">
        <v>262</v>
      </c>
      <c r="G7622" s="33">
        <v>84066.25</v>
      </c>
      <c r="H7622" s="33">
        <v>84066.25</v>
      </c>
      <c r="I7622" s="33">
        <v>4323</v>
      </c>
      <c r="J7622" s="33">
        <v>221</v>
      </c>
      <c r="K7622" s="33">
        <v>4900</v>
      </c>
      <c r="L7622" s="33">
        <v>1</v>
      </c>
      <c r="M7622" s="33">
        <v>1</v>
      </c>
      <c r="N7622" s="33">
        <v>95351.39999999999</v>
      </c>
      <c r="O7622" s="33">
        <v>490.6</v>
      </c>
      <c r="P7622" s="33">
        <v>1432</v>
      </c>
    </row>
    <row r="7623" spans="1:16">
      <c r="A7623" s="27" t="s">
        <v>1130</v>
      </c>
      <c r="B7623" s="31">
        <v>202603</v>
      </c>
      <c r="C7623" s="27" t="s">
        <v>137</v>
      </c>
      <c r="D7623" s="27" t="s">
        <v>211</v>
      </c>
      <c r="E7623" s="27" t="s">
        <v>35</v>
      </c>
      <c r="F7623" s="27" t="s">
        <v>262</v>
      </c>
      <c r="G7623" s="33">
        <v>99764.75999999999</v>
      </c>
      <c r="H7623" s="33">
        <v>99764.75999999999</v>
      </c>
      <c r="I7623" s="33">
        <v>4852</v>
      </c>
      <c r="J7623" s="33">
        <v>255</v>
      </c>
      <c r="K7623" s="33">
        <v>4900</v>
      </c>
      <c r="L7623" s="33">
        <v>1</v>
      </c>
      <c r="M7623" s="33">
        <v>1</v>
      </c>
      <c r="N7623" s="33">
        <v>119140.72</v>
      </c>
      <c r="O7623" s="33">
        <v>536.4</v>
      </c>
      <c r="P7623" s="33">
        <v>1636</v>
      </c>
    </row>
    <row r="7624" spans="1:16">
      <c r="A7624" s="27" t="s">
        <v>1130</v>
      </c>
      <c r="B7624" s="31">
        <v>202604</v>
      </c>
      <c r="C7624" s="27" t="s">
        <v>137</v>
      </c>
      <c r="D7624" s="27" t="s">
        <v>211</v>
      </c>
      <c r="E7624" s="27" t="s">
        <v>35</v>
      </c>
      <c r="F7624" s="27" t="s">
        <v>262</v>
      </c>
      <c r="G7624" s="33">
        <v>120335.38</v>
      </c>
      <c r="H7624" s="33">
        <v>120335.38</v>
      </c>
      <c r="I7624" s="33">
        <v>6257</v>
      </c>
      <c r="J7624" s="33">
        <v>348</v>
      </c>
      <c r="K7624" s="33">
        <v>4900</v>
      </c>
      <c r="L7624" s="33">
        <v>1</v>
      </c>
      <c r="M7624" s="33">
        <v>1</v>
      </c>
      <c r="N7624" s="33">
        <v>140563.7</v>
      </c>
      <c r="O7624" s="33">
        <v>853</v>
      </c>
      <c r="P7624" s="33">
        <v>1995</v>
      </c>
    </row>
    <row r="7625" spans="1:16">
      <c r="A7625" s="27" t="s">
        <v>1130</v>
      </c>
      <c r="B7625" s="31">
        <v>202605</v>
      </c>
      <c r="C7625" s="27" t="s">
        <v>137</v>
      </c>
      <c r="D7625" s="27" t="s">
        <v>211</v>
      </c>
      <c r="E7625" s="27" t="s">
        <v>35</v>
      </c>
      <c r="F7625" s="27" t="s">
        <v>262</v>
      </c>
      <c r="G7625" s="33">
        <v>133732.52</v>
      </c>
      <c r="H7625" s="33">
        <v>133732.52</v>
      </c>
      <c r="I7625" s="33">
        <v>7204</v>
      </c>
      <c r="J7625" s="33">
        <v>349</v>
      </c>
      <c r="K7625" s="33">
        <v>4900</v>
      </c>
      <c r="L7625" s="33">
        <v>1</v>
      </c>
      <c r="M7625" s="33">
        <v>1</v>
      </c>
      <c r="N7625" s="33">
        <v>154350.65</v>
      </c>
      <c r="O7625" s="33">
        <v>833.1</v>
      </c>
      <c r="P7625" s="33">
        <v>2305</v>
      </c>
    </row>
    <row r="7626" spans="1:16">
      <c r="A7626" s="27" t="s">
        <v>1130</v>
      </c>
      <c r="B7626" s="31">
        <v>202606</v>
      </c>
      <c r="C7626" s="27" t="s">
        <v>137</v>
      </c>
      <c r="D7626" s="27" t="s">
        <v>211</v>
      </c>
      <c r="E7626" s="27" t="s">
        <v>35</v>
      </c>
      <c r="F7626" s="27" t="s">
        <v>262</v>
      </c>
      <c r="G7626" s="33">
        <v>116697.55</v>
      </c>
      <c r="H7626" s="33">
        <v>116697.55</v>
      </c>
      <c r="I7626" s="33">
        <v>5676</v>
      </c>
      <c r="J7626" s="33">
        <v>266</v>
      </c>
      <c r="K7626" s="33">
        <v>4900</v>
      </c>
      <c r="L7626" s="33">
        <v>1</v>
      </c>
      <c r="M7626" s="33">
        <v>1</v>
      </c>
      <c r="N7626" s="33">
        <v>151182.44</v>
      </c>
      <c r="O7626" s="33">
        <v>750.3</v>
      </c>
      <c r="P7626" s="33">
        <v>1832</v>
      </c>
    </row>
    <row r="7627" spans="1:16">
      <c r="A7627" s="27" t="s">
        <v>1130</v>
      </c>
      <c r="B7627" s="31">
        <v>202607</v>
      </c>
      <c r="C7627" s="27" t="s">
        <v>137</v>
      </c>
      <c r="D7627" s="27" t="s">
        <v>211</v>
      </c>
      <c r="E7627" s="27" t="s">
        <v>35</v>
      </c>
      <c r="F7627" s="27" t="s">
        <v>262</v>
      </c>
      <c r="G7627" s="33">
        <v>111325.69</v>
      </c>
      <c r="H7627" s="33">
        <v>111325.69</v>
      </c>
      <c r="I7627" s="33">
        <v>5823</v>
      </c>
      <c r="J7627" s="33">
        <v>283</v>
      </c>
      <c r="K7627" s="33">
        <v>4900</v>
      </c>
      <c r="L7627" s="33">
        <v>1</v>
      </c>
      <c r="M7627" s="33">
        <v>1</v>
      </c>
      <c r="N7627" s="33">
        <v>134766.12</v>
      </c>
      <c r="O7627" s="33">
        <v>699.8</v>
      </c>
      <c r="P7627" s="33">
        <v>1847</v>
      </c>
    </row>
    <row r="7628" spans="1:16">
      <c r="A7628" s="27" t="s">
        <v>1134</v>
      </c>
      <c r="B7628" s="31">
        <v>202408</v>
      </c>
      <c r="C7628" s="27" t="s">
        <v>137</v>
      </c>
      <c r="D7628" s="27" t="s">
        <v>211</v>
      </c>
      <c r="E7628" s="27" t="s">
        <v>35</v>
      </c>
      <c r="F7628" s="27" t="s">
        <v>262</v>
      </c>
      <c r="G7628" s="33">
        <v>177591.24</v>
      </c>
      <c r="H7628" s="33">
        <v>177591.24</v>
      </c>
      <c r="I7628" s="33">
        <v>9787</v>
      </c>
      <c r="J7628" s="33">
        <v>553</v>
      </c>
      <c r="K7628" s="33">
        <v>7900</v>
      </c>
      <c r="L7628" s="33">
        <v>1</v>
      </c>
      <c r="M7628" s="33">
        <v>1</v>
      </c>
      <c r="N7628" s="33">
        <v>199369.64</v>
      </c>
      <c r="O7628" s="33">
        <v>1108.8</v>
      </c>
      <c r="P7628" s="33">
        <v>3028</v>
      </c>
    </row>
    <row r="7629" spans="1:16">
      <c r="A7629" s="27" t="s">
        <v>1134</v>
      </c>
      <c r="B7629" s="31">
        <v>202409</v>
      </c>
      <c r="C7629" s="27" t="s">
        <v>137</v>
      </c>
      <c r="D7629" s="27" t="s">
        <v>211</v>
      </c>
      <c r="E7629" s="27" t="s">
        <v>35</v>
      </c>
      <c r="F7629" s="27" t="s">
        <v>262</v>
      </c>
      <c r="G7629" s="33">
        <v>144396.42</v>
      </c>
      <c r="H7629" s="33">
        <v>144396.42</v>
      </c>
      <c r="I7629" s="33">
        <v>7692</v>
      </c>
      <c r="J7629" s="33">
        <v>383</v>
      </c>
      <c r="K7629" s="33">
        <v>7900</v>
      </c>
      <c r="L7629" s="33">
        <v>1</v>
      </c>
      <c r="M7629" s="33">
        <v>1</v>
      </c>
      <c r="N7629" s="33">
        <v>192193.12</v>
      </c>
      <c r="O7629" s="33">
        <v>981.2</v>
      </c>
      <c r="P7629" s="33">
        <v>2465</v>
      </c>
    </row>
    <row r="7630" spans="1:16">
      <c r="A7630" s="27" t="s">
        <v>1134</v>
      </c>
      <c r="B7630" s="31">
        <v>202410</v>
      </c>
      <c r="C7630" s="27" t="s">
        <v>137</v>
      </c>
      <c r="D7630" s="27" t="s">
        <v>211</v>
      </c>
      <c r="E7630" s="27" t="s">
        <v>35</v>
      </c>
      <c r="F7630" s="27" t="s">
        <v>262</v>
      </c>
      <c r="G7630" s="33">
        <v>185281.97</v>
      </c>
      <c r="H7630" s="33">
        <v>185281.97</v>
      </c>
      <c r="I7630" s="33">
        <v>8926</v>
      </c>
      <c r="J7630" s="33">
        <v>480</v>
      </c>
      <c r="K7630" s="33">
        <v>7900</v>
      </c>
      <c r="L7630" s="33">
        <v>1</v>
      </c>
      <c r="M7630" s="33">
        <v>1</v>
      </c>
      <c r="N7630" s="33">
        <v>211652.92</v>
      </c>
      <c r="O7630" s="33">
        <v>1073.7</v>
      </c>
      <c r="P7630" s="33">
        <v>3070</v>
      </c>
    </row>
    <row r="7631" spans="1:16">
      <c r="A7631" s="27" t="s">
        <v>1134</v>
      </c>
      <c r="B7631" s="31">
        <v>202411</v>
      </c>
      <c r="C7631" s="27" t="s">
        <v>137</v>
      </c>
      <c r="D7631" s="27" t="s">
        <v>211</v>
      </c>
      <c r="E7631" s="27" t="s">
        <v>35</v>
      </c>
      <c r="F7631" s="27" t="s">
        <v>262</v>
      </c>
      <c r="G7631" s="33">
        <v>221087.3</v>
      </c>
      <c r="H7631" s="33">
        <v>221087.3</v>
      </c>
      <c r="I7631" s="33">
        <v>11493</v>
      </c>
      <c r="J7631" s="33">
        <v>673</v>
      </c>
      <c r="K7631" s="33">
        <v>7900</v>
      </c>
      <c r="L7631" s="33">
        <v>1</v>
      </c>
      <c r="M7631" s="33">
        <v>1</v>
      </c>
      <c r="N7631" s="33">
        <v>256085.95</v>
      </c>
      <c r="O7631" s="33">
        <v>1502.2</v>
      </c>
      <c r="P7631" s="33">
        <v>3636</v>
      </c>
    </row>
    <row r="7632" spans="1:16">
      <c r="A7632" s="27" t="s">
        <v>1134</v>
      </c>
      <c r="B7632" s="31">
        <v>202412</v>
      </c>
      <c r="C7632" s="27" t="s">
        <v>137</v>
      </c>
      <c r="D7632" s="27" t="s">
        <v>211</v>
      </c>
      <c r="E7632" s="27" t="s">
        <v>35</v>
      </c>
      <c r="F7632" s="27" t="s">
        <v>262</v>
      </c>
      <c r="G7632" s="33">
        <v>238022.39</v>
      </c>
      <c r="H7632" s="33">
        <v>238022.39</v>
      </c>
      <c r="I7632" s="33">
        <v>11952</v>
      </c>
      <c r="J7632" s="33">
        <v>503</v>
      </c>
      <c r="K7632" s="33">
        <v>7900</v>
      </c>
      <c r="L7632" s="33">
        <v>1</v>
      </c>
      <c r="M7632" s="33">
        <v>1</v>
      </c>
      <c r="N7632" s="33">
        <v>294733.47</v>
      </c>
      <c r="O7632" s="33">
        <v>1370.4</v>
      </c>
      <c r="P7632" s="33">
        <v>3946</v>
      </c>
    </row>
    <row r="7633" spans="1:16">
      <c r="A7633" s="27" t="s">
        <v>1134</v>
      </c>
      <c r="B7633" s="31">
        <v>202501</v>
      </c>
      <c r="C7633" s="27" t="s">
        <v>137</v>
      </c>
      <c r="D7633" s="27" t="s">
        <v>211</v>
      </c>
      <c r="E7633" s="27" t="s">
        <v>35</v>
      </c>
      <c r="F7633" s="27" t="s">
        <v>262</v>
      </c>
      <c r="G7633" s="33">
        <v>116520.05</v>
      </c>
      <c r="H7633" s="33">
        <v>116520.05</v>
      </c>
      <c r="I7633" s="33">
        <v>6049</v>
      </c>
      <c r="J7633" s="33">
        <v>281</v>
      </c>
      <c r="K7633" s="33">
        <v>7900</v>
      </c>
      <c r="L7633" s="33">
        <v>1</v>
      </c>
      <c r="M7633" s="33">
        <v>1</v>
      </c>
      <c r="N7633" s="33">
        <v>150193.33</v>
      </c>
      <c r="O7633" s="33">
        <v>643.8</v>
      </c>
      <c r="P7633" s="33">
        <v>1951</v>
      </c>
    </row>
    <row r="7634" spans="1:16">
      <c r="A7634" s="27" t="s">
        <v>1134</v>
      </c>
      <c r="B7634" s="31">
        <v>202502</v>
      </c>
      <c r="C7634" s="27" t="s">
        <v>137</v>
      </c>
      <c r="D7634" s="27" t="s">
        <v>211</v>
      </c>
      <c r="E7634" s="27" t="s">
        <v>35</v>
      </c>
      <c r="F7634" s="27" t="s">
        <v>262</v>
      </c>
      <c r="G7634" s="33">
        <v>139256.83</v>
      </c>
      <c r="H7634" s="33">
        <v>139256.83</v>
      </c>
      <c r="I7634" s="33">
        <v>7318</v>
      </c>
      <c r="J7634" s="33">
        <v>338</v>
      </c>
      <c r="K7634" s="33">
        <v>7900</v>
      </c>
      <c r="L7634" s="33">
        <v>1</v>
      </c>
      <c r="M7634" s="33">
        <v>1</v>
      </c>
      <c r="N7634" s="33">
        <v>155141.12</v>
      </c>
      <c r="O7634" s="33">
        <v>834.6</v>
      </c>
      <c r="P7634" s="33">
        <v>2376</v>
      </c>
    </row>
    <row r="7635" spans="1:16">
      <c r="A7635" s="27" t="s">
        <v>1134</v>
      </c>
      <c r="B7635" s="31">
        <v>202503</v>
      </c>
      <c r="C7635" s="27" t="s">
        <v>137</v>
      </c>
      <c r="D7635" s="27" t="s">
        <v>211</v>
      </c>
      <c r="E7635" s="27" t="s">
        <v>35</v>
      </c>
      <c r="F7635" s="27" t="s">
        <v>262</v>
      </c>
      <c r="G7635" s="33">
        <v>159722.43</v>
      </c>
      <c r="H7635" s="33">
        <v>159722.43</v>
      </c>
      <c r="I7635" s="33">
        <v>8158</v>
      </c>
      <c r="J7635" s="33">
        <v>368</v>
      </c>
      <c r="K7635" s="33">
        <v>7900</v>
      </c>
      <c r="L7635" s="33">
        <v>1</v>
      </c>
      <c r="M7635" s="33">
        <v>1</v>
      </c>
      <c r="N7635" s="33">
        <v>193847.44</v>
      </c>
      <c r="O7635" s="33">
        <v>944.2</v>
      </c>
      <c r="P7635" s="33">
        <v>2635</v>
      </c>
    </row>
    <row r="7636" spans="1:16">
      <c r="A7636" s="27" t="s">
        <v>1134</v>
      </c>
      <c r="B7636" s="31">
        <v>202504</v>
      </c>
      <c r="C7636" s="27" t="s">
        <v>137</v>
      </c>
      <c r="D7636" s="27" t="s">
        <v>211</v>
      </c>
      <c r="E7636" s="27" t="s">
        <v>35</v>
      </c>
      <c r="F7636" s="27" t="s">
        <v>262</v>
      </c>
      <c r="G7636" s="33">
        <v>189509.87</v>
      </c>
      <c r="H7636" s="33">
        <v>189509.87</v>
      </c>
      <c r="I7636" s="33">
        <v>9631</v>
      </c>
      <c r="J7636" s="33">
        <v>503</v>
      </c>
      <c r="K7636" s="33">
        <v>7900</v>
      </c>
      <c r="L7636" s="33">
        <v>1</v>
      </c>
      <c r="M7636" s="33">
        <v>1</v>
      </c>
      <c r="N7636" s="33">
        <v>228703.62</v>
      </c>
      <c r="O7636" s="33">
        <v>1280.3</v>
      </c>
      <c r="P7636" s="33">
        <v>3120</v>
      </c>
    </row>
    <row r="7637" spans="1:16">
      <c r="A7637" s="27" t="s">
        <v>1134</v>
      </c>
      <c r="B7637" s="31">
        <v>202505</v>
      </c>
      <c r="C7637" s="27" t="s">
        <v>137</v>
      </c>
      <c r="D7637" s="27" t="s">
        <v>211</v>
      </c>
      <c r="E7637" s="27" t="s">
        <v>35</v>
      </c>
      <c r="F7637" s="27" t="s">
        <v>262</v>
      </c>
      <c r="G7637" s="33">
        <v>204766.1</v>
      </c>
      <c r="H7637" s="33">
        <v>204766.1</v>
      </c>
      <c r="I7637" s="33">
        <v>10251</v>
      </c>
      <c r="J7637" s="33">
        <v>539</v>
      </c>
      <c r="K7637" s="33">
        <v>7900</v>
      </c>
      <c r="L7637" s="33">
        <v>1</v>
      </c>
      <c r="M7637" s="33">
        <v>1</v>
      </c>
      <c r="N7637" s="33">
        <v>251135.63</v>
      </c>
      <c r="O7637" s="33">
        <v>1170.8</v>
      </c>
      <c r="P7637" s="33">
        <v>3251</v>
      </c>
    </row>
    <row r="7638" spans="1:16">
      <c r="A7638" s="27" t="s">
        <v>1134</v>
      </c>
      <c r="B7638" s="31">
        <v>202506</v>
      </c>
      <c r="C7638" s="27" t="s">
        <v>137</v>
      </c>
      <c r="D7638" s="27" t="s">
        <v>211</v>
      </c>
      <c r="E7638" s="27" t="s">
        <v>35</v>
      </c>
      <c r="F7638" s="27" t="s">
        <v>262</v>
      </c>
      <c r="G7638" s="33">
        <v>209862.87</v>
      </c>
      <c r="H7638" s="33">
        <v>209862.87</v>
      </c>
      <c r="I7638" s="33">
        <v>10500</v>
      </c>
      <c r="J7638" s="33">
        <v>494</v>
      </c>
      <c r="K7638" s="33">
        <v>7900</v>
      </c>
      <c r="L7638" s="33">
        <v>1</v>
      </c>
      <c r="M7638" s="33">
        <v>1</v>
      </c>
      <c r="N7638" s="33">
        <v>245980.8</v>
      </c>
      <c r="O7638" s="33">
        <v>1318</v>
      </c>
      <c r="P7638" s="33">
        <v>3410</v>
      </c>
    </row>
    <row r="7639" spans="1:16">
      <c r="A7639" s="27" t="s">
        <v>1134</v>
      </c>
      <c r="B7639" s="31">
        <v>202507</v>
      </c>
      <c r="C7639" s="27" t="s">
        <v>137</v>
      </c>
      <c r="D7639" s="27" t="s">
        <v>211</v>
      </c>
      <c r="E7639" s="27" t="s">
        <v>35</v>
      </c>
      <c r="F7639" s="27" t="s">
        <v>262</v>
      </c>
      <c r="G7639" s="33">
        <v>172472.46</v>
      </c>
      <c r="H7639" s="33">
        <v>172472.46</v>
      </c>
      <c r="I7639" s="33">
        <v>8407</v>
      </c>
      <c r="J7639" s="33">
        <v>444</v>
      </c>
      <c r="K7639" s="33">
        <v>7900</v>
      </c>
      <c r="L7639" s="33">
        <v>1</v>
      </c>
      <c r="M7639" s="33">
        <v>1</v>
      </c>
      <c r="N7639" s="33">
        <v>219270.69</v>
      </c>
      <c r="O7639" s="33">
        <v>1031.7</v>
      </c>
      <c r="P7639" s="33">
        <v>2794</v>
      </c>
    </row>
    <row r="7640" spans="1:16">
      <c r="A7640" s="27" t="s">
        <v>1134</v>
      </c>
      <c r="B7640" s="31">
        <v>202508</v>
      </c>
      <c r="C7640" s="27" t="s">
        <v>137</v>
      </c>
      <c r="D7640" s="27" t="s">
        <v>211</v>
      </c>
      <c r="E7640" s="27" t="s">
        <v>35</v>
      </c>
      <c r="F7640" s="27" t="s">
        <v>262</v>
      </c>
      <c r="G7640" s="33">
        <v>176564.8</v>
      </c>
      <c r="H7640" s="33">
        <v>176564.8</v>
      </c>
      <c r="I7640" s="33">
        <v>9102</v>
      </c>
      <c r="J7640" s="33">
        <v>444</v>
      </c>
      <c r="K7640" s="33">
        <v>7900</v>
      </c>
      <c r="L7640" s="33">
        <v>1</v>
      </c>
      <c r="M7640" s="33">
        <v>1</v>
      </c>
      <c r="N7640" s="33">
        <v>211730.56</v>
      </c>
      <c r="O7640" s="33">
        <v>1106.7</v>
      </c>
      <c r="P7640" s="33">
        <v>2972</v>
      </c>
    </row>
    <row r="7641" spans="1:16">
      <c r="A7641" s="27" t="s">
        <v>1134</v>
      </c>
      <c r="B7641" s="31">
        <v>202509</v>
      </c>
      <c r="C7641" s="27" t="s">
        <v>137</v>
      </c>
      <c r="D7641" s="27" t="s">
        <v>211</v>
      </c>
      <c r="E7641" s="27" t="s">
        <v>35</v>
      </c>
      <c r="F7641" s="27" t="s">
        <v>262</v>
      </c>
      <c r="G7641" s="33">
        <v>163074</v>
      </c>
      <c r="H7641" s="33">
        <v>163074</v>
      </c>
      <c r="I7641" s="33">
        <v>8485</v>
      </c>
      <c r="J7641" s="33">
        <v>473</v>
      </c>
      <c r="K7641" s="33">
        <v>7900</v>
      </c>
      <c r="L7641" s="33">
        <v>1</v>
      </c>
      <c r="M7641" s="33">
        <v>1</v>
      </c>
      <c r="N7641" s="33">
        <v>204109.1</v>
      </c>
      <c r="O7641" s="33">
        <v>1025.5</v>
      </c>
      <c r="P7641" s="33">
        <v>2736</v>
      </c>
    </row>
    <row r="7642" spans="1:16">
      <c r="A7642" s="27" t="s">
        <v>1134</v>
      </c>
      <c r="B7642" s="31">
        <v>202510</v>
      </c>
      <c r="C7642" s="27" t="s">
        <v>137</v>
      </c>
      <c r="D7642" s="27" t="s">
        <v>211</v>
      </c>
      <c r="E7642" s="27" t="s">
        <v>35</v>
      </c>
      <c r="F7642" s="27" t="s">
        <v>262</v>
      </c>
      <c r="G7642" s="33">
        <v>201812.04</v>
      </c>
      <c r="H7642" s="33">
        <v>201812.04</v>
      </c>
      <c r="I7642" s="33">
        <v>10492</v>
      </c>
      <c r="J7642" s="33">
        <v>621</v>
      </c>
      <c r="K7642" s="33">
        <v>7900</v>
      </c>
      <c r="L7642" s="33">
        <v>1</v>
      </c>
      <c r="M7642" s="33">
        <v>1</v>
      </c>
      <c r="N7642" s="33">
        <v>224775.4</v>
      </c>
      <c r="O7642" s="33">
        <v>1405.1</v>
      </c>
      <c r="P7642" s="33">
        <v>3274</v>
      </c>
    </row>
    <row r="7643" spans="1:16">
      <c r="A7643" s="27" t="s">
        <v>1134</v>
      </c>
      <c r="B7643" s="31">
        <v>202511</v>
      </c>
      <c r="C7643" s="27" t="s">
        <v>137</v>
      </c>
      <c r="D7643" s="27" t="s">
        <v>211</v>
      </c>
      <c r="E7643" s="27" t="s">
        <v>35</v>
      </c>
      <c r="F7643" s="27" t="s">
        <v>262</v>
      </c>
      <c r="G7643" s="33">
        <v>205606.02</v>
      </c>
      <c r="H7643" s="33">
        <v>205606.02</v>
      </c>
      <c r="I7643" s="33">
        <v>9850</v>
      </c>
      <c r="J7643" s="33">
        <v>457</v>
      </c>
      <c r="K7643" s="33">
        <v>7900</v>
      </c>
      <c r="L7643" s="33">
        <v>1</v>
      </c>
      <c r="M7643" s="33">
        <v>1</v>
      </c>
      <c r="N7643" s="33">
        <v>271963.28</v>
      </c>
      <c r="O7643" s="33">
        <v>1236.8</v>
      </c>
      <c r="P7643" s="33">
        <v>3121</v>
      </c>
    </row>
    <row r="7644" spans="1:16">
      <c r="A7644" s="27" t="s">
        <v>1134</v>
      </c>
      <c r="B7644" s="31">
        <v>202512</v>
      </c>
      <c r="C7644" s="27" t="s">
        <v>137</v>
      </c>
      <c r="D7644" s="27" t="s">
        <v>211</v>
      </c>
      <c r="E7644" s="27" t="s">
        <v>35</v>
      </c>
      <c r="F7644" s="27" t="s">
        <v>262</v>
      </c>
      <c r="G7644" s="33">
        <v>261776.58</v>
      </c>
      <c r="H7644" s="33">
        <v>261776.58</v>
      </c>
      <c r="I7644" s="33">
        <v>12546</v>
      </c>
      <c r="J7644" s="33">
        <v>689</v>
      </c>
      <c r="K7644" s="33">
        <v>7900</v>
      </c>
      <c r="L7644" s="33">
        <v>1</v>
      </c>
      <c r="M7644" s="33">
        <v>1</v>
      </c>
      <c r="N7644" s="33">
        <v>313006.95</v>
      </c>
      <c r="O7644" s="33">
        <v>1699</v>
      </c>
      <c r="P7644" s="33">
        <v>4188</v>
      </c>
    </row>
    <row r="7645" spans="1:16">
      <c r="A7645" s="27" t="s">
        <v>1134</v>
      </c>
      <c r="B7645" s="31">
        <v>202601</v>
      </c>
      <c r="C7645" s="27" t="s">
        <v>137</v>
      </c>
      <c r="D7645" s="27" t="s">
        <v>211</v>
      </c>
      <c r="E7645" s="27" t="s">
        <v>35</v>
      </c>
      <c r="F7645" s="27" t="s">
        <v>262</v>
      </c>
      <c r="G7645" s="33">
        <v>128056.14</v>
      </c>
      <c r="H7645" s="33">
        <v>128056.14</v>
      </c>
      <c r="I7645" s="33">
        <v>6409</v>
      </c>
      <c r="J7645" s="33">
        <v>346</v>
      </c>
      <c r="K7645" s="33">
        <v>7900</v>
      </c>
      <c r="L7645" s="33">
        <v>1</v>
      </c>
      <c r="M7645" s="33">
        <v>1</v>
      </c>
      <c r="N7645" s="33">
        <v>159505.32</v>
      </c>
      <c r="O7645" s="33">
        <v>786.2</v>
      </c>
      <c r="P7645" s="33">
        <v>2064</v>
      </c>
    </row>
    <row r="7646" spans="1:16">
      <c r="A7646" s="27" t="s">
        <v>1134</v>
      </c>
      <c r="B7646" s="31">
        <v>202602</v>
      </c>
      <c r="C7646" s="27" t="s">
        <v>137</v>
      </c>
      <c r="D7646" s="27" t="s">
        <v>211</v>
      </c>
      <c r="E7646" s="27" t="s">
        <v>35</v>
      </c>
      <c r="F7646" s="27" t="s">
        <v>262</v>
      </c>
      <c r="G7646" s="33">
        <v>138976.4</v>
      </c>
      <c r="H7646" s="33">
        <v>138976.4</v>
      </c>
      <c r="I7646" s="33">
        <v>7282</v>
      </c>
      <c r="J7646" s="33">
        <v>366</v>
      </c>
      <c r="K7646" s="33">
        <v>7900</v>
      </c>
      <c r="L7646" s="33">
        <v>1</v>
      </c>
      <c r="M7646" s="33">
        <v>1</v>
      </c>
      <c r="N7646" s="33">
        <v>164759.87</v>
      </c>
      <c r="O7646" s="33">
        <v>829.1</v>
      </c>
      <c r="P7646" s="33">
        <v>2364</v>
      </c>
    </row>
    <row r="7647" spans="1:16">
      <c r="A7647" s="27" t="s">
        <v>1134</v>
      </c>
      <c r="B7647" s="31">
        <v>202603</v>
      </c>
      <c r="C7647" s="27" t="s">
        <v>137</v>
      </c>
      <c r="D7647" s="27" t="s">
        <v>211</v>
      </c>
      <c r="E7647" s="27" t="s">
        <v>35</v>
      </c>
      <c r="F7647" s="27" t="s">
        <v>262</v>
      </c>
      <c r="G7647" s="33">
        <v>186903.15</v>
      </c>
      <c r="H7647" s="33">
        <v>186903.15</v>
      </c>
      <c r="I7647" s="33">
        <v>9220</v>
      </c>
      <c r="J7647" s="33">
        <v>486</v>
      </c>
      <c r="K7647" s="33">
        <v>7900</v>
      </c>
      <c r="L7647" s="33">
        <v>1</v>
      </c>
      <c r="M7647" s="33">
        <v>1</v>
      </c>
      <c r="N7647" s="33">
        <v>205865.98</v>
      </c>
      <c r="O7647" s="33">
        <v>1036.4</v>
      </c>
      <c r="P7647" s="33">
        <v>3041</v>
      </c>
    </row>
    <row r="7648" spans="1:16">
      <c r="A7648" s="27" t="s">
        <v>1134</v>
      </c>
      <c r="B7648" s="31">
        <v>202604</v>
      </c>
      <c r="C7648" s="27" t="s">
        <v>137</v>
      </c>
      <c r="D7648" s="27" t="s">
        <v>211</v>
      </c>
      <c r="E7648" s="27" t="s">
        <v>35</v>
      </c>
      <c r="F7648" s="27" t="s">
        <v>262</v>
      </c>
      <c r="G7648" s="33">
        <v>205416.91</v>
      </c>
      <c r="H7648" s="33">
        <v>205416.91</v>
      </c>
      <c r="I7648" s="33">
        <v>10403</v>
      </c>
      <c r="J7648" s="33">
        <v>489</v>
      </c>
      <c r="K7648" s="33">
        <v>7900</v>
      </c>
      <c r="L7648" s="33">
        <v>1</v>
      </c>
      <c r="M7648" s="33">
        <v>1</v>
      </c>
      <c r="N7648" s="33">
        <v>242883.25</v>
      </c>
      <c r="O7648" s="33">
        <v>1209.3</v>
      </c>
      <c r="P7648" s="33">
        <v>3391</v>
      </c>
    </row>
    <row r="7649" spans="1:16">
      <c r="A7649" s="27" t="s">
        <v>1134</v>
      </c>
      <c r="B7649" s="31">
        <v>202605</v>
      </c>
      <c r="C7649" s="27" t="s">
        <v>137</v>
      </c>
      <c r="D7649" s="27" t="s">
        <v>211</v>
      </c>
      <c r="E7649" s="27" t="s">
        <v>35</v>
      </c>
      <c r="F7649" s="27" t="s">
        <v>262</v>
      </c>
      <c r="G7649" s="33">
        <v>228194.1</v>
      </c>
      <c r="H7649" s="33">
        <v>228194.1</v>
      </c>
      <c r="I7649" s="33">
        <v>12060</v>
      </c>
      <c r="J7649" s="33">
        <v>579</v>
      </c>
      <c r="K7649" s="33">
        <v>7900</v>
      </c>
      <c r="L7649" s="33">
        <v>1</v>
      </c>
      <c r="M7649" s="33">
        <v>1</v>
      </c>
      <c r="N7649" s="33">
        <v>266706.04</v>
      </c>
      <c r="O7649" s="33">
        <v>1301.2</v>
      </c>
      <c r="P7649" s="33">
        <v>3941</v>
      </c>
    </row>
    <row r="7650" spans="1:16">
      <c r="A7650" s="27" t="s">
        <v>1134</v>
      </c>
      <c r="B7650" s="31">
        <v>202606</v>
      </c>
      <c r="C7650" s="27" t="s">
        <v>137</v>
      </c>
      <c r="D7650" s="27" t="s">
        <v>211</v>
      </c>
      <c r="E7650" s="27" t="s">
        <v>35</v>
      </c>
      <c r="F7650" s="27" t="s">
        <v>262</v>
      </c>
      <c r="G7650" s="33">
        <v>224263.79</v>
      </c>
      <c r="H7650" s="33">
        <v>224263.79</v>
      </c>
      <c r="I7650" s="33">
        <v>11285</v>
      </c>
      <c r="J7650" s="33">
        <v>565</v>
      </c>
      <c r="K7650" s="33">
        <v>7900</v>
      </c>
      <c r="L7650" s="33">
        <v>1</v>
      </c>
      <c r="M7650" s="33">
        <v>1</v>
      </c>
      <c r="N7650" s="33">
        <v>261231.61</v>
      </c>
      <c r="O7650" s="33">
        <v>1391.5</v>
      </c>
      <c r="P7650" s="33">
        <v>3712</v>
      </c>
    </row>
    <row r="7651" spans="1:16">
      <c r="A7651" s="27" t="s">
        <v>1134</v>
      </c>
      <c r="B7651" s="31">
        <v>202607</v>
      </c>
      <c r="C7651" s="27" t="s">
        <v>137</v>
      </c>
      <c r="D7651" s="27" t="s">
        <v>211</v>
      </c>
      <c r="E7651" s="27" t="s">
        <v>35</v>
      </c>
      <c r="F7651" s="27" t="s">
        <v>262</v>
      </c>
      <c r="G7651" s="33">
        <v>188385.96</v>
      </c>
      <c r="H7651" s="33">
        <v>188385.96</v>
      </c>
      <c r="I7651" s="33">
        <v>8912</v>
      </c>
      <c r="J7651" s="33">
        <v>458</v>
      </c>
      <c r="K7651" s="33">
        <v>7900</v>
      </c>
      <c r="L7651" s="33">
        <v>1</v>
      </c>
      <c r="M7651" s="33">
        <v>1</v>
      </c>
      <c r="N7651" s="33">
        <v>232865.48</v>
      </c>
      <c r="O7651" s="33">
        <v>1231.7</v>
      </c>
      <c r="P7651" s="33">
        <v>3072</v>
      </c>
    </row>
    <row r="7652" spans="1:16">
      <c r="A7652" s="27" t="s">
        <v>1136</v>
      </c>
      <c r="B7652" s="31">
        <v>202408</v>
      </c>
      <c r="C7652" s="27" t="s">
        <v>137</v>
      </c>
      <c r="D7652" s="27" t="s">
        <v>211</v>
      </c>
      <c r="E7652" s="27" t="s">
        <v>35</v>
      </c>
      <c r="F7652" s="27" t="s">
        <v>257</v>
      </c>
      <c r="G7652" s="33">
        <v>292644.09</v>
      </c>
      <c r="H7652" s="33">
        <v>292644.09</v>
      </c>
      <c r="I7652" s="33">
        <v>6898</v>
      </c>
      <c r="J7652" s="33">
        <v>436</v>
      </c>
      <c r="K7652" s="33">
        <v>9800</v>
      </c>
      <c r="L7652" s="33">
        <v>1</v>
      </c>
      <c r="M7652" s="33">
        <v>1</v>
      </c>
      <c r="N7652" s="33">
        <v>289119.47</v>
      </c>
      <c r="O7652" s="33">
        <v>1655.5</v>
      </c>
      <c r="P7652" s="33">
        <v>2835</v>
      </c>
    </row>
    <row r="7653" spans="1:16">
      <c r="A7653" s="27" t="s">
        <v>1136</v>
      </c>
      <c r="B7653" s="31">
        <v>202409</v>
      </c>
      <c r="C7653" s="27" t="s">
        <v>137</v>
      </c>
      <c r="D7653" s="27" t="s">
        <v>211</v>
      </c>
      <c r="E7653" s="27" t="s">
        <v>35</v>
      </c>
      <c r="F7653" s="27" t="s">
        <v>257</v>
      </c>
      <c r="G7653" s="33">
        <v>313201.21</v>
      </c>
      <c r="H7653" s="33">
        <v>313201.21</v>
      </c>
      <c r="I7653" s="33">
        <v>7612</v>
      </c>
      <c r="J7653" s="33">
        <v>504</v>
      </c>
      <c r="K7653" s="33">
        <v>9800</v>
      </c>
      <c r="L7653" s="33">
        <v>1</v>
      </c>
      <c r="M7653" s="33">
        <v>1</v>
      </c>
      <c r="N7653" s="33">
        <v>278712.31</v>
      </c>
      <c r="O7653" s="33">
        <v>1893.9</v>
      </c>
      <c r="P7653" s="33">
        <v>3107</v>
      </c>
    </row>
    <row r="7654" spans="1:16">
      <c r="A7654" s="27" t="s">
        <v>1136</v>
      </c>
      <c r="B7654" s="31">
        <v>202410</v>
      </c>
      <c r="C7654" s="27" t="s">
        <v>137</v>
      </c>
      <c r="D7654" s="27" t="s">
        <v>211</v>
      </c>
      <c r="E7654" s="27" t="s">
        <v>35</v>
      </c>
      <c r="F7654" s="27" t="s">
        <v>257</v>
      </c>
      <c r="G7654" s="33">
        <v>304781.35</v>
      </c>
      <c r="H7654" s="33">
        <v>304781.35</v>
      </c>
      <c r="I7654" s="33">
        <v>7867</v>
      </c>
      <c r="J7654" s="33">
        <v>554</v>
      </c>
      <c r="K7654" s="33">
        <v>9800</v>
      </c>
      <c r="L7654" s="33">
        <v>1</v>
      </c>
      <c r="M7654" s="33">
        <v>1</v>
      </c>
      <c r="N7654" s="33">
        <v>306932.28</v>
      </c>
      <c r="O7654" s="33">
        <v>1747</v>
      </c>
      <c r="P7654" s="33">
        <v>3247</v>
      </c>
    </row>
    <row r="7655" spans="1:16">
      <c r="A7655" s="27" t="s">
        <v>1136</v>
      </c>
      <c r="B7655" s="31">
        <v>202411</v>
      </c>
      <c r="C7655" s="27" t="s">
        <v>137</v>
      </c>
      <c r="D7655" s="27" t="s">
        <v>211</v>
      </c>
      <c r="E7655" s="27" t="s">
        <v>35</v>
      </c>
      <c r="F7655" s="27" t="s">
        <v>257</v>
      </c>
      <c r="G7655" s="33">
        <v>384191.78</v>
      </c>
      <c r="H7655" s="33">
        <v>384191.78</v>
      </c>
      <c r="I7655" s="33">
        <v>9901</v>
      </c>
      <c r="J7655" s="33">
        <v>714</v>
      </c>
      <c r="K7655" s="33">
        <v>9800</v>
      </c>
      <c r="L7655" s="33">
        <v>1</v>
      </c>
      <c r="M7655" s="33">
        <v>1</v>
      </c>
      <c r="N7655" s="33">
        <v>371367.66</v>
      </c>
      <c r="O7655" s="33">
        <v>2095.8</v>
      </c>
      <c r="P7655" s="33">
        <v>3952</v>
      </c>
    </row>
    <row r="7656" spans="1:16">
      <c r="A7656" s="27" t="s">
        <v>1136</v>
      </c>
      <c r="B7656" s="31">
        <v>202412</v>
      </c>
      <c r="C7656" s="27" t="s">
        <v>137</v>
      </c>
      <c r="D7656" s="27" t="s">
        <v>211</v>
      </c>
      <c r="E7656" s="27" t="s">
        <v>35</v>
      </c>
      <c r="F7656" s="27" t="s">
        <v>257</v>
      </c>
      <c r="G7656" s="33">
        <v>498987.64</v>
      </c>
      <c r="H7656" s="33">
        <v>498987.64</v>
      </c>
      <c r="I7656" s="33">
        <v>12434</v>
      </c>
      <c r="J7656" s="33">
        <v>940</v>
      </c>
      <c r="K7656" s="33">
        <v>9800</v>
      </c>
      <c r="L7656" s="33">
        <v>1</v>
      </c>
      <c r="M7656" s="33">
        <v>1</v>
      </c>
      <c r="N7656" s="33">
        <v>427413.05</v>
      </c>
      <c r="O7656" s="33">
        <v>2630</v>
      </c>
      <c r="P7656" s="33">
        <v>5082</v>
      </c>
    </row>
    <row r="7657" spans="1:16">
      <c r="A7657" s="27" t="s">
        <v>1136</v>
      </c>
      <c r="B7657" s="31">
        <v>202501</v>
      </c>
      <c r="C7657" s="27" t="s">
        <v>137</v>
      </c>
      <c r="D7657" s="27" t="s">
        <v>211</v>
      </c>
      <c r="E7657" s="27" t="s">
        <v>35</v>
      </c>
      <c r="F7657" s="27" t="s">
        <v>257</v>
      </c>
      <c r="G7657" s="33">
        <v>227123.9</v>
      </c>
      <c r="H7657" s="33">
        <v>227123.9</v>
      </c>
      <c r="I7657" s="33">
        <v>6325</v>
      </c>
      <c r="J7657" s="33">
        <v>409</v>
      </c>
      <c r="K7657" s="33">
        <v>9800</v>
      </c>
      <c r="L7657" s="33">
        <v>1</v>
      </c>
      <c r="M7657" s="33">
        <v>1</v>
      </c>
      <c r="N7657" s="33">
        <v>217805.57</v>
      </c>
      <c r="O7657" s="33">
        <v>1186.1</v>
      </c>
      <c r="P7657" s="33">
        <v>2511</v>
      </c>
    </row>
    <row r="7658" spans="1:16">
      <c r="A7658" s="27" t="s">
        <v>1136</v>
      </c>
      <c r="B7658" s="31">
        <v>202502</v>
      </c>
      <c r="C7658" s="27" t="s">
        <v>137</v>
      </c>
      <c r="D7658" s="27" t="s">
        <v>211</v>
      </c>
      <c r="E7658" s="27" t="s">
        <v>35</v>
      </c>
      <c r="F7658" s="27" t="s">
        <v>257</v>
      </c>
      <c r="G7658" s="33">
        <v>258929.41</v>
      </c>
      <c r="H7658" s="33">
        <v>258929.41</v>
      </c>
      <c r="I7658" s="33">
        <v>6410</v>
      </c>
      <c r="J7658" s="33">
        <v>469</v>
      </c>
      <c r="K7658" s="33">
        <v>9800</v>
      </c>
      <c r="L7658" s="33">
        <v>1</v>
      </c>
      <c r="M7658" s="33">
        <v>1</v>
      </c>
      <c r="N7658" s="33">
        <v>224980.69</v>
      </c>
      <c r="O7658" s="33">
        <v>1457</v>
      </c>
      <c r="P7658" s="33">
        <v>2580</v>
      </c>
    </row>
    <row r="7659" spans="1:16">
      <c r="A7659" s="27" t="s">
        <v>1136</v>
      </c>
      <c r="B7659" s="31">
        <v>202503</v>
      </c>
      <c r="C7659" s="27" t="s">
        <v>137</v>
      </c>
      <c r="D7659" s="27" t="s">
        <v>211</v>
      </c>
      <c r="E7659" s="27" t="s">
        <v>35</v>
      </c>
      <c r="F7659" s="27" t="s">
        <v>257</v>
      </c>
      <c r="G7659" s="33">
        <v>323986.77</v>
      </c>
      <c r="H7659" s="33">
        <v>323986.77</v>
      </c>
      <c r="I7659" s="33">
        <v>8298</v>
      </c>
      <c r="J7659" s="33">
        <v>663</v>
      </c>
      <c r="K7659" s="33">
        <v>9800</v>
      </c>
      <c r="L7659" s="33">
        <v>1</v>
      </c>
      <c r="M7659" s="33">
        <v>1</v>
      </c>
      <c r="N7659" s="33">
        <v>281111.36</v>
      </c>
      <c r="O7659" s="33">
        <v>1891.1</v>
      </c>
      <c r="P7659" s="33">
        <v>3469</v>
      </c>
    </row>
    <row r="7660" spans="1:16">
      <c r="A7660" s="27" t="s">
        <v>1136</v>
      </c>
      <c r="B7660" s="31">
        <v>202504</v>
      </c>
      <c r="C7660" s="27" t="s">
        <v>137</v>
      </c>
      <c r="D7660" s="27" t="s">
        <v>211</v>
      </c>
      <c r="E7660" s="27" t="s">
        <v>35</v>
      </c>
      <c r="F7660" s="27" t="s">
        <v>257</v>
      </c>
      <c r="G7660" s="33">
        <v>347354.43</v>
      </c>
      <c r="H7660" s="33">
        <v>347354.43</v>
      </c>
      <c r="I7660" s="33">
        <v>8907</v>
      </c>
      <c r="J7660" s="33">
        <v>704</v>
      </c>
      <c r="K7660" s="33">
        <v>9800</v>
      </c>
      <c r="L7660" s="33">
        <v>1</v>
      </c>
      <c r="M7660" s="33">
        <v>1</v>
      </c>
      <c r="N7660" s="33">
        <v>331658.67</v>
      </c>
      <c r="O7660" s="33">
        <v>1979.9</v>
      </c>
      <c r="P7660" s="33">
        <v>3560</v>
      </c>
    </row>
    <row r="7661" spans="1:16">
      <c r="A7661" s="27" t="s">
        <v>1136</v>
      </c>
      <c r="B7661" s="31">
        <v>202505</v>
      </c>
      <c r="C7661" s="27" t="s">
        <v>137</v>
      </c>
      <c r="D7661" s="27" t="s">
        <v>211</v>
      </c>
      <c r="E7661" s="27" t="s">
        <v>35</v>
      </c>
      <c r="F7661" s="27" t="s">
        <v>257</v>
      </c>
      <c r="G7661" s="33">
        <v>407481.79</v>
      </c>
      <c r="H7661" s="33">
        <v>407481.79</v>
      </c>
      <c r="I7661" s="33">
        <v>10107</v>
      </c>
      <c r="J7661" s="33">
        <v>678</v>
      </c>
      <c r="K7661" s="33">
        <v>9800</v>
      </c>
      <c r="L7661" s="33">
        <v>1</v>
      </c>
      <c r="M7661" s="33">
        <v>1</v>
      </c>
      <c r="N7661" s="33">
        <v>364188.86</v>
      </c>
      <c r="O7661" s="33">
        <v>2078.1</v>
      </c>
      <c r="P7661" s="33">
        <v>4080</v>
      </c>
    </row>
    <row r="7662" spans="1:16">
      <c r="A7662" s="27" t="s">
        <v>1136</v>
      </c>
      <c r="B7662" s="31">
        <v>202506</v>
      </c>
      <c r="C7662" s="27" t="s">
        <v>137</v>
      </c>
      <c r="D7662" s="27" t="s">
        <v>211</v>
      </c>
      <c r="E7662" s="27" t="s">
        <v>35</v>
      </c>
      <c r="F7662" s="27" t="s">
        <v>257</v>
      </c>
      <c r="G7662" s="33">
        <v>378813.1</v>
      </c>
      <c r="H7662" s="33">
        <v>378813.1</v>
      </c>
      <c r="I7662" s="33">
        <v>9784</v>
      </c>
      <c r="J7662" s="33">
        <v>775</v>
      </c>
      <c r="K7662" s="33">
        <v>9800</v>
      </c>
      <c r="L7662" s="33">
        <v>1</v>
      </c>
      <c r="M7662" s="33">
        <v>1</v>
      </c>
      <c r="N7662" s="33">
        <v>356713.49</v>
      </c>
      <c r="O7662" s="33">
        <v>1982.3</v>
      </c>
      <c r="P7662" s="33">
        <v>3868</v>
      </c>
    </row>
    <row r="7663" spans="1:16">
      <c r="A7663" s="27" t="s">
        <v>1136</v>
      </c>
      <c r="B7663" s="31">
        <v>202507</v>
      </c>
      <c r="C7663" s="27" t="s">
        <v>137</v>
      </c>
      <c r="D7663" s="27" t="s">
        <v>211</v>
      </c>
      <c r="E7663" s="27" t="s">
        <v>35</v>
      </c>
      <c r="F7663" s="27" t="s">
        <v>257</v>
      </c>
      <c r="G7663" s="33">
        <v>382403.18</v>
      </c>
      <c r="H7663" s="33">
        <v>382403.18</v>
      </c>
      <c r="I7663" s="33">
        <v>9270</v>
      </c>
      <c r="J7663" s="33">
        <v>805</v>
      </c>
      <c r="K7663" s="33">
        <v>9800</v>
      </c>
      <c r="L7663" s="33">
        <v>1</v>
      </c>
      <c r="M7663" s="33">
        <v>1</v>
      </c>
      <c r="N7663" s="33">
        <v>317979.34</v>
      </c>
      <c r="O7663" s="33">
        <v>1921.8</v>
      </c>
      <c r="P7663" s="33">
        <v>3885</v>
      </c>
    </row>
    <row r="7664" spans="1:16">
      <c r="A7664" s="27" t="s">
        <v>1136</v>
      </c>
      <c r="B7664" s="31">
        <v>202508</v>
      </c>
      <c r="C7664" s="27" t="s">
        <v>137</v>
      </c>
      <c r="D7664" s="27" t="s">
        <v>211</v>
      </c>
      <c r="E7664" s="27" t="s">
        <v>35</v>
      </c>
      <c r="F7664" s="27" t="s">
        <v>257</v>
      </c>
      <c r="G7664" s="33">
        <v>329469.32</v>
      </c>
      <c r="H7664" s="33">
        <v>329469.32</v>
      </c>
      <c r="I7664" s="33">
        <v>7828</v>
      </c>
      <c r="J7664" s="33">
        <v>574</v>
      </c>
      <c r="K7664" s="33">
        <v>9800</v>
      </c>
      <c r="L7664" s="33">
        <v>1</v>
      </c>
      <c r="M7664" s="33">
        <v>1</v>
      </c>
      <c r="N7664" s="33">
        <v>307044.88</v>
      </c>
      <c r="O7664" s="33">
        <v>1763.6</v>
      </c>
      <c r="P7664" s="33">
        <v>3167</v>
      </c>
    </row>
    <row r="7665" spans="1:16">
      <c r="A7665" s="27" t="s">
        <v>1136</v>
      </c>
      <c r="B7665" s="31">
        <v>202509</v>
      </c>
      <c r="C7665" s="27" t="s">
        <v>137</v>
      </c>
      <c r="D7665" s="27" t="s">
        <v>211</v>
      </c>
      <c r="E7665" s="27" t="s">
        <v>35</v>
      </c>
      <c r="F7665" s="27" t="s">
        <v>257</v>
      </c>
      <c r="G7665" s="33">
        <v>335998.99</v>
      </c>
      <c r="H7665" s="33">
        <v>335998.99</v>
      </c>
      <c r="I7665" s="33">
        <v>8585</v>
      </c>
      <c r="J7665" s="33">
        <v>689</v>
      </c>
      <c r="K7665" s="33">
        <v>9800</v>
      </c>
      <c r="L7665" s="33">
        <v>1</v>
      </c>
      <c r="M7665" s="33">
        <v>1</v>
      </c>
      <c r="N7665" s="33">
        <v>295992.48</v>
      </c>
      <c r="O7665" s="33">
        <v>2071.4</v>
      </c>
      <c r="P7665" s="33">
        <v>3413</v>
      </c>
    </row>
    <row r="7666" spans="1:16">
      <c r="A7666" s="27" t="s">
        <v>1136</v>
      </c>
      <c r="B7666" s="31">
        <v>202510</v>
      </c>
      <c r="C7666" s="27" t="s">
        <v>137</v>
      </c>
      <c r="D7666" s="27" t="s">
        <v>211</v>
      </c>
      <c r="E7666" s="27" t="s">
        <v>35</v>
      </c>
      <c r="F7666" s="27" t="s">
        <v>257</v>
      </c>
      <c r="G7666" s="33">
        <v>337483.97</v>
      </c>
      <c r="H7666" s="33">
        <v>337483.97</v>
      </c>
      <c r="I7666" s="33">
        <v>8475</v>
      </c>
      <c r="J7666" s="33">
        <v>597</v>
      </c>
      <c r="K7666" s="33">
        <v>9800</v>
      </c>
      <c r="L7666" s="33">
        <v>1</v>
      </c>
      <c r="M7666" s="33">
        <v>1</v>
      </c>
      <c r="N7666" s="33">
        <v>325962.09</v>
      </c>
      <c r="O7666" s="33">
        <v>1805.8</v>
      </c>
      <c r="P7666" s="33">
        <v>3416</v>
      </c>
    </row>
    <row r="7667" spans="1:16">
      <c r="A7667" s="27" t="s">
        <v>1136</v>
      </c>
      <c r="B7667" s="31">
        <v>202511</v>
      </c>
      <c r="C7667" s="27" t="s">
        <v>137</v>
      </c>
      <c r="D7667" s="27" t="s">
        <v>211</v>
      </c>
      <c r="E7667" s="27" t="s">
        <v>35</v>
      </c>
      <c r="F7667" s="27" t="s">
        <v>257</v>
      </c>
      <c r="G7667" s="33">
        <v>435838.95</v>
      </c>
      <c r="H7667" s="33">
        <v>435838.95</v>
      </c>
      <c r="I7667" s="33">
        <v>11108</v>
      </c>
      <c r="J7667" s="33">
        <v>863</v>
      </c>
      <c r="K7667" s="33">
        <v>9800</v>
      </c>
      <c r="L7667" s="33">
        <v>1</v>
      </c>
      <c r="M7667" s="33">
        <v>1</v>
      </c>
      <c r="N7667" s="33">
        <v>394392.45</v>
      </c>
      <c r="O7667" s="33">
        <v>2262.7</v>
      </c>
      <c r="P7667" s="33">
        <v>4647</v>
      </c>
    </row>
    <row r="7668" spans="1:16">
      <c r="A7668" s="27" t="s">
        <v>1136</v>
      </c>
      <c r="B7668" s="31">
        <v>202512</v>
      </c>
      <c r="C7668" s="27" t="s">
        <v>137</v>
      </c>
      <c r="D7668" s="27" t="s">
        <v>211</v>
      </c>
      <c r="E7668" s="27" t="s">
        <v>35</v>
      </c>
      <c r="F7668" s="27" t="s">
        <v>257</v>
      </c>
      <c r="G7668" s="33">
        <v>425285.69</v>
      </c>
      <c r="H7668" s="33">
        <v>425285.69</v>
      </c>
      <c r="I7668" s="33">
        <v>11299</v>
      </c>
      <c r="J7668" s="33">
        <v>840</v>
      </c>
      <c r="K7668" s="33">
        <v>9800</v>
      </c>
      <c r="L7668" s="33">
        <v>1</v>
      </c>
      <c r="M7668" s="33">
        <v>1</v>
      </c>
      <c r="N7668" s="33">
        <v>453912.66</v>
      </c>
      <c r="O7668" s="33">
        <v>2268.6</v>
      </c>
      <c r="P7668" s="33">
        <v>4470</v>
      </c>
    </row>
    <row r="7669" spans="1:16">
      <c r="A7669" s="27" t="s">
        <v>1136</v>
      </c>
      <c r="B7669" s="31">
        <v>202601</v>
      </c>
      <c r="C7669" s="27" t="s">
        <v>137</v>
      </c>
      <c r="D7669" s="27" t="s">
        <v>211</v>
      </c>
      <c r="E7669" s="27" t="s">
        <v>35</v>
      </c>
      <c r="F7669" s="27" t="s">
        <v>257</v>
      </c>
      <c r="G7669" s="33">
        <v>253287.8</v>
      </c>
      <c r="H7669" s="33">
        <v>253287.8</v>
      </c>
      <c r="I7669" s="33">
        <v>6277</v>
      </c>
      <c r="J7669" s="33">
        <v>497</v>
      </c>
      <c r="K7669" s="33">
        <v>9800</v>
      </c>
      <c r="L7669" s="33">
        <v>1</v>
      </c>
      <c r="M7669" s="33">
        <v>1</v>
      </c>
      <c r="N7669" s="33">
        <v>231309.51</v>
      </c>
      <c r="O7669" s="33">
        <v>1415.3</v>
      </c>
      <c r="P7669" s="33">
        <v>2735</v>
      </c>
    </row>
    <row r="7670" spans="1:16">
      <c r="A7670" s="27" t="s">
        <v>1136</v>
      </c>
      <c r="B7670" s="31">
        <v>202602</v>
      </c>
      <c r="C7670" s="27" t="s">
        <v>137</v>
      </c>
      <c r="D7670" s="27" t="s">
        <v>211</v>
      </c>
      <c r="E7670" s="27" t="s">
        <v>35</v>
      </c>
      <c r="F7670" s="27" t="s">
        <v>257</v>
      </c>
      <c r="G7670" s="33">
        <v>240926.18</v>
      </c>
      <c r="H7670" s="33">
        <v>240926.18</v>
      </c>
      <c r="I7670" s="33">
        <v>6258</v>
      </c>
      <c r="J7670" s="33">
        <v>539</v>
      </c>
      <c r="K7670" s="33">
        <v>9800</v>
      </c>
      <c r="L7670" s="33">
        <v>1</v>
      </c>
      <c r="M7670" s="33">
        <v>1</v>
      </c>
      <c r="N7670" s="33">
        <v>238929.49</v>
      </c>
      <c r="O7670" s="33">
        <v>1383.9</v>
      </c>
      <c r="P7670" s="33">
        <v>2473</v>
      </c>
    </row>
    <row r="7671" spans="1:16">
      <c r="A7671" s="27" t="s">
        <v>1136</v>
      </c>
      <c r="B7671" s="31">
        <v>202603</v>
      </c>
      <c r="C7671" s="27" t="s">
        <v>137</v>
      </c>
      <c r="D7671" s="27" t="s">
        <v>211</v>
      </c>
      <c r="E7671" s="27" t="s">
        <v>35</v>
      </c>
      <c r="F7671" s="27" t="s">
        <v>257</v>
      </c>
      <c r="G7671" s="33">
        <v>305704.75</v>
      </c>
      <c r="H7671" s="33">
        <v>305704.75</v>
      </c>
      <c r="I7671" s="33">
        <v>7813</v>
      </c>
      <c r="J7671" s="33">
        <v>642</v>
      </c>
      <c r="K7671" s="33">
        <v>9800</v>
      </c>
      <c r="L7671" s="33">
        <v>1</v>
      </c>
      <c r="M7671" s="33">
        <v>1</v>
      </c>
      <c r="N7671" s="33">
        <v>298540.26</v>
      </c>
      <c r="O7671" s="33">
        <v>1653.8</v>
      </c>
      <c r="P7671" s="33">
        <v>3034</v>
      </c>
    </row>
    <row r="7672" spans="1:16">
      <c r="A7672" s="27" t="s">
        <v>1136</v>
      </c>
      <c r="B7672" s="31">
        <v>202604</v>
      </c>
      <c r="C7672" s="27" t="s">
        <v>137</v>
      </c>
      <c r="D7672" s="27" t="s">
        <v>211</v>
      </c>
      <c r="E7672" s="27" t="s">
        <v>35</v>
      </c>
      <c r="F7672" s="27" t="s">
        <v>257</v>
      </c>
      <c r="G7672" s="33">
        <v>361633.23</v>
      </c>
      <c r="H7672" s="33">
        <v>361633.23</v>
      </c>
      <c r="I7672" s="33">
        <v>8882</v>
      </c>
      <c r="J7672" s="33">
        <v>542</v>
      </c>
      <c r="K7672" s="33">
        <v>9800</v>
      </c>
      <c r="L7672" s="33">
        <v>1</v>
      </c>
      <c r="M7672" s="33">
        <v>1</v>
      </c>
      <c r="N7672" s="33">
        <v>352221.51</v>
      </c>
      <c r="O7672" s="33">
        <v>2000.7</v>
      </c>
      <c r="P7672" s="33">
        <v>3713</v>
      </c>
    </row>
    <row r="7673" spans="1:16">
      <c r="A7673" s="27" t="s">
        <v>1136</v>
      </c>
      <c r="B7673" s="31">
        <v>202605</v>
      </c>
      <c r="C7673" s="27" t="s">
        <v>137</v>
      </c>
      <c r="D7673" s="27" t="s">
        <v>211</v>
      </c>
      <c r="E7673" s="27" t="s">
        <v>35</v>
      </c>
      <c r="F7673" s="27" t="s">
        <v>257</v>
      </c>
      <c r="G7673" s="33">
        <v>418348.69</v>
      </c>
      <c r="H7673" s="33">
        <v>418348.69</v>
      </c>
      <c r="I7673" s="33">
        <v>10702</v>
      </c>
      <c r="J7673" s="33">
        <v>889</v>
      </c>
      <c r="K7673" s="33">
        <v>9800</v>
      </c>
      <c r="L7673" s="33">
        <v>1</v>
      </c>
      <c r="M7673" s="33">
        <v>1</v>
      </c>
      <c r="N7673" s="33">
        <v>386768.57</v>
      </c>
      <c r="O7673" s="33">
        <v>2142.6</v>
      </c>
      <c r="P7673" s="33">
        <v>4376</v>
      </c>
    </row>
    <row r="7674" spans="1:16">
      <c r="A7674" s="27" t="s">
        <v>1136</v>
      </c>
      <c r="B7674" s="31">
        <v>202606</v>
      </c>
      <c r="C7674" s="27" t="s">
        <v>137</v>
      </c>
      <c r="D7674" s="27" t="s">
        <v>211</v>
      </c>
      <c r="E7674" s="27" t="s">
        <v>35</v>
      </c>
      <c r="F7674" s="27" t="s">
        <v>257</v>
      </c>
      <c r="G7674" s="33">
        <v>434390.79</v>
      </c>
      <c r="H7674" s="33">
        <v>434390.79</v>
      </c>
      <c r="I7674" s="33">
        <v>10668</v>
      </c>
      <c r="J7674" s="33">
        <v>872</v>
      </c>
      <c r="K7674" s="33">
        <v>9800</v>
      </c>
      <c r="L7674" s="33">
        <v>1</v>
      </c>
      <c r="M7674" s="33">
        <v>1</v>
      </c>
      <c r="N7674" s="33">
        <v>378829.73</v>
      </c>
      <c r="O7674" s="33">
        <v>2447.2</v>
      </c>
      <c r="P7674" s="33">
        <v>4446</v>
      </c>
    </row>
    <row r="7675" spans="1:16">
      <c r="A7675" s="27" t="s">
        <v>1136</v>
      </c>
      <c r="B7675" s="31">
        <v>202607</v>
      </c>
      <c r="C7675" s="27" t="s">
        <v>137</v>
      </c>
      <c r="D7675" s="27" t="s">
        <v>211</v>
      </c>
      <c r="E7675" s="27" t="s">
        <v>35</v>
      </c>
      <c r="F7675" s="27" t="s">
        <v>257</v>
      </c>
      <c r="G7675" s="33">
        <v>378424.59</v>
      </c>
      <c r="H7675" s="33">
        <v>378424.59</v>
      </c>
      <c r="I7675" s="33">
        <v>9589</v>
      </c>
      <c r="J7675" s="33">
        <v>737</v>
      </c>
      <c r="K7675" s="33">
        <v>9800</v>
      </c>
      <c r="L7675" s="33">
        <v>1</v>
      </c>
      <c r="M7675" s="33">
        <v>1</v>
      </c>
      <c r="N7675" s="33">
        <v>337694.06</v>
      </c>
      <c r="O7675" s="33">
        <v>2430.5</v>
      </c>
      <c r="P7675" s="33">
        <v>3784</v>
      </c>
    </row>
    <row r="7676" spans="1:16">
      <c r="A7676" s="27" t="s">
        <v>1138</v>
      </c>
      <c r="B7676" s="31">
        <v>202408</v>
      </c>
      <c r="C7676" s="27" t="s">
        <v>137</v>
      </c>
      <c r="D7676" s="27" t="s">
        <v>211</v>
      </c>
      <c r="E7676" s="27" t="s">
        <v>35</v>
      </c>
      <c r="F7676" s="27" t="s">
        <v>257</v>
      </c>
      <c r="G7676" s="33">
        <v>234292.02</v>
      </c>
      <c r="H7676" s="33">
        <v>234292.02</v>
      </c>
      <c r="I7676" s="33">
        <v>6038</v>
      </c>
      <c r="J7676" s="33">
        <v>515</v>
      </c>
      <c r="K7676" s="33">
        <v>8400</v>
      </c>
      <c r="L7676" s="33">
        <v>1</v>
      </c>
      <c r="M7676" s="33">
        <v>1</v>
      </c>
      <c r="N7676" s="33">
        <v>245737.67</v>
      </c>
      <c r="O7676" s="33">
        <v>1406.9</v>
      </c>
      <c r="P7676" s="33">
        <v>2584</v>
      </c>
    </row>
    <row r="7677" spans="1:16">
      <c r="A7677" s="27" t="s">
        <v>1138</v>
      </c>
      <c r="B7677" s="31">
        <v>202409</v>
      </c>
      <c r="C7677" s="27" t="s">
        <v>137</v>
      </c>
      <c r="D7677" s="27" t="s">
        <v>211</v>
      </c>
      <c r="E7677" s="27" t="s">
        <v>35</v>
      </c>
      <c r="F7677" s="27" t="s">
        <v>257</v>
      </c>
      <c r="G7677" s="33">
        <v>221498.34</v>
      </c>
      <c r="H7677" s="33">
        <v>221498.34</v>
      </c>
      <c r="I7677" s="33">
        <v>6103</v>
      </c>
      <c r="J7677" s="33">
        <v>498</v>
      </c>
      <c r="K7677" s="33">
        <v>8400</v>
      </c>
      <c r="L7677" s="33">
        <v>1</v>
      </c>
      <c r="M7677" s="33">
        <v>1</v>
      </c>
      <c r="N7677" s="33">
        <v>236892.09</v>
      </c>
      <c r="O7677" s="33">
        <v>1242.5</v>
      </c>
      <c r="P7677" s="33">
        <v>2357</v>
      </c>
    </row>
    <row r="7678" spans="1:16">
      <c r="A7678" s="27" t="s">
        <v>1138</v>
      </c>
      <c r="B7678" s="31">
        <v>202410</v>
      </c>
      <c r="C7678" s="27" t="s">
        <v>137</v>
      </c>
      <c r="D7678" s="27" t="s">
        <v>211</v>
      </c>
      <c r="E7678" s="27" t="s">
        <v>35</v>
      </c>
      <c r="F7678" s="27" t="s">
        <v>257</v>
      </c>
      <c r="G7678" s="33">
        <v>259736.38</v>
      </c>
      <c r="H7678" s="33">
        <v>259736.38</v>
      </c>
      <c r="I7678" s="33">
        <v>6951</v>
      </c>
      <c r="J7678" s="33">
        <v>544</v>
      </c>
      <c r="K7678" s="33">
        <v>8400</v>
      </c>
      <c r="L7678" s="33">
        <v>1</v>
      </c>
      <c r="M7678" s="33">
        <v>1</v>
      </c>
      <c r="N7678" s="33">
        <v>260877.71</v>
      </c>
      <c r="O7678" s="33">
        <v>1472.6</v>
      </c>
      <c r="P7678" s="33">
        <v>2718</v>
      </c>
    </row>
    <row r="7679" spans="1:16">
      <c r="A7679" s="27" t="s">
        <v>1138</v>
      </c>
      <c r="B7679" s="31">
        <v>202411</v>
      </c>
      <c r="C7679" s="27" t="s">
        <v>137</v>
      </c>
      <c r="D7679" s="27" t="s">
        <v>211</v>
      </c>
      <c r="E7679" s="27" t="s">
        <v>35</v>
      </c>
      <c r="F7679" s="27" t="s">
        <v>257</v>
      </c>
      <c r="G7679" s="33">
        <v>303021.55</v>
      </c>
      <c r="H7679" s="33">
        <v>303021.55</v>
      </c>
      <c r="I7679" s="33">
        <v>7578</v>
      </c>
      <c r="J7679" s="33">
        <v>726</v>
      </c>
      <c r="K7679" s="33">
        <v>8400</v>
      </c>
      <c r="L7679" s="33">
        <v>1</v>
      </c>
      <c r="M7679" s="33">
        <v>1</v>
      </c>
      <c r="N7679" s="33">
        <v>315644.68</v>
      </c>
      <c r="O7679" s="33">
        <v>1726.5</v>
      </c>
      <c r="P7679" s="33">
        <v>3161</v>
      </c>
    </row>
    <row r="7680" spans="1:16">
      <c r="A7680" s="27" t="s">
        <v>1138</v>
      </c>
      <c r="B7680" s="31">
        <v>202412</v>
      </c>
      <c r="C7680" s="27" t="s">
        <v>137</v>
      </c>
      <c r="D7680" s="27" t="s">
        <v>211</v>
      </c>
      <c r="E7680" s="27" t="s">
        <v>35</v>
      </c>
      <c r="F7680" s="27" t="s">
        <v>257</v>
      </c>
      <c r="G7680" s="33">
        <v>348476.3</v>
      </c>
      <c r="H7680" s="33">
        <v>348476.3</v>
      </c>
      <c r="I7680" s="33">
        <v>8017</v>
      </c>
      <c r="J7680" s="33">
        <v>518</v>
      </c>
      <c r="K7680" s="33">
        <v>8400</v>
      </c>
      <c r="L7680" s="33">
        <v>1</v>
      </c>
      <c r="M7680" s="33">
        <v>1</v>
      </c>
      <c r="N7680" s="33">
        <v>363280.58</v>
      </c>
      <c r="O7680" s="33">
        <v>1986.6</v>
      </c>
      <c r="P7680" s="33">
        <v>3431</v>
      </c>
    </row>
    <row r="7681" spans="1:16">
      <c r="A7681" s="27" t="s">
        <v>1138</v>
      </c>
      <c r="B7681" s="31">
        <v>202501</v>
      </c>
      <c r="C7681" s="27" t="s">
        <v>137</v>
      </c>
      <c r="D7681" s="27" t="s">
        <v>211</v>
      </c>
      <c r="E7681" s="27" t="s">
        <v>35</v>
      </c>
      <c r="F7681" s="27" t="s">
        <v>257</v>
      </c>
      <c r="G7681" s="33">
        <v>186909.02</v>
      </c>
      <c r="H7681" s="33">
        <v>186909.02</v>
      </c>
      <c r="I7681" s="33">
        <v>4714</v>
      </c>
      <c r="J7681" s="33">
        <v>356</v>
      </c>
      <c r="K7681" s="33">
        <v>8400</v>
      </c>
      <c r="L7681" s="33">
        <v>1</v>
      </c>
      <c r="M7681" s="33">
        <v>1</v>
      </c>
      <c r="N7681" s="33">
        <v>185124.28</v>
      </c>
      <c r="O7681" s="33">
        <v>959</v>
      </c>
      <c r="P7681" s="33">
        <v>1936</v>
      </c>
    </row>
    <row r="7682" spans="1:16">
      <c r="A7682" s="27" t="s">
        <v>1138</v>
      </c>
      <c r="B7682" s="31">
        <v>202502</v>
      </c>
      <c r="C7682" s="27" t="s">
        <v>137</v>
      </c>
      <c r="D7682" s="27" t="s">
        <v>211</v>
      </c>
      <c r="E7682" s="27" t="s">
        <v>35</v>
      </c>
      <c r="F7682" s="27" t="s">
        <v>257</v>
      </c>
      <c r="G7682" s="33">
        <v>182321.45</v>
      </c>
      <c r="H7682" s="33">
        <v>182321.45</v>
      </c>
      <c r="I7682" s="33">
        <v>4646</v>
      </c>
      <c r="J7682" s="33">
        <v>323</v>
      </c>
      <c r="K7682" s="33">
        <v>8400</v>
      </c>
      <c r="L7682" s="33">
        <v>1</v>
      </c>
      <c r="M7682" s="33">
        <v>1</v>
      </c>
      <c r="N7682" s="33">
        <v>191222.79</v>
      </c>
      <c r="O7682" s="33">
        <v>1033.6</v>
      </c>
      <c r="P7682" s="33">
        <v>1953</v>
      </c>
    </row>
    <row r="7683" spans="1:16">
      <c r="A7683" s="27" t="s">
        <v>1138</v>
      </c>
      <c r="B7683" s="31">
        <v>202503</v>
      </c>
      <c r="C7683" s="27" t="s">
        <v>137</v>
      </c>
      <c r="D7683" s="27" t="s">
        <v>211</v>
      </c>
      <c r="E7683" s="27" t="s">
        <v>35</v>
      </c>
      <c r="F7683" s="27" t="s">
        <v>257</v>
      </c>
      <c r="G7683" s="33">
        <v>223030.99</v>
      </c>
      <c r="H7683" s="33">
        <v>223030.99</v>
      </c>
      <c r="I7683" s="33">
        <v>6335</v>
      </c>
      <c r="J7683" s="33">
        <v>511</v>
      </c>
      <c r="K7683" s="33">
        <v>8400</v>
      </c>
      <c r="L7683" s="33">
        <v>1</v>
      </c>
      <c r="M7683" s="33">
        <v>1</v>
      </c>
      <c r="N7683" s="33">
        <v>238931.16</v>
      </c>
      <c r="O7683" s="33">
        <v>1237.9</v>
      </c>
      <c r="P7683" s="33">
        <v>2540</v>
      </c>
    </row>
    <row r="7684" spans="1:16">
      <c r="A7684" s="27" t="s">
        <v>1138</v>
      </c>
      <c r="B7684" s="31">
        <v>202504</v>
      </c>
      <c r="C7684" s="27" t="s">
        <v>137</v>
      </c>
      <c r="D7684" s="27" t="s">
        <v>211</v>
      </c>
      <c r="E7684" s="27" t="s">
        <v>35</v>
      </c>
      <c r="F7684" s="27" t="s">
        <v>257</v>
      </c>
      <c r="G7684" s="33">
        <v>264462.99</v>
      </c>
      <c r="H7684" s="33">
        <v>264462.99</v>
      </c>
      <c r="I7684" s="33">
        <v>7075</v>
      </c>
      <c r="J7684" s="33">
        <v>582</v>
      </c>
      <c r="K7684" s="33">
        <v>8400</v>
      </c>
      <c r="L7684" s="33">
        <v>1</v>
      </c>
      <c r="M7684" s="33">
        <v>1</v>
      </c>
      <c r="N7684" s="33">
        <v>281893.96</v>
      </c>
      <c r="O7684" s="33">
        <v>1429.2</v>
      </c>
      <c r="P7684" s="33">
        <v>2770</v>
      </c>
    </row>
    <row r="7685" spans="1:16">
      <c r="A7685" s="27" t="s">
        <v>1138</v>
      </c>
      <c r="B7685" s="31">
        <v>202505</v>
      </c>
      <c r="C7685" s="27" t="s">
        <v>137</v>
      </c>
      <c r="D7685" s="27" t="s">
        <v>211</v>
      </c>
      <c r="E7685" s="27" t="s">
        <v>35</v>
      </c>
      <c r="F7685" s="27" t="s">
        <v>257</v>
      </c>
      <c r="G7685" s="33">
        <v>308641.3</v>
      </c>
      <c r="H7685" s="33">
        <v>308641.3</v>
      </c>
      <c r="I7685" s="33">
        <v>8046</v>
      </c>
      <c r="J7685" s="33">
        <v>602</v>
      </c>
      <c r="K7685" s="33">
        <v>8400</v>
      </c>
      <c r="L7685" s="33">
        <v>1</v>
      </c>
      <c r="M7685" s="33">
        <v>1</v>
      </c>
      <c r="N7685" s="33">
        <v>309543.05</v>
      </c>
      <c r="O7685" s="33">
        <v>1810.3</v>
      </c>
      <c r="P7685" s="33">
        <v>3352</v>
      </c>
    </row>
    <row r="7686" spans="1:16">
      <c r="A7686" s="27" t="s">
        <v>1138</v>
      </c>
      <c r="B7686" s="31">
        <v>202506</v>
      </c>
      <c r="C7686" s="27" t="s">
        <v>137</v>
      </c>
      <c r="D7686" s="27" t="s">
        <v>211</v>
      </c>
      <c r="E7686" s="27" t="s">
        <v>35</v>
      </c>
      <c r="F7686" s="27" t="s">
        <v>257</v>
      </c>
      <c r="G7686" s="33">
        <v>279032.72</v>
      </c>
      <c r="H7686" s="33">
        <v>279032.72</v>
      </c>
      <c r="I7686" s="33">
        <v>7068</v>
      </c>
      <c r="J7686" s="33">
        <v>577</v>
      </c>
      <c r="K7686" s="33">
        <v>8400</v>
      </c>
      <c r="L7686" s="33">
        <v>1</v>
      </c>
      <c r="M7686" s="33">
        <v>1</v>
      </c>
      <c r="N7686" s="33">
        <v>303189.35</v>
      </c>
      <c r="O7686" s="33">
        <v>1587.7</v>
      </c>
      <c r="P7686" s="33">
        <v>2915</v>
      </c>
    </row>
    <row r="7687" spans="1:16">
      <c r="A7687" s="27" t="s">
        <v>1138</v>
      </c>
      <c r="B7687" s="31">
        <v>202507</v>
      </c>
      <c r="C7687" s="27" t="s">
        <v>137</v>
      </c>
      <c r="D7687" s="27" t="s">
        <v>211</v>
      </c>
      <c r="E7687" s="27" t="s">
        <v>35</v>
      </c>
      <c r="F7687" s="27" t="s">
        <v>257</v>
      </c>
      <c r="G7687" s="33">
        <v>263873.22</v>
      </c>
      <c r="H7687" s="33">
        <v>263873.22</v>
      </c>
      <c r="I7687" s="33">
        <v>6826</v>
      </c>
      <c r="J7687" s="33">
        <v>545</v>
      </c>
      <c r="K7687" s="33">
        <v>8400</v>
      </c>
      <c r="L7687" s="33">
        <v>1</v>
      </c>
      <c r="M7687" s="33">
        <v>1</v>
      </c>
      <c r="N7687" s="33">
        <v>270267.18</v>
      </c>
      <c r="O7687" s="33">
        <v>1581.4</v>
      </c>
      <c r="P7687" s="33">
        <v>2746</v>
      </c>
    </row>
    <row r="7688" spans="1:16">
      <c r="A7688" s="27" t="s">
        <v>1138</v>
      </c>
      <c r="B7688" s="31">
        <v>202508</v>
      </c>
      <c r="C7688" s="27" t="s">
        <v>137</v>
      </c>
      <c r="D7688" s="27" t="s">
        <v>211</v>
      </c>
      <c r="E7688" s="27" t="s">
        <v>35</v>
      </c>
      <c r="F7688" s="27" t="s">
        <v>257</v>
      </c>
      <c r="G7688" s="33">
        <v>242131.47</v>
      </c>
      <c r="H7688" s="33">
        <v>242131.47</v>
      </c>
      <c r="I7688" s="33">
        <v>6095</v>
      </c>
      <c r="J7688" s="33">
        <v>399</v>
      </c>
      <c r="K7688" s="33">
        <v>8400</v>
      </c>
      <c r="L7688" s="33">
        <v>1</v>
      </c>
      <c r="M7688" s="33">
        <v>1</v>
      </c>
      <c r="N7688" s="33">
        <v>260973.41</v>
      </c>
      <c r="O7688" s="33">
        <v>1514.7</v>
      </c>
      <c r="P7688" s="33">
        <v>2432</v>
      </c>
    </row>
    <row r="7689" spans="1:16">
      <c r="A7689" s="27" t="s">
        <v>1138</v>
      </c>
      <c r="B7689" s="31">
        <v>202509</v>
      </c>
      <c r="C7689" s="27" t="s">
        <v>137</v>
      </c>
      <c r="D7689" s="27" t="s">
        <v>211</v>
      </c>
      <c r="E7689" s="27" t="s">
        <v>35</v>
      </c>
      <c r="F7689" s="27" t="s">
        <v>257</v>
      </c>
      <c r="G7689" s="33">
        <v>226524.79</v>
      </c>
      <c r="H7689" s="33">
        <v>226524.79</v>
      </c>
      <c r="I7689" s="33">
        <v>5792</v>
      </c>
      <c r="J7689" s="33">
        <v>399</v>
      </c>
      <c r="K7689" s="33">
        <v>8400</v>
      </c>
      <c r="L7689" s="33">
        <v>1</v>
      </c>
      <c r="M7689" s="33">
        <v>1</v>
      </c>
      <c r="N7689" s="33">
        <v>251579.4</v>
      </c>
      <c r="O7689" s="33">
        <v>1264.7</v>
      </c>
      <c r="P7689" s="33">
        <v>2371</v>
      </c>
    </row>
    <row r="7690" spans="1:16">
      <c r="A7690" s="27" t="s">
        <v>1138</v>
      </c>
      <c r="B7690" s="31">
        <v>202510</v>
      </c>
      <c r="C7690" s="27" t="s">
        <v>137</v>
      </c>
      <c r="D7690" s="27" t="s">
        <v>211</v>
      </c>
      <c r="E7690" s="27" t="s">
        <v>35</v>
      </c>
      <c r="F7690" s="27" t="s">
        <v>257</v>
      </c>
      <c r="G7690" s="33">
        <v>255353.75</v>
      </c>
      <c r="H7690" s="33">
        <v>255353.75</v>
      </c>
      <c r="I7690" s="33">
        <v>6441</v>
      </c>
      <c r="J7690" s="33">
        <v>512</v>
      </c>
      <c r="K7690" s="33">
        <v>8400</v>
      </c>
      <c r="L7690" s="33">
        <v>1</v>
      </c>
      <c r="M7690" s="33">
        <v>1</v>
      </c>
      <c r="N7690" s="33">
        <v>277052.13</v>
      </c>
      <c r="O7690" s="33">
        <v>1394.5</v>
      </c>
      <c r="P7690" s="33">
        <v>2596</v>
      </c>
    </row>
    <row r="7691" spans="1:16">
      <c r="A7691" s="27" t="s">
        <v>1138</v>
      </c>
      <c r="B7691" s="31">
        <v>202511</v>
      </c>
      <c r="C7691" s="27" t="s">
        <v>137</v>
      </c>
      <c r="D7691" s="27" t="s">
        <v>211</v>
      </c>
      <c r="E7691" s="27" t="s">
        <v>35</v>
      </c>
      <c r="F7691" s="27" t="s">
        <v>257</v>
      </c>
      <c r="G7691" s="33">
        <v>313990.86</v>
      </c>
      <c r="H7691" s="33">
        <v>313990.86</v>
      </c>
      <c r="I7691" s="33">
        <v>7575</v>
      </c>
      <c r="J7691" s="33">
        <v>495</v>
      </c>
      <c r="K7691" s="33">
        <v>8400</v>
      </c>
      <c r="L7691" s="33">
        <v>1</v>
      </c>
      <c r="M7691" s="33">
        <v>1</v>
      </c>
      <c r="N7691" s="33">
        <v>335214.66</v>
      </c>
      <c r="O7691" s="33">
        <v>1660.9</v>
      </c>
      <c r="P7691" s="33">
        <v>3199</v>
      </c>
    </row>
    <row r="7692" spans="1:16">
      <c r="A7692" s="27" t="s">
        <v>1138</v>
      </c>
      <c r="B7692" s="31">
        <v>202512</v>
      </c>
      <c r="C7692" s="27" t="s">
        <v>137</v>
      </c>
      <c r="D7692" s="27" t="s">
        <v>211</v>
      </c>
      <c r="E7692" s="27" t="s">
        <v>35</v>
      </c>
      <c r="F7692" s="27" t="s">
        <v>257</v>
      </c>
      <c r="G7692" s="33">
        <v>357178.68</v>
      </c>
      <c r="H7692" s="33">
        <v>357178.68</v>
      </c>
      <c r="I7692" s="33">
        <v>8958</v>
      </c>
      <c r="J7692" s="33">
        <v>706</v>
      </c>
      <c r="K7692" s="33">
        <v>8400</v>
      </c>
      <c r="L7692" s="33">
        <v>1</v>
      </c>
      <c r="M7692" s="33">
        <v>1</v>
      </c>
      <c r="N7692" s="33">
        <v>385803.98</v>
      </c>
      <c r="O7692" s="33">
        <v>2078.3</v>
      </c>
      <c r="P7692" s="33">
        <v>3632</v>
      </c>
    </row>
    <row r="7693" spans="1:16">
      <c r="A7693" s="27" t="s">
        <v>1138</v>
      </c>
      <c r="B7693" s="31">
        <v>202601</v>
      </c>
      <c r="C7693" s="27" t="s">
        <v>137</v>
      </c>
      <c r="D7693" s="27" t="s">
        <v>211</v>
      </c>
      <c r="E7693" s="27" t="s">
        <v>35</v>
      </c>
      <c r="F7693" s="27" t="s">
        <v>257</v>
      </c>
      <c r="G7693" s="33">
        <v>192375.64</v>
      </c>
      <c r="H7693" s="33">
        <v>192375.64</v>
      </c>
      <c r="I7693" s="33">
        <v>4664</v>
      </c>
      <c r="J7693" s="33">
        <v>361</v>
      </c>
      <c r="K7693" s="33">
        <v>8400</v>
      </c>
      <c r="L7693" s="33">
        <v>1</v>
      </c>
      <c r="M7693" s="33">
        <v>1</v>
      </c>
      <c r="N7693" s="33">
        <v>196601.98</v>
      </c>
      <c r="O7693" s="33">
        <v>1024.6</v>
      </c>
      <c r="P7693" s="33">
        <v>1943</v>
      </c>
    </row>
    <row r="7694" spans="1:16">
      <c r="A7694" s="27" t="s">
        <v>1138</v>
      </c>
      <c r="B7694" s="31">
        <v>202602</v>
      </c>
      <c r="C7694" s="27" t="s">
        <v>137</v>
      </c>
      <c r="D7694" s="27" t="s">
        <v>211</v>
      </c>
      <c r="E7694" s="27" t="s">
        <v>35</v>
      </c>
      <c r="F7694" s="27" t="s">
        <v>257</v>
      </c>
      <c r="G7694" s="33">
        <v>193971.15</v>
      </c>
      <c r="H7694" s="33">
        <v>193971.15</v>
      </c>
      <c r="I7694" s="33">
        <v>4782</v>
      </c>
      <c r="J7694" s="33">
        <v>369</v>
      </c>
      <c r="K7694" s="33">
        <v>8400</v>
      </c>
      <c r="L7694" s="33">
        <v>1</v>
      </c>
      <c r="M7694" s="33">
        <v>1</v>
      </c>
      <c r="N7694" s="33">
        <v>203078.6</v>
      </c>
      <c r="O7694" s="33">
        <v>1102.7</v>
      </c>
      <c r="P7694" s="33">
        <v>2019</v>
      </c>
    </row>
    <row r="7695" spans="1:16">
      <c r="A7695" s="27" t="s">
        <v>1138</v>
      </c>
      <c r="B7695" s="31">
        <v>202603</v>
      </c>
      <c r="C7695" s="27" t="s">
        <v>137</v>
      </c>
      <c r="D7695" s="27" t="s">
        <v>211</v>
      </c>
      <c r="E7695" s="27" t="s">
        <v>35</v>
      </c>
      <c r="F7695" s="27" t="s">
        <v>257</v>
      </c>
      <c r="G7695" s="33">
        <v>256790.5</v>
      </c>
      <c r="H7695" s="33">
        <v>256790.5</v>
      </c>
      <c r="I7695" s="33">
        <v>6915</v>
      </c>
      <c r="J7695" s="33">
        <v>502</v>
      </c>
      <c r="K7695" s="33">
        <v>8400</v>
      </c>
      <c r="L7695" s="33">
        <v>1</v>
      </c>
      <c r="M7695" s="33">
        <v>1</v>
      </c>
      <c r="N7695" s="33">
        <v>253744.89</v>
      </c>
      <c r="O7695" s="33">
        <v>1179</v>
      </c>
      <c r="P7695" s="33">
        <v>2736</v>
      </c>
    </row>
    <row r="7696" spans="1:16">
      <c r="A7696" s="27" t="s">
        <v>1138</v>
      </c>
      <c r="B7696" s="31">
        <v>202604</v>
      </c>
      <c r="C7696" s="27" t="s">
        <v>137</v>
      </c>
      <c r="D7696" s="27" t="s">
        <v>211</v>
      </c>
      <c r="E7696" s="27" t="s">
        <v>35</v>
      </c>
      <c r="F7696" s="27" t="s">
        <v>257</v>
      </c>
      <c r="G7696" s="33">
        <v>287572.64</v>
      </c>
      <c r="H7696" s="33">
        <v>287572.64</v>
      </c>
      <c r="I7696" s="33">
        <v>7398</v>
      </c>
      <c r="J7696" s="33">
        <v>490</v>
      </c>
      <c r="K7696" s="33">
        <v>8400</v>
      </c>
      <c r="L7696" s="33">
        <v>1</v>
      </c>
      <c r="M7696" s="33">
        <v>1</v>
      </c>
      <c r="N7696" s="33">
        <v>299371.38</v>
      </c>
      <c r="O7696" s="33">
        <v>1727.4</v>
      </c>
      <c r="P7696" s="33">
        <v>2960</v>
      </c>
    </row>
    <row r="7697" spans="1:16">
      <c r="A7697" s="27" t="s">
        <v>1138</v>
      </c>
      <c r="B7697" s="31">
        <v>202605</v>
      </c>
      <c r="C7697" s="27" t="s">
        <v>137</v>
      </c>
      <c r="D7697" s="27" t="s">
        <v>211</v>
      </c>
      <c r="E7697" s="27" t="s">
        <v>35</v>
      </c>
      <c r="F7697" s="27" t="s">
        <v>257</v>
      </c>
      <c r="G7697" s="33">
        <v>306939.27</v>
      </c>
      <c r="H7697" s="33">
        <v>306939.27</v>
      </c>
      <c r="I7697" s="33">
        <v>7795</v>
      </c>
      <c r="J7697" s="33">
        <v>545</v>
      </c>
      <c r="K7697" s="33">
        <v>8400</v>
      </c>
      <c r="L7697" s="33">
        <v>1</v>
      </c>
      <c r="M7697" s="33">
        <v>1</v>
      </c>
      <c r="N7697" s="33">
        <v>328734.72</v>
      </c>
      <c r="O7697" s="33">
        <v>1775.4</v>
      </c>
      <c r="P7697" s="33">
        <v>3218</v>
      </c>
    </row>
    <row r="7698" spans="1:16">
      <c r="A7698" s="27" t="s">
        <v>1138</v>
      </c>
      <c r="B7698" s="31">
        <v>202606</v>
      </c>
      <c r="C7698" s="27" t="s">
        <v>137</v>
      </c>
      <c r="D7698" s="27" t="s">
        <v>211</v>
      </c>
      <c r="E7698" s="27" t="s">
        <v>35</v>
      </c>
      <c r="F7698" s="27" t="s">
        <v>257</v>
      </c>
      <c r="G7698" s="33">
        <v>330510.14</v>
      </c>
      <c r="H7698" s="33">
        <v>330510.14</v>
      </c>
      <c r="I7698" s="33">
        <v>7852</v>
      </c>
      <c r="J7698" s="33">
        <v>557</v>
      </c>
      <c r="K7698" s="33">
        <v>8400</v>
      </c>
      <c r="L7698" s="33">
        <v>1</v>
      </c>
      <c r="M7698" s="33">
        <v>1</v>
      </c>
      <c r="N7698" s="33">
        <v>321987.09</v>
      </c>
      <c r="O7698" s="33">
        <v>1800.9</v>
      </c>
      <c r="P7698" s="33">
        <v>3309</v>
      </c>
    </row>
    <row r="7699" spans="1:16">
      <c r="A7699" s="27" t="s">
        <v>1138</v>
      </c>
      <c r="B7699" s="31">
        <v>202607</v>
      </c>
      <c r="C7699" s="27" t="s">
        <v>137</v>
      </c>
      <c r="D7699" s="27" t="s">
        <v>211</v>
      </c>
      <c r="E7699" s="27" t="s">
        <v>35</v>
      </c>
      <c r="F7699" s="27" t="s">
        <v>257</v>
      </c>
      <c r="G7699" s="33">
        <v>274800.14</v>
      </c>
      <c r="H7699" s="33">
        <v>274800.14</v>
      </c>
      <c r="I7699" s="33">
        <v>7224</v>
      </c>
      <c r="J7699" s="33">
        <v>508</v>
      </c>
      <c r="K7699" s="33">
        <v>8400</v>
      </c>
      <c r="L7699" s="33">
        <v>1</v>
      </c>
      <c r="M7699" s="33">
        <v>1</v>
      </c>
      <c r="N7699" s="33">
        <v>287023.75</v>
      </c>
      <c r="O7699" s="33">
        <v>1392.9</v>
      </c>
      <c r="P7699" s="33">
        <v>3030</v>
      </c>
    </row>
    <row r="7700" spans="1:16">
      <c r="A7700" s="27" t="s">
        <v>1140</v>
      </c>
      <c r="B7700" s="31">
        <v>202408</v>
      </c>
      <c r="C7700" s="27" t="s">
        <v>137</v>
      </c>
      <c r="D7700" s="27" t="s">
        <v>211</v>
      </c>
      <c r="E7700" s="27" t="s">
        <v>35</v>
      </c>
      <c r="F7700" s="27" t="s">
        <v>257</v>
      </c>
      <c r="G7700" s="33">
        <v>329828.58</v>
      </c>
      <c r="H7700" s="33">
        <v>329828.58</v>
      </c>
      <c r="I7700" s="33">
        <v>8197</v>
      </c>
      <c r="J7700" s="33">
        <v>648</v>
      </c>
      <c r="K7700" s="33">
        <v>10900</v>
      </c>
      <c r="L7700" s="33">
        <v>1</v>
      </c>
      <c r="M7700" s="33">
        <v>1</v>
      </c>
      <c r="N7700" s="33">
        <v>325915.99</v>
      </c>
      <c r="O7700" s="33">
        <v>1874.1</v>
      </c>
      <c r="P7700" s="33">
        <v>3409</v>
      </c>
    </row>
    <row r="7701" spans="1:16">
      <c r="A7701" s="27" t="s">
        <v>1140</v>
      </c>
      <c r="B7701" s="31">
        <v>202409</v>
      </c>
      <c r="C7701" s="27" t="s">
        <v>137</v>
      </c>
      <c r="D7701" s="27" t="s">
        <v>211</v>
      </c>
      <c r="E7701" s="27" t="s">
        <v>35</v>
      </c>
      <c r="F7701" s="27" t="s">
        <v>257</v>
      </c>
      <c r="G7701" s="33">
        <v>328680.92</v>
      </c>
      <c r="H7701" s="33">
        <v>328680.92</v>
      </c>
      <c r="I7701" s="33">
        <v>8289</v>
      </c>
      <c r="J7701" s="33">
        <v>631</v>
      </c>
      <c r="K7701" s="33">
        <v>10900</v>
      </c>
      <c r="L7701" s="33">
        <v>1</v>
      </c>
      <c r="M7701" s="33">
        <v>1</v>
      </c>
      <c r="N7701" s="33">
        <v>314184.31</v>
      </c>
      <c r="O7701" s="33">
        <v>1723</v>
      </c>
      <c r="P7701" s="33">
        <v>3493</v>
      </c>
    </row>
    <row r="7702" spans="1:16">
      <c r="A7702" s="27" t="s">
        <v>1140</v>
      </c>
      <c r="B7702" s="31">
        <v>202410</v>
      </c>
      <c r="C7702" s="27" t="s">
        <v>137</v>
      </c>
      <c r="D7702" s="27" t="s">
        <v>211</v>
      </c>
      <c r="E7702" s="27" t="s">
        <v>35</v>
      </c>
      <c r="F7702" s="27" t="s">
        <v>257</v>
      </c>
      <c r="G7702" s="33">
        <v>380254.74</v>
      </c>
      <c r="H7702" s="33">
        <v>380254.74</v>
      </c>
      <c r="I7702" s="33">
        <v>9632</v>
      </c>
      <c r="J7702" s="33">
        <v>756</v>
      </c>
      <c r="K7702" s="33">
        <v>10900</v>
      </c>
      <c r="L7702" s="33">
        <v>1</v>
      </c>
      <c r="M7702" s="33">
        <v>1</v>
      </c>
      <c r="N7702" s="33">
        <v>345995.86</v>
      </c>
      <c r="O7702" s="33">
        <v>2103.6</v>
      </c>
      <c r="P7702" s="33">
        <v>3893</v>
      </c>
    </row>
    <row r="7703" spans="1:16">
      <c r="A7703" s="27" t="s">
        <v>1140</v>
      </c>
      <c r="B7703" s="31">
        <v>202411</v>
      </c>
      <c r="C7703" s="27" t="s">
        <v>137</v>
      </c>
      <c r="D7703" s="27" t="s">
        <v>211</v>
      </c>
      <c r="E7703" s="27" t="s">
        <v>35</v>
      </c>
      <c r="F7703" s="27" t="s">
        <v>257</v>
      </c>
      <c r="G7703" s="33">
        <v>481919.31</v>
      </c>
      <c r="H7703" s="33">
        <v>481919.31</v>
      </c>
      <c r="I7703" s="33">
        <v>11482</v>
      </c>
      <c r="J7703" s="33">
        <v>880</v>
      </c>
      <c r="K7703" s="33">
        <v>10900</v>
      </c>
      <c r="L7703" s="33">
        <v>1</v>
      </c>
      <c r="M7703" s="33">
        <v>1</v>
      </c>
      <c r="N7703" s="33">
        <v>418631.99</v>
      </c>
      <c r="O7703" s="33">
        <v>2617.6</v>
      </c>
      <c r="P7703" s="33">
        <v>4887</v>
      </c>
    </row>
    <row r="7704" spans="1:16">
      <c r="A7704" s="27" t="s">
        <v>1140</v>
      </c>
      <c r="B7704" s="31">
        <v>202412</v>
      </c>
      <c r="C7704" s="27" t="s">
        <v>137</v>
      </c>
      <c r="D7704" s="27" t="s">
        <v>211</v>
      </c>
      <c r="E7704" s="27" t="s">
        <v>35</v>
      </c>
      <c r="F7704" s="27" t="s">
        <v>257</v>
      </c>
      <c r="G7704" s="33">
        <v>540837.92</v>
      </c>
      <c r="H7704" s="33">
        <v>540837.92</v>
      </c>
      <c r="I7704" s="33">
        <v>14548</v>
      </c>
      <c r="J7704" s="33">
        <v>1128</v>
      </c>
      <c r="K7704" s="33">
        <v>10900</v>
      </c>
      <c r="L7704" s="33">
        <v>1</v>
      </c>
      <c r="M7704" s="33">
        <v>1</v>
      </c>
      <c r="N7704" s="33">
        <v>481810.33</v>
      </c>
      <c r="O7704" s="33">
        <v>3055.6</v>
      </c>
      <c r="P7704" s="33">
        <v>5977</v>
      </c>
    </row>
    <row r="7705" spans="1:16">
      <c r="A7705" s="27" t="s">
        <v>1140</v>
      </c>
      <c r="B7705" s="31">
        <v>202501</v>
      </c>
      <c r="C7705" s="27" t="s">
        <v>137</v>
      </c>
      <c r="D7705" s="27" t="s">
        <v>211</v>
      </c>
      <c r="E7705" s="27" t="s">
        <v>35</v>
      </c>
      <c r="F7705" s="27" t="s">
        <v>257</v>
      </c>
      <c r="G7705" s="33">
        <v>251693.76</v>
      </c>
      <c r="H7705" s="33">
        <v>251693.76</v>
      </c>
      <c r="I7705" s="33">
        <v>6457</v>
      </c>
      <c r="J7705" s="33">
        <v>469</v>
      </c>
      <c r="K7705" s="33">
        <v>10900</v>
      </c>
      <c r="L7705" s="33">
        <v>1</v>
      </c>
      <c r="M7705" s="33">
        <v>1</v>
      </c>
      <c r="N7705" s="33">
        <v>245525.9</v>
      </c>
      <c r="O7705" s="33">
        <v>1311.7</v>
      </c>
      <c r="P7705" s="33">
        <v>2637</v>
      </c>
    </row>
    <row r="7706" spans="1:16">
      <c r="A7706" s="27" t="s">
        <v>1140</v>
      </c>
      <c r="B7706" s="31">
        <v>202502</v>
      </c>
      <c r="C7706" s="27" t="s">
        <v>137</v>
      </c>
      <c r="D7706" s="27" t="s">
        <v>211</v>
      </c>
      <c r="E7706" s="27" t="s">
        <v>35</v>
      </c>
      <c r="F7706" s="27" t="s">
        <v>257</v>
      </c>
      <c r="G7706" s="33">
        <v>243942.12</v>
      </c>
      <c r="H7706" s="33">
        <v>243942.12</v>
      </c>
      <c r="I7706" s="33">
        <v>6110</v>
      </c>
      <c r="J7706" s="33">
        <v>421</v>
      </c>
      <c r="K7706" s="33">
        <v>10900</v>
      </c>
      <c r="L7706" s="33">
        <v>1</v>
      </c>
      <c r="M7706" s="33">
        <v>1</v>
      </c>
      <c r="N7706" s="33">
        <v>253614.2</v>
      </c>
      <c r="O7706" s="33">
        <v>1515.9</v>
      </c>
      <c r="P7706" s="33">
        <v>2488</v>
      </c>
    </row>
    <row r="7707" spans="1:16">
      <c r="A7707" s="27" t="s">
        <v>1140</v>
      </c>
      <c r="B7707" s="31">
        <v>202503</v>
      </c>
      <c r="C7707" s="27" t="s">
        <v>137</v>
      </c>
      <c r="D7707" s="27" t="s">
        <v>211</v>
      </c>
      <c r="E7707" s="27" t="s">
        <v>35</v>
      </c>
      <c r="F7707" s="27" t="s">
        <v>257</v>
      </c>
      <c r="G7707" s="33">
        <v>337048.13</v>
      </c>
      <c r="H7707" s="33">
        <v>337048.13</v>
      </c>
      <c r="I7707" s="33">
        <v>8259</v>
      </c>
      <c r="J7707" s="33">
        <v>651</v>
      </c>
      <c r="K7707" s="33">
        <v>10900</v>
      </c>
      <c r="L7707" s="33">
        <v>1</v>
      </c>
      <c r="M7707" s="33">
        <v>1</v>
      </c>
      <c r="N7707" s="33">
        <v>316888.68</v>
      </c>
      <c r="O7707" s="33">
        <v>2086.7</v>
      </c>
      <c r="P7707" s="33">
        <v>3492</v>
      </c>
    </row>
    <row r="7708" spans="1:16">
      <c r="A7708" s="27" t="s">
        <v>1140</v>
      </c>
      <c r="B7708" s="31">
        <v>202504</v>
      </c>
      <c r="C7708" s="27" t="s">
        <v>137</v>
      </c>
      <c r="D7708" s="27" t="s">
        <v>211</v>
      </c>
      <c r="E7708" s="27" t="s">
        <v>35</v>
      </c>
      <c r="F7708" s="27" t="s">
        <v>257</v>
      </c>
      <c r="G7708" s="33">
        <v>408710.93</v>
      </c>
      <c r="H7708" s="33">
        <v>408710.93</v>
      </c>
      <c r="I7708" s="33">
        <v>9666</v>
      </c>
      <c r="J7708" s="33">
        <v>796</v>
      </c>
      <c r="K7708" s="33">
        <v>10900</v>
      </c>
      <c r="L7708" s="33">
        <v>1</v>
      </c>
      <c r="M7708" s="33">
        <v>1</v>
      </c>
      <c r="N7708" s="33">
        <v>373869.2</v>
      </c>
      <c r="O7708" s="33">
        <v>2362.1</v>
      </c>
      <c r="P7708" s="33">
        <v>4005</v>
      </c>
    </row>
    <row r="7709" spans="1:16">
      <c r="A7709" s="27" t="s">
        <v>1140</v>
      </c>
      <c r="B7709" s="31">
        <v>202505</v>
      </c>
      <c r="C7709" s="27" t="s">
        <v>137</v>
      </c>
      <c r="D7709" s="27" t="s">
        <v>211</v>
      </c>
      <c r="E7709" s="27" t="s">
        <v>35</v>
      </c>
      <c r="F7709" s="27" t="s">
        <v>257</v>
      </c>
      <c r="G7709" s="33">
        <v>382810.51</v>
      </c>
      <c r="H7709" s="33">
        <v>382810.51</v>
      </c>
      <c r="I7709" s="33">
        <v>9723</v>
      </c>
      <c r="J7709" s="33">
        <v>772</v>
      </c>
      <c r="K7709" s="33">
        <v>10900</v>
      </c>
      <c r="L7709" s="33">
        <v>1</v>
      </c>
      <c r="M7709" s="33">
        <v>1</v>
      </c>
      <c r="N7709" s="33">
        <v>410539.54</v>
      </c>
      <c r="O7709" s="33">
        <v>1953.5</v>
      </c>
      <c r="P7709" s="33">
        <v>4092</v>
      </c>
    </row>
    <row r="7710" spans="1:16">
      <c r="A7710" s="27" t="s">
        <v>1140</v>
      </c>
      <c r="B7710" s="31">
        <v>202506</v>
      </c>
      <c r="C7710" s="27" t="s">
        <v>137</v>
      </c>
      <c r="D7710" s="27" t="s">
        <v>211</v>
      </c>
      <c r="E7710" s="27" t="s">
        <v>35</v>
      </c>
      <c r="F7710" s="27" t="s">
        <v>257</v>
      </c>
      <c r="G7710" s="33">
        <v>392622.24</v>
      </c>
      <c r="H7710" s="33">
        <v>392622.24</v>
      </c>
      <c r="I7710" s="33">
        <v>9111</v>
      </c>
      <c r="J7710" s="33">
        <v>796</v>
      </c>
      <c r="K7710" s="33">
        <v>10900</v>
      </c>
      <c r="L7710" s="33">
        <v>1</v>
      </c>
      <c r="M7710" s="33">
        <v>1</v>
      </c>
      <c r="N7710" s="33">
        <v>402112.77</v>
      </c>
      <c r="O7710" s="33">
        <v>2178.1</v>
      </c>
      <c r="P7710" s="33">
        <v>3823</v>
      </c>
    </row>
    <row r="7711" spans="1:16">
      <c r="A7711" s="27" t="s">
        <v>1140</v>
      </c>
      <c r="B7711" s="31">
        <v>202507</v>
      </c>
      <c r="C7711" s="27" t="s">
        <v>137</v>
      </c>
      <c r="D7711" s="27" t="s">
        <v>211</v>
      </c>
      <c r="E7711" s="27" t="s">
        <v>35</v>
      </c>
      <c r="F7711" s="27" t="s">
        <v>257</v>
      </c>
      <c r="G7711" s="33">
        <v>376228.87</v>
      </c>
      <c r="H7711" s="33">
        <v>376228.87</v>
      </c>
      <c r="I7711" s="33">
        <v>10146</v>
      </c>
      <c r="J7711" s="33">
        <v>763</v>
      </c>
      <c r="K7711" s="33">
        <v>10900</v>
      </c>
      <c r="L7711" s="33">
        <v>1</v>
      </c>
      <c r="M7711" s="33">
        <v>1</v>
      </c>
      <c r="N7711" s="33">
        <v>358448.89</v>
      </c>
      <c r="O7711" s="33">
        <v>1954</v>
      </c>
      <c r="P7711" s="33">
        <v>3941</v>
      </c>
    </row>
    <row r="7712" spans="1:16">
      <c r="A7712" s="27" t="s">
        <v>1140</v>
      </c>
      <c r="B7712" s="31">
        <v>202508</v>
      </c>
      <c r="C7712" s="27" t="s">
        <v>137</v>
      </c>
      <c r="D7712" s="27" t="s">
        <v>211</v>
      </c>
      <c r="E7712" s="27" t="s">
        <v>35</v>
      </c>
      <c r="F7712" s="27" t="s">
        <v>257</v>
      </c>
      <c r="G7712" s="33">
        <v>401575.96</v>
      </c>
      <c r="H7712" s="33">
        <v>401575.96</v>
      </c>
      <c r="I7712" s="33">
        <v>10780</v>
      </c>
      <c r="J7712" s="33">
        <v>816</v>
      </c>
      <c r="K7712" s="33">
        <v>10900</v>
      </c>
      <c r="L7712" s="33">
        <v>1</v>
      </c>
      <c r="M7712" s="33">
        <v>1</v>
      </c>
      <c r="N7712" s="33">
        <v>346122.78</v>
      </c>
      <c r="O7712" s="33">
        <v>2247.8</v>
      </c>
      <c r="P7712" s="33">
        <v>4210</v>
      </c>
    </row>
    <row r="7713" spans="1:16">
      <c r="A7713" s="27" t="s">
        <v>1140</v>
      </c>
      <c r="B7713" s="31">
        <v>202509</v>
      </c>
      <c r="C7713" s="27" t="s">
        <v>137</v>
      </c>
      <c r="D7713" s="27" t="s">
        <v>211</v>
      </c>
      <c r="E7713" s="27" t="s">
        <v>35</v>
      </c>
      <c r="F7713" s="27" t="s">
        <v>257</v>
      </c>
      <c r="G7713" s="33">
        <v>380311.86</v>
      </c>
      <c r="H7713" s="33">
        <v>380311.86</v>
      </c>
      <c r="I7713" s="33">
        <v>9549</v>
      </c>
      <c r="J7713" s="33">
        <v>760</v>
      </c>
      <c r="K7713" s="33">
        <v>10900</v>
      </c>
      <c r="L7713" s="33">
        <v>1</v>
      </c>
      <c r="M7713" s="33">
        <v>1</v>
      </c>
      <c r="N7713" s="33">
        <v>333663.74</v>
      </c>
      <c r="O7713" s="33">
        <v>2100.7</v>
      </c>
      <c r="P7713" s="33">
        <v>3865</v>
      </c>
    </row>
    <row r="7714" spans="1:16">
      <c r="A7714" s="27" t="s">
        <v>1140</v>
      </c>
      <c r="B7714" s="31">
        <v>202510</v>
      </c>
      <c r="C7714" s="27" t="s">
        <v>137</v>
      </c>
      <c r="D7714" s="27" t="s">
        <v>211</v>
      </c>
      <c r="E7714" s="27" t="s">
        <v>35</v>
      </c>
      <c r="F7714" s="27" t="s">
        <v>257</v>
      </c>
      <c r="G7714" s="33">
        <v>405810.17</v>
      </c>
      <c r="H7714" s="33">
        <v>405810.17</v>
      </c>
      <c r="I7714" s="33">
        <v>10852</v>
      </c>
      <c r="J7714" s="33">
        <v>772</v>
      </c>
      <c r="K7714" s="33">
        <v>10900</v>
      </c>
      <c r="L7714" s="33">
        <v>1</v>
      </c>
      <c r="M7714" s="33">
        <v>1</v>
      </c>
      <c r="N7714" s="33">
        <v>367447.61</v>
      </c>
      <c r="O7714" s="33">
        <v>2271.5</v>
      </c>
      <c r="P7714" s="33">
        <v>4322</v>
      </c>
    </row>
    <row r="7715" spans="1:16">
      <c r="A7715" s="27" t="s">
        <v>1140</v>
      </c>
      <c r="B7715" s="31">
        <v>202511</v>
      </c>
      <c r="C7715" s="27" t="s">
        <v>137</v>
      </c>
      <c r="D7715" s="27" t="s">
        <v>211</v>
      </c>
      <c r="E7715" s="27" t="s">
        <v>35</v>
      </c>
      <c r="F7715" s="27" t="s">
        <v>257</v>
      </c>
      <c r="G7715" s="33">
        <v>473725.43</v>
      </c>
      <c r="H7715" s="33">
        <v>473725.43</v>
      </c>
      <c r="I7715" s="33">
        <v>12110</v>
      </c>
      <c r="J7715" s="33">
        <v>834</v>
      </c>
      <c r="K7715" s="33">
        <v>10900</v>
      </c>
      <c r="L7715" s="33">
        <v>1</v>
      </c>
      <c r="M7715" s="33">
        <v>1</v>
      </c>
      <c r="N7715" s="33">
        <v>444587.17</v>
      </c>
      <c r="O7715" s="33">
        <v>2657.8</v>
      </c>
      <c r="P7715" s="33">
        <v>4986</v>
      </c>
    </row>
    <row r="7716" spans="1:16">
      <c r="A7716" s="27" t="s">
        <v>1140</v>
      </c>
      <c r="B7716" s="31">
        <v>202512</v>
      </c>
      <c r="C7716" s="27" t="s">
        <v>137</v>
      </c>
      <c r="D7716" s="27" t="s">
        <v>211</v>
      </c>
      <c r="E7716" s="27" t="s">
        <v>35</v>
      </c>
      <c r="F7716" s="27" t="s">
        <v>257</v>
      </c>
      <c r="G7716" s="33">
        <v>544458.88</v>
      </c>
      <c r="H7716" s="33">
        <v>544458.88</v>
      </c>
      <c r="I7716" s="33">
        <v>13371</v>
      </c>
      <c r="J7716" s="33">
        <v>922</v>
      </c>
      <c r="K7716" s="33">
        <v>10900</v>
      </c>
      <c r="L7716" s="33">
        <v>1</v>
      </c>
      <c r="M7716" s="33">
        <v>1</v>
      </c>
      <c r="N7716" s="33">
        <v>511682.58</v>
      </c>
      <c r="O7716" s="33">
        <v>3007.1</v>
      </c>
      <c r="P7716" s="33">
        <v>5444</v>
      </c>
    </row>
    <row r="7717" spans="1:16">
      <c r="A7717" s="27" t="s">
        <v>1140</v>
      </c>
      <c r="B7717" s="31">
        <v>202601</v>
      </c>
      <c r="C7717" s="27" t="s">
        <v>137</v>
      </c>
      <c r="D7717" s="27" t="s">
        <v>211</v>
      </c>
      <c r="E7717" s="27" t="s">
        <v>35</v>
      </c>
      <c r="F7717" s="27" t="s">
        <v>257</v>
      </c>
      <c r="G7717" s="33">
        <v>291226.09</v>
      </c>
      <c r="H7717" s="33">
        <v>291226.09</v>
      </c>
      <c r="I7717" s="33">
        <v>7521</v>
      </c>
      <c r="J7717" s="33">
        <v>569</v>
      </c>
      <c r="K7717" s="33">
        <v>10900</v>
      </c>
      <c r="L7717" s="33">
        <v>1</v>
      </c>
      <c r="M7717" s="33">
        <v>1</v>
      </c>
      <c r="N7717" s="33">
        <v>260748.5</v>
      </c>
      <c r="O7717" s="33">
        <v>1710.3</v>
      </c>
      <c r="P7717" s="33">
        <v>3020</v>
      </c>
    </row>
    <row r="7718" spans="1:16">
      <c r="A7718" s="27" t="s">
        <v>1140</v>
      </c>
      <c r="B7718" s="31">
        <v>202602</v>
      </c>
      <c r="C7718" s="27" t="s">
        <v>137</v>
      </c>
      <c r="D7718" s="27" t="s">
        <v>211</v>
      </c>
      <c r="E7718" s="27" t="s">
        <v>35</v>
      </c>
      <c r="F7718" s="27" t="s">
        <v>257</v>
      </c>
      <c r="G7718" s="33">
        <v>275584.08</v>
      </c>
      <c r="H7718" s="33">
        <v>275584.08</v>
      </c>
      <c r="I7718" s="33">
        <v>6584</v>
      </c>
      <c r="J7718" s="33">
        <v>552</v>
      </c>
      <c r="K7718" s="33">
        <v>10900</v>
      </c>
      <c r="L7718" s="33">
        <v>1</v>
      </c>
      <c r="M7718" s="33">
        <v>1</v>
      </c>
      <c r="N7718" s="33">
        <v>269338.28</v>
      </c>
      <c r="O7718" s="33">
        <v>1522.3</v>
      </c>
      <c r="P7718" s="33">
        <v>2743</v>
      </c>
    </row>
    <row r="7719" spans="1:16">
      <c r="A7719" s="27" t="s">
        <v>1140</v>
      </c>
      <c r="B7719" s="31">
        <v>202603</v>
      </c>
      <c r="C7719" s="27" t="s">
        <v>137</v>
      </c>
      <c r="D7719" s="27" t="s">
        <v>211</v>
      </c>
      <c r="E7719" s="27" t="s">
        <v>35</v>
      </c>
      <c r="F7719" s="27" t="s">
        <v>257</v>
      </c>
      <c r="G7719" s="33">
        <v>373684.22</v>
      </c>
      <c r="H7719" s="33">
        <v>373684.22</v>
      </c>
      <c r="I7719" s="33">
        <v>10509</v>
      </c>
      <c r="J7719" s="33">
        <v>708</v>
      </c>
      <c r="K7719" s="33">
        <v>10900</v>
      </c>
      <c r="L7719" s="33">
        <v>1</v>
      </c>
      <c r="M7719" s="33">
        <v>1</v>
      </c>
      <c r="N7719" s="33">
        <v>336535.78</v>
      </c>
      <c r="O7719" s="33">
        <v>2225.8</v>
      </c>
      <c r="P7719" s="33">
        <v>4334</v>
      </c>
    </row>
    <row r="7720" spans="1:16">
      <c r="A7720" s="27" t="s">
        <v>1140</v>
      </c>
      <c r="B7720" s="31">
        <v>202604</v>
      </c>
      <c r="C7720" s="27" t="s">
        <v>137</v>
      </c>
      <c r="D7720" s="27" t="s">
        <v>211</v>
      </c>
      <c r="E7720" s="27" t="s">
        <v>35</v>
      </c>
      <c r="F7720" s="27" t="s">
        <v>257</v>
      </c>
      <c r="G7720" s="33">
        <v>373895.58</v>
      </c>
      <c r="H7720" s="33">
        <v>373895.58</v>
      </c>
      <c r="I7720" s="33">
        <v>9954</v>
      </c>
      <c r="J7720" s="33">
        <v>898</v>
      </c>
      <c r="K7720" s="33">
        <v>10900</v>
      </c>
      <c r="L7720" s="33">
        <v>1</v>
      </c>
      <c r="M7720" s="33">
        <v>1</v>
      </c>
      <c r="N7720" s="33">
        <v>397049.1</v>
      </c>
      <c r="O7720" s="33">
        <v>2023.1</v>
      </c>
      <c r="P7720" s="33">
        <v>3929</v>
      </c>
    </row>
    <row r="7721" spans="1:16">
      <c r="A7721" s="27" t="s">
        <v>1140</v>
      </c>
      <c r="B7721" s="31">
        <v>202605</v>
      </c>
      <c r="C7721" s="27" t="s">
        <v>137</v>
      </c>
      <c r="D7721" s="27" t="s">
        <v>211</v>
      </c>
      <c r="E7721" s="27" t="s">
        <v>35</v>
      </c>
      <c r="F7721" s="27" t="s">
        <v>257</v>
      </c>
      <c r="G7721" s="33">
        <v>452520.09</v>
      </c>
      <c r="H7721" s="33">
        <v>452520.09</v>
      </c>
      <c r="I7721" s="33">
        <v>11138</v>
      </c>
      <c r="J7721" s="33">
        <v>845</v>
      </c>
      <c r="K7721" s="33">
        <v>10900</v>
      </c>
      <c r="L7721" s="33">
        <v>1</v>
      </c>
      <c r="M7721" s="33">
        <v>1</v>
      </c>
      <c r="N7721" s="33">
        <v>435992.99</v>
      </c>
      <c r="O7721" s="33">
        <v>2576.3</v>
      </c>
      <c r="P7721" s="33">
        <v>4613</v>
      </c>
    </row>
    <row r="7722" spans="1:16">
      <c r="A7722" s="27" t="s">
        <v>1140</v>
      </c>
      <c r="B7722" s="31">
        <v>202606</v>
      </c>
      <c r="C7722" s="27" t="s">
        <v>137</v>
      </c>
      <c r="D7722" s="27" t="s">
        <v>211</v>
      </c>
      <c r="E7722" s="27" t="s">
        <v>35</v>
      </c>
      <c r="F7722" s="27" t="s">
        <v>257</v>
      </c>
      <c r="G7722" s="33">
        <v>477264.3</v>
      </c>
      <c r="H7722" s="33">
        <v>477264.3</v>
      </c>
      <c r="I7722" s="33">
        <v>12023</v>
      </c>
      <c r="J7722" s="33">
        <v>817</v>
      </c>
      <c r="K7722" s="33">
        <v>10900</v>
      </c>
      <c r="L7722" s="33">
        <v>1</v>
      </c>
      <c r="M7722" s="33">
        <v>1</v>
      </c>
      <c r="N7722" s="33">
        <v>427043.76</v>
      </c>
      <c r="O7722" s="33">
        <v>2600.6</v>
      </c>
      <c r="P7722" s="33">
        <v>4937</v>
      </c>
    </row>
    <row r="7723" spans="1:16">
      <c r="A7723" s="27" t="s">
        <v>1140</v>
      </c>
      <c r="B7723" s="31">
        <v>202607</v>
      </c>
      <c r="C7723" s="27" t="s">
        <v>137</v>
      </c>
      <c r="D7723" s="27" t="s">
        <v>211</v>
      </c>
      <c r="E7723" s="27" t="s">
        <v>35</v>
      </c>
      <c r="F7723" s="27" t="s">
        <v>257</v>
      </c>
      <c r="G7723" s="33">
        <v>384789.58</v>
      </c>
      <c r="H7723" s="33">
        <v>384789.58</v>
      </c>
      <c r="I7723" s="33">
        <v>9944</v>
      </c>
      <c r="J7723" s="33">
        <v>709</v>
      </c>
      <c r="K7723" s="33">
        <v>10900</v>
      </c>
      <c r="L7723" s="33">
        <v>1</v>
      </c>
      <c r="M7723" s="33">
        <v>1</v>
      </c>
      <c r="N7723" s="33">
        <v>380672.72</v>
      </c>
      <c r="O7723" s="33">
        <v>2102.1</v>
      </c>
      <c r="P7723" s="33">
        <v>3830</v>
      </c>
    </row>
    <row r="7724" spans="1:16">
      <c r="A7724" s="27" t="s">
        <v>1142</v>
      </c>
      <c r="B7724" s="31">
        <v>202408</v>
      </c>
      <c r="C7724" s="27" t="s">
        <v>137</v>
      </c>
      <c r="D7724" s="27" t="s">
        <v>211</v>
      </c>
      <c r="E7724" s="27" t="s">
        <v>35</v>
      </c>
      <c r="F7724" s="27" t="s">
        <v>289</v>
      </c>
      <c r="G7724" s="33">
        <v>997994.96</v>
      </c>
      <c r="H7724" s="33">
        <v>997994.96</v>
      </c>
      <c r="I7724" s="33">
        <v>17750</v>
      </c>
      <c r="J7724" s="33">
        <v>1700</v>
      </c>
      <c r="K7724" s="33">
        <v>23100</v>
      </c>
      <c r="L7724" s="33">
        <v>1</v>
      </c>
      <c r="M7724" s="33">
        <v>1</v>
      </c>
      <c r="N7724" s="33">
        <v>844834.27</v>
      </c>
      <c r="O7724" s="33">
        <v>4645.5</v>
      </c>
      <c r="P7724" s="33">
        <v>7867</v>
      </c>
    </row>
    <row r="7725" spans="1:16">
      <c r="A7725" s="27" t="s">
        <v>1142</v>
      </c>
      <c r="B7725" s="31">
        <v>202409</v>
      </c>
      <c r="C7725" s="27" t="s">
        <v>137</v>
      </c>
      <c r="D7725" s="27" t="s">
        <v>211</v>
      </c>
      <c r="E7725" s="27" t="s">
        <v>35</v>
      </c>
      <c r="F7725" s="27" t="s">
        <v>289</v>
      </c>
      <c r="G7725" s="33">
        <v>1011412.76</v>
      </c>
      <c r="H7725" s="33">
        <v>1011412.76</v>
      </c>
      <c r="I7725" s="33">
        <v>17314</v>
      </c>
      <c r="J7725" s="33">
        <v>1578</v>
      </c>
      <c r="K7725" s="33">
        <v>23100</v>
      </c>
      <c r="L7725" s="33">
        <v>1</v>
      </c>
      <c r="M7725" s="33">
        <v>1</v>
      </c>
      <c r="N7725" s="33">
        <v>814423.59</v>
      </c>
      <c r="O7725" s="33">
        <v>4641.2</v>
      </c>
      <c r="P7725" s="33">
        <v>7877</v>
      </c>
    </row>
    <row r="7726" spans="1:16">
      <c r="A7726" s="27" t="s">
        <v>1142</v>
      </c>
      <c r="B7726" s="31">
        <v>202410</v>
      </c>
      <c r="C7726" s="27" t="s">
        <v>137</v>
      </c>
      <c r="D7726" s="27" t="s">
        <v>211</v>
      </c>
      <c r="E7726" s="27" t="s">
        <v>35</v>
      </c>
      <c r="F7726" s="27" t="s">
        <v>289</v>
      </c>
      <c r="G7726" s="33">
        <v>1043595.09</v>
      </c>
      <c r="H7726" s="33">
        <v>1043595.09</v>
      </c>
      <c r="I7726" s="33">
        <v>18661</v>
      </c>
      <c r="J7726" s="33">
        <v>1637</v>
      </c>
      <c r="K7726" s="33">
        <v>23100</v>
      </c>
      <c r="L7726" s="33">
        <v>1</v>
      </c>
      <c r="M7726" s="33">
        <v>1</v>
      </c>
      <c r="N7726" s="33">
        <v>896884.99</v>
      </c>
      <c r="O7726" s="33">
        <v>4984.6</v>
      </c>
      <c r="P7726" s="33">
        <v>8037</v>
      </c>
    </row>
    <row r="7727" spans="1:16">
      <c r="A7727" s="27" t="s">
        <v>1142</v>
      </c>
      <c r="B7727" s="31">
        <v>202411</v>
      </c>
      <c r="C7727" s="27" t="s">
        <v>137</v>
      </c>
      <c r="D7727" s="27" t="s">
        <v>211</v>
      </c>
      <c r="E7727" s="27" t="s">
        <v>35</v>
      </c>
      <c r="F7727" s="27" t="s">
        <v>289</v>
      </c>
      <c r="G7727" s="33">
        <v>1163225.27</v>
      </c>
      <c r="H7727" s="33">
        <v>1163225.27</v>
      </c>
      <c r="I7727" s="33">
        <v>20870</v>
      </c>
      <c r="J7727" s="33">
        <v>1789</v>
      </c>
      <c r="K7727" s="33">
        <v>23100</v>
      </c>
      <c r="L7727" s="33">
        <v>1</v>
      </c>
      <c r="M7727" s="33">
        <v>1</v>
      </c>
      <c r="N7727" s="33">
        <v>1085171.21</v>
      </c>
      <c r="O7727" s="33">
        <v>5183.2</v>
      </c>
      <c r="P7727" s="33">
        <v>8879</v>
      </c>
    </row>
    <row r="7728" spans="1:16">
      <c r="A7728" s="27" t="s">
        <v>1142</v>
      </c>
      <c r="B7728" s="31">
        <v>202412</v>
      </c>
      <c r="C7728" s="27" t="s">
        <v>137</v>
      </c>
      <c r="D7728" s="27" t="s">
        <v>211</v>
      </c>
      <c r="E7728" s="27" t="s">
        <v>35</v>
      </c>
      <c r="F7728" s="27" t="s">
        <v>289</v>
      </c>
      <c r="G7728" s="33">
        <v>1415335.05</v>
      </c>
      <c r="H7728" s="33">
        <v>1415335.05</v>
      </c>
      <c r="I7728" s="33">
        <v>25611</v>
      </c>
      <c r="J7728" s="33">
        <v>2469</v>
      </c>
      <c r="K7728" s="33">
        <v>23100</v>
      </c>
      <c r="L7728" s="33">
        <v>1</v>
      </c>
      <c r="M7728" s="33">
        <v>1</v>
      </c>
      <c r="N7728" s="33">
        <v>1248941.12</v>
      </c>
      <c r="O7728" s="33">
        <v>6914.9</v>
      </c>
      <c r="P7728" s="33">
        <v>11405</v>
      </c>
    </row>
    <row r="7729" spans="1:16">
      <c r="A7729" s="27" t="s">
        <v>1142</v>
      </c>
      <c r="B7729" s="31">
        <v>202501</v>
      </c>
      <c r="C7729" s="27" t="s">
        <v>137</v>
      </c>
      <c r="D7729" s="27" t="s">
        <v>211</v>
      </c>
      <c r="E7729" s="27" t="s">
        <v>35</v>
      </c>
      <c r="F7729" s="27" t="s">
        <v>289</v>
      </c>
      <c r="G7729" s="33">
        <v>804972.97</v>
      </c>
      <c r="H7729" s="33">
        <v>804972.97</v>
      </c>
      <c r="I7729" s="33">
        <v>14506</v>
      </c>
      <c r="J7729" s="33">
        <v>1124</v>
      </c>
      <c r="K7729" s="33">
        <v>23100</v>
      </c>
      <c r="L7729" s="33">
        <v>1</v>
      </c>
      <c r="M7729" s="33">
        <v>1</v>
      </c>
      <c r="N7729" s="33">
        <v>636448.34</v>
      </c>
      <c r="O7729" s="33">
        <v>3981.1</v>
      </c>
      <c r="P7729" s="33">
        <v>6107</v>
      </c>
    </row>
    <row r="7730" spans="1:16">
      <c r="A7730" s="27" t="s">
        <v>1142</v>
      </c>
      <c r="B7730" s="31">
        <v>202502</v>
      </c>
      <c r="C7730" s="27" t="s">
        <v>137</v>
      </c>
      <c r="D7730" s="27" t="s">
        <v>211</v>
      </c>
      <c r="E7730" s="27" t="s">
        <v>35</v>
      </c>
      <c r="F7730" s="27" t="s">
        <v>289</v>
      </c>
      <c r="G7730" s="33">
        <v>720484.4399999999</v>
      </c>
      <c r="H7730" s="33">
        <v>720484.4399999999</v>
      </c>
      <c r="I7730" s="33">
        <v>12772</v>
      </c>
      <c r="J7730" s="33">
        <v>1099</v>
      </c>
      <c r="K7730" s="33">
        <v>23100</v>
      </c>
      <c r="L7730" s="33">
        <v>1</v>
      </c>
      <c r="M7730" s="33">
        <v>1</v>
      </c>
      <c r="N7730" s="33">
        <v>657414.72</v>
      </c>
      <c r="O7730" s="33">
        <v>3244.5</v>
      </c>
      <c r="P7730" s="33">
        <v>5432</v>
      </c>
    </row>
    <row r="7731" spans="1:16">
      <c r="A7731" s="27" t="s">
        <v>1142</v>
      </c>
      <c r="B7731" s="31">
        <v>202503</v>
      </c>
      <c r="C7731" s="27" t="s">
        <v>137</v>
      </c>
      <c r="D7731" s="27" t="s">
        <v>211</v>
      </c>
      <c r="E7731" s="27" t="s">
        <v>35</v>
      </c>
      <c r="F7731" s="27" t="s">
        <v>289</v>
      </c>
      <c r="G7731" s="33">
        <v>868966.12</v>
      </c>
      <c r="H7731" s="33">
        <v>868966.12</v>
      </c>
      <c r="I7731" s="33">
        <v>15756</v>
      </c>
      <c r="J7731" s="33">
        <v>1480</v>
      </c>
      <c r="K7731" s="33">
        <v>23100</v>
      </c>
      <c r="L7731" s="33">
        <v>1</v>
      </c>
      <c r="M7731" s="33">
        <v>1</v>
      </c>
      <c r="N7731" s="33">
        <v>821433.8100000001</v>
      </c>
      <c r="O7731" s="33">
        <v>3987.8</v>
      </c>
      <c r="P7731" s="33">
        <v>6813</v>
      </c>
    </row>
    <row r="7732" spans="1:16">
      <c r="A7732" s="27" t="s">
        <v>1142</v>
      </c>
      <c r="B7732" s="31">
        <v>202504</v>
      </c>
      <c r="C7732" s="27" t="s">
        <v>137</v>
      </c>
      <c r="D7732" s="27" t="s">
        <v>211</v>
      </c>
      <c r="E7732" s="27" t="s">
        <v>35</v>
      </c>
      <c r="F7732" s="27" t="s">
        <v>289</v>
      </c>
      <c r="G7732" s="33">
        <v>1105099.56</v>
      </c>
      <c r="H7732" s="33">
        <v>1105099.56</v>
      </c>
      <c r="I7732" s="33">
        <v>20850</v>
      </c>
      <c r="J7732" s="33">
        <v>2062</v>
      </c>
      <c r="K7732" s="33">
        <v>23100</v>
      </c>
      <c r="L7732" s="33">
        <v>1</v>
      </c>
      <c r="M7732" s="33">
        <v>1</v>
      </c>
      <c r="N7732" s="33">
        <v>969137.83</v>
      </c>
      <c r="O7732" s="33">
        <v>5169.2</v>
      </c>
      <c r="P7732" s="33">
        <v>8941</v>
      </c>
    </row>
    <row r="7733" spans="1:16">
      <c r="A7733" s="27" t="s">
        <v>1142</v>
      </c>
      <c r="B7733" s="31">
        <v>202505</v>
      </c>
      <c r="C7733" s="27" t="s">
        <v>137</v>
      </c>
      <c r="D7733" s="27" t="s">
        <v>211</v>
      </c>
      <c r="E7733" s="27" t="s">
        <v>35</v>
      </c>
      <c r="F7733" s="27" t="s">
        <v>289</v>
      </c>
      <c r="G7733" s="33">
        <v>1353555.21</v>
      </c>
      <c r="H7733" s="33">
        <v>1353555.21</v>
      </c>
      <c r="I7733" s="33">
        <v>23346</v>
      </c>
      <c r="J7733" s="33">
        <v>1862</v>
      </c>
      <c r="K7733" s="33">
        <v>23100</v>
      </c>
      <c r="L7733" s="33">
        <v>1</v>
      </c>
      <c r="M7733" s="33">
        <v>1</v>
      </c>
      <c r="N7733" s="33">
        <v>1064194.09</v>
      </c>
      <c r="O7733" s="33">
        <v>6503.9</v>
      </c>
      <c r="P7733" s="33">
        <v>10239</v>
      </c>
    </row>
    <row r="7734" spans="1:16">
      <c r="A7734" s="27" t="s">
        <v>1142</v>
      </c>
      <c r="B7734" s="31">
        <v>202506</v>
      </c>
      <c r="C7734" s="27" t="s">
        <v>137</v>
      </c>
      <c r="D7734" s="27" t="s">
        <v>211</v>
      </c>
      <c r="E7734" s="27" t="s">
        <v>35</v>
      </c>
      <c r="F7734" s="27" t="s">
        <v>289</v>
      </c>
      <c r="G7734" s="33">
        <v>1182301.82</v>
      </c>
      <c r="H7734" s="33">
        <v>1182301.82</v>
      </c>
      <c r="I7734" s="33">
        <v>21879</v>
      </c>
      <c r="J7734" s="33">
        <v>1815</v>
      </c>
      <c r="K7734" s="33">
        <v>23100</v>
      </c>
      <c r="L7734" s="33">
        <v>1</v>
      </c>
      <c r="M7734" s="33">
        <v>1</v>
      </c>
      <c r="N7734" s="33">
        <v>1042350.35</v>
      </c>
      <c r="O7734" s="33">
        <v>5777.9</v>
      </c>
      <c r="P7734" s="33">
        <v>9194</v>
      </c>
    </row>
    <row r="7735" spans="1:16">
      <c r="A7735" s="27" t="s">
        <v>1142</v>
      </c>
      <c r="B7735" s="31">
        <v>202507</v>
      </c>
      <c r="C7735" s="27" t="s">
        <v>137</v>
      </c>
      <c r="D7735" s="27" t="s">
        <v>211</v>
      </c>
      <c r="E7735" s="27" t="s">
        <v>35</v>
      </c>
      <c r="F7735" s="27" t="s">
        <v>289</v>
      </c>
      <c r="G7735" s="33">
        <v>1204127.12</v>
      </c>
      <c r="H7735" s="33">
        <v>1204127.12</v>
      </c>
      <c r="I7735" s="33">
        <v>21883</v>
      </c>
      <c r="J7735" s="33">
        <v>2029</v>
      </c>
      <c r="K7735" s="33">
        <v>23100</v>
      </c>
      <c r="L7735" s="33">
        <v>1</v>
      </c>
      <c r="M7735" s="33">
        <v>1</v>
      </c>
      <c r="N7735" s="33">
        <v>929165.54</v>
      </c>
      <c r="O7735" s="33">
        <v>4839.1</v>
      </c>
      <c r="P7735" s="33">
        <v>9709</v>
      </c>
    </row>
    <row r="7736" spans="1:16">
      <c r="A7736" s="27" t="s">
        <v>1142</v>
      </c>
      <c r="B7736" s="31">
        <v>202508</v>
      </c>
      <c r="C7736" s="27" t="s">
        <v>137</v>
      </c>
      <c r="D7736" s="27" t="s">
        <v>211</v>
      </c>
      <c r="E7736" s="27" t="s">
        <v>35</v>
      </c>
      <c r="F7736" s="27" t="s">
        <v>289</v>
      </c>
      <c r="G7736" s="33">
        <v>1120481.56</v>
      </c>
      <c r="H7736" s="33">
        <v>1120481.56</v>
      </c>
      <c r="I7736" s="33">
        <v>20390</v>
      </c>
      <c r="J7736" s="33">
        <v>1779</v>
      </c>
      <c r="K7736" s="33">
        <v>23100</v>
      </c>
      <c r="L7736" s="33">
        <v>1</v>
      </c>
      <c r="M7736" s="33">
        <v>1</v>
      </c>
      <c r="N7736" s="33">
        <v>897214</v>
      </c>
      <c r="O7736" s="33">
        <v>5604</v>
      </c>
      <c r="P7736" s="33">
        <v>9012</v>
      </c>
    </row>
    <row r="7737" spans="1:16">
      <c r="A7737" s="27" t="s">
        <v>1142</v>
      </c>
      <c r="B7737" s="31">
        <v>202509</v>
      </c>
      <c r="C7737" s="27" t="s">
        <v>137</v>
      </c>
      <c r="D7737" s="27" t="s">
        <v>211</v>
      </c>
      <c r="E7737" s="27" t="s">
        <v>35</v>
      </c>
      <c r="F7737" s="27" t="s">
        <v>289</v>
      </c>
      <c r="G7737" s="33">
        <v>1104469.14</v>
      </c>
      <c r="H7737" s="33">
        <v>1104469.14</v>
      </c>
      <c r="I7737" s="33">
        <v>19819</v>
      </c>
      <c r="J7737" s="33">
        <v>1792</v>
      </c>
      <c r="K7737" s="33">
        <v>23100</v>
      </c>
      <c r="L7737" s="33">
        <v>1</v>
      </c>
      <c r="M7737" s="33">
        <v>1</v>
      </c>
      <c r="N7737" s="33">
        <v>864917.85</v>
      </c>
      <c r="O7737" s="33">
        <v>4959.7</v>
      </c>
      <c r="P7737" s="33">
        <v>8727</v>
      </c>
    </row>
    <row r="7738" spans="1:16">
      <c r="A7738" s="27" t="s">
        <v>1142</v>
      </c>
      <c r="B7738" s="31">
        <v>202510</v>
      </c>
      <c r="C7738" s="27" t="s">
        <v>137</v>
      </c>
      <c r="D7738" s="27" t="s">
        <v>211</v>
      </c>
      <c r="E7738" s="27" t="s">
        <v>35</v>
      </c>
      <c r="F7738" s="27" t="s">
        <v>289</v>
      </c>
      <c r="G7738" s="33">
        <v>1114351.33</v>
      </c>
      <c r="H7738" s="33">
        <v>1114351.33</v>
      </c>
      <c r="I7738" s="33">
        <v>21960</v>
      </c>
      <c r="J7738" s="33">
        <v>1975</v>
      </c>
      <c r="K7738" s="33">
        <v>23100</v>
      </c>
      <c r="L7738" s="33">
        <v>1</v>
      </c>
      <c r="M7738" s="33">
        <v>1</v>
      </c>
      <c r="N7738" s="33">
        <v>952491.86</v>
      </c>
      <c r="O7738" s="33">
        <v>5397.6</v>
      </c>
      <c r="P7738" s="33">
        <v>9057</v>
      </c>
    </row>
    <row r="7739" spans="1:16">
      <c r="A7739" s="27" t="s">
        <v>1142</v>
      </c>
      <c r="B7739" s="31">
        <v>202511</v>
      </c>
      <c r="C7739" s="27" t="s">
        <v>137</v>
      </c>
      <c r="D7739" s="27" t="s">
        <v>211</v>
      </c>
      <c r="E7739" s="27" t="s">
        <v>35</v>
      </c>
      <c r="F7739" s="27" t="s">
        <v>289</v>
      </c>
      <c r="G7739" s="33">
        <v>1518959.66</v>
      </c>
      <c r="H7739" s="33">
        <v>1518959.66</v>
      </c>
      <c r="I7739" s="33">
        <v>26356</v>
      </c>
      <c r="J7739" s="33">
        <v>2252</v>
      </c>
      <c r="K7739" s="33">
        <v>23100</v>
      </c>
      <c r="L7739" s="33">
        <v>1</v>
      </c>
      <c r="M7739" s="33">
        <v>1</v>
      </c>
      <c r="N7739" s="33">
        <v>1152451.82</v>
      </c>
      <c r="O7739" s="33">
        <v>7269.9</v>
      </c>
      <c r="P7739" s="33">
        <v>11485</v>
      </c>
    </row>
    <row r="7740" spans="1:16">
      <c r="A7740" s="27" t="s">
        <v>1142</v>
      </c>
      <c r="B7740" s="31">
        <v>202512</v>
      </c>
      <c r="C7740" s="27" t="s">
        <v>137</v>
      </c>
      <c r="D7740" s="27" t="s">
        <v>211</v>
      </c>
      <c r="E7740" s="27" t="s">
        <v>35</v>
      </c>
      <c r="F7740" s="27" t="s">
        <v>289</v>
      </c>
      <c r="G7740" s="33">
        <v>1551188.84</v>
      </c>
      <c r="H7740" s="33">
        <v>1551188.84</v>
      </c>
      <c r="I7740" s="33">
        <v>29312</v>
      </c>
      <c r="J7740" s="33">
        <v>2891</v>
      </c>
      <c r="K7740" s="33">
        <v>23100</v>
      </c>
      <c r="L7740" s="33">
        <v>1</v>
      </c>
      <c r="M7740" s="33">
        <v>1</v>
      </c>
      <c r="N7740" s="33">
        <v>1326375.47</v>
      </c>
      <c r="O7740" s="33">
        <v>7068.3</v>
      </c>
      <c r="P7740" s="33">
        <v>12501</v>
      </c>
    </row>
    <row r="7741" spans="1:16">
      <c r="A7741" s="27" t="s">
        <v>1142</v>
      </c>
      <c r="B7741" s="31">
        <v>202601</v>
      </c>
      <c r="C7741" s="27" t="s">
        <v>137</v>
      </c>
      <c r="D7741" s="27" t="s">
        <v>211</v>
      </c>
      <c r="E7741" s="27" t="s">
        <v>35</v>
      </c>
      <c r="F7741" s="27" t="s">
        <v>289</v>
      </c>
      <c r="G7741" s="33">
        <v>771289.03</v>
      </c>
      <c r="H7741" s="33">
        <v>771289.03</v>
      </c>
      <c r="I7741" s="33">
        <v>13280</v>
      </c>
      <c r="J7741" s="33">
        <v>1214</v>
      </c>
      <c r="K7741" s="33">
        <v>23100</v>
      </c>
      <c r="L7741" s="33">
        <v>1</v>
      </c>
      <c r="M7741" s="33">
        <v>1</v>
      </c>
      <c r="N7741" s="33">
        <v>675908.14</v>
      </c>
      <c r="O7741" s="33">
        <v>3566.3</v>
      </c>
      <c r="P7741" s="33">
        <v>6050</v>
      </c>
    </row>
    <row r="7742" spans="1:16">
      <c r="A7742" s="27" t="s">
        <v>1142</v>
      </c>
      <c r="B7742" s="31">
        <v>202602</v>
      </c>
      <c r="C7742" s="27" t="s">
        <v>137</v>
      </c>
      <c r="D7742" s="27" t="s">
        <v>211</v>
      </c>
      <c r="E7742" s="27" t="s">
        <v>35</v>
      </c>
      <c r="F7742" s="27" t="s">
        <v>289</v>
      </c>
      <c r="G7742" s="33">
        <v>938430.9399999999</v>
      </c>
      <c r="H7742" s="33">
        <v>938430.9399999999</v>
      </c>
      <c r="I7742" s="33">
        <v>16404</v>
      </c>
      <c r="J7742" s="33">
        <v>1586</v>
      </c>
      <c r="K7742" s="33">
        <v>23100</v>
      </c>
      <c r="L7742" s="33">
        <v>1</v>
      </c>
      <c r="M7742" s="33">
        <v>1</v>
      </c>
      <c r="N7742" s="33">
        <v>698174.4300000001</v>
      </c>
      <c r="O7742" s="33">
        <v>4807.1</v>
      </c>
      <c r="P7742" s="33">
        <v>7284</v>
      </c>
    </row>
    <row r="7743" spans="1:16">
      <c r="A7743" s="27" t="s">
        <v>1142</v>
      </c>
      <c r="B7743" s="31">
        <v>202603</v>
      </c>
      <c r="C7743" s="27" t="s">
        <v>137</v>
      </c>
      <c r="D7743" s="27" t="s">
        <v>211</v>
      </c>
      <c r="E7743" s="27" t="s">
        <v>35</v>
      </c>
      <c r="F7743" s="27" t="s">
        <v>289</v>
      </c>
      <c r="G7743" s="33">
        <v>1126239.39</v>
      </c>
      <c r="H7743" s="33">
        <v>1126239.39</v>
      </c>
      <c r="I7743" s="33">
        <v>22758</v>
      </c>
      <c r="J7743" s="33">
        <v>1883</v>
      </c>
      <c r="K7743" s="33">
        <v>23100</v>
      </c>
      <c r="L7743" s="33">
        <v>1</v>
      </c>
      <c r="M7743" s="33">
        <v>1</v>
      </c>
      <c r="N7743" s="33">
        <v>872362.71</v>
      </c>
      <c r="O7743" s="33">
        <v>5038.4</v>
      </c>
      <c r="P7743" s="33">
        <v>9187</v>
      </c>
    </row>
    <row r="7744" spans="1:16">
      <c r="A7744" s="27" t="s">
        <v>1142</v>
      </c>
      <c r="B7744" s="31">
        <v>202604</v>
      </c>
      <c r="C7744" s="27" t="s">
        <v>137</v>
      </c>
      <c r="D7744" s="27" t="s">
        <v>211</v>
      </c>
      <c r="E7744" s="27" t="s">
        <v>35</v>
      </c>
      <c r="F7744" s="27" t="s">
        <v>289</v>
      </c>
      <c r="G7744" s="33">
        <v>1204709.66</v>
      </c>
      <c r="H7744" s="33">
        <v>1204709.66</v>
      </c>
      <c r="I7744" s="33">
        <v>20887</v>
      </c>
      <c r="J7744" s="33">
        <v>1799</v>
      </c>
      <c r="K7744" s="33">
        <v>23100</v>
      </c>
      <c r="L7744" s="33">
        <v>1</v>
      </c>
      <c r="M7744" s="33">
        <v>1</v>
      </c>
      <c r="N7744" s="33">
        <v>1029224.38</v>
      </c>
      <c r="O7744" s="33">
        <v>5941.6</v>
      </c>
      <c r="P7744" s="33">
        <v>9046</v>
      </c>
    </row>
    <row r="7745" spans="1:16">
      <c r="A7745" s="27" t="s">
        <v>1142</v>
      </c>
      <c r="B7745" s="31">
        <v>202605</v>
      </c>
      <c r="C7745" s="27" t="s">
        <v>137</v>
      </c>
      <c r="D7745" s="27" t="s">
        <v>211</v>
      </c>
      <c r="E7745" s="27" t="s">
        <v>35</v>
      </c>
      <c r="F7745" s="27" t="s">
        <v>289</v>
      </c>
      <c r="G7745" s="33">
        <v>1407606.98</v>
      </c>
      <c r="H7745" s="33">
        <v>1407606.98</v>
      </c>
      <c r="I7745" s="33">
        <v>25837</v>
      </c>
      <c r="J7745" s="33">
        <v>2426</v>
      </c>
      <c r="K7745" s="33">
        <v>23100</v>
      </c>
      <c r="L7745" s="33">
        <v>1</v>
      </c>
      <c r="M7745" s="33">
        <v>1</v>
      </c>
      <c r="N7745" s="33">
        <v>1130174.12</v>
      </c>
      <c r="O7745" s="33">
        <v>6209.5</v>
      </c>
      <c r="P7745" s="33">
        <v>10890</v>
      </c>
    </row>
    <row r="7746" spans="1:16">
      <c r="A7746" s="27" t="s">
        <v>1142</v>
      </c>
      <c r="B7746" s="31">
        <v>202606</v>
      </c>
      <c r="C7746" s="27" t="s">
        <v>137</v>
      </c>
      <c r="D7746" s="27" t="s">
        <v>211</v>
      </c>
      <c r="E7746" s="27" t="s">
        <v>35</v>
      </c>
      <c r="F7746" s="27" t="s">
        <v>289</v>
      </c>
      <c r="G7746" s="33">
        <v>1284495.91</v>
      </c>
      <c r="H7746" s="33">
        <v>1284495.91</v>
      </c>
      <c r="I7746" s="33">
        <v>21914</v>
      </c>
      <c r="J7746" s="33">
        <v>1806</v>
      </c>
      <c r="K7746" s="33">
        <v>23100</v>
      </c>
      <c r="L7746" s="33">
        <v>1</v>
      </c>
      <c r="M7746" s="33">
        <v>1</v>
      </c>
      <c r="N7746" s="33">
        <v>1106976.08</v>
      </c>
      <c r="O7746" s="33">
        <v>6628.2</v>
      </c>
      <c r="P7746" s="33">
        <v>10064</v>
      </c>
    </row>
    <row r="7747" spans="1:16">
      <c r="A7747" s="27" t="s">
        <v>1142</v>
      </c>
      <c r="B7747" s="31">
        <v>202607</v>
      </c>
      <c r="C7747" s="27" t="s">
        <v>137</v>
      </c>
      <c r="D7747" s="27" t="s">
        <v>211</v>
      </c>
      <c r="E7747" s="27" t="s">
        <v>35</v>
      </c>
      <c r="F7747" s="27" t="s">
        <v>289</v>
      </c>
      <c r="G7747" s="33">
        <v>1296356.43</v>
      </c>
      <c r="H7747" s="33">
        <v>1296356.43</v>
      </c>
      <c r="I7747" s="33">
        <v>23331</v>
      </c>
      <c r="J7747" s="33">
        <v>1851</v>
      </c>
      <c r="K7747" s="33">
        <v>23100</v>
      </c>
      <c r="L7747" s="33">
        <v>1</v>
      </c>
      <c r="M7747" s="33">
        <v>1</v>
      </c>
      <c r="N7747" s="33">
        <v>986773.8</v>
      </c>
      <c r="O7747" s="33">
        <v>6579.4</v>
      </c>
      <c r="P7747" s="33">
        <v>10700</v>
      </c>
    </row>
    <row r="7748" spans="1:16">
      <c r="A7748" s="27" t="s">
        <v>1145</v>
      </c>
      <c r="B7748" s="31">
        <v>202408</v>
      </c>
      <c r="C7748" s="27" t="s">
        <v>137</v>
      </c>
      <c r="D7748" s="27" t="s">
        <v>211</v>
      </c>
      <c r="E7748" s="27" t="s">
        <v>35</v>
      </c>
      <c r="F7748" s="27" t="s">
        <v>257</v>
      </c>
      <c r="G7748" s="33">
        <v>306891.87</v>
      </c>
      <c r="H7748" s="33">
        <v>306891.87</v>
      </c>
      <c r="I7748" s="33">
        <v>7714</v>
      </c>
      <c r="J7748" s="33">
        <v>556</v>
      </c>
      <c r="K7748" s="33">
        <v>11300</v>
      </c>
      <c r="L7748" s="33">
        <v>1</v>
      </c>
      <c r="M7748" s="33">
        <v>1</v>
      </c>
      <c r="N7748" s="33">
        <v>329438.15</v>
      </c>
      <c r="O7748" s="33">
        <v>1773.8</v>
      </c>
      <c r="P7748" s="33">
        <v>3207</v>
      </c>
    </row>
    <row r="7749" spans="1:16">
      <c r="A7749" s="27" t="s">
        <v>1145</v>
      </c>
      <c r="B7749" s="31">
        <v>202409</v>
      </c>
      <c r="C7749" s="27" t="s">
        <v>137</v>
      </c>
      <c r="D7749" s="27" t="s">
        <v>211</v>
      </c>
      <c r="E7749" s="27" t="s">
        <v>35</v>
      </c>
      <c r="F7749" s="27" t="s">
        <v>257</v>
      </c>
      <c r="G7749" s="33">
        <v>315821.16</v>
      </c>
      <c r="H7749" s="33">
        <v>315821.16</v>
      </c>
      <c r="I7749" s="33">
        <v>7410</v>
      </c>
      <c r="J7749" s="33">
        <v>581</v>
      </c>
      <c r="K7749" s="33">
        <v>11300</v>
      </c>
      <c r="L7749" s="33">
        <v>1</v>
      </c>
      <c r="M7749" s="33">
        <v>1</v>
      </c>
      <c r="N7749" s="33">
        <v>317579.68</v>
      </c>
      <c r="O7749" s="33">
        <v>1788.5</v>
      </c>
      <c r="P7749" s="33">
        <v>3205</v>
      </c>
    </row>
    <row r="7750" spans="1:16">
      <c r="A7750" s="27" t="s">
        <v>1145</v>
      </c>
      <c r="B7750" s="31">
        <v>202410</v>
      </c>
      <c r="C7750" s="27" t="s">
        <v>137</v>
      </c>
      <c r="D7750" s="27" t="s">
        <v>211</v>
      </c>
      <c r="E7750" s="27" t="s">
        <v>35</v>
      </c>
      <c r="F7750" s="27" t="s">
        <v>257</v>
      </c>
      <c r="G7750" s="33">
        <v>399412.32</v>
      </c>
      <c r="H7750" s="33">
        <v>399412.32</v>
      </c>
      <c r="I7750" s="33">
        <v>10379</v>
      </c>
      <c r="J7750" s="33">
        <v>774</v>
      </c>
      <c r="K7750" s="33">
        <v>11300</v>
      </c>
      <c r="L7750" s="33">
        <v>1</v>
      </c>
      <c r="M7750" s="33">
        <v>1</v>
      </c>
      <c r="N7750" s="33">
        <v>349735.02</v>
      </c>
      <c r="O7750" s="33">
        <v>2161.4</v>
      </c>
      <c r="P7750" s="33">
        <v>4193</v>
      </c>
    </row>
    <row r="7751" spans="1:16">
      <c r="A7751" s="27" t="s">
        <v>1145</v>
      </c>
      <c r="B7751" s="31">
        <v>202411</v>
      </c>
      <c r="C7751" s="27" t="s">
        <v>137</v>
      </c>
      <c r="D7751" s="27" t="s">
        <v>211</v>
      </c>
      <c r="E7751" s="27" t="s">
        <v>35</v>
      </c>
      <c r="F7751" s="27" t="s">
        <v>257</v>
      </c>
      <c r="G7751" s="33">
        <v>421836.41</v>
      </c>
      <c r="H7751" s="33">
        <v>421836.41</v>
      </c>
      <c r="I7751" s="33">
        <v>10496</v>
      </c>
      <c r="J7751" s="33">
        <v>794</v>
      </c>
      <c r="K7751" s="33">
        <v>11300</v>
      </c>
      <c r="L7751" s="33">
        <v>1</v>
      </c>
      <c r="M7751" s="33">
        <v>1</v>
      </c>
      <c r="N7751" s="33">
        <v>423156.12</v>
      </c>
      <c r="O7751" s="33">
        <v>2600.3</v>
      </c>
      <c r="P7751" s="33">
        <v>4301</v>
      </c>
    </row>
    <row r="7752" spans="1:16">
      <c r="A7752" s="27" t="s">
        <v>1145</v>
      </c>
      <c r="B7752" s="31">
        <v>202412</v>
      </c>
      <c r="C7752" s="27" t="s">
        <v>137</v>
      </c>
      <c r="D7752" s="27" t="s">
        <v>211</v>
      </c>
      <c r="E7752" s="27" t="s">
        <v>35</v>
      </c>
      <c r="F7752" s="27" t="s">
        <v>257</v>
      </c>
      <c r="G7752" s="33">
        <v>567349.5600000001</v>
      </c>
      <c r="H7752" s="33">
        <v>567349.5600000001</v>
      </c>
      <c r="I7752" s="33">
        <v>14991</v>
      </c>
      <c r="J7752" s="33">
        <v>1171</v>
      </c>
      <c r="K7752" s="33">
        <v>11300</v>
      </c>
      <c r="L7752" s="33">
        <v>1</v>
      </c>
      <c r="M7752" s="33">
        <v>1</v>
      </c>
      <c r="N7752" s="33">
        <v>487017.24</v>
      </c>
      <c r="O7752" s="33">
        <v>3204.4</v>
      </c>
      <c r="P7752" s="33">
        <v>5881</v>
      </c>
    </row>
    <row r="7753" spans="1:16">
      <c r="A7753" s="27" t="s">
        <v>1145</v>
      </c>
      <c r="B7753" s="31">
        <v>202501</v>
      </c>
      <c r="C7753" s="27" t="s">
        <v>137</v>
      </c>
      <c r="D7753" s="27" t="s">
        <v>211</v>
      </c>
      <c r="E7753" s="27" t="s">
        <v>35</v>
      </c>
      <c r="F7753" s="27" t="s">
        <v>257</v>
      </c>
      <c r="G7753" s="33">
        <v>285319.78</v>
      </c>
      <c r="H7753" s="33">
        <v>285319.78</v>
      </c>
      <c r="I7753" s="33">
        <v>7648</v>
      </c>
      <c r="J7753" s="33">
        <v>577</v>
      </c>
      <c r="K7753" s="33">
        <v>11300</v>
      </c>
      <c r="L7753" s="33">
        <v>1</v>
      </c>
      <c r="M7753" s="33">
        <v>1</v>
      </c>
      <c r="N7753" s="33">
        <v>248179.28</v>
      </c>
      <c r="O7753" s="33">
        <v>1583</v>
      </c>
      <c r="P7753" s="33">
        <v>3192</v>
      </c>
    </row>
    <row r="7754" spans="1:16">
      <c r="A7754" s="27" t="s">
        <v>1145</v>
      </c>
      <c r="B7754" s="31">
        <v>202502</v>
      </c>
      <c r="C7754" s="27" t="s">
        <v>137</v>
      </c>
      <c r="D7754" s="27" t="s">
        <v>211</v>
      </c>
      <c r="E7754" s="27" t="s">
        <v>35</v>
      </c>
      <c r="F7754" s="27" t="s">
        <v>257</v>
      </c>
      <c r="G7754" s="33">
        <v>287299.16</v>
      </c>
      <c r="H7754" s="33">
        <v>287299.16</v>
      </c>
      <c r="I7754" s="33">
        <v>7412</v>
      </c>
      <c r="J7754" s="33">
        <v>555</v>
      </c>
      <c r="K7754" s="33">
        <v>11300</v>
      </c>
      <c r="L7754" s="33">
        <v>1</v>
      </c>
      <c r="M7754" s="33">
        <v>1</v>
      </c>
      <c r="N7754" s="33">
        <v>256355</v>
      </c>
      <c r="O7754" s="33">
        <v>1637.9</v>
      </c>
      <c r="P7754" s="33">
        <v>3073</v>
      </c>
    </row>
    <row r="7755" spans="1:16">
      <c r="A7755" s="27" t="s">
        <v>1145</v>
      </c>
      <c r="B7755" s="31">
        <v>202503</v>
      </c>
      <c r="C7755" s="27" t="s">
        <v>137</v>
      </c>
      <c r="D7755" s="27" t="s">
        <v>211</v>
      </c>
      <c r="E7755" s="27" t="s">
        <v>35</v>
      </c>
      <c r="F7755" s="27" t="s">
        <v>257</v>
      </c>
      <c r="G7755" s="33">
        <v>373187.2</v>
      </c>
      <c r="H7755" s="33">
        <v>373187.2</v>
      </c>
      <c r="I7755" s="33">
        <v>9851</v>
      </c>
      <c r="J7755" s="33">
        <v>661</v>
      </c>
      <c r="K7755" s="33">
        <v>11300</v>
      </c>
      <c r="L7755" s="33">
        <v>1</v>
      </c>
      <c r="M7755" s="33">
        <v>1</v>
      </c>
      <c r="N7755" s="33">
        <v>320313.28</v>
      </c>
      <c r="O7755" s="33">
        <v>2047.2</v>
      </c>
      <c r="P7755" s="33">
        <v>3890</v>
      </c>
    </row>
    <row r="7756" spans="1:16">
      <c r="A7756" s="27" t="s">
        <v>1145</v>
      </c>
      <c r="B7756" s="31">
        <v>202504</v>
      </c>
      <c r="C7756" s="27" t="s">
        <v>137</v>
      </c>
      <c r="D7756" s="27" t="s">
        <v>211</v>
      </c>
      <c r="E7756" s="27" t="s">
        <v>35</v>
      </c>
      <c r="F7756" s="27" t="s">
        <v>257</v>
      </c>
      <c r="G7756" s="33">
        <v>384452.5</v>
      </c>
      <c r="H7756" s="33">
        <v>384452.5</v>
      </c>
      <c r="I7756" s="33">
        <v>9869</v>
      </c>
      <c r="J7756" s="33">
        <v>797</v>
      </c>
      <c r="K7756" s="33">
        <v>11300</v>
      </c>
      <c r="L7756" s="33">
        <v>1</v>
      </c>
      <c r="M7756" s="33">
        <v>1</v>
      </c>
      <c r="N7756" s="33">
        <v>377909.59</v>
      </c>
      <c r="O7756" s="33">
        <v>2240.6</v>
      </c>
      <c r="P7756" s="33">
        <v>4004</v>
      </c>
    </row>
    <row r="7757" spans="1:16">
      <c r="A7757" s="27" t="s">
        <v>1145</v>
      </c>
      <c r="B7757" s="31">
        <v>202505</v>
      </c>
      <c r="C7757" s="27" t="s">
        <v>137</v>
      </c>
      <c r="D7757" s="27" t="s">
        <v>211</v>
      </c>
      <c r="E7757" s="27" t="s">
        <v>35</v>
      </c>
      <c r="F7757" s="27" t="s">
        <v>257</v>
      </c>
      <c r="G7757" s="33">
        <v>431239.31</v>
      </c>
      <c r="H7757" s="33">
        <v>431239.31</v>
      </c>
      <c r="I7757" s="33">
        <v>10151</v>
      </c>
      <c r="J7757" s="33">
        <v>810</v>
      </c>
      <c r="K7757" s="33">
        <v>11300</v>
      </c>
      <c r="L7757" s="33">
        <v>1</v>
      </c>
      <c r="M7757" s="33">
        <v>1</v>
      </c>
      <c r="N7757" s="33">
        <v>414976.22</v>
      </c>
      <c r="O7757" s="33">
        <v>2063.9</v>
      </c>
      <c r="P7757" s="33">
        <v>4216</v>
      </c>
    </row>
    <row r="7758" spans="1:16">
      <c r="A7758" s="27" t="s">
        <v>1145</v>
      </c>
      <c r="B7758" s="31">
        <v>202506</v>
      </c>
      <c r="C7758" s="27" t="s">
        <v>137</v>
      </c>
      <c r="D7758" s="27" t="s">
        <v>211</v>
      </c>
      <c r="E7758" s="27" t="s">
        <v>35</v>
      </c>
      <c r="F7758" s="27" t="s">
        <v>257</v>
      </c>
      <c r="G7758" s="33">
        <v>400662.77</v>
      </c>
      <c r="H7758" s="33">
        <v>400662.77</v>
      </c>
      <c r="I7758" s="33">
        <v>9714</v>
      </c>
      <c r="J7758" s="33">
        <v>762</v>
      </c>
      <c r="K7758" s="33">
        <v>11300</v>
      </c>
      <c r="L7758" s="33">
        <v>1</v>
      </c>
      <c r="M7758" s="33">
        <v>1</v>
      </c>
      <c r="N7758" s="33">
        <v>406458.38</v>
      </c>
      <c r="O7758" s="33">
        <v>2288.4</v>
      </c>
      <c r="P7758" s="33">
        <v>4112</v>
      </c>
    </row>
    <row r="7759" spans="1:16">
      <c r="A7759" s="27" t="s">
        <v>1145</v>
      </c>
      <c r="B7759" s="31">
        <v>202507</v>
      </c>
      <c r="C7759" s="27" t="s">
        <v>137</v>
      </c>
      <c r="D7759" s="27" t="s">
        <v>211</v>
      </c>
      <c r="E7759" s="27" t="s">
        <v>35</v>
      </c>
      <c r="F7759" s="27" t="s">
        <v>257</v>
      </c>
      <c r="G7759" s="33">
        <v>341064.85</v>
      </c>
      <c r="H7759" s="33">
        <v>341064.85</v>
      </c>
      <c r="I7759" s="33">
        <v>8581</v>
      </c>
      <c r="J7759" s="33">
        <v>678</v>
      </c>
      <c r="K7759" s="33">
        <v>11300</v>
      </c>
      <c r="L7759" s="33">
        <v>1</v>
      </c>
      <c r="M7759" s="33">
        <v>1</v>
      </c>
      <c r="N7759" s="33">
        <v>362322.63</v>
      </c>
      <c r="O7759" s="33">
        <v>2070.4</v>
      </c>
      <c r="P7759" s="33">
        <v>3645</v>
      </c>
    </row>
    <row r="7760" spans="1:16">
      <c r="A7760" s="27" t="s">
        <v>1145</v>
      </c>
      <c r="B7760" s="31">
        <v>202508</v>
      </c>
      <c r="C7760" s="27" t="s">
        <v>137</v>
      </c>
      <c r="D7760" s="27" t="s">
        <v>211</v>
      </c>
      <c r="E7760" s="27" t="s">
        <v>35</v>
      </c>
      <c r="F7760" s="27" t="s">
        <v>257</v>
      </c>
      <c r="G7760" s="33">
        <v>403456.64</v>
      </c>
      <c r="H7760" s="33">
        <v>403456.64</v>
      </c>
      <c r="I7760" s="33">
        <v>9604</v>
      </c>
      <c r="J7760" s="33">
        <v>800</v>
      </c>
      <c r="K7760" s="33">
        <v>11300</v>
      </c>
      <c r="L7760" s="33">
        <v>1</v>
      </c>
      <c r="M7760" s="33">
        <v>1</v>
      </c>
      <c r="N7760" s="33">
        <v>349863.32</v>
      </c>
      <c r="O7760" s="33">
        <v>2365.1</v>
      </c>
      <c r="P7760" s="33">
        <v>3995</v>
      </c>
    </row>
    <row r="7761" spans="1:16">
      <c r="A7761" s="27" t="s">
        <v>1145</v>
      </c>
      <c r="B7761" s="31">
        <v>202509</v>
      </c>
      <c r="C7761" s="27" t="s">
        <v>137</v>
      </c>
      <c r="D7761" s="27" t="s">
        <v>211</v>
      </c>
      <c r="E7761" s="27" t="s">
        <v>35</v>
      </c>
      <c r="F7761" s="27" t="s">
        <v>257</v>
      </c>
      <c r="G7761" s="33">
        <v>367955.11</v>
      </c>
      <c r="H7761" s="33">
        <v>367955.11</v>
      </c>
      <c r="I7761" s="33">
        <v>9804</v>
      </c>
      <c r="J7761" s="33">
        <v>647</v>
      </c>
      <c r="K7761" s="33">
        <v>11300</v>
      </c>
      <c r="L7761" s="33">
        <v>1</v>
      </c>
      <c r="M7761" s="33">
        <v>1</v>
      </c>
      <c r="N7761" s="33">
        <v>337269.62</v>
      </c>
      <c r="O7761" s="33">
        <v>1970.1</v>
      </c>
      <c r="P7761" s="33">
        <v>4036</v>
      </c>
    </row>
    <row r="7762" spans="1:16">
      <c r="A7762" s="27" t="s">
        <v>1145</v>
      </c>
      <c r="B7762" s="31">
        <v>202510</v>
      </c>
      <c r="C7762" s="27" t="s">
        <v>137</v>
      </c>
      <c r="D7762" s="27" t="s">
        <v>211</v>
      </c>
      <c r="E7762" s="27" t="s">
        <v>35</v>
      </c>
      <c r="F7762" s="27" t="s">
        <v>257</v>
      </c>
      <c r="G7762" s="33">
        <v>377068.94</v>
      </c>
      <c r="H7762" s="33">
        <v>377068.94</v>
      </c>
      <c r="I7762" s="33">
        <v>9542</v>
      </c>
      <c r="J7762" s="33">
        <v>654</v>
      </c>
      <c r="K7762" s="33">
        <v>11300</v>
      </c>
      <c r="L7762" s="33">
        <v>1</v>
      </c>
      <c r="M7762" s="33">
        <v>1</v>
      </c>
      <c r="N7762" s="33">
        <v>371418.59</v>
      </c>
      <c r="O7762" s="33">
        <v>2112</v>
      </c>
      <c r="P7762" s="33">
        <v>3964</v>
      </c>
    </row>
    <row r="7763" spans="1:16">
      <c r="A7763" s="27" t="s">
        <v>1145</v>
      </c>
      <c r="B7763" s="31">
        <v>202511</v>
      </c>
      <c r="C7763" s="27" t="s">
        <v>137</v>
      </c>
      <c r="D7763" s="27" t="s">
        <v>211</v>
      </c>
      <c r="E7763" s="27" t="s">
        <v>35</v>
      </c>
      <c r="F7763" s="27" t="s">
        <v>257</v>
      </c>
      <c r="G7763" s="33">
        <v>526730.92</v>
      </c>
      <c r="H7763" s="33">
        <v>526730.92</v>
      </c>
      <c r="I7763" s="33">
        <v>13666</v>
      </c>
      <c r="J7763" s="33">
        <v>1101</v>
      </c>
      <c r="K7763" s="33">
        <v>11300</v>
      </c>
      <c r="L7763" s="33">
        <v>1</v>
      </c>
      <c r="M7763" s="33">
        <v>1</v>
      </c>
      <c r="N7763" s="33">
        <v>449391.8</v>
      </c>
      <c r="O7763" s="33">
        <v>3082.9</v>
      </c>
      <c r="P7763" s="33">
        <v>5629</v>
      </c>
    </row>
    <row r="7764" spans="1:16">
      <c r="A7764" s="27" t="s">
        <v>1145</v>
      </c>
      <c r="B7764" s="31">
        <v>202512</v>
      </c>
      <c r="C7764" s="27" t="s">
        <v>137</v>
      </c>
      <c r="D7764" s="27" t="s">
        <v>211</v>
      </c>
      <c r="E7764" s="27" t="s">
        <v>35</v>
      </c>
      <c r="F7764" s="27" t="s">
        <v>257</v>
      </c>
      <c r="G7764" s="33">
        <v>532661.53</v>
      </c>
      <c r="H7764" s="33">
        <v>532661.53</v>
      </c>
      <c r="I7764" s="33">
        <v>13883</v>
      </c>
      <c r="J7764" s="33">
        <v>1236</v>
      </c>
      <c r="K7764" s="33">
        <v>11300</v>
      </c>
      <c r="L7764" s="33">
        <v>1</v>
      </c>
      <c r="M7764" s="33">
        <v>1</v>
      </c>
      <c r="N7764" s="33">
        <v>517212.3</v>
      </c>
      <c r="O7764" s="33">
        <v>3081.2</v>
      </c>
      <c r="P7764" s="33">
        <v>5669</v>
      </c>
    </row>
    <row r="7765" spans="1:16">
      <c r="A7765" s="27" t="s">
        <v>1145</v>
      </c>
      <c r="B7765" s="31">
        <v>202601</v>
      </c>
      <c r="C7765" s="27" t="s">
        <v>137</v>
      </c>
      <c r="D7765" s="27" t="s">
        <v>211</v>
      </c>
      <c r="E7765" s="27" t="s">
        <v>35</v>
      </c>
      <c r="F7765" s="27" t="s">
        <v>257</v>
      </c>
      <c r="G7765" s="33">
        <v>266170.68</v>
      </c>
      <c r="H7765" s="33">
        <v>266170.68</v>
      </c>
      <c r="I7765" s="33">
        <v>7270</v>
      </c>
      <c r="J7765" s="33">
        <v>488</v>
      </c>
      <c r="K7765" s="33">
        <v>11300</v>
      </c>
      <c r="L7765" s="33">
        <v>1</v>
      </c>
      <c r="M7765" s="33">
        <v>1</v>
      </c>
      <c r="N7765" s="33">
        <v>263566.4</v>
      </c>
      <c r="O7765" s="33">
        <v>1338.7</v>
      </c>
      <c r="P7765" s="33">
        <v>2860</v>
      </c>
    </row>
    <row r="7766" spans="1:16">
      <c r="A7766" s="27" t="s">
        <v>1145</v>
      </c>
      <c r="B7766" s="31">
        <v>202602</v>
      </c>
      <c r="C7766" s="27" t="s">
        <v>137</v>
      </c>
      <c r="D7766" s="27" t="s">
        <v>211</v>
      </c>
      <c r="E7766" s="27" t="s">
        <v>35</v>
      </c>
      <c r="F7766" s="27" t="s">
        <v>257</v>
      </c>
      <c r="G7766" s="33">
        <v>294034.61</v>
      </c>
      <c r="H7766" s="33">
        <v>294034.61</v>
      </c>
      <c r="I7766" s="33">
        <v>7890</v>
      </c>
      <c r="J7766" s="33">
        <v>650</v>
      </c>
      <c r="K7766" s="33">
        <v>11300</v>
      </c>
      <c r="L7766" s="33">
        <v>1</v>
      </c>
      <c r="M7766" s="33">
        <v>1</v>
      </c>
      <c r="N7766" s="33">
        <v>272249.01</v>
      </c>
      <c r="O7766" s="33">
        <v>1492.8</v>
      </c>
      <c r="P7766" s="33">
        <v>3351</v>
      </c>
    </row>
    <row r="7767" spans="1:16">
      <c r="A7767" s="27" t="s">
        <v>1145</v>
      </c>
      <c r="B7767" s="31">
        <v>202603</v>
      </c>
      <c r="C7767" s="27" t="s">
        <v>137</v>
      </c>
      <c r="D7767" s="27" t="s">
        <v>211</v>
      </c>
      <c r="E7767" s="27" t="s">
        <v>35</v>
      </c>
      <c r="F7767" s="27" t="s">
        <v>257</v>
      </c>
      <c r="G7767" s="33">
        <v>359767.8</v>
      </c>
      <c r="H7767" s="33">
        <v>359767.8</v>
      </c>
      <c r="I7767" s="33">
        <v>9086</v>
      </c>
      <c r="J7767" s="33">
        <v>680</v>
      </c>
      <c r="K7767" s="33">
        <v>11300</v>
      </c>
      <c r="L7767" s="33">
        <v>1</v>
      </c>
      <c r="M7767" s="33">
        <v>1</v>
      </c>
      <c r="N7767" s="33">
        <v>340172.7</v>
      </c>
      <c r="O7767" s="33">
        <v>2350.4</v>
      </c>
      <c r="P7767" s="33">
        <v>3573</v>
      </c>
    </row>
    <row r="7768" spans="1:16">
      <c r="A7768" s="27" t="s">
        <v>1145</v>
      </c>
      <c r="B7768" s="31">
        <v>202604</v>
      </c>
      <c r="C7768" s="27" t="s">
        <v>137</v>
      </c>
      <c r="D7768" s="27" t="s">
        <v>211</v>
      </c>
      <c r="E7768" s="27" t="s">
        <v>35</v>
      </c>
      <c r="F7768" s="27" t="s">
        <v>257</v>
      </c>
      <c r="G7768" s="33">
        <v>428384.14</v>
      </c>
      <c r="H7768" s="33">
        <v>428384.14</v>
      </c>
      <c r="I7768" s="33">
        <v>11181</v>
      </c>
      <c r="J7768" s="33">
        <v>789</v>
      </c>
      <c r="K7768" s="33">
        <v>11300</v>
      </c>
      <c r="L7768" s="33">
        <v>1</v>
      </c>
      <c r="M7768" s="33">
        <v>1</v>
      </c>
      <c r="N7768" s="33">
        <v>401339.99</v>
      </c>
      <c r="O7768" s="33">
        <v>2860.2</v>
      </c>
      <c r="P7768" s="33">
        <v>4643</v>
      </c>
    </row>
    <row r="7769" spans="1:16">
      <c r="A7769" s="27" t="s">
        <v>1145</v>
      </c>
      <c r="B7769" s="31">
        <v>202605</v>
      </c>
      <c r="C7769" s="27" t="s">
        <v>137</v>
      </c>
      <c r="D7769" s="27" t="s">
        <v>211</v>
      </c>
      <c r="E7769" s="27" t="s">
        <v>35</v>
      </c>
      <c r="F7769" s="27" t="s">
        <v>257</v>
      </c>
      <c r="G7769" s="33">
        <v>501001.14</v>
      </c>
      <c r="H7769" s="33">
        <v>501001.14</v>
      </c>
      <c r="I7769" s="33">
        <v>13367</v>
      </c>
      <c r="J7769" s="33">
        <v>1060</v>
      </c>
      <c r="K7769" s="33">
        <v>11300</v>
      </c>
      <c r="L7769" s="33">
        <v>1</v>
      </c>
      <c r="M7769" s="33">
        <v>1</v>
      </c>
      <c r="N7769" s="33">
        <v>440704.74</v>
      </c>
      <c r="O7769" s="33">
        <v>2606.6</v>
      </c>
      <c r="P7769" s="33">
        <v>5384</v>
      </c>
    </row>
    <row r="7770" spans="1:16">
      <c r="A7770" s="27" t="s">
        <v>1145</v>
      </c>
      <c r="B7770" s="31">
        <v>202606</v>
      </c>
      <c r="C7770" s="27" t="s">
        <v>137</v>
      </c>
      <c r="D7770" s="27" t="s">
        <v>211</v>
      </c>
      <c r="E7770" s="27" t="s">
        <v>35</v>
      </c>
      <c r="F7770" s="27" t="s">
        <v>257</v>
      </c>
      <c r="G7770" s="33">
        <v>511228.83</v>
      </c>
      <c r="H7770" s="33">
        <v>511228.83</v>
      </c>
      <c r="I7770" s="33">
        <v>13494</v>
      </c>
      <c r="J7770" s="33">
        <v>1066</v>
      </c>
      <c r="K7770" s="33">
        <v>11300</v>
      </c>
      <c r="L7770" s="33">
        <v>1</v>
      </c>
      <c r="M7770" s="33">
        <v>1</v>
      </c>
      <c r="N7770" s="33">
        <v>431658.8</v>
      </c>
      <c r="O7770" s="33">
        <v>3010.5</v>
      </c>
      <c r="P7770" s="33">
        <v>5181</v>
      </c>
    </row>
    <row r="7771" spans="1:16">
      <c r="A7771" s="27" t="s">
        <v>1145</v>
      </c>
      <c r="B7771" s="31">
        <v>202607</v>
      </c>
      <c r="C7771" s="27" t="s">
        <v>137</v>
      </c>
      <c r="D7771" s="27" t="s">
        <v>211</v>
      </c>
      <c r="E7771" s="27" t="s">
        <v>35</v>
      </c>
      <c r="F7771" s="27" t="s">
        <v>257</v>
      </c>
      <c r="G7771" s="33">
        <v>424826.79</v>
      </c>
      <c r="H7771" s="33">
        <v>424826.79</v>
      </c>
      <c r="I7771" s="33">
        <v>12249</v>
      </c>
      <c r="J7771" s="33">
        <v>818</v>
      </c>
      <c r="K7771" s="33">
        <v>11300</v>
      </c>
      <c r="L7771" s="33">
        <v>1</v>
      </c>
      <c r="M7771" s="33">
        <v>1</v>
      </c>
      <c r="N7771" s="33">
        <v>384786.63</v>
      </c>
      <c r="O7771" s="33">
        <v>2355.1</v>
      </c>
      <c r="P7771" s="33">
        <v>4783</v>
      </c>
    </row>
    <row r="7772" spans="1:16">
      <c r="A7772" s="27" t="s">
        <v>1147</v>
      </c>
      <c r="B7772" s="31">
        <v>202408</v>
      </c>
      <c r="C7772" s="27" t="s">
        <v>137</v>
      </c>
      <c r="D7772" s="27" t="s">
        <v>211</v>
      </c>
      <c r="E7772" s="27" t="s">
        <v>35</v>
      </c>
      <c r="F7772" s="27" t="s">
        <v>289</v>
      </c>
      <c r="G7772" s="33">
        <v>1005964.96</v>
      </c>
      <c r="H7772" s="33">
        <v>0</v>
      </c>
      <c r="I7772" s="33">
        <v>19110</v>
      </c>
      <c r="J7772" s="33">
        <v>1722</v>
      </c>
      <c r="K7772" s="33">
        <v>24400</v>
      </c>
      <c r="L7772" s="33">
        <v>1</v>
      </c>
      <c r="M7772" s="33">
        <v>0</v>
      </c>
      <c r="N7772" s="33">
        <v>942014.4300000001</v>
      </c>
      <c r="O7772" s="33">
        <v>5214.6</v>
      </c>
      <c r="P7772" s="33">
        <v>7926</v>
      </c>
    </row>
    <row r="7773" spans="1:16">
      <c r="A7773" s="27" t="s">
        <v>1147</v>
      </c>
      <c r="B7773" s="31">
        <v>202409</v>
      </c>
      <c r="C7773" s="27" t="s">
        <v>137</v>
      </c>
      <c r="D7773" s="27" t="s">
        <v>211</v>
      </c>
      <c r="E7773" s="27" t="s">
        <v>35</v>
      </c>
      <c r="F7773" s="27" t="s">
        <v>289</v>
      </c>
      <c r="G7773" s="33">
        <v>977958.99</v>
      </c>
      <c r="H7773" s="33">
        <v>0</v>
      </c>
      <c r="I7773" s="33">
        <v>19793</v>
      </c>
      <c r="J7773" s="33">
        <v>1766</v>
      </c>
      <c r="K7773" s="33">
        <v>24400</v>
      </c>
      <c r="L7773" s="33">
        <v>1</v>
      </c>
      <c r="M7773" s="33">
        <v>0</v>
      </c>
      <c r="N7773" s="33">
        <v>908105.65</v>
      </c>
      <c r="O7773" s="33">
        <v>4269.1</v>
      </c>
      <c r="P7773" s="33">
        <v>8159</v>
      </c>
    </row>
    <row r="7774" spans="1:16">
      <c r="A7774" s="27" t="s">
        <v>1147</v>
      </c>
      <c r="B7774" s="31">
        <v>202410</v>
      </c>
      <c r="C7774" s="27" t="s">
        <v>137</v>
      </c>
      <c r="D7774" s="27" t="s">
        <v>211</v>
      </c>
      <c r="E7774" s="27" t="s">
        <v>35</v>
      </c>
      <c r="F7774" s="27" t="s">
        <v>289</v>
      </c>
      <c r="G7774" s="33">
        <v>1166913.29</v>
      </c>
      <c r="H7774" s="33">
        <v>0</v>
      </c>
      <c r="I7774" s="33">
        <v>23201</v>
      </c>
      <c r="J7774" s="33">
        <v>2073</v>
      </c>
      <c r="K7774" s="33">
        <v>24400</v>
      </c>
      <c r="L7774" s="33">
        <v>1</v>
      </c>
      <c r="M7774" s="33">
        <v>0</v>
      </c>
      <c r="N7774" s="33">
        <v>1000052.48</v>
      </c>
      <c r="O7774" s="33">
        <v>5223</v>
      </c>
      <c r="P7774" s="33">
        <v>9619</v>
      </c>
    </row>
    <row r="7775" spans="1:16">
      <c r="A7775" s="27" t="s">
        <v>1147</v>
      </c>
      <c r="B7775" s="31">
        <v>202411</v>
      </c>
      <c r="C7775" s="27" t="s">
        <v>137</v>
      </c>
      <c r="D7775" s="27" t="s">
        <v>211</v>
      </c>
      <c r="E7775" s="27" t="s">
        <v>35</v>
      </c>
      <c r="F7775" s="27" t="s">
        <v>289</v>
      </c>
      <c r="G7775" s="33">
        <v>1308894.83</v>
      </c>
      <c r="H7775" s="33">
        <v>0</v>
      </c>
      <c r="I7775" s="33">
        <v>24062</v>
      </c>
      <c r="J7775" s="33">
        <v>1859</v>
      </c>
      <c r="K7775" s="33">
        <v>24400</v>
      </c>
      <c r="L7775" s="33">
        <v>1</v>
      </c>
      <c r="M7775" s="33">
        <v>0</v>
      </c>
      <c r="N7775" s="33">
        <v>1209997</v>
      </c>
      <c r="O7775" s="33">
        <v>5963.6</v>
      </c>
      <c r="P7775" s="33">
        <v>10126</v>
      </c>
    </row>
    <row r="7776" spans="1:16">
      <c r="A7776" s="27" t="s">
        <v>1147</v>
      </c>
      <c r="B7776" s="31">
        <v>202412</v>
      </c>
      <c r="C7776" s="27" t="s">
        <v>137</v>
      </c>
      <c r="D7776" s="27" t="s">
        <v>211</v>
      </c>
      <c r="E7776" s="27" t="s">
        <v>35</v>
      </c>
      <c r="F7776" s="27" t="s">
        <v>289</v>
      </c>
      <c r="G7776" s="33">
        <v>1641802.32</v>
      </c>
      <c r="H7776" s="33">
        <v>0</v>
      </c>
      <c r="I7776" s="33">
        <v>30466</v>
      </c>
      <c r="J7776" s="33">
        <v>2457</v>
      </c>
      <c r="K7776" s="33">
        <v>24400</v>
      </c>
      <c r="L7776" s="33">
        <v>1</v>
      </c>
      <c r="M7776" s="33">
        <v>0</v>
      </c>
      <c r="N7776" s="33">
        <v>1392605.15</v>
      </c>
      <c r="O7776" s="33">
        <v>7797</v>
      </c>
      <c r="P7776" s="33">
        <v>13095</v>
      </c>
    </row>
    <row r="7777" spans="1:16">
      <c r="A7777" s="27" t="s">
        <v>1147</v>
      </c>
      <c r="B7777" s="31">
        <v>202501</v>
      </c>
      <c r="C7777" s="27" t="s">
        <v>137</v>
      </c>
      <c r="D7777" s="27" t="s">
        <v>211</v>
      </c>
      <c r="E7777" s="27" t="s">
        <v>35</v>
      </c>
      <c r="F7777" s="27" t="s">
        <v>289</v>
      </c>
      <c r="G7777" s="33">
        <v>795802.46</v>
      </c>
      <c r="H7777" s="33">
        <v>0</v>
      </c>
      <c r="I7777" s="33">
        <v>14525</v>
      </c>
      <c r="J7777" s="33">
        <v>1281</v>
      </c>
      <c r="K7777" s="33">
        <v>24400</v>
      </c>
      <c r="L7777" s="33">
        <v>1</v>
      </c>
      <c r="M7777" s="33">
        <v>0</v>
      </c>
      <c r="N7777" s="33">
        <v>709658.14</v>
      </c>
      <c r="O7777" s="33">
        <v>3641</v>
      </c>
      <c r="P7777" s="33">
        <v>6446</v>
      </c>
    </row>
    <row r="7778" spans="1:16">
      <c r="A7778" s="27" t="s">
        <v>1147</v>
      </c>
      <c r="B7778" s="31">
        <v>202502</v>
      </c>
      <c r="C7778" s="27" t="s">
        <v>137</v>
      </c>
      <c r="D7778" s="27" t="s">
        <v>211</v>
      </c>
      <c r="E7778" s="27" t="s">
        <v>35</v>
      </c>
      <c r="F7778" s="27" t="s">
        <v>289</v>
      </c>
      <c r="G7778" s="33">
        <v>888162.73</v>
      </c>
      <c r="H7778" s="33">
        <v>0</v>
      </c>
      <c r="I7778" s="33">
        <v>16098</v>
      </c>
      <c r="J7778" s="33">
        <v>1526</v>
      </c>
      <c r="K7778" s="33">
        <v>24400</v>
      </c>
      <c r="L7778" s="33">
        <v>1</v>
      </c>
      <c r="M7778" s="33">
        <v>0</v>
      </c>
      <c r="N7778" s="33">
        <v>733036.26</v>
      </c>
      <c r="O7778" s="33">
        <v>4144.5</v>
      </c>
      <c r="P7778" s="33">
        <v>6970</v>
      </c>
    </row>
    <row r="7779" spans="1:16">
      <c r="A7779" s="27" t="s">
        <v>1147</v>
      </c>
      <c r="B7779" s="31">
        <v>202503</v>
      </c>
      <c r="C7779" s="27" t="s">
        <v>137</v>
      </c>
      <c r="D7779" s="27" t="s">
        <v>211</v>
      </c>
      <c r="E7779" s="27" t="s">
        <v>35</v>
      </c>
      <c r="F7779" s="27" t="s">
        <v>289</v>
      </c>
      <c r="G7779" s="33">
        <v>1175054.43</v>
      </c>
      <c r="H7779" s="33">
        <v>0</v>
      </c>
      <c r="I7779" s="33">
        <v>22222</v>
      </c>
      <c r="J7779" s="33">
        <v>1897</v>
      </c>
      <c r="K7779" s="33">
        <v>24400</v>
      </c>
      <c r="L7779" s="33">
        <v>1</v>
      </c>
      <c r="M7779" s="33">
        <v>0</v>
      </c>
      <c r="N7779" s="33">
        <v>915922.25</v>
      </c>
      <c r="O7779" s="33">
        <v>5189</v>
      </c>
      <c r="P7779" s="33">
        <v>8943</v>
      </c>
    </row>
    <row r="7780" spans="1:16">
      <c r="A7780" s="27" t="s">
        <v>1147</v>
      </c>
      <c r="B7780" s="31">
        <v>202504</v>
      </c>
      <c r="C7780" s="27" t="s">
        <v>137</v>
      </c>
      <c r="D7780" s="27" t="s">
        <v>211</v>
      </c>
      <c r="E7780" s="27" t="s">
        <v>35</v>
      </c>
      <c r="F7780" s="27" t="s">
        <v>289</v>
      </c>
      <c r="G7780" s="33">
        <v>1353298.04</v>
      </c>
      <c r="H7780" s="33">
        <v>0</v>
      </c>
      <c r="I7780" s="33">
        <v>24427</v>
      </c>
      <c r="J7780" s="33">
        <v>2361</v>
      </c>
      <c r="K7780" s="33">
        <v>24400</v>
      </c>
      <c r="L7780" s="33">
        <v>1</v>
      </c>
      <c r="M7780" s="33">
        <v>0</v>
      </c>
      <c r="N7780" s="33">
        <v>1080616.46</v>
      </c>
      <c r="O7780" s="33">
        <v>6057</v>
      </c>
      <c r="P7780" s="33">
        <v>10684</v>
      </c>
    </row>
    <row r="7781" spans="1:16">
      <c r="A7781" s="27" t="s">
        <v>1147</v>
      </c>
      <c r="B7781" s="31">
        <v>202505</v>
      </c>
      <c r="C7781" s="27" t="s">
        <v>137</v>
      </c>
      <c r="D7781" s="27" t="s">
        <v>211</v>
      </c>
      <c r="E7781" s="27" t="s">
        <v>35</v>
      </c>
      <c r="F7781" s="27" t="s">
        <v>289</v>
      </c>
      <c r="G7781" s="33">
        <v>1627631.5</v>
      </c>
      <c r="H7781" s="33">
        <v>0</v>
      </c>
      <c r="I7781" s="33">
        <v>27951</v>
      </c>
      <c r="J7781" s="33">
        <v>2796</v>
      </c>
      <c r="K7781" s="33">
        <v>24400</v>
      </c>
      <c r="L7781" s="33">
        <v>1</v>
      </c>
      <c r="M7781" s="33">
        <v>0</v>
      </c>
      <c r="N7781" s="33">
        <v>1186606.91</v>
      </c>
      <c r="O7781" s="33">
        <v>7992.5</v>
      </c>
      <c r="P7781" s="33">
        <v>12208</v>
      </c>
    </row>
    <row r="7782" spans="1:16">
      <c r="A7782" s="27" t="s">
        <v>1147</v>
      </c>
      <c r="B7782" s="31">
        <v>202506</v>
      </c>
      <c r="C7782" s="27" t="s">
        <v>137</v>
      </c>
      <c r="D7782" s="27" t="s">
        <v>211</v>
      </c>
      <c r="E7782" s="27" t="s">
        <v>35</v>
      </c>
      <c r="F7782" s="27" t="s">
        <v>289</v>
      </c>
      <c r="G7782" s="33">
        <v>1479347.79</v>
      </c>
      <c r="H7782" s="33">
        <v>0</v>
      </c>
      <c r="I7782" s="33">
        <v>27278</v>
      </c>
      <c r="J7782" s="33">
        <v>2554</v>
      </c>
      <c r="K7782" s="33">
        <v>24400</v>
      </c>
      <c r="L7782" s="33">
        <v>1</v>
      </c>
      <c r="M7782" s="33">
        <v>0</v>
      </c>
      <c r="N7782" s="33">
        <v>1162250.52</v>
      </c>
      <c r="O7782" s="33">
        <v>6255.7</v>
      </c>
      <c r="P7782" s="33">
        <v>12391</v>
      </c>
    </row>
    <row r="7783" spans="1:16">
      <c r="A7783" s="27" t="s">
        <v>1147</v>
      </c>
      <c r="B7783" s="31">
        <v>202507</v>
      </c>
      <c r="C7783" s="27" t="s">
        <v>137</v>
      </c>
      <c r="D7783" s="27" t="s">
        <v>211</v>
      </c>
      <c r="E7783" s="27" t="s">
        <v>35</v>
      </c>
      <c r="F7783" s="27" t="s">
        <v>289</v>
      </c>
      <c r="G7783" s="33">
        <v>1205478.27</v>
      </c>
      <c r="H7783" s="33">
        <v>0</v>
      </c>
      <c r="I7783" s="33">
        <v>21046</v>
      </c>
      <c r="J7783" s="33">
        <v>1774</v>
      </c>
      <c r="K7783" s="33">
        <v>24400</v>
      </c>
      <c r="L7783" s="33">
        <v>1</v>
      </c>
      <c r="M7783" s="33">
        <v>0</v>
      </c>
      <c r="N7783" s="33">
        <v>1036046.2</v>
      </c>
      <c r="O7783" s="33">
        <v>5322.8</v>
      </c>
      <c r="P7783" s="33">
        <v>9157</v>
      </c>
    </row>
    <row r="7784" spans="1:16">
      <c r="A7784" s="27" t="s">
        <v>1147</v>
      </c>
      <c r="B7784" s="31">
        <v>202508</v>
      </c>
      <c r="C7784" s="27" t="s">
        <v>137</v>
      </c>
      <c r="D7784" s="27" t="s">
        <v>211</v>
      </c>
      <c r="E7784" s="27" t="s">
        <v>35</v>
      </c>
      <c r="F7784" s="27" t="s">
        <v>289</v>
      </c>
      <c r="G7784" s="33">
        <v>1238352.47</v>
      </c>
      <c r="H7784" s="33">
        <v>0</v>
      </c>
      <c r="I7784" s="33">
        <v>21277</v>
      </c>
      <c r="J7784" s="33">
        <v>1724</v>
      </c>
      <c r="K7784" s="33">
        <v>24400</v>
      </c>
      <c r="L7784" s="33">
        <v>1</v>
      </c>
      <c r="M7784" s="33">
        <v>0</v>
      </c>
      <c r="N7784" s="33">
        <v>1000419.32</v>
      </c>
      <c r="O7784" s="33">
        <v>5484.8</v>
      </c>
      <c r="P7784" s="33">
        <v>9384</v>
      </c>
    </row>
    <row r="7785" spans="1:16">
      <c r="A7785" s="27" t="s">
        <v>1147</v>
      </c>
      <c r="B7785" s="31">
        <v>202509</v>
      </c>
      <c r="C7785" s="27" t="s">
        <v>137</v>
      </c>
      <c r="D7785" s="27" t="s">
        <v>211</v>
      </c>
      <c r="E7785" s="27" t="s">
        <v>35</v>
      </c>
      <c r="F7785" s="27" t="s">
        <v>289</v>
      </c>
      <c r="G7785" s="33">
        <v>1191082.17</v>
      </c>
      <c r="H7785" s="33">
        <v>0</v>
      </c>
      <c r="I7785" s="33">
        <v>20871</v>
      </c>
      <c r="J7785" s="33">
        <v>1727</v>
      </c>
      <c r="K7785" s="33">
        <v>24400</v>
      </c>
      <c r="L7785" s="33">
        <v>1</v>
      </c>
      <c r="M7785" s="33">
        <v>0</v>
      </c>
      <c r="N7785" s="33">
        <v>964408.2</v>
      </c>
      <c r="O7785" s="33">
        <v>6164.5</v>
      </c>
      <c r="P7785" s="33">
        <v>8923</v>
      </c>
    </row>
    <row r="7786" spans="1:16">
      <c r="A7786" s="27" t="s">
        <v>1147</v>
      </c>
      <c r="B7786" s="31">
        <v>202510</v>
      </c>
      <c r="C7786" s="27" t="s">
        <v>137</v>
      </c>
      <c r="D7786" s="27" t="s">
        <v>211</v>
      </c>
      <c r="E7786" s="27" t="s">
        <v>35</v>
      </c>
      <c r="F7786" s="27" t="s">
        <v>289</v>
      </c>
      <c r="G7786" s="33">
        <v>1195157.84</v>
      </c>
      <c r="H7786" s="33">
        <v>0</v>
      </c>
      <c r="I7786" s="33">
        <v>21992</v>
      </c>
      <c r="J7786" s="33">
        <v>1931</v>
      </c>
      <c r="K7786" s="33">
        <v>24400</v>
      </c>
      <c r="L7786" s="33">
        <v>1</v>
      </c>
      <c r="M7786" s="33">
        <v>0</v>
      </c>
      <c r="N7786" s="33">
        <v>1062055.73</v>
      </c>
      <c r="O7786" s="33">
        <v>4795.4</v>
      </c>
      <c r="P7786" s="33">
        <v>9485</v>
      </c>
    </row>
    <row r="7787" spans="1:16">
      <c r="A7787" s="27" t="s">
        <v>1147</v>
      </c>
      <c r="B7787" s="31">
        <v>202511</v>
      </c>
      <c r="C7787" s="27" t="s">
        <v>137</v>
      </c>
      <c r="D7787" s="27" t="s">
        <v>211</v>
      </c>
      <c r="E7787" s="27" t="s">
        <v>35</v>
      </c>
      <c r="F7787" s="27" t="s">
        <v>289</v>
      </c>
      <c r="G7787" s="33">
        <v>1767765.06</v>
      </c>
      <c r="H7787" s="33">
        <v>0</v>
      </c>
      <c r="I7787" s="33">
        <v>33224</v>
      </c>
      <c r="J7787" s="33">
        <v>2959</v>
      </c>
      <c r="K7787" s="33">
        <v>24400</v>
      </c>
      <c r="L7787" s="33">
        <v>1</v>
      </c>
      <c r="M7787" s="33">
        <v>0</v>
      </c>
      <c r="N7787" s="33">
        <v>1285016.81</v>
      </c>
      <c r="O7787" s="33">
        <v>8358.4</v>
      </c>
      <c r="P7787" s="33">
        <v>13914</v>
      </c>
    </row>
    <row r="7788" spans="1:16">
      <c r="A7788" s="27" t="s">
        <v>1147</v>
      </c>
      <c r="B7788" s="31">
        <v>202512</v>
      </c>
      <c r="C7788" s="27" t="s">
        <v>137</v>
      </c>
      <c r="D7788" s="27" t="s">
        <v>211</v>
      </c>
      <c r="E7788" s="27" t="s">
        <v>35</v>
      </c>
      <c r="F7788" s="27" t="s">
        <v>289</v>
      </c>
      <c r="G7788" s="33">
        <v>1852562.17</v>
      </c>
      <c r="H7788" s="33">
        <v>0</v>
      </c>
      <c r="I7788" s="33">
        <v>34247</v>
      </c>
      <c r="J7788" s="33">
        <v>3219</v>
      </c>
      <c r="K7788" s="33">
        <v>24400</v>
      </c>
      <c r="L7788" s="33">
        <v>1</v>
      </c>
      <c r="M7788" s="33">
        <v>0</v>
      </c>
      <c r="N7788" s="33">
        <v>1478946.66</v>
      </c>
      <c r="O7788" s="33">
        <v>9962.700000000001</v>
      </c>
      <c r="P7788" s="33">
        <v>15327</v>
      </c>
    </row>
    <row r="7789" spans="1:16">
      <c r="A7789" s="27" t="s">
        <v>1147</v>
      </c>
      <c r="B7789" s="31">
        <v>202601</v>
      </c>
      <c r="C7789" s="27" t="s">
        <v>137</v>
      </c>
      <c r="D7789" s="27" t="s">
        <v>211</v>
      </c>
      <c r="E7789" s="27" t="s">
        <v>35</v>
      </c>
      <c r="F7789" s="27" t="s">
        <v>289</v>
      </c>
      <c r="G7789" s="33">
        <v>899491.38</v>
      </c>
      <c r="H7789" s="33">
        <v>899491.38</v>
      </c>
      <c r="I7789" s="33">
        <v>16063</v>
      </c>
      <c r="J7789" s="33">
        <v>1219</v>
      </c>
      <c r="K7789" s="33">
        <v>24400</v>
      </c>
      <c r="L7789" s="33">
        <v>1</v>
      </c>
      <c r="M7789" s="33">
        <v>1</v>
      </c>
      <c r="N7789" s="33">
        <v>753656.95</v>
      </c>
      <c r="O7789" s="33">
        <v>4110.1</v>
      </c>
      <c r="P7789" s="33">
        <v>7002</v>
      </c>
    </row>
    <row r="7790" spans="1:16">
      <c r="A7790" s="27" t="s">
        <v>1147</v>
      </c>
      <c r="B7790" s="31">
        <v>202602</v>
      </c>
      <c r="C7790" s="27" t="s">
        <v>137</v>
      </c>
      <c r="D7790" s="27" t="s">
        <v>211</v>
      </c>
      <c r="E7790" s="27" t="s">
        <v>35</v>
      </c>
      <c r="F7790" s="27" t="s">
        <v>289</v>
      </c>
      <c r="G7790" s="33">
        <v>1041191.97</v>
      </c>
      <c r="H7790" s="33">
        <v>1041191.97</v>
      </c>
      <c r="I7790" s="33">
        <v>17982</v>
      </c>
      <c r="J7790" s="33">
        <v>1693</v>
      </c>
      <c r="K7790" s="33">
        <v>24400</v>
      </c>
      <c r="L7790" s="33">
        <v>1</v>
      </c>
      <c r="M7790" s="33">
        <v>1</v>
      </c>
      <c r="N7790" s="33">
        <v>778484.51</v>
      </c>
      <c r="O7790" s="33">
        <v>4561.3</v>
      </c>
      <c r="P7790" s="33">
        <v>8117</v>
      </c>
    </row>
    <row r="7791" spans="1:16">
      <c r="A7791" s="27" t="s">
        <v>1147</v>
      </c>
      <c r="B7791" s="31">
        <v>202603</v>
      </c>
      <c r="C7791" s="27" t="s">
        <v>137</v>
      </c>
      <c r="D7791" s="27" t="s">
        <v>211</v>
      </c>
      <c r="E7791" s="27" t="s">
        <v>35</v>
      </c>
      <c r="F7791" s="27" t="s">
        <v>289</v>
      </c>
      <c r="G7791" s="33">
        <v>1194845.1</v>
      </c>
      <c r="H7791" s="33">
        <v>1194845.1</v>
      </c>
      <c r="I7791" s="33">
        <v>22516</v>
      </c>
      <c r="J7791" s="33">
        <v>1683</v>
      </c>
      <c r="K7791" s="33">
        <v>24400</v>
      </c>
      <c r="L7791" s="33">
        <v>1</v>
      </c>
      <c r="M7791" s="33">
        <v>1</v>
      </c>
      <c r="N7791" s="33">
        <v>972709.4300000001</v>
      </c>
      <c r="O7791" s="33">
        <v>5841.8</v>
      </c>
      <c r="P7791" s="33">
        <v>9742</v>
      </c>
    </row>
    <row r="7792" spans="1:16">
      <c r="A7792" s="27" t="s">
        <v>1147</v>
      </c>
      <c r="B7792" s="31">
        <v>202604</v>
      </c>
      <c r="C7792" s="27" t="s">
        <v>137</v>
      </c>
      <c r="D7792" s="27" t="s">
        <v>211</v>
      </c>
      <c r="E7792" s="27" t="s">
        <v>35</v>
      </c>
      <c r="F7792" s="27" t="s">
        <v>289</v>
      </c>
      <c r="G7792" s="33">
        <v>1443844.17</v>
      </c>
      <c r="H7792" s="33">
        <v>1443844.17</v>
      </c>
      <c r="I7792" s="33">
        <v>25538</v>
      </c>
      <c r="J7792" s="33">
        <v>2252</v>
      </c>
      <c r="K7792" s="33">
        <v>24400</v>
      </c>
      <c r="L7792" s="33">
        <v>1</v>
      </c>
      <c r="M7792" s="33">
        <v>1</v>
      </c>
      <c r="N7792" s="33">
        <v>1147614.68</v>
      </c>
      <c r="O7792" s="33">
        <v>6982.1</v>
      </c>
      <c r="P7792" s="33">
        <v>10999</v>
      </c>
    </row>
    <row r="7793" spans="1:16">
      <c r="A7793" s="27" t="s">
        <v>1147</v>
      </c>
      <c r="B7793" s="31">
        <v>202605</v>
      </c>
      <c r="C7793" s="27" t="s">
        <v>137</v>
      </c>
      <c r="D7793" s="27" t="s">
        <v>211</v>
      </c>
      <c r="E7793" s="27" t="s">
        <v>35</v>
      </c>
      <c r="F7793" s="27" t="s">
        <v>289</v>
      </c>
      <c r="G7793" s="33">
        <v>1471984.88</v>
      </c>
      <c r="H7793" s="33">
        <v>1471984.88</v>
      </c>
      <c r="I7793" s="33">
        <v>27016</v>
      </c>
      <c r="J7793" s="33">
        <v>2407</v>
      </c>
      <c r="K7793" s="33">
        <v>24400</v>
      </c>
      <c r="L7793" s="33">
        <v>1</v>
      </c>
      <c r="M7793" s="33">
        <v>1</v>
      </c>
      <c r="N7793" s="33">
        <v>1260176.54</v>
      </c>
      <c r="O7793" s="33">
        <v>7034.3</v>
      </c>
      <c r="P7793" s="33">
        <v>11686</v>
      </c>
    </row>
    <row r="7794" spans="1:16">
      <c r="A7794" s="27" t="s">
        <v>1147</v>
      </c>
      <c r="B7794" s="31">
        <v>202606</v>
      </c>
      <c r="C7794" s="27" t="s">
        <v>137</v>
      </c>
      <c r="D7794" s="27" t="s">
        <v>211</v>
      </c>
      <c r="E7794" s="27" t="s">
        <v>35</v>
      </c>
      <c r="F7794" s="27" t="s">
        <v>289</v>
      </c>
      <c r="G7794" s="33">
        <v>1552309.05</v>
      </c>
      <c r="H7794" s="33">
        <v>1552309.05</v>
      </c>
      <c r="I7794" s="33">
        <v>26722</v>
      </c>
      <c r="J7794" s="33">
        <v>2631</v>
      </c>
      <c r="K7794" s="33">
        <v>24400</v>
      </c>
      <c r="L7794" s="33">
        <v>1</v>
      </c>
      <c r="M7794" s="33">
        <v>1</v>
      </c>
      <c r="N7794" s="33">
        <v>1234310.05</v>
      </c>
      <c r="O7794" s="33">
        <v>7593.1</v>
      </c>
      <c r="P7794" s="33">
        <v>11963</v>
      </c>
    </row>
    <row r="7795" spans="1:16">
      <c r="A7795" s="27" t="s">
        <v>1147</v>
      </c>
      <c r="B7795" s="31">
        <v>202607</v>
      </c>
      <c r="C7795" s="27" t="s">
        <v>137</v>
      </c>
      <c r="D7795" s="27" t="s">
        <v>211</v>
      </c>
      <c r="E7795" s="27" t="s">
        <v>35</v>
      </c>
      <c r="F7795" s="27" t="s">
        <v>289</v>
      </c>
      <c r="G7795" s="33">
        <v>1454260.63</v>
      </c>
      <c r="H7795" s="33">
        <v>1454260.63</v>
      </c>
      <c r="I7795" s="33">
        <v>26045</v>
      </c>
      <c r="J7795" s="33">
        <v>2045</v>
      </c>
      <c r="K7795" s="33">
        <v>24400</v>
      </c>
      <c r="L7795" s="33">
        <v>1</v>
      </c>
      <c r="M7795" s="33">
        <v>1</v>
      </c>
      <c r="N7795" s="33">
        <v>1100281.07</v>
      </c>
      <c r="O7795" s="33">
        <v>7252</v>
      </c>
      <c r="P7795" s="33">
        <v>11208</v>
      </c>
    </row>
    <row r="7796" spans="1:16">
      <c r="A7796" s="27" t="s">
        <v>1150</v>
      </c>
      <c r="B7796" s="31">
        <v>202408</v>
      </c>
      <c r="C7796" s="27" t="s">
        <v>137</v>
      </c>
      <c r="D7796" s="27" t="s">
        <v>211</v>
      </c>
      <c r="E7796" s="27" t="s">
        <v>35</v>
      </c>
      <c r="F7796" s="27" t="s">
        <v>257</v>
      </c>
      <c r="G7796" s="33">
        <v>351634.61</v>
      </c>
      <c r="H7796" s="33">
        <v>351634.61</v>
      </c>
      <c r="I7796" s="33">
        <v>9201</v>
      </c>
      <c r="J7796" s="33">
        <v>661</v>
      </c>
      <c r="K7796" s="33">
        <v>11700</v>
      </c>
      <c r="L7796" s="33">
        <v>1</v>
      </c>
      <c r="M7796" s="33">
        <v>1</v>
      </c>
      <c r="N7796" s="33">
        <v>329983.82</v>
      </c>
      <c r="O7796" s="33">
        <v>2082</v>
      </c>
      <c r="P7796" s="33">
        <v>3735</v>
      </c>
    </row>
    <row r="7797" spans="1:16">
      <c r="A7797" s="27" t="s">
        <v>1150</v>
      </c>
      <c r="B7797" s="31">
        <v>202409</v>
      </c>
      <c r="C7797" s="27" t="s">
        <v>137</v>
      </c>
      <c r="D7797" s="27" t="s">
        <v>211</v>
      </c>
      <c r="E7797" s="27" t="s">
        <v>35</v>
      </c>
      <c r="F7797" s="27" t="s">
        <v>257</v>
      </c>
      <c r="G7797" s="33">
        <v>341438.46</v>
      </c>
      <c r="H7797" s="33">
        <v>341438.46</v>
      </c>
      <c r="I7797" s="33">
        <v>8861</v>
      </c>
      <c r="J7797" s="33">
        <v>713</v>
      </c>
      <c r="K7797" s="33">
        <v>11700</v>
      </c>
      <c r="L7797" s="33">
        <v>1</v>
      </c>
      <c r="M7797" s="33">
        <v>1</v>
      </c>
      <c r="N7797" s="33">
        <v>318105.71</v>
      </c>
      <c r="O7797" s="33">
        <v>2094.5</v>
      </c>
      <c r="P7797" s="33">
        <v>3544</v>
      </c>
    </row>
    <row r="7798" spans="1:16">
      <c r="A7798" s="27" t="s">
        <v>1150</v>
      </c>
      <c r="B7798" s="31">
        <v>202410</v>
      </c>
      <c r="C7798" s="27" t="s">
        <v>137</v>
      </c>
      <c r="D7798" s="27" t="s">
        <v>211</v>
      </c>
      <c r="E7798" s="27" t="s">
        <v>35</v>
      </c>
      <c r="F7798" s="27" t="s">
        <v>257</v>
      </c>
      <c r="G7798" s="33">
        <v>397434.71</v>
      </c>
      <c r="H7798" s="33">
        <v>397434.71</v>
      </c>
      <c r="I7798" s="33">
        <v>10048</v>
      </c>
      <c r="J7798" s="33">
        <v>649</v>
      </c>
      <c r="K7798" s="33">
        <v>11700</v>
      </c>
      <c r="L7798" s="33">
        <v>1</v>
      </c>
      <c r="M7798" s="33">
        <v>1</v>
      </c>
      <c r="N7798" s="33">
        <v>350314.31</v>
      </c>
      <c r="O7798" s="33">
        <v>2261.9</v>
      </c>
      <c r="P7798" s="33">
        <v>4097</v>
      </c>
    </row>
    <row r="7799" spans="1:16">
      <c r="A7799" s="27" t="s">
        <v>1150</v>
      </c>
      <c r="B7799" s="31">
        <v>202411</v>
      </c>
      <c r="C7799" s="27" t="s">
        <v>137</v>
      </c>
      <c r="D7799" s="27" t="s">
        <v>211</v>
      </c>
      <c r="E7799" s="27" t="s">
        <v>35</v>
      </c>
      <c r="F7799" s="27" t="s">
        <v>257</v>
      </c>
      <c r="G7799" s="33">
        <v>445837</v>
      </c>
      <c r="H7799" s="33">
        <v>445837</v>
      </c>
      <c r="I7799" s="33">
        <v>11355</v>
      </c>
      <c r="J7799" s="33">
        <v>905</v>
      </c>
      <c r="K7799" s="33">
        <v>11700</v>
      </c>
      <c r="L7799" s="33">
        <v>1</v>
      </c>
      <c r="M7799" s="33">
        <v>1</v>
      </c>
      <c r="N7799" s="33">
        <v>423857.03</v>
      </c>
      <c r="O7799" s="33">
        <v>2547.6</v>
      </c>
      <c r="P7799" s="33">
        <v>4682</v>
      </c>
    </row>
    <row r="7800" spans="1:16">
      <c r="A7800" s="27" t="s">
        <v>1150</v>
      </c>
      <c r="B7800" s="31">
        <v>202412</v>
      </c>
      <c r="C7800" s="27" t="s">
        <v>137</v>
      </c>
      <c r="D7800" s="27" t="s">
        <v>211</v>
      </c>
      <c r="E7800" s="27" t="s">
        <v>35</v>
      </c>
      <c r="F7800" s="27" t="s">
        <v>257</v>
      </c>
      <c r="G7800" s="33">
        <v>557220.08</v>
      </c>
      <c r="H7800" s="33">
        <v>557220.08</v>
      </c>
      <c r="I7800" s="33">
        <v>13290</v>
      </c>
      <c r="J7800" s="33">
        <v>992</v>
      </c>
      <c r="K7800" s="33">
        <v>11700</v>
      </c>
      <c r="L7800" s="33">
        <v>1</v>
      </c>
      <c r="M7800" s="33">
        <v>1</v>
      </c>
      <c r="N7800" s="33">
        <v>487823.92</v>
      </c>
      <c r="O7800" s="33">
        <v>2976.6</v>
      </c>
      <c r="P7800" s="33">
        <v>5510</v>
      </c>
    </row>
    <row r="7801" spans="1:16">
      <c r="A7801" s="27" t="s">
        <v>1150</v>
      </c>
      <c r="B7801" s="31">
        <v>202501</v>
      </c>
      <c r="C7801" s="27" t="s">
        <v>137</v>
      </c>
      <c r="D7801" s="27" t="s">
        <v>211</v>
      </c>
      <c r="E7801" s="27" t="s">
        <v>35</v>
      </c>
      <c r="F7801" s="27" t="s">
        <v>257</v>
      </c>
      <c r="G7801" s="33">
        <v>267233.82</v>
      </c>
      <c r="H7801" s="33">
        <v>267233.82</v>
      </c>
      <c r="I7801" s="33">
        <v>6289</v>
      </c>
      <c r="J7801" s="33">
        <v>477</v>
      </c>
      <c r="K7801" s="33">
        <v>11700</v>
      </c>
      <c r="L7801" s="33">
        <v>1</v>
      </c>
      <c r="M7801" s="33">
        <v>1</v>
      </c>
      <c r="N7801" s="33">
        <v>248590.36</v>
      </c>
      <c r="O7801" s="33">
        <v>1481.8</v>
      </c>
      <c r="P7801" s="33">
        <v>2696</v>
      </c>
    </row>
    <row r="7802" spans="1:16">
      <c r="A7802" s="27" t="s">
        <v>1150</v>
      </c>
      <c r="B7802" s="31">
        <v>202502</v>
      </c>
      <c r="C7802" s="27" t="s">
        <v>137</v>
      </c>
      <c r="D7802" s="27" t="s">
        <v>211</v>
      </c>
      <c r="E7802" s="27" t="s">
        <v>35</v>
      </c>
      <c r="F7802" s="27" t="s">
        <v>257</v>
      </c>
      <c r="G7802" s="33">
        <v>270917.5</v>
      </c>
      <c r="H7802" s="33">
        <v>270917.5</v>
      </c>
      <c r="I7802" s="33">
        <v>6933</v>
      </c>
      <c r="J7802" s="33">
        <v>494</v>
      </c>
      <c r="K7802" s="33">
        <v>11700</v>
      </c>
      <c r="L7802" s="33">
        <v>1</v>
      </c>
      <c r="M7802" s="33">
        <v>1</v>
      </c>
      <c r="N7802" s="33">
        <v>256779.62</v>
      </c>
      <c r="O7802" s="33">
        <v>1514.7</v>
      </c>
      <c r="P7802" s="33">
        <v>2706</v>
      </c>
    </row>
    <row r="7803" spans="1:16">
      <c r="A7803" s="27" t="s">
        <v>1150</v>
      </c>
      <c r="B7803" s="31">
        <v>202503</v>
      </c>
      <c r="C7803" s="27" t="s">
        <v>137</v>
      </c>
      <c r="D7803" s="27" t="s">
        <v>211</v>
      </c>
      <c r="E7803" s="27" t="s">
        <v>35</v>
      </c>
      <c r="F7803" s="27" t="s">
        <v>257</v>
      </c>
      <c r="G7803" s="33">
        <v>309649.09</v>
      </c>
      <c r="H7803" s="33">
        <v>309649.09</v>
      </c>
      <c r="I7803" s="33">
        <v>7383</v>
      </c>
      <c r="J7803" s="33">
        <v>636</v>
      </c>
      <c r="K7803" s="33">
        <v>11700</v>
      </c>
      <c r="L7803" s="33">
        <v>1</v>
      </c>
      <c r="M7803" s="33">
        <v>1</v>
      </c>
      <c r="N7803" s="33">
        <v>320843.84</v>
      </c>
      <c r="O7803" s="33">
        <v>1670</v>
      </c>
      <c r="P7803" s="33">
        <v>2951</v>
      </c>
    </row>
    <row r="7804" spans="1:16">
      <c r="A7804" s="27" t="s">
        <v>1150</v>
      </c>
      <c r="B7804" s="31">
        <v>202504</v>
      </c>
      <c r="C7804" s="27" t="s">
        <v>137</v>
      </c>
      <c r="D7804" s="27" t="s">
        <v>211</v>
      </c>
      <c r="E7804" s="27" t="s">
        <v>35</v>
      </c>
      <c r="F7804" s="27" t="s">
        <v>257</v>
      </c>
      <c r="G7804" s="33">
        <v>386840.66</v>
      </c>
      <c r="H7804" s="33">
        <v>386840.66</v>
      </c>
      <c r="I7804" s="33">
        <v>10661</v>
      </c>
      <c r="J7804" s="33">
        <v>907</v>
      </c>
      <c r="K7804" s="33">
        <v>11700</v>
      </c>
      <c r="L7804" s="33">
        <v>1</v>
      </c>
      <c r="M7804" s="33">
        <v>1</v>
      </c>
      <c r="N7804" s="33">
        <v>378535.55</v>
      </c>
      <c r="O7804" s="33">
        <v>2680.8</v>
      </c>
      <c r="P7804" s="33">
        <v>4053</v>
      </c>
    </row>
    <row r="7805" spans="1:16">
      <c r="A7805" s="27" t="s">
        <v>1150</v>
      </c>
      <c r="B7805" s="31">
        <v>202505</v>
      </c>
      <c r="C7805" s="27" t="s">
        <v>137</v>
      </c>
      <c r="D7805" s="27" t="s">
        <v>211</v>
      </c>
      <c r="E7805" s="27" t="s">
        <v>35</v>
      </c>
      <c r="F7805" s="27" t="s">
        <v>257</v>
      </c>
      <c r="G7805" s="33">
        <v>458306.76</v>
      </c>
      <c r="H7805" s="33">
        <v>458306.76</v>
      </c>
      <c r="I7805" s="33">
        <v>11435</v>
      </c>
      <c r="J7805" s="33">
        <v>960</v>
      </c>
      <c r="K7805" s="33">
        <v>11700</v>
      </c>
      <c r="L7805" s="33">
        <v>1</v>
      </c>
      <c r="M7805" s="33">
        <v>1</v>
      </c>
      <c r="N7805" s="33">
        <v>415663.57</v>
      </c>
      <c r="O7805" s="33">
        <v>2683.8</v>
      </c>
      <c r="P7805" s="33">
        <v>4617</v>
      </c>
    </row>
    <row r="7806" spans="1:16">
      <c r="A7806" s="27" t="s">
        <v>1150</v>
      </c>
      <c r="B7806" s="31">
        <v>202506</v>
      </c>
      <c r="C7806" s="27" t="s">
        <v>137</v>
      </c>
      <c r="D7806" s="27" t="s">
        <v>211</v>
      </c>
      <c r="E7806" s="27" t="s">
        <v>35</v>
      </c>
      <c r="F7806" s="27" t="s">
        <v>257</v>
      </c>
      <c r="G7806" s="33">
        <v>431773.25</v>
      </c>
      <c r="H7806" s="33">
        <v>431773.25</v>
      </c>
      <c r="I7806" s="33">
        <v>11709</v>
      </c>
      <c r="J7806" s="33">
        <v>949</v>
      </c>
      <c r="K7806" s="33">
        <v>11700</v>
      </c>
      <c r="L7806" s="33">
        <v>1</v>
      </c>
      <c r="M7806" s="33">
        <v>1</v>
      </c>
      <c r="N7806" s="33">
        <v>407131.63</v>
      </c>
      <c r="O7806" s="33">
        <v>2434.5</v>
      </c>
      <c r="P7806" s="33">
        <v>4683</v>
      </c>
    </row>
    <row r="7807" spans="1:16">
      <c r="A7807" s="27" t="s">
        <v>1150</v>
      </c>
      <c r="B7807" s="31">
        <v>202507</v>
      </c>
      <c r="C7807" s="27" t="s">
        <v>137</v>
      </c>
      <c r="D7807" s="27" t="s">
        <v>211</v>
      </c>
      <c r="E7807" s="27" t="s">
        <v>35</v>
      </c>
      <c r="F7807" s="27" t="s">
        <v>257</v>
      </c>
      <c r="G7807" s="33">
        <v>347285.7</v>
      </c>
      <c r="H7807" s="33">
        <v>347285.7</v>
      </c>
      <c r="I7807" s="33">
        <v>9161</v>
      </c>
      <c r="J7807" s="33">
        <v>619</v>
      </c>
      <c r="K7807" s="33">
        <v>11700</v>
      </c>
      <c r="L7807" s="33">
        <v>1</v>
      </c>
      <c r="M7807" s="33">
        <v>1</v>
      </c>
      <c r="N7807" s="33">
        <v>362922.77</v>
      </c>
      <c r="O7807" s="33">
        <v>1948.8</v>
      </c>
      <c r="P7807" s="33">
        <v>3698</v>
      </c>
    </row>
    <row r="7808" spans="1:16">
      <c r="A7808" s="27" t="s">
        <v>1150</v>
      </c>
      <c r="B7808" s="31">
        <v>202508</v>
      </c>
      <c r="C7808" s="27" t="s">
        <v>137</v>
      </c>
      <c r="D7808" s="27" t="s">
        <v>211</v>
      </c>
      <c r="E7808" s="27" t="s">
        <v>35</v>
      </c>
      <c r="F7808" s="27" t="s">
        <v>257</v>
      </c>
      <c r="G7808" s="33">
        <v>369526.29</v>
      </c>
      <c r="H7808" s="33">
        <v>369526.29</v>
      </c>
      <c r="I7808" s="33">
        <v>9448</v>
      </c>
      <c r="J7808" s="33">
        <v>766</v>
      </c>
      <c r="K7808" s="33">
        <v>11700</v>
      </c>
      <c r="L7808" s="33">
        <v>1</v>
      </c>
      <c r="M7808" s="33">
        <v>1</v>
      </c>
      <c r="N7808" s="33">
        <v>350442.82</v>
      </c>
      <c r="O7808" s="33">
        <v>2120.9</v>
      </c>
      <c r="P7808" s="33">
        <v>3909</v>
      </c>
    </row>
    <row r="7809" spans="1:16">
      <c r="A7809" s="27" t="s">
        <v>1150</v>
      </c>
      <c r="B7809" s="31">
        <v>202509</v>
      </c>
      <c r="C7809" s="27" t="s">
        <v>137</v>
      </c>
      <c r="D7809" s="27" t="s">
        <v>211</v>
      </c>
      <c r="E7809" s="27" t="s">
        <v>35</v>
      </c>
      <c r="F7809" s="27" t="s">
        <v>257</v>
      </c>
      <c r="G7809" s="33">
        <v>318173.78</v>
      </c>
      <c r="H7809" s="33">
        <v>318173.78</v>
      </c>
      <c r="I7809" s="33">
        <v>8572</v>
      </c>
      <c r="J7809" s="33">
        <v>682</v>
      </c>
      <c r="K7809" s="33">
        <v>11700</v>
      </c>
      <c r="L7809" s="33">
        <v>1</v>
      </c>
      <c r="M7809" s="33">
        <v>1</v>
      </c>
      <c r="N7809" s="33">
        <v>337828.27</v>
      </c>
      <c r="O7809" s="33">
        <v>1925.6</v>
      </c>
      <c r="P7809" s="33">
        <v>3460</v>
      </c>
    </row>
    <row r="7810" spans="1:16">
      <c r="A7810" s="27" t="s">
        <v>1150</v>
      </c>
      <c r="B7810" s="31">
        <v>202510</v>
      </c>
      <c r="C7810" s="27" t="s">
        <v>137</v>
      </c>
      <c r="D7810" s="27" t="s">
        <v>211</v>
      </c>
      <c r="E7810" s="27" t="s">
        <v>35</v>
      </c>
      <c r="F7810" s="27" t="s">
        <v>257</v>
      </c>
      <c r="G7810" s="33">
        <v>402694.03</v>
      </c>
      <c r="H7810" s="33">
        <v>402694.03</v>
      </c>
      <c r="I7810" s="33">
        <v>10696</v>
      </c>
      <c r="J7810" s="33">
        <v>671</v>
      </c>
      <c r="K7810" s="33">
        <v>11700</v>
      </c>
      <c r="L7810" s="33">
        <v>1</v>
      </c>
      <c r="M7810" s="33">
        <v>1</v>
      </c>
      <c r="N7810" s="33">
        <v>372033.8</v>
      </c>
      <c r="O7810" s="33">
        <v>2352.7</v>
      </c>
      <c r="P7810" s="33">
        <v>4322</v>
      </c>
    </row>
    <row r="7811" spans="1:16">
      <c r="A7811" s="27" t="s">
        <v>1150</v>
      </c>
      <c r="B7811" s="31">
        <v>202511</v>
      </c>
      <c r="C7811" s="27" t="s">
        <v>137</v>
      </c>
      <c r="D7811" s="27" t="s">
        <v>211</v>
      </c>
      <c r="E7811" s="27" t="s">
        <v>35</v>
      </c>
      <c r="F7811" s="27" t="s">
        <v>257</v>
      </c>
      <c r="G7811" s="33">
        <v>449096.59</v>
      </c>
      <c r="H7811" s="33">
        <v>449096.59</v>
      </c>
      <c r="I7811" s="33">
        <v>11222</v>
      </c>
      <c r="J7811" s="33">
        <v>860</v>
      </c>
      <c r="K7811" s="33">
        <v>11700</v>
      </c>
      <c r="L7811" s="33">
        <v>1</v>
      </c>
      <c r="M7811" s="33">
        <v>1</v>
      </c>
      <c r="N7811" s="33">
        <v>450136.16</v>
      </c>
      <c r="O7811" s="33">
        <v>2482.3</v>
      </c>
      <c r="P7811" s="33">
        <v>4662</v>
      </c>
    </row>
    <row r="7812" spans="1:16">
      <c r="A7812" s="27" t="s">
        <v>1150</v>
      </c>
      <c r="B7812" s="31">
        <v>202512</v>
      </c>
      <c r="C7812" s="27" t="s">
        <v>137</v>
      </c>
      <c r="D7812" s="27" t="s">
        <v>211</v>
      </c>
      <c r="E7812" s="27" t="s">
        <v>35</v>
      </c>
      <c r="F7812" s="27" t="s">
        <v>257</v>
      </c>
      <c r="G7812" s="33">
        <v>580635.83</v>
      </c>
      <c r="H7812" s="33">
        <v>580635.83</v>
      </c>
      <c r="I7812" s="33">
        <v>15625</v>
      </c>
      <c r="J7812" s="33">
        <v>1091</v>
      </c>
      <c r="K7812" s="33">
        <v>11700</v>
      </c>
      <c r="L7812" s="33">
        <v>1</v>
      </c>
      <c r="M7812" s="33">
        <v>1</v>
      </c>
      <c r="N7812" s="33">
        <v>518069</v>
      </c>
      <c r="O7812" s="33">
        <v>3102.8</v>
      </c>
      <c r="P7812" s="33">
        <v>6120</v>
      </c>
    </row>
    <row r="7813" spans="1:16">
      <c r="A7813" s="27" t="s">
        <v>1150</v>
      </c>
      <c r="B7813" s="31">
        <v>202601</v>
      </c>
      <c r="C7813" s="27" t="s">
        <v>137</v>
      </c>
      <c r="D7813" s="27" t="s">
        <v>211</v>
      </c>
      <c r="E7813" s="27" t="s">
        <v>35</v>
      </c>
      <c r="F7813" s="27" t="s">
        <v>257</v>
      </c>
      <c r="G7813" s="33">
        <v>265455.26</v>
      </c>
      <c r="H7813" s="33">
        <v>265455.26</v>
      </c>
      <c r="I7813" s="33">
        <v>6588</v>
      </c>
      <c r="J7813" s="33">
        <v>496</v>
      </c>
      <c r="K7813" s="33">
        <v>11700</v>
      </c>
      <c r="L7813" s="33">
        <v>1</v>
      </c>
      <c r="M7813" s="33">
        <v>1</v>
      </c>
      <c r="N7813" s="33">
        <v>264002.96</v>
      </c>
      <c r="O7813" s="33">
        <v>1510.3</v>
      </c>
      <c r="P7813" s="33">
        <v>2735</v>
      </c>
    </row>
    <row r="7814" spans="1:16">
      <c r="A7814" s="27" t="s">
        <v>1150</v>
      </c>
      <c r="B7814" s="31">
        <v>202602</v>
      </c>
      <c r="C7814" s="27" t="s">
        <v>137</v>
      </c>
      <c r="D7814" s="27" t="s">
        <v>211</v>
      </c>
      <c r="E7814" s="27" t="s">
        <v>35</v>
      </c>
      <c r="F7814" s="27" t="s">
        <v>257</v>
      </c>
      <c r="G7814" s="33">
        <v>290431.54</v>
      </c>
      <c r="H7814" s="33">
        <v>290431.54</v>
      </c>
      <c r="I7814" s="33">
        <v>7176</v>
      </c>
      <c r="J7814" s="33">
        <v>503</v>
      </c>
      <c r="K7814" s="33">
        <v>11700</v>
      </c>
      <c r="L7814" s="33">
        <v>1</v>
      </c>
      <c r="M7814" s="33">
        <v>1</v>
      </c>
      <c r="N7814" s="33">
        <v>272699.96</v>
      </c>
      <c r="O7814" s="33">
        <v>1706.2</v>
      </c>
      <c r="P7814" s="33">
        <v>2895</v>
      </c>
    </row>
    <row r="7815" spans="1:16">
      <c r="A7815" s="27" t="s">
        <v>1150</v>
      </c>
      <c r="B7815" s="31">
        <v>202603</v>
      </c>
      <c r="C7815" s="27" t="s">
        <v>137</v>
      </c>
      <c r="D7815" s="27" t="s">
        <v>211</v>
      </c>
      <c r="E7815" s="27" t="s">
        <v>35</v>
      </c>
      <c r="F7815" s="27" t="s">
        <v>257</v>
      </c>
      <c r="G7815" s="33">
        <v>336218.57</v>
      </c>
      <c r="H7815" s="33">
        <v>336218.57</v>
      </c>
      <c r="I7815" s="33">
        <v>8204</v>
      </c>
      <c r="J7815" s="33">
        <v>569</v>
      </c>
      <c r="K7815" s="33">
        <v>11700</v>
      </c>
      <c r="L7815" s="33">
        <v>1</v>
      </c>
      <c r="M7815" s="33">
        <v>1</v>
      </c>
      <c r="N7815" s="33">
        <v>340736.16</v>
      </c>
      <c r="O7815" s="33">
        <v>1755.4</v>
      </c>
      <c r="P7815" s="33">
        <v>3439</v>
      </c>
    </row>
    <row r="7816" spans="1:16">
      <c r="A7816" s="27" t="s">
        <v>1150</v>
      </c>
      <c r="B7816" s="31">
        <v>202604</v>
      </c>
      <c r="C7816" s="27" t="s">
        <v>137</v>
      </c>
      <c r="D7816" s="27" t="s">
        <v>211</v>
      </c>
      <c r="E7816" s="27" t="s">
        <v>35</v>
      </c>
      <c r="F7816" s="27" t="s">
        <v>257</v>
      </c>
      <c r="G7816" s="33">
        <v>416207.18</v>
      </c>
      <c r="H7816" s="33">
        <v>416207.18</v>
      </c>
      <c r="I7816" s="33">
        <v>10050</v>
      </c>
      <c r="J7816" s="33">
        <v>775</v>
      </c>
      <c r="K7816" s="33">
        <v>11700</v>
      </c>
      <c r="L7816" s="33">
        <v>1</v>
      </c>
      <c r="M7816" s="33">
        <v>1</v>
      </c>
      <c r="N7816" s="33">
        <v>402004.75</v>
      </c>
      <c r="O7816" s="33">
        <v>2262.3</v>
      </c>
      <c r="P7816" s="33">
        <v>4280</v>
      </c>
    </row>
    <row r="7817" spans="1:16">
      <c r="A7817" s="27" t="s">
        <v>1150</v>
      </c>
      <c r="B7817" s="31">
        <v>202605</v>
      </c>
      <c r="C7817" s="27" t="s">
        <v>137</v>
      </c>
      <c r="D7817" s="27" t="s">
        <v>211</v>
      </c>
      <c r="E7817" s="27" t="s">
        <v>35</v>
      </c>
      <c r="F7817" s="27" t="s">
        <v>257</v>
      </c>
      <c r="G7817" s="33">
        <v>481156.88</v>
      </c>
      <c r="H7817" s="33">
        <v>481156.88</v>
      </c>
      <c r="I7817" s="33">
        <v>11522</v>
      </c>
      <c r="J7817" s="33">
        <v>761</v>
      </c>
      <c r="K7817" s="33">
        <v>11700</v>
      </c>
      <c r="L7817" s="33">
        <v>1</v>
      </c>
      <c r="M7817" s="33">
        <v>1</v>
      </c>
      <c r="N7817" s="33">
        <v>441434.72</v>
      </c>
      <c r="O7817" s="33">
        <v>2567.9</v>
      </c>
      <c r="P7817" s="33">
        <v>4852</v>
      </c>
    </row>
    <row r="7818" spans="1:16">
      <c r="A7818" s="27" t="s">
        <v>1150</v>
      </c>
      <c r="B7818" s="31">
        <v>202606</v>
      </c>
      <c r="C7818" s="27" t="s">
        <v>137</v>
      </c>
      <c r="D7818" s="27" t="s">
        <v>211</v>
      </c>
      <c r="E7818" s="27" t="s">
        <v>35</v>
      </c>
      <c r="F7818" s="27" t="s">
        <v>257</v>
      </c>
      <c r="G7818" s="33">
        <v>441610.57</v>
      </c>
      <c r="H7818" s="33">
        <v>441610.57</v>
      </c>
      <c r="I7818" s="33">
        <v>11953</v>
      </c>
      <c r="J7818" s="33">
        <v>837</v>
      </c>
      <c r="K7818" s="33">
        <v>11700</v>
      </c>
      <c r="L7818" s="33">
        <v>1</v>
      </c>
      <c r="M7818" s="33">
        <v>1</v>
      </c>
      <c r="N7818" s="33">
        <v>432373.79</v>
      </c>
      <c r="O7818" s="33">
        <v>2733.4</v>
      </c>
      <c r="P7818" s="33">
        <v>4868</v>
      </c>
    </row>
    <row r="7819" spans="1:16">
      <c r="A7819" s="27" t="s">
        <v>1150</v>
      </c>
      <c r="B7819" s="31">
        <v>202607</v>
      </c>
      <c r="C7819" s="27" t="s">
        <v>137</v>
      </c>
      <c r="D7819" s="27" t="s">
        <v>211</v>
      </c>
      <c r="E7819" s="27" t="s">
        <v>35</v>
      </c>
      <c r="F7819" s="27" t="s">
        <v>257</v>
      </c>
      <c r="G7819" s="33">
        <v>349497.23</v>
      </c>
      <c r="H7819" s="33">
        <v>349497.23</v>
      </c>
      <c r="I7819" s="33">
        <v>8362</v>
      </c>
      <c r="J7819" s="33">
        <v>597</v>
      </c>
      <c r="K7819" s="33">
        <v>11700</v>
      </c>
      <c r="L7819" s="33">
        <v>1</v>
      </c>
      <c r="M7819" s="33">
        <v>1</v>
      </c>
      <c r="N7819" s="33">
        <v>385423.98</v>
      </c>
      <c r="O7819" s="33">
        <v>1733.1</v>
      </c>
      <c r="P7819" s="33">
        <v>3509</v>
      </c>
    </row>
    <row r="7820" spans="1:16">
      <c r="A7820" s="27" t="s">
        <v>1152</v>
      </c>
      <c r="B7820" s="31">
        <v>202408</v>
      </c>
      <c r="C7820" s="27" t="s">
        <v>137</v>
      </c>
      <c r="D7820" s="27" t="s">
        <v>211</v>
      </c>
      <c r="E7820" s="27" t="s">
        <v>35</v>
      </c>
      <c r="F7820" s="27" t="s">
        <v>257</v>
      </c>
      <c r="G7820" s="33">
        <v>260965.58</v>
      </c>
      <c r="H7820" s="33">
        <v>260965.58</v>
      </c>
      <c r="I7820" s="33">
        <v>6954</v>
      </c>
      <c r="J7820" s="33">
        <v>541</v>
      </c>
      <c r="K7820" s="33">
        <v>10800</v>
      </c>
      <c r="L7820" s="33">
        <v>1</v>
      </c>
      <c r="M7820" s="33">
        <v>1</v>
      </c>
      <c r="N7820" s="33">
        <v>314542.48</v>
      </c>
      <c r="O7820" s="33">
        <v>1391.6</v>
      </c>
      <c r="P7820" s="33">
        <v>2777</v>
      </c>
    </row>
    <row r="7821" spans="1:16">
      <c r="A7821" s="27" t="s">
        <v>1152</v>
      </c>
      <c r="B7821" s="31">
        <v>202409</v>
      </c>
      <c r="C7821" s="27" t="s">
        <v>137</v>
      </c>
      <c r="D7821" s="27" t="s">
        <v>211</v>
      </c>
      <c r="E7821" s="27" t="s">
        <v>35</v>
      </c>
      <c r="F7821" s="27" t="s">
        <v>257</v>
      </c>
      <c r="G7821" s="33">
        <v>286838.11</v>
      </c>
      <c r="H7821" s="33">
        <v>286838.11</v>
      </c>
      <c r="I7821" s="33">
        <v>7111</v>
      </c>
      <c r="J7821" s="33">
        <v>477</v>
      </c>
      <c r="K7821" s="33">
        <v>10800</v>
      </c>
      <c r="L7821" s="33">
        <v>1</v>
      </c>
      <c r="M7821" s="33">
        <v>1</v>
      </c>
      <c r="N7821" s="33">
        <v>303220.2</v>
      </c>
      <c r="O7821" s="33">
        <v>1423.4</v>
      </c>
      <c r="P7821" s="33">
        <v>2975</v>
      </c>
    </row>
    <row r="7822" spans="1:16">
      <c r="A7822" s="27" t="s">
        <v>1152</v>
      </c>
      <c r="B7822" s="31">
        <v>202410</v>
      </c>
      <c r="C7822" s="27" t="s">
        <v>137</v>
      </c>
      <c r="D7822" s="27" t="s">
        <v>211</v>
      </c>
      <c r="E7822" s="27" t="s">
        <v>35</v>
      </c>
      <c r="F7822" s="27" t="s">
        <v>257</v>
      </c>
      <c r="G7822" s="33">
        <v>321792.95</v>
      </c>
      <c r="H7822" s="33">
        <v>321792.95</v>
      </c>
      <c r="I7822" s="33">
        <v>8126</v>
      </c>
      <c r="J7822" s="33">
        <v>630</v>
      </c>
      <c r="K7822" s="33">
        <v>10800</v>
      </c>
      <c r="L7822" s="33">
        <v>1</v>
      </c>
      <c r="M7822" s="33">
        <v>1</v>
      </c>
      <c r="N7822" s="33">
        <v>333921.63</v>
      </c>
      <c r="O7822" s="33">
        <v>1800.5</v>
      </c>
      <c r="P7822" s="33">
        <v>3393</v>
      </c>
    </row>
    <row r="7823" spans="1:16">
      <c r="A7823" s="27" t="s">
        <v>1152</v>
      </c>
      <c r="B7823" s="31">
        <v>202411</v>
      </c>
      <c r="C7823" s="27" t="s">
        <v>137</v>
      </c>
      <c r="D7823" s="27" t="s">
        <v>211</v>
      </c>
      <c r="E7823" s="27" t="s">
        <v>35</v>
      </c>
      <c r="F7823" s="27" t="s">
        <v>257</v>
      </c>
      <c r="G7823" s="33">
        <v>336398.68</v>
      </c>
      <c r="H7823" s="33">
        <v>336398.68</v>
      </c>
      <c r="I7823" s="33">
        <v>8994</v>
      </c>
      <c r="J7823" s="33">
        <v>670</v>
      </c>
      <c r="K7823" s="33">
        <v>10800</v>
      </c>
      <c r="L7823" s="33">
        <v>1</v>
      </c>
      <c r="M7823" s="33">
        <v>1</v>
      </c>
      <c r="N7823" s="33">
        <v>404022.96</v>
      </c>
      <c r="O7823" s="33">
        <v>2064.1</v>
      </c>
      <c r="P7823" s="33">
        <v>3613</v>
      </c>
    </row>
    <row r="7824" spans="1:16">
      <c r="A7824" s="27" t="s">
        <v>1152</v>
      </c>
      <c r="B7824" s="31">
        <v>202412</v>
      </c>
      <c r="C7824" s="27" t="s">
        <v>137</v>
      </c>
      <c r="D7824" s="27" t="s">
        <v>211</v>
      </c>
      <c r="E7824" s="27" t="s">
        <v>35</v>
      </c>
      <c r="F7824" s="27" t="s">
        <v>257</v>
      </c>
      <c r="G7824" s="33">
        <v>447708.44</v>
      </c>
      <c r="H7824" s="33">
        <v>447708.44</v>
      </c>
      <c r="I7824" s="33">
        <v>11361</v>
      </c>
      <c r="J7824" s="33">
        <v>851</v>
      </c>
      <c r="K7824" s="33">
        <v>10800</v>
      </c>
      <c r="L7824" s="33">
        <v>1</v>
      </c>
      <c r="M7824" s="33">
        <v>1</v>
      </c>
      <c r="N7824" s="33">
        <v>464996.57</v>
      </c>
      <c r="O7824" s="33">
        <v>2286.8</v>
      </c>
      <c r="P7824" s="33">
        <v>4642</v>
      </c>
    </row>
    <row r="7825" spans="1:16">
      <c r="A7825" s="27" t="s">
        <v>1152</v>
      </c>
      <c r="B7825" s="31">
        <v>202501</v>
      </c>
      <c r="C7825" s="27" t="s">
        <v>137</v>
      </c>
      <c r="D7825" s="27" t="s">
        <v>211</v>
      </c>
      <c r="E7825" s="27" t="s">
        <v>35</v>
      </c>
      <c r="F7825" s="27" t="s">
        <v>257</v>
      </c>
      <c r="G7825" s="33">
        <v>228861.23</v>
      </c>
      <c r="H7825" s="33">
        <v>228861.23</v>
      </c>
      <c r="I7825" s="33">
        <v>5519</v>
      </c>
      <c r="J7825" s="33">
        <v>430</v>
      </c>
      <c r="K7825" s="33">
        <v>10800</v>
      </c>
      <c r="L7825" s="33">
        <v>1</v>
      </c>
      <c r="M7825" s="33">
        <v>1</v>
      </c>
      <c r="N7825" s="33">
        <v>236957.77</v>
      </c>
      <c r="O7825" s="33">
        <v>1471.1</v>
      </c>
      <c r="P7825" s="33">
        <v>2314</v>
      </c>
    </row>
    <row r="7826" spans="1:16">
      <c r="A7826" s="27" t="s">
        <v>1152</v>
      </c>
      <c r="B7826" s="31">
        <v>202502</v>
      </c>
      <c r="C7826" s="27" t="s">
        <v>137</v>
      </c>
      <c r="D7826" s="27" t="s">
        <v>211</v>
      </c>
      <c r="E7826" s="27" t="s">
        <v>35</v>
      </c>
      <c r="F7826" s="27" t="s">
        <v>257</v>
      </c>
      <c r="G7826" s="33">
        <v>212728.42</v>
      </c>
      <c r="H7826" s="33">
        <v>212728.42</v>
      </c>
      <c r="I7826" s="33">
        <v>5471</v>
      </c>
      <c r="J7826" s="33">
        <v>463</v>
      </c>
      <c r="K7826" s="33">
        <v>10800</v>
      </c>
      <c r="L7826" s="33">
        <v>1</v>
      </c>
      <c r="M7826" s="33">
        <v>1</v>
      </c>
      <c r="N7826" s="33">
        <v>244763.81</v>
      </c>
      <c r="O7826" s="33">
        <v>1204.2</v>
      </c>
      <c r="P7826" s="33">
        <v>2282</v>
      </c>
    </row>
    <row r="7827" spans="1:16">
      <c r="A7827" s="27" t="s">
        <v>1152</v>
      </c>
      <c r="B7827" s="31">
        <v>202503</v>
      </c>
      <c r="C7827" s="27" t="s">
        <v>137</v>
      </c>
      <c r="D7827" s="27" t="s">
        <v>211</v>
      </c>
      <c r="E7827" s="27" t="s">
        <v>35</v>
      </c>
      <c r="F7827" s="27" t="s">
        <v>257</v>
      </c>
      <c r="G7827" s="33">
        <v>273228.47</v>
      </c>
      <c r="H7827" s="33">
        <v>273228.47</v>
      </c>
      <c r="I7827" s="33">
        <v>6791</v>
      </c>
      <c r="J7827" s="33">
        <v>440</v>
      </c>
      <c r="K7827" s="33">
        <v>10800</v>
      </c>
      <c r="L7827" s="33">
        <v>1</v>
      </c>
      <c r="M7827" s="33">
        <v>1</v>
      </c>
      <c r="N7827" s="33">
        <v>305830.2</v>
      </c>
      <c r="O7827" s="33">
        <v>1556.8</v>
      </c>
      <c r="P7827" s="33">
        <v>2768</v>
      </c>
    </row>
    <row r="7828" spans="1:16">
      <c r="A7828" s="27" t="s">
        <v>1152</v>
      </c>
      <c r="B7828" s="31">
        <v>202504</v>
      </c>
      <c r="C7828" s="27" t="s">
        <v>137</v>
      </c>
      <c r="D7828" s="27" t="s">
        <v>211</v>
      </c>
      <c r="E7828" s="27" t="s">
        <v>35</v>
      </c>
      <c r="F7828" s="27" t="s">
        <v>257</v>
      </c>
      <c r="G7828" s="33">
        <v>334044.2</v>
      </c>
      <c r="H7828" s="33">
        <v>334044.2</v>
      </c>
      <c r="I7828" s="33">
        <v>9751</v>
      </c>
      <c r="J7828" s="33">
        <v>708</v>
      </c>
      <c r="K7828" s="33">
        <v>10800</v>
      </c>
      <c r="L7828" s="33">
        <v>1</v>
      </c>
      <c r="M7828" s="33">
        <v>1</v>
      </c>
      <c r="N7828" s="33">
        <v>360822.27</v>
      </c>
      <c r="O7828" s="33">
        <v>1955.5</v>
      </c>
      <c r="P7828" s="33">
        <v>3913</v>
      </c>
    </row>
    <row r="7829" spans="1:16">
      <c r="A7829" s="27" t="s">
        <v>1152</v>
      </c>
      <c r="B7829" s="31">
        <v>202505</v>
      </c>
      <c r="C7829" s="27" t="s">
        <v>137</v>
      </c>
      <c r="D7829" s="27" t="s">
        <v>211</v>
      </c>
      <c r="E7829" s="27" t="s">
        <v>35</v>
      </c>
      <c r="F7829" s="27" t="s">
        <v>257</v>
      </c>
      <c r="G7829" s="33">
        <v>383511.96</v>
      </c>
      <c r="H7829" s="33">
        <v>383511.96</v>
      </c>
      <c r="I7829" s="33">
        <v>9922</v>
      </c>
      <c r="J7829" s="33">
        <v>705</v>
      </c>
      <c r="K7829" s="33">
        <v>10800</v>
      </c>
      <c r="L7829" s="33">
        <v>1</v>
      </c>
      <c r="M7829" s="33">
        <v>1</v>
      </c>
      <c r="N7829" s="33">
        <v>396212.92</v>
      </c>
      <c r="O7829" s="33">
        <v>2111.1</v>
      </c>
      <c r="P7829" s="33">
        <v>3920</v>
      </c>
    </row>
    <row r="7830" spans="1:16">
      <c r="A7830" s="27" t="s">
        <v>1152</v>
      </c>
      <c r="B7830" s="31">
        <v>202506</v>
      </c>
      <c r="C7830" s="27" t="s">
        <v>137</v>
      </c>
      <c r="D7830" s="27" t="s">
        <v>211</v>
      </c>
      <c r="E7830" s="27" t="s">
        <v>35</v>
      </c>
      <c r="F7830" s="27" t="s">
        <v>257</v>
      </c>
      <c r="G7830" s="33">
        <v>353090.62</v>
      </c>
      <c r="H7830" s="33">
        <v>353090.62</v>
      </c>
      <c r="I7830" s="33">
        <v>8798</v>
      </c>
      <c r="J7830" s="33">
        <v>720</v>
      </c>
      <c r="K7830" s="33">
        <v>10800</v>
      </c>
      <c r="L7830" s="33">
        <v>1</v>
      </c>
      <c r="M7830" s="33">
        <v>1</v>
      </c>
      <c r="N7830" s="33">
        <v>388080.22</v>
      </c>
      <c r="O7830" s="33">
        <v>2077.4</v>
      </c>
      <c r="P7830" s="33">
        <v>3472</v>
      </c>
    </row>
    <row r="7831" spans="1:16">
      <c r="A7831" s="27" t="s">
        <v>1152</v>
      </c>
      <c r="B7831" s="31">
        <v>202507</v>
      </c>
      <c r="C7831" s="27" t="s">
        <v>137</v>
      </c>
      <c r="D7831" s="27" t="s">
        <v>211</v>
      </c>
      <c r="E7831" s="27" t="s">
        <v>35</v>
      </c>
      <c r="F7831" s="27" t="s">
        <v>257</v>
      </c>
      <c r="G7831" s="33">
        <v>275477.17</v>
      </c>
      <c r="H7831" s="33">
        <v>275477.17</v>
      </c>
      <c r="I7831" s="33">
        <v>7236</v>
      </c>
      <c r="J7831" s="33">
        <v>592</v>
      </c>
      <c r="K7831" s="33">
        <v>10800</v>
      </c>
      <c r="L7831" s="33">
        <v>1</v>
      </c>
      <c r="M7831" s="33">
        <v>1</v>
      </c>
      <c r="N7831" s="33">
        <v>345940.08</v>
      </c>
      <c r="O7831" s="33">
        <v>1603.8</v>
      </c>
      <c r="P7831" s="33">
        <v>2944</v>
      </c>
    </row>
    <row r="7832" spans="1:16">
      <c r="A7832" s="27" t="s">
        <v>1152</v>
      </c>
      <c r="B7832" s="31">
        <v>202508</v>
      </c>
      <c r="C7832" s="27" t="s">
        <v>137</v>
      </c>
      <c r="D7832" s="27" t="s">
        <v>211</v>
      </c>
      <c r="E7832" s="27" t="s">
        <v>35</v>
      </c>
      <c r="F7832" s="27" t="s">
        <v>257</v>
      </c>
      <c r="G7832" s="33">
        <v>300212.99</v>
      </c>
      <c r="H7832" s="33">
        <v>300212.99</v>
      </c>
      <c r="I7832" s="33">
        <v>6756</v>
      </c>
      <c r="J7832" s="33">
        <v>522</v>
      </c>
      <c r="K7832" s="33">
        <v>10800</v>
      </c>
      <c r="L7832" s="33">
        <v>1</v>
      </c>
      <c r="M7832" s="33">
        <v>1</v>
      </c>
      <c r="N7832" s="33">
        <v>334044.12</v>
      </c>
      <c r="O7832" s="33">
        <v>1722.2</v>
      </c>
      <c r="P7832" s="33">
        <v>2997</v>
      </c>
    </row>
    <row r="7833" spans="1:16">
      <c r="A7833" s="27" t="s">
        <v>1152</v>
      </c>
      <c r="B7833" s="31">
        <v>202509</v>
      </c>
      <c r="C7833" s="27" t="s">
        <v>137</v>
      </c>
      <c r="D7833" s="27" t="s">
        <v>211</v>
      </c>
      <c r="E7833" s="27" t="s">
        <v>35</v>
      </c>
      <c r="F7833" s="27" t="s">
        <v>257</v>
      </c>
      <c r="G7833" s="33">
        <v>280756.05</v>
      </c>
      <c r="H7833" s="33">
        <v>280756.05</v>
      </c>
      <c r="I7833" s="33">
        <v>7453</v>
      </c>
      <c r="J7833" s="33">
        <v>559</v>
      </c>
      <c r="K7833" s="33">
        <v>10800</v>
      </c>
      <c r="L7833" s="33">
        <v>1</v>
      </c>
      <c r="M7833" s="33">
        <v>1</v>
      </c>
      <c r="N7833" s="33">
        <v>322019.85</v>
      </c>
      <c r="O7833" s="33">
        <v>1486.7</v>
      </c>
      <c r="P7833" s="33">
        <v>3099</v>
      </c>
    </row>
    <row r="7834" spans="1:16">
      <c r="A7834" s="27" t="s">
        <v>1152</v>
      </c>
      <c r="B7834" s="31">
        <v>202510</v>
      </c>
      <c r="C7834" s="27" t="s">
        <v>137</v>
      </c>
      <c r="D7834" s="27" t="s">
        <v>211</v>
      </c>
      <c r="E7834" s="27" t="s">
        <v>35</v>
      </c>
      <c r="F7834" s="27" t="s">
        <v>257</v>
      </c>
      <c r="G7834" s="33">
        <v>327739.65</v>
      </c>
      <c r="H7834" s="33">
        <v>327739.65</v>
      </c>
      <c r="I7834" s="33">
        <v>8887</v>
      </c>
      <c r="J7834" s="33">
        <v>717</v>
      </c>
      <c r="K7834" s="33">
        <v>10800</v>
      </c>
      <c r="L7834" s="33">
        <v>1</v>
      </c>
      <c r="M7834" s="33">
        <v>1</v>
      </c>
      <c r="N7834" s="33">
        <v>354624.77</v>
      </c>
      <c r="O7834" s="33">
        <v>1698.2</v>
      </c>
      <c r="P7834" s="33">
        <v>3513</v>
      </c>
    </row>
    <row r="7835" spans="1:16">
      <c r="A7835" s="27" t="s">
        <v>1152</v>
      </c>
      <c r="B7835" s="31">
        <v>202511</v>
      </c>
      <c r="C7835" s="27" t="s">
        <v>137</v>
      </c>
      <c r="D7835" s="27" t="s">
        <v>211</v>
      </c>
      <c r="E7835" s="27" t="s">
        <v>35</v>
      </c>
      <c r="F7835" s="27" t="s">
        <v>257</v>
      </c>
      <c r="G7835" s="33">
        <v>389669.99</v>
      </c>
      <c r="H7835" s="33">
        <v>389669.99</v>
      </c>
      <c r="I7835" s="33">
        <v>10056</v>
      </c>
      <c r="J7835" s="33">
        <v>849</v>
      </c>
      <c r="K7835" s="33">
        <v>10800</v>
      </c>
      <c r="L7835" s="33">
        <v>1</v>
      </c>
      <c r="M7835" s="33">
        <v>1</v>
      </c>
      <c r="N7835" s="33">
        <v>429072.39</v>
      </c>
      <c r="O7835" s="33">
        <v>2320.3</v>
      </c>
      <c r="P7835" s="33">
        <v>4028</v>
      </c>
    </row>
    <row r="7836" spans="1:16">
      <c r="A7836" s="27" t="s">
        <v>1152</v>
      </c>
      <c r="B7836" s="31">
        <v>202512</v>
      </c>
      <c r="C7836" s="27" t="s">
        <v>137</v>
      </c>
      <c r="D7836" s="27" t="s">
        <v>211</v>
      </c>
      <c r="E7836" s="27" t="s">
        <v>35</v>
      </c>
      <c r="F7836" s="27" t="s">
        <v>257</v>
      </c>
      <c r="G7836" s="33">
        <v>478162.15</v>
      </c>
      <c r="H7836" s="33">
        <v>478162.15</v>
      </c>
      <c r="I7836" s="33">
        <v>12162</v>
      </c>
      <c r="J7836" s="33">
        <v>1003</v>
      </c>
      <c r="K7836" s="33">
        <v>10800</v>
      </c>
      <c r="L7836" s="33">
        <v>1</v>
      </c>
      <c r="M7836" s="33">
        <v>1</v>
      </c>
      <c r="N7836" s="33">
        <v>493826.36</v>
      </c>
      <c r="O7836" s="33">
        <v>2843.2</v>
      </c>
      <c r="P7836" s="33">
        <v>4889</v>
      </c>
    </row>
    <row r="7837" spans="1:16">
      <c r="A7837" s="27" t="s">
        <v>1152</v>
      </c>
      <c r="B7837" s="31">
        <v>202601</v>
      </c>
      <c r="C7837" s="27" t="s">
        <v>137</v>
      </c>
      <c r="D7837" s="27" t="s">
        <v>211</v>
      </c>
      <c r="E7837" s="27" t="s">
        <v>35</v>
      </c>
      <c r="F7837" s="27" t="s">
        <v>257</v>
      </c>
      <c r="G7837" s="33">
        <v>228204.8</v>
      </c>
      <c r="H7837" s="33">
        <v>228204.8</v>
      </c>
      <c r="I7837" s="33">
        <v>5834</v>
      </c>
      <c r="J7837" s="33">
        <v>465</v>
      </c>
      <c r="K7837" s="33">
        <v>10800</v>
      </c>
      <c r="L7837" s="33">
        <v>1</v>
      </c>
      <c r="M7837" s="33">
        <v>1</v>
      </c>
      <c r="N7837" s="33">
        <v>251649.15</v>
      </c>
      <c r="O7837" s="33">
        <v>1275.4</v>
      </c>
      <c r="P7837" s="33">
        <v>2484</v>
      </c>
    </row>
    <row r="7838" spans="1:16">
      <c r="A7838" s="27" t="s">
        <v>1152</v>
      </c>
      <c r="B7838" s="31">
        <v>202602</v>
      </c>
      <c r="C7838" s="27" t="s">
        <v>137</v>
      </c>
      <c r="D7838" s="27" t="s">
        <v>211</v>
      </c>
      <c r="E7838" s="27" t="s">
        <v>35</v>
      </c>
      <c r="F7838" s="27" t="s">
        <v>257</v>
      </c>
      <c r="G7838" s="33">
        <v>247145.11</v>
      </c>
      <c r="H7838" s="33">
        <v>247145.11</v>
      </c>
      <c r="I7838" s="33">
        <v>6194</v>
      </c>
      <c r="J7838" s="33">
        <v>464</v>
      </c>
      <c r="K7838" s="33">
        <v>10800</v>
      </c>
      <c r="L7838" s="33">
        <v>1</v>
      </c>
      <c r="M7838" s="33">
        <v>1</v>
      </c>
      <c r="N7838" s="33">
        <v>259939.17</v>
      </c>
      <c r="O7838" s="33">
        <v>1349.4</v>
      </c>
      <c r="P7838" s="33">
        <v>2573</v>
      </c>
    </row>
    <row r="7839" spans="1:16">
      <c r="A7839" s="27" t="s">
        <v>1152</v>
      </c>
      <c r="B7839" s="31">
        <v>202603</v>
      </c>
      <c r="C7839" s="27" t="s">
        <v>137</v>
      </c>
      <c r="D7839" s="27" t="s">
        <v>211</v>
      </c>
      <c r="E7839" s="27" t="s">
        <v>35</v>
      </c>
      <c r="F7839" s="27" t="s">
        <v>257</v>
      </c>
      <c r="G7839" s="33">
        <v>303326.75</v>
      </c>
      <c r="H7839" s="33">
        <v>303326.75</v>
      </c>
      <c r="I7839" s="33">
        <v>7471</v>
      </c>
      <c r="J7839" s="33">
        <v>628</v>
      </c>
      <c r="K7839" s="33">
        <v>10800</v>
      </c>
      <c r="L7839" s="33">
        <v>1</v>
      </c>
      <c r="M7839" s="33">
        <v>1</v>
      </c>
      <c r="N7839" s="33">
        <v>324791.67</v>
      </c>
      <c r="O7839" s="33">
        <v>1734.5</v>
      </c>
      <c r="P7839" s="33">
        <v>3089</v>
      </c>
    </row>
    <row r="7840" spans="1:16">
      <c r="A7840" s="27" t="s">
        <v>1152</v>
      </c>
      <c r="B7840" s="31">
        <v>202604</v>
      </c>
      <c r="C7840" s="27" t="s">
        <v>137</v>
      </c>
      <c r="D7840" s="27" t="s">
        <v>211</v>
      </c>
      <c r="E7840" s="27" t="s">
        <v>35</v>
      </c>
      <c r="F7840" s="27" t="s">
        <v>257</v>
      </c>
      <c r="G7840" s="33">
        <v>340815.03</v>
      </c>
      <c r="H7840" s="33">
        <v>340815.03</v>
      </c>
      <c r="I7840" s="33">
        <v>8191</v>
      </c>
      <c r="J7840" s="33">
        <v>630</v>
      </c>
      <c r="K7840" s="33">
        <v>10800</v>
      </c>
      <c r="L7840" s="33">
        <v>1</v>
      </c>
      <c r="M7840" s="33">
        <v>1</v>
      </c>
      <c r="N7840" s="33">
        <v>383193.25</v>
      </c>
      <c r="O7840" s="33">
        <v>2191</v>
      </c>
      <c r="P7840" s="33">
        <v>3359</v>
      </c>
    </row>
    <row r="7841" spans="1:16">
      <c r="A7841" s="27" t="s">
        <v>1152</v>
      </c>
      <c r="B7841" s="31">
        <v>202605</v>
      </c>
      <c r="C7841" s="27" t="s">
        <v>137</v>
      </c>
      <c r="D7841" s="27" t="s">
        <v>211</v>
      </c>
      <c r="E7841" s="27" t="s">
        <v>35</v>
      </c>
      <c r="F7841" s="27" t="s">
        <v>257</v>
      </c>
      <c r="G7841" s="33">
        <v>361257.37</v>
      </c>
      <c r="H7841" s="33">
        <v>361257.37</v>
      </c>
      <c r="I7841" s="33">
        <v>8930</v>
      </c>
      <c r="J7841" s="33">
        <v>704</v>
      </c>
      <c r="K7841" s="33">
        <v>10800</v>
      </c>
      <c r="L7841" s="33">
        <v>1</v>
      </c>
      <c r="M7841" s="33">
        <v>1</v>
      </c>
      <c r="N7841" s="33">
        <v>420778.12</v>
      </c>
      <c r="O7841" s="33">
        <v>2112.3</v>
      </c>
      <c r="P7841" s="33">
        <v>3631</v>
      </c>
    </row>
    <row r="7842" spans="1:16">
      <c r="A7842" s="27" t="s">
        <v>1152</v>
      </c>
      <c r="B7842" s="31">
        <v>202606</v>
      </c>
      <c r="C7842" s="27" t="s">
        <v>137</v>
      </c>
      <c r="D7842" s="27" t="s">
        <v>211</v>
      </c>
      <c r="E7842" s="27" t="s">
        <v>35</v>
      </c>
      <c r="F7842" s="27" t="s">
        <v>257</v>
      </c>
      <c r="G7842" s="33">
        <v>348235.03</v>
      </c>
      <c r="H7842" s="33">
        <v>348235.03</v>
      </c>
      <c r="I7842" s="33">
        <v>9180</v>
      </c>
      <c r="J7842" s="33">
        <v>689</v>
      </c>
      <c r="K7842" s="33">
        <v>10800</v>
      </c>
      <c r="L7842" s="33">
        <v>1</v>
      </c>
      <c r="M7842" s="33">
        <v>1</v>
      </c>
      <c r="N7842" s="33">
        <v>412141.19</v>
      </c>
      <c r="O7842" s="33">
        <v>1814.7</v>
      </c>
      <c r="P7842" s="33">
        <v>3754</v>
      </c>
    </row>
    <row r="7843" spans="1:16">
      <c r="A7843" s="27" t="s">
        <v>1152</v>
      </c>
      <c r="B7843" s="31">
        <v>202607</v>
      </c>
      <c r="C7843" s="27" t="s">
        <v>137</v>
      </c>
      <c r="D7843" s="27" t="s">
        <v>211</v>
      </c>
      <c r="E7843" s="27" t="s">
        <v>35</v>
      </c>
      <c r="F7843" s="27" t="s">
        <v>257</v>
      </c>
      <c r="G7843" s="33">
        <v>321012.31</v>
      </c>
      <c r="H7843" s="33">
        <v>321012.31</v>
      </c>
      <c r="I7843" s="33">
        <v>8607</v>
      </c>
      <c r="J7843" s="33">
        <v>703</v>
      </c>
      <c r="K7843" s="33">
        <v>10800</v>
      </c>
      <c r="L7843" s="33">
        <v>1</v>
      </c>
      <c r="M7843" s="33">
        <v>1</v>
      </c>
      <c r="N7843" s="33">
        <v>367388.36</v>
      </c>
      <c r="O7843" s="33">
        <v>1786</v>
      </c>
      <c r="P7843" s="33">
        <v>3494</v>
      </c>
    </row>
    <row r="7844" spans="1:16">
      <c r="A7844" s="27" t="s">
        <v>1154</v>
      </c>
      <c r="B7844" s="31">
        <v>202408</v>
      </c>
      <c r="C7844" s="27" t="s">
        <v>137</v>
      </c>
      <c r="D7844" s="27" t="s">
        <v>211</v>
      </c>
      <c r="E7844" s="27" t="s">
        <v>35</v>
      </c>
      <c r="F7844" s="27" t="s">
        <v>257</v>
      </c>
      <c r="G7844" s="33">
        <v>191535.92</v>
      </c>
      <c r="H7844" s="33">
        <v>191535.92</v>
      </c>
      <c r="I7844" s="33">
        <v>4871</v>
      </c>
      <c r="J7844" s="33">
        <v>379</v>
      </c>
      <c r="K7844" s="33">
        <v>7400</v>
      </c>
      <c r="L7844" s="33">
        <v>1</v>
      </c>
      <c r="M7844" s="33">
        <v>1</v>
      </c>
      <c r="N7844" s="33">
        <v>225978.7</v>
      </c>
      <c r="O7844" s="33">
        <v>1149.2</v>
      </c>
      <c r="P7844" s="33">
        <v>1970</v>
      </c>
    </row>
    <row r="7845" spans="1:16">
      <c r="A7845" s="27" t="s">
        <v>1154</v>
      </c>
      <c r="B7845" s="31">
        <v>202409</v>
      </c>
      <c r="C7845" s="27" t="s">
        <v>137</v>
      </c>
      <c r="D7845" s="27" t="s">
        <v>211</v>
      </c>
      <c r="E7845" s="27" t="s">
        <v>35</v>
      </c>
      <c r="F7845" s="27" t="s">
        <v>257</v>
      </c>
      <c r="G7845" s="33">
        <v>173276.32</v>
      </c>
      <c r="H7845" s="33">
        <v>173276.32</v>
      </c>
      <c r="I7845" s="33">
        <v>4615</v>
      </c>
      <c r="J7845" s="33">
        <v>349</v>
      </c>
      <c r="K7845" s="33">
        <v>7400</v>
      </c>
      <c r="L7845" s="33">
        <v>1</v>
      </c>
      <c r="M7845" s="33">
        <v>1</v>
      </c>
      <c r="N7845" s="33">
        <v>217844.36</v>
      </c>
      <c r="O7845" s="33">
        <v>972.5</v>
      </c>
      <c r="P7845" s="33">
        <v>1828</v>
      </c>
    </row>
    <row r="7846" spans="1:16">
      <c r="A7846" s="27" t="s">
        <v>1154</v>
      </c>
      <c r="B7846" s="31">
        <v>202410</v>
      </c>
      <c r="C7846" s="27" t="s">
        <v>137</v>
      </c>
      <c r="D7846" s="27" t="s">
        <v>211</v>
      </c>
      <c r="E7846" s="27" t="s">
        <v>35</v>
      </c>
      <c r="F7846" s="27" t="s">
        <v>257</v>
      </c>
      <c r="G7846" s="33">
        <v>192191.05</v>
      </c>
      <c r="H7846" s="33">
        <v>192191.05</v>
      </c>
      <c r="I7846" s="33">
        <v>5117</v>
      </c>
      <c r="J7846" s="33">
        <v>343</v>
      </c>
      <c r="K7846" s="33">
        <v>7400</v>
      </c>
      <c r="L7846" s="33">
        <v>1</v>
      </c>
      <c r="M7846" s="33">
        <v>1</v>
      </c>
      <c r="N7846" s="33">
        <v>239901.37</v>
      </c>
      <c r="O7846" s="33">
        <v>1085.8</v>
      </c>
      <c r="P7846" s="33">
        <v>2033</v>
      </c>
    </row>
    <row r="7847" spans="1:16">
      <c r="A7847" s="27" t="s">
        <v>1154</v>
      </c>
      <c r="B7847" s="31">
        <v>202411</v>
      </c>
      <c r="C7847" s="27" t="s">
        <v>137</v>
      </c>
      <c r="D7847" s="27" t="s">
        <v>211</v>
      </c>
      <c r="E7847" s="27" t="s">
        <v>35</v>
      </c>
      <c r="F7847" s="27" t="s">
        <v>257</v>
      </c>
      <c r="G7847" s="33">
        <v>260328.16</v>
      </c>
      <c r="H7847" s="33">
        <v>260328.16</v>
      </c>
      <c r="I7847" s="33">
        <v>6762</v>
      </c>
      <c r="J7847" s="33">
        <v>605</v>
      </c>
      <c r="K7847" s="33">
        <v>7400</v>
      </c>
      <c r="L7847" s="33">
        <v>1</v>
      </c>
      <c r="M7847" s="33">
        <v>1</v>
      </c>
      <c r="N7847" s="33">
        <v>290264.71</v>
      </c>
      <c r="O7847" s="33">
        <v>1513.1</v>
      </c>
      <c r="P7847" s="33">
        <v>2766</v>
      </c>
    </row>
    <row r="7848" spans="1:16">
      <c r="A7848" s="27" t="s">
        <v>1154</v>
      </c>
      <c r="B7848" s="31">
        <v>202412</v>
      </c>
      <c r="C7848" s="27" t="s">
        <v>137</v>
      </c>
      <c r="D7848" s="27" t="s">
        <v>211</v>
      </c>
      <c r="E7848" s="27" t="s">
        <v>35</v>
      </c>
      <c r="F7848" s="27" t="s">
        <v>257</v>
      </c>
      <c r="G7848" s="33">
        <v>281534.55</v>
      </c>
      <c r="H7848" s="33">
        <v>281534.55</v>
      </c>
      <c r="I7848" s="33">
        <v>7185</v>
      </c>
      <c r="J7848" s="33">
        <v>600</v>
      </c>
      <c r="K7848" s="33">
        <v>7400</v>
      </c>
      <c r="L7848" s="33">
        <v>1</v>
      </c>
      <c r="M7848" s="33">
        <v>1</v>
      </c>
      <c r="N7848" s="33">
        <v>334070.36</v>
      </c>
      <c r="O7848" s="33">
        <v>1646.4</v>
      </c>
      <c r="P7848" s="33">
        <v>2894</v>
      </c>
    </row>
    <row r="7849" spans="1:16">
      <c r="A7849" s="27" t="s">
        <v>1154</v>
      </c>
      <c r="B7849" s="31">
        <v>202501</v>
      </c>
      <c r="C7849" s="27" t="s">
        <v>137</v>
      </c>
      <c r="D7849" s="27" t="s">
        <v>211</v>
      </c>
      <c r="E7849" s="27" t="s">
        <v>35</v>
      </c>
      <c r="F7849" s="27" t="s">
        <v>257</v>
      </c>
      <c r="G7849" s="33">
        <v>156882.43</v>
      </c>
      <c r="H7849" s="33">
        <v>156882.43</v>
      </c>
      <c r="I7849" s="33">
        <v>3994</v>
      </c>
      <c r="J7849" s="33">
        <v>302</v>
      </c>
      <c r="K7849" s="33">
        <v>7400</v>
      </c>
      <c r="L7849" s="33">
        <v>1</v>
      </c>
      <c r="M7849" s="33">
        <v>1</v>
      </c>
      <c r="N7849" s="33">
        <v>170239.03</v>
      </c>
      <c r="O7849" s="33">
        <v>906.1</v>
      </c>
      <c r="P7849" s="33">
        <v>1550</v>
      </c>
    </row>
    <row r="7850" spans="1:16">
      <c r="A7850" s="27" t="s">
        <v>1154</v>
      </c>
      <c r="B7850" s="31">
        <v>202502</v>
      </c>
      <c r="C7850" s="27" t="s">
        <v>137</v>
      </c>
      <c r="D7850" s="27" t="s">
        <v>211</v>
      </c>
      <c r="E7850" s="27" t="s">
        <v>35</v>
      </c>
      <c r="F7850" s="27" t="s">
        <v>257</v>
      </c>
      <c r="G7850" s="33">
        <v>150663.17</v>
      </c>
      <c r="H7850" s="33">
        <v>150663.17</v>
      </c>
      <c r="I7850" s="33">
        <v>3907</v>
      </c>
      <c r="J7850" s="33">
        <v>291</v>
      </c>
      <c r="K7850" s="33">
        <v>7400</v>
      </c>
      <c r="L7850" s="33">
        <v>1</v>
      </c>
      <c r="M7850" s="33">
        <v>1</v>
      </c>
      <c r="N7850" s="33">
        <v>175847.18</v>
      </c>
      <c r="O7850" s="33">
        <v>788.3</v>
      </c>
      <c r="P7850" s="33">
        <v>1574</v>
      </c>
    </row>
    <row r="7851" spans="1:16">
      <c r="A7851" s="27" t="s">
        <v>1154</v>
      </c>
      <c r="B7851" s="31">
        <v>202503</v>
      </c>
      <c r="C7851" s="27" t="s">
        <v>137</v>
      </c>
      <c r="D7851" s="27" t="s">
        <v>211</v>
      </c>
      <c r="E7851" s="27" t="s">
        <v>35</v>
      </c>
      <c r="F7851" s="27" t="s">
        <v>257</v>
      </c>
      <c r="G7851" s="33">
        <v>178988.05</v>
      </c>
      <c r="H7851" s="33">
        <v>178988.05</v>
      </c>
      <c r="I7851" s="33">
        <v>4528</v>
      </c>
      <c r="J7851" s="33">
        <v>335</v>
      </c>
      <c r="K7851" s="33">
        <v>7400</v>
      </c>
      <c r="L7851" s="33">
        <v>1</v>
      </c>
      <c r="M7851" s="33">
        <v>1</v>
      </c>
      <c r="N7851" s="33">
        <v>219719.48</v>
      </c>
      <c r="O7851" s="33">
        <v>1090.9</v>
      </c>
      <c r="P7851" s="33">
        <v>1873</v>
      </c>
    </row>
    <row r="7852" spans="1:16">
      <c r="A7852" s="27" t="s">
        <v>1154</v>
      </c>
      <c r="B7852" s="31">
        <v>202504</v>
      </c>
      <c r="C7852" s="27" t="s">
        <v>137</v>
      </c>
      <c r="D7852" s="27" t="s">
        <v>211</v>
      </c>
      <c r="E7852" s="27" t="s">
        <v>35</v>
      </c>
      <c r="F7852" s="27" t="s">
        <v>257</v>
      </c>
      <c r="G7852" s="33">
        <v>239293.74</v>
      </c>
      <c r="H7852" s="33">
        <v>239293.74</v>
      </c>
      <c r="I7852" s="33">
        <v>6189</v>
      </c>
      <c r="J7852" s="33">
        <v>516</v>
      </c>
      <c r="K7852" s="33">
        <v>7400</v>
      </c>
      <c r="L7852" s="33">
        <v>1</v>
      </c>
      <c r="M7852" s="33">
        <v>1</v>
      </c>
      <c r="N7852" s="33">
        <v>259227.77</v>
      </c>
      <c r="O7852" s="33">
        <v>1299.2</v>
      </c>
      <c r="P7852" s="33">
        <v>2436</v>
      </c>
    </row>
    <row r="7853" spans="1:16">
      <c r="A7853" s="27" t="s">
        <v>1154</v>
      </c>
      <c r="B7853" s="31">
        <v>202505</v>
      </c>
      <c r="C7853" s="27" t="s">
        <v>137</v>
      </c>
      <c r="D7853" s="27" t="s">
        <v>211</v>
      </c>
      <c r="E7853" s="27" t="s">
        <v>35</v>
      </c>
      <c r="F7853" s="27" t="s">
        <v>257</v>
      </c>
      <c r="G7853" s="33">
        <v>234966.61</v>
      </c>
      <c r="H7853" s="33">
        <v>234966.61</v>
      </c>
      <c r="I7853" s="33">
        <v>5766</v>
      </c>
      <c r="J7853" s="33">
        <v>461</v>
      </c>
      <c r="K7853" s="33">
        <v>7400</v>
      </c>
      <c r="L7853" s="33">
        <v>1</v>
      </c>
      <c r="M7853" s="33">
        <v>1</v>
      </c>
      <c r="N7853" s="33">
        <v>284653.69</v>
      </c>
      <c r="O7853" s="33">
        <v>1499.8</v>
      </c>
      <c r="P7853" s="33">
        <v>2427</v>
      </c>
    </row>
    <row r="7854" spans="1:16">
      <c r="A7854" s="27" t="s">
        <v>1154</v>
      </c>
      <c r="B7854" s="31">
        <v>202506</v>
      </c>
      <c r="C7854" s="27" t="s">
        <v>137</v>
      </c>
      <c r="D7854" s="27" t="s">
        <v>211</v>
      </c>
      <c r="E7854" s="27" t="s">
        <v>35</v>
      </c>
      <c r="F7854" s="27" t="s">
        <v>257</v>
      </c>
      <c r="G7854" s="33">
        <v>227504.6</v>
      </c>
      <c r="H7854" s="33">
        <v>227504.6</v>
      </c>
      <c r="I7854" s="33">
        <v>5681</v>
      </c>
      <c r="J7854" s="33">
        <v>386</v>
      </c>
      <c r="K7854" s="33">
        <v>7400</v>
      </c>
      <c r="L7854" s="33">
        <v>1</v>
      </c>
      <c r="M7854" s="33">
        <v>1</v>
      </c>
      <c r="N7854" s="33">
        <v>278810.87</v>
      </c>
      <c r="O7854" s="33">
        <v>1438</v>
      </c>
      <c r="P7854" s="33">
        <v>2355</v>
      </c>
    </row>
    <row r="7855" spans="1:16">
      <c r="A7855" s="27" t="s">
        <v>1154</v>
      </c>
      <c r="B7855" s="31">
        <v>202507</v>
      </c>
      <c r="C7855" s="27" t="s">
        <v>137</v>
      </c>
      <c r="D7855" s="27" t="s">
        <v>211</v>
      </c>
      <c r="E7855" s="27" t="s">
        <v>35</v>
      </c>
      <c r="F7855" s="27" t="s">
        <v>257</v>
      </c>
      <c r="G7855" s="33">
        <v>218106.72</v>
      </c>
      <c r="H7855" s="33">
        <v>218106.72</v>
      </c>
      <c r="I7855" s="33">
        <v>5654</v>
      </c>
      <c r="J7855" s="33">
        <v>461</v>
      </c>
      <c r="K7855" s="33">
        <v>7400</v>
      </c>
      <c r="L7855" s="33">
        <v>1</v>
      </c>
      <c r="M7855" s="33">
        <v>1</v>
      </c>
      <c r="N7855" s="33">
        <v>248535.87</v>
      </c>
      <c r="O7855" s="33">
        <v>1183.7</v>
      </c>
      <c r="P7855" s="33">
        <v>2309</v>
      </c>
    </row>
    <row r="7856" spans="1:16">
      <c r="A7856" s="27" t="s">
        <v>1154</v>
      </c>
      <c r="B7856" s="31">
        <v>202508</v>
      </c>
      <c r="C7856" s="27" t="s">
        <v>137</v>
      </c>
      <c r="D7856" s="27" t="s">
        <v>211</v>
      </c>
      <c r="E7856" s="27" t="s">
        <v>35</v>
      </c>
      <c r="F7856" s="27" t="s">
        <v>257</v>
      </c>
      <c r="G7856" s="33">
        <v>195193.63</v>
      </c>
      <c r="H7856" s="33">
        <v>195193.63</v>
      </c>
      <c r="I7856" s="33">
        <v>4905</v>
      </c>
      <c r="J7856" s="33">
        <v>372</v>
      </c>
      <c r="K7856" s="33">
        <v>7400</v>
      </c>
      <c r="L7856" s="33">
        <v>1</v>
      </c>
      <c r="M7856" s="33">
        <v>1</v>
      </c>
      <c r="N7856" s="33">
        <v>239989.38</v>
      </c>
      <c r="O7856" s="33">
        <v>1155.1</v>
      </c>
      <c r="P7856" s="33">
        <v>2025</v>
      </c>
    </row>
    <row r="7857" spans="1:16">
      <c r="A7857" s="27" t="s">
        <v>1154</v>
      </c>
      <c r="B7857" s="31">
        <v>202509</v>
      </c>
      <c r="C7857" s="27" t="s">
        <v>137</v>
      </c>
      <c r="D7857" s="27" t="s">
        <v>211</v>
      </c>
      <c r="E7857" s="27" t="s">
        <v>35</v>
      </c>
      <c r="F7857" s="27" t="s">
        <v>257</v>
      </c>
      <c r="G7857" s="33">
        <v>183995.18</v>
      </c>
      <c r="H7857" s="33">
        <v>183995.18</v>
      </c>
      <c r="I7857" s="33">
        <v>4652</v>
      </c>
      <c r="J7857" s="33">
        <v>382</v>
      </c>
      <c r="K7857" s="33">
        <v>7400</v>
      </c>
      <c r="L7857" s="33">
        <v>1</v>
      </c>
      <c r="M7857" s="33">
        <v>1</v>
      </c>
      <c r="N7857" s="33">
        <v>231350.71</v>
      </c>
      <c r="O7857" s="33">
        <v>1078.9</v>
      </c>
      <c r="P7857" s="33">
        <v>1953</v>
      </c>
    </row>
    <row r="7858" spans="1:16">
      <c r="A7858" s="27" t="s">
        <v>1154</v>
      </c>
      <c r="B7858" s="31">
        <v>202510</v>
      </c>
      <c r="C7858" s="27" t="s">
        <v>137</v>
      </c>
      <c r="D7858" s="27" t="s">
        <v>211</v>
      </c>
      <c r="E7858" s="27" t="s">
        <v>35</v>
      </c>
      <c r="F7858" s="27" t="s">
        <v>257</v>
      </c>
      <c r="G7858" s="33">
        <v>219193.74</v>
      </c>
      <c r="H7858" s="33">
        <v>219193.74</v>
      </c>
      <c r="I7858" s="33">
        <v>5721</v>
      </c>
      <c r="J7858" s="33">
        <v>476</v>
      </c>
      <c r="K7858" s="33">
        <v>7400</v>
      </c>
      <c r="L7858" s="33">
        <v>1</v>
      </c>
      <c r="M7858" s="33">
        <v>1</v>
      </c>
      <c r="N7858" s="33">
        <v>254775.26</v>
      </c>
      <c r="O7858" s="33">
        <v>1151.8</v>
      </c>
      <c r="P7858" s="33">
        <v>2321</v>
      </c>
    </row>
    <row r="7859" spans="1:16">
      <c r="A7859" s="27" t="s">
        <v>1154</v>
      </c>
      <c r="B7859" s="31">
        <v>202511</v>
      </c>
      <c r="C7859" s="27" t="s">
        <v>137</v>
      </c>
      <c r="D7859" s="27" t="s">
        <v>211</v>
      </c>
      <c r="E7859" s="27" t="s">
        <v>35</v>
      </c>
      <c r="F7859" s="27" t="s">
        <v>257</v>
      </c>
      <c r="G7859" s="33">
        <v>273863.42</v>
      </c>
      <c r="H7859" s="33">
        <v>273863.42</v>
      </c>
      <c r="I7859" s="33">
        <v>6601</v>
      </c>
      <c r="J7859" s="33">
        <v>516</v>
      </c>
      <c r="K7859" s="33">
        <v>7400</v>
      </c>
      <c r="L7859" s="33">
        <v>1</v>
      </c>
      <c r="M7859" s="33">
        <v>1</v>
      </c>
      <c r="N7859" s="33">
        <v>308261.12</v>
      </c>
      <c r="O7859" s="33">
        <v>1541.6</v>
      </c>
      <c r="P7859" s="33">
        <v>2598</v>
      </c>
    </row>
    <row r="7860" spans="1:16">
      <c r="A7860" s="27" t="s">
        <v>1154</v>
      </c>
      <c r="B7860" s="31">
        <v>202512</v>
      </c>
      <c r="C7860" s="27" t="s">
        <v>137</v>
      </c>
      <c r="D7860" s="27" t="s">
        <v>211</v>
      </c>
      <c r="E7860" s="27" t="s">
        <v>35</v>
      </c>
      <c r="F7860" s="27" t="s">
        <v>257</v>
      </c>
      <c r="G7860" s="33">
        <v>315990.8</v>
      </c>
      <c r="H7860" s="33">
        <v>315990.8</v>
      </c>
      <c r="I7860" s="33">
        <v>8318</v>
      </c>
      <c r="J7860" s="33">
        <v>628</v>
      </c>
      <c r="K7860" s="33">
        <v>7400</v>
      </c>
      <c r="L7860" s="33">
        <v>1</v>
      </c>
      <c r="M7860" s="33">
        <v>1</v>
      </c>
      <c r="N7860" s="33">
        <v>354782.72</v>
      </c>
      <c r="O7860" s="33">
        <v>1826.3</v>
      </c>
      <c r="P7860" s="33">
        <v>3350</v>
      </c>
    </row>
    <row r="7861" spans="1:16">
      <c r="A7861" s="27" t="s">
        <v>1154</v>
      </c>
      <c r="B7861" s="31">
        <v>202601</v>
      </c>
      <c r="C7861" s="27" t="s">
        <v>137</v>
      </c>
      <c r="D7861" s="27" t="s">
        <v>211</v>
      </c>
      <c r="E7861" s="27" t="s">
        <v>35</v>
      </c>
      <c r="F7861" s="27" t="s">
        <v>257</v>
      </c>
      <c r="G7861" s="33">
        <v>159890.27</v>
      </c>
      <c r="H7861" s="33">
        <v>159890.27</v>
      </c>
      <c r="I7861" s="33">
        <v>3929</v>
      </c>
      <c r="J7861" s="33">
        <v>288</v>
      </c>
      <c r="K7861" s="33">
        <v>7400</v>
      </c>
      <c r="L7861" s="33">
        <v>1</v>
      </c>
      <c r="M7861" s="33">
        <v>1</v>
      </c>
      <c r="N7861" s="33">
        <v>180793.85</v>
      </c>
      <c r="O7861" s="33">
        <v>876.9</v>
      </c>
      <c r="P7861" s="33">
        <v>1661</v>
      </c>
    </row>
    <row r="7862" spans="1:16">
      <c r="A7862" s="27" t="s">
        <v>1154</v>
      </c>
      <c r="B7862" s="31">
        <v>202602</v>
      </c>
      <c r="C7862" s="27" t="s">
        <v>137</v>
      </c>
      <c r="D7862" s="27" t="s">
        <v>211</v>
      </c>
      <c r="E7862" s="27" t="s">
        <v>35</v>
      </c>
      <c r="F7862" s="27" t="s">
        <v>257</v>
      </c>
      <c r="G7862" s="33">
        <v>142680.89</v>
      </c>
      <c r="H7862" s="33">
        <v>142680.89</v>
      </c>
      <c r="I7862" s="33">
        <v>3687</v>
      </c>
      <c r="J7862" s="33">
        <v>295</v>
      </c>
      <c r="K7862" s="33">
        <v>7400</v>
      </c>
      <c r="L7862" s="33">
        <v>1</v>
      </c>
      <c r="M7862" s="33">
        <v>1</v>
      </c>
      <c r="N7862" s="33">
        <v>186749.7</v>
      </c>
      <c r="O7862" s="33">
        <v>815.5</v>
      </c>
      <c r="P7862" s="33">
        <v>1489</v>
      </c>
    </row>
    <row r="7863" spans="1:16">
      <c r="A7863" s="27" t="s">
        <v>1154</v>
      </c>
      <c r="B7863" s="31">
        <v>202603</v>
      </c>
      <c r="C7863" s="27" t="s">
        <v>137</v>
      </c>
      <c r="D7863" s="27" t="s">
        <v>211</v>
      </c>
      <c r="E7863" s="27" t="s">
        <v>35</v>
      </c>
      <c r="F7863" s="27" t="s">
        <v>257</v>
      </c>
      <c r="G7863" s="33">
        <v>191934.08</v>
      </c>
      <c r="H7863" s="33">
        <v>191934.08</v>
      </c>
      <c r="I7863" s="33">
        <v>4615</v>
      </c>
      <c r="J7863" s="33">
        <v>382</v>
      </c>
      <c r="K7863" s="33">
        <v>7400</v>
      </c>
      <c r="L7863" s="33">
        <v>1</v>
      </c>
      <c r="M7863" s="33">
        <v>1</v>
      </c>
      <c r="N7863" s="33">
        <v>233342.08</v>
      </c>
      <c r="O7863" s="33">
        <v>1228</v>
      </c>
      <c r="P7863" s="33">
        <v>1979</v>
      </c>
    </row>
    <row r="7864" spans="1:16">
      <c r="A7864" s="27" t="s">
        <v>1154</v>
      </c>
      <c r="B7864" s="31">
        <v>202604</v>
      </c>
      <c r="C7864" s="27" t="s">
        <v>137</v>
      </c>
      <c r="D7864" s="27" t="s">
        <v>211</v>
      </c>
      <c r="E7864" s="27" t="s">
        <v>35</v>
      </c>
      <c r="F7864" s="27" t="s">
        <v>257</v>
      </c>
      <c r="G7864" s="33">
        <v>239655.58</v>
      </c>
      <c r="H7864" s="33">
        <v>239655.58</v>
      </c>
      <c r="I7864" s="33">
        <v>6308</v>
      </c>
      <c r="J7864" s="33">
        <v>514</v>
      </c>
      <c r="K7864" s="33">
        <v>7400</v>
      </c>
      <c r="L7864" s="33">
        <v>1</v>
      </c>
      <c r="M7864" s="33">
        <v>1</v>
      </c>
      <c r="N7864" s="33">
        <v>275299.89</v>
      </c>
      <c r="O7864" s="33">
        <v>1302.8</v>
      </c>
      <c r="P7864" s="33">
        <v>2656</v>
      </c>
    </row>
    <row r="7865" spans="1:16">
      <c r="A7865" s="27" t="s">
        <v>1154</v>
      </c>
      <c r="B7865" s="31">
        <v>202605</v>
      </c>
      <c r="C7865" s="27" t="s">
        <v>137</v>
      </c>
      <c r="D7865" s="27" t="s">
        <v>211</v>
      </c>
      <c r="E7865" s="27" t="s">
        <v>35</v>
      </c>
      <c r="F7865" s="27" t="s">
        <v>257</v>
      </c>
      <c r="G7865" s="33">
        <v>263518.43</v>
      </c>
      <c r="H7865" s="33">
        <v>263518.43</v>
      </c>
      <c r="I7865" s="33">
        <v>6352</v>
      </c>
      <c r="J7865" s="33">
        <v>468</v>
      </c>
      <c r="K7865" s="33">
        <v>7400</v>
      </c>
      <c r="L7865" s="33">
        <v>1</v>
      </c>
      <c r="M7865" s="33">
        <v>1</v>
      </c>
      <c r="N7865" s="33">
        <v>302302.22</v>
      </c>
      <c r="O7865" s="33">
        <v>1448.1</v>
      </c>
      <c r="P7865" s="33">
        <v>2808</v>
      </c>
    </row>
    <row r="7866" spans="1:16">
      <c r="A7866" s="27" t="s">
        <v>1154</v>
      </c>
      <c r="B7866" s="31">
        <v>202606</v>
      </c>
      <c r="C7866" s="27" t="s">
        <v>137</v>
      </c>
      <c r="D7866" s="27" t="s">
        <v>211</v>
      </c>
      <c r="E7866" s="27" t="s">
        <v>35</v>
      </c>
      <c r="F7866" s="27" t="s">
        <v>257</v>
      </c>
      <c r="G7866" s="33">
        <v>235925.12</v>
      </c>
      <c r="H7866" s="33">
        <v>235925.12</v>
      </c>
      <c r="I7866" s="33">
        <v>6235</v>
      </c>
      <c r="J7866" s="33">
        <v>472</v>
      </c>
      <c r="K7866" s="33">
        <v>7400</v>
      </c>
      <c r="L7866" s="33">
        <v>1</v>
      </c>
      <c r="M7866" s="33">
        <v>1</v>
      </c>
      <c r="N7866" s="33">
        <v>296097.14</v>
      </c>
      <c r="O7866" s="33">
        <v>1319.5</v>
      </c>
      <c r="P7866" s="33">
        <v>2442</v>
      </c>
    </row>
    <row r="7867" spans="1:16">
      <c r="A7867" s="27" t="s">
        <v>1154</v>
      </c>
      <c r="B7867" s="31">
        <v>202607</v>
      </c>
      <c r="C7867" s="27" t="s">
        <v>137</v>
      </c>
      <c r="D7867" s="27" t="s">
        <v>211</v>
      </c>
      <c r="E7867" s="27" t="s">
        <v>35</v>
      </c>
      <c r="F7867" s="27" t="s">
        <v>257</v>
      </c>
      <c r="G7867" s="33">
        <v>209255.54</v>
      </c>
      <c r="H7867" s="33">
        <v>209255.54</v>
      </c>
      <c r="I7867" s="33">
        <v>5460</v>
      </c>
      <c r="J7867" s="33">
        <v>347</v>
      </c>
      <c r="K7867" s="33">
        <v>7400</v>
      </c>
      <c r="L7867" s="33">
        <v>1</v>
      </c>
      <c r="M7867" s="33">
        <v>1</v>
      </c>
      <c r="N7867" s="33">
        <v>263945.09</v>
      </c>
      <c r="O7867" s="33">
        <v>1099.9</v>
      </c>
      <c r="P7867" s="33">
        <v>2213</v>
      </c>
    </row>
    <row r="7868" spans="1:16">
      <c r="A7868" s="27" t="s">
        <v>1156</v>
      </c>
      <c r="B7868" s="31">
        <v>202408</v>
      </c>
      <c r="C7868" s="27" t="s">
        <v>137</v>
      </c>
      <c r="D7868" s="27" t="s">
        <v>211</v>
      </c>
      <c r="E7868" s="27" t="s">
        <v>35</v>
      </c>
      <c r="F7868" s="27" t="s">
        <v>257</v>
      </c>
      <c r="G7868" s="33">
        <v>182766.98</v>
      </c>
      <c r="H7868" s="33">
        <v>182766.98</v>
      </c>
      <c r="I7868" s="33">
        <v>4705</v>
      </c>
      <c r="J7868" s="33">
        <v>413</v>
      </c>
      <c r="K7868" s="33">
        <v>7000</v>
      </c>
      <c r="L7868" s="33">
        <v>1</v>
      </c>
      <c r="M7868" s="33">
        <v>1</v>
      </c>
      <c r="N7868" s="33">
        <v>199132.22</v>
      </c>
      <c r="O7868" s="33">
        <v>971.7</v>
      </c>
      <c r="P7868" s="33">
        <v>1909</v>
      </c>
    </row>
    <row r="7869" spans="1:16">
      <c r="A7869" s="27" t="s">
        <v>1156</v>
      </c>
      <c r="B7869" s="31">
        <v>202409</v>
      </c>
      <c r="C7869" s="27" t="s">
        <v>137</v>
      </c>
      <c r="D7869" s="27" t="s">
        <v>211</v>
      </c>
      <c r="E7869" s="27" t="s">
        <v>35</v>
      </c>
      <c r="F7869" s="27" t="s">
        <v>257</v>
      </c>
      <c r="G7869" s="33">
        <v>189156.14</v>
      </c>
      <c r="H7869" s="33">
        <v>189156.14</v>
      </c>
      <c r="I7869" s="33">
        <v>4891</v>
      </c>
      <c r="J7869" s="33">
        <v>352</v>
      </c>
      <c r="K7869" s="33">
        <v>7000</v>
      </c>
      <c r="L7869" s="33">
        <v>1</v>
      </c>
      <c r="M7869" s="33">
        <v>1</v>
      </c>
      <c r="N7869" s="33">
        <v>191964.25</v>
      </c>
      <c r="O7869" s="33">
        <v>1098.2</v>
      </c>
      <c r="P7869" s="33">
        <v>1963</v>
      </c>
    </row>
    <row r="7870" spans="1:16">
      <c r="A7870" s="27" t="s">
        <v>1156</v>
      </c>
      <c r="B7870" s="31">
        <v>202410</v>
      </c>
      <c r="C7870" s="27" t="s">
        <v>137</v>
      </c>
      <c r="D7870" s="27" t="s">
        <v>211</v>
      </c>
      <c r="E7870" s="27" t="s">
        <v>35</v>
      </c>
      <c r="F7870" s="27" t="s">
        <v>257</v>
      </c>
      <c r="G7870" s="33">
        <v>210259.39</v>
      </c>
      <c r="H7870" s="33">
        <v>210259.39</v>
      </c>
      <c r="I7870" s="33">
        <v>5411</v>
      </c>
      <c r="J7870" s="33">
        <v>341</v>
      </c>
      <c r="K7870" s="33">
        <v>7000</v>
      </c>
      <c r="L7870" s="33">
        <v>1</v>
      </c>
      <c r="M7870" s="33">
        <v>1</v>
      </c>
      <c r="N7870" s="33">
        <v>211400.87</v>
      </c>
      <c r="O7870" s="33">
        <v>1208.6</v>
      </c>
      <c r="P7870" s="33">
        <v>2243</v>
      </c>
    </row>
    <row r="7871" spans="1:16">
      <c r="A7871" s="27" t="s">
        <v>1156</v>
      </c>
      <c r="B7871" s="31">
        <v>202411</v>
      </c>
      <c r="C7871" s="27" t="s">
        <v>137</v>
      </c>
      <c r="D7871" s="27" t="s">
        <v>211</v>
      </c>
      <c r="E7871" s="27" t="s">
        <v>35</v>
      </c>
      <c r="F7871" s="27" t="s">
        <v>257</v>
      </c>
      <c r="G7871" s="33">
        <v>256584.94</v>
      </c>
      <c r="H7871" s="33">
        <v>256584.94</v>
      </c>
      <c r="I7871" s="33">
        <v>6673</v>
      </c>
      <c r="J7871" s="33">
        <v>542</v>
      </c>
      <c r="K7871" s="33">
        <v>7000</v>
      </c>
      <c r="L7871" s="33">
        <v>1</v>
      </c>
      <c r="M7871" s="33">
        <v>1</v>
      </c>
      <c r="N7871" s="33">
        <v>255780.99</v>
      </c>
      <c r="O7871" s="33">
        <v>1366.3</v>
      </c>
      <c r="P7871" s="33">
        <v>2599</v>
      </c>
    </row>
    <row r="7872" spans="1:16">
      <c r="A7872" s="27" t="s">
        <v>1156</v>
      </c>
      <c r="B7872" s="31">
        <v>202412</v>
      </c>
      <c r="C7872" s="27" t="s">
        <v>137</v>
      </c>
      <c r="D7872" s="27" t="s">
        <v>211</v>
      </c>
      <c r="E7872" s="27" t="s">
        <v>35</v>
      </c>
      <c r="F7872" s="27" t="s">
        <v>257</v>
      </c>
      <c r="G7872" s="33">
        <v>293221.15</v>
      </c>
      <c r="H7872" s="33">
        <v>293221.15</v>
      </c>
      <c r="I7872" s="33">
        <v>7622</v>
      </c>
      <c r="J7872" s="33">
        <v>513</v>
      </c>
      <c r="K7872" s="33">
        <v>7000</v>
      </c>
      <c r="L7872" s="33">
        <v>1</v>
      </c>
      <c r="M7872" s="33">
        <v>1</v>
      </c>
      <c r="N7872" s="33">
        <v>294382.49</v>
      </c>
      <c r="O7872" s="33">
        <v>1650.6</v>
      </c>
      <c r="P7872" s="33">
        <v>3059</v>
      </c>
    </row>
    <row r="7873" spans="1:16">
      <c r="A7873" s="27" t="s">
        <v>1156</v>
      </c>
      <c r="B7873" s="31">
        <v>202501</v>
      </c>
      <c r="C7873" s="27" t="s">
        <v>137</v>
      </c>
      <c r="D7873" s="27" t="s">
        <v>211</v>
      </c>
      <c r="E7873" s="27" t="s">
        <v>35</v>
      </c>
      <c r="F7873" s="27" t="s">
        <v>257</v>
      </c>
      <c r="G7873" s="33">
        <v>131220.6</v>
      </c>
      <c r="H7873" s="33">
        <v>131220.6</v>
      </c>
      <c r="I7873" s="33">
        <v>3670</v>
      </c>
      <c r="J7873" s="33">
        <v>266</v>
      </c>
      <c r="K7873" s="33">
        <v>7000</v>
      </c>
      <c r="L7873" s="33">
        <v>1</v>
      </c>
      <c r="M7873" s="33">
        <v>1</v>
      </c>
      <c r="N7873" s="33">
        <v>150014.47</v>
      </c>
      <c r="O7873" s="33">
        <v>707.8</v>
      </c>
      <c r="P7873" s="33">
        <v>1407</v>
      </c>
    </row>
    <row r="7874" spans="1:16">
      <c r="A7874" s="27" t="s">
        <v>1156</v>
      </c>
      <c r="B7874" s="31">
        <v>202502</v>
      </c>
      <c r="C7874" s="27" t="s">
        <v>137</v>
      </c>
      <c r="D7874" s="27" t="s">
        <v>211</v>
      </c>
      <c r="E7874" s="27" t="s">
        <v>35</v>
      </c>
      <c r="F7874" s="27" t="s">
        <v>257</v>
      </c>
      <c r="G7874" s="33">
        <v>155847.71</v>
      </c>
      <c r="H7874" s="33">
        <v>155847.71</v>
      </c>
      <c r="I7874" s="33">
        <v>4156</v>
      </c>
      <c r="J7874" s="33">
        <v>356</v>
      </c>
      <c r="K7874" s="33">
        <v>7000</v>
      </c>
      <c r="L7874" s="33">
        <v>1</v>
      </c>
      <c r="M7874" s="33">
        <v>1</v>
      </c>
      <c r="N7874" s="33">
        <v>154956.37</v>
      </c>
      <c r="O7874" s="33">
        <v>860.6</v>
      </c>
      <c r="P7874" s="33">
        <v>1635</v>
      </c>
    </row>
    <row r="7875" spans="1:16">
      <c r="A7875" s="27" t="s">
        <v>1156</v>
      </c>
      <c r="B7875" s="31">
        <v>202503</v>
      </c>
      <c r="C7875" s="27" t="s">
        <v>137</v>
      </c>
      <c r="D7875" s="27" t="s">
        <v>211</v>
      </c>
      <c r="E7875" s="27" t="s">
        <v>35</v>
      </c>
      <c r="F7875" s="27" t="s">
        <v>257</v>
      </c>
      <c r="G7875" s="33">
        <v>183159.6</v>
      </c>
      <c r="H7875" s="33">
        <v>183159.6</v>
      </c>
      <c r="I7875" s="33">
        <v>4425</v>
      </c>
      <c r="J7875" s="33">
        <v>338</v>
      </c>
      <c r="K7875" s="33">
        <v>7000</v>
      </c>
      <c r="L7875" s="33">
        <v>1</v>
      </c>
      <c r="M7875" s="33">
        <v>1</v>
      </c>
      <c r="N7875" s="33">
        <v>193616.6</v>
      </c>
      <c r="O7875" s="33">
        <v>1016.2</v>
      </c>
      <c r="P7875" s="33">
        <v>1868</v>
      </c>
    </row>
    <row r="7876" spans="1:16">
      <c r="A7876" s="27" t="s">
        <v>1156</v>
      </c>
      <c r="B7876" s="31">
        <v>202504</v>
      </c>
      <c r="C7876" s="27" t="s">
        <v>137</v>
      </c>
      <c r="D7876" s="27" t="s">
        <v>211</v>
      </c>
      <c r="E7876" s="27" t="s">
        <v>35</v>
      </c>
      <c r="F7876" s="27" t="s">
        <v>257</v>
      </c>
      <c r="G7876" s="33">
        <v>206188.04</v>
      </c>
      <c r="H7876" s="33">
        <v>206188.04</v>
      </c>
      <c r="I7876" s="33">
        <v>5177</v>
      </c>
      <c r="J7876" s="33">
        <v>395</v>
      </c>
      <c r="K7876" s="33">
        <v>7000</v>
      </c>
      <c r="L7876" s="33">
        <v>1</v>
      </c>
      <c r="M7876" s="33">
        <v>1</v>
      </c>
      <c r="N7876" s="33">
        <v>228431.27</v>
      </c>
      <c r="O7876" s="33">
        <v>1157.3</v>
      </c>
      <c r="P7876" s="33">
        <v>2132</v>
      </c>
    </row>
    <row r="7877" spans="1:16">
      <c r="A7877" s="27" t="s">
        <v>1156</v>
      </c>
      <c r="B7877" s="31">
        <v>202505</v>
      </c>
      <c r="C7877" s="27" t="s">
        <v>137</v>
      </c>
      <c r="D7877" s="27" t="s">
        <v>211</v>
      </c>
      <c r="E7877" s="27" t="s">
        <v>35</v>
      </c>
      <c r="F7877" s="27" t="s">
        <v>257</v>
      </c>
      <c r="G7877" s="33">
        <v>240384.42</v>
      </c>
      <c r="H7877" s="33">
        <v>240384.42</v>
      </c>
      <c r="I7877" s="33">
        <v>5830</v>
      </c>
      <c r="J7877" s="33">
        <v>427</v>
      </c>
      <c r="K7877" s="33">
        <v>7000</v>
      </c>
      <c r="L7877" s="33">
        <v>1</v>
      </c>
      <c r="M7877" s="33">
        <v>1</v>
      </c>
      <c r="N7877" s="33">
        <v>250836.57</v>
      </c>
      <c r="O7877" s="33">
        <v>1434.6</v>
      </c>
      <c r="P7877" s="33">
        <v>2403</v>
      </c>
    </row>
    <row r="7878" spans="1:16">
      <c r="A7878" s="27" t="s">
        <v>1156</v>
      </c>
      <c r="B7878" s="31">
        <v>202506</v>
      </c>
      <c r="C7878" s="27" t="s">
        <v>137</v>
      </c>
      <c r="D7878" s="27" t="s">
        <v>211</v>
      </c>
      <c r="E7878" s="27" t="s">
        <v>35</v>
      </c>
      <c r="F7878" s="27" t="s">
        <v>257</v>
      </c>
      <c r="G7878" s="33">
        <v>237040.02</v>
      </c>
      <c r="H7878" s="33">
        <v>237040.02</v>
      </c>
      <c r="I7878" s="33">
        <v>6359</v>
      </c>
      <c r="J7878" s="33">
        <v>585</v>
      </c>
      <c r="K7878" s="33">
        <v>7000</v>
      </c>
      <c r="L7878" s="33">
        <v>1</v>
      </c>
      <c r="M7878" s="33">
        <v>1</v>
      </c>
      <c r="N7878" s="33">
        <v>245687.88</v>
      </c>
      <c r="O7878" s="33">
        <v>1497.6</v>
      </c>
      <c r="P7878" s="33">
        <v>2499</v>
      </c>
    </row>
    <row r="7879" spans="1:16">
      <c r="A7879" s="27" t="s">
        <v>1156</v>
      </c>
      <c r="B7879" s="31">
        <v>202507</v>
      </c>
      <c r="C7879" s="27" t="s">
        <v>137</v>
      </c>
      <c r="D7879" s="27" t="s">
        <v>211</v>
      </c>
      <c r="E7879" s="27" t="s">
        <v>35</v>
      </c>
      <c r="F7879" s="27" t="s">
        <v>257</v>
      </c>
      <c r="G7879" s="33">
        <v>210963.02</v>
      </c>
      <c r="H7879" s="33">
        <v>210963.02</v>
      </c>
      <c r="I7879" s="33">
        <v>5153</v>
      </c>
      <c r="J7879" s="33">
        <v>358</v>
      </c>
      <c r="K7879" s="33">
        <v>7000</v>
      </c>
      <c r="L7879" s="33">
        <v>1</v>
      </c>
      <c r="M7879" s="33">
        <v>1</v>
      </c>
      <c r="N7879" s="33">
        <v>219009.57</v>
      </c>
      <c r="O7879" s="33">
        <v>1255.4</v>
      </c>
      <c r="P7879" s="33">
        <v>2204</v>
      </c>
    </row>
    <row r="7880" spans="1:16">
      <c r="A7880" s="27" t="s">
        <v>1156</v>
      </c>
      <c r="B7880" s="31">
        <v>202508</v>
      </c>
      <c r="C7880" s="27" t="s">
        <v>137</v>
      </c>
      <c r="D7880" s="27" t="s">
        <v>211</v>
      </c>
      <c r="E7880" s="27" t="s">
        <v>35</v>
      </c>
      <c r="F7880" s="27" t="s">
        <v>257</v>
      </c>
      <c r="G7880" s="33">
        <v>206976.79</v>
      </c>
      <c r="H7880" s="33">
        <v>206976.79</v>
      </c>
      <c r="I7880" s="33">
        <v>5629</v>
      </c>
      <c r="J7880" s="33">
        <v>411</v>
      </c>
      <c r="K7880" s="33">
        <v>7000</v>
      </c>
      <c r="L7880" s="33">
        <v>1</v>
      </c>
      <c r="M7880" s="33">
        <v>1</v>
      </c>
      <c r="N7880" s="33">
        <v>211478.41</v>
      </c>
      <c r="O7880" s="33">
        <v>1261.7</v>
      </c>
      <c r="P7880" s="33">
        <v>2238</v>
      </c>
    </row>
    <row r="7881" spans="1:16">
      <c r="A7881" s="27" t="s">
        <v>1156</v>
      </c>
      <c r="B7881" s="31">
        <v>202509</v>
      </c>
      <c r="C7881" s="27" t="s">
        <v>137</v>
      </c>
      <c r="D7881" s="27" t="s">
        <v>211</v>
      </c>
      <c r="E7881" s="27" t="s">
        <v>35</v>
      </c>
      <c r="F7881" s="27" t="s">
        <v>257</v>
      </c>
      <c r="G7881" s="33">
        <v>200653.75</v>
      </c>
      <c r="H7881" s="33">
        <v>200653.75</v>
      </c>
      <c r="I7881" s="33">
        <v>5095</v>
      </c>
      <c r="J7881" s="33">
        <v>367</v>
      </c>
      <c r="K7881" s="33">
        <v>7000</v>
      </c>
      <c r="L7881" s="33">
        <v>1</v>
      </c>
      <c r="M7881" s="33">
        <v>1</v>
      </c>
      <c r="N7881" s="33">
        <v>203866.03</v>
      </c>
      <c r="O7881" s="33">
        <v>1040.9</v>
      </c>
      <c r="P7881" s="33">
        <v>2063</v>
      </c>
    </row>
    <row r="7882" spans="1:16">
      <c r="A7882" s="27" t="s">
        <v>1156</v>
      </c>
      <c r="B7882" s="31">
        <v>202510</v>
      </c>
      <c r="C7882" s="27" t="s">
        <v>137</v>
      </c>
      <c r="D7882" s="27" t="s">
        <v>211</v>
      </c>
      <c r="E7882" s="27" t="s">
        <v>35</v>
      </c>
      <c r="F7882" s="27" t="s">
        <v>257</v>
      </c>
      <c r="G7882" s="33">
        <v>213291.01</v>
      </c>
      <c r="H7882" s="33">
        <v>213291.01</v>
      </c>
      <c r="I7882" s="33">
        <v>5950</v>
      </c>
      <c r="J7882" s="33">
        <v>491</v>
      </c>
      <c r="K7882" s="33">
        <v>7000</v>
      </c>
      <c r="L7882" s="33">
        <v>1</v>
      </c>
      <c r="M7882" s="33">
        <v>1</v>
      </c>
      <c r="N7882" s="33">
        <v>224507.72</v>
      </c>
      <c r="O7882" s="33">
        <v>1309</v>
      </c>
      <c r="P7882" s="33">
        <v>2326</v>
      </c>
    </row>
    <row r="7883" spans="1:16">
      <c r="A7883" s="27" t="s">
        <v>1156</v>
      </c>
      <c r="B7883" s="31">
        <v>202511</v>
      </c>
      <c r="C7883" s="27" t="s">
        <v>137</v>
      </c>
      <c r="D7883" s="27" t="s">
        <v>211</v>
      </c>
      <c r="E7883" s="27" t="s">
        <v>35</v>
      </c>
      <c r="F7883" s="27" t="s">
        <v>257</v>
      </c>
      <c r="G7883" s="33">
        <v>240997.06</v>
      </c>
      <c r="H7883" s="33">
        <v>240997.06</v>
      </c>
      <c r="I7883" s="33">
        <v>6469</v>
      </c>
      <c r="J7883" s="33">
        <v>569</v>
      </c>
      <c r="K7883" s="33">
        <v>7000</v>
      </c>
      <c r="L7883" s="33">
        <v>1</v>
      </c>
      <c r="M7883" s="33">
        <v>1</v>
      </c>
      <c r="N7883" s="33">
        <v>271639.41</v>
      </c>
      <c r="O7883" s="33">
        <v>1489.1</v>
      </c>
      <c r="P7883" s="33">
        <v>2551</v>
      </c>
    </row>
    <row r="7884" spans="1:16">
      <c r="A7884" s="27" t="s">
        <v>1156</v>
      </c>
      <c r="B7884" s="31">
        <v>202512</v>
      </c>
      <c r="C7884" s="27" t="s">
        <v>137</v>
      </c>
      <c r="D7884" s="27" t="s">
        <v>211</v>
      </c>
      <c r="E7884" s="27" t="s">
        <v>35</v>
      </c>
      <c r="F7884" s="27" t="s">
        <v>257</v>
      </c>
      <c r="G7884" s="33">
        <v>281785.84</v>
      </c>
      <c r="H7884" s="33">
        <v>281785.84</v>
      </c>
      <c r="I7884" s="33">
        <v>7537</v>
      </c>
      <c r="J7884" s="33">
        <v>608</v>
      </c>
      <c r="K7884" s="33">
        <v>7000</v>
      </c>
      <c r="L7884" s="33">
        <v>1</v>
      </c>
      <c r="M7884" s="33">
        <v>1</v>
      </c>
      <c r="N7884" s="33">
        <v>312634.2</v>
      </c>
      <c r="O7884" s="33">
        <v>1548.6</v>
      </c>
      <c r="P7884" s="33">
        <v>2966</v>
      </c>
    </row>
    <row r="7885" spans="1:16">
      <c r="A7885" s="27" t="s">
        <v>1156</v>
      </c>
      <c r="B7885" s="31">
        <v>202601</v>
      </c>
      <c r="C7885" s="27" t="s">
        <v>137</v>
      </c>
      <c r="D7885" s="27" t="s">
        <v>211</v>
      </c>
      <c r="E7885" s="27" t="s">
        <v>35</v>
      </c>
      <c r="F7885" s="27" t="s">
        <v>257</v>
      </c>
      <c r="G7885" s="33">
        <v>163459.54</v>
      </c>
      <c r="H7885" s="33">
        <v>163459.54</v>
      </c>
      <c r="I7885" s="33">
        <v>4199</v>
      </c>
      <c r="J7885" s="33">
        <v>298</v>
      </c>
      <c r="K7885" s="33">
        <v>7000</v>
      </c>
      <c r="L7885" s="33">
        <v>1</v>
      </c>
      <c r="M7885" s="33">
        <v>1</v>
      </c>
      <c r="N7885" s="33">
        <v>159315.37</v>
      </c>
      <c r="O7885" s="33">
        <v>879.8</v>
      </c>
      <c r="P7885" s="33">
        <v>1699</v>
      </c>
    </row>
    <row r="7886" spans="1:16">
      <c r="A7886" s="27" t="s">
        <v>1156</v>
      </c>
      <c r="B7886" s="31">
        <v>202602</v>
      </c>
      <c r="C7886" s="27" t="s">
        <v>137</v>
      </c>
      <c r="D7886" s="27" t="s">
        <v>211</v>
      </c>
      <c r="E7886" s="27" t="s">
        <v>35</v>
      </c>
      <c r="F7886" s="27" t="s">
        <v>257</v>
      </c>
      <c r="G7886" s="33">
        <v>137572.96</v>
      </c>
      <c r="H7886" s="33">
        <v>137572.96</v>
      </c>
      <c r="I7886" s="33">
        <v>3438</v>
      </c>
      <c r="J7886" s="33">
        <v>239</v>
      </c>
      <c r="K7886" s="33">
        <v>7000</v>
      </c>
      <c r="L7886" s="33">
        <v>1</v>
      </c>
      <c r="M7886" s="33">
        <v>1</v>
      </c>
      <c r="N7886" s="33">
        <v>164563.66</v>
      </c>
      <c r="O7886" s="33">
        <v>744.2</v>
      </c>
      <c r="P7886" s="33">
        <v>1469</v>
      </c>
    </row>
    <row r="7887" spans="1:16">
      <c r="A7887" s="27" t="s">
        <v>1156</v>
      </c>
      <c r="B7887" s="31">
        <v>202603</v>
      </c>
      <c r="C7887" s="27" t="s">
        <v>137</v>
      </c>
      <c r="D7887" s="27" t="s">
        <v>211</v>
      </c>
      <c r="E7887" s="27" t="s">
        <v>35</v>
      </c>
      <c r="F7887" s="27" t="s">
        <v>257</v>
      </c>
      <c r="G7887" s="33">
        <v>185269.9</v>
      </c>
      <c r="H7887" s="33">
        <v>185269.9</v>
      </c>
      <c r="I7887" s="33">
        <v>4603</v>
      </c>
      <c r="J7887" s="33">
        <v>335</v>
      </c>
      <c r="K7887" s="33">
        <v>7000</v>
      </c>
      <c r="L7887" s="33">
        <v>1</v>
      </c>
      <c r="M7887" s="33">
        <v>1</v>
      </c>
      <c r="N7887" s="33">
        <v>205620.83</v>
      </c>
      <c r="O7887" s="33">
        <v>977.5</v>
      </c>
      <c r="P7887" s="33">
        <v>1948</v>
      </c>
    </row>
    <row r="7888" spans="1:16">
      <c r="A7888" s="27" t="s">
        <v>1156</v>
      </c>
      <c r="B7888" s="31">
        <v>202604</v>
      </c>
      <c r="C7888" s="27" t="s">
        <v>137</v>
      </c>
      <c r="D7888" s="27" t="s">
        <v>211</v>
      </c>
      <c r="E7888" s="27" t="s">
        <v>35</v>
      </c>
      <c r="F7888" s="27" t="s">
        <v>257</v>
      </c>
      <c r="G7888" s="33">
        <v>218069.17</v>
      </c>
      <c r="H7888" s="33">
        <v>218069.17</v>
      </c>
      <c r="I7888" s="33">
        <v>5803</v>
      </c>
      <c r="J7888" s="33">
        <v>477</v>
      </c>
      <c r="K7888" s="33">
        <v>7000</v>
      </c>
      <c r="L7888" s="33">
        <v>1</v>
      </c>
      <c r="M7888" s="33">
        <v>1</v>
      </c>
      <c r="N7888" s="33">
        <v>242594.01</v>
      </c>
      <c r="O7888" s="33">
        <v>1245.6</v>
      </c>
      <c r="P7888" s="33">
        <v>2276</v>
      </c>
    </row>
    <row r="7889" spans="1:16">
      <c r="A7889" s="27" t="s">
        <v>1156</v>
      </c>
      <c r="B7889" s="31">
        <v>202605</v>
      </c>
      <c r="C7889" s="27" t="s">
        <v>137</v>
      </c>
      <c r="D7889" s="27" t="s">
        <v>211</v>
      </c>
      <c r="E7889" s="27" t="s">
        <v>35</v>
      </c>
      <c r="F7889" s="27" t="s">
        <v>257</v>
      </c>
      <c r="G7889" s="33">
        <v>236599.27</v>
      </c>
      <c r="H7889" s="33">
        <v>236599.27</v>
      </c>
      <c r="I7889" s="33">
        <v>6336</v>
      </c>
      <c r="J7889" s="33">
        <v>469</v>
      </c>
      <c r="K7889" s="33">
        <v>7000</v>
      </c>
      <c r="L7889" s="33">
        <v>1</v>
      </c>
      <c r="M7889" s="33">
        <v>1</v>
      </c>
      <c r="N7889" s="33">
        <v>266388.43</v>
      </c>
      <c r="O7889" s="33">
        <v>1357.8</v>
      </c>
      <c r="P7889" s="33">
        <v>2480</v>
      </c>
    </row>
    <row r="7890" spans="1:16">
      <c r="A7890" s="27" t="s">
        <v>1156</v>
      </c>
      <c r="B7890" s="31">
        <v>202606</v>
      </c>
      <c r="C7890" s="27" t="s">
        <v>137</v>
      </c>
      <c r="D7890" s="27" t="s">
        <v>211</v>
      </c>
      <c r="E7890" s="27" t="s">
        <v>35</v>
      </c>
      <c r="F7890" s="27" t="s">
        <v>257</v>
      </c>
      <c r="G7890" s="33">
        <v>261337.32</v>
      </c>
      <c r="H7890" s="33">
        <v>261337.32</v>
      </c>
      <c r="I7890" s="33">
        <v>6634</v>
      </c>
      <c r="J7890" s="33">
        <v>553</v>
      </c>
      <c r="K7890" s="33">
        <v>7000</v>
      </c>
      <c r="L7890" s="33">
        <v>1</v>
      </c>
      <c r="M7890" s="33">
        <v>1</v>
      </c>
      <c r="N7890" s="33">
        <v>260920.52</v>
      </c>
      <c r="O7890" s="33">
        <v>1529.7</v>
      </c>
      <c r="P7890" s="33">
        <v>2594</v>
      </c>
    </row>
    <row r="7891" spans="1:16">
      <c r="A7891" s="27" t="s">
        <v>1156</v>
      </c>
      <c r="B7891" s="31">
        <v>202607</v>
      </c>
      <c r="C7891" s="27" t="s">
        <v>137</v>
      </c>
      <c r="D7891" s="27" t="s">
        <v>211</v>
      </c>
      <c r="E7891" s="27" t="s">
        <v>35</v>
      </c>
      <c r="F7891" s="27" t="s">
        <v>257</v>
      </c>
      <c r="G7891" s="33">
        <v>233838.14</v>
      </c>
      <c r="H7891" s="33">
        <v>233838.14</v>
      </c>
      <c r="I7891" s="33">
        <v>6023</v>
      </c>
      <c r="J7891" s="33">
        <v>487</v>
      </c>
      <c r="K7891" s="33">
        <v>7000</v>
      </c>
      <c r="L7891" s="33">
        <v>1</v>
      </c>
      <c r="M7891" s="33">
        <v>1</v>
      </c>
      <c r="N7891" s="33">
        <v>232588.17</v>
      </c>
      <c r="O7891" s="33">
        <v>1369.2</v>
      </c>
      <c r="P7891" s="33">
        <v>2466</v>
      </c>
    </row>
    <row r="7892" spans="1:16">
      <c r="A7892" s="27" t="s">
        <v>1158</v>
      </c>
      <c r="B7892" s="31">
        <v>202408</v>
      </c>
      <c r="C7892" s="27" t="s">
        <v>137</v>
      </c>
      <c r="D7892" s="27" t="s">
        <v>211</v>
      </c>
      <c r="E7892" s="27" t="s">
        <v>35</v>
      </c>
      <c r="F7892" s="27" t="s">
        <v>262</v>
      </c>
      <c r="G7892" s="33">
        <v>74788.09</v>
      </c>
      <c r="H7892" s="33">
        <v>74788.09</v>
      </c>
      <c r="I7892" s="33">
        <v>3645</v>
      </c>
      <c r="J7892" s="33">
        <v>204</v>
      </c>
      <c r="K7892" s="33">
        <v>4200</v>
      </c>
      <c r="L7892" s="33">
        <v>1</v>
      </c>
      <c r="M7892" s="33">
        <v>1</v>
      </c>
      <c r="N7892" s="33">
        <v>101731.34</v>
      </c>
      <c r="O7892" s="33">
        <v>438.1</v>
      </c>
      <c r="P7892" s="33">
        <v>1171</v>
      </c>
    </row>
    <row r="7893" spans="1:16">
      <c r="A7893" s="27" t="s">
        <v>1158</v>
      </c>
      <c r="B7893" s="31">
        <v>202409</v>
      </c>
      <c r="C7893" s="27" t="s">
        <v>137</v>
      </c>
      <c r="D7893" s="27" t="s">
        <v>211</v>
      </c>
      <c r="E7893" s="27" t="s">
        <v>35</v>
      </c>
      <c r="F7893" s="27" t="s">
        <v>262</v>
      </c>
      <c r="G7893" s="33">
        <v>84142.42</v>
      </c>
      <c r="H7893" s="33">
        <v>84142.42</v>
      </c>
      <c r="I7893" s="33">
        <v>4089</v>
      </c>
      <c r="J7893" s="33">
        <v>227</v>
      </c>
      <c r="K7893" s="33">
        <v>4200</v>
      </c>
      <c r="L7893" s="33">
        <v>1</v>
      </c>
      <c r="M7893" s="33">
        <v>1</v>
      </c>
      <c r="N7893" s="33">
        <v>98069.42</v>
      </c>
      <c r="O7893" s="33">
        <v>589.3</v>
      </c>
      <c r="P7893" s="33">
        <v>1351</v>
      </c>
    </row>
    <row r="7894" spans="1:16">
      <c r="A7894" s="27" t="s">
        <v>1158</v>
      </c>
      <c r="B7894" s="31">
        <v>202410</v>
      </c>
      <c r="C7894" s="27" t="s">
        <v>137</v>
      </c>
      <c r="D7894" s="27" t="s">
        <v>211</v>
      </c>
      <c r="E7894" s="27" t="s">
        <v>35</v>
      </c>
      <c r="F7894" s="27" t="s">
        <v>262</v>
      </c>
      <c r="G7894" s="33">
        <v>87844.82000000001</v>
      </c>
      <c r="H7894" s="33">
        <v>87844.82000000001</v>
      </c>
      <c r="I7894" s="33">
        <v>4621</v>
      </c>
      <c r="J7894" s="33">
        <v>259</v>
      </c>
      <c r="K7894" s="33">
        <v>4200</v>
      </c>
      <c r="L7894" s="33">
        <v>1</v>
      </c>
      <c r="M7894" s="33">
        <v>1</v>
      </c>
      <c r="N7894" s="33">
        <v>107999.07</v>
      </c>
      <c r="O7894" s="33">
        <v>605.5</v>
      </c>
      <c r="P7894" s="33">
        <v>1486</v>
      </c>
    </row>
    <row r="7895" spans="1:16">
      <c r="A7895" s="27" t="s">
        <v>1158</v>
      </c>
      <c r="B7895" s="31">
        <v>202411</v>
      </c>
      <c r="C7895" s="27" t="s">
        <v>137</v>
      </c>
      <c r="D7895" s="27" t="s">
        <v>211</v>
      </c>
      <c r="E7895" s="27" t="s">
        <v>35</v>
      </c>
      <c r="F7895" s="27" t="s">
        <v>262</v>
      </c>
      <c r="G7895" s="33">
        <v>108018.9</v>
      </c>
      <c r="H7895" s="33">
        <v>108018.9</v>
      </c>
      <c r="I7895" s="33">
        <v>5536</v>
      </c>
      <c r="J7895" s="33">
        <v>299</v>
      </c>
      <c r="K7895" s="33">
        <v>4200</v>
      </c>
      <c r="L7895" s="33">
        <v>1</v>
      </c>
      <c r="M7895" s="33">
        <v>1</v>
      </c>
      <c r="N7895" s="33">
        <v>130671.69</v>
      </c>
      <c r="O7895" s="33">
        <v>651.2</v>
      </c>
      <c r="P7895" s="33">
        <v>1807</v>
      </c>
    </row>
    <row r="7896" spans="1:16">
      <c r="A7896" s="27" t="s">
        <v>1158</v>
      </c>
      <c r="B7896" s="31">
        <v>202412</v>
      </c>
      <c r="C7896" s="27" t="s">
        <v>137</v>
      </c>
      <c r="D7896" s="27" t="s">
        <v>211</v>
      </c>
      <c r="E7896" s="27" t="s">
        <v>35</v>
      </c>
      <c r="F7896" s="27" t="s">
        <v>262</v>
      </c>
      <c r="G7896" s="33">
        <v>109135.34</v>
      </c>
      <c r="H7896" s="33">
        <v>109135.34</v>
      </c>
      <c r="I7896" s="33">
        <v>5297</v>
      </c>
      <c r="J7896" s="33">
        <v>292</v>
      </c>
      <c r="K7896" s="33">
        <v>4200</v>
      </c>
      <c r="L7896" s="33">
        <v>1</v>
      </c>
      <c r="M7896" s="33">
        <v>1</v>
      </c>
      <c r="N7896" s="33">
        <v>150392.16</v>
      </c>
      <c r="O7896" s="33">
        <v>712.1</v>
      </c>
      <c r="P7896" s="33">
        <v>1736</v>
      </c>
    </row>
    <row r="7897" spans="1:16">
      <c r="A7897" s="27" t="s">
        <v>1158</v>
      </c>
      <c r="B7897" s="31">
        <v>202501</v>
      </c>
      <c r="C7897" s="27" t="s">
        <v>137</v>
      </c>
      <c r="D7897" s="27" t="s">
        <v>211</v>
      </c>
      <c r="E7897" s="27" t="s">
        <v>35</v>
      </c>
      <c r="F7897" s="27" t="s">
        <v>262</v>
      </c>
      <c r="G7897" s="33">
        <v>66106.27</v>
      </c>
      <c r="H7897" s="33">
        <v>66106.27</v>
      </c>
      <c r="I7897" s="33">
        <v>3750</v>
      </c>
      <c r="J7897" s="33">
        <v>221</v>
      </c>
      <c r="K7897" s="33">
        <v>4200</v>
      </c>
      <c r="L7897" s="33">
        <v>1</v>
      </c>
      <c r="M7897" s="33">
        <v>1</v>
      </c>
      <c r="N7897" s="33">
        <v>76638.39999999999</v>
      </c>
      <c r="O7897" s="33">
        <v>377.1</v>
      </c>
      <c r="P7897" s="33">
        <v>1094</v>
      </c>
    </row>
    <row r="7898" spans="1:16">
      <c r="A7898" s="27" t="s">
        <v>1158</v>
      </c>
      <c r="B7898" s="31">
        <v>202502</v>
      </c>
      <c r="C7898" s="27" t="s">
        <v>137</v>
      </c>
      <c r="D7898" s="27" t="s">
        <v>211</v>
      </c>
      <c r="E7898" s="27" t="s">
        <v>35</v>
      </c>
      <c r="F7898" s="27" t="s">
        <v>262</v>
      </c>
      <c r="G7898" s="33">
        <v>60452.83</v>
      </c>
      <c r="H7898" s="33">
        <v>60452.83</v>
      </c>
      <c r="I7898" s="33">
        <v>3113</v>
      </c>
      <c r="J7898" s="33">
        <v>150</v>
      </c>
      <c r="K7898" s="33">
        <v>4200</v>
      </c>
      <c r="L7898" s="33">
        <v>1</v>
      </c>
      <c r="M7898" s="33">
        <v>1</v>
      </c>
      <c r="N7898" s="33">
        <v>79163.08</v>
      </c>
      <c r="O7898" s="33">
        <v>374.3</v>
      </c>
      <c r="P7898" s="33">
        <v>996</v>
      </c>
    </row>
    <row r="7899" spans="1:16">
      <c r="A7899" s="27" t="s">
        <v>1158</v>
      </c>
      <c r="B7899" s="31">
        <v>202503</v>
      </c>
      <c r="C7899" s="27" t="s">
        <v>137</v>
      </c>
      <c r="D7899" s="27" t="s">
        <v>211</v>
      </c>
      <c r="E7899" s="27" t="s">
        <v>35</v>
      </c>
      <c r="F7899" s="27" t="s">
        <v>262</v>
      </c>
      <c r="G7899" s="33">
        <v>72858.92</v>
      </c>
      <c r="H7899" s="33">
        <v>72858.92</v>
      </c>
      <c r="I7899" s="33">
        <v>3531</v>
      </c>
      <c r="J7899" s="33">
        <v>174</v>
      </c>
      <c r="K7899" s="33">
        <v>4200</v>
      </c>
      <c r="L7899" s="33">
        <v>1</v>
      </c>
      <c r="M7899" s="33">
        <v>1</v>
      </c>
      <c r="N7899" s="33">
        <v>98913.56</v>
      </c>
      <c r="O7899" s="33">
        <v>508.8</v>
      </c>
      <c r="P7899" s="33">
        <v>1144</v>
      </c>
    </row>
    <row r="7900" spans="1:16">
      <c r="A7900" s="27" t="s">
        <v>1158</v>
      </c>
      <c r="B7900" s="31">
        <v>202504</v>
      </c>
      <c r="C7900" s="27" t="s">
        <v>137</v>
      </c>
      <c r="D7900" s="27" t="s">
        <v>211</v>
      </c>
      <c r="E7900" s="27" t="s">
        <v>35</v>
      </c>
      <c r="F7900" s="27" t="s">
        <v>262</v>
      </c>
      <c r="G7900" s="33">
        <v>88738.96000000001</v>
      </c>
      <c r="H7900" s="33">
        <v>88738.96000000001</v>
      </c>
      <c r="I7900" s="33">
        <v>4297</v>
      </c>
      <c r="J7900" s="33">
        <v>212</v>
      </c>
      <c r="K7900" s="33">
        <v>4200</v>
      </c>
      <c r="L7900" s="33">
        <v>1</v>
      </c>
      <c r="M7900" s="33">
        <v>1</v>
      </c>
      <c r="N7900" s="33">
        <v>116699.45</v>
      </c>
      <c r="O7900" s="33">
        <v>553.6</v>
      </c>
      <c r="P7900" s="33">
        <v>1365</v>
      </c>
    </row>
    <row r="7901" spans="1:16">
      <c r="A7901" s="27" t="s">
        <v>1158</v>
      </c>
      <c r="B7901" s="31">
        <v>202505</v>
      </c>
      <c r="C7901" s="27" t="s">
        <v>137</v>
      </c>
      <c r="D7901" s="27" t="s">
        <v>211</v>
      </c>
      <c r="E7901" s="27" t="s">
        <v>35</v>
      </c>
      <c r="F7901" s="27" t="s">
        <v>262</v>
      </c>
      <c r="G7901" s="33">
        <v>103018.96</v>
      </c>
      <c r="H7901" s="33">
        <v>103018.96</v>
      </c>
      <c r="I7901" s="33">
        <v>5238</v>
      </c>
      <c r="J7901" s="33">
        <v>330</v>
      </c>
      <c r="K7901" s="33">
        <v>4200</v>
      </c>
      <c r="L7901" s="33">
        <v>1</v>
      </c>
      <c r="M7901" s="33">
        <v>1</v>
      </c>
      <c r="N7901" s="33">
        <v>128145.72</v>
      </c>
      <c r="O7901" s="33">
        <v>594.9</v>
      </c>
      <c r="P7901" s="33">
        <v>1626</v>
      </c>
    </row>
    <row r="7902" spans="1:16">
      <c r="A7902" s="27" t="s">
        <v>1158</v>
      </c>
      <c r="B7902" s="31">
        <v>202506</v>
      </c>
      <c r="C7902" s="27" t="s">
        <v>137</v>
      </c>
      <c r="D7902" s="27" t="s">
        <v>211</v>
      </c>
      <c r="E7902" s="27" t="s">
        <v>35</v>
      </c>
      <c r="F7902" s="27" t="s">
        <v>262</v>
      </c>
      <c r="G7902" s="33">
        <v>93972.67</v>
      </c>
      <c r="H7902" s="33">
        <v>93972.67</v>
      </c>
      <c r="I7902" s="33">
        <v>4658</v>
      </c>
      <c r="J7902" s="33">
        <v>245</v>
      </c>
      <c r="K7902" s="33">
        <v>4200</v>
      </c>
      <c r="L7902" s="33">
        <v>1</v>
      </c>
      <c r="M7902" s="33">
        <v>1</v>
      </c>
      <c r="N7902" s="33">
        <v>125515.39</v>
      </c>
      <c r="O7902" s="33">
        <v>596.9</v>
      </c>
      <c r="P7902" s="33">
        <v>1514</v>
      </c>
    </row>
    <row r="7903" spans="1:16">
      <c r="A7903" s="27" t="s">
        <v>1158</v>
      </c>
      <c r="B7903" s="31">
        <v>202507</v>
      </c>
      <c r="C7903" s="27" t="s">
        <v>137</v>
      </c>
      <c r="D7903" s="27" t="s">
        <v>211</v>
      </c>
      <c r="E7903" s="27" t="s">
        <v>35</v>
      </c>
      <c r="F7903" s="27" t="s">
        <v>262</v>
      </c>
      <c r="G7903" s="33">
        <v>86906.8</v>
      </c>
      <c r="H7903" s="33">
        <v>86906.8</v>
      </c>
      <c r="I7903" s="33">
        <v>4466</v>
      </c>
      <c r="J7903" s="33">
        <v>241</v>
      </c>
      <c r="K7903" s="33">
        <v>4200</v>
      </c>
      <c r="L7903" s="33">
        <v>1</v>
      </c>
      <c r="M7903" s="33">
        <v>1</v>
      </c>
      <c r="N7903" s="33">
        <v>111886.15</v>
      </c>
      <c r="O7903" s="33">
        <v>542.3</v>
      </c>
      <c r="P7903" s="33">
        <v>1450</v>
      </c>
    </row>
    <row r="7904" spans="1:16">
      <c r="A7904" s="27" t="s">
        <v>1158</v>
      </c>
      <c r="B7904" s="31">
        <v>202508</v>
      </c>
      <c r="C7904" s="27" t="s">
        <v>137</v>
      </c>
      <c r="D7904" s="27" t="s">
        <v>211</v>
      </c>
      <c r="E7904" s="27" t="s">
        <v>35</v>
      </c>
      <c r="F7904" s="27" t="s">
        <v>262</v>
      </c>
      <c r="G7904" s="33">
        <v>86689.19</v>
      </c>
      <c r="H7904" s="33">
        <v>86689.19</v>
      </c>
      <c r="I7904" s="33">
        <v>4364</v>
      </c>
      <c r="J7904" s="33">
        <v>241</v>
      </c>
      <c r="K7904" s="33">
        <v>4200</v>
      </c>
      <c r="L7904" s="33">
        <v>1</v>
      </c>
      <c r="M7904" s="33">
        <v>1</v>
      </c>
      <c r="N7904" s="33">
        <v>108038.68</v>
      </c>
      <c r="O7904" s="33">
        <v>513.8</v>
      </c>
      <c r="P7904" s="33">
        <v>1427</v>
      </c>
    </row>
    <row r="7905" spans="1:16">
      <c r="A7905" s="27" t="s">
        <v>1158</v>
      </c>
      <c r="B7905" s="31">
        <v>202509</v>
      </c>
      <c r="C7905" s="27" t="s">
        <v>137</v>
      </c>
      <c r="D7905" s="27" t="s">
        <v>211</v>
      </c>
      <c r="E7905" s="27" t="s">
        <v>35</v>
      </c>
      <c r="F7905" s="27" t="s">
        <v>262</v>
      </c>
      <c r="G7905" s="33">
        <v>77047.67</v>
      </c>
      <c r="H7905" s="33">
        <v>77047.67</v>
      </c>
      <c r="I7905" s="33">
        <v>4032</v>
      </c>
      <c r="J7905" s="33">
        <v>200</v>
      </c>
      <c r="K7905" s="33">
        <v>4200</v>
      </c>
      <c r="L7905" s="33">
        <v>1</v>
      </c>
      <c r="M7905" s="33">
        <v>1</v>
      </c>
      <c r="N7905" s="33">
        <v>104149.72</v>
      </c>
      <c r="O7905" s="33">
        <v>505.6</v>
      </c>
      <c r="P7905" s="33">
        <v>1313</v>
      </c>
    </row>
    <row r="7906" spans="1:16">
      <c r="A7906" s="27" t="s">
        <v>1158</v>
      </c>
      <c r="B7906" s="31">
        <v>202510</v>
      </c>
      <c r="C7906" s="27" t="s">
        <v>137</v>
      </c>
      <c r="D7906" s="27" t="s">
        <v>211</v>
      </c>
      <c r="E7906" s="27" t="s">
        <v>35</v>
      </c>
      <c r="F7906" s="27" t="s">
        <v>262</v>
      </c>
      <c r="G7906" s="33">
        <v>94421.03</v>
      </c>
      <c r="H7906" s="33">
        <v>94421.03</v>
      </c>
      <c r="I7906" s="33">
        <v>4954</v>
      </c>
      <c r="J7906" s="33">
        <v>256</v>
      </c>
      <c r="K7906" s="33">
        <v>4200</v>
      </c>
      <c r="L7906" s="33">
        <v>1</v>
      </c>
      <c r="M7906" s="33">
        <v>1</v>
      </c>
      <c r="N7906" s="33">
        <v>114695.01</v>
      </c>
      <c r="O7906" s="33">
        <v>557.7</v>
      </c>
      <c r="P7906" s="33">
        <v>1517</v>
      </c>
    </row>
    <row r="7907" spans="1:16">
      <c r="A7907" s="27" t="s">
        <v>1158</v>
      </c>
      <c r="B7907" s="31">
        <v>202511</v>
      </c>
      <c r="C7907" s="27" t="s">
        <v>137</v>
      </c>
      <c r="D7907" s="27" t="s">
        <v>211</v>
      </c>
      <c r="E7907" s="27" t="s">
        <v>35</v>
      </c>
      <c r="F7907" s="27" t="s">
        <v>262</v>
      </c>
      <c r="G7907" s="33">
        <v>105434.14</v>
      </c>
      <c r="H7907" s="33">
        <v>105434.14</v>
      </c>
      <c r="I7907" s="33">
        <v>5377</v>
      </c>
      <c r="J7907" s="33">
        <v>291</v>
      </c>
      <c r="K7907" s="33">
        <v>4200</v>
      </c>
      <c r="L7907" s="33">
        <v>1</v>
      </c>
      <c r="M7907" s="33">
        <v>1</v>
      </c>
      <c r="N7907" s="33">
        <v>138773.33</v>
      </c>
      <c r="O7907" s="33">
        <v>687.6</v>
      </c>
      <c r="P7907" s="33">
        <v>1798</v>
      </c>
    </row>
    <row r="7908" spans="1:16">
      <c r="A7908" s="27" t="s">
        <v>1158</v>
      </c>
      <c r="B7908" s="31">
        <v>202512</v>
      </c>
      <c r="C7908" s="27" t="s">
        <v>137</v>
      </c>
      <c r="D7908" s="27" t="s">
        <v>211</v>
      </c>
      <c r="E7908" s="27" t="s">
        <v>35</v>
      </c>
      <c r="F7908" s="27" t="s">
        <v>262</v>
      </c>
      <c r="G7908" s="33">
        <v>133063.28</v>
      </c>
      <c r="H7908" s="33">
        <v>133063.28</v>
      </c>
      <c r="I7908" s="33">
        <v>6627</v>
      </c>
      <c r="J7908" s="33">
        <v>357</v>
      </c>
      <c r="K7908" s="33">
        <v>4200</v>
      </c>
      <c r="L7908" s="33">
        <v>1</v>
      </c>
      <c r="M7908" s="33">
        <v>1</v>
      </c>
      <c r="N7908" s="33">
        <v>159716.48</v>
      </c>
      <c r="O7908" s="33">
        <v>814.6</v>
      </c>
      <c r="P7908" s="33">
        <v>2169</v>
      </c>
    </row>
    <row r="7909" spans="1:16">
      <c r="A7909" s="27" t="s">
        <v>1158</v>
      </c>
      <c r="B7909" s="31">
        <v>202601</v>
      </c>
      <c r="C7909" s="27" t="s">
        <v>137</v>
      </c>
      <c r="D7909" s="27" t="s">
        <v>211</v>
      </c>
      <c r="E7909" s="27" t="s">
        <v>35</v>
      </c>
      <c r="F7909" s="27" t="s">
        <v>262</v>
      </c>
      <c r="G7909" s="33">
        <v>63299.04</v>
      </c>
      <c r="H7909" s="33">
        <v>63299.04</v>
      </c>
      <c r="I7909" s="33">
        <v>3238</v>
      </c>
      <c r="J7909" s="33">
        <v>167</v>
      </c>
      <c r="K7909" s="33">
        <v>4200</v>
      </c>
      <c r="L7909" s="33">
        <v>1</v>
      </c>
      <c r="M7909" s="33">
        <v>1</v>
      </c>
      <c r="N7909" s="33">
        <v>81389.98</v>
      </c>
      <c r="O7909" s="33">
        <v>383.1</v>
      </c>
      <c r="P7909" s="33">
        <v>984</v>
      </c>
    </row>
    <row r="7910" spans="1:16">
      <c r="A7910" s="27" t="s">
        <v>1158</v>
      </c>
      <c r="B7910" s="31">
        <v>202602</v>
      </c>
      <c r="C7910" s="27" t="s">
        <v>137</v>
      </c>
      <c r="D7910" s="27" t="s">
        <v>211</v>
      </c>
      <c r="E7910" s="27" t="s">
        <v>35</v>
      </c>
      <c r="F7910" s="27" t="s">
        <v>262</v>
      </c>
      <c r="G7910" s="33">
        <v>64090.05</v>
      </c>
      <c r="H7910" s="33">
        <v>64090.05</v>
      </c>
      <c r="I7910" s="33">
        <v>3395</v>
      </c>
      <c r="J7910" s="33">
        <v>161</v>
      </c>
      <c r="K7910" s="33">
        <v>4200</v>
      </c>
      <c r="L7910" s="33">
        <v>1</v>
      </c>
      <c r="M7910" s="33">
        <v>1</v>
      </c>
      <c r="N7910" s="33">
        <v>84071.19</v>
      </c>
      <c r="O7910" s="33">
        <v>422.5</v>
      </c>
      <c r="P7910" s="33">
        <v>1099</v>
      </c>
    </row>
    <row r="7911" spans="1:16">
      <c r="A7911" s="27" t="s">
        <v>1158</v>
      </c>
      <c r="B7911" s="31">
        <v>202603</v>
      </c>
      <c r="C7911" s="27" t="s">
        <v>137</v>
      </c>
      <c r="D7911" s="27" t="s">
        <v>211</v>
      </c>
      <c r="E7911" s="27" t="s">
        <v>35</v>
      </c>
      <c r="F7911" s="27" t="s">
        <v>262</v>
      </c>
      <c r="G7911" s="33">
        <v>86423.50999999999</v>
      </c>
      <c r="H7911" s="33">
        <v>86423.50999999999</v>
      </c>
      <c r="I7911" s="33">
        <v>4519</v>
      </c>
      <c r="J7911" s="33">
        <v>238</v>
      </c>
      <c r="K7911" s="33">
        <v>4200</v>
      </c>
      <c r="L7911" s="33">
        <v>1</v>
      </c>
      <c r="M7911" s="33">
        <v>1</v>
      </c>
      <c r="N7911" s="33">
        <v>105046.2</v>
      </c>
      <c r="O7911" s="33">
        <v>506.8</v>
      </c>
      <c r="P7911" s="33">
        <v>1424</v>
      </c>
    </row>
    <row r="7912" spans="1:16">
      <c r="A7912" s="27" t="s">
        <v>1158</v>
      </c>
      <c r="B7912" s="31">
        <v>202604</v>
      </c>
      <c r="C7912" s="27" t="s">
        <v>137</v>
      </c>
      <c r="D7912" s="27" t="s">
        <v>211</v>
      </c>
      <c r="E7912" s="27" t="s">
        <v>35</v>
      </c>
      <c r="F7912" s="27" t="s">
        <v>262</v>
      </c>
      <c r="G7912" s="33">
        <v>97271.46000000001</v>
      </c>
      <c r="H7912" s="33">
        <v>97271.46000000001</v>
      </c>
      <c r="I7912" s="33">
        <v>5251</v>
      </c>
      <c r="J7912" s="33">
        <v>288</v>
      </c>
      <c r="K7912" s="33">
        <v>4200</v>
      </c>
      <c r="L7912" s="33">
        <v>1</v>
      </c>
      <c r="M7912" s="33">
        <v>1</v>
      </c>
      <c r="N7912" s="33">
        <v>123934.81</v>
      </c>
      <c r="O7912" s="33">
        <v>676.9</v>
      </c>
      <c r="P7912" s="33">
        <v>1614</v>
      </c>
    </row>
    <row r="7913" spans="1:16">
      <c r="A7913" s="27" t="s">
        <v>1158</v>
      </c>
      <c r="B7913" s="31">
        <v>202605</v>
      </c>
      <c r="C7913" s="27" t="s">
        <v>137</v>
      </c>
      <c r="D7913" s="27" t="s">
        <v>211</v>
      </c>
      <c r="E7913" s="27" t="s">
        <v>35</v>
      </c>
      <c r="F7913" s="27" t="s">
        <v>262</v>
      </c>
      <c r="G7913" s="33">
        <v>100876.2</v>
      </c>
      <c r="H7913" s="33">
        <v>100876.2</v>
      </c>
      <c r="I7913" s="33">
        <v>4895</v>
      </c>
      <c r="J7913" s="33">
        <v>259</v>
      </c>
      <c r="K7913" s="33">
        <v>4200</v>
      </c>
      <c r="L7913" s="33">
        <v>1</v>
      </c>
      <c r="M7913" s="33">
        <v>1</v>
      </c>
      <c r="N7913" s="33">
        <v>136090.75</v>
      </c>
      <c r="O7913" s="33">
        <v>645.2</v>
      </c>
      <c r="P7913" s="33">
        <v>1607</v>
      </c>
    </row>
    <row r="7914" spans="1:16">
      <c r="A7914" s="27" t="s">
        <v>1158</v>
      </c>
      <c r="B7914" s="31">
        <v>202606</v>
      </c>
      <c r="C7914" s="27" t="s">
        <v>137</v>
      </c>
      <c r="D7914" s="27" t="s">
        <v>211</v>
      </c>
      <c r="E7914" s="27" t="s">
        <v>35</v>
      </c>
      <c r="F7914" s="27" t="s">
        <v>262</v>
      </c>
      <c r="G7914" s="33">
        <v>103452.79</v>
      </c>
      <c r="H7914" s="33">
        <v>103452.79</v>
      </c>
      <c r="I7914" s="33">
        <v>5252</v>
      </c>
      <c r="J7914" s="33">
        <v>260</v>
      </c>
      <c r="K7914" s="33">
        <v>4200</v>
      </c>
      <c r="L7914" s="33">
        <v>1</v>
      </c>
      <c r="M7914" s="33">
        <v>1</v>
      </c>
      <c r="N7914" s="33">
        <v>133297.34</v>
      </c>
      <c r="O7914" s="33">
        <v>635</v>
      </c>
      <c r="P7914" s="33">
        <v>1664</v>
      </c>
    </row>
    <row r="7915" spans="1:16">
      <c r="A7915" s="27" t="s">
        <v>1158</v>
      </c>
      <c r="B7915" s="31">
        <v>202607</v>
      </c>
      <c r="C7915" s="27" t="s">
        <v>137</v>
      </c>
      <c r="D7915" s="27" t="s">
        <v>211</v>
      </c>
      <c r="E7915" s="27" t="s">
        <v>35</v>
      </c>
      <c r="F7915" s="27" t="s">
        <v>262</v>
      </c>
      <c r="G7915" s="33">
        <v>95541.5</v>
      </c>
      <c r="H7915" s="33">
        <v>95541.5</v>
      </c>
      <c r="I7915" s="33">
        <v>4834</v>
      </c>
      <c r="J7915" s="33">
        <v>246</v>
      </c>
      <c r="K7915" s="33">
        <v>4200</v>
      </c>
      <c r="L7915" s="33">
        <v>1</v>
      </c>
      <c r="M7915" s="33">
        <v>1</v>
      </c>
      <c r="N7915" s="33">
        <v>118823.09</v>
      </c>
      <c r="O7915" s="33">
        <v>548.1</v>
      </c>
      <c r="P7915" s="33">
        <v>1552</v>
      </c>
    </row>
    <row r="7916" spans="1:16">
      <c r="A7916" s="27" t="s">
        <v>1161</v>
      </c>
      <c r="B7916" s="31">
        <v>202408</v>
      </c>
      <c r="C7916" s="27" t="s">
        <v>137</v>
      </c>
      <c r="D7916" s="27" t="s">
        <v>211</v>
      </c>
      <c r="E7916" s="27" t="s">
        <v>35</v>
      </c>
      <c r="F7916" s="27" t="s">
        <v>262</v>
      </c>
      <c r="G7916" s="33">
        <v>104242.06</v>
      </c>
      <c r="H7916" s="33">
        <v>104242.06</v>
      </c>
      <c r="I7916" s="33">
        <v>5450</v>
      </c>
      <c r="J7916" s="33">
        <v>290</v>
      </c>
      <c r="K7916" s="33">
        <v>5400</v>
      </c>
      <c r="L7916" s="33">
        <v>1</v>
      </c>
      <c r="M7916" s="33">
        <v>1</v>
      </c>
      <c r="N7916" s="33">
        <v>131423</v>
      </c>
      <c r="O7916" s="33">
        <v>647.6</v>
      </c>
      <c r="P7916" s="33">
        <v>1729</v>
      </c>
    </row>
    <row r="7917" spans="1:16">
      <c r="A7917" s="27" t="s">
        <v>1161</v>
      </c>
      <c r="B7917" s="31">
        <v>202409</v>
      </c>
      <c r="C7917" s="27" t="s">
        <v>137</v>
      </c>
      <c r="D7917" s="27" t="s">
        <v>211</v>
      </c>
      <c r="E7917" s="27" t="s">
        <v>35</v>
      </c>
      <c r="F7917" s="27" t="s">
        <v>262</v>
      </c>
      <c r="G7917" s="33">
        <v>114661.49</v>
      </c>
      <c r="H7917" s="33">
        <v>114661.49</v>
      </c>
      <c r="I7917" s="33">
        <v>5533</v>
      </c>
      <c r="J7917" s="33">
        <v>255</v>
      </c>
      <c r="K7917" s="33">
        <v>5400</v>
      </c>
      <c r="L7917" s="33">
        <v>1</v>
      </c>
      <c r="M7917" s="33">
        <v>1</v>
      </c>
      <c r="N7917" s="33">
        <v>126692.29</v>
      </c>
      <c r="O7917" s="33">
        <v>667</v>
      </c>
      <c r="P7917" s="33">
        <v>1784</v>
      </c>
    </row>
    <row r="7918" spans="1:16">
      <c r="A7918" s="27" t="s">
        <v>1161</v>
      </c>
      <c r="B7918" s="31">
        <v>202410</v>
      </c>
      <c r="C7918" s="27" t="s">
        <v>137</v>
      </c>
      <c r="D7918" s="27" t="s">
        <v>211</v>
      </c>
      <c r="E7918" s="27" t="s">
        <v>35</v>
      </c>
      <c r="F7918" s="27" t="s">
        <v>262</v>
      </c>
      <c r="G7918" s="33">
        <v>130230.27</v>
      </c>
      <c r="H7918" s="33">
        <v>130230.27</v>
      </c>
      <c r="I7918" s="33">
        <v>6444</v>
      </c>
      <c r="J7918" s="33">
        <v>374</v>
      </c>
      <c r="K7918" s="33">
        <v>5400</v>
      </c>
      <c r="L7918" s="33">
        <v>1</v>
      </c>
      <c r="M7918" s="33">
        <v>1</v>
      </c>
      <c r="N7918" s="33">
        <v>139520.05</v>
      </c>
      <c r="O7918" s="33">
        <v>812.2</v>
      </c>
      <c r="P7918" s="33">
        <v>2065</v>
      </c>
    </row>
    <row r="7919" spans="1:16">
      <c r="A7919" s="27" t="s">
        <v>1161</v>
      </c>
      <c r="B7919" s="31">
        <v>202411</v>
      </c>
      <c r="C7919" s="27" t="s">
        <v>137</v>
      </c>
      <c r="D7919" s="27" t="s">
        <v>211</v>
      </c>
      <c r="E7919" s="27" t="s">
        <v>35</v>
      </c>
      <c r="F7919" s="27" t="s">
        <v>262</v>
      </c>
      <c r="G7919" s="33">
        <v>143449.43</v>
      </c>
      <c r="H7919" s="33">
        <v>143449.43</v>
      </c>
      <c r="I7919" s="33">
        <v>7909</v>
      </c>
      <c r="J7919" s="33">
        <v>329</v>
      </c>
      <c r="K7919" s="33">
        <v>5400</v>
      </c>
      <c r="L7919" s="33">
        <v>1</v>
      </c>
      <c r="M7919" s="33">
        <v>1</v>
      </c>
      <c r="N7919" s="33">
        <v>168809.98</v>
      </c>
      <c r="O7919" s="33">
        <v>893.3</v>
      </c>
      <c r="P7919" s="33">
        <v>2456</v>
      </c>
    </row>
    <row r="7920" spans="1:16">
      <c r="A7920" s="27" t="s">
        <v>1161</v>
      </c>
      <c r="B7920" s="31">
        <v>202412</v>
      </c>
      <c r="C7920" s="27" t="s">
        <v>137</v>
      </c>
      <c r="D7920" s="27" t="s">
        <v>211</v>
      </c>
      <c r="E7920" s="27" t="s">
        <v>35</v>
      </c>
      <c r="F7920" s="27" t="s">
        <v>262</v>
      </c>
      <c r="G7920" s="33">
        <v>167677.95</v>
      </c>
      <c r="H7920" s="33">
        <v>167677.95</v>
      </c>
      <c r="I7920" s="33">
        <v>8313</v>
      </c>
      <c r="J7920" s="33">
        <v>423</v>
      </c>
      <c r="K7920" s="33">
        <v>5400</v>
      </c>
      <c r="L7920" s="33">
        <v>1</v>
      </c>
      <c r="M7920" s="33">
        <v>1</v>
      </c>
      <c r="N7920" s="33">
        <v>194286.14</v>
      </c>
      <c r="O7920" s="33">
        <v>1106.9</v>
      </c>
      <c r="P7920" s="33">
        <v>2697</v>
      </c>
    </row>
    <row r="7921" spans="1:16">
      <c r="A7921" s="27" t="s">
        <v>1161</v>
      </c>
      <c r="B7921" s="31">
        <v>202501</v>
      </c>
      <c r="C7921" s="27" t="s">
        <v>137</v>
      </c>
      <c r="D7921" s="27" t="s">
        <v>211</v>
      </c>
      <c r="E7921" s="27" t="s">
        <v>35</v>
      </c>
      <c r="F7921" s="27" t="s">
        <v>262</v>
      </c>
      <c r="G7921" s="33">
        <v>91374.37</v>
      </c>
      <c r="H7921" s="33">
        <v>91374.37</v>
      </c>
      <c r="I7921" s="33">
        <v>4110</v>
      </c>
      <c r="J7921" s="33">
        <v>228</v>
      </c>
      <c r="K7921" s="33">
        <v>5400</v>
      </c>
      <c r="L7921" s="33">
        <v>1</v>
      </c>
      <c r="M7921" s="33">
        <v>1</v>
      </c>
      <c r="N7921" s="33">
        <v>99006.34</v>
      </c>
      <c r="O7921" s="33">
        <v>564</v>
      </c>
      <c r="P7921" s="33">
        <v>1428</v>
      </c>
    </row>
    <row r="7922" spans="1:16">
      <c r="A7922" s="27" t="s">
        <v>1161</v>
      </c>
      <c r="B7922" s="31">
        <v>202502</v>
      </c>
      <c r="C7922" s="27" t="s">
        <v>137</v>
      </c>
      <c r="D7922" s="27" t="s">
        <v>211</v>
      </c>
      <c r="E7922" s="27" t="s">
        <v>35</v>
      </c>
      <c r="F7922" s="27" t="s">
        <v>262</v>
      </c>
      <c r="G7922" s="33">
        <v>94621.67999999999</v>
      </c>
      <c r="H7922" s="33">
        <v>94621.67999999999</v>
      </c>
      <c r="I7922" s="33">
        <v>4843</v>
      </c>
      <c r="J7922" s="33">
        <v>214</v>
      </c>
      <c r="K7922" s="33">
        <v>5400</v>
      </c>
      <c r="L7922" s="33">
        <v>1</v>
      </c>
      <c r="M7922" s="33">
        <v>1</v>
      </c>
      <c r="N7922" s="33">
        <v>102267.89</v>
      </c>
      <c r="O7922" s="33">
        <v>612.9</v>
      </c>
      <c r="P7922" s="33">
        <v>1516</v>
      </c>
    </row>
    <row r="7923" spans="1:16">
      <c r="A7923" s="27" t="s">
        <v>1161</v>
      </c>
      <c r="B7923" s="31">
        <v>202503</v>
      </c>
      <c r="C7923" s="27" t="s">
        <v>137</v>
      </c>
      <c r="D7923" s="27" t="s">
        <v>211</v>
      </c>
      <c r="E7923" s="27" t="s">
        <v>35</v>
      </c>
      <c r="F7923" s="27" t="s">
        <v>262</v>
      </c>
      <c r="G7923" s="33">
        <v>111044.11</v>
      </c>
      <c r="H7923" s="33">
        <v>111044.11</v>
      </c>
      <c r="I7923" s="33">
        <v>5473</v>
      </c>
      <c r="J7923" s="33">
        <v>300</v>
      </c>
      <c r="K7923" s="33">
        <v>5400</v>
      </c>
      <c r="L7923" s="33">
        <v>1</v>
      </c>
      <c r="M7923" s="33">
        <v>1</v>
      </c>
      <c r="N7923" s="33">
        <v>127782.81</v>
      </c>
      <c r="O7923" s="33">
        <v>703.2</v>
      </c>
      <c r="P7923" s="33">
        <v>1750</v>
      </c>
    </row>
    <row r="7924" spans="1:16">
      <c r="A7924" s="27" t="s">
        <v>1161</v>
      </c>
      <c r="B7924" s="31">
        <v>202504</v>
      </c>
      <c r="C7924" s="27" t="s">
        <v>137</v>
      </c>
      <c r="D7924" s="27" t="s">
        <v>211</v>
      </c>
      <c r="E7924" s="27" t="s">
        <v>35</v>
      </c>
      <c r="F7924" s="27" t="s">
        <v>262</v>
      </c>
      <c r="G7924" s="33">
        <v>117964.52</v>
      </c>
      <c r="H7924" s="33">
        <v>117964.52</v>
      </c>
      <c r="I7924" s="33">
        <v>5896</v>
      </c>
      <c r="J7924" s="33">
        <v>326</v>
      </c>
      <c r="K7924" s="33">
        <v>5400</v>
      </c>
      <c r="L7924" s="33">
        <v>1</v>
      </c>
      <c r="M7924" s="33">
        <v>1</v>
      </c>
      <c r="N7924" s="33">
        <v>150759.75</v>
      </c>
      <c r="O7924" s="33">
        <v>686.4</v>
      </c>
      <c r="P7924" s="33">
        <v>1900</v>
      </c>
    </row>
    <row r="7925" spans="1:16">
      <c r="A7925" s="27" t="s">
        <v>1161</v>
      </c>
      <c r="B7925" s="31">
        <v>202505</v>
      </c>
      <c r="C7925" s="27" t="s">
        <v>137</v>
      </c>
      <c r="D7925" s="27" t="s">
        <v>211</v>
      </c>
      <c r="E7925" s="27" t="s">
        <v>35</v>
      </c>
      <c r="F7925" s="27" t="s">
        <v>262</v>
      </c>
      <c r="G7925" s="33">
        <v>148167.87</v>
      </c>
      <c r="H7925" s="33">
        <v>148167.87</v>
      </c>
      <c r="I7925" s="33">
        <v>7387</v>
      </c>
      <c r="J7925" s="33">
        <v>346</v>
      </c>
      <c r="K7925" s="33">
        <v>5400</v>
      </c>
      <c r="L7925" s="33">
        <v>1</v>
      </c>
      <c r="M7925" s="33">
        <v>1</v>
      </c>
      <c r="N7925" s="33">
        <v>165546.77</v>
      </c>
      <c r="O7925" s="33">
        <v>928</v>
      </c>
      <c r="P7925" s="33">
        <v>2388</v>
      </c>
    </row>
    <row r="7926" spans="1:16">
      <c r="A7926" s="27" t="s">
        <v>1161</v>
      </c>
      <c r="B7926" s="31">
        <v>202506</v>
      </c>
      <c r="C7926" s="27" t="s">
        <v>137</v>
      </c>
      <c r="D7926" s="27" t="s">
        <v>211</v>
      </c>
      <c r="E7926" s="27" t="s">
        <v>35</v>
      </c>
      <c r="F7926" s="27" t="s">
        <v>262</v>
      </c>
      <c r="G7926" s="33">
        <v>146153.99</v>
      </c>
      <c r="H7926" s="33">
        <v>146153.99</v>
      </c>
      <c r="I7926" s="33">
        <v>7263</v>
      </c>
      <c r="J7926" s="33">
        <v>371</v>
      </c>
      <c r="K7926" s="33">
        <v>5400</v>
      </c>
      <c r="L7926" s="33">
        <v>1</v>
      </c>
      <c r="M7926" s="33">
        <v>1</v>
      </c>
      <c r="N7926" s="33">
        <v>162148.74</v>
      </c>
      <c r="O7926" s="33">
        <v>881.9</v>
      </c>
      <c r="P7926" s="33">
        <v>2461</v>
      </c>
    </row>
    <row r="7927" spans="1:16">
      <c r="A7927" s="27" t="s">
        <v>1161</v>
      </c>
      <c r="B7927" s="31">
        <v>202507</v>
      </c>
      <c r="C7927" s="27" t="s">
        <v>137</v>
      </c>
      <c r="D7927" s="27" t="s">
        <v>211</v>
      </c>
      <c r="E7927" s="27" t="s">
        <v>35</v>
      </c>
      <c r="F7927" s="27" t="s">
        <v>262</v>
      </c>
      <c r="G7927" s="33">
        <v>120758.12</v>
      </c>
      <c r="H7927" s="33">
        <v>120758.12</v>
      </c>
      <c r="I7927" s="33">
        <v>5898</v>
      </c>
      <c r="J7927" s="33">
        <v>303</v>
      </c>
      <c r="K7927" s="33">
        <v>5400</v>
      </c>
      <c r="L7927" s="33">
        <v>1</v>
      </c>
      <c r="M7927" s="33">
        <v>1</v>
      </c>
      <c r="N7927" s="33">
        <v>144541.63</v>
      </c>
      <c r="O7927" s="33">
        <v>781.1</v>
      </c>
      <c r="P7927" s="33">
        <v>2007</v>
      </c>
    </row>
    <row r="7928" spans="1:16">
      <c r="A7928" s="27" t="s">
        <v>1161</v>
      </c>
      <c r="B7928" s="31">
        <v>202508</v>
      </c>
      <c r="C7928" s="27" t="s">
        <v>137</v>
      </c>
      <c r="D7928" s="27" t="s">
        <v>211</v>
      </c>
      <c r="E7928" s="27" t="s">
        <v>35</v>
      </c>
      <c r="F7928" s="27" t="s">
        <v>262</v>
      </c>
      <c r="G7928" s="33">
        <v>121996.49</v>
      </c>
      <c r="H7928" s="33">
        <v>121996.49</v>
      </c>
      <c r="I7928" s="33">
        <v>6420</v>
      </c>
      <c r="J7928" s="33">
        <v>375</v>
      </c>
      <c r="K7928" s="33">
        <v>5400</v>
      </c>
      <c r="L7928" s="33">
        <v>1</v>
      </c>
      <c r="M7928" s="33">
        <v>1</v>
      </c>
      <c r="N7928" s="33">
        <v>139571.23</v>
      </c>
      <c r="O7928" s="33">
        <v>677.9</v>
      </c>
      <c r="P7928" s="33">
        <v>2026</v>
      </c>
    </row>
    <row r="7929" spans="1:16">
      <c r="A7929" s="27" t="s">
        <v>1161</v>
      </c>
      <c r="B7929" s="31">
        <v>202509</v>
      </c>
      <c r="C7929" s="27" t="s">
        <v>137</v>
      </c>
      <c r="D7929" s="27" t="s">
        <v>211</v>
      </c>
      <c r="E7929" s="27" t="s">
        <v>35</v>
      </c>
      <c r="F7929" s="27" t="s">
        <v>262</v>
      </c>
      <c r="G7929" s="33">
        <v>132450.52</v>
      </c>
      <c r="H7929" s="33">
        <v>132450.52</v>
      </c>
      <c r="I7929" s="33">
        <v>7568</v>
      </c>
      <c r="J7929" s="33">
        <v>319</v>
      </c>
      <c r="K7929" s="33">
        <v>5400</v>
      </c>
      <c r="L7929" s="33">
        <v>1</v>
      </c>
      <c r="M7929" s="33">
        <v>1</v>
      </c>
      <c r="N7929" s="33">
        <v>134547.22</v>
      </c>
      <c r="O7929" s="33">
        <v>857.8</v>
      </c>
      <c r="P7929" s="33">
        <v>2303</v>
      </c>
    </row>
    <row r="7930" spans="1:16">
      <c r="A7930" s="27" t="s">
        <v>1161</v>
      </c>
      <c r="B7930" s="31">
        <v>202510</v>
      </c>
      <c r="C7930" s="27" t="s">
        <v>137</v>
      </c>
      <c r="D7930" s="27" t="s">
        <v>211</v>
      </c>
      <c r="E7930" s="27" t="s">
        <v>35</v>
      </c>
      <c r="F7930" s="27" t="s">
        <v>262</v>
      </c>
      <c r="G7930" s="33">
        <v>128270.28</v>
      </c>
      <c r="H7930" s="33">
        <v>128270.28</v>
      </c>
      <c r="I7930" s="33">
        <v>6756</v>
      </c>
      <c r="J7930" s="33">
        <v>387</v>
      </c>
      <c r="K7930" s="33">
        <v>5400</v>
      </c>
      <c r="L7930" s="33">
        <v>1</v>
      </c>
      <c r="M7930" s="33">
        <v>1</v>
      </c>
      <c r="N7930" s="33">
        <v>148170.29</v>
      </c>
      <c r="O7930" s="33">
        <v>751.9</v>
      </c>
      <c r="P7930" s="33">
        <v>2114</v>
      </c>
    </row>
    <row r="7931" spans="1:16">
      <c r="A7931" s="27" t="s">
        <v>1161</v>
      </c>
      <c r="B7931" s="31">
        <v>202511</v>
      </c>
      <c r="C7931" s="27" t="s">
        <v>137</v>
      </c>
      <c r="D7931" s="27" t="s">
        <v>211</v>
      </c>
      <c r="E7931" s="27" t="s">
        <v>35</v>
      </c>
      <c r="F7931" s="27" t="s">
        <v>262</v>
      </c>
      <c r="G7931" s="33">
        <v>164286.74</v>
      </c>
      <c r="H7931" s="33">
        <v>164286.74</v>
      </c>
      <c r="I7931" s="33">
        <v>9030</v>
      </c>
      <c r="J7931" s="33">
        <v>405</v>
      </c>
      <c r="K7931" s="33">
        <v>5400</v>
      </c>
      <c r="L7931" s="33">
        <v>1</v>
      </c>
      <c r="M7931" s="33">
        <v>1</v>
      </c>
      <c r="N7931" s="33">
        <v>179276.2</v>
      </c>
      <c r="O7931" s="33">
        <v>919.2</v>
      </c>
      <c r="P7931" s="33">
        <v>2831</v>
      </c>
    </row>
    <row r="7932" spans="1:16">
      <c r="A7932" s="27" t="s">
        <v>1161</v>
      </c>
      <c r="B7932" s="31">
        <v>202512</v>
      </c>
      <c r="C7932" s="27" t="s">
        <v>137</v>
      </c>
      <c r="D7932" s="27" t="s">
        <v>211</v>
      </c>
      <c r="E7932" s="27" t="s">
        <v>35</v>
      </c>
      <c r="F7932" s="27" t="s">
        <v>262</v>
      </c>
      <c r="G7932" s="33">
        <v>175276.05</v>
      </c>
      <c r="H7932" s="33">
        <v>175276.05</v>
      </c>
      <c r="I7932" s="33">
        <v>9196</v>
      </c>
      <c r="J7932" s="33">
        <v>563</v>
      </c>
      <c r="K7932" s="33">
        <v>5400</v>
      </c>
      <c r="L7932" s="33">
        <v>1</v>
      </c>
      <c r="M7932" s="33">
        <v>1</v>
      </c>
      <c r="N7932" s="33">
        <v>206331.88</v>
      </c>
      <c r="O7932" s="33">
        <v>987.2</v>
      </c>
      <c r="P7932" s="33">
        <v>2925</v>
      </c>
    </row>
    <row r="7933" spans="1:16">
      <c r="A7933" s="27" t="s">
        <v>1161</v>
      </c>
      <c r="B7933" s="31">
        <v>202601</v>
      </c>
      <c r="C7933" s="27" t="s">
        <v>137</v>
      </c>
      <c r="D7933" s="27" t="s">
        <v>211</v>
      </c>
      <c r="E7933" s="27" t="s">
        <v>35</v>
      </c>
      <c r="F7933" s="27" t="s">
        <v>262</v>
      </c>
      <c r="G7933" s="33">
        <v>94982.08</v>
      </c>
      <c r="H7933" s="33">
        <v>94982.08</v>
      </c>
      <c r="I7933" s="33">
        <v>4643</v>
      </c>
      <c r="J7933" s="33">
        <v>270</v>
      </c>
      <c r="K7933" s="33">
        <v>5400</v>
      </c>
      <c r="L7933" s="33">
        <v>1</v>
      </c>
      <c r="M7933" s="33">
        <v>1</v>
      </c>
      <c r="N7933" s="33">
        <v>105144.74</v>
      </c>
      <c r="O7933" s="33">
        <v>582.6</v>
      </c>
      <c r="P7933" s="33">
        <v>1527</v>
      </c>
    </row>
    <row r="7934" spans="1:16">
      <c r="A7934" s="27" t="s">
        <v>1161</v>
      </c>
      <c r="B7934" s="31">
        <v>202602</v>
      </c>
      <c r="C7934" s="27" t="s">
        <v>137</v>
      </c>
      <c r="D7934" s="27" t="s">
        <v>211</v>
      </c>
      <c r="E7934" s="27" t="s">
        <v>35</v>
      </c>
      <c r="F7934" s="27" t="s">
        <v>262</v>
      </c>
      <c r="G7934" s="33">
        <v>95142.63</v>
      </c>
      <c r="H7934" s="33">
        <v>95142.63</v>
      </c>
      <c r="I7934" s="33">
        <v>4858</v>
      </c>
      <c r="J7934" s="33">
        <v>268</v>
      </c>
      <c r="K7934" s="33">
        <v>5400</v>
      </c>
      <c r="L7934" s="33">
        <v>1</v>
      </c>
      <c r="M7934" s="33">
        <v>1</v>
      </c>
      <c r="N7934" s="33">
        <v>108608.5</v>
      </c>
      <c r="O7934" s="33">
        <v>575.8</v>
      </c>
      <c r="P7934" s="33">
        <v>1552</v>
      </c>
    </row>
    <row r="7935" spans="1:16">
      <c r="A7935" s="27" t="s">
        <v>1161</v>
      </c>
      <c r="B7935" s="31">
        <v>202603</v>
      </c>
      <c r="C7935" s="27" t="s">
        <v>137</v>
      </c>
      <c r="D7935" s="27" t="s">
        <v>211</v>
      </c>
      <c r="E7935" s="27" t="s">
        <v>35</v>
      </c>
      <c r="F7935" s="27" t="s">
        <v>262</v>
      </c>
      <c r="G7935" s="33">
        <v>126895.17</v>
      </c>
      <c r="H7935" s="33">
        <v>126895.17</v>
      </c>
      <c r="I7935" s="33">
        <v>6672</v>
      </c>
      <c r="J7935" s="33">
        <v>391</v>
      </c>
      <c r="K7935" s="33">
        <v>5400</v>
      </c>
      <c r="L7935" s="33">
        <v>1</v>
      </c>
      <c r="M7935" s="33">
        <v>1</v>
      </c>
      <c r="N7935" s="33">
        <v>135705.34</v>
      </c>
      <c r="O7935" s="33">
        <v>811.3</v>
      </c>
      <c r="P7935" s="33">
        <v>2146</v>
      </c>
    </row>
    <row r="7936" spans="1:16">
      <c r="A7936" s="27" t="s">
        <v>1161</v>
      </c>
      <c r="B7936" s="31">
        <v>202604</v>
      </c>
      <c r="C7936" s="27" t="s">
        <v>137</v>
      </c>
      <c r="D7936" s="27" t="s">
        <v>211</v>
      </c>
      <c r="E7936" s="27" t="s">
        <v>35</v>
      </c>
      <c r="F7936" s="27" t="s">
        <v>262</v>
      </c>
      <c r="G7936" s="33">
        <v>122880.16</v>
      </c>
      <c r="H7936" s="33">
        <v>122880.16</v>
      </c>
      <c r="I7936" s="33">
        <v>5765</v>
      </c>
      <c r="J7936" s="33">
        <v>309</v>
      </c>
      <c r="K7936" s="33">
        <v>5400</v>
      </c>
      <c r="L7936" s="33">
        <v>1</v>
      </c>
      <c r="M7936" s="33">
        <v>1</v>
      </c>
      <c r="N7936" s="33">
        <v>160106.85</v>
      </c>
      <c r="O7936" s="33">
        <v>754</v>
      </c>
      <c r="P7936" s="33">
        <v>1944</v>
      </c>
    </row>
    <row r="7937" spans="1:16">
      <c r="A7937" s="27" t="s">
        <v>1161</v>
      </c>
      <c r="B7937" s="31">
        <v>202605</v>
      </c>
      <c r="C7937" s="27" t="s">
        <v>137</v>
      </c>
      <c r="D7937" s="27" t="s">
        <v>211</v>
      </c>
      <c r="E7937" s="27" t="s">
        <v>35</v>
      </c>
      <c r="F7937" s="27" t="s">
        <v>262</v>
      </c>
      <c r="G7937" s="33">
        <v>142523.78</v>
      </c>
      <c r="H7937" s="33">
        <v>142523.78</v>
      </c>
      <c r="I7937" s="33">
        <v>7273</v>
      </c>
      <c r="J7937" s="33">
        <v>459</v>
      </c>
      <c r="K7937" s="33">
        <v>5400</v>
      </c>
      <c r="L7937" s="33">
        <v>1</v>
      </c>
      <c r="M7937" s="33">
        <v>1</v>
      </c>
      <c r="N7937" s="33">
        <v>175810.67</v>
      </c>
      <c r="O7937" s="33">
        <v>857.8</v>
      </c>
      <c r="P7937" s="33">
        <v>2264</v>
      </c>
    </row>
    <row r="7938" spans="1:16">
      <c r="A7938" s="27" t="s">
        <v>1161</v>
      </c>
      <c r="B7938" s="31">
        <v>202606</v>
      </c>
      <c r="C7938" s="27" t="s">
        <v>137</v>
      </c>
      <c r="D7938" s="27" t="s">
        <v>211</v>
      </c>
      <c r="E7938" s="27" t="s">
        <v>35</v>
      </c>
      <c r="F7938" s="27" t="s">
        <v>262</v>
      </c>
      <c r="G7938" s="33">
        <v>133690.33</v>
      </c>
      <c r="H7938" s="33">
        <v>133690.33</v>
      </c>
      <c r="I7938" s="33">
        <v>6933</v>
      </c>
      <c r="J7938" s="33">
        <v>366</v>
      </c>
      <c r="K7938" s="33">
        <v>5400</v>
      </c>
      <c r="L7938" s="33">
        <v>1</v>
      </c>
      <c r="M7938" s="33">
        <v>1</v>
      </c>
      <c r="N7938" s="33">
        <v>172201.96</v>
      </c>
      <c r="O7938" s="33">
        <v>826.1</v>
      </c>
      <c r="P7938" s="33">
        <v>2260</v>
      </c>
    </row>
    <row r="7939" spans="1:16">
      <c r="A7939" s="27" t="s">
        <v>1161</v>
      </c>
      <c r="B7939" s="31">
        <v>202607</v>
      </c>
      <c r="C7939" s="27" t="s">
        <v>137</v>
      </c>
      <c r="D7939" s="27" t="s">
        <v>211</v>
      </c>
      <c r="E7939" s="27" t="s">
        <v>35</v>
      </c>
      <c r="F7939" s="27" t="s">
        <v>262</v>
      </c>
      <c r="G7939" s="33">
        <v>126688.38</v>
      </c>
      <c r="H7939" s="33">
        <v>126688.38</v>
      </c>
      <c r="I7939" s="33">
        <v>6175</v>
      </c>
      <c r="J7939" s="33">
        <v>282</v>
      </c>
      <c r="K7939" s="33">
        <v>5400</v>
      </c>
      <c r="L7939" s="33">
        <v>1</v>
      </c>
      <c r="M7939" s="33">
        <v>1</v>
      </c>
      <c r="N7939" s="33">
        <v>153503.21</v>
      </c>
      <c r="O7939" s="33">
        <v>706.5</v>
      </c>
      <c r="P7939" s="33">
        <v>1984</v>
      </c>
    </row>
    <row r="7940" spans="1:16">
      <c r="A7940" s="27" t="s">
        <v>1163</v>
      </c>
      <c r="B7940" s="31">
        <v>202408</v>
      </c>
      <c r="C7940" s="27" t="s">
        <v>137</v>
      </c>
      <c r="D7940" s="27" t="s">
        <v>211</v>
      </c>
      <c r="E7940" s="27" t="s">
        <v>35</v>
      </c>
      <c r="F7940" s="27" t="s">
        <v>257</v>
      </c>
      <c r="G7940" s="33">
        <v>238588.85</v>
      </c>
      <c r="H7940" s="33">
        <v>238588.85</v>
      </c>
      <c r="I7940" s="33">
        <v>5779</v>
      </c>
      <c r="J7940" s="33">
        <v>415</v>
      </c>
      <c r="K7940" s="33">
        <v>8000</v>
      </c>
      <c r="L7940" s="33">
        <v>1</v>
      </c>
      <c r="M7940" s="33">
        <v>1</v>
      </c>
      <c r="N7940" s="33">
        <v>251800.52</v>
      </c>
      <c r="O7940" s="33">
        <v>1400</v>
      </c>
      <c r="P7940" s="33">
        <v>2416</v>
      </c>
    </row>
    <row r="7941" spans="1:16">
      <c r="A7941" s="27" t="s">
        <v>1163</v>
      </c>
      <c r="B7941" s="31">
        <v>202409</v>
      </c>
      <c r="C7941" s="27" t="s">
        <v>137</v>
      </c>
      <c r="D7941" s="27" t="s">
        <v>211</v>
      </c>
      <c r="E7941" s="27" t="s">
        <v>35</v>
      </c>
      <c r="F7941" s="27" t="s">
        <v>257</v>
      </c>
      <c r="G7941" s="33">
        <v>230852.71</v>
      </c>
      <c r="H7941" s="33">
        <v>230852.71</v>
      </c>
      <c r="I7941" s="33">
        <v>6244</v>
      </c>
      <c r="J7941" s="33">
        <v>395</v>
      </c>
      <c r="K7941" s="33">
        <v>8000</v>
      </c>
      <c r="L7941" s="33">
        <v>1</v>
      </c>
      <c r="M7941" s="33">
        <v>1</v>
      </c>
      <c r="N7941" s="33">
        <v>242736.7</v>
      </c>
      <c r="O7941" s="33">
        <v>1343.2</v>
      </c>
      <c r="P7941" s="33">
        <v>2533</v>
      </c>
    </row>
    <row r="7942" spans="1:16">
      <c r="A7942" s="27" t="s">
        <v>1163</v>
      </c>
      <c r="B7942" s="31">
        <v>202410</v>
      </c>
      <c r="C7942" s="27" t="s">
        <v>137</v>
      </c>
      <c r="D7942" s="27" t="s">
        <v>211</v>
      </c>
      <c r="E7942" s="27" t="s">
        <v>35</v>
      </c>
      <c r="F7942" s="27" t="s">
        <v>257</v>
      </c>
      <c r="G7942" s="33">
        <v>250671.74</v>
      </c>
      <c r="H7942" s="33">
        <v>250671.74</v>
      </c>
      <c r="I7942" s="33">
        <v>6392</v>
      </c>
      <c r="J7942" s="33">
        <v>549</v>
      </c>
      <c r="K7942" s="33">
        <v>8000</v>
      </c>
      <c r="L7942" s="33">
        <v>1</v>
      </c>
      <c r="M7942" s="33">
        <v>1</v>
      </c>
      <c r="N7942" s="33">
        <v>267314.1</v>
      </c>
      <c r="O7942" s="33">
        <v>1236.8</v>
      </c>
      <c r="P7942" s="33">
        <v>2657</v>
      </c>
    </row>
    <row r="7943" spans="1:16">
      <c r="A7943" s="27" t="s">
        <v>1163</v>
      </c>
      <c r="B7943" s="31">
        <v>202411</v>
      </c>
      <c r="C7943" s="27" t="s">
        <v>137</v>
      </c>
      <c r="D7943" s="27" t="s">
        <v>211</v>
      </c>
      <c r="E7943" s="27" t="s">
        <v>35</v>
      </c>
      <c r="F7943" s="27" t="s">
        <v>257</v>
      </c>
      <c r="G7943" s="33">
        <v>268347.72</v>
      </c>
      <c r="H7943" s="33">
        <v>268347.72</v>
      </c>
      <c r="I7943" s="33">
        <v>6329</v>
      </c>
      <c r="J7943" s="33">
        <v>502</v>
      </c>
      <c r="K7943" s="33">
        <v>8000</v>
      </c>
      <c r="L7943" s="33">
        <v>1</v>
      </c>
      <c r="M7943" s="33">
        <v>1</v>
      </c>
      <c r="N7943" s="33">
        <v>323432.28</v>
      </c>
      <c r="O7943" s="33">
        <v>1568.7</v>
      </c>
      <c r="P7943" s="33">
        <v>2737</v>
      </c>
    </row>
    <row r="7944" spans="1:16">
      <c r="A7944" s="27" t="s">
        <v>1163</v>
      </c>
      <c r="B7944" s="31">
        <v>202412</v>
      </c>
      <c r="C7944" s="27" t="s">
        <v>137</v>
      </c>
      <c r="D7944" s="27" t="s">
        <v>211</v>
      </c>
      <c r="E7944" s="27" t="s">
        <v>35</v>
      </c>
      <c r="F7944" s="27" t="s">
        <v>257</v>
      </c>
      <c r="G7944" s="33">
        <v>363402.84</v>
      </c>
      <c r="H7944" s="33">
        <v>363402.84</v>
      </c>
      <c r="I7944" s="33">
        <v>9882</v>
      </c>
      <c r="J7944" s="33">
        <v>693</v>
      </c>
      <c r="K7944" s="33">
        <v>8000</v>
      </c>
      <c r="L7944" s="33">
        <v>1</v>
      </c>
      <c r="M7944" s="33">
        <v>1</v>
      </c>
      <c r="N7944" s="33">
        <v>372243.46</v>
      </c>
      <c r="O7944" s="33">
        <v>1895.3</v>
      </c>
      <c r="P7944" s="33">
        <v>3838</v>
      </c>
    </row>
    <row r="7945" spans="1:16">
      <c r="A7945" s="27" t="s">
        <v>1163</v>
      </c>
      <c r="B7945" s="31">
        <v>202501</v>
      </c>
      <c r="C7945" s="27" t="s">
        <v>137</v>
      </c>
      <c r="D7945" s="27" t="s">
        <v>211</v>
      </c>
      <c r="E7945" s="27" t="s">
        <v>35</v>
      </c>
      <c r="F7945" s="27" t="s">
        <v>257</v>
      </c>
      <c r="G7945" s="33">
        <v>172177.5</v>
      </c>
      <c r="H7945" s="33">
        <v>172177.5</v>
      </c>
      <c r="I7945" s="33">
        <v>4596</v>
      </c>
      <c r="J7945" s="33">
        <v>371</v>
      </c>
      <c r="K7945" s="33">
        <v>8000</v>
      </c>
      <c r="L7945" s="33">
        <v>1</v>
      </c>
      <c r="M7945" s="33">
        <v>1</v>
      </c>
      <c r="N7945" s="33">
        <v>189691.67</v>
      </c>
      <c r="O7945" s="33">
        <v>893.7</v>
      </c>
      <c r="P7945" s="33">
        <v>1838</v>
      </c>
    </row>
    <row r="7946" spans="1:16">
      <c r="A7946" s="27" t="s">
        <v>1163</v>
      </c>
      <c r="B7946" s="31">
        <v>202502</v>
      </c>
      <c r="C7946" s="27" t="s">
        <v>137</v>
      </c>
      <c r="D7946" s="27" t="s">
        <v>211</v>
      </c>
      <c r="E7946" s="27" t="s">
        <v>35</v>
      </c>
      <c r="F7946" s="27" t="s">
        <v>257</v>
      </c>
      <c r="G7946" s="33">
        <v>176952.29</v>
      </c>
      <c r="H7946" s="33">
        <v>176952.29</v>
      </c>
      <c r="I7946" s="33">
        <v>4607</v>
      </c>
      <c r="J7946" s="33">
        <v>396</v>
      </c>
      <c r="K7946" s="33">
        <v>8000</v>
      </c>
      <c r="L7946" s="33">
        <v>1</v>
      </c>
      <c r="M7946" s="33">
        <v>1</v>
      </c>
      <c r="N7946" s="33">
        <v>195940.64</v>
      </c>
      <c r="O7946" s="33">
        <v>1004.5</v>
      </c>
      <c r="P7946" s="33">
        <v>1817</v>
      </c>
    </row>
    <row r="7947" spans="1:16">
      <c r="A7947" s="27" t="s">
        <v>1163</v>
      </c>
      <c r="B7947" s="31">
        <v>202503</v>
      </c>
      <c r="C7947" s="27" t="s">
        <v>137</v>
      </c>
      <c r="D7947" s="27" t="s">
        <v>211</v>
      </c>
      <c r="E7947" s="27" t="s">
        <v>35</v>
      </c>
      <c r="F7947" s="27" t="s">
        <v>257</v>
      </c>
      <c r="G7947" s="33">
        <v>224173.68</v>
      </c>
      <c r="H7947" s="33">
        <v>224173.68</v>
      </c>
      <c r="I7947" s="33">
        <v>5761</v>
      </c>
      <c r="J7947" s="33">
        <v>418</v>
      </c>
      <c r="K7947" s="33">
        <v>8000</v>
      </c>
      <c r="L7947" s="33">
        <v>1</v>
      </c>
      <c r="M7947" s="33">
        <v>1</v>
      </c>
      <c r="N7947" s="33">
        <v>244826.08</v>
      </c>
      <c r="O7947" s="33">
        <v>1148.3</v>
      </c>
      <c r="P7947" s="33">
        <v>2357</v>
      </c>
    </row>
    <row r="7948" spans="1:16">
      <c r="A7948" s="27" t="s">
        <v>1163</v>
      </c>
      <c r="B7948" s="31">
        <v>202504</v>
      </c>
      <c r="C7948" s="27" t="s">
        <v>137</v>
      </c>
      <c r="D7948" s="27" t="s">
        <v>211</v>
      </c>
      <c r="E7948" s="27" t="s">
        <v>35</v>
      </c>
      <c r="F7948" s="27" t="s">
        <v>257</v>
      </c>
      <c r="G7948" s="33">
        <v>240223.92</v>
      </c>
      <c r="H7948" s="33">
        <v>240223.92</v>
      </c>
      <c r="I7948" s="33">
        <v>5938</v>
      </c>
      <c r="J7948" s="33">
        <v>430</v>
      </c>
      <c r="K7948" s="33">
        <v>8000</v>
      </c>
      <c r="L7948" s="33">
        <v>1</v>
      </c>
      <c r="M7948" s="33">
        <v>1</v>
      </c>
      <c r="N7948" s="33">
        <v>288848.86</v>
      </c>
      <c r="O7948" s="33">
        <v>1433.9</v>
      </c>
      <c r="P7948" s="33">
        <v>2412</v>
      </c>
    </row>
    <row r="7949" spans="1:16">
      <c r="A7949" s="27" t="s">
        <v>1163</v>
      </c>
      <c r="B7949" s="31">
        <v>202505</v>
      </c>
      <c r="C7949" s="27" t="s">
        <v>137</v>
      </c>
      <c r="D7949" s="27" t="s">
        <v>211</v>
      </c>
      <c r="E7949" s="27" t="s">
        <v>35</v>
      </c>
      <c r="F7949" s="27" t="s">
        <v>257</v>
      </c>
      <c r="G7949" s="33">
        <v>292995.44</v>
      </c>
      <c r="H7949" s="33">
        <v>292995.44</v>
      </c>
      <c r="I7949" s="33">
        <v>7253</v>
      </c>
      <c r="J7949" s="33">
        <v>534</v>
      </c>
      <c r="K7949" s="33">
        <v>8000</v>
      </c>
      <c r="L7949" s="33">
        <v>1</v>
      </c>
      <c r="M7949" s="33">
        <v>1</v>
      </c>
      <c r="N7949" s="33">
        <v>317180.11</v>
      </c>
      <c r="O7949" s="33">
        <v>1718.5</v>
      </c>
      <c r="P7949" s="33">
        <v>2922</v>
      </c>
    </row>
    <row r="7950" spans="1:16">
      <c r="A7950" s="27" t="s">
        <v>1163</v>
      </c>
      <c r="B7950" s="31">
        <v>202506</v>
      </c>
      <c r="C7950" s="27" t="s">
        <v>137</v>
      </c>
      <c r="D7950" s="27" t="s">
        <v>211</v>
      </c>
      <c r="E7950" s="27" t="s">
        <v>35</v>
      </c>
      <c r="F7950" s="27" t="s">
        <v>257</v>
      </c>
      <c r="G7950" s="33">
        <v>273396.61</v>
      </c>
      <c r="H7950" s="33">
        <v>273396.61</v>
      </c>
      <c r="I7950" s="33">
        <v>6925</v>
      </c>
      <c r="J7950" s="33">
        <v>535</v>
      </c>
      <c r="K7950" s="33">
        <v>8000</v>
      </c>
      <c r="L7950" s="33">
        <v>1</v>
      </c>
      <c r="M7950" s="33">
        <v>1</v>
      </c>
      <c r="N7950" s="33">
        <v>310669.65</v>
      </c>
      <c r="O7950" s="33">
        <v>1573.8</v>
      </c>
      <c r="P7950" s="33">
        <v>2822</v>
      </c>
    </row>
    <row r="7951" spans="1:16">
      <c r="A7951" s="27" t="s">
        <v>1163</v>
      </c>
      <c r="B7951" s="31">
        <v>202507</v>
      </c>
      <c r="C7951" s="27" t="s">
        <v>137</v>
      </c>
      <c r="D7951" s="27" t="s">
        <v>211</v>
      </c>
      <c r="E7951" s="27" t="s">
        <v>35</v>
      </c>
      <c r="F7951" s="27" t="s">
        <v>257</v>
      </c>
      <c r="G7951" s="33">
        <v>259256.61</v>
      </c>
      <c r="H7951" s="33">
        <v>259256.61</v>
      </c>
      <c r="I7951" s="33">
        <v>6789</v>
      </c>
      <c r="J7951" s="33">
        <v>550</v>
      </c>
      <c r="K7951" s="33">
        <v>8000</v>
      </c>
      <c r="L7951" s="33">
        <v>1</v>
      </c>
      <c r="M7951" s="33">
        <v>1</v>
      </c>
      <c r="N7951" s="33">
        <v>276935.23</v>
      </c>
      <c r="O7951" s="33">
        <v>1532.1</v>
      </c>
      <c r="P7951" s="33">
        <v>2709</v>
      </c>
    </row>
    <row r="7952" spans="1:16">
      <c r="A7952" s="27" t="s">
        <v>1163</v>
      </c>
      <c r="B7952" s="31">
        <v>202508</v>
      </c>
      <c r="C7952" s="27" t="s">
        <v>137</v>
      </c>
      <c r="D7952" s="27" t="s">
        <v>211</v>
      </c>
      <c r="E7952" s="27" t="s">
        <v>35</v>
      </c>
      <c r="F7952" s="27" t="s">
        <v>257</v>
      </c>
      <c r="G7952" s="33">
        <v>239770.33</v>
      </c>
      <c r="H7952" s="33">
        <v>239770.33</v>
      </c>
      <c r="I7952" s="33">
        <v>6101</v>
      </c>
      <c r="J7952" s="33">
        <v>462</v>
      </c>
      <c r="K7952" s="33">
        <v>8000</v>
      </c>
      <c r="L7952" s="33">
        <v>1</v>
      </c>
      <c r="M7952" s="33">
        <v>1</v>
      </c>
      <c r="N7952" s="33">
        <v>267412.16</v>
      </c>
      <c r="O7952" s="33">
        <v>1524.9</v>
      </c>
      <c r="P7952" s="33">
        <v>2503</v>
      </c>
    </row>
    <row r="7953" spans="1:16">
      <c r="A7953" s="27" t="s">
        <v>1163</v>
      </c>
      <c r="B7953" s="31">
        <v>202509</v>
      </c>
      <c r="C7953" s="27" t="s">
        <v>137</v>
      </c>
      <c r="D7953" s="27" t="s">
        <v>211</v>
      </c>
      <c r="E7953" s="27" t="s">
        <v>35</v>
      </c>
      <c r="F7953" s="27" t="s">
        <v>257</v>
      </c>
      <c r="G7953" s="33">
        <v>243089.17</v>
      </c>
      <c r="H7953" s="33">
        <v>243089.17</v>
      </c>
      <c r="I7953" s="33">
        <v>6450</v>
      </c>
      <c r="J7953" s="33">
        <v>531</v>
      </c>
      <c r="K7953" s="33">
        <v>8000</v>
      </c>
      <c r="L7953" s="33">
        <v>1</v>
      </c>
      <c r="M7953" s="33">
        <v>1</v>
      </c>
      <c r="N7953" s="33">
        <v>257786.38</v>
      </c>
      <c r="O7953" s="33">
        <v>1404.2</v>
      </c>
      <c r="P7953" s="33">
        <v>2482</v>
      </c>
    </row>
    <row r="7954" spans="1:16">
      <c r="A7954" s="27" t="s">
        <v>1163</v>
      </c>
      <c r="B7954" s="31">
        <v>202510</v>
      </c>
      <c r="C7954" s="27" t="s">
        <v>137</v>
      </c>
      <c r="D7954" s="27" t="s">
        <v>211</v>
      </c>
      <c r="E7954" s="27" t="s">
        <v>35</v>
      </c>
      <c r="F7954" s="27" t="s">
        <v>257</v>
      </c>
      <c r="G7954" s="33">
        <v>249832.37</v>
      </c>
      <c r="H7954" s="33">
        <v>249832.37</v>
      </c>
      <c r="I7954" s="33">
        <v>6777</v>
      </c>
      <c r="J7954" s="33">
        <v>500</v>
      </c>
      <c r="K7954" s="33">
        <v>8000</v>
      </c>
      <c r="L7954" s="33">
        <v>1</v>
      </c>
      <c r="M7954" s="33">
        <v>1</v>
      </c>
      <c r="N7954" s="33">
        <v>283887.57</v>
      </c>
      <c r="O7954" s="33">
        <v>1292.5</v>
      </c>
      <c r="P7954" s="33">
        <v>2628</v>
      </c>
    </row>
    <row r="7955" spans="1:16">
      <c r="A7955" s="27" t="s">
        <v>1163</v>
      </c>
      <c r="B7955" s="31">
        <v>202511</v>
      </c>
      <c r="C7955" s="27" t="s">
        <v>137</v>
      </c>
      <c r="D7955" s="27" t="s">
        <v>211</v>
      </c>
      <c r="E7955" s="27" t="s">
        <v>35</v>
      </c>
      <c r="F7955" s="27" t="s">
        <v>257</v>
      </c>
      <c r="G7955" s="33">
        <v>321427.31</v>
      </c>
      <c r="H7955" s="33">
        <v>321427.31</v>
      </c>
      <c r="I7955" s="33">
        <v>8836</v>
      </c>
      <c r="J7955" s="33">
        <v>734</v>
      </c>
      <c r="K7955" s="33">
        <v>8000</v>
      </c>
      <c r="L7955" s="33">
        <v>1</v>
      </c>
      <c r="M7955" s="33">
        <v>1</v>
      </c>
      <c r="N7955" s="33">
        <v>343485.09</v>
      </c>
      <c r="O7955" s="33">
        <v>1769.4</v>
      </c>
      <c r="P7955" s="33">
        <v>3535</v>
      </c>
    </row>
    <row r="7956" spans="1:16">
      <c r="A7956" s="27" t="s">
        <v>1163</v>
      </c>
      <c r="B7956" s="31">
        <v>202512</v>
      </c>
      <c r="C7956" s="27" t="s">
        <v>137</v>
      </c>
      <c r="D7956" s="27" t="s">
        <v>211</v>
      </c>
      <c r="E7956" s="27" t="s">
        <v>35</v>
      </c>
      <c r="F7956" s="27" t="s">
        <v>257</v>
      </c>
      <c r="G7956" s="33">
        <v>345553.25</v>
      </c>
      <c r="H7956" s="33">
        <v>345553.25</v>
      </c>
      <c r="I7956" s="33">
        <v>9081</v>
      </c>
      <c r="J7956" s="33">
        <v>649</v>
      </c>
      <c r="K7956" s="33">
        <v>8000</v>
      </c>
      <c r="L7956" s="33">
        <v>1</v>
      </c>
      <c r="M7956" s="33">
        <v>1</v>
      </c>
      <c r="N7956" s="33">
        <v>395322.55</v>
      </c>
      <c r="O7956" s="33">
        <v>2034.4</v>
      </c>
      <c r="P7956" s="33">
        <v>3592</v>
      </c>
    </row>
    <row r="7957" spans="1:16">
      <c r="A7957" s="27" t="s">
        <v>1163</v>
      </c>
      <c r="B7957" s="31">
        <v>202601</v>
      </c>
      <c r="C7957" s="27" t="s">
        <v>137</v>
      </c>
      <c r="D7957" s="27" t="s">
        <v>211</v>
      </c>
      <c r="E7957" s="27" t="s">
        <v>35</v>
      </c>
      <c r="F7957" s="27" t="s">
        <v>257</v>
      </c>
      <c r="G7957" s="33">
        <v>181967.57</v>
      </c>
      <c r="H7957" s="33">
        <v>181967.57</v>
      </c>
      <c r="I7957" s="33">
        <v>4236</v>
      </c>
      <c r="J7957" s="33">
        <v>316</v>
      </c>
      <c r="K7957" s="33">
        <v>8000</v>
      </c>
      <c r="L7957" s="33">
        <v>1</v>
      </c>
      <c r="M7957" s="33">
        <v>1</v>
      </c>
      <c r="N7957" s="33">
        <v>201452.56</v>
      </c>
      <c r="O7957" s="33">
        <v>976.5</v>
      </c>
      <c r="P7957" s="33">
        <v>1928</v>
      </c>
    </row>
    <row r="7958" spans="1:16">
      <c r="A7958" s="27" t="s">
        <v>1163</v>
      </c>
      <c r="B7958" s="31">
        <v>202602</v>
      </c>
      <c r="C7958" s="27" t="s">
        <v>137</v>
      </c>
      <c r="D7958" s="27" t="s">
        <v>211</v>
      </c>
      <c r="E7958" s="27" t="s">
        <v>35</v>
      </c>
      <c r="F7958" s="27" t="s">
        <v>257</v>
      </c>
      <c r="G7958" s="33">
        <v>202752.9</v>
      </c>
      <c r="H7958" s="33">
        <v>202752.9</v>
      </c>
      <c r="I7958" s="33">
        <v>5595</v>
      </c>
      <c r="J7958" s="33">
        <v>409</v>
      </c>
      <c r="K7958" s="33">
        <v>8000</v>
      </c>
      <c r="L7958" s="33">
        <v>1</v>
      </c>
      <c r="M7958" s="33">
        <v>1</v>
      </c>
      <c r="N7958" s="33">
        <v>208088.96</v>
      </c>
      <c r="O7958" s="33">
        <v>1166.1</v>
      </c>
      <c r="P7958" s="33">
        <v>2237</v>
      </c>
    </row>
    <row r="7959" spans="1:16">
      <c r="A7959" s="27" t="s">
        <v>1163</v>
      </c>
      <c r="B7959" s="31">
        <v>202603</v>
      </c>
      <c r="C7959" s="27" t="s">
        <v>137</v>
      </c>
      <c r="D7959" s="27" t="s">
        <v>211</v>
      </c>
      <c r="E7959" s="27" t="s">
        <v>35</v>
      </c>
      <c r="F7959" s="27" t="s">
        <v>257</v>
      </c>
      <c r="G7959" s="33">
        <v>231852.59</v>
      </c>
      <c r="H7959" s="33">
        <v>231852.59</v>
      </c>
      <c r="I7959" s="33">
        <v>6154</v>
      </c>
      <c r="J7959" s="33">
        <v>500</v>
      </c>
      <c r="K7959" s="33">
        <v>8000</v>
      </c>
      <c r="L7959" s="33">
        <v>1</v>
      </c>
      <c r="M7959" s="33">
        <v>1</v>
      </c>
      <c r="N7959" s="33">
        <v>260005.3</v>
      </c>
      <c r="O7959" s="33">
        <v>1260.6</v>
      </c>
      <c r="P7959" s="33">
        <v>2495</v>
      </c>
    </row>
    <row r="7960" spans="1:16">
      <c r="A7960" s="27" t="s">
        <v>1163</v>
      </c>
      <c r="B7960" s="31">
        <v>202604</v>
      </c>
      <c r="C7960" s="27" t="s">
        <v>137</v>
      </c>
      <c r="D7960" s="27" t="s">
        <v>211</v>
      </c>
      <c r="E7960" s="27" t="s">
        <v>35</v>
      </c>
      <c r="F7960" s="27" t="s">
        <v>257</v>
      </c>
      <c r="G7960" s="33">
        <v>289175.66</v>
      </c>
      <c r="H7960" s="33">
        <v>289175.66</v>
      </c>
      <c r="I7960" s="33">
        <v>7331</v>
      </c>
      <c r="J7960" s="33">
        <v>574</v>
      </c>
      <c r="K7960" s="33">
        <v>8000</v>
      </c>
      <c r="L7960" s="33">
        <v>1</v>
      </c>
      <c r="M7960" s="33">
        <v>1</v>
      </c>
      <c r="N7960" s="33">
        <v>306757.49</v>
      </c>
      <c r="O7960" s="33">
        <v>1516.9</v>
      </c>
      <c r="P7960" s="33">
        <v>3042</v>
      </c>
    </row>
    <row r="7961" spans="1:16">
      <c r="A7961" s="27" t="s">
        <v>1163</v>
      </c>
      <c r="B7961" s="31">
        <v>202605</v>
      </c>
      <c r="C7961" s="27" t="s">
        <v>137</v>
      </c>
      <c r="D7961" s="27" t="s">
        <v>211</v>
      </c>
      <c r="E7961" s="27" t="s">
        <v>35</v>
      </c>
      <c r="F7961" s="27" t="s">
        <v>257</v>
      </c>
      <c r="G7961" s="33">
        <v>302790.75</v>
      </c>
      <c r="H7961" s="33">
        <v>302790.75</v>
      </c>
      <c r="I7961" s="33">
        <v>8256</v>
      </c>
      <c r="J7961" s="33">
        <v>668</v>
      </c>
      <c r="K7961" s="33">
        <v>8000</v>
      </c>
      <c r="L7961" s="33">
        <v>1</v>
      </c>
      <c r="M7961" s="33">
        <v>1</v>
      </c>
      <c r="N7961" s="33">
        <v>336845.28</v>
      </c>
      <c r="O7961" s="33">
        <v>1743.2</v>
      </c>
      <c r="P7961" s="33">
        <v>3346</v>
      </c>
    </row>
    <row r="7962" spans="1:16">
      <c r="A7962" s="27" t="s">
        <v>1163</v>
      </c>
      <c r="B7962" s="31">
        <v>202606</v>
      </c>
      <c r="C7962" s="27" t="s">
        <v>137</v>
      </c>
      <c r="D7962" s="27" t="s">
        <v>211</v>
      </c>
      <c r="E7962" s="27" t="s">
        <v>35</v>
      </c>
      <c r="F7962" s="27" t="s">
        <v>257</v>
      </c>
      <c r="G7962" s="33">
        <v>292936.34</v>
      </c>
      <c r="H7962" s="33">
        <v>292936.34</v>
      </c>
      <c r="I7962" s="33">
        <v>7463</v>
      </c>
      <c r="J7962" s="33">
        <v>537</v>
      </c>
      <c r="K7962" s="33">
        <v>8000</v>
      </c>
      <c r="L7962" s="33">
        <v>1</v>
      </c>
      <c r="M7962" s="33">
        <v>1</v>
      </c>
      <c r="N7962" s="33">
        <v>329931.17</v>
      </c>
      <c r="O7962" s="33">
        <v>1637.8</v>
      </c>
      <c r="P7962" s="33">
        <v>3154</v>
      </c>
    </row>
    <row r="7963" spans="1:16">
      <c r="A7963" s="27" t="s">
        <v>1163</v>
      </c>
      <c r="B7963" s="31">
        <v>202607</v>
      </c>
      <c r="C7963" s="27" t="s">
        <v>137</v>
      </c>
      <c r="D7963" s="27" t="s">
        <v>211</v>
      </c>
      <c r="E7963" s="27" t="s">
        <v>35</v>
      </c>
      <c r="F7963" s="27" t="s">
        <v>257</v>
      </c>
      <c r="G7963" s="33">
        <v>282293.21</v>
      </c>
      <c r="H7963" s="33">
        <v>282293.21</v>
      </c>
      <c r="I7963" s="33">
        <v>7043</v>
      </c>
      <c r="J7963" s="33">
        <v>555</v>
      </c>
      <c r="K7963" s="33">
        <v>8000</v>
      </c>
      <c r="L7963" s="33">
        <v>1</v>
      </c>
      <c r="M7963" s="33">
        <v>1</v>
      </c>
      <c r="N7963" s="33">
        <v>294105.21</v>
      </c>
      <c r="O7963" s="33">
        <v>1693.8</v>
      </c>
      <c r="P7963" s="33">
        <v>2869</v>
      </c>
    </row>
    <row r="7964" spans="1:16">
      <c r="A7964" s="27" t="s">
        <v>1165</v>
      </c>
      <c r="B7964" s="31">
        <v>202408</v>
      </c>
      <c r="C7964" s="27" t="s">
        <v>137</v>
      </c>
      <c r="D7964" s="27" t="s">
        <v>211</v>
      </c>
      <c r="E7964" s="27" t="s">
        <v>35</v>
      </c>
      <c r="F7964" s="27" t="s">
        <v>257</v>
      </c>
      <c r="G7964" s="33">
        <v>232719.44</v>
      </c>
      <c r="H7964" s="33">
        <v>0</v>
      </c>
      <c r="I7964" s="33">
        <v>6094</v>
      </c>
      <c r="J7964" s="33">
        <v>397</v>
      </c>
      <c r="K7964" s="33">
        <v>9100</v>
      </c>
      <c r="L7964" s="33">
        <v>1</v>
      </c>
      <c r="M7964" s="33">
        <v>0</v>
      </c>
      <c r="N7964" s="33">
        <v>249570.12</v>
      </c>
      <c r="O7964" s="33">
        <v>1446.3</v>
      </c>
      <c r="P7964" s="33">
        <v>2423</v>
      </c>
    </row>
    <row r="7965" spans="1:16">
      <c r="A7965" s="27" t="s">
        <v>1165</v>
      </c>
      <c r="B7965" s="31">
        <v>202409</v>
      </c>
      <c r="C7965" s="27" t="s">
        <v>137</v>
      </c>
      <c r="D7965" s="27" t="s">
        <v>211</v>
      </c>
      <c r="E7965" s="27" t="s">
        <v>35</v>
      </c>
      <c r="F7965" s="27" t="s">
        <v>257</v>
      </c>
      <c r="G7965" s="33">
        <v>244607.09</v>
      </c>
      <c r="H7965" s="33">
        <v>0</v>
      </c>
      <c r="I7965" s="33">
        <v>6362</v>
      </c>
      <c r="J7965" s="33">
        <v>494</v>
      </c>
      <c r="K7965" s="33">
        <v>9100</v>
      </c>
      <c r="L7965" s="33">
        <v>1</v>
      </c>
      <c r="M7965" s="33">
        <v>0</v>
      </c>
      <c r="N7965" s="33">
        <v>240586.58</v>
      </c>
      <c r="O7965" s="33">
        <v>1451</v>
      </c>
      <c r="P7965" s="33">
        <v>2507</v>
      </c>
    </row>
    <row r="7966" spans="1:16">
      <c r="A7966" s="27" t="s">
        <v>1165</v>
      </c>
      <c r="B7966" s="31">
        <v>202410</v>
      </c>
      <c r="C7966" s="27" t="s">
        <v>137</v>
      </c>
      <c r="D7966" s="27" t="s">
        <v>211</v>
      </c>
      <c r="E7966" s="27" t="s">
        <v>35</v>
      </c>
      <c r="F7966" s="27" t="s">
        <v>257</v>
      </c>
      <c r="G7966" s="33">
        <v>261253.07</v>
      </c>
      <c r="H7966" s="33">
        <v>0</v>
      </c>
      <c r="I7966" s="33">
        <v>6203</v>
      </c>
      <c r="J7966" s="33">
        <v>469</v>
      </c>
      <c r="K7966" s="33">
        <v>9100</v>
      </c>
      <c r="L7966" s="33">
        <v>1</v>
      </c>
      <c r="M7966" s="33">
        <v>0</v>
      </c>
      <c r="N7966" s="33">
        <v>264946.27</v>
      </c>
      <c r="O7966" s="33">
        <v>1395.6</v>
      </c>
      <c r="P7966" s="33">
        <v>2607</v>
      </c>
    </row>
    <row r="7967" spans="1:16">
      <c r="A7967" s="27" t="s">
        <v>1165</v>
      </c>
      <c r="B7967" s="31">
        <v>202411</v>
      </c>
      <c r="C7967" s="27" t="s">
        <v>137</v>
      </c>
      <c r="D7967" s="27" t="s">
        <v>211</v>
      </c>
      <c r="E7967" s="27" t="s">
        <v>35</v>
      </c>
      <c r="F7967" s="27" t="s">
        <v>257</v>
      </c>
      <c r="G7967" s="33">
        <v>330770.17</v>
      </c>
      <c r="H7967" s="33">
        <v>330770.17</v>
      </c>
      <c r="I7967" s="33">
        <v>8421</v>
      </c>
      <c r="J7967" s="33">
        <v>554</v>
      </c>
      <c r="K7967" s="33">
        <v>9100</v>
      </c>
      <c r="L7967" s="33">
        <v>1</v>
      </c>
      <c r="M7967" s="33">
        <v>1</v>
      </c>
      <c r="N7967" s="33">
        <v>320567.37</v>
      </c>
      <c r="O7967" s="33">
        <v>1687</v>
      </c>
      <c r="P7967" s="33">
        <v>3429</v>
      </c>
    </row>
    <row r="7968" spans="1:16">
      <c r="A7968" s="27" t="s">
        <v>1165</v>
      </c>
      <c r="B7968" s="31">
        <v>202412</v>
      </c>
      <c r="C7968" s="27" t="s">
        <v>137</v>
      </c>
      <c r="D7968" s="27" t="s">
        <v>211</v>
      </c>
      <c r="E7968" s="27" t="s">
        <v>35</v>
      </c>
      <c r="F7968" s="27" t="s">
        <v>257</v>
      </c>
      <c r="G7968" s="33">
        <v>340645.92</v>
      </c>
      <c r="H7968" s="33">
        <v>340645.92</v>
      </c>
      <c r="I7968" s="33">
        <v>8740</v>
      </c>
      <c r="J7968" s="33">
        <v>693</v>
      </c>
      <c r="K7968" s="33">
        <v>9100</v>
      </c>
      <c r="L7968" s="33">
        <v>1</v>
      </c>
      <c r="M7968" s="33">
        <v>1</v>
      </c>
      <c r="N7968" s="33">
        <v>368946.18</v>
      </c>
      <c r="O7968" s="33">
        <v>1843.9</v>
      </c>
      <c r="P7968" s="33">
        <v>3565</v>
      </c>
    </row>
    <row r="7969" spans="1:16">
      <c r="A7969" s="27" t="s">
        <v>1165</v>
      </c>
      <c r="B7969" s="31">
        <v>202501</v>
      </c>
      <c r="C7969" s="27" t="s">
        <v>137</v>
      </c>
      <c r="D7969" s="27" t="s">
        <v>211</v>
      </c>
      <c r="E7969" s="27" t="s">
        <v>35</v>
      </c>
      <c r="F7969" s="27" t="s">
        <v>257</v>
      </c>
      <c r="G7969" s="33">
        <v>178814.42</v>
      </c>
      <c r="H7969" s="33">
        <v>178814.42</v>
      </c>
      <c r="I7969" s="33">
        <v>4394</v>
      </c>
      <c r="J7969" s="33">
        <v>303</v>
      </c>
      <c r="K7969" s="33">
        <v>9100</v>
      </c>
      <c r="L7969" s="33">
        <v>1</v>
      </c>
      <c r="M7969" s="33">
        <v>1</v>
      </c>
      <c r="N7969" s="33">
        <v>188011.41</v>
      </c>
      <c r="O7969" s="33">
        <v>1045.5</v>
      </c>
      <c r="P7969" s="33">
        <v>1838</v>
      </c>
    </row>
    <row r="7970" spans="1:16">
      <c r="A7970" s="27" t="s">
        <v>1165</v>
      </c>
      <c r="B7970" s="31">
        <v>202502</v>
      </c>
      <c r="C7970" s="27" t="s">
        <v>137</v>
      </c>
      <c r="D7970" s="27" t="s">
        <v>211</v>
      </c>
      <c r="E7970" s="27" t="s">
        <v>35</v>
      </c>
      <c r="F7970" s="27" t="s">
        <v>257</v>
      </c>
      <c r="G7970" s="33">
        <v>204175.39</v>
      </c>
      <c r="H7970" s="33">
        <v>204175.39</v>
      </c>
      <c r="I7970" s="33">
        <v>5112</v>
      </c>
      <c r="J7970" s="33">
        <v>420</v>
      </c>
      <c r="K7970" s="33">
        <v>9100</v>
      </c>
      <c r="L7970" s="33">
        <v>1</v>
      </c>
      <c r="M7970" s="33">
        <v>1</v>
      </c>
      <c r="N7970" s="33">
        <v>194205.03</v>
      </c>
      <c r="O7970" s="33">
        <v>1110.6</v>
      </c>
      <c r="P7970" s="33">
        <v>2049</v>
      </c>
    </row>
    <row r="7971" spans="1:16">
      <c r="A7971" s="27" t="s">
        <v>1165</v>
      </c>
      <c r="B7971" s="31">
        <v>202503</v>
      </c>
      <c r="C7971" s="27" t="s">
        <v>137</v>
      </c>
      <c r="D7971" s="27" t="s">
        <v>211</v>
      </c>
      <c r="E7971" s="27" t="s">
        <v>35</v>
      </c>
      <c r="F7971" s="27" t="s">
        <v>257</v>
      </c>
      <c r="G7971" s="33">
        <v>241590.11</v>
      </c>
      <c r="H7971" s="33">
        <v>241590.11</v>
      </c>
      <c r="I7971" s="33">
        <v>6196</v>
      </c>
      <c r="J7971" s="33">
        <v>502</v>
      </c>
      <c r="K7971" s="33">
        <v>9100</v>
      </c>
      <c r="L7971" s="33">
        <v>1</v>
      </c>
      <c r="M7971" s="33">
        <v>1</v>
      </c>
      <c r="N7971" s="33">
        <v>242657.45</v>
      </c>
      <c r="O7971" s="33">
        <v>1387.5</v>
      </c>
      <c r="P7971" s="33">
        <v>2570</v>
      </c>
    </row>
    <row r="7972" spans="1:16">
      <c r="A7972" s="27" t="s">
        <v>1165</v>
      </c>
      <c r="B7972" s="31">
        <v>202504</v>
      </c>
      <c r="C7972" s="27" t="s">
        <v>137</v>
      </c>
      <c r="D7972" s="27" t="s">
        <v>211</v>
      </c>
      <c r="E7972" s="27" t="s">
        <v>35</v>
      </c>
      <c r="F7972" s="27" t="s">
        <v>257</v>
      </c>
      <c r="G7972" s="33">
        <v>285917.51</v>
      </c>
      <c r="H7972" s="33">
        <v>285917.51</v>
      </c>
      <c r="I7972" s="33">
        <v>7487</v>
      </c>
      <c r="J7972" s="33">
        <v>486</v>
      </c>
      <c r="K7972" s="33">
        <v>9100</v>
      </c>
      <c r="L7972" s="33">
        <v>1</v>
      </c>
      <c r="M7972" s="33">
        <v>1</v>
      </c>
      <c r="N7972" s="33">
        <v>286290.28</v>
      </c>
      <c r="O7972" s="33">
        <v>1566.9</v>
      </c>
      <c r="P7972" s="33">
        <v>2965</v>
      </c>
    </row>
    <row r="7973" spans="1:16">
      <c r="A7973" s="27" t="s">
        <v>1165</v>
      </c>
      <c r="B7973" s="31">
        <v>202505</v>
      </c>
      <c r="C7973" s="27" t="s">
        <v>137</v>
      </c>
      <c r="D7973" s="27" t="s">
        <v>211</v>
      </c>
      <c r="E7973" s="27" t="s">
        <v>35</v>
      </c>
      <c r="F7973" s="27" t="s">
        <v>257</v>
      </c>
      <c r="G7973" s="33">
        <v>284868.01</v>
      </c>
      <c r="H7973" s="33">
        <v>284868.01</v>
      </c>
      <c r="I7973" s="33">
        <v>6777</v>
      </c>
      <c r="J7973" s="33">
        <v>538</v>
      </c>
      <c r="K7973" s="33">
        <v>9100</v>
      </c>
      <c r="L7973" s="33">
        <v>1</v>
      </c>
      <c r="M7973" s="33">
        <v>1</v>
      </c>
      <c r="N7973" s="33">
        <v>314370.58</v>
      </c>
      <c r="O7973" s="33">
        <v>1653.5</v>
      </c>
      <c r="P7973" s="33">
        <v>2769</v>
      </c>
    </row>
    <row r="7974" spans="1:16">
      <c r="A7974" s="27" t="s">
        <v>1165</v>
      </c>
      <c r="B7974" s="31">
        <v>202506</v>
      </c>
      <c r="C7974" s="27" t="s">
        <v>137</v>
      </c>
      <c r="D7974" s="27" t="s">
        <v>211</v>
      </c>
      <c r="E7974" s="27" t="s">
        <v>35</v>
      </c>
      <c r="F7974" s="27" t="s">
        <v>257</v>
      </c>
      <c r="G7974" s="33">
        <v>308290.31</v>
      </c>
      <c r="H7974" s="33">
        <v>308290.31</v>
      </c>
      <c r="I7974" s="33">
        <v>7761</v>
      </c>
      <c r="J7974" s="33">
        <v>547</v>
      </c>
      <c r="K7974" s="33">
        <v>9100</v>
      </c>
      <c r="L7974" s="33">
        <v>1</v>
      </c>
      <c r="M7974" s="33">
        <v>1</v>
      </c>
      <c r="N7974" s="33">
        <v>307917.79</v>
      </c>
      <c r="O7974" s="33">
        <v>1625</v>
      </c>
      <c r="P7974" s="33">
        <v>3269</v>
      </c>
    </row>
    <row r="7975" spans="1:16">
      <c r="A7975" s="27" t="s">
        <v>1165</v>
      </c>
      <c r="B7975" s="31">
        <v>202507</v>
      </c>
      <c r="C7975" s="27" t="s">
        <v>137</v>
      </c>
      <c r="D7975" s="27" t="s">
        <v>211</v>
      </c>
      <c r="E7975" s="27" t="s">
        <v>35</v>
      </c>
      <c r="F7975" s="27" t="s">
        <v>257</v>
      </c>
      <c r="G7975" s="33">
        <v>244132.28</v>
      </c>
      <c r="H7975" s="33">
        <v>244132.28</v>
      </c>
      <c r="I7975" s="33">
        <v>6326</v>
      </c>
      <c r="J7975" s="33">
        <v>506</v>
      </c>
      <c r="K7975" s="33">
        <v>9100</v>
      </c>
      <c r="L7975" s="33">
        <v>1</v>
      </c>
      <c r="M7975" s="33">
        <v>1</v>
      </c>
      <c r="N7975" s="33">
        <v>274482.18</v>
      </c>
      <c r="O7975" s="33">
        <v>1397.2</v>
      </c>
      <c r="P7975" s="33">
        <v>2531</v>
      </c>
    </row>
    <row r="7976" spans="1:16">
      <c r="A7976" s="27" t="s">
        <v>1165</v>
      </c>
      <c r="B7976" s="31">
        <v>202508</v>
      </c>
      <c r="C7976" s="27" t="s">
        <v>137</v>
      </c>
      <c r="D7976" s="27" t="s">
        <v>211</v>
      </c>
      <c r="E7976" s="27" t="s">
        <v>35</v>
      </c>
      <c r="F7976" s="27" t="s">
        <v>257</v>
      </c>
      <c r="G7976" s="33">
        <v>257794.88</v>
      </c>
      <c r="H7976" s="33">
        <v>257794.88</v>
      </c>
      <c r="I7976" s="33">
        <v>6505</v>
      </c>
      <c r="J7976" s="33">
        <v>512</v>
      </c>
      <c r="K7976" s="33">
        <v>9100</v>
      </c>
      <c r="L7976" s="33">
        <v>1</v>
      </c>
      <c r="M7976" s="33">
        <v>1</v>
      </c>
      <c r="N7976" s="33">
        <v>265043.46</v>
      </c>
      <c r="O7976" s="33">
        <v>1483.2</v>
      </c>
      <c r="P7976" s="33">
        <v>2669</v>
      </c>
    </row>
    <row r="7977" spans="1:16">
      <c r="A7977" s="27" t="s">
        <v>1165</v>
      </c>
      <c r="B7977" s="31">
        <v>202509</v>
      </c>
      <c r="C7977" s="27" t="s">
        <v>137</v>
      </c>
      <c r="D7977" s="27" t="s">
        <v>211</v>
      </c>
      <c r="E7977" s="27" t="s">
        <v>35</v>
      </c>
      <c r="F7977" s="27" t="s">
        <v>257</v>
      </c>
      <c r="G7977" s="33">
        <v>232749.14</v>
      </c>
      <c r="H7977" s="33">
        <v>232749.14</v>
      </c>
      <c r="I7977" s="33">
        <v>6096</v>
      </c>
      <c r="J7977" s="33">
        <v>444</v>
      </c>
      <c r="K7977" s="33">
        <v>9100</v>
      </c>
      <c r="L7977" s="33">
        <v>1</v>
      </c>
      <c r="M7977" s="33">
        <v>1</v>
      </c>
      <c r="N7977" s="33">
        <v>255502.95</v>
      </c>
      <c r="O7977" s="33">
        <v>1318.4</v>
      </c>
      <c r="P7977" s="33">
        <v>2458</v>
      </c>
    </row>
    <row r="7978" spans="1:16">
      <c r="A7978" s="27" t="s">
        <v>1165</v>
      </c>
      <c r="B7978" s="31">
        <v>202510</v>
      </c>
      <c r="C7978" s="27" t="s">
        <v>137</v>
      </c>
      <c r="D7978" s="27" t="s">
        <v>211</v>
      </c>
      <c r="E7978" s="27" t="s">
        <v>35</v>
      </c>
      <c r="F7978" s="27" t="s">
        <v>257</v>
      </c>
      <c r="G7978" s="33">
        <v>304965.39</v>
      </c>
      <c r="H7978" s="33">
        <v>304965.39</v>
      </c>
      <c r="I7978" s="33">
        <v>7458</v>
      </c>
      <c r="J7978" s="33">
        <v>525</v>
      </c>
      <c r="K7978" s="33">
        <v>9100</v>
      </c>
      <c r="L7978" s="33">
        <v>1</v>
      </c>
      <c r="M7978" s="33">
        <v>1</v>
      </c>
      <c r="N7978" s="33">
        <v>281372.94</v>
      </c>
      <c r="O7978" s="33">
        <v>1767.5</v>
      </c>
      <c r="P7978" s="33">
        <v>3233</v>
      </c>
    </row>
    <row r="7979" spans="1:16">
      <c r="A7979" s="27" t="s">
        <v>1165</v>
      </c>
      <c r="B7979" s="31">
        <v>202511</v>
      </c>
      <c r="C7979" s="27" t="s">
        <v>137</v>
      </c>
      <c r="D7979" s="27" t="s">
        <v>211</v>
      </c>
      <c r="E7979" s="27" t="s">
        <v>35</v>
      </c>
      <c r="F7979" s="27" t="s">
        <v>257</v>
      </c>
      <c r="G7979" s="33">
        <v>319369.56</v>
      </c>
      <c r="H7979" s="33">
        <v>319369.56</v>
      </c>
      <c r="I7979" s="33">
        <v>7629</v>
      </c>
      <c r="J7979" s="33">
        <v>568</v>
      </c>
      <c r="K7979" s="33">
        <v>9100</v>
      </c>
      <c r="L7979" s="33">
        <v>1</v>
      </c>
      <c r="M7979" s="33">
        <v>1</v>
      </c>
      <c r="N7979" s="33">
        <v>340442.55</v>
      </c>
      <c r="O7979" s="33">
        <v>2082.4</v>
      </c>
      <c r="P7979" s="33">
        <v>3235</v>
      </c>
    </row>
    <row r="7980" spans="1:16">
      <c r="A7980" s="27" t="s">
        <v>1165</v>
      </c>
      <c r="B7980" s="31">
        <v>202512</v>
      </c>
      <c r="C7980" s="27" t="s">
        <v>137</v>
      </c>
      <c r="D7980" s="27" t="s">
        <v>211</v>
      </c>
      <c r="E7980" s="27" t="s">
        <v>35</v>
      </c>
      <c r="F7980" s="27" t="s">
        <v>257</v>
      </c>
      <c r="G7980" s="33">
        <v>376278.89</v>
      </c>
      <c r="H7980" s="33">
        <v>376278.89</v>
      </c>
      <c r="I7980" s="33">
        <v>9339</v>
      </c>
      <c r="J7980" s="33">
        <v>873</v>
      </c>
      <c r="K7980" s="33">
        <v>9100</v>
      </c>
      <c r="L7980" s="33">
        <v>1</v>
      </c>
      <c r="M7980" s="33">
        <v>1</v>
      </c>
      <c r="N7980" s="33">
        <v>391820.85</v>
      </c>
      <c r="O7980" s="33">
        <v>2260.7</v>
      </c>
      <c r="P7980" s="33">
        <v>3909</v>
      </c>
    </row>
    <row r="7981" spans="1:16">
      <c r="A7981" s="27" t="s">
        <v>1165</v>
      </c>
      <c r="B7981" s="31">
        <v>202601</v>
      </c>
      <c r="C7981" s="27" t="s">
        <v>137</v>
      </c>
      <c r="D7981" s="27" t="s">
        <v>211</v>
      </c>
      <c r="E7981" s="27" t="s">
        <v>35</v>
      </c>
      <c r="F7981" s="27" t="s">
        <v>257</v>
      </c>
      <c r="G7981" s="33">
        <v>182957.34</v>
      </c>
      <c r="H7981" s="33">
        <v>182957.34</v>
      </c>
      <c r="I7981" s="33">
        <v>4088</v>
      </c>
      <c r="J7981" s="33">
        <v>294</v>
      </c>
      <c r="K7981" s="33">
        <v>9100</v>
      </c>
      <c r="L7981" s="33">
        <v>1</v>
      </c>
      <c r="M7981" s="33">
        <v>1</v>
      </c>
      <c r="N7981" s="33">
        <v>199668.12</v>
      </c>
      <c r="O7981" s="33">
        <v>1082</v>
      </c>
      <c r="P7981" s="33">
        <v>1802</v>
      </c>
    </row>
    <row r="7982" spans="1:16">
      <c r="A7982" s="27" t="s">
        <v>1165</v>
      </c>
      <c r="B7982" s="31">
        <v>202602</v>
      </c>
      <c r="C7982" s="27" t="s">
        <v>137</v>
      </c>
      <c r="D7982" s="27" t="s">
        <v>211</v>
      </c>
      <c r="E7982" s="27" t="s">
        <v>35</v>
      </c>
      <c r="F7982" s="27" t="s">
        <v>257</v>
      </c>
      <c r="G7982" s="33">
        <v>218380.11</v>
      </c>
      <c r="H7982" s="33">
        <v>218380.11</v>
      </c>
      <c r="I7982" s="33">
        <v>5652</v>
      </c>
      <c r="J7982" s="33">
        <v>408</v>
      </c>
      <c r="K7982" s="33">
        <v>9100</v>
      </c>
      <c r="L7982" s="33">
        <v>1</v>
      </c>
      <c r="M7982" s="33">
        <v>1</v>
      </c>
      <c r="N7982" s="33">
        <v>206245.75</v>
      </c>
      <c r="O7982" s="33">
        <v>1128.3</v>
      </c>
      <c r="P7982" s="33">
        <v>2340</v>
      </c>
    </row>
    <row r="7983" spans="1:16">
      <c r="A7983" s="27" t="s">
        <v>1165</v>
      </c>
      <c r="B7983" s="31">
        <v>202603</v>
      </c>
      <c r="C7983" s="27" t="s">
        <v>137</v>
      </c>
      <c r="D7983" s="27" t="s">
        <v>211</v>
      </c>
      <c r="E7983" s="27" t="s">
        <v>35</v>
      </c>
      <c r="F7983" s="27" t="s">
        <v>257</v>
      </c>
      <c r="G7983" s="33">
        <v>254934.05</v>
      </c>
      <c r="H7983" s="33">
        <v>254934.05</v>
      </c>
      <c r="I7983" s="33">
        <v>6811</v>
      </c>
      <c r="J7983" s="33">
        <v>500</v>
      </c>
      <c r="K7983" s="33">
        <v>9100</v>
      </c>
      <c r="L7983" s="33">
        <v>1</v>
      </c>
      <c r="M7983" s="33">
        <v>1</v>
      </c>
      <c r="N7983" s="33">
        <v>257702.21</v>
      </c>
      <c r="O7983" s="33">
        <v>1437.6</v>
      </c>
      <c r="P7983" s="33">
        <v>2853</v>
      </c>
    </row>
    <row r="7984" spans="1:16">
      <c r="A7984" s="27" t="s">
        <v>1165</v>
      </c>
      <c r="B7984" s="31">
        <v>202604</v>
      </c>
      <c r="C7984" s="27" t="s">
        <v>137</v>
      </c>
      <c r="D7984" s="27" t="s">
        <v>211</v>
      </c>
      <c r="E7984" s="27" t="s">
        <v>35</v>
      </c>
      <c r="F7984" s="27" t="s">
        <v>257</v>
      </c>
      <c r="G7984" s="33">
        <v>279726.62</v>
      </c>
      <c r="H7984" s="33">
        <v>279726.62</v>
      </c>
      <c r="I7984" s="33">
        <v>7362</v>
      </c>
      <c r="J7984" s="33">
        <v>579</v>
      </c>
      <c r="K7984" s="33">
        <v>9100</v>
      </c>
      <c r="L7984" s="33">
        <v>1</v>
      </c>
      <c r="M7984" s="33">
        <v>1</v>
      </c>
      <c r="N7984" s="33">
        <v>304040.28</v>
      </c>
      <c r="O7984" s="33">
        <v>1624.2</v>
      </c>
      <c r="P7984" s="33">
        <v>2990</v>
      </c>
    </row>
    <row r="7985" spans="1:16">
      <c r="A7985" s="27" t="s">
        <v>1165</v>
      </c>
      <c r="B7985" s="31">
        <v>202605</v>
      </c>
      <c r="C7985" s="27" t="s">
        <v>137</v>
      </c>
      <c r="D7985" s="27" t="s">
        <v>211</v>
      </c>
      <c r="E7985" s="27" t="s">
        <v>35</v>
      </c>
      <c r="F7985" s="27" t="s">
        <v>257</v>
      </c>
      <c r="G7985" s="33">
        <v>305857.42</v>
      </c>
      <c r="H7985" s="33">
        <v>305857.42</v>
      </c>
      <c r="I7985" s="33">
        <v>7602</v>
      </c>
      <c r="J7985" s="33">
        <v>579</v>
      </c>
      <c r="K7985" s="33">
        <v>9100</v>
      </c>
      <c r="L7985" s="33">
        <v>1</v>
      </c>
      <c r="M7985" s="33">
        <v>1</v>
      </c>
      <c r="N7985" s="33">
        <v>333861.56</v>
      </c>
      <c r="O7985" s="33">
        <v>1698.8</v>
      </c>
      <c r="P7985" s="33">
        <v>3105</v>
      </c>
    </row>
    <row r="7986" spans="1:16">
      <c r="A7986" s="27" t="s">
        <v>1165</v>
      </c>
      <c r="B7986" s="31">
        <v>202606</v>
      </c>
      <c r="C7986" s="27" t="s">
        <v>137</v>
      </c>
      <c r="D7986" s="27" t="s">
        <v>211</v>
      </c>
      <c r="E7986" s="27" t="s">
        <v>35</v>
      </c>
      <c r="F7986" s="27" t="s">
        <v>257</v>
      </c>
      <c r="G7986" s="33">
        <v>308047.38</v>
      </c>
      <c r="H7986" s="33">
        <v>308047.38</v>
      </c>
      <c r="I7986" s="33">
        <v>7713</v>
      </c>
      <c r="J7986" s="33">
        <v>497</v>
      </c>
      <c r="K7986" s="33">
        <v>9100</v>
      </c>
      <c r="L7986" s="33">
        <v>1</v>
      </c>
      <c r="M7986" s="33">
        <v>1</v>
      </c>
      <c r="N7986" s="33">
        <v>327008.69</v>
      </c>
      <c r="O7986" s="33">
        <v>1521.8</v>
      </c>
      <c r="P7986" s="33">
        <v>3171</v>
      </c>
    </row>
    <row r="7987" spans="1:16">
      <c r="A7987" s="27" t="s">
        <v>1165</v>
      </c>
      <c r="B7987" s="31">
        <v>202607</v>
      </c>
      <c r="C7987" s="27" t="s">
        <v>137</v>
      </c>
      <c r="D7987" s="27" t="s">
        <v>211</v>
      </c>
      <c r="E7987" s="27" t="s">
        <v>35</v>
      </c>
      <c r="F7987" s="27" t="s">
        <v>257</v>
      </c>
      <c r="G7987" s="33">
        <v>274947.94</v>
      </c>
      <c r="H7987" s="33">
        <v>274947.94</v>
      </c>
      <c r="I7987" s="33">
        <v>7445</v>
      </c>
      <c r="J7987" s="33">
        <v>521</v>
      </c>
      <c r="K7987" s="33">
        <v>9100</v>
      </c>
      <c r="L7987" s="33">
        <v>1</v>
      </c>
      <c r="M7987" s="33">
        <v>1</v>
      </c>
      <c r="N7987" s="33">
        <v>291500.07</v>
      </c>
      <c r="O7987" s="33">
        <v>1376.1</v>
      </c>
      <c r="P7987" s="33">
        <v>2992</v>
      </c>
    </row>
    <row r="7988" spans="1:16">
      <c r="A7988" s="27" t="s">
        <v>1167</v>
      </c>
      <c r="B7988" s="31">
        <v>202408</v>
      </c>
      <c r="C7988" s="27" t="s">
        <v>137</v>
      </c>
      <c r="D7988" s="27" t="s">
        <v>211</v>
      </c>
      <c r="E7988" s="27" t="s">
        <v>35</v>
      </c>
      <c r="F7988" s="27" t="s">
        <v>257</v>
      </c>
      <c r="G7988" s="33">
        <v>142363.17</v>
      </c>
      <c r="H7988" s="33">
        <v>0</v>
      </c>
      <c r="I7988" s="33">
        <v>3668</v>
      </c>
      <c r="J7988" s="33">
        <v>247</v>
      </c>
      <c r="K7988" s="33">
        <v>7100</v>
      </c>
      <c r="L7988" s="33">
        <v>1</v>
      </c>
      <c r="M7988" s="33">
        <v>0</v>
      </c>
      <c r="N7988" s="33">
        <v>209452.37</v>
      </c>
      <c r="O7988" s="33">
        <v>864.8</v>
      </c>
      <c r="P7988" s="33">
        <v>1440</v>
      </c>
    </row>
    <row r="7989" spans="1:16">
      <c r="A7989" s="27" t="s">
        <v>1167</v>
      </c>
      <c r="B7989" s="31">
        <v>202409</v>
      </c>
      <c r="C7989" s="27" t="s">
        <v>137</v>
      </c>
      <c r="D7989" s="27" t="s">
        <v>211</v>
      </c>
      <c r="E7989" s="27" t="s">
        <v>35</v>
      </c>
      <c r="F7989" s="27" t="s">
        <v>257</v>
      </c>
      <c r="G7989" s="33">
        <v>128178.94</v>
      </c>
      <c r="H7989" s="33">
        <v>0</v>
      </c>
      <c r="I7989" s="33">
        <v>3439</v>
      </c>
      <c r="J7989" s="33">
        <v>297</v>
      </c>
      <c r="K7989" s="33">
        <v>7100</v>
      </c>
      <c r="L7989" s="33">
        <v>1</v>
      </c>
      <c r="M7989" s="33">
        <v>0</v>
      </c>
      <c r="N7989" s="33">
        <v>201912.91</v>
      </c>
      <c r="O7989" s="33">
        <v>742.2</v>
      </c>
      <c r="P7989" s="33">
        <v>1384</v>
      </c>
    </row>
    <row r="7990" spans="1:16">
      <c r="A7990" s="27" t="s">
        <v>1167</v>
      </c>
      <c r="B7990" s="31">
        <v>202410</v>
      </c>
      <c r="C7990" s="27" t="s">
        <v>137</v>
      </c>
      <c r="D7990" s="27" t="s">
        <v>211</v>
      </c>
      <c r="E7990" s="27" t="s">
        <v>35</v>
      </c>
      <c r="F7990" s="27" t="s">
        <v>257</v>
      </c>
      <c r="G7990" s="33">
        <v>175424.43</v>
      </c>
      <c r="H7990" s="33">
        <v>0</v>
      </c>
      <c r="I7990" s="33">
        <v>4346</v>
      </c>
      <c r="J7990" s="33">
        <v>346</v>
      </c>
      <c r="K7990" s="33">
        <v>7100</v>
      </c>
      <c r="L7990" s="33">
        <v>1</v>
      </c>
      <c r="M7990" s="33">
        <v>0</v>
      </c>
      <c r="N7990" s="33">
        <v>222356.85</v>
      </c>
      <c r="O7990" s="33">
        <v>1105</v>
      </c>
      <c r="P7990" s="33">
        <v>1803</v>
      </c>
    </row>
    <row r="7991" spans="1:16">
      <c r="A7991" s="27" t="s">
        <v>1167</v>
      </c>
      <c r="B7991" s="31">
        <v>202411</v>
      </c>
      <c r="C7991" s="27" t="s">
        <v>137</v>
      </c>
      <c r="D7991" s="27" t="s">
        <v>211</v>
      </c>
      <c r="E7991" s="27" t="s">
        <v>35</v>
      </c>
      <c r="F7991" s="27" t="s">
        <v>257</v>
      </c>
      <c r="G7991" s="33">
        <v>208901.19</v>
      </c>
      <c r="H7991" s="33">
        <v>0</v>
      </c>
      <c r="I7991" s="33">
        <v>4938</v>
      </c>
      <c r="J7991" s="33">
        <v>372</v>
      </c>
      <c r="K7991" s="33">
        <v>7100</v>
      </c>
      <c r="L7991" s="33">
        <v>1</v>
      </c>
      <c r="M7991" s="33">
        <v>0</v>
      </c>
      <c r="N7991" s="33">
        <v>269037</v>
      </c>
      <c r="O7991" s="33">
        <v>1161.3</v>
      </c>
      <c r="P7991" s="33">
        <v>2080</v>
      </c>
    </row>
    <row r="7992" spans="1:16">
      <c r="A7992" s="27" t="s">
        <v>1167</v>
      </c>
      <c r="B7992" s="31">
        <v>202412</v>
      </c>
      <c r="C7992" s="27" t="s">
        <v>137</v>
      </c>
      <c r="D7992" s="27" t="s">
        <v>211</v>
      </c>
      <c r="E7992" s="27" t="s">
        <v>35</v>
      </c>
      <c r="F7992" s="27" t="s">
        <v>257</v>
      </c>
      <c r="G7992" s="33">
        <v>257416.49</v>
      </c>
      <c r="H7992" s="33">
        <v>0</v>
      </c>
      <c r="I7992" s="33">
        <v>6787</v>
      </c>
      <c r="J7992" s="33">
        <v>437</v>
      </c>
      <c r="K7992" s="33">
        <v>7100</v>
      </c>
      <c r="L7992" s="33">
        <v>1</v>
      </c>
      <c r="M7992" s="33">
        <v>0</v>
      </c>
      <c r="N7992" s="33">
        <v>309639.04</v>
      </c>
      <c r="O7992" s="33">
        <v>1338.9</v>
      </c>
      <c r="P7992" s="33">
        <v>2769</v>
      </c>
    </row>
    <row r="7993" spans="1:16">
      <c r="A7993" s="27" t="s">
        <v>1167</v>
      </c>
      <c r="B7993" s="31">
        <v>202501</v>
      </c>
      <c r="C7993" s="27" t="s">
        <v>137</v>
      </c>
      <c r="D7993" s="27" t="s">
        <v>211</v>
      </c>
      <c r="E7993" s="27" t="s">
        <v>35</v>
      </c>
      <c r="F7993" s="27" t="s">
        <v>257</v>
      </c>
      <c r="G7993" s="33">
        <v>133465.2</v>
      </c>
      <c r="H7993" s="33">
        <v>0</v>
      </c>
      <c r="I7993" s="33">
        <v>3425</v>
      </c>
      <c r="J7993" s="33">
        <v>223</v>
      </c>
      <c r="K7993" s="33">
        <v>7100</v>
      </c>
      <c r="L7993" s="33">
        <v>1</v>
      </c>
      <c r="M7993" s="33">
        <v>0</v>
      </c>
      <c r="N7993" s="33">
        <v>157789.07</v>
      </c>
      <c r="O7993" s="33">
        <v>873.6</v>
      </c>
      <c r="P7993" s="33">
        <v>1331</v>
      </c>
    </row>
    <row r="7994" spans="1:16">
      <c r="A7994" s="27" t="s">
        <v>1167</v>
      </c>
      <c r="B7994" s="31">
        <v>202502</v>
      </c>
      <c r="C7994" s="27" t="s">
        <v>137</v>
      </c>
      <c r="D7994" s="27" t="s">
        <v>211</v>
      </c>
      <c r="E7994" s="27" t="s">
        <v>35</v>
      </c>
      <c r="F7994" s="27" t="s">
        <v>257</v>
      </c>
      <c r="G7994" s="33">
        <v>140696.32</v>
      </c>
      <c r="H7994" s="33">
        <v>0</v>
      </c>
      <c r="I7994" s="33">
        <v>3395</v>
      </c>
      <c r="J7994" s="33">
        <v>315</v>
      </c>
      <c r="K7994" s="33">
        <v>7100</v>
      </c>
      <c r="L7994" s="33">
        <v>1</v>
      </c>
      <c r="M7994" s="33">
        <v>0</v>
      </c>
      <c r="N7994" s="33">
        <v>162987.08</v>
      </c>
      <c r="O7994" s="33">
        <v>831.1</v>
      </c>
      <c r="P7994" s="33">
        <v>1468</v>
      </c>
    </row>
    <row r="7995" spans="1:16">
      <c r="A7995" s="27" t="s">
        <v>1167</v>
      </c>
      <c r="B7995" s="31">
        <v>202503</v>
      </c>
      <c r="C7995" s="27" t="s">
        <v>137</v>
      </c>
      <c r="D7995" s="27" t="s">
        <v>211</v>
      </c>
      <c r="E7995" s="27" t="s">
        <v>35</v>
      </c>
      <c r="F7995" s="27" t="s">
        <v>257</v>
      </c>
      <c r="G7995" s="33">
        <v>189400.79</v>
      </c>
      <c r="H7995" s="33">
        <v>0</v>
      </c>
      <c r="I7995" s="33">
        <v>5007</v>
      </c>
      <c r="J7995" s="33">
        <v>384</v>
      </c>
      <c r="K7995" s="33">
        <v>7100</v>
      </c>
      <c r="L7995" s="33">
        <v>1</v>
      </c>
      <c r="M7995" s="33">
        <v>0</v>
      </c>
      <c r="N7995" s="33">
        <v>203650.89</v>
      </c>
      <c r="O7995" s="33">
        <v>1035.6</v>
      </c>
      <c r="P7995" s="33">
        <v>1957</v>
      </c>
    </row>
    <row r="7996" spans="1:16">
      <c r="A7996" s="27" t="s">
        <v>1167</v>
      </c>
      <c r="B7996" s="31">
        <v>202504</v>
      </c>
      <c r="C7996" s="27" t="s">
        <v>137</v>
      </c>
      <c r="D7996" s="27" t="s">
        <v>211</v>
      </c>
      <c r="E7996" s="27" t="s">
        <v>35</v>
      </c>
      <c r="F7996" s="27" t="s">
        <v>257</v>
      </c>
      <c r="G7996" s="33">
        <v>241311.43</v>
      </c>
      <c r="H7996" s="33">
        <v>0</v>
      </c>
      <c r="I7996" s="33">
        <v>5946</v>
      </c>
      <c r="J7996" s="33">
        <v>364</v>
      </c>
      <c r="K7996" s="33">
        <v>7100</v>
      </c>
      <c r="L7996" s="33">
        <v>1</v>
      </c>
      <c r="M7996" s="33">
        <v>0</v>
      </c>
      <c r="N7996" s="33">
        <v>240269.86</v>
      </c>
      <c r="O7996" s="33">
        <v>1500.3</v>
      </c>
      <c r="P7996" s="33">
        <v>2405</v>
      </c>
    </row>
    <row r="7997" spans="1:16">
      <c r="A7997" s="27" t="s">
        <v>1167</v>
      </c>
      <c r="B7997" s="31">
        <v>202505</v>
      </c>
      <c r="C7997" s="27" t="s">
        <v>137</v>
      </c>
      <c r="D7997" s="27" t="s">
        <v>211</v>
      </c>
      <c r="E7997" s="27" t="s">
        <v>35</v>
      </c>
      <c r="F7997" s="27" t="s">
        <v>257</v>
      </c>
      <c r="G7997" s="33">
        <v>261202.1</v>
      </c>
      <c r="H7997" s="33">
        <v>0</v>
      </c>
      <c r="I7997" s="33">
        <v>6830</v>
      </c>
      <c r="J7997" s="33">
        <v>487</v>
      </c>
      <c r="K7997" s="33">
        <v>7100</v>
      </c>
      <c r="L7997" s="33">
        <v>1</v>
      </c>
      <c r="M7997" s="33">
        <v>0</v>
      </c>
      <c r="N7997" s="33">
        <v>263836.32</v>
      </c>
      <c r="O7997" s="33">
        <v>1552.2</v>
      </c>
      <c r="P7997" s="33">
        <v>2724</v>
      </c>
    </row>
    <row r="7998" spans="1:16">
      <c r="A7998" s="27" t="s">
        <v>1167</v>
      </c>
      <c r="B7998" s="31">
        <v>202506</v>
      </c>
      <c r="C7998" s="27" t="s">
        <v>137</v>
      </c>
      <c r="D7998" s="27" t="s">
        <v>211</v>
      </c>
      <c r="E7998" s="27" t="s">
        <v>35</v>
      </c>
      <c r="F7998" s="27" t="s">
        <v>257</v>
      </c>
      <c r="G7998" s="33">
        <v>237324.54</v>
      </c>
      <c r="H7998" s="33">
        <v>0</v>
      </c>
      <c r="I7998" s="33">
        <v>6070</v>
      </c>
      <c r="J7998" s="33">
        <v>476</v>
      </c>
      <c r="K7998" s="33">
        <v>7100</v>
      </c>
      <c r="L7998" s="33">
        <v>1</v>
      </c>
      <c r="M7998" s="33">
        <v>0</v>
      </c>
      <c r="N7998" s="33">
        <v>258420.8</v>
      </c>
      <c r="O7998" s="33">
        <v>1443.6</v>
      </c>
      <c r="P7998" s="33">
        <v>2503</v>
      </c>
    </row>
    <row r="7999" spans="1:16">
      <c r="A7999" s="27" t="s">
        <v>1167</v>
      </c>
      <c r="B7999" s="31">
        <v>202507</v>
      </c>
      <c r="C7999" s="27" t="s">
        <v>137</v>
      </c>
      <c r="D7999" s="27" t="s">
        <v>211</v>
      </c>
      <c r="E7999" s="27" t="s">
        <v>35</v>
      </c>
      <c r="F7999" s="27" t="s">
        <v>257</v>
      </c>
      <c r="G7999" s="33">
        <v>215929.39</v>
      </c>
      <c r="H7999" s="33">
        <v>0</v>
      </c>
      <c r="I7999" s="33">
        <v>5814</v>
      </c>
      <c r="J7999" s="33">
        <v>452</v>
      </c>
      <c r="K7999" s="33">
        <v>7100</v>
      </c>
      <c r="L7999" s="33">
        <v>1</v>
      </c>
      <c r="M7999" s="33">
        <v>0</v>
      </c>
      <c r="N7999" s="33">
        <v>230359.88</v>
      </c>
      <c r="O7999" s="33">
        <v>1188.9</v>
      </c>
      <c r="P7999" s="33">
        <v>2357</v>
      </c>
    </row>
    <row r="8000" spans="1:16">
      <c r="A8000" s="27" t="s">
        <v>1167</v>
      </c>
      <c r="B8000" s="31">
        <v>202508</v>
      </c>
      <c r="C8000" s="27" t="s">
        <v>137</v>
      </c>
      <c r="D8000" s="27" t="s">
        <v>211</v>
      </c>
      <c r="E8000" s="27" t="s">
        <v>35</v>
      </c>
      <c r="F8000" s="27" t="s">
        <v>257</v>
      </c>
      <c r="G8000" s="33">
        <v>219233.28</v>
      </c>
      <c r="H8000" s="33">
        <v>0</v>
      </c>
      <c r="I8000" s="33">
        <v>5339</v>
      </c>
      <c r="J8000" s="33">
        <v>423</v>
      </c>
      <c r="K8000" s="33">
        <v>7100</v>
      </c>
      <c r="L8000" s="33">
        <v>1</v>
      </c>
      <c r="M8000" s="33">
        <v>0</v>
      </c>
      <c r="N8000" s="33">
        <v>222438.41</v>
      </c>
      <c r="O8000" s="33">
        <v>1146.6</v>
      </c>
      <c r="P8000" s="33">
        <v>2154</v>
      </c>
    </row>
    <row r="8001" spans="1:16">
      <c r="A8001" s="27" t="s">
        <v>1167</v>
      </c>
      <c r="B8001" s="31">
        <v>202509</v>
      </c>
      <c r="C8001" s="27" t="s">
        <v>137</v>
      </c>
      <c r="D8001" s="27" t="s">
        <v>211</v>
      </c>
      <c r="E8001" s="27" t="s">
        <v>35</v>
      </c>
      <c r="F8001" s="27" t="s">
        <v>257</v>
      </c>
      <c r="G8001" s="33">
        <v>216779.81</v>
      </c>
      <c r="H8001" s="33">
        <v>0</v>
      </c>
      <c r="I8001" s="33">
        <v>5758</v>
      </c>
      <c r="J8001" s="33">
        <v>446</v>
      </c>
      <c r="K8001" s="33">
        <v>7100</v>
      </c>
      <c r="L8001" s="33">
        <v>1</v>
      </c>
      <c r="M8001" s="33">
        <v>0</v>
      </c>
      <c r="N8001" s="33">
        <v>214431.51</v>
      </c>
      <c r="O8001" s="33">
        <v>1214</v>
      </c>
      <c r="P8001" s="33">
        <v>2273</v>
      </c>
    </row>
    <row r="8002" spans="1:16">
      <c r="A8002" s="27" t="s">
        <v>1167</v>
      </c>
      <c r="B8002" s="31">
        <v>202510</v>
      </c>
      <c r="C8002" s="27" t="s">
        <v>137</v>
      </c>
      <c r="D8002" s="27" t="s">
        <v>211</v>
      </c>
      <c r="E8002" s="27" t="s">
        <v>35</v>
      </c>
      <c r="F8002" s="27" t="s">
        <v>257</v>
      </c>
      <c r="G8002" s="33">
        <v>229984.52</v>
      </c>
      <c r="H8002" s="33">
        <v>0</v>
      </c>
      <c r="I8002" s="33">
        <v>5803</v>
      </c>
      <c r="J8002" s="33">
        <v>395</v>
      </c>
      <c r="K8002" s="33">
        <v>7100</v>
      </c>
      <c r="L8002" s="33">
        <v>1</v>
      </c>
      <c r="M8002" s="33">
        <v>0</v>
      </c>
      <c r="N8002" s="33">
        <v>236142.97</v>
      </c>
      <c r="O8002" s="33">
        <v>1444.8</v>
      </c>
      <c r="P8002" s="33">
        <v>2466</v>
      </c>
    </row>
    <row r="8003" spans="1:16">
      <c r="A8003" s="27" t="s">
        <v>1167</v>
      </c>
      <c r="B8003" s="31">
        <v>202511</v>
      </c>
      <c r="C8003" s="27" t="s">
        <v>137</v>
      </c>
      <c r="D8003" s="27" t="s">
        <v>211</v>
      </c>
      <c r="E8003" s="27" t="s">
        <v>35</v>
      </c>
      <c r="F8003" s="27" t="s">
        <v>257</v>
      </c>
      <c r="G8003" s="33">
        <v>262099.12</v>
      </c>
      <c r="H8003" s="33">
        <v>0</v>
      </c>
      <c r="I8003" s="33">
        <v>6192</v>
      </c>
      <c r="J8003" s="33">
        <v>458</v>
      </c>
      <c r="K8003" s="33">
        <v>7100</v>
      </c>
      <c r="L8003" s="33">
        <v>1</v>
      </c>
      <c r="M8003" s="33">
        <v>0</v>
      </c>
      <c r="N8003" s="33">
        <v>285717.29</v>
      </c>
      <c r="O8003" s="33">
        <v>1529.8</v>
      </c>
      <c r="P8003" s="33">
        <v>2597</v>
      </c>
    </row>
    <row r="8004" spans="1:16">
      <c r="A8004" s="27" t="s">
        <v>1167</v>
      </c>
      <c r="B8004" s="31">
        <v>202512</v>
      </c>
      <c r="C8004" s="27" t="s">
        <v>137</v>
      </c>
      <c r="D8004" s="27" t="s">
        <v>211</v>
      </c>
      <c r="E8004" s="27" t="s">
        <v>35</v>
      </c>
      <c r="F8004" s="27" t="s">
        <v>257</v>
      </c>
      <c r="G8004" s="33">
        <v>316827.11</v>
      </c>
      <c r="H8004" s="33">
        <v>0</v>
      </c>
      <c r="I8004" s="33">
        <v>8412</v>
      </c>
      <c r="J8004" s="33">
        <v>627</v>
      </c>
      <c r="K8004" s="33">
        <v>7100</v>
      </c>
      <c r="L8004" s="33">
        <v>1</v>
      </c>
      <c r="M8004" s="33">
        <v>0</v>
      </c>
      <c r="N8004" s="33">
        <v>328836.66</v>
      </c>
      <c r="O8004" s="33">
        <v>2028</v>
      </c>
      <c r="P8004" s="33">
        <v>3438</v>
      </c>
    </row>
    <row r="8005" spans="1:16">
      <c r="A8005" s="27" t="s">
        <v>1167</v>
      </c>
      <c r="B8005" s="31">
        <v>202601</v>
      </c>
      <c r="C8005" s="27" t="s">
        <v>137</v>
      </c>
      <c r="D8005" s="27" t="s">
        <v>211</v>
      </c>
      <c r="E8005" s="27" t="s">
        <v>35</v>
      </c>
      <c r="F8005" s="27" t="s">
        <v>257</v>
      </c>
      <c r="G8005" s="33">
        <v>154650.14</v>
      </c>
      <c r="H8005" s="33">
        <v>0</v>
      </c>
      <c r="I8005" s="33">
        <v>3784</v>
      </c>
      <c r="J8005" s="33">
        <v>272</v>
      </c>
      <c r="K8005" s="33">
        <v>7100</v>
      </c>
      <c r="L8005" s="33">
        <v>1</v>
      </c>
      <c r="M8005" s="33">
        <v>0</v>
      </c>
      <c r="N8005" s="33">
        <v>167571.99</v>
      </c>
      <c r="O8005" s="33">
        <v>822.6</v>
      </c>
      <c r="P8005" s="33">
        <v>1569</v>
      </c>
    </row>
    <row r="8006" spans="1:16">
      <c r="A8006" s="27" t="s">
        <v>1167</v>
      </c>
      <c r="B8006" s="31">
        <v>202602</v>
      </c>
      <c r="C8006" s="27" t="s">
        <v>137</v>
      </c>
      <c r="D8006" s="27" t="s">
        <v>211</v>
      </c>
      <c r="E8006" s="27" t="s">
        <v>35</v>
      </c>
      <c r="F8006" s="27" t="s">
        <v>257</v>
      </c>
      <c r="G8006" s="33">
        <v>167846.13</v>
      </c>
      <c r="H8006" s="33">
        <v>0</v>
      </c>
      <c r="I8006" s="33">
        <v>4502</v>
      </c>
      <c r="J8006" s="33">
        <v>312</v>
      </c>
      <c r="K8006" s="33">
        <v>7100</v>
      </c>
      <c r="L8006" s="33">
        <v>1</v>
      </c>
      <c r="M8006" s="33">
        <v>0</v>
      </c>
      <c r="N8006" s="33">
        <v>173092.28</v>
      </c>
      <c r="O8006" s="33">
        <v>1007.1</v>
      </c>
      <c r="P8006" s="33">
        <v>1793</v>
      </c>
    </row>
    <row r="8007" spans="1:16">
      <c r="A8007" s="27" t="s">
        <v>1167</v>
      </c>
      <c r="B8007" s="31">
        <v>202603</v>
      </c>
      <c r="C8007" s="27" t="s">
        <v>137</v>
      </c>
      <c r="D8007" s="27" t="s">
        <v>211</v>
      </c>
      <c r="E8007" s="27" t="s">
        <v>35</v>
      </c>
      <c r="F8007" s="27" t="s">
        <v>257</v>
      </c>
      <c r="G8007" s="33">
        <v>204053.26</v>
      </c>
      <c r="H8007" s="33">
        <v>0</v>
      </c>
      <c r="I8007" s="33">
        <v>4832</v>
      </c>
      <c r="J8007" s="33">
        <v>354</v>
      </c>
      <c r="K8007" s="33">
        <v>7100</v>
      </c>
      <c r="L8007" s="33">
        <v>1</v>
      </c>
      <c r="M8007" s="33">
        <v>0</v>
      </c>
      <c r="N8007" s="33">
        <v>216277.25</v>
      </c>
      <c r="O8007" s="33">
        <v>1117.6</v>
      </c>
      <c r="P8007" s="33">
        <v>2060</v>
      </c>
    </row>
    <row r="8008" spans="1:16">
      <c r="A8008" s="27" t="s">
        <v>1167</v>
      </c>
      <c r="B8008" s="31">
        <v>202604</v>
      </c>
      <c r="C8008" s="27" t="s">
        <v>137</v>
      </c>
      <c r="D8008" s="27" t="s">
        <v>211</v>
      </c>
      <c r="E8008" s="27" t="s">
        <v>35</v>
      </c>
      <c r="F8008" s="27" t="s">
        <v>257</v>
      </c>
      <c r="G8008" s="33">
        <v>276833.48</v>
      </c>
      <c r="H8008" s="33">
        <v>0</v>
      </c>
      <c r="I8008" s="33">
        <v>7305</v>
      </c>
      <c r="J8008" s="33">
        <v>612</v>
      </c>
      <c r="K8008" s="33">
        <v>7100</v>
      </c>
      <c r="L8008" s="33">
        <v>1</v>
      </c>
      <c r="M8008" s="33">
        <v>0</v>
      </c>
      <c r="N8008" s="33">
        <v>255166.59</v>
      </c>
      <c r="O8008" s="33">
        <v>1760.6</v>
      </c>
      <c r="P8008" s="33">
        <v>2960</v>
      </c>
    </row>
    <row r="8009" spans="1:16">
      <c r="A8009" s="27" t="s">
        <v>1167</v>
      </c>
      <c r="B8009" s="31">
        <v>202605</v>
      </c>
      <c r="C8009" s="27" t="s">
        <v>137</v>
      </c>
      <c r="D8009" s="27" t="s">
        <v>211</v>
      </c>
      <c r="E8009" s="27" t="s">
        <v>35</v>
      </c>
      <c r="F8009" s="27" t="s">
        <v>257</v>
      </c>
      <c r="G8009" s="33">
        <v>299266.66</v>
      </c>
      <c r="H8009" s="33">
        <v>0</v>
      </c>
      <c r="I8009" s="33">
        <v>7642</v>
      </c>
      <c r="J8009" s="33">
        <v>559</v>
      </c>
      <c r="K8009" s="33">
        <v>7100</v>
      </c>
      <c r="L8009" s="33">
        <v>1</v>
      </c>
      <c r="M8009" s="33">
        <v>0</v>
      </c>
      <c r="N8009" s="33">
        <v>280194.18</v>
      </c>
      <c r="O8009" s="33">
        <v>1532.8</v>
      </c>
      <c r="P8009" s="33">
        <v>3210</v>
      </c>
    </row>
    <row r="8010" spans="1:16">
      <c r="A8010" s="27" t="s">
        <v>1167</v>
      </c>
      <c r="B8010" s="31">
        <v>202606</v>
      </c>
      <c r="C8010" s="27" t="s">
        <v>137</v>
      </c>
      <c r="D8010" s="27" t="s">
        <v>211</v>
      </c>
      <c r="E8010" s="27" t="s">
        <v>35</v>
      </c>
      <c r="F8010" s="27" t="s">
        <v>257</v>
      </c>
      <c r="G8010" s="33">
        <v>269502.43</v>
      </c>
      <c r="H8010" s="33">
        <v>269502.43</v>
      </c>
      <c r="I8010" s="33">
        <v>6776</v>
      </c>
      <c r="J8010" s="33">
        <v>486</v>
      </c>
      <c r="K8010" s="33">
        <v>7100</v>
      </c>
      <c r="L8010" s="33">
        <v>1</v>
      </c>
      <c r="M8010" s="33">
        <v>1</v>
      </c>
      <c r="N8010" s="33">
        <v>274442.89</v>
      </c>
      <c r="O8010" s="33">
        <v>1423.3</v>
      </c>
      <c r="P8010" s="33">
        <v>2649</v>
      </c>
    </row>
    <row r="8011" spans="1:16">
      <c r="A8011" s="27" t="s">
        <v>1167</v>
      </c>
      <c r="B8011" s="31">
        <v>202607</v>
      </c>
      <c r="C8011" s="27" t="s">
        <v>137</v>
      </c>
      <c r="D8011" s="27" t="s">
        <v>211</v>
      </c>
      <c r="E8011" s="27" t="s">
        <v>35</v>
      </c>
      <c r="F8011" s="27" t="s">
        <v>257</v>
      </c>
      <c r="G8011" s="33">
        <v>232465.86</v>
      </c>
      <c r="H8011" s="33">
        <v>232465.86</v>
      </c>
      <c r="I8011" s="33">
        <v>5988</v>
      </c>
      <c r="J8011" s="33">
        <v>429</v>
      </c>
      <c r="K8011" s="33">
        <v>7100</v>
      </c>
      <c r="L8011" s="33">
        <v>1</v>
      </c>
      <c r="M8011" s="33">
        <v>1</v>
      </c>
      <c r="N8011" s="33">
        <v>244642.19</v>
      </c>
      <c r="O8011" s="33">
        <v>1145.8</v>
      </c>
      <c r="P8011" s="33">
        <v>2468</v>
      </c>
    </row>
    <row r="8012" spans="1:16">
      <c r="A8012" s="27" t="s">
        <v>1169</v>
      </c>
      <c r="B8012" s="31">
        <v>202408</v>
      </c>
      <c r="C8012" s="27" t="s">
        <v>137</v>
      </c>
      <c r="D8012" s="27" t="s">
        <v>211</v>
      </c>
      <c r="E8012" s="27" t="s">
        <v>35</v>
      </c>
      <c r="F8012" s="27" t="s">
        <v>257</v>
      </c>
      <c r="G8012" s="33">
        <v>434448.58</v>
      </c>
      <c r="H8012" s="33">
        <v>434448.58</v>
      </c>
      <c r="I8012" s="33">
        <v>10284</v>
      </c>
      <c r="J8012" s="33">
        <v>854</v>
      </c>
      <c r="K8012" s="33">
        <v>12200</v>
      </c>
      <c r="L8012" s="33">
        <v>1</v>
      </c>
      <c r="M8012" s="33">
        <v>1</v>
      </c>
      <c r="N8012" s="33">
        <v>332861.41</v>
      </c>
      <c r="O8012" s="33">
        <v>2521</v>
      </c>
      <c r="P8012" s="33">
        <v>4337</v>
      </c>
    </row>
    <row r="8013" spans="1:16">
      <c r="A8013" s="27" t="s">
        <v>1169</v>
      </c>
      <c r="B8013" s="31">
        <v>202409</v>
      </c>
      <c r="C8013" s="27" t="s">
        <v>137</v>
      </c>
      <c r="D8013" s="27" t="s">
        <v>211</v>
      </c>
      <c r="E8013" s="27" t="s">
        <v>35</v>
      </c>
      <c r="F8013" s="27" t="s">
        <v>257</v>
      </c>
      <c r="G8013" s="33">
        <v>426319.21</v>
      </c>
      <c r="H8013" s="33">
        <v>426319.21</v>
      </c>
      <c r="I8013" s="33">
        <v>10785</v>
      </c>
      <c r="J8013" s="33">
        <v>968</v>
      </c>
      <c r="K8013" s="33">
        <v>12200</v>
      </c>
      <c r="L8013" s="33">
        <v>1</v>
      </c>
      <c r="M8013" s="33">
        <v>1</v>
      </c>
      <c r="N8013" s="33">
        <v>320879.72</v>
      </c>
      <c r="O8013" s="33">
        <v>2384.7</v>
      </c>
      <c r="P8013" s="33">
        <v>4451</v>
      </c>
    </row>
    <row r="8014" spans="1:16">
      <c r="A8014" s="27" t="s">
        <v>1169</v>
      </c>
      <c r="B8014" s="31">
        <v>202410</v>
      </c>
      <c r="C8014" s="27" t="s">
        <v>137</v>
      </c>
      <c r="D8014" s="27" t="s">
        <v>211</v>
      </c>
      <c r="E8014" s="27" t="s">
        <v>35</v>
      </c>
      <c r="F8014" s="27" t="s">
        <v>257</v>
      </c>
      <c r="G8014" s="33">
        <v>442084.41</v>
      </c>
      <c r="H8014" s="33">
        <v>442084.41</v>
      </c>
      <c r="I8014" s="33">
        <v>10883</v>
      </c>
      <c r="J8014" s="33">
        <v>826</v>
      </c>
      <c r="K8014" s="33">
        <v>12200</v>
      </c>
      <c r="L8014" s="33">
        <v>1</v>
      </c>
      <c r="M8014" s="33">
        <v>1</v>
      </c>
      <c r="N8014" s="33">
        <v>353369.19</v>
      </c>
      <c r="O8014" s="33">
        <v>2375.9</v>
      </c>
      <c r="P8014" s="33">
        <v>4395</v>
      </c>
    </row>
    <row r="8015" spans="1:16">
      <c r="A8015" s="27" t="s">
        <v>1169</v>
      </c>
      <c r="B8015" s="31">
        <v>202411</v>
      </c>
      <c r="C8015" s="27" t="s">
        <v>137</v>
      </c>
      <c r="D8015" s="27" t="s">
        <v>211</v>
      </c>
      <c r="E8015" s="27" t="s">
        <v>35</v>
      </c>
      <c r="F8015" s="27" t="s">
        <v>257</v>
      </c>
      <c r="G8015" s="33">
        <v>558371.02</v>
      </c>
      <c r="H8015" s="33">
        <v>558371.02</v>
      </c>
      <c r="I8015" s="33">
        <v>13766</v>
      </c>
      <c r="J8015" s="33">
        <v>1010</v>
      </c>
      <c r="K8015" s="33">
        <v>12200</v>
      </c>
      <c r="L8015" s="33">
        <v>1</v>
      </c>
      <c r="M8015" s="33">
        <v>1</v>
      </c>
      <c r="N8015" s="33">
        <v>427553.22</v>
      </c>
      <c r="O8015" s="33">
        <v>3349</v>
      </c>
      <c r="P8015" s="33">
        <v>5791</v>
      </c>
    </row>
    <row r="8016" spans="1:16">
      <c r="A8016" s="27" t="s">
        <v>1169</v>
      </c>
      <c r="B8016" s="31">
        <v>202412</v>
      </c>
      <c r="C8016" s="27" t="s">
        <v>137</v>
      </c>
      <c r="D8016" s="27" t="s">
        <v>211</v>
      </c>
      <c r="E8016" s="27" t="s">
        <v>35</v>
      </c>
      <c r="F8016" s="27" t="s">
        <v>257</v>
      </c>
      <c r="G8016" s="33">
        <v>633644.89</v>
      </c>
      <c r="H8016" s="33">
        <v>633644.89</v>
      </c>
      <c r="I8016" s="33">
        <v>16609</v>
      </c>
      <c r="J8016" s="33">
        <v>1374</v>
      </c>
      <c r="K8016" s="33">
        <v>12200</v>
      </c>
      <c r="L8016" s="33">
        <v>1</v>
      </c>
      <c r="M8016" s="33">
        <v>1</v>
      </c>
      <c r="N8016" s="33">
        <v>492077.93</v>
      </c>
      <c r="O8016" s="33">
        <v>3613.8</v>
      </c>
      <c r="P8016" s="33">
        <v>6798</v>
      </c>
    </row>
    <row r="8017" spans="1:16">
      <c r="A8017" s="27" t="s">
        <v>1169</v>
      </c>
      <c r="B8017" s="31">
        <v>202501</v>
      </c>
      <c r="C8017" s="27" t="s">
        <v>137</v>
      </c>
      <c r="D8017" s="27" t="s">
        <v>211</v>
      </c>
      <c r="E8017" s="27" t="s">
        <v>35</v>
      </c>
      <c r="F8017" s="27" t="s">
        <v>257</v>
      </c>
      <c r="G8017" s="33">
        <v>318602.64</v>
      </c>
      <c r="H8017" s="33">
        <v>318602.64</v>
      </c>
      <c r="I8017" s="33">
        <v>8242</v>
      </c>
      <c r="J8017" s="33">
        <v>614</v>
      </c>
      <c r="K8017" s="33">
        <v>12200</v>
      </c>
      <c r="L8017" s="33">
        <v>1</v>
      </c>
      <c r="M8017" s="33">
        <v>1</v>
      </c>
      <c r="N8017" s="33">
        <v>250758.17</v>
      </c>
      <c r="O8017" s="33">
        <v>1635.6</v>
      </c>
      <c r="P8017" s="33">
        <v>3351</v>
      </c>
    </row>
    <row r="8018" spans="1:16">
      <c r="A8018" s="27" t="s">
        <v>1169</v>
      </c>
      <c r="B8018" s="31">
        <v>202502</v>
      </c>
      <c r="C8018" s="27" t="s">
        <v>137</v>
      </c>
      <c r="D8018" s="27" t="s">
        <v>211</v>
      </c>
      <c r="E8018" s="27" t="s">
        <v>35</v>
      </c>
      <c r="F8018" s="27" t="s">
        <v>257</v>
      </c>
      <c r="G8018" s="33">
        <v>342823.5</v>
      </c>
      <c r="H8018" s="33">
        <v>342823.5</v>
      </c>
      <c r="I8018" s="33">
        <v>8634</v>
      </c>
      <c r="J8018" s="33">
        <v>622</v>
      </c>
      <c r="K8018" s="33">
        <v>12200</v>
      </c>
      <c r="L8018" s="33">
        <v>1</v>
      </c>
      <c r="M8018" s="33">
        <v>1</v>
      </c>
      <c r="N8018" s="33">
        <v>259018.84</v>
      </c>
      <c r="O8018" s="33">
        <v>1868</v>
      </c>
      <c r="P8018" s="33">
        <v>3536</v>
      </c>
    </row>
    <row r="8019" spans="1:16">
      <c r="A8019" s="27" t="s">
        <v>1169</v>
      </c>
      <c r="B8019" s="31">
        <v>202503</v>
      </c>
      <c r="C8019" s="27" t="s">
        <v>137</v>
      </c>
      <c r="D8019" s="27" t="s">
        <v>211</v>
      </c>
      <c r="E8019" s="27" t="s">
        <v>35</v>
      </c>
      <c r="F8019" s="27" t="s">
        <v>257</v>
      </c>
      <c r="G8019" s="33">
        <v>414051.37</v>
      </c>
      <c r="H8019" s="33">
        <v>414051.37</v>
      </c>
      <c r="I8019" s="33">
        <v>10892</v>
      </c>
      <c r="J8019" s="33">
        <v>792</v>
      </c>
      <c r="K8019" s="33">
        <v>12200</v>
      </c>
      <c r="L8019" s="33">
        <v>1</v>
      </c>
      <c r="M8019" s="33">
        <v>1</v>
      </c>
      <c r="N8019" s="33">
        <v>323641.72</v>
      </c>
      <c r="O8019" s="33">
        <v>2480.5</v>
      </c>
      <c r="P8019" s="33">
        <v>4357</v>
      </c>
    </row>
    <row r="8020" spans="1:16">
      <c r="A8020" s="27" t="s">
        <v>1169</v>
      </c>
      <c r="B8020" s="31">
        <v>202504</v>
      </c>
      <c r="C8020" s="27" t="s">
        <v>137</v>
      </c>
      <c r="D8020" s="27" t="s">
        <v>211</v>
      </c>
      <c r="E8020" s="27" t="s">
        <v>35</v>
      </c>
      <c r="F8020" s="27" t="s">
        <v>257</v>
      </c>
      <c r="G8020" s="33">
        <v>504221.83</v>
      </c>
      <c r="H8020" s="33">
        <v>504221.83</v>
      </c>
      <c r="I8020" s="33">
        <v>12610</v>
      </c>
      <c r="J8020" s="33">
        <v>962</v>
      </c>
      <c r="K8020" s="33">
        <v>12200</v>
      </c>
      <c r="L8020" s="33">
        <v>1</v>
      </c>
      <c r="M8020" s="33">
        <v>1</v>
      </c>
      <c r="N8020" s="33">
        <v>381836.53</v>
      </c>
      <c r="O8020" s="33">
        <v>2727.2</v>
      </c>
      <c r="P8020" s="33">
        <v>5260</v>
      </c>
    </row>
    <row r="8021" spans="1:16">
      <c r="A8021" s="27" t="s">
        <v>1169</v>
      </c>
      <c r="B8021" s="31">
        <v>202505</v>
      </c>
      <c r="C8021" s="27" t="s">
        <v>137</v>
      </c>
      <c r="D8021" s="27" t="s">
        <v>211</v>
      </c>
      <c r="E8021" s="27" t="s">
        <v>35</v>
      </c>
      <c r="F8021" s="27" t="s">
        <v>257</v>
      </c>
      <c r="G8021" s="33">
        <v>584686.6800000001</v>
      </c>
      <c r="H8021" s="33">
        <v>584686.6800000001</v>
      </c>
      <c r="I8021" s="33">
        <v>14548</v>
      </c>
      <c r="J8021" s="33">
        <v>1038</v>
      </c>
      <c r="K8021" s="33">
        <v>12200</v>
      </c>
      <c r="L8021" s="33">
        <v>1</v>
      </c>
      <c r="M8021" s="33">
        <v>1</v>
      </c>
      <c r="N8021" s="33">
        <v>419288.32</v>
      </c>
      <c r="O8021" s="33">
        <v>3322.6</v>
      </c>
      <c r="P8021" s="33">
        <v>5887</v>
      </c>
    </row>
    <row r="8022" spans="1:16">
      <c r="A8022" s="27" t="s">
        <v>1169</v>
      </c>
      <c r="B8022" s="31">
        <v>202506</v>
      </c>
      <c r="C8022" s="27" t="s">
        <v>137</v>
      </c>
      <c r="D8022" s="27" t="s">
        <v>211</v>
      </c>
      <c r="E8022" s="27" t="s">
        <v>35</v>
      </c>
      <c r="F8022" s="27" t="s">
        <v>257</v>
      </c>
      <c r="G8022" s="33">
        <v>524191.03</v>
      </c>
      <c r="H8022" s="33">
        <v>524191.03</v>
      </c>
      <c r="I8022" s="33">
        <v>14177</v>
      </c>
      <c r="J8022" s="33">
        <v>939</v>
      </c>
      <c r="K8022" s="33">
        <v>12200</v>
      </c>
      <c r="L8022" s="33">
        <v>1</v>
      </c>
      <c r="M8022" s="33">
        <v>1</v>
      </c>
      <c r="N8022" s="33">
        <v>410681.98</v>
      </c>
      <c r="O8022" s="33">
        <v>2682.8</v>
      </c>
      <c r="P8022" s="33">
        <v>5774</v>
      </c>
    </row>
    <row r="8023" spans="1:16">
      <c r="A8023" s="27" t="s">
        <v>1169</v>
      </c>
      <c r="B8023" s="31">
        <v>202507</v>
      </c>
      <c r="C8023" s="27" t="s">
        <v>137</v>
      </c>
      <c r="D8023" s="27" t="s">
        <v>211</v>
      </c>
      <c r="E8023" s="27" t="s">
        <v>35</v>
      </c>
      <c r="F8023" s="27" t="s">
        <v>257</v>
      </c>
      <c r="G8023" s="33">
        <v>443029.18</v>
      </c>
      <c r="H8023" s="33">
        <v>443029.18</v>
      </c>
      <c r="I8023" s="33">
        <v>11095</v>
      </c>
      <c r="J8023" s="33">
        <v>781</v>
      </c>
      <c r="K8023" s="33">
        <v>12200</v>
      </c>
      <c r="L8023" s="33">
        <v>1</v>
      </c>
      <c r="M8023" s="33">
        <v>1</v>
      </c>
      <c r="N8023" s="33">
        <v>366087.6</v>
      </c>
      <c r="O8023" s="33">
        <v>2481.8</v>
      </c>
      <c r="P8023" s="33">
        <v>4553</v>
      </c>
    </row>
    <row r="8024" spans="1:16">
      <c r="A8024" s="27" t="s">
        <v>1169</v>
      </c>
      <c r="B8024" s="31">
        <v>202508</v>
      </c>
      <c r="C8024" s="27" t="s">
        <v>137</v>
      </c>
      <c r="D8024" s="27" t="s">
        <v>211</v>
      </c>
      <c r="E8024" s="27" t="s">
        <v>35</v>
      </c>
      <c r="F8024" s="27" t="s">
        <v>257</v>
      </c>
      <c r="G8024" s="33">
        <v>446552.74</v>
      </c>
      <c r="H8024" s="33">
        <v>446552.74</v>
      </c>
      <c r="I8024" s="33">
        <v>10289</v>
      </c>
      <c r="J8024" s="33">
        <v>816</v>
      </c>
      <c r="K8024" s="33">
        <v>12200</v>
      </c>
      <c r="L8024" s="33">
        <v>1</v>
      </c>
      <c r="M8024" s="33">
        <v>1</v>
      </c>
      <c r="N8024" s="33">
        <v>353498.82</v>
      </c>
      <c r="O8024" s="33">
        <v>2385.6</v>
      </c>
      <c r="P8024" s="33">
        <v>4482</v>
      </c>
    </row>
    <row r="8025" spans="1:16">
      <c r="A8025" s="27" t="s">
        <v>1169</v>
      </c>
      <c r="B8025" s="31">
        <v>202509</v>
      </c>
      <c r="C8025" s="27" t="s">
        <v>137</v>
      </c>
      <c r="D8025" s="27" t="s">
        <v>211</v>
      </c>
      <c r="E8025" s="27" t="s">
        <v>35</v>
      </c>
      <c r="F8025" s="27" t="s">
        <v>257</v>
      </c>
      <c r="G8025" s="33">
        <v>477943.78</v>
      </c>
      <c r="H8025" s="33">
        <v>477943.78</v>
      </c>
      <c r="I8025" s="33">
        <v>13261</v>
      </c>
      <c r="J8025" s="33">
        <v>911</v>
      </c>
      <c r="K8025" s="33">
        <v>12200</v>
      </c>
      <c r="L8025" s="33">
        <v>1</v>
      </c>
      <c r="M8025" s="33">
        <v>1</v>
      </c>
      <c r="N8025" s="33">
        <v>340774.26</v>
      </c>
      <c r="O8025" s="33">
        <v>2441.3</v>
      </c>
      <c r="P8025" s="33">
        <v>5392</v>
      </c>
    </row>
    <row r="8026" spans="1:16">
      <c r="A8026" s="27" t="s">
        <v>1169</v>
      </c>
      <c r="B8026" s="31">
        <v>202510</v>
      </c>
      <c r="C8026" s="27" t="s">
        <v>137</v>
      </c>
      <c r="D8026" s="27" t="s">
        <v>211</v>
      </c>
      <c r="E8026" s="27" t="s">
        <v>35</v>
      </c>
      <c r="F8026" s="27" t="s">
        <v>257</v>
      </c>
      <c r="G8026" s="33">
        <v>497425.02</v>
      </c>
      <c r="H8026" s="33">
        <v>497425.02</v>
      </c>
      <c r="I8026" s="33">
        <v>13430</v>
      </c>
      <c r="J8026" s="33">
        <v>1023</v>
      </c>
      <c r="K8026" s="33">
        <v>12200</v>
      </c>
      <c r="L8026" s="33">
        <v>1</v>
      </c>
      <c r="M8026" s="33">
        <v>1</v>
      </c>
      <c r="N8026" s="33">
        <v>375278.08</v>
      </c>
      <c r="O8026" s="33">
        <v>2674.6</v>
      </c>
      <c r="P8026" s="33">
        <v>5520</v>
      </c>
    </row>
    <row r="8027" spans="1:16">
      <c r="A8027" s="27" t="s">
        <v>1169</v>
      </c>
      <c r="B8027" s="31">
        <v>202511</v>
      </c>
      <c r="C8027" s="27" t="s">
        <v>137</v>
      </c>
      <c r="D8027" s="27" t="s">
        <v>211</v>
      </c>
      <c r="E8027" s="27" t="s">
        <v>35</v>
      </c>
      <c r="F8027" s="27" t="s">
        <v>257</v>
      </c>
      <c r="G8027" s="33">
        <v>585783.3</v>
      </c>
      <c r="H8027" s="33">
        <v>585783.3</v>
      </c>
      <c r="I8027" s="33">
        <v>16066</v>
      </c>
      <c r="J8027" s="33">
        <v>1215</v>
      </c>
      <c r="K8027" s="33">
        <v>12200</v>
      </c>
      <c r="L8027" s="33">
        <v>1</v>
      </c>
      <c r="M8027" s="33">
        <v>1</v>
      </c>
      <c r="N8027" s="33">
        <v>454061.52</v>
      </c>
      <c r="O8027" s="33">
        <v>3389.4</v>
      </c>
      <c r="P8027" s="33">
        <v>6429</v>
      </c>
    </row>
    <row r="8028" spans="1:16">
      <c r="A8028" s="27" t="s">
        <v>1169</v>
      </c>
      <c r="B8028" s="31">
        <v>202512</v>
      </c>
      <c r="C8028" s="27" t="s">
        <v>137</v>
      </c>
      <c r="D8028" s="27" t="s">
        <v>211</v>
      </c>
      <c r="E8028" s="27" t="s">
        <v>35</v>
      </c>
      <c r="F8028" s="27" t="s">
        <v>257</v>
      </c>
      <c r="G8028" s="33">
        <v>664184.4399999999</v>
      </c>
      <c r="H8028" s="33">
        <v>664184.4399999999</v>
      </c>
      <c r="I8028" s="33">
        <v>17060</v>
      </c>
      <c r="J8028" s="33">
        <v>1476</v>
      </c>
      <c r="K8028" s="33">
        <v>12200</v>
      </c>
      <c r="L8028" s="33">
        <v>1</v>
      </c>
      <c r="M8028" s="33">
        <v>1</v>
      </c>
      <c r="N8028" s="33">
        <v>522586.76</v>
      </c>
      <c r="O8028" s="33">
        <v>3592.5</v>
      </c>
      <c r="P8028" s="33">
        <v>6951</v>
      </c>
    </row>
    <row r="8029" spans="1:16">
      <c r="A8029" s="27" t="s">
        <v>1169</v>
      </c>
      <c r="B8029" s="31">
        <v>202601</v>
      </c>
      <c r="C8029" s="27" t="s">
        <v>137</v>
      </c>
      <c r="D8029" s="27" t="s">
        <v>211</v>
      </c>
      <c r="E8029" s="27" t="s">
        <v>35</v>
      </c>
      <c r="F8029" s="27" t="s">
        <v>257</v>
      </c>
      <c r="G8029" s="33">
        <v>346918.13</v>
      </c>
      <c r="H8029" s="33">
        <v>346918.13</v>
      </c>
      <c r="I8029" s="33">
        <v>9177</v>
      </c>
      <c r="J8029" s="33">
        <v>722</v>
      </c>
      <c r="K8029" s="33">
        <v>12200</v>
      </c>
      <c r="L8029" s="33">
        <v>1</v>
      </c>
      <c r="M8029" s="33">
        <v>1</v>
      </c>
      <c r="N8029" s="33">
        <v>266305.17</v>
      </c>
      <c r="O8029" s="33">
        <v>1899.9</v>
      </c>
      <c r="P8029" s="33">
        <v>3737</v>
      </c>
    </row>
    <row r="8030" spans="1:16">
      <c r="A8030" s="27" t="s">
        <v>1169</v>
      </c>
      <c r="B8030" s="31">
        <v>202602</v>
      </c>
      <c r="C8030" s="27" t="s">
        <v>137</v>
      </c>
      <c r="D8030" s="27" t="s">
        <v>211</v>
      </c>
      <c r="E8030" s="27" t="s">
        <v>35</v>
      </c>
      <c r="F8030" s="27" t="s">
        <v>257</v>
      </c>
      <c r="G8030" s="33">
        <v>390463.53</v>
      </c>
      <c r="H8030" s="33">
        <v>390463.53</v>
      </c>
      <c r="I8030" s="33">
        <v>9934</v>
      </c>
      <c r="J8030" s="33">
        <v>718</v>
      </c>
      <c r="K8030" s="33">
        <v>12200</v>
      </c>
      <c r="L8030" s="33">
        <v>1</v>
      </c>
      <c r="M8030" s="33">
        <v>1</v>
      </c>
      <c r="N8030" s="33">
        <v>275078.01</v>
      </c>
      <c r="O8030" s="33">
        <v>1998.4</v>
      </c>
      <c r="P8030" s="33">
        <v>3980</v>
      </c>
    </row>
    <row r="8031" spans="1:16">
      <c r="A8031" s="27" t="s">
        <v>1169</v>
      </c>
      <c r="B8031" s="31">
        <v>202603</v>
      </c>
      <c r="C8031" s="27" t="s">
        <v>137</v>
      </c>
      <c r="D8031" s="27" t="s">
        <v>211</v>
      </c>
      <c r="E8031" s="27" t="s">
        <v>35</v>
      </c>
      <c r="F8031" s="27" t="s">
        <v>257</v>
      </c>
      <c r="G8031" s="33">
        <v>447243.84</v>
      </c>
      <c r="H8031" s="33">
        <v>447243.84</v>
      </c>
      <c r="I8031" s="33">
        <v>12270</v>
      </c>
      <c r="J8031" s="33">
        <v>897</v>
      </c>
      <c r="K8031" s="33">
        <v>12200</v>
      </c>
      <c r="L8031" s="33">
        <v>1</v>
      </c>
      <c r="M8031" s="33">
        <v>1</v>
      </c>
      <c r="N8031" s="33">
        <v>343707.51</v>
      </c>
      <c r="O8031" s="33">
        <v>2568.6</v>
      </c>
      <c r="P8031" s="33">
        <v>4855</v>
      </c>
    </row>
    <row r="8032" spans="1:16">
      <c r="A8032" s="27" t="s">
        <v>1169</v>
      </c>
      <c r="B8032" s="31">
        <v>202604</v>
      </c>
      <c r="C8032" s="27" t="s">
        <v>137</v>
      </c>
      <c r="D8032" s="27" t="s">
        <v>211</v>
      </c>
      <c r="E8032" s="27" t="s">
        <v>35</v>
      </c>
      <c r="F8032" s="27" t="s">
        <v>257</v>
      </c>
      <c r="G8032" s="33">
        <v>581877.84</v>
      </c>
      <c r="H8032" s="33">
        <v>581877.84</v>
      </c>
      <c r="I8032" s="33">
        <v>14074</v>
      </c>
      <c r="J8032" s="33">
        <v>1186</v>
      </c>
      <c r="K8032" s="33">
        <v>12200</v>
      </c>
      <c r="L8032" s="33">
        <v>1</v>
      </c>
      <c r="M8032" s="33">
        <v>1</v>
      </c>
      <c r="N8032" s="33">
        <v>405510.39</v>
      </c>
      <c r="O8032" s="33">
        <v>2995.2</v>
      </c>
      <c r="P8032" s="33">
        <v>5798</v>
      </c>
    </row>
    <row r="8033" spans="1:16">
      <c r="A8033" s="27" t="s">
        <v>1169</v>
      </c>
      <c r="B8033" s="31">
        <v>202605</v>
      </c>
      <c r="C8033" s="27" t="s">
        <v>137</v>
      </c>
      <c r="D8033" s="27" t="s">
        <v>211</v>
      </c>
      <c r="E8033" s="27" t="s">
        <v>35</v>
      </c>
      <c r="F8033" s="27" t="s">
        <v>257</v>
      </c>
      <c r="G8033" s="33">
        <v>585227.01</v>
      </c>
      <c r="H8033" s="33">
        <v>585227.01</v>
      </c>
      <c r="I8033" s="33">
        <v>15882</v>
      </c>
      <c r="J8033" s="33">
        <v>1162</v>
      </c>
      <c r="K8033" s="33">
        <v>12200</v>
      </c>
      <c r="L8033" s="33">
        <v>1</v>
      </c>
      <c r="M8033" s="33">
        <v>1</v>
      </c>
      <c r="N8033" s="33">
        <v>445284.2</v>
      </c>
      <c r="O8033" s="33">
        <v>3303.1</v>
      </c>
      <c r="P8033" s="33">
        <v>6487</v>
      </c>
    </row>
    <row r="8034" spans="1:16">
      <c r="A8034" s="27" t="s">
        <v>1169</v>
      </c>
      <c r="B8034" s="31">
        <v>202606</v>
      </c>
      <c r="C8034" s="27" t="s">
        <v>137</v>
      </c>
      <c r="D8034" s="27" t="s">
        <v>211</v>
      </c>
      <c r="E8034" s="27" t="s">
        <v>35</v>
      </c>
      <c r="F8034" s="27" t="s">
        <v>257</v>
      </c>
      <c r="G8034" s="33">
        <v>533581.86</v>
      </c>
      <c r="H8034" s="33">
        <v>533581.86</v>
      </c>
      <c r="I8034" s="33">
        <v>14157</v>
      </c>
      <c r="J8034" s="33">
        <v>1089</v>
      </c>
      <c r="K8034" s="33">
        <v>12200</v>
      </c>
      <c r="L8034" s="33">
        <v>1</v>
      </c>
      <c r="M8034" s="33">
        <v>1</v>
      </c>
      <c r="N8034" s="33">
        <v>436144.26</v>
      </c>
      <c r="O8034" s="33">
        <v>2934.7</v>
      </c>
      <c r="P8034" s="33">
        <v>5685</v>
      </c>
    </row>
    <row r="8035" spans="1:16">
      <c r="A8035" s="27" t="s">
        <v>1169</v>
      </c>
      <c r="B8035" s="31">
        <v>202607</v>
      </c>
      <c r="C8035" s="27" t="s">
        <v>137</v>
      </c>
      <c r="D8035" s="27" t="s">
        <v>211</v>
      </c>
      <c r="E8035" s="27" t="s">
        <v>35</v>
      </c>
      <c r="F8035" s="27" t="s">
        <v>257</v>
      </c>
      <c r="G8035" s="33">
        <v>535259.22</v>
      </c>
      <c r="H8035" s="33">
        <v>535259.22</v>
      </c>
      <c r="I8035" s="33">
        <v>13795</v>
      </c>
      <c r="J8035" s="33">
        <v>1028</v>
      </c>
      <c r="K8035" s="33">
        <v>12200</v>
      </c>
      <c r="L8035" s="33">
        <v>1</v>
      </c>
      <c r="M8035" s="33">
        <v>1</v>
      </c>
      <c r="N8035" s="33">
        <v>388785.03</v>
      </c>
      <c r="O8035" s="33">
        <v>2995.9</v>
      </c>
      <c r="P8035" s="33">
        <v>5917</v>
      </c>
    </row>
    <row r="8036" spans="1:16">
      <c r="A8036" s="27" t="s">
        <v>1171</v>
      </c>
      <c r="B8036" s="31">
        <v>202408</v>
      </c>
      <c r="C8036" s="27" t="s">
        <v>137</v>
      </c>
      <c r="D8036" s="27" t="s">
        <v>211</v>
      </c>
      <c r="E8036" s="27" t="s">
        <v>35</v>
      </c>
      <c r="F8036" s="27" t="s">
        <v>289</v>
      </c>
      <c r="G8036" s="33">
        <v>566638.65</v>
      </c>
      <c r="H8036" s="33">
        <v>566638.65</v>
      </c>
      <c r="I8036" s="33">
        <v>10547</v>
      </c>
      <c r="J8036" s="33">
        <v>964</v>
      </c>
      <c r="K8036" s="33">
        <v>17800</v>
      </c>
      <c r="L8036" s="33">
        <v>1</v>
      </c>
      <c r="M8036" s="33">
        <v>1</v>
      </c>
      <c r="N8036" s="33">
        <v>668225.26</v>
      </c>
      <c r="O8036" s="33">
        <v>2914</v>
      </c>
      <c r="P8036" s="33">
        <v>4547</v>
      </c>
    </row>
    <row r="8037" spans="1:16">
      <c r="A8037" s="27" t="s">
        <v>1171</v>
      </c>
      <c r="B8037" s="31">
        <v>202409</v>
      </c>
      <c r="C8037" s="27" t="s">
        <v>137</v>
      </c>
      <c r="D8037" s="27" t="s">
        <v>211</v>
      </c>
      <c r="E8037" s="27" t="s">
        <v>35</v>
      </c>
      <c r="F8037" s="27" t="s">
        <v>289</v>
      </c>
      <c r="G8037" s="33">
        <v>593220.76</v>
      </c>
      <c r="H8037" s="33">
        <v>593220.76</v>
      </c>
      <c r="I8037" s="33">
        <v>11045</v>
      </c>
      <c r="J8037" s="33">
        <v>947</v>
      </c>
      <c r="K8037" s="33">
        <v>17800</v>
      </c>
      <c r="L8037" s="33">
        <v>1</v>
      </c>
      <c r="M8037" s="33">
        <v>1</v>
      </c>
      <c r="N8037" s="33">
        <v>644171.8</v>
      </c>
      <c r="O8037" s="33">
        <v>2711.2</v>
      </c>
      <c r="P8037" s="33">
        <v>4926</v>
      </c>
    </row>
    <row r="8038" spans="1:16">
      <c r="A8038" s="27" t="s">
        <v>1171</v>
      </c>
      <c r="B8038" s="31">
        <v>202410</v>
      </c>
      <c r="C8038" s="27" t="s">
        <v>137</v>
      </c>
      <c r="D8038" s="27" t="s">
        <v>211</v>
      </c>
      <c r="E8038" s="27" t="s">
        <v>35</v>
      </c>
      <c r="F8038" s="27" t="s">
        <v>289</v>
      </c>
      <c r="G8038" s="33">
        <v>719576.21</v>
      </c>
      <c r="H8038" s="33">
        <v>719576.21</v>
      </c>
      <c r="I8038" s="33">
        <v>13372</v>
      </c>
      <c r="J8038" s="33">
        <v>1140</v>
      </c>
      <c r="K8038" s="33">
        <v>17800</v>
      </c>
      <c r="L8038" s="33">
        <v>1</v>
      </c>
      <c r="M8038" s="33">
        <v>1</v>
      </c>
      <c r="N8038" s="33">
        <v>709395</v>
      </c>
      <c r="O8038" s="33">
        <v>3370.3</v>
      </c>
      <c r="P8038" s="33">
        <v>5754</v>
      </c>
    </row>
    <row r="8039" spans="1:16">
      <c r="A8039" s="27" t="s">
        <v>1171</v>
      </c>
      <c r="B8039" s="31">
        <v>202411</v>
      </c>
      <c r="C8039" s="27" t="s">
        <v>137</v>
      </c>
      <c r="D8039" s="27" t="s">
        <v>211</v>
      </c>
      <c r="E8039" s="27" t="s">
        <v>35</v>
      </c>
      <c r="F8039" s="27" t="s">
        <v>289</v>
      </c>
      <c r="G8039" s="33">
        <v>824701.4300000001</v>
      </c>
      <c r="H8039" s="33">
        <v>824701.4300000001</v>
      </c>
      <c r="I8039" s="33">
        <v>14417</v>
      </c>
      <c r="J8039" s="33">
        <v>960</v>
      </c>
      <c r="K8039" s="33">
        <v>17800</v>
      </c>
      <c r="L8039" s="33">
        <v>1</v>
      </c>
      <c r="M8039" s="33">
        <v>1</v>
      </c>
      <c r="N8039" s="33">
        <v>858320.78</v>
      </c>
      <c r="O8039" s="33">
        <v>4193.1</v>
      </c>
      <c r="P8039" s="33">
        <v>6134</v>
      </c>
    </row>
    <row r="8040" spans="1:16">
      <c r="A8040" s="27" t="s">
        <v>1171</v>
      </c>
      <c r="B8040" s="31">
        <v>202412</v>
      </c>
      <c r="C8040" s="27" t="s">
        <v>137</v>
      </c>
      <c r="D8040" s="27" t="s">
        <v>211</v>
      </c>
      <c r="E8040" s="27" t="s">
        <v>35</v>
      </c>
      <c r="F8040" s="27" t="s">
        <v>289</v>
      </c>
      <c r="G8040" s="33">
        <v>1023849.54</v>
      </c>
      <c r="H8040" s="33">
        <v>1023849.54</v>
      </c>
      <c r="I8040" s="33">
        <v>19896</v>
      </c>
      <c r="J8040" s="33">
        <v>1997</v>
      </c>
      <c r="K8040" s="33">
        <v>17800</v>
      </c>
      <c r="L8040" s="33">
        <v>1</v>
      </c>
      <c r="M8040" s="33">
        <v>1</v>
      </c>
      <c r="N8040" s="33">
        <v>987855.29</v>
      </c>
      <c r="O8040" s="33">
        <v>4954</v>
      </c>
      <c r="P8040" s="33">
        <v>8460</v>
      </c>
    </row>
    <row r="8041" spans="1:16">
      <c r="A8041" s="27" t="s">
        <v>1171</v>
      </c>
      <c r="B8041" s="31">
        <v>202501</v>
      </c>
      <c r="C8041" s="27" t="s">
        <v>137</v>
      </c>
      <c r="D8041" s="27" t="s">
        <v>211</v>
      </c>
      <c r="E8041" s="27" t="s">
        <v>35</v>
      </c>
      <c r="F8041" s="27" t="s">
        <v>289</v>
      </c>
      <c r="G8041" s="33">
        <v>499466.85</v>
      </c>
      <c r="H8041" s="33">
        <v>499466.85</v>
      </c>
      <c r="I8041" s="33">
        <v>8901</v>
      </c>
      <c r="J8041" s="33">
        <v>977</v>
      </c>
      <c r="K8041" s="33">
        <v>17800</v>
      </c>
      <c r="L8041" s="33">
        <v>1</v>
      </c>
      <c r="M8041" s="33">
        <v>1</v>
      </c>
      <c r="N8041" s="33">
        <v>503401.52</v>
      </c>
      <c r="O8041" s="33">
        <v>2395.6</v>
      </c>
      <c r="P8041" s="33">
        <v>3604</v>
      </c>
    </row>
    <row r="8042" spans="1:16">
      <c r="A8042" s="27" t="s">
        <v>1171</v>
      </c>
      <c r="B8042" s="31">
        <v>202502</v>
      </c>
      <c r="C8042" s="27" t="s">
        <v>137</v>
      </c>
      <c r="D8042" s="27" t="s">
        <v>211</v>
      </c>
      <c r="E8042" s="27" t="s">
        <v>35</v>
      </c>
      <c r="F8042" s="27" t="s">
        <v>289</v>
      </c>
      <c r="G8042" s="33">
        <v>466773.43</v>
      </c>
      <c r="H8042" s="33">
        <v>466773.43</v>
      </c>
      <c r="I8042" s="33">
        <v>8535</v>
      </c>
      <c r="J8042" s="33">
        <v>904</v>
      </c>
      <c r="K8042" s="33">
        <v>17800</v>
      </c>
      <c r="L8042" s="33">
        <v>1</v>
      </c>
      <c r="M8042" s="33">
        <v>1</v>
      </c>
      <c r="N8042" s="33">
        <v>519984.97</v>
      </c>
      <c r="O8042" s="33">
        <v>2410.9</v>
      </c>
      <c r="P8042" s="33">
        <v>3668</v>
      </c>
    </row>
    <row r="8043" spans="1:16">
      <c r="A8043" s="27" t="s">
        <v>1171</v>
      </c>
      <c r="B8043" s="31">
        <v>202503</v>
      </c>
      <c r="C8043" s="27" t="s">
        <v>137</v>
      </c>
      <c r="D8043" s="27" t="s">
        <v>211</v>
      </c>
      <c r="E8043" s="27" t="s">
        <v>35</v>
      </c>
      <c r="F8043" s="27" t="s">
        <v>289</v>
      </c>
      <c r="G8043" s="33">
        <v>620852.97</v>
      </c>
      <c r="H8043" s="33">
        <v>620852.97</v>
      </c>
      <c r="I8043" s="33">
        <v>11105</v>
      </c>
      <c r="J8043" s="33">
        <v>921</v>
      </c>
      <c r="K8043" s="33">
        <v>17800</v>
      </c>
      <c r="L8043" s="33">
        <v>1</v>
      </c>
      <c r="M8043" s="33">
        <v>1</v>
      </c>
      <c r="N8043" s="33">
        <v>649716.5699999999</v>
      </c>
      <c r="O8043" s="33">
        <v>3036.6</v>
      </c>
      <c r="P8043" s="33">
        <v>4846</v>
      </c>
    </row>
    <row r="8044" spans="1:16">
      <c r="A8044" s="27" t="s">
        <v>1171</v>
      </c>
      <c r="B8044" s="31">
        <v>202504</v>
      </c>
      <c r="C8044" s="27" t="s">
        <v>137</v>
      </c>
      <c r="D8044" s="27" t="s">
        <v>211</v>
      </c>
      <c r="E8044" s="27" t="s">
        <v>35</v>
      </c>
      <c r="F8044" s="27" t="s">
        <v>289</v>
      </c>
      <c r="G8044" s="33">
        <v>753996.42</v>
      </c>
      <c r="H8044" s="33">
        <v>753996.42</v>
      </c>
      <c r="I8044" s="33">
        <v>13296</v>
      </c>
      <c r="J8044" s="33">
        <v>1072</v>
      </c>
      <c r="K8044" s="33">
        <v>17800</v>
      </c>
      <c r="L8044" s="33">
        <v>1</v>
      </c>
      <c r="M8044" s="33">
        <v>1</v>
      </c>
      <c r="N8044" s="33">
        <v>766543.6899999999</v>
      </c>
      <c r="O8044" s="33">
        <v>4021.1</v>
      </c>
      <c r="P8044" s="33">
        <v>5826</v>
      </c>
    </row>
    <row r="8045" spans="1:16">
      <c r="A8045" s="27" t="s">
        <v>1171</v>
      </c>
      <c r="B8045" s="31">
        <v>202505</v>
      </c>
      <c r="C8045" s="27" t="s">
        <v>137</v>
      </c>
      <c r="D8045" s="27" t="s">
        <v>211</v>
      </c>
      <c r="E8045" s="27" t="s">
        <v>35</v>
      </c>
      <c r="F8045" s="27" t="s">
        <v>289</v>
      </c>
      <c r="G8045" s="33">
        <v>835184.2</v>
      </c>
      <c r="H8045" s="33">
        <v>835184.2</v>
      </c>
      <c r="I8045" s="33">
        <v>14993</v>
      </c>
      <c r="J8045" s="33">
        <v>1354</v>
      </c>
      <c r="K8045" s="33">
        <v>17800</v>
      </c>
      <c r="L8045" s="33">
        <v>1</v>
      </c>
      <c r="M8045" s="33">
        <v>1</v>
      </c>
      <c r="N8045" s="33">
        <v>841728.84</v>
      </c>
      <c r="O8045" s="33">
        <v>3917.4</v>
      </c>
      <c r="P8045" s="33">
        <v>6215</v>
      </c>
    </row>
    <row r="8046" spans="1:16">
      <c r="A8046" s="27" t="s">
        <v>1171</v>
      </c>
      <c r="B8046" s="31">
        <v>202506</v>
      </c>
      <c r="C8046" s="27" t="s">
        <v>137</v>
      </c>
      <c r="D8046" s="27" t="s">
        <v>211</v>
      </c>
      <c r="E8046" s="27" t="s">
        <v>35</v>
      </c>
      <c r="F8046" s="27" t="s">
        <v>289</v>
      </c>
      <c r="G8046" s="33">
        <v>794436.67</v>
      </c>
      <c r="H8046" s="33">
        <v>794436.67</v>
      </c>
      <c r="I8046" s="33">
        <v>15060</v>
      </c>
      <c r="J8046" s="33">
        <v>1474</v>
      </c>
      <c r="K8046" s="33">
        <v>17800</v>
      </c>
      <c r="L8046" s="33">
        <v>1</v>
      </c>
      <c r="M8046" s="33">
        <v>1</v>
      </c>
      <c r="N8046" s="33">
        <v>824451.45</v>
      </c>
      <c r="O8046" s="33">
        <v>3897.6</v>
      </c>
      <c r="P8046" s="33">
        <v>6472</v>
      </c>
    </row>
    <row r="8047" spans="1:16">
      <c r="A8047" s="27" t="s">
        <v>1171</v>
      </c>
      <c r="B8047" s="31">
        <v>202507</v>
      </c>
      <c r="C8047" s="27" t="s">
        <v>137</v>
      </c>
      <c r="D8047" s="27" t="s">
        <v>211</v>
      </c>
      <c r="E8047" s="27" t="s">
        <v>35</v>
      </c>
      <c r="F8047" s="27" t="s">
        <v>289</v>
      </c>
      <c r="G8047" s="33">
        <v>702901.4300000001</v>
      </c>
      <c r="H8047" s="33">
        <v>702901.4300000001</v>
      </c>
      <c r="I8047" s="33">
        <v>13195</v>
      </c>
      <c r="J8047" s="33">
        <v>1151</v>
      </c>
      <c r="K8047" s="33">
        <v>17800</v>
      </c>
      <c r="L8047" s="33">
        <v>1</v>
      </c>
      <c r="M8047" s="33">
        <v>1</v>
      </c>
      <c r="N8047" s="33">
        <v>734927.4300000001</v>
      </c>
      <c r="O8047" s="33">
        <v>3288.9</v>
      </c>
      <c r="P8047" s="33">
        <v>5503</v>
      </c>
    </row>
    <row r="8048" spans="1:16">
      <c r="A8048" s="27" t="s">
        <v>1171</v>
      </c>
      <c r="B8048" s="31">
        <v>202508</v>
      </c>
      <c r="C8048" s="27" t="s">
        <v>137</v>
      </c>
      <c r="D8048" s="27" t="s">
        <v>211</v>
      </c>
      <c r="E8048" s="27" t="s">
        <v>35</v>
      </c>
      <c r="F8048" s="27" t="s">
        <v>289</v>
      </c>
      <c r="G8048" s="33">
        <v>631885.42</v>
      </c>
      <c r="H8048" s="33">
        <v>631885.42</v>
      </c>
      <c r="I8048" s="33">
        <v>11171</v>
      </c>
      <c r="J8048" s="33">
        <v>1048</v>
      </c>
      <c r="K8048" s="33">
        <v>17800</v>
      </c>
      <c r="L8048" s="33">
        <v>1</v>
      </c>
      <c r="M8048" s="33">
        <v>1</v>
      </c>
      <c r="N8048" s="33">
        <v>709655.23</v>
      </c>
      <c r="O8048" s="33">
        <v>2905.9</v>
      </c>
      <c r="P8048" s="33">
        <v>5050</v>
      </c>
    </row>
    <row r="8049" spans="1:16">
      <c r="A8049" s="27" t="s">
        <v>1171</v>
      </c>
      <c r="B8049" s="31">
        <v>202509</v>
      </c>
      <c r="C8049" s="27" t="s">
        <v>137</v>
      </c>
      <c r="D8049" s="27" t="s">
        <v>211</v>
      </c>
      <c r="E8049" s="27" t="s">
        <v>35</v>
      </c>
      <c r="F8049" s="27" t="s">
        <v>289</v>
      </c>
      <c r="G8049" s="33">
        <v>543920.35</v>
      </c>
      <c r="H8049" s="33">
        <v>543920.35</v>
      </c>
      <c r="I8049" s="33">
        <v>9833</v>
      </c>
      <c r="J8049" s="33">
        <v>880</v>
      </c>
      <c r="K8049" s="33">
        <v>17800</v>
      </c>
      <c r="L8049" s="33">
        <v>1</v>
      </c>
      <c r="M8049" s="33">
        <v>1</v>
      </c>
      <c r="N8049" s="33">
        <v>684110.45</v>
      </c>
      <c r="O8049" s="33">
        <v>2474.1</v>
      </c>
      <c r="P8049" s="33">
        <v>4255</v>
      </c>
    </row>
    <row r="8050" spans="1:16">
      <c r="A8050" s="27" t="s">
        <v>1171</v>
      </c>
      <c r="B8050" s="31">
        <v>202510</v>
      </c>
      <c r="C8050" s="27" t="s">
        <v>137</v>
      </c>
      <c r="D8050" s="27" t="s">
        <v>211</v>
      </c>
      <c r="E8050" s="27" t="s">
        <v>35</v>
      </c>
      <c r="F8050" s="27" t="s">
        <v>289</v>
      </c>
      <c r="G8050" s="33">
        <v>751818.12</v>
      </c>
      <c r="H8050" s="33">
        <v>751818.12</v>
      </c>
      <c r="I8050" s="33">
        <v>13343</v>
      </c>
      <c r="J8050" s="33">
        <v>1310</v>
      </c>
      <c r="K8050" s="33">
        <v>17800</v>
      </c>
      <c r="L8050" s="33">
        <v>1</v>
      </c>
      <c r="M8050" s="33">
        <v>1</v>
      </c>
      <c r="N8050" s="33">
        <v>753377.49</v>
      </c>
      <c r="O8050" s="33">
        <v>3281.4</v>
      </c>
      <c r="P8050" s="33">
        <v>5750</v>
      </c>
    </row>
    <row r="8051" spans="1:16">
      <c r="A8051" s="27" t="s">
        <v>1171</v>
      </c>
      <c r="B8051" s="31">
        <v>202511</v>
      </c>
      <c r="C8051" s="27" t="s">
        <v>137</v>
      </c>
      <c r="D8051" s="27" t="s">
        <v>211</v>
      </c>
      <c r="E8051" s="27" t="s">
        <v>35</v>
      </c>
      <c r="F8051" s="27" t="s">
        <v>289</v>
      </c>
      <c r="G8051" s="33">
        <v>856362.49</v>
      </c>
      <c r="H8051" s="33">
        <v>856362.49</v>
      </c>
      <c r="I8051" s="33">
        <v>15270</v>
      </c>
      <c r="J8051" s="33">
        <v>1262</v>
      </c>
      <c r="K8051" s="33">
        <v>17800</v>
      </c>
      <c r="L8051" s="33">
        <v>1</v>
      </c>
      <c r="M8051" s="33">
        <v>1</v>
      </c>
      <c r="N8051" s="33">
        <v>911536.67</v>
      </c>
      <c r="O8051" s="33">
        <v>4625.3</v>
      </c>
      <c r="P8051" s="33">
        <v>6574</v>
      </c>
    </row>
    <row r="8052" spans="1:16">
      <c r="A8052" s="27" t="s">
        <v>1171</v>
      </c>
      <c r="B8052" s="31">
        <v>202512</v>
      </c>
      <c r="C8052" s="27" t="s">
        <v>137</v>
      </c>
      <c r="D8052" s="27" t="s">
        <v>211</v>
      </c>
      <c r="E8052" s="27" t="s">
        <v>35</v>
      </c>
      <c r="F8052" s="27" t="s">
        <v>289</v>
      </c>
      <c r="G8052" s="33">
        <v>1006728.04</v>
      </c>
      <c r="H8052" s="33">
        <v>1006728.04</v>
      </c>
      <c r="I8052" s="33">
        <v>17807</v>
      </c>
      <c r="J8052" s="33">
        <v>1336</v>
      </c>
      <c r="K8052" s="33">
        <v>17800</v>
      </c>
      <c r="L8052" s="33">
        <v>1</v>
      </c>
      <c r="M8052" s="33">
        <v>1</v>
      </c>
      <c r="N8052" s="33">
        <v>1049102.32</v>
      </c>
      <c r="O8052" s="33">
        <v>5110.3</v>
      </c>
      <c r="P8052" s="33">
        <v>8172</v>
      </c>
    </row>
    <row r="8053" spans="1:16">
      <c r="A8053" s="27" t="s">
        <v>1171</v>
      </c>
      <c r="B8053" s="31">
        <v>202601</v>
      </c>
      <c r="C8053" s="27" t="s">
        <v>137</v>
      </c>
      <c r="D8053" s="27" t="s">
        <v>211</v>
      </c>
      <c r="E8053" s="27" t="s">
        <v>35</v>
      </c>
      <c r="F8053" s="27" t="s">
        <v>289</v>
      </c>
      <c r="G8053" s="33">
        <v>542415.1</v>
      </c>
      <c r="H8053" s="33">
        <v>542415.1</v>
      </c>
      <c r="I8053" s="33">
        <v>10209</v>
      </c>
      <c r="J8053" s="33">
        <v>913</v>
      </c>
      <c r="K8053" s="33">
        <v>17800</v>
      </c>
      <c r="L8053" s="33">
        <v>1</v>
      </c>
      <c r="M8053" s="33">
        <v>1</v>
      </c>
      <c r="N8053" s="33">
        <v>534612.42</v>
      </c>
      <c r="O8053" s="33">
        <v>2380.1</v>
      </c>
      <c r="P8053" s="33">
        <v>4428</v>
      </c>
    </row>
    <row r="8054" spans="1:16">
      <c r="A8054" s="27" t="s">
        <v>1171</v>
      </c>
      <c r="B8054" s="31">
        <v>202602</v>
      </c>
      <c r="C8054" s="27" t="s">
        <v>137</v>
      </c>
      <c r="D8054" s="27" t="s">
        <v>211</v>
      </c>
      <c r="E8054" s="27" t="s">
        <v>35</v>
      </c>
      <c r="F8054" s="27" t="s">
        <v>289</v>
      </c>
      <c r="G8054" s="33">
        <v>553673.04</v>
      </c>
      <c r="H8054" s="33">
        <v>553673.04</v>
      </c>
      <c r="I8054" s="33">
        <v>9758</v>
      </c>
      <c r="J8054" s="33">
        <v>763</v>
      </c>
      <c r="K8054" s="33">
        <v>17800</v>
      </c>
      <c r="L8054" s="33">
        <v>1</v>
      </c>
      <c r="M8054" s="33">
        <v>1</v>
      </c>
      <c r="N8054" s="33">
        <v>552224.04</v>
      </c>
      <c r="O8054" s="33">
        <v>2684.2</v>
      </c>
      <c r="P8054" s="33">
        <v>4425</v>
      </c>
    </row>
    <row r="8055" spans="1:16">
      <c r="A8055" s="27" t="s">
        <v>1171</v>
      </c>
      <c r="B8055" s="31">
        <v>202603</v>
      </c>
      <c r="C8055" s="27" t="s">
        <v>137</v>
      </c>
      <c r="D8055" s="27" t="s">
        <v>211</v>
      </c>
      <c r="E8055" s="27" t="s">
        <v>35</v>
      </c>
      <c r="F8055" s="27" t="s">
        <v>289</v>
      </c>
      <c r="G8055" s="33">
        <v>693889.52</v>
      </c>
      <c r="H8055" s="33">
        <v>693889.52</v>
      </c>
      <c r="I8055" s="33">
        <v>11973</v>
      </c>
      <c r="J8055" s="33">
        <v>947</v>
      </c>
      <c r="K8055" s="33">
        <v>17800</v>
      </c>
      <c r="L8055" s="33">
        <v>1</v>
      </c>
      <c r="M8055" s="33">
        <v>1</v>
      </c>
      <c r="N8055" s="33">
        <v>689999</v>
      </c>
      <c r="O8055" s="33">
        <v>3723.4</v>
      </c>
      <c r="P8055" s="33">
        <v>5294</v>
      </c>
    </row>
    <row r="8056" spans="1:16">
      <c r="A8056" s="27" t="s">
        <v>1171</v>
      </c>
      <c r="B8056" s="31">
        <v>202604</v>
      </c>
      <c r="C8056" s="27" t="s">
        <v>137</v>
      </c>
      <c r="D8056" s="27" t="s">
        <v>211</v>
      </c>
      <c r="E8056" s="27" t="s">
        <v>35</v>
      </c>
      <c r="F8056" s="27" t="s">
        <v>289</v>
      </c>
      <c r="G8056" s="33">
        <v>774764.6</v>
      </c>
      <c r="H8056" s="33">
        <v>774764.6</v>
      </c>
      <c r="I8056" s="33">
        <v>13148</v>
      </c>
      <c r="J8056" s="33">
        <v>1217</v>
      </c>
      <c r="K8056" s="33">
        <v>17800</v>
      </c>
      <c r="L8056" s="33">
        <v>1</v>
      </c>
      <c r="M8056" s="33">
        <v>1</v>
      </c>
      <c r="N8056" s="33">
        <v>814069.4</v>
      </c>
      <c r="O8056" s="33">
        <v>3443.6</v>
      </c>
      <c r="P8056" s="33">
        <v>5701</v>
      </c>
    </row>
    <row r="8057" spans="1:16">
      <c r="A8057" s="27" t="s">
        <v>1171</v>
      </c>
      <c r="B8057" s="31">
        <v>202605</v>
      </c>
      <c r="C8057" s="27" t="s">
        <v>137</v>
      </c>
      <c r="D8057" s="27" t="s">
        <v>211</v>
      </c>
      <c r="E8057" s="27" t="s">
        <v>35</v>
      </c>
      <c r="F8057" s="27" t="s">
        <v>289</v>
      </c>
      <c r="G8057" s="33">
        <v>806259.63</v>
      </c>
      <c r="H8057" s="33">
        <v>806259.63</v>
      </c>
      <c r="I8057" s="33">
        <v>13570</v>
      </c>
      <c r="J8057" s="33">
        <v>1142</v>
      </c>
      <c r="K8057" s="33">
        <v>17800</v>
      </c>
      <c r="L8057" s="33">
        <v>1</v>
      </c>
      <c r="M8057" s="33">
        <v>1</v>
      </c>
      <c r="N8057" s="33">
        <v>893916.03</v>
      </c>
      <c r="O8057" s="33">
        <v>3715.7</v>
      </c>
      <c r="P8057" s="33">
        <v>6052</v>
      </c>
    </row>
    <row r="8058" spans="1:16">
      <c r="A8058" s="27" t="s">
        <v>1171</v>
      </c>
      <c r="B8058" s="31">
        <v>202606</v>
      </c>
      <c r="C8058" s="27" t="s">
        <v>137</v>
      </c>
      <c r="D8058" s="27" t="s">
        <v>211</v>
      </c>
      <c r="E8058" s="27" t="s">
        <v>35</v>
      </c>
      <c r="F8058" s="27" t="s">
        <v>289</v>
      </c>
      <c r="G8058" s="33">
        <v>882995.28</v>
      </c>
      <c r="H8058" s="33">
        <v>882995.28</v>
      </c>
      <c r="I8058" s="33">
        <v>15473</v>
      </c>
      <c r="J8058" s="33">
        <v>1369</v>
      </c>
      <c r="K8058" s="33">
        <v>17800</v>
      </c>
      <c r="L8058" s="33">
        <v>1</v>
      </c>
      <c r="M8058" s="33">
        <v>1</v>
      </c>
      <c r="N8058" s="33">
        <v>875567.4399999999</v>
      </c>
      <c r="O8058" s="33">
        <v>3951.9</v>
      </c>
      <c r="P8058" s="33">
        <v>6855</v>
      </c>
    </row>
    <row r="8059" spans="1:16">
      <c r="A8059" s="27" t="s">
        <v>1171</v>
      </c>
      <c r="B8059" s="31">
        <v>202607</v>
      </c>
      <c r="C8059" s="27" t="s">
        <v>137</v>
      </c>
      <c r="D8059" s="27" t="s">
        <v>211</v>
      </c>
      <c r="E8059" s="27" t="s">
        <v>35</v>
      </c>
      <c r="F8059" s="27" t="s">
        <v>289</v>
      </c>
      <c r="G8059" s="33">
        <v>742651.2</v>
      </c>
      <c r="H8059" s="33">
        <v>742651.2</v>
      </c>
      <c r="I8059" s="33">
        <v>12962</v>
      </c>
      <c r="J8059" s="33">
        <v>1082</v>
      </c>
      <c r="K8059" s="33">
        <v>17800</v>
      </c>
      <c r="L8059" s="33">
        <v>1</v>
      </c>
      <c r="M8059" s="33">
        <v>1</v>
      </c>
      <c r="N8059" s="33">
        <v>780492.9300000001</v>
      </c>
      <c r="O8059" s="33">
        <v>3391.7</v>
      </c>
      <c r="P8059" s="33">
        <v>5722</v>
      </c>
    </row>
    <row r="8060" spans="1:16">
      <c r="A8060" s="27" t="s">
        <v>1174</v>
      </c>
      <c r="B8060" s="31">
        <v>202408</v>
      </c>
      <c r="C8060" s="27" t="s">
        <v>137</v>
      </c>
      <c r="D8060" s="27" t="s">
        <v>211</v>
      </c>
      <c r="E8060" s="27" t="s">
        <v>35</v>
      </c>
      <c r="F8060" s="27" t="s">
        <v>257</v>
      </c>
      <c r="G8060" s="33">
        <v>164265.76</v>
      </c>
      <c r="H8060" s="33">
        <v>164265.76</v>
      </c>
      <c r="I8060" s="33">
        <v>4050</v>
      </c>
      <c r="J8060" s="33">
        <v>297</v>
      </c>
      <c r="K8060" s="33">
        <v>7100</v>
      </c>
      <c r="L8060" s="33">
        <v>1</v>
      </c>
      <c r="M8060" s="33">
        <v>1</v>
      </c>
      <c r="N8060" s="33">
        <v>200602.6</v>
      </c>
      <c r="O8060" s="33">
        <v>899.7</v>
      </c>
      <c r="P8060" s="33">
        <v>1711</v>
      </c>
    </row>
    <row r="8061" spans="1:16">
      <c r="A8061" s="27" t="s">
        <v>1174</v>
      </c>
      <c r="B8061" s="31">
        <v>202409</v>
      </c>
      <c r="C8061" s="27" t="s">
        <v>137</v>
      </c>
      <c r="D8061" s="27" t="s">
        <v>211</v>
      </c>
      <c r="E8061" s="27" t="s">
        <v>35</v>
      </c>
      <c r="F8061" s="27" t="s">
        <v>257</v>
      </c>
      <c r="G8061" s="33">
        <v>157050.95</v>
      </c>
      <c r="H8061" s="33">
        <v>157050.95</v>
      </c>
      <c r="I8061" s="33">
        <v>4345</v>
      </c>
      <c r="J8061" s="33">
        <v>333</v>
      </c>
      <c r="K8061" s="33">
        <v>7100</v>
      </c>
      <c r="L8061" s="33">
        <v>1</v>
      </c>
      <c r="M8061" s="33">
        <v>1</v>
      </c>
      <c r="N8061" s="33">
        <v>193381.7</v>
      </c>
      <c r="O8061" s="33">
        <v>1006.7</v>
      </c>
      <c r="P8061" s="33">
        <v>1698</v>
      </c>
    </row>
    <row r="8062" spans="1:16">
      <c r="A8062" s="27" t="s">
        <v>1174</v>
      </c>
      <c r="B8062" s="31">
        <v>202410</v>
      </c>
      <c r="C8062" s="27" t="s">
        <v>137</v>
      </c>
      <c r="D8062" s="27" t="s">
        <v>211</v>
      </c>
      <c r="E8062" s="27" t="s">
        <v>35</v>
      </c>
      <c r="F8062" s="27" t="s">
        <v>257</v>
      </c>
      <c r="G8062" s="33">
        <v>179538.72</v>
      </c>
      <c r="H8062" s="33">
        <v>179538.72</v>
      </c>
      <c r="I8062" s="33">
        <v>4677</v>
      </c>
      <c r="J8062" s="33">
        <v>354</v>
      </c>
      <c r="K8062" s="33">
        <v>7100</v>
      </c>
      <c r="L8062" s="33">
        <v>1</v>
      </c>
      <c r="M8062" s="33">
        <v>1</v>
      </c>
      <c r="N8062" s="33">
        <v>212961.84</v>
      </c>
      <c r="O8062" s="33">
        <v>954.4</v>
      </c>
      <c r="P8062" s="33">
        <v>1919</v>
      </c>
    </row>
    <row r="8063" spans="1:16">
      <c r="A8063" s="27" t="s">
        <v>1174</v>
      </c>
      <c r="B8063" s="31">
        <v>202411</v>
      </c>
      <c r="C8063" s="27" t="s">
        <v>137</v>
      </c>
      <c r="D8063" s="27" t="s">
        <v>211</v>
      </c>
      <c r="E8063" s="27" t="s">
        <v>35</v>
      </c>
      <c r="F8063" s="27" t="s">
        <v>257</v>
      </c>
      <c r="G8063" s="33">
        <v>219063.78</v>
      </c>
      <c r="H8063" s="33">
        <v>219063.78</v>
      </c>
      <c r="I8063" s="33">
        <v>5635</v>
      </c>
      <c r="J8063" s="33">
        <v>440</v>
      </c>
      <c r="K8063" s="33">
        <v>7100</v>
      </c>
      <c r="L8063" s="33">
        <v>1</v>
      </c>
      <c r="M8063" s="33">
        <v>1</v>
      </c>
      <c r="N8063" s="33">
        <v>257669.67</v>
      </c>
      <c r="O8063" s="33">
        <v>1189.5</v>
      </c>
      <c r="P8063" s="33">
        <v>2275</v>
      </c>
    </row>
    <row r="8064" spans="1:16">
      <c r="A8064" s="27" t="s">
        <v>1174</v>
      </c>
      <c r="B8064" s="31">
        <v>202412</v>
      </c>
      <c r="C8064" s="27" t="s">
        <v>137</v>
      </c>
      <c r="D8064" s="27" t="s">
        <v>211</v>
      </c>
      <c r="E8064" s="27" t="s">
        <v>35</v>
      </c>
      <c r="F8064" s="27" t="s">
        <v>257</v>
      </c>
      <c r="G8064" s="33">
        <v>231580.74</v>
      </c>
      <c r="H8064" s="33">
        <v>231580.74</v>
      </c>
      <c r="I8064" s="33">
        <v>6237</v>
      </c>
      <c r="J8064" s="33">
        <v>511</v>
      </c>
      <c r="K8064" s="33">
        <v>7100</v>
      </c>
      <c r="L8064" s="33">
        <v>1</v>
      </c>
      <c r="M8064" s="33">
        <v>1</v>
      </c>
      <c r="N8064" s="33">
        <v>296556.19</v>
      </c>
      <c r="O8064" s="33">
        <v>1297.4</v>
      </c>
      <c r="P8064" s="33">
        <v>2532</v>
      </c>
    </row>
    <row r="8065" spans="1:16">
      <c r="A8065" s="27" t="s">
        <v>1174</v>
      </c>
      <c r="B8065" s="31">
        <v>202501</v>
      </c>
      <c r="C8065" s="27" t="s">
        <v>137</v>
      </c>
      <c r="D8065" s="27" t="s">
        <v>211</v>
      </c>
      <c r="E8065" s="27" t="s">
        <v>35</v>
      </c>
      <c r="F8065" s="27" t="s">
        <v>257</v>
      </c>
      <c r="G8065" s="33">
        <v>124783.3</v>
      </c>
      <c r="H8065" s="33">
        <v>124783.3</v>
      </c>
      <c r="I8065" s="33">
        <v>3078</v>
      </c>
      <c r="J8065" s="33">
        <v>250</v>
      </c>
      <c r="K8065" s="33">
        <v>7100</v>
      </c>
      <c r="L8065" s="33">
        <v>1</v>
      </c>
      <c r="M8065" s="33">
        <v>1</v>
      </c>
      <c r="N8065" s="33">
        <v>151122.17</v>
      </c>
      <c r="O8065" s="33">
        <v>666.2</v>
      </c>
      <c r="P8065" s="33">
        <v>1325</v>
      </c>
    </row>
    <row r="8066" spans="1:16">
      <c r="A8066" s="27" t="s">
        <v>1174</v>
      </c>
      <c r="B8066" s="31">
        <v>202502</v>
      </c>
      <c r="C8066" s="27" t="s">
        <v>137</v>
      </c>
      <c r="D8066" s="27" t="s">
        <v>211</v>
      </c>
      <c r="E8066" s="27" t="s">
        <v>35</v>
      </c>
      <c r="F8066" s="27" t="s">
        <v>257</v>
      </c>
      <c r="G8066" s="33">
        <v>122232.46</v>
      </c>
      <c r="H8066" s="33">
        <v>122232.46</v>
      </c>
      <c r="I8066" s="33">
        <v>3056</v>
      </c>
      <c r="J8066" s="33">
        <v>259</v>
      </c>
      <c r="K8066" s="33">
        <v>7100</v>
      </c>
      <c r="L8066" s="33">
        <v>1</v>
      </c>
      <c r="M8066" s="33">
        <v>1</v>
      </c>
      <c r="N8066" s="33">
        <v>156100.56</v>
      </c>
      <c r="O8066" s="33">
        <v>819.7</v>
      </c>
      <c r="P8066" s="33">
        <v>1317</v>
      </c>
    </row>
    <row r="8067" spans="1:16">
      <c r="A8067" s="27" t="s">
        <v>1174</v>
      </c>
      <c r="B8067" s="31">
        <v>202503</v>
      </c>
      <c r="C8067" s="27" t="s">
        <v>137</v>
      </c>
      <c r="D8067" s="27" t="s">
        <v>211</v>
      </c>
      <c r="E8067" s="27" t="s">
        <v>35</v>
      </c>
      <c r="F8067" s="27" t="s">
        <v>257</v>
      </c>
      <c r="G8067" s="33">
        <v>166333.77</v>
      </c>
      <c r="H8067" s="33">
        <v>166333.77</v>
      </c>
      <c r="I8067" s="33">
        <v>4212</v>
      </c>
      <c r="J8067" s="33">
        <v>286</v>
      </c>
      <c r="K8067" s="33">
        <v>7100</v>
      </c>
      <c r="L8067" s="33">
        <v>1</v>
      </c>
      <c r="M8067" s="33">
        <v>1</v>
      </c>
      <c r="N8067" s="33">
        <v>195046.25</v>
      </c>
      <c r="O8067" s="33">
        <v>900.6</v>
      </c>
      <c r="P8067" s="33">
        <v>1729</v>
      </c>
    </row>
    <row r="8068" spans="1:16">
      <c r="A8068" s="27" t="s">
        <v>1174</v>
      </c>
      <c r="B8068" s="31">
        <v>202504</v>
      </c>
      <c r="C8068" s="27" t="s">
        <v>137</v>
      </c>
      <c r="D8068" s="27" t="s">
        <v>211</v>
      </c>
      <c r="E8068" s="27" t="s">
        <v>35</v>
      </c>
      <c r="F8068" s="27" t="s">
        <v>257</v>
      </c>
      <c r="G8068" s="33">
        <v>191086.41</v>
      </c>
      <c r="H8068" s="33">
        <v>191086.41</v>
      </c>
      <c r="I8068" s="33">
        <v>4579</v>
      </c>
      <c r="J8068" s="33">
        <v>318</v>
      </c>
      <c r="K8068" s="33">
        <v>7100</v>
      </c>
      <c r="L8068" s="33">
        <v>1</v>
      </c>
      <c r="M8068" s="33">
        <v>1</v>
      </c>
      <c r="N8068" s="33">
        <v>230118</v>
      </c>
      <c r="O8068" s="33">
        <v>1024.3</v>
      </c>
      <c r="P8068" s="33">
        <v>1921</v>
      </c>
    </row>
    <row r="8069" spans="1:16">
      <c r="A8069" s="27" t="s">
        <v>1174</v>
      </c>
      <c r="B8069" s="31">
        <v>202505</v>
      </c>
      <c r="C8069" s="27" t="s">
        <v>137</v>
      </c>
      <c r="D8069" s="27" t="s">
        <v>211</v>
      </c>
      <c r="E8069" s="27" t="s">
        <v>35</v>
      </c>
      <c r="F8069" s="27" t="s">
        <v>257</v>
      </c>
      <c r="G8069" s="33">
        <v>222646.43</v>
      </c>
      <c r="H8069" s="33">
        <v>222646.43</v>
      </c>
      <c r="I8069" s="33">
        <v>5930</v>
      </c>
      <c r="J8069" s="33">
        <v>485</v>
      </c>
      <c r="K8069" s="33">
        <v>7100</v>
      </c>
      <c r="L8069" s="33">
        <v>1</v>
      </c>
      <c r="M8069" s="33">
        <v>1</v>
      </c>
      <c r="N8069" s="33">
        <v>252688.73</v>
      </c>
      <c r="O8069" s="33">
        <v>1174.2</v>
      </c>
      <c r="P8069" s="33">
        <v>2306</v>
      </c>
    </row>
    <row r="8070" spans="1:16">
      <c r="A8070" s="27" t="s">
        <v>1174</v>
      </c>
      <c r="B8070" s="31">
        <v>202506</v>
      </c>
      <c r="C8070" s="27" t="s">
        <v>137</v>
      </c>
      <c r="D8070" s="27" t="s">
        <v>211</v>
      </c>
      <c r="E8070" s="27" t="s">
        <v>35</v>
      </c>
      <c r="F8070" s="27" t="s">
        <v>257</v>
      </c>
      <c r="G8070" s="33">
        <v>191003.17</v>
      </c>
      <c r="H8070" s="33">
        <v>191003.17</v>
      </c>
      <c r="I8070" s="33">
        <v>4736</v>
      </c>
      <c r="J8070" s="33">
        <v>354</v>
      </c>
      <c r="K8070" s="33">
        <v>7100</v>
      </c>
      <c r="L8070" s="33">
        <v>1</v>
      </c>
      <c r="M8070" s="33">
        <v>1</v>
      </c>
      <c r="N8070" s="33">
        <v>247502.02</v>
      </c>
      <c r="O8070" s="33">
        <v>1142.1</v>
      </c>
      <c r="P8070" s="33">
        <v>1970</v>
      </c>
    </row>
    <row r="8071" spans="1:16">
      <c r="A8071" s="27" t="s">
        <v>1174</v>
      </c>
      <c r="B8071" s="31">
        <v>202507</v>
      </c>
      <c r="C8071" s="27" t="s">
        <v>137</v>
      </c>
      <c r="D8071" s="27" t="s">
        <v>211</v>
      </c>
      <c r="E8071" s="27" t="s">
        <v>35</v>
      </c>
      <c r="F8071" s="27" t="s">
        <v>257</v>
      </c>
      <c r="G8071" s="33">
        <v>170405</v>
      </c>
      <c r="H8071" s="33">
        <v>170405</v>
      </c>
      <c r="I8071" s="33">
        <v>4462</v>
      </c>
      <c r="J8071" s="33">
        <v>302</v>
      </c>
      <c r="K8071" s="33">
        <v>7100</v>
      </c>
      <c r="L8071" s="33">
        <v>1</v>
      </c>
      <c r="M8071" s="33">
        <v>1</v>
      </c>
      <c r="N8071" s="33">
        <v>220626.73</v>
      </c>
      <c r="O8071" s="33">
        <v>869.9</v>
      </c>
      <c r="P8071" s="33">
        <v>1819</v>
      </c>
    </row>
    <row r="8072" spans="1:16">
      <c r="A8072" s="27" t="s">
        <v>1174</v>
      </c>
      <c r="B8072" s="31">
        <v>202508</v>
      </c>
      <c r="C8072" s="27" t="s">
        <v>137</v>
      </c>
      <c r="D8072" s="27" t="s">
        <v>211</v>
      </c>
      <c r="E8072" s="27" t="s">
        <v>35</v>
      </c>
      <c r="F8072" s="27" t="s">
        <v>257</v>
      </c>
      <c r="G8072" s="33">
        <v>160559.72</v>
      </c>
      <c r="H8072" s="33">
        <v>160559.72</v>
      </c>
      <c r="I8072" s="33">
        <v>4183</v>
      </c>
      <c r="J8072" s="33">
        <v>374</v>
      </c>
      <c r="K8072" s="33">
        <v>7100</v>
      </c>
      <c r="L8072" s="33">
        <v>1</v>
      </c>
      <c r="M8072" s="33">
        <v>1</v>
      </c>
      <c r="N8072" s="33">
        <v>213039.96</v>
      </c>
      <c r="O8072" s="33">
        <v>887.5</v>
      </c>
      <c r="P8072" s="33">
        <v>1729</v>
      </c>
    </row>
    <row r="8073" spans="1:16">
      <c r="A8073" s="27" t="s">
        <v>1174</v>
      </c>
      <c r="B8073" s="31">
        <v>202509</v>
      </c>
      <c r="C8073" s="27" t="s">
        <v>137</v>
      </c>
      <c r="D8073" s="27" t="s">
        <v>211</v>
      </c>
      <c r="E8073" s="27" t="s">
        <v>35</v>
      </c>
      <c r="F8073" s="27" t="s">
        <v>257</v>
      </c>
      <c r="G8073" s="33">
        <v>186973.07</v>
      </c>
      <c r="H8073" s="33">
        <v>186973.07</v>
      </c>
      <c r="I8073" s="33">
        <v>4855</v>
      </c>
      <c r="J8073" s="33">
        <v>385</v>
      </c>
      <c r="K8073" s="33">
        <v>7100</v>
      </c>
      <c r="L8073" s="33">
        <v>1</v>
      </c>
      <c r="M8073" s="33">
        <v>1</v>
      </c>
      <c r="N8073" s="33">
        <v>205371.37</v>
      </c>
      <c r="O8073" s="33">
        <v>946.8</v>
      </c>
      <c r="P8073" s="33">
        <v>2031</v>
      </c>
    </row>
    <row r="8074" spans="1:16">
      <c r="A8074" s="27" t="s">
        <v>1174</v>
      </c>
      <c r="B8074" s="31">
        <v>202510</v>
      </c>
      <c r="C8074" s="27" t="s">
        <v>137</v>
      </c>
      <c r="D8074" s="27" t="s">
        <v>211</v>
      </c>
      <c r="E8074" s="27" t="s">
        <v>35</v>
      </c>
      <c r="F8074" s="27" t="s">
        <v>257</v>
      </c>
      <c r="G8074" s="33">
        <v>177147.54</v>
      </c>
      <c r="H8074" s="33">
        <v>177147.54</v>
      </c>
      <c r="I8074" s="33">
        <v>4114</v>
      </c>
      <c r="J8074" s="33">
        <v>307</v>
      </c>
      <c r="K8074" s="33">
        <v>7100</v>
      </c>
      <c r="L8074" s="33">
        <v>1</v>
      </c>
      <c r="M8074" s="33">
        <v>1</v>
      </c>
      <c r="N8074" s="33">
        <v>226165.48</v>
      </c>
      <c r="O8074" s="33">
        <v>977.1</v>
      </c>
      <c r="P8074" s="33">
        <v>1775</v>
      </c>
    </row>
    <row r="8075" spans="1:16">
      <c r="A8075" s="27" t="s">
        <v>1174</v>
      </c>
      <c r="B8075" s="31">
        <v>202511</v>
      </c>
      <c r="C8075" s="27" t="s">
        <v>137</v>
      </c>
      <c r="D8075" s="27" t="s">
        <v>211</v>
      </c>
      <c r="E8075" s="27" t="s">
        <v>35</v>
      </c>
      <c r="F8075" s="27" t="s">
        <v>257</v>
      </c>
      <c r="G8075" s="33">
        <v>224488.32</v>
      </c>
      <c r="H8075" s="33">
        <v>224488.32</v>
      </c>
      <c r="I8075" s="33">
        <v>5449</v>
      </c>
      <c r="J8075" s="33">
        <v>351</v>
      </c>
      <c r="K8075" s="33">
        <v>7100</v>
      </c>
      <c r="L8075" s="33">
        <v>1</v>
      </c>
      <c r="M8075" s="33">
        <v>1</v>
      </c>
      <c r="N8075" s="33">
        <v>273645.19</v>
      </c>
      <c r="O8075" s="33">
        <v>1183.8</v>
      </c>
      <c r="P8075" s="33">
        <v>2303</v>
      </c>
    </row>
    <row r="8076" spans="1:16">
      <c r="A8076" s="27" t="s">
        <v>1174</v>
      </c>
      <c r="B8076" s="31">
        <v>202512</v>
      </c>
      <c r="C8076" s="27" t="s">
        <v>137</v>
      </c>
      <c r="D8076" s="27" t="s">
        <v>211</v>
      </c>
      <c r="E8076" s="27" t="s">
        <v>35</v>
      </c>
      <c r="F8076" s="27" t="s">
        <v>257</v>
      </c>
      <c r="G8076" s="33">
        <v>271206.69</v>
      </c>
      <c r="H8076" s="33">
        <v>271206.69</v>
      </c>
      <c r="I8076" s="33">
        <v>6899</v>
      </c>
      <c r="J8076" s="33">
        <v>456</v>
      </c>
      <c r="K8076" s="33">
        <v>7100</v>
      </c>
      <c r="L8076" s="33">
        <v>1</v>
      </c>
      <c r="M8076" s="33">
        <v>1</v>
      </c>
      <c r="N8076" s="33">
        <v>314942.68</v>
      </c>
      <c r="O8076" s="33">
        <v>1546.5</v>
      </c>
      <c r="P8076" s="33">
        <v>2817</v>
      </c>
    </row>
    <row r="8077" spans="1:16">
      <c r="A8077" s="27" t="s">
        <v>1174</v>
      </c>
      <c r="B8077" s="31">
        <v>202601</v>
      </c>
      <c r="C8077" s="27" t="s">
        <v>137</v>
      </c>
      <c r="D8077" s="27" t="s">
        <v>211</v>
      </c>
      <c r="E8077" s="27" t="s">
        <v>35</v>
      </c>
      <c r="F8077" s="27" t="s">
        <v>257</v>
      </c>
      <c r="G8077" s="33">
        <v>130873.15</v>
      </c>
      <c r="H8077" s="33">
        <v>130873.15</v>
      </c>
      <c r="I8077" s="33">
        <v>3423</v>
      </c>
      <c r="J8077" s="33">
        <v>201</v>
      </c>
      <c r="K8077" s="33">
        <v>7100</v>
      </c>
      <c r="L8077" s="33">
        <v>1</v>
      </c>
      <c r="M8077" s="33">
        <v>1</v>
      </c>
      <c r="N8077" s="33">
        <v>160491.75</v>
      </c>
      <c r="O8077" s="33">
        <v>806.6</v>
      </c>
      <c r="P8077" s="33">
        <v>1373</v>
      </c>
    </row>
    <row r="8078" spans="1:16">
      <c r="A8078" s="27" t="s">
        <v>1174</v>
      </c>
      <c r="B8078" s="31">
        <v>202602</v>
      </c>
      <c r="C8078" s="27" t="s">
        <v>137</v>
      </c>
      <c r="D8078" s="27" t="s">
        <v>211</v>
      </c>
      <c r="E8078" s="27" t="s">
        <v>35</v>
      </c>
      <c r="F8078" s="27" t="s">
        <v>257</v>
      </c>
      <c r="G8078" s="33">
        <v>128338.38</v>
      </c>
      <c r="H8078" s="33">
        <v>128338.38</v>
      </c>
      <c r="I8078" s="33">
        <v>3293</v>
      </c>
      <c r="J8078" s="33">
        <v>281</v>
      </c>
      <c r="K8078" s="33">
        <v>7100</v>
      </c>
      <c r="L8078" s="33">
        <v>1</v>
      </c>
      <c r="M8078" s="33">
        <v>1</v>
      </c>
      <c r="N8078" s="33">
        <v>165778.79</v>
      </c>
      <c r="O8078" s="33">
        <v>712.9</v>
      </c>
      <c r="P8078" s="33">
        <v>1383</v>
      </c>
    </row>
    <row r="8079" spans="1:16">
      <c r="A8079" s="27" t="s">
        <v>1174</v>
      </c>
      <c r="B8079" s="31">
        <v>202603</v>
      </c>
      <c r="C8079" s="27" t="s">
        <v>137</v>
      </c>
      <c r="D8079" s="27" t="s">
        <v>211</v>
      </c>
      <c r="E8079" s="27" t="s">
        <v>35</v>
      </c>
      <c r="F8079" s="27" t="s">
        <v>257</v>
      </c>
      <c r="G8079" s="33">
        <v>175850.83</v>
      </c>
      <c r="H8079" s="33">
        <v>175850.83</v>
      </c>
      <c r="I8079" s="33">
        <v>4377</v>
      </c>
      <c r="J8079" s="33">
        <v>326</v>
      </c>
      <c r="K8079" s="33">
        <v>7100</v>
      </c>
      <c r="L8079" s="33">
        <v>1</v>
      </c>
      <c r="M8079" s="33">
        <v>1</v>
      </c>
      <c r="N8079" s="33">
        <v>207139.12</v>
      </c>
      <c r="O8079" s="33">
        <v>889.1</v>
      </c>
      <c r="P8079" s="33">
        <v>1791</v>
      </c>
    </row>
    <row r="8080" spans="1:16">
      <c r="A8080" s="27" t="s">
        <v>1174</v>
      </c>
      <c r="B8080" s="31">
        <v>202604</v>
      </c>
      <c r="C8080" s="27" t="s">
        <v>137</v>
      </c>
      <c r="D8080" s="27" t="s">
        <v>211</v>
      </c>
      <c r="E8080" s="27" t="s">
        <v>35</v>
      </c>
      <c r="F8080" s="27" t="s">
        <v>257</v>
      </c>
      <c r="G8080" s="33">
        <v>204650.59</v>
      </c>
      <c r="H8080" s="33">
        <v>204650.59</v>
      </c>
      <c r="I8080" s="33">
        <v>5438</v>
      </c>
      <c r="J8080" s="33">
        <v>447</v>
      </c>
      <c r="K8080" s="33">
        <v>7100</v>
      </c>
      <c r="L8080" s="33">
        <v>1</v>
      </c>
      <c r="M8080" s="33">
        <v>1</v>
      </c>
      <c r="N8080" s="33">
        <v>244385.31</v>
      </c>
      <c r="O8080" s="33">
        <v>1049.7</v>
      </c>
      <c r="P8080" s="33">
        <v>2212</v>
      </c>
    </row>
    <row r="8081" spans="1:16">
      <c r="A8081" s="27" t="s">
        <v>1174</v>
      </c>
      <c r="B8081" s="31">
        <v>202605</v>
      </c>
      <c r="C8081" s="27" t="s">
        <v>137</v>
      </c>
      <c r="D8081" s="27" t="s">
        <v>211</v>
      </c>
      <c r="E8081" s="27" t="s">
        <v>35</v>
      </c>
      <c r="F8081" s="27" t="s">
        <v>257</v>
      </c>
      <c r="G8081" s="33">
        <v>226563.25</v>
      </c>
      <c r="H8081" s="33">
        <v>226563.25</v>
      </c>
      <c r="I8081" s="33">
        <v>5430</v>
      </c>
      <c r="J8081" s="33">
        <v>362</v>
      </c>
      <c r="K8081" s="33">
        <v>7100</v>
      </c>
      <c r="L8081" s="33">
        <v>1</v>
      </c>
      <c r="M8081" s="33">
        <v>1</v>
      </c>
      <c r="N8081" s="33">
        <v>268355.43</v>
      </c>
      <c r="O8081" s="33">
        <v>1227.3</v>
      </c>
      <c r="P8081" s="33">
        <v>2288</v>
      </c>
    </row>
    <row r="8082" spans="1:16">
      <c r="A8082" s="27" t="s">
        <v>1174</v>
      </c>
      <c r="B8082" s="31">
        <v>202606</v>
      </c>
      <c r="C8082" s="27" t="s">
        <v>137</v>
      </c>
      <c r="D8082" s="27" t="s">
        <v>211</v>
      </c>
      <c r="E8082" s="27" t="s">
        <v>35</v>
      </c>
      <c r="F8082" s="27" t="s">
        <v>257</v>
      </c>
      <c r="G8082" s="33">
        <v>234532.72</v>
      </c>
      <c r="H8082" s="33">
        <v>234532.72</v>
      </c>
      <c r="I8082" s="33">
        <v>6122</v>
      </c>
      <c r="J8082" s="33">
        <v>524</v>
      </c>
      <c r="K8082" s="33">
        <v>7100</v>
      </c>
      <c r="L8082" s="33">
        <v>1</v>
      </c>
      <c r="M8082" s="33">
        <v>1</v>
      </c>
      <c r="N8082" s="33">
        <v>262847.15</v>
      </c>
      <c r="O8082" s="33">
        <v>1568.2</v>
      </c>
      <c r="P8082" s="33">
        <v>2518</v>
      </c>
    </row>
    <row r="8083" spans="1:16">
      <c r="A8083" s="27" t="s">
        <v>1174</v>
      </c>
      <c r="B8083" s="31">
        <v>202607</v>
      </c>
      <c r="C8083" s="27" t="s">
        <v>137</v>
      </c>
      <c r="D8083" s="27" t="s">
        <v>211</v>
      </c>
      <c r="E8083" s="27" t="s">
        <v>35</v>
      </c>
      <c r="F8083" s="27" t="s">
        <v>257</v>
      </c>
      <c r="G8083" s="33">
        <v>187399.28</v>
      </c>
      <c r="H8083" s="33">
        <v>187399.28</v>
      </c>
      <c r="I8083" s="33">
        <v>5135</v>
      </c>
      <c r="J8083" s="33">
        <v>399</v>
      </c>
      <c r="K8083" s="33">
        <v>7100</v>
      </c>
      <c r="L8083" s="33">
        <v>1</v>
      </c>
      <c r="M8083" s="33">
        <v>1</v>
      </c>
      <c r="N8083" s="33">
        <v>234305.59</v>
      </c>
      <c r="O8083" s="33">
        <v>988.9</v>
      </c>
      <c r="P8083" s="33">
        <v>1994</v>
      </c>
    </row>
    <row r="8084" spans="1:16">
      <c r="A8084" s="27" t="s">
        <v>1176</v>
      </c>
      <c r="B8084" s="31">
        <v>202408</v>
      </c>
      <c r="C8084" s="27" t="s">
        <v>137</v>
      </c>
      <c r="D8084" s="27" t="s">
        <v>211</v>
      </c>
      <c r="E8084" s="27" t="s">
        <v>35</v>
      </c>
      <c r="F8084" s="27" t="s">
        <v>262</v>
      </c>
      <c r="G8084" s="33">
        <v>190884.12</v>
      </c>
      <c r="H8084" s="33">
        <v>190884.12</v>
      </c>
      <c r="I8084" s="33">
        <v>9615</v>
      </c>
      <c r="J8084" s="33">
        <v>517</v>
      </c>
      <c r="K8084" s="33">
        <v>7400</v>
      </c>
      <c r="L8084" s="33">
        <v>1</v>
      </c>
      <c r="M8084" s="33">
        <v>1</v>
      </c>
      <c r="N8084" s="33">
        <v>174900.21</v>
      </c>
      <c r="O8084" s="33">
        <v>1172.7</v>
      </c>
      <c r="P8084" s="33">
        <v>3100</v>
      </c>
    </row>
    <row r="8085" spans="1:16">
      <c r="A8085" s="27" t="s">
        <v>1176</v>
      </c>
      <c r="B8085" s="31">
        <v>202409</v>
      </c>
      <c r="C8085" s="27" t="s">
        <v>137</v>
      </c>
      <c r="D8085" s="27" t="s">
        <v>211</v>
      </c>
      <c r="E8085" s="27" t="s">
        <v>35</v>
      </c>
      <c r="F8085" s="27" t="s">
        <v>262</v>
      </c>
      <c r="G8085" s="33">
        <v>174542.35</v>
      </c>
      <c r="H8085" s="33">
        <v>174542.35</v>
      </c>
      <c r="I8085" s="33">
        <v>9215</v>
      </c>
      <c r="J8085" s="33">
        <v>454</v>
      </c>
      <c r="K8085" s="33">
        <v>7400</v>
      </c>
      <c r="L8085" s="33">
        <v>1</v>
      </c>
      <c r="M8085" s="33">
        <v>1</v>
      </c>
      <c r="N8085" s="33">
        <v>168604.5</v>
      </c>
      <c r="O8085" s="33">
        <v>1122.9</v>
      </c>
      <c r="P8085" s="33">
        <v>2806</v>
      </c>
    </row>
    <row r="8086" spans="1:16">
      <c r="A8086" s="27" t="s">
        <v>1176</v>
      </c>
      <c r="B8086" s="31">
        <v>202410</v>
      </c>
      <c r="C8086" s="27" t="s">
        <v>137</v>
      </c>
      <c r="D8086" s="27" t="s">
        <v>211</v>
      </c>
      <c r="E8086" s="27" t="s">
        <v>35</v>
      </c>
      <c r="F8086" s="27" t="s">
        <v>262</v>
      </c>
      <c r="G8086" s="33">
        <v>168332.71</v>
      </c>
      <c r="H8086" s="33">
        <v>168332.71</v>
      </c>
      <c r="I8086" s="33">
        <v>8735</v>
      </c>
      <c r="J8086" s="33">
        <v>437</v>
      </c>
      <c r="K8086" s="33">
        <v>7400</v>
      </c>
      <c r="L8086" s="33">
        <v>1</v>
      </c>
      <c r="M8086" s="33">
        <v>1</v>
      </c>
      <c r="N8086" s="33">
        <v>185675.91</v>
      </c>
      <c r="O8086" s="33">
        <v>1065.9</v>
      </c>
      <c r="P8086" s="33">
        <v>2817</v>
      </c>
    </row>
    <row r="8087" spans="1:16">
      <c r="A8087" s="27" t="s">
        <v>1176</v>
      </c>
      <c r="B8087" s="31">
        <v>202411</v>
      </c>
      <c r="C8087" s="27" t="s">
        <v>137</v>
      </c>
      <c r="D8087" s="27" t="s">
        <v>211</v>
      </c>
      <c r="E8087" s="27" t="s">
        <v>35</v>
      </c>
      <c r="F8087" s="27" t="s">
        <v>262</v>
      </c>
      <c r="G8087" s="33">
        <v>239462.36</v>
      </c>
      <c r="H8087" s="33">
        <v>239462.36</v>
      </c>
      <c r="I8087" s="33">
        <v>11891</v>
      </c>
      <c r="J8087" s="33">
        <v>564</v>
      </c>
      <c r="K8087" s="33">
        <v>7400</v>
      </c>
      <c r="L8087" s="33">
        <v>1</v>
      </c>
      <c r="M8087" s="33">
        <v>1</v>
      </c>
      <c r="N8087" s="33">
        <v>224655.51</v>
      </c>
      <c r="O8087" s="33">
        <v>1524.1</v>
      </c>
      <c r="P8087" s="33">
        <v>3758</v>
      </c>
    </row>
    <row r="8088" spans="1:16">
      <c r="A8088" s="27" t="s">
        <v>1176</v>
      </c>
      <c r="B8088" s="31">
        <v>202412</v>
      </c>
      <c r="C8088" s="27" t="s">
        <v>137</v>
      </c>
      <c r="D8088" s="27" t="s">
        <v>211</v>
      </c>
      <c r="E8088" s="27" t="s">
        <v>35</v>
      </c>
      <c r="F8088" s="27" t="s">
        <v>262</v>
      </c>
      <c r="G8088" s="33">
        <v>272078.81</v>
      </c>
      <c r="H8088" s="33">
        <v>272078.81</v>
      </c>
      <c r="I8088" s="33">
        <v>14864</v>
      </c>
      <c r="J8088" s="33">
        <v>841</v>
      </c>
      <c r="K8088" s="33">
        <v>7400</v>
      </c>
      <c r="L8088" s="33">
        <v>1</v>
      </c>
      <c r="M8088" s="33">
        <v>1</v>
      </c>
      <c r="N8088" s="33">
        <v>258559.67</v>
      </c>
      <c r="O8088" s="33">
        <v>1654.2</v>
      </c>
      <c r="P8088" s="33">
        <v>4630</v>
      </c>
    </row>
    <row r="8089" spans="1:16">
      <c r="A8089" s="27" t="s">
        <v>1176</v>
      </c>
      <c r="B8089" s="31">
        <v>202501</v>
      </c>
      <c r="C8089" s="27" t="s">
        <v>137</v>
      </c>
      <c r="D8089" s="27" t="s">
        <v>211</v>
      </c>
      <c r="E8089" s="27" t="s">
        <v>35</v>
      </c>
      <c r="F8089" s="27" t="s">
        <v>262</v>
      </c>
      <c r="G8089" s="33">
        <v>133638.49</v>
      </c>
      <c r="H8089" s="33">
        <v>133638.49</v>
      </c>
      <c r="I8089" s="33">
        <v>6937</v>
      </c>
      <c r="J8089" s="33">
        <v>341</v>
      </c>
      <c r="K8089" s="33">
        <v>7400</v>
      </c>
      <c r="L8089" s="33">
        <v>1</v>
      </c>
      <c r="M8089" s="33">
        <v>1</v>
      </c>
      <c r="N8089" s="33">
        <v>131759.51</v>
      </c>
      <c r="O8089" s="33">
        <v>832.9</v>
      </c>
      <c r="P8089" s="33">
        <v>2223</v>
      </c>
    </row>
    <row r="8090" spans="1:16">
      <c r="A8090" s="27" t="s">
        <v>1176</v>
      </c>
      <c r="B8090" s="31">
        <v>202502</v>
      </c>
      <c r="C8090" s="27" t="s">
        <v>137</v>
      </c>
      <c r="D8090" s="27" t="s">
        <v>211</v>
      </c>
      <c r="E8090" s="27" t="s">
        <v>35</v>
      </c>
      <c r="F8090" s="27" t="s">
        <v>262</v>
      </c>
      <c r="G8090" s="33">
        <v>134829.03</v>
      </c>
      <c r="H8090" s="33">
        <v>134829.03</v>
      </c>
      <c r="I8090" s="33">
        <v>7139</v>
      </c>
      <c r="J8090" s="33">
        <v>354</v>
      </c>
      <c r="K8090" s="33">
        <v>7400</v>
      </c>
      <c r="L8090" s="33">
        <v>1</v>
      </c>
      <c r="M8090" s="33">
        <v>1</v>
      </c>
      <c r="N8090" s="33">
        <v>136100.04</v>
      </c>
      <c r="O8090" s="33">
        <v>766.7</v>
      </c>
      <c r="P8090" s="33">
        <v>2354</v>
      </c>
    </row>
    <row r="8091" spans="1:16">
      <c r="A8091" s="27" t="s">
        <v>1176</v>
      </c>
      <c r="B8091" s="31">
        <v>202503</v>
      </c>
      <c r="C8091" s="27" t="s">
        <v>137</v>
      </c>
      <c r="D8091" s="27" t="s">
        <v>211</v>
      </c>
      <c r="E8091" s="27" t="s">
        <v>35</v>
      </c>
      <c r="F8091" s="27" t="s">
        <v>262</v>
      </c>
      <c r="G8091" s="33">
        <v>182682.23</v>
      </c>
      <c r="H8091" s="33">
        <v>182682.23</v>
      </c>
      <c r="I8091" s="33">
        <v>9625</v>
      </c>
      <c r="J8091" s="33">
        <v>512</v>
      </c>
      <c r="K8091" s="33">
        <v>7400</v>
      </c>
      <c r="L8091" s="33">
        <v>1</v>
      </c>
      <c r="M8091" s="33">
        <v>1</v>
      </c>
      <c r="N8091" s="33">
        <v>170055.78</v>
      </c>
      <c r="O8091" s="33">
        <v>1120.4</v>
      </c>
      <c r="P8091" s="33">
        <v>3150</v>
      </c>
    </row>
    <row r="8092" spans="1:16">
      <c r="A8092" s="27" t="s">
        <v>1176</v>
      </c>
      <c r="B8092" s="31">
        <v>202504</v>
      </c>
      <c r="C8092" s="27" t="s">
        <v>137</v>
      </c>
      <c r="D8092" s="27" t="s">
        <v>211</v>
      </c>
      <c r="E8092" s="27" t="s">
        <v>35</v>
      </c>
      <c r="F8092" s="27" t="s">
        <v>262</v>
      </c>
      <c r="G8092" s="33">
        <v>201403.99</v>
      </c>
      <c r="H8092" s="33">
        <v>201403.99</v>
      </c>
      <c r="I8092" s="33">
        <v>10547</v>
      </c>
      <c r="J8092" s="33">
        <v>590</v>
      </c>
      <c r="K8092" s="33">
        <v>7400</v>
      </c>
      <c r="L8092" s="33">
        <v>1</v>
      </c>
      <c r="M8092" s="33">
        <v>1</v>
      </c>
      <c r="N8092" s="33">
        <v>200633.92</v>
      </c>
      <c r="O8092" s="33">
        <v>1264.4</v>
      </c>
      <c r="P8092" s="33">
        <v>3306</v>
      </c>
    </row>
    <row r="8093" spans="1:16">
      <c r="A8093" s="27" t="s">
        <v>1176</v>
      </c>
      <c r="B8093" s="31">
        <v>202505</v>
      </c>
      <c r="C8093" s="27" t="s">
        <v>137</v>
      </c>
      <c r="D8093" s="27" t="s">
        <v>211</v>
      </c>
      <c r="E8093" s="27" t="s">
        <v>35</v>
      </c>
      <c r="F8093" s="27" t="s">
        <v>262</v>
      </c>
      <c r="G8093" s="33">
        <v>223446.47</v>
      </c>
      <c r="H8093" s="33">
        <v>223446.47</v>
      </c>
      <c r="I8093" s="33">
        <v>11962</v>
      </c>
      <c r="J8093" s="33">
        <v>689</v>
      </c>
      <c r="K8093" s="33">
        <v>7400</v>
      </c>
      <c r="L8093" s="33">
        <v>1</v>
      </c>
      <c r="M8093" s="33">
        <v>1</v>
      </c>
      <c r="N8093" s="33">
        <v>220312.76</v>
      </c>
      <c r="O8093" s="33">
        <v>1358.7</v>
      </c>
      <c r="P8093" s="33">
        <v>3812</v>
      </c>
    </row>
    <row r="8094" spans="1:16">
      <c r="A8094" s="27" t="s">
        <v>1176</v>
      </c>
      <c r="B8094" s="31">
        <v>202506</v>
      </c>
      <c r="C8094" s="27" t="s">
        <v>137</v>
      </c>
      <c r="D8094" s="27" t="s">
        <v>211</v>
      </c>
      <c r="E8094" s="27" t="s">
        <v>35</v>
      </c>
      <c r="F8094" s="27" t="s">
        <v>262</v>
      </c>
      <c r="G8094" s="33">
        <v>234950.56</v>
      </c>
      <c r="H8094" s="33">
        <v>234950.56</v>
      </c>
      <c r="I8094" s="33">
        <v>12296</v>
      </c>
      <c r="J8094" s="33">
        <v>689</v>
      </c>
      <c r="K8094" s="33">
        <v>7400</v>
      </c>
      <c r="L8094" s="33">
        <v>1</v>
      </c>
      <c r="M8094" s="33">
        <v>1</v>
      </c>
      <c r="N8094" s="33">
        <v>215790.6</v>
      </c>
      <c r="O8094" s="33">
        <v>1501.5</v>
      </c>
      <c r="P8094" s="33">
        <v>3997</v>
      </c>
    </row>
    <row r="8095" spans="1:16">
      <c r="A8095" s="27" t="s">
        <v>1176</v>
      </c>
      <c r="B8095" s="31">
        <v>202507</v>
      </c>
      <c r="C8095" s="27" t="s">
        <v>137</v>
      </c>
      <c r="D8095" s="27" t="s">
        <v>211</v>
      </c>
      <c r="E8095" s="27" t="s">
        <v>35</v>
      </c>
      <c r="F8095" s="27" t="s">
        <v>262</v>
      </c>
      <c r="G8095" s="33">
        <v>199522.35</v>
      </c>
      <c r="H8095" s="33">
        <v>199522.35</v>
      </c>
      <c r="I8095" s="33">
        <v>9766</v>
      </c>
      <c r="J8095" s="33">
        <v>563</v>
      </c>
      <c r="K8095" s="33">
        <v>7400</v>
      </c>
      <c r="L8095" s="33">
        <v>1</v>
      </c>
      <c r="M8095" s="33">
        <v>1</v>
      </c>
      <c r="N8095" s="33">
        <v>192358.73</v>
      </c>
      <c r="O8095" s="33">
        <v>1339.3</v>
      </c>
      <c r="P8095" s="33">
        <v>3267</v>
      </c>
    </row>
    <row r="8096" spans="1:16">
      <c r="A8096" s="27" t="s">
        <v>1176</v>
      </c>
      <c r="B8096" s="31">
        <v>202508</v>
      </c>
      <c r="C8096" s="27" t="s">
        <v>137</v>
      </c>
      <c r="D8096" s="27" t="s">
        <v>211</v>
      </c>
      <c r="E8096" s="27" t="s">
        <v>35</v>
      </c>
      <c r="F8096" s="27" t="s">
        <v>262</v>
      </c>
      <c r="G8096" s="33">
        <v>187381.91</v>
      </c>
      <c r="H8096" s="33">
        <v>187381.91</v>
      </c>
      <c r="I8096" s="33">
        <v>9798</v>
      </c>
      <c r="J8096" s="33">
        <v>461</v>
      </c>
      <c r="K8096" s="33">
        <v>7400</v>
      </c>
      <c r="L8096" s="33">
        <v>1</v>
      </c>
      <c r="M8096" s="33">
        <v>1</v>
      </c>
      <c r="N8096" s="33">
        <v>185744.03</v>
      </c>
      <c r="O8096" s="33">
        <v>1075.2</v>
      </c>
      <c r="P8096" s="33">
        <v>3115</v>
      </c>
    </row>
    <row r="8097" spans="1:16">
      <c r="A8097" s="27" t="s">
        <v>1176</v>
      </c>
      <c r="B8097" s="31">
        <v>202509</v>
      </c>
      <c r="C8097" s="27" t="s">
        <v>137</v>
      </c>
      <c r="D8097" s="27" t="s">
        <v>211</v>
      </c>
      <c r="E8097" s="27" t="s">
        <v>35</v>
      </c>
      <c r="F8097" s="27" t="s">
        <v>262</v>
      </c>
      <c r="G8097" s="33">
        <v>183123.13</v>
      </c>
      <c r="H8097" s="33">
        <v>183123.13</v>
      </c>
      <c r="I8097" s="33">
        <v>9259</v>
      </c>
      <c r="J8097" s="33">
        <v>472</v>
      </c>
      <c r="K8097" s="33">
        <v>7400</v>
      </c>
      <c r="L8097" s="33">
        <v>1</v>
      </c>
      <c r="M8097" s="33">
        <v>1</v>
      </c>
      <c r="N8097" s="33">
        <v>179057.98</v>
      </c>
      <c r="O8097" s="33">
        <v>1066.9</v>
      </c>
      <c r="P8097" s="33">
        <v>2975</v>
      </c>
    </row>
    <row r="8098" spans="1:16">
      <c r="A8098" s="27" t="s">
        <v>1176</v>
      </c>
      <c r="B8098" s="31">
        <v>202510</v>
      </c>
      <c r="C8098" s="27" t="s">
        <v>137</v>
      </c>
      <c r="D8098" s="27" t="s">
        <v>211</v>
      </c>
      <c r="E8098" s="27" t="s">
        <v>35</v>
      </c>
      <c r="F8098" s="27" t="s">
        <v>262</v>
      </c>
      <c r="G8098" s="33">
        <v>200094.13</v>
      </c>
      <c r="H8098" s="33">
        <v>200094.13</v>
      </c>
      <c r="I8098" s="33">
        <v>9127</v>
      </c>
      <c r="J8098" s="33">
        <v>462</v>
      </c>
      <c r="K8098" s="33">
        <v>7400</v>
      </c>
      <c r="L8098" s="33">
        <v>1</v>
      </c>
      <c r="M8098" s="33">
        <v>1</v>
      </c>
      <c r="N8098" s="33">
        <v>197187.82</v>
      </c>
      <c r="O8098" s="33">
        <v>1259.2</v>
      </c>
      <c r="P8098" s="33">
        <v>3095</v>
      </c>
    </row>
    <row r="8099" spans="1:16">
      <c r="A8099" s="27" t="s">
        <v>1176</v>
      </c>
      <c r="B8099" s="31">
        <v>202511</v>
      </c>
      <c r="C8099" s="27" t="s">
        <v>137</v>
      </c>
      <c r="D8099" s="27" t="s">
        <v>211</v>
      </c>
      <c r="E8099" s="27" t="s">
        <v>35</v>
      </c>
      <c r="F8099" s="27" t="s">
        <v>262</v>
      </c>
      <c r="G8099" s="33">
        <v>240580.1</v>
      </c>
      <c r="H8099" s="33">
        <v>240580.1</v>
      </c>
      <c r="I8099" s="33">
        <v>12268</v>
      </c>
      <c r="J8099" s="33">
        <v>644</v>
      </c>
      <c r="K8099" s="33">
        <v>7400</v>
      </c>
      <c r="L8099" s="33">
        <v>1</v>
      </c>
      <c r="M8099" s="33">
        <v>1</v>
      </c>
      <c r="N8099" s="33">
        <v>238584.15</v>
      </c>
      <c r="O8099" s="33">
        <v>1537.1</v>
      </c>
      <c r="P8099" s="33">
        <v>3956</v>
      </c>
    </row>
    <row r="8100" spans="1:16">
      <c r="A8100" s="27" t="s">
        <v>1176</v>
      </c>
      <c r="B8100" s="31">
        <v>202512</v>
      </c>
      <c r="C8100" s="27" t="s">
        <v>137</v>
      </c>
      <c r="D8100" s="27" t="s">
        <v>211</v>
      </c>
      <c r="E8100" s="27" t="s">
        <v>35</v>
      </c>
      <c r="F8100" s="27" t="s">
        <v>262</v>
      </c>
      <c r="G8100" s="33">
        <v>296944.87</v>
      </c>
      <c r="H8100" s="33">
        <v>296944.87</v>
      </c>
      <c r="I8100" s="33">
        <v>14730</v>
      </c>
      <c r="J8100" s="33">
        <v>764</v>
      </c>
      <c r="K8100" s="33">
        <v>7400</v>
      </c>
      <c r="L8100" s="33">
        <v>1</v>
      </c>
      <c r="M8100" s="33">
        <v>1</v>
      </c>
      <c r="N8100" s="33">
        <v>274590.36</v>
      </c>
      <c r="O8100" s="33">
        <v>1837.4</v>
      </c>
      <c r="P8100" s="33">
        <v>4863</v>
      </c>
    </row>
    <row r="8101" spans="1:16">
      <c r="A8101" s="27" t="s">
        <v>1176</v>
      </c>
      <c r="B8101" s="31">
        <v>202601</v>
      </c>
      <c r="C8101" s="27" t="s">
        <v>137</v>
      </c>
      <c r="D8101" s="27" t="s">
        <v>211</v>
      </c>
      <c r="E8101" s="27" t="s">
        <v>35</v>
      </c>
      <c r="F8101" s="27" t="s">
        <v>262</v>
      </c>
      <c r="G8101" s="33">
        <v>148039.71</v>
      </c>
      <c r="H8101" s="33">
        <v>148039.71</v>
      </c>
      <c r="I8101" s="33">
        <v>7246</v>
      </c>
      <c r="J8101" s="33">
        <v>344</v>
      </c>
      <c r="K8101" s="33">
        <v>7400</v>
      </c>
      <c r="L8101" s="33">
        <v>1</v>
      </c>
      <c r="M8101" s="33">
        <v>1</v>
      </c>
      <c r="N8101" s="33">
        <v>139928.6</v>
      </c>
      <c r="O8101" s="33">
        <v>826.7</v>
      </c>
      <c r="P8101" s="33">
        <v>2409</v>
      </c>
    </row>
    <row r="8102" spans="1:16">
      <c r="A8102" s="27" t="s">
        <v>1176</v>
      </c>
      <c r="B8102" s="31">
        <v>202602</v>
      </c>
      <c r="C8102" s="27" t="s">
        <v>137</v>
      </c>
      <c r="D8102" s="27" t="s">
        <v>211</v>
      </c>
      <c r="E8102" s="27" t="s">
        <v>35</v>
      </c>
      <c r="F8102" s="27" t="s">
        <v>262</v>
      </c>
      <c r="G8102" s="33">
        <v>145298.66</v>
      </c>
      <c r="H8102" s="33">
        <v>145298.66</v>
      </c>
      <c r="I8102" s="33">
        <v>7238</v>
      </c>
      <c r="J8102" s="33">
        <v>385</v>
      </c>
      <c r="K8102" s="33">
        <v>7400</v>
      </c>
      <c r="L8102" s="33">
        <v>1</v>
      </c>
      <c r="M8102" s="33">
        <v>1</v>
      </c>
      <c r="N8102" s="33">
        <v>144538.24</v>
      </c>
      <c r="O8102" s="33">
        <v>896.3</v>
      </c>
      <c r="P8102" s="33">
        <v>2357</v>
      </c>
    </row>
    <row r="8103" spans="1:16">
      <c r="A8103" s="27" t="s">
        <v>1176</v>
      </c>
      <c r="B8103" s="31">
        <v>202603</v>
      </c>
      <c r="C8103" s="27" t="s">
        <v>137</v>
      </c>
      <c r="D8103" s="27" t="s">
        <v>211</v>
      </c>
      <c r="E8103" s="27" t="s">
        <v>35</v>
      </c>
      <c r="F8103" s="27" t="s">
        <v>262</v>
      </c>
      <c r="G8103" s="33">
        <v>192649.52</v>
      </c>
      <c r="H8103" s="33">
        <v>192649.52</v>
      </c>
      <c r="I8103" s="33">
        <v>9236</v>
      </c>
      <c r="J8103" s="33">
        <v>526</v>
      </c>
      <c r="K8103" s="33">
        <v>7400</v>
      </c>
      <c r="L8103" s="33">
        <v>1</v>
      </c>
      <c r="M8103" s="33">
        <v>1</v>
      </c>
      <c r="N8103" s="33">
        <v>180599.23</v>
      </c>
      <c r="O8103" s="33">
        <v>1279.4</v>
      </c>
      <c r="P8103" s="33">
        <v>3016</v>
      </c>
    </row>
    <row r="8104" spans="1:16">
      <c r="A8104" s="27" t="s">
        <v>1176</v>
      </c>
      <c r="B8104" s="31">
        <v>202604</v>
      </c>
      <c r="C8104" s="27" t="s">
        <v>137</v>
      </c>
      <c r="D8104" s="27" t="s">
        <v>211</v>
      </c>
      <c r="E8104" s="27" t="s">
        <v>35</v>
      </c>
      <c r="F8104" s="27" t="s">
        <v>262</v>
      </c>
      <c r="G8104" s="33">
        <v>226932.29</v>
      </c>
      <c r="H8104" s="33">
        <v>226932.29</v>
      </c>
      <c r="I8104" s="33">
        <v>11598</v>
      </c>
      <c r="J8104" s="33">
        <v>652</v>
      </c>
      <c r="K8104" s="33">
        <v>7400</v>
      </c>
      <c r="L8104" s="33">
        <v>1</v>
      </c>
      <c r="M8104" s="33">
        <v>1</v>
      </c>
      <c r="N8104" s="33">
        <v>213073.22</v>
      </c>
      <c r="O8104" s="33">
        <v>1514.5</v>
      </c>
      <c r="P8104" s="33">
        <v>3575</v>
      </c>
    </row>
    <row r="8105" spans="1:16">
      <c r="A8105" s="27" t="s">
        <v>1176</v>
      </c>
      <c r="B8105" s="31">
        <v>202605</v>
      </c>
      <c r="C8105" s="27" t="s">
        <v>137</v>
      </c>
      <c r="D8105" s="27" t="s">
        <v>211</v>
      </c>
      <c r="E8105" s="27" t="s">
        <v>35</v>
      </c>
      <c r="F8105" s="27" t="s">
        <v>262</v>
      </c>
      <c r="G8105" s="33">
        <v>246225.88</v>
      </c>
      <c r="H8105" s="33">
        <v>246225.88</v>
      </c>
      <c r="I8105" s="33">
        <v>11857</v>
      </c>
      <c r="J8105" s="33">
        <v>577</v>
      </c>
      <c r="K8105" s="33">
        <v>7400</v>
      </c>
      <c r="L8105" s="33">
        <v>1</v>
      </c>
      <c r="M8105" s="33">
        <v>1</v>
      </c>
      <c r="N8105" s="33">
        <v>233972.15</v>
      </c>
      <c r="O8105" s="33">
        <v>1506.8</v>
      </c>
      <c r="P8105" s="33">
        <v>3972</v>
      </c>
    </row>
    <row r="8106" spans="1:16">
      <c r="A8106" s="27" t="s">
        <v>1176</v>
      </c>
      <c r="B8106" s="31">
        <v>202606</v>
      </c>
      <c r="C8106" s="27" t="s">
        <v>137</v>
      </c>
      <c r="D8106" s="27" t="s">
        <v>211</v>
      </c>
      <c r="E8106" s="27" t="s">
        <v>35</v>
      </c>
      <c r="F8106" s="27" t="s">
        <v>262</v>
      </c>
      <c r="G8106" s="33">
        <v>222218.02</v>
      </c>
      <c r="H8106" s="33">
        <v>222218.02</v>
      </c>
      <c r="I8106" s="33">
        <v>11191</v>
      </c>
      <c r="J8106" s="33">
        <v>627</v>
      </c>
      <c r="K8106" s="33">
        <v>7400</v>
      </c>
      <c r="L8106" s="33">
        <v>1</v>
      </c>
      <c r="M8106" s="33">
        <v>1</v>
      </c>
      <c r="N8106" s="33">
        <v>229169.62</v>
      </c>
      <c r="O8106" s="33">
        <v>1331.1</v>
      </c>
      <c r="P8106" s="33">
        <v>3527</v>
      </c>
    </row>
    <row r="8107" spans="1:16">
      <c r="A8107" s="27" t="s">
        <v>1176</v>
      </c>
      <c r="B8107" s="31">
        <v>202607</v>
      </c>
      <c r="C8107" s="27" t="s">
        <v>137</v>
      </c>
      <c r="D8107" s="27" t="s">
        <v>211</v>
      </c>
      <c r="E8107" s="27" t="s">
        <v>35</v>
      </c>
      <c r="F8107" s="27" t="s">
        <v>262</v>
      </c>
      <c r="G8107" s="33">
        <v>207489.62</v>
      </c>
      <c r="H8107" s="33">
        <v>207489.62</v>
      </c>
      <c r="I8107" s="33">
        <v>10059</v>
      </c>
      <c r="J8107" s="33">
        <v>427</v>
      </c>
      <c r="K8107" s="33">
        <v>7400</v>
      </c>
      <c r="L8107" s="33">
        <v>1</v>
      </c>
      <c r="M8107" s="33">
        <v>1</v>
      </c>
      <c r="N8107" s="33">
        <v>204284.97</v>
      </c>
      <c r="O8107" s="33">
        <v>1292.4</v>
      </c>
      <c r="P8107" s="33">
        <v>3257</v>
      </c>
    </row>
    <row r="8108" spans="1:16">
      <c r="A8108" s="27" t="s">
        <v>1180</v>
      </c>
      <c r="B8108" s="31">
        <v>202408</v>
      </c>
      <c r="C8108" s="27" t="s">
        <v>137</v>
      </c>
      <c r="D8108" s="27" t="s">
        <v>211</v>
      </c>
      <c r="E8108" s="27" t="s">
        <v>35</v>
      </c>
      <c r="F8108" s="27" t="s">
        <v>257</v>
      </c>
      <c r="G8108" s="33">
        <v>348734.17</v>
      </c>
      <c r="H8108" s="33">
        <v>348734.17</v>
      </c>
      <c r="I8108" s="33">
        <v>8836</v>
      </c>
      <c r="J8108" s="33">
        <v>644</v>
      </c>
      <c r="K8108" s="33">
        <v>11400</v>
      </c>
      <c r="L8108" s="33">
        <v>1</v>
      </c>
      <c r="M8108" s="33">
        <v>1</v>
      </c>
      <c r="N8108" s="33">
        <v>320652.07</v>
      </c>
      <c r="O8108" s="33">
        <v>1979</v>
      </c>
      <c r="P8108" s="33">
        <v>3601</v>
      </c>
    </row>
    <row r="8109" spans="1:16">
      <c r="A8109" s="27" t="s">
        <v>1180</v>
      </c>
      <c r="B8109" s="31">
        <v>202409</v>
      </c>
      <c r="C8109" s="27" t="s">
        <v>137</v>
      </c>
      <c r="D8109" s="27" t="s">
        <v>211</v>
      </c>
      <c r="E8109" s="27" t="s">
        <v>35</v>
      </c>
      <c r="F8109" s="27" t="s">
        <v>257</v>
      </c>
      <c r="G8109" s="33">
        <v>300967.99</v>
      </c>
      <c r="H8109" s="33">
        <v>300967.99</v>
      </c>
      <c r="I8109" s="33">
        <v>7513</v>
      </c>
      <c r="J8109" s="33">
        <v>585</v>
      </c>
      <c r="K8109" s="33">
        <v>11400</v>
      </c>
      <c r="L8109" s="33">
        <v>1</v>
      </c>
      <c r="M8109" s="33">
        <v>1</v>
      </c>
      <c r="N8109" s="33">
        <v>309109.87</v>
      </c>
      <c r="O8109" s="33">
        <v>1665.7</v>
      </c>
      <c r="P8109" s="33">
        <v>3042</v>
      </c>
    </row>
    <row r="8110" spans="1:16">
      <c r="A8110" s="27" t="s">
        <v>1180</v>
      </c>
      <c r="B8110" s="31">
        <v>202410</v>
      </c>
      <c r="C8110" s="27" t="s">
        <v>137</v>
      </c>
      <c r="D8110" s="27" t="s">
        <v>211</v>
      </c>
      <c r="E8110" s="27" t="s">
        <v>35</v>
      </c>
      <c r="F8110" s="27" t="s">
        <v>257</v>
      </c>
      <c r="G8110" s="33">
        <v>353453.03</v>
      </c>
      <c r="H8110" s="33">
        <v>353453.03</v>
      </c>
      <c r="I8110" s="33">
        <v>9214</v>
      </c>
      <c r="J8110" s="33">
        <v>692</v>
      </c>
      <c r="K8110" s="33">
        <v>11400</v>
      </c>
      <c r="L8110" s="33">
        <v>1</v>
      </c>
      <c r="M8110" s="33">
        <v>1</v>
      </c>
      <c r="N8110" s="33">
        <v>340407.63</v>
      </c>
      <c r="O8110" s="33">
        <v>1958.4</v>
      </c>
      <c r="P8110" s="33">
        <v>3915</v>
      </c>
    </row>
    <row r="8111" spans="1:16">
      <c r="A8111" s="27" t="s">
        <v>1180</v>
      </c>
      <c r="B8111" s="31">
        <v>202411</v>
      </c>
      <c r="C8111" s="27" t="s">
        <v>137</v>
      </c>
      <c r="D8111" s="27" t="s">
        <v>211</v>
      </c>
      <c r="E8111" s="27" t="s">
        <v>35</v>
      </c>
      <c r="F8111" s="27" t="s">
        <v>257</v>
      </c>
      <c r="G8111" s="33">
        <v>398373.11</v>
      </c>
      <c r="H8111" s="33">
        <v>398373.11</v>
      </c>
      <c r="I8111" s="33">
        <v>10224</v>
      </c>
      <c r="J8111" s="33">
        <v>830</v>
      </c>
      <c r="K8111" s="33">
        <v>11400</v>
      </c>
      <c r="L8111" s="33">
        <v>1</v>
      </c>
      <c r="M8111" s="33">
        <v>1</v>
      </c>
      <c r="N8111" s="33">
        <v>411870.6</v>
      </c>
      <c r="O8111" s="33">
        <v>2239</v>
      </c>
      <c r="P8111" s="33">
        <v>4122</v>
      </c>
    </row>
    <row r="8112" spans="1:16">
      <c r="A8112" s="27" t="s">
        <v>1180</v>
      </c>
      <c r="B8112" s="31">
        <v>202412</v>
      </c>
      <c r="C8112" s="27" t="s">
        <v>137</v>
      </c>
      <c r="D8112" s="27" t="s">
        <v>211</v>
      </c>
      <c r="E8112" s="27" t="s">
        <v>35</v>
      </c>
      <c r="F8112" s="27" t="s">
        <v>257</v>
      </c>
      <c r="G8112" s="33">
        <v>443424.73</v>
      </c>
      <c r="H8112" s="33">
        <v>443424.73</v>
      </c>
      <c r="I8112" s="33">
        <v>11036</v>
      </c>
      <c r="J8112" s="33">
        <v>868</v>
      </c>
      <c r="K8112" s="33">
        <v>11400</v>
      </c>
      <c r="L8112" s="33">
        <v>1</v>
      </c>
      <c r="M8112" s="33">
        <v>1</v>
      </c>
      <c r="N8112" s="33">
        <v>474028.55</v>
      </c>
      <c r="O8112" s="33">
        <v>2435.2</v>
      </c>
      <c r="P8112" s="33">
        <v>4510</v>
      </c>
    </row>
    <row r="8113" spans="1:16">
      <c r="A8113" s="27" t="s">
        <v>1180</v>
      </c>
      <c r="B8113" s="31">
        <v>202501</v>
      </c>
      <c r="C8113" s="27" t="s">
        <v>137</v>
      </c>
      <c r="D8113" s="27" t="s">
        <v>211</v>
      </c>
      <c r="E8113" s="27" t="s">
        <v>35</v>
      </c>
      <c r="F8113" s="27" t="s">
        <v>257</v>
      </c>
      <c r="G8113" s="33">
        <v>271157.63</v>
      </c>
      <c r="H8113" s="33">
        <v>271157.63</v>
      </c>
      <c r="I8113" s="33">
        <v>7021</v>
      </c>
      <c r="J8113" s="33">
        <v>634</v>
      </c>
      <c r="K8113" s="33">
        <v>11400</v>
      </c>
      <c r="L8113" s="33">
        <v>1</v>
      </c>
      <c r="M8113" s="33">
        <v>1</v>
      </c>
      <c r="N8113" s="33">
        <v>241560.37</v>
      </c>
      <c r="O8113" s="33">
        <v>1454.9</v>
      </c>
      <c r="P8113" s="33">
        <v>2891</v>
      </c>
    </row>
    <row r="8114" spans="1:16">
      <c r="A8114" s="27" t="s">
        <v>1180</v>
      </c>
      <c r="B8114" s="31">
        <v>202502</v>
      </c>
      <c r="C8114" s="27" t="s">
        <v>137</v>
      </c>
      <c r="D8114" s="27" t="s">
        <v>211</v>
      </c>
      <c r="E8114" s="27" t="s">
        <v>35</v>
      </c>
      <c r="F8114" s="27" t="s">
        <v>257</v>
      </c>
      <c r="G8114" s="33">
        <v>224912.19</v>
      </c>
      <c r="H8114" s="33">
        <v>224912.19</v>
      </c>
      <c r="I8114" s="33">
        <v>5514</v>
      </c>
      <c r="J8114" s="33">
        <v>482</v>
      </c>
      <c r="K8114" s="33">
        <v>11400</v>
      </c>
      <c r="L8114" s="33">
        <v>1</v>
      </c>
      <c r="M8114" s="33">
        <v>1</v>
      </c>
      <c r="N8114" s="33">
        <v>249518.04</v>
      </c>
      <c r="O8114" s="33">
        <v>1153</v>
      </c>
      <c r="P8114" s="33">
        <v>2280</v>
      </c>
    </row>
    <row r="8115" spans="1:16">
      <c r="A8115" s="27" t="s">
        <v>1180</v>
      </c>
      <c r="B8115" s="31">
        <v>202503</v>
      </c>
      <c r="C8115" s="27" t="s">
        <v>137</v>
      </c>
      <c r="D8115" s="27" t="s">
        <v>211</v>
      </c>
      <c r="E8115" s="27" t="s">
        <v>35</v>
      </c>
      <c r="F8115" s="27" t="s">
        <v>257</v>
      </c>
      <c r="G8115" s="33">
        <v>342316.88</v>
      </c>
      <c r="H8115" s="33">
        <v>342316.88</v>
      </c>
      <c r="I8115" s="33">
        <v>8473</v>
      </c>
      <c r="J8115" s="33">
        <v>529</v>
      </c>
      <c r="K8115" s="33">
        <v>11400</v>
      </c>
      <c r="L8115" s="33">
        <v>1</v>
      </c>
      <c r="M8115" s="33">
        <v>1</v>
      </c>
      <c r="N8115" s="33">
        <v>311770.56</v>
      </c>
      <c r="O8115" s="33">
        <v>2184.9</v>
      </c>
      <c r="P8115" s="33">
        <v>3586</v>
      </c>
    </row>
    <row r="8116" spans="1:16">
      <c r="A8116" s="27" t="s">
        <v>1180</v>
      </c>
      <c r="B8116" s="31">
        <v>202504</v>
      </c>
      <c r="C8116" s="27" t="s">
        <v>137</v>
      </c>
      <c r="D8116" s="27" t="s">
        <v>211</v>
      </c>
      <c r="E8116" s="27" t="s">
        <v>35</v>
      </c>
      <c r="F8116" s="27" t="s">
        <v>257</v>
      </c>
      <c r="G8116" s="33">
        <v>379350.97</v>
      </c>
      <c r="H8116" s="33">
        <v>379350.97</v>
      </c>
      <c r="I8116" s="33">
        <v>9146</v>
      </c>
      <c r="J8116" s="33">
        <v>636</v>
      </c>
      <c r="K8116" s="33">
        <v>11400</v>
      </c>
      <c r="L8116" s="33">
        <v>1</v>
      </c>
      <c r="M8116" s="33">
        <v>1</v>
      </c>
      <c r="N8116" s="33">
        <v>367830.79</v>
      </c>
      <c r="O8116" s="33">
        <v>2057.5</v>
      </c>
      <c r="P8116" s="33">
        <v>3906</v>
      </c>
    </row>
    <row r="8117" spans="1:16">
      <c r="A8117" s="27" t="s">
        <v>1180</v>
      </c>
      <c r="B8117" s="31">
        <v>202505</v>
      </c>
      <c r="C8117" s="27" t="s">
        <v>137</v>
      </c>
      <c r="D8117" s="27" t="s">
        <v>211</v>
      </c>
      <c r="E8117" s="27" t="s">
        <v>35</v>
      </c>
      <c r="F8117" s="27" t="s">
        <v>257</v>
      </c>
      <c r="G8117" s="33">
        <v>433922.54</v>
      </c>
      <c r="H8117" s="33">
        <v>433922.54</v>
      </c>
      <c r="I8117" s="33">
        <v>11077</v>
      </c>
      <c r="J8117" s="33">
        <v>669</v>
      </c>
      <c r="K8117" s="33">
        <v>11400</v>
      </c>
      <c r="L8117" s="33">
        <v>1</v>
      </c>
      <c r="M8117" s="33">
        <v>1</v>
      </c>
      <c r="N8117" s="33">
        <v>403908.85</v>
      </c>
      <c r="O8117" s="33">
        <v>2395.1</v>
      </c>
      <c r="P8117" s="33">
        <v>4396</v>
      </c>
    </row>
    <row r="8118" spans="1:16">
      <c r="A8118" s="27" t="s">
        <v>1180</v>
      </c>
      <c r="B8118" s="31">
        <v>202506</v>
      </c>
      <c r="C8118" s="27" t="s">
        <v>137</v>
      </c>
      <c r="D8118" s="27" t="s">
        <v>211</v>
      </c>
      <c r="E8118" s="27" t="s">
        <v>35</v>
      </c>
      <c r="F8118" s="27" t="s">
        <v>257</v>
      </c>
      <c r="G8118" s="33">
        <v>419262.73</v>
      </c>
      <c r="H8118" s="33">
        <v>419262.73</v>
      </c>
      <c r="I8118" s="33">
        <v>10776</v>
      </c>
      <c r="J8118" s="33">
        <v>707</v>
      </c>
      <c r="K8118" s="33">
        <v>11400</v>
      </c>
      <c r="L8118" s="33">
        <v>1</v>
      </c>
      <c r="M8118" s="33">
        <v>1</v>
      </c>
      <c r="N8118" s="33">
        <v>395618.19</v>
      </c>
      <c r="O8118" s="33">
        <v>2323.7</v>
      </c>
      <c r="P8118" s="33">
        <v>4418</v>
      </c>
    </row>
    <row r="8119" spans="1:16">
      <c r="A8119" s="27" t="s">
        <v>1180</v>
      </c>
      <c r="B8119" s="31">
        <v>202507</v>
      </c>
      <c r="C8119" s="27" t="s">
        <v>137</v>
      </c>
      <c r="D8119" s="27" t="s">
        <v>211</v>
      </c>
      <c r="E8119" s="27" t="s">
        <v>35</v>
      </c>
      <c r="F8119" s="27" t="s">
        <v>257</v>
      </c>
      <c r="G8119" s="33">
        <v>369067.87</v>
      </c>
      <c r="H8119" s="33">
        <v>369067.87</v>
      </c>
      <c r="I8119" s="33">
        <v>8796</v>
      </c>
      <c r="J8119" s="33">
        <v>689</v>
      </c>
      <c r="K8119" s="33">
        <v>11400</v>
      </c>
      <c r="L8119" s="33">
        <v>1</v>
      </c>
      <c r="M8119" s="33">
        <v>1</v>
      </c>
      <c r="N8119" s="33">
        <v>352659.53</v>
      </c>
      <c r="O8119" s="33">
        <v>1948.8</v>
      </c>
      <c r="P8119" s="33">
        <v>3715</v>
      </c>
    </row>
    <row r="8120" spans="1:16">
      <c r="A8120" s="27" t="s">
        <v>1180</v>
      </c>
      <c r="B8120" s="31">
        <v>202508</v>
      </c>
      <c r="C8120" s="27" t="s">
        <v>137</v>
      </c>
      <c r="D8120" s="27" t="s">
        <v>211</v>
      </c>
      <c r="E8120" s="27" t="s">
        <v>35</v>
      </c>
      <c r="F8120" s="27" t="s">
        <v>257</v>
      </c>
      <c r="G8120" s="33">
        <v>365721.55</v>
      </c>
      <c r="H8120" s="33">
        <v>365721.55</v>
      </c>
      <c r="I8120" s="33">
        <v>9696</v>
      </c>
      <c r="J8120" s="33">
        <v>730</v>
      </c>
      <c r="K8120" s="33">
        <v>11400</v>
      </c>
      <c r="L8120" s="33">
        <v>1</v>
      </c>
      <c r="M8120" s="33">
        <v>1</v>
      </c>
      <c r="N8120" s="33">
        <v>340532.5</v>
      </c>
      <c r="O8120" s="33">
        <v>2209.2</v>
      </c>
      <c r="P8120" s="33">
        <v>3808</v>
      </c>
    </row>
    <row r="8121" spans="1:16">
      <c r="A8121" s="27" t="s">
        <v>1180</v>
      </c>
      <c r="B8121" s="31">
        <v>202509</v>
      </c>
      <c r="C8121" s="27" t="s">
        <v>137</v>
      </c>
      <c r="D8121" s="27" t="s">
        <v>211</v>
      </c>
      <c r="E8121" s="27" t="s">
        <v>35</v>
      </c>
      <c r="F8121" s="27" t="s">
        <v>257</v>
      </c>
      <c r="G8121" s="33">
        <v>353773.23</v>
      </c>
      <c r="H8121" s="33">
        <v>353773.23</v>
      </c>
      <c r="I8121" s="33">
        <v>8671</v>
      </c>
      <c r="J8121" s="33">
        <v>701</v>
      </c>
      <c r="K8121" s="33">
        <v>11400</v>
      </c>
      <c r="L8121" s="33">
        <v>1</v>
      </c>
      <c r="M8121" s="33">
        <v>1</v>
      </c>
      <c r="N8121" s="33">
        <v>328274.68</v>
      </c>
      <c r="O8121" s="33">
        <v>2077.2</v>
      </c>
      <c r="P8121" s="33">
        <v>3663</v>
      </c>
    </row>
    <row r="8122" spans="1:16">
      <c r="A8122" s="27" t="s">
        <v>1180</v>
      </c>
      <c r="B8122" s="31">
        <v>202510</v>
      </c>
      <c r="C8122" s="27" t="s">
        <v>137</v>
      </c>
      <c r="D8122" s="27" t="s">
        <v>211</v>
      </c>
      <c r="E8122" s="27" t="s">
        <v>35</v>
      </c>
      <c r="F8122" s="27" t="s">
        <v>257</v>
      </c>
      <c r="G8122" s="33">
        <v>393357.14</v>
      </c>
      <c r="H8122" s="33">
        <v>393357.14</v>
      </c>
      <c r="I8122" s="33">
        <v>10789</v>
      </c>
      <c r="J8122" s="33">
        <v>732</v>
      </c>
      <c r="K8122" s="33">
        <v>11400</v>
      </c>
      <c r="L8122" s="33">
        <v>1</v>
      </c>
      <c r="M8122" s="33">
        <v>1</v>
      </c>
      <c r="N8122" s="33">
        <v>361512.91</v>
      </c>
      <c r="O8122" s="33">
        <v>2176.3</v>
      </c>
      <c r="P8122" s="33">
        <v>4125</v>
      </c>
    </row>
    <row r="8123" spans="1:16">
      <c r="A8123" s="27" t="s">
        <v>1180</v>
      </c>
      <c r="B8123" s="31">
        <v>202511</v>
      </c>
      <c r="C8123" s="27" t="s">
        <v>137</v>
      </c>
      <c r="D8123" s="27" t="s">
        <v>211</v>
      </c>
      <c r="E8123" s="27" t="s">
        <v>35</v>
      </c>
      <c r="F8123" s="27" t="s">
        <v>257</v>
      </c>
      <c r="G8123" s="33">
        <v>473159.85</v>
      </c>
      <c r="H8123" s="33">
        <v>473159.85</v>
      </c>
      <c r="I8123" s="33">
        <v>12355</v>
      </c>
      <c r="J8123" s="33">
        <v>1000</v>
      </c>
      <c r="K8123" s="33">
        <v>11400</v>
      </c>
      <c r="L8123" s="33">
        <v>1</v>
      </c>
      <c r="M8123" s="33">
        <v>1</v>
      </c>
      <c r="N8123" s="33">
        <v>437406.58</v>
      </c>
      <c r="O8123" s="33">
        <v>2646.5</v>
      </c>
      <c r="P8123" s="33">
        <v>4926</v>
      </c>
    </row>
    <row r="8124" spans="1:16">
      <c r="A8124" s="27" t="s">
        <v>1180</v>
      </c>
      <c r="B8124" s="31">
        <v>202512</v>
      </c>
      <c r="C8124" s="27" t="s">
        <v>137</v>
      </c>
      <c r="D8124" s="27" t="s">
        <v>211</v>
      </c>
      <c r="E8124" s="27" t="s">
        <v>35</v>
      </c>
      <c r="F8124" s="27" t="s">
        <v>257</v>
      </c>
      <c r="G8124" s="33">
        <v>479881.82</v>
      </c>
      <c r="H8124" s="33">
        <v>479881.82</v>
      </c>
      <c r="I8124" s="33">
        <v>12139</v>
      </c>
      <c r="J8124" s="33">
        <v>1024</v>
      </c>
      <c r="K8124" s="33">
        <v>11400</v>
      </c>
      <c r="L8124" s="33">
        <v>1</v>
      </c>
      <c r="M8124" s="33">
        <v>1</v>
      </c>
      <c r="N8124" s="33">
        <v>503418.32</v>
      </c>
      <c r="O8124" s="33">
        <v>2909.2</v>
      </c>
      <c r="P8124" s="33">
        <v>4970</v>
      </c>
    </row>
    <row r="8125" spans="1:16">
      <c r="A8125" s="27" t="s">
        <v>1180</v>
      </c>
      <c r="B8125" s="31">
        <v>202601</v>
      </c>
      <c r="C8125" s="27" t="s">
        <v>137</v>
      </c>
      <c r="D8125" s="27" t="s">
        <v>211</v>
      </c>
      <c r="E8125" s="27" t="s">
        <v>35</v>
      </c>
      <c r="F8125" s="27" t="s">
        <v>257</v>
      </c>
      <c r="G8125" s="33">
        <v>255511.57</v>
      </c>
      <c r="H8125" s="33">
        <v>255511.57</v>
      </c>
      <c r="I8125" s="33">
        <v>6868</v>
      </c>
      <c r="J8125" s="33">
        <v>488</v>
      </c>
      <c r="K8125" s="33">
        <v>11400</v>
      </c>
      <c r="L8125" s="33">
        <v>1</v>
      </c>
      <c r="M8125" s="33">
        <v>1</v>
      </c>
      <c r="N8125" s="33">
        <v>256537.12</v>
      </c>
      <c r="O8125" s="33">
        <v>1496.7</v>
      </c>
      <c r="P8125" s="33">
        <v>2675</v>
      </c>
    </row>
    <row r="8126" spans="1:16">
      <c r="A8126" s="27" t="s">
        <v>1180</v>
      </c>
      <c r="B8126" s="31">
        <v>202602</v>
      </c>
      <c r="C8126" s="27" t="s">
        <v>137</v>
      </c>
      <c r="D8126" s="27" t="s">
        <v>211</v>
      </c>
      <c r="E8126" s="27" t="s">
        <v>35</v>
      </c>
      <c r="F8126" s="27" t="s">
        <v>257</v>
      </c>
      <c r="G8126" s="33">
        <v>247255.88</v>
      </c>
      <c r="H8126" s="33">
        <v>247255.88</v>
      </c>
      <c r="I8126" s="33">
        <v>6661</v>
      </c>
      <c r="J8126" s="33">
        <v>460</v>
      </c>
      <c r="K8126" s="33">
        <v>11400</v>
      </c>
      <c r="L8126" s="33">
        <v>1</v>
      </c>
      <c r="M8126" s="33">
        <v>1</v>
      </c>
      <c r="N8126" s="33">
        <v>264988.16</v>
      </c>
      <c r="O8126" s="33">
        <v>1365.9</v>
      </c>
      <c r="P8126" s="33">
        <v>2681</v>
      </c>
    </row>
    <row r="8127" spans="1:16">
      <c r="A8127" s="27" t="s">
        <v>1180</v>
      </c>
      <c r="B8127" s="31">
        <v>202603</v>
      </c>
      <c r="C8127" s="27" t="s">
        <v>137</v>
      </c>
      <c r="D8127" s="27" t="s">
        <v>211</v>
      </c>
      <c r="E8127" s="27" t="s">
        <v>35</v>
      </c>
      <c r="F8127" s="27" t="s">
        <v>257</v>
      </c>
      <c r="G8127" s="33">
        <v>327858.46</v>
      </c>
      <c r="H8127" s="33">
        <v>327858.46</v>
      </c>
      <c r="I8127" s="33">
        <v>8654</v>
      </c>
      <c r="J8127" s="33">
        <v>736</v>
      </c>
      <c r="K8127" s="33">
        <v>11400</v>
      </c>
      <c r="L8127" s="33">
        <v>1</v>
      </c>
      <c r="M8127" s="33">
        <v>1</v>
      </c>
      <c r="N8127" s="33">
        <v>331100.34</v>
      </c>
      <c r="O8127" s="33">
        <v>1873.7</v>
      </c>
      <c r="P8127" s="33">
        <v>3507</v>
      </c>
    </row>
    <row r="8128" spans="1:16">
      <c r="A8128" s="27" t="s">
        <v>1180</v>
      </c>
      <c r="B8128" s="31">
        <v>202604</v>
      </c>
      <c r="C8128" s="27" t="s">
        <v>137</v>
      </c>
      <c r="D8128" s="27" t="s">
        <v>211</v>
      </c>
      <c r="E8128" s="27" t="s">
        <v>35</v>
      </c>
      <c r="F8128" s="27" t="s">
        <v>257</v>
      </c>
      <c r="G8128" s="33">
        <v>409302.97</v>
      </c>
      <c r="H8128" s="33">
        <v>409302.97</v>
      </c>
      <c r="I8128" s="33">
        <v>10365</v>
      </c>
      <c r="J8128" s="33">
        <v>874</v>
      </c>
      <c r="K8128" s="33">
        <v>11400</v>
      </c>
      <c r="L8128" s="33">
        <v>1</v>
      </c>
      <c r="M8128" s="33">
        <v>1</v>
      </c>
      <c r="N8128" s="33">
        <v>390636.3</v>
      </c>
      <c r="O8128" s="33">
        <v>2123.7</v>
      </c>
      <c r="P8128" s="33">
        <v>4352</v>
      </c>
    </row>
    <row r="8129" spans="1:16">
      <c r="A8129" s="27" t="s">
        <v>1180</v>
      </c>
      <c r="B8129" s="31">
        <v>202605</v>
      </c>
      <c r="C8129" s="27" t="s">
        <v>137</v>
      </c>
      <c r="D8129" s="27" t="s">
        <v>211</v>
      </c>
      <c r="E8129" s="27" t="s">
        <v>35</v>
      </c>
      <c r="F8129" s="27" t="s">
        <v>257</v>
      </c>
      <c r="G8129" s="33">
        <v>418745.35</v>
      </c>
      <c r="H8129" s="33">
        <v>418745.35</v>
      </c>
      <c r="I8129" s="33">
        <v>10266</v>
      </c>
      <c r="J8129" s="33">
        <v>747</v>
      </c>
      <c r="K8129" s="33">
        <v>11400</v>
      </c>
      <c r="L8129" s="33">
        <v>1</v>
      </c>
      <c r="M8129" s="33">
        <v>1</v>
      </c>
      <c r="N8129" s="33">
        <v>428951.2</v>
      </c>
      <c r="O8129" s="33">
        <v>2146.1</v>
      </c>
      <c r="P8129" s="33">
        <v>4389</v>
      </c>
    </row>
    <row r="8130" spans="1:16">
      <c r="A8130" s="27" t="s">
        <v>1180</v>
      </c>
      <c r="B8130" s="31">
        <v>202606</v>
      </c>
      <c r="C8130" s="27" t="s">
        <v>137</v>
      </c>
      <c r="D8130" s="27" t="s">
        <v>211</v>
      </c>
      <c r="E8130" s="27" t="s">
        <v>35</v>
      </c>
      <c r="F8130" s="27" t="s">
        <v>257</v>
      </c>
      <c r="G8130" s="33">
        <v>454586.7</v>
      </c>
      <c r="H8130" s="33">
        <v>454586.7</v>
      </c>
      <c r="I8130" s="33">
        <v>11019</v>
      </c>
      <c r="J8130" s="33">
        <v>808</v>
      </c>
      <c r="K8130" s="33">
        <v>11400</v>
      </c>
      <c r="L8130" s="33">
        <v>1</v>
      </c>
      <c r="M8130" s="33">
        <v>1</v>
      </c>
      <c r="N8130" s="33">
        <v>420146.52</v>
      </c>
      <c r="O8130" s="33">
        <v>2636.9</v>
      </c>
      <c r="P8130" s="33">
        <v>4485</v>
      </c>
    </row>
    <row r="8131" spans="1:16">
      <c r="A8131" s="27" t="s">
        <v>1180</v>
      </c>
      <c r="B8131" s="31">
        <v>202607</v>
      </c>
      <c r="C8131" s="27" t="s">
        <v>137</v>
      </c>
      <c r="D8131" s="27" t="s">
        <v>211</v>
      </c>
      <c r="E8131" s="27" t="s">
        <v>35</v>
      </c>
      <c r="F8131" s="27" t="s">
        <v>257</v>
      </c>
      <c r="G8131" s="33">
        <v>406695.03</v>
      </c>
      <c r="H8131" s="33">
        <v>406695.03</v>
      </c>
      <c r="I8131" s="33">
        <v>10711</v>
      </c>
      <c r="J8131" s="33">
        <v>803</v>
      </c>
      <c r="K8131" s="33">
        <v>11400</v>
      </c>
      <c r="L8131" s="33">
        <v>1</v>
      </c>
      <c r="M8131" s="33">
        <v>1</v>
      </c>
      <c r="N8131" s="33">
        <v>374524.42</v>
      </c>
      <c r="O8131" s="33">
        <v>2344.1</v>
      </c>
      <c r="P8131" s="33">
        <v>4196</v>
      </c>
    </row>
    <row r="8132" spans="1:16">
      <c r="A8132" s="27" t="s">
        <v>1182</v>
      </c>
      <c r="B8132" s="31">
        <v>202408</v>
      </c>
      <c r="C8132" s="27" t="s">
        <v>137</v>
      </c>
      <c r="D8132" s="27" t="s">
        <v>211</v>
      </c>
      <c r="E8132" s="27" t="s">
        <v>35</v>
      </c>
      <c r="F8132" s="27" t="s">
        <v>257</v>
      </c>
      <c r="G8132" s="33">
        <v>294176.46</v>
      </c>
      <c r="H8132" s="33">
        <v>294176.46</v>
      </c>
      <c r="I8132" s="33">
        <v>7945</v>
      </c>
      <c r="J8132" s="33">
        <v>644</v>
      </c>
      <c r="K8132" s="33">
        <v>9000</v>
      </c>
      <c r="L8132" s="33">
        <v>1</v>
      </c>
      <c r="M8132" s="33">
        <v>1</v>
      </c>
      <c r="N8132" s="33">
        <v>266600.93</v>
      </c>
      <c r="O8132" s="33">
        <v>1625.7</v>
      </c>
      <c r="P8132" s="33">
        <v>3316</v>
      </c>
    </row>
    <row r="8133" spans="1:16">
      <c r="A8133" s="27" t="s">
        <v>1182</v>
      </c>
      <c r="B8133" s="31">
        <v>202409</v>
      </c>
      <c r="C8133" s="27" t="s">
        <v>137</v>
      </c>
      <c r="D8133" s="27" t="s">
        <v>211</v>
      </c>
      <c r="E8133" s="27" t="s">
        <v>35</v>
      </c>
      <c r="F8133" s="27" t="s">
        <v>257</v>
      </c>
      <c r="G8133" s="33">
        <v>289183.88</v>
      </c>
      <c r="H8133" s="33">
        <v>289183.88</v>
      </c>
      <c r="I8133" s="33">
        <v>7605</v>
      </c>
      <c r="J8133" s="33">
        <v>526</v>
      </c>
      <c r="K8133" s="33">
        <v>9000</v>
      </c>
      <c r="L8133" s="33">
        <v>1</v>
      </c>
      <c r="M8133" s="33">
        <v>1</v>
      </c>
      <c r="N8133" s="33">
        <v>257004.36</v>
      </c>
      <c r="O8133" s="33">
        <v>1838.1</v>
      </c>
      <c r="P8133" s="33">
        <v>2966</v>
      </c>
    </row>
    <row r="8134" spans="1:16">
      <c r="A8134" s="27" t="s">
        <v>1182</v>
      </c>
      <c r="B8134" s="31">
        <v>202410</v>
      </c>
      <c r="C8134" s="27" t="s">
        <v>137</v>
      </c>
      <c r="D8134" s="27" t="s">
        <v>211</v>
      </c>
      <c r="E8134" s="27" t="s">
        <v>35</v>
      </c>
      <c r="F8134" s="27" t="s">
        <v>257</v>
      </c>
      <c r="G8134" s="33">
        <v>352162.85</v>
      </c>
      <c r="H8134" s="33">
        <v>352162.85</v>
      </c>
      <c r="I8134" s="33">
        <v>8927</v>
      </c>
      <c r="J8134" s="33">
        <v>735</v>
      </c>
      <c r="K8134" s="33">
        <v>9000</v>
      </c>
      <c r="L8134" s="33">
        <v>1</v>
      </c>
      <c r="M8134" s="33">
        <v>1</v>
      </c>
      <c r="N8134" s="33">
        <v>283026.37</v>
      </c>
      <c r="O8134" s="33">
        <v>1873.1</v>
      </c>
      <c r="P8134" s="33">
        <v>3532</v>
      </c>
    </row>
    <row r="8135" spans="1:16">
      <c r="A8135" s="27" t="s">
        <v>1182</v>
      </c>
      <c r="B8135" s="31">
        <v>202411</v>
      </c>
      <c r="C8135" s="27" t="s">
        <v>137</v>
      </c>
      <c r="D8135" s="27" t="s">
        <v>211</v>
      </c>
      <c r="E8135" s="27" t="s">
        <v>35</v>
      </c>
      <c r="F8135" s="27" t="s">
        <v>257</v>
      </c>
      <c r="G8135" s="33">
        <v>370027.81</v>
      </c>
      <c r="H8135" s="33">
        <v>370027.81</v>
      </c>
      <c r="I8135" s="33">
        <v>9843</v>
      </c>
      <c r="J8135" s="33">
        <v>774</v>
      </c>
      <c r="K8135" s="33">
        <v>9000</v>
      </c>
      <c r="L8135" s="33">
        <v>1</v>
      </c>
      <c r="M8135" s="33">
        <v>1</v>
      </c>
      <c r="N8135" s="33">
        <v>342443.09</v>
      </c>
      <c r="O8135" s="33">
        <v>2201.6</v>
      </c>
      <c r="P8135" s="33">
        <v>3917</v>
      </c>
    </row>
    <row r="8136" spans="1:16">
      <c r="A8136" s="27" t="s">
        <v>1182</v>
      </c>
      <c r="B8136" s="31">
        <v>202412</v>
      </c>
      <c r="C8136" s="27" t="s">
        <v>137</v>
      </c>
      <c r="D8136" s="27" t="s">
        <v>211</v>
      </c>
      <c r="E8136" s="27" t="s">
        <v>35</v>
      </c>
      <c r="F8136" s="27" t="s">
        <v>257</v>
      </c>
      <c r="G8136" s="33">
        <v>459314.34</v>
      </c>
      <c r="H8136" s="33">
        <v>459314.34</v>
      </c>
      <c r="I8136" s="33">
        <v>11393</v>
      </c>
      <c r="J8136" s="33">
        <v>915</v>
      </c>
      <c r="K8136" s="33">
        <v>9000</v>
      </c>
      <c r="L8136" s="33">
        <v>1</v>
      </c>
      <c r="M8136" s="33">
        <v>1</v>
      </c>
      <c r="N8136" s="33">
        <v>394123.29</v>
      </c>
      <c r="O8136" s="33">
        <v>2452.1</v>
      </c>
      <c r="P8136" s="33">
        <v>4749</v>
      </c>
    </row>
    <row r="8137" spans="1:16">
      <c r="A8137" s="27" t="s">
        <v>1182</v>
      </c>
      <c r="B8137" s="31">
        <v>202501</v>
      </c>
      <c r="C8137" s="27" t="s">
        <v>137</v>
      </c>
      <c r="D8137" s="27" t="s">
        <v>211</v>
      </c>
      <c r="E8137" s="27" t="s">
        <v>35</v>
      </c>
      <c r="F8137" s="27" t="s">
        <v>257</v>
      </c>
      <c r="G8137" s="33">
        <v>259102.7</v>
      </c>
      <c r="H8137" s="33">
        <v>259102.7</v>
      </c>
      <c r="I8137" s="33">
        <v>6334</v>
      </c>
      <c r="J8137" s="33">
        <v>546</v>
      </c>
      <c r="K8137" s="33">
        <v>9000</v>
      </c>
      <c r="L8137" s="33">
        <v>1</v>
      </c>
      <c r="M8137" s="33">
        <v>1</v>
      </c>
      <c r="N8137" s="33">
        <v>200841.43</v>
      </c>
      <c r="O8137" s="33">
        <v>1576</v>
      </c>
      <c r="P8137" s="33">
        <v>2642</v>
      </c>
    </row>
    <row r="8138" spans="1:16">
      <c r="A8138" s="27" t="s">
        <v>1182</v>
      </c>
      <c r="B8138" s="31">
        <v>202502</v>
      </c>
      <c r="C8138" s="27" t="s">
        <v>137</v>
      </c>
      <c r="D8138" s="27" t="s">
        <v>211</v>
      </c>
      <c r="E8138" s="27" t="s">
        <v>35</v>
      </c>
      <c r="F8138" s="27" t="s">
        <v>257</v>
      </c>
      <c r="G8138" s="33">
        <v>221475.66</v>
      </c>
      <c r="H8138" s="33">
        <v>221475.66</v>
      </c>
      <c r="I8138" s="33">
        <v>6033</v>
      </c>
      <c r="J8138" s="33">
        <v>513</v>
      </c>
      <c r="K8138" s="33">
        <v>9000</v>
      </c>
      <c r="L8138" s="33">
        <v>1</v>
      </c>
      <c r="M8138" s="33">
        <v>1</v>
      </c>
      <c r="N8138" s="33">
        <v>207457.7</v>
      </c>
      <c r="O8138" s="33">
        <v>1155.4</v>
      </c>
      <c r="P8138" s="33">
        <v>2369</v>
      </c>
    </row>
    <row r="8139" spans="1:16">
      <c r="A8139" s="27" t="s">
        <v>1182</v>
      </c>
      <c r="B8139" s="31">
        <v>202503</v>
      </c>
      <c r="C8139" s="27" t="s">
        <v>137</v>
      </c>
      <c r="D8139" s="27" t="s">
        <v>211</v>
      </c>
      <c r="E8139" s="27" t="s">
        <v>35</v>
      </c>
      <c r="F8139" s="27" t="s">
        <v>257</v>
      </c>
      <c r="G8139" s="33">
        <v>309589</v>
      </c>
      <c r="H8139" s="33">
        <v>309589</v>
      </c>
      <c r="I8139" s="33">
        <v>7642</v>
      </c>
      <c r="J8139" s="33">
        <v>573</v>
      </c>
      <c r="K8139" s="33">
        <v>9000</v>
      </c>
      <c r="L8139" s="33">
        <v>1</v>
      </c>
      <c r="M8139" s="33">
        <v>1</v>
      </c>
      <c r="N8139" s="33">
        <v>259216.54</v>
      </c>
      <c r="O8139" s="33">
        <v>1574.5</v>
      </c>
      <c r="P8139" s="33">
        <v>3124</v>
      </c>
    </row>
    <row r="8140" spans="1:16">
      <c r="A8140" s="27" t="s">
        <v>1182</v>
      </c>
      <c r="B8140" s="31">
        <v>202504</v>
      </c>
      <c r="C8140" s="27" t="s">
        <v>137</v>
      </c>
      <c r="D8140" s="27" t="s">
        <v>211</v>
      </c>
      <c r="E8140" s="27" t="s">
        <v>35</v>
      </c>
      <c r="F8140" s="27" t="s">
        <v>257</v>
      </c>
      <c r="G8140" s="33">
        <v>408704.26</v>
      </c>
      <c r="H8140" s="33">
        <v>408704.26</v>
      </c>
      <c r="I8140" s="33">
        <v>10107</v>
      </c>
      <c r="J8140" s="33">
        <v>763</v>
      </c>
      <c r="K8140" s="33">
        <v>9000</v>
      </c>
      <c r="L8140" s="33">
        <v>1</v>
      </c>
      <c r="M8140" s="33">
        <v>1</v>
      </c>
      <c r="N8140" s="33">
        <v>305826.9</v>
      </c>
      <c r="O8140" s="33">
        <v>2504.5</v>
      </c>
      <c r="P8140" s="33">
        <v>4259</v>
      </c>
    </row>
    <row r="8141" spans="1:16">
      <c r="A8141" s="27" t="s">
        <v>1182</v>
      </c>
      <c r="B8141" s="31">
        <v>202505</v>
      </c>
      <c r="C8141" s="27" t="s">
        <v>137</v>
      </c>
      <c r="D8141" s="27" t="s">
        <v>211</v>
      </c>
      <c r="E8141" s="27" t="s">
        <v>35</v>
      </c>
      <c r="F8141" s="27" t="s">
        <v>257</v>
      </c>
      <c r="G8141" s="33">
        <v>386236.67</v>
      </c>
      <c r="H8141" s="33">
        <v>386236.67</v>
      </c>
      <c r="I8141" s="33">
        <v>10245</v>
      </c>
      <c r="J8141" s="33">
        <v>780</v>
      </c>
      <c r="K8141" s="33">
        <v>9000</v>
      </c>
      <c r="L8141" s="33">
        <v>1</v>
      </c>
      <c r="M8141" s="33">
        <v>1</v>
      </c>
      <c r="N8141" s="33">
        <v>335823.42</v>
      </c>
      <c r="O8141" s="33">
        <v>2213.3</v>
      </c>
      <c r="P8141" s="33">
        <v>4112</v>
      </c>
    </row>
    <row r="8142" spans="1:16">
      <c r="A8142" s="27" t="s">
        <v>1182</v>
      </c>
      <c r="B8142" s="31">
        <v>202506</v>
      </c>
      <c r="C8142" s="27" t="s">
        <v>137</v>
      </c>
      <c r="D8142" s="27" t="s">
        <v>211</v>
      </c>
      <c r="E8142" s="27" t="s">
        <v>35</v>
      </c>
      <c r="F8142" s="27" t="s">
        <v>257</v>
      </c>
      <c r="G8142" s="33">
        <v>382467.92</v>
      </c>
      <c r="H8142" s="33">
        <v>382467.92</v>
      </c>
      <c r="I8142" s="33">
        <v>9204</v>
      </c>
      <c r="J8142" s="33">
        <v>734</v>
      </c>
      <c r="K8142" s="33">
        <v>9000</v>
      </c>
      <c r="L8142" s="33">
        <v>1</v>
      </c>
      <c r="M8142" s="33">
        <v>1</v>
      </c>
      <c r="N8142" s="33">
        <v>328930.28</v>
      </c>
      <c r="O8142" s="33">
        <v>2157.3</v>
      </c>
      <c r="P8142" s="33">
        <v>3784</v>
      </c>
    </row>
    <row r="8143" spans="1:16">
      <c r="A8143" s="27" t="s">
        <v>1182</v>
      </c>
      <c r="B8143" s="31">
        <v>202507</v>
      </c>
      <c r="C8143" s="27" t="s">
        <v>137</v>
      </c>
      <c r="D8143" s="27" t="s">
        <v>211</v>
      </c>
      <c r="E8143" s="27" t="s">
        <v>35</v>
      </c>
      <c r="F8143" s="27" t="s">
        <v>257</v>
      </c>
      <c r="G8143" s="33">
        <v>318322.46</v>
      </c>
      <c r="H8143" s="33">
        <v>318322.46</v>
      </c>
      <c r="I8143" s="33">
        <v>8503</v>
      </c>
      <c r="J8143" s="33">
        <v>677</v>
      </c>
      <c r="K8143" s="33">
        <v>9000</v>
      </c>
      <c r="L8143" s="33">
        <v>1</v>
      </c>
      <c r="M8143" s="33">
        <v>1</v>
      </c>
      <c r="N8143" s="33">
        <v>293213.01</v>
      </c>
      <c r="O8143" s="33">
        <v>1746</v>
      </c>
      <c r="P8143" s="33">
        <v>3394</v>
      </c>
    </row>
    <row r="8144" spans="1:16">
      <c r="A8144" s="27" t="s">
        <v>1182</v>
      </c>
      <c r="B8144" s="31">
        <v>202508</v>
      </c>
      <c r="C8144" s="27" t="s">
        <v>137</v>
      </c>
      <c r="D8144" s="27" t="s">
        <v>211</v>
      </c>
      <c r="E8144" s="27" t="s">
        <v>35</v>
      </c>
      <c r="F8144" s="27" t="s">
        <v>257</v>
      </c>
      <c r="G8144" s="33">
        <v>342632.38</v>
      </c>
      <c r="H8144" s="33">
        <v>342632.38</v>
      </c>
      <c r="I8144" s="33">
        <v>8402</v>
      </c>
      <c r="J8144" s="33">
        <v>665</v>
      </c>
      <c r="K8144" s="33">
        <v>9000</v>
      </c>
      <c r="L8144" s="33">
        <v>1</v>
      </c>
      <c r="M8144" s="33">
        <v>1</v>
      </c>
      <c r="N8144" s="33">
        <v>283130.19</v>
      </c>
      <c r="O8144" s="33">
        <v>2116.2</v>
      </c>
      <c r="P8144" s="33">
        <v>3571</v>
      </c>
    </row>
    <row r="8145" spans="1:16">
      <c r="A8145" s="27" t="s">
        <v>1182</v>
      </c>
      <c r="B8145" s="31">
        <v>202509</v>
      </c>
      <c r="C8145" s="27" t="s">
        <v>137</v>
      </c>
      <c r="D8145" s="27" t="s">
        <v>211</v>
      </c>
      <c r="E8145" s="27" t="s">
        <v>35</v>
      </c>
      <c r="F8145" s="27" t="s">
        <v>257</v>
      </c>
      <c r="G8145" s="33">
        <v>301740.07</v>
      </c>
      <c r="H8145" s="33">
        <v>301740.07</v>
      </c>
      <c r="I8145" s="33">
        <v>8046</v>
      </c>
      <c r="J8145" s="33">
        <v>628</v>
      </c>
      <c r="K8145" s="33">
        <v>9000</v>
      </c>
      <c r="L8145" s="33">
        <v>1</v>
      </c>
      <c r="M8145" s="33">
        <v>1</v>
      </c>
      <c r="N8145" s="33">
        <v>272938.63</v>
      </c>
      <c r="O8145" s="33">
        <v>1673.4</v>
      </c>
      <c r="P8145" s="33">
        <v>3160</v>
      </c>
    </row>
    <row r="8146" spans="1:16">
      <c r="A8146" s="27" t="s">
        <v>1182</v>
      </c>
      <c r="B8146" s="31">
        <v>202510</v>
      </c>
      <c r="C8146" s="27" t="s">
        <v>137</v>
      </c>
      <c r="D8146" s="27" t="s">
        <v>211</v>
      </c>
      <c r="E8146" s="27" t="s">
        <v>35</v>
      </c>
      <c r="F8146" s="27" t="s">
        <v>257</v>
      </c>
      <c r="G8146" s="33">
        <v>342459.95</v>
      </c>
      <c r="H8146" s="33">
        <v>342459.95</v>
      </c>
      <c r="I8146" s="33">
        <v>8749</v>
      </c>
      <c r="J8146" s="33">
        <v>650</v>
      </c>
      <c r="K8146" s="33">
        <v>9000</v>
      </c>
      <c r="L8146" s="33">
        <v>1</v>
      </c>
      <c r="M8146" s="33">
        <v>1</v>
      </c>
      <c r="N8146" s="33">
        <v>300574</v>
      </c>
      <c r="O8146" s="33">
        <v>1929.8</v>
      </c>
      <c r="P8146" s="33">
        <v>3482</v>
      </c>
    </row>
    <row r="8147" spans="1:16">
      <c r="A8147" s="27" t="s">
        <v>1182</v>
      </c>
      <c r="B8147" s="31">
        <v>202511</v>
      </c>
      <c r="C8147" s="27" t="s">
        <v>137</v>
      </c>
      <c r="D8147" s="27" t="s">
        <v>211</v>
      </c>
      <c r="E8147" s="27" t="s">
        <v>35</v>
      </c>
      <c r="F8147" s="27" t="s">
        <v>257</v>
      </c>
      <c r="G8147" s="33">
        <v>444895.46</v>
      </c>
      <c r="H8147" s="33">
        <v>444895.46</v>
      </c>
      <c r="I8147" s="33">
        <v>10839</v>
      </c>
      <c r="J8147" s="33">
        <v>733</v>
      </c>
      <c r="K8147" s="33">
        <v>9000</v>
      </c>
      <c r="L8147" s="33">
        <v>1</v>
      </c>
      <c r="M8147" s="33">
        <v>1</v>
      </c>
      <c r="N8147" s="33">
        <v>363674.56</v>
      </c>
      <c r="O8147" s="33">
        <v>2741.9</v>
      </c>
      <c r="P8147" s="33">
        <v>4487</v>
      </c>
    </row>
    <row r="8148" spans="1:16">
      <c r="A8148" s="27" t="s">
        <v>1182</v>
      </c>
      <c r="B8148" s="31">
        <v>202512</v>
      </c>
      <c r="C8148" s="27" t="s">
        <v>137</v>
      </c>
      <c r="D8148" s="27" t="s">
        <v>211</v>
      </c>
      <c r="E8148" s="27" t="s">
        <v>35</v>
      </c>
      <c r="F8148" s="27" t="s">
        <v>257</v>
      </c>
      <c r="G8148" s="33">
        <v>478082.64</v>
      </c>
      <c r="H8148" s="33">
        <v>478082.64</v>
      </c>
      <c r="I8148" s="33">
        <v>11288</v>
      </c>
      <c r="J8148" s="33">
        <v>938</v>
      </c>
      <c r="K8148" s="33">
        <v>9000</v>
      </c>
      <c r="L8148" s="33">
        <v>1</v>
      </c>
      <c r="M8148" s="33">
        <v>1</v>
      </c>
      <c r="N8148" s="33">
        <v>418558.94</v>
      </c>
      <c r="O8148" s="33">
        <v>2550.4</v>
      </c>
      <c r="P8148" s="33">
        <v>5066</v>
      </c>
    </row>
    <row r="8149" spans="1:16">
      <c r="A8149" s="27" t="s">
        <v>1182</v>
      </c>
      <c r="B8149" s="31">
        <v>202601</v>
      </c>
      <c r="C8149" s="27" t="s">
        <v>137</v>
      </c>
      <c r="D8149" s="27" t="s">
        <v>211</v>
      </c>
      <c r="E8149" s="27" t="s">
        <v>35</v>
      </c>
      <c r="F8149" s="27" t="s">
        <v>257</v>
      </c>
      <c r="G8149" s="33">
        <v>248082.94</v>
      </c>
      <c r="H8149" s="33">
        <v>248082.94</v>
      </c>
      <c r="I8149" s="33">
        <v>6123</v>
      </c>
      <c r="J8149" s="33">
        <v>474</v>
      </c>
      <c r="K8149" s="33">
        <v>9000</v>
      </c>
      <c r="L8149" s="33">
        <v>1</v>
      </c>
      <c r="M8149" s="33">
        <v>1</v>
      </c>
      <c r="N8149" s="33">
        <v>213293.6</v>
      </c>
      <c r="O8149" s="33">
        <v>1253.7</v>
      </c>
      <c r="P8149" s="33">
        <v>2454</v>
      </c>
    </row>
    <row r="8150" spans="1:16">
      <c r="A8150" s="27" t="s">
        <v>1182</v>
      </c>
      <c r="B8150" s="31">
        <v>202602</v>
      </c>
      <c r="C8150" s="27" t="s">
        <v>137</v>
      </c>
      <c r="D8150" s="27" t="s">
        <v>211</v>
      </c>
      <c r="E8150" s="27" t="s">
        <v>35</v>
      </c>
      <c r="F8150" s="27" t="s">
        <v>257</v>
      </c>
      <c r="G8150" s="33">
        <v>281955.02</v>
      </c>
      <c r="H8150" s="33">
        <v>281955.02</v>
      </c>
      <c r="I8150" s="33">
        <v>7312</v>
      </c>
      <c r="J8150" s="33">
        <v>597</v>
      </c>
      <c r="K8150" s="33">
        <v>9000</v>
      </c>
      <c r="L8150" s="33">
        <v>1</v>
      </c>
      <c r="M8150" s="33">
        <v>1</v>
      </c>
      <c r="N8150" s="33">
        <v>220320.08</v>
      </c>
      <c r="O8150" s="33">
        <v>1610.6</v>
      </c>
      <c r="P8150" s="33">
        <v>3063</v>
      </c>
    </row>
    <row r="8151" spans="1:16">
      <c r="A8151" s="27" t="s">
        <v>1182</v>
      </c>
      <c r="B8151" s="31">
        <v>202603</v>
      </c>
      <c r="C8151" s="27" t="s">
        <v>137</v>
      </c>
      <c r="D8151" s="27" t="s">
        <v>211</v>
      </c>
      <c r="E8151" s="27" t="s">
        <v>35</v>
      </c>
      <c r="F8151" s="27" t="s">
        <v>257</v>
      </c>
      <c r="G8151" s="33">
        <v>361230.62</v>
      </c>
      <c r="H8151" s="33">
        <v>361230.62</v>
      </c>
      <c r="I8151" s="33">
        <v>9533</v>
      </c>
      <c r="J8151" s="33">
        <v>728</v>
      </c>
      <c r="K8151" s="33">
        <v>9000</v>
      </c>
      <c r="L8151" s="33">
        <v>1</v>
      </c>
      <c r="M8151" s="33">
        <v>1</v>
      </c>
      <c r="N8151" s="33">
        <v>275287.97</v>
      </c>
      <c r="O8151" s="33">
        <v>1926.8</v>
      </c>
      <c r="P8151" s="33">
        <v>3817</v>
      </c>
    </row>
    <row r="8152" spans="1:16">
      <c r="A8152" s="27" t="s">
        <v>1182</v>
      </c>
      <c r="B8152" s="31">
        <v>202604</v>
      </c>
      <c r="C8152" s="27" t="s">
        <v>137</v>
      </c>
      <c r="D8152" s="27" t="s">
        <v>211</v>
      </c>
      <c r="E8152" s="27" t="s">
        <v>35</v>
      </c>
      <c r="F8152" s="27" t="s">
        <v>257</v>
      </c>
      <c r="G8152" s="33">
        <v>377750.33</v>
      </c>
      <c r="H8152" s="33">
        <v>377750.33</v>
      </c>
      <c r="I8152" s="33">
        <v>9562</v>
      </c>
      <c r="J8152" s="33">
        <v>845</v>
      </c>
      <c r="K8152" s="33">
        <v>9000</v>
      </c>
      <c r="L8152" s="33">
        <v>1</v>
      </c>
      <c r="M8152" s="33">
        <v>1</v>
      </c>
      <c r="N8152" s="33">
        <v>324788.17</v>
      </c>
      <c r="O8152" s="33">
        <v>2047.1</v>
      </c>
      <c r="P8152" s="33">
        <v>3926</v>
      </c>
    </row>
    <row r="8153" spans="1:16">
      <c r="A8153" s="27" t="s">
        <v>1182</v>
      </c>
      <c r="B8153" s="31">
        <v>202605</v>
      </c>
      <c r="C8153" s="27" t="s">
        <v>137</v>
      </c>
      <c r="D8153" s="27" t="s">
        <v>211</v>
      </c>
      <c r="E8153" s="27" t="s">
        <v>35</v>
      </c>
      <c r="F8153" s="27" t="s">
        <v>257</v>
      </c>
      <c r="G8153" s="33">
        <v>437809.3</v>
      </c>
      <c r="H8153" s="33">
        <v>437809.3</v>
      </c>
      <c r="I8153" s="33">
        <v>11175</v>
      </c>
      <c r="J8153" s="33">
        <v>949</v>
      </c>
      <c r="K8153" s="33">
        <v>9000</v>
      </c>
      <c r="L8153" s="33">
        <v>1</v>
      </c>
      <c r="M8153" s="33">
        <v>1</v>
      </c>
      <c r="N8153" s="33">
        <v>356644.47</v>
      </c>
      <c r="O8153" s="33">
        <v>2719.5</v>
      </c>
      <c r="P8153" s="33">
        <v>4565</v>
      </c>
    </row>
    <row r="8154" spans="1:16">
      <c r="A8154" s="27" t="s">
        <v>1182</v>
      </c>
      <c r="B8154" s="31">
        <v>202606</v>
      </c>
      <c r="C8154" s="27" t="s">
        <v>137</v>
      </c>
      <c r="D8154" s="27" t="s">
        <v>211</v>
      </c>
      <c r="E8154" s="27" t="s">
        <v>35</v>
      </c>
      <c r="F8154" s="27" t="s">
        <v>257</v>
      </c>
      <c r="G8154" s="33">
        <v>415613.25</v>
      </c>
      <c r="H8154" s="33">
        <v>415613.25</v>
      </c>
      <c r="I8154" s="33">
        <v>11047</v>
      </c>
      <c r="J8154" s="33">
        <v>782</v>
      </c>
      <c r="K8154" s="33">
        <v>9000</v>
      </c>
      <c r="L8154" s="33">
        <v>1</v>
      </c>
      <c r="M8154" s="33">
        <v>1</v>
      </c>
      <c r="N8154" s="33">
        <v>349323.96</v>
      </c>
      <c r="O8154" s="33">
        <v>2308.4</v>
      </c>
      <c r="P8154" s="33">
        <v>4491</v>
      </c>
    </row>
    <row r="8155" spans="1:16">
      <c r="A8155" s="27" t="s">
        <v>1182</v>
      </c>
      <c r="B8155" s="31">
        <v>202607</v>
      </c>
      <c r="C8155" s="27" t="s">
        <v>137</v>
      </c>
      <c r="D8155" s="27" t="s">
        <v>211</v>
      </c>
      <c r="E8155" s="27" t="s">
        <v>35</v>
      </c>
      <c r="F8155" s="27" t="s">
        <v>257</v>
      </c>
      <c r="G8155" s="33">
        <v>388529.15</v>
      </c>
      <c r="H8155" s="33">
        <v>388529.15</v>
      </c>
      <c r="I8155" s="33">
        <v>10322</v>
      </c>
      <c r="J8155" s="33">
        <v>768</v>
      </c>
      <c r="K8155" s="33">
        <v>9000</v>
      </c>
      <c r="L8155" s="33">
        <v>1</v>
      </c>
      <c r="M8155" s="33">
        <v>1</v>
      </c>
      <c r="N8155" s="33">
        <v>311392.21</v>
      </c>
      <c r="O8155" s="33">
        <v>2350.5</v>
      </c>
      <c r="P8155" s="33">
        <v>4093</v>
      </c>
    </row>
    <row r="8156" spans="1:16">
      <c r="A8156" s="27" t="s">
        <v>1184</v>
      </c>
      <c r="B8156" s="31">
        <v>202408</v>
      </c>
      <c r="C8156" s="27" t="s">
        <v>137</v>
      </c>
      <c r="D8156" s="27" t="s">
        <v>211</v>
      </c>
      <c r="E8156" s="27" t="s">
        <v>35</v>
      </c>
      <c r="F8156" s="27" t="s">
        <v>257</v>
      </c>
      <c r="G8156" s="33">
        <v>241523.44</v>
      </c>
      <c r="H8156" s="33">
        <v>241523.44</v>
      </c>
      <c r="I8156" s="33">
        <v>6073</v>
      </c>
      <c r="J8156" s="33">
        <v>487</v>
      </c>
      <c r="K8156" s="33">
        <v>9400</v>
      </c>
      <c r="L8156" s="33">
        <v>1</v>
      </c>
      <c r="M8156" s="33">
        <v>1</v>
      </c>
      <c r="N8156" s="33">
        <v>263890.03</v>
      </c>
      <c r="O8156" s="33">
        <v>1308.5</v>
      </c>
      <c r="P8156" s="33">
        <v>2479</v>
      </c>
    </row>
    <row r="8157" spans="1:16">
      <c r="A8157" s="27" t="s">
        <v>1184</v>
      </c>
      <c r="B8157" s="31">
        <v>202409</v>
      </c>
      <c r="C8157" s="27" t="s">
        <v>137</v>
      </c>
      <c r="D8157" s="27" t="s">
        <v>211</v>
      </c>
      <c r="E8157" s="27" t="s">
        <v>35</v>
      </c>
      <c r="F8157" s="27" t="s">
        <v>257</v>
      </c>
      <c r="G8157" s="33">
        <v>216549.23</v>
      </c>
      <c r="H8157" s="33">
        <v>216549.23</v>
      </c>
      <c r="I8157" s="33">
        <v>5649</v>
      </c>
      <c r="J8157" s="33">
        <v>401</v>
      </c>
      <c r="K8157" s="33">
        <v>9400</v>
      </c>
      <c r="L8157" s="33">
        <v>1</v>
      </c>
      <c r="M8157" s="33">
        <v>1</v>
      </c>
      <c r="N8157" s="33">
        <v>254391.04</v>
      </c>
      <c r="O8157" s="33">
        <v>1229.5</v>
      </c>
      <c r="P8157" s="33">
        <v>2274</v>
      </c>
    </row>
    <row r="8158" spans="1:16">
      <c r="A8158" s="27" t="s">
        <v>1184</v>
      </c>
      <c r="B8158" s="31">
        <v>202410</v>
      </c>
      <c r="C8158" s="27" t="s">
        <v>137</v>
      </c>
      <c r="D8158" s="27" t="s">
        <v>211</v>
      </c>
      <c r="E8158" s="27" t="s">
        <v>35</v>
      </c>
      <c r="F8158" s="27" t="s">
        <v>257</v>
      </c>
      <c r="G8158" s="33">
        <v>219192.16</v>
      </c>
      <c r="H8158" s="33">
        <v>219192.16</v>
      </c>
      <c r="I8158" s="33">
        <v>5716</v>
      </c>
      <c r="J8158" s="33">
        <v>482</v>
      </c>
      <c r="K8158" s="33">
        <v>9400</v>
      </c>
      <c r="L8158" s="33">
        <v>1</v>
      </c>
      <c r="M8158" s="33">
        <v>1</v>
      </c>
      <c r="N8158" s="33">
        <v>280148.45</v>
      </c>
      <c r="O8158" s="33">
        <v>1265.1</v>
      </c>
      <c r="P8158" s="33">
        <v>2311</v>
      </c>
    </row>
    <row r="8159" spans="1:16">
      <c r="A8159" s="27" t="s">
        <v>1184</v>
      </c>
      <c r="B8159" s="31">
        <v>202411</v>
      </c>
      <c r="C8159" s="27" t="s">
        <v>137</v>
      </c>
      <c r="D8159" s="27" t="s">
        <v>211</v>
      </c>
      <c r="E8159" s="27" t="s">
        <v>35</v>
      </c>
      <c r="F8159" s="27" t="s">
        <v>257</v>
      </c>
      <c r="G8159" s="33">
        <v>273715.06</v>
      </c>
      <c r="H8159" s="33">
        <v>273715.06</v>
      </c>
      <c r="I8159" s="33">
        <v>6993</v>
      </c>
      <c r="J8159" s="33">
        <v>523</v>
      </c>
      <c r="K8159" s="33">
        <v>9400</v>
      </c>
      <c r="L8159" s="33">
        <v>1</v>
      </c>
      <c r="M8159" s="33">
        <v>1</v>
      </c>
      <c r="N8159" s="33">
        <v>338960.99</v>
      </c>
      <c r="O8159" s="33">
        <v>1441.8</v>
      </c>
      <c r="P8159" s="33">
        <v>2973</v>
      </c>
    </row>
    <row r="8160" spans="1:16">
      <c r="A8160" s="27" t="s">
        <v>1184</v>
      </c>
      <c r="B8160" s="31">
        <v>202412</v>
      </c>
      <c r="C8160" s="27" t="s">
        <v>137</v>
      </c>
      <c r="D8160" s="27" t="s">
        <v>211</v>
      </c>
      <c r="E8160" s="27" t="s">
        <v>35</v>
      </c>
      <c r="F8160" s="27" t="s">
        <v>257</v>
      </c>
      <c r="G8160" s="33">
        <v>308249.92</v>
      </c>
      <c r="H8160" s="33">
        <v>308249.92</v>
      </c>
      <c r="I8160" s="33">
        <v>7683</v>
      </c>
      <c r="J8160" s="33">
        <v>543</v>
      </c>
      <c r="K8160" s="33">
        <v>9400</v>
      </c>
      <c r="L8160" s="33">
        <v>1</v>
      </c>
      <c r="M8160" s="33">
        <v>1</v>
      </c>
      <c r="N8160" s="33">
        <v>390115.7</v>
      </c>
      <c r="O8160" s="33">
        <v>1553.5</v>
      </c>
      <c r="P8160" s="33">
        <v>3197</v>
      </c>
    </row>
    <row r="8161" spans="1:16">
      <c r="A8161" s="27" t="s">
        <v>1184</v>
      </c>
      <c r="B8161" s="31">
        <v>202501</v>
      </c>
      <c r="C8161" s="27" t="s">
        <v>137</v>
      </c>
      <c r="D8161" s="27" t="s">
        <v>211</v>
      </c>
      <c r="E8161" s="27" t="s">
        <v>35</v>
      </c>
      <c r="F8161" s="27" t="s">
        <v>257</v>
      </c>
      <c r="G8161" s="33">
        <v>155578.45</v>
      </c>
      <c r="H8161" s="33">
        <v>155578.45</v>
      </c>
      <c r="I8161" s="33">
        <v>4284</v>
      </c>
      <c r="J8161" s="33">
        <v>322</v>
      </c>
      <c r="K8161" s="33">
        <v>9400</v>
      </c>
      <c r="L8161" s="33">
        <v>1</v>
      </c>
      <c r="M8161" s="33">
        <v>1</v>
      </c>
      <c r="N8161" s="33">
        <v>198799.2</v>
      </c>
      <c r="O8161" s="33">
        <v>790</v>
      </c>
      <c r="P8161" s="33">
        <v>1724</v>
      </c>
    </row>
    <row r="8162" spans="1:16">
      <c r="A8162" s="27" t="s">
        <v>1184</v>
      </c>
      <c r="B8162" s="31">
        <v>202502</v>
      </c>
      <c r="C8162" s="27" t="s">
        <v>137</v>
      </c>
      <c r="D8162" s="27" t="s">
        <v>211</v>
      </c>
      <c r="E8162" s="27" t="s">
        <v>35</v>
      </c>
      <c r="F8162" s="27" t="s">
        <v>257</v>
      </c>
      <c r="G8162" s="33">
        <v>167306.58</v>
      </c>
      <c r="H8162" s="33">
        <v>167306.58</v>
      </c>
      <c r="I8162" s="33">
        <v>4300</v>
      </c>
      <c r="J8162" s="33">
        <v>312</v>
      </c>
      <c r="K8162" s="33">
        <v>9400</v>
      </c>
      <c r="L8162" s="33">
        <v>1</v>
      </c>
      <c r="M8162" s="33">
        <v>1</v>
      </c>
      <c r="N8162" s="33">
        <v>205348.19</v>
      </c>
      <c r="O8162" s="33">
        <v>957.3</v>
      </c>
      <c r="P8162" s="33">
        <v>1791</v>
      </c>
    </row>
    <row r="8163" spans="1:16">
      <c r="A8163" s="27" t="s">
        <v>1184</v>
      </c>
      <c r="B8163" s="31">
        <v>202503</v>
      </c>
      <c r="C8163" s="27" t="s">
        <v>137</v>
      </c>
      <c r="D8163" s="27" t="s">
        <v>211</v>
      </c>
      <c r="E8163" s="27" t="s">
        <v>35</v>
      </c>
      <c r="F8163" s="27" t="s">
        <v>257</v>
      </c>
      <c r="G8163" s="33">
        <v>205358.04</v>
      </c>
      <c r="H8163" s="33">
        <v>205358.04</v>
      </c>
      <c r="I8163" s="33">
        <v>5512</v>
      </c>
      <c r="J8163" s="33">
        <v>451</v>
      </c>
      <c r="K8163" s="33">
        <v>9400</v>
      </c>
      <c r="L8163" s="33">
        <v>1</v>
      </c>
      <c r="M8163" s="33">
        <v>1</v>
      </c>
      <c r="N8163" s="33">
        <v>256580.73</v>
      </c>
      <c r="O8163" s="33">
        <v>1137.7</v>
      </c>
      <c r="P8163" s="33">
        <v>2219</v>
      </c>
    </row>
    <row r="8164" spans="1:16">
      <c r="A8164" s="27" t="s">
        <v>1184</v>
      </c>
      <c r="B8164" s="31">
        <v>202504</v>
      </c>
      <c r="C8164" s="27" t="s">
        <v>137</v>
      </c>
      <c r="D8164" s="27" t="s">
        <v>211</v>
      </c>
      <c r="E8164" s="27" t="s">
        <v>35</v>
      </c>
      <c r="F8164" s="27" t="s">
        <v>257</v>
      </c>
      <c r="G8164" s="33">
        <v>253403.61</v>
      </c>
      <c r="H8164" s="33">
        <v>253403.61</v>
      </c>
      <c r="I8164" s="33">
        <v>6171</v>
      </c>
      <c r="J8164" s="33">
        <v>522</v>
      </c>
      <c r="K8164" s="33">
        <v>9400</v>
      </c>
      <c r="L8164" s="33">
        <v>1</v>
      </c>
      <c r="M8164" s="33">
        <v>1</v>
      </c>
      <c r="N8164" s="33">
        <v>302717.14</v>
      </c>
      <c r="O8164" s="33">
        <v>1394.8</v>
      </c>
      <c r="P8164" s="33">
        <v>2655</v>
      </c>
    </row>
    <row r="8165" spans="1:16">
      <c r="A8165" s="27" t="s">
        <v>1184</v>
      </c>
      <c r="B8165" s="31">
        <v>202505</v>
      </c>
      <c r="C8165" s="27" t="s">
        <v>137</v>
      </c>
      <c r="D8165" s="27" t="s">
        <v>211</v>
      </c>
      <c r="E8165" s="27" t="s">
        <v>35</v>
      </c>
      <c r="F8165" s="27" t="s">
        <v>257</v>
      </c>
      <c r="G8165" s="33">
        <v>299120.85</v>
      </c>
      <c r="H8165" s="33">
        <v>299120.85</v>
      </c>
      <c r="I8165" s="33">
        <v>7884</v>
      </c>
      <c r="J8165" s="33">
        <v>601</v>
      </c>
      <c r="K8165" s="33">
        <v>9400</v>
      </c>
      <c r="L8165" s="33">
        <v>1</v>
      </c>
      <c r="M8165" s="33">
        <v>1</v>
      </c>
      <c r="N8165" s="33">
        <v>332408.64</v>
      </c>
      <c r="O8165" s="33">
        <v>1545</v>
      </c>
      <c r="P8165" s="33">
        <v>3189</v>
      </c>
    </row>
    <row r="8166" spans="1:16">
      <c r="A8166" s="27" t="s">
        <v>1184</v>
      </c>
      <c r="B8166" s="31">
        <v>202506</v>
      </c>
      <c r="C8166" s="27" t="s">
        <v>137</v>
      </c>
      <c r="D8166" s="27" t="s">
        <v>211</v>
      </c>
      <c r="E8166" s="27" t="s">
        <v>35</v>
      </c>
      <c r="F8166" s="27" t="s">
        <v>257</v>
      </c>
      <c r="G8166" s="33">
        <v>239650.14</v>
      </c>
      <c r="H8166" s="33">
        <v>239650.14</v>
      </c>
      <c r="I8166" s="33">
        <v>6509</v>
      </c>
      <c r="J8166" s="33">
        <v>456</v>
      </c>
      <c r="K8166" s="33">
        <v>9400</v>
      </c>
      <c r="L8166" s="33">
        <v>1</v>
      </c>
      <c r="M8166" s="33">
        <v>1</v>
      </c>
      <c r="N8166" s="33">
        <v>325585.59</v>
      </c>
      <c r="O8166" s="33">
        <v>1400.7</v>
      </c>
      <c r="P8166" s="33">
        <v>2596</v>
      </c>
    </row>
    <row r="8167" spans="1:16">
      <c r="A8167" s="27" t="s">
        <v>1184</v>
      </c>
      <c r="B8167" s="31">
        <v>202507</v>
      </c>
      <c r="C8167" s="27" t="s">
        <v>137</v>
      </c>
      <c r="D8167" s="27" t="s">
        <v>211</v>
      </c>
      <c r="E8167" s="27" t="s">
        <v>35</v>
      </c>
      <c r="F8167" s="27" t="s">
        <v>257</v>
      </c>
      <c r="G8167" s="33">
        <v>229818.61</v>
      </c>
      <c r="H8167" s="33">
        <v>229818.61</v>
      </c>
      <c r="I8167" s="33">
        <v>6373</v>
      </c>
      <c r="J8167" s="33">
        <v>467</v>
      </c>
      <c r="K8167" s="33">
        <v>9400</v>
      </c>
      <c r="L8167" s="33">
        <v>1</v>
      </c>
      <c r="M8167" s="33">
        <v>1</v>
      </c>
      <c r="N8167" s="33">
        <v>290231.51</v>
      </c>
      <c r="O8167" s="33">
        <v>1324</v>
      </c>
      <c r="P8167" s="33">
        <v>2522</v>
      </c>
    </row>
    <row r="8168" spans="1:16">
      <c r="A8168" s="27" t="s">
        <v>1184</v>
      </c>
      <c r="B8168" s="31">
        <v>202508</v>
      </c>
      <c r="C8168" s="27" t="s">
        <v>137</v>
      </c>
      <c r="D8168" s="27" t="s">
        <v>211</v>
      </c>
      <c r="E8168" s="27" t="s">
        <v>35</v>
      </c>
      <c r="F8168" s="27" t="s">
        <v>257</v>
      </c>
      <c r="G8168" s="33">
        <v>223094.05</v>
      </c>
      <c r="H8168" s="33">
        <v>223094.05</v>
      </c>
      <c r="I8168" s="33">
        <v>5462</v>
      </c>
      <c r="J8168" s="33">
        <v>408</v>
      </c>
      <c r="K8168" s="33">
        <v>9400</v>
      </c>
      <c r="L8168" s="33">
        <v>1</v>
      </c>
      <c r="M8168" s="33">
        <v>1</v>
      </c>
      <c r="N8168" s="33">
        <v>280251.21</v>
      </c>
      <c r="O8168" s="33">
        <v>1333.6</v>
      </c>
      <c r="P8168" s="33">
        <v>2294</v>
      </c>
    </row>
    <row r="8169" spans="1:16">
      <c r="A8169" s="27" t="s">
        <v>1184</v>
      </c>
      <c r="B8169" s="31">
        <v>202509</v>
      </c>
      <c r="C8169" s="27" t="s">
        <v>137</v>
      </c>
      <c r="D8169" s="27" t="s">
        <v>211</v>
      </c>
      <c r="E8169" s="27" t="s">
        <v>35</v>
      </c>
      <c r="F8169" s="27" t="s">
        <v>257</v>
      </c>
      <c r="G8169" s="33">
        <v>231366.83</v>
      </c>
      <c r="H8169" s="33">
        <v>231366.83</v>
      </c>
      <c r="I8169" s="33">
        <v>5771</v>
      </c>
      <c r="J8169" s="33">
        <v>432</v>
      </c>
      <c r="K8169" s="33">
        <v>9400</v>
      </c>
      <c r="L8169" s="33">
        <v>1</v>
      </c>
      <c r="M8169" s="33">
        <v>1</v>
      </c>
      <c r="N8169" s="33">
        <v>270163.28</v>
      </c>
      <c r="O8169" s="33">
        <v>1387.1</v>
      </c>
      <c r="P8169" s="33">
        <v>2332</v>
      </c>
    </row>
    <row r="8170" spans="1:16">
      <c r="A8170" s="27" t="s">
        <v>1184</v>
      </c>
      <c r="B8170" s="31">
        <v>202510</v>
      </c>
      <c r="C8170" s="27" t="s">
        <v>137</v>
      </c>
      <c r="D8170" s="27" t="s">
        <v>211</v>
      </c>
      <c r="E8170" s="27" t="s">
        <v>35</v>
      </c>
      <c r="F8170" s="27" t="s">
        <v>257</v>
      </c>
      <c r="G8170" s="33">
        <v>243309.35</v>
      </c>
      <c r="H8170" s="33">
        <v>243309.35</v>
      </c>
      <c r="I8170" s="33">
        <v>6224</v>
      </c>
      <c r="J8170" s="33">
        <v>520</v>
      </c>
      <c r="K8170" s="33">
        <v>9400</v>
      </c>
      <c r="L8170" s="33">
        <v>1</v>
      </c>
      <c r="M8170" s="33">
        <v>1</v>
      </c>
      <c r="N8170" s="33">
        <v>297517.65</v>
      </c>
      <c r="O8170" s="33">
        <v>1541.6</v>
      </c>
      <c r="P8170" s="33">
        <v>2498</v>
      </c>
    </row>
    <row r="8171" spans="1:16">
      <c r="A8171" s="27" t="s">
        <v>1184</v>
      </c>
      <c r="B8171" s="31">
        <v>202511</v>
      </c>
      <c r="C8171" s="27" t="s">
        <v>137</v>
      </c>
      <c r="D8171" s="27" t="s">
        <v>211</v>
      </c>
      <c r="E8171" s="27" t="s">
        <v>35</v>
      </c>
      <c r="F8171" s="27" t="s">
        <v>257</v>
      </c>
      <c r="G8171" s="33">
        <v>286578.04</v>
      </c>
      <c r="H8171" s="33">
        <v>286578.04</v>
      </c>
      <c r="I8171" s="33">
        <v>7266</v>
      </c>
      <c r="J8171" s="33">
        <v>633</v>
      </c>
      <c r="K8171" s="33">
        <v>9400</v>
      </c>
      <c r="L8171" s="33">
        <v>1</v>
      </c>
      <c r="M8171" s="33">
        <v>1</v>
      </c>
      <c r="N8171" s="33">
        <v>359976.58</v>
      </c>
      <c r="O8171" s="33">
        <v>1800.1</v>
      </c>
      <c r="P8171" s="33">
        <v>2865</v>
      </c>
    </row>
    <row r="8172" spans="1:16">
      <c r="A8172" s="27" t="s">
        <v>1184</v>
      </c>
      <c r="B8172" s="31">
        <v>202512</v>
      </c>
      <c r="C8172" s="27" t="s">
        <v>137</v>
      </c>
      <c r="D8172" s="27" t="s">
        <v>211</v>
      </c>
      <c r="E8172" s="27" t="s">
        <v>35</v>
      </c>
      <c r="F8172" s="27" t="s">
        <v>257</v>
      </c>
      <c r="G8172" s="33">
        <v>312408.85</v>
      </c>
      <c r="H8172" s="33">
        <v>312408.85</v>
      </c>
      <c r="I8172" s="33">
        <v>7573</v>
      </c>
      <c r="J8172" s="33">
        <v>507</v>
      </c>
      <c r="K8172" s="33">
        <v>9400</v>
      </c>
      <c r="L8172" s="33">
        <v>1</v>
      </c>
      <c r="M8172" s="33">
        <v>1</v>
      </c>
      <c r="N8172" s="33">
        <v>414302.87</v>
      </c>
      <c r="O8172" s="33">
        <v>1776.7</v>
      </c>
      <c r="P8172" s="33">
        <v>3183</v>
      </c>
    </row>
    <row r="8173" spans="1:16">
      <c r="A8173" s="27" t="s">
        <v>1184</v>
      </c>
      <c r="B8173" s="31">
        <v>202601</v>
      </c>
      <c r="C8173" s="27" t="s">
        <v>137</v>
      </c>
      <c r="D8173" s="27" t="s">
        <v>211</v>
      </c>
      <c r="E8173" s="27" t="s">
        <v>35</v>
      </c>
      <c r="F8173" s="27" t="s">
        <v>257</v>
      </c>
      <c r="G8173" s="33">
        <v>171002.32</v>
      </c>
      <c r="H8173" s="33">
        <v>171002.32</v>
      </c>
      <c r="I8173" s="33">
        <v>4264</v>
      </c>
      <c r="J8173" s="33">
        <v>299</v>
      </c>
      <c r="K8173" s="33">
        <v>9400</v>
      </c>
      <c r="L8173" s="33">
        <v>1</v>
      </c>
      <c r="M8173" s="33">
        <v>1</v>
      </c>
      <c r="N8173" s="33">
        <v>211124.75</v>
      </c>
      <c r="O8173" s="33">
        <v>969.1</v>
      </c>
      <c r="P8173" s="33">
        <v>1835</v>
      </c>
    </row>
    <row r="8174" spans="1:16">
      <c r="A8174" s="27" t="s">
        <v>1184</v>
      </c>
      <c r="B8174" s="31">
        <v>202602</v>
      </c>
      <c r="C8174" s="27" t="s">
        <v>137</v>
      </c>
      <c r="D8174" s="27" t="s">
        <v>211</v>
      </c>
      <c r="E8174" s="27" t="s">
        <v>35</v>
      </c>
      <c r="F8174" s="27" t="s">
        <v>257</v>
      </c>
      <c r="G8174" s="33">
        <v>183234.31</v>
      </c>
      <c r="H8174" s="33">
        <v>183234.31</v>
      </c>
      <c r="I8174" s="33">
        <v>4450</v>
      </c>
      <c r="J8174" s="33">
        <v>377</v>
      </c>
      <c r="K8174" s="33">
        <v>9400</v>
      </c>
      <c r="L8174" s="33">
        <v>1</v>
      </c>
      <c r="M8174" s="33">
        <v>1</v>
      </c>
      <c r="N8174" s="33">
        <v>218079.78</v>
      </c>
      <c r="O8174" s="33">
        <v>1166.9</v>
      </c>
      <c r="P8174" s="33">
        <v>1845</v>
      </c>
    </row>
    <row r="8175" spans="1:16">
      <c r="A8175" s="27" t="s">
        <v>1184</v>
      </c>
      <c r="B8175" s="31">
        <v>202603</v>
      </c>
      <c r="C8175" s="27" t="s">
        <v>137</v>
      </c>
      <c r="D8175" s="27" t="s">
        <v>211</v>
      </c>
      <c r="E8175" s="27" t="s">
        <v>35</v>
      </c>
      <c r="F8175" s="27" t="s">
        <v>257</v>
      </c>
      <c r="G8175" s="33">
        <v>228188.44</v>
      </c>
      <c r="H8175" s="33">
        <v>228188.44</v>
      </c>
      <c r="I8175" s="33">
        <v>5942</v>
      </c>
      <c r="J8175" s="33">
        <v>425</v>
      </c>
      <c r="K8175" s="33">
        <v>9400</v>
      </c>
      <c r="L8175" s="33">
        <v>1</v>
      </c>
      <c r="M8175" s="33">
        <v>1</v>
      </c>
      <c r="N8175" s="33">
        <v>272488.74</v>
      </c>
      <c r="O8175" s="33">
        <v>1170.5</v>
      </c>
      <c r="P8175" s="33">
        <v>2353</v>
      </c>
    </row>
    <row r="8176" spans="1:16">
      <c r="A8176" s="27" t="s">
        <v>1184</v>
      </c>
      <c r="B8176" s="31">
        <v>202604</v>
      </c>
      <c r="C8176" s="27" t="s">
        <v>137</v>
      </c>
      <c r="D8176" s="27" t="s">
        <v>211</v>
      </c>
      <c r="E8176" s="27" t="s">
        <v>35</v>
      </c>
      <c r="F8176" s="27" t="s">
        <v>257</v>
      </c>
      <c r="G8176" s="33">
        <v>262369.05</v>
      </c>
      <c r="H8176" s="33">
        <v>262369.05</v>
      </c>
      <c r="I8176" s="33">
        <v>6396</v>
      </c>
      <c r="J8176" s="33">
        <v>464</v>
      </c>
      <c r="K8176" s="33">
        <v>9400</v>
      </c>
      <c r="L8176" s="33">
        <v>1</v>
      </c>
      <c r="M8176" s="33">
        <v>1</v>
      </c>
      <c r="N8176" s="33">
        <v>321485.6</v>
      </c>
      <c r="O8176" s="33">
        <v>1420.2</v>
      </c>
      <c r="P8176" s="33">
        <v>2738</v>
      </c>
    </row>
    <row r="8177" spans="1:16">
      <c r="A8177" s="27" t="s">
        <v>1184</v>
      </c>
      <c r="B8177" s="31">
        <v>202605</v>
      </c>
      <c r="C8177" s="27" t="s">
        <v>137</v>
      </c>
      <c r="D8177" s="27" t="s">
        <v>211</v>
      </c>
      <c r="E8177" s="27" t="s">
        <v>35</v>
      </c>
      <c r="F8177" s="27" t="s">
        <v>257</v>
      </c>
      <c r="G8177" s="33">
        <v>282932.39</v>
      </c>
      <c r="H8177" s="33">
        <v>282932.39</v>
      </c>
      <c r="I8177" s="33">
        <v>6896</v>
      </c>
      <c r="J8177" s="33">
        <v>570</v>
      </c>
      <c r="K8177" s="33">
        <v>9400</v>
      </c>
      <c r="L8177" s="33">
        <v>1</v>
      </c>
      <c r="M8177" s="33">
        <v>1</v>
      </c>
      <c r="N8177" s="33">
        <v>353017.98</v>
      </c>
      <c r="O8177" s="33">
        <v>1550.3</v>
      </c>
      <c r="P8177" s="33">
        <v>2917</v>
      </c>
    </row>
    <row r="8178" spans="1:16">
      <c r="A8178" s="27" t="s">
        <v>1184</v>
      </c>
      <c r="B8178" s="31">
        <v>202606</v>
      </c>
      <c r="C8178" s="27" t="s">
        <v>137</v>
      </c>
      <c r="D8178" s="27" t="s">
        <v>211</v>
      </c>
      <c r="E8178" s="27" t="s">
        <v>35</v>
      </c>
      <c r="F8178" s="27" t="s">
        <v>257</v>
      </c>
      <c r="G8178" s="33">
        <v>279918.32</v>
      </c>
      <c r="H8178" s="33">
        <v>279918.32</v>
      </c>
      <c r="I8178" s="33">
        <v>6643</v>
      </c>
      <c r="J8178" s="33">
        <v>505</v>
      </c>
      <c r="K8178" s="33">
        <v>9400</v>
      </c>
      <c r="L8178" s="33">
        <v>1</v>
      </c>
      <c r="M8178" s="33">
        <v>1</v>
      </c>
      <c r="N8178" s="33">
        <v>345771.9</v>
      </c>
      <c r="O8178" s="33">
        <v>1610.7</v>
      </c>
      <c r="P8178" s="33">
        <v>2781</v>
      </c>
    </row>
    <row r="8179" spans="1:16">
      <c r="A8179" s="27" t="s">
        <v>1184</v>
      </c>
      <c r="B8179" s="31">
        <v>202607</v>
      </c>
      <c r="C8179" s="27" t="s">
        <v>137</v>
      </c>
      <c r="D8179" s="27" t="s">
        <v>211</v>
      </c>
      <c r="E8179" s="27" t="s">
        <v>35</v>
      </c>
      <c r="F8179" s="27" t="s">
        <v>257</v>
      </c>
      <c r="G8179" s="33">
        <v>293025.27</v>
      </c>
      <c r="H8179" s="33">
        <v>293025.27</v>
      </c>
      <c r="I8179" s="33">
        <v>7663</v>
      </c>
      <c r="J8179" s="33">
        <v>535</v>
      </c>
      <c r="K8179" s="33">
        <v>9400</v>
      </c>
      <c r="L8179" s="33">
        <v>1</v>
      </c>
      <c r="M8179" s="33">
        <v>1</v>
      </c>
      <c r="N8179" s="33">
        <v>308225.86</v>
      </c>
      <c r="O8179" s="33">
        <v>1708.5</v>
      </c>
      <c r="P8179" s="33">
        <v>3057</v>
      </c>
    </row>
    <row r="8180" spans="1:16">
      <c r="A8180" s="27" t="s">
        <v>1186</v>
      </c>
      <c r="B8180" s="31">
        <v>202408</v>
      </c>
      <c r="C8180" s="27" t="s">
        <v>137</v>
      </c>
      <c r="D8180" s="27" t="s">
        <v>211</v>
      </c>
      <c r="E8180" s="27" t="s">
        <v>35</v>
      </c>
      <c r="F8180" s="27" t="s">
        <v>257</v>
      </c>
      <c r="G8180" s="33">
        <v>330212.89</v>
      </c>
      <c r="H8180" s="33">
        <v>330212.89</v>
      </c>
      <c r="I8180" s="33">
        <v>7936</v>
      </c>
      <c r="J8180" s="33">
        <v>467</v>
      </c>
      <c r="K8180" s="33">
        <v>10600</v>
      </c>
      <c r="L8180" s="33">
        <v>1</v>
      </c>
      <c r="M8180" s="33">
        <v>1</v>
      </c>
      <c r="N8180" s="33">
        <v>319417.44</v>
      </c>
      <c r="O8180" s="33">
        <v>1790.5</v>
      </c>
      <c r="P8180" s="33">
        <v>3383</v>
      </c>
    </row>
    <row r="8181" spans="1:16">
      <c r="A8181" s="27" t="s">
        <v>1186</v>
      </c>
      <c r="B8181" s="31">
        <v>202409</v>
      </c>
      <c r="C8181" s="27" t="s">
        <v>137</v>
      </c>
      <c r="D8181" s="27" t="s">
        <v>211</v>
      </c>
      <c r="E8181" s="27" t="s">
        <v>35</v>
      </c>
      <c r="F8181" s="27" t="s">
        <v>257</v>
      </c>
      <c r="G8181" s="33">
        <v>346584.53</v>
      </c>
      <c r="H8181" s="33">
        <v>346584.53</v>
      </c>
      <c r="I8181" s="33">
        <v>8954</v>
      </c>
      <c r="J8181" s="33">
        <v>649</v>
      </c>
      <c r="K8181" s="33">
        <v>10600</v>
      </c>
      <c r="L8181" s="33">
        <v>1</v>
      </c>
      <c r="M8181" s="33">
        <v>1</v>
      </c>
      <c r="N8181" s="33">
        <v>307919.67</v>
      </c>
      <c r="O8181" s="33">
        <v>1811</v>
      </c>
      <c r="P8181" s="33">
        <v>3621</v>
      </c>
    </row>
    <row r="8182" spans="1:16">
      <c r="A8182" s="27" t="s">
        <v>1186</v>
      </c>
      <c r="B8182" s="31">
        <v>202410</v>
      </c>
      <c r="C8182" s="27" t="s">
        <v>137</v>
      </c>
      <c r="D8182" s="27" t="s">
        <v>211</v>
      </c>
      <c r="E8182" s="27" t="s">
        <v>35</v>
      </c>
      <c r="F8182" s="27" t="s">
        <v>257</v>
      </c>
      <c r="G8182" s="33">
        <v>318246.56</v>
      </c>
      <c r="H8182" s="33">
        <v>318246.56</v>
      </c>
      <c r="I8182" s="33">
        <v>8170</v>
      </c>
      <c r="J8182" s="33">
        <v>606</v>
      </c>
      <c r="K8182" s="33">
        <v>10600</v>
      </c>
      <c r="L8182" s="33">
        <v>1</v>
      </c>
      <c r="M8182" s="33">
        <v>1</v>
      </c>
      <c r="N8182" s="33">
        <v>339096.93</v>
      </c>
      <c r="O8182" s="33">
        <v>1853.2</v>
      </c>
      <c r="P8182" s="33">
        <v>3346</v>
      </c>
    </row>
    <row r="8183" spans="1:16">
      <c r="A8183" s="27" t="s">
        <v>1186</v>
      </c>
      <c r="B8183" s="31">
        <v>202411</v>
      </c>
      <c r="C8183" s="27" t="s">
        <v>137</v>
      </c>
      <c r="D8183" s="27" t="s">
        <v>211</v>
      </c>
      <c r="E8183" s="27" t="s">
        <v>35</v>
      </c>
      <c r="F8183" s="27" t="s">
        <v>257</v>
      </c>
      <c r="G8183" s="33">
        <v>385331.97</v>
      </c>
      <c r="H8183" s="33">
        <v>385331.97</v>
      </c>
      <c r="I8183" s="33">
        <v>9117</v>
      </c>
      <c r="J8183" s="33">
        <v>657</v>
      </c>
      <c r="K8183" s="33">
        <v>10600</v>
      </c>
      <c r="L8183" s="33">
        <v>1</v>
      </c>
      <c r="M8183" s="33">
        <v>1</v>
      </c>
      <c r="N8183" s="33">
        <v>410284.73</v>
      </c>
      <c r="O8183" s="33">
        <v>2110.4</v>
      </c>
      <c r="P8183" s="33">
        <v>3866</v>
      </c>
    </row>
    <row r="8184" spans="1:16">
      <c r="A8184" s="27" t="s">
        <v>1186</v>
      </c>
      <c r="B8184" s="31">
        <v>202412</v>
      </c>
      <c r="C8184" s="27" t="s">
        <v>137</v>
      </c>
      <c r="D8184" s="27" t="s">
        <v>211</v>
      </c>
      <c r="E8184" s="27" t="s">
        <v>35</v>
      </c>
      <c r="F8184" s="27" t="s">
        <v>257</v>
      </c>
      <c r="G8184" s="33">
        <v>491548.51</v>
      </c>
      <c r="H8184" s="33">
        <v>491548.51</v>
      </c>
      <c r="I8184" s="33">
        <v>12988</v>
      </c>
      <c r="J8184" s="33">
        <v>1029</v>
      </c>
      <c r="K8184" s="33">
        <v>10600</v>
      </c>
      <c r="L8184" s="33">
        <v>1</v>
      </c>
      <c r="M8184" s="33">
        <v>1</v>
      </c>
      <c r="N8184" s="33">
        <v>472203.34</v>
      </c>
      <c r="O8184" s="33">
        <v>3005.5</v>
      </c>
      <c r="P8184" s="33">
        <v>5111</v>
      </c>
    </row>
    <row r="8185" spans="1:16">
      <c r="A8185" s="27" t="s">
        <v>1186</v>
      </c>
      <c r="B8185" s="31">
        <v>202501</v>
      </c>
      <c r="C8185" s="27" t="s">
        <v>137</v>
      </c>
      <c r="D8185" s="27" t="s">
        <v>211</v>
      </c>
      <c r="E8185" s="27" t="s">
        <v>35</v>
      </c>
      <c r="F8185" s="27" t="s">
        <v>257</v>
      </c>
      <c r="G8185" s="33">
        <v>237909.29</v>
      </c>
      <c r="H8185" s="33">
        <v>237909.29</v>
      </c>
      <c r="I8185" s="33">
        <v>6158</v>
      </c>
      <c r="J8185" s="33">
        <v>440</v>
      </c>
      <c r="K8185" s="33">
        <v>10600</v>
      </c>
      <c r="L8185" s="33">
        <v>1</v>
      </c>
      <c r="M8185" s="33">
        <v>1</v>
      </c>
      <c r="N8185" s="33">
        <v>240630.27</v>
      </c>
      <c r="O8185" s="33">
        <v>1377.7</v>
      </c>
      <c r="P8185" s="33">
        <v>2506</v>
      </c>
    </row>
    <row r="8186" spans="1:16">
      <c r="A8186" s="27" t="s">
        <v>1186</v>
      </c>
      <c r="B8186" s="31">
        <v>202502</v>
      </c>
      <c r="C8186" s="27" t="s">
        <v>137</v>
      </c>
      <c r="D8186" s="27" t="s">
        <v>211</v>
      </c>
      <c r="E8186" s="27" t="s">
        <v>35</v>
      </c>
      <c r="F8186" s="27" t="s">
        <v>257</v>
      </c>
      <c r="G8186" s="33">
        <v>248114.01</v>
      </c>
      <c r="H8186" s="33">
        <v>248114.01</v>
      </c>
      <c r="I8186" s="33">
        <v>6531</v>
      </c>
      <c r="J8186" s="33">
        <v>488</v>
      </c>
      <c r="K8186" s="33">
        <v>10600</v>
      </c>
      <c r="L8186" s="33">
        <v>1</v>
      </c>
      <c r="M8186" s="33">
        <v>1</v>
      </c>
      <c r="N8186" s="33">
        <v>248557.3</v>
      </c>
      <c r="O8186" s="33">
        <v>1326.7</v>
      </c>
      <c r="P8186" s="33">
        <v>2743</v>
      </c>
    </row>
    <row r="8187" spans="1:16">
      <c r="A8187" s="27" t="s">
        <v>1186</v>
      </c>
      <c r="B8187" s="31">
        <v>202503</v>
      </c>
      <c r="C8187" s="27" t="s">
        <v>137</v>
      </c>
      <c r="D8187" s="27" t="s">
        <v>211</v>
      </c>
      <c r="E8187" s="27" t="s">
        <v>35</v>
      </c>
      <c r="F8187" s="27" t="s">
        <v>257</v>
      </c>
      <c r="G8187" s="33">
        <v>298998.8</v>
      </c>
      <c r="H8187" s="33">
        <v>298998.8</v>
      </c>
      <c r="I8187" s="33">
        <v>7544</v>
      </c>
      <c r="J8187" s="33">
        <v>538</v>
      </c>
      <c r="K8187" s="33">
        <v>10600</v>
      </c>
      <c r="L8187" s="33">
        <v>1</v>
      </c>
      <c r="M8187" s="33">
        <v>1</v>
      </c>
      <c r="N8187" s="33">
        <v>310570.12</v>
      </c>
      <c r="O8187" s="33">
        <v>1598.4</v>
      </c>
      <c r="P8187" s="33">
        <v>3024</v>
      </c>
    </row>
    <row r="8188" spans="1:16">
      <c r="A8188" s="27" t="s">
        <v>1186</v>
      </c>
      <c r="B8188" s="31">
        <v>202504</v>
      </c>
      <c r="C8188" s="27" t="s">
        <v>137</v>
      </c>
      <c r="D8188" s="27" t="s">
        <v>211</v>
      </c>
      <c r="E8188" s="27" t="s">
        <v>35</v>
      </c>
      <c r="F8188" s="27" t="s">
        <v>257</v>
      </c>
      <c r="G8188" s="33">
        <v>353805.48</v>
      </c>
      <c r="H8188" s="33">
        <v>353805.48</v>
      </c>
      <c r="I8188" s="33">
        <v>9395</v>
      </c>
      <c r="J8188" s="33">
        <v>784</v>
      </c>
      <c r="K8188" s="33">
        <v>10600</v>
      </c>
      <c r="L8188" s="33">
        <v>1</v>
      </c>
      <c r="M8188" s="33">
        <v>1</v>
      </c>
      <c r="N8188" s="33">
        <v>366414.49</v>
      </c>
      <c r="O8188" s="33">
        <v>2127.4</v>
      </c>
      <c r="P8188" s="33">
        <v>3840</v>
      </c>
    </row>
    <row r="8189" spans="1:16">
      <c r="A8189" s="27" t="s">
        <v>1186</v>
      </c>
      <c r="B8189" s="31">
        <v>202505</v>
      </c>
      <c r="C8189" s="27" t="s">
        <v>137</v>
      </c>
      <c r="D8189" s="27" t="s">
        <v>211</v>
      </c>
      <c r="E8189" s="27" t="s">
        <v>35</v>
      </c>
      <c r="F8189" s="27" t="s">
        <v>257</v>
      </c>
      <c r="G8189" s="33">
        <v>382442.65</v>
      </c>
      <c r="H8189" s="33">
        <v>382442.65</v>
      </c>
      <c r="I8189" s="33">
        <v>9514</v>
      </c>
      <c r="J8189" s="33">
        <v>692</v>
      </c>
      <c r="K8189" s="33">
        <v>10600</v>
      </c>
      <c r="L8189" s="33">
        <v>1</v>
      </c>
      <c r="M8189" s="33">
        <v>1</v>
      </c>
      <c r="N8189" s="33">
        <v>402353.64</v>
      </c>
      <c r="O8189" s="33">
        <v>2248.1</v>
      </c>
      <c r="P8189" s="33">
        <v>4081</v>
      </c>
    </row>
    <row r="8190" spans="1:16">
      <c r="A8190" s="27" t="s">
        <v>1186</v>
      </c>
      <c r="B8190" s="31">
        <v>202506</v>
      </c>
      <c r="C8190" s="27" t="s">
        <v>137</v>
      </c>
      <c r="D8190" s="27" t="s">
        <v>211</v>
      </c>
      <c r="E8190" s="27" t="s">
        <v>35</v>
      </c>
      <c r="F8190" s="27" t="s">
        <v>257</v>
      </c>
      <c r="G8190" s="33">
        <v>401476.26</v>
      </c>
      <c r="H8190" s="33">
        <v>401476.26</v>
      </c>
      <c r="I8190" s="33">
        <v>10631</v>
      </c>
      <c r="J8190" s="33">
        <v>801</v>
      </c>
      <c r="K8190" s="33">
        <v>10600</v>
      </c>
      <c r="L8190" s="33">
        <v>1</v>
      </c>
      <c r="M8190" s="33">
        <v>1</v>
      </c>
      <c r="N8190" s="33">
        <v>394094.9</v>
      </c>
      <c r="O8190" s="33">
        <v>2207.7</v>
      </c>
      <c r="P8190" s="33">
        <v>4365</v>
      </c>
    </row>
    <row r="8191" spans="1:16">
      <c r="A8191" s="27" t="s">
        <v>1186</v>
      </c>
      <c r="B8191" s="31">
        <v>202507</v>
      </c>
      <c r="C8191" s="27" t="s">
        <v>137</v>
      </c>
      <c r="D8191" s="27" t="s">
        <v>211</v>
      </c>
      <c r="E8191" s="27" t="s">
        <v>35</v>
      </c>
      <c r="F8191" s="27" t="s">
        <v>257</v>
      </c>
      <c r="G8191" s="33">
        <v>373928.48</v>
      </c>
      <c r="H8191" s="33">
        <v>373928.48</v>
      </c>
      <c r="I8191" s="33">
        <v>10480</v>
      </c>
      <c r="J8191" s="33">
        <v>816</v>
      </c>
      <c r="K8191" s="33">
        <v>10600</v>
      </c>
      <c r="L8191" s="33">
        <v>1</v>
      </c>
      <c r="M8191" s="33">
        <v>1</v>
      </c>
      <c r="N8191" s="33">
        <v>351301.65</v>
      </c>
      <c r="O8191" s="33">
        <v>1973.1</v>
      </c>
      <c r="P8191" s="33">
        <v>4175</v>
      </c>
    </row>
    <row r="8192" spans="1:16">
      <c r="A8192" s="27" t="s">
        <v>1186</v>
      </c>
      <c r="B8192" s="31">
        <v>202508</v>
      </c>
      <c r="C8192" s="27" t="s">
        <v>137</v>
      </c>
      <c r="D8192" s="27" t="s">
        <v>211</v>
      </c>
      <c r="E8192" s="27" t="s">
        <v>35</v>
      </c>
      <c r="F8192" s="27" t="s">
        <v>257</v>
      </c>
      <c r="G8192" s="33">
        <v>367890.16</v>
      </c>
      <c r="H8192" s="33">
        <v>367890.16</v>
      </c>
      <c r="I8192" s="33">
        <v>10124</v>
      </c>
      <c r="J8192" s="33">
        <v>791</v>
      </c>
      <c r="K8192" s="33">
        <v>10600</v>
      </c>
      <c r="L8192" s="33">
        <v>1</v>
      </c>
      <c r="M8192" s="33">
        <v>1</v>
      </c>
      <c r="N8192" s="33">
        <v>339221.32</v>
      </c>
      <c r="O8192" s="33">
        <v>2322.7</v>
      </c>
      <c r="P8192" s="33">
        <v>4098</v>
      </c>
    </row>
    <row r="8193" spans="1:16">
      <c r="A8193" s="27" t="s">
        <v>1186</v>
      </c>
      <c r="B8193" s="31">
        <v>202509</v>
      </c>
      <c r="C8193" s="27" t="s">
        <v>137</v>
      </c>
      <c r="D8193" s="27" t="s">
        <v>211</v>
      </c>
      <c r="E8193" s="27" t="s">
        <v>35</v>
      </c>
      <c r="F8193" s="27" t="s">
        <v>257</v>
      </c>
      <c r="G8193" s="33">
        <v>338909.67</v>
      </c>
      <c r="H8193" s="33">
        <v>338909.67</v>
      </c>
      <c r="I8193" s="33">
        <v>8754</v>
      </c>
      <c r="J8193" s="33">
        <v>585</v>
      </c>
      <c r="K8193" s="33">
        <v>10600</v>
      </c>
      <c r="L8193" s="33">
        <v>1</v>
      </c>
      <c r="M8193" s="33">
        <v>1</v>
      </c>
      <c r="N8193" s="33">
        <v>327010.69</v>
      </c>
      <c r="O8193" s="33">
        <v>1809.1</v>
      </c>
      <c r="P8193" s="33">
        <v>3555</v>
      </c>
    </row>
    <row r="8194" spans="1:16">
      <c r="A8194" s="27" t="s">
        <v>1186</v>
      </c>
      <c r="B8194" s="31">
        <v>202510</v>
      </c>
      <c r="C8194" s="27" t="s">
        <v>137</v>
      </c>
      <c r="D8194" s="27" t="s">
        <v>211</v>
      </c>
      <c r="E8194" s="27" t="s">
        <v>35</v>
      </c>
      <c r="F8194" s="27" t="s">
        <v>257</v>
      </c>
      <c r="G8194" s="33">
        <v>318777.54</v>
      </c>
      <c r="H8194" s="33">
        <v>318777.54</v>
      </c>
      <c r="I8194" s="33">
        <v>7835</v>
      </c>
      <c r="J8194" s="33">
        <v>632</v>
      </c>
      <c r="K8194" s="33">
        <v>10600</v>
      </c>
      <c r="L8194" s="33">
        <v>1</v>
      </c>
      <c r="M8194" s="33">
        <v>1</v>
      </c>
      <c r="N8194" s="33">
        <v>360120.94</v>
      </c>
      <c r="O8194" s="33">
        <v>1776</v>
      </c>
      <c r="P8194" s="33">
        <v>3299</v>
      </c>
    </row>
    <row r="8195" spans="1:16">
      <c r="A8195" s="27" t="s">
        <v>1186</v>
      </c>
      <c r="B8195" s="31">
        <v>202511</v>
      </c>
      <c r="C8195" s="27" t="s">
        <v>137</v>
      </c>
      <c r="D8195" s="27" t="s">
        <v>211</v>
      </c>
      <c r="E8195" s="27" t="s">
        <v>35</v>
      </c>
      <c r="F8195" s="27" t="s">
        <v>257</v>
      </c>
      <c r="G8195" s="33">
        <v>437711.72</v>
      </c>
      <c r="H8195" s="33">
        <v>437711.72</v>
      </c>
      <c r="I8195" s="33">
        <v>11583</v>
      </c>
      <c r="J8195" s="33">
        <v>920</v>
      </c>
      <c r="K8195" s="33">
        <v>10600</v>
      </c>
      <c r="L8195" s="33">
        <v>1</v>
      </c>
      <c r="M8195" s="33">
        <v>1</v>
      </c>
      <c r="N8195" s="33">
        <v>435722.39</v>
      </c>
      <c r="O8195" s="33">
        <v>2235.3</v>
      </c>
      <c r="P8195" s="33">
        <v>4615</v>
      </c>
    </row>
    <row r="8196" spans="1:16">
      <c r="A8196" s="27" t="s">
        <v>1186</v>
      </c>
      <c r="B8196" s="31">
        <v>202512</v>
      </c>
      <c r="C8196" s="27" t="s">
        <v>137</v>
      </c>
      <c r="D8196" s="27" t="s">
        <v>211</v>
      </c>
      <c r="E8196" s="27" t="s">
        <v>35</v>
      </c>
      <c r="F8196" s="27" t="s">
        <v>257</v>
      </c>
      <c r="G8196" s="33">
        <v>523476.13</v>
      </c>
      <c r="H8196" s="33">
        <v>523476.13</v>
      </c>
      <c r="I8196" s="33">
        <v>13202</v>
      </c>
      <c r="J8196" s="33">
        <v>1078</v>
      </c>
      <c r="K8196" s="33">
        <v>10600</v>
      </c>
      <c r="L8196" s="33">
        <v>1</v>
      </c>
      <c r="M8196" s="33">
        <v>1</v>
      </c>
      <c r="N8196" s="33">
        <v>501479.95</v>
      </c>
      <c r="O8196" s="33">
        <v>2877.7</v>
      </c>
      <c r="P8196" s="33">
        <v>5504</v>
      </c>
    </row>
    <row r="8197" spans="1:16">
      <c r="A8197" s="27" t="s">
        <v>1186</v>
      </c>
      <c r="B8197" s="31">
        <v>202601</v>
      </c>
      <c r="C8197" s="27" t="s">
        <v>137</v>
      </c>
      <c r="D8197" s="27" t="s">
        <v>211</v>
      </c>
      <c r="E8197" s="27" t="s">
        <v>35</v>
      </c>
      <c r="F8197" s="27" t="s">
        <v>257</v>
      </c>
      <c r="G8197" s="33">
        <v>264408.96</v>
      </c>
      <c r="H8197" s="33">
        <v>264408.96</v>
      </c>
      <c r="I8197" s="33">
        <v>6566</v>
      </c>
      <c r="J8197" s="33">
        <v>565</v>
      </c>
      <c r="K8197" s="33">
        <v>10600</v>
      </c>
      <c r="L8197" s="33">
        <v>1</v>
      </c>
      <c r="M8197" s="33">
        <v>1</v>
      </c>
      <c r="N8197" s="33">
        <v>255549.34</v>
      </c>
      <c r="O8197" s="33">
        <v>1537.8</v>
      </c>
      <c r="P8197" s="33">
        <v>2723</v>
      </c>
    </row>
    <row r="8198" spans="1:16">
      <c r="A8198" s="27" t="s">
        <v>1186</v>
      </c>
      <c r="B8198" s="31">
        <v>202602</v>
      </c>
      <c r="C8198" s="27" t="s">
        <v>137</v>
      </c>
      <c r="D8198" s="27" t="s">
        <v>211</v>
      </c>
      <c r="E8198" s="27" t="s">
        <v>35</v>
      </c>
      <c r="F8198" s="27" t="s">
        <v>257</v>
      </c>
      <c r="G8198" s="33">
        <v>277608.06</v>
      </c>
      <c r="H8198" s="33">
        <v>277608.06</v>
      </c>
      <c r="I8198" s="33">
        <v>7426</v>
      </c>
      <c r="J8198" s="33">
        <v>542</v>
      </c>
      <c r="K8198" s="33">
        <v>10600</v>
      </c>
      <c r="L8198" s="33">
        <v>1</v>
      </c>
      <c r="M8198" s="33">
        <v>1</v>
      </c>
      <c r="N8198" s="33">
        <v>263967.85</v>
      </c>
      <c r="O8198" s="33">
        <v>1490.2</v>
      </c>
      <c r="P8198" s="33">
        <v>2825</v>
      </c>
    </row>
    <row r="8199" spans="1:16">
      <c r="A8199" s="27" t="s">
        <v>1186</v>
      </c>
      <c r="B8199" s="31">
        <v>202603</v>
      </c>
      <c r="C8199" s="27" t="s">
        <v>137</v>
      </c>
      <c r="D8199" s="27" t="s">
        <v>211</v>
      </c>
      <c r="E8199" s="27" t="s">
        <v>35</v>
      </c>
      <c r="F8199" s="27" t="s">
        <v>257</v>
      </c>
      <c r="G8199" s="33">
        <v>316885.75</v>
      </c>
      <c r="H8199" s="33">
        <v>316885.75</v>
      </c>
      <c r="I8199" s="33">
        <v>8179</v>
      </c>
      <c r="J8199" s="33">
        <v>563</v>
      </c>
      <c r="K8199" s="33">
        <v>10600</v>
      </c>
      <c r="L8199" s="33">
        <v>1</v>
      </c>
      <c r="M8199" s="33">
        <v>1</v>
      </c>
      <c r="N8199" s="33">
        <v>329825.47</v>
      </c>
      <c r="O8199" s="33">
        <v>1594</v>
      </c>
      <c r="P8199" s="33">
        <v>3351</v>
      </c>
    </row>
    <row r="8200" spans="1:16">
      <c r="A8200" s="27" t="s">
        <v>1186</v>
      </c>
      <c r="B8200" s="31">
        <v>202604</v>
      </c>
      <c r="C8200" s="27" t="s">
        <v>137</v>
      </c>
      <c r="D8200" s="27" t="s">
        <v>211</v>
      </c>
      <c r="E8200" s="27" t="s">
        <v>35</v>
      </c>
      <c r="F8200" s="27" t="s">
        <v>257</v>
      </c>
      <c r="G8200" s="33">
        <v>384605.46</v>
      </c>
      <c r="H8200" s="33">
        <v>384605.46</v>
      </c>
      <c r="I8200" s="33">
        <v>8841</v>
      </c>
      <c r="J8200" s="33">
        <v>757</v>
      </c>
      <c r="K8200" s="33">
        <v>10600</v>
      </c>
      <c r="L8200" s="33">
        <v>1</v>
      </c>
      <c r="M8200" s="33">
        <v>1</v>
      </c>
      <c r="N8200" s="33">
        <v>389132.19</v>
      </c>
      <c r="O8200" s="33">
        <v>2018.4</v>
      </c>
      <c r="P8200" s="33">
        <v>3769</v>
      </c>
    </row>
    <row r="8201" spans="1:16">
      <c r="A8201" s="27" t="s">
        <v>1186</v>
      </c>
      <c r="B8201" s="31">
        <v>202605</v>
      </c>
      <c r="C8201" s="27" t="s">
        <v>137</v>
      </c>
      <c r="D8201" s="27" t="s">
        <v>211</v>
      </c>
      <c r="E8201" s="27" t="s">
        <v>35</v>
      </c>
      <c r="F8201" s="27" t="s">
        <v>257</v>
      </c>
      <c r="G8201" s="33">
        <v>433885.86</v>
      </c>
      <c r="H8201" s="33">
        <v>433885.86</v>
      </c>
      <c r="I8201" s="33">
        <v>11868</v>
      </c>
      <c r="J8201" s="33">
        <v>887</v>
      </c>
      <c r="K8201" s="33">
        <v>10600</v>
      </c>
      <c r="L8201" s="33">
        <v>1</v>
      </c>
      <c r="M8201" s="33">
        <v>1</v>
      </c>
      <c r="N8201" s="33">
        <v>427299.57</v>
      </c>
      <c r="O8201" s="33">
        <v>2232.2</v>
      </c>
      <c r="P8201" s="33">
        <v>4738</v>
      </c>
    </row>
    <row r="8202" spans="1:16">
      <c r="A8202" s="27" t="s">
        <v>1186</v>
      </c>
      <c r="B8202" s="31">
        <v>202606</v>
      </c>
      <c r="C8202" s="27" t="s">
        <v>137</v>
      </c>
      <c r="D8202" s="27" t="s">
        <v>211</v>
      </c>
      <c r="E8202" s="27" t="s">
        <v>35</v>
      </c>
      <c r="F8202" s="27" t="s">
        <v>257</v>
      </c>
      <c r="G8202" s="33">
        <v>429120.93</v>
      </c>
      <c r="H8202" s="33">
        <v>429120.93</v>
      </c>
      <c r="I8202" s="33">
        <v>11348</v>
      </c>
      <c r="J8202" s="33">
        <v>874</v>
      </c>
      <c r="K8202" s="33">
        <v>10600</v>
      </c>
      <c r="L8202" s="33">
        <v>1</v>
      </c>
      <c r="M8202" s="33">
        <v>1</v>
      </c>
      <c r="N8202" s="33">
        <v>418528.78</v>
      </c>
      <c r="O8202" s="33">
        <v>2275.1</v>
      </c>
      <c r="P8202" s="33">
        <v>4551</v>
      </c>
    </row>
    <row r="8203" spans="1:16">
      <c r="A8203" s="27" t="s">
        <v>1186</v>
      </c>
      <c r="B8203" s="31">
        <v>202607</v>
      </c>
      <c r="C8203" s="27" t="s">
        <v>137</v>
      </c>
      <c r="D8203" s="27" t="s">
        <v>211</v>
      </c>
      <c r="E8203" s="27" t="s">
        <v>35</v>
      </c>
      <c r="F8203" s="27" t="s">
        <v>257</v>
      </c>
      <c r="G8203" s="33">
        <v>367866.33</v>
      </c>
      <c r="H8203" s="33">
        <v>367866.33</v>
      </c>
      <c r="I8203" s="33">
        <v>9401</v>
      </c>
      <c r="J8203" s="33">
        <v>604</v>
      </c>
      <c r="K8203" s="33">
        <v>10600</v>
      </c>
      <c r="L8203" s="33">
        <v>1</v>
      </c>
      <c r="M8203" s="33">
        <v>1</v>
      </c>
      <c r="N8203" s="33">
        <v>373082.35</v>
      </c>
      <c r="O8203" s="33">
        <v>2086.4</v>
      </c>
      <c r="P8203" s="33">
        <v>3845</v>
      </c>
    </row>
    <row r="8204" spans="1:16">
      <c r="A8204" s="27" t="s">
        <v>1188</v>
      </c>
      <c r="B8204" s="31">
        <v>202408</v>
      </c>
      <c r="C8204" s="27" t="s">
        <v>139</v>
      </c>
      <c r="D8204" s="27" t="s">
        <v>211</v>
      </c>
      <c r="E8204" s="27" t="s">
        <v>36</v>
      </c>
      <c r="F8204" s="27" t="s">
        <v>289</v>
      </c>
      <c r="G8204" s="33">
        <v>845049.8100000001</v>
      </c>
      <c r="H8204" s="33">
        <v>0</v>
      </c>
      <c r="I8204" s="33">
        <v>14167</v>
      </c>
      <c r="J8204" s="33">
        <v>1222</v>
      </c>
      <c r="K8204" s="33">
        <v>17500</v>
      </c>
      <c r="L8204" s="33">
        <v>1</v>
      </c>
      <c r="M8204" s="33">
        <v>0</v>
      </c>
      <c r="N8204" s="33">
        <v>717295.6800000001</v>
      </c>
      <c r="O8204" s="33">
        <v>3994.6</v>
      </c>
      <c r="P8204" s="33">
        <v>6404</v>
      </c>
    </row>
    <row r="8205" spans="1:16">
      <c r="A8205" s="27" t="s">
        <v>1188</v>
      </c>
      <c r="B8205" s="31">
        <v>202409</v>
      </c>
      <c r="C8205" s="27" t="s">
        <v>139</v>
      </c>
      <c r="D8205" s="27" t="s">
        <v>211</v>
      </c>
      <c r="E8205" s="27" t="s">
        <v>36</v>
      </c>
      <c r="F8205" s="27" t="s">
        <v>289</v>
      </c>
      <c r="G8205" s="33">
        <v>923734.85</v>
      </c>
      <c r="H8205" s="33">
        <v>0</v>
      </c>
      <c r="I8205" s="33">
        <v>16919</v>
      </c>
      <c r="J8205" s="33">
        <v>1532</v>
      </c>
      <c r="K8205" s="33">
        <v>17500</v>
      </c>
      <c r="L8205" s="33">
        <v>1</v>
      </c>
      <c r="M8205" s="33">
        <v>0</v>
      </c>
      <c r="N8205" s="33">
        <v>690325.98</v>
      </c>
      <c r="O8205" s="33">
        <v>4579.4</v>
      </c>
      <c r="P8205" s="33">
        <v>7548</v>
      </c>
    </row>
    <row r="8206" spans="1:16">
      <c r="A8206" s="27" t="s">
        <v>1188</v>
      </c>
      <c r="B8206" s="31">
        <v>202410</v>
      </c>
      <c r="C8206" s="27" t="s">
        <v>139</v>
      </c>
      <c r="D8206" s="27" t="s">
        <v>211</v>
      </c>
      <c r="E8206" s="27" t="s">
        <v>36</v>
      </c>
      <c r="F8206" s="27" t="s">
        <v>289</v>
      </c>
      <c r="G8206" s="33">
        <v>1005646.21</v>
      </c>
      <c r="H8206" s="33">
        <v>0</v>
      </c>
      <c r="I8206" s="33">
        <v>19662</v>
      </c>
      <c r="J8206" s="33">
        <v>1347</v>
      </c>
      <c r="K8206" s="33">
        <v>17500</v>
      </c>
      <c r="L8206" s="33">
        <v>1</v>
      </c>
      <c r="M8206" s="33">
        <v>0</v>
      </c>
      <c r="N8206" s="33">
        <v>758958.13</v>
      </c>
      <c r="O8206" s="33">
        <v>4448.6</v>
      </c>
      <c r="P8206" s="33">
        <v>8258</v>
      </c>
    </row>
    <row r="8207" spans="1:16">
      <c r="A8207" s="27" t="s">
        <v>1188</v>
      </c>
      <c r="B8207" s="31">
        <v>202411</v>
      </c>
      <c r="C8207" s="27" t="s">
        <v>139</v>
      </c>
      <c r="D8207" s="27" t="s">
        <v>211</v>
      </c>
      <c r="E8207" s="27" t="s">
        <v>36</v>
      </c>
      <c r="F8207" s="27" t="s">
        <v>289</v>
      </c>
      <c r="G8207" s="33">
        <v>1222330.16</v>
      </c>
      <c r="H8207" s="33">
        <v>0</v>
      </c>
      <c r="I8207" s="33">
        <v>22378</v>
      </c>
      <c r="J8207" s="33">
        <v>2371</v>
      </c>
      <c r="K8207" s="33">
        <v>17500</v>
      </c>
      <c r="L8207" s="33">
        <v>1</v>
      </c>
      <c r="M8207" s="33">
        <v>0</v>
      </c>
      <c r="N8207" s="33">
        <v>916761.79</v>
      </c>
      <c r="O8207" s="33">
        <v>5352.2</v>
      </c>
      <c r="P8207" s="33">
        <v>9680</v>
      </c>
    </row>
    <row r="8208" spans="1:16">
      <c r="A8208" s="27" t="s">
        <v>1188</v>
      </c>
      <c r="B8208" s="31">
        <v>202412</v>
      </c>
      <c r="C8208" s="27" t="s">
        <v>139</v>
      </c>
      <c r="D8208" s="27" t="s">
        <v>211</v>
      </c>
      <c r="E8208" s="27" t="s">
        <v>36</v>
      </c>
      <c r="F8208" s="27" t="s">
        <v>289</v>
      </c>
      <c r="G8208" s="33">
        <v>1373337.68</v>
      </c>
      <c r="H8208" s="33">
        <v>0</v>
      </c>
      <c r="I8208" s="33">
        <v>24240</v>
      </c>
      <c r="J8208" s="33">
        <v>1850</v>
      </c>
      <c r="K8208" s="33">
        <v>17500</v>
      </c>
      <c r="L8208" s="33">
        <v>1</v>
      </c>
      <c r="M8208" s="33">
        <v>0</v>
      </c>
      <c r="N8208" s="33">
        <v>1053361.38</v>
      </c>
      <c r="O8208" s="33">
        <v>6140.9</v>
      </c>
      <c r="P8208" s="33">
        <v>10681</v>
      </c>
    </row>
    <row r="8209" spans="1:16">
      <c r="A8209" s="27" t="s">
        <v>1188</v>
      </c>
      <c r="B8209" s="31">
        <v>202501</v>
      </c>
      <c r="C8209" s="27" t="s">
        <v>139</v>
      </c>
      <c r="D8209" s="27" t="s">
        <v>211</v>
      </c>
      <c r="E8209" s="27" t="s">
        <v>36</v>
      </c>
      <c r="F8209" s="27" t="s">
        <v>289</v>
      </c>
      <c r="G8209" s="33">
        <v>741337.89</v>
      </c>
      <c r="H8209" s="33">
        <v>0</v>
      </c>
      <c r="I8209" s="33">
        <v>13798</v>
      </c>
      <c r="J8209" s="33">
        <v>1318</v>
      </c>
      <c r="K8209" s="33">
        <v>17500</v>
      </c>
      <c r="L8209" s="33">
        <v>1</v>
      </c>
      <c r="M8209" s="33">
        <v>0</v>
      </c>
      <c r="N8209" s="33">
        <v>535890.15</v>
      </c>
      <c r="O8209" s="33">
        <v>3694.9</v>
      </c>
      <c r="P8209" s="33">
        <v>5946</v>
      </c>
    </row>
    <row r="8210" spans="1:16">
      <c r="A8210" s="27" t="s">
        <v>1188</v>
      </c>
      <c r="B8210" s="31">
        <v>202502</v>
      </c>
      <c r="C8210" s="27" t="s">
        <v>139</v>
      </c>
      <c r="D8210" s="27" t="s">
        <v>211</v>
      </c>
      <c r="E8210" s="27" t="s">
        <v>36</v>
      </c>
      <c r="F8210" s="27" t="s">
        <v>289</v>
      </c>
      <c r="G8210" s="33">
        <v>715088.0699999999</v>
      </c>
      <c r="H8210" s="33">
        <v>0</v>
      </c>
      <c r="I8210" s="33">
        <v>12087</v>
      </c>
      <c r="J8210" s="33">
        <v>894</v>
      </c>
      <c r="K8210" s="33">
        <v>17500</v>
      </c>
      <c r="L8210" s="33">
        <v>1</v>
      </c>
      <c r="M8210" s="33">
        <v>0</v>
      </c>
      <c r="N8210" s="33">
        <v>552623.34</v>
      </c>
      <c r="O8210" s="33">
        <v>3306.5</v>
      </c>
      <c r="P8210" s="33">
        <v>5563</v>
      </c>
    </row>
    <row r="8211" spans="1:16">
      <c r="A8211" s="27" t="s">
        <v>1188</v>
      </c>
      <c r="B8211" s="31">
        <v>202503</v>
      </c>
      <c r="C8211" s="27" t="s">
        <v>139</v>
      </c>
      <c r="D8211" s="27" t="s">
        <v>211</v>
      </c>
      <c r="E8211" s="27" t="s">
        <v>36</v>
      </c>
      <c r="F8211" s="27" t="s">
        <v>289</v>
      </c>
      <c r="G8211" s="33">
        <v>926949.47</v>
      </c>
      <c r="H8211" s="33">
        <v>0</v>
      </c>
      <c r="I8211" s="33">
        <v>16067</v>
      </c>
      <c r="J8211" s="33">
        <v>1296</v>
      </c>
      <c r="K8211" s="33">
        <v>17500</v>
      </c>
      <c r="L8211" s="33">
        <v>1</v>
      </c>
      <c r="M8211" s="33">
        <v>0</v>
      </c>
      <c r="N8211" s="33">
        <v>689349.65</v>
      </c>
      <c r="O8211" s="33">
        <v>4735</v>
      </c>
      <c r="P8211" s="33">
        <v>7127</v>
      </c>
    </row>
    <row r="8212" spans="1:16">
      <c r="A8212" s="27" t="s">
        <v>1188</v>
      </c>
      <c r="B8212" s="31">
        <v>202504</v>
      </c>
      <c r="C8212" s="27" t="s">
        <v>139</v>
      </c>
      <c r="D8212" s="27" t="s">
        <v>211</v>
      </c>
      <c r="E8212" s="27" t="s">
        <v>36</v>
      </c>
      <c r="F8212" s="27" t="s">
        <v>289</v>
      </c>
      <c r="G8212" s="33">
        <v>1170741.79</v>
      </c>
      <c r="H8212" s="33">
        <v>0</v>
      </c>
      <c r="I8212" s="33">
        <v>22172</v>
      </c>
      <c r="J8212" s="33">
        <v>1889</v>
      </c>
      <c r="K8212" s="33">
        <v>17500</v>
      </c>
      <c r="L8212" s="33">
        <v>1</v>
      </c>
      <c r="M8212" s="33">
        <v>0</v>
      </c>
      <c r="N8212" s="33">
        <v>811950.8</v>
      </c>
      <c r="O8212" s="33">
        <v>5486.9</v>
      </c>
      <c r="P8212" s="33">
        <v>9723</v>
      </c>
    </row>
    <row r="8213" spans="1:16">
      <c r="A8213" s="27" t="s">
        <v>1188</v>
      </c>
      <c r="B8213" s="31">
        <v>202505</v>
      </c>
      <c r="C8213" s="27" t="s">
        <v>139</v>
      </c>
      <c r="D8213" s="27" t="s">
        <v>211</v>
      </c>
      <c r="E8213" s="27" t="s">
        <v>36</v>
      </c>
      <c r="F8213" s="27" t="s">
        <v>289</v>
      </c>
      <c r="G8213" s="33">
        <v>1175982.74</v>
      </c>
      <c r="H8213" s="33">
        <v>0</v>
      </c>
      <c r="I8213" s="33">
        <v>20482</v>
      </c>
      <c r="J8213" s="33">
        <v>1849</v>
      </c>
      <c r="K8213" s="33">
        <v>17500</v>
      </c>
      <c r="L8213" s="33">
        <v>1</v>
      </c>
      <c r="M8213" s="33">
        <v>0</v>
      </c>
      <c r="N8213" s="33">
        <v>890106.95</v>
      </c>
      <c r="O8213" s="33">
        <v>5281.5</v>
      </c>
      <c r="P8213" s="33">
        <v>9177</v>
      </c>
    </row>
    <row r="8214" spans="1:16">
      <c r="A8214" s="27" t="s">
        <v>1188</v>
      </c>
      <c r="B8214" s="31">
        <v>202506</v>
      </c>
      <c r="C8214" s="27" t="s">
        <v>139</v>
      </c>
      <c r="D8214" s="27" t="s">
        <v>211</v>
      </c>
      <c r="E8214" s="27" t="s">
        <v>36</v>
      </c>
      <c r="F8214" s="27" t="s">
        <v>289</v>
      </c>
      <c r="G8214" s="33">
        <v>1220968.07</v>
      </c>
      <c r="H8214" s="33">
        <v>0</v>
      </c>
      <c r="I8214" s="33">
        <v>21220</v>
      </c>
      <c r="J8214" s="33">
        <v>2094</v>
      </c>
      <c r="K8214" s="33">
        <v>17500</v>
      </c>
      <c r="L8214" s="33">
        <v>1</v>
      </c>
      <c r="M8214" s="33">
        <v>0</v>
      </c>
      <c r="N8214" s="33">
        <v>870386.71</v>
      </c>
      <c r="O8214" s="33">
        <v>5103.6</v>
      </c>
      <c r="P8214" s="33">
        <v>9387</v>
      </c>
    </row>
    <row r="8215" spans="1:16">
      <c r="A8215" s="27" t="s">
        <v>1188</v>
      </c>
      <c r="B8215" s="31">
        <v>202507</v>
      </c>
      <c r="C8215" s="27" t="s">
        <v>139</v>
      </c>
      <c r="D8215" s="27" t="s">
        <v>211</v>
      </c>
      <c r="E8215" s="27" t="s">
        <v>36</v>
      </c>
      <c r="F8215" s="27" t="s">
        <v>289</v>
      </c>
      <c r="G8215" s="33">
        <v>1081367.46</v>
      </c>
      <c r="H8215" s="33">
        <v>0</v>
      </c>
      <c r="I8215" s="33">
        <v>21165</v>
      </c>
      <c r="J8215" s="33">
        <v>2091</v>
      </c>
      <c r="K8215" s="33">
        <v>17500</v>
      </c>
      <c r="L8215" s="33">
        <v>1</v>
      </c>
      <c r="M8215" s="33">
        <v>0</v>
      </c>
      <c r="N8215" s="33">
        <v>774584.52</v>
      </c>
      <c r="O8215" s="33">
        <v>5112.3</v>
      </c>
      <c r="P8215" s="33">
        <v>8669</v>
      </c>
    </row>
    <row r="8216" spans="1:16">
      <c r="A8216" s="27" t="s">
        <v>1188</v>
      </c>
      <c r="B8216" s="31">
        <v>202508</v>
      </c>
      <c r="C8216" s="27" t="s">
        <v>139</v>
      </c>
      <c r="D8216" s="27" t="s">
        <v>211</v>
      </c>
      <c r="E8216" s="27" t="s">
        <v>36</v>
      </c>
      <c r="F8216" s="27" t="s">
        <v>289</v>
      </c>
      <c r="G8216" s="33">
        <v>1172856.46</v>
      </c>
      <c r="H8216" s="33">
        <v>0</v>
      </c>
      <c r="I8216" s="33">
        <v>20739</v>
      </c>
      <c r="J8216" s="33">
        <v>1851</v>
      </c>
      <c r="K8216" s="33">
        <v>17500</v>
      </c>
      <c r="L8216" s="33">
        <v>1</v>
      </c>
      <c r="M8216" s="33">
        <v>0</v>
      </c>
      <c r="N8216" s="33">
        <v>746704.8</v>
      </c>
      <c r="O8216" s="33">
        <v>5609.4</v>
      </c>
      <c r="P8216" s="33">
        <v>8831</v>
      </c>
    </row>
    <row r="8217" spans="1:16">
      <c r="A8217" s="27" t="s">
        <v>1188</v>
      </c>
      <c r="B8217" s="31">
        <v>202509</v>
      </c>
      <c r="C8217" s="27" t="s">
        <v>139</v>
      </c>
      <c r="D8217" s="27" t="s">
        <v>211</v>
      </c>
      <c r="E8217" s="27" t="s">
        <v>36</v>
      </c>
      <c r="F8217" s="27" t="s">
        <v>289</v>
      </c>
      <c r="G8217" s="33">
        <v>1081730.9</v>
      </c>
      <c r="H8217" s="33">
        <v>0</v>
      </c>
      <c r="I8217" s="33">
        <v>19367</v>
      </c>
      <c r="J8217" s="33">
        <v>1843</v>
      </c>
      <c r="K8217" s="33">
        <v>17500</v>
      </c>
      <c r="L8217" s="33">
        <v>1</v>
      </c>
      <c r="M8217" s="33">
        <v>0</v>
      </c>
      <c r="N8217" s="33">
        <v>718629.35</v>
      </c>
      <c r="O8217" s="33">
        <v>4799.3</v>
      </c>
      <c r="P8217" s="33">
        <v>8107</v>
      </c>
    </row>
    <row r="8218" spans="1:16">
      <c r="A8218" s="27" t="s">
        <v>1188</v>
      </c>
      <c r="B8218" s="31">
        <v>202510</v>
      </c>
      <c r="C8218" s="27" t="s">
        <v>139</v>
      </c>
      <c r="D8218" s="27" t="s">
        <v>211</v>
      </c>
      <c r="E8218" s="27" t="s">
        <v>36</v>
      </c>
      <c r="F8218" s="27" t="s">
        <v>289</v>
      </c>
      <c r="G8218" s="33">
        <v>1053071.31</v>
      </c>
      <c r="H8218" s="33">
        <v>0</v>
      </c>
      <c r="I8218" s="33">
        <v>19490</v>
      </c>
      <c r="J8218" s="33">
        <v>1679</v>
      </c>
      <c r="K8218" s="33">
        <v>17500</v>
      </c>
      <c r="L8218" s="33">
        <v>1</v>
      </c>
      <c r="M8218" s="33">
        <v>0</v>
      </c>
      <c r="N8218" s="33">
        <v>790075.41</v>
      </c>
      <c r="O8218" s="33">
        <v>4405.1</v>
      </c>
      <c r="P8218" s="33">
        <v>8330</v>
      </c>
    </row>
    <row r="8219" spans="1:16">
      <c r="A8219" s="27" t="s">
        <v>1188</v>
      </c>
      <c r="B8219" s="31">
        <v>202511</v>
      </c>
      <c r="C8219" s="27" t="s">
        <v>139</v>
      </c>
      <c r="D8219" s="27" t="s">
        <v>211</v>
      </c>
      <c r="E8219" s="27" t="s">
        <v>36</v>
      </c>
      <c r="F8219" s="27" t="s">
        <v>289</v>
      </c>
      <c r="G8219" s="33">
        <v>1397630.5</v>
      </c>
      <c r="H8219" s="33">
        <v>0</v>
      </c>
      <c r="I8219" s="33">
        <v>24518</v>
      </c>
      <c r="J8219" s="33">
        <v>1986</v>
      </c>
      <c r="K8219" s="33">
        <v>17500</v>
      </c>
      <c r="L8219" s="33">
        <v>1</v>
      </c>
      <c r="M8219" s="33">
        <v>0</v>
      </c>
      <c r="N8219" s="33">
        <v>954349.02</v>
      </c>
      <c r="O8219" s="33">
        <v>7486.1</v>
      </c>
      <c r="P8219" s="33">
        <v>10798</v>
      </c>
    </row>
    <row r="8220" spans="1:16">
      <c r="A8220" s="27" t="s">
        <v>1188</v>
      </c>
      <c r="B8220" s="31">
        <v>202512</v>
      </c>
      <c r="C8220" s="27" t="s">
        <v>139</v>
      </c>
      <c r="D8220" s="27" t="s">
        <v>211</v>
      </c>
      <c r="E8220" s="27" t="s">
        <v>36</v>
      </c>
      <c r="F8220" s="27" t="s">
        <v>289</v>
      </c>
      <c r="G8220" s="33">
        <v>1719790.72</v>
      </c>
      <c r="H8220" s="33">
        <v>1719790.72</v>
      </c>
      <c r="I8220" s="33">
        <v>29043</v>
      </c>
      <c r="J8220" s="33">
        <v>2931</v>
      </c>
      <c r="K8220" s="33">
        <v>17500</v>
      </c>
      <c r="L8220" s="33">
        <v>1</v>
      </c>
      <c r="M8220" s="33">
        <v>1</v>
      </c>
      <c r="N8220" s="33">
        <v>1096549.2</v>
      </c>
      <c r="O8220" s="33">
        <v>8950.700000000001</v>
      </c>
      <c r="P8220" s="33">
        <v>12682</v>
      </c>
    </row>
    <row r="8221" spans="1:16">
      <c r="A8221" s="27" t="s">
        <v>1188</v>
      </c>
      <c r="B8221" s="31">
        <v>202601</v>
      </c>
      <c r="C8221" s="27" t="s">
        <v>139</v>
      </c>
      <c r="D8221" s="27" t="s">
        <v>211</v>
      </c>
      <c r="E8221" s="27" t="s">
        <v>36</v>
      </c>
      <c r="F8221" s="27" t="s">
        <v>289</v>
      </c>
      <c r="G8221" s="33">
        <v>883839.39</v>
      </c>
      <c r="H8221" s="33">
        <v>883839.39</v>
      </c>
      <c r="I8221" s="33">
        <v>16494</v>
      </c>
      <c r="J8221" s="33">
        <v>1543</v>
      </c>
      <c r="K8221" s="33">
        <v>17500</v>
      </c>
      <c r="L8221" s="33">
        <v>1</v>
      </c>
      <c r="M8221" s="33">
        <v>1</v>
      </c>
      <c r="N8221" s="33">
        <v>557861.64</v>
      </c>
      <c r="O8221" s="33">
        <v>4064.7</v>
      </c>
      <c r="P8221" s="33">
        <v>7148</v>
      </c>
    </row>
    <row r="8222" spans="1:16">
      <c r="A8222" s="27" t="s">
        <v>1188</v>
      </c>
      <c r="B8222" s="31">
        <v>202602</v>
      </c>
      <c r="C8222" s="27" t="s">
        <v>139</v>
      </c>
      <c r="D8222" s="27" t="s">
        <v>211</v>
      </c>
      <c r="E8222" s="27" t="s">
        <v>36</v>
      </c>
      <c r="F8222" s="27" t="s">
        <v>289</v>
      </c>
      <c r="G8222" s="33">
        <v>816479.42</v>
      </c>
      <c r="H8222" s="33">
        <v>816479.42</v>
      </c>
      <c r="I8222" s="33">
        <v>14287</v>
      </c>
      <c r="J8222" s="33">
        <v>1379</v>
      </c>
      <c r="K8222" s="33">
        <v>17500</v>
      </c>
      <c r="L8222" s="33">
        <v>1</v>
      </c>
      <c r="M8222" s="33">
        <v>1</v>
      </c>
      <c r="N8222" s="33">
        <v>575280.89</v>
      </c>
      <c r="O8222" s="33">
        <v>3926.5</v>
      </c>
      <c r="P8222" s="33">
        <v>6275</v>
      </c>
    </row>
    <row r="8223" spans="1:16">
      <c r="A8223" s="27" t="s">
        <v>1188</v>
      </c>
      <c r="B8223" s="31">
        <v>202603</v>
      </c>
      <c r="C8223" s="27" t="s">
        <v>139</v>
      </c>
      <c r="D8223" s="27" t="s">
        <v>211</v>
      </c>
      <c r="E8223" s="27" t="s">
        <v>36</v>
      </c>
      <c r="F8223" s="27" t="s">
        <v>289</v>
      </c>
      <c r="G8223" s="33">
        <v>1081410.65</v>
      </c>
      <c r="H8223" s="33">
        <v>1081410.65</v>
      </c>
      <c r="I8223" s="33">
        <v>18243</v>
      </c>
      <c r="J8223" s="33">
        <v>1591</v>
      </c>
      <c r="K8223" s="33">
        <v>17500</v>
      </c>
      <c r="L8223" s="33">
        <v>1</v>
      </c>
      <c r="M8223" s="33">
        <v>1</v>
      </c>
      <c r="N8223" s="33">
        <v>717612.98</v>
      </c>
      <c r="O8223" s="33">
        <v>5552</v>
      </c>
      <c r="P8223" s="33">
        <v>8359</v>
      </c>
    </row>
    <row r="8224" spans="1:16">
      <c r="A8224" s="27" t="s">
        <v>1188</v>
      </c>
      <c r="B8224" s="31">
        <v>202604</v>
      </c>
      <c r="C8224" s="27" t="s">
        <v>139</v>
      </c>
      <c r="D8224" s="27" t="s">
        <v>211</v>
      </c>
      <c r="E8224" s="27" t="s">
        <v>36</v>
      </c>
      <c r="F8224" s="27" t="s">
        <v>289</v>
      </c>
      <c r="G8224" s="33">
        <v>1285155.04</v>
      </c>
      <c r="H8224" s="33">
        <v>1285155.04</v>
      </c>
      <c r="I8224" s="33">
        <v>22819</v>
      </c>
      <c r="J8224" s="33">
        <v>1854</v>
      </c>
      <c r="K8224" s="33">
        <v>17500</v>
      </c>
      <c r="L8224" s="33">
        <v>1</v>
      </c>
      <c r="M8224" s="33">
        <v>1</v>
      </c>
      <c r="N8224" s="33">
        <v>845240.78</v>
      </c>
      <c r="O8224" s="33">
        <v>5976.1</v>
      </c>
      <c r="P8224" s="33">
        <v>9992</v>
      </c>
    </row>
    <row r="8225" spans="1:16">
      <c r="A8225" s="27" t="s">
        <v>1188</v>
      </c>
      <c r="B8225" s="31">
        <v>202605</v>
      </c>
      <c r="C8225" s="27" t="s">
        <v>139</v>
      </c>
      <c r="D8225" s="27" t="s">
        <v>211</v>
      </c>
      <c r="E8225" s="27" t="s">
        <v>36</v>
      </c>
      <c r="F8225" s="27" t="s">
        <v>289</v>
      </c>
      <c r="G8225" s="33">
        <v>1424008.39</v>
      </c>
      <c r="H8225" s="33">
        <v>1424008.39</v>
      </c>
      <c r="I8225" s="33">
        <v>25844</v>
      </c>
      <c r="J8225" s="33">
        <v>2328</v>
      </c>
      <c r="K8225" s="33">
        <v>17500</v>
      </c>
      <c r="L8225" s="33">
        <v>1</v>
      </c>
      <c r="M8225" s="33">
        <v>1</v>
      </c>
      <c r="N8225" s="33">
        <v>926601.33</v>
      </c>
      <c r="O8225" s="33">
        <v>6805</v>
      </c>
      <c r="P8225" s="33">
        <v>11441</v>
      </c>
    </row>
    <row r="8226" spans="1:16">
      <c r="A8226" s="27" t="s">
        <v>1188</v>
      </c>
      <c r="B8226" s="31">
        <v>202606</v>
      </c>
      <c r="C8226" s="27" t="s">
        <v>139</v>
      </c>
      <c r="D8226" s="27" t="s">
        <v>211</v>
      </c>
      <c r="E8226" s="27" t="s">
        <v>36</v>
      </c>
      <c r="F8226" s="27" t="s">
        <v>289</v>
      </c>
      <c r="G8226" s="33">
        <v>1370565.3</v>
      </c>
      <c r="H8226" s="33">
        <v>1370565.3</v>
      </c>
      <c r="I8226" s="33">
        <v>24470</v>
      </c>
      <c r="J8226" s="33">
        <v>2213</v>
      </c>
      <c r="K8226" s="33">
        <v>17500</v>
      </c>
      <c r="L8226" s="33">
        <v>1</v>
      </c>
      <c r="M8226" s="33">
        <v>1</v>
      </c>
      <c r="N8226" s="33">
        <v>906072.5699999999</v>
      </c>
      <c r="O8226" s="33">
        <v>6077.8</v>
      </c>
      <c r="P8226" s="33">
        <v>10677</v>
      </c>
    </row>
    <row r="8227" spans="1:16">
      <c r="A8227" s="27" t="s">
        <v>1188</v>
      </c>
      <c r="B8227" s="31">
        <v>202607</v>
      </c>
      <c r="C8227" s="27" t="s">
        <v>139</v>
      </c>
      <c r="D8227" s="27" t="s">
        <v>211</v>
      </c>
      <c r="E8227" s="27" t="s">
        <v>36</v>
      </c>
      <c r="F8227" s="27" t="s">
        <v>289</v>
      </c>
      <c r="G8227" s="33">
        <v>1125556.04</v>
      </c>
      <c r="H8227" s="33">
        <v>1125556.04</v>
      </c>
      <c r="I8227" s="33">
        <v>19944</v>
      </c>
      <c r="J8227" s="33">
        <v>1661</v>
      </c>
      <c r="K8227" s="33">
        <v>17500</v>
      </c>
      <c r="L8227" s="33">
        <v>1</v>
      </c>
      <c r="M8227" s="33">
        <v>1</v>
      </c>
      <c r="N8227" s="33">
        <v>806342.48</v>
      </c>
      <c r="O8227" s="33">
        <v>5337.3</v>
      </c>
      <c r="P8227" s="33">
        <v>8899</v>
      </c>
    </row>
    <row r="8228" spans="1:16">
      <c r="A8228" s="27" t="s">
        <v>1192</v>
      </c>
      <c r="B8228" s="31">
        <v>202408</v>
      </c>
      <c r="C8228" s="27" t="s">
        <v>139</v>
      </c>
      <c r="D8228" s="27" t="s">
        <v>211</v>
      </c>
      <c r="E8228" s="27" t="s">
        <v>36</v>
      </c>
      <c r="F8228" s="27" t="s">
        <v>262</v>
      </c>
      <c r="G8228" s="33">
        <v>305902.73</v>
      </c>
      <c r="H8228" s="33">
        <v>305902.73</v>
      </c>
      <c r="I8228" s="33">
        <v>14887</v>
      </c>
      <c r="J8228" s="33">
        <v>785</v>
      </c>
      <c r="K8228" s="33">
        <v>6800</v>
      </c>
      <c r="L8228" s="33">
        <v>1</v>
      </c>
      <c r="M8228" s="33">
        <v>1</v>
      </c>
      <c r="N8228" s="33">
        <v>174709.41</v>
      </c>
      <c r="O8228" s="33">
        <v>1843.2</v>
      </c>
      <c r="P8228" s="33">
        <v>4864</v>
      </c>
    </row>
    <row r="8229" spans="1:16">
      <c r="A8229" s="27" t="s">
        <v>1192</v>
      </c>
      <c r="B8229" s="31">
        <v>202409</v>
      </c>
      <c r="C8229" s="27" t="s">
        <v>139</v>
      </c>
      <c r="D8229" s="27" t="s">
        <v>211</v>
      </c>
      <c r="E8229" s="27" t="s">
        <v>36</v>
      </c>
      <c r="F8229" s="27" t="s">
        <v>262</v>
      </c>
      <c r="G8229" s="33">
        <v>283404.32</v>
      </c>
      <c r="H8229" s="33">
        <v>283404.32</v>
      </c>
      <c r="I8229" s="33">
        <v>14309</v>
      </c>
      <c r="J8229" s="33">
        <v>792</v>
      </c>
      <c r="K8229" s="33">
        <v>6800</v>
      </c>
      <c r="L8229" s="33">
        <v>1</v>
      </c>
      <c r="M8229" s="33">
        <v>1</v>
      </c>
      <c r="N8229" s="33">
        <v>168140.49</v>
      </c>
      <c r="O8229" s="33">
        <v>1708.6</v>
      </c>
      <c r="P8229" s="33">
        <v>4590</v>
      </c>
    </row>
    <row r="8230" spans="1:16">
      <c r="A8230" s="27" t="s">
        <v>1192</v>
      </c>
      <c r="B8230" s="31">
        <v>202410</v>
      </c>
      <c r="C8230" s="27" t="s">
        <v>139</v>
      </c>
      <c r="D8230" s="27" t="s">
        <v>211</v>
      </c>
      <c r="E8230" s="27" t="s">
        <v>36</v>
      </c>
      <c r="F8230" s="27" t="s">
        <v>262</v>
      </c>
      <c r="G8230" s="33">
        <v>318275.33</v>
      </c>
      <c r="H8230" s="33">
        <v>318275.33</v>
      </c>
      <c r="I8230" s="33">
        <v>15451</v>
      </c>
      <c r="J8230" s="33">
        <v>788</v>
      </c>
      <c r="K8230" s="33">
        <v>6800</v>
      </c>
      <c r="L8230" s="33">
        <v>1</v>
      </c>
      <c r="M8230" s="33">
        <v>1</v>
      </c>
      <c r="N8230" s="33">
        <v>184857</v>
      </c>
      <c r="O8230" s="33">
        <v>1878.9</v>
      </c>
      <c r="P8230" s="33">
        <v>5204</v>
      </c>
    </row>
    <row r="8231" spans="1:16">
      <c r="A8231" s="27" t="s">
        <v>1192</v>
      </c>
      <c r="B8231" s="31">
        <v>202411</v>
      </c>
      <c r="C8231" s="27" t="s">
        <v>139</v>
      </c>
      <c r="D8231" s="27" t="s">
        <v>211</v>
      </c>
      <c r="E8231" s="27" t="s">
        <v>36</v>
      </c>
      <c r="F8231" s="27" t="s">
        <v>262</v>
      </c>
      <c r="G8231" s="33">
        <v>384777.73</v>
      </c>
      <c r="H8231" s="33">
        <v>384777.73</v>
      </c>
      <c r="I8231" s="33">
        <v>20071</v>
      </c>
      <c r="J8231" s="33">
        <v>1047</v>
      </c>
      <c r="K8231" s="33">
        <v>6800</v>
      </c>
      <c r="L8231" s="33">
        <v>1</v>
      </c>
      <c r="M8231" s="33">
        <v>1</v>
      </c>
      <c r="N8231" s="33">
        <v>223292.73</v>
      </c>
      <c r="O8231" s="33">
        <v>2229</v>
      </c>
      <c r="P8231" s="33">
        <v>6155</v>
      </c>
    </row>
    <row r="8232" spans="1:16">
      <c r="A8232" s="27" t="s">
        <v>1192</v>
      </c>
      <c r="B8232" s="31">
        <v>202412</v>
      </c>
      <c r="C8232" s="27" t="s">
        <v>139</v>
      </c>
      <c r="D8232" s="27" t="s">
        <v>211</v>
      </c>
      <c r="E8232" s="27" t="s">
        <v>36</v>
      </c>
      <c r="F8232" s="27" t="s">
        <v>262</v>
      </c>
      <c r="G8232" s="33">
        <v>432001.26</v>
      </c>
      <c r="H8232" s="33">
        <v>432001.26</v>
      </c>
      <c r="I8232" s="33">
        <v>23125</v>
      </c>
      <c r="J8232" s="33">
        <v>1135</v>
      </c>
      <c r="K8232" s="33">
        <v>6800</v>
      </c>
      <c r="L8232" s="33">
        <v>1</v>
      </c>
      <c r="M8232" s="33">
        <v>1</v>
      </c>
      <c r="N8232" s="33">
        <v>256563.85</v>
      </c>
      <c r="O8232" s="33">
        <v>2763.8</v>
      </c>
      <c r="P8232" s="33">
        <v>7653</v>
      </c>
    </row>
    <row r="8233" spans="1:16">
      <c r="A8233" s="27" t="s">
        <v>1192</v>
      </c>
      <c r="B8233" s="31">
        <v>202501</v>
      </c>
      <c r="C8233" s="27" t="s">
        <v>139</v>
      </c>
      <c r="D8233" s="27" t="s">
        <v>211</v>
      </c>
      <c r="E8233" s="27" t="s">
        <v>36</v>
      </c>
      <c r="F8233" s="27" t="s">
        <v>262</v>
      </c>
      <c r="G8233" s="33">
        <v>231759</v>
      </c>
      <c r="H8233" s="33">
        <v>231759</v>
      </c>
      <c r="I8233" s="33">
        <v>12183</v>
      </c>
      <c r="J8233" s="33">
        <v>628</v>
      </c>
      <c r="K8233" s="33">
        <v>6800</v>
      </c>
      <c r="L8233" s="33">
        <v>1</v>
      </c>
      <c r="M8233" s="33">
        <v>1</v>
      </c>
      <c r="N8233" s="33">
        <v>130525.04</v>
      </c>
      <c r="O8233" s="33">
        <v>1416.4</v>
      </c>
      <c r="P8233" s="33">
        <v>3915</v>
      </c>
    </row>
    <row r="8234" spans="1:16">
      <c r="A8234" s="27" t="s">
        <v>1192</v>
      </c>
      <c r="B8234" s="31">
        <v>202502</v>
      </c>
      <c r="C8234" s="27" t="s">
        <v>139</v>
      </c>
      <c r="D8234" s="27" t="s">
        <v>211</v>
      </c>
      <c r="E8234" s="27" t="s">
        <v>36</v>
      </c>
      <c r="F8234" s="27" t="s">
        <v>262</v>
      </c>
      <c r="G8234" s="33">
        <v>224630.86</v>
      </c>
      <c r="H8234" s="33">
        <v>224630.86</v>
      </c>
      <c r="I8234" s="33">
        <v>11256</v>
      </c>
      <c r="J8234" s="33">
        <v>560</v>
      </c>
      <c r="K8234" s="33">
        <v>6800</v>
      </c>
      <c r="L8234" s="33">
        <v>1</v>
      </c>
      <c r="M8234" s="33">
        <v>1</v>
      </c>
      <c r="N8234" s="33">
        <v>134600.69</v>
      </c>
      <c r="O8234" s="33">
        <v>1376</v>
      </c>
      <c r="P8234" s="33">
        <v>3700</v>
      </c>
    </row>
    <row r="8235" spans="1:16">
      <c r="A8235" s="27" t="s">
        <v>1192</v>
      </c>
      <c r="B8235" s="31">
        <v>202503</v>
      </c>
      <c r="C8235" s="27" t="s">
        <v>139</v>
      </c>
      <c r="D8235" s="27" t="s">
        <v>211</v>
      </c>
      <c r="E8235" s="27" t="s">
        <v>36</v>
      </c>
      <c r="F8235" s="27" t="s">
        <v>262</v>
      </c>
      <c r="G8235" s="33">
        <v>296096.26</v>
      </c>
      <c r="H8235" s="33">
        <v>296096.26</v>
      </c>
      <c r="I8235" s="33">
        <v>16261</v>
      </c>
      <c r="J8235" s="33">
        <v>762</v>
      </c>
      <c r="K8235" s="33">
        <v>6800</v>
      </c>
      <c r="L8235" s="33">
        <v>1</v>
      </c>
      <c r="M8235" s="33">
        <v>1</v>
      </c>
      <c r="N8235" s="33">
        <v>167902.68</v>
      </c>
      <c r="O8235" s="33">
        <v>1968.6</v>
      </c>
      <c r="P8235" s="33">
        <v>4953</v>
      </c>
    </row>
    <row r="8236" spans="1:16">
      <c r="A8236" s="27" t="s">
        <v>1192</v>
      </c>
      <c r="B8236" s="31">
        <v>202504</v>
      </c>
      <c r="C8236" s="27" t="s">
        <v>139</v>
      </c>
      <c r="D8236" s="27" t="s">
        <v>211</v>
      </c>
      <c r="E8236" s="27" t="s">
        <v>36</v>
      </c>
      <c r="F8236" s="27" t="s">
        <v>262</v>
      </c>
      <c r="G8236" s="33">
        <v>340653.43</v>
      </c>
      <c r="H8236" s="33">
        <v>340653.43</v>
      </c>
      <c r="I8236" s="33">
        <v>16862</v>
      </c>
      <c r="J8236" s="33">
        <v>1043</v>
      </c>
      <c r="K8236" s="33">
        <v>6800</v>
      </c>
      <c r="L8236" s="33">
        <v>1</v>
      </c>
      <c r="M8236" s="33">
        <v>1</v>
      </c>
      <c r="N8236" s="33">
        <v>197764.25</v>
      </c>
      <c r="O8236" s="33">
        <v>1976.9</v>
      </c>
      <c r="P8236" s="33">
        <v>5514</v>
      </c>
    </row>
    <row r="8237" spans="1:16">
      <c r="A8237" s="27" t="s">
        <v>1192</v>
      </c>
      <c r="B8237" s="31">
        <v>202505</v>
      </c>
      <c r="C8237" s="27" t="s">
        <v>139</v>
      </c>
      <c r="D8237" s="27" t="s">
        <v>211</v>
      </c>
      <c r="E8237" s="27" t="s">
        <v>36</v>
      </c>
      <c r="F8237" s="27" t="s">
        <v>262</v>
      </c>
      <c r="G8237" s="33">
        <v>414969.14</v>
      </c>
      <c r="H8237" s="33">
        <v>414969.14</v>
      </c>
      <c r="I8237" s="33">
        <v>22393</v>
      </c>
      <c r="J8237" s="33">
        <v>1373</v>
      </c>
      <c r="K8237" s="33">
        <v>6800</v>
      </c>
      <c r="L8237" s="33">
        <v>1</v>
      </c>
      <c r="M8237" s="33">
        <v>1</v>
      </c>
      <c r="N8237" s="33">
        <v>216800.5</v>
      </c>
      <c r="O8237" s="33">
        <v>2389.8</v>
      </c>
      <c r="P8237" s="33">
        <v>6985</v>
      </c>
    </row>
    <row r="8238" spans="1:16">
      <c r="A8238" s="27" t="s">
        <v>1192</v>
      </c>
      <c r="B8238" s="31">
        <v>202506</v>
      </c>
      <c r="C8238" s="27" t="s">
        <v>139</v>
      </c>
      <c r="D8238" s="27" t="s">
        <v>211</v>
      </c>
      <c r="E8238" s="27" t="s">
        <v>36</v>
      </c>
      <c r="F8238" s="27" t="s">
        <v>262</v>
      </c>
      <c r="G8238" s="33">
        <v>367283.86</v>
      </c>
      <c r="H8238" s="33">
        <v>367283.86</v>
      </c>
      <c r="I8238" s="33">
        <v>18061</v>
      </c>
      <c r="J8238" s="33">
        <v>935</v>
      </c>
      <c r="K8238" s="33">
        <v>6800</v>
      </c>
      <c r="L8238" s="33">
        <v>1</v>
      </c>
      <c r="M8238" s="33">
        <v>1</v>
      </c>
      <c r="N8238" s="33">
        <v>211997.3</v>
      </c>
      <c r="O8238" s="33">
        <v>2297.3</v>
      </c>
      <c r="P8238" s="33">
        <v>5728</v>
      </c>
    </row>
    <row r="8239" spans="1:16">
      <c r="A8239" s="27" t="s">
        <v>1192</v>
      </c>
      <c r="B8239" s="31">
        <v>202507</v>
      </c>
      <c r="C8239" s="27" t="s">
        <v>139</v>
      </c>
      <c r="D8239" s="27" t="s">
        <v>211</v>
      </c>
      <c r="E8239" s="27" t="s">
        <v>36</v>
      </c>
      <c r="F8239" s="27" t="s">
        <v>262</v>
      </c>
      <c r="G8239" s="33">
        <v>301826.33</v>
      </c>
      <c r="H8239" s="33">
        <v>301826.33</v>
      </c>
      <c r="I8239" s="33">
        <v>16213</v>
      </c>
      <c r="J8239" s="33">
        <v>821</v>
      </c>
      <c r="K8239" s="33">
        <v>6800</v>
      </c>
      <c r="L8239" s="33">
        <v>1</v>
      </c>
      <c r="M8239" s="33">
        <v>1</v>
      </c>
      <c r="N8239" s="33">
        <v>188663.07</v>
      </c>
      <c r="O8239" s="33">
        <v>1828.1</v>
      </c>
      <c r="P8239" s="33">
        <v>5015</v>
      </c>
    </row>
    <row r="8240" spans="1:16">
      <c r="A8240" s="27" t="s">
        <v>1192</v>
      </c>
      <c r="B8240" s="31">
        <v>202508</v>
      </c>
      <c r="C8240" s="27" t="s">
        <v>139</v>
      </c>
      <c r="D8240" s="27" t="s">
        <v>211</v>
      </c>
      <c r="E8240" s="27" t="s">
        <v>36</v>
      </c>
      <c r="F8240" s="27" t="s">
        <v>262</v>
      </c>
      <c r="G8240" s="33">
        <v>327880.67</v>
      </c>
      <c r="H8240" s="33">
        <v>327880.67</v>
      </c>
      <c r="I8240" s="33">
        <v>16100</v>
      </c>
      <c r="J8240" s="33">
        <v>938</v>
      </c>
      <c r="K8240" s="33">
        <v>6800</v>
      </c>
      <c r="L8240" s="33">
        <v>1</v>
      </c>
      <c r="M8240" s="33">
        <v>1</v>
      </c>
      <c r="N8240" s="33">
        <v>181872.49</v>
      </c>
      <c r="O8240" s="33">
        <v>1960</v>
      </c>
      <c r="P8240" s="33">
        <v>5331</v>
      </c>
    </row>
    <row r="8241" spans="1:16">
      <c r="A8241" s="27" t="s">
        <v>1192</v>
      </c>
      <c r="B8241" s="31">
        <v>202509</v>
      </c>
      <c r="C8241" s="27" t="s">
        <v>139</v>
      </c>
      <c r="D8241" s="27" t="s">
        <v>211</v>
      </c>
      <c r="E8241" s="27" t="s">
        <v>36</v>
      </c>
      <c r="F8241" s="27" t="s">
        <v>262</v>
      </c>
      <c r="G8241" s="33">
        <v>312765.42</v>
      </c>
      <c r="H8241" s="33">
        <v>312765.42</v>
      </c>
      <c r="I8241" s="33">
        <v>16518</v>
      </c>
      <c r="J8241" s="33">
        <v>718</v>
      </c>
      <c r="K8241" s="33">
        <v>6800</v>
      </c>
      <c r="L8241" s="33">
        <v>1</v>
      </c>
      <c r="M8241" s="33">
        <v>1</v>
      </c>
      <c r="N8241" s="33">
        <v>175034.25</v>
      </c>
      <c r="O8241" s="33">
        <v>2052.6</v>
      </c>
      <c r="P8241" s="33">
        <v>4972</v>
      </c>
    </row>
    <row r="8242" spans="1:16">
      <c r="A8242" s="27" t="s">
        <v>1192</v>
      </c>
      <c r="B8242" s="31">
        <v>202510</v>
      </c>
      <c r="C8242" s="27" t="s">
        <v>139</v>
      </c>
      <c r="D8242" s="27" t="s">
        <v>211</v>
      </c>
      <c r="E8242" s="27" t="s">
        <v>36</v>
      </c>
      <c r="F8242" s="27" t="s">
        <v>262</v>
      </c>
      <c r="G8242" s="33">
        <v>308811.24</v>
      </c>
      <c r="H8242" s="33">
        <v>308811.24</v>
      </c>
      <c r="I8242" s="33">
        <v>14633</v>
      </c>
      <c r="J8242" s="33">
        <v>783</v>
      </c>
      <c r="K8242" s="33">
        <v>6800</v>
      </c>
      <c r="L8242" s="33">
        <v>1</v>
      </c>
      <c r="M8242" s="33">
        <v>1</v>
      </c>
      <c r="N8242" s="33">
        <v>192436.13</v>
      </c>
      <c r="O8242" s="33">
        <v>1898</v>
      </c>
      <c r="P8242" s="33">
        <v>4952</v>
      </c>
    </row>
    <row r="8243" spans="1:16">
      <c r="A8243" s="27" t="s">
        <v>1192</v>
      </c>
      <c r="B8243" s="31">
        <v>202511</v>
      </c>
      <c r="C8243" s="27" t="s">
        <v>139</v>
      </c>
      <c r="D8243" s="27" t="s">
        <v>211</v>
      </c>
      <c r="E8243" s="27" t="s">
        <v>36</v>
      </c>
      <c r="F8243" s="27" t="s">
        <v>262</v>
      </c>
      <c r="G8243" s="33">
        <v>411294.58</v>
      </c>
      <c r="H8243" s="33">
        <v>411294.58</v>
      </c>
      <c r="I8243" s="33">
        <v>20602</v>
      </c>
      <c r="J8243" s="33">
        <v>882</v>
      </c>
      <c r="K8243" s="33">
        <v>6800</v>
      </c>
      <c r="L8243" s="33">
        <v>1</v>
      </c>
      <c r="M8243" s="33">
        <v>1</v>
      </c>
      <c r="N8243" s="33">
        <v>232447.73</v>
      </c>
      <c r="O8243" s="33">
        <v>2511.2</v>
      </c>
      <c r="P8243" s="33">
        <v>6720</v>
      </c>
    </row>
    <row r="8244" spans="1:16">
      <c r="A8244" s="27" t="s">
        <v>1192</v>
      </c>
      <c r="B8244" s="31">
        <v>202512</v>
      </c>
      <c r="C8244" s="27" t="s">
        <v>139</v>
      </c>
      <c r="D8244" s="27" t="s">
        <v>211</v>
      </c>
      <c r="E8244" s="27" t="s">
        <v>36</v>
      </c>
      <c r="F8244" s="27" t="s">
        <v>262</v>
      </c>
      <c r="G8244" s="33">
        <v>530788.34</v>
      </c>
      <c r="H8244" s="33">
        <v>530788.34</v>
      </c>
      <c r="I8244" s="33">
        <v>24760</v>
      </c>
      <c r="J8244" s="33">
        <v>1475</v>
      </c>
      <c r="K8244" s="33">
        <v>6800</v>
      </c>
      <c r="L8244" s="33">
        <v>1</v>
      </c>
      <c r="M8244" s="33">
        <v>1</v>
      </c>
      <c r="N8244" s="33">
        <v>267082.97</v>
      </c>
      <c r="O8244" s="33">
        <v>3050.1</v>
      </c>
      <c r="P8244" s="33">
        <v>8316</v>
      </c>
    </row>
    <row r="8245" spans="1:16">
      <c r="A8245" s="27" t="s">
        <v>1192</v>
      </c>
      <c r="B8245" s="31">
        <v>202601</v>
      </c>
      <c r="C8245" s="27" t="s">
        <v>139</v>
      </c>
      <c r="D8245" s="27" t="s">
        <v>211</v>
      </c>
      <c r="E8245" s="27" t="s">
        <v>36</v>
      </c>
      <c r="F8245" s="27" t="s">
        <v>262</v>
      </c>
      <c r="G8245" s="33">
        <v>263435.79</v>
      </c>
      <c r="H8245" s="33">
        <v>263435.79</v>
      </c>
      <c r="I8245" s="33">
        <v>12974</v>
      </c>
      <c r="J8245" s="33">
        <v>545</v>
      </c>
      <c r="K8245" s="33">
        <v>6800</v>
      </c>
      <c r="L8245" s="33">
        <v>1</v>
      </c>
      <c r="M8245" s="33">
        <v>1</v>
      </c>
      <c r="N8245" s="33">
        <v>135876.57</v>
      </c>
      <c r="O8245" s="33">
        <v>1605.3</v>
      </c>
      <c r="P8245" s="33">
        <v>4249</v>
      </c>
    </row>
    <row r="8246" spans="1:16">
      <c r="A8246" s="27" t="s">
        <v>1192</v>
      </c>
      <c r="B8246" s="31">
        <v>202602</v>
      </c>
      <c r="C8246" s="27" t="s">
        <v>139</v>
      </c>
      <c r="D8246" s="27" t="s">
        <v>211</v>
      </c>
      <c r="E8246" s="27" t="s">
        <v>36</v>
      </c>
      <c r="F8246" s="27" t="s">
        <v>262</v>
      </c>
      <c r="G8246" s="33">
        <v>272736.68</v>
      </c>
      <c r="H8246" s="33">
        <v>272736.68</v>
      </c>
      <c r="I8246" s="33">
        <v>13001</v>
      </c>
      <c r="J8246" s="33">
        <v>684</v>
      </c>
      <c r="K8246" s="33">
        <v>6800</v>
      </c>
      <c r="L8246" s="33">
        <v>1</v>
      </c>
      <c r="M8246" s="33">
        <v>1</v>
      </c>
      <c r="N8246" s="33">
        <v>140119.32</v>
      </c>
      <c r="O8246" s="33">
        <v>1826.9</v>
      </c>
      <c r="P8246" s="33">
        <v>4323</v>
      </c>
    </row>
    <row r="8247" spans="1:16">
      <c r="A8247" s="27" t="s">
        <v>1192</v>
      </c>
      <c r="B8247" s="31">
        <v>202603</v>
      </c>
      <c r="C8247" s="27" t="s">
        <v>139</v>
      </c>
      <c r="D8247" s="27" t="s">
        <v>211</v>
      </c>
      <c r="E8247" s="27" t="s">
        <v>36</v>
      </c>
      <c r="F8247" s="27" t="s">
        <v>262</v>
      </c>
      <c r="G8247" s="33">
        <v>283342.53</v>
      </c>
      <c r="H8247" s="33">
        <v>283342.53</v>
      </c>
      <c r="I8247" s="33">
        <v>14373</v>
      </c>
      <c r="J8247" s="33">
        <v>665</v>
      </c>
      <c r="K8247" s="33">
        <v>6800</v>
      </c>
      <c r="L8247" s="33">
        <v>1</v>
      </c>
      <c r="M8247" s="33">
        <v>1</v>
      </c>
      <c r="N8247" s="33">
        <v>174786.69</v>
      </c>
      <c r="O8247" s="33">
        <v>1756.3</v>
      </c>
      <c r="P8247" s="33">
        <v>4815</v>
      </c>
    </row>
    <row r="8248" spans="1:16">
      <c r="A8248" s="27" t="s">
        <v>1192</v>
      </c>
      <c r="B8248" s="31">
        <v>202604</v>
      </c>
      <c r="C8248" s="27" t="s">
        <v>139</v>
      </c>
      <c r="D8248" s="27" t="s">
        <v>211</v>
      </c>
      <c r="E8248" s="27" t="s">
        <v>36</v>
      </c>
      <c r="F8248" s="27" t="s">
        <v>262</v>
      </c>
      <c r="G8248" s="33">
        <v>392952.7</v>
      </c>
      <c r="H8248" s="33">
        <v>392952.7</v>
      </c>
      <c r="I8248" s="33">
        <v>20265</v>
      </c>
      <c r="J8248" s="33">
        <v>1067</v>
      </c>
      <c r="K8248" s="33">
        <v>6800</v>
      </c>
      <c r="L8248" s="33">
        <v>1</v>
      </c>
      <c r="M8248" s="33">
        <v>1</v>
      </c>
      <c r="N8248" s="33">
        <v>205872.59</v>
      </c>
      <c r="O8248" s="33">
        <v>2536.6</v>
      </c>
      <c r="P8248" s="33">
        <v>6324</v>
      </c>
    </row>
    <row r="8249" spans="1:16">
      <c r="A8249" s="27" t="s">
        <v>1192</v>
      </c>
      <c r="B8249" s="31">
        <v>202605</v>
      </c>
      <c r="C8249" s="27" t="s">
        <v>139</v>
      </c>
      <c r="D8249" s="27" t="s">
        <v>211</v>
      </c>
      <c r="E8249" s="27" t="s">
        <v>36</v>
      </c>
      <c r="F8249" s="27" t="s">
        <v>262</v>
      </c>
      <c r="G8249" s="33">
        <v>400527.88</v>
      </c>
      <c r="H8249" s="33">
        <v>400527.88</v>
      </c>
      <c r="I8249" s="33">
        <v>18926</v>
      </c>
      <c r="J8249" s="33">
        <v>878</v>
      </c>
      <c r="K8249" s="33">
        <v>6800</v>
      </c>
      <c r="L8249" s="33">
        <v>1</v>
      </c>
      <c r="M8249" s="33">
        <v>1</v>
      </c>
      <c r="N8249" s="33">
        <v>225689.32</v>
      </c>
      <c r="O8249" s="33">
        <v>2220.8</v>
      </c>
      <c r="P8249" s="33">
        <v>6301</v>
      </c>
    </row>
    <row r="8250" spans="1:16">
      <c r="A8250" s="27" t="s">
        <v>1192</v>
      </c>
      <c r="B8250" s="31">
        <v>202606</v>
      </c>
      <c r="C8250" s="27" t="s">
        <v>139</v>
      </c>
      <c r="D8250" s="27" t="s">
        <v>211</v>
      </c>
      <c r="E8250" s="27" t="s">
        <v>36</v>
      </c>
      <c r="F8250" s="27" t="s">
        <v>262</v>
      </c>
      <c r="G8250" s="33">
        <v>469632.75</v>
      </c>
      <c r="H8250" s="33">
        <v>469632.75</v>
      </c>
      <c r="I8250" s="33">
        <v>22613</v>
      </c>
      <c r="J8250" s="33">
        <v>893</v>
      </c>
      <c r="K8250" s="33">
        <v>6800</v>
      </c>
      <c r="L8250" s="33">
        <v>1</v>
      </c>
      <c r="M8250" s="33">
        <v>1</v>
      </c>
      <c r="N8250" s="33">
        <v>220689.19</v>
      </c>
      <c r="O8250" s="33">
        <v>2934.1</v>
      </c>
      <c r="P8250" s="33">
        <v>7941</v>
      </c>
    </row>
    <row r="8251" spans="1:16">
      <c r="A8251" s="27" t="s">
        <v>1192</v>
      </c>
      <c r="B8251" s="31">
        <v>202607</v>
      </c>
      <c r="C8251" s="27" t="s">
        <v>139</v>
      </c>
      <c r="D8251" s="27" t="s">
        <v>211</v>
      </c>
      <c r="E8251" s="27" t="s">
        <v>36</v>
      </c>
      <c r="F8251" s="27" t="s">
        <v>262</v>
      </c>
      <c r="G8251" s="33">
        <v>355416.55</v>
      </c>
      <c r="H8251" s="33">
        <v>355416.55</v>
      </c>
      <c r="I8251" s="33">
        <v>18275</v>
      </c>
      <c r="J8251" s="33">
        <v>980</v>
      </c>
      <c r="K8251" s="33">
        <v>6800</v>
      </c>
      <c r="L8251" s="33">
        <v>1</v>
      </c>
      <c r="M8251" s="33">
        <v>1</v>
      </c>
      <c r="N8251" s="33">
        <v>196398.25</v>
      </c>
      <c r="O8251" s="33">
        <v>1983.6</v>
      </c>
      <c r="P8251" s="33">
        <v>6052</v>
      </c>
    </row>
    <row r="8252" spans="1:16">
      <c r="A8252" s="27" t="s">
        <v>1196</v>
      </c>
      <c r="B8252" s="31">
        <v>202408</v>
      </c>
      <c r="C8252" s="27" t="s">
        <v>139</v>
      </c>
      <c r="D8252" s="27" t="s">
        <v>211</v>
      </c>
      <c r="E8252" s="27" t="s">
        <v>36</v>
      </c>
      <c r="F8252" s="27" t="s">
        <v>257</v>
      </c>
      <c r="G8252" s="33">
        <v>247991</v>
      </c>
      <c r="H8252" s="33">
        <v>247991</v>
      </c>
      <c r="I8252" s="33">
        <v>6301</v>
      </c>
      <c r="J8252" s="33">
        <v>429</v>
      </c>
      <c r="K8252" s="33">
        <v>8500</v>
      </c>
      <c r="L8252" s="33">
        <v>1</v>
      </c>
      <c r="M8252" s="33">
        <v>1</v>
      </c>
      <c r="N8252" s="33">
        <v>276125.62</v>
      </c>
      <c r="O8252" s="33">
        <v>1384.2</v>
      </c>
      <c r="P8252" s="33">
        <v>2525</v>
      </c>
    </row>
    <row r="8253" spans="1:16">
      <c r="A8253" s="27" t="s">
        <v>1196</v>
      </c>
      <c r="B8253" s="31">
        <v>202409</v>
      </c>
      <c r="C8253" s="27" t="s">
        <v>139</v>
      </c>
      <c r="D8253" s="27" t="s">
        <v>211</v>
      </c>
      <c r="E8253" s="27" t="s">
        <v>36</v>
      </c>
      <c r="F8253" s="27" t="s">
        <v>257</v>
      </c>
      <c r="G8253" s="33">
        <v>236890.49</v>
      </c>
      <c r="H8253" s="33">
        <v>236890.49</v>
      </c>
      <c r="I8253" s="33">
        <v>6202</v>
      </c>
      <c r="J8253" s="33">
        <v>474</v>
      </c>
      <c r="K8253" s="33">
        <v>8500</v>
      </c>
      <c r="L8253" s="33">
        <v>1</v>
      </c>
      <c r="M8253" s="33">
        <v>1</v>
      </c>
      <c r="N8253" s="33">
        <v>265743.54</v>
      </c>
      <c r="O8253" s="33">
        <v>1306.5</v>
      </c>
      <c r="P8253" s="33">
        <v>2438</v>
      </c>
    </row>
    <row r="8254" spans="1:16">
      <c r="A8254" s="27" t="s">
        <v>1196</v>
      </c>
      <c r="B8254" s="31">
        <v>202410</v>
      </c>
      <c r="C8254" s="27" t="s">
        <v>139</v>
      </c>
      <c r="D8254" s="27" t="s">
        <v>211</v>
      </c>
      <c r="E8254" s="27" t="s">
        <v>36</v>
      </c>
      <c r="F8254" s="27" t="s">
        <v>257</v>
      </c>
      <c r="G8254" s="33">
        <v>286487.15</v>
      </c>
      <c r="H8254" s="33">
        <v>286487.15</v>
      </c>
      <c r="I8254" s="33">
        <v>7354</v>
      </c>
      <c r="J8254" s="33">
        <v>542</v>
      </c>
      <c r="K8254" s="33">
        <v>8500</v>
      </c>
      <c r="L8254" s="33">
        <v>1</v>
      </c>
      <c r="M8254" s="33">
        <v>1</v>
      </c>
      <c r="N8254" s="33">
        <v>292163.74</v>
      </c>
      <c r="O8254" s="33">
        <v>1585.2</v>
      </c>
      <c r="P8254" s="33">
        <v>3024</v>
      </c>
    </row>
    <row r="8255" spans="1:16">
      <c r="A8255" s="27" t="s">
        <v>1196</v>
      </c>
      <c r="B8255" s="31">
        <v>202411</v>
      </c>
      <c r="C8255" s="27" t="s">
        <v>139</v>
      </c>
      <c r="D8255" s="27" t="s">
        <v>211</v>
      </c>
      <c r="E8255" s="27" t="s">
        <v>36</v>
      </c>
      <c r="F8255" s="27" t="s">
        <v>257</v>
      </c>
      <c r="G8255" s="33">
        <v>337695.08</v>
      </c>
      <c r="H8255" s="33">
        <v>337695.08</v>
      </c>
      <c r="I8255" s="33">
        <v>8680</v>
      </c>
      <c r="J8255" s="33">
        <v>733</v>
      </c>
      <c r="K8255" s="33">
        <v>8500</v>
      </c>
      <c r="L8255" s="33">
        <v>1</v>
      </c>
      <c r="M8255" s="33">
        <v>1</v>
      </c>
      <c r="N8255" s="33">
        <v>352910.84</v>
      </c>
      <c r="O8255" s="33">
        <v>1960.7</v>
      </c>
      <c r="P8255" s="33">
        <v>3411</v>
      </c>
    </row>
    <row r="8256" spans="1:16">
      <c r="A8256" s="27" t="s">
        <v>1196</v>
      </c>
      <c r="B8256" s="31">
        <v>202412</v>
      </c>
      <c r="C8256" s="27" t="s">
        <v>139</v>
      </c>
      <c r="D8256" s="27" t="s">
        <v>211</v>
      </c>
      <c r="E8256" s="27" t="s">
        <v>36</v>
      </c>
      <c r="F8256" s="27" t="s">
        <v>257</v>
      </c>
      <c r="G8256" s="33">
        <v>399276.27</v>
      </c>
      <c r="H8256" s="33">
        <v>399276.27</v>
      </c>
      <c r="I8256" s="33">
        <v>11309</v>
      </c>
      <c r="J8256" s="33">
        <v>721</v>
      </c>
      <c r="K8256" s="33">
        <v>8500</v>
      </c>
      <c r="L8256" s="33">
        <v>1</v>
      </c>
      <c r="M8256" s="33">
        <v>1</v>
      </c>
      <c r="N8256" s="33">
        <v>405495.36</v>
      </c>
      <c r="O8256" s="33">
        <v>2315.4</v>
      </c>
      <c r="P8256" s="33">
        <v>4436</v>
      </c>
    </row>
    <row r="8257" spans="1:16">
      <c r="A8257" s="27" t="s">
        <v>1196</v>
      </c>
      <c r="B8257" s="31">
        <v>202501</v>
      </c>
      <c r="C8257" s="27" t="s">
        <v>139</v>
      </c>
      <c r="D8257" s="27" t="s">
        <v>211</v>
      </c>
      <c r="E8257" s="27" t="s">
        <v>36</v>
      </c>
      <c r="F8257" s="27" t="s">
        <v>257</v>
      </c>
      <c r="G8257" s="33">
        <v>210081.31</v>
      </c>
      <c r="H8257" s="33">
        <v>210081.31</v>
      </c>
      <c r="I8257" s="33">
        <v>5296</v>
      </c>
      <c r="J8257" s="33">
        <v>323</v>
      </c>
      <c r="K8257" s="33">
        <v>8500</v>
      </c>
      <c r="L8257" s="33">
        <v>1</v>
      </c>
      <c r="M8257" s="33">
        <v>1</v>
      </c>
      <c r="N8257" s="33">
        <v>206292.89</v>
      </c>
      <c r="O8257" s="33">
        <v>1249.5</v>
      </c>
      <c r="P8257" s="33">
        <v>2207</v>
      </c>
    </row>
    <row r="8258" spans="1:16">
      <c r="A8258" s="27" t="s">
        <v>1196</v>
      </c>
      <c r="B8258" s="31">
        <v>202502</v>
      </c>
      <c r="C8258" s="27" t="s">
        <v>139</v>
      </c>
      <c r="D8258" s="27" t="s">
        <v>211</v>
      </c>
      <c r="E8258" s="27" t="s">
        <v>36</v>
      </c>
      <c r="F8258" s="27" t="s">
        <v>257</v>
      </c>
      <c r="G8258" s="33">
        <v>215547.85</v>
      </c>
      <c r="H8258" s="33">
        <v>215547.85</v>
      </c>
      <c r="I8258" s="33">
        <v>5837</v>
      </c>
      <c r="J8258" s="33">
        <v>456</v>
      </c>
      <c r="K8258" s="33">
        <v>8500</v>
      </c>
      <c r="L8258" s="33">
        <v>1</v>
      </c>
      <c r="M8258" s="33">
        <v>1</v>
      </c>
      <c r="N8258" s="33">
        <v>212734.4</v>
      </c>
      <c r="O8258" s="33">
        <v>1316.9</v>
      </c>
      <c r="P8258" s="33">
        <v>2296</v>
      </c>
    </row>
    <row r="8259" spans="1:16">
      <c r="A8259" s="27" t="s">
        <v>1196</v>
      </c>
      <c r="B8259" s="31">
        <v>202503</v>
      </c>
      <c r="C8259" s="27" t="s">
        <v>139</v>
      </c>
      <c r="D8259" s="27" t="s">
        <v>211</v>
      </c>
      <c r="E8259" s="27" t="s">
        <v>36</v>
      </c>
      <c r="F8259" s="27" t="s">
        <v>257</v>
      </c>
      <c r="G8259" s="33">
        <v>279218.59</v>
      </c>
      <c r="H8259" s="33">
        <v>279218.59</v>
      </c>
      <c r="I8259" s="33">
        <v>7139</v>
      </c>
      <c r="J8259" s="33">
        <v>531</v>
      </c>
      <c r="K8259" s="33">
        <v>8500</v>
      </c>
      <c r="L8259" s="33">
        <v>1</v>
      </c>
      <c r="M8259" s="33">
        <v>1</v>
      </c>
      <c r="N8259" s="33">
        <v>265367.69</v>
      </c>
      <c r="O8259" s="33">
        <v>1795.5</v>
      </c>
      <c r="P8259" s="33">
        <v>2908</v>
      </c>
    </row>
    <row r="8260" spans="1:16">
      <c r="A8260" s="27" t="s">
        <v>1196</v>
      </c>
      <c r="B8260" s="31">
        <v>202504</v>
      </c>
      <c r="C8260" s="27" t="s">
        <v>139</v>
      </c>
      <c r="D8260" s="27" t="s">
        <v>211</v>
      </c>
      <c r="E8260" s="27" t="s">
        <v>36</v>
      </c>
      <c r="F8260" s="27" t="s">
        <v>257</v>
      </c>
      <c r="G8260" s="33">
        <v>334661.34</v>
      </c>
      <c r="H8260" s="33">
        <v>334661.34</v>
      </c>
      <c r="I8260" s="33">
        <v>8789</v>
      </c>
      <c r="J8260" s="33">
        <v>731</v>
      </c>
      <c r="K8260" s="33">
        <v>8500</v>
      </c>
      <c r="L8260" s="33">
        <v>1</v>
      </c>
      <c r="M8260" s="33">
        <v>1</v>
      </c>
      <c r="N8260" s="33">
        <v>312563.46</v>
      </c>
      <c r="O8260" s="33">
        <v>1940.9</v>
      </c>
      <c r="P8260" s="33">
        <v>3462</v>
      </c>
    </row>
    <row r="8261" spans="1:16">
      <c r="A8261" s="27" t="s">
        <v>1196</v>
      </c>
      <c r="B8261" s="31">
        <v>202505</v>
      </c>
      <c r="C8261" s="27" t="s">
        <v>139</v>
      </c>
      <c r="D8261" s="27" t="s">
        <v>211</v>
      </c>
      <c r="E8261" s="27" t="s">
        <v>36</v>
      </c>
      <c r="F8261" s="27" t="s">
        <v>257</v>
      </c>
      <c r="G8261" s="33">
        <v>352024.36</v>
      </c>
      <c r="H8261" s="33">
        <v>352024.36</v>
      </c>
      <c r="I8261" s="33">
        <v>8917</v>
      </c>
      <c r="J8261" s="33">
        <v>717</v>
      </c>
      <c r="K8261" s="33">
        <v>8500</v>
      </c>
      <c r="L8261" s="33">
        <v>1</v>
      </c>
      <c r="M8261" s="33">
        <v>1</v>
      </c>
      <c r="N8261" s="33">
        <v>342649.96</v>
      </c>
      <c r="O8261" s="33">
        <v>2242.8</v>
      </c>
      <c r="P8261" s="33">
        <v>3650</v>
      </c>
    </row>
    <row r="8262" spans="1:16">
      <c r="A8262" s="27" t="s">
        <v>1196</v>
      </c>
      <c r="B8262" s="31">
        <v>202506</v>
      </c>
      <c r="C8262" s="27" t="s">
        <v>139</v>
      </c>
      <c r="D8262" s="27" t="s">
        <v>211</v>
      </c>
      <c r="E8262" s="27" t="s">
        <v>36</v>
      </c>
      <c r="F8262" s="27" t="s">
        <v>257</v>
      </c>
      <c r="G8262" s="33">
        <v>338461.17</v>
      </c>
      <c r="H8262" s="33">
        <v>338461.17</v>
      </c>
      <c r="I8262" s="33">
        <v>8344</v>
      </c>
      <c r="J8262" s="33">
        <v>546</v>
      </c>
      <c r="K8262" s="33">
        <v>8500</v>
      </c>
      <c r="L8262" s="33">
        <v>1</v>
      </c>
      <c r="M8262" s="33">
        <v>1</v>
      </c>
      <c r="N8262" s="33">
        <v>335058.58</v>
      </c>
      <c r="O8262" s="33">
        <v>2015.3</v>
      </c>
      <c r="P8262" s="33">
        <v>3525</v>
      </c>
    </row>
    <row r="8263" spans="1:16">
      <c r="A8263" s="27" t="s">
        <v>1196</v>
      </c>
      <c r="B8263" s="31">
        <v>202507</v>
      </c>
      <c r="C8263" s="27" t="s">
        <v>139</v>
      </c>
      <c r="D8263" s="27" t="s">
        <v>211</v>
      </c>
      <c r="E8263" s="27" t="s">
        <v>36</v>
      </c>
      <c r="F8263" s="27" t="s">
        <v>257</v>
      </c>
      <c r="G8263" s="33">
        <v>298088.51</v>
      </c>
      <c r="H8263" s="33">
        <v>298088.51</v>
      </c>
      <c r="I8263" s="33">
        <v>7110</v>
      </c>
      <c r="J8263" s="33">
        <v>546</v>
      </c>
      <c r="K8263" s="33">
        <v>8500</v>
      </c>
      <c r="L8263" s="33">
        <v>1</v>
      </c>
      <c r="M8263" s="33">
        <v>1</v>
      </c>
      <c r="N8263" s="33">
        <v>298179.17</v>
      </c>
      <c r="O8263" s="33">
        <v>1647.1</v>
      </c>
      <c r="P8263" s="33">
        <v>2950</v>
      </c>
    </row>
    <row r="8264" spans="1:16">
      <c r="A8264" s="27" t="s">
        <v>1196</v>
      </c>
      <c r="B8264" s="31">
        <v>202508</v>
      </c>
      <c r="C8264" s="27" t="s">
        <v>139</v>
      </c>
      <c r="D8264" s="27" t="s">
        <v>211</v>
      </c>
      <c r="E8264" s="27" t="s">
        <v>36</v>
      </c>
      <c r="F8264" s="27" t="s">
        <v>257</v>
      </c>
      <c r="G8264" s="33">
        <v>296251.62</v>
      </c>
      <c r="H8264" s="33">
        <v>296251.62</v>
      </c>
      <c r="I8264" s="33">
        <v>7357</v>
      </c>
      <c r="J8264" s="33">
        <v>563</v>
      </c>
      <c r="K8264" s="33">
        <v>8500</v>
      </c>
      <c r="L8264" s="33">
        <v>1</v>
      </c>
      <c r="M8264" s="33">
        <v>1</v>
      </c>
      <c r="N8264" s="33">
        <v>287446.77</v>
      </c>
      <c r="O8264" s="33">
        <v>1672.4</v>
      </c>
      <c r="P8264" s="33">
        <v>3035</v>
      </c>
    </row>
    <row r="8265" spans="1:16">
      <c r="A8265" s="27" t="s">
        <v>1196</v>
      </c>
      <c r="B8265" s="31">
        <v>202509</v>
      </c>
      <c r="C8265" s="27" t="s">
        <v>139</v>
      </c>
      <c r="D8265" s="27" t="s">
        <v>211</v>
      </c>
      <c r="E8265" s="27" t="s">
        <v>36</v>
      </c>
      <c r="F8265" s="27" t="s">
        <v>257</v>
      </c>
      <c r="G8265" s="33">
        <v>297152.97</v>
      </c>
      <c r="H8265" s="33">
        <v>297152.97</v>
      </c>
      <c r="I8265" s="33">
        <v>7943</v>
      </c>
      <c r="J8265" s="33">
        <v>549</v>
      </c>
      <c r="K8265" s="33">
        <v>8500</v>
      </c>
      <c r="L8265" s="33">
        <v>1</v>
      </c>
      <c r="M8265" s="33">
        <v>1</v>
      </c>
      <c r="N8265" s="33">
        <v>276639.02</v>
      </c>
      <c r="O8265" s="33">
        <v>1611.2</v>
      </c>
      <c r="P8265" s="33">
        <v>3122</v>
      </c>
    </row>
    <row r="8266" spans="1:16">
      <c r="A8266" s="27" t="s">
        <v>1196</v>
      </c>
      <c r="B8266" s="31">
        <v>202510</v>
      </c>
      <c r="C8266" s="27" t="s">
        <v>139</v>
      </c>
      <c r="D8266" s="27" t="s">
        <v>211</v>
      </c>
      <c r="E8266" s="27" t="s">
        <v>36</v>
      </c>
      <c r="F8266" s="27" t="s">
        <v>257</v>
      </c>
      <c r="G8266" s="33">
        <v>333062.24</v>
      </c>
      <c r="H8266" s="33">
        <v>333062.24</v>
      </c>
      <c r="I8266" s="33">
        <v>8564</v>
      </c>
      <c r="J8266" s="33">
        <v>640</v>
      </c>
      <c r="K8266" s="33">
        <v>8500</v>
      </c>
      <c r="L8266" s="33">
        <v>1</v>
      </c>
      <c r="M8266" s="33">
        <v>1</v>
      </c>
      <c r="N8266" s="33">
        <v>304142.45</v>
      </c>
      <c r="O8266" s="33">
        <v>1793.3</v>
      </c>
      <c r="P8266" s="33">
        <v>3513</v>
      </c>
    </row>
    <row r="8267" spans="1:16">
      <c r="A8267" s="27" t="s">
        <v>1196</v>
      </c>
      <c r="B8267" s="31">
        <v>202511</v>
      </c>
      <c r="C8267" s="27" t="s">
        <v>139</v>
      </c>
      <c r="D8267" s="27" t="s">
        <v>211</v>
      </c>
      <c r="E8267" s="27" t="s">
        <v>36</v>
      </c>
      <c r="F8267" s="27" t="s">
        <v>257</v>
      </c>
      <c r="G8267" s="33">
        <v>393260.36</v>
      </c>
      <c r="H8267" s="33">
        <v>393260.36</v>
      </c>
      <c r="I8267" s="33">
        <v>9594</v>
      </c>
      <c r="J8267" s="33">
        <v>800</v>
      </c>
      <c r="K8267" s="33">
        <v>8500</v>
      </c>
      <c r="L8267" s="33">
        <v>1</v>
      </c>
      <c r="M8267" s="33">
        <v>1</v>
      </c>
      <c r="N8267" s="33">
        <v>367380.18</v>
      </c>
      <c r="O8267" s="33">
        <v>2106.6</v>
      </c>
      <c r="P8267" s="33">
        <v>4099</v>
      </c>
    </row>
    <row r="8268" spans="1:16">
      <c r="A8268" s="27" t="s">
        <v>1196</v>
      </c>
      <c r="B8268" s="31">
        <v>202512</v>
      </c>
      <c r="C8268" s="27" t="s">
        <v>139</v>
      </c>
      <c r="D8268" s="27" t="s">
        <v>211</v>
      </c>
      <c r="E8268" s="27" t="s">
        <v>36</v>
      </c>
      <c r="F8268" s="27" t="s">
        <v>257</v>
      </c>
      <c r="G8268" s="33">
        <v>423539.11</v>
      </c>
      <c r="H8268" s="33">
        <v>423539.11</v>
      </c>
      <c r="I8268" s="33">
        <v>10927</v>
      </c>
      <c r="J8268" s="33">
        <v>725</v>
      </c>
      <c r="K8268" s="33">
        <v>8500</v>
      </c>
      <c r="L8268" s="33">
        <v>1</v>
      </c>
      <c r="M8268" s="33">
        <v>1</v>
      </c>
      <c r="N8268" s="33">
        <v>422120.67</v>
      </c>
      <c r="O8268" s="33">
        <v>2526.4</v>
      </c>
      <c r="P8268" s="33">
        <v>4322</v>
      </c>
    </row>
    <row r="8269" spans="1:16">
      <c r="A8269" s="27" t="s">
        <v>1196</v>
      </c>
      <c r="B8269" s="31">
        <v>202601</v>
      </c>
      <c r="C8269" s="27" t="s">
        <v>139</v>
      </c>
      <c r="D8269" s="27" t="s">
        <v>211</v>
      </c>
      <c r="E8269" s="27" t="s">
        <v>36</v>
      </c>
      <c r="F8269" s="27" t="s">
        <v>257</v>
      </c>
      <c r="G8269" s="33">
        <v>214076.65</v>
      </c>
      <c r="H8269" s="33">
        <v>214076.65</v>
      </c>
      <c r="I8269" s="33">
        <v>5795</v>
      </c>
      <c r="J8269" s="33">
        <v>457</v>
      </c>
      <c r="K8269" s="33">
        <v>8500</v>
      </c>
      <c r="L8269" s="33">
        <v>1</v>
      </c>
      <c r="M8269" s="33">
        <v>1</v>
      </c>
      <c r="N8269" s="33">
        <v>214750.9</v>
      </c>
      <c r="O8269" s="33">
        <v>1100.9</v>
      </c>
      <c r="P8269" s="33">
        <v>2214</v>
      </c>
    </row>
    <row r="8270" spans="1:16">
      <c r="A8270" s="27" t="s">
        <v>1196</v>
      </c>
      <c r="B8270" s="31">
        <v>202602</v>
      </c>
      <c r="C8270" s="27" t="s">
        <v>139</v>
      </c>
      <c r="D8270" s="27" t="s">
        <v>211</v>
      </c>
      <c r="E8270" s="27" t="s">
        <v>36</v>
      </c>
      <c r="F8270" s="27" t="s">
        <v>257</v>
      </c>
      <c r="G8270" s="33">
        <v>264399.52</v>
      </c>
      <c r="H8270" s="33">
        <v>264399.52</v>
      </c>
      <c r="I8270" s="33">
        <v>6533</v>
      </c>
      <c r="J8270" s="33">
        <v>519</v>
      </c>
      <c r="K8270" s="33">
        <v>8500</v>
      </c>
      <c r="L8270" s="33">
        <v>1</v>
      </c>
      <c r="M8270" s="33">
        <v>1</v>
      </c>
      <c r="N8270" s="33">
        <v>221456.51</v>
      </c>
      <c r="O8270" s="33">
        <v>1632.1</v>
      </c>
      <c r="P8270" s="33">
        <v>2656</v>
      </c>
    </row>
    <row r="8271" spans="1:16">
      <c r="A8271" s="27" t="s">
        <v>1196</v>
      </c>
      <c r="B8271" s="31">
        <v>202603</v>
      </c>
      <c r="C8271" s="27" t="s">
        <v>139</v>
      </c>
      <c r="D8271" s="27" t="s">
        <v>211</v>
      </c>
      <c r="E8271" s="27" t="s">
        <v>36</v>
      </c>
      <c r="F8271" s="27" t="s">
        <v>257</v>
      </c>
      <c r="G8271" s="33">
        <v>283866.84</v>
      </c>
      <c r="H8271" s="33">
        <v>283866.84</v>
      </c>
      <c r="I8271" s="33">
        <v>7459</v>
      </c>
      <c r="J8271" s="33">
        <v>524</v>
      </c>
      <c r="K8271" s="33">
        <v>8500</v>
      </c>
      <c r="L8271" s="33">
        <v>1</v>
      </c>
      <c r="M8271" s="33">
        <v>1</v>
      </c>
      <c r="N8271" s="33">
        <v>276247.77</v>
      </c>
      <c r="O8271" s="33">
        <v>1544.2</v>
      </c>
      <c r="P8271" s="33">
        <v>3056</v>
      </c>
    </row>
    <row r="8272" spans="1:16">
      <c r="A8272" s="27" t="s">
        <v>1196</v>
      </c>
      <c r="B8272" s="31">
        <v>202604</v>
      </c>
      <c r="C8272" s="27" t="s">
        <v>139</v>
      </c>
      <c r="D8272" s="27" t="s">
        <v>211</v>
      </c>
      <c r="E8272" s="27" t="s">
        <v>36</v>
      </c>
      <c r="F8272" s="27" t="s">
        <v>257</v>
      </c>
      <c r="G8272" s="33">
        <v>361027.67</v>
      </c>
      <c r="H8272" s="33">
        <v>361027.67</v>
      </c>
      <c r="I8272" s="33">
        <v>9182</v>
      </c>
      <c r="J8272" s="33">
        <v>611</v>
      </c>
      <c r="K8272" s="33">
        <v>8500</v>
      </c>
      <c r="L8272" s="33">
        <v>1</v>
      </c>
      <c r="M8272" s="33">
        <v>1</v>
      </c>
      <c r="N8272" s="33">
        <v>325378.56</v>
      </c>
      <c r="O8272" s="33">
        <v>2065.1</v>
      </c>
      <c r="P8272" s="33">
        <v>3842</v>
      </c>
    </row>
    <row r="8273" spans="1:16">
      <c r="A8273" s="27" t="s">
        <v>1196</v>
      </c>
      <c r="B8273" s="31">
        <v>202605</v>
      </c>
      <c r="C8273" s="27" t="s">
        <v>139</v>
      </c>
      <c r="D8273" s="27" t="s">
        <v>211</v>
      </c>
      <c r="E8273" s="27" t="s">
        <v>36</v>
      </c>
      <c r="F8273" s="27" t="s">
        <v>257</v>
      </c>
      <c r="G8273" s="33">
        <v>383811.51</v>
      </c>
      <c r="H8273" s="33">
        <v>383811.51</v>
      </c>
      <c r="I8273" s="33">
        <v>9258</v>
      </c>
      <c r="J8273" s="33">
        <v>714</v>
      </c>
      <c r="K8273" s="33">
        <v>8500</v>
      </c>
      <c r="L8273" s="33">
        <v>1</v>
      </c>
      <c r="M8273" s="33">
        <v>1</v>
      </c>
      <c r="N8273" s="33">
        <v>356698.61</v>
      </c>
      <c r="O8273" s="33">
        <v>2119.9</v>
      </c>
      <c r="P8273" s="33">
        <v>3962</v>
      </c>
    </row>
    <row r="8274" spans="1:16">
      <c r="A8274" s="27" t="s">
        <v>1196</v>
      </c>
      <c r="B8274" s="31">
        <v>202606</v>
      </c>
      <c r="C8274" s="27" t="s">
        <v>139</v>
      </c>
      <c r="D8274" s="27" t="s">
        <v>211</v>
      </c>
      <c r="E8274" s="27" t="s">
        <v>36</v>
      </c>
      <c r="F8274" s="27" t="s">
        <v>257</v>
      </c>
      <c r="G8274" s="33">
        <v>414276.21</v>
      </c>
      <c r="H8274" s="33">
        <v>414276.21</v>
      </c>
      <c r="I8274" s="33">
        <v>9685</v>
      </c>
      <c r="J8274" s="33">
        <v>723</v>
      </c>
      <c r="K8274" s="33">
        <v>8500</v>
      </c>
      <c r="L8274" s="33">
        <v>1</v>
      </c>
      <c r="M8274" s="33">
        <v>1</v>
      </c>
      <c r="N8274" s="33">
        <v>348795.98</v>
      </c>
      <c r="O8274" s="33">
        <v>2154.3</v>
      </c>
      <c r="P8274" s="33">
        <v>4122</v>
      </c>
    </row>
    <row r="8275" spans="1:16">
      <c r="A8275" s="27" t="s">
        <v>1196</v>
      </c>
      <c r="B8275" s="31">
        <v>202607</v>
      </c>
      <c r="C8275" s="27" t="s">
        <v>139</v>
      </c>
      <c r="D8275" s="27" t="s">
        <v>211</v>
      </c>
      <c r="E8275" s="27" t="s">
        <v>36</v>
      </c>
      <c r="F8275" s="27" t="s">
        <v>257</v>
      </c>
      <c r="G8275" s="33">
        <v>363451.71</v>
      </c>
      <c r="H8275" s="33">
        <v>363451.71</v>
      </c>
      <c r="I8275" s="33">
        <v>9725</v>
      </c>
      <c r="J8275" s="33">
        <v>690</v>
      </c>
      <c r="K8275" s="33">
        <v>8500</v>
      </c>
      <c r="L8275" s="33">
        <v>1</v>
      </c>
      <c r="M8275" s="33">
        <v>1</v>
      </c>
      <c r="N8275" s="33">
        <v>310404.52</v>
      </c>
      <c r="O8275" s="33">
        <v>1930.3</v>
      </c>
      <c r="P8275" s="33">
        <v>3996</v>
      </c>
    </row>
    <row r="8276" spans="1:16">
      <c r="A8276" s="27" t="s">
        <v>1198</v>
      </c>
      <c r="B8276" s="31">
        <v>202408</v>
      </c>
      <c r="C8276" s="27" t="s">
        <v>139</v>
      </c>
      <c r="D8276" s="27" t="s">
        <v>211</v>
      </c>
      <c r="E8276" s="27" t="s">
        <v>36</v>
      </c>
      <c r="F8276" s="27" t="s">
        <v>289</v>
      </c>
      <c r="G8276" s="33">
        <v>987309.64</v>
      </c>
      <c r="H8276" s="33">
        <v>987309.64</v>
      </c>
      <c r="I8276" s="33">
        <v>19389</v>
      </c>
      <c r="J8276" s="33">
        <v>1729</v>
      </c>
      <c r="K8276" s="33">
        <v>17300</v>
      </c>
      <c r="L8276" s="33">
        <v>1</v>
      </c>
      <c r="M8276" s="33">
        <v>1</v>
      </c>
      <c r="N8276" s="33">
        <v>681848.1800000001</v>
      </c>
      <c r="O8276" s="33">
        <v>4775.1</v>
      </c>
      <c r="P8276" s="33">
        <v>8041</v>
      </c>
    </row>
    <row r="8277" spans="1:16">
      <c r="A8277" s="27" t="s">
        <v>1198</v>
      </c>
      <c r="B8277" s="31">
        <v>202409</v>
      </c>
      <c r="C8277" s="27" t="s">
        <v>139</v>
      </c>
      <c r="D8277" s="27" t="s">
        <v>211</v>
      </c>
      <c r="E8277" s="27" t="s">
        <v>36</v>
      </c>
      <c r="F8277" s="27" t="s">
        <v>289</v>
      </c>
      <c r="G8277" s="33">
        <v>1079990.13</v>
      </c>
      <c r="H8277" s="33">
        <v>1079990.13</v>
      </c>
      <c r="I8277" s="33">
        <v>19325</v>
      </c>
      <c r="J8277" s="33">
        <v>1759</v>
      </c>
      <c r="K8277" s="33">
        <v>17300</v>
      </c>
      <c r="L8277" s="33">
        <v>1</v>
      </c>
      <c r="M8277" s="33">
        <v>1</v>
      </c>
      <c r="N8277" s="33">
        <v>656211.28</v>
      </c>
      <c r="O8277" s="33">
        <v>4942.4</v>
      </c>
      <c r="P8277" s="33">
        <v>8103</v>
      </c>
    </row>
    <row r="8278" spans="1:16">
      <c r="A8278" s="27" t="s">
        <v>1198</v>
      </c>
      <c r="B8278" s="31">
        <v>202410</v>
      </c>
      <c r="C8278" s="27" t="s">
        <v>139</v>
      </c>
      <c r="D8278" s="27" t="s">
        <v>211</v>
      </c>
      <c r="E8278" s="27" t="s">
        <v>36</v>
      </c>
      <c r="F8278" s="27" t="s">
        <v>289</v>
      </c>
      <c r="G8278" s="33">
        <v>1134773.2</v>
      </c>
      <c r="H8278" s="33">
        <v>1134773.2</v>
      </c>
      <c r="I8278" s="33">
        <v>20366</v>
      </c>
      <c r="J8278" s="33">
        <v>1509</v>
      </c>
      <c r="K8278" s="33">
        <v>17300</v>
      </c>
      <c r="L8278" s="33">
        <v>1</v>
      </c>
      <c r="M8278" s="33">
        <v>1</v>
      </c>
      <c r="N8278" s="33">
        <v>721451.75</v>
      </c>
      <c r="O8278" s="33">
        <v>5463</v>
      </c>
      <c r="P8278" s="33">
        <v>8906</v>
      </c>
    </row>
    <row r="8279" spans="1:16">
      <c r="A8279" s="27" t="s">
        <v>1198</v>
      </c>
      <c r="B8279" s="31">
        <v>202411</v>
      </c>
      <c r="C8279" s="27" t="s">
        <v>139</v>
      </c>
      <c r="D8279" s="27" t="s">
        <v>211</v>
      </c>
      <c r="E8279" s="27" t="s">
        <v>36</v>
      </c>
      <c r="F8279" s="27" t="s">
        <v>289</v>
      </c>
      <c r="G8279" s="33">
        <v>1407647.71</v>
      </c>
      <c r="H8279" s="33">
        <v>1407647.71</v>
      </c>
      <c r="I8279" s="33">
        <v>26829</v>
      </c>
      <c r="J8279" s="33">
        <v>2542</v>
      </c>
      <c r="K8279" s="33">
        <v>17300</v>
      </c>
      <c r="L8279" s="33">
        <v>1</v>
      </c>
      <c r="M8279" s="33">
        <v>1</v>
      </c>
      <c r="N8279" s="33">
        <v>871457.03</v>
      </c>
      <c r="O8279" s="33">
        <v>6555.4</v>
      </c>
      <c r="P8279" s="33">
        <v>11378</v>
      </c>
    </row>
    <row r="8280" spans="1:16">
      <c r="A8280" s="27" t="s">
        <v>1198</v>
      </c>
      <c r="B8280" s="31">
        <v>202412</v>
      </c>
      <c r="C8280" s="27" t="s">
        <v>139</v>
      </c>
      <c r="D8280" s="27" t="s">
        <v>211</v>
      </c>
      <c r="E8280" s="27" t="s">
        <v>36</v>
      </c>
      <c r="F8280" s="27" t="s">
        <v>289</v>
      </c>
      <c r="G8280" s="33">
        <v>1549102.27</v>
      </c>
      <c r="H8280" s="33">
        <v>1549102.27</v>
      </c>
      <c r="I8280" s="33">
        <v>29337</v>
      </c>
      <c r="J8280" s="33">
        <v>2790</v>
      </c>
      <c r="K8280" s="33">
        <v>17300</v>
      </c>
      <c r="L8280" s="33">
        <v>1</v>
      </c>
      <c r="M8280" s="33">
        <v>1</v>
      </c>
      <c r="N8280" s="33">
        <v>1001306.1</v>
      </c>
      <c r="O8280" s="33">
        <v>7428.8</v>
      </c>
      <c r="P8280" s="33">
        <v>12602</v>
      </c>
    </row>
    <row r="8281" spans="1:16">
      <c r="A8281" s="27" t="s">
        <v>1198</v>
      </c>
      <c r="B8281" s="31">
        <v>202501</v>
      </c>
      <c r="C8281" s="27" t="s">
        <v>139</v>
      </c>
      <c r="D8281" s="27" t="s">
        <v>211</v>
      </c>
      <c r="E8281" s="27" t="s">
        <v>36</v>
      </c>
      <c r="F8281" s="27" t="s">
        <v>289</v>
      </c>
      <c r="G8281" s="33">
        <v>822237.6</v>
      </c>
      <c r="H8281" s="33">
        <v>822237.6</v>
      </c>
      <c r="I8281" s="33">
        <v>14915</v>
      </c>
      <c r="J8281" s="33">
        <v>1283</v>
      </c>
      <c r="K8281" s="33">
        <v>17300</v>
      </c>
      <c r="L8281" s="33">
        <v>1</v>
      </c>
      <c r="M8281" s="33">
        <v>1</v>
      </c>
      <c r="N8281" s="33">
        <v>509407.39</v>
      </c>
      <c r="O8281" s="33">
        <v>3903.1</v>
      </c>
      <c r="P8281" s="33">
        <v>6357</v>
      </c>
    </row>
    <row r="8282" spans="1:16">
      <c r="A8282" s="27" t="s">
        <v>1198</v>
      </c>
      <c r="B8282" s="31">
        <v>202502</v>
      </c>
      <c r="C8282" s="27" t="s">
        <v>139</v>
      </c>
      <c r="D8282" s="27" t="s">
        <v>211</v>
      </c>
      <c r="E8282" s="27" t="s">
        <v>36</v>
      </c>
      <c r="F8282" s="27" t="s">
        <v>289</v>
      </c>
      <c r="G8282" s="33">
        <v>837682.03</v>
      </c>
      <c r="H8282" s="33">
        <v>837682.03</v>
      </c>
      <c r="I8282" s="33">
        <v>13740</v>
      </c>
      <c r="J8282" s="33">
        <v>1056</v>
      </c>
      <c r="K8282" s="33">
        <v>17300</v>
      </c>
      <c r="L8282" s="33">
        <v>1</v>
      </c>
      <c r="M8282" s="33">
        <v>1</v>
      </c>
      <c r="N8282" s="33">
        <v>525313.66</v>
      </c>
      <c r="O8282" s="33">
        <v>3878.3</v>
      </c>
      <c r="P8282" s="33">
        <v>6020</v>
      </c>
    </row>
    <row r="8283" spans="1:16">
      <c r="A8283" s="27" t="s">
        <v>1198</v>
      </c>
      <c r="B8283" s="31">
        <v>202503</v>
      </c>
      <c r="C8283" s="27" t="s">
        <v>139</v>
      </c>
      <c r="D8283" s="27" t="s">
        <v>211</v>
      </c>
      <c r="E8283" s="27" t="s">
        <v>36</v>
      </c>
      <c r="F8283" s="27" t="s">
        <v>289</v>
      </c>
      <c r="G8283" s="33">
        <v>973496.67</v>
      </c>
      <c r="H8283" s="33">
        <v>973496.67</v>
      </c>
      <c r="I8283" s="33">
        <v>16513</v>
      </c>
      <c r="J8283" s="33">
        <v>1671</v>
      </c>
      <c r="K8283" s="33">
        <v>17300</v>
      </c>
      <c r="L8283" s="33">
        <v>1</v>
      </c>
      <c r="M8283" s="33">
        <v>1</v>
      </c>
      <c r="N8283" s="33">
        <v>655283.1899999999</v>
      </c>
      <c r="O8283" s="33">
        <v>4541</v>
      </c>
      <c r="P8283" s="33">
        <v>7356</v>
      </c>
    </row>
    <row r="8284" spans="1:16">
      <c r="A8284" s="27" t="s">
        <v>1198</v>
      </c>
      <c r="B8284" s="31">
        <v>202504</v>
      </c>
      <c r="C8284" s="27" t="s">
        <v>139</v>
      </c>
      <c r="D8284" s="27" t="s">
        <v>211</v>
      </c>
      <c r="E8284" s="27" t="s">
        <v>36</v>
      </c>
      <c r="F8284" s="27" t="s">
        <v>289</v>
      </c>
      <c r="G8284" s="33">
        <v>1263125.38</v>
      </c>
      <c r="H8284" s="33">
        <v>1263125.38</v>
      </c>
      <c r="I8284" s="33">
        <v>22734</v>
      </c>
      <c r="J8284" s="33">
        <v>1717</v>
      </c>
      <c r="K8284" s="33">
        <v>17300</v>
      </c>
      <c r="L8284" s="33">
        <v>1</v>
      </c>
      <c r="M8284" s="33">
        <v>1</v>
      </c>
      <c r="N8284" s="33">
        <v>771825.61</v>
      </c>
      <c r="O8284" s="33">
        <v>6987.3</v>
      </c>
      <c r="P8284" s="33">
        <v>10496</v>
      </c>
    </row>
    <row r="8285" spans="1:16">
      <c r="A8285" s="27" t="s">
        <v>1198</v>
      </c>
      <c r="B8285" s="31">
        <v>202505</v>
      </c>
      <c r="C8285" s="27" t="s">
        <v>139</v>
      </c>
      <c r="D8285" s="27" t="s">
        <v>211</v>
      </c>
      <c r="E8285" s="27" t="s">
        <v>36</v>
      </c>
      <c r="F8285" s="27" t="s">
        <v>289</v>
      </c>
      <c r="G8285" s="33">
        <v>1326256.32</v>
      </c>
      <c r="H8285" s="33">
        <v>1326256.32</v>
      </c>
      <c r="I8285" s="33">
        <v>24063</v>
      </c>
      <c r="J8285" s="33">
        <v>1934</v>
      </c>
      <c r="K8285" s="33">
        <v>17300</v>
      </c>
      <c r="L8285" s="33">
        <v>1</v>
      </c>
      <c r="M8285" s="33">
        <v>1</v>
      </c>
      <c r="N8285" s="33">
        <v>846119.42</v>
      </c>
      <c r="O8285" s="33">
        <v>6096.9</v>
      </c>
      <c r="P8285" s="33">
        <v>10442</v>
      </c>
    </row>
    <row r="8286" spans="1:16">
      <c r="A8286" s="27" t="s">
        <v>1198</v>
      </c>
      <c r="B8286" s="31">
        <v>202506</v>
      </c>
      <c r="C8286" s="27" t="s">
        <v>139</v>
      </c>
      <c r="D8286" s="27" t="s">
        <v>211</v>
      </c>
      <c r="E8286" s="27" t="s">
        <v>36</v>
      </c>
      <c r="F8286" s="27" t="s">
        <v>289</v>
      </c>
      <c r="G8286" s="33">
        <v>1259326.08</v>
      </c>
      <c r="H8286" s="33">
        <v>1259326.08</v>
      </c>
      <c r="I8286" s="33">
        <v>22185</v>
      </c>
      <c r="J8286" s="33">
        <v>2105</v>
      </c>
      <c r="K8286" s="33">
        <v>17300</v>
      </c>
      <c r="L8286" s="33">
        <v>1</v>
      </c>
      <c r="M8286" s="33">
        <v>1</v>
      </c>
      <c r="N8286" s="33">
        <v>827373.72</v>
      </c>
      <c r="O8286" s="33">
        <v>5886.6</v>
      </c>
      <c r="P8286" s="33">
        <v>9572</v>
      </c>
    </row>
    <row r="8287" spans="1:16">
      <c r="A8287" s="27" t="s">
        <v>1198</v>
      </c>
      <c r="B8287" s="31">
        <v>202507</v>
      </c>
      <c r="C8287" s="27" t="s">
        <v>139</v>
      </c>
      <c r="D8287" s="27" t="s">
        <v>211</v>
      </c>
      <c r="E8287" s="27" t="s">
        <v>36</v>
      </c>
      <c r="F8287" s="27" t="s">
        <v>289</v>
      </c>
      <c r="G8287" s="33">
        <v>1153403.66</v>
      </c>
      <c r="H8287" s="33">
        <v>1153403.66</v>
      </c>
      <c r="I8287" s="33">
        <v>21106</v>
      </c>
      <c r="J8287" s="33">
        <v>1971</v>
      </c>
      <c r="K8287" s="33">
        <v>17300</v>
      </c>
      <c r="L8287" s="33">
        <v>1</v>
      </c>
      <c r="M8287" s="33">
        <v>1</v>
      </c>
      <c r="N8287" s="33">
        <v>736305.9</v>
      </c>
      <c r="O8287" s="33">
        <v>5206.4</v>
      </c>
      <c r="P8287" s="33">
        <v>9449</v>
      </c>
    </row>
    <row r="8288" spans="1:16">
      <c r="A8288" s="27" t="s">
        <v>1198</v>
      </c>
      <c r="B8288" s="31">
        <v>202508</v>
      </c>
      <c r="C8288" s="27" t="s">
        <v>139</v>
      </c>
      <c r="D8288" s="27" t="s">
        <v>211</v>
      </c>
      <c r="E8288" s="27" t="s">
        <v>36</v>
      </c>
      <c r="F8288" s="27" t="s">
        <v>289</v>
      </c>
      <c r="G8288" s="33">
        <v>1167761.35</v>
      </c>
      <c r="H8288" s="33">
        <v>1167761.35</v>
      </c>
      <c r="I8288" s="33">
        <v>20409</v>
      </c>
      <c r="J8288" s="33">
        <v>2013</v>
      </c>
      <c r="K8288" s="33">
        <v>17300</v>
      </c>
      <c r="L8288" s="33">
        <v>1</v>
      </c>
      <c r="M8288" s="33">
        <v>1</v>
      </c>
      <c r="N8288" s="33">
        <v>709803.95</v>
      </c>
      <c r="O8288" s="33">
        <v>5341.6</v>
      </c>
      <c r="P8288" s="33">
        <v>8878</v>
      </c>
    </row>
    <row r="8289" spans="1:16">
      <c r="A8289" s="27" t="s">
        <v>1198</v>
      </c>
      <c r="B8289" s="31">
        <v>202509</v>
      </c>
      <c r="C8289" s="27" t="s">
        <v>139</v>
      </c>
      <c r="D8289" s="27" t="s">
        <v>211</v>
      </c>
      <c r="E8289" s="27" t="s">
        <v>36</v>
      </c>
      <c r="F8289" s="27" t="s">
        <v>289</v>
      </c>
      <c r="G8289" s="33">
        <v>1192230.85</v>
      </c>
      <c r="H8289" s="33">
        <v>1192230.85</v>
      </c>
      <c r="I8289" s="33">
        <v>21114</v>
      </c>
      <c r="J8289" s="33">
        <v>1919</v>
      </c>
      <c r="K8289" s="33">
        <v>17300</v>
      </c>
      <c r="L8289" s="33">
        <v>1</v>
      </c>
      <c r="M8289" s="33">
        <v>1</v>
      </c>
      <c r="N8289" s="33">
        <v>683115.9399999999</v>
      </c>
      <c r="O8289" s="33">
        <v>5530</v>
      </c>
      <c r="P8289" s="33">
        <v>9254</v>
      </c>
    </row>
    <row r="8290" spans="1:16">
      <c r="A8290" s="27" t="s">
        <v>1198</v>
      </c>
      <c r="B8290" s="31">
        <v>202510</v>
      </c>
      <c r="C8290" s="27" t="s">
        <v>139</v>
      </c>
      <c r="D8290" s="27" t="s">
        <v>211</v>
      </c>
      <c r="E8290" s="27" t="s">
        <v>36</v>
      </c>
      <c r="F8290" s="27" t="s">
        <v>289</v>
      </c>
      <c r="G8290" s="33">
        <v>1182648.69</v>
      </c>
      <c r="H8290" s="33">
        <v>1182648.69</v>
      </c>
      <c r="I8290" s="33">
        <v>23035</v>
      </c>
      <c r="J8290" s="33">
        <v>1979</v>
      </c>
      <c r="K8290" s="33">
        <v>17300</v>
      </c>
      <c r="L8290" s="33">
        <v>1</v>
      </c>
      <c r="M8290" s="33">
        <v>1</v>
      </c>
      <c r="N8290" s="33">
        <v>751031.27</v>
      </c>
      <c r="O8290" s="33">
        <v>6267.3</v>
      </c>
      <c r="P8290" s="33">
        <v>9856</v>
      </c>
    </row>
    <row r="8291" spans="1:16">
      <c r="A8291" s="27" t="s">
        <v>1198</v>
      </c>
      <c r="B8291" s="31">
        <v>202511</v>
      </c>
      <c r="C8291" s="27" t="s">
        <v>139</v>
      </c>
      <c r="D8291" s="27" t="s">
        <v>211</v>
      </c>
      <c r="E8291" s="27" t="s">
        <v>36</v>
      </c>
      <c r="F8291" s="27" t="s">
        <v>289</v>
      </c>
      <c r="G8291" s="33">
        <v>1619015.85</v>
      </c>
      <c r="H8291" s="33">
        <v>1619015.85</v>
      </c>
      <c r="I8291" s="33">
        <v>27561</v>
      </c>
      <c r="J8291" s="33">
        <v>2429</v>
      </c>
      <c r="K8291" s="33">
        <v>17300</v>
      </c>
      <c r="L8291" s="33">
        <v>1</v>
      </c>
      <c r="M8291" s="33">
        <v>1</v>
      </c>
      <c r="N8291" s="33">
        <v>907186.77</v>
      </c>
      <c r="O8291" s="33">
        <v>7245.9</v>
      </c>
      <c r="P8291" s="33">
        <v>11886</v>
      </c>
    </row>
    <row r="8292" spans="1:16">
      <c r="A8292" s="27" t="s">
        <v>1198</v>
      </c>
      <c r="B8292" s="31">
        <v>202512</v>
      </c>
      <c r="C8292" s="27" t="s">
        <v>139</v>
      </c>
      <c r="D8292" s="27" t="s">
        <v>211</v>
      </c>
      <c r="E8292" s="27" t="s">
        <v>36</v>
      </c>
      <c r="F8292" s="27" t="s">
        <v>289</v>
      </c>
      <c r="G8292" s="33">
        <v>1761847.66</v>
      </c>
      <c r="H8292" s="33">
        <v>1761847.66</v>
      </c>
      <c r="I8292" s="33">
        <v>30158</v>
      </c>
      <c r="J8292" s="33">
        <v>2378</v>
      </c>
      <c r="K8292" s="33">
        <v>17300</v>
      </c>
      <c r="L8292" s="33">
        <v>1</v>
      </c>
      <c r="M8292" s="33">
        <v>1</v>
      </c>
      <c r="N8292" s="33">
        <v>1042359.65</v>
      </c>
      <c r="O8292" s="33">
        <v>8466.6</v>
      </c>
      <c r="P8292" s="33">
        <v>13366</v>
      </c>
    </row>
    <row r="8293" spans="1:16">
      <c r="A8293" s="27" t="s">
        <v>1198</v>
      </c>
      <c r="B8293" s="31">
        <v>202601</v>
      </c>
      <c r="C8293" s="27" t="s">
        <v>139</v>
      </c>
      <c r="D8293" s="27" t="s">
        <v>211</v>
      </c>
      <c r="E8293" s="27" t="s">
        <v>36</v>
      </c>
      <c r="F8293" s="27" t="s">
        <v>289</v>
      </c>
      <c r="G8293" s="33">
        <v>813138.58</v>
      </c>
      <c r="H8293" s="33">
        <v>813138.58</v>
      </c>
      <c r="I8293" s="33">
        <v>14153</v>
      </c>
      <c r="J8293" s="33">
        <v>1224</v>
      </c>
      <c r="K8293" s="33">
        <v>17300</v>
      </c>
      <c r="L8293" s="33">
        <v>1</v>
      </c>
      <c r="M8293" s="33">
        <v>1</v>
      </c>
      <c r="N8293" s="33">
        <v>530293.1</v>
      </c>
      <c r="O8293" s="33">
        <v>3690.5</v>
      </c>
      <c r="P8293" s="33">
        <v>6270</v>
      </c>
    </row>
    <row r="8294" spans="1:16">
      <c r="A8294" s="27" t="s">
        <v>1198</v>
      </c>
      <c r="B8294" s="31">
        <v>202602</v>
      </c>
      <c r="C8294" s="27" t="s">
        <v>139</v>
      </c>
      <c r="D8294" s="27" t="s">
        <v>211</v>
      </c>
      <c r="E8294" s="27" t="s">
        <v>36</v>
      </c>
      <c r="F8294" s="27" t="s">
        <v>289</v>
      </c>
      <c r="G8294" s="33">
        <v>838747.14</v>
      </c>
      <c r="H8294" s="33">
        <v>838747.14</v>
      </c>
      <c r="I8294" s="33">
        <v>15669</v>
      </c>
      <c r="J8294" s="33">
        <v>1290</v>
      </c>
      <c r="K8294" s="33">
        <v>17300</v>
      </c>
      <c r="L8294" s="33">
        <v>1</v>
      </c>
      <c r="M8294" s="33">
        <v>1</v>
      </c>
      <c r="N8294" s="33">
        <v>546851.52</v>
      </c>
      <c r="O8294" s="33">
        <v>3640</v>
      </c>
      <c r="P8294" s="33">
        <v>6866</v>
      </c>
    </row>
    <row r="8295" spans="1:16">
      <c r="A8295" s="27" t="s">
        <v>1198</v>
      </c>
      <c r="B8295" s="31">
        <v>202603</v>
      </c>
      <c r="C8295" s="27" t="s">
        <v>139</v>
      </c>
      <c r="D8295" s="27" t="s">
        <v>211</v>
      </c>
      <c r="E8295" s="27" t="s">
        <v>36</v>
      </c>
      <c r="F8295" s="27" t="s">
        <v>289</v>
      </c>
      <c r="G8295" s="33">
        <v>1129583.98</v>
      </c>
      <c r="H8295" s="33">
        <v>1129583.98</v>
      </c>
      <c r="I8295" s="33">
        <v>20450</v>
      </c>
      <c r="J8295" s="33">
        <v>1626</v>
      </c>
      <c r="K8295" s="33">
        <v>17300</v>
      </c>
      <c r="L8295" s="33">
        <v>1</v>
      </c>
      <c r="M8295" s="33">
        <v>1</v>
      </c>
      <c r="N8295" s="33">
        <v>682149.8</v>
      </c>
      <c r="O8295" s="33">
        <v>5613.7</v>
      </c>
      <c r="P8295" s="33">
        <v>8682</v>
      </c>
    </row>
    <row r="8296" spans="1:16">
      <c r="A8296" s="27" t="s">
        <v>1198</v>
      </c>
      <c r="B8296" s="31">
        <v>202604</v>
      </c>
      <c r="C8296" s="27" t="s">
        <v>139</v>
      </c>
      <c r="D8296" s="27" t="s">
        <v>211</v>
      </c>
      <c r="E8296" s="27" t="s">
        <v>36</v>
      </c>
      <c r="F8296" s="27" t="s">
        <v>289</v>
      </c>
      <c r="G8296" s="33">
        <v>1379906.43</v>
      </c>
      <c r="H8296" s="33">
        <v>1379906.43</v>
      </c>
      <c r="I8296" s="33">
        <v>23468</v>
      </c>
      <c r="J8296" s="33">
        <v>1925</v>
      </c>
      <c r="K8296" s="33">
        <v>17300</v>
      </c>
      <c r="L8296" s="33">
        <v>1</v>
      </c>
      <c r="M8296" s="33">
        <v>1</v>
      </c>
      <c r="N8296" s="33">
        <v>803470.46</v>
      </c>
      <c r="O8296" s="33">
        <v>6153.6</v>
      </c>
      <c r="P8296" s="33">
        <v>10480</v>
      </c>
    </row>
    <row r="8297" spans="1:16">
      <c r="A8297" s="27" t="s">
        <v>1198</v>
      </c>
      <c r="B8297" s="31">
        <v>202605</v>
      </c>
      <c r="C8297" s="27" t="s">
        <v>139</v>
      </c>
      <c r="D8297" s="27" t="s">
        <v>211</v>
      </c>
      <c r="E8297" s="27" t="s">
        <v>36</v>
      </c>
      <c r="F8297" s="27" t="s">
        <v>289</v>
      </c>
      <c r="G8297" s="33">
        <v>1506098.85</v>
      </c>
      <c r="H8297" s="33">
        <v>1506098.85</v>
      </c>
      <c r="I8297" s="33">
        <v>28646</v>
      </c>
      <c r="J8297" s="33">
        <v>2163</v>
      </c>
      <c r="K8297" s="33">
        <v>17300</v>
      </c>
      <c r="L8297" s="33">
        <v>1</v>
      </c>
      <c r="M8297" s="33">
        <v>1</v>
      </c>
      <c r="N8297" s="33">
        <v>880810.3199999999</v>
      </c>
      <c r="O8297" s="33">
        <v>6603</v>
      </c>
      <c r="P8297" s="33">
        <v>12995</v>
      </c>
    </row>
    <row r="8298" spans="1:16">
      <c r="A8298" s="27" t="s">
        <v>1198</v>
      </c>
      <c r="B8298" s="31">
        <v>202606</v>
      </c>
      <c r="C8298" s="27" t="s">
        <v>139</v>
      </c>
      <c r="D8298" s="27" t="s">
        <v>211</v>
      </c>
      <c r="E8298" s="27" t="s">
        <v>36</v>
      </c>
      <c r="F8298" s="27" t="s">
        <v>289</v>
      </c>
      <c r="G8298" s="33">
        <v>1443466.63</v>
      </c>
      <c r="H8298" s="33">
        <v>1443466.63</v>
      </c>
      <c r="I8298" s="33">
        <v>27381</v>
      </c>
      <c r="J8298" s="33">
        <v>2572</v>
      </c>
      <c r="K8298" s="33">
        <v>17300</v>
      </c>
      <c r="L8298" s="33">
        <v>1</v>
      </c>
      <c r="M8298" s="33">
        <v>1</v>
      </c>
      <c r="N8298" s="33">
        <v>861296.05</v>
      </c>
      <c r="O8298" s="33">
        <v>6405.6</v>
      </c>
      <c r="P8298" s="33">
        <v>12024</v>
      </c>
    </row>
    <row r="8299" spans="1:16">
      <c r="A8299" s="27" t="s">
        <v>1198</v>
      </c>
      <c r="B8299" s="31">
        <v>202607</v>
      </c>
      <c r="C8299" s="27" t="s">
        <v>139</v>
      </c>
      <c r="D8299" s="27" t="s">
        <v>211</v>
      </c>
      <c r="E8299" s="27" t="s">
        <v>36</v>
      </c>
      <c r="F8299" s="27" t="s">
        <v>289</v>
      </c>
      <c r="G8299" s="33">
        <v>1283235.44</v>
      </c>
      <c r="H8299" s="33">
        <v>1283235.44</v>
      </c>
      <c r="I8299" s="33">
        <v>22599</v>
      </c>
      <c r="J8299" s="33">
        <v>2194</v>
      </c>
      <c r="K8299" s="33">
        <v>17300</v>
      </c>
      <c r="L8299" s="33">
        <v>1</v>
      </c>
      <c r="M8299" s="33">
        <v>1</v>
      </c>
      <c r="N8299" s="33">
        <v>766494.45</v>
      </c>
      <c r="O8299" s="33">
        <v>5855.2</v>
      </c>
      <c r="P8299" s="33">
        <v>9882</v>
      </c>
    </row>
    <row r="8300" spans="1:16">
      <c r="A8300" s="27" t="s">
        <v>1200</v>
      </c>
      <c r="B8300" s="31">
        <v>202408</v>
      </c>
      <c r="C8300" s="27" t="s">
        <v>139</v>
      </c>
      <c r="D8300" s="27" t="s">
        <v>211</v>
      </c>
      <c r="E8300" s="27" t="s">
        <v>36</v>
      </c>
      <c r="F8300" s="27" t="s">
        <v>289</v>
      </c>
      <c r="G8300" s="33">
        <v>755657.41</v>
      </c>
      <c r="H8300" s="33">
        <v>755657.41</v>
      </c>
      <c r="I8300" s="33">
        <v>14765</v>
      </c>
      <c r="J8300" s="33">
        <v>1124</v>
      </c>
      <c r="K8300" s="33">
        <v>19900</v>
      </c>
      <c r="L8300" s="33">
        <v>1</v>
      </c>
      <c r="M8300" s="33">
        <v>1</v>
      </c>
      <c r="N8300" s="33">
        <v>808294.16</v>
      </c>
      <c r="O8300" s="33">
        <v>3563.9</v>
      </c>
      <c r="P8300" s="33">
        <v>6238</v>
      </c>
    </row>
    <row r="8301" spans="1:16">
      <c r="A8301" s="27" t="s">
        <v>1200</v>
      </c>
      <c r="B8301" s="31">
        <v>202409</v>
      </c>
      <c r="C8301" s="27" t="s">
        <v>139</v>
      </c>
      <c r="D8301" s="27" t="s">
        <v>211</v>
      </c>
      <c r="E8301" s="27" t="s">
        <v>36</v>
      </c>
      <c r="F8301" s="27" t="s">
        <v>289</v>
      </c>
      <c r="G8301" s="33">
        <v>837162.36</v>
      </c>
      <c r="H8301" s="33">
        <v>837162.36</v>
      </c>
      <c r="I8301" s="33">
        <v>14482</v>
      </c>
      <c r="J8301" s="33">
        <v>1209</v>
      </c>
      <c r="K8301" s="33">
        <v>19900</v>
      </c>
      <c r="L8301" s="33">
        <v>1</v>
      </c>
      <c r="M8301" s="33">
        <v>1</v>
      </c>
      <c r="N8301" s="33">
        <v>777903</v>
      </c>
      <c r="O8301" s="33">
        <v>3563</v>
      </c>
      <c r="P8301" s="33">
        <v>6312</v>
      </c>
    </row>
    <row r="8302" spans="1:16">
      <c r="A8302" s="27" t="s">
        <v>1200</v>
      </c>
      <c r="B8302" s="31">
        <v>202410</v>
      </c>
      <c r="C8302" s="27" t="s">
        <v>139</v>
      </c>
      <c r="D8302" s="27" t="s">
        <v>211</v>
      </c>
      <c r="E8302" s="27" t="s">
        <v>36</v>
      </c>
      <c r="F8302" s="27" t="s">
        <v>289</v>
      </c>
      <c r="G8302" s="33">
        <v>855656.92</v>
      </c>
      <c r="H8302" s="33">
        <v>855656.92</v>
      </c>
      <c r="I8302" s="33">
        <v>15098</v>
      </c>
      <c r="J8302" s="33">
        <v>1221</v>
      </c>
      <c r="K8302" s="33">
        <v>19900</v>
      </c>
      <c r="L8302" s="33">
        <v>1</v>
      </c>
      <c r="M8302" s="33">
        <v>1</v>
      </c>
      <c r="N8302" s="33">
        <v>855242.05</v>
      </c>
      <c r="O8302" s="33">
        <v>4326.6</v>
      </c>
      <c r="P8302" s="33">
        <v>6677</v>
      </c>
    </row>
    <row r="8303" spans="1:16">
      <c r="A8303" s="27" t="s">
        <v>1200</v>
      </c>
      <c r="B8303" s="31">
        <v>202411</v>
      </c>
      <c r="C8303" s="27" t="s">
        <v>139</v>
      </c>
      <c r="D8303" s="27" t="s">
        <v>211</v>
      </c>
      <c r="E8303" s="27" t="s">
        <v>36</v>
      </c>
      <c r="F8303" s="27" t="s">
        <v>289</v>
      </c>
      <c r="G8303" s="33">
        <v>956507.92</v>
      </c>
      <c r="H8303" s="33">
        <v>956507.92</v>
      </c>
      <c r="I8303" s="33">
        <v>18928</v>
      </c>
      <c r="J8303" s="33">
        <v>1671</v>
      </c>
      <c r="K8303" s="33">
        <v>19900</v>
      </c>
      <c r="L8303" s="33">
        <v>1</v>
      </c>
      <c r="M8303" s="33">
        <v>1</v>
      </c>
      <c r="N8303" s="33">
        <v>1033065.21</v>
      </c>
      <c r="O8303" s="33">
        <v>5210.2</v>
      </c>
      <c r="P8303" s="33">
        <v>7995</v>
      </c>
    </row>
    <row r="8304" spans="1:16">
      <c r="A8304" s="27" t="s">
        <v>1200</v>
      </c>
      <c r="B8304" s="31">
        <v>202412</v>
      </c>
      <c r="C8304" s="27" t="s">
        <v>139</v>
      </c>
      <c r="D8304" s="27" t="s">
        <v>211</v>
      </c>
      <c r="E8304" s="27" t="s">
        <v>36</v>
      </c>
      <c r="F8304" s="27" t="s">
        <v>289</v>
      </c>
      <c r="G8304" s="33">
        <v>1253383.23</v>
      </c>
      <c r="H8304" s="33">
        <v>1253383.23</v>
      </c>
      <c r="I8304" s="33">
        <v>22568</v>
      </c>
      <c r="J8304" s="33">
        <v>1880</v>
      </c>
      <c r="K8304" s="33">
        <v>19900</v>
      </c>
      <c r="L8304" s="33">
        <v>1</v>
      </c>
      <c r="M8304" s="33">
        <v>1</v>
      </c>
      <c r="N8304" s="33">
        <v>1186994.27</v>
      </c>
      <c r="O8304" s="33">
        <v>5517.2</v>
      </c>
      <c r="P8304" s="33">
        <v>9686</v>
      </c>
    </row>
    <row r="8305" spans="1:16">
      <c r="A8305" s="27" t="s">
        <v>1200</v>
      </c>
      <c r="B8305" s="31">
        <v>202501</v>
      </c>
      <c r="C8305" s="27" t="s">
        <v>139</v>
      </c>
      <c r="D8305" s="27" t="s">
        <v>211</v>
      </c>
      <c r="E8305" s="27" t="s">
        <v>36</v>
      </c>
      <c r="F8305" s="27" t="s">
        <v>289</v>
      </c>
      <c r="G8305" s="33">
        <v>593072.25</v>
      </c>
      <c r="H8305" s="33">
        <v>593072.25</v>
      </c>
      <c r="I8305" s="33">
        <v>10908</v>
      </c>
      <c r="J8305" s="33">
        <v>880</v>
      </c>
      <c r="K8305" s="33">
        <v>19900</v>
      </c>
      <c r="L8305" s="33">
        <v>1</v>
      </c>
      <c r="M8305" s="33">
        <v>1</v>
      </c>
      <c r="N8305" s="33">
        <v>603874.9300000001</v>
      </c>
      <c r="O8305" s="33">
        <v>2664.2</v>
      </c>
      <c r="P8305" s="33">
        <v>4767</v>
      </c>
    </row>
    <row r="8306" spans="1:16">
      <c r="A8306" s="27" t="s">
        <v>1200</v>
      </c>
      <c r="B8306" s="31">
        <v>202502</v>
      </c>
      <c r="C8306" s="27" t="s">
        <v>139</v>
      </c>
      <c r="D8306" s="27" t="s">
        <v>211</v>
      </c>
      <c r="E8306" s="27" t="s">
        <v>36</v>
      </c>
      <c r="F8306" s="27" t="s">
        <v>289</v>
      </c>
      <c r="G8306" s="33">
        <v>668833.03</v>
      </c>
      <c r="H8306" s="33">
        <v>668833.03</v>
      </c>
      <c r="I8306" s="33">
        <v>12474</v>
      </c>
      <c r="J8306" s="33">
        <v>1050</v>
      </c>
      <c r="K8306" s="33">
        <v>19900</v>
      </c>
      <c r="L8306" s="33">
        <v>1</v>
      </c>
      <c r="M8306" s="33">
        <v>1</v>
      </c>
      <c r="N8306" s="33">
        <v>622730.95</v>
      </c>
      <c r="O8306" s="33">
        <v>3509.5</v>
      </c>
      <c r="P8306" s="33">
        <v>5465</v>
      </c>
    </row>
    <row r="8307" spans="1:16">
      <c r="A8307" s="27" t="s">
        <v>1200</v>
      </c>
      <c r="B8307" s="31">
        <v>202503</v>
      </c>
      <c r="C8307" s="27" t="s">
        <v>139</v>
      </c>
      <c r="D8307" s="27" t="s">
        <v>211</v>
      </c>
      <c r="E8307" s="27" t="s">
        <v>36</v>
      </c>
      <c r="F8307" s="27" t="s">
        <v>289</v>
      </c>
      <c r="G8307" s="33">
        <v>770704.58</v>
      </c>
      <c r="H8307" s="33">
        <v>770704.58</v>
      </c>
      <c r="I8307" s="33">
        <v>14581</v>
      </c>
      <c r="J8307" s="33">
        <v>1253</v>
      </c>
      <c r="K8307" s="33">
        <v>19900</v>
      </c>
      <c r="L8307" s="33">
        <v>1</v>
      </c>
      <c r="M8307" s="33">
        <v>1</v>
      </c>
      <c r="N8307" s="33">
        <v>776802.8100000001</v>
      </c>
      <c r="O8307" s="33">
        <v>3839.9</v>
      </c>
      <c r="P8307" s="33">
        <v>6162</v>
      </c>
    </row>
    <row r="8308" spans="1:16">
      <c r="A8308" s="27" t="s">
        <v>1200</v>
      </c>
      <c r="B8308" s="31">
        <v>202504</v>
      </c>
      <c r="C8308" s="27" t="s">
        <v>139</v>
      </c>
      <c r="D8308" s="27" t="s">
        <v>211</v>
      </c>
      <c r="E8308" s="27" t="s">
        <v>36</v>
      </c>
      <c r="F8308" s="27" t="s">
        <v>289</v>
      </c>
      <c r="G8308" s="33">
        <v>986668.35</v>
      </c>
      <c r="H8308" s="33">
        <v>986668.35</v>
      </c>
      <c r="I8308" s="33">
        <v>18274</v>
      </c>
      <c r="J8308" s="33">
        <v>1564</v>
      </c>
      <c r="K8308" s="33">
        <v>19900</v>
      </c>
      <c r="L8308" s="33">
        <v>1</v>
      </c>
      <c r="M8308" s="33">
        <v>1</v>
      </c>
      <c r="N8308" s="33">
        <v>914957.55</v>
      </c>
      <c r="O8308" s="33">
        <v>4244.4</v>
      </c>
      <c r="P8308" s="33">
        <v>7597</v>
      </c>
    </row>
    <row r="8309" spans="1:16">
      <c r="A8309" s="27" t="s">
        <v>1200</v>
      </c>
      <c r="B8309" s="31">
        <v>202505</v>
      </c>
      <c r="C8309" s="27" t="s">
        <v>139</v>
      </c>
      <c r="D8309" s="27" t="s">
        <v>211</v>
      </c>
      <c r="E8309" s="27" t="s">
        <v>36</v>
      </c>
      <c r="F8309" s="27" t="s">
        <v>289</v>
      </c>
      <c r="G8309" s="33">
        <v>1037264.29</v>
      </c>
      <c r="H8309" s="33">
        <v>1037264.29</v>
      </c>
      <c r="I8309" s="33">
        <v>18183</v>
      </c>
      <c r="J8309" s="33">
        <v>1491</v>
      </c>
      <c r="K8309" s="33">
        <v>19900</v>
      </c>
      <c r="L8309" s="33">
        <v>1</v>
      </c>
      <c r="M8309" s="33">
        <v>1</v>
      </c>
      <c r="N8309" s="33">
        <v>1003028.84</v>
      </c>
      <c r="O8309" s="33">
        <v>4911.7</v>
      </c>
      <c r="P8309" s="33">
        <v>8036</v>
      </c>
    </row>
    <row r="8310" spans="1:16">
      <c r="A8310" s="27" t="s">
        <v>1200</v>
      </c>
      <c r="B8310" s="31">
        <v>202506</v>
      </c>
      <c r="C8310" s="27" t="s">
        <v>139</v>
      </c>
      <c r="D8310" s="27" t="s">
        <v>211</v>
      </c>
      <c r="E8310" s="27" t="s">
        <v>36</v>
      </c>
      <c r="F8310" s="27" t="s">
        <v>289</v>
      </c>
      <c r="G8310" s="33">
        <v>1077291.16</v>
      </c>
      <c r="H8310" s="33">
        <v>1077291.16</v>
      </c>
      <c r="I8310" s="33">
        <v>18314</v>
      </c>
      <c r="J8310" s="33">
        <v>1607</v>
      </c>
      <c r="K8310" s="33">
        <v>19900</v>
      </c>
      <c r="L8310" s="33">
        <v>1</v>
      </c>
      <c r="M8310" s="33">
        <v>1</v>
      </c>
      <c r="N8310" s="33">
        <v>980806.83</v>
      </c>
      <c r="O8310" s="33">
        <v>5385.7</v>
      </c>
      <c r="P8310" s="33">
        <v>8190</v>
      </c>
    </row>
    <row r="8311" spans="1:16">
      <c r="A8311" s="27" t="s">
        <v>1200</v>
      </c>
      <c r="B8311" s="31">
        <v>202507</v>
      </c>
      <c r="C8311" s="27" t="s">
        <v>139</v>
      </c>
      <c r="D8311" s="27" t="s">
        <v>211</v>
      </c>
      <c r="E8311" s="27" t="s">
        <v>36</v>
      </c>
      <c r="F8311" s="27" t="s">
        <v>289</v>
      </c>
      <c r="G8311" s="33">
        <v>858757.49</v>
      </c>
      <c r="H8311" s="33">
        <v>858757.49</v>
      </c>
      <c r="I8311" s="33">
        <v>15015</v>
      </c>
      <c r="J8311" s="33">
        <v>1253</v>
      </c>
      <c r="K8311" s="33">
        <v>19900</v>
      </c>
      <c r="L8311" s="33">
        <v>1</v>
      </c>
      <c r="M8311" s="33">
        <v>1</v>
      </c>
      <c r="N8311" s="33">
        <v>872850.85</v>
      </c>
      <c r="O8311" s="33">
        <v>4025.5</v>
      </c>
      <c r="P8311" s="33">
        <v>6819</v>
      </c>
    </row>
    <row r="8312" spans="1:16">
      <c r="A8312" s="27" t="s">
        <v>1200</v>
      </c>
      <c r="B8312" s="31">
        <v>202508</v>
      </c>
      <c r="C8312" s="27" t="s">
        <v>139</v>
      </c>
      <c r="D8312" s="27" t="s">
        <v>211</v>
      </c>
      <c r="E8312" s="27" t="s">
        <v>36</v>
      </c>
      <c r="F8312" s="27" t="s">
        <v>289</v>
      </c>
      <c r="G8312" s="33">
        <v>982953.9300000001</v>
      </c>
      <c r="H8312" s="33">
        <v>982953.9300000001</v>
      </c>
      <c r="I8312" s="33">
        <v>17065</v>
      </c>
      <c r="J8312" s="33">
        <v>1668</v>
      </c>
      <c r="K8312" s="33">
        <v>19900</v>
      </c>
      <c r="L8312" s="33">
        <v>1</v>
      </c>
      <c r="M8312" s="33">
        <v>1</v>
      </c>
      <c r="N8312" s="33">
        <v>841434.23</v>
      </c>
      <c r="O8312" s="33">
        <v>4682.8</v>
      </c>
      <c r="P8312" s="33">
        <v>7308</v>
      </c>
    </row>
    <row r="8313" spans="1:16">
      <c r="A8313" s="27" t="s">
        <v>1200</v>
      </c>
      <c r="B8313" s="31">
        <v>202509</v>
      </c>
      <c r="C8313" s="27" t="s">
        <v>139</v>
      </c>
      <c r="D8313" s="27" t="s">
        <v>211</v>
      </c>
      <c r="E8313" s="27" t="s">
        <v>36</v>
      </c>
      <c r="F8313" s="27" t="s">
        <v>289</v>
      </c>
      <c r="G8313" s="33">
        <v>959066.49</v>
      </c>
      <c r="H8313" s="33">
        <v>959066.49</v>
      </c>
      <c r="I8313" s="33">
        <v>18579</v>
      </c>
      <c r="J8313" s="33">
        <v>1802</v>
      </c>
      <c r="K8313" s="33">
        <v>19900</v>
      </c>
      <c r="L8313" s="33">
        <v>1</v>
      </c>
      <c r="M8313" s="33">
        <v>1</v>
      </c>
      <c r="N8313" s="33">
        <v>809797.03</v>
      </c>
      <c r="O8313" s="33">
        <v>4624.8</v>
      </c>
      <c r="P8313" s="33">
        <v>7557</v>
      </c>
    </row>
    <row r="8314" spans="1:16">
      <c r="A8314" s="27" t="s">
        <v>1200</v>
      </c>
      <c r="B8314" s="31">
        <v>202510</v>
      </c>
      <c r="C8314" s="27" t="s">
        <v>139</v>
      </c>
      <c r="D8314" s="27" t="s">
        <v>211</v>
      </c>
      <c r="E8314" s="27" t="s">
        <v>36</v>
      </c>
      <c r="F8314" s="27" t="s">
        <v>289</v>
      </c>
      <c r="G8314" s="33">
        <v>989928.67</v>
      </c>
      <c r="H8314" s="33">
        <v>989928.67</v>
      </c>
      <c r="I8314" s="33">
        <v>16761</v>
      </c>
      <c r="J8314" s="33">
        <v>1620</v>
      </c>
      <c r="K8314" s="33">
        <v>19900</v>
      </c>
      <c r="L8314" s="33">
        <v>1</v>
      </c>
      <c r="M8314" s="33">
        <v>1</v>
      </c>
      <c r="N8314" s="33">
        <v>890306.98</v>
      </c>
      <c r="O8314" s="33">
        <v>4347.7</v>
      </c>
      <c r="P8314" s="33">
        <v>7468</v>
      </c>
    </row>
    <row r="8315" spans="1:16">
      <c r="A8315" s="27" t="s">
        <v>1200</v>
      </c>
      <c r="B8315" s="31">
        <v>202511</v>
      </c>
      <c r="C8315" s="27" t="s">
        <v>139</v>
      </c>
      <c r="D8315" s="27" t="s">
        <v>211</v>
      </c>
      <c r="E8315" s="27" t="s">
        <v>36</v>
      </c>
      <c r="F8315" s="27" t="s">
        <v>289</v>
      </c>
      <c r="G8315" s="33">
        <v>1152955.66</v>
      </c>
      <c r="H8315" s="33">
        <v>1152955.66</v>
      </c>
      <c r="I8315" s="33">
        <v>20097</v>
      </c>
      <c r="J8315" s="33">
        <v>1862</v>
      </c>
      <c r="K8315" s="33">
        <v>19900</v>
      </c>
      <c r="L8315" s="33">
        <v>1</v>
      </c>
      <c r="M8315" s="33">
        <v>1</v>
      </c>
      <c r="N8315" s="33">
        <v>1075420.88</v>
      </c>
      <c r="O8315" s="33">
        <v>5457.5</v>
      </c>
      <c r="P8315" s="33">
        <v>8733</v>
      </c>
    </row>
    <row r="8316" spans="1:16">
      <c r="A8316" s="27" t="s">
        <v>1200</v>
      </c>
      <c r="B8316" s="31">
        <v>202512</v>
      </c>
      <c r="C8316" s="27" t="s">
        <v>139</v>
      </c>
      <c r="D8316" s="27" t="s">
        <v>211</v>
      </c>
      <c r="E8316" s="27" t="s">
        <v>36</v>
      </c>
      <c r="F8316" s="27" t="s">
        <v>289</v>
      </c>
      <c r="G8316" s="33">
        <v>1190079.61</v>
      </c>
      <c r="H8316" s="33">
        <v>1190079.61</v>
      </c>
      <c r="I8316" s="33">
        <v>20920</v>
      </c>
      <c r="J8316" s="33">
        <v>1938</v>
      </c>
      <c r="K8316" s="33">
        <v>19900</v>
      </c>
      <c r="L8316" s="33">
        <v>1</v>
      </c>
      <c r="M8316" s="33">
        <v>1</v>
      </c>
      <c r="N8316" s="33">
        <v>1235661.03</v>
      </c>
      <c r="O8316" s="33">
        <v>5361.4</v>
      </c>
      <c r="P8316" s="33">
        <v>9015</v>
      </c>
    </row>
    <row r="8317" spans="1:16">
      <c r="A8317" s="27" t="s">
        <v>1200</v>
      </c>
      <c r="B8317" s="31">
        <v>202601</v>
      </c>
      <c r="C8317" s="27" t="s">
        <v>139</v>
      </c>
      <c r="D8317" s="27" t="s">
        <v>211</v>
      </c>
      <c r="E8317" s="27" t="s">
        <v>36</v>
      </c>
      <c r="F8317" s="27" t="s">
        <v>289</v>
      </c>
      <c r="G8317" s="33">
        <v>738518.85</v>
      </c>
      <c r="H8317" s="33">
        <v>738518.85</v>
      </c>
      <c r="I8317" s="33">
        <v>12386</v>
      </c>
      <c r="J8317" s="33">
        <v>1007</v>
      </c>
      <c r="K8317" s="33">
        <v>19900</v>
      </c>
      <c r="L8317" s="33">
        <v>1</v>
      </c>
      <c r="M8317" s="33">
        <v>1</v>
      </c>
      <c r="N8317" s="33">
        <v>628633.8</v>
      </c>
      <c r="O8317" s="33">
        <v>3273.3</v>
      </c>
      <c r="P8317" s="33">
        <v>5591</v>
      </c>
    </row>
    <row r="8318" spans="1:16">
      <c r="A8318" s="27" t="s">
        <v>1200</v>
      </c>
      <c r="B8318" s="31">
        <v>202602</v>
      </c>
      <c r="C8318" s="27" t="s">
        <v>139</v>
      </c>
      <c r="D8318" s="27" t="s">
        <v>211</v>
      </c>
      <c r="E8318" s="27" t="s">
        <v>36</v>
      </c>
      <c r="F8318" s="27" t="s">
        <v>289</v>
      </c>
      <c r="G8318" s="33">
        <v>655028.26</v>
      </c>
      <c r="H8318" s="33">
        <v>655028.26</v>
      </c>
      <c r="I8318" s="33">
        <v>11476</v>
      </c>
      <c r="J8318" s="33">
        <v>955</v>
      </c>
      <c r="K8318" s="33">
        <v>19900</v>
      </c>
      <c r="L8318" s="33">
        <v>1</v>
      </c>
      <c r="M8318" s="33">
        <v>1</v>
      </c>
      <c r="N8318" s="33">
        <v>648262.92</v>
      </c>
      <c r="O8318" s="33">
        <v>2979.1</v>
      </c>
      <c r="P8318" s="33">
        <v>4968</v>
      </c>
    </row>
    <row r="8319" spans="1:16">
      <c r="A8319" s="27" t="s">
        <v>1200</v>
      </c>
      <c r="B8319" s="31">
        <v>202603</v>
      </c>
      <c r="C8319" s="27" t="s">
        <v>139</v>
      </c>
      <c r="D8319" s="27" t="s">
        <v>211</v>
      </c>
      <c r="E8319" s="27" t="s">
        <v>36</v>
      </c>
      <c r="F8319" s="27" t="s">
        <v>289</v>
      </c>
      <c r="G8319" s="33">
        <v>879570.23</v>
      </c>
      <c r="H8319" s="33">
        <v>879570.23</v>
      </c>
      <c r="I8319" s="33">
        <v>15671</v>
      </c>
      <c r="J8319" s="33">
        <v>1144</v>
      </c>
      <c r="K8319" s="33">
        <v>19900</v>
      </c>
      <c r="L8319" s="33">
        <v>1</v>
      </c>
      <c r="M8319" s="33">
        <v>1</v>
      </c>
      <c r="N8319" s="33">
        <v>808651.72</v>
      </c>
      <c r="O8319" s="33">
        <v>3705.6</v>
      </c>
      <c r="P8319" s="33">
        <v>6791</v>
      </c>
    </row>
    <row r="8320" spans="1:16">
      <c r="A8320" s="27" t="s">
        <v>1200</v>
      </c>
      <c r="B8320" s="31">
        <v>202604</v>
      </c>
      <c r="C8320" s="27" t="s">
        <v>139</v>
      </c>
      <c r="D8320" s="27" t="s">
        <v>211</v>
      </c>
      <c r="E8320" s="27" t="s">
        <v>36</v>
      </c>
      <c r="F8320" s="27" t="s">
        <v>289</v>
      </c>
      <c r="G8320" s="33">
        <v>1088073.32</v>
      </c>
      <c r="H8320" s="33">
        <v>1088073.32</v>
      </c>
      <c r="I8320" s="33">
        <v>21061</v>
      </c>
      <c r="J8320" s="33">
        <v>2280</v>
      </c>
      <c r="K8320" s="33">
        <v>19900</v>
      </c>
      <c r="L8320" s="33">
        <v>1</v>
      </c>
      <c r="M8320" s="33">
        <v>1</v>
      </c>
      <c r="N8320" s="33">
        <v>952470.8</v>
      </c>
      <c r="O8320" s="33">
        <v>5359.8</v>
      </c>
      <c r="P8320" s="33">
        <v>9194</v>
      </c>
    </row>
    <row r="8321" spans="1:16">
      <c r="A8321" s="27" t="s">
        <v>1200</v>
      </c>
      <c r="B8321" s="31">
        <v>202605</v>
      </c>
      <c r="C8321" s="27" t="s">
        <v>139</v>
      </c>
      <c r="D8321" s="27" t="s">
        <v>211</v>
      </c>
      <c r="E8321" s="27" t="s">
        <v>36</v>
      </c>
      <c r="F8321" s="27" t="s">
        <v>289</v>
      </c>
      <c r="G8321" s="33">
        <v>1080524.32</v>
      </c>
      <c r="H8321" s="33">
        <v>1080524.32</v>
      </c>
      <c r="I8321" s="33">
        <v>21086</v>
      </c>
      <c r="J8321" s="33">
        <v>1866</v>
      </c>
      <c r="K8321" s="33">
        <v>19900</v>
      </c>
      <c r="L8321" s="33">
        <v>1</v>
      </c>
      <c r="M8321" s="33">
        <v>1</v>
      </c>
      <c r="N8321" s="33">
        <v>1044153.03</v>
      </c>
      <c r="O8321" s="33">
        <v>5207.8</v>
      </c>
      <c r="P8321" s="33">
        <v>8835</v>
      </c>
    </row>
    <row r="8322" spans="1:16">
      <c r="A8322" s="27" t="s">
        <v>1200</v>
      </c>
      <c r="B8322" s="31">
        <v>202606</v>
      </c>
      <c r="C8322" s="27" t="s">
        <v>139</v>
      </c>
      <c r="D8322" s="27" t="s">
        <v>211</v>
      </c>
      <c r="E8322" s="27" t="s">
        <v>36</v>
      </c>
      <c r="F8322" s="27" t="s">
        <v>289</v>
      </c>
      <c r="G8322" s="33">
        <v>1172625.23</v>
      </c>
      <c r="H8322" s="33">
        <v>1172625.23</v>
      </c>
      <c r="I8322" s="33">
        <v>21791</v>
      </c>
      <c r="J8322" s="33">
        <v>1952</v>
      </c>
      <c r="K8322" s="33">
        <v>19900</v>
      </c>
      <c r="L8322" s="33">
        <v>1</v>
      </c>
      <c r="M8322" s="33">
        <v>1</v>
      </c>
      <c r="N8322" s="33">
        <v>1021019.91</v>
      </c>
      <c r="O8322" s="33">
        <v>5821.9</v>
      </c>
      <c r="P8322" s="33">
        <v>9162</v>
      </c>
    </row>
    <row r="8323" spans="1:16">
      <c r="A8323" s="27" t="s">
        <v>1200</v>
      </c>
      <c r="B8323" s="31">
        <v>202607</v>
      </c>
      <c r="C8323" s="27" t="s">
        <v>139</v>
      </c>
      <c r="D8323" s="27" t="s">
        <v>211</v>
      </c>
      <c r="E8323" s="27" t="s">
        <v>36</v>
      </c>
      <c r="F8323" s="27" t="s">
        <v>289</v>
      </c>
      <c r="G8323" s="33">
        <v>1056825.9</v>
      </c>
      <c r="H8323" s="33">
        <v>1056825.9</v>
      </c>
      <c r="I8323" s="33">
        <v>18733</v>
      </c>
      <c r="J8323" s="33">
        <v>1769</v>
      </c>
      <c r="K8323" s="33">
        <v>19900</v>
      </c>
      <c r="L8323" s="33">
        <v>1</v>
      </c>
      <c r="M8323" s="33">
        <v>1</v>
      </c>
      <c r="N8323" s="33">
        <v>908637.74</v>
      </c>
      <c r="O8323" s="33">
        <v>5410.1</v>
      </c>
      <c r="P8323" s="33">
        <v>7963</v>
      </c>
    </row>
    <row r="8324" spans="1:16">
      <c r="A8324" s="27" t="s">
        <v>1203</v>
      </c>
      <c r="B8324" s="31">
        <v>202408</v>
      </c>
      <c r="C8324" s="27" t="s">
        <v>141</v>
      </c>
      <c r="D8324" s="27" t="s">
        <v>211</v>
      </c>
      <c r="E8324" s="27" t="s">
        <v>34</v>
      </c>
      <c r="F8324" s="27" t="s">
        <v>257</v>
      </c>
      <c r="G8324" s="33">
        <v>298015.39</v>
      </c>
      <c r="H8324" s="33">
        <v>298015.39</v>
      </c>
      <c r="I8324" s="33">
        <v>7608</v>
      </c>
      <c r="J8324" s="33">
        <v>498</v>
      </c>
      <c r="K8324" s="33">
        <v>11600</v>
      </c>
      <c r="L8324" s="33">
        <v>1</v>
      </c>
      <c r="M8324" s="33">
        <v>1</v>
      </c>
      <c r="N8324" s="33">
        <v>365350.93</v>
      </c>
      <c r="O8324" s="33">
        <v>1926.2</v>
      </c>
      <c r="P8324" s="33">
        <v>3127</v>
      </c>
    </row>
    <row r="8325" spans="1:16">
      <c r="A8325" s="27" t="s">
        <v>1203</v>
      </c>
      <c r="B8325" s="31">
        <v>202409</v>
      </c>
      <c r="C8325" s="27" t="s">
        <v>141</v>
      </c>
      <c r="D8325" s="27" t="s">
        <v>211</v>
      </c>
      <c r="E8325" s="27" t="s">
        <v>34</v>
      </c>
      <c r="F8325" s="27" t="s">
        <v>257</v>
      </c>
      <c r="G8325" s="33">
        <v>301549.54</v>
      </c>
      <c r="H8325" s="33">
        <v>301549.54</v>
      </c>
      <c r="I8325" s="33">
        <v>7374</v>
      </c>
      <c r="J8325" s="33">
        <v>573</v>
      </c>
      <c r="K8325" s="33">
        <v>11600</v>
      </c>
      <c r="L8325" s="33">
        <v>1</v>
      </c>
      <c r="M8325" s="33">
        <v>1</v>
      </c>
      <c r="N8325" s="33">
        <v>352829.16</v>
      </c>
      <c r="O8325" s="33">
        <v>1723.7</v>
      </c>
      <c r="P8325" s="33">
        <v>3138</v>
      </c>
    </row>
    <row r="8326" spans="1:16">
      <c r="A8326" s="27" t="s">
        <v>1203</v>
      </c>
      <c r="B8326" s="31">
        <v>202410</v>
      </c>
      <c r="C8326" s="27" t="s">
        <v>141</v>
      </c>
      <c r="D8326" s="27" t="s">
        <v>211</v>
      </c>
      <c r="E8326" s="27" t="s">
        <v>34</v>
      </c>
      <c r="F8326" s="27" t="s">
        <v>257</v>
      </c>
      <c r="G8326" s="33">
        <v>326684.72</v>
      </c>
      <c r="H8326" s="33">
        <v>326684.72</v>
      </c>
      <c r="I8326" s="33">
        <v>8785</v>
      </c>
      <c r="J8326" s="33">
        <v>674</v>
      </c>
      <c r="K8326" s="33">
        <v>11600</v>
      </c>
      <c r="L8326" s="33">
        <v>1</v>
      </c>
      <c r="M8326" s="33">
        <v>1</v>
      </c>
      <c r="N8326" s="33">
        <v>389247.93</v>
      </c>
      <c r="O8326" s="33">
        <v>1744</v>
      </c>
      <c r="P8326" s="33">
        <v>3540</v>
      </c>
    </row>
    <row r="8327" spans="1:16">
      <c r="A8327" s="27" t="s">
        <v>1203</v>
      </c>
      <c r="B8327" s="31">
        <v>202411</v>
      </c>
      <c r="C8327" s="27" t="s">
        <v>141</v>
      </c>
      <c r="D8327" s="27" t="s">
        <v>211</v>
      </c>
      <c r="E8327" s="27" t="s">
        <v>34</v>
      </c>
      <c r="F8327" s="27" t="s">
        <v>257</v>
      </c>
      <c r="G8327" s="33">
        <v>373493.57</v>
      </c>
      <c r="H8327" s="33">
        <v>373493.57</v>
      </c>
      <c r="I8327" s="33">
        <v>8571</v>
      </c>
      <c r="J8327" s="33">
        <v>634</v>
      </c>
      <c r="K8327" s="33">
        <v>11600</v>
      </c>
      <c r="L8327" s="33">
        <v>1</v>
      </c>
      <c r="M8327" s="33">
        <v>1</v>
      </c>
      <c r="N8327" s="33">
        <v>471805.78</v>
      </c>
      <c r="O8327" s="33">
        <v>2005</v>
      </c>
      <c r="P8327" s="33">
        <v>3586</v>
      </c>
    </row>
    <row r="8328" spans="1:16">
      <c r="A8328" s="27" t="s">
        <v>1203</v>
      </c>
      <c r="B8328" s="31">
        <v>202412</v>
      </c>
      <c r="C8328" s="27" t="s">
        <v>141</v>
      </c>
      <c r="D8328" s="27" t="s">
        <v>211</v>
      </c>
      <c r="E8328" s="27" t="s">
        <v>34</v>
      </c>
      <c r="F8328" s="27" t="s">
        <v>257</v>
      </c>
      <c r="G8328" s="33">
        <v>468751.52</v>
      </c>
      <c r="H8328" s="33">
        <v>468751.52</v>
      </c>
      <c r="I8328" s="33">
        <v>11501</v>
      </c>
      <c r="J8328" s="33">
        <v>931</v>
      </c>
      <c r="K8328" s="33">
        <v>11600</v>
      </c>
      <c r="L8328" s="33">
        <v>1</v>
      </c>
      <c r="M8328" s="33">
        <v>1</v>
      </c>
      <c r="N8328" s="33">
        <v>543979.3199999999</v>
      </c>
      <c r="O8328" s="33">
        <v>2463.3</v>
      </c>
      <c r="P8328" s="33">
        <v>4635</v>
      </c>
    </row>
    <row r="8329" spans="1:16">
      <c r="A8329" s="27" t="s">
        <v>1203</v>
      </c>
      <c r="B8329" s="31">
        <v>202501</v>
      </c>
      <c r="C8329" s="27" t="s">
        <v>141</v>
      </c>
      <c r="D8329" s="27" t="s">
        <v>211</v>
      </c>
      <c r="E8329" s="27" t="s">
        <v>34</v>
      </c>
      <c r="F8329" s="27" t="s">
        <v>257</v>
      </c>
      <c r="G8329" s="33">
        <v>240936.02</v>
      </c>
      <c r="H8329" s="33">
        <v>240936.02</v>
      </c>
      <c r="I8329" s="33">
        <v>6339</v>
      </c>
      <c r="J8329" s="33">
        <v>553</v>
      </c>
      <c r="K8329" s="33">
        <v>11600</v>
      </c>
      <c r="L8329" s="33">
        <v>1</v>
      </c>
      <c r="M8329" s="33">
        <v>1</v>
      </c>
      <c r="N8329" s="33">
        <v>277702.01</v>
      </c>
      <c r="O8329" s="33">
        <v>1360.6</v>
      </c>
      <c r="P8329" s="33">
        <v>2487</v>
      </c>
    </row>
    <row r="8330" spans="1:16">
      <c r="A8330" s="27" t="s">
        <v>1203</v>
      </c>
      <c r="B8330" s="31">
        <v>202502</v>
      </c>
      <c r="C8330" s="27" t="s">
        <v>141</v>
      </c>
      <c r="D8330" s="27" t="s">
        <v>211</v>
      </c>
      <c r="E8330" s="27" t="s">
        <v>34</v>
      </c>
      <c r="F8330" s="27" t="s">
        <v>257</v>
      </c>
      <c r="G8330" s="33">
        <v>237452.3</v>
      </c>
      <c r="H8330" s="33">
        <v>237452.3</v>
      </c>
      <c r="I8330" s="33">
        <v>5756</v>
      </c>
      <c r="J8330" s="33">
        <v>402</v>
      </c>
      <c r="K8330" s="33">
        <v>11600</v>
      </c>
      <c r="L8330" s="33">
        <v>1</v>
      </c>
      <c r="M8330" s="33">
        <v>1</v>
      </c>
      <c r="N8330" s="33">
        <v>287362.92</v>
      </c>
      <c r="O8330" s="33">
        <v>1477.1</v>
      </c>
      <c r="P8330" s="33">
        <v>2365</v>
      </c>
    </row>
    <row r="8331" spans="1:16">
      <c r="A8331" s="27" t="s">
        <v>1203</v>
      </c>
      <c r="B8331" s="31">
        <v>202503</v>
      </c>
      <c r="C8331" s="27" t="s">
        <v>141</v>
      </c>
      <c r="D8331" s="27" t="s">
        <v>211</v>
      </c>
      <c r="E8331" s="27" t="s">
        <v>34</v>
      </c>
      <c r="F8331" s="27" t="s">
        <v>257</v>
      </c>
      <c r="G8331" s="33">
        <v>257300.02</v>
      </c>
      <c r="H8331" s="33">
        <v>257300.02</v>
      </c>
      <c r="I8331" s="33">
        <v>6719</v>
      </c>
      <c r="J8331" s="33">
        <v>566</v>
      </c>
      <c r="K8331" s="33">
        <v>11600</v>
      </c>
      <c r="L8331" s="33">
        <v>1</v>
      </c>
      <c r="M8331" s="33">
        <v>1</v>
      </c>
      <c r="N8331" s="33">
        <v>359699.07</v>
      </c>
      <c r="O8331" s="33">
        <v>1478.2</v>
      </c>
      <c r="P8331" s="33">
        <v>2773</v>
      </c>
    </row>
    <row r="8332" spans="1:16">
      <c r="A8332" s="27" t="s">
        <v>1203</v>
      </c>
      <c r="B8332" s="31">
        <v>202504</v>
      </c>
      <c r="C8332" s="27" t="s">
        <v>141</v>
      </c>
      <c r="D8332" s="27" t="s">
        <v>211</v>
      </c>
      <c r="E8332" s="27" t="s">
        <v>34</v>
      </c>
      <c r="F8332" s="27" t="s">
        <v>257</v>
      </c>
      <c r="G8332" s="33">
        <v>348078.44</v>
      </c>
      <c r="H8332" s="33">
        <v>348078.44</v>
      </c>
      <c r="I8332" s="33">
        <v>9617</v>
      </c>
      <c r="J8332" s="33">
        <v>738</v>
      </c>
      <c r="K8332" s="33">
        <v>11600</v>
      </c>
      <c r="L8332" s="33">
        <v>1</v>
      </c>
      <c r="M8332" s="33">
        <v>1</v>
      </c>
      <c r="N8332" s="33">
        <v>425135.84</v>
      </c>
      <c r="O8332" s="33">
        <v>1972</v>
      </c>
      <c r="P8332" s="33">
        <v>3821</v>
      </c>
    </row>
    <row r="8333" spans="1:16">
      <c r="A8333" s="27" t="s">
        <v>1203</v>
      </c>
      <c r="B8333" s="31">
        <v>202505</v>
      </c>
      <c r="C8333" s="27" t="s">
        <v>141</v>
      </c>
      <c r="D8333" s="27" t="s">
        <v>211</v>
      </c>
      <c r="E8333" s="27" t="s">
        <v>34</v>
      </c>
      <c r="F8333" s="27" t="s">
        <v>257</v>
      </c>
      <c r="G8333" s="33">
        <v>395913.99</v>
      </c>
      <c r="H8333" s="33">
        <v>395913.99</v>
      </c>
      <c r="I8333" s="33">
        <v>10374</v>
      </c>
      <c r="J8333" s="33">
        <v>732</v>
      </c>
      <c r="K8333" s="33">
        <v>11600</v>
      </c>
      <c r="L8333" s="33">
        <v>1</v>
      </c>
      <c r="M8333" s="33">
        <v>1</v>
      </c>
      <c r="N8333" s="33">
        <v>467668.85</v>
      </c>
      <c r="O8333" s="33">
        <v>2182.1</v>
      </c>
      <c r="P8333" s="33">
        <v>4151</v>
      </c>
    </row>
    <row r="8334" spans="1:16">
      <c r="A8334" s="27" t="s">
        <v>1203</v>
      </c>
      <c r="B8334" s="31">
        <v>202506</v>
      </c>
      <c r="C8334" s="27" t="s">
        <v>141</v>
      </c>
      <c r="D8334" s="27" t="s">
        <v>211</v>
      </c>
      <c r="E8334" s="27" t="s">
        <v>34</v>
      </c>
      <c r="F8334" s="27" t="s">
        <v>257</v>
      </c>
      <c r="G8334" s="33">
        <v>378314.84</v>
      </c>
      <c r="H8334" s="33">
        <v>378314.84</v>
      </c>
      <c r="I8334" s="33">
        <v>9757</v>
      </c>
      <c r="J8334" s="33">
        <v>746</v>
      </c>
      <c r="K8334" s="33">
        <v>11600</v>
      </c>
      <c r="L8334" s="33">
        <v>1</v>
      </c>
      <c r="M8334" s="33">
        <v>1</v>
      </c>
      <c r="N8334" s="33">
        <v>458888.06</v>
      </c>
      <c r="O8334" s="33">
        <v>2395.6</v>
      </c>
      <c r="P8334" s="33">
        <v>4014</v>
      </c>
    </row>
    <row r="8335" spans="1:16">
      <c r="A8335" s="27" t="s">
        <v>1203</v>
      </c>
      <c r="B8335" s="31">
        <v>202507</v>
      </c>
      <c r="C8335" s="27" t="s">
        <v>141</v>
      </c>
      <c r="D8335" s="27" t="s">
        <v>211</v>
      </c>
      <c r="E8335" s="27" t="s">
        <v>34</v>
      </c>
      <c r="F8335" s="27" t="s">
        <v>257</v>
      </c>
      <c r="G8335" s="33">
        <v>363990.79</v>
      </c>
      <c r="H8335" s="33">
        <v>363990.79</v>
      </c>
      <c r="I8335" s="33">
        <v>9274</v>
      </c>
      <c r="J8335" s="33">
        <v>786</v>
      </c>
      <c r="K8335" s="33">
        <v>11600</v>
      </c>
      <c r="L8335" s="33">
        <v>1</v>
      </c>
      <c r="M8335" s="33">
        <v>1</v>
      </c>
      <c r="N8335" s="33">
        <v>409790.2</v>
      </c>
      <c r="O8335" s="33">
        <v>1969.2</v>
      </c>
      <c r="P8335" s="33">
        <v>3812</v>
      </c>
    </row>
    <row r="8336" spans="1:16">
      <c r="A8336" s="27" t="s">
        <v>1203</v>
      </c>
      <c r="B8336" s="31">
        <v>202508</v>
      </c>
      <c r="C8336" s="27" t="s">
        <v>141</v>
      </c>
      <c r="D8336" s="27" t="s">
        <v>211</v>
      </c>
      <c r="E8336" s="27" t="s">
        <v>34</v>
      </c>
      <c r="F8336" s="27" t="s">
        <v>257</v>
      </c>
      <c r="G8336" s="33">
        <v>338346.44</v>
      </c>
      <c r="H8336" s="33">
        <v>338346.44</v>
      </c>
      <c r="I8336" s="33">
        <v>8182</v>
      </c>
      <c r="J8336" s="33">
        <v>641</v>
      </c>
      <c r="K8336" s="33">
        <v>11600</v>
      </c>
      <c r="L8336" s="33">
        <v>1</v>
      </c>
      <c r="M8336" s="33">
        <v>1</v>
      </c>
      <c r="N8336" s="33">
        <v>396405.75</v>
      </c>
      <c r="O8336" s="33">
        <v>1914.6</v>
      </c>
      <c r="P8336" s="33">
        <v>3345</v>
      </c>
    </row>
    <row r="8337" spans="1:16">
      <c r="A8337" s="27" t="s">
        <v>1203</v>
      </c>
      <c r="B8337" s="31">
        <v>202509</v>
      </c>
      <c r="C8337" s="27" t="s">
        <v>141</v>
      </c>
      <c r="D8337" s="27" t="s">
        <v>211</v>
      </c>
      <c r="E8337" s="27" t="s">
        <v>34</v>
      </c>
      <c r="F8337" s="27" t="s">
        <v>257</v>
      </c>
      <c r="G8337" s="33">
        <v>327838.35</v>
      </c>
      <c r="H8337" s="33">
        <v>327838.35</v>
      </c>
      <c r="I8337" s="33">
        <v>8914</v>
      </c>
      <c r="J8337" s="33">
        <v>666</v>
      </c>
      <c r="K8337" s="33">
        <v>11600</v>
      </c>
      <c r="L8337" s="33">
        <v>1</v>
      </c>
      <c r="M8337" s="33">
        <v>1</v>
      </c>
      <c r="N8337" s="33">
        <v>382819.64</v>
      </c>
      <c r="O8337" s="33">
        <v>1882.7</v>
      </c>
      <c r="P8337" s="33">
        <v>3578</v>
      </c>
    </row>
    <row r="8338" spans="1:16">
      <c r="A8338" s="27" t="s">
        <v>1203</v>
      </c>
      <c r="B8338" s="31">
        <v>202510</v>
      </c>
      <c r="C8338" s="27" t="s">
        <v>141</v>
      </c>
      <c r="D8338" s="27" t="s">
        <v>211</v>
      </c>
      <c r="E8338" s="27" t="s">
        <v>34</v>
      </c>
      <c r="F8338" s="27" t="s">
        <v>257</v>
      </c>
      <c r="G8338" s="33">
        <v>352697.89</v>
      </c>
      <c r="H8338" s="33">
        <v>352697.89</v>
      </c>
      <c r="I8338" s="33">
        <v>9180</v>
      </c>
      <c r="J8338" s="33">
        <v>632</v>
      </c>
      <c r="K8338" s="33">
        <v>11600</v>
      </c>
      <c r="L8338" s="33">
        <v>1</v>
      </c>
      <c r="M8338" s="33">
        <v>1</v>
      </c>
      <c r="N8338" s="33">
        <v>422334.01</v>
      </c>
      <c r="O8338" s="33">
        <v>2019</v>
      </c>
      <c r="P8338" s="33">
        <v>3705</v>
      </c>
    </row>
    <row r="8339" spans="1:16">
      <c r="A8339" s="27" t="s">
        <v>1203</v>
      </c>
      <c r="B8339" s="31">
        <v>202511</v>
      </c>
      <c r="C8339" s="27" t="s">
        <v>141</v>
      </c>
      <c r="D8339" s="27" t="s">
        <v>211</v>
      </c>
      <c r="E8339" s="27" t="s">
        <v>34</v>
      </c>
      <c r="F8339" s="27" t="s">
        <v>257</v>
      </c>
      <c r="G8339" s="33">
        <v>464725.96</v>
      </c>
      <c r="H8339" s="33">
        <v>464725.96</v>
      </c>
      <c r="I8339" s="33">
        <v>11528</v>
      </c>
      <c r="J8339" s="33">
        <v>933</v>
      </c>
      <c r="K8339" s="33">
        <v>11600</v>
      </c>
      <c r="L8339" s="33">
        <v>1</v>
      </c>
      <c r="M8339" s="33">
        <v>1</v>
      </c>
      <c r="N8339" s="33">
        <v>511909.27</v>
      </c>
      <c r="O8339" s="33">
        <v>2531.6</v>
      </c>
      <c r="P8339" s="33">
        <v>4829</v>
      </c>
    </row>
    <row r="8340" spans="1:16">
      <c r="A8340" s="27" t="s">
        <v>1203</v>
      </c>
      <c r="B8340" s="31">
        <v>202512</v>
      </c>
      <c r="C8340" s="27" t="s">
        <v>141</v>
      </c>
      <c r="D8340" s="27" t="s">
        <v>211</v>
      </c>
      <c r="E8340" s="27" t="s">
        <v>34</v>
      </c>
      <c r="F8340" s="27" t="s">
        <v>257</v>
      </c>
      <c r="G8340" s="33">
        <v>497310.65</v>
      </c>
      <c r="H8340" s="33">
        <v>497310.65</v>
      </c>
      <c r="I8340" s="33">
        <v>12164</v>
      </c>
      <c r="J8340" s="33">
        <v>822</v>
      </c>
      <c r="K8340" s="33">
        <v>11600</v>
      </c>
      <c r="L8340" s="33">
        <v>1</v>
      </c>
      <c r="M8340" s="33">
        <v>1</v>
      </c>
      <c r="N8340" s="33">
        <v>590217.5699999999</v>
      </c>
      <c r="O8340" s="33">
        <v>2923</v>
      </c>
      <c r="P8340" s="33">
        <v>4997</v>
      </c>
    </row>
    <row r="8341" spans="1:16">
      <c r="A8341" s="27" t="s">
        <v>1203</v>
      </c>
      <c r="B8341" s="31">
        <v>202601</v>
      </c>
      <c r="C8341" s="27" t="s">
        <v>141</v>
      </c>
      <c r="D8341" s="27" t="s">
        <v>211</v>
      </c>
      <c r="E8341" s="27" t="s">
        <v>34</v>
      </c>
      <c r="F8341" s="27" t="s">
        <v>257</v>
      </c>
      <c r="G8341" s="33">
        <v>277163.79</v>
      </c>
      <c r="H8341" s="33">
        <v>277163.79</v>
      </c>
      <c r="I8341" s="33">
        <v>6744</v>
      </c>
      <c r="J8341" s="33">
        <v>516</v>
      </c>
      <c r="K8341" s="33">
        <v>11600</v>
      </c>
      <c r="L8341" s="33">
        <v>1</v>
      </c>
      <c r="M8341" s="33">
        <v>1</v>
      </c>
      <c r="N8341" s="33">
        <v>301306.68</v>
      </c>
      <c r="O8341" s="33">
        <v>1647.2</v>
      </c>
      <c r="P8341" s="33">
        <v>2784</v>
      </c>
    </row>
    <row r="8342" spans="1:16">
      <c r="A8342" s="27" t="s">
        <v>1203</v>
      </c>
      <c r="B8342" s="31">
        <v>202602</v>
      </c>
      <c r="C8342" s="27" t="s">
        <v>141</v>
      </c>
      <c r="D8342" s="27" t="s">
        <v>211</v>
      </c>
      <c r="E8342" s="27" t="s">
        <v>34</v>
      </c>
      <c r="F8342" s="27" t="s">
        <v>257</v>
      </c>
      <c r="G8342" s="33">
        <v>272408.86</v>
      </c>
      <c r="H8342" s="33">
        <v>272408.86</v>
      </c>
      <c r="I8342" s="33">
        <v>7336</v>
      </c>
      <c r="J8342" s="33">
        <v>658</v>
      </c>
      <c r="K8342" s="33">
        <v>11600</v>
      </c>
      <c r="L8342" s="33">
        <v>1</v>
      </c>
      <c r="M8342" s="33">
        <v>1</v>
      </c>
      <c r="N8342" s="33">
        <v>311788.77</v>
      </c>
      <c r="O8342" s="33">
        <v>1409.1</v>
      </c>
      <c r="P8342" s="33">
        <v>3024</v>
      </c>
    </row>
    <row r="8343" spans="1:16">
      <c r="A8343" s="27" t="s">
        <v>1203</v>
      </c>
      <c r="B8343" s="31">
        <v>202603</v>
      </c>
      <c r="C8343" s="27" t="s">
        <v>141</v>
      </c>
      <c r="D8343" s="27" t="s">
        <v>211</v>
      </c>
      <c r="E8343" s="27" t="s">
        <v>34</v>
      </c>
      <c r="F8343" s="27" t="s">
        <v>257</v>
      </c>
      <c r="G8343" s="33">
        <v>342581.71</v>
      </c>
      <c r="H8343" s="33">
        <v>342581.71</v>
      </c>
      <c r="I8343" s="33">
        <v>8429</v>
      </c>
      <c r="J8343" s="33">
        <v>596</v>
      </c>
      <c r="K8343" s="33">
        <v>11600</v>
      </c>
      <c r="L8343" s="33">
        <v>1</v>
      </c>
      <c r="M8343" s="33">
        <v>1</v>
      </c>
      <c r="N8343" s="33">
        <v>390273.49</v>
      </c>
      <c r="O8343" s="33">
        <v>2080</v>
      </c>
      <c r="P8343" s="33">
        <v>3325</v>
      </c>
    </row>
    <row r="8344" spans="1:16">
      <c r="A8344" s="27" t="s">
        <v>1203</v>
      </c>
      <c r="B8344" s="31">
        <v>202604</v>
      </c>
      <c r="C8344" s="27" t="s">
        <v>141</v>
      </c>
      <c r="D8344" s="27" t="s">
        <v>211</v>
      </c>
      <c r="E8344" s="27" t="s">
        <v>34</v>
      </c>
      <c r="F8344" s="27" t="s">
        <v>257</v>
      </c>
      <c r="G8344" s="33">
        <v>391612.85</v>
      </c>
      <c r="H8344" s="33">
        <v>391612.85</v>
      </c>
      <c r="I8344" s="33">
        <v>9809</v>
      </c>
      <c r="J8344" s="33">
        <v>823</v>
      </c>
      <c r="K8344" s="33">
        <v>11600</v>
      </c>
      <c r="L8344" s="33">
        <v>1</v>
      </c>
      <c r="M8344" s="33">
        <v>1</v>
      </c>
      <c r="N8344" s="33">
        <v>461272.38</v>
      </c>
      <c r="O8344" s="33">
        <v>2382</v>
      </c>
      <c r="P8344" s="33">
        <v>4006</v>
      </c>
    </row>
    <row r="8345" spans="1:16">
      <c r="A8345" s="27" t="s">
        <v>1203</v>
      </c>
      <c r="B8345" s="31">
        <v>202605</v>
      </c>
      <c r="C8345" s="27" t="s">
        <v>141</v>
      </c>
      <c r="D8345" s="27" t="s">
        <v>211</v>
      </c>
      <c r="E8345" s="27" t="s">
        <v>34</v>
      </c>
      <c r="F8345" s="27" t="s">
        <v>257</v>
      </c>
      <c r="G8345" s="33">
        <v>419426.42</v>
      </c>
      <c r="H8345" s="33">
        <v>419426.42</v>
      </c>
      <c r="I8345" s="33">
        <v>10244</v>
      </c>
      <c r="J8345" s="33">
        <v>719</v>
      </c>
      <c r="K8345" s="33">
        <v>11600</v>
      </c>
      <c r="L8345" s="33">
        <v>1</v>
      </c>
      <c r="M8345" s="33">
        <v>1</v>
      </c>
      <c r="N8345" s="33">
        <v>507420.71</v>
      </c>
      <c r="O8345" s="33">
        <v>2463.3</v>
      </c>
      <c r="P8345" s="33">
        <v>4373</v>
      </c>
    </row>
    <row r="8346" spans="1:16">
      <c r="A8346" s="27" t="s">
        <v>1203</v>
      </c>
      <c r="B8346" s="31">
        <v>202606</v>
      </c>
      <c r="C8346" s="27" t="s">
        <v>141</v>
      </c>
      <c r="D8346" s="27" t="s">
        <v>211</v>
      </c>
      <c r="E8346" s="27" t="s">
        <v>34</v>
      </c>
      <c r="F8346" s="27" t="s">
        <v>257</v>
      </c>
      <c r="G8346" s="33">
        <v>428685.74</v>
      </c>
      <c r="H8346" s="33">
        <v>428685.74</v>
      </c>
      <c r="I8346" s="33">
        <v>11542</v>
      </c>
      <c r="J8346" s="33">
        <v>921</v>
      </c>
      <c r="K8346" s="33">
        <v>11600</v>
      </c>
      <c r="L8346" s="33">
        <v>1</v>
      </c>
      <c r="M8346" s="33">
        <v>1</v>
      </c>
      <c r="N8346" s="33">
        <v>497893.55</v>
      </c>
      <c r="O8346" s="33">
        <v>2596.2</v>
      </c>
      <c r="P8346" s="33">
        <v>4558</v>
      </c>
    </row>
    <row r="8347" spans="1:16">
      <c r="A8347" s="27" t="s">
        <v>1203</v>
      </c>
      <c r="B8347" s="31">
        <v>202607</v>
      </c>
      <c r="C8347" s="27" t="s">
        <v>141</v>
      </c>
      <c r="D8347" s="27" t="s">
        <v>211</v>
      </c>
      <c r="E8347" s="27" t="s">
        <v>34</v>
      </c>
      <c r="F8347" s="27" t="s">
        <v>257</v>
      </c>
      <c r="G8347" s="33">
        <v>401661.19</v>
      </c>
      <c r="H8347" s="33">
        <v>401661.19</v>
      </c>
      <c r="I8347" s="33">
        <v>10432</v>
      </c>
      <c r="J8347" s="33">
        <v>863</v>
      </c>
      <c r="K8347" s="33">
        <v>11600</v>
      </c>
      <c r="L8347" s="33">
        <v>1</v>
      </c>
      <c r="M8347" s="33">
        <v>1</v>
      </c>
      <c r="N8347" s="33">
        <v>444622.37</v>
      </c>
      <c r="O8347" s="33">
        <v>2471.2</v>
      </c>
      <c r="P8347" s="33">
        <v>4201</v>
      </c>
    </row>
    <row r="8348" spans="1:16">
      <c r="A8348" s="27" t="s">
        <v>1206</v>
      </c>
      <c r="B8348" s="31">
        <v>202408</v>
      </c>
      <c r="C8348" s="27" t="s">
        <v>141</v>
      </c>
      <c r="D8348" s="27" t="s">
        <v>211</v>
      </c>
      <c r="E8348" s="27" t="s">
        <v>34</v>
      </c>
      <c r="F8348" s="27" t="s">
        <v>262</v>
      </c>
      <c r="G8348" s="33">
        <v>156835.67</v>
      </c>
      <c r="H8348" s="33">
        <v>156835.67</v>
      </c>
      <c r="I8348" s="33">
        <v>8171</v>
      </c>
      <c r="J8348" s="33">
        <v>472</v>
      </c>
      <c r="K8348" s="33">
        <v>6500</v>
      </c>
      <c r="L8348" s="33">
        <v>1</v>
      </c>
      <c r="M8348" s="33">
        <v>1</v>
      </c>
      <c r="N8348" s="33">
        <v>147555.53</v>
      </c>
      <c r="O8348" s="33">
        <v>979.5</v>
      </c>
      <c r="P8348" s="33">
        <v>2561</v>
      </c>
    </row>
    <row r="8349" spans="1:16">
      <c r="A8349" s="27" t="s">
        <v>1206</v>
      </c>
      <c r="B8349" s="31">
        <v>202409</v>
      </c>
      <c r="C8349" s="27" t="s">
        <v>141</v>
      </c>
      <c r="D8349" s="27" t="s">
        <v>211</v>
      </c>
      <c r="E8349" s="27" t="s">
        <v>34</v>
      </c>
      <c r="F8349" s="27" t="s">
        <v>262</v>
      </c>
      <c r="G8349" s="33">
        <v>173771.65</v>
      </c>
      <c r="H8349" s="33">
        <v>173771.65</v>
      </c>
      <c r="I8349" s="33">
        <v>8672</v>
      </c>
      <c r="J8349" s="33">
        <v>509</v>
      </c>
      <c r="K8349" s="33">
        <v>6500</v>
      </c>
      <c r="L8349" s="33">
        <v>1</v>
      </c>
      <c r="M8349" s="33">
        <v>1</v>
      </c>
      <c r="N8349" s="33">
        <v>142498.32</v>
      </c>
      <c r="O8349" s="33">
        <v>1049</v>
      </c>
      <c r="P8349" s="33">
        <v>2850</v>
      </c>
    </row>
    <row r="8350" spans="1:16">
      <c r="A8350" s="27" t="s">
        <v>1206</v>
      </c>
      <c r="B8350" s="31">
        <v>202410</v>
      </c>
      <c r="C8350" s="27" t="s">
        <v>141</v>
      </c>
      <c r="D8350" s="27" t="s">
        <v>211</v>
      </c>
      <c r="E8350" s="27" t="s">
        <v>34</v>
      </c>
      <c r="F8350" s="27" t="s">
        <v>262</v>
      </c>
      <c r="G8350" s="33">
        <v>166881.4</v>
      </c>
      <c r="H8350" s="33">
        <v>166881.4</v>
      </c>
      <c r="I8350" s="33">
        <v>8708</v>
      </c>
      <c r="J8350" s="33">
        <v>482</v>
      </c>
      <c r="K8350" s="33">
        <v>6500</v>
      </c>
      <c r="L8350" s="33">
        <v>1</v>
      </c>
      <c r="M8350" s="33">
        <v>1</v>
      </c>
      <c r="N8350" s="33">
        <v>157206.89</v>
      </c>
      <c r="O8350" s="33">
        <v>1057.6</v>
      </c>
      <c r="P8350" s="33">
        <v>2717</v>
      </c>
    </row>
    <row r="8351" spans="1:16">
      <c r="A8351" s="27" t="s">
        <v>1206</v>
      </c>
      <c r="B8351" s="31">
        <v>202411</v>
      </c>
      <c r="C8351" s="27" t="s">
        <v>141</v>
      </c>
      <c r="D8351" s="27" t="s">
        <v>211</v>
      </c>
      <c r="E8351" s="27" t="s">
        <v>34</v>
      </c>
      <c r="F8351" s="27" t="s">
        <v>262</v>
      </c>
      <c r="G8351" s="33">
        <v>202747.56</v>
      </c>
      <c r="H8351" s="33">
        <v>202747.56</v>
      </c>
      <c r="I8351" s="33">
        <v>10029</v>
      </c>
      <c r="J8351" s="33">
        <v>495</v>
      </c>
      <c r="K8351" s="33">
        <v>6500</v>
      </c>
      <c r="L8351" s="33">
        <v>1</v>
      </c>
      <c r="M8351" s="33">
        <v>1</v>
      </c>
      <c r="N8351" s="33">
        <v>190549.81</v>
      </c>
      <c r="O8351" s="33">
        <v>1205.6</v>
      </c>
      <c r="P8351" s="33">
        <v>3385</v>
      </c>
    </row>
    <row r="8352" spans="1:16">
      <c r="A8352" s="27" t="s">
        <v>1206</v>
      </c>
      <c r="B8352" s="31">
        <v>202412</v>
      </c>
      <c r="C8352" s="27" t="s">
        <v>141</v>
      </c>
      <c r="D8352" s="27" t="s">
        <v>211</v>
      </c>
      <c r="E8352" s="27" t="s">
        <v>34</v>
      </c>
      <c r="F8352" s="27" t="s">
        <v>262</v>
      </c>
      <c r="G8352" s="33">
        <v>290555.16</v>
      </c>
      <c r="H8352" s="33">
        <v>290555.16</v>
      </c>
      <c r="I8352" s="33">
        <v>16460</v>
      </c>
      <c r="J8352" s="33">
        <v>890</v>
      </c>
      <c r="K8352" s="33">
        <v>6500</v>
      </c>
      <c r="L8352" s="33">
        <v>1</v>
      </c>
      <c r="M8352" s="33">
        <v>1</v>
      </c>
      <c r="N8352" s="33">
        <v>219698.79</v>
      </c>
      <c r="O8352" s="33">
        <v>1723.6</v>
      </c>
      <c r="P8352" s="33">
        <v>5064</v>
      </c>
    </row>
    <row r="8353" spans="1:16">
      <c r="A8353" s="27" t="s">
        <v>1206</v>
      </c>
      <c r="B8353" s="31">
        <v>202501</v>
      </c>
      <c r="C8353" s="27" t="s">
        <v>141</v>
      </c>
      <c r="D8353" s="27" t="s">
        <v>211</v>
      </c>
      <c r="E8353" s="27" t="s">
        <v>34</v>
      </c>
      <c r="F8353" s="27" t="s">
        <v>262</v>
      </c>
      <c r="G8353" s="33">
        <v>133236.61</v>
      </c>
      <c r="H8353" s="33">
        <v>133236.61</v>
      </c>
      <c r="I8353" s="33">
        <v>6436</v>
      </c>
      <c r="J8353" s="33">
        <v>345</v>
      </c>
      <c r="K8353" s="33">
        <v>6500</v>
      </c>
      <c r="L8353" s="33">
        <v>1</v>
      </c>
      <c r="M8353" s="33">
        <v>1</v>
      </c>
      <c r="N8353" s="33">
        <v>112156.46</v>
      </c>
      <c r="O8353" s="33">
        <v>909.3</v>
      </c>
      <c r="P8353" s="33">
        <v>2109</v>
      </c>
    </row>
    <row r="8354" spans="1:16">
      <c r="A8354" s="27" t="s">
        <v>1206</v>
      </c>
      <c r="B8354" s="31">
        <v>202502</v>
      </c>
      <c r="C8354" s="27" t="s">
        <v>141</v>
      </c>
      <c r="D8354" s="27" t="s">
        <v>211</v>
      </c>
      <c r="E8354" s="27" t="s">
        <v>34</v>
      </c>
      <c r="F8354" s="27" t="s">
        <v>262</v>
      </c>
      <c r="G8354" s="33">
        <v>141097</v>
      </c>
      <c r="H8354" s="33">
        <v>141097</v>
      </c>
      <c r="I8354" s="33">
        <v>7770</v>
      </c>
      <c r="J8354" s="33">
        <v>404</v>
      </c>
      <c r="K8354" s="33">
        <v>6500</v>
      </c>
      <c r="L8354" s="33">
        <v>1</v>
      </c>
      <c r="M8354" s="33">
        <v>1</v>
      </c>
      <c r="N8354" s="33">
        <v>116058.24</v>
      </c>
      <c r="O8354" s="33">
        <v>821.7</v>
      </c>
      <c r="P8354" s="33">
        <v>2425</v>
      </c>
    </row>
    <row r="8355" spans="1:16">
      <c r="A8355" s="27" t="s">
        <v>1206</v>
      </c>
      <c r="B8355" s="31">
        <v>202503</v>
      </c>
      <c r="C8355" s="27" t="s">
        <v>141</v>
      </c>
      <c r="D8355" s="27" t="s">
        <v>211</v>
      </c>
      <c r="E8355" s="27" t="s">
        <v>34</v>
      </c>
      <c r="F8355" s="27" t="s">
        <v>262</v>
      </c>
      <c r="G8355" s="33">
        <v>159015.05</v>
      </c>
      <c r="H8355" s="33">
        <v>159015.05</v>
      </c>
      <c r="I8355" s="33">
        <v>8863</v>
      </c>
      <c r="J8355" s="33">
        <v>465</v>
      </c>
      <c r="K8355" s="33">
        <v>6500</v>
      </c>
      <c r="L8355" s="33">
        <v>1</v>
      </c>
      <c r="M8355" s="33">
        <v>1</v>
      </c>
      <c r="N8355" s="33">
        <v>145272.89</v>
      </c>
      <c r="O8355" s="33">
        <v>909.8</v>
      </c>
      <c r="P8355" s="33">
        <v>2818</v>
      </c>
    </row>
    <row r="8356" spans="1:16">
      <c r="A8356" s="27" t="s">
        <v>1206</v>
      </c>
      <c r="B8356" s="31">
        <v>202504</v>
      </c>
      <c r="C8356" s="27" t="s">
        <v>141</v>
      </c>
      <c r="D8356" s="27" t="s">
        <v>211</v>
      </c>
      <c r="E8356" s="27" t="s">
        <v>34</v>
      </c>
      <c r="F8356" s="27" t="s">
        <v>262</v>
      </c>
      <c r="G8356" s="33">
        <v>198247.22</v>
      </c>
      <c r="H8356" s="33">
        <v>198247.22</v>
      </c>
      <c r="I8356" s="33">
        <v>10706</v>
      </c>
      <c r="J8356" s="33">
        <v>502</v>
      </c>
      <c r="K8356" s="33">
        <v>6500</v>
      </c>
      <c r="L8356" s="33">
        <v>1</v>
      </c>
      <c r="M8356" s="33">
        <v>1</v>
      </c>
      <c r="N8356" s="33">
        <v>171701.06</v>
      </c>
      <c r="O8356" s="33">
        <v>1204.6</v>
      </c>
      <c r="P8356" s="33">
        <v>3522</v>
      </c>
    </row>
    <row r="8357" spans="1:16">
      <c r="A8357" s="27" t="s">
        <v>1206</v>
      </c>
      <c r="B8357" s="31">
        <v>202505</v>
      </c>
      <c r="C8357" s="27" t="s">
        <v>141</v>
      </c>
      <c r="D8357" s="27" t="s">
        <v>211</v>
      </c>
      <c r="E8357" s="27" t="s">
        <v>34</v>
      </c>
      <c r="F8357" s="27" t="s">
        <v>262</v>
      </c>
      <c r="G8357" s="33">
        <v>220393.6</v>
      </c>
      <c r="H8357" s="33">
        <v>220393.6</v>
      </c>
      <c r="I8357" s="33">
        <v>10789</v>
      </c>
      <c r="J8357" s="33">
        <v>515</v>
      </c>
      <c r="K8357" s="33">
        <v>6500</v>
      </c>
      <c r="L8357" s="33">
        <v>1</v>
      </c>
      <c r="M8357" s="33">
        <v>1</v>
      </c>
      <c r="N8357" s="33">
        <v>188879.02</v>
      </c>
      <c r="O8357" s="33">
        <v>1377.4</v>
      </c>
      <c r="P8357" s="33">
        <v>3619</v>
      </c>
    </row>
    <row r="8358" spans="1:16">
      <c r="A8358" s="27" t="s">
        <v>1206</v>
      </c>
      <c r="B8358" s="31">
        <v>202506</v>
      </c>
      <c r="C8358" s="27" t="s">
        <v>141</v>
      </c>
      <c r="D8358" s="27" t="s">
        <v>211</v>
      </c>
      <c r="E8358" s="27" t="s">
        <v>34</v>
      </c>
      <c r="F8358" s="27" t="s">
        <v>262</v>
      </c>
      <c r="G8358" s="33">
        <v>208854.24</v>
      </c>
      <c r="H8358" s="33">
        <v>208854.24</v>
      </c>
      <c r="I8358" s="33">
        <v>10234</v>
      </c>
      <c r="J8358" s="33">
        <v>578</v>
      </c>
      <c r="K8358" s="33">
        <v>6500</v>
      </c>
      <c r="L8358" s="33">
        <v>1</v>
      </c>
      <c r="M8358" s="33">
        <v>1</v>
      </c>
      <c r="N8358" s="33">
        <v>185332.69</v>
      </c>
      <c r="O8358" s="33">
        <v>1202.8</v>
      </c>
      <c r="P8358" s="33">
        <v>3307</v>
      </c>
    </row>
    <row r="8359" spans="1:16">
      <c r="A8359" s="27" t="s">
        <v>1206</v>
      </c>
      <c r="B8359" s="31">
        <v>202507</v>
      </c>
      <c r="C8359" s="27" t="s">
        <v>141</v>
      </c>
      <c r="D8359" s="27" t="s">
        <v>211</v>
      </c>
      <c r="E8359" s="27" t="s">
        <v>34</v>
      </c>
      <c r="F8359" s="27" t="s">
        <v>262</v>
      </c>
      <c r="G8359" s="33">
        <v>185847.85</v>
      </c>
      <c r="H8359" s="33">
        <v>185847.85</v>
      </c>
      <c r="I8359" s="33">
        <v>9283</v>
      </c>
      <c r="J8359" s="33">
        <v>478</v>
      </c>
      <c r="K8359" s="33">
        <v>6500</v>
      </c>
      <c r="L8359" s="33">
        <v>1</v>
      </c>
      <c r="M8359" s="33">
        <v>1</v>
      </c>
      <c r="N8359" s="33">
        <v>165503.37</v>
      </c>
      <c r="O8359" s="33">
        <v>1174.8</v>
      </c>
      <c r="P8359" s="33">
        <v>3022</v>
      </c>
    </row>
    <row r="8360" spans="1:16">
      <c r="A8360" s="27" t="s">
        <v>1206</v>
      </c>
      <c r="B8360" s="31">
        <v>202508</v>
      </c>
      <c r="C8360" s="27" t="s">
        <v>141</v>
      </c>
      <c r="D8360" s="27" t="s">
        <v>211</v>
      </c>
      <c r="E8360" s="27" t="s">
        <v>34</v>
      </c>
      <c r="F8360" s="27" t="s">
        <v>262</v>
      </c>
      <c r="G8360" s="33">
        <v>186386.84</v>
      </c>
      <c r="H8360" s="33">
        <v>186386.84</v>
      </c>
      <c r="I8360" s="33">
        <v>9202</v>
      </c>
      <c r="J8360" s="33">
        <v>423</v>
      </c>
      <c r="K8360" s="33">
        <v>6500</v>
      </c>
      <c r="L8360" s="33">
        <v>1</v>
      </c>
      <c r="M8360" s="33">
        <v>1</v>
      </c>
      <c r="N8360" s="33">
        <v>160097.75</v>
      </c>
      <c r="O8360" s="33">
        <v>1122.7</v>
      </c>
      <c r="P8360" s="33">
        <v>2942</v>
      </c>
    </row>
    <row r="8361" spans="1:16">
      <c r="A8361" s="27" t="s">
        <v>1206</v>
      </c>
      <c r="B8361" s="31">
        <v>202509</v>
      </c>
      <c r="C8361" s="27" t="s">
        <v>141</v>
      </c>
      <c r="D8361" s="27" t="s">
        <v>211</v>
      </c>
      <c r="E8361" s="27" t="s">
        <v>34</v>
      </c>
      <c r="F8361" s="27" t="s">
        <v>262</v>
      </c>
      <c r="G8361" s="33">
        <v>164110.75</v>
      </c>
      <c r="H8361" s="33">
        <v>164110.75</v>
      </c>
      <c r="I8361" s="33">
        <v>8408</v>
      </c>
      <c r="J8361" s="33">
        <v>437</v>
      </c>
      <c r="K8361" s="33">
        <v>6500</v>
      </c>
      <c r="L8361" s="33">
        <v>1</v>
      </c>
      <c r="M8361" s="33">
        <v>1</v>
      </c>
      <c r="N8361" s="33">
        <v>154610.68</v>
      </c>
      <c r="O8361" s="33">
        <v>975.5</v>
      </c>
      <c r="P8361" s="33">
        <v>2679</v>
      </c>
    </row>
    <row r="8362" spans="1:16">
      <c r="A8362" s="27" t="s">
        <v>1206</v>
      </c>
      <c r="B8362" s="31">
        <v>202510</v>
      </c>
      <c r="C8362" s="27" t="s">
        <v>141</v>
      </c>
      <c r="D8362" s="27" t="s">
        <v>211</v>
      </c>
      <c r="E8362" s="27" t="s">
        <v>34</v>
      </c>
      <c r="F8362" s="27" t="s">
        <v>262</v>
      </c>
      <c r="G8362" s="33">
        <v>199981.96</v>
      </c>
      <c r="H8362" s="33">
        <v>199981.96</v>
      </c>
      <c r="I8362" s="33">
        <v>10724</v>
      </c>
      <c r="J8362" s="33">
        <v>448</v>
      </c>
      <c r="K8362" s="33">
        <v>6500</v>
      </c>
      <c r="L8362" s="33">
        <v>1</v>
      </c>
      <c r="M8362" s="33">
        <v>1</v>
      </c>
      <c r="N8362" s="33">
        <v>170569.48</v>
      </c>
      <c r="O8362" s="33">
        <v>1252</v>
      </c>
      <c r="P8362" s="33">
        <v>3315</v>
      </c>
    </row>
    <row r="8363" spans="1:16">
      <c r="A8363" s="27" t="s">
        <v>1206</v>
      </c>
      <c r="B8363" s="31">
        <v>202511</v>
      </c>
      <c r="C8363" s="27" t="s">
        <v>141</v>
      </c>
      <c r="D8363" s="27" t="s">
        <v>211</v>
      </c>
      <c r="E8363" s="27" t="s">
        <v>34</v>
      </c>
      <c r="F8363" s="27" t="s">
        <v>262</v>
      </c>
      <c r="G8363" s="33">
        <v>249209.6</v>
      </c>
      <c r="H8363" s="33">
        <v>249209.6</v>
      </c>
      <c r="I8363" s="33">
        <v>11982</v>
      </c>
      <c r="J8363" s="33">
        <v>582</v>
      </c>
      <c r="K8363" s="33">
        <v>6500</v>
      </c>
      <c r="L8363" s="33">
        <v>1</v>
      </c>
      <c r="M8363" s="33">
        <v>1</v>
      </c>
      <c r="N8363" s="33">
        <v>206746.55</v>
      </c>
      <c r="O8363" s="33">
        <v>1437.6</v>
      </c>
      <c r="P8363" s="33">
        <v>4007</v>
      </c>
    </row>
    <row r="8364" spans="1:16">
      <c r="A8364" s="27" t="s">
        <v>1206</v>
      </c>
      <c r="B8364" s="31">
        <v>202512</v>
      </c>
      <c r="C8364" s="27" t="s">
        <v>141</v>
      </c>
      <c r="D8364" s="27" t="s">
        <v>211</v>
      </c>
      <c r="E8364" s="27" t="s">
        <v>34</v>
      </c>
      <c r="F8364" s="27" t="s">
        <v>262</v>
      </c>
      <c r="G8364" s="33">
        <v>267489.22</v>
      </c>
      <c r="H8364" s="33">
        <v>267489.22</v>
      </c>
      <c r="I8364" s="33">
        <v>14239</v>
      </c>
      <c r="J8364" s="33">
        <v>751</v>
      </c>
      <c r="K8364" s="33">
        <v>6500</v>
      </c>
      <c r="L8364" s="33">
        <v>1</v>
      </c>
      <c r="M8364" s="33">
        <v>1</v>
      </c>
      <c r="N8364" s="33">
        <v>238373.19</v>
      </c>
      <c r="O8364" s="33">
        <v>1731.9</v>
      </c>
      <c r="P8364" s="33">
        <v>4534</v>
      </c>
    </row>
    <row r="8365" spans="1:16">
      <c r="A8365" s="27" t="s">
        <v>1206</v>
      </c>
      <c r="B8365" s="31">
        <v>202601</v>
      </c>
      <c r="C8365" s="27" t="s">
        <v>141</v>
      </c>
      <c r="D8365" s="27" t="s">
        <v>211</v>
      </c>
      <c r="E8365" s="27" t="s">
        <v>34</v>
      </c>
      <c r="F8365" s="27" t="s">
        <v>262</v>
      </c>
      <c r="G8365" s="33">
        <v>152812.44</v>
      </c>
      <c r="H8365" s="33">
        <v>152812.44</v>
      </c>
      <c r="I8365" s="33">
        <v>8416</v>
      </c>
      <c r="J8365" s="33">
        <v>478</v>
      </c>
      <c r="K8365" s="33">
        <v>6500</v>
      </c>
      <c r="L8365" s="33">
        <v>1</v>
      </c>
      <c r="M8365" s="33">
        <v>1</v>
      </c>
      <c r="N8365" s="33">
        <v>121689.76</v>
      </c>
      <c r="O8365" s="33">
        <v>972</v>
      </c>
      <c r="P8365" s="33">
        <v>2670</v>
      </c>
    </row>
    <row r="8366" spans="1:16">
      <c r="A8366" s="27" t="s">
        <v>1206</v>
      </c>
      <c r="B8366" s="31">
        <v>202602</v>
      </c>
      <c r="C8366" s="27" t="s">
        <v>141</v>
      </c>
      <c r="D8366" s="27" t="s">
        <v>211</v>
      </c>
      <c r="E8366" s="27" t="s">
        <v>34</v>
      </c>
      <c r="F8366" s="27" t="s">
        <v>262</v>
      </c>
      <c r="G8366" s="33">
        <v>155924.05</v>
      </c>
      <c r="H8366" s="33">
        <v>155924.05</v>
      </c>
      <c r="I8366" s="33">
        <v>8276</v>
      </c>
      <c r="J8366" s="33">
        <v>418</v>
      </c>
      <c r="K8366" s="33">
        <v>6500</v>
      </c>
      <c r="L8366" s="33">
        <v>1</v>
      </c>
      <c r="M8366" s="33">
        <v>1</v>
      </c>
      <c r="N8366" s="33">
        <v>125923.19</v>
      </c>
      <c r="O8366" s="33">
        <v>1003.9</v>
      </c>
      <c r="P8366" s="33">
        <v>2599</v>
      </c>
    </row>
    <row r="8367" spans="1:16">
      <c r="A8367" s="27" t="s">
        <v>1206</v>
      </c>
      <c r="B8367" s="31">
        <v>202603</v>
      </c>
      <c r="C8367" s="27" t="s">
        <v>141</v>
      </c>
      <c r="D8367" s="27" t="s">
        <v>211</v>
      </c>
      <c r="E8367" s="27" t="s">
        <v>34</v>
      </c>
      <c r="F8367" s="27" t="s">
        <v>262</v>
      </c>
      <c r="G8367" s="33">
        <v>198409.04</v>
      </c>
      <c r="H8367" s="33">
        <v>198409.04</v>
      </c>
      <c r="I8367" s="33">
        <v>9556</v>
      </c>
      <c r="J8367" s="33">
        <v>519</v>
      </c>
      <c r="K8367" s="33">
        <v>6500</v>
      </c>
      <c r="L8367" s="33">
        <v>1</v>
      </c>
      <c r="M8367" s="33">
        <v>1</v>
      </c>
      <c r="N8367" s="33">
        <v>157621.09</v>
      </c>
      <c r="O8367" s="33">
        <v>1235.1</v>
      </c>
      <c r="P8367" s="33">
        <v>3154</v>
      </c>
    </row>
    <row r="8368" spans="1:16">
      <c r="A8368" s="27" t="s">
        <v>1206</v>
      </c>
      <c r="B8368" s="31">
        <v>202604</v>
      </c>
      <c r="C8368" s="27" t="s">
        <v>141</v>
      </c>
      <c r="D8368" s="27" t="s">
        <v>211</v>
      </c>
      <c r="E8368" s="27" t="s">
        <v>34</v>
      </c>
      <c r="F8368" s="27" t="s">
        <v>262</v>
      </c>
      <c r="G8368" s="33">
        <v>216710.19</v>
      </c>
      <c r="H8368" s="33">
        <v>216710.19</v>
      </c>
      <c r="I8368" s="33">
        <v>9970</v>
      </c>
      <c r="J8368" s="33">
        <v>502</v>
      </c>
      <c r="K8368" s="33">
        <v>6500</v>
      </c>
      <c r="L8368" s="33">
        <v>1</v>
      </c>
      <c r="M8368" s="33">
        <v>1</v>
      </c>
      <c r="N8368" s="33">
        <v>186295.66</v>
      </c>
      <c r="O8368" s="33">
        <v>1322.6</v>
      </c>
      <c r="P8368" s="33">
        <v>3367</v>
      </c>
    </row>
    <row r="8369" spans="1:16">
      <c r="A8369" s="27" t="s">
        <v>1206</v>
      </c>
      <c r="B8369" s="31">
        <v>202605</v>
      </c>
      <c r="C8369" s="27" t="s">
        <v>141</v>
      </c>
      <c r="D8369" s="27" t="s">
        <v>211</v>
      </c>
      <c r="E8369" s="27" t="s">
        <v>34</v>
      </c>
      <c r="F8369" s="27" t="s">
        <v>262</v>
      </c>
      <c r="G8369" s="33">
        <v>245994.5</v>
      </c>
      <c r="H8369" s="33">
        <v>245994.5</v>
      </c>
      <c r="I8369" s="33">
        <v>12751</v>
      </c>
      <c r="J8369" s="33">
        <v>593</v>
      </c>
      <c r="K8369" s="33">
        <v>6500</v>
      </c>
      <c r="L8369" s="33">
        <v>1</v>
      </c>
      <c r="M8369" s="33">
        <v>1</v>
      </c>
      <c r="N8369" s="33">
        <v>204933.74</v>
      </c>
      <c r="O8369" s="33">
        <v>1421.6</v>
      </c>
      <c r="P8369" s="33">
        <v>4016</v>
      </c>
    </row>
    <row r="8370" spans="1:16">
      <c r="A8370" s="27" t="s">
        <v>1206</v>
      </c>
      <c r="B8370" s="31">
        <v>202606</v>
      </c>
      <c r="C8370" s="27" t="s">
        <v>141</v>
      </c>
      <c r="D8370" s="27" t="s">
        <v>211</v>
      </c>
      <c r="E8370" s="27" t="s">
        <v>34</v>
      </c>
      <c r="F8370" s="27" t="s">
        <v>262</v>
      </c>
      <c r="G8370" s="33">
        <v>222296.02</v>
      </c>
      <c r="H8370" s="33">
        <v>222296.02</v>
      </c>
      <c r="I8370" s="33">
        <v>11762</v>
      </c>
      <c r="J8370" s="33">
        <v>706</v>
      </c>
      <c r="K8370" s="33">
        <v>6500</v>
      </c>
      <c r="L8370" s="33">
        <v>1</v>
      </c>
      <c r="M8370" s="33">
        <v>1</v>
      </c>
      <c r="N8370" s="33">
        <v>201085.97</v>
      </c>
      <c r="O8370" s="33">
        <v>1357</v>
      </c>
      <c r="P8370" s="33">
        <v>3834</v>
      </c>
    </row>
    <row r="8371" spans="1:16">
      <c r="A8371" s="27" t="s">
        <v>1206</v>
      </c>
      <c r="B8371" s="31">
        <v>202607</v>
      </c>
      <c r="C8371" s="27" t="s">
        <v>141</v>
      </c>
      <c r="D8371" s="27" t="s">
        <v>211</v>
      </c>
      <c r="E8371" s="27" t="s">
        <v>34</v>
      </c>
      <c r="F8371" s="27" t="s">
        <v>262</v>
      </c>
      <c r="G8371" s="33">
        <v>212887.93</v>
      </c>
      <c r="H8371" s="33">
        <v>212887.93</v>
      </c>
      <c r="I8371" s="33">
        <v>10698</v>
      </c>
      <c r="J8371" s="33">
        <v>635</v>
      </c>
      <c r="K8371" s="33">
        <v>6500</v>
      </c>
      <c r="L8371" s="33">
        <v>1</v>
      </c>
      <c r="M8371" s="33">
        <v>1</v>
      </c>
      <c r="N8371" s="33">
        <v>179571.16</v>
      </c>
      <c r="O8371" s="33">
        <v>1382.7</v>
      </c>
      <c r="P8371" s="33">
        <v>3472</v>
      </c>
    </row>
    <row r="8372" spans="1:16">
      <c r="A8372" s="27" t="s">
        <v>1210</v>
      </c>
      <c r="B8372" s="31">
        <v>202408</v>
      </c>
      <c r="C8372" s="27" t="s">
        <v>141</v>
      </c>
      <c r="D8372" s="27" t="s">
        <v>211</v>
      </c>
      <c r="E8372" s="27" t="s">
        <v>34</v>
      </c>
      <c r="F8372" s="27" t="s">
        <v>257</v>
      </c>
      <c r="G8372" s="33">
        <v>322587.85</v>
      </c>
      <c r="H8372" s="33">
        <v>0</v>
      </c>
      <c r="I8372" s="33">
        <v>8175</v>
      </c>
      <c r="J8372" s="33">
        <v>735</v>
      </c>
      <c r="K8372" s="33">
        <v>10000</v>
      </c>
      <c r="L8372" s="33">
        <v>1</v>
      </c>
      <c r="M8372" s="33">
        <v>0</v>
      </c>
      <c r="N8372" s="33">
        <v>292328.75</v>
      </c>
      <c r="O8372" s="33">
        <v>1920.9</v>
      </c>
      <c r="P8372" s="33">
        <v>3366</v>
      </c>
    </row>
    <row r="8373" spans="1:16">
      <c r="A8373" s="27" t="s">
        <v>1210</v>
      </c>
      <c r="B8373" s="31">
        <v>202409</v>
      </c>
      <c r="C8373" s="27" t="s">
        <v>141</v>
      </c>
      <c r="D8373" s="27" t="s">
        <v>211</v>
      </c>
      <c r="E8373" s="27" t="s">
        <v>34</v>
      </c>
      <c r="F8373" s="27" t="s">
        <v>257</v>
      </c>
      <c r="G8373" s="33">
        <v>280140.54</v>
      </c>
      <c r="H8373" s="33">
        <v>0</v>
      </c>
      <c r="I8373" s="33">
        <v>6988</v>
      </c>
      <c r="J8373" s="33">
        <v>530</v>
      </c>
      <c r="K8373" s="33">
        <v>10000</v>
      </c>
      <c r="L8373" s="33">
        <v>1</v>
      </c>
      <c r="M8373" s="33">
        <v>0</v>
      </c>
      <c r="N8373" s="33">
        <v>282309.69</v>
      </c>
      <c r="O8373" s="33">
        <v>1452.2</v>
      </c>
      <c r="P8373" s="33">
        <v>2934</v>
      </c>
    </row>
    <row r="8374" spans="1:16">
      <c r="A8374" s="27" t="s">
        <v>1210</v>
      </c>
      <c r="B8374" s="31">
        <v>202410</v>
      </c>
      <c r="C8374" s="27" t="s">
        <v>141</v>
      </c>
      <c r="D8374" s="27" t="s">
        <v>211</v>
      </c>
      <c r="E8374" s="27" t="s">
        <v>34</v>
      </c>
      <c r="F8374" s="27" t="s">
        <v>257</v>
      </c>
      <c r="G8374" s="33">
        <v>309436.5</v>
      </c>
      <c r="H8374" s="33">
        <v>0</v>
      </c>
      <c r="I8374" s="33">
        <v>8856</v>
      </c>
      <c r="J8374" s="33">
        <v>732</v>
      </c>
      <c r="K8374" s="33">
        <v>10000</v>
      </c>
      <c r="L8374" s="33">
        <v>1</v>
      </c>
      <c r="M8374" s="33">
        <v>0</v>
      </c>
      <c r="N8374" s="33">
        <v>311449.5</v>
      </c>
      <c r="O8374" s="33">
        <v>1724.1</v>
      </c>
      <c r="P8374" s="33">
        <v>3415</v>
      </c>
    </row>
    <row r="8375" spans="1:16">
      <c r="A8375" s="27" t="s">
        <v>1210</v>
      </c>
      <c r="B8375" s="31">
        <v>202411</v>
      </c>
      <c r="C8375" s="27" t="s">
        <v>141</v>
      </c>
      <c r="D8375" s="27" t="s">
        <v>211</v>
      </c>
      <c r="E8375" s="27" t="s">
        <v>34</v>
      </c>
      <c r="F8375" s="27" t="s">
        <v>257</v>
      </c>
      <c r="G8375" s="33">
        <v>407191.77</v>
      </c>
      <c r="H8375" s="33">
        <v>0</v>
      </c>
      <c r="I8375" s="33">
        <v>10330</v>
      </c>
      <c r="J8375" s="33">
        <v>854</v>
      </c>
      <c r="K8375" s="33">
        <v>10000</v>
      </c>
      <c r="L8375" s="33">
        <v>1</v>
      </c>
      <c r="M8375" s="33">
        <v>0</v>
      </c>
      <c r="N8375" s="33">
        <v>377506.62</v>
      </c>
      <c r="O8375" s="33">
        <v>2330.2</v>
      </c>
      <c r="P8375" s="33">
        <v>4390</v>
      </c>
    </row>
    <row r="8376" spans="1:16">
      <c r="A8376" s="27" t="s">
        <v>1210</v>
      </c>
      <c r="B8376" s="31">
        <v>202412</v>
      </c>
      <c r="C8376" s="27" t="s">
        <v>141</v>
      </c>
      <c r="D8376" s="27" t="s">
        <v>211</v>
      </c>
      <c r="E8376" s="27" t="s">
        <v>34</v>
      </c>
      <c r="F8376" s="27" t="s">
        <v>257</v>
      </c>
      <c r="G8376" s="33">
        <v>431467.27</v>
      </c>
      <c r="H8376" s="33">
        <v>0</v>
      </c>
      <c r="I8376" s="33">
        <v>10623</v>
      </c>
      <c r="J8376" s="33">
        <v>872</v>
      </c>
      <c r="K8376" s="33">
        <v>10000</v>
      </c>
      <c r="L8376" s="33">
        <v>1</v>
      </c>
      <c r="M8376" s="33">
        <v>0</v>
      </c>
      <c r="N8376" s="33">
        <v>435254.94</v>
      </c>
      <c r="O8376" s="33">
        <v>2653.1</v>
      </c>
      <c r="P8376" s="33">
        <v>4657</v>
      </c>
    </row>
    <row r="8377" spans="1:16">
      <c r="A8377" s="27" t="s">
        <v>1210</v>
      </c>
      <c r="B8377" s="31">
        <v>202501</v>
      </c>
      <c r="C8377" s="27" t="s">
        <v>141</v>
      </c>
      <c r="D8377" s="27" t="s">
        <v>211</v>
      </c>
      <c r="E8377" s="27" t="s">
        <v>34</v>
      </c>
      <c r="F8377" s="27" t="s">
        <v>257</v>
      </c>
      <c r="G8377" s="33">
        <v>231876.21</v>
      </c>
      <c r="H8377" s="33">
        <v>0</v>
      </c>
      <c r="I8377" s="33">
        <v>5773</v>
      </c>
      <c r="J8377" s="33">
        <v>471</v>
      </c>
      <c r="K8377" s="33">
        <v>10000</v>
      </c>
      <c r="L8377" s="33">
        <v>1</v>
      </c>
      <c r="M8377" s="33">
        <v>0</v>
      </c>
      <c r="N8377" s="33">
        <v>222198.1</v>
      </c>
      <c r="O8377" s="33">
        <v>1249.2</v>
      </c>
      <c r="P8377" s="33">
        <v>2365</v>
      </c>
    </row>
    <row r="8378" spans="1:16">
      <c r="A8378" s="27" t="s">
        <v>1210</v>
      </c>
      <c r="B8378" s="31">
        <v>202502</v>
      </c>
      <c r="C8378" s="27" t="s">
        <v>141</v>
      </c>
      <c r="D8378" s="27" t="s">
        <v>211</v>
      </c>
      <c r="E8378" s="27" t="s">
        <v>34</v>
      </c>
      <c r="F8378" s="27" t="s">
        <v>257</v>
      </c>
      <c r="G8378" s="33">
        <v>224919.56</v>
      </c>
      <c r="H8378" s="33">
        <v>0</v>
      </c>
      <c r="I8378" s="33">
        <v>5842</v>
      </c>
      <c r="J8378" s="33">
        <v>425</v>
      </c>
      <c r="K8378" s="33">
        <v>10000</v>
      </c>
      <c r="L8378" s="33">
        <v>1</v>
      </c>
      <c r="M8378" s="33">
        <v>0</v>
      </c>
      <c r="N8378" s="33">
        <v>229928.1</v>
      </c>
      <c r="O8378" s="33">
        <v>1265.1</v>
      </c>
      <c r="P8378" s="33">
        <v>2426</v>
      </c>
    </row>
    <row r="8379" spans="1:16">
      <c r="A8379" s="27" t="s">
        <v>1210</v>
      </c>
      <c r="B8379" s="31">
        <v>202503</v>
      </c>
      <c r="C8379" s="27" t="s">
        <v>141</v>
      </c>
      <c r="D8379" s="27" t="s">
        <v>211</v>
      </c>
      <c r="E8379" s="27" t="s">
        <v>34</v>
      </c>
      <c r="F8379" s="27" t="s">
        <v>257</v>
      </c>
      <c r="G8379" s="33">
        <v>292751.17</v>
      </c>
      <c r="H8379" s="33">
        <v>0</v>
      </c>
      <c r="I8379" s="33">
        <v>7704</v>
      </c>
      <c r="J8379" s="33">
        <v>644</v>
      </c>
      <c r="K8379" s="33">
        <v>10000</v>
      </c>
      <c r="L8379" s="33">
        <v>1</v>
      </c>
      <c r="M8379" s="33">
        <v>0</v>
      </c>
      <c r="N8379" s="33">
        <v>287806.52</v>
      </c>
      <c r="O8379" s="33">
        <v>1835.9</v>
      </c>
      <c r="P8379" s="33">
        <v>3312</v>
      </c>
    </row>
    <row r="8380" spans="1:16">
      <c r="A8380" s="27" t="s">
        <v>1210</v>
      </c>
      <c r="B8380" s="31">
        <v>202504</v>
      </c>
      <c r="C8380" s="27" t="s">
        <v>141</v>
      </c>
      <c r="D8380" s="27" t="s">
        <v>211</v>
      </c>
      <c r="E8380" s="27" t="s">
        <v>34</v>
      </c>
      <c r="F8380" s="27" t="s">
        <v>257</v>
      </c>
      <c r="G8380" s="33">
        <v>371507.99</v>
      </c>
      <c r="H8380" s="33">
        <v>0</v>
      </c>
      <c r="I8380" s="33">
        <v>8977</v>
      </c>
      <c r="J8380" s="33">
        <v>804</v>
      </c>
      <c r="K8380" s="33">
        <v>10000</v>
      </c>
      <c r="L8380" s="33">
        <v>1</v>
      </c>
      <c r="M8380" s="33">
        <v>0</v>
      </c>
      <c r="N8380" s="33">
        <v>340164.54</v>
      </c>
      <c r="O8380" s="33">
        <v>1997.2</v>
      </c>
      <c r="P8380" s="33">
        <v>3710</v>
      </c>
    </row>
    <row r="8381" spans="1:16">
      <c r="A8381" s="27" t="s">
        <v>1210</v>
      </c>
      <c r="B8381" s="31">
        <v>202505</v>
      </c>
      <c r="C8381" s="27" t="s">
        <v>141</v>
      </c>
      <c r="D8381" s="27" t="s">
        <v>211</v>
      </c>
      <c r="E8381" s="27" t="s">
        <v>34</v>
      </c>
      <c r="F8381" s="27" t="s">
        <v>257</v>
      </c>
      <c r="G8381" s="33">
        <v>382718.72</v>
      </c>
      <c r="H8381" s="33">
        <v>0</v>
      </c>
      <c r="I8381" s="33">
        <v>9635</v>
      </c>
      <c r="J8381" s="33">
        <v>648</v>
      </c>
      <c r="K8381" s="33">
        <v>10000</v>
      </c>
      <c r="L8381" s="33">
        <v>1</v>
      </c>
      <c r="M8381" s="33">
        <v>0</v>
      </c>
      <c r="N8381" s="33">
        <v>374196.54</v>
      </c>
      <c r="O8381" s="33">
        <v>2221.4</v>
      </c>
      <c r="P8381" s="33">
        <v>3875</v>
      </c>
    </row>
    <row r="8382" spans="1:16">
      <c r="A8382" s="27" t="s">
        <v>1210</v>
      </c>
      <c r="B8382" s="31">
        <v>202506</v>
      </c>
      <c r="C8382" s="27" t="s">
        <v>141</v>
      </c>
      <c r="D8382" s="27" t="s">
        <v>211</v>
      </c>
      <c r="E8382" s="27" t="s">
        <v>34</v>
      </c>
      <c r="F8382" s="27" t="s">
        <v>257</v>
      </c>
      <c r="G8382" s="33">
        <v>369997.32</v>
      </c>
      <c r="H8382" s="33">
        <v>0</v>
      </c>
      <c r="I8382" s="33">
        <v>9720</v>
      </c>
      <c r="J8382" s="33">
        <v>703</v>
      </c>
      <c r="K8382" s="33">
        <v>10000</v>
      </c>
      <c r="L8382" s="33">
        <v>1</v>
      </c>
      <c r="M8382" s="33">
        <v>0</v>
      </c>
      <c r="N8382" s="33">
        <v>367170.75</v>
      </c>
      <c r="O8382" s="33">
        <v>2087.3</v>
      </c>
      <c r="P8382" s="33">
        <v>3928</v>
      </c>
    </row>
    <row r="8383" spans="1:16">
      <c r="A8383" s="27" t="s">
        <v>1210</v>
      </c>
      <c r="B8383" s="31">
        <v>202507</v>
      </c>
      <c r="C8383" s="27" t="s">
        <v>141</v>
      </c>
      <c r="D8383" s="27" t="s">
        <v>211</v>
      </c>
      <c r="E8383" s="27" t="s">
        <v>34</v>
      </c>
      <c r="F8383" s="27" t="s">
        <v>257</v>
      </c>
      <c r="G8383" s="33">
        <v>335569.1</v>
      </c>
      <c r="H8383" s="33">
        <v>0</v>
      </c>
      <c r="I8383" s="33">
        <v>7883</v>
      </c>
      <c r="J8383" s="33">
        <v>667</v>
      </c>
      <c r="K8383" s="33">
        <v>10000</v>
      </c>
      <c r="L8383" s="33">
        <v>1</v>
      </c>
      <c r="M8383" s="33">
        <v>0</v>
      </c>
      <c r="N8383" s="33">
        <v>327886.01</v>
      </c>
      <c r="O8383" s="33">
        <v>1713</v>
      </c>
      <c r="P8383" s="33">
        <v>3287</v>
      </c>
    </row>
    <row r="8384" spans="1:16">
      <c r="A8384" s="27" t="s">
        <v>1210</v>
      </c>
      <c r="B8384" s="31">
        <v>202508</v>
      </c>
      <c r="C8384" s="27" t="s">
        <v>141</v>
      </c>
      <c r="D8384" s="27" t="s">
        <v>211</v>
      </c>
      <c r="E8384" s="27" t="s">
        <v>34</v>
      </c>
      <c r="F8384" s="27" t="s">
        <v>257</v>
      </c>
      <c r="G8384" s="33">
        <v>308412.6</v>
      </c>
      <c r="H8384" s="33">
        <v>308412.6</v>
      </c>
      <c r="I8384" s="33">
        <v>7466</v>
      </c>
      <c r="J8384" s="33">
        <v>531</v>
      </c>
      <c r="K8384" s="33">
        <v>10000</v>
      </c>
      <c r="L8384" s="33">
        <v>1</v>
      </c>
      <c r="M8384" s="33">
        <v>1</v>
      </c>
      <c r="N8384" s="33">
        <v>317176.69</v>
      </c>
      <c r="O8384" s="33">
        <v>1666.8</v>
      </c>
      <c r="P8384" s="33">
        <v>3279</v>
      </c>
    </row>
    <row r="8385" spans="1:16">
      <c r="A8385" s="27" t="s">
        <v>1210</v>
      </c>
      <c r="B8385" s="31">
        <v>202509</v>
      </c>
      <c r="C8385" s="27" t="s">
        <v>141</v>
      </c>
      <c r="D8385" s="27" t="s">
        <v>211</v>
      </c>
      <c r="E8385" s="27" t="s">
        <v>34</v>
      </c>
      <c r="F8385" s="27" t="s">
        <v>257</v>
      </c>
      <c r="G8385" s="33">
        <v>322777.34</v>
      </c>
      <c r="H8385" s="33">
        <v>322777.34</v>
      </c>
      <c r="I8385" s="33">
        <v>8084</v>
      </c>
      <c r="J8385" s="33">
        <v>572</v>
      </c>
      <c r="K8385" s="33">
        <v>10000</v>
      </c>
      <c r="L8385" s="33">
        <v>1</v>
      </c>
      <c r="M8385" s="33">
        <v>1</v>
      </c>
      <c r="N8385" s="33">
        <v>306306.01</v>
      </c>
      <c r="O8385" s="33">
        <v>1812.3</v>
      </c>
      <c r="P8385" s="33">
        <v>3302</v>
      </c>
    </row>
    <row r="8386" spans="1:16">
      <c r="A8386" s="27" t="s">
        <v>1210</v>
      </c>
      <c r="B8386" s="31">
        <v>202510</v>
      </c>
      <c r="C8386" s="27" t="s">
        <v>141</v>
      </c>
      <c r="D8386" s="27" t="s">
        <v>211</v>
      </c>
      <c r="E8386" s="27" t="s">
        <v>34</v>
      </c>
      <c r="F8386" s="27" t="s">
        <v>257</v>
      </c>
      <c r="G8386" s="33">
        <v>339830.11</v>
      </c>
      <c r="H8386" s="33">
        <v>339830.11</v>
      </c>
      <c r="I8386" s="33">
        <v>8339</v>
      </c>
      <c r="J8386" s="33">
        <v>688</v>
      </c>
      <c r="K8386" s="33">
        <v>10000</v>
      </c>
      <c r="L8386" s="33">
        <v>1</v>
      </c>
      <c r="M8386" s="33">
        <v>1</v>
      </c>
      <c r="N8386" s="33">
        <v>337922.7</v>
      </c>
      <c r="O8386" s="33">
        <v>2044</v>
      </c>
      <c r="P8386" s="33">
        <v>3473</v>
      </c>
    </row>
    <row r="8387" spans="1:16">
      <c r="A8387" s="27" t="s">
        <v>1210</v>
      </c>
      <c r="B8387" s="31">
        <v>202511</v>
      </c>
      <c r="C8387" s="27" t="s">
        <v>141</v>
      </c>
      <c r="D8387" s="27" t="s">
        <v>211</v>
      </c>
      <c r="E8387" s="27" t="s">
        <v>34</v>
      </c>
      <c r="F8387" s="27" t="s">
        <v>257</v>
      </c>
      <c r="G8387" s="33">
        <v>448321.06</v>
      </c>
      <c r="H8387" s="33">
        <v>448321.06</v>
      </c>
      <c r="I8387" s="33">
        <v>11187</v>
      </c>
      <c r="J8387" s="33">
        <v>850</v>
      </c>
      <c r="K8387" s="33">
        <v>10000</v>
      </c>
      <c r="L8387" s="33">
        <v>1</v>
      </c>
      <c r="M8387" s="33">
        <v>1</v>
      </c>
      <c r="N8387" s="33">
        <v>409594.68</v>
      </c>
      <c r="O8387" s="33">
        <v>2409.3</v>
      </c>
      <c r="P8387" s="33">
        <v>4619</v>
      </c>
    </row>
    <row r="8388" spans="1:16">
      <c r="A8388" s="27" t="s">
        <v>1210</v>
      </c>
      <c r="B8388" s="31">
        <v>202512</v>
      </c>
      <c r="C8388" s="27" t="s">
        <v>141</v>
      </c>
      <c r="D8388" s="27" t="s">
        <v>211</v>
      </c>
      <c r="E8388" s="27" t="s">
        <v>34</v>
      </c>
      <c r="F8388" s="27" t="s">
        <v>257</v>
      </c>
      <c r="G8388" s="33">
        <v>493904.54</v>
      </c>
      <c r="H8388" s="33">
        <v>493904.54</v>
      </c>
      <c r="I8388" s="33">
        <v>12164</v>
      </c>
      <c r="J8388" s="33">
        <v>969</v>
      </c>
      <c r="K8388" s="33">
        <v>10000</v>
      </c>
      <c r="L8388" s="33">
        <v>1</v>
      </c>
      <c r="M8388" s="33">
        <v>1</v>
      </c>
      <c r="N8388" s="33">
        <v>472251.61</v>
      </c>
      <c r="O8388" s="33">
        <v>2691.3</v>
      </c>
      <c r="P8388" s="33">
        <v>5016</v>
      </c>
    </row>
    <row r="8389" spans="1:16">
      <c r="A8389" s="27" t="s">
        <v>1210</v>
      </c>
      <c r="B8389" s="31">
        <v>202601</v>
      </c>
      <c r="C8389" s="27" t="s">
        <v>141</v>
      </c>
      <c r="D8389" s="27" t="s">
        <v>211</v>
      </c>
      <c r="E8389" s="27" t="s">
        <v>34</v>
      </c>
      <c r="F8389" s="27" t="s">
        <v>257</v>
      </c>
      <c r="G8389" s="33">
        <v>240670.81</v>
      </c>
      <c r="H8389" s="33">
        <v>240670.81</v>
      </c>
      <c r="I8389" s="33">
        <v>6052</v>
      </c>
      <c r="J8389" s="33">
        <v>421</v>
      </c>
      <c r="K8389" s="33">
        <v>10000</v>
      </c>
      <c r="L8389" s="33">
        <v>1</v>
      </c>
      <c r="M8389" s="33">
        <v>1</v>
      </c>
      <c r="N8389" s="33">
        <v>241084.94</v>
      </c>
      <c r="O8389" s="33">
        <v>1404.9</v>
      </c>
      <c r="P8389" s="33">
        <v>2415</v>
      </c>
    </row>
    <row r="8390" spans="1:16">
      <c r="A8390" s="27" t="s">
        <v>1210</v>
      </c>
      <c r="B8390" s="31">
        <v>202602</v>
      </c>
      <c r="C8390" s="27" t="s">
        <v>141</v>
      </c>
      <c r="D8390" s="27" t="s">
        <v>211</v>
      </c>
      <c r="E8390" s="27" t="s">
        <v>34</v>
      </c>
      <c r="F8390" s="27" t="s">
        <v>257</v>
      </c>
      <c r="G8390" s="33">
        <v>245363.08</v>
      </c>
      <c r="H8390" s="33">
        <v>245363.08</v>
      </c>
      <c r="I8390" s="33">
        <v>6002</v>
      </c>
      <c r="J8390" s="33">
        <v>502</v>
      </c>
      <c r="K8390" s="33">
        <v>10000</v>
      </c>
      <c r="L8390" s="33">
        <v>1</v>
      </c>
      <c r="M8390" s="33">
        <v>1</v>
      </c>
      <c r="N8390" s="33">
        <v>249471.98</v>
      </c>
      <c r="O8390" s="33">
        <v>1327.9</v>
      </c>
      <c r="P8390" s="33">
        <v>2476</v>
      </c>
    </row>
    <row r="8391" spans="1:16">
      <c r="A8391" s="27" t="s">
        <v>1210</v>
      </c>
      <c r="B8391" s="31">
        <v>202603</v>
      </c>
      <c r="C8391" s="27" t="s">
        <v>141</v>
      </c>
      <c r="D8391" s="27" t="s">
        <v>211</v>
      </c>
      <c r="E8391" s="27" t="s">
        <v>34</v>
      </c>
      <c r="F8391" s="27" t="s">
        <v>257</v>
      </c>
      <c r="G8391" s="33">
        <v>325114.97</v>
      </c>
      <c r="H8391" s="33">
        <v>325114.97</v>
      </c>
      <c r="I8391" s="33">
        <v>8118</v>
      </c>
      <c r="J8391" s="33">
        <v>679</v>
      </c>
      <c r="K8391" s="33">
        <v>10000</v>
      </c>
      <c r="L8391" s="33">
        <v>1</v>
      </c>
      <c r="M8391" s="33">
        <v>1</v>
      </c>
      <c r="N8391" s="33">
        <v>312270.07</v>
      </c>
      <c r="O8391" s="33">
        <v>1916.5</v>
      </c>
      <c r="P8391" s="33">
        <v>3352</v>
      </c>
    </row>
    <row r="8392" spans="1:16">
      <c r="A8392" s="27" t="s">
        <v>1210</v>
      </c>
      <c r="B8392" s="31">
        <v>202604</v>
      </c>
      <c r="C8392" s="27" t="s">
        <v>141</v>
      </c>
      <c r="D8392" s="27" t="s">
        <v>211</v>
      </c>
      <c r="E8392" s="27" t="s">
        <v>34</v>
      </c>
      <c r="F8392" s="27" t="s">
        <v>257</v>
      </c>
      <c r="G8392" s="33">
        <v>347392.95</v>
      </c>
      <c r="H8392" s="33">
        <v>347392.95</v>
      </c>
      <c r="I8392" s="33">
        <v>9013</v>
      </c>
      <c r="J8392" s="33">
        <v>589</v>
      </c>
      <c r="K8392" s="33">
        <v>10000</v>
      </c>
      <c r="L8392" s="33">
        <v>1</v>
      </c>
      <c r="M8392" s="33">
        <v>1</v>
      </c>
      <c r="N8392" s="33">
        <v>369078.52</v>
      </c>
      <c r="O8392" s="33">
        <v>2018.2</v>
      </c>
      <c r="P8392" s="33">
        <v>3651</v>
      </c>
    </row>
    <row r="8393" spans="1:16">
      <c r="A8393" s="27" t="s">
        <v>1210</v>
      </c>
      <c r="B8393" s="31">
        <v>202605</v>
      </c>
      <c r="C8393" s="27" t="s">
        <v>141</v>
      </c>
      <c r="D8393" s="27" t="s">
        <v>211</v>
      </c>
      <c r="E8393" s="27" t="s">
        <v>34</v>
      </c>
      <c r="F8393" s="27" t="s">
        <v>257</v>
      </c>
      <c r="G8393" s="33">
        <v>398522.67</v>
      </c>
      <c r="H8393" s="33">
        <v>398522.67</v>
      </c>
      <c r="I8393" s="33">
        <v>10449</v>
      </c>
      <c r="J8393" s="33">
        <v>723</v>
      </c>
      <c r="K8393" s="33">
        <v>10000</v>
      </c>
      <c r="L8393" s="33">
        <v>1</v>
      </c>
      <c r="M8393" s="33">
        <v>1</v>
      </c>
      <c r="N8393" s="33">
        <v>406003.24</v>
      </c>
      <c r="O8393" s="33">
        <v>2249.9</v>
      </c>
      <c r="P8393" s="33">
        <v>4360</v>
      </c>
    </row>
    <row r="8394" spans="1:16">
      <c r="A8394" s="27" t="s">
        <v>1210</v>
      </c>
      <c r="B8394" s="31">
        <v>202606</v>
      </c>
      <c r="C8394" s="27" t="s">
        <v>141</v>
      </c>
      <c r="D8394" s="27" t="s">
        <v>211</v>
      </c>
      <c r="E8394" s="27" t="s">
        <v>34</v>
      </c>
      <c r="F8394" s="27" t="s">
        <v>257</v>
      </c>
      <c r="G8394" s="33">
        <v>388986.85</v>
      </c>
      <c r="H8394" s="33">
        <v>388986.85</v>
      </c>
      <c r="I8394" s="33">
        <v>9192</v>
      </c>
      <c r="J8394" s="33">
        <v>824</v>
      </c>
      <c r="K8394" s="33">
        <v>10000</v>
      </c>
      <c r="L8394" s="33">
        <v>1</v>
      </c>
      <c r="M8394" s="33">
        <v>1</v>
      </c>
      <c r="N8394" s="33">
        <v>398380.26</v>
      </c>
      <c r="O8394" s="33">
        <v>2182.1</v>
      </c>
      <c r="P8394" s="33">
        <v>3972</v>
      </c>
    </row>
    <row r="8395" spans="1:16">
      <c r="A8395" s="27" t="s">
        <v>1210</v>
      </c>
      <c r="B8395" s="31">
        <v>202607</v>
      </c>
      <c r="C8395" s="27" t="s">
        <v>141</v>
      </c>
      <c r="D8395" s="27" t="s">
        <v>211</v>
      </c>
      <c r="E8395" s="27" t="s">
        <v>34</v>
      </c>
      <c r="F8395" s="27" t="s">
        <v>257</v>
      </c>
      <c r="G8395" s="33">
        <v>357386.22</v>
      </c>
      <c r="H8395" s="33">
        <v>357386.22</v>
      </c>
      <c r="I8395" s="33">
        <v>8945</v>
      </c>
      <c r="J8395" s="33">
        <v>635</v>
      </c>
      <c r="K8395" s="33">
        <v>10000</v>
      </c>
      <c r="L8395" s="33">
        <v>1</v>
      </c>
      <c r="M8395" s="33">
        <v>1</v>
      </c>
      <c r="N8395" s="33">
        <v>355756.32</v>
      </c>
      <c r="O8395" s="33">
        <v>2015.2</v>
      </c>
      <c r="P8395" s="33">
        <v>3711</v>
      </c>
    </row>
    <row r="8396" spans="1:16">
      <c r="A8396" s="27" t="s">
        <v>1212</v>
      </c>
      <c r="B8396" s="31">
        <v>202408</v>
      </c>
      <c r="C8396" s="27" t="s">
        <v>141</v>
      </c>
      <c r="D8396" s="27" t="s">
        <v>211</v>
      </c>
      <c r="E8396" s="27" t="s">
        <v>34</v>
      </c>
      <c r="F8396" s="27" t="s">
        <v>257</v>
      </c>
      <c r="G8396" s="33">
        <v>242707.95</v>
      </c>
      <c r="H8396" s="33">
        <v>242707.95</v>
      </c>
      <c r="I8396" s="33">
        <v>6094</v>
      </c>
      <c r="J8396" s="33">
        <v>482</v>
      </c>
      <c r="K8396" s="33">
        <v>6600</v>
      </c>
      <c r="L8396" s="33">
        <v>1</v>
      </c>
      <c r="M8396" s="33">
        <v>1</v>
      </c>
      <c r="N8396" s="33">
        <v>164841.88</v>
      </c>
      <c r="O8396" s="33">
        <v>1404.9</v>
      </c>
      <c r="P8396" s="33">
        <v>2503</v>
      </c>
    </row>
    <row r="8397" spans="1:16">
      <c r="A8397" s="27" t="s">
        <v>1212</v>
      </c>
      <c r="B8397" s="31">
        <v>202409</v>
      </c>
      <c r="C8397" s="27" t="s">
        <v>141</v>
      </c>
      <c r="D8397" s="27" t="s">
        <v>211</v>
      </c>
      <c r="E8397" s="27" t="s">
        <v>34</v>
      </c>
      <c r="F8397" s="27" t="s">
        <v>257</v>
      </c>
      <c r="G8397" s="33">
        <v>274187.88</v>
      </c>
      <c r="H8397" s="33">
        <v>274187.88</v>
      </c>
      <c r="I8397" s="33">
        <v>7363</v>
      </c>
      <c r="J8397" s="33">
        <v>528</v>
      </c>
      <c r="K8397" s="33">
        <v>6600</v>
      </c>
      <c r="L8397" s="33">
        <v>1</v>
      </c>
      <c r="M8397" s="33">
        <v>1</v>
      </c>
      <c r="N8397" s="33">
        <v>159192.21</v>
      </c>
      <c r="O8397" s="33">
        <v>1509.1</v>
      </c>
      <c r="P8397" s="33">
        <v>2921</v>
      </c>
    </row>
    <row r="8398" spans="1:16">
      <c r="A8398" s="27" t="s">
        <v>1212</v>
      </c>
      <c r="B8398" s="31">
        <v>202410</v>
      </c>
      <c r="C8398" s="27" t="s">
        <v>141</v>
      </c>
      <c r="D8398" s="27" t="s">
        <v>211</v>
      </c>
      <c r="E8398" s="27" t="s">
        <v>34</v>
      </c>
      <c r="F8398" s="27" t="s">
        <v>257</v>
      </c>
      <c r="G8398" s="33">
        <v>279986.9</v>
      </c>
      <c r="H8398" s="33">
        <v>279986.9</v>
      </c>
      <c r="I8398" s="33">
        <v>6854</v>
      </c>
      <c r="J8398" s="33">
        <v>536</v>
      </c>
      <c r="K8398" s="33">
        <v>6600</v>
      </c>
      <c r="L8398" s="33">
        <v>1</v>
      </c>
      <c r="M8398" s="33">
        <v>1</v>
      </c>
      <c r="N8398" s="33">
        <v>175623.92</v>
      </c>
      <c r="O8398" s="33">
        <v>1597.1</v>
      </c>
      <c r="P8398" s="33">
        <v>2812</v>
      </c>
    </row>
    <row r="8399" spans="1:16">
      <c r="A8399" s="27" t="s">
        <v>1212</v>
      </c>
      <c r="B8399" s="31">
        <v>202411</v>
      </c>
      <c r="C8399" s="27" t="s">
        <v>141</v>
      </c>
      <c r="D8399" s="27" t="s">
        <v>211</v>
      </c>
      <c r="E8399" s="27" t="s">
        <v>34</v>
      </c>
      <c r="F8399" s="27" t="s">
        <v>257</v>
      </c>
      <c r="G8399" s="33">
        <v>321549.88</v>
      </c>
      <c r="H8399" s="33">
        <v>321549.88</v>
      </c>
      <c r="I8399" s="33">
        <v>8478</v>
      </c>
      <c r="J8399" s="33">
        <v>735</v>
      </c>
      <c r="K8399" s="33">
        <v>6600</v>
      </c>
      <c r="L8399" s="33">
        <v>1</v>
      </c>
      <c r="M8399" s="33">
        <v>1</v>
      </c>
      <c r="N8399" s="33">
        <v>212873.01</v>
      </c>
      <c r="O8399" s="33">
        <v>1819.9</v>
      </c>
      <c r="P8399" s="33">
        <v>3486</v>
      </c>
    </row>
    <row r="8400" spans="1:16">
      <c r="A8400" s="27" t="s">
        <v>1212</v>
      </c>
      <c r="B8400" s="31">
        <v>202412</v>
      </c>
      <c r="C8400" s="27" t="s">
        <v>141</v>
      </c>
      <c r="D8400" s="27" t="s">
        <v>211</v>
      </c>
      <c r="E8400" s="27" t="s">
        <v>34</v>
      </c>
      <c r="F8400" s="27" t="s">
        <v>257</v>
      </c>
      <c r="G8400" s="33">
        <v>355563.82</v>
      </c>
      <c r="H8400" s="33">
        <v>355563.82</v>
      </c>
      <c r="I8400" s="33">
        <v>9267</v>
      </c>
      <c r="J8400" s="33">
        <v>698</v>
      </c>
      <c r="K8400" s="33">
        <v>6600</v>
      </c>
      <c r="L8400" s="33">
        <v>1</v>
      </c>
      <c r="M8400" s="33">
        <v>1</v>
      </c>
      <c r="N8400" s="33">
        <v>245436.83</v>
      </c>
      <c r="O8400" s="33">
        <v>2115.1</v>
      </c>
      <c r="P8400" s="33">
        <v>3674</v>
      </c>
    </row>
    <row r="8401" spans="1:16">
      <c r="A8401" s="27" t="s">
        <v>1212</v>
      </c>
      <c r="B8401" s="31">
        <v>202501</v>
      </c>
      <c r="C8401" s="27" t="s">
        <v>141</v>
      </c>
      <c r="D8401" s="27" t="s">
        <v>211</v>
      </c>
      <c r="E8401" s="27" t="s">
        <v>34</v>
      </c>
      <c r="F8401" s="27" t="s">
        <v>257</v>
      </c>
      <c r="G8401" s="33">
        <v>197111.75</v>
      </c>
      <c r="H8401" s="33">
        <v>197111.75</v>
      </c>
      <c r="I8401" s="33">
        <v>5413</v>
      </c>
      <c r="J8401" s="33">
        <v>427</v>
      </c>
      <c r="K8401" s="33">
        <v>6600</v>
      </c>
      <c r="L8401" s="33">
        <v>1</v>
      </c>
      <c r="M8401" s="33">
        <v>1</v>
      </c>
      <c r="N8401" s="33">
        <v>125295.76</v>
      </c>
      <c r="O8401" s="33">
        <v>1106.8</v>
      </c>
      <c r="P8401" s="33">
        <v>2185</v>
      </c>
    </row>
    <row r="8402" spans="1:16">
      <c r="A8402" s="27" t="s">
        <v>1212</v>
      </c>
      <c r="B8402" s="31">
        <v>202502</v>
      </c>
      <c r="C8402" s="27" t="s">
        <v>141</v>
      </c>
      <c r="D8402" s="27" t="s">
        <v>211</v>
      </c>
      <c r="E8402" s="27" t="s">
        <v>34</v>
      </c>
      <c r="F8402" s="27" t="s">
        <v>257</v>
      </c>
      <c r="G8402" s="33">
        <v>213863.05</v>
      </c>
      <c r="H8402" s="33">
        <v>213863.05</v>
      </c>
      <c r="I8402" s="33">
        <v>5260</v>
      </c>
      <c r="J8402" s="33">
        <v>346</v>
      </c>
      <c r="K8402" s="33">
        <v>6600</v>
      </c>
      <c r="L8402" s="33">
        <v>1</v>
      </c>
      <c r="M8402" s="33">
        <v>1</v>
      </c>
      <c r="N8402" s="33">
        <v>129654.64</v>
      </c>
      <c r="O8402" s="33">
        <v>1284.9</v>
      </c>
      <c r="P8402" s="33">
        <v>2240</v>
      </c>
    </row>
    <row r="8403" spans="1:16">
      <c r="A8403" s="27" t="s">
        <v>1212</v>
      </c>
      <c r="B8403" s="31">
        <v>202503</v>
      </c>
      <c r="C8403" s="27" t="s">
        <v>141</v>
      </c>
      <c r="D8403" s="27" t="s">
        <v>211</v>
      </c>
      <c r="E8403" s="27" t="s">
        <v>34</v>
      </c>
      <c r="F8403" s="27" t="s">
        <v>257</v>
      </c>
      <c r="G8403" s="33">
        <v>220438.37</v>
      </c>
      <c r="H8403" s="33">
        <v>220438.37</v>
      </c>
      <c r="I8403" s="33">
        <v>5347</v>
      </c>
      <c r="J8403" s="33">
        <v>435</v>
      </c>
      <c r="K8403" s="33">
        <v>6600</v>
      </c>
      <c r="L8403" s="33">
        <v>1</v>
      </c>
      <c r="M8403" s="33">
        <v>1</v>
      </c>
      <c r="N8403" s="33">
        <v>162291.83</v>
      </c>
      <c r="O8403" s="33">
        <v>1264.5</v>
      </c>
      <c r="P8403" s="33">
        <v>2344</v>
      </c>
    </row>
    <row r="8404" spans="1:16">
      <c r="A8404" s="27" t="s">
        <v>1212</v>
      </c>
      <c r="B8404" s="31">
        <v>202504</v>
      </c>
      <c r="C8404" s="27" t="s">
        <v>141</v>
      </c>
      <c r="D8404" s="27" t="s">
        <v>211</v>
      </c>
      <c r="E8404" s="27" t="s">
        <v>34</v>
      </c>
      <c r="F8404" s="27" t="s">
        <v>257</v>
      </c>
      <c r="G8404" s="33">
        <v>277904.47</v>
      </c>
      <c r="H8404" s="33">
        <v>277904.47</v>
      </c>
      <c r="I8404" s="33">
        <v>6698</v>
      </c>
      <c r="J8404" s="33">
        <v>564</v>
      </c>
      <c r="K8404" s="33">
        <v>6600</v>
      </c>
      <c r="L8404" s="33">
        <v>1</v>
      </c>
      <c r="M8404" s="33">
        <v>1</v>
      </c>
      <c r="N8404" s="33">
        <v>191816.1</v>
      </c>
      <c r="O8404" s="33">
        <v>1533.3</v>
      </c>
      <c r="P8404" s="33">
        <v>2849</v>
      </c>
    </row>
    <row r="8405" spans="1:16">
      <c r="A8405" s="27" t="s">
        <v>1212</v>
      </c>
      <c r="B8405" s="31">
        <v>202505</v>
      </c>
      <c r="C8405" s="27" t="s">
        <v>141</v>
      </c>
      <c r="D8405" s="27" t="s">
        <v>211</v>
      </c>
      <c r="E8405" s="27" t="s">
        <v>34</v>
      </c>
      <c r="F8405" s="27" t="s">
        <v>257</v>
      </c>
      <c r="G8405" s="33">
        <v>340422.04</v>
      </c>
      <c r="H8405" s="33">
        <v>340422.04</v>
      </c>
      <c r="I8405" s="33">
        <v>9465</v>
      </c>
      <c r="J8405" s="33">
        <v>626</v>
      </c>
      <c r="K8405" s="33">
        <v>6600</v>
      </c>
      <c r="L8405" s="33">
        <v>1</v>
      </c>
      <c r="M8405" s="33">
        <v>1</v>
      </c>
      <c r="N8405" s="33">
        <v>211006.48</v>
      </c>
      <c r="O8405" s="33">
        <v>2065.9</v>
      </c>
      <c r="P8405" s="33">
        <v>3661</v>
      </c>
    </row>
    <row r="8406" spans="1:16">
      <c r="A8406" s="27" t="s">
        <v>1212</v>
      </c>
      <c r="B8406" s="31">
        <v>202506</v>
      </c>
      <c r="C8406" s="27" t="s">
        <v>141</v>
      </c>
      <c r="D8406" s="27" t="s">
        <v>211</v>
      </c>
      <c r="E8406" s="27" t="s">
        <v>34</v>
      </c>
      <c r="F8406" s="27" t="s">
        <v>257</v>
      </c>
      <c r="G8406" s="33">
        <v>287187.8</v>
      </c>
      <c r="H8406" s="33">
        <v>287187.8</v>
      </c>
      <c r="I8406" s="33">
        <v>7362</v>
      </c>
      <c r="J8406" s="33">
        <v>512</v>
      </c>
      <c r="K8406" s="33">
        <v>6600</v>
      </c>
      <c r="L8406" s="33">
        <v>1</v>
      </c>
      <c r="M8406" s="33">
        <v>1</v>
      </c>
      <c r="N8406" s="33">
        <v>207044.69</v>
      </c>
      <c r="O8406" s="33">
        <v>1612.5</v>
      </c>
      <c r="P8406" s="33">
        <v>2894</v>
      </c>
    </row>
    <row r="8407" spans="1:16">
      <c r="A8407" s="27" t="s">
        <v>1212</v>
      </c>
      <c r="B8407" s="31">
        <v>202507</v>
      </c>
      <c r="C8407" s="27" t="s">
        <v>141</v>
      </c>
      <c r="D8407" s="27" t="s">
        <v>211</v>
      </c>
      <c r="E8407" s="27" t="s">
        <v>34</v>
      </c>
      <c r="F8407" s="27" t="s">
        <v>257</v>
      </c>
      <c r="G8407" s="33">
        <v>273374.22</v>
      </c>
      <c r="H8407" s="33">
        <v>273374.22</v>
      </c>
      <c r="I8407" s="33">
        <v>8284</v>
      </c>
      <c r="J8407" s="33">
        <v>592</v>
      </c>
      <c r="K8407" s="33">
        <v>6600</v>
      </c>
      <c r="L8407" s="33">
        <v>1</v>
      </c>
      <c r="M8407" s="33">
        <v>1</v>
      </c>
      <c r="N8407" s="33">
        <v>184892.34</v>
      </c>
      <c r="O8407" s="33">
        <v>1452.8</v>
      </c>
      <c r="P8407" s="33">
        <v>3130</v>
      </c>
    </row>
    <row r="8408" spans="1:16">
      <c r="A8408" s="27" t="s">
        <v>1212</v>
      </c>
      <c r="B8408" s="31">
        <v>202508</v>
      </c>
      <c r="C8408" s="27" t="s">
        <v>141</v>
      </c>
      <c r="D8408" s="27" t="s">
        <v>211</v>
      </c>
      <c r="E8408" s="27" t="s">
        <v>34</v>
      </c>
      <c r="F8408" s="27" t="s">
        <v>257</v>
      </c>
      <c r="G8408" s="33">
        <v>246288.05</v>
      </c>
      <c r="H8408" s="33">
        <v>246288.05</v>
      </c>
      <c r="I8408" s="33">
        <v>6301</v>
      </c>
      <c r="J8408" s="33">
        <v>449</v>
      </c>
      <c r="K8408" s="33">
        <v>6600</v>
      </c>
      <c r="L8408" s="33">
        <v>1</v>
      </c>
      <c r="M8408" s="33">
        <v>1</v>
      </c>
      <c r="N8408" s="33">
        <v>178853.44</v>
      </c>
      <c r="O8408" s="33">
        <v>1330</v>
      </c>
      <c r="P8408" s="33">
        <v>2561</v>
      </c>
    </row>
    <row r="8409" spans="1:16">
      <c r="A8409" s="27" t="s">
        <v>1212</v>
      </c>
      <c r="B8409" s="31">
        <v>202509</v>
      </c>
      <c r="C8409" s="27" t="s">
        <v>141</v>
      </c>
      <c r="D8409" s="27" t="s">
        <v>211</v>
      </c>
      <c r="E8409" s="27" t="s">
        <v>34</v>
      </c>
      <c r="F8409" s="27" t="s">
        <v>257</v>
      </c>
      <c r="G8409" s="33">
        <v>275493.47</v>
      </c>
      <c r="H8409" s="33">
        <v>275493.47</v>
      </c>
      <c r="I8409" s="33">
        <v>7181</v>
      </c>
      <c r="J8409" s="33">
        <v>575</v>
      </c>
      <c r="K8409" s="33">
        <v>6600</v>
      </c>
      <c r="L8409" s="33">
        <v>1</v>
      </c>
      <c r="M8409" s="33">
        <v>1</v>
      </c>
      <c r="N8409" s="33">
        <v>172723.55</v>
      </c>
      <c r="O8409" s="33">
        <v>1710.5</v>
      </c>
      <c r="P8409" s="33">
        <v>2883</v>
      </c>
    </row>
    <row r="8410" spans="1:16">
      <c r="A8410" s="27" t="s">
        <v>1212</v>
      </c>
      <c r="B8410" s="31">
        <v>202510</v>
      </c>
      <c r="C8410" s="27" t="s">
        <v>141</v>
      </c>
      <c r="D8410" s="27" t="s">
        <v>211</v>
      </c>
      <c r="E8410" s="27" t="s">
        <v>34</v>
      </c>
      <c r="F8410" s="27" t="s">
        <v>257</v>
      </c>
      <c r="G8410" s="33">
        <v>294366.58</v>
      </c>
      <c r="H8410" s="33">
        <v>294366.58</v>
      </c>
      <c r="I8410" s="33">
        <v>6910</v>
      </c>
      <c r="J8410" s="33">
        <v>498</v>
      </c>
      <c r="K8410" s="33">
        <v>6600</v>
      </c>
      <c r="L8410" s="33">
        <v>1</v>
      </c>
      <c r="M8410" s="33">
        <v>1</v>
      </c>
      <c r="N8410" s="33">
        <v>190551.95</v>
      </c>
      <c r="O8410" s="33">
        <v>1596.8</v>
      </c>
      <c r="P8410" s="33">
        <v>2866</v>
      </c>
    </row>
    <row r="8411" spans="1:16">
      <c r="A8411" s="27" t="s">
        <v>1212</v>
      </c>
      <c r="B8411" s="31">
        <v>202511</v>
      </c>
      <c r="C8411" s="27" t="s">
        <v>141</v>
      </c>
      <c r="D8411" s="27" t="s">
        <v>211</v>
      </c>
      <c r="E8411" s="27" t="s">
        <v>34</v>
      </c>
      <c r="F8411" s="27" t="s">
        <v>257</v>
      </c>
      <c r="G8411" s="33">
        <v>360729.95</v>
      </c>
      <c r="H8411" s="33">
        <v>360729.95</v>
      </c>
      <c r="I8411" s="33">
        <v>9636</v>
      </c>
      <c r="J8411" s="33">
        <v>645</v>
      </c>
      <c r="K8411" s="33">
        <v>6600</v>
      </c>
      <c r="L8411" s="33">
        <v>1</v>
      </c>
      <c r="M8411" s="33">
        <v>1</v>
      </c>
      <c r="N8411" s="33">
        <v>230967.22</v>
      </c>
      <c r="O8411" s="33">
        <v>2377.3</v>
      </c>
      <c r="P8411" s="33">
        <v>3897</v>
      </c>
    </row>
    <row r="8412" spans="1:16">
      <c r="A8412" s="27" t="s">
        <v>1212</v>
      </c>
      <c r="B8412" s="31">
        <v>202512</v>
      </c>
      <c r="C8412" s="27" t="s">
        <v>141</v>
      </c>
      <c r="D8412" s="27" t="s">
        <v>211</v>
      </c>
      <c r="E8412" s="27" t="s">
        <v>34</v>
      </c>
      <c r="F8412" s="27" t="s">
        <v>257</v>
      </c>
      <c r="G8412" s="33">
        <v>394921.27</v>
      </c>
      <c r="H8412" s="33">
        <v>394921.27</v>
      </c>
      <c r="I8412" s="33">
        <v>10951</v>
      </c>
      <c r="J8412" s="33">
        <v>751</v>
      </c>
      <c r="K8412" s="33">
        <v>6600</v>
      </c>
      <c r="L8412" s="33">
        <v>1</v>
      </c>
      <c r="M8412" s="33">
        <v>1</v>
      </c>
      <c r="N8412" s="33">
        <v>266298.97</v>
      </c>
      <c r="O8412" s="33">
        <v>2099.4</v>
      </c>
      <c r="P8412" s="33">
        <v>4403</v>
      </c>
    </row>
    <row r="8413" spans="1:16">
      <c r="A8413" s="27" t="s">
        <v>1212</v>
      </c>
      <c r="B8413" s="31">
        <v>202601</v>
      </c>
      <c r="C8413" s="27" t="s">
        <v>141</v>
      </c>
      <c r="D8413" s="27" t="s">
        <v>211</v>
      </c>
      <c r="E8413" s="27" t="s">
        <v>34</v>
      </c>
      <c r="F8413" s="27" t="s">
        <v>257</v>
      </c>
      <c r="G8413" s="33">
        <v>204938.51</v>
      </c>
      <c r="H8413" s="33">
        <v>204938.51</v>
      </c>
      <c r="I8413" s="33">
        <v>5093</v>
      </c>
      <c r="J8413" s="33">
        <v>343</v>
      </c>
      <c r="K8413" s="33">
        <v>6600</v>
      </c>
      <c r="L8413" s="33">
        <v>1</v>
      </c>
      <c r="M8413" s="33">
        <v>1</v>
      </c>
      <c r="N8413" s="33">
        <v>135945.9</v>
      </c>
      <c r="O8413" s="33">
        <v>1107</v>
      </c>
      <c r="P8413" s="33">
        <v>2101</v>
      </c>
    </row>
    <row r="8414" spans="1:16">
      <c r="A8414" s="27" t="s">
        <v>1212</v>
      </c>
      <c r="B8414" s="31">
        <v>202602</v>
      </c>
      <c r="C8414" s="27" t="s">
        <v>141</v>
      </c>
      <c r="D8414" s="27" t="s">
        <v>211</v>
      </c>
      <c r="E8414" s="27" t="s">
        <v>34</v>
      </c>
      <c r="F8414" s="27" t="s">
        <v>257</v>
      </c>
      <c r="G8414" s="33">
        <v>188095.21</v>
      </c>
      <c r="H8414" s="33">
        <v>188095.21</v>
      </c>
      <c r="I8414" s="33">
        <v>4877</v>
      </c>
      <c r="J8414" s="33">
        <v>424</v>
      </c>
      <c r="K8414" s="33">
        <v>6600</v>
      </c>
      <c r="L8414" s="33">
        <v>1</v>
      </c>
      <c r="M8414" s="33">
        <v>1</v>
      </c>
      <c r="N8414" s="33">
        <v>140675.29</v>
      </c>
      <c r="O8414" s="33">
        <v>1012.5</v>
      </c>
      <c r="P8414" s="33">
        <v>1933</v>
      </c>
    </row>
    <row r="8415" spans="1:16">
      <c r="A8415" s="27" t="s">
        <v>1212</v>
      </c>
      <c r="B8415" s="31">
        <v>202603</v>
      </c>
      <c r="C8415" s="27" t="s">
        <v>141</v>
      </c>
      <c r="D8415" s="27" t="s">
        <v>211</v>
      </c>
      <c r="E8415" s="27" t="s">
        <v>34</v>
      </c>
      <c r="F8415" s="27" t="s">
        <v>257</v>
      </c>
      <c r="G8415" s="33">
        <v>272490.74</v>
      </c>
      <c r="H8415" s="33">
        <v>272490.74</v>
      </c>
      <c r="I8415" s="33">
        <v>7180</v>
      </c>
      <c r="J8415" s="33">
        <v>537</v>
      </c>
      <c r="K8415" s="33">
        <v>6600</v>
      </c>
      <c r="L8415" s="33">
        <v>1</v>
      </c>
      <c r="M8415" s="33">
        <v>1</v>
      </c>
      <c r="N8415" s="33">
        <v>176086.64</v>
      </c>
      <c r="O8415" s="33">
        <v>1455.6</v>
      </c>
      <c r="P8415" s="33">
        <v>2893</v>
      </c>
    </row>
    <row r="8416" spans="1:16">
      <c r="A8416" s="27" t="s">
        <v>1212</v>
      </c>
      <c r="B8416" s="31">
        <v>202604</v>
      </c>
      <c r="C8416" s="27" t="s">
        <v>141</v>
      </c>
      <c r="D8416" s="27" t="s">
        <v>211</v>
      </c>
      <c r="E8416" s="27" t="s">
        <v>34</v>
      </c>
      <c r="F8416" s="27" t="s">
        <v>257</v>
      </c>
      <c r="G8416" s="33">
        <v>307921.31</v>
      </c>
      <c r="H8416" s="33">
        <v>307921.31</v>
      </c>
      <c r="I8416" s="33">
        <v>8256</v>
      </c>
      <c r="J8416" s="33">
        <v>565</v>
      </c>
      <c r="K8416" s="33">
        <v>6600</v>
      </c>
      <c r="L8416" s="33">
        <v>1</v>
      </c>
      <c r="M8416" s="33">
        <v>1</v>
      </c>
      <c r="N8416" s="33">
        <v>208120.47</v>
      </c>
      <c r="O8416" s="33">
        <v>1797.7</v>
      </c>
      <c r="P8416" s="33">
        <v>3176</v>
      </c>
    </row>
    <row r="8417" spans="1:16">
      <c r="A8417" s="27" t="s">
        <v>1212</v>
      </c>
      <c r="B8417" s="31">
        <v>202605</v>
      </c>
      <c r="C8417" s="27" t="s">
        <v>141</v>
      </c>
      <c r="D8417" s="27" t="s">
        <v>211</v>
      </c>
      <c r="E8417" s="27" t="s">
        <v>34</v>
      </c>
      <c r="F8417" s="27" t="s">
        <v>257</v>
      </c>
      <c r="G8417" s="33">
        <v>322800.07</v>
      </c>
      <c r="H8417" s="33">
        <v>322800.07</v>
      </c>
      <c r="I8417" s="33">
        <v>7816</v>
      </c>
      <c r="J8417" s="33">
        <v>612</v>
      </c>
      <c r="K8417" s="33">
        <v>6600</v>
      </c>
      <c r="L8417" s="33">
        <v>1</v>
      </c>
      <c r="M8417" s="33">
        <v>1</v>
      </c>
      <c r="N8417" s="33">
        <v>228942.03</v>
      </c>
      <c r="O8417" s="33">
        <v>1852.1</v>
      </c>
      <c r="P8417" s="33">
        <v>3372</v>
      </c>
    </row>
    <row r="8418" spans="1:16">
      <c r="A8418" s="27" t="s">
        <v>1212</v>
      </c>
      <c r="B8418" s="31">
        <v>202606</v>
      </c>
      <c r="C8418" s="27" t="s">
        <v>141</v>
      </c>
      <c r="D8418" s="27" t="s">
        <v>211</v>
      </c>
      <c r="E8418" s="27" t="s">
        <v>34</v>
      </c>
      <c r="F8418" s="27" t="s">
        <v>257</v>
      </c>
      <c r="G8418" s="33">
        <v>359407.28</v>
      </c>
      <c r="H8418" s="33">
        <v>359407.28</v>
      </c>
      <c r="I8418" s="33">
        <v>8708</v>
      </c>
      <c r="J8418" s="33">
        <v>626</v>
      </c>
      <c r="K8418" s="33">
        <v>6600</v>
      </c>
      <c r="L8418" s="33">
        <v>1</v>
      </c>
      <c r="M8418" s="33">
        <v>1</v>
      </c>
      <c r="N8418" s="33">
        <v>224643.49</v>
      </c>
      <c r="O8418" s="33">
        <v>2036.9</v>
      </c>
      <c r="P8418" s="33">
        <v>3603</v>
      </c>
    </row>
    <row r="8419" spans="1:16">
      <c r="A8419" s="27" t="s">
        <v>1212</v>
      </c>
      <c r="B8419" s="31">
        <v>202607</v>
      </c>
      <c r="C8419" s="27" t="s">
        <v>141</v>
      </c>
      <c r="D8419" s="27" t="s">
        <v>211</v>
      </c>
      <c r="E8419" s="27" t="s">
        <v>34</v>
      </c>
      <c r="F8419" s="27" t="s">
        <v>257</v>
      </c>
      <c r="G8419" s="33">
        <v>308564.35</v>
      </c>
      <c r="H8419" s="33">
        <v>308564.35</v>
      </c>
      <c r="I8419" s="33">
        <v>7704</v>
      </c>
      <c r="J8419" s="33">
        <v>606</v>
      </c>
      <c r="K8419" s="33">
        <v>6600</v>
      </c>
      <c r="L8419" s="33">
        <v>1</v>
      </c>
      <c r="M8419" s="33">
        <v>1</v>
      </c>
      <c r="N8419" s="33">
        <v>200608.19</v>
      </c>
      <c r="O8419" s="33">
        <v>1635.8</v>
      </c>
      <c r="P8419" s="33">
        <v>3167</v>
      </c>
    </row>
    <row r="8420" spans="1:16">
      <c r="A8420" s="27" t="s">
        <v>1215</v>
      </c>
      <c r="B8420" s="31">
        <v>202408</v>
      </c>
      <c r="C8420" s="27" t="s">
        <v>141</v>
      </c>
      <c r="D8420" s="27" t="s">
        <v>211</v>
      </c>
      <c r="E8420" s="27" t="s">
        <v>34</v>
      </c>
      <c r="F8420" s="27" t="s">
        <v>257</v>
      </c>
      <c r="G8420" s="33">
        <v>212513.35</v>
      </c>
      <c r="H8420" s="33">
        <v>212513.35</v>
      </c>
      <c r="I8420" s="33">
        <v>5075</v>
      </c>
      <c r="J8420" s="33">
        <v>431</v>
      </c>
      <c r="K8420" s="33">
        <v>7300</v>
      </c>
      <c r="L8420" s="33">
        <v>1</v>
      </c>
      <c r="M8420" s="33">
        <v>1</v>
      </c>
      <c r="N8420" s="33">
        <v>196160.5</v>
      </c>
      <c r="O8420" s="33">
        <v>1171.5</v>
      </c>
      <c r="P8420" s="33">
        <v>2129</v>
      </c>
    </row>
    <row r="8421" spans="1:16">
      <c r="A8421" s="27" t="s">
        <v>1215</v>
      </c>
      <c r="B8421" s="31">
        <v>202409</v>
      </c>
      <c r="C8421" s="27" t="s">
        <v>141</v>
      </c>
      <c r="D8421" s="27" t="s">
        <v>211</v>
      </c>
      <c r="E8421" s="27" t="s">
        <v>34</v>
      </c>
      <c r="F8421" s="27" t="s">
        <v>257</v>
      </c>
      <c r="G8421" s="33">
        <v>211535.23</v>
      </c>
      <c r="H8421" s="33">
        <v>211535.23</v>
      </c>
      <c r="I8421" s="33">
        <v>5510</v>
      </c>
      <c r="J8421" s="33">
        <v>448</v>
      </c>
      <c r="K8421" s="33">
        <v>7300</v>
      </c>
      <c r="L8421" s="33">
        <v>1</v>
      </c>
      <c r="M8421" s="33">
        <v>1</v>
      </c>
      <c r="N8421" s="33">
        <v>189437.44</v>
      </c>
      <c r="O8421" s="33">
        <v>1164.4</v>
      </c>
      <c r="P8421" s="33">
        <v>2249</v>
      </c>
    </row>
    <row r="8422" spans="1:16">
      <c r="A8422" s="27" t="s">
        <v>1215</v>
      </c>
      <c r="B8422" s="31">
        <v>202410</v>
      </c>
      <c r="C8422" s="27" t="s">
        <v>141</v>
      </c>
      <c r="D8422" s="27" t="s">
        <v>211</v>
      </c>
      <c r="E8422" s="27" t="s">
        <v>34</v>
      </c>
      <c r="F8422" s="27" t="s">
        <v>257</v>
      </c>
      <c r="G8422" s="33">
        <v>223965.32</v>
      </c>
      <c r="H8422" s="33">
        <v>223965.32</v>
      </c>
      <c r="I8422" s="33">
        <v>6102</v>
      </c>
      <c r="J8422" s="33">
        <v>476</v>
      </c>
      <c r="K8422" s="33">
        <v>7300</v>
      </c>
      <c r="L8422" s="33">
        <v>1</v>
      </c>
      <c r="M8422" s="33">
        <v>1</v>
      </c>
      <c r="N8422" s="33">
        <v>208991.04</v>
      </c>
      <c r="O8422" s="33">
        <v>1352.9</v>
      </c>
      <c r="P8422" s="33">
        <v>2421</v>
      </c>
    </row>
    <row r="8423" spans="1:16">
      <c r="A8423" s="27" t="s">
        <v>1215</v>
      </c>
      <c r="B8423" s="31">
        <v>202411</v>
      </c>
      <c r="C8423" s="27" t="s">
        <v>141</v>
      </c>
      <c r="D8423" s="27" t="s">
        <v>211</v>
      </c>
      <c r="E8423" s="27" t="s">
        <v>34</v>
      </c>
      <c r="F8423" s="27" t="s">
        <v>257</v>
      </c>
      <c r="G8423" s="33">
        <v>264351.25</v>
      </c>
      <c r="H8423" s="33">
        <v>264351.25</v>
      </c>
      <c r="I8423" s="33">
        <v>6434</v>
      </c>
      <c r="J8423" s="33">
        <v>430</v>
      </c>
      <c r="K8423" s="33">
        <v>7300</v>
      </c>
      <c r="L8423" s="33">
        <v>1</v>
      </c>
      <c r="M8423" s="33">
        <v>1</v>
      </c>
      <c r="N8423" s="33">
        <v>253317.16</v>
      </c>
      <c r="O8423" s="33">
        <v>1499.8</v>
      </c>
      <c r="P8423" s="33">
        <v>2776</v>
      </c>
    </row>
    <row r="8424" spans="1:16">
      <c r="A8424" s="27" t="s">
        <v>1215</v>
      </c>
      <c r="B8424" s="31">
        <v>202412</v>
      </c>
      <c r="C8424" s="27" t="s">
        <v>141</v>
      </c>
      <c r="D8424" s="27" t="s">
        <v>211</v>
      </c>
      <c r="E8424" s="27" t="s">
        <v>34</v>
      </c>
      <c r="F8424" s="27" t="s">
        <v>257</v>
      </c>
      <c r="G8424" s="33">
        <v>317162.18</v>
      </c>
      <c r="H8424" s="33">
        <v>317162.18</v>
      </c>
      <c r="I8424" s="33">
        <v>7966</v>
      </c>
      <c r="J8424" s="33">
        <v>575</v>
      </c>
      <c r="K8424" s="33">
        <v>7300</v>
      </c>
      <c r="L8424" s="33">
        <v>1</v>
      </c>
      <c r="M8424" s="33">
        <v>1</v>
      </c>
      <c r="N8424" s="33">
        <v>292067.84</v>
      </c>
      <c r="O8424" s="33">
        <v>1857.7</v>
      </c>
      <c r="P8424" s="33">
        <v>3202</v>
      </c>
    </row>
    <row r="8425" spans="1:16">
      <c r="A8425" s="27" t="s">
        <v>1215</v>
      </c>
      <c r="B8425" s="31">
        <v>202501</v>
      </c>
      <c r="C8425" s="27" t="s">
        <v>141</v>
      </c>
      <c r="D8425" s="27" t="s">
        <v>211</v>
      </c>
      <c r="E8425" s="27" t="s">
        <v>34</v>
      </c>
      <c r="F8425" s="27" t="s">
        <v>257</v>
      </c>
      <c r="G8425" s="33">
        <v>191186.24</v>
      </c>
      <c r="H8425" s="33">
        <v>191186.24</v>
      </c>
      <c r="I8425" s="33">
        <v>4904</v>
      </c>
      <c r="J8425" s="33">
        <v>339</v>
      </c>
      <c r="K8425" s="33">
        <v>7300</v>
      </c>
      <c r="L8425" s="33">
        <v>1</v>
      </c>
      <c r="M8425" s="33">
        <v>1</v>
      </c>
      <c r="N8425" s="33">
        <v>149100.94</v>
      </c>
      <c r="O8425" s="33">
        <v>1078.1</v>
      </c>
      <c r="P8425" s="33">
        <v>2019</v>
      </c>
    </row>
    <row r="8426" spans="1:16">
      <c r="A8426" s="27" t="s">
        <v>1215</v>
      </c>
      <c r="B8426" s="31">
        <v>202502</v>
      </c>
      <c r="C8426" s="27" t="s">
        <v>141</v>
      </c>
      <c r="D8426" s="27" t="s">
        <v>211</v>
      </c>
      <c r="E8426" s="27" t="s">
        <v>34</v>
      </c>
      <c r="F8426" s="27" t="s">
        <v>257</v>
      </c>
      <c r="G8426" s="33">
        <v>174247.38</v>
      </c>
      <c r="H8426" s="33">
        <v>174247.38</v>
      </c>
      <c r="I8426" s="33">
        <v>4152</v>
      </c>
      <c r="J8426" s="33">
        <v>285</v>
      </c>
      <c r="K8426" s="33">
        <v>7300</v>
      </c>
      <c r="L8426" s="33">
        <v>1</v>
      </c>
      <c r="M8426" s="33">
        <v>1</v>
      </c>
      <c r="N8426" s="33">
        <v>154287.97</v>
      </c>
      <c r="O8426" s="33">
        <v>944.5</v>
      </c>
      <c r="P8426" s="33">
        <v>1703</v>
      </c>
    </row>
    <row r="8427" spans="1:16">
      <c r="A8427" s="27" t="s">
        <v>1215</v>
      </c>
      <c r="B8427" s="31">
        <v>202503</v>
      </c>
      <c r="C8427" s="27" t="s">
        <v>141</v>
      </c>
      <c r="D8427" s="27" t="s">
        <v>211</v>
      </c>
      <c r="E8427" s="27" t="s">
        <v>34</v>
      </c>
      <c r="F8427" s="27" t="s">
        <v>257</v>
      </c>
      <c r="G8427" s="33">
        <v>208040.57</v>
      </c>
      <c r="H8427" s="33">
        <v>208040.57</v>
      </c>
      <c r="I8427" s="33">
        <v>5172</v>
      </c>
      <c r="J8427" s="33">
        <v>350</v>
      </c>
      <c r="K8427" s="33">
        <v>7300</v>
      </c>
      <c r="L8427" s="33">
        <v>1</v>
      </c>
      <c r="M8427" s="33">
        <v>1</v>
      </c>
      <c r="N8427" s="33">
        <v>193125.96</v>
      </c>
      <c r="O8427" s="33">
        <v>1155.9</v>
      </c>
      <c r="P8427" s="33">
        <v>2113</v>
      </c>
    </row>
    <row r="8428" spans="1:16">
      <c r="A8428" s="27" t="s">
        <v>1215</v>
      </c>
      <c r="B8428" s="31">
        <v>202504</v>
      </c>
      <c r="C8428" s="27" t="s">
        <v>141</v>
      </c>
      <c r="D8428" s="27" t="s">
        <v>211</v>
      </c>
      <c r="E8428" s="27" t="s">
        <v>34</v>
      </c>
      <c r="F8428" s="27" t="s">
        <v>257</v>
      </c>
      <c r="G8428" s="33">
        <v>267710.79</v>
      </c>
      <c r="H8428" s="33">
        <v>267710.79</v>
      </c>
      <c r="I8428" s="33">
        <v>6735</v>
      </c>
      <c r="J8428" s="33">
        <v>423</v>
      </c>
      <c r="K8428" s="33">
        <v>7300</v>
      </c>
      <c r="L8428" s="33">
        <v>1</v>
      </c>
      <c r="M8428" s="33">
        <v>1</v>
      </c>
      <c r="N8428" s="33">
        <v>228259.61</v>
      </c>
      <c r="O8428" s="33">
        <v>1445.1</v>
      </c>
      <c r="P8428" s="33">
        <v>2852</v>
      </c>
    </row>
    <row r="8429" spans="1:16">
      <c r="A8429" s="27" t="s">
        <v>1215</v>
      </c>
      <c r="B8429" s="31">
        <v>202505</v>
      </c>
      <c r="C8429" s="27" t="s">
        <v>141</v>
      </c>
      <c r="D8429" s="27" t="s">
        <v>211</v>
      </c>
      <c r="E8429" s="27" t="s">
        <v>34</v>
      </c>
      <c r="F8429" s="27" t="s">
        <v>257</v>
      </c>
      <c r="G8429" s="33">
        <v>286249.65</v>
      </c>
      <c r="H8429" s="33">
        <v>286249.65</v>
      </c>
      <c r="I8429" s="33">
        <v>7853</v>
      </c>
      <c r="J8429" s="33">
        <v>517</v>
      </c>
      <c r="K8429" s="33">
        <v>7300</v>
      </c>
      <c r="L8429" s="33">
        <v>1</v>
      </c>
      <c r="M8429" s="33">
        <v>1</v>
      </c>
      <c r="N8429" s="33">
        <v>251096</v>
      </c>
      <c r="O8429" s="33">
        <v>1681.7</v>
      </c>
      <c r="P8429" s="33">
        <v>3049</v>
      </c>
    </row>
    <row r="8430" spans="1:16">
      <c r="A8430" s="27" t="s">
        <v>1215</v>
      </c>
      <c r="B8430" s="31">
        <v>202506</v>
      </c>
      <c r="C8430" s="27" t="s">
        <v>141</v>
      </c>
      <c r="D8430" s="27" t="s">
        <v>211</v>
      </c>
      <c r="E8430" s="27" t="s">
        <v>34</v>
      </c>
      <c r="F8430" s="27" t="s">
        <v>257</v>
      </c>
      <c r="G8430" s="33">
        <v>277559.94</v>
      </c>
      <c r="H8430" s="33">
        <v>277559.94</v>
      </c>
      <c r="I8430" s="33">
        <v>6825</v>
      </c>
      <c r="J8430" s="33">
        <v>569</v>
      </c>
      <c r="K8430" s="33">
        <v>7300</v>
      </c>
      <c r="L8430" s="33">
        <v>1</v>
      </c>
      <c r="M8430" s="33">
        <v>1</v>
      </c>
      <c r="N8430" s="33">
        <v>246381.51</v>
      </c>
      <c r="O8430" s="33">
        <v>1426.5</v>
      </c>
      <c r="P8430" s="33">
        <v>2844</v>
      </c>
    </row>
    <row r="8431" spans="1:16">
      <c r="A8431" s="27" t="s">
        <v>1215</v>
      </c>
      <c r="B8431" s="31">
        <v>202507</v>
      </c>
      <c r="C8431" s="27" t="s">
        <v>141</v>
      </c>
      <c r="D8431" s="27" t="s">
        <v>211</v>
      </c>
      <c r="E8431" s="27" t="s">
        <v>34</v>
      </c>
      <c r="F8431" s="27" t="s">
        <v>257</v>
      </c>
      <c r="G8431" s="33">
        <v>250384.14</v>
      </c>
      <c r="H8431" s="33">
        <v>250384.14</v>
      </c>
      <c r="I8431" s="33">
        <v>5926</v>
      </c>
      <c r="J8431" s="33">
        <v>499</v>
      </c>
      <c r="K8431" s="33">
        <v>7300</v>
      </c>
      <c r="L8431" s="33">
        <v>1</v>
      </c>
      <c r="M8431" s="33">
        <v>1</v>
      </c>
      <c r="N8431" s="33">
        <v>220020.38</v>
      </c>
      <c r="O8431" s="33">
        <v>1478.5</v>
      </c>
      <c r="P8431" s="33">
        <v>2473</v>
      </c>
    </row>
    <row r="8432" spans="1:16">
      <c r="A8432" s="27" t="s">
        <v>1215</v>
      </c>
      <c r="B8432" s="31">
        <v>202508</v>
      </c>
      <c r="C8432" s="27" t="s">
        <v>141</v>
      </c>
      <c r="D8432" s="27" t="s">
        <v>211</v>
      </c>
      <c r="E8432" s="27" t="s">
        <v>34</v>
      </c>
      <c r="F8432" s="27" t="s">
        <v>257</v>
      </c>
      <c r="G8432" s="33">
        <v>243303.18</v>
      </c>
      <c r="H8432" s="33">
        <v>243303.18</v>
      </c>
      <c r="I8432" s="33">
        <v>6536</v>
      </c>
      <c r="J8432" s="33">
        <v>536</v>
      </c>
      <c r="K8432" s="33">
        <v>7300</v>
      </c>
      <c r="L8432" s="33">
        <v>1</v>
      </c>
      <c r="M8432" s="33">
        <v>1</v>
      </c>
      <c r="N8432" s="33">
        <v>212834.14</v>
      </c>
      <c r="O8432" s="33">
        <v>1559.7</v>
      </c>
      <c r="P8432" s="33">
        <v>2522</v>
      </c>
    </row>
    <row r="8433" spans="1:16">
      <c r="A8433" s="27" t="s">
        <v>1215</v>
      </c>
      <c r="B8433" s="31">
        <v>202509</v>
      </c>
      <c r="C8433" s="27" t="s">
        <v>141</v>
      </c>
      <c r="D8433" s="27" t="s">
        <v>211</v>
      </c>
      <c r="E8433" s="27" t="s">
        <v>34</v>
      </c>
      <c r="F8433" s="27" t="s">
        <v>257</v>
      </c>
      <c r="G8433" s="33">
        <v>226715.27</v>
      </c>
      <c r="H8433" s="33">
        <v>226715.27</v>
      </c>
      <c r="I8433" s="33">
        <v>5457</v>
      </c>
      <c r="J8433" s="33">
        <v>451</v>
      </c>
      <c r="K8433" s="33">
        <v>7300</v>
      </c>
      <c r="L8433" s="33">
        <v>1</v>
      </c>
      <c r="M8433" s="33">
        <v>1</v>
      </c>
      <c r="N8433" s="33">
        <v>205539.62</v>
      </c>
      <c r="O8433" s="33">
        <v>1351</v>
      </c>
      <c r="P8433" s="33">
        <v>2236</v>
      </c>
    </row>
    <row r="8434" spans="1:16">
      <c r="A8434" s="27" t="s">
        <v>1215</v>
      </c>
      <c r="B8434" s="31">
        <v>202510</v>
      </c>
      <c r="C8434" s="27" t="s">
        <v>141</v>
      </c>
      <c r="D8434" s="27" t="s">
        <v>211</v>
      </c>
      <c r="E8434" s="27" t="s">
        <v>34</v>
      </c>
      <c r="F8434" s="27" t="s">
        <v>257</v>
      </c>
      <c r="G8434" s="33">
        <v>265175.04</v>
      </c>
      <c r="H8434" s="33">
        <v>265175.04</v>
      </c>
      <c r="I8434" s="33">
        <v>6285</v>
      </c>
      <c r="J8434" s="33">
        <v>469</v>
      </c>
      <c r="K8434" s="33">
        <v>7300</v>
      </c>
      <c r="L8434" s="33">
        <v>1</v>
      </c>
      <c r="M8434" s="33">
        <v>1</v>
      </c>
      <c r="N8434" s="33">
        <v>226755.28</v>
      </c>
      <c r="O8434" s="33">
        <v>1398.6</v>
      </c>
      <c r="P8434" s="33">
        <v>2575</v>
      </c>
    </row>
    <row r="8435" spans="1:16">
      <c r="A8435" s="27" t="s">
        <v>1215</v>
      </c>
      <c r="B8435" s="31">
        <v>202511</v>
      </c>
      <c r="C8435" s="27" t="s">
        <v>141</v>
      </c>
      <c r="D8435" s="27" t="s">
        <v>211</v>
      </c>
      <c r="E8435" s="27" t="s">
        <v>34</v>
      </c>
      <c r="F8435" s="27" t="s">
        <v>257</v>
      </c>
      <c r="G8435" s="33">
        <v>314951.28</v>
      </c>
      <c r="H8435" s="33">
        <v>314951.28</v>
      </c>
      <c r="I8435" s="33">
        <v>7591</v>
      </c>
      <c r="J8435" s="33">
        <v>538</v>
      </c>
      <c r="K8435" s="33">
        <v>7300</v>
      </c>
      <c r="L8435" s="33">
        <v>1</v>
      </c>
      <c r="M8435" s="33">
        <v>1</v>
      </c>
      <c r="N8435" s="33">
        <v>274849.11</v>
      </c>
      <c r="O8435" s="33">
        <v>1657.8</v>
      </c>
      <c r="P8435" s="33">
        <v>3126</v>
      </c>
    </row>
    <row r="8436" spans="1:16">
      <c r="A8436" s="27" t="s">
        <v>1215</v>
      </c>
      <c r="B8436" s="31">
        <v>202512</v>
      </c>
      <c r="C8436" s="27" t="s">
        <v>141</v>
      </c>
      <c r="D8436" s="27" t="s">
        <v>211</v>
      </c>
      <c r="E8436" s="27" t="s">
        <v>34</v>
      </c>
      <c r="F8436" s="27" t="s">
        <v>257</v>
      </c>
      <c r="G8436" s="33">
        <v>364874.27</v>
      </c>
      <c r="H8436" s="33">
        <v>364874.27</v>
      </c>
      <c r="I8436" s="33">
        <v>8938</v>
      </c>
      <c r="J8436" s="33">
        <v>713</v>
      </c>
      <c r="K8436" s="33">
        <v>7300</v>
      </c>
      <c r="L8436" s="33">
        <v>1</v>
      </c>
      <c r="M8436" s="33">
        <v>1</v>
      </c>
      <c r="N8436" s="33">
        <v>316893.61</v>
      </c>
      <c r="O8436" s="33">
        <v>2051.7</v>
      </c>
      <c r="P8436" s="33">
        <v>3766</v>
      </c>
    </row>
    <row r="8437" spans="1:16">
      <c r="A8437" s="27" t="s">
        <v>1215</v>
      </c>
      <c r="B8437" s="31">
        <v>202601</v>
      </c>
      <c r="C8437" s="27" t="s">
        <v>141</v>
      </c>
      <c r="D8437" s="27" t="s">
        <v>211</v>
      </c>
      <c r="E8437" s="27" t="s">
        <v>34</v>
      </c>
      <c r="F8437" s="27" t="s">
        <v>257</v>
      </c>
      <c r="G8437" s="33">
        <v>176042.68</v>
      </c>
      <c r="H8437" s="33">
        <v>176042.68</v>
      </c>
      <c r="I8437" s="33">
        <v>4344</v>
      </c>
      <c r="J8437" s="33">
        <v>359</v>
      </c>
      <c r="K8437" s="33">
        <v>7300</v>
      </c>
      <c r="L8437" s="33">
        <v>1</v>
      </c>
      <c r="M8437" s="33">
        <v>1</v>
      </c>
      <c r="N8437" s="33">
        <v>161774.52</v>
      </c>
      <c r="O8437" s="33">
        <v>883.3</v>
      </c>
      <c r="P8437" s="33">
        <v>1786</v>
      </c>
    </row>
    <row r="8438" spans="1:16">
      <c r="A8438" s="27" t="s">
        <v>1215</v>
      </c>
      <c r="B8438" s="31">
        <v>202602</v>
      </c>
      <c r="C8438" s="27" t="s">
        <v>141</v>
      </c>
      <c r="D8438" s="27" t="s">
        <v>211</v>
      </c>
      <c r="E8438" s="27" t="s">
        <v>34</v>
      </c>
      <c r="F8438" s="27" t="s">
        <v>257</v>
      </c>
      <c r="G8438" s="33">
        <v>186012.99</v>
      </c>
      <c r="H8438" s="33">
        <v>186012.99</v>
      </c>
      <c r="I8438" s="33">
        <v>4787</v>
      </c>
      <c r="J8438" s="33">
        <v>308</v>
      </c>
      <c r="K8438" s="33">
        <v>7300</v>
      </c>
      <c r="L8438" s="33">
        <v>1</v>
      </c>
      <c r="M8438" s="33">
        <v>1</v>
      </c>
      <c r="N8438" s="33">
        <v>167402.45</v>
      </c>
      <c r="O8438" s="33">
        <v>1056.4</v>
      </c>
      <c r="P8438" s="33">
        <v>1984</v>
      </c>
    </row>
    <row r="8439" spans="1:16">
      <c r="A8439" s="27" t="s">
        <v>1215</v>
      </c>
      <c r="B8439" s="31">
        <v>202603</v>
      </c>
      <c r="C8439" s="27" t="s">
        <v>141</v>
      </c>
      <c r="D8439" s="27" t="s">
        <v>211</v>
      </c>
      <c r="E8439" s="27" t="s">
        <v>34</v>
      </c>
      <c r="F8439" s="27" t="s">
        <v>257</v>
      </c>
      <c r="G8439" s="33">
        <v>225491.25</v>
      </c>
      <c r="H8439" s="33">
        <v>225491.25</v>
      </c>
      <c r="I8439" s="33">
        <v>5510</v>
      </c>
      <c r="J8439" s="33">
        <v>433</v>
      </c>
      <c r="K8439" s="33">
        <v>7300</v>
      </c>
      <c r="L8439" s="33">
        <v>1</v>
      </c>
      <c r="M8439" s="33">
        <v>1</v>
      </c>
      <c r="N8439" s="33">
        <v>209541.67</v>
      </c>
      <c r="O8439" s="33">
        <v>1143.4</v>
      </c>
      <c r="P8439" s="33">
        <v>2263</v>
      </c>
    </row>
    <row r="8440" spans="1:16">
      <c r="A8440" s="27" t="s">
        <v>1215</v>
      </c>
      <c r="B8440" s="31">
        <v>202604</v>
      </c>
      <c r="C8440" s="27" t="s">
        <v>141</v>
      </c>
      <c r="D8440" s="27" t="s">
        <v>211</v>
      </c>
      <c r="E8440" s="27" t="s">
        <v>34</v>
      </c>
      <c r="F8440" s="27" t="s">
        <v>257</v>
      </c>
      <c r="G8440" s="33">
        <v>263448.62</v>
      </c>
      <c r="H8440" s="33">
        <v>263448.62</v>
      </c>
      <c r="I8440" s="33">
        <v>6461</v>
      </c>
      <c r="J8440" s="33">
        <v>495</v>
      </c>
      <c r="K8440" s="33">
        <v>7300</v>
      </c>
      <c r="L8440" s="33">
        <v>1</v>
      </c>
      <c r="M8440" s="33">
        <v>1</v>
      </c>
      <c r="N8440" s="33">
        <v>247661.67</v>
      </c>
      <c r="O8440" s="33">
        <v>1462.5</v>
      </c>
      <c r="P8440" s="33">
        <v>2590</v>
      </c>
    </row>
    <row r="8441" spans="1:16">
      <c r="A8441" s="27" t="s">
        <v>1215</v>
      </c>
      <c r="B8441" s="31">
        <v>202605</v>
      </c>
      <c r="C8441" s="27" t="s">
        <v>141</v>
      </c>
      <c r="D8441" s="27" t="s">
        <v>211</v>
      </c>
      <c r="E8441" s="27" t="s">
        <v>34</v>
      </c>
      <c r="F8441" s="27" t="s">
        <v>257</v>
      </c>
      <c r="G8441" s="33">
        <v>310529.66</v>
      </c>
      <c r="H8441" s="33">
        <v>310529.66</v>
      </c>
      <c r="I8441" s="33">
        <v>7717</v>
      </c>
      <c r="J8441" s="33">
        <v>676</v>
      </c>
      <c r="K8441" s="33">
        <v>7300</v>
      </c>
      <c r="L8441" s="33">
        <v>1</v>
      </c>
      <c r="M8441" s="33">
        <v>1</v>
      </c>
      <c r="N8441" s="33">
        <v>272439.16</v>
      </c>
      <c r="O8441" s="33">
        <v>1664.3</v>
      </c>
      <c r="P8441" s="33">
        <v>3132</v>
      </c>
    </row>
    <row r="8442" spans="1:16">
      <c r="A8442" s="27" t="s">
        <v>1215</v>
      </c>
      <c r="B8442" s="31">
        <v>202606</v>
      </c>
      <c r="C8442" s="27" t="s">
        <v>141</v>
      </c>
      <c r="D8442" s="27" t="s">
        <v>211</v>
      </c>
      <c r="E8442" s="27" t="s">
        <v>34</v>
      </c>
      <c r="F8442" s="27" t="s">
        <v>257</v>
      </c>
      <c r="G8442" s="33">
        <v>287748.17</v>
      </c>
      <c r="H8442" s="33">
        <v>287748.17</v>
      </c>
      <c r="I8442" s="33">
        <v>7667</v>
      </c>
      <c r="J8442" s="33">
        <v>547</v>
      </c>
      <c r="K8442" s="33">
        <v>7300</v>
      </c>
      <c r="L8442" s="33">
        <v>1</v>
      </c>
      <c r="M8442" s="33">
        <v>1</v>
      </c>
      <c r="N8442" s="33">
        <v>267323.93</v>
      </c>
      <c r="O8442" s="33">
        <v>1689.2</v>
      </c>
      <c r="P8442" s="33">
        <v>3056</v>
      </c>
    </row>
    <row r="8443" spans="1:16">
      <c r="A8443" s="27" t="s">
        <v>1215</v>
      </c>
      <c r="B8443" s="31">
        <v>202607</v>
      </c>
      <c r="C8443" s="27" t="s">
        <v>141</v>
      </c>
      <c r="D8443" s="27" t="s">
        <v>211</v>
      </c>
      <c r="E8443" s="27" t="s">
        <v>34</v>
      </c>
      <c r="F8443" s="27" t="s">
        <v>257</v>
      </c>
      <c r="G8443" s="33">
        <v>272527.97</v>
      </c>
      <c r="H8443" s="33">
        <v>272527.97</v>
      </c>
      <c r="I8443" s="33">
        <v>6557</v>
      </c>
      <c r="J8443" s="33">
        <v>476</v>
      </c>
      <c r="K8443" s="33">
        <v>7300</v>
      </c>
      <c r="L8443" s="33">
        <v>1</v>
      </c>
      <c r="M8443" s="33">
        <v>1</v>
      </c>
      <c r="N8443" s="33">
        <v>238722.11</v>
      </c>
      <c r="O8443" s="33">
        <v>1508.5</v>
      </c>
      <c r="P8443" s="33">
        <v>2742</v>
      </c>
    </row>
    <row r="8444" spans="1:16">
      <c r="A8444" s="27" t="s">
        <v>1217</v>
      </c>
      <c r="B8444" s="31">
        <v>202408</v>
      </c>
      <c r="C8444" s="27" t="s">
        <v>141</v>
      </c>
      <c r="D8444" s="27" t="s">
        <v>211</v>
      </c>
      <c r="E8444" s="27" t="s">
        <v>34</v>
      </c>
      <c r="F8444" s="27" t="s">
        <v>262</v>
      </c>
      <c r="G8444" s="33">
        <v>115657.75</v>
      </c>
      <c r="H8444" s="33">
        <v>115657.75</v>
      </c>
      <c r="I8444" s="33">
        <v>5851</v>
      </c>
      <c r="J8444" s="33">
        <v>248</v>
      </c>
      <c r="K8444" s="33">
        <v>5500</v>
      </c>
      <c r="L8444" s="33">
        <v>1</v>
      </c>
      <c r="M8444" s="33">
        <v>1</v>
      </c>
      <c r="N8444" s="33">
        <v>136355.11</v>
      </c>
      <c r="O8444" s="33">
        <v>745.3</v>
      </c>
      <c r="P8444" s="33">
        <v>1932</v>
      </c>
    </row>
    <row r="8445" spans="1:16">
      <c r="A8445" s="27" t="s">
        <v>1217</v>
      </c>
      <c r="B8445" s="31">
        <v>202409</v>
      </c>
      <c r="C8445" s="27" t="s">
        <v>141</v>
      </c>
      <c r="D8445" s="27" t="s">
        <v>211</v>
      </c>
      <c r="E8445" s="27" t="s">
        <v>34</v>
      </c>
      <c r="F8445" s="27" t="s">
        <v>262</v>
      </c>
      <c r="G8445" s="33">
        <v>107868.65</v>
      </c>
      <c r="H8445" s="33">
        <v>107868.65</v>
      </c>
      <c r="I8445" s="33">
        <v>5154</v>
      </c>
      <c r="J8445" s="33">
        <v>259</v>
      </c>
      <c r="K8445" s="33">
        <v>5500</v>
      </c>
      <c r="L8445" s="33">
        <v>1</v>
      </c>
      <c r="M8445" s="33">
        <v>1</v>
      </c>
      <c r="N8445" s="33">
        <v>131681.78</v>
      </c>
      <c r="O8445" s="33">
        <v>663</v>
      </c>
      <c r="P8445" s="33">
        <v>1672</v>
      </c>
    </row>
    <row r="8446" spans="1:16">
      <c r="A8446" s="27" t="s">
        <v>1217</v>
      </c>
      <c r="B8446" s="31">
        <v>202410</v>
      </c>
      <c r="C8446" s="27" t="s">
        <v>141</v>
      </c>
      <c r="D8446" s="27" t="s">
        <v>211</v>
      </c>
      <c r="E8446" s="27" t="s">
        <v>34</v>
      </c>
      <c r="F8446" s="27" t="s">
        <v>262</v>
      </c>
      <c r="G8446" s="33">
        <v>126055.78</v>
      </c>
      <c r="H8446" s="33">
        <v>126055.78</v>
      </c>
      <c r="I8446" s="33">
        <v>6677</v>
      </c>
      <c r="J8446" s="33">
        <v>361</v>
      </c>
      <c r="K8446" s="33">
        <v>5500</v>
      </c>
      <c r="L8446" s="33">
        <v>1</v>
      </c>
      <c r="M8446" s="33">
        <v>1</v>
      </c>
      <c r="N8446" s="33">
        <v>145273.88</v>
      </c>
      <c r="O8446" s="33">
        <v>704.2</v>
      </c>
      <c r="P8446" s="33">
        <v>2119</v>
      </c>
    </row>
    <row r="8447" spans="1:16">
      <c r="A8447" s="27" t="s">
        <v>1217</v>
      </c>
      <c r="B8447" s="31">
        <v>202411</v>
      </c>
      <c r="C8447" s="27" t="s">
        <v>141</v>
      </c>
      <c r="D8447" s="27" t="s">
        <v>211</v>
      </c>
      <c r="E8447" s="27" t="s">
        <v>34</v>
      </c>
      <c r="F8447" s="27" t="s">
        <v>262</v>
      </c>
      <c r="G8447" s="33">
        <v>150578.74</v>
      </c>
      <c r="H8447" s="33">
        <v>150578.74</v>
      </c>
      <c r="I8447" s="33">
        <v>7580</v>
      </c>
      <c r="J8447" s="33">
        <v>380</v>
      </c>
      <c r="K8447" s="33">
        <v>5500</v>
      </c>
      <c r="L8447" s="33">
        <v>1</v>
      </c>
      <c r="M8447" s="33">
        <v>1</v>
      </c>
      <c r="N8447" s="33">
        <v>176085.85</v>
      </c>
      <c r="O8447" s="33">
        <v>920.3</v>
      </c>
      <c r="P8447" s="33">
        <v>2428</v>
      </c>
    </row>
    <row r="8448" spans="1:16">
      <c r="A8448" s="27" t="s">
        <v>1217</v>
      </c>
      <c r="B8448" s="31">
        <v>202412</v>
      </c>
      <c r="C8448" s="27" t="s">
        <v>141</v>
      </c>
      <c r="D8448" s="27" t="s">
        <v>211</v>
      </c>
      <c r="E8448" s="27" t="s">
        <v>34</v>
      </c>
      <c r="F8448" s="27" t="s">
        <v>262</v>
      </c>
      <c r="G8448" s="33">
        <v>160684.66</v>
      </c>
      <c r="H8448" s="33">
        <v>160684.66</v>
      </c>
      <c r="I8448" s="33">
        <v>8043</v>
      </c>
      <c r="J8448" s="33">
        <v>357</v>
      </c>
      <c r="K8448" s="33">
        <v>5500</v>
      </c>
      <c r="L8448" s="33">
        <v>1</v>
      </c>
      <c r="M8448" s="33">
        <v>1</v>
      </c>
      <c r="N8448" s="33">
        <v>203022.24</v>
      </c>
      <c r="O8448" s="33">
        <v>980.7</v>
      </c>
      <c r="P8448" s="33">
        <v>2672</v>
      </c>
    </row>
    <row r="8449" spans="1:16">
      <c r="A8449" s="27" t="s">
        <v>1217</v>
      </c>
      <c r="B8449" s="31">
        <v>202501</v>
      </c>
      <c r="C8449" s="27" t="s">
        <v>141</v>
      </c>
      <c r="D8449" s="27" t="s">
        <v>211</v>
      </c>
      <c r="E8449" s="27" t="s">
        <v>34</v>
      </c>
      <c r="F8449" s="27" t="s">
        <v>262</v>
      </c>
      <c r="G8449" s="33">
        <v>86789.5</v>
      </c>
      <c r="H8449" s="33">
        <v>86789.5</v>
      </c>
      <c r="I8449" s="33">
        <v>4557</v>
      </c>
      <c r="J8449" s="33">
        <v>248</v>
      </c>
      <c r="K8449" s="33">
        <v>5500</v>
      </c>
      <c r="L8449" s="33">
        <v>1</v>
      </c>
      <c r="M8449" s="33">
        <v>1</v>
      </c>
      <c r="N8449" s="33">
        <v>103643.06</v>
      </c>
      <c r="O8449" s="33">
        <v>536.4</v>
      </c>
      <c r="P8449" s="33">
        <v>1411</v>
      </c>
    </row>
    <row r="8450" spans="1:16">
      <c r="A8450" s="27" t="s">
        <v>1217</v>
      </c>
      <c r="B8450" s="31">
        <v>202502</v>
      </c>
      <c r="C8450" s="27" t="s">
        <v>141</v>
      </c>
      <c r="D8450" s="27" t="s">
        <v>211</v>
      </c>
      <c r="E8450" s="27" t="s">
        <v>34</v>
      </c>
      <c r="F8450" s="27" t="s">
        <v>262</v>
      </c>
      <c r="G8450" s="33">
        <v>80736.99000000001</v>
      </c>
      <c r="H8450" s="33">
        <v>80736.99000000001</v>
      </c>
      <c r="I8450" s="33">
        <v>4359</v>
      </c>
      <c r="J8450" s="33">
        <v>243</v>
      </c>
      <c r="K8450" s="33">
        <v>5500</v>
      </c>
      <c r="L8450" s="33">
        <v>1</v>
      </c>
      <c r="M8450" s="33">
        <v>1</v>
      </c>
      <c r="N8450" s="33">
        <v>107248.68</v>
      </c>
      <c r="O8450" s="33">
        <v>510.8</v>
      </c>
      <c r="P8450" s="33">
        <v>1294</v>
      </c>
    </row>
    <row r="8451" spans="1:16">
      <c r="A8451" s="27" t="s">
        <v>1217</v>
      </c>
      <c r="B8451" s="31">
        <v>202503</v>
      </c>
      <c r="C8451" s="27" t="s">
        <v>141</v>
      </c>
      <c r="D8451" s="27" t="s">
        <v>211</v>
      </c>
      <c r="E8451" s="27" t="s">
        <v>34</v>
      </c>
      <c r="F8451" s="27" t="s">
        <v>262</v>
      </c>
      <c r="G8451" s="33">
        <v>114594.98</v>
      </c>
      <c r="H8451" s="33">
        <v>114594.98</v>
      </c>
      <c r="I8451" s="33">
        <v>5720</v>
      </c>
      <c r="J8451" s="33">
        <v>283</v>
      </c>
      <c r="K8451" s="33">
        <v>5500</v>
      </c>
      <c r="L8451" s="33">
        <v>1</v>
      </c>
      <c r="M8451" s="33">
        <v>1</v>
      </c>
      <c r="N8451" s="33">
        <v>134245.74</v>
      </c>
      <c r="O8451" s="33">
        <v>700.7</v>
      </c>
      <c r="P8451" s="33">
        <v>1842</v>
      </c>
    </row>
    <row r="8452" spans="1:16">
      <c r="A8452" s="27" t="s">
        <v>1217</v>
      </c>
      <c r="B8452" s="31">
        <v>202504</v>
      </c>
      <c r="C8452" s="27" t="s">
        <v>141</v>
      </c>
      <c r="D8452" s="27" t="s">
        <v>211</v>
      </c>
      <c r="E8452" s="27" t="s">
        <v>34</v>
      </c>
      <c r="F8452" s="27" t="s">
        <v>262</v>
      </c>
      <c r="G8452" s="33">
        <v>128705.5</v>
      </c>
      <c r="H8452" s="33">
        <v>128705.5</v>
      </c>
      <c r="I8452" s="33">
        <v>6628</v>
      </c>
      <c r="J8452" s="33">
        <v>367</v>
      </c>
      <c r="K8452" s="33">
        <v>5500</v>
      </c>
      <c r="L8452" s="33">
        <v>1</v>
      </c>
      <c r="M8452" s="33">
        <v>1</v>
      </c>
      <c r="N8452" s="33">
        <v>158667.85</v>
      </c>
      <c r="O8452" s="33">
        <v>754.4</v>
      </c>
      <c r="P8452" s="33">
        <v>2144</v>
      </c>
    </row>
    <row r="8453" spans="1:16">
      <c r="A8453" s="27" t="s">
        <v>1217</v>
      </c>
      <c r="B8453" s="31">
        <v>202505</v>
      </c>
      <c r="C8453" s="27" t="s">
        <v>141</v>
      </c>
      <c r="D8453" s="27" t="s">
        <v>211</v>
      </c>
      <c r="E8453" s="27" t="s">
        <v>34</v>
      </c>
      <c r="F8453" s="27" t="s">
        <v>262</v>
      </c>
      <c r="G8453" s="33">
        <v>131831.23</v>
      </c>
      <c r="H8453" s="33">
        <v>131831.23</v>
      </c>
      <c r="I8453" s="33">
        <v>6646</v>
      </c>
      <c r="J8453" s="33">
        <v>339</v>
      </c>
      <c r="K8453" s="33">
        <v>5500</v>
      </c>
      <c r="L8453" s="33">
        <v>1</v>
      </c>
      <c r="M8453" s="33">
        <v>1</v>
      </c>
      <c r="N8453" s="33">
        <v>174541.88</v>
      </c>
      <c r="O8453" s="33">
        <v>746.4</v>
      </c>
      <c r="P8453" s="33">
        <v>2131</v>
      </c>
    </row>
    <row r="8454" spans="1:16">
      <c r="A8454" s="27" t="s">
        <v>1217</v>
      </c>
      <c r="B8454" s="31">
        <v>202506</v>
      </c>
      <c r="C8454" s="27" t="s">
        <v>141</v>
      </c>
      <c r="D8454" s="27" t="s">
        <v>211</v>
      </c>
      <c r="E8454" s="27" t="s">
        <v>34</v>
      </c>
      <c r="F8454" s="27" t="s">
        <v>262</v>
      </c>
      <c r="G8454" s="33">
        <v>143104.66</v>
      </c>
      <c r="H8454" s="33">
        <v>143104.66</v>
      </c>
      <c r="I8454" s="33">
        <v>6893</v>
      </c>
      <c r="J8454" s="33">
        <v>374</v>
      </c>
      <c r="K8454" s="33">
        <v>5500</v>
      </c>
      <c r="L8454" s="33">
        <v>1</v>
      </c>
      <c r="M8454" s="33">
        <v>1</v>
      </c>
      <c r="N8454" s="33">
        <v>171264.74</v>
      </c>
      <c r="O8454" s="33">
        <v>784.5</v>
      </c>
      <c r="P8454" s="33">
        <v>2283</v>
      </c>
    </row>
    <row r="8455" spans="1:16">
      <c r="A8455" s="27" t="s">
        <v>1217</v>
      </c>
      <c r="B8455" s="31">
        <v>202507</v>
      </c>
      <c r="C8455" s="27" t="s">
        <v>141</v>
      </c>
      <c r="D8455" s="27" t="s">
        <v>211</v>
      </c>
      <c r="E8455" s="27" t="s">
        <v>34</v>
      </c>
      <c r="F8455" s="27" t="s">
        <v>262</v>
      </c>
      <c r="G8455" s="33">
        <v>129615.23</v>
      </c>
      <c r="H8455" s="33">
        <v>129615.23</v>
      </c>
      <c r="I8455" s="33">
        <v>6549</v>
      </c>
      <c r="J8455" s="33">
        <v>324</v>
      </c>
      <c r="K8455" s="33">
        <v>5500</v>
      </c>
      <c r="L8455" s="33">
        <v>1</v>
      </c>
      <c r="M8455" s="33">
        <v>1</v>
      </c>
      <c r="N8455" s="33">
        <v>152940.6</v>
      </c>
      <c r="O8455" s="33">
        <v>900.3</v>
      </c>
      <c r="P8455" s="33">
        <v>2092</v>
      </c>
    </row>
    <row r="8456" spans="1:16">
      <c r="A8456" s="27" t="s">
        <v>1217</v>
      </c>
      <c r="B8456" s="31">
        <v>202508</v>
      </c>
      <c r="C8456" s="27" t="s">
        <v>141</v>
      </c>
      <c r="D8456" s="27" t="s">
        <v>211</v>
      </c>
      <c r="E8456" s="27" t="s">
        <v>34</v>
      </c>
      <c r="F8456" s="27" t="s">
        <v>262</v>
      </c>
      <c r="G8456" s="33">
        <v>119490.45</v>
      </c>
      <c r="H8456" s="33">
        <v>119490.45</v>
      </c>
      <c r="I8456" s="33">
        <v>6627</v>
      </c>
      <c r="J8456" s="33">
        <v>397</v>
      </c>
      <c r="K8456" s="33">
        <v>5500</v>
      </c>
      <c r="L8456" s="33">
        <v>1</v>
      </c>
      <c r="M8456" s="33">
        <v>1</v>
      </c>
      <c r="N8456" s="33">
        <v>147945.3</v>
      </c>
      <c r="O8456" s="33">
        <v>814</v>
      </c>
      <c r="P8456" s="33">
        <v>2040</v>
      </c>
    </row>
    <row r="8457" spans="1:16">
      <c r="A8457" s="27" t="s">
        <v>1217</v>
      </c>
      <c r="B8457" s="31">
        <v>202509</v>
      </c>
      <c r="C8457" s="27" t="s">
        <v>141</v>
      </c>
      <c r="D8457" s="27" t="s">
        <v>211</v>
      </c>
      <c r="E8457" s="27" t="s">
        <v>34</v>
      </c>
      <c r="F8457" s="27" t="s">
        <v>262</v>
      </c>
      <c r="G8457" s="33">
        <v>118425.27</v>
      </c>
      <c r="H8457" s="33">
        <v>118425.27</v>
      </c>
      <c r="I8457" s="33">
        <v>5842</v>
      </c>
      <c r="J8457" s="33">
        <v>289</v>
      </c>
      <c r="K8457" s="33">
        <v>5500</v>
      </c>
      <c r="L8457" s="33">
        <v>1</v>
      </c>
      <c r="M8457" s="33">
        <v>1</v>
      </c>
      <c r="N8457" s="33">
        <v>142874.73</v>
      </c>
      <c r="O8457" s="33">
        <v>640.8</v>
      </c>
      <c r="P8457" s="33">
        <v>1913</v>
      </c>
    </row>
    <row r="8458" spans="1:16">
      <c r="A8458" s="27" t="s">
        <v>1217</v>
      </c>
      <c r="B8458" s="31">
        <v>202510</v>
      </c>
      <c r="C8458" s="27" t="s">
        <v>141</v>
      </c>
      <c r="D8458" s="27" t="s">
        <v>211</v>
      </c>
      <c r="E8458" s="27" t="s">
        <v>34</v>
      </c>
      <c r="F8458" s="27" t="s">
        <v>262</v>
      </c>
      <c r="G8458" s="33">
        <v>124725.51</v>
      </c>
      <c r="H8458" s="33">
        <v>124725.51</v>
      </c>
      <c r="I8458" s="33">
        <v>5718</v>
      </c>
      <c r="J8458" s="33">
        <v>280</v>
      </c>
      <c r="K8458" s="33">
        <v>5500</v>
      </c>
      <c r="L8458" s="33">
        <v>1</v>
      </c>
      <c r="M8458" s="33">
        <v>1</v>
      </c>
      <c r="N8458" s="33">
        <v>157622.16</v>
      </c>
      <c r="O8458" s="33">
        <v>713.3</v>
      </c>
      <c r="P8458" s="33">
        <v>1918</v>
      </c>
    </row>
    <row r="8459" spans="1:16">
      <c r="A8459" s="27" t="s">
        <v>1217</v>
      </c>
      <c r="B8459" s="31">
        <v>202511</v>
      </c>
      <c r="C8459" s="27" t="s">
        <v>141</v>
      </c>
      <c r="D8459" s="27" t="s">
        <v>211</v>
      </c>
      <c r="E8459" s="27" t="s">
        <v>34</v>
      </c>
      <c r="F8459" s="27" t="s">
        <v>262</v>
      </c>
      <c r="G8459" s="33">
        <v>155618.11</v>
      </c>
      <c r="H8459" s="33">
        <v>155618.11</v>
      </c>
      <c r="I8459" s="33">
        <v>8000</v>
      </c>
      <c r="J8459" s="33">
        <v>416</v>
      </c>
      <c r="K8459" s="33">
        <v>5500</v>
      </c>
      <c r="L8459" s="33">
        <v>1</v>
      </c>
      <c r="M8459" s="33">
        <v>1</v>
      </c>
      <c r="N8459" s="33">
        <v>191053.15</v>
      </c>
      <c r="O8459" s="33">
        <v>907.6</v>
      </c>
      <c r="P8459" s="33">
        <v>2490</v>
      </c>
    </row>
    <row r="8460" spans="1:16">
      <c r="A8460" s="27" t="s">
        <v>1217</v>
      </c>
      <c r="B8460" s="31">
        <v>202512</v>
      </c>
      <c r="C8460" s="27" t="s">
        <v>141</v>
      </c>
      <c r="D8460" s="27" t="s">
        <v>211</v>
      </c>
      <c r="E8460" s="27" t="s">
        <v>34</v>
      </c>
      <c r="F8460" s="27" t="s">
        <v>262</v>
      </c>
      <c r="G8460" s="33">
        <v>193533.32</v>
      </c>
      <c r="H8460" s="33">
        <v>193533.32</v>
      </c>
      <c r="I8460" s="33">
        <v>9829</v>
      </c>
      <c r="J8460" s="33">
        <v>553</v>
      </c>
      <c r="K8460" s="33">
        <v>5500</v>
      </c>
      <c r="L8460" s="33">
        <v>1</v>
      </c>
      <c r="M8460" s="33">
        <v>1</v>
      </c>
      <c r="N8460" s="33">
        <v>220279.13</v>
      </c>
      <c r="O8460" s="33">
        <v>1217.3</v>
      </c>
      <c r="P8460" s="33">
        <v>3149</v>
      </c>
    </row>
    <row r="8461" spans="1:16">
      <c r="A8461" s="27" t="s">
        <v>1217</v>
      </c>
      <c r="B8461" s="31">
        <v>202601</v>
      </c>
      <c r="C8461" s="27" t="s">
        <v>141</v>
      </c>
      <c r="D8461" s="27" t="s">
        <v>211</v>
      </c>
      <c r="E8461" s="27" t="s">
        <v>34</v>
      </c>
      <c r="F8461" s="27" t="s">
        <v>262</v>
      </c>
      <c r="G8461" s="33">
        <v>90568.14999999999</v>
      </c>
      <c r="H8461" s="33">
        <v>90568.14999999999</v>
      </c>
      <c r="I8461" s="33">
        <v>4524</v>
      </c>
      <c r="J8461" s="33">
        <v>268</v>
      </c>
      <c r="K8461" s="33">
        <v>5500</v>
      </c>
      <c r="L8461" s="33">
        <v>1</v>
      </c>
      <c r="M8461" s="33">
        <v>1</v>
      </c>
      <c r="N8461" s="33">
        <v>112452.72</v>
      </c>
      <c r="O8461" s="33">
        <v>621.5</v>
      </c>
      <c r="P8461" s="33">
        <v>1519</v>
      </c>
    </row>
    <row r="8462" spans="1:16">
      <c r="A8462" s="27" t="s">
        <v>1217</v>
      </c>
      <c r="B8462" s="31">
        <v>202602</v>
      </c>
      <c r="C8462" s="27" t="s">
        <v>141</v>
      </c>
      <c r="D8462" s="27" t="s">
        <v>211</v>
      </c>
      <c r="E8462" s="27" t="s">
        <v>34</v>
      </c>
      <c r="F8462" s="27" t="s">
        <v>262</v>
      </c>
      <c r="G8462" s="33">
        <v>87842.44</v>
      </c>
      <c r="H8462" s="33">
        <v>87842.44</v>
      </c>
      <c r="I8462" s="33">
        <v>4285</v>
      </c>
      <c r="J8462" s="33">
        <v>206</v>
      </c>
      <c r="K8462" s="33">
        <v>5500</v>
      </c>
      <c r="L8462" s="33">
        <v>1</v>
      </c>
      <c r="M8462" s="33">
        <v>1</v>
      </c>
      <c r="N8462" s="33">
        <v>116364.81</v>
      </c>
      <c r="O8462" s="33">
        <v>558.6</v>
      </c>
      <c r="P8462" s="33">
        <v>1393</v>
      </c>
    </row>
    <row r="8463" spans="1:16">
      <c r="A8463" s="27" t="s">
        <v>1217</v>
      </c>
      <c r="B8463" s="31">
        <v>202603</v>
      </c>
      <c r="C8463" s="27" t="s">
        <v>141</v>
      </c>
      <c r="D8463" s="27" t="s">
        <v>211</v>
      </c>
      <c r="E8463" s="27" t="s">
        <v>34</v>
      </c>
      <c r="F8463" s="27" t="s">
        <v>262</v>
      </c>
      <c r="G8463" s="33">
        <v>125416.43</v>
      </c>
      <c r="H8463" s="33">
        <v>125416.43</v>
      </c>
      <c r="I8463" s="33">
        <v>6094</v>
      </c>
      <c r="J8463" s="33">
        <v>300</v>
      </c>
      <c r="K8463" s="33">
        <v>5500</v>
      </c>
      <c r="L8463" s="33">
        <v>1</v>
      </c>
      <c r="M8463" s="33">
        <v>1</v>
      </c>
      <c r="N8463" s="33">
        <v>145656.63</v>
      </c>
      <c r="O8463" s="33">
        <v>719.2</v>
      </c>
      <c r="P8463" s="33">
        <v>2055</v>
      </c>
    </row>
    <row r="8464" spans="1:16">
      <c r="A8464" s="27" t="s">
        <v>1217</v>
      </c>
      <c r="B8464" s="31">
        <v>202604</v>
      </c>
      <c r="C8464" s="27" t="s">
        <v>141</v>
      </c>
      <c r="D8464" s="27" t="s">
        <v>211</v>
      </c>
      <c r="E8464" s="27" t="s">
        <v>34</v>
      </c>
      <c r="F8464" s="27" t="s">
        <v>262</v>
      </c>
      <c r="G8464" s="33">
        <v>141687.35</v>
      </c>
      <c r="H8464" s="33">
        <v>141687.35</v>
      </c>
      <c r="I8464" s="33">
        <v>7038</v>
      </c>
      <c r="J8464" s="33">
        <v>355</v>
      </c>
      <c r="K8464" s="33">
        <v>5500</v>
      </c>
      <c r="L8464" s="33">
        <v>1</v>
      </c>
      <c r="M8464" s="33">
        <v>1</v>
      </c>
      <c r="N8464" s="33">
        <v>172154.61</v>
      </c>
      <c r="O8464" s="33">
        <v>929.5</v>
      </c>
      <c r="P8464" s="33">
        <v>2311</v>
      </c>
    </row>
    <row r="8465" spans="1:16">
      <c r="A8465" s="27" t="s">
        <v>1217</v>
      </c>
      <c r="B8465" s="31">
        <v>202605</v>
      </c>
      <c r="C8465" s="27" t="s">
        <v>141</v>
      </c>
      <c r="D8465" s="27" t="s">
        <v>211</v>
      </c>
      <c r="E8465" s="27" t="s">
        <v>34</v>
      </c>
      <c r="F8465" s="27" t="s">
        <v>262</v>
      </c>
      <c r="G8465" s="33">
        <v>150435.52</v>
      </c>
      <c r="H8465" s="33">
        <v>150435.52</v>
      </c>
      <c r="I8465" s="33">
        <v>7603</v>
      </c>
      <c r="J8465" s="33">
        <v>409</v>
      </c>
      <c r="K8465" s="33">
        <v>5500</v>
      </c>
      <c r="L8465" s="33">
        <v>1</v>
      </c>
      <c r="M8465" s="33">
        <v>1</v>
      </c>
      <c r="N8465" s="33">
        <v>189377.94</v>
      </c>
      <c r="O8465" s="33">
        <v>936.5</v>
      </c>
      <c r="P8465" s="33">
        <v>2492</v>
      </c>
    </row>
    <row r="8466" spans="1:16">
      <c r="A8466" s="27" t="s">
        <v>1217</v>
      </c>
      <c r="B8466" s="31">
        <v>202606</v>
      </c>
      <c r="C8466" s="27" t="s">
        <v>141</v>
      </c>
      <c r="D8466" s="27" t="s">
        <v>211</v>
      </c>
      <c r="E8466" s="27" t="s">
        <v>34</v>
      </c>
      <c r="F8466" s="27" t="s">
        <v>262</v>
      </c>
      <c r="G8466" s="33">
        <v>152379.35</v>
      </c>
      <c r="H8466" s="33">
        <v>152379.35</v>
      </c>
      <c r="I8466" s="33">
        <v>7654</v>
      </c>
      <c r="J8466" s="33">
        <v>423</v>
      </c>
      <c r="K8466" s="33">
        <v>5500</v>
      </c>
      <c r="L8466" s="33">
        <v>1</v>
      </c>
      <c r="M8466" s="33">
        <v>1</v>
      </c>
      <c r="N8466" s="33">
        <v>185822.25</v>
      </c>
      <c r="O8466" s="33">
        <v>923.7</v>
      </c>
      <c r="P8466" s="33">
        <v>2435</v>
      </c>
    </row>
    <row r="8467" spans="1:16">
      <c r="A8467" s="27" t="s">
        <v>1217</v>
      </c>
      <c r="B8467" s="31">
        <v>202607</v>
      </c>
      <c r="C8467" s="27" t="s">
        <v>141</v>
      </c>
      <c r="D8467" s="27" t="s">
        <v>211</v>
      </c>
      <c r="E8467" s="27" t="s">
        <v>34</v>
      </c>
      <c r="F8467" s="27" t="s">
        <v>262</v>
      </c>
      <c r="G8467" s="33">
        <v>112196.92</v>
      </c>
      <c r="H8467" s="33">
        <v>112196.92</v>
      </c>
      <c r="I8467" s="33">
        <v>5979</v>
      </c>
      <c r="J8467" s="33">
        <v>330</v>
      </c>
      <c r="K8467" s="33">
        <v>5500</v>
      </c>
      <c r="L8467" s="33">
        <v>1</v>
      </c>
      <c r="M8467" s="33">
        <v>1</v>
      </c>
      <c r="N8467" s="33">
        <v>165940.55</v>
      </c>
      <c r="O8467" s="33">
        <v>717.1</v>
      </c>
      <c r="P8467" s="33">
        <v>1926</v>
      </c>
    </row>
    <row r="8468" spans="1:16">
      <c r="A8468" s="27" t="s">
        <v>1219</v>
      </c>
      <c r="B8468" s="31">
        <v>202602</v>
      </c>
      <c r="C8468" s="27" t="s">
        <v>141</v>
      </c>
      <c r="D8468" s="27" t="s">
        <v>211</v>
      </c>
      <c r="E8468" s="27" t="s">
        <v>34</v>
      </c>
      <c r="F8468" s="27" t="s">
        <v>262</v>
      </c>
      <c r="G8468" s="33">
        <v>61397.24</v>
      </c>
      <c r="H8468" s="33">
        <v>0</v>
      </c>
      <c r="I8468" s="33">
        <v>3256</v>
      </c>
      <c r="J8468" s="33">
        <v>165</v>
      </c>
      <c r="K8468" s="33">
        <v>5700</v>
      </c>
      <c r="L8468" s="33">
        <v>1</v>
      </c>
      <c r="M8468" s="33">
        <v>0</v>
      </c>
      <c r="N8468" s="33">
        <v>117156.85</v>
      </c>
      <c r="O8468" s="33">
        <v>393.7</v>
      </c>
      <c r="P8468" s="33">
        <v>1070</v>
      </c>
    </row>
    <row r="8469" spans="1:16">
      <c r="A8469" s="27" t="s">
        <v>1219</v>
      </c>
      <c r="B8469" s="31">
        <v>202603</v>
      </c>
      <c r="C8469" s="27" t="s">
        <v>141</v>
      </c>
      <c r="D8469" s="27" t="s">
        <v>211</v>
      </c>
      <c r="E8469" s="27" t="s">
        <v>34</v>
      </c>
      <c r="F8469" s="27" t="s">
        <v>262</v>
      </c>
      <c r="G8469" s="33">
        <v>89327.28999999999</v>
      </c>
      <c r="H8469" s="33">
        <v>0</v>
      </c>
      <c r="I8469" s="33">
        <v>4971</v>
      </c>
      <c r="J8469" s="33">
        <v>212</v>
      </c>
      <c r="K8469" s="33">
        <v>5700</v>
      </c>
      <c r="L8469" s="33">
        <v>1</v>
      </c>
      <c r="M8469" s="33">
        <v>0</v>
      </c>
      <c r="N8469" s="33">
        <v>146648.04</v>
      </c>
      <c r="O8469" s="33">
        <v>546.2</v>
      </c>
      <c r="P8469" s="33">
        <v>1579</v>
      </c>
    </row>
    <row r="8470" spans="1:16">
      <c r="A8470" s="27" t="s">
        <v>1219</v>
      </c>
      <c r="B8470" s="31">
        <v>202604</v>
      </c>
      <c r="C8470" s="27" t="s">
        <v>141</v>
      </c>
      <c r="D8470" s="27" t="s">
        <v>211</v>
      </c>
      <c r="E8470" s="27" t="s">
        <v>34</v>
      </c>
      <c r="F8470" s="27" t="s">
        <v>262</v>
      </c>
      <c r="G8470" s="33">
        <v>100696.99</v>
      </c>
      <c r="H8470" s="33">
        <v>0</v>
      </c>
      <c r="I8470" s="33">
        <v>5342</v>
      </c>
      <c r="J8470" s="33">
        <v>267</v>
      </c>
      <c r="K8470" s="33">
        <v>5700</v>
      </c>
      <c r="L8470" s="33">
        <v>1</v>
      </c>
      <c r="M8470" s="33">
        <v>0</v>
      </c>
      <c r="N8470" s="33">
        <v>173326.38</v>
      </c>
      <c r="O8470" s="33">
        <v>591.7</v>
      </c>
      <c r="P8470" s="33">
        <v>1647</v>
      </c>
    </row>
    <row r="8471" spans="1:16">
      <c r="A8471" s="27" t="s">
        <v>1219</v>
      </c>
      <c r="B8471" s="31">
        <v>202605</v>
      </c>
      <c r="C8471" s="27" t="s">
        <v>141</v>
      </c>
      <c r="D8471" s="27" t="s">
        <v>211</v>
      </c>
      <c r="E8471" s="27" t="s">
        <v>34</v>
      </c>
      <c r="F8471" s="27" t="s">
        <v>262</v>
      </c>
      <c r="G8471" s="33">
        <v>120856.63</v>
      </c>
      <c r="H8471" s="33">
        <v>0</v>
      </c>
      <c r="I8471" s="33">
        <v>5988</v>
      </c>
      <c r="J8471" s="33">
        <v>311</v>
      </c>
      <c r="K8471" s="33">
        <v>5700</v>
      </c>
      <c r="L8471" s="33">
        <v>1</v>
      </c>
      <c r="M8471" s="33">
        <v>0</v>
      </c>
      <c r="N8471" s="33">
        <v>190666.94</v>
      </c>
      <c r="O8471" s="33">
        <v>770.1</v>
      </c>
      <c r="P8471" s="33">
        <v>1975</v>
      </c>
    </row>
    <row r="8472" spans="1:16">
      <c r="A8472" s="27" t="s">
        <v>1219</v>
      </c>
      <c r="B8472" s="31">
        <v>202606</v>
      </c>
      <c r="C8472" s="27" t="s">
        <v>141</v>
      </c>
      <c r="D8472" s="27" t="s">
        <v>211</v>
      </c>
      <c r="E8472" s="27" t="s">
        <v>34</v>
      </c>
      <c r="F8472" s="27" t="s">
        <v>262</v>
      </c>
      <c r="G8472" s="33">
        <v>128246.63</v>
      </c>
      <c r="H8472" s="33">
        <v>0</v>
      </c>
      <c r="I8472" s="33">
        <v>6735</v>
      </c>
      <c r="J8472" s="33">
        <v>388</v>
      </c>
      <c r="K8472" s="33">
        <v>5700</v>
      </c>
      <c r="L8472" s="33">
        <v>1</v>
      </c>
      <c r="M8472" s="33">
        <v>0</v>
      </c>
      <c r="N8472" s="33">
        <v>187087.04</v>
      </c>
      <c r="O8472" s="33">
        <v>774.7</v>
      </c>
      <c r="P8472" s="33">
        <v>2089</v>
      </c>
    </row>
    <row r="8473" spans="1:16">
      <c r="A8473" s="27" t="s">
        <v>1219</v>
      </c>
      <c r="B8473" s="31">
        <v>202607</v>
      </c>
      <c r="C8473" s="27" t="s">
        <v>141</v>
      </c>
      <c r="D8473" s="27" t="s">
        <v>211</v>
      </c>
      <c r="E8473" s="27" t="s">
        <v>34</v>
      </c>
      <c r="F8473" s="27" t="s">
        <v>262</v>
      </c>
      <c r="G8473" s="33">
        <v>116369.9</v>
      </c>
      <c r="H8473" s="33">
        <v>0</v>
      </c>
      <c r="I8473" s="33">
        <v>5646</v>
      </c>
      <c r="J8473" s="33">
        <v>278</v>
      </c>
      <c r="K8473" s="33">
        <v>5700</v>
      </c>
      <c r="L8473" s="33">
        <v>1</v>
      </c>
      <c r="M8473" s="33">
        <v>0</v>
      </c>
      <c r="N8473" s="33">
        <v>167070.02</v>
      </c>
      <c r="O8473" s="33">
        <v>663.1</v>
      </c>
      <c r="P8473" s="33">
        <v>1780</v>
      </c>
    </row>
    <row r="8474" spans="1:16">
      <c r="A8474" s="27" t="s">
        <v>1223</v>
      </c>
      <c r="B8474" s="31">
        <v>202408</v>
      </c>
      <c r="C8474" s="27" t="s">
        <v>141</v>
      </c>
      <c r="D8474" s="27" t="s">
        <v>211</v>
      </c>
      <c r="E8474" s="27" t="s">
        <v>34</v>
      </c>
      <c r="F8474" s="27" t="s">
        <v>289</v>
      </c>
      <c r="G8474" s="33">
        <v>614416.58</v>
      </c>
      <c r="H8474" s="33">
        <v>614416.58</v>
      </c>
      <c r="I8474" s="33">
        <v>10866</v>
      </c>
      <c r="J8474" s="33">
        <v>880</v>
      </c>
      <c r="K8474" s="33">
        <v>17800</v>
      </c>
      <c r="L8474" s="33">
        <v>1</v>
      </c>
      <c r="M8474" s="33">
        <v>1</v>
      </c>
      <c r="N8474" s="33">
        <v>614851.96</v>
      </c>
      <c r="O8474" s="33">
        <v>3316.6</v>
      </c>
      <c r="P8474" s="33">
        <v>4513</v>
      </c>
    </row>
    <row r="8475" spans="1:16">
      <c r="A8475" s="27" t="s">
        <v>1223</v>
      </c>
      <c r="B8475" s="31">
        <v>202409</v>
      </c>
      <c r="C8475" s="27" t="s">
        <v>141</v>
      </c>
      <c r="D8475" s="27" t="s">
        <v>211</v>
      </c>
      <c r="E8475" s="27" t="s">
        <v>34</v>
      </c>
      <c r="F8475" s="27" t="s">
        <v>289</v>
      </c>
      <c r="G8475" s="33">
        <v>618741.5699999999</v>
      </c>
      <c r="H8475" s="33">
        <v>618741.5699999999</v>
      </c>
      <c r="I8475" s="33">
        <v>11238</v>
      </c>
      <c r="J8475" s="33">
        <v>1008</v>
      </c>
      <c r="K8475" s="33">
        <v>17800</v>
      </c>
      <c r="L8475" s="33">
        <v>1</v>
      </c>
      <c r="M8475" s="33">
        <v>1</v>
      </c>
      <c r="N8475" s="33">
        <v>593778.98</v>
      </c>
      <c r="O8475" s="33">
        <v>3029.8</v>
      </c>
      <c r="P8475" s="33">
        <v>4872</v>
      </c>
    </row>
    <row r="8476" spans="1:16">
      <c r="A8476" s="27" t="s">
        <v>1223</v>
      </c>
      <c r="B8476" s="31">
        <v>202410</v>
      </c>
      <c r="C8476" s="27" t="s">
        <v>141</v>
      </c>
      <c r="D8476" s="27" t="s">
        <v>211</v>
      </c>
      <c r="E8476" s="27" t="s">
        <v>34</v>
      </c>
      <c r="F8476" s="27" t="s">
        <v>289</v>
      </c>
      <c r="G8476" s="33">
        <v>708724.1</v>
      </c>
      <c r="H8476" s="33">
        <v>708724.1</v>
      </c>
      <c r="I8476" s="33">
        <v>12625</v>
      </c>
      <c r="J8476" s="33">
        <v>1314</v>
      </c>
      <c r="K8476" s="33">
        <v>17800</v>
      </c>
      <c r="L8476" s="33">
        <v>1</v>
      </c>
      <c r="M8476" s="33">
        <v>1</v>
      </c>
      <c r="N8476" s="33">
        <v>655068.42</v>
      </c>
      <c r="O8476" s="33">
        <v>3197.2</v>
      </c>
      <c r="P8476" s="33">
        <v>5403</v>
      </c>
    </row>
    <row r="8477" spans="1:16">
      <c r="A8477" s="27" t="s">
        <v>1223</v>
      </c>
      <c r="B8477" s="31">
        <v>202411</v>
      </c>
      <c r="C8477" s="27" t="s">
        <v>141</v>
      </c>
      <c r="D8477" s="27" t="s">
        <v>211</v>
      </c>
      <c r="E8477" s="27" t="s">
        <v>34</v>
      </c>
      <c r="F8477" s="27" t="s">
        <v>289</v>
      </c>
      <c r="G8477" s="33">
        <v>901404.87</v>
      </c>
      <c r="H8477" s="33">
        <v>901404.87</v>
      </c>
      <c r="I8477" s="33">
        <v>15651</v>
      </c>
      <c r="J8477" s="33">
        <v>1379</v>
      </c>
      <c r="K8477" s="33">
        <v>17800</v>
      </c>
      <c r="L8477" s="33">
        <v>1</v>
      </c>
      <c r="M8477" s="33">
        <v>1</v>
      </c>
      <c r="N8477" s="33">
        <v>794005.67</v>
      </c>
      <c r="O8477" s="33">
        <v>4304.6</v>
      </c>
      <c r="P8477" s="33">
        <v>6971</v>
      </c>
    </row>
    <row r="8478" spans="1:16">
      <c r="A8478" s="27" t="s">
        <v>1223</v>
      </c>
      <c r="B8478" s="31">
        <v>202412</v>
      </c>
      <c r="C8478" s="27" t="s">
        <v>141</v>
      </c>
      <c r="D8478" s="27" t="s">
        <v>211</v>
      </c>
      <c r="E8478" s="27" t="s">
        <v>34</v>
      </c>
      <c r="F8478" s="27" t="s">
        <v>289</v>
      </c>
      <c r="G8478" s="33">
        <v>979870.49</v>
      </c>
      <c r="H8478" s="33">
        <v>979870.49</v>
      </c>
      <c r="I8478" s="33">
        <v>17774</v>
      </c>
      <c r="J8478" s="33">
        <v>1434</v>
      </c>
      <c r="K8478" s="33">
        <v>17800</v>
      </c>
      <c r="L8478" s="33">
        <v>1</v>
      </c>
      <c r="M8478" s="33">
        <v>1</v>
      </c>
      <c r="N8478" s="33">
        <v>915467.1</v>
      </c>
      <c r="O8478" s="33">
        <v>4301.3</v>
      </c>
      <c r="P8478" s="33">
        <v>7841</v>
      </c>
    </row>
    <row r="8479" spans="1:16">
      <c r="A8479" s="27" t="s">
        <v>1223</v>
      </c>
      <c r="B8479" s="31">
        <v>202501</v>
      </c>
      <c r="C8479" s="27" t="s">
        <v>141</v>
      </c>
      <c r="D8479" s="27" t="s">
        <v>211</v>
      </c>
      <c r="E8479" s="27" t="s">
        <v>34</v>
      </c>
      <c r="F8479" s="27" t="s">
        <v>289</v>
      </c>
      <c r="G8479" s="33">
        <v>434926.87</v>
      </c>
      <c r="H8479" s="33">
        <v>434926.87</v>
      </c>
      <c r="I8479" s="33">
        <v>8515</v>
      </c>
      <c r="J8479" s="33">
        <v>797</v>
      </c>
      <c r="K8479" s="33">
        <v>17800</v>
      </c>
      <c r="L8479" s="33">
        <v>1</v>
      </c>
      <c r="M8479" s="33">
        <v>1</v>
      </c>
      <c r="N8479" s="33">
        <v>467346.91</v>
      </c>
      <c r="O8479" s="33">
        <v>1950.3</v>
      </c>
      <c r="P8479" s="33">
        <v>3627</v>
      </c>
    </row>
    <row r="8480" spans="1:16">
      <c r="A8480" s="27" t="s">
        <v>1223</v>
      </c>
      <c r="B8480" s="31">
        <v>202502</v>
      </c>
      <c r="C8480" s="27" t="s">
        <v>141</v>
      </c>
      <c r="D8480" s="27" t="s">
        <v>211</v>
      </c>
      <c r="E8480" s="27" t="s">
        <v>34</v>
      </c>
      <c r="F8480" s="27" t="s">
        <v>289</v>
      </c>
      <c r="G8480" s="33">
        <v>536323.27</v>
      </c>
      <c r="H8480" s="33">
        <v>536323.27</v>
      </c>
      <c r="I8480" s="33">
        <v>9872</v>
      </c>
      <c r="J8480" s="33">
        <v>808</v>
      </c>
      <c r="K8480" s="33">
        <v>17800</v>
      </c>
      <c r="L8480" s="33">
        <v>1</v>
      </c>
      <c r="M8480" s="33">
        <v>1</v>
      </c>
      <c r="N8480" s="33">
        <v>483605.32</v>
      </c>
      <c r="O8480" s="33">
        <v>2610.8</v>
      </c>
      <c r="P8480" s="33">
        <v>4344</v>
      </c>
    </row>
    <row r="8481" spans="1:16">
      <c r="A8481" s="27" t="s">
        <v>1223</v>
      </c>
      <c r="B8481" s="31">
        <v>202503</v>
      </c>
      <c r="C8481" s="27" t="s">
        <v>141</v>
      </c>
      <c r="D8481" s="27" t="s">
        <v>211</v>
      </c>
      <c r="E8481" s="27" t="s">
        <v>34</v>
      </c>
      <c r="F8481" s="27" t="s">
        <v>289</v>
      </c>
      <c r="G8481" s="33">
        <v>648971.41</v>
      </c>
      <c r="H8481" s="33">
        <v>648971.41</v>
      </c>
      <c r="I8481" s="33">
        <v>10882</v>
      </c>
      <c r="J8481" s="33">
        <v>1036</v>
      </c>
      <c r="K8481" s="33">
        <v>17800</v>
      </c>
      <c r="L8481" s="33">
        <v>1</v>
      </c>
      <c r="M8481" s="33">
        <v>1</v>
      </c>
      <c r="N8481" s="33">
        <v>605340.4</v>
      </c>
      <c r="O8481" s="33">
        <v>3109.6</v>
      </c>
      <c r="P8481" s="33">
        <v>4756</v>
      </c>
    </row>
    <row r="8482" spans="1:16">
      <c r="A8482" s="27" t="s">
        <v>1223</v>
      </c>
      <c r="B8482" s="31">
        <v>202504</v>
      </c>
      <c r="C8482" s="27" t="s">
        <v>141</v>
      </c>
      <c r="D8482" s="27" t="s">
        <v>211</v>
      </c>
      <c r="E8482" s="27" t="s">
        <v>34</v>
      </c>
      <c r="F8482" s="27" t="s">
        <v>289</v>
      </c>
      <c r="G8482" s="33">
        <v>746872.49</v>
      </c>
      <c r="H8482" s="33">
        <v>746872.49</v>
      </c>
      <c r="I8482" s="33">
        <v>13559</v>
      </c>
      <c r="J8482" s="33">
        <v>1195</v>
      </c>
      <c r="K8482" s="33">
        <v>17800</v>
      </c>
      <c r="L8482" s="33">
        <v>1</v>
      </c>
      <c r="M8482" s="33">
        <v>1</v>
      </c>
      <c r="N8482" s="33">
        <v>715464.46</v>
      </c>
      <c r="O8482" s="33">
        <v>3608.3</v>
      </c>
      <c r="P8482" s="33">
        <v>5924</v>
      </c>
    </row>
    <row r="8483" spans="1:16">
      <c r="A8483" s="27" t="s">
        <v>1223</v>
      </c>
      <c r="B8483" s="31">
        <v>202505</v>
      </c>
      <c r="C8483" s="27" t="s">
        <v>141</v>
      </c>
      <c r="D8483" s="27" t="s">
        <v>211</v>
      </c>
      <c r="E8483" s="27" t="s">
        <v>34</v>
      </c>
      <c r="F8483" s="27" t="s">
        <v>289</v>
      </c>
      <c r="G8483" s="33">
        <v>817341.1</v>
      </c>
      <c r="H8483" s="33">
        <v>817341.1</v>
      </c>
      <c r="I8483" s="33">
        <v>15144</v>
      </c>
      <c r="J8483" s="33">
        <v>1178</v>
      </c>
      <c r="K8483" s="33">
        <v>17800</v>
      </c>
      <c r="L8483" s="33">
        <v>1</v>
      </c>
      <c r="M8483" s="33">
        <v>1</v>
      </c>
      <c r="N8483" s="33">
        <v>787043.61</v>
      </c>
      <c r="O8483" s="33">
        <v>3822.4</v>
      </c>
      <c r="P8483" s="33">
        <v>6427</v>
      </c>
    </row>
    <row r="8484" spans="1:16">
      <c r="A8484" s="27" t="s">
        <v>1223</v>
      </c>
      <c r="B8484" s="31">
        <v>202506</v>
      </c>
      <c r="C8484" s="27" t="s">
        <v>141</v>
      </c>
      <c r="D8484" s="27" t="s">
        <v>211</v>
      </c>
      <c r="E8484" s="27" t="s">
        <v>34</v>
      </c>
      <c r="F8484" s="27" t="s">
        <v>289</v>
      </c>
      <c r="G8484" s="33">
        <v>750773.2</v>
      </c>
      <c r="H8484" s="33">
        <v>750773.2</v>
      </c>
      <c r="I8484" s="33">
        <v>12700</v>
      </c>
      <c r="J8484" s="33">
        <v>1102</v>
      </c>
      <c r="K8484" s="33">
        <v>17800</v>
      </c>
      <c r="L8484" s="33">
        <v>1</v>
      </c>
      <c r="M8484" s="33">
        <v>1</v>
      </c>
      <c r="N8484" s="33">
        <v>772266.34</v>
      </c>
      <c r="O8484" s="33">
        <v>3739.2</v>
      </c>
      <c r="P8484" s="33">
        <v>5796</v>
      </c>
    </row>
    <row r="8485" spans="1:16">
      <c r="A8485" s="27" t="s">
        <v>1223</v>
      </c>
      <c r="B8485" s="31">
        <v>202507</v>
      </c>
      <c r="C8485" s="27" t="s">
        <v>141</v>
      </c>
      <c r="D8485" s="27" t="s">
        <v>211</v>
      </c>
      <c r="E8485" s="27" t="s">
        <v>34</v>
      </c>
      <c r="F8485" s="27" t="s">
        <v>289</v>
      </c>
      <c r="G8485" s="33">
        <v>717296.6</v>
      </c>
      <c r="H8485" s="33">
        <v>717296.6</v>
      </c>
      <c r="I8485" s="33">
        <v>12521</v>
      </c>
      <c r="J8485" s="33">
        <v>1067</v>
      </c>
      <c r="K8485" s="33">
        <v>17800</v>
      </c>
      <c r="L8485" s="33">
        <v>1</v>
      </c>
      <c r="M8485" s="33">
        <v>1</v>
      </c>
      <c r="N8485" s="33">
        <v>689639.16</v>
      </c>
      <c r="O8485" s="33">
        <v>3509.4</v>
      </c>
      <c r="P8485" s="33">
        <v>5312</v>
      </c>
    </row>
    <row r="8486" spans="1:16">
      <c r="A8486" s="27" t="s">
        <v>1223</v>
      </c>
      <c r="B8486" s="31">
        <v>202508</v>
      </c>
      <c r="C8486" s="27" t="s">
        <v>141</v>
      </c>
      <c r="D8486" s="27" t="s">
        <v>211</v>
      </c>
      <c r="E8486" s="27" t="s">
        <v>34</v>
      </c>
      <c r="F8486" s="27" t="s">
        <v>289</v>
      </c>
      <c r="G8486" s="33">
        <v>682823.66</v>
      </c>
      <c r="H8486" s="33">
        <v>682823.66</v>
      </c>
      <c r="I8486" s="33">
        <v>11742</v>
      </c>
      <c r="J8486" s="33">
        <v>896</v>
      </c>
      <c r="K8486" s="33">
        <v>17800</v>
      </c>
      <c r="L8486" s="33">
        <v>1</v>
      </c>
      <c r="M8486" s="33">
        <v>1</v>
      </c>
      <c r="N8486" s="33">
        <v>667114.38</v>
      </c>
      <c r="O8486" s="33">
        <v>2975.7</v>
      </c>
      <c r="P8486" s="33">
        <v>5226</v>
      </c>
    </row>
    <row r="8487" spans="1:16">
      <c r="A8487" s="27" t="s">
        <v>1223</v>
      </c>
      <c r="B8487" s="31">
        <v>202509</v>
      </c>
      <c r="C8487" s="27" t="s">
        <v>141</v>
      </c>
      <c r="D8487" s="27" t="s">
        <v>211</v>
      </c>
      <c r="E8487" s="27" t="s">
        <v>34</v>
      </c>
      <c r="F8487" s="27" t="s">
        <v>289</v>
      </c>
      <c r="G8487" s="33">
        <v>709473.91</v>
      </c>
      <c r="H8487" s="33">
        <v>709473.91</v>
      </c>
      <c r="I8487" s="33">
        <v>12607</v>
      </c>
      <c r="J8487" s="33">
        <v>1132</v>
      </c>
      <c r="K8487" s="33">
        <v>17800</v>
      </c>
      <c r="L8487" s="33">
        <v>1</v>
      </c>
      <c r="M8487" s="33">
        <v>1</v>
      </c>
      <c r="N8487" s="33">
        <v>644250.1899999999</v>
      </c>
      <c r="O8487" s="33">
        <v>3183.1</v>
      </c>
      <c r="P8487" s="33">
        <v>5524</v>
      </c>
    </row>
    <row r="8488" spans="1:16">
      <c r="A8488" s="27" t="s">
        <v>1223</v>
      </c>
      <c r="B8488" s="31">
        <v>202510</v>
      </c>
      <c r="C8488" s="27" t="s">
        <v>141</v>
      </c>
      <c r="D8488" s="27" t="s">
        <v>211</v>
      </c>
      <c r="E8488" s="27" t="s">
        <v>34</v>
      </c>
      <c r="F8488" s="27" t="s">
        <v>289</v>
      </c>
      <c r="G8488" s="33">
        <v>724675.9</v>
      </c>
      <c r="H8488" s="33">
        <v>724675.9</v>
      </c>
      <c r="I8488" s="33">
        <v>14050</v>
      </c>
      <c r="J8488" s="33">
        <v>1365</v>
      </c>
      <c r="K8488" s="33">
        <v>17800</v>
      </c>
      <c r="L8488" s="33">
        <v>1</v>
      </c>
      <c r="M8488" s="33">
        <v>1</v>
      </c>
      <c r="N8488" s="33">
        <v>710749.24</v>
      </c>
      <c r="O8488" s="33">
        <v>3529.1</v>
      </c>
      <c r="P8488" s="33">
        <v>5973</v>
      </c>
    </row>
    <row r="8489" spans="1:16">
      <c r="A8489" s="27" t="s">
        <v>1223</v>
      </c>
      <c r="B8489" s="31">
        <v>202511</v>
      </c>
      <c r="C8489" s="27" t="s">
        <v>141</v>
      </c>
      <c r="D8489" s="27" t="s">
        <v>211</v>
      </c>
      <c r="E8489" s="27" t="s">
        <v>34</v>
      </c>
      <c r="F8489" s="27" t="s">
        <v>289</v>
      </c>
      <c r="G8489" s="33">
        <v>855994.67</v>
      </c>
      <c r="H8489" s="33">
        <v>855994.67</v>
      </c>
      <c r="I8489" s="33">
        <v>15040</v>
      </c>
      <c r="J8489" s="33">
        <v>1589</v>
      </c>
      <c r="K8489" s="33">
        <v>17800</v>
      </c>
      <c r="L8489" s="33">
        <v>1</v>
      </c>
      <c r="M8489" s="33">
        <v>1</v>
      </c>
      <c r="N8489" s="33">
        <v>861496.15</v>
      </c>
      <c r="O8489" s="33">
        <v>3786.4</v>
      </c>
      <c r="P8489" s="33">
        <v>6649</v>
      </c>
    </row>
    <row r="8490" spans="1:16">
      <c r="A8490" s="27" t="s">
        <v>1223</v>
      </c>
      <c r="B8490" s="31">
        <v>202512</v>
      </c>
      <c r="C8490" s="27" t="s">
        <v>141</v>
      </c>
      <c r="D8490" s="27" t="s">
        <v>211</v>
      </c>
      <c r="E8490" s="27" t="s">
        <v>34</v>
      </c>
      <c r="F8490" s="27" t="s">
        <v>289</v>
      </c>
      <c r="G8490" s="33">
        <v>1106619.42</v>
      </c>
      <c r="H8490" s="33">
        <v>1106619.42</v>
      </c>
      <c r="I8490" s="33">
        <v>20569</v>
      </c>
      <c r="J8490" s="33">
        <v>2109</v>
      </c>
      <c r="K8490" s="33">
        <v>17800</v>
      </c>
      <c r="L8490" s="33">
        <v>1</v>
      </c>
      <c r="M8490" s="33">
        <v>1</v>
      </c>
      <c r="N8490" s="33">
        <v>993281.8100000001</v>
      </c>
      <c r="O8490" s="33">
        <v>5523.5</v>
      </c>
      <c r="P8490" s="33">
        <v>8948</v>
      </c>
    </row>
    <row r="8491" spans="1:16">
      <c r="A8491" s="27" t="s">
        <v>1223</v>
      </c>
      <c r="B8491" s="31">
        <v>202601</v>
      </c>
      <c r="C8491" s="27" t="s">
        <v>141</v>
      </c>
      <c r="D8491" s="27" t="s">
        <v>211</v>
      </c>
      <c r="E8491" s="27" t="s">
        <v>34</v>
      </c>
      <c r="F8491" s="27" t="s">
        <v>289</v>
      </c>
      <c r="G8491" s="33">
        <v>563359.99</v>
      </c>
      <c r="H8491" s="33">
        <v>563359.99</v>
      </c>
      <c r="I8491" s="33">
        <v>9823</v>
      </c>
      <c r="J8491" s="33">
        <v>792</v>
      </c>
      <c r="K8491" s="33">
        <v>17800</v>
      </c>
      <c r="L8491" s="33">
        <v>1</v>
      </c>
      <c r="M8491" s="33">
        <v>1</v>
      </c>
      <c r="N8491" s="33">
        <v>507071.39</v>
      </c>
      <c r="O8491" s="33">
        <v>2619.3</v>
      </c>
      <c r="P8491" s="33">
        <v>4209</v>
      </c>
    </row>
    <row r="8492" spans="1:16">
      <c r="A8492" s="27" t="s">
        <v>1223</v>
      </c>
      <c r="B8492" s="31">
        <v>202602</v>
      </c>
      <c r="C8492" s="27" t="s">
        <v>141</v>
      </c>
      <c r="D8492" s="27" t="s">
        <v>211</v>
      </c>
      <c r="E8492" s="27" t="s">
        <v>34</v>
      </c>
      <c r="F8492" s="27" t="s">
        <v>289</v>
      </c>
      <c r="G8492" s="33">
        <v>502872.31</v>
      </c>
      <c r="H8492" s="33">
        <v>502872.31</v>
      </c>
      <c r="I8492" s="33">
        <v>9071</v>
      </c>
      <c r="J8492" s="33">
        <v>816</v>
      </c>
      <c r="K8492" s="33">
        <v>17800</v>
      </c>
      <c r="L8492" s="33">
        <v>1</v>
      </c>
      <c r="M8492" s="33">
        <v>1</v>
      </c>
      <c r="N8492" s="33">
        <v>524711.78</v>
      </c>
      <c r="O8492" s="33">
        <v>2285.2</v>
      </c>
      <c r="P8492" s="33">
        <v>3968</v>
      </c>
    </row>
    <row r="8493" spans="1:16">
      <c r="A8493" s="27" t="s">
        <v>1223</v>
      </c>
      <c r="B8493" s="31">
        <v>202603</v>
      </c>
      <c r="C8493" s="27" t="s">
        <v>141</v>
      </c>
      <c r="D8493" s="27" t="s">
        <v>211</v>
      </c>
      <c r="E8493" s="27" t="s">
        <v>34</v>
      </c>
      <c r="F8493" s="27" t="s">
        <v>289</v>
      </c>
      <c r="G8493" s="33">
        <v>771500.8</v>
      </c>
      <c r="H8493" s="33">
        <v>771500.8</v>
      </c>
      <c r="I8493" s="33">
        <v>13324</v>
      </c>
      <c r="J8493" s="33">
        <v>1252</v>
      </c>
      <c r="K8493" s="33">
        <v>17800</v>
      </c>
      <c r="L8493" s="33">
        <v>1</v>
      </c>
      <c r="M8493" s="33">
        <v>1</v>
      </c>
      <c r="N8493" s="33">
        <v>656794.33</v>
      </c>
      <c r="O8493" s="33">
        <v>3349.6</v>
      </c>
      <c r="P8493" s="33">
        <v>6016</v>
      </c>
    </row>
    <row r="8494" spans="1:16">
      <c r="A8494" s="27" t="s">
        <v>1223</v>
      </c>
      <c r="B8494" s="31">
        <v>202604</v>
      </c>
      <c r="C8494" s="27" t="s">
        <v>141</v>
      </c>
      <c r="D8494" s="27" t="s">
        <v>211</v>
      </c>
      <c r="E8494" s="27" t="s">
        <v>34</v>
      </c>
      <c r="F8494" s="27" t="s">
        <v>289</v>
      </c>
      <c r="G8494" s="33">
        <v>815171.67</v>
      </c>
      <c r="H8494" s="33">
        <v>815171.67</v>
      </c>
      <c r="I8494" s="33">
        <v>14435</v>
      </c>
      <c r="J8494" s="33">
        <v>1288</v>
      </c>
      <c r="K8494" s="33">
        <v>17800</v>
      </c>
      <c r="L8494" s="33">
        <v>1</v>
      </c>
      <c r="M8494" s="33">
        <v>1</v>
      </c>
      <c r="N8494" s="33">
        <v>776278.9399999999</v>
      </c>
      <c r="O8494" s="33">
        <v>3562</v>
      </c>
      <c r="P8494" s="33">
        <v>6573</v>
      </c>
    </row>
    <row r="8495" spans="1:16">
      <c r="A8495" s="27" t="s">
        <v>1223</v>
      </c>
      <c r="B8495" s="31">
        <v>202605</v>
      </c>
      <c r="C8495" s="27" t="s">
        <v>141</v>
      </c>
      <c r="D8495" s="27" t="s">
        <v>211</v>
      </c>
      <c r="E8495" s="27" t="s">
        <v>34</v>
      </c>
      <c r="F8495" s="27" t="s">
        <v>289</v>
      </c>
      <c r="G8495" s="33">
        <v>980644.26</v>
      </c>
      <c r="H8495" s="33">
        <v>980644.26</v>
      </c>
      <c r="I8495" s="33">
        <v>17097</v>
      </c>
      <c r="J8495" s="33">
        <v>1691</v>
      </c>
      <c r="K8495" s="33">
        <v>17800</v>
      </c>
      <c r="L8495" s="33">
        <v>1</v>
      </c>
      <c r="M8495" s="33">
        <v>1</v>
      </c>
      <c r="N8495" s="33">
        <v>853942.3100000001</v>
      </c>
      <c r="O8495" s="33">
        <v>4516.3</v>
      </c>
      <c r="P8495" s="33">
        <v>7427</v>
      </c>
    </row>
    <row r="8496" spans="1:16">
      <c r="A8496" s="27" t="s">
        <v>1223</v>
      </c>
      <c r="B8496" s="31">
        <v>202606</v>
      </c>
      <c r="C8496" s="27" t="s">
        <v>141</v>
      </c>
      <c r="D8496" s="27" t="s">
        <v>211</v>
      </c>
      <c r="E8496" s="27" t="s">
        <v>34</v>
      </c>
      <c r="F8496" s="27" t="s">
        <v>289</v>
      </c>
      <c r="G8496" s="33">
        <v>831793.65</v>
      </c>
      <c r="H8496" s="33">
        <v>831793.65</v>
      </c>
      <c r="I8496" s="33">
        <v>14885</v>
      </c>
      <c r="J8496" s="33">
        <v>1331</v>
      </c>
      <c r="K8496" s="33">
        <v>17800</v>
      </c>
      <c r="L8496" s="33">
        <v>1</v>
      </c>
      <c r="M8496" s="33">
        <v>1</v>
      </c>
      <c r="N8496" s="33">
        <v>837908.98</v>
      </c>
      <c r="O8496" s="33">
        <v>3708.4</v>
      </c>
      <c r="P8496" s="33">
        <v>6163</v>
      </c>
    </row>
    <row r="8497" spans="1:16">
      <c r="A8497" s="27" t="s">
        <v>1223</v>
      </c>
      <c r="B8497" s="31">
        <v>202607</v>
      </c>
      <c r="C8497" s="27" t="s">
        <v>141</v>
      </c>
      <c r="D8497" s="27" t="s">
        <v>211</v>
      </c>
      <c r="E8497" s="27" t="s">
        <v>34</v>
      </c>
      <c r="F8497" s="27" t="s">
        <v>289</v>
      </c>
      <c r="G8497" s="33">
        <v>784150.27</v>
      </c>
      <c r="H8497" s="33">
        <v>784150.27</v>
      </c>
      <c r="I8497" s="33">
        <v>13702</v>
      </c>
      <c r="J8497" s="33">
        <v>1094</v>
      </c>
      <c r="K8497" s="33">
        <v>17800</v>
      </c>
      <c r="L8497" s="33">
        <v>1</v>
      </c>
      <c r="M8497" s="33">
        <v>1</v>
      </c>
      <c r="N8497" s="33">
        <v>748258.49</v>
      </c>
      <c r="O8497" s="33">
        <v>3468</v>
      </c>
      <c r="P8497" s="33">
        <v>5894</v>
      </c>
    </row>
    <row r="8498" spans="1:16">
      <c r="A8498" s="27" t="s">
        <v>1226</v>
      </c>
      <c r="B8498" s="31">
        <v>202408</v>
      </c>
      <c r="C8498" s="27" t="s">
        <v>141</v>
      </c>
      <c r="D8498" s="27" t="s">
        <v>211</v>
      </c>
      <c r="E8498" s="27" t="s">
        <v>34</v>
      </c>
      <c r="F8498" s="27" t="s">
        <v>257</v>
      </c>
      <c r="G8498" s="33">
        <v>343065.19</v>
      </c>
      <c r="H8498" s="33">
        <v>343065.19</v>
      </c>
      <c r="I8498" s="33">
        <v>8434</v>
      </c>
      <c r="J8498" s="33">
        <v>715</v>
      </c>
      <c r="K8498" s="33">
        <v>8800</v>
      </c>
      <c r="L8498" s="33">
        <v>1</v>
      </c>
      <c r="M8498" s="33">
        <v>1</v>
      </c>
      <c r="N8498" s="33">
        <v>252677.33</v>
      </c>
      <c r="O8498" s="33">
        <v>1799</v>
      </c>
      <c r="P8498" s="33">
        <v>3490</v>
      </c>
    </row>
    <row r="8499" spans="1:16">
      <c r="A8499" s="27" t="s">
        <v>1226</v>
      </c>
      <c r="B8499" s="31">
        <v>202409</v>
      </c>
      <c r="C8499" s="27" t="s">
        <v>141</v>
      </c>
      <c r="D8499" s="27" t="s">
        <v>211</v>
      </c>
      <c r="E8499" s="27" t="s">
        <v>34</v>
      </c>
      <c r="F8499" s="27" t="s">
        <v>257</v>
      </c>
      <c r="G8499" s="33">
        <v>287843.57</v>
      </c>
      <c r="H8499" s="33">
        <v>287843.57</v>
      </c>
      <c r="I8499" s="33">
        <v>7662</v>
      </c>
      <c r="J8499" s="33">
        <v>648</v>
      </c>
      <c r="K8499" s="33">
        <v>8800</v>
      </c>
      <c r="L8499" s="33">
        <v>1</v>
      </c>
      <c r="M8499" s="33">
        <v>1</v>
      </c>
      <c r="N8499" s="33">
        <v>244017.25</v>
      </c>
      <c r="O8499" s="33">
        <v>1872.3</v>
      </c>
      <c r="P8499" s="33">
        <v>3056</v>
      </c>
    </row>
    <row r="8500" spans="1:16">
      <c r="A8500" s="27" t="s">
        <v>1226</v>
      </c>
      <c r="B8500" s="31">
        <v>202410</v>
      </c>
      <c r="C8500" s="27" t="s">
        <v>141</v>
      </c>
      <c r="D8500" s="27" t="s">
        <v>211</v>
      </c>
      <c r="E8500" s="27" t="s">
        <v>34</v>
      </c>
      <c r="F8500" s="27" t="s">
        <v>257</v>
      </c>
      <c r="G8500" s="33">
        <v>316616.35</v>
      </c>
      <c r="H8500" s="33">
        <v>316616.35</v>
      </c>
      <c r="I8500" s="33">
        <v>7617</v>
      </c>
      <c r="J8500" s="33">
        <v>677</v>
      </c>
      <c r="K8500" s="33">
        <v>8800</v>
      </c>
      <c r="L8500" s="33">
        <v>1</v>
      </c>
      <c r="M8500" s="33">
        <v>1</v>
      </c>
      <c r="N8500" s="33">
        <v>269204.54</v>
      </c>
      <c r="O8500" s="33">
        <v>1729.3</v>
      </c>
      <c r="P8500" s="33">
        <v>3235</v>
      </c>
    </row>
    <row r="8501" spans="1:16">
      <c r="A8501" s="27" t="s">
        <v>1226</v>
      </c>
      <c r="B8501" s="31">
        <v>202411</v>
      </c>
      <c r="C8501" s="27" t="s">
        <v>141</v>
      </c>
      <c r="D8501" s="27" t="s">
        <v>211</v>
      </c>
      <c r="E8501" s="27" t="s">
        <v>34</v>
      </c>
      <c r="F8501" s="27" t="s">
        <v>257</v>
      </c>
      <c r="G8501" s="33">
        <v>372013.68</v>
      </c>
      <c r="H8501" s="33">
        <v>372013.68</v>
      </c>
      <c r="I8501" s="33">
        <v>9589</v>
      </c>
      <c r="J8501" s="33">
        <v>783</v>
      </c>
      <c r="K8501" s="33">
        <v>8800</v>
      </c>
      <c r="L8501" s="33">
        <v>1</v>
      </c>
      <c r="M8501" s="33">
        <v>1</v>
      </c>
      <c r="N8501" s="33">
        <v>326301.69</v>
      </c>
      <c r="O8501" s="33">
        <v>1956.3</v>
      </c>
      <c r="P8501" s="33">
        <v>3868</v>
      </c>
    </row>
    <row r="8502" spans="1:16">
      <c r="A8502" s="27" t="s">
        <v>1226</v>
      </c>
      <c r="B8502" s="31">
        <v>202412</v>
      </c>
      <c r="C8502" s="27" t="s">
        <v>141</v>
      </c>
      <c r="D8502" s="27" t="s">
        <v>211</v>
      </c>
      <c r="E8502" s="27" t="s">
        <v>34</v>
      </c>
      <c r="F8502" s="27" t="s">
        <v>257</v>
      </c>
      <c r="G8502" s="33">
        <v>448505.12</v>
      </c>
      <c r="H8502" s="33">
        <v>448505.12</v>
      </c>
      <c r="I8502" s="33">
        <v>11323</v>
      </c>
      <c r="J8502" s="33">
        <v>867</v>
      </c>
      <c r="K8502" s="33">
        <v>8800</v>
      </c>
      <c r="L8502" s="33">
        <v>1</v>
      </c>
      <c r="M8502" s="33">
        <v>1</v>
      </c>
      <c r="N8502" s="33">
        <v>376217.04</v>
      </c>
      <c r="O8502" s="33">
        <v>2375.5</v>
      </c>
      <c r="P8502" s="33">
        <v>4568</v>
      </c>
    </row>
    <row r="8503" spans="1:16">
      <c r="A8503" s="27" t="s">
        <v>1226</v>
      </c>
      <c r="B8503" s="31">
        <v>202501</v>
      </c>
      <c r="C8503" s="27" t="s">
        <v>141</v>
      </c>
      <c r="D8503" s="27" t="s">
        <v>211</v>
      </c>
      <c r="E8503" s="27" t="s">
        <v>34</v>
      </c>
      <c r="F8503" s="27" t="s">
        <v>257</v>
      </c>
      <c r="G8503" s="33">
        <v>239956.3</v>
      </c>
      <c r="H8503" s="33">
        <v>239956.3</v>
      </c>
      <c r="I8503" s="33">
        <v>5788</v>
      </c>
      <c r="J8503" s="33">
        <v>354</v>
      </c>
      <c r="K8503" s="33">
        <v>8800</v>
      </c>
      <c r="L8503" s="33">
        <v>1</v>
      </c>
      <c r="M8503" s="33">
        <v>1</v>
      </c>
      <c r="N8503" s="33">
        <v>192059.19</v>
      </c>
      <c r="O8503" s="33">
        <v>1267</v>
      </c>
      <c r="P8503" s="33">
        <v>2305</v>
      </c>
    </row>
    <row r="8504" spans="1:16">
      <c r="A8504" s="27" t="s">
        <v>1226</v>
      </c>
      <c r="B8504" s="31">
        <v>202502</v>
      </c>
      <c r="C8504" s="27" t="s">
        <v>141</v>
      </c>
      <c r="D8504" s="27" t="s">
        <v>211</v>
      </c>
      <c r="E8504" s="27" t="s">
        <v>34</v>
      </c>
      <c r="F8504" s="27" t="s">
        <v>257</v>
      </c>
      <c r="G8504" s="33">
        <v>238827.9</v>
      </c>
      <c r="H8504" s="33">
        <v>238827.9</v>
      </c>
      <c r="I8504" s="33">
        <v>6383</v>
      </c>
      <c r="J8504" s="33">
        <v>531</v>
      </c>
      <c r="K8504" s="33">
        <v>8800</v>
      </c>
      <c r="L8504" s="33">
        <v>1</v>
      </c>
      <c r="M8504" s="33">
        <v>1</v>
      </c>
      <c r="N8504" s="33">
        <v>198740.69</v>
      </c>
      <c r="O8504" s="33">
        <v>1375.2</v>
      </c>
      <c r="P8504" s="33">
        <v>2571</v>
      </c>
    </row>
    <row r="8505" spans="1:16">
      <c r="A8505" s="27" t="s">
        <v>1226</v>
      </c>
      <c r="B8505" s="31">
        <v>202503</v>
      </c>
      <c r="C8505" s="27" t="s">
        <v>141</v>
      </c>
      <c r="D8505" s="27" t="s">
        <v>211</v>
      </c>
      <c r="E8505" s="27" t="s">
        <v>34</v>
      </c>
      <c r="F8505" s="27" t="s">
        <v>257</v>
      </c>
      <c r="G8505" s="33">
        <v>294190.02</v>
      </c>
      <c r="H8505" s="33">
        <v>294190.02</v>
      </c>
      <c r="I8505" s="33">
        <v>7062</v>
      </c>
      <c r="J8505" s="33">
        <v>527</v>
      </c>
      <c r="K8505" s="33">
        <v>8800</v>
      </c>
      <c r="L8505" s="33">
        <v>1</v>
      </c>
      <c r="M8505" s="33">
        <v>1</v>
      </c>
      <c r="N8505" s="33">
        <v>248768.49</v>
      </c>
      <c r="O8505" s="33">
        <v>1569.6</v>
      </c>
      <c r="P8505" s="33">
        <v>3061</v>
      </c>
    </row>
    <row r="8506" spans="1:16">
      <c r="A8506" s="27" t="s">
        <v>1226</v>
      </c>
      <c r="B8506" s="31">
        <v>202504</v>
      </c>
      <c r="C8506" s="27" t="s">
        <v>141</v>
      </c>
      <c r="D8506" s="27" t="s">
        <v>211</v>
      </c>
      <c r="E8506" s="27" t="s">
        <v>34</v>
      </c>
      <c r="F8506" s="27" t="s">
        <v>257</v>
      </c>
      <c r="G8506" s="33">
        <v>353381.58</v>
      </c>
      <c r="H8506" s="33">
        <v>353381.58</v>
      </c>
      <c r="I8506" s="33">
        <v>8600</v>
      </c>
      <c r="J8506" s="33">
        <v>596</v>
      </c>
      <c r="K8506" s="33">
        <v>8800</v>
      </c>
      <c r="L8506" s="33">
        <v>1</v>
      </c>
      <c r="M8506" s="33">
        <v>1</v>
      </c>
      <c r="N8506" s="33">
        <v>294024.68</v>
      </c>
      <c r="O8506" s="33">
        <v>1899.2</v>
      </c>
      <c r="P8506" s="33">
        <v>3531</v>
      </c>
    </row>
    <row r="8507" spans="1:16">
      <c r="A8507" s="27" t="s">
        <v>1226</v>
      </c>
      <c r="B8507" s="31">
        <v>202505</v>
      </c>
      <c r="C8507" s="27" t="s">
        <v>141</v>
      </c>
      <c r="D8507" s="27" t="s">
        <v>211</v>
      </c>
      <c r="E8507" s="27" t="s">
        <v>34</v>
      </c>
      <c r="F8507" s="27" t="s">
        <v>257</v>
      </c>
      <c r="G8507" s="33">
        <v>384783.26</v>
      </c>
      <c r="H8507" s="33">
        <v>384783.26</v>
      </c>
      <c r="I8507" s="33">
        <v>9934</v>
      </c>
      <c r="J8507" s="33">
        <v>695</v>
      </c>
      <c r="K8507" s="33">
        <v>8800</v>
      </c>
      <c r="L8507" s="33">
        <v>1</v>
      </c>
      <c r="M8507" s="33">
        <v>1</v>
      </c>
      <c r="N8507" s="33">
        <v>323440.58</v>
      </c>
      <c r="O8507" s="33">
        <v>2267.3</v>
      </c>
      <c r="P8507" s="33">
        <v>4075</v>
      </c>
    </row>
    <row r="8508" spans="1:16">
      <c r="A8508" s="27" t="s">
        <v>1226</v>
      </c>
      <c r="B8508" s="31">
        <v>202506</v>
      </c>
      <c r="C8508" s="27" t="s">
        <v>141</v>
      </c>
      <c r="D8508" s="27" t="s">
        <v>211</v>
      </c>
      <c r="E8508" s="27" t="s">
        <v>34</v>
      </c>
      <c r="F8508" s="27" t="s">
        <v>257</v>
      </c>
      <c r="G8508" s="33">
        <v>400086.42</v>
      </c>
      <c r="H8508" s="33">
        <v>400086.42</v>
      </c>
      <c r="I8508" s="33">
        <v>10091</v>
      </c>
      <c r="J8508" s="33">
        <v>740</v>
      </c>
      <c r="K8508" s="33">
        <v>8800</v>
      </c>
      <c r="L8508" s="33">
        <v>1</v>
      </c>
      <c r="M8508" s="33">
        <v>1</v>
      </c>
      <c r="N8508" s="33">
        <v>317367.77</v>
      </c>
      <c r="O8508" s="33">
        <v>2285.9</v>
      </c>
      <c r="P8508" s="33">
        <v>3978</v>
      </c>
    </row>
    <row r="8509" spans="1:16">
      <c r="A8509" s="27" t="s">
        <v>1226</v>
      </c>
      <c r="B8509" s="31">
        <v>202507</v>
      </c>
      <c r="C8509" s="27" t="s">
        <v>141</v>
      </c>
      <c r="D8509" s="27" t="s">
        <v>211</v>
      </c>
      <c r="E8509" s="27" t="s">
        <v>34</v>
      </c>
      <c r="F8509" s="27" t="s">
        <v>257</v>
      </c>
      <c r="G8509" s="33">
        <v>321367.13</v>
      </c>
      <c r="H8509" s="33">
        <v>321367.13</v>
      </c>
      <c r="I8509" s="33">
        <v>8550</v>
      </c>
      <c r="J8509" s="33">
        <v>599</v>
      </c>
      <c r="K8509" s="33">
        <v>8800</v>
      </c>
      <c r="L8509" s="33">
        <v>1</v>
      </c>
      <c r="M8509" s="33">
        <v>1</v>
      </c>
      <c r="N8509" s="33">
        <v>283411.61</v>
      </c>
      <c r="O8509" s="33">
        <v>1842.7</v>
      </c>
      <c r="P8509" s="33">
        <v>3219</v>
      </c>
    </row>
    <row r="8510" spans="1:16">
      <c r="A8510" s="27" t="s">
        <v>1226</v>
      </c>
      <c r="B8510" s="31">
        <v>202508</v>
      </c>
      <c r="C8510" s="27" t="s">
        <v>141</v>
      </c>
      <c r="D8510" s="27" t="s">
        <v>211</v>
      </c>
      <c r="E8510" s="27" t="s">
        <v>34</v>
      </c>
      <c r="F8510" s="27" t="s">
        <v>257</v>
      </c>
      <c r="G8510" s="33">
        <v>328393.89</v>
      </c>
      <c r="H8510" s="33">
        <v>328393.89</v>
      </c>
      <c r="I8510" s="33">
        <v>8766</v>
      </c>
      <c r="J8510" s="33">
        <v>691</v>
      </c>
      <c r="K8510" s="33">
        <v>8800</v>
      </c>
      <c r="L8510" s="33">
        <v>1</v>
      </c>
      <c r="M8510" s="33">
        <v>1</v>
      </c>
      <c r="N8510" s="33">
        <v>274154.9</v>
      </c>
      <c r="O8510" s="33">
        <v>1631</v>
      </c>
      <c r="P8510" s="33">
        <v>3551</v>
      </c>
    </row>
    <row r="8511" spans="1:16">
      <c r="A8511" s="27" t="s">
        <v>1226</v>
      </c>
      <c r="B8511" s="31">
        <v>202509</v>
      </c>
      <c r="C8511" s="27" t="s">
        <v>141</v>
      </c>
      <c r="D8511" s="27" t="s">
        <v>211</v>
      </c>
      <c r="E8511" s="27" t="s">
        <v>34</v>
      </c>
      <c r="F8511" s="27" t="s">
        <v>257</v>
      </c>
      <c r="G8511" s="33">
        <v>318347.12</v>
      </c>
      <c r="H8511" s="33">
        <v>318347.12</v>
      </c>
      <c r="I8511" s="33">
        <v>8278</v>
      </c>
      <c r="J8511" s="33">
        <v>655</v>
      </c>
      <c r="K8511" s="33">
        <v>8800</v>
      </c>
      <c r="L8511" s="33">
        <v>1</v>
      </c>
      <c r="M8511" s="33">
        <v>1</v>
      </c>
      <c r="N8511" s="33">
        <v>264758.72</v>
      </c>
      <c r="O8511" s="33">
        <v>1743.7</v>
      </c>
      <c r="P8511" s="33">
        <v>3291</v>
      </c>
    </row>
    <row r="8512" spans="1:16">
      <c r="A8512" s="27" t="s">
        <v>1226</v>
      </c>
      <c r="B8512" s="31">
        <v>202510</v>
      </c>
      <c r="C8512" s="27" t="s">
        <v>141</v>
      </c>
      <c r="D8512" s="27" t="s">
        <v>211</v>
      </c>
      <c r="E8512" s="27" t="s">
        <v>34</v>
      </c>
      <c r="F8512" s="27" t="s">
        <v>257</v>
      </c>
      <c r="G8512" s="33">
        <v>364416.31</v>
      </c>
      <c r="H8512" s="33">
        <v>364416.31</v>
      </c>
      <c r="I8512" s="33">
        <v>8909</v>
      </c>
      <c r="J8512" s="33">
        <v>482</v>
      </c>
      <c r="K8512" s="33">
        <v>8800</v>
      </c>
      <c r="L8512" s="33">
        <v>1</v>
      </c>
      <c r="M8512" s="33">
        <v>1</v>
      </c>
      <c r="N8512" s="33">
        <v>292086.93</v>
      </c>
      <c r="O8512" s="33">
        <v>2144.6</v>
      </c>
      <c r="P8512" s="33">
        <v>3752</v>
      </c>
    </row>
    <row r="8513" spans="1:16">
      <c r="A8513" s="27" t="s">
        <v>1226</v>
      </c>
      <c r="B8513" s="31">
        <v>202511</v>
      </c>
      <c r="C8513" s="27" t="s">
        <v>141</v>
      </c>
      <c r="D8513" s="27" t="s">
        <v>211</v>
      </c>
      <c r="E8513" s="27" t="s">
        <v>34</v>
      </c>
      <c r="F8513" s="27" t="s">
        <v>257</v>
      </c>
      <c r="G8513" s="33">
        <v>453333.27</v>
      </c>
      <c r="H8513" s="33">
        <v>453333.27</v>
      </c>
      <c r="I8513" s="33">
        <v>11803</v>
      </c>
      <c r="J8513" s="33">
        <v>797</v>
      </c>
      <c r="K8513" s="33">
        <v>8800</v>
      </c>
      <c r="L8513" s="33">
        <v>1</v>
      </c>
      <c r="M8513" s="33">
        <v>1</v>
      </c>
      <c r="N8513" s="33">
        <v>354037.33</v>
      </c>
      <c r="O8513" s="33">
        <v>2332.2</v>
      </c>
      <c r="P8513" s="33">
        <v>4723</v>
      </c>
    </row>
    <row r="8514" spans="1:16">
      <c r="A8514" s="27" t="s">
        <v>1226</v>
      </c>
      <c r="B8514" s="31">
        <v>202512</v>
      </c>
      <c r="C8514" s="27" t="s">
        <v>141</v>
      </c>
      <c r="D8514" s="27" t="s">
        <v>211</v>
      </c>
      <c r="E8514" s="27" t="s">
        <v>34</v>
      </c>
      <c r="F8514" s="27" t="s">
        <v>257</v>
      </c>
      <c r="G8514" s="33">
        <v>539357.98</v>
      </c>
      <c r="H8514" s="33">
        <v>539357.98</v>
      </c>
      <c r="I8514" s="33">
        <v>13225</v>
      </c>
      <c r="J8514" s="33">
        <v>855</v>
      </c>
      <c r="K8514" s="33">
        <v>8800</v>
      </c>
      <c r="L8514" s="33">
        <v>1</v>
      </c>
      <c r="M8514" s="33">
        <v>1</v>
      </c>
      <c r="N8514" s="33">
        <v>408195.48</v>
      </c>
      <c r="O8514" s="33">
        <v>3502.7</v>
      </c>
      <c r="P8514" s="33">
        <v>5512</v>
      </c>
    </row>
    <row r="8515" spans="1:16">
      <c r="A8515" s="27" t="s">
        <v>1226</v>
      </c>
      <c r="B8515" s="31">
        <v>202601</v>
      </c>
      <c r="C8515" s="27" t="s">
        <v>141</v>
      </c>
      <c r="D8515" s="27" t="s">
        <v>211</v>
      </c>
      <c r="E8515" s="27" t="s">
        <v>34</v>
      </c>
      <c r="F8515" s="27" t="s">
        <v>257</v>
      </c>
      <c r="G8515" s="33">
        <v>297375.35</v>
      </c>
      <c r="H8515" s="33">
        <v>297375.35</v>
      </c>
      <c r="I8515" s="33">
        <v>7954</v>
      </c>
      <c r="J8515" s="33">
        <v>596</v>
      </c>
      <c r="K8515" s="33">
        <v>8800</v>
      </c>
      <c r="L8515" s="33">
        <v>1</v>
      </c>
      <c r="M8515" s="33">
        <v>1</v>
      </c>
      <c r="N8515" s="33">
        <v>208384.22</v>
      </c>
      <c r="O8515" s="33">
        <v>1494.1</v>
      </c>
      <c r="P8515" s="33">
        <v>3172</v>
      </c>
    </row>
    <row r="8516" spans="1:16">
      <c r="A8516" s="27" t="s">
        <v>1226</v>
      </c>
      <c r="B8516" s="31">
        <v>202602</v>
      </c>
      <c r="C8516" s="27" t="s">
        <v>141</v>
      </c>
      <c r="D8516" s="27" t="s">
        <v>211</v>
      </c>
      <c r="E8516" s="27" t="s">
        <v>34</v>
      </c>
      <c r="F8516" s="27" t="s">
        <v>257</v>
      </c>
      <c r="G8516" s="33">
        <v>271383.28</v>
      </c>
      <c r="H8516" s="33">
        <v>271383.28</v>
      </c>
      <c r="I8516" s="33">
        <v>6994</v>
      </c>
      <c r="J8516" s="33">
        <v>415</v>
      </c>
      <c r="K8516" s="33">
        <v>8800</v>
      </c>
      <c r="L8516" s="33">
        <v>1</v>
      </c>
      <c r="M8516" s="33">
        <v>1</v>
      </c>
      <c r="N8516" s="33">
        <v>215633.65</v>
      </c>
      <c r="O8516" s="33">
        <v>1502.5</v>
      </c>
      <c r="P8516" s="33">
        <v>2887</v>
      </c>
    </row>
    <row r="8517" spans="1:16">
      <c r="A8517" s="27" t="s">
        <v>1226</v>
      </c>
      <c r="B8517" s="31">
        <v>202603</v>
      </c>
      <c r="C8517" s="27" t="s">
        <v>141</v>
      </c>
      <c r="D8517" s="27" t="s">
        <v>211</v>
      </c>
      <c r="E8517" s="27" t="s">
        <v>34</v>
      </c>
      <c r="F8517" s="27" t="s">
        <v>257</v>
      </c>
      <c r="G8517" s="33">
        <v>318896.71</v>
      </c>
      <c r="H8517" s="33">
        <v>318896.71</v>
      </c>
      <c r="I8517" s="33">
        <v>8058</v>
      </c>
      <c r="J8517" s="33">
        <v>653</v>
      </c>
      <c r="K8517" s="33">
        <v>8800</v>
      </c>
      <c r="L8517" s="33">
        <v>1</v>
      </c>
      <c r="M8517" s="33">
        <v>1</v>
      </c>
      <c r="N8517" s="33">
        <v>269913.81</v>
      </c>
      <c r="O8517" s="33">
        <v>1643.3</v>
      </c>
      <c r="P8517" s="33">
        <v>3124</v>
      </c>
    </row>
    <row r="8518" spans="1:16">
      <c r="A8518" s="27" t="s">
        <v>1226</v>
      </c>
      <c r="B8518" s="31">
        <v>202604</v>
      </c>
      <c r="C8518" s="27" t="s">
        <v>141</v>
      </c>
      <c r="D8518" s="27" t="s">
        <v>211</v>
      </c>
      <c r="E8518" s="27" t="s">
        <v>34</v>
      </c>
      <c r="F8518" s="27" t="s">
        <v>257</v>
      </c>
      <c r="G8518" s="33">
        <v>422008.38</v>
      </c>
      <c r="H8518" s="33">
        <v>422008.38</v>
      </c>
      <c r="I8518" s="33">
        <v>11761</v>
      </c>
      <c r="J8518" s="33">
        <v>847</v>
      </c>
      <c r="K8518" s="33">
        <v>8800</v>
      </c>
      <c r="L8518" s="33">
        <v>1</v>
      </c>
      <c r="M8518" s="33">
        <v>1</v>
      </c>
      <c r="N8518" s="33">
        <v>319016.77</v>
      </c>
      <c r="O8518" s="33">
        <v>2398.7</v>
      </c>
      <c r="P8518" s="33">
        <v>4573</v>
      </c>
    </row>
    <row r="8519" spans="1:16">
      <c r="A8519" s="27" t="s">
        <v>1226</v>
      </c>
      <c r="B8519" s="31">
        <v>202605</v>
      </c>
      <c r="C8519" s="27" t="s">
        <v>141</v>
      </c>
      <c r="D8519" s="27" t="s">
        <v>211</v>
      </c>
      <c r="E8519" s="27" t="s">
        <v>34</v>
      </c>
      <c r="F8519" s="27" t="s">
        <v>257</v>
      </c>
      <c r="G8519" s="33">
        <v>430999.4</v>
      </c>
      <c r="H8519" s="33">
        <v>430999.4</v>
      </c>
      <c r="I8519" s="33">
        <v>11176</v>
      </c>
      <c r="J8519" s="33">
        <v>745</v>
      </c>
      <c r="K8519" s="33">
        <v>8800</v>
      </c>
      <c r="L8519" s="33">
        <v>1</v>
      </c>
      <c r="M8519" s="33">
        <v>1</v>
      </c>
      <c r="N8519" s="33">
        <v>350933.03</v>
      </c>
      <c r="O8519" s="33">
        <v>2550.1</v>
      </c>
      <c r="P8519" s="33">
        <v>4541</v>
      </c>
    </row>
    <row r="8520" spans="1:16">
      <c r="A8520" s="27" t="s">
        <v>1226</v>
      </c>
      <c r="B8520" s="31">
        <v>202606</v>
      </c>
      <c r="C8520" s="27" t="s">
        <v>141</v>
      </c>
      <c r="D8520" s="27" t="s">
        <v>211</v>
      </c>
      <c r="E8520" s="27" t="s">
        <v>34</v>
      </c>
      <c r="F8520" s="27" t="s">
        <v>257</v>
      </c>
      <c r="G8520" s="33">
        <v>418477.03</v>
      </c>
      <c r="H8520" s="33">
        <v>418477.03</v>
      </c>
      <c r="I8520" s="33">
        <v>11044</v>
      </c>
      <c r="J8520" s="33">
        <v>811</v>
      </c>
      <c r="K8520" s="33">
        <v>8800</v>
      </c>
      <c r="L8520" s="33">
        <v>1</v>
      </c>
      <c r="M8520" s="33">
        <v>1</v>
      </c>
      <c r="N8520" s="33">
        <v>344344.03</v>
      </c>
      <c r="O8520" s="33">
        <v>2205.5</v>
      </c>
      <c r="P8520" s="33">
        <v>4467</v>
      </c>
    </row>
    <row r="8521" spans="1:16">
      <c r="A8521" s="27" t="s">
        <v>1226</v>
      </c>
      <c r="B8521" s="31">
        <v>202607</v>
      </c>
      <c r="C8521" s="27" t="s">
        <v>141</v>
      </c>
      <c r="D8521" s="27" t="s">
        <v>211</v>
      </c>
      <c r="E8521" s="27" t="s">
        <v>34</v>
      </c>
      <c r="F8521" s="27" t="s">
        <v>257</v>
      </c>
      <c r="G8521" s="33">
        <v>363448.68</v>
      </c>
      <c r="H8521" s="33">
        <v>363448.68</v>
      </c>
      <c r="I8521" s="33">
        <v>9693</v>
      </c>
      <c r="J8521" s="33">
        <v>760</v>
      </c>
      <c r="K8521" s="33">
        <v>8800</v>
      </c>
      <c r="L8521" s="33">
        <v>1</v>
      </c>
      <c r="M8521" s="33">
        <v>1</v>
      </c>
      <c r="N8521" s="33">
        <v>307501.59</v>
      </c>
      <c r="O8521" s="33">
        <v>2090.7</v>
      </c>
      <c r="P8521" s="33">
        <v>3761</v>
      </c>
    </row>
    <row r="8522" spans="1:16">
      <c r="A8522" s="27" t="s">
        <v>1228</v>
      </c>
      <c r="B8522" s="31">
        <v>202408</v>
      </c>
      <c r="C8522" s="27" t="s">
        <v>141</v>
      </c>
      <c r="D8522" s="27" t="s">
        <v>211</v>
      </c>
      <c r="E8522" s="27" t="s">
        <v>34</v>
      </c>
      <c r="F8522" s="27" t="s">
        <v>257</v>
      </c>
      <c r="G8522" s="33">
        <v>295420.29</v>
      </c>
      <c r="H8522" s="33">
        <v>295420.29</v>
      </c>
      <c r="I8522" s="33">
        <v>7318</v>
      </c>
      <c r="J8522" s="33">
        <v>531</v>
      </c>
      <c r="K8522" s="33">
        <v>10600</v>
      </c>
      <c r="L8522" s="33">
        <v>1</v>
      </c>
      <c r="M8522" s="33">
        <v>1</v>
      </c>
      <c r="N8522" s="33">
        <v>310733.71</v>
      </c>
      <c r="O8522" s="33">
        <v>1727.9</v>
      </c>
      <c r="P8522" s="33">
        <v>3019</v>
      </c>
    </row>
    <row r="8523" spans="1:16">
      <c r="A8523" s="27" t="s">
        <v>1228</v>
      </c>
      <c r="B8523" s="31">
        <v>202409</v>
      </c>
      <c r="C8523" s="27" t="s">
        <v>141</v>
      </c>
      <c r="D8523" s="27" t="s">
        <v>211</v>
      </c>
      <c r="E8523" s="27" t="s">
        <v>34</v>
      </c>
      <c r="F8523" s="27" t="s">
        <v>257</v>
      </c>
      <c r="G8523" s="33">
        <v>276395.44</v>
      </c>
      <c r="H8523" s="33">
        <v>276395.44</v>
      </c>
      <c r="I8523" s="33">
        <v>7864</v>
      </c>
      <c r="J8523" s="33">
        <v>675</v>
      </c>
      <c r="K8523" s="33">
        <v>10600</v>
      </c>
      <c r="L8523" s="33">
        <v>1</v>
      </c>
      <c r="M8523" s="33">
        <v>1</v>
      </c>
      <c r="N8523" s="33">
        <v>300083.85</v>
      </c>
      <c r="O8523" s="33">
        <v>1547.6</v>
      </c>
      <c r="P8523" s="33">
        <v>3109</v>
      </c>
    </row>
    <row r="8524" spans="1:16">
      <c r="A8524" s="27" t="s">
        <v>1228</v>
      </c>
      <c r="B8524" s="31">
        <v>202410</v>
      </c>
      <c r="C8524" s="27" t="s">
        <v>141</v>
      </c>
      <c r="D8524" s="27" t="s">
        <v>211</v>
      </c>
      <c r="E8524" s="27" t="s">
        <v>34</v>
      </c>
      <c r="F8524" s="27" t="s">
        <v>257</v>
      </c>
      <c r="G8524" s="33">
        <v>334635.08</v>
      </c>
      <c r="H8524" s="33">
        <v>334635.08</v>
      </c>
      <c r="I8524" s="33">
        <v>8481</v>
      </c>
      <c r="J8524" s="33">
        <v>656</v>
      </c>
      <c r="K8524" s="33">
        <v>10600</v>
      </c>
      <c r="L8524" s="33">
        <v>1</v>
      </c>
      <c r="M8524" s="33">
        <v>1</v>
      </c>
      <c r="N8524" s="33">
        <v>331058.29</v>
      </c>
      <c r="O8524" s="33">
        <v>1850.7</v>
      </c>
      <c r="P8524" s="33">
        <v>3237</v>
      </c>
    </row>
    <row r="8525" spans="1:16">
      <c r="A8525" s="27" t="s">
        <v>1228</v>
      </c>
      <c r="B8525" s="31">
        <v>202411</v>
      </c>
      <c r="C8525" s="27" t="s">
        <v>141</v>
      </c>
      <c r="D8525" s="27" t="s">
        <v>211</v>
      </c>
      <c r="E8525" s="27" t="s">
        <v>34</v>
      </c>
      <c r="F8525" s="27" t="s">
        <v>257</v>
      </c>
      <c r="G8525" s="33">
        <v>392241.85</v>
      </c>
      <c r="H8525" s="33">
        <v>392241.85</v>
      </c>
      <c r="I8525" s="33">
        <v>10006</v>
      </c>
      <c r="J8525" s="33">
        <v>791</v>
      </c>
      <c r="K8525" s="33">
        <v>10600</v>
      </c>
      <c r="L8525" s="33">
        <v>1</v>
      </c>
      <c r="M8525" s="33">
        <v>1</v>
      </c>
      <c r="N8525" s="33">
        <v>401274.36</v>
      </c>
      <c r="O8525" s="33">
        <v>2094.3</v>
      </c>
      <c r="P8525" s="33">
        <v>4144</v>
      </c>
    </row>
    <row r="8526" spans="1:16">
      <c r="A8526" s="27" t="s">
        <v>1228</v>
      </c>
      <c r="B8526" s="31">
        <v>202412</v>
      </c>
      <c r="C8526" s="27" t="s">
        <v>141</v>
      </c>
      <c r="D8526" s="27" t="s">
        <v>211</v>
      </c>
      <c r="E8526" s="27" t="s">
        <v>34</v>
      </c>
      <c r="F8526" s="27" t="s">
        <v>257</v>
      </c>
      <c r="G8526" s="33">
        <v>398970.12</v>
      </c>
      <c r="H8526" s="33">
        <v>398970.12</v>
      </c>
      <c r="I8526" s="33">
        <v>9752</v>
      </c>
      <c r="J8526" s="33">
        <v>723</v>
      </c>
      <c r="K8526" s="33">
        <v>10600</v>
      </c>
      <c r="L8526" s="33">
        <v>1</v>
      </c>
      <c r="M8526" s="33">
        <v>1</v>
      </c>
      <c r="N8526" s="33">
        <v>462658.5</v>
      </c>
      <c r="O8526" s="33">
        <v>2131.2</v>
      </c>
      <c r="P8526" s="33">
        <v>3981</v>
      </c>
    </row>
    <row r="8527" spans="1:16">
      <c r="A8527" s="27" t="s">
        <v>1228</v>
      </c>
      <c r="B8527" s="31">
        <v>202501</v>
      </c>
      <c r="C8527" s="27" t="s">
        <v>141</v>
      </c>
      <c r="D8527" s="27" t="s">
        <v>211</v>
      </c>
      <c r="E8527" s="27" t="s">
        <v>34</v>
      </c>
      <c r="F8527" s="27" t="s">
        <v>257</v>
      </c>
      <c r="G8527" s="33">
        <v>216528.94</v>
      </c>
      <c r="H8527" s="33">
        <v>216528.94</v>
      </c>
      <c r="I8527" s="33">
        <v>5017</v>
      </c>
      <c r="J8527" s="33">
        <v>392</v>
      </c>
      <c r="K8527" s="33">
        <v>10600</v>
      </c>
      <c r="L8527" s="33">
        <v>1</v>
      </c>
      <c r="M8527" s="33">
        <v>1</v>
      </c>
      <c r="N8527" s="33">
        <v>236187.65</v>
      </c>
      <c r="O8527" s="33">
        <v>1266.3</v>
      </c>
      <c r="P8527" s="33">
        <v>2129</v>
      </c>
    </row>
    <row r="8528" spans="1:16">
      <c r="A8528" s="27" t="s">
        <v>1228</v>
      </c>
      <c r="B8528" s="31">
        <v>202502</v>
      </c>
      <c r="C8528" s="27" t="s">
        <v>141</v>
      </c>
      <c r="D8528" s="27" t="s">
        <v>211</v>
      </c>
      <c r="E8528" s="27" t="s">
        <v>34</v>
      </c>
      <c r="F8528" s="27" t="s">
        <v>257</v>
      </c>
      <c r="G8528" s="33">
        <v>256252.02</v>
      </c>
      <c r="H8528" s="33">
        <v>256252.02</v>
      </c>
      <c r="I8528" s="33">
        <v>6567</v>
      </c>
      <c r="J8528" s="33">
        <v>490</v>
      </c>
      <c r="K8528" s="33">
        <v>10600</v>
      </c>
      <c r="L8528" s="33">
        <v>1</v>
      </c>
      <c r="M8528" s="33">
        <v>1</v>
      </c>
      <c r="N8528" s="33">
        <v>244404.32</v>
      </c>
      <c r="O8528" s="33">
        <v>1343.7</v>
      </c>
      <c r="P8528" s="33">
        <v>2678</v>
      </c>
    </row>
    <row r="8529" spans="1:16">
      <c r="A8529" s="27" t="s">
        <v>1228</v>
      </c>
      <c r="B8529" s="31">
        <v>202503</v>
      </c>
      <c r="C8529" s="27" t="s">
        <v>141</v>
      </c>
      <c r="D8529" s="27" t="s">
        <v>211</v>
      </c>
      <c r="E8529" s="27" t="s">
        <v>34</v>
      </c>
      <c r="F8529" s="27" t="s">
        <v>257</v>
      </c>
      <c r="G8529" s="33">
        <v>287149.62</v>
      </c>
      <c r="H8529" s="33">
        <v>287149.62</v>
      </c>
      <c r="I8529" s="33">
        <v>6955</v>
      </c>
      <c r="J8529" s="33">
        <v>487</v>
      </c>
      <c r="K8529" s="33">
        <v>10600</v>
      </c>
      <c r="L8529" s="33">
        <v>1</v>
      </c>
      <c r="M8529" s="33">
        <v>1</v>
      </c>
      <c r="N8529" s="33">
        <v>305926.76</v>
      </c>
      <c r="O8529" s="33">
        <v>1509.7</v>
      </c>
      <c r="P8529" s="33">
        <v>2864</v>
      </c>
    </row>
    <row r="8530" spans="1:16">
      <c r="A8530" s="27" t="s">
        <v>1228</v>
      </c>
      <c r="B8530" s="31">
        <v>202504</v>
      </c>
      <c r="C8530" s="27" t="s">
        <v>141</v>
      </c>
      <c r="D8530" s="27" t="s">
        <v>211</v>
      </c>
      <c r="E8530" s="27" t="s">
        <v>34</v>
      </c>
      <c r="F8530" s="27" t="s">
        <v>257</v>
      </c>
      <c r="G8530" s="33">
        <v>320280.23</v>
      </c>
      <c r="H8530" s="33">
        <v>320280.23</v>
      </c>
      <c r="I8530" s="33">
        <v>7714</v>
      </c>
      <c r="J8530" s="33">
        <v>538</v>
      </c>
      <c r="K8530" s="33">
        <v>10600</v>
      </c>
      <c r="L8530" s="33">
        <v>1</v>
      </c>
      <c r="M8530" s="33">
        <v>1</v>
      </c>
      <c r="N8530" s="33">
        <v>361581.22</v>
      </c>
      <c r="O8530" s="33">
        <v>1855.8</v>
      </c>
      <c r="P8530" s="33">
        <v>3249</v>
      </c>
    </row>
    <row r="8531" spans="1:16">
      <c r="A8531" s="27" t="s">
        <v>1228</v>
      </c>
      <c r="B8531" s="31">
        <v>202505</v>
      </c>
      <c r="C8531" s="27" t="s">
        <v>141</v>
      </c>
      <c r="D8531" s="27" t="s">
        <v>211</v>
      </c>
      <c r="E8531" s="27" t="s">
        <v>34</v>
      </c>
      <c r="F8531" s="27" t="s">
        <v>257</v>
      </c>
      <c r="G8531" s="33">
        <v>353206.8</v>
      </c>
      <c r="H8531" s="33">
        <v>353206.8</v>
      </c>
      <c r="I8531" s="33">
        <v>9137</v>
      </c>
      <c r="J8531" s="33">
        <v>653</v>
      </c>
      <c r="K8531" s="33">
        <v>10600</v>
      </c>
      <c r="L8531" s="33">
        <v>1</v>
      </c>
      <c r="M8531" s="33">
        <v>1</v>
      </c>
      <c r="N8531" s="33">
        <v>397755.87</v>
      </c>
      <c r="O8531" s="33">
        <v>1891.1</v>
      </c>
      <c r="P8531" s="33">
        <v>3738</v>
      </c>
    </row>
    <row r="8532" spans="1:16">
      <c r="A8532" s="27" t="s">
        <v>1228</v>
      </c>
      <c r="B8532" s="31">
        <v>202506</v>
      </c>
      <c r="C8532" s="27" t="s">
        <v>141</v>
      </c>
      <c r="D8532" s="27" t="s">
        <v>211</v>
      </c>
      <c r="E8532" s="27" t="s">
        <v>34</v>
      </c>
      <c r="F8532" s="27" t="s">
        <v>257</v>
      </c>
      <c r="G8532" s="33">
        <v>371707.03</v>
      </c>
      <c r="H8532" s="33">
        <v>371707.03</v>
      </c>
      <c r="I8532" s="33">
        <v>8909</v>
      </c>
      <c r="J8532" s="33">
        <v>640</v>
      </c>
      <c r="K8532" s="33">
        <v>10600</v>
      </c>
      <c r="L8532" s="33">
        <v>1</v>
      </c>
      <c r="M8532" s="33">
        <v>1</v>
      </c>
      <c r="N8532" s="33">
        <v>390287.74</v>
      </c>
      <c r="O8532" s="33">
        <v>2191.5</v>
      </c>
      <c r="P8532" s="33">
        <v>3796</v>
      </c>
    </row>
    <row r="8533" spans="1:16">
      <c r="A8533" s="27" t="s">
        <v>1228</v>
      </c>
      <c r="B8533" s="31">
        <v>202507</v>
      </c>
      <c r="C8533" s="27" t="s">
        <v>141</v>
      </c>
      <c r="D8533" s="27" t="s">
        <v>211</v>
      </c>
      <c r="E8533" s="27" t="s">
        <v>34</v>
      </c>
      <c r="F8533" s="27" t="s">
        <v>257</v>
      </c>
      <c r="G8533" s="33">
        <v>341788.53</v>
      </c>
      <c r="H8533" s="33">
        <v>341788.53</v>
      </c>
      <c r="I8533" s="33">
        <v>8670</v>
      </c>
      <c r="J8533" s="33">
        <v>671</v>
      </c>
      <c r="K8533" s="33">
        <v>10600</v>
      </c>
      <c r="L8533" s="33">
        <v>1</v>
      </c>
      <c r="M8533" s="33">
        <v>1</v>
      </c>
      <c r="N8533" s="33">
        <v>348529.64</v>
      </c>
      <c r="O8533" s="33">
        <v>1899.8</v>
      </c>
      <c r="P8533" s="33">
        <v>3602</v>
      </c>
    </row>
    <row r="8534" spans="1:16">
      <c r="A8534" s="27" t="s">
        <v>1228</v>
      </c>
      <c r="B8534" s="31">
        <v>202508</v>
      </c>
      <c r="C8534" s="27" t="s">
        <v>141</v>
      </c>
      <c r="D8534" s="27" t="s">
        <v>211</v>
      </c>
      <c r="E8534" s="27" t="s">
        <v>34</v>
      </c>
      <c r="F8534" s="27" t="s">
        <v>257</v>
      </c>
      <c r="G8534" s="33">
        <v>308333.67</v>
      </c>
      <c r="H8534" s="33">
        <v>308333.67</v>
      </c>
      <c r="I8534" s="33">
        <v>7699</v>
      </c>
      <c r="J8534" s="33">
        <v>612</v>
      </c>
      <c r="K8534" s="33">
        <v>10600</v>
      </c>
      <c r="L8534" s="33">
        <v>1</v>
      </c>
      <c r="M8534" s="33">
        <v>1</v>
      </c>
      <c r="N8534" s="33">
        <v>337146.07</v>
      </c>
      <c r="O8534" s="33">
        <v>1710.2</v>
      </c>
      <c r="P8534" s="33">
        <v>3171</v>
      </c>
    </row>
    <row r="8535" spans="1:16">
      <c r="A8535" s="27" t="s">
        <v>1228</v>
      </c>
      <c r="B8535" s="31">
        <v>202509</v>
      </c>
      <c r="C8535" s="27" t="s">
        <v>141</v>
      </c>
      <c r="D8535" s="27" t="s">
        <v>211</v>
      </c>
      <c r="E8535" s="27" t="s">
        <v>34</v>
      </c>
      <c r="F8535" s="27" t="s">
        <v>257</v>
      </c>
      <c r="G8535" s="33">
        <v>316293.04</v>
      </c>
      <c r="H8535" s="33">
        <v>316293.04</v>
      </c>
      <c r="I8535" s="33">
        <v>8710</v>
      </c>
      <c r="J8535" s="33">
        <v>661</v>
      </c>
      <c r="K8535" s="33">
        <v>10600</v>
      </c>
      <c r="L8535" s="33">
        <v>1</v>
      </c>
      <c r="M8535" s="33">
        <v>1</v>
      </c>
      <c r="N8535" s="33">
        <v>325590.98</v>
      </c>
      <c r="O8535" s="33">
        <v>1807.1</v>
      </c>
      <c r="P8535" s="33">
        <v>3414</v>
      </c>
    </row>
    <row r="8536" spans="1:16">
      <c r="A8536" s="27" t="s">
        <v>1228</v>
      </c>
      <c r="B8536" s="31">
        <v>202510</v>
      </c>
      <c r="C8536" s="27" t="s">
        <v>141</v>
      </c>
      <c r="D8536" s="27" t="s">
        <v>211</v>
      </c>
      <c r="E8536" s="27" t="s">
        <v>34</v>
      </c>
      <c r="F8536" s="27" t="s">
        <v>257</v>
      </c>
      <c r="G8536" s="33">
        <v>360508.91</v>
      </c>
      <c r="H8536" s="33">
        <v>360508.91</v>
      </c>
      <c r="I8536" s="33">
        <v>8808</v>
      </c>
      <c r="J8536" s="33">
        <v>645</v>
      </c>
      <c r="K8536" s="33">
        <v>10600</v>
      </c>
      <c r="L8536" s="33">
        <v>1</v>
      </c>
      <c r="M8536" s="33">
        <v>1</v>
      </c>
      <c r="N8536" s="33">
        <v>359198.25</v>
      </c>
      <c r="O8536" s="33">
        <v>1994.3</v>
      </c>
      <c r="P8536" s="33">
        <v>3689</v>
      </c>
    </row>
    <row r="8537" spans="1:16">
      <c r="A8537" s="27" t="s">
        <v>1228</v>
      </c>
      <c r="B8537" s="31">
        <v>202511</v>
      </c>
      <c r="C8537" s="27" t="s">
        <v>141</v>
      </c>
      <c r="D8537" s="27" t="s">
        <v>211</v>
      </c>
      <c r="E8537" s="27" t="s">
        <v>34</v>
      </c>
      <c r="F8537" s="27" t="s">
        <v>257</v>
      </c>
      <c r="G8537" s="33">
        <v>383588.19</v>
      </c>
      <c r="H8537" s="33">
        <v>383588.19</v>
      </c>
      <c r="I8537" s="33">
        <v>9826</v>
      </c>
      <c r="J8537" s="33">
        <v>658</v>
      </c>
      <c r="K8537" s="33">
        <v>10600</v>
      </c>
      <c r="L8537" s="33">
        <v>1</v>
      </c>
      <c r="M8537" s="33">
        <v>1</v>
      </c>
      <c r="N8537" s="33">
        <v>435382.68</v>
      </c>
      <c r="O8537" s="33">
        <v>2050.6</v>
      </c>
      <c r="P8537" s="33">
        <v>4026</v>
      </c>
    </row>
    <row r="8538" spans="1:16">
      <c r="A8538" s="27" t="s">
        <v>1228</v>
      </c>
      <c r="B8538" s="31">
        <v>202512</v>
      </c>
      <c r="C8538" s="27" t="s">
        <v>141</v>
      </c>
      <c r="D8538" s="27" t="s">
        <v>211</v>
      </c>
      <c r="E8538" s="27" t="s">
        <v>34</v>
      </c>
      <c r="F8538" s="27" t="s">
        <v>257</v>
      </c>
      <c r="G8538" s="33">
        <v>421973.89</v>
      </c>
      <c r="H8538" s="33">
        <v>421973.89</v>
      </c>
      <c r="I8538" s="33">
        <v>10935</v>
      </c>
      <c r="J8538" s="33">
        <v>780</v>
      </c>
      <c r="K8538" s="33">
        <v>10600</v>
      </c>
      <c r="L8538" s="33">
        <v>1</v>
      </c>
      <c r="M8538" s="33">
        <v>1</v>
      </c>
      <c r="N8538" s="33">
        <v>501984.48</v>
      </c>
      <c r="O8538" s="33">
        <v>2414</v>
      </c>
      <c r="P8538" s="33">
        <v>4561</v>
      </c>
    </row>
    <row r="8539" spans="1:16">
      <c r="A8539" s="27" t="s">
        <v>1228</v>
      </c>
      <c r="B8539" s="31">
        <v>202601</v>
      </c>
      <c r="C8539" s="27" t="s">
        <v>141</v>
      </c>
      <c r="D8539" s="27" t="s">
        <v>211</v>
      </c>
      <c r="E8539" s="27" t="s">
        <v>34</v>
      </c>
      <c r="F8539" s="27" t="s">
        <v>257</v>
      </c>
      <c r="G8539" s="33">
        <v>242364.16</v>
      </c>
      <c r="H8539" s="33">
        <v>242364.16</v>
      </c>
      <c r="I8539" s="33">
        <v>6425</v>
      </c>
      <c r="J8539" s="33">
        <v>409</v>
      </c>
      <c r="K8539" s="33">
        <v>10600</v>
      </c>
      <c r="L8539" s="33">
        <v>1</v>
      </c>
      <c r="M8539" s="33">
        <v>1</v>
      </c>
      <c r="N8539" s="33">
        <v>256263.6</v>
      </c>
      <c r="O8539" s="33">
        <v>1304.2</v>
      </c>
      <c r="P8539" s="33">
        <v>2646</v>
      </c>
    </row>
    <row r="8540" spans="1:16">
      <c r="A8540" s="27" t="s">
        <v>1228</v>
      </c>
      <c r="B8540" s="31">
        <v>202602</v>
      </c>
      <c r="C8540" s="27" t="s">
        <v>141</v>
      </c>
      <c r="D8540" s="27" t="s">
        <v>211</v>
      </c>
      <c r="E8540" s="27" t="s">
        <v>34</v>
      </c>
      <c r="F8540" s="27" t="s">
        <v>257</v>
      </c>
      <c r="G8540" s="33">
        <v>267843.35</v>
      </c>
      <c r="H8540" s="33">
        <v>267843.35</v>
      </c>
      <c r="I8540" s="33">
        <v>6767</v>
      </c>
      <c r="J8540" s="33">
        <v>607</v>
      </c>
      <c r="K8540" s="33">
        <v>10600</v>
      </c>
      <c r="L8540" s="33">
        <v>1</v>
      </c>
      <c r="M8540" s="33">
        <v>1</v>
      </c>
      <c r="N8540" s="33">
        <v>265178.69</v>
      </c>
      <c r="O8540" s="33">
        <v>1550.6</v>
      </c>
      <c r="P8540" s="33">
        <v>2815</v>
      </c>
    </row>
    <row r="8541" spans="1:16">
      <c r="A8541" s="27" t="s">
        <v>1228</v>
      </c>
      <c r="B8541" s="31">
        <v>202603</v>
      </c>
      <c r="C8541" s="27" t="s">
        <v>141</v>
      </c>
      <c r="D8541" s="27" t="s">
        <v>211</v>
      </c>
      <c r="E8541" s="27" t="s">
        <v>34</v>
      </c>
      <c r="F8541" s="27" t="s">
        <v>257</v>
      </c>
      <c r="G8541" s="33">
        <v>347816.58</v>
      </c>
      <c r="H8541" s="33">
        <v>347816.58</v>
      </c>
      <c r="I8541" s="33">
        <v>9356</v>
      </c>
      <c r="J8541" s="33">
        <v>616</v>
      </c>
      <c r="K8541" s="33">
        <v>10600</v>
      </c>
      <c r="L8541" s="33">
        <v>1</v>
      </c>
      <c r="M8541" s="33">
        <v>1</v>
      </c>
      <c r="N8541" s="33">
        <v>331930.53</v>
      </c>
      <c r="O8541" s="33">
        <v>2100.4</v>
      </c>
      <c r="P8541" s="33">
        <v>3910</v>
      </c>
    </row>
    <row r="8542" spans="1:16">
      <c r="A8542" s="27" t="s">
        <v>1228</v>
      </c>
      <c r="B8542" s="31">
        <v>202604</v>
      </c>
      <c r="C8542" s="27" t="s">
        <v>141</v>
      </c>
      <c r="D8542" s="27" t="s">
        <v>211</v>
      </c>
      <c r="E8542" s="27" t="s">
        <v>34</v>
      </c>
      <c r="F8542" s="27" t="s">
        <v>257</v>
      </c>
      <c r="G8542" s="33">
        <v>361915.05</v>
      </c>
      <c r="H8542" s="33">
        <v>361915.05</v>
      </c>
      <c r="I8542" s="33">
        <v>8944</v>
      </c>
      <c r="J8542" s="33">
        <v>609</v>
      </c>
      <c r="K8542" s="33">
        <v>10600</v>
      </c>
      <c r="L8542" s="33">
        <v>1</v>
      </c>
      <c r="M8542" s="33">
        <v>1</v>
      </c>
      <c r="N8542" s="33">
        <v>392315.63</v>
      </c>
      <c r="O8542" s="33">
        <v>2042.2</v>
      </c>
      <c r="P8542" s="33">
        <v>3538</v>
      </c>
    </row>
    <row r="8543" spans="1:16">
      <c r="A8543" s="27" t="s">
        <v>1228</v>
      </c>
      <c r="B8543" s="31">
        <v>202605</v>
      </c>
      <c r="C8543" s="27" t="s">
        <v>141</v>
      </c>
      <c r="D8543" s="27" t="s">
        <v>211</v>
      </c>
      <c r="E8543" s="27" t="s">
        <v>34</v>
      </c>
      <c r="F8543" s="27" t="s">
        <v>257</v>
      </c>
      <c r="G8543" s="33">
        <v>423937.53</v>
      </c>
      <c r="H8543" s="33">
        <v>423937.53</v>
      </c>
      <c r="I8543" s="33">
        <v>10458</v>
      </c>
      <c r="J8543" s="33">
        <v>748</v>
      </c>
      <c r="K8543" s="33">
        <v>10600</v>
      </c>
      <c r="L8543" s="33">
        <v>1</v>
      </c>
      <c r="M8543" s="33">
        <v>1</v>
      </c>
      <c r="N8543" s="33">
        <v>431565.12</v>
      </c>
      <c r="O8543" s="33">
        <v>2402.5</v>
      </c>
      <c r="P8543" s="33">
        <v>4154</v>
      </c>
    </row>
    <row r="8544" spans="1:16">
      <c r="A8544" s="27" t="s">
        <v>1228</v>
      </c>
      <c r="B8544" s="31">
        <v>202606</v>
      </c>
      <c r="C8544" s="27" t="s">
        <v>141</v>
      </c>
      <c r="D8544" s="27" t="s">
        <v>211</v>
      </c>
      <c r="E8544" s="27" t="s">
        <v>34</v>
      </c>
      <c r="F8544" s="27" t="s">
        <v>257</v>
      </c>
      <c r="G8544" s="33">
        <v>399011.49</v>
      </c>
      <c r="H8544" s="33">
        <v>399011.49</v>
      </c>
      <c r="I8544" s="33">
        <v>10412</v>
      </c>
      <c r="J8544" s="33">
        <v>833</v>
      </c>
      <c r="K8544" s="33">
        <v>10600</v>
      </c>
      <c r="L8544" s="33">
        <v>1</v>
      </c>
      <c r="M8544" s="33">
        <v>1</v>
      </c>
      <c r="N8544" s="33">
        <v>423462.2</v>
      </c>
      <c r="O8544" s="33">
        <v>2142.9</v>
      </c>
      <c r="P8544" s="33">
        <v>4251</v>
      </c>
    </row>
    <row r="8545" spans="1:16">
      <c r="A8545" s="27" t="s">
        <v>1228</v>
      </c>
      <c r="B8545" s="31">
        <v>202607</v>
      </c>
      <c r="C8545" s="27" t="s">
        <v>141</v>
      </c>
      <c r="D8545" s="27" t="s">
        <v>211</v>
      </c>
      <c r="E8545" s="27" t="s">
        <v>34</v>
      </c>
      <c r="F8545" s="27" t="s">
        <v>257</v>
      </c>
      <c r="G8545" s="33">
        <v>368850.03</v>
      </c>
      <c r="H8545" s="33">
        <v>368850.03</v>
      </c>
      <c r="I8545" s="33">
        <v>10076</v>
      </c>
      <c r="J8545" s="33">
        <v>721</v>
      </c>
      <c r="K8545" s="33">
        <v>10600</v>
      </c>
      <c r="L8545" s="33">
        <v>1</v>
      </c>
      <c r="M8545" s="33">
        <v>1</v>
      </c>
      <c r="N8545" s="33">
        <v>378154.66</v>
      </c>
      <c r="O8545" s="33">
        <v>2243.1</v>
      </c>
      <c r="P8545" s="33">
        <v>4130</v>
      </c>
    </row>
    <row r="8546" spans="1:16">
      <c r="A8546" s="27" t="s">
        <v>1230</v>
      </c>
      <c r="B8546" s="31">
        <v>202408</v>
      </c>
      <c r="C8546" s="27" t="s">
        <v>143</v>
      </c>
      <c r="D8546" s="27" t="s">
        <v>211</v>
      </c>
      <c r="E8546" s="27" t="s">
        <v>33</v>
      </c>
      <c r="F8546" s="27" t="s">
        <v>257</v>
      </c>
      <c r="G8546" s="33">
        <v>312216.71</v>
      </c>
      <c r="H8546" s="33">
        <v>312216.71</v>
      </c>
      <c r="I8546" s="33">
        <v>8304</v>
      </c>
      <c r="J8546" s="33">
        <v>427</v>
      </c>
      <c r="K8546" s="33">
        <v>9600</v>
      </c>
      <c r="L8546" s="33">
        <v>1</v>
      </c>
      <c r="M8546" s="33">
        <v>1</v>
      </c>
      <c r="N8546" s="33">
        <v>294597.52</v>
      </c>
      <c r="O8546" s="33">
        <v>1741.8</v>
      </c>
      <c r="P8546" s="33">
        <v>3168</v>
      </c>
    </row>
    <row r="8547" spans="1:16">
      <c r="A8547" s="27" t="s">
        <v>1230</v>
      </c>
      <c r="B8547" s="31">
        <v>202409</v>
      </c>
      <c r="C8547" s="27" t="s">
        <v>143</v>
      </c>
      <c r="D8547" s="27" t="s">
        <v>211</v>
      </c>
      <c r="E8547" s="27" t="s">
        <v>33</v>
      </c>
      <c r="F8547" s="27" t="s">
        <v>257</v>
      </c>
      <c r="G8547" s="33">
        <v>310196.49</v>
      </c>
      <c r="H8547" s="33">
        <v>310196.49</v>
      </c>
      <c r="I8547" s="33">
        <v>7983</v>
      </c>
      <c r="J8547" s="33">
        <v>475</v>
      </c>
      <c r="K8547" s="33">
        <v>9600</v>
      </c>
      <c r="L8547" s="33">
        <v>1</v>
      </c>
      <c r="M8547" s="33">
        <v>1</v>
      </c>
      <c r="N8547" s="33">
        <v>282667.15</v>
      </c>
      <c r="O8547" s="33">
        <v>1772.2</v>
      </c>
      <c r="P8547" s="33">
        <v>3226</v>
      </c>
    </row>
    <row r="8548" spans="1:16">
      <c r="A8548" s="27" t="s">
        <v>1230</v>
      </c>
      <c r="B8548" s="31">
        <v>202410</v>
      </c>
      <c r="C8548" s="27" t="s">
        <v>143</v>
      </c>
      <c r="D8548" s="27" t="s">
        <v>211</v>
      </c>
      <c r="E8548" s="27" t="s">
        <v>33</v>
      </c>
      <c r="F8548" s="27" t="s">
        <v>257</v>
      </c>
      <c r="G8548" s="33">
        <v>318394.66</v>
      </c>
      <c r="H8548" s="33">
        <v>318394.66</v>
      </c>
      <c r="I8548" s="33">
        <v>8623</v>
      </c>
      <c r="J8548" s="33">
        <v>445</v>
      </c>
      <c r="K8548" s="33">
        <v>9600</v>
      </c>
      <c r="L8548" s="33">
        <v>1</v>
      </c>
      <c r="M8548" s="33">
        <v>1</v>
      </c>
      <c r="N8548" s="33">
        <v>309834.09</v>
      </c>
      <c r="O8548" s="33">
        <v>1694.4</v>
      </c>
      <c r="P8548" s="33">
        <v>3571</v>
      </c>
    </row>
    <row r="8549" spans="1:16">
      <c r="A8549" s="27" t="s">
        <v>1230</v>
      </c>
      <c r="B8549" s="31">
        <v>202411</v>
      </c>
      <c r="C8549" s="27" t="s">
        <v>143</v>
      </c>
      <c r="D8549" s="27" t="s">
        <v>211</v>
      </c>
      <c r="E8549" s="27" t="s">
        <v>33</v>
      </c>
      <c r="F8549" s="27" t="s">
        <v>257</v>
      </c>
      <c r="G8549" s="33">
        <v>383752.8</v>
      </c>
      <c r="H8549" s="33">
        <v>383752.8</v>
      </c>
      <c r="I8549" s="33">
        <v>9691</v>
      </c>
      <c r="J8549" s="33">
        <v>467</v>
      </c>
      <c r="K8549" s="33">
        <v>9600</v>
      </c>
      <c r="L8549" s="33">
        <v>1</v>
      </c>
      <c r="M8549" s="33">
        <v>1</v>
      </c>
      <c r="N8549" s="33">
        <v>373128.25</v>
      </c>
      <c r="O8549" s="33">
        <v>2233.3</v>
      </c>
      <c r="P8549" s="33">
        <v>4050</v>
      </c>
    </row>
    <row r="8550" spans="1:16">
      <c r="A8550" s="27" t="s">
        <v>1230</v>
      </c>
      <c r="B8550" s="31">
        <v>202412</v>
      </c>
      <c r="C8550" s="27" t="s">
        <v>143</v>
      </c>
      <c r="D8550" s="27" t="s">
        <v>211</v>
      </c>
      <c r="E8550" s="27" t="s">
        <v>33</v>
      </c>
      <c r="F8550" s="27" t="s">
        <v>257</v>
      </c>
      <c r="G8550" s="33">
        <v>426026.68</v>
      </c>
      <c r="H8550" s="33">
        <v>426026.68</v>
      </c>
      <c r="I8550" s="33">
        <v>9896</v>
      </c>
      <c r="J8550" s="33">
        <v>471</v>
      </c>
      <c r="K8550" s="33">
        <v>9600</v>
      </c>
      <c r="L8550" s="33">
        <v>1</v>
      </c>
      <c r="M8550" s="33">
        <v>1</v>
      </c>
      <c r="N8550" s="33">
        <v>427434.2</v>
      </c>
      <c r="O8550" s="33">
        <v>2291.8</v>
      </c>
      <c r="P8550" s="33">
        <v>4255</v>
      </c>
    </row>
    <row r="8551" spans="1:16">
      <c r="A8551" s="27" t="s">
        <v>1230</v>
      </c>
      <c r="B8551" s="31">
        <v>202501</v>
      </c>
      <c r="C8551" s="27" t="s">
        <v>143</v>
      </c>
      <c r="D8551" s="27" t="s">
        <v>211</v>
      </c>
      <c r="E8551" s="27" t="s">
        <v>33</v>
      </c>
      <c r="F8551" s="27" t="s">
        <v>257</v>
      </c>
      <c r="G8551" s="33">
        <v>259616.26</v>
      </c>
      <c r="H8551" s="33">
        <v>259616.26</v>
      </c>
      <c r="I8551" s="33">
        <v>6539</v>
      </c>
      <c r="J8551" s="33">
        <v>324</v>
      </c>
      <c r="K8551" s="33">
        <v>9600</v>
      </c>
      <c r="L8551" s="33">
        <v>1</v>
      </c>
      <c r="M8551" s="33">
        <v>1</v>
      </c>
      <c r="N8551" s="33">
        <v>216799.31</v>
      </c>
      <c r="O8551" s="33">
        <v>1390.5</v>
      </c>
      <c r="P8551" s="33">
        <v>2676</v>
      </c>
    </row>
    <row r="8552" spans="1:16">
      <c r="A8552" s="27" t="s">
        <v>1230</v>
      </c>
      <c r="B8552" s="31">
        <v>202502</v>
      </c>
      <c r="C8552" s="27" t="s">
        <v>143</v>
      </c>
      <c r="D8552" s="27" t="s">
        <v>211</v>
      </c>
      <c r="E8552" s="27" t="s">
        <v>33</v>
      </c>
      <c r="F8552" s="27" t="s">
        <v>257</v>
      </c>
      <c r="G8552" s="33">
        <v>243088.73</v>
      </c>
      <c r="H8552" s="33">
        <v>243088.73</v>
      </c>
      <c r="I8552" s="33">
        <v>6116</v>
      </c>
      <c r="J8552" s="33">
        <v>310</v>
      </c>
      <c r="K8552" s="33">
        <v>9600</v>
      </c>
      <c r="L8552" s="33">
        <v>1</v>
      </c>
      <c r="M8552" s="33">
        <v>1</v>
      </c>
      <c r="N8552" s="33">
        <v>222895.65</v>
      </c>
      <c r="O8552" s="33">
        <v>1546.8</v>
      </c>
      <c r="P8552" s="33">
        <v>2558</v>
      </c>
    </row>
    <row r="8553" spans="1:16">
      <c r="A8553" s="27" t="s">
        <v>1230</v>
      </c>
      <c r="B8553" s="31">
        <v>202503</v>
      </c>
      <c r="C8553" s="27" t="s">
        <v>143</v>
      </c>
      <c r="D8553" s="27" t="s">
        <v>211</v>
      </c>
      <c r="E8553" s="27" t="s">
        <v>33</v>
      </c>
      <c r="F8553" s="27" t="s">
        <v>257</v>
      </c>
      <c r="G8553" s="33">
        <v>329908.84</v>
      </c>
      <c r="H8553" s="33">
        <v>329908.84</v>
      </c>
      <c r="I8553" s="33">
        <v>8141</v>
      </c>
      <c r="J8553" s="33">
        <v>445</v>
      </c>
      <c r="K8553" s="33">
        <v>9600</v>
      </c>
      <c r="L8553" s="33">
        <v>1</v>
      </c>
      <c r="M8553" s="33">
        <v>1</v>
      </c>
      <c r="N8553" s="33">
        <v>277205.71</v>
      </c>
      <c r="O8553" s="33">
        <v>1829.8</v>
      </c>
      <c r="P8553" s="33">
        <v>3333</v>
      </c>
    </row>
    <row r="8554" spans="1:16">
      <c r="A8554" s="27" t="s">
        <v>1230</v>
      </c>
      <c r="B8554" s="31">
        <v>202504</v>
      </c>
      <c r="C8554" s="27" t="s">
        <v>143</v>
      </c>
      <c r="D8554" s="27" t="s">
        <v>211</v>
      </c>
      <c r="E8554" s="27" t="s">
        <v>33</v>
      </c>
      <c r="F8554" s="27" t="s">
        <v>257</v>
      </c>
      <c r="G8554" s="33">
        <v>375739.93</v>
      </c>
      <c r="H8554" s="33">
        <v>375739.93</v>
      </c>
      <c r="I8554" s="33">
        <v>9379</v>
      </c>
      <c r="J8554" s="33">
        <v>539</v>
      </c>
      <c r="K8554" s="33">
        <v>9600</v>
      </c>
      <c r="L8554" s="33">
        <v>1</v>
      </c>
      <c r="M8554" s="33">
        <v>1</v>
      </c>
      <c r="N8554" s="33">
        <v>325523.68</v>
      </c>
      <c r="O8554" s="33">
        <v>2079.1</v>
      </c>
      <c r="P8554" s="33">
        <v>3825</v>
      </c>
    </row>
    <row r="8555" spans="1:16">
      <c r="A8555" s="27" t="s">
        <v>1230</v>
      </c>
      <c r="B8555" s="31">
        <v>202505</v>
      </c>
      <c r="C8555" s="27" t="s">
        <v>143</v>
      </c>
      <c r="D8555" s="27" t="s">
        <v>211</v>
      </c>
      <c r="E8555" s="27" t="s">
        <v>33</v>
      </c>
      <c r="F8555" s="27" t="s">
        <v>257</v>
      </c>
      <c r="G8555" s="33">
        <v>442579.17</v>
      </c>
      <c r="H8555" s="33">
        <v>442579.17</v>
      </c>
      <c r="I8555" s="33">
        <v>11219</v>
      </c>
      <c r="J8555" s="33">
        <v>608</v>
      </c>
      <c r="K8555" s="33">
        <v>9600</v>
      </c>
      <c r="L8555" s="33">
        <v>1</v>
      </c>
      <c r="M8555" s="33">
        <v>1</v>
      </c>
      <c r="N8555" s="33">
        <v>355783.09</v>
      </c>
      <c r="O8555" s="33">
        <v>2391.4</v>
      </c>
      <c r="P8555" s="33">
        <v>4690</v>
      </c>
    </row>
    <row r="8556" spans="1:16">
      <c r="A8556" s="27" t="s">
        <v>1230</v>
      </c>
      <c r="B8556" s="31">
        <v>202506</v>
      </c>
      <c r="C8556" s="27" t="s">
        <v>143</v>
      </c>
      <c r="D8556" s="27" t="s">
        <v>211</v>
      </c>
      <c r="E8556" s="27" t="s">
        <v>33</v>
      </c>
      <c r="F8556" s="27" t="s">
        <v>257</v>
      </c>
      <c r="G8556" s="33">
        <v>389085.2</v>
      </c>
      <c r="H8556" s="33">
        <v>389085.2</v>
      </c>
      <c r="I8556" s="33">
        <v>11189</v>
      </c>
      <c r="J8556" s="33">
        <v>627</v>
      </c>
      <c r="K8556" s="33">
        <v>9600</v>
      </c>
      <c r="L8556" s="33">
        <v>1</v>
      </c>
      <c r="M8556" s="33">
        <v>1</v>
      </c>
      <c r="N8556" s="33">
        <v>346853.13</v>
      </c>
      <c r="O8556" s="33">
        <v>2270.4</v>
      </c>
      <c r="P8556" s="33">
        <v>4379</v>
      </c>
    </row>
    <row r="8557" spans="1:16">
      <c r="A8557" s="27" t="s">
        <v>1230</v>
      </c>
      <c r="B8557" s="31">
        <v>202507</v>
      </c>
      <c r="C8557" s="27" t="s">
        <v>143</v>
      </c>
      <c r="D8557" s="27" t="s">
        <v>211</v>
      </c>
      <c r="E8557" s="27" t="s">
        <v>33</v>
      </c>
      <c r="F8557" s="27" t="s">
        <v>257</v>
      </c>
      <c r="G8557" s="33">
        <v>357378.1</v>
      </c>
      <c r="H8557" s="33">
        <v>357378.1</v>
      </c>
      <c r="I8557" s="33">
        <v>9986</v>
      </c>
      <c r="J8557" s="33">
        <v>521</v>
      </c>
      <c r="K8557" s="33">
        <v>9600</v>
      </c>
      <c r="L8557" s="33">
        <v>1</v>
      </c>
      <c r="M8557" s="33">
        <v>1</v>
      </c>
      <c r="N8557" s="33">
        <v>307746.01</v>
      </c>
      <c r="O8557" s="33">
        <v>1853.7</v>
      </c>
      <c r="P8557" s="33">
        <v>4026</v>
      </c>
    </row>
    <row r="8558" spans="1:16">
      <c r="A8558" s="27" t="s">
        <v>1230</v>
      </c>
      <c r="B8558" s="31">
        <v>202508</v>
      </c>
      <c r="C8558" s="27" t="s">
        <v>143</v>
      </c>
      <c r="D8558" s="27" t="s">
        <v>211</v>
      </c>
      <c r="E8558" s="27" t="s">
        <v>33</v>
      </c>
      <c r="F8558" s="27" t="s">
        <v>257</v>
      </c>
      <c r="G8558" s="33">
        <v>303326.04</v>
      </c>
      <c r="H8558" s="33">
        <v>303326.04</v>
      </c>
      <c r="I8558" s="33">
        <v>7933</v>
      </c>
      <c r="J8558" s="33">
        <v>422</v>
      </c>
      <c r="K8558" s="33">
        <v>9600</v>
      </c>
      <c r="L8558" s="33">
        <v>1</v>
      </c>
      <c r="M8558" s="33">
        <v>1</v>
      </c>
      <c r="N8558" s="33">
        <v>295775.91</v>
      </c>
      <c r="O8558" s="33">
        <v>1757.8</v>
      </c>
      <c r="P8558" s="33">
        <v>3216</v>
      </c>
    </row>
    <row r="8559" spans="1:16">
      <c r="A8559" s="27" t="s">
        <v>1230</v>
      </c>
      <c r="B8559" s="31">
        <v>202509</v>
      </c>
      <c r="C8559" s="27" t="s">
        <v>143</v>
      </c>
      <c r="D8559" s="27" t="s">
        <v>211</v>
      </c>
      <c r="E8559" s="27" t="s">
        <v>33</v>
      </c>
      <c r="F8559" s="27" t="s">
        <v>257</v>
      </c>
      <c r="G8559" s="33">
        <v>307651.12</v>
      </c>
      <c r="H8559" s="33">
        <v>307651.12</v>
      </c>
      <c r="I8559" s="33">
        <v>7586</v>
      </c>
      <c r="J8559" s="33">
        <v>413</v>
      </c>
      <c r="K8559" s="33">
        <v>9600</v>
      </c>
      <c r="L8559" s="33">
        <v>1</v>
      </c>
      <c r="M8559" s="33">
        <v>1</v>
      </c>
      <c r="N8559" s="33">
        <v>283797.82</v>
      </c>
      <c r="O8559" s="33">
        <v>1558.4</v>
      </c>
      <c r="P8559" s="33">
        <v>3132</v>
      </c>
    </row>
    <row r="8560" spans="1:16">
      <c r="A8560" s="27" t="s">
        <v>1230</v>
      </c>
      <c r="B8560" s="31">
        <v>202510</v>
      </c>
      <c r="C8560" s="27" t="s">
        <v>143</v>
      </c>
      <c r="D8560" s="27" t="s">
        <v>211</v>
      </c>
      <c r="E8560" s="27" t="s">
        <v>33</v>
      </c>
      <c r="F8560" s="27" t="s">
        <v>257</v>
      </c>
      <c r="G8560" s="33">
        <v>343555.92</v>
      </c>
      <c r="H8560" s="33">
        <v>343555.92</v>
      </c>
      <c r="I8560" s="33">
        <v>9350</v>
      </c>
      <c r="J8560" s="33">
        <v>482</v>
      </c>
      <c r="K8560" s="33">
        <v>9600</v>
      </c>
      <c r="L8560" s="33">
        <v>1</v>
      </c>
      <c r="M8560" s="33">
        <v>1</v>
      </c>
      <c r="N8560" s="33">
        <v>311073.42</v>
      </c>
      <c r="O8560" s="33">
        <v>2000</v>
      </c>
      <c r="P8560" s="33">
        <v>3732</v>
      </c>
    </row>
    <row r="8561" spans="1:16">
      <c r="A8561" s="27" t="s">
        <v>1230</v>
      </c>
      <c r="B8561" s="31">
        <v>202511</v>
      </c>
      <c r="C8561" s="27" t="s">
        <v>143</v>
      </c>
      <c r="D8561" s="27" t="s">
        <v>211</v>
      </c>
      <c r="E8561" s="27" t="s">
        <v>33</v>
      </c>
      <c r="F8561" s="27" t="s">
        <v>257</v>
      </c>
      <c r="G8561" s="33">
        <v>419247.6</v>
      </c>
      <c r="H8561" s="33">
        <v>419247.6</v>
      </c>
      <c r="I8561" s="33">
        <v>11100</v>
      </c>
      <c r="J8561" s="33">
        <v>671</v>
      </c>
      <c r="K8561" s="33">
        <v>9600</v>
      </c>
      <c r="L8561" s="33">
        <v>1</v>
      </c>
      <c r="M8561" s="33">
        <v>1</v>
      </c>
      <c r="N8561" s="33">
        <v>374620.76</v>
      </c>
      <c r="O8561" s="33">
        <v>2127.6</v>
      </c>
      <c r="P8561" s="33">
        <v>4490</v>
      </c>
    </row>
    <row r="8562" spans="1:16">
      <c r="A8562" s="27" t="s">
        <v>1230</v>
      </c>
      <c r="B8562" s="31">
        <v>202512</v>
      </c>
      <c r="C8562" s="27" t="s">
        <v>143</v>
      </c>
      <c r="D8562" s="27" t="s">
        <v>211</v>
      </c>
      <c r="E8562" s="27" t="s">
        <v>33</v>
      </c>
      <c r="F8562" s="27" t="s">
        <v>257</v>
      </c>
      <c r="G8562" s="33">
        <v>524447.75</v>
      </c>
      <c r="H8562" s="33">
        <v>524447.75</v>
      </c>
      <c r="I8562" s="33">
        <v>13289</v>
      </c>
      <c r="J8562" s="33">
        <v>689</v>
      </c>
      <c r="K8562" s="33">
        <v>9600</v>
      </c>
      <c r="L8562" s="33">
        <v>1</v>
      </c>
      <c r="M8562" s="33">
        <v>1</v>
      </c>
      <c r="N8562" s="33">
        <v>429143.93</v>
      </c>
      <c r="O8562" s="33">
        <v>3195.8</v>
      </c>
      <c r="P8562" s="33">
        <v>5485</v>
      </c>
    </row>
    <row r="8563" spans="1:16">
      <c r="A8563" s="27" t="s">
        <v>1230</v>
      </c>
      <c r="B8563" s="31">
        <v>202601</v>
      </c>
      <c r="C8563" s="27" t="s">
        <v>143</v>
      </c>
      <c r="D8563" s="27" t="s">
        <v>211</v>
      </c>
      <c r="E8563" s="27" t="s">
        <v>33</v>
      </c>
      <c r="F8563" s="27" t="s">
        <v>257</v>
      </c>
      <c r="G8563" s="33">
        <v>238247.7</v>
      </c>
      <c r="H8563" s="33">
        <v>238247.7</v>
      </c>
      <c r="I8563" s="33">
        <v>5995</v>
      </c>
      <c r="J8563" s="33">
        <v>346</v>
      </c>
      <c r="K8563" s="33">
        <v>9600</v>
      </c>
      <c r="L8563" s="33">
        <v>1</v>
      </c>
      <c r="M8563" s="33">
        <v>1</v>
      </c>
      <c r="N8563" s="33">
        <v>217666.51</v>
      </c>
      <c r="O8563" s="33">
        <v>1365.6</v>
      </c>
      <c r="P8563" s="33">
        <v>2516</v>
      </c>
    </row>
    <row r="8564" spans="1:16">
      <c r="A8564" s="27" t="s">
        <v>1230</v>
      </c>
      <c r="B8564" s="31">
        <v>202602</v>
      </c>
      <c r="C8564" s="27" t="s">
        <v>143</v>
      </c>
      <c r="D8564" s="27" t="s">
        <v>211</v>
      </c>
      <c r="E8564" s="27" t="s">
        <v>33</v>
      </c>
      <c r="F8564" s="27" t="s">
        <v>257</v>
      </c>
      <c r="G8564" s="33">
        <v>231435.38</v>
      </c>
      <c r="H8564" s="33">
        <v>231435.38</v>
      </c>
      <c r="I8564" s="33">
        <v>5795</v>
      </c>
      <c r="J8564" s="33">
        <v>250</v>
      </c>
      <c r="K8564" s="33">
        <v>9600</v>
      </c>
      <c r="L8564" s="33">
        <v>1</v>
      </c>
      <c r="M8564" s="33">
        <v>1</v>
      </c>
      <c r="N8564" s="33">
        <v>223787.23</v>
      </c>
      <c r="O8564" s="33">
        <v>1326.4</v>
      </c>
      <c r="P8564" s="33">
        <v>2398</v>
      </c>
    </row>
    <row r="8565" spans="1:16">
      <c r="A8565" s="27" t="s">
        <v>1230</v>
      </c>
      <c r="B8565" s="31">
        <v>202603</v>
      </c>
      <c r="C8565" s="27" t="s">
        <v>143</v>
      </c>
      <c r="D8565" s="27" t="s">
        <v>211</v>
      </c>
      <c r="E8565" s="27" t="s">
        <v>33</v>
      </c>
      <c r="F8565" s="27" t="s">
        <v>257</v>
      </c>
      <c r="G8565" s="33">
        <v>363563.13</v>
      </c>
      <c r="H8565" s="33">
        <v>363563.13</v>
      </c>
      <c r="I8565" s="33">
        <v>9695</v>
      </c>
      <c r="J8565" s="33">
        <v>601</v>
      </c>
      <c r="K8565" s="33">
        <v>9600</v>
      </c>
      <c r="L8565" s="33">
        <v>1</v>
      </c>
      <c r="M8565" s="33">
        <v>1</v>
      </c>
      <c r="N8565" s="33">
        <v>278314.54</v>
      </c>
      <c r="O8565" s="33">
        <v>2059.1</v>
      </c>
      <c r="P8565" s="33">
        <v>3805</v>
      </c>
    </row>
    <row r="8566" spans="1:16">
      <c r="A8566" s="27" t="s">
        <v>1230</v>
      </c>
      <c r="B8566" s="31">
        <v>202604</v>
      </c>
      <c r="C8566" s="27" t="s">
        <v>143</v>
      </c>
      <c r="D8566" s="27" t="s">
        <v>211</v>
      </c>
      <c r="E8566" s="27" t="s">
        <v>33</v>
      </c>
      <c r="F8566" s="27" t="s">
        <v>257</v>
      </c>
      <c r="G8566" s="33">
        <v>374390.49</v>
      </c>
      <c r="H8566" s="33">
        <v>374390.49</v>
      </c>
      <c r="I8566" s="33">
        <v>8984</v>
      </c>
      <c r="J8566" s="33">
        <v>521</v>
      </c>
      <c r="K8566" s="33">
        <v>9600</v>
      </c>
      <c r="L8566" s="33">
        <v>1</v>
      </c>
      <c r="M8566" s="33">
        <v>1</v>
      </c>
      <c r="N8566" s="33">
        <v>326825.77</v>
      </c>
      <c r="O8566" s="33">
        <v>2130.7</v>
      </c>
      <c r="P8566" s="33">
        <v>3966</v>
      </c>
    </row>
    <row r="8567" spans="1:16">
      <c r="A8567" s="27" t="s">
        <v>1230</v>
      </c>
      <c r="B8567" s="31">
        <v>202605</v>
      </c>
      <c r="C8567" s="27" t="s">
        <v>143</v>
      </c>
      <c r="D8567" s="27" t="s">
        <v>211</v>
      </c>
      <c r="E8567" s="27" t="s">
        <v>33</v>
      </c>
      <c r="F8567" s="27" t="s">
        <v>257</v>
      </c>
      <c r="G8567" s="33">
        <v>475677.51</v>
      </c>
      <c r="H8567" s="33">
        <v>475677.51</v>
      </c>
      <c r="I8567" s="33">
        <v>12692</v>
      </c>
      <c r="J8567" s="33">
        <v>651</v>
      </c>
      <c r="K8567" s="33">
        <v>9600</v>
      </c>
      <c r="L8567" s="33">
        <v>1</v>
      </c>
      <c r="M8567" s="33">
        <v>1</v>
      </c>
      <c r="N8567" s="33">
        <v>357206.23</v>
      </c>
      <c r="O8567" s="33">
        <v>2652.8</v>
      </c>
      <c r="P8567" s="33">
        <v>4909</v>
      </c>
    </row>
    <row r="8568" spans="1:16">
      <c r="A8568" s="27" t="s">
        <v>1230</v>
      </c>
      <c r="B8568" s="31">
        <v>202606</v>
      </c>
      <c r="C8568" s="27" t="s">
        <v>143</v>
      </c>
      <c r="D8568" s="27" t="s">
        <v>211</v>
      </c>
      <c r="E8568" s="27" t="s">
        <v>33</v>
      </c>
      <c r="F8568" s="27" t="s">
        <v>257</v>
      </c>
      <c r="G8568" s="33">
        <v>414085.69</v>
      </c>
      <c r="H8568" s="33">
        <v>414085.69</v>
      </c>
      <c r="I8568" s="33">
        <v>11297</v>
      </c>
      <c r="J8568" s="33">
        <v>598</v>
      </c>
      <c r="K8568" s="33">
        <v>9600</v>
      </c>
      <c r="L8568" s="33">
        <v>1</v>
      </c>
      <c r="M8568" s="33">
        <v>1</v>
      </c>
      <c r="N8568" s="33">
        <v>348240.54</v>
      </c>
      <c r="O8568" s="33">
        <v>2398</v>
      </c>
      <c r="P8568" s="33">
        <v>4539</v>
      </c>
    </row>
    <row r="8569" spans="1:16">
      <c r="A8569" s="27" t="s">
        <v>1230</v>
      </c>
      <c r="B8569" s="31">
        <v>202607</v>
      </c>
      <c r="C8569" s="27" t="s">
        <v>143</v>
      </c>
      <c r="D8569" s="27" t="s">
        <v>211</v>
      </c>
      <c r="E8569" s="27" t="s">
        <v>33</v>
      </c>
      <c r="F8569" s="27" t="s">
        <v>257</v>
      </c>
      <c r="G8569" s="33">
        <v>326272.15</v>
      </c>
      <c r="H8569" s="33">
        <v>326272.15</v>
      </c>
      <c r="I8569" s="33">
        <v>8362</v>
      </c>
      <c r="J8569" s="33">
        <v>455</v>
      </c>
      <c r="K8569" s="33">
        <v>9600</v>
      </c>
      <c r="L8569" s="33">
        <v>1</v>
      </c>
      <c r="M8569" s="33">
        <v>1</v>
      </c>
      <c r="N8569" s="33">
        <v>308976.99</v>
      </c>
      <c r="O8569" s="33">
        <v>1755.5</v>
      </c>
      <c r="P8569" s="33">
        <v>3566</v>
      </c>
    </row>
    <row r="8570" spans="1:16">
      <c r="A8570" s="27" t="s">
        <v>1232</v>
      </c>
      <c r="B8570" s="31">
        <v>202408</v>
      </c>
      <c r="C8570" s="27" t="s">
        <v>143</v>
      </c>
      <c r="D8570" s="27" t="s">
        <v>211</v>
      </c>
      <c r="E8570" s="27" t="s">
        <v>33</v>
      </c>
      <c r="F8570" s="27" t="s">
        <v>257</v>
      </c>
      <c r="G8570" s="33">
        <v>320650.52</v>
      </c>
      <c r="H8570" s="33">
        <v>320650.52</v>
      </c>
      <c r="I8570" s="33">
        <v>8006</v>
      </c>
      <c r="J8570" s="33">
        <v>456</v>
      </c>
      <c r="K8570" s="33">
        <v>9400</v>
      </c>
      <c r="L8570" s="33">
        <v>1</v>
      </c>
      <c r="M8570" s="33">
        <v>1</v>
      </c>
      <c r="N8570" s="33">
        <v>314388.37</v>
      </c>
      <c r="O8570" s="33">
        <v>1996.2</v>
      </c>
      <c r="P8570" s="33">
        <v>3131</v>
      </c>
    </row>
    <row r="8571" spans="1:16">
      <c r="A8571" s="27" t="s">
        <v>1232</v>
      </c>
      <c r="B8571" s="31">
        <v>202409</v>
      </c>
      <c r="C8571" s="27" t="s">
        <v>143</v>
      </c>
      <c r="D8571" s="27" t="s">
        <v>211</v>
      </c>
      <c r="E8571" s="27" t="s">
        <v>33</v>
      </c>
      <c r="F8571" s="27" t="s">
        <v>257</v>
      </c>
      <c r="G8571" s="33">
        <v>320278.23</v>
      </c>
      <c r="H8571" s="33">
        <v>320278.23</v>
      </c>
      <c r="I8571" s="33">
        <v>8629</v>
      </c>
      <c r="J8571" s="33">
        <v>446</v>
      </c>
      <c r="K8571" s="33">
        <v>9400</v>
      </c>
      <c r="L8571" s="33">
        <v>1</v>
      </c>
      <c r="M8571" s="33">
        <v>1</v>
      </c>
      <c r="N8571" s="33">
        <v>301656.53</v>
      </c>
      <c r="O8571" s="33">
        <v>1778.5</v>
      </c>
      <c r="P8571" s="33">
        <v>3487</v>
      </c>
    </row>
    <row r="8572" spans="1:16">
      <c r="A8572" s="27" t="s">
        <v>1232</v>
      </c>
      <c r="B8572" s="31">
        <v>202410</v>
      </c>
      <c r="C8572" s="27" t="s">
        <v>143</v>
      </c>
      <c r="D8572" s="27" t="s">
        <v>211</v>
      </c>
      <c r="E8572" s="27" t="s">
        <v>33</v>
      </c>
      <c r="F8572" s="27" t="s">
        <v>257</v>
      </c>
      <c r="G8572" s="33">
        <v>330154.75</v>
      </c>
      <c r="H8572" s="33">
        <v>330154.75</v>
      </c>
      <c r="I8572" s="33">
        <v>8640</v>
      </c>
      <c r="J8572" s="33">
        <v>512</v>
      </c>
      <c r="K8572" s="33">
        <v>9400</v>
      </c>
      <c r="L8572" s="33">
        <v>1</v>
      </c>
      <c r="M8572" s="33">
        <v>1</v>
      </c>
      <c r="N8572" s="33">
        <v>330648.51</v>
      </c>
      <c r="O8572" s="33">
        <v>1792.8</v>
      </c>
      <c r="P8572" s="33">
        <v>3480</v>
      </c>
    </row>
    <row r="8573" spans="1:16">
      <c r="A8573" s="27" t="s">
        <v>1232</v>
      </c>
      <c r="B8573" s="31">
        <v>202411</v>
      </c>
      <c r="C8573" s="27" t="s">
        <v>143</v>
      </c>
      <c r="D8573" s="27" t="s">
        <v>211</v>
      </c>
      <c r="E8573" s="27" t="s">
        <v>33</v>
      </c>
      <c r="F8573" s="27" t="s">
        <v>257</v>
      </c>
      <c r="G8573" s="33">
        <v>431788.19</v>
      </c>
      <c r="H8573" s="33">
        <v>431788.19</v>
      </c>
      <c r="I8573" s="33">
        <v>11688</v>
      </c>
      <c r="J8573" s="33">
        <v>668</v>
      </c>
      <c r="K8573" s="33">
        <v>9400</v>
      </c>
      <c r="L8573" s="33">
        <v>1</v>
      </c>
      <c r="M8573" s="33">
        <v>1</v>
      </c>
      <c r="N8573" s="33">
        <v>398194.73</v>
      </c>
      <c r="O8573" s="33">
        <v>2319.3</v>
      </c>
      <c r="P8573" s="33">
        <v>4627</v>
      </c>
    </row>
    <row r="8574" spans="1:16">
      <c r="A8574" s="27" t="s">
        <v>1232</v>
      </c>
      <c r="B8574" s="31">
        <v>202412</v>
      </c>
      <c r="C8574" s="27" t="s">
        <v>143</v>
      </c>
      <c r="D8574" s="27" t="s">
        <v>211</v>
      </c>
      <c r="E8574" s="27" t="s">
        <v>33</v>
      </c>
      <c r="F8574" s="27" t="s">
        <v>257</v>
      </c>
      <c r="G8574" s="33">
        <v>433779.13</v>
      </c>
      <c r="H8574" s="33">
        <v>433779.13</v>
      </c>
      <c r="I8574" s="33">
        <v>11361</v>
      </c>
      <c r="J8574" s="33">
        <v>609</v>
      </c>
      <c r="K8574" s="33">
        <v>9400</v>
      </c>
      <c r="L8574" s="33">
        <v>1</v>
      </c>
      <c r="M8574" s="33">
        <v>1</v>
      </c>
      <c r="N8574" s="33">
        <v>456148.92</v>
      </c>
      <c r="O8574" s="33">
        <v>2441.7</v>
      </c>
      <c r="P8574" s="33">
        <v>4620</v>
      </c>
    </row>
    <row r="8575" spans="1:16">
      <c r="A8575" s="27" t="s">
        <v>1232</v>
      </c>
      <c r="B8575" s="31">
        <v>202501</v>
      </c>
      <c r="C8575" s="27" t="s">
        <v>143</v>
      </c>
      <c r="D8575" s="27" t="s">
        <v>211</v>
      </c>
      <c r="E8575" s="27" t="s">
        <v>33</v>
      </c>
      <c r="F8575" s="27" t="s">
        <v>257</v>
      </c>
      <c r="G8575" s="33">
        <v>243911.73</v>
      </c>
      <c r="H8575" s="33">
        <v>243911.73</v>
      </c>
      <c r="I8575" s="33">
        <v>6225</v>
      </c>
      <c r="J8575" s="33">
        <v>348</v>
      </c>
      <c r="K8575" s="33">
        <v>9400</v>
      </c>
      <c r="L8575" s="33">
        <v>1</v>
      </c>
      <c r="M8575" s="33">
        <v>1</v>
      </c>
      <c r="N8575" s="33">
        <v>231363.73</v>
      </c>
      <c r="O8575" s="33">
        <v>1202</v>
      </c>
      <c r="P8575" s="33">
        <v>2632</v>
      </c>
    </row>
    <row r="8576" spans="1:16">
      <c r="A8576" s="27" t="s">
        <v>1232</v>
      </c>
      <c r="B8576" s="31">
        <v>202502</v>
      </c>
      <c r="C8576" s="27" t="s">
        <v>143</v>
      </c>
      <c r="D8576" s="27" t="s">
        <v>211</v>
      </c>
      <c r="E8576" s="27" t="s">
        <v>33</v>
      </c>
      <c r="F8576" s="27" t="s">
        <v>257</v>
      </c>
      <c r="G8576" s="33">
        <v>227680.5</v>
      </c>
      <c r="H8576" s="33">
        <v>227680.5</v>
      </c>
      <c r="I8576" s="33">
        <v>5642</v>
      </c>
      <c r="J8576" s="33">
        <v>305</v>
      </c>
      <c r="K8576" s="33">
        <v>9400</v>
      </c>
      <c r="L8576" s="33">
        <v>1</v>
      </c>
      <c r="M8576" s="33">
        <v>1</v>
      </c>
      <c r="N8576" s="33">
        <v>237869.62</v>
      </c>
      <c r="O8576" s="33">
        <v>1274.9</v>
      </c>
      <c r="P8576" s="33">
        <v>2418</v>
      </c>
    </row>
    <row r="8577" spans="1:16">
      <c r="A8577" s="27" t="s">
        <v>1232</v>
      </c>
      <c r="B8577" s="31">
        <v>202503</v>
      </c>
      <c r="C8577" s="27" t="s">
        <v>143</v>
      </c>
      <c r="D8577" s="27" t="s">
        <v>211</v>
      </c>
      <c r="E8577" s="27" t="s">
        <v>33</v>
      </c>
      <c r="F8577" s="27" t="s">
        <v>257</v>
      </c>
      <c r="G8577" s="33">
        <v>311055.78</v>
      </c>
      <c r="H8577" s="33">
        <v>311055.78</v>
      </c>
      <c r="I8577" s="33">
        <v>7574</v>
      </c>
      <c r="J8577" s="33">
        <v>428</v>
      </c>
      <c r="K8577" s="33">
        <v>9400</v>
      </c>
      <c r="L8577" s="33">
        <v>1</v>
      </c>
      <c r="M8577" s="33">
        <v>1</v>
      </c>
      <c r="N8577" s="33">
        <v>295828.19</v>
      </c>
      <c r="O8577" s="33">
        <v>1797.3</v>
      </c>
      <c r="P8577" s="33">
        <v>3224</v>
      </c>
    </row>
    <row r="8578" spans="1:16">
      <c r="A8578" s="27" t="s">
        <v>1232</v>
      </c>
      <c r="B8578" s="31">
        <v>202504</v>
      </c>
      <c r="C8578" s="27" t="s">
        <v>143</v>
      </c>
      <c r="D8578" s="27" t="s">
        <v>211</v>
      </c>
      <c r="E8578" s="27" t="s">
        <v>33</v>
      </c>
      <c r="F8578" s="27" t="s">
        <v>257</v>
      </c>
      <c r="G8578" s="33">
        <v>344182.72</v>
      </c>
      <c r="H8578" s="33">
        <v>344182.72</v>
      </c>
      <c r="I8578" s="33">
        <v>8886</v>
      </c>
      <c r="J8578" s="33">
        <v>502</v>
      </c>
      <c r="K8578" s="33">
        <v>9400</v>
      </c>
      <c r="L8578" s="33">
        <v>1</v>
      </c>
      <c r="M8578" s="33">
        <v>1</v>
      </c>
      <c r="N8578" s="33">
        <v>347392.12</v>
      </c>
      <c r="O8578" s="33">
        <v>1884.8</v>
      </c>
      <c r="P8578" s="33">
        <v>3673</v>
      </c>
    </row>
    <row r="8579" spans="1:16">
      <c r="A8579" s="27" t="s">
        <v>1232</v>
      </c>
      <c r="B8579" s="31">
        <v>202505</v>
      </c>
      <c r="C8579" s="27" t="s">
        <v>143</v>
      </c>
      <c r="D8579" s="27" t="s">
        <v>211</v>
      </c>
      <c r="E8579" s="27" t="s">
        <v>33</v>
      </c>
      <c r="F8579" s="27" t="s">
        <v>257</v>
      </c>
      <c r="G8579" s="33">
        <v>376770.5</v>
      </c>
      <c r="H8579" s="33">
        <v>376770.5</v>
      </c>
      <c r="I8579" s="33">
        <v>9122</v>
      </c>
      <c r="J8579" s="33">
        <v>419</v>
      </c>
      <c r="K8579" s="33">
        <v>9400</v>
      </c>
      <c r="L8579" s="33">
        <v>1</v>
      </c>
      <c r="M8579" s="33">
        <v>1</v>
      </c>
      <c r="N8579" s="33">
        <v>379684.35</v>
      </c>
      <c r="O8579" s="33">
        <v>2082.1</v>
      </c>
      <c r="P8579" s="33">
        <v>3703</v>
      </c>
    </row>
    <row r="8580" spans="1:16">
      <c r="A8580" s="27" t="s">
        <v>1232</v>
      </c>
      <c r="B8580" s="31">
        <v>202506</v>
      </c>
      <c r="C8580" s="27" t="s">
        <v>143</v>
      </c>
      <c r="D8580" s="27" t="s">
        <v>211</v>
      </c>
      <c r="E8580" s="27" t="s">
        <v>33</v>
      </c>
      <c r="F8580" s="27" t="s">
        <v>257</v>
      </c>
      <c r="G8580" s="33">
        <v>406632.8</v>
      </c>
      <c r="H8580" s="33">
        <v>406632.8</v>
      </c>
      <c r="I8580" s="33">
        <v>10167</v>
      </c>
      <c r="J8580" s="33">
        <v>549</v>
      </c>
      <c r="K8580" s="33">
        <v>9400</v>
      </c>
      <c r="L8580" s="33">
        <v>1</v>
      </c>
      <c r="M8580" s="33">
        <v>1</v>
      </c>
      <c r="N8580" s="33">
        <v>370154.47</v>
      </c>
      <c r="O8580" s="33">
        <v>2176</v>
      </c>
      <c r="P8580" s="33">
        <v>4371</v>
      </c>
    </row>
    <row r="8581" spans="1:16">
      <c r="A8581" s="27" t="s">
        <v>1232</v>
      </c>
      <c r="B8581" s="31">
        <v>202507</v>
      </c>
      <c r="C8581" s="27" t="s">
        <v>143</v>
      </c>
      <c r="D8581" s="27" t="s">
        <v>211</v>
      </c>
      <c r="E8581" s="27" t="s">
        <v>33</v>
      </c>
      <c r="F8581" s="27" t="s">
        <v>257</v>
      </c>
      <c r="G8581" s="33">
        <v>313199.49</v>
      </c>
      <c r="H8581" s="33">
        <v>313199.49</v>
      </c>
      <c r="I8581" s="33">
        <v>7529</v>
      </c>
      <c r="J8581" s="33">
        <v>357</v>
      </c>
      <c r="K8581" s="33">
        <v>9400</v>
      </c>
      <c r="L8581" s="33">
        <v>1</v>
      </c>
      <c r="M8581" s="33">
        <v>1</v>
      </c>
      <c r="N8581" s="33">
        <v>328420.16</v>
      </c>
      <c r="O8581" s="33">
        <v>1960.3</v>
      </c>
      <c r="P8581" s="33">
        <v>3205</v>
      </c>
    </row>
    <row r="8582" spans="1:16">
      <c r="A8582" s="27" t="s">
        <v>1232</v>
      </c>
      <c r="B8582" s="31">
        <v>202508</v>
      </c>
      <c r="C8582" s="27" t="s">
        <v>143</v>
      </c>
      <c r="D8582" s="27" t="s">
        <v>211</v>
      </c>
      <c r="E8582" s="27" t="s">
        <v>33</v>
      </c>
      <c r="F8582" s="27" t="s">
        <v>257</v>
      </c>
      <c r="G8582" s="33">
        <v>319167.63</v>
      </c>
      <c r="H8582" s="33">
        <v>319167.63</v>
      </c>
      <c r="I8582" s="33">
        <v>8765</v>
      </c>
      <c r="J8582" s="33">
        <v>410</v>
      </c>
      <c r="K8582" s="33">
        <v>9400</v>
      </c>
      <c r="L8582" s="33">
        <v>1</v>
      </c>
      <c r="M8582" s="33">
        <v>1</v>
      </c>
      <c r="N8582" s="33">
        <v>315645.93</v>
      </c>
      <c r="O8582" s="33">
        <v>2017.8</v>
      </c>
      <c r="P8582" s="33">
        <v>3486</v>
      </c>
    </row>
    <row r="8583" spans="1:16">
      <c r="A8583" s="27" t="s">
        <v>1232</v>
      </c>
      <c r="B8583" s="31">
        <v>202509</v>
      </c>
      <c r="C8583" s="27" t="s">
        <v>143</v>
      </c>
      <c r="D8583" s="27" t="s">
        <v>211</v>
      </c>
      <c r="E8583" s="27" t="s">
        <v>33</v>
      </c>
      <c r="F8583" s="27" t="s">
        <v>257</v>
      </c>
      <c r="G8583" s="33">
        <v>327498.65</v>
      </c>
      <c r="H8583" s="33">
        <v>327498.65</v>
      </c>
      <c r="I8583" s="33">
        <v>8619</v>
      </c>
      <c r="J8583" s="33">
        <v>432</v>
      </c>
      <c r="K8583" s="33">
        <v>9400</v>
      </c>
      <c r="L8583" s="33">
        <v>1</v>
      </c>
      <c r="M8583" s="33">
        <v>1</v>
      </c>
      <c r="N8583" s="33">
        <v>302863.15</v>
      </c>
      <c r="O8583" s="33">
        <v>1856.4</v>
      </c>
      <c r="P8583" s="33">
        <v>3597</v>
      </c>
    </row>
    <row r="8584" spans="1:16">
      <c r="A8584" s="27" t="s">
        <v>1232</v>
      </c>
      <c r="B8584" s="31">
        <v>202510</v>
      </c>
      <c r="C8584" s="27" t="s">
        <v>143</v>
      </c>
      <c r="D8584" s="27" t="s">
        <v>211</v>
      </c>
      <c r="E8584" s="27" t="s">
        <v>33</v>
      </c>
      <c r="F8584" s="27" t="s">
        <v>257</v>
      </c>
      <c r="G8584" s="33">
        <v>371746.71</v>
      </c>
      <c r="H8584" s="33">
        <v>371746.71</v>
      </c>
      <c r="I8584" s="33">
        <v>9693</v>
      </c>
      <c r="J8584" s="33">
        <v>488</v>
      </c>
      <c r="K8584" s="33">
        <v>9400</v>
      </c>
      <c r="L8584" s="33">
        <v>1</v>
      </c>
      <c r="M8584" s="33">
        <v>1</v>
      </c>
      <c r="N8584" s="33">
        <v>331971.11</v>
      </c>
      <c r="O8584" s="33">
        <v>1786.9</v>
      </c>
      <c r="P8584" s="33">
        <v>3851</v>
      </c>
    </row>
    <row r="8585" spans="1:16">
      <c r="A8585" s="27" t="s">
        <v>1232</v>
      </c>
      <c r="B8585" s="31">
        <v>202511</v>
      </c>
      <c r="C8585" s="27" t="s">
        <v>143</v>
      </c>
      <c r="D8585" s="27" t="s">
        <v>211</v>
      </c>
      <c r="E8585" s="27" t="s">
        <v>33</v>
      </c>
      <c r="F8585" s="27" t="s">
        <v>257</v>
      </c>
      <c r="G8585" s="33">
        <v>420836.77</v>
      </c>
      <c r="H8585" s="33">
        <v>420836.77</v>
      </c>
      <c r="I8585" s="33">
        <v>10588</v>
      </c>
      <c r="J8585" s="33">
        <v>525</v>
      </c>
      <c r="K8585" s="33">
        <v>9400</v>
      </c>
      <c r="L8585" s="33">
        <v>1</v>
      </c>
      <c r="M8585" s="33">
        <v>1</v>
      </c>
      <c r="N8585" s="33">
        <v>399787.51</v>
      </c>
      <c r="O8585" s="33">
        <v>2158</v>
      </c>
      <c r="P8585" s="33">
        <v>4635</v>
      </c>
    </row>
    <row r="8586" spans="1:16">
      <c r="A8586" s="27" t="s">
        <v>1232</v>
      </c>
      <c r="B8586" s="31">
        <v>202512</v>
      </c>
      <c r="C8586" s="27" t="s">
        <v>143</v>
      </c>
      <c r="D8586" s="27" t="s">
        <v>211</v>
      </c>
      <c r="E8586" s="27" t="s">
        <v>33</v>
      </c>
      <c r="F8586" s="27" t="s">
        <v>257</v>
      </c>
      <c r="G8586" s="33">
        <v>475182.96</v>
      </c>
      <c r="H8586" s="33">
        <v>475182.96</v>
      </c>
      <c r="I8586" s="33">
        <v>12204</v>
      </c>
      <c r="J8586" s="33">
        <v>584</v>
      </c>
      <c r="K8586" s="33">
        <v>9400</v>
      </c>
      <c r="L8586" s="33">
        <v>1</v>
      </c>
      <c r="M8586" s="33">
        <v>1</v>
      </c>
      <c r="N8586" s="33">
        <v>457973.51</v>
      </c>
      <c r="O8586" s="33">
        <v>2859.7</v>
      </c>
      <c r="P8586" s="33">
        <v>4827</v>
      </c>
    </row>
    <row r="8587" spans="1:16">
      <c r="A8587" s="27" t="s">
        <v>1232</v>
      </c>
      <c r="B8587" s="31">
        <v>202601</v>
      </c>
      <c r="C8587" s="27" t="s">
        <v>143</v>
      </c>
      <c r="D8587" s="27" t="s">
        <v>211</v>
      </c>
      <c r="E8587" s="27" t="s">
        <v>33</v>
      </c>
      <c r="F8587" s="27" t="s">
        <v>257</v>
      </c>
      <c r="G8587" s="33">
        <v>229242.03</v>
      </c>
      <c r="H8587" s="33">
        <v>229242.03</v>
      </c>
      <c r="I8587" s="33">
        <v>5556</v>
      </c>
      <c r="J8587" s="33">
        <v>258</v>
      </c>
      <c r="K8587" s="33">
        <v>9400</v>
      </c>
      <c r="L8587" s="33">
        <v>1</v>
      </c>
      <c r="M8587" s="33">
        <v>1</v>
      </c>
      <c r="N8587" s="33">
        <v>232289.18</v>
      </c>
      <c r="O8587" s="33">
        <v>1210.6</v>
      </c>
      <c r="P8587" s="33">
        <v>2391</v>
      </c>
    </row>
    <row r="8588" spans="1:16">
      <c r="A8588" s="27" t="s">
        <v>1232</v>
      </c>
      <c r="B8588" s="31">
        <v>202602</v>
      </c>
      <c r="C8588" s="27" t="s">
        <v>143</v>
      </c>
      <c r="D8588" s="27" t="s">
        <v>211</v>
      </c>
      <c r="E8588" s="27" t="s">
        <v>33</v>
      </c>
      <c r="F8588" s="27" t="s">
        <v>257</v>
      </c>
      <c r="G8588" s="33">
        <v>260617.93</v>
      </c>
      <c r="H8588" s="33">
        <v>260617.93</v>
      </c>
      <c r="I8588" s="33">
        <v>6795</v>
      </c>
      <c r="J8588" s="33">
        <v>344</v>
      </c>
      <c r="K8588" s="33">
        <v>9400</v>
      </c>
      <c r="L8588" s="33">
        <v>1</v>
      </c>
      <c r="M8588" s="33">
        <v>1</v>
      </c>
      <c r="N8588" s="33">
        <v>238821.1</v>
      </c>
      <c r="O8588" s="33">
        <v>1573.9</v>
      </c>
      <c r="P8588" s="33">
        <v>2761</v>
      </c>
    </row>
    <row r="8589" spans="1:16">
      <c r="A8589" s="27" t="s">
        <v>1232</v>
      </c>
      <c r="B8589" s="31">
        <v>202603</v>
      </c>
      <c r="C8589" s="27" t="s">
        <v>143</v>
      </c>
      <c r="D8589" s="27" t="s">
        <v>211</v>
      </c>
      <c r="E8589" s="27" t="s">
        <v>33</v>
      </c>
      <c r="F8589" s="27" t="s">
        <v>257</v>
      </c>
      <c r="G8589" s="33">
        <v>316632.58</v>
      </c>
      <c r="H8589" s="33">
        <v>316632.58</v>
      </c>
      <c r="I8589" s="33">
        <v>8412</v>
      </c>
      <c r="J8589" s="33">
        <v>527</v>
      </c>
      <c r="K8589" s="33">
        <v>9400</v>
      </c>
      <c r="L8589" s="33">
        <v>1</v>
      </c>
      <c r="M8589" s="33">
        <v>1</v>
      </c>
      <c r="N8589" s="33">
        <v>297011.5</v>
      </c>
      <c r="O8589" s="33">
        <v>1651.2</v>
      </c>
      <c r="P8589" s="33">
        <v>3444</v>
      </c>
    </row>
    <row r="8590" spans="1:16">
      <c r="A8590" s="27" t="s">
        <v>1232</v>
      </c>
      <c r="B8590" s="31">
        <v>202604</v>
      </c>
      <c r="C8590" s="27" t="s">
        <v>143</v>
      </c>
      <c r="D8590" s="27" t="s">
        <v>211</v>
      </c>
      <c r="E8590" s="27" t="s">
        <v>33</v>
      </c>
      <c r="F8590" s="27" t="s">
        <v>257</v>
      </c>
      <c r="G8590" s="33">
        <v>372033.06</v>
      </c>
      <c r="H8590" s="33">
        <v>372033.06</v>
      </c>
      <c r="I8590" s="33">
        <v>9315</v>
      </c>
      <c r="J8590" s="33">
        <v>458</v>
      </c>
      <c r="K8590" s="33">
        <v>9400</v>
      </c>
      <c r="L8590" s="33">
        <v>1</v>
      </c>
      <c r="M8590" s="33">
        <v>1</v>
      </c>
      <c r="N8590" s="33">
        <v>348781.69</v>
      </c>
      <c r="O8590" s="33">
        <v>1994.4</v>
      </c>
      <c r="P8590" s="33">
        <v>3722</v>
      </c>
    </row>
    <row r="8591" spans="1:16">
      <c r="A8591" s="27" t="s">
        <v>1232</v>
      </c>
      <c r="B8591" s="31">
        <v>202605</v>
      </c>
      <c r="C8591" s="27" t="s">
        <v>143</v>
      </c>
      <c r="D8591" s="27" t="s">
        <v>211</v>
      </c>
      <c r="E8591" s="27" t="s">
        <v>33</v>
      </c>
      <c r="F8591" s="27" t="s">
        <v>257</v>
      </c>
      <c r="G8591" s="33">
        <v>410425.96</v>
      </c>
      <c r="H8591" s="33">
        <v>410425.96</v>
      </c>
      <c r="I8591" s="33">
        <v>11442</v>
      </c>
      <c r="J8591" s="33">
        <v>658</v>
      </c>
      <c r="K8591" s="33">
        <v>9400</v>
      </c>
      <c r="L8591" s="33">
        <v>1</v>
      </c>
      <c r="M8591" s="33">
        <v>1</v>
      </c>
      <c r="N8591" s="33">
        <v>381203.08</v>
      </c>
      <c r="O8591" s="33">
        <v>2360.5</v>
      </c>
      <c r="P8591" s="33">
        <v>4551</v>
      </c>
    </row>
    <row r="8592" spans="1:16">
      <c r="A8592" s="27" t="s">
        <v>1232</v>
      </c>
      <c r="B8592" s="31">
        <v>202606</v>
      </c>
      <c r="C8592" s="27" t="s">
        <v>143</v>
      </c>
      <c r="D8592" s="27" t="s">
        <v>211</v>
      </c>
      <c r="E8592" s="27" t="s">
        <v>33</v>
      </c>
      <c r="F8592" s="27" t="s">
        <v>257</v>
      </c>
      <c r="G8592" s="33">
        <v>417742.76</v>
      </c>
      <c r="H8592" s="33">
        <v>417742.76</v>
      </c>
      <c r="I8592" s="33">
        <v>11182</v>
      </c>
      <c r="J8592" s="33">
        <v>582</v>
      </c>
      <c r="K8592" s="33">
        <v>9400</v>
      </c>
      <c r="L8592" s="33">
        <v>1</v>
      </c>
      <c r="M8592" s="33">
        <v>1</v>
      </c>
      <c r="N8592" s="33">
        <v>371635.09</v>
      </c>
      <c r="O8592" s="33">
        <v>2209.9</v>
      </c>
      <c r="P8592" s="33">
        <v>4455</v>
      </c>
    </row>
    <row r="8593" spans="1:16">
      <c r="A8593" s="27" t="s">
        <v>1232</v>
      </c>
      <c r="B8593" s="31">
        <v>202607</v>
      </c>
      <c r="C8593" s="27" t="s">
        <v>143</v>
      </c>
      <c r="D8593" s="27" t="s">
        <v>211</v>
      </c>
      <c r="E8593" s="27" t="s">
        <v>33</v>
      </c>
      <c r="F8593" s="27" t="s">
        <v>257</v>
      </c>
      <c r="G8593" s="33">
        <v>357729.63</v>
      </c>
      <c r="H8593" s="33">
        <v>357729.63</v>
      </c>
      <c r="I8593" s="33">
        <v>8946</v>
      </c>
      <c r="J8593" s="33">
        <v>447</v>
      </c>
      <c r="K8593" s="33">
        <v>9400</v>
      </c>
      <c r="L8593" s="33">
        <v>1</v>
      </c>
      <c r="M8593" s="33">
        <v>1</v>
      </c>
      <c r="N8593" s="33">
        <v>329733.84</v>
      </c>
      <c r="O8593" s="33">
        <v>1921.8</v>
      </c>
      <c r="P8593" s="33">
        <v>3514</v>
      </c>
    </row>
    <row r="8594" spans="1:16">
      <c r="A8594" s="27" t="s">
        <v>1234</v>
      </c>
      <c r="B8594" s="31">
        <v>202408</v>
      </c>
      <c r="C8594" s="27" t="s">
        <v>145</v>
      </c>
      <c r="D8594" s="27" t="s">
        <v>211</v>
      </c>
      <c r="E8594" s="27" t="s">
        <v>36</v>
      </c>
      <c r="F8594" s="27" t="s">
        <v>289</v>
      </c>
      <c r="G8594" s="33">
        <v>1081873.76</v>
      </c>
      <c r="H8594" s="33">
        <v>1081873.76</v>
      </c>
      <c r="I8594" s="33">
        <v>18909</v>
      </c>
      <c r="J8594" s="33">
        <v>1509</v>
      </c>
      <c r="K8594" s="33">
        <v>22600</v>
      </c>
      <c r="L8594" s="33">
        <v>1</v>
      </c>
      <c r="M8594" s="33">
        <v>1</v>
      </c>
      <c r="N8594" s="33">
        <v>1000198.61</v>
      </c>
      <c r="O8594" s="33">
        <v>5377.5</v>
      </c>
      <c r="P8594" s="33">
        <v>8207</v>
      </c>
    </row>
    <row r="8595" spans="1:16">
      <c r="A8595" s="27" t="s">
        <v>1234</v>
      </c>
      <c r="B8595" s="31">
        <v>202409</v>
      </c>
      <c r="C8595" s="27" t="s">
        <v>145</v>
      </c>
      <c r="D8595" s="27" t="s">
        <v>211</v>
      </c>
      <c r="E8595" s="27" t="s">
        <v>36</v>
      </c>
      <c r="F8595" s="27" t="s">
        <v>289</v>
      </c>
      <c r="G8595" s="33">
        <v>991547.26</v>
      </c>
      <c r="H8595" s="33">
        <v>991547.26</v>
      </c>
      <c r="I8595" s="33">
        <v>17166</v>
      </c>
      <c r="J8595" s="33">
        <v>1568</v>
      </c>
      <c r="K8595" s="33">
        <v>22600</v>
      </c>
      <c r="L8595" s="33">
        <v>1</v>
      </c>
      <c r="M8595" s="33">
        <v>1</v>
      </c>
      <c r="N8595" s="33">
        <v>962592.01</v>
      </c>
      <c r="O8595" s="33">
        <v>4677.1</v>
      </c>
      <c r="P8595" s="33">
        <v>7583</v>
      </c>
    </row>
    <row r="8596" spans="1:16">
      <c r="A8596" s="27" t="s">
        <v>1234</v>
      </c>
      <c r="B8596" s="31">
        <v>202410</v>
      </c>
      <c r="C8596" s="27" t="s">
        <v>145</v>
      </c>
      <c r="D8596" s="27" t="s">
        <v>211</v>
      </c>
      <c r="E8596" s="27" t="s">
        <v>36</v>
      </c>
      <c r="F8596" s="27" t="s">
        <v>289</v>
      </c>
      <c r="G8596" s="33">
        <v>1010840.41</v>
      </c>
      <c r="H8596" s="33">
        <v>1010840.41</v>
      </c>
      <c r="I8596" s="33">
        <v>17994</v>
      </c>
      <c r="J8596" s="33">
        <v>1562</v>
      </c>
      <c r="K8596" s="33">
        <v>22600</v>
      </c>
      <c r="L8596" s="33">
        <v>1</v>
      </c>
      <c r="M8596" s="33">
        <v>1</v>
      </c>
      <c r="N8596" s="33">
        <v>1058292.82</v>
      </c>
      <c r="O8596" s="33">
        <v>4639.5</v>
      </c>
      <c r="P8596" s="33">
        <v>7761</v>
      </c>
    </row>
    <row r="8597" spans="1:16">
      <c r="A8597" s="27" t="s">
        <v>1234</v>
      </c>
      <c r="B8597" s="31">
        <v>202411</v>
      </c>
      <c r="C8597" s="27" t="s">
        <v>145</v>
      </c>
      <c r="D8597" s="27" t="s">
        <v>211</v>
      </c>
      <c r="E8597" s="27" t="s">
        <v>36</v>
      </c>
      <c r="F8597" s="27" t="s">
        <v>289</v>
      </c>
      <c r="G8597" s="33">
        <v>1469676.28</v>
      </c>
      <c r="H8597" s="33">
        <v>1469676.28</v>
      </c>
      <c r="I8597" s="33">
        <v>26082</v>
      </c>
      <c r="J8597" s="33">
        <v>2217</v>
      </c>
      <c r="K8597" s="33">
        <v>22600</v>
      </c>
      <c r="L8597" s="33">
        <v>1</v>
      </c>
      <c r="M8597" s="33">
        <v>1</v>
      </c>
      <c r="N8597" s="33">
        <v>1278334.58</v>
      </c>
      <c r="O8597" s="33">
        <v>7057.7</v>
      </c>
      <c r="P8597" s="33">
        <v>11428</v>
      </c>
    </row>
    <row r="8598" spans="1:16">
      <c r="A8598" s="27" t="s">
        <v>1234</v>
      </c>
      <c r="B8598" s="31">
        <v>202412</v>
      </c>
      <c r="C8598" s="27" t="s">
        <v>145</v>
      </c>
      <c r="D8598" s="27" t="s">
        <v>211</v>
      </c>
      <c r="E8598" s="27" t="s">
        <v>36</v>
      </c>
      <c r="F8598" s="27" t="s">
        <v>289</v>
      </c>
      <c r="G8598" s="33">
        <v>1401287.66</v>
      </c>
      <c r="H8598" s="33">
        <v>1401287.66</v>
      </c>
      <c r="I8598" s="33">
        <v>24043</v>
      </c>
      <c r="J8598" s="33">
        <v>1998</v>
      </c>
      <c r="K8598" s="33">
        <v>22600</v>
      </c>
      <c r="L8598" s="33">
        <v>1</v>
      </c>
      <c r="M8598" s="33">
        <v>1</v>
      </c>
      <c r="N8598" s="33">
        <v>1468809.34</v>
      </c>
      <c r="O8598" s="33">
        <v>7290.4</v>
      </c>
      <c r="P8598" s="33">
        <v>10911</v>
      </c>
    </row>
    <row r="8599" spans="1:16">
      <c r="A8599" s="27" t="s">
        <v>1234</v>
      </c>
      <c r="B8599" s="31">
        <v>202501</v>
      </c>
      <c r="C8599" s="27" t="s">
        <v>145</v>
      </c>
      <c r="D8599" s="27" t="s">
        <v>211</v>
      </c>
      <c r="E8599" s="27" t="s">
        <v>36</v>
      </c>
      <c r="F8599" s="27" t="s">
        <v>289</v>
      </c>
      <c r="G8599" s="33">
        <v>792155.15</v>
      </c>
      <c r="H8599" s="33">
        <v>792155.15</v>
      </c>
      <c r="I8599" s="33">
        <v>14547</v>
      </c>
      <c r="J8599" s="33">
        <v>1248</v>
      </c>
      <c r="K8599" s="33">
        <v>22600</v>
      </c>
      <c r="L8599" s="33">
        <v>1</v>
      </c>
      <c r="M8599" s="33">
        <v>1</v>
      </c>
      <c r="N8599" s="33">
        <v>747246.35</v>
      </c>
      <c r="O8599" s="33">
        <v>3661.5</v>
      </c>
      <c r="P8599" s="33">
        <v>6761</v>
      </c>
    </row>
    <row r="8600" spans="1:16">
      <c r="A8600" s="27" t="s">
        <v>1234</v>
      </c>
      <c r="B8600" s="31">
        <v>202502</v>
      </c>
      <c r="C8600" s="27" t="s">
        <v>145</v>
      </c>
      <c r="D8600" s="27" t="s">
        <v>211</v>
      </c>
      <c r="E8600" s="27" t="s">
        <v>36</v>
      </c>
      <c r="F8600" s="27" t="s">
        <v>289</v>
      </c>
      <c r="G8600" s="33">
        <v>787768.97</v>
      </c>
      <c r="H8600" s="33">
        <v>787768.97</v>
      </c>
      <c r="I8600" s="33">
        <v>14549</v>
      </c>
      <c r="J8600" s="33">
        <v>1223</v>
      </c>
      <c r="K8600" s="33">
        <v>22600</v>
      </c>
      <c r="L8600" s="33">
        <v>1</v>
      </c>
      <c r="M8600" s="33">
        <v>1</v>
      </c>
      <c r="N8600" s="33">
        <v>770579.15</v>
      </c>
      <c r="O8600" s="33">
        <v>3812.5</v>
      </c>
      <c r="P8600" s="33">
        <v>6213</v>
      </c>
    </row>
    <row r="8601" spans="1:16">
      <c r="A8601" s="27" t="s">
        <v>1234</v>
      </c>
      <c r="B8601" s="31">
        <v>202503</v>
      </c>
      <c r="C8601" s="27" t="s">
        <v>145</v>
      </c>
      <c r="D8601" s="27" t="s">
        <v>211</v>
      </c>
      <c r="E8601" s="27" t="s">
        <v>36</v>
      </c>
      <c r="F8601" s="27" t="s">
        <v>289</v>
      </c>
      <c r="G8601" s="33">
        <v>992620.74</v>
      </c>
      <c r="H8601" s="33">
        <v>992620.74</v>
      </c>
      <c r="I8601" s="33">
        <v>19299</v>
      </c>
      <c r="J8601" s="33">
        <v>1882</v>
      </c>
      <c r="K8601" s="33">
        <v>22600</v>
      </c>
      <c r="L8601" s="33">
        <v>1</v>
      </c>
      <c r="M8601" s="33">
        <v>1</v>
      </c>
      <c r="N8601" s="33">
        <v>961230.61</v>
      </c>
      <c r="O8601" s="33">
        <v>4720</v>
      </c>
      <c r="P8601" s="33">
        <v>8263</v>
      </c>
    </row>
    <row r="8602" spans="1:16">
      <c r="A8602" s="27" t="s">
        <v>1234</v>
      </c>
      <c r="B8602" s="31">
        <v>202504</v>
      </c>
      <c r="C8602" s="27" t="s">
        <v>145</v>
      </c>
      <c r="D8602" s="27" t="s">
        <v>211</v>
      </c>
      <c r="E8602" s="27" t="s">
        <v>36</v>
      </c>
      <c r="F8602" s="27" t="s">
        <v>289</v>
      </c>
      <c r="G8602" s="33">
        <v>1273350.18</v>
      </c>
      <c r="H8602" s="33">
        <v>1273350.18</v>
      </c>
      <c r="I8602" s="33">
        <v>23307</v>
      </c>
      <c r="J8602" s="33">
        <v>1916</v>
      </c>
      <c r="K8602" s="33">
        <v>22600</v>
      </c>
      <c r="L8602" s="33">
        <v>1</v>
      </c>
      <c r="M8602" s="33">
        <v>1</v>
      </c>
      <c r="N8602" s="33">
        <v>1132185.91</v>
      </c>
      <c r="O8602" s="33">
        <v>6269.3</v>
      </c>
      <c r="P8602" s="33">
        <v>10324</v>
      </c>
    </row>
    <row r="8603" spans="1:16">
      <c r="A8603" s="27" t="s">
        <v>1234</v>
      </c>
      <c r="B8603" s="31">
        <v>202505</v>
      </c>
      <c r="C8603" s="27" t="s">
        <v>145</v>
      </c>
      <c r="D8603" s="27" t="s">
        <v>211</v>
      </c>
      <c r="E8603" s="27" t="s">
        <v>36</v>
      </c>
      <c r="F8603" s="27" t="s">
        <v>289</v>
      </c>
      <c r="G8603" s="33">
        <v>1243622.14</v>
      </c>
      <c r="H8603" s="33">
        <v>1243622.14</v>
      </c>
      <c r="I8603" s="33">
        <v>23362</v>
      </c>
      <c r="J8603" s="33">
        <v>2348</v>
      </c>
      <c r="K8603" s="33">
        <v>22600</v>
      </c>
      <c r="L8603" s="33">
        <v>1</v>
      </c>
      <c r="M8603" s="33">
        <v>1</v>
      </c>
      <c r="N8603" s="33">
        <v>1241167.02</v>
      </c>
      <c r="O8603" s="33">
        <v>6322.1</v>
      </c>
      <c r="P8603" s="33">
        <v>9925</v>
      </c>
    </row>
    <row r="8604" spans="1:16">
      <c r="A8604" s="27" t="s">
        <v>1234</v>
      </c>
      <c r="B8604" s="31">
        <v>202506</v>
      </c>
      <c r="C8604" s="27" t="s">
        <v>145</v>
      </c>
      <c r="D8604" s="27" t="s">
        <v>211</v>
      </c>
      <c r="E8604" s="27" t="s">
        <v>36</v>
      </c>
      <c r="F8604" s="27" t="s">
        <v>289</v>
      </c>
      <c r="G8604" s="33">
        <v>1330285.76</v>
      </c>
      <c r="H8604" s="33">
        <v>1330285.76</v>
      </c>
      <c r="I8604" s="33">
        <v>24445</v>
      </c>
      <c r="J8604" s="33">
        <v>2392</v>
      </c>
      <c r="K8604" s="33">
        <v>22600</v>
      </c>
      <c r="L8604" s="33">
        <v>1</v>
      </c>
      <c r="M8604" s="33">
        <v>1</v>
      </c>
      <c r="N8604" s="33">
        <v>1213669.08</v>
      </c>
      <c r="O8604" s="33">
        <v>6266.9</v>
      </c>
      <c r="P8604" s="33">
        <v>10885</v>
      </c>
    </row>
    <row r="8605" spans="1:16">
      <c r="A8605" s="27" t="s">
        <v>1234</v>
      </c>
      <c r="B8605" s="31">
        <v>202507</v>
      </c>
      <c r="C8605" s="27" t="s">
        <v>145</v>
      </c>
      <c r="D8605" s="27" t="s">
        <v>211</v>
      </c>
      <c r="E8605" s="27" t="s">
        <v>36</v>
      </c>
      <c r="F8605" s="27" t="s">
        <v>289</v>
      </c>
      <c r="G8605" s="33">
        <v>997012.25</v>
      </c>
      <c r="H8605" s="33">
        <v>997012.25</v>
      </c>
      <c r="I8605" s="33">
        <v>17691</v>
      </c>
      <c r="J8605" s="33">
        <v>1618</v>
      </c>
      <c r="K8605" s="33">
        <v>22600</v>
      </c>
      <c r="L8605" s="33">
        <v>1</v>
      </c>
      <c r="M8605" s="33">
        <v>1</v>
      </c>
      <c r="N8605" s="33">
        <v>1080082.29</v>
      </c>
      <c r="O8605" s="33">
        <v>4541.7</v>
      </c>
      <c r="P8605" s="33">
        <v>7676</v>
      </c>
    </row>
    <row r="8606" spans="1:16">
      <c r="A8606" s="27" t="s">
        <v>1234</v>
      </c>
      <c r="B8606" s="31">
        <v>202508</v>
      </c>
      <c r="C8606" s="27" t="s">
        <v>145</v>
      </c>
      <c r="D8606" s="27" t="s">
        <v>211</v>
      </c>
      <c r="E8606" s="27" t="s">
        <v>36</v>
      </c>
      <c r="F8606" s="27" t="s">
        <v>289</v>
      </c>
      <c r="G8606" s="33">
        <v>1154042.42</v>
      </c>
      <c r="H8606" s="33">
        <v>1154042.42</v>
      </c>
      <c r="I8606" s="33">
        <v>19740</v>
      </c>
      <c r="J8606" s="33">
        <v>1738</v>
      </c>
      <c r="K8606" s="33">
        <v>22600</v>
      </c>
      <c r="L8606" s="33">
        <v>1</v>
      </c>
      <c r="M8606" s="33">
        <v>1</v>
      </c>
      <c r="N8606" s="33">
        <v>1041206.75</v>
      </c>
      <c r="O8606" s="33">
        <v>5661.3</v>
      </c>
      <c r="P8606" s="33">
        <v>8707</v>
      </c>
    </row>
    <row r="8607" spans="1:16">
      <c r="A8607" s="27" t="s">
        <v>1234</v>
      </c>
      <c r="B8607" s="31">
        <v>202509</v>
      </c>
      <c r="C8607" s="27" t="s">
        <v>145</v>
      </c>
      <c r="D8607" s="27" t="s">
        <v>211</v>
      </c>
      <c r="E8607" s="27" t="s">
        <v>36</v>
      </c>
      <c r="F8607" s="27" t="s">
        <v>289</v>
      </c>
      <c r="G8607" s="33">
        <v>1111885.21</v>
      </c>
      <c r="H8607" s="33">
        <v>1111885.21</v>
      </c>
      <c r="I8607" s="33">
        <v>21320</v>
      </c>
      <c r="J8607" s="33">
        <v>1818</v>
      </c>
      <c r="K8607" s="33">
        <v>22600</v>
      </c>
      <c r="L8607" s="33">
        <v>1</v>
      </c>
      <c r="M8607" s="33">
        <v>1</v>
      </c>
      <c r="N8607" s="33">
        <v>1002058.28</v>
      </c>
      <c r="O8607" s="33">
        <v>4902</v>
      </c>
      <c r="P8607" s="33">
        <v>9134</v>
      </c>
    </row>
    <row r="8608" spans="1:16">
      <c r="A8608" s="27" t="s">
        <v>1234</v>
      </c>
      <c r="B8608" s="31">
        <v>202510</v>
      </c>
      <c r="C8608" s="27" t="s">
        <v>145</v>
      </c>
      <c r="D8608" s="27" t="s">
        <v>211</v>
      </c>
      <c r="E8608" s="27" t="s">
        <v>36</v>
      </c>
      <c r="F8608" s="27" t="s">
        <v>289</v>
      </c>
      <c r="G8608" s="33">
        <v>1239443.24</v>
      </c>
      <c r="H8608" s="33">
        <v>1239443.24</v>
      </c>
      <c r="I8608" s="33">
        <v>23070</v>
      </c>
      <c r="J8608" s="33">
        <v>2086</v>
      </c>
      <c r="K8608" s="33">
        <v>22600</v>
      </c>
      <c r="L8608" s="33">
        <v>1</v>
      </c>
      <c r="M8608" s="33">
        <v>1</v>
      </c>
      <c r="N8608" s="33">
        <v>1101682.83</v>
      </c>
      <c r="O8608" s="33">
        <v>5418</v>
      </c>
      <c r="P8608" s="33">
        <v>9467</v>
      </c>
    </row>
    <row r="8609" spans="1:16">
      <c r="A8609" s="27" t="s">
        <v>1234</v>
      </c>
      <c r="B8609" s="31">
        <v>202511</v>
      </c>
      <c r="C8609" s="27" t="s">
        <v>145</v>
      </c>
      <c r="D8609" s="27" t="s">
        <v>211</v>
      </c>
      <c r="E8609" s="27" t="s">
        <v>36</v>
      </c>
      <c r="F8609" s="27" t="s">
        <v>289</v>
      </c>
      <c r="G8609" s="33">
        <v>1457796.92</v>
      </c>
      <c r="H8609" s="33">
        <v>1457796.92</v>
      </c>
      <c r="I8609" s="33">
        <v>28086</v>
      </c>
      <c r="J8609" s="33">
        <v>2443</v>
      </c>
      <c r="K8609" s="33">
        <v>22600</v>
      </c>
      <c r="L8609" s="33">
        <v>1</v>
      </c>
      <c r="M8609" s="33">
        <v>1</v>
      </c>
      <c r="N8609" s="33">
        <v>1330746.3</v>
      </c>
      <c r="O8609" s="33">
        <v>7256</v>
      </c>
      <c r="P8609" s="33">
        <v>11714</v>
      </c>
    </row>
    <row r="8610" spans="1:16">
      <c r="A8610" s="27" t="s">
        <v>1234</v>
      </c>
      <c r="B8610" s="31">
        <v>202512</v>
      </c>
      <c r="C8610" s="27" t="s">
        <v>145</v>
      </c>
      <c r="D8610" s="27" t="s">
        <v>211</v>
      </c>
      <c r="E8610" s="27" t="s">
        <v>36</v>
      </c>
      <c r="F8610" s="27" t="s">
        <v>289</v>
      </c>
      <c r="G8610" s="33">
        <v>1550286.39</v>
      </c>
      <c r="H8610" s="33">
        <v>1550286.39</v>
      </c>
      <c r="I8610" s="33">
        <v>25900</v>
      </c>
      <c r="J8610" s="33">
        <v>2207</v>
      </c>
      <c r="K8610" s="33">
        <v>22600</v>
      </c>
      <c r="L8610" s="33">
        <v>1</v>
      </c>
      <c r="M8610" s="33">
        <v>1</v>
      </c>
      <c r="N8610" s="33">
        <v>1529030.52</v>
      </c>
      <c r="O8610" s="33">
        <v>6617.8</v>
      </c>
      <c r="P8610" s="33">
        <v>12050</v>
      </c>
    </row>
    <row r="8611" spans="1:16">
      <c r="A8611" s="27" t="s">
        <v>1234</v>
      </c>
      <c r="B8611" s="31">
        <v>202601</v>
      </c>
      <c r="C8611" s="27" t="s">
        <v>145</v>
      </c>
      <c r="D8611" s="27" t="s">
        <v>211</v>
      </c>
      <c r="E8611" s="27" t="s">
        <v>36</v>
      </c>
      <c r="F8611" s="27" t="s">
        <v>289</v>
      </c>
      <c r="G8611" s="33">
        <v>796891.35</v>
      </c>
      <c r="H8611" s="33">
        <v>796891.35</v>
      </c>
      <c r="I8611" s="33">
        <v>13399</v>
      </c>
      <c r="J8611" s="33">
        <v>1022</v>
      </c>
      <c r="K8611" s="33">
        <v>22600</v>
      </c>
      <c r="L8611" s="33">
        <v>1</v>
      </c>
      <c r="M8611" s="33">
        <v>1</v>
      </c>
      <c r="N8611" s="33">
        <v>777883.45</v>
      </c>
      <c r="O8611" s="33">
        <v>3542.7</v>
      </c>
      <c r="P8611" s="33">
        <v>5897</v>
      </c>
    </row>
    <row r="8612" spans="1:16">
      <c r="A8612" s="27" t="s">
        <v>1234</v>
      </c>
      <c r="B8612" s="31">
        <v>202602</v>
      </c>
      <c r="C8612" s="27" t="s">
        <v>145</v>
      </c>
      <c r="D8612" s="27" t="s">
        <v>211</v>
      </c>
      <c r="E8612" s="27" t="s">
        <v>36</v>
      </c>
      <c r="F8612" s="27" t="s">
        <v>289</v>
      </c>
      <c r="G8612" s="33">
        <v>848954.5</v>
      </c>
      <c r="H8612" s="33">
        <v>848954.5</v>
      </c>
      <c r="I8612" s="33">
        <v>14964</v>
      </c>
      <c r="J8612" s="33">
        <v>1488</v>
      </c>
      <c r="K8612" s="33">
        <v>22600</v>
      </c>
      <c r="L8612" s="33">
        <v>1</v>
      </c>
      <c r="M8612" s="33">
        <v>1</v>
      </c>
      <c r="N8612" s="33">
        <v>802172.9</v>
      </c>
      <c r="O8612" s="33">
        <v>3971</v>
      </c>
      <c r="P8612" s="33">
        <v>6661</v>
      </c>
    </row>
    <row r="8613" spans="1:16">
      <c r="A8613" s="27" t="s">
        <v>1234</v>
      </c>
      <c r="B8613" s="31">
        <v>202603</v>
      </c>
      <c r="C8613" s="27" t="s">
        <v>145</v>
      </c>
      <c r="D8613" s="27" t="s">
        <v>211</v>
      </c>
      <c r="E8613" s="27" t="s">
        <v>36</v>
      </c>
      <c r="F8613" s="27" t="s">
        <v>289</v>
      </c>
      <c r="G8613" s="33">
        <v>970611.3100000001</v>
      </c>
      <c r="H8613" s="33">
        <v>970611.3100000001</v>
      </c>
      <c r="I8613" s="33">
        <v>18725</v>
      </c>
      <c r="J8613" s="33">
        <v>2122</v>
      </c>
      <c r="K8613" s="33">
        <v>22600</v>
      </c>
      <c r="L8613" s="33">
        <v>1</v>
      </c>
      <c r="M8613" s="33">
        <v>1</v>
      </c>
      <c r="N8613" s="33">
        <v>1000641.06</v>
      </c>
      <c r="O8613" s="33">
        <v>4666.4</v>
      </c>
      <c r="P8613" s="33">
        <v>7784</v>
      </c>
    </row>
    <row r="8614" spans="1:16">
      <c r="A8614" s="27" t="s">
        <v>1234</v>
      </c>
      <c r="B8614" s="31">
        <v>202604</v>
      </c>
      <c r="C8614" s="27" t="s">
        <v>145</v>
      </c>
      <c r="D8614" s="27" t="s">
        <v>211</v>
      </c>
      <c r="E8614" s="27" t="s">
        <v>36</v>
      </c>
      <c r="F8614" s="27" t="s">
        <v>289</v>
      </c>
      <c r="G8614" s="33">
        <v>1338248.51</v>
      </c>
      <c r="H8614" s="33">
        <v>1338248.51</v>
      </c>
      <c r="I8614" s="33">
        <v>23708</v>
      </c>
      <c r="J8614" s="33">
        <v>1829</v>
      </c>
      <c r="K8614" s="33">
        <v>22600</v>
      </c>
      <c r="L8614" s="33">
        <v>1</v>
      </c>
      <c r="M8614" s="33">
        <v>1</v>
      </c>
      <c r="N8614" s="33">
        <v>1178605.53</v>
      </c>
      <c r="O8614" s="33">
        <v>5821.6</v>
      </c>
      <c r="P8614" s="33">
        <v>10693</v>
      </c>
    </row>
    <row r="8615" spans="1:16">
      <c r="A8615" s="27" t="s">
        <v>1234</v>
      </c>
      <c r="B8615" s="31">
        <v>202605</v>
      </c>
      <c r="C8615" s="27" t="s">
        <v>145</v>
      </c>
      <c r="D8615" s="27" t="s">
        <v>211</v>
      </c>
      <c r="E8615" s="27" t="s">
        <v>36</v>
      </c>
      <c r="F8615" s="27" t="s">
        <v>289</v>
      </c>
      <c r="G8615" s="33">
        <v>1438659</v>
      </c>
      <c r="H8615" s="33">
        <v>1438659</v>
      </c>
      <c r="I8615" s="33">
        <v>28722</v>
      </c>
      <c r="J8615" s="33">
        <v>2526</v>
      </c>
      <c r="K8615" s="33">
        <v>22600</v>
      </c>
      <c r="L8615" s="33">
        <v>1</v>
      </c>
      <c r="M8615" s="33">
        <v>1</v>
      </c>
      <c r="N8615" s="33">
        <v>1292054.86</v>
      </c>
      <c r="O8615" s="33">
        <v>6705.8</v>
      </c>
      <c r="P8615" s="33">
        <v>11985</v>
      </c>
    </row>
    <row r="8616" spans="1:16">
      <c r="A8616" s="27" t="s">
        <v>1234</v>
      </c>
      <c r="B8616" s="31">
        <v>202606</v>
      </c>
      <c r="C8616" s="27" t="s">
        <v>145</v>
      </c>
      <c r="D8616" s="27" t="s">
        <v>211</v>
      </c>
      <c r="E8616" s="27" t="s">
        <v>36</v>
      </c>
      <c r="F8616" s="27" t="s">
        <v>289</v>
      </c>
      <c r="G8616" s="33">
        <v>1381488.02</v>
      </c>
      <c r="H8616" s="33">
        <v>1381488.02</v>
      </c>
      <c r="I8616" s="33">
        <v>24772</v>
      </c>
      <c r="J8616" s="33">
        <v>2398</v>
      </c>
      <c r="K8616" s="33">
        <v>22600</v>
      </c>
      <c r="L8616" s="33">
        <v>1</v>
      </c>
      <c r="M8616" s="33">
        <v>1</v>
      </c>
      <c r="N8616" s="33">
        <v>1263429.51</v>
      </c>
      <c r="O8616" s="33">
        <v>6314.2</v>
      </c>
      <c r="P8616" s="33">
        <v>11189</v>
      </c>
    </row>
    <row r="8617" spans="1:16">
      <c r="A8617" s="27" t="s">
        <v>1234</v>
      </c>
      <c r="B8617" s="31">
        <v>202607</v>
      </c>
      <c r="C8617" s="27" t="s">
        <v>145</v>
      </c>
      <c r="D8617" s="27" t="s">
        <v>211</v>
      </c>
      <c r="E8617" s="27" t="s">
        <v>36</v>
      </c>
      <c r="F8617" s="27" t="s">
        <v>289</v>
      </c>
      <c r="G8617" s="33">
        <v>1221166.25</v>
      </c>
      <c r="H8617" s="33">
        <v>1221166.25</v>
      </c>
      <c r="I8617" s="33">
        <v>21203</v>
      </c>
      <c r="J8617" s="33">
        <v>1567</v>
      </c>
      <c r="K8617" s="33">
        <v>22600</v>
      </c>
      <c r="L8617" s="33">
        <v>1</v>
      </c>
      <c r="M8617" s="33">
        <v>1</v>
      </c>
      <c r="N8617" s="33">
        <v>1124365.66</v>
      </c>
      <c r="O8617" s="33">
        <v>6687.3</v>
      </c>
      <c r="P8617" s="33">
        <v>9523</v>
      </c>
    </row>
    <row r="8618" spans="1:16">
      <c r="A8618" s="27" t="s">
        <v>1238</v>
      </c>
      <c r="B8618" s="31">
        <v>202408</v>
      </c>
      <c r="C8618" s="27" t="s">
        <v>145</v>
      </c>
      <c r="D8618" s="27" t="s">
        <v>211</v>
      </c>
      <c r="E8618" s="27" t="s">
        <v>36</v>
      </c>
      <c r="F8618" s="27" t="s">
        <v>257</v>
      </c>
      <c r="G8618" s="33">
        <v>247240.72</v>
      </c>
      <c r="H8618" s="33">
        <v>247240.72</v>
      </c>
      <c r="I8618" s="33">
        <v>6755</v>
      </c>
      <c r="J8618" s="33">
        <v>439</v>
      </c>
      <c r="K8618" s="33">
        <v>7700</v>
      </c>
      <c r="L8618" s="33">
        <v>1</v>
      </c>
      <c r="M8618" s="33">
        <v>1</v>
      </c>
      <c r="N8618" s="33">
        <v>258256.31</v>
      </c>
      <c r="O8618" s="33">
        <v>1433.6</v>
      </c>
      <c r="P8618" s="33">
        <v>2679</v>
      </c>
    </row>
    <row r="8619" spans="1:16">
      <c r="A8619" s="27" t="s">
        <v>1238</v>
      </c>
      <c r="B8619" s="31">
        <v>202409</v>
      </c>
      <c r="C8619" s="27" t="s">
        <v>145</v>
      </c>
      <c r="D8619" s="27" t="s">
        <v>211</v>
      </c>
      <c r="E8619" s="27" t="s">
        <v>36</v>
      </c>
      <c r="F8619" s="27" t="s">
        <v>257</v>
      </c>
      <c r="G8619" s="33">
        <v>222069.76</v>
      </c>
      <c r="H8619" s="33">
        <v>222069.76</v>
      </c>
      <c r="I8619" s="33">
        <v>5871</v>
      </c>
      <c r="J8619" s="33">
        <v>417</v>
      </c>
      <c r="K8619" s="33">
        <v>7700</v>
      </c>
      <c r="L8619" s="33">
        <v>1</v>
      </c>
      <c r="M8619" s="33">
        <v>1</v>
      </c>
      <c r="N8619" s="33">
        <v>248546.09</v>
      </c>
      <c r="O8619" s="33">
        <v>1297.6</v>
      </c>
      <c r="P8619" s="33">
        <v>2275</v>
      </c>
    </row>
    <row r="8620" spans="1:16">
      <c r="A8620" s="27" t="s">
        <v>1238</v>
      </c>
      <c r="B8620" s="31">
        <v>202410</v>
      </c>
      <c r="C8620" s="27" t="s">
        <v>145</v>
      </c>
      <c r="D8620" s="27" t="s">
        <v>211</v>
      </c>
      <c r="E8620" s="27" t="s">
        <v>36</v>
      </c>
      <c r="F8620" s="27" t="s">
        <v>257</v>
      </c>
      <c r="G8620" s="33">
        <v>269549.12</v>
      </c>
      <c r="H8620" s="33">
        <v>269549.12</v>
      </c>
      <c r="I8620" s="33">
        <v>7614</v>
      </c>
      <c r="J8620" s="33">
        <v>511</v>
      </c>
      <c r="K8620" s="33">
        <v>7700</v>
      </c>
      <c r="L8620" s="33">
        <v>1</v>
      </c>
      <c r="M8620" s="33">
        <v>1</v>
      </c>
      <c r="N8620" s="33">
        <v>273256.52</v>
      </c>
      <c r="O8620" s="33">
        <v>1446.9</v>
      </c>
      <c r="P8620" s="33">
        <v>2999</v>
      </c>
    </row>
    <row r="8621" spans="1:16">
      <c r="A8621" s="27" t="s">
        <v>1238</v>
      </c>
      <c r="B8621" s="31">
        <v>202411</v>
      </c>
      <c r="C8621" s="27" t="s">
        <v>145</v>
      </c>
      <c r="D8621" s="27" t="s">
        <v>211</v>
      </c>
      <c r="E8621" s="27" t="s">
        <v>36</v>
      </c>
      <c r="F8621" s="27" t="s">
        <v>257</v>
      </c>
      <c r="G8621" s="33">
        <v>304282.11</v>
      </c>
      <c r="H8621" s="33">
        <v>304282.11</v>
      </c>
      <c r="I8621" s="33">
        <v>7518</v>
      </c>
      <c r="J8621" s="33">
        <v>590</v>
      </c>
      <c r="K8621" s="33">
        <v>7700</v>
      </c>
      <c r="L8621" s="33">
        <v>1</v>
      </c>
      <c r="M8621" s="33">
        <v>1</v>
      </c>
      <c r="N8621" s="33">
        <v>330072.41</v>
      </c>
      <c r="O8621" s="33">
        <v>1692.6</v>
      </c>
      <c r="P8621" s="33">
        <v>3137</v>
      </c>
    </row>
    <row r="8622" spans="1:16">
      <c r="A8622" s="27" t="s">
        <v>1238</v>
      </c>
      <c r="B8622" s="31">
        <v>202412</v>
      </c>
      <c r="C8622" s="27" t="s">
        <v>145</v>
      </c>
      <c r="D8622" s="27" t="s">
        <v>211</v>
      </c>
      <c r="E8622" s="27" t="s">
        <v>36</v>
      </c>
      <c r="F8622" s="27" t="s">
        <v>257</v>
      </c>
      <c r="G8622" s="33">
        <v>374653.91</v>
      </c>
      <c r="H8622" s="33">
        <v>374653.91</v>
      </c>
      <c r="I8622" s="33">
        <v>9820</v>
      </c>
      <c r="J8622" s="33">
        <v>790</v>
      </c>
      <c r="K8622" s="33">
        <v>7700</v>
      </c>
      <c r="L8622" s="33">
        <v>1</v>
      </c>
      <c r="M8622" s="33">
        <v>1</v>
      </c>
      <c r="N8622" s="33">
        <v>379253.95</v>
      </c>
      <c r="O8622" s="33">
        <v>2107.8</v>
      </c>
      <c r="P8622" s="33">
        <v>3941</v>
      </c>
    </row>
    <row r="8623" spans="1:16">
      <c r="A8623" s="27" t="s">
        <v>1238</v>
      </c>
      <c r="B8623" s="31">
        <v>202501</v>
      </c>
      <c r="C8623" s="27" t="s">
        <v>145</v>
      </c>
      <c r="D8623" s="27" t="s">
        <v>211</v>
      </c>
      <c r="E8623" s="27" t="s">
        <v>36</v>
      </c>
      <c r="F8623" s="27" t="s">
        <v>257</v>
      </c>
      <c r="G8623" s="33">
        <v>181234.04</v>
      </c>
      <c r="H8623" s="33">
        <v>181234.04</v>
      </c>
      <c r="I8623" s="33">
        <v>4710</v>
      </c>
      <c r="J8623" s="33">
        <v>341</v>
      </c>
      <c r="K8623" s="33">
        <v>7700</v>
      </c>
      <c r="L8623" s="33">
        <v>1</v>
      </c>
      <c r="M8623" s="33">
        <v>1</v>
      </c>
      <c r="N8623" s="33">
        <v>192942.76</v>
      </c>
      <c r="O8623" s="33">
        <v>1091.8</v>
      </c>
      <c r="P8623" s="33">
        <v>1922</v>
      </c>
    </row>
    <row r="8624" spans="1:16">
      <c r="A8624" s="27" t="s">
        <v>1238</v>
      </c>
      <c r="B8624" s="31">
        <v>202502</v>
      </c>
      <c r="C8624" s="27" t="s">
        <v>145</v>
      </c>
      <c r="D8624" s="27" t="s">
        <v>211</v>
      </c>
      <c r="E8624" s="27" t="s">
        <v>36</v>
      </c>
      <c r="F8624" s="27" t="s">
        <v>257</v>
      </c>
      <c r="G8624" s="33">
        <v>171536.99</v>
      </c>
      <c r="H8624" s="33">
        <v>171536.99</v>
      </c>
      <c r="I8624" s="33">
        <v>4405</v>
      </c>
      <c r="J8624" s="33">
        <v>381</v>
      </c>
      <c r="K8624" s="33">
        <v>7700</v>
      </c>
      <c r="L8624" s="33">
        <v>1</v>
      </c>
      <c r="M8624" s="33">
        <v>1</v>
      </c>
      <c r="N8624" s="33">
        <v>198967.41</v>
      </c>
      <c r="O8624" s="33">
        <v>1030.5</v>
      </c>
      <c r="P8624" s="33">
        <v>1780</v>
      </c>
    </row>
    <row r="8625" spans="1:16">
      <c r="A8625" s="27" t="s">
        <v>1238</v>
      </c>
      <c r="B8625" s="31">
        <v>202503</v>
      </c>
      <c r="C8625" s="27" t="s">
        <v>145</v>
      </c>
      <c r="D8625" s="27" t="s">
        <v>211</v>
      </c>
      <c r="E8625" s="27" t="s">
        <v>36</v>
      </c>
      <c r="F8625" s="27" t="s">
        <v>257</v>
      </c>
      <c r="G8625" s="33">
        <v>245918.54</v>
      </c>
      <c r="H8625" s="33">
        <v>245918.54</v>
      </c>
      <c r="I8625" s="33">
        <v>5705</v>
      </c>
      <c r="J8625" s="33">
        <v>419</v>
      </c>
      <c r="K8625" s="33">
        <v>7700</v>
      </c>
      <c r="L8625" s="33">
        <v>1</v>
      </c>
      <c r="M8625" s="33">
        <v>1</v>
      </c>
      <c r="N8625" s="33">
        <v>248194.57</v>
      </c>
      <c r="O8625" s="33">
        <v>1319.7</v>
      </c>
      <c r="P8625" s="33">
        <v>2494</v>
      </c>
    </row>
    <row r="8626" spans="1:16">
      <c r="A8626" s="27" t="s">
        <v>1238</v>
      </c>
      <c r="B8626" s="31">
        <v>202504</v>
      </c>
      <c r="C8626" s="27" t="s">
        <v>145</v>
      </c>
      <c r="D8626" s="27" t="s">
        <v>211</v>
      </c>
      <c r="E8626" s="27" t="s">
        <v>36</v>
      </c>
      <c r="F8626" s="27" t="s">
        <v>257</v>
      </c>
      <c r="G8626" s="33">
        <v>269202.8</v>
      </c>
      <c r="H8626" s="33">
        <v>269202.8</v>
      </c>
      <c r="I8626" s="33">
        <v>6888</v>
      </c>
      <c r="J8626" s="33">
        <v>518</v>
      </c>
      <c r="K8626" s="33">
        <v>7700</v>
      </c>
      <c r="L8626" s="33">
        <v>1</v>
      </c>
      <c r="M8626" s="33">
        <v>1</v>
      </c>
      <c r="N8626" s="33">
        <v>292336.09</v>
      </c>
      <c r="O8626" s="33">
        <v>1502.5</v>
      </c>
      <c r="P8626" s="33">
        <v>2770</v>
      </c>
    </row>
    <row r="8627" spans="1:16">
      <c r="A8627" s="27" t="s">
        <v>1238</v>
      </c>
      <c r="B8627" s="31">
        <v>202505</v>
      </c>
      <c r="C8627" s="27" t="s">
        <v>145</v>
      </c>
      <c r="D8627" s="27" t="s">
        <v>211</v>
      </c>
      <c r="E8627" s="27" t="s">
        <v>36</v>
      </c>
      <c r="F8627" s="27" t="s">
        <v>257</v>
      </c>
      <c r="G8627" s="33">
        <v>300740.2</v>
      </c>
      <c r="H8627" s="33">
        <v>300740.2</v>
      </c>
      <c r="I8627" s="33">
        <v>7239</v>
      </c>
      <c r="J8627" s="33">
        <v>492</v>
      </c>
      <c r="K8627" s="33">
        <v>7700</v>
      </c>
      <c r="L8627" s="33">
        <v>1</v>
      </c>
      <c r="M8627" s="33">
        <v>1</v>
      </c>
      <c r="N8627" s="33">
        <v>320475.56</v>
      </c>
      <c r="O8627" s="33">
        <v>1721.3</v>
      </c>
      <c r="P8627" s="33">
        <v>3085</v>
      </c>
    </row>
    <row r="8628" spans="1:16">
      <c r="A8628" s="27" t="s">
        <v>1238</v>
      </c>
      <c r="B8628" s="31">
        <v>202506</v>
      </c>
      <c r="C8628" s="27" t="s">
        <v>145</v>
      </c>
      <c r="D8628" s="27" t="s">
        <v>211</v>
      </c>
      <c r="E8628" s="27" t="s">
        <v>36</v>
      </c>
      <c r="F8628" s="27" t="s">
        <v>257</v>
      </c>
      <c r="G8628" s="33">
        <v>313804.13</v>
      </c>
      <c r="H8628" s="33">
        <v>313804.13</v>
      </c>
      <c r="I8628" s="33">
        <v>8421</v>
      </c>
      <c r="J8628" s="33">
        <v>628</v>
      </c>
      <c r="K8628" s="33">
        <v>7700</v>
      </c>
      <c r="L8628" s="33">
        <v>1</v>
      </c>
      <c r="M8628" s="33">
        <v>1</v>
      </c>
      <c r="N8628" s="33">
        <v>313375.45</v>
      </c>
      <c r="O8628" s="33">
        <v>1917.3</v>
      </c>
      <c r="P8628" s="33">
        <v>3508</v>
      </c>
    </row>
    <row r="8629" spans="1:16">
      <c r="A8629" s="27" t="s">
        <v>1238</v>
      </c>
      <c r="B8629" s="31">
        <v>202507</v>
      </c>
      <c r="C8629" s="27" t="s">
        <v>145</v>
      </c>
      <c r="D8629" s="27" t="s">
        <v>211</v>
      </c>
      <c r="E8629" s="27" t="s">
        <v>36</v>
      </c>
      <c r="F8629" s="27" t="s">
        <v>257</v>
      </c>
      <c r="G8629" s="33">
        <v>255294.25</v>
      </c>
      <c r="H8629" s="33">
        <v>255294.25</v>
      </c>
      <c r="I8629" s="33">
        <v>6380</v>
      </c>
      <c r="J8629" s="33">
        <v>476</v>
      </c>
      <c r="K8629" s="33">
        <v>7700</v>
      </c>
      <c r="L8629" s="33">
        <v>1</v>
      </c>
      <c r="M8629" s="33">
        <v>1</v>
      </c>
      <c r="N8629" s="33">
        <v>278882.67</v>
      </c>
      <c r="O8629" s="33">
        <v>1461.8</v>
      </c>
      <c r="P8629" s="33">
        <v>2596</v>
      </c>
    </row>
    <row r="8630" spans="1:16">
      <c r="A8630" s="27" t="s">
        <v>1238</v>
      </c>
      <c r="B8630" s="31">
        <v>202508</v>
      </c>
      <c r="C8630" s="27" t="s">
        <v>145</v>
      </c>
      <c r="D8630" s="27" t="s">
        <v>211</v>
      </c>
      <c r="E8630" s="27" t="s">
        <v>36</v>
      </c>
      <c r="F8630" s="27" t="s">
        <v>257</v>
      </c>
      <c r="G8630" s="33">
        <v>252806.36</v>
      </c>
      <c r="H8630" s="33">
        <v>252806.36</v>
      </c>
      <c r="I8630" s="33">
        <v>6426</v>
      </c>
      <c r="J8630" s="33">
        <v>465</v>
      </c>
      <c r="K8630" s="33">
        <v>7700</v>
      </c>
      <c r="L8630" s="33">
        <v>1</v>
      </c>
      <c r="M8630" s="33">
        <v>1</v>
      </c>
      <c r="N8630" s="33">
        <v>268844.82</v>
      </c>
      <c r="O8630" s="33">
        <v>1528.5</v>
      </c>
      <c r="P8630" s="33">
        <v>2633</v>
      </c>
    </row>
    <row r="8631" spans="1:16">
      <c r="A8631" s="27" t="s">
        <v>1238</v>
      </c>
      <c r="B8631" s="31">
        <v>202509</v>
      </c>
      <c r="C8631" s="27" t="s">
        <v>145</v>
      </c>
      <c r="D8631" s="27" t="s">
        <v>211</v>
      </c>
      <c r="E8631" s="27" t="s">
        <v>36</v>
      </c>
      <c r="F8631" s="27" t="s">
        <v>257</v>
      </c>
      <c r="G8631" s="33">
        <v>237585.8</v>
      </c>
      <c r="H8631" s="33">
        <v>237585.8</v>
      </c>
      <c r="I8631" s="33">
        <v>5945</v>
      </c>
      <c r="J8631" s="33">
        <v>508</v>
      </c>
      <c r="K8631" s="33">
        <v>7700</v>
      </c>
      <c r="L8631" s="33">
        <v>1</v>
      </c>
      <c r="M8631" s="33">
        <v>1</v>
      </c>
      <c r="N8631" s="33">
        <v>258736.48</v>
      </c>
      <c r="O8631" s="33">
        <v>1292.3</v>
      </c>
      <c r="P8631" s="33">
        <v>2330</v>
      </c>
    </row>
    <row r="8632" spans="1:16">
      <c r="A8632" s="27" t="s">
        <v>1238</v>
      </c>
      <c r="B8632" s="31">
        <v>202510</v>
      </c>
      <c r="C8632" s="27" t="s">
        <v>145</v>
      </c>
      <c r="D8632" s="27" t="s">
        <v>211</v>
      </c>
      <c r="E8632" s="27" t="s">
        <v>36</v>
      </c>
      <c r="F8632" s="27" t="s">
        <v>257</v>
      </c>
      <c r="G8632" s="33">
        <v>269870.96</v>
      </c>
      <c r="H8632" s="33">
        <v>269870.96</v>
      </c>
      <c r="I8632" s="33">
        <v>7037</v>
      </c>
      <c r="J8632" s="33">
        <v>450</v>
      </c>
      <c r="K8632" s="33">
        <v>7700</v>
      </c>
      <c r="L8632" s="33">
        <v>1</v>
      </c>
      <c r="M8632" s="33">
        <v>1</v>
      </c>
      <c r="N8632" s="33">
        <v>284460.04</v>
      </c>
      <c r="O8632" s="33">
        <v>1554.6</v>
      </c>
      <c r="P8632" s="33">
        <v>2814</v>
      </c>
    </row>
    <row r="8633" spans="1:16">
      <c r="A8633" s="27" t="s">
        <v>1238</v>
      </c>
      <c r="B8633" s="31">
        <v>202511</v>
      </c>
      <c r="C8633" s="27" t="s">
        <v>145</v>
      </c>
      <c r="D8633" s="27" t="s">
        <v>211</v>
      </c>
      <c r="E8633" s="27" t="s">
        <v>36</v>
      </c>
      <c r="F8633" s="27" t="s">
        <v>257</v>
      </c>
      <c r="G8633" s="33">
        <v>335386.62</v>
      </c>
      <c r="H8633" s="33">
        <v>335386.62</v>
      </c>
      <c r="I8633" s="33">
        <v>8157</v>
      </c>
      <c r="J8633" s="33">
        <v>634</v>
      </c>
      <c r="K8633" s="33">
        <v>7700</v>
      </c>
      <c r="L8633" s="33">
        <v>1</v>
      </c>
      <c r="M8633" s="33">
        <v>1</v>
      </c>
      <c r="N8633" s="33">
        <v>343605.38</v>
      </c>
      <c r="O8633" s="33">
        <v>1768.2</v>
      </c>
      <c r="P8633" s="33">
        <v>3424</v>
      </c>
    </row>
    <row r="8634" spans="1:16">
      <c r="A8634" s="27" t="s">
        <v>1238</v>
      </c>
      <c r="B8634" s="31">
        <v>202512</v>
      </c>
      <c r="C8634" s="27" t="s">
        <v>145</v>
      </c>
      <c r="D8634" s="27" t="s">
        <v>211</v>
      </c>
      <c r="E8634" s="27" t="s">
        <v>36</v>
      </c>
      <c r="F8634" s="27" t="s">
        <v>257</v>
      </c>
      <c r="G8634" s="33">
        <v>351533.86</v>
      </c>
      <c r="H8634" s="33">
        <v>351533.86</v>
      </c>
      <c r="I8634" s="33">
        <v>9646</v>
      </c>
      <c r="J8634" s="33">
        <v>735</v>
      </c>
      <c r="K8634" s="33">
        <v>7700</v>
      </c>
      <c r="L8634" s="33">
        <v>1</v>
      </c>
      <c r="M8634" s="33">
        <v>1</v>
      </c>
      <c r="N8634" s="33">
        <v>394803.36</v>
      </c>
      <c r="O8634" s="33">
        <v>1886.9</v>
      </c>
      <c r="P8634" s="33">
        <v>3941</v>
      </c>
    </row>
    <row r="8635" spans="1:16">
      <c r="A8635" s="27" t="s">
        <v>1238</v>
      </c>
      <c r="B8635" s="31">
        <v>202601</v>
      </c>
      <c r="C8635" s="27" t="s">
        <v>145</v>
      </c>
      <c r="D8635" s="27" t="s">
        <v>211</v>
      </c>
      <c r="E8635" s="27" t="s">
        <v>36</v>
      </c>
      <c r="F8635" s="27" t="s">
        <v>257</v>
      </c>
      <c r="G8635" s="33">
        <v>165866.4</v>
      </c>
      <c r="H8635" s="33">
        <v>165866.4</v>
      </c>
      <c r="I8635" s="33">
        <v>4213</v>
      </c>
      <c r="J8635" s="33">
        <v>348</v>
      </c>
      <c r="K8635" s="33">
        <v>7700</v>
      </c>
      <c r="L8635" s="33">
        <v>1</v>
      </c>
      <c r="M8635" s="33">
        <v>1</v>
      </c>
      <c r="N8635" s="33">
        <v>200853.42</v>
      </c>
      <c r="O8635" s="33">
        <v>1015.5</v>
      </c>
      <c r="P8635" s="33">
        <v>1703</v>
      </c>
    </row>
    <row r="8636" spans="1:16">
      <c r="A8636" s="27" t="s">
        <v>1238</v>
      </c>
      <c r="B8636" s="31">
        <v>202602</v>
      </c>
      <c r="C8636" s="27" t="s">
        <v>145</v>
      </c>
      <c r="D8636" s="27" t="s">
        <v>211</v>
      </c>
      <c r="E8636" s="27" t="s">
        <v>36</v>
      </c>
      <c r="F8636" s="27" t="s">
        <v>257</v>
      </c>
      <c r="G8636" s="33">
        <v>190402.38</v>
      </c>
      <c r="H8636" s="33">
        <v>190402.38</v>
      </c>
      <c r="I8636" s="33">
        <v>4722</v>
      </c>
      <c r="J8636" s="33">
        <v>340</v>
      </c>
      <c r="K8636" s="33">
        <v>7700</v>
      </c>
      <c r="L8636" s="33">
        <v>1</v>
      </c>
      <c r="M8636" s="33">
        <v>1</v>
      </c>
      <c r="N8636" s="33">
        <v>207125.07</v>
      </c>
      <c r="O8636" s="33">
        <v>1057.8</v>
      </c>
      <c r="P8636" s="33">
        <v>1958</v>
      </c>
    </row>
    <row r="8637" spans="1:16">
      <c r="A8637" s="27" t="s">
        <v>1238</v>
      </c>
      <c r="B8637" s="31">
        <v>202603</v>
      </c>
      <c r="C8637" s="27" t="s">
        <v>145</v>
      </c>
      <c r="D8637" s="27" t="s">
        <v>211</v>
      </c>
      <c r="E8637" s="27" t="s">
        <v>36</v>
      </c>
      <c r="F8637" s="27" t="s">
        <v>257</v>
      </c>
      <c r="G8637" s="33">
        <v>252775.54</v>
      </c>
      <c r="H8637" s="33">
        <v>252775.54</v>
      </c>
      <c r="I8637" s="33">
        <v>6235</v>
      </c>
      <c r="J8637" s="33">
        <v>522</v>
      </c>
      <c r="K8637" s="33">
        <v>7700</v>
      </c>
      <c r="L8637" s="33">
        <v>1</v>
      </c>
      <c r="M8637" s="33">
        <v>1</v>
      </c>
      <c r="N8637" s="33">
        <v>258370.55</v>
      </c>
      <c r="O8637" s="33">
        <v>1366.6</v>
      </c>
      <c r="P8637" s="33">
        <v>2450</v>
      </c>
    </row>
    <row r="8638" spans="1:16">
      <c r="A8638" s="27" t="s">
        <v>1238</v>
      </c>
      <c r="B8638" s="31">
        <v>202604</v>
      </c>
      <c r="C8638" s="27" t="s">
        <v>145</v>
      </c>
      <c r="D8638" s="27" t="s">
        <v>211</v>
      </c>
      <c r="E8638" s="27" t="s">
        <v>36</v>
      </c>
      <c r="F8638" s="27" t="s">
        <v>257</v>
      </c>
      <c r="G8638" s="33">
        <v>299670.3</v>
      </c>
      <c r="H8638" s="33">
        <v>299670.3</v>
      </c>
      <c r="I8638" s="33">
        <v>7510</v>
      </c>
      <c r="J8638" s="33">
        <v>581</v>
      </c>
      <c r="K8638" s="33">
        <v>7700</v>
      </c>
      <c r="L8638" s="33">
        <v>1</v>
      </c>
      <c r="M8638" s="33">
        <v>1</v>
      </c>
      <c r="N8638" s="33">
        <v>304321.87</v>
      </c>
      <c r="O8638" s="33">
        <v>1704.5</v>
      </c>
      <c r="P8638" s="33">
        <v>3112</v>
      </c>
    </row>
    <row r="8639" spans="1:16">
      <c r="A8639" s="27" t="s">
        <v>1238</v>
      </c>
      <c r="B8639" s="31">
        <v>202605</v>
      </c>
      <c r="C8639" s="27" t="s">
        <v>145</v>
      </c>
      <c r="D8639" s="27" t="s">
        <v>211</v>
      </c>
      <c r="E8639" s="27" t="s">
        <v>36</v>
      </c>
      <c r="F8639" s="27" t="s">
        <v>257</v>
      </c>
      <c r="G8639" s="33">
        <v>326684.46</v>
      </c>
      <c r="H8639" s="33">
        <v>326684.46</v>
      </c>
      <c r="I8639" s="33">
        <v>7951</v>
      </c>
      <c r="J8639" s="33">
        <v>585</v>
      </c>
      <c r="K8639" s="33">
        <v>7700</v>
      </c>
      <c r="L8639" s="33">
        <v>1</v>
      </c>
      <c r="M8639" s="33">
        <v>1</v>
      </c>
      <c r="N8639" s="33">
        <v>333615.06</v>
      </c>
      <c r="O8639" s="33">
        <v>1792.1</v>
      </c>
      <c r="P8639" s="33">
        <v>3420</v>
      </c>
    </row>
    <row r="8640" spans="1:16">
      <c r="A8640" s="27" t="s">
        <v>1238</v>
      </c>
      <c r="B8640" s="31">
        <v>202606</v>
      </c>
      <c r="C8640" s="27" t="s">
        <v>145</v>
      </c>
      <c r="D8640" s="27" t="s">
        <v>211</v>
      </c>
      <c r="E8640" s="27" t="s">
        <v>36</v>
      </c>
      <c r="F8640" s="27" t="s">
        <v>257</v>
      </c>
      <c r="G8640" s="33">
        <v>302465.41</v>
      </c>
      <c r="H8640" s="33">
        <v>302465.41</v>
      </c>
      <c r="I8640" s="33">
        <v>7354</v>
      </c>
      <c r="J8640" s="33">
        <v>618</v>
      </c>
      <c r="K8640" s="33">
        <v>7700</v>
      </c>
      <c r="L8640" s="33">
        <v>1</v>
      </c>
      <c r="M8640" s="33">
        <v>1</v>
      </c>
      <c r="N8640" s="33">
        <v>326223.85</v>
      </c>
      <c r="O8640" s="33">
        <v>1696.7</v>
      </c>
      <c r="P8640" s="33">
        <v>3027</v>
      </c>
    </row>
    <row r="8641" spans="1:16">
      <c r="A8641" s="27" t="s">
        <v>1238</v>
      </c>
      <c r="B8641" s="31">
        <v>202607</v>
      </c>
      <c r="C8641" s="27" t="s">
        <v>145</v>
      </c>
      <c r="D8641" s="27" t="s">
        <v>211</v>
      </c>
      <c r="E8641" s="27" t="s">
        <v>36</v>
      </c>
      <c r="F8641" s="27" t="s">
        <v>257</v>
      </c>
      <c r="G8641" s="33">
        <v>269349.36</v>
      </c>
      <c r="H8641" s="33">
        <v>269349.36</v>
      </c>
      <c r="I8641" s="33">
        <v>7545</v>
      </c>
      <c r="J8641" s="33">
        <v>620</v>
      </c>
      <c r="K8641" s="33">
        <v>7700</v>
      </c>
      <c r="L8641" s="33">
        <v>1</v>
      </c>
      <c r="M8641" s="33">
        <v>1</v>
      </c>
      <c r="N8641" s="33">
        <v>290316.86</v>
      </c>
      <c r="O8641" s="33">
        <v>1593.8</v>
      </c>
      <c r="P8641" s="33">
        <v>2898</v>
      </c>
    </row>
    <row r="8642" spans="1:16">
      <c r="A8642" s="27" t="s">
        <v>1241</v>
      </c>
      <c r="B8642" s="31">
        <v>202408</v>
      </c>
      <c r="C8642" s="27" t="s">
        <v>145</v>
      </c>
      <c r="D8642" s="27" t="s">
        <v>211</v>
      </c>
      <c r="E8642" s="27" t="s">
        <v>36</v>
      </c>
      <c r="F8642" s="27" t="s">
        <v>257</v>
      </c>
      <c r="G8642" s="33">
        <v>353721.86</v>
      </c>
      <c r="H8642" s="33">
        <v>353721.86</v>
      </c>
      <c r="I8642" s="33">
        <v>9207</v>
      </c>
      <c r="J8642" s="33">
        <v>621</v>
      </c>
      <c r="K8642" s="33">
        <v>10700</v>
      </c>
      <c r="L8642" s="33">
        <v>1</v>
      </c>
      <c r="M8642" s="33">
        <v>1</v>
      </c>
      <c r="N8642" s="33">
        <v>334213.39</v>
      </c>
      <c r="O8642" s="33">
        <v>1933.7</v>
      </c>
      <c r="P8642" s="33">
        <v>3687</v>
      </c>
    </row>
    <row r="8643" spans="1:16">
      <c r="A8643" s="27" t="s">
        <v>1241</v>
      </c>
      <c r="B8643" s="31">
        <v>202409</v>
      </c>
      <c r="C8643" s="27" t="s">
        <v>145</v>
      </c>
      <c r="D8643" s="27" t="s">
        <v>211</v>
      </c>
      <c r="E8643" s="27" t="s">
        <v>36</v>
      </c>
      <c r="F8643" s="27" t="s">
        <v>257</v>
      </c>
      <c r="G8643" s="33">
        <v>304496.06</v>
      </c>
      <c r="H8643" s="33">
        <v>304496.06</v>
      </c>
      <c r="I8643" s="33">
        <v>7361</v>
      </c>
      <c r="J8643" s="33">
        <v>511</v>
      </c>
      <c r="K8643" s="33">
        <v>10700</v>
      </c>
      <c r="L8643" s="33">
        <v>1</v>
      </c>
      <c r="M8643" s="33">
        <v>1</v>
      </c>
      <c r="N8643" s="33">
        <v>321647.26</v>
      </c>
      <c r="O8643" s="33">
        <v>1766.8</v>
      </c>
      <c r="P8643" s="33">
        <v>3172</v>
      </c>
    </row>
    <row r="8644" spans="1:16">
      <c r="A8644" s="27" t="s">
        <v>1241</v>
      </c>
      <c r="B8644" s="31">
        <v>202410</v>
      </c>
      <c r="C8644" s="27" t="s">
        <v>145</v>
      </c>
      <c r="D8644" s="27" t="s">
        <v>211</v>
      </c>
      <c r="E8644" s="27" t="s">
        <v>36</v>
      </c>
      <c r="F8644" s="27" t="s">
        <v>257</v>
      </c>
      <c r="G8644" s="33">
        <v>367341.32</v>
      </c>
      <c r="H8644" s="33">
        <v>367341.32</v>
      </c>
      <c r="I8644" s="33">
        <v>9738</v>
      </c>
      <c r="J8644" s="33">
        <v>623</v>
      </c>
      <c r="K8644" s="33">
        <v>10700</v>
      </c>
      <c r="L8644" s="33">
        <v>1</v>
      </c>
      <c r="M8644" s="33">
        <v>1</v>
      </c>
      <c r="N8644" s="33">
        <v>353625.4</v>
      </c>
      <c r="O8644" s="33">
        <v>2285.9</v>
      </c>
      <c r="P8644" s="33">
        <v>3910</v>
      </c>
    </row>
    <row r="8645" spans="1:16">
      <c r="A8645" s="27" t="s">
        <v>1241</v>
      </c>
      <c r="B8645" s="31">
        <v>202411</v>
      </c>
      <c r="C8645" s="27" t="s">
        <v>145</v>
      </c>
      <c r="D8645" s="27" t="s">
        <v>211</v>
      </c>
      <c r="E8645" s="27" t="s">
        <v>36</v>
      </c>
      <c r="F8645" s="27" t="s">
        <v>257</v>
      </c>
      <c r="G8645" s="33">
        <v>408688.33</v>
      </c>
      <c r="H8645" s="33">
        <v>408688.33</v>
      </c>
      <c r="I8645" s="33">
        <v>10173</v>
      </c>
      <c r="J8645" s="33">
        <v>670</v>
      </c>
      <c r="K8645" s="33">
        <v>10700</v>
      </c>
      <c r="L8645" s="33">
        <v>1</v>
      </c>
      <c r="M8645" s="33">
        <v>1</v>
      </c>
      <c r="N8645" s="33">
        <v>427151.7</v>
      </c>
      <c r="O8645" s="33">
        <v>2111.6</v>
      </c>
      <c r="P8645" s="33">
        <v>4058</v>
      </c>
    </row>
    <row r="8646" spans="1:16">
      <c r="A8646" s="27" t="s">
        <v>1241</v>
      </c>
      <c r="B8646" s="31">
        <v>202412</v>
      </c>
      <c r="C8646" s="27" t="s">
        <v>145</v>
      </c>
      <c r="D8646" s="27" t="s">
        <v>211</v>
      </c>
      <c r="E8646" s="27" t="s">
        <v>36</v>
      </c>
      <c r="F8646" s="27" t="s">
        <v>257</v>
      </c>
      <c r="G8646" s="33">
        <v>499364.11</v>
      </c>
      <c r="H8646" s="33">
        <v>499364.11</v>
      </c>
      <c r="I8646" s="33">
        <v>12177</v>
      </c>
      <c r="J8646" s="33">
        <v>987</v>
      </c>
      <c r="K8646" s="33">
        <v>10700</v>
      </c>
      <c r="L8646" s="33">
        <v>1</v>
      </c>
      <c r="M8646" s="33">
        <v>1</v>
      </c>
      <c r="N8646" s="33">
        <v>490798.27</v>
      </c>
      <c r="O8646" s="33">
        <v>2809.9</v>
      </c>
      <c r="P8646" s="33">
        <v>4896</v>
      </c>
    </row>
    <row r="8647" spans="1:16">
      <c r="A8647" s="27" t="s">
        <v>1241</v>
      </c>
      <c r="B8647" s="31">
        <v>202501</v>
      </c>
      <c r="C8647" s="27" t="s">
        <v>145</v>
      </c>
      <c r="D8647" s="27" t="s">
        <v>211</v>
      </c>
      <c r="E8647" s="27" t="s">
        <v>36</v>
      </c>
      <c r="F8647" s="27" t="s">
        <v>257</v>
      </c>
      <c r="G8647" s="33">
        <v>273663.13</v>
      </c>
      <c r="H8647" s="33">
        <v>273663.13</v>
      </c>
      <c r="I8647" s="33">
        <v>7026</v>
      </c>
      <c r="J8647" s="33">
        <v>485</v>
      </c>
      <c r="K8647" s="33">
        <v>10700</v>
      </c>
      <c r="L8647" s="33">
        <v>1</v>
      </c>
      <c r="M8647" s="33">
        <v>1</v>
      </c>
      <c r="N8647" s="33">
        <v>249690.15</v>
      </c>
      <c r="O8647" s="33">
        <v>1592.1</v>
      </c>
      <c r="P8647" s="33">
        <v>2907</v>
      </c>
    </row>
    <row r="8648" spans="1:16">
      <c r="A8648" s="27" t="s">
        <v>1241</v>
      </c>
      <c r="B8648" s="31">
        <v>202502</v>
      </c>
      <c r="C8648" s="27" t="s">
        <v>145</v>
      </c>
      <c r="D8648" s="27" t="s">
        <v>211</v>
      </c>
      <c r="E8648" s="27" t="s">
        <v>36</v>
      </c>
      <c r="F8648" s="27" t="s">
        <v>257</v>
      </c>
      <c r="G8648" s="33">
        <v>266640.41</v>
      </c>
      <c r="H8648" s="33">
        <v>266640.41</v>
      </c>
      <c r="I8648" s="33">
        <v>6286</v>
      </c>
      <c r="J8648" s="33">
        <v>471</v>
      </c>
      <c r="K8648" s="33">
        <v>10700</v>
      </c>
      <c r="L8648" s="33">
        <v>1</v>
      </c>
      <c r="M8648" s="33">
        <v>1</v>
      </c>
      <c r="N8648" s="33">
        <v>257486.73</v>
      </c>
      <c r="O8648" s="33">
        <v>1568.7</v>
      </c>
      <c r="P8648" s="33">
        <v>2620</v>
      </c>
    </row>
    <row r="8649" spans="1:16">
      <c r="A8649" s="27" t="s">
        <v>1241</v>
      </c>
      <c r="B8649" s="31">
        <v>202503</v>
      </c>
      <c r="C8649" s="27" t="s">
        <v>145</v>
      </c>
      <c r="D8649" s="27" t="s">
        <v>211</v>
      </c>
      <c r="E8649" s="27" t="s">
        <v>36</v>
      </c>
      <c r="F8649" s="27" t="s">
        <v>257</v>
      </c>
      <c r="G8649" s="33">
        <v>339276.63</v>
      </c>
      <c r="H8649" s="33">
        <v>339276.63</v>
      </c>
      <c r="I8649" s="33">
        <v>8246</v>
      </c>
      <c r="J8649" s="33">
        <v>709</v>
      </c>
      <c r="K8649" s="33">
        <v>10700</v>
      </c>
      <c r="L8649" s="33">
        <v>1</v>
      </c>
      <c r="M8649" s="33">
        <v>1</v>
      </c>
      <c r="N8649" s="33">
        <v>321192.35</v>
      </c>
      <c r="O8649" s="33">
        <v>2109.2</v>
      </c>
      <c r="P8649" s="33">
        <v>3413</v>
      </c>
    </row>
    <row r="8650" spans="1:16">
      <c r="A8650" s="27" t="s">
        <v>1241</v>
      </c>
      <c r="B8650" s="31">
        <v>202504</v>
      </c>
      <c r="C8650" s="27" t="s">
        <v>145</v>
      </c>
      <c r="D8650" s="27" t="s">
        <v>211</v>
      </c>
      <c r="E8650" s="27" t="s">
        <v>36</v>
      </c>
      <c r="F8650" s="27" t="s">
        <v>257</v>
      </c>
      <c r="G8650" s="33">
        <v>359379.13</v>
      </c>
      <c r="H8650" s="33">
        <v>359379.13</v>
      </c>
      <c r="I8650" s="33">
        <v>9617</v>
      </c>
      <c r="J8650" s="33">
        <v>704</v>
      </c>
      <c r="K8650" s="33">
        <v>10700</v>
      </c>
      <c r="L8650" s="33">
        <v>1</v>
      </c>
      <c r="M8650" s="33">
        <v>1</v>
      </c>
      <c r="N8650" s="33">
        <v>378316.55</v>
      </c>
      <c r="O8650" s="33">
        <v>2028</v>
      </c>
      <c r="P8650" s="33">
        <v>3898</v>
      </c>
    </row>
    <row r="8651" spans="1:16">
      <c r="A8651" s="27" t="s">
        <v>1241</v>
      </c>
      <c r="B8651" s="31">
        <v>202505</v>
      </c>
      <c r="C8651" s="27" t="s">
        <v>145</v>
      </c>
      <c r="D8651" s="27" t="s">
        <v>211</v>
      </c>
      <c r="E8651" s="27" t="s">
        <v>36</v>
      </c>
      <c r="F8651" s="27" t="s">
        <v>257</v>
      </c>
      <c r="G8651" s="33">
        <v>434821.52</v>
      </c>
      <c r="H8651" s="33">
        <v>434821.52</v>
      </c>
      <c r="I8651" s="33">
        <v>11507</v>
      </c>
      <c r="J8651" s="33">
        <v>908</v>
      </c>
      <c r="K8651" s="33">
        <v>10700</v>
      </c>
      <c r="L8651" s="33">
        <v>1</v>
      </c>
      <c r="M8651" s="33">
        <v>1</v>
      </c>
      <c r="N8651" s="33">
        <v>414732.26</v>
      </c>
      <c r="O8651" s="33">
        <v>2326.4</v>
      </c>
      <c r="P8651" s="33">
        <v>4717</v>
      </c>
    </row>
    <row r="8652" spans="1:16">
      <c r="A8652" s="27" t="s">
        <v>1241</v>
      </c>
      <c r="B8652" s="31">
        <v>202506</v>
      </c>
      <c r="C8652" s="27" t="s">
        <v>145</v>
      </c>
      <c r="D8652" s="27" t="s">
        <v>211</v>
      </c>
      <c r="E8652" s="27" t="s">
        <v>36</v>
      </c>
      <c r="F8652" s="27" t="s">
        <v>257</v>
      </c>
      <c r="G8652" s="33">
        <v>395724.75</v>
      </c>
      <c r="H8652" s="33">
        <v>395724.75</v>
      </c>
      <c r="I8652" s="33">
        <v>10285</v>
      </c>
      <c r="J8652" s="33">
        <v>899</v>
      </c>
      <c r="K8652" s="33">
        <v>10700</v>
      </c>
      <c r="L8652" s="33">
        <v>1</v>
      </c>
      <c r="M8652" s="33">
        <v>1</v>
      </c>
      <c r="N8652" s="33">
        <v>405543.91</v>
      </c>
      <c r="O8652" s="33">
        <v>2282.4</v>
      </c>
      <c r="P8652" s="33">
        <v>4180</v>
      </c>
    </row>
    <row r="8653" spans="1:16">
      <c r="A8653" s="27" t="s">
        <v>1241</v>
      </c>
      <c r="B8653" s="31">
        <v>202507</v>
      </c>
      <c r="C8653" s="27" t="s">
        <v>145</v>
      </c>
      <c r="D8653" s="27" t="s">
        <v>211</v>
      </c>
      <c r="E8653" s="27" t="s">
        <v>36</v>
      </c>
      <c r="F8653" s="27" t="s">
        <v>257</v>
      </c>
      <c r="G8653" s="33">
        <v>358848.51</v>
      </c>
      <c r="H8653" s="33">
        <v>358848.51</v>
      </c>
      <c r="I8653" s="33">
        <v>9079</v>
      </c>
      <c r="J8653" s="33">
        <v>799</v>
      </c>
      <c r="K8653" s="33">
        <v>10700</v>
      </c>
      <c r="L8653" s="33">
        <v>1</v>
      </c>
      <c r="M8653" s="33">
        <v>1</v>
      </c>
      <c r="N8653" s="33">
        <v>360906.28</v>
      </c>
      <c r="O8653" s="33">
        <v>1929.5</v>
      </c>
      <c r="P8653" s="33">
        <v>3750</v>
      </c>
    </row>
    <row r="8654" spans="1:16">
      <c r="A8654" s="27" t="s">
        <v>1241</v>
      </c>
      <c r="B8654" s="31">
        <v>202508</v>
      </c>
      <c r="C8654" s="27" t="s">
        <v>145</v>
      </c>
      <c r="D8654" s="27" t="s">
        <v>211</v>
      </c>
      <c r="E8654" s="27" t="s">
        <v>36</v>
      </c>
      <c r="F8654" s="27" t="s">
        <v>257</v>
      </c>
      <c r="G8654" s="33">
        <v>383206.36</v>
      </c>
      <c r="H8654" s="33">
        <v>383206.36</v>
      </c>
      <c r="I8654" s="33">
        <v>10185</v>
      </c>
      <c r="J8654" s="33">
        <v>705</v>
      </c>
      <c r="K8654" s="33">
        <v>10700</v>
      </c>
      <c r="L8654" s="33">
        <v>1</v>
      </c>
      <c r="M8654" s="33">
        <v>1</v>
      </c>
      <c r="N8654" s="33">
        <v>347916.14</v>
      </c>
      <c r="O8654" s="33">
        <v>2294.9</v>
      </c>
      <c r="P8654" s="33">
        <v>3994</v>
      </c>
    </row>
    <row r="8655" spans="1:16">
      <c r="A8655" s="27" t="s">
        <v>1241</v>
      </c>
      <c r="B8655" s="31">
        <v>202509</v>
      </c>
      <c r="C8655" s="27" t="s">
        <v>145</v>
      </c>
      <c r="D8655" s="27" t="s">
        <v>211</v>
      </c>
      <c r="E8655" s="27" t="s">
        <v>36</v>
      </c>
      <c r="F8655" s="27" t="s">
        <v>257</v>
      </c>
      <c r="G8655" s="33">
        <v>316553.44</v>
      </c>
      <c r="H8655" s="33">
        <v>316553.44</v>
      </c>
      <c r="I8655" s="33">
        <v>8023</v>
      </c>
      <c r="J8655" s="33">
        <v>550</v>
      </c>
      <c r="K8655" s="33">
        <v>10700</v>
      </c>
      <c r="L8655" s="33">
        <v>1</v>
      </c>
      <c r="M8655" s="33">
        <v>1</v>
      </c>
      <c r="N8655" s="33">
        <v>334834.79</v>
      </c>
      <c r="O8655" s="33">
        <v>1768.1</v>
      </c>
      <c r="P8655" s="33">
        <v>3395</v>
      </c>
    </row>
    <row r="8656" spans="1:16">
      <c r="A8656" s="27" t="s">
        <v>1241</v>
      </c>
      <c r="B8656" s="31">
        <v>202510</v>
      </c>
      <c r="C8656" s="27" t="s">
        <v>145</v>
      </c>
      <c r="D8656" s="27" t="s">
        <v>211</v>
      </c>
      <c r="E8656" s="27" t="s">
        <v>36</v>
      </c>
      <c r="F8656" s="27" t="s">
        <v>257</v>
      </c>
      <c r="G8656" s="33">
        <v>324890.85</v>
      </c>
      <c r="H8656" s="33">
        <v>324890.85</v>
      </c>
      <c r="I8656" s="33">
        <v>8083</v>
      </c>
      <c r="J8656" s="33">
        <v>624</v>
      </c>
      <c r="K8656" s="33">
        <v>10700</v>
      </c>
      <c r="L8656" s="33">
        <v>1</v>
      </c>
      <c r="M8656" s="33">
        <v>1</v>
      </c>
      <c r="N8656" s="33">
        <v>368124.04</v>
      </c>
      <c r="O8656" s="33">
        <v>1741.7</v>
      </c>
      <c r="P8656" s="33">
        <v>3331</v>
      </c>
    </row>
    <row r="8657" spans="1:16">
      <c r="A8657" s="27" t="s">
        <v>1241</v>
      </c>
      <c r="B8657" s="31">
        <v>202511</v>
      </c>
      <c r="C8657" s="27" t="s">
        <v>145</v>
      </c>
      <c r="D8657" s="27" t="s">
        <v>211</v>
      </c>
      <c r="E8657" s="27" t="s">
        <v>36</v>
      </c>
      <c r="F8657" s="27" t="s">
        <v>257</v>
      </c>
      <c r="G8657" s="33">
        <v>469912.49</v>
      </c>
      <c r="H8657" s="33">
        <v>469912.49</v>
      </c>
      <c r="I8657" s="33">
        <v>12553</v>
      </c>
      <c r="J8657" s="33">
        <v>903</v>
      </c>
      <c r="K8657" s="33">
        <v>10700</v>
      </c>
      <c r="L8657" s="33">
        <v>1</v>
      </c>
      <c r="M8657" s="33">
        <v>1</v>
      </c>
      <c r="N8657" s="33">
        <v>444664.92</v>
      </c>
      <c r="O8657" s="33">
        <v>2515.8</v>
      </c>
      <c r="P8657" s="33">
        <v>4966</v>
      </c>
    </row>
    <row r="8658" spans="1:16">
      <c r="A8658" s="27" t="s">
        <v>1241</v>
      </c>
      <c r="B8658" s="31">
        <v>202512</v>
      </c>
      <c r="C8658" s="27" t="s">
        <v>145</v>
      </c>
      <c r="D8658" s="27" t="s">
        <v>211</v>
      </c>
      <c r="E8658" s="27" t="s">
        <v>36</v>
      </c>
      <c r="F8658" s="27" t="s">
        <v>257</v>
      </c>
      <c r="G8658" s="33">
        <v>482172.07</v>
      </c>
      <c r="H8658" s="33">
        <v>482172.07</v>
      </c>
      <c r="I8658" s="33">
        <v>12883</v>
      </c>
      <c r="J8658" s="33">
        <v>947</v>
      </c>
      <c r="K8658" s="33">
        <v>10700</v>
      </c>
      <c r="L8658" s="33">
        <v>1</v>
      </c>
      <c r="M8658" s="33">
        <v>1</v>
      </c>
      <c r="N8658" s="33">
        <v>510921</v>
      </c>
      <c r="O8658" s="33">
        <v>2554.8</v>
      </c>
      <c r="P8658" s="33">
        <v>5063</v>
      </c>
    </row>
    <row r="8659" spans="1:16">
      <c r="A8659" s="27" t="s">
        <v>1241</v>
      </c>
      <c r="B8659" s="31">
        <v>202601</v>
      </c>
      <c r="C8659" s="27" t="s">
        <v>145</v>
      </c>
      <c r="D8659" s="27" t="s">
        <v>211</v>
      </c>
      <c r="E8659" s="27" t="s">
        <v>36</v>
      </c>
      <c r="F8659" s="27" t="s">
        <v>257</v>
      </c>
      <c r="G8659" s="33">
        <v>264594.19</v>
      </c>
      <c r="H8659" s="33">
        <v>264594.19</v>
      </c>
      <c r="I8659" s="33">
        <v>6846</v>
      </c>
      <c r="J8659" s="33">
        <v>564</v>
      </c>
      <c r="K8659" s="33">
        <v>10700</v>
      </c>
      <c r="L8659" s="33">
        <v>1</v>
      </c>
      <c r="M8659" s="33">
        <v>1</v>
      </c>
      <c r="N8659" s="33">
        <v>259927.44</v>
      </c>
      <c r="O8659" s="33">
        <v>1586</v>
      </c>
      <c r="P8659" s="33">
        <v>2708</v>
      </c>
    </row>
    <row r="8660" spans="1:16">
      <c r="A8660" s="27" t="s">
        <v>1241</v>
      </c>
      <c r="B8660" s="31">
        <v>202602</v>
      </c>
      <c r="C8660" s="27" t="s">
        <v>145</v>
      </c>
      <c r="D8660" s="27" t="s">
        <v>211</v>
      </c>
      <c r="E8660" s="27" t="s">
        <v>36</v>
      </c>
      <c r="F8660" s="27" t="s">
        <v>257</v>
      </c>
      <c r="G8660" s="33">
        <v>267573.57</v>
      </c>
      <c r="H8660" s="33">
        <v>267573.57</v>
      </c>
      <c r="I8660" s="33">
        <v>6903</v>
      </c>
      <c r="J8660" s="33">
        <v>477</v>
      </c>
      <c r="K8660" s="33">
        <v>10700</v>
      </c>
      <c r="L8660" s="33">
        <v>1</v>
      </c>
      <c r="M8660" s="33">
        <v>1</v>
      </c>
      <c r="N8660" s="33">
        <v>268043.69</v>
      </c>
      <c r="O8660" s="33">
        <v>1515.9</v>
      </c>
      <c r="P8660" s="33">
        <v>2794</v>
      </c>
    </row>
    <row r="8661" spans="1:16">
      <c r="A8661" s="27" t="s">
        <v>1241</v>
      </c>
      <c r="B8661" s="31">
        <v>202603</v>
      </c>
      <c r="C8661" s="27" t="s">
        <v>145</v>
      </c>
      <c r="D8661" s="27" t="s">
        <v>211</v>
      </c>
      <c r="E8661" s="27" t="s">
        <v>36</v>
      </c>
      <c r="F8661" s="27" t="s">
        <v>257</v>
      </c>
      <c r="G8661" s="33">
        <v>333797.34</v>
      </c>
      <c r="H8661" s="33">
        <v>333797.34</v>
      </c>
      <c r="I8661" s="33">
        <v>8410</v>
      </c>
      <c r="J8661" s="33">
        <v>583</v>
      </c>
      <c r="K8661" s="33">
        <v>10700</v>
      </c>
      <c r="L8661" s="33">
        <v>1</v>
      </c>
      <c r="M8661" s="33">
        <v>1</v>
      </c>
      <c r="N8661" s="33">
        <v>334361.23</v>
      </c>
      <c r="O8661" s="33">
        <v>1971.2</v>
      </c>
      <c r="P8661" s="33">
        <v>3365</v>
      </c>
    </row>
    <row r="8662" spans="1:16">
      <c r="A8662" s="27" t="s">
        <v>1241</v>
      </c>
      <c r="B8662" s="31">
        <v>202604</v>
      </c>
      <c r="C8662" s="27" t="s">
        <v>145</v>
      </c>
      <c r="D8662" s="27" t="s">
        <v>211</v>
      </c>
      <c r="E8662" s="27" t="s">
        <v>36</v>
      </c>
      <c r="F8662" s="27" t="s">
        <v>257</v>
      </c>
      <c r="G8662" s="33">
        <v>438618.91</v>
      </c>
      <c r="H8662" s="33">
        <v>438618.91</v>
      </c>
      <c r="I8662" s="33">
        <v>11285</v>
      </c>
      <c r="J8662" s="33">
        <v>766</v>
      </c>
      <c r="K8662" s="33">
        <v>10700</v>
      </c>
      <c r="L8662" s="33">
        <v>1</v>
      </c>
      <c r="M8662" s="33">
        <v>1</v>
      </c>
      <c r="N8662" s="33">
        <v>393827.53</v>
      </c>
      <c r="O8662" s="33">
        <v>2487.2</v>
      </c>
      <c r="P8662" s="33">
        <v>4609</v>
      </c>
    </row>
    <row r="8663" spans="1:16">
      <c r="A8663" s="27" t="s">
        <v>1241</v>
      </c>
      <c r="B8663" s="31">
        <v>202605</v>
      </c>
      <c r="C8663" s="27" t="s">
        <v>145</v>
      </c>
      <c r="D8663" s="27" t="s">
        <v>211</v>
      </c>
      <c r="E8663" s="27" t="s">
        <v>36</v>
      </c>
      <c r="F8663" s="27" t="s">
        <v>257</v>
      </c>
      <c r="G8663" s="33">
        <v>455146.99</v>
      </c>
      <c r="H8663" s="33">
        <v>455146.99</v>
      </c>
      <c r="I8663" s="33">
        <v>11451</v>
      </c>
      <c r="J8663" s="33">
        <v>1009</v>
      </c>
      <c r="K8663" s="33">
        <v>10700</v>
      </c>
      <c r="L8663" s="33">
        <v>1</v>
      </c>
      <c r="M8663" s="33">
        <v>1</v>
      </c>
      <c r="N8663" s="33">
        <v>431736.29</v>
      </c>
      <c r="O8663" s="33">
        <v>2605.4</v>
      </c>
      <c r="P8663" s="33">
        <v>4834</v>
      </c>
    </row>
    <row r="8664" spans="1:16">
      <c r="A8664" s="27" t="s">
        <v>1241</v>
      </c>
      <c r="B8664" s="31">
        <v>202606</v>
      </c>
      <c r="C8664" s="27" t="s">
        <v>145</v>
      </c>
      <c r="D8664" s="27" t="s">
        <v>211</v>
      </c>
      <c r="E8664" s="27" t="s">
        <v>36</v>
      </c>
      <c r="F8664" s="27" t="s">
        <v>257</v>
      </c>
      <c r="G8664" s="33">
        <v>401634.38</v>
      </c>
      <c r="H8664" s="33">
        <v>401634.38</v>
      </c>
      <c r="I8664" s="33">
        <v>9658</v>
      </c>
      <c r="J8664" s="33">
        <v>715</v>
      </c>
      <c r="K8664" s="33">
        <v>10700</v>
      </c>
      <c r="L8664" s="33">
        <v>1</v>
      </c>
      <c r="M8664" s="33">
        <v>1</v>
      </c>
      <c r="N8664" s="33">
        <v>422171.21</v>
      </c>
      <c r="O8664" s="33">
        <v>2029.6</v>
      </c>
      <c r="P8664" s="33">
        <v>3958</v>
      </c>
    </row>
    <row r="8665" spans="1:16">
      <c r="A8665" s="27" t="s">
        <v>1241</v>
      </c>
      <c r="B8665" s="31">
        <v>202607</v>
      </c>
      <c r="C8665" s="27" t="s">
        <v>145</v>
      </c>
      <c r="D8665" s="27" t="s">
        <v>211</v>
      </c>
      <c r="E8665" s="27" t="s">
        <v>36</v>
      </c>
      <c r="F8665" s="27" t="s">
        <v>257</v>
      </c>
      <c r="G8665" s="33">
        <v>369976.02</v>
      </c>
      <c r="H8665" s="33">
        <v>369976.02</v>
      </c>
      <c r="I8665" s="33">
        <v>9241</v>
      </c>
      <c r="J8665" s="33">
        <v>714</v>
      </c>
      <c r="K8665" s="33">
        <v>10700</v>
      </c>
      <c r="L8665" s="33">
        <v>1</v>
      </c>
      <c r="M8665" s="33">
        <v>1</v>
      </c>
      <c r="N8665" s="33">
        <v>375703.44</v>
      </c>
      <c r="O8665" s="33">
        <v>2277.5</v>
      </c>
      <c r="P8665" s="33">
        <v>3775</v>
      </c>
    </row>
    <row r="8666" spans="1:16">
      <c r="A8666" s="27" t="s">
        <v>1243</v>
      </c>
      <c r="B8666" s="31">
        <v>202408</v>
      </c>
      <c r="C8666" s="27" t="s">
        <v>145</v>
      </c>
      <c r="D8666" s="27" t="s">
        <v>211</v>
      </c>
      <c r="E8666" s="27" t="s">
        <v>36</v>
      </c>
      <c r="F8666" s="27" t="s">
        <v>262</v>
      </c>
      <c r="G8666" s="33">
        <v>95187.53</v>
      </c>
      <c r="H8666" s="33">
        <v>95187.53</v>
      </c>
      <c r="I8666" s="33">
        <v>5242</v>
      </c>
      <c r="J8666" s="33">
        <v>297</v>
      </c>
      <c r="K8666" s="33">
        <v>4300</v>
      </c>
      <c r="L8666" s="33">
        <v>1</v>
      </c>
      <c r="M8666" s="33">
        <v>1</v>
      </c>
      <c r="N8666" s="33">
        <v>108828.18</v>
      </c>
      <c r="O8666" s="33">
        <v>635.7</v>
      </c>
      <c r="P8666" s="33">
        <v>1538</v>
      </c>
    </row>
    <row r="8667" spans="1:16">
      <c r="A8667" s="27" t="s">
        <v>1243</v>
      </c>
      <c r="B8667" s="31">
        <v>202409</v>
      </c>
      <c r="C8667" s="27" t="s">
        <v>145</v>
      </c>
      <c r="D8667" s="27" t="s">
        <v>211</v>
      </c>
      <c r="E8667" s="27" t="s">
        <v>36</v>
      </c>
      <c r="F8667" s="27" t="s">
        <v>262</v>
      </c>
      <c r="G8667" s="33">
        <v>114513.55</v>
      </c>
      <c r="H8667" s="33">
        <v>114513.55</v>
      </c>
      <c r="I8667" s="33">
        <v>6375</v>
      </c>
      <c r="J8667" s="33">
        <v>345</v>
      </c>
      <c r="K8667" s="33">
        <v>4300</v>
      </c>
      <c r="L8667" s="33">
        <v>1</v>
      </c>
      <c r="M8667" s="33">
        <v>1</v>
      </c>
      <c r="N8667" s="33">
        <v>104736.34</v>
      </c>
      <c r="O8667" s="33">
        <v>739.7</v>
      </c>
      <c r="P8667" s="33">
        <v>2007</v>
      </c>
    </row>
    <row r="8668" spans="1:16">
      <c r="A8668" s="27" t="s">
        <v>1243</v>
      </c>
      <c r="B8668" s="31">
        <v>202410</v>
      </c>
      <c r="C8668" s="27" t="s">
        <v>145</v>
      </c>
      <c r="D8668" s="27" t="s">
        <v>211</v>
      </c>
      <c r="E8668" s="27" t="s">
        <v>36</v>
      </c>
      <c r="F8668" s="27" t="s">
        <v>262</v>
      </c>
      <c r="G8668" s="33">
        <v>112159.05</v>
      </c>
      <c r="H8668" s="33">
        <v>112159.05</v>
      </c>
      <c r="I8668" s="33">
        <v>5945</v>
      </c>
      <c r="J8668" s="33">
        <v>306</v>
      </c>
      <c r="K8668" s="33">
        <v>4300</v>
      </c>
      <c r="L8668" s="33">
        <v>1</v>
      </c>
      <c r="M8668" s="33">
        <v>1</v>
      </c>
      <c r="N8668" s="33">
        <v>115149.21</v>
      </c>
      <c r="O8668" s="33">
        <v>669</v>
      </c>
      <c r="P8668" s="33">
        <v>1926</v>
      </c>
    </row>
    <row r="8669" spans="1:16">
      <c r="A8669" s="27" t="s">
        <v>1243</v>
      </c>
      <c r="B8669" s="31">
        <v>202411</v>
      </c>
      <c r="C8669" s="27" t="s">
        <v>145</v>
      </c>
      <c r="D8669" s="27" t="s">
        <v>211</v>
      </c>
      <c r="E8669" s="27" t="s">
        <v>36</v>
      </c>
      <c r="F8669" s="27" t="s">
        <v>262</v>
      </c>
      <c r="G8669" s="33">
        <v>138953.57</v>
      </c>
      <c r="H8669" s="33">
        <v>138953.57</v>
      </c>
      <c r="I8669" s="33">
        <v>6966</v>
      </c>
      <c r="J8669" s="33">
        <v>352</v>
      </c>
      <c r="K8669" s="33">
        <v>4300</v>
      </c>
      <c r="L8669" s="33">
        <v>1</v>
      </c>
      <c r="M8669" s="33">
        <v>1</v>
      </c>
      <c r="N8669" s="33">
        <v>139091.2</v>
      </c>
      <c r="O8669" s="33">
        <v>832.2</v>
      </c>
      <c r="P8669" s="33">
        <v>2271</v>
      </c>
    </row>
    <row r="8670" spans="1:16">
      <c r="A8670" s="27" t="s">
        <v>1243</v>
      </c>
      <c r="B8670" s="31">
        <v>202412</v>
      </c>
      <c r="C8670" s="27" t="s">
        <v>145</v>
      </c>
      <c r="D8670" s="27" t="s">
        <v>211</v>
      </c>
      <c r="E8670" s="27" t="s">
        <v>36</v>
      </c>
      <c r="F8670" s="27" t="s">
        <v>262</v>
      </c>
      <c r="G8670" s="33">
        <v>160859.01</v>
      </c>
      <c r="H8670" s="33">
        <v>160859.01</v>
      </c>
      <c r="I8670" s="33">
        <v>8657</v>
      </c>
      <c r="J8670" s="33">
        <v>433</v>
      </c>
      <c r="K8670" s="33">
        <v>4300</v>
      </c>
      <c r="L8670" s="33">
        <v>1</v>
      </c>
      <c r="M8670" s="33">
        <v>1</v>
      </c>
      <c r="N8670" s="33">
        <v>159816.11</v>
      </c>
      <c r="O8670" s="33">
        <v>879</v>
      </c>
      <c r="P8670" s="33">
        <v>2768</v>
      </c>
    </row>
    <row r="8671" spans="1:16">
      <c r="A8671" s="27" t="s">
        <v>1243</v>
      </c>
      <c r="B8671" s="31">
        <v>202501</v>
      </c>
      <c r="C8671" s="27" t="s">
        <v>145</v>
      </c>
      <c r="D8671" s="27" t="s">
        <v>211</v>
      </c>
      <c r="E8671" s="27" t="s">
        <v>36</v>
      </c>
      <c r="F8671" s="27" t="s">
        <v>262</v>
      </c>
      <c r="G8671" s="33">
        <v>85366.67</v>
      </c>
      <c r="H8671" s="33">
        <v>85366.67</v>
      </c>
      <c r="I8671" s="33">
        <v>3930</v>
      </c>
      <c r="J8671" s="33">
        <v>211</v>
      </c>
      <c r="K8671" s="33">
        <v>4300</v>
      </c>
      <c r="L8671" s="33">
        <v>1</v>
      </c>
      <c r="M8671" s="33">
        <v>1</v>
      </c>
      <c r="N8671" s="33">
        <v>81305.31</v>
      </c>
      <c r="O8671" s="33">
        <v>562</v>
      </c>
      <c r="P8671" s="33">
        <v>1345</v>
      </c>
    </row>
    <row r="8672" spans="1:16">
      <c r="A8672" s="27" t="s">
        <v>1243</v>
      </c>
      <c r="B8672" s="31">
        <v>202502</v>
      </c>
      <c r="C8672" s="27" t="s">
        <v>145</v>
      </c>
      <c r="D8672" s="27" t="s">
        <v>211</v>
      </c>
      <c r="E8672" s="27" t="s">
        <v>36</v>
      </c>
      <c r="F8672" s="27" t="s">
        <v>262</v>
      </c>
      <c r="G8672" s="33">
        <v>89257.67999999999</v>
      </c>
      <c r="H8672" s="33">
        <v>89257.67999999999</v>
      </c>
      <c r="I8672" s="33">
        <v>4482</v>
      </c>
      <c r="J8672" s="33">
        <v>237</v>
      </c>
      <c r="K8672" s="33">
        <v>4300</v>
      </c>
      <c r="L8672" s="33">
        <v>1</v>
      </c>
      <c r="M8672" s="33">
        <v>1</v>
      </c>
      <c r="N8672" s="33">
        <v>83844.08</v>
      </c>
      <c r="O8672" s="33">
        <v>590.2</v>
      </c>
      <c r="P8672" s="33">
        <v>1447</v>
      </c>
    </row>
    <row r="8673" spans="1:16">
      <c r="A8673" s="27" t="s">
        <v>1243</v>
      </c>
      <c r="B8673" s="31">
        <v>202503</v>
      </c>
      <c r="C8673" s="27" t="s">
        <v>145</v>
      </c>
      <c r="D8673" s="27" t="s">
        <v>211</v>
      </c>
      <c r="E8673" s="27" t="s">
        <v>36</v>
      </c>
      <c r="F8673" s="27" t="s">
        <v>262</v>
      </c>
      <c r="G8673" s="33">
        <v>100025.95</v>
      </c>
      <c r="H8673" s="33">
        <v>100025.95</v>
      </c>
      <c r="I8673" s="33">
        <v>4995</v>
      </c>
      <c r="J8673" s="33">
        <v>266</v>
      </c>
      <c r="K8673" s="33">
        <v>4300</v>
      </c>
      <c r="L8673" s="33">
        <v>1</v>
      </c>
      <c r="M8673" s="33">
        <v>1</v>
      </c>
      <c r="N8673" s="33">
        <v>104588.21</v>
      </c>
      <c r="O8673" s="33">
        <v>561.9</v>
      </c>
      <c r="P8673" s="33">
        <v>1579</v>
      </c>
    </row>
    <row r="8674" spans="1:16">
      <c r="A8674" s="27" t="s">
        <v>1243</v>
      </c>
      <c r="B8674" s="31">
        <v>202504</v>
      </c>
      <c r="C8674" s="27" t="s">
        <v>145</v>
      </c>
      <c r="D8674" s="27" t="s">
        <v>211</v>
      </c>
      <c r="E8674" s="27" t="s">
        <v>36</v>
      </c>
      <c r="F8674" s="27" t="s">
        <v>262</v>
      </c>
      <c r="G8674" s="33">
        <v>123788.06</v>
      </c>
      <c r="H8674" s="33">
        <v>123788.06</v>
      </c>
      <c r="I8674" s="33">
        <v>6247</v>
      </c>
      <c r="J8674" s="33">
        <v>337</v>
      </c>
      <c r="K8674" s="33">
        <v>4300</v>
      </c>
      <c r="L8674" s="33">
        <v>1</v>
      </c>
      <c r="M8674" s="33">
        <v>1</v>
      </c>
      <c r="N8674" s="33">
        <v>123189.27</v>
      </c>
      <c r="O8674" s="33">
        <v>708.5</v>
      </c>
      <c r="P8674" s="33">
        <v>1978</v>
      </c>
    </row>
    <row r="8675" spans="1:16">
      <c r="A8675" s="27" t="s">
        <v>1243</v>
      </c>
      <c r="B8675" s="31">
        <v>202505</v>
      </c>
      <c r="C8675" s="27" t="s">
        <v>145</v>
      </c>
      <c r="D8675" s="27" t="s">
        <v>211</v>
      </c>
      <c r="E8675" s="27" t="s">
        <v>36</v>
      </c>
      <c r="F8675" s="27" t="s">
        <v>262</v>
      </c>
      <c r="G8675" s="33">
        <v>115514.36</v>
      </c>
      <c r="H8675" s="33">
        <v>115514.36</v>
      </c>
      <c r="I8675" s="33">
        <v>5977</v>
      </c>
      <c r="J8675" s="33">
        <v>279</v>
      </c>
      <c r="K8675" s="33">
        <v>4300</v>
      </c>
      <c r="L8675" s="33">
        <v>1</v>
      </c>
      <c r="M8675" s="33">
        <v>1</v>
      </c>
      <c r="N8675" s="33">
        <v>135047.13</v>
      </c>
      <c r="O8675" s="33">
        <v>753.5</v>
      </c>
      <c r="P8675" s="33">
        <v>1861</v>
      </c>
    </row>
    <row r="8676" spans="1:16">
      <c r="A8676" s="27" t="s">
        <v>1243</v>
      </c>
      <c r="B8676" s="31">
        <v>202506</v>
      </c>
      <c r="C8676" s="27" t="s">
        <v>145</v>
      </c>
      <c r="D8676" s="27" t="s">
        <v>211</v>
      </c>
      <c r="E8676" s="27" t="s">
        <v>36</v>
      </c>
      <c r="F8676" s="27" t="s">
        <v>262</v>
      </c>
      <c r="G8676" s="33">
        <v>118765.11</v>
      </c>
      <c r="H8676" s="33">
        <v>118765.11</v>
      </c>
      <c r="I8676" s="33">
        <v>5944</v>
      </c>
      <c r="J8676" s="33">
        <v>271</v>
      </c>
      <c r="K8676" s="33">
        <v>4300</v>
      </c>
      <c r="L8676" s="33">
        <v>1</v>
      </c>
      <c r="M8676" s="33">
        <v>1</v>
      </c>
      <c r="N8676" s="33">
        <v>132055.17</v>
      </c>
      <c r="O8676" s="33">
        <v>644</v>
      </c>
      <c r="P8676" s="33">
        <v>1927</v>
      </c>
    </row>
    <row r="8677" spans="1:16">
      <c r="A8677" s="27" t="s">
        <v>1243</v>
      </c>
      <c r="B8677" s="31">
        <v>202507</v>
      </c>
      <c r="C8677" s="27" t="s">
        <v>145</v>
      </c>
      <c r="D8677" s="27" t="s">
        <v>211</v>
      </c>
      <c r="E8677" s="27" t="s">
        <v>36</v>
      </c>
      <c r="F8677" s="27" t="s">
        <v>262</v>
      </c>
      <c r="G8677" s="33">
        <v>115207.4</v>
      </c>
      <c r="H8677" s="33">
        <v>115207.4</v>
      </c>
      <c r="I8677" s="33">
        <v>6146</v>
      </c>
      <c r="J8677" s="33">
        <v>293</v>
      </c>
      <c r="K8677" s="33">
        <v>4300</v>
      </c>
      <c r="L8677" s="33">
        <v>1</v>
      </c>
      <c r="M8677" s="33">
        <v>1</v>
      </c>
      <c r="N8677" s="33">
        <v>117520.05</v>
      </c>
      <c r="O8677" s="33">
        <v>741.3</v>
      </c>
      <c r="P8677" s="33">
        <v>1915</v>
      </c>
    </row>
    <row r="8678" spans="1:16">
      <c r="A8678" s="27" t="s">
        <v>1243</v>
      </c>
      <c r="B8678" s="31">
        <v>202508</v>
      </c>
      <c r="C8678" s="27" t="s">
        <v>145</v>
      </c>
      <c r="D8678" s="27" t="s">
        <v>211</v>
      </c>
      <c r="E8678" s="27" t="s">
        <v>36</v>
      </c>
      <c r="F8678" s="27" t="s">
        <v>262</v>
      </c>
      <c r="G8678" s="33">
        <v>123057.89</v>
      </c>
      <c r="H8678" s="33">
        <v>123057.89</v>
      </c>
      <c r="I8678" s="33">
        <v>6394</v>
      </c>
      <c r="J8678" s="33">
        <v>287</v>
      </c>
      <c r="K8678" s="33">
        <v>4300</v>
      </c>
      <c r="L8678" s="33">
        <v>1</v>
      </c>
      <c r="M8678" s="33">
        <v>1</v>
      </c>
      <c r="N8678" s="33">
        <v>113290.14</v>
      </c>
      <c r="O8678" s="33">
        <v>790.5</v>
      </c>
      <c r="P8678" s="33">
        <v>1990</v>
      </c>
    </row>
    <row r="8679" spans="1:16">
      <c r="A8679" s="27" t="s">
        <v>1243</v>
      </c>
      <c r="B8679" s="31">
        <v>202509</v>
      </c>
      <c r="C8679" s="27" t="s">
        <v>145</v>
      </c>
      <c r="D8679" s="27" t="s">
        <v>211</v>
      </c>
      <c r="E8679" s="27" t="s">
        <v>36</v>
      </c>
      <c r="F8679" s="27" t="s">
        <v>262</v>
      </c>
      <c r="G8679" s="33">
        <v>101851.9</v>
      </c>
      <c r="H8679" s="33">
        <v>101851.9</v>
      </c>
      <c r="I8679" s="33">
        <v>5389</v>
      </c>
      <c r="J8679" s="33">
        <v>257</v>
      </c>
      <c r="K8679" s="33">
        <v>4300</v>
      </c>
      <c r="L8679" s="33">
        <v>1</v>
      </c>
      <c r="M8679" s="33">
        <v>1</v>
      </c>
      <c r="N8679" s="33">
        <v>109030.53</v>
      </c>
      <c r="O8679" s="33">
        <v>680.5</v>
      </c>
      <c r="P8679" s="33">
        <v>1712</v>
      </c>
    </row>
    <row r="8680" spans="1:16">
      <c r="A8680" s="27" t="s">
        <v>1243</v>
      </c>
      <c r="B8680" s="31">
        <v>202510</v>
      </c>
      <c r="C8680" s="27" t="s">
        <v>145</v>
      </c>
      <c r="D8680" s="27" t="s">
        <v>211</v>
      </c>
      <c r="E8680" s="27" t="s">
        <v>36</v>
      </c>
      <c r="F8680" s="27" t="s">
        <v>262</v>
      </c>
      <c r="G8680" s="33">
        <v>120156.44</v>
      </c>
      <c r="H8680" s="33">
        <v>120156.44</v>
      </c>
      <c r="I8680" s="33">
        <v>5968</v>
      </c>
      <c r="J8680" s="33">
        <v>314</v>
      </c>
      <c r="K8680" s="33">
        <v>4300</v>
      </c>
      <c r="L8680" s="33">
        <v>1</v>
      </c>
      <c r="M8680" s="33">
        <v>1</v>
      </c>
      <c r="N8680" s="33">
        <v>119870.33</v>
      </c>
      <c r="O8680" s="33">
        <v>703.3</v>
      </c>
      <c r="P8680" s="33">
        <v>1964</v>
      </c>
    </row>
    <row r="8681" spans="1:16">
      <c r="A8681" s="27" t="s">
        <v>1243</v>
      </c>
      <c r="B8681" s="31">
        <v>202511</v>
      </c>
      <c r="C8681" s="27" t="s">
        <v>145</v>
      </c>
      <c r="D8681" s="27" t="s">
        <v>211</v>
      </c>
      <c r="E8681" s="27" t="s">
        <v>36</v>
      </c>
      <c r="F8681" s="27" t="s">
        <v>262</v>
      </c>
      <c r="G8681" s="33">
        <v>142821.84</v>
      </c>
      <c r="H8681" s="33">
        <v>142821.84</v>
      </c>
      <c r="I8681" s="33">
        <v>6979</v>
      </c>
      <c r="J8681" s="33">
        <v>358</v>
      </c>
      <c r="K8681" s="33">
        <v>4300</v>
      </c>
      <c r="L8681" s="33">
        <v>1</v>
      </c>
      <c r="M8681" s="33">
        <v>1</v>
      </c>
      <c r="N8681" s="33">
        <v>144793.94</v>
      </c>
      <c r="O8681" s="33">
        <v>956</v>
      </c>
      <c r="P8681" s="33">
        <v>2305</v>
      </c>
    </row>
    <row r="8682" spans="1:16">
      <c r="A8682" s="27" t="s">
        <v>1243</v>
      </c>
      <c r="B8682" s="31">
        <v>202512</v>
      </c>
      <c r="C8682" s="27" t="s">
        <v>145</v>
      </c>
      <c r="D8682" s="27" t="s">
        <v>211</v>
      </c>
      <c r="E8682" s="27" t="s">
        <v>36</v>
      </c>
      <c r="F8682" s="27" t="s">
        <v>262</v>
      </c>
      <c r="G8682" s="33">
        <v>167021.6</v>
      </c>
      <c r="H8682" s="33">
        <v>167021.6</v>
      </c>
      <c r="I8682" s="33">
        <v>8900</v>
      </c>
      <c r="J8682" s="33">
        <v>468</v>
      </c>
      <c r="K8682" s="33">
        <v>4300</v>
      </c>
      <c r="L8682" s="33">
        <v>1</v>
      </c>
      <c r="M8682" s="33">
        <v>1</v>
      </c>
      <c r="N8682" s="33">
        <v>166368.57</v>
      </c>
      <c r="O8682" s="33">
        <v>1174.9</v>
      </c>
      <c r="P8682" s="33">
        <v>2889</v>
      </c>
    </row>
    <row r="8683" spans="1:16">
      <c r="A8683" s="27" t="s">
        <v>1243</v>
      </c>
      <c r="B8683" s="31">
        <v>202601</v>
      </c>
      <c r="C8683" s="27" t="s">
        <v>145</v>
      </c>
      <c r="D8683" s="27" t="s">
        <v>211</v>
      </c>
      <c r="E8683" s="27" t="s">
        <v>36</v>
      </c>
      <c r="F8683" s="27" t="s">
        <v>262</v>
      </c>
      <c r="G8683" s="33">
        <v>87029.37</v>
      </c>
      <c r="H8683" s="33">
        <v>87029.37</v>
      </c>
      <c r="I8683" s="33">
        <v>4561</v>
      </c>
      <c r="J8683" s="33">
        <v>264</v>
      </c>
      <c r="K8683" s="33">
        <v>4300</v>
      </c>
      <c r="L8683" s="33">
        <v>1</v>
      </c>
      <c r="M8683" s="33">
        <v>1</v>
      </c>
      <c r="N8683" s="33">
        <v>84638.83</v>
      </c>
      <c r="O8683" s="33">
        <v>486.6</v>
      </c>
      <c r="P8683" s="33">
        <v>1489</v>
      </c>
    </row>
    <row r="8684" spans="1:16">
      <c r="A8684" s="27" t="s">
        <v>1243</v>
      </c>
      <c r="B8684" s="31">
        <v>202602</v>
      </c>
      <c r="C8684" s="27" t="s">
        <v>145</v>
      </c>
      <c r="D8684" s="27" t="s">
        <v>211</v>
      </c>
      <c r="E8684" s="27" t="s">
        <v>36</v>
      </c>
      <c r="F8684" s="27" t="s">
        <v>262</v>
      </c>
      <c r="G8684" s="33">
        <v>89079.63</v>
      </c>
      <c r="H8684" s="33">
        <v>89079.63</v>
      </c>
      <c r="I8684" s="33">
        <v>4825</v>
      </c>
      <c r="J8684" s="33">
        <v>271</v>
      </c>
      <c r="K8684" s="33">
        <v>4300</v>
      </c>
      <c r="L8684" s="33">
        <v>1</v>
      </c>
      <c r="M8684" s="33">
        <v>1</v>
      </c>
      <c r="N8684" s="33">
        <v>87281.67999999999</v>
      </c>
      <c r="O8684" s="33">
        <v>606.3</v>
      </c>
      <c r="P8684" s="33">
        <v>1505</v>
      </c>
    </row>
    <row r="8685" spans="1:16">
      <c r="A8685" s="27" t="s">
        <v>1243</v>
      </c>
      <c r="B8685" s="31">
        <v>202603</v>
      </c>
      <c r="C8685" s="27" t="s">
        <v>145</v>
      </c>
      <c r="D8685" s="27" t="s">
        <v>211</v>
      </c>
      <c r="E8685" s="27" t="s">
        <v>36</v>
      </c>
      <c r="F8685" s="27" t="s">
        <v>262</v>
      </c>
      <c r="G8685" s="33">
        <v>112343.61</v>
      </c>
      <c r="H8685" s="33">
        <v>112343.61</v>
      </c>
      <c r="I8685" s="33">
        <v>5621</v>
      </c>
      <c r="J8685" s="33">
        <v>344</v>
      </c>
      <c r="K8685" s="33">
        <v>4300</v>
      </c>
      <c r="L8685" s="33">
        <v>1</v>
      </c>
      <c r="M8685" s="33">
        <v>1</v>
      </c>
      <c r="N8685" s="33">
        <v>108876.32</v>
      </c>
      <c r="O8685" s="33">
        <v>689.2</v>
      </c>
      <c r="P8685" s="33">
        <v>1812</v>
      </c>
    </row>
    <row r="8686" spans="1:16">
      <c r="A8686" s="27" t="s">
        <v>1243</v>
      </c>
      <c r="B8686" s="31">
        <v>202604</v>
      </c>
      <c r="C8686" s="27" t="s">
        <v>145</v>
      </c>
      <c r="D8686" s="27" t="s">
        <v>211</v>
      </c>
      <c r="E8686" s="27" t="s">
        <v>36</v>
      </c>
      <c r="F8686" s="27" t="s">
        <v>262</v>
      </c>
      <c r="G8686" s="33">
        <v>117501.96</v>
      </c>
      <c r="H8686" s="33">
        <v>117501.96</v>
      </c>
      <c r="I8686" s="33">
        <v>5859</v>
      </c>
      <c r="J8686" s="33">
        <v>322</v>
      </c>
      <c r="K8686" s="33">
        <v>4300</v>
      </c>
      <c r="L8686" s="33">
        <v>1</v>
      </c>
      <c r="M8686" s="33">
        <v>1</v>
      </c>
      <c r="N8686" s="33">
        <v>128240.03</v>
      </c>
      <c r="O8686" s="33">
        <v>716.7</v>
      </c>
      <c r="P8686" s="33">
        <v>1844</v>
      </c>
    </row>
    <row r="8687" spans="1:16">
      <c r="A8687" s="27" t="s">
        <v>1243</v>
      </c>
      <c r="B8687" s="31">
        <v>202605</v>
      </c>
      <c r="C8687" s="27" t="s">
        <v>145</v>
      </c>
      <c r="D8687" s="27" t="s">
        <v>211</v>
      </c>
      <c r="E8687" s="27" t="s">
        <v>36</v>
      </c>
      <c r="F8687" s="27" t="s">
        <v>262</v>
      </c>
      <c r="G8687" s="33">
        <v>136945.38</v>
      </c>
      <c r="H8687" s="33">
        <v>136945.38</v>
      </c>
      <c r="I8687" s="33">
        <v>7373</v>
      </c>
      <c r="J8687" s="33">
        <v>377</v>
      </c>
      <c r="K8687" s="33">
        <v>4300</v>
      </c>
      <c r="L8687" s="33">
        <v>1</v>
      </c>
      <c r="M8687" s="33">
        <v>1</v>
      </c>
      <c r="N8687" s="33">
        <v>140584.06</v>
      </c>
      <c r="O8687" s="33">
        <v>824.9</v>
      </c>
      <c r="P8687" s="33">
        <v>2354</v>
      </c>
    </row>
    <row r="8688" spans="1:16">
      <c r="A8688" s="27" t="s">
        <v>1243</v>
      </c>
      <c r="B8688" s="31">
        <v>202606</v>
      </c>
      <c r="C8688" s="27" t="s">
        <v>145</v>
      </c>
      <c r="D8688" s="27" t="s">
        <v>211</v>
      </c>
      <c r="E8688" s="27" t="s">
        <v>36</v>
      </c>
      <c r="F8688" s="27" t="s">
        <v>262</v>
      </c>
      <c r="G8688" s="33">
        <v>146550.49</v>
      </c>
      <c r="H8688" s="33">
        <v>146550.49</v>
      </c>
      <c r="I8688" s="33">
        <v>7856</v>
      </c>
      <c r="J8688" s="33">
        <v>419</v>
      </c>
      <c r="K8688" s="33">
        <v>4300</v>
      </c>
      <c r="L8688" s="33">
        <v>1</v>
      </c>
      <c r="M8688" s="33">
        <v>1</v>
      </c>
      <c r="N8688" s="33">
        <v>137469.43</v>
      </c>
      <c r="O8688" s="33">
        <v>936.9</v>
      </c>
      <c r="P8688" s="33">
        <v>2481</v>
      </c>
    </row>
    <row r="8689" spans="1:16">
      <c r="A8689" s="27" t="s">
        <v>1243</v>
      </c>
      <c r="B8689" s="31">
        <v>202607</v>
      </c>
      <c r="C8689" s="27" t="s">
        <v>145</v>
      </c>
      <c r="D8689" s="27" t="s">
        <v>211</v>
      </c>
      <c r="E8689" s="27" t="s">
        <v>36</v>
      </c>
      <c r="F8689" s="27" t="s">
        <v>262</v>
      </c>
      <c r="G8689" s="33">
        <v>124593.5</v>
      </c>
      <c r="H8689" s="33">
        <v>124593.5</v>
      </c>
      <c r="I8689" s="33">
        <v>6267</v>
      </c>
      <c r="J8689" s="33">
        <v>335</v>
      </c>
      <c r="K8689" s="33">
        <v>4300</v>
      </c>
      <c r="L8689" s="33">
        <v>1</v>
      </c>
      <c r="M8689" s="33">
        <v>1</v>
      </c>
      <c r="N8689" s="33">
        <v>122338.37</v>
      </c>
      <c r="O8689" s="33">
        <v>775.2</v>
      </c>
      <c r="P8689" s="33">
        <v>1947</v>
      </c>
    </row>
    <row r="8690" spans="1:16">
      <c r="A8690" s="27" t="s">
        <v>1246</v>
      </c>
      <c r="B8690" s="31">
        <v>202408</v>
      </c>
      <c r="C8690" s="27" t="s">
        <v>145</v>
      </c>
      <c r="D8690" s="27" t="s">
        <v>211</v>
      </c>
      <c r="E8690" s="27" t="s">
        <v>36</v>
      </c>
      <c r="F8690" s="27" t="s">
        <v>257</v>
      </c>
      <c r="G8690" s="33">
        <v>254769.46</v>
      </c>
      <c r="H8690" s="33">
        <v>254769.46</v>
      </c>
      <c r="I8690" s="33">
        <v>6659</v>
      </c>
      <c r="J8690" s="33">
        <v>540</v>
      </c>
      <c r="K8690" s="33">
        <v>9200</v>
      </c>
      <c r="L8690" s="33">
        <v>1</v>
      </c>
      <c r="M8690" s="33">
        <v>1</v>
      </c>
      <c r="N8690" s="33">
        <v>309550.07</v>
      </c>
      <c r="O8690" s="33">
        <v>1372.6</v>
      </c>
      <c r="P8690" s="33">
        <v>2651</v>
      </c>
    </row>
    <row r="8691" spans="1:16">
      <c r="A8691" s="27" t="s">
        <v>1246</v>
      </c>
      <c r="B8691" s="31">
        <v>202409</v>
      </c>
      <c r="C8691" s="27" t="s">
        <v>145</v>
      </c>
      <c r="D8691" s="27" t="s">
        <v>211</v>
      </c>
      <c r="E8691" s="27" t="s">
        <v>36</v>
      </c>
      <c r="F8691" s="27" t="s">
        <v>257</v>
      </c>
      <c r="G8691" s="33">
        <v>237968.64</v>
      </c>
      <c r="H8691" s="33">
        <v>237968.64</v>
      </c>
      <c r="I8691" s="33">
        <v>5986</v>
      </c>
      <c r="J8691" s="33">
        <v>480</v>
      </c>
      <c r="K8691" s="33">
        <v>9200</v>
      </c>
      <c r="L8691" s="33">
        <v>1</v>
      </c>
      <c r="M8691" s="33">
        <v>1</v>
      </c>
      <c r="N8691" s="33">
        <v>297911.26</v>
      </c>
      <c r="O8691" s="33">
        <v>1386.9</v>
      </c>
      <c r="P8691" s="33">
        <v>2514</v>
      </c>
    </row>
    <row r="8692" spans="1:16">
      <c r="A8692" s="27" t="s">
        <v>1246</v>
      </c>
      <c r="B8692" s="31">
        <v>202410</v>
      </c>
      <c r="C8692" s="27" t="s">
        <v>145</v>
      </c>
      <c r="D8692" s="27" t="s">
        <v>211</v>
      </c>
      <c r="E8692" s="27" t="s">
        <v>36</v>
      </c>
      <c r="F8692" s="27" t="s">
        <v>257</v>
      </c>
      <c r="G8692" s="33">
        <v>246903.48</v>
      </c>
      <c r="H8692" s="33">
        <v>246903.48</v>
      </c>
      <c r="I8692" s="33">
        <v>6366</v>
      </c>
      <c r="J8692" s="33">
        <v>464</v>
      </c>
      <c r="K8692" s="33">
        <v>9200</v>
      </c>
      <c r="L8692" s="33">
        <v>1</v>
      </c>
      <c r="M8692" s="33">
        <v>1</v>
      </c>
      <c r="N8692" s="33">
        <v>327529.57</v>
      </c>
      <c r="O8692" s="33">
        <v>1370</v>
      </c>
      <c r="P8692" s="33">
        <v>2626</v>
      </c>
    </row>
    <row r="8693" spans="1:16">
      <c r="A8693" s="27" t="s">
        <v>1246</v>
      </c>
      <c r="B8693" s="31">
        <v>202411</v>
      </c>
      <c r="C8693" s="27" t="s">
        <v>145</v>
      </c>
      <c r="D8693" s="27" t="s">
        <v>211</v>
      </c>
      <c r="E8693" s="27" t="s">
        <v>36</v>
      </c>
      <c r="F8693" s="27" t="s">
        <v>257</v>
      </c>
      <c r="G8693" s="33">
        <v>309576.52</v>
      </c>
      <c r="H8693" s="33">
        <v>309576.52</v>
      </c>
      <c r="I8693" s="33">
        <v>8262</v>
      </c>
      <c r="J8693" s="33">
        <v>676</v>
      </c>
      <c r="K8693" s="33">
        <v>9200</v>
      </c>
      <c r="L8693" s="33">
        <v>1</v>
      </c>
      <c r="M8693" s="33">
        <v>1</v>
      </c>
      <c r="N8693" s="33">
        <v>395629.98</v>
      </c>
      <c r="O8693" s="33">
        <v>1860.3</v>
      </c>
      <c r="P8693" s="33">
        <v>3363</v>
      </c>
    </row>
    <row r="8694" spans="1:16">
      <c r="A8694" s="27" t="s">
        <v>1246</v>
      </c>
      <c r="B8694" s="31">
        <v>202412</v>
      </c>
      <c r="C8694" s="27" t="s">
        <v>145</v>
      </c>
      <c r="D8694" s="27" t="s">
        <v>211</v>
      </c>
      <c r="E8694" s="27" t="s">
        <v>36</v>
      </c>
      <c r="F8694" s="27" t="s">
        <v>257</v>
      </c>
      <c r="G8694" s="33">
        <v>324418.23</v>
      </c>
      <c r="H8694" s="33">
        <v>324418.23</v>
      </c>
      <c r="I8694" s="33">
        <v>7501</v>
      </c>
      <c r="J8694" s="33">
        <v>561</v>
      </c>
      <c r="K8694" s="33">
        <v>9200</v>
      </c>
      <c r="L8694" s="33">
        <v>1</v>
      </c>
      <c r="M8694" s="33">
        <v>1</v>
      </c>
      <c r="N8694" s="33">
        <v>454579.75</v>
      </c>
      <c r="O8694" s="33">
        <v>1749.5</v>
      </c>
      <c r="P8694" s="33">
        <v>3134</v>
      </c>
    </row>
    <row r="8695" spans="1:16">
      <c r="A8695" s="27" t="s">
        <v>1246</v>
      </c>
      <c r="B8695" s="31">
        <v>202501</v>
      </c>
      <c r="C8695" s="27" t="s">
        <v>145</v>
      </c>
      <c r="D8695" s="27" t="s">
        <v>211</v>
      </c>
      <c r="E8695" s="27" t="s">
        <v>36</v>
      </c>
      <c r="F8695" s="27" t="s">
        <v>257</v>
      </c>
      <c r="G8695" s="33">
        <v>184038.39</v>
      </c>
      <c r="H8695" s="33">
        <v>184038.39</v>
      </c>
      <c r="I8695" s="33">
        <v>4538</v>
      </c>
      <c r="J8695" s="33">
        <v>386</v>
      </c>
      <c r="K8695" s="33">
        <v>9200</v>
      </c>
      <c r="L8695" s="33">
        <v>1</v>
      </c>
      <c r="M8695" s="33">
        <v>1</v>
      </c>
      <c r="N8695" s="33">
        <v>231264.23</v>
      </c>
      <c r="O8695" s="33">
        <v>1024.9</v>
      </c>
      <c r="P8695" s="33">
        <v>1952</v>
      </c>
    </row>
    <row r="8696" spans="1:16">
      <c r="A8696" s="27" t="s">
        <v>1246</v>
      </c>
      <c r="B8696" s="31">
        <v>202502</v>
      </c>
      <c r="C8696" s="27" t="s">
        <v>145</v>
      </c>
      <c r="D8696" s="27" t="s">
        <v>211</v>
      </c>
      <c r="E8696" s="27" t="s">
        <v>36</v>
      </c>
      <c r="F8696" s="27" t="s">
        <v>257</v>
      </c>
      <c r="G8696" s="33">
        <v>198490.79</v>
      </c>
      <c r="H8696" s="33">
        <v>198490.79</v>
      </c>
      <c r="I8696" s="33">
        <v>4960</v>
      </c>
      <c r="J8696" s="33">
        <v>300</v>
      </c>
      <c r="K8696" s="33">
        <v>9200</v>
      </c>
      <c r="L8696" s="33">
        <v>1</v>
      </c>
      <c r="M8696" s="33">
        <v>1</v>
      </c>
      <c r="N8696" s="33">
        <v>238485.47</v>
      </c>
      <c r="O8696" s="33">
        <v>1069</v>
      </c>
      <c r="P8696" s="33">
        <v>2144</v>
      </c>
    </row>
    <row r="8697" spans="1:16">
      <c r="A8697" s="27" t="s">
        <v>1246</v>
      </c>
      <c r="B8697" s="31">
        <v>202503</v>
      </c>
      <c r="C8697" s="27" t="s">
        <v>145</v>
      </c>
      <c r="D8697" s="27" t="s">
        <v>211</v>
      </c>
      <c r="E8697" s="27" t="s">
        <v>36</v>
      </c>
      <c r="F8697" s="27" t="s">
        <v>257</v>
      </c>
      <c r="G8697" s="33">
        <v>222469.42</v>
      </c>
      <c r="H8697" s="33">
        <v>222469.42</v>
      </c>
      <c r="I8697" s="33">
        <v>5599</v>
      </c>
      <c r="J8697" s="33">
        <v>464</v>
      </c>
      <c r="K8697" s="33">
        <v>9200</v>
      </c>
      <c r="L8697" s="33">
        <v>1</v>
      </c>
      <c r="M8697" s="33">
        <v>1</v>
      </c>
      <c r="N8697" s="33">
        <v>297489.92</v>
      </c>
      <c r="O8697" s="33">
        <v>1387</v>
      </c>
      <c r="P8697" s="33">
        <v>2294</v>
      </c>
    </row>
    <row r="8698" spans="1:16">
      <c r="A8698" s="27" t="s">
        <v>1246</v>
      </c>
      <c r="B8698" s="31">
        <v>202504</v>
      </c>
      <c r="C8698" s="27" t="s">
        <v>145</v>
      </c>
      <c r="D8698" s="27" t="s">
        <v>211</v>
      </c>
      <c r="E8698" s="27" t="s">
        <v>36</v>
      </c>
      <c r="F8698" s="27" t="s">
        <v>257</v>
      </c>
      <c r="G8698" s="33">
        <v>268686.26</v>
      </c>
      <c r="H8698" s="33">
        <v>268686.26</v>
      </c>
      <c r="I8698" s="33">
        <v>7468</v>
      </c>
      <c r="J8698" s="33">
        <v>523</v>
      </c>
      <c r="K8698" s="33">
        <v>9200</v>
      </c>
      <c r="L8698" s="33">
        <v>1</v>
      </c>
      <c r="M8698" s="33">
        <v>1</v>
      </c>
      <c r="N8698" s="33">
        <v>350398.64</v>
      </c>
      <c r="O8698" s="33">
        <v>1498.5</v>
      </c>
      <c r="P8698" s="33">
        <v>2999</v>
      </c>
    </row>
    <row r="8699" spans="1:16">
      <c r="A8699" s="27" t="s">
        <v>1246</v>
      </c>
      <c r="B8699" s="31">
        <v>202505</v>
      </c>
      <c r="C8699" s="27" t="s">
        <v>145</v>
      </c>
      <c r="D8699" s="27" t="s">
        <v>211</v>
      </c>
      <c r="E8699" s="27" t="s">
        <v>36</v>
      </c>
      <c r="F8699" s="27" t="s">
        <v>257</v>
      </c>
      <c r="G8699" s="33">
        <v>295366.07</v>
      </c>
      <c r="H8699" s="33">
        <v>295366.07</v>
      </c>
      <c r="I8699" s="33">
        <v>7509</v>
      </c>
      <c r="J8699" s="33">
        <v>502</v>
      </c>
      <c r="K8699" s="33">
        <v>9200</v>
      </c>
      <c r="L8699" s="33">
        <v>1</v>
      </c>
      <c r="M8699" s="33">
        <v>1</v>
      </c>
      <c r="N8699" s="33">
        <v>384127.05</v>
      </c>
      <c r="O8699" s="33">
        <v>1837.8</v>
      </c>
      <c r="P8699" s="33">
        <v>3179</v>
      </c>
    </row>
    <row r="8700" spans="1:16">
      <c r="A8700" s="27" t="s">
        <v>1246</v>
      </c>
      <c r="B8700" s="31">
        <v>202506</v>
      </c>
      <c r="C8700" s="27" t="s">
        <v>145</v>
      </c>
      <c r="D8700" s="27" t="s">
        <v>211</v>
      </c>
      <c r="E8700" s="27" t="s">
        <v>36</v>
      </c>
      <c r="F8700" s="27" t="s">
        <v>257</v>
      </c>
      <c r="G8700" s="33">
        <v>303284.87</v>
      </c>
      <c r="H8700" s="33">
        <v>303284.87</v>
      </c>
      <c r="I8700" s="33">
        <v>7585</v>
      </c>
      <c r="J8700" s="33">
        <v>576</v>
      </c>
      <c r="K8700" s="33">
        <v>9200</v>
      </c>
      <c r="L8700" s="33">
        <v>1</v>
      </c>
      <c r="M8700" s="33">
        <v>1</v>
      </c>
      <c r="N8700" s="33">
        <v>375616.75</v>
      </c>
      <c r="O8700" s="33">
        <v>1595</v>
      </c>
      <c r="P8700" s="33">
        <v>3062</v>
      </c>
    </row>
    <row r="8701" spans="1:16">
      <c r="A8701" s="27" t="s">
        <v>1246</v>
      </c>
      <c r="B8701" s="31">
        <v>202507</v>
      </c>
      <c r="C8701" s="27" t="s">
        <v>145</v>
      </c>
      <c r="D8701" s="27" t="s">
        <v>211</v>
      </c>
      <c r="E8701" s="27" t="s">
        <v>36</v>
      </c>
      <c r="F8701" s="27" t="s">
        <v>257</v>
      </c>
      <c r="G8701" s="33">
        <v>278880.5</v>
      </c>
      <c r="H8701" s="33">
        <v>278880.5</v>
      </c>
      <c r="I8701" s="33">
        <v>8204</v>
      </c>
      <c r="J8701" s="33">
        <v>664</v>
      </c>
      <c r="K8701" s="33">
        <v>9200</v>
      </c>
      <c r="L8701" s="33">
        <v>1</v>
      </c>
      <c r="M8701" s="33">
        <v>1</v>
      </c>
      <c r="N8701" s="33">
        <v>334273.16</v>
      </c>
      <c r="O8701" s="33">
        <v>1768.3</v>
      </c>
      <c r="P8701" s="33">
        <v>3186</v>
      </c>
    </row>
    <row r="8702" spans="1:16">
      <c r="A8702" s="27" t="s">
        <v>1246</v>
      </c>
      <c r="B8702" s="31">
        <v>202508</v>
      </c>
      <c r="C8702" s="27" t="s">
        <v>145</v>
      </c>
      <c r="D8702" s="27" t="s">
        <v>211</v>
      </c>
      <c r="E8702" s="27" t="s">
        <v>36</v>
      </c>
      <c r="F8702" s="27" t="s">
        <v>257</v>
      </c>
      <c r="G8702" s="33">
        <v>238512.6</v>
      </c>
      <c r="H8702" s="33">
        <v>238512.6</v>
      </c>
      <c r="I8702" s="33">
        <v>6100</v>
      </c>
      <c r="J8702" s="33">
        <v>499</v>
      </c>
      <c r="K8702" s="33">
        <v>9200</v>
      </c>
      <c r="L8702" s="33">
        <v>1</v>
      </c>
      <c r="M8702" s="33">
        <v>1</v>
      </c>
      <c r="N8702" s="33">
        <v>322241.62</v>
      </c>
      <c r="O8702" s="33">
        <v>1411.7</v>
      </c>
      <c r="P8702" s="33">
        <v>2586</v>
      </c>
    </row>
    <row r="8703" spans="1:16">
      <c r="A8703" s="27" t="s">
        <v>1246</v>
      </c>
      <c r="B8703" s="31">
        <v>202509</v>
      </c>
      <c r="C8703" s="27" t="s">
        <v>145</v>
      </c>
      <c r="D8703" s="27" t="s">
        <v>211</v>
      </c>
      <c r="E8703" s="27" t="s">
        <v>36</v>
      </c>
      <c r="F8703" s="27" t="s">
        <v>257</v>
      </c>
      <c r="G8703" s="33">
        <v>241105.47</v>
      </c>
      <c r="H8703" s="33">
        <v>241105.47</v>
      </c>
      <c r="I8703" s="33">
        <v>6487</v>
      </c>
      <c r="J8703" s="33">
        <v>548</v>
      </c>
      <c r="K8703" s="33">
        <v>9200</v>
      </c>
      <c r="L8703" s="33">
        <v>1</v>
      </c>
      <c r="M8703" s="33">
        <v>1</v>
      </c>
      <c r="N8703" s="33">
        <v>310125.62</v>
      </c>
      <c r="O8703" s="33">
        <v>1393.5</v>
      </c>
      <c r="P8703" s="33">
        <v>2506</v>
      </c>
    </row>
    <row r="8704" spans="1:16">
      <c r="A8704" s="27" t="s">
        <v>1246</v>
      </c>
      <c r="B8704" s="31">
        <v>202510</v>
      </c>
      <c r="C8704" s="27" t="s">
        <v>145</v>
      </c>
      <c r="D8704" s="27" t="s">
        <v>211</v>
      </c>
      <c r="E8704" s="27" t="s">
        <v>36</v>
      </c>
      <c r="F8704" s="27" t="s">
        <v>257</v>
      </c>
      <c r="G8704" s="33">
        <v>244867.4</v>
      </c>
      <c r="H8704" s="33">
        <v>244867.4</v>
      </c>
      <c r="I8704" s="33">
        <v>6167</v>
      </c>
      <c r="J8704" s="33">
        <v>384</v>
      </c>
      <c r="K8704" s="33">
        <v>9200</v>
      </c>
      <c r="L8704" s="33">
        <v>1</v>
      </c>
      <c r="M8704" s="33">
        <v>1</v>
      </c>
      <c r="N8704" s="33">
        <v>340958.28</v>
      </c>
      <c r="O8704" s="33">
        <v>1287.8</v>
      </c>
      <c r="P8704" s="33">
        <v>2539</v>
      </c>
    </row>
    <row r="8705" spans="1:16">
      <c r="A8705" s="27" t="s">
        <v>1246</v>
      </c>
      <c r="B8705" s="31">
        <v>202511</v>
      </c>
      <c r="C8705" s="27" t="s">
        <v>145</v>
      </c>
      <c r="D8705" s="27" t="s">
        <v>211</v>
      </c>
      <c r="E8705" s="27" t="s">
        <v>36</v>
      </c>
      <c r="F8705" s="27" t="s">
        <v>257</v>
      </c>
      <c r="G8705" s="33">
        <v>328281.38</v>
      </c>
      <c r="H8705" s="33">
        <v>328281.38</v>
      </c>
      <c r="I8705" s="33">
        <v>7950</v>
      </c>
      <c r="J8705" s="33">
        <v>537</v>
      </c>
      <c r="K8705" s="33">
        <v>9200</v>
      </c>
      <c r="L8705" s="33">
        <v>1</v>
      </c>
      <c r="M8705" s="33">
        <v>1</v>
      </c>
      <c r="N8705" s="33">
        <v>411850.81</v>
      </c>
      <c r="O8705" s="33">
        <v>2074.7</v>
      </c>
      <c r="P8705" s="33">
        <v>3455</v>
      </c>
    </row>
    <row r="8706" spans="1:16">
      <c r="A8706" s="27" t="s">
        <v>1246</v>
      </c>
      <c r="B8706" s="31">
        <v>202512</v>
      </c>
      <c r="C8706" s="27" t="s">
        <v>145</v>
      </c>
      <c r="D8706" s="27" t="s">
        <v>211</v>
      </c>
      <c r="E8706" s="27" t="s">
        <v>36</v>
      </c>
      <c r="F8706" s="27" t="s">
        <v>257</v>
      </c>
      <c r="G8706" s="33">
        <v>359673.85</v>
      </c>
      <c r="H8706" s="33">
        <v>359673.85</v>
      </c>
      <c r="I8706" s="33">
        <v>9694</v>
      </c>
      <c r="J8706" s="33">
        <v>720</v>
      </c>
      <c r="K8706" s="33">
        <v>9200</v>
      </c>
      <c r="L8706" s="33">
        <v>1</v>
      </c>
      <c r="M8706" s="33">
        <v>1</v>
      </c>
      <c r="N8706" s="33">
        <v>473217.52</v>
      </c>
      <c r="O8706" s="33">
        <v>2175.4</v>
      </c>
      <c r="P8706" s="33">
        <v>3903</v>
      </c>
    </row>
    <row r="8707" spans="1:16">
      <c r="A8707" s="27" t="s">
        <v>1246</v>
      </c>
      <c r="B8707" s="31">
        <v>202601</v>
      </c>
      <c r="C8707" s="27" t="s">
        <v>145</v>
      </c>
      <c r="D8707" s="27" t="s">
        <v>211</v>
      </c>
      <c r="E8707" s="27" t="s">
        <v>36</v>
      </c>
      <c r="F8707" s="27" t="s">
        <v>257</v>
      </c>
      <c r="G8707" s="33">
        <v>183199.4</v>
      </c>
      <c r="H8707" s="33">
        <v>183199.4</v>
      </c>
      <c r="I8707" s="33">
        <v>4690</v>
      </c>
      <c r="J8707" s="33">
        <v>299</v>
      </c>
      <c r="K8707" s="33">
        <v>9200</v>
      </c>
      <c r="L8707" s="33">
        <v>1</v>
      </c>
      <c r="M8707" s="33">
        <v>1</v>
      </c>
      <c r="N8707" s="33">
        <v>240746.06</v>
      </c>
      <c r="O8707" s="33">
        <v>969.6</v>
      </c>
      <c r="P8707" s="33">
        <v>1964</v>
      </c>
    </row>
    <row r="8708" spans="1:16">
      <c r="A8708" s="27" t="s">
        <v>1246</v>
      </c>
      <c r="B8708" s="31">
        <v>202602</v>
      </c>
      <c r="C8708" s="27" t="s">
        <v>145</v>
      </c>
      <c r="D8708" s="27" t="s">
        <v>211</v>
      </c>
      <c r="E8708" s="27" t="s">
        <v>36</v>
      </c>
      <c r="F8708" s="27" t="s">
        <v>257</v>
      </c>
      <c r="G8708" s="33">
        <v>210464.1</v>
      </c>
      <c r="H8708" s="33">
        <v>210464.1</v>
      </c>
      <c r="I8708" s="33">
        <v>5127</v>
      </c>
      <c r="J8708" s="33">
        <v>398</v>
      </c>
      <c r="K8708" s="33">
        <v>9200</v>
      </c>
      <c r="L8708" s="33">
        <v>1</v>
      </c>
      <c r="M8708" s="33">
        <v>1</v>
      </c>
      <c r="N8708" s="33">
        <v>248263.37</v>
      </c>
      <c r="O8708" s="33">
        <v>1249.5</v>
      </c>
      <c r="P8708" s="33">
        <v>2124</v>
      </c>
    </row>
    <row r="8709" spans="1:16">
      <c r="A8709" s="27" t="s">
        <v>1246</v>
      </c>
      <c r="B8709" s="31">
        <v>202603</v>
      </c>
      <c r="C8709" s="27" t="s">
        <v>145</v>
      </c>
      <c r="D8709" s="27" t="s">
        <v>211</v>
      </c>
      <c r="E8709" s="27" t="s">
        <v>36</v>
      </c>
      <c r="F8709" s="27" t="s">
        <v>257</v>
      </c>
      <c r="G8709" s="33">
        <v>229293.2</v>
      </c>
      <c r="H8709" s="33">
        <v>229293.2</v>
      </c>
      <c r="I8709" s="33">
        <v>5893</v>
      </c>
      <c r="J8709" s="33">
        <v>428</v>
      </c>
      <c r="K8709" s="33">
        <v>9200</v>
      </c>
      <c r="L8709" s="33">
        <v>1</v>
      </c>
      <c r="M8709" s="33">
        <v>1</v>
      </c>
      <c r="N8709" s="33">
        <v>309687</v>
      </c>
      <c r="O8709" s="33">
        <v>1245.1</v>
      </c>
      <c r="P8709" s="33">
        <v>2353</v>
      </c>
    </row>
    <row r="8710" spans="1:16">
      <c r="A8710" s="27" t="s">
        <v>1246</v>
      </c>
      <c r="B8710" s="31">
        <v>202604</v>
      </c>
      <c r="C8710" s="27" t="s">
        <v>145</v>
      </c>
      <c r="D8710" s="27" t="s">
        <v>211</v>
      </c>
      <c r="E8710" s="27" t="s">
        <v>36</v>
      </c>
      <c r="F8710" s="27" t="s">
        <v>257</v>
      </c>
      <c r="G8710" s="33">
        <v>291867.51</v>
      </c>
      <c r="H8710" s="33">
        <v>291867.51</v>
      </c>
      <c r="I8710" s="33">
        <v>7976</v>
      </c>
      <c r="J8710" s="33">
        <v>600</v>
      </c>
      <c r="K8710" s="33">
        <v>9200</v>
      </c>
      <c r="L8710" s="33">
        <v>1</v>
      </c>
      <c r="M8710" s="33">
        <v>1</v>
      </c>
      <c r="N8710" s="33">
        <v>364764.98</v>
      </c>
      <c r="O8710" s="33">
        <v>1707.6</v>
      </c>
      <c r="P8710" s="33">
        <v>3088</v>
      </c>
    </row>
    <row r="8711" spans="1:16">
      <c r="A8711" s="27" t="s">
        <v>1246</v>
      </c>
      <c r="B8711" s="31">
        <v>202605</v>
      </c>
      <c r="C8711" s="27" t="s">
        <v>145</v>
      </c>
      <c r="D8711" s="27" t="s">
        <v>211</v>
      </c>
      <c r="E8711" s="27" t="s">
        <v>36</v>
      </c>
      <c r="F8711" s="27" t="s">
        <v>257</v>
      </c>
      <c r="G8711" s="33">
        <v>313550.43</v>
      </c>
      <c r="H8711" s="33">
        <v>313550.43</v>
      </c>
      <c r="I8711" s="33">
        <v>8074</v>
      </c>
      <c r="J8711" s="33">
        <v>584</v>
      </c>
      <c r="K8711" s="33">
        <v>9200</v>
      </c>
      <c r="L8711" s="33">
        <v>1</v>
      </c>
      <c r="M8711" s="33">
        <v>1</v>
      </c>
      <c r="N8711" s="33">
        <v>399876.25</v>
      </c>
      <c r="O8711" s="33">
        <v>1821.4</v>
      </c>
      <c r="P8711" s="33">
        <v>3316</v>
      </c>
    </row>
    <row r="8712" spans="1:16">
      <c r="A8712" s="27" t="s">
        <v>1246</v>
      </c>
      <c r="B8712" s="31">
        <v>202606</v>
      </c>
      <c r="C8712" s="27" t="s">
        <v>145</v>
      </c>
      <c r="D8712" s="27" t="s">
        <v>211</v>
      </c>
      <c r="E8712" s="27" t="s">
        <v>36</v>
      </c>
      <c r="F8712" s="27" t="s">
        <v>257</v>
      </c>
      <c r="G8712" s="33">
        <v>288534.76</v>
      </c>
      <c r="H8712" s="33">
        <v>288534.76</v>
      </c>
      <c r="I8712" s="33">
        <v>7571</v>
      </c>
      <c r="J8712" s="33">
        <v>557</v>
      </c>
      <c r="K8712" s="33">
        <v>9200</v>
      </c>
      <c r="L8712" s="33">
        <v>1</v>
      </c>
      <c r="M8712" s="33">
        <v>1</v>
      </c>
      <c r="N8712" s="33">
        <v>391017.03</v>
      </c>
      <c r="O8712" s="33">
        <v>1792.5</v>
      </c>
      <c r="P8712" s="33">
        <v>2920</v>
      </c>
    </row>
    <row r="8713" spans="1:16">
      <c r="A8713" s="27" t="s">
        <v>1246</v>
      </c>
      <c r="B8713" s="31">
        <v>202607</v>
      </c>
      <c r="C8713" s="27" t="s">
        <v>145</v>
      </c>
      <c r="D8713" s="27" t="s">
        <v>211</v>
      </c>
      <c r="E8713" s="27" t="s">
        <v>36</v>
      </c>
      <c r="F8713" s="27" t="s">
        <v>257</v>
      </c>
      <c r="G8713" s="33">
        <v>247823.79</v>
      </c>
      <c r="H8713" s="33">
        <v>247823.79</v>
      </c>
      <c r="I8713" s="33">
        <v>6196</v>
      </c>
      <c r="J8713" s="33">
        <v>399</v>
      </c>
      <c r="K8713" s="33">
        <v>9200</v>
      </c>
      <c r="L8713" s="33">
        <v>1</v>
      </c>
      <c r="M8713" s="33">
        <v>1</v>
      </c>
      <c r="N8713" s="33">
        <v>347978.36</v>
      </c>
      <c r="O8713" s="33">
        <v>1355</v>
      </c>
      <c r="P8713" s="33">
        <v>2640</v>
      </c>
    </row>
    <row r="8714" spans="1:16">
      <c r="A8714" s="27" t="s">
        <v>1247</v>
      </c>
      <c r="B8714" s="31">
        <v>202408</v>
      </c>
      <c r="C8714" s="27" t="s">
        <v>145</v>
      </c>
      <c r="D8714" s="27" t="s">
        <v>211</v>
      </c>
      <c r="E8714" s="27" t="s">
        <v>36</v>
      </c>
      <c r="F8714" s="27" t="s">
        <v>257</v>
      </c>
      <c r="G8714" s="33">
        <v>217853.4</v>
      </c>
      <c r="H8714" s="33">
        <v>217853.4</v>
      </c>
      <c r="I8714" s="33">
        <v>5602</v>
      </c>
      <c r="J8714" s="33">
        <v>359</v>
      </c>
      <c r="K8714" s="33">
        <v>7400</v>
      </c>
      <c r="L8714" s="33">
        <v>1</v>
      </c>
      <c r="M8714" s="33">
        <v>1</v>
      </c>
      <c r="N8714" s="33">
        <v>243020.74</v>
      </c>
      <c r="O8714" s="33">
        <v>1249.3</v>
      </c>
      <c r="P8714" s="33">
        <v>2210</v>
      </c>
    </row>
    <row r="8715" spans="1:16">
      <c r="A8715" s="27" t="s">
        <v>1247</v>
      </c>
      <c r="B8715" s="31">
        <v>202409</v>
      </c>
      <c r="C8715" s="27" t="s">
        <v>145</v>
      </c>
      <c r="D8715" s="27" t="s">
        <v>211</v>
      </c>
      <c r="E8715" s="27" t="s">
        <v>36</v>
      </c>
      <c r="F8715" s="27" t="s">
        <v>257</v>
      </c>
      <c r="G8715" s="33">
        <v>193934.3</v>
      </c>
      <c r="H8715" s="33">
        <v>193934.3</v>
      </c>
      <c r="I8715" s="33">
        <v>4757</v>
      </c>
      <c r="J8715" s="33">
        <v>383</v>
      </c>
      <c r="K8715" s="33">
        <v>7400</v>
      </c>
      <c r="L8715" s="33">
        <v>1</v>
      </c>
      <c r="M8715" s="33">
        <v>1</v>
      </c>
      <c r="N8715" s="33">
        <v>233883.37</v>
      </c>
      <c r="O8715" s="33">
        <v>1020.7</v>
      </c>
      <c r="P8715" s="33">
        <v>2005</v>
      </c>
    </row>
    <row r="8716" spans="1:16">
      <c r="A8716" s="27" t="s">
        <v>1247</v>
      </c>
      <c r="B8716" s="31">
        <v>202410</v>
      </c>
      <c r="C8716" s="27" t="s">
        <v>145</v>
      </c>
      <c r="D8716" s="27" t="s">
        <v>211</v>
      </c>
      <c r="E8716" s="27" t="s">
        <v>36</v>
      </c>
      <c r="F8716" s="27" t="s">
        <v>257</v>
      </c>
      <c r="G8716" s="33">
        <v>222390.57</v>
      </c>
      <c r="H8716" s="33">
        <v>222390.57</v>
      </c>
      <c r="I8716" s="33">
        <v>5605</v>
      </c>
      <c r="J8716" s="33">
        <v>470</v>
      </c>
      <c r="K8716" s="33">
        <v>7400</v>
      </c>
      <c r="L8716" s="33">
        <v>1</v>
      </c>
      <c r="M8716" s="33">
        <v>1</v>
      </c>
      <c r="N8716" s="33">
        <v>257136.04</v>
      </c>
      <c r="O8716" s="33">
        <v>1306.7</v>
      </c>
      <c r="P8716" s="33">
        <v>2250</v>
      </c>
    </row>
    <row r="8717" spans="1:16">
      <c r="A8717" s="27" t="s">
        <v>1247</v>
      </c>
      <c r="B8717" s="31">
        <v>202411</v>
      </c>
      <c r="C8717" s="27" t="s">
        <v>145</v>
      </c>
      <c r="D8717" s="27" t="s">
        <v>211</v>
      </c>
      <c r="E8717" s="27" t="s">
        <v>36</v>
      </c>
      <c r="F8717" s="27" t="s">
        <v>257</v>
      </c>
      <c r="G8717" s="33">
        <v>246673.79</v>
      </c>
      <c r="H8717" s="33">
        <v>246673.79</v>
      </c>
      <c r="I8717" s="33">
        <v>7067</v>
      </c>
      <c r="J8717" s="33">
        <v>509</v>
      </c>
      <c r="K8717" s="33">
        <v>7400</v>
      </c>
      <c r="L8717" s="33">
        <v>1</v>
      </c>
      <c r="M8717" s="33">
        <v>1</v>
      </c>
      <c r="N8717" s="33">
        <v>310600.13</v>
      </c>
      <c r="O8717" s="33">
        <v>1260.7</v>
      </c>
      <c r="P8717" s="33">
        <v>2746</v>
      </c>
    </row>
    <row r="8718" spans="1:16">
      <c r="A8718" s="27" t="s">
        <v>1247</v>
      </c>
      <c r="B8718" s="31">
        <v>202412</v>
      </c>
      <c r="C8718" s="27" t="s">
        <v>145</v>
      </c>
      <c r="D8718" s="27" t="s">
        <v>211</v>
      </c>
      <c r="E8718" s="27" t="s">
        <v>36</v>
      </c>
      <c r="F8718" s="27" t="s">
        <v>257</v>
      </c>
      <c r="G8718" s="33">
        <v>299066.14</v>
      </c>
      <c r="H8718" s="33">
        <v>299066.14</v>
      </c>
      <c r="I8718" s="33">
        <v>7916</v>
      </c>
      <c r="J8718" s="33">
        <v>688</v>
      </c>
      <c r="K8718" s="33">
        <v>7400</v>
      </c>
      <c r="L8718" s="33">
        <v>1</v>
      </c>
      <c r="M8718" s="33">
        <v>1</v>
      </c>
      <c r="N8718" s="33">
        <v>356880.26</v>
      </c>
      <c r="O8718" s="33">
        <v>1760.5</v>
      </c>
      <c r="P8718" s="33">
        <v>3107</v>
      </c>
    </row>
    <row r="8719" spans="1:16">
      <c r="A8719" s="27" t="s">
        <v>1247</v>
      </c>
      <c r="B8719" s="31">
        <v>202501</v>
      </c>
      <c r="C8719" s="27" t="s">
        <v>145</v>
      </c>
      <c r="D8719" s="27" t="s">
        <v>211</v>
      </c>
      <c r="E8719" s="27" t="s">
        <v>36</v>
      </c>
      <c r="F8719" s="27" t="s">
        <v>257</v>
      </c>
      <c r="G8719" s="33">
        <v>156217.91</v>
      </c>
      <c r="H8719" s="33">
        <v>156217.91</v>
      </c>
      <c r="I8719" s="33">
        <v>3795</v>
      </c>
      <c r="J8719" s="33">
        <v>285</v>
      </c>
      <c r="K8719" s="33">
        <v>7400</v>
      </c>
      <c r="L8719" s="33">
        <v>1</v>
      </c>
      <c r="M8719" s="33">
        <v>1</v>
      </c>
      <c r="N8719" s="33">
        <v>181560.3</v>
      </c>
      <c r="O8719" s="33">
        <v>972.6</v>
      </c>
      <c r="P8719" s="33">
        <v>1581</v>
      </c>
    </row>
    <row r="8720" spans="1:16">
      <c r="A8720" s="27" t="s">
        <v>1247</v>
      </c>
      <c r="B8720" s="31">
        <v>202502</v>
      </c>
      <c r="C8720" s="27" t="s">
        <v>145</v>
      </c>
      <c r="D8720" s="27" t="s">
        <v>211</v>
      </c>
      <c r="E8720" s="27" t="s">
        <v>36</v>
      </c>
      <c r="F8720" s="27" t="s">
        <v>257</v>
      </c>
      <c r="G8720" s="33">
        <v>162648.59</v>
      </c>
      <c r="H8720" s="33">
        <v>162648.59</v>
      </c>
      <c r="I8720" s="33">
        <v>4342</v>
      </c>
      <c r="J8720" s="33">
        <v>361</v>
      </c>
      <c r="K8720" s="33">
        <v>7400</v>
      </c>
      <c r="L8720" s="33">
        <v>1</v>
      </c>
      <c r="M8720" s="33">
        <v>1</v>
      </c>
      <c r="N8720" s="33">
        <v>187229.53</v>
      </c>
      <c r="O8720" s="33">
        <v>851.1</v>
      </c>
      <c r="P8720" s="33">
        <v>1746</v>
      </c>
    </row>
    <row r="8721" spans="1:16">
      <c r="A8721" s="27" t="s">
        <v>1247</v>
      </c>
      <c r="B8721" s="31">
        <v>202503</v>
      </c>
      <c r="C8721" s="27" t="s">
        <v>145</v>
      </c>
      <c r="D8721" s="27" t="s">
        <v>211</v>
      </c>
      <c r="E8721" s="27" t="s">
        <v>36</v>
      </c>
      <c r="F8721" s="27" t="s">
        <v>257</v>
      </c>
      <c r="G8721" s="33">
        <v>198203.48</v>
      </c>
      <c r="H8721" s="33">
        <v>198203.48</v>
      </c>
      <c r="I8721" s="33">
        <v>5114</v>
      </c>
      <c r="J8721" s="33">
        <v>345</v>
      </c>
      <c r="K8721" s="33">
        <v>7400</v>
      </c>
      <c r="L8721" s="33">
        <v>1</v>
      </c>
      <c r="M8721" s="33">
        <v>1</v>
      </c>
      <c r="N8721" s="33">
        <v>233552.59</v>
      </c>
      <c r="O8721" s="33">
        <v>1130.9</v>
      </c>
      <c r="P8721" s="33">
        <v>2055</v>
      </c>
    </row>
    <row r="8722" spans="1:16">
      <c r="A8722" s="27" t="s">
        <v>1247</v>
      </c>
      <c r="B8722" s="31">
        <v>202504</v>
      </c>
      <c r="C8722" s="27" t="s">
        <v>145</v>
      </c>
      <c r="D8722" s="27" t="s">
        <v>211</v>
      </c>
      <c r="E8722" s="27" t="s">
        <v>36</v>
      </c>
      <c r="F8722" s="27" t="s">
        <v>257</v>
      </c>
      <c r="G8722" s="33">
        <v>234987.63</v>
      </c>
      <c r="H8722" s="33">
        <v>234987.63</v>
      </c>
      <c r="I8722" s="33">
        <v>6078</v>
      </c>
      <c r="J8722" s="33">
        <v>381</v>
      </c>
      <c r="K8722" s="33">
        <v>7400</v>
      </c>
      <c r="L8722" s="33">
        <v>1</v>
      </c>
      <c r="M8722" s="33">
        <v>1</v>
      </c>
      <c r="N8722" s="33">
        <v>275090.02</v>
      </c>
      <c r="O8722" s="33">
        <v>1271</v>
      </c>
      <c r="P8722" s="33">
        <v>2526</v>
      </c>
    </row>
    <row r="8723" spans="1:16">
      <c r="A8723" s="27" t="s">
        <v>1247</v>
      </c>
      <c r="B8723" s="31">
        <v>202505</v>
      </c>
      <c r="C8723" s="27" t="s">
        <v>145</v>
      </c>
      <c r="D8723" s="27" t="s">
        <v>211</v>
      </c>
      <c r="E8723" s="27" t="s">
        <v>36</v>
      </c>
      <c r="F8723" s="27" t="s">
        <v>257</v>
      </c>
      <c r="G8723" s="33">
        <v>250444.13</v>
      </c>
      <c r="H8723" s="33">
        <v>250444.13</v>
      </c>
      <c r="I8723" s="33">
        <v>6073</v>
      </c>
      <c r="J8723" s="33">
        <v>443</v>
      </c>
      <c r="K8723" s="33">
        <v>7400</v>
      </c>
      <c r="L8723" s="33">
        <v>1</v>
      </c>
      <c r="M8723" s="33">
        <v>1</v>
      </c>
      <c r="N8723" s="33">
        <v>301569.43</v>
      </c>
      <c r="O8723" s="33">
        <v>1445.6</v>
      </c>
      <c r="P8723" s="33">
        <v>2475</v>
      </c>
    </row>
    <row r="8724" spans="1:16">
      <c r="A8724" s="27" t="s">
        <v>1247</v>
      </c>
      <c r="B8724" s="31">
        <v>202506</v>
      </c>
      <c r="C8724" s="27" t="s">
        <v>145</v>
      </c>
      <c r="D8724" s="27" t="s">
        <v>211</v>
      </c>
      <c r="E8724" s="27" t="s">
        <v>36</v>
      </c>
      <c r="F8724" s="27" t="s">
        <v>257</v>
      </c>
      <c r="G8724" s="33">
        <v>259441.46</v>
      </c>
      <c r="H8724" s="33">
        <v>259441.46</v>
      </c>
      <c r="I8724" s="33">
        <v>6836</v>
      </c>
      <c r="J8724" s="33">
        <v>485</v>
      </c>
      <c r="K8724" s="33">
        <v>7400</v>
      </c>
      <c r="L8724" s="33">
        <v>1</v>
      </c>
      <c r="M8724" s="33">
        <v>1</v>
      </c>
      <c r="N8724" s="33">
        <v>294888.19</v>
      </c>
      <c r="O8724" s="33">
        <v>1326.7</v>
      </c>
      <c r="P8724" s="33">
        <v>2798</v>
      </c>
    </row>
    <row r="8725" spans="1:16">
      <c r="A8725" s="27" t="s">
        <v>1247</v>
      </c>
      <c r="B8725" s="31">
        <v>202507</v>
      </c>
      <c r="C8725" s="27" t="s">
        <v>145</v>
      </c>
      <c r="D8725" s="27" t="s">
        <v>211</v>
      </c>
      <c r="E8725" s="27" t="s">
        <v>36</v>
      </c>
      <c r="F8725" s="27" t="s">
        <v>257</v>
      </c>
      <c r="G8725" s="33">
        <v>243085.62</v>
      </c>
      <c r="H8725" s="33">
        <v>243085.62</v>
      </c>
      <c r="I8725" s="33">
        <v>6750</v>
      </c>
      <c r="J8725" s="33">
        <v>479</v>
      </c>
      <c r="K8725" s="33">
        <v>7400</v>
      </c>
      <c r="L8725" s="33">
        <v>1</v>
      </c>
      <c r="M8725" s="33">
        <v>1</v>
      </c>
      <c r="N8725" s="33">
        <v>262430.28</v>
      </c>
      <c r="O8725" s="33">
        <v>1399.5</v>
      </c>
      <c r="P8725" s="33">
        <v>2597</v>
      </c>
    </row>
    <row r="8726" spans="1:16">
      <c r="A8726" s="27" t="s">
        <v>1247</v>
      </c>
      <c r="B8726" s="31">
        <v>202508</v>
      </c>
      <c r="C8726" s="27" t="s">
        <v>145</v>
      </c>
      <c r="D8726" s="27" t="s">
        <v>211</v>
      </c>
      <c r="E8726" s="27" t="s">
        <v>36</v>
      </c>
      <c r="F8726" s="27" t="s">
        <v>257</v>
      </c>
      <c r="G8726" s="33">
        <v>198956.49</v>
      </c>
      <c r="H8726" s="33">
        <v>198956.49</v>
      </c>
      <c r="I8726" s="33">
        <v>5070</v>
      </c>
      <c r="J8726" s="33">
        <v>316</v>
      </c>
      <c r="K8726" s="33">
        <v>7400</v>
      </c>
      <c r="L8726" s="33">
        <v>1</v>
      </c>
      <c r="M8726" s="33">
        <v>1</v>
      </c>
      <c r="N8726" s="33">
        <v>252984.59</v>
      </c>
      <c r="O8726" s="33">
        <v>1125.3</v>
      </c>
      <c r="P8726" s="33">
        <v>2022</v>
      </c>
    </row>
    <row r="8727" spans="1:16">
      <c r="A8727" s="27" t="s">
        <v>1247</v>
      </c>
      <c r="B8727" s="31">
        <v>202509</v>
      </c>
      <c r="C8727" s="27" t="s">
        <v>145</v>
      </c>
      <c r="D8727" s="27" t="s">
        <v>211</v>
      </c>
      <c r="E8727" s="27" t="s">
        <v>36</v>
      </c>
      <c r="F8727" s="27" t="s">
        <v>257</v>
      </c>
      <c r="G8727" s="33">
        <v>205583.3</v>
      </c>
      <c r="H8727" s="33">
        <v>205583.3</v>
      </c>
      <c r="I8727" s="33">
        <v>4995</v>
      </c>
      <c r="J8727" s="33">
        <v>368</v>
      </c>
      <c r="K8727" s="33">
        <v>7400</v>
      </c>
      <c r="L8727" s="33">
        <v>1</v>
      </c>
      <c r="M8727" s="33">
        <v>1</v>
      </c>
      <c r="N8727" s="33">
        <v>243472.59</v>
      </c>
      <c r="O8727" s="33">
        <v>1103</v>
      </c>
      <c r="P8727" s="33">
        <v>2048</v>
      </c>
    </row>
    <row r="8728" spans="1:16">
      <c r="A8728" s="27" t="s">
        <v>1247</v>
      </c>
      <c r="B8728" s="31">
        <v>202510</v>
      </c>
      <c r="C8728" s="27" t="s">
        <v>145</v>
      </c>
      <c r="D8728" s="27" t="s">
        <v>211</v>
      </c>
      <c r="E8728" s="27" t="s">
        <v>36</v>
      </c>
      <c r="F8728" s="27" t="s">
        <v>257</v>
      </c>
      <c r="G8728" s="33">
        <v>235051.01</v>
      </c>
      <c r="H8728" s="33">
        <v>235051.01</v>
      </c>
      <c r="I8728" s="33">
        <v>6197</v>
      </c>
      <c r="J8728" s="33">
        <v>491</v>
      </c>
      <c r="K8728" s="33">
        <v>7400</v>
      </c>
      <c r="L8728" s="33">
        <v>1</v>
      </c>
      <c r="M8728" s="33">
        <v>1</v>
      </c>
      <c r="N8728" s="33">
        <v>267678.61</v>
      </c>
      <c r="O8728" s="33">
        <v>1244.4</v>
      </c>
      <c r="P8728" s="33">
        <v>2453</v>
      </c>
    </row>
    <row r="8729" spans="1:16">
      <c r="A8729" s="27" t="s">
        <v>1247</v>
      </c>
      <c r="B8729" s="31">
        <v>202511</v>
      </c>
      <c r="C8729" s="27" t="s">
        <v>145</v>
      </c>
      <c r="D8729" s="27" t="s">
        <v>211</v>
      </c>
      <c r="E8729" s="27" t="s">
        <v>36</v>
      </c>
      <c r="F8729" s="27" t="s">
        <v>257</v>
      </c>
      <c r="G8729" s="33">
        <v>242010.3</v>
      </c>
      <c r="H8729" s="33">
        <v>242010.3</v>
      </c>
      <c r="I8729" s="33">
        <v>6500</v>
      </c>
      <c r="J8729" s="33">
        <v>445</v>
      </c>
      <c r="K8729" s="33">
        <v>7400</v>
      </c>
      <c r="L8729" s="33">
        <v>1</v>
      </c>
      <c r="M8729" s="33">
        <v>1</v>
      </c>
      <c r="N8729" s="33">
        <v>323334.74</v>
      </c>
      <c r="O8729" s="33">
        <v>1414.2</v>
      </c>
      <c r="P8729" s="33">
        <v>2667</v>
      </c>
    </row>
    <row r="8730" spans="1:16">
      <c r="A8730" s="27" t="s">
        <v>1247</v>
      </c>
      <c r="B8730" s="31">
        <v>202512</v>
      </c>
      <c r="C8730" s="27" t="s">
        <v>145</v>
      </c>
      <c r="D8730" s="27" t="s">
        <v>211</v>
      </c>
      <c r="E8730" s="27" t="s">
        <v>36</v>
      </c>
      <c r="F8730" s="27" t="s">
        <v>257</v>
      </c>
      <c r="G8730" s="33">
        <v>312045.33</v>
      </c>
      <c r="H8730" s="33">
        <v>312045.33</v>
      </c>
      <c r="I8730" s="33">
        <v>7767</v>
      </c>
      <c r="J8730" s="33">
        <v>579</v>
      </c>
      <c r="K8730" s="33">
        <v>7400</v>
      </c>
      <c r="L8730" s="33">
        <v>1</v>
      </c>
      <c r="M8730" s="33">
        <v>1</v>
      </c>
      <c r="N8730" s="33">
        <v>371512.35</v>
      </c>
      <c r="O8730" s="33">
        <v>1985.3</v>
      </c>
      <c r="P8730" s="33">
        <v>3202</v>
      </c>
    </row>
    <row r="8731" spans="1:16">
      <c r="A8731" s="27" t="s">
        <v>1247</v>
      </c>
      <c r="B8731" s="31">
        <v>202601</v>
      </c>
      <c r="C8731" s="27" t="s">
        <v>145</v>
      </c>
      <c r="D8731" s="27" t="s">
        <v>211</v>
      </c>
      <c r="E8731" s="27" t="s">
        <v>36</v>
      </c>
      <c r="F8731" s="27" t="s">
        <v>257</v>
      </c>
      <c r="G8731" s="33">
        <v>173352.85</v>
      </c>
      <c r="H8731" s="33">
        <v>173352.85</v>
      </c>
      <c r="I8731" s="33">
        <v>4626</v>
      </c>
      <c r="J8731" s="33">
        <v>377</v>
      </c>
      <c r="K8731" s="33">
        <v>7400</v>
      </c>
      <c r="L8731" s="33">
        <v>1</v>
      </c>
      <c r="M8731" s="33">
        <v>1</v>
      </c>
      <c r="N8731" s="33">
        <v>189004.28</v>
      </c>
      <c r="O8731" s="33">
        <v>1063.5</v>
      </c>
      <c r="P8731" s="33">
        <v>1830</v>
      </c>
    </row>
    <row r="8732" spans="1:16">
      <c r="A8732" s="27" t="s">
        <v>1247</v>
      </c>
      <c r="B8732" s="31">
        <v>202602</v>
      </c>
      <c r="C8732" s="27" t="s">
        <v>145</v>
      </c>
      <c r="D8732" s="27" t="s">
        <v>211</v>
      </c>
      <c r="E8732" s="27" t="s">
        <v>36</v>
      </c>
      <c r="F8732" s="27" t="s">
        <v>257</v>
      </c>
      <c r="G8732" s="33">
        <v>163751.3</v>
      </c>
      <c r="H8732" s="33">
        <v>163751.3</v>
      </c>
      <c r="I8732" s="33">
        <v>4093</v>
      </c>
      <c r="J8732" s="33">
        <v>352</v>
      </c>
      <c r="K8732" s="33">
        <v>7400</v>
      </c>
      <c r="L8732" s="33">
        <v>1</v>
      </c>
      <c r="M8732" s="33">
        <v>1</v>
      </c>
      <c r="N8732" s="33">
        <v>194905.94</v>
      </c>
      <c r="O8732" s="33">
        <v>1002.9</v>
      </c>
      <c r="P8732" s="33">
        <v>1698</v>
      </c>
    </row>
    <row r="8733" spans="1:16">
      <c r="A8733" s="27" t="s">
        <v>1247</v>
      </c>
      <c r="B8733" s="31">
        <v>202603</v>
      </c>
      <c r="C8733" s="27" t="s">
        <v>145</v>
      </c>
      <c r="D8733" s="27" t="s">
        <v>211</v>
      </c>
      <c r="E8733" s="27" t="s">
        <v>36</v>
      </c>
      <c r="F8733" s="27" t="s">
        <v>257</v>
      </c>
      <c r="G8733" s="33">
        <v>204220.35</v>
      </c>
      <c r="H8733" s="33">
        <v>204220.35</v>
      </c>
      <c r="I8733" s="33">
        <v>5254</v>
      </c>
      <c r="J8733" s="33">
        <v>409</v>
      </c>
      <c r="K8733" s="33">
        <v>7400</v>
      </c>
      <c r="L8733" s="33">
        <v>1</v>
      </c>
      <c r="M8733" s="33">
        <v>1</v>
      </c>
      <c r="N8733" s="33">
        <v>243128.25</v>
      </c>
      <c r="O8733" s="33">
        <v>1141.8</v>
      </c>
      <c r="P8733" s="33">
        <v>2193</v>
      </c>
    </row>
    <row r="8734" spans="1:16">
      <c r="A8734" s="27" t="s">
        <v>1247</v>
      </c>
      <c r="B8734" s="31">
        <v>202604</v>
      </c>
      <c r="C8734" s="27" t="s">
        <v>145</v>
      </c>
      <c r="D8734" s="27" t="s">
        <v>211</v>
      </c>
      <c r="E8734" s="27" t="s">
        <v>36</v>
      </c>
      <c r="F8734" s="27" t="s">
        <v>257</v>
      </c>
      <c r="G8734" s="33">
        <v>250351.87</v>
      </c>
      <c r="H8734" s="33">
        <v>250351.87</v>
      </c>
      <c r="I8734" s="33">
        <v>6733</v>
      </c>
      <c r="J8734" s="33">
        <v>432</v>
      </c>
      <c r="K8734" s="33">
        <v>7400</v>
      </c>
      <c r="L8734" s="33">
        <v>1</v>
      </c>
      <c r="M8734" s="33">
        <v>1</v>
      </c>
      <c r="N8734" s="33">
        <v>286368.72</v>
      </c>
      <c r="O8734" s="33">
        <v>1449.8</v>
      </c>
      <c r="P8734" s="33">
        <v>2625</v>
      </c>
    </row>
    <row r="8735" spans="1:16">
      <c r="A8735" s="27" t="s">
        <v>1247</v>
      </c>
      <c r="B8735" s="31">
        <v>202605</v>
      </c>
      <c r="C8735" s="27" t="s">
        <v>145</v>
      </c>
      <c r="D8735" s="27" t="s">
        <v>211</v>
      </c>
      <c r="E8735" s="27" t="s">
        <v>36</v>
      </c>
      <c r="F8735" s="27" t="s">
        <v>257</v>
      </c>
      <c r="G8735" s="33">
        <v>304051.07</v>
      </c>
      <c r="H8735" s="33">
        <v>304051.07</v>
      </c>
      <c r="I8735" s="33">
        <v>7991</v>
      </c>
      <c r="J8735" s="33">
        <v>596</v>
      </c>
      <c r="K8735" s="33">
        <v>7400</v>
      </c>
      <c r="L8735" s="33">
        <v>1</v>
      </c>
      <c r="M8735" s="33">
        <v>1</v>
      </c>
      <c r="N8735" s="33">
        <v>313933.78</v>
      </c>
      <c r="O8735" s="33">
        <v>1754.3</v>
      </c>
      <c r="P8735" s="33">
        <v>3266</v>
      </c>
    </row>
    <row r="8736" spans="1:16">
      <c r="A8736" s="27" t="s">
        <v>1247</v>
      </c>
      <c r="B8736" s="31">
        <v>202606</v>
      </c>
      <c r="C8736" s="27" t="s">
        <v>145</v>
      </c>
      <c r="D8736" s="27" t="s">
        <v>211</v>
      </c>
      <c r="E8736" s="27" t="s">
        <v>36</v>
      </c>
      <c r="F8736" s="27" t="s">
        <v>257</v>
      </c>
      <c r="G8736" s="33">
        <v>255333.86</v>
      </c>
      <c r="H8736" s="33">
        <v>255333.86</v>
      </c>
      <c r="I8736" s="33">
        <v>6174</v>
      </c>
      <c r="J8736" s="33">
        <v>466</v>
      </c>
      <c r="K8736" s="33">
        <v>7400</v>
      </c>
      <c r="L8736" s="33">
        <v>1</v>
      </c>
      <c r="M8736" s="33">
        <v>1</v>
      </c>
      <c r="N8736" s="33">
        <v>306978.61</v>
      </c>
      <c r="O8736" s="33">
        <v>1335</v>
      </c>
      <c r="P8736" s="33">
        <v>2668</v>
      </c>
    </row>
    <row r="8737" spans="1:16">
      <c r="A8737" s="27" t="s">
        <v>1247</v>
      </c>
      <c r="B8737" s="31">
        <v>202607</v>
      </c>
      <c r="C8737" s="27" t="s">
        <v>145</v>
      </c>
      <c r="D8737" s="27" t="s">
        <v>211</v>
      </c>
      <c r="E8737" s="27" t="s">
        <v>36</v>
      </c>
      <c r="F8737" s="27" t="s">
        <v>257</v>
      </c>
      <c r="G8737" s="33">
        <v>240956.1</v>
      </c>
      <c r="H8737" s="33">
        <v>240956.1</v>
      </c>
      <c r="I8737" s="33">
        <v>6770</v>
      </c>
      <c r="J8737" s="33">
        <v>546</v>
      </c>
      <c r="K8737" s="33">
        <v>7400</v>
      </c>
      <c r="L8737" s="33">
        <v>1</v>
      </c>
      <c r="M8737" s="33">
        <v>1</v>
      </c>
      <c r="N8737" s="33">
        <v>273189.92</v>
      </c>
      <c r="O8737" s="33">
        <v>1344.4</v>
      </c>
      <c r="P8737" s="33">
        <v>2721</v>
      </c>
    </row>
    <row r="8738" spans="1:16">
      <c r="A8738" s="27" t="s">
        <v>1249</v>
      </c>
      <c r="B8738" s="31">
        <v>202408</v>
      </c>
      <c r="C8738" s="27" t="s">
        <v>145</v>
      </c>
      <c r="D8738" s="27" t="s">
        <v>211</v>
      </c>
      <c r="E8738" s="27" t="s">
        <v>36</v>
      </c>
      <c r="F8738" s="27" t="s">
        <v>257</v>
      </c>
      <c r="G8738" s="33">
        <v>171044.98</v>
      </c>
      <c r="H8738" s="33">
        <v>0</v>
      </c>
      <c r="I8738" s="33">
        <v>4466</v>
      </c>
      <c r="J8738" s="33">
        <v>368</v>
      </c>
      <c r="K8738" s="33">
        <v>11400</v>
      </c>
      <c r="L8738" s="33">
        <v>1</v>
      </c>
      <c r="M8738" s="33">
        <v>0</v>
      </c>
      <c r="N8738" s="33">
        <v>363364.03</v>
      </c>
      <c r="O8738" s="33">
        <v>772.8</v>
      </c>
      <c r="P8738" s="33">
        <v>1753</v>
      </c>
    </row>
    <row r="8739" spans="1:16">
      <c r="A8739" s="27" t="s">
        <v>1249</v>
      </c>
      <c r="B8739" s="31">
        <v>202409</v>
      </c>
      <c r="C8739" s="27" t="s">
        <v>145</v>
      </c>
      <c r="D8739" s="27" t="s">
        <v>211</v>
      </c>
      <c r="E8739" s="27" t="s">
        <v>36</v>
      </c>
      <c r="F8739" s="27" t="s">
        <v>257</v>
      </c>
      <c r="G8739" s="33">
        <v>161578.78</v>
      </c>
      <c r="H8739" s="33">
        <v>0</v>
      </c>
      <c r="I8739" s="33">
        <v>3988</v>
      </c>
      <c r="J8739" s="33">
        <v>289</v>
      </c>
      <c r="K8739" s="33">
        <v>11400</v>
      </c>
      <c r="L8739" s="33">
        <v>1</v>
      </c>
      <c r="M8739" s="33">
        <v>0</v>
      </c>
      <c r="N8739" s="33">
        <v>349701.85</v>
      </c>
      <c r="O8739" s="33">
        <v>877.1</v>
      </c>
      <c r="P8739" s="33">
        <v>1598</v>
      </c>
    </row>
    <row r="8740" spans="1:16">
      <c r="A8740" s="27" t="s">
        <v>1249</v>
      </c>
      <c r="B8740" s="31">
        <v>202410</v>
      </c>
      <c r="C8740" s="27" t="s">
        <v>145</v>
      </c>
      <c r="D8740" s="27" t="s">
        <v>211</v>
      </c>
      <c r="E8740" s="27" t="s">
        <v>36</v>
      </c>
      <c r="F8740" s="27" t="s">
        <v>257</v>
      </c>
      <c r="G8740" s="33">
        <v>212437.1</v>
      </c>
      <c r="H8740" s="33">
        <v>0</v>
      </c>
      <c r="I8740" s="33">
        <v>5573</v>
      </c>
      <c r="J8740" s="33">
        <v>407</v>
      </c>
      <c r="K8740" s="33">
        <v>11400</v>
      </c>
      <c r="L8740" s="33">
        <v>1</v>
      </c>
      <c r="M8740" s="33">
        <v>0</v>
      </c>
      <c r="N8740" s="33">
        <v>384469.18</v>
      </c>
      <c r="O8740" s="33">
        <v>1248</v>
      </c>
      <c r="P8740" s="33">
        <v>2252</v>
      </c>
    </row>
    <row r="8741" spans="1:16">
      <c r="A8741" s="27" t="s">
        <v>1249</v>
      </c>
      <c r="B8741" s="31">
        <v>202411</v>
      </c>
      <c r="C8741" s="27" t="s">
        <v>145</v>
      </c>
      <c r="D8741" s="27" t="s">
        <v>211</v>
      </c>
      <c r="E8741" s="27" t="s">
        <v>36</v>
      </c>
      <c r="F8741" s="27" t="s">
        <v>257</v>
      </c>
      <c r="G8741" s="33">
        <v>249655.08</v>
      </c>
      <c r="H8741" s="33">
        <v>0</v>
      </c>
      <c r="I8741" s="33">
        <v>6128</v>
      </c>
      <c r="J8741" s="33">
        <v>473</v>
      </c>
      <c r="K8741" s="33">
        <v>11400</v>
      </c>
      <c r="L8741" s="33">
        <v>1</v>
      </c>
      <c r="M8741" s="33">
        <v>0</v>
      </c>
      <c r="N8741" s="33">
        <v>464408.56</v>
      </c>
      <c r="O8741" s="33">
        <v>1322.3</v>
      </c>
      <c r="P8741" s="33">
        <v>2632</v>
      </c>
    </row>
    <row r="8742" spans="1:16">
      <c r="A8742" s="27" t="s">
        <v>1249</v>
      </c>
      <c r="B8742" s="31">
        <v>202412</v>
      </c>
      <c r="C8742" s="27" t="s">
        <v>145</v>
      </c>
      <c r="D8742" s="27" t="s">
        <v>211</v>
      </c>
      <c r="E8742" s="27" t="s">
        <v>36</v>
      </c>
      <c r="F8742" s="27" t="s">
        <v>257</v>
      </c>
      <c r="G8742" s="33">
        <v>320111.59</v>
      </c>
      <c r="H8742" s="33">
        <v>0</v>
      </c>
      <c r="I8742" s="33">
        <v>8029</v>
      </c>
      <c r="J8742" s="33">
        <v>645</v>
      </c>
      <c r="K8742" s="33">
        <v>11400</v>
      </c>
      <c r="L8742" s="33">
        <v>1</v>
      </c>
      <c r="M8742" s="33">
        <v>0</v>
      </c>
      <c r="N8742" s="33">
        <v>533606.49</v>
      </c>
      <c r="O8742" s="33">
        <v>1690.4</v>
      </c>
      <c r="P8742" s="33">
        <v>3280</v>
      </c>
    </row>
    <row r="8743" spans="1:16">
      <c r="A8743" s="27" t="s">
        <v>1249</v>
      </c>
      <c r="B8743" s="31">
        <v>202501</v>
      </c>
      <c r="C8743" s="27" t="s">
        <v>145</v>
      </c>
      <c r="D8743" s="27" t="s">
        <v>211</v>
      </c>
      <c r="E8743" s="27" t="s">
        <v>36</v>
      </c>
      <c r="F8743" s="27" t="s">
        <v>257</v>
      </c>
      <c r="G8743" s="33">
        <v>174784.49</v>
      </c>
      <c r="H8743" s="33">
        <v>0</v>
      </c>
      <c r="I8743" s="33">
        <v>3932</v>
      </c>
      <c r="J8743" s="33">
        <v>266</v>
      </c>
      <c r="K8743" s="33">
        <v>11400</v>
      </c>
      <c r="L8743" s="33">
        <v>1</v>
      </c>
      <c r="M8743" s="33">
        <v>0</v>
      </c>
      <c r="N8743" s="33">
        <v>271468.53</v>
      </c>
      <c r="O8743" s="33">
        <v>951.5</v>
      </c>
      <c r="P8743" s="33">
        <v>1741</v>
      </c>
    </row>
    <row r="8744" spans="1:16">
      <c r="A8744" s="27" t="s">
        <v>1249</v>
      </c>
      <c r="B8744" s="31">
        <v>202502</v>
      </c>
      <c r="C8744" s="27" t="s">
        <v>145</v>
      </c>
      <c r="D8744" s="27" t="s">
        <v>211</v>
      </c>
      <c r="E8744" s="27" t="s">
        <v>36</v>
      </c>
      <c r="F8744" s="27" t="s">
        <v>257</v>
      </c>
      <c r="G8744" s="33">
        <v>157247.28</v>
      </c>
      <c r="H8744" s="33">
        <v>0</v>
      </c>
      <c r="I8744" s="33">
        <v>3789</v>
      </c>
      <c r="J8744" s="33">
        <v>253</v>
      </c>
      <c r="K8744" s="33">
        <v>11400</v>
      </c>
      <c r="L8744" s="33">
        <v>1</v>
      </c>
      <c r="M8744" s="33">
        <v>0</v>
      </c>
      <c r="N8744" s="33">
        <v>279945.14</v>
      </c>
      <c r="O8744" s="33">
        <v>861.2</v>
      </c>
      <c r="P8744" s="33">
        <v>1593</v>
      </c>
    </row>
    <row r="8745" spans="1:16">
      <c r="A8745" s="27" t="s">
        <v>1249</v>
      </c>
      <c r="B8745" s="31">
        <v>202503</v>
      </c>
      <c r="C8745" s="27" t="s">
        <v>145</v>
      </c>
      <c r="D8745" s="27" t="s">
        <v>211</v>
      </c>
      <c r="E8745" s="27" t="s">
        <v>36</v>
      </c>
      <c r="F8745" s="27" t="s">
        <v>257</v>
      </c>
      <c r="G8745" s="33">
        <v>232786.7</v>
      </c>
      <c r="H8745" s="33">
        <v>0</v>
      </c>
      <c r="I8745" s="33">
        <v>5967</v>
      </c>
      <c r="J8745" s="33">
        <v>420</v>
      </c>
      <c r="K8745" s="33">
        <v>11400</v>
      </c>
      <c r="L8745" s="33">
        <v>1</v>
      </c>
      <c r="M8745" s="33">
        <v>0</v>
      </c>
      <c r="N8745" s="33">
        <v>349207.27</v>
      </c>
      <c r="O8745" s="33">
        <v>1264.4</v>
      </c>
      <c r="P8745" s="33">
        <v>2417</v>
      </c>
    </row>
    <row r="8746" spans="1:16">
      <c r="A8746" s="27" t="s">
        <v>1249</v>
      </c>
      <c r="B8746" s="31">
        <v>202504</v>
      </c>
      <c r="C8746" s="27" t="s">
        <v>145</v>
      </c>
      <c r="D8746" s="27" t="s">
        <v>211</v>
      </c>
      <c r="E8746" s="27" t="s">
        <v>36</v>
      </c>
      <c r="F8746" s="27" t="s">
        <v>257</v>
      </c>
      <c r="G8746" s="33">
        <v>257757.62</v>
      </c>
      <c r="H8746" s="33">
        <v>0</v>
      </c>
      <c r="I8746" s="33">
        <v>6852</v>
      </c>
      <c r="J8746" s="33">
        <v>571</v>
      </c>
      <c r="K8746" s="33">
        <v>11400</v>
      </c>
      <c r="L8746" s="33">
        <v>1</v>
      </c>
      <c r="M8746" s="33">
        <v>0</v>
      </c>
      <c r="N8746" s="33">
        <v>411313.94</v>
      </c>
      <c r="O8746" s="33">
        <v>1419.1</v>
      </c>
      <c r="P8746" s="33">
        <v>2554</v>
      </c>
    </row>
    <row r="8747" spans="1:16">
      <c r="A8747" s="27" t="s">
        <v>1249</v>
      </c>
      <c r="B8747" s="31">
        <v>202505</v>
      </c>
      <c r="C8747" s="27" t="s">
        <v>145</v>
      </c>
      <c r="D8747" s="27" t="s">
        <v>211</v>
      </c>
      <c r="E8747" s="27" t="s">
        <v>36</v>
      </c>
      <c r="F8747" s="27" t="s">
        <v>257</v>
      </c>
      <c r="G8747" s="33">
        <v>294195.66</v>
      </c>
      <c r="H8747" s="33">
        <v>0</v>
      </c>
      <c r="I8747" s="33">
        <v>7499</v>
      </c>
      <c r="J8747" s="33">
        <v>544</v>
      </c>
      <c r="K8747" s="33">
        <v>11400</v>
      </c>
      <c r="L8747" s="33">
        <v>1</v>
      </c>
      <c r="M8747" s="33">
        <v>0</v>
      </c>
      <c r="N8747" s="33">
        <v>450905.89</v>
      </c>
      <c r="O8747" s="33">
        <v>1788.1</v>
      </c>
      <c r="P8747" s="33">
        <v>3105</v>
      </c>
    </row>
    <row r="8748" spans="1:16">
      <c r="A8748" s="27" t="s">
        <v>1249</v>
      </c>
      <c r="B8748" s="31">
        <v>202506</v>
      </c>
      <c r="C8748" s="27" t="s">
        <v>145</v>
      </c>
      <c r="D8748" s="27" t="s">
        <v>211</v>
      </c>
      <c r="E8748" s="27" t="s">
        <v>36</v>
      </c>
      <c r="F8748" s="27" t="s">
        <v>257</v>
      </c>
      <c r="G8748" s="33">
        <v>275217.62</v>
      </c>
      <c r="H8748" s="33">
        <v>0</v>
      </c>
      <c r="I8748" s="33">
        <v>6963</v>
      </c>
      <c r="J8748" s="33">
        <v>470</v>
      </c>
      <c r="K8748" s="33">
        <v>11400</v>
      </c>
      <c r="L8748" s="33">
        <v>1</v>
      </c>
      <c r="M8748" s="33">
        <v>0</v>
      </c>
      <c r="N8748" s="33">
        <v>440916.11</v>
      </c>
      <c r="O8748" s="33">
        <v>1666.1</v>
      </c>
      <c r="P8748" s="33">
        <v>2996</v>
      </c>
    </row>
    <row r="8749" spans="1:16">
      <c r="A8749" s="27" t="s">
        <v>1249</v>
      </c>
      <c r="B8749" s="31">
        <v>202507</v>
      </c>
      <c r="C8749" s="27" t="s">
        <v>145</v>
      </c>
      <c r="D8749" s="27" t="s">
        <v>211</v>
      </c>
      <c r="E8749" s="27" t="s">
        <v>36</v>
      </c>
      <c r="F8749" s="27" t="s">
        <v>257</v>
      </c>
      <c r="G8749" s="33">
        <v>229867.33</v>
      </c>
      <c r="H8749" s="33">
        <v>0</v>
      </c>
      <c r="I8749" s="33">
        <v>5898</v>
      </c>
      <c r="J8749" s="33">
        <v>523</v>
      </c>
      <c r="K8749" s="33">
        <v>11400</v>
      </c>
      <c r="L8749" s="33">
        <v>1</v>
      </c>
      <c r="M8749" s="33">
        <v>0</v>
      </c>
      <c r="N8749" s="33">
        <v>392385.12</v>
      </c>
      <c r="O8749" s="33">
        <v>1203.6</v>
      </c>
      <c r="P8749" s="33">
        <v>2394</v>
      </c>
    </row>
    <row r="8750" spans="1:16">
      <c r="A8750" s="27" t="s">
        <v>1249</v>
      </c>
      <c r="B8750" s="31">
        <v>202508</v>
      </c>
      <c r="C8750" s="27" t="s">
        <v>145</v>
      </c>
      <c r="D8750" s="27" t="s">
        <v>211</v>
      </c>
      <c r="E8750" s="27" t="s">
        <v>36</v>
      </c>
      <c r="F8750" s="27" t="s">
        <v>257</v>
      </c>
      <c r="G8750" s="33">
        <v>239501.1</v>
      </c>
      <c r="H8750" s="33">
        <v>0</v>
      </c>
      <c r="I8750" s="33">
        <v>6206</v>
      </c>
      <c r="J8750" s="33">
        <v>430</v>
      </c>
      <c r="K8750" s="33">
        <v>11400</v>
      </c>
      <c r="L8750" s="33">
        <v>1</v>
      </c>
      <c r="M8750" s="33">
        <v>0</v>
      </c>
      <c r="N8750" s="33">
        <v>378261.95</v>
      </c>
      <c r="O8750" s="33">
        <v>1246.9</v>
      </c>
      <c r="P8750" s="33">
        <v>2489</v>
      </c>
    </row>
    <row r="8751" spans="1:16">
      <c r="A8751" s="27" t="s">
        <v>1249</v>
      </c>
      <c r="B8751" s="31">
        <v>202509</v>
      </c>
      <c r="C8751" s="27" t="s">
        <v>145</v>
      </c>
      <c r="D8751" s="27" t="s">
        <v>211</v>
      </c>
      <c r="E8751" s="27" t="s">
        <v>36</v>
      </c>
      <c r="F8751" s="27" t="s">
        <v>257</v>
      </c>
      <c r="G8751" s="33">
        <v>221021.07</v>
      </c>
      <c r="H8751" s="33">
        <v>0</v>
      </c>
      <c r="I8751" s="33">
        <v>5406</v>
      </c>
      <c r="J8751" s="33">
        <v>419</v>
      </c>
      <c r="K8751" s="33">
        <v>11400</v>
      </c>
      <c r="L8751" s="33">
        <v>1</v>
      </c>
      <c r="M8751" s="33">
        <v>0</v>
      </c>
      <c r="N8751" s="33">
        <v>364039.63</v>
      </c>
      <c r="O8751" s="33">
        <v>1238.2</v>
      </c>
      <c r="P8751" s="33">
        <v>2197</v>
      </c>
    </row>
    <row r="8752" spans="1:16">
      <c r="A8752" s="27" t="s">
        <v>1249</v>
      </c>
      <c r="B8752" s="31">
        <v>202510</v>
      </c>
      <c r="C8752" s="27" t="s">
        <v>145</v>
      </c>
      <c r="D8752" s="27" t="s">
        <v>211</v>
      </c>
      <c r="E8752" s="27" t="s">
        <v>36</v>
      </c>
      <c r="F8752" s="27" t="s">
        <v>257</v>
      </c>
      <c r="G8752" s="33">
        <v>250224.29</v>
      </c>
      <c r="H8752" s="33">
        <v>0</v>
      </c>
      <c r="I8752" s="33">
        <v>6477</v>
      </c>
      <c r="J8752" s="33">
        <v>459</v>
      </c>
      <c r="K8752" s="33">
        <v>11400</v>
      </c>
      <c r="L8752" s="33">
        <v>1</v>
      </c>
      <c r="M8752" s="33">
        <v>0</v>
      </c>
      <c r="N8752" s="33">
        <v>400232.42</v>
      </c>
      <c r="O8752" s="33">
        <v>1465</v>
      </c>
      <c r="P8752" s="33">
        <v>2610</v>
      </c>
    </row>
    <row r="8753" spans="1:16">
      <c r="A8753" s="27" t="s">
        <v>1249</v>
      </c>
      <c r="B8753" s="31">
        <v>202511</v>
      </c>
      <c r="C8753" s="27" t="s">
        <v>145</v>
      </c>
      <c r="D8753" s="27" t="s">
        <v>211</v>
      </c>
      <c r="E8753" s="27" t="s">
        <v>36</v>
      </c>
      <c r="F8753" s="27" t="s">
        <v>257</v>
      </c>
      <c r="G8753" s="33">
        <v>285290.54</v>
      </c>
      <c r="H8753" s="33">
        <v>0</v>
      </c>
      <c r="I8753" s="33">
        <v>6947</v>
      </c>
      <c r="J8753" s="33">
        <v>488</v>
      </c>
      <c r="K8753" s="33">
        <v>11400</v>
      </c>
      <c r="L8753" s="33">
        <v>1</v>
      </c>
      <c r="M8753" s="33">
        <v>0</v>
      </c>
      <c r="N8753" s="33">
        <v>483449.32</v>
      </c>
      <c r="O8753" s="33">
        <v>1716.9</v>
      </c>
      <c r="P8753" s="33">
        <v>2962</v>
      </c>
    </row>
    <row r="8754" spans="1:16">
      <c r="A8754" s="27" t="s">
        <v>1249</v>
      </c>
      <c r="B8754" s="31">
        <v>202512</v>
      </c>
      <c r="C8754" s="27" t="s">
        <v>145</v>
      </c>
      <c r="D8754" s="27" t="s">
        <v>211</v>
      </c>
      <c r="E8754" s="27" t="s">
        <v>36</v>
      </c>
      <c r="F8754" s="27" t="s">
        <v>257</v>
      </c>
      <c r="G8754" s="33">
        <v>329588.54</v>
      </c>
      <c r="H8754" s="33">
        <v>0</v>
      </c>
      <c r="I8754" s="33">
        <v>8797</v>
      </c>
      <c r="J8754" s="33">
        <v>745</v>
      </c>
      <c r="K8754" s="33">
        <v>11400</v>
      </c>
      <c r="L8754" s="33">
        <v>1</v>
      </c>
      <c r="M8754" s="33">
        <v>0</v>
      </c>
      <c r="N8754" s="33">
        <v>555484.36</v>
      </c>
      <c r="O8754" s="33">
        <v>1822.1</v>
      </c>
      <c r="P8754" s="33">
        <v>3550</v>
      </c>
    </row>
    <row r="8755" spans="1:16">
      <c r="A8755" s="27" t="s">
        <v>1249</v>
      </c>
      <c r="B8755" s="31">
        <v>202601</v>
      </c>
      <c r="C8755" s="27" t="s">
        <v>145</v>
      </c>
      <c r="D8755" s="27" t="s">
        <v>211</v>
      </c>
      <c r="E8755" s="27" t="s">
        <v>36</v>
      </c>
      <c r="F8755" s="27" t="s">
        <v>257</v>
      </c>
      <c r="G8755" s="33">
        <v>160194.98</v>
      </c>
      <c r="H8755" s="33">
        <v>0</v>
      </c>
      <c r="I8755" s="33">
        <v>4015</v>
      </c>
      <c r="J8755" s="33">
        <v>299</v>
      </c>
      <c r="K8755" s="33">
        <v>11400</v>
      </c>
      <c r="L8755" s="33">
        <v>1</v>
      </c>
      <c r="M8755" s="33">
        <v>0</v>
      </c>
      <c r="N8755" s="33">
        <v>282598.74</v>
      </c>
      <c r="O8755" s="33">
        <v>862.7</v>
      </c>
      <c r="P8755" s="33">
        <v>1650</v>
      </c>
    </row>
    <row r="8756" spans="1:16">
      <c r="A8756" s="27" t="s">
        <v>1249</v>
      </c>
      <c r="B8756" s="31">
        <v>202602</v>
      </c>
      <c r="C8756" s="27" t="s">
        <v>145</v>
      </c>
      <c r="D8756" s="27" t="s">
        <v>211</v>
      </c>
      <c r="E8756" s="27" t="s">
        <v>36</v>
      </c>
      <c r="F8756" s="27" t="s">
        <v>257</v>
      </c>
      <c r="G8756" s="33">
        <v>177138.09</v>
      </c>
      <c r="H8756" s="33">
        <v>0</v>
      </c>
      <c r="I8756" s="33">
        <v>4347</v>
      </c>
      <c r="J8756" s="33">
        <v>301</v>
      </c>
      <c r="K8756" s="33">
        <v>11400</v>
      </c>
      <c r="L8756" s="33">
        <v>1</v>
      </c>
      <c r="M8756" s="33">
        <v>0</v>
      </c>
      <c r="N8756" s="33">
        <v>291422.89</v>
      </c>
      <c r="O8756" s="33">
        <v>1084.1</v>
      </c>
      <c r="P8756" s="33">
        <v>1849</v>
      </c>
    </row>
    <row r="8757" spans="1:16">
      <c r="A8757" s="27" t="s">
        <v>1249</v>
      </c>
      <c r="B8757" s="31">
        <v>202603</v>
      </c>
      <c r="C8757" s="27" t="s">
        <v>145</v>
      </c>
      <c r="D8757" s="27" t="s">
        <v>211</v>
      </c>
      <c r="E8757" s="27" t="s">
        <v>36</v>
      </c>
      <c r="F8757" s="27" t="s">
        <v>257</v>
      </c>
      <c r="G8757" s="33">
        <v>219809.26</v>
      </c>
      <c r="H8757" s="33">
        <v>0</v>
      </c>
      <c r="I8757" s="33">
        <v>5904</v>
      </c>
      <c r="J8757" s="33">
        <v>394</v>
      </c>
      <c r="K8757" s="33">
        <v>11400</v>
      </c>
      <c r="L8757" s="33">
        <v>1</v>
      </c>
      <c r="M8757" s="33">
        <v>0</v>
      </c>
      <c r="N8757" s="33">
        <v>363524.76</v>
      </c>
      <c r="O8757" s="33">
        <v>1368.9</v>
      </c>
      <c r="P8757" s="33">
        <v>2378</v>
      </c>
    </row>
    <row r="8758" spans="1:16">
      <c r="A8758" s="27" t="s">
        <v>1249</v>
      </c>
      <c r="B8758" s="31">
        <v>202604</v>
      </c>
      <c r="C8758" s="27" t="s">
        <v>145</v>
      </c>
      <c r="D8758" s="27" t="s">
        <v>211</v>
      </c>
      <c r="E8758" s="27" t="s">
        <v>36</v>
      </c>
      <c r="F8758" s="27" t="s">
        <v>257</v>
      </c>
      <c r="G8758" s="33">
        <v>276839.44</v>
      </c>
      <c r="H8758" s="33">
        <v>276839.44</v>
      </c>
      <c r="I8758" s="33">
        <v>7009</v>
      </c>
      <c r="J8758" s="33">
        <v>523</v>
      </c>
      <c r="K8758" s="33">
        <v>11400</v>
      </c>
      <c r="L8758" s="33">
        <v>1</v>
      </c>
      <c r="M8758" s="33">
        <v>1</v>
      </c>
      <c r="N8758" s="33">
        <v>428177.81</v>
      </c>
      <c r="O8758" s="33">
        <v>1741</v>
      </c>
      <c r="P8758" s="33">
        <v>2961</v>
      </c>
    </row>
    <row r="8759" spans="1:16">
      <c r="A8759" s="27" t="s">
        <v>1249</v>
      </c>
      <c r="B8759" s="31">
        <v>202605</v>
      </c>
      <c r="C8759" s="27" t="s">
        <v>145</v>
      </c>
      <c r="D8759" s="27" t="s">
        <v>211</v>
      </c>
      <c r="E8759" s="27" t="s">
        <v>36</v>
      </c>
      <c r="F8759" s="27" t="s">
        <v>257</v>
      </c>
      <c r="G8759" s="33">
        <v>292523.21</v>
      </c>
      <c r="H8759" s="33">
        <v>292523.21</v>
      </c>
      <c r="I8759" s="33">
        <v>7436</v>
      </c>
      <c r="J8759" s="33">
        <v>508</v>
      </c>
      <c r="K8759" s="33">
        <v>11400</v>
      </c>
      <c r="L8759" s="33">
        <v>1</v>
      </c>
      <c r="M8759" s="33">
        <v>1</v>
      </c>
      <c r="N8759" s="33">
        <v>469393.03</v>
      </c>
      <c r="O8759" s="33">
        <v>1602.6</v>
      </c>
      <c r="P8759" s="33">
        <v>2982</v>
      </c>
    </row>
    <row r="8760" spans="1:16">
      <c r="A8760" s="27" t="s">
        <v>1249</v>
      </c>
      <c r="B8760" s="31">
        <v>202606</v>
      </c>
      <c r="C8760" s="27" t="s">
        <v>145</v>
      </c>
      <c r="D8760" s="27" t="s">
        <v>211</v>
      </c>
      <c r="E8760" s="27" t="s">
        <v>36</v>
      </c>
      <c r="F8760" s="27" t="s">
        <v>257</v>
      </c>
      <c r="G8760" s="33">
        <v>287165.55</v>
      </c>
      <c r="H8760" s="33">
        <v>287165.55</v>
      </c>
      <c r="I8760" s="33">
        <v>6954</v>
      </c>
      <c r="J8760" s="33">
        <v>533</v>
      </c>
      <c r="K8760" s="33">
        <v>11400</v>
      </c>
      <c r="L8760" s="33">
        <v>1</v>
      </c>
      <c r="M8760" s="33">
        <v>1</v>
      </c>
      <c r="N8760" s="33">
        <v>458993.67</v>
      </c>
      <c r="O8760" s="33">
        <v>1664</v>
      </c>
      <c r="P8760" s="33">
        <v>2890</v>
      </c>
    </row>
    <row r="8761" spans="1:16">
      <c r="A8761" s="27" t="s">
        <v>1249</v>
      </c>
      <c r="B8761" s="31">
        <v>202607</v>
      </c>
      <c r="C8761" s="27" t="s">
        <v>145</v>
      </c>
      <c r="D8761" s="27" t="s">
        <v>211</v>
      </c>
      <c r="E8761" s="27" t="s">
        <v>36</v>
      </c>
      <c r="F8761" s="27" t="s">
        <v>257</v>
      </c>
      <c r="G8761" s="33">
        <v>256013.52</v>
      </c>
      <c r="H8761" s="33">
        <v>256013.52</v>
      </c>
      <c r="I8761" s="33">
        <v>6424</v>
      </c>
      <c r="J8761" s="33">
        <v>463</v>
      </c>
      <c r="K8761" s="33">
        <v>11400</v>
      </c>
      <c r="L8761" s="33">
        <v>1</v>
      </c>
      <c r="M8761" s="33">
        <v>1</v>
      </c>
      <c r="N8761" s="33">
        <v>408472.91</v>
      </c>
      <c r="O8761" s="33">
        <v>1344.5</v>
      </c>
      <c r="P8761" s="33">
        <v>2631</v>
      </c>
    </row>
    <row r="8762" spans="1:16">
      <c r="A8762" s="27" t="s">
        <v>1252</v>
      </c>
      <c r="B8762" s="31">
        <v>202408</v>
      </c>
      <c r="C8762" s="27" t="s">
        <v>145</v>
      </c>
      <c r="D8762" s="27" t="s">
        <v>211</v>
      </c>
      <c r="E8762" s="27" t="s">
        <v>36</v>
      </c>
      <c r="F8762" s="27" t="s">
        <v>257</v>
      </c>
      <c r="G8762" s="33">
        <v>253838.58</v>
      </c>
      <c r="H8762" s="33">
        <v>253838.58</v>
      </c>
      <c r="I8762" s="33">
        <v>6434</v>
      </c>
      <c r="J8762" s="33">
        <v>529</v>
      </c>
      <c r="K8762" s="33">
        <v>9400</v>
      </c>
      <c r="L8762" s="33">
        <v>1</v>
      </c>
      <c r="M8762" s="33">
        <v>1</v>
      </c>
      <c r="N8762" s="33">
        <v>317174.72</v>
      </c>
      <c r="O8762" s="33">
        <v>1443</v>
      </c>
      <c r="P8762" s="33">
        <v>2578</v>
      </c>
    </row>
    <row r="8763" spans="1:16">
      <c r="A8763" s="27" t="s">
        <v>1252</v>
      </c>
      <c r="B8763" s="31">
        <v>202409</v>
      </c>
      <c r="C8763" s="27" t="s">
        <v>145</v>
      </c>
      <c r="D8763" s="27" t="s">
        <v>211</v>
      </c>
      <c r="E8763" s="27" t="s">
        <v>36</v>
      </c>
      <c r="F8763" s="27" t="s">
        <v>257</v>
      </c>
      <c r="G8763" s="33">
        <v>266902.88</v>
      </c>
      <c r="H8763" s="33">
        <v>266902.88</v>
      </c>
      <c r="I8763" s="33">
        <v>6852</v>
      </c>
      <c r="J8763" s="33">
        <v>494</v>
      </c>
      <c r="K8763" s="33">
        <v>9400</v>
      </c>
      <c r="L8763" s="33">
        <v>1</v>
      </c>
      <c r="M8763" s="33">
        <v>1</v>
      </c>
      <c r="N8763" s="33">
        <v>305249.22</v>
      </c>
      <c r="O8763" s="33">
        <v>1502</v>
      </c>
      <c r="P8763" s="33">
        <v>2737</v>
      </c>
    </row>
    <row r="8764" spans="1:16">
      <c r="A8764" s="27" t="s">
        <v>1252</v>
      </c>
      <c r="B8764" s="31">
        <v>202410</v>
      </c>
      <c r="C8764" s="27" t="s">
        <v>145</v>
      </c>
      <c r="D8764" s="27" t="s">
        <v>211</v>
      </c>
      <c r="E8764" s="27" t="s">
        <v>36</v>
      </c>
      <c r="F8764" s="27" t="s">
        <v>257</v>
      </c>
      <c r="G8764" s="33">
        <v>295155.24</v>
      </c>
      <c r="H8764" s="33">
        <v>295155.24</v>
      </c>
      <c r="I8764" s="33">
        <v>7750</v>
      </c>
      <c r="J8764" s="33">
        <v>600</v>
      </c>
      <c r="K8764" s="33">
        <v>9400</v>
      </c>
      <c r="L8764" s="33">
        <v>1</v>
      </c>
      <c r="M8764" s="33">
        <v>1</v>
      </c>
      <c r="N8764" s="33">
        <v>335597.08</v>
      </c>
      <c r="O8764" s="33">
        <v>1737.1</v>
      </c>
      <c r="P8764" s="33">
        <v>3167</v>
      </c>
    </row>
    <row r="8765" spans="1:16">
      <c r="A8765" s="27" t="s">
        <v>1252</v>
      </c>
      <c r="B8765" s="31">
        <v>202411</v>
      </c>
      <c r="C8765" s="27" t="s">
        <v>145</v>
      </c>
      <c r="D8765" s="27" t="s">
        <v>211</v>
      </c>
      <c r="E8765" s="27" t="s">
        <v>36</v>
      </c>
      <c r="F8765" s="27" t="s">
        <v>257</v>
      </c>
      <c r="G8765" s="33">
        <v>357376.97</v>
      </c>
      <c r="H8765" s="33">
        <v>357376.97</v>
      </c>
      <c r="I8765" s="33">
        <v>9105</v>
      </c>
      <c r="J8765" s="33">
        <v>667</v>
      </c>
      <c r="K8765" s="33">
        <v>9400</v>
      </c>
      <c r="L8765" s="33">
        <v>1</v>
      </c>
      <c r="M8765" s="33">
        <v>1</v>
      </c>
      <c r="N8765" s="33">
        <v>405374.9</v>
      </c>
      <c r="O8765" s="33">
        <v>2071.3</v>
      </c>
      <c r="P8765" s="33">
        <v>3758</v>
      </c>
    </row>
    <row r="8766" spans="1:16">
      <c r="A8766" s="27" t="s">
        <v>1252</v>
      </c>
      <c r="B8766" s="31">
        <v>202412</v>
      </c>
      <c r="C8766" s="27" t="s">
        <v>145</v>
      </c>
      <c r="D8766" s="27" t="s">
        <v>211</v>
      </c>
      <c r="E8766" s="27" t="s">
        <v>36</v>
      </c>
      <c r="F8766" s="27" t="s">
        <v>257</v>
      </c>
      <c r="G8766" s="33">
        <v>362173.76</v>
      </c>
      <c r="H8766" s="33">
        <v>362173.76</v>
      </c>
      <c r="I8766" s="33">
        <v>9656</v>
      </c>
      <c r="J8766" s="33">
        <v>724</v>
      </c>
      <c r="K8766" s="33">
        <v>9400</v>
      </c>
      <c r="L8766" s="33">
        <v>1</v>
      </c>
      <c r="M8766" s="33">
        <v>1</v>
      </c>
      <c r="N8766" s="33">
        <v>465776.68</v>
      </c>
      <c r="O8766" s="33">
        <v>1858.5</v>
      </c>
      <c r="P8766" s="33">
        <v>3765</v>
      </c>
    </row>
    <row r="8767" spans="1:16">
      <c r="A8767" s="27" t="s">
        <v>1252</v>
      </c>
      <c r="B8767" s="31">
        <v>202501</v>
      </c>
      <c r="C8767" s="27" t="s">
        <v>145</v>
      </c>
      <c r="D8767" s="27" t="s">
        <v>211</v>
      </c>
      <c r="E8767" s="27" t="s">
        <v>36</v>
      </c>
      <c r="F8767" s="27" t="s">
        <v>257</v>
      </c>
      <c r="G8767" s="33">
        <v>196905.11</v>
      </c>
      <c r="H8767" s="33">
        <v>196905.11</v>
      </c>
      <c r="I8767" s="33">
        <v>4982</v>
      </c>
      <c r="J8767" s="33">
        <v>346</v>
      </c>
      <c r="K8767" s="33">
        <v>9400</v>
      </c>
      <c r="L8767" s="33">
        <v>1</v>
      </c>
      <c r="M8767" s="33">
        <v>1</v>
      </c>
      <c r="N8767" s="33">
        <v>236960.59</v>
      </c>
      <c r="O8767" s="33">
        <v>1044.7</v>
      </c>
      <c r="P8767" s="33">
        <v>2014</v>
      </c>
    </row>
    <row r="8768" spans="1:16">
      <c r="A8768" s="27" t="s">
        <v>1252</v>
      </c>
      <c r="B8768" s="31">
        <v>202502</v>
      </c>
      <c r="C8768" s="27" t="s">
        <v>145</v>
      </c>
      <c r="D8768" s="27" t="s">
        <v>211</v>
      </c>
      <c r="E8768" s="27" t="s">
        <v>36</v>
      </c>
      <c r="F8768" s="27" t="s">
        <v>257</v>
      </c>
      <c r="G8768" s="33">
        <v>207805.37</v>
      </c>
      <c r="H8768" s="33">
        <v>207805.37</v>
      </c>
      <c r="I8768" s="33">
        <v>5253</v>
      </c>
      <c r="J8768" s="33">
        <v>435</v>
      </c>
      <c r="K8768" s="33">
        <v>9400</v>
      </c>
      <c r="L8768" s="33">
        <v>1</v>
      </c>
      <c r="M8768" s="33">
        <v>1</v>
      </c>
      <c r="N8768" s="33">
        <v>244359.69</v>
      </c>
      <c r="O8768" s="33">
        <v>1254.6</v>
      </c>
      <c r="P8768" s="33">
        <v>2141</v>
      </c>
    </row>
    <row r="8769" spans="1:16">
      <c r="A8769" s="27" t="s">
        <v>1252</v>
      </c>
      <c r="B8769" s="31">
        <v>202503</v>
      </c>
      <c r="C8769" s="27" t="s">
        <v>145</v>
      </c>
      <c r="D8769" s="27" t="s">
        <v>211</v>
      </c>
      <c r="E8769" s="27" t="s">
        <v>36</v>
      </c>
      <c r="F8769" s="27" t="s">
        <v>257</v>
      </c>
      <c r="G8769" s="33">
        <v>259577.98</v>
      </c>
      <c r="H8769" s="33">
        <v>259577.98</v>
      </c>
      <c r="I8769" s="33">
        <v>6904</v>
      </c>
      <c r="J8769" s="33">
        <v>472</v>
      </c>
      <c r="K8769" s="33">
        <v>9400</v>
      </c>
      <c r="L8769" s="33">
        <v>1</v>
      </c>
      <c r="M8769" s="33">
        <v>1</v>
      </c>
      <c r="N8769" s="33">
        <v>304817.51</v>
      </c>
      <c r="O8769" s="33">
        <v>1482.4</v>
      </c>
      <c r="P8769" s="33">
        <v>2867</v>
      </c>
    </row>
    <row r="8770" spans="1:16">
      <c r="A8770" s="27" t="s">
        <v>1252</v>
      </c>
      <c r="B8770" s="31">
        <v>202504</v>
      </c>
      <c r="C8770" s="27" t="s">
        <v>145</v>
      </c>
      <c r="D8770" s="27" t="s">
        <v>211</v>
      </c>
      <c r="E8770" s="27" t="s">
        <v>36</v>
      </c>
      <c r="F8770" s="27" t="s">
        <v>257</v>
      </c>
      <c r="G8770" s="33">
        <v>283362.49</v>
      </c>
      <c r="H8770" s="33">
        <v>283362.49</v>
      </c>
      <c r="I8770" s="33">
        <v>7180</v>
      </c>
      <c r="J8770" s="33">
        <v>499</v>
      </c>
      <c r="K8770" s="33">
        <v>9400</v>
      </c>
      <c r="L8770" s="33">
        <v>1</v>
      </c>
      <c r="M8770" s="33">
        <v>1</v>
      </c>
      <c r="N8770" s="33">
        <v>359029.44</v>
      </c>
      <c r="O8770" s="33">
        <v>1490.2</v>
      </c>
      <c r="P8770" s="33">
        <v>2868</v>
      </c>
    </row>
    <row r="8771" spans="1:16">
      <c r="A8771" s="27" t="s">
        <v>1252</v>
      </c>
      <c r="B8771" s="31">
        <v>202505</v>
      </c>
      <c r="C8771" s="27" t="s">
        <v>145</v>
      </c>
      <c r="D8771" s="27" t="s">
        <v>211</v>
      </c>
      <c r="E8771" s="27" t="s">
        <v>36</v>
      </c>
      <c r="F8771" s="27" t="s">
        <v>257</v>
      </c>
      <c r="G8771" s="33">
        <v>319759.52</v>
      </c>
      <c r="H8771" s="33">
        <v>319759.52</v>
      </c>
      <c r="I8771" s="33">
        <v>7313</v>
      </c>
      <c r="J8771" s="33">
        <v>512</v>
      </c>
      <c r="K8771" s="33">
        <v>9400</v>
      </c>
      <c r="L8771" s="33">
        <v>1</v>
      </c>
      <c r="M8771" s="33">
        <v>1</v>
      </c>
      <c r="N8771" s="33">
        <v>393588.63</v>
      </c>
      <c r="O8771" s="33">
        <v>1646.9</v>
      </c>
      <c r="P8771" s="33">
        <v>3207</v>
      </c>
    </row>
    <row r="8772" spans="1:16">
      <c r="A8772" s="27" t="s">
        <v>1252</v>
      </c>
      <c r="B8772" s="31">
        <v>202506</v>
      </c>
      <c r="C8772" s="27" t="s">
        <v>145</v>
      </c>
      <c r="D8772" s="27" t="s">
        <v>211</v>
      </c>
      <c r="E8772" s="27" t="s">
        <v>36</v>
      </c>
      <c r="F8772" s="27" t="s">
        <v>257</v>
      </c>
      <c r="G8772" s="33">
        <v>338605.32</v>
      </c>
      <c r="H8772" s="33">
        <v>338605.32</v>
      </c>
      <c r="I8772" s="33">
        <v>8579</v>
      </c>
      <c r="J8772" s="33">
        <v>600</v>
      </c>
      <c r="K8772" s="33">
        <v>9400</v>
      </c>
      <c r="L8772" s="33">
        <v>1</v>
      </c>
      <c r="M8772" s="33">
        <v>1</v>
      </c>
      <c r="N8772" s="33">
        <v>384868.71</v>
      </c>
      <c r="O8772" s="33">
        <v>2099.6</v>
      </c>
      <c r="P8772" s="33">
        <v>3457</v>
      </c>
    </row>
    <row r="8773" spans="1:16">
      <c r="A8773" s="27" t="s">
        <v>1252</v>
      </c>
      <c r="B8773" s="31">
        <v>202507</v>
      </c>
      <c r="C8773" s="27" t="s">
        <v>145</v>
      </c>
      <c r="D8773" s="27" t="s">
        <v>211</v>
      </c>
      <c r="E8773" s="27" t="s">
        <v>36</v>
      </c>
      <c r="F8773" s="27" t="s">
        <v>257</v>
      </c>
      <c r="G8773" s="33">
        <v>297182.93</v>
      </c>
      <c r="H8773" s="33">
        <v>297182.93</v>
      </c>
      <c r="I8773" s="33">
        <v>7658</v>
      </c>
      <c r="J8773" s="33">
        <v>636</v>
      </c>
      <c r="K8773" s="33">
        <v>9400</v>
      </c>
      <c r="L8773" s="33">
        <v>1</v>
      </c>
      <c r="M8773" s="33">
        <v>1</v>
      </c>
      <c r="N8773" s="33">
        <v>342506.77</v>
      </c>
      <c r="O8773" s="33">
        <v>1787.4</v>
      </c>
      <c r="P8773" s="33">
        <v>3106</v>
      </c>
    </row>
    <row r="8774" spans="1:16">
      <c r="A8774" s="27" t="s">
        <v>1252</v>
      </c>
      <c r="B8774" s="31">
        <v>202508</v>
      </c>
      <c r="C8774" s="27" t="s">
        <v>145</v>
      </c>
      <c r="D8774" s="27" t="s">
        <v>211</v>
      </c>
      <c r="E8774" s="27" t="s">
        <v>36</v>
      </c>
      <c r="F8774" s="27" t="s">
        <v>257</v>
      </c>
      <c r="G8774" s="33">
        <v>264478.47</v>
      </c>
      <c r="H8774" s="33">
        <v>264478.47</v>
      </c>
      <c r="I8774" s="33">
        <v>6611</v>
      </c>
      <c r="J8774" s="33">
        <v>510</v>
      </c>
      <c r="K8774" s="33">
        <v>9400</v>
      </c>
      <c r="L8774" s="33">
        <v>1</v>
      </c>
      <c r="M8774" s="33">
        <v>1</v>
      </c>
      <c r="N8774" s="33">
        <v>330178.88</v>
      </c>
      <c r="O8774" s="33">
        <v>1559.9</v>
      </c>
      <c r="P8774" s="33">
        <v>2750</v>
      </c>
    </row>
    <row r="8775" spans="1:16">
      <c r="A8775" s="27" t="s">
        <v>1252</v>
      </c>
      <c r="B8775" s="31">
        <v>202509</v>
      </c>
      <c r="C8775" s="27" t="s">
        <v>145</v>
      </c>
      <c r="D8775" s="27" t="s">
        <v>211</v>
      </c>
      <c r="E8775" s="27" t="s">
        <v>36</v>
      </c>
      <c r="F8775" s="27" t="s">
        <v>257</v>
      </c>
      <c r="G8775" s="33">
        <v>264669.52</v>
      </c>
      <c r="H8775" s="33">
        <v>264669.52</v>
      </c>
      <c r="I8775" s="33">
        <v>6784</v>
      </c>
      <c r="J8775" s="33">
        <v>425</v>
      </c>
      <c r="K8775" s="33">
        <v>9400</v>
      </c>
      <c r="L8775" s="33">
        <v>1</v>
      </c>
      <c r="M8775" s="33">
        <v>1</v>
      </c>
      <c r="N8775" s="33">
        <v>317764.44</v>
      </c>
      <c r="O8775" s="33">
        <v>1391.2</v>
      </c>
      <c r="P8775" s="33">
        <v>2736</v>
      </c>
    </row>
    <row r="8776" spans="1:16">
      <c r="A8776" s="27" t="s">
        <v>1252</v>
      </c>
      <c r="B8776" s="31">
        <v>202510</v>
      </c>
      <c r="C8776" s="27" t="s">
        <v>145</v>
      </c>
      <c r="D8776" s="27" t="s">
        <v>211</v>
      </c>
      <c r="E8776" s="27" t="s">
        <v>36</v>
      </c>
      <c r="F8776" s="27" t="s">
        <v>257</v>
      </c>
      <c r="G8776" s="33">
        <v>267432.34</v>
      </c>
      <c r="H8776" s="33">
        <v>267432.34</v>
      </c>
      <c r="I8776" s="33">
        <v>6811</v>
      </c>
      <c r="J8776" s="33">
        <v>502</v>
      </c>
      <c r="K8776" s="33">
        <v>9400</v>
      </c>
      <c r="L8776" s="33">
        <v>1</v>
      </c>
      <c r="M8776" s="33">
        <v>1</v>
      </c>
      <c r="N8776" s="33">
        <v>349356.56</v>
      </c>
      <c r="O8776" s="33">
        <v>1603.1</v>
      </c>
      <c r="P8776" s="33">
        <v>2815</v>
      </c>
    </row>
    <row r="8777" spans="1:16">
      <c r="A8777" s="27" t="s">
        <v>1252</v>
      </c>
      <c r="B8777" s="31">
        <v>202511</v>
      </c>
      <c r="C8777" s="27" t="s">
        <v>145</v>
      </c>
      <c r="D8777" s="27" t="s">
        <v>211</v>
      </c>
      <c r="E8777" s="27" t="s">
        <v>36</v>
      </c>
      <c r="F8777" s="27" t="s">
        <v>257</v>
      </c>
      <c r="G8777" s="33">
        <v>352817.86</v>
      </c>
      <c r="H8777" s="33">
        <v>352817.86</v>
      </c>
      <c r="I8777" s="33">
        <v>9404</v>
      </c>
      <c r="J8777" s="33">
        <v>743</v>
      </c>
      <c r="K8777" s="33">
        <v>9400</v>
      </c>
      <c r="L8777" s="33">
        <v>1</v>
      </c>
      <c r="M8777" s="33">
        <v>1</v>
      </c>
      <c r="N8777" s="33">
        <v>421995.27</v>
      </c>
      <c r="O8777" s="33">
        <v>2052.6</v>
      </c>
      <c r="P8777" s="33">
        <v>3683</v>
      </c>
    </row>
    <row r="8778" spans="1:16">
      <c r="A8778" s="27" t="s">
        <v>1252</v>
      </c>
      <c r="B8778" s="31">
        <v>202512</v>
      </c>
      <c r="C8778" s="27" t="s">
        <v>145</v>
      </c>
      <c r="D8778" s="27" t="s">
        <v>211</v>
      </c>
      <c r="E8778" s="27" t="s">
        <v>36</v>
      </c>
      <c r="F8778" s="27" t="s">
        <v>257</v>
      </c>
      <c r="G8778" s="33">
        <v>381403.96</v>
      </c>
      <c r="H8778" s="33">
        <v>381403.96</v>
      </c>
      <c r="I8778" s="33">
        <v>9456</v>
      </c>
      <c r="J8778" s="33">
        <v>684</v>
      </c>
      <c r="K8778" s="33">
        <v>9400</v>
      </c>
      <c r="L8778" s="33">
        <v>1</v>
      </c>
      <c r="M8778" s="33">
        <v>1</v>
      </c>
      <c r="N8778" s="33">
        <v>484873.53</v>
      </c>
      <c r="O8778" s="33">
        <v>1934.4</v>
      </c>
      <c r="P8778" s="33">
        <v>3877</v>
      </c>
    </row>
    <row r="8779" spans="1:16">
      <c r="A8779" s="27" t="s">
        <v>1252</v>
      </c>
      <c r="B8779" s="31">
        <v>202601</v>
      </c>
      <c r="C8779" s="27" t="s">
        <v>145</v>
      </c>
      <c r="D8779" s="27" t="s">
        <v>211</v>
      </c>
      <c r="E8779" s="27" t="s">
        <v>36</v>
      </c>
      <c r="F8779" s="27" t="s">
        <v>257</v>
      </c>
      <c r="G8779" s="33">
        <v>198147.6</v>
      </c>
      <c r="H8779" s="33">
        <v>198147.6</v>
      </c>
      <c r="I8779" s="33">
        <v>4953</v>
      </c>
      <c r="J8779" s="33">
        <v>343</v>
      </c>
      <c r="K8779" s="33">
        <v>9400</v>
      </c>
      <c r="L8779" s="33">
        <v>1</v>
      </c>
      <c r="M8779" s="33">
        <v>1</v>
      </c>
      <c r="N8779" s="33">
        <v>246675.97</v>
      </c>
      <c r="O8779" s="33">
        <v>1238.2</v>
      </c>
      <c r="P8779" s="33">
        <v>2078</v>
      </c>
    </row>
    <row r="8780" spans="1:16">
      <c r="A8780" s="27" t="s">
        <v>1252</v>
      </c>
      <c r="B8780" s="31">
        <v>202602</v>
      </c>
      <c r="C8780" s="27" t="s">
        <v>145</v>
      </c>
      <c r="D8780" s="27" t="s">
        <v>211</v>
      </c>
      <c r="E8780" s="27" t="s">
        <v>36</v>
      </c>
      <c r="F8780" s="27" t="s">
        <v>257</v>
      </c>
      <c r="G8780" s="33">
        <v>216562.16</v>
      </c>
      <c r="H8780" s="33">
        <v>216562.16</v>
      </c>
      <c r="I8780" s="33">
        <v>5647</v>
      </c>
      <c r="J8780" s="33">
        <v>494</v>
      </c>
      <c r="K8780" s="33">
        <v>9400</v>
      </c>
      <c r="L8780" s="33">
        <v>1</v>
      </c>
      <c r="M8780" s="33">
        <v>1</v>
      </c>
      <c r="N8780" s="33">
        <v>254378.44</v>
      </c>
      <c r="O8780" s="33">
        <v>1155.7</v>
      </c>
      <c r="P8780" s="33">
        <v>2364</v>
      </c>
    </row>
    <row r="8781" spans="1:16">
      <c r="A8781" s="27" t="s">
        <v>1252</v>
      </c>
      <c r="B8781" s="31">
        <v>202603</v>
      </c>
      <c r="C8781" s="27" t="s">
        <v>145</v>
      </c>
      <c r="D8781" s="27" t="s">
        <v>211</v>
      </c>
      <c r="E8781" s="27" t="s">
        <v>36</v>
      </c>
      <c r="F8781" s="27" t="s">
        <v>257</v>
      </c>
      <c r="G8781" s="33">
        <v>264373.48</v>
      </c>
      <c r="H8781" s="33">
        <v>264373.48</v>
      </c>
      <c r="I8781" s="33">
        <v>7242</v>
      </c>
      <c r="J8781" s="33">
        <v>533</v>
      </c>
      <c r="K8781" s="33">
        <v>9400</v>
      </c>
      <c r="L8781" s="33">
        <v>1</v>
      </c>
      <c r="M8781" s="33">
        <v>1</v>
      </c>
      <c r="N8781" s="33">
        <v>317315.03</v>
      </c>
      <c r="O8781" s="33">
        <v>1458.7</v>
      </c>
      <c r="P8781" s="33">
        <v>2778</v>
      </c>
    </row>
    <row r="8782" spans="1:16">
      <c r="A8782" s="27" t="s">
        <v>1252</v>
      </c>
      <c r="B8782" s="31">
        <v>202604</v>
      </c>
      <c r="C8782" s="27" t="s">
        <v>145</v>
      </c>
      <c r="D8782" s="27" t="s">
        <v>211</v>
      </c>
      <c r="E8782" s="27" t="s">
        <v>36</v>
      </c>
      <c r="F8782" s="27" t="s">
        <v>257</v>
      </c>
      <c r="G8782" s="33">
        <v>331506.78</v>
      </c>
      <c r="H8782" s="33">
        <v>331506.78</v>
      </c>
      <c r="I8782" s="33">
        <v>7985</v>
      </c>
      <c r="J8782" s="33">
        <v>707</v>
      </c>
      <c r="K8782" s="33">
        <v>9400</v>
      </c>
      <c r="L8782" s="33">
        <v>1</v>
      </c>
      <c r="M8782" s="33">
        <v>1</v>
      </c>
      <c r="N8782" s="33">
        <v>373749.65</v>
      </c>
      <c r="O8782" s="33">
        <v>1970.7</v>
      </c>
      <c r="P8782" s="33">
        <v>3374</v>
      </c>
    </row>
    <row r="8783" spans="1:16">
      <c r="A8783" s="27" t="s">
        <v>1252</v>
      </c>
      <c r="B8783" s="31">
        <v>202605</v>
      </c>
      <c r="C8783" s="27" t="s">
        <v>145</v>
      </c>
      <c r="D8783" s="27" t="s">
        <v>211</v>
      </c>
      <c r="E8783" s="27" t="s">
        <v>36</v>
      </c>
      <c r="F8783" s="27" t="s">
        <v>257</v>
      </c>
      <c r="G8783" s="33">
        <v>331325.83</v>
      </c>
      <c r="H8783" s="33">
        <v>331325.83</v>
      </c>
      <c r="I8783" s="33">
        <v>8630</v>
      </c>
      <c r="J8783" s="33">
        <v>656</v>
      </c>
      <c r="K8783" s="33">
        <v>9400</v>
      </c>
      <c r="L8783" s="33">
        <v>1</v>
      </c>
      <c r="M8783" s="33">
        <v>1</v>
      </c>
      <c r="N8783" s="33">
        <v>409725.76</v>
      </c>
      <c r="O8783" s="33">
        <v>1691.1</v>
      </c>
      <c r="P8783" s="33">
        <v>3526</v>
      </c>
    </row>
    <row r="8784" spans="1:16">
      <c r="A8784" s="27" t="s">
        <v>1252</v>
      </c>
      <c r="B8784" s="31">
        <v>202606</v>
      </c>
      <c r="C8784" s="27" t="s">
        <v>145</v>
      </c>
      <c r="D8784" s="27" t="s">
        <v>211</v>
      </c>
      <c r="E8784" s="27" t="s">
        <v>36</v>
      </c>
      <c r="F8784" s="27" t="s">
        <v>257</v>
      </c>
      <c r="G8784" s="33">
        <v>347197.12</v>
      </c>
      <c r="H8784" s="33">
        <v>347197.12</v>
      </c>
      <c r="I8784" s="33">
        <v>8427</v>
      </c>
      <c r="J8784" s="33">
        <v>524</v>
      </c>
      <c r="K8784" s="33">
        <v>9400</v>
      </c>
      <c r="L8784" s="33">
        <v>1</v>
      </c>
      <c r="M8784" s="33">
        <v>1</v>
      </c>
      <c r="N8784" s="33">
        <v>400648.33</v>
      </c>
      <c r="O8784" s="33">
        <v>2052.8</v>
      </c>
      <c r="P8784" s="33">
        <v>3605</v>
      </c>
    </row>
    <row r="8785" spans="1:16">
      <c r="A8785" s="27" t="s">
        <v>1252</v>
      </c>
      <c r="B8785" s="31">
        <v>202607</v>
      </c>
      <c r="C8785" s="27" t="s">
        <v>145</v>
      </c>
      <c r="D8785" s="27" t="s">
        <v>211</v>
      </c>
      <c r="E8785" s="27" t="s">
        <v>36</v>
      </c>
      <c r="F8785" s="27" t="s">
        <v>257</v>
      </c>
      <c r="G8785" s="33">
        <v>292128.65</v>
      </c>
      <c r="H8785" s="33">
        <v>292128.65</v>
      </c>
      <c r="I8785" s="33">
        <v>7192</v>
      </c>
      <c r="J8785" s="33">
        <v>562</v>
      </c>
      <c r="K8785" s="33">
        <v>9400</v>
      </c>
      <c r="L8785" s="33">
        <v>1</v>
      </c>
      <c r="M8785" s="33">
        <v>1</v>
      </c>
      <c r="N8785" s="33">
        <v>356549.55</v>
      </c>
      <c r="O8785" s="33">
        <v>1567.4</v>
      </c>
      <c r="P8785" s="33">
        <v>3016</v>
      </c>
    </row>
    <row r="8786" spans="1:16">
      <c r="A8786" s="27" t="s">
        <v>1254</v>
      </c>
      <c r="B8786" s="31">
        <v>202408</v>
      </c>
      <c r="C8786" s="27" t="s">
        <v>145</v>
      </c>
      <c r="D8786" s="27" t="s">
        <v>211</v>
      </c>
      <c r="E8786" s="27" t="s">
        <v>36</v>
      </c>
      <c r="F8786" s="27" t="s">
        <v>257</v>
      </c>
      <c r="G8786" s="33">
        <v>298250.81</v>
      </c>
      <c r="H8786" s="33">
        <v>298250.81</v>
      </c>
      <c r="I8786" s="33">
        <v>7768</v>
      </c>
      <c r="J8786" s="33">
        <v>534</v>
      </c>
      <c r="K8786" s="33">
        <v>10000</v>
      </c>
      <c r="L8786" s="33">
        <v>1</v>
      </c>
      <c r="M8786" s="33">
        <v>1</v>
      </c>
      <c r="N8786" s="33">
        <v>311681.74</v>
      </c>
      <c r="O8786" s="33">
        <v>1582.7</v>
      </c>
      <c r="P8786" s="33">
        <v>3059</v>
      </c>
    </row>
    <row r="8787" spans="1:16">
      <c r="A8787" s="27" t="s">
        <v>1254</v>
      </c>
      <c r="B8787" s="31">
        <v>202409</v>
      </c>
      <c r="C8787" s="27" t="s">
        <v>145</v>
      </c>
      <c r="D8787" s="27" t="s">
        <v>211</v>
      </c>
      <c r="E8787" s="27" t="s">
        <v>36</v>
      </c>
      <c r="F8787" s="27" t="s">
        <v>257</v>
      </c>
      <c r="G8787" s="33">
        <v>271528.97</v>
      </c>
      <c r="H8787" s="33">
        <v>271528.97</v>
      </c>
      <c r="I8787" s="33">
        <v>7402</v>
      </c>
      <c r="J8787" s="33">
        <v>594</v>
      </c>
      <c r="K8787" s="33">
        <v>10000</v>
      </c>
      <c r="L8787" s="33">
        <v>1</v>
      </c>
      <c r="M8787" s="33">
        <v>1</v>
      </c>
      <c r="N8787" s="33">
        <v>299962.78</v>
      </c>
      <c r="O8787" s="33">
        <v>1662.6</v>
      </c>
      <c r="P8787" s="33">
        <v>2991</v>
      </c>
    </row>
    <row r="8788" spans="1:16">
      <c r="A8788" s="27" t="s">
        <v>1254</v>
      </c>
      <c r="B8788" s="31">
        <v>202410</v>
      </c>
      <c r="C8788" s="27" t="s">
        <v>145</v>
      </c>
      <c r="D8788" s="27" t="s">
        <v>211</v>
      </c>
      <c r="E8788" s="27" t="s">
        <v>36</v>
      </c>
      <c r="F8788" s="27" t="s">
        <v>257</v>
      </c>
      <c r="G8788" s="33">
        <v>338769.1</v>
      </c>
      <c r="H8788" s="33">
        <v>338769.1</v>
      </c>
      <c r="I8788" s="33">
        <v>8935</v>
      </c>
      <c r="J8788" s="33">
        <v>692</v>
      </c>
      <c r="K8788" s="33">
        <v>10000</v>
      </c>
      <c r="L8788" s="33">
        <v>1</v>
      </c>
      <c r="M8788" s="33">
        <v>1</v>
      </c>
      <c r="N8788" s="33">
        <v>329785.05</v>
      </c>
      <c r="O8788" s="33">
        <v>1862.5</v>
      </c>
      <c r="P8788" s="33">
        <v>3543</v>
      </c>
    </row>
    <row r="8789" spans="1:16">
      <c r="A8789" s="27" t="s">
        <v>1254</v>
      </c>
      <c r="B8789" s="31">
        <v>202411</v>
      </c>
      <c r="C8789" s="27" t="s">
        <v>145</v>
      </c>
      <c r="D8789" s="27" t="s">
        <v>211</v>
      </c>
      <c r="E8789" s="27" t="s">
        <v>36</v>
      </c>
      <c r="F8789" s="27" t="s">
        <v>257</v>
      </c>
      <c r="G8789" s="33">
        <v>489086.03</v>
      </c>
      <c r="H8789" s="33">
        <v>489086.03</v>
      </c>
      <c r="I8789" s="33">
        <v>12077</v>
      </c>
      <c r="J8789" s="33">
        <v>912</v>
      </c>
      <c r="K8789" s="33">
        <v>10000</v>
      </c>
      <c r="L8789" s="33">
        <v>1</v>
      </c>
      <c r="M8789" s="33">
        <v>1</v>
      </c>
      <c r="N8789" s="33">
        <v>398354.43</v>
      </c>
      <c r="O8789" s="33">
        <v>2670.9</v>
      </c>
      <c r="P8789" s="33">
        <v>4988</v>
      </c>
    </row>
    <row r="8790" spans="1:16">
      <c r="A8790" s="27" t="s">
        <v>1254</v>
      </c>
      <c r="B8790" s="31">
        <v>202412</v>
      </c>
      <c r="C8790" s="27" t="s">
        <v>145</v>
      </c>
      <c r="D8790" s="27" t="s">
        <v>211</v>
      </c>
      <c r="E8790" s="27" t="s">
        <v>36</v>
      </c>
      <c r="F8790" s="27" t="s">
        <v>257</v>
      </c>
      <c r="G8790" s="33">
        <v>465152.56</v>
      </c>
      <c r="H8790" s="33">
        <v>465152.56</v>
      </c>
      <c r="I8790" s="33">
        <v>12093</v>
      </c>
      <c r="J8790" s="33">
        <v>901</v>
      </c>
      <c r="K8790" s="33">
        <v>10000</v>
      </c>
      <c r="L8790" s="33">
        <v>1</v>
      </c>
      <c r="M8790" s="33">
        <v>1</v>
      </c>
      <c r="N8790" s="33">
        <v>457710.15</v>
      </c>
      <c r="O8790" s="33">
        <v>2689.2</v>
      </c>
      <c r="P8790" s="33">
        <v>5052</v>
      </c>
    </row>
    <row r="8791" spans="1:16">
      <c r="A8791" s="27" t="s">
        <v>1254</v>
      </c>
      <c r="B8791" s="31">
        <v>202501</v>
      </c>
      <c r="C8791" s="27" t="s">
        <v>145</v>
      </c>
      <c r="D8791" s="27" t="s">
        <v>211</v>
      </c>
      <c r="E8791" s="27" t="s">
        <v>36</v>
      </c>
      <c r="F8791" s="27" t="s">
        <v>257</v>
      </c>
      <c r="G8791" s="33">
        <v>273651.38</v>
      </c>
      <c r="H8791" s="33">
        <v>273651.38</v>
      </c>
      <c r="I8791" s="33">
        <v>6611</v>
      </c>
      <c r="J8791" s="33">
        <v>481</v>
      </c>
      <c r="K8791" s="33">
        <v>10000</v>
      </c>
      <c r="L8791" s="33">
        <v>1</v>
      </c>
      <c r="M8791" s="33">
        <v>1</v>
      </c>
      <c r="N8791" s="33">
        <v>232856.8</v>
      </c>
      <c r="O8791" s="33">
        <v>1417.8</v>
      </c>
      <c r="P8791" s="33">
        <v>2714</v>
      </c>
    </row>
    <row r="8792" spans="1:16">
      <c r="A8792" s="27" t="s">
        <v>1254</v>
      </c>
      <c r="B8792" s="31">
        <v>202502</v>
      </c>
      <c r="C8792" s="27" t="s">
        <v>145</v>
      </c>
      <c r="D8792" s="27" t="s">
        <v>211</v>
      </c>
      <c r="E8792" s="27" t="s">
        <v>36</v>
      </c>
      <c r="F8792" s="27" t="s">
        <v>257</v>
      </c>
      <c r="G8792" s="33">
        <v>275301.89</v>
      </c>
      <c r="H8792" s="33">
        <v>275301.89</v>
      </c>
      <c r="I8792" s="33">
        <v>7081</v>
      </c>
      <c r="J8792" s="33">
        <v>592</v>
      </c>
      <c r="K8792" s="33">
        <v>10000</v>
      </c>
      <c r="L8792" s="33">
        <v>1</v>
      </c>
      <c r="M8792" s="33">
        <v>1</v>
      </c>
      <c r="N8792" s="33">
        <v>240127.76</v>
      </c>
      <c r="O8792" s="33">
        <v>1639.4</v>
      </c>
      <c r="P8792" s="33">
        <v>2799</v>
      </c>
    </row>
    <row r="8793" spans="1:16">
      <c r="A8793" s="27" t="s">
        <v>1254</v>
      </c>
      <c r="B8793" s="31">
        <v>202503</v>
      </c>
      <c r="C8793" s="27" t="s">
        <v>145</v>
      </c>
      <c r="D8793" s="27" t="s">
        <v>211</v>
      </c>
      <c r="E8793" s="27" t="s">
        <v>36</v>
      </c>
      <c r="F8793" s="27" t="s">
        <v>257</v>
      </c>
      <c r="G8793" s="33">
        <v>327554.34</v>
      </c>
      <c r="H8793" s="33">
        <v>327554.34</v>
      </c>
      <c r="I8793" s="33">
        <v>7749</v>
      </c>
      <c r="J8793" s="33">
        <v>464</v>
      </c>
      <c r="K8793" s="33">
        <v>10000</v>
      </c>
      <c r="L8793" s="33">
        <v>1</v>
      </c>
      <c r="M8793" s="33">
        <v>1</v>
      </c>
      <c r="N8793" s="33">
        <v>299538.54</v>
      </c>
      <c r="O8793" s="33">
        <v>1844.7</v>
      </c>
      <c r="P8793" s="33">
        <v>3090</v>
      </c>
    </row>
    <row r="8794" spans="1:16">
      <c r="A8794" s="27" t="s">
        <v>1254</v>
      </c>
      <c r="B8794" s="31">
        <v>202504</v>
      </c>
      <c r="C8794" s="27" t="s">
        <v>145</v>
      </c>
      <c r="D8794" s="27" t="s">
        <v>211</v>
      </c>
      <c r="E8794" s="27" t="s">
        <v>36</v>
      </c>
      <c r="F8794" s="27" t="s">
        <v>257</v>
      </c>
      <c r="G8794" s="33">
        <v>409353.31</v>
      </c>
      <c r="H8794" s="33">
        <v>409353.31</v>
      </c>
      <c r="I8794" s="33">
        <v>10073</v>
      </c>
      <c r="J8794" s="33">
        <v>801</v>
      </c>
      <c r="K8794" s="33">
        <v>10000</v>
      </c>
      <c r="L8794" s="33">
        <v>1</v>
      </c>
      <c r="M8794" s="33">
        <v>1</v>
      </c>
      <c r="N8794" s="33">
        <v>352811.61</v>
      </c>
      <c r="O8794" s="33">
        <v>2345.1</v>
      </c>
      <c r="P8794" s="33">
        <v>4154</v>
      </c>
    </row>
    <row r="8795" spans="1:16">
      <c r="A8795" s="27" t="s">
        <v>1254</v>
      </c>
      <c r="B8795" s="31">
        <v>202505</v>
      </c>
      <c r="C8795" s="27" t="s">
        <v>145</v>
      </c>
      <c r="D8795" s="27" t="s">
        <v>211</v>
      </c>
      <c r="E8795" s="27" t="s">
        <v>36</v>
      </c>
      <c r="F8795" s="27" t="s">
        <v>257</v>
      </c>
      <c r="G8795" s="33">
        <v>437725.35</v>
      </c>
      <c r="H8795" s="33">
        <v>437725.35</v>
      </c>
      <c r="I8795" s="33">
        <v>10893</v>
      </c>
      <c r="J8795" s="33">
        <v>739</v>
      </c>
      <c r="K8795" s="33">
        <v>10000</v>
      </c>
      <c r="L8795" s="33">
        <v>1</v>
      </c>
      <c r="M8795" s="33">
        <v>1</v>
      </c>
      <c r="N8795" s="33">
        <v>386772.28</v>
      </c>
      <c r="O8795" s="33">
        <v>2406.5</v>
      </c>
      <c r="P8795" s="33">
        <v>4676</v>
      </c>
    </row>
    <row r="8796" spans="1:16">
      <c r="A8796" s="27" t="s">
        <v>1254</v>
      </c>
      <c r="B8796" s="31">
        <v>202506</v>
      </c>
      <c r="C8796" s="27" t="s">
        <v>145</v>
      </c>
      <c r="D8796" s="27" t="s">
        <v>211</v>
      </c>
      <c r="E8796" s="27" t="s">
        <v>36</v>
      </c>
      <c r="F8796" s="27" t="s">
        <v>257</v>
      </c>
      <c r="G8796" s="33">
        <v>433177.12</v>
      </c>
      <c r="H8796" s="33">
        <v>433177.12</v>
      </c>
      <c r="I8796" s="33">
        <v>11245</v>
      </c>
      <c r="J8796" s="33">
        <v>839</v>
      </c>
      <c r="K8796" s="33">
        <v>10000</v>
      </c>
      <c r="L8796" s="33">
        <v>1</v>
      </c>
      <c r="M8796" s="33">
        <v>1</v>
      </c>
      <c r="N8796" s="33">
        <v>378203.38</v>
      </c>
      <c r="O8796" s="33">
        <v>2591.4</v>
      </c>
      <c r="P8796" s="33">
        <v>4762</v>
      </c>
    </row>
    <row r="8797" spans="1:16">
      <c r="A8797" s="27" t="s">
        <v>1254</v>
      </c>
      <c r="B8797" s="31">
        <v>202507</v>
      </c>
      <c r="C8797" s="27" t="s">
        <v>145</v>
      </c>
      <c r="D8797" s="27" t="s">
        <v>211</v>
      </c>
      <c r="E8797" s="27" t="s">
        <v>36</v>
      </c>
      <c r="F8797" s="27" t="s">
        <v>257</v>
      </c>
      <c r="G8797" s="33">
        <v>358746.61</v>
      </c>
      <c r="H8797" s="33">
        <v>358746.61</v>
      </c>
      <c r="I8797" s="33">
        <v>8895</v>
      </c>
      <c r="J8797" s="33">
        <v>668</v>
      </c>
      <c r="K8797" s="33">
        <v>10000</v>
      </c>
      <c r="L8797" s="33">
        <v>1</v>
      </c>
      <c r="M8797" s="33">
        <v>1</v>
      </c>
      <c r="N8797" s="33">
        <v>336575.08</v>
      </c>
      <c r="O8797" s="33">
        <v>2237.9</v>
      </c>
      <c r="P8797" s="33">
        <v>3735</v>
      </c>
    </row>
    <row r="8798" spans="1:16">
      <c r="A8798" s="27" t="s">
        <v>1254</v>
      </c>
      <c r="B8798" s="31">
        <v>202508</v>
      </c>
      <c r="C8798" s="27" t="s">
        <v>145</v>
      </c>
      <c r="D8798" s="27" t="s">
        <v>211</v>
      </c>
      <c r="E8798" s="27" t="s">
        <v>36</v>
      </c>
      <c r="F8798" s="27" t="s">
        <v>257</v>
      </c>
      <c r="G8798" s="33">
        <v>378793.24</v>
      </c>
      <c r="H8798" s="33">
        <v>378793.24</v>
      </c>
      <c r="I8798" s="33">
        <v>9677</v>
      </c>
      <c r="J8798" s="33">
        <v>797</v>
      </c>
      <c r="K8798" s="33">
        <v>10000</v>
      </c>
      <c r="L8798" s="33">
        <v>1</v>
      </c>
      <c r="M8798" s="33">
        <v>1</v>
      </c>
      <c r="N8798" s="33">
        <v>324460.69</v>
      </c>
      <c r="O8798" s="33">
        <v>2072.7</v>
      </c>
      <c r="P8798" s="33">
        <v>3851</v>
      </c>
    </row>
    <row r="8799" spans="1:16">
      <c r="A8799" s="27" t="s">
        <v>1254</v>
      </c>
      <c r="B8799" s="31">
        <v>202509</v>
      </c>
      <c r="C8799" s="27" t="s">
        <v>145</v>
      </c>
      <c r="D8799" s="27" t="s">
        <v>211</v>
      </c>
      <c r="E8799" s="27" t="s">
        <v>36</v>
      </c>
      <c r="F8799" s="27" t="s">
        <v>257</v>
      </c>
      <c r="G8799" s="33">
        <v>376037.72</v>
      </c>
      <c r="H8799" s="33">
        <v>376037.72</v>
      </c>
      <c r="I8799" s="33">
        <v>9315</v>
      </c>
      <c r="J8799" s="33">
        <v>773</v>
      </c>
      <c r="K8799" s="33">
        <v>10000</v>
      </c>
      <c r="L8799" s="33">
        <v>1</v>
      </c>
      <c r="M8799" s="33">
        <v>1</v>
      </c>
      <c r="N8799" s="33">
        <v>312261.25</v>
      </c>
      <c r="O8799" s="33">
        <v>1903.2</v>
      </c>
      <c r="P8799" s="33">
        <v>3862</v>
      </c>
    </row>
    <row r="8800" spans="1:16">
      <c r="A8800" s="27" t="s">
        <v>1254</v>
      </c>
      <c r="B8800" s="31">
        <v>202510</v>
      </c>
      <c r="C8800" s="27" t="s">
        <v>145</v>
      </c>
      <c r="D8800" s="27" t="s">
        <v>211</v>
      </c>
      <c r="E8800" s="27" t="s">
        <v>36</v>
      </c>
      <c r="F8800" s="27" t="s">
        <v>257</v>
      </c>
      <c r="G8800" s="33">
        <v>406618.82</v>
      </c>
      <c r="H8800" s="33">
        <v>406618.82</v>
      </c>
      <c r="I8800" s="33">
        <v>9869</v>
      </c>
      <c r="J8800" s="33">
        <v>812</v>
      </c>
      <c r="K8800" s="33">
        <v>10000</v>
      </c>
      <c r="L8800" s="33">
        <v>1</v>
      </c>
      <c r="M8800" s="33">
        <v>1</v>
      </c>
      <c r="N8800" s="33">
        <v>343306.24</v>
      </c>
      <c r="O8800" s="33">
        <v>2361.1</v>
      </c>
      <c r="P8800" s="33">
        <v>4173</v>
      </c>
    </row>
    <row r="8801" spans="1:16">
      <c r="A8801" s="27" t="s">
        <v>1254</v>
      </c>
      <c r="B8801" s="31">
        <v>202511</v>
      </c>
      <c r="C8801" s="27" t="s">
        <v>145</v>
      </c>
      <c r="D8801" s="27" t="s">
        <v>211</v>
      </c>
      <c r="E8801" s="27" t="s">
        <v>36</v>
      </c>
      <c r="F8801" s="27" t="s">
        <v>257</v>
      </c>
      <c r="G8801" s="33">
        <v>492279.04</v>
      </c>
      <c r="H8801" s="33">
        <v>492279.04</v>
      </c>
      <c r="I8801" s="33">
        <v>13157</v>
      </c>
      <c r="J8801" s="33">
        <v>1074</v>
      </c>
      <c r="K8801" s="33">
        <v>10000</v>
      </c>
      <c r="L8801" s="33">
        <v>1</v>
      </c>
      <c r="M8801" s="33">
        <v>1</v>
      </c>
      <c r="N8801" s="33">
        <v>414686.97</v>
      </c>
      <c r="O8801" s="33">
        <v>2557.9</v>
      </c>
      <c r="P8801" s="33">
        <v>5244</v>
      </c>
    </row>
    <row r="8802" spans="1:16">
      <c r="A8802" s="27" t="s">
        <v>1254</v>
      </c>
      <c r="B8802" s="31">
        <v>202512</v>
      </c>
      <c r="C8802" s="27" t="s">
        <v>145</v>
      </c>
      <c r="D8802" s="27" t="s">
        <v>211</v>
      </c>
      <c r="E8802" s="27" t="s">
        <v>36</v>
      </c>
      <c r="F8802" s="27" t="s">
        <v>257</v>
      </c>
      <c r="G8802" s="33">
        <v>507945.36</v>
      </c>
      <c r="H8802" s="33">
        <v>507945.36</v>
      </c>
      <c r="I8802" s="33">
        <v>13142</v>
      </c>
      <c r="J8802" s="33">
        <v>1088</v>
      </c>
      <c r="K8802" s="33">
        <v>10000</v>
      </c>
      <c r="L8802" s="33">
        <v>1</v>
      </c>
      <c r="M8802" s="33">
        <v>1</v>
      </c>
      <c r="N8802" s="33">
        <v>476476.27</v>
      </c>
      <c r="O8802" s="33">
        <v>2978</v>
      </c>
      <c r="P8802" s="33">
        <v>5446</v>
      </c>
    </row>
    <row r="8803" spans="1:16">
      <c r="A8803" s="27" t="s">
        <v>1254</v>
      </c>
      <c r="B8803" s="31">
        <v>202601</v>
      </c>
      <c r="C8803" s="27" t="s">
        <v>145</v>
      </c>
      <c r="D8803" s="27" t="s">
        <v>211</v>
      </c>
      <c r="E8803" s="27" t="s">
        <v>36</v>
      </c>
      <c r="F8803" s="27" t="s">
        <v>257</v>
      </c>
      <c r="G8803" s="33">
        <v>267938.61</v>
      </c>
      <c r="H8803" s="33">
        <v>267938.61</v>
      </c>
      <c r="I8803" s="33">
        <v>7401</v>
      </c>
      <c r="J8803" s="33">
        <v>618</v>
      </c>
      <c r="K8803" s="33">
        <v>10000</v>
      </c>
      <c r="L8803" s="33">
        <v>1</v>
      </c>
      <c r="M8803" s="33">
        <v>1</v>
      </c>
      <c r="N8803" s="33">
        <v>242403.93</v>
      </c>
      <c r="O8803" s="33">
        <v>1600.9</v>
      </c>
      <c r="P8803" s="33">
        <v>2848</v>
      </c>
    </row>
    <row r="8804" spans="1:16">
      <c r="A8804" s="27" t="s">
        <v>1254</v>
      </c>
      <c r="B8804" s="31">
        <v>202602</v>
      </c>
      <c r="C8804" s="27" t="s">
        <v>145</v>
      </c>
      <c r="D8804" s="27" t="s">
        <v>211</v>
      </c>
      <c r="E8804" s="27" t="s">
        <v>36</v>
      </c>
      <c r="F8804" s="27" t="s">
        <v>257</v>
      </c>
      <c r="G8804" s="33">
        <v>289437.59</v>
      </c>
      <c r="H8804" s="33">
        <v>289437.59</v>
      </c>
      <c r="I8804" s="33">
        <v>6929</v>
      </c>
      <c r="J8804" s="33">
        <v>552</v>
      </c>
      <c r="K8804" s="33">
        <v>10000</v>
      </c>
      <c r="L8804" s="33">
        <v>1</v>
      </c>
      <c r="M8804" s="33">
        <v>1</v>
      </c>
      <c r="N8804" s="33">
        <v>249973</v>
      </c>
      <c r="O8804" s="33">
        <v>1639.4</v>
      </c>
      <c r="P8804" s="33">
        <v>2959</v>
      </c>
    </row>
    <row r="8805" spans="1:16">
      <c r="A8805" s="27" t="s">
        <v>1254</v>
      </c>
      <c r="B8805" s="31">
        <v>202603</v>
      </c>
      <c r="C8805" s="27" t="s">
        <v>145</v>
      </c>
      <c r="D8805" s="27" t="s">
        <v>211</v>
      </c>
      <c r="E8805" s="27" t="s">
        <v>36</v>
      </c>
      <c r="F8805" s="27" t="s">
        <v>257</v>
      </c>
      <c r="G8805" s="33">
        <v>305220.18</v>
      </c>
      <c r="H8805" s="33">
        <v>305220.18</v>
      </c>
      <c r="I8805" s="33">
        <v>7372</v>
      </c>
      <c r="J8805" s="33">
        <v>541</v>
      </c>
      <c r="K8805" s="33">
        <v>10000</v>
      </c>
      <c r="L8805" s="33">
        <v>1</v>
      </c>
      <c r="M8805" s="33">
        <v>1</v>
      </c>
      <c r="N8805" s="33">
        <v>311819.62</v>
      </c>
      <c r="O8805" s="33">
        <v>1775.1</v>
      </c>
      <c r="P8805" s="33">
        <v>3150</v>
      </c>
    </row>
    <row r="8806" spans="1:16">
      <c r="A8806" s="27" t="s">
        <v>1254</v>
      </c>
      <c r="B8806" s="31">
        <v>202604</v>
      </c>
      <c r="C8806" s="27" t="s">
        <v>145</v>
      </c>
      <c r="D8806" s="27" t="s">
        <v>211</v>
      </c>
      <c r="E8806" s="27" t="s">
        <v>36</v>
      </c>
      <c r="F8806" s="27" t="s">
        <v>257</v>
      </c>
      <c r="G8806" s="33">
        <v>427374.38</v>
      </c>
      <c r="H8806" s="33">
        <v>427374.38</v>
      </c>
      <c r="I8806" s="33">
        <v>11138</v>
      </c>
      <c r="J8806" s="33">
        <v>857</v>
      </c>
      <c r="K8806" s="33">
        <v>10000</v>
      </c>
      <c r="L8806" s="33">
        <v>1</v>
      </c>
      <c r="M8806" s="33">
        <v>1</v>
      </c>
      <c r="N8806" s="33">
        <v>367276.88</v>
      </c>
      <c r="O8806" s="33">
        <v>2264.1</v>
      </c>
      <c r="P8806" s="33">
        <v>4398</v>
      </c>
    </row>
    <row r="8807" spans="1:16">
      <c r="A8807" s="27" t="s">
        <v>1254</v>
      </c>
      <c r="B8807" s="31">
        <v>202605</v>
      </c>
      <c r="C8807" s="27" t="s">
        <v>145</v>
      </c>
      <c r="D8807" s="27" t="s">
        <v>211</v>
      </c>
      <c r="E8807" s="27" t="s">
        <v>36</v>
      </c>
      <c r="F8807" s="27" t="s">
        <v>257</v>
      </c>
      <c r="G8807" s="33">
        <v>435339.35</v>
      </c>
      <c r="H8807" s="33">
        <v>435339.35</v>
      </c>
      <c r="I8807" s="33">
        <v>10853</v>
      </c>
      <c r="J8807" s="33">
        <v>855</v>
      </c>
      <c r="K8807" s="33">
        <v>10000</v>
      </c>
      <c r="L8807" s="33">
        <v>1</v>
      </c>
      <c r="M8807" s="33">
        <v>1</v>
      </c>
      <c r="N8807" s="33">
        <v>402629.95</v>
      </c>
      <c r="O8807" s="33">
        <v>2517.4</v>
      </c>
      <c r="P8807" s="33">
        <v>4625</v>
      </c>
    </row>
    <row r="8808" spans="1:16">
      <c r="A8808" s="27" t="s">
        <v>1254</v>
      </c>
      <c r="B8808" s="31">
        <v>202606</v>
      </c>
      <c r="C8808" s="27" t="s">
        <v>145</v>
      </c>
      <c r="D8808" s="27" t="s">
        <v>211</v>
      </c>
      <c r="E8808" s="27" t="s">
        <v>36</v>
      </c>
      <c r="F8808" s="27" t="s">
        <v>257</v>
      </c>
      <c r="G8808" s="33">
        <v>424214.62</v>
      </c>
      <c r="H8808" s="33">
        <v>424214.62</v>
      </c>
      <c r="I8808" s="33">
        <v>9943</v>
      </c>
      <c r="J8808" s="33">
        <v>717</v>
      </c>
      <c r="K8808" s="33">
        <v>10000</v>
      </c>
      <c r="L8808" s="33">
        <v>1</v>
      </c>
      <c r="M8808" s="33">
        <v>1</v>
      </c>
      <c r="N8808" s="33">
        <v>393709.72</v>
      </c>
      <c r="O8808" s="33">
        <v>2579</v>
      </c>
      <c r="P8808" s="33">
        <v>4221</v>
      </c>
    </row>
    <row r="8809" spans="1:16">
      <c r="A8809" s="27" t="s">
        <v>1254</v>
      </c>
      <c r="B8809" s="31">
        <v>202607</v>
      </c>
      <c r="C8809" s="27" t="s">
        <v>145</v>
      </c>
      <c r="D8809" s="27" t="s">
        <v>211</v>
      </c>
      <c r="E8809" s="27" t="s">
        <v>36</v>
      </c>
      <c r="F8809" s="27" t="s">
        <v>257</v>
      </c>
      <c r="G8809" s="33">
        <v>399748.93</v>
      </c>
      <c r="H8809" s="33">
        <v>399748.93</v>
      </c>
      <c r="I8809" s="33">
        <v>10589</v>
      </c>
      <c r="J8809" s="33">
        <v>829</v>
      </c>
      <c r="K8809" s="33">
        <v>10000</v>
      </c>
      <c r="L8809" s="33">
        <v>1</v>
      </c>
      <c r="M8809" s="33">
        <v>1</v>
      </c>
      <c r="N8809" s="33">
        <v>350374.66</v>
      </c>
      <c r="O8809" s="33">
        <v>2527.5</v>
      </c>
      <c r="P8809" s="33">
        <v>4341</v>
      </c>
    </row>
    <row r="8810" spans="1:16">
      <c r="A8810" s="27" t="s">
        <v>1257</v>
      </c>
      <c r="B8810" s="31">
        <v>202408</v>
      </c>
      <c r="C8810" s="27" t="s">
        <v>145</v>
      </c>
      <c r="D8810" s="27" t="s">
        <v>211</v>
      </c>
      <c r="E8810" s="27" t="s">
        <v>36</v>
      </c>
      <c r="F8810" s="27" t="s">
        <v>257</v>
      </c>
      <c r="G8810" s="33">
        <v>220795.34</v>
      </c>
      <c r="H8810" s="33">
        <v>220795.34</v>
      </c>
      <c r="I8810" s="33">
        <v>5974</v>
      </c>
      <c r="J8810" s="33">
        <v>510</v>
      </c>
      <c r="K8810" s="33">
        <v>7600</v>
      </c>
      <c r="L8810" s="33">
        <v>1</v>
      </c>
      <c r="M8810" s="33">
        <v>1</v>
      </c>
      <c r="N8810" s="33">
        <v>254052.95</v>
      </c>
      <c r="O8810" s="33">
        <v>1258.8</v>
      </c>
      <c r="P8810" s="33">
        <v>2461</v>
      </c>
    </row>
    <row r="8811" spans="1:16">
      <c r="A8811" s="27" t="s">
        <v>1257</v>
      </c>
      <c r="B8811" s="31">
        <v>202409</v>
      </c>
      <c r="C8811" s="27" t="s">
        <v>145</v>
      </c>
      <c r="D8811" s="27" t="s">
        <v>211</v>
      </c>
      <c r="E8811" s="27" t="s">
        <v>36</v>
      </c>
      <c r="F8811" s="27" t="s">
        <v>257</v>
      </c>
      <c r="G8811" s="33">
        <v>230899.58</v>
      </c>
      <c r="H8811" s="33">
        <v>230899.58</v>
      </c>
      <c r="I8811" s="33">
        <v>5538</v>
      </c>
      <c r="J8811" s="33">
        <v>422</v>
      </c>
      <c r="K8811" s="33">
        <v>7600</v>
      </c>
      <c r="L8811" s="33">
        <v>1</v>
      </c>
      <c r="M8811" s="33">
        <v>1</v>
      </c>
      <c r="N8811" s="33">
        <v>244500.78</v>
      </c>
      <c r="O8811" s="33">
        <v>1342.9</v>
      </c>
      <c r="P8811" s="33">
        <v>2414</v>
      </c>
    </row>
    <row r="8812" spans="1:16">
      <c r="A8812" s="27" t="s">
        <v>1257</v>
      </c>
      <c r="B8812" s="31">
        <v>202410</v>
      </c>
      <c r="C8812" s="27" t="s">
        <v>145</v>
      </c>
      <c r="D8812" s="27" t="s">
        <v>211</v>
      </c>
      <c r="E8812" s="27" t="s">
        <v>36</v>
      </c>
      <c r="F8812" s="27" t="s">
        <v>257</v>
      </c>
      <c r="G8812" s="33">
        <v>211568.25</v>
      </c>
      <c r="H8812" s="33">
        <v>211568.25</v>
      </c>
      <c r="I8812" s="33">
        <v>5162</v>
      </c>
      <c r="J8812" s="33">
        <v>365</v>
      </c>
      <c r="K8812" s="33">
        <v>7600</v>
      </c>
      <c r="L8812" s="33">
        <v>1</v>
      </c>
      <c r="M8812" s="33">
        <v>1</v>
      </c>
      <c r="N8812" s="33">
        <v>268809.03</v>
      </c>
      <c r="O8812" s="33">
        <v>1204.9</v>
      </c>
      <c r="P8812" s="33">
        <v>2108</v>
      </c>
    </row>
    <row r="8813" spans="1:16">
      <c r="A8813" s="27" t="s">
        <v>1257</v>
      </c>
      <c r="B8813" s="31">
        <v>202411</v>
      </c>
      <c r="C8813" s="27" t="s">
        <v>145</v>
      </c>
      <c r="D8813" s="27" t="s">
        <v>211</v>
      </c>
      <c r="E8813" s="27" t="s">
        <v>36</v>
      </c>
      <c r="F8813" s="27" t="s">
        <v>257</v>
      </c>
      <c r="G8813" s="33">
        <v>271218.2</v>
      </c>
      <c r="H8813" s="33">
        <v>271218.2</v>
      </c>
      <c r="I8813" s="33">
        <v>6925</v>
      </c>
      <c r="J8813" s="33">
        <v>549</v>
      </c>
      <c r="K8813" s="33">
        <v>7600</v>
      </c>
      <c r="L8813" s="33">
        <v>1</v>
      </c>
      <c r="M8813" s="33">
        <v>1</v>
      </c>
      <c r="N8813" s="33">
        <v>324700.19</v>
      </c>
      <c r="O8813" s="33">
        <v>1566.9</v>
      </c>
      <c r="P8813" s="33">
        <v>2818</v>
      </c>
    </row>
    <row r="8814" spans="1:16">
      <c r="A8814" s="27" t="s">
        <v>1257</v>
      </c>
      <c r="B8814" s="31">
        <v>202412</v>
      </c>
      <c r="C8814" s="27" t="s">
        <v>145</v>
      </c>
      <c r="D8814" s="27" t="s">
        <v>211</v>
      </c>
      <c r="E8814" s="27" t="s">
        <v>36</v>
      </c>
      <c r="F8814" s="27" t="s">
        <v>257</v>
      </c>
      <c r="G8814" s="33">
        <v>302463.85</v>
      </c>
      <c r="H8814" s="33">
        <v>302463.85</v>
      </c>
      <c r="I8814" s="33">
        <v>7396</v>
      </c>
      <c r="J8814" s="33">
        <v>528</v>
      </c>
      <c r="K8814" s="33">
        <v>7600</v>
      </c>
      <c r="L8814" s="33">
        <v>1</v>
      </c>
      <c r="M8814" s="33">
        <v>1</v>
      </c>
      <c r="N8814" s="33">
        <v>373081.25</v>
      </c>
      <c r="O8814" s="33">
        <v>1822.7</v>
      </c>
      <c r="P8814" s="33">
        <v>3154</v>
      </c>
    </row>
    <row r="8815" spans="1:16">
      <c r="A8815" s="27" t="s">
        <v>1257</v>
      </c>
      <c r="B8815" s="31">
        <v>202501</v>
      </c>
      <c r="C8815" s="27" t="s">
        <v>145</v>
      </c>
      <c r="D8815" s="27" t="s">
        <v>211</v>
      </c>
      <c r="E8815" s="27" t="s">
        <v>36</v>
      </c>
      <c r="F8815" s="27" t="s">
        <v>257</v>
      </c>
      <c r="G8815" s="33">
        <v>161564.85</v>
      </c>
      <c r="H8815" s="33">
        <v>161564.85</v>
      </c>
      <c r="I8815" s="33">
        <v>4074</v>
      </c>
      <c r="J8815" s="33">
        <v>273</v>
      </c>
      <c r="K8815" s="33">
        <v>7600</v>
      </c>
      <c r="L8815" s="33">
        <v>1</v>
      </c>
      <c r="M8815" s="33">
        <v>1</v>
      </c>
      <c r="N8815" s="33">
        <v>189802.45</v>
      </c>
      <c r="O8815" s="33">
        <v>908.2</v>
      </c>
      <c r="P8815" s="33">
        <v>1707</v>
      </c>
    </row>
    <row r="8816" spans="1:16">
      <c r="A8816" s="27" t="s">
        <v>1257</v>
      </c>
      <c r="B8816" s="31">
        <v>202502</v>
      </c>
      <c r="C8816" s="27" t="s">
        <v>145</v>
      </c>
      <c r="D8816" s="27" t="s">
        <v>211</v>
      </c>
      <c r="E8816" s="27" t="s">
        <v>36</v>
      </c>
      <c r="F8816" s="27" t="s">
        <v>257</v>
      </c>
      <c r="G8816" s="33">
        <v>170456.44</v>
      </c>
      <c r="H8816" s="33">
        <v>170456.44</v>
      </c>
      <c r="I8816" s="33">
        <v>4505</v>
      </c>
      <c r="J8816" s="33">
        <v>378</v>
      </c>
      <c r="K8816" s="33">
        <v>7600</v>
      </c>
      <c r="L8816" s="33">
        <v>1</v>
      </c>
      <c r="M8816" s="33">
        <v>1</v>
      </c>
      <c r="N8816" s="33">
        <v>195729.04</v>
      </c>
      <c r="O8816" s="33">
        <v>934.5</v>
      </c>
      <c r="P8816" s="33">
        <v>1832</v>
      </c>
    </row>
    <row r="8817" spans="1:16">
      <c r="A8817" s="27" t="s">
        <v>1257</v>
      </c>
      <c r="B8817" s="31">
        <v>202503</v>
      </c>
      <c r="C8817" s="27" t="s">
        <v>145</v>
      </c>
      <c r="D8817" s="27" t="s">
        <v>211</v>
      </c>
      <c r="E8817" s="27" t="s">
        <v>36</v>
      </c>
      <c r="F8817" s="27" t="s">
        <v>257</v>
      </c>
      <c r="G8817" s="33">
        <v>187773.12</v>
      </c>
      <c r="H8817" s="33">
        <v>187773.12</v>
      </c>
      <c r="I8817" s="33">
        <v>5311</v>
      </c>
      <c r="J8817" s="33">
        <v>336</v>
      </c>
      <c r="K8817" s="33">
        <v>7600</v>
      </c>
      <c r="L8817" s="33">
        <v>1</v>
      </c>
      <c r="M8817" s="33">
        <v>1</v>
      </c>
      <c r="N8817" s="33">
        <v>244154.98</v>
      </c>
      <c r="O8817" s="33">
        <v>1163.3</v>
      </c>
      <c r="P8817" s="33">
        <v>2157</v>
      </c>
    </row>
    <row r="8818" spans="1:16">
      <c r="A8818" s="27" t="s">
        <v>1257</v>
      </c>
      <c r="B8818" s="31">
        <v>202504</v>
      </c>
      <c r="C8818" s="27" t="s">
        <v>145</v>
      </c>
      <c r="D8818" s="27" t="s">
        <v>211</v>
      </c>
      <c r="E8818" s="27" t="s">
        <v>36</v>
      </c>
      <c r="F8818" s="27" t="s">
        <v>257</v>
      </c>
      <c r="G8818" s="33">
        <v>246593.65</v>
      </c>
      <c r="H8818" s="33">
        <v>246593.65</v>
      </c>
      <c r="I8818" s="33">
        <v>6065</v>
      </c>
      <c r="J8818" s="33">
        <v>458</v>
      </c>
      <c r="K8818" s="33">
        <v>7600</v>
      </c>
      <c r="L8818" s="33">
        <v>1</v>
      </c>
      <c r="M8818" s="33">
        <v>1</v>
      </c>
      <c r="N8818" s="33">
        <v>287578.06</v>
      </c>
      <c r="O8818" s="33">
        <v>1511.3</v>
      </c>
      <c r="P8818" s="33">
        <v>2535</v>
      </c>
    </row>
    <row r="8819" spans="1:16">
      <c r="A8819" s="27" t="s">
        <v>1257</v>
      </c>
      <c r="B8819" s="31">
        <v>202505</v>
      </c>
      <c r="C8819" s="27" t="s">
        <v>145</v>
      </c>
      <c r="D8819" s="27" t="s">
        <v>211</v>
      </c>
      <c r="E8819" s="27" t="s">
        <v>36</v>
      </c>
      <c r="F8819" s="27" t="s">
        <v>257</v>
      </c>
      <c r="G8819" s="33">
        <v>276555.06</v>
      </c>
      <c r="H8819" s="33">
        <v>276555.06</v>
      </c>
      <c r="I8819" s="33">
        <v>7174</v>
      </c>
      <c r="J8819" s="33">
        <v>603</v>
      </c>
      <c r="K8819" s="33">
        <v>7600</v>
      </c>
      <c r="L8819" s="33">
        <v>1</v>
      </c>
      <c r="M8819" s="33">
        <v>1</v>
      </c>
      <c r="N8819" s="33">
        <v>315259.53</v>
      </c>
      <c r="O8819" s="33">
        <v>1602</v>
      </c>
      <c r="P8819" s="33">
        <v>2956</v>
      </c>
    </row>
    <row r="8820" spans="1:16">
      <c r="A8820" s="27" t="s">
        <v>1257</v>
      </c>
      <c r="B8820" s="31">
        <v>202506</v>
      </c>
      <c r="C8820" s="27" t="s">
        <v>145</v>
      </c>
      <c r="D8820" s="27" t="s">
        <v>211</v>
      </c>
      <c r="E8820" s="27" t="s">
        <v>36</v>
      </c>
      <c r="F8820" s="27" t="s">
        <v>257</v>
      </c>
      <c r="G8820" s="33">
        <v>245438.01</v>
      </c>
      <c r="H8820" s="33">
        <v>245438.01</v>
      </c>
      <c r="I8820" s="33">
        <v>6391</v>
      </c>
      <c r="J8820" s="33">
        <v>530</v>
      </c>
      <c r="K8820" s="33">
        <v>7600</v>
      </c>
      <c r="L8820" s="33">
        <v>1</v>
      </c>
      <c r="M8820" s="33">
        <v>1</v>
      </c>
      <c r="N8820" s="33">
        <v>308274.99</v>
      </c>
      <c r="O8820" s="33">
        <v>1409.2</v>
      </c>
      <c r="P8820" s="33">
        <v>2623</v>
      </c>
    </row>
    <row r="8821" spans="1:16">
      <c r="A8821" s="27" t="s">
        <v>1257</v>
      </c>
      <c r="B8821" s="31">
        <v>202507</v>
      </c>
      <c r="C8821" s="27" t="s">
        <v>145</v>
      </c>
      <c r="D8821" s="27" t="s">
        <v>211</v>
      </c>
      <c r="E8821" s="27" t="s">
        <v>36</v>
      </c>
      <c r="F8821" s="27" t="s">
        <v>257</v>
      </c>
      <c r="G8821" s="33">
        <v>235269.21</v>
      </c>
      <c r="H8821" s="33">
        <v>235269.21</v>
      </c>
      <c r="I8821" s="33">
        <v>6196</v>
      </c>
      <c r="J8821" s="33">
        <v>488</v>
      </c>
      <c r="K8821" s="33">
        <v>7600</v>
      </c>
      <c r="L8821" s="33">
        <v>1</v>
      </c>
      <c r="M8821" s="33">
        <v>1</v>
      </c>
      <c r="N8821" s="33">
        <v>274343.61</v>
      </c>
      <c r="O8821" s="33">
        <v>1440.7</v>
      </c>
      <c r="P8821" s="33">
        <v>2485</v>
      </c>
    </row>
    <row r="8822" spans="1:16">
      <c r="A8822" s="27" t="s">
        <v>1257</v>
      </c>
      <c r="B8822" s="31">
        <v>202508</v>
      </c>
      <c r="C8822" s="27" t="s">
        <v>145</v>
      </c>
      <c r="D8822" s="27" t="s">
        <v>211</v>
      </c>
      <c r="E8822" s="27" t="s">
        <v>36</v>
      </c>
      <c r="F8822" s="27" t="s">
        <v>257</v>
      </c>
      <c r="G8822" s="33">
        <v>220054.32</v>
      </c>
      <c r="H8822" s="33">
        <v>220054.32</v>
      </c>
      <c r="I8822" s="33">
        <v>5614</v>
      </c>
      <c r="J8822" s="33">
        <v>467</v>
      </c>
      <c r="K8822" s="33">
        <v>7600</v>
      </c>
      <c r="L8822" s="33">
        <v>1</v>
      </c>
      <c r="M8822" s="33">
        <v>1</v>
      </c>
      <c r="N8822" s="33">
        <v>264469.13</v>
      </c>
      <c r="O8822" s="33">
        <v>1201</v>
      </c>
      <c r="P8822" s="33">
        <v>2368</v>
      </c>
    </row>
    <row r="8823" spans="1:16">
      <c r="A8823" s="27" t="s">
        <v>1257</v>
      </c>
      <c r="B8823" s="31">
        <v>202509</v>
      </c>
      <c r="C8823" s="27" t="s">
        <v>145</v>
      </c>
      <c r="D8823" s="27" t="s">
        <v>211</v>
      </c>
      <c r="E8823" s="27" t="s">
        <v>36</v>
      </c>
      <c r="F8823" s="27" t="s">
        <v>257</v>
      </c>
      <c r="G8823" s="33">
        <v>239248.41</v>
      </c>
      <c r="H8823" s="33">
        <v>239248.41</v>
      </c>
      <c r="I8823" s="33">
        <v>5846</v>
      </c>
      <c r="J8823" s="33">
        <v>458</v>
      </c>
      <c r="K8823" s="33">
        <v>7600</v>
      </c>
      <c r="L8823" s="33">
        <v>1</v>
      </c>
      <c r="M8823" s="33">
        <v>1</v>
      </c>
      <c r="N8823" s="33">
        <v>254525.32</v>
      </c>
      <c r="O8823" s="33">
        <v>1249.1</v>
      </c>
      <c r="P8823" s="33">
        <v>2469</v>
      </c>
    </row>
    <row r="8824" spans="1:16">
      <c r="A8824" s="27" t="s">
        <v>1257</v>
      </c>
      <c r="B8824" s="31">
        <v>202510</v>
      </c>
      <c r="C8824" s="27" t="s">
        <v>145</v>
      </c>
      <c r="D8824" s="27" t="s">
        <v>211</v>
      </c>
      <c r="E8824" s="27" t="s">
        <v>36</v>
      </c>
      <c r="F8824" s="27" t="s">
        <v>257</v>
      </c>
      <c r="G8824" s="33">
        <v>230867.48</v>
      </c>
      <c r="H8824" s="33">
        <v>230867.48</v>
      </c>
      <c r="I8824" s="33">
        <v>5622</v>
      </c>
      <c r="J8824" s="33">
        <v>343</v>
      </c>
      <c r="K8824" s="33">
        <v>7600</v>
      </c>
      <c r="L8824" s="33">
        <v>1</v>
      </c>
      <c r="M8824" s="33">
        <v>1</v>
      </c>
      <c r="N8824" s="33">
        <v>279830.2</v>
      </c>
      <c r="O8824" s="33">
        <v>1242.4</v>
      </c>
      <c r="P8824" s="33">
        <v>2333</v>
      </c>
    </row>
    <row r="8825" spans="1:16">
      <c r="A8825" s="27" t="s">
        <v>1257</v>
      </c>
      <c r="B8825" s="31">
        <v>202511</v>
      </c>
      <c r="C8825" s="27" t="s">
        <v>145</v>
      </c>
      <c r="D8825" s="27" t="s">
        <v>211</v>
      </c>
      <c r="E8825" s="27" t="s">
        <v>36</v>
      </c>
      <c r="F8825" s="27" t="s">
        <v>257</v>
      </c>
      <c r="G8825" s="33">
        <v>294425</v>
      </c>
      <c r="H8825" s="33">
        <v>294425</v>
      </c>
      <c r="I8825" s="33">
        <v>7536</v>
      </c>
      <c r="J8825" s="33">
        <v>652</v>
      </c>
      <c r="K8825" s="33">
        <v>7600</v>
      </c>
      <c r="L8825" s="33">
        <v>1</v>
      </c>
      <c r="M8825" s="33">
        <v>1</v>
      </c>
      <c r="N8825" s="33">
        <v>338012.9</v>
      </c>
      <c r="O8825" s="33">
        <v>1724.8</v>
      </c>
      <c r="P8825" s="33">
        <v>3060</v>
      </c>
    </row>
    <row r="8826" spans="1:16">
      <c r="A8826" s="27" t="s">
        <v>1257</v>
      </c>
      <c r="B8826" s="31">
        <v>202512</v>
      </c>
      <c r="C8826" s="27" t="s">
        <v>145</v>
      </c>
      <c r="D8826" s="27" t="s">
        <v>211</v>
      </c>
      <c r="E8826" s="27" t="s">
        <v>36</v>
      </c>
      <c r="F8826" s="27" t="s">
        <v>257</v>
      </c>
      <c r="G8826" s="33">
        <v>317587</v>
      </c>
      <c r="H8826" s="33">
        <v>317587</v>
      </c>
      <c r="I8826" s="33">
        <v>8490</v>
      </c>
      <c r="J8826" s="33">
        <v>702</v>
      </c>
      <c r="K8826" s="33">
        <v>7600</v>
      </c>
      <c r="L8826" s="33">
        <v>1</v>
      </c>
      <c r="M8826" s="33">
        <v>1</v>
      </c>
      <c r="N8826" s="33">
        <v>388377.59</v>
      </c>
      <c r="O8826" s="33">
        <v>1777.9</v>
      </c>
      <c r="P8826" s="33">
        <v>3373</v>
      </c>
    </row>
    <row r="8827" spans="1:16">
      <c r="A8827" s="27" t="s">
        <v>1257</v>
      </c>
      <c r="B8827" s="31">
        <v>202601</v>
      </c>
      <c r="C8827" s="27" t="s">
        <v>145</v>
      </c>
      <c r="D8827" s="27" t="s">
        <v>211</v>
      </c>
      <c r="E8827" s="27" t="s">
        <v>36</v>
      </c>
      <c r="F8827" s="27" t="s">
        <v>257</v>
      </c>
      <c r="G8827" s="33">
        <v>173135.3</v>
      </c>
      <c r="H8827" s="33">
        <v>173135.3</v>
      </c>
      <c r="I8827" s="33">
        <v>4578</v>
      </c>
      <c r="J8827" s="33">
        <v>389</v>
      </c>
      <c r="K8827" s="33">
        <v>7600</v>
      </c>
      <c r="L8827" s="33">
        <v>1</v>
      </c>
      <c r="M8827" s="33">
        <v>1</v>
      </c>
      <c r="N8827" s="33">
        <v>197584.35</v>
      </c>
      <c r="O8827" s="33">
        <v>994.2</v>
      </c>
      <c r="P8827" s="33">
        <v>1824</v>
      </c>
    </row>
    <row r="8828" spans="1:16">
      <c r="A8828" s="27" t="s">
        <v>1257</v>
      </c>
      <c r="B8828" s="31">
        <v>202602</v>
      </c>
      <c r="C8828" s="27" t="s">
        <v>145</v>
      </c>
      <c r="D8828" s="27" t="s">
        <v>211</v>
      </c>
      <c r="E8828" s="27" t="s">
        <v>36</v>
      </c>
      <c r="F8828" s="27" t="s">
        <v>257</v>
      </c>
      <c r="G8828" s="33">
        <v>164901.09</v>
      </c>
      <c r="H8828" s="33">
        <v>164901.09</v>
      </c>
      <c r="I8828" s="33">
        <v>3838</v>
      </c>
      <c r="J8828" s="33">
        <v>275</v>
      </c>
      <c r="K8828" s="33">
        <v>7600</v>
      </c>
      <c r="L8828" s="33">
        <v>1</v>
      </c>
      <c r="M8828" s="33">
        <v>1</v>
      </c>
      <c r="N8828" s="33">
        <v>203753.93</v>
      </c>
      <c r="O8828" s="33">
        <v>1031.6</v>
      </c>
      <c r="P8828" s="33">
        <v>1688</v>
      </c>
    </row>
    <row r="8829" spans="1:16">
      <c r="A8829" s="27" t="s">
        <v>1257</v>
      </c>
      <c r="B8829" s="31">
        <v>202603</v>
      </c>
      <c r="C8829" s="27" t="s">
        <v>145</v>
      </c>
      <c r="D8829" s="27" t="s">
        <v>211</v>
      </c>
      <c r="E8829" s="27" t="s">
        <v>36</v>
      </c>
      <c r="F8829" s="27" t="s">
        <v>257</v>
      </c>
      <c r="G8829" s="33">
        <v>238239.32</v>
      </c>
      <c r="H8829" s="33">
        <v>238239.32</v>
      </c>
      <c r="I8829" s="33">
        <v>5866</v>
      </c>
      <c r="J8829" s="33">
        <v>454</v>
      </c>
      <c r="K8829" s="33">
        <v>7600</v>
      </c>
      <c r="L8829" s="33">
        <v>1</v>
      </c>
      <c r="M8829" s="33">
        <v>1</v>
      </c>
      <c r="N8829" s="33">
        <v>254165.34</v>
      </c>
      <c r="O8829" s="33">
        <v>1321.2</v>
      </c>
      <c r="P8829" s="33">
        <v>2350</v>
      </c>
    </row>
    <row r="8830" spans="1:16">
      <c r="A8830" s="27" t="s">
        <v>1257</v>
      </c>
      <c r="B8830" s="31">
        <v>202604</v>
      </c>
      <c r="C8830" s="27" t="s">
        <v>145</v>
      </c>
      <c r="D8830" s="27" t="s">
        <v>211</v>
      </c>
      <c r="E8830" s="27" t="s">
        <v>36</v>
      </c>
      <c r="F8830" s="27" t="s">
        <v>257</v>
      </c>
      <c r="G8830" s="33">
        <v>250059.1</v>
      </c>
      <c r="H8830" s="33">
        <v>250059.1</v>
      </c>
      <c r="I8830" s="33">
        <v>6230</v>
      </c>
      <c r="J8830" s="33">
        <v>502</v>
      </c>
      <c r="K8830" s="33">
        <v>7600</v>
      </c>
      <c r="L8830" s="33">
        <v>1</v>
      </c>
      <c r="M8830" s="33">
        <v>1</v>
      </c>
      <c r="N8830" s="33">
        <v>299368.76</v>
      </c>
      <c r="O8830" s="33">
        <v>1423.7</v>
      </c>
      <c r="P8830" s="33">
        <v>2536</v>
      </c>
    </row>
    <row r="8831" spans="1:16">
      <c r="A8831" s="27" t="s">
        <v>1257</v>
      </c>
      <c r="B8831" s="31">
        <v>202605</v>
      </c>
      <c r="C8831" s="27" t="s">
        <v>145</v>
      </c>
      <c r="D8831" s="27" t="s">
        <v>211</v>
      </c>
      <c r="E8831" s="27" t="s">
        <v>36</v>
      </c>
      <c r="F8831" s="27" t="s">
        <v>257</v>
      </c>
      <c r="G8831" s="33">
        <v>299222.22</v>
      </c>
      <c r="H8831" s="33">
        <v>299222.22</v>
      </c>
      <c r="I8831" s="33">
        <v>7935</v>
      </c>
      <c r="J8831" s="33">
        <v>652</v>
      </c>
      <c r="K8831" s="33">
        <v>7600</v>
      </c>
      <c r="L8831" s="33">
        <v>1</v>
      </c>
      <c r="M8831" s="33">
        <v>1</v>
      </c>
      <c r="N8831" s="33">
        <v>328185.17</v>
      </c>
      <c r="O8831" s="33">
        <v>1639.9</v>
      </c>
      <c r="P8831" s="33">
        <v>3209</v>
      </c>
    </row>
    <row r="8832" spans="1:16">
      <c r="A8832" s="27" t="s">
        <v>1257</v>
      </c>
      <c r="B8832" s="31">
        <v>202606</v>
      </c>
      <c r="C8832" s="27" t="s">
        <v>145</v>
      </c>
      <c r="D8832" s="27" t="s">
        <v>211</v>
      </c>
      <c r="E8832" s="27" t="s">
        <v>36</v>
      </c>
      <c r="F8832" s="27" t="s">
        <v>257</v>
      </c>
      <c r="G8832" s="33">
        <v>270314.85</v>
      </c>
      <c r="H8832" s="33">
        <v>270314.85</v>
      </c>
      <c r="I8832" s="33">
        <v>7157</v>
      </c>
      <c r="J8832" s="33">
        <v>583</v>
      </c>
      <c r="K8832" s="33">
        <v>7600</v>
      </c>
      <c r="L8832" s="33">
        <v>1</v>
      </c>
      <c r="M8832" s="33">
        <v>1</v>
      </c>
      <c r="N8832" s="33">
        <v>320914.26</v>
      </c>
      <c r="O8832" s="33">
        <v>1690.3</v>
      </c>
      <c r="P8832" s="33">
        <v>2825</v>
      </c>
    </row>
    <row r="8833" spans="1:16">
      <c r="A8833" s="27" t="s">
        <v>1257</v>
      </c>
      <c r="B8833" s="31">
        <v>202607</v>
      </c>
      <c r="C8833" s="27" t="s">
        <v>145</v>
      </c>
      <c r="D8833" s="27" t="s">
        <v>211</v>
      </c>
      <c r="E8833" s="27" t="s">
        <v>36</v>
      </c>
      <c r="F8833" s="27" t="s">
        <v>257</v>
      </c>
      <c r="G8833" s="33">
        <v>253792.76</v>
      </c>
      <c r="H8833" s="33">
        <v>253792.76</v>
      </c>
      <c r="I8833" s="33">
        <v>6354</v>
      </c>
      <c r="J8833" s="33">
        <v>471</v>
      </c>
      <c r="K8833" s="33">
        <v>7600</v>
      </c>
      <c r="L8833" s="33">
        <v>1</v>
      </c>
      <c r="M8833" s="33">
        <v>1</v>
      </c>
      <c r="N8833" s="33">
        <v>285591.7</v>
      </c>
      <c r="O8833" s="33">
        <v>1303.1</v>
      </c>
      <c r="P8833" s="33">
        <v>2576</v>
      </c>
    </row>
    <row r="8834" spans="1:16">
      <c r="A8834" s="27" t="s">
        <v>1259</v>
      </c>
      <c r="B8834" s="31">
        <v>202502</v>
      </c>
      <c r="C8834" s="27" t="s">
        <v>147</v>
      </c>
      <c r="D8834" s="27" t="s">
        <v>211</v>
      </c>
      <c r="E8834" s="27" t="s">
        <v>32</v>
      </c>
      <c r="F8834" s="27" t="s">
        <v>257</v>
      </c>
      <c r="G8834" s="33">
        <v>101517.08</v>
      </c>
      <c r="H8834" s="33">
        <v>0</v>
      </c>
      <c r="I8834" s="33">
        <v>2496</v>
      </c>
      <c r="J8834" s="33">
        <v>210</v>
      </c>
      <c r="K8834" s="33">
        <v>7500</v>
      </c>
      <c r="L8834" s="33">
        <v>1</v>
      </c>
      <c r="M8834" s="33">
        <v>0</v>
      </c>
      <c r="N8834" s="33">
        <v>151843.03</v>
      </c>
      <c r="O8834" s="33">
        <v>565.5</v>
      </c>
      <c r="P8834" s="33">
        <v>1009</v>
      </c>
    </row>
    <row r="8835" spans="1:16">
      <c r="A8835" s="27" t="s">
        <v>1259</v>
      </c>
      <c r="B8835" s="31">
        <v>202503</v>
      </c>
      <c r="C8835" s="27" t="s">
        <v>147</v>
      </c>
      <c r="D8835" s="27" t="s">
        <v>211</v>
      </c>
      <c r="E8835" s="27" t="s">
        <v>32</v>
      </c>
      <c r="F8835" s="27" t="s">
        <v>257</v>
      </c>
      <c r="G8835" s="33">
        <v>128260.83</v>
      </c>
      <c r="H8835" s="33">
        <v>0</v>
      </c>
      <c r="I8835" s="33">
        <v>3275</v>
      </c>
      <c r="J8835" s="33">
        <v>256</v>
      </c>
      <c r="K8835" s="33">
        <v>7500</v>
      </c>
      <c r="L8835" s="33">
        <v>1</v>
      </c>
      <c r="M8835" s="33">
        <v>0</v>
      </c>
      <c r="N8835" s="33">
        <v>189058.68</v>
      </c>
      <c r="O8835" s="33">
        <v>678.8</v>
      </c>
      <c r="P8835" s="33">
        <v>1333</v>
      </c>
    </row>
    <row r="8836" spans="1:16">
      <c r="A8836" s="27" t="s">
        <v>1259</v>
      </c>
      <c r="B8836" s="31">
        <v>202504</v>
      </c>
      <c r="C8836" s="27" t="s">
        <v>147</v>
      </c>
      <c r="D8836" s="27" t="s">
        <v>211</v>
      </c>
      <c r="E8836" s="27" t="s">
        <v>32</v>
      </c>
      <c r="F8836" s="27" t="s">
        <v>257</v>
      </c>
      <c r="G8836" s="33">
        <v>176123.12</v>
      </c>
      <c r="H8836" s="33">
        <v>0</v>
      </c>
      <c r="I8836" s="33">
        <v>4060</v>
      </c>
      <c r="J8836" s="33">
        <v>337</v>
      </c>
      <c r="K8836" s="33">
        <v>7500</v>
      </c>
      <c r="L8836" s="33">
        <v>1</v>
      </c>
      <c r="M8836" s="33">
        <v>0</v>
      </c>
      <c r="N8836" s="33">
        <v>222268.64</v>
      </c>
      <c r="O8836" s="33">
        <v>1032.9</v>
      </c>
      <c r="P8836" s="33">
        <v>1680</v>
      </c>
    </row>
    <row r="8837" spans="1:16">
      <c r="A8837" s="27" t="s">
        <v>1259</v>
      </c>
      <c r="B8837" s="31">
        <v>202505</v>
      </c>
      <c r="C8837" s="27" t="s">
        <v>147</v>
      </c>
      <c r="D8837" s="27" t="s">
        <v>211</v>
      </c>
      <c r="E8837" s="27" t="s">
        <v>32</v>
      </c>
      <c r="F8837" s="27" t="s">
        <v>257</v>
      </c>
      <c r="G8837" s="33">
        <v>169336.87</v>
      </c>
      <c r="H8837" s="33">
        <v>0</v>
      </c>
      <c r="I8837" s="33">
        <v>4848</v>
      </c>
      <c r="J8837" s="33">
        <v>372</v>
      </c>
      <c r="K8837" s="33">
        <v>7500</v>
      </c>
      <c r="L8837" s="33">
        <v>1</v>
      </c>
      <c r="M8837" s="33">
        <v>0</v>
      </c>
      <c r="N8837" s="33">
        <v>243210.37</v>
      </c>
      <c r="O8837" s="33">
        <v>1117.8</v>
      </c>
      <c r="P8837" s="33">
        <v>1861</v>
      </c>
    </row>
    <row r="8838" spans="1:16">
      <c r="A8838" s="27" t="s">
        <v>1259</v>
      </c>
      <c r="B8838" s="31">
        <v>202506</v>
      </c>
      <c r="C8838" s="27" t="s">
        <v>147</v>
      </c>
      <c r="D8838" s="27" t="s">
        <v>211</v>
      </c>
      <c r="E8838" s="27" t="s">
        <v>32</v>
      </c>
      <c r="F8838" s="27" t="s">
        <v>257</v>
      </c>
      <c r="G8838" s="33">
        <v>194527.31</v>
      </c>
      <c r="H8838" s="33">
        <v>0</v>
      </c>
      <c r="I8838" s="33">
        <v>5256</v>
      </c>
      <c r="J8838" s="33">
        <v>471</v>
      </c>
      <c r="K8838" s="33">
        <v>7500</v>
      </c>
      <c r="L8838" s="33">
        <v>1</v>
      </c>
      <c r="M8838" s="33">
        <v>0</v>
      </c>
      <c r="N8838" s="33">
        <v>237379.7</v>
      </c>
      <c r="O8838" s="33">
        <v>974.3</v>
      </c>
      <c r="P8838" s="33">
        <v>2123</v>
      </c>
    </row>
    <row r="8839" spans="1:16">
      <c r="A8839" s="27" t="s">
        <v>1259</v>
      </c>
      <c r="B8839" s="31">
        <v>202507</v>
      </c>
      <c r="C8839" s="27" t="s">
        <v>147</v>
      </c>
      <c r="D8839" s="27" t="s">
        <v>211</v>
      </c>
      <c r="E8839" s="27" t="s">
        <v>32</v>
      </c>
      <c r="F8839" s="27" t="s">
        <v>257</v>
      </c>
      <c r="G8839" s="33">
        <v>174012.87</v>
      </c>
      <c r="H8839" s="33">
        <v>0</v>
      </c>
      <c r="I8839" s="33">
        <v>4455</v>
      </c>
      <c r="J8839" s="33">
        <v>284</v>
      </c>
      <c r="K8839" s="33">
        <v>7500</v>
      </c>
      <c r="L8839" s="33">
        <v>1</v>
      </c>
      <c r="M8839" s="33">
        <v>0</v>
      </c>
      <c r="N8839" s="33">
        <v>210858.72</v>
      </c>
      <c r="O8839" s="33">
        <v>896.8</v>
      </c>
      <c r="P8839" s="33">
        <v>1750</v>
      </c>
    </row>
    <row r="8840" spans="1:16">
      <c r="A8840" s="27" t="s">
        <v>1259</v>
      </c>
      <c r="B8840" s="31">
        <v>202508</v>
      </c>
      <c r="C8840" s="27" t="s">
        <v>147</v>
      </c>
      <c r="D8840" s="27" t="s">
        <v>211</v>
      </c>
      <c r="E8840" s="27" t="s">
        <v>32</v>
      </c>
      <c r="F8840" s="27" t="s">
        <v>257</v>
      </c>
      <c r="G8840" s="33">
        <v>183118</v>
      </c>
      <c r="H8840" s="33">
        <v>0</v>
      </c>
      <c r="I8840" s="33">
        <v>4976</v>
      </c>
      <c r="J8840" s="33">
        <v>376</v>
      </c>
      <c r="K8840" s="33">
        <v>7500</v>
      </c>
      <c r="L8840" s="33">
        <v>1</v>
      </c>
      <c r="M8840" s="33">
        <v>0</v>
      </c>
      <c r="N8840" s="33">
        <v>202891.15</v>
      </c>
      <c r="O8840" s="33">
        <v>1102.3</v>
      </c>
      <c r="P8840" s="33">
        <v>2052</v>
      </c>
    </row>
    <row r="8841" spans="1:16">
      <c r="A8841" s="27" t="s">
        <v>1259</v>
      </c>
      <c r="B8841" s="31">
        <v>202509</v>
      </c>
      <c r="C8841" s="27" t="s">
        <v>147</v>
      </c>
      <c r="D8841" s="27" t="s">
        <v>211</v>
      </c>
      <c r="E8841" s="27" t="s">
        <v>32</v>
      </c>
      <c r="F8841" s="27" t="s">
        <v>257</v>
      </c>
      <c r="G8841" s="33">
        <v>187582.04</v>
      </c>
      <c r="H8841" s="33">
        <v>0</v>
      </c>
      <c r="I8841" s="33">
        <v>4635</v>
      </c>
      <c r="J8841" s="33">
        <v>419</v>
      </c>
      <c r="K8841" s="33">
        <v>7500</v>
      </c>
      <c r="L8841" s="33">
        <v>1</v>
      </c>
      <c r="M8841" s="33">
        <v>0</v>
      </c>
      <c r="N8841" s="33">
        <v>194899.41</v>
      </c>
      <c r="O8841" s="33">
        <v>986.8</v>
      </c>
      <c r="P8841" s="33">
        <v>1906</v>
      </c>
    </row>
    <row r="8842" spans="1:16">
      <c r="A8842" s="27" t="s">
        <v>1259</v>
      </c>
      <c r="B8842" s="31">
        <v>202510</v>
      </c>
      <c r="C8842" s="27" t="s">
        <v>147</v>
      </c>
      <c r="D8842" s="27" t="s">
        <v>211</v>
      </c>
      <c r="E8842" s="27" t="s">
        <v>32</v>
      </c>
      <c r="F8842" s="27" t="s">
        <v>257</v>
      </c>
      <c r="G8842" s="33">
        <v>236586.86</v>
      </c>
      <c r="H8842" s="33">
        <v>0</v>
      </c>
      <c r="I8842" s="33">
        <v>5971</v>
      </c>
      <c r="J8842" s="33">
        <v>461</v>
      </c>
      <c r="K8842" s="33">
        <v>7500</v>
      </c>
      <c r="L8842" s="33">
        <v>1</v>
      </c>
      <c r="M8842" s="33">
        <v>0</v>
      </c>
      <c r="N8842" s="33">
        <v>213877.72</v>
      </c>
      <c r="O8842" s="33">
        <v>1471.3</v>
      </c>
      <c r="P8842" s="33">
        <v>2384</v>
      </c>
    </row>
    <row r="8843" spans="1:16">
      <c r="A8843" s="27" t="s">
        <v>1259</v>
      </c>
      <c r="B8843" s="31">
        <v>202511</v>
      </c>
      <c r="C8843" s="27" t="s">
        <v>147</v>
      </c>
      <c r="D8843" s="27" t="s">
        <v>211</v>
      </c>
      <c r="E8843" s="27" t="s">
        <v>32</v>
      </c>
      <c r="F8843" s="27" t="s">
        <v>257</v>
      </c>
      <c r="G8843" s="33">
        <v>249150.47</v>
      </c>
      <c r="H8843" s="33">
        <v>0</v>
      </c>
      <c r="I8843" s="33">
        <v>6717</v>
      </c>
      <c r="J8843" s="33">
        <v>495</v>
      </c>
      <c r="K8843" s="33">
        <v>7500</v>
      </c>
      <c r="L8843" s="33">
        <v>1</v>
      </c>
      <c r="M8843" s="33">
        <v>0</v>
      </c>
      <c r="N8843" s="33">
        <v>257866.94</v>
      </c>
      <c r="O8843" s="33">
        <v>1455.5</v>
      </c>
      <c r="P8843" s="33">
        <v>2623</v>
      </c>
    </row>
    <row r="8844" spans="1:16">
      <c r="A8844" s="27" t="s">
        <v>1259</v>
      </c>
      <c r="B8844" s="31">
        <v>202512</v>
      </c>
      <c r="C8844" s="27" t="s">
        <v>147</v>
      </c>
      <c r="D8844" s="27" t="s">
        <v>211</v>
      </c>
      <c r="E8844" s="27" t="s">
        <v>32</v>
      </c>
      <c r="F8844" s="27" t="s">
        <v>257</v>
      </c>
      <c r="G8844" s="33">
        <v>317020.56</v>
      </c>
      <c r="H8844" s="33">
        <v>0</v>
      </c>
      <c r="I8844" s="33">
        <v>8022</v>
      </c>
      <c r="J8844" s="33">
        <v>522</v>
      </c>
      <c r="K8844" s="33">
        <v>7500</v>
      </c>
      <c r="L8844" s="33">
        <v>1</v>
      </c>
      <c r="M8844" s="33">
        <v>0</v>
      </c>
      <c r="N8844" s="33">
        <v>295738.57</v>
      </c>
      <c r="O8844" s="33">
        <v>1813.1</v>
      </c>
      <c r="P8844" s="33">
        <v>3303</v>
      </c>
    </row>
    <row r="8845" spans="1:16">
      <c r="A8845" s="27" t="s">
        <v>1259</v>
      </c>
      <c r="B8845" s="31">
        <v>202601</v>
      </c>
      <c r="C8845" s="27" t="s">
        <v>147</v>
      </c>
      <c r="D8845" s="27" t="s">
        <v>211</v>
      </c>
      <c r="E8845" s="27" t="s">
        <v>32</v>
      </c>
      <c r="F8845" s="27" t="s">
        <v>257</v>
      </c>
      <c r="G8845" s="33">
        <v>158368.48</v>
      </c>
      <c r="H8845" s="33">
        <v>0</v>
      </c>
      <c r="I8845" s="33">
        <v>3987</v>
      </c>
      <c r="J8845" s="33">
        <v>304</v>
      </c>
      <c r="K8845" s="33">
        <v>7500</v>
      </c>
      <c r="L8845" s="33">
        <v>1</v>
      </c>
      <c r="M8845" s="33">
        <v>0</v>
      </c>
      <c r="N8845" s="33">
        <v>150175.04</v>
      </c>
      <c r="O8845" s="33">
        <v>973.5</v>
      </c>
      <c r="P8845" s="33">
        <v>1689</v>
      </c>
    </row>
    <row r="8846" spans="1:16">
      <c r="A8846" s="27" t="s">
        <v>1259</v>
      </c>
      <c r="B8846" s="31">
        <v>202602</v>
      </c>
      <c r="C8846" s="27" t="s">
        <v>147</v>
      </c>
      <c r="D8846" s="27" t="s">
        <v>211</v>
      </c>
      <c r="E8846" s="27" t="s">
        <v>32</v>
      </c>
      <c r="F8846" s="27" t="s">
        <v>257</v>
      </c>
      <c r="G8846" s="33">
        <v>166712.56</v>
      </c>
      <c r="H8846" s="33">
        <v>0</v>
      </c>
      <c r="I8846" s="33">
        <v>4501</v>
      </c>
      <c r="J8846" s="33">
        <v>309</v>
      </c>
      <c r="K8846" s="33">
        <v>7500</v>
      </c>
      <c r="L8846" s="33">
        <v>1</v>
      </c>
      <c r="M8846" s="33">
        <v>0</v>
      </c>
      <c r="N8846" s="33">
        <v>154576.21</v>
      </c>
      <c r="O8846" s="33">
        <v>894.2</v>
      </c>
      <c r="P8846" s="33">
        <v>1776</v>
      </c>
    </row>
    <row r="8847" spans="1:16">
      <c r="A8847" s="27" t="s">
        <v>1259</v>
      </c>
      <c r="B8847" s="31">
        <v>202603</v>
      </c>
      <c r="C8847" s="27" t="s">
        <v>147</v>
      </c>
      <c r="D8847" s="27" t="s">
        <v>211</v>
      </c>
      <c r="E8847" s="27" t="s">
        <v>32</v>
      </c>
      <c r="F8847" s="27" t="s">
        <v>257</v>
      </c>
      <c r="G8847" s="33">
        <v>178961.28</v>
      </c>
      <c r="H8847" s="33">
        <v>0</v>
      </c>
      <c r="I8847" s="33">
        <v>4369</v>
      </c>
      <c r="J8847" s="33">
        <v>324</v>
      </c>
      <c r="K8847" s="33">
        <v>7500</v>
      </c>
      <c r="L8847" s="33">
        <v>1</v>
      </c>
      <c r="M8847" s="33">
        <v>0</v>
      </c>
      <c r="N8847" s="33">
        <v>192461.74</v>
      </c>
      <c r="O8847" s="33">
        <v>902.7</v>
      </c>
      <c r="P8847" s="33">
        <v>1836</v>
      </c>
    </row>
    <row r="8848" spans="1:16">
      <c r="A8848" s="27" t="s">
        <v>1259</v>
      </c>
      <c r="B8848" s="31">
        <v>202604</v>
      </c>
      <c r="C8848" s="27" t="s">
        <v>147</v>
      </c>
      <c r="D8848" s="27" t="s">
        <v>211</v>
      </c>
      <c r="E8848" s="27" t="s">
        <v>32</v>
      </c>
      <c r="F8848" s="27" t="s">
        <v>257</v>
      </c>
      <c r="G8848" s="33">
        <v>242098.34</v>
      </c>
      <c r="H8848" s="33">
        <v>0</v>
      </c>
      <c r="I8848" s="33">
        <v>6755</v>
      </c>
      <c r="J8848" s="33">
        <v>554</v>
      </c>
      <c r="K8848" s="33">
        <v>7500</v>
      </c>
      <c r="L8848" s="33">
        <v>1</v>
      </c>
      <c r="M8848" s="33">
        <v>0</v>
      </c>
      <c r="N8848" s="33">
        <v>226269.48</v>
      </c>
      <c r="O8848" s="33">
        <v>1401.5</v>
      </c>
      <c r="P8848" s="33">
        <v>2749</v>
      </c>
    </row>
    <row r="8849" spans="1:16">
      <c r="A8849" s="27" t="s">
        <v>1259</v>
      </c>
      <c r="B8849" s="31">
        <v>202605</v>
      </c>
      <c r="C8849" s="27" t="s">
        <v>147</v>
      </c>
      <c r="D8849" s="27" t="s">
        <v>211</v>
      </c>
      <c r="E8849" s="27" t="s">
        <v>32</v>
      </c>
      <c r="F8849" s="27" t="s">
        <v>257</v>
      </c>
      <c r="G8849" s="33">
        <v>254980.7</v>
      </c>
      <c r="H8849" s="33">
        <v>0</v>
      </c>
      <c r="I8849" s="33">
        <v>6580</v>
      </c>
      <c r="J8849" s="33">
        <v>531</v>
      </c>
      <c r="K8849" s="33">
        <v>7500</v>
      </c>
      <c r="L8849" s="33">
        <v>1</v>
      </c>
      <c r="M8849" s="33">
        <v>0</v>
      </c>
      <c r="N8849" s="33">
        <v>247588.16</v>
      </c>
      <c r="O8849" s="33">
        <v>1479.5</v>
      </c>
      <c r="P8849" s="33">
        <v>2680</v>
      </c>
    </row>
    <row r="8850" spans="1:16">
      <c r="A8850" s="27" t="s">
        <v>1259</v>
      </c>
      <c r="B8850" s="31">
        <v>202606</v>
      </c>
      <c r="C8850" s="27" t="s">
        <v>147</v>
      </c>
      <c r="D8850" s="27" t="s">
        <v>211</v>
      </c>
      <c r="E8850" s="27" t="s">
        <v>32</v>
      </c>
      <c r="F8850" s="27" t="s">
        <v>257</v>
      </c>
      <c r="G8850" s="33">
        <v>240764.57</v>
      </c>
      <c r="H8850" s="33">
        <v>0</v>
      </c>
      <c r="I8850" s="33">
        <v>5855</v>
      </c>
      <c r="J8850" s="33">
        <v>514</v>
      </c>
      <c r="K8850" s="33">
        <v>7500</v>
      </c>
      <c r="L8850" s="33">
        <v>1</v>
      </c>
      <c r="M8850" s="33">
        <v>0</v>
      </c>
      <c r="N8850" s="33">
        <v>241652.53</v>
      </c>
      <c r="O8850" s="33">
        <v>1417</v>
      </c>
      <c r="P8850" s="33">
        <v>2443</v>
      </c>
    </row>
    <row r="8851" spans="1:16">
      <c r="A8851" s="27" t="s">
        <v>1259</v>
      </c>
      <c r="B8851" s="31">
        <v>202607</v>
      </c>
      <c r="C8851" s="27" t="s">
        <v>147</v>
      </c>
      <c r="D8851" s="27" t="s">
        <v>211</v>
      </c>
      <c r="E8851" s="27" t="s">
        <v>32</v>
      </c>
      <c r="F8851" s="27" t="s">
        <v>257</v>
      </c>
      <c r="G8851" s="33">
        <v>239777.18</v>
      </c>
      <c r="H8851" s="33">
        <v>0</v>
      </c>
      <c r="I8851" s="33">
        <v>6403</v>
      </c>
      <c r="J8851" s="33">
        <v>528</v>
      </c>
      <c r="K8851" s="33">
        <v>7500</v>
      </c>
      <c r="L8851" s="33">
        <v>1</v>
      </c>
      <c r="M8851" s="33">
        <v>0</v>
      </c>
      <c r="N8851" s="33">
        <v>214654.17</v>
      </c>
      <c r="O8851" s="33">
        <v>1350.4</v>
      </c>
      <c r="P8851" s="33">
        <v>2554</v>
      </c>
    </row>
    <row r="8852" spans="1:16">
      <c r="A8852" s="27" t="s">
        <v>1262</v>
      </c>
      <c r="B8852" s="31">
        <v>202512</v>
      </c>
      <c r="C8852" s="27" t="s">
        <v>147</v>
      </c>
      <c r="D8852" s="27" t="s">
        <v>211</v>
      </c>
      <c r="E8852" s="27" t="s">
        <v>32</v>
      </c>
      <c r="F8852" s="27" t="s">
        <v>257</v>
      </c>
      <c r="G8852" s="33">
        <v>200965.99</v>
      </c>
      <c r="H8852" s="33">
        <v>0</v>
      </c>
      <c r="I8852" s="33">
        <v>5298</v>
      </c>
      <c r="J8852" s="33">
        <v>419</v>
      </c>
      <c r="K8852" s="33">
        <v>7500</v>
      </c>
      <c r="L8852" s="33">
        <v>1</v>
      </c>
      <c r="M8852" s="33">
        <v>0</v>
      </c>
      <c r="N8852" s="33">
        <v>325595.53</v>
      </c>
      <c r="O8852" s="33">
        <v>1107.6</v>
      </c>
      <c r="P8852" s="33">
        <v>2133</v>
      </c>
    </row>
    <row r="8853" spans="1:16">
      <c r="A8853" s="27" t="s">
        <v>1262</v>
      </c>
      <c r="B8853" s="31">
        <v>202601</v>
      </c>
      <c r="C8853" s="27" t="s">
        <v>147</v>
      </c>
      <c r="D8853" s="27" t="s">
        <v>211</v>
      </c>
      <c r="E8853" s="27" t="s">
        <v>32</v>
      </c>
      <c r="F8853" s="27" t="s">
        <v>257</v>
      </c>
      <c r="G8853" s="33">
        <v>88963.48</v>
      </c>
      <c r="H8853" s="33">
        <v>0</v>
      </c>
      <c r="I8853" s="33">
        <v>2409</v>
      </c>
      <c r="J8853" s="33">
        <v>182</v>
      </c>
      <c r="K8853" s="33">
        <v>7500</v>
      </c>
      <c r="L8853" s="33">
        <v>1</v>
      </c>
      <c r="M8853" s="33">
        <v>0</v>
      </c>
      <c r="N8853" s="33">
        <v>165336.31</v>
      </c>
      <c r="O8853" s="33">
        <v>462.7</v>
      </c>
      <c r="P8853" s="33">
        <v>935</v>
      </c>
    </row>
    <row r="8854" spans="1:16">
      <c r="A8854" s="27" t="s">
        <v>1262</v>
      </c>
      <c r="B8854" s="31">
        <v>202602</v>
      </c>
      <c r="C8854" s="27" t="s">
        <v>147</v>
      </c>
      <c r="D8854" s="27" t="s">
        <v>211</v>
      </c>
      <c r="E8854" s="27" t="s">
        <v>32</v>
      </c>
      <c r="F8854" s="27" t="s">
        <v>257</v>
      </c>
      <c r="G8854" s="33">
        <v>111254.27</v>
      </c>
      <c r="H8854" s="33">
        <v>0</v>
      </c>
      <c r="I8854" s="33">
        <v>2565</v>
      </c>
      <c r="J8854" s="33">
        <v>185</v>
      </c>
      <c r="K8854" s="33">
        <v>7500</v>
      </c>
      <c r="L8854" s="33">
        <v>1</v>
      </c>
      <c r="M8854" s="33">
        <v>0</v>
      </c>
      <c r="N8854" s="33">
        <v>170181.8</v>
      </c>
      <c r="O8854" s="33">
        <v>593.9</v>
      </c>
      <c r="P8854" s="33">
        <v>1097</v>
      </c>
    </row>
    <row r="8855" spans="1:16">
      <c r="A8855" s="27" t="s">
        <v>1262</v>
      </c>
      <c r="B8855" s="31">
        <v>202603</v>
      </c>
      <c r="C8855" s="27" t="s">
        <v>147</v>
      </c>
      <c r="D8855" s="27" t="s">
        <v>211</v>
      </c>
      <c r="E8855" s="27" t="s">
        <v>32</v>
      </c>
      <c r="F8855" s="27" t="s">
        <v>257</v>
      </c>
      <c r="G8855" s="33">
        <v>142001.37</v>
      </c>
      <c r="H8855" s="33">
        <v>0</v>
      </c>
      <c r="I8855" s="33">
        <v>3670</v>
      </c>
      <c r="J8855" s="33">
        <v>268</v>
      </c>
      <c r="K8855" s="33">
        <v>7500</v>
      </c>
      <c r="L8855" s="33">
        <v>1</v>
      </c>
      <c r="M8855" s="33">
        <v>0</v>
      </c>
      <c r="N8855" s="33">
        <v>211892.15</v>
      </c>
      <c r="O8855" s="33">
        <v>831.4</v>
      </c>
      <c r="P8855" s="33">
        <v>1487</v>
      </c>
    </row>
    <row r="8856" spans="1:16">
      <c r="A8856" s="27" t="s">
        <v>1262</v>
      </c>
      <c r="B8856" s="31">
        <v>202604</v>
      </c>
      <c r="C8856" s="27" t="s">
        <v>147</v>
      </c>
      <c r="D8856" s="27" t="s">
        <v>211</v>
      </c>
      <c r="E8856" s="27" t="s">
        <v>32</v>
      </c>
      <c r="F8856" s="27" t="s">
        <v>257</v>
      </c>
      <c r="G8856" s="33">
        <v>166672.88</v>
      </c>
      <c r="H8856" s="33">
        <v>0</v>
      </c>
      <c r="I8856" s="33">
        <v>4820</v>
      </c>
      <c r="J8856" s="33">
        <v>407</v>
      </c>
      <c r="K8856" s="33">
        <v>7500</v>
      </c>
      <c r="L8856" s="33">
        <v>1</v>
      </c>
      <c r="M8856" s="33">
        <v>0</v>
      </c>
      <c r="N8856" s="33">
        <v>249113.02</v>
      </c>
      <c r="O8856" s="33">
        <v>841.1</v>
      </c>
      <c r="P8856" s="33">
        <v>1801</v>
      </c>
    </row>
    <row r="8857" spans="1:16">
      <c r="A8857" s="27" t="s">
        <v>1262</v>
      </c>
      <c r="B8857" s="31">
        <v>202605</v>
      </c>
      <c r="C8857" s="27" t="s">
        <v>147</v>
      </c>
      <c r="D8857" s="27" t="s">
        <v>211</v>
      </c>
      <c r="E8857" s="27" t="s">
        <v>32</v>
      </c>
      <c r="F8857" s="27" t="s">
        <v>257</v>
      </c>
      <c r="G8857" s="33">
        <v>220214.27</v>
      </c>
      <c r="H8857" s="33">
        <v>0</v>
      </c>
      <c r="I8857" s="33">
        <v>5961</v>
      </c>
      <c r="J8857" s="33">
        <v>414</v>
      </c>
      <c r="K8857" s="33">
        <v>7500</v>
      </c>
      <c r="L8857" s="33">
        <v>1</v>
      </c>
      <c r="M8857" s="33">
        <v>0</v>
      </c>
      <c r="N8857" s="33">
        <v>272583.98</v>
      </c>
      <c r="O8857" s="33">
        <v>1185</v>
      </c>
      <c r="P8857" s="33">
        <v>2379</v>
      </c>
    </row>
    <row r="8858" spans="1:16">
      <c r="A8858" s="27" t="s">
        <v>1262</v>
      </c>
      <c r="B8858" s="31">
        <v>202606</v>
      </c>
      <c r="C8858" s="27" t="s">
        <v>147</v>
      </c>
      <c r="D8858" s="27" t="s">
        <v>211</v>
      </c>
      <c r="E8858" s="27" t="s">
        <v>32</v>
      </c>
      <c r="F8858" s="27" t="s">
        <v>257</v>
      </c>
      <c r="G8858" s="33">
        <v>229692.45</v>
      </c>
      <c r="H8858" s="33">
        <v>0</v>
      </c>
      <c r="I8858" s="33">
        <v>5680</v>
      </c>
      <c r="J8858" s="33">
        <v>401</v>
      </c>
      <c r="K8858" s="33">
        <v>7500</v>
      </c>
      <c r="L8858" s="33">
        <v>1</v>
      </c>
      <c r="M8858" s="33">
        <v>0</v>
      </c>
      <c r="N8858" s="33">
        <v>266049.11</v>
      </c>
      <c r="O8858" s="33">
        <v>1303.7</v>
      </c>
      <c r="P8858" s="33">
        <v>2314</v>
      </c>
    </row>
    <row r="8859" spans="1:16">
      <c r="A8859" s="27" t="s">
        <v>1262</v>
      </c>
      <c r="B8859" s="31">
        <v>202607</v>
      </c>
      <c r="C8859" s="27" t="s">
        <v>147</v>
      </c>
      <c r="D8859" s="27" t="s">
        <v>211</v>
      </c>
      <c r="E8859" s="27" t="s">
        <v>32</v>
      </c>
      <c r="F8859" s="27" t="s">
        <v>257</v>
      </c>
      <c r="G8859" s="33">
        <v>183020.35</v>
      </c>
      <c r="H8859" s="33">
        <v>0</v>
      </c>
      <c r="I8859" s="33">
        <v>4940</v>
      </c>
      <c r="J8859" s="33">
        <v>395</v>
      </c>
      <c r="K8859" s="33">
        <v>7500</v>
      </c>
      <c r="L8859" s="33">
        <v>1</v>
      </c>
      <c r="M8859" s="33">
        <v>0</v>
      </c>
      <c r="N8859" s="33">
        <v>236325.07</v>
      </c>
      <c r="O8859" s="33">
        <v>1012.8</v>
      </c>
      <c r="P8859" s="33">
        <v>2046</v>
      </c>
    </row>
    <row r="8860" spans="1:16">
      <c r="A8860" s="27" t="s">
        <v>1264</v>
      </c>
      <c r="B8860" s="31">
        <v>202408</v>
      </c>
      <c r="C8860" s="27" t="s">
        <v>147</v>
      </c>
      <c r="D8860" s="27" t="s">
        <v>211</v>
      </c>
      <c r="E8860" s="27" t="s">
        <v>32</v>
      </c>
      <c r="F8860" s="27" t="s">
        <v>257</v>
      </c>
      <c r="G8860" s="33">
        <v>295825.05</v>
      </c>
      <c r="H8860" s="33">
        <v>0</v>
      </c>
      <c r="I8860" s="33">
        <v>8225</v>
      </c>
      <c r="J8860" s="33">
        <v>680</v>
      </c>
      <c r="K8860" s="33">
        <v>11500</v>
      </c>
      <c r="L8860" s="33">
        <v>1</v>
      </c>
      <c r="M8860" s="33">
        <v>0</v>
      </c>
      <c r="N8860" s="33">
        <v>304516.82</v>
      </c>
      <c r="O8860" s="33">
        <v>1722.4</v>
      </c>
      <c r="P8860" s="33">
        <v>3195</v>
      </c>
    </row>
    <row r="8861" spans="1:16">
      <c r="A8861" s="27" t="s">
        <v>1264</v>
      </c>
      <c r="B8861" s="31">
        <v>202409</v>
      </c>
      <c r="C8861" s="27" t="s">
        <v>147</v>
      </c>
      <c r="D8861" s="27" t="s">
        <v>211</v>
      </c>
      <c r="E8861" s="27" t="s">
        <v>32</v>
      </c>
      <c r="F8861" s="27" t="s">
        <v>257</v>
      </c>
      <c r="G8861" s="33">
        <v>267898.24</v>
      </c>
      <c r="H8861" s="33">
        <v>0</v>
      </c>
      <c r="I8861" s="33">
        <v>6741</v>
      </c>
      <c r="J8861" s="33">
        <v>496</v>
      </c>
      <c r="K8861" s="33">
        <v>11500</v>
      </c>
      <c r="L8861" s="33">
        <v>1</v>
      </c>
      <c r="M8861" s="33">
        <v>0</v>
      </c>
      <c r="N8861" s="33">
        <v>292522.12</v>
      </c>
      <c r="O8861" s="33">
        <v>1599.1</v>
      </c>
      <c r="P8861" s="33">
        <v>2811</v>
      </c>
    </row>
    <row r="8862" spans="1:16">
      <c r="A8862" s="27" t="s">
        <v>1264</v>
      </c>
      <c r="B8862" s="31">
        <v>202410</v>
      </c>
      <c r="C8862" s="27" t="s">
        <v>147</v>
      </c>
      <c r="D8862" s="27" t="s">
        <v>211</v>
      </c>
      <c r="E8862" s="27" t="s">
        <v>32</v>
      </c>
      <c r="F8862" s="27" t="s">
        <v>257</v>
      </c>
      <c r="G8862" s="33">
        <v>310859.2</v>
      </c>
      <c r="H8862" s="33">
        <v>0</v>
      </c>
      <c r="I8862" s="33">
        <v>7972</v>
      </c>
      <c r="J8862" s="33">
        <v>535</v>
      </c>
      <c r="K8862" s="33">
        <v>11500</v>
      </c>
      <c r="L8862" s="33">
        <v>1</v>
      </c>
      <c r="M8862" s="33">
        <v>0</v>
      </c>
      <c r="N8862" s="33">
        <v>321006.43</v>
      </c>
      <c r="O8862" s="33">
        <v>1843.2</v>
      </c>
      <c r="P8862" s="33">
        <v>3294</v>
      </c>
    </row>
    <row r="8863" spans="1:16">
      <c r="A8863" s="27" t="s">
        <v>1264</v>
      </c>
      <c r="B8863" s="31">
        <v>202411</v>
      </c>
      <c r="C8863" s="27" t="s">
        <v>147</v>
      </c>
      <c r="D8863" s="27" t="s">
        <v>211</v>
      </c>
      <c r="E8863" s="27" t="s">
        <v>32</v>
      </c>
      <c r="F8863" s="27" t="s">
        <v>257</v>
      </c>
      <c r="G8863" s="33">
        <v>396372.04</v>
      </c>
      <c r="H8863" s="33">
        <v>0</v>
      </c>
      <c r="I8863" s="33">
        <v>10081</v>
      </c>
      <c r="J8863" s="33">
        <v>722</v>
      </c>
      <c r="K8863" s="33">
        <v>11500</v>
      </c>
      <c r="L8863" s="33">
        <v>1</v>
      </c>
      <c r="M8863" s="33">
        <v>0</v>
      </c>
      <c r="N8863" s="33">
        <v>387029.3</v>
      </c>
      <c r="O8863" s="33">
        <v>2426.7</v>
      </c>
      <c r="P8863" s="33">
        <v>4182</v>
      </c>
    </row>
    <row r="8864" spans="1:16">
      <c r="A8864" s="27" t="s">
        <v>1264</v>
      </c>
      <c r="B8864" s="31">
        <v>202412</v>
      </c>
      <c r="C8864" s="27" t="s">
        <v>147</v>
      </c>
      <c r="D8864" s="27" t="s">
        <v>211</v>
      </c>
      <c r="E8864" s="27" t="s">
        <v>32</v>
      </c>
      <c r="F8864" s="27" t="s">
        <v>257</v>
      </c>
      <c r="G8864" s="33">
        <v>441328.83</v>
      </c>
      <c r="H8864" s="33">
        <v>0</v>
      </c>
      <c r="I8864" s="33">
        <v>11486</v>
      </c>
      <c r="J8864" s="33">
        <v>915</v>
      </c>
      <c r="K8864" s="33">
        <v>11500</v>
      </c>
      <c r="L8864" s="33">
        <v>1</v>
      </c>
      <c r="M8864" s="33">
        <v>0</v>
      </c>
      <c r="N8864" s="33">
        <v>443870.37</v>
      </c>
      <c r="O8864" s="33">
        <v>2650.2</v>
      </c>
      <c r="P8864" s="33">
        <v>4652</v>
      </c>
    </row>
    <row r="8865" spans="1:16">
      <c r="A8865" s="27" t="s">
        <v>1264</v>
      </c>
      <c r="B8865" s="31">
        <v>202501</v>
      </c>
      <c r="C8865" s="27" t="s">
        <v>147</v>
      </c>
      <c r="D8865" s="27" t="s">
        <v>211</v>
      </c>
      <c r="E8865" s="27" t="s">
        <v>32</v>
      </c>
      <c r="F8865" s="27" t="s">
        <v>257</v>
      </c>
      <c r="G8865" s="33">
        <v>263446.07</v>
      </c>
      <c r="H8865" s="33">
        <v>0</v>
      </c>
      <c r="I8865" s="33">
        <v>7214</v>
      </c>
      <c r="J8865" s="33">
        <v>643</v>
      </c>
      <c r="K8865" s="33">
        <v>11500</v>
      </c>
      <c r="L8865" s="33">
        <v>1</v>
      </c>
      <c r="M8865" s="33">
        <v>0</v>
      </c>
      <c r="N8865" s="33">
        <v>225395.87</v>
      </c>
      <c r="O8865" s="33">
        <v>1508.1</v>
      </c>
      <c r="P8865" s="33">
        <v>2866</v>
      </c>
    </row>
    <row r="8866" spans="1:16">
      <c r="A8866" s="27" t="s">
        <v>1264</v>
      </c>
      <c r="B8866" s="31">
        <v>202502</v>
      </c>
      <c r="C8866" s="27" t="s">
        <v>147</v>
      </c>
      <c r="D8866" s="27" t="s">
        <v>211</v>
      </c>
      <c r="E8866" s="27" t="s">
        <v>32</v>
      </c>
      <c r="F8866" s="27" t="s">
        <v>257</v>
      </c>
      <c r="G8866" s="33">
        <v>240927.61</v>
      </c>
      <c r="H8866" s="33">
        <v>0</v>
      </c>
      <c r="I8866" s="33">
        <v>6097</v>
      </c>
      <c r="J8866" s="33">
        <v>466</v>
      </c>
      <c r="K8866" s="33">
        <v>11500</v>
      </c>
      <c r="L8866" s="33">
        <v>1</v>
      </c>
      <c r="M8866" s="33">
        <v>0</v>
      </c>
      <c r="N8866" s="33">
        <v>232001.52</v>
      </c>
      <c r="O8866" s="33">
        <v>1468.3</v>
      </c>
      <c r="P8866" s="33">
        <v>2478</v>
      </c>
    </row>
    <row r="8867" spans="1:16">
      <c r="A8867" s="27" t="s">
        <v>1264</v>
      </c>
      <c r="B8867" s="31">
        <v>202503</v>
      </c>
      <c r="C8867" s="27" t="s">
        <v>147</v>
      </c>
      <c r="D8867" s="27" t="s">
        <v>211</v>
      </c>
      <c r="E8867" s="27" t="s">
        <v>32</v>
      </c>
      <c r="F8867" s="27" t="s">
        <v>257</v>
      </c>
      <c r="G8867" s="33">
        <v>348696.17</v>
      </c>
      <c r="H8867" s="33">
        <v>0</v>
      </c>
      <c r="I8867" s="33">
        <v>9062</v>
      </c>
      <c r="J8867" s="33">
        <v>645</v>
      </c>
      <c r="K8867" s="33">
        <v>11500</v>
      </c>
      <c r="L8867" s="33">
        <v>1</v>
      </c>
      <c r="M8867" s="33">
        <v>0</v>
      </c>
      <c r="N8867" s="33">
        <v>288863.44</v>
      </c>
      <c r="O8867" s="33">
        <v>1946.6</v>
      </c>
      <c r="P8867" s="33">
        <v>3632</v>
      </c>
    </row>
    <row r="8868" spans="1:16">
      <c r="A8868" s="27" t="s">
        <v>1264</v>
      </c>
      <c r="B8868" s="31">
        <v>202504</v>
      </c>
      <c r="C8868" s="27" t="s">
        <v>147</v>
      </c>
      <c r="D8868" s="27" t="s">
        <v>211</v>
      </c>
      <c r="E8868" s="27" t="s">
        <v>32</v>
      </c>
      <c r="F8868" s="27" t="s">
        <v>257</v>
      </c>
      <c r="G8868" s="33">
        <v>370818.8</v>
      </c>
      <c r="H8868" s="33">
        <v>0</v>
      </c>
      <c r="I8868" s="33">
        <v>9841</v>
      </c>
      <c r="J8868" s="33">
        <v>665</v>
      </c>
      <c r="K8868" s="33">
        <v>11500</v>
      </c>
      <c r="L8868" s="33">
        <v>1</v>
      </c>
      <c r="M8868" s="33">
        <v>0</v>
      </c>
      <c r="N8868" s="33">
        <v>339605.06</v>
      </c>
      <c r="O8868" s="33">
        <v>1794.1</v>
      </c>
      <c r="P8868" s="33">
        <v>3886</v>
      </c>
    </row>
    <row r="8869" spans="1:16">
      <c r="A8869" s="27" t="s">
        <v>1264</v>
      </c>
      <c r="B8869" s="31">
        <v>202505</v>
      </c>
      <c r="C8869" s="27" t="s">
        <v>147</v>
      </c>
      <c r="D8869" s="27" t="s">
        <v>211</v>
      </c>
      <c r="E8869" s="27" t="s">
        <v>32</v>
      </c>
      <c r="F8869" s="27" t="s">
        <v>257</v>
      </c>
      <c r="G8869" s="33">
        <v>409122.82</v>
      </c>
      <c r="H8869" s="33">
        <v>0</v>
      </c>
      <c r="I8869" s="33">
        <v>11626</v>
      </c>
      <c r="J8869" s="33">
        <v>879</v>
      </c>
      <c r="K8869" s="33">
        <v>11500</v>
      </c>
      <c r="L8869" s="33">
        <v>1</v>
      </c>
      <c r="M8869" s="33">
        <v>0</v>
      </c>
      <c r="N8869" s="33">
        <v>371602.01</v>
      </c>
      <c r="O8869" s="33">
        <v>2145</v>
      </c>
      <c r="P8869" s="33">
        <v>4586</v>
      </c>
    </row>
    <row r="8870" spans="1:16">
      <c r="A8870" s="27" t="s">
        <v>1264</v>
      </c>
      <c r="B8870" s="31">
        <v>202506</v>
      </c>
      <c r="C8870" s="27" t="s">
        <v>147</v>
      </c>
      <c r="D8870" s="27" t="s">
        <v>211</v>
      </c>
      <c r="E8870" s="27" t="s">
        <v>32</v>
      </c>
      <c r="F8870" s="27" t="s">
        <v>257</v>
      </c>
      <c r="G8870" s="33">
        <v>444637.69</v>
      </c>
      <c r="H8870" s="33">
        <v>0</v>
      </c>
      <c r="I8870" s="33">
        <v>11469</v>
      </c>
      <c r="J8870" s="33">
        <v>656</v>
      </c>
      <c r="K8870" s="33">
        <v>11500</v>
      </c>
      <c r="L8870" s="33">
        <v>1</v>
      </c>
      <c r="M8870" s="33">
        <v>0</v>
      </c>
      <c r="N8870" s="33">
        <v>362693.3</v>
      </c>
      <c r="O8870" s="33">
        <v>2374.3</v>
      </c>
      <c r="P8870" s="33">
        <v>4610</v>
      </c>
    </row>
    <row r="8871" spans="1:16">
      <c r="A8871" s="27" t="s">
        <v>1264</v>
      </c>
      <c r="B8871" s="31">
        <v>202507</v>
      </c>
      <c r="C8871" s="27" t="s">
        <v>147</v>
      </c>
      <c r="D8871" s="27" t="s">
        <v>211</v>
      </c>
      <c r="E8871" s="27" t="s">
        <v>32</v>
      </c>
      <c r="F8871" s="27" t="s">
        <v>257</v>
      </c>
      <c r="G8871" s="33">
        <v>338570.28</v>
      </c>
      <c r="H8871" s="33">
        <v>0</v>
      </c>
      <c r="I8871" s="33">
        <v>8299</v>
      </c>
      <c r="J8871" s="33">
        <v>595</v>
      </c>
      <c r="K8871" s="33">
        <v>11500</v>
      </c>
      <c r="L8871" s="33">
        <v>1</v>
      </c>
      <c r="M8871" s="33">
        <v>0</v>
      </c>
      <c r="N8871" s="33">
        <v>322171.79</v>
      </c>
      <c r="O8871" s="33">
        <v>2018</v>
      </c>
      <c r="P8871" s="33">
        <v>3309</v>
      </c>
    </row>
    <row r="8872" spans="1:16">
      <c r="A8872" s="27" t="s">
        <v>1264</v>
      </c>
      <c r="B8872" s="31">
        <v>202508</v>
      </c>
      <c r="C8872" s="27" t="s">
        <v>147</v>
      </c>
      <c r="D8872" s="27" t="s">
        <v>211</v>
      </c>
      <c r="E8872" s="27" t="s">
        <v>32</v>
      </c>
      <c r="F8872" s="27" t="s">
        <v>257</v>
      </c>
      <c r="G8872" s="33">
        <v>364692.22</v>
      </c>
      <c r="H8872" s="33">
        <v>0</v>
      </c>
      <c r="I8872" s="33">
        <v>9152</v>
      </c>
      <c r="J8872" s="33">
        <v>820</v>
      </c>
      <c r="K8872" s="33">
        <v>11500</v>
      </c>
      <c r="L8872" s="33">
        <v>1</v>
      </c>
      <c r="M8872" s="33">
        <v>0</v>
      </c>
      <c r="N8872" s="33">
        <v>309998.13</v>
      </c>
      <c r="O8872" s="33">
        <v>2273.1</v>
      </c>
      <c r="P8872" s="33">
        <v>3574</v>
      </c>
    </row>
    <row r="8873" spans="1:16">
      <c r="A8873" s="27" t="s">
        <v>1264</v>
      </c>
      <c r="B8873" s="31">
        <v>202509</v>
      </c>
      <c r="C8873" s="27" t="s">
        <v>147</v>
      </c>
      <c r="D8873" s="27" t="s">
        <v>211</v>
      </c>
      <c r="E8873" s="27" t="s">
        <v>32</v>
      </c>
      <c r="F8873" s="27" t="s">
        <v>257</v>
      </c>
      <c r="G8873" s="33">
        <v>295101.94</v>
      </c>
      <c r="H8873" s="33">
        <v>0</v>
      </c>
      <c r="I8873" s="33">
        <v>7887</v>
      </c>
      <c r="J8873" s="33">
        <v>613</v>
      </c>
      <c r="K8873" s="33">
        <v>11500</v>
      </c>
      <c r="L8873" s="33">
        <v>1</v>
      </c>
      <c r="M8873" s="33">
        <v>0</v>
      </c>
      <c r="N8873" s="33">
        <v>297787.52</v>
      </c>
      <c r="O8873" s="33">
        <v>1661.2</v>
      </c>
      <c r="P8873" s="33">
        <v>3090</v>
      </c>
    </row>
    <row r="8874" spans="1:16">
      <c r="A8874" s="27" t="s">
        <v>1264</v>
      </c>
      <c r="B8874" s="31">
        <v>202510</v>
      </c>
      <c r="C8874" s="27" t="s">
        <v>147</v>
      </c>
      <c r="D8874" s="27" t="s">
        <v>211</v>
      </c>
      <c r="E8874" s="27" t="s">
        <v>32</v>
      </c>
      <c r="F8874" s="27" t="s">
        <v>257</v>
      </c>
      <c r="G8874" s="33">
        <v>400359.43</v>
      </c>
      <c r="H8874" s="33">
        <v>0</v>
      </c>
      <c r="I8874" s="33">
        <v>10228</v>
      </c>
      <c r="J8874" s="33">
        <v>756</v>
      </c>
      <c r="K8874" s="33">
        <v>11500</v>
      </c>
      <c r="L8874" s="33">
        <v>1</v>
      </c>
      <c r="M8874" s="33">
        <v>0</v>
      </c>
      <c r="N8874" s="33">
        <v>326784.55</v>
      </c>
      <c r="O8874" s="33">
        <v>2193.5</v>
      </c>
      <c r="P8874" s="33">
        <v>4164</v>
      </c>
    </row>
    <row r="8875" spans="1:16">
      <c r="A8875" s="27" t="s">
        <v>1264</v>
      </c>
      <c r="B8875" s="31">
        <v>202511</v>
      </c>
      <c r="C8875" s="27" t="s">
        <v>147</v>
      </c>
      <c r="D8875" s="27" t="s">
        <v>211</v>
      </c>
      <c r="E8875" s="27" t="s">
        <v>32</v>
      </c>
      <c r="F8875" s="27" t="s">
        <v>257</v>
      </c>
      <c r="G8875" s="33">
        <v>441992.5</v>
      </c>
      <c r="H8875" s="33">
        <v>0</v>
      </c>
      <c r="I8875" s="33">
        <v>10634</v>
      </c>
      <c r="J8875" s="33">
        <v>836</v>
      </c>
      <c r="K8875" s="33">
        <v>11500</v>
      </c>
      <c r="L8875" s="33">
        <v>1</v>
      </c>
      <c r="M8875" s="33">
        <v>0</v>
      </c>
      <c r="N8875" s="33">
        <v>393995.83</v>
      </c>
      <c r="O8875" s="33">
        <v>2499.3</v>
      </c>
      <c r="P8875" s="33">
        <v>4452</v>
      </c>
    </row>
    <row r="8876" spans="1:16">
      <c r="A8876" s="27" t="s">
        <v>1264</v>
      </c>
      <c r="B8876" s="31">
        <v>202512</v>
      </c>
      <c r="C8876" s="27" t="s">
        <v>147</v>
      </c>
      <c r="D8876" s="27" t="s">
        <v>211</v>
      </c>
      <c r="E8876" s="27" t="s">
        <v>32</v>
      </c>
      <c r="F8876" s="27" t="s">
        <v>257</v>
      </c>
      <c r="G8876" s="33">
        <v>567133.12</v>
      </c>
      <c r="H8876" s="33">
        <v>0</v>
      </c>
      <c r="I8876" s="33">
        <v>15315</v>
      </c>
      <c r="J8876" s="33">
        <v>1170</v>
      </c>
      <c r="K8876" s="33">
        <v>11500</v>
      </c>
      <c r="L8876" s="33">
        <v>1</v>
      </c>
      <c r="M8876" s="33">
        <v>0</v>
      </c>
      <c r="N8876" s="33">
        <v>451860.03</v>
      </c>
      <c r="O8876" s="33">
        <v>2901.4</v>
      </c>
      <c r="P8876" s="33">
        <v>6215</v>
      </c>
    </row>
    <row r="8877" spans="1:16">
      <c r="A8877" s="27" t="s">
        <v>1264</v>
      </c>
      <c r="B8877" s="31">
        <v>202601</v>
      </c>
      <c r="C8877" s="27" t="s">
        <v>147</v>
      </c>
      <c r="D8877" s="27" t="s">
        <v>211</v>
      </c>
      <c r="E8877" s="27" t="s">
        <v>32</v>
      </c>
      <c r="F8877" s="27" t="s">
        <v>257</v>
      </c>
      <c r="G8877" s="33">
        <v>262579.81</v>
      </c>
      <c r="H8877" s="33">
        <v>0</v>
      </c>
      <c r="I8877" s="33">
        <v>6362</v>
      </c>
      <c r="J8877" s="33">
        <v>519</v>
      </c>
      <c r="K8877" s="33">
        <v>11500</v>
      </c>
      <c r="L8877" s="33">
        <v>1</v>
      </c>
      <c r="M8877" s="33">
        <v>0</v>
      </c>
      <c r="N8877" s="33">
        <v>229452.99</v>
      </c>
      <c r="O8877" s="33">
        <v>1565.1</v>
      </c>
      <c r="P8877" s="33">
        <v>2644</v>
      </c>
    </row>
    <row r="8878" spans="1:16">
      <c r="A8878" s="27" t="s">
        <v>1264</v>
      </c>
      <c r="B8878" s="31">
        <v>202602</v>
      </c>
      <c r="C8878" s="27" t="s">
        <v>147</v>
      </c>
      <c r="D8878" s="27" t="s">
        <v>211</v>
      </c>
      <c r="E8878" s="27" t="s">
        <v>32</v>
      </c>
      <c r="F8878" s="27" t="s">
        <v>257</v>
      </c>
      <c r="G8878" s="33">
        <v>276004.9</v>
      </c>
      <c r="H8878" s="33">
        <v>0</v>
      </c>
      <c r="I8878" s="33">
        <v>7151</v>
      </c>
      <c r="J8878" s="33">
        <v>530</v>
      </c>
      <c r="K8878" s="33">
        <v>11500</v>
      </c>
      <c r="L8878" s="33">
        <v>1</v>
      </c>
      <c r="M8878" s="33">
        <v>0</v>
      </c>
      <c r="N8878" s="33">
        <v>236177.54</v>
      </c>
      <c r="O8878" s="33">
        <v>1491.5</v>
      </c>
      <c r="P8878" s="33">
        <v>2816</v>
      </c>
    </row>
    <row r="8879" spans="1:16">
      <c r="A8879" s="27" t="s">
        <v>1264</v>
      </c>
      <c r="B8879" s="31">
        <v>202603</v>
      </c>
      <c r="C8879" s="27" t="s">
        <v>147</v>
      </c>
      <c r="D8879" s="27" t="s">
        <v>211</v>
      </c>
      <c r="E8879" s="27" t="s">
        <v>32</v>
      </c>
      <c r="F8879" s="27" t="s">
        <v>257</v>
      </c>
      <c r="G8879" s="33">
        <v>343897.52</v>
      </c>
      <c r="H8879" s="33">
        <v>0</v>
      </c>
      <c r="I8879" s="33">
        <v>9329</v>
      </c>
      <c r="J8879" s="33">
        <v>691</v>
      </c>
      <c r="K8879" s="33">
        <v>11500</v>
      </c>
      <c r="L8879" s="33">
        <v>1</v>
      </c>
      <c r="M8879" s="33">
        <v>0</v>
      </c>
      <c r="N8879" s="33">
        <v>294062.98</v>
      </c>
      <c r="O8879" s="33">
        <v>1803.4</v>
      </c>
      <c r="P8879" s="33">
        <v>3614</v>
      </c>
    </row>
    <row r="8880" spans="1:16">
      <c r="A8880" s="27" t="s">
        <v>1264</v>
      </c>
      <c r="B8880" s="31">
        <v>202604</v>
      </c>
      <c r="C8880" s="27" t="s">
        <v>147</v>
      </c>
      <c r="D8880" s="27" t="s">
        <v>211</v>
      </c>
      <c r="E8880" s="27" t="s">
        <v>32</v>
      </c>
      <c r="F8880" s="27" t="s">
        <v>257</v>
      </c>
      <c r="G8880" s="33">
        <v>398705.52</v>
      </c>
      <c r="H8880" s="33">
        <v>398705.52</v>
      </c>
      <c r="I8880" s="33">
        <v>9911</v>
      </c>
      <c r="J8880" s="33">
        <v>741</v>
      </c>
      <c r="K8880" s="33">
        <v>11500</v>
      </c>
      <c r="L8880" s="33">
        <v>1</v>
      </c>
      <c r="M8880" s="33">
        <v>1</v>
      </c>
      <c r="N8880" s="33">
        <v>345717.95</v>
      </c>
      <c r="O8880" s="33">
        <v>2257</v>
      </c>
      <c r="P8880" s="33">
        <v>4054</v>
      </c>
    </row>
    <row r="8881" spans="1:16">
      <c r="A8881" s="27" t="s">
        <v>1264</v>
      </c>
      <c r="B8881" s="31">
        <v>202605</v>
      </c>
      <c r="C8881" s="27" t="s">
        <v>147</v>
      </c>
      <c r="D8881" s="27" t="s">
        <v>211</v>
      </c>
      <c r="E8881" s="27" t="s">
        <v>32</v>
      </c>
      <c r="F8881" s="27" t="s">
        <v>257</v>
      </c>
      <c r="G8881" s="33">
        <v>397540.42</v>
      </c>
      <c r="H8881" s="33">
        <v>397540.42</v>
      </c>
      <c r="I8881" s="33">
        <v>9896</v>
      </c>
      <c r="J8881" s="33">
        <v>741</v>
      </c>
      <c r="K8881" s="33">
        <v>11500</v>
      </c>
      <c r="L8881" s="33">
        <v>1</v>
      </c>
      <c r="M8881" s="33">
        <v>1</v>
      </c>
      <c r="N8881" s="33">
        <v>378290.85</v>
      </c>
      <c r="O8881" s="33">
        <v>2335.4</v>
      </c>
      <c r="P8881" s="33">
        <v>4021</v>
      </c>
    </row>
    <row r="8882" spans="1:16">
      <c r="A8882" s="27" t="s">
        <v>1264</v>
      </c>
      <c r="B8882" s="31">
        <v>202606</v>
      </c>
      <c r="C8882" s="27" t="s">
        <v>147</v>
      </c>
      <c r="D8882" s="27" t="s">
        <v>211</v>
      </c>
      <c r="E8882" s="27" t="s">
        <v>32</v>
      </c>
      <c r="F8882" s="27" t="s">
        <v>257</v>
      </c>
      <c r="G8882" s="33">
        <v>424769.96</v>
      </c>
      <c r="H8882" s="33">
        <v>424769.96</v>
      </c>
      <c r="I8882" s="33">
        <v>10942</v>
      </c>
      <c r="J8882" s="33">
        <v>741</v>
      </c>
      <c r="K8882" s="33">
        <v>11500</v>
      </c>
      <c r="L8882" s="33">
        <v>1</v>
      </c>
      <c r="M8882" s="33">
        <v>1</v>
      </c>
      <c r="N8882" s="33">
        <v>369221.78</v>
      </c>
      <c r="O8882" s="33">
        <v>2541.7</v>
      </c>
      <c r="P8882" s="33">
        <v>4532</v>
      </c>
    </row>
    <row r="8883" spans="1:16">
      <c r="A8883" s="27" t="s">
        <v>1264</v>
      </c>
      <c r="B8883" s="31">
        <v>202607</v>
      </c>
      <c r="C8883" s="27" t="s">
        <v>147</v>
      </c>
      <c r="D8883" s="27" t="s">
        <v>211</v>
      </c>
      <c r="E8883" s="27" t="s">
        <v>32</v>
      </c>
      <c r="F8883" s="27" t="s">
        <v>257</v>
      </c>
      <c r="G8883" s="33">
        <v>410154.57</v>
      </c>
      <c r="H8883" s="33">
        <v>410154.57</v>
      </c>
      <c r="I8883" s="33">
        <v>10497</v>
      </c>
      <c r="J8883" s="33">
        <v>907</v>
      </c>
      <c r="K8883" s="33">
        <v>11500</v>
      </c>
      <c r="L8883" s="33">
        <v>1</v>
      </c>
      <c r="M8883" s="33">
        <v>1</v>
      </c>
      <c r="N8883" s="33">
        <v>327970.89</v>
      </c>
      <c r="O8883" s="33">
        <v>2358</v>
      </c>
      <c r="P8883" s="33">
        <v>4169</v>
      </c>
    </row>
    <row r="8884" spans="1:16">
      <c r="A8884" s="27" t="s">
        <v>1266</v>
      </c>
      <c r="B8884" s="31">
        <v>202408</v>
      </c>
      <c r="C8884" s="27" t="s">
        <v>147</v>
      </c>
      <c r="D8884" s="27" t="s">
        <v>211</v>
      </c>
      <c r="E8884" s="27" t="s">
        <v>32</v>
      </c>
      <c r="F8884" s="27" t="s">
        <v>262</v>
      </c>
      <c r="G8884" s="33">
        <v>121067.04</v>
      </c>
      <c r="H8884" s="33">
        <v>121067.04</v>
      </c>
      <c r="I8884" s="33">
        <v>6152</v>
      </c>
      <c r="J8884" s="33">
        <v>371</v>
      </c>
      <c r="K8884" s="33">
        <v>5700</v>
      </c>
      <c r="L8884" s="33">
        <v>1</v>
      </c>
      <c r="M8884" s="33">
        <v>1</v>
      </c>
      <c r="N8884" s="33">
        <v>127706.05</v>
      </c>
      <c r="O8884" s="33">
        <v>657.3</v>
      </c>
      <c r="P8884" s="33">
        <v>2029</v>
      </c>
    </row>
    <row r="8885" spans="1:16">
      <c r="A8885" s="27" t="s">
        <v>1266</v>
      </c>
      <c r="B8885" s="31">
        <v>202409</v>
      </c>
      <c r="C8885" s="27" t="s">
        <v>147</v>
      </c>
      <c r="D8885" s="27" t="s">
        <v>211</v>
      </c>
      <c r="E8885" s="27" t="s">
        <v>32</v>
      </c>
      <c r="F8885" s="27" t="s">
        <v>262</v>
      </c>
      <c r="G8885" s="33">
        <v>119920.15</v>
      </c>
      <c r="H8885" s="33">
        <v>119920.15</v>
      </c>
      <c r="I8885" s="33">
        <v>6374</v>
      </c>
      <c r="J8885" s="33">
        <v>331</v>
      </c>
      <c r="K8885" s="33">
        <v>5700</v>
      </c>
      <c r="L8885" s="33">
        <v>1</v>
      </c>
      <c r="M8885" s="33">
        <v>1</v>
      </c>
      <c r="N8885" s="33">
        <v>122675.8</v>
      </c>
      <c r="O8885" s="33">
        <v>717.1</v>
      </c>
      <c r="P8885" s="33">
        <v>2027</v>
      </c>
    </row>
    <row r="8886" spans="1:16">
      <c r="A8886" s="27" t="s">
        <v>1266</v>
      </c>
      <c r="B8886" s="31">
        <v>202410</v>
      </c>
      <c r="C8886" s="27" t="s">
        <v>147</v>
      </c>
      <c r="D8886" s="27" t="s">
        <v>211</v>
      </c>
      <c r="E8886" s="27" t="s">
        <v>32</v>
      </c>
      <c r="F8886" s="27" t="s">
        <v>262</v>
      </c>
      <c r="G8886" s="33">
        <v>134031.51</v>
      </c>
      <c r="H8886" s="33">
        <v>134031.51</v>
      </c>
      <c r="I8886" s="33">
        <v>7023</v>
      </c>
      <c r="J8886" s="33">
        <v>290</v>
      </c>
      <c r="K8886" s="33">
        <v>5700</v>
      </c>
      <c r="L8886" s="33">
        <v>1</v>
      </c>
      <c r="M8886" s="33">
        <v>1</v>
      </c>
      <c r="N8886" s="33">
        <v>134621.35</v>
      </c>
      <c r="O8886" s="33">
        <v>882.4</v>
      </c>
      <c r="P8886" s="33">
        <v>2267</v>
      </c>
    </row>
    <row r="8887" spans="1:16">
      <c r="A8887" s="27" t="s">
        <v>1266</v>
      </c>
      <c r="B8887" s="31">
        <v>202411</v>
      </c>
      <c r="C8887" s="27" t="s">
        <v>147</v>
      </c>
      <c r="D8887" s="27" t="s">
        <v>211</v>
      </c>
      <c r="E8887" s="27" t="s">
        <v>32</v>
      </c>
      <c r="F8887" s="27" t="s">
        <v>262</v>
      </c>
      <c r="G8887" s="33">
        <v>159751.2</v>
      </c>
      <c r="H8887" s="33">
        <v>159751.2</v>
      </c>
      <c r="I8887" s="33">
        <v>7964</v>
      </c>
      <c r="J8887" s="33">
        <v>386</v>
      </c>
      <c r="K8887" s="33">
        <v>5700</v>
      </c>
      <c r="L8887" s="33">
        <v>1</v>
      </c>
      <c r="M8887" s="33">
        <v>1</v>
      </c>
      <c r="N8887" s="33">
        <v>162309.54</v>
      </c>
      <c r="O8887" s="33">
        <v>965.8</v>
      </c>
      <c r="P8887" s="33">
        <v>2564</v>
      </c>
    </row>
    <row r="8888" spans="1:16">
      <c r="A8888" s="27" t="s">
        <v>1266</v>
      </c>
      <c r="B8888" s="31">
        <v>202412</v>
      </c>
      <c r="C8888" s="27" t="s">
        <v>147</v>
      </c>
      <c r="D8888" s="27" t="s">
        <v>211</v>
      </c>
      <c r="E8888" s="27" t="s">
        <v>32</v>
      </c>
      <c r="F8888" s="27" t="s">
        <v>262</v>
      </c>
      <c r="G8888" s="33">
        <v>195305.28</v>
      </c>
      <c r="H8888" s="33">
        <v>195305.28</v>
      </c>
      <c r="I8888" s="33">
        <v>9863</v>
      </c>
      <c r="J8888" s="33">
        <v>413</v>
      </c>
      <c r="K8888" s="33">
        <v>5700</v>
      </c>
      <c r="L8888" s="33">
        <v>1</v>
      </c>
      <c r="M8888" s="33">
        <v>1</v>
      </c>
      <c r="N8888" s="33">
        <v>186147.13</v>
      </c>
      <c r="O8888" s="33">
        <v>1176.6</v>
      </c>
      <c r="P8888" s="33">
        <v>3246</v>
      </c>
    </row>
    <row r="8889" spans="1:16">
      <c r="A8889" s="27" t="s">
        <v>1266</v>
      </c>
      <c r="B8889" s="31">
        <v>202501</v>
      </c>
      <c r="C8889" s="27" t="s">
        <v>147</v>
      </c>
      <c r="D8889" s="27" t="s">
        <v>211</v>
      </c>
      <c r="E8889" s="27" t="s">
        <v>32</v>
      </c>
      <c r="F8889" s="27" t="s">
        <v>262</v>
      </c>
      <c r="G8889" s="33">
        <v>100165.86</v>
      </c>
      <c r="H8889" s="33">
        <v>100165.86</v>
      </c>
      <c r="I8889" s="33">
        <v>4660</v>
      </c>
      <c r="J8889" s="33">
        <v>238</v>
      </c>
      <c r="K8889" s="33">
        <v>5700</v>
      </c>
      <c r="L8889" s="33">
        <v>1</v>
      </c>
      <c r="M8889" s="33">
        <v>1</v>
      </c>
      <c r="N8889" s="33">
        <v>94524.88</v>
      </c>
      <c r="O8889" s="33">
        <v>607.2</v>
      </c>
      <c r="P8889" s="33">
        <v>1557</v>
      </c>
    </row>
    <row r="8890" spans="1:16">
      <c r="A8890" s="27" t="s">
        <v>1266</v>
      </c>
      <c r="B8890" s="31">
        <v>202502</v>
      </c>
      <c r="C8890" s="27" t="s">
        <v>147</v>
      </c>
      <c r="D8890" s="27" t="s">
        <v>211</v>
      </c>
      <c r="E8890" s="27" t="s">
        <v>32</v>
      </c>
      <c r="F8890" s="27" t="s">
        <v>262</v>
      </c>
      <c r="G8890" s="33">
        <v>116870.77</v>
      </c>
      <c r="H8890" s="33">
        <v>116870.77</v>
      </c>
      <c r="I8890" s="33">
        <v>5842</v>
      </c>
      <c r="J8890" s="33">
        <v>300</v>
      </c>
      <c r="K8890" s="33">
        <v>5700</v>
      </c>
      <c r="L8890" s="33">
        <v>1</v>
      </c>
      <c r="M8890" s="33">
        <v>1</v>
      </c>
      <c r="N8890" s="33">
        <v>97295.11</v>
      </c>
      <c r="O8890" s="33">
        <v>696</v>
      </c>
      <c r="P8890" s="33">
        <v>1859</v>
      </c>
    </row>
    <row r="8891" spans="1:16">
      <c r="A8891" s="27" t="s">
        <v>1266</v>
      </c>
      <c r="B8891" s="31">
        <v>202503</v>
      </c>
      <c r="C8891" s="27" t="s">
        <v>147</v>
      </c>
      <c r="D8891" s="27" t="s">
        <v>211</v>
      </c>
      <c r="E8891" s="27" t="s">
        <v>32</v>
      </c>
      <c r="F8891" s="27" t="s">
        <v>262</v>
      </c>
      <c r="G8891" s="33">
        <v>117123.49</v>
      </c>
      <c r="H8891" s="33">
        <v>117123.49</v>
      </c>
      <c r="I8891" s="33">
        <v>5751</v>
      </c>
      <c r="J8891" s="33">
        <v>286</v>
      </c>
      <c r="K8891" s="33">
        <v>5700</v>
      </c>
      <c r="L8891" s="33">
        <v>1</v>
      </c>
      <c r="M8891" s="33">
        <v>1</v>
      </c>
      <c r="N8891" s="33">
        <v>121141.45</v>
      </c>
      <c r="O8891" s="33">
        <v>750.4</v>
      </c>
      <c r="P8891" s="33">
        <v>1829</v>
      </c>
    </row>
    <row r="8892" spans="1:16">
      <c r="A8892" s="27" t="s">
        <v>1266</v>
      </c>
      <c r="B8892" s="31">
        <v>202504</v>
      </c>
      <c r="C8892" s="27" t="s">
        <v>147</v>
      </c>
      <c r="D8892" s="27" t="s">
        <v>211</v>
      </c>
      <c r="E8892" s="27" t="s">
        <v>32</v>
      </c>
      <c r="F8892" s="27" t="s">
        <v>262</v>
      </c>
      <c r="G8892" s="33">
        <v>144663.41</v>
      </c>
      <c r="H8892" s="33">
        <v>144663.41</v>
      </c>
      <c r="I8892" s="33">
        <v>6743</v>
      </c>
      <c r="J8892" s="33">
        <v>352</v>
      </c>
      <c r="K8892" s="33">
        <v>5700</v>
      </c>
      <c r="L8892" s="33">
        <v>1</v>
      </c>
      <c r="M8892" s="33">
        <v>1</v>
      </c>
      <c r="N8892" s="33">
        <v>142421.1</v>
      </c>
      <c r="O8892" s="33">
        <v>867</v>
      </c>
      <c r="P8892" s="33">
        <v>2282</v>
      </c>
    </row>
    <row r="8893" spans="1:16">
      <c r="A8893" s="27" t="s">
        <v>1266</v>
      </c>
      <c r="B8893" s="31">
        <v>202505</v>
      </c>
      <c r="C8893" s="27" t="s">
        <v>147</v>
      </c>
      <c r="D8893" s="27" t="s">
        <v>211</v>
      </c>
      <c r="E8893" s="27" t="s">
        <v>32</v>
      </c>
      <c r="F8893" s="27" t="s">
        <v>262</v>
      </c>
      <c r="G8893" s="33">
        <v>165414.5</v>
      </c>
      <c r="H8893" s="33">
        <v>165414.5</v>
      </c>
      <c r="I8893" s="33">
        <v>8511</v>
      </c>
      <c r="J8893" s="33">
        <v>474</v>
      </c>
      <c r="K8893" s="33">
        <v>5700</v>
      </c>
      <c r="L8893" s="33">
        <v>1</v>
      </c>
      <c r="M8893" s="33">
        <v>1</v>
      </c>
      <c r="N8893" s="33">
        <v>155839.75</v>
      </c>
      <c r="O8893" s="33">
        <v>920.8</v>
      </c>
      <c r="P8893" s="33">
        <v>2691</v>
      </c>
    </row>
    <row r="8894" spans="1:16">
      <c r="A8894" s="27" t="s">
        <v>1266</v>
      </c>
      <c r="B8894" s="31">
        <v>202506</v>
      </c>
      <c r="C8894" s="27" t="s">
        <v>147</v>
      </c>
      <c r="D8894" s="27" t="s">
        <v>211</v>
      </c>
      <c r="E8894" s="27" t="s">
        <v>32</v>
      </c>
      <c r="F8894" s="27" t="s">
        <v>262</v>
      </c>
      <c r="G8894" s="33">
        <v>149857.6</v>
      </c>
      <c r="H8894" s="33">
        <v>149857.6</v>
      </c>
      <c r="I8894" s="33">
        <v>7370</v>
      </c>
      <c r="J8894" s="33">
        <v>420</v>
      </c>
      <c r="K8894" s="33">
        <v>5700</v>
      </c>
      <c r="L8894" s="33">
        <v>1</v>
      </c>
      <c r="M8894" s="33">
        <v>1</v>
      </c>
      <c r="N8894" s="33">
        <v>152103.68</v>
      </c>
      <c r="O8894" s="33">
        <v>1004.2</v>
      </c>
      <c r="P8894" s="33">
        <v>2394</v>
      </c>
    </row>
    <row r="8895" spans="1:16">
      <c r="A8895" s="27" t="s">
        <v>1266</v>
      </c>
      <c r="B8895" s="31">
        <v>202507</v>
      </c>
      <c r="C8895" s="27" t="s">
        <v>147</v>
      </c>
      <c r="D8895" s="27" t="s">
        <v>211</v>
      </c>
      <c r="E8895" s="27" t="s">
        <v>32</v>
      </c>
      <c r="F8895" s="27" t="s">
        <v>262</v>
      </c>
      <c r="G8895" s="33">
        <v>154881.54</v>
      </c>
      <c r="H8895" s="33">
        <v>154881.54</v>
      </c>
      <c r="I8895" s="33">
        <v>7594</v>
      </c>
      <c r="J8895" s="33">
        <v>415</v>
      </c>
      <c r="K8895" s="33">
        <v>5700</v>
      </c>
      <c r="L8895" s="33">
        <v>1</v>
      </c>
      <c r="M8895" s="33">
        <v>1</v>
      </c>
      <c r="N8895" s="33">
        <v>135110.07</v>
      </c>
      <c r="O8895" s="33">
        <v>963.4</v>
      </c>
      <c r="P8895" s="33">
        <v>2476</v>
      </c>
    </row>
    <row r="8896" spans="1:16">
      <c r="A8896" s="27" t="s">
        <v>1266</v>
      </c>
      <c r="B8896" s="31">
        <v>202508</v>
      </c>
      <c r="C8896" s="27" t="s">
        <v>147</v>
      </c>
      <c r="D8896" s="27" t="s">
        <v>211</v>
      </c>
      <c r="E8896" s="27" t="s">
        <v>32</v>
      </c>
      <c r="F8896" s="27" t="s">
        <v>262</v>
      </c>
      <c r="G8896" s="33">
        <v>139655.84</v>
      </c>
      <c r="H8896" s="33">
        <v>139655.84</v>
      </c>
      <c r="I8896" s="33">
        <v>6779</v>
      </c>
      <c r="J8896" s="33">
        <v>389</v>
      </c>
      <c r="K8896" s="33">
        <v>5700</v>
      </c>
      <c r="L8896" s="33">
        <v>1</v>
      </c>
      <c r="M8896" s="33">
        <v>1</v>
      </c>
      <c r="N8896" s="33">
        <v>130004.76</v>
      </c>
      <c r="O8896" s="33">
        <v>797.3</v>
      </c>
      <c r="P8896" s="33">
        <v>2192</v>
      </c>
    </row>
    <row r="8897" spans="1:16">
      <c r="A8897" s="27" t="s">
        <v>1266</v>
      </c>
      <c r="B8897" s="31">
        <v>202509</v>
      </c>
      <c r="C8897" s="27" t="s">
        <v>147</v>
      </c>
      <c r="D8897" s="27" t="s">
        <v>211</v>
      </c>
      <c r="E8897" s="27" t="s">
        <v>32</v>
      </c>
      <c r="F8897" s="27" t="s">
        <v>262</v>
      </c>
      <c r="G8897" s="33">
        <v>127465.96</v>
      </c>
      <c r="H8897" s="33">
        <v>127465.96</v>
      </c>
      <c r="I8897" s="33">
        <v>6210</v>
      </c>
      <c r="J8897" s="33">
        <v>313</v>
      </c>
      <c r="K8897" s="33">
        <v>5700</v>
      </c>
      <c r="L8897" s="33">
        <v>1</v>
      </c>
      <c r="M8897" s="33">
        <v>1</v>
      </c>
      <c r="N8897" s="33">
        <v>124883.97</v>
      </c>
      <c r="O8897" s="33">
        <v>784.4</v>
      </c>
      <c r="P8897" s="33">
        <v>2063</v>
      </c>
    </row>
    <row r="8898" spans="1:16">
      <c r="A8898" s="27" t="s">
        <v>1266</v>
      </c>
      <c r="B8898" s="31">
        <v>202510</v>
      </c>
      <c r="C8898" s="27" t="s">
        <v>147</v>
      </c>
      <c r="D8898" s="27" t="s">
        <v>211</v>
      </c>
      <c r="E8898" s="27" t="s">
        <v>32</v>
      </c>
      <c r="F8898" s="27" t="s">
        <v>262</v>
      </c>
      <c r="G8898" s="33">
        <v>151600.01</v>
      </c>
      <c r="H8898" s="33">
        <v>151600.01</v>
      </c>
      <c r="I8898" s="33">
        <v>7977</v>
      </c>
      <c r="J8898" s="33">
        <v>438</v>
      </c>
      <c r="K8898" s="33">
        <v>5700</v>
      </c>
      <c r="L8898" s="33">
        <v>1</v>
      </c>
      <c r="M8898" s="33">
        <v>1</v>
      </c>
      <c r="N8898" s="33">
        <v>137044.53</v>
      </c>
      <c r="O8898" s="33">
        <v>955.5</v>
      </c>
      <c r="P8898" s="33">
        <v>2520</v>
      </c>
    </row>
    <row r="8899" spans="1:16">
      <c r="A8899" s="27" t="s">
        <v>1266</v>
      </c>
      <c r="B8899" s="31">
        <v>202511</v>
      </c>
      <c r="C8899" s="27" t="s">
        <v>147</v>
      </c>
      <c r="D8899" s="27" t="s">
        <v>211</v>
      </c>
      <c r="E8899" s="27" t="s">
        <v>32</v>
      </c>
      <c r="F8899" s="27" t="s">
        <v>262</v>
      </c>
      <c r="G8899" s="33">
        <v>179321.64</v>
      </c>
      <c r="H8899" s="33">
        <v>179321.64</v>
      </c>
      <c r="I8899" s="33">
        <v>9136</v>
      </c>
      <c r="J8899" s="33">
        <v>457</v>
      </c>
      <c r="K8899" s="33">
        <v>5700</v>
      </c>
      <c r="L8899" s="33">
        <v>1</v>
      </c>
      <c r="M8899" s="33">
        <v>1</v>
      </c>
      <c r="N8899" s="33">
        <v>165231.11</v>
      </c>
      <c r="O8899" s="33">
        <v>1160.7</v>
      </c>
      <c r="P8899" s="33">
        <v>2933</v>
      </c>
    </row>
    <row r="8900" spans="1:16">
      <c r="A8900" s="27" t="s">
        <v>1266</v>
      </c>
      <c r="B8900" s="31">
        <v>202512</v>
      </c>
      <c r="C8900" s="27" t="s">
        <v>147</v>
      </c>
      <c r="D8900" s="27" t="s">
        <v>211</v>
      </c>
      <c r="E8900" s="27" t="s">
        <v>32</v>
      </c>
      <c r="F8900" s="27" t="s">
        <v>262</v>
      </c>
      <c r="G8900" s="33">
        <v>208524.44</v>
      </c>
      <c r="H8900" s="33">
        <v>208524.44</v>
      </c>
      <c r="I8900" s="33">
        <v>10648</v>
      </c>
      <c r="J8900" s="33">
        <v>604</v>
      </c>
      <c r="K8900" s="33">
        <v>5700</v>
      </c>
      <c r="L8900" s="33">
        <v>1</v>
      </c>
      <c r="M8900" s="33">
        <v>1</v>
      </c>
      <c r="N8900" s="33">
        <v>189497.78</v>
      </c>
      <c r="O8900" s="33">
        <v>1232.7</v>
      </c>
      <c r="P8900" s="33">
        <v>3352</v>
      </c>
    </row>
    <row r="8901" spans="1:16">
      <c r="A8901" s="27" t="s">
        <v>1266</v>
      </c>
      <c r="B8901" s="31">
        <v>202601</v>
      </c>
      <c r="C8901" s="27" t="s">
        <v>147</v>
      </c>
      <c r="D8901" s="27" t="s">
        <v>211</v>
      </c>
      <c r="E8901" s="27" t="s">
        <v>32</v>
      </c>
      <c r="F8901" s="27" t="s">
        <v>262</v>
      </c>
      <c r="G8901" s="33">
        <v>91663.84</v>
      </c>
      <c r="H8901" s="33">
        <v>91663.84</v>
      </c>
      <c r="I8901" s="33">
        <v>4593</v>
      </c>
      <c r="J8901" s="33">
        <v>244</v>
      </c>
      <c r="K8901" s="33">
        <v>5700</v>
      </c>
      <c r="L8901" s="33">
        <v>1</v>
      </c>
      <c r="M8901" s="33">
        <v>1</v>
      </c>
      <c r="N8901" s="33">
        <v>96226.33</v>
      </c>
      <c r="O8901" s="33">
        <v>523.8</v>
      </c>
      <c r="P8901" s="33">
        <v>1494</v>
      </c>
    </row>
    <row r="8902" spans="1:16">
      <c r="A8902" s="27" t="s">
        <v>1266</v>
      </c>
      <c r="B8902" s="31">
        <v>202602</v>
      </c>
      <c r="C8902" s="27" t="s">
        <v>147</v>
      </c>
      <c r="D8902" s="27" t="s">
        <v>211</v>
      </c>
      <c r="E8902" s="27" t="s">
        <v>32</v>
      </c>
      <c r="F8902" s="27" t="s">
        <v>262</v>
      </c>
      <c r="G8902" s="33">
        <v>110220.02</v>
      </c>
      <c r="H8902" s="33">
        <v>110220.02</v>
      </c>
      <c r="I8902" s="33">
        <v>5371</v>
      </c>
      <c r="J8902" s="33">
        <v>279</v>
      </c>
      <c r="K8902" s="33">
        <v>5700</v>
      </c>
      <c r="L8902" s="33">
        <v>1</v>
      </c>
      <c r="M8902" s="33">
        <v>1</v>
      </c>
      <c r="N8902" s="33">
        <v>99046.42</v>
      </c>
      <c r="O8902" s="33">
        <v>631.5</v>
      </c>
      <c r="P8902" s="33">
        <v>1739</v>
      </c>
    </row>
    <row r="8903" spans="1:16">
      <c r="A8903" s="27" t="s">
        <v>1266</v>
      </c>
      <c r="B8903" s="31">
        <v>202603</v>
      </c>
      <c r="C8903" s="27" t="s">
        <v>147</v>
      </c>
      <c r="D8903" s="27" t="s">
        <v>211</v>
      </c>
      <c r="E8903" s="27" t="s">
        <v>32</v>
      </c>
      <c r="F8903" s="27" t="s">
        <v>262</v>
      </c>
      <c r="G8903" s="33">
        <v>128491.91</v>
      </c>
      <c r="H8903" s="33">
        <v>128491.91</v>
      </c>
      <c r="I8903" s="33">
        <v>6717</v>
      </c>
      <c r="J8903" s="33">
        <v>318</v>
      </c>
      <c r="K8903" s="33">
        <v>5700</v>
      </c>
      <c r="L8903" s="33">
        <v>1</v>
      </c>
      <c r="M8903" s="33">
        <v>1</v>
      </c>
      <c r="N8903" s="33">
        <v>123322</v>
      </c>
      <c r="O8903" s="33">
        <v>870.4</v>
      </c>
      <c r="P8903" s="33">
        <v>2077</v>
      </c>
    </row>
    <row r="8904" spans="1:16">
      <c r="A8904" s="27" t="s">
        <v>1266</v>
      </c>
      <c r="B8904" s="31">
        <v>202604</v>
      </c>
      <c r="C8904" s="27" t="s">
        <v>147</v>
      </c>
      <c r="D8904" s="27" t="s">
        <v>211</v>
      </c>
      <c r="E8904" s="27" t="s">
        <v>32</v>
      </c>
      <c r="F8904" s="27" t="s">
        <v>262</v>
      </c>
      <c r="G8904" s="33">
        <v>147832.42</v>
      </c>
      <c r="H8904" s="33">
        <v>147832.42</v>
      </c>
      <c r="I8904" s="33">
        <v>8091</v>
      </c>
      <c r="J8904" s="33">
        <v>429</v>
      </c>
      <c r="K8904" s="33">
        <v>5700</v>
      </c>
      <c r="L8904" s="33">
        <v>1</v>
      </c>
      <c r="M8904" s="33">
        <v>1</v>
      </c>
      <c r="N8904" s="33">
        <v>144984.68</v>
      </c>
      <c r="O8904" s="33">
        <v>842.3</v>
      </c>
      <c r="P8904" s="33">
        <v>2543</v>
      </c>
    </row>
    <row r="8905" spans="1:16">
      <c r="A8905" s="27" t="s">
        <v>1266</v>
      </c>
      <c r="B8905" s="31">
        <v>202605</v>
      </c>
      <c r="C8905" s="27" t="s">
        <v>147</v>
      </c>
      <c r="D8905" s="27" t="s">
        <v>211</v>
      </c>
      <c r="E8905" s="27" t="s">
        <v>32</v>
      </c>
      <c r="F8905" s="27" t="s">
        <v>262</v>
      </c>
      <c r="G8905" s="33">
        <v>174998.99</v>
      </c>
      <c r="H8905" s="33">
        <v>174998.99</v>
      </c>
      <c r="I8905" s="33">
        <v>8570</v>
      </c>
      <c r="J8905" s="33">
        <v>417</v>
      </c>
      <c r="K8905" s="33">
        <v>5700</v>
      </c>
      <c r="L8905" s="33">
        <v>1</v>
      </c>
      <c r="M8905" s="33">
        <v>1</v>
      </c>
      <c r="N8905" s="33">
        <v>158644.87</v>
      </c>
      <c r="O8905" s="33">
        <v>1077.4</v>
      </c>
      <c r="P8905" s="33">
        <v>2867</v>
      </c>
    </row>
    <row r="8906" spans="1:16">
      <c r="A8906" s="27" t="s">
        <v>1266</v>
      </c>
      <c r="B8906" s="31">
        <v>202606</v>
      </c>
      <c r="C8906" s="27" t="s">
        <v>147</v>
      </c>
      <c r="D8906" s="27" t="s">
        <v>211</v>
      </c>
      <c r="E8906" s="27" t="s">
        <v>32</v>
      </c>
      <c r="F8906" s="27" t="s">
        <v>262</v>
      </c>
      <c r="G8906" s="33">
        <v>170438.37</v>
      </c>
      <c r="H8906" s="33">
        <v>170438.37</v>
      </c>
      <c r="I8906" s="33">
        <v>8841</v>
      </c>
      <c r="J8906" s="33">
        <v>490</v>
      </c>
      <c r="K8906" s="33">
        <v>5700</v>
      </c>
      <c r="L8906" s="33">
        <v>1</v>
      </c>
      <c r="M8906" s="33">
        <v>1</v>
      </c>
      <c r="N8906" s="33">
        <v>154841.55</v>
      </c>
      <c r="O8906" s="33">
        <v>1034.4</v>
      </c>
      <c r="P8906" s="33">
        <v>2863</v>
      </c>
    </row>
    <row r="8907" spans="1:16">
      <c r="A8907" s="27" t="s">
        <v>1266</v>
      </c>
      <c r="B8907" s="31">
        <v>202607</v>
      </c>
      <c r="C8907" s="27" t="s">
        <v>147</v>
      </c>
      <c r="D8907" s="27" t="s">
        <v>211</v>
      </c>
      <c r="E8907" s="27" t="s">
        <v>32</v>
      </c>
      <c r="F8907" s="27" t="s">
        <v>262</v>
      </c>
      <c r="G8907" s="33">
        <v>145882.43</v>
      </c>
      <c r="H8907" s="33">
        <v>145882.43</v>
      </c>
      <c r="I8907" s="33">
        <v>7006</v>
      </c>
      <c r="J8907" s="33">
        <v>374</v>
      </c>
      <c r="K8907" s="33">
        <v>5700</v>
      </c>
      <c r="L8907" s="33">
        <v>1</v>
      </c>
      <c r="M8907" s="33">
        <v>1</v>
      </c>
      <c r="N8907" s="33">
        <v>137542.05</v>
      </c>
      <c r="O8907" s="33">
        <v>934.1</v>
      </c>
      <c r="P8907" s="33">
        <v>2321</v>
      </c>
    </row>
    <row r="8908" spans="1:16">
      <c r="A8908" s="27" t="s">
        <v>1270</v>
      </c>
      <c r="B8908" s="31">
        <v>202408</v>
      </c>
      <c r="C8908" s="27" t="s">
        <v>147</v>
      </c>
      <c r="D8908" s="27" t="s">
        <v>211</v>
      </c>
      <c r="E8908" s="27" t="s">
        <v>32</v>
      </c>
      <c r="F8908" s="27" t="s">
        <v>262</v>
      </c>
      <c r="G8908" s="33">
        <v>118624.85</v>
      </c>
      <c r="H8908" s="33">
        <v>0</v>
      </c>
      <c r="I8908" s="33">
        <v>5891</v>
      </c>
      <c r="J8908" s="33">
        <v>311</v>
      </c>
      <c r="K8908" s="33">
        <v>7700</v>
      </c>
      <c r="L8908" s="33">
        <v>1</v>
      </c>
      <c r="M8908" s="33">
        <v>0</v>
      </c>
      <c r="N8908" s="33">
        <v>171343.99</v>
      </c>
      <c r="O8908" s="33">
        <v>702</v>
      </c>
      <c r="P8908" s="33">
        <v>1924</v>
      </c>
    </row>
    <row r="8909" spans="1:16">
      <c r="A8909" s="27" t="s">
        <v>1270</v>
      </c>
      <c r="B8909" s="31">
        <v>202409</v>
      </c>
      <c r="C8909" s="27" t="s">
        <v>147</v>
      </c>
      <c r="D8909" s="27" t="s">
        <v>211</v>
      </c>
      <c r="E8909" s="27" t="s">
        <v>32</v>
      </c>
      <c r="F8909" s="27" t="s">
        <v>262</v>
      </c>
      <c r="G8909" s="33">
        <v>124580.98</v>
      </c>
      <c r="H8909" s="33">
        <v>0</v>
      </c>
      <c r="I8909" s="33">
        <v>6109</v>
      </c>
      <c r="J8909" s="33">
        <v>307</v>
      </c>
      <c r="K8909" s="33">
        <v>7700</v>
      </c>
      <c r="L8909" s="33">
        <v>1</v>
      </c>
      <c r="M8909" s="33">
        <v>0</v>
      </c>
      <c r="N8909" s="33">
        <v>164594.87</v>
      </c>
      <c r="O8909" s="33">
        <v>770.2</v>
      </c>
      <c r="P8909" s="33">
        <v>2018</v>
      </c>
    </row>
    <row r="8910" spans="1:16">
      <c r="A8910" s="27" t="s">
        <v>1270</v>
      </c>
      <c r="B8910" s="31">
        <v>202410</v>
      </c>
      <c r="C8910" s="27" t="s">
        <v>147</v>
      </c>
      <c r="D8910" s="27" t="s">
        <v>211</v>
      </c>
      <c r="E8910" s="27" t="s">
        <v>32</v>
      </c>
      <c r="F8910" s="27" t="s">
        <v>262</v>
      </c>
      <c r="G8910" s="33">
        <v>133203.16</v>
      </c>
      <c r="H8910" s="33">
        <v>0</v>
      </c>
      <c r="I8910" s="33">
        <v>6989</v>
      </c>
      <c r="J8910" s="33">
        <v>388</v>
      </c>
      <c r="K8910" s="33">
        <v>7700</v>
      </c>
      <c r="L8910" s="33">
        <v>1</v>
      </c>
      <c r="M8910" s="33">
        <v>0</v>
      </c>
      <c r="N8910" s="33">
        <v>180622.28</v>
      </c>
      <c r="O8910" s="33">
        <v>749.3</v>
      </c>
      <c r="P8910" s="33">
        <v>2238</v>
      </c>
    </row>
    <row r="8911" spans="1:16">
      <c r="A8911" s="27" t="s">
        <v>1270</v>
      </c>
      <c r="B8911" s="31">
        <v>202411</v>
      </c>
      <c r="C8911" s="27" t="s">
        <v>147</v>
      </c>
      <c r="D8911" s="27" t="s">
        <v>211</v>
      </c>
      <c r="E8911" s="27" t="s">
        <v>32</v>
      </c>
      <c r="F8911" s="27" t="s">
        <v>262</v>
      </c>
      <c r="G8911" s="33">
        <v>188242.32</v>
      </c>
      <c r="H8911" s="33">
        <v>0</v>
      </c>
      <c r="I8911" s="33">
        <v>9376</v>
      </c>
      <c r="J8911" s="33">
        <v>536</v>
      </c>
      <c r="K8911" s="33">
        <v>7700</v>
      </c>
      <c r="L8911" s="33">
        <v>1</v>
      </c>
      <c r="M8911" s="33">
        <v>0</v>
      </c>
      <c r="N8911" s="33">
        <v>217771.69</v>
      </c>
      <c r="O8911" s="33">
        <v>1101.8</v>
      </c>
      <c r="P8911" s="33">
        <v>3074</v>
      </c>
    </row>
    <row r="8912" spans="1:16">
      <c r="A8912" s="27" t="s">
        <v>1270</v>
      </c>
      <c r="B8912" s="31">
        <v>202412</v>
      </c>
      <c r="C8912" s="27" t="s">
        <v>147</v>
      </c>
      <c r="D8912" s="27" t="s">
        <v>211</v>
      </c>
      <c r="E8912" s="27" t="s">
        <v>32</v>
      </c>
      <c r="F8912" s="27" t="s">
        <v>262</v>
      </c>
      <c r="G8912" s="33">
        <v>193300.66</v>
      </c>
      <c r="H8912" s="33">
        <v>0</v>
      </c>
      <c r="I8912" s="33">
        <v>9993</v>
      </c>
      <c r="J8912" s="33">
        <v>549</v>
      </c>
      <c r="K8912" s="33">
        <v>7700</v>
      </c>
      <c r="L8912" s="33">
        <v>1</v>
      </c>
      <c r="M8912" s="33">
        <v>0</v>
      </c>
      <c r="N8912" s="33">
        <v>249754.74</v>
      </c>
      <c r="O8912" s="33">
        <v>1183.5</v>
      </c>
      <c r="P8912" s="33">
        <v>3246</v>
      </c>
    </row>
    <row r="8913" spans="1:16">
      <c r="A8913" s="27" t="s">
        <v>1270</v>
      </c>
      <c r="B8913" s="31">
        <v>202501</v>
      </c>
      <c r="C8913" s="27" t="s">
        <v>147</v>
      </c>
      <c r="D8913" s="27" t="s">
        <v>211</v>
      </c>
      <c r="E8913" s="27" t="s">
        <v>32</v>
      </c>
      <c r="F8913" s="27" t="s">
        <v>262</v>
      </c>
      <c r="G8913" s="33">
        <v>117998.82</v>
      </c>
      <c r="H8913" s="33">
        <v>0</v>
      </c>
      <c r="I8913" s="33">
        <v>5715</v>
      </c>
      <c r="J8913" s="33">
        <v>287</v>
      </c>
      <c r="K8913" s="33">
        <v>7700</v>
      </c>
      <c r="L8913" s="33">
        <v>1</v>
      </c>
      <c r="M8913" s="33">
        <v>0</v>
      </c>
      <c r="N8913" s="33">
        <v>126824.61</v>
      </c>
      <c r="O8913" s="33">
        <v>701.9</v>
      </c>
      <c r="P8913" s="33">
        <v>1945</v>
      </c>
    </row>
    <row r="8914" spans="1:16">
      <c r="A8914" s="27" t="s">
        <v>1270</v>
      </c>
      <c r="B8914" s="31">
        <v>202502</v>
      </c>
      <c r="C8914" s="27" t="s">
        <v>147</v>
      </c>
      <c r="D8914" s="27" t="s">
        <v>211</v>
      </c>
      <c r="E8914" s="27" t="s">
        <v>32</v>
      </c>
      <c r="F8914" s="27" t="s">
        <v>262</v>
      </c>
      <c r="G8914" s="33">
        <v>121642.25</v>
      </c>
      <c r="H8914" s="33">
        <v>0</v>
      </c>
      <c r="I8914" s="33">
        <v>6001</v>
      </c>
      <c r="J8914" s="33">
        <v>318</v>
      </c>
      <c r="K8914" s="33">
        <v>7700</v>
      </c>
      <c r="L8914" s="33">
        <v>1</v>
      </c>
      <c r="M8914" s="33">
        <v>0</v>
      </c>
      <c r="N8914" s="33">
        <v>130541.44</v>
      </c>
      <c r="O8914" s="33">
        <v>791.1</v>
      </c>
      <c r="P8914" s="33">
        <v>2012</v>
      </c>
    </row>
    <row r="8915" spans="1:16">
      <c r="A8915" s="27" t="s">
        <v>1270</v>
      </c>
      <c r="B8915" s="31">
        <v>202503</v>
      </c>
      <c r="C8915" s="27" t="s">
        <v>147</v>
      </c>
      <c r="D8915" s="27" t="s">
        <v>211</v>
      </c>
      <c r="E8915" s="27" t="s">
        <v>32</v>
      </c>
      <c r="F8915" s="27" t="s">
        <v>262</v>
      </c>
      <c r="G8915" s="33">
        <v>131997.64</v>
      </c>
      <c r="H8915" s="33">
        <v>0</v>
      </c>
      <c r="I8915" s="33">
        <v>6509</v>
      </c>
      <c r="J8915" s="33">
        <v>386</v>
      </c>
      <c r="K8915" s="33">
        <v>7700</v>
      </c>
      <c r="L8915" s="33">
        <v>1</v>
      </c>
      <c r="M8915" s="33">
        <v>0</v>
      </c>
      <c r="N8915" s="33">
        <v>162536.22</v>
      </c>
      <c r="O8915" s="33">
        <v>838.3</v>
      </c>
      <c r="P8915" s="33">
        <v>2052</v>
      </c>
    </row>
    <row r="8916" spans="1:16">
      <c r="A8916" s="27" t="s">
        <v>1270</v>
      </c>
      <c r="B8916" s="31">
        <v>202504</v>
      </c>
      <c r="C8916" s="27" t="s">
        <v>147</v>
      </c>
      <c r="D8916" s="27" t="s">
        <v>211</v>
      </c>
      <c r="E8916" s="27" t="s">
        <v>32</v>
      </c>
      <c r="F8916" s="27" t="s">
        <v>262</v>
      </c>
      <c r="G8916" s="33">
        <v>156425.22</v>
      </c>
      <c r="H8916" s="33">
        <v>0</v>
      </c>
      <c r="I8916" s="33">
        <v>8306</v>
      </c>
      <c r="J8916" s="33">
        <v>423</v>
      </c>
      <c r="K8916" s="33">
        <v>7700</v>
      </c>
      <c r="L8916" s="33">
        <v>1</v>
      </c>
      <c r="M8916" s="33">
        <v>0</v>
      </c>
      <c r="N8916" s="33">
        <v>191087.26</v>
      </c>
      <c r="O8916" s="33">
        <v>840</v>
      </c>
      <c r="P8916" s="33">
        <v>2641</v>
      </c>
    </row>
    <row r="8917" spans="1:16">
      <c r="A8917" s="27" t="s">
        <v>1270</v>
      </c>
      <c r="B8917" s="31">
        <v>202505</v>
      </c>
      <c r="C8917" s="27" t="s">
        <v>147</v>
      </c>
      <c r="D8917" s="27" t="s">
        <v>211</v>
      </c>
      <c r="E8917" s="27" t="s">
        <v>32</v>
      </c>
      <c r="F8917" s="27" t="s">
        <v>262</v>
      </c>
      <c r="G8917" s="33">
        <v>208815.85</v>
      </c>
      <c r="H8917" s="33">
        <v>0</v>
      </c>
      <c r="I8917" s="33">
        <v>10251</v>
      </c>
      <c r="J8917" s="33">
        <v>565</v>
      </c>
      <c r="K8917" s="33">
        <v>7700</v>
      </c>
      <c r="L8917" s="33">
        <v>1</v>
      </c>
      <c r="M8917" s="33">
        <v>0</v>
      </c>
      <c r="N8917" s="33">
        <v>209091.14</v>
      </c>
      <c r="O8917" s="33">
        <v>1328.3</v>
      </c>
      <c r="P8917" s="33">
        <v>3258</v>
      </c>
    </row>
    <row r="8918" spans="1:16">
      <c r="A8918" s="27" t="s">
        <v>1270</v>
      </c>
      <c r="B8918" s="31">
        <v>202506</v>
      </c>
      <c r="C8918" s="27" t="s">
        <v>147</v>
      </c>
      <c r="D8918" s="27" t="s">
        <v>211</v>
      </c>
      <c r="E8918" s="27" t="s">
        <v>32</v>
      </c>
      <c r="F8918" s="27" t="s">
        <v>262</v>
      </c>
      <c r="G8918" s="33">
        <v>189662.64</v>
      </c>
      <c r="H8918" s="33">
        <v>0</v>
      </c>
      <c r="I8918" s="33">
        <v>9138</v>
      </c>
      <c r="J8918" s="33">
        <v>438</v>
      </c>
      <c r="K8918" s="33">
        <v>7700</v>
      </c>
      <c r="L8918" s="33">
        <v>1</v>
      </c>
      <c r="M8918" s="33">
        <v>0</v>
      </c>
      <c r="N8918" s="33">
        <v>204078.44</v>
      </c>
      <c r="O8918" s="33">
        <v>1227.7</v>
      </c>
      <c r="P8918" s="33">
        <v>2975</v>
      </c>
    </row>
    <row r="8919" spans="1:16">
      <c r="A8919" s="27" t="s">
        <v>1270</v>
      </c>
      <c r="B8919" s="31">
        <v>202507</v>
      </c>
      <c r="C8919" s="27" t="s">
        <v>147</v>
      </c>
      <c r="D8919" s="27" t="s">
        <v>211</v>
      </c>
      <c r="E8919" s="27" t="s">
        <v>32</v>
      </c>
      <c r="F8919" s="27" t="s">
        <v>262</v>
      </c>
      <c r="G8919" s="33">
        <v>162398.89</v>
      </c>
      <c r="H8919" s="33">
        <v>0</v>
      </c>
      <c r="I8919" s="33">
        <v>8122</v>
      </c>
      <c r="J8919" s="33">
        <v>393</v>
      </c>
      <c r="K8919" s="33">
        <v>7700</v>
      </c>
      <c r="L8919" s="33">
        <v>1</v>
      </c>
      <c r="M8919" s="33">
        <v>0</v>
      </c>
      <c r="N8919" s="33">
        <v>181278</v>
      </c>
      <c r="O8919" s="33">
        <v>1006</v>
      </c>
      <c r="P8919" s="33">
        <v>2666</v>
      </c>
    </row>
    <row r="8920" spans="1:16">
      <c r="A8920" s="27" t="s">
        <v>1270</v>
      </c>
      <c r="B8920" s="31">
        <v>202508</v>
      </c>
      <c r="C8920" s="27" t="s">
        <v>147</v>
      </c>
      <c r="D8920" s="27" t="s">
        <v>211</v>
      </c>
      <c r="E8920" s="27" t="s">
        <v>32</v>
      </c>
      <c r="F8920" s="27" t="s">
        <v>262</v>
      </c>
      <c r="G8920" s="33">
        <v>155554.89</v>
      </c>
      <c r="H8920" s="33">
        <v>0</v>
      </c>
      <c r="I8920" s="33">
        <v>8248</v>
      </c>
      <c r="J8920" s="33">
        <v>432</v>
      </c>
      <c r="K8920" s="33">
        <v>7700</v>
      </c>
      <c r="L8920" s="33">
        <v>1</v>
      </c>
      <c r="M8920" s="33">
        <v>0</v>
      </c>
      <c r="N8920" s="33">
        <v>174428.18</v>
      </c>
      <c r="O8920" s="33">
        <v>896.4</v>
      </c>
      <c r="P8920" s="33">
        <v>2593</v>
      </c>
    </row>
    <row r="8921" spans="1:16">
      <c r="A8921" s="27" t="s">
        <v>1270</v>
      </c>
      <c r="B8921" s="31">
        <v>202509</v>
      </c>
      <c r="C8921" s="27" t="s">
        <v>147</v>
      </c>
      <c r="D8921" s="27" t="s">
        <v>211</v>
      </c>
      <c r="E8921" s="27" t="s">
        <v>32</v>
      </c>
      <c r="F8921" s="27" t="s">
        <v>262</v>
      </c>
      <c r="G8921" s="33">
        <v>145203.72</v>
      </c>
      <c r="H8921" s="33">
        <v>0</v>
      </c>
      <c r="I8921" s="33">
        <v>7495</v>
      </c>
      <c r="J8921" s="33">
        <v>398</v>
      </c>
      <c r="K8921" s="33">
        <v>7700</v>
      </c>
      <c r="L8921" s="33">
        <v>1</v>
      </c>
      <c r="M8921" s="33">
        <v>0</v>
      </c>
      <c r="N8921" s="33">
        <v>167557.58</v>
      </c>
      <c r="O8921" s="33">
        <v>880.8</v>
      </c>
      <c r="P8921" s="33">
        <v>2361</v>
      </c>
    </row>
    <row r="8922" spans="1:16">
      <c r="A8922" s="27" t="s">
        <v>1270</v>
      </c>
      <c r="B8922" s="31">
        <v>202510</v>
      </c>
      <c r="C8922" s="27" t="s">
        <v>147</v>
      </c>
      <c r="D8922" s="27" t="s">
        <v>211</v>
      </c>
      <c r="E8922" s="27" t="s">
        <v>32</v>
      </c>
      <c r="F8922" s="27" t="s">
        <v>262</v>
      </c>
      <c r="G8922" s="33">
        <v>166395.23</v>
      </c>
      <c r="H8922" s="33">
        <v>0</v>
      </c>
      <c r="I8922" s="33">
        <v>8353</v>
      </c>
      <c r="J8922" s="33">
        <v>407</v>
      </c>
      <c r="K8922" s="33">
        <v>7700</v>
      </c>
      <c r="L8922" s="33">
        <v>1</v>
      </c>
      <c r="M8922" s="33">
        <v>0</v>
      </c>
      <c r="N8922" s="33">
        <v>183873.48</v>
      </c>
      <c r="O8922" s="33">
        <v>1037.1</v>
      </c>
      <c r="P8922" s="33">
        <v>2614</v>
      </c>
    </row>
    <row r="8923" spans="1:16">
      <c r="A8923" s="27" t="s">
        <v>1270</v>
      </c>
      <c r="B8923" s="31">
        <v>202511</v>
      </c>
      <c r="C8923" s="27" t="s">
        <v>147</v>
      </c>
      <c r="D8923" s="27" t="s">
        <v>211</v>
      </c>
      <c r="E8923" s="27" t="s">
        <v>32</v>
      </c>
      <c r="F8923" s="27" t="s">
        <v>262</v>
      </c>
      <c r="G8923" s="33">
        <v>199763.8</v>
      </c>
      <c r="H8923" s="33">
        <v>0</v>
      </c>
      <c r="I8923" s="33">
        <v>9787</v>
      </c>
      <c r="J8923" s="33">
        <v>470</v>
      </c>
      <c r="K8923" s="33">
        <v>7700</v>
      </c>
      <c r="L8923" s="33">
        <v>1</v>
      </c>
      <c r="M8923" s="33">
        <v>0</v>
      </c>
      <c r="N8923" s="33">
        <v>221691.58</v>
      </c>
      <c r="O8923" s="33">
        <v>1170.1</v>
      </c>
      <c r="P8923" s="33">
        <v>3296</v>
      </c>
    </row>
    <row r="8924" spans="1:16">
      <c r="A8924" s="27" t="s">
        <v>1270</v>
      </c>
      <c r="B8924" s="31">
        <v>202512</v>
      </c>
      <c r="C8924" s="27" t="s">
        <v>147</v>
      </c>
      <c r="D8924" s="27" t="s">
        <v>211</v>
      </c>
      <c r="E8924" s="27" t="s">
        <v>32</v>
      </c>
      <c r="F8924" s="27" t="s">
        <v>262</v>
      </c>
      <c r="G8924" s="33">
        <v>217782.76</v>
      </c>
      <c r="H8924" s="33">
        <v>0</v>
      </c>
      <c r="I8924" s="33">
        <v>10984</v>
      </c>
      <c r="J8924" s="33">
        <v>606</v>
      </c>
      <c r="K8924" s="33">
        <v>7700</v>
      </c>
      <c r="L8924" s="33">
        <v>1</v>
      </c>
      <c r="M8924" s="33">
        <v>0</v>
      </c>
      <c r="N8924" s="33">
        <v>254250.32</v>
      </c>
      <c r="O8924" s="33">
        <v>1344.4</v>
      </c>
      <c r="P8924" s="33">
        <v>3504</v>
      </c>
    </row>
    <row r="8925" spans="1:16">
      <c r="A8925" s="27" t="s">
        <v>1270</v>
      </c>
      <c r="B8925" s="31">
        <v>202601</v>
      </c>
      <c r="C8925" s="27" t="s">
        <v>147</v>
      </c>
      <c r="D8925" s="27" t="s">
        <v>211</v>
      </c>
      <c r="E8925" s="27" t="s">
        <v>32</v>
      </c>
      <c r="F8925" s="27" t="s">
        <v>262</v>
      </c>
      <c r="G8925" s="33">
        <v>109707.42</v>
      </c>
      <c r="H8925" s="33">
        <v>0</v>
      </c>
      <c r="I8925" s="33">
        <v>5779</v>
      </c>
      <c r="J8925" s="33">
        <v>324</v>
      </c>
      <c r="K8925" s="33">
        <v>7700</v>
      </c>
      <c r="L8925" s="33">
        <v>1</v>
      </c>
      <c r="M8925" s="33">
        <v>0</v>
      </c>
      <c r="N8925" s="33">
        <v>129107.45</v>
      </c>
      <c r="O8925" s="33">
        <v>681.2</v>
      </c>
      <c r="P8925" s="33">
        <v>1789</v>
      </c>
    </row>
    <row r="8926" spans="1:16">
      <c r="A8926" s="27" t="s">
        <v>1270</v>
      </c>
      <c r="B8926" s="31">
        <v>202602</v>
      </c>
      <c r="C8926" s="27" t="s">
        <v>147</v>
      </c>
      <c r="D8926" s="27" t="s">
        <v>211</v>
      </c>
      <c r="E8926" s="27" t="s">
        <v>32</v>
      </c>
      <c r="F8926" s="27" t="s">
        <v>262</v>
      </c>
      <c r="G8926" s="33">
        <v>131448.37</v>
      </c>
      <c r="H8926" s="33">
        <v>0</v>
      </c>
      <c r="I8926" s="33">
        <v>7277</v>
      </c>
      <c r="J8926" s="33">
        <v>346</v>
      </c>
      <c r="K8926" s="33">
        <v>7700</v>
      </c>
      <c r="L8926" s="33">
        <v>1</v>
      </c>
      <c r="M8926" s="33">
        <v>0</v>
      </c>
      <c r="N8926" s="33">
        <v>132891.19</v>
      </c>
      <c r="O8926" s="33">
        <v>773.8</v>
      </c>
      <c r="P8926" s="33">
        <v>2200</v>
      </c>
    </row>
    <row r="8927" spans="1:16">
      <c r="A8927" s="27" t="s">
        <v>1270</v>
      </c>
      <c r="B8927" s="31">
        <v>202603</v>
      </c>
      <c r="C8927" s="27" t="s">
        <v>147</v>
      </c>
      <c r="D8927" s="27" t="s">
        <v>211</v>
      </c>
      <c r="E8927" s="27" t="s">
        <v>32</v>
      </c>
      <c r="F8927" s="27" t="s">
        <v>262</v>
      </c>
      <c r="G8927" s="33">
        <v>139915.41</v>
      </c>
      <c r="H8927" s="33">
        <v>139915.41</v>
      </c>
      <c r="I8927" s="33">
        <v>7031</v>
      </c>
      <c r="J8927" s="33">
        <v>384</v>
      </c>
      <c r="K8927" s="33">
        <v>7700</v>
      </c>
      <c r="L8927" s="33">
        <v>1</v>
      </c>
      <c r="M8927" s="33">
        <v>1</v>
      </c>
      <c r="N8927" s="33">
        <v>165461.87</v>
      </c>
      <c r="O8927" s="33">
        <v>782.8</v>
      </c>
      <c r="P8927" s="33">
        <v>2393</v>
      </c>
    </row>
    <row r="8928" spans="1:16">
      <c r="A8928" s="27" t="s">
        <v>1270</v>
      </c>
      <c r="B8928" s="31">
        <v>202604</v>
      </c>
      <c r="C8928" s="27" t="s">
        <v>147</v>
      </c>
      <c r="D8928" s="27" t="s">
        <v>211</v>
      </c>
      <c r="E8928" s="27" t="s">
        <v>32</v>
      </c>
      <c r="F8928" s="27" t="s">
        <v>262</v>
      </c>
      <c r="G8928" s="33">
        <v>166694.27</v>
      </c>
      <c r="H8928" s="33">
        <v>166694.27</v>
      </c>
      <c r="I8928" s="33">
        <v>8542</v>
      </c>
      <c r="J8928" s="33">
        <v>433</v>
      </c>
      <c r="K8928" s="33">
        <v>7700</v>
      </c>
      <c r="L8928" s="33">
        <v>1</v>
      </c>
      <c r="M8928" s="33">
        <v>1</v>
      </c>
      <c r="N8928" s="33">
        <v>194526.83</v>
      </c>
      <c r="O8928" s="33">
        <v>1005.7</v>
      </c>
      <c r="P8928" s="33">
        <v>2730</v>
      </c>
    </row>
    <row r="8929" spans="1:16">
      <c r="A8929" s="27" t="s">
        <v>1270</v>
      </c>
      <c r="B8929" s="31">
        <v>202605</v>
      </c>
      <c r="C8929" s="27" t="s">
        <v>147</v>
      </c>
      <c r="D8929" s="27" t="s">
        <v>211</v>
      </c>
      <c r="E8929" s="27" t="s">
        <v>32</v>
      </c>
      <c r="F8929" s="27" t="s">
        <v>262</v>
      </c>
      <c r="G8929" s="33">
        <v>183140.99</v>
      </c>
      <c r="H8929" s="33">
        <v>183140.99</v>
      </c>
      <c r="I8929" s="33">
        <v>9069</v>
      </c>
      <c r="J8929" s="33">
        <v>470</v>
      </c>
      <c r="K8929" s="33">
        <v>7700</v>
      </c>
      <c r="L8929" s="33">
        <v>1</v>
      </c>
      <c r="M8929" s="33">
        <v>1</v>
      </c>
      <c r="N8929" s="33">
        <v>212854.78</v>
      </c>
      <c r="O8929" s="33">
        <v>1147.5</v>
      </c>
      <c r="P8929" s="33">
        <v>2917</v>
      </c>
    </row>
    <row r="8930" spans="1:16">
      <c r="A8930" s="27" t="s">
        <v>1270</v>
      </c>
      <c r="B8930" s="31">
        <v>202606</v>
      </c>
      <c r="C8930" s="27" t="s">
        <v>147</v>
      </c>
      <c r="D8930" s="27" t="s">
        <v>211</v>
      </c>
      <c r="E8930" s="27" t="s">
        <v>32</v>
      </c>
      <c r="F8930" s="27" t="s">
        <v>262</v>
      </c>
      <c r="G8930" s="33">
        <v>183109.17</v>
      </c>
      <c r="H8930" s="33">
        <v>183109.17</v>
      </c>
      <c r="I8930" s="33">
        <v>9022</v>
      </c>
      <c r="J8930" s="33">
        <v>430</v>
      </c>
      <c r="K8930" s="33">
        <v>7700</v>
      </c>
      <c r="L8930" s="33">
        <v>1</v>
      </c>
      <c r="M8930" s="33">
        <v>1</v>
      </c>
      <c r="N8930" s="33">
        <v>207751.85</v>
      </c>
      <c r="O8930" s="33">
        <v>1217.8</v>
      </c>
      <c r="P8930" s="33">
        <v>2932</v>
      </c>
    </row>
    <row r="8931" spans="1:16">
      <c r="A8931" s="27" t="s">
        <v>1270</v>
      </c>
      <c r="B8931" s="31">
        <v>202607</v>
      </c>
      <c r="C8931" s="27" t="s">
        <v>147</v>
      </c>
      <c r="D8931" s="27" t="s">
        <v>211</v>
      </c>
      <c r="E8931" s="27" t="s">
        <v>32</v>
      </c>
      <c r="F8931" s="27" t="s">
        <v>262</v>
      </c>
      <c r="G8931" s="33">
        <v>161592.92</v>
      </c>
      <c r="H8931" s="33">
        <v>161592.92</v>
      </c>
      <c r="I8931" s="33">
        <v>9094</v>
      </c>
      <c r="J8931" s="33">
        <v>554</v>
      </c>
      <c r="K8931" s="33">
        <v>7700</v>
      </c>
      <c r="L8931" s="33">
        <v>1</v>
      </c>
      <c r="M8931" s="33">
        <v>1</v>
      </c>
      <c r="N8931" s="33">
        <v>184541</v>
      </c>
      <c r="O8931" s="33">
        <v>986.7</v>
      </c>
      <c r="P8931" s="33">
        <v>2822</v>
      </c>
    </row>
    <row r="8932" spans="1:16">
      <c r="A8932" s="27" t="s">
        <v>1272</v>
      </c>
      <c r="B8932" s="31">
        <v>202408</v>
      </c>
      <c r="C8932" s="27" t="s">
        <v>147</v>
      </c>
      <c r="D8932" s="27" t="s">
        <v>211</v>
      </c>
      <c r="E8932" s="27" t="s">
        <v>32</v>
      </c>
      <c r="F8932" s="27" t="s">
        <v>257</v>
      </c>
      <c r="G8932" s="33">
        <v>246498.55</v>
      </c>
      <c r="H8932" s="33">
        <v>246498.55</v>
      </c>
      <c r="I8932" s="33">
        <v>6667</v>
      </c>
      <c r="J8932" s="33">
        <v>579</v>
      </c>
      <c r="K8932" s="33">
        <v>7800</v>
      </c>
      <c r="L8932" s="33">
        <v>1</v>
      </c>
      <c r="M8932" s="33">
        <v>1</v>
      </c>
      <c r="N8932" s="33">
        <v>211159.64</v>
      </c>
      <c r="O8932" s="33">
        <v>1198.1</v>
      </c>
      <c r="P8932" s="33">
        <v>2681</v>
      </c>
    </row>
    <row r="8933" spans="1:16">
      <c r="A8933" s="27" t="s">
        <v>1272</v>
      </c>
      <c r="B8933" s="31">
        <v>202409</v>
      </c>
      <c r="C8933" s="27" t="s">
        <v>147</v>
      </c>
      <c r="D8933" s="27" t="s">
        <v>211</v>
      </c>
      <c r="E8933" s="27" t="s">
        <v>32</v>
      </c>
      <c r="F8933" s="27" t="s">
        <v>257</v>
      </c>
      <c r="G8933" s="33">
        <v>209933.96</v>
      </c>
      <c r="H8933" s="33">
        <v>209933.96</v>
      </c>
      <c r="I8933" s="33">
        <v>5624</v>
      </c>
      <c r="J8933" s="33">
        <v>423</v>
      </c>
      <c r="K8933" s="33">
        <v>7800</v>
      </c>
      <c r="L8933" s="33">
        <v>1</v>
      </c>
      <c r="M8933" s="33">
        <v>1</v>
      </c>
      <c r="N8933" s="33">
        <v>202842.21</v>
      </c>
      <c r="O8933" s="33">
        <v>1375.4</v>
      </c>
      <c r="P8933" s="33">
        <v>2281</v>
      </c>
    </row>
    <row r="8934" spans="1:16">
      <c r="A8934" s="27" t="s">
        <v>1272</v>
      </c>
      <c r="B8934" s="31">
        <v>202410</v>
      </c>
      <c r="C8934" s="27" t="s">
        <v>147</v>
      </c>
      <c r="D8934" s="27" t="s">
        <v>211</v>
      </c>
      <c r="E8934" s="27" t="s">
        <v>32</v>
      </c>
      <c r="F8934" s="27" t="s">
        <v>257</v>
      </c>
      <c r="G8934" s="33">
        <v>273063.37</v>
      </c>
      <c r="H8934" s="33">
        <v>273063.37</v>
      </c>
      <c r="I8934" s="33">
        <v>6868</v>
      </c>
      <c r="J8934" s="33">
        <v>461</v>
      </c>
      <c r="K8934" s="33">
        <v>7800</v>
      </c>
      <c r="L8934" s="33">
        <v>1</v>
      </c>
      <c r="M8934" s="33">
        <v>1</v>
      </c>
      <c r="N8934" s="33">
        <v>222593.95</v>
      </c>
      <c r="O8934" s="33">
        <v>1649.4</v>
      </c>
      <c r="P8934" s="33">
        <v>2861</v>
      </c>
    </row>
    <row r="8935" spans="1:16">
      <c r="A8935" s="27" t="s">
        <v>1272</v>
      </c>
      <c r="B8935" s="31">
        <v>202411</v>
      </c>
      <c r="C8935" s="27" t="s">
        <v>147</v>
      </c>
      <c r="D8935" s="27" t="s">
        <v>211</v>
      </c>
      <c r="E8935" s="27" t="s">
        <v>32</v>
      </c>
      <c r="F8935" s="27" t="s">
        <v>257</v>
      </c>
      <c r="G8935" s="33">
        <v>331162.99</v>
      </c>
      <c r="H8935" s="33">
        <v>331162.99</v>
      </c>
      <c r="I8935" s="33">
        <v>8508</v>
      </c>
      <c r="J8935" s="33">
        <v>646</v>
      </c>
      <c r="K8935" s="33">
        <v>7800</v>
      </c>
      <c r="L8935" s="33">
        <v>1</v>
      </c>
      <c r="M8935" s="33">
        <v>1</v>
      </c>
      <c r="N8935" s="33">
        <v>268375.87</v>
      </c>
      <c r="O8935" s="33">
        <v>2004.5</v>
      </c>
      <c r="P8935" s="33">
        <v>3472</v>
      </c>
    </row>
    <row r="8936" spans="1:16">
      <c r="A8936" s="27" t="s">
        <v>1272</v>
      </c>
      <c r="B8936" s="31">
        <v>202412</v>
      </c>
      <c r="C8936" s="27" t="s">
        <v>147</v>
      </c>
      <c r="D8936" s="27" t="s">
        <v>211</v>
      </c>
      <c r="E8936" s="27" t="s">
        <v>32</v>
      </c>
      <c r="F8936" s="27" t="s">
        <v>257</v>
      </c>
      <c r="G8936" s="33">
        <v>337141.86</v>
      </c>
      <c r="H8936" s="33">
        <v>337141.86</v>
      </c>
      <c r="I8936" s="33">
        <v>7855</v>
      </c>
      <c r="J8936" s="33">
        <v>596</v>
      </c>
      <c r="K8936" s="33">
        <v>7800</v>
      </c>
      <c r="L8936" s="33">
        <v>1</v>
      </c>
      <c r="M8936" s="33">
        <v>1</v>
      </c>
      <c r="N8936" s="33">
        <v>307790.9</v>
      </c>
      <c r="O8936" s="33">
        <v>1808.8</v>
      </c>
      <c r="P8936" s="33">
        <v>3373</v>
      </c>
    </row>
    <row r="8937" spans="1:16">
      <c r="A8937" s="27" t="s">
        <v>1272</v>
      </c>
      <c r="B8937" s="31">
        <v>202501</v>
      </c>
      <c r="C8937" s="27" t="s">
        <v>147</v>
      </c>
      <c r="D8937" s="27" t="s">
        <v>211</v>
      </c>
      <c r="E8937" s="27" t="s">
        <v>32</v>
      </c>
      <c r="F8937" s="27" t="s">
        <v>257</v>
      </c>
      <c r="G8937" s="33">
        <v>190750.91</v>
      </c>
      <c r="H8937" s="33">
        <v>190750.91</v>
      </c>
      <c r="I8937" s="33">
        <v>4812</v>
      </c>
      <c r="J8937" s="33">
        <v>332</v>
      </c>
      <c r="K8937" s="33">
        <v>7800</v>
      </c>
      <c r="L8937" s="33">
        <v>1</v>
      </c>
      <c r="M8937" s="33">
        <v>1</v>
      </c>
      <c r="N8937" s="33">
        <v>156295.18</v>
      </c>
      <c r="O8937" s="33">
        <v>1008.9</v>
      </c>
      <c r="P8937" s="33">
        <v>2008</v>
      </c>
    </row>
    <row r="8938" spans="1:16">
      <c r="A8938" s="27" t="s">
        <v>1272</v>
      </c>
      <c r="B8938" s="31">
        <v>202502</v>
      </c>
      <c r="C8938" s="27" t="s">
        <v>147</v>
      </c>
      <c r="D8938" s="27" t="s">
        <v>211</v>
      </c>
      <c r="E8938" s="27" t="s">
        <v>32</v>
      </c>
      <c r="F8938" s="27" t="s">
        <v>257</v>
      </c>
      <c r="G8938" s="33">
        <v>194048.34</v>
      </c>
      <c r="H8938" s="33">
        <v>194048.34</v>
      </c>
      <c r="I8938" s="33">
        <v>5134</v>
      </c>
      <c r="J8938" s="33">
        <v>327</v>
      </c>
      <c r="K8938" s="33">
        <v>7800</v>
      </c>
      <c r="L8938" s="33">
        <v>1</v>
      </c>
      <c r="M8938" s="33">
        <v>1</v>
      </c>
      <c r="N8938" s="33">
        <v>160875.7</v>
      </c>
      <c r="O8938" s="33">
        <v>1056.6</v>
      </c>
      <c r="P8938" s="33">
        <v>2070</v>
      </c>
    </row>
    <row r="8939" spans="1:16">
      <c r="A8939" s="27" t="s">
        <v>1272</v>
      </c>
      <c r="B8939" s="31">
        <v>202503</v>
      </c>
      <c r="C8939" s="27" t="s">
        <v>147</v>
      </c>
      <c r="D8939" s="27" t="s">
        <v>211</v>
      </c>
      <c r="E8939" s="27" t="s">
        <v>32</v>
      </c>
      <c r="F8939" s="27" t="s">
        <v>257</v>
      </c>
      <c r="G8939" s="33">
        <v>255583.41</v>
      </c>
      <c r="H8939" s="33">
        <v>255583.41</v>
      </c>
      <c r="I8939" s="33">
        <v>6401</v>
      </c>
      <c r="J8939" s="33">
        <v>510</v>
      </c>
      <c r="K8939" s="33">
        <v>7800</v>
      </c>
      <c r="L8939" s="33">
        <v>1</v>
      </c>
      <c r="M8939" s="33">
        <v>1</v>
      </c>
      <c r="N8939" s="33">
        <v>200305.19</v>
      </c>
      <c r="O8939" s="33">
        <v>1384.6</v>
      </c>
      <c r="P8939" s="33">
        <v>2600</v>
      </c>
    </row>
    <row r="8940" spans="1:16">
      <c r="A8940" s="27" t="s">
        <v>1272</v>
      </c>
      <c r="B8940" s="31">
        <v>202504</v>
      </c>
      <c r="C8940" s="27" t="s">
        <v>147</v>
      </c>
      <c r="D8940" s="27" t="s">
        <v>211</v>
      </c>
      <c r="E8940" s="27" t="s">
        <v>32</v>
      </c>
      <c r="F8940" s="27" t="s">
        <v>257</v>
      </c>
      <c r="G8940" s="33">
        <v>255405.88</v>
      </c>
      <c r="H8940" s="33">
        <v>255405.88</v>
      </c>
      <c r="I8940" s="33">
        <v>6380</v>
      </c>
      <c r="J8940" s="33">
        <v>507</v>
      </c>
      <c r="K8940" s="33">
        <v>7800</v>
      </c>
      <c r="L8940" s="33">
        <v>1</v>
      </c>
      <c r="M8940" s="33">
        <v>1</v>
      </c>
      <c r="N8940" s="33">
        <v>235490.71</v>
      </c>
      <c r="O8940" s="33">
        <v>1350.1</v>
      </c>
      <c r="P8940" s="33">
        <v>2729</v>
      </c>
    </row>
    <row r="8941" spans="1:16">
      <c r="A8941" s="27" t="s">
        <v>1272</v>
      </c>
      <c r="B8941" s="31">
        <v>202505</v>
      </c>
      <c r="C8941" s="27" t="s">
        <v>147</v>
      </c>
      <c r="D8941" s="27" t="s">
        <v>211</v>
      </c>
      <c r="E8941" s="27" t="s">
        <v>32</v>
      </c>
      <c r="F8941" s="27" t="s">
        <v>257</v>
      </c>
      <c r="G8941" s="33">
        <v>301115.16</v>
      </c>
      <c r="H8941" s="33">
        <v>301115.16</v>
      </c>
      <c r="I8941" s="33">
        <v>7253</v>
      </c>
      <c r="J8941" s="33">
        <v>452</v>
      </c>
      <c r="K8941" s="33">
        <v>7800</v>
      </c>
      <c r="L8941" s="33">
        <v>1</v>
      </c>
      <c r="M8941" s="33">
        <v>1</v>
      </c>
      <c r="N8941" s="33">
        <v>257678.2</v>
      </c>
      <c r="O8941" s="33">
        <v>1730</v>
      </c>
      <c r="P8941" s="33">
        <v>3046</v>
      </c>
    </row>
    <row r="8942" spans="1:16">
      <c r="A8942" s="27" t="s">
        <v>1272</v>
      </c>
      <c r="B8942" s="31">
        <v>202506</v>
      </c>
      <c r="C8942" s="27" t="s">
        <v>147</v>
      </c>
      <c r="D8942" s="27" t="s">
        <v>211</v>
      </c>
      <c r="E8942" s="27" t="s">
        <v>32</v>
      </c>
      <c r="F8942" s="27" t="s">
        <v>257</v>
      </c>
      <c r="G8942" s="33">
        <v>291002.18</v>
      </c>
      <c r="H8942" s="33">
        <v>291002.18</v>
      </c>
      <c r="I8942" s="33">
        <v>7020</v>
      </c>
      <c r="J8942" s="33">
        <v>482</v>
      </c>
      <c r="K8942" s="33">
        <v>7800</v>
      </c>
      <c r="L8942" s="33">
        <v>1</v>
      </c>
      <c r="M8942" s="33">
        <v>1</v>
      </c>
      <c r="N8942" s="33">
        <v>251500.68</v>
      </c>
      <c r="O8942" s="33">
        <v>1743.3</v>
      </c>
      <c r="P8942" s="33">
        <v>2956</v>
      </c>
    </row>
    <row r="8943" spans="1:16">
      <c r="A8943" s="27" t="s">
        <v>1272</v>
      </c>
      <c r="B8943" s="31">
        <v>202507</v>
      </c>
      <c r="C8943" s="27" t="s">
        <v>147</v>
      </c>
      <c r="D8943" s="27" t="s">
        <v>211</v>
      </c>
      <c r="E8943" s="27" t="s">
        <v>32</v>
      </c>
      <c r="F8943" s="27" t="s">
        <v>257</v>
      </c>
      <c r="G8943" s="33">
        <v>275263.76</v>
      </c>
      <c r="H8943" s="33">
        <v>275263.76</v>
      </c>
      <c r="I8943" s="33">
        <v>6557</v>
      </c>
      <c r="J8943" s="33">
        <v>440</v>
      </c>
      <c r="K8943" s="33">
        <v>7800</v>
      </c>
      <c r="L8943" s="33">
        <v>1</v>
      </c>
      <c r="M8943" s="33">
        <v>1</v>
      </c>
      <c r="N8943" s="33">
        <v>223402.04</v>
      </c>
      <c r="O8943" s="33">
        <v>1495.8</v>
      </c>
      <c r="P8943" s="33">
        <v>2848</v>
      </c>
    </row>
    <row r="8944" spans="1:16">
      <c r="A8944" s="27" t="s">
        <v>1272</v>
      </c>
      <c r="B8944" s="31">
        <v>202508</v>
      </c>
      <c r="C8944" s="27" t="s">
        <v>147</v>
      </c>
      <c r="D8944" s="27" t="s">
        <v>211</v>
      </c>
      <c r="E8944" s="27" t="s">
        <v>32</v>
      </c>
      <c r="F8944" s="27" t="s">
        <v>257</v>
      </c>
      <c r="G8944" s="33">
        <v>245706.29</v>
      </c>
      <c r="H8944" s="33">
        <v>245706.29</v>
      </c>
      <c r="I8944" s="33">
        <v>5946</v>
      </c>
      <c r="J8944" s="33">
        <v>444</v>
      </c>
      <c r="K8944" s="33">
        <v>7800</v>
      </c>
      <c r="L8944" s="33">
        <v>1</v>
      </c>
      <c r="M8944" s="33">
        <v>1</v>
      </c>
      <c r="N8944" s="33">
        <v>214960.51</v>
      </c>
      <c r="O8944" s="33">
        <v>1341.6</v>
      </c>
      <c r="P8944" s="33">
        <v>2565</v>
      </c>
    </row>
    <row r="8945" spans="1:16">
      <c r="A8945" s="27" t="s">
        <v>1272</v>
      </c>
      <c r="B8945" s="31">
        <v>202509</v>
      </c>
      <c r="C8945" s="27" t="s">
        <v>147</v>
      </c>
      <c r="D8945" s="27" t="s">
        <v>211</v>
      </c>
      <c r="E8945" s="27" t="s">
        <v>32</v>
      </c>
      <c r="F8945" s="27" t="s">
        <v>257</v>
      </c>
      <c r="G8945" s="33">
        <v>270097.14</v>
      </c>
      <c r="H8945" s="33">
        <v>270097.14</v>
      </c>
      <c r="I8945" s="33">
        <v>6937</v>
      </c>
      <c r="J8945" s="33">
        <v>578</v>
      </c>
      <c r="K8945" s="33">
        <v>7800</v>
      </c>
      <c r="L8945" s="33">
        <v>1</v>
      </c>
      <c r="M8945" s="33">
        <v>1</v>
      </c>
      <c r="N8945" s="33">
        <v>206493.37</v>
      </c>
      <c r="O8945" s="33">
        <v>1482.1</v>
      </c>
      <c r="P8945" s="33">
        <v>2912</v>
      </c>
    </row>
    <row r="8946" spans="1:16">
      <c r="A8946" s="27" t="s">
        <v>1272</v>
      </c>
      <c r="B8946" s="31">
        <v>202510</v>
      </c>
      <c r="C8946" s="27" t="s">
        <v>147</v>
      </c>
      <c r="D8946" s="27" t="s">
        <v>211</v>
      </c>
      <c r="E8946" s="27" t="s">
        <v>32</v>
      </c>
      <c r="F8946" s="27" t="s">
        <v>257</v>
      </c>
      <c r="G8946" s="33">
        <v>269433.9</v>
      </c>
      <c r="H8946" s="33">
        <v>269433.9</v>
      </c>
      <c r="I8946" s="33">
        <v>6479</v>
      </c>
      <c r="J8946" s="33">
        <v>548</v>
      </c>
      <c r="K8946" s="33">
        <v>7800</v>
      </c>
      <c r="L8946" s="33">
        <v>1</v>
      </c>
      <c r="M8946" s="33">
        <v>1</v>
      </c>
      <c r="N8946" s="33">
        <v>226600.64</v>
      </c>
      <c r="O8946" s="33">
        <v>1455.4</v>
      </c>
      <c r="P8946" s="33">
        <v>2792</v>
      </c>
    </row>
    <row r="8947" spans="1:16">
      <c r="A8947" s="27" t="s">
        <v>1272</v>
      </c>
      <c r="B8947" s="31">
        <v>202511</v>
      </c>
      <c r="C8947" s="27" t="s">
        <v>147</v>
      </c>
      <c r="D8947" s="27" t="s">
        <v>211</v>
      </c>
      <c r="E8947" s="27" t="s">
        <v>32</v>
      </c>
      <c r="F8947" s="27" t="s">
        <v>257</v>
      </c>
      <c r="G8947" s="33">
        <v>325552.11</v>
      </c>
      <c r="H8947" s="33">
        <v>325552.11</v>
      </c>
      <c r="I8947" s="33">
        <v>8035</v>
      </c>
      <c r="J8947" s="33">
        <v>706</v>
      </c>
      <c r="K8947" s="33">
        <v>7800</v>
      </c>
      <c r="L8947" s="33">
        <v>1</v>
      </c>
      <c r="M8947" s="33">
        <v>1</v>
      </c>
      <c r="N8947" s="33">
        <v>273206.63</v>
      </c>
      <c r="O8947" s="33">
        <v>1972.2</v>
      </c>
      <c r="P8947" s="33">
        <v>3314</v>
      </c>
    </row>
    <row r="8948" spans="1:16">
      <c r="A8948" s="27" t="s">
        <v>1272</v>
      </c>
      <c r="B8948" s="31">
        <v>202512</v>
      </c>
      <c r="C8948" s="27" t="s">
        <v>147</v>
      </c>
      <c r="D8948" s="27" t="s">
        <v>211</v>
      </c>
      <c r="E8948" s="27" t="s">
        <v>32</v>
      </c>
      <c r="F8948" s="27" t="s">
        <v>257</v>
      </c>
      <c r="G8948" s="33">
        <v>357222.23</v>
      </c>
      <c r="H8948" s="33">
        <v>357222.23</v>
      </c>
      <c r="I8948" s="33">
        <v>9142</v>
      </c>
      <c r="J8948" s="33">
        <v>746</v>
      </c>
      <c r="K8948" s="33">
        <v>7800</v>
      </c>
      <c r="L8948" s="33">
        <v>1</v>
      </c>
      <c r="M8948" s="33">
        <v>1</v>
      </c>
      <c r="N8948" s="33">
        <v>313331.13</v>
      </c>
      <c r="O8948" s="33">
        <v>1840.7</v>
      </c>
      <c r="P8948" s="33">
        <v>3783</v>
      </c>
    </row>
    <row r="8949" spans="1:16">
      <c r="A8949" s="27" t="s">
        <v>1272</v>
      </c>
      <c r="B8949" s="31">
        <v>202601</v>
      </c>
      <c r="C8949" s="27" t="s">
        <v>147</v>
      </c>
      <c r="D8949" s="27" t="s">
        <v>211</v>
      </c>
      <c r="E8949" s="27" t="s">
        <v>32</v>
      </c>
      <c r="F8949" s="27" t="s">
        <v>257</v>
      </c>
      <c r="G8949" s="33">
        <v>186451.48</v>
      </c>
      <c r="H8949" s="33">
        <v>186451.48</v>
      </c>
      <c r="I8949" s="33">
        <v>4850</v>
      </c>
      <c r="J8949" s="33">
        <v>417</v>
      </c>
      <c r="K8949" s="33">
        <v>7800</v>
      </c>
      <c r="L8949" s="33">
        <v>1</v>
      </c>
      <c r="M8949" s="33">
        <v>1</v>
      </c>
      <c r="N8949" s="33">
        <v>159108.49</v>
      </c>
      <c r="O8949" s="33">
        <v>1074.5</v>
      </c>
      <c r="P8949" s="33">
        <v>1976</v>
      </c>
    </row>
    <row r="8950" spans="1:16">
      <c r="A8950" s="27" t="s">
        <v>1272</v>
      </c>
      <c r="B8950" s="31">
        <v>202602</v>
      </c>
      <c r="C8950" s="27" t="s">
        <v>147</v>
      </c>
      <c r="D8950" s="27" t="s">
        <v>211</v>
      </c>
      <c r="E8950" s="27" t="s">
        <v>32</v>
      </c>
      <c r="F8950" s="27" t="s">
        <v>257</v>
      </c>
      <c r="G8950" s="33">
        <v>186883.73</v>
      </c>
      <c r="H8950" s="33">
        <v>186883.73</v>
      </c>
      <c r="I8950" s="33">
        <v>4332</v>
      </c>
      <c r="J8950" s="33">
        <v>365</v>
      </c>
      <c r="K8950" s="33">
        <v>7800</v>
      </c>
      <c r="L8950" s="33">
        <v>1</v>
      </c>
      <c r="M8950" s="33">
        <v>1</v>
      </c>
      <c r="N8950" s="33">
        <v>163771.46</v>
      </c>
      <c r="O8950" s="33">
        <v>1083.7</v>
      </c>
      <c r="P8950" s="33">
        <v>1877</v>
      </c>
    </row>
    <row r="8951" spans="1:16">
      <c r="A8951" s="27" t="s">
        <v>1272</v>
      </c>
      <c r="B8951" s="31">
        <v>202603</v>
      </c>
      <c r="C8951" s="27" t="s">
        <v>147</v>
      </c>
      <c r="D8951" s="27" t="s">
        <v>211</v>
      </c>
      <c r="E8951" s="27" t="s">
        <v>32</v>
      </c>
      <c r="F8951" s="27" t="s">
        <v>257</v>
      </c>
      <c r="G8951" s="33">
        <v>244288.06</v>
      </c>
      <c r="H8951" s="33">
        <v>244288.06</v>
      </c>
      <c r="I8951" s="33">
        <v>6009</v>
      </c>
      <c r="J8951" s="33">
        <v>456</v>
      </c>
      <c r="K8951" s="33">
        <v>7800</v>
      </c>
      <c r="L8951" s="33">
        <v>1</v>
      </c>
      <c r="M8951" s="33">
        <v>1</v>
      </c>
      <c r="N8951" s="33">
        <v>203910.68</v>
      </c>
      <c r="O8951" s="33">
        <v>1271.7</v>
      </c>
      <c r="P8951" s="33">
        <v>2491</v>
      </c>
    </row>
    <row r="8952" spans="1:16">
      <c r="A8952" s="27" t="s">
        <v>1272</v>
      </c>
      <c r="B8952" s="31">
        <v>202604</v>
      </c>
      <c r="C8952" s="27" t="s">
        <v>147</v>
      </c>
      <c r="D8952" s="27" t="s">
        <v>211</v>
      </c>
      <c r="E8952" s="27" t="s">
        <v>32</v>
      </c>
      <c r="F8952" s="27" t="s">
        <v>257</v>
      </c>
      <c r="G8952" s="33">
        <v>296987.39</v>
      </c>
      <c r="H8952" s="33">
        <v>296987.39</v>
      </c>
      <c r="I8952" s="33">
        <v>7506</v>
      </c>
      <c r="J8952" s="33">
        <v>595</v>
      </c>
      <c r="K8952" s="33">
        <v>7800</v>
      </c>
      <c r="L8952" s="33">
        <v>1</v>
      </c>
      <c r="M8952" s="33">
        <v>1</v>
      </c>
      <c r="N8952" s="33">
        <v>239729.54</v>
      </c>
      <c r="O8952" s="33">
        <v>1615.2</v>
      </c>
      <c r="P8952" s="33">
        <v>3047</v>
      </c>
    </row>
    <row r="8953" spans="1:16">
      <c r="A8953" s="27" t="s">
        <v>1272</v>
      </c>
      <c r="B8953" s="31">
        <v>202605</v>
      </c>
      <c r="C8953" s="27" t="s">
        <v>147</v>
      </c>
      <c r="D8953" s="27" t="s">
        <v>211</v>
      </c>
      <c r="E8953" s="27" t="s">
        <v>32</v>
      </c>
      <c r="F8953" s="27" t="s">
        <v>257</v>
      </c>
      <c r="G8953" s="33">
        <v>303255.4</v>
      </c>
      <c r="H8953" s="33">
        <v>303255.4</v>
      </c>
      <c r="I8953" s="33">
        <v>7861</v>
      </c>
      <c r="J8953" s="33">
        <v>577</v>
      </c>
      <c r="K8953" s="33">
        <v>7800</v>
      </c>
      <c r="L8953" s="33">
        <v>1</v>
      </c>
      <c r="M8953" s="33">
        <v>1</v>
      </c>
      <c r="N8953" s="33">
        <v>262316.41</v>
      </c>
      <c r="O8953" s="33">
        <v>1570.6</v>
      </c>
      <c r="P8953" s="33">
        <v>3146</v>
      </c>
    </row>
    <row r="8954" spans="1:16">
      <c r="A8954" s="27" t="s">
        <v>1272</v>
      </c>
      <c r="B8954" s="31">
        <v>202606</v>
      </c>
      <c r="C8954" s="27" t="s">
        <v>147</v>
      </c>
      <c r="D8954" s="27" t="s">
        <v>211</v>
      </c>
      <c r="E8954" s="27" t="s">
        <v>32</v>
      </c>
      <c r="F8954" s="27" t="s">
        <v>257</v>
      </c>
      <c r="G8954" s="33">
        <v>330863.82</v>
      </c>
      <c r="H8954" s="33">
        <v>330863.82</v>
      </c>
      <c r="I8954" s="33">
        <v>7998</v>
      </c>
      <c r="J8954" s="33">
        <v>634</v>
      </c>
      <c r="K8954" s="33">
        <v>7800</v>
      </c>
      <c r="L8954" s="33">
        <v>1</v>
      </c>
      <c r="M8954" s="33">
        <v>1</v>
      </c>
      <c r="N8954" s="33">
        <v>256027.69</v>
      </c>
      <c r="O8954" s="33">
        <v>1918.8</v>
      </c>
      <c r="P8954" s="33">
        <v>3378</v>
      </c>
    </row>
    <row r="8955" spans="1:16">
      <c r="A8955" s="27" t="s">
        <v>1272</v>
      </c>
      <c r="B8955" s="31">
        <v>202607</v>
      </c>
      <c r="C8955" s="27" t="s">
        <v>147</v>
      </c>
      <c r="D8955" s="27" t="s">
        <v>211</v>
      </c>
      <c r="E8955" s="27" t="s">
        <v>32</v>
      </c>
      <c r="F8955" s="27" t="s">
        <v>257</v>
      </c>
      <c r="G8955" s="33">
        <v>261379.55</v>
      </c>
      <c r="H8955" s="33">
        <v>261379.55</v>
      </c>
      <c r="I8955" s="33">
        <v>6083</v>
      </c>
      <c r="J8955" s="33">
        <v>491</v>
      </c>
      <c r="K8955" s="33">
        <v>7800</v>
      </c>
      <c r="L8955" s="33">
        <v>1</v>
      </c>
      <c r="M8955" s="33">
        <v>1</v>
      </c>
      <c r="N8955" s="33">
        <v>227423.28</v>
      </c>
      <c r="O8955" s="33">
        <v>1543.7</v>
      </c>
      <c r="P8955" s="33">
        <v>2551</v>
      </c>
    </row>
    <row r="8956" spans="1:16">
      <c r="A8956" s="27" t="s">
        <v>1275</v>
      </c>
      <c r="B8956" s="31">
        <v>202408</v>
      </c>
      <c r="C8956" s="27" t="s">
        <v>147</v>
      </c>
      <c r="D8956" s="27" t="s">
        <v>211</v>
      </c>
      <c r="E8956" s="27" t="s">
        <v>32</v>
      </c>
      <c r="F8956" s="27" t="s">
        <v>262</v>
      </c>
      <c r="G8956" s="33">
        <v>126469.75</v>
      </c>
      <c r="H8956" s="33">
        <v>126469.75</v>
      </c>
      <c r="I8956" s="33">
        <v>6056</v>
      </c>
      <c r="J8956" s="33">
        <v>324</v>
      </c>
      <c r="K8956" s="33">
        <v>6100</v>
      </c>
      <c r="L8956" s="33">
        <v>1</v>
      </c>
      <c r="M8956" s="33">
        <v>1</v>
      </c>
      <c r="N8956" s="33">
        <v>135874.42</v>
      </c>
      <c r="O8956" s="33">
        <v>756.7</v>
      </c>
      <c r="P8956" s="33">
        <v>2053</v>
      </c>
    </row>
    <row r="8957" spans="1:16">
      <c r="A8957" s="27" t="s">
        <v>1275</v>
      </c>
      <c r="B8957" s="31">
        <v>202409</v>
      </c>
      <c r="C8957" s="27" t="s">
        <v>147</v>
      </c>
      <c r="D8957" s="27" t="s">
        <v>211</v>
      </c>
      <c r="E8957" s="27" t="s">
        <v>32</v>
      </c>
      <c r="F8957" s="27" t="s">
        <v>262</v>
      </c>
      <c r="G8957" s="33">
        <v>110771.3</v>
      </c>
      <c r="H8957" s="33">
        <v>110771.3</v>
      </c>
      <c r="I8957" s="33">
        <v>5706</v>
      </c>
      <c r="J8957" s="33">
        <v>246</v>
      </c>
      <c r="K8957" s="33">
        <v>6100</v>
      </c>
      <c r="L8957" s="33">
        <v>1</v>
      </c>
      <c r="M8957" s="33">
        <v>1</v>
      </c>
      <c r="N8957" s="33">
        <v>130522.42</v>
      </c>
      <c r="O8957" s="33">
        <v>641.1</v>
      </c>
      <c r="P8957" s="33">
        <v>1832</v>
      </c>
    </row>
    <row r="8958" spans="1:16">
      <c r="A8958" s="27" t="s">
        <v>1275</v>
      </c>
      <c r="B8958" s="31">
        <v>202410</v>
      </c>
      <c r="C8958" s="27" t="s">
        <v>147</v>
      </c>
      <c r="D8958" s="27" t="s">
        <v>211</v>
      </c>
      <c r="E8958" s="27" t="s">
        <v>32</v>
      </c>
      <c r="F8958" s="27" t="s">
        <v>262</v>
      </c>
      <c r="G8958" s="33">
        <v>130645.56</v>
      </c>
      <c r="H8958" s="33">
        <v>130645.56</v>
      </c>
      <c r="I8958" s="33">
        <v>6993</v>
      </c>
      <c r="J8958" s="33">
        <v>377</v>
      </c>
      <c r="K8958" s="33">
        <v>6100</v>
      </c>
      <c r="L8958" s="33">
        <v>1</v>
      </c>
      <c r="M8958" s="33">
        <v>1</v>
      </c>
      <c r="N8958" s="33">
        <v>143232.03</v>
      </c>
      <c r="O8958" s="33">
        <v>809.4</v>
      </c>
      <c r="P8958" s="33">
        <v>2099</v>
      </c>
    </row>
    <row r="8959" spans="1:16">
      <c r="A8959" s="27" t="s">
        <v>1275</v>
      </c>
      <c r="B8959" s="31">
        <v>202411</v>
      </c>
      <c r="C8959" s="27" t="s">
        <v>147</v>
      </c>
      <c r="D8959" s="27" t="s">
        <v>211</v>
      </c>
      <c r="E8959" s="27" t="s">
        <v>32</v>
      </c>
      <c r="F8959" s="27" t="s">
        <v>262</v>
      </c>
      <c r="G8959" s="33">
        <v>160367.6</v>
      </c>
      <c r="H8959" s="33">
        <v>160367.6</v>
      </c>
      <c r="I8959" s="33">
        <v>8484</v>
      </c>
      <c r="J8959" s="33">
        <v>446</v>
      </c>
      <c r="K8959" s="33">
        <v>6100</v>
      </c>
      <c r="L8959" s="33">
        <v>1</v>
      </c>
      <c r="M8959" s="33">
        <v>1</v>
      </c>
      <c r="N8959" s="33">
        <v>172691.22</v>
      </c>
      <c r="O8959" s="33">
        <v>1009</v>
      </c>
      <c r="P8959" s="33">
        <v>2782</v>
      </c>
    </row>
    <row r="8960" spans="1:16">
      <c r="A8960" s="27" t="s">
        <v>1275</v>
      </c>
      <c r="B8960" s="31">
        <v>202412</v>
      </c>
      <c r="C8960" s="27" t="s">
        <v>147</v>
      </c>
      <c r="D8960" s="27" t="s">
        <v>211</v>
      </c>
      <c r="E8960" s="27" t="s">
        <v>32</v>
      </c>
      <c r="F8960" s="27" t="s">
        <v>262</v>
      </c>
      <c r="G8960" s="33">
        <v>178606.06</v>
      </c>
      <c r="H8960" s="33">
        <v>178606.06</v>
      </c>
      <c r="I8960" s="33">
        <v>8588</v>
      </c>
      <c r="J8960" s="33">
        <v>482</v>
      </c>
      <c r="K8960" s="33">
        <v>6100</v>
      </c>
      <c r="L8960" s="33">
        <v>1</v>
      </c>
      <c r="M8960" s="33">
        <v>1</v>
      </c>
      <c r="N8960" s="33">
        <v>198053.52</v>
      </c>
      <c r="O8960" s="33">
        <v>1117.2</v>
      </c>
      <c r="P8960" s="33">
        <v>2842</v>
      </c>
    </row>
    <row r="8961" spans="1:16">
      <c r="A8961" s="27" t="s">
        <v>1275</v>
      </c>
      <c r="B8961" s="31">
        <v>202501</v>
      </c>
      <c r="C8961" s="27" t="s">
        <v>147</v>
      </c>
      <c r="D8961" s="27" t="s">
        <v>211</v>
      </c>
      <c r="E8961" s="27" t="s">
        <v>32</v>
      </c>
      <c r="F8961" s="27" t="s">
        <v>262</v>
      </c>
      <c r="G8961" s="33">
        <v>91172.25999999999</v>
      </c>
      <c r="H8961" s="33">
        <v>91172.25999999999</v>
      </c>
      <c r="I8961" s="33">
        <v>4752</v>
      </c>
      <c r="J8961" s="33">
        <v>276</v>
      </c>
      <c r="K8961" s="33">
        <v>6100</v>
      </c>
      <c r="L8961" s="33">
        <v>1</v>
      </c>
      <c r="M8961" s="33">
        <v>1</v>
      </c>
      <c r="N8961" s="33">
        <v>100570.91</v>
      </c>
      <c r="O8961" s="33">
        <v>569.4</v>
      </c>
      <c r="P8961" s="33">
        <v>1506</v>
      </c>
    </row>
    <row r="8962" spans="1:16">
      <c r="A8962" s="27" t="s">
        <v>1275</v>
      </c>
      <c r="B8962" s="31">
        <v>202502</v>
      </c>
      <c r="C8962" s="27" t="s">
        <v>147</v>
      </c>
      <c r="D8962" s="27" t="s">
        <v>211</v>
      </c>
      <c r="E8962" s="27" t="s">
        <v>32</v>
      </c>
      <c r="F8962" s="27" t="s">
        <v>262</v>
      </c>
      <c r="G8962" s="33">
        <v>94658.16</v>
      </c>
      <c r="H8962" s="33">
        <v>94658.16</v>
      </c>
      <c r="I8962" s="33">
        <v>5154</v>
      </c>
      <c r="J8962" s="33">
        <v>286</v>
      </c>
      <c r="K8962" s="33">
        <v>6100</v>
      </c>
      <c r="L8962" s="33">
        <v>1</v>
      </c>
      <c r="M8962" s="33">
        <v>1</v>
      </c>
      <c r="N8962" s="33">
        <v>103518.33</v>
      </c>
      <c r="O8962" s="33">
        <v>582.3</v>
      </c>
      <c r="P8962" s="33">
        <v>1658</v>
      </c>
    </row>
    <row r="8963" spans="1:16">
      <c r="A8963" s="27" t="s">
        <v>1275</v>
      </c>
      <c r="B8963" s="31">
        <v>202503</v>
      </c>
      <c r="C8963" s="27" t="s">
        <v>147</v>
      </c>
      <c r="D8963" s="27" t="s">
        <v>211</v>
      </c>
      <c r="E8963" s="27" t="s">
        <v>32</v>
      </c>
      <c r="F8963" s="27" t="s">
        <v>262</v>
      </c>
      <c r="G8963" s="33">
        <v>113077.15</v>
      </c>
      <c r="H8963" s="33">
        <v>113077.15</v>
      </c>
      <c r="I8963" s="33">
        <v>6081</v>
      </c>
      <c r="J8963" s="33">
        <v>296</v>
      </c>
      <c r="K8963" s="33">
        <v>6100</v>
      </c>
      <c r="L8963" s="33">
        <v>1</v>
      </c>
      <c r="M8963" s="33">
        <v>1</v>
      </c>
      <c r="N8963" s="33">
        <v>128889.93</v>
      </c>
      <c r="O8963" s="33">
        <v>648.6</v>
      </c>
      <c r="P8963" s="33">
        <v>1919</v>
      </c>
    </row>
    <row r="8964" spans="1:16">
      <c r="A8964" s="27" t="s">
        <v>1275</v>
      </c>
      <c r="B8964" s="31">
        <v>202504</v>
      </c>
      <c r="C8964" s="27" t="s">
        <v>147</v>
      </c>
      <c r="D8964" s="27" t="s">
        <v>211</v>
      </c>
      <c r="E8964" s="27" t="s">
        <v>32</v>
      </c>
      <c r="F8964" s="27" t="s">
        <v>262</v>
      </c>
      <c r="G8964" s="33">
        <v>139365.75</v>
      </c>
      <c r="H8964" s="33">
        <v>139365.75</v>
      </c>
      <c r="I8964" s="33">
        <v>7325</v>
      </c>
      <c r="J8964" s="33">
        <v>337</v>
      </c>
      <c r="K8964" s="33">
        <v>6100</v>
      </c>
      <c r="L8964" s="33">
        <v>1</v>
      </c>
      <c r="M8964" s="33">
        <v>1</v>
      </c>
      <c r="N8964" s="33">
        <v>151530.68</v>
      </c>
      <c r="O8964" s="33">
        <v>817</v>
      </c>
      <c r="P8964" s="33">
        <v>2278</v>
      </c>
    </row>
    <row r="8965" spans="1:16">
      <c r="A8965" s="27" t="s">
        <v>1275</v>
      </c>
      <c r="B8965" s="31">
        <v>202505</v>
      </c>
      <c r="C8965" s="27" t="s">
        <v>147</v>
      </c>
      <c r="D8965" s="27" t="s">
        <v>211</v>
      </c>
      <c r="E8965" s="27" t="s">
        <v>32</v>
      </c>
      <c r="F8965" s="27" t="s">
        <v>262</v>
      </c>
      <c r="G8965" s="33">
        <v>144092.34</v>
      </c>
      <c r="H8965" s="33">
        <v>144092.34</v>
      </c>
      <c r="I8965" s="33">
        <v>7200</v>
      </c>
      <c r="J8965" s="33">
        <v>329</v>
      </c>
      <c r="K8965" s="33">
        <v>6100</v>
      </c>
      <c r="L8965" s="33">
        <v>1</v>
      </c>
      <c r="M8965" s="33">
        <v>1</v>
      </c>
      <c r="N8965" s="33">
        <v>165807.61</v>
      </c>
      <c r="O8965" s="33">
        <v>795.7</v>
      </c>
      <c r="P8965" s="33">
        <v>2213</v>
      </c>
    </row>
    <row r="8966" spans="1:16">
      <c r="A8966" s="27" t="s">
        <v>1275</v>
      </c>
      <c r="B8966" s="31">
        <v>202506</v>
      </c>
      <c r="C8966" s="27" t="s">
        <v>147</v>
      </c>
      <c r="D8966" s="27" t="s">
        <v>211</v>
      </c>
      <c r="E8966" s="27" t="s">
        <v>32</v>
      </c>
      <c r="F8966" s="27" t="s">
        <v>262</v>
      </c>
      <c r="G8966" s="33">
        <v>138981.37</v>
      </c>
      <c r="H8966" s="33">
        <v>138981.37</v>
      </c>
      <c r="I8966" s="33">
        <v>6854</v>
      </c>
      <c r="J8966" s="33">
        <v>313</v>
      </c>
      <c r="K8966" s="33">
        <v>6100</v>
      </c>
      <c r="L8966" s="33">
        <v>1</v>
      </c>
      <c r="M8966" s="33">
        <v>1</v>
      </c>
      <c r="N8966" s="33">
        <v>161832.58</v>
      </c>
      <c r="O8966" s="33">
        <v>908.7</v>
      </c>
      <c r="P8966" s="33">
        <v>2231</v>
      </c>
    </row>
    <row r="8967" spans="1:16">
      <c r="A8967" s="27" t="s">
        <v>1275</v>
      </c>
      <c r="B8967" s="31">
        <v>202507</v>
      </c>
      <c r="C8967" s="27" t="s">
        <v>147</v>
      </c>
      <c r="D8967" s="27" t="s">
        <v>211</v>
      </c>
      <c r="E8967" s="27" t="s">
        <v>32</v>
      </c>
      <c r="F8967" s="27" t="s">
        <v>262</v>
      </c>
      <c r="G8967" s="33">
        <v>136862.17</v>
      </c>
      <c r="H8967" s="33">
        <v>136862.17</v>
      </c>
      <c r="I8967" s="33">
        <v>7281</v>
      </c>
      <c r="J8967" s="33">
        <v>390</v>
      </c>
      <c r="K8967" s="33">
        <v>6100</v>
      </c>
      <c r="L8967" s="33">
        <v>1</v>
      </c>
      <c r="M8967" s="33">
        <v>1</v>
      </c>
      <c r="N8967" s="33">
        <v>143752.01</v>
      </c>
      <c r="O8967" s="33">
        <v>852.8</v>
      </c>
      <c r="P8967" s="33">
        <v>2286</v>
      </c>
    </row>
    <row r="8968" spans="1:16">
      <c r="A8968" s="27" t="s">
        <v>1275</v>
      </c>
      <c r="B8968" s="31">
        <v>202508</v>
      </c>
      <c r="C8968" s="27" t="s">
        <v>147</v>
      </c>
      <c r="D8968" s="27" t="s">
        <v>211</v>
      </c>
      <c r="E8968" s="27" t="s">
        <v>32</v>
      </c>
      <c r="F8968" s="27" t="s">
        <v>262</v>
      </c>
      <c r="G8968" s="33">
        <v>123691.64</v>
      </c>
      <c r="H8968" s="33">
        <v>123691.64</v>
      </c>
      <c r="I8968" s="33">
        <v>6582</v>
      </c>
      <c r="J8968" s="33">
        <v>311</v>
      </c>
      <c r="K8968" s="33">
        <v>6100</v>
      </c>
      <c r="L8968" s="33">
        <v>1</v>
      </c>
      <c r="M8968" s="33">
        <v>1</v>
      </c>
      <c r="N8968" s="33">
        <v>138320.16</v>
      </c>
      <c r="O8968" s="33">
        <v>718.6</v>
      </c>
      <c r="P8968" s="33">
        <v>2091</v>
      </c>
    </row>
    <row r="8969" spans="1:16">
      <c r="A8969" s="27" t="s">
        <v>1275</v>
      </c>
      <c r="B8969" s="31">
        <v>202509</v>
      </c>
      <c r="C8969" s="27" t="s">
        <v>147</v>
      </c>
      <c r="D8969" s="27" t="s">
        <v>211</v>
      </c>
      <c r="E8969" s="27" t="s">
        <v>32</v>
      </c>
      <c r="F8969" s="27" t="s">
        <v>262</v>
      </c>
      <c r="G8969" s="33">
        <v>119911.28</v>
      </c>
      <c r="H8969" s="33">
        <v>119911.28</v>
      </c>
      <c r="I8969" s="33">
        <v>5789</v>
      </c>
      <c r="J8969" s="33">
        <v>280</v>
      </c>
      <c r="K8969" s="33">
        <v>6100</v>
      </c>
      <c r="L8969" s="33">
        <v>1</v>
      </c>
      <c r="M8969" s="33">
        <v>1</v>
      </c>
      <c r="N8969" s="33">
        <v>132871.83</v>
      </c>
      <c r="O8969" s="33">
        <v>798.6</v>
      </c>
      <c r="P8969" s="33">
        <v>1947</v>
      </c>
    </row>
    <row r="8970" spans="1:16">
      <c r="A8970" s="27" t="s">
        <v>1275</v>
      </c>
      <c r="B8970" s="31">
        <v>202510</v>
      </c>
      <c r="C8970" s="27" t="s">
        <v>147</v>
      </c>
      <c r="D8970" s="27" t="s">
        <v>211</v>
      </c>
      <c r="E8970" s="27" t="s">
        <v>32</v>
      </c>
      <c r="F8970" s="27" t="s">
        <v>262</v>
      </c>
      <c r="G8970" s="33">
        <v>137149.89</v>
      </c>
      <c r="H8970" s="33">
        <v>137149.89</v>
      </c>
      <c r="I8970" s="33">
        <v>7066</v>
      </c>
      <c r="J8970" s="33">
        <v>386</v>
      </c>
      <c r="K8970" s="33">
        <v>6100</v>
      </c>
      <c r="L8970" s="33">
        <v>1</v>
      </c>
      <c r="M8970" s="33">
        <v>1</v>
      </c>
      <c r="N8970" s="33">
        <v>145810.21</v>
      </c>
      <c r="O8970" s="33">
        <v>849.2</v>
      </c>
      <c r="P8970" s="33">
        <v>2244</v>
      </c>
    </row>
    <row r="8971" spans="1:16">
      <c r="A8971" s="27" t="s">
        <v>1275</v>
      </c>
      <c r="B8971" s="31">
        <v>202511</v>
      </c>
      <c r="C8971" s="27" t="s">
        <v>147</v>
      </c>
      <c r="D8971" s="27" t="s">
        <v>211</v>
      </c>
      <c r="E8971" s="27" t="s">
        <v>32</v>
      </c>
      <c r="F8971" s="27" t="s">
        <v>262</v>
      </c>
      <c r="G8971" s="33">
        <v>164556.27</v>
      </c>
      <c r="H8971" s="33">
        <v>164556.27</v>
      </c>
      <c r="I8971" s="33">
        <v>8851</v>
      </c>
      <c r="J8971" s="33">
        <v>476</v>
      </c>
      <c r="K8971" s="33">
        <v>6100</v>
      </c>
      <c r="L8971" s="33">
        <v>1</v>
      </c>
      <c r="M8971" s="33">
        <v>1</v>
      </c>
      <c r="N8971" s="33">
        <v>175799.66</v>
      </c>
      <c r="O8971" s="33">
        <v>951.7</v>
      </c>
      <c r="P8971" s="33">
        <v>2750</v>
      </c>
    </row>
    <row r="8972" spans="1:16">
      <c r="A8972" s="27" t="s">
        <v>1275</v>
      </c>
      <c r="B8972" s="31">
        <v>202512</v>
      </c>
      <c r="C8972" s="27" t="s">
        <v>147</v>
      </c>
      <c r="D8972" s="27" t="s">
        <v>211</v>
      </c>
      <c r="E8972" s="27" t="s">
        <v>32</v>
      </c>
      <c r="F8972" s="27" t="s">
        <v>262</v>
      </c>
      <c r="G8972" s="33">
        <v>179755.03</v>
      </c>
      <c r="H8972" s="33">
        <v>179755.03</v>
      </c>
      <c r="I8972" s="33">
        <v>9148</v>
      </c>
      <c r="J8972" s="33">
        <v>469</v>
      </c>
      <c r="K8972" s="33">
        <v>6100</v>
      </c>
      <c r="L8972" s="33">
        <v>1</v>
      </c>
      <c r="M8972" s="33">
        <v>1</v>
      </c>
      <c r="N8972" s="33">
        <v>201618.48</v>
      </c>
      <c r="O8972" s="33">
        <v>1026</v>
      </c>
      <c r="P8972" s="33">
        <v>2827</v>
      </c>
    </row>
    <row r="8973" spans="1:16">
      <c r="A8973" s="27" t="s">
        <v>1275</v>
      </c>
      <c r="B8973" s="31">
        <v>202601</v>
      </c>
      <c r="C8973" s="27" t="s">
        <v>147</v>
      </c>
      <c r="D8973" s="27" t="s">
        <v>211</v>
      </c>
      <c r="E8973" s="27" t="s">
        <v>32</v>
      </c>
      <c r="F8973" s="27" t="s">
        <v>262</v>
      </c>
      <c r="G8973" s="33">
        <v>90544.19</v>
      </c>
      <c r="H8973" s="33">
        <v>90544.19</v>
      </c>
      <c r="I8973" s="33">
        <v>4665</v>
      </c>
      <c r="J8973" s="33">
        <v>278</v>
      </c>
      <c r="K8973" s="33">
        <v>6100</v>
      </c>
      <c r="L8973" s="33">
        <v>1</v>
      </c>
      <c r="M8973" s="33">
        <v>1</v>
      </c>
      <c r="N8973" s="33">
        <v>102381.18</v>
      </c>
      <c r="O8973" s="33">
        <v>498.9</v>
      </c>
      <c r="P8973" s="33">
        <v>1478</v>
      </c>
    </row>
    <row r="8974" spans="1:16">
      <c r="A8974" s="27" t="s">
        <v>1275</v>
      </c>
      <c r="B8974" s="31">
        <v>202602</v>
      </c>
      <c r="C8974" s="27" t="s">
        <v>147</v>
      </c>
      <c r="D8974" s="27" t="s">
        <v>211</v>
      </c>
      <c r="E8974" s="27" t="s">
        <v>32</v>
      </c>
      <c r="F8974" s="27" t="s">
        <v>262</v>
      </c>
      <c r="G8974" s="33">
        <v>94133.00999999999</v>
      </c>
      <c r="H8974" s="33">
        <v>94133.00999999999</v>
      </c>
      <c r="I8974" s="33">
        <v>5067</v>
      </c>
      <c r="J8974" s="33">
        <v>274</v>
      </c>
      <c r="K8974" s="33">
        <v>6100</v>
      </c>
      <c r="L8974" s="33">
        <v>1</v>
      </c>
      <c r="M8974" s="33">
        <v>1</v>
      </c>
      <c r="N8974" s="33">
        <v>105381.66</v>
      </c>
      <c r="O8974" s="33">
        <v>531.8</v>
      </c>
      <c r="P8974" s="33">
        <v>1598</v>
      </c>
    </row>
    <row r="8975" spans="1:16">
      <c r="A8975" s="27" t="s">
        <v>1275</v>
      </c>
      <c r="B8975" s="31">
        <v>202603</v>
      </c>
      <c r="C8975" s="27" t="s">
        <v>147</v>
      </c>
      <c r="D8975" s="27" t="s">
        <v>211</v>
      </c>
      <c r="E8975" s="27" t="s">
        <v>32</v>
      </c>
      <c r="F8975" s="27" t="s">
        <v>262</v>
      </c>
      <c r="G8975" s="33">
        <v>123198.02</v>
      </c>
      <c r="H8975" s="33">
        <v>123198.02</v>
      </c>
      <c r="I8975" s="33">
        <v>6545</v>
      </c>
      <c r="J8975" s="33">
        <v>279</v>
      </c>
      <c r="K8975" s="33">
        <v>6100</v>
      </c>
      <c r="L8975" s="33">
        <v>1</v>
      </c>
      <c r="M8975" s="33">
        <v>1</v>
      </c>
      <c r="N8975" s="33">
        <v>131209.95</v>
      </c>
      <c r="O8975" s="33">
        <v>701.9</v>
      </c>
      <c r="P8975" s="33">
        <v>2078</v>
      </c>
    </row>
    <row r="8976" spans="1:16">
      <c r="A8976" s="27" t="s">
        <v>1275</v>
      </c>
      <c r="B8976" s="31">
        <v>202604</v>
      </c>
      <c r="C8976" s="27" t="s">
        <v>147</v>
      </c>
      <c r="D8976" s="27" t="s">
        <v>211</v>
      </c>
      <c r="E8976" s="27" t="s">
        <v>32</v>
      </c>
      <c r="F8976" s="27" t="s">
        <v>262</v>
      </c>
      <c r="G8976" s="33">
        <v>153859.61</v>
      </c>
      <c r="H8976" s="33">
        <v>153859.61</v>
      </c>
      <c r="I8976" s="33">
        <v>8100</v>
      </c>
      <c r="J8976" s="33">
        <v>402</v>
      </c>
      <c r="K8976" s="33">
        <v>6100</v>
      </c>
      <c r="L8976" s="33">
        <v>1</v>
      </c>
      <c r="M8976" s="33">
        <v>1</v>
      </c>
      <c r="N8976" s="33">
        <v>154258.23</v>
      </c>
      <c r="O8976" s="33">
        <v>972.8</v>
      </c>
      <c r="P8976" s="33">
        <v>2568</v>
      </c>
    </row>
    <row r="8977" spans="1:16">
      <c r="A8977" s="27" t="s">
        <v>1275</v>
      </c>
      <c r="B8977" s="31">
        <v>202605</v>
      </c>
      <c r="C8977" s="27" t="s">
        <v>147</v>
      </c>
      <c r="D8977" s="27" t="s">
        <v>211</v>
      </c>
      <c r="E8977" s="27" t="s">
        <v>32</v>
      </c>
      <c r="F8977" s="27" t="s">
        <v>262</v>
      </c>
      <c r="G8977" s="33">
        <v>151645.23</v>
      </c>
      <c r="H8977" s="33">
        <v>151645.23</v>
      </c>
      <c r="I8977" s="33">
        <v>7947</v>
      </c>
      <c r="J8977" s="33">
        <v>455</v>
      </c>
      <c r="K8977" s="33">
        <v>6100</v>
      </c>
      <c r="L8977" s="33">
        <v>1</v>
      </c>
      <c r="M8977" s="33">
        <v>1</v>
      </c>
      <c r="N8977" s="33">
        <v>168792.15</v>
      </c>
      <c r="O8977" s="33">
        <v>951</v>
      </c>
      <c r="P8977" s="33">
        <v>2489</v>
      </c>
    </row>
    <row r="8978" spans="1:16">
      <c r="A8978" s="27" t="s">
        <v>1275</v>
      </c>
      <c r="B8978" s="31">
        <v>202606</v>
      </c>
      <c r="C8978" s="27" t="s">
        <v>147</v>
      </c>
      <c r="D8978" s="27" t="s">
        <v>211</v>
      </c>
      <c r="E8978" s="27" t="s">
        <v>32</v>
      </c>
      <c r="F8978" s="27" t="s">
        <v>262</v>
      </c>
      <c r="G8978" s="33">
        <v>138111.65</v>
      </c>
      <c r="H8978" s="33">
        <v>138111.65</v>
      </c>
      <c r="I8978" s="33">
        <v>6744</v>
      </c>
      <c r="J8978" s="33">
        <v>381</v>
      </c>
      <c r="K8978" s="33">
        <v>6100</v>
      </c>
      <c r="L8978" s="33">
        <v>1</v>
      </c>
      <c r="M8978" s="33">
        <v>1</v>
      </c>
      <c r="N8978" s="33">
        <v>164745.56</v>
      </c>
      <c r="O8978" s="33">
        <v>802.3</v>
      </c>
      <c r="P8978" s="33">
        <v>2253</v>
      </c>
    </row>
    <row r="8979" spans="1:16">
      <c r="A8979" s="27" t="s">
        <v>1275</v>
      </c>
      <c r="B8979" s="31">
        <v>202607</v>
      </c>
      <c r="C8979" s="27" t="s">
        <v>147</v>
      </c>
      <c r="D8979" s="27" t="s">
        <v>211</v>
      </c>
      <c r="E8979" s="27" t="s">
        <v>32</v>
      </c>
      <c r="F8979" s="27" t="s">
        <v>262</v>
      </c>
      <c r="G8979" s="33">
        <v>133084.51</v>
      </c>
      <c r="H8979" s="33">
        <v>133084.51</v>
      </c>
      <c r="I8979" s="33">
        <v>6617</v>
      </c>
      <c r="J8979" s="33">
        <v>285</v>
      </c>
      <c r="K8979" s="33">
        <v>6100</v>
      </c>
      <c r="L8979" s="33">
        <v>1</v>
      </c>
      <c r="M8979" s="33">
        <v>1</v>
      </c>
      <c r="N8979" s="33">
        <v>146339.55</v>
      </c>
      <c r="O8979" s="33">
        <v>858.1</v>
      </c>
      <c r="P8979" s="33">
        <v>2110</v>
      </c>
    </row>
    <row r="8980" spans="1:16">
      <c r="A8980" s="27" t="s">
        <v>1278</v>
      </c>
      <c r="B8980" s="31">
        <v>202408</v>
      </c>
      <c r="C8980" s="27" t="s">
        <v>149</v>
      </c>
      <c r="D8980" s="27" t="s">
        <v>211</v>
      </c>
      <c r="E8980" s="27" t="s">
        <v>34</v>
      </c>
      <c r="F8980" s="27" t="s">
        <v>257</v>
      </c>
      <c r="G8980" s="33">
        <v>141935.55</v>
      </c>
      <c r="H8980" s="33">
        <v>141935.55</v>
      </c>
      <c r="I8980" s="33">
        <v>3598</v>
      </c>
      <c r="J8980" s="33">
        <v>237</v>
      </c>
      <c r="K8980" s="33">
        <v>8200</v>
      </c>
      <c r="L8980" s="33">
        <v>1</v>
      </c>
      <c r="M8980" s="33">
        <v>1</v>
      </c>
      <c r="N8980" s="33">
        <v>234520.26</v>
      </c>
      <c r="O8980" s="33">
        <v>804.3</v>
      </c>
      <c r="P8980" s="33">
        <v>1506</v>
      </c>
    </row>
    <row r="8981" spans="1:16">
      <c r="A8981" s="27" t="s">
        <v>1278</v>
      </c>
      <c r="B8981" s="31">
        <v>202409</v>
      </c>
      <c r="C8981" s="27" t="s">
        <v>149</v>
      </c>
      <c r="D8981" s="27" t="s">
        <v>211</v>
      </c>
      <c r="E8981" s="27" t="s">
        <v>34</v>
      </c>
      <c r="F8981" s="27" t="s">
        <v>257</v>
      </c>
      <c r="G8981" s="33">
        <v>152428.81</v>
      </c>
      <c r="H8981" s="33">
        <v>152428.81</v>
      </c>
      <c r="I8981" s="33">
        <v>3986</v>
      </c>
      <c r="J8981" s="33">
        <v>300</v>
      </c>
      <c r="K8981" s="33">
        <v>8200</v>
      </c>
      <c r="L8981" s="33">
        <v>1</v>
      </c>
      <c r="M8981" s="33">
        <v>1</v>
      </c>
      <c r="N8981" s="33">
        <v>226482.48</v>
      </c>
      <c r="O8981" s="33">
        <v>871.2</v>
      </c>
      <c r="P8981" s="33">
        <v>1585</v>
      </c>
    </row>
    <row r="8982" spans="1:16">
      <c r="A8982" s="27" t="s">
        <v>1278</v>
      </c>
      <c r="B8982" s="31">
        <v>202410</v>
      </c>
      <c r="C8982" s="27" t="s">
        <v>149</v>
      </c>
      <c r="D8982" s="27" t="s">
        <v>211</v>
      </c>
      <c r="E8982" s="27" t="s">
        <v>34</v>
      </c>
      <c r="F8982" s="27" t="s">
        <v>257</v>
      </c>
      <c r="G8982" s="33">
        <v>147066.77</v>
      </c>
      <c r="H8982" s="33">
        <v>147066.77</v>
      </c>
      <c r="I8982" s="33">
        <v>3645</v>
      </c>
      <c r="J8982" s="33">
        <v>303</v>
      </c>
      <c r="K8982" s="33">
        <v>8200</v>
      </c>
      <c r="L8982" s="33">
        <v>1</v>
      </c>
      <c r="M8982" s="33">
        <v>1</v>
      </c>
      <c r="N8982" s="33">
        <v>249859.85</v>
      </c>
      <c r="O8982" s="33">
        <v>759.6</v>
      </c>
      <c r="P8982" s="33">
        <v>1518</v>
      </c>
    </row>
    <row r="8983" spans="1:16">
      <c r="A8983" s="27" t="s">
        <v>1278</v>
      </c>
      <c r="B8983" s="31">
        <v>202411</v>
      </c>
      <c r="C8983" s="27" t="s">
        <v>149</v>
      </c>
      <c r="D8983" s="27" t="s">
        <v>211</v>
      </c>
      <c r="E8983" s="27" t="s">
        <v>34</v>
      </c>
      <c r="F8983" s="27" t="s">
        <v>257</v>
      </c>
      <c r="G8983" s="33">
        <v>176317.24</v>
      </c>
      <c r="H8983" s="33">
        <v>176317.24</v>
      </c>
      <c r="I8983" s="33">
        <v>4394</v>
      </c>
      <c r="J8983" s="33">
        <v>328</v>
      </c>
      <c r="K8983" s="33">
        <v>8200</v>
      </c>
      <c r="L8983" s="33">
        <v>1</v>
      </c>
      <c r="M8983" s="33">
        <v>1</v>
      </c>
      <c r="N8983" s="33">
        <v>302854.07</v>
      </c>
      <c r="O8983" s="33">
        <v>1003.8</v>
      </c>
      <c r="P8983" s="33">
        <v>1806</v>
      </c>
    </row>
    <row r="8984" spans="1:16">
      <c r="A8984" s="27" t="s">
        <v>1278</v>
      </c>
      <c r="B8984" s="31">
        <v>202412</v>
      </c>
      <c r="C8984" s="27" t="s">
        <v>149</v>
      </c>
      <c r="D8984" s="27" t="s">
        <v>211</v>
      </c>
      <c r="E8984" s="27" t="s">
        <v>34</v>
      </c>
      <c r="F8984" s="27" t="s">
        <v>257</v>
      </c>
      <c r="G8984" s="33">
        <v>212003.8</v>
      </c>
      <c r="H8984" s="33">
        <v>212003.8</v>
      </c>
      <c r="I8984" s="33">
        <v>5277</v>
      </c>
      <c r="J8984" s="33">
        <v>391</v>
      </c>
      <c r="K8984" s="33">
        <v>8200</v>
      </c>
      <c r="L8984" s="33">
        <v>1</v>
      </c>
      <c r="M8984" s="33">
        <v>1</v>
      </c>
      <c r="N8984" s="33">
        <v>349182.56</v>
      </c>
      <c r="O8984" s="33">
        <v>1109.5</v>
      </c>
      <c r="P8984" s="33">
        <v>2164</v>
      </c>
    </row>
    <row r="8985" spans="1:16">
      <c r="A8985" s="27" t="s">
        <v>1278</v>
      </c>
      <c r="B8985" s="31">
        <v>202501</v>
      </c>
      <c r="C8985" s="27" t="s">
        <v>149</v>
      </c>
      <c r="D8985" s="27" t="s">
        <v>211</v>
      </c>
      <c r="E8985" s="27" t="s">
        <v>34</v>
      </c>
      <c r="F8985" s="27" t="s">
        <v>257</v>
      </c>
      <c r="G8985" s="33">
        <v>106354.62</v>
      </c>
      <c r="H8985" s="33">
        <v>106354.62</v>
      </c>
      <c r="I8985" s="33">
        <v>2731</v>
      </c>
      <c r="J8985" s="33">
        <v>208</v>
      </c>
      <c r="K8985" s="33">
        <v>8200</v>
      </c>
      <c r="L8985" s="33">
        <v>1</v>
      </c>
      <c r="M8985" s="33">
        <v>1</v>
      </c>
      <c r="N8985" s="33">
        <v>178258.06</v>
      </c>
      <c r="O8985" s="33">
        <v>658</v>
      </c>
      <c r="P8985" s="33">
        <v>1101</v>
      </c>
    </row>
    <row r="8986" spans="1:16">
      <c r="A8986" s="27" t="s">
        <v>1278</v>
      </c>
      <c r="B8986" s="31">
        <v>202502</v>
      </c>
      <c r="C8986" s="27" t="s">
        <v>149</v>
      </c>
      <c r="D8986" s="27" t="s">
        <v>211</v>
      </c>
      <c r="E8986" s="27" t="s">
        <v>34</v>
      </c>
      <c r="F8986" s="27" t="s">
        <v>257</v>
      </c>
      <c r="G8986" s="33">
        <v>109975.66</v>
      </c>
      <c r="H8986" s="33">
        <v>109975.66</v>
      </c>
      <c r="I8986" s="33">
        <v>2843</v>
      </c>
      <c r="J8986" s="33">
        <v>212</v>
      </c>
      <c r="K8986" s="33">
        <v>8200</v>
      </c>
      <c r="L8986" s="33">
        <v>1</v>
      </c>
      <c r="M8986" s="33">
        <v>1</v>
      </c>
      <c r="N8986" s="33">
        <v>184459.44</v>
      </c>
      <c r="O8986" s="33">
        <v>636.3</v>
      </c>
      <c r="P8986" s="33">
        <v>1141</v>
      </c>
    </row>
    <row r="8987" spans="1:16">
      <c r="A8987" s="27" t="s">
        <v>1278</v>
      </c>
      <c r="B8987" s="31">
        <v>202503</v>
      </c>
      <c r="C8987" s="27" t="s">
        <v>149</v>
      </c>
      <c r="D8987" s="27" t="s">
        <v>211</v>
      </c>
      <c r="E8987" s="27" t="s">
        <v>34</v>
      </c>
      <c r="F8987" s="27" t="s">
        <v>257</v>
      </c>
      <c r="G8987" s="33">
        <v>134780.44</v>
      </c>
      <c r="H8987" s="33">
        <v>134780.44</v>
      </c>
      <c r="I8987" s="33">
        <v>3436</v>
      </c>
      <c r="J8987" s="33">
        <v>271</v>
      </c>
      <c r="K8987" s="33">
        <v>8200</v>
      </c>
      <c r="L8987" s="33">
        <v>1</v>
      </c>
      <c r="M8987" s="33">
        <v>1</v>
      </c>
      <c r="N8987" s="33">
        <v>230892.31</v>
      </c>
      <c r="O8987" s="33">
        <v>776.8</v>
      </c>
      <c r="P8987" s="33">
        <v>1369</v>
      </c>
    </row>
    <row r="8988" spans="1:16">
      <c r="A8988" s="27" t="s">
        <v>1278</v>
      </c>
      <c r="B8988" s="31">
        <v>202504</v>
      </c>
      <c r="C8988" s="27" t="s">
        <v>149</v>
      </c>
      <c r="D8988" s="27" t="s">
        <v>211</v>
      </c>
      <c r="E8988" s="27" t="s">
        <v>34</v>
      </c>
      <c r="F8988" s="27" t="s">
        <v>257</v>
      </c>
      <c r="G8988" s="33">
        <v>156075.78</v>
      </c>
      <c r="H8988" s="33">
        <v>156075.78</v>
      </c>
      <c r="I8988" s="33">
        <v>4025</v>
      </c>
      <c r="J8988" s="33">
        <v>278</v>
      </c>
      <c r="K8988" s="33">
        <v>8200</v>
      </c>
      <c r="L8988" s="33">
        <v>1</v>
      </c>
      <c r="M8988" s="33">
        <v>1</v>
      </c>
      <c r="N8988" s="33">
        <v>272896.44</v>
      </c>
      <c r="O8988" s="33">
        <v>856.8</v>
      </c>
      <c r="P8988" s="33">
        <v>1674</v>
      </c>
    </row>
    <row r="8989" spans="1:16">
      <c r="A8989" s="27" t="s">
        <v>1278</v>
      </c>
      <c r="B8989" s="31">
        <v>202505</v>
      </c>
      <c r="C8989" s="27" t="s">
        <v>149</v>
      </c>
      <c r="D8989" s="27" t="s">
        <v>211</v>
      </c>
      <c r="E8989" s="27" t="s">
        <v>34</v>
      </c>
      <c r="F8989" s="27" t="s">
        <v>257</v>
      </c>
      <c r="G8989" s="33">
        <v>175506.54</v>
      </c>
      <c r="H8989" s="33">
        <v>175506.54</v>
      </c>
      <c r="I8989" s="33">
        <v>4580</v>
      </c>
      <c r="J8989" s="33">
        <v>380</v>
      </c>
      <c r="K8989" s="33">
        <v>8200</v>
      </c>
      <c r="L8989" s="33">
        <v>1</v>
      </c>
      <c r="M8989" s="33">
        <v>1</v>
      </c>
      <c r="N8989" s="33">
        <v>300198.56</v>
      </c>
      <c r="O8989" s="33">
        <v>950.7</v>
      </c>
      <c r="P8989" s="33">
        <v>1881</v>
      </c>
    </row>
    <row r="8990" spans="1:16">
      <c r="A8990" s="27" t="s">
        <v>1278</v>
      </c>
      <c r="B8990" s="31">
        <v>202506</v>
      </c>
      <c r="C8990" s="27" t="s">
        <v>149</v>
      </c>
      <c r="D8990" s="27" t="s">
        <v>211</v>
      </c>
      <c r="E8990" s="27" t="s">
        <v>34</v>
      </c>
      <c r="F8990" s="27" t="s">
        <v>257</v>
      </c>
      <c r="G8990" s="33">
        <v>159998.71</v>
      </c>
      <c r="H8990" s="33">
        <v>159998.71</v>
      </c>
      <c r="I8990" s="33">
        <v>4128</v>
      </c>
      <c r="J8990" s="33">
        <v>301</v>
      </c>
      <c r="K8990" s="33">
        <v>8200</v>
      </c>
      <c r="L8990" s="33">
        <v>1</v>
      </c>
      <c r="M8990" s="33">
        <v>1</v>
      </c>
      <c r="N8990" s="33">
        <v>294562.13</v>
      </c>
      <c r="O8990" s="33">
        <v>923.9</v>
      </c>
      <c r="P8990" s="33">
        <v>1643</v>
      </c>
    </row>
    <row r="8991" spans="1:16">
      <c r="A8991" s="27" t="s">
        <v>1278</v>
      </c>
      <c r="B8991" s="31">
        <v>202507</v>
      </c>
      <c r="C8991" s="27" t="s">
        <v>149</v>
      </c>
      <c r="D8991" s="27" t="s">
        <v>211</v>
      </c>
      <c r="E8991" s="27" t="s">
        <v>34</v>
      </c>
      <c r="F8991" s="27" t="s">
        <v>257</v>
      </c>
      <c r="G8991" s="33">
        <v>142493.23</v>
      </c>
      <c r="H8991" s="33">
        <v>142493.23</v>
      </c>
      <c r="I8991" s="33">
        <v>3509</v>
      </c>
      <c r="J8991" s="33">
        <v>248</v>
      </c>
      <c r="K8991" s="33">
        <v>8200</v>
      </c>
      <c r="L8991" s="33">
        <v>1</v>
      </c>
      <c r="M8991" s="33">
        <v>1</v>
      </c>
      <c r="N8991" s="33">
        <v>263046.01</v>
      </c>
      <c r="O8991" s="33">
        <v>823.5</v>
      </c>
      <c r="P8991" s="33">
        <v>1503</v>
      </c>
    </row>
    <row r="8992" spans="1:16">
      <c r="A8992" s="27" t="s">
        <v>1278</v>
      </c>
      <c r="B8992" s="31">
        <v>202508</v>
      </c>
      <c r="C8992" s="27" t="s">
        <v>149</v>
      </c>
      <c r="D8992" s="27" t="s">
        <v>211</v>
      </c>
      <c r="E8992" s="27" t="s">
        <v>34</v>
      </c>
      <c r="F8992" s="27" t="s">
        <v>257</v>
      </c>
      <c r="G8992" s="33">
        <v>150994.95</v>
      </c>
      <c r="H8992" s="33">
        <v>150994.95</v>
      </c>
      <c r="I8992" s="33">
        <v>3725</v>
      </c>
      <c r="J8992" s="33">
        <v>253</v>
      </c>
      <c r="K8992" s="33">
        <v>8200</v>
      </c>
      <c r="L8992" s="33">
        <v>1</v>
      </c>
      <c r="M8992" s="33">
        <v>1</v>
      </c>
      <c r="N8992" s="33">
        <v>254454.48</v>
      </c>
      <c r="O8992" s="33">
        <v>890.2</v>
      </c>
      <c r="P8992" s="33">
        <v>1502</v>
      </c>
    </row>
    <row r="8993" spans="1:16">
      <c r="A8993" s="27" t="s">
        <v>1278</v>
      </c>
      <c r="B8993" s="31">
        <v>202509</v>
      </c>
      <c r="C8993" s="27" t="s">
        <v>149</v>
      </c>
      <c r="D8993" s="27" t="s">
        <v>211</v>
      </c>
      <c r="E8993" s="27" t="s">
        <v>34</v>
      </c>
      <c r="F8993" s="27" t="s">
        <v>257</v>
      </c>
      <c r="G8993" s="33">
        <v>136854.33</v>
      </c>
      <c r="H8993" s="33">
        <v>136854.33</v>
      </c>
      <c r="I8993" s="33">
        <v>3414</v>
      </c>
      <c r="J8993" s="33">
        <v>239</v>
      </c>
      <c r="K8993" s="33">
        <v>8200</v>
      </c>
      <c r="L8993" s="33">
        <v>1</v>
      </c>
      <c r="M8993" s="33">
        <v>1</v>
      </c>
      <c r="N8993" s="33">
        <v>245733.5</v>
      </c>
      <c r="O8993" s="33">
        <v>722.9</v>
      </c>
      <c r="P8993" s="33">
        <v>1410</v>
      </c>
    </row>
    <row r="8994" spans="1:16">
      <c r="A8994" s="27" t="s">
        <v>1278</v>
      </c>
      <c r="B8994" s="31">
        <v>202510</v>
      </c>
      <c r="C8994" s="27" t="s">
        <v>149</v>
      </c>
      <c r="D8994" s="27" t="s">
        <v>211</v>
      </c>
      <c r="E8994" s="27" t="s">
        <v>34</v>
      </c>
      <c r="F8994" s="27" t="s">
        <v>257</v>
      </c>
      <c r="G8994" s="33">
        <v>140091.69</v>
      </c>
      <c r="H8994" s="33">
        <v>140091.69</v>
      </c>
      <c r="I8994" s="33">
        <v>3663</v>
      </c>
      <c r="J8994" s="33">
        <v>238</v>
      </c>
      <c r="K8994" s="33">
        <v>8200</v>
      </c>
      <c r="L8994" s="33">
        <v>1</v>
      </c>
      <c r="M8994" s="33">
        <v>1</v>
      </c>
      <c r="N8994" s="33">
        <v>271097.93</v>
      </c>
      <c r="O8994" s="33">
        <v>807</v>
      </c>
      <c r="P8994" s="33">
        <v>1434</v>
      </c>
    </row>
    <row r="8995" spans="1:16">
      <c r="A8995" s="27" t="s">
        <v>1278</v>
      </c>
      <c r="B8995" s="31">
        <v>202511</v>
      </c>
      <c r="C8995" s="27" t="s">
        <v>149</v>
      </c>
      <c r="D8995" s="27" t="s">
        <v>211</v>
      </c>
      <c r="E8995" s="27" t="s">
        <v>34</v>
      </c>
      <c r="F8995" s="27" t="s">
        <v>257</v>
      </c>
      <c r="G8995" s="33">
        <v>180185.33</v>
      </c>
      <c r="H8995" s="33">
        <v>180185.33</v>
      </c>
      <c r="I8995" s="33">
        <v>4837</v>
      </c>
      <c r="J8995" s="33">
        <v>378</v>
      </c>
      <c r="K8995" s="33">
        <v>8200</v>
      </c>
      <c r="L8995" s="33">
        <v>1</v>
      </c>
      <c r="M8995" s="33">
        <v>1</v>
      </c>
      <c r="N8995" s="33">
        <v>328596.66</v>
      </c>
      <c r="O8995" s="33">
        <v>1109.1</v>
      </c>
      <c r="P8995" s="33">
        <v>1854</v>
      </c>
    </row>
    <row r="8996" spans="1:16">
      <c r="A8996" s="27" t="s">
        <v>1278</v>
      </c>
      <c r="B8996" s="31">
        <v>202512</v>
      </c>
      <c r="C8996" s="27" t="s">
        <v>149</v>
      </c>
      <c r="D8996" s="27" t="s">
        <v>211</v>
      </c>
      <c r="E8996" s="27" t="s">
        <v>34</v>
      </c>
      <c r="F8996" s="27" t="s">
        <v>257</v>
      </c>
      <c r="G8996" s="33">
        <v>180535.91</v>
      </c>
      <c r="H8996" s="33">
        <v>180535.91</v>
      </c>
      <c r="I8996" s="33">
        <v>4916</v>
      </c>
      <c r="J8996" s="33">
        <v>302</v>
      </c>
      <c r="K8996" s="33">
        <v>8200</v>
      </c>
      <c r="L8996" s="33">
        <v>1</v>
      </c>
      <c r="M8996" s="33">
        <v>1</v>
      </c>
      <c r="N8996" s="33">
        <v>378863.08</v>
      </c>
      <c r="O8996" s="33">
        <v>1035.9</v>
      </c>
      <c r="P8996" s="33">
        <v>1936</v>
      </c>
    </row>
    <row r="8997" spans="1:16">
      <c r="A8997" s="27" t="s">
        <v>1278</v>
      </c>
      <c r="B8997" s="31">
        <v>202601</v>
      </c>
      <c r="C8997" s="27" t="s">
        <v>149</v>
      </c>
      <c r="D8997" s="27" t="s">
        <v>211</v>
      </c>
      <c r="E8997" s="27" t="s">
        <v>34</v>
      </c>
      <c r="F8997" s="27" t="s">
        <v>257</v>
      </c>
      <c r="G8997" s="33">
        <v>95265.52</v>
      </c>
      <c r="H8997" s="33">
        <v>95265.52</v>
      </c>
      <c r="I8997" s="33">
        <v>2266</v>
      </c>
      <c r="J8997" s="33">
        <v>167</v>
      </c>
      <c r="K8997" s="33">
        <v>8200</v>
      </c>
      <c r="L8997" s="33">
        <v>1</v>
      </c>
      <c r="M8997" s="33">
        <v>1</v>
      </c>
      <c r="N8997" s="33">
        <v>193410</v>
      </c>
      <c r="O8997" s="33">
        <v>564.5</v>
      </c>
      <c r="P8997" s="33">
        <v>933</v>
      </c>
    </row>
    <row r="8998" spans="1:16">
      <c r="A8998" s="27" t="s">
        <v>1278</v>
      </c>
      <c r="B8998" s="31">
        <v>202602</v>
      </c>
      <c r="C8998" s="27" t="s">
        <v>149</v>
      </c>
      <c r="D8998" s="27" t="s">
        <v>211</v>
      </c>
      <c r="E8998" s="27" t="s">
        <v>34</v>
      </c>
      <c r="F8998" s="27" t="s">
        <v>257</v>
      </c>
      <c r="G8998" s="33">
        <v>98785.48</v>
      </c>
      <c r="H8998" s="33">
        <v>98785.48</v>
      </c>
      <c r="I8998" s="33">
        <v>2598</v>
      </c>
      <c r="J8998" s="33">
        <v>197</v>
      </c>
      <c r="K8998" s="33">
        <v>8200</v>
      </c>
      <c r="L8998" s="33">
        <v>1</v>
      </c>
      <c r="M8998" s="33">
        <v>1</v>
      </c>
      <c r="N8998" s="33">
        <v>200138.49</v>
      </c>
      <c r="O8998" s="33">
        <v>527.3</v>
      </c>
      <c r="P8998" s="33">
        <v>1030</v>
      </c>
    </row>
    <row r="8999" spans="1:16">
      <c r="A8999" s="27" t="s">
        <v>1278</v>
      </c>
      <c r="B8999" s="31">
        <v>202603</v>
      </c>
      <c r="C8999" s="27" t="s">
        <v>149</v>
      </c>
      <c r="D8999" s="27" t="s">
        <v>211</v>
      </c>
      <c r="E8999" s="27" t="s">
        <v>34</v>
      </c>
      <c r="F8999" s="27" t="s">
        <v>257</v>
      </c>
      <c r="G8999" s="33">
        <v>127873.32</v>
      </c>
      <c r="H8999" s="33">
        <v>127873.32</v>
      </c>
      <c r="I8999" s="33">
        <v>3163</v>
      </c>
      <c r="J8999" s="33">
        <v>223</v>
      </c>
      <c r="K8999" s="33">
        <v>8200</v>
      </c>
      <c r="L8999" s="33">
        <v>1</v>
      </c>
      <c r="M8999" s="33">
        <v>1</v>
      </c>
      <c r="N8999" s="33">
        <v>250518.15</v>
      </c>
      <c r="O8999" s="33">
        <v>645.7</v>
      </c>
      <c r="P8999" s="33">
        <v>1352</v>
      </c>
    </row>
    <row r="9000" spans="1:16">
      <c r="A9000" s="27" t="s">
        <v>1278</v>
      </c>
      <c r="B9000" s="31">
        <v>202604</v>
      </c>
      <c r="C9000" s="27" t="s">
        <v>149</v>
      </c>
      <c r="D9000" s="27" t="s">
        <v>211</v>
      </c>
      <c r="E9000" s="27" t="s">
        <v>34</v>
      </c>
      <c r="F9000" s="27" t="s">
        <v>257</v>
      </c>
      <c r="G9000" s="33">
        <v>148985.74</v>
      </c>
      <c r="H9000" s="33">
        <v>148985.74</v>
      </c>
      <c r="I9000" s="33">
        <v>3472</v>
      </c>
      <c r="J9000" s="33">
        <v>262</v>
      </c>
      <c r="K9000" s="33">
        <v>8200</v>
      </c>
      <c r="L9000" s="33">
        <v>1</v>
      </c>
      <c r="M9000" s="33">
        <v>1</v>
      </c>
      <c r="N9000" s="33">
        <v>296092.64</v>
      </c>
      <c r="O9000" s="33">
        <v>896.4</v>
      </c>
      <c r="P9000" s="33">
        <v>1456</v>
      </c>
    </row>
    <row r="9001" spans="1:16">
      <c r="A9001" s="27" t="s">
        <v>1278</v>
      </c>
      <c r="B9001" s="31">
        <v>202605</v>
      </c>
      <c r="C9001" s="27" t="s">
        <v>149</v>
      </c>
      <c r="D9001" s="27" t="s">
        <v>211</v>
      </c>
      <c r="E9001" s="27" t="s">
        <v>34</v>
      </c>
      <c r="F9001" s="27" t="s">
        <v>257</v>
      </c>
      <c r="G9001" s="33">
        <v>173402.19</v>
      </c>
      <c r="H9001" s="33">
        <v>173402.19</v>
      </c>
      <c r="I9001" s="33">
        <v>4356</v>
      </c>
      <c r="J9001" s="33">
        <v>340</v>
      </c>
      <c r="K9001" s="33">
        <v>8200</v>
      </c>
      <c r="L9001" s="33">
        <v>1</v>
      </c>
      <c r="M9001" s="33">
        <v>1</v>
      </c>
      <c r="N9001" s="33">
        <v>325715.43</v>
      </c>
      <c r="O9001" s="33">
        <v>899.6</v>
      </c>
      <c r="P9001" s="33">
        <v>1720</v>
      </c>
    </row>
    <row r="9002" spans="1:16">
      <c r="A9002" s="27" t="s">
        <v>1278</v>
      </c>
      <c r="B9002" s="31">
        <v>202606</v>
      </c>
      <c r="C9002" s="27" t="s">
        <v>149</v>
      </c>
      <c r="D9002" s="27" t="s">
        <v>211</v>
      </c>
      <c r="E9002" s="27" t="s">
        <v>34</v>
      </c>
      <c r="F9002" s="27" t="s">
        <v>257</v>
      </c>
      <c r="G9002" s="33">
        <v>164920.84</v>
      </c>
      <c r="H9002" s="33">
        <v>164920.84</v>
      </c>
      <c r="I9002" s="33">
        <v>4131</v>
      </c>
      <c r="J9002" s="33">
        <v>349</v>
      </c>
      <c r="K9002" s="33">
        <v>8200</v>
      </c>
      <c r="L9002" s="33">
        <v>1</v>
      </c>
      <c r="M9002" s="33">
        <v>1</v>
      </c>
      <c r="N9002" s="33">
        <v>319599.91</v>
      </c>
      <c r="O9002" s="33">
        <v>856.9</v>
      </c>
      <c r="P9002" s="33">
        <v>1694</v>
      </c>
    </row>
    <row r="9003" spans="1:16">
      <c r="A9003" s="27" t="s">
        <v>1278</v>
      </c>
      <c r="B9003" s="31">
        <v>202607</v>
      </c>
      <c r="C9003" s="27" t="s">
        <v>149</v>
      </c>
      <c r="D9003" s="27" t="s">
        <v>211</v>
      </c>
      <c r="E9003" s="27" t="s">
        <v>34</v>
      </c>
      <c r="F9003" s="27" t="s">
        <v>257</v>
      </c>
      <c r="G9003" s="33">
        <v>147563.1</v>
      </c>
      <c r="H9003" s="33">
        <v>147563.1</v>
      </c>
      <c r="I9003" s="33">
        <v>3543</v>
      </c>
      <c r="J9003" s="33">
        <v>285</v>
      </c>
      <c r="K9003" s="33">
        <v>8200</v>
      </c>
      <c r="L9003" s="33">
        <v>1</v>
      </c>
      <c r="M9003" s="33">
        <v>1</v>
      </c>
      <c r="N9003" s="33">
        <v>285404.92</v>
      </c>
      <c r="O9003" s="33">
        <v>869</v>
      </c>
      <c r="P9003" s="33">
        <v>1430</v>
      </c>
    </row>
    <row r="9004" spans="1:16">
      <c r="A9004" s="27" t="s">
        <v>1281</v>
      </c>
      <c r="B9004" s="31">
        <v>202408</v>
      </c>
      <c r="C9004" s="27" t="s">
        <v>149</v>
      </c>
      <c r="D9004" s="27" t="s">
        <v>211</v>
      </c>
      <c r="E9004" s="27" t="s">
        <v>34</v>
      </c>
      <c r="F9004" s="27" t="s">
        <v>257</v>
      </c>
      <c r="G9004" s="33">
        <v>200418.64</v>
      </c>
      <c r="H9004" s="33">
        <v>200418.64</v>
      </c>
      <c r="I9004" s="33">
        <v>5228</v>
      </c>
      <c r="J9004" s="33">
        <v>370</v>
      </c>
      <c r="K9004" s="33">
        <v>9000</v>
      </c>
      <c r="L9004" s="33">
        <v>1</v>
      </c>
      <c r="M9004" s="33">
        <v>1</v>
      </c>
      <c r="N9004" s="33">
        <v>257104.34</v>
      </c>
      <c r="O9004" s="33">
        <v>1169.7</v>
      </c>
      <c r="P9004" s="33">
        <v>2120</v>
      </c>
    </row>
    <row r="9005" spans="1:16">
      <c r="A9005" s="27" t="s">
        <v>1281</v>
      </c>
      <c r="B9005" s="31">
        <v>202409</v>
      </c>
      <c r="C9005" s="27" t="s">
        <v>149</v>
      </c>
      <c r="D9005" s="27" t="s">
        <v>211</v>
      </c>
      <c r="E9005" s="27" t="s">
        <v>34</v>
      </c>
      <c r="F9005" s="27" t="s">
        <v>257</v>
      </c>
      <c r="G9005" s="33">
        <v>164879.19</v>
      </c>
      <c r="H9005" s="33">
        <v>164879.19</v>
      </c>
      <c r="I9005" s="33">
        <v>3866</v>
      </c>
      <c r="J9005" s="33">
        <v>327</v>
      </c>
      <c r="K9005" s="33">
        <v>9000</v>
      </c>
      <c r="L9005" s="33">
        <v>1</v>
      </c>
      <c r="M9005" s="33">
        <v>1</v>
      </c>
      <c r="N9005" s="33">
        <v>248292.54</v>
      </c>
      <c r="O9005" s="33">
        <v>925.6</v>
      </c>
      <c r="P9005" s="33">
        <v>1643</v>
      </c>
    </row>
    <row r="9006" spans="1:16">
      <c r="A9006" s="27" t="s">
        <v>1281</v>
      </c>
      <c r="B9006" s="31">
        <v>202410</v>
      </c>
      <c r="C9006" s="27" t="s">
        <v>149</v>
      </c>
      <c r="D9006" s="27" t="s">
        <v>211</v>
      </c>
      <c r="E9006" s="27" t="s">
        <v>34</v>
      </c>
      <c r="F9006" s="27" t="s">
        <v>257</v>
      </c>
      <c r="G9006" s="33">
        <v>189055.53</v>
      </c>
      <c r="H9006" s="33">
        <v>189055.53</v>
      </c>
      <c r="I9006" s="33">
        <v>4798</v>
      </c>
      <c r="J9006" s="33">
        <v>391</v>
      </c>
      <c r="K9006" s="33">
        <v>9000</v>
      </c>
      <c r="L9006" s="33">
        <v>1</v>
      </c>
      <c r="M9006" s="33">
        <v>1</v>
      </c>
      <c r="N9006" s="33">
        <v>273921.12</v>
      </c>
      <c r="O9006" s="33">
        <v>1042.9</v>
      </c>
      <c r="P9006" s="33">
        <v>1992</v>
      </c>
    </row>
    <row r="9007" spans="1:16">
      <c r="A9007" s="27" t="s">
        <v>1281</v>
      </c>
      <c r="B9007" s="31">
        <v>202411</v>
      </c>
      <c r="C9007" s="27" t="s">
        <v>149</v>
      </c>
      <c r="D9007" s="27" t="s">
        <v>211</v>
      </c>
      <c r="E9007" s="27" t="s">
        <v>34</v>
      </c>
      <c r="F9007" s="27" t="s">
        <v>257</v>
      </c>
      <c r="G9007" s="33">
        <v>230189.97</v>
      </c>
      <c r="H9007" s="33">
        <v>230189.97</v>
      </c>
      <c r="I9007" s="33">
        <v>5741</v>
      </c>
      <c r="J9007" s="33">
        <v>404</v>
      </c>
      <c r="K9007" s="33">
        <v>9000</v>
      </c>
      <c r="L9007" s="33">
        <v>1</v>
      </c>
      <c r="M9007" s="33">
        <v>1</v>
      </c>
      <c r="N9007" s="33">
        <v>332018.63</v>
      </c>
      <c r="O9007" s="33">
        <v>1340.2</v>
      </c>
      <c r="P9007" s="33">
        <v>2404</v>
      </c>
    </row>
    <row r="9008" spans="1:16">
      <c r="A9008" s="27" t="s">
        <v>1281</v>
      </c>
      <c r="B9008" s="31">
        <v>202412</v>
      </c>
      <c r="C9008" s="27" t="s">
        <v>149</v>
      </c>
      <c r="D9008" s="27" t="s">
        <v>211</v>
      </c>
      <c r="E9008" s="27" t="s">
        <v>34</v>
      </c>
      <c r="F9008" s="27" t="s">
        <v>257</v>
      </c>
      <c r="G9008" s="33">
        <v>255379.59</v>
      </c>
      <c r="H9008" s="33">
        <v>255379.59</v>
      </c>
      <c r="I9008" s="33">
        <v>6087</v>
      </c>
      <c r="J9008" s="33">
        <v>496</v>
      </c>
      <c r="K9008" s="33">
        <v>9000</v>
      </c>
      <c r="L9008" s="33">
        <v>1</v>
      </c>
      <c r="M9008" s="33">
        <v>1</v>
      </c>
      <c r="N9008" s="33">
        <v>382808.51</v>
      </c>
      <c r="O9008" s="33">
        <v>1502.6</v>
      </c>
      <c r="P9008" s="33">
        <v>2627</v>
      </c>
    </row>
    <row r="9009" spans="1:16">
      <c r="A9009" s="27" t="s">
        <v>1281</v>
      </c>
      <c r="B9009" s="31">
        <v>202501</v>
      </c>
      <c r="C9009" s="27" t="s">
        <v>149</v>
      </c>
      <c r="D9009" s="27" t="s">
        <v>211</v>
      </c>
      <c r="E9009" s="27" t="s">
        <v>34</v>
      </c>
      <c r="F9009" s="27" t="s">
        <v>257</v>
      </c>
      <c r="G9009" s="33">
        <v>131585.68</v>
      </c>
      <c r="H9009" s="33">
        <v>131585.68</v>
      </c>
      <c r="I9009" s="33">
        <v>3348</v>
      </c>
      <c r="J9009" s="33">
        <v>278</v>
      </c>
      <c r="K9009" s="33">
        <v>9000</v>
      </c>
      <c r="L9009" s="33">
        <v>1</v>
      </c>
      <c r="M9009" s="33">
        <v>1</v>
      </c>
      <c r="N9009" s="33">
        <v>195424.14</v>
      </c>
      <c r="O9009" s="33">
        <v>666</v>
      </c>
      <c r="P9009" s="33">
        <v>1323</v>
      </c>
    </row>
    <row r="9010" spans="1:16">
      <c r="A9010" s="27" t="s">
        <v>1281</v>
      </c>
      <c r="B9010" s="31">
        <v>202502</v>
      </c>
      <c r="C9010" s="27" t="s">
        <v>149</v>
      </c>
      <c r="D9010" s="27" t="s">
        <v>211</v>
      </c>
      <c r="E9010" s="27" t="s">
        <v>34</v>
      </c>
      <c r="F9010" s="27" t="s">
        <v>257</v>
      </c>
      <c r="G9010" s="33">
        <v>148180.39</v>
      </c>
      <c r="H9010" s="33">
        <v>148180.39</v>
      </c>
      <c r="I9010" s="33">
        <v>3793</v>
      </c>
      <c r="J9010" s="33">
        <v>283</v>
      </c>
      <c r="K9010" s="33">
        <v>9000</v>
      </c>
      <c r="L9010" s="33">
        <v>1</v>
      </c>
      <c r="M9010" s="33">
        <v>1</v>
      </c>
      <c r="N9010" s="33">
        <v>202222.71</v>
      </c>
      <c r="O9010" s="33">
        <v>815.6</v>
      </c>
      <c r="P9010" s="33">
        <v>1536</v>
      </c>
    </row>
    <row r="9011" spans="1:16">
      <c r="A9011" s="27" t="s">
        <v>1281</v>
      </c>
      <c r="B9011" s="31">
        <v>202503</v>
      </c>
      <c r="C9011" s="27" t="s">
        <v>149</v>
      </c>
      <c r="D9011" s="27" t="s">
        <v>211</v>
      </c>
      <c r="E9011" s="27" t="s">
        <v>34</v>
      </c>
      <c r="F9011" s="27" t="s">
        <v>257</v>
      </c>
      <c r="G9011" s="33">
        <v>160975.53</v>
      </c>
      <c r="H9011" s="33">
        <v>160975.53</v>
      </c>
      <c r="I9011" s="33">
        <v>3928</v>
      </c>
      <c r="J9011" s="33">
        <v>289</v>
      </c>
      <c r="K9011" s="33">
        <v>9000</v>
      </c>
      <c r="L9011" s="33">
        <v>1</v>
      </c>
      <c r="M9011" s="33">
        <v>1</v>
      </c>
      <c r="N9011" s="33">
        <v>253127.02</v>
      </c>
      <c r="O9011" s="33">
        <v>853</v>
      </c>
      <c r="P9011" s="33">
        <v>1626</v>
      </c>
    </row>
    <row r="9012" spans="1:16">
      <c r="A9012" s="27" t="s">
        <v>1281</v>
      </c>
      <c r="B9012" s="31">
        <v>202504</v>
      </c>
      <c r="C9012" s="27" t="s">
        <v>149</v>
      </c>
      <c r="D9012" s="27" t="s">
        <v>211</v>
      </c>
      <c r="E9012" s="27" t="s">
        <v>34</v>
      </c>
      <c r="F9012" s="27" t="s">
        <v>257</v>
      </c>
      <c r="G9012" s="33">
        <v>205565.13</v>
      </c>
      <c r="H9012" s="33">
        <v>205565.13</v>
      </c>
      <c r="I9012" s="33">
        <v>5147</v>
      </c>
      <c r="J9012" s="33">
        <v>360</v>
      </c>
      <c r="K9012" s="33">
        <v>9000</v>
      </c>
      <c r="L9012" s="33">
        <v>1</v>
      </c>
      <c r="M9012" s="33">
        <v>1</v>
      </c>
      <c r="N9012" s="33">
        <v>299176.11</v>
      </c>
      <c r="O9012" s="33">
        <v>1200.3</v>
      </c>
      <c r="P9012" s="33">
        <v>2173</v>
      </c>
    </row>
    <row r="9013" spans="1:16">
      <c r="A9013" s="27" t="s">
        <v>1281</v>
      </c>
      <c r="B9013" s="31">
        <v>202505</v>
      </c>
      <c r="C9013" s="27" t="s">
        <v>149</v>
      </c>
      <c r="D9013" s="27" t="s">
        <v>211</v>
      </c>
      <c r="E9013" s="27" t="s">
        <v>34</v>
      </c>
      <c r="F9013" s="27" t="s">
        <v>257</v>
      </c>
      <c r="G9013" s="33">
        <v>207481.65</v>
      </c>
      <c r="H9013" s="33">
        <v>207481.65</v>
      </c>
      <c r="I9013" s="33">
        <v>5445</v>
      </c>
      <c r="J9013" s="33">
        <v>472</v>
      </c>
      <c r="K9013" s="33">
        <v>9000</v>
      </c>
      <c r="L9013" s="33">
        <v>1</v>
      </c>
      <c r="M9013" s="33">
        <v>1</v>
      </c>
      <c r="N9013" s="33">
        <v>329107.4</v>
      </c>
      <c r="O9013" s="33">
        <v>1216.5</v>
      </c>
      <c r="P9013" s="33">
        <v>2092</v>
      </c>
    </row>
    <row r="9014" spans="1:16">
      <c r="A9014" s="27" t="s">
        <v>1281</v>
      </c>
      <c r="B9014" s="31">
        <v>202506</v>
      </c>
      <c r="C9014" s="27" t="s">
        <v>149</v>
      </c>
      <c r="D9014" s="27" t="s">
        <v>211</v>
      </c>
      <c r="E9014" s="27" t="s">
        <v>34</v>
      </c>
      <c r="F9014" s="27" t="s">
        <v>257</v>
      </c>
      <c r="G9014" s="33">
        <v>190527.15</v>
      </c>
      <c r="H9014" s="33">
        <v>190527.15</v>
      </c>
      <c r="I9014" s="33">
        <v>4848</v>
      </c>
      <c r="J9014" s="33">
        <v>376</v>
      </c>
      <c r="K9014" s="33">
        <v>9000</v>
      </c>
      <c r="L9014" s="33">
        <v>1</v>
      </c>
      <c r="M9014" s="33">
        <v>1</v>
      </c>
      <c r="N9014" s="33">
        <v>322928.19</v>
      </c>
      <c r="O9014" s="33">
        <v>1069.6</v>
      </c>
      <c r="P9014" s="33">
        <v>2013</v>
      </c>
    </row>
    <row r="9015" spans="1:16">
      <c r="A9015" s="27" t="s">
        <v>1281</v>
      </c>
      <c r="B9015" s="31">
        <v>202507</v>
      </c>
      <c r="C9015" s="27" t="s">
        <v>149</v>
      </c>
      <c r="D9015" s="27" t="s">
        <v>211</v>
      </c>
      <c r="E9015" s="27" t="s">
        <v>34</v>
      </c>
      <c r="F9015" s="27" t="s">
        <v>257</v>
      </c>
      <c r="G9015" s="33">
        <v>185508.73</v>
      </c>
      <c r="H9015" s="33">
        <v>185508.73</v>
      </c>
      <c r="I9015" s="33">
        <v>4848</v>
      </c>
      <c r="J9015" s="33">
        <v>374</v>
      </c>
      <c r="K9015" s="33">
        <v>9000</v>
      </c>
      <c r="L9015" s="33">
        <v>1</v>
      </c>
      <c r="M9015" s="33">
        <v>1</v>
      </c>
      <c r="N9015" s="33">
        <v>288377.1</v>
      </c>
      <c r="O9015" s="33">
        <v>1050.4</v>
      </c>
      <c r="P9015" s="33">
        <v>1917</v>
      </c>
    </row>
    <row r="9016" spans="1:16">
      <c r="A9016" s="27" t="s">
        <v>1281</v>
      </c>
      <c r="B9016" s="31">
        <v>202508</v>
      </c>
      <c r="C9016" s="27" t="s">
        <v>149</v>
      </c>
      <c r="D9016" s="27" t="s">
        <v>211</v>
      </c>
      <c r="E9016" s="27" t="s">
        <v>34</v>
      </c>
      <c r="F9016" s="27" t="s">
        <v>257</v>
      </c>
      <c r="G9016" s="33">
        <v>196017.7</v>
      </c>
      <c r="H9016" s="33">
        <v>196017.7</v>
      </c>
      <c r="I9016" s="33">
        <v>4877</v>
      </c>
      <c r="J9016" s="33">
        <v>321</v>
      </c>
      <c r="K9016" s="33">
        <v>9000</v>
      </c>
      <c r="L9016" s="33">
        <v>1</v>
      </c>
      <c r="M9016" s="33">
        <v>1</v>
      </c>
      <c r="N9016" s="33">
        <v>278958.21</v>
      </c>
      <c r="O9016" s="33">
        <v>1184.3</v>
      </c>
      <c r="P9016" s="33">
        <v>2102</v>
      </c>
    </row>
    <row r="9017" spans="1:16">
      <c r="A9017" s="27" t="s">
        <v>1281</v>
      </c>
      <c r="B9017" s="31">
        <v>202509</v>
      </c>
      <c r="C9017" s="27" t="s">
        <v>149</v>
      </c>
      <c r="D9017" s="27" t="s">
        <v>211</v>
      </c>
      <c r="E9017" s="27" t="s">
        <v>34</v>
      </c>
      <c r="F9017" s="27" t="s">
        <v>257</v>
      </c>
      <c r="G9017" s="33">
        <v>184988.98</v>
      </c>
      <c r="H9017" s="33">
        <v>184988.98</v>
      </c>
      <c r="I9017" s="33">
        <v>5003</v>
      </c>
      <c r="J9017" s="33">
        <v>335</v>
      </c>
      <c r="K9017" s="33">
        <v>9000</v>
      </c>
      <c r="L9017" s="33">
        <v>1</v>
      </c>
      <c r="M9017" s="33">
        <v>1</v>
      </c>
      <c r="N9017" s="33">
        <v>269397.4</v>
      </c>
      <c r="O9017" s="33">
        <v>1254.3</v>
      </c>
      <c r="P9017" s="33">
        <v>1971</v>
      </c>
    </row>
    <row r="9018" spans="1:16">
      <c r="A9018" s="27" t="s">
        <v>1281</v>
      </c>
      <c r="B9018" s="31">
        <v>202510</v>
      </c>
      <c r="C9018" s="27" t="s">
        <v>149</v>
      </c>
      <c r="D9018" s="27" t="s">
        <v>211</v>
      </c>
      <c r="E9018" s="27" t="s">
        <v>34</v>
      </c>
      <c r="F9018" s="27" t="s">
        <v>257</v>
      </c>
      <c r="G9018" s="33">
        <v>167270.29</v>
      </c>
      <c r="H9018" s="33">
        <v>167270.29</v>
      </c>
      <c r="I9018" s="33">
        <v>4043</v>
      </c>
      <c r="J9018" s="33">
        <v>294</v>
      </c>
      <c r="K9018" s="33">
        <v>9000</v>
      </c>
      <c r="L9018" s="33">
        <v>1</v>
      </c>
      <c r="M9018" s="33">
        <v>1</v>
      </c>
      <c r="N9018" s="33">
        <v>297204.41</v>
      </c>
      <c r="O9018" s="33">
        <v>929.6</v>
      </c>
      <c r="P9018" s="33">
        <v>1587</v>
      </c>
    </row>
    <row r="9019" spans="1:16">
      <c r="A9019" s="27" t="s">
        <v>1281</v>
      </c>
      <c r="B9019" s="31">
        <v>202511</v>
      </c>
      <c r="C9019" s="27" t="s">
        <v>149</v>
      </c>
      <c r="D9019" s="27" t="s">
        <v>211</v>
      </c>
      <c r="E9019" s="27" t="s">
        <v>34</v>
      </c>
      <c r="F9019" s="27" t="s">
        <v>257</v>
      </c>
      <c r="G9019" s="33">
        <v>217072.96</v>
      </c>
      <c r="H9019" s="33">
        <v>217072.96</v>
      </c>
      <c r="I9019" s="33">
        <v>5231</v>
      </c>
      <c r="J9019" s="33">
        <v>391</v>
      </c>
      <c r="K9019" s="33">
        <v>9000</v>
      </c>
      <c r="L9019" s="33">
        <v>1</v>
      </c>
      <c r="M9019" s="33">
        <v>1</v>
      </c>
      <c r="N9019" s="33">
        <v>360240.21</v>
      </c>
      <c r="O9019" s="33">
        <v>1326.1</v>
      </c>
      <c r="P9019" s="33">
        <v>2136</v>
      </c>
    </row>
    <row r="9020" spans="1:16">
      <c r="A9020" s="27" t="s">
        <v>1281</v>
      </c>
      <c r="B9020" s="31">
        <v>202512</v>
      </c>
      <c r="C9020" s="27" t="s">
        <v>149</v>
      </c>
      <c r="D9020" s="27" t="s">
        <v>211</v>
      </c>
      <c r="E9020" s="27" t="s">
        <v>34</v>
      </c>
      <c r="F9020" s="27" t="s">
        <v>257</v>
      </c>
      <c r="G9020" s="33">
        <v>245722.5</v>
      </c>
      <c r="H9020" s="33">
        <v>245722.5</v>
      </c>
      <c r="I9020" s="33">
        <v>6280</v>
      </c>
      <c r="J9020" s="33">
        <v>475</v>
      </c>
      <c r="K9020" s="33">
        <v>9000</v>
      </c>
      <c r="L9020" s="33">
        <v>1</v>
      </c>
      <c r="M9020" s="33">
        <v>1</v>
      </c>
      <c r="N9020" s="33">
        <v>415347.24</v>
      </c>
      <c r="O9020" s="33">
        <v>1368.1</v>
      </c>
      <c r="P9020" s="33">
        <v>2567</v>
      </c>
    </row>
    <row r="9021" spans="1:16">
      <c r="A9021" s="27" t="s">
        <v>1281</v>
      </c>
      <c r="B9021" s="31">
        <v>202601</v>
      </c>
      <c r="C9021" s="27" t="s">
        <v>149</v>
      </c>
      <c r="D9021" s="27" t="s">
        <v>211</v>
      </c>
      <c r="E9021" s="27" t="s">
        <v>34</v>
      </c>
      <c r="F9021" s="27" t="s">
        <v>257</v>
      </c>
      <c r="G9021" s="33">
        <v>124430.54</v>
      </c>
      <c r="H9021" s="33">
        <v>124430.54</v>
      </c>
      <c r="I9021" s="33">
        <v>3257</v>
      </c>
      <c r="J9021" s="33">
        <v>252</v>
      </c>
      <c r="K9021" s="33">
        <v>9000</v>
      </c>
      <c r="L9021" s="33">
        <v>1</v>
      </c>
      <c r="M9021" s="33">
        <v>1</v>
      </c>
      <c r="N9021" s="33">
        <v>212035.2</v>
      </c>
      <c r="O9021" s="33">
        <v>735.3</v>
      </c>
      <c r="P9021" s="33">
        <v>1292</v>
      </c>
    </row>
    <row r="9022" spans="1:16">
      <c r="A9022" s="27" t="s">
        <v>1281</v>
      </c>
      <c r="B9022" s="31">
        <v>202602</v>
      </c>
      <c r="C9022" s="27" t="s">
        <v>149</v>
      </c>
      <c r="D9022" s="27" t="s">
        <v>211</v>
      </c>
      <c r="E9022" s="27" t="s">
        <v>34</v>
      </c>
      <c r="F9022" s="27" t="s">
        <v>257</v>
      </c>
      <c r="G9022" s="33">
        <v>127443.78</v>
      </c>
      <c r="H9022" s="33">
        <v>127443.78</v>
      </c>
      <c r="I9022" s="33">
        <v>3128</v>
      </c>
      <c r="J9022" s="33">
        <v>244</v>
      </c>
      <c r="K9022" s="33">
        <v>9000</v>
      </c>
      <c r="L9022" s="33">
        <v>1</v>
      </c>
      <c r="M9022" s="33">
        <v>1</v>
      </c>
      <c r="N9022" s="33">
        <v>219411.64</v>
      </c>
      <c r="O9022" s="33">
        <v>760.2</v>
      </c>
      <c r="P9022" s="33">
        <v>1351</v>
      </c>
    </row>
    <row r="9023" spans="1:16">
      <c r="A9023" s="27" t="s">
        <v>1281</v>
      </c>
      <c r="B9023" s="31">
        <v>202603</v>
      </c>
      <c r="C9023" s="27" t="s">
        <v>149</v>
      </c>
      <c r="D9023" s="27" t="s">
        <v>211</v>
      </c>
      <c r="E9023" s="27" t="s">
        <v>34</v>
      </c>
      <c r="F9023" s="27" t="s">
        <v>257</v>
      </c>
      <c r="G9023" s="33">
        <v>164031.88</v>
      </c>
      <c r="H9023" s="33">
        <v>164031.88</v>
      </c>
      <c r="I9023" s="33">
        <v>3940</v>
      </c>
      <c r="J9023" s="33">
        <v>261</v>
      </c>
      <c r="K9023" s="33">
        <v>9000</v>
      </c>
      <c r="L9023" s="33">
        <v>1</v>
      </c>
      <c r="M9023" s="33">
        <v>1</v>
      </c>
      <c r="N9023" s="33">
        <v>274642.82</v>
      </c>
      <c r="O9023" s="33">
        <v>841.5</v>
      </c>
      <c r="P9023" s="33">
        <v>1672</v>
      </c>
    </row>
    <row r="9024" spans="1:16">
      <c r="A9024" s="27" t="s">
        <v>1281</v>
      </c>
      <c r="B9024" s="31">
        <v>202604</v>
      </c>
      <c r="C9024" s="27" t="s">
        <v>149</v>
      </c>
      <c r="D9024" s="27" t="s">
        <v>211</v>
      </c>
      <c r="E9024" s="27" t="s">
        <v>34</v>
      </c>
      <c r="F9024" s="27" t="s">
        <v>257</v>
      </c>
      <c r="G9024" s="33">
        <v>177144.81</v>
      </c>
      <c r="H9024" s="33">
        <v>177144.81</v>
      </c>
      <c r="I9024" s="33">
        <v>4548</v>
      </c>
      <c r="J9024" s="33">
        <v>268</v>
      </c>
      <c r="K9024" s="33">
        <v>9000</v>
      </c>
      <c r="L9024" s="33">
        <v>1</v>
      </c>
      <c r="M9024" s="33">
        <v>1</v>
      </c>
      <c r="N9024" s="33">
        <v>324606.08</v>
      </c>
      <c r="O9024" s="33">
        <v>1026.8</v>
      </c>
      <c r="P9024" s="33">
        <v>1840</v>
      </c>
    </row>
    <row r="9025" spans="1:16">
      <c r="A9025" s="27" t="s">
        <v>1281</v>
      </c>
      <c r="B9025" s="31">
        <v>202605</v>
      </c>
      <c r="C9025" s="27" t="s">
        <v>149</v>
      </c>
      <c r="D9025" s="27" t="s">
        <v>211</v>
      </c>
      <c r="E9025" s="27" t="s">
        <v>34</v>
      </c>
      <c r="F9025" s="27" t="s">
        <v>257</v>
      </c>
      <c r="G9025" s="33">
        <v>209345.67</v>
      </c>
      <c r="H9025" s="33">
        <v>209345.67</v>
      </c>
      <c r="I9025" s="33">
        <v>5167</v>
      </c>
      <c r="J9025" s="33">
        <v>370</v>
      </c>
      <c r="K9025" s="33">
        <v>9000</v>
      </c>
      <c r="L9025" s="33">
        <v>1</v>
      </c>
      <c r="M9025" s="33">
        <v>1</v>
      </c>
      <c r="N9025" s="33">
        <v>357081.52</v>
      </c>
      <c r="O9025" s="33">
        <v>1147.2</v>
      </c>
      <c r="P9025" s="33">
        <v>2061</v>
      </c>
    </row>
    <row r="9026" spans="1:16">
      <c r="A9026" s="27" t="s">
        <v>1281</v>
      </c>
      <c r="B9026" s="31">
        <v>202606</v>
      </c>
      <c r="C9026" s="27" t="s">
        <v>149</v>
      </c>
      <c r="D9026" s="27" t="s">
        <v>211</v>
      </c>
      <c r="E9026" s="27" t="s">
        <v>34</v>
      </c>
      <c r="F9026" s="27" t="s">
        <v>257</v>
      </c>
      <c r="G9026" s="33">
        <v>214041.29</v>
      </c>
      <c r="H9026" s="33">
        <v>214041.29</v>
      </c>
      <c r="I9026" s="33">
        <v>5346</v>
      </c>
      <c r="J9026" s="33">
        <v>438</v>
      </c>
      <c r="K9026" s="33">
        <v>9000</v>
      </c>
      <c r="L9026" s="33">
        <v>1</v>
      </c>
      <c r="M9026" s="33">
        <v>1</v>
      </c>
      <c r="N9026" s="33">
        <v>350377.08</v>
      </c>
      <c r="O9026" s="33">
        <v>1286.8</v>
      </c>
      <c r="P9026" s="33">
        <v>2195</v>
      </c>
    </row>
    <row r="9027" spans="1:16">
      <c r="A9027" s="27" t="s">
        <v>1281</v>
      </c>
      <c r="B9027" s="31">
        <v>202607</v>
      </c>
      <c r="C9027" s="27" t="s">
        <v>149</v>
      </c>
      <c r="D9027" s="27" t="s">
        <v>211</v>
      </c>
      <c r="E9027" s="27" t="s">
        <v>34</v>
      </c>
      <c r="F9027" s="27" t="s">
        <v>257</v>
      </c>
      <c r="G9027" s="33">
        <v>181349.56</v>
      </c>
      <c r="H9027" s="33">
        <v>181349.56</v>
      </c>
      <c r="I9027" s="33">
        <v>4719</v>
      </c>
      <c r="J9027" s="33">
        <v>359</v>
      </c>
      <c r="K9027" s="33">
        <v>9000</v>
      </c>
      <c r="L9027" s="33">
        <v>1</v>
      </c>
      <c r="M9027" s="33">
        <v>1</v>
      </c>
      <c r="N9027" s="33">
        <v>312889.15</v>
      </c>
      <c r="O9027" s="33">
        <v>1021.8</v>
      </c>
      <c r="P9027" s="33">
        <v>1960</v>
      </c>
    </row>
    <row r="9028" spans="1:16">
      <c r="A9028" s="27" t="s">
        <v>1283</v>
      </c>
      <c r="B9028" s="31">
        <v>202408</v>
      </c>
      <c r="C9028" s="27" t="s">
        <v>151</v>
      </c>
      <c r="D9028" s="27" t="s">
        <v>211</v>
      </c>
      <c r="E9028" s="27" t="s">
        <v>36</v>
      </c>
      <c r="F9028" s="27" t="s">
        <v>257</v>
      </c>
      <c r="G9028" s="33">
        <v>245009.84</v>
      </c>
      <c r="H9028" s="33">
        <v>0</v>
      </c>
      <c r="I9028" s="33">
        <v>6217</v>
      </c>
      <c r="J9028" s="33">
        <v>473</v>
      </c>
      <c r="K9028" s="33">
        <v>7000</v>
      </c>
      <c r="L9028" s="33">
        <v>1</v>
      </c>
      <c r="M9028" s="33">
        <v>0</v>
      </c>
      <c r="N9028" s="33">
        <v>219817.95</v>
      </c>
      <c r="O9028" s="33">
        <v>1279.3</v>
      </c>
      <c r="P9028" s="33">
        <v>2480</v>
      </c>
    </row>
    <row r="9029" spans="1:16">
      <c r="A9029" s="27" t="s">
        <v>1283</v>
      </c>
      <c r="B9029" s="31">
        <v>202409</v>
      </c>
      <c r="C9029" s="27" t="s">
        <v>151</v>
      </c>
      <c r="D9029" s="27" t="s">
        <v>211</v>
      </c>
      <c r="E9029" s="27" t="s">
        <v>36</v>
      </c>
      <c r="F9029" s="27" t="s">
        <v>257</v>
      </c>
      <c r="G9029" s="33">
        <v>214552.52</v>
      </c>
      <c r="H9029" s="33">
        <v>0</v>
      </c>
      <c r="I9029" s="33">
        <v>5246</v>
      </c>
      <c r="J9029" s="33">
        <v>380</v>
      </c>
      <c r="K9029" s="33">
        <v>7000</v>
      </c>
      <c r="L9029" s="33">
        <v>1</v>
      </c>
      <c r="M9029" s="33">
        <v>0</v>
      </c>
      <c r="N9029" s="33">
        <v>211552.99</v>
      </c>
      <c r="O9029" s="33">
        <v>1139.5</v>
      </c>
      <c r="P9029" s="33">
        <v>2226</v>
      </c>
    </row>
    <row r="9030" spans="1:16">
      <c r="A9030" s="27" t="s">
        <v>1283</v>
      </c>
      <c r="B9030" s="31">
        <v>202410</v>
      </c>
      <c r="C9030" s="27" t="s">
        <v>151</v>
      </c>
      <c r="D9030" s="27" t="s">
        <v>211</v>
      </c>
      <c r="E9030" s="27" t="s">
        <v>36</v>
      </c>
      <c r="F9030" s="27" t="s">
        <v>257</v>
      </c>
      <c r="G9030" s="33">
        <v>266335.56</v>
      </c>
      <c r="H9030" s="33">
        <v>0</v>
      </c>
      <c r="I9030" s="33">
        <v>7197</v>
      </c>
      <c r="J9030" s="33">
        <v>620</v>
      </c>
      <c r="K9030" s="33">
        <v>7000</v>
      </c>
      <c r="L9030" s="33">
        <v>1</v>
      </c>
      <c r="M9030" s="33">
        <v>0</v>
      </c>
      <c r="N9030" s="33">
        <v>232585.57</v>
      </c>
      <c r="O9030" s="33">
        <v>1392.6</v>
      </c>
      <c r="P9030" s="33">
        <v>2877</v>
      </c>
    </row>
    <row r="9031" spans="1:16">
      <c r="A9031" s="27" t="s">
        <v>1283</v>
      </c>
      <c r="B9031" s="31">
        <v>202411</v>
      </c>
      <c r="C9031" s="27" t="s">
        <v>151</v>
      </c>
      <c r="D9031" s="27" t="s">
        <v>211</v>
      </c>
      <c r="E9031" s="27" t="s">
        <v>36</v>
      </c>
      <c r="F9031" s="27" t="s">
        <v>257</v>
      </c>
      <c r="G9031" s="33">
        <v>318195.12</v>
      </c>
      <c r="H9031" s="33">
        <v>0</v>
      </c>
      <c r="I9031" s="33">
        <v>7738</v>
      </c>
      <c r="J9031" s="33">
        <v>470</v>
      </c>
      <c r="K9031" s="33">
        <v>7000</v>
      </c>
      <c r="L9031" s="33">
        <v>1</v>
      </c>
      <c r="M9031" s="33">
        <v>0</v>
      </c>
      <c r="N9031" s="33">
        <v>280945.1</v>
      </c>
      <c r="O9031" s="33">
        <v>1907.9</v>
      </c>
      <c r="P9031" s="33">
        <v>3159</v>
      </c>
    </row>
    <row r="9032" spans="1:16">
      <c r="A9032" s="27" t="s">
        <v>1283</v>
      </c>
      <c r="B9032" s="31">
        <v>202412</v>
      </c>
      <c r="C9032" s="27" t="s">
        <v>151</v>
      </c>
      <c r="D9032" s="27" t="s">
        <v>211</v>
      </c>
      <c r="E9032" s="27" t="s">
        <v>36</v>
      </c>
      <c r="F9032" s="27" t="s">
        <v>257</v>
      </c>
      <c r="G9032" s="33">
        <v>347512</v>
      </c>
      <c r="H9032" s="33">
        <v>0</v>
      </c>
      <c r="I9032" s="33">
        <v>8496</v>
      </c>
      <c r="J9032" s="33">
        <v>634</v>
      </c>
      <c r="K9032" s="33">
        <v>7000</v>
      </c>
      <c r="L9032" s="33">
        <v>1</v>
      </c>
      <c r="M9032" s="33">
        <v>0</v>
      </c>
      <c r="N9032" s="33">
        <v>322806.55</v>
      </c>
      <c r="O9032" s="33">
        <v>2065</v>
      </c>
      <c r="P9032" s="33">
        <v>3689</v>
      </c>
    </row>
    <row r="9033" spans="1:16">
      <c r="A9033" s="27" t="s">
        <v>1283</v>
      </c>
      <c r="B9033" s="31">
        <v>202501</v>
      </c>
      <c r="C9033" s="27" t="s">
        <v>151</v>
      </c>
      <c r="D9033" s="27" t="s">
        <v>211</v>
      </c>
      <c r="E9033" s="27" t="s">
        <v>36</v>
      </c>
      <c r="F9033" s="27" t="s">
        <v>257</v>
      </c>
      <c r="G9033" s="33">
        <v>175301.3</v>
      </c>
      <c r="H9033" s="33">
        <v>0</v>
      </c>
      <c r="I9033" s="33">
        <v>4396</v>
      </c>
      <c r="J9033" s="33">
        <v>329</v>
      </c>
      <c r="K9033" s="33">
        <v>7000</v>
      </c>
      <c r="L9033" s="33">
        <v>1</v>
      </c>
      <c r="M9033" s="33">
        <v>0</v>
      </c>
      <c r="N9033" s="33">
        <v>164225.55</v>
      </c>
      <c r="O9033" s="33">
        <v>1096</v>
      </c>
      <c r="P9033" s="33">
        <v>1803</v>
      </c>
    </row>
    <row r="9034" spans="1:16">
      <c r="A9034" s="27" t="s">
        <v>1283</v>
      </c>
      <c r="B9034" s="31">
        <v>202502</v>
      </c>
      <c r="C9034" s="27" t="s">
        <v>151</v>
      </c>
      <c r="D9034" s="27" t="s">
        <v>211</v>
      </c>
      <c r="E9034" s="27" t="s">
        <v>36</v>
      </c>
      <c r="F9034" s="27" t="s">
        <v>257</v>
      </c>
      <c r="G9034" s="33">
        <v>181244.29</v>
      </c>
      <c r="H9034" s="33">
        <v>0</v>
      </c>
      <c r="I9034" s="33">
        <v>4612</v>
      </c>
      <c r="J9034" s="33">
        <v>365</v>
      </c>
      <c r="K9034" s="33">
        <v>7000</v>
      </c>
      <c r="L9034" s="33">
        <v>1</v>
      </c>
      <c r="M9034" s="33">
        <v>0</v>
      </c>
      <c r="N9034" s="33">
        <v>169353.5</v>
      </c>
      <c r="O9034" s="33">
        <v>1114.7</v>
      </c>
      <c r="P9034" s="33">
        <v>1885</v>
      </c>
    </row>
    <row r="9035" spans="1:16">
      <c r="A9035" s="27" t="s">
        <v>1283</v>
      </c>
      <c r="B9035" s="31">
        <v>202503</v>
      </c>
      <c r="C9035" s="27" t="s">
        <v>151</v>
      </c>
      <c r="D9035" s="27" t="s">
        <v>211</v>
      </c>
      <c r="E9035" s="27" t="s">
        <v>36</v>
      </c>
      <c r="F9035" s="27" t="s">
        <v>257</v>
      </c>
      <c r="G9035" s="33">
        <v>231221.18</v>
      </c>
      <c r="H9035" s="33">
        <v>0</v>
      </c>
      <c r="I9035" s="33">
        <v>5971</v>
      </c>
      <c r="J9035" s="33">
        <v>479</v>
      </c>
      <c r="K9035" s="33">
        <v>7000</v>
      </c>
      <c r="L9035" s="33">
        <v>1</v>
      </c>
      <c r="M9035" s="33">
        <v>0</v>
      </c>
      <c r="N9035" s="33">
        <v>211253.79</v>
      </c>
      <c r="O9035" s="33">
        <v>1396.1</v>
      </c>
      <c r="P9035" s="33">
        <v>2526</v>
      </c>
    </row>
    <row r="9036" spans="1:16">
      <c r="A9036" s="27" t="s">
        <v>1283</v>
      </c>
      <c r="B9036" s="31">
        <v>202504</v>
      </c>
      <c r="C9036" s="27" t="s">
        <v>151</v>
      </c>
      <c r="D9036" s="27" t="s">
        <v>211</v>
      </c>
      <c r="E9036" s="27" t="s">
        <v>36</v>
      </c>
      <c r="F9036" s="27" t="s">
        <v>257</v>
      </c>
      <c r="G9036" s="33">
        <v>249748.41</v>
      </c>
      <c r="H9036" s="33">
        <v>0</v>
      </c>
      <c r="I9036" s="33">
        <v>6386</v>
      </c>
      <c r="J9036" s="33">
        <v>566</v>
      </c>
      <c r="K9036" s="33">
        <v>7000</v>
      </c>
      <c r="L9036" s="33">
        <v>1</v>
      </c>
      <c r="M9036" s="33">
        <v>0</v>
      </c>
      <c r="N9036" s="33">
        <v>248825.37</v>
      </c>
      <c r="O9036" s="33">
        <v>1374.4</v>
      </c>
      <c r="P9036" s="33">
        <v>2724</v>
      </c>
    </row>
    <row r="9037" spans="1:16">
      <c r="A9037" s="27" t="s">
        <v>1283</v>
      </c>
      <c r="B9037" s="31">
        <v>202505</v>
      </c>
      <c r="C9037" s="27" t="s">
        <v>151</v>
      </c>
      <c r="D9037" s="27" t="s">
        <v>211</v>
      </c>
      <c r="E9037" s="27" t="s">
        <v>36</v>
      </c>
      <c r="F9037" s="27" t="s">
        <v>257</v>
      </c>
      <c r="G9037" s="33">
        <v>304673.42</v>
      </c>
      <c r="H9037" s="33">
        <v>0</v>
      </c>
      <c r="I9037" s="33">
        <v>7799</v>
      </c>
      <c r="J9037" s="33">
        <v>573</v>
      </c>
      <c r="K9037" s="33">
        <v>7000</v>
      </c>
      <c r="L9037" s="33">
        <v>1</v>
      </c>
      <c r="M9037" s="33">
        <v>0</v>
      </c>
      <c r="N9037" s="33">
        <v>272776.62</v>
      </c>
      <c r="O9037" s="33">
        <v>1836.6</v>
      </c>
      <c r="P9037" s="33">
        <v>3129</v>
      </c>
    </row>
    <row r="9038" spans="1:16">
      <c r="A9038" s="27" t="s">
        <v>1283</v>
      </c>
      <c r="B9038" s="31">
        <v>202506</v>
      </c>
      <c r="C9038" s="27" t="s">
        <v>151</v>
      </c>
      <c r="D9038" s="27" t="s">
        <v>211</v>
      </c>
      <c r="E9038" s="27" t="s">
        <v>36</v>
      </c>
      <c r="F9038" s="27" t="s">
        <v>257</v>
      </c>
      <c r="G9038" s="33">
        <v>300313.03</v>
      </c>
      <c r="H9038" s="33">
        <v>0</v>
      </c>
      <c r="I9038" s="33">
        <v>7868</v>
      </c>
      <c r="J9038" s="33">
        <v>523</v>
      </c>
      <c r="K9038" s="33">
        <v>7000</v>
      </c>
      <c r="L9038" s="33">
        <v>1</v>
      </c>
      <c r="M9038" s="33">
        <v>0</v>
      </c>
      <c r="N9038" s="33">
        <v>266733.28</v>
      </c>
      <c r="O9038" s="33">
        <v>1897.7</v>
      </c>
      <c r="P9038" s="33">
        <v>3108</v>
      </c>
    </row>
    <row r="9039" spans="1:16">
      <c r="A9039" s="27" t="s">
        <v>1283</v>
      </c>
      <c r="B9039" s="31">
        <v>202507</v>
      </c>
      <c r="C9039" s="27" t="s">
        <v>151</v>
      </c>
      <c r="D9039" s="27" t="s">
        <v>211</v>
      </c>
      <c r="E9039" s="27" t="s">
        <v>36</v>
      </c>
      <c r="F9039" s="27" t="s">
        <v>257</v>
      </c>
      <c r="G9039" s="33">
        <v>247302.48</v>
      </c>
      <c r="H9039" s="33">
        <v>0</v>
      </c>
      <c r="I9039" s="33">
        <v>5879</v>
      </c>
      <c r="J9039" s="33">
        <v>492</v>
      </c>
      <c r="K9039" s="33">
        <v>7000</v>
      </c>
      <c r="L9039" s="33">
        <v>1</v>
      </c>
      <c r="M9039" s="33">
        <v>0</v>
      </c>
      <c r="N9039" s="33">
        <v>237374.34</v>
      </c>
      <c r="O9039" s="33">
        <v>1526.2</v>
      </c>
      <c r="P9039" s="33">
        <v>2524</v>
      </c>
    </row>
    <row r="9040" spans="1:16">
      <c r="A9040" s="27" t="s">
        <v>1283</v>
      </c>
      <c r="B9040" s="31">
        <v>202508</v>
      </c>
      <c r="C9040" s="27" t="s">
        <v>151</v>
      </c>
      <c r="D9040" s="27" t="s">
        <v>211</v>
      </c>
      <c r="E9040" s="27" t="s">
        <v>36</v>
      </c>
      <c r="F9040" s="27" t="s">
        <v>257</v>
      </c>
      <c r="G9040" s="33">
        <v>238242.92</v>
      </c>
      <c r="H9040" s="33">
        <v>238242.92</v>
      </c>
      <c r="I9040" s="33">
        <v>5978</v>
      </c>
      <c r="J9040" s="33">
        <v>487</v>
      </c>
      <c r="K9040" s="33">
        <v>7000</v>
      </c>
      <c r="L9040" s="33">
        <v>1</v>
      </c>
      <c r="M9040" s="33">
        <v>1</v>
      </c>
      <c r="N9040" s="33">
        <v>228830.49</v>
      </c>
      <c r="O9040" s="33">
        <v>1342.1</v>
      </c>
      <c r="P9040" s="33">
        <v>2477</v>
      </c>
    </row>
    <row r="9041" spans="1:16">
      <c r="A9041" s="27" t="s">
        <v>1283</v>
      </c>
      <c r="B9041" s="31">
        <v>202509</v>
      </c>
      <c r="C9041" s="27" t="s">
        <v>151</v>
      </c>
      <c r="D9041" s="27" t="s">
        <v>211</v>
      </c>
      <c r="E9041" s="27" t="s">
        <v>36</v>
      </c>
      <c r="F9041" s="27" t="s">
        <v>257</v>
      </c>
      <c r="G9041" s="33">
        <v>232303.56</v>
      </c>
      <c r="H9041" s="33">
        <v>232303.56</v>
      </c>
      <c r="I9041" s="33">
        <v>5668</v>
      </c>
      <c r="J9041" s="33">
        <v>403</v>
      </c>
      <c r="K9041" s="33">
        <v>7000</v>
      </c>
      <c r="L9041" s="33">
        <v>1</v>
      </c>
      <c r="M9041" s="33">
        <v>1</v>
      </c>
      <c r="N9041" s="33">
        <v>220226.66</v>
      </c>
      <c r="O9041" s="33">
        <v>1400</v>
      </c>
      <c r="P9041" s="33">
        <v>2347</v>
      </c>
    </row>
    <row r="9042" spans="1:16">
      <c r="A9042" s="27" t="s">
        <v>1283</v>
      </c>
      <c r="B9042" s="31">
        <v>202510</v>
      </c>
      <c r="C9042" s="27" t="s">
        <v>151</v>
      </c>
      <c r="D9042" s="27" t="s">
        <v>211</v>
      </c>
      <c r="E9042" s="27" t="s">
        <v>36</v>
      </c>
      <c r="F9042" s="27" t="s">
        <v>257</v>
      </c>
      <c r="G9042" s="33">
        <v>263889.79</v>
      </c>
      <c r="H9042" s="33">
        <v>263889.79</v>
      </c>
      <c r="I9042" s="33">
        <v>7194</v>
      </c>
      <c r="J9042" s="33">
        <v>525</v>
      </c>
      <c r="K9042" s="33">
        <v>7000</v>
      </c>
      <c r="L9042" s="33">
        <v>1</v>
      </c>
      <c r="M9042" s="33">
        <v>1</v>
      </c>
      <c r="N9042" s="33">
        <v>242121.58</v>
      </c>
      <c r="O9042" s="33">
        <v>1447.6</v>
      </c>
      <c r="P9042" s="33">
        <v>2908</v>
      </c>
    </row>
    <row r="9043" spans="1:16">
      <c r="A9043" s="27" t="s">
        <v>1283</v>
      </c>
      <c r="B9043" s="31">
        <v>202511</v>
      </c>
      <c r="C9043" s="27" t="s">
        <v>151</v>
      </c>
      <c r="D9043" s="27" t="s">
        <v>211</v>
      </c>
      <c r="E9043" s="27" t="s">
        <v>36</v>
      </c>
      <c r="F9043" s="27" t="s">
        <v>257</v>
      </c>
      <c r="G9043" s="33">
        <v>317672.14</v>
      </c>
      <c r="H9043" s="33">
        <v>317672.14</v>
      </c>
      <c r="I9043" s="33">
        <v>7934</v>
      </c>
      <c r="J9043" s="33">
        <v>575</v>
      </c>
      <c r="K9043" s="33">
        <v>7000</v>
      </c>
      <c r="L9043" s="33">
        <v>1</v>
      </c>
      <c r="M9043" s="33">
        <v>1</v>
      </c>
      <c r="N9043" s="33">
        <v>292463.84</v>
      </c>
      <c r="O9043" s="33">
        <v>1739.9</v>
      </c>
      <c r="P9043" s="33">
        <v>3196</v>
      </c>
    </row>
    <row r="9044" spans="1:16">
      <c r="A9044" s="27" t="s">
        <v>1283</v>
      </c>
      <c r="B9044" s="31">
        <v>202512</v>
      </c>
      <c r="C9044" s="27" t="s">
        <v>151</v>
      </c>
      <c r="D9044" s="27" t="s">
        <v>211</v>
      </c>
      <c r="E9044" s="27" t="s">
        <v>36</v>
      </c>
      <c r="F9044" s="27" t="s">
        <v>257</v>
      </c>
      <c r="G9044" s="33">
        <v>366449.72</v>
      </c>
      <c r="H9044" s="33">
        <v>366449.72</v>
      </c>
      <c r="I9044" s="33">
        <v>9546</v>
      </c>
      <c r="J9044" s="33">
        <v>827</v>
      </c>
      <c r="K9044" s="33">
        <v>7000</v>
      </c>
      <c r="L9044" s="33">
        <v>1</v>
      </c>
      <c r="M9044" s="33">
        <v>1</v>
      </c>
      <c r="N9044" s="33">
        <v>336041.62</v>
      </c>
      <c r="O9044" s="33">
        <v>1936.1</v>
      </c>
      <c r="P9044" s="33">
        <v>3764</v>
      </c>
    </row>
    <row r="9045" spans="1:16">
      <c r="A9045" s="27" t="s">
        <v>1283</v>
      </c>
      <c r="B9045" s="31">
        <v>202601</v>
      </c>
      <c r="C9045" s="27" t="s">
        <v>151</v>
      </c>
      <c r="D9045" s="27" t="s">
        <v>211</v>
      </c>
      <c r="E9045" s="27" t="s">
        <v>36</v>
      </c>
      <c r="F9045" s="27" t="s">
        <v>257</v>
      </c>
      <c r="G9045" s="33">
        <v>185111.7</v>
      </c>
      <c r="H9045" s="33">
        <v>185111.7</v>
      </c>
      <c r="I9045" s="33">
        <v>4824</v>
      </c>
      <c r="J9045" s="33">
        <v>336</v>
      </c>
      <c r="K9045" s="33">
        <v>7000</v>
      </c>
      <c r="L9045" s="33">
        <v>1</v>
      </c>
      <c r="M9045" s="33">
        <v>1</v>
      </c>
      <c r="N9045" s="33">
        <v>170958.8</v>
      </c>
      <c r="O9045" s="33">
        <v>1008.1</v>
      </c>
      <c r="P9045" s="33">
        <v>1936</v>
      </c>
    </row>
    <row r="9046" spans="1:16">
      <c r="A9046" s="27" t="s">
        <v>1283</v>
      </c>
      <c r="B9046" s="31">
        <v>202602</v>
      </c>
      <c r="C9046" s="27" t="s">
        <v>151</v>
      </c>
      <c r="D9046" s="27" t="s">
        <v>211</v>
      </c>
      <c r="E9046" s="27" t="s">
        <v>36</v>
      </c>
      <c r="F9046" s="27" t="s">
        <v>257</v>
      </c>
      <c r="G9046" s="33">
        <v>198506.27</v>
      </c>
      <c r="H9046" s="33">
        <v>198506.27</v>
      </c>
      <c r="I9046" s="33">
        <v>4995</v>
      </c>
      <c r="J9046" s="33">
        <v>427</v>
      </c>
      <c r="K9046" s="33">
        <v>7000</v>
      </c>
      <c r="L9046" s="33">
        <v>1</v>
      </c>
      <c r="M9046" s="33">
        <v>1</v>
      </c>
      <c r="N9046" s="33">
        <v>176296.99</v>
      </c>
      <c r="O9046" s="33">
        <v>1101.1</v>
      </c>
      <c r="P9046" s="33">
        <v>2058</v>
      </c>
    </row>
    <row r="9047" spans="1:16">
      <c r="A9047" s="27" t="s">
        <v>1283</v>
      </c>
      <c r="B9047" s="31">
        <v>202603</v>
      </c>
      <c r="C9047" s="27" t="s">
        <v>151</v>
      </c>
      <c r="D9047" s="27" t="s">
        <v>211</v>
      </c>
      <c r="E9047" s="27" t="s">
        <v>36</v>
      </c>
      <c r="F9047" s="27" t="s">
        <v>257</v>
      </c>
      <c r="G9047" s="33">
        <v>252780.77</v>
      </c>
      <c r="H9047" s="33">
        <v>252780.77</v>
      </c>
      <c r="I9047" s="33">
        <v>6209</v>
      </c>
      <c r="J9047" s="33">
        <v>465</v>
      </c>
      <c r="K9047" s="33">
        <v>7000</v>
      </c>
      <c r="L9047" s="33">
        <v>1</v>
      </c>
      <c r="M9047" s="33">
        <v>1</v>
      </c>
      <c r="N9047" s="33">
        <v>219915.19</v>
      </c>
      <c r="O9047" s="33">
        <v>1388.4</v>
      </c>
      <c r="P9047" s="33">
        <v>2625</v>
      </c>
    </row>
    <row r="9048" spans="1:16">
      <c r="A9048" s="27" t="s">
        <v>1283</v>
      </c>
      <c r="B9048" s="31">
        <v>202604</v>
      </c>
      <c r="C9048" s="27" t="s">
        <v>151</v>
      </c>
      <c r="D9048" s="27" t="s">
        <v>211</v>
      </c>
      <c r="E9048" s="27" t="s">
        <v>36</v>
      </c>
      <c r="F9048" s="27" t="s">
        <v>257</v>
      </c>
      <c r="G9048" s="33">
        <v>284259.95</v>
      </c>
      <c r="H9048" s="33">
        <v>284259.95</v>
      </c>
      <c r="I9048" s="33">
        <v>7305</v>
      </c>
      <c r="J9048" s="33">
        <v>568</v>
      </c>
      <c r="K9048" s="33">
        <v>7000</v>
      </c>
      <c r="L9048" s="33">
        <v>1</v>
      </c>
      <c r="M9048" s="33">
        <v>1</v>
      </c>
      <c r="N9048" s="33">
        <v>259027.21</v>
      </c>
      <c r="O9048" s="33">
        <v>1584.3</v>
      </c>
      <c r="P9048" s="33">
        <v>2849</v>
      </c>
    </row>
    <row r="9049" spans="1:16">
      <c r="A9049" s="27" t="s">
        <v>1283</v>
      </c>
      <c r="B9049" s="31">
        <v>202605</v>
      </c>
      <c r="C9049" s="27" t="s">
        <v>151</v>
      </c>
      <c r="D9049" s="27" t="s">
        <v>211</v>
      </c>
      <c r="E9049" s="27" t="s">
        <v>36</v>
      </c>
      <c r="F9049" s="27" t="s">
        <v>257</v>
      </c>
      <c r="G9049" s="33">
        <v>316017.51</v>
      </c>
      <c r="H9049" s="33">
        <v>316017.51</v>
      </c>
      <c r="I9049" s="33">
        <v>8114</v>
      </c>
      <c r="J9049" s="33">
        <v>607</v>
      </c>
      <c r="K9049" s="33">
        <v>7000</v>
      </c>
      <c r="L9049" s="33">
        <v>1</v>
      </c>
      <c r="M9049" s="33">
        <v>1</v>
      </c>
      <c r="N9049" s="33">
        <v>283960.46</v>
      </c>
      <c r="O9049" s="33">
        <v>1901.8</v>
      </c>
      <c r="P9049" s="33">
        <v>3243</v>
      </c>
    </row>
    <row r="9050" spans="1:16">
      <c r="A9050" s="27" t="s">
        <v>1283</v>
      </c>
      <c r="B9050" s="31">
        <v>202606</v>
      </c>
      <c r="C9050" s="27" t="s">
        <v>151</v>
      </c>
      <c r="D9050" s="27" t="s">
        <v>211</v>
      </c>
      <c r="E9050" s="27" t="s">
        <v>36</v>
      </c>
      <c r="F9050" s="27" t="s">
        <v>257</v>
      </c>
      <c r="G9050" s="33">
        <v>293391.92</v>
      </c>
      <c r="H9050" s="33">
        <v>293391.92</v>
      </c>
      <c r="I9050" s="33">
        <v>7161</v>
      </c>
      <c r="J9050" s="33">
        <v>507</v>
      </c>
      <c r="K9050" s="33">
        <v>7000</v>
      </c>
      <c r="L9050" s="33">
        <v>1</v>
      </c>
      <c r="M9050" s="33">
        <v>1</v>
      </c>
      <c r="N9050" s="33">
        <v>277669.34</v>
      </c>
      <c r="O9050" s="33">
        <v>1700.2</v>
      </c>
      <c r="P9050" s="33">
        <v>2981</v>
      </c>
    </row>
    <row r="9051" spans="1:16">
      <c r="A9051" s="27" t="s">
        <v>1283</v>
      </c>
      <c r="B9051" s="31">
        <v>202607</v>
      </c>
      <c r="C9051" s="27" t="s">
        <v>151</v>
      </c>
      <c r="D9051" s="27" t="s">
        <v>211</v>
      </c>
      <c r="E9051" s="27" t="s">
        <v>36</v>
      </c>
      <c r="F9051" s="27" t="s">
        <v>257</v>
      </c>
      <c r="G9051" s="33">
        <v>253839.59</v>
      </c>
      <c r="H9051" s="33">
        <v>253839.59</v>
      </c>
      <c r="I9051" s="33">
        <v>6586</v>
      </c>
      <c r="J9051" s="33">
        <v>489</v>
      </c>
      <c r="K9051" s="33">
        <v>7000</v>
      </c>
      <c r="L9051" s="33">
        <v>1</v>
      </c>
      <c r="M9051" s="33">
        <v>1</v>
      </c>
      <c r="N9051" s="33">
        <v>247106.68</v>
      </c>
      <c r="O9051" s="33">
        <v>1372.7</v>
      </c>
      <c r="P9051" s="33">
        <v>2629</v>
      </c>
    </row>
    <row r="9052" spans="1:16">
      <c r="A9052" s="27" t="s">
        <v>1285</v>
      </c>
      <c r="B9052" s="31">
        <v>202408</v>
      </c>
      <c r="C9052" s="27" t="s">
        <v>151</v>
      </c>
      <c r="D9052" s="27" t="s">
        <v>211</v>
      </c>
      <c r="E9052" s="27" t="s">
        <v>36</v>
      </c>
      <c r="F9052" s="27" t="s">
        <v>257</v>
      </c>
      <c r="G9052" s="33">
        <v>179830.75</v>
      </c>
      <c r="H9052" s="33">
        <v>179830.75</v>
      </c>
      <c r="I9052" s="33">
        <v>4881</v>
      </c>
      <c r="J9052" s="33">
        <v>348</v>
      </c>
      <c r="K9052" s="33">
        <v>6700</v>
      </c>
      <c r="L9052" s="33">
        <v>1</v>
      </c>
      <c r="M9052" s="33">
        <v>1</v>
      </c>
      <c r="N9052" s="33">
        <v>203961.37</v>
      </c>
      <c r="O9052" s="33">
        <v>956.4</v>
      </c>
      <c r="P9052" s="33">
        <v>2038</v>
      </c>
    </row>
    <row r="9053" spans="1:16">
      <c r="A9053" s="27" t="s">
        <v>1285</v>
      </c>
      <c r="B9053" s="31">
        <v>202409</v>
      </c>
      <c r="C9053" s="27" t="s">
        <v>151</v>
      </c>
      <c r="D9053" s="27" t="s">
        <v>211</v>
      </c>
      <c r="E9053" s="27" t="s">
        <v>36</v>
      </c>
      <c r="F9053" s="27" t="s">
        <v>257</v>
      </c>
      <c r="G9053" s="33">
        <v>177656.95</v>
      </c>
      <c r="H9053" s="33">
        <v>177656.95</v>
      </c>
      <c r="I9053" s="33">
        <v>4643</v>
      </c>
      <c r="J9053" s="33">
        <v>346</v>
      </c>
      <c r="K9053" s="33">
        <v>6700</v>
      </c>
      <c r="L9053" s="33">
        <v>1</v>
      </c>
      <c r="M9053" s="33">
        <v>1</v>
      </c>
      <c r="N9053" s="33">
        <v>196292.6</v>
      </c>
      <c r="O9053" s="33">
        <v>1131.9</v>
      </c>
      <c r="P9053" s="33">
        <v>1869</v>
      </c>
    </row>
    <row r="9054" spans="1:16">
      <c r="A9054" s="27" t="s">
        <v>1285</v>
      </c>
      <c r="B9054" s="31">
        <v>202410</v>
      </c>
      <c r="C9054" s="27" t="s">
        <v>151</v>
      </c>
      <c r="D9054" s="27" t="s">
        <v>211</v>
      </c>
      <c r="E9054" s="27" t="s">
        <v>36</v>
      </c>
      <c r="F9054" s="27" t="s">
        <v>257</v>
      </c>
      <c r="G9054" s="33">
        <v>199546.26</v>
      </c>
      <c r="H9054" s="33">
        <v>199546.26</v>
      </c>
      <c r="I9054" s="33">
        <v>4898</v>
      </c>
      <c r="J9054" s="33">
        <v>340</v>
      </c>
      <c r="K9054" s="33">
        <v>6700</v>
      </c>
      <c r="L9054" s="33">
        <v>1</v>
      </c>
      <c r="M9054" s="33">
        <v>1</v>
      </c>
      <c r="N9054" s="33">
        <v>215807.99</v>
      </c>
      <c r="O9054" s="33">
        <v>1099.8</v>
      </c>
      <c r="P9054" s="33">
        <v>2036</v>
      </c>
    </row>
    <row r="9055" spans="1:16">
      <c r="A9055" s="27" t="s">
        <v>1285</v>
      </c>
      <c r="B9055" s="31">
        <v>202411</v>
      </c>
      <c r="C9055" s="27" t="s">
        <v>151</v>
      </c>
      <c r="D9055" s="27" t="s">
        <v>211</v>
      </c>
      <c r="E9055" s="27" t="s">
        <v>36</v>
      </c>
      <c r="F9055" s="27" t="s">
        <v>257</v>
      </c>
      <c r="G9055" s="33">
        <v>238389.94</v>
      </c>
      <c r="H9055" s="33">
        <v>238389.94</v>
      </c>
      <c r="I9055" s="33">
        <v>6216</v>
      </c>
      <c r="J9055" s="33">
        <v>528</v>
      </c>
      <c r="K9055" s="33">
        <v>6700</v>
      </c>
      <c r="L9055" s="33">
        <v>1</v>
      </c>
      <c r="M9055" s="33">
        <v>1</v>
      </c>
      <c r="N9055" s="33">
        <v>260679.1</v>
      </c>
      <c r="O9055" s="33">
        <v>1376.7</v>
      </c>
      <c r="P9055" s="33">
        <v>2464</v>
      </c>
    </row>
    <row r="9056" spans="1:16">
      <c r="A9056" s="27" t="s">
        <v>1285</v>
      </c>
      <c r="B9056" s="31">
        <v>202412</v>
      </c>
      <c r="C9056" s="27" t="s">
        <v>151</v>
      </c>
      <c r="D9056" s="27" t="s">
        <v>211</v>
      </c>
      <c r="E9056" s="27" t="s">
        <v>36</v>
      </c>
      <c r="F9056" s="27" t="s">
        <v>257</v>
      </c>
      <c r="G9056" s="33">
        <v>292399.3</v>
      </c>
      <c r="H9056" s="33">
        <v>292399.3</v>
      </c>
      <c r="I9056" s="33">
        <v>7018</v>
      </c>
      <c r="J9056" s="33">
        <v>499</v>
      </c>
      <c r="K9056" s="33">
        <v>6700</v>
      </c>
      <c r="L9056" s="33">
        <v>1</v>
      </c>
      <c r="M9056" s="33">
        <v>1</v>
      </c>
      <c r="N9056" s="33">
        <v>299520.87</v>
      </c>
      <c r="O9056" s="33">
        <v>1881.7</v>
      </c>
      <c r="P9056" s="33">
        <v>3065</v>
      </c>
    </row>
    <row r="9057" spans="1:16">
      <c r="A9057" s="27" t="s">
        <v>1285</v>
      </c>
      <c r="B9057" s="31">
        <v>202501</v>
      </c>
      <c r="C9057" s="27" t="s">
        <v>151</v>
      </c>
      <c r="D9057" s="27" t="s">
        <v>211</v>
      </c>
      <c r="E9057" s="27" t="s">
        <v>36</v>
      </c>
      <c r="F9057" s="27" t="s">
        <v>257</v>
      </c>
      <c r="G9057" s="33">
        <v>138963.69</v>
      </c>
      <c r="H9057" s="33">
        <v>138963.69</v>
      </c>
      <c r="I9057" s="33">
        <v>3429</v>
      </c>
      <c r="J9057" s="33">
        <v>294</v>
      </c>
      <c r="K9057" s="33">
        <v>6700</v>
      </c>
      <c r="L9057" s="33">
        <v>1</v>
      </c>
      <c r="M9057" s="33">
        <v>1</v>
      </c>
      <c r="N9057" s="33">
        <v>152379.12</v>
      </c>
      <c r="O9057" s="33">
        <v>756</v>
      </c>
      <c r="P9057" s="33">
        <v>1402</v>
      </c>
    </row>
    <row r="9058" spans="1:16">
      <c r="A9058" s="27" t="s">
        <v>1285</v>
      </c>
      <c r="B9058" s="31">
        <v>202502</v>
      </c>
      <c r="C9058" s="27" t="s">
        <v>151</v>
      </c>
      <c r="D9058" s="27" t="s">
        <v>211</v>
      </c>
      <c r="E9058" s="27" t="s">
        <v>36</v>
      </c>
      <c r="F9058" s="27" t="s">
        <v>257</v>
      </c>
      <c r="G9058" s="33">
        <v>147362.83</v>
      </c>
      <c r="H9058" s="33">
        <v>147362.83</v>
      </c>
      <c r="I9058" s="33">
        <v>3595</v>
      </c>
      <c r="J9058" s="33">
        <v>278</v>
      </c>
      <c r="K9058" s="33">
        <v>6700</v>
      </c>
      <c r="L9058" s="33">
        <v>1</v>
      </c>
      <c r="M9058" s="33">
        <v>1</v>
      </c>
      <c r="N9058" s="33">
        <v>157137.17</v>
      </c>
      <c r="O9058" s="33">
        <v>817.2</v>
      </c>
      <c r="P9058" s="33">
        <v>1499</v>
      </c>
    </row>
    <row r="9059" spans="1:16">
      <c r="A9059" s="27" t="s">
        <v>1285</v>
      </c>
      <c r="B9059" s="31">
        <v>202503</v>
      </c>
      <c r="C9059" s="27" t="s">
        <v>151</v>
      </c>
      <c r="D9059" s="27" t="s">
        <v>211</v>
      </c>
      <c r="E9059" s="27" t="s">
        <v>36</v>
      </c>
      <c r="F9059" s="27" t="s">
        <v>257</v>
      </c>
      <c r="G9059" s="33">
        <v>189929.09</v>
      </c>
      <c r="H9059" s="33">
        <v>189929.09</v>
      </c>
      <c r="I9059" s="33">
        <v>4551</v>
      </c>
      <c r="J9059" s="33">
        <v>374</v>
      </c>
      <c r="K9059" s="33">
        <v>6700</v>
      </c>
      <c r="L9059" s="33">
        <v>1</v>
      </c>
      <c r="M9059" s="33">
        <v>1</v>
      </c>
      <c r="N9059" s="33">
        <v>196014.98</v>
      </c>
      <c r="O9059" s="33">
        <v>1084.9</v>
      </c>
      <c r="P9059" s="33">
        <v>1876</v>
      </c>
    </row>
    <row r="9060" spans="1:16">
      <c r="A9060" s="27" t="s">
        <v>1285</v>
      </c>
      <c r="B9060" s="31">
        <v>202504</v>
      </c>
      <c r="C9060" s="27" t="s">
        <v>151</v>
      </c>
      <c r="D9060" s="27" t="s">
        <v>211</v>
      </c>
      <c r="E9060" s="27" t="s">
        <v>36</v>
      </c>
      <c r="F9060" s="27" t="s">
        <v>257</v>
      </c>
      <c r="G9060" s="33">
        <v>213501.47</v>
      </c>
      <c r="H9060" s="33">
        <v>213501.47</v>
      </c>
      <c r="I9060" s="33">
        <v>5285</v>
      </c>
      <c r="J9060" s="33">
        <v>419</v>
      </c>
      <c r="K9060" s="33">
        <v>6700</v>
      </c>
      <c r="L9060" s="33">
        <v>1</v>
      </c>
      <c r="M9060" s="33">
        <v>1</v>
      </c>
      <c r="N9060" s="33">
        <v>230876.33</v>
      </c>
      <c r="O9060" s="33">
        <v>1170.8</v>
      </c>
      <c r="P9060" s="33">
        <v>2142</v>
      </c>
    </row>
    <row r="9061" spans="1:16">
      <c r="A9061" s="27" t="s">
        <v>1285</v>
      </c>
      <c r="B9061" s="31">
        <v>202505</v>
      </c>
      <c r="C9061" s="27" t="s">
        <v>151</v>
      </c>
      <c r="D9061" s="27" t="s">
        <v>211</v>
      </c>
      <c r="E9061" s="27" t="s">
        <v>36</v>
      </c>
      <c r="F9061" s="27" t="s">
        <v>257</v>
      </c>
      <c r="G9061" s="33">
        <v>239265.78</v>
      </c>
      <c r="H9061" s="33">
        <v>239265.78</v>
      </c>
      <c r="I9061" s="33">
        <v>5758</v>
      </c>
      <c r="J9061" s="33">
        <v>381</v>
      </c>
      <c r="K9061" s="33">
        <v>6700</v>
      </c>
      <c r="L9061" s="33">
        <v>1</v>
      </c>
      <c r="M9061" s="33">
        <v>1</v>
      </c>
      <c r="N9061" s="33">
        <v>253099.85</v>
      </c>
      <c r="O9061" s="33">
        <v>1440.6</v>
      </c>
      <c r="P9061" s="33">
        <v>2344</v>
      </c>
    </row>
    <row r="9062" spans="1:16">
      <c r="A9062" s="27" t="s">
        <v>1285</v>
      </c>
      <c r="B9062" s="31">
        <v>202506</v>
      </c>
      <c r="C9062" s="27" t="s">
        <v>151</v>
      </c>
      <c r="D9062" s="27" t="s">
        <v>211</v>
      </c>
      <c r="E9062" s="27" t="s">
        <v>36</v>
      </c>
      <c r="F9062" s="27" t="s">
        <v>257</v>
      </c>
      <c r="G9062" s="33">
        <v>218541.74</v>
      </c>
      <c r="H9062" s="33">
        <v>218541.74</v>
      </c>
      <c r="I9062" s="33">
        <v>5646</v>
      </c>
      <c r="J9062" s="33">
        <v>430</v>
      </c>
      <c r="K9062" s="33">
        <v>6700</v>
      </c>
      <c r="L9062" s="33">
        <v>1</v>
      </c>
      <c r="M9062" s="33">
        <v>1</v>
      </c>
      <c r="N9062" s="33">
        <v>247492.45</v>
      </c>
      <c r="O9062" s="33">
        <v>1428</v>
      </c>
      <c r="P9062" s="33">
        <v>2329</v>
      </c>
    </row>
    <row r="9063" spans="1:16">
      <c r="A9063" s="27" t="s">
        <v>1285</v>
      </c>
      <c r="B9063" s="31">
        <v>202507</v>
      </c>
      <c r="C9063" s="27" t="s">
        <v>151</v>
      </c>
      <c r="D9063" s="27" t="s">
        <v>211</v>
      </c>
      <c r="E9063" s="27" t="s">
        <v>36</v>
      </c>
      <c r="F9063" s="27" t="s">
        <v>257</v>
      </c>
      <c r="G9063" s="33">
        <v>178990.39</v>
      </c>
      <c r="H9063" s="33">
        <v>178990.39</v>
      </c>
      <c r="I9063" s="33">
        <v>3966</v>
      </c>
      <c r="J9063" s="33">
        <v>297</v>
      </c>
      <c r="K9063" s="33">
        <v>6700</v>
      </c>
      <c r="L9063" s="33">
        <v>1</v>
      </c>
      <c r="M9063" s="33">
        <v>1</v>
      </c>
      <c r="N9063" s="33">
        <v>220251.32</v>
      </c>
      <c r="O9063" s="33">
        <v>1013.8</v>
      </c>
      <c r="P9063" s="33">
        <v>1700</v>
      </c>
    </row>
    <row r="9064" spans="1:16">
      <c r="A9064" s="27" t="s">
        <v>1285</v>
      </c>
      <c r="B9064" s="31">
        <v>202508</v>
      </c>
      <c r="C9064" s="27" t="s">
        <v>151</v>
      </c>
      <c r="D9064" s="27" t="s">
        <v>211</v>
      </c>
      <c r="E9064" s="27" t="s">
        <v>36</v>
      </c>
      <c r="F9064" s="27" t="s">
        <v>257</v>
      </c>
      <c r="G9064" s="33">
        <v>193766.17</v>
      </c>
      <c r="H9064" s="33">
        <v>193766.17</v>
      </c>
      <c r="I9064" s="33">
        <v>4594</v>
      </c>
      <c r="J9064" s="33">
        <v>361</v>
      </c>
      <c r="K9064" s="33">
        <v>6700</v>
      </c>
      <c r="L9064" s="33">
        <v>1</v>
      </c>
      <c r="M9064" s="33">
        <v>1</v>
      </c>
      <c r="N9064" s="33">
        <v>212323.78</v>
      </c>
      <c r="O9064" s="33">
        <v>1056.8</v>
      </c>
      <c r="P9064" s="33">
        <v>2045</v>
      </c>
    </row>
    <row r="9065" spans="1:16">
      <c r="A9065" s="27" t="s">
        <v>1285</v>
      </c>
      <c r="B9065" s="31">
        <v>202509</v>
      </c>
      <c r="C9065" s="27" t="s">
        <v>151</v>
      </c>
      <c r="D9065" s="27" t="s">
        <v>211</v>
      </c>
      <c r="E9065" s="27" t="s">
        <v>36</v>
      </c>
      <c r="F9065" s="27" t="s">
        <v>257</v>
      </c>
      <c r="G9065" s="33">
        <v>165804.69</v>
      </c>
      <c r="H9065" s="33">
        <v>165804.69</v>
      </c>
      <c r="I9065" s="33">
        <v>4214</v>
      </c>
      <c r="J9065" s="33">
        <v>319</v>
      </c>
      <c r="K9065" s="33">
        <v>6700</v>
      </c>
      <c r="L9065" s="33">
        <v>1</v>
      </c>
      <c r="M9065" s="33">
        <v>1</v>
      </c>
      <c r="N9065" s="33">
        <v>204340.59</v>
      </c>
      <c r="O9065" s="33">
        <v>1040.4</v>
      </c>
      <c r="P9065" s="33">
        <v>1746</v>
      </c>
    </row>
    <row r="9066" spans="1:16">
      <c r="A9066" s="27" t="s">
        <v>1285</v>
      </c>
      <c r="B9066" s="31">
        <v>202510</v>
      </c>
      <c r="C9066" s="27" t="s">
        <v>151</v>
      </c>
      <c r="D9066" s="27" t="s">
        <v>211</v>
      </c>
      <c r="E9066" s="27" t="s">
        <v>36</v>
      </c>
      <c r="F9066" s="27" t="s">
        <v>257</v>
      </c>
      <c r="G9066" s="33">
        <v>193350.13</v>
      </c>
      <c r="H9066" s="33">
        <v>193350.13</v>
      </c>
      <c r="I9066" s="33">
        <v>4982</v>
      </c>
      <c r="J9066" s="33">
        <v>344</v>
      </c>
      <c r="K9066" s="33">
        <v>6700</v>
      </c>
      <c r="L9066" s="33">
        <v>1</v>
      </c>
      <c r="M9066" s="33">
        <v>1</v>
      </c>
      <c r="N9066" s="33">
        <v>224656.12</v>
      </c>
      <c r="O9066" s="33">
        <v>1140.2</v>
      </c>
      <c r="P9066" s="33">
        <v>1998</v>
      </c>
    </row>
    <row r="9067" spans="1:16">
      <c r="A9067" s="27" t="s">
        <v>1285</v>
      </c>
      <c r="B9067" s="31">
        <v>202511</v>
      </c>
      <c r="C9067" s="27" t="s">
        <v>151</v>
      </c>
      <c r="D9067" s="27" t="s">
        <v>211</v>
      </c>
      <c r="E9067" s="27" t="s">
        <v>36</v>
      </c>
      <c r="F9067" s="27" t="s">
        <v>257</v>
      </c>
      <c r="G9067" s="33">
        <v>256369.99</v>
      </c>
      <c r="H9067" s="33">
        <v>256369.99</v>
      </c>
      <c r="I9067" s="33">
        <v>6641</v>
      </c>
      <c r="J9067" s="33">
        <v>501</v>
      </c>
      <c r="K9067" s="33">
        <v>6700</v>
      </c>
      <c r="L9067" s="33">
        <v>1</v>
      </c>
      <c r="M9067" s="33">
        <v>1</v>
      </c>
      <c r="N9067" s="33">
        <v>271366.94</v>
      </c>
      <c r="O9067" s="33">
        <v>1400.8</v>
      </c>
      <c r="P9067" s="33">
        <v>2660</v>
      </c>
    </row>
    <row r="9068" spans="1:16">
      <c r="A9068" s="27" t="s">
        <v>1285</v>
      </c>
      <c r="B9068" s="31">
        <v>202512</v>
      </c>
      <c r="C9068" s="27" t="s">
        <v>151</v>
      </c>
      <c r="D9068" s="27" t="s">
        <v>211</v>
      </c>
      <c r="E9068" s="27" t="s">
        <v>36</v>
      </c>
      <c r="F9068" s="27" t="s">
        <v>257</v>
      </c>
      <c r="G9068" s="33">
        <v>294724.44</v>
      </c>
      <c r="H9068" s="33">
        <v>294724.44</v>
      </c>
      <c r="I9068" s="33">
        <v>7414</v>
      </c>
      <c r="J9068" s="33">
        <v>575</v>
      </c>
      <c r="K9068" s="33">
        <v>6700</v>
      </c>
      <c r="L9068" s="33">
        <v>1</v>
      </c>
      <c r="M9068" s="33">
        <v>1</v>
      </c>
      <c r="N9068" s="33">
        <v>311801.23</v>
      </c>
      <c r="O9068" s="33">
        <v>1710.4</v>
      </c>
      <c r="P9068" s="33">
        <v>3137</v>
      </c>
    </row>
    <row r="9069" spans="1:16">
      <c r="A9069" s="27" t="s">
        <v>1285</v>
      </c>
      <c r="B9069" s="31">
        <v>202601</v>
      </c>
      <c r="C9069" s="27" t="s">
        <v>151</v>
      </c>
      <c r="D9069" s="27" t="s">
        <v>211</v>
      </c>
      <c r="E9069" s="27" t="s">
        <v>36</v>
      </c>
      <c r="F9069" s="27" t="s">
        <v>257</v>
      </c>
      <c r="G9069" s="33">
        <v>133618.28</v>
      </c>
      <c r="H9069" s="33">
        <v>133618.28</v>
      </c>
      <c r="I9069" s="33">
        <v>3624</v>
      </c>
      <c r="J9069" s="33">
        <v>313</v>
      </c>
      <c r="K9069" s="33">
        <v>6700</v>
      </c>
      <c r="L9069" s="33">
        <v>1</v>
      </c>
      <c r="M9069" s="33">
        <v>1</v>
      </c>
      <c r="N9069" s="33">
        <v>158626.67</v>
      </c>
      <c r="O9069" s="33">
        <v>783.9</v>
      </c>
      <c r="P9069" s="33">
        <v>1479</v>
      </c>
    </row>
    <row r="9070" spans="1:16">
      <c r="A9070" s="27" t="s">
        <v>1285</v>
      </c>
      <c r="B9070" s="31">
        <v>202602</v>
      </c>
      <c r="C9070" s="27" t="s">
        <v>151</v>
      </c>
      <c r="D9070" s="27" t="s">
        <v>211</v>
      </c>
      <c r="E9070" s="27" t="s">
        <v>36</v>
      </c>
      <c r="F9070" s="27" t="s">
        <v>257</v>
      </c>
      <c r="G9070" s="33">
        <v>144825.27</v>
      </c>
      <c r="H9070" s="33">
        <v>144825.27</v>
      </c>
      <c r="I9070" s="33">
        <v>3605</v>
      </c>
      <c r="J9070" s="33">
        <v>297</v>
      </c>
      <c r="K9070" s="33">
        <v>6700</v>
      </c>
      <c r="L9070" s="33">
        <v>1</v>
      </c>
      <c r="M9070" s="33">
        <v>1</v>
      </c>
      <c r="N9070" s="33">
        <v>163579.79</v>
      </c>
      <c r="O9070" s="33">
        <v>845.1</v>
      </c>
      <c r="P9070" s="33">
        <v>1489</v>
      </c>
    </row>
    <row r="9071" spans="1:16">
      <c r="A9071" s="27" t="s">
        <v>1285</v>
      </c>
      <c r="B9071" s="31">
        <v>202603</v>
      </c>
      <c r="C9071" s="27" t="s">
        <v>151</v>
      </c>
      <c r="D9071" s="27" t="s">
        <v>211</v>
      </c>
      <c r="E9071" s="27" t="s">
        <v>36</v>
      </c>
      <c r="F9071" s="27" t="s">
        <v>257</v>
      </c>
      <c r="G9071" s="33">
        <v>182128.4</v>
      </c>
      <c r="H9071" s="33">
        <v>182128.4</v>
      </c>
      <c r="I9071" s="33">
        <v>4529</v>
      </c>
      <c r="J9071" s="33">
        <v>337</v>
      </c>
      <c r="K9071" s="33">
        <v>6700</v>
      </c>
      <c r="L9071" s="33">
        <v>1</v>
      </c>
      <c r="M9071" s="33">
        <v>1</v>
      </c>
      <c r="N9071" s="33">
        <v>204051.59</v>
      </c>
      <c r="O9071" s="33">
        <v>938.7</v>
      </c>
      <c r="P9071" s="33">
        <v>1880</v>
      </c>
    </row>
    <row r="9072" spans="1:16">
      <c r="A9072" s="27" t="s">
        <v>1285</v>
      </c>
      <c r="B9072" s="31">
        <v>202604</v>
      </c>
      <c r="C9072" s="27" t="s">
        <v>151</v>
      </c>
      <c r="D9072" s="27" t="s">
        <v>211</v>
      </c>
      <c r="E9072" s="27" t="s">
        <v>36</v>
      </c>
      <c r="F9072" s="27" t="s">
        <v>257</v>
      </c>
      <c r="G9072" s="33">
        <v>201611.38</v>
      </c>
      <c r="H9072" s="33">
        <v>201611.38</v>
      </c>
      <c r="I9072" s="33">
        <v>5682</v>
      </c>
      <c r="J9072" s="33">
        <v>475</v>
      </c>
      <c r="K9072" s="33">
        <v>6700</v>
      </c>
      <c r="L9072" s="33">
        <v>1</v>
      </c>
      <c r="M9072" s="33">
        <v>1</v>
      </c>
      <c r="N9072" s="33">
        <v>240342.26</v>
      </c>
      <c r="O9072" s="33">
        <v>1134.7</v>
      </c>
      <c r="P9072" s="33">
        <v>2338</v>
      </c>
    </row>
    <row r="9073" spans="1:16">
      <c r="A9073" s="27" t="s">
        <v>1285</v>
      </c>
      <c r="B9073" s="31">
        <v>202605</v>
      </c>
      <c r="C9073" s="27" t="s">
        <v>151</v>
      </c>
      <c r="D9073" s="27" t="s">
        <v>211</v>
      </c>
      <c r="E9073" s="27" t="s">
        <v>36</v>
      </c>
      <c r="F9073" s="27" t="s">
        <v>257</v>
      </c>
      <c r="G9073" s="33">
        <v>258235.35</v>
      </c>
      <c r="H9073" s="33">
        <v>258235.35</v>
      </c>
      <c r="I9073" s="33">
        <v>6149</v>
      </c>
      <c r="J9073" s="33">
        <v>429</v>
      </c>
      <c r="K9073" s="33">
        <v>6700</v>
      </c>
      <c r="L9073" s="33">
        <v>1</v>
      </c>
      <c r="M9073" s="33">
        <v>1</v>
      </c>
      <c r="N9073" s="33">
        <v>263476.95</v>
      </c>
      <c r="O9073" s="33">
        <v>1410.5</v>
      </c>
      <c r="P9073" s="33">
        <v>2565</v>
      </c>
    </row>
    <row r="9074" spans="1:16">
      <c r="A9074" s="27" t="s">
        <v>1285</v>
      </c>
      <c r="B9074" s="31">
        <v>202606</v>
      </c>
      <c r="C9074" s="27" t="s">
        <v>151</v>
      </c>
      <c r="D9074" s="27" t="s">
        <v>211</v>
      </c>
      <c r="E9074" s="27" t="s">
        <v>36</v>
      </c>
      <c r="F9074" s="27" t="s">
        <v>257</v>
      </c>
      <c r="G9074" s="33">
        <v>236093.68</v>
      </c>
      <c r="H9074" s="33">
        <v>236093.68</v>
      </c>
      <c r="I9074" s="33">
        <v>6229</v>
      </c>
      <c r="J9074" s="33">
        <v>488</v>
      </c>
      <c r="K9074" s="33">
        <v>6700</v>
      </c>
      <c r="L9074" s="33">
        <v>1</v>
      </c>
      <c r="M9074" s="33">
        <v>1</v>
      </c>
      <c r="N9074" s="33">
        <v>257639.64</v>
      </c>
      <c r="O9074" s="33">
        <v>1176.5</v>
      </c>
      <c r="P9074" s="33">
        <v>2413</v>
      </c>
    </row>
    <row r="9075" spans="1:16">
      <c r="A9075" s="27" t="s">
        <v>1285</v>
      </c>
      <c r="B9075" s="31">
        <v>202607</v>
      </c>
      <c r="C9075" s="27" t="s">
        <v>151</v>
      </c>
      <c r="D9075" s="27" t="s">
        <v>211</v>
      </c>
      <c r="E9075" s="27" t="s">
        <v>36</v>
      </c>
      <c r="F9075" s="27" t="s">
        <v>257</v>
      </c>
      <c r="G9075" s="33">
        <v>214977.11</v>
      </c>
      <c r="H9075" s="33">
        <v>214977.11</v>
      </c>
      <c r="I9075" s="33">
        <v>5699</v>
      </c>
      <c r="J9075" s="33">
        <v>491</v>
      </c>
      <c r="K9075" s="33">
        <v>6700</v>
      </c>
      <c r="L9075" s="33">
        <v>1</v>
      </c>
      <c r="M9075" s="33">
        <v>1</v>
      </c>
      <c r="N9075" s="33">
        <v>229281.62</v>
      </c>
      <c r="O9075" s="33">
        <v>1039.2</v>
      </c>
      <c r="P9075" s="33">
        <v>2286</v>
      </c>
    </row>
    <row r="9076" spans="1:16">
      <c r="A9076" s="27" t="s">
        <v>1288</v>
      </c>
      <c r="B9076" s="31">
        <v>202504</v>
      </c>
      <c r="C9076" s="27" t="s">
        <v>164</v>
      </c>
      <c r="D9076" s="27" t="s">
        <v>164</v>
      </c>
      <c r="E9076" s="27" t="s">
        <v>28</v>
      </c>
      <c r="F9076" s="27" t="s">
        <v>257</v>
      </c>
      <c r="G9076" s="33">
        <v>127985.36</v>
      </c>
      <c r="H9076" s="33">
        <v>0</v>
      </c>
      <c r="I9076" s="33">
        <v>3165</v>
      </c>
      <c r="J9076" s="33">
        <v>281</v>
      </c>
      <c r="K9076" s="33">
        <v>7200</v>
      </c>
      <c r="L9076" s="33">
        <v>1</v>
      </c>
      <c r="M9076" s="33">
        <v>0</v>
      </c>
      <c r="N9076" s="33">
        <v>252193.6</v>
      </c>
      <c r="O9076" s="33">
        <v>737.6</v>
      </c>
      <c r="P9076" s="33">
        <v>1301</v>
      </c>
    </row>
    <row r="9077" spans="1:16">
      <c r="A9077" s="27" t="s">
        <v>1288</v>
      </c>
      <c r="B9077" s="31">
        <v>202505</v>
      </c>
      <c r="C9077" s="27" t="s">
        <v>164</v>
      </c>
      <c r="D9077" s="27" t="s">
        <v>164</v>
      </c>
      <c r="E9077" s="27" t="s">
        <v>28</v>
      </c>
      <c r="F9077" s="27" t="s">
        <v>257</v>
      </c>
      <c r="G9077" s="33">
        <v>163490.57</v>
      </c>
      <c r="H9077" s="33">
        <v>0</v>
      </c>
      <c r="I9077" s="33">
        <v>4244</v>
      </c>
      <c r="J9077" s="33">
        <v>261</v>
      </c>
      <c r="K9077" s="33">
        <v>7200</v>
      </c>
      <c r="L9077" s="33">
        <v>1</v>
      </c>
      <c r="M9077" s="33">
        <v>0</v>
      </c>
      <c r="N9077" s="33">
        <v>276380.38</v>
      </c>
      <c r="O9077" s="33">
        <v>998.9</v>
      </c>
      <c r="P9077" s="33">
        <v>1742</v>
      </c>
    </row>
    <row r="9078" spans="1:16">
      <c r="A9078" s="27" t="s">
        <v>1288</v>
      </c>
      <c r="B9078" s="31">
        <v>202506</v>
      </c>
      <c r="C9078" s="27" t="s">
        <v>164</v>
      </c>
      <c r="D9078" s="27" t="s">
        <v>164</v>
      </c>
      <c r="E9078" s="27" t="s">
        <v>28</v>
      </c>
      <c r="F9078" s="27" t="s">
        <v>257</v>
      </c>
      <c r="G9078" s="33">
        <v>159881.53</v>
      </c>
      <c r="H9078" s="33">
        <v>0</v>
      </c>
      <c r="I9078" s="33">
        <v>3831</v>
      </c>
      <c r="J9078" s="33">
        <v>308</v>
      </c>
      <c r="K9078" s="33">
        <v>7200</v>
      </c>
      <c r="L9078" s="33">
        <v>1</v>
      </c>
      <c r="M9078" s="33">
        <v>0</v>
      </c>
      <c r="N9078" s="33">
        <v>270170.5</v>
      </c>
      <c r="O9078" s="33">
        <v>863.3</v>
      </c>
      <c r="P9078" s="33">
        <v>1608</v>
      </c>
    </row>
    <row r="9079" spans="1:16">
      <c r="A9079" s="27" t="s">
        <v>1288</v>
      </c>
      <c r="B9079" s="31">
        <v>202507</v>
      </c>
      <c r="C9079" s="27" t="s">
        <v>164</v>
      </c>
      <c r="D9079" s="27" t="s">
        <v>164</v>
      </c>
      <c r="E9079" s="27" t="s">
        <v>28</v>
      </c>
      <c r="F9079" s="27" t="s">
        <v>257</v>
      </c>
      <c r="G9079" s="33">
        <v>151441.89</v>
      </c>
      <c r="H9079" s="33">
        <v>0</v>
      </c>
      <c r="I9079" s="33">
        <v>3716</v>
      </c>
      <c r="J9079" s="33">
        <v>312</v>
      </c>
      <c r="K9079" s="33">
        <v>7200</v>
      </c>
      <c r="L9079" s="33">
        <v>1</v>
      </c>
      <c r="M9079" s="33">
        <v>0</v>
      </c>
      <c r="N9079" s="33">
        <v>240356.11</v>
      </c>
      <c r="O9079" s="33">
        <v>846.3</v>
      </c>
      <c r="P9079" s="33">
        <v>1538</v>
      </c>
    </row>
    <row r="9080" spans="1:16">
      <c r="A9080" s="27" t="s">
        <v>1288</v>
      </c>
      <c r="B9080" s="31">
        <v>202508</v>
      </c>
      <c r="C9080" s="27" t="s">
        <v>164</v>
      </c>
      <c r="D9080" s="27" t="s">
        <v>164</v>
      </c>
      <c r="E9080" s="27" t="s">
        <v>28</v>
      </c>
      <c r="F9080" s="27" t="s">
        <v>257</v>
      </c>
      <c r="G9080" s="33">
        <v>160776.42</v>
      </c>
      <c r="H9080" s="33">
        <v>0</v>
      </c>
      <c r="I9080" s="33">
        <v>4345</v>
      </c>
      <c r="J9080" s="33">
        <v>349</v>
      </c>
      <c r="K9080" s="33">
        <v>7200</v>
      </c>
      <c r="L9080" s="33">
        <v>1</v>
      </c>
      <c r="M9080" s="33">
        <v>0</v>
      </c>
      <c r="N9080" s="33">
        <v>231630.61</v>
      </c>
      <c r="O9080" s="33">
        <v>857</v>
      </c>
      <c r="P9080" s="33">
        <v>1738</v>
      </c>
    </row>
    <row r="9081" spans="1:16">
      <c r="A9081" s="27" t="s">
        <v>1288</v>
      </c>
      <c r="B9081" s="31">
        <v>202509</v>
      </c>
      <c r="C9081" s="27" t="s">
        <v>164</v>
      </c>
      <c r="D9081" s="27" t="s">
        <v>164</v>
      </c>
      <c r="E9081" s="27" t="s">
        <v>28</v>
      </c>
      <c r="F9081" s="27" t="s">
        <v>257</v>
      </c>
      <c r="G9081" s="33">
        <v>170603.01</v>
      </c>
      <c r="H9081" s="33">
        <v>0</v>
      </c>
      <c r="I9081" s="33">
        <v>4334</v>
      </c>
      <c r="J9081" s="33">
        <v>304</v>
      </c>
      <c r="K9081" s="33">
        <v>7200</v>
      </c>
      <c r="L9081" s="33">
        <v>1</v>
      </c>
      <c r="M9081" s="33">
        <v>0</v>
      </c>
      <c r="N9081" s="33">
        <v>222850</v>
      </c>
      <c r="O9081" s="33">
        <v>980.3</v>
      </c>
      <c r="P9081" s="33">
        <v>1745</v>
      </c>
    </row>
    <row r="9082" spans="1:16">
      <c r="A9082" s="27" t="s">
        <v>1288</v>
      </c>
      <c r="B9082" s="31">
        <v>202510</v>
      </c>
      <c r="C9082" s="27" t="s">
        <v>164</v>
      </c>
      <c r="D9082" s="27" t="s">
        <v>164</v>
      </c>
      <c r="E9082" s="27" t="s">
        <v>28</v>
      </c>
      <c r="F9082" s="27" t="s">
        <v>257</v>
      </c>
      <c r="G9082" s="33">
        <v>177645.44</v>
      </c>
      <c r="H9082" s="33">
        <v>0</v>
      </c>
      <c r="I9082" s="33">
        <v>4580</v>
      </c>
      <c r="J9082" s="33">
        <v>368</v>
      </c>
      <c r="K9082" s="33">
        <v>7200</v>
      </c>
      <c r="L9082" s="33">
        <v>1</v>
      </c>
      <c r="M9082" s="33">
        <v>0</v>
      </c>
      <c r="N9082" s="33">
        <v>244927.13</v>
      </c>
      <c r="O9082" s="33">
        <v>961.2</v>
      </c>
      <c r="P9082" s="33">
        <v>1804</v>
      </c>
    </row>
    <row r="9083" spans="1:16">
      <c r="A9083" s="27" t="s">
        <v>1288</v>
      </c>
      <c r="B9083" s="31">
        <v>202511</v>
      </c>
      <c r="C9083" s="27" t="s">
        <v>164</v>
      </c>
      <c r="D9083" s="27" t="s">
        <v>164</v>
      </c>
      <c r="E9083" s="27" t="s">
        <v>28</v>
      </c>
      <c r="F9083" s="27" t="s">
        <v>257</v>
      </c>
      <c r="G9083" s="33">
        <v>225659.53</v>
      </c>
      <c r="H9083" s="33">
        <v>0</v>
      </c>
      <c r="I9083" s="33">
        <v>6304</v>
      </c>
      <c r="J9083" s="33">
        <v>416</v>
      </c>
      <c r="K9083" s="33">
        <v>7200</v>
      </c>
      <c r="L9083" s="33">
        <v>1</v>
      </c>
      <c r="M9083" s="33">
        <v>0</v>
      </c>
      <c r="N9083" s="33">
        <v>295757.84</v>
      </c>
      <c r="O9083" s="33">
        <v>1290.6</v>
      </c>
      <c r="P9083" s="33">
        <v>2507</v>
      </c>
    </row>
    <row r="9084" spans="1:16">
      <c r="A9084" s="27" t="s">
        <v>1288</v>
      </c>
      <c r="B9084" s="31">
        <v>202512</v>
      </c>
      <c r="C9084" s="27" t="s">
        <v>164</v>
      </c>
      <c r="D9084" s="27" t="s">
        <v>164</v>
      </c>
      <c r="E9084" s="27" t="s">
        <v>28</v>
      </c>
      <c r="F9084" s="27" t="s">
        <v>257</v>
      </c>
      <c r="G9084" s="33">
        <v>265438.84</v>
      </c>
      <c r="H9084" s="33">
        <v>0</v>
      </c>
      <c r="I9084" s="33">
        <v>6833</v>
      </c>
      <c r="J9084" s="33">
        <v>514</v>
      </c>
      <c r="K9084" s="33">
        <v>7200</v>
      </c>
      <c r="L9084" s="33">
        <v>1</v>
      </c>
      <c r="M9084" s="33">
        <v>0</v>
      </c>
      <c r="N9084" s="33">
        <v>339717.42</v>
      </c>
      <c r="O9084" s="33">
        <v>1494.5</v>
      </c>
      <c r="P9084" s="33">
        <v>2820</v>
      </c>
    </row>
    <row r="9085" spans="1:16">
      <c r="A9085" s="27" t="s">
        <v>1288</v>
      </c>
      <c r="B9085" s="31">
        <v>202601</v>
      </c>
      <c r="C9085" s="27" t="s">
        <v>164</v>
      </c>
      <c r="D9085" s="27" t="s">
        <v>164</v>
      </c>
      <c r="E9085" s="27" t="s">
        <v>28</v>
      </c>
      <c r="F9085" s="27" t="s">
        <v>257</v>
      </c>
      <c r="G9085" s="33">
        <v>148479.78</v>
      </c>
      <c r="H9085" s="33">
        <v>0</v>
      </c>
      <c r="I9085" s="33">
        <v>3560</v>
      </c>
      <c r="J9085" s="33">
        <v>302</v>
      </c>
      <c r="K9085" s="33">
        <v>7200</v>
      </c>
      <c r="L9085" s="33">
        <v>1</v>
      </c>
      <c r="M9085" s="33">
        <v>0</v>
      </c>
      <c r="N9085" s="33">
        <v>172773.39</v>
      </c>
      <c r="O9085" s="33">
        <v>793</v>
      </c>
      <c r="P9085" s="33">
        <v>1491</v>
      </c>
    </row>
    <row r="9086" spans="1:16">
      <c r="A9086" s="27" t="s">
        <v>1288</v>
      </c>
      <c r="B9086" s="31">
        <v>202602</v>
      </c>
      <c r="C9086" s="27" t="s">
        <v>164</v>
      </c>
      <c r="D9086" s="27" t="s">
        <v>164</v>
      </c>
      <c r="E9086" s="27" t="s">
        <v>28</v>
      </c>
      <c r="F9086" s="27" t="s">
        <v>257</v>
      </c>
      <c r="G9086" s="33">
        <v>139136.82</v>
      </c>
      <c r="H9086" s="33">
        <v>0</v>
      </c>
      <c r="I9086" s="33">
        <v>3538</v>
      </c>
      <c r="J9086" s="33">
        <v>256</v>
      </c>
      <c r="K9086" s="33">
        <v>7200</v>
      </c>
      <c r="L9086" s="33">
        <v>1</v>
      </c>
      <c r="M9086" s="33">
        <v>0</v>
      </c>
      <c r="N9086" s="33">
        <v>178111.1</v>
      </c>
      <c r="O9086" s="33">
        <v>700</v>
      </c>
      <c r="P9086" s="33">
        <v>1392</v>
      </c>
    </row>
    <row r="9087" spans="1:16">
      <c r="A9087" s="27" t="s">
        <v>1288</v>
      </c>
      <c r="B9087" s="31">
        <v>202603</v>
      </c>
      <c r="C9087" s="27" t="s">
        <v>164</v>
      </c>
      <c r="D9087" s="27" t="s">
        <v>164</v>
      </c>
      <c r="E9087" s="27" t="s">
        <v>28</v>
      </c>
      <c r="F9087" s="27" t="s">
        <v>257</v>
      </c>
      <c r="G9087" s="33">
        <v>180830.91</v>
      </c>
      <c r="H9087" s="33">
        <v>0</v>
      </c>
      <c r="I9087" s="33">
        <v>4657</v>
      </c>
      <c r="J9087" s="33">
        <v>361</v>
      </c>
      <c r="K9087" s="33">
        <v>7200</v>
      </c>
      <c r="L9087" s="33">
        <v>1</v>
      </c>
      <c r="M9087" s="33">
        <v>0</v>
      </c>
      <c r="N9087" s="33">
        <v>222106.87</v>
      </c>
      <c r="O9087" s="33">
        <v>984.6</v>
      </c>
      <c r="P9087" s="33">
        <v>1878</v>
      </c>
    </row>
    <row r="9088" spans="1:16">
      <c r="A9088" s="27" t="s">
        <v>1288</v>
      </c>
      <c r="B9088" s="31">
        <v>202604</v>
      </c>
      <c r="C9088" s="27" t="s">
        <v>164</v>
      </c>
      <c r="D9088" s="27" t="s">
        <v>164</v>
      </c>
      <c r="E9088" s="27" t="s">
        <v>28</v>
      </c>
      <c r="F9088" s="27" t="s">
        <v>257</v>
      </c>
      <c r="G9088" s="33">
        <v>219541.92</v>
      </c>
      <c r="H9088" s="33">
        <v>0</v>
      </c>
      <c r="I9088" s="33">
        <v>5346</v>
      </c>
      <c r="J9088" s="33">
        <v>444</v>
      </c>
      <c r="K9088" s="33">
        <v>7200</v>
      </c>
      <c r="L9088" s="33">
        <v>1</v>
      </c>
      <c r="M9088" s="33">
        <v>0</v>
      </c>
      <c r="N9088" s="33">
        <v>261524.76</v>
      </c>
      <c r="O9088" s="33">
        <v>1192.7</v>
      </c>
      <c r="P9088" s="33">
        <v>2232</v>
      </c>
    </row>
    <row r="9089" spans="1:16">
      <c r="A9089" s="27" t="s">
        <v>1288</v>
      </c>
      <c r="B9089" s="31">
        <v>202605</v>
      </c>
      <c r="C9089" s="27" t="s">
        <v>164</v>
      </c>
      <c r="D9089" s="27" t="s">
        <v>164</v>
      </c>
      <c r="E9089" s="27" t="s">
        <v>28</v>
      </c>
      <c r="F9089" s="27" t="s">
        <v>257</v>
      </c>
      <c r="G9089" s="33">
        <v>258881.48</v>
      </c>
      <c r="H9089" s="33">
        <v>0</v>
      </c>
      <c r="I9089" s="33">
        <v>7136</v>
      </c>
      <c r="J9089" s="33">
        <v>582</v>
      </c>
      <c r="K9089" s="33">
        <v>7200</v>
      </c>
      <c r="L9089" s="33">
        <v>1</v>
      </c>
      <c r="M9089" s="33">
        <v>0</v>
      </c>
      <c r="N9089" s="33">
        <v>286606.45</v>
      </c>
      <c r="O9089" s="33">
        <v>1518</v>
      </c>
      <c r="P9089" s="33">
        <v>3034</v>
      </c>
    </row>
    <row r="9090" spans="1:16">
      <c r="A9090" s="27" t="s">
        <v>1288</v>
      </c>
      <c r="B9090" s="31">
        <v>202606</v>
      </c>
      <c r="C9090" s="27" t="s">
        <v>164</v>
      </c>
      <c r="D9090" s="27" t="s">
        <v>164</v>
      </c>
      <c r="E9090" s="27" t="s">
        <v>28</v>
      </c>
      <c r="F9090" s="27" t="s">
        <v>257</v>
      </c>
      <c r="G9090" s="33">
        <v>233504.87</v>
      </c>
      <c r="H9090" s="33">
        <v>0</v>
      </c>
      <c r="I9090" s="33">
        <v>5808</v>
      </c>
      <c r="J9090" s="33">
        <v>468</v>
      </c>
      <c r="K9090" s="33">
        <v>7200</v>
      </c>
      <c r="L9090" s="33">
        <v>1</v>
      </c>
      <c r="M9090" s="33">
        <v>0</v>
      </c>
      <c r="N9090" s="33">
        <v>280166.81</v>
      </c>
      <c r="O9090" s="33">
        <v>1346.2</v>
      </c>
      <c r="P9090" s="33">
        <v>2333</v>
      </c>
    </row>
    <row r="9091" spans="1:16">
      <c r="A9091" s="27" t="s">
        <v>1288</v>
      </c>
      <c r="B9091" s="31">
        <v>202607</v>
      </c>
      <c r="C9091" s="27" t="s">
        <v>164</v>
      </c>
      <c r="D9091" s="27" t="s">
        <v>164</v>
      </c>
      <c r="E9091" s="27" t="s">
        <v>28</v>
      </c>
      <c r="F9091" s="27" t="s">
        <v>257</v>
      </c>
      <c r="G9091" s="33">
        <v>209586.49</v>
      </c>
      <c r="H9091" s="33">
        <v>0</v>
      </c>
      <c r="I9091" s="33">
        <v>5092</v>
      </c>
      <c r="J9091" s="33">
        <v>364</v>
      </c>
      <c r="K9091" s="33">
        <v>7200</v>
      </c>
      <c r="L9091" s="33">
        <v>1</v>
      </c>
      <c r="M9091" s="33">
        <v>0</v>
      </c>
      <c r="N9091" s="33">
        <v>249249.28</v>
      </c>
      <c r="O9091" s="33">
        <v>1148.6</v>
      </c>
      <c r="P9091" s="33">
        <v>2142</v>
      </c>
    </row>
    <row r="9092" spans="1:16">
      <c r="A9092" s="27" t="s">
        <v>1292</v>
      </c>
      <c r="B9092" s="31">
        <v>202408</v>
      </c>
      <c r="C9092" s="27" t="s">
        <v>164</v>
      </c>
      <c r="D9092" s="27" t="s">
        <v>164</v>
      </c>
      <c r="E9092" s="27" t="s">
        <v>28</v>
      </c>
      <c r="F9092" s="27" t="s">
        <v>257</v>
      </c>
      <c r="G9092" s="33">
        <v>250167.13</v>
      </c>
      <c r="H9092" s="33">
        <v>250167.13</v>
      </c>
      <c r="I9092" s="33">
        <v>6475</v>
      </c>
      <c r="J9092" s="33">
        <v>510</v>
      </c>
      <c r="K9092" s="33">
        <v>6600</v>
      </c>
      <c r="L9092" s="33">
        <v>1</v>
      </c>
      <c r="M9092" s="33">
        <v>1</v>
      </c>
      <c r="N9092" s="33">
        <v>194304.89</v>
      </c>
      <c r="O9092" s="33">
        <v>1546.3</v>
      </c>
      <c r="P9092" s="33">
        <v>2609</v>
      </c>
    </row>
    <row r="9093" spans="1:16">
      <c r="A9093" s="27" t="s">
        <v>1292</v>
      </c>
      <c r="B9093" s="31">
        <v>202409</v>
      </c>
      <c r="C9093" s="27" t="s">
        <v>164</v>
      </c>
      <c r="D9093" s="27" t="s">
        <v>164</v>
      </c>
      <c r="E9093" s="27" t="s">
        <v>28</v>
      </c>
      <c r="F9093" s="27" t="s">
        <v>257</v>
      </c>
      <c r="G9093" s="33">
        <v>223955.59</v>
      </c>
      <c r="H9093" s="33">
        <v>223955.59</v>
      </c>
      <c r="I9093" s="33">
        <v>5690</v>
      </c>
      <c r="J9093" s="33">
        <v>476</v>
      </c>
      <c r="K9093" s="33">
        <v>6600</v>
      </c>
      <c r="L9093" s="33">
        <v>1</v>
      </c>
      <c r="M9093" s="33">
        <v>1</v>
      </c>
      <c r="N9093" s="33">
        <v>186939.21</v>
      </c>
      <c r="O9093" s="33">
        <v>1363.4</v>
      </c>
      <c r="P9093" s="33">
        <v>2301</v>
      </c>
    </row>
    <row r="9094" spans="1:16">
      <c r="A9094" s="27" t="s">
        <v>1292</v>
      </c>
      <c r="B9094" s="31">
        <v>202410</v>
      </c>
      <c r="C9094" s="27" t="s">
        <v>164</v>
      </c>
      <c r="D9094" s="27" t="s">
        <v>164</v>
      </c>
      <c r="E9094" s="27" t="s">
        <v>28</v>
      </c>
      <c r="F9094" s="27" t="s">
        <v>257</v>
      </c>
      <c r="G9094" s="33">
        <v>246217.24</v>
      </c>
      <c r="H9094" s="33">
        <v>246217.24</v>
      </c>
      <c r="I9094" s="33">
        <v>6074</v>
      </c>
      <c r="J9094" s="33">
        <v>433</v>
      </c>
      <c r="K9094" s="33">
        <v>6600</v>
      </c>
      <c r="L9094" s="33">
        <v>1</v>
      </c>
      <c r="M9094" s="33">
        <v>1</v>
      </c>
      <c r="N9094" s="33">
        <v>205458.77</v>
      </c>
      <c r="O9094" s="33">
        <v>1378.2</v>
      </c>
      <c r="P9094" s="33">
        <v>2494</v>
      </c>
    </row>
    <row r="9095" spans="1:16">
      <c r="A9095" s="27" t="s">
        <v>1292</v>
      </c>
      <c r="B9095" s="31">
        <v>202411</v>
      </c>
      <c r="C9095" s="27" t="s">
        <v>164</v>
      </c>
      <c r="D9095" s="27" t="s">
        <v>164</v>
      </c>
      <c r="E9095" s="27" t="s">
        <v>28</v>
      </c>
      <c r="F9095" s="27" t="s">
        <v>257</v>
      </c>
      <c r="G9095" s="33">
        <v>322820.01</v>
      </c>
      <c r="H9095" s="33">
        <v>322820.01</v>
      </c>
      <c r="I9095" s="33">
        <v>8870</v>
      </c>
      <c r="J9095" s="33">
        <v>645</v>
      </c>
      <c r="K9095" s="33">
        <v>6600</v>
      </c>
      <c r="L9095" s="33">
        <v>1</v>
      </c>
      <c r="M9095" s="33">
        <v>1</v>
      </c>
      <c r="N9095" s="33">
        <v>248098.44</v>
      </c>
      <c r="O9095" s="33">
        <v>1719.1</v>
      </c>
      <c r="P9095" s="33">
        <v>3504</v>
      </c>
    </row>
    <row r="9096" spans="1:16">
      <c r="A9096" s="27" t="s">
        <v>1292</v>
      </c>
      <c r="B9096" s="31">
        <v>202412</v>
      </c>
      <c r="C9096" s="27" t="s">
        <v>164</v>
      </c>
      <c r="D9096" s="27" t="s">
        <v>164</v>
      </c>
      <c r="E9096" s="27" t="s">
        <v>28</v>
      </c>
      <c r="F9096" s="27" t="s">
        <v>257</v>
      </c>
      <c r="G9096" s="33">
        <v>353077.67</v>
      </c>
      <c r="H9096" s="33">
        <v>353077.67</v>
      </c>
      <c r="I9096" s="33">
        <v>9410</v>
      </c>
      <c r="J9096" s="33">
        <v>692</v>
      </c>
      <c r="K9096" s="33">
        <v>6600</v>
      </c>
      <c r="L9096" s="33">
        <v>1</v>
      </c>
      <c r="M9096" s="33">
        <v>1</v>
      </c>
      <c r="N9096" s="33">
        <v>284974.23</v>
      </c>
      <c r="O9096" s="33">
        <v>1837.7</v>
      </c>
      <c r="P9096" s="33">
        <v>3700</v>
      </c>
    </row>
    <row r="9097" spans="1:16">
      <c r="A9097" s="27" t="s">
        <v>1292</v>
      </c>
      <c r="B9097" s="31">
        <v>202501</v>
      </c>
      <c r="C9097" s="27" t="s">
        <v>164</v>
      </c>
      <c r="D9097" s="27" t="s">
        <v>164</v>
      </c>
      <c r="E9097" s="27" t="s">
        <v>28</v>
      </c>
      <c r="F9097" s="27" t="s">
        <v>257</v>
      </c>
      <c r="G9097" s="33">
        <v>172856.71</v>
      </c>
      <c r="H9097" s="33">
        <v>172856.71</v>
      </c>
      <c r="I9097" s="33">
        <v>4125</v>
      </c>
      <c r="J9097" s="33">
        <v>312</v>
      </c>
      <c r="K9097" s="33">
        <v>6600</v>
      </c>
      <c r="L9097" s="33">
        <v>1</v>
      </c>
      <c r="M9097" s="33">
        <v>1</v>
      </c>
      <c r="N9097" s="33">
        <v>144932.12</v>
      </c>
      <c r="O9097" s="33">
        <v>1075.4</v>
      </c>
      <c r="P9097" s="33">
        <v>1793</v>
      </c>
    </row>
    <row r="9098" spans="1:16">
      <c r="A9098" s="27" t="s">
        <v>1292</v>
      </c>
      <c r="B9098" s="31">
        <v>202502</v>
      </c>
      <c r="C9098" s="27" t="s">
        <v>164</v>
      </c>
      <c r="D9098" s="27" t="s">
        <v>164</v>
      </c>
      <c r="E9098" s="27" t="s">
        <v>28</v>
      </c>
      <c r="F9098" s="27" t="s">
        <v>257</v>
      </c>
      <c r="G9098" s="33">
        <v>191562.99</v>
      </c>
      <c r="H9098" s="33">
        <v>191562.99</v>
      </c>
      <c r="I9098" s="33">
        <v>5133</v>
      </c>
      <c r="J9098" s="33">
        <v>304</v>
      </c>
      <c r="K9098" s="33">
        <v>6600</v>
      </c>
      <c r="L9098" s="33">
        <v>1</v>
      </c>
      <c r="M9098" s="33">
        <v>1</v>
      </c>
      <c r="N9098" s="33">
        <v>149409.69</v>
      </c>
      <c r="O9098" s="33">
        <v>1089</v>
      </c>
      <c r="P9098" s="33">
        <v>2037</v>
      </c>
    </row>
    <row r="9099" spans="1:16">
      <c r="A9099" s="27" t="s">
        <v>1292</v>
      </c>
      <c r="B9099" s="31">
        <v>202503</v>
      </c>
      <c r="C9099" s="27" t="s">
        <v>164</v>
      </c>
      <c r="D9099" s="27" t="s">
        <v>164</v>
      </c>
      <c r="E9099" s="27" t="s">
        <v>28</v>
      </c>
      <c r="F9099" s="27" t="s">
        <v>257</v>
      </c>
      <c r="G9099" s="33">
        <v>236469.67</v>
      </c>
      <c r="H9099" s="33">
        <v>236469.67</v>
      </c>
      <c r="I9099" s="33">
        <v>5743</v>
      </c>
      <c r="J9099" s="33">
        <v>476</v>
      </c>
      <c r="K9099" s="33">
        <v>6600</v>
      </c>
      <c r="L9099" s="33">
        <v>1</v>
      </c>
      <c r="M9099" s="33">
        <v>1</v>
      </c>
      <c r="N9099" s="33">
        <v>186315.83</v>
      </c>
      <c r="O9099" s="33">
        <v>1370.4</v>
      </c>
      <c r="P9099" s="33">
        <v>2386</v>
      </c>
    </row>
    <row r="9100" spans="1:16">
      <c r="A9100" s="27" t="s">
        <v>1292</v>
      </c>
      <c r="B9100" s="31">
        <v>202504</v>
      </c>
      <c r="C9100" s="27" t="s">
        <v>164</v>
      </c>
      <c r="D9100" s="27" t="s">
        <v>164</v>
      </c>
      <c r="E9100" s="27" t="s">
        <v>28</v>
      </c>
      <c r="F9100" s="27" t="s">
        <v>257</v>
      </c>
      <c r="G9100" s="33">
        <v>311137.47</v>
      </c>
      <c r="H9100" s="33">
        <v>311137.47</v>
      </c>
      <c r="I9100" s="33">
        <v>8057</v>
      </c>
      <c r="J9100" s="33">
        <v>568</v>
      </c>
      <c r="K9100" s="33">
        <v>6600</v>
      </c>
      <c r="L9100" s="33">
        <v>1</v>
      </c>
      <c r="M9100" s="33">
        <v>1</v>
      </c>
      <c r="N9100" s="33">
        <v>219381.79</v>
      </c>
      <c r="O9100" s="33">
        <v>1724</v>
      </c>
      <c r="P9100" s="33">
        <v>3308</v>
      </c>
    </row>
    <row r="9101" spans="1:16">
      <c r="A9101" s="27" t="s">
        <v>1292</v>
      </c>
      <c r="B9101" s="31">
        <v>202505</v>
      </c>
      <c r="C9101" s="27" t="s">
        <v>164</v>
      </c>
      <c r="D9101" s="27" t="s">
        <v>164</v>
      </c>
      <c r="E9101" s="27" t="s">
        <v>28</v>
      </c>
      <c r="F9101" s="27" t="s">
        <v>257</v>
      </c>
      <c r="G9101" s="33">
        <v>280981.64</v>
      </c>
      <c r="H9101" s="33">
        <v>280981.64</v>
      </c>
      <c r="I9101" s="33">
        <v>7135</v>
      </c>
      <c r="J9101" s="33">
        <v>530</v>
      </c>
      <c r="K9101" s="33">
        <v>6600</v>
      </c>
      <c r="L9101" s="33">
        <v>1</v>
      </c>
      <c r="M9101" s="33">
        <v>1</v>
      </c>
      <c r="N9101" s="33">
        <v>240421.74</v>
      </c>
      <c r="O9101" s="33">
        <v>1616.1</v>
      </c>
      <c r="P9101" s="33">
        <v>2945</v>
      </c>
    </row>
    <row r="9102" spans="1:16">
      <c r="A9102" s="27" t="s">
        <v>1292</v>
      </c>
      <c r="B9102" s="31">
        <v>202506</v>
      </c>
      <c r="C9102" s="27" t="s">
        <v>164</v>
      </c>
      <c r="D9102" s="27" t="s">
        <v>164</v>
      </c>
      <c r="E9102" s="27" t="s">
        <v>28</v>
      </c>
      <c r="F9102" s="27" t="s">
        <v>257</v>
      </c>
      <c r="G9102" s="33">
        <v>337055.15</v>
      </c>
      <c r="H9102" s="33">
        <v>337055.15</v>
      </c>
      <c r="I9102" s="33">
        <v>8547</v>
      </c>
      <c r="J9102" s="33">
        <v>640</v>
      </c>
      <c r="K9102" s="33">
        <v>6600</v>
      </c>
      <c r="L9102" s="33">
        <v>1</v>
      </c>
      <c r="M9102" s="33">
        <v>1</v>
      </c>
      <c r="N9102" s="33">
        <v>235019.8</v>
      </c>
      <c r="O9102" s="33">
        <v>1700.7</v>
      </c>
      <c r="P9102" s="33">
        <v>3535</v>
      </c>
    </row>
    <row r="9103" spans="1:16">
      <c r="A9103" s="27" t="s">
        <v>1292</v>
      </c>
      <c r="B9103" s="31">
        <v>202507</v>
      </c>
      <c r="C9103" s="27" t="s">
        <v>164</v>
      </c>
      <c r="D9103" s="27" t="s">
        <v>164</v>
      </c>
      <c r="E9103" s="27" t="s">
        <v>28</v>
      </c>
      <c r="F9103" s="27" t="s">
        <v>257</v>
      </c>
      <c r="G9103" s="33">
        <v>271023.76</v>
      </c>
      <c r="H9103" s="33">
        <v>271023.76</v>
      </c>
      <c r="I9103" s="33">
        <v>6830</v>
      </c>
      <c r="J9103" s="33">
        <v>501</v>
      </c>
      <c r="K9103" s="33">
        <v>6600</v>
      </c>
      <c r="L9103" s="33">
        <v>1</v>
      </c>
      <c r="M9103" s="33">
        <v>1</v>
      </c>
      <c r="N9103" s="33">
        <v>209084.43</v>
      </c>
      <c r="O9103" s="33">
        <v>1405.3</v>
      </c>
      <c r="P9103" s="33">
        <v>2797</v>
      </c>
    </row>
    <row r="9104" spans="1:16">
      <c r="A9104" s="27" t="s">
        <v>1292</v>
      </c>
      <c r="B9104" s="31">
        <v>202508</v>
      </c>
      <c r="C9104" s="27" t="s">
        <v>164</v>
      </c>
      <c r="D9104" s="27" t="s">
        <v>164</v>
      </c>
      <c r="E9104" s="27" t="s">
        <v>28</v>
      </c>
      <c r="F9104" s="27" t="s">
        <v>257</v>
      </c>
      <c r="G9104" s="33">
        <v>261071.94</v>
      </c>
      <c r="H9104" s="33">
        <v>261071.94</v>
      </c>
      <c r="I9104" s="33">
        <v>6160</v>
      </c>
      <c r="J9104" s="33">
        <v>437</v>
      </c>
      <c r="K9104" s="33">
        <v>6600</v>
      </c>
      <c r="L9104" s="33">
        <v>1</v>
      </c>
      <c r="M9104" s="33">
        <v>1</v>
      </c>
      <c r="N9104" s="33">
        <v>201494.17</v>
      </c>
      <c r="O9104" s="33">
        <v>1541.9</v>
      </c>
      <c r="P9104" s="33">
        <v>2545</v>
      </c>
    </row>
    <row r="9105" spans="1:16">
      <c r="A9105" s="27" t="s">
        <v>1292</v>
      </c>
      <c r="B9105" s="31">
        <v>202509</v>
      </c>
      <c r="C9105" s="27" t="s">
        <v>164</v>
      </c>
      <c r="D9105" s="27" t="s">
        <v>164</v>
      </c>
      <c r="E9105" s="27" t="s">
        <v>28</v>
      </c>
      <c r="F9105" s="27" t="s">
        <v>257</v>
      </c>
      <c r="G9105" s="33">
        <v>264791.21</v>
      </c>
      <c r="H9105" s="33">
        <v>264791.21</v>
      </c>
      <c r="I9105" s="33">
        <v>7056</v>
      </c>
      <c r="J9105" s="33">
        <v>502</v>
      </c>
      <c r="K9105" s="33">
        <v>6600</v>
      </c>
      <c r="L9105" s="33">
        <v>1</v>
      </c>
      <c r="M9105" s="33">
        <v>1</v>
      </c>
      <c r="N9105" s="33">
        <v>193855.96</v>
      </c>
      <c r="O9105" s="33">
        <v>1496.1</v>
      </c>
      <c r="P9105" s="33">
        <v>2782</v>
      </c>
    </row>
    <row r="9106" spans="1:16">
      <c r="A9106" s="27" t="s">
        <v>1292</v>
      </c>
      <c r="B9106" s="31">
        <v>202510</v>
      </c>
      <c r="C9106" s="27" t="s">
        <v>164</v>
      </c>
      <c r="D9106" s="27" t="s">
        <v>164</v>
      </c>
      <c r="E9106" s="27" t="s">
        <v>28</v>
      </c>
      <c r="F9106" s="27" t="s">
        <v>257</v>
      </c>
      <c r="G9106" s="33">
        <v>308018.17</v>
      </c>
      <c r="H9106" s="33">
        <v>308018.17</v>
      </c>
      <c r="I9106" s="33">
        <v>8240</v>
      </c>
      <c r="J9106" s="33">
        <v>675</v>
      </c>
      <c r="K9106" s="33">
        <v>6600</v>
      </c>
      <c r="L9106" s="33">
        <v>1</v>
      </c>
      <c r="M9106" s="33">
        <v>1</v>
      </c>
      <c r="N9106" s="33">
        <v>213060.74</v>
      </c>
      <c r="O9106" s="33">
        <v>1681.3</v>
      </c>
      <c r="P9106" s="33">
        <v>3280</v>
      </c>
    </row>
    <row r="9107" spans="1:16">
      <c r="A9107" s="27" t="s">
        <v>1292</v>
      </c>
      <c r="B9107" s="31">
        <v>202511</v>
      </c>
      <c r="C9107" s="27" t="s">
        <v>164</v>
      </c>
      <c r="D9107" s="27" t="s">
        <v>164</v>
      </c>
      <c r="E9107" s="27" t="s">
        <v>28</v>
      </c>
      <c r="F9107" s="27" t="s">
        <v>257</v>
      </c>
      <c r="G9107" s="33">
        <v>341690.77</v>
      </c>
      <c r="H9107" s="33">
        <v>341690.77</v>
      </c>
      <c r="I9107" s="33">
        <v>8522</v>
      </c>
      <c r="J9107" s="33">
        <v>580</v>
      </c>
      <c r="K9107" s="33">
        <v>6600</v>
      </c>
      <c r="L9107" s="33">
        <v>1</v>
      </c>
      <c r="M9107" s="33">
        <v>1</v>
      </c>
      <c r="N9107" s="33">
        <v>257278.08</v>
      </c>
      <c r="O9107" s="33">
        <v>1826.8</v>
      </c>
      <c r="P9107" s="33">
        <v>3490</v>
      </c>
    </row>
    <row r="9108" spans="1:16">
      <c r="A9108" s="27" t="s">
        <v>1292</v>
      </c>
      <c r="B9108" s="31">
        <v>202512</v>
      </c>
      <c r="C9108" s="27" t="s">
        <v>164</v>
      </c>
      <c r="D9108" s="27" t="s">
        <v>164</v>
      </c>
      <c r="E9108" s="27" t="s">
        <v>28</v>
      </c>
      <c r="F9108" s="27" t="s">
        <v>257</v>
      </c>
      <c r="G9108" s="33">
        <v>403538.1</v>
      </c>
      <c r="H9108" s="33">
        <v>403538.1</v>
      </c>
      <c r="I9108" s="33">
        <v>10744</v>
      </c>
      <c r="J9108" s="33">
        <v>801</v>
      </c>
      <c r="K9108" s="33">
        <v>6600</v>
      </c>
      <c r="L9108" s="33">
        <v>1</v>
      </c>
      <c r="M9108" s="33">
        <v>1</v>
      </c>
      <c r="N9108" s="33">
        <v>295518.27</v>
      </c>
      <c r="O9108" s="33">
        <v>2251.6</v>
      </c>
      <c r="P9108" s="33">
        <v>4389</v>
      </c>
    </row>
    <row r="9109" spans="1:16">
      <c r="A9109" s="27" t="s">
        <v>1292</v>
      </c>
      <c r="B9109" s="31">
        <v>202601</v>
      </c>
      <c r="C9109" s="27" t="s">
        <v>164</v>
      </c>
      <c r="D9109" s="27" t="s">
        <v>164</v>
      </c>
      <c r="E9109" s="27" t="s">
        <v>28</v>
      </c>
      <c r="F9109" s="27" t="s">
        <v>257</v>
      </c>
      <c r="G9109" s="33">
        <v>188507.63</v>
      </c>
      <c r="H9109" s="33">
        <v>188507.63</v>
      </c>
      <c r="I9109" s="33">
        <v>5187</v>
      </c>
      <c r="J9109" s="33">
        <v>427</v>
      </c>
      <c r="K9109" s="33">
        <v>6600</v>
      </c>
      <c r="L9109" s="33">
        <v>1</v>
      </c>
      <c r="M9109" s="33">
        <v>1</v>
      </c>
      <c r="N9109" s="33">
        <v>150294.6</v>
      </c>
      <c r="O9109" s="33">
        <v>1000.1</v>
      </c>
      <c r="P9109" s="33">
        <v>2089</v>
      </c>
    </row>
    <row r="9110" spans="1:16">
      <c r="A9110" s="27" t="s">
        <v>1292</v>
      </c>
      <c r="B9110" s="31">
        <v>202602</v>
      </c>
      <c r="C9110" s="27" t="s">
        <v>164</v>
      </c>
      <c r="D9110" s="27" t="s">
        <v>164</v>
      </c>
      <c r="E9110" s="27" t="s">
        <v>28</v>
      </c>
      <c r="F9110" s="27" t="s">
        <v>257</v>
      </c>
      <c r="G9110" s="33">
        <v>198921.05</v>
      </c>
      <c r="H9110" s="33">
        <v>198921.05</v>
      </c>
      <c r="I9110" s="33">
        <v>5031</v>
      </c>
      <c r="J9110" s="33">
        <v>386</v>
      </c>
      <c r="K9110" s="33">
        <v>6600</v>
      </c>
      <c r="L9110" s="33">
        <v>1</v>
      </c>
      <c r="M9110" s="33">
        <v>1</v>
      </c>
      <c r="N9110" s="33">
        <v>154937.84</v>
      </c>
      <c r="O9110" s="33">
        <v>1130.9</v>
      </c>
      <c r="P9110" s="33">
        <v>2049</v>
      </c>
    </row>
    <row r="9111" spans="1:16">
      <c r="A9111" s="27" t="s">
        <v>1292</v>
      </c>
      <c r="B9111" s="31">
        <v>202603</v>
      </c>
      <c r="C9111" s="27" t="s">
        <v>164</v>
      </c>
      <c r="D9111" s="27" t="s">
        <v>164</v>
      </c>
      <c r="E9111" s="27" t="s">
        <v>28</v>
      </c>
      <c r="F9111" s="27" t="s">
        <v>257</v>
      </c>
      <c r="G9111" s="33">
        <v>256198.53</v>
      </c>
      <c r="H9111" s="33">
        <v>256198.53</v>
      </c>
      <c r="I9111" s="33">
        <v>6346</v>
      </c>
      <c r="J9111" s="33">
        <v>472</v>
      </c>
      <c r="K9111" s="33">
        <v>6600</v>
      </c>
      <c r="L9111" s="33">
        <v>1</v>
      </c>
      <c r="M9111" s="33">
        <v>1</v>
      </c>
      <c r="N9111" s="33">
        <v>193209.52</v>
      </c>
      <c r="O9111" s="33">
        <v>1530.8</v>
      </c>
      <c r="P9111" s="33">
        <v>2652</v>
      </c>
    </row>
    <row r="9112" spans="1:16">
      <c r="A9112" s="27" t="s">
        <v>1292</v>
      </c>
      <c r="B9112" s="31">
        <v>202604</v>
      </c>
      <c r="C9112" s="27" t="s">
        <v>164</v>
      </c>
      <c r="D9112" s="27" t="s">
        <v>164</v>
      </c>
      <c r="E9112" s="27" t="s">
        <v>28</v>
      </c>
      <c r="F9112" s="27" t="s">
        <v>257</v>
      </c>
      <c r="G9112" s="33">
        <v>272220.89</v>
      </c>
      <c r="H9112" s="33">
        <v>272220.89</v>
      </c>
      <c r="I9112" s="33">
        <v>6797</v>
      </c>
      <c r="J9112" s="33">
        <v>554</v>
      </c>
      <c r="K9112" s="33">
        <v>6600</v>
      </c>
      <c r="L9112" s="33">
        <v>1</v>
      </c>
      <c r="M9112" s="33">
        <v>1</v>
      </c>
      <c r="N9112" s="33">
        <v>227498.92</v>
      </c>
      <c r="O9112" s="33">
        <v>1452.6</v>
      </c>
      <c r="P9112" s="33">
        <v>2712</v>
      </c>
    </row>
    <row r="9113" spans="1:16">
      <c r="A9113" s="27" t="s">
        <v>1292</v>
      </c>
      <c r="B9113" s="31">
        <v>202605</v>
      </c>
      <c r="C9113" s="27" t="s">
        <v>164</v>
      </c>
      <c r="D9113" s="27" t="s">
        <v>164</v>
      </c>
      <c r="E9113" s="27" t="s">
        <v>28</v>
      </c>
      <c r="F9113" s="27" t="s">
        <v>257</v>
      </c>
      <c r="G9113" s="33">
        <v>318158.22</v>
      </c>
      <c r="H9113" s="33">
        <v>318158.22</v>
      </c>
      <c r="I9113" s="33">
        <v>8165</v>
      </c>
      <c r="J9113" s="33">
        <v>713</v>
      </c>
      <c r="K9113" s="33">
        <v>6600</v>
      </c>
      <c r="L9113" s="33">
        <v>1</v>
      </c>
      <c r="M9113" s="33">
        <v>1</v>
      </c>
      <c r="N9113" s="33">
        <v>249317.34</v>
      </c>
      <c r="O9113" s="33">
        <v>1788.2</v>
      </c>
      <c r="P9113" s="33">
        <v>3249</v>
      </c>
    </row>
    <row r="9114" spans="1:16">
      <c r="A9114" s="27" t="s">
        <v>1292</v>
      </c>
      <c r="B9114" s="31">
        <v>202606</v>
      </c>
      <c r="C9114" s="27" t="s">
        <v>164</v>
      </c>
      <c r="D9114" s="27" t="s">
        <v>164</v>
      </c>
      <c r="E9114" s="27" t="s">
        <v>28</v>
      </c>
      <c r="F9114" s="27" t="s">
        <v>257</v>
      </c>
      <c r="G9114" s="33">
        <v>341258.85</v>
      </c>
      <c r="H9114" s="33">
        <v>341258.85</v>
      </c>
      <c r="I9114" s="33">
        <v>8329</v>
      </c>
      <c r="J9114" s="33">
        <v>554</v>
      </c>
      <c r="K9114" s="33">
        <v>6600</v>
      </c>
      <c r="L9114" s="33">
        <v>1</v>
      </c>
      <c r="M9114" s="33">
        <v>1</v>
      </c>
      <c r="N9114" s="33">
        <v>243715.54</v>
      </c>
      <c r="O9114" s="33">
        <v>1925.2</v>
      </c>
      <c r="P9114" s="33">
        <v>3477</v>
      </c>
    </row>
    <row r="9115" spans="1:16">
      <c r="A9115" s="27" t="s">
        <v>1292</v>
      </c>
      <c r="B9115" s="31">
        <v>202607</v>
      </c>
      <c r="C9115" s="27" t="s">
        <v>164</v>
      </c>
      <c r="D9115" s="27" t="s">
        <v>164</v>
      </c>
      <c r="E9115" s="27" t="s">
        <v>28</v>
      </c>
      <c r="F9115" s="27" t="s">
        <v>257</v>
      </c>
      <c r="G9115" s="33">
        <v>278776.74</v>
      </c>
      <c r="H9115" s="33">
        <v>278776.74</v>
      </c>
      <c r="I9115" s="33">
        <v>7337</v>
      </c>
      <c r="J9115" s="33">
        <v>533</v>
      </c>
      <c r="K9115" s="33">
        <v>6600</v>
      </c>
      <c r="L9115" s="33">
        <v>1</v>
      </c>
      <c r="M9115" s="33">
        <v>1</v>
      </c>
      <c r="N9115" s="33">
        <v>216820.55</v>
      </c>
      <c r="O9115" s="33">
        <v>1549.6</v>
      </c>
      <c r="P9115" s="33">
        <v>2959</v>
      </c>
    </row>
    <row r="9116" spans="1:16">
      <c r="A9116" s="27" t="s">
        <v>1295</v>
      </c>
      <c r="B9116" s="31">
        <v>202408</v>
      </c>
      <c r="C9116" s="27" t="s">
        <v>164</v>
      </c>
      <c r="D9116" s="27" t="s">
        <v>164</v>
      </c>
      <c r="E9116" s="27" t="s">
        <v>28</v>
      </c>
      <c r="F9116" s="27" t="s">
        <v>262</v>
      </c>
      <c r="G9116" s="33">
        <v>178963.21</v>
      </c>
      <c r="H9116" s="33">
        <v>178963.21</v>
      </c>
      <c r="I9116" s="33">
        <v>9829</v>
      </c>
      <c r="J9116" s="33">
        <v>556</v>
      </c>
      <c r="K9116" s="33">
        <v>6800</v>
      </c>
      <c r="L9116" s="33">
        <v>1</v>
      </c>
      <c r="M9116" s="33">
        <v>1</v>
      </c>
      <c r="N9116" s="33">
        <v>164582.26</v>
      </c>
      <c r="O9116" s="33">
        <v>1099.8</v>
      </c>
      <c r="P9116" s="33">
        <v>3167</v>
      </c>
    </row>
    <row r="9117" spans="1:16">
      <c r="A9117" s="27" t="s">
        <v>1295</v>
      </c>
      <c r="B9117" s="31">
        <v>202409</v>
      </c>
      <c r="C9117" s="27" t="s">
        <v>164</v>
      </c>
      <c r="D9117" s="27" t="s">
        <v>164</v>
      </c>
      <c r="E9117" s="27" t="s">
        <v>28</v>
      </c>
      <c r="F9117" s="27" t="s">
        <v>262</v>
      </c>
      <c r="G9117" s="33">
        <v>154073.12</v>
      </c>
      <c r="H9117" s="33">
        <v>154073.12</v>
      </c>
      <c r="I9117" s="33">
        <v>7700</v>
      </c>
      <c r="J9117" s="33">
        <v>409</v>
      </c>
      <c r="K9117" s="33">
        <v>6800</v>
      </c>
      <c r="L9117" s="33">
        <v>1</v>
      </c>
      <c r="M9117" s="33">
        <v>1</v>
      </c>
      <c r="N9117" s="33">
        <v>158343.3</v>
      </c>
      <c r="O9117" s="33">
        <v>950.4</v>
      </c>
      <c r="P9117" s="33">
        <v>2472</v>
      </c>
    </row>
    <row r="9118" spans="1:16">
      <c r="A9118" s="27" t="s">
        <v>1295</v>
      </c>
      <c r="B9118" s="31">
        <v>202410</v>
      </c>
      <c r="C9118" s="27" t="s">
        <v>164</v>
      </c>
      <c r="D9118" s="27" t="s">
        <v>164</v>
      </c>
      <c r="E9118" s="27" t="s">
        <v>28</v>
      </c>
      <c r="F9118" s="27" t="s">
        <v>262</v>
      </c>
      <c r="G9118" s="33">
        <v>191192.16</v>
      </c>
      <c r="H9118" s="33">
        <v>191192.16</v>
      </c>
      <c r="I9118" s="33">
        <v>9096</v>
      </c>
      <c r="J9118" s="33">
        <v>569</v>
      </c>
      <c r="K9118" s="33">
        <v>6800</v>
      </c>
      <c r="L9118" s="33">
        <v>1</v>
      </c>
      <c r="M9118" s="33">
        <v>1</v>
      </c>
      <c r="N9118" s="33">
        <v>174029.94</v>
      </c>
      <c r="O9118" s="33">
        <v>1114.2</v>
      </c>
      <c r="P9118" s="33">
        <v>2923</v>
      </c>
    </row>
    <row r="9119" spans="1:16">
      <c r="A9119" s="27" t="s">
        <v>1295</v>
      </c>
      <c r="B9119" s="31">
        <v>202411</v>
      </c>
      <c r="C9119" s="27" t="s">
        <v>164</v>
      </c>
      <c r="D9119" s="27" t="s">
        <v>164</v>
      </c>
      <c r="E9119" s="27" t="s">
        <v>28</v>
      </c>
      <c r="F9119" s="27" t="s">
        <v>262</v>
      </c>
      <c r="G9119" s="33">
        <v>216939.98</v>
      </c>
      <c r="H9119" s="33">
        <v>216939.98</v>
      </c>
      <c r="I9119" s="33">
        <v>11157</v>
      </c>
      <c r="J9119" s="33">
        <v>545</v>
      </c>
      <c r="K9119" s="33">
        <v>6800</v>
      </c>
      <c r="L9119" s="33">
        <v>1</v>
      </c>
      <c r="M9119" s="33">
        <v>1</v>
      </c>
      <c r="N9119" s="33">
        <v>210147.06</v>
      </c>
      <c r="O9119" s="33">
        <v>1256.3</v>
      </c>
      <c r="P9119" s="33">
        <v>3432</v>
      </c>
    </row>
    <row r="9120" spans="1:16">
      <c r="A9120" s="27" t="s">
        <v>1295</v>
      </c>
      <c r="B9120" s="31">
        <v>202412</v>
      </c>
      <c r="C9120" s="27" t="s">
        <v>164</v>
      </c>
      <c r="D9120" s="27" t="s">
        <v>164</v>
      </c>
      <c r="E9120" s="27" t="s">
        <v>28</v>
      </c>
      <c r="F9120" s="27" t="s">
        <v>262</v>
      </c>
      <c r="G9120" s="33">
        <v>246128.59</v>
      </c>
      <c r="H9120" s="33">
        <v>246128.59</v>
      </c>
      <c r="I9120" s="33">
        <v>12232</v>
      </c>
      <c r="J9120" s="33">
        <v>716</v>
      </c>
      <c r="K9120" s="33">
        <v>6800</v>
      </c>
      <c r="L9120" s="33">
        <v>1</v>
      </c>
      <c r="M9120" s="33">
        <v>1</v>
      </c>
      <c r="N9120" s="33">
        <v>241381.99</v>
      </c>
      <c r="O9120" s="33">
        <v>1552.5</v>
      </c>
      <c r="P9120" s="33">
        <v>3968</v>
      </c>
    </row>
    <row r="9121" spans="1:16">
      <c r="A9121" s="27" t="s">
        <v>1295</v>
      </c>
      <c r="B9121" s="31">
        <v>202501</v>
      </c>
      <c r="C9121" s="27" t="s">
        <v>164</v>
      </c>
      <c r="D9121" s="27" t="s">
        <v>164</v>
      </c>
      <c r="E9121" s="27" t="s">
        <v>28</v>
      </c>
      <c r="F9121" s="27" t="s">
        <v>262</v>
      </c>
      <c r="G9121" s="33">
        <v>138081.31</v>
      </c>
      <c r="H9121" s="33">
        <v>138081.31</v>
      </c>
      <c r="I9121" s="33">
        <v>6907</v>
      </c>
      <c r="J9121" s="33">
        <v>338</v>
      </c>
      <c r="K9121" s="33">
        <v>6800</v>
      </c>
      <c r="L9121" s="33">
        <v>1</v>
      </c>
      <c r="M9121" s="33">
        <v>1</v>
      </c>
      <c r="N9121" s="33">
        <v>122761.99</v>
      </c>
      <c r="O9121" s="33">
        <v>763.1</v>
      </c>
      <c r="P9121" s="33">
        <v>2171</v>
      </c>
    </row>
    <row r="9122" spans="1:16">
      <c r="A9122" s="27" t="s">
        <v>1295</v>
      </c>
      <c r="B9122" s="31">
        <v>202502</v>
      </c>
      <c r="C9122" s="27" t="s">
        <v>164</v>
      </c>
      <c r="D9122" s="27" t="s">
        <v>164</v>
      </c>
      <c r="E9122" s="27" t="s">
        <v>28</v>
      </c>
      <c r="F9122" s="27" t="s">
        <v>262</v>
      </c>
      <c r="G9122" s="33">
        <v>135741.57</v>
      </c>
      <c r="H9122" s="33">
        <v>135741.57</v>
      </c>
      <c r="I9122" s="33">
        <v>7311</v>
      </c>
      <c r="J9122" s="33">
        <v>358</v>
      </c>
      <c r="K9122" s="33">
        <v>6800</v>
      </c>
      <c r="L9122" s="33">
        <v>1</v>
      </c>
      <c r="M9122" s="33">
        <v>1</v>
      </c>
      <c r="N9122" s="33">
        <v>126554.63</v>
      </c>
      <c r="O9122" s="33">
        <v>845.4</v>
      </c>
      <c r="P9122" s="33">
        <v>2312</v>
      </c>
    </row>
    <row r="9123" spans="1:16">
      <c r="A9123" s="27" t="s">
        <v>1295</v>
      </c>
      <c r="B9123" s="31">
        <v>202503</v>
      </c>
      <c r="C9123" s="27" t="s">
        <v>164</v>
      </c>
      <c r="D9123" s="27" t="s">
        <v>164</v>
      </c>
      <c r="E9123" s="27" t="s">
        <v>28</v>
      </c>
      <c r="F9123" s="27" t="s">
        <v>262</v>
      </c>
      <c r="G9123" s="33">
        <v>154538.43</v>
      </c>
      <c r="H9123" s="33">
        <v>154538.43</v>
      </c>
      <c r="I9123" s="33">
        <v>7583</v>
      </c>
      <c r="J9123" s="33">
        <v>356</v>
      </c>
      <c r="K9123" s="33">
        <v>6800</v>
      </c>
      <c r="L9123" s="33">
        <v>1</v>
      </c>
      <c r="M9123" s="33">
        <v>1</v>
      </c>
      <c r="N9123" s="33">
        <v>157815.28</v>
      </c>
      <c r="O9123" s="33">
        <v>947.8</v>
      </c>
      <c r="P9123" s="33">
        <v>2486</v>
      </c>
    </row>
    <row r="9124" spans="1:16">
      <c r="A9124" s="27" t="s">
        <v>1295</v>
      </c>
      <c r="B9124" s="31">
        <v>202504</v>
      </c>
      <c r="C9124" s="27" t="s">
        <v>164</v>
      </c>
      <c r="D9124" s="27" t="s">
        <v>164</v>
      </c>
      <c r="E9124" s="27" t="s">
        <v>28</v>
      </c>
      <c r="F9124" s="27" t="s">
        <v>262</v>
      </c>
      <c r="G9124" s="33">
        <v>194121.54</v>
      </c>
      <c r="H9124" s="33">
        <v>194121.54</v>
      </c>
      <c r="I9124" s="33">
        <v>9452</v>
      </c>
      <c r="J9124" s="33">
        <v>455</v>
      </c>
      <c r="K9124" s="33">
        <v>6800</v>
      </c>
      <c r="L9124" s="33">
        <v>1</v>
      </c>
      <c r="M9124" s="33">
        <v>1</v>
      </c>
      <c r="N9124" s="33">
        <v>185823.17</v>
      </c>
      <c r="O9124" s="33">
        <v>1093.8</v>
      </c>
      <c r="P9124" s="33">
        <v>2975</v>
      </c>
    </row>
    <row r="9125" spans="1:16">
      <c r="A9125" s="27" t="s">
        <v>1295</v>
      </c>
      <c r="B9125" s="31">
        <v>202505</v>
      </c>
      <c r="C9125" s="27" t="s">
        <v>164</v>
      </c>
      <c r="D9125" s="27" t="s">
        <v>164</v>
      </c>
      <c r="E9125" s="27" t="s">
        <v>28</v>
      </c>
      <c r="F9125" s="27" t="s">
        <v>262</v>
      </c>
      <c r="G9125" s="33">
        <v>206653.51</v>
      </c>
      <c r="H9125" s="33">
        <v>206653.51</v>
      </c>
      <c r="I9125" s="33">
        <v>10039</v>
      </c>
      <c r="J9125" s="33">
        <v>458</v>
      </c>
      <c r="K9125" s="33">
        <v>6800</v>
      </c>
      <c r="L9125" s="33">
        <v>1</v>
      </c>
      <c r="M9125" s="33">
        <v>1</v>
      </c>
      <c r="N9125" s="33">
        <v>203644.66</v>
      </c>
      <c r="O9125" s="33">
        <v>1304.2</v>
      </c>
      <c r="P9125" s="33">
        <v>3382</v>
      </c>
    </row>
    <row r="9126" spans="1:16">
      <c r="A9126" s="27" t="s">
        <v>1295</v>
      </c>
      <c r="B9126" s="31">
        <v>202506</v>
      </c>
      <c r="C9126" s="27" t="s">
        <v>164</v>
      </c>
      <c r="D9126" s="27" t="s">
        <v>164</v>
      </c>
      <c r="E9126" s="27" t="s">
        <v>28</v>
      </c>
      <c r="F9126" s="27" t="s">
        <v>262</v>
      </c>
      <c r="G9126" s="33">
        <v>202589.2</v>
      </c>
      <c r="H9126" s="33">
        <v>202589.2</v>
      </c>
      <c r="I9126" s="33">
        <v>9248</v>
      </c>
      <c r="J9126" s="33">
        <v>436</v>
      </c>
      <c r="K9126" s="33">
        <v>6800</v>
      </c>
      <c r="L9126" s="33">
        <v>1</v>
      </c>
      <c r="M9126" s="33">
        <v>1</v>
      </c>
      <c r="N9126" s="33">
        <v>199069.05</v>
      </c>
      <c r="O9126" s="33">
        <v>1283</v>
      </c>
      <c r="P9126" s="33">
        <v>3150</v>
      </c>
    </row>
    <row r="9127" spans="1:16">
      <c r="A9127" s="27" t="s">
        <v>1295</v>
      </c>
      <c r="B9127" s="31">
        <v>202507</v>
      </c>
      <c r="C9127" s="27" t="s">
        <v>164</v>
      </c>
      <c r="D9127" s="27" t="s">
        <v>164</v>
      </c>
      <c r="E9127" s="27" t="s">
        <v>28</v>
      </c>
      <c r="F9127" s="27" t="s">
        <v>262</v>
      </c>
      <c r="G9127" s="33">
        <v>180780.87</v>
      </c>
      <c r="H9127" s="33">
        <v>180780.87</v>
      </c>
      <c r="I9127" s="33">
        <v>8781</v>
      </c>
      <c r="J9127" s="33">
        <v>430</v>
      </c>
      <c r="K9127" s="33">
        <v>6800</v>
      </c>
      <c r="L9127" s="33">
        <v>1</v>
      </c>
      <c r="M9127" s="33">
        <v>1</v>
      </c>
      <c r="N9127" s="33">
        <v>177100.98</v>
      </c>
      <c r="O9127" s="33">
        <v>1100.1</v>
      </c>
      <c r="P9127" s="33">
        <v>2873</v>
      </c>
    </row>
    <row r="9128" spans="1:16">
      <c r="A9128" s="27" t="s">
        <v>1295</v>
      </c>
      <c r="B9128" s="31">
        <v>202508</v>
      </c>
      <c r="C9128" s="27" t="s">
        <v>164</v>
      </c>
      <c r="D9128" s="27" t="s">
        <v>164</v>
      </c>
      <c r="E9128" s="27" t="s">
        <v>28</v>
      </c>
      <c r="F9128" s="27" t="s">
        <v>262</v>
      </c>
      <c r="G9128" s="33">
        <v>181640.89</v>
      </c>
      <c r="H9128" s="33">
        <v>181640.89</v>
      </c>
      <c r="I9128" s="33">
        <v>9628</v>
      </c>
      <c r="J9128" s="33">
        <v>516</v>
      </c>
      <c r="K9128" s="33">
        <v>6800</v>
      </c>
      <c r="L9128" s="33">
        <v>1</v>
      </c>
      <c r="M9128" s="33">
        <v>1</v>
      </c>
      <c r="N9128" s="33">
        <v>170671.8</v>
      </c>
      <c r="O9128" s="33">
        <v>1104.5</v>
      </c>
      <c r="P9128" s="33">
        <v>3081</v>
      </c>
    </row>
    <row r="9129" spans="1:16">
      <c r="A9129" s="27" t="s">
        <v>1295</v>
      </c>
      <c r="B9129" s="31">
        <v>202509</v>
      </c>
      <c r="C9129" s="27" t="s">
        <v>164</v>
      </c>
      <c r="D9129" s="27" t="s">
        <v>164</v>
      </c>
      <c r="E9129" s="27" t="s">
        <v>28</v>
      </c>
      <c r="F9129" s="27" t="s">
        <v>262</v>
      </c>
      <c r="G9129" s="33">
        <v>162638.5</v>
      </c>
      <c r="H9129" s="33">
        <v>162638.5</v>
      </c>
      <c r="I9129" s="33">
        <v>8258</v>
      </c>
      <c r="J9129" s="33">
        <v>400</v>
      </c>
      <c r="K9129" s="33">
        <v>6800</v>
      </c>
      <c r="L9129" s="33">
        <v>1</v>
      </c>
      <c r="M9129" s="33">
        <v>1</v>
      </c>
      <c r="N9129" s="33">
        <v>164202</v>
      </c>
      <c r="O9129" s="33">
        <v>1086</v>
      </c>
      <c r="P9129" s="33">
        <v>2621</v>
      </c>
    </row>
    <row r="9130" spans="1:16">
      <c r="A9130" s="27" t="s">
        <v>1295</v>
      </c>
      <c r="B9130" s="31">
        <v>202510</v>
      </c>
      <c r="C9130" s="27" t="s">
        <v>164</v>
      </c>
      <c r="D9130" s="27" t="s">
        <v>164</v>
      </c>
      <c r="E9130" s="27" t="s">
        <v>28</v>
      </c>
      <c r="F9130" s="27" t="s">
        <v>262</v>
      </c>
      <c r="G9130" s="33">
        <v>190033.98</v>
      </c>
      <c r="H9130" s="33">
        <v>190033.98</v>
      </c>
      <c r="I9130" s="33">
        <v>8624</v>
      </c>
      <c r="J9130" s="33">
        <v>445</v>
      </c>
      <c r="K9130" s="33">
        <v>6800</v>
      </c>
      <c r="L9130" s="33">
        <v>1</v>
      </c>
      <c r="M9130" s="33">
        <v>1</v>
      </c>
      <c r="N9130" s="33">
        <v>180469.04</v>
      </c>
      <c r="O9130" s="33">
        <v>1164</v>
      </c>
      <c r="P9130" s="33">
        <v>2951</v>
      </c>
    </row>
    <row r="9131" spans="1:16">
      <c r="A9131" s="27" t="s">
        <v>1295</v>
      </c>
      <c r="B9131" s="31">
        <v>202511</v>
      </c>
      <c r="C9131" s="27" t="s">
        <v>164</v>
      </c>
      <c r="D9131" s="27" t="s">
        <v>164</v>
      </c>
      <c r="E9131" s="27" t="s">
        <v>28</v>
      </c>
      <c r="F9131" s="27" t="s">
        <v>262</v>
      </c>
      <c r="G9131" s="33">
        <v>220526.42</v>
      </c>
      <c r="H9131" s="33">
        <v>220526.42</v>
      </c>
      <c r="I9131" s="33">
        <v>11911</v>
      </c>
      <c r="J9131" s="33">
        <v>619</v>
      </c>
      <c r="K9131" s="33">
        <v>6800</v>
      </c>
      <c r="L9131" s="33">
        <v>1</v>
      </c>
      <c r="M9131" s="33">
        <v>1</v>
      </c>
      <c r="N9131" s="33">
        <v>217922.5</v>
      </c>
      <c r="O9131" s="33">
        <v>1400.7</v>
      </c>
      <c r="P9131" s="33">
        <v>3757</v>
      </c>
    </row>
    <row r="9132" spans="1:16">
      <c r="A9132" s="27" t="s">
        <v>1295</v>
      </c>
      <c r="B9132" s="31">
        <v>202512</v>
      </c>
      <c r="C9132" s="27" t="s">
        <v>164</v>
      </c>
      <c r="D9132" s="27" t="s">
        <v>164</v>
      </c>
      <c r="E9132" s="27" t="s">
        <v>28</v>
      </c>
      <c r="F9132" s="27" t="s">
        <v>262</v>
      </c>
      <c r="G9132" s="33">
        <v>233460.21</v>
      </c>
      <c r="H9132" s="33">
        <v>233460.21</v>
      </c>
      <c r="I9132" s="33">
        <v>10970</v>
      </c>
      <c r="J9132" s="33">
        <v>576</v>
      </c>
      <c r="K9132" s="33">
        <v>6800</v>
      </c>
      <c r="L9132" s="33">
        <v>1</v>
      </c>
      <c r="M9132" s="33">
        <v>1</v>
      </c>
      <c r="N9132" s="33">
        <v>250313.13</v>
      </c>
      <c r="O9132" s="33">
        <v>1420.5</v>
      </c>
      <c r="P9132" s="33">
        <v>3639</v>
      </c>
    </row>
    <row r="9133" spans="1:16">
      <c r="A9133" s="27" t="s">
        <v>1295</v>
      </c>
      <c r="B9133" s="31">
        <v>202601</v>
      </c>
      <c r="C9133" s="27" t="s">
        <v>164</v>
      </c>
      <c r="D9133" s="27" t="s">
        <v>164</v>
      </c>
      <c r="E9133" s="27" t="s">
        <v>28</v>
      </c>
      <c r="F9133" s="27" t="s">
        <v>262</v>
      </c>
      <c r="G9133" s="33">
        <v>140996.19</v>
      </c>
      <c r="H9133" s="33">
        <v>140996.19</v>
      </c>
      <c r="I9133" s="33">
        <v>6454</v>
      </c>
      <c r="J9133" s="33">
        <v>302</v>
      </c>
      <c r="K9133" s="33">
        <v>6800</v>
      </c>
      <c r="L9133" s="33">
        <v>1</v>
      </c>
      <c r="M9133" s="33">
        <v>1</v>
      </c>
      <c r="N9133" s="33">
        <v>127304.18</v>
      </c>
      <c r="O9133" s="33">
        <v>914.5</v>
      </c>
      <c r="P9133" s="33">
        <v>2115</v>
      </c>
    </row>
    <row r="9134" spans="1:16">
      <c r="A9134" s="27" t="s">
        <v>1295</v>
      </c>
      <c r="B9134" s="31">
        <v>202602</v>
      </c>
      <c r="C9134" s="27" t="s">
        <v>164</v>
      </c>
      <c r="D9134" s="27" t="s">
        <v>164</v>
      </c>
      <c r="E9134" s="27" t="s">
        <v>28</v>
      </c>
      <c r="F9134" s="27" t="s">
        <v>262</v>
      </c>
      <c r="G9134" s="33">
        <v>136571.65</v>
      </c>
      <c r="H9134" s="33">
        <v>136571.65</v>
      </c>
      <c r="I9134" s="33">
        <v>7152</v>
      </c>
      <c r="J9134" s="33">
        <v>395</v>
      </c>
      <c r="K9134" s="33">
        <v>6800</v>
      </c>
      <c r="L9134" s="33">
        <v>1</v>
      </c>
      <c r="M9134" s="33">
        <v>1</v>
      </c>
      <c r="N9134" s="33">
        <v>131237.15</v>
      </c>
      <c r="O9134" s="33">
        <v>801.6</v>
      </c>
      <c r="P9134" s="33">
        <v>2224</v>
      </c>
    </row>
    <row r="9135" spans="1:16">
      <c r="A9135" s="27" t="s">
        <v>1295</v>
      </c>
      <c r="B9135" s="31">
        <v>202603</v>
      </c>
      <c r="C9135" s="27" t="s">
        <v>164</v>
      </c>
      <c r="D9135" s="27" t="s">
        <v>164</v>
      </c>
      <c r="E9135" s="27" t="s">
        <v>28</v>
      </c>
      <c r="F9135" s="27" t="s">
        <v>262</v>
      </c>
      <c r="G9135" s="33">
        <v>163261.74</v>
      </c>
      <c r="H9135" s="33">
        <v>163261.74</v>
      </c>
      <c r="I9135" s="33">
        <v>7924</v>
      </c>
      <c r="J9135" s="33">
        <v>464</v>
      </c>
      <c r="K9135" s="33">
        <v>6800</v>
      </c>
      <c r="L9135" s="33">
        <v>1</v>
      </c>
      <c r="M9135" s="33">
        <v>1</v>
      </c>
      <c r="N9135" s="33">
        <v>163654.44</v>
      </c>
      <c r="O9135" s="33">
        <v>953.5</v>
      </c>
      <c r="P9135" s="33">
        <v>2603</v>
      </c>
    </row>
    <row r="9136" spans="1:16">
      <c r="A9136" s="27" t="s">
        <v>1295</v>
      </c>
      <c r="B9136" s="31">
        <v>202604</v>
      </c>
      <c r="C9136" s="27" t="s">
        <v>164</v>
      </c>
      <c r="D9136" s="27" t="s">
        <v>164</v>
      </c>
      <c r="E9136" s="27" t="s">
        <v>28</v>
      </c>
      <c r="F9136" s="27" t="s">
        <v>262</v>
      </c>
      <c r="G9136" s="33">
        <v>215144.78</v>
      </c>
      <c r="H9136" s="33">
        <v>215144.78</v>
      </c>
      <c r="I9136" s="33">
        <v>11183</v>
      </c>
      <c r="J9136" s="33">
        <v>558</v>
      </c>
      <c r="K9136" s="33">
        <v>6800</v>
      </c>
      <c r="L9136" s="33">
        <v>1</v>
      </c>
      <c r="M9136" s="33">
        <v>1</v>
      </c>
      <c r="N9136" s="33">
        <v>192698.63</v>
      </c>
      <c r="O9136" s="33">
        <v>1273.8</v>
      </c>
      <c r="P9136" s="33">
        <v>3519</v>
      </c>
    </row>
    <row r="9137" spans="1:16">
      <c r="A9137" s="27" t="s">
        <v>1295</v>
      </c>
      <c r="B9137" s="31">
        <v>202605</v>
      </c>
      <c r="C9137" s="27" t="s">
        <v>164</v>
      </c>
      <c r="D9137" s="27" t="s">
        <v>164</v>
      </c>
      <c r="E9137" s="27" t="s">
        <v>28</v>
      </c>
      <c r="F9137" s="27" t="s">
        <v>262</v>
      </c>
      <c r="G9137" s="33">
        <v>221760.89</v>
      </c>
      <c r="H9137" s="33">
        <v>221760.89</v>
      </c>
      <c r="I9137" s="33">
        <v>11945</v>
      </c>
      <c r="J9137" s="33">
        <v>587</v>
      </c>
      <c r="K9137" s="33">
        <v>6800</v>
      </c>
      <c r="L9137" s="33">
        <v>1</v>
      </c>
      <c r="M9137" s="33">
        <v>1</v>
      </c>
      <c r="N9137" s="33">
        <v>211179.51</v>
      </c>
      <c r="O9137" s="33">
        <v>1404.4</v>
      </c>
      <c r="P9137" s="33">
        <v>3826</v>
      </c>
    </row>
    <row r="9138" spans="1:16">
      <c r="A9138" s="27" t="s">
        <v>1295</v>
      </c>
      <c r="B9138" s="31">
        <v>202606</v>
      </c>
      <c r="C9138" s="27" t="s">
        <v>164</v>
      </c>
      <c r="D9138" s="27" t="s">
        <v>164</v>
      </c>
      <c r="E9138" s="27" t="s">
        <v>28</v>
      </c>
      <c r="F9138" s="27" t="s">
        <v>262</v>
      </c>
      <c r="G9138" s="33">
        <v>224290.09</v>
      </c>
      <c r="H9138" s="33">
        <v>224290.09</v>
      </c>
      <c r="I9138" s="33">
        <v>10064</v>
      </c>
      <c r="J9138" s="33">
        <v>546</v>
      </c>
      <c r="K9138" s="33">
        <v>6800</v>
      </c>
      <c r="L9138" s="33">
        <v>1</v>
      </c>
      <c r="M9138" s="33">
        <v>1</v>
      </c>
      <c r="N9138" s="33">
        <v>206434.61</v>
      </c>
      <c r="O9138" s="33">
        <v>1374.9</v>
      </c>
      <c r="P9138" s="33">
        <v>3512</v>
      </c>
    </row>
    <row r="9139" spans="1:16">
      <c r="A9139" s="27" t="s">
        <v>1295</v>
      </c>
      <c r="B9139" s="31">
        <v>202607</v>
      </c>
      <c r="C9139" s="27" t="s">
        <v>164</v>
      </c>
      <c r="D9139" s="27" t="s">
        <v>164</v>
      </c>
      <c r="E9139" s="27" t="s">
        <v>28</v>
      </c>
      <c r="F9139" s="27" t="s">
        <v>262</v>
      </c>
      <c r="G9139" s="33">
        <v>183578.24</v>
      </c>
      <c r="H9139" s="33">
        <v>183578.24</v>
      </c>
      <c r="I9139" s="33">
        <v>9483</v>
      </c>
      <c r="J9139" s="33">
        <v>516</v>
      </c>
      <c r="K9139" s="33">
        <v>6800</v>
      </c>
      <c r="L9139" s="33">
        <v>1</v>
      </c>
      <c r="M9139" s="33">
        <v>1</v>
      </c>
      <c r="N9139" s="33">
        <v>183653.72</v>
      </c>
      <c r="O9139" s="33">
        <v>1016.3</v>
      </c>
      <c r="P9139" s="33">
        <v>3087</v>
      </c>
    </row>
    <row r="9140" spans="1:16">
      <c r="A9140" s="27" t="s">
        <v>1298</v>
      </c>
      <c r="B9140" s="31">
        <v>202512</v>
      </c>
      <c r="C9140" s="27" t="s">
        <v>164</v>
      </c>
      <c r="D9140" s="27" t="s">
        <v>164</v>
      </c>
      <c r="E9140" s="27" t="s">
        <v>28</v>
      </c>
      <c r="F9140" s="27" t="s">
        <v>257</v>
      </c>
      <c r="G9140" s="33">
        <v>326518.85</v>
      </c>
      <c r="H9140" s="33">
        <v>0</v>
      </c>
      <c r="I9140" s="33">
        <v>8451</v>
      </c>
      <c r="J9140" s="33">
        <v>681</v>
      </c>
      <c r="K9140" s="33">
        <v>11100</v>
      </c>
      <c r="L9140" s="33">
        <v>1</v>
      </c>
      <c r="M9140" s="33">
        <v>0</v>
      </c>
      <c r="N9140" s="33">
        <v>523922.14</v>
      </c>
      <c r="O9140" s="33">
        <v>1802.3</v>
      </c>
      <c r="P9140" s="33">
        <v>3603</v>
      </c>
    </row>
    <row r="9141" spans="1:16">
      <c r="A9141" s="27" t="s">
        <v>1298</v>
      </c>
      <c r="B9141" s="31">
        <v>202601</v>
      </c>
      <c r="C9141" s="27" t="s">
        <v>164</v>
      </c>
      <c r="D9141" s="27" t="s">
        <v>164</v>
      </c>
      <c r="E9141" s="27" t="s">
        <v>28</v>
      </c>
      <c r="F9141" s="27" t="s">
        <v>257</v>
      </c>
      <c r="G9141" s="33">
        <v>160121.11</v>
      </c>
      <c r="H9141" s="33">
        <v>0</v>
      </c>
      <c r="I9141" s="33">
        <v>3935</v>
      </c>
      <c r="J9141" s="33">
        <v>350</v>
      </c>
      <c r="K9141" s="33">
        <v>11100</v>
      </c>
      <c r="L9141" s="33">
        <v>1</v>
      </c>
      <c r="M9141" s="33">
        <v>0</v>
      </c>
      <c r="N9141" s="33">
        <v>266456.18</v>
      </c>
      <c r="O9141" s="33">
        <v>943.9</v>
      </c>
      <c r="P9141" s="33">
        <v>1647</v>
      </c>
    </row>
    <row r="9142" spans="1:16">
      <c r="A9142" s="27" t="s">
        <v>1298</v>
      </c>
      <c r="B9142" s="31">
        <v>202602</v>
      </c>
      <c r="C9142" s="27" t="s">
        <v>164</v>
      </c>
      <c r="D9142" s="27" t="s">
        <v>164</v>
      </c>
      <c r="E9142" s="27" t="s">
        <v>28</v>
      </c>
      <c r="F9142" s="27" t="s">
        <v>257</v>
      </c>
      <c r="G9142" s="33">
        <v>194609.34</v>
      </c>
      <c r="H9142" s="33">
        <v>0</v>
      </c>
      <c r="I9142" s="33">
        <v>4706</v>
      </c>
      <c r="J9142" s="33">
        <v>351</v>
      </c>
      <c r="K9142" s="33">
        <v>11100</v>
      </c>
      <c r="L9142" s="33">
        <v>1</v>
      </c>
      <c r="M9142" s="33">
        <v>0</v>
      </c>
      <c r="N9142" s="33">
        <v>274688.15</v>
      </c>
      <c r="O9142" s="33">
        <v>1020.2</v>
      </c>
      <c r="P9142" s="33">
        <v>1930</v>
      </c>
    </row>
    <row r="9143" spans="1:16">
      <c r="A9143" s="27" t="s">
        <v>1298</v>
      </c>
      <c r="B9143" s="31">
        <v>202603</v>
      </c>
      <c r="C9143" s="27" t="s">
        <v>164</v>
      </c>
      <c r="D9143" s="27" t="s">
        <v>164</v>
      </c>
      <c r="E9143" s="27" t="s">
        <v>28</v>
      </c>
      <c r="F9143" s="27" t="s">
        <v>257</v>
      </c>
      <c r="G9143" s="33">
        <v>243650.64</v>
      </c>
      <c r="H9143" s="33">
        <v>0</v>
      </c>
      <c r="I9143" s="33">
        <v>6039</v>
      </c>
      <c r="J9143" s="33">
        <v>518</v>
      </c>
      <c r="K9143" s="33">
        <v>11100</v>
      </c>
      <c r="L9143" s="33">
        <v>1</v>
      </c>
      <c r="M9143" s="33">
        <v>0</v>
      </c>
      <c r="N9143" s="33">
        <v>342539.71</v>
      </c>
      <c r="O9143" s="33">
        <v>1392.6</v>
      </c>
      <c r="P9143" s="33">
        <v>2448</v>
      </c>
    </row>
    <row r="9144" spans="1:16">
      <c r="A9144" s="27" t="s">
        <v>1298</v>
      </c>
      <c r="B9144" s="31">
        <v>202604</v>
      </c>
      <c r="C9144" s="27" t="s">
        <v>164</v>
      </c>
      <c r="D9144" s="27" t="s">
        <v>164</v>
      </c>
      <c r="E9144" s="27" t="s">
        <v>28</v>
      </c>
      <c r="F9144" s="27" t="s">
        <v>257</v>
      </c>
      <c r="G9144" s="33">
        <v>313291.7</v>
      </c>
      <c r="H9144" s="33">
        <v>0</v>
      </c>
      <c r="I9144" s="33">
        <v>7924</v>
      </c>
      <c r="J9144" s="33">
        <v>540</v>
      </c>
      <c r="K9144" s="33">
        <v>11100</v>
      </c>
      <c r="L9144" s="33">
        <v>1</v>
      </c>
      <c r="M9144" s="33">
        <v>0</v>
      </c>
      <c r="N9144" s="33">
        <v>403331.13</v>
      </c>
      <c r="O9144" s="33">
        <v>1874.9</v>
      </c>
      <c r="P9144" s="33">
        <v>3289</v>
      </c>
    </row>
    <row r="9145" spans="1:16">
      <c r="A9145" s="27" t="s">
        <v>1298</v>
      </c>
      <c r="B9145" s="31">
        <v>202605</v>
      </c>
      <c r="C9145" s="27" t="s">
        <v>164</v>
      </c>
      <c r="D9145" s="27" t="s">
        <v>164</v>
      </c>
      <c r="E9145" s="27" t="s">
        <v>28</v>
      </c>
      <c r="F9145" s="27" t="s">
        <v>257</v>
      </c>
      <c r="G9145" s="33">
        <v>334960.42</v>
      </c>
      <c r="H9145" s="33">
        <v>0</v>
      </c>
      <c r="I9145" s="33">
        <v>8597</v>
      </c>
      <c r="J9145" s="33">
        <v>652</v>
      </c>
      <c r="K9145" s="33">
        <v>11100</v>
      </c>
      <c r="L9145" s="33">
        <v>1</v>
      </c>
      <c r="M9145" s="33">
        <v>0</v>
      </c>
      <c r="N9145" s="33">
        <v>442012.85</v>
      </c>
      <c r="O9145" s="33">
        <v>1860.7</v>
      </c>
      <c r="P9145" s="33">
        <v>3537</v>
      </c>
    </row>
    <row r="9146" spans="1:16">
      <c r="A9146" s="27" t="s">
        <v>1298</v>
      </c>
      <c r="B9146" s="31">
        <v>202606</v>
      </c>
      <c r="C9146" s="27" t="s">
        <v>164</v>
      </c>
      <c r="D9146" s="27" t="s">
        <v>164</v>
      </c>
      <c r="E9146" s="27" t="s">
        <v>28</v>
      </c>
      <c r="F9146" s="27" t="s">
        <v>257</v>
      </c>
      <c r="G9146" s="33">
        <v>366001.39</v>
      </c>
      <c r="H9146" s="33">
        <v>0</v>
      </c>
      <c r="I9146" s="33">
        <v>8852</v>
      </c>
      <c r="J9146" s="33">
        <v>664</v>
      </c>
      <c r="K9146" s="33">
        <v>11100</v>
      </c>
      <c r="L9146" s="33">
        <v>1</v>
      </c>
      <c r="M9146" s="33">
        <v>0</v>
      </c>
      <c r="N9146" s="33">
        <v>432081.45</v>
      </c>
      <c r="O9146" s="33">
        <v>2172.2</v>
      </c>
      <c r="P9146" s="33">
        <v>3625</v>
      </c>
    </row>
    <row r="9147" spans="1:16">
      <c r="A9147" s="27" t="s">
        <v>1298</v>
      </c>
      <c r="B9147" s="31">
        <v>202607</v>
      </c>
      <c r="C9147" s="27" t="s">
        <v>164</v>
      </c>
      <c r="D9147" s="27" t="s">
        <v>164</v>
      </c>
      <c r="E9147" s="27" t="s">
        <v>28</v>
      </c>
      <c r="F9147" s="27" t="s">
        <v>257</v>
      </c>
      <c r="G9147" s="33">
        <v>330883.87</v>
      </c>
      <c r="H9147" s="33">
        <v>0</v>
      </c>
      <c r="I9147" s="33">
        <v>7977</v>
      </c>
      <c r="J9147" s="33">
        <v>626</v>
      </c>
      <c r="K9147" s="33">
        <v>11100</v>
      </c>
      <c r="L9147" s="33">
        <v>1</v>
      </c>
      <c r="M9147" s="33">
        <v>0</v>
      </c>
      <c r="N9147" s="33">
        <v>384399.53</v>
      </c>
      <c r="O9147" s="33">
        <v>1762</v>
      </c>
      <c r="P9147" s="33">
        <v>3344</v>
      </c>
    </row>
    <row r="9148" spans="1:16">
      <c r="A9148" s="27" t="s">
        <v>1300</v>
      </c>
      <c r="B9148" s="31">
        <v>202408</v>
      </c>
      <c r="C9148" s="27" t="s">
        <v>164</v>
      </c>
      <c r="D9148" s="27" t="s">
        <v>164</v>
      </c>
      <c r="E9148" s="27" t="s">
        <v>28</v>
      </c>
      <c r="F9148" s="27" t="s">
        <v>257</v>
      </c>
      <c r="G9148" s="33">
        <v>300215.4</v>
      </c>
      <c r="H9148" s="33">
        <v>300215.4</v>
      </c>
      <c r="I9148" s="33">
        <v>7569</v>
      </c>
      <c r="J9148" s="33">
        <v>555</v>
      </c>
      <c r="K9148" s="33">
        <v>11200</v>
      </c>
      <c r="L9148" s="33">
        <v>1</v>
      </c>
      <c r="M9148" s="33">
        <v>1</v>
      </c>
      <c r="N9148" s="33">
        <v>359660.21</v>
      </c>
      <c r="O9148" s="33">
        <v>1699.2</v>
      </c>
      <c r="P9148" s="33">
        <v>3007</v>
      </c>
    </row>
    <row r="9149" spans="1:16">
      <c r="A9149" s="27" t="s">
        <v>1300</v>
      </c>
      <c r="B9149" s="31">
        <v>202409</v>
      </c>
      <c r="C9149" s="27" t="s">
        <v>164</v>
      </c>
      <c r="D9149" s="27" t="s">
        <v>164</v>
      </c>
      <c r="E9149" s="27" t="s">
        <v>28</v>
      </c>
      <c r="F9149" s="27" t="s">
        <v>257</v>
      </c>
      <c r="G9149" s="33">
        <v>273537.1</v>
      </c>
      <c r="H9149" s="33">
        <v>273537.1</v>
      </c>
      <c r="I9149" s="33">
        <v>7440</v>
      </c>
      <c r="J9149" s="33">
        <v>610</v>
      </c>
      <c r="K9149" s="33">
        <v>11200</v>
      </c>
      <c r="L9149" s="33">
        <v>1</v>
      </c>
      <c r="M9149" s="33">
        <v>1</v>
      </c>
      <c r="N9149" s="33">
        <v>346026.27</v>
      </c>
      <c r="O9149" s="33">
        <v>1470.2</v>
      </c>
      <c r="P9149" s="33">
        <v>2955</v>
      </c>
    </row>
    <row r="9150" spans="1:16">
      <c r="A9150" s="27" t="s">
        <v>1300</v>
      </c>
      <c r="B9150" s="31">
        <v>202410</v>
      </c>
      <c r="C9150" s="27" t="s">
        <v>164</v>
      </c>
      <c r="D9150" s="27" t="s">
        <v>164</v>
      </c>
      <c r="E9150" s="27" t="s">
        <v>28</v>
      </c>
      <c r="F9150" s="27" t="s">
        <v>257</v>
      </c>
      <c r="G9150" s="33">
        <v>298391.93</v>
      </c>
      <c r="H9150" s="33">
        <v>298391.93</v>
      </c>
      <c r="I9150" s="33">
        <v>7617</v>
      </c>
      <c r="J9150" s="33">
        <v>626</v>
      </c>
      <c r="K9150" s="33">
        <v>11200</v>
      </c>
      <c r="L9150" s="33">
        <v>1</v>
      </c>
      <c r="M9150" s="33">
        <v>1</v>
      </c>
      <c r="N9150" s="33">
        <v>380306.14</v>
      </c>
      <c r="O9150" s="33">
        <v>1739.8</v>
      </c>
      <c r="P9150" s="33">
        <v>3185</v>
      </c>
    </row>
    <row r="9151" spans="1:16">
      <c r="A9151" s="27" t="s">
        <v>1300</v>
      </c>
      <c r="B9151" s="31">
        <v>202411</v>
      </c>
      <c r="C9151" s="27" t="s">
        <v>164</v>
      </c>
      <c r="D9151" s="27" t="s">
        <v>164</v>
      </c>
      <c r="E9151" s="27" t="s">
        <v>28</v>
      </c>
      <c r="F9151" s="27" t="s">
        <v>257</v>
      </c>
      <c r="G9151" s="33">
        <v>388783.33</v>
      </c>
      <c r="H9151" s="33">
        <v>388783.33</v>
      </c>
      <c r="I9151" s="33">
        <v>10233</v>
      </c>
      <c r="J9151" s="33">
        <v>894</v>
      </c>
      <c r="K9151" s="33">
        <v>11200</v>
      </c>
      <c r="L9151" s="33">
        <v>1</v>
      </c>
      <c r="M9151" s="33">
        <v>1</v>
      </c>
      <c r="N9151" s="33">
        <v>459232.58</v>
      </c>
      <c r="O9151" s="33">
        <v>2315.9</v>
      </c>
      <c r="P9151" s="33">
        <v>3987</v>
      </c>
    </row>
    <row r="9152" spans="1:16">
      <c r="A9152" s="27" t="s">
        <v>1300</v>
      </c>
      <c r="B9152" s="31">
        <v>202412</v>
      </c>
      <c r="C9152" s="27" t="s">
        <v>164</v>
      </c>
      <c r="D9152" s="27" t="s">
        <v>164</v>
      </c>
      <c r="E9152" s="27" t="s">
        <v>28</v>
      </c>
      <c r="F9152" s="27" t="s">
        <v>257</v>
      </c>
      <c r="G9152" s="33">
        <v>423147.95</v>
      </c>
      <c r="H9152" s="33">
        <v>423147.95</v>
      </c>
      <c r="I9152" s="33">
        <v>9866</v>
      </c>
      <c r="J9152" s="33">
        <v>731</v>
      </c>
      <c r="K9152" s="33">
        <v>11200</v>
      </c>
      <c r="L9152" s="33">
        <v>1</v>
      </c>
      <c r="M9152" s="33">
        <v>1</v>
      </c>
      <c r="N9152" s="33">
        <v>527490.02</v>
      </c>
      <c r="O9152" s="33">
        <v>2416.6</v>
      </c>
      <c r="P9152" s="33">
        <v>4249</v>
      </c>
    </row>
    <row r="9153" spans="1:16">
      <c r="A9153" s="27" t="s">
        <v>1300</v>
      </c>
      <c r="B9153" s="31">
        <v>202501</v>
      </c>
      <c r="C9153" s="27" t="s">
        <v>164</v>
      </c>
      <c r="D9153" s="27" t="s">
        <v>164</v>
      </c>
      <c r="E9153" s="27" t="s">
        <v>28</v>
      </c>
      <c r="F9153" s="27" t="s">
        <v>257</v>
      </c>
      <c r="G9153" s="33">
        <v>246296.69</v>
      </c>
      <c r="H9153" s="33">
        <v>246296.69</v>
      </c>
      <c r="I9153" s="33">
        <v>6364</v>
      </c>
      <c r="J9153" s="33">
        <v>545</v>
      </c>
      <c r="K9153" s="33">
        <v>11200</v>
      </c>
      <c r="L9153" s="33">
        <v>1</v>
      </c>
      <c r="M9153" s="33">
        <v>1</v>
      </c>
      <c r="N9153" s="33">
        <v>268270.73</v>
      </c>
      <c r="O9153" s="33">
        <v>1336.7</v>
      </c>
      <c r="P9153" s="33">
        <v>2628</v>
      </c>
    </row>
    <row r="9154" spans="1:16">
      <c r="A9154" s="27" t="s">
        <v>1300</v>
      </c>
      <c r="B9154" s="31">
        <v>202502</v>
      </c>
      <c r="C9154" s="27" t="s">
        <v>164</v>
      </c>
      <c r="D9154" s="27" t="s">
        <v>164</v>
      </c>
      <c r="E9154" s="27" t="s">
        <v>28</v>
      </c>
      <c r="F9154" s="27" t="s">
        <v>257</v>
      </c>
      <c r="G9154" s="33">
        <v>242087.68</v>
      </c>
      <c r="H9154" s="33">
        <v>242087.68</v>
      </c>
      <c r="I9154" s="33">
        <v>6471</v>
      </c>
      <c r="J9154" s="33">
        <v>414</v>
      </c>
      <c r="K9154" s="33">
        <v>11200</v>
      </c>
      <c r="L9154" s="33">
        <v>1</v>
      </c>
      <c r="M9154" s="33">
        <v>1</v>
      </c>
      <c r="N9154" s="33">
        <v>276558.76</v>
      </c>
      <c r="O9154" s="33">
        <v>1662</v>
      </c>
      <c r="P9154" s="33">
        <v>2572</v>
      </c>
    </row>
    <row r="9155" spans="1:16">
      <c r="A9155" s="27" t="s">
        <v>1300</v>
      </c>
      <c r="B9155" s="31">
        <v>202503</v>
      </c>
      <c r="C9155" s="27" t="s">
        <v>164</v>
      </c>
      <c r="D9155" s="27" t="s">
        <v>164</v>
      </c>
      <c r="E9155" s="27" t="s">
        <v>28</v>
      </c>
      <c r="F9155" s="27" t="s">
        <v>257</v>
      </c>
      <c r="G9155" s="33">
        <v>286104.41</v>
      </c>
      <c r="H9155" s="33">
        <v>286104.41</v>
      </c>
      <c r="I9155" s="33">
        <v>7423</v>
      </c>
      <c r="J9155" s="33">
        <v>554</v>
      </c>
      <c r="K9155" s="33">
        <v>11200</v>
      </c>
      <c r="L9155" s="33">
        <v>1</v>
      </c>
      <c r="M9155" s="33">
        <v>1</v>
      </c>
      <c r="N9155" s="33">
        <v>344872.38</v>
      </c>
      <c r="O9155" s="33">
        <v>1721.3</v>
      </c>
      <c r="P9155" s="33">
        <v>3022</v>
      </c>
    </row>
    <row r="9156" spans="1:16">
      <c r="A9156" s="27" t="s">
        <v>1300</v>
      </c>
      <c r="B9156" s="31">
        <v>202504</v>
      </c>
      <c r="C9156" s="27" t="s">
        <v>164</v>
      </c>
      <c r="D9156" s="27" t="s">
        <v>164</v>
      </c>
      <c r="E9156" s="27" t="s">
        <v>28</v>
      </c>
      <c r="F9156" s="27" t="s">
        <v>257</v>
      </c>
      <c r="G9156" s="33">
        <v>317244.16</v>
      </c>
      <c r="H9156" s="33">
        <v>317244.16</v>
      </c>
      <c r="I9156" s="33">
        <v>8245</v>
      </c>
      <c r="J9156" s="33">
        <v>609</v>
      </c>
      <c r="K9156" s="33">
        <v>11200</v>
      </c>
      <c r="L9156" s="33">
        <v>1</v>
      </c>
      <c r="M9156" s="33">
        <v>1</v>
      </c>
      <c r="N9156" s="33">
        <v>406077.8</v>
      </c>
      <c r="O9156" s="33">
        <v>2059.4</v>
      </c>
      <c r="P9156" s="33">
        <v>3375</v>
      </c>
    </row>
    <row r="9157" spans="1:16">
      <c r="A9157" s="27" t="s">
        <v>1300</v>
      </c>
      <c r="B9157" s="31">
        <v>202505</v>
      </c>
      <c r="C9157" s="27" t="s">
        <v>164</v>
      </c>
      <c r="D9157" s="27" t="s">
        <v>164</v>
      </c>
      <c r="E9157" s="27" t="s">
        <v>28</v>
      </c>
      <c r="F9157" s="27" t="s">
        <v>257</v>
      </c>
      <c r="G9157" s="33">
        <v>365144.26</v>
      </c>
      <c r="H9157" s="33">
        <v>365144.26</v>
      </c>
      <c r="I9157" s="33">
        <v>9895</v>
      </c>
      <c r="J9157" s="33">
        <v>810</v>
      </c>
      <c r="K9157" s="33">
        <v>11200</v>
      </c>
      <c r="L9157" s="33">
        <v>1</v>
      </c>
      <c r="M9157" s="33">
        <v>1</v>
      </c>
      <c r="N9157" s="33">
        <v>445022.93</v>
      </c>
      <c r="O9157" s="33">
        <v>2159.5</v>
      </c>
      <c r="P9157" s="33">
        <v>4106</v>
      </c>
    </row>
    <row r="9158" spans="1:16">
      <c r="A9158" s="27" t="s">
        <v>1300</v>
      </c>
      <c r="B9158" s="31">
        <v>202506</v>
      </c>
      <c r="C9158" s="27" t="s">
        <v>164</v>
      </c>
      <c r="D9158" s="27" t="s">
        <v>164</v>
      </c>
      <c r="E9158" s="27" t="s">
        <v>28</v>
      </c>
      <c r="F9158" s="27" t="s">
        <v>257</v>
      </c>
      <c r="G9158" s="33">
        <v>384580.72</v>
      </c>
      <c r="H9158" s="33">
        <v>384580.72</v>
      </c>
      <c r="I9158" s="33">
        <v>9285</v>
      </c>
      <c r="J9158" s="33">
        <v>631</v>
      </c>
      <c r="K9158" s="33">
        <v>11200</v>
      </c>
      <c r="L9158" s="33">
        <v>1</v>
      </c>
      <c r="M9158" s="33">
        <v>1</v>
      </c>
      <c r="N9158" s="33">
        <v>435023.9</v>
      </c>
      <c r="O9158" s="33">
        <v>2130.9</v>
      </c>
      <c r="P9158" s="33">
        <v>3829</v>
      </c>
    </row>
    <row r="9159" spans="1:16">
      <c r="A9159" s="27" t="s">
        <v>1300</v>
      </c>
      <c r="B9159" s="31">
        <v>202507</v>
      </c>
      <c r="C9159" s="27" t="s">
        <v>164</v>
      </c>
      <c r="D9159" s="27" t="s">
        <v>164</v>
      </c>
      <c r="E9159" s="27" t="s">
        <v>28</v>
      </c>
      <c r="F9159" s="27" t="s">
        <v>257</v>
      </c>
      <c r="G9159" s="33">
        <v>340916.06</v>
      </c>
      <c r="H9159" s="33">
        <v>340916.06</v>
      </c>
      <c r="I9159" s="33">
        <v>9160</v>
      </c>
      <c r="J9159" s="33">
        <v>656</v>
      </c>
      <c r="K9159" s="33">
        <v>11200</v>
      </c>
      <c r="L9159" s="33">
        <v>1</v>
      </c>
      <c r="M9159" s="33">
        <v>1</v>
      </c>
      <c r="N9159" s="33">
        <v>387017.27</v>
      </c>
      <c r="O9159" s="33">
        <v>1847.4</v>
      </c>
      <c r="P9159" s="33">
        <v>3763</v>
      </c>
    </row>
    <row r="9160" spans="1:16">
      <c r="A9160" s="27" t="s">
        <v>1300</v>
      </c>
      <c r="B9160" s="31">
        <v>202508</v>
      </c>
      <c r="C9160" s="27" t="s">
        <v>164</v>
      </c>
      <c r="D9160" s="27" t="s">
        <v>164</v>
      </c>
      <c r="E9160" s="27" t="s">
        <v>28</v>
      </c>
      <c r="F9160" s="27" t="s">
        <v>257</v>
      </c>
      <c r="G9160" s="33">
        <v>311262.2</v>
      </c>
      <c r="H9160" s="33">
        <v>311262.2</v>
      </c>
      <c r="I9160" s="33">
        <v>7944</v>
      </c>
      <c r="J9160" s="33">
        <v>596</v>
      </c>
      <c r="K9160" s="33">
        <v>11200</v>
      </c>
      <c r="L9160" s="33">
        <v>1</v>
      </c>
      <c r="M9160" s="33">
        <v>1</v>
      </c>
      <c r="N9160" s="33">
        <v>372967.64</v>
      </c>
      <c r="O9160" s="33">
        <v>1999.6</v>
      </c>
      <c r="P9160" s="33">
        <v>3273</v>
      </c>
    </row>
    <row r="9161" spans="1:16">
      <c r="A9161" s="27" t="s">
        <v>1300</v>
      </c>
      <c r="B9161" s="31">
        <v>202509</v>
      </c>
      <c r="C9161" s="27" t="s">
        <v>164</v>
      </c>
      <c r="D9161" s="27" t="s">
        <v>164</v>
      </c>
      <c r="E9161" s="27" t="s">
        <v>28</v>
      </c>
      <c r="F9161" s="27" t="s">
        <v>257</v>
      </c>
      <c r="G9161" s="33">
        <v>286180.97</v>
      </c>
      <c r="H9161" s="33">
        <v>286180.97</v>
      </c>
      <c r="I9161" s="33">
        <v>7231</v>
      </c>
      <c r="J9161" s="33">
        <v>625</v>
      </c>
      <c r="K9161" s="33">
        <v>11200</v>
      </c>
      <c r="L9161" s="33">
        <v>1</v>
      </c>
      <c r="M9161" s="33">
        <v>1</v>
      </c>
      <c r="N9161" s="33">
        <v>358829.24</v>
      </c>
      <c r="O9161" s="33">
        <v>1655.8</v>
      </c>
      <c r="P9161" s="33">
        <v>2922</v>
      </c>
    </row>
    <row r="9162" spans="1:16">
      <c r="A9162" s="27" t="s">
        <v>1300</v>
      </c>
      <c r="B9162" s="31">
        <v>202510</v>
      </c>
      <c r="C9162" s="27" t="s">
        <v>164</v>
      </c>
      <c r="D9162" s="27" t="s">
        <v>164</v>
      </c>
      <c r="E9162" s="27" t="s">
        <v>28</v>
      </c>
      <c r="F9162" s="27" t="s">
        <v>257</v>
      </c>
      <c r="G9162" s="33">
        <v>340003.78</v>
      </c>
      <c r="H9162" s="33">
        <v>340003.78</v>
      </c>
      <c r="I9162" s="33">
        <v>8071</v>
      </c>
      <c r="J9162" s="33">
        <v>579</v>
      </c>
      <c r="K9162" s="33">
        <v>11200</v>
      </c>
      <c r="L9162" s="33">
        <v>1</v>
      </c>
      <c r="M9162" s="33">
        <v>1</v>
      </c>
      <c r="N9162" s="33">
        <v>394377.47</v>
      </c>
      <c r="O9162" s="33">
        <v>1852</v>
      </c>
      <c r="P9162" s="33">
        <v>3440</v>
      </c>
    </row>
    <row r="9163" spans="1:16">
      <c r="A9163" s="27" t="s">
        <v>1300</v>
      </c>
      <c r="B9163" s="31">
        <v>202511</v>
      </c>
      <c r="C9163" s="27" t="s">
        <v>164</v>
      </c>
      <c r="D9163" s="27" t="s">
        <v>164</v>
      </c>
      <c r="E9163" s="27" t="s">
        <v>28</v>
      </c>
      <c r="F9163" s="27" t="s">
        <v>257</v>
      </c>
      <c r="G9163" s="33">
        <v>385093.59</v>
      </c>
      <c r="H9163" s="33">
        <v>385093.59</v>
      </c>
      <c r="I9163" s="33">
        <v>9807</v>
      </c>
      <c r="J9163" s="33">
        <v>751</v>
      </c>
      <c r="K9163" s="33">
        <v>11200</v>
      </c>
      <c r="L9163" s="33">
        <v>1</v>
      </c>
      <c r="M9163" s="33">
        <v>1</v>
      </c>
      <c r="N9163" s="33">
        <v>476224.19</v>
      </c>
      <c r="O9163" s="33">
        <v>2261.6</v>
      </c>
      <c r="P9163" s="33">
        <v>4009</v>
      </c>
    </row>
    <row r="9164" spans="1:16">
      <c r="A9164" s="27" t="s">
        <v>1300</v>
      </c>
      <c r="B9164" s="31">
        <v>202512</v>
      </c>
      <c r="C9164" s="27" t="s">
        <v>164</v>
      </c>
      <c r="D9164" s="27" t="s">
        <v>164</v>
      </c>
      <c r="E9164" s="27" t="s">
        <v>28</v>
      </c>
      <c r="F9164" s="27" t="s">
        <v>257</v>
      </c>
      <c r="G9164" s="33">
        <v>476429.2</v>
      </c>
      <c r="H9164" s="33">
        <v>476429.2</v>
      </c>
      <c r="I9164" s="33">
        <v>12129</v>
      </c>
      <c r="J9164" s="33">
        <v>933</v>
      </c>
      <c r="K9164" s="33">
        <v>11200</v>
      </c>
      <c r="L9164" s="33">
        <v>1</v>
      </c>
      <c r="M9164" s="33">
        <v>1</v>
      </c>
      <c r="N9164" s="33">
        <v>547007.15</v>
      </c>
      <c r="O9164" s="33">
        <v>2670.5</v>
      </c>
      <c r="P9164" s="33">
        <v>4991</v>
      </c>
    </row>
    <row r="9165" spans="1:16">
      <c r="A9165" s="27" t="s">
        <v>1300</v>
      </c>
      <c r="B9165" s="31">
        <v>202601</v>
      </c>
      <c r="C9165" s="27" t="s">
        <v>164</v>
      </c>
      <c r="D9165" s="27" t="s">
        <v>164</v>
      </c>
      <c r="E9165" s="27" t="s">
        <v>28</v>
      </c>
      <c r="F9165" s="27" t="s">
        <v>257</v>
      </c>
      <c r="G9165" s="33">
        <v>240833.15</v>
      </c>
      <c r="H9165" s="33">
        <v>240833.15</v>
      </c>
      <c r="I9165" s="33">
        <v>6318</v>
      </c>
      <c r="J9165" s="33">
        <v>410</v>
      </c>
      <c r="K9165" s="33">
        <v>11200</v>
      </c>
      <c r="L9165" s="33">
        <v>1</v>
      </c>
      <c r="M9165" s="33">
        <v>1</v>
      </c>
      <c r="N9165" s="33">
        <v>278196.75</v>
      </c>
      <c r="O9165" s="33">
        <v>1271.8</v>
      </c>
      <c r="P9165" s="33">
        <v>2596</v>
      </c>
    </row>
    <row r="9166" spans="1:16">
      <c r="A9166" s="27" t="s">
        <v>1300</v>
      </c>
      <c r="B9166" s="31">
        <v>202602</v>
      </c>
      <c r="C9166" s="27" t="s">
        <v>164</v>
      </c>
      <c r="D9166" s="27" t="s">
        <v>164</v>
      </c>
      <c r="E9166" s="27" t="s">
        <v>28</v>
      </c>
      <c r="F9166" s="27" t="s">
        <v>257</v>
      </c>
      <c r="G9166" s="33">
        <v>224390.89</v>
      </c>
      <c r="H9166" s="33">
        <v>224390.89</v>
      </c>
      <c r="I9166" s="33">
        <v>6042</v>
      </c>
      <c r="J9166" s="33">
        <v>511</v>
      </c>
      <c r="K9166" s="33">
        <v>11200</v>
      </c>
      <c r="L9166" s="33">
        <v>1</v>
      </c>
      <c r="M9166" s="33">
        <v>1</v>
      </c>
      <c r="N9166" s="33">
        <v>286791.43</v>
      </c>
      <c r="O9166" s="33">
        <v>1147.5</v>
      </c>
      <c r="P9166" s="33">
        <v>2337</v>
      </c>
    </row>
    <row r="9167" spans="1:16">
      <c r="A9167" s="27" t="s">
        <v>1300</v>
      </c>
      <c r="B9167" s="31">
        <v>202603</v>
      </c>
      <c r="C9167" s="27" t="s">
        <v>164</v>
      </c>
      <c r="D9167" s="27" t="s">
        <v>164</v>
      </c>
      <c r="E9167" s="27" t="s">
        <v>28</v>
      </c>
      <c r="F9167" s="27" t="s">
        <v>257</v>
      </c>
      <c r="G9167" s="33">
        <v>289264</v>
      </c>
      <c r="H9167" s="33">
        <v>289264</v>
      </c>
      <c r="I9167" s="33">
        <v>7494</v>
      </c>
      <c r="J9167" s="33">
        <v>573</v>
      </c>
      <c r="K9167" s="33">
        <v>11200</v>
      </c>
      <c r="L9167" s="33">
        <v>1</v>
      </c>
      <c r="M9167" s="33">
        <v>1</v>
      </c>
      <c r="N9167" s="33">
        <v>357632.66</v>
      </c>
      <c r="O9167" s="33">
        <v>1691</v>
      </c>
      <c r="P9167" s="33">
        <v>3101</v>
      </c>
    </row>
    <row r="9168" spans="1:16">
      <c r="A9168" s="27" t="s">
        <v>1300</v>
      </c>
      <c r="B9168" s="31">
        <v>202604</v>
      </c>
      <c r="C9168" s="27" t="s">
        <v>164</v>
      </c>
      <c r="D9168" s="27" t="s">
        <v>164</v>
      </c>
      <c r="E9168" s="27" t="s">
        <v>28</v>
      </c>
      <c r="F9168" s="27" t="s">
        <v>257</v>
      </c>
      <c r="G9168" s="33">
        <v>332094.47</v>
      </c>
      <c r="H9168" s="33">
        <v>332094.47</v>
      </c>
      <c r="I9168" s="33">
        <v>9141</v>
      </c>
      <c r="J9168" s="33">
        <v>694</v>
      </c>
      <c r="K9168" s="33">
        <v>11200</v>
      </c>
      <c r="L9168" s="33">
        <v>1</v>
      </c>
      <c r="M9168" s="33">
        <v>1</v>
      </c>
      <c r="N9168" s="33">
        <v>421102.68</v>
      </c>
      <c r="O9168" s="33">
        <v>1809</v>
      </c>
      <c r="P9168" s="33">
        <v>3616</v>
      </c>
    </row>
    <row r="9169" spans="1:16">
      <c r="A9169" s="27" t="s">
        <v>1300</v>
      </c>
      <c r="B9169" s="31">
        <v>202605</v>
      </c>
      <c r="C9169" s="27" t="s">
        <v>164</v>
      </c>
      <c r="D9169" s="27" t="s">
        <v>164</v>
      </c>
      <c r="E9169" s="27" t="s">
        <v>28</v>
      </c>
      <c r="F9169" s="27" t="s">
        <v>257</v>
      </c>
      <c r="G9169" s="33">
        <v>405764.48</v>
      </c>
      <c r="H9169" s="33">
        <v>405764.48</v>
      </c>
      <c r="I9169" s="33">
        <v>10081</v>
      </c>
      <c r="J9169" s="33">
        <v>703</v>
      </c>
      <c r="K9169" s="33">
        <v>11200</v>
      </c>
      <c r="L9169" s="33">
        <v>1</v>
      </c>
      <c r="M9169" s="33">
        <v>1</v>
      </c>
      <c r="N9169" s="33">
        <v>461488.78</v>
      </c>
      <c r="O9169" s="33">
        <v>2392.9</v>
      </c>
      <c r="P9169" s="33">
        <v>4076</v>
      </c>
    </row>
    <row r="9170" spans="1:16">
      <c r="A9170" s="27" t="s">
        <v>1300</v>
      </c>
      <c r="B9170" s="31">
        <v>202606</v>
      </c>
      <c r="C9170" s="27" t="s">
        <v>164</v>
      </c>
      <c r="D9170" s="27" t="s">
        <v>164</v>
      </c>
      <c r="E9170" s="27" t="s">
        <v>28</v>
      </c>
      <c r="F9170" s="27" t="s">
        <v>257</v>
      </c>
      <c r="G9170" s="33">
        <v>352498.27</v>
      </c>
      <c r="H9170" s="33">
        <v>352498.27</v>
      </c>
      <c r="I9170" s="33">
        <v>8966</v>
      </c>
      <c r="J9170" s="33">
        <v>749</v>
      </c>
      <c r="K9170" s="33">
        <v>11200</v>
      </c>
      <c r="L9170" s="33">
        <v>1</v>
      </c>
      <c r="M9170" s="33">
        <v>1</v>
      </c>
      <c r="N9170" s="33">
        <v>451119.79</v>
      </c>
      <c r="O9170" s="33">
        <v>1822.6</v>
      </c>
      <c r="P9170" s="33">
        <v>3660</v>
      </c>
    </row>
    <row r="9171" spans="1:16">
      <c r="A9171" s="27" t="s">
        <v>1300</v>
      </c>
      <c r="B9171" s="31">
        <v>202607</v>
      </c>
      <c r="C9171" s="27" t="s">
        <v>164</v>
      </c>
      <c r="D9171" s="27" t="s">
        <v>164</v>
      </c>
      <c r="E9171" s="27" t="s">
        <v>28</v>
      </c>
      <c r="F9171" s="27" t="s">
        <v>257</v>
      </c>
      <c r="G9171" s="33">
        <v>306086.08</v>
      </c>
      <c r="H9171" s="33">
        <v>306086.08</v>
      </c>
      <c r="I9171" s="33">
        <v>8156</v>
      </c>
      <c r="J9171" s="33">
        <v>647</v>
      </c>
      <c r="K9171" s="33">
        <v>11200</v>
      </c>
      <c r="L9171" s="33">
        <v>1</v>
      </c>
      <c r="M9171" s="33">
        <v>1</v>
      </c>
      <c r="N9171" s="33">
        <v>401336.91</v>
      </c>
      <c r="O9171" s="33">
        <v>1635</v>
      </c>
      <c r="P9171" s="33">
        <v>3271</v>
      </c>
    </row>
    <row r="9172" spans="1:16">
      <c r="A9172" s="27" t="s">
        <v>1303</v>
      </c>
      <c r="B9172" s="31">
        <v>202408</v>
      </c>
      <c r="C9172" s="27" t="s">
        <v>164</v>
      </c>
      <c r="D9172" s="27" t="s">
        <v>164</v>
      </c>
      <c r="E9172" s="27" t="s">
        <v>28</v>
      </c>
      <c r="F9172" s="27" t="s">
        <v>257</v>
      </c>
      <c r="G9172" s="33">
        <v>225647.66</v>
      </c>
      <c r="H9172" s="33">
        <v>0</v>
      </c>
      <c r="I9172" s="33">
        <v>5829</v>
      </c>
      <c r="J9172" s="33">
        <v>430</v>
      </c>
      <c r="K9172" s="33">
        <v>9400</v>
      </c>
      <c r="L9172" s="33">
        <v>1</v>
      </c>
      <c r="M9172" s="33">
        <v>0</v>
      </c>
      <c r="N9172" s="33">
        <v>291112.85</v>
      </c>
      <c r="O9172" s="33">
        <v>1175.2</v>
      </c>
      <c r="P9172" s="33">
        <v>2410</v>
      </c>
    </row>
    <row r="9173" spans="1:16">
      <c r="A9173" s="27" t="s">
        <v>1303</v>
      </c>
      <c r="B9173" s="31">
        <v>202409</v>
      </c>
      <c r="C9173" s="27" t="s">
        <v>164</v>
      </c>
      <c r="D9173" s="27" t="s">
        <v>164</v>
      </c>
      <c r="E9173" s="27" t="s">
        <v>28</v>
      </c>
      <c r="F9173" s="27" t="s">
        <v>257</v>
      </c>
      <c r="G9173" s="33">
        <v>207858.58</v>
      </c>
      <c r="H9173" s="33">
        <v>0</v>
      </c>
      <c r="I9173" s="33">
        <v>5572</v>
      </c>
      <c r="J9173" s="33">
        <v>413</v>
      </c>
      <c r="K9173" s="33">
        <v>9400</v>
      </c>
      <c r="L9173" s="33">
        <v>1</v>
      </c>
      <c r="M9173" s="33">
        <v>0</v>
      </c>
      <c r="N9173" s="33">
        <v>280077.39</v>
      </c>
      <c r="O9173" s="33">
        <v>1284.8</v>
      </c>
      <c r="P9173" s="33">
        <v>2226</v>
      </c>
    </row>
    <row r="9174" spans="1:16">
      <c r="A9174" s="27" t="s">
        <v>1303</v>
      </c>
      <c r="B9174" s="31">
        <v>202410</v>
      </c>
      <c r="C9174" s="27" t="s">
        <v>164</v>
      </c>
      <c r="D9174" s="27" t="s">
        <v>164</v>
      </c>
      <c r="E9174" s="27" t="s">
        <v>28</v>
      </c>
      <c r="F9174" s="27" t="s">
        <v>257</v>
      </c>
      <c r="G9174" s="33">
        <v>256879.47</v>
      </c>
      <c r="H9174" s="33">
        <v>0</v>
      </c>
      <c r="I9174" s="33">
        <v>6302</v>
      </c>
      <c r="J9174" s="33">
        <v>502</v>
      </c>
      <c r="K9174" s="33">
        <v>9400</v>
      </c>
      <c r="L9174" s="33">
        <v>1</v>
      </c>
      <c r="M9174" s="33">
        <v>0</v>
      </c>
      <c r="N9174" s="33">
        <v>307823.89</v>
      </c>
      <c r="O9174" s="33">
        <v>1331.1</v>
      </c>
      <c r="P9174" s="33">
        <v>2538</v>
      </c>
    </row>
    <row r="9175" spans="1:16">
      <c r="A9175" s="27" t="s">
        <v>1303</v>
      </c>
      <c r="B9175" s="31">
        <v>202411</v>
      </c>
      <c r="C9175" s="27" t="s">
        <v>164</v>
      </c>
      <c r="D9175" s="27" t="s">
        <v>164</v>
      </c>
      <c r="E9175" s="27" t="s">
        <v>28</v>
      </c>
      <c r="F9175" s="27" t="s">
        <v>257</v>
      </c>
      <c r="G9175" s="33">
        <v>333528.44</v>
      </c>
      <c r="H9175" s="33">
        <v>0</v>
      </c>
      <c r="I9175" s="33">
        <v>9081</v>
      </c>
      <c r="J9175" s="33">
        <v>629</v>
      </c>
      <c r="K9175" s="33">
        <v>9400</v>
      </c>
      <c r="L9175" s="33">
        <v>1</v>
      </c>
      <c r="M9175" s="33">
        <v>0</v>
      </c>
      <c r="N9175" s="33">
        <v>371707.8</v>
      </c>
      <c r="O9175" s="33">
        <v>1888</v>
      </c>
      <c r="P9175" s="33">
        <v>3704</v>
      </c>
    </row>
    <row r="9176" spans="1:16">
      <c r="A9176" s="27" t="s">
        <v>1303</v>
      </c>
      <c r="B9176" s="31">
        <v>202412</v>
      </c>
      <c r="C9176" s="27" t="s">
        <v>164</v>
      </c>
      <c r="D9176" s="27" t="s">
        <v>164</v>
      </c>
      <c r="E9176" s="27" t="s">
        <v>28</v>
      </c>
      <c r="F9176" s="27" t="s">
        <v>257</v>
      </c>
      <c r="G9176" s="33">
        <v>334242</v>
      </c>
      <c r="H9176" s="33">
        <v>0</v>
      </c>
      <c r="I9176" s="33">
        <v>8797</v>
      </c>
      <c r="J9176" s="33">
        <v>592</v>
      </c>
      <c r="K9176" s="33">
        <v>9400</v>
      </c>
      <c r="L9176" s="33">
        <v>1</v>
      </c>
      <c r="M9176" s="33">
        <v>0</v>
      </c>
      <c r="N9176" s="33">
        <v>426956.11</v>
      </c>
      <c r="O9176" s="33">
        <v>1824.5</v>
      </c>
      <c r="P9176" s="33">
        <v>3700</v>
      </c>
    </row>
    <row r="9177" spans="1:16">
      <c r="A9177" s="27" t="s">
        <v>1303</v>
      </c>
      <c r="B9177" s="31">
        <v>202501</v>
      </c>
      <c r="C9177" s="27" t="s">
        <v>164</v>
      </c>
      <c r="D9177" s="27" t="s">
        <v>164</v>
      </c>
      <c r="E9177" s="27" t="s">
        <v>28</v>
      </c>
      <c r="F9177" s="27" t="s">
        <v>257</v>
      </c>
      <c r="G9177" s="33">
        <v>165632.27</v>
      </c>
      <c r="H9177" s="33">
        <v>0</v>
      </c>
      <c r="I9177" s="33">
        <v>4368</v>
      </c>
      <c r="J9177" s="33">
        <v>321</v>
      </c>
      <c r="K9177" s="33">
        <v>9400</v>
      </c>
      <c r="L9177" s="33">
        <v>1</v>
      </c>
      <c r="M9177" s="33">
        <v>0</v>
      </c>
      <c r="N9177" s="33">
        <v>217141.22</v>
      </c>
      <c r="O9177" s="33">
        <v>863</v>
      </c>
      <c r="P9177" s="33">
        <v>1776</v>
      </c>
    </row>
    <row r="9178" spans="1:16">
      <c r="A9178" s="27" t="s">
        <v>1303</v>
      </c>
      <c r="B9178" s="31">
        <v>202502</v>
      </c>
      <c r="C9178" s="27" t="s">
        <v>164</v>
      </c>
      <c r="D9178" s="27" t="s">
        <v>164</v>
      </c>
      <c r="E9178" s="27" t="s">
        <v>28</v>
      </c>
      <c r="F9178" s="27" t="s">
        <v>257</v>
      </c>
      <c r="G9178" s="33">
        <v>187802.57</v>
      </c>
      <c r="H9178" s="33">
        <v>187802.57</v>
      </c>
      <c r="I9178" s="33">
        <v>4524</v>
      </c>
      <c r="J9178" s="33">
        <v>355</v>
      </c>
      <c r="K9178" s="33">
        <v>9400</v>
      </c>
      <c r="L9178" s="33">
        <v>1</v>
      </c>
      <c r="M9178" s="33">
        <v>1</v>
      </c>
      <c r="N9178" s="33">
        <v>223849.64</v>
      </c>
      <c r="O9178" s="33">
        <v>1040.7</v>
      </c>
      <c r="P9178" s="33">
        <v>1866</v>
      </c>
    </row>
    <row r="9179" spans="1:16">
      <c r="A9179" s="27" t="s">
        <v>1303</v>
      </c>
      <c r="B9179" s="31">
        <v>202503</v>
      </c>
      <c r="C9179" s="27" t="s">
        <v>164</v>
      </c>
      <c r="D9179" s="27" t="s">
        <v>164</v>
      </c>
      <c r="E9179" s="27" t="s">
        <v>28</v>
      </c>
      <c r="F9179" s="27" t="s">
        <v>257</v>
      </c>
      <c r="G9179" s="33">
        <v>204105.02</v>
      </c>
      <c r="H9179" s="33">
        <v>204105.02</v>
      </c>
      <c r="I9179" s="33">
        <v>5651</v>
      </c>
      <c r="J9179" s="33">
        <v>404</v>
      </c>
      <c r="K9179" s="33">
        <v>9400</v>
      </c>
      <c r="L9179" s="33">
        <v>1</v>
      </c>
      <c r="M9179" s="33">
        <v>1</v>
      </c>
      <c r="N9179" s="33">
        <v>279143.42</v>
      </c>
      <c r="O9179" s="33">
        <v>1266.3</v>
      </c>
      <c r="P9179" s="33">
        <v>2324</v>
      </c>
    </row>
    <row r="9180" spans="1:16">
      <c r="A9180" s="27" t="s">
        <v>1303</v>
      </c>
      <c r="B9180" s="31">
        <v>202504</v>
      </c>
      <c r="C9180" s="27" t="s">
        <v>164</v>
      </c>
      <c r="D9180" s="27" t="s">
        <v>164</v>
      </c>
      <c r="E9180" s="27" t="s">
        <v>28</v>
      </c>
      <c r="F9180" s="27" t="s">
        <v>257</v>
      </c>
      <c r="G9180" s="33">
        <v>266793.93</v>
      </c>
      <c r="H9180" s="33">
        <v>266793.93</v>
      </c>
      <c r="I9180" s="33">
        <v>6614</v>
      </c>
      <c r="J9180" s="33">
        <v>484</v>
      </c>
      <c r="K9180" s="33">
        <v>9400</v>
      </c>
      <c r="L9180" s="33">
        <v>1</v>
      </c>
      <c r="M9180" s="33">
        <v>1</v>
      </c>
      <c r="N9180" s="33">
        <v>328683.74</v>
      </c>
      <c r="O9180" s="33">
        <v>1535.9</v>
      </c>
      <c r="P9180" s="33">
        <v>2771</v>
      </c>
    </row>
    <row r="9181" spans="1:16">
      <c r="A9181" s="27" t="s">
        <v>1303</v>
      </c>
      <c r="B9181" s="31">
        <v>202505</v>
      </c>
      <c r="C9181" s="27" t="s">
        <v>164</v>
      </c>
      <c r="D9181" s="27" t="s">
        <v>164</v>
      </c>
      <c r="E9181" s="27" t="s">
        <v>28</v>
      </c>
      <c r="F9181" s="27" t="s">
        <v>257</v>
      </c>
      <c r="G9181" s="33">
        <v>259631.34</v>
      </c>
      <c r="H9181" s="33">
        <v>259631.34</v>
      </c>
      <c r="I9181" s="33">
        <v>7138</v>
      </c>
      <c r="J9181" s="33">
        <v>548</v>
      </c>
      <c r="K9181" s="33">
        <v>9400</v>
      </c>
      <c r="L9181" s="33">
        <v>1</v>
      </c>
      <c r="M9181" s="33">
        <v>1</v>
      </c>
      <c r="N9181" s="33">
        <v>360206.36</v>
      </c>
      <c r="O9181" s="33">
        <v>1368.3</v>
      </c>
      <c r="P9181" s="33">
        <v>2860</v>
      </c>
    </row>
    <row r="9182" spans="1:16">
      <c r="A9182" s="27" t="s">
        <v>1303</v>
      </c>
      <c r="B9182" s="31">
        <v>202506</v>
      </c>
      <c r="C9182" s="27" t="s">
        <v>164</v>
      </c>
      <c r="D9182" s="27" t="s">
        <v>164</v>
      </c>
      <c r="E9182" s="27" t="s">
        <v>28</v>
      </c>
      <c r="F9182" s="27" t="s">
        <v>257</v>
      </c>
      <c r="G9182" s="33">
        <v>276288.59</v>
      </c>
      <c r="H9182" s="33">
        <v>276288.59</v>
      </c>
      <c r="I9182" s="33">
        <v>7533</v>
      </c>
      <c r="J9182" s="33">
        <v>617</v>
      </c>
      <c r="K9182" s="33">
        <v>9400</v>
      </c>
      <c r="L9182" s="33">
        <v>1</v>
      </c>
      <c r="M9182" s="33">
        <v>1</v>
      </c>
      <c r="N9182" s="33">
        <v>352113.04</v>
      </c>
      <c r="O9182" s="33">
        <v>1609.1</v>
      </c>
      <c r="P9182" s="33">
        <v>3023</v>
      </c>
    </row>
    <row r="9183" spans="1:16">
      <c r="A9183" s="27" t="s">
        <v>1303</v>
      </c>
      <c r="B9183" s="31">
        <v>202507</v>
      </c>
      <c r="C9183" s="27" t="s">
        <v>164</v>
      </c>
      <c r="D9183" s="27" t="s">
        <v>164</v>
      </c>
      <c r="E9183" s="27" t="s">
        <v>28</v>
      </c>
      <c r="F9183" s="27" t="s">
        <v>257</v>
      </c>
      <c r="G9183" s="33">
        <v>234209.13</v>
      </c>
      <c r="H9183" s="33">
        <v>234209.13</v>
      </c>
      <c r="I9183" s="33">
        <v>6209</v>
      </c>
      <c r="J9183" s="33">
        <v>498</v>
      </c>
      <c r="K9183" s="33">
        <v>9400</v>
      </c>
      <c r="L9183" s="33">
        <v>1</v>
      </c>
      <c r="M9183" s="33">
        <v>1</v>
      </c>
      <c r="N9183" s="33">
        <v>313255.95</v>
      </c>
      <c r="O9183" s="33">
        <v>1346.1</v>
      </c>
      <c r="P9183" s="33">
        <v>2492</v>
      </c>
    </row>
    <row r="9184" spans="1:16">
      <c r="A9184" s="27" t="s">
        <v>1303</v>
      </c>
      <c r="B9184" s="31">
        <v>202508</v>
      </c>
      <c r="C9184" s="27" t="s">
        <v>164</v>
      </c>
      <c r="D9184" s="27" t="s">
        <v>164</v>
      </c>
      <c r="E9184" s="27" t="s">
        <v>28</v>
      </c>
      <c r="F9184" s="27" t="s">
        <v>257</v>
      </c>
      <c r="G9184" s="33">
        <v>239618.48</v>
      </c>
      <c r="H9184" s="33">
        <v>239618.48</v>
      </c>
      <c r="I9184" s="33">
        <v>5915</v>
      </c>
      <c r="J9184" s="33">
        <v>445</v>
      </c>
      <c r="K9184" s="33">
        <v>9400</v>
      </c>
      <c r="L9184" s="33">
        <v>1</v>
      </c>
      <c r="M9184" s="33">
        <v>1</v>
      </c>
      <c r="N9184" s="33">
        <v>301884.02</v>
      </c>
      <c r="O9184" s="33">
        <v>1256.3</v>
      </c>
      <c r="P9184" s="33">
        <v>2481</v>
      </c>
    </row>
    <row r="9185" spans="1:16">
      <c r="A9185" s="27" t="s">
        <v>1303</v>
      </c>
      <c r="B9185" s="31">
        <v>202509</v>
      </c>
      <c r="C9185" s="27" t="s">
        <v>164</v>
      </c>
      <c r="D9185" s="27" t="s">
        <v>164</v>
      </c>
      <c r="E9185" s="27" t="s">
        <v>28</v>
      </c>
      <c r="F9185" s="27" t="s">
        <v>257</v>
      </c>
      <c r="G9185" s="33">
        <v>234302.31</v>
      </c>
      <c r="H9185" s="33">
        <v>234302.31</v>
      </c>
      <c r="I9185" s="33">
        <v>6205</v>
      </c>
      <c r="J9185" s="33">
        <v>446</v>
      </c>
      <c r="K9185" s="33">
        <v>9400</v>
      </c>
      <c r="L9185" s="33">
        <v>1</v>
      </c>
      <c r="M9185" s="33">
        <v>1</v>
      </c>
      <c r="N9185" s="33">
        <v>290440.25</v>
      </c>
      <c r="O9185" s="33">
        <v>1331.3</v>
      </c>
      <c r="P9185" s="33">
        <v>2509</v>
      </c>
    </row>
    <row r="9186" spans="1:16">
      <c r="A9186" s="27" t="s">
        <v>1303</v>
      </c>
      <c r="B9186" s="31">
        <v>202510</v>
      </c>
      <c r="C9186" s="27" t="s">
        <v>164</v>
      </c>
      <c r="D9186" s="27" t="s">
        <v>164</v>
      </c>
      <c r="E9186" s="27" t="s">
        <v>28</v>
      </c>
      <c r="F9186" s="27" t="s">
        <v>257</v>
      </c>
      <c r="G9186" s="33">
        <v>281967.93</v>
      </c>
      <c r="H9186" s="33">
        <v>281967.93</v>
      </c>
      <c r="I9186" s="33">
        <v>7218</v>
      </c>
      <c r="J9186" s="33">
        <v>559</v>
      </c>
      <c r="K9186" s="33">
        <v>9400</v>
      </c>
      <c r="L9186" s="33">
        <v>1</v>
      </c>
      <c r="M9186" s="33">
        <v>1</v>
      </c>
      <c r="N9186" s="33">
        <v>319213.37</v>
      </c>
      <c r="O9186" s="33">
        <v>1685.7</v>
      </c>
      <c r="P9186" s="33">
        <v>2965</v>
      </c>
    </row>
    <row r="9187" spans="1:16">
      <c r="A9187" s="27" t="s">
        <v>1303</v>
      </c>
      <c r="B9187" s="31">
        <v>202511</v>
      </c>
      <c r="C9187" s="27" t="s">
        <v>164</v>
      </c>
      <c r="D9187" s="27" t="s">
        <v>164</v>
      </c>
      <c r="E9187" s="27" t="s">
        <v>28</v>
      </c>
      <c r="F9187" s="27" t="s">
        <v>257</v>
      </c>
      <c r="G9187" s="33">
        <v>317006.99</v>
      </c>
      <c r="H9187" s="33">
        <v>317006.99</v>
      </c>
      <c r="I9187" s="33">
        <v>8506</v>
      </c>
      <c r="J9187" s="33">
        <v>686</v>
      </c>
      <c r="K9187" s="33">
        <v>9400</v>
      </c>
      <c r="L9187" s="33">
        <v>1</v>
      </c>
      <c r="M9187" s="33">
        <v>1</v>
      </c>
      <c r="N9187" s="33">
        <v>385460.99</v>
      </c>
      <c r="O9187" s="33">
        <v>2093.7</v>
      </c>
      <c r="P9187" s="33">
        <v>3444</v>
      </c>
    </row>
    <row r="9188" spans="1:16">
      <c r="A9188" s="27" t="s">
        <v>1303</v>
      </c>
      <c r="B9188" s="31">
        <v>202512</v>
      </c>
      <c r="C9188" s="27" t="s">
        <v>164</v>
      </c>
      <c r="D9188" s="27" t="s">
        <v>164</v>
      </c>
      <c r="E9188" s="27" t="s">
        <v>28</v>
      </c>
      <c r="F9188" s="27" t="s">
        <v>257</v>
      </c>
      <c r="G9188" s="33">
        <v>370224.55</v>
      </c>
      <c r="H9188" s="33">
        <v>370224.55</v>
      </c>
      <c r="I9188" s="33">
        <v>9124</v>
      </c>
      <c r="J9188" s="33">
        <v>751</v>
      </c>
      <c r="K9188" s="33">
        <v>9400</v>
      </c>
      <c r="L9188" s="33">
        <v>1</v>
      </c>
      <c r="M9188" s="33">
        <v>1</v>
      </c>
      <c r="N9188" s="33">
        <v>442753.48</v>
      </c>
      <c r="O9188" s="33">
        <v>2241.9</v>
      </c>
      <c r="P9188" s="33">
        <v>3876</v>
      </c>
    </row>
    <row r="9189" spans="1:16">
      <c r="A9189" s="27" t="s">
        <v>1303</v>
      </c>
      <c r="B9189" s="31">
        <v>202601</v>
      </c>
      <c r="C9189" s="27" t="s">
        <v>164</v>
      </c>
      <c r="D9189" s="27" t="s">
        <v>164</v>
      </c>
      <c r="E9189" s="27" t="s">
        <v>28</v>
      </c>
      <c r="F9189" s="27" t="s">
        <v>257</v>
      </c>
      <c r="G9189" s="33">
        <v>194511.38</v>
      </c>
      <c r="H9189" s="33">
        <v>194511.38</v>
      </c>
      <c r="I9189" s="33">
        <v>5060</v>
      </c>
      <c r="J9189" s="33">
        <v>383</v>
      </c>
      <c r="K9189" s="33">
        <v>9400</v>
      </c>
      <c r="L9189" s="33">
        <v>1</v>
      </c>
      <c r="M9189" s="33">
        <v>1</v>
      </c>
      <c r="N9189" s="33">
        <v>225175.45</v>
      </c>
      <c r="O9189" s="33">
        <v>1111.6</v>
      </c>
      <c r="P9189" s="33">
        <v>2053</v>
      </c>
    </row>
    <row r="9190" spans="1:16">
      <c r="A9190" s="27" t="s">
        <v>1303</v>
      </c>
      <c r="B9190" s="31">
        <v>202602</v>
      </c>
      <c r="C9190" s="27" t="s">
        <v>164</v>
      </c>
      <c r="D9190" s="27" t="s">
        <v>164</v>
      </c>
      <c r="E9190" s="27" t="s">
        <v>28</v>
      </c>
      <c r="F9190" s="27" t="s">
        <v>257</v>
      </c>
      <c r="G9190" s="33">
        <v>183269.9</v>
      </c>
      <c r="H9190" s="33">
        <v>183269.9</v>
      </c>
      <c r="I9190" s="33">
        <v>4692</v>
      </c>
      <c r="J9190" s="33">
        <v>387</v>
      </c>
      <c r="K9190" s="33">
        <v>9400</v>
      </c>
      <c r="L9190" s="33">
        <v>1</v>
      </c>
      <c r="M9190" s="33">
        <v>1</v>
      </c>
      <c r="N9190" s="33">
        <v>232132.08</v>
      </c>
      <c r="O9190" s="33">
        <v>1097.9</v>
      </c>
      <c r="P9190" s="33">
        <v>1925</v>
      </c>
    </row>
    <row r="9191" spans="1:16">
      <c r="A9191" s="27" t="s">
        <v>1303</v>
      </c>
      <c r="B9191" s="31">
        <v>202603</v>
      </c>
      <c r="C9191" s="27" t="s">
        <v>164</v>
      </c>
      <c r="D9191" s="27" t="s">
        <v>164</v>
      </c>
      <c r="E9191" s="27" t="s">
        <v>28</v>
      </c>
      <c r="F9191" s="27" t="s">
        <v>257</v>
      </c>
      <c r="G9191" s="33">
        <v>220212.03</v>
      </c>
      <c r="H9191" s="33">
        <v>220212.03</v>
      </c>
      <c r="I9191" s="33">
        <v>5275</v>
      </c>
      <c r="J9191" s="33">
        <v>381</v>
      </c>
      <c r="K9191" s="33">
        <v>9400</v>
      </c>
      <c r="L9191" s="33">
        <v>1</v>
      </c>
      <c r="M9191" s="33">
        <v>1</v>
      </c>
      <c r="N9191" s="33">
        <v>289471.73</v>
      </c>
      <c r="O9191" s="33">
        <v>1154.3</v>
      </c>
      <c r="P9191" s="33">
        <v>2208</v>
      </c>
    </row>
    <row r="9192" spans="1:16">
      <c r="A9192" s="27" t="s">
        <v>1303</v>
      </c>
      <c r="B9192" s="31">
        <v>202604</v>
      </c>
      <c r="C9192" s="27" t="s">
        <v>164</v>
      </c>
      <c r="D9192" s="27" t="s">
        <v>164</v>
      </c>
      <c r="E9192" s="27" t="s">
        <v>28</v>
      </c>
      <c r="F9192" s="27" t="s">
        <v>257</v>
      </c>
      <c r="G9192" s="33">
        <v>288263.97</v>
      </c>
      <c r="H9192" s="33">
        <v>288263.97</v>
      </c>
      <c r="I9192" s="33">
        <v>7305</v>
      </c>
      <c r="J9192" s="33">
        <v>547</v>
      </c>
      <c r="K9192" s="33">
        <v>9400</v>
      </c>
      <c r="L9192" s="33">
        <v>1</v>
      </c>
      <c r="M9192" s="33">
        <v>1</v>
      </c>
      <c r="N9192" s="33">
        <v>340845.04</v>
      </c>
      <c r="O9192" s="33">
        <v>1520.6</v>
      </c>
      <c r="P9192" s="33">
        <v>2946</v>
      </c>
    </row>
    <row r="9193" spans="1:16">
      <c r="A9193" s="27" t="s">
        <v>1303</v>
      </c>
      <c r="B9193" s="31">
        <v>202605</v>
      </c>
      <c r="C9193" s="27" t="s">
        <v>164</v>
      </c>
      <c r="D9193" s="27" t="s">
        <v>164</v>
      </c>
      <c r="E9193" s="27" t="s">
        <v>28</v>
      </c>
      <c r="F9193" s="27" t="s">
        <v>257</v>
      </c>
      <c r="G9193" s="33">
        <v>296948.93</v>
      </c>
      <c r="H9193" s="33">
        <v>296948.93</v>
      </c>
      <c r="I9193" s="33">
        <v>7329</v>
      </c>
      <c r="J9193" s="33">
        <v>491</v>
      </c>
      <c r="K9193" s="33">
        <v>9400</v>
      </c>
      <c r="L9193" s="33">
        <v>1</v>
      </c>
      <c r="M9193" s="33">
        <v>1</v>
      </c>
      <c r="N9193" s="33">
        <v>373533.99</v>
      </c>
      <c r="O9193" s="33">
        <v>1592.1</v>
      </c>
      <c r="P9193" s="33">
        <v>3080</v>
      </c>
    </row>
    <row r="9194" spans="1:16">
      <c r="A9194" s="27" t="s">
        <v>1303</v>
      </c>
      <c r="B9194" s="31">
        <v>202606</v>
      </c>
      <c r="C9194" s="27" t="s">
        <v>164</v>
      </c>
      <c r="D9194" s="27" t="s">
        <v>164</v>
      </c>
      <c r="E9194" s="27" t="s">
        <v>28</v>
      </c>
      <c r="F9194" s="27" t="s">
        <v>257</v>
      </c>
      <c r="G9194" s="33">
        <v>286696.68</v>
      </c>
      <c r="H9194" s="33">
        <v>286696.68</v>
      </c>
      <c r="I9194" s="33">
        <v>7354</v>
      </c>
      <c r="J9194" s="33">
        <v>565</v>
      </c>
      <c r="K9194" s="33">
        <v>9400</v>
      </c>
      <c r="L9194" s="33">
        <v>1</v>
      </c>
      <c r="M9194" s="33">
        <v>1</v>
      </c>
      <c r="N9194" s="33">
        <v>365141.22</v>
      </c>
      <c r="O9194" s="33">
        <v>1667.3</v>
      </c>
      <c r="P9194" s="33">
        <v>3040</v>
      </c>
    </row>
    <row r="9195" spans="1:16">
      <c r="A9195" s="27" t="s">
        <v>1303</v>
      </c>
      <c r="B9195" s="31">
        <v>202607</v>
      </c>
      <c r="C9195" s="27" t="s">
        <v>164</v>
      </c>
      <c r="D9195" s="27" t="s">
        <v>164</v>
      </c>
      <c r="E9195" s="27" t="s">
        <v>28</v>
      </c>
      <c r="F9195" s="27" t="s">
        <v>257</v>
      </c>
      <c r="G9195" s="33">
        <v>280436.71</v>
      </c>
      <c r="H9195" s="33">
        <v>280436.71</v>
      </c>
      <c r="I9195" s="33">
        <v>6868</v>
      </c>
      <c r="J9195" s="33">
        <v>528</v>
      </c>
      <c r="K9195" s="33">
        <v>9400</v>
      </c>
      <c r="L9195" s="33">
        <v>1</v>
      </c>
      <c r="M9195" s="33">
        <v>1</v>
      </c>
      <c r="N9195" s="33">
        <v>324846.42</v>
      </c>
      <c r="O9195" s="33">
        <v>1794.3</v>
      </c>
      <c r="P9195" s="33">
        <v>2837</v>
      </c>
    </row>
    <row r="9196" spans="1:16">
      <c r="A9196" s="27" t="s">
        <v>1306</v>
      </c>
      <c r="B9196" s="31">
        <v>202408</v>
      </c>
      <c r="C9196" s="27" t="s">
        <v>164</v>
      </c>
      <c r="D9196" s="27" t="s">
        <v>164</v>
      </c>
      <c r="E9196" s="27" t="s">
        <v>28</v>
      </c>
      <c r="F9196" s="27" t="s">
        <v>289</v>
      </c>
      <c r="G9196" s="33">
        <v>728867.9</v>
      </c>
      <c r="H9196" s="33">
        <v>728867.9</v>
      </c>
      <c r="I9196" s="33">
        <v>12691</v>
      </c>
      <c r="J9196" s="33">
        <v>1150</v>
      </c>
      <c r="K9196" s="33">
        <v>17400</v>
      </c>
      <c r="L9196" s="33">
        <v>1</v>
      </c>
      <c r="M9196" s="33">
        <v>1</v>
      </c>
      <c r="N9196" s="33">
        <v>681304.77</v>
      </c>
      <c r="O9196" s="33">
        <v>3331.6</v>
      </c>
      <c r="P9196" s="33">
        <v>5759</v>
      </c>
    </row>
    <row r="9197" spans="1:16">
      <c r="A9197" s="27" t="s">
        <v>1306</v>
      </c>
      <c r="B9197" s="31">
        <v>202409</v>
      </c>
      <c r="C9197" s="27" t="s">
        <v>164</v>
      </c>
      <c r="D9197" s="27" t="s">
        <v>164</v>
      </c>
      <c r="E9197" s="27" t="s">
        <v>28</v>
      </c>
      <c r="F9197" s="27" t="s">
        <v>289</v>
      </c>
      <c r="G9197" s="33">
        <v>713289.0699999999</v>
      </c>
      <c r="H9197" s="33">
        <v>713289.0699999999</v>
      </c>
      <c r="I9197" s="33">
        <v>12817</v>
      </c>
      <c r="J9197" s="33">
        <v>1208</v>
      </c>
      <c r="K9197" s="33">
        <v>17400</v>
      </c>
      <c r="L9197" s="33">
        <v>1</v>
      </c>
      <c r="M9197" s="33">
        <v>1</v>
      </c>
      <c r="N9197" s="33">
        <v>655477.98</v>
      </c>
      <c r="O9197" s="33">
        <v>3505.2</v>
      </c>
      <c r="P9197" s="33">
        <v>5683</v>
      </c>
    </row>
    <row r="9198" spans="1:16">
      <c r="A9198" s="27" t="s">
        <v>1306</v>
      </c>
      <c r="B9198" s="31">
        <v>202410</v>
      </c>
      <c r="C9198" s="27" t="s">
        <v>164</v>
      </c>
      <c r="D9198" s="27" t="s">
        <v>164</v>
      </c>
      <c r="E9198" s="27" t="s">
        <v>28</v>
      </c>
      <c r="F9198" s="27" t="s">
        <v>289</v>
      </c>
      <c r="G9198" s="33">
        <v>731011.23</v>
      </c>
      <c r="H9198" s="33">
        <v>731011.23</v>
      </c>
      <c r="I9198" s="33">
        <v>12325</v>
      </c>
      <c r="J9198" s="33">
        <v>939</v>
      </c>
      <c r="K9198" s="33">
        <v>17400</v>
      </c>
      <c r="L9198" s="33">
        <v>1</v>
      </c>
      <c r="M9198" s="33">
        <v>1</v>
      </c>
      <c r="N9198" s="33">
        <v>720414.38</v>
      </c>
      <c r="O9198" s="33">
        <v>3478.9</v>
      </c>
      <c r="P9198" s="33">
        <v>5499</v>
      </c>
    </row>
    <row r="9199" spans="1:16">
      <c r="A9199" s="27" t="s">
        <v>1306</v>
      </c>
      <c r="B9199" s="31">
        <v>202411</v>
      </c>
      <c r="C9199" s="27" t="s">
        <v>164</v>
      </c>
      <c r="D9199" s="27" t="s">
        <v>164</v>
      </c>
      <c r="E9199" s="27" t="s">
        <v>28</v>
      </c>
      <c r="F9199" s="27" t="s">
        <v>289</v>
      </c>
      <c r="G9199" s="33">
        <v>875932.25</v>
      </c>
      <c r="H9199" s="33">
        <v>875932.25</v>
      </c>
      <c r="I9199" s="33">
        <v>15770</v>
      </c>
      <c r="J9199" s="33">
        <v>1257</v>
      </c>
      <c r="K9199" s="33">
        <v>17400</v>
      </c>
      <c r="L9199" s="33">
        <v>1</v>
      </c>
      <c r="M9199" s="33">
        <v>1</v>
      </c>
      <c r="N9199" s="33">
        <v>869924.83</v>
      </c>
      <c r="O9199" s="33">
        <v>4741.9</v>
      </c>
      <c r="P9199" s="33">
        <v>7072</v>
      </c>
    </row>
    <row r="9200" spans="1:16">
      <c r="A9200" s="27" t="s">
        <v>1306</v>
      </c>
      <c r="B9200" s="31">
        <v>202412</v>
      </c>
      <c r="C9200" s="27" t="s">
        <v>164</v>
      </c>
      <c r="D9200" s="27" t="s">
        <v>164</v>
      </c>
      <c r="E9200" s="27" t="s">
        <v>28</v>
      </c>
      <c r="F9200" s="27" t="s">
        <v>289</v>
      </c>
      <c r="G9200" s="33">
        <v>1081438.29</v>
      </c>
      <c r="H9200" s="33">
        <v>1081438.29</v>
      </c>
      <c r="I9200" s="33">
        <v>18925</v>
      </c>
      <c r="J9200" s="33">
        <v>1395</v>
      </c>
      <c r="K9200" s="33">
        <v>17400</v>
      </c>
      <c r="L9200" s="33">
        <v>1</v>
      </c>
      <c r="M9200" s="33">
        <v>1</v>
      </c>
      <c r="N9200" s="33">
        <v>999224.98</v>
      </c>
      <c r="O9200" s="33">
        <v>4657.8</v>
      </c>
      <c r="P9200" s="33">
        <v>7890</v>
      </c>
    </row>
    <row r="9201" spans="1:16">
      <c r="A9201" s="27" t="s">
        <v>1306</v>
      </c>
      <c r="B9201" s="31">
        <v>202501</v>
      </c>
      <c r="C9201" s="27" t="s">
        <v>164</v>
      </c>
      <c r="D9201" s="27" t="s">
        <v>164</v>
      </c>
      <c r="E9201" s="27" t="s">
        <v>28</v>
      </c>
      <c r="F9201" s="27" t="s">
        <v>289</v>
      </c>
      <c r="G9201" s="33">
        <v>565486.71</v>
      </c>
      <c r="H9201" s="33">
        <v>565486.71</v>
      </c>
      <c r="I9201" s="33">
        <v>9512</v>
      </c>
      <c r="J9201" s="33">
        <v>792</v>
      </c>
      <c r="K9201" s="33">
        <v>17400</v>
      </c>
      <c r="L9201" s="33">
        <v>1</v>
      </c>
      <c r="M9201" s="33">
        <v>1</v>
      </c>
      <c r="N9201" s="33">
        <v>508185.57</v>
      </c>
      <c r="O9201" s="33">
        <v>2621.5</v>
      </c>
      <c r="P9201" s="33">
        <v>4290</v>
      </c>
    </row>
    <row r="9202" spans="1:16">
      <c r="A9202" s="27" t="s">
        <v>1306</v>
      </c>
      <c r="B9202" s="31">
        <v>202502</v>
      </c>
      <c r="C9202" s="27" t="s">
        <v>164</v>
      </c>
      <c r="D9202" s="27" t="s">
        <v>164</v>
      </c>
      <c r="E9202" s="27" t="s">
        <v>28</v>
      </c>
      <c r="F9202" s="27" t="s">
        <v>289</v>
      </c>
      <c r="G9202" s="33">
        <v>611812.33</v>
      </c>
      <c r="H9202" s="33">
        <v>611812.33</v>
      </c>
      <c r="I9202" s="33">
        <v>11337</v>
      </c>
      <c r="J9202" s="33">
        <v>1086</v>
      </c>
      <c r="K9202" s="33">
        <v>17400</v>
      </c>
      <c r="L9202" s="33">
        <v>1</v>
      </c>
      <c r="M9202" s="33">
        <v>1</v>
      </c>
      <c r="N9202" s="33">
        <v>523885.59</v>
      </c>
      <c r="O9202" s="33">
        <v>2769.7</v>
      </c>
      <c r="P9202" s="33">
        <v>4967</v>
      </c>
    </row>
    <row r="9203" spans="1:16">
      <c r="A9203" s="27" t="s">
        <v>1306</v>
      </c>
      <c r="B9203" s="31">
        <v>202503</v>
      </c>
      <c r="C9203" s="27" t="s">
        <v>164</v>
      </c>
      <c r="D9203" s="27" t="s">
        <v>164</v>
      </c>
      <c r="E9203" s="27" t="s">
        <v>28</v>
      </c>
      <c r="F9203" s="27" t="s">
        <v>289</v>
      </c>
      <c r="G9203" s="33">
        <v>683555.86</v>
      </c>
      <c r="H9203" s="33">
        <v>683555.86</v>
      </c>
      <c r="I9203" s="33">
        <v>12661</v>
      </c>
      <c r="J9203" s="33">
        <v>998</v>
      </c>
      <c r="K9203" s="33">
        <v>17400</v>
      </c>
      <c r="L9203" s="33">
        <v>1</v>
      </c>
      <c r="M9203" s="33">
        <v>1</v>
      </c>
      <c r="N9203" s="33">
        <v>653292.17</v>
      </c>
      <c r="O9203" s="33">
        <v>3123.9</v>
      </c>
      <c r="P9203" s="33">
        <v>5336</v>
      </c>
    </row>
    <row r="9204" spans="1:16">
      <c r="A9204" s="27" t="s">
        <v>1306</v>
      </c>
      <c r="B9204" s="31">
        <v>202504</v>
      </c>
      <c r="C9204" s="27" t="s">
        <v>164</v>
      </c>
      <c r="D9204" s="27" t="s">
        <v>164</v>
      </c>
      <c r="E9204" s="27" t="s">
        <v>28</v>
      </c>
      <c r="F9204" s="27" t="s">
        <v>289</v>
      </c>
      <c r="G9204" s="33">
        <v>711828.4300000001</v>
      </c>
      <c r="H9204" s="33">
        <v>711828.4300000001</v>
      </c>
      <c r="I9204" s="33">
        <v>12946</v>
      </c>
      <c r="J9204" s="33">
        <v>871</v>
      </c>
      <c r="K9204" s="33">
        <v>17400</v>
      </c>
      <c r="L9204" s="33">
        <v>1</v>
      </c>
      <c r="M9204" s="33">
        <v>1</v>
      </c>
      <c r="N9204" s="33">
        <v>769233.66</v>
      </c>
      <c r="O9204" s="33">
        <v>3308.2</v>
      </c>
      <c r="P9204" s="33">
        <v>5377</v>
      </c>
    </row>
    <row r="9205" spans="1:16">
      <c r="A9205" s="27" t="s">
        <v>1306</v>
      </c>
      <c r="B9205" s="31">
        <v>202505</v>
      </c>
      <c r="C9205" s="27" t="s">
        <v>164</v>
      </c>
      <c r="D9205" s="27" t="s">
        <v>164</v>
      </c>
      <c r="E9205" s="27" t="s">
        <v>28</v>
      </c>
      <c r="F9205" s="27" t="s">
        <v>289</v>
      </c>
      <c r="G9205" s="33">
        <v>863730.8199999999</v>
      </c>
      <c r="H9205" s="33">
        <v>863730.8199999999</v>
      </c>
      <c r="I9205" s="33">
        <v>16702</v>
      </c>
      <c r="J9205" s="33">
        <v>1455</v>
      </c>
      <c r="K9205" s="33">
        <v>17400</v>
      </c>
      <c r="L9205" s="33">
        <v>1</v>
      </c>
      <c r="M9205" s="33">
        <v>1</v>
      </c>
      <c r="N9205" s="33">
        <v>843007.48</v>
      </c>
      <c r="O9205" s="33">
        <v>3884.9</v>
      </c>
      <c r="P9205" s="33">
        <v>7092</v>
      </c>
    </row>
    <row r="9206" spans="1:16">
      <c r="A9206" s="27" t="s">
        <v>1306</v>
      </c>
      <c r="B9206" s="31">
        <v>202506</v>
      </c>
      <c r="C9206" s="27" t="s">
        <v>164</v>
      </c>
      <c r="D9206" s="27" t="s">
        <v>164</v>
      </c>
      <c r="E9206" s="27" t="s">
        <v>28</v>
      </c>
      <c r="F9206" s="27" t="s">
        <v>289</v>
      </c>
      <c r="G9206" s="33">
        <v>857879.08</v>
      </c>
      <c r="H9206" s="33">
        <v>857879.08</v>
      </c>
      <c r="I9206" s="33">
        <v>15473</v>
      </c>
      <c r="J9206" s="33">
        <v>1452</v>
      </c>
      <c r="K9206" s="33">
        <v>17400</v>
      </c>
      <c r="L9206" s="33">
        <v>1</v>
      </c>
      <c r="M9206" s="33">
        <v>1</v>
      </c>
      <c r="N9206" s="33">
        <v>824066.3100000001</v>
      </c>
      <c r="O9206" s="33">
        <v>3712.8</v>
      </c>
      <c r="P9206" s="33">
        <v>6888</v>
      </c>
    </row>
    <row r="9207" spans="1:16">
      <c r="A9207" s="27" t="s">
        <v>1306</v>
      </c>
      <c r="B9207" s="31">
        <v>202507</v>
      </c>
      <c r="C9207" s="27" t="s">
        <v>164</v>
      </c>
      <c r="D9207" s="27" t="s">
        <v>164</v>
      </c>
      <c r="E9207" s="27" t="s">
        <v>28</v>
      </c>
      <c r="F9207" s="27" t="s">
        <v>289</v>
      </c>
      <c r="G9207" s="33">
        <v>773465.61</v>
      </c>
      <c r="H9207" s="33">
        <v>773465.61</v>
      </c>
      <c r="I9207" s="33">
        <v>13938</v>
      </c>
      <c r="J9207" s="33">
        <v>1178</v>
      </c>
      <c r="K9207" s="33">
        <v>17400</v>
      </c>
      <c r="L9207" s="33">
        <v>1</v>
      </c>
      <c r="M9207" s="33">
        <v>1</v>
      </c>
      <c r="N9207" s="33">
        <v>733127.29</v>
      </c>
      <c r="O9207" s="33">
        <v>3889.4</v>
      </c>
      <c r="P9207" s="33">
        <v>5841</v>
      </c>
    </row>
    <row r="9208" spans="1:16">
      <c r="A9208" s="27" t="s">
        <v>1306</v>
      </c>
      <c r="B9208" s="31">
        <v>202508</v>
      </c>
      <c r="C9208" s="27" t="s">
        <v>164</v>
      </c>
      <c r="D9208" s="27" t="s">
        <v>164</v>
      </c>
      <c r="E9208" s="27" t="s">
        <v>28</v>
      </c>
      <c r="F9208" s="27" t="s">
        <v>289</v>
      </c>
      <c r="G9208" s="33">
        <v>756236.96</v>
      </c>
      <c r="H9208" s="33">
        <v>756236.96</v>
      </c>
      <c r="I9208" s="33">
        <v>13181</v>
      </c>
      <c r="J9208" s="33">
        <v>1182</v>
      </c>
      <c r="K9208" s="33">
        <v>17400</v>
      </c>
      <c r="L9208" s="33">
        <v>1</v>
      </c>
      <c r="M9208" s="33">
        <v>1</v>
      </c>
      <c r="N9208" s="33">
        <v>706513.05</v>
      </c>
      <c r="O9208" s="33">
        <v>3438.1</v>
      </c>
      <c r="P9208" s="33">
        <v>5679</v>
      </c>
    </row>
    <row r="9209" spans="1:16">
      <c r="A9209" s="27" t="s">
        <v>1306</v>
      </c>
      <c r="B9209" s="31">
        <v>202509</v>
      </c>
      <c r="C9209" s="27" t="s">
        <v>164</v>
      </c>
      <c r="D9209" s="27" t="s">
        <v>164</v>
      </c>
      <c r="E9209" s="27" t="s">
        <v>28</v>
      </c>
      <c r="F9209" s="27" t="s">
        <v>289</v>
      </c>
      <c r="G9209" s="33">
        <v>782168.4</v>
      </c>
      <c r="H9209" s="33">
        <v>782168.4</v>
      </c>
      <c r="I9209" s="33">
        <v>14817</v>
      </c>
      <c r="J9209" s="33">
        <v>1317</v>
      </c>
      <c r="K9209" s="33">
        <v>17400</v>
      </c>
      <c r="L9209" s="33">
        <v>1</v>
      </c>
      <c r="M9209" s="33">
        <v>1</v>
      </c>
      <c r="N9209" s="33">
        <v>679730.66</v>
      </c>
      <c r="O9209" s="33">
        <v>3804.5</v>
      </c>
      <c r="P9209" s="33">
        <v>6446</v>
      </c>
    </row>
    <row r="9210" spans="1:16">
      <c r="A9210" s="27" t="s">
        <v>1306</v>
      </c>
      <c r="B9210" s="31">
        <v>202510</v>
      </c>
      <c r="C9210" s="27" t="s">
        <v>164</v>
      </c>
      <c r="D9210" s="27" t="s">
        <v>164</v>
      </c>
      <c r="E9210" s="27" t="s">
        <v>28</v>
      </c>
      <c r="F9210" s="27" t="s">
        <v>289</v>
      </c>
      <c r="G9210" s="33">
        <v>808282.8199999999</v>
      </c>
      <c r="H9210" s="33">
        <v>808282.8199999999</v>
      </c>
      <c r="I9210" s="33">
        <v>14786</v>
      </c>
      <c r="J9210" s="33">
        <v>1373</v>
      </c>
      <c r="K9210" s="33">
        <v>17400</v>
      </c>
      <c r="L9210" s="33">
        <v>1</v>
      </c>
      <c r="M9210" s="33">
        <v>1</v>
      </c>
      <c r="N9210" s="33">
        <v>747069.71</v>
      </c>
      <c r="O9210" s="33">
        <v>3970.9</v>
      </c>
      <c r="P9210" s="33">
        <v>6327</v>
      </c>
    </row>
    <row r="9211" spans="1:16">
      <c r="A9211" s="27" t="s">
        <v>1306</v>
      </c>
      <c r="B9211" s="31">
        <v>202511</v>
      </c>
      <c r="C9211" s="27" t="s">
        <v>164</v>
      </c>
      <c r="D9211" s="27" t="s">
        <v>164</v>
      </c>
      <c r="E9211" s="27" t="s">
        <v>28</v>
      </c>
      <c r="F9211" s="27" t="s">
        <v>289</v>
      </c>
      <c r="G9211" s="33">
        <v>1004584.2</v>
      </c>
      <c r="H9211" s="33">
        <v>1004584.2</v>
      </c>
      <c r="I9211" s="33">
        <v>18654</v>
      </c>
      <c r="J9211" s="33">
        <v>1624</v>
      </c>
      <c r="K9211" s="33">
        <v>17400</v>
      </c>
      <c r="L9211" s="33">
        <v>1</v>
      </c>
      <c r="M9211" s="33">
        <v>1</v>
      </c>
      <c r="N9211" s="33">
        <v>902112.05</v>
      </c>
      <c r="O9211" s="33">
        <v>4642.7</v>
      </c>
      <c r="P9211" s="33">
        <v>7841</v>
      </c>
    </row>
    <row r="9212" spans="1:16">
      <c r="A9212" s="27" t="s">
        <v>1306</v>
      </c>
      <c r="B9212" s="31">
        <v>202512</v>
      </c>
      <c r="C9212" s="27" t="s">
        <v>164</v>
      </c>
      <c r="D9212" s="27" t="s">
        <v>164</v>
      </c>
      <c r="E9212" s="27" t="s">
        <v>28</v>
      </c>
      <c r="F9212" s="27" t="s">
        <v>289</v>
      </c>
      <c r="G9212" s="33">
        <v>975115.71</v>
      </c>
      <c r="H9212" s="33">
        <v>975115.71</v>
      </c>
      <c r="I9212" s="33">
        <v>15850</v>
      </c>
      <c r="J9212" s="33">
        <v>1398</v>
      </c>
      <c r="K9212" s="33">
        <v>17400</v>
      </c>
      <c r="L9212" s="33">
        <v>1</v>
      </c>
      <c r="M9212" s="33">
        <v>1</v>
      </c>
      <c r="N9212" s="33">
        <v>1036196.31</v>
      </c>
      <c r="O9212" s="33">
        <v>4678</v>
      </c>
      <c r="P9212" s="33">
        <v>7175</v>
      </c>
    </row>
    <row r="9213" spans="1:16">
      <c r="A9213" s="27" t="s">
        <v>1306</v>
      </c>
      <c r="B9213" s="31">
        <v>202601</v>
      </c>
      <c r="C9213" s="27" t="s">
        <v>164</v>
      </c>
      <c r="D9213" s="27" t="s">
        <v>164</v>
      </c>
      <c r="E9213" s="27" t="s">
        <v>28</v>
      </c>
      <c r="F9213" s="27" t="s">
        <v>289</v>
      </c>
      <c r="G9213" s="33">
        <v>605853.98</v>
      </c>
      <c r="H9213" s="33">
        <v>605853.98</v>
      </c>
      <c r="I9213" s="33">
        <v>10769</v>
      </c>
      <c r="J9213" s="33">
        <v>1082</v>
      </c>
      <c r="K9213" s="33">
        <v>17400</v>
      </c>
      <c r="L9213" s="33">
        <v>1</v>
      </c>
      <c r="M9213" s="33">
        <v>1</v>
      </c>
      <c r="N9213" s="33">
        <v>526988.4399999999</v>
      </c>
      <c r="O9213" s="33">
        <v>2559.3</v>
      </c>
      <c r="P9213" s="33">
        <v>4581</v>
      </c>
    </row>
    <row r="9214" spans="1:16">
      <c r="A9214" s="27" t="s">
        <v>1306</v>
      </c>
      <c r="B9214" s="31">
        <v>202602</v>
      </c>
      <c r="C9214" s="27" t="s">
        <v>164</v>
      </c>
      <c r="D9214" s="27" t="s">
        <v>164</v>
      </c>
      <c r="E9214" s="27" t="s">
        <v>28</v>
      </c>
      <c r="F9214" s="27" t="s">
        <v>289</v>
      </c>
      <c r="G9214" s="33">
        <v>587886.3199999999</v>
      </c>
      <c r="H9214" s="33">
        <v>587886.3199999999</v>
      </c>
      <c r="I9214" s="33">
        <v>10640</v>
      </c>
      <c r="J9214" s="33">
        <v>980</v>
      </c>
      <c r="K9214" s="33">
        <v>17400</v>
      </c>
      <c r="L9214" s="33">
        <v>1</v>
      </c>
      <c r="M9214" s="33">
        <v>1</v>
      </c>
      <c r="N9214" s="33">
        <v>543269.36</v>
      </c>
      <c r="O9214" s="33">
        <v>2930</v>
      </c>
      <c r="P9214" s="33">
        <v>4609</v>
      </c>
    </row>
    <row r="9215" spans="1:16">
      <c r="A9215" s="27" t="s">
        <v>1306</v>
      </c>
      <c r="B9215" s="31">
        <v>202603</v>
      </c>
      <c r="C9215" s="27" t="s">
        <v>164</v>
      </c>
      <c r="D9215" s="27" t="s">
        <v>164</v>
      </c>
      <c r="E9215" s="27" t="s">
        <v>28</v>
      </c>
      <c r="F9215" s="27" t="s">
        <v>289</v>
      </c>
      <c r="G9215" s="33">
        <v>736596.24</v>
      </c>
      <c r="H9215" s="33">
        <v>736596.24</v>
      </c>
      <c r="I9215" s="33">
        <v>12641</v>
      </c>
      <c r="J9215" s="33">
        <v>1176</v>
      </c>
      <c r="K9215" s="33">
        <v>17400</v>
      </c>
      <c r="L9215" s="33">
        <v>1</v>
      </c>
      <c r="M9215" s="33">
        <v>1</v>
      </c>
      <c r="N9215" s="33">
        <v>677463.98</v>
      </c>
      <c r="O9215" s="33">
        <v>3099.5</v>
      </c>
      <c r="P9215" s="33">
        <v>5789</v>
      </c>
    </row>
    <row r="9216" spans="1:16">
      <c r="A9216" s="27" t="s">
        <v>1306</v>
      </c>
      <c r="B9216" s="31">
        <v>202604</v>
      </c>
      <c r="C9216" s="27" t="s">
        <v>164</v>
      </c>
      <c r="D9216" s="27" t="s">
        <v>164</v>
      </c>
      <c r="E9216" s="27" t="s">
        <v>28</v>
      </c>
      <c r="F9216" s="27" t="s">
        <v>289</v>
      </c>
      <c r="G9216" s="33">
        <v>885889.92</v>
      </c>
      <c r="H9216" s="33">
        <v>885889.92</v>
      </c>
      <c r="I9216" s="33">
        <v>15877</v>
      </c>
      <c r="J9216" s="33">
        <v>1332</v>
      </c>
      <c r="K9216" s="33">
        <v>17400</v>
      </c>
      <c r="L9216" s="33">
        <v>1</v>
      </c>
      <c r="M9216" s="33">
        <v>1</v>
      </c>
      <c r="N9216" s="33">
        <v>797695.3100000001</v>
      </c>
      <c r="O9216" s="33">
        <v>4180.7</v>
      </c>
      <c r="P9216" s="33">
        <v>6976</v>
      </c>
    </row>
    <row r="9217" spans="1:16">
      <c r="A9217" s="27" t="s">
        <v>1306</v>
      </c>
      <c r="B9217" s="31">
        <v>202605</v>
      </c>
      <c r="C9217" s="27" t="s">
        <v>164</v>
      </c>
      <c r="D9217" s="27" t="s">
        <v>164</v>
      </c>
      <c r="E9217" s="27" t="s">
        <v>28</v>
      </c>
      <c r="F9217" s="27" t="s">
        <v>289</v>
      </c>
      <c r="G9217" s="33">
        <v>1019805.47</v>
      </c>
      <c r="H9217" s="33">
        <v>1019805.47</v>
      </c>
      <c r="I9217" s="33">
        <v>17655</v>
      </c>
      <c r="J9217" s="33">
        <v>1584</v>
      </c>
      <c r="K9217" s="33">
        <v>17400</v>
      </c>
      <c r="L9217" s="33">
        <v>1</v>
      </c>
      <c r="M9217" s="33">
        <v>1</v>
      </c>
      <c r="N9217" s="33">
        <v>874198.76</v>
      </c>
      <c r="O9217" s="33">
        <v>4398</v>
      </c>
      <c r="P9217" s="33">
        <v>8074</v>
      </c>
    </row>
    <row r="9218" spans="1:16">
      <c r="A9218" s="27" t="s">
        <v>1306</v>
      </c>
      <c r="B9218" s="31">
        <v>202606</v>
      </c>
      <c r="C9218" s="27" t="s">
        <v>164</v>
      </c>
      <c r="D9218" s="27" t="s">
        <v>164</v>
      </c>
      <c r="E9218" s="27" t="s">
        <v>28</v>
      </c>
      <c r="F9218" s="27" t="s">
        <v>289</v>
      </c>
      <c r="G9218" s="33">
        <v>902205.99</v>
      </c>
      <c r="H9218" s="33">
        <v>902205.99</v>
      </c>
      <c r="I9218" s="33">
        <v>14973</v>
      </c>
      <c r="J9218" s="33">
        <v>1367</v>
      </c>
      <c r="K9218" s="33">
        <v>17400</v>
      </c>
      <c r="L9218" s="33">
        <v>1</v>
      </c>
      <c r="M9218" s="33">
        <v>1</v>
      </c>
      <c r="N9218" s="33">
        <v>854556.76</v>
      </c>
      <c r="O9218" s="33">
        <v>3783.1</v>
      </c>
      <c r="P9218" s="33">
        <v>6677</v>
      </c>
    </row>
    <row r="9219" spans="1:16">
      <c r="A9219" s="27" t="s">
        <v>1306</v>
      </c>
      <c r="B9219" s="31">
        <v>202607</v>
      </c>
      <c r="C9219" s="27" t="s">
        <v>164</v>
      </c>
      <c r="D9219" s="27" t="s">
        <v>164</v>
      </c>
      <c r="E9219" s="27" t="s">
        <v>28</v>
      </c>
      <c r="F9219" s="27" t="s">
        <v>289</v>
      </c>
      <c r="G9219" s="33">
        <v>899847.8</v>
      </c>
      <c r="H9219" s="33">
        <v>899847.8</v>
      </c>
      <c r="I9219" s="33">
        <v>16124</v>
      </c>
      <c r="J9219" s="33">
        <v>1326</v>
      </c>
      <c r="K9219" s="33">
        <v>17400</v>
      </c>
      <c r="L9219" s="33">
        <v>1</v>
      </c>
      <c r="M9219" s="33">
        <v>1</v>
      </c>
      <c r="N9219" s="33">
        <v>760253</v>
      </c>
      <c r="O9219" s="33">
        <v>4542.9</v>
      </c>
      <c r="P9219" s="33">
        <v>6851</v>
      </c>
    </row>
    <row r="9220" spans="1:16">
      <c r="A9220" s="27" t="s">
        <v>1309</v>
      </c>
      <c r="B9220" s="31">
        <v>202408</v>
      </c>
      <c r="C9220" s="27" t="s">
        <v>164</v>
      </c>
      <c r="D9220" s="27" t="s">
        <v>164</v>
      </c>
      <c r="E9220" s="27" t="s">
        <v>28</v>
      </c>
      <c r="F9220" s="27" t="s">
        <v>257</v>
      </c>
      <c r="G9220" s="33">
        <v>252844.59</v>
      </c>
      <c r="H9220" s="33">
        <v>252844.59</v>
      </c>
      <c r="I9220" s="33">
        <v>6713</v>
      </c>
      <c r="J9220" s="33">
        <v>558</v>
      </c>
      <c r="K9220" s="33">
        <v>8000</v>
      </c>
      <c r="L9220" s="33">
        <v>1</v>
      </c>
      <c r="M9220" s="33">
        <v>1</v>
      </c>
      <c r="N9220" s="33">
        <v>214860.57</v>
      </c>
      <c r="O9220" s="33">
        <v>1270.6</v>
      </c>
      <c r="P9220" s="33">
        <v>2708</v>
      </c>
    </row>
    <row r="9221" spans="1:16">
      <c r="A9221" s="27" t="s">
        <v>1309</v>
      </c>
      <c r="B9221" s="31">
        <v>202409</v>
      </c>
      <c r="C9221" s="27" t="s">
        <v>164</v>
      </c>
      <c r="D9221" s="27" t="s">
        <v>164</v>
      </c>
      <c r="E9221" s="27" t="s">
        <v>28</v>
      </c>
      <c r="F9221" s="27" t="s">
        <v>257</v>
      </c>
      <c r="G9221" s="33">
        <v>217427.11</v>
      </c>
      <c r="H9221" s="33">
        <v>217427.11</v>
      </c>
      <c r="I9221" s="33">
        <v>5228</v>
      </c>
      <c r="J9221" s="33">
        <v>441</v>
      </c>
      <c r="K9221" s="33">
        <v>8000</v>
      </c>
      <c r="L9221" s="33">
        <v>1</v>
      </c>
      <c r="M9221" s="33">
        <v>1</v>
      </c>
      <c r="N9221" s="33">
        <v>206715.67</v>
      </c>
      <c r="O9221" s="33">
        <v>1353.1</v>
      </c>
      <c r="P9221" s="33">
        <v>2176</v>
      </c>
    </row>
    <row r="9222" spans="1:16">
      <c r="A9222" s="27" t="s">
        <v>1309</v>
      </c>
      <c r="B9222" s="31">
        <v>202410</v>
      </c>
      <c r="C9222" s="27" t="s">
        <v>164</v>
      </c>
      <c r="D9222" s="27" t="s">
        <v>164</v>
      </c>
      <c r="E9222" s="27" t="s">
        <v>28</v>
      </c>
      <c r="F9222" s="27" t="s">
        <v>257</v>
      </c>
      <c r="G9222" s="33">
        <v>249813.08</v>
      </c>
      <c r="H9222" s="33">
        <v>249813.08</v>
      </c>
      <c r="I9222" s="33">
        <v>6265</v>
      </c>
      <c r="J9222" s="33">
        <v>530</v>
      </c>
      <c r="K9222" s="33">
        <v>8000</v>
      </c>
      <c r="L9222" s="33">
        <v>1</v>
      </c>
      <c r="M9222" s="33">
        <v>1</v>
      </c>
      <c r="N9222" s="33">
        <v>227194.43</v>
      </c>
      <c r="O9222" s="33">
        <v>1500.4</v>
      </c>
      <c r="P9222" s="33">
        <v>2602</v>
      </c>
    </row>
    <row r="9223" spans="1:16">
      <c r="A9223" s="27" t="s">
        <v>1309</v>
      </c>
      <c r="B9223" s="31">
        <v>202411</v>
      </c>
      <c r="C9223" s="27" t="s">
        <v>164</v>
      </c>
      <c r="D9223" s="27" t="s">
        <v>164</v>
      </c>
      <c r="E9223" s="27" t="s">
        <v>28</v>
      </c>
      <c r="F9223" s="27" t="s">
        <v>257</v>
      </c>
      <c r="G9223" s="33">
        <v>271885.48</v>
      </c>
      <c r="H9223" s="33">
        <v>271885.48</v>
      </c>
      <c r="I9223" s="33">
        <v>7127</v>
      </c>
      <c r="J9223" s="33">
        <v>558</v>
      </c>
      <c r="K9223" s="33">
        <v>8000</v>
      </c>
      <c r="L9223" s="33">
        <v>1</v>
      </c>
      <c r="M9223" s="33">
        <v>1</v>
      </c>
      <c r="N9223" s="33">
        <v>274344.99</v>
      </c>
      <c r="O9223" s="33">
        <v>1487.6</v>
      </c>
      <c r="P9223" s="33">
        <v>2883</v>
      </c>
    </row>
    <row r="9224" spans="1:16">
      <c r="A9224" s="27" t="s">
        <v>1309</v>
      </c>
      <c r="B9224" s="31">
        <v>202412</v>
      </c>
      <c r="C9224" s="27" t="s">
        <v>164</v>
      </c>
      <c r="D9224" s="27" t="s">
        <v>164</v>
      </c>
      <c r="E9224" s="27" t="s">
        <v>28</v>
      </c>
      <c r="F9224" s="27" t="s">
        <v>257</v>
      </c>
      <c r="G9224" s="33">
        <v>302036.13</v>
      </c>
      <c r="H9224" s="33">
        <v>302036.13</v>
      </c>
      <c r="I9224" s="33">
        <v>7379</v>
      </c>
      <c r="J9224" s="33">
        <v>549</v>
      </c>
      <c r="K9224" s="33">
        <v>8000</v>
      </c>
      <c r="L9224" s="33">
        <v>1</v>
      </c>
      <c r="M9224" s="33">
        <v>1</v>
      </c>
      <c r="N9224" s="33">
        <v>315121.9</v>
      </c>
      <c r="O9224" s="33">
        <v>1950.1</v>
      </c>
      <c r="P9224" s="33">
        <v>3039</v>
      </c>
    </row>
    <row r="9225" spans="1:16">
      <c r="A9225" s="27" t="s">
        <v>1309</v>
      </c>
      <c r="B9225" s="31">
        <v>202501</v>
      </c>
      <c r="C9225" s="27" t="s">
        <v>164</v>
      </c>
      <c r="D9225" s="27" t="s">
        <v>164</v>
      </c>
      <c r="E9225" s="27" t="s">
        <v>28</v>
      </c>
      <c r="F9225" s="27" t="s">
        <v>257</v>
      </c>
      <c r="G9225" s="33">
        <v>160292.12</v>
      </c>
      <c r="H9225" s="33">
        <v>160292.12</v>
      </c>
      <c r="I9225" s="33">
        <v>3982</v>
      </c>
      <c r="J9225" s="33">
        <v>296</v>
      </c>
      <c r="K9225" s="33">
        <v>8000</v>
      </c>
      <c r="L9225" s="33">
        <v>1</v>
      </c>
      <c r="M9225" s="33">
        <v>1</v>
      </c>
      <c r="N9225" s="33">
        <v>160264.61</v>
      </c>
      <c r="O9225" s="33">
        <v>881</v>
      </c>
      <c r="P9225" s="33">
        <v>1639</v>
      </c>
    </row>
    <row r="9226" spans="1:16">
      <c r="A9226" s="27" t="s">
        <v>1309</v>
      </c>
      <c r="B9226" s="31">
        <v>202502</v>
      </c>
      <c r="C9226" s="27" t="s">
        <v>164</v>
      </c>
      <c r="D9226" s="27" t="s">
        <v>164</v>
      </c>
      <c r="E9226" s="27" t="s">
        <v>28</v>
      </c>
      <c r="F9226" s="27" t="s">
        <v>257</v>
      </c>
      <c r="G9226" s="33">
        <v>178983.01</v>
      </c>
      <c r="H9226" s="33">
        <v>178983.01</v>
      </c>
      <c r="I9226" s="33">
        <v>4662</v>
      </c>
      <c r="J9226" s="33">
        <v>353</v>
      </c>
      <c r="K9226" s="33">
        <v>8000</v>
      </c>
      <c r="L9226" s="33">
        <v>1</v>
      </c>
      <c r="M9226" s="33">
        <v>1</v>
      </c>
      <c r="N9226" s="33">
        <v>165215.87</v>
      </c>
      <c r="O9226" s="33">
        <v>1021.5</v>
      </c>
      <c r="P9226" s="33">
        <v>1915</v>
      </c>
    </row>
    <row r="9227" spans="1:16">
      <c r="A9227" s="27" t="s">
        <v>1309</v>
      </c>
      <c r="B9227" s="31">
        <v>202503</v>
      </c>
      <c r="C9227" s="27" t="s">
        <v>164</v>
      </c>
      <c r="D9227" s="27" t="s">
        <v>164</v>
      </c>
      <c r="E9227" s="27" t="s">
        <v>28</v>
      </c>
      <c r="F9227" s="27" t="s">
        <v>257</v>
      </c>
      <c r="G9227" s="33">
        <v>221654.04</v>
      </c>
      <c r="H9227" s="33">
        <v>221654.04</v>
      </c>
      <c r="I9227" s="33">
        <v>5804</v>
      </c>
      <c r="J9227" s="33">
        <v>472</v>
      </c>
      <c r="K9227" s="33">
        <v>8000</v>
      </c>
      <c r="L9227" s="33">
        <v>1</v>
      </c>
      <c r="M9227" s="33">
        <v>1</v>
      </c>
      <c r="N9227" s="33">
        <v>206026.35</v>
      </c>
      <c r="O9227" s="33">
        <v>1381.4</v>
      </c>
      <c r="P9227" s="33">
        <v>2416</v>
      </c>
    </row>
    <row r="9228" spans="1:16">
      <c r="A9228" s="27" t="s">
        <v>1309</v>
      </c>
      <c r="B9228" s="31">
        <v>202504</v>
      </c>
      <c r="C9228" s="27" t="s">
        <v>164</v>
      </c>
      <c r="D9228" s="27" t="s">
        <v>164</v>
      </c>
      <c r="E9228" s="27" t="s">
        <v>28</v>
      </c>
      <c r="F9228" s="27" t="s">
        <v>257</v>
      </c>
      <c r="G9228" s="33">
        <v>245194.68</v>
      </c>
      <c r="H9228" s="33">
        <v>245194.68</v>
      </c>
      <c r="I9228" s="33">
        <v>5851</v>
      </c>
      <c r="J9228" s="33">
        <v>392</v>
      </c>
      <c r="K9228" s="33">
        <v>8000</v>
      </c>
      <c r="L9228" s="33">
        <v>1</v>
      </c>
      <c r="M9228" s="33">
        <v>1</v>
      </c>
      <c r="N9228" s="33">
        <v>242590.39</v>
      </c>
      <c r="O9228" s="33">
        <v>1313.6</v>
      </c>
      <c r="P9228" s="33">
        <v>2442</v>
      </c>
    </row>
    <row r="9229" spans="1:16">
      <c r="A9229" s="27" t="s">
        <v>1309</v>
      </c>
      <c r="B9229" s="31">
        <v>202505</v>
      </c>
      <c r="C9229" s="27" t="s">
        <v>164</v>
      </c>
      <c r="D9229" s="27" t="s">
        <v>164</v>
      </c>
      <c r="E9229" s="27" t="s">
        <v>28</v>
      </c>
      <c r="F9229" s="27" t="s">
        <v>257</v>
      </c>
      <c r="G9229" s="33">
        <v>273722.16</v>
      </c>
      <c r="H9229" s="33">
        <v>273722.16</v>
      </c>
      <c r="I9229" s="33">
        <v>7026</v>
      </c>
      <c r="J9229" s="33">
        <v>529</v>
      </c>
      <c r="K9229" s="33">
        <v>8000</v>
      </c>
      <c r="L9229" s="33">
        <v>1</v>
      </c>
      <c r="M9229" s="33">
        <v>1</v>
      </c>
      <c r="N9229" s="33">
        <v>265856.16</v>
      </c>
      <c r="O9229" s="33">
        <v>1575.9</v>
      </c>
      <c r="P9229" s="33">
        <v>2919</v>
      </c>
    </row>
    <row r="9230" spans="1:16">
      <c r="A9230" s="27" t="s">
        <v>1309</v>
      </c>
      <c r="B9230" s="31">
        <v>202506</v>
      </c>
      <c r="C9230" s="27" t="s">
        <v>164</v>
      </c>
      <c r="D9230" s="27" t="s">
        <v>164</v>
      </c>
      <c r="E9230" s="27" t="s">
        <v>28</v>
      </c>
      <c r="F9230" s="27" t="s">
        <v>257</v>
      </c>
      <c r="G9230" s="33">
        <v>322636.87</v>
      </c>
      <c r="H9230" s="33">
        <v>322636.87</v>
      </c>
      <c r="I9230" s="33">
        <v>7686</v>
      </c>
      <c r="J9230" s="33">
        <v>619</v>
      </c>
      <c r="K9230" s="33">
        <v>8000</v>
      </c>
      <c r="L9230" s="33">
        <v>1</v>
      </c>
      <c r="M9230" s="33">
        <v>1</v>
      </c>
      <c r="N9230" s="33">
        <v>259882.75</v>
      </c>
      <c r="O9230" s="33">
        <v>1824.7</v>
      </c>
      <c r="P9230" s="33">
        <v>3201</v>
      </c>
    </row>
    <row r="9231" spans="1:16">
      <c r="A9231" s="27" t="s">
        <v>1309</v>
      </c>
      <c r="B9231" s="31">
        <v>202507</v>
      </c>
      <c r="C9231" s="27" t="s">
        <v>164</v>
      </c>
      <c r="D9231" s="27" t="s">
        <v>164</v>
      </c>
      <c r="E9231" s="27" t="s">
        <v>28</v>
      </c>
      <c r="F9231" s="27" t="s">
        <v>257</v>
      </c>
      <c r="G9231" s="33">
        <v>254806.37</v>
      </c>
      <c r="H9231" s="33">
        <v>254806.37</v>
      </c>
      <c r="I9231" s="33">
        <v>6019</v>
      </c>
      <c r="J9231" s="33">
        <v>470</v>
      </c>
      <c r="K9231" s="33">
        <v>8000</v>
      </c>
      <c r="L9231" s="33">
        <v>1</v>
      </c>
      <c r="M9231" s="33">
        <v>1</v>
      </c>
      <c r="N9231" s="33">
        <v>231203.65</v>
      </c>
      <c r="O9231" s="33">
        <v>1302.6</v>
      </c>
      <c r="P9231" s="33">
        <v>2578</v>
      </c>
    </row>
    <row r="9232" spans="1:16">
      <c r="A9232" s="27" t="s">
        <v>1309</v>
      </c>
      <c r="B9232" s="31">
        <v>202508</v>
      </c>
      <c r="C9232" s="27" t="s">
        <v>164</v>
      </c>
      <c r="D9232" s="27" t="s">
        <v>164</v>
      </c>
      <c r="E9232" s="27" t="s">
        <v>28</v>
      </c>
      <c r="F9232" s="27" t="s">
        <v>257</v>
      </c>
      <c r="G9232" s="33">
        <v>265561.46</v>
      </c>
      <c r="H9232" s="33">
        <v>265561.46</v>
      </c>
      <c r="I9232" s="33">
        <v>6998</v>
      </c>
      <c r="J9232" s="33">
        <v>533</v>
      </c>
      <c r="K9232" s="33">
        <v>8000</v>
      </c>
      <c r="L9232" s="33">
        <v>1</v>
      </c>
      <c r="M9232" s="33">
        <v>1</v>
      </c>
      <c r="N9232" s="33">
        <v>222810.42</v>
      </c>
      <c r="O9232" s="33">
        <v>1512.6</v>
      </c>
      <c r="P9232" s="33">
        <v>2915</v>
      </c>
    </row>
    <row r="9233" spans="1:16">
      <c r="A9233" s="27" t="s">
        <v>1309</v>
      </c>
      <c r="B9233" s="31">
        <v>202509</v>
      </c>
      <c r="C9233" s="27" t="s">
        <v>164</v>
      </c>
      <c r="D9233" s="27" t="s">
        <v>164</v>
      </c>
      <c r="E9233" s="27" t="s">
        <v>28</v>
      </c>
      <c r="F9233" s="27" t="s">
        <v>257</v>
      </c>
      <c r="G9233" s="33">
        <v>229272.22</v>
      </c>
      <c r="H9233" s="33">
        <v>229272.22</v>
      </c>
      <c r="I9233" s="33">
        <v>5709</v>
      </c>
      <c r="J9233" s="33">
        <v>418</v>
      </c>
      <c r="K9233" s="33">
        <v>8000</v>
      </c>
      <c r="L9233" s="33">
        <v>1</v>
      </c>
      <c r="M9233" s="33">
        <v>1</v>
      </c>
      <c r="N9233" s="33">
        <v>214364.15</v>
      </c>
      <c r="O9233" s="33">
        <v>1314.1</v>
      </c>
      <c r="P9233" s="33">
        <v>2350</v>
      </c>
    </row>
    <row r="9234" spans="1:16">
      <c r="A9234" s="27" t="s">
        <v>1309</v>
      </c>
      <c r="B9234" s="31">
        <v>202510</v>
      </c>
      <c r="C9234" s="27" t="s">
        <v>164</v>
      </c>
      <c r="D9234" s="27" t="s">
        <v>164</v>
      </c>
      <c r="E9234" s="27" t="s">
        <v>28</v>
      </c>
      <c r="F9234" s="27" t="s">
        <v>257</v>
      </c>
      <c r="G9234" s="33">
        <v>252355.93</v>
      </c>
      <c r="H9234" s="33">
        <v>252355.93</v>
      </c>
      <c r="I9234" s="33">
        <v>6870</v>
      </c>
      <c r="J9234" s="33">
        <v>429</v>
      </c>
      <c r="K9234" s="33">
        <v>8000</v>
      </c>
      <c r="L9234" s="33">
        <v>1</v>
      </c>
      <c r="M9234" s="33">
        <v>1</v>
      </c>
      <c r="N9234" s="33">
        <v>235600.62</v>
      </c>
      <c r="O9234" s="33">
        <v>1355.8</v>
      </c>
      <c r="P9234" s="33">
        <v>2883</v>
      </c>
    </row>
    <row r="9235" spans="1:16">
      <c r="A9235" s="27" t="s">
        <v>1309</v>
      </c>
      <c r="B9235" s="31">
        <v>202511</v>
      </c>
      <c r="C9235" s="27" t="s">
        <v>164</v>
      </c>
      <c r="D9235" s="27" t="s">
        <v>164</v>
      </c>
      <c r="E9235" s="27" t="s">
        <v>28</v>
      </c>
      <c r="F9235" s="27" t="s">
        <v>257</v>
      </c>
      <c r="G9235" s="33">
        <v>307100.23</v>
      </c>
      <c r="H9235" s="33">
        <v>307100.23</v>
      </c>
      <c r="I9235" s="33">
        <v>7657</v>
      </c>
      <c r="J9235" s="33">
        <v>634</v>
      </c>
      <c r="K9235" s="33">
        <v>8000</v>
      </c>
      <c r="L9235" s="33">
        <v>1</v>
      </c>
      <c r="M9235" s="33">
        <v>1</v>
      </c>
      <c r="N9235" s="33">
        <v>284495.75</v>
      </c>
      <c r="O9235" s="33">
        <v>1896.6</v>
      </c>
      <c r="P9235" s="33">
        <v>3084</v>
      </c>
    </row>
    <row r="9236" spans="1:16">
      <c r="A9236" s="27" t="s">
        <v>1309</v>
      </c>
      <c r="B9236" s="31">
        <v>202512</v>
      </c>
      <c r="C9236" s="27" t="s">
        <v>164</v>
      </c>
      <c r="D9236" s="27" t="s">
        <v>164</v>
      </c>
      <c r="E9236" s="27" t="s">
        <v>28</v>
      </c>
      <c r="F9236" s="27" t="s">
        <v>257</v>
      </c>
      <c r="G9236" s="33">
        <v>342273.32</v>
      </c>
      <c r="H9236" s="33">
        <v>342273.32</v>
      </c>
      <c r="I9236" s="33">
        <v>8983</v>
      </c>
      <c r="J9236" s="33">
        <v>617</v>
      </c>
      <c r="K9236" s="33">
        <v>8000</v>
      </c>
      <c r="L9236" s="33">
        <v>1</v>
      </c>
      <c r="M9236" s="33">
        <v>1</v>
      </c>
      <c r="N9236" s="33">
        <v>326781.41</v>
      </c>
      <c r="O9236" s="33">
        <v>1870.6</v>
      </c>
      <c r="P9236" s="33">
        <v>3716</v>
      </c>
    </row>
    <row r="9237" spans="1:16">
      <c r="A9237" s="27" t="s">
        <v>1309</v>
      </c>
      <c r="B9237" s="31">
        <v>202601</v>
      </c>
      <c r="C9237" s="27" t="s">
        <v>164</v>
      </c>
      <c r="D9237" s="27" t="s">
        <v>164</v>
      </c>
      <c r="E9237" s="27" t="s">
        <v>28</v>
      </c>
      <c r="F9237" s="27" t="s">
        <v>257</v>
      </c>
      <c r="G9237" s="33">
        <v>195248.15</v>
      </c>
      <c r="H9237" s="33">
        <v>195248.15</v>
      </c>
      <c r="I9237" s="33">
        <v>4853</v>
      </c>
      <c r="J9237" s="33">
        <v>345</v>
      </c>
      <c r="K9237" s="33">
        <v>8000</v>
      </c>
      <c r="L9237" s="33">
        <v>1</v>
      </c>
      <c r="M9237" s="33">
        <v>1</v>
      </c>
      <c r="N9237" s="33">
        <v>166194.4</v>
      </c>
      <c r="O9237" s="33">
        <v>1065.5</v>
      </c>
      <c r="P9237" s="33">
        <v>1943</v>
      </c>
    </row>
    <row r="9238" spans="1:16">
      <c r="A9238" s="27" t="s">
        <v>1309</v>
      </c>
      <c r="B9238" s="31">
        <v>202602</v>
      </c>
      <c r="C9238" s="27" t="s">
        <v>164</v>
      </c>
      <c r="D9238" s="27" t="s">
        <v>164</v>
      </c>
      <c r="E9238" s="27" t="s">
        <v>28</v>
      </c>
      <c r="F9238" s="27" t="s">
        <v>257</v>
      </c>
      <c r="G9238" s="33">
        <v>169611.05</v>
      </c>
      <c r="H9238" s="33">
        <v>169611.05</v>
      </c>
      <c r="I9238" s="33">
        <v>4495</v>
      </c>
      <c r="J9238" s="33">
        <v>363</v>
      </c>
      <c r="K9238" s="33">
        <v>8000</v>
      </c>
      <c r="L9238" s="33">
        <v>1</v>
      </c>
      <c r="M9238" s="33">
        <v>1</v>
      </c>
      <c r="N9238" s="33">
        <v>171328.85</v>
      </c>
      <c r="O9238" s="33">
        <v>1102.5</v>
      </c>
      <c r="P9238" s="33">
        <v>1843</v>
      </c>
    </row>
    <row r="9239" spans="1:16">
      <c r="A9239" s="27" t="s">
        <v>1309</v>
      </c>
      <c r="B9239" s="31">
        <v>202603</v>
      </c>
      <c r="C9239" s="27" t="s">
        <v>164</v>
      </c>
      <c r="D9239" s="27" t="s">
        <v>164</v>
      </c>
      <c r="E9239" s="27" t="s">
        <v>28</v>
      </c>
      <c r="F9239" s="27" t="s">
        <v>257</v>
      </c>
      <c r="G9239" s="33">
        <v>220192.13</v>
      </c>
      <c r="H9239" s="33">
        <v>220192.13</v>
      </c>
      <c r="I9239" s="33">
        <v>5637</v>
      </c>
      <c r="J9239" s="33">
        <v>415</v>
      </c>
      <c r="K9239" s="33">
        <v>8000</v>
      </c>
      <c r="L9239" s="33">
        <v>1</v>
      </c>
      <c r="M9239" s="33">
        <v>1</v>
      </c>
      <c r="N9239" s="33">
        <v>213649.32</v>
      </c>
      <c r="O9239" s="33">
        <v>1168.5</v>
      </c>
      <c r="P9239" s="33">
        <v>2224</v>
      </c>
    </row>
    <row r="9240" spans="1:16">
      <c r="A9240" s="27" t="s">
        <v>1309</v>
      </c>
      <c r="B9240" s="31">
        <v>202604</v>
      </c>
      <c r="C9240" s="27" t="s">
        <v>164</v>
      </c>
      <c r="D9240" s="27" t="s">
        <v>164</v>
      </c>
      <c r="E9240" s="27" t="s">
        <v>28</v>
      </c>
      <c r="F9240" s="27" t="s">
        <v>257</v>
      </c>
      <c r="G9240" s="33">
        <v>232425.91</v>
      </c>
      <c r="H9240" s="33">
        <v>232425.91</v>
      </c>
      <c r="I9240" s="33">
        <v>5779</v>
      </c>
      <c r="J9240" s="33">
        <v>396</v>
      </c>
      <c r="K9240" s="33">
        <v>8000</v>
      </c>
      <c r="L9240" s="33">
        <v>1</v>
      </c>
      <c r="M9240" s="33">
        <v>1</v>
      </c>
      <c r="N9240" s="33">
        <v>251566.23</v>
      </c>
      <c r="O9240" s="33">
        <v>1279.8</v>
      </c>
      <c r="P9240" s="33">
        <v>2296</v>
      </c>
    </row>
    <row r="9241" spans="1:16">
      <c r="A9241" s="27" t="s">
        <v>1309</v>
      </c>
      <c r="B9241" s="31">
        <v>202605</v>
      </c>
      <c r="C9241" s="27" t="s">
        <v>164</v>
      </c>
      <c r="D9241" s="27" t="s">
        <v>164</v>
      </c>
      <c r="E9241" s="27" t="s">
        <v>28</v>
      </c>
      <c r="F9241" s="27" t="s">
        <v>257</v>
      </c>
      <c r="G9241" s="33">
        <v>280688.6</v>
      </c>
      <c r="H9241" s="33">
        <v>280688.6</v>
      </c>
      <c r="I9241" s="33">
        <v>7415</v>
      </c>
      <c r="J9241" s="33">
        <v>454</v>
      </c>
      <c r="K9241" s="33">
        <v>8000</v>
      </c>
      <c r="L9241" s="33">
        <v>1</v>
      </c>
      <c r="M9241" s="33">
        <v>1</v>
      </c>
      <c r="N9241" s="33">
        <v>275692.84</v>
      </c>
      <c r="O9241" s="33">
        <v>1486.5</v>
      </c>
      <c r="P9241" s="33">
        <v>2918</v>
      </c>
    </row>
    <row r="9242" spans="1:16">
      <c r="A9242" s="27" t="s">
        <v>1309</v>
      </c>
      <c r="B9242" s="31">
        <v>202606</v>
      </c>
      <c r="C9242" s="27" t="s">
        <v>164</v>
      </c>
      <c r="D9242" s="27" t="s">
        <v>164</v>
      </c>
      <c r="E9242" s="27" t="s">
        <v>28</v>
      </c>
      <c r="F9242" s="27" t="s">
        <v>257</v>
      </c>
      <c r="G9242" s="33">
        <v>289357.65</v>
      </c>
      <c r="H9242" s="33">
        <v>289357.65</v>
      </c>
      <c r="I9242" s="33">
        <v>7189</v>
      </c>
      <c r="J9242" s="33">
        <v>532</v>
      </c>
      <c r="K9242" s="33">
        <v>8000</v>
      </c>
      <c r="L9242" s="33">
        <v>1</v>
      </c>
      <c r="M9242" s="33">
        <v>1</v>
      </c>
      <c r="N9242" s="33">
        <v>269498.42</v>
      </c>
      <c r="O9242" s="33">
        <v>1516</v>
      </c>
      <c r="P9242" s="33">
        <v>2852</v>
      </c>
    </row>
    <row r="9243" spans="1:16">
      <c r="A9243" s="27" t="s">
        <v>1309</v>
      </c>
      <c r="B9243" s="31">
        <v>202607</v>
      </c>
      <c r="C9243" s="27" t="s">
        <v>164</v>
      </c>
      <c r="D9243" s="27" t="s">
        <v>164</v>
      </c>
      <c r="E9243" s="27" t="s">
        <v>28</v>
      </c>
      <c r="F9243" s="27" t="s">
        <v>257</v>
      </c>
      <c r="G9243" s="33">
        <v>251423.6</v>
      </c>
      <c r="H9243" s="33">
        <v>251423.6</v>
      </c>
      <c r="I9243" s="33">
        <v>6692</v>
      </c>
      <c r="J9243" s="33">
        <v>491</v>
      </c>
      <c r="K9243" s="33">
        <v>8000</v>
      </c>
      <c r="L9243" s="33">
        <v>1</v>
      </c>
      <c r="M9243" s="33">
        <v>1</v>
      </c>
      <c r="N9243" s="33">
        <v>239758.19</v>
      </c>
      <c r="O9243" s="33">
        <v>1442.8</v>
      </c>
      <c r="P9243" s="33">
        <v>2748</v>
      </c>
    </row>
    <row r="9244" spans="1:16">
      <c r="A9244" s="27" t="s">
        <v>1311</v>
      </c>
      <c r="B9244" s="31">
        <v>202410</v>
      </c>
      <c r="C9244" s="27" t="s">
        <v>164</v>
      </c>
      <c r="D9244" s="27" t="s">
        <v>164</v>
      </c>
      <c r="E9244" s="27" t="s">
        <v>28</v>
      </c>
      <c r="F9244" s="27" t="s">
        <v>257</v>
      </c>
      <c r="G9244" s="33">
        <v>161343.72</v>
      </c>
      <c r="H9244" s="33">
        <v>0</v>
      </c>
      <c r="I9244" s="33">
        <v>3879</v>
      </c>
      <c r="J9244" s="33">
        <v>281</v>
      </c>
      <c r="K9244" s="33">
        <v>8800</v>
      </c>
      <c r="L9244" s="33">
        <v>1</v>
      </c>
      <c r="M9244" s="33">
        <v>0</v>
      </c>
      <c r="N9244" s="33">
        <v>285685.19</v>
      </c>
      <c r="O9244" s="33">
        <v>1001.2</v>
      </c>
      <c r="P9244" s="33">
        <v>1595</v>
      </c>
    </row>
    <row r="9245" spans="1:16">
      <c r="A9245" s="27" t="s">
        <v>1311</v>
      </c>
      <c r="B9245" s="31">
        <v>202411</v>
      </c>
      <c r="C9245" s="27" t="s">
        <v>164</v>
      </c>
      <c r="D9245" s="27" t="s">
        <v>164</v>
      </c>
      <c r="E9245" s="27" t="s">
        <v>28</v>
      </c>
      <c r="F9245" s="27" t="s">
        <v>257</v>
      </c>
      <c r="G9245" s="33">
        <v>206477.53</v>
      </c>
      <c r="H9245" s="33">
        <v>0</v>
      </c>
      <c r="I9245" s="33">
        <v>5348</v>
      </c>
      <c r="J9245" s="33">
        <v>376</v>
      </c>
      <c r="K9245" s="33">
        <v>8800</v>
      </c>
      <c r="L9245" s="33">
        <v>1</v>
      </c>
      <c r="M9245" s="33">
        <v>0</v>
      </c>
      <c r="N9245" s="33">
        <v>344974.57</v>
      </c>
      <c r="O9245" s="33">
        <v>1185.9</v>
      </c>
      <c r="P9245" s="33">
        <v>2254</v>
      </c>
    </row>
    <row r="9246" spans="1:16">
      <c r="A9246" s="27" t="s">
        <v>1311</v>
      </c>
      <c r="B9246" s="31">
        <v>202412</v>
      </c>
      <c r="C9246" s="27" t="s">
        <v>164</v>
      </c>
      <c r="D9246" s="27" t="s">
        <v>164</v>
      </c>
      <c r="E9246" s="27" t="s">
        <v>28</v>
      </c>
      <c r="F9246" s="27" t="s">
        <v>257</v>
      </c>
      <c r="G9246" s="33">
        <v>264278.44</v>
      </c>
      <c r="H9246" s="33">
        <v>0</v>
      </c>
      <c r="I9246" s="33">
        <v>6850</v>
      </c>
      <c r="J9246" s="33">
        <v>542</v>
      </c>
      <c r="K9246" s="33">
        <v>8800</v>
      </c>
      <c r="L9246" s="33">
        <v>1</v>
      </c>
      <c r="M9246" s="33">
        <v>0</v>
      </c>
      <c r="N9246" s="33">
        <v>396249.42</v>
      </c>
      <c r="O9246" s="33">
        <v>1524.3</v>
      </c>
      <c r="P9246" s="33">
        <v>2824</v>
      </c>
    </row>
    <row r="9247" spans="1:16">
      <c r="A9247" s="27" t="s">
        <v>1311</v>
      </c>
      <c r="B9247" s="31">
        <v>202501</v>
      </c>
      <c r="C9247" s="27" t="s">
        <v>164</v>
      </c>
      <c r="D9247" s="27" t="s">
        <v>164</v>
      </c>
      <c r="E9247" s="27" t="s">
        <v>28</v>
      </c>
      <c r="F9247" s="27" t="s">
        <v>257</v>
      </c>
      <c r="G9247" s="33">
        <v>141597.12</v>
      </c>
      <c r="H9247" s="33">
        <v>0</v>
      </c>
      <c r="I9247" s="33">
        <v>3778</v>
      </c>
      <c r="J9247" s="33">
        <v>253</v>
      </c>
      <c r="K9247" s="33">
        <v>8800</v>
      </c>
      <c r="L9247" s="33">
        <v>1</v>
      </c>
      <c r="M9247" s="33">
        <v>0</v>
      </c>
      <c r="N9247" s="33">
        <v>201524.42</v>
      </c>
      <c r="O9247" s="33">
        <v>755.8</v>
      </c>
      <c r="P9247" s="33">
        <v>1559</v>
      </c>
    </row>
    <row r="9248" spans="1:16">
      <c r="A9248" s="27" t="s">
        <v>1311</v>
      </c>
      <c r="B9248" s="31">
        <v>202502</v>
      </c>
      <c r="C9248" s="27" t="s">
        <v>164</v>
      </c>
      <c r="D9248" s="27" t="s">
        <v>164</v>
      </c>
      <c r="E9248" s="27" t="s">
        <v>28</v>
      </c>
      <c r="F9248" s="27" t="s">
        <v>257</v>
      </c>
      <c r="G9248" s="33">
        <v>169274.07</v>
      </c>
      <c r="H9248" s="33">
        <v>0</v>
      </c>
      <c r="I9248" s="33">
        <v>4154</v>
      </c>
      <c r="J9248" s="33">
        <v>328</v>
      </c>
      <c r="K9248" s="33">
        <v>8800</v>
      </c>
      <c r="L9248" s="33">
        <v>1</v>
      </c>
      <c r="M9248" s="33">
        <v>0</v>
      </c>
      <c r="N9248" s="33">
        <v>207750.37</v>
      </c>
      <c r="O9248" s="33">
        <v>927.5</v>
      </c>
      <c r="P9248" s="33">
        <v>1677</v>
      </c>
    </row>
    <row r="9249" spans="1:16">
      <c r="A9249" s="27" t="s">
        <v>1311</v>
      </c>
      <c r="B9249" s="31">
        <v>202503</v>
      </c>
      <c r="C9249" s="27" t="s">
        <v>164</v>
      </c>
      <c r="D9249" s="27" t="s">
        <v>164</v>
      </c>
      <c r="E9249" s="27" t="s">
        <v>28</v>
      </c>
      <c r="F9249" s="27" t="s">
        <v>257</v>
      </c>
      <c r="G9249" s="33">
        <v>205458.32</v>
      </c>
      <c r="H9249" s="33">
        <v>0</v>
      </c>
      <c r="I9249" s="33">
        <v>5112</v>
      </c>
      <c r="J9249" s="33">
        <v>429</v>
      </c>
      <c r="K9249" s="33">
        <v>8800</v>
      </c>
      <c r="L9249" s="33">
        <v>1</v>
      </c>
      <c r="M9249" s="33">
        <v>0</v>
      </c>
      <c r="N9249" s="33">
        <v>259067.43</v>
      </c>
      <c r="O9249" s="33">
        <v>1027.1</v>
      </c>
      <c r="P9249" s="33">
        <v>2070</v>
      </c>
    </row>
    <row r="9250" spans="1:16">
      <c r="A9250" s="27" t="s">
        <v>1311</v>
      </c>
      <c r="B9250" s="31">
        <v>202504</v>
      </c>
      <c r="C9250" s="27" t="s">
        <v>164</v>
      </c>
      <c r="D9250" s="27" t="s">
        <v>164</v>
      </c>
      <c r="E9250" s="27" t="s">
        <v>28</v>
      </c>
      <c r="F9250" s="27" t="s">
        <v>257</v>
      </c>
      <c r="G9250" s="33">
        <v>255418.9</v>
      </c>
      <c r="H9250" s="33">
        <v>0</v>
      </c>
      <c r="I9250" s="33">
        <v>6283</v>
      </c>
      <c r="J9250" s="33">
        <v>498</v>
      </c>
      <c r="K9250" s="33">
        <v>8800</v>
      </c>
      <c r="L9250" s="33">
        <v>1</v>
      </c>
      <c r="M9250" s="33">
        <v>0</v>
      </c>
      <c r="N9250" s="33">
        <v>305044.81</v>
      </c>
      <c r="O9250" s="33">
        <v>1392.7</v>
      </c>
      <c r="P9250" s="33">
        <v>2587</v>
      </c>
    </row>
    <row r="9251" spans="1:16">
      <c r="A9251" s="27" t="s">
        <v>1311</v>
      </c>
      <c r="B9251" s="31">
        <v>202505</v>
      </c>
      <c r="C9251" s="27" t="s">
        <v>164</v>
      </c>
      <c r="D9251" s="27" t="s">
        <v>164</v>
      </c>
      <c r="E9251" s="27" t="s">
        <v>28</v>
      </c>
      <c r="F9251" s="27" t="s">
        <v>257</v>
      </c>
      <c r="G9251" s="33">
        <v>299888.73</v>
      </c>
      <c r="H9251" s="33">
        <v>0</v>
      </c>
      <c r="I9251" s="33">
        <v>7562</v>
      </c>
      <c r="J9251" s="33">
        <v>594</v>
      </c>
      <c r="K9251" s="33">
        <v>8800</v>
      </c>
      <c r="L9251" s="33">
        <v>1</v>
      </c>
      <c r="M9251" s="33">
        <v>0</v>
      </c>
      <c r="N9251" s="33">
        <v>334300.31</v>
      </c>
      <c r="O9251" s="33">
        <v>1787.2</v>
      </c>
      <c r="P9251" s="33">
        <v>3158</v>
      </c>
    </row>
    <row r="9252" spans="1:16">
      <c r="A9252" s="27" t="s">
        <v>1311</v>
      </c>
      <c r="B9252" s="31">
        <v>202506</v>
      </c>
      <c r="C9252" s="27" t="s">
        <v>164</v>
      </c>
      <c r="D9252" s="27" t="s">
        <v>164</v>
      </c>
      <c r="E9252" s="27" t="s">
        <v>28</v>
      </c>
      <c r="F9252" s="27" t="s">
        <v>257</v>
      </c>
      <c r="G9252" s="33">
        <v>310313</v>
      </c>
      <c r="H9252" s="33">
        <v>0</v>
      </c>
      <c r="I9252" s="33">
        <v>7315</v>
      </c>
      <c r="J9252" s="33">
        <v>581</v>
      </c>
      <c r="K9252" s="33">
        <v>8800</v>
      </c>
      <c r="L9252" s="33">
        <v>1</v>
      </c>
      <c r="M9252" s="33">
        <v>0</v>
      </c>
      <c r="N9252" s="33">
        <v>326789.06</v>
      </c>
      <c r="O9252" s="33">
        <v>1699.4</v>
      </c>
      <c r="P9252" s="33">
        <v>3116</v>
      </c>
    </row>
    <row r="9253" spans="1:16">
      <c r="A9253" s="27" t="s">
        <v>1311</v>
      </c>
      <c r="B9253" s="31">
        <v>202507</v>
      </c>
      <c r="C9253" s="27" t="s">
        <v>164</v>
      </c>
      <c r="D9253" s="27" t="s">
        <v>164</v>
      </c>
      <c r="E9253" s="27" t="s">
        <v>28</v>
      </c>
      <c r="F9253" s="27" t="s">
        <v>257</v>
      </c>
      <c r="G9253" s="33">
        <v>274794.64</v>
      </c>
      <c r="H9253" s="33">
        <v>0</v>
      </c>
      <c r="I9253" s="33">
        <v>6627</v>
      </c>
      <c r="J9253" s="33">
        <v>464</v>
      </c>
      <c r="K9253" s="33">
        <v>8800</v>
      </c>
      <c r="L9253" s="33">
        <v>1</v>
      </c>
      <c r="M9253" s="33">
        <v>0</v>
      </c>
      <c r="N9253" s="33">
        <v>290726.58</v>
      </c>
      <c r="O9253" s="33">
        <v>1576.8</v>
      </c>
      <c r="P9253" s="33">
        <v>2776</v>
      </c>
    </row>
    <row r="9254" spans="1:16">
      <c r="A9254" s="27" t="s">
        <v>1311</v>
      </c>
      <c r="B9254" s="31">
        <v>202508</v>
      </c>
      <c r="C9254" s="27" t="s">
        <v>164</v>
      </c>
      <c r="D9254" s="27" t="s">
        <v>164</v>
      </c>
      <c r="E9254" s="27" t="s">
        <v>28</v>
      </c>
      <c r="F9254" s="27" t="s">
        <v>257</v>
      </c>
      <c r="G9254" s="33">
        <v>275653.24</v>
      </c>
      <c r="H9254" s="33">
        <v>0</v>
      </c>
      <c r="I9254" s="33">
        <v>6653</v>
      </c>
      <c r="J9254" s="33">
        <v>528</v>
      </c>
      <c r="K9254" s="33">
        <v>8800</v>
      </c>
      <c r="L9254" s="33">
        <v>1</v>
      </c>
      <c r="M9254" s="33">
        <v>0</v>
      </c>
      <c r="N9254" s="33">
        <v>280172.52</v>
      </c>
      <c r="O9254" s="33">
        <v>1604.3</v>
      </c>
      <c r="P9254" s="33">
        <v>2877</v>
      </c>
    </row>
    <row r="9255" spans="1:16">
      <c r="A9255" s="27" t="s">
        <v>1311</v>
      </c>
      <c r="B9255" s="31">
        <v>202509</v>
      </c>
      <c r="C9255" s="27" t="s">
        <v>164</v>
      </c>
      <c r="D9255" s="27" t="s">
        <v>164</v>
      </c>
      <c r="E9255" s="27" t="s">
        <v>28</v>
      </c>
      <c r="F9255" s="27" t="s">
        <v>257</v>
      </c>
      <c r="G9255" s="33">
        <v>298459.52</v>
      </c>
      <c r="H9255" s="33">
        <v>0</v>
      </c>
      <c r="I9255" s="33">
        <v>7629</v>
      </c>
      <c r="J9255" s="33">
        <v>572</v>
      </c>
      <c r="K9255" s="33">
        <v>8800</v>
      </c>
      <c r="L9255" s="33">
        <v>1</v>
      </c>
      <c r="M9255" s="33">
        <v>0</v>
      </c>
      <c r="N9255" s="33">
        <v>269551.79</v>
      </c>
      <c r="O9255" s="33">
        <v>1707.7</v>
      </c>
      <c r="P9255" s="33">
        <v>3304</v>
      </c>
    </row>
    <row r="9256" spans="1:16">
      <c r="A9256" s="27" t="s">
        <v>1311</v>
      </c>
      <c r="B9256" s="31">
        <v>202510</v>
      </c>
      <c r="C9256" s="27" t="s">
        <v>164</v>
      </c>
      <c r="D9256" s="27" t="s">
        <v>164</v>
      </c>
      <c r="E9256" s="27" t="s">
        <v>28</v>
      </c>
      <c r="F9256" s="27" t="s">
        <v>257</v>
      </c>
      <c r="G9256" s="33">
        <v>295307.82</v>
      </c>
      <c r="H9256" s="33">
        <v>0</v>
      </c>
      <c r="I9256" s="33">
        <v>7734</v>
      </c>
      <c r="J9256" s="33">
        <v>459</v>
      </c>
      <c r="K9256" s="33">
        <v>8800</v>
      </c>
      <c r="L9256" s="33">
        <v>1</v>
      </c>
      <c r="M9256" s="33">
        <v>0</v>
      </c>
      <c r="N9256" s="33">
        <v>296255.54</v>
      </c>
      <c r="O9256" s="33">
        <v>1750.2</v>
      </c>
      <c r="P9256" s="33">
        <v>3078</v>
      </c>
    </row>
    <row r="9257" spans="1:16">
      <c r="A9257" s="27" t="s">
        <v>1311</v>
      </c>
      <c r="B9257" s="31">
        <v>202511</v>
      </c>
      <c r="C9257" s="27" t="s">
        <v>164</v>
      </c>
      <c r="D9257" s="27" t="s">
        <v>164</v>
      </c>
      <c r="E9257" s="27" t="s">
        <v>28</v>
      </c>
      <c r="F9257" s="27" t="s">
        <v>257</v>
      </c>
      <c r="G9257" s="33">
        <v>351393.33</v>
      </c>
      <c r="H9257" s="33">
        <v>0</v>
      </c>
      <c r="I9257" s="33">
        <v>8803</v>
      </c>
      <c r="J9257" s="33">
        <v>631</v>
      </c>
      <c r="K9257" s="33">
        <v>8800</v>
      </c>
      <c r="L9257" s="33">
        <v>1</v>
      </c>
      <c r="M9257" s="33">
        <v>0</v>
      </c>
      <c r="N9257" s="33">
        <v>357738.63</v>
      </c>
      <c r="O9257" s="33">
        <v>1900.9</v>
      </c>
      <c r="P9257" s="33">
        <v>3605</v>
      </c>
    </row>
    <row r="9258" spans="1:16">
      <c r="A9258" s="27" t="s">
        <v>1311</v>
      </c>
      <c r="B9258" s="31">
        <v>202512</v>
      </c>
      <c r="C9258" s="27" t="s">
        <v>164</v>
      </c>
      <c r="D9258" s="27" t="s">
        <v>164</v>
      </c>
      <c r="E9258" s="27" t="s">
        <v>28</v>
      </c>
      <c r="F9258" s="27" t="s">
        <v>257</v>
      </c>
      <c r="G9258" s="33">
        <v>417822.43</v>
      </c>
      <c r="H9258" s="33">
        <v>0</v>
      </c>
      <c r="I9258" s="33">
        <v>10685</v>
      </c>
      <c r="J9258" s="33">
        <v>807</v>
      </c>
      <c r="K9258" s="33">
        <v>8800</v>
      </c>
      <c r="L9258" s="33">
        <v>1</v>
      </c>
      <c r="M9258" s="33">
        <v>0</v>
      </c>
      <c r="N9258" s="33">
        <v>410910.65</v>
      </c>
      <c r="O9258" s="33">
        <v>2321</v>
      </c>
      <c r="P9258" s="33">
        <v>4312</v>
      </c>
    </row>
    <row r="9259" spans="1:16">
      <c r="A9259" s="27" t="s">
        <v>1311</v>
      </c>
      <c r="B9259" s="31">
        <v>202601</v>
      </c>
      <c r="C9259" s="27" t="s">
        <v>164</v>
      </c>
      <c r="D9259" s="27" t="s">
        <v>164</v>
      </c>
      <c r="E9259" s="27" t="s">
        <v>28</v>
      </c>
      <c r="F9259" s="27" t="s">
        <v>257</v>
      </c>
      <c r="G9259" s="33">
        <v>203732.8</v>
      </c>
      <c r="H9259" s="33">
        <v>0</v>
      </c>
      <c r="I9259" s="33">
        <v>5157</v>
      </c>
      <c r="J9259" s="33">
        <v>442</v>
      </c>
      <c r="K9259" s="33">
        <v>8800</v>
      </c>
      <c r="L9259" s="33">
        <v>1</v>
      </c>
      <c r="M9259" s="33">
        <v>0</v>
      </c>
      <c r="N9259" s="33">
        <v>208980.83</v>
      </c>
      <c r="O9259" s="33">
        <v>1374.3</v>
      </c>
      <c r="P9259" s="33">
        <v>2080</v>
      </c>
    </row>
    <row r="9260" spans="1:16">
      <c r="A9260" s="27" t="s">
        <v>1311</v>
      </c>
      <c r="B9260" s="31">
        <v>202602</v>
      </c>
      <c r="C9260" s="27" t="s">
        <v>164</v>
      </c>
      <c r="D9260" s="27" t="s">
        <v>164</v>
      </c>
      <c r="E9260" s="27" t="s">
        <v>28</v>
      </c>
      <c r="F9260" s="27" t="s">
        <v>257</v>
      </c>
      <c r="G9260" s="33">
        <v>204097.51</v>
      </c>
      <c r="H9260" s="33">
        <v>0</v>
      </c>
      <c r="I9260" s="33">
        <v>5489</v>
      </c>
      <c r="J9260" s="33">
        <v>402</v>
      </c>
      <c r="K9260" s="33">
        <v>8800</v>
      </c>
      <c r="L9260" s="33">
        <v>1</v>
      </c>
      <c r="M9260" s="33">
        <v>0</v>
      </c>
      <c r="N9260" s="33">
        <v>215437.13</v>
      </c>
      <c r="O9260" s="33">
        <v>1087.4</v>
      </c>
      <c r="P9260" s="33">
        <v>2088</v>
      </c>
    </row>
    <row r="9261" spans="1:16">
      <c r="A9261" s="27" t="s">
        <v>1311</v>
      </c>
      <c r="B9261" s="31">
        <v>202603</v>
      </c>
      <c r="C9261" s="27" t="s">
        <v>164</v>
      </c>
      <c r="D9261" s="27" t="s">
        <v>164</v>
      </c>
      <c r="E9261" s="27" t="s">
        <v>28</v>
      </c>
      <c r="F9261" s="27" t="s">
        <v>257</v>
      </c>
      <c r="G9261" s="33">
        <v>249730.4</v>
      </c>
      <c r="H9261" s="33">
        <v>0</v>
      </c>
      <c r="I9261" s="33">
        <v>6625</v>
      </c>
      <c r="J9261" s="33">
        <v>520</v>
      </c>
      <c r="K9261" s="33">
        <v>8800</v>
      </c>
      <c r="L9261" s="33">
        <v>1</v>
      </c>
      <c r="M9261" s="33">
        <v>0</v>
      </c>
      <c r="N9261" s="33">
        <v>268652.92</v>
      </c>
      <c r="O9261" s="33">
        <v>1374.6</v>
      </c>
      <c r="P9261" s="33">
        <v>2673</v>
      </c>
    </row>
    <row r="9262" spans="1:16">
      <c r="A9262" s="27" t="s">
        <v>1311</v>
      </c>
      <c r="B9262" s="31">
        <v>202604</v>
      </c>
      <c r="C9262" s="27" t="s">
        <v>164</v>
      </c>
      <c r="D9262" s="27" t="s">
        <v>164</v>
      </c>
      <c r="E9262" s="27" t="s">
        <v>28</v>
      </c>
      <c r="F9262" s="27" t="s">
        <v>257</v>
      </c>
      <c r="G9262" s="33">
        <v>315811.24</v>
      </c>
      <c r="H9262" s="33">
        <v>0</v>
      </c>
      <c r="I9262" s="33">
        <v>7885</v>
      </c>
      <c r="J9262" s="33">
        <v>624</v>
      </c>
      <c r="K9262" s="33">
        <v>8800</v>
      </c>
      <c r="L9262" s="33">
        <v>1</v>
      </c>
      <c r="M9262" s="33">
        <v>0</v>
      </c>
      <c r="N9262" s="33">
        <v>316331.46</v>
      </c>
      <c r="O9262" s="33">
        <v>2032.4</v>
      </c>
      <c r="P9262" s="33">
        <v>3153</v>
      </c>
    </row>
    <row r="9263" spans="1:16">
      <c r="A9263" s="27" t="s">
        <v>1311</v>
      </c>
      <c r="B9263" s="31">
        <v>202605</v>
      </c>
      <c r="C9263" s="27" t="s">
        <v>164</v>
      </c>
      <c r="D9263" s="27" t="s">
        <v>164</v>
      </c>
      <c r="E9263" s="27" t="s">
        <v>28</v>
      </c>
      <c r="F9263" s="27" t="s">
        <v>257</v>
      </c>
      <c r="G9263" s="33">
        <v>331363.94</v>
      </c>
      <c r="H9263" s="33">
        <v>0</v>
      </c>
      <c r="I9263" s="33">
        <v>8280</v>
      </c>
      <c r="J9263" s="33">
        <v>544</v>
      </c>
      <c r="K9263" s="33">
        <v>8800</v>
      </c>
      <c r="L9263" s="33">
        <v>1</v>
      </c>
      <c r="M9263" s="33">
        <v>0</v>
      </c>
      <c r="N9263" s="33">
        <v>346669.43</v>
      </c>
      <c r="O9263" s="33">
        <v>1816.6</v>
      </c>
      <c r="P9263" s="33">
        <v>3616</v>
      </c>
    </row>
    <row r="9264" spans="1:16">
      <c r="A9264" s="27" t="s">
        <v>1311</v>
      </c>
      <c r="B9264" s="31">
        <v>202606</v>
      </c>
      <c r="C9264" s="27" t="s">
        <v>164</v>
      </c>
      <c r="D9264" s="27" t="s">
        <v>164</v>
      </c>
      <c r="E9264" s="27" t="s">
        <v>28</v>
      </c>
      <c r="F9264" s="27" t="s">
        <v>257</v>
      </c>
      <c r="G9264" s="33">
        <v>337513.25</v>
      </c>
      <c r="H9264" s="33">
        <v>0</v>
      </c>
      <c r="I9264" s="33">
        <v>8751</v>
      </c>
      <c r="J9264" s="33">
        <v>646</v>
      </c>
      <c r="K9264" s="33">
        <v>8800</v>
      </c>
      <c r="L9264" s="33">
        <v>1</v>
      </c>
      <c r="M9264" s="33">
        <v>0</v>
      </c>
      <c r="N9264" s="33">
        <v>338880.26</v>
      </c>
      <c r="O9264" s="33">
        <v>2010.3</v>
      </c>
      <c r="P9264" s="33">
        <v>3557</v>
      </c>
    </row>
    <row r="9265" spans="1:16">
      <c r="A9265" s="27" t="s">
        <v>1311</v>
      </c>
      <c r="B9265" s="31">
        <v>202607</v>
      </c>
      <c r="C9265" s="27" t="s">
        <v>164</v>
      </c>
      <c r="D9265" s="27" t="s">
        <v>164</v>
      </c>
      <c r="E9265" s="27" t="s">
        <v>28</v>
      </c>
      <c r="F9265" s="27" t="s">
        <v>257</v>
      </c>
      <c r="G9265" s="33">
        <v>293793.15</v>
      </c>
      <c r="H9265" s="33">
        <v>0</v>
      </c>
      <c r="I9265" s="33">
        <v>8118</v>
      </c>
      <c r="J9265" s="33">
        <v>713</v>
      </c>
      <c r="K9265" s="33">
        <v>8800</v>
      </c>
      <c r="L9265" s="33">
        <v>1</v>
      </c>
      <c r="M9265" s="33">
        <v>0</v>
      </c>
      <c r="N9265" s="33">
        <v>301483.46</v>
      </c>
      <c r="O9265" s="33">
        <v>1700.3</v>
      </c>
      <c r="P9265" s="33">
        <v>3304</v>
      </c>
    </row>
    <row r="9266" spans="1:16">
      <c r="A9266" s="27" t="s">
        <v>1313</v>
      </c>
      <c r="B9266" s="31">
        <v>202408</v>
      </c>
      <c r="C9266" s="27" t="s">
        <v>164</v>
      </c>
      <c r="D9266" s="27" t="s">
        <v>164</v>
      </c>
      <c r="E9266" s="27" t="s">
        <v>28</v>
      </c>
      <c r="F9266" s="27" t="s">
        <v>257</v>
      </c>
      <c r="G9266" s="33">
        <v>335512.02</v>
      </c>
      <c r="H9266" s="33">
        <v>0</v>
      </c>
      <c r="I9266" s="33">
        <v>9263</v>
      </c>
      <c r="J9266" s="33">
        <v>669</v>
      </c>
      <c r="K9266" s="33">
        <v>11200</v>
      </c>
      <c r="L9266" s="33">
        <v>1</v>
      </c>
      <c r="M9266" s="33">
        <v>0</v>
      </c>
      <c r="N9266" s="33">
        <v>378134.39</v>
      </c>
      <c r="O9266" s="33">
        <v>1970.1</v>
      </c>
      <c r="P9266" s="33">
        <v>3772</v>
      </c>
    </row>
    <row r="9267" spans="1:16">
      <c r="A9267" s="27" t="s">
        <v>1313</v>
      </c>
      <c r="B9267" s="31">
        <v>202409</v>
      </c>
      <c r="C9267" s="27" t="s">
        <v>164</v>
      </c>
      <c r="D9267" s="27" t="s">
        <v>164</v>
      </c>
      <c r="E9267" s="27" t="s">
        <v>28</v>
      </c>
      <c r="F9267" s="27" t="s">
        <v>257</v>
      </c>
      <c r="G9267" s="33">
        <v>335448.22</v>
      </c>
      <c r="H9267" s="33">
        <v>0</v>
      </c>
      <c r="I9267" s="33">
        <v>7931</v>
      </c>
      <c r="J9267" s="33">
        <v>572</v>
      </c>
      <c r="K9267" s="33">
        <v>11200</v>
      </c>
      <c r="L9267" s="33">
        <v>1</v>
      </c>
      <c r="M9267" s="33">
        <v>0</v>
      </c>
      <c r="N9267" s="33">
        <v>363800.13</v>
      </c>
      <c r="O9267" s="33">
        <v>1832.4</v>
      </c>
      <c r="P9267" s="33">
        <v>3410</v>
      </c>
    </row>
    <row r="9268" spans="1:16">
      <c r="A9268" s="27" t="s">
        <v>1313</v>
      </c>
      <c r="B9268" s="31">
        <v>202410</v>
      </c>
      <c r="C9268" s="27" t="s">
        <v>164</v>
      </c>
      <c r="D9268" s="27" t="s">
        <v>164</v>
      </c>
      <c r="E9268" s="27" t="s">
        <v>28</v>
      </c>
      <c r="F9268" s="27" t="s">
        <v>257</v>
      </c>
      <c r="G9268" s="33">
        <v>360220</v>
      </c>
      <c r="H9268" s="33">
        <v>0</v>
      </c>
      <c r="I9268" s="33">
        <v>8801</v>
      </c>
      <c r="J9268" s="33">
        <v>650</v>
      </c>
      <c r="K9268" s="33">
        <v>11200</v>
      </c>
      <c r="L9268" s="33">
        <v>1</v>
      </c>
      <c r="M9268" s="33">
        <v>0</v>
      </c>
      <c r="N9268" s="33">
        <v>399840.81</v>
      </c>
      <c r="O9268" s="33">
        <v>2014.5</v>
      </c>
      <c r="P9268" s="33">
        <v>3833</v>
      </c>
    </row>
    <row r="9269" spans="1:16">
      <c r="A9269" s="27" t="s">
        <v>1313</v>
      </c>
      <c r="B9269" s="31">
        <v>202411</v>
      </c>
      <c r="C9269" s="27" t="s">
        <v>164</v>
      </c>
      <c r="D9269" s="27" t="s">
        <v>164</v>
      </c>
      <c r="E9269" s="27" t="s">
        <v>28</v>
      </c>
      <c r="F9269" s="27" t="s">
        <v>257</v>
      </c>
      <c r="G9269" s="33">
        <v>424207.97</v>
      </c>
      <c r="H9269" s="33">
        <v>0</v>
      </c>
      <c r="I9269" s="33">
        <v>10398</v>
      </c>
      <c r="J9269" s="33">
        <v>800</v>
      </c>
      <c r="K9269" s="33">
        <v>11200</v>
      </c>
      <c r="L9269" s="33">
        <v>1</v>
      </c>
      <c r="M9269" s="33">
        <v>0</v>
      </c>
      <c r="N9269" s="33">
        <v>482821.36</v>
      </c>
      <c r="O9269" s="33">
        <v>2326.2</v>
      </c>
      <c r="P9269" s="33">
        <v>4350</v>
      </c>
    </row>
    <row r="9270" spans="1:16">
      <c r="A9270" s="27" t="s">
        <v>1313</v>
      </c>
      <c r="B9270" s="31">
        <v>202412</v>
      </c>
      <c r="C9270" s="27" t="s">
        <v>164</v>
      </c>
      <c r="D9270" s="27" t="s">
        <v>164</v>
      </c>
      <c r="E9270" s="27" t="s">
        <v>28</v>
      </c>
      <c r="F9270" s="27" t="s">
        <v>257</v>
      </c>
      <c r="G9270" s="33">
        <v>456770.01</v>
      </c>
      <c r="H9270" s="33">
        <v>0</v>
      </c>
      <c r="I9270" s="33">
        <v>12228</v>
      </c>
      <c r="J9270" s="33">
        <v>974</v>
      </c>
      <c r="K9270" s="33">
        <v>11200</v>
      </c>
      <c r="L9270" s="33">
        <v>1</v>
      </c>
      <c r="M9270" s="33">
        <v>0</v>
      </c>
      <c r="N9270" s="33">
        <v>554584.89</v>
      </c>
      <c r="O9270" s="33">
        <v>2558.6</v>
      </c>
      <c r="P9270" s="33">
        <v>4938</v>
      </c>
    </row>
    <row r="9271" spans="1:16">
      <c r="A9271" s="27" t="s">
        <v>1313</v>
      </c>
      <c r="B9271" s="31">
        <v>202501</v>
      </c>
      <c r="C9271" s="27" t="s">
        <v>164</v>
      </c>
      <c r="D9271" s="27" t="s">
        <v>164</v>
      </c>
      <c r="E9271" s="27" t="s">
        <v>28</v>
      </c>
      <c r="F9271" s="27" t="s">
        <v>257</v>
      </c>
      <c r="G9271" s="33">
        <v>224893.61</v>
      </c>
      <c r="H9271" s="33">
        <v>0</v>
      </c>
      <c r="I9271" s="33">
        <v>5462</v>
      </c>
      <c r="J9271" s="33">
        <v>418</v>
      </c>
      <c r="K9271" s="33">
        <v>11200</v>
      </c>
      <c r="L9271" s="33">
        <v>1</v>
      </c>
      <c r="M9271" s="33">
        <v>0</v>
      </c>
      <c r="N9271" s="33">
        <v>282050.63</v>
      </c>
      <c r="O9271" s="33">
        <v>1216.9</v>
      </c>
      <c r="P9271" s="33">
        <v>2326</v>
      </c>
    </row>
    <row r="9272" spans="1:16">
      <c r="A9272" s="27" t="s">
        <v>1313</v>
      </c>
      <c r="B9272" s="31">
        <v>202502</v>
      </c>
      <c r="C9272" s="27" t="s">
        <v>164</v>
      </c>
      <c r="D9272" s="27" t="s">
        <v>164</v>
      </c>
      <c r="E9272" s="27" t="s">
        <v>28</v>
      </c>
      <c r="F9272" s="27" t="s">
        <v>257</v>
      </c>
      <c r="G9272" s="33">
        <v>230046.68</v>
      </c>
      <c r="H9272" s="33">
        <v>0</v>
      </c>
      <c r="I9272" s="33">
        <v>5410</v>
      </c>
      <c r="J9272" s="33">
        <v>370</v>
      </c>
      <c r="K9272" s="33">
        <v>11200</v>
      </c>
      <c r="L9272" s="33">
        <v>1</v>
      </c>
      <c r="M9272" s="33">
        <v>0</v>
      </c>
      <c r="N9272" s="33">
        <v>290764.38</v>
      </c>
      <c r="O9272" s="33">
        <v>1325</v>
      </c>
      <c r="P9272" s="33">
        <v>2371</v>
      </c>
    </row>
    <row r="9273" spans="1:16">
      <c r="A9273" s="27" t="s">
        <v>1313</v>
      </c>
      <c r="B9273" s="31">
        <v>202503</v>
      </c>
      <c r="C9273" s="27" t="s">
        <v>164</v>
      </c>
      <c r="D9273" s="27" t="s">
        <v>164</v>
      </c>
      <c r="E9273" s="27" t="s">
        <v>28</v>
      </c>
      <c r="F9273" s="27" t="s">
        <v>257</v>
      </c>
      <c r="G9273" s="33">
        <v>313628.87</v>
      </c>
      <c r="H9273" s="33">
        <v>0</v>
      </c>
      <c r="I9273" s="33">
        <v>7544</v>
      </c>
      <c r="J9273" s="33">
        <v>591</v>
      </c>
      <c r="K9273" s="33">
        <v>11200</v>
      </c>
      <c r="L9273" s="33">
        <v>1</v>
      </c>
      <c r="M9273" s="33">
        <v>0</v>
      </c>
      <c r="N9273" s="33">
        <v>362586.98</v>
      </c>
      <c r="O9273" s="33">
        <v>1673.4</v>
      </c>
      <c r="P9273" s="33">
        <v>3123</v>
      </c>
    </row>
    <row r="9274" spans="1:16">
      <c r="A9274" s="27" t="s">
        <v>1313</v>
      </c>
      <c r="B9274" s="31">
        <v>202504</v>
      </c>
      <c r="C9274" s="27" t="s">
        <v>164</v>
      </c>
      <c r="D9274" s="27" t="s">
        <v>164</v>
      </c>
      <c r="E9274" s="27" t="s">
        <v>28</v>
      </c>
      <c r="F9274" s="27" t="s">
        <v>257</v>
      </c>
      <c r="G9274" s="33">
        <v>393735.54</v>
      </c>
      <c r="H9274" s="33">
        <v>0</v>
      </c>
      <c r="I9274" s="33">
        <v>9808</v>
      </c>
      <c r="J9274" s="33">
        <v>645</v>
      </c>
      <c r="K9274" s="33">
        <v>11200</v>
      </c>
      <c r="L9274" s="33">
        <v>1</v>
      </c>
      <c r="M9274" s="33">
        <v>0</v>
      </c>
      <c r="N9274" s="33">
        <v>426936.25</v>
      </c>
      <c r="O9274" s="33">
        <v>2363.5</v>
      </c>
      <c r="P9274" s="33">
        <v>4114</v>
      </c>
    </row>
    <row r="9275" spans="1:16">
      <c r="A9275" s="27" t="s">
        <v>1313</v>
      </c>
      <c r="B9275" s="31">
        <v>202505</v>
      </c>
      <c r="C9275" s="27" t="s">
        <v>164</v>
      </c>
      <c r="D9275" s="27" t="s">
        <v>164</v>
      </c>
      <c r="E9275" s="27" t="s">
        <v>28</v>
      </c>
      <c r="F9275" s="27" t="s">
        <v>257</v>
      </c>
      <c r="G9275" s="33">
        <v>427727.96</v>
      </c>
      <c r="H9275" s="33">
        <v>0</v>
      </c>
      <c r="I9275" s="33">
        <v>11934</v>
      </c>
      <c r="J9275" s="33">
        <v>741</v>
      </c>
      <c r="K9275" s="33">
        <v>11200</v>
      </c>
      <c r="L9275" s="33">
        <v>1</v>
      </c>
      <c r="M9275" s="33">
        <v>0</v>
      </c>
      <c r="N9275" s="33">
        <v>467881.82</v>
      </c>
      <c r="O9275" s="33">
        <v>2407.7</v>
      </c>
      <c r="P9275" s="33">
        <v>4609</v>
      </c>
    </row>
    <row r="9276" spans="1:16">
      <c r="A9276" s="27" t="s">
        <v>1313</v>
      </c>
      <c r="B9276" s="31">
        <v>202506</v>
      </c>
      <c r="C9276" s="27" t="s">
        <v>164</v>
      </c>
      <c r="D9276" s="27" t="s">
        <v>164</v>
      </c>
      <c r="E9276" s="27" t="s">
        <v>28</v>
      </c>
      <c r="F9276" s="27" t="s">
        <v>257</v>
      </c>
      <c r="G9276" s="33">
        <v>405823.73</v>
      </c>
      <c r="H9276" s="33">
        <v>0</v>
      </c>
      <c r="I9276" s="33">
        <v>10070</v>
      </c>
      <c r="J9276" s="33">
        <v>753</v>
      </c>
      <c r="K9276" s="33">
        <v>11200</v>
      </c>
      <c r="L9276" s="33">
        <v>1</v>
      </c>
      <c r="M9276" s="33">
        <v>0</v>
      </c>
      <c r="N9276" s="33">
        <v>457369.19</v>
      </c>
      <c r="O9276" s="33">
        <v>2235.3</v>
      </c>
      <c r="P9276" s="33">
        <v>4135</v>
      </c>
    </row>
    <row r="9277" spans="1:16">
      <c r="A9277" s="27" t="s">
        <v>1313</v>
      </c>
      <c r="B9277" s="31">
        <v>202507</v>
      </c>
      <c r="C9277" s="27" t="s">
        <v>164</v>
      </c>
      <c r="D9277" s="27" t="s">
        <v>164</v>
      </c>
      <c r="E9277" s="27" t="s">
        <v>28</v>
      </c>
      <c r="F9277" s="27" t="s">
        <v>257</v>
      </c>
      <c r="G9277" s="33">
        <v>364240.41</v>
      </c>
      <c r="H9277" s="33">
        <v>364240.41</v>
      </c>
      <c r="I9277" s="33">
        <v>9053</v>
      </c>
      <c r="J9277" s="33">
        <v>687</v>
      </c>
      <c r="K9277" s="33">
        <v>11200</v>
      </c>
      <c r="L9277" s="33">
        <v>1</v>
      </c>
      <c r="M9277" s="33">
        <v>1</v>
      </c>
      <c r="N9277" s="33">
        <v>406896.67</v>
      </c>
      <c r="O9277" s="33">
        <v>2039.7</v>
      </c>
      <c r="P9277" s="33">
        <v>3627</v>
      </c>
    </row>
    <row r="9278" spans="1:16">
      <c r="A9278" s="27" t="s">
        <v>1313</v>
      </c>
      <c r="B9278" s="31">
        <v>202508</v>
      </c>
      <c r="C9278" s="27" t="s">
        <v>164</v>
      </c>
      <c r="D9278" s="27" t="s">
        <v>164</v>
      </c>
      <c r="E9278" s="27" t="s">
        <v>28</v>
      </c>
      <c r="F9278" s="27" t="s">
        <v>257</v>
      </c>
      <c r="G9278" s="33">
        <v>351943.19</v>
      </c>
      <c r="H9278" s="33">
        <v>351943.19</v>
      </c>
      <c r="I9278" s="33">
        <v>9641</v>
      </c>
      <c r="J9278" s="33">
        <v>683</v>
      </c>
      <c r="K9278" s="33">
        <v>11200</v>
      </c>
      <c r="L9278" s="33">
        <v>1</v>
      </c>
      <c r="M9278" s="33">
        <v>1</v>
      </c>
      <c r="N9278" s="33">
        <v>392125.36</v>
      </c>
      <c r="O9278" s="33">
        <v>1912.4</v>
      </c>
      <c r="P9278" s="33">
        <v>3891</v>
      </c>
    </row>
    <row r="9279" spans="1:16">
      <c r="A9279" s="27" t="s">
        <v>1313</v>
      </c>
      <c r="B9279" s="31">
        <v>202509</v>
      </c>
      <c r="C9279" s="27" t="s">
        <v>164</v>
      </c>
      <c r="D9279" s="27" t="s">
        <v>164</v>
      </c>
      <c r="E9279" s="27" t="s">
        <v>28</v>
      </c>
      <c r="F9279" s="27" t="s">
        <v>257</v>
      </c>
      <c r="G9279" s="33">
        <v>348117.44</v>
      </c>
      <c r="H9279" s="33">
        <v>348117.44</v>
      </c>
      <c r="I9279" s="33">
        <v>8150</v>
      </c>
      <c r="J9279" s="33">
        <v>604</v>
      </c>
      <c r="K9279" s="33">
        <v>11200</v>
      </c>
      <c r="L9279" s="33">
        <v>1</v>
      </c>
      <c r="M9279" s="33">
        <v>1</v>
      </c>
      <c r="N9279" s="33">
        <v>377260.73</v>
      </c>
      <c r="O9279" s="33">
        <v>1999.6</v>
      </c>
      <c r="P9279" s="33">
        <v>3483</v>
      </c>
    </row>
    <row r="9280" spans="1:16">
      <c r="A9280" s="27" t="s">
        <v>1313</v>
      </c>
      <c r="B9280" s="31">
        <v>202510</v>
      </c>
      <c r="C9280" s="27" t="s">
        <v>164</v>
      </c>
      <c r="D9280" s="27" t="s">
        <v>164</v>
      </c>
      <c r="E9280" s="27" t="s">
        <v>28</v>
      </c>
      <c r="F9280" s="27" t="s">
        <v>257</v>
      </c>
      <c r="G9280" s="33">
        <v>366214.58</v>
      </c>
      <c r="H9280" s="33">
        <v>366214.58</v>
      </c>
      <c r="I9280" s="33">
        <v>9469</v>
      </c>
      <c r="J9280" s="33">
        <v>740</v>
      </c>
      <c r="K9280" s="33">
        <v>11200</v>
      </c>
      <c r="L9280" s="33">
        <v>1</v>
      </c>
      <c r="M9280" s="33">
        <v>1</v>
      </c>
      <c r="N9280" s="33">
        <v>414634.92</v>
      </c>
      <c r="O9280" s="33">
        <v>2398.9</v>
      </c>
      <c r="P9280" s="33">
        <v>3956</v>
      </c>
    </row>
    <row r="9281" spans="1:16">
      <c r="A9281" s="27" t="s">
        <v>1313</v>
      </c>
      <c r="B9281" s="31">
        <v>202511</v>
      </c>
      <c r="C9281" s="27" t="s">
        <v>164</v>
      </c>
      <c r="D9281" s="27" t="s">
        <v>164</v>
      </c>
      <c r="E9281" s="27" t="s">
        <v>28</v>
      </c>
      <c r="F9281" s="27" t="s">
        <v>257</v>
      </c>
      <c r="G9281" s="33">
        <v>441847.37</v>
      </c>
      <c r="H9281" s="33">
        <v>441847.37</v>
      </c>
      <c r="I9281" s="33">
        <v>11425</v>
      </c>
      <c r="J9281" s="33">
        <v>861</v>
      </c>
      <c r="K9281" s="33">
        <v>11200</v>
      </c>
      <c r="L9281" s="33">
        <v>1</v>
      </c>
      <c r="M9281" s="33">
        <v>1</v>
      </c>
      <c r="N9281" s="33">
        <v>500685.75</v>
      </c>
      <c r="O9281" s="33">
        <v>2439.3</v>
      </c>
      <c r="P9281" s="33">
        <v>4579</v>
      </c>
    </row>
    <row r="9282" spans="1:16">
      <c r="A9282" s="27" t="s">
        <v>1313</v>
      </c>
      <c r="B9282" s="31">
        <v>202512</v>
      </c>
      <c r="C9282" s="27" t="s">
        <v>164</v>
      </c>
      <c r="D9282" s="27" t="s">
        <v>164</v>
      </c>
      <c r="E9282" s="27" t="s">
        <v>28</v>
      </c>
      <c r="F9282" s="27" t="s">
        <v>257</v>
      </c>
      <c r="G9282" s="33">
        <v>506179.69</v>
      </c>
      <c r="H9282" s="33">
        <v>506179.69</v>
      </c>
      <c r="I9282" s="33">
        <v>11941</v>
      </c>
      <c r="J9282" s="33">
        <v>801</v>
      </c>
      <c r="K9282" s="33">
        <v>11200</v>
      </c>
      <c r="L9282" s="33">
        <v>1</v>
      </c>
      <c r="M9282" s="33">
        <v>1</v>
      </c>
      <c r="N9282" s="33">
        <v>575104.53</v>
      </c>
      <c r="O9282" s="33">
        <v>2999.6</v>
      </c>
      <c r="P9282" s="33">
        <v>5123</v>
      </c>
    </row>
    <row r="9283" spans="1:16">
      <c r="A9283" s="27" t="s">
        <v>1313</v>
      </c>
      <c r="B9283" s="31">
        <v>202601</v>
      </c>
      <c r="C9283" s="27" t="s">
        <v>164</v>
      </c>
      <c r="D9283" s="27" t="s">
        <v>164</v>
      </c>
      <c r="E9283" s="27" t="s">
        <v>28</v>
      </c>
      <c r="F9283" s="27" t="s">
        <v>257</v>
      </c>
      <c r="G9283" s="33">
        <v>275739.47</v>
      </c>
      <c r="H9283" s="33">
        <v>275739.47</v>
      </c>
      <c r="I9283" s="33">
        <v>6992</v>
      </c>
      <c r="J9283" s="33">
        <v>526</v>
      </c>
      <c r="K9283" s="33">
        <v>11200</v>
      </c>
      <c r="L9283" s="33">
        <v>1</v>
      </c>
      <c r="M9283" s="33">
        <v>1</v>
      </c>
      <c r="N9283" s="33">
        <v>292486.51</v>
      </c>
      <c r="O9283" s="33">
        <v>1540.2</v>
      </c>
      <c r="P9283" s="33">
        <v>2895</v>
      </c>
    </row>
    <row r="9284" spans="1:16">
      <c r="A9284" s="27" t="s">
        <v>1313</v>
      </c>
      <c r="B9284" s="31">
        <v>202602</v>
      </c>
      <c r="C9284" s="27" t="s">
        <v>164</v>
      </c>
      <c r="D9284" s="27" t="s">
        <v>164</v>
      </c>
      <c r="E9284" s="27" t="s">
        <v>28</v>
      </c>
      <c r="F9284" s="27" t="s">
        <v>257</v>
      </c>
      <c r="G9284" s="33">
        <v>272124.24</v>
      </c>
      <c r="H9284" s="33">
        <v>272124.24</v>
      </c>
      <c r="I9284" s="33">
        <v>6761</v>
      </c>
      <c r="J9284" s="33">
        <v>497</v>
      </c>
      <c r="K9284" s="33">
        <v>11200</v>
      </c>
      <c r="L9284" s="33">
        <v>1</v>
      </c>
      <c r="M9284" s="33">
        <v>1</v>
      </c>
      <c r="N9284" s="33">
        <v>301522.66</v>
      </c>
      <c r="O9284" s="33">
        <v>1464.7</v>
      </c>
      <c r="P9284" s="33">
        <v>2837</v>
      </c>
    </row>
    <row r="9285" spans="1:16">
      <c r="A9285" s="27" t="s">
        <v>1313</v>
      </c>
      <c r="B9285" s="31">
        <v>202603</v>
      </c>
      <c r="C9285" s="27" t="s">
        <v>164</v>
      </c>
      <c r="D9285" s="27" t="s">
        <v>164</v>
      </c>
      <c r="E9285" s="27" t="s">
        <v>28</v>
      </c>
      <c r="F9285" s="27" t="s">
        <v>257</v>
      </c>
      <c r="G9285" s="33">
        <v>351291.06</v>
      </c>
      <c r="H9285" s="33">
        <v>351291.06</v>
      </c>
      <c r="I9285" s="33">
        <v>9282</v>
      </c>
      <c r="J9285" s="33">
        <v>647</v>
      </c>
      <c r="K9285" s="33">
        <v>11200</v>
      </c>
      <c r="L9285" s="33">
        <v>1</v>
      </c>
      <c r="M9285" s="33">
        <v>1</v>
      </c>
      <c r="N9285" s="33">
        <v>376002.7</v>
      </c>
      <c r="O9285" s="33">
        <v>1943.9</v>
      </c>
      <c r="P9285" s="33">
        <v>3746</v>
      </c>
    </row>
    <row r="9286" spans="1:16">
      <c r="A9286" s="27" t="s">
        <v>1313</v>
      </c>
      <c r="B9286" s="31">
        <v>202604</v>
      </c>
      <c r="C9286" s="27" t="s">
        <v>164</v>
      </c>
      <c r="D9286" s="27" t="s">
        <v>164</v>
      </c>
      <c r="E9286" s="27" t="s">
        <v>28</v>
      </c>
      <c r="F9286" s="27" t="s">
        <v>257</v>
      </c>
      <c r="G9286" s="33">
        <v>365567.49</v>
      </c>
      <c r="H9286" s="33">
        <v>365567.49</v>
      </c>
      <c r="I9286" s="33">
        <v>9671</v>
      </c>
      <c r="J9286" s="33">
        <v>660</v>
      </c>
      <c r="K9286" s="33">
        <v>11200</v>
      </c>
      <c r="L9286" s="33">
        <v>1</v>
      </c>
      <c r="M9286" s="33">
        <v>1</v>
      </c>
      <c r="N9286" s="33">
        <v>442732.89</v>
      </c>
      <c r="O9286" s="33">
        <v>1934</v>
      </c>
      <c r="P9286" s="33">
        <v>3829</v>
      </c>
    </row>
    <row r="9287" spans="1:16">
      <c r="A9287" s="27" t="s">
        <v>1313</v>
      </c>
      <c r="B9287" s="31">
        <v>202605</v>
      </c>
      <c r="C9287" s="27" t="s">
        <v>164</v>
      </c>
      <c r="D9287" s="27" t="s">
        <v>164</v>
      </c>
      <c r="E9287" s="27" t="s">
        <v>28</v>
      </c>
      <c r="F9287" s="27" t="s">
        <v>257</v>
      </c>
      <c r="G9287" s="33">
        <v>477293.08</v>
      </c>
      <c r="H9287" s="33">
        <v>477293.08</v>
      </c>
      <c r="I9287" s="33">
        <v>12081</v>
      </c>
      <c r="J9287" s="33">
        <v>1066</v>
      </c>
      <c r="K9287" s="33">
        <v>11200</v>
      </c>
      <c r="L9287" s="33">
        <v>1</v>
      </c>
      <c r="M9287" s="33">
        <v>1</v>
      </c>
      <c r="N9287" s="33">
        <v>485193.45</v>
      </c>
      <c r="O9287" s="33">
        <v>2907.7</v>
      </c>
      <c r="P9287" s="33">
        <v>4833</v>
      </c>
    </row>
    <row r="9288" spans="1:16">
      <c r="A9288" s="27" t="s">
        <v>1313</v>
      </c>
      <c r="B9288" s="31">
        <v>202606</v>
      </c>
      <c r="C9288" s="27" t="s">
        <v>164</v>
      </c>
      <c r="D9288" s="27" t="s">
        <v>164</v>
      </c>
      <c r="E9288" s="27" t="s">
        <v>28</v>
      </c>
      <c r="F9288" s="27" t="s">
        <v>257</v>
      </c>
      <c r="G9288" s="33">
        <v>441225.22</v>
      </c>
      <c r="H9288" s="33">
        <v>441225.22</v>
      </c>
      <c r="I9288" s="33">
        <v>12163</v>
      </c>
      <c r="J9288" s="33">
        <v>947</v>
      </c>
      <c r="K9288" s="33">
        <v>11200</v>
      </c>
      <c r="L9288" s="33">
        <v>1</v>
      </c>
      <c r="M9288" s="33">
        <v>1</v>
      </c>
      <c r="N9288" s="33">
        <v>474291.85</v>
      </c>
      <c r="O9288" s="33">
        <v>2544.6</v>
      </c>
      <c r="P9288" s="33">
        <v>5052</v>
      </c>
    </row>
    <row r="9289" spans="1:16">
      <c r="A9289" s="27" t="s">
        <v>1313</v>
      </c>
      <c r="B9289" s="31">
        <v>202607</v>
      </c>
      <c r="C9289" s="27" t="s">
        <v>164</v>
      </c>
      <c r="D9289" s="27" t="s">
        <v>164</v>
      </c>
      <c r="E9289" s="27" t="s">
        <v>28</v>
      </c>
      <c r="F9289" s="27" t="s">
        <v>257</v>
      </c>
      <c r="G9289" s="33">
        <v>394043.48</v>
      </c>
      <c r="H9289" s="33">
        <v>394043.48</v>
      </c>
      <c r="I9289" s="33">
        <v>9991</v>
      </c>
      <c r="J9289" s="33">
        <v>765</v>
      </c>
      <c r="K9289" s="33">
        <v>11200</v>
      </c>
      <c r="L9289" s="33">
        <v>1</v>
      </c>
      <c r="M9289" s="33">
        <v>1</v>
      </c>
      <c r="N9289" s="33">
        <v>421951.84</v>
      </c>
      <c r="O9289" s="33">
        <v>2318.5</v>
      </c>
      <c r="P9289" s="33">
        <v>4038</v>
      </c>
    </row>
    <row r="9290" spans="1:16">
      <c r="A9290" s="27" t="s">
        <v>1315</v>
      </c>
      <c r="B9290" s="31">
        <v>202408</v>
      </c>
      <c r="C9290" s="27" t="s">
        <v>164</v>
      </c>
      <c r="D9290" s="27" t="s">
        <v>164</v>
      </c>
      <c r="E9290" s="27" t="s">
        <v>28</v>
      </c>
      <c r="F9290" s="27" t="s">
        <v>262</v>
      </c>
      <c r="G9290" s="33">
        <v>215603.94</v>
      </c>
      <c r="H9290" s="33">
        <v>215603.94</v>
      </c>
      <c r="I9290" s="33">
        <v>11357</v>
      </c>
      <c r="J9290" s="33">
        <v>545</v>
      </c>
      <c r="K9290" s="33">
        <v>7000</v>
      </c>
      <c r="L9290" s="33">
        <v>1</v>
      </c>
      <c r="M9290" s="33">
        <v>1</v>
      </c>
      <c r="N9290" s="33">
        <v>164590.51</v>
      </c>
      <c r="O9290" s="33">
        <v>1282.9</v>
      </c>
      <c r="P9290" s="33">
        <v>3654</v>
      </c>
    </row>
    <row r="9291" spans="1:16">
      <c r="A9291" s="27" t="s">
        <v>1315</v>
      </c>
      <c r="B9291" s="31">
        <v>202409</v>
      </c>
      <c r="C9291" s="27" t="s">
        <v>164</v>
      </c>
      <c r="D9291" s="27" t="s">
        <v>164</v>
      </c>
      <c r="E9291" s="27" t="s">
        <v>28</v>
      </c>
      <c r="F9291" s="27" t="s">
        <v>262</v>
      </c>
      <c r="G9291" s="33">
        <v>219919.5</v>
      </c>
      <c r="H9291" s="33">
        <v>219919.5</v>
      </c>
      <c r="I9291" s="33">
        <v>10538</v>
      </c>
      <c r="J9291" s="33">
        <v>551</v>
      </c>
      <c r="K9291" s="33">
        <v>7000</v>
      </c>
      <c r="L9291" s="33">
        <v>1</v>
      </c>
      <c r="M9291" s="33">
        <v>1</v>
      </c>
      <c r="N9291" s="33">
        <v>158351.24</v>
      </c>
      <c r="O9291" s="33">
        <v>1215.7</v>
      </c>
      <c r="P9291" s="33">
        <v>3453</v>
      </c>
    </row>
    <row r="9292" spans="1:16">
      <c r="A9292" s="27" t="s">
        <v>1315</v>
      </c>
      <c r="B9292" s="31">
        <v>202410</v>
      </c>
      <c r="C9292" s="27" t="s">
        <v>164</v>
      </c>
      <c r="D9292" s="27" t="s">
        <v>164</v>
      </c>
      <c r="E9292" s="27" t="s">
        <v>28</v>
      </c>
      <c r="F9292" s="27" t="s">
        <v>262</v>
      </c>
      <c r="G9292" s="33">
        <v>234688.87</v>
      </c>
      <c r="H9292" s="33">
        <v>234688.87</v>
      </c>
      <c r="I9292" s="33">
        <v>12395</v>
      </c>
      <c r="J9292" s="33">
        <v>547</v>
      </c>
      <c r="K9292" s="33">
        <v>7000</v>
      </c>
      <c r="L9292" s="33">
        <v>1</v>
      </c>
      <c r="M9292" s="33">
        <v>1</v>
      </c>
      <c r="N9292" s="33">
        <v>174038.66</v>
      </c>
      <c r="O9292" s="33">
        <v>1420.3</v>
      </c>
      <c r="P9292" s="33">
        <v>4011</v>
      </c>
    </row>
    <row r="9293" spans="1:16">
      <c r="A9293" s="27" t="s">
        <v>1315</v>
      </c>
      <c r="B9293" s="31">
        <v>202411</v>
      </c>
      <c r="C9293" s="27" t="s">
        <v>164</v>
      </c>
      <c r="D9293" s="27" t="s">
        <v>164</v>
      </c>
      <c r="E9293" s="27" t="s">
        <v>28</v>
      </c>
      <c r="F9293" s="27" t="s">
        <v>262</v>
      </c>
      <c r="G9293" s="33">
        <v>267692.74</v>
      </c>
      <c r="H9293" s="33">
        <v>267692.74</v>
      </c>
      <c r="I9293" s="33">
        <v>14093</v>
      </c>
      <c r="J9293" s="33">
        <v>571</v>
      </c>
      <c r="K9293" s="33">
        <v>7000</v>
      </c>
      <c r="L9293" s="33">
        <v>1</v>
      </c>
      <c r="M9293" s="33">
        <v>1</v>
      </c>
      <c r="N9293" s="33">
        <v>210157.6</v>
      </c>
      <c r="O9293" s="33">
        <v>1740.8</v>
      </c>
      <c r="P9293" s="33">
        <v>4511</v>
      </c>
    </row>
    <row r="9294" spans="1:16">
      <c r="A9294" s="27" t="s">
        <v>1315</v>
      </c>
      <c r="B9294" s="31">
        <v>202412</v>
      </c>
      <c r="C9294" s="27" t="s">
        <v>164</v>
      </c>
      <c r="D9294" s="27" t="s">
        <v>164</v>
      </c>
      <c r="E9294" s="27" t="s">
        <v>28</v>
      </c>
      <c r="F9294" s="27" t="s">
        <v>262</v>
      </c>
      <c r="G9294" s="33">
        <v>316145.29</v>
      </c>
      <c r="H9294" s="33">
        <v>316145.29</v>
      </c>
      <c r="I9294" s="33">
        <v>16046</v>
      </c>
      <c r="J9294" s="33">
        <v>930</v>
      </c>
      <c r="K9294" s="33">
        <v>7000</v>
      </c>
      <c r="L9294" s="33">
        <v>1</v>
      </c>
      <c r="M9294" s="33">
        <v>1</v>
      </c>
      <c r="N9294" s="33">
        <v>241394.1</v>
      </c>
      <c r="O9294" s="33">
        <v>2076.7</v>
      </c>
      <c r="P9294" s="33">
        <v>5017</v>
      </c>
    </row>
    <row r="9295" spans="1:16">
      <c r="A9295" s="27" t="s">
        <v>1315</v>
      </c>
      <c r="B9295" s="31">
        <v>202501</v>
      </c>
      <c r="C9295" s="27" t="s">
        <v>164</v>
      </c>
      <c r="D9295" s="27" t="s">
        <v>164</v>
      </c>
      <c r="E9295" s="27" t="s">
        <v>28</v>
      </c>
      <c r="F9295" s="27" t="s">
        <v>262</v>
      </c>
      <c r="G9295" s="33">
        <v>149662.51</v>
      </c>
      <c r="H9295" s="33">
        <v>149662.51</v>
      </c>
      <c r="I9295" s="33">
        <v>7645</v>
      </c>
      <c r="J9295" s="33">
        <v>446</v>
      </c>
      <c r="K9295" s="33">
        <v>7000</v>
      </c>
      <c r="L9295" s="33">
        <v>1</v>
      </c>
      <c r="M9295" s="33">
        <v>1</v>
      </c>
      <c r="N9295" s="33">
        <v>122768.15</v>
      </c>
      <c r="O9295" s="33">
        <v>901.9</v>
      </c>
      <c r="P9295" s="33">
        <v>2463</v>
      </c>
    </row>
    <row r="9296" spans="1:16">
      <c r="A9296" s="27" t="s">
        <v>1315</v>
      </c>
      <c r="B9296" s="31">
        <v>202502</v>
      </c>
      <c r="C9296" s="27" t="s">
        <v>164</v>
      </c>
      <c r="D9296" s="27" t="s">
        <v>164</v>
      </c>
      <c r="E9296" s="27" t="s">
        <v>28</v>
      </c>
      <c r="F9296" s="27" t="s">
        <v>262</v>
      </c>
      <c r="G9296" s="33">
        <v>177704.15</v>
      </c>
      <c r="H9296" s="33">
        <v>177704.15</v>
      </c>
      <c r="I9296" s="33">
        <v>9351</v>
      </c>
      <c r="J9296" s="33">
        <v>545</v>
      </c>
      <c r="K9296" s="33">
        <v>7000</v>
      </c>
      <c r="L9296" s="33">
        <v>1</v>
      </c>
      <c r="M9296" s="33">
        <v>1</v>
      </c>
      <c r="N9296" s="33">
        <v>126560.98</v>
      </c>
      <c r="O9296" s="33">
        <v>1135.9</v>
      </c>
      <c r="P9296" s="33">
        <v>2911</v>
      </c>
    </row>
    <row r="9297" spans="1:16">
      <c r="A9297" s="27" t="s">
        <v>1315</v>
      </c>
      <c r="B9297" s="31">
        <v>202503</v>
      </c>
      <c r="C9297" s="27" t="s">
        <v>164</v>
      </c>
      <c r="D9297" s="27" t="s">
        <v>164</v>
      </c>
      <c r="E9297" s="27" t="s">
        <v>28</v>
      </c>
      <c r="F9297" s="27" t="s">
        <v>262</v>
      </c>
      <c r="G9297" s="33">
        <v>212992.38</v>
      </c>
      <c r="H9297" s="33">
        <v>212992.38</v>
      </c>
      <c r="I9297" s="33">
        <v>11416</v>
      </c>
      <c r="J9297" s="33">
        <v>657</v>
      </c>
      <c r="K9297" s="33">
        <v>7000</v>
      </c>
      <c r="L9297" s="33">
        <v>1</v>
      </c>
      <c r="M9297" s="33">
        <v>1</v>
      </c>
      <c r="N9297" s="33">
        <v>157823.19</v>
      </c>
      <c r="O9297" s="33">
        <v>1222.3</v>
      </c>
      <c r="P9297" s="33">
        <v>3565</v>
      </c>
    </row>
    <row r="9298" spans="1:16">
      <c r="A9298" s="27" t="s">
        <v>1315</v>
      </c>
      <c r="B9298" s="31">
        <v>202504</v>
      </c>
      <c r="C9298" s="27" t="s">
        <v>164</v>
      </c>
      <c r="D9298" s="27" t="s">
        <v>164</v>
      </c>
      <c r="E9298" s="27" t="s">
        <v>28</v>
      </c>
      <c r="F9298" s="27" t="s">
        <v>262</v>
      </c>
      <c r="G9298" s="33">
        <v>229814.67</v>
      </c>
      <c r="H9298" s="33">
        <v>229814.67</v>
      </c>
      <c r="I9298" s="33">
        <v>11393</v>
      </c>
      <c r="J9298" s="33">
        <v>555</v>
      </c>
      <c r="K9298" s="33">
        <v>7000</v>
      </c>
      <c r="L9298" s="33">
        <v>1</v>
      </c>
      <c r="M9298" s="33">
        <v>1</v>
      </c>
      <c r="N9298" s="33">
        <v>185832.49</v>
      </c>
      <c r="O9298" s="33">
        <v>1390.1</v>
      </c>
      <c r="P9298" s="33">
        <v>3709</v>
      </c>
    </row>
    <row r="9299" spans="1:16">
      <c r="A9299" s="27" t="s">
        <v>1315</v>
      </c>
      <c r="B9299" s="31">
        <v>202505</v>
      </c>
      <c r="C9299" s="27" t="s">
        <v>164</v>
      </c>
      <c r="D9299" s="27" t="s">
        <v>164</v>
      </c>
      <c r="E9299" s="27" t="s">
        <v>28</v>
      </c>
      <c r="F9299" s="27" t="s">
        <v>262</v>
      </c>
      <c r="G9299" s="33">
        <v>239148.68</v>
      </c>
      <c r="H9299" s="33">
        <v>239148.68</v>
      </c>
      <c r="I9299" s="33">
        <v>11943</v>
      </c>
      <c r="J9299" s="33">
        <v>654</v>
      </c>
      <c r="K9299" s="33">
        <v>7000</v>
      </c>
      <c r="L9299" s="33">
        <v>1</v>
      </c>
      <c r="M9299" s="33">
        <v>1</v>
      </c>
      <c r="N9299" s="33">
        <v>203654.87</v>
      </c>
      <c r="O9299" s="33">
        <v>1507</v>
      </c>
      <c r="P9299" s="33">
        <v>3910</v>
      </c>
    </row>
    <row r="9300" spans="1:16">
      <c r="A9300" s="27" t="s">
        <v>1315</v>
      </c>
      <c r="B9300" s="31">
        <v>202506</v>
      </c>
      <c r="C9300" s="27" t="s">
        <v>164</v>
      </c>
      <c r="D9300" s="27" t="s">
        <v>164</v>
      </c>
      <c r="E9300" s="27" t="s">
        <v>28</v>
      </c>
      <c r="F9300" s="27" t="s">
        <v>262</v>
      </c>
      <c r="G9300" s="33">
        <v>265425.9</v>
      </c>
      <c r="H9300" s="33">
        <v>265425.9</v>
      </c>
      <c r="I9300" s="33">
        <v>13126</v>
      </c>
      <c r="J9300" s="33">
        <v>724</v>
      </c>
      <c r="K9300" s="33">
        <v>7000</v>
      </c>
      <c r="L9300" s="33">
        <v>1</v>
      </c>
      <c r="M9300" s="33">
        <v>1</v>
      </c>
      <c r="N9300" s="33">
        <v>199079.03</v>
      </c>
      <c r="O9300" s="33">
        <v>1567.8</v>
      </c>
      <c r="P9300" s="33">
        <v>4251</v>
      </c>
    </row>
    <row r="9301" spans="1:16">
      <c r="A9301" s="27" t="s">
        <v>1315</v>
      </c>
      <c r="B9301" s="31">
        <v>202507</v>
      </c>
      <c r="C9301" s="27" t="s">
        <v>164</v>
      </c>
      <c r="D9301" s="27" t="s">
        <v>164</v>
      </c>
      <c r="E9301" s="27" t="s">
        <v>28</v>
      </c>
      <c r="F9301" s="27" t="s">
        <v>262</v>
      </c>
      <c r="G9301" s="33">
        <v>241798.19</v>
      </c>
      <c r="H9301" s="33">
        <v>241798.19</v>
      </c>
      <c r="I9301" s="33">
        <v>12289</v>
      </c>
      <c r="J9301" s="33">
        <v>600</v>
      </c>
      <c r="K9301" s="33">
        <v>7000</v>
      </c>
      <c r="L9301" s="33">
        <v>1</v>
      </c>
      <c r="M9301" s="33">
        <v>1</v>
      </c>
      <c r="N9301" s="33">
        <v>177109.86</v>
      </c>
      <c r="O9301" s="33">
        <v>1454.1</v>
      </c>
      <c r="P9301" s="33">
        <v>3787</v>
      </c>
    </row>
    <row r="9302" spans="1:16">
      <c r="A9302" s="27" t="s">
        <v>1315</v>
      </c>
      <c r="B9302" s="31">
        <v>202508</v>
      </c>
      <c r="C9302" s="27" t="s">
        <v>164</v>
      </c>
      <c r="D9302" s="27" t="s">
        <v>164</v>
      </c>
      <c r="E9302" s="27" t="s">
        <v>28</v>
      </c>
      <c r="F9302" s="27" t="s">
        <v>262</v>
      </c>
      <c r="G9302" s="33">
        <v>223722.2</v>
      </c>
      <c r="H9302" s="33">
        <v>223722.2</v>
      </c>
      <c r="I9302" s="33">
        <v>11401</v>
      </c>
      <c r="J9302" s="33">
        <v>583</v>
      </c>
      <c r="K9302" s="33">
        <v>7000</v>
      </c>
      <c r="L9302" s="33">
        <v>1</v>
      </c>
      <c r="M9302" s="33">
        <v>1</v>
      </c>
      <c r="N9302" s="33">
        <v>170680.36</v>
      </c>
      <c r="O9302" s="33">
        <v>1423.5</v>
      </c>
      <c r="P9302" s="33">
        <v>3618</v>
      </c>
    </row>
    <row r="9303" spans="1:16">
      <c r="A9303" s="27" t="s">
        <v>1315</v>
      </c>
      <c r="B9303" s="31">
        <v>202509</v>
      </c>
      <c r="C9303" s="27" t="s">
        <v>164</v>
      </c>
      <c r="D9303" s="27" t="s">
        <v>164</v>
      </c>
      <c r="E9303" s="27" t="s">
        <v>28</v>
      </c>
      <c r="F9303" s="27" t="s">
        <v>262</v>
      </c>
      <c r="G9303" s="33">
        <v>209323.79</v>
      </c>
      <c r="H9303" s="33">
        <v>209323.79</v>
      </c>
      <c r="I9303" s="33">
        <v>10673</v>
      </c>
      <c r="J9303" s="33">
        <v>633</v>
      </c>
      <c r="K9303" s="33">
        <v>7000</v>
      </c>
      <c r="L9303" s="33">
        <v>1</v>
      </c>
      <c r="M9303" s="33">
        <v>1</v>
      </c>
      <c r="N9303" s="33">
        <v>164210.24</v>
      </c>
      <c r="O9303" s="33">
        <v>1353.8</v>
      </c>
      <c r="P9303" s="33">
        <v>3526</v>
      </c>
    </row>
    <row r="9304" spans="1:16">
      <c r="A9304" s="27" t="s">
        <v>1315</v>
      </c>
      <c r="B9304" s="31">
        <v>202510</v>
      </c>
      <c r="C9304" s="27" t="s">
        <v>164</v>
      </c>
      <c r="D9304" s="27" t="s">
        <v>164</v>
      </c>
      <c r="E9304" s="27" t="s">
        <v>28</v>
      </c>
      <c r="F9304" s="27" t="s">
        <v>262</v>
      </c>
      <c r="G9304" s="33">
        <v>244160.31</v>
      </c>
      <c r="H9304" s="33">
        <v>244160.31</v>
      </c>
      <c r="I9304" s="33">
        <v>12066</v>
      </c>
      <c r="J9304" s="33">
        <v>594</v>
      </c>
      <c r="K9304" s="33">
        <v>7000</v>
      </c>
      <c r="L9304" s="33">
        <v>1</v>
      </c>
      <c r="M9304" s="33">
        <v>1</v>
      </c>
      <c r="N9304" s="33">
        <v>180478.09</v>
      </c>
      <c r="O9304" s="33">
        <v>1321.8</v>
      </c>
      <c r="P9304" s="33">
        <v>3922</v>
      </c>
    </row>
    <row r="9305" spans="1:16">
      <c r="A9305" s="27" t="s">
        <v>1315</v>
      </c>
      <c r="B9305" s="31">
        <v>202511</v>
      </c>
      <c r="C9305" s="27" t="s">
        <v>164</v>
      </c>
      <c r="D9305" s="27" t="s">
        <v>164</v>
      </c>
      <c r="E9305" s="27" t="s">
        <v>28</v>
      </c>
      <c r="F9305" s="27" t="s">
        <v>262</v>
      </c>
      <c r="G9305" s="33">
        <v>296300.64</v>
      </c>
      <c r="H9305" s="33">
        <v>296300.64</v>
      </c>
      <c r="I9305" s="33">
        <v>15454</v>
      </c>
      <c r="J9305" s="33">
        <v>709</v>
      </c>
      <c r="K9305" s="33">
        <v>7000</v>
      </c>
      <c r="L9305" s="33">
        <v>1</v>
      </c>
      <c r="M9305" s="33">
        <v>1</v>
      </c>
      <c r="N9305" s="33">
        <v>217933.43</v>
      </c>
      <c r="O9305" s="33">
        <v>1706.4</v>
      </c>
      <c r="P9305" s="33">
        <v>4688</v>
      </c>
    </row>
    <row r="9306" spans="1:16">
      <c r="A9306" s="27" t="s">
        <v>1315</v>
      </c>
      <c r="B9306" s="31">
        <v>202512</v>
      </c>
      <c r="C9306" s="27" t="s">
        <v>164</v>
      </c>
      <c r="D9306" s="27" t="s">
        <v>164</v>
      </c>
      <c r="E9306" s="27" t="s">
        <v>28</v>
      </c>
      <c r="F9306" s="27" t="s">
        <v>262</v>
      </c>
      <c r="G9306" s="33">
        <v>329636.42</v>
      </c>
      <c r="H9306" s="33">
        <v>329636.42</v>
      </c>
      <c r="I9306" s="33">
        <v>16283</v>
      </c>
      <c r="J9306" s="33">
        <v>820</v>
      </c>
      <c r="K9306" s="33">
        <v>7000</v>
      </c>
      <c r="L9306" s="33">
        <v>1</v>
      </c>
      <c r="M9306" s="33">
        <v>1</v>
      </c>
      <c r="N9306" s="33">
        <v>250325.68</v>
      </c>
      <c r="O9306" s="33">
        <v>2082.1</v>
      </c>
      <c r="P9306" s="33">
        <v>5263</v>
      </c>
    </row>
    <row r="9307" spans="1:16">
      <c r="A9307" s="27" t="s">
        <v>1315</v>
      </c>
      <c r="B9307" s="31">
        <v>202601</v>
      </c>
      <c r="C9307" s="27" t="s">
        <v>164</v>
      </c>
      <c r="D9307" s="27" t="s">
        <v>164</v>
      </c>
      <c r="E9307" s="27" t="s">
        <v>28</v>
      </c>
      <c r="F9307" s="27" t="s">
        <v>262</v>
      </c>
      <c r="G9307" s="33">
        <v>154269.95</v>
      </c>
      <c r="H9307" s="33">
        <v>154269.95</v>
      </c>
      <c r="I9307" s="33">
        <v>7734</v>
      </c>
      <c r="J9307" s="33">
        <v>444</v>
      </c>
      <c r="K9307" s="33">
        <v>7000</v>
      </c>
      <c r="L9307" s="33">
        <v>1</v>
      </c>
      <c r="M9307" s="33">
        <v>1</v>
      </c>
      <c r="N9307" s="33">
        <v>127310.57</v>
      </c>
      <c r="O9307" s="33">
        <v>936.3</v>
      </c>
      <c r="P9307" s="33">
        <v>2454</v>
      </c>
    </row>
    <row r="9308" spans="1:16">
      <c r="A9308" s="27" t="s">
        <v>1315</v>
      </c>
      <c r="B9308" s="31">
        <v>202602</v>
      </c>
      <c r="C9308" s="27" t="s">
        <v>164</v>
      </c>
      <c r="D9308" s="27" t="s">
        <v>164</v>
      </c>
      <c r="E9308" s="27" t="s">
        <v>28</v>
      </c>
      <c r="F9308" s="27" t="s">
        <v>262</v>
      </c>
      <c r="G9308" s="33">
        <v>152770.27</v>
      </c>
      <c r="H9308" s="33">
        <v>152770.27</v>
      </c>
      <c r="I9308" s="33">
        <v>7946</v>
      </c>
      <c r="J9308" s="33">
        <v>496</v>
      </c>
      <c r="K9308" s="33">
        <v>7000</v>
      </c>
      <c r="L9308" s="33">
        <v>1</v>
      </c>
      <c r="M9308" s="33">
        <v>1</v>
      </c>
      <c r="N9308" s="33">
        <v>131243.73</v>
      </c>
      <c r="O9308" s="33">
        <v>940</v>
      </c>
      <c r="P9308" s="33">
        <v>2706</v>
      </c>
    </row>
    <row r="9309" spans="1:16">
      <c r="A9309" s="27" t="s">
        <v>1315</v>
      </c>
      <c r="B9309" s="31">
        <v>202603</v>
      </c>
      <c r="C9309" s="27" t="s">
        <v>164</v>
      </c>
      <c r="D9309" s="27" t="s">
        <v>164</v>
      </c>
      <c r="E9309" s="27" t="s">
        <v>28</v>
      </c>
      <c r="F9309" s="27" t="s">
        <v>262</v>
      </c>
      <c r="G9309" s="33">
        <v>232441.28</v>
      </c>
      <c r="H9309" s="33">
        <v>232441.28</v>
      </c>
      <c r="I9309" s="33">
        <v>12193</v>
      </c>
      <c r="J9309" s="33">
        <v>655</v>
      </c>
      <c r="K9309" s="33">
        <v>7000</v>
      </c>
      <c r="L9309" s="33">
        <v>1</v>
      </c>
      <c r="M9309" s="33">
        <v>1</v>
      </c>
      <c r="N9309" s="33">
        <v>163662.65</v>
      </c>
      <c r="O9309" s="33">
        <v>1373.8</v>
      </c>
      <c r="P9309" s="33">
        <v>3944</v>
      </c>
    </row>
    <row r="9310" spans="1:16">
      <c r="A9310" s="27" t="s">
        <v>1315</v>
      </c>
      <c r="B9310" s="31">
        <v>202604</v>
      </c>
      <c r="C9310" s="27" t="s">
        <v>164</v>
      </c>
      <c r="D9310" s="27" t="s">
        <v>164</v>
      </c>
      <c r="E9310" s="27" t="s">
        <v>28</v>
      </c>
      <c r="F9310" s="27" t="s">
        <v>262</v>
      </c>
      <c r="G9310" s="33">
        <v>240564.81</v>
      </c>
      <c r="H9310" s="33">
        <v>240564.81</v>
      </c>
      <c r="I9310" s="33">
        <v>12115</v>
      </c>
      <c r="J9310" s="33">
        <v>578</v>
      </c>
      <c r="K9310" s="33">
        <v>7000</v>
      </c>
      <c r="L9310" s="33">
        <v>1</v>
      </c>
      <c r="M9310" s="33">
        <v>1</v>
      </c>
      <c r="N9310" s="33">
        <v>192708.29</v>
      </c>
      <c r="O9310" s="33">
        <v>1424.3</v>
      </c>
      <c r="P9310" s="33">
        <v>3701</v>
      </c>
    </row>
    <row r="9311" spans="1:16">
      <c r="A9311" s="27" t="s">
        <v>1315</v>
      </c>
      <c r="B9311" s="31">
        <v>202605</v>
      </c>
      <c r="C9311" s="27" t="s">
        <v>164</v>
      </c>
      <c r="D9311" s="27" t="s">
        <v>164</v>
      </c>
      <c r="E9311" s="27" t="s">
        <v>28</v>
      </c>
      <c r="F9311" s="27" t="s">
        <v>262</v>
      </c>
      <c r="G9311" s="33">
        <v>316013.53</v>
      </c>
      <c r="H9311" s="33">
        <v>316013.53</v>
      </c>
      <c r="I9311" s="33">
        <v>16093</v>
      </c>
      <c r="J9311" s="33">
        <v>780</v>
      </c>
      <c r="K9311" s="33">
        <v>7000</v>
      </c>
      <c r="L9311" s="33">
        <v>1</v>
      </c>
      <c r="M9311" s="33">
        <v>1</v>
      </c>
      <c r="N9311" s="33">
        <v>211190.1</v>
      </c>
      <c r="O9311" s="33">
        <v>2008.1</v>
      </c>
      <c r="P9311" s="33">
        <v>5116</v>
      </c>
    </row>
    <row r="9312" spans="1:16">
      <c r="A9312" s="27" t="s">
        <v>1315</v>
      </c>
      <c r="B9312" s="31">
        <v>202606</v>
      </c>
      <c r="C9312" s="27" t="s">
        <v>164</v>
      </c>
      <c r="D9312" s="27" t="s">
        <v>164</v>
      </c>
      <c r="E9312" s="27" t="s">
        <v>28</v>
      </c>
      <c r="F9312" s="27" t="s">
        <v>262</v>
      </c>
      <c r="G9312" s="33">
        <v>274418.09</v>
      </c>
      <c r="H9312" s="33">
        <v>274418.09</v>
      </c>
      <c r="I9312" s="33">
        <v>14663</v>
      </c>
      <c r="J9312" s="33">
        <v>828</v>
      </c>
      <c r="K9312" s="33">
        <v>7000</v>
      </c>
      <c r="L9312" s="33">
        <v>1</v>
      </c>
      <c r="M9312" s="33">
        <v>1</v>
      </c>
      <c r="N9312" s="33">
        <v>206444.96</v>
      </c>
      <c r="O9312" s="33">
        <v>1634.9</v>
      </c>
      <c r="P9312" s="33">
        <v>4715</v>
      </c>
    </row>
    <row r="9313" spans="1:16">
      <c r="A9313" s="27" t="s">
        <v>1315</v>
      </c>
      <c r="B9313" s="31">
        <v>202607</v>
      </c>
      <c r="C9313" s="27" t="s">
        <v>164</v>
      </c>
      <c r="D9313" s="27" t="s">
        <v>164</v>
      </c>
      <c r="E9313" s="27" t="s">
        <v>28</v>
      </c>
      <c r="F9313" s="27" t="s">
        <v>262</v>
      </c>
      <c r="G9313" s="33">
        <v>241296.93</v>
      </c>
      <c r="H9313" s="33">
        <v>241296.93</v>
      </c>
      <c r="I9313" s="33">
        <v>11187</v>
      </c>
      <c r="J9313" s="33">
        <v>677</v>
      </c>
      <c r="K9313" s="33">
        <v>7000</v>
      </c>
      <c r="L9313" s="33">
        <v>1</v>
      </c>
      <c r="M9313" s="33">
        <v>1</v>
      </c>
      <c r="N9313" s="33">
        <v>183662.93</v>
      </c>
      <c r="O9313" s="33">
        <v>1686.8</v>
      </c>
      <c r="P9313" s="33">
        <v>3749</v>
      </c>
    </row>
    <row r="9314" spans="1:16">
      <c r="A9314" s="27" t="s">
        <v>1317</v>
      </c>
      <c r="B9314" s="31">
        <v>202408</v>
      </c>
      <c r="C9314" s="27" t="s">
        <v>164</v>
      </c>
      <c r="D9314" s="27" t="s">
        <v>164</v>
      </c>
      <c r="E9314" s="27" t="s">
        <v>28</v>
      </c>
      <c r="F9314" s="27" t="s">
        <v>257</v>
      </c>
      <c r="G9314" s="33">
        <v>372850.93</v>
      </c>
      <c r="H9314" s="33">
        <v>372850.93</v>
      </c>
      <c r="I9314" s="33">
        <v>9501</v>
      </c>
      <c r="J9314" s="33">
        <v>710</v>
      </c>
      <c r="K9314" s="33">
        <v>10500</v>
      </c>
      <c r="L9314" s="33">
        <v>1</v>
      </c>
      <c r="M9314" s="33">
        <v>1</v>
      </c>
      <c r="N9314" s="33">
        <v>293526.79</v>
      </c>
      <c r="O9314" s="33">
        <v>2276.3</v>
      </c>
      <c r="P9314" s="33">
        <v>3834</v>
      </c>
    </row>
    <row r="9315" spans="1:16">
      <c r="A9315" s="27" t="s">
        <v>1317</v>
      </c>
      <c r="B9315" s="31">
        <v>202409</v>
      </c>
      <c r="C9315" s="27" t="s">
        <v>164</v>
      </c>
      <c r="D9315" s="27" t="s">
        <v>164</v>
      </c>
      <c r="E9315" s="27" t="s">
        <v>28</v>
      </c>
      <c r="F9315" s="27" t="s">
        <v>257</v>
      </c>
      <c r="G9315" s="33">
        <v>314756.96</v>
      </c>
      <c r="H9315" s="33">
        <v>314756.96</v>
      </c>
      <c r="I9315" s="33">
        <v>8574</v>
      </c>
      <c r="J9315" s="33">
        <v>654</v>
      </c>
      <c r="K9315" s="33">
        <v>10500</v>
      </c>
      <c r="L9315" s="33">
        <v>1</v>
      </c>
      <c r="M9315" s="33">
        <v>1</v>
      </c>
      <c r="N9315" s="33">
        <v>282399.82</v>
      </c>
      <c r="O9315" s="33">
        <v>1906.1</v>
      </c>
      <c r="P9315" s="33">
        <v>3419</v>
      </c>
    </row>
    <row r="9316" spans="1:16">
      <c r="A9316" s="27" t="s">
        <v>1317</v>
      </c>
      <c r="B9316" s="31">
        <v>202410</v>
      </c>
      <c r="C9316" s="27" t="s">
        <v>164</v>
      </c>
      <c r="D9316" s="27" t="s">
        <v>164</v>
      </c>
      <c r="E9316" s="27" t="s">
        <v>28</v>
      </c>
      <c r="F9316" s="27" t="s">
        <v>257</v>
      </c>
      <c r="G9316" s="33">
        <v>422054.61</v>
      </c>
      <c r="H9316" s="33">
        <v>422054.61</v>
      </c>
      <c r="I9316" s="33">
        <v>10528</v>
      </c>
      <c r="J9316" s="33">
        <v>714</v>
      </c>
      <c r="K9316" s="33">
        <v>10500</v>
      </c>
      <c r="L9316" s="33">
        <v>1</v>
      </c>
      <c r="M9316" s="33">
        <v>1</v>
      </c>
      <c r="N9316" s="33">
        <v>310376.4</v>
      </c>
      <c r="O9316" s="33">
        <v>2208.9</v>
      </c>
      <c r="P9316" s="33">
        <v>4418</v>
      </c>
    </row>
    <row r="9317" spans="1:16">
      <c r="A9317" s="27" t="s">
        <v>1317</v>
      </c>
      <c r="B9317" s="31">
        <v>202411</v>
      </c>
      <c r="C9317" s="27" t="s">
        <v>164</v>
      </c>
      <c r="D9317" s="27" t="s">
        <v>164</v>
      </c>
      <c r="E9317" s="27" t="s">
        <v>28</v>
      </c>
      <c r="F9317" s="27" t="s">
        <v>257</v>
      </c>
      <c r="G9317" s="33">
        <v>480206.22</v>
      </c>
      <c r="H9317" s="33">
        <v>480206.22</v>
      </c>
      <c r="I9317" s="33">
        <v>12931</v>
      </c>
      <c r="J9317" s="33">
        <v>935</v>
      </c>
      <c r="K9317" s="33">
        <v>10500</v>
      </c>
      <c r="L9317" s="33">
        <v>1</v>
      </c>
      <c r="M9317" s="33">
        <v>1</v>
      </c>
      <c r="N9317" s="33">
        <v>374790.04</v>
      </c>
      <c r="O9317" s="33">
        <v>2791.4</v>
      </c>
      <c r="P9317" s="33">
        <v>5286</v>
      </c>
    </row>
    <row r="9318" spans="1:16">
      <c r="A9318" s="27" t="s">
        <v>1317</v>
      </c>
      <c r="B9318" s="31">
        <v>202412</v>
      </c>
      <c r="C9318" s="27" t="s">
        <v>164</v>
      </c>
      <c r="D9318" s="27" t="s">
        <v>164</v>
      </c>
      <c r="E9318" s="27" t="s">
        <v>28</v>
      </c>
      <c r="F9318" s="27" t="s">
        <v>257</v>
      </c>
      <c r="G9318" s="33">
        <v>552290.23</v>
      </c>
      <c r="H9318" s="33">
        <v>552290.23</v>
      </c>
      <c r="I9318" s="33">
        <v>13947</v>
      </c>
      <c r="J9318" s="33">
        <v>1097</v>
      </c>
      <c r="K9318" s="33">
        <v>10500</v>
      </c>
      <c r="L9318" s="33">
        <v>1</v>
      </c>
      <c r="M9318" s="33">
        <v>1</v>
      </c>
      <c r="N9318" s="33">
        <v>430496.47</v>
      </c>
      <c r="O9318" s="33">
        <v>3116.3</v>
      </c>
      <c r="P9318" s="33">
        <v>5685</v>
      </c>
    </row>
    <row r="9319" spans="1:16">
      <c r="A9319" s="27" t="s">
        <v>1317</v>
      </c>
      <c r="B9319" s="31">
        <v>202501</v>
      </c>
      <c r="C9319" s="27" t="s">
        <v>164</v>
      </c>
      <c r="D9319" s="27" t="s">
        <v>164</v>
      </c>
      <c r="E9319" s="27" t="s">
        <v>28</v>
      </c>
      <c r="F9319" s="27" t="s">
        <v>257</v>
      </c>
      <c r="G9319" s="33">
        <v>306333.72</v>
      </c>
      <c r="H9319" s="33">
        <v>306333.72</v>
      </c>
      <c r="I9319" s="33">
        <v>7780</v>
      </c>
      <c r="J9319" s="33">
        <v>582</v>
      </c>
      <c r="K9319" s="33">
        <v>10500</v>
      </c>
      <c r="L9319" s="33">
        <v>1</v>
      </c>
      <c r="M9319" s="33">
        <v>1</v>
      </c>
      <c r="N9319" s="33">
        <v>218941.78</v>
      </c>
      <c r="O9319" s="33">
        <v>1877</v>
      </c>
      <c r="P9319" s="33">
        <v>3177</v>
      </c>
    </row>
    <row r="9320" spans="1:16">
      <c r="A9320" s="27" t="s">
        <v>1317</v>
      </c>
      <c r="B9320" s="31">
        <v>202502</v>
      </c>
      <c r="C9320" s="27" t="s">
        <v>164</v>
      </c>
      <c r="D9320" s="27" t="s">
        <v>164</v>
      </c>
      <c r="E9320" s="27" t="s">
        <v>28</v>
      </c>
      <c r="F9320" s="27" t="s">
        <v>257</v>
      </c>
      <c r="G9320" s="33">
        <v>299756.38</v>
      </c>
      <c r="H9320" s="33">
        <v>299756.38</v>
      </c>
      <c r="I9320" s="33">
        <v>7869</v>
      </c>
      <c r="J9320" s="33">
        <v>599</v>
      </c>
      <c r="K9320" s="33">
        <v>10500</v>
      </c>
      <c r="L9320" s="33">
        <v>1</v>
      </c>
      <c r="M9320" s="33">
        <v>1</v>
      </c>
      <c r="N9320" s="33">
        <v>225705.82</v>
      </c>
      <c r="O9320" s="33">
        <v>1601.5</v>
      </c>
      <c r="P9320" s="33">
        <v>3042</v>
      </c>
    </row>
    <row r="9321" spans="1:16">
      <c r="A9321" s="27" t="s">
        <v>1317</v>
      </c>
      <c r="B9321" s="31">
        <v>202503</v>
      </c>
      <c r="C9321" s="27" t="s">
        <v>164</v>
      </c>
      <c r="D9321" s="27" t="s">
        <v>164</v>
      </c>
      <c r="E9321" s="27" t="s">
        <v>28</v>
      </c>
      <c r="F9321" s="27" t="s">
        <v>257</v>
      </c>
      <c r="G9321" s="33">
        <v>342750</v>
      </c>
      <c r="H9321" s="33">
        <v>342750</v>
      </c>
      <c r="I9321" s="33">
        <v>9134</v>
      </c>
      <c r="J9321" s="33">
        <v>742</v>
      </c>
      <c r="K9321" s="33">
        <v>10500</v>
      </c>
      <c r="L9321" s="33">
        <v>1</v>
      </c>
      <c r="M9321" s="33">
        <v>1</v>
      </c>
      <c r="N9321" s="33">
        <v>281458.11</v>
      </c>
      <c r="O9321" s="33">
        <v>1886.3</v>
      </c>
      <c r="P9321" s="33">
        <v>3713</v>
      </c>
    </row>
    <row r="9322" spans="1:16">
      <c r="A9322" s="27" t="s">
        <v>1317</v>
      </c>
      <c r="B9322" s="31">
        <v>202504</v>
      </c>
      <c r="C9322" s="27" t="s">
        <v>164</v>
      </c>
      <c r="D9322" s="27" t="s">
        <v>164</v>
      </c>
      <c r="E9322" s="27" t="s">
        <v>28</v>
      </c>
      <c r="F9322" s="27" t="s">
        <v>257</v>
      </c>
      <c r="G9322" s="33">
        <v>425020.5</v>
      </c>
      <c r="H9322" s="33">
        <v>425020.5</v>
      </c>
      <c r="I9322" s="33">
        <v>10300</v>
      </c>
      <c r="J9322" s="33">
        <v>895</v>
      </c>
      <c r="K9322" s="33">
        <v>10500</v>
      </c>
      <c r="L9322" s="33">
        <v>1</v>
      </c>
      <c r="M9322" s="33">
        <v>1</v>
      </c>
      <c r="N9322" s="33">
        <v>331409.23</v>
      </c>
      <c r="O9322" s="33">
        <v>2495.5</v>
      </c>
      <c r="P9322" s="33">
        <v>4205</v>
      </c>
    </row>
    <row r="9323" spans="1:16">
      <c r="A9323" s="27" t="s">
        <v>1317</v>
      </c>
      <c r="B9323" s="31">
        <v>202505</v>
      </c>
      <c r="C9323" s="27" t="s">
        <v>164</v>
      </c>
      <c r="D9323" s="27" t="s">
        <v>164</v>
      </c>
      <c r="E9323" s="27" t="s">
        <v>28</v>
      </c>
      <c r="F9323" s="27" t="s">
        <v>257</v>
      </c>
      <c r="G9323" s="33">
        <v>462528.58</v>
      </c>
      <c r="H9323" s="33">
        <v>462528.58</v>
      </c>
      <c r="I9323" s="33">
        <v>11247</v>
      </c>
      <c r="J9323" s="33">
        <v>1010</v>
      </c>
      <c r="K9323" s="33">
        <v>10500</v>
      </c>
      <c r="L9323" s="33">
        <v>1</v>
      </c>
      <c r="M9323" s="33">
        <v>1</v>
      </c>
      <c r="N9323" s="33">
        <v>363193.23</v>
      </c>
      <c r="O9323" s="33">
        <v>2460.3</v>
      </c>
      <c r="P9323" s="33">
        <v>4842</v>
      </c>
    </row>
    <row r="9324" spans="1:16">
      <c r="A9324" s="27" t="s">
        <v>1317</v>
      </c>
      <c r="B9324" s="31">
        <v>202506</v>
      </c>
      <c r="C9324" s="27" t="s">
        <v>164</v>
      </c>
      <c r="D9324" s="27" t="s">
        <v>164</v>
      </c>
      <c r="E9324" s="27" t="s">
        <v>28</v>
      </c>
      <c r="F9324" s="27" t="s">
        <v>257</v>
      </c>
      <c r="G9324" s="33">
        <v>436213.52</v>
      </c>
      <c r="H9324" s="33">
        <v>436213.52</v>
      </c>
      <c r="I9324" s="33">
        <v>11765</v>
      </c>
      <c r="J9324" s="33">
        <v>908</v>
      </c>
      <c r="K9324" s="33">
        <v>10500</v>
      </c>
      <c r="L9324" s="33">
        <v>1</v>
      </c>
      <c r="M9324" s="33">
        <v>1</v>
      </c>
      <c r="N9324" s="33">
        <v>355032.8</v>
      </c>
      <c r="O9324" s="33">
        <v>2252.8</v>
      </c>
      <c r="P9324" s="33">
        <v>4589</v>
      </c>
    </row>
    <row r="9325" spans="1:16">
      <c r="A9325" s="27" t="s">
        <v>1317</v>
      </c>
      <c r="B9325" s="31">
        <v>202507</v>
      </c>
      <c r="C9325" s="27" t="s">
        <v>164</v>
      </c>
      <c r="D9325" s="27" t="s">
        <v>164</v>
      </c>
      <c r="E9325" s="27" t="s">
        <v>28</v>
      </c>
      <c r="F9325" s="27" t="s">
        <v>257</v>
      </c>
      <c r="G9325" s="33">
        <v>395343.91</v>
      </c>
      <c r="H9325" s="33">
        <v>395343.91</v>
      </c>
      <c r="I9325" s="33">
        <v>10358</v>
      </c>
      <c r="J9325" s="33">
        <v>760</v>
      </c>
      <c r="K9325" s="33">
        <v>10500</v>
      </c>
      <c r="L9325" s="33">
        <v>1</v>
      </c>
      <c r="M9325" s="33">
        <v>1</v>
      </c>
      <c r="N9325" s="33">
        <v>315853.5</v>
      </c>
      <c r="O9325" s="33">
        <v>1982</v>
      </c>
      <c r="P9325" s="33">
        <v>4231</v>
      </c>
    </row>
    <row r="9326" spans="1:16">
      <c r="A9326" s="27" t="s">
        <v>1317</v>
      </c>
      <c r="B9326" s="31">
        <v>202508</v>
      </c>
      <c r="C9326" s="27" t="s">
        <v>164</v>
      </c>
      <c r="D9326" s="27" t="s">
        <v>164</v>
      </c>
      <c r="E9326" s="27" t="s">
        <v>28</v>
      </c>
      <c r="F9326" s="27" t="s">
        <v>257</v>
      </c>
      <c r="G9326" s="33">
        <v>346874.13</v>
      </c>
      <c r="H9326" s="33">
        <v>346874.13</v>
      </c>
      <c r="I9326" s="33">
        <v>8263</v>
      </c>
      <c r="J9326" s="33">
        <v>565</v>
      </c>
      <c r="K9326" s="33">
        <v>10500</v>
      </c>
      <c r="L9326" s="33">
        <v>1</v>
      </c>
      <c r="M9326" s="33">
        <v>1</v>
      </c>
      <c r="N9326" s="33">
        <v>304387.28</v>
      </c>
      <c r="O9326" s="33">
        <v>2049.8</v>
      </c>
      <c r="P9326" s="33">
        <v>3635</v>
      </c>
    </row>
    <row r="9327" spans="1:16">
      <c r="A9327" s="27" t="s">
        <v>1317</v>
      </c>
      <c r="B9327" s="31">
        <v>202509</v>
      </c>
      <c r="C9327" s="27" t="s">
        <v>164</v>
      </c>
      <c r="D9327" s="27" t="s">
        <v>164</v>
      </c>
      <c r="E9327" s="27" t="s">
        <v>28</v>
      </c>
      <c r="F9327" s="27" t="s">
        <v>257</v>
      </c>
      <c r="G9327" s="33">
        <v>370300.93</v>
      </c>
      <c r="H9327" s="33">
        <v>370300.93</v>
      </c>
      <c r="I9327" s="33">
        <v>9882</v>
      </c>
      <c r="J9327" s="33">
        <v>682</v>
      </c>
      <c r="K9327" s="33">
        <v>10500</v>
      </c>
      <c r="L9327" s="33">
        <v>1</v>
      </c>
      <c r="M9327" s="33">
        <v>1</v>
      </c>
      <c r="N9327" s="33">
        <v>292848.61</v>
      </c>
      <c r="O9327" s="33">
        <v>2193.3</v>
      </c>
      <c r="P9327" s="33">
        <v>4212</v>
      </c>
    </row>
    <row r="9328" spans="1:16">
      <c r="A9328" s="27" t="s">
        <v>1317</v>
      </c>
      <c r="B9328" s="31">
        <v>202510</v>
      </c>
      <c r="C9328" s="27" t="s">
        <v>164</v>
      </c>
      <c r="D9328" s="27" t="s">
        <v>164</v>
      </c>
      <c r="E9328" s="27" t="s">
        <v>28</v>
      </c>
      <c r="F9328" s="27" t="s">
        <v>257</v>
      </c>
      <c r="G9328" s="33">
        <v>407307.36</v>
      </c>
      <c r="H9328" s="33">
        <v>407307.36</v>
      </c>
      <c r="I9328" s="33">
        <v>10697</v>
      </c>
      <c r="J9328" s="33">
        <v>788</v>
      </c>
      <c r="K9328" s="33">
        <v>10500</v>
      </c>
      <c r="L9328" s="33">
        <v>1</v>
      </c>
      <c r="M9328" s="33">
        <v>1</v>
      </c>
      <c r="N9328" s="33">
        <v>321860.32</v>
      </c>
      <c r="O9328" s="33">
        <v>2354.7</v>
      </c>
      <c r="P9328" s="33">
        <v>4373</v>
      </c>
    </row>
    <row r="9329" spans="1:16">
      <c r="A9329" s="27" t="s">
        <v>1317</v>
      </c>
      <c r="B9329" s="31">
        <v>202511</v>
      </c>
      <c r="C9329" s="27" t="s">
        <v>164</v>
      </c>
      <c r="D9329" s="27" t="s">
        <v>164</v>
      </c>
      <c r="E9329" s="27" t="s">
        <v>28</v>
      </c>
      <c r="F9329" s="27" t="s">
        <v>257</v>
      </c>
      <c r="G9329" s="33">
        <v>503328.85</v>
      </c>
      <c r="H9329" s="33">
        <v>503328.85</v>
      </c>
      <c r="I9329" s="33">
        <v>12357</v>
      </c>
      <c r="J9329" s="33">
        <v>1061</v>
      </c>
      <c r="K9329" s="33">
        <v>10500</v>
      </c>
      <c r="L9329" s="33">
        <v>1</v>
      </c>
      <c r="M9329" s="33">
        <v>1</v>
      </c>
      <c r="N9329" s="33">
        <v>388657.27</v>
      </c>
      <c r="O9329" s="33">
        <v>2775.5</v>
      </c>
      <c r="P9329" s="33">
        <v>5149</v>
      </c>
    </row>
    <row r="9330" spans="1:16">
      <c r="A9330" s="27" t="s">
        <v>1317</v>
      </c>
      <c r="B9330" s="31">
        <v>202512</v>
      </c>
      <c r="C9330" s="27" t="s">
        <v>164</v>
      </c>
      <c r="D9330" s="27" t="s">
        <v>164</v>
      </c>
      <c r="E9330" s="27" t="s">
        <v>28</v>
      </c>
      <c r="F9330" s="27" t="s">
        <v>257</v>
      </c>
      <c r="G9330" s="33">
        <v>593158.22</v>
      </c>
      <c r="H9330" s="33">
        <v>593158.22</v>
      </c>
      <c r="I9330" s="33">
        <v>15747</v>
      </c>
      <c r="J9330" s="33">
        <v>1253</v>
      </c>
      <c r="K9330" s="33">
        <v>10500</v>
      </c>
      <c r="L9330" s="33">
        <v>1</v>
      </c>
      <c r="M9330" s="33">
        <v>1</v>
      </c>
      <c r="N9330" s="33">
        <v>446424.84</v>
      </c>
      <c r="O9330" s="33">
        <v>3234.8</v>
      </c>
      <c r="P9330" s="33">
        <v>6545</v>
      </c>
    </row>
    <row r="9331" spans="1:16">
      <c r="A9331" s="27" t="s">
        <v>1317</v>
      </c>
      <c r="B9331" s="31">
        <v>202601</v>
      </c>
      <c r="C9331" s="27" t="s">
        <v>164</v>
      </c>
      <c r="D9331" s="27" t="s">
        <v>164</v>
      </c>
      <c r="E9331" s="27" t="s">
        <v>28</v>
      </c>
      <c r="F9331" s="27" t="s">
        <v>257</v>
      </c>
      <c r="G9331" s="33">
        <v>277061.03</v>
      </c>
      <c r="H9331" s="33">
        <v>277061.03</v>
      </c>
      <c r="I9331" s="33">
        <v>6856</v>
      </c>
      <c r="J9331" s="33">
        <v>477</v>
      </c>
      <c r="K9331" s="33">
        <v>10500</v>
      </c>
      <c r="L9331" s="33">
        <v>1</v>
      </c>
      <c r="M9331" s="33">
        <v>1</v>
      </c>
      <c r="N9331" s="33">
        <v>227042.63</v>
      </c>
      <c r="O9331" s="33">
        <v>1774.6</v>
      </c>
      <c r="P9331" s="33">
        <v>2938</v>
      </c>
    </row>
    <row r="9332" spans="1:16">
      <c r="A9332" s="27" t="s">
        <v>1317</v>
      </c>
      <c r="B9332" s="31">
        <v>202602</v>
      </c>
      <c r="C9332" s="27" t="s">
        <v>164</v>
      </c>
      <c r="D9332" s="27" t="s">
        <v>164</v>
      </c>
      <c r="E9332" s="27" t="s">
        <v>28</v>
      </c>
      <c r="F9332" s="27" t="s">
        <v>257</v>
      </c>
      <c r="G9332" s="33">
        <v>311645.61</v>
      </c>
      <c r="H9332" s="33">
        <v>311645.61</v>
      </c>
      <c r="I9332" s="33">
        <v>7988</v>
      </c>
      <c r="J9332" s="33">
        <v>626</v>
      </c>
      <c r="K9332" s="33">
        <v>10500</v>
      </c>
      <c r="L9332" s="33">
        <v>1</v>
      </c>
      <c r="M9332" s="33">
        <v>1</v>
      </c>
      <c r="N9332" s="33">
        <v>234056.94</v>
      </c>
      <c r="O9332" s="33">
        <v>1758.4</v>
      </c>
      <c r="P9332" s="33">
        <v>3219</v>
      </c>
    </row>
    <row r="9333" spans="1:16">
      <c r="A9333" s="27" t="s">
        <v>1317</v>
      </c>
      <c r="B9333" s="31">
        <v>202603</v>
      </c>
      <c r="C9333" s="27" t="s">
        <v>164</v>
      </c>
      <c r="D9333" s="27" t="s">
        <v>164</v>
      </c>
      <c r="E9333" s="27" t="s">
        <v>28</v>
      </c>
      <c r="F9333" s="27" t="s">
        <v>257</v>
      </c>
      <c r="G9333" s="33">
        <v>376907.73</v>
      </c>
      <c r="H9333" s="33">
        <v>376907.73</v>
      </c>
      <c r="I9333" s="33">
        <v>10095</v>
      </c>
      <c r="J9333" s="33">
        <v>778</v>
      </c>
      <c r="K9333" s="33">
        <v>10500</v>
      </c>
      <c r="L9333" s="33">
        <v>1</v>
      </c>
      <c r="M9333" s="33">
        <v>1</v>
      </c>
      <c r="N9333" s="33">
        <v>291872.06</v>
      </c>
      <c r="O9333" s="33">
        <v>2187.2</v>
      </c>
      <c r="P9333" s="33">
        <v>3934</v>
      </c>
    </row>
    <row r="9334" spans="1:16">
      <c r="A9334" s="27" t="s">
        <v>1317</v>
      </c>
      <c r="B9334" s="31">
        <v>202604</v>
      </c>
      <c r="C9334" s="27" t="s">
        <v>164</v>
      </c>
      <c r="D9334" s="27" t="s">
        <v>164</v>
      </c>
      <c r="E9334" s="27" t="s">
        <v>28</v>
      </c>
      <c r="F9334" s="27" t="s">
        <v>257</v>
      </c>
      <c r="G9334" s="33">
        <v>454778.14</v>
      </c>
      <c r="H9334" s="33">
        <v>454778.14</v>
      </c>
      <c r="I9334" s="33">
        <v>11851</v>
      </c>
      <c r="J9334" s="33">
        <v>786</v>
      </c>
      <c r="K9334" s="33">
        <v>10500</v>
      </c>
      <c r="L9334" s="33">
        <v>1</v>
      </c>
      <c r="M9334" s="33">
        <v>1</v>
      </c>
      <c r="N9334" s="33">
        <v>343671.37</v>
      </c>
      <c r="O9334" s="33">
        <v>2269.4</v>
      </c>
      <c r="P9334" s="33">
        <v>4779</v>
      </c>
    </row>
    <row r="9335" spans="1:16">
      <c r="A9335" s="27" t="s">
        <v>1317</v>
      </c>
      <c r="B9335" s="31">
        <v>202605</v>
      </c>
      <c r="C9335" s="27" t="s">
        <v>164</v>
      </c>
      <c r="D9335" s="27" t="s">
        <v>164</v>
      </c>
      <c r="E9335" s="27" t="s">
        <v>28</v>
      </c>
      <c r="F9335" s="27" t="s">
        <v>257</v>
      </c>
      <c r="G9335" s="33">
        <v>516532.28</v>
      </c>
      <c r="H9335" s="33">
        <v>516532.28</v>
      </c>
      <c r="I9335" s="33">
        <v>12624</v>
      </c>
      <c r="J9335" s="33">
        <v>997</v>
      </c>
      <c r="K9335" s="33">
        <v>10500</v>
      </c>
      <c r="L9335" s="33">
        <v>1</v>
      </c>
      <c r="M9335" s="33">
        <v>1</v>
      </c>
      <c r="N9335" s="33">
        <v>376631.38</v>
      </c>
      <c r="O9335" s="33">
        <v>2908.6</v>
      </c>
      <c r="P9335" s="33">
        <v>5301</v>
      </c>
    </row>
    <row r="9336" spans="1:16">
      <c r="A9336" s="27" t="s">
        <v>1317</v>
      </c>
      <c r="B9336" s="31">
        <v>202606</v>
      </c>
      <c r="C9336" s="27" t="s">
        <v>164</v>
      </c>
      <c r="D9336" s="27" t="s">
        <v>164</v>
      </c>
      <c r="E9336" s="27" t="s">
        <v>28</v>
      </c>
      <c r="F9336" s="27" t="s">
        <v>257</v>
      </c>
      <c r="G9336" s="33">
        <v>491516.94</v>
      </c>
      <c r="H9336" s="33">
        <v>491516.94</v>
      </c>
      <c r="I9336" s="33">
        <v>10944</v>
      </c>
      <c r="J9336" s="33">
        <v>832</v>
      </c>
      <c r="K9336" s="33">
        <v>10500</v>
      </c>
      <c r="L9336" s="33">
        <v>1</v>
      </c>
      <c r="M9336" s="33">
        <v>1</v>
      </c>
      <c r="N9336" s="33">
        <v>368169.01</v>
      </c>
      <c r="O9336" s="33">
        <v>2754.6</v>
      </c>
      <c r="P9336" s="33">
        <v>4830</v>
      </c>
    </row>
    <row r="9337" spans="1:16">
      <c r="A9337" s="27" t="s">
        <v>1317</v>
      </c>
      <c r="B9337" s="31">
        <v>202607</v>
      </c>
      <c r="C9337" s="27" t="s">
        <v>164</v>
      </c>
      <c r="D9337" s="27" t="s">
        <v>164</v>
      </c>
      <c r="E9337" s="27" t="s">
        <v>28</v>
      </c>
      <c r="F9337" s="27" t="s">
        <v>257</v>
      </c>
      <c r="G9337" s="33">
        <v>442996.68</v>
      </c>
      <c r="H9337" s="33">
        <v>442996.68</v>
      </c>
      <c r="I9337" s="33">
        <v>10740</v>
      </c>
      <c r="J9337" s="33">
        <v>836</v>
      </c>
      <c r="K9337" s="33">
        <v>10500</v>
      </c>
      <c r="L9337" s="33">
        <v>1</v>
      </c>
      <c r="M9337" s="33">
        <v>1</v>
      </c>
      <c r="N9337" s="33">
        <v>327540.08</v>
      </c>
      <c r="O9337" s="33">
        <v>2470.3</v>
      </c>
      <c r="P9337" s="33">
        <v>4494</v>
      </c>
    </row>
    <row r="9338" spans="1:16">
      <c r="A9338" s="27" t="s">
        <v>1319</v>
      </c>
      <c r="B9338" s="31">
        <v>202408</v>
      </c>
      <c r="C9338" s="27" t="s">
        <v>164</v>
      </c>
      <c r="D9338" s="27" t="s">
        <v>164</v>
      </c>
      <c r="E9338" s="27" t="s">
        <v>28</v>
      </c>
      <c r="F9338" s="27" t="s">
        <v>257</v>
      </c>
      <c r="G9338" s="33">
        <v>425625.79</v>
      </c>
      <c r="H9338" s="33">
        <v>425625.79</v>
      </c>
      <c r="I9338" s="33">
        <v>11325</v>
      </c>
      <c r="J9338" s="33">
        <v>905</v>
      </c>
      <c r="K9338" s="33">
        <v>12200</v>
      </c>
      <c r="L9338" s="33">
        <v>1</v>
      </c>
      <c r="M9338" s="33">
        <v>1</v>
      </c>
      <c r="N9338" s="33">
        <v>362726.37</v>
      </c>
      <c r="O9338" s="33">
        <v>2018.5</v>
      </c>
      <c r="P9338" s="33">
        <v>4414</v>
      </c>
    </row>
    <row r="9339" spans="1:16">
      <c r="A9339" s="27" t="s">
        <v>1319</v>
      </c>
      <c r="B9339" s="31">
        <v>202409</v>
      </c>
      <c r="C9339" s="27" t="s">
        <v>164</v>
      </c>
      <c r="D9339" s="27" t="s">
        <v>164</v>
      </c>
      <c r="E9339" s="27" t="s">
        <v>28</v>
      </c>
      <c r="F9339" s="27" t="s">
        <v>257</v>
      </c>
      <c r="G9339" s="33">
        <v>396988.27</v>
      </c>
      <c r="H9339" s="33">
        <v>396988.27</v>
      </c>
      <c r="I9339" s="33">
        <v>10123</v>
      </c>
      <c r="J9339" s="33">
        <v>727</v>
      </c>
      <c r="K9339" s="33">
        <v>12200</v>
      </c>
      <c r="L9339" s="33">
        <v>1</v>
      </c>
      <c r="M9339" s="33">
        <v>1</v>
      </c>
      <c r="N9339" s="33">
        <v>348976.2</v>
      </c>
      <c r="O9339" s="33">
        <v>2310.9</v>
      </c>
      <c r="P9339" s="33">
        <v>4241</v>
      </c>
    </row>
    <row r="9340" spans="1:16">
      <c r="A9340" s="27" t="s">
        <v>1319</v>
      </c>
      <c r="B9340" s="31">
        <v>202410</v>
      </c>
      <c r="C9340" s="27" t="s">
        <v>164</v>
      </c>
      <c r="D9340" s="27" t="s">
        <v>164</v>
      </c>
      <c r="E9340" s="27" t="s">
        <v>28</v>
      </c>
      <c r="F9340" s="27" t="s">
        <v>257</v>
      </c>
      <c r="G9340" s="33">
        <v>469492.29</v>
      </c>
      <c r="H9340" s="33">
        <v>469492.29</v>
      </c>
      <c r="I9340" s="33">
        <v>12517</v>
      </c>
      <c r="J9340" s="33">
        <v>903</v>
      </c>
      <c r="K9340" s="33">
        <v>12200</v>
      </c>
      <c r="L9340" s="33">
        <v>1</v>
      </c>
      <c r="M9340" s="33">
        <v>1</v>
      </c>
      <c r="N9340" s="33">
        <v>383548.31</v>
      </c>
      <c r="O9340" s="33">
        <v>2712.8</v>
      </c>
      <c r="P9340" s="33">
        <v>4942</v>
      </c>
    </row>
    <row r="9341" spans="1:16">
      <c r="A9341" s="27" t="s">
        <v>1319</v>
      </c>
      <c r="B9341" s="31">
        <v>202411</v>
      </c>
      <c r="C9341" s="27" t="s">
        <v>164</v>
      </c>
      <c r="D9341" s="27" t="s">
        <v>164</v>
      </c>
      <c r="E9341" s="27" t="s">
        <v>28</v>
      </c>
      <c r="F9341" s="27" t="s">
        <v>257</v>
      </c>
      <c r="G9341" s="33">
        <v>590468.3100000001</v>
      </c>
      <c r="H9341" s="33">
        <v>590468.3100000001</v>
      </c>
      <c r="I9341" s="33">
        <v>15405</v>
      </c>
      <c r="J9341" s="33">
        <v>1190</v>
      </c>
      <c r="K9341" s="33">
        <v>12200</v>
      </c>
      <c r="L9341" s="33">
        <v>1</v>
      </c>
      <c r="M9341" s="33">
        <v>1</v>
      </c>
      <c r="N9341" s="33">
        <v>463147.61</v>
      </c>
      <c r="O9341" s="33">
        <v>3286.4</v>
      </c>
      <c r="P9341" s="33">
        <v>6340</v>
      </c>
    </row>
    <row r="9342" spans="1:16">
      <c r="A9342" s="27" t="s">
        <v>1319</v>
      </c>
      <c r="B9342" s="31">
        <v>202412</v>
      </c>
      <c r="C9342" s="27" t="s">
        <v>164</v>
      </c>
      <c r="D9342" s="27" t="s">
        <v>164</v>
      </c>
      <c r="E9342" s="27" t="s">
        <v>28</v>
      </c>
      <c r="F9342" s="27" t="s">
        <v>257</v>
      </c>
      <c r="G9342" s="33">
        <v>632171.04</v>
      </c>
      <c r="H9342" s="33">
        <v>632171.04</v>
      </c>
      <c r="I9342" s="33">
        <v>15500</v>
      </c>
      <c r="J9342" s="33">
        <v>1255</v>
      </c>
      <c r="K9342" s="33">
        <v>12200</v>
      </c>
      <c r="L9342" s="33">
        <v>1</v>
      </c>
      <c r="M9342" s="33">
        <v>1</v>
      </c>
      <c r="N9342" s="33">
        <v>531986.96</v>
      </c>
      <c r="O9342" s="33">
        <v>3579.4</v>
      </c>
      <c r="P9342" s="33">
        <v>6319</v>
      </c>
    </row>
    <row r="9343" spans="1:16">
      <c r="A9343" s="27" t="s">
        <v>1319</v>
      </c>
      <c r="B9343" s="31">
        <v>202501</v>
      </c>
      <c r="C9343" s="27" t="s">
        <v>164</v>
      </c>
      <c r="D9343" s="27" t="s">
        <v>164</v>
      </c>
      <c r="E9343" s="27" t="s">
        <v>28</v>
      </c>
      <c r="F9343" s="27" t="s">
        <v>257</v>
      </c>
      <c r="G9343" s="33">
        <v>326729.97</v>
      </c>
      <c r="H9343" s="33">
        <v>326729.97</v>
      </c>
      <c r="I9343" s="33">
        <v>8060</v>
      </c>
      <c r="J9343" s="33">
        <v>658</v>
      </c>
      <c r="K9343" s="33">
        <v>12200</v>
      </c>
      <c r="L9343" s="33">
        <v>1</v>
      </c>
      <c r="M9343" s="33">
        <v>1</v>
      </c>
      <c r="N9343" s="33">
        <v>270557.78</v>
      </c>
      <c r="O9343" s="33">
        <v>1945.3</v>
      </c>
      <c r="P9343" s="33">
        <v>3398</v>
      </c>
    </row>
    <row r="9344" spans="1:16">
      <c r="A9344" s="27" t="s">
        <v>1319</v>
      </c>
      <c r="B9344" s="31">
        <v>202502</v>
      </c>
      <c r="C9344" s="27" t="s">
        <v>164</v>
      </c>
      <c r="D9344" s="27" t="s">
        <v>164</v>
      </c>
      <c r="E9344" s="27" t="s">
        <v>28</v>
      </c>
      <c r="F9344" s="27" t="s">
        <v>257</v>
      </c>
      <c r="G9344" s="33">
        <v>342677.84</v>
      </c>
      <c r="H9344" s="33">
        <v>342677.84</v>
      </c>
      <c r="I9344" s="33">
        <v>8644</v>
      </c>
      <c r="J9344" s="33">
        <v>762</v>
      </c>
      <c r="K9344" s="33">
        <v>12200</v>
      </c>
      <c r="L9344" s="33">
        <v>1</v>
      </c>
      <c r="M9344" s="33">
        <v>1</v>
      </c>
      <c r="N9344" s="33">
        <v>278916.46</v>
      </c>
      <c r="O9344" s="33">
        <v>1945.1</v>
      </c>
      <c r="P9344" s="33">
        <v>3454</v>
      </c>
    </row>
    <row r="9345" spans="1:16">
      <c r="A9345" s="27" t="s">
        <v>1319</v>
      </c>
      <c r="B9345" s="31">
        <v>202503</v>
      </c>
      <c r="C9345" s="27" t="s">
        <v>164</v>
      </c>
      <c r="D9345" s="27" t="s">
        <v>164</v>
      </c>
      <c r="E9345" s="27" t="s">
        <v>28</v>
      </c>
      <c r="F9345" s="27" t="s">
        <v>257</v>
      </c>
      <c r="G9345" s="33">
        <v>414514.66</v>
      </c>
      <c r="H9345" s="33">
        <v>414514.66</v>
      </c>
      <c r="I9345" s="33">
        <v>11252</v>
      </c>
      <c r="J9345" s="33">
        <v>892</v>
      </c>
      <c r="K9345" s="33">
        <v>12200</v>
      </c>
      <c r="L9345" s="33">
        <v>1</v>
      </c>
      <c r="M9345" s="33">
        <v>1</v>
      </c>
      <c r="N9345" s="33">
        <v>347812.48</v>
      </c>
      <c r="O9345" s="33">
        <v>2255</v>
      </c>
      <c r="P9345" s="33">
        <v>4470</v>
      </c>
    </row>
    <row r="9346" spans="1:16">
      <c r="A9346" s="27" t="s">
        <v>1319</v>
      </c>
      <c r="B9346" s="31">
        <v>202504</v>
      </c>
      <c r="C9346" s="27" t="s">
        <v>164</v>
      </c>
      <c r="D9346" s="27" t="s">
        <v>164</v>
      </c>
      <c r="E9346" s="27" t="s">
        <v>28</v>
      </c>
      <c r="F9346" s="27" t="s">
        <v>257</v>
      </c>
      <c r="G9346" s="33">
        <v>480096.39</v>
      </c>
      <c r="H9346" s="33">
        <v>480096.39</v>
      </c>
      <c r="I9346" s="33">
        <v>11295</v>
      </c>
      <c r="J9346" s="33">
        <v>897</v>
      </c>
      <c r="K9346" s="33">
        <v>12200</v>
      </c>
      <c r="L9346" s="33">
        <v>1</v>
      </c>
      <c r="M9346" s="33">
        <v>1</v>
      </c>
      <c r="N9346" s="33">
        <v>409539.67</v>
      </c>
      <c r="O9346" s="33">
        <v>2492.7</v>
      </c>
      <c r="P9346" s="33">
        <v>4931</v>
      </c>
    </row>
    <row r="9347" spans="1:16">
      <c r="A9347" s="27" t="s">
        <v>1319</v>
      </c>
      <c r="B9347" s="31">
        <v>202505</v>
      </c>
      <c r="C9347" s="27" t="s">
        <v>164</v>
      </c>
      <c r="D9347" s="27" t="s">
        <v>164</v>
      </c>
      <c r="E9347" s="27" t="s">
        <v>28</v>
      </c>
      <c r="F9347" s="27" t="s">
        <v>257</v>
      </c>
      <c r="G9347" s="33">
        <v>524133.32</v>
      </c>
      <c r="H9347" s="33">
        <v>524133.32</v>
      </c>
      <c r="I9347" s="33">
        <v>12931</v>
      </c>
      <c r="J9347" s="33">
        <v>1022</v>
      </c>
      <c r="K9347" s="33">
        <v>12200</v>
      </c>
      <c r="L9347" s="33">
        <v>1</v>
      </c>
      <c r="M9347" s="33">
        <v>1</v>
      </c>
      <c r="N9347" s="33">
        <v>448816.82</v>
      </c>
      <c r="O9347" s="33">
        <v>2859.5</v>
      </c>
      <c r="P9347" s="33">
        <v>5225</v>
      </c>
    </row>
    <row r="9348" spans="1:16">
      <c r="A9348" s="27" t="s">
        <v>1319</v>
      </c>
      <c r="B9348" s="31">
        <v>202506</v>
      </c>
      <c r="C9348" s="27" t="s">
        <v>164</v>
      </c>
      <c r="D9348" s="27" t="s">
        <v>164</v>
      </c>
      <c r="E9348" s="27" t="s">
        <v>28</v>
      </c>
      <c r="F9348" s="27" t="s">
        <v>257</v>
      </c>
      <c r="G9348" s="33">
        <v>490507.05</v>
      </c>
      <c r="H9348" s="33">
        <v>490507.05</v>
      </c>
      <c r="I9348" s="33">
        <v>12951</v>
      </c>
      <c r="J9348" s="33">
        <v>1049</v>
      </c>
      <c r="K9348" s="33">
        <v>12200</v>
      </c>
      <c r="L9348" s="33">
        <v>1</v>
      </c>
      <c r="M9348" s="33">
        <v>1</v>
      </c>
      <c r="N9348" s="33">
        <v>438732.55</v>
      </c>
      <c r="O9348" s="33">
        <v>2744.8</v>
      </c>
      <c r="P9348" s="33">
        <v>5103</v>
      </c>
    </row>
    <row r="9349" spans="1:16">
      <c r="A9349" s="27" t="s">
        <v>1319</v>
      </c>
      <c r="B9349" s="31">
        <v>202507</v>
      </c>
      <c r="C9349" s="27" t="s">
        <v>164</v>
      </c>
      <c r="D9349" s="27" t="s">
        <v>164</v>
      </c>
      <c r="E9349" s="27" t="s">
        <v>28</v>
      </c>
      <c r="F9349" s="27" t="s">
        <v>257</v>
      </c>
      <c r="G9349" s="33">
        <v>450819.23</v>
      </c>
      <c r="H9349" s="33">
        <v>450819.23</v>
      </c>
      <c r="I9349" s="33">
        <v>11439</v>
      </c>
      <c r="J9349" s="33">
        <v>823</v>
      </c>
      <c r="K9349" s="33">
        <v>12200</v>
      </c>
      <c r="L9349" s="33">
        <v>1</v>
      </c>
      <c r="M9349" s="33">
        <v>1</v>
      </c>
      <c r="N9349" s="33">
        <v>390316.66</v>
      </c>
      <c r="O9349" s="33">
        <v>2595.7</v>
      </c>
      <c r="P9349" s="33">
        <v>4795</v>
      </c>
    </row>
    <row r="9350" spans="1:16">
      <c r="A9350" s="27" t="s">
        <v>1319</v>
      </c>
      <c r="B9350" s="31">
        <v>202508</v>
      </c>
      <c r="C9350" s="27" t="s">
        <v>164</v>
      </c>
      <c r="D9350" s="27" t="s">
        <v>164</v>
      </c>
      <c r="E9350" s="27" t="s">
        <v>28</v>
      </c>
      <c r="F9350" s="27" t="s">
        <v>257</v>
      </c>
      <c r="G9350" s="33">
        <v>454217.21</v>
      </c>
      <c r="H9350" s="33">
        <v>454217.21</v>
      </c>
      <c r="I9350" s="33">
        <v>12481</v>
      </c>
      <c r="J9350" s="33">
        <v>817</v>
      </c>
      <c r="K9350" s="33">
        <v>12200</v>
      </c>
      <c r="L9350" s="33">
        <v>1</v>
      </c>
      <c r="M9350" s="33">
        <v>1</v>
      </c>
      <c r="N9350" s="33">
        <v>376147.25</v>
      </c>
      <c r="O9350" s="33">
        <v>2438.3</v>
      </c>
      <c r="P9350" s="33">
        <v>5082</v>
      </c>
    </row>
    <row r="9351" spans="1:16">
      <c r="A9351" s="27" t="s">
        <v>1319</v>
      </c>
      <c r="B9351" s="31">
        <v>202509</v>
      </c>
      <c r="C9351" s="27" t="s">
        <v>164</v>
      </c>
      <c r="D9351" s="27" t="s">
        <v>164</v>
      </c>
      <c r="E9351" s="27" t="s">
        <v>28</v>
      </c>
      <c r="F9351" s="27" t="s">
        <v>257</v>
      </c>
      <c r="G9351" s="33">
        <v>434910.82</v>
      </c>
      <c r="H9351" s="33">
        <v>434910.82</v>
      </c>
      <c r="I9351" s="33">
        <v>10667</v>
      </c>
      <c r="J9351" s="33">
        <v>818</v>
      </c>
      <c r="K9351" s="33">
        <v>12200</v>
      </c>
      <c r="L9351" s="33">
        <v>1</v>
      </c>
      <c r="M9351" s="33">
        <v>1</v>
      </c>
      <c r="N9351" s="33">
        <v>361888.32</v>
      </c>
      <c r="O9351" s="33">
        <v>2315.1</v>
      </c>
      <c r="P9351" s="33">
        <v>4325</v>
      </c>
    </row>
    <row r="9352" spans="1:16">
      <c r="A9352" s="27" t="s">
        <v>1319</v>
      </c>
      <c r="B9352" s="31">
        <v>202510</v>
      </c>
      <c r="C9352" s="27" t="s">
        <v>164</v>
      </c>
      <c r="D9352" s="27" t="s">
        <v>164</v>
      </c>
      <c r="E9352" s="27" t="s">
        <v>28</v>
      </c>
      <c r="F9352" s="27" t="s">
        <v>257</v>
      </c>
      <c r="G9352" s="33">
        <v>472896.06</v>
      </c>
      <c r="H9352" s="33">
        <v>472896.06</v>
      </c>
      <c r="I9352" s="33">
        <v>13314</v>
      </c>
      <c r="J9352" s="33">
        <v>956</v>
      </c>
      <c r="K9352" s="33">
        <v>12200</v>
      </c>
      <c r="L9352" s="33">
        <v>1</v>
      </c>
      <c r="M9352" s="33">
        <v>1</v>
      </c>
      <c r="N9352" s="33">
        <v>397739.6</v>
      </c>
      <c r="O9352" s="33">
        <v>2558.9</v>
      </c>
      <c r="P9352" s="33">
        <v>5147</v>
      </c>
    </row>
    <row r="9353" spans="1:16">
      <c r="A9353" s="27" t="s">
        <v>1319</v>
      </c>
      <c r="B9353" s="31">
        <v>202511</v>
      </c>
      <c r="C9353" s="27" t="s">
        <v>164</v>
      </c>
      <c r="D9353" s="27" t="s">
        <v>164</v>
      </c>
      <c r="E9353" s="27" t="s">
        <v>28</v>
      </c>
      <c r="F9353" s="27" t="s">
        <v>257</v>
      </c>
      <c r="G9353" s="33">
        <v>541133.1800000001</v>
      </c>
      <c r="H9353" s="33">
        <v>541133.1800000001</v>
      </c>
      <c r="I9353" s="33">
        <v>13331</v>
      </c>
      <c r="J9353" s="33">
        <v>964</v>
      </c>
      <c r="K9353" s="33">
        <v>12200</v>
      </c>
      <c r="L9353" s="33">
        <v>1</v>
      </c>
      <c r="M9353" s="33">
        <v>1</v>
      </c>
      <c r="N9353" s="33">
        <v>480284.07</v>
      </c>
      <c r="O9353" s="33">
        <v>2916</v>
      </c>
      <c r="P9353" s="33">
        <v>5476</v>
      </c>
    </row>
    <row r="9354" spans="1:16">
      <c r="A9354" s="27" t="s">
        <v>1319</v>
      </c>
      <c r="B9354" s="31">
        <v>202512</v>
      </c>
      <c r="C9354" s="27" t="s">
        <v>164</v>
      </c>
      <c r="D9354" s="27" t="s">
        <v>164</v>
      </c>
      <c r="E9354" s="27" t="s">
        <v>28</v>
      </c>
      <c r="F9354" s="27" t="s">
        <v>257</v>
      </c>
      <c r="G9354" s="33">
        <v>609202.27</v>
      </c>
      <c r="H9354" s="33">
        <v>609202.27</v>
      </c>
      <c r="I9354" s="33">
        <v>17283</v>
      </c>
      <c r="J9354" s="33">
        <v>1425</v>
      </c>
      <c r="K9354" s="33">
        <v>12200</v>
      </c>
      <c r="L9354" s="33">
        <v>1</v>
      </c>
      <c r="M9354" s="33">
        <v>1</v>
      </c>
      <c r="N9354" s="33">
        <v>551670.47</v>
      </c>
      <c r="O9354" s="33">
        <v>3646.1</v>
      </c>
      <c r="P9354" s="33">
        <v>6910</v>
      </c>
    </row>
    <row r="9355" spans="1:16">
      <c r="A9355" s="27" t="s">
        <v>1319</v>
      </c>
      <c r="B9355" s="31">
        <v>202601</v>
      </c>
      <c r="C9355" s="27" t="s">
        <v>164</v>
      </c>
      <c r="D9355" s="27" t="s">
        <v>164</v>
      </c>
      <c r="E9355" s="27" t="s">
        <v>28</v>
      </c>
      <c r="F9355" s="27" t="s">
        <v>257</v>
      </c>
      <c r="G9355" s="33">
        <v>321329.23</v>
      </c>
      <c r="H9355" s="33">
        <v>321329.23</v>
      </c>
      <c r="I9355" s="33">
        <v>8782</v>
      </c>
      <c r="J9355" s="33">
        <v>713</v>
      </c>
      <c r="K9355" s="33">
        <v>12200</v>
      </c>
      <c r="L9355" s="33">
        <v>1</v>
      </c>
      <c r="M9355" s="33">
        <v>1</v>
      </c>
      <c r="N9355" s="33">
        <v>280568.42</v>
      </c>
      <c r="O9355" s="33">
        <v>1686.2</v>
      </c>
      <c r="P9355" s="33">
        <v>3448</v>
      </c>
    </row>
    <row r="9356" spans="1:16">
      <c r="A9356" s="27" t="s">
        <v>1319</v>
      </c>
      <c r="B9356" s="31">
        <v>202602</v>
      </c>
      <c r="C9356" s="27" t="s">
        <v>164</v>
      </c>
      <c r="D9356" s="27" t="s">
        <v>164</v>
      </c>
      <c r="E9356" s="27" t="s">
        <v>28</v>
      </c>
      <c r="F9356" s="27" t="s">
        <v>257</v>
      </c>
      <c r="G9356" s="33">
        <v>316534.55</v>
      </c>
      <c r="H9356" s="33">
        <v>316534.55</v>
      </c>
      <c r="I9356" s="33">
        <v>8341</v>
      </c>
      <c r="J9356" s="33">
        <v>642</v>
      </c>
      <c r="K9356" s="33">
        <v>12200</v>
      </c>
      <c r="L9356" s="33">
        <v>1</v>
      </c>
      <c r="M9356" s="33">
        <v>1</v>
      </c>
      <c r="N9356" s="33">
        <v>289236.37</v>
      </c>
      <c r="O9356" s="33">
        <v>1747.5</v>
      </c>
      <c r="P9356" s="33">
        <v>3544</v>
      </c>
    </row>
    <row r="9357" spans="1:16">
      <c r="A9357" s="27" t="s">
        <v>1319</v>
      </c>
      <c r="B9357" s="31">
        <v>202603</v>
      </c>
      <c r="C9357" s="27" t="s">
        <v>164</v>
      </c>
      <c r="D9357" s="27" t="s">
        <v>164</v>
      </c>
      <c r="E9357" s="27" t="s">
        <v>28</v>
      </c>
      <c r="F9357" s="27" t="s">
        <v>257</v>
      </c>
      <c r="G9357" s="33">
        <v>409935.6</v>
      </c>
      <c r="H9357" s="33">
        <v>409935.6</v>
      </c>
      <c r="I9357" s="33">
        <v>10312</v>
      </c>
      <c r="J9357" s="33">
        <v>827</v>
      </c>
      <c r="K9357" s="33">
        <v>12200</v>
      </c>
      <c r="L9357" s="33">
        <v>1</v>
      </c>
      <c r="M9357" s="33">
        <v>1</v>
      </c>
      <c r="N9357" s="33">
        <v>360681.54</v>
      </c>
      <c r="O9357" s="33">
        <v>2442.1</v>
      </c>
      <c r="P9357" s="33">
        <v>4062</v>
      </c>
    </row>
    <row r="9358" spans="1:16">
      <c r="A9358" s="27" t="s">
        <v>1319</v>
      </c>
      <c r="B9358" s="31">
        <v>202604</v>
      </c>
      <c r="C9358" s="27" t="s">
        <v>164</v>
      </c>
      <c r="D9358" s="27" t="s">
        <v>164</v>
      </c>
      <c r="E9358" s="27" t="s">
        <v>28</v>
      </c>
      <c r="F9358" s="27" t="s">
        <v>257</v>
      </c>
      <c r="G9358" s="33">
        <v>471913.18</v>
      </c>
      <c r="H9358" s="33">
        <v>471913.18</v>
      </c>
      <c r="I9358" s="33">
        <v>11471</v>
      </c>
      <c r="J9358" s="33">
        <v>822</v>
      </c>
      <c r="K9358" s="33">
        <v>12200</v>
      </c>
      <c r="L9358" s="33">
        <v>1</v>
      </c>
      <c r="M9358" s="33">
        <v>1</v>
      </c>
      <c r="N9358" s="33">
        <v>424692.64</v>
      </c>
      <c r="O9358" s="33">
        <v>2542.4</v>
      </c>
      <c r="P9358" s="33">
        <v>4854</v>
      </c>
    </row>
    <row r="9359" spans="1:16">
      <c r="A9359" s="27" t="s">
        <v>1319</v>
      </c>
      <c r="B9359" s="31">
        <v>202605</v>
      </c>
      <c r="C9359" s="27" t="s">
        <v>164</v>
      </c>
      <c r="D9359" s="27" t="s">
        <v>164</v>
      </c>
      <c r="E9359" s="27" t="s">
        <v>28</v>
      </c>
      <c r="F9359" s="27" t="s">
        <v>257</v>
      </c>
      <c r="G9359" s="33">
        <v>543618</v>
      </c>
      <c r="H9359" s="33">
        <v>543618</v>
      </c>
      <c r="I9359" s="33">
        <v>14248</v>
      </c>
      <c r="J9359" s="33">
        <v>1025</v>
      </c>
      <c r="K9359" s="33">
        <v>12200</v>
      </c>
      <c r="L9359" s="33">
        <v>1</v>
      </c>
      <c r="M9359" s="33">
        <v>1</v>
      </c>
      <c r="N9359" s="33">
        <v>465423.05</v>
      </c>
      <c r="O9359" s="33">
        <v>2768.3</v>
      </c>
      <c r="P9359" s="33">
        <v>5865</v>
      </c>
    </row>
    <row r="9360" spans="1:16">
      <c r="A9360" s="27" t="s">
        <v>1319</v>
      </c>
      <c r="B9360" s="31">
        <v>202606</v>
      </c>
      <c r="C9360" s="27" t="s">
        <v>164</v>
      </c>
      <c r="D9360" s="27" t="s">
        <v>164</v>
      </c>
      <c r="E9360" s="27" t="s">
        <v>28</v>
      </c>
      <c r="F9360" s="27" t="s">
        <v>257</v>
      </c>
      <c r="G9360" s="33">
        <v>518696.56</v>
      </c>
      <c r="H9360" s="33">
        <v>518696.56</v>
      </c>
      <c r="I9360" s="33">
        <v>13097</v>
      </c>
      <c r="J9360" s="33">
        <v>1126</v>
      </c>
      <c r="K9360" s="33">
        <v>12200</v>
      </c>
      <c r="L9360" s="33">
        <v>1</v>
      </c>
      <c r="M9360" s="33">
        <v>1</v>
      </c>
      <c r="N9360" s="33">
        <v>454965.66</v>
      </c>
      <c r="O9360" s="33">
        <v>2850.4</v>
      </c>
      <c r="P9360" s="33">
        <v>5520</v>
      </c>
    </row>
    <row r="9361" spans="1:16">
      <c r="A9361" s="27" t="s">
        <v>1319</v>
      </c>
      <c r="B9361" s="31">
        <v>202607</v>
      </c>
      <c r="C9361" s="27" t="s">
        <v>164</v>
      </c>
      <c r="D9361" s="27" t="s">
        <v>164</v>
      </c>
      <c r="E9361" s="27" t="s">
        <v>28</v>
      </c>
      <c r="F9361" s="27" t="s">
        <v>257</v>
      </c>
      <c r="G9361" s="33">
        <v>505906.29</v>
      </c>
      <c r="H9361" s="33">
        <v>505906.29</v>
      </c>
      <c r="I9361" s="33">
        <v>13127</v>
      </c>
      <c r="J9361" s="33">
        <v>909</v>
      </c>
      <c r="K9361" s="33">
        <v>12200</v>
      </c>
      <c r="L9361" s="33">
        <v>1</v>
      </c>
      <c r="M9361" s="33">
        <v>1</v>
      </c>
      <c r="N9361" s="33">
        <v>404758.37</v>
      </c>
      <c r="O9361" s="33">
        <v>2938.5</v>
      </c>
      <c r="P9361" s="33">
        <v>5285</v>
      </c>
    </row>
    <row r="9362" spans="1:16">
      <c r="A9362" s="27" t="s">
        <v>1321</v>
      </c>
      <c r="B9362" s="31">
        <v>202408</v>
      </c>
      <c r="C9362" s="27" t="s">
        <v>164</v>
      </c>
      <c r="D9362" s="27" t="s">
        <v>164</v>
      </c>
      <c r="E9362" s="27" t="s">
        <v>28</v>
      </c>
      <c r="F9362" s="27" t="s">
        <v>257</v>
      </c>
      <c r="G9362" s="33">
        <v>204918.43</v>
      </c>
      <c r="H9362" s="33">
        <v>0</v>
      </c>
      <c r="I9362" s="33">
        <v>5600</v>
      </c>
      <c r="J9362" s="33">
        <v>446</v>
      </c>
      <c r="K9362" s="33">
        <v>8900</v>
      </c>
      <c r="L9362" s="33">
        <v>1</v>
      </c>
      <c r="M9362" s="33">
        <v>0</v>
      </c>
      <c r="N9362" s="33">
        <v>281518.42</v>
      </c>
      <c r="O9362" s="33">
        <v>1038.9</v>
      </c>
      <c r="P9362" s="33">
        <v>2124</v>
      </c>
    </row>
    <row r="9363" spans="1:16">
      <c r="A9363" s="27" t="s">
        <v>1321</v>
      </c>
      <c r="B9363" s="31">
        <v>202409</v>
      </c>
      <c r="C9363" s="27" t="s">
        <v>164</v>
      </c>
      <c r="D9363" s="27" t="s">
        <v>164</v>
      </c>
      <c r="E9363" s="27" t="s">
        <v>28</v>
      </c>
      <c r="F9363" s="27" t="s">
        <v>257</v>
      </c>
      <c r="G9363" s="33">
        <v>171063.02</v>
      </c>
      <c r="H9363" s="33">
        <v>0</v>
      </c>
      <c r="I9363" s="33">
        <v>4271</v>
      </c>
      <c r="J9363" s="33">
        <v>349</v>
      </c>
      <c r="K9363" s="33">
        <v>8900</v>
      </c>
      <c r="L9363" s="33">
        <v>1</v>
      </c>
      <c r="M9363" s="33">
        <v>0</v>
      </c>
      <c r="N9363" s="33">
        <v>270846.67</v>
      </c>
      <c r="O9363" s="33">
        <v>1182.8</v>
      </c>
      <c r="P9363" s="33">
        <v>1797</v>
      </c>
    </row>
    <row r="9364" spans="1:16">
      <c r="A9364" s="27" t="s">
        <v>1321</v>
      </c>
      <c r="B9364" s="31">
        <v>202410</v>
      </c>
      <c r="C9364" s="27" t="s">
        <v>164</v>
      </c>
      <c r="D9364" s="27" t="s">
        <v>164</v>
      </c>
      <c r="E9364" s="27" t="s">
        <v>28</v>
      </c>
      <c r="F9364" s="27" t="s">
        <v>257</v>
      </c>
      <c r="G9364" s="33">
        <v>239825.95</v>
      </c>
      <c r="H9364" s="33">
        <v>0</v>
      </c>
      <c r="I9364" s="33">
        <v>6160</v>
      </c>
      <c r="J9364" s="33">
        <v>453</v>
      </c>
      <c r="K9364" s="33">
        <v>8900</v>
      </c>
      <c r="L9364" s="33">
        <v>1</v>
      </c>
      <c r="M9364" s="33">
        <v>0</v>
      </c>
      <c r="N9364" s="33">
        <v>297678.7</v>
      </c>
      <c r="O9364" s="33">
        <v>1341.8</v>
      </c>
      <c r="P9364" s="33">
        <v>2512</v>
      </c>
    </row>
    <row r="9365" spans="1:16">
      <c r="A9365" s="27" t="s">
        <v>1321</v>
      </c>
      <c r="B9365" s="31">
        <v>202411</v>
      </c>
      <c r="C9365" s="27" t="s">
        <v>164</v>
      </c>
      <c r="D9365" s="27" t="s">
        <v>164</v>
      </c>
      <c r="E9365" s="27" t="s">
        <v>28</v>
      </c>
      <c r="F9365" s="27" t="s">
        <v>257</v>
      </c>
      <c r="G9365" s="33">
        <v>267686.28</v>
      </c>
      <c r="H9365" s="33">
        <v>0</v>
      </c>
      <c r="I9365" s="33">
        <v>6937</v>
      </c>
      <c r="J9365" s="33">
        <v>553</v>
      </c>
      <c r="K9365" s="33">
        <v>8900</v>
      </c>
      <c r="L9365" s="33">
        <v>1</v>
      </c>
      <c r="M9365" s="33">
        <v>0</v>
      </c>
      <c r="N9365" s="33">
        <v>359457.15</v>
      </c>
      <c r="O9365" s="33">
        <v>1561.8</v>
      </c>
      <c r="P9365" s="33">
        <v>2936</v>
      </c>
    </row>
    <row r="9366" spans="1:16">
      <c r="A9366" s="27" t="s">
        <v>1321</v>
      </c>
      <c r="B9366" s="31">
        <v>202412</v>
      </c>
      <c r="C9366" s="27" t="s">
        <v>164</v>
      </c>
      <c r="D9366" s="27" t="s">
        <v>164</v>
      </c>
      <c r="E9366" s="27" t="s">
        <v>28</v>
      </c>
      <c r="F9366" s="27" t="s">
        <v>257</v>
      </c>
      <c r="G9366" s="33">
        <v>318062.96</v>
      </c>
      <c r="H9366" s="33">
        <v>0</v>
      </c>
      <c r="I9366" s="33">
        <v>8500</v>
      </c>
      <c r="J9366" s="33">
        <v>595</v>
      </c>
      <c r="K9366" s="33">
        <v>8900</v>
      </c>
      <c r="L9366" s="33">
        <v>1</v>
      </c>
      <c r="M9366" s="33">
        <v>0</v>
      </c>
      <c r="N9366" s="33">
        <v>412884.59</v>
      </c>
      <c r="O9366" s="33">
        <v>1784.6</v>
      </c>
      <c r="P9366" s="33">
        <v>3386</v>
      </c>
    </row>
    <row r="9367" spans="1:16">
      <c r="A9367" s="27" t="s">
        <v>1321</v>
      </c>
      <c r="B9367" s="31">
        <v>202501</v>
      </c>
      <c r="C9367" s="27" t="s">
        <v>164</v>
      </c>
      <c r="D9367" s="27" t="s">
        <v>164</v>
      </c>
      <c r="E9367" s="27" t="s">
        <v>28</v>
      </c>
      <c r="F9367" s="27" t="s">
        <v>257</v>
      </c>
      <c r="G9367" s="33">
        <v>157447.8</v>
      </c>
      <c r="H9367" s="33">
        <v>0</v>
      </c>
      <c r="I9367" s="33">
        <v>4397</v>
      </c>
      <c r="J9367" s="33">
        <v>364</v>
      </c>
      <c r="K9367" s="33">
        <v>8900</v>
      </c>
      <c r="L9367" s="33">
        <v>1</v>
      </c>
      <c r="M9367" s="33">
        <v>0</v>
      </c>
      <c r="N9367" s="33">
        <v>209984.74</v>
      </c>
      <c r="O9367" s="33">
        <v>912.3</v>
      </c>
      <c r="P9367" s="33">
        <v>1758</v>
      </c>
    </row>
    <row r="9368" spans="1:16">
      <c r="A9368" s="27" t="s">
        <v>1321</v>
      </c>
      <c r="B9368" s="31">
        <v>202502</v>
      </c>
      <c r="C9368" s="27" t="s">
        <v>164</v>
      </c>
      <c r="D9368" s="27" t="s">
        <v>164</v>
      </c>
      <c r="E9368" s="27" t="s">
        <v>28</v>
      </c>
      <c r="F9368" s="27" t="s">
        <v>257</v>
      </c>
      <c r="G9368" s="33">
        <v>160953.44</v>
      </c>
      <c r="H9368" s="33">
        <v>0</v>
      </c>
      <c r="I9368" s="33">
        <v>3900</v>
      </c>
      <c r="J9368" s="33">
        <v>283</v>
      </c>
      <c r="K9368" s="33">
        <v>8900</v>
      </c>
      <c r="L9368" s="33">
        <v>1</v>
      </c>
      <c r="M9368" s="33">
        <v>0</v>
      </c>
      <c r="N9368" s="33">
        <v>216472.06</v>
      </c>
      <c r="O9368" s="33">
        <v>833.6</v>
      </c>
      <c r="P9368" s="33">
        <v>1630</v>
      </c>
    </row>
    <row r="9369" spans="1:16">
      <c r="A9369" s="27" t="s">
        <v>1321</v>
      </c>
      <c r="B9369" s="31">
        <v>202503</v>
      </c>
      <c r="C9369" s="27" t="s">
        <v>164</v>
      </c>
      <c r="D9369" s="27" t="s">
        <v>164</v>
      </c>
      <c r="E9369" s="27" t="s">
        <v>28</v>
      </c>
      <c r="F9369" s="27" t="s">
        <v>257</v>
      </c>
      <c r="G9369" s="33">
        <v>201860.32</v>
      </c>
      <c r="H9369" s="33">
        <v>0</v>
      </c>
      <c r="I9369" s="33">
        <v>5156</v>
      </c>
      <c r="J9369" s="33">
        <v>382</v>
      </c>
      <c r="K9369" s="33">
        <v>8900</v>
      </c>
      <c r="L9369" s="33">
        <v>1</v>
      </c>
      <c r="M9369" s="33">
        <v>0</v>
      </c>
      <c r="N9369" s="33">
        <v>269943.48</v>
      </c>
      <c r="O9369" s="33">
        <v>1166.3</v>
      </c>
      <c r="P9369" s="33">
        <v>2094</v>
      </c>
    </row>
    <row r="9370" spans="1:16">
      <c r="A9370" s="27" t="s">
        <v>1321</v>
      </c>
      <c r="B9370" s="31">
        <v>202504</v>
      </c>
      <c r="C9370" s="27" t="s">
        <v>164</v>
      </c>
      <c r="D9370" s="27" t="s">
        <v>164</v>
      </c>
      <c r="E9370" s="27" t="s">
        <v>28</v>
      </c>
      <c r="F9370" s="27" t="s">
        <v>257</v>
      </c>
      <c r="G9370" s="33">
        <v>282957.33</v>
      </c>
      <c r="H9370" s="33">
        <v>0</v>
      </c>
      <c r="I9370" s="33">
        <v>7098</v>
      </c>
      <c r="J9370" s="33">
        <v>481</v>
      </c>
      <c r="K9370" s="33">
        <v>8900</v>
      </c>
      <c r="L9370" s="33">
        <v>1</v>
      </c>
      <c r="M9370" s="33">
        <v>0</v>
      </c>
      <c r="N9370" s="33">
        <v>317851.07</v>
      </c>
      <c r="O9370" s="33">
        <v>1555.2</v>
      </c>
      <c r="P9370" s="33">
        <v>2909</v>
      </c>
    </row>
    <row r="9371" spans="1:16">
      <c r="A9371" s="27" t="s">
        <v>1321</v>
      </c>
      <c r="B9371" s="31">
        <v>202505</v>
      </c>
      <c r="C9371" s="27" t="s">
        <v>164</v>
      </c>
      <c r="D9371" s="27" t="s">
        <v>164</v>
      </c>
      <c r="E9371" s="27" t="s">
        <v>28</v>
      </c>
      <c r="F9371" s="27" t="s">
        <v>257</v>
      </c>
      <c r="G9371" s="33">
        <v>283635.87</v>
      </c>
      <c r="H9371" s="33">
        <v>0</v>
      </c>
      <c r="I9371" s="33">
        <v>7144</v>
      </c>
      <c r="J9371" s="33">
        <v>589</v>
      </c>
      <c r="K9371" s="33">
        <v>8900</v>
      </c>
      <c r="L9371" s="33">
        <v>1</v>
      </c>
      <c r="M9371" s="33">
        <v>0</v>
      </c>
      <c r="N9371" s="33">
        <v>348334.77</v>
      </c>
      <c r="O9371" s="33">
        <v>1796.3</v>
      </c>
      <c r="P9371" s="33">
        <v>2892</v>
      </c>
    </row>
    <row r="9372" spans="1:16">
      <c r="A9372" s="27" t="s">
        <v>1321</v>
      </c>
      <c r="B9372" s="31">
        <v>202506</v>
      </c>
      <c r="C9372" s="27" t="s">
        <v>164</v>
      </c>
      <c r="D9372" s="27" t="s">
        <v>164</v>
      </c>
      <c r="E9372" s="27" t="s">
        <v>28</v>
      </c>
      <c r="F9372" s="27" t="s">
        <v>257</v>
      </c>
      <c r="G9372" s="33">
        <v>263505.96</v>
      </c>
      <c r="H9372" s="33">
        <v>0</v>
      </c>
      <c r="I9372" s="33">
        <v>6620</v>
      </c>
      <c r="J9372" s="33">
        <v>525</v>
      </c>
      <c r="K9372" s="33">
        <v>8900</v>
      </c>
      <c r="L9372" s="33">
        <v>1</v>
      </c>
      <c r="M9372" s="33">
        <v>0</v>
      </c>
      <c r="N9372" s="33">
        <v>340508.18</v>
      </c>
      <c r="O9372" s="33">
        <v>1664</v>
      </c>
      <c r="P9372" s="33">
        <v>2616</v>
      </c>
    </row>
    <row r="9373" spans="1:16">
      <c r="A9373" s="27" t="s">
        <v>1321</v>
      </c>
      <c r="B9373" s="31">
        <v>202507</v>
      </c>
      <c r="C9373" s="27" t="s">
        <v>164</v>
      </c>
      <c r="D9373" s="27" t="s">
        <v>164</v>
      </c>
      <c r="E9373" s="27" t="s">
        <v>28</v>
      </c>
      <c r="F9373" s="27" t="s">
        <v>257</v>
      </c>
      <c r="G9373" s="33">
        <v>257623.52</v>
      </c>
      <c r="H9373" s="33">
        <v>0</v>
      </c>
      <c r="I9373" s="33">
        <v>6442</v>
      </c>
      <c r="J9373" s="33">
        <v>520</v>
      </c>
      <c r="K9373" s="33">
        <v>8900</v>
      </c>
      <c r="L9373" s="33">
        <v>1</v>
      </c>
      <c r="M9373" s="33">
        <v>0</v>
      </c>
      <c r="N9373" s="33">
        <v>302931.74</v>
      </c>
      <c r="O9373" s="33">
        <v>1494.8</v>
      </c>
      <c r="P9373" s="33">
        <v>2671</v>
      </c>
    </row>
    <row r="9374" spans="1:16">
      <c r="A9374" s="27" t="s">
        <v>1321</v>
      </c>
      <c r="B9374" s="31">
        <v>202508</v>
      </c>
      <c r="C9374" s="27" t="s">
        <v>164</v>
      </c>
      <c r="D9374" s="27" t="s">
        <v>164</v>
      </c>
      <c r="E9374" s="27" t="s">
        <v>28</v>
      </c>
      <c r="F9374" s="27" t="s">
        <v>257</v>
      </c>
      <c r="G9374" s="33">
        <v>228789.5</v>
      </c>
      <c r="H9374" s="33">
        <v>0</v>
      </c>
      <c r="I9374" s="33">
        <v>5864</v>
      </c>
      <c r="J9374" s="33">
        <v>433</v>
      </c>
      <c r="K9374" s="33">
        <v>8900</v>
      </c>
      <c r="L9374" s="33">
        <v>1</v>
      </c>
      <c r="M9374" s="33">
        <v>0</v>
      </c>
      <c r="N9374" s="33">
        <v>291934.61</v>
      </c>
      <c r="O9374" s="33">
        <v>1065</v>
      </c>
      <c r="P9374" s="33">
        <v>2352</v>
      </c>
    </row>
    <row r="9375" spans="1:16">
      <c r="A9375" s="27" t="s">
        <v>1321</v>
      </c>
      <c r="B9375" s="31">
        <v>202509</v>
      </c>
      <c r="C9375" s="27" t="s">
        <v>164</v>
      </c>
      <c r="D9375" s="27" t="s">
        <v>164</v>
      </c>
      <c r="E9375" s="27" t="s">
        <v>28</v>
      </c>
      <c r="F9375" s="27" t="s">
        <v>257</v>
      </c>
      <c r="G9375" s="33">
        <v>219248.64</v>
      </c>
      <c r="H9375" s="33">
        <v>0</v>
      </c>
      <c r="I9375" s="33">
        <v>5254</v>
      </c>
      <c r="J9375" s="33">
        <v>410</v>
      </c>
      <c r="K9375" s="33">
        <v>8900</v>
      </c>
      <c r="L9375" s="33">
        <v>1</v>
      </c>
      <c r="M9375" s="33">
        <v>0</v>
      </c>
      <c r="N9375" s="33">
        <v>280867.99</v>
      </c>
      <c r="O9375" s="33">
        <v>1187.5</v>
      </c>
      <c r="P9375" s="33">
        <v>2170</v>
      </c>
    </row>
    <row r="9376" spans="1:16">
      <c r="A9376" s="27" t="s">
        <v>1321</v>
      </c>
      <c r="B9376" s="31">
        <v>202510</v>
      </c>
      <c r="C9376" s="27" t="s">
        <v>164</v>
      </c>
      <c r="D9376" s="27" t="s">
        <v>164</v>
      </c>
      <c r="E9376" s="27" t="s">
        <v>28</v>
      </c>
      <c r="F9376" s="27" t="s">
        <v>257</v>
      </c>
      <c r="G9376" s="33">
        <v>241366.14</v>
      </c>
      <c r="H9376" s="33">
        <v>0</v>
      </c>
      <c r="I9376" s="33">
        <v>6274</v>
      </c>
      <c r="J9376" s="33">
        <v>468</v>
      </c>
      <c r="K9376" s="33">
        <v>8900</v>
      </c>
      <c r="L9376" s="33">
        <v>1</v>
      </c>
      <c r="M9376" s="33">
        <v>0</v>
      </c>
      <c r="N9376" s="33">
        <v>308692.81</v>
      </c>
      <c r="O9376" s="33">
        <v>1430.9</v>
      </c>
      <c r="P9376" s="33">
        <v>2578</v>
      </c>
    </row>
    <row r="9377" spans="1:16">
      <c r="A9377" s="27" t="s">
        <v>1321</v>
      </c>
      <c r="B9377" s="31">
        <v>202511</v>
      </c>
      <c r="C9377" s="27" t="s">
        <v>164</v>
      </c>
      <c r="D9377" s="27" t="s">
        <v>164</v>
      </c>
      <c r="E9377" s="27" t="s">
        <v>28</v>
      </c>
      <c r="F9377" s="27" t="s">
        <v>257</v>
      </c>
      <c r="G9377" s="33">
        <v>290441.18</v>
      </c>
      <c r="H9377" s="33">
        <v>0</v>
      </c>
      <c r="I9377" s="33">
        <v>8184</v>
      </c>
      <c r="J9377" s="33">
        <v>615</v>
      </c>
      <c r="K9377" s="33">
        <v>8900</v>
      </c>
      <c r="L9377" s="33">
        <v>1</v>
      </c>
      <c r="M9377" s="33">
        <v>0</v>
      </c>
      <c r="N9377" s="33">
        <v>372757.06</v>
      </c>
      <c r="O9377" s="33">
        <v>1435.2</v>
      </c>
      <c r="P9377" s="33">
        <v>3196</v>
      </c>
    </row>
    <row r="9378" spans="1:16">
      <c r="A9378" s="27" t="s">
        <v>1321</v>
      </c>
      <c r="B9378" s="31">
        <v>202512</v>
      </c>
      <c r="C9378" s="27" t="s">
        <v>164</v>
      </c>
      <c r="D9378" s="27" t="s">
        <v>164</v>
      </c>
      <c r="E9378" s="27" t="s">
        <v>28</v>
      </c>
      <c r="F9378" s="27" t="s">
        <v>257</v>
      </c>
      <c r="G9378" s="33">
        <v>358157.23</v>
      </c>
      <c r="H9378" s="33">
        <v>0</v>
      </c>
      <c r="I9378" s="33">
        <v>9842</v>
      </c>
      <c r="J9378" s="33">
        <v>774</v>
      </c>
      <c r="K9378" s="33">
        <v>8900</v>
      </c>
      <c r="L9378" s="33">
        <v>1</v>
      </c>
      <c r="M9378" s="33">
        <v>0</v>
      </c>
      <c r="N9378" s="33">
        <v>428161.32</v>
      </c>
      <c r="O9378" s="33">
        <v>2017</v>
      </c>
      <c r="P9378" s="33">
        <v>3864</v>
      </c>
    </row>
    <row r="9379" spans="1:16">
      <c r="A9379" s="27" t="s">
        <v>1321</v>
      </c>
      <c r="B9379" s="31">
        <v>202601</v>
      </c>
      <c r="C9379" s="27" t="s">
        <v>164</v>
      </c>
      <c r="D9379" s="27" t="s">
        <v>164</v>
      </c>
      <c r="E9379" s="27" t="s">
        <v>28</v>
      </c>
      <c r="F9379" s="27" t="s">
        <v>257</v>
      </c>
      <c r="G9379" s="33">
        <v>173379.06</v>
      </c>
      <c r="H9379" s="33">
        <v>0</v>
      </c>
      <c r="I9379" s="33">
        <v>4510</v>
      </c>
      <c r="J9379" s="33">
        <v>293</v>
      </c>
      <c r="K9379" s="33">
        <v>8900</v>
      </c>
      <c r="L9379" s="33">
        <v>1</v>
      </c>
      <c r="M9379" s="33">
        <v>0</v>
      </c>
      <c r="N9379" s="33">
        <v>217754.17</v>
      </c>
      <c r="O9379" s="33">
        <v>924.5</v>
      </c>
      <c r="P9379" s="33">
        <v>1870</v>
      </c>
    </row>
    <row r="9380" spans="1:16">
      <c r="A9380" s="27" t="s">
        <v>1321</v>
      </c>
      <c r="B9380" s="31">
        <v>202602</v>
      </c>
      <c r="C9380" s="27" t="s">
        <v>164</v>
      </c>
      <c r="D9380" s="27" t="s">
        <v>164</v>
      </c>
      <c r="E9380" s="27" t="s">
        <v>28</v>
      </c>
      <c r="F9380" s="27" t="s">
        <v>257</v>
      </c>
      <c r="G9380" s="33">
        <v>196851.57</v>
      </c>
      <c r="H9380" s="33">
        <v>0</v>
      </c>
      <c r="I9380" s="33">
        <v>4837</v>
      </c>
      <c r="J9380" s="33">
        <v>381</v>
      </c>
      <c r="K9380" s="33">
        <v>8900</v>
      </c>
      <c r="L9380" s="33">
        <v>1</v>
      </c>
      <c r="M9380" s="33">
        <v>0</v>
      </c>
      <c r="N9380" s="33">
        <v>224481.52</v>
      </c>
      <c r="O9380" s="33">
        <v>1198.4</v>
      </c>
      <c r="P9380" s="33">
        <v>2011</v>
      </c>
    </row>
    <row r="9381" spans="1:16">
      <c r="A9381" s="27" t="s">
        <v>1321</v>
      </c>
      <c r="B9381" s="31">
        <v>202603</v>
      </c>
      <c r="C9381" s="27" t="s">
        <v>164</v>
      </c>
      <c r="D9381" s="27" t="s">
        <v>164</v>
      </c>
      <c r="E9381" s="27" t="s">
        <v>28</v>
      </c>
      <c r="F9381" s="27" t="s">
        <v>257</v>
      </c>
      <c r="G9381" s="33">
        <v>246004.15</v>
      </c>
      <c r="H9381" s="33">
        <v>246004.15</v>
      </c>
      <c r="I9381" s="33">
        <v>6440</v>
      </c>
      <c r="J9381" s="33">
        <v>484</v>
      </c>
      <c r="K9381" s="33">
        <v>8900</v>
      </c>
      <c r="L9381" s="33">
        <v>1</v>
      </c>
      <c r="M9381" s="33">
        <v>1</v>
      </c>
      <c r="N9381" s="33">
        <v>279931.39</v>
      </c>
      <c r="O9381" s="33">
        <v>1438.8</v>
      </c>
      <c r="P9381" s="33">
        <v>2607</v>
      </c>
    </row>
    <row r="9382" spans="1:16">
      <c r="A9382" s="27" t="s">
        <v>1321</v>
      </c>
      <c r="B9382" s="31">
        <v>202604</v>
      </c>
      <c r="C9382" s="27" t="s">
        <v>164</v>
      </c>
      <c r="D9382" s="27" t="s">
        <v>164</v>
      </c>
      <c r="E9382" s="27" t="s">
        <v>28</v>
      </c>
      <c r="F9382" s="27" t="s">
        <v>257</v>
      </c>
      <c r="G9382" s="33">
        <v>287221.28</v>
      </c>
      <c r="H9382" s="33">
        <v>287221.28</v>
      </c>
      <c r="I9382" s="33">
        <v>7580</v>
      </c>
      <c r="J9382" s="33">
        <v>486</v>
      </c>
      <c r="K9382" s="33">
        <v>8900</v>
      </c>
      <c r="L9382" s="33">
        <v>1</v>
      </c>
      <c r="M9382" s="33">
        <v>1</v>
      </c>
      <c r="N9382" s="33">
        <v>329611.56</v>
      </c>
      <c r="O9382" s="33">
        <v>1788.5</v>
      </c>
      <c r="P9382" s="33">
        <v>3072</v>
      </c>
    </row>
    <row r="9383" spans="1:16">
      <c r="A9383" s="27" t="s">
        <v>1321</v>
      </c>
      <c r="B9383" s="31">
        <v>202605</v>
      </c>
      <c r="C9383" s="27" t="s">
        <v>164</v>
      </c>
      <c r="D9383" s="27" t="s">
        <v>164</v>
      </c>
      <c r="E9383" s="27" t="s">
        <v>28</v>
      </c>
      <c r="F9383" s="27" t="s">
        <v>257</v>
      </c>
      <c r="G9383" s="33">
        <v>295565.05</v>
      </c>
      <c r="H9383" s="33">
        <v>295565.05</v>
      </c>
      <c r="I9383" s="33">
        <v>8844</v>
      </c>
      <c r="J9383" s="33">
        <v>633</v>
      </c>
      <c r="K9383" s="33">
        <v>8900</v>
      </c>
      <c r="L9383" s="33">
        <v>1</v>
      </c>
      <c r="M9383" s="33">
        <v>1</v>
      </c>
      <c r="N9383" s="33">
        <v>361223.15</v>
      </c>
      <c r="O9383" s="33">
        <v>1914.7</v>
      </c>
      <c r="P9383" s="33">
        <v>3548</v>
      </c>
    </row>
    <row r="9384" spans="1:16">
      <c r="A9384" s="27" t="s">
        <v>1321</v>
      </c>
      <c r="B9384" s="31">
        <v>202606</v>
      </c>
      <c r="C9384" s="27" t="s">
        <v>164</v>
      </c>
      <c r="D9384" s="27" t="s">
        <v>164</v>
      </c>
      <c r="E9384" s="27" t="s">
        <v>28</v>
      </c>
      <c r="F9384" s="27" t="s">
        <v>257</v>
      </c>
      <c r="G9384" s="33">
        <v>310009.08</v>
      </c>
      <c r="H9384" s="33">
        <v>310009.08</v>
      </c>
      <c r="I9384" s="33">
        <v>8209</v>
      </c>
      <c r="J9384" s="33">
        <v>678</v>
      </c>
      <c r="K9384" s="33">
        <v>8900</v>
      </c>
      <c r="L9384" s="33">
        <v>1</v>
      </c>
      <c r="M9384" s="33">
        <v>1</v>
      </c>
      <c r="N9384" s="33">
        <v>353106.98</v>
      </c>
      <c r="O9384" s="33">
        <v>1681.4</v>
      </c>
      <c r="P9384" s="33">
        <v>3301</v>
      </c>
    </row>
    <row r="9385" spans="1:16">
      <c r="A9385" s="27" t="s">
        <v>1321</v>
      </c>
      <c r="B9385" s="31">
        <v>202607</v>
      </c>
      <c r="C9385" s="27" t="s">
        <v>164</v>
      </c>
      <c r="D9385" s="27" t="s">
        <v>164</v>
      </c>
      <c r="E9385" s="27" t="s">
        <v>28</v>
      </c>
      <c r="F9385" s="27" t="s">
        <v>257</v>
      </c>
      <c r="G9385" s="33">
        <v>256347.17</v>
      </c>
      <c r="H9385" s="33">
        <v>256347.17</v>
      </c>
      <c r="I9385" s="33">
        <v>7208</v>
      </c>
      <c r="J9385" s="33">
        <v>571</v>
      </c>
      <c r="K9385" s="33">
        <v>8900</v>
      </c>
      <c r="L9385" s="33">
        <v>1</v>
      </c>
      <c r="M9385" s="33">
        <v>1</v>
      </c>
      <c r="N9385" s="33">
        <v>314140.21</v>
      </c>
      <c r="O9385" s="33">
        <v>1475.2</v>
      </c>
      <c r="P9385" s="33">
        <v>2903</v>
      </c>
    </row>
    <row r="9386" spans="1:16">
      <c r="A9386" s="27" t="s">
        <v>1323</v>
      </c>
      <c r="B9386" s="31">
        <v>202408</v>
      </c>
      <c r="C9386" s="27" t="s">
        <v>164</v>
      </c>
      <c r="D9386" s="27" t="s">
        <v>164</v>
      </c>
      <c r="E9386" s="27" t="s">
        <v>28</v>
      </c>
      <c r="F9386" s="27" t="s">
        <v>257</v>
      </c>
      <c r="G9386" s="33">
        <v>289852.59</v>
      </c>
      <c r="H9386" s="33">
        <v>289852.59</v>
      </c>
      <c r="I9386" s="33">
        <v>7169</v>
      </c>
      <c r="J9386" s="33">
        <v>559</v>
      </c>
      <c r="K9386" s="33">
        <v>10100</v>
      </c>
      <c r="L9386" s="33">
        <v>1</v>
      </c>
      <c r="M9386" s="33">
        <v>1</v>
      </c>
      <c r="N9386" s="33">
        <v>311313.35</v>
      </c>
      <c r="O9386" s="33">
        <v>1604.2</v>
      </c>
      <c r="P9386" s="33">
        <v>3059</v>
      </c>
    </row>
    <row r="9387" spans="1:16">
      <c r="A9387" s="27" t="s">
        <v>1323</v>
      </c>
      <c r="B9387" s="31">
        <v>202409</v>
      </c>
      <c r="C9387" s="27" t="s">
        <v>164</v>
      </c>
      <c r="D9387" s="27" t="s">
        <v>164</v>
      </c>
      <c r="E9387" s="27" t="s">
        <v>28</v>
      </c>
      <c r="F9387" s="27" t="s">
        <v>257</v>
      </c>
      <c r="G9387" s="33">
        <v>282829.51</v>
      </c>
      <c r="H9387" s="33">
        <v>282829.51</v>
      </c>
      <c r="I9387" s="33">
        <v>7074</v>
      </c>
      <c r="J9387" s="33">
        <v>597</v>
      </c>
      <c r="K9387" s="33">
        <v>10100</v>
      </c>
      <c r="L9387" s="33">
        <v>1</v>
      </c>
      <c r="M9387" s="33">
        <v>1</v>
      </c>
      <c r="N9387" s="33">
        <v>299512.14</v>
      </c>
      <c r="O9387" s="33">
        <v>1541.1</v>
      </c>
      <c r="P9387" s="33">
        <v>2894</v>
      </c>
    </row>
    <row r="9388" spans="1:16">
      <c r="A9388" s="27" t="s">
        <v>1323</v>
      </c>
      <c r="B9388" s="31">
        <v>202410</v>
      </c>
      <c r="C9388" s="27" t="s">
        <v>164</v>
      </c>
      <c r="D9388" s="27" t="s">
        <v>164</v>
      </c>
      <c r="E9388" s="27" t="s">
        <v>28</v>
      </c>
      <c r="F9388" s="27" t="s">
        <v>257</v>
      </c>
      <c r="G9388" s="33">
        <v>304708.32</v>
      </c>
      <c r="H9388" s="33">
        <v>304708.32</v>
      </c>
      <c r="I9388" s="33">
        <v>8184</v>
      </c>
      <c r="J9388" s="33">
        <v>580</v>
      </c>
      <c r="K9388" s="33">
        <v>10100</v>
      </c>
      <c r="L9388" s="33">
        <v>1</v>
      </c>
      <c r="M9388" s="33">
        <v>1</v>
      </c>
      <c r="N9388" s="33">
        <v>329183.98</v>
      </c>
      <c r="O9388" s="33">
        <v>1750.3</v>
      </c>
      <c r="P9388" s="33">
        <v>3444</v>
      </c>
    </row>
    <row r="9389" spans="1:16">
      <c r="A9389" s="27" t="s">
        <v>1323</v>
      </c>
      <c r="B9389" s="31">
        <v>202411</v>
      </c>
      <c r="C9389" s="27" t="s">
        <v>164</v>
      </c>
      <c r="D9389" s="27" t="s">
        <v>164</v>
      </c>
      <c r="E9389" s="27" t="s">
        <v>28</v>
      </c>
      <c r="F9389" s="27" t="s">
        <v>257</v>
      </c>
      <c r="G9389" s="33">
        <v>332420.78</v>
      </c>
      <c r="H9389" s="33">
        <v>332420.78</v>
      </c>
      <c r="I9389" s="33">
        <v>8594</v>
      </c>
      <c r="J9389" s="33">
        <v>681</v>
      </c>
      <c r="K9389" s="33">
        <v>10100</v>
      </c>
      <c r="L9389" s="33">
        <v>1</v>
      </c>
      <c r="M9389" s="33">
        <v>1</v>
      </c>
      <c r="N9389" s="33">
        <v>397500.84</v>
      </c>
      <c r="O9389" s="33">
        <v>1954.2</v>
      </c>
      <c r="P9389" s="33">
        <v>3368</v>
      </c>
    </row>
    <row r="9390" spans="1:16">
      <c r="A9390" s="27" t="s">
        <v>1323</v>
      </c>
      <c r="B9390" s="31">
        <v>202412</v>
      </c>
      <c r="C9390" s="27" t="s">
        <v>164</v>
      </c>
      <c r="D9390" s="27" t="s">
        <v>164</v>
      </c>
      <c r="E9390" s="27" t="s">
        <v>28</v>
      </c>
      <c r="F9390" s="27" t="s">
        <v>257</v>
      </c>
      <c r="G9390" s="33">
        <v>442877.56</v>
      </c>
      <c r="H9390" s="33">
        <v>442877.56</v>
      </c>
      <c r="I9390" s="33">
        <v>10978</v>
      </c>
      <c r="J9390" s="33">
        <v>676</v>
      </c>
      <c r="K9390" s="33">
        <v>10100</v>
      </c>
      <c r="L9390" s="33">
        <v>1</v>
      </c>
      <c r="M9390" s="33">
        <v>1</v>
      </c>
      <c r="N9390" s="33">
        <v>456582.86</v>
      </c>
      <c r="O9390" s="33">
        <v>2471.9</v>
      </c>
      <c r="P9390" s="33">
        <v>4626</v>
      </c>
    </row>
    <row r="9391" spans="1:16">
      <c r="A9391" s="27" t="s">
        <v>1323</v>
      </c>
      <c r="B9391" s="31">
        <v>202501</v>
      </c>
      <c r="C9391" s="27" t="s">
        <v>164</v>
      </c>
      <c r="D9391" s="27" t="s">
        <v>164</v>
      </c>
      <c r="E9391" s="27" t="s">
        <v>28</v>
      </c>
      <c r="F9391" s="27" t="s">
        <v>257</v>
      </c>
      <c r="G9391" s="33">
        <v>224687.65</v>
      </c>
      <c r="H9391" s="33">
        <v>224687.65</v>
      </c>
      <c r="I9391" s="33">
        <v>5773</v>
      </c>
      <c r="J9391" s="33">
        <v>406</v>
      </c>
      <c r="K9391" s="33">
        <v>10100</v>
      </c>
      <c r="L9391" s="33">
        <v>1</v>
      </c>
      <c r="M9391" s="33">
        <v>1</v>
      </c>
      <c r="N9391" s="33">
        <v>232208.79</v>
      </c>
      <c r="O9391" s="33">
        <v>1412.6</v>
      </c>
      <c r="P9391" s="33">
        <v>2371</v>
      </c>
    </row>
    <row r="9392" spans="1:16">
      <c r="A9392" s="27" t="s">
        <v>1323</v>
      </c>
      <c r="B9392" s="31">
        <v>202502</v>
      </c>
      <c r="C9392" s="27" t="s">
        <v>164</v>
      </c>
      <c r="D9392" s="27" t="s">
        <v>164</v>
      </c>
      <c r="E9392" s="27" t="s">
        <v>28</v>
      </c>
      <c r="F9392" s="27" t="s">
        <v>257</v>
      </c>
      <c r="G9392" s="33">
        <v>227867.02</v>
      </c>
      <c r="H9392" s="33">
        <v>227867.02</v>
      </c>
      <c r="I9392" s="33">
        <v>5549</v>
      </c>
      <c r="J9392" s="33">
        <v>331</v>
      </c>
      <c r="K9392" s="33">
        <v>10100</v>
      </c>
      <c r="L9392" s="33">
        <v>1</v>
      </c>
      <c r="M9392" s="33">
        <v>1</v>
      </c>
      <c r="N9392" s="33">
        <v>239382.71</v>
      </c>
      <c r="O9392" s="33">
        <v>1253.5</v>
      </c>
      <c r="P9392" s="33">
        <v>2274</v>
      </c>
    </row>
    <row r="9393" spans="1:16">
      <c r="A9393" s="27" t="s">
        <v>1323</v>
      </c>
      <c r="B9393" s="31">
        <v>202503</v>
      </c>
      <c r="C9393" s="27" t="s">
        <v>164</v>
      </c>
      <c r="D9393" s="27" t="s">
        <v>164</v>
      </c>
      <c r="E9393" s="27" t="s">
        <v>28</v>
      </c>
      <c r="F9393" s="27" t="s">
        <v>257</v>
      </c>
      <c r="G9393" s="33">
        <v>268510.18</v>
      </c>
      <c r="H9393" s="33">
        <v>268510.18</v>
      </c>
      <c r="I9393" s="33">
        <v>6369</v>
      </c>
      <c r="J9393" s="33">
        <v>534</v>
      </c>
      <c r="K9393" s="33">
        <v>10100</v>
      </c>
      <c r="L9393" s="33">
        <v>1</v>
      </c>
      <c r="M9393" s="33">
        <v>1</v>
      </c>
      <c r="N9393" s="33">
        <v>298513.36</v>
      </c>
      <c r="O9393" s="33">
        <v>1459</v>
      </c>
      <c r="P9393" s="33">
        <v>2607</v>
      </c>
    </row>
    <row r="9394" spans="1:16">
      <c r="A9394" s="27" t="s">
        <v>1323</v>
      </c>
      <c r="B9394" s="31">
        <v>202504</v>
      </c>
      <c r="C9394" s="27" t="s">
        <v>164</v>
      </c>
      <c r="D9394" s="27" t="s">
        <v>164</v>
      </c>
      <c r="E9394" s="27" t="s">
        <v>28</v>
      </c>
      <c r="F9394" s="27" t="s">
        <v>257</v>
      </c>
      <c r="G9394" s="33">
        <v>316164.6</v>
      </c>
      <c r="H9394" s="33">
        <v>316164.6</v>
      </c>
      <c r="I9394" s="33">
        <v>8197</v>
      </c>
      <c r="J9394" s="33">
        <v>532</v>
      </c>
      <c r="K9394" s="33">
        <v>10100</v>
      </c>
      <c r="L9394" s="33">
        <v>1</v>
      </c>
      <c r="M9394" s="33">
        <v>1</v>
      </c>
      <c r="N9394" s="33">
        <v>351491.32</v>
      </c>
      <c r="O9394" s="33">
        <v>1788.9</v>
      </c>
      <c r="P9394" s="33">
        <v>3230</v>
      </c>
    </row>
    <row r="9395" spans="1:16">
      <c r="A9395" s="27" t="s">
        <v>1323</v>
      </c>
      <c r="B9395" s="31">
        <v>202505</v>
      </c>
      <c r="C9395" s="27" t="s">
        <v>164</v>
      </c>
      <c r="D9395" s="27" t="s">
        <v>164</v>
      </c>
      <c r="E9395" s="27" t="s">
        <v>28</v>
      </c>
      <c r="F9395" s="27" t="s">
        <v>257</v>
      </c>
      <c r="G9395" s="33">
        <v>407052.91</v>
      </c>
      <c r="H9395" s="33">
        <v>407052.91</v>
      </c>
      <c r="I9395" s="33">
        <v>10406</v>
      </c>
      <c r="J9395" s="33">
        <v>708</v>
      </c>
      <c r="K9395" s="33">
        <v>10100</v>
      </c>
      <c r="L9395" s="33">
        <v>1</v>
      </c>
      <c r="M9395" s="33">
        <v>1</v>
      </c>
      <c r="N9395" s="33">
        <v>385201.3</v>
      </c>
      <c r="O9395" s="33">
        <v>2287.1</v>
      </c>
      <c r="P9395" s="33">
        <v>4248</v>
      </c>
    </row>
    <row r="9396" spans="1:16">
      <c r="A9396" s="27" t="s">
        <v>1323</v>
      </c>
      <c r="B9396" s="31">
        <v>202506</v>
      </c>
      <c r="C9396" s="27" t="s">
        <v>164</v>
      </c>
      <c r="D9396" s="27" t="s">
        <v>164</v>
      </c>
      <c r="E9396" s="27" t="s">
        <v>28</v>
      </c>
      <c r="F9396" s="27" t="s">
        <v>257</v>
      </c>
      <c r="G9396" s="33">
        <v>349782.55</v>
      </c>
      <c r="H9396" s="33">
        <v>349782.55</v>
      </c>
      <c r="I9396" s="33">
        <v>9627</v>
      </c>
      <c r="J9396" s="33">
        <v>793</v>
      </c>
      <c r="K9396" s="33">
        <v>10100</v>
      </c>
      <c r="L9396" s="33">
        <v>1</v>
      </c>
      <c r="M9396" s="33">
        <v>1</v>
      </c>
      <c r="N9396" s="33">
        <v>376546.38</v>
      </c>
      <c r="O9396" s="33">
        <v>2128.4</v>
      </c>
      <c r="P9396" s="33">
        <v>3716</v>
      </c>
    </row>
    <row r="9397" spans="1:16">
      <c r="A9397" s="27" t="s">
        <v>1323</v>
      </c>
      <c r="B9397" s="31">
        <v>202507</v>
      </c>
      <c r="C9397" s="27" t="s">
        <v>164</v>
      </c>
      <c r="D9397" s="27" t="s">
        <v>164</v>
      </c>
      <c r="E9397" s="27" t="s">
        <v>28</v>
      </c>
      <c r="F9397" s="27" t="s">
        <v>257</v>
      </c>
      <c r="G9397" s="33">
        <v>331169.28</v>
      </c>
      <c r="H9397" s="33">
        <v>331169.28</v>
      </c>
      <c r="I9397" s="33">
        <v>8830</v>
      </c>
      <c r="J9397" s="33">
        <v>591</v>
      </c>
      <c r="K9397" s="33">
        <v>10100</v>
      </c>
      <c r="L9397" s="33">
        <v>1</v>
      </c>
      <c r="M9397" s="33">
        <v>1</v>
      </c>
      <c r="N9397" s="33">
        <v>334992.98</v>
      </c>
      <c r="O9397" s="33">
        <v>1989</v>
      </c>
      <c r="P9397" s="33">
        <v>3476</v>
      </c>
    </row>
    <row r="9398" spans="1:16">
      <c r="A9398" s="27" t="s">
        <v>1323</v>
      </c>
      <c r="B9398" s="31">
        <v>202508</v>
      </c>
      <c r="C9398" s="27" t="s">
        <v>164</v>
      </c>
      <c r="D9398" s="27" t="s">
        <v>164</v>
      </c>
      <c r="E9398" s="27" t="s">
        <v>28</v>
      </c>
      <c r="F9398" s="27" t="s">
        <v>257</v>
      </c>
      <c r="G9398" s="33">
        <v>314061.8</v>
      </c>
      <c r="H9398" s="33">
        <v>314061.8</v>
      </c>
      <c r="I9398" s="33">
        <v>7602</v>
      </c>
      <c r="J9398" s="33">
        <v>540</v>
      </c>
      <c r="K9398" s="33">
        <v>10100</v>
      </c>
      <c r="L9398" s="33">
        <v>1</v>
      </c>
      <c r="M9398" s="33">
        <v>1</v>
      </c>
      <c r="N9398" s="33">
        <v>322831.95</v>
      </c>
      <c r="O9398" s="33">
        <v>1847.2</v>
      </c>
      <c r="P9398" s="33">
        <v>3034</v>
      </c>
    </row>
    <row r="9399" spans="1:16">
      <c r="A9399" s="27" t="s">
        <v>1323</v>
      </c>
      <c r="B9399" s="31">
        <v>202509</v>
      </c>
      <c r="C9399" s="27" t="s">
        <v>164</v>
      </c>
      <c r="D9399" s="27" t="s">
        <v>164</v>
      </c>
      <c r="E9399" s="27" t="s">
        <v>28</v>
      </c>
      <c r="F9399" s="27" t="s">
        <v>257</v>
      </c>
      <c r="G9399" s="33">
        <v>300108.01</v>
      </c>
      <c r="H9399" s="33">
        <v>300108.01</v>
      </c>
      <c r="I9399" s="33">
        <v>7391</v>
      </c>
      <c r="J9399" s="33">
        <v>624</v>
      </c>
      <c r="K9399" s="33">
        <v>10100</v>
      </c>
      <c r="L9399" s="33">
        <v>1</v>
      </c>
      <c r="M9399" s="33">
        <v>1</v>
      </c>
      <c r="N9399" s="33">
        <v>310594.09</v>
      </c>
      <c r="O9399" s="33">
        <v>1745.6</v>
      </c>
      <c r="P9399" s="33">
        <v>3113</v>
      </c>
    </row>
    <row r="9400" spans="1:16">
      <c r="A9400" s="27" t="s">
        <v>1323</v>
      </c>
      <c r="B9400" s="31">
        <v>202510</v>
      </c>
      <c r="C9400" s="27" t="s">
        <v>164</v>
      </c>
      <c r="D9400" s="27" t="s">
        <v>164</v>
      </c>
      <c r="E9400" s="27" t="s">
        <v>28</v>
      </c>
      <c r="F9400" s="27" t="s">
        <v>257</v>
      </c>
      <c r="G9400" s="33">
        <v>304391.11</v>
      </c>
      <c r="H9400" s="33">
        <v>304391.11</v>
      </c>
      <c r="I9400" s="33">
        <v>7306</v>
      </c>
      <c r="J9400" s="33">
        <v>545</v>
      </c>
      <c r="K9400" s="33">
        <v>10100</v>
      </c>
      <c r="L9400" s="33">
        <v>1</v>
      </c>
      <c r="M9400" s="33">
        <v>1</v>
      </c>
      <c r="N9400" s="33">
        <v>341363.79</v>
      </c>
      <c r="O9400" s="33">
        <v>1692</v>
      </c>
      <c r="P9400" s="33">
        <v>3072</v>
      </c>
    </row>
    <row r="9401" spans="1:16">
      <c r="A9401" s="27" t="s">
        <v>1323</v>
      </c>
      <c r="B9401" s="31">
        <v>202511</v>
      </c>
      <c r="C9401" s="27" t="s">
        <v>164</v>
      </c>
      <c r="D9401" s="27" t="s">
        <v>164</v>
      </c>
      <c r="E9401" s="27" t="s">
        <v>28</v>
      </c>
      <c r="F9401" s="27" t="s">
        <v>257</v>
      </c>
      <c r="G9401" s="33">
        <v>408055.72</v>
      </c>
      <c r="H9401" s="33">
        <v>408055.72</v>
      </c>
      <c r="I9401" s="33">
        <v>10803</v>
      </c>
      <c r="J9401" s="33">
        <v>981</v>
      </c>
      <c r="K9401" s="33">
        <v>10100</v>
      </c>
      <c r="L9401" s="33">
        <v>1</v>
      </c>
      <c r="M9401" s="33">
        <v>1</v>
      </c>
      <c r="N9401" s="33">
        <v>412208.37</v>
      </c>
      <c r="O9401" s="33">
        <v>2230.6</v>
      </c>
      <c r="P9401" s="33">
        <v>4303</v>
      </c>
    </row>
    <row r="9402" spans="1:16">
      <c r="A9402" s="27" t="s">
        <v>1323</v>
      </c>
      <c r="B9402" s="31">
        <v>202512</v>
      </c>
      <c r="C9402" s="27" t="s">
        <v>164</v>
      </c>
      <c r="D9402" s="27" t="s">
        <v>164</v>
      </c>
      <c r="E9402" s="27" t="s">
        <v>28</v>
      </c>
      <c r="F9402" s="27" t="s">
        <v>257</v>
      </c>
      <c r="G9402" s="33">
        <v>452520.89</v>
      </c>
      <c r="H9402" s="33">
        <v>452520.89</v>
      </c>
      <c r="I9402" s="33">
        <v>11760</v>
      </c>
      <c r="J9402" s="33">
        <v>859</v>
      </c>
      <c r="K9402" s="33">
        <v>10100</v>
      </c>
      <c r="L9402" s="33">
        <v>1</v>
      </c>
      <c r="M9402" s="33">
        <v>1</v>
      </c>
      <c r="N9402" s="33">
        <v>473476.43</v>
      </c>
      <c r="O9402" s="33">
        <v>2592.4</v>
      </c>
      <c r="P9402" s="33">
        <v>4615</v>
      </c>
    </row>
    <row r="9403" spans="1:16">
      <c r="A9403" s="27" t="s">
        <v>1323</v>
      </c>
      <c r="B9403" s="31">
        <v>202601</v>
      </c>
      <c r="C9403" s="27" t="s">
        <v>164</v>
      </c>
      <c r="D9403" s="27" t="s">
        <v>164</v>
      </c>
      <c r="E9403" s="27" t="s">
        <v>28</v>
      </c>
      <c r="F9403" s="27" t="s">
        <v>257</v>
      </c>
      <c r="G9403" s="33">
        <v>226664.63</v>
      </c>
      <c r="H9403" s="33">
        <v>226664.63</v>
      </c>
      <c r="I9403" s="33">
        <v>5578</v>
      </c>
      <c r="J9403" s="33">
        <v>374</v>
      </c>
      <c r="K9403" s="33">
        <v>10100</v>
      </c>
      <c r="L9403" s="33">
        <v>1</v>
      </c>
      <c r="M9403" s="33">
        <v>1</v>
      </c>
      <c r="N9403" s="33">
        <v>240800.51</v>
      </c>
      <c r="O9403" s="33">
        <v>1284.4</v>
      </c>
      <c r="P9403" s="33">
        <v>2219</v>
      </c>
    </row>
    <row r="9404" spans="1:16">
      <c r="A9404" s="27" t="s">
        <v>1323</v>
      </c>
      <c r="B9404" s="31">
        <v>202602</v>
      </c>
      <c r="C9404" s="27" t="s">
        <v>164</v>
      </c>
      <c r="D9404" s="27" t="s">
        <v>164</v>
      </c>
      <c r="E9404" s="27" t="s">
        <v>28</v>
      </c>
      <c r="F9404" s="27" t="s">
        <v>257</v>
      </c>
      <c r="G9404" s="33">
        <v>221417.36</v>
      </c>
      <c r="H9404" s="33">
        <v>221417.36</v>
      </c>
      <c r="I9404" s="33">
        <v>5480</v>
      </c>
      <c r="J9404" s="33">
        <v>394</v>
      </c>
      <c r="K9404" s="33">
        <v>10100</v>
      </c>
      <c r="L9404" s="33">
        <v>1</v>
      </c>
      <c r="M9404" s="33">
        <v>1</v>
      </c>
      <c r="N9404" s="33">
        <v>248239.87</v>
      </c>
      <c r="O9404" s="33">
        <v>1354</v>
      </c>
      <c r="P9404" s="33">
        <v>2371</v>
      </c>
    </row>
    <row r="9405" spans="1:16">
      <c r="A9405" s="27" t="s">
        <v>1323</v>
      </c>
      <c r="B9405" s="31">
        <v>202603</v>
      </c>
      <c r="C9405" s="27" t="s">
        <v>164</v>
      </c>
      <c r="D9405" s="27" t="s">
        <v>164</v>
      </c>
      <c r="E9405" s="27" t="s">
        <v>28</v>
      </c>
      <c r="F9405" s="27" t="s">
        <v>257</v>
      </c>
      <c r="G9405" s="33">
        <v>298463.15</v>
      </c>
      <c r="H9405" s="33">
        <v>298463.15</v>
      </c>
      <c r="I9405" s="33">
        <v>7391</v>
      </c>
      <c r="J9405" s="33">
        <v>614</v>
      </c>
      <c r="K9405" s="33">
        <v>10100</v>
      </c>
      <c r="L9405" s="33">
        <v>1</v>
      </c>
      <c r="M9405" s="33">
        <v>1</v>
      </c>
      <c r="N9405" s="33">
        <v>309558.36</v>
      </c>
      <c r="O9405" s="33">
        <v>1781.5</v>
      </c>
      <c r="P9405" s="33">
        <v>3075</v>
      </c>
    </row>
    <row r="9406" spans="1:16">
      <c r="A9406" s="27" t="s">
        <v>1323</v>
      </c>
      <c r="B9406" s="31">
        <v>202604</v>
      </c>
      <c r="C9406" s="27" t="s">
        <v>164</v>
      </c>
      <c r="D9406" s="27" t="s">
        <v>164</v>
      </c>
      <c r="E9406" s="27" t="s">
        <v>28</v>
      </c>
      <c r="F9406" s="27" t="s">
        <v>257</v>
      </c>
      <c r="G9406" s="33">
        <v>345682.69</v>
      </c>
      <c r="H9406" s="33">
        <v>345682.69</v>
      </c>
      <c r="I9406" s="33">
        <v>8600</v>
      </c>
      <c r="J9406" s="33">
        <v>637</v>
      </c>
      <c r="K9406" s="33">
        <v>10100</v>
      </c>
      <c r="L9406" s="33">
        <v>1</v>
      </c>
      <c r="M9406" s="33">
        <v>1</v>
      </c>
      <c r="N9406" s="33">
        <v>364496.5</v>
      </c>
      <c r="O9406" s="33">
        <v>2063.7</v>
      </c>
      <c r="P9406" s="33">
        <v>3441</v>
      </c>
    </row>
    <row r="9407" spans="1:16">
      <c r="A9407" s="27" t="s">
        <v>1323</v>
      </c>
      <c r="B9407" s="31">
        <v>202605</v>
      </c>
      <c r="C9407" s="27" t="s">
        <v>164</v>
      </c>
      <c r="D9407" s="27" t="s">
        <v>164</v>
      </c>
      <c r="E9407" s="27" t="s">
        <v>28</v>
      </c>
      <c r="F9407" s="27" t="s">
        <v>257</v>
      </c>
      <c r="G9407" s="33">
        <v>343888.73</v>
      </c>
      <c r="H9407" s="33">
        <v>343888.73</v>
      </c>
      <c r="I9407" s="33">
        <v>8164</v>
      </c>
      <c r="J9407" s="33">
        <v>720</v>
      </c>
      <c r="K9407" s="33">
        <v>10100</v>
      </c>
      <c r="L9407" s="33">
        <v>1</v>
      </c>
      <c r="M9407" s="33">
        <v>1</v>
      </c>
      <c r="N9407" s="33">
        <v>399453.75</v>
      </c>
      <c r="O9407" s="33">
        <v>1764.4</v>
      </c>
      <c r="P9407" s="33">
        <v>3409</v>
      </c>
    </row>
    <row r="9408" spans="1:16">
      <c r="A9408" s="27" t="s">
        <v>1323</v>
      </c>
      <c r="B9408" s="31">
        <v>202606</v>
      </c>
      <c r="C9408" s="27" t="s">
        <v>164</v>
      </c>
      <c r="D9408" s="27" t="s">
        <v>164</v>
      </c>
      <c r="E9408" s="27" t="s">
        <v>28</v>
      </c>
      <c r="F9408" s="27" t="s">
        <v>257</v>
      </c>
      <c r="G9408" s="33">
        <v>358865.93</v>
      </c>
      <c r="H9408" s="33">
        <v>358865.93</v>
      </c>
      <c r="I9408" s="33">
        <v>8416</v>
      </c>
      <c r="J9408" s="33">
        <v>633</v>
      </c>
      <c r="K9408" s="33">
        <v>10100</v>
      </c>
      <c r="L9408" s="33">
        <v>1</v>
      </c>
      <c r="M9408" s="33">
        <v>1</v>
      </c>
      <c r="N9408" s="33">
        <v>390478.6</v>
      </c>
      <c r="O9408" s="33">
        <v>2002.8</v>
      </c>
      <c r="P9408" s="33">
        <v>3755</v>
      </c>
    </row>
    <row r="9409" spans="1:16">
      <c r="A9409" s="27" t="s">
        <v>1323</v>
      </c>
      <c r="B9409" s="31">
        <v>202607</v>
      </c>
      <c r="C9409" s="27" t="s">
        <v>164</v>
      </c>
      <c r="D9409" s="27" t="s">
        <v>164</v>
      </c>
      <c r="E9409" s="27" t="s">
        <v>28</v>
      </c>
      <c r="F9409" s="27" t="s">
        <v>257</v>
      </c>
      <c r="G9409" s="33">
        <v>333692.12</v>
      </c>
      <c r="H9409" s="33">
        <v>333692.12</v>
      </c>
      <c r="I9409" s="33">
        <v>7939</v>
      </c>
      <c r="J9409" s="33">
        <v>580</v>
      </c>
      <c r="K9409" s="33">
        <v>10100</v>
      </c>
      <c r="L9409" s="33">
        <v>1</v>
      </c>
      <c r="M9409" s="33">
        <v>1</v>
      </c>
      <c r="N9409" s="33">
        <v>347387.72</v>
      </c>
      <c r="O9409" s="33">
        <v>1958.5</v>
      </c>
      <c r="P9409" s="33">
        <v>3266</v>
      </c>
    </row>
    <row r="9410" spans="1:16">
      <c r="A9410" s="27" t="s">
        <v>1325</v>
      </c>
      <c r="B9410" s="31">
        <v>202408</v>
      </c>
      <c r="C9410" s="27" t="s">
        <v>164</v>
      </c>
      <c r="D9410" s="27" t="s">
        <v>164</v>
      </c>
      <c r="E9410" s="27" t="s">
        <v>28</v>
      </c>
      <c r="F9410" s="27" t="s">
        <v>257</v>
      </c>
      <c r="G9410" s="33">
        <v>242595.43</v>
      </c>
      <c r="H9410" s="33">
        <v>0</v>
      </c>
      <c r="I9410" s="33">
        <v>5877</v>
      </c>
      <c r="J9410" s="33">
        <v>436</v>
      </c>
      <c r="K9410" s="33">
        <v>9300</v>
      </c>
      <c r="L9410" s="33">
        <v>1</v>
      </c>
      <c r="M9410" s="33">
        <v>0</v>
      </c>
      <c r="N9410" s="33">
        <v>279481.76</v>
      </c>
      <c r="O9410" s="33">
        <v>1437</v>
      </c>
      <c r="P9410" s="33">
        <v>2465</v>
      </c>
    </row>
    <row r="9411" spans="1:16">
      <c r="A9411" s="27" t="s">
        <v>1325</v>
      </c>
      <c r="B9411" s="31">
        <v>202409</v>
      </c>
      <c r="C9411" s="27" t="s">
        <v>164</v>
      </c>
      <c r="D9411" s="27" t="s">
        <v>164</v>
      </c>
      <c r="E9411" s="27" t="s">
        <v>28</v>
      </c>
      <c r="F9411" s="27" t="s">
        <v>257</v>
      </c>
      <c r="G9411" s="33">
        <v>258833.68</v>
      </c>
      <c r="H9411" s="33">
        <v>0</v>
      </c>
      <c r="I9411" s="33">
        <v>6785</v>
      </c>
      <c r="J9411" s="33">
        <v>519</v>
      </c>
      <c r="K9411" s="33">
        <v>9300</v>
      </c>
      <c r="L9411" s="33">
        <v>1</v>
      </c>
      <c r="M9411" s="33">
        <v>0</v>
      </c>
      <c r="N9411" s="33">
        <v>268887.21</v>
      </c>
      <c r="O9411" s="33">
        <v>1342.3</v>
      </c>
      <c r="P9411" s="33">
        <v>2762</v>
      </c>
    </row>
    <row r="9412" spans="1:16">
      <c r="A9412" s="27" t="s">
        <v>1325</v>
      </c>
      <c r="B9412" s="31">
        <v>202410</v>
      </c>
      <c r="C9412" s="27" t="s">
        <v>164</v>
      </c>
      <c r="D9412" s="27" t="s">
        <v>164</v>
      </c>
      <c r="E9412" s="27" t="s">
        <v>28</v>
      </c>
      <c r="F9412" s="27" t="s">
        <v>257</v>
      </c>
      <c r="G9412" s="33">
        <v>305645.4</v>
      </c>
      <c r="H9412" s="33">
        <v>0</v>
      </c>
      <c r="I9412" s="33">
        <v>7229</v>
      </c>
      <c r="J9412" s="33">
        <v>486</v>
      </c>
      <c r="K9412" s="33">
        <v>9300</v>
      </c>
      <c r="L9412" s="33">
        <v>1</v>
      </c>
      <c r="M9412" s="33">
        <v>0</v>
      </c>
      <c r="N9412" s="33">
        <v>295525.12</v>
      </c>
      <c r="O9412" s="33">
        <v>1665.3</v>
      </c>
      <c r="P9412" s="33">
        <v>3088</v>
      </c>
    </row>
    <row r="9413" spans="1:16">
      <c r="A9413" s="27" t="s">
        <v>1325</v>
      </c>
      <c r="B9413" s="31">
        <v>202411</v>
      </c>
      <c r="C9413" s="27" t="s">
        <v>164</v>
      </c>
      <c r="D9413" s="27" t="s">
        <v>164</v>
      </c>
      <c r="E9413" s="27" t="s">
        <v>28</v>
      </c>
      <c r="F9413" s="27" t="s">
        <v>257</v>
      </c>
      <c r="G9413" s="33">
        <v>391808.29</v>
      </c>
      <c r="H9413" s="33">
        <v>0</v>
      </c>
      <c r="I9413" s="33">
        <v>9560</v>
      </c>
      <c r="J9413" s="33">
        <v>694</v>
      </c>
      <c r="K9413" s="33">
        <v>9300</v>
      </c>
      <c r="L9413" s="33">
        <v>1</v>
      </c>
      <c r="M9413" s="33">
        <v>0</v>
      </c>
      <c r="N9413" s="33">
        <v>356856.62</v>
      </c>
      <c r="O9413" s="33">
        <v>2087.8</v>
      </c>
      <c r="P9413" s="33">
        <v>3833</v>
      </c>
    </row>
    <row r="9414" spans="1:16">
      <c r="A9414" s="27" t="s">
        <v>1325</v>
      </c>
      <c r="B9414" s="31">
        <v>202412</v>
      </c>
      <c r="C9414" s="27" t="s">
        <v>164</v>
      </c>
      <c r="D9414" s="27" t="s">
        <v>164</v>
      </c>
      <c r="E9414" s="27" t="s">
        <v>28</v>
      </c>
      <c r="F9414" s="27" t="s">
        <v>257</v>
      </c>
      <c r="G9414" s="33">
        <v>378908.8</v>
      </c>
      <c r="H9414" s="33">
        <v>0</v>
      </c>
      <c r="I9414" s="33">
        <v>9711</v>
      </c>
      <c r="J9414" s="33">
        <v>715</v>
      </c>
      <c r="K9414" s="33">
        <v>9300</v>
      </c>
      <c r="L9414" s="33">
        <v>1</v>
      </c>
      <c r="M9414" s="33">
        <v>0</v>
      </c>
      <c r="N9414" s="33">
        <v>409897.55</v>
      </c>
      <c r="O9414" s="33">
        <v>2269.7</v>
      </c>
      <c r="P9414" s="33">
        <v>3881</v>
      </c>
    </row>
    <row r="9415" spans="1:16">
      <c r="A9415" s="27" t="s">
        <v>1325</v>
      </c>
      <c r="B9415" s="31">
        <v>202501</v>
      </c>
      <c r="C9415" s="27" t="s">
        <v>164</v>
      </c>
      <c r="D9415" s="27" t="s">
        <v>164</v>
      </c>
      <c r="E9415" s="27" t="s">
        <v>28</v>
      </c>
      <c r="F9415" s="27" t="s">
        <v>257</v>
      </c>
      <c r="G9415" s="33">
        <v>213553.95</v>
      </c>
      <c r="H9415" s="33">
        <v>0</v>
      </c>
      <c r="I9415" s="33">
        <v>5072</v>
      </c>
      <c r="J9415" s="33">
        <v>341</v>
      </c>
      <c r="K9415" s="33">
        <v>9300</v>
      </c>
      <c r="L9415" s="33">
        <v>1</v>
      </c>
      <c r="M9415" s="33">
        <v>0</v>
      </c>
      <c r="N9415" s="33">
        <v>208465.58</v>
      </c>
      <c r="O9415" s="33">
        <v>1056</v>
      </c>
      <c r="P9415" s="33">
        <v>2111</v>
      </c>
    </row>
    <row r="9416" spans="1:16">
      <c r="A9416" s="27" t="s">
        <v>1325</v>
      </c>
      <c r="B9416" s="31">
        <v>202502</v>
      </c>
      <c r="C9416" s="27" t="s">
        <v>164</v>
      </c>
      <c r="D9416" s="27" t="s">
        <v>164</v>
      </c>
      <c r="E9416" s="27" t="s">
        <v>28</v>
      </c>
      <c r="F9416" s="27" t="s">
        <v>257</v>
      </c>
      <c r="G9416" s="33">
        <v>217321</v>
      </c>
      <c r="H9416" s="33">
        <v>0</v>
      </c>
      <c r="I9416" s="33">
        <v>6007</v>
      </c>
      <c r="J9416" s="33">
        <v>445</v>
      </c>
      <c r="K9416" s="33">
        <v>9300</v>
      </c>
      <c r="L9416" s="33">
        <v>1</v>
      </c>
      <c r="M9416" s="33">
        <v>0</v>
      </c>
      <c r="N9416" s="33">
        <v>214905.97</v>
      </c>
      <c r="O9416" s="33">
        <v>1192.5</v>
      </c>
      <c r="P9416" s="33">
        <v>2425</v>
      </c>
    </row>
    <row r="9417" spans="1:16">
      <c r="A9417" s="27" t="s">
        <v>1325</v>
      </c>
      <c r="B9417" s="31">
        <v>202503</v>
      </c>
      <c r="C9417" s="27" t="s">
        <v>164</v>
      </c>
      <c r="D9417" s="27" t="s">
        <v>164</v>
      </c>
      <c r="E9417" s="27" t="s">
        <v>28</v>
      </c>
      <c r="F9417" s="27" t="s">
        <v>257</v>
      </c>
      <c r="G9417" s="33">
        <v>260043.64</v>
      </c>
      <c r="H9417" s="33">
        <v>0</v>
      </c>
      <c r="I9417" s="33">
        <v>6547</v>
      </c>
      <c r="J9417" s="33">
        <v>567</v>
      </c>
      <c r="K9417" s="33">
        <v>9300</v>
      </c>
      <c r="L9417" s="33">
        <v>1</v>
      </c>
      <c r="M9417" s="33">
        <v>0</v>
      </c>
      <c r="N9417" s="33">
        <v>267990.56</v>
      </c>
      <c r="O9417" s="33">
        <v>1511.3</v>
      </c>
      <c r="P9417" s="33">
        <v>2781</v>
      </c>
    </row>
    <row r="9418" spans="1:16">
      <c r="A9418" s="27" t="s">
        <v>1325</v>
      </c>
      <c r="B9418" s="31">
        <v>202504</v>
      </c>
      <c r="C9418" s="27" t="s">
        <v>164</v>
      </c>
      <c r="D9418" s="27" t="s">
        <v>164</v>
      </c>
      <c r="E9418" s="27" t="s">
        <v>28</v>
      </c>
      <c r="F9418" s="27" t="s">
        <v>257</v>
      </c>
      <c r="G9418" s="33">
        <v>365257.65</v>
      </c>
      <c r="H9418" s="33">
        <v>0</v>
      </c>
      <c r="I9418" s="33">
        <v>9353</v>
      </c>
      <c r="J9418" s="33">
        <v>594</v>
      </c>
      <c r="K9418" s="33">
        <v>9300</v>
      </c>
      <c r="L9418" s="33">
        <v>1</v>
      </c>
      <c r="M9418" s="33">
        <v>0</v>
      </c>
      <c r="N9418" s="33">
        <v>315551.55</v>
      </c>
      <c r="O9418" s="33">
        <v>1896.8</v>
      </c>
      <c r="P9418" s="33">
        <v>3739</v>
      </c>
    </row>
    <row r="9419" spans="1:16">
      <c r="A9419" s="27" t="s">
        <v>1325</v>
      </c>
      <c r="B9419" s="31">
        <v>202505</v>
      </c>
      <c r="C9419" s="27" t="s">
        <v>164</v>
      </c>
      <c r="D9419" s="27" t="s">
        <v>164</v>
      </c>
      <c r="E9419" s="27" t="s">
        <v>28</v>
      </c>
      <c r="F9419" s="27" t="s">
        <v>257</v>
      </c>
      <c r="G9419" s="33">
        <v>360651.72</v>
      </c>
      <c r="H9419" s="33">
        <v>0</v>
      </c>
      <c r="I9419" s="33">
        <v>8801</v>
      </c>
      <c r="J9419" s="33">
        <v>737</v>
      </c>
      <c r="K9419" s="33">
        <v>9300</v>
      </c>
      <c r="L9419" s="33">
        <v>1</v>
      </c>
      <c r="M9419" s="33">
        <v>0</v>
      </c>
      <c r="N9419" s="33">
        <v>345814.71</v>
      </c>
      <c r="O9419" s="33">
        <v>2023.7</v>
      </c>
      <c r="P9419" s="33">
        <v>3692</v>
      </c>
    </row>
    <row r="9420" spans="1:16">
      <c r="A9420" s="27" t="s">
        <v>1325</v>
      </c>
      <c r="B9420" s="31">
        <v>202506</v>
      </c>
      <c r="C9420" s="27" t="s">
        <v>164</v>
      </c>
      <c r="D9420" s="27" t="s">
        <v>164</v>
      </c>
      <c r="E9420" s="27" t="s">
        <v>28</v>
      </c>
      <c r="F9420" s="27" t="s">
        <v>257</v>
      </c>
      <c r="G9420" s="33">
        <v>352360.68</v>
      </c>
      <c r="H9420" s="33">
        <v>0</v>
      </c>
      <c r="I9420" s="33">
        <v>8948</v>
      </c>
      <c r="J9420" s="33">
        <v>664</v>
      </c>
      <c r="K9420" s="33">
        <v>9300</v>
      </c>
      <c r="L9420" s="33">
        <v>1</v>
      </c>
      <c r="M9420" s="33">
        <v>0</v>
      </c>
      <c r="N9420" s="33">
        <v>338044.75</v>
      </c>
      <c r="O9420" s="33">
        <v>2149.8</v>
      </c>
      <c r="P9420" s="33">
        <v>3780</v>
      </c>
    </row>
    <row r="9421" spans="1:16">
      <c r="A9421" s="27" t="s">
        <v>1325</v>
      </c>
      <c r="B9421" s="31">
        <v>202507</v>
      </c>
      <c r="C9421" s="27" t="s">
        <v>164</v>
      </c>
      <c r="D9421" s="27" t="s">
        <v>164</v>
      </c>
      <c r="E9421" s="27" t="s">
        <v>28</v>
      </c>
      <c r="F9421" s="27" t="s">
        <v>257</v>
      </c>
      <c r="G9421" s="33">
        <v>288221.83</v>
      </c>
      <c r="H9421" s="33">
        <v>0</v>
      </c>
      <c r="I9421" s="33">
        <v>7435</v>
      </c>
      <c r="J9421" s="33">
        <v>546</v>
      </c>
      <c r="K9421" s="33">
        <v>9300</v>
      </c>
      <c r="L9421" s="33">
        <v>1</v>
      </c>
      <c r="M9421" s="33">
        <v>0</v>
      </c>
      <c r="N9421" s="33">
        <v>300740.16</v>
      </c>
      <c r="O9421" s="33">
        <v>1533.5</v>
      </c>
      <c r="P9421" s="33">
        <v>2984</v>
      </c>
    </row>
    <row r="9422" spans="1:16">
      <c r="A9422" s="27" t="s">
        <v>1325</v>
      </c>
      <c r="B9422" s="31">
        <v>202508</v>
      </c>
      <c r="C9422" s="27" t="s">
        <v>164</v>
      </c>
      <c r="D9422" s="27" t="s">
        <v>164</v>
      </c>
      <c r="E9422" s="27" t="s">
        <v>28</v>
      </c>
      <c r="F9422" s="27" t="s">
        <v>257</v>
      </c>
      <c r="G9422" s="33">
        <v>270354.8</v>
      </c>
      <c r="H9422" s="33">
        <v>0</v>
      </c>
      <c r="I9422" s="33">
        <v>6422</v>
      </c>
      <c r="J9422" s="33">
        <v>512</v>
      </c>
      <c r="K9422" s="33">
        <v>9300</v>
      </c>
      <c r="L9422" s="33">
        <v>1</v>
      </c>
      <c r="M9422" s="33">
        <v>0</v>
      </c>
      <c r="N9422" s="33">
        <v>289822.58</v>
      </c>
      <c r="O9422" s="33">
        <v>1642.3</v>
      </c>
      <c r="P9422" s="33">
        <v>2794</v>
      </c>
    </row>
    <row r="9423" spans="1:16">
      <c r="A9423" s="27" t="s">
        <v>1325</v>
      </c>
      <c r="B9423" s="31">
        <v>202509</v>
      </c>
      <c r="C9423" s="27" t="s">
        <v>164</v>
      </c>
      <c r="D9423" s="27" t="s">
        <v>164</v>
      </c>
      <c r="E9423" s="27" t="s">
        <v>28</v>
      </c>
      <c r="F9423" s="27" t="s">
        <v>257</v>
      </c>
      <c r="G9423" s="33">
        <v>276739.26</v>
      </c>
      <c r="H9423" s="33">
        <v>0</v>
      </c>
      <c r="I9423" s="33">
        <v>6802</v>
      </c>
      <c r="J9423" s="33">
        <v>584</v>
      </c>
      <c r="K9423" s="33">
        <v>9300</v>
      </c>
      <c r="L9423" s="33">
        <v>1</v>
      </c>
      <c r="M9423" s="33">
        <v>0</v>
      </c>
      <c r="N9423" s="33">
        <v>278836.03</v>
      </c>
      <c r="O9423" s="33">
        <v>1577.6</v>
      </c>
      <c r="P9423" s="33">
        <v>2918</v>
      </c>
    </row>
    <row r="9424" spans="1:16">
      <c r="A9424" s="27" t="s">
        <v>1325</v>
      </c>
      <c r="B9424" s="31">
        <v>202510</v>
      </c>
      <c r="C9424" s="27" t="s">
        <v>164</v>
      </c>
      <c r="D9424" s="27" t="s">
        <v>164</v>
      </c>
      <c r="E9424" s="27" t="s">
        <v>28</v>
      </c>
      <c r="F9424" s="27" t="s">
        <v>257</v>
      </c>
      <c r="G9424" s="33">
        <v>270317.79</v>
      </c>
      <c r="H9424" s="33">
        <v>0</v>
      </c>
      <c r="I9424" s="33">
        <v>6188</v>
      </c>
      <c r="J9424" s="33">
        <v>463</v>
      </c>
      <c r="K9424" s="33">
        <v>9300</v>
      </c>
      <c r="L9424" s="33">
        <v>1</v>
      </c>
      <c r="M9424" s="33">
        <v>0</v>
      </c>
      <c r="N9424" s="33">
        <v>306459.55</v>
      </c>
      <c r="O9424" s="33">
        <v>1397.9</v>
      </c>
      <c r="P9424" s="33">
        <v>2665</v>
      </c>
    </row>
    <row r="9425" spans="1:16">
      <c r="A9425" s="27" t="s">
        <v>1325</v>
      </c>
      <c r="B9425" s="31">
        <v>202511</v>
      </c>
      <c r="C9425" s="27" t="s">
        <v>164</v>
      </c>
      <c r="D9425" s="27" t="s">
        <v>164</v>
      </c>
      <c r="E9425" s="27" t="s">
        <v>28</v>
      </c>
      <c r="F9425" s="27" t="s">
        <v>257</v>
      </c>
      <c r="G9425" s="33">
        <v>386076.88</v>
      </c>
      <c r="H9425" s="33">
        <v>0</v>
      </c>
      <c r="I9425" s="33">
        <v>10407</v>
      </c>
      <c r="J9425" s="33">
        <v>840</v>
      </c>
      <c r="K9425" s="33">
        <v>9300</v>
      </c>
      <c r="L9425" s="33">
        <v>1</v>
      </c>
      <c r="M9425" s="33">
        <v>0</v>
      </c>
      <c r="N9425" s="33">
        <v>370060.32</v>
      </c>
      <c r="O9425" s="33">
        <v>2083</v>
      </c>
      <c r="P9425" s="33">
        <v>4383</v>
      </c>
    </row>
    <row r="9426" spans="1:16">
      <c r="A9426" s="27" t="s">
        <v>1325</v>
      </c>
      <c r="B9426" s="31">
        <v>202512</v>
      </c>
      <c r="C9426" s="27" t="s">
        <v>164</v>
      </c>
      <c r="D9426" s="27" t="s">
        <v>164</v>
      </c>
      <c r="E9426" s="27" t="s">
        <v>28</v>
      </c>
      <c r="F9426" s="27" t="s">
        <v>257</v>
      </c>
      <c r="G9426" s="33">
        <v>447454.09</v>
      </c>
      <c r="H9426" s="33">
        <v>0</v>
      </c>
      <c r="I9426" s="33">
        <v>11390</v>
      </c>
      <c r="J9426" s="33">
        <v>821</v>
      </c>
      <c r="K9426" s="33">
        <v>9300</v>
      </c>
      <c r="L9426" s="33">
        <v>1</v>
      </c>
      <c r="M9426" s="33">
        <v>0</v>
      </c>
      <c r="N9426" s="33">
        <v>425063.76</v>
      </c>
      <c r="O9426" s="33">
        <v>2277.4</v>
      </c>
      <c r="P9426" s="33">
        <v>4816</v>
      </c>
    </row>
    <row r="9427" spans="1:16">
      <c r="A9427" s="27" t="s">
        <v>1325</v>
      </c>
      <c r="B9427" s="31">
        <v>202601</v>
      </c>
      <c r="C9427" s="27" t="s">
        <v>164</v>
      </c>
      <c r="D9427" s="27" t="s">
        <v>164</v>
      </c>
      <c r="E9427" s="27" t="s">
        <v>28</v>
      </c>
      <c r="F9427" s="27" t="s">
        <v>257</v>
      </c>
      <c r="G9427" s="33">
        <v>219279.62</v>
      </c>
      <c r="H9427" s="33">
        <v>219279.62</v>
      </c>
      <c r="I9427" s="33">
        <v>5330</v>
      </c>
      <c r="J9427" s="33">
        <v>358</v>
      </c>
      <c r="K9427" s="33">
        <v>9300</v>
      </c>
      <c r="L9427" s="33">
        <v>1</v>
      </c>
      <c r="M9427" s="33">
        <v>1</v>
      </c>
      <c r="N9427" s="33">
        <v>216178.81</v>
      </c>
      <c r="O9427" s="33">
        <v>1264.3</v>
      </c>
      <c r="P9427" s="33">
        <v>2188</v>
      </c>
    </row>
    <row r="9428" spans="1:16">
      <c r="A9428" s="27" t="s">
        <v>1325</v>
      </c>
      <c r="B9428" s="31">
        <v>202602</v>
      </c>
      <c r="C9428" s="27" t="s">
        <v>164</v>
      </c>
      <c r="D9428" s="27" t="s">
        <v>164</v>
      </c>
      <c r="E9428" s="27" t="s">
        <v>28</v>
      </c>
      <c r="F9428" s="27" t="s">
        <v>257</v>
      </c>
      <c r="G9428" s="33">
        <v>226822.53</v>
      </c>
      <c r="H9428" s="33">
        <v>226822.53</v>
      </c>
      <c r="I9428" s="33">
        <v>5511</v>
      </c>
      <c r="J9428" s="33">
        <v>456</v>
      </c>
      <c r="K9428" s="33">
        <v>9300</v>
      </c>
      <c r="L9428" s="33">
        <v>1</v>
      </c>
      <c r="M9428" s="33">
        <v>1</v>
      </c>
      <c r="N9428" s="33">
        <v>222857.49</v>
      </c>
      <c r="O9428" s="33">
        <v>1132.2</v>
      </c>
      <c r="P9428" s="33">
        <v>2294</v>
      </c>
    </row>
    <row r="9429" spans="1:16">
      <c r="A9429" s="27" t="s">
        <v>1325</v>
      </c>
      <c r="B9429" s="31">
        <v>202603</v>
      </c>
      <c r="C9429" s="27" t="s">
        <v>164</v>
      </c>
      <c r="D9429" s="27" t="s">
        <v>164</v>
      </c>
      <c r="E9429" s="27" t="s">
        <v>28</v>
      </c>
      <c r="F9429" s="27" t="s">
        <v>257</v>
      </c>
      <c r="G9429" s="33">
        <v>293620.17</v>
      </c>
      <c r="H9429" s="33">
        <v>293620.17</v>
      </c>
      <c r="I9429" s="33">
        <v>7117</v>
      </c>
      <c r="J9429" s="33">
        <v>512</v>
      </c>
      <c r="K9429" s="33">
        <v>9300</v>
      </c>
      <c r="L9429" s="33">
        <v>1</v>
      </c>
      <c r="M9429" s="33">
        <v>1</v>
      </c>
      <c r="N9429" s="33">
        <v>277906.21</v>
      </c>
      <c r="O9429" s="33">
        <v>1641.5</v>
      </c>
      <c r="P9429" s="33">
        <v>3139</v>
      </c>
    </row>
    <row r="9430" spans="1:16">
      <c r="A9430" s="27" t="s">
        <v>1325</v>
      </c>
      <c r="B9430" s="31">
        <v>202604</v>
      </c>
      <c r="C9430" s="27" t="s">
        <v>164</v>
      </c>
      <c r="D9430" s="27" t="s">
        <v>164</v>
      </c>
      <c r="E9430" s="27" t="s">
        <v>28</v>
      </c>
      <c r="F9430" s="27" t="s">
        <v>257</v>
      </c>
      <c r="G9430" s="33">
        <v>353857.88</v>
      </c>
      <c r="H9430" s="33">
        <v>353857.88</v>
      </c>
      <c r="I9430" s="33">
        <v>8814</v>
      </c>
      <c r="J9430" s="33">
        <v>564</v>
      </c>
      <c r="K9430" s="33">
        <v>9300</v>
      </c>
      <c r="L9430" s="33">
        <v>1</v>
      </c>
      <c r="M9430" s="33">
        <v>1</v>
      </c>
      <c r="N9430" s="33">
        <v>327226.96</v>
      </c>
      <c r="O9430" s="33">
        <v>2009.4</v>
      </c>
      <c r="P9430" s="33">
        <v>3633</v>
      </c>
    </row>
    <row r="9431" spans="1:16">
      <c r="A9431" s="27" t="s">
        <v>1325</v>
      </c>
      <c r="B9431" s="31">
        <v>202605</v>
      </c>
      <c r="C9431" s="27" t="s">
        <v>164</v>
      </c>
      <c r="D9431" s="27" t="s">
        <v>164</v>
      </c>
      <c r="E9431" s="27" t="s">
        <v>28</v>
      </c>
      <c r="F9431" s="27" t="s">
        <v>257</v>
      </c>
      <c r="G9431" s="33">
        <v>357954.69</v>
      </c>
      <c r="H9431" s="33">
        <v>357954.69</v>
      </c>
      <c r="I9431" s="33">
        <v>9461</v>
      </c>
      <c r="J9431" s="33">
        <v>702</v>
      </c>
      <c r="K9431" s="33">
        <v>9300</v>
      </c>
      <c r="L9431" s="33">
        <v>1</v>
      </c>
      <c r="M9431" s="33">
        <v>1</v>
      </c>
      <c r="N9431" s="33">
        <v>358609.85</v>
      </c>
      <c r="O9431" s="33">
        <v>1924.4</v>
      </c>
      <c r="P9431" s="33">
        <v>3803</v>
      </c>
    </row>
    <row r="9432" spans="1:16">
      <c r="A9432" s="27" t="s">
        <v>1325</v>
      </c>
      <c r="B9432" s="31">
        <v>202606</v>
      </c>
      <c r="C9432" s="27" t="s">
        <v>164</v>
      </c>
      <c r="D9432" s="27" t="s">
        <v>164</v>
      </c>
      <c r="E9432" s="27" t="s">
        <v>28</v>
      </c>
      <c r="F9432" s="27" t="s">
        <v>257</v>
      </c>
      <c r="G9432" s="33">
        <v>351805.61</v>
      </c>
      <c r="H9432" s="33">
        <v>351805.61</v>
      </c>
      <c r="I9432" s="33">
        <v>9146</v>
      </c>
      <c r="J9432" s="33">
        <v>741</v>
      </c>
      <c r="K9432" s="33">
        <v>9300</v>
      </c>
      <c r="L9432" s="33">
        <v>1</v>
      </c>
      <c r="M9432" s="33">
        <v>1</v>
      </c>
      <c r="N9432" s="33">
        <v>350552.4</v>
      </c>
      <c r="O9432" s="33">
        <v>1847.4</v>
      </c>
      <c r="P9432" s="33">
        <v>3810</v>
      </c>
    </row>
    <row r="9433" spans="1:16">
      <c r="A9433" s="27" t="s">
        <v>1325</v>
      </c>
      <c r="B9433" s="31">
        <v>202607</v>
      </c>
      <c r="C9433" s="27" t="s">
        <v>164</v>
      </c>
      <c r="D9433" s="27" t="s">
        <v>164</v>
      </c>
      <c r="E9433" s="27" t="s">
        <v>28</v>
      </c>
      <c r="F9433" s="27" t="s">
        <v>257</v>
      </c>
      <c r="G9433" s="33">
        <v>335611.55</v>
      </c>
      <c r="H9433" s="33">
        <v>335611.55</v>
      </c>
      <c r="I9433" s="33">
        <v>8704</v>
      </c>
      <c r="J9433" s="33">
        <v>676</v>
      </c>
      <c r="K9433" s="33">
        <v>9300</v>
      </c>
      <c r="L9433" s="33">
        <v>1</v>
      </c>
      <c r="M9433" s="33">
        <v>1</v>
      </c>
      <c r="N9433" s="33">
        <v>311867.54</v>
      </c>
      <c r="O9433" s="33">
        <v>1899.2</v>
      </c>
      <c r="P9433" s="33">
        <v>3582</v>
      </c>
    </row>
    <row r="9434" spans="1:16">
      <c r="A9434" s="27" t="s">
        <v>1327</v>
      </c>
      <c r="B9434" s="31">
        <v>202408</v>
      </c>
      <c r="C9434" s="27" t="s">
        <v>164</v>
      </c>
      <c r="D9434" s="27" t="s">
        <v>164</v>
      </c>
      <c r="E9434" s="27" t="s">
        <v>28</v>
      </c>
      <c r="F9434" s="27" t="s">
        <v>257</v>
      </c>
      <c r="G9434" s="33">
        <v>262266.93</v>
      </c>
      <c r="H9434" s="33">
        <v>262266.93</v>
      </c>
      <c r="I9434" s="33">
        <v>6681</v>
      </c>
      <c r="J9434" s="33">
        <v>440</v>
      </c>
      <c r="K9434" s="33">
        <v>9500</v>
      </c>
      <c r="L9434" s="33">
        <v>1</v>
      </c>
      <c r="M9434" s="33">
        <v>1</v>
      </c>
      <c r="N9434" s="33">
        <v>309297.14</v>
      </c>
      <c r="O9434" s="33">
        <v>1503</v>
      </c>
      <c r="P9434" s="33">
        <v>2829</v>
      </c>
    </row>
    <row r="9435" spans="1:16">
      <c r="A9435" s="27" t="s">
        <v>1327</v>
      </c>
      <c r="B9435" s="31">
        <v>202409</v>
      </c>
      <c r="C9435" s="27" t="s">
        <v>164</v>
      </c>
      <c r="D9435" s="27" t="s">
        <v>164</v>
      </c>
      <c r="E9435" s="27" t="s">
        <v>28</v>
      </c>
      <c r="F9435" s="27" t="s">
        <v>257</v>
      </c>
      <c r="G9435" s="33">
        <v>282373.38</v>
      </c>
      <c r="H9435" s="33">
        <v>282373.38</v>
      </c>
      <c r="I9435" s="33">
        <v>6780</v>
      </c>
      <c r="J9435" s="33">
        <v>590</v>
      </c>
      <c r="K9435" s="33">
        <v>9500</v>
      </c>
      <c r="L9435" s="33">
        <v>1</v>
      </c>
      <c r="M9435" s="33">
        <v>1</v>
      </c>
      <c r="N9435" s="33">
        <v>297572.35</v>
      </c>
      <c r="O9435" s="33">
        <v>1616.3</v>
      </c>
      <c r="P9435" s="33">
        <v>2826</v>
      </c>
    </row>
    <row r="9436" spans="1:16">
      <c r="A9436" s="27" t="s">
        <v>1327</v>
      </c>
      <c r="B9436" s="31">
        <v>202410</v>
      </c>
      <c r="C9436" s="27" t="s">
        <v>164</v>
      </c>
      <c r="D9436" s="27" t="s">
        <v>164</v>
      </c>
      <c r="E9436" s="27" t="s">
        <v>28</v>
      </c>
      <c r="F9436" s="27" t="s">
        <v>257</v>
      </c>
      <c r="G9436" s="33">
        <v>283145.27</v>
      </c>
      <c r="H9436" s="33">
        <v>283145.27</v>
      </c>
      <c r="I9436" s="33">
        <v>6782</v>
      </c>
      <c r="J9436" s="33">
        <v>512</v>
      </c>
      <c r="K9436" s="33">
        <v>9500</v>
      </c>
      <c r="L9436" s="33">
        <v>1</v>
      </c>
      <c r="M9436" s="33">
        <v>1</v>
      </c>
      <c r="N9436" s="33">
        <v>327052.03</v>
      </c>
      <c r="O9436" s="33">
        <v>1447.1</v>
      </c>
      <c r="P9436" s="33">
        <v>2896</v>
      </c>
    </row>
    <row r="9437" spans="1:16">
      <c r="A9437" s="27" t="s">
        <v>1327</v>
      </c>
      <c r="B9437" s="31">
        <v>202411</v>
      </c>
      <c r="C9437" s="27" t="s">
        <v>164</v>
      </c>
      <c r="D9437" s="27" t="s">
        <v>164</v>
      </c>
      <c r="E9437" s="27" t="s">
        <v>28</v>
      </c>
      <c r="F9437" s="27" t="s">
        <v>257</v>
      </c>
      <c r="G9437" s="33">
        <v>347874.66</v>
      </c>
      <c r="H9437" s="33">
        <v>347874.66</v>
      </c>
      <c r="I9437" s="33">
        <v>8590</v>
      </c>
      <c r="J9437" s="33">
        <v>654</v>
      </c>
      <c r="K9437" s="33">
        <v>9500</v>
      </c>
      <c r="L9437" s="33">
        <v>1</v>
      </c>
      <c r="M9437" s="33">
        <v>1</v>
      </c>
      <c r="N9437" s="33">
        <v>394926.43</v>
      </c>
      <c r="O9437" s="33">
        <v>2156</v>
      </c>
      <c r="P9437" s="33">
        <v>3476</v>
      </c>
    </row>
    <row r="9438" spans="1:16">
      <c r="A9438" s="27" t="s">
        <v>1327</v>
      </c>
      <c r="B9438" s="31">
        <v>202412</v>
      </c>
      <c r="C9438" s="27" t="s">
        <v>164</v>
      </c>
      <c r="D9438" s="27" t="s">
        <v>164</v>
      </c>
      <c r="E9438" s="27" t="s">
        <v>28</v>
      </c>
      <c r="F9438" s="27" t="s">
        <v>257</v>
      </c>
      <c r="G9438" s="33">
        <v>390788.23</v>
      </c>
      <c r="H9438" s="33">
        <v>390788.23</v>
      </c>
      <c r="I9438" s="33">
        <v>9884</v>
      </c>
      <c r="J9438" s="33">
        <v>696</v>
      </c>
      <c r="K9438" s="33">
        <v>9500</v>
      </c>
      <c r="L9438" s="33">
        <v>1</v>
      </c>
      <c r="M9438" s="33">
        <v>1</v>
      </c>
      <c r="N9438" s="33">
        <v>453625.81</v>
      </c>
      <c r="O9438" s="33">
        <v>2216.5</v>
      </c>
      <c r="P9438" s="33">
        <v>4026</v>
      </c>
    </row>
    <row r="9439" spans="1:16">
      <c r="A9439" s="27" t="s">
        <v>1327</v>
      </c>
      <c r="B9439" s="31">
        <v>202501</v>
      </c>
      <c r="C9439" s="27" t="s">
        <v>164</v>
      </c>
      <c r="D9439" s="27" t="s">
        <v>164</v>
      </c>
      <c r="E9439" s="27" t="s">
        <v>28</v>
      </c>
      <c r="F9439" s="27" t="s">
        <v>257</v>
      </c>
      <c r="G9439" s="33">
        <v>213682.34</v>
      </c>
      <c r="H9439" s="33">
        <v>213682.34</v>
      </c>
      <c r="I9439" s="33">
        <v>5393</v>
      </c>
      <c r="J9439" s="33">
        <v>438</v>
      </c>
      <c r="K9439" s="33">
        <v>9500</v>
      </c>
      <c r="L9439" s="33">
        <v>1</v>
      </c>
      <c r="M9439" s="33">
        <v>1</v>
      </c>
      <c r="N9439" s="33">
        <v>230704.89</v>
      </c>
      <c r="O9439" s="33">
        <v>1190.9</v>
      </c>
      <c r="P9439" s="33">
        <v>2216</v>
      </c>
    </row>
    <row r="9440" spans="1:16">
      <c r="A9440" s="27" t="s">
        <v>1327</v>
      </c>
      <c r="B9440" s="31">
        <v>202502</v>
      </c>
      <c r="C9440" s="27" t="s">
        <v>164</v>
      </c>
      <c r="D9440" s="27" t="s">
        <v>164</v>
      </c>
      <c r="E9440" s="27" t="s">
        <v>28</v>
      </c>
      <c r="F9440" s="27" t="s">
        <v>257</v>
      </c>
      <c r="G9440" s="33">
        <v>218331.04</v>
      </c>
      <c r="H9440" s="33">
        <v>218331.04</v>
      </c>
      <c r="I9440" s="33">
        <v>5662</v>
      </c>
      <c r="J9440" s="33">
        <v>516</v>
      </c>
      <c r="K9440" s="33">
        <v>9500</v>
      </c>
      <c r="L9440" s="33">
        <v>1</v>
      </c>
      <c r="M9440" s="33">
        <v>1</v>
      </c>
      <c r="N9440" s="33">
        <v>237832.35</v>
      </c>
      <c r="O9440" s="33">
        <v>1227.8</v>
      </c>
      <c r="P9440" s="33">
        <v>2268</v>
      </c>
    </row>
    <row r="9441" spans="1:16">
      <c r="A9441" s="27" t="s">
        <v>1327</v>
      </c>
      <c r="B9441" s="31">
        <v>202503</v>
      </c>
      <c r="C9441" s="27" t="s">
        <v>164</v>
      </c>
      <c r="D9441" s="27" t="s">
        <v>164</v>
      </c>
      <c r="E9441" s="27" t="s">
        <v>28</v>
      </c>
      <c r="F9441" s="27" t="s">
        <v>257</v>
      </c>
      <c r="G9441" s="33">
        <v>252282.15</v>
      </c>
      <c r="H9441" s="33">
        <v>252282.15</v>
      </c>
      <c r="I9441" s="33">
        <v>6139</v>
      </c>
      <c r="J9441" s="33">
        <v>432</v>
      </c>
      <c r="K9441" s="33">
        <v>9500</v>
      </c>
      <c r="L9441" s="33">
        <v>1</v>
      </c>
      <c r="M9441" s="33">
        <v>1</v>
      </c>
      <c r="N9441" s="33">
        <v>296580.05</v>
      </c>
      <c r="O9441" s="33">
        <v>1378</v>
      </c>
      <c r="P9441" s="33">
        <v>2557</v>
      </c>
    </row>
    <row r="9442" spans="1:16">
      <c r="A9442" s="27" t="s">
        <v>1327</v>
      </c>
      <c r="B9442" s="31">
        <v>202504</v>
      </c>
      <c r="C9442" s="27" t="s">
        <v>164</v>
      </c>
      <c r="D9442" s="27" t="s">
        <v>164</v>
      </c>
      <c r="E9442" s="27" t="s">
        <v>28</v>
      </c>
      <c r="F9442" s="27" t="s">
        <v>257</v>
      </c>
      <c r="G9442" s="33">
        <v>315008.36</v>
      </c>
      <c r="H9442" s="33">
        <v>315008.36</v>
      </c>
      <c r="I9442" s="33">
        <v>7884</v>
      </c>
      <c r="J9442" s="33">
        <v>623</v>
      </c>
      <c r="K9442" s="33">
        <v>9500</v>
      </c>
      <c r="L9442" s="33">
        <v>1</v>
      </c>
      <c r="M9442" s="33">
        <v>1</v>
      </c>
      <c r="N9442" s="33">
        <v>349214.89</v>
      </c>
      <c r="O9442" s="33">
        <v>1981</v>
      </c>
      <c r="P9442" s="33">
        <v>3138</v>
      </c>
    </row>
    <row r="9443" spans="1:16">
      <c r="A9443" s="27" t="s">
        <v>1327</v>
      </c>
      <c r="B9443" s="31">
        <v>202505</v>
      </c>
      <c r="C9443" s="27" t="s">
        <v>164</v>
      </c>
      <c r="D9443" s="27" t="s">
        <v>164</v>
      </c>
      <c r="E9443" s="27" t="s">
        <v>28</v>
      </c>
      <c r="F9443" s="27" t="s">
        <v>257</v>
      </c>
      <c r="G9443" s="33">
        <v>333873.74</v>
      </c>
      <c r="H9443" s="33">
        <v>333873.74</v>
      </c>
      <c r="I9443" s="33">
        <v>8837</v>
      </c>
      <c r="J9443" s="33">
        <v>647</v>
      </c>
      <c r="K9443" s="33">
        <v>9500</v>
      </c>
      <c r="L9443" s="33">
        <v>1</v>
      </c>
      <c r="M9443" s="33">
        <v>1</v>
      </c>
      <c r="N9443" s="33">
        <v>382706.55</v>
      </c>
      <c r="O9443" s="33">
        <v>1803</v>
      </c>
      <c r="P9443" s="33">
        <v>3649</v>
      </c>
    </row>
    <row r="9444" spans="1:16">
      <c r="A9444" s="27" t="s">
        <v>1327</v>
      </c>
      <c r="B9444" s="31">
        <v>202506</v>
      </c>
      <c r="C9444" s="27" t="s">
        <v>164</v>
      </c>
      <c r="D9444" s="27" t="s">
        <v>164</v>
      </c>
      <c r="E9444" s="27" t="s">
        <v>28</v>
      </c>
      <c r="F9444" s="27" t="s">
        <v>257</v>
      </c>
      <c r="G9444" s="33">
        <v>347041.96</v>
      </c>
      <c r="H9444" s="33">
        <v>347041.96</v>
      </c>
      <c r="I9444" s="33">
        <v>9054</v>
      </c>
      <c r="J9444" s="33">
        <v>617</v>
      </c>
      <c r="K9444" s="33">
        <v>9500</v>
      </c>
      <c r="L9444" s="33">
        <v>1</v>
      </c>
      <c r="M9444" s="33">
        <v>1</v>
      </c>
      <c r="N9444" s="33">
        <v>374107.68</v>
      </c>
      <c r="O9444" s="33">
        <v>2018.4</v>
      </c>
      <c r="P9444" s="33">
        <v>3570</v>
      </c>
    </row>
    <row r="9445" spans="1:16">
      <c r="A9445" s="27" t="s">
        <v>1327</v>
      </c>
      <c r="B9445" s="31">
        <v>202507</v>
      </c>
      <c r="C9445" s="27" t="s">
        <v>164</v>
      </c>
      <c r="D9445" s="27" t="s">
        <v>164</v>
      </c>
      <c r="E9445" s="27" t="s">
        <v>28</v>
      </c>
      <c r="F9445" s="27" t="s">
        <v>257</v>
      </c>
      <c r="G9445" s="33">
        <v>299151.38</v>
      </c>
      <c r="H9445" s="33">
        <v>299151.38</v>
      </c>
      <c r="I9445" s="33">
        <v>7916</v>
      </c>
      <c r="J9445" s="33">
        <v>590</v>
      </c>
      <c r="K9445" s="33">
        <v>9500</v>
      </c>
      <c r="L9445" s="33">
        <v>1</v>
      </c>
      <c r="M9445" s="33">
        <v>1</v>
      </c>
      <c r="N9445" s="33">
        <v>332823.4</v>
      </c>
      <c r="O9445" s="33">
        <v>1678.2</v>
      </c>
      <c r="P9445" s="33">
        <v>3207</v>
      </c>
    </row>
    <row r="9446" spans="1:16">
      <c r="A9446" s="27" t="s">
        <v>1327</v>
      </c>
      <c r="B9446" s="31">
        <v>202508</v>
      </c>
      <c r="C9446" s="27" t="s">
        <v>164</v>
      </c>
      <c r="D9446" s="27" t="s">
        <v>164</v>
      </c>
      <c r="E9446" s="27" t="s">
        <v>28</v>
      </c>
      <c r="F9446" s="27" t="s">
        <v>257</v>
      </c>
      <c r="G9446" s="33">
        <v>295887.95</v>
      </c>
      <c r="H9446" s="33">
        <v>295887.95</v>
      </c>
      <c r="I9446" s="33">
        <v>7874</v>
      </c>
      <c r="J9446" s="33">
        <v>587</v>
      </c>
      <c r="K9446" s="33">
        <v>9500</v>
      </c>
      <c r="L9446" s="33">
        <v>1</v>
      </c>
      <c r="M9446" s="33">
        <v>1</v>
      </c>
      <c r="N9446" s="33">
        <v>320741.13</v>
      </c>
      <c r="O9446" s="33">
        <v>1510.4</v>
      </c>
      <c r="P9446" s="33">
        <v>3031</v>
      </c>
    </row>
    <row r="9447" spans="1:16">
      <c r="A9447" s="27" t="s">
        <v>1327</v>
      </c>
      <c r="B9447" s="31">
        <v>202509</v>
      </c>
      <c r="C9447" s="27" t="s">
        <v>164</v>
      </c>
      <c r="D9447" s="27" t="s">
        <v>164</v>
      </c>
      <c r="E9447" s="27" t="s">
        <v>28</v>
      </c>
      <c r="F9447" s="27" t="s">
        <v>257</v>
      </c>
      <c r="G9447" s="33">
        <v>280926.93</v>
      </c>
      <c r="H9447" s="33">
        <v>280926.93</v>
      </c>
      <c r="I9447" s="33">
        <v>6802</v>
      </c>
      <c r="J9447" s="33">
        <v>554</v>
      </c>
      <c r="K9447" s="33">
        <v>9500</v>
      </c>
      <c r="L9447" s="33">
        <v>1</v>
      </c>
      <c r="M9447" s="33">
        <v>1</v>
      </c>
      <c r="N9447" s="33">
        <v>308582.53</v>
      </c>
      <c r="O9447" s="33">
        <v>1700.1</v>
      </c>
      <c r="P9447" s="33">
        <v>2925</v>
      </c>
    </row>
    <row r="9448" spans="1:16">
      <c r="A9448" s="27" t="s">
        <v>1327</v>
      </c>
      <c r="B9448" s="31">
        <v>202510</v>
      </c>
      <c r="C9448" s="27" t="s">
        <v>164</v>
      </c>
      <c r="D9448" s="27" t="s">
        <v>164</v>
      </c>
      <c r="E9448" s="27" t="s">
        <v>28</v>
      </c>
      <c r="F9448" s="27" t="s">
        <v>257</v>
      </c>
      <c r="G9448" s="33">
        <v>296935.93</v>
      </c>
      <c r="H9448" s="33">
        <v>296935.93</v>
      </c>
      <c r="I9448" s="33">
        <v>7306</v>
      </c>
      <c r="J9448" s="33">
        <v>601</v>
      </c>
      <c r="K9448" s="33">
        <v>9500</v>
      </c>
      <c r="L9448" s="33">
        <v>1</v>
      </c>
      <c r="M9448" s="33">
        <v>1</v>
      </c>
      <c r="N9448" s="33">
        <v>339152.95</v>
      </c>
      <c r="O9448" s="33">
        <v>1659.4</v>
      </c>
      <c r="P9448" s="33">
        <v>3103</v>
      </c>
    </row>
    <row r="9449" spans="1:16">
      <c r="A9449" s="27" t="s">
        <v>1327</v>
      </c>
      <c r="B9449" s="31">
        <v>202511</v>
      </c>
      <c r="C9449" s="27" t="s">
        <v>164</v>
      </c>
      <c r="D9449" s="27" t="s">
        <v>164</v>
      </c>
      <c r="E9449" s="27" t="s">
        <v>28</v>
      </c>
      <c r="F9449" s="27" t="s">
        <v>257</v>
      </c>
      <c r="G9449" s="33">
        <v>349170.87</v>
      </c>
      <c r="H9449" s="33">
        <v>349170.87</v>
      </c>
      <c r="I9449" s="33">
        <v>8959</v>
      </c>
      <c r="J9449" s="33">
        <v>717</v>
      </c>
      <c r="K9449" s="33">
        <v>9500</v>
      </c>
      <c r="L9449" s="33">
        <v>1</v>
      </c>
      <c r="M9449" s="33">
        <v>1</v>
      </c>
      <c r="N9449" s="33">
        <v>409538.71</v>
      </c>
      <c r="O9449" s="33">
        <v>2222</v>
      </c>
      <c r="P9449" s="33">
        <v>3737</v>
      </c>
    </row>
    <row r="9450" spans="1:16">
      <c r="A9450" s="27" t="s">
        <v>1327</v>
      </c>
      <c r="B9450" s="31">
        <v>202512</v>
      </c>
      <c r="C9450" s="27" t="s">
        <v>164</v>
      </c>
      <c r="D9450" s="27" t="s">
        <v>164</v>
      </c>
      <c r="E9450" s="27" t="s">
        <v>28</v>
      </c>
      <c r="F9450" s="27" t="s">
        <v>257</v>
      </c>
      <c r="G9450" s="33">
        <v>415551.33</v>
      </c>
      <c r="H9450" s="33">
        <v>415551.33</v>
      </c>
      <c r="I9450" s="33">
        <v>10100</v>
      </c>
      <c r="J9450" s="33">
        <v>679</v>
      </c>
      <c r="K9450" s="33">
        <v>9500</v>
      </c>
      <c r="L9450" s="33">
        <v>1</v>
      </c>
      <c r="M9450" s="33">
        <v>1</v>
      </c>
      <c r="N9450" s="33">
        <v>470409.96</v>
      </c>
      <c r="O9450" s="33">
        <v>2206.9</v>
      </c>
      <c r="P9450" s="33">
        <v>4055</v>
      </c>
    </row>
    <row r="9451" spans="1:16">
      <c r="A9451" s="27" t="s">
        <v>1327</v>
      </c>
      <c r="B9451" s="31">
        <v>202601</v>
      </c>
      <c r="C9451" s="27" t="s">
        <v>164</v>
      </c>
      <c r="D9451" s="27" t="s">
        <v>164</v>
      </c>
      <c r="E9451" s="27" t="s">
        <v>28</v>
      </c>
      <c r="F9451" s="27" t="s">
        <v>257</v>
      </c>
      <c r="G9451" s="33">
        <v>226731.48</v>
      </c>
      <c r="H9451" s="33">
        <v>226731.48</v>
      </c>
      <c r="I9451" s="33">
        <v>5603</v>
      </c>
      <c r="J9451" s="33">
        <v>470</v>
      </c>
      <c r="K9451" s="33">
        <v>9500</v>
      </c>
      <c r="L9451" s="33">
        <v>1</v>
      </c>
      <c r="M9451" s="33">
        <v>1</v>
      </c>
      <c r="N9451" s="33">
        <v>239240.97</v>
      </c>
      <c r="O9451" s="33">
        <v>1201</v>
      </c>
      <c r="P9451" s="33">
        <v>2284</v>
      </c>
    </row>
    <row r="9452" spans="1:16">
      <c r="A9452" s="27" t="s">
        <v>1327</v>
      </c>
      <c r="B9452" s="31">
        <v>202602</v>
      </c>
      <c r="C9452" s="27" t="s">
        <v>164</v>
      </c>
      <c r="D9452" s="27" t="s">
        <v>164</v>
      </c>
      <c r="E9452" s="27" t="s">
        <v>28</v>
      </c>
      <c r="F9452" s="27" t="s">
        <v>257</v>
      </c>
      <c r="G9452" s="33">
        <v>233246.01</v>
      </c>
      <c r="H9452" s="33">
        <v>233246.01</v>
      </c>
      <c r="I9452" s="33">
        <v>5520</v>
      </c>
      <c r="J9452" s="33">
        <v>497</v>
      </c>
      <c r="K9452" s="33">
        <v>9500</v>
      </c>
      <c r="L9452" s="33">
        <v>1</v>
      </c>
      <c r="M9452" s="33">
        <v>1</v>
      </c>
      <c r="N9452" s="33">
        <v>246632.14</v>
      </c>
      <c r="O9452" s="33">
        <v>1386.9</v>
      </c>
      <c r="P9452" s="33">
        <v>2398</v>
      </c>
    </row>
    <row r="9453" spans="1:16">
      <c r="A9453" s="27" t="s">
        <v>1327</v>
      </c>
      <c r="B9453" s="31">
        <v>202603</v>
      </c>
      <c r="C9453" s="27" t="s">
        <v>164</v>
      </c>
      <c r="D9453" s="27" t="s">
        <v>164</v>
      </c>
      <c r="E9453" s="27" t="s">
        <v>28</v>
      </c>
      <c r="F9453" s="27" t="s">
        <v>257</v>
      </c>
      <c r="G9453" s="33">
        <v>267567.09</v>
      </c>
      <c r="H9453" s="33">
        <v>267567.09</v>
      </c>
      <c r="I9453" s="33">
        <v>6231</v>
      </c>
      <c r="J9453" s="33">
        <v>362</v>
      </c>
      <c r="K9453" s="33">
        <v>9500</v>
      </c>
      <c r="L9453" s="33">
        <v>1</v>
      </c>
      <c r="M9453" s="33">
        <v>1</v>
      </c>
      <c r="N9453" s="33">
        <v>307553.51</v>
      </c>
      <c r="O9453" s="33">
        <v>1437.7</v>
      </c>
      <c r="P9453" s="33">
        <v>2814</v>
      </c>
    </row>
    <row r="9454" spans="1:16">
      <c r="A9454" s="27" t="s">
        <v>1327</v>
      </c>
      <c r="B9454" s="31">
        <v>202604</v>
      </c>
      <c r="C9454" s="27" t="s">
        <v>164</v>
      </c>
      <c r="D9454" s="27" t="s">
        <v>164</v>
      </c>
      <c r="E9454" s="27" t="s">
        <v>28</v>
      </c>
      <c r="F9454" s="27" t="s">
        <v>257</v>
      </c>
      <c r="G9454" s="33">
        <v>325959.55</v>
      </c>
      <c r="H9454" s="33">
        <v>325959.55</v>
      </c>
      <c r="I9454" s="33">
        <v>8709</v>
      </c>
      <c r="J9454" s="33">
        <v>656</v>
      </c>
      <c r="K9454" s="33">
        <v>9500</v>
      </c>
      <c r="L9454" s="33">
        <v>1</v>
      </c>
      <c r="M9454" s="33">
        <v>1</v>
      </c>
      <c r="N9454" s="33">
        <v>362135.84</v>
      </c>
      <c r="O9454" s="33">
        <v>1766.8</v>
      </c>
      <c r="P9454" s="33">
        <v>3516</v>
      </c>
    </row>
    <row r="9455" spans="1:16">
      <c r="A9455" s="27" t="s">
        <v>1327</v>
      </c>
      <c r="B9455" s="31">
        <v>202605</v>
      </c>
      <c r="C9455" s="27" t="s">
        <v>164</v>
      </c>
      <c r="D9455" s="27" t="s">
        <v>164</v>
      </c>
      <c r="E9455" s="27" t="s">
        <v>28</v>
      </c>
      <c r="F9455" s="27" t="s">
        <v>257</v>
      </c>
      <c r="G9455" s="33">
        <v>307241.41</v>
      </c>
      <c r="H9455" s="33">
        <v>307241.41</v>
      </c>
      <c r="I9455" s="33">
        <v>7357</v>
      </c>
      <c r="J9455" s="33">
        <v>482</v>
      </c>
      <c r="K9455" s="33">
        <v>9500</v>
      </c>
      <c r="L9455" s="33">
        <v>1</v>
      </c>
      <c r="M9455" s="33">
        <v>1</v>
      </c>
      <c r="N9455" s="33">
        <v>396866.7</v>
      </c>
      <c r="O9455" s="33">
        <v>1834.8</v>
      </c>
      <c r="P9455" s="33">
        <v>3198</v>
      </c>
    </row>
    <row r="9456" spans="1:16">
      <c r="A9456" s="27" t="s">
        <v>1327</v>
      </c>
      <c r="B9456" s="31">
        <v>202606</v>
      </c>
      <c r="C9456" s="27" t="s">
        <v>164</v>
      </c>
      <c r="D9456" s="27" t="s">
        <v>164</v>
      </c>
      <c r="E9456" s="27" t="s">
        <v>28</v>
      </c>
      <c r="F9456" s="27" t="s">
        <v>257</v>
      </c>
      <c r="G9456" s="33">
        <v>350662.93</v>
      </c>
      <c r="H9456" s="33">
        <v>350662.93</v>
      </c>
      <c r="I9456" s="33">
        <v>8664</v>
      </c>
      <c r="J9456" s="33">
        <v>602</v>
      </c>
      <c r="K9456" s="33">
        <v>9500</v>
      </c>
      <c r="L9456" s="33">
        <v>1</v>
      </c>
      <c r="M9456" s="33">
        <v>1</v>
      </c>
      <c r="N9456" s="33">
        <v>387949.67</v>
      </c>
      <c r="O9456" s="33">
        <v>1809.2</v>
      </c>
      <c r="P9456" s="33">
        <v>3660</v>
      </c>
    </row>
    <row r="9457" spans="1:16">
      <c r="A9457" s="27" t="s">
        <v>1327</v>
      </c>
      <c r="B9457" s="31">
        <v>202607</v>
      </c>
      <c r="C9457" s="27" t="s">
        <v>164</v>
      </c>
      <c r="D9457" s="27" t="s">
        <v>164</v>
      </c>
      <c r="E9457" s="27" t="s">
        <v>28</v>
      </c>
      <c r="F9457" s="27" t="s">
        <v>257</v>
      </c>
      <c r="G9457" s="33">
        <v>289700.5</v>
      </c>
      <c r="H9457" s="33">
        <v>289700.5</v>
      </c>
      <c r="I9457" s="33">
        <v>7536</v>
      </c>
      <c r="J9457" s="33">
        <v>602</v>
      </c>
      <c r="K9457" s="33">
        <v>9500</v>
      </c>
      <c r="L9457" s="33">
        <v>1</v>
      </c>
      <c r="M9457" s="33">
        <v>1</v>
      </c>
      <c r="N9457" s="33">
        <v>345137.87</v>
      </c>
      <c r="O9457" s="33">
        <v>1599.7</v>
      </c>
      <c r="P9457" s="33">
        <v>3090</v>
      </c>
    </row>
    <row r="9458" spans="1:16">
      <c r="A9458" s="27" t="s">
        <v>1328</v>
      </c>
      <c r="B9458" s="31">
        <v>202408</v>
      </c>
      <c r="C9458" s="27" t="s">
        <v>164</v>
      </c>
      <c r="D9458" s="27" t="s">
        <v>164</v>
      </c>
      <c r="E9458" s="27" t="s">
        <v>28</v>
      </c>
      <c r="F9458" s="27" t="s">
        <v>257</v>
      </c>
      <c r="G9458" s="33">
        <v>375078.05</v>
      </c>
      <c r="H9458" s="33">
        <v>375078.05</v>
      </c>
      <c r="I9458" s="33">
        <v>9893</v>
      </c>
      <c r="J9458" s="33">
        <v>767</v>
      </c>
      <c r="K9458" s="33">
        <v>9100</v>
      </c>
      <c r="L9458" s="33">
        <v>1</v>
      </c>
      <c r="M9458" s="33">
        <v>1</v>
      </c>
      <c r="N9458" s="33">
        <v>312815.17</v>
      </c>
      <c r="O9458" s="33">
        <v>2266.5</v>
      </c>
      <c r="P9458" s="33">
        <v>4037</v>
      </c>
    </row>
    <row r="9459" spans="1:16">
      <c r="A9459" s="27" t="s">
        <v>1328</v>
      </c>
      <c r="B9459" s="31">
        <v>202409</v>
      </c>
      <c r="C9459" s="27" t="s">
        <v>164</v>
      </c>
      <c r="D9459" s="27" t="s">
        <v>164</v>
      </c>
      <c r="E9459" s="27" t="s">
        <v>28</v>
      </c>
      <c r="F9459" s="27" t="s">
        <v>257</v>
      </c>
      <c r="G9459" s="33">
        <v>351924.27</v>
      </c>
      <c r="H9459" s="33">
        <v>351924.27</v>
      </c>
      <c r="I9459" s="33">
        <v>8335</v>
      </c>
      <c r="J9459" s="33">
        <v>599</v>
      </c>
      <c r="K9459" s="33">
        <v>9100</v>
      </c>
      <c r="L9459" s="33">
        <v>1</v>
      </c>
      <c r="M9459" s="33">
        <v>1</v>
      </c>
      <c r="N9459" s="33">
        <v>300957.03</v>
      </c>
      <c r="O9459" s="33">
        <v>1900</v>
      </c>
      <c r="P9459" s="33">
        <v>3369</v>
      </c>
    </row>
    <row r="9460" spans="1:16">
      <c r="A9460" s="27" t="s">
        <v>1328</v>
      </c>
      <c r="B9460" s="31">
        <v>202410</v>
      </c>
      <c r="C9460" s="27" t="s">
        <v>164</v>
      </c>
      <c r="D9460" s="27" t="s">
        <v>164</v>
      </c>
      <c r="E9460" s="27" t="s">
        <v>28</v>
      </c>
      <c r="F9460" s="27" t="s">
        <v>257</v>
      </c>
      <c r="G9460" s="33">
        <v>399936.05</v>
      </c>
      <c r="H9460" s="33">
        <v>399936.05</v>
      </c>
      <c r="I9460" s="33">
        <v>10352</v>
      </c>
      <c r="J9460" s="33">
        <v>695</v>
      </c>
      <c r="K9460" s="33">
        <v>9100</v>
      </c>
      <c r="L9460" s="33">
        <v>1</v>
      </c>
      <c r="M9460" s="33">
        <v>1</v>
      </c>
      <c r="N9460" s="33">
        <v>330772.01</v>
      </c>
      <c r="O9460" s="33">
        <v>2237.6</v>
      </c>
      <c r="P9460" s="33">
        <v>4061</v>
      </c>
    </row>
    <row r="9461" spans="1:16">
      <c r="A9461" s="27" t="s">
        <v>1328</v>
      </c>
      <c r="B9461" s="31">
        <v>202411</v>
      </c>
      <c r="C9461" s="27" t="s">
        <v>164</v>
      </c>
      <c r="D9461" s="27" t="s">
        <v>164</v>
      </c>
      <c r="E9461" s="27" t="s">
        <v>28</v>
      </c>
      <c r="F9461" s="27" t="s">
        <v>257</v>
      </c>
      <c r="G9461" s="33">
        <v>449912.6</v>
      </c>
      <c r="H9461" s="33">
        <v>449912.6</v>
      </c>
      <c r="I9461" s="33">
        <v>10663</v>
      </c>
      <c r="J9461" s="33">
        <v>873</v>
      </c>
      <c r="K9461" s="33">
        <v>9100</v>
      </c>
      <c r="L9461" s="33">
        <v>1</v>
      </c>
      <c r="M9461" s="33">
        <v>1</v>
      </c>
      <c r="N9461" s="33">
        <v>399418.44</v>
      </c>
      <c r="O9461" s="33">
        <v>2449.3</v>
      </c>
      <c r="P9461" s="33">
        <v>4562</v>
      </c>
    </row>
    <row r="9462" spans="1:16">
      <c r="A9462" s="27" t="s">
        <v>1328</v>
      </c>
      <c r="B9462" s="31">
        <v>202412</v>
      </c>
      <c r="C9462" s="27" t="s">
        <v>164</v>
      </c>
      <c r="D9462" s="27" t="s">
        <v>164</v>
      </c>
      <c r="E9462" s="27" t="s">
        <v>28</v>
      </c>
      <c r="F9462" s="27" t="s">
        <v>257</v>
      </c>
      <c r="G9462" s="33">
        <v>592019.63</v>
      </c>
      <c r="H9462" s="33">
        <v>592019.63</v>
      </c>
      <c r="I9462" s="33">
        <v>13602</v>
      </c>
      <c r="J9462" s="33">
        <v>986</v>
      </c>
      <c r="K9462" s="33">
        <v>9100</v>
      </c>
      <c r="L9462" s="33">
        <v>1</v>
      </c>
      <c r="M9462" s="33">
        <v>1</v>
      </c>
      <c r="N9462" s="33">
        <v>458785.48</v>
      </c>
      <c r="O9462" s="33">
        <v>3488.8</v>
      </c>
      <c r="P9462" s="33">
        <v>5820</v>
      </c>
    </row>
    <row r="9463" spans="1:16">
      <c r="A9463" s="27" t="s">
        <v>1328</v>
      </c>
      <c r="B9463" s="31">
        <v>202501</v>
      </c>
      <c r="C9463" s="27" t="s">
        <v>164</v>
      </c>
      <c r="D9463" s="27" t="s">
        <v>164</v>
      </c>
      <c r="E9463" s="27" t="s">
        <v>28</v>
      </c>
      <c r="F9463" s="27" t="s">
        <v>257</v>
      </c>
      <c r="G9463" s="33">
        <v>280483.8</v>
      </c>
      <c r="H9463" s="33">
        <v>280483.8</v>
      </c>
      <c r="I9463" s="33">
        <v>6632</v>
      </c>
      <c r="J9463" s="33">
        <v>515</v>
      </c>
      <c r="K9463" s="33">
        <v>9100</v>
      </c>
      <c r="L9463" s="33">
        <v>1</v>
      </c>
      <c r="M9463" s="33">
        <v>1</v>
      </c>
      <c r="N9463" s="33">
        <v>233329</v>
      </c>
      <c r="O9463" s="33">
        <v>1527</v>
      </c>
      <c r="P9463" s="33">
        <v>2731</v>
      </c>
    </row>
    <row r="9464" spans="1:16">
      <c r="A9464" s="27" t="s">
        <v>1328</v>
      </c>
      <c r="B9464" s="31">
        <v>202502</v>
      </c>
      <c r="C9464" s="27" t="s">
        <v>164</v>
      </c>
      <c r="D9464" s="27" t="s">
        <v>164</v>
      </c>
      <c r="E9464" s="27" t="s">
        <v>28</v>
      </c>
      <c r="F9464" s="27" t="s">
        <v>257</v>
      </c>
      <c r="G9464" s="33">
        <v>298619.82</v>
      </c>
      <c r="H9464" s="33">
        <v>298619.82</v>
      </c>
      <c r="I9464" s="33">
        <v>7426</v>
      </c>
      <c r="J9464" s="33">
        <v>573</v>
      </c>
      <c r="K9464" s="33">
        <v>9100</v>
      </c>
      <c r="L9464" s="33">
        <v>1</v>
      </c>
      <c r="M9464" s="33">
        <v>1</v>
      </c>
      <c r="N9464" s="33">
        <v>240537.52</v>
      </c>
      <c r="O9464" s="33">
        <v>1516.4</v>
      </c>
      <c r="P9464" s="33">
        <v>3043</v>
      </c>
    </row>
    <row r="9465" spans="1:16">
      <c r="A9465" s="27" t="s">
        <v>1328</v>
      </c>
      <c r="B9465" s="31">
        <v>202503</v>
      </c>
      <c r="C9465" s="27" t="s">
        <v>164</v>
      </c>
      <c r="D9465" s="27" t="s">
        <v>164</v>
      </c>
      <c r="E9465" s="27" t="s">
        <v>28</v>
      </c>
      <c r="F9465" s="27" t="s">
        <v>257</v>
      </c>
      <c r="G9465" s="33">
        <v>344306.48</v>
      </c>
      <c r="H9465" s="33">
        <v>344306.48</v>
      </c>
      <c r="I9465" s="33">
        <v>8871</v>
      </c>
      <c r="J9465" s="33">
        <v>634</v>
      </c>
      <c r="K9465" s="33">
        <v>9100</v>
      </c>
      <c r="L9465" s="33">
        <v>1</v>
      </c>
      <c r="M9465" s="33">
        <v>1</v>
      </c>
      <c r="N9465" s="33">
        <v>299953.43</v>
      </c>
      <c r="O9465" s="33">
        <v>1842.1</v>
      </c>
      <c r="P9465" s="33">
        <v>3780</v>
      </c>
    </row>
    <row r="9466" spans="1:16">
      <c r="A9466" s="27" t="s">
        <v>1328</v>
      </c>
      <c r="B9466" s="31">
        <v>202504</v>
      </c>
      <c r="C9466" s="27" t="s">
        <v>164</v>
      </c>
      <c r="D9466" s="27" t="s">
        <v>164</v>
      </c>
      <c r="E9466" s="27" t="s">
        <v>28</v>
      </c>
      <c r="F9466" s="27" t="s">
        <v>257</v>
      </c>
      <c r="G9466" s="33">
        <v>438673.91</v>
      </c>
      <c r="H9466" s="33">
        <v>438673.91</v>
      </c>
      <c r="I9466" s="33">
        <v>11003</v>
      </c>
      <c r="J9466" s="33">
        <v>839</v>
      </c>
      <c r="K9466" s="33">
        <v>9100</v>
      </c>
      <c r="L9466" s="33">
        <v>1</v>
      </c>
      <c r="M9466" s="33">
        <v>1</v>
      </c>
      <c r="N9466" s="33">
        <v>353186.96</v>
      </c>
      <c r="O9466" s="33">
        <v>2581.7</v>
      </c>
      <c r="P9466" s="33">
        <v>4537</v>
      </c>
    </row>
    <row r="9467" spans="1:16">
      <c r="A9467" s="27" t="s">
        <v>1328</v>
      </c>
      <c r="B9467" s="31">
        <v>202505</v>
      </c>
      <c r="C9467" s="27" t="s">
        <v>164</v>
      </c>
      <c r="D9467" s="27" t="s">
        <v>164</v>
      </c>
      <c r="E9467" s="27" t="s">
        <v>28</v>
      </c>
      <c r="F9467" s="27" t="s">
        <v>257</v>
      </c>
      <c r="G9467" s="33">
        <v>435159.29</v>
      </c>
      <c r="H9467" s="33">
        <v>435159.29</v>
      </c>
      <c r="I9467" s="33">
        <v>10695</v>
      </c>
      <c r="J9467" s="33">
        <v>844</v>
      </c>
      <c r="K9467" s="33">
        <v>9100</v>
      </c>
      <c r="L9467" s="33">
        <v>1</v>
      </c>
      <c r="M9467" s="33">
        <v>1</v>
      </c>
      <c r="N9467" s="33">
        <v>387059.57</v>
      </c>
      <c r="O9467" s="33">
        <v>2556.9</v>
      </c>
      <c r="P9467" s="33">
        <v>4462</v>
      </c>
    </row>
    <row r="9468" spans="1:16">
      <c r="A9468" s="27" t="s">
        <v>1328</v>
      </c>
      <c r="B9468" s="31">
        <v>202506</v>
      </c>
      <c r="C9468" s="27" t="s">
        <v>164</v>
      </c>
      <c r="D9468" s="27" t="s">
        <v>164</v>
      </c>
      <c r="E9468" s="27" t="s">
        <v>28</v>
      </c>
      <c r="F9468" s="27" t="s">
        <v>257</v>
      </c>
      <c r="G9468" s="33">
        <v>436298.41</v>
      </c>
      <c r="H9468" s="33">
        <v>436298.41</v>
      </c>
      <c r="I9468" s="33">
        <v>10959</v>
      </c>
      <c r="J9468" s="33">
        <v>821</v>
      </c>
      <c r="K9468" s="33">
        <v>9100</v>
      </c>
      <c r="L9468" s="33">
        <v>1</v>
      </c>
      <c r="M9468" s="33">
        <v>1</v>
      </c>
      <c r="N9468" s="33">
        <v>378362.9</v>
      </c>
      <c r="O9468" s="33">
        <v>2561.9</v>
      </c>
      <c r="P9468" s="33">
        <v>4476</v>
      </c>
    </row>
    <row r="9469" spans="1:16">
      <c r="A9469" s="27" t="s">
        <v>1328</v>
      </c>
      <c r="B9469" s="31">
        <v>202507</v>
      </c>
      <c r="C9469" s="27" t="s">
        <v>164</v>
      </c>
      <c r="D9469" s="27" t="s">
        <v>164</v>
      </c>
      <c r="E9469" s="27" t="s">
        <v>28</v>
      </c>
      <c r="F9469" s="27" t="s">
        <v>257</v>
      </c>
      <c r="G9469" s="33">
        <v>398611.17</v>
      </c>
      <c r="H9469" s="33">
        <v>398611.17</v>
      </c>
      <c r="I9469" s="33">
        <v>9932</v>
      </c>
      <c r="J9469" s="33">
        <v>658</v>
      </c>
      <c r="K9469" s="33">
        <v>9100</v>
      </c>
      <c r="L9469" s="33">
        <v>1</v>
      </c>
      <c r="M9469" s="33">
        <v>1</v>
      </c>
      <c r="N9469" s="33">
        <v>336609.03</v>
      </c>
      <c r="O9469" s="33">
        <v>2132.7</v>
      </c>
      <c r="P9469" s="33">
        <v>4235</v>
      </c>
    </row>
    <row r="9470" spans="1:16">
      <c r="A9470" s="27" t="s">
        <v>1328</v>
      </c>
      <c r="B9470" s="31">
        <v>202508</v>
      </c>
      <c r="C9470" s="27" t="s">
        <v>164</v>
      </c>
      <c r="D9470" s="27" t="s">
        <v>164</v>
      </c>
      <c r="E9470" s="27" t="s">
        <v>28</v>
      </c>
      <c r="F9470" s="27" t="s">
        <v>257</v>
      </c>
      <c r="G9470" s="33">
        <v>384543.3</v>
      </c>
      <c r="H9470" s="33">
        <v>384543.3</v>
      </c>
      <c r="I9470" s="33">
        <v>10130</v>
      </c>
      <c r="J9470" s="33">
        <v>803</v>
      </c>
      <c r="K9470" s="33">
        <v>9100</v>
      </c>
      <c r="L9470" s="33">
        <v>1</v>
      </c>
      <c r="M9470" s="33">
        <v>1</v>
      </c>
      <c r="N9470" s="33">
        <v>324389.34</v>
      </c>
      <c r="O9470" s="33">
        <v>2227.5</v>
      </c>
      <c r="P9470" s="33">
        <v>4099</v>
      </c>
    </row>
    <row r="9471" spans="1:16">
      <c r="A9471" s="27" t="s">
        <v>1328</v>
      </c>
      <c r="B9471" s="31">
        <v>202509</v>
      </c>
      <c r="C9471" s="27" t="s">
        <v>164</v>
      </c>
      <c r="D9471" s="27" t="s">
        <v>164</v>
      </c>
      <c r="E9471" s="27" t="s">
        <v>28</v>
      </c>
      <c r="F9471" s="27" t="s">
        <v>257</v>
      </c>
      <c r="G9471" s="33">
        <v>366480.31</v>
      </c>
      <c r="H9471" s="33">
        <v>366480.31</v>
      </c>
      <c r="I9471" s="33">
        <v>9855</v>
      </c>
      <c r="J9471" s="33">
        <v>763</v>
      </c>
      <c r="K9471" s="33">
        <v>9100</v>
      </c>
      <c r="L9471" s="33">
        <v>1</v>
      </c>
      <c r="M9471" s="33">
        <v>1</v>
      </c>
      <c r="N9471" s="33">
        <v>312092.44</v>
      </c>
      <c r="O9471" s="33">
        <v>2168.8</v>
      </c>
      <c r="P9471" s="33">
        <v>4019</v>
      </c>
    </row>
    <row r="9472" spans="1:16">
      <c r="A9472" s="27" t="s">
        <v>1328</v>
      </c>
      <c r="B9472" s="31">
        <v>202510</v>
      </c>
      <c r="C9472" s="27" t="s">
        <v>164</v>
      </c>
      <c r="D9472" s="27" t="s">
        <v>164</v>
      </c>
      <c r="E9472" s="27" t="s">
        <v>28</v>
      </c>
      <c r="F9472" s="27" t="s">
        <v>257</v>
      </c>
      <c r="G9472" s="33">
        <v>419219.78</v>
      </c>
      <c r="H9472" s="33">
        <v>419219.78</v>
      </c>
      <c r="I9472" s="33">
        <v>10257</v>
      </c>
      <c r="J9472" s="33">
        <v>758</v>
      </c>
      <c r="K9472" s="33">
        <v>9100</v>
      </c>
      <c r="L9472" s="33">
        <v>1</v>
      </c>
      <c r="M9472" s="33">
        <v>1</v>
      </c>
      <c r="N9472" s="33">
        <v>343010.58</v>
      </c>
      <c r="O9472" s="33">
        <v>2410.7</v>
      </c>
      <c r="P9472" s="33">
        <v>4211</v>
      </c>
    </row>
    <row r="9473" spans="1:16">
      <c r="A9473" s="27" t="s">
        <v>1328</v>
      </c>
      <c r="B9473" s="31">
        <v>202511</v>
      </c>
      <c r="C9473" s="27" t="s">
        <v>164</v>
      </c>
      <c r="D9473" s="27" t="s">
        <v>164</v>
      </c>
      <c r="E9473" s="27" t="s">
        <v>28</v>
      </c>
      <c r="F9473" s="27" t="s">
        <v>257</v>
      </c>
      <c r="G9473" s="33">
        <v>481073.24</v>
      </c>
      <c r="H9473" s="33">
        <v>481073.24</v>
      </c>
      <c r="I9473" s="33">
        <v>12350</v>
      </c>
      <c r="J9473" s="33">
        <v>1043</v>
      </c>
      <c r="K9473" s="33">
        <v>9100</v>
      </c>
      <c r="L9473" s="33">
        <v>1</v>
      </c>
      <c r="M9473" s="33">
        <v>1</v>
      </c>
      <c r="N9473" s="33">
        <v>414196.92</v>
      </c>
      <c r="O9473" s="33">
        <v>2915.6</v>
      </c>
      <c r="P9473" s="33">
        <v>4966</v>
      </c>
    </row>
    <row r="9474" spans="1:16">
      <c r="A9474" s="27" t="s">
        <v>1328</v>
      </c>
      <c r="B9474" s="31">
        <v>202512</v>
      </c>
      <c r="C9474" s="27" t="s">
        <v>164</v>
      </c>
      <c r="D9474" s="27" t="s">
        <v>164</v>
      </c>
      <c r="E9474" s="27" t="s">
        <v>28</v>
      </c>
      <c r="F9474" s="27" t="s">
        <v>257</v>
      </c>
      <c r="G9474" s="33">
        <v>525933.09</v>
      </c>
      <c r="H9474" s="33">
        <v>525933.09</v>
      </c>
      <c r="I9474" s="33">
        <v>14156</v>
      </c>
      <c r="J9474" s="33">
        <v>973</v>
      </c>
      <c r="K9474" s="33">
        <v>9100</v>
      </c>
      <c r="L9474" s="33">
        <v>1</v>
      </c>
      <c r="M9474" s="33">
        <v>1</v>
      </c>
      <c r="N9474" s="33">
        <v>475760.54</v>
      </c>
      <c r="O9474" s="33">
        <v>3101.3</v>
      </c>
      <c r="P9474" s="33">
        <v>5658</v>
      </c>
    </row>
    <row r="9475" spans="1:16">
      <c r="A9475" s="27" t="s">
        <v>1328</v>
      </c>
      <c r="B9475" s="31">
        <v>202601</v>
      </c>
      <c r="C9475" s="27" t="s">
        <v>164</v>
      </c>
      <c r="D9475" s="27" t="s">
        <v>164</v>
      </c>
      <c r="E9475" s="27" t="s">
        <v>28</v>
      </c>
      <c r="F9475" s="27" t="s">
        <v>257</v>
      </c>
      <c r="G9475" s="33">
        <v>264518.62</v>
      </c>
      <c r="H9475" s="33">
        <v>264518.62</v>
      </c>
      <c r="I9475" s="33">
        <v>7184</v>
      </c>
      <c r="J9475" s="33">
        <v>519</v>
      </c>
      <c r="K9475" s="33">
        <v>9100</v>
      </c>
      <c r="L9475" s="33">
        <v>1</v>
      </c>
      <c r="M9475" s="33">
        <v>1</v>
      </c>
      <c r="N9475" s="33">
        <v>241962.17</v>
      </c>
      <c r="O9475" s="33">
        <v>1457</v>
      </c>
      <c r="P9475" s="33">
        <v>2949</v>
      </c>
    </row>
    <row r="9476" spans="1:16">
      <c r="A9476" s="27" t="s">
        <v>1328</v>
      </c>
      <c r="B9476" s="31">
        <v>202602</v>
      </c>
      <c r="C9476" s="27" t="s">
        <v>164</v>
      </c>
      <c r="D9476" s="27" t="s">
        <v>164</v>
      </c>
      <c r="E9476" s="27" t="s">
        <v>28</v>
      </c>
      <c r="F9476" s="27" t="s">
        <v>257</v>
      </c>
      <c r="G9476" s="33">
        <v>313662.99</v>
      </c>
      <c r="H9476" s="33">
        <v>313662.99</v>
      </c>
      <c r="I9476" s="33">
        <v>7616</v>
      </c>
      <c r="J9476" s="33">
        <v>512</v>
      </c>
      <c r="K9476" s="33">
        <v>9100</v>
      </c>
      <c r="L9476" s="33">
        <v>1</v>
      </c>
      <c r="M9476" s="33">
        <v>1</v>
      </c>
      <c r="N9476" s="33">
        <v>249437.41</v>
      </c>
      <c r="O9476" s="33">
        <v>1685.9</v>
      </c>
      <c r="P9476" s="33">
        <v>3215</v>
      </c>
    </row>
    <row r="9477" spans="1:16">
      <c r="A9477" s="27" t="s">
        <v>1328</v>
      </c>
      <c r="B9477" s="31">
        <v>202603</v>
      </c>
      <c r="C9477" s="27" t="s">
        <v>164</v>
      </c>
      <c r="D9477" s="27" t="s">
        <v>164</v>
      </c>
      <c r="E9477" s="27" t="s">
        <v>28</v>
      </c>
      <c r="F9477" s="27" t="s">
        <v>257</v>
      </c>
      <c r="G9477" s="33">
        <v>361896.13</v>
      </c>
      <c r="H9477" s="33">
        <v>361896.13</v>
      </c>
      <c r="I9477" s="33">
        <v>9434</v>
      </c>
      <c r="J9477" s="33">
        <v>649</v>
      </c>
      <c r="K9477" s="33">
        <v>9100</v>
      </c>
      <c r="L9477" s="33">
        <v>1</v>
      </c>
      <c r="M9477" s="33">
        <v>1</v>
      </c>
      <c r="N9477" s="33">
        <v>311051.71</v>
      </c>
      <c r="O9477" s="33">
        <v>2130.3</v>
      </c>
      <c r="P9477" s="33">
        <v>3868</v>
      </c>
    </row>
    <row r="9478" spans="1:16">
      <c r="A9478" s="27" t="s">
        <v>1328</v>
      </c>
      <c r="B9478" s="31">
        <v>202604</v>
      </c>
      <c r="C9478" s="27" t="s">
        <v>164</v>
      </c>
      <c r="D9478" s="27" t="s">
        <v>164</v>
      </c>
      <c r="E9478" s="27" t="s">
        <v>28</v>
      </c>
      <c r="F9478" s="27" t="s">
        <v>257</v>
      </c>
      <c r="G9478" s="33">
        <v>411414.72</v>
      </c>
      <c r="H9478" s="33">
        <v>411414.72</v>
      </c>
      <c r="I9478" s="33">
        <v>10045</v>
      </c>
      <c r="J9478" s="33">
        <v>812</v>
      </c>
      <c r="K9478" s="33">
        <v>9100</v>
      </c>
      <c r="L9478" s="33">
        <v>1</v>
      </c>
      <c r="M9478" s="33">
        <v>1</v>
      </c>
      <c r="N9478" s="33">
        <v>366254.88</v>
      </c>
      <c r="O9478" s="33">
        <v>2510.6</v>
      </c>
      <c r="P9478" s="33">
        <v>3956</v>
      </c>
    </row>
    <row r="9479" spans="1:16">
      <c r="A9479" s="27" t="s">
        <v>1328</v>
      </c>
      <c r="B9479" s="31">
        <v>202605</v>
      </c>
      <c r="C9479" s="27" t="s">
        <v>164</v>
      </c>
      <c r="D9479" s="27" t="s">
        <v>164</v>
      </c>
      <c r="E9479" s="27" t="s">
        <v>28</v>
      </c>
      <c r="F9479" s="27" t="s">
        <v>257</v>
      </c>
      <c r="G9479" s="33">
        <v>445052.62</v>
      </c>
      <c r="H9479" s="33">
        <v>445052.62</v>
      </c>
      <c r="I9479" s="33">
        <v>11733</v>
      </c>
      <c r="J9479" s="33">
        <v>917</v>
      </c>
      <c r="K9479" s="33">
        <v>9100</v>
      </c>
      <c r="L9479" s="33">
        <v>1</v>
      </c>
      <c r="M9479" s="33">
        <v>1</v>
      </c>
      <c r="N9479" s="33">
        <v>401380.77</v>
      </c>
      <c r="O9479" s="33">
        <v>2366.5</v>
      </c>
      <c r="P9479" s="33">
        <v>4758</v>
      </c>
    </row>
    <row r="9480" spans="1:16">
      <c r="A9480" s="27" t="s">
        <v>1328</v>
      </c>
      <c r="B9480" s="31">
        <v>202606</v>
      </c>
      <c r="C9480" s="27" t="s">
        <v>164</v>
      </c>
      <c r="D9480" s="27" t="s">
        <v>164</v>
      </c>
      <c r="E9480" s="27" t="s">
        <v>28</v>
      </c>
      <c r="F9480" s="27" t="s">
        <v>257</v>
      </c>
      <c r="G9480" s="33">
        <v>467689.48</v>
      </c>
      <c r="H9480" s="33">
        <v>467689.48</v>
      </c>
      <c r="I9480" s="33">
        <v>12702</v>
      </c>
      <c r="J9480" s="33">
        <v>948</v>
      </c>
      <c r="K9480" s="33">
        <v>9100</v>
      </c>
      <c r="L9480" s="33">
        <v>1</v>
      </c>
      <c r="M9480" s="33">
        <v>1</v>
      </c>
      <c r="N9480" s="33">
        <v>392362.32</v>
      </c>
      <c r="O9480" s="33">
        <v>2698.4</v>
      </c>
      <c r="P9480" s="33">
        <v>4955</v>
      </c>
    </row>
    <row r="9481" spans="1:16">
      <c r="A9481" s="27" t="s">
        <v>1328</v>
      </c>
      <c r="B9481" s="31">
        <v>202607</v>
      </c>
      <c r="C9481" s="27" t="s">
        <v>164</v>
      </c>
      <c r="D9481" s="27" t="s">
        <v>164</v>
      </c>
      <c r="E9481" s="27" t="s">
        <v>28</v>
      </c>
      <c r="F9481" s="27" t="s">
        <v>257</v>
      </c>
      <c r="G9481" s="33">
        <v>431157.1</v>
      </c>
      <c r="H9481" s="33">
        <v>431157.1</v>
      </c>
      <c r="I9481" s="33">
        <v>11089</v>
      </c>
      <c r="J9481" s="33">
        <v>845</v>
      </c>
      <c r="K9481" s="33">
        <v>9100</v>
      </c>
      <c r="L9481" s="33">
        <v>1</v>
      </c>
      <c r="M9481" s="33">
        <v>1</v>
      </c>
      <c r="N9481" s="33">
        <v>349063.57</v>
      </c>
      <c r="O9481" s="33">
        <v>2265.6</v>
      </c>
      <c r="P9481" s="33">
        <v>4466</v>
      </c>
    </row>
    <row r="9482" spans="1:16">
      <c r="A9482" s="27" t="s">
        <v>1330</v>
      </c>
      <c r="B9482" s="31">
        <v>202408</v>
      </c>
      <c r="C9482" s="27" t="s">
        <v>164</v>
      </c>
      <c r="D9482" s="27" t="s">
        <v>164</v>
      </c>
      <c r="E9482" s="27" t="s">
        <v>28</v>
      </c>
      <c r="F9482" s="27" t="s">
        <v>262</v>
      </c>
      <c r="G9482" s="33">
        <v>172936.17</v>
      </c>
      <c r="H9482" s="33">
        <v>172936.17</v>
      </c>
      <c r="I9482" s="33">
        <v>8506</v>
      </c>
      <c r="J9482" s="33">
        <v>387</v>
      </c>
      <c r="K9482" s="33">
        <v>6700</v>
      </c>
      <c r="L9482" s="33">
        <v>1</v>
      </c>
      <c r="M9482" s="33">
        <v>1</v>
      </c>
      <c r="N9482" s="33">
        <v>189993.36</v>
      </c>
      <c r="O9482" s="33">
        <v>999.2</v>
      </c>
      <c r="P9482" s="33">
        <v>2777</v>
      </c>
    </row>
    <row r="9483" spans="1:16">
      <c r="A9483" s="27" t="s">
        <v>1330</v>
      </c>
      <c r="B9483" s="31">
        <v>202409</v>
      </c>
      <c r="C9483" s="27" t="s">
        <v>164</v>
      </c>
      <c r="D9483" s="27" t="s">
        <v>164</v>
      </c>
      <c r="E9483" s="27" t="s">
        <v>28</v>
      </c>
      <c r="F9483" s="27" t="s">
        <v>262</v>
      </c>
      <c r="G9483" s="33">
        <v>157589.72</v>
      </c>
      <c r="H9483" s="33">
        <v>157589.72</v>
      </c>
      <c r="I9483" s="33">
        <v>8249</v>
      </c>
      <c r="J9483" s="33">
        <v>451</v>
      </c>
      <c r="K9483" s="33">
        <v>6700</v>
      </c>
      <c r="L9483" s="33">
        <v>1</v>
      </c>
      <c r="M9483" s="33">
        <v>1</v>
      </c>
      <c r="N9483" s="33">
        <v>182791.12</v>
      </c>
      <c r="O9483" s="33">
        <v>939.6</v>
      </c>
      <c r="P9483" s="33">
        <v>2572</v>
      </c>
    </row>
    <row r="9484" spans="1:16">
      <c r="A9484" s="27" t="s">
        <v>1330</v>
      </c>
      <c r="B9484" s="31">
        <v>202410</v>
      </c>
      <c r="C9484" s="27" t="s">
        <v>164</v>
      </c>
      <c r="D9484" s="27" t="s">
        <v>164</v>
      </c>
      <c r="E9484" s="27" t="s">
        <v>28</v>
      </c>
      <c r="F9484" s="27" t="s">
        <v>262</v>
      </c>
      <c r="G9484" s="33">
        <v>187515.43</v>
      </c>
      <c r="H9484" s="33">
        <v>187515.43</v>
      </c>
      <c r="I9484" s="33">
        <v>10315</v>
      </c>
      <c r="J9484" s="33">
        <v>528</v>
      </c>
      <c r="K9484" s="33">
        <v>6700</v>
      </c>
      <c r="L9484" s="33">
        <v>1</v>
      </c>
      <c r="M9484" s="33">
        <v>1</v>
      </c>
      <c r="N9484" s="33">
        <v>200899.73</v>
      </c>
      <c r="O9484" s="33">
        <v>1119.3</v>
      </c>
      <c r="P9484" s="33">
        <v>3203</v>
      </c>
    </row>
    <row r="9485" spans="1:16">
      <c r="A9485" s="27" t="s">
        <v>1330</v>
      </c>
      <c r="B9485" s="31">
        <v>202411</v>
      </c>
      <c r="C9485" s="27" t="s">
        <v>164</v>
      </c>
      <c r="D9485" s="27" t="s">
        <v>164</v>
      </c>
      <c r="E9485" s="27" t="s">
        <v>28</v>
      </c>
      <c r="F9485" s="27" t="s">
        <v>262</v>
      </c>
      <c r="G9485" s="33">
        <v>212465.23</v>
      </c>
      <c r="H9485" s="33">
        <v>212465.23</v>
      </c>
      <c r="I9485" s="33">
        <v>11019</v>
      </c>
      <c r="J9485" s="33">
        <v>541</v>
      </c>
      <c r="K9485" s="33">
        <v>6700</v>
      </c>
      <c r="L9485" s="33">
        <v>1</v>
      </c>
      <c r="M9485" s="33">
        <v>1</v>
      </c>
      <c r="N9485" s="33">
        <v>242593.25</v>
      </c>
      <c r="O9485" s="33">
        <v>1344.8</v>
      </c>
      <c r="P9485" s="33">
        <v>3504</v>
      </c>
    </row>
    <row r="9486" spans="1:16">
      <c r="A9486" s="27" t="s">
        <v>1330</v>
      </c>
      <c r="B9486" s="31">
        <v>202412</v>
      </c>
      <c r="C9486" s="27" t="s">
        <v>164</v>
      </c>
      <c r="D9486" s="27" t="s">
        <v>164</v>
      </c>
      <c r="E9486" s="27" t="s">
        <v>28</v>
      </c>
      <c r="F9486" s="27" t="s">
        <v>262</v>
      </c>
      <c r="G9486" s="33">
        <v>277167.69</v>
      </c>
      <c r="H9486" s="33">
        <v>277167.69</v>
      </c>
      <c r="I9486" s="33">
        <v>15060</v>
      </c>
      <c r="J9486" s="33">
        <v>832</v>
      </c>
      <c r="K9486" s="33">
        <v>6700</v>
      </c>
      <c r="L9486" s="33">
        <v>1</v>
      </c>
      <c r="M9486" s="33">
        <v>1</v>
      </c>
      <c r="N9486" s="33">
        <v>278650.79</v>
      </c>
      <c r="O9486" s="33">
        <v>1774.8</v>
      </c>
      <c r="P9486" s="33">
        <v>4609</v>
      </c>
    </row>
    <row r="9487" spans="1:16">
      <c r="A9487" s="27" t="s">
        <v>1330</v>
      </c>
      <c r="B9487" s="31">
        <v>202501</v>
      </c>
      <c r="C9487" s="27" t="s">
        <v>164</v>
      </c>
      <c r="D9487" s="27" t="s">
        <v>164</v>
      </c>
      <c r="E9487" s="27" t="s">
        <v>28</v>
      </c>
      <c r="F9487" s="27" t="s">
        <v>262</v>
      </c>
      <c r="G9487" s="33">
        <v>132185.05</v>
      </c>
      <c r="H9487" s="33">
        <v>132185.05</v>
      </c>
      <c r="I9487" s="33">
        <v>6408</v>
      </c>
      <c r="J9487" s="33">
        <v>329</v>
      </c>
      <c r="K9487" s="33">
        <v>6700</v>
      </c>
      <c r="L9487" s="33">
        <v>1</v>
      </c>
      <c r="M9487" s="33">
        <v>1</v>
      </c>
      <c r="N9487" s="33">
        <v>141716.14</v>
      </c>
      <c r="O9487" s="33">
        <v>735.2</v>
      </c>
      <c r="P9487" s="33">
        <v>2159</v>
      </c>
    </row>
    <row r="9488" spans="1:16">
      <c r="A9488" s="27" t="s">
        <v>1330</v>
      </c>
      <c r="B9488" s="31">
        <v>202502</v>
      </c>
      <c r="C9488" s="27" t="s">
        <v>164</v>
      </c>
      <c r="D9488" s="27" t="s">
        <v>164</v>
      </c>
      <c r="E9488" s="27" t="s">
        <v>28</v>
      </c>
      <c r="F9488" s="27" t="s">
        <v>262</v>
      </c>
      <c r="G9488" s="33">
        <v>113795.52</v>
      </c>
      <c r="H9488" s="33">
        <v>113795.52</v>
      </c>
      <c r="I9488" s="33">
        <v>6035</v>
      </c>
      <c r="J9488" s="33">
        <v>315</v>
      </c>
      <c r="K9488" s="33">
        <v>6700</v>
      </c>
      <c r="L9488" s="33">
        <v>1</v>
      </c>
      <c r="M9488" s="33">
        <v>1</v>
      </c>
      <c r="N9488" s="33">
        <v>146094.36</v>
      </c>
      <c r="O9488" s="33">
        <v>694.8</v>
      </c>
      <c r="P9488" s="33">
        <v>1924</v>
      </c>
    </row>
    <row r="9489" spans="1:16">
      <c r="A9489" s="27" t="s">
        <v>1330</v>
      </c>
      <c r="B9489" s="31">
        <v>202503</v>
      </c>
      <c r="C9489" s="27" t="s">
        <v>164</v>
      </c>
      <c r="D9489" s="27" t="s">
        <v>164</v>
      </c>
      <c r="E9489" s="27" t="s">
        <v>28</v>
      </c>
      <c r="F9489" s="27" t="s">
        <v>262</v>
      </c>
      <c r="G9489" s="33">
        <v>142551.84</v>
      </c>
      <c r="H9489" s="33">
        <v>142551.84</v>
      </c>
      <c r="I9489" s="33">
        <v>7526</v>
      </c>
      <c r="J9489" s="33">
        <v>401</v>
      </c>
      <c r="K9489" s="33">
        <v>6700</v>
      </c>
      <c r="L9489" s="33">
        <v>1</v>
      </c>
      <c r="M9489" s="33">
        <v>1</v>
      </c>
      <c r="N9489" s="33">
        <v>182181.57</v>
      </c>
      <c r="O9489" s="33">
        <v>791.6</v>
      </c>
      <c r="P9489" s="33">
        <v>2348</v>
      </c>
    </row>
    <row r="9490" spans="1:16">
      <c r="A9490" s="27" t="s">
        <v>1330</v>
      </c>
      <c r="B9490" s="31">
        <v>202504</v>
      </c>
      <c r="C9490" s="27" t="s">
        <v>164</v>
      </c>
      <c r="D9490" s="27" t="s">
        <v>164</v>
      </c>
      <c r="E9490" s="27" t="s">
        <v>28</v>
      </c>
      <c r="F9490" s="27" t="s">
        <v>262</v>
      </c>
      <c r="G9490" s="33">
        <v>201036.43</v>
      </c>
      <c r="H9490" s="33">
        <v>201036.43</v>
      </c>
      <c r="I9490" s="33">
        <v>10156</v>
      </c>
      <c r="J9490" s="33">
        <v>504</v>
      </c>
      <c r="K9490" s="33">
        <v>6700</v>
      </c>
      <c r="L9490" s="33">
        <v>1</v>
      </c>
      <c r="M9490" s="33">
        <v>1</v>
      </c>
      <c r="N9490" s="33">
        <v>214513.82</v>
      </c>
      <c r="O9490" s="33">
        <v>1212.3</v>
      </c>
      <c r="P9490" s="33">
        <v>3280</v>
      </c>
    </row>
    <row r="9491" spans="1:16">
      <c r="A9491" s="27" t="s">
        <v>1330</v>
      </c>
      <c r="B9491" s="31">
        <v>202505</v>
      </c>
      <c r="C9491" s="27" t="s">
        <v>164</v>
      </c>
      <c r="D9491" s="27" t="s">
        <v>164</v>
      </c>
      <c r="E9491" s="27" t="s">
        <v>28</v>
      </c>
      <c r="F9491" s="27" t="s">
        <v>262</v>
      </c>
      <c r="G9491" s="33">
        <v>222198.56</v>
      </c>
      <c r="H9491" s="33">
        <v>222198.56</v>
      </c>
      <c r="I9491" s="33">
        <v>11080</v>
      </c>
      <c r="J9491" s="33">
        <v>566</v>
      </c>
      <c r="K9491" s="33">
        <v>6700</v>
      </c>
      <c r="L9491" s="33">
        <v>1</v>
      </c>
      <c r="M9491" s="33">
        <v>1</v>
      </c>
      <c r="N9491" s="33">
        <v>235086.89</v>
      </c>
      <c r="O9491" s="33">
        <v>1383</v>
      </c>
      <c r="P9491" s="33">
        <v>3608</v>
      </c>
    </row>
    <row r="9492" spans="1:16">
      <c r="A9492" s="27" t="s">
        <v>1330</v>
      </c>
      <c r="B9492" s="31">
        <v>202506</v>
      </c>
      <c r="C9492" s="27" t="s">
        <v>164</v>
      </c>
      <c r="D9492" s="27" t="s">
        <v>164</v>
      </c>
      <c r="E9492" s="27" t="s">
        <v>28</v>
      </c>
      <c r="F9492" s="27" t="s">
        <v>262</v>
      </c>
      <c r="G9492" s="33">
        <v>212470.33</v>
      </c>
      <c r="H9492" s="33">
        <v>212470.33</v>
      </c>
      <c r="I9492" s="33">
        <v>10343</v>
      </c>
      <c r="J9492" s="33">
        <v>548</v>
      </c>
      <c r="K9492" s="33">
        <v>6700</v>
      </c>
      <c r="L9492" s="33">
        <v>1</v>
      </c>
      <c r="M9492" s="33">
        <v>1</v>
      </c>
      <c r="N9492" s="33">
        <v>229804.83</v>
      </c>
      <c r="O9492" s="33">
        <v>1358.2</v>
      </c>
      <c r="P9492" s="33">
        <v>3432</v>
      </c>
    </row>
    <row r="9493" spans="1:16">
      <c r="A9493" s="27" t="s">
        <v>1330</v>
      </c>
      <c r="B9493" s="31">
        <v>202507</v>
      </c>
      <c r="C9493" s="27" t="s">
        <v>164</v>
      </c>
      <c r="D9493" s="27" t="s">
        <v>164</v>
      </c>
      <c r="E9493" s="27" t="s">
        <v>28</v>
      </c>
      <c r="F9493" s="27" t="s">
        <v>262</v>
      </c>
      <c r="G9493" s="33">
        <v>199129.37</v>
      </c>
      <c r="H9493" s="33">
        <v>199129.37</v>
      </c>
      <c r="I9493" s="33">
        <v>10092</v>
      </c>
      <c r="J9493" s="33">
        <v>446</v>
      </c>
      <c r="K9493" s="33">
        <v>6700</v>
      </c>
      <c r="L9493" s="33">
        <v>1</v>
      </c>
      <c r="M9493" s="33">
        <v>1</v>
      </c>
      <c r="N9493" s="33">
        <v>204444.94</v>
      </c>
      <c r="O9493" s="33">
        <v>1260.7</v>
      </c>
      <c r="P9493" s="33">
        <v>3270</v>
      </c>
    </row>
    <row r="9494" spans="1:16">
      <c r="A9494" s="27" t="s">
        <v>1330</v>
      </c>
      <c r="B9494" s="31">
        <v>202508</v>
      </c>
      <c r="C9494" s="27" t="s">
        <v>164</v>
      </c>
      <c r="D9494" s="27" t="s">
        <v>164</v>
      </c>
      <c r="E9494" s="27" t="s">
        <v>28</v>
      </c>
      <c r="F9494" s="27" t="s">
        <v>262</v>
      </c>
      <c r="G9494" s="33">
        <v>183355.39</v>
      </c>
      <c r="H9494" s="33">
        <v>183355.39</v>
      </c>
      <c r="I9494" s="33">
        <v>9431</v>
      </c>
      <c r="J9494" s="33">
        <v>595</v>
      </c>
      <c r="K9494" s="33">
        <v>6700</v>
      </c>
      <c r="L9494" s="33">
        <v>1</v>
      </c>
      <c r="M9494" s="33">
        <v>1</v>
      </c>
      <c r="N9494" s="33">
        <v>197023.11</v>
      </c>
      <c r="O9494" s="33">
        <v>1165.6</v>
      </c>
      <c r="P9494" s="33">
        <v>3063</v>
      </c>
    </row>
    <row r="9495" spans="1:16">
      <c r="A9495" s="27" t="s">
        <v>1330</v>
      </c>
      <c r="B9495" s="31">
        <v>202509</v>
      </c>
      <c r="C9495" s="27" t="s">
        <v>164</v>
      </c>
      <c r="D9495" s="27" t="s">
        <v>164</v>
      </c>
      <c r="E9495" s="27" t="s">
        <v>28</v>
      </c>
      <c r="F9495" s="27" t="s">
        <v>262</v>
      </c>
      <c r="G9495" s="33">
        <v>162784.13</v>
      </c>
      <c r="H9495" s="33">
        <v>162784.13</v>
      </c>
      <c r="I9495" s="33">
        <v>8089</v>
      </c>
      <c r="J9495" s="33">
        <v>412</v>
      </c>
      <c r="K9495" s="33">
        <v>6700</v>
      </c>
      <c r="L9495" s="33">
        <v>1</v>
      </c>
      <c r="M9495" s="33">
        <v>1</v>
      </c>
      <c r="N9495" s="33">
        <v>189554.39</v>
      </c>
      <c r="O9495" s="33">
        <v>1154.4</v>
      </c>
      <c r="P9495" s="33">
        <v>2633</v>
      </c>
    </row>
    <row r="9496" spans="1:16">
      <c r="A9496" s="27" t="s">
        <v>1330</v>
      </c>
      <c r="B9496" s="31">
        <v>202510</v>
      </c>
      <c r="C9496" s="27" t="s">
        <v>164</v>
      </c>
      <c r="D9496" s="27" t="s">
        <v>164</v>
      </c>
      <c r="E9496" s="27" t="s">
        <v>28</v>
      </c>
      <c r="F9496" s="27" t="s">
        <v>262</v>
      </c>
      <c r="G9496" s="33">
        <v>207908.68</v>
      </c>
      <c r="H9496" s="33">
        <v>207908.68</v>
      </c>
      <c r="I9496" s="33">
        <v>10852</v>
      </c>
      <c r="J9496" s="33">
        <v>588</v>
      </c>
      <c r="K9496" s="33">
        <v>6700</v>
      </c>
      <c r="L9496" s="33">
        <v>1</v>
      </c>
      <c r="M9496" s="33">
        <v>1</v>
      </c>
      <c r="N9496" s="33">
        <v>208333.02</v>
      </c>
      <c r="O9496" s="33">
        <v>1196.1</v>
      </c>
      <c r="P9496" s="33">
        <v>3387</v>
      </c>
    </row>
    <row r="9497" spans="1:16">
      <c r="A9497" s="27" t="s">
        <v>1330</v>
      </c>
      <c r="B9497" s="31">
        <v>202511</v>
      </c>
      <c r="C9497" s="27" t="s">
        <v>164</v>
      </c>
      <c r="D9497" s="27" t="s">
        <v>164</v>
      </c>
      <c r="E9497" s="27" t="s">
        <v>28</v>
      </c>
      <c r="F9497" s="27" t="s">
        <v>262</v>
      </c>
      <c r="G9497" s="33">
        <v>208409.92</v>
      </c>
      <c r="H9497" s="33">
        <v>208409.92</v>
      </c>
      <c r="I9497" s="33">
        <v>10637</v>
      </c>
      <c r="J9497" s="33">
        <v>638</v>
      </c>
      <c r="K9497" s="33">
        <v>6700</v>
      </c>
      <c r="L9497" s="33">
        <v>1</v>
      </c>
      <c r="M9497" s="33">
        <v>1</v>
      </c>
      <c r="N9497" s="33">
        <v>251569.2</v>
      </c>
      <c r="O9497" s="33">
        <v>1200.7</v>
      </c>
      <c r="P9497" s="33">
        <v>3354</v>
      </c>
    </row>
    <row r="9498" spans="1:16">
      <c r="A9498" s="27" t="s">
        <v>1330</v>
      </c>
      <c r="B9498" s="31">
        <v>202512</v>
      </c>
      <c r="C9498" s="27" t="s">
        <v>164</v>
      </c>
      <c r="D9498" s="27" t="s">
        <v>164</v>
      </c>
      <c r="E9498" s="27" t="s">
        <v>28</v>
      </c>
      <c r="F9498" s="27" t="s">
        <v>262</v>
      </c>
      <c r="G9498" s="33">
        <v>262968.19</v>
      </c>
      <c r="H9498" s="33">
        <v>262968.19</v>
      </c>
      <c r="I9498" s="33">
        <v>14044</v>
      </c>
      <c r="J9498" s="33">
        <v>658</v>
      </c>
      <c r="K9498" s="33">
        <v>6700</v>
      </c>
      <c r="L9498" s="33">
        <v>1</v>
      </c>
      <c r="M9498" s="33">
        <v>1</v>
      </c>
      <c r="N9498" s="33">
        <v>288960.86</v>
      </c>
      <c r="O9498" s="33">
        <v>1625.2</v>
      </c>
      <c r="P9498" s="33">
        <v>4405</v>
      </c>
    </row>
    <row r="9499" spans="1:16">
      <c r="A9499" s="27" t="s">
        <v>1330</v>
      </c>
      <c r="B9499" s="31">
        <v>202601</v>
      </c>
      <c r="C9499" s="27" t="s">
        <v>164</v>
      </c>
      <c r="D9499" s="27" t="s">
        <v>164</v>
      </c>
      <c r="E9499" s="27" t="s">
        <v>28</v>
      </c>
      <c r="F9499" s="27" t="s">
        <v>262</v>
      </c>
      <c r="G9499" s="33">
        <v>136429.01</v>
      </c>
      <c r="H9499" s="33">
        <v>136429.01</v>
      </c>
      <c r="I9499" s="33">
        <v>6750</v>
      </c>
      <c r="J9499" s="33">
        <v>373</v>
      </c>
      <c r="K9499" s="33">
        <v>6700</v>
      </c>
      <c r="L9499" s="33">
        <v>1</v>
      </c>
      <c r="M9499" s="33">
        <v>1</v>
      </c>
      <c r="N9499" s="33">
        <v>146959.64</v>
      </c>
      <c r="O9499" s="33">
        <v>854.5</v>
      </c>
      <c r="P9499" s="33">
        <v>2185</v>
      </c>
    </row>
    <row r="9500" spans="1:16">
      <c r="A9500" s="27" t="s">
        <v>1330</v>
      </c>
      <c r="B9500" s="31">
        <v>202602</v>
      </c>
      <c r="C9500" s="27" t="s">
        <v>164</v>
      </c>
      <c r="D9500" s="27" t="s">
        <v>164</v>
      </c>
      <c r="E9500" s="27" t="s">
        <v>28</v>
      </c>
      <c r="F9500" s="27" t="s">
        <v>262</v>
      </c>
      <c r="G9500" s="33">
        <v>146104.7</v>
      </c>
      <c r="H9500" s="33">
        <v>146104.7</v>
      </c>
      <c r="I9500" s="33">
        <v>6646</v>
      </c>
      <c r="J9500" s="33">
        <v>363</v>
      </c>
      <c r="K9500" s="33">
        <v>6700</v>
      </c>
      <c r="L9500" s="33">
        <v>1</v>
      </c>
      <c r="M9500" s="33">
        <v>1</v>
      </c>
      <c r="N9500" s="33">
        <v>151499.85</v>
      </c>
      <c r="O9500" s="33">
        <v>868.5</v>
      </c>
      <c r="P9500" s="33">
        <v>2318</v>
      </c>
    </row>
    <row r="9501" spans="1:16">
      <c r="A9501" s="27" t="s">
        <v>1330</v>
      </c>
      <c r="B9501" s="31">
        <v>202603</v>
      </c>
      <c r="C9501" s="27" t="s">
        <v>164</v>
      </c>
      <c r="D9501" s="27" t="s">
        <v>164</v>
      </c>
      <c r="E9501" s="27" t="s">
        <v>28</v>
      </c>
      <c r="F9501" s="27" t="s">
        <v>262</v>
      </c>
      <c r="G9501" s="33">
        <v>188758.58</v>
      </c>
      <c r="H9501" s="33">
        <v>188758.58</v>
      </c>
      <c r="I9501" s="33">
        <v>9714</v>
      </c>
      <c r="J9501" s="33">
        <v>515</v>
      </c>
      <c r="K9501" s="33">
        <v>6700</v>
      </c>
      <c r="L9501" s="33">
        <v>1</v>
      </c>
      <c r="M9501" s="33">
        <v>1</v>
      </c>
      <c r="N9501" s="33">
        <v>188922.29</v>
      </c>
      <c r="O9501" s="33">
        <v>1273.4</v>
      </c>
      <c r="P9501" s="33">
        <v>3234</v>
      </c>
    </row>
    <row r="9502" spans="1:16">
      <c r="A9502" s="27" t="s">
        <v>1330</v>
      </c>
      <c r="B9502" s="31">
        <v>202604</v>
      </c>
      <c r="C9502" s="27" t="s">
        <v>164</v>
      </c>
      <c r="D9502" s="27" t="s">
        <v>164</v>
      </c>
      <c r="E9502" s="27" t="s">
        <v>28</v>
      </c>
      <c r="F9502" s="27" t="s">
        <v>262</v>
      </c>
      <c r="G9502" s="33">
        <v>216764.28</v>
      </c>
      <c r="H9502" s="33">
        <v>216764.28</v>
      </c>
      <c r="I9502" s="33">
        <v>10550</v>
      </c>
      <c r="J9502" s="33">
        <v>480</v>
      </c>
      <c r="K9502" s="33">
        <v>6700</v>
      </c>
      <c r="L9502" s="33">
        <v>1</v>
      </c>
      <c r="M9502" s="33">
        <v>1</v>
      </c>
      <c r="N9502" s="33">
        <v>222450.83</v>
      </c>
      <c r="O9502" s="33">
        <v>1284.8</v>
      </c>
      <c r="P9502" s="33">
        <v>3487</v>
      </c>
    </row>
    <row r="9503" spans="1:16">
      <c r="A9503" s="27" t="s">
        <v>1330</v>
      </c>
      <c r="B9503" s="31">
        <v>202605</v>
      </c>
      <c r="C9503" s="27" t="s">
        <v>164</v>
      </c>
      <c r="D9503" s="27" t="s">
        <v>164</v>
      </c>
      <c r="E9503" s="27" t="s">
        <v>28</v>
      </c>
      <c r="F9503" s="27" t="s">
        <v>262</v>
      </c>
      <c r="G9503" s="33">
        <v>230827.54</v>
      </c>
      <c r="H9503" s="33">
        <v>230827.54</v>
      </c>
      <c r="I9503" s="33">
        <v>12453</v>
      </c>
      <c r="J9503" s="33">
        <v>629</v>
      </c>
      <c r="K9503" s="33">
        <v>6700</v>
      </c>
      <c r="L9503" s="33">
        <v>1</v>
      </c>
      <c r="M9503" s="33">
        <v>1</v>
      </c>
      <c r="N9503" s="33">
        <v>243785.11</v>
      </c>
      <c r="O9503" s="33">
        <v>1402.8</v>
      </c>
      <c r="P9503" s="33">
        <v>4010</v>
      </c>
    </row>
    <row r="9504" spans="1:16">
      <c r="A9504" s="27" t="s">
        <v>1330</v>
      </c>
      <c r="B9504" s="31">
        <v>202606</v>
      </c>
      <c r="C9504" s="27" t="s">
        <v>164</v>
      </c>
      <c r="D9504" s="27" t="s">
        <v>164</v>
      </c>
      <c r="E9504" s="27" t="s">
        <v>28</v>
      </c>
      <c r="F9504" s="27" t="s">
        <v>262</v>
      </c>
      <c r="G9504" s="33">
        <v>221902.75</v>
      </c>
      <c r="H9504" s="33">
        <v>221902.75</v>
      </c>
      <c r="I9504" s="33">
        <v>11595</v>
      </c>
      <c r="J9504" s="33">
        <v>557</v>
      </c>
      <c r="K9504" s="33">
        <v>6700</v>
      </c>
      <c r="L9504" s="33">
        <v>1</v>
      </c>
      <c r="M9504" s="33">
        <v>1</v>
      </c>
      <c r="N9504" s="33">
        <v>238307.6</v>
      </c>
      <c r="O9504" s="33">
        <v>1326.1</v>
      </c>
      <c r="P9504" s="33">
        <v>3751</v>
      </c>
    </row>
    <row r="9505" spans="1:16">
      <c r="A9505" s="27" t="s">
        <v>1330</v>
      </c>
      <c r="B9505" s="31">
        <v>202607</v>
      </c>
      <c r="C9505" s="27" t="s">
        <v>164</v>
      </c>
      <c r="D9505" s="27" t="s">
        <v>164</v>
      </c>
      <c r="E9505" s="27" t="s">
        <v>28</v>
      </c>
      <c r="F9505" s="27" t="s">
        <v>262</v>
      </c>
      <c r="G9505" s="33">
        <v>184922.45</v>
      </c>
      <c r="H9505" s="33">
        <v>184922.45</v>
      </c>
      <c r="I9505" s="33">
        <v>9615</v>
      </c>
      <c r="J9505" s="33">
        <v>413</v>
      </c>
      <c r="K9505" s="33">
        <v>6700</v>
      </c>
      <c r="L9505" s="33">
        <v>1</v>
      </c>
      <c r="M9505" s="33">
        <v>1</v>
      </c>
      <c r="N9505" s="33">
        <v>212009.41</v>
      </c>
      <c r="O9505" s="33">
        <v>1190.3</v>
      </c>
      <c r="P9505" s="33">
        <v>2950</v>
      </c>
    </row>
    <row r="9506" spans="1:16">
      <c r="A9506" s="27" t="s">
        <v>1333</v>
      </c>
      <c r="B9506" s="31">
        <v>202408</v>
      </c>
      <c r="C9506" s="27" t="s">
        <v>164</v>
      </c>
      <c r="D9506" s="27" t="s">
        <v>164</v>
      </c>
      <c r="E9506" s="27" t="s">
        <v>28</v>
      </c>
      <c r="F9506" s="27" t="s">
        <v>257</v>
      </c>
      <c r="G9506" s="33">
        <v>212025.92</v>
      </c>
      <c r="H9506" s="33">
        <v>212025.92</v>
      </c>
      <c r="I9506" s="33">
        <v>5575</v>
      </c>
      <c r="J9506" s="33">
        <v>407</v>
      </c>
      <c r="K9506" s="33">
        <v>8900</v>
      </c>
      <c r="L9506" s="33">
        <v>1</v>
      </c>
      <c r="M9506" s="33">
        <v>1</v>
      </c>
      <c r="N9506" s="33">
        <v>272832.13</v>
      </c>
      <c r="O9506" s="33">
        <v>1137.8</v>
      </c>
      <c r="P9506" s="33">
        <v>2287</v>
      </c>
    </row>
    <row r="9507" spans="1:16">
      <c r="A9507" s="27" t="s">
        <v>1333</v>
      </c>
      <c r="B9507" s="31">
        <v>202409</v>
      </c>
      <c r="C9507" s="27" t="s">
        <v>164</v>
      </c>
      <c r="D9507" s="27" t="s">
        <v>164</v>
      </c>
      <c r="E9507" s="27" t="s">
        <v>28</v>
      </c>
      <c r="F9507" s="27" t="s">
        <v>257</v>
      </c>
      <c r="G9507" s="33">
        <v>219721.97</v>
      </c>
      <c r="H9507" s="33">
        <v>219721.97</v>
      </c>
      <c r="I9507" s="33">
        <v>5556</v>
      </c>
      <c r="J9507" s="33">
        <v>449</v>
      </c>
      <c r="K9507" s="33">
        <v>8900</v>
      </c>
      <c r="L9507" s="33">
        <v>1</v>
      </c>
      <c r="M9507" s="33">
        <v>1</v>
      </c>
      <c r="N9507" s="33">
        <v>262489.65</v>
      </c>
      <c r="O9507" s="33">
        <v>1270.2</v>
      </c>
      <c r="P9507" s="33">
        <v>2296</v>
      </c>
    </row>
    <row r="9508" spans="1:16">
      <c r="A9508" s="27" t="s">
        <v>1333</v>
      </c>
      <c r="B9508" s="31">
        <v>202410</v>
      </c>
      <c r="C9508" s="27" t="s">
        <v>164</v>
      </c>
      <c r="D9508" s="27" t="s">
        <v>164</v>
      </c>
      <c r="E9508" s="27" t="s">
        <v>28</v>
      </c>
      <c r="F9508" s="27" t="s">
        <v>257</v>
      </c>
      <c r="G9508" s="33">
        <v>227806.56</v>
      </c>
      <c r="H9508" s="33">
        <v>227806.56</v>
      </c>
      <c r="I9508" s="33">
        <v>6025</v>
      </c>
      <c r="J9508" s="33">
        <v>452</v>
      </c>
      <c r="K9508" s="33">
        <v>8900</v>
      </c>
      <c r="L9508" s="33">
        <v>1</v>
      </c>
      <c r="M9508" s="33">
        <v>1</v>
      </c>
      <c r="N9508" s="33">
        <v>288493.78</v>
      </c>
      <c r="O9508" s="33">
        <v>1368.3</v>
      </c>
      <c r="P9508" s="33">
        <v>2404</v>
      </c>
    </row>
    <row r="9509" spans="1:16">
      <c r="A9509" s="27" t="s">
        <v>1333</v>
      </c>
      <c r="B9509" s="31">
        <v>202411</v>
      </c>
      <c r="C9509" s="27" t="s">
        <v>164</v>
      </c>
      <c r="D9509" s="27" t="s">
        <v>164</v>
      </c>
      <c r="E9509" s="27" t="s">
        <v>28</v>
      </c>
      <c r="F9509" s="27" t="s">
        <v>257</v>
      </c>
      <c r="G9509" s="33">
        <v>292711.59</v>
      </c>
      <c r="H9509" s="33">
        <v>292711.59</v>
      </c>
      <c r="I9509" s="33">
        <v>7396</v>
      </c>
      <c r="J9509" s="33">
        <v>563</v>
      </c>
      <c r="K9509" s="33">
        <v>8900</v>
      </c>
      <c r="L9509" s="33">
        <v>1</v>
      </c>
      <c r="M9509" s="33">
        <v>1</v>
      </c>
      <c r="N9509" s="33">
        <v>348366.03</v>
      </c>
      <c r="O9509" s="33">
        <v>1652</v>
      </c>
      <c r="P9509" s="33">
        <v>3125</v>
      </c>
    </row>
    <row r="9510" spans="1:16">
      <c r="A9510" s="27" t="s">
        <v>1333</v>
      </c>
      <c r="B9510" s="31">
        <v>202412</v>
      </c>
      <c r="C9510" s="27" t="s">
        <v>164</v>
      </c>
      <c r="D9510" s="27" t="s">
        <v>164</v>
      </c>
      <c r="E9510" s="27" t="s">
        <v>28</v>
      </c>
      <c r="F9510" s="27" t="s">
        <v>257</v>
      </c>
      <c r="G9510" s="33">
        <v>348101.99</v>
      </c>
      <c r="H9510" s="33">
        <v>348101.99</v>
      </c>
      <c r="I9510" s="33">
        <v>9108</v>
      </c>
      <c r="J9510" s="33">
        <v>719</v>
      </c>
      <c r="K9510" s="33">
        <v>8900</v>
      </c>
      <c r="L9510" s="33">
        <v>1</v>
      </c>
      <c r="M9510" s="33">
        <v>1</v>
      </c>
      <c r="N9510" s="33">
        <v>400144.97</v>
      </c>
      <c r="O9510" s="33">
        <v>1753</v>
      </c>
      <c r="P9510" s="33">
        <v>3538</v>
      </c>
    </row>
    <row r="9511" spans="1:16">
      <c r="A9511" s="27" t="s">
        <v>1333</v>
      </c>
      <c r="B9511" s="31">
        <v>202501</v>
      </c>
      <c r="C9511" s="27" t="s">
        <v>164</v>
      </c>
      <c r="D9511" s="27" t="s">
        <v>164</v>
      </c>
      <c r="E9511" s="27" t="s">
        <v>28</v>
      </c>
      <c r="F9511" s="27" t="s">
        <v>257</v>
      </c>
      <c r="G9511" s="33">
        <v>160125.34</v>
      </c>
      <c r="H9511" s="33">
        <v>160125.34</v>
      </c>
      <c r="I9511" s="33">
        <v>4476</v>
      </c>
      <c r="J9511" s="33">
        <v>326</v>
      </c>
      <c r="K9511" s="33">
        <v>8900</v>
      </c>
      <c r="L9511" s="33">
        <v>1</v>
      </c>
      <c r="M9511" s="33">
        <v>1</v>
      </c>
      <c r="N9511" s="33">
        <v>203505.62</v>
      </c>
      <c r="O9511" s="33">
        <v>887</v>
      </c>
      <c r="P9511" s="33">
        <v>1766</v>
      </c>
    </row>
    <row r="9512" spans="1:16">
      <c r="A9512" s="27" t="s">
        <v>1333</v>
      </c>
      <c r="B9512" s="31">
        <v>202502</v>
      </c>
      <c r="C9512" s="27" t="s">
        <v>164</v>
      </c>
      <c r="D9512" s="27" t="s">
        <v>164</v>
      </c>
      <c r="E9512" s="27" t="s">
        <v>28</v>
      </c>
      <c r="F9512" s="27" t="s">
        <v>257</v>
      </c>
      <c r="G9512" s="33">
        <v>183023.5</v>
      </c>
      <c r="H9512" s="33">
        <v>183023.5</v>
      </c>
      <c r="I9512" s="33">
        <v>4710</v>
      </c>
      <c r="J9512" s="33">
        <v>305</v>
      </c>
      <c r="K9512" s="33">
        <v>8900</v>
      </c>
      <c r="L9512" s="33">
        <v>1</v>
      </c>
      <c r="M9512" s="33">
        <v>1</v>
      </c>
      <c r="N9512" s="33">
        <v>209792.78</v>
      </c>
      <c r="O9512" s="33">
        <v>1038.1</v>
      </c>
      <c r="P9512" s="33">
        <v>1947</v>
      </c>
    </row>
    <row r="9513" spans="1:16">
      <c r="A9513" s="27" t="s">
        <v>1333</v>
      </c>
      <c r="B9513" s="31">
        <v>202503</v>
      </c>
      <c r="C9513" s="27" t="s">
        <v>164</v>
      </c>
      <c r="D9513" s="27" t="s">
        <v>164</v>
      </c>
      <c r="E9513" s="27" t="s">
        <v>28</v>
      </c>
      <c r="F9513" s="27" t="s">
        <v>257</v>
      </c>
      <c r="G9513" s="33">
        <v>226735.24</v>
      </c>
      <c r="H9513" s="33">
        <v>226735.24</v>
      </c>
      <c r="I9513" s="33">
        <v>5594</v>
      </c>
      <c r="J9513" s="33">
        <v>453</v>
      </c>
      <c r="K9513" s="33">
        <v>8900</v>
      </c>
      <c r="L9513" s="33">
        <v>1</v>
      </c>
      <c r="M9513" s="33">
        <v>1</v>
      </c>
      <c r="N9513" s="33">
        <v>261614.33</v>
      </c>
      <c r="O9513" s="33">
        <v>1247.1</v>
      </c>
      <c r="P9513" s="33">
        <v>2231</v>
      </c>
    </row>
    <row r="9514" spans="1:16">
      <c r="A9514" s="27" t="s">
        <v>1333</v>
      </c>
      <c r="B9514" s="31">
        <v>202504</v>
      </c>
      <c r="C9514" s="27" t="s">
        <v>164</v>
      </c>
      <c r="D9514" s="27" t="s">
        <v>164</v>
      </c>
      <c r="E9514" s="27" t="s">
        <v>28</v>
      </c>
      <c r="F9514" s="27" t="s">
        <v>257</v>
      </c>
      <c r="G9514" s="33">
        <v>252221.56</v>
      </c>
      <c r="H9514" s="33">
        <v>252221.56</v>
      </c>
      <c r="I9514" s="33">
        <v>6346</v>
      </c>
      <c r="J9514" s="33">
        <v>502</v>
      </c>
      <c r="K9514" s="33">
        <v>8900</v>
      </c>
      <c r="L9514" s="33">
        <v>1</v>
      </c>
      <c r="M9514" s="33">
        <v>1</v>
      </c>
      <c r="N9514" s="33">
        <v>308043.72</v>
      </c>
      <c r="O9514" s="33">
        <v>1423.5</v>
      </c>
      <c r="P9514" s="33">
        <v>2643</v>
      </c>
    </row>
    <row r="9515" spans="1:16">
      <c r="A9515" s="27" t="s">
        <v>1333</v>
      </c>
      <c r="B9515" s="31">
        <v>202505</v>
      </c>
      <c r="C9515" s="27" t="s">
        <v>164</v>
      </c>
      <c r="D9515" s="27" t="s">
        <v>164</v>
      </c>
      <c r="E9515" s="27" t="s">
        <v>28</v>
      </c>
      <c r="F9515" s="27" t="s">
        <v>257</v>
      </c>
      <c r="G9515" s="33">
        <v>271848.68</v>
      </c>
      <c r="H9515" s="33">
        <v>271848.68</v>
      </c>
      <c r="I9515" s="33">
        <v>6971</v>
      </c>
      <c r="J9515" s="33">
        <v>443</v>
      </c>
      <c r="K9515" s="33">
        <v>8900</v>
      </c>
      <c r="L9515" s="33">
        <v>1</v>
      </c>
      <c r="M9515" s="33">
        <v>1</v>
      </c>
      <c r="N9515" s="33">
        <v>337586.84</v>
      </c>
      <c r="O9515" s="33">
        <v>1692.2</v>
      </c>
      <c r="P9515" s="33">
        <v>2874</v>
      </c>
    </row>
    <row r="9516" spans="1:16">
      <c r="A9516" s="27" t="s">
        <v>1333</v>
      </c>
      <c r="B9516" s="31">
        <v>202506</v>
      </c>
      <c r="C9516" s="27" t="s">
        <v>164</v>
      </c>
      <c r="D9516" s="27" t="s">
        <v>164</v>
      </c>
      <c r="E9516" s="27" t="s">
        <v>28</v>
      </c>
      <c r="F9516" s="27" t="s">
        <v>257</v>
      </c>
      <c r="G9516" s="33">
        <v>248777.28</v>
      </c>
      <c r="H9516" s="33">
        <v>248777.28</v>
      </c>
      <c r="I9516" s="33">
        <v>6585</v>
      </c>
      <c r="J9516" s="33">
        <v>547</v>
      </c>
      <c r="K9516" s="33">
        <v>8900</v>
      </c>
      <c r="L9516" s="33">
        <v>1</v>
      </c>
      <c r="M9516" s="33">
        <v>1</v>
      </c>
      <c r="N9516" s="33">
        <v>330001.74</v>
      </c>
      <c r="O9516" s="33">
        <v>1530.3</v>
      </c>
      <c r="P9516" s="33">
        <v>2589</v>
      </c>
    </row>
    <row r="9517" spans="1:16">
      <c r="A9517" s="27" t="s">
        <v>1333</v>
      </c>
      <c r="B9517" s="31">
        <v>202507</v>
      </c>
      <c r="C9517" s="27" t="s">
        <v>164</v>
      </c>
      <c r="D9517" s="27" t="s">
        <v>164</v>
      </c>
      <c r="E9517" s="27" t="s">
        <v>28</v>
      </c>
      <c r="F9517" s="27" t="s">
        <v>257</v>
      </c>
      <c r="G9517" s="33">
        <v>278203.77</v>
      </c>
      <c r="H9517" s="33">
        <v>278203.77</v>
      </c>
      <c r="I9517" s="33">
        <v>6846</v>
      </c>
      <c r="J9517" s="33">
        <v>582</v>
      </c>
      <c r="K9517" s="33">
        <v>8900</v>
      </c>
      <c r="L9517" s="33">
        <v>1</v>
      </c>
      <c r="M9517" s="33">
        <v>1</v>
      </c>
      <c r="N9517" s="33">
        <v>293584.73</v>
      </c>
      <c r="O9517" s="33">
        <v>1393.7</v>
      </c>
      <c r="P9517" s="33">
        <v>2857</v>
      </c>
    </row>
    <row r="9518" spans="1:16">
      <c r="A9518" s="27" t="s">
        <v>1333</v>
      </c>
      <c r="B9518" s="31">
        <v>202508</v>
      </c>
      <c r="C9518" s="27" t="s">
        <v>164</v>
      </c>
      <c r="D9518" s="27" t="s">
        <v>164</v>
      </c>
      <c r="E9518" s="27" t="s">
        <v>28</v>
      </c>
      <c r="F9518" s="27" t="s">
        <v>257</v>
      </c>
      <c r="G9518" s="33">
        <v>226362.38</v>
      </c>
      <c r="H9518" s="33">
        <v>226362.38</v>
      </c>
      <c r="I9518" s="33">
        <v>6526</v>
      </c>
      <c r="J9518" s="33">
        <v>440</v>
      </c>
      <c r="K9518" s="33">
        <v>8900</v>
      </c>
      <c r="L9518" s="33">
        <v>1</v>
      </c>
      <c r="M9518" s="33">
        <v>1</v>
      </c>
      <c r="N9518" s="33">
        <v>282926.91</v>
      </c>
      <c r="O9518" s="33">
        <v>1240.3</v>
      </c>
      <c r="P9518" s="33">
        <v>2561</v>
      </c>
    </row>
    <row r="9519" spans="1:16">
      <c r="A9519" s="27" t="s">
        <v>1333</v>
      </c>
      <c r="B9519" s="31">
        <v>202509</v>
      </c>
      <c r="C9519" s="27" t="s">
        <v>164</v>
      </c>
      <c r="D9519" s="27" t="s">
        <v>164</v>
      </c>
      <c r="E9519" s="27" t="s">
        <v>28</v>
      </c>
      <c r="F9519" s="27" t="s">
        <v>257</v>
      </c>
      <c r="G9519" s="33">
        <v>233534.05</v>
      </c>
      <c r="H9519" s="33">
        <v>233534.05</v>
      </c>
      <c r="I9519" s="33">
        <v>5799</v>
      </c>
      <c r="J9519" s="33">
        <v>478</v>
      </c>
      <c r="K9519" s="33">
        <v>8900</v>
      </c>
      <c r="L9519" s="33">
        <v>1</v>
      </c>
      <c r="M9519" s="33">
        <v>1</v>
      </c>
      <c r="N9519" s="33">
        <v>272201.76</v>
      </c>
      <c r="O9519" s="33">
        <v>1313.7</v>
      </c>
      <c r="P9519" s="33">
        <v>2476</v>
      </c>
    </row>
    <row r="9520" spans="1:16">
      <c r="A9520" s="27" t="s">
        <v>1333</v>
      </c>
      <c r="B9520" s="31">
        <v>202510</v>
      </c>
      <c r="C9520" s="27" t="s">
        <v>164</v>
      </c>
      <c r="D9520" s="27" t="s">
        <v>164</v>
      </c>
      <c r="E9520" s="27" t="s">
        <v>28</v>
      </c>
      <c r="F9520" s="27" t="s">
        <v>257</v>
      </c>
      <c r="G9520" s="33">
        <v>252126.92</v>
      </c>
      <c r="H9520" s="33">
        <v>252126.92</v>
      </c>
      <c r="I9520" s="33">
        <v>6154</v>
      </c>
      <c r="J9520" s="33">
        <v>419</v>
      </c>
      <c r="K9520" s="33">
        <v>8900</v>
      </c>
      <c r="L9520" s="33">
        <v>1</v>
      </c>
      <c r="M9520" s="33">
        <v>1</v>
      </c>
      <c r="N9520" s="33">
        <v>299168.05</v>
      </c>
      <c r="O9520" s="33">
        <v>1492.8</v>
      </c>
      <c r="P9520" s="33">
        <v>2485</v>
      </c>
    </row>
    <row r="9521" spans="1:16">
      <c r="A9521" s="27" t="s">
        <v>1333</v>
      </c>
      <c r="B9521" s="31">
        <v>202511</v>
      </c>
      <c r="C9521" s="27" t="s">
        <v>164</v>
      </c>
      <c r="D9521" s="27" t="s">
        <v>164</v>
      </c>
      <c r="E9521" s="27" t="s">
        <v>28</v>
      </c>
      <c r="F9521" s="27" t="s">
        <v>257</v>
      </c>
      <c r="G9521" s="33">
        <v>284261.74</v>
      </c>
      <c r="H9521" s="33">
        <v>284261.74</v>
      </c>
      <c r="I9521" s="33">
        <v>7222</v>
      </c>
      <c r="J9521" s="33">
        <v>562</v>
      </c>
      <c r="K9521" s="33">
        <v>8900</v>
      </c>
      <c r="L9521" s="33">
        <v>1</v>
      </c>
      <c r="M9521" s="33">
        <v>1</v>
      </c>
      <c r="N9521" s="33">
        <v>361255.58</v>
      </c>
      <c r="O9521" s="33">
        <v>1478.7</v>
      </c>
      <c r="P9521" s="33">
        <v>3087</v>
      </c>
    </row>
    <row r="9522" spans="1:16">
      <c r="A9522" s="27" t="s">
        <v>1333</v>
      </c>
      <c r="B9522" s="31">
        <v>202512</v>
      </c>
      <c r="C9522" s="27" t="s">
        <v>164</v>
      </c>
      <c r="D9522" s="27" t="s">
        <v>164</v>
      </c>
      <c r="E9522" s="27" t="s">
        <v>28</v>
      </c>
      <c r="F9522" s="27" t="s">
        <v>257</v>
      </c>
      <c r="G9522" s="33">
        <v>358354.99</v>
      </c>
      <c r="H9522" s="33">
        <v>358354.99</v>
      </c>
      <c r="I9522" s="33">
        <v>9293</v>
      </c>
      <c r="J9522" s="33">
        <v>775</v>
      </c>
      <c r="K9522" s="33">
        <v>8900</v>
      </c>
      <c r="L9522" s="33">
        <v>1</v>
      </c>
      <c r="M9522" s="33">
        <v>1</v>
      </c>
      <c r="N9522" s="33">
        <v>414950.33</v>
      </c>
      <c r="O9522" s="33">
        <v>1989.6</v>
      </c>
      <c r="P9522" s="33">
        <v>3850</v>
      </c>
    </row>
    <row r="9523" spans="1:16">
      <c r="A9523" s="27" t="s">
        <v>1333</v>
      </c>
      <c r="B9523" s="31">
        <v>202601</v>
      </c>
      <c r="C9523" s="27" t="s">
        <v>164</v>
      </c>
      <c r="D9523" s="27" t="s">
        <v>164</v>
      </c>
      <c r="E9523" s="27" t="s">
        <v>28</v>
      </c>
      <c r="F9523" s="27" t="s">
        <v>257</v>
      </c>
      <c r="G9523" s="33">
        <v>189115.98</v>
      </c>
      <c r="H9523" s="33">
        <v>189115.98</v>
      </c>
      <c r="I9523" s="33">
        <v>5141</v>
      </c>
      <c r="J9523" s="33">
        <v>339</v>
      </c>
      <c r="K9523" s="33">
        <v>8900</v>
      </c>
      <c r="L9523" s="33">
        <v>1</v>
      </c>
      <c r="M9523" s="33">
        <v>1</v>
      </c>
      <c r="N9523" s="33">
        <v>211035.33</v>
      </c>
      <c r="O9523" s="33">
        <v>1081.5</v>
      </c>
      <c r="P9523" s="33">
        <v>2014</v>
      </c>
    </row>
    <row r="9524" spans="1:16">
      <c r="A9524" s="27" t="s">
        <v>1333</v>
      </c>
      <c r="B9524" s="31">
        <v>202602</v>
      </c>
      <c r="C9524" s="27" t="s">
        <v>164</v>
      </c>
      <c r="D9524" s="27" t="s">
        <v>164</v>
      </c>
      <c r="E9524" s="27" t="s">
        <v>28</v>
      </c>
      <c r="F9524" s="27" t="s">
        <v>257</v>
      </c>
      <c r="G9524" s="33">
        <v>192824.79</v>
      </c>
      <c r="H9524" s="33">
        <v>192824.79</v>
      </c>
      <c r="I9524" s="33">
        <v>4970</v>
      </c>
      <c r="J9524" s="33">
        <v>367</v>
      </c>
      <c r="K9524" s="33">
        <v>8900</v>
      </c>
      <c r="L9524" s="33">
        <v>1</v>
      </c>
      <c r="M9524" s="33">
        <v>1</v>
      </c>
      <c r="N9524" s="33">
        <v>217555.11</v>
      </c>
      <c r="O9524" s="33">
        <v>1146.6</v>
      </c>
      <c r="P9524" s="33">
        <v>2054</v>
      </c>
    </row>
    <row r="9525" spans="1:16">
      <c r="A9525" s="27" t="s">
        <v>1333</v>
      </c>
      <c r="B9525" s="31">
        <v>202603</v>
      </c>
      <c r="C9525" s="27" t="s">
        <v>164</v>
      </c>
      <c r="D9525" s="27" t="s">
        <v>164</v>
      </c>
      <c r="E9525" s="27" t="s">
        <v>28</v>
      </c>
      <c r="F9525" s="27" t="s">
        <v>257</v>
      </c>
      <c r="G9525" s="33">
        <v>238138.32</v>
      </c>
      <c r="H9525" s="33">
        <v>238138.32</v>
      </c>
      <c r="I9525" s="33">
        <v>6118</v>
      </c>
      <c r="J9525" s="33">
        <v>442</v>
      </c>
      <c r="K9525" s="33">
        <v>8900</v>
      </c>
      <c r="L9525" s="33">
        <v>1</v>
      </c>
      <c r="M9525" s="33">
        <v>1</v>
      </c>
      <c r="N9525" s="33">
        <v>271294.06</v>
      </c>
      <c r="O9525" s="33">
        <v>1297.8</v>
      </c>
      <c r="P9525" s="33">
        <v>2505</v>
      </c>
    </row>
    <row r="9526" spans="1:16">
      <c r="A9526" s="27" t="s">
        <v>1333</v>
      </c>
      <c r="B9526" s="31">
        <v>202604</v>
      </c>
      <c r="C9526" s="27" t="s">
        <v>164</v>
      </c>
      <c r="D9526" s="27" t="s">
        <v>164</v>
      </c>
      <c r="E9526" s="27" t="s">
        <v>28</v>
      </c>
      <c r="F9526" s="27" t="s">
        <v>257</v>
      </c>
      <c r="G9526" s="33">
        <v>289487.56</v>
      </c>
      <c r="H9526" s="33">
        <v>289487.56</v>
      </c>
      <c r="I9526" s="33">
        <v>7919</v>
      </c>
      <c r="J9526" s="33">
        <v>502</v>
      </c>
      <c r="K9526" s="33">
        <v>8900</v>
      </c>
      <c r="L9526" s="33">
        <v>1</v>
      </c>
      <c r="M9526" s="33">
        <v>1</v>
      </c>
      <c r="N9526" s="33">
        <v>319441.34</v>
      </c>
      <c r="O9526" s="33">
        <v>1593.8</v>
      </c>
      <c r="P9526" s="33">
        <v>3102</v>
      </c>
    </row>
    <row r="9527" spans="1:16">
      <c r="A9527" s="27" t="s">
        <v>1333</v>
      </c>
      <c r="B9527" s="31">
        <v>202605</v>
      </c>
      <c r="C9527" s="27" t="s">
        <v>164</v>
      </c>
      <c r="D9527" s="27" t="s">
        <v>164</v>
      </c>
      <c r="E9527" s="27" t="s">
        <v>28</v>
      </c>
      <c r="F9527" s="27" t="s">
        <v>257</v>
      </c>
      <c r="G9527" s="33">
        <v>297006.34</v>
      </c>
      <c r="H9527" s="33">
        <v>297006.34</v>
      </c>
      <c r="I9527" s="33">
        <v>7591</v>
      </c>
      <c r="J9527" s="33">
        <v>629</v>
      </c>
      <c r="K9527" s="33">
        <v>8900</v>
      </c>
      <c r="L9527" s="33">
        <v>1</v>
      </c>
      <c r="M9527" s="33">
        <v>1</v>
      </c>
      <c r="N9527" s="33">
        <v>350077.55</v>
      </c>
      <c r="O9527" s="33">
        <v>1795.3</v>
      </c>
      <c r="P9527" s="33">
        <v>3096</v>
      </c>
    </row>
    <row r="9528" spans="1:16">
      <c r="A9528" s="27" t="s">
        <v>1333</v>
      </c>
      <c r="B9528" s="31">
        <v>202606</v>
      </c>
      <c r="C9528" s="27" t="s">
        <v>164</v>
      </c>
      <c r="D9528" s="27" t="s">
        <v>164</v>
      </c>
      <c r="E9528" s="27" t="s">
        <v>28</v>
      </c>
      <c r="F9528" s="27" t="s">
        <v>257</v>
      </c>
      <c r="G9528" s="33">
        <v>276787.81</v>
      </c>
      <c r="H9528" s="33">
        <v>276787.81</v>
      </c>
      <c r="I9528" s="33">
        <v>7137</v>
      </c>
      <c r="J9528" s="33">
        <v>589</v>
      </c>
      <c r="K9528" s="33">
        <v>8900</v>
      </c>
      <c r="L9528" s="33">
        <v>1</v>
      </c>
      <c r="M9528" s="33">
        <v>1</v>
      </c>
      <c r="N9528" s="33">
        <v>342211.81</v>
      </c>
      <c r="O9528" s="33">
        <v>1516.4</v>
      </c>
      <c r="P9528" s="33">
        <v>2939</v>
      </c>
    </row>
    <row r="9529" spans="1:16">
      <c r="A9529" s="27" t="s">
        <v>1333</v>
      </c>
      <c r="B9529" s="31">
        <v>202607</v>
      </c>
      <c r="C9529" s="27" t="s">
        <v>164</v>
      </c>
      <c r="D9529" s="27" t="s">
        <v>164</v>
      </c>
      <c r="E9529" s="27" t="s">
        <v>28</v>
      </c>
      <c r="F9529" s="27" t="s">
        <v>257</v>
      </c>
      <c r="G9529" s="33">
        <v>260793.29</v>
      </c>
      <c r="H9529" s="33">
        <v>260793.29</v>
      </c>
      <c r="I9529" s="33">
        <v>6707</v>
      </c>
      <c r="J9529" s="33">
        <v>496</v>
      </c>
      <c r="K9529" s="33">
        <v>8900</v>
      </c>
      <c r="L9529" s="33">
        <v>1</v>
      </c>
      <c r="M9529" s="33">
        <v>1</v>
      </c>
      <c r="N9529" s="33">
        <v>304447.36</v>
      </c>
      <c r="O9529" s="33">
        <v>1413.3</v>
      </c>
      <c r="P9529" s="33">
        <v>2703</v>
      </c>
    </row>
    <row r="9530" spans="1:16">
      <c r="A9530" s="27" t="s">
        <v>1335</v>
      </c>
      <c r="B9530" s="31">
        <v>202408</v>
      </c>
      <c r="C9530" s="27" t="s">
        <v>164</v>
      </c>
      <c r="D9530" s="27" t="s">
        <v>164</v>
      </c>
      <c r="E9530" s="27" t="s">
        <v>28</v>
      </c>
      <c r="F9530" s="27" t="s">
        <v>257</v>
      </c>
      <c r="G9530" s="33">
        <v>221612.2</v>
      </c>
      <c r="H9530" s="33">
        <v>221612.2</v>
      </c>
      <c r="I9530" s="33">
        <v>5902</v>
      </c>
      <c r="J9530" s="33">
        <v>459</v>
      </c>
      <c r="K9530" s="33">
        <v>8800</v>
      </c>
      <c r="L9530" s="33">
        <v>1</v>
      </c>
      <c r="M9530" s="33">
        <v>1</v>
      </c>
      <c r="N9530" s="33">
        <v>270427.87</v>
      </c>
      <c r="O9530" s="33">
        <v>1336.7</v>
      </c>
      <c r="P9530" s="33">
        <v>2346</v>
      </c>
    </row>
    <row r="9531" spans="1:16">
      <c r="A9531" s="27" t="s">
        <v>1335</v>
      </c>
      <c r="B9531" s="31">
        <v>202409</v>
      </c>
      <c r="C9531" s="27" t="s">
        <v>164</v>
      </c>
      <c r="D9531" s="27" t="s">
        <v>164</v>
      </c>
      <c r="E9531" s="27" t="s">
        <v>28</v>
      </c>
      <c r="F9531" s="27" t="s">
        <v>257</v>
      </c>
      <c r="G9531" s="33">
        <v>207369.08</v>
      </c>
      <c r="H9531" s="33">
        <v>207369.08</v>
      </c>
      <c r="I9531" s="33">
        <v>5858</v>
      </c>
      <c r="J9531" s="33">
        <v>372</v>
      </c>
      <c r="K9531" s="33">
        <v>8800</v>
      </c>
      <c r="L9531" s="33">
        <v>1</v>
      </c>
      <c r="M9531" s="33">
        <v>1</v>
      </c>
      <c r="N9531" s="33">
        <v>260176.53</v>
      </c>
      <c r="O9531" s="33">
        <v>1172.6</v>
      </c>
      <c r="P9531" s="33">
        <v>2313</v>
      </c>
    </row>
    <row r="9532" spans="1:16">
      <c r="A9532" s="27" t="s">
        <v>1335</v>
      </c>
      <c r="B9532" s="31">
        <v>202410</v>
      </c>
      <c r="C9532" s="27" t="s">
        <v>164</v>
      </c>
      <c r="D9532" s="27" t="s">
        <v>164</v>
      </c>
      <c r="E9532" s="27" t="s">
        <v>28</v>
      </c>
      <c r="F9532" s="27" t="s">
        <v>257</v>
      </c>
      <c r="G9532" s="33">
        <v>236634.34</v>
      </c>
      <c r="H9532" s="33">
        <v>236634.34</v>
      </c>
      <c r="I9532" s="33">
        <v>5976</v>
      </c>
      <c r="J9532" s="33">
        <v>524</v>
      </c>
      <c r="K9532" s="33">
        <v>8800</v>
      </c>
      <c r="L9532" s="33">
        <v>1</v>
      </c>
      <c r="M9532" s="33">
        <v>1</v>
      </c>
      <c r="N9532" s="33">
        <v>285951.5</v>
      </c>
      <c r="O9532" s="33">
        <v>1367.4</v>
      </c>
      <c r="P9532" s="33">
        <v>2419</v>
      </c>
    </row>
    <row r="9533" spans="1:16">
      <c r="A9533" s="27" t="s">
        <v>1335</v>
      </c>
      <c r="B9533" s="31">
        <v>202411</v>
      </c>
      <c r="C9533" s="27" t="s">
        <v>164</v>
      </c>
      <c r="D9533" s="27" t="s">
        <v>164</v>
      </c>
      <c r="E9533" s="27" t="s">
        <v>28</v>
      </c>
      <c r="F9533" s="27" t="s">
        <v>257</v>
      </c>
      <c r="G9533" s="33">
        <v>262504.67</v>
      </c>
      <c r="H9533" s="33">
        <v>262504.67</v>
      </c>
      <c r="I9533" s="33">
        <v>6198</v>
      </c>
      <c r="J9533" s="33">
        <v>508</v>
      </c>
      <c r="K9533" s="33">
        <v>8800</v>
      </c>
      <c r="L9533" s="33">
        <v>1</v>
      </c>
      <c r="M9533" s="33">
        <v>1</v>
      </c>
      <c r="N9533" s="33">
        <v>345296.16</v>
      </c>
      <c r="O9533" s="33">
        <v>1389.9</v>
      </c>
      <c r="P9533" s="33">
        <v>2624</v>
      </c>
    </row>
    <row r="9534" spans="1:16">
      <c r="A9534" s="27" t="s">
        <v>1335</v>
      </c>
      <c r="B9534" s="31">
        <v>202412</v>
      </c>
      <c r="C9534" s="27" t="s">
        <v>164</v>
      </c>
      <c r="D9534" s="27" t="s">
        <v>164</v>
      </c>
      <c r="E9534" s="27" t="s">
        <v>28</v>
      </c>
      <c r="F9534" s="27" t="s">
        <v>257</v>
      </c>
      <c r="G9534" s="33">
        <v>324744.65</v>
      </c>
      <c r="H9534" s="33">
        <v>324744.65</v>
      </c>
      <c r="I9534" s="33">
        <v>9037</v>
      </c>
      <c r="J9534" s="33">
        <v>617</v>
      </c>
      <c r="K9534" s="33">
        <v>8800</v>
      </c>
      <c r="L9534" s="33">
        <v>1</v>
      </c>
      <c r="M9534" s="33">
        <v>1</v>
      </c>
      <c r="N9534" s="33">
        <v>396618.8</v>
      </c>
      <c r="O9534" s="33">
        <v>1740</v>
      </c>
      <c r="P9534" s="33">
        <v>3430</v>
      </c>
    </row>
    <row r="9535" spans="1:16">
      <c r="A9535" s="27" t="s">
        <v>1335</v>
      </c>
      <c r="B9535" s="31">
        <v>202501</v>
      </c>
      <c r="C9535" s="27" t="s">
        <v>164</v>
      </c>
      <c r="D9535" s="27" t="s">
        <v>164</v>
      </c>
      <c r="E9535" s="27" t="s">
        <v>28</v>
      </c>
      <c r="F9535" s="27" t="s">
        <v>257</v>
      </c>
      <c r="G9535" s="33">
        <v>164921.1</v>
      </c>
      <c r="H9535" s="33">
        <v>164921.1</v>
      </c>
      <c r="I9535" s="33">
        <v>4310</v>
      </c>
      <c r="J9535" s="33">
        <v>322</v>
      </c>
      <c r="K9535" s="33">
        <v>8800</v>
      </c>
      <c r="L9535" s="33">
        <v>1</v>
      </c>
      <c r="M9535" s="33">
        <v>1</v>
      </c>
      <c r="N9535" s="33">
        <v>201712.28</v>
      </c>
      <c r="O9535" s="33">
        <v>961.7</v>
      </c>
      <c r="P9535" s="33">
        <v>1695</v>
      </c>
    </row>
    <row r="9536" spans="1:16">
      <c r="A9536" s="27" t="s">
        <v>1335</v>
      </c>
      <c r="B9536" s="31">
        <v>202502</v>
      </c>
      <c r="C9536" s="27" t="s">
        <v>164</v>
      </c>
      <c r="D9536" s="27" t="s">
        <v>164</v>
      </c>
      <c r="E9536" s="27" t="s">
        <v>28</v>
      </c>
      <c r="F9536" s="27" t="s">
        <v>257</v>
      </c>
      <c r="G9536" s="33">
        <v>186665.09</v>
      </c>
      <c r="H9536" s="33">
        <v>186665.09</v>
      </c>
      <c r="I9536" s="33">
        <v>4910</v>
      </c>
      <c r="J9536" s="33">
        <v>377</v>
      </c>
      <c r="K9536" s="33">
        <v>8800</v>
      </c>
      <c r="L9536" s="33">
        <v>1</v>
      </c>
      <c r="M9536" s="33">
        <v>1</v>
      </c>
      <c r="N9536" s="33">
        <v>207944.03</v>
      </c>
      <c r="O9536" s="33">
        <v>1033.2</v>
      </c>
      <c r="P9536" s="33">
        <v>1975</v>
      </c>
    </row>
    <row r="9537" spans="1:16">
      <c r="A9537" s="27" t="s">
        <v>1335</v>
      </c>
      <c r="B9537" s="31">
        <v>202503</v>
      </c>
      <c r="C9537" s="27" t="s">
        <v>164</v>
      </c>
      <c r="D9537" s="27" t="s">
        <v>164</v>
      </c>
      <c r="E9537" s="27" t="s">
        <v>28</v>
      </c>
      <c r="F9537" s="27" t="s">
        <v>257</v>
      </c>
      <c r="G9537" s="33">
        <v>201531.81</v>
      </c>
      <c r="H9537" s="33">
        <v>201531.81</v>
      </c>
      <c r="I9537" s="33">
        <v>4876</v>
      </c>
      <c r="J9537" s="33">
        <v>334</v>
      </c>
      <c r="K9537" s="33">
        <v>8800</v>
      </c>
      <c r="L9537" s="33">
        <v>1</v>
      </c>
      <c r="M9537" s="33">
        <v>1</v>
      </c>
      <c r="N9537" s="33">
        <v>259308.93</v>
      </c>
      <c r="O9537" s="33">
        <v>1103.7</v>
      </c>
      <c r="P9537" s="33">
        <v>2004</v>
      </c>
    </row>
    <row r="9538" spans="1:16">
      <c r="A9538" s="27" t="s">
        <v>1335</v>
      </c>
      <c r="B9538" s="31">
        <v>202504</v>
      </c>
      <c r="C9538" s="27" t="s">
        <v>164</v>
      </c>
      <c r="D9538" s="27" t="s">
        <v>164</v>
      </c>
      <c r="E9538" s="27" t="s">
        <v>28</v>
      </c>
      <c r="F9538" s="27" t="s">
        <v>257</v>
      </c>
      <c r="G9538" s="33">
        <v>254282.78</v>
      </c>
      <c r="H9538" s="33">
        <v>254282.78</v>
      </c>
      <c r="I9538" s="33">
        <v>6440</v>
      </c>
      <c r="J9538" s="33">
        <v>511</v>
      </c>
      <c r="K9538" s="33">
        <v>8800</v>
      </c>
      <c r="L9538" s="33">
        <v>1</v>
      </c>
      <c r="M9538" s="33">
        <v>1</v>
      </c>
      <c r="N9538" s="33">
        <v>305329.17</v>
      </c>
      <c r="O9538" s="33">
        <v>1458.3</v>
      </c>
      <c r="P9538" s="33">
        <v>2698</v>
      </c>
    </row>
    <row r="9539" spans="1:16">
      <c r="A9539" s="27" t="s">
        <v>1335</v>
      </c>
      <c r="B9539" s="31">
        <v>202505</v>
      </c>
      <c r="C9539" s="27" t="s">
        <v>164</v>
      </c>
      <c r="D9539" s="27" t="s">
        <v>164</v>
      </c>
      <c r="E9539" s="27" t="s">
        <v>28</v>
      </c>
      <c r="F9539" s="27" t="s">
        <v>257</v>
      </c>
      <c r="G9539" s="33">
        <v>268458.62</v>
      </c>
      <c r="H9539" s="33">
        <v>268458.62</v>
      </c>
      <c r="I9539" s="33">
        <v>6278</v>
      </c>
      <c r="J9539" s="33">
        <v>523</v>
      </c>
      <c r="K9539" s="33">
        <v>8800</v>
      </c>
      <c r="L9539" s="33">
        <v>1</v>
      </c>
      <c r="M9539" s="33">
        <v>1</v>
      </c>
      <c r="N9539" s="33">
        <v>334611.95</v>
      </c>
      <c r="O9539" s="33">
        <v>1559.2</v>
      </c>
      <c r="P9539" s="33">
        <v>2630</v>
      </c>
    </row>
    <row r="9540" spans="1:16">
      <c r="A9540" s="27" t="s">
        <v>1335</v>
      </c>
      <c r="B9540" s="31">
        <v>202506</v>
      </c>
      <c r="C9540" s="27" t="s">
        <v>164</v>
      </c>
      <c r="D9540" s="27" t="s">
        <v>164</v>
      </c>
      <c r="E9540" s="27" t="s">
        <v>28</v>
      </c>
      <c r="F9540" s="27" t="s">
        <v>257</v>
      </c>
      <c r="G9540" s="33">
        <v>261706.75</v>
      </c>
      <c r="H9540" s="33">
        <v>261706.75</v>
      </c>
      <c r="I9540" s="33">
        <v>7001</v>
      </c>
      <c r="J9540" s="33">
        <v>596</v>
      </c>
      <c r="K9540" s="33">
        <v>8800</v>
      </c>
      <c r="L9540" s="33">
        <v>1</v>
      </c>
      <c r="M9540" s="33">
        <v>1</v>
      </c>
      <c r="N9540" s="33">
        <v>327093.69</v>
      </c>
      <c r="O9540" s="33">
        <v>1396.6</v>
      </c>
      <c r="P9540" s="33">
        <v>2855</v>
      </c>
    </row>
    <row r="9541" spans="1:16">
      <c r="A9541" s="27" t="s">
        <v>1335</v>
      </c>
      <c r="B9541" s="31">
        <v>202507</v>
      </c>
      <c r="C9541" s="27" t="s">
        <v>164</v>
      </c>
      <c r="D9541" s="27" t="s">
        <v>164</v>
      </c>
      <c r="E9541" s="27" t="s">
        <v>28</v>
      </c>
      <c r="F9541" s="27" t="s">
        <v>257</v>
      </c>
      <c r="G9541" s="33">
        <v>247977.54</v>
      </c>
      <c r="H9541" s="33">
        <v>247977.54</v>
      </c>
      <c r="I9541" s="33">
        <v>6465</v>
      </c>
      <c r="J9541" s="33">
        <v>501</v>
      </c>
      <c r="K9541" s="33">
        <v>8800</v>
      </c>
      <c r="L9541" s="33">
        <v>1</v>
      </c>
      <c r="M9541" s="33">
        <v>1</v>
      </c>
      <c r="N9541" s="33">
        <v>290997.6</v>
      </c>
      <c r="O9541" s="33">
        <v>1394.4</v>
      </c>
      <c r="P9541" s="33">
        <v>2600</v>
      </c>
    </row>
    <row r="9542" spans="1:16">
      <c r="A9542" s="27" t="s">
        <v>1335</v>
      </c>
      <c r="B9542" s="31">
        <v>202508</v>
      </c>
      <c r="C9542" s="27" t="s">
        <v>164</v>
      </c>
      <c r="D9542" s="27" t="s">
        <v>164</v>
      </c>
      <c r="E9542" s="27" t="s">
        <v>28</v>
      </c>
      <c r="F9542" s="27" t="s">
        <v>257</v>
      </c>
      <c r="G9542" s="33">
        <v>218984.87</v>
      </c>
      <c r="H9542" s="33">
        <v>218984.87</v>
      </c>
      <c r="I9542" s="33">
        <v>5746</v>
      </c>
      <c r="J9542" s="33">
        <v>448</v>
      </c>
      <c r="K9542" s="33">
        <v>8800</v>
      </c>
      <c r="L9542" s="33">
        <v>1</v>
      </c>
      <c r="M9542" s="33">
        <v>1</v>
      </c>
      <c r="N9542" s="33">
        <v>280433.7</v>
      </c>
      <c r="O9542" s="33">
        <v>1298.5</v>
      </c>
      <c r="P9542" s="33">
        <v>2420</v>
      </c>
    </row>
    <row r="9543" spans="1:16">
      <c r="A9543" s="27" t="s">
        <v>1335</v>
      </c>
      <c r="B9543" s="31">
        <v>202509</v>
      </c>
      <c r="C9543" s="27" t="s">
        <v>164</v>
      </c>
      <c r="D9543" s="27" t="s">
        <v>164</v>
      </c>
      <c r="E9543" s="27" t="s">
        <v>28</v>
      </c>
      <c r="F9543" s="27" t="s">
        <v>257</v>
      </c>
      <c r="G9543" s="33">
        <v>217351.25</v>
      </c>
      <c r="H9543" s="33">
        <v>217351.25</v>
      </c>
      <c r="I9543" s="33">
        <v>5325</v>
      </c>
      <c r="J9543" s="33">
        <v>431</v>
      </c>
      <c r="K9543" s="33">
        <v>8800</v>
      </c>
      <c r="L9543" s="33">
        <v>1</v>
      </c>
      <c r="M9543" s="33">
        <v>1</v>
      </c>
      <c r="N9543" s="33">
        <v>269803.06</v>
      </c>
      <c r="O9543" s="33">
        <v>1302.2</v>
      </c>
      <c r="P9543" s="33">
        <v>2244</v>
      </c>
    </row>
    <row r="9544" spans="1:16">
      <c r="A9544" s="27" t="s">
        <v>1335</v>
      </c>
      <c r="B9544" s="31">
        <v>202510</v>
      </c>
      <c r="C9544" s="27" t="s">
        <v>164</v>
      </c>
      <c r="D9544" s="27" t="s">
        <v>164</v>
      </c>
      <c r="E9544" s="27" t="s">
        <v>28</v>
      </c>
      <c r="F9544" s="27" t="s">
        <v>257</v>
      </c>
      <c r="G9544" s="33">
        <v>213558.43</v>
      </c>
      <c r="H9544" s="33">
        <v>213558.43</v>
      </c>
      <c r="I9544" s="33">
        <v>5881</v>
      </c>
      <c r="J9544" s="33">
        <v>450</v>
      </c>
      <c r="K9544" s="33">
        <v>8800</v>
      </c>
      <c r="L9544" s="33">
        <v>1</v>
      </c>
      <c r="M9544" s="33">
        <v>1</v>
      </c>
      <c r="N9544" s="33">
        <v>296531.71</v>
      </c>
      <c r="O9544" s="33">
        <v>1096.6</v>
      </c>
      <c r="P9544" s="33">
        <v>2253</v>
      </c>
    </row>
    <row r="9545" spans="1:16">
      <c r="A9545" s="27" t="s">
        <v>1335</v>
      </c>
      <c r="B9545" s="31">
        <v>202511</v>
      </c>
      <c r="C9545" s="27" t="s">
        <v>164</v>
      </c>
      <c r="D9545" s="27" t="s">
        <v>164</v>
      </c>
      <c r="E9545" s="27" t="s">
        <v>28</v>
      </c>
      <c r="F9545" s="27" t="s">
        <v>257</v>
      </c>
      <c r="G9545" s="33">
        <v>295279.17</v>
      </c>
      <c r="H9545" s="33">
        <v>295279.17</v>
      </c>
      <c r="I9545" s="33">
        <v>7944</v>
      </c>
      <c r="J9545" s="33">
        <v>627</v>
      </c>
      <c r="K9545" s="33">
        <v>8800</v>
      </c>
      <c r="L9545" s="33">
        <v>1</v>
      </c>
      <c r="M9545" s="33">
        <v>1</v>
      </c>
      <c r="N9545" s="33">
        <v>358072.11</v>
      </c>
      <c r="O9545" s="33">
        <v>1692.9</v>
      </c>
      <c r="P9545" s="33">
        <v>3130</v>
      </c>
    </row>
    <row r="9546" spans="1:16">
      <c r="A9546" s="27" t="s">
        <v>1335</v>
      </c>
      <c r="B9546" s="31">
        <v>202512</v>
      </c>
      <c r="C9546" s="27" t="s">
        <v>164</v>
      </c>
      <c r="D9546" s="27" t="s">
        <v>164</v>
      </c>
      <c r="E9546" s="27" t="s">
        <v>28</v>
      </c>
      <c r="F9546" s="27" t="s">
        <v>257</v>
      </c>
      <c r="G9546" s="33">
        <v>320136.2</v>
      </c>
      <c r="H9546" s="33">
        <v>320136.2</v>
      </c>
      <c r="I9546" s="33">
        <v>8209</v>
      </c>
      <c r="J9546" s="33">
        <v>704</v>
      </c>
      <c r="K9546" s="33">
        <v>8800</v>
      </c>
      <c r="L9546" s="33">
        <v>1</v>
      </c>
      <c r="M9546" s="33">
        <v>1</v>
      </c>
      <c r="N9546" s="33">
        <v>411293.7</v>
      </c>
      <c r="O9546" s="33">
        <v>1807.8</v>
      </c>
      <c r="P9546" s="33">
        <v>3178</v>
      </c>
    </row>
    <row r="9547" spans="1:16">
      <c r="A9547" s="27" t="s">
        <v>1335</v>
      </c>
      <c r="B9547" s="31">
        <v>202601</v>
      </c>
      <c r="C9547" s="27" t="s">
        <v>164</v>
      </c>
      <c r="D9547" s="27" t="s">
        <v>164</v>
      </c>
      <c r="E9547" s="27" t="s">
        <v>28</v>
      </c>
      <c r="F9547" s="27" t="s">
        <v>257</v>
      </c>
      <c r="G9547" s="33">
        <v>152275.05</v>
      </c>
      <c r="H9547" s="33">
        <v>152275.05</v>
      </c>
      <c r="I9547" s="33">
        <v>3890</v>
      </c>
      <c r="J9547" s="33">
        <v>311</v>
      </c>
      <c r="K9547" s="33">
        <v>8800</v>
      </c>
      <c r="L9547" s="33">
        <v>1</v>
      </c>
      <c r="M9547" s="33">
        <v>1</v>
      </c>
      <c r="N9547" s="33">
        <v>209175.64</v>
      </c>
      <c r="O9547" s="33">
        <v>953.9</v>
      </c>
      <c r="P9547" s="33">
        <v>1604</v>
      </c>
    </row>
    <row r="9548" spans="1:16">
      <c r="A9548" s="27" t="s">
        <v>1335</v>
      </c>
      <c r="B9548" s="31">
        <v>202602</v>
      </c>
      <c r="C9548" s="27" t="s">
        <v>164</v>
      </c>
      <c r="D9548" s="27" t="s">
        <v>164</v>
      </c>
      <c r="E9548" s="27" t="s">
        <v>28</v>
      </c>
      <c r="F9548" s="27" t="s">
        <v>257</v>
      </c>
      <c r="G9548" s="33">
        <v>158432.19</v>
      </c>
      <c r="H9548" s="33">
        <v>158432.19</v>
      </c>
      <c r="I9548" s="33">
        <v>3989</v>
      </c>
      <c r="J9548" s="33">
        <v>329</v>
      </c>
      <c r="K9548" s="33">
        <v>8800</v>
      </c>
      <c r="L9548" s="33">
        <v>1</v>
      </c>
      <c r="M9548" s="33">
        <v>1</v>
      </c>
      <c r="N9548" s="33">
        <v>215637.96</v>
      </c>
      <c r="O9548" s="33">
        <v>900.7</v>
      </c>
      <c r="P9548" s="33">
        <v>1590</v>
      </c>
    </row>
    <row r="9549" spans="1:16">
      <c r="A9549" s="27" t="s">
        <v>1335</v>
      </c>
      <c r="B9549" s="31">
        <v>202603</v>
      </c>
      <c r="C9549" s="27" t="s">
        <v>164</v>
      </c>
      <c r="D9549" s="27" t="s">
        <v>164</v>
      </c>
      <c r="E9549" s="27" t="s">
        <v>28</v>
      </c>
      <c r="F9549" s="27" t="s">
        <v>257</v>
      </c>
      <c r="G9549" s="33">
        <v>234903.55</v>
      </c>
      <c r="H9549" s="33">
        <v>234903.55</v>
      </c>
      <c r="I9549" s="33">
        <v>5581</v>
      </c>
      <c r="J9549" s="33">
        <v>440</v>
      </c>
      <c r="K9549" s="33">
        <v>8800</v>
      </c>
      <c r="L9549" s="33">
        <v>1</v>
      </c>
      <c r="M9549" s="33">
        <v>1</v>
      </c>
      <c r="N9549" s="33">
        <v>268903.36</v>
      </c>
      <c r="O9549" s="33">
        <v>1298.3</v>
      </c>
      <c r="P9549" s="33">
        <v>2376</v>
      </c>
    </row>
    <row r="9550" spans="1:16">
      <c r="A9550" s="27" t="s">
        <v>1335</v>
      </c>
      <c r="B9550" s="31">
        <v>202604</v>
      </c>
      <c r="C9550" s="27" t="s">
        <v>164</v>
      </c>
      <c r="D9550" s="27" t="s">
        <v>164</v>
      </c>
      <c r="E9550" s="27" t="s">
        <v>28</v>
      </c>
      <c r="F9550" s="27" t="s">
        <v>257</v>
      </c>
      <c r="G9550" s="33">
        <v>247466.14</v>
      </c>
      <c r="H9550" s="33">
        <v>247466.14</v>
      </c>
      <c r="I9550" s="33">
        <v>7041</v>
      </c>
      <c r="J9550" s="33">
        <v>566</v>
      </c>
      <c r="K9550" s="33">
        <v>8800</v>
      </c>
      <c r="L9550" s="33">
        <v>1</v>
      </c>
      <c r="M9550" s="33">
        <v>1</v>
      </c>
      <c r="N9550" s="33">
        <v>316626.35</v>
      </c>
      <c r="O9550" s="33">
        <v>1506.2</v>
      </c>
      <c r="P9550" s="33">
        <v>2826</v>
      </c>
    </row>
    <row r="9551" spans="1:16">
      <c r="A9551" s="27" t="s">
        <v>1335</v>
      </c>
      <c r="B9551" s="31">
        <v>202605</v>
      </c>
      <c r="C9551" s="27" t="s">
        <v>164</v>
      </c>
      <c r="D9551" s="27" t="s">
        <v>164</v>
      </c>
      <c r="E9551" s="27" t="s">
        <v>28</v>
      </c>
      <c r="F9551" s="27" t="s">
        <v>257</v>
      </c>
      <c r="G9551" s="33">
        <v>264150.92</v>
      </c>
      <c r="H9551" s="33">
        <v>264150.92</v>
      </c>
      <c r="I9551" s="33">
        <v>6979</v>
      </c>
      <c r="J9551" s="33">
        <v>616</v>
      </c>
      <c r="K9551" s="33">
        <v>8800</v>
      </c>
      <c r="L9551" s="33">
        <v>1</v>
      </c>
      <c r="M9551" s="33">
        <v>1</v>
      </c>
      <c r="N9551" s="33">
        <v>346992.59</v>
      </c>
      <c r="O9551" s="33">
        <v>1666.5</v>
      </c>
      <c r="P9551" s="33">
        <v>2795</v>
      </c>
    </row>
    <row r="9552" spans="1:16">
      <c r="A9552" s="27" t="s">
        <v>1335</v>
      </c>
      <c r="B9552" s="31">
        <v>202606</v>
      </c>
      <c r="C9552" s="27" t="s">
        <v>164</v>
      </c>
      <c r="D9552" s="27" t="s">
        <v>164</v>
      </c>
      <c r="E9552" s="27" t="s">
        <v>28</v>
      </c>
      <c r="F9552" s="27" t="s">
        <v>257</v>
      </c>
      <c r="G9552" s="33">
        <v>303875.07</v>
      </c>
      <c r="H9552" s="33">
        <v>303875.07</v>
      </c>
      <c r="I9552" s="33">
        <v>8436</v>
      </c>
      <c r="J9552" s="33">
        <v>619</v>
      </c>
      <c r="K9552" s="33">
        <v>8800</v>
      </c>
      <c r="L9552" s="33">
        <v>1</v>
      </c>
      <c r="M9552" s="33">
        <v>1</v>
      </c>
      <c r="N9552" s="33">
        <v>339196.16</v>
      </c>
      <c r="O9552" s="33">
        <v>1614.8</v>
      </c>
      <c r="P9552" s="33">
        <v>3286</v>
      </c>
    </row>
    <row r="9553" spans="1:16">
      <c r="A9553" s="27" t="s">
        <v>1335</v>
      </c>
      <c r="B9553" s="31">
        <v>202607</v>
      </c>
      <c r="C9553" s="27" t="s">
        <v>164</v>
      </c>
      <c r="D9553" s="27" t="s">
        <v>164</v>
      </c>
      <c r="E9553" s="27" t="s">
        <v>28</v>
      </c>
      <c r="F9553" s="27" t="s">
        <v>257</v>
      </c>
      <c r="G9553" s="33">
        <v>223103.92</v>
      </c>
      <c r="H9553" s="33">
        <v>223103.92</v>
      </c>
      <c r="I9553" s="33">
        <v>5464</v>
      </c>
      <c r="J9553" s="33">
        <v>370</v>
      </c>
      <c r="K9553" s="33">
        <v>8800</v>
      </c>
      <c r="L9553" s="33">
        <v>1</v>
      </c>
      <c r="M9553" s="33">
        <v>1</v>
      </c>
      <c r="N9553" s="33">
        <v>301764.51</v>
      </c>
      <c r="O9553" s="33">
        <v>1315.3</v>
      </c>
      <c r="P9553" s="33">
        <v>2417</v>
      </c>
    </row>
    <row r="9554" spans="1:16">
      <c r="A9554" s="27" t="s">
        <v>1337</v>
      </c>
      <c r="B9554" s="31">
        <v>202408</v>
      </c>
      <c r="C9554" s="27" t="s">
        <v>164</v>
      </c>
      <c r="D9554" s="27" t="s">
        <v>164</v>
      </c>
      <c r="E9554" s="27" t="s">
        <v>28</v>
      </c>
      <c r="F9554" s="27" t="s">
        <v>257</v>
      </c>
      <c r="G9554" s="33">
        <v>213810.78</v>
      </c>
      <c r="H9554" s="33">
        <v>0</v>
      </c>
      <c r="I9554" s="33">
        <v>5896</v>
      </c>
      <c r="J9554" s="33">
        <v>483</v>
      </c>
      <c r="K9554" s="33">
        <v>7000</v>
      </c>
      <c r="L9554" s="33">
        <v>1</v>
      </c>
      <c r="M9554" s="33">
        <v>0</v>
      </c>
      <c r="N9554" s="33">
        <v>209134.39</v>
      </c>
      <c r="O9554" s="33">
        <v>1216.6</v>
      </c>
      <c r="P9554" s="33">
        <v>2293</v>
      </c>
    </row>
    <row r="9555" spans="1:16">
      <c r="A9555" s="27" t="s">
        <v>1337</v>
      </c>
      <c r="B9555" s="31">
        <v>202409</v>
      </c>
      <c r="C9555" s="27" t="s">
        <v>164</v>
      </c>
      <c r="D9555" s="27" t="s">
        <v>164</v>
      </c>
      <c r="E9555" s="27" t="s">
        <v>28</v>
      </c>
      <c r="F9555" s="27" t="s">
        <v>257</v>
      </c>
      <c r="G9555" s="33">
        <v>207277.3</v>
      </c>
      <c r="H9555" s="33">
        <v>0</v>
      </c>
      <c r="I9555" s="33">
        <v>5295</v>
      </c>
      <c r="J9555" s="33">
        <v>404</v>
      </c>
      <c r="K9555" s="33">
        <v>7000</v>
      </c>
      <c r="L9555" s="33">
        <v>1</v>
      </c>
      <c r="M9555" s="33">
        <v>0</v>
      </c>
      <c r="N9555" s="33">
        <v>201206.56</v>
      </c>
      <c r="O9555" s="33">
        <v>1231.1</v>
      </c>
      <c r="P9555" s="33">
        <v>2156</v>
      </c>
    </row>
    <row r="9556" spans="1:16">
      <c r="A9556" s="27" t="s">
        <v>1337</v>
      </c>
      <c r="B9556" s="31">
        <v>202410</v>
      </c>
      <c r="C9556" s="27" t="s">
        <v>164</v>
      </c>
      <c r="D9556" s="27" t="s">
        <v>164</v>
      </c>
      <c r="E9556" s="27" t="s">
        <v>28</v>
      </c>
      <c r="F9556" s="27" t="s">
        <v>257</v>
      </c>
      <c r="G9556" s="33">
        <v>222631.66</v>
      </c>
      <c r="H9556" s="33">
        <v>0</v>
      </c>
      <c r="I9556" s="33">
        <v>6094</v>
      </c>
      <c r="J9556" s="33">
        <v>468</v>
      </c>
      <c r="K9556" s="33">
        <v>7000</v>
      </c>
      <c r="L9556" s="33">
        <v>1</v>
      </c>
      <c r="M9556" s="33">
        <v>0</v>
      </c>
      <c r="N9556" s="33">
        <v>221139.54</v>
      </c>
      <c r="O9556" s="33">
        <v>1274.6</v>
      </c>
      <c r="P9556" s="33">
        <v>2359</v>
      </c>
    </row>
    <row r="9557" spans="1:16">
      <c r="A9557" s="27" t="s">
        <v>1337</v>
      </c>
      <c r="B9557" s="31">
        <v>202411</v>
      </c>
      <c r="C9557" s="27" t="s">
        <v>164</v>
      </c>
      <c r="D9557" s="27" t="s">
        <v>164</v>
      </c>
      <c r="E9557" s="27" t="s">
        <v>28</v>
      </c>
      <c r="F9557" s="27" t="s">
        <v>257</v>
      </c>
      <c r="G9557" s="33">
        <v>283827.69</v>
      </c>
      <c r="H9557" s="33">
        <v>0</v>
      </c>
      <c r="I9557" s="33">
        <v>6976</v>
      </c>
      <c r="J9557" s="33">
        <v>615</v>
      </c>
      <c r="K9557" s="33">
        <v>7000</v>
      </c>
      <c r="L9557" s="33">
        <v>1</v>
      </c>
      <c r="M9557" s="33">
        <v>0</v>
      </c>
      <c r="N9557" s="33">
        <v>267033.51</v>
      </c>
      <c r="O9557" s="33">
        <v>1630.4</v>
      </c>
      <c r="P9557" s="33">
        <v>3025</v>
      </c>
    </row>
    <row r="9558" spans="1:16">
      <c r="A9558" s="27" t="s">
        <v>1337</v>
      </c>
      <c r="B9558" s="31">
        <v>202412</v>
      </c>
      <c r="C9558" s="27" t="s">
        <v>164</v>
      </c>
      <c r="D9558" s="27" t="s">
        <v>164</v>
      </c>
      <c r="E9558" s="27" t="s">
        <v>28</v>
      </c>
      <c r="F9558" s="27" t="s">
        <v>257</v>
      </c>
      <c r="G9558" s="33">
        <v>298529.53</v>
      </c>
      <c r="H9558" s="33">
        <v>0</v>
      </c>
      <c r="I9558" s="33">
        <v>7563</v>
      </c>
      <c r="J9558" s="33">
        <v>509</v>
      </c>
      <c r="K9558" s="33">
        <v>7000</v>
      </c>
      <c r="L9558" s="33">
        <v>1</v>
      </c>
      <c r="M9558" s="33">
        <v>0</v>
      </c>
      <c r="N9558" s="33">
        <v>306723.69</v>
      </c>
      <c r="O9558" s="33">
        <v>1834.3</v>
      </c>
      <c r="P9558" s="33">
        <v>3123</v>
      </c>
    </row>
    <row r="9559" spans="1:16">
      <c r="A9559" s="27" t="s">
        <v>1337</v>
      </c>
      <c r="B9559" s="31">
        <v>202501</v>
      </c>
      <c r="C9559" s="27" t="s">
        <v>164</v>
      </c>
      <c r="D9559" s="27" t="s">
        <v>164</v>
      </c>
      <c r="E9559" s="27" t="s">
        <v>28</v>
      </c>
      <c r="F9559" s="27" t="s">
        <v>257</v>
      </c>
      <c r="G9559" s="33">
        <v>164978.8</v>
      </c>
      <c r="H9559" s="33">
        <v>0</v>
      </c>
      <c r="I9559" s="33">
        <v>4349</v>
      </c>
      <c r="J9559" s="33">
        <v>352</v>
      </c>
      <c r="K9559" s="33">
        <v>7000</v>
      </c>
      <c r="L9559" s="33">
        <v>1</v>
      </c>
      <c r="M9559" s="33">
        <v>0</v>
      </c>
      <c r="N9559" s="33">
        <v>155993.45</v>
      </c>
      <c r="O9559" s="33">
        <v>1009.5</v>
      </c>
      <c r="P9559" s="33">
        <v>1769</v>
      </c>
    </row>
    <row r="9560" spans="1:16">
      <c r="A9560" s="27" t="s">
        <v>1337</v>
      </c>
      <c r="B9560" s="31">
        <v>202502</v>
      </c>
      <c r="C9560" s="27" t="s">
        <v>164</v>
      </c>
      <c r="D9560" s="27" t="s">
        <v>164</v>
      </c>
      <c r="E9560" s="27" t="s">
        <v>28</v>
      </c>
      <c r="F9560" s="27" t="s">
        <v>257</v>
      </c>
      <c r="G9560" s="33">
        <v>151108.28</v>
      </c>
      <c r="H9560" s="33">
        <v>0</v>
      </c>
      <c r="I9560" s="33">
        <v>3940</v>
      </c>
      <c r="J9560" s="33">
        <v>280</v>
      </c>
      <c r="K9560" s="33">
        <v>7000</v>
      </c>
      <c r="L9560" s="33">
        <v>1</v>
      </c>
      <c r="M9560" s="33">
        <v>0</v>
      </c>
      <c r="N9560" s="33">
        <v>160812.75</v>
      </c>
      <c r="O9560" s="33">
        <v>799.5</v>
      </c>
      <c r="P9560" s="33">
        <v>1583</v>
      </c>
    </row>
    <row r="9561" spans="1:16">
      <c r="A9561" s="27" t="s">
        <v>1337</v>
      </c>
      <c r="B9561" s="31">
        <v>202503</v>
      </c>
      <c r="C9561" s="27" t="s">
        <v>164</v>
      </c>
      <c r="D9561" s="27" t="s">
        <v>164</v>
      </c>
      <c r="E9561" s="27" t="s">
        <v>28</v>
      </c>
      <c r="F9561" s="27" t="s">
        <v>257</v>
      </c>
      <c r="G9561" s="33">
        <v>216187.64</v>
      </c>
      <c r="H9561" s="33">
        <v>0</v>
      </c>
      <c r="I9561" s="33">
        <v>5495</v>
      </c>
      <c r="J9561" s="33">
        <v>403</v>
      </c>
      <c r="K9561" s="33">
        <v>7000</v>
      </c>
      <c r="L9561" s="33">
        <v>1</v>
      </c>
      <c r="M9561" s="33">
        <v>0</v>
      </c>
      <c r="N9561" s="33">
        <v>200535.6</v>
      </c>
      <c r="O9561" s="33">
        <v>1141.5</v>
      </c>
      <c r="P9561" s="33">
        <v>2166</v>
      </c>
    </row>
    <row r="9562" spans="1:16">
      <c r="A9562" s="27" t="s">
        <v>1337</v>
      </c>
      <c r="B9562" s="31">
        <v>202504</v>
      </c>
      <c r="C9562" s="27" t="s">
        <v>164</v>
      </c>
      <c r="D9562" s="27" t="s">
        <v>164</v>
      </c>
      <c r="E9562" s="27" t="s">
        <v>28</v>
      </c>
      <c r="F9562" s="27" t="s">
        <v>257</v>
      </c>
      <c r="G9562" s="33">
        <v>244442.17</v>
      </c>
      <c r="H9562" s="33">
        <v>0</v>
      </c>
      <c r="I9562" s="33">
        <v>6120</v>
      </c>
      <c r="J9562" s="33">
        <v>508</v>
      </c>
      <c r="K9562" s="33">
        <v>7000</v>
      </c>
      <c r="L9562" s="33">
        <v>1</v>
      </c>
      <c r="M9562" s="33">
        <v>0</v>
      </c>
      <c r="N9562" s="33">
        <v>236125.19</v>
      </c>
      <c r="O9562" s="33">
        <v>1325.3</v>
      </c>
      <c r="P9562" s="33">
        <v>2534</v>
      </c>
    </row>
    <row r="9563" spans="1:16">
      <c r="A9563" s="27" t="s">
        <v>1337</v>
      </c>
      <c r="B9563" s="31">
        <v>202505</v>
      </c>
      <c r="C9563" s="27" t="s">
        <v>164</v>
      </c>
      <c r="D9563" s="27" t="s">
        <v>164</v>
      </c>
      <c r="E9563" s="27" t="s">
        <v>28</v>
      </c>
      <c r="F9563" s="27" t="s">
        <v>257</v>
      </c>
      <c r="G9563" s="33">
        <v>280245.44</v>
      </c>
      <c r="H9563" s="33">
        <v>280245.44</v>
      </c>
      <c r="I9563" s="33">
        <v>7192</v>
      </c>
      <c r="J9563" s="33">
        <v>542</v>
      </c>
      <c r="K9563" s="33">
        <v>7000</v>
      </c>
      <c r="L9563" s="33">
        <v>1</v>
      </c>
      <c r="M9563" s="33">
        <v>1</v>
      </c>
      <c r="N9563" s="33">
        <v>258770.91</v>
      </c>
      <c r="O9563" s="33">
        <v>1560.2</v>
      </c>
      <c r="P9563" s="33">
        <v>2869</v>
      </c>
    </row>
    <row r="9564" spans="1:16">
      <c r="A9564" s="27" t="s">
        <v>1337</v>
      </c>
      <c r="B9564" s="31">
        <v>202506</v>
      </c>
      <c r="C9564" s="27" t="s">
        <v>164</v>
      </c>
      <c r="D9564" s="27" t="s">
        <v>164</v>
      </c>
      <c r="E9564" s="27" t="s">
        <v>28</v>
      </c>
      <c r="F9564" s="27" t="s">
        <v>257</v>
      </c>
      <c r="G9564" s="33">
        <v>257544</v>
      </c>
      <c r="H9564" s="33">
        <v>257544</v>
      </c>
      <c r="I9564" s="33">
        <v>6411</v>
      </c>
      <c r="J9564" s="33">
        <v>506</v>
      </c>
      <c r="K9564" s="33">
        <v>7000</v>
      </c>
      <c r="L9564" s="33">
        <v>1</v>
      </c>
      <c r="M9564" s="33">
        <v>1</v>
      </c>
      <c r="N9564" s="33">
        <v>252956.7</v>
      </c>
      <c r="O9564" s="33">
        <v>1637.8</v>
      </c>
      <c r="P9564" s="33">
        <v>2667</v>
      </c>
    </row>
    <row r="9565" spans="1:16">
      <c r="A9565" s="27" t="s">
        <v>1337</v>
      </c>
      <c r="B9565" s="31">
        <v>202507</v>
      </c>
      <c r="C9565" s="27" t="s">
        <v>164</v>
      </c>
      <c r="D9565" s="27" t="s">
        <v>164</v>
      </c>
      <c r="E9565" s="27" t="s">
        <v>28</v>
      </c>
      <c r="F9565" s="27" t="s">
        <v>257</v>
      </c>
      <c r="G9565" s="33">
        <v>238009.92</v>
      </c>
      <c r="H9565" s="33">
        <v>238009.92</v>
      </c>
      <c r="I9565" s="33">
        <v>5902</v>
      </c>
      <c r="J9565" s="33">
        <v>378</v>
      </c>
      <c r="K9565" s="33">
        <v>7000</v>
      </c>
      <c r="L9565" s="33">
        <v>1</v>
      </c>
      <c r="M9565" s="33">
        <v>1</v>
      </c>
      <c r="N9565" s="33">
        <v>225041.92</v>
      </c>
      <c r="O9565" s="33">
        <v>1295.9</v>
      </c>
      <c r="P9565" s="33">
        <v>2517</v>
      </c>
    </row>
    <row r="9566" spans="1:16">
      <c r="A9566" s="27" t="s">
        <v>1337</v>
      </c>
      <c r="B9566" s="31">
        <v>202508</v>
      </c>
      <c r="C9566" s="27" t="s">
        <v>164</v>
      </c>
      <c r="D9566" s="27" t="s">
        <v>164</v>
      </c>
      <c r="E9566" s="27" t="s">
        <v>28</v>
      </c>
      <c r="F9566" s="27" t="s">
        <v>257</v>
      </c>
      <c r="G9566" s="33">
        <v>235587.22</v>
      </c>
      <c r="H9566" s="33">
        <v>235587.22</v>
      </c>
      <c r="I9566" s="33">
        <v>6071</v>
      </c>
      <c r="J9566" s="33">
        <v>476</v>
      </c>
      <c r="K9566" s="33">
        <v>7000</v>
      </c>
      <c r="L9566" s="33">
        <v>1</v>
      </c>
      <c r="M9566" s="33">
        <v>1</v>
      </c>
      <c r="N9566" s="33">
        <v>216872.37</v>
      </c>
      <c r="O9566" s="33">
        <v>1141.5</v>
      </c>
      <c r="P9566" s="33">
        <v>2409</v>
      </c>
    </row>
    <row r="9567" spans="1:16">
      <c r="A9567" s="27" t="s">
        <v>1337</v>
      </c>
      <c r="B9567" s="31">
        <v>202509</v>
      </c>
      <c r="C9567" s="27" t="s">
        <v>164</v>
      </c>
      <c r="D9567" s="27" t="s">
        <v>164</v>
      </c>
      <c r="E9567" s="27" t="s">
        <v>28</v>
      </c>
      <c r="F9567" s="27" t="s">
        <v>257</v>
      </c>
      <c r="G9567" s="33">
        <v>222491.78</v>
      </c>
      <c r="H9567" s="33">
        <v>222491.78</v>
      </c>
      <c r="I9567" s="33">
        <v>5571</v>
      </c>
      <c r="J9567" s="33">
        <v>428</v>
      </c>
      <c r="K9567" s="33">
        <v>7000</v>
      </c>
      <c r="L9567" s="33">
        <v>1</v>
      </c>
      <c r="M9567" s="33">
        <v>1</v>
      </c>
      <c r="N9567" s="33">
        <v>208651.2</v>
      </c>
      <c r="O9567" s="33">
        <v>1104.2</v>
      </c>
      <c r="P9567" s="33">
        <v>2372</v>
      </c>
    </row>
    <row r="9568" spans="1:16">
      <c r="A9568" s="27" t="s">
        <v>1337</v>
      </c>
      <c r="B9568" s="31">
        <v>202510</v>
      </c>
      <c r="C9568" s="27" t="s">
        <v>164</v>
      </c>
      <c r="D9568" s="27" t="s">
        <v>164</v>
      </c>
      <c r="E9568" s="27" t="s">
        <v>28</v>
      </c>
      <c r="F9568" s="27" t="s">
        <v>257</v>
      </c>
      <c r="G9568" s="33">
        <v>229358.74</v>
      </c>
      <c r="H9568" s="33">
        <v>229358.74</v>
      </c>
      <c r="I9568" s="33">
        <v>5568</v>
      </c>
      <c r="J9568" s="33">
        <v>368</v>
      </c>
      <c r="K9568" s="33">
        <v>7000</v>
      </c>
      <c r="L9568" s="33">
        <v>1</v>
      </c>
      <c r="M9568" s="33">
        <v>1</v>
      </c>
      <c r="N9568" s="33">
        <v>229321.7</v>
      </c>
      <c r="O9568" s="33">
        <v>1341.3</v>
      </c>
      <c r="P9568" s="33">
        <v>2341</v>
      </c>
    </row>
    <row r="9569" spans="1:16">
      <c r="A9569" s="27" t="s">
        <v>1337</v>
      </c>
      <c r="B9569" s="31">
        <v>202511</v>
      </c>
      <c r="C9569" s="27" t="s">
        <v>164</v>
      </c>
      <c r="D9569" s="27" t="s">
        <v>164</v>
      </c>
      <c r="E9569" s="27" t="s">
        <v>28</v>
      </c>
      <c r="F9569" s="27" t="s">
        <v>257</v>
      </c>
      <c r="G9569" s="33">
        <v>294434.49</v>
      </c>
      <c r="H9569" s="33">
        <v>294434.49</v>
      </c>
      <c r="I9569" s="33">
        <v>8151</v>
      </c>
      <c r="J9569" s="33">
        <v>605</v>
      </c>
      <c r="K9569" s="33">
        <v>7000</v>
      </c>
      <c r="L9569" s="33">
        <v>1</v>
      </c>
      <c r="M9569" s="33">
        <v>1</v>
      </c>
      <c r="N9569" s="33">
        <v>276913.75</v>
      </c>
      <c r="O9569" s="33">
        <v>1784.4</v>
      </c>
      <c r="P9569" s="33">
        <v>3199</v>
      </c>
    </row>
    <row r="9570" spans="1:16">
      <c r="A9570" s="27" t="s">
        <v>1337</v>
      </c>
      <c r="B9570" s="31">
        <v>202512</v>
      </c>
      <c r="C9570" s="27" t="s">
        <v>164</v>
      </c>
      <c r="D9570" s="27" t="s">
        <v>164</v>
      </c>
      <c r="E9570" s="27" t="s">
        <v>28</v>
      </c>
      <c r="F9570" s="27" t="s">
        <v>257</v>
      </c>
      <c r="G9570" s="33">
        <v>320898.72</v>
      </c>
      <c r="H9570" s="33">
        <v>320898.72</v>
      </c>
      <c r="I9570" s="33">
        <v>8648</v>
      </c>
      <c r="J9570" s="33">
        <v>612</v>
      </c>
      <c r="K9570" s="33">
        <v>7000</v>
      </c>
      <c r="L9570" s="33">
        <v>1</v>
      </c>
      <c r="M9570" s="33">
        <v>1</v>
      </c>
      <c r="N9570" s="33">
        <v>318072.46</v>
      </c>
      <c r="O9570" s="33">
        <v>1923</v>
      </c>
      <c r="P9570" s="33">
        <v>3489</v>
      </c>
    </row>
    <row r="9571" spans="1:16">
      <c r="A9571" s="27" t="s">
        <v>1337</v>
      </c>
      <c r="B9571" s="31">
        <v>202601</v>
      </c>
      <c r="C9571" s="27" t="s">
        <v>164</v>
      </c>
      <c r="D9571" s="27" t="s">
        <v>164</v>
      </c>
      <c r="E9571" s="27" t="s">
        <v>28</v>
      </c>
      <c r="F9571" s="27" t="s">
        <v>257</v>
      </c>
      <c r="G9571" s="33">
        <v>198906.93</v>
      </c>
      <c r="H9571" s="33">
        <v>198906.93</v>
      </c>
      <c r="I9571" s="33">
        <v>5211</v>
      </c>
      <c r="J9571" s="33">
        <v>403</v>
      </c>
      <c r="K9571" s="33">
        <v>7000</v>
      </c>
      <c r="L9571" s="33">
        <v>1</v>
      </c>
      <c r="M9571" s="33">
        <v>1</v>
      </c>
      <c r="N9571" s="33">
        <v>161765.21</v>
      </c>
      <c r="O9571" s="33">
        <v>1029.7</v>
      </c>
      <c r="P9571" s="33">
        <v>2059</v>
      </c>
    </row>
    <row r="9572" spans="1:16">
      <c r="A9572" s="27" t="s">
        <v>1337</v>
      </c>
      <c r="B9572" s="31">
        <v>202602</v>
      </c>
      <c r="C9572" s="27" t="s">
        <v>164</v>
      </c>
      <c r="D9572" s="27" t="s">
        <v>164</v>
      </c>
      <c r="E9572" s="27" t="s">
        <v>28</v>
      </c>
      <c r="F9572" s="27" t="s">
        <v>257</v>
      </c>
      <c r="G9572" s="33">
        <v>162077.94</v>
      </c>
      <c r="H9572" s="33">
        <v>162077.94</v>
      </c>
      <c r="I9572" s="33">
        <v>3940</v>
      </c>
      <c r="J9572" s="33">
        <v>302</v>
      </c>
      <c r="K9572" s="33">
        <v>7000</v>
      </c>
      <c r="L9572" s="33">
        <v>1</v>
      </c>
      <c r="M9572" s="33">
        <v>1</v>
      </c>
      <c r="N9572" s="33">
        <v>166762.82</v>
      </c>
      <c r="O9572" s="33">
        <v>999.2</v>
      </c>
      <c r="P9572" s="33">
        <v>1659</v>
      </c>
    </row>
    <row r="9573" spans="1:16">
      <c r="A9573" s="27" t="s">
        <v>1337</v>
      </c>
      <c r="B9573" s="31">
        <v>202603</v>
      </c>
      <c r="C9573" s="27" t="s">
        <v>164</v>
      </c>
      <c r="D9573" s="27" t="s">
        <v>164</v>
      </c>
      <c r="E9573" s="27" t="s">
        <v>28</v>
      </c>
      <c r="F9573" s="27" t="s">
        <v>257</v>
      </c>
      <c r="G9573" s="33">
        <v>215053.07</v>
      </c>
      <c r="H9573" s="33">
        <v>215053.07</v>
      </c>
      <c r="I9573" s="33">
        <v>5238</v>
      </c>
      <c r="J9573" s="33">
        <v>406</v>
      </c>
      <c r="K9573" s="33">
        <v>7000</v>
      </c>
      <c r="L9573" s="33">
        <v>1</v>
      </c>
      <c r="M9573" s="33">
        <v>1</v>
      </c>
      <c r="N9573" s="33">
        <v>207955.42</v>
      </c>
      <c r="O9573" s="33">
        <v>1167.6</v>
      </c>
      <c r="P9573" s="33">
        <v>2133</v>
      </c>
    </row>
    <row r="9574" spans="1:16">
      <c r="A9574" s="27" t="s">
        <v>1337</v>
      </c>
      <c r="B9574" s="31">
        <v>202604</v>
      </c>
      <c r="C9574" s="27" t="s">
        <v>164</v>
      </c>
      <c r="D9574" s="27" t="s">
        <v>164</v>
      </c>
      <c r="E9574" s="27" t="s">
        <v>28</v>
      </c>
      <c r="F9574" s="27" t="s">
        <v>257</v>
      </c>
      <c r="G9574" s="33">
        <v>262332.85</v>
      </c>
      <c r="H9574" s="33">
        <v>262332.85</v>
      </c>
      <c r="I9574" s="33">
        <v>6896</v>
      </c>
      <c r="J9574" s="33">
        <v>513</v>
      </c>
      <c r="K9574" s="33">
        <v>7000</v>
      </c>
      <c r="L9574" s="33">
        <v>1</v>
      </c>
      <c r="M9574" s="33">
        <v>1</v>
      </c>
      <c r="N9574" s="33">
        <v>244861.82</v>
      </c>
      <c r="O9574" s="33">
        <v>1526.4</v>
      </c>
      <c r="P9574" s="33">
        <v>2788</v>
      </c>
    </row>
    <row r="9575" spans="1:16">
      <c r="A9575" s="27" t="s">
        <v>1337</v>
      </c>
      <c r="B9575" s="31">
        <v>202605</v>
      </c>
      <c r="C9575" s="27" t="s">
        <v>164</v>
      </c>
      <c r="D9575" s="27" t="s">
        <v>164</v>
      </c>
      <c r="E9575" s="27" t="s">
        <v>28</v>
      </c>
      <c r="F9575" s="27" t="s">
        <v>257</v>
      </c>
      <c r="G9575" s="33">
        <v>279724.44</v>
      </c>
      <c r="H9575" s="33">
        <v>279724.44</v>
      </c>
      <c r="I9575" s="33">
        <v>7504</v>
      </c>
      <c r="J9575" s="33">
        <v>554</v>
      </c>
      <c r="K9575" s="33">
        <v>7000</v>
      </c>
      <c r="L9575" s="33">
        <v>1</v>
      </c>
      <c r="M9575" s="33">
        <v>1</v>
      </c>
      <c r="N9575" s="33">
        <v>268345.44</v>
      </c>
      <c r="O9575" s="33">
        <v>1546.6</v>
      </c>
      <c r="P9575" s="33">
        <v>3154</v>
      </c>
    </row>
    <row r="9576" spans="1:16">
      <c r="A9576" s="27" t="s">
        <v>1337</v>
      </c>
      <c r="B9576" s="31">
        <v>202606</v>
      </c>
      <c r="C9576" s="27" t="s">
        <v>164</v>
      </c>
      <c r="D9576" s="27" t="s">
        <v>164</v>
      </c>
      <c r="E9576" s="27" t="s">
        <v>28</v>
      </c>
      <c r="F9576" s="27" t="s">
        <v>257</v>
      </c>
      <c r="G9576" s="33">
        <v>271425.71</v>
      </c>
      <c r="H9576" s="33">
        <v>271425.71</v>
      </c>
      <c r="I9576" s="33">
        <v>6665</v>
      </c>
      <c r="J9576" s="33">
        <v>436</v>
      </c>
      <c r="K9576" s="33">
        <v>7000</v>
      </c>
      <c r="L9576" s="33">
        <v>1</v>
      </c>
      <c r="M9576" s="33">
        <v>1</v>
      </c>
      <c r="N9576" s="33">
        <v>262316.1</v>
      </c>
      <c r="O9576" s="33">
        <v>1532.4</v>
      </c>
      <c r="P9576" s="33">
        <v>2814</v>
      </c>
    </row>
    <row r="9577" spans="1:16">
      <c r="A9577" s="27" t="s">
        <v>1337</v>
      </c>
      <c r="B9577" s="31">
        <v>202607</v>
      </c>
      <c r="C9577" s="27" t="s">
        <v>164</v>
      </c>
      <c r="D9577" s="27" t="s">
        <v>164</v>
      </c>
      <c r="E9577" s="27" t="s">
        <v>28</v>
      </c>
      <c r="F9577" s="27" t="s">
        <v>257</v>
      </c>
      <c r="G9577" s="33">
        <v>222199.65</v>
      </c>
      <c r="H9577" s="33">
        <v>222199.65</v>
      </c>
      <c r="I9577" s="33">
        <v>5982</v>
      </c>
      <c r="J9577" s="33">
        <v>448</v>
      </c>
      <c r="K9577" s="33">
        <v>7000</v>
      </c>
      <c r="L9577" s="33">
        <v>1</v>
      </c>
      <c r="M9577" s="33">
        <v>1</v>
      </c>
      <c r="N9577" s="33">
        <v>233368.47</v>
      </c>
      <c r="O9577" s="33">
        <v>1287.3</v>
      </c>
      <c r="P9577" s="33">
        <v>2257</v>
      </c>
    </row>
    <row r="9578" spans="1:16">
      <c r="A9578" s="27" t="s">
        <v>1339</v>
      </c>
      <c r="B9578" s="31">
        <v>202408</v>
      </c>
      <c r="C9578" s="27" t="s">
        <v>164</v>
      </c>
      <c r="D9578" s="27" t="s">
        <v>164</v>
      </c>
      <c r="E9578" s="27" t="s">
        <v>28</v>
      </c>
      <c r="F9578" s="27" t="s">
        <v>257</v>
      </c>
      <c r="G9578" s="33">
        <v>195110.55</v>
      </c>
      <c r="H9578" s="33">
        <v>0</v>
      </c>
      <c r="I9578" s="33">
        <v>4582</v>
      </c>
      <c r="J9578" s="33">
        <v>391</v>
      </c>
      <c r="K9578" s="33">
        <v>8200</v>
      </c>
      <c r="L9578" s="33">
        <v>1</v>
      </c>
      <c r="M9578" s="33">
        <v>0</v>
      </c>
      <c r="N9578" s="33">
        <v>254669.12</v>
      </c>
      <c r="O9578" s="33">
        <v>1035.9</v>
      </c>
      <c r="P9578" s="33">
        <v>1945</v>
      </c>
    </row>
    <row r="9579" spans="1:16">
      <c r="A9579" s="27" t="s">
        <v>1339</v>
      </c>
      <c r="B9579" s="31">
        <v>202409</v>
      </c>
      <c r="C9579" s="27" t="s">
        <v>164</v>
      </c>
      <c r="D9579" s="27" t="s">
        <v>164</v>
      </c>
      <c r="E9579" s="27" t="s">
        <v>28</v>
      </c>
      <c r="F9579" s="27" t="s">
        <v>257</v>
      </c>
      <c r="G9579" s="33">
        <v>222887.27</v>
      </c>
      <c r="H9579" s="33">
        <v>0</v>
      </c>
      <c r="I9579" s="33">
        <v>5584</v>
      </c>
      <c r="J9579" s="33">
        <v>386</v>
      </c>
      <c r="K9579" s="33">
        <v>8200</v>
      </c>
      <c r="L9579" s="33">
        <v>1</v>
      </c>
      <c r="M9579" s="33">
        <v>0</v>
      </c>
      <c r="N9579" s="33">
        <v>245015.17</v>
      </c>
      <c r="O9579" s="33">
        <v>1258.8</v>
      </c>
      <c r="P9579" s="33">
        <v>2264</v>
      </c>
    </row>
    <row r="9580" spans="1:16">
      <c r="A9580" s="27" t="s">
        <v>1339</v>
      </c>
      <c r="B9580" s="31">
        <v>202410</v>
      </c>
      <c r="C9580" s="27" t="s">
        <v>164</v>
      </c>
      <c r="D9580" s="27" t="s">
        <v>164</v>
      </c>
      <c r="E9580" s="27" t="s">
        <v>28</v>
      </c>
      <c r="F9580" s="27" t="s">
        <v>257</v>
      </c>
      <c r="G9580" s="33">
        <v>232138.91</v>
      </c>
      <c r="H9580" s="33">
        <v>0</v>
      </c>
      <c r="I9580" s="33">
        <v>5824</v>
      </c>
      <c r="J9580" s="33">
        <v>504</v>
      </c>
      <c r="K9580" s="33">
        <v>8200</v>
      </c>
      <c r="L9580" s="33">
        <v>1</v>
      </c>
      <c r="M9580" s="33">
        <v>0</v>
      </c>
      <c r="N9580" s="33">
        <v>269288.15</v>
      </c>
      <c r="O9580" s="33">
        <v>1497.2</v>
      </c>
      <c r="P9580" s="33">
        <v>2441</v>
      </c>
    </row>
    <row r="9581" spans="1:16">
      <c r="A9581" s="27" t="s">
        <v>1339</v>
      </c>
      <c r="B9581" s="31">
        <v>202411</v>
      </c>
      <c r="C9581" s="27" t="s">
        <v>164</v>
      </c>
      <c r="D9581" s="27" t="s">
        <v>164</v>
      </c>
      <c r="E9581" s="27" t="s">
        <v>28</v>
      </c>
      <c r="F9581" s="27" t="s">
        <v>257</v>
      </c>
      <c r="G9581" s="33">
        <v>279449.43</v>
      </c>
      <c r="H9581" s="33">
        <v>0</v>
      </c>
      <c r="I9581" s="33">
        <v>6831</v>
      </c>
      <c r="J9581" s="33">
        <v>561</v>
      </c>
      <c r="K9581" s="33">
        <v>8200</v>
      </c>
      <c r="L9581" s="33">
        <v>1</v>
      </c>
      <c r="M9581" s="33">
        <v>0</v>
      </c>
      <c r="N9581" s="33">
        <v>325174.58</v>
      </c>
      <c r="O9581" s="33">
        <v>1436.3</v>
      </c>
      <c r="P9581" s="33">
        <v>2827</v>
      </c>
    </row>
    <row r="9582" spans="1:16">
      <c r="A9582" s="27" t="s">
        <v>1339</v>
      </c>
      <c r="B9582" s="31">
        <v>202412</v>
      </c>
      <c r="C9582" s="27" t="s">
        <v>164</v>
      </c>
      <c r="D9582" s="27" t="s">
        <v>164</v>
      </c>
      <c r="E9582" s="27" t="s">
        <v>28</v>
      </c>
      <c r="F9582" s="27" t="s">
        <v>257</v>
      </c>
      <c r="G9582" s="33">
        <v>339924.19</v>
      </c>
      <c r="H9582" s="33">
        <v>0</v>
      </c>
      <c r="I9582" s="33">
        <v>8094</v>
      </c>
      <c r="J9582" s="33">
        <v>678</v>
      </c>
      <c r="K9582" s="33">
        <v>8200</v>
      </c>
      <c r="L9582" s="33">
        <v>1</v>
      </c>
      <c r="M9582" s="33">
        <v>0</v>
      </c>
      <c r="N9582" s="33">
        <v>373506.49</v>
      </c>
      <c r="O9582" s="33">
        <v>1934.1</v>
      </c>
      <c r="P9582" s="33">
        <v>3448</v>
      </c>
    </row>
    <row r="9583" spans="1:16">
      <c r="A9583" s="27" t="s">
        <v>1339</v>
      </c>
      <c r="B9583" s="31">
        <v>202501</v>
      </c>
      <c r="C9583" s="27" t="s">
        <v>164</v>
      </c>
      <c r="D9583" s="27" t="s">
        <v>164</v>
      </c>
      <c r="E9583" s="27" t="s">
        <v>28</v>
      </c>
      <c r="F9583" s="27" t="s">
        <v>257</v>
      </c>
      <c r="G9583" s="33">
        <v>159626.43</v>
      </c>
      <c r="H9583" s="33">
        <v>0</v>
      </c>
      <c r="I9583" s="33">
        <v>4031</v>
      </c>
      <c r="J9583" s="33">
        <v>312</v>
      </c>
      <c r="K9583" s="33">
        <v>8200</v>
      </c>
      <c r="L9583" s="33">
        <v>1</v>
      </c>
      <c r="M9583" s="33">
        <v>0</v>
      </c>
      <c r="N9583" s="33">
        <v>189957.83</v>
      </c>
      <c r="O9583" s="33">
        <v>921.7</v>
      </c>
      <c r="P9583" s="33">
        <v>1635</v>
      </c>
    </row>
    <row r="9584" spans="1:16">
      <c r="A9584" s="27" t="s">
        <v>1339</v>
      </c>
      <c r="B9584" s="31">
        <v>202502</v>
      </c>
      <c r="C9584" s="27" t="s">
        <v>164</v>
      </c>
      <c r="D9584" s="27" t="s">
        <v>164</v>
      </c>
      <c r="E9584" s="27" t="s">
        <v>28</v>
      </c>
      <c r="F9584" s="27" t="s">
        <v>257</v>
      </c>
      <c r="G9584" s="33">
        <v>162871.06</v>
      </c>
      <c r="H9584" s="33">
        <v>0</v>
      </c>
      <c r="I9584" s="33">
        <v>4074</v>
      </c>
      <c r="J9584" s="33">
        <v>354</v>
      </c>
      <c r="K9584" s="33">
        <v>8200</v>
      </c>
      <c r="L9584" s="33">
        <v>1</v>
      </c>
      <c r="M9584" s="33">
        <v>0</v>
      </c>
      <c r="N9584" s="33">
        <v>195826.43</v>
      </c>
      <c r="O9584" s="33">
        <v>905.1</v>
      </c>
      <c r="P9584" s="33">
        <v>1706</v>
      </c>
    </row>
    <row r="9585" spans="1:16">
      <c r="A9585" s="27" t="s">
        <v>1339</v>
      </c>
      <c r="B9585" s="31">
        <v>202503</v>
      </c>
      <c r="C9585" s="27" t="s">
        <v>164</v>
      </c>
      <c r="D9585" s="27" t="s">
        <v>164</v>
      </c>
      <c r="E9585" s="27" t="s">
        <v>28</v>
      </c>
      <c r="F9585" s="27" t="s">
        <v>257</v>
      </c>
      <c r="G9585" s="33">
        <v>237979.64</v>
      </c>
      <c r="H9585" s="33">
        <v>0</v>
      </c>
      <c r="I9585" s="33">
        <v>6107</v>
      </c>
      <c r="J9585" s="33">
        <v>434</v>
      </c>
      <c r="K9585" s="33">
        <v>8200</v>
      </c>
      <c r="L9585" s="33">
        <v>1</v>
      </c>
      <c r="M9585" s="33">
        <v>0</v>
      </c>
      <c r="N9585" s="33">
        <v>244198.12</v>
      </c>
      <c r="O9585" s="33">
        <v>1287</v>
      </c>
      <c r="P9585" s="33">
        <v>2416</v>
      </c>
    </row>
    <row r="9586" spans="1:16">
      <c r="A9586" s="27" t="s">
        <v>1339</v>
      </c>
      <c r="B9586" s="31">
        <v>202504</v>
      </c>
      <c r="C9586" s="27" t="s">
        <v>164</v>
      </c>
      <c r="D9586" s="27" t="s">
        <v>164</v>
      </c>
      <c r="E9586" s="27" t="s">
        <v>28</v>
      </c>
      <c r="F9586" s="27" t="s">
        <v>257</v>
      </c>
      <c r="G9586" s="33">
        <v>258664.91</v>
      </c>
      <c r="H9586" s="33">
        <v>0</v>
      </c>
      <c r="I9586" s="33">
        <v>6693</v>
      </c>
      <c r="J9586" s="33">
        <v>546</v>
      </c>
      <c r="K9586" s="33">
        <v>8200</v>
      </c>
      <c r="L9586" s="33">
        <v>1</v>
      </c>
      <c r="M9586" s="33">
        <v>0</v>
      </c>
      <c r="N9586" s="33">
        <v>287536.61</v>
      </c>
      <c r="O9586" s="33">
        <v>1522.6</v>
      </c>
      <c r="P9586" s="33">
        <v>2756</v>
      </c>
    </row>
    <row r="9587" spans="1:16">
      <c r="A9587" s="27" t="s">
        <v>1339</v>
      </c>
      <c r="B9587" s="31">
        <v>202505</v>
      </c>
      <c r="C9587" s="27" t="s">
        <v>164</v>
      </c>
      <c r="D9587" s="27" t="s">
        <v>164</v>
      </c>
      <c r="E9587" s="27" t="s">
        <v>28</v>
      </c>
      <c r="F9587" s="27" t="s">
        <v>257</v>
      </c>
      <c r="G9587" s="33">
        <v>279057.05</v>
      </c>
      <c r="H9587" s="33">
        <v>0</v>
      </c>
      <c r="I9587" s="33">
        <v>6696</v>
      </c>
      <c r="J9587" s="33">
        <v>541</v>
      </c>
      <c r="K9587" s="33">
        <v>8200</v>
      </c>
      <c r="L9587" s="33">
        <v>1</v>
      </c>
      <c r="M9587" s="33">
        <v>0</v>
      </c>
      <c r="N9587" s="33">
        <v>315112.98</v>
      </c>
      <c r="O9587" s="33">
        <v>1616.2</v>
      </c>
      <c r="P9587" s="33">
        <v>2732</v>
      </c>
    </row>
    <row r="9588" spans="1:16">
      <c r="A9588" s="27" t="s">
        <v>1339</v>
      </c>
      <c r="B9588" s="31">
        <v>202506</v>
      </c>
      <c r="C9588" s="27" t="s">
        <v>164</v>
      </c>
      <c r="D9588" s="27" t="s">
        <v>164</v>
      </c>
      <c r="E9588" s="27" t="s">
        <v>28</v>
      </c>
      <c r="F9588" s="27" t="s">
        <v>257</v>
      </c>
      <c r="G9588" s="33">
        <v>294463.04</v>
      </c>
      <c r="H9588" s="33">
        <v>0</v>
      </c>
      <c r="I9588" s="33">
        <v>7304</v>
      </c>
      <c r="J9588" s="33">
        <v>538</v>
      </c>
      <c r="K9588" s="33">
        <v>8200</v>
      </c>
      <c r="L9588" s="33">
        <v>1</v>
      </c>
      <c r="M9588" s="33">
        <v>0</v>
      </c>
      <c r="N9588" s="33">
        <v>308032.84</v>
      </c>
      <c r="O9588" s="33">
        <v>1699.8</v>
      </c>
      <c r="P9588" s="33">
        <v>3067</v>
      </c>
    </row>
    <row r="9589" spans="1:16">
      <c r="A9589" s="27" t="s">
        <v>1339</v>
      </c>
      <c r="B9589" s="31">
        <v>202507</v>
      </c>
      <c r="C9589" s="27" t="s">
        <v>164</v>
      </c>
      <c r="D9589" s="27" t="s">
        <v>164</v>
      </c>
      <c r="E9589" s="27" t="s">
        <v>28</v>
      </c>
      <c r="F9589" s="27" t="s">
        <v>257</v>
      </c>
      <c r="G9589" s="33">
        <v>266006.24</v>
      </c>
      <c r="H9589" s="33">
        <v>0</v>
      </c>
      <c r="I9589" s="33">
        <v>7381</v>
      </c>
      <c r="J9589" s="33">
        <v>584</v>
      </c>
      <c r="K9589" s="33">
        <v>8200</v>
      </c>
      <c r="L9589" s="33">
        <v>1</v>
      </c>
      <c r="M9589" s="33">
        <v>0</v>
      </c>
      <c r="N9589" s="33">
        <v>274040.18</v>
      </c>
      <c r="O9589" s="33">
        <v>1459.2</v>
      </c>
      <c r="P9589" s="33">
        <v>2994</v>
      </c>
    </row>
    <row r="9590" spans="1:16">
      <c r="A9590" s="27" t="s">
        <v>1339</v>
      </c>
      <c r="B9590" s="31">
        <v>202508</v>
      </c>
      <c r="C9590" s="27" t="s">
        <v>164</v>
      </c>
      <c r="D9590" s="27" t="s">
        <v>164</v>
      </c>
      <c r="E9590" s="27" t="s">
        <v>28</v>
      </c>
      <c r="F9590" s="27" t="s">
        <v>257</v>
      </c>
      <c r="G9590" s="33">
        <v>237496.89</v>
      </c>
      <c r="H9590" s="33">
        <v>0</v>
      </c>
      <c r="I9590" s="33">
        <v>6396</v>
      </c>
      <c r="J9590" s="33">
        <v>479</v>
      </c>
      <c r="K9590" s="33">
        <v>8200</v>
      </c>
      <c r="L9590" s="33">
        <v>1</v>
      </c>
      <c r="M9590" s="33">
        <v>0</v>
      </c>
      <c r="N9590" s="33">
        <v>264091.88</v>
      </c>
      <c r="O9590" s="33">
        <v>1179.4</v>
      </c>
      <c r="P9590" s="33">
        <v>2500</v>
      </c>
    </row>
    <row r="9591" spans="1:16">
      <c r="A9591" s="27" t="s">
        <v>1339</v>
      </c>
      <c r="B9591" s="31">
        <v>202509</v>
      </c>
      <c r="C9591" s="27" t="s">
        <v>164</v>
      </c>
      <c r="D9591" s="27" t="s">
        <v>164</v>
      </c>
      <c r="E9591" s="27" t="s">
        <v>28</v>
      </c>
      <c r="F9591" s="27" t="s">
        <v>257</v>
      </c>
      <c r="G9591" s="33">
        <v>239062.66</v>
      </c>
      <c r="H9591" s="33">
        <v>0</v>
      </c>
      <c r="I9591" s="33">
        <v>5932</v>
      </c>
      <c r="J9591" s="33">
        <v>414</v>
      </c>
      <c r="K9591" s="33">
        <v>8200</v>
      </c>
      <c r="L9591" s="33">
        <v>1</v>
      </c>
      <c r="M9591" s="33">
        <v>0</v>
      </c>
      <c r="N9591" s="33">
        <v>254080.73</v>
      </c>
      <c r="O9591" s="33">
        <v>1245.8</v>
      </c>
      <c r="P9591" s="33">
        <v>2418</v>
      </c>
    </row>
    <row r="9592" spans="1:16">
      <c r="A9592" s="27" t="s">
        <v>1339</v>
      </c>
      <c r="B9592" s="31">
        <v>202510</v>
      </c>
      <c r="C9592" s="27" t="s">
        <v>164</v>
      </c>
      <c r="D9592" s="27" t="s">
        <v>164</v>
      </c>
      <c r="E9592" s="27" t="s">
        <v>28</v>
      </c>
      <c r="F9592" s="27" t="s">
        <v>257</v>
      </c>
      <c r="G9592" s="33">
        <v>264683.27</v>
      </c>
      <c r="H9592" s="33">
        <v>0</v>
      </c>
      <c r="I9592" s="33">
        <v>6281</v>
      </c>
      <c r="J9592" s="33">
        <v>479</v>
      </c>
      <c r="K9592" s="33">
        <v>8200</v>
      </c>
      <c r="L9592" s="33">
        <v>1</v>
      </c>
      <c r="M9592" s="33">
        <v>0</v>
      </c>
      <c r="N9592" s="33">
        <v>279251.81</v>
      </c>
      <c r="O9592" s="33">
        <v>1367.5</v>
      </c>
      <c r="P9592" s="33">
        <v>2661</v>
      </c>
    </row>
    <row r="9593" spans="1:16">
      <c r="A9593" s="27" t="s">
        <v>1339</v>
      </c>
      <c r="B9593" s="31">
        <v>202511</v>
      </c>
      <c r="C9593" s="27" t="s">
        <v>164</v>
      </c>
      <c r="D9593" s="27" t="s">
        <v>164</v>
      </c>
      <c r="E9593" s="27" t="s">
        <v>28</v>
      </c>
      <c r="F9593" s="27" t="s">
        <v>257</v>
      </c>
      <c r="G9593" s="33">
        <v>302775.4</v>
      </c>
      <c r="H9593" s="33">
        <v>302775.4</v>
      </c>
      <c r="I9593" s="33">
        <v>6984</v>
      </c>
      <c r="J9593" s="33">
        <v>562</v>
      </c>
      <c r="K9593" s="33">
        <v>8200</v>
      </c>
      <c r="L9593" s="33">
        <v>1</v>
      </c>
      <c r="M9593" s="33">
        <v>1</v>
      </c>
      <c r="N9593" s="33">
        <v>337206.04</v>
      </c>
      <c r="O9593" s="33">
        <v>1644.1</v>
      </c>
      <c r="P9593" s="33">
        <v>2860</v>
      </c>
    </row>
    <row r="9594" spans="1:16">
      <c r="A9594" s="27" t="s">
        <v>1339</v>
      </c>
      <c r="B9594" s="31">
        <v>202512</v>
      </c>
      <c r="C9594" s="27" t="s">
        <v>164</v>
      </c>
      <c r="D9594" s="27" t="s">
        <v>164</v>
      </c>
      <c r="E9594" s="27" t="s">
        <v>28</v>
      </c>
      <c r="F9594" s="27" t="s">
        <v>257</v>
      </c>
      <c r="G9594" s="33">
        <v>344949.53</v>
      </c>
      <c r="H9594" s="33">
        <v>344949.53</v>
      </c>
      <c r="I9594" s="33">
        <v>8120</v>
      </c>
      <c r="J9594" s="33">
        <v>801</v>
      </c>
      <c r="K9594" s="33">
        <v>8200</v>
      </c>
      <c r="L9594" s="33">
        <v>1</v>
      </c>
      <c r="M9594" s="33">
        <v>1</v>
      </c>
      <c r="N9594" s="33">
        <v>387326.23</v>
      </c>
      <c r="O9594" s="33">
        <v>1902.7</v>
      </c>
      <c r="P9594" s="33">
        <v>3356</v>
      </c>
    </row>
    <row r="9595" spans="1:16">
      <c r="A9595" s="27" t="s">
        <v>1339</v>
      </c>
      <c r="B9595" s="31">
        <v>202601</v>
      </c>
      <c r="C9595" s="27" t="s">
        <v>164</v>
      </c>
      <c r="D9595" s="27" t="s">
        <v>164</v>
      </c>
      <c r="E9595" s="27" t="s">
        <v>28</v>
      </c>
      <c r="F9595" s="27" t="s">
        <v>257</v>
      </c>
      <c r="G9595" s="33">
        <v>193742.97</v>
      </c>
      <c r="H9595" s="33">
        <v>193742.97</v>
      </c>
      <c r="I9595" s="33">
        <v>4835</v>
      </c>
      <c r="J9595" s="33">
        <v>351</v>
      </c>
      <c r="K9595" s="33">
        <v>8200</v>
      </c>
      <c r="L9595" s="33">
        <v>1</v>
      </c>
      <c r="M9595" s="33">
        <v>1</v>
      </c>
      <c r="N9595" s="33">
        <v>196986.27</v>
      </c>
      <c r="O9595" s="33">
        <v>1170.9</v>
      </c>
      <c r="P9595" s="33">
        <v>1946</v>
      </c>
    </row>
    <row r="9596" spans="1:16">
      <c r="A9596" s="27" t="s">
        <v>1339</v>
      </c>
      <c r="B9596" s="31">
        <v>202602</v>
      </c>
      <c r="C9596" s="27" t="s">
        <v>164</v>
      </c>
      <c r="D9596" s="27" t="s">
        <v>164</v>
      </c>
      <c r="E9596" s="27" t="s">
        <v>28</v>
      </c>
      <c r="F9596" s="27" t="s">
        <v>257</v>
      </c>
      <c r="G9596" s="33">
        <v>191351.09</v>
      </c>
      <c r="H9596" s="33">
        <v>191351.09</v>
      </c>
      <c r="I9596" s="33">
        <v>4988</v>
      </c>
      <c r="J9596" s="33">
        <v>369</v>
      </c>
      <c r="K9596" s="33">
        <v>8200</v>
      </c>
      <c r="L9596" s="33">
        <v>1</v>
      </c>
      <c r="M9596" s="33">
        <v>1</v>
      </c>
      <c r="N9596" s="33">
        <v>203072.01</v>
      </c>
      <c r="O9596" s="33">
        <v>912.5</v>
      </c>
      <c r="P9596" s="33">
        <v>2061</v>
      </c>
    </row>
    <row r="9597" spans="1:16">
      <c r="A9597" s="27" t="s">
        <v>1339</v>
      </c>
      <c r="B9597" s="31">
        <v>202603</v>
      </c>
      <c r="C9597" s="27" t="s">
        <v>164</v>
      </c>
      <c r="D9597" s="27" t="s">
        <v>164</v>
      </c>
      <c r="E9597" s="27" t="s">
        <v>28</v>
      </c>
      <c r="F9597" s="27" t="s">
        <v>257</v>
      </c>
      <c r="G9597" s="33">
        <v>222144.44</v>
      </c>
      <c r="H9597" s="33">
        <v>222144.44</v>
      </c>
      <c r="I9597" s="33">
        <v>5608</v>
      </c>
      <c r="J9597" s="33">
        <v>398</v>
      </c>
      <c r="K9597" s="33">
        <v>8200</v>
      </c>
      <c r="L9597" s="33">
        <v>1</v>
      </c>
      <c r="M9597" s="33">
        <v>1</v>
      </c>
      <c r="N9597" s="33">
        <v>253233.45</v>
      </c>
      <c r="O9597" s="33">
        <v>1264</v>
      </c>
      <c r="P9597" s="33">
        <v>2240</v>
      </c>
    </row>
    <row r="9598" spans="1:16">
      <c r="A9598" s="27" t="s">
        <v>1339</v>
      </c>
      <c r="B9598" s="31">
        <v>202604</v>
      </c>
      <c r="C9598" s="27" t="s">
        <v>164</v>
      </c>
      <c r="D9598" s="27" t="s">
        <v>164</v>
      </c>
      <c r="E9598" s="27" t="s">
        <v>28</v>
      </c>
      <c r="F9598" s="27" t="s">
        <v>257</v>
      </c>
      <c r="G9598" s="33">
        <v>247546.97</v>
      </c>
      <c r="H9598" s="33">
        <v>247546.97</v>
      </c>
      <c r="I9598" s="33">
        <v>6283</v>
      </c>
      <c r="J9598" s="33">
        <v>391</v>
      </c>
      <c r="K9598" s="33">
        <v>8200</v>
      </c>
      <c r="L9598" s="33">
        <v>1</v>
      </c>
      <c r="M9598" s="33">
        <v>1</v>
      </c>
      <c r="N9598" s="33">
        <v>298175.46</v>
      </c>
      <c r="O9598" s="33">
        <v>1333.7</v>
      </c>
      <c r="P9598" s="33">
        <v>2521</v>
      </c>
    </row>
    <row r="9599" spans="1:16">
      <c r="A9599" s="27" t="s">
        <v>1339</v>
      </c>
      <c r="B9599" s="31">
        <v>202605</v>
      </c>
      <c r="C9599" s="27" t="s">
        <v>164</v>
      </c>
      <c r="D9599" s="27" t="s">
        <v>164</v>
      </c>
      <c r="E9599" s="27" t="s">
        <v>28</v>
      </c>
      <c r="F9599" s="27" t="s">
        <v>257</v>
      </c>
      <c r="G9599" s="33">
        <v>302513.33</v>
      </c>
      <c r="H9599" s="33">
        <v>302513.33</v>
      </c>
      <c r="I9599" s="33">
        <v>8186</v>
      </c>
      <c r="J9599" s="33">
        <v>594</v>
      </c>
      <c r="K9599" s="33">
        <v>8200</v>
      </c>
      <c r="L9599" s="33">
        <v>1</v>
      </c>
      <c r="M9599" s="33">
        <v>1</v>
      </c>
      <c r="N9599" s="33">
        <v>326772.16</v>
      </c>
      <c r="O9599" s="33">
        <v>1723.2</v>
      </c>
      <c r="P9599" s="33">
        <v>3162</v>
      </c>
    </row>
    <row r="9600" spans="1:16">
      <c r="A9600" s="27" t="s">
        <v>1339</v>
      </c>
      <c r="B9600" s="31">
        <v>202606</v>
      </c>
      <c r="C9600" s="27" t="s">
        <v>164</v>
      </c>
      <c r="D9600" s="27" t="s">
        <v>164</v>
      </c>
      <c r="E9600" s="27" t="s">
        <v>28</v>
      </c>
      <c r="F9600" s="27" t="s">
        <v>257</v>
      </c>
      <c r="G9600" s="33">
        <v>307007.8</v>
      </c>
      <c r="H9600" s="33">
        <v>307007.8</v>
      </c>
      <c r="I9600" s="33">
        <v>7624</v>
      </c>
      <c r="J9600" s="33">
        <v>605</v>
      </c>
      <c r="K9600" s="33">
        <v>8200</v>
      </c>
      <c r="L9600" s="33">
        <v>1</v>
      </c>
      <c r="M9600" s="33">
        <v>1</v>
      </c>
      <c r="N9600" s="33">
        <v>319430.06</v>
      </c>
      <c r="O9600" s="33">
        <v>1693.7</v>
      </c>
      <c r="P9600" s="33">
        <v>3220</v>
      </c>
    </row>
    <row r="9601" spans="1:16">
      <c r="A9601" s="27" t="s">
        <v>1339</v>
      </c>
      <c r="B9601" s="31">
        <v>202607</v>
      </c>
      <c r="C9601" s="27" t="s">
        <v>164</v>
      </c>
      <c r="D9601" s="27" t="s">
        <v>164</v>
      </c>
      <c r="E9601" s="27" t="s">
        <v>28</v>
      </c>
      <c r="F9601" s="27" t="s">
        <v>257</v>
      </c>
      <c r="G9601" s="33">
        <v>266812.89</v>
      </c>
      <c r="H9601" s="33">
        <v>266812.89</v>
      </c>
      <c r="I9601" s="33">
        <v>7401</v>
      </c>
      <c r="J9601" s="33">
        <v>608</v>
      </c>
      <c r="K9601" s="33">
        <v>8200</v>
      </c>
      <c r="L9601" s="33">
        <v>1</v>
      </c>
      <c r="M9601" s="33">
        <v>1</v>
      </c>
      <c r="N9601" s="33">
        <v>284179.67</v>
      </c>
      <c r="O9601" s="33">
        <v>1445.2</v>
      </c>
      <c r="P9601" s="33">
        <v>2865</v>
      </c>
    </row>
    <row r="9602" spans="1:16">
      <c r="A9602" s="27" t="s">
        <v>1340</v>
      </c>
      <c r="B9602" s="31">
        <v>202408</v>
      </c>
      <c r="C9602" s="27" t="s">
        <v>164</v>
      </c>
      <c r="D9602" s="27" t="s">
        <v>164</v>
      </c>
      <c r="E9602" s="27" t="s">
        <v>28</v>
      </c>
      <c r="F9602" s="27" t="s">
        <v>257</v>
      </c>
      <c r="G9602" s="33">
        <v>291618.53</v>
      </c>
      <c r="H9602" s="33">
        <v>0</v>
      </c>
      <c r="I9602" s="33">
        <v>7182</v>
      </c>
      <c r="J9602" s="33">
        <v>562</v>
      </c>
      <c r="K9602" s="33">
        <v>9600</v>
      </c>
      <c r="L9602" s="33">
        <v>1</v>
      </c>
      <c r="M9602" s="33">
        <v>0</v>
      </c>
      <c r="N9602" s="33">
        <v>294796.16</v>
      </c>
      <c r="O9602" s="33">
        <v>1697.5</v>
      </c>
      <c r="P9602" s="33">
        <v>3054</v>
      </c>
    </row>
    <row r="9603" spans="1:16">
      <c r="A9603" s="27" t="s">
        <v>1340</v>
      </c>
      <c r="B9603" s="31">
        <v>202409</v>
      </c>
      <c r="C9603" s="27" t="s">
        <v>164</v>
      </c>
      <c r="D9603" s="27" t="s">
        <v>164</v>
      </c>
      <c r="E9603" s="27" t="s">
        <v>28</v>
      </c>
      <c r="F9603" s="27" t="s">
        <v>257</v>
      </c>
      <c r="G9603" s="33">
        <v>280317.59</v>
      </c>
      <c r="H9603" s="33">
        <v>0</v>
      </c>
      <c r="I9603" s="33">
        <v>7249</v>
      </c>
      <c r="J9603" s="33">
        <v>645</v>
      </c>
      <c r="K9603" s="33">
        <v>9600</v>
      </c>
      <c r="L9603" s="33">
        <v>1</v>
      </c>
      <c r="M9603" s="33">
        <v>0</v>
      </c>
      <c r="N9603" s="33">
        <v>283621.07</v>
      </c>
      <c r="O9603" s="33">
        <v>1462.6</v>
      </c>
      <c r="P9603" s="33">
        <v>2932</v>
      </c>
    </row>
    <row r="9604" spans="1:16">
      <c r="A9604" s="27" t="s">
        <v>1340</v>
      </c>
      <c r="B9604" s="31">
        <v>202410</v>
      </c>
      <c r="C9604" s="27" t="s">
        <v>164</v>
      </c>
      <c r="D9604" s="27" t="s">
        <v>164</v>
      </c>
      <c r="E9604" s="27" t="s">
        <v>28</v>
      </c>
      <c r="F9604" s="27" t="s">
        <v>257</v>
      </c>
      <c r="G9604" s="33">
        <v>289345.15</v>
      </c>
      <c r="H9604" s="33">
        <v>0</v>
      </c>
      <c r="I9604" s="33">
        <v>7207</v>
      </c>
      <c r="J9604" s="33">
        <v>503</v>
      </c>
      <c r="K9604" s="33">
        <v>9600</v>
      </c>
      <c r="L9604" s="33">
        <v>1</v>
      </c>
      <c r="M9604" s="33">
        <v>0</v>
      </c>
      <c r="N9604" s="33">
        <v>311718.63</v>
      </c>
      <c r="O9604" s="33">
        <v>1652.1</v>
      </c>
      <c r="P9604" s="33">
        <v>2996</v>
      </c>
    </row>
    <row r="9605" spans="1:16">
      <c r="A9605" s="27" t="s">
        <v>1340</v>
      </c>
      <c r="B9605" s="31">
        <v>202411</v>
      </c>
      <c r="C9605" s="27" t="s">
        <v>164</v>
      </c>
      <c r="D9605" s="27" t="s">
        <v>164</v>
      </c>
      <c r="E9605" s="27" t="s">
        <v>28</v>
      </c>
      <c r="F9605" s="27" t="s">
        <v>257</v>
      </c>
      <c r="G9605" s="33">
        <v>354857.06</v>
      </c>
      <c r="H9605" s="33">
        <v>0</v>
      </c>
      <c r="I9605" s="33">
        <v>9271</v>
      </c>
      <c r="J9605" s="33">
        <v>734</v>
      </c>
      <c r="K9605" s="33">
        <v>9600</v>
      </c>
      <c r="L9605" s="33">
        <v>1</v>
      </c>
      <c r="M9605" s="33">
        <v>0</v>
      </c>
      <c r="N9605" s="33">
        <v>376410.84</v>
      </c>
      <c r="O9605" s="33">
        <v>1961.6</v>
      </c>
      <c r="P9605" s="33">
        <v>3684</v>
      </c>
    </row>
    <row r="9606" spans="1:16">
      <c r="A9606" s="27" t="s">
        <v>1340</v>
      </c>
      <c r="B9606" s="31">
        <v>202412</v>
      </c>
      <c r="C9606" s="27" t="s">
        <v>164</v>
      </c>
      <c r="D9606" s="27" t="s">
        <v>164</v>
      </c>
      <c r="E9606" s="27" t="s">
        <v>28</v>
      </c>
      <c r="F9606" s="27" t="s">
        <v>257</v>
      </c>
      <c r="G9606" s="33">
        <v>401765.07</v>
      </c>
      <c r="H9606" s="33">
        <v>0</v>
      </c>
      <c r="I9606" s="33">
        <v>10506</v>
      </c>
      <c r="J9606" s="33">
        <v>863</v>
      </c>
      <c r="K9606" s="33">
        <v>9600</v>
      </c>
      <c r="L9606" s="33">
        <v>1</v>
      </c>
      <c r="M9606" s="33">
        <v>0</v>
      </c>
      <c r="N9606" s="33">
        <v>432358.18</v>
      </c>
      <c r="O9606" s="33">
        <v>2224.5</v>
      </c>
      <c r="P9606" s="33">
        <v>4451</v>
      </c>
    </row>
    <row r="9607" spans="1:16">
      <c r="A9607" s="27" t="s">
        <v>1340</v>
      </c>
      <c r="B9607" s="31">
        <v>202501</v>
      </c>
      <c r="C9607" s="27" t="s">
        <v>164</v>
      </c>
      <c r="D9607" s="27" t="s">
        <v>164</v>
      </c>
      <c r="E9607" s="27" t="s">
        <v>28</v>
      </c>
      <c r="F9607" s="27" t="s">
        <v>257</v>
      </c>
      <c r="G9607" s="33">
        <v>219359.2</v>
      </c>
      <c r="H9607" s="33">
        <v>0</v>
      </c>
      <c r="I9607" s="33">
        <v>5729</v>
      </c>
      <c r="J9607" s="33">
        <v>481</v>
      </c>
      <c r="K9607" s="33">
        <v>9600</v>
      </c>
      <c r="L9607" s="33">
        <v>1</v>
      </c>
      <c r="M9607" s="33">
        <v>0</v>
      </c>
      <c r="N9607" s="33">
        <v>219888.61</v>
      </c>
      <c r="O9607" s="33">
        <v>1180.9</v>
      </c>
      <c r="P9607" s="33">
        <v>2348</v>
      </c>
    </row>
    <row r="9608" spans="1:16">
      <c r="A9608" s="27" t="s">
        <v>1340</v>
      </c>
      <c r="B9608" s="31">
        <v>202502</v>
      </c>
      <c r="C9608" s="27" t="s">
        <v>164</v>
      </c>
      <c r="D9608" s="27" t="s">
        <v>164</v>
      </c>
      <c r="E9608" s="27" t="s">
        <v>28</v>
      </c>
      <c r="F9608" s="27" t="s">
        <v>257</v>
      </c>
      <c r="G9608" s="33">
        <v>198835.64</v>
      </c>
      <c r="H9608" s="33">
        <v>0</v>
      </c>
      <c r="I9608" s="33">
        <v>5369</v>
      </c>
      <c r="J9608" s="33">
        <v>440</v>
      </c>
      <c r="K9608" s="33">
        <v>9600</v>
      </c>
      <c r="L9608" s="33">
        <v>1</v>
      </c>
      <c r="M9608" s="33">
        <v>0</v>
      </c>
      <c r="N9608" s="33">
        <v>226681.9</v>
      </c>
      <c r="O9608" s="33">
        <v>1151.8</v>
      </c>
      <c r="P9608" s="33">
        <v>2192</v>
      </c>
    </row>
    <row r="9609" spans="1:16">
      <c r="A9609" s="27" t="s">
        <v>1340</v>
      </c>
      <c r="B9609" s="31">
        <v>202503</v>
      </c>
      <c r="C9609" s="27" t="s">
        <v>164</v>
      </c>
      <c r="D9609" s="27" t="s">
        <v>164</v>
      </c>
      <c r="E9609" s="27" t="s">
        <v>28</v>
      </c>
      <c r="F9609" s="27" t="s">
        <v>257</v>
      </c>
      <c r="G9609" s="33">
        <v>253959.72</v>
      </c>
      <c r="H9609" s="33">
        <v>0</v>
      </c>
      <c r="I9609" s="33">
        <v>6180</v>
      </c>
      <c r="J9609" s="33">
        <v>487</v>
      </c>
      <c r="K9609" s="33">
        <v>9600</v>
      </c>
      <c r="L9609" s="33">
        <v>1</v>
      </c>
      <c r="M9609" s="33">
        <v>0</v>
      </c>
      <c r="N9609" s="33">
        <v>282675.29</v>
      </c>
      <c r="O9609" s="33">
        <v>1517.7</v>
      </c>
      <c r="P9609" s="33">
        <v>2574</v>
      </c>
    </row>
    <row r="9610" spans="1:16">
      <c r="A9610" s="27" t="s">
        <v>1340</v>
      </c>
      <c r="B9610" s="31">
        <v>202504</v>
      </c>
      <c r="C9610" s="27" t="s">
        <v>164</v>
      </c>
      <c r="D9610" s="27" t="s">
        <v>164</v>
      </c>
      <c r="E9610" s="27" t="s">
        <v>28</v>
      </c>
      <c r="F9610" s="27" t="s">
        <v>257</v>
      </c>
      <c r="G9610" s="33">
        <v>316481.75</v>
      </c>
      <c r="H9610" s="33">
        <v>0</v>
      </c>
      <c r="I9610" s="33">
        <v>8479</v>
      </c>
      <c r="J9610" s="33">
        <v>622</v>
      </c>
      <c r="K9610" s="33">
        <v>9600</v>
      </c>
      <c r="L9610" s="33">
        <v>1</v>
      </c>
      <c r="M9610" s="33">
        <v>0</v>
      </c>
      <c r="N9610" s="33">
        <v>332842.42</v>
      </c>
      <c r="O9610" s="33">
        <v>1862.9</v>
      </c>
      <c r="P9610" s="33">
        <v>3382</v>
      </c>
    </row>
    <row r="9611" spans="1:16">
      <c r="A9611" s="27" t="s">
        <v>1340</v>
      </c>
      <c r="B9611" s="31">
        <v>202505</v>
      </c>
      <c r="C9611" s="27" t="s">
        <v>164</v>
      </c>
      <c r="D9611" s="27" t="s">
        <v>164</v>
      </c>
      <c r="E9611" s="27" t="s">
        <v>28</v>
      </c>
      <c r="F9611" s="27" t="s">
        <v>257</v>
      </c>
      <c r="G9611" s="33">
        <v>333971.12</v>
      </c>
      <c r="H9611" s="33">
        <v>0</v>
      </c>
      <c r="I9611" s="33">
        <v>9354</v>
      </c>
      <c r="J9611" s="33">
        <v>802</v>
      </c>
      <c r="K9611" s="33">
        <v>9600</v>
      </c>
      <c r="L9611" s="33">
        <v>1</v>
      </c>
      <c r="M9611" s="33">
        <v>0</v>
      </c>
      <c r="N9611" s="33">
        <v>364763.87</v>
      </c>
      <c r="O9611" s="33">
        <v>1816.8</v>
      </c>
      <c r="P9611" s="33">
        <v>3647</v>
      </c>
    </row>
    <row r="9612" spans="1:16">
      <c r="A9612" s="27" t="s">
        <v>1340</v>
      </c>
      <c r="B9612" s="31">
        <v>202506</v>
      </c>
      <c r="C9612" s="27" t="s">
        <v>164</v>
      </c>
      <c r="D9612" s="27" t="s">
        <v>164</v>
      </c>
      <c r="E9612" s="27" t="s">
        <v>28</v>
      </c>
      <c r="F9612" s="27" t="s">
        <v>257</v>
      </c>
      <c r="G9612" s="33">
        <v>313102.24</v>
      </c>
      <c r="H9612" s="33">
        <v>313102.24</v>
      </c>
      <c r="I9612" s="33">
        <v>8059</v>
      </c>
      <c r="J9612" s="33">
        <v>611</v>
      </c>
      <c r="K9612" s="33">
        <v>9600</v>
      </c>
      <c r="L9612" s="33">
        <v>1</v>
      </c>
      <c r="M9612" s="33">
        <v>1</v>
      </c>
      <c r="N9612" s="33">
        <v>356568.15</v>
      </c>
      <c r="O9612" s="33">
        <v>2012.3</v>
      </c>
      <c r="P9612" s="33">
        <v>3198</v>
      </c>
    </row>
    <row r="9613" spans="1:16">
      <c r="A9613" s="27" t="s">
        <v>1340</v>
      </c>
      <c r="B9613" s="31">
        <v>202507</v>
      </c>
      <c r="C9613" s="27" t="s">
        <v>164</v>
      </c>
      <c r="D9613" s="27" t="s">
        <v>164</v>
      </c>
      <c r="E9613" s="27" t="s">
        <v>28</v>
      </c>
      <c r="F9613" s="27" t="s">
        <v>257</v>
      </c>
      <c r="G9613" s="33">
        <v>315921.12</v>
      </c>
      <c r="H9613" s="33">
        <v>315921.12</v>
      </c>
      <c r="I9613" s="33">
        <v>8561</v>
      </c>
      <c r="J9613" s="33">
        <v>601</v>
      </c>
      <c r="K9613" s="33">
        <v>9600</v>
      </c>
      <c r="L9613" s="33">
        <v>1</v>
      </c>
      <c r="M9613" s="33">
        <v>1</v>
      </c>
      <c r="N9613" s="33">
        <v>317219.43</v>
      </c>
      <c r="O9613" s="33">
        <v>1656.8</v>
      </c>
      <c r="P9613" s="33">
        <v>3366</v>
      </c>
    </row>
    <row r="9614" spans="1:16">
      <c r="A9614" s="27" t="s">
        <v>1340</v>
      </c>
      <c r="B9614" s="31">
        <v>202508</v>
      </c>
      <c r="C9614" s="27" t="s">
        <v>164</v>
      </c>
      <c r="D9614" s="27" t="s">
        <v>164</v>
      </c>
      <c r="E9614" s="27" t="s">
        <v>28</v>
      </c>
      <c r="F9614" s="27" t="s">
        <v>257</v>
      </c>
      <c r="G9614" s="33">
        <v>270506.35</v>
      </c>
      <c r="H9614" s="33">
        <v>270506.35</v>
      </c>
      <c r="I9614" s="33">
        <v>6816</v>
      </c>
      <c r="J9614" s="33">
        <v>554</v>
      </c>
      <c r="K9614" s="33">
        <v>9600</v>
      </c>
      <c r="L9614" s="33">
        <v>1</v>
      </c>
      <c r="M9614" s="33">
        <v>1</v>
      </c>
      <c r="N9614" s="33">
        <v>305703.62</v>
      </c>
      <c r="O9614" s="33">
        <v>1676.9</v>
      </c>
      <c r="P9614" s="33">
        <v>2750</v>
      </c>
    </row>
    <row r="9615" spans="1:16">
      <c r="A9615" s="27" t="s">
        <v>1340</v>
      </c>
      <c r="B9615" s="31">
        <v>202509</v>
      </c>
      <c r="C9615" s="27" t="s">
        <v>164</v>
      </c>
      <c r="D9615" s="27" t="s">
        <v>164</v>
      </c>
      <c r="E9615" s="27" t="s">
        <v>28</v>
      </c>
      <c r="F9615" s="27" t="s">
        <v>257</v>
      </c>
      <c r="G9615" s="33">
        <v>287929.53</v>
      </c>
      <c r="H9615" s="33">
        <v>287929.53</v>
      </c>
      <c r="I9615" s="33">
        <v>6863</v>
      </c>
      <c r="J9615" s="33">
        <v>535</v>
      </c>
      <c r="K9615" s="33">
        <v>9600</v>
      </c>
      <c r="L9615" s="33">
        <v>1</v>
      </c>
      <c r="M9615" s="33">
        <v>1</v>
      </c>
      <c r="N9615" s="33">
        <v>294115.05</v>
      </c>
      <c r="O9615" s="33">
        <v>1674.9</v>
      </c>
      <c r="P9615" s="33">
        <v>2746</v>
      </c>
    </row>
    <row r="9616" spans="1:16">
      <c r="A9616" s="27" t="s">
        <v>1340</v>
      </c>
      <c r="B9616" s="31">
        <v>202510</v>
      </c>
      <c r="C9616" s="27" t="s">
        <v>164</v>
      </c>
      <c r="D9616" s="27" t="s">
        <v>164</v>
      </c>
      <c r="E9616" s="27" t="s">
        <v>28</v>
      </c>
      <c r="F9616" s="27" t="s">
        <v>257</v>
      </c>
      <c r="G9616" s="33">
        <v>295950.42</v>
      </c>
      <c r="H9616" s="33">
        <v>295950.42</v>
      </c>
      <c r="I9616" s="33">
        <v>7495</v>
      </c>
      <c r="J9616" s="33">
        <v>527</v>
      </c>
      <c r="K9616" s="33">
        <v>9600</v>
      </c>
      <c r="L9616" s="33">
        <v>1</v>
      </c>
      <c r="M9616" s="33">
        <v>1</v>
      </c>
      <c r="N9616" s="33">
        <v>323252.22</v>
      </c>
      <c r="O9616" s="33">
        <v>1494.6</v>
      </c>
      <c r="P9616" s="33">
        <v>3037</v>
      </c>
    </row>
    <row r="9617" spans="1:16">
      <c r="A9617" s="27" t="s">
        <v>1340</v>
      </c>
      <c r="B9617" s="31">
        <v>202511</v>
      </c>
      <c r="C9617" s="27" t="s">
        <v>164</v>
      </c>
      <c r="D9617" s="27" t="s">
        <v>164</v>
      </c>
      <c r="E9617" s="27" t="s">
        <v>28</v>
      </c>
      <c r="F9617" s="27" t="s">
        <v>257</v>
      </c>
      <c r="G9617" s="33">
        <v>373951.73</v>
      </c>
      <c r="H9617" s="33">
        <v>373951.73</v>
      </c>
      <c r="I9617" s="33">
        <v>9733</v>
      </c>
      <c r="J9617" s="33">
        <v>706</v>
      </c>
      <c r="K9617" s="33">
        <v>9600</v>
      </c>
      <c r="L9617" s="33">
        <v>1</v>
      </c>
      <c r="M9617" s="33">
        <v>1</v>
      </c>
      <c r="N9617" s="33">
        <v>390338.04</v>
      </c>
      <c r="O9617" s="33">
        <v>2089.7</v>
      </c>
      <c r="P9617" s="33">
        <v>3764</v>
      </c>
    </row>
    <row r="9618" spans="1:16">
      <c r="A9618" s="27" t="s">
        <v>1340</v>
      </c>
      <c r="B9618" s="31">
        <v>202512</v>
      </c>
      <c r="C9618" s="27" t="s">
        <v>164</v>
      </c>
      <c r="D9618" s="27" t="s">
        <v>164</v>
      </c>
      <c r="E9618" s="27" t="s">
        <v>28</v>
      </c>
      <c r="F9618" s="27" t="s">
        <v>257</v>
      </c>
      <c r="G9618" s="33">
        <v>401509.9</v>
      </c>
      <c r="H9618" s="33">
        <v>401509.9</v>
      </c>
      <c r="I9618" s="33">
        <v>9758</v>
      </c>
      <c r="J9618" s="33">
        <v>706</v>
      </c>
      <c r="K9618" s="33">
        <v>9600</v>
      </c>
      <c r="L9618" s="33">
        <v>1</v>
      </c>
      <c r="M9618" s="33">
        <v>1</v>
      </c>
      <c r="N9618" s="33">
        <v>448355.43</v>
      </c>
      <c r="O9618" s="33">
        <v>2454.9</v>
      </c>
      <c r="P9618" s="33">
        <v>4088</v>
      </c>
    </row>
    <row r="9619" spans="1:16">
      <c r="A9619" s="27" t="s">
        <v>1340</v>
      </c>
      <c r="B9619" s="31">
        <v>202601</v>
      </c>
      <c r="C9619" s="27" t="s">
        <v>164</v>
      </c>
      <c r="D9619" s="27" t="s">
        <v>164</v>
      </c>
      <c r="E9619" s="27" t="s">
        <v>28</v>
      </c>
      <c r="F9619" s="27" t="s">
        <v>257</v>
      </c>
      <c r="G9619" s="33">
        <v>208471.25</v>
      </c>
      <c r="H9619" s="33">
        <v>208471.25</v>
      </c>
      <c r="I9619" s="33">
        <v>5060</v>
      </c>
      <c r="J9619" s="33">
        <v>382</v>
      </c>
      <c r="K9619" s="33">
        <v>9600</v>
      </c>
      <c r="L9619" s="33">
        <v>1</v>
      </c>
      <c r="M9619" s="33">
        <v>1</v>
      </c>
      <c r="N9619" s="33">
        <v>228024.48</v>
      </c>
      <c r="O9619" s="33">
        <v>1136.9</v>
      </c>
      <c r="P9619" s="33">
        <v>2097</v>
      </c>
    </row>
    <row r="9620" spans="1:16">
      <c r="A9620" s="27" t="s">
        <v>1340</v>
      </c>
      <c r="B9620" s="31">
        <v>202602</v>
      </c>
      <c r="C9620" s="27" t="s">
        <v>164</v>
      </c>
      <c r="D9620" s="27" t="s">
        <v>164</v>
      </c>
      <c r="E9620" s="27" t="s">
        <v>28</v>
      </c>
      <c r="F9620" s="27" t="s">
        <v>257</v>
      </c>
      <c r="G9620" s="33">
        <v>220826.71</v>
      </c>
      <c r="H9620" s="33">
        <v>220826.71</v>
      </c>
      <c r="I9620" s="33">
        <v>5423</v>
      </c>
      <c r="J9620" s="33">
        <v>370</v>
      </c>
      <c r="K9620" s="33">
        <v>9600</v>
      </c>
      <c r="L9620" s="33">
        <v>1</v>
      </c>
      <c r="M9620" s="33">
        <v>1</v>
      </c>
      <c r="N9620" s="33">
        <v>235069.13</v>
      </c>
      <c r="O9620" s="33">
        <v>1146.9</v>
      </c>
      <c r="P9620" s="33">
        <v>2244</v>
      </c>
    </row>
    <row r="9621" spans="1:16">
      <c r="A9621" s="27" t="s">
        <v>1340</v>
      </c>
      <c r="B9621" s="31">
        <v>202603</v>
      </c>
      <c r="C9621" s="27" t="s">
        <v>164</v>
      </c>
      <c r="D9621" s="27" t="s">
        <v>164</v>
      </c>
      <c r="E9621" s="27" t="s">
        <v>28</v>
      </c>
      <c r="F9621" s="27" t="s">
        <v>257</v>
      </c>
      <c r="G9621" s="33">
        <v>284145.42</v>
      </c>
      <c r="H9621" s="33">
        <v>284145.42</v>
      </c>
      <c r="I9621" s="33">
        <v>7357</v>
      </c>
      <c r="J9621" s="33">
        <v>578</v>
      </c>
      <c r="K9621" s="33">
        <v>9600</v>
      </c>
      <c r="L9621" s="33">
        <v>1</v>
      </c>
      <c r="M9621" s="33">
        <v>1</v>
      </c>
      <c r="N9621" s="33">
        <v>293134.28</v>
      </c>
      <c r="O9621" s="33">
        <v>1473.7</v>
      </c>
      <c r="P9621" s="33">
        <v>3019</v>
      </c>
    </row>
    <row r="9622" spans="1:16">
      <c r="A9622" s="27" t="s">
        <v>1340</v>
      </c>
      <c r="B9622" s="31">
        <v>202604</v>
      </c>
      <c r="C9622" s="27" t="s">
        <v>164</v>
      </c>
      <c r="D9622" s="27" t="s">
        <v>164</v>
      </c>
      <c r="E9622" s="27" t="s">
        <v>28</v>
      </c>
      <c r="F9622" s="27" t="s">
        <v>257</v>
      </c>
      <c r="G9622" s="33">
        <v>289697.33</v>
      </c>
      <c r="H9622" s="33">
        <v>289697.33</v>
      </c>
      <c r="I9622" s="33">
        <v>7425</v>
      </c>
      <c r="J9622" s="33">
        <v>546</v>
      </c>
      <c r="K9622" s="33">
        <v>9600</v>
      </c>
      <c r="L9622" s="33">
        <v>1</v>
      </c>
      <c r="M9622" s="33">
        <v>1</v>
      </c>
      <c r="N9622" s="33">
        <v>345157.59</v>
      </c>
      <c r="O9622" s="33">
        <v>1632.1</v>
      </c>
      <c r="P9622" s="33">
        <v>2986</v>
      </c>
    </row>
    <row r="9623" spans="1:16">
      <c r="A9623" s="27" t="s">
        <v>1340</v>
      </c>
      <c r="B9623" s="31">
        <v>202605</v>
      </c>
      <c r="C9623" s="27" t="s">
        <v>164</v>
      </c>
      <c r="D9623" s="27" t="s">
        <v>164</v>
      </c>
      <c r="E9623" s="27" t="s">
        <v>28</v>
      </c>
      <c r="F9623" s="27" t="s">
        <v>257</v>
      </c>
      <c r="G9623" s="33">
        <v>401296.19</v>
      </c>
      <c r="H9623" s="33">
        <v>401296.19</v>
      </c>
      <c r="I9623" s="33">
        <v>9989</v>
      </c>
      <c r="J9623" s="33">
        <v>737</v>
      </c>
      <c r="K9623" s="33">
        <v>9600</v>
      </c>
      <c r="L9623" s="33">
        <v>1</v>
      </c>
      <c r="M9623" s="33">
        <v>1</v>
      </c>
      <c r="N9623" s="33">
        <v>378260.14</v>
      </c>
      <c r="O9623" s="33">
        <v>2337.7</v>
      </c>
      <c r="P9623" s="33">
        <v>4031</v>
      </c>
    </row>
    <row r="9624" spans="1:16">
      <c r="A9624" s="27" t="s">
        <v>1340</v>
      </c>
      <c r="B9624" s="31">
        <v>202606</v>
      </c>
      <c r="C9624" s="27" t="s">
        <v>164</v>
      </c>
      <c r="D9624" s="27" t="s">
        <v>164</v>
      </c>
      <c r="E9624" s="27" t="s">
        <v>28</v>
      </c>
      <c r="F9624" s="27" t="s">
        <v>257</v>
      </c>
      <c r="G9624" s="33">
        <v>384932.96</v>
      </c>
      <c r="H9624" s="33">
        <v>384932.96</v>
      </c>
      <c r="I9624" s="33">
        <v>9121</v>
      </c>
      <c r="J9624" s="33">
        <v>759</v>
      </c>
      <c r="K9624" s="33">
        <v>9600</v>
      </c>
      <c r="L9624" s="33">
        <v>1</v>
      </c>
      <c r="M9624" s="33">
        <v>1</v>
      </c>
      <c r="N9624" s="33">
        <v>369761.17</v>
      </c>
      <c r="O9624" s="33">
        <v>2273.4</v>
      </c>
      <c r="P9624" s="33">
        <v>3784</v>
      </c>
    </row>
    <row r="9625" spans="1:16">
      <c r="A9625" s="27" t="s">
        <v>1340</v>
      </c>
      <c r="B9625" s="31">
        <v>202607</v>
      </c>
      <c r="C9625" s="27" t="s">
        <v>164</v>
      </c>
      <c r="D9625" s="27" t="s">
        <v>164</v>
      </c>
      <c r="E9625" s="27" t="s">
        <v>28</v>
      </c>
      <c r="F9625" s="27" t="s">
        <v>257</v>
      </c>
      <c r="G9625" s="33">
        <v>309616.49</v>
      </c>
      <c r="H9625" s="33">
        <v>309616.49</v>
      </c>
      <c r="I9625" s="33">
        <v>7965</v>
      </c>
      <c r="J9625" s="33">
        <v>632</v>
      </c>
      <c r="K9625" s="33">
        <v>9600</v>
      </c>
      <c r="L9625" s="33">
        <v>1</v>
      </c>
      <c r="M9625" s="33">
        <v>1</v>
      </c>
      <c r="N9625" s="33">
        <v>328956.55</v>
      </c>
      <c r="O9625" s="33">
        <v>1665.6</v>
      </c>
      <c r="P9625" s="33">
        <v>3199</v>
      </c>
    </row>
    <row r="9626" spans="1:16">
      <c r="A9626" s="27" t="s">
        <v>1342</v>
      </c>
      <c r="B9626" s="31">
        <v>202408</v>
      </c>
      <c r="C9626" s="27" t="s">
        <v>164</v>
      </c>
      <c r="D9626" s="27" t="s">
        <v>164</v>
      </c>
      <c r="E9626" s="27" t="s">
        <v>28</v>
      </c>
      <c r="F9626" s="27" t="s">
        <v>257</v>
      </c>
      <c r="G9626" s="33">
        <v>393096.03</v>
      </c>
      <c r="H9626" s="33">
        <v>393096.03</v>
      </c>
      <c r="I9626" s="33">
        <v>10386</v>
      </c>
      <c r="J9626" s="33">
        <v>737</v>
      </c>
      <c r="K9626" s="33">
        <v>12000</v>
      </c>
      <c r="L9626" s="33">
        <v>1</v>
      </c>
      <c r="M9626" s="33">
        <v>1</v>
      </c>
      <c r="N9626" s="33">
        <v>369879.23</v>
      </c>
      <c r="O9626" s="33">
        <v>2340.8</v>
      </c>
      <c r="P9626" s="33">
        <v>4258</v>
      </c>
    </row>
    <row r="9627" spans="1:16">
      <c r="A9627" s="27" t="s">
        <v>1342</v>
      </c>
      <c r="B9627" s="31">
        <v>202409</v>
      </c>
      <c r="C9627" s="27" t="s">
        <v>164</v>
      </c>
      <c r="D9627" s="27" t="s">
        <v>164</v>
      </c>
      <c r="E9627" s="27" t="s">
        <v>28</v>
      </c>
      <c r="F9627" s="27" t="s">
        <v>257</v>
      </c>
      <c r="G9627" s="33">
        <v>350346.81</v>
      </c>
      <c r="H9627" s="33">
        <v>350346.81</v>
      </c>
      <c r="I9627" s="33">
        <v>8463</v>
      </c>
      <c r="J9627" s="33">
        <v>595</v>
      </c>
      <c r="K9627" s="33">
        <v>12000</v>
      </c>
      <c r="L9627" s="33">
        <v>1</v>
      </c>
      <c r="M9627" s="33">
        <v>1</v>
      </c>
      <c r="N9627" s="33">
        <v>355857.91</v>
      </c>
      <c r="O9627" s="33">
        <v>1809</v>
      </c>
      <c r="P9627" s="33">
        <v>3459</v>
      </c>
    </row>
    <row r="9628" spans="1:16">
      <c r="A9628" s="27" t="s">
        <v>1342</v>
      </c>
      <c r="B9628" s="31">
        <v>202410</v>
      </c>
      <c r="C9628" s="27" t="s">
        <v>164</v>
      </c>
      <c r="D9628" s="27" t="s">
        <v>164</v>
      </c>
      <c r="E9628" s="27" t="s">
        <v>28</v>
      </c>
      <c r="F9628" s="27" t="s">
        <v>257</v>
      </c>
      <c r="G9628" s="33">
        <v>401142.12</v>
      </c>
      <c r="H9628" s="33">
        <v>401142.12</v>
      </c>
      <c r="I9628" s="33">
        <v>10498</v>
      </c>
      <c r="J9628" s="33">
        <v>808</v>
      </c>
      <c r="K9628" s="33">
        <v>12000</v>
      </c>
      <c r="L9628" s="33">
        <v>1</v>
      </c>
      <c r="M9628" s="33">
        <v>1</v>
      </c>
      <c r="N9628" s="33">
        <v>391111.77</v>
      </c>
      <c r="O9628" s="33">
        <v>2416.2</v>
      </c>
      <c r="P9628" s="33">
        <v>4282</v>
      </c>
    </row>
    <row r="9629" spans="1:16">
      <c r="A9629" s="27" t="s">
        <v>1342</v>
      </c>
      <c r="B9629" s="31">
        <v>202411</v>
      </c>
      <c r="C9629" s="27" t="s">
        <v>164</v>
      </c>
      <c r="D9629" s="27" t="s">
        <v>164</v>
      </c>
      <c r="E9629" s="27" t="s">
        <v>28</v>
      </c>
      <c r="F9629" s="27" t="s">
        <v>257</v>
      </c>
      <c r="G9629" s="33">
        <v>465572.08</v>
      </c>
      <c r="H9629" s="33">
        <v>465572.08</v>
      </c>
      <c r="I9629" s="33">
        <v>11537</v>
      </c>
      <c r="J9629" s="33">
        <v>1000</v>
      </c>
      <c r="K9629" s="33">
        <v>12000</v>
      </c>
      <c r="L9629" s="33">
        <v>1</v>
      </c>
      <c r="M9629" s="33">
        <v>1</v>
      </c>
      <c r="N9629" s="33">
        <v>472280.75</v>
      </c>
      <c r="O9629" s="33">
        <v>2682.5</v>
      </c>
      <c r="P9629" s="33">
        <v>4634</v>
      </c>
    </row>
    <row r="9630" spans="1:16">
      <c r="A9630" s="27" t="s">
        <v>1342</v>
      </c>
      <c r="B9630" s="31">
        <v>202412</v>
      </c>
      <c r="C9630" s="27" t="s">
        <v>164</v>
      </c>
      <c r="D9630" s="27" t="s">
        <v>164</v>
      </c>
      <c r="E9630" s="27" t="s">
        <v>28</v>
      </c>
      <c r="F9630" s="27" t="s">
        <v>257</v>
      </c>
      <c r="G9630" s="33">
        <v>593859.97</v>
      </c>
      <c r="H9630" s="33">
        <v>593859.97</v>
      </c>
      <c r="I9630" s="33">
        <v>15800</v>
      </c>
      <c r="J9630" s="33">
        <v>1076</v>
      </c>
      <c r="K9630" s="33">
        <v>12000</v>
      </c>
      <c r="L9630" s="33">
        <v>1</v>
      </c>
      <c r="M9630" s="33">
        <v>1</v>
      </c>
      <c r="N9630" s="33">
        <v>542477.59</v>
      </c>
      <c r="O9630" s="33">
        <v>3726.8</v>
      </c>
      <c r="P9630" s="33">
        <v>6176</v>
      </c>
    </row>
    <row r="9631" spans="1:16">
      <c r="A9631" s="27" t="s">
        <v>1342</v>
      </c>
      <c r="B9631" s="31">
        <v>202501</v>
      </c>
      <c r="C9631" s="27" t="s">
        <v>164</v>
      </c>
      <c r="D9631" s="27" t="s">
        <v>164</v>
      </c>
      <c r="E9631" s="27" t="s">
        <v>28</v>
      </c>
      <c r="F9631" s="27" t="s">
        <v>257</v>
      </c>
      <c r="G9631" s="33">
        <v>292014.39</v>
      </c>
      <c r="H9631" s="33">
        <v>292014.39</v>
      </c>
      <c r="I9631" s="33">
        <v>7164</v>
      </c>
      <c r="J9631" s="33">
        <v>562</v>
      </c>
      <c r="K9631" s="33">
        <v>12000</v>
      </c>
      <c r="L9631" s="33">
        <v>1</v>
      </c>
      <c r="M9631" s="33">
        <v>1</v>
      </c>
      <c r="N9631" s="33">
        <v>275893.11</v>
      </c>
      <c r="O9631" s="33">
        <v>1569.9</v>
      </c>
      <c r="P9631" s="33">
        <v>2949</v>
      </c>
    </row>
    <row r="9632" spans="1:16">
      <c r="A9632" s="27" t="s">
        <v>1342</v>
      </c>
      <c r="B9632" s="31">
        <v>202502</v>
      </c>
      <c r="C9632" s="27" t="s">
        <v>164</v>
      </c>
      <c r="D9632" s="27" t="s">
        <v>164</v>
      </c>
      <c r="E9632" s="27" t="s">
        <v>28</v>
      </c>
      <c r="F9632" s="27" t="s">
        <v>257</v>
      </c>
      <c r="G9632" s="33">
        <v>302622.84</v>
      </c>
      <c r="H9632" s="33">
        <v>302622.84</v>
      </c>
      <c r="I9632" s="33">
        <v>7724</v>
      </c>
      <c r="J9632" s="33">
        <v>513</v>
      </c>
      <c r="K9632" s="33">
        <v>12000</v>
      </c>
      <c r="L9632" s="33">
        <v>1</v>
      </c>
      <c r="M9632" s="33">
        <v>1</v>
      </c>
      <c r="N9632" s="33">
        <v>284416.62</v>
      </c>
      <c r="O9632" s="33">
        <v>1927.4</v>
      </c>
      <c r="P9632" s="33">
        <v>3196</v>
      </c>
    </row>
    <row r="9633" spans="1:16">
      <c r="A9633" s="27" t="s">
        <v>1342</v>
      </c>
      <c r="B9633" s="31">
        <v>202503</v>
      </c>
      <c r="C9633" s="27" t="s">
        <v>164</v>
      </c>
      <c r="D9633" s="27" t="s">
        <v>164</v>
      </c>
      <c r="E9633" s="27" t="s">
        <v>28</v>
      </c>
      <c r="F9633" s="27" t="s">
        <v>257</v>
      </c>
      <c r="G9633" s="33">
        <v>380454.43</v>
      </c>
      <c r="H9633" s="33">
        <v>380454.43</v>
      </c>
      <c r="I9633" s="33">
        <v>9776</v>
      </c>
      <c r="J9633" s="33">
        <v>736</v>
      </c>
      <c r="K9633" s="33">
        <v>12000</v>
      </c>
      <c r="L9633" s="33">
        <v>1</v>
      </c>
      <c r="M9633" s="33">
        <v>1</v>
      </c>
      <c r="N9633" s="33">
        <v>354671.24</v>
      </c>
      <c r="O9633" s="33">
        <v>1997.7</v>
      </c>
      <c r="P9633" s="33">
        <v>3927</v>
      </c>
    </row>
    <row r="9634" spans="1:16">
      <c r="A9634" s="27" t="s">
        <v>1342</v>
      </c>
      <c r="B9634" s="31">
        <v>202504</v>
      </c>
      <c r="C9634" s="27" t="s">
        <v>164</v>
      </c>
      <c r="D9634" s="27" t="s">
        <v>164</v>
      </c>
      <c r="E9634" s="27" t="s">
        <v>28</v>
      </c>
      <c r="F9634" s="27" t="s">
        <v>257</v>
      </c>
      <c r="G9634" s="33">
        <v>429464.32</v>
      </c>
      <c r="H9634" s="33">
        <v>429464.32</v>
      </c>
      <c r="I9634" s="33">
        <v>9824</v>
      </c>
      <c r="J9634" s="33">
        <v>775</v>
      </c>
      <c r="K9634" s="33">
        <v>12000</v>
      </c>
      <c r="L9634" s="33">
        <v>1</v>
      </c>
      <c r="M9634" s="33">
        <v>1</v>
      </c>
      <c r="N9634" s="33">
        <v>417615.68</v>
      </c>
      <c r="O9634" s="33">
        <v>2533.5</v>
      </c>
      <c r="P9634" s="33">
        <v>4103</v>
      </c>
    </row>
    <row r="9635" spans="1:16">
      <c r="A9635" s="27" t="s">
        <v>1342</v>
      </c>
      <c r="B9635" s="31">
        <v>202505</v>
      </c>
      <c r="C9635" s="27" t="s">
        <v>164</v>
      </c>
      <c r="D9635" s="27" t="s">
        <v>164</v>
      </c>
      <c r="E9635" s="27" t="s">
        <v>28</v>
      </c>
      <c r="F9635" s="27" t="s">
        <v>257</v>
      </c>
      <c r="G9635" s="33">
        <v>466377.54</v>
      </c>
      <c r="H9635" s="33">
        <v>466377.54</v>
      </c>
      <c r="I9635" s="33">
        <v>11817</v>
      </c>
      <c r="J9635" s="33">
        <v>1073</v>
      </c>
      <c r="K9635" s="33">
        <v>12000</v>
      </c>
      <c r="L9635" s="33">
        <v>1</v>
      </c>
      <c r="M9635" s="33">
        <v>1</v>
      </c>
      <c r="N9635" s="33">
        <v>457667.37</v>
      </c>
      <c r="O9635" s="33">
        <v>2777</v>
      </c>
      <c r="P9635" s="33">
        <v>4707</v>
      </c>
    </row>
    <row r="9636" spans="1:16">
      <c r="A9636" s="27" t="s">
        <v>1342</v>
      </c>
      <c r="B9636" s="31">
        <v>202506</v>
      </c>
      <c r="C9636" s="27" t="s">
        <v>164</v>
      </c>
      <c r="D9636" s="27" t="s">
        <v>164</v>
      </c>
      <c r="E9636" s="27" t="s">
        <v>28</v>
      </c>
      <c r="F9636" s="27" t="s">
        <v>257</v>
      </c>
      <c r="G9636" s="33">
        <v>453958.97</v>
      </c>
      <c r="H9636" s="33">
        <v>453958.97</v>
      </c>
      <c r="I9636" s="33">
        <v>12246</v>
      </c>
      <c r="J9636" s="33">
        <v>943</v>
      </c>
      <c r="K9636" s="33">
        <v>12000</v>
      </c>
      <c r="L9636" s="33">
        <v>1</v>
      </c>
      <c r="M9636" s="33">
        <v>1</v>
      </c>
      <c r="N9636" s="33">
        <v>447384.23</v>
      </c>
      <c r="O9636" s="33">
        <v>2592.3</v>
      </c>
      <c r="P9636" s="33">
        <v>4994</v>
      </c>
    </row>
    <row r="9637" spans="1:16">
      <c r="A9637" s="27" t="s">
        <v>1342</v>
      </c>
      <c r="B9637" s="31">
        <v>202507</v>
      </c>
      <c r="C9637" s="27" t="s">
        <v>164</v>
      </c>
      <c r="D9637" s="27" t="s">
        <v>164</v>
      </c>
      <c r="E9637" s="27" t="s">
        <v>28</v>
      </c>
      <c r="F9637" s="27" t="s">
        <v>257</v>
      </c>
      <c r="G9637" s="33">
        <v>407057.61</v>
      </c>
      <c r="H9637" s="33">
        <v>407057.61</v>
      </c>
      <c r="I9637" s="33">
        <v>10493</v>
      </c>
      <c r="J9637" s="33">
        <v>667</v>
      </c>
      <c r="K9637" s="33">
        <v>12000</v>
      </c>
      <c r="L9637" s="33">
        <v>1</v>
      </c>
      <c r="M9637" s="33">
        <v>1</v>
      </c>
      <c r="N9637" s="33">
        <v>398013.59</v>
      </c>
      <c r="O9637" s="33">
        <v>2430</v>
      </c>
      <c r="P9637" s="33">
        <v>4491</v>
      </c>
    </row>
    <row r="9638" spans="1:16">
      <c r="A9638" s="27" t="s">
        <v>1342</v>
      </c>
      <c r="B9638" s="31">
        <v>202508</v>
      </c>
      <c r="C9638" s="27" t="s">
        <v>164</v>
      </c>
      <c r="D9638" s="27" t="s">
        <v>164</v>
      </c>
      <c r="E9638" s="27" t="s">
        <v>28</v>
      </c>
      <c r="F9638" s="27" t="s">
        <v>257</v>
      </c>
      <c r="G9638" s="33">
        <v>367797.95</v>
      </c>
      <c r="H9638" s="33">
        <v>367797.95</v>
      </c>
      <c r="I9638" s="33">
        <v>9918</v>
      </c>
      <c r="J9638" s="33">
        <v>709</v>
      </c>
      <c r="K9638" s="33">
        <v>12000</v>
      </c>
      <c r="L9638" s="33">
        <v>1</v>
      </c>
      <c r="M9638" s="33">
        <v>1</v>
      </c>
      <c r="N9638" s="33">
        <v>383564.76</v>
      </c>
      <c r="O9638" s="33">
        <v>2164.2</v>
      </c>
      <c r="P9638" s="33">
        <v>3835</v>
      </c>
    </row>
    <row r="9639" spans="1:16">
      <c r="A9639" s="27" t="s">
        <v>1342</v>
      </c>
      <c r="B9639" s="31">
        <v>202509</v>
      </c>
      <c r="C9639" s="27" t="s">
        <v>164</v>
      </c>
      <c r="D9639" s="27" t="s">
        <v>164</v>
      </c>
      <c r="E9639" s="27" t="s">
        <v>28</v>
      </c>
      <c r="F9639" s="27" t="s">
        <v>257</v>
      </c>
      <c r="G9639" s="33">
        <v>398860.23</v>
      </c>
      <c r="H9639" s="33">
        <v>398860.23</v>
      </c>
      <c r="I9639" s="33">
        <v>9853</v>
      </c>
      <c r="J9639" s="33">
        <v>735</v>
      </c>
      <c r="K9639" s="33">
        <v>12000</v>
      </c>
      <c r="L9639" s="33">
        <v>1</v>
      </c>
      <c r="M9639" s="33">
        <v>1</v>
      </c>
      <c r="N9639" s="33">
        <v>369024.65</v>
      </c>
      <c r="O9639" s="33">
        <v>2173.9</v>
      </c>
      <c r="P9639" s="33">
        <v>3961</v>
      </c>
    </row>
    <row r="9640" spans="1:16">
      <c r="A9640" s="27" t="s">
        <v>1342</v>
      </c>
      <c r="B9640" s="31">
        <v>202510</v>
      </c>
      <c r="C9640" s="27" t="s">
        <v>164</v>
      </c>
      <c r="D9640" s="27" t="s">
        <v>164</v>
      </c>
      <c r="E9640" s="27" t="s">
        <v>28</v>
      </c>
      <c r="F9640" s="27" t="s">
        <v>257</v>
      </c>
      <c r="G9640" s="33">
        <v>413711.93</v>
      </c>
      <c r="H9640" s="33">
        <v>413711.93</v>
      </c>
      <c r="I9640" s="33">
        <v>11192</v>
      </c>
      <c r="J9640" s="33">
        <v>768</v>
      </c>
      <c r="K9640" s="33">
        <v>12000</v>
      </c>
      <c r="L9640" s="33">
        <v>1</v>
      </c>
      <c r="M9640" s="33">
        <v>1</v>
      </c>
      <c r="N9640" s="33">
        <v>405582.91</v>
      </c>
      <c r="O9640" s="33">
        <v>2301.5</v>
      </c>
      <c r="P9640" s="33">
        <v>4466</v>
      </c>
    </row>
    <row r="9641" spans="1:16">
      <c r="A9641" s="27" t="s">
        <v>1342</v>
      </c>
      <c r="B9641" s="31">
        <v>202511</v>
      </c>
      <c r="C9641" s="27" t="s">
        <v>164</v>
      </c>
      <c r="D9641" s="27" t="s">
        <v>164</v>
      </c>
      <c r="E9641" s="27" t="s">
        <v>28</v>
      </c>
      <c r="F9641" s="27" t="s">
        <v>257</v>
      </c>
      <c r="G9641" s="33">
        <v>494853.27</v>
      </c>
      <c r="H9641" s="33">
        <v>494853.27</v>
      </c>
      <c r="I9641" s="33">
        <v>12662</v>
      </c>
      <c r="J9641" s="33">
        <v>1010</v>
      </c>
      <c r="K9641" s="33">
        <v>12000</v>
      </c>
      <c r="L9641" s="33">
        <v>1</v>
      </c>
      <c r="M9641" s="33">
        <v>1</v>
      </c>
      <c r="N9641" s="33">
        <v>489755.14</v>
      </c>
      <c r="O9641" s="33">
        <v>2887.3</v>
      </c>
      <c r="P9641" s="33">
        <v>5283</v>
      </c>
    </row>
    <row r="9642" spans="1:16">
      <c r="A9642" s="27" t="s">
        <v>1342</v>
      </c>
      <c r="B9642" s="31">
        <v>202512</v>
      </c>
      <c r="C9642" s="27" t="s">
        <v>164</v>
      </c>
      <c r="D9642" s="27" t="s">
        <v>164</v>
      </c>
      <c r="E9642" s="27" t="s">
        <v>28</v>
      </c>
      <c r="F9642" s="27" t="s">
        <v>257</v>
      </c>
      <c r="G9642" s="33">
        <v>559959.39</v>
      </c>
      <c r="H9642" s="33">
        <v>559959.39</v>
      </c>
      <c r="I9642" s="33">
        <v>12440</v>
      </c>
      <c r="J9642" s="33">
        <v>955</v>
      </c>
      <c r="K9642" s="33">
        <v>12000</v>
      </c>
      <c r="L9642" s="33">
        <v>1</v>
      </c>
      <c r="M9642" s="33">
        <v>1</v>
      </c>
      <c r="N9642" s="33">
        <v>562549.26</v>
      </c>
      <c r="O9642" s="33">
        <v>2954.1</v>
      </c>
      <c r="P9642" s="33">
        <v>5622</v>
      </c>
    </row>
    <row r="9643" spans="1:16">
      <c r="A9643" s="27" t="s">
        <v>1342</v>
      </c>
      <c r="B9643" s="31">
        <v>202601</v>
      </c>
      <c r="C9643" s="27" t="s">
        <v>164</v>
      </c>
      <c r="D9643" s="27" t="s">
        <v>164</v>
      </c>
      <c r="E9643" s="27" t="s">
        <v>28</v>
      </c>
      <c r="F9643" s="27" t="s">
        <v>257</v>
      </c>
      <c r="G9643" s="33">
        <v>277348.79</v>
      </c>
      <c r="H9643" s="33">
        <v>277348.79</v>
      </c>
      <c r="I9643" s="33">
        <v>7193</v>
      </c>
      <c r="J9643" s="33">
        <v>522</v>
      </c>
      <c r="K9643" s="33">
        <v>12000</v>
      </c>
      <c r="L9643" s="33">
        <v>1</v>
      </c>
      <c r="M9643" s="33">
        <v>1</v>
      </c>
      <c r="N9643" s="33">
        <v>286101.15</v>
      </c>
      <c r="O9643" s="33">
        <v>1624.7</v>
      </c>
      <c r="P9643" s="33">
        <v>2965</v>
      </c>
    </row>
    <row r="9644" spans="1:16">
      <c r="A9644" s="27" t="s">
        <v>1342</v>
      </c>
      <c r="B9644" s="31">
        <v>202602</v>
      </c>
      <c r="C9644" s="27" t="s">
        <v>164</v>
      </c>
      <c r="D9644" s="27" t="s">
        <v>164</v>
      </c>
      <c r="E9644" s="27" t="s">
        <v>28</v>
      </c>
      <c r="F9644" s="27" t="s">
        <v>257</v>
      </c>
      <c r="G9644" s="33">
        <v>288138.03</v>
      </c>
      <c r="H9644" s="33">
        <v>288138.03</v>
      </c>
      <c r="I9644" s="33">
        <v>7286</v>
      </c>
      <c r="J9644" s="33">
        <v>573</v>
      </c>
      <c r="K9644" s="33">
        <v>12000</v>
      </c>
      <c r="L9644" s="33">
        <v>1</v>
      </c>
      <c r="M9644" s="33">
        <v>1</v>
      </c>
      <c r="N9644" s="33">
        <v>294940.03</v>
      </c>
      <c r="O9644" s="33">
        <v>1655.7</v>
      </c>
      <c r="P9644" s="33">
        <v>2972</v>
      </c>
    </row>
    <row r="9645" spans="1:16">
      <c r="A9645" s="27" t="s">
        <v>1342</v>
      </c>
      <c r="B9645" s="31">
        <v>202603</v>
      </c>
      <c r="C9645" s="27" t="s">
        <v>164</v>
      </c>
      <c r="D9645" s="27" t="s">
        <v>164</v>
      </c>
      <c r="E9645" s="27" t="s">
        <v>28</v>
      </c>
      <c r="F9645" s="27" t="s">
        <v>257</v>
      </c>
      <c r="G9645" s="33">
        <v>367827.48</v>
      </c>
      <c r="H9645" s="33">
        <v>367827.48</v>
      </c>
      <c r="I9645" s="33">
        <v>9289</v>
      </c>
      <c r="J9645" s="33">
        <v>704</v>
      </c>
      <c r="K9645" s="33">
        <v>12000</v>
      </c>
      <c r="L9645" s="33">
        <v>1</v>
      </c>
      <c r="M9645" s="33">
        <v>1</v>
      </c>
      <c r="N9645" s="33">
        <v>367794.08</v>
      </c>
      <c r="O9645" s="33">
        <v>2168</v>
      </c>
      <c r="P9645" s="33">
        <v>3755</v>
      </c>
    </row>
    <row r="9646" spans="1:16">
      <c r="A9646" s="27" t="s">
        <v>1342</v>
      </c>
      <c r="B9646" s="31">
        <v>202604</v>
      </c>
      <c r="C9646" s="27" t="s">
        <v>164</v>
      </c>
      <c r="D9646" s="27" t="s">
        <v>164</v>
      </c>
      <c r="E9646" s="27" t="s">
        <v>28</v>
      </c>
      <c r="F9646" s="27" t="s">
        <v>257</v>
      </c>
      <c r="G9646" s="33">
        <v>458249.78</v>
      </c>
      <c r="H9646" s="33">
        <v>458249.78</v>
      </c>
      <c r="I9646" s="33">
        <v>12066</v>
      </c>
      <c r="J9646" s="33">
        <v>833</v>
      </c>
      <c r="K9646" s="33">
        <v>12000</v>
      </c>
      <c r="L9646" s="33">
        <v>1</v>
      </c>
      <c r="M9646" s="33">
        <v>1</v>
      </c>
      <c r="N9646" s="33">
        <v>433067.46</v>
      </c>
      <c r="O9646" s="33">
        <v>2463.7</v>
      </c>
      <c r="P9646" s="33">
        <v>4943</v>
      </c>
    </row>
    <row r="9647" spans="1:16">
      <c r="A9647" s="27" t="s">
        <v>1342</v>
      </c>
      <c r="B9647" s="31">
        <v>202605</v>
      </c>
      <c r="C9647" s="27" t="s">
        <v>164</v>
      </c>
      <c r="D9647" s="27" t="s">
        <v>164</v>
      </c>
      <c r="E9647" s="27" t="s">
        <v>28</v>
      </c>
      <c r="F9647" s="27" t="s">
        <v>257</v>
      </c>
      <c r="G9647" s="33">
        <v>438808.02</v>
      </c>
      <c r="H9647" s="33">
        <v>438808.02</v>
      </c>
      <c r="I9647" s="33">
        <v>11414</v>
      </c>
      <c r="J9647" s="33">
        <v>875</v>
      </c>
      <c r="K9647" s="33">
        <v>12000</v>
      </c>
      <c r="L9647" s="33">
        <v>1</v>
      </c>
      <c r="M9647" s="33">
        <v>1</v>
      </c>
      <c r="N9647" s="33">
        <v>474601.06</v>
      </c>
      <c r="O9647" s="33">
        <v>2556</v>
      </c>
      <c r="P9647" s="33">
        <v>4368</v>
      </c>
    </row>
    <row r="9648" spans="1:16">
      <c r="A9648" s="27" t="s">
        <v>1342</v>
      </c>
      <c r="B9648" s="31">
        <v>202606</v>
      </c>
      <c r="C9648" s="27" t="s">
        <v>164</v>
      </c>
      <c r="D9648" s="27" t="s">
        <v>164</v>
      </c>
      <c r="E9648" s="27" t="s">
        <v>28</v>
      </c>
      <c r="F9648" s="27" t="s">
        <v>257</v>
      </c>
      <c r="G9648" s="33">
        <v>494284.04</v>
      </c>
      <c r="H9648" s="33">
        <v>494284.04</v>
      </c>
      <c r="I9648" s="33">
        <v>12428</v>
      </c>
      <c r="J9648" s="33">
        <v>991</v>
      </c>
      <c r="K9648" s="33">
        <v>12000</v>
      </c>
      <c r="L9648" s="33">
        <v>1</v>
      </c>
      <c r="M9648" s="33">
        <v>1</v>
      </c>
      <c r="N9648" s="33">
        <v>463937.45</v>
      </c>
      <c r="O9648" s="33">
        <v>2580.2</v>
      </c>
      <c r="P9648" s="33">
        <v>4975</v>
      </c>
    </row>
    <row r="9649" spans="1:16">
      <c r="A9649" s="27" t="s">
        <v>1342</v>
      </c>
      <c r="B9649" s="31">
        <v>202607</v>
      </c>
      <c r="C9649" s="27" t="s">
        <v>164</v>
      </c>
      <c r="D9649" s="27" t="s">
        <v>164</v>
      </c>
      <c r="E9649" s="27" t="s">
        <v>28</v>
      </c>
      <c r="F9649" s="27" t="s">
        <v>257</v>
      </c>
      <c r="G9649" s="33">
        <v>416693.93</v>
      </c>
      <c r="H9649" s="33">
        <v>416693.93</v>
      </c>
      <c r="I9649" s="33">
        <v>11011</v>
      </c>
      <c r="J9649" s="33">
        <v>789</v>
      </c>
      <c r="K9649" s="33">
        <v>12000</v>
      </c>
      <c r="L9649" s="33">
        <v>1</v>
      </c>
      <c r="M9649" s="33">
        <v>1</v>
      </c>
      <c r="N9649" s="33">
        <v>412740.1</v>
      </c>
      <c r="O9649" s="33">
        <v>2372.8</v>
      </c>
      <c r="P9649" s="33">
        <v>4543</v>
      </c>
    </row>
    <row r="9650" spans="1:16">
      <c r="A9650" s="27" t="s">
        <v>1344</v>
      </c>
      <c r="B9650" s="31">
        <v>202408</v>
      </c>
      <c r="C9650" s="27" t="s">
        <v>164</v>
      </c>
      <c r="D9650" s="27" t="s">
        <v>164</v>
      </c>
      <c r="E9650" s="27" t="s">
        <v>28</v>
      </c>
      <c r="F9650" s="27" t="s">
        <v>289</v>
      </c>
      <c r="G9650" s="33">
        <v>877254.67</v>
      </c>
      <c r="H9650" s="33">
        <v>877254.67</v>
      </c>
      <c r="I9650" s="33">
        <v>16683</v>
      </c>
      <c r="J9650" s="33">
        <v>1640</v>
      </c>
      <c r="K9650" s="33">
        <v>22600</v>
      </c>
      <c r="L9650" s="33">
        <v>1</v>
      </c>
      <c r="M9650" s="33">
        <v>1</v>
      </c>
      <c r="N9650" s="33">
        <v>833770.59</v>
      </c>
      <c r="O9650" s="33">
        <v>3952.5</v>
      </c>
      <c r="P9650" s="33">
        <v>7102</v>
      </c>
    </row>
    <row r="9651" spans="1:16">
      <c r="A9651" s="27" t="s">
        <v>1344</v>
      </c>
      <c r="B9651" s="31">
        <v>202409</v>
      </c>
      <c r="C9651" s="27" t="s">
        <v>164</v>
      </c>
      <c r="D9651" s="27" t="s">
        <v>164</v>
      </c>
      <c r="E9651" s="27" t="s">
        <v>28</v>
      </c>
      <c r="F9651" s="27" t="s">
        <v>289</v>
      </c>
      <c r="G9651" s="33">
        <v>790939.13</v>
      </c>
      <c r="H9651" s="33">
        <v>790939.13</v>
      </c>
      <c r="I9651" s="33">
        <v>13591</v>
      </c>
      <c r="J9651" s="33">
        <v>1085</v>
      </c>
      <c r="K9651" s="33">
        <v>22600</v>
      </c>
      <c r="L9651" s="33">
        <v>1</v>
      </c>
      <c r="M9651" s="33">
        <v>1</v>
      </c>
      <c r="N9651" s="33">
        <v>802164.15</v>
      </c>
      <c r="O9651" s="33">
        <v>3531.2</v>
      </c>
      <c r="P9651" s="33">
        <v>6177</v>
      </c>
    </row>
    <row r="9652" spans="1:16">
      <c r="A9652" s="27" t="s">
        <v>1344</v>
      </c>
      <c r="B9652" s="31">
        <v>202410</v>
      </c>
      <c r="C9652" s="27" t="s">
        <v>164</v>
      </c>
      <c r="D9652" s="27" t="s">
        <v>164</v>
      </c>
      <c r="E9652" s="27" t="s">
        <v>28</v>
      </c>
      <c r="F9652" s="27" t="s">
        <v>289</v>
      </c>
      <c r="G9652" s="33">
        <v>978338.91</v>
      </c>
      <c r="H9652" s="33">
        <v>978338.91</v>
      </c>
      <c r="I9652" s="33">
        <v>16336</v>
      </c>
      <c r="J9652" s="33">
        <v>1522</v>
      </c>
      <c r="K9652" s="33">
        <v>22600</v>
      </c>
      <c r="L9652" s="33">
        <v>1</v>
      </c>
      <c r="M9652" s="33">
        <v>1</v>
      </c>
      <c r="N9652" s="33">
        <v>881632.35</v>
      </c>
      <c r="O9652" s="33">
        <v>4586.3</v>
      </c>
      <c r="P9652" s="33">
        <v>7215</v>
      </c>
    </row>
    <row r="9653" spans="1:16">
      <c r="A9653" s="27" t="s">
        <v>1344</v>
      </c>
      <c r="B9653" s="31">
        <v>202411</v>
      </c>
      <c r="C9653" s="27" t="s">
        <v>164</v>
      </c>
      <c r="D9653" s="27" t="s">
        <v>164</v>
      </c>
      <c r="E9653" s="27" t="s">
        <v>28</v>
      </c>
      <c r="F9653" s="27" t="s">
        <v>289</v>
      </c>
      <c r="G9653" s="33">
        <v>1253167.36</v>
      </c>
      <c r="H9653" s="33">
        <v>1253167.36</v>
      </c>
      <c r="I9653" s="33">
        <v>22244</v>
      </c>
      <c r="J9653" s="33">
        <v>1931</v>
      </c>
      <c r="K9653" s="33">
        <v>22600</v>
      </c>
      <c r="L9653" s="33">
        <v>1</v>
      </c>
      <c r="M9653" s="33">
        <v>1</v>
      </c>
      <c r="N9653" s="33">
        <v>1064601.01</v>
      </c>
      <c r="O9653" s="33">
        <v>6074.4</v>
      </c>
      <c r="P9653" s="33">
        <v>10095</v>
      </c>
    </row>
    <row r="9654" spans="1:16">
      <c r="A9654" s="27" t="s">
        <v>1344</v>
      </c>
      <c r="B9654" s="31">
        <v>202412</v>
      </c>
      <c r="C9654" s="27" t="s">
        <v>164</v>
      </c>
      <c r="D9654" s="27" t="s">
        <v>164</v>
      </c>
      <c r="E9654" s="27" t="s">
        <v>28</v>
      </c>
      <c r="F9654" s="27" t="s">
        <v>289</v>
      </c>
      <c r="G9654" s="33">
        <v>1253106.37</v>
      </c>
      <c r="H9654" s="33">
        <v>1253106.37</v>
      </c>
      <c r="I9654" s="33">
        <v>22878</v>
      </c>
      <c r="J9654" s="33">
        <v>1906</v>
      </c>
      <c r="K9654" s="33">
        <v>22600</v>
      </c>
      <c r="L9654" s="33">
        <v>1</v>
      </c>
      <c r="M9654" s="33">
        <v>1</v>
      </c>
      <c r="N9654" s="33">
        <v>1222836.6</v>
      </c>
      <c r="O9654" s="33">
        <v>6165.6</v>
      </c>
      <c r="P9654" s="33">
        <v>9729</v>
      </c>
    </row>
    <row r="9655" spans="1:16">
      <c r="A9655" s="27" t="s">
        <v>1344</v>
      </c>
      <c r="B9655" s="31">
        <v>202501</v>
      </c>
      <c r="C9655" s="27" t="s">
        <v>164</v>
      </c>
      <c r="D9655" s="27" t="s">
        <v>164</v>
      </c>
      <c r="E9655" s="27" t="s">
        <v>28</v>
      </c>
      <c r="F9655" s="27" t="s">
        <v>289</v>
      </c>
      <c r="G9655" s="33">
        <v>667380.14</v>
      </c>
      <c r="H9655" s="33">
        <v>667380.14</v>
      </c>
      <c r="I9655" s="33">
        <v>11976</v>
      </c>
      <c r="J9655" s="33">
        <v>910</v>
      </c>
      <c r="K9655" s="33">
        <v>22600</v>
      </c>
      <c r="L9655" s="33">
        <v>1</v>
      </c>
      <c r="M9655" s="33">
        <v>1</v>
      </c>
      <c r="N9655" s="33">
        <v>621909.91</v>
      </c>
      <c r="O9655" s="33">
        <v>3310.1</v>
      </c>
      <c r="P9655" s="33">
        <v>5067</v>
      </c>
    </row>
    <row r="9656" spans="1:16">
      <c r="A9656" s="27" t="s">
        <v>1344</v>
      </c>
      <c r="B9656" s="31">
        <v>202502</v>
      </c>
      <c r="C9656" s="27" t="s">
        <v>164</v>
      </c>
      <c r="D9656" s="27" t="s">
        <v>164</v>
      </c>
      <c r="E9656" s="27" t="s">
        <v>28</v>
      </c>
      <c r="F9656" s="27" t="s">
        <v>289</v>
      </c>
      <c r="G9656" s="33">
        <v>694487.77</v>
      </c>
      <c r="H9656" s="33">
        <v>694487.77</v>
      </c>
      <c r="I9656" s="33">
        <v>12190</v>
      </c>
      <c r="J9656" s="33">
        <v>1275</v>
      </c>
      <c r="K9656" s="33">
        <v>22600</v>
      </c>
      <c r="L9656" s="33">
        <v>1</v>
      </c>
      <c r="M9656" s="33">
        <v>1</v>
      </c>
      <c r="N9656" s="33">
        <v>641123.35</v>
      </c>
      <c r="O9656" s="33">
        <v>3265.3</v>
      </c>
      <c r="P9656" s="33">
        <v>5292</v>
      </c>
    </row>
    <row r="9657" spans="1:16">
      <c r="A9657" s="27" t="s">
        <v>1344</v>
      </c>
      <c r="B9657" s="31">
        <v>202503</v>
      </c>
      <c r="C9657" s="27" t="s">
        <v>164</v>
      </c>
      <c r="D9657" s="27" t="s">
        <v>164</v>
      </c>
      <c r="E9657" s="27" t="s">
        <v>28</v>
      </c>
      <c r="F9657" s="27" t="s">
        <v>289</v>
      </c>
      <c r="G9657" s="33">
        <v>763018.6899999999</v>
      </c>
      <c r="H9657" s="33">
        <v>763018.6899999999</v>
      </c>
      <c r="I9657" s="33">
        <v>13698</v>
      </c>
      <c r="J9657" s="33">
        <v>1459</v>
      </c>
      <c r="K9657" s="33">
        <v>22600</v>
      </c>
      <c r="L9657" s="33">
        <v>1</v>
      </c>
      <c r="M9657" s="33">
        <v>1</v>
      </c>
      <c r="N9657" s="33">
        <v>799489.2</v>
      </c>
      <c r="O9657" s="33">
        <v>3606.1</v>
      </c>
      <c r="P9657" s="33">
        <v>5749</v>
      </c>
    </row>
    <row r="9658" spans="1:16">
      <c r="A9658" s="27" t="s">
        <v>1344</v>
      </c>
      <c r="B9658" s="31">
        <v>202504</v>
      </c>
      <c r="C9658" s="27" t="s">
        <v>164</v>
      </c>
      <c r="D9658" s="27" t="s">
        <v>164</v>
      </c>
      <c r="E9658" s="27" t="s">
        <v>28</v>
      </c>
      <c r="F9658" s="27" t="s">
        <v>289</v>
      </c>
      <c r="G9658" s="33">
        <v>1104806.23</v>
      </c>
      <c r="H9658" s="33">
        <v>1104806.23</v>
      </c>
      <c r="I9658" s="33">
        <v>19292</v>
      </c>
      <c r="J9658" s="33">
        <v>1857</v>
      </c>
      <c r="K9658" s="33">
        <v>22600</v>
      </c>
      <c r="L9658" s="33">
        <v>1</v>
      </c>
      <c r="M9658" s="33">
        <v>1</v>
      </c>
      <c r="N9658" s="33">
        <v>941376.66</v>
      </c>
      <c r="O9658" s="33">
        <v>5863.4</v>
      </c>
      <c r="P9658" s="33">
        <v>8866</v>
      </c>
    </row>
    <row r="9659" spans="1:16">
      <c r="A9659" s="27" t="s">
        <v>1344</v>
      </c>
      <c r="B9659" s="31">
        <v>202505</v>
      </c>
      <c r="C9659" s="27" t="s">
        <v>164</v>
      </c>
      <c r="D9659" s="27" t="s">
        <v>164</v>
      </c>
      <c r="E9659" s="27" t="s">
        <v>28</v>
      </c>
      <c r="F9659" s="27" t="s">
        <v>289</v>
      </c>
      <c r="G9659" s="33">
        <v>1011562.89</v>
      </c>
      <c r="H9659" s="33">
        <v>1011562.89</v>
      </c>
      <c r="I9659" s="33">
        <v>17639</v>
      </c>
      <c r="J9659" s="33">
        <v>1638</v>
      </c>
      <c r="K9659" s="33">
        <v>22600</v>
      </c>
      <c r="L9659" s="33">
        <v>1</v>
      </c>
      <c r="M9659" s="33">
        <v>1</v>
      </c>
      <c r="N9659" s="33">
        <v>1031659.95</v>
      </c>
      <c r="O9659" s="33">
        <v>4647</v>
      </c>
      <c r="P9659" s="33">
        <v>7724</v>
      </c>
    </row>
    <row r="9660" spans="1:16">
      <c r="A9660" s="27" t="s">
        <v>1344</v>
      </c>
      <c r="B9660" s="31">
        <v>202506</v>
      </c>
      <c r="C9660" s="27" t="s">
        <v>164</v>
      </c>
      <c r="D9660" s="27" t="s">
        <v>164</v>
      </c>
      <c r="E9660" s="27" t="s">
        <v>28</v>
      </c>
      <c r="F9660" s="27" t="s">
        <v>289</v>
      </c>
      <c r="G9660" s="33">
        <v>1015667.94</v>
      </c>
      <c r="H9660" s="33">
        <v>1015667.94</v>
      </c>
      <c r="I9660" s="33">
        <v>19859</v>
      </c>
      <c r="J9660" s="33">
        <v>1572</v>
      </c>
      <c r="K9660" s="33">
        <v>22600</v>
      </c>
      <c r="L9660" s="33">
        <v>1</v>
      </c>
      <c r="M9660" s="33">
        <v>1</v>
      </c>
      <c r="N9660" s="33">
        <v>1008480.03</v>
      </c>
      <c r="O9660" s="33">
        <v>4681.8</v>
      </c>
      <c r="P9660" s="33">
        <v>8483</v>
      </c>
    </row>
    <row r="9661" spans="1:16">
      <c r="A9661" s="27" t="s">
        <v>1344</v>
      </c>
      <c r="B9661" s="31">
        <v>202507</v>
      </c>
      <c r="C9661" s="27" t="s">
        <v>164</v>
      </c>
      <c r="D9661" s="27" t="s">
        <v>164</v>
      </c>
      <c r="E9661" s="27" t="s">
        <v>28</v>
      </c>
      <c r="F9661" s="27" t="s">
        <v>289</v>
      </c>
      <c r="G9661" s="33">
        <v>961699.47</v>
      </c>
      <c r="H9661" s="33">
        <v>961699.47</v>
      </c>
      <c r="I9661" s="33">
        <v>16400</v>
      </c>
      <c r="J9661" s="33">
        <v>1610</v>
      </c>
      <c r="K9661" s="33">
        <v>22600</v>
      </c>
      <c r="L9661" s="33">
        <v>1</v>
      </c>
      <c r="M9661" s="33">
        <v>1</v>
      </c>
      <c r="N9661" s="33">
        <v>897190.22</v>
      </c>
      <c r="O9661" s="33">
        <v>4708</v>
      </c>
      <c r="P9661" s="33">
        <v>7192</v>
      </c>
    </row>
    <row r="9662" spans="1:16">
      <c r="A9662" s="27" t="s">
        <v>1344</v>
      </c>
      <c r="B9662" s="31">
        <v>202508</v>
      </c>
      <c r="C9662" s="27" t="s">
        <v>164</v>
      </c>
      <c r="D9662" s="27" t="s">
        <v>164</v>
      </c>
      <c r="E9662" s="27" t="s">
        <v>28</v>
      </c>
      <c r="F9662" s="27" t="s">
        <v>289</v>
      </c>
      <c r="G9662" s="33">
        <v>839619.21</v>
      </c>
      <c r="H9662" s="33">
        <v>839619.21</v>
      </c>
      <c r="I9662" s="33">
        <v>15697</v>
      </c>
      <c r="J9662" s="33">
        <v>1548</v>
      </c>
      <c r="K9662" s="33">
        <v>22600</v>
      </c>
      <c r="L9662" s="33">
        <v>1</v>
      </c>
      <c r="M9662" s="33">
        <v>1</v>
      </c>
      <c r="N9662" s="33">
        <v>864620.11</v>
      </c>
      <c r="O9662" s="33">
        <v>4270.2</v>
      </c>
      <c r="P9662" s="33">
        <v>6779</v>
      </c>
    </row>
    <row r="9663" spans="1:16">
      <c r="A9663" s="27" t="s">
        <v>1344</v>
      </c>
      <c r="B9663" s="31">
        <v>202509</v>
      </c>
      <c r="C9663" s="27" t="s">
        <v>164</v>
      </c>
      <c r="D9663" s="27" t="s">
        <v>164</v>
      </c>
      <c r="E9663" s="27" t="s">
        <v>28</v>
      </c>
      <c r="F9663" s="27" t="s">
        <v>289</v>
      </c>
      <c r="G9663" s="33">
        <v>884454.37</v>
      </c>
      <c r="H9663" s="33">
        <v>884454.37</v>
      </c>
      <c r="I9663" s="33">
        <v>15774</v>
      </c>
      <c r="J9663" s="33">
        <v>1621</v>
      </c>
      <c r="K9663" s="33">
        <v>22600</v>
      </c>
      <c r="L9663" s="33">
        <v>1</v>
      </c>
      <c r="M9663" s="33">
        <v>1</v>
      </c>
      <c r="N9663" s="33">
        <v>831844.22</v>
      </c>
      <c r="O9663" s="33">
        <v>4233.2</v>
      </c>
      <c r="P9663" s="33">
        <v>6668</v>
      </c>
    </row>
    <row r="9664" spans="1:16">
      <c r="A9664" s="27" t="s">
        <v>1344</v>
      </c>
      <c r="B9664" s="31">
        <v>202510</v>
      </c>
      <c r="C9664" s="27" t="s">
        <v>164</v>
      </c>
      <c r="D9664" s="27" t="s">
        <v>164</v>
      </c>
      <c r="E9664" s="27" t="s">
        <v>28</v>
      </c>
      <c r="F9664" s="27" t="s">
        <v>289</v>
      </c>
      <c r="G9664" s="33">
        <v>972624.91</v>
      </c>
      <c r="H9664" s="33">
        <v>972624.91</v>
      </c>
      <c r="I9664" s="33">
        <v>16917</v>
      </c>
      <c r="J9664" s="33">
        <v>1203</v>
      </c>
      <c r="K9664" s="33">
        <v>22600</v>
      </c>
      <c r="L9664" s="33">
        <v>1</v>
      </c>
      <c r="M9664" s="33">
        <v>1</v>
      </c>
      <c r="N9664" s="33">
        <v>914252.74</v>
      </c>
      <c r="O9664" s="33">
        <v>4657.8</v>
      </c>
      <c r="P9664" s="33">
        <v>7204</v>
      </c>
    </row>
    <row r="9665" spans="1:16">
      <c r="A9665" s="27" t="s">
        <v>1344</v>
      </c>
      <c r="B9665" s="31">
        <v>202511</v>
      </c>
      <c r="C9665" s="27" t="s">
        <v>164</v>
      </c>
      <c r="D9665" s="27" t="s">
        <v>164</v>
      </c>
      <c r="E9665" s="27" t="s">
        <v>28</v>
      </c>
      <c r="F9665" s="27" t="s">
        <v>289</v>
      </c>
      <c r="G9665" s="33">
        <v>1111251.04</v>
      </c>
      <c r="H9665" s="33">
        <v>1111251.04</v>
      </c>
      <c r="I9665" s="33">
        <v>20622</v>
      </c>
      <c r="J9665" s="33">
        <v>2008</v>
      </c>
      <c r="K9665" s="33">
        <v>22600</v>
      </c>
      <c r="L9665" s="33">
        <v>1</v>
      </c>
      <c r="M9665" s="33">
        <v>1</v>
      </c>
      <c r="N9665" s="33">
        <v>1103991.24</v>
      </c>
      <c r="O9665" s="33">
        <v>5448.8</v>
      </c>
      <c r="P9665" s="33">
        <v>8745</v>
      </c>
    </row>
    <row r="9666" spans="1:16">
      <c r="A9666" s="27" t="s">
        <v>1344</v>
      </c>
      <c r="B9666" s="31">
        <v>202512</v>
      </c>
      <c r="C9666" s="27" t="s">
        <v>164</v>
      </c>
      <c r="D9666" s="27" t="s">
        <v>164</v>
      </c>
      <c r="E9666" s="27" t="s">
        <v>28</v>
      </c>
      <c r="F9666" s="27" t="s">
        <v>289</v>
      </c>
      <c r="G9666" s="33">
        <v>1383534.43</v>
      </c>
      <c r="H9666" s="33">
        <v>1383534.43</v>
      </c>
      <c r="I9666" s="33">
        <v>26030</v>
      </c>
      <c r="J9666" s="33">
        <v>2119</v>
      </c>
      <c r="K9666" s="33">
        <v>22600</v>
      </c>
      <c r="L9666" s="33">
        <v>1</v>
      </c>
      <c r="M9666" s="33">
        <v>1</v>
      </c>
      <c r="N9666" s="33">
        <v>1268081.55</v>
      </c>
      <c r="O9666" s="33">
        <v>7242.7</v>
      </c>
      <c r="P9666" s="33">
        <v>10783</v>
      </c>
    </row>
    <row r="9667" spans="1:16">
      <c r="A9667" s="27" t="s">
        <v>1344</v>
      </c>
      <c r="B9667" s="31">
        <v>202601</v>
      </c>
      <c r="C9667" s="27" t="s">
        <v>164</v>
      </c>
      <c r="D9667" s="27" t="s">
        <v>164</v>
      </c>
      <c r="E9667" s="27" t="s">
        <v>28</v>
      </c>
      <c r="F9667" s="27" t="s">
        <v>289</v>
      </c>
      <c r="G9667" s="33">
        <v>660479.54</v>
      </c>
      <c r="H9667" s="33">
        <v>660479.54</v>
      </c>
      <c r="I9667" s="33">
        <v>11538</v>
      </c>
      <c r="J9667" s="33">
        <v>879</v>
      </c>
      <c r="K9667" s="33">
        <v>22600</v>
      </c>
      <c r="L9667" s="33">
        <v>1</v>
      </c>
      <c r="M9667" s="33">
        <v>1</v>
      </c>
      <c r="N9667" s="33">
        <v>644920.58</v>
      </c>
      <c r="O9667" s="33">
        <v>3071.6</v>
      </c>
      <c r="P9667" s="33">
        <v>4997</v>
      </c>
    </row>
    <row r="9668" spans="1:16">
      <c r="A9668" s="27" t="s">
        <v>1344</v>
      </c>
      <c r="B9668" s="31">
        <v>202602</v>
      </c>
      <c r="C9668" s="27" t="s">
        <v>164</v>
      </c>
      <c r="D9668" s="27" t="s">
        <v>164</v>
      </c>
      <c r="E9668" s="27" t="s">
        <v>28</v>
      </c>
      <c r="F9668" s="27" t="s">
        <v>289</v>
      </c>
      <c r="G9668" s="33">
        <v>710140.96</v>
      </c>
      <c r="H9668" s="33">
        <v>710140.96</v>
      </c>
      <c r="I9668" s="33">
        <v>12341</v>
      </c>
      <c r="J9668" s="33">
        <v>1099</v>
      </c>
      <c r="K9668" s="33">
        <v>22600</v>
      </c>
      <c r="L9668" s="33">
        <v>1</v>
      </c>
      <c r="M9668" s="33">
        <v>1</v>
      </c>
      <c r="N9668" s="33">
        <v>664844.92</v>
      </c>
      <c r="O9668" s="33">
        <v>3393.5</v>
      </c>
      <c r="P9668" s="33">
        <v>5395</v>
      </c>
    </row>
    <row r="9669" spans="1:16">
      <c r="A9669" s="27" t="s">
        <v>1344</v>
      </c>
      <c r="B9669" s="31">
        <v>202603</v>
      </c>
      <c r="C9669" s="27" t="s">
        <v>164</v>
      </c>
      <c r="D9669" s="27" t="s">
        <v>164</v>
      </c>
      <c r="E9669" s="27" t="s">
        <v>28</v>
      </c>
      <c r="F9669" s="27" t="s">
        <v>289</v>
      </c>
      <c r="G9669" s="33">
        <v>861229.41</v>
      </c>
      <c r="H9669" s="33">
        <v>861229.41</v>
      </c>
      <c r="I9669" s="33">
        <v>15565</v>
      </c>
      <c r="J9669" s="33">
        <v>1206</v>
      </c>
      <c r="K9669" s="33">
        <v>22600</v>
      </c>
      <c r="L9669" s="33">
        <v>1</v>
      </c>
      <c r="M9669" s="33">
        <v>1</v>
      </c>
      <c r="N9669" s="33">
        <v>829070.3</v>
      </c>
      <c r="O9669" s="33">
        <v>3900</v>
      </c>
      <c r="P9669" s="33">
        <v>6676</v>
      </c>
    </row>
    <row r="9670" spans="1:16">
      <c r="A9670" s="27" t="s">
        <v>1344</v>
      </c>
      <c r="B9670" s="31">
        <v>202604</v>
      </c>
      <c r="C9670" s="27" t="s">
        <v>164</v>
      </c>
      <c r="D9670" s="27" t="s">
        <v>164</v>
      </c>
      <c r="E9670" s="27" t="s">
        <v>28</v>
      </c>
      <c r="F9670" s="27" t="s">
        <v>289</v>
      </c>
      <c r="G9670" s="33">
        <v>1057863.08</v>
      </c>
      <c r="H9670" s="33">
        <v>1057863.08</v>
      </c>
      <c r="I9670" s="33">
        <v>18635</v>
      </c>
      <c r="J9670" s="33">
        <v>1669</v>
      </c>
      <c r="K9670" s="33">
        <v>22600</v>
      </c>
      <c r="L9670" s="33">
        <v>1</v>
      </c>
      <c r="M9670" s="33">
        <v>1</v>
      </c>
      <c r="N9670" s="33">
        <v>976207.59</v>
      </c>
      <c r="O9670" s="33">
        <v>4933.2</v>
      </c>
      <c r="P9670" s="33">
        <v>8031</v>
      </c>
    </row>
    <row r="9671" spans="1:16">
      <c r="A9671" s="27" t="s">
        <v>1344</v>
      </c>
      <c r="B9671" s="31">
        <v>202605</v>
      </c>
      <c r="C9671" s="27" t="s">
        <v>164</v>
      </c>
      <c r="D9671" s="27" t="s">
        <v>164</v>
      </c>
      <c r="E9671" s="27" t="s">
        <v>28</v>
      </c>
      <c r="F9671" s="27" t="s">
        <v>289</v>
      </c>
      <c r="G9671" s="33">
        <v>1163730.09</v>
      </c>
      <c r="H9671" s="33">
        <v>1163730.09</v>
      </c>
      <c r="I9671" s="33">
        <v>20789</v>
      </c>
      <c r="J9671" s="33">
        <v>1838</v>
      </c>
      <c r="K9671" s="33">
        <v>22600</v>
      </c>
      <c r="L9671" s="33">
        <v>1</v>
      </c>
      <c r="M9671" s="33">
        <v>1</v>
      </c>
      <c r="N9671" s="33">
        <v>1069831.37</v>
      </c>
      <c r="O9671" s="33">
        <v>5573.9</v>
      </c>
      <c r="P9671" s="33">
        <v>9193</v>
      </c>
    </row>
    <row r="9672" spans="1:16">
      <c r="A9672" s="27" t="s">
        <v>1344</v>
      </c>
      <c r="B9672" s="31">
        <v>202606</v>
      </c>
      <c r="C9672" s="27" t="s">
        <v>164</v>
      </c>
      <c r="D9672" s="27" t="s">
        <v>164</v>
      </c>
      <c r="E9672" s="27" t="s">
        <v>28</v>
      </c>
      <c r="F9672" s="27" t="s">
        <v>289</v>
      </c>
      <c r="G9672" s="33">
        <v>1092805.78</v>
      </c>
      <c r="H9672" s="33">
        <v>1092805.78</v>
      </c>
      <c r="I9672" s="33">
        <v>19763</v>
      </c>
      <c r="J9672" s="33">
        <v>1663</v>
      </c>
      <c r="K9672" s="33">
        <v>22600</v>
      </c>
      <c r="L9672" s="33">
        <v>1</v>
      </c>
      <c r="M9672" s="33">
        <v>1</v>
      </c>
      <c r="N9672" s="33">
        <v>1045793.79</v>
      </c>
      <c r="O9672" s="33">
        <v>5249.2</v>
      </c>
      <c r="P9672" s="33">
        <v>8449</v>
      </c>
    </row>
    <row r="9673" spans="1:16">
      <c r="A9673" s="27" t="s">
        <v>1344</v>
      </c>
      <c r="B9673" s="31">
        <v>202607</v>
      </c>
      <c r="C9673" s="27" t="s">
        <v>164</v>
      </c>
      <c r="D9673" s="27" t="s">
        <v>164</v>
      </c>
      <c r="E9673" s="27" t="s">
        <v>28</v>
      </c>
      <c r="F9673" s="27" t="s">
        <v>289</v>
      </c>
      <c r="G9673" s="33">
        <v>1014737.12</v>
      </c>
      <c r="H9673" s="33">
        <v>1014737.12</v>
      </c>
      <c r="I9673" s="33">
        <v>17802</v>
      </c>
      <c r="J9673" s="33">
        <v>1657</v>
      </c>
      <c r="K9673" s="33">
        <v>22600</v>
      </c>
      <c r="L9673" s="33">
        <v>1</v>
      </c>
      <c r="M9673" s="33">
        <v>1</v>
      </c>
      <c r="N9673" s="33">
        <v>930386.26</v>
      </c>
      <c r="O9673" s="33">
        <v>4195.6</v>
      </c>
      <c r="P9673" s="33">
        <v>7857</v>
      </c>
    </row>
    <row r="9674" spans="1:16">
      <c r="A9674" s="27" t="s">
        <v>1347</v>
      </c>
      <c r="B9674" s="31">
        <v>202408</v>
      </c>
      <c r="C9674" s="27" t="s">
        <v>193</v>
      </c>
      <c r="D9674" s="27" t="s">
        <v>193</v>
      </c>
      <c r="E9674" s="27" t="s">
        <v>30</v>
      </c>
      <c r="F9674" s="27" t="s">
        <v>257</v>
      </c>
      <c r="G9674" s="33">
        <v>266775.72</v>
      </c>
      <c r="H9674" s="33">
        <v>266775.72</v>
      </c>
      <c r="I9674" s="33">
        <v>6754</v>
      </c>
      <c r="J9674" s="33">
        <v>597</v>
      </c>
      <c r="K9674" s="33">
        <v>11300</v>
      </c>
      <c r="L9674" s="33">
        <v>1</v>
      </c>
      <c r="M9674" s="33">
        <v>1</v>
      </c>
      <c r="N9674" s="33">
        <v>297671.23</v>
      </c>
      <c r="O9674" s="33">
        <v>1466.3</v>
      </c>
      <c r="P9674" s="33">
        <v>2766</v>
      </c>
    </row>
    <row r="9675" spans="1:16">
      <c r="A9675" s="27" t="s">
        <v>1347</v>
      </c>
      <c r="B9675" s="31">
        <v>202409</v>
      </c>
      <c r="C9675" s="27" t="s">
        <v>193</v>
      </c>
      <c r="D9675" s="27" t="s">
        <v>193</v>
      </c>
      <c r="E9675" s="27" t="s">
        <v>30</v>
      </c>
      <c r="F9675" s="27" t="s">
        <v>257</v>
      </c>
      <c r="G9675" s="33">
        <v>214260.16</v>
      </c>
      <c r="H9675" s="33">
        <v>214260.16</v>
      </c>
      <c r="I9675" s="33">
        <v>5440</v>
      </c>
      <c r="J9675" s="33">
        <v>452</v>
      </c>
      <c r="K9675" s="33">
        <v>11300</v>
      </c>
      <c r="L9675" s="33">
        <v>1</v>
      </c>
      <c r="M9675" s="33">
        <v>1</v>
      </c>
      <c r="N9675" s="33">
        <v>287667.02</v>
      </c>
      <c r="O9675" s="33">
        <v>1270.7</v>
      </c>
      <c r="P9675" s="33">
        <v>2226</v>
      </c>
    </row>
    <row r="9676" spans="1:16">
      <c r="A9676" s="27" t="s">
        <v>1347</v>
      </c>
      <c r="B9676" s="31">
        <v>202410</v>
      </c>
      <c r="C9676" s="27" t="s">
        <v>193</v>
      </c>
      <c r="D9676" s="27" t="s">
        <v>193</v>
      </c>
      <c r="E9676" s="27" t="s">
        <v>30</v>
      </c>
      <c r="F9676" s="27" t="s">
        <v>257</v>
      </c>
      <c r="G9676" s="33">
        <v>296182.9</v>
      </c>
      <c r="H9676" s="33">
        <v>296182.9</v>
      </c>
      <c r="I9676" s="33">
        <v>7398</v>
      </c>
      <c r="J9676" s="33">
        <v>541</v>
      </c>
      <c r="K9676" s="33">
        <v>11300</v>
      </c>
      <c r="L9676" s="33">
        <v>1</v>
      </c>
      <c r="M9676" s="33">
        <v>1</v>
      </c>
      <c r="N9676" s="33">
        <v>317578.35</v>
      </c>
      <c r="O9676" s="33">
        <v>1607.6</v>
      </c>
      <c r="P9676" s="33">
        <v>3130</v>
      </c>
    </row>
    <row r="9677" spans="1:16">
      <c r="A9677" s="27" t="s">
        <v>1347</v>
      </c>
      <c r="B9677" s="31">
        <v>202411</v>
      </c>
      <c r="C9677" s="27" t="s">
        <v>193</v>
      </c>
      <c r="D9677" s="27" t="s">
        <v>193</v>
      </c>
      <c r="E9677" s="27" t="s">
        <v>30</v>
      </c>
      <c r="F9677" s="27" t="s">
        <v>257</v>
      </c>
      <c r="G9677" s="33">
        <v>368481.65</v>
      </c>
      <c r="H9677" s="33">
        <v>368481.65</v>
      </c>
      <c r="I9677" s="33">
        <v>9020</v>
      </c>
      <c r="J9677" s="33">
        <v>739</v>
      </c>
      <c r="K9677" s="33">
        <v>11300</v>
      </c>
      <c r="L9677" s="33">
        <v>1</v>
      </c>
      <c r="M9677" s="33">
        <v>1</v>
      </c>
      <c r="N9677" s="33">
        <v>385200.46</v>
      </c>
      <c r="O9677" s="33">
        <v>2102</v>
      </c>
      <c r="P9677" s="33">
        <v>3764</v>
      </c>
    </row>
    <row r="9678" spans="1:16">
      <c r="A9678" s="27" t="s">
        <v>1347</v>
      </c>
      <c r="B9678" s="31">
        <v>202412</v>
      </c>
      <c r="C9678" s="27" t="s">
        <v>193</v>
      </c>
      <c r="D9678" s="27" t="s">
        <v>193</v>
      </c>
      <c r="E9678" s="27" t="s">
        <v>30</v>
      </c>
      <c r="F9678" s="27" t="s">
        <v>257</v>
      </c>
      <c r="G9678" s="33">
        <v>385060.61</v>
      </c>
      <c r="H9678" s="33">
        <v>385060.61</v>
      </c>
      <c r="I9678" s="33">
        <v>9708</v>
      </c>
      <c r="J9678" s="33">
        <v>648</v>
      </c>
      <c r="K9678" s="33">
        <v>11300</v>
      </c>
      <c r="L9678" s="33">
        <v>1</v>
      </c>
      <c r="M9678" s="33">
        <v>1</v>
      </c>
      <c r="N9678" s="33">
        <v>444431.57</v>
      </c>
      <c r="O9678" s="33">
        <v>2364.3</v>
      </c>
      <c r="P9678" s="33">
        <v>4000</v>
      </c>
    </row>
    <row r="9679" spans="1:16">
      <c r="A9679" s="27" t="s">
        <v>1347</v>
      </c>
      <c r="B9679" s="31">
        <v>202501</v>
      </c>
      <c r="C9679" s="27" t="s">
        <v>193</v>
      </c>
      <c r="D9679" s="27" t="s">
        <v>193</v>
      </c>
      <c r="E9679" s="27" t="s">
        <v>30</v>
      </c>
      <c r="F9679" s="27" t="s">
        <v>257</v>
      </c>
      <c r="G9679" s="33">
        <v>211914.85</v>
      </c>
      <c r="H9679" s="33">
        <v>211914.85</v>
      </c>
      <c r="I9679" s="33">
        <v>5347</v>
      </c>
      <c r="J9679" s="33">
        <v>454</v>
      </c>
      <c r="K9679" s="33">
        <v>11300</v>
      </c>
      <c r="L9679" s="33">
        <v>1</v>
      </c>
      <c r="M9679" s="33">
        <v>1</v>
      </c>
      <c r="N9679" s="33">
        <v>227039.02</v>
      </c>
      <c r="O9679" s="33">
        <v>1217.7</v>
      </c>
      <c r="P9679" s="33">
        <v>2233</v>
      </c>
    </row>
    <row r="9680" spans="1:16">
      <c r="A9680" s="27" t="s">
        <v>1347</v>
      </c>
      <c r="B9680" s="31">
        <v>202502</v>
      </c>
      <c r="C9680" s="27" t="s">
        <v>193</v>
      </c>
      <c r="D9680" s="27" t="s">
        <v>193</v>
      </c>
      <c r="E9680" s="27" t="s">
        <v>30</v>
      </c>
      <c r="F9680" s="27" t="s">
        <v>257</v>
      </c>
      <c r="G9680" s="33">
        <v>215983.53</v>
      </c>
      <c r="H9680" s="33">
        <v>215983.53</v>
      </c>
      <c r="I9680" s="33">
        <v>5336</v>
      </c>
      <c r="J9680" s="33">
        <v>386</v>
      </c>
      <c r="K9680" s="33">
        <v>11300</v>
      </c>
      <c r="L9680" s="33">
        <v>1</v>
      </c>
      <c r="M9680" s="33">
        <v>1</v>
      </c>
      <c r="N9680" s="33">
        <v>235099.21</v>
      </c>
      <c r="O9680" s="33">
        <v>1197.9</v>
      </c>
      <c r="P9680" s="33">
        <v>2224</v>
      </c>
    </row>
    <row r="9681" spans="1:16">
      <c r="A9681" s="27" t="s">
        <v>1347</v>
      </c>
      <c r="B9681" s="31">
        <v>202503</v>
      </c>
      <c r="C9681" s="27" t="s">
        <v>193</v>
      </c>
      <c r="D9681" s="27" t="s">
        <v>193</v>
      </c>
      <c r="E9681" s="27" t="s">
        <v>30</v>
      </c>
      <c r="F9681" s="27" t="s">
        <v>257</v>
      </c>
      <c r="G9681" s="33">
        <v>309035.57</v>
      </c>
      <c r="H9681" s="33">
        <v>309035.57</v>
      </c>
      <c r="I9681" s="33">
        <v>7308</v>
      </c>
      <c r="J9681" s="33">
        <v>694</v>
      </c>
      <c r="K9681" s="33">
        <v>11300</v>
      </c>
      <c r="L9681" s="33">
        <v>1</v>
      </c>
      <c r="M9681" s="33">
        <v>1</v>
      </c>
      <c r="N9681" s="33">
        <v>294481.97</v>
      </c>
      <c r="O9681" s="33">
        <v>1735.9</v>
      </c>
      <c r="P9681" s="33">
        <v>3205</v>
      </c>
    </row>
    <row r="9682" spans="1:16">
      <c r="A9682" s="27" t="s">
        <v>1347</v>
      </c>
      <c r="B9682" s="31">
        <v>202504</v>
      </c>
      <c r="C9682" s="27" t="s">
        <v>193</v>
      </c>
      <c r="D9682" s="27" t="s">
        <v>193</v>
      </c>
      <c r="E9682" s="27" t="s">
        <v>30</v>
      </c>
      <c r="F9682" s="27" t="s">
        <v>257</v>
      </c>
      <c r="G9682" s="33">
        <v>301632.81</v>
      </c>
      <c r="H9682" s="33">
        <v>301632.81</v>
      </c>
      <c r="I9682" s="33">
        <v>7893</v>
      </c>
      <c r="J9682" s="33">
        <v>571</v>
      </c>
      <c r="K9682" s="33">
        <v>11300</v>
      </c>
      <c r="L9682" s="33">
        <v>1</v>
      </c>
      <c r="M9682" s="33">
        <v>1</v>
      </c>
      <c r="N9682" s="33">
        <v>348294.07</v>
      </c>
      <c r="O9682" s="33">
        <v>1632.1</v>
      </c>
      <c r="P9682" s="33">
        <v>3234</v>
      </c>
    </row>
    <row r="9683" spans="1:16">
      <c r="A9683" s="27" t="s">
        <v>1347</v>
      </c>
      <c r="B9683" s="31">
        <v>202505</v>
      </c>
      <c r="C9683" s="27" t="s">
        <v>193</v>
      </c>
      <c r="D9683" s="27" t="s">
        <v>193</v>
      </c>
      <c r="E9683" s="27" t="s">
        <v>30</v>
      </c>
      <c r="F9683" s="27" t="s">
        <v>257</v>
      </c>
      <c r="G9683" s="33">
        <v>315124.58</v>
      </c>
      <c r="H9683" s="33">
        <v>315124.58</v>
      </c>
      <c r="I9683" s="33">
        <v>7999</v>
      </c>
      <c r="J9683" s="33">
        <v>593</v>
      </c>
      <c r="K9683" s="33">
        <v>11300</v>
      </c>
      <c r="L9683" s="33">
        <v>1</v>
      </c>
      <c r="M9683" s="33">
        <v>1</v>
      </c>
      <c r="N9683" s="33">
        <v>383403.24</v>
      </c>
      <c r="O9683" s="33">
        <v>1776.7</v>
      </c>
      <c r="P9683" s="33">
        <v>3352</v>
      </c>
    </row>
    <row r="9684" spans="1:16">
      <c r="A9684" s="27" t="s">
        <v>1347</v>
      </c>
      <c r="B9684" s="31">
        <v>202506</v>
      </c>
      <c r="C9684" s="27" t="s">
        <v>193</v>
      </c>
      <c r="D9684" s="27" t="s">
        <v>193</v>
      </c>
      <c r="E9684" s="27" t="s">
        <v>30</v>
      </c>
      <c r="F9684" s="27" t="s">
        <v>257</v>
      </c>
      <c r="G9684" s="33">
        <v>386286.37</v>
      </c>
      <c r="H9684" s="33">
        <v>386286.37</v>
      </c>
      <c r="I9684" s="33">
        <v>9738</v>
      </c>
      <c r="J9684" s="33">
        <v>718</v>
      </c>
      <c r="K9684" s="33">
        <v>11300</v>
      </c>
      <c r="L9684" s="33">
        <v>1</v>
      </c>
      <c r="M9684" s="33">
        <v>1</v>
      </c>
      <c r="N9684" s="33">
        <v>376463.66</v>
      </c>
      <c r="O9684" s="33">
        <v>2327.3</v>
      </c>
      <c r="P9684" s="33">
        <v>4052</v>
      </c>
    </row>
    <row r="9685" spans="1:16">
      <c r="A9685" s="27" t="s">
        <v>1347</v>
      </c>
      <c r="B9685" s="31">
        <v>202507</v>
      </c>
      <c r="C9685" s="27" t="s">
        <v>193</v>
      </c>
      <c r="D9685" s="27" t="s">
        <v>193</v>
      </c>
      <c r="E9685" s="27" t="s">
        <v>30</v>
      </c>
      <c r="F9685" s="27" t="s">
        <v>257</v>
      </c>
      <c r="G9685" s="33">
        <v>298503.85</v>
      </c>
      <c r="H9685" s="33">
        <v>298503.85</v>
      </c>
      <c r="I9685" s="33">
        <v>7468</v>
      </c>
      <c r="J9685" s="33">
        <v>525</v>
      </c>
      <c r="K9685" s="33">
        <v>11300</v>
      </c>
      <c r="L9685" s="33">
        <v>1</v>
      </c>
      <c r="M9685" s="33">
        <v>1</v>
      </c>
      <c r="N9685" s="33">
        <v>336416.15</v>
      </c>
      <c r="O9685" s="33">
        <v>1672.8</v>
      </c>
      <c r="P9685" s="33">
        <v>3146</v>
      </c>
    </row>
    <row r="9686" spans="1:16">
      <c r="A9686" s="27" t="s">
        <v>1347</v>
      </c>
      <c r="B9686" s="31">
        <v>202508</v>
      </c>
      <c r="C9686" s="27" t="s">
        <v>193</v>
      </c>
      <c r="D9686" s="27" t="s">
        <v>193</v>
      </c>
      <c r="E9686" s="27" t="s">
        <v>30</v>
      </c>
      <c r="F9686" s="27" t="s">
        <v>257</v>
      </c>
      <c r="G9686" s="33">
        <v>275348.87</v>
      </c>
      <c r="H9686" s="33">
        <v>275348.87</v>
      </c>
      <c r="I9686" s="33">
        <v>6802</v>
      </c>
      <c r="J9686" s="33">
        <v>545</v>
      </c>
      <c r="K9686" s="33">
        <v>11300</v>
      </c>
      <c r="L9686" s="33">
        <v>1</v>
      </c>
      <c r="M9686" s="33">
        <v>1</v>
      </c>
      <c r="N9686" s="33">
        <v>325652.32</v>
      </c>
      <c r="O9686" s="33">
        <v>1632.6</v>
      </c>
      <c r="P9686" s="33">
        <v>2836</v>
      </c>
    </row>
    <row r="9687" spans="1:16">
      <c r="A9687" s="27" t="s">
        <v>1347</v>
      </c>
      <c r="B9687" s="31">
        <v>202509</v>
      </c>
      <c r="C9687" s="27" t="s">
        <v>193</v>
      </c>
      <c r="D9687" s="27" t="s">
        <v>193</v>
      </c>
      <c r="E9687" s="27" t="s">
        <v>30</v>
      </c>
      <c r="F9687" s="27" t="s">
        <v>257</v>
      </c>
      <c r="G9687" s="33">
        <v>302096.04</v>
      </c>
      <c r="H9687" s="33">
        <v>302096.04</v>
      </c>
      <c r="I9687" s="33">
        <v>7821</v>
      </c>
      <c r="J9687" s="33">
        <v>668</v>
      </c>
      <c r="K9687" s="33">
        <v>11300</v>
      </c>
      <c r="L9687" s="33">
        <v>1</v>
      </c>
      <c r="M9687" s="33">
        <v>1</v>
      </c>
      <c r="N9687" s="33">
        <v>314707.72</v>
      </c>
      <c r="O9687" s="33">
        <v>1614.9</v>
      </c>
      <c r="P9687" s="33">
        <v>3198</v>
      </c>
    </row>
    <row r="9688" spans="1:16">
      <c r="A9688" s="27" t="s">
        <v>1347</v>
      </c>
      <c r="B9688" s="31">
        <v>202510</v>
      </c>
      <c r="C9688" s="27" t="s">
        <v>193</v>
      </c>
      <c r="D9688" s="27" t="s">
        <v>193</v>
      </c>
      <c r="E9688" s="27" t="s">
        <v>30</v>
      </c>
      <c r="F9688" s="27" t="s">
        <v>257</v>
      </c>
      <c r="G9688" s="33">
        <v>344073.39</v>
      </c>
      <c r="H9688" s="33">
        <v>344073.39</v>
      </c>
      <c r="I9688" s="33">
        <v>8543</v>
      </c>
      <c r="J9688" s="33">
        <v>777</v>
      </c>
      <c r="K9688" s="33">
        <v>11300</v>
      </c>
      <c r="L9688" s="33">
        <v>1</v>
      </c>
      <c r="M9688" s="33">
        <v>1</v>
      </c>
      <c r="N9688" s="33">
        <v>347430.72</v>
      </c>
      <c r="O9688" s="33">
        <v>1870.3</v>
      </c>
      <c r="P9688" s="33">
        <v>3467</v>
      </c>
    </row>
    <row r="9689" spans="1:16">
      <c r="A9689" s="27" t="s">
        <v>1347</v>
      </c>
      <c r="B9689" s="31">
        <v>202511</v>
      </c>
      <c r="C9689" s="27" t="s">
        <v>193</v>
      </c>
      <c r="D9689" s="27" t="s">
        <v>193</v>
      </c>
      <c r="E9689" s="27" t="s">
        <v>30</v>
      </c>
      <c r="F9689" s="27" t="s">
        <v>257</v>
      </c>
      <c r="G9689" s="33">
        <v>421751.81</v>
      </c>
      <c r="H9689" s="33">
        <v>421751.81</v>
      </c>
      <c r="I9689" s="33">
        <v>10170</v>
      </c>
      <c r="J9689" s="33">
        <v>780</v>
      </c>
      <c r="K9689" s="33">
        <v>11300</v>
      </c>
      <c r="L9689" s="33">
        <v>1</v>
      </c>
      <c r="M9689" s="33">
        <v>1</v>
      </c>
      <c r="N9689" s="33">
        <v>421409.3</v>
      </c>
      <c r="O9689" s="33">
        <v>2392.9</v>
      </c>
      <c r="P9689" s="33">
        <v>4304</v>
      </c>
    </row>
    <row r="9690" spans="1:16">
      <c r="A9690" s="27" t="s">
        <v>1347</v>
      </c>
      <c r="B9690" s="31">
        <v>202512</v>
      </c>
      <c r="C9690" s="27" t="s">
        <v>193</v>
      </c>
      <c r="D9690" s="27" t="s">
        <v>193</v>
      </c>
      <c r="E9690" s="27" t="s">
        <v>30</v>
      </c>
      <c r="F9690" s="27" t="s">
        <v>257</v>
      </c>
      <c r="G9690" s="33">
        <v>444198.9</v>
      </c>
      <c r="H9690" s="33">
        <v>444198.9</v>
      </c>
      <c r="I9690" s="33">
        <v>11068</v>
      </c>
      <c r="J9690" s="33">
        <v>862</v>
      </c>
      <c r="K9690" s="33">
        <v>11300</v>
      </c>
      <c r="L9690" s="33">
        <v>1</v>
      </c>
      <c r="M9690" s="33">
        <v>1</v>
      </c>
      <c r="N9690" s="33">
        <v>486208.14</v>
      </c>
      <c r="O9690" s="33">
        <v>2589.4</v>
      </c>
      <c r="P9690" s="33">
        <v>4552</v>
      </c>
    </row>
    <row r="9691" spans="1:16">
      <c r="A9691" s="27" t="s">
        <v>1347</v>
      </c>
      <c r="B9691" s="31">
        <v>202601</v>
      </c>
      <c r="C9691" s="27" t="s">
        <v>193</v>
      </c>
      <c r="D9691" s="27" t="s">
        <v>193</v>
      </c>
      <c r="E9691" s="27" t="s">
        <v>30</v>
      </c>
      <c r="F9691" s="27" t="s">
        <v>257</v>
      </c>
      <c r="G9691" s="33">
        <v>242363.89</v>
      </c>
      <c r="H9691" s="33">
        <v>242363.89</v>
      </c>
      <c r="I9691" s="33">
        <v>5656</v>
      </c>
      <c r="J9691" s="33">
        <v>443</v>
      </c>
      <c r="K9691" s="33">
        <v>11300</v>
      </c>
      <c r="L9691" s="33">
        <v>1</v>
      </c>
      <c r="M9691" s="33">
        <v>1</v>
      </c>
      <c r="N9691" s="33">
        <v>248380.68</v>
      </c>
      <c r="O9691" s="33">
        <v>1243.4</v>
      </c>
      <c r="P9691" s="33">
        <v>2372</v>
      </c>
    </row>
    <row r="9692" spans="1:16">
      <c r="A9692" s="27" t="s">
        <v>1347</v>
      </c>
      <c r="B9692" s="31">
        <v>202602</v>
      </c>
      <c r="C9692" s="27" t="s">
        <v>193</v>
      </c>
      <c r="D9692" s="27" t="s">
        <v>193</v>
      </c>
      <c r="E9692" s="27" t="s">
        <v>30</v>
      </c>
      <c r="F9692" s="27" t="s">
        <v>257</v>
      </c>
      <c r="G9692" s="33">
        <v>250111.55</v>
      </c>
      <c r="H9692" s="33">
        <v>250111.55</v>
      </c>
      <c r="I9692" s="33">
        <v>6179</v>
      </c>
      <c r="J9692" s="33">
        <v>436</v>
      </c>
      <c r="K9692" s="33">
        <v>11300</v>
      </c>
      <c r="L9692" s="33">
        <v>1</v>
      </c>
      <c r="M9692" s="33">
        <v>1</v>
      </c>
      <c r="N9692" s="33">
        <v>257198.53</v>
      </c>
      <c r="O9692" s="33">
        <v>1382.7</v>
      </c>
      <c r="P9692" s="33">
        <v>2585</v>
      </c>
    </row>
    <row r="9693" spans="1:16">
      <c r="A9693" s="27" t="s">
        <v>1347</v>
      </c>
      <c r="B9693" s="31">
        <v>202603</v>
      </c>
      <c r="C9693" s="27" t="s">
        <v>193</v>
      </c>
      <c r="D9693" s="27" t="s">
        <v>193</v>
      </c>
      <c r="E9693" s="27" t="s">
        <v>30</v>
      </c>
      <c r="F9693" s="27" t="s">
        <v>257</v>
      </c>
      <c r="G9693" s="33">
        <v>318006.11</v>
      </c>
      <c r="H9693" s="33">
        <v>318006.11</v>
      </c>
      <c r="I9693" s="33">
        <v>7898</v>
      </c>
      <c r="J9693" s="33">
        <v>581</v>
      </c>
      <c r="K9693" s="33">
        <v>11300</v>
      </c>
      <c r="L9693" s="33">
        <v>1</v>
      </c>
      <c r="M9693" s="33">
        <v>1</v>
      </c>
      <c r="N9693" s="33">
        <v>322163.28</v>
      </c>
      <c r="O9693" s="33">
        <v>1739</v>
      </c>
      <c r="P9693" s="33">
        <v>3358</v>
      </c>
    </row>
    <row r="9694" spans="1:16">
      <c r="A9694" s="27" t="s">
        <v>1347</v>
      </c>
      <c r="B9694" s="31">
        <v>202604</v>
      </c>
      <c r="C9694" s="27" t="s">
        <v>193</v>
      </c>
      <c r="D9694" s="27" t="s">
        <v>193</v>
      </c>
      <c r="E9694" s="27" t="s">
        <v>30</v>
      </c>
      <c r="F9694" s="27" t="s">
        <v>257</v>
      </c>
      <c r="G9694" s="33">
        <v>325537.65</v>
      </c>
      <c r="H9694" s="33">
        <v>325537.65</v>
      </c>
      <c r="I9694" s="33">
        <v>7909</v>
      </c>
      <c r="J9694" s="33">
        <v>663</v>
      </c>
      <c r="K9694" s="33">
        <v>11300</v>
      </c>
      <c r="L9694" s="33">
        <v>1</v>
      </c>
      <c r="M9694" s="33">
        <v>1</v>
      </c>
      <c r="N9694" s="33">
        <v>381033.72</v>
      </c>
      <c r="O9694" s="33">
        <v>1814.9</v>
      </c>
      <c r="P9694" s="33">
        <v>3391</v>
      </c>
    </row>
    <row r="9695" spans="1:16">
      <c r="A9695" s="27" t="s">
        <v>1347</v>
      </c>
      <c r="B9695" s="31">
        <v>202605</v>
      </c>
      <c r="C9695" s="27" t="s">
        <v>193</v>
      </c>
      <c r="D9695" s="27" t="s">
        <v>193</v>
      </c>
      <c r="E9695" s="27" t="s">
        <v>30</v>
      </c>
      <c r="F9695" s="27" t="s">
        <v>257</v>
      </c>
      <c r="G9695" s="33">
        <v>388939.23</v>
      </c>
      <c r="H9695" s="33">
        <v>388939.23</v>
      </c>
      <c r="I9695" s="33">
        <v>9724</v>
      </c>
      <c r="J9695" s="33">
        <v>670</v>
      </c>
      <c r="K9695" s="33">
        <v>11300</v>
      </c>
      <c r="L9695" s="33">
        <v>1</v>
      </c>
      <c r="M9695" s="33">
        <v>1</v>
      </c>
      <c r="N9695" s="33">
        <v>419443.15</v>
      </c>
      <c r="O9695" s="33">
        <v>2306.3</v>
      </c>
      <c r="P9695" s="33">
        <v>3931</v>
      </c>
    </row>
    <row r="9696" spans="1:16">
      <c r="A9696" s="27" t="s">
        <v>1347</v>
      </c>
      <c r="B9696" s="31">
        <v>202606</v>
      </c>
      <c r="C9696" s="27" t="s">
        <v>193</v>
      </c>
      <c r="D9696" s="27" t="s">
        <v>193</v>
      </c>
      <c r="E9696" s="27" t="s">
        <v>30</v>
      </c>
      <c r="F9696" s="27" t="s">
        <v>257</v>
      </c>
      <c r="G9696" s="33">
        <v>360761.3</v>
      </c>
      <c r="H9696" s="33">
        <v>360761.3</v>
      </c>
      <c r="I9696" s="33">
        <v>8918</v>
      </c>
      <c r="J9696" s="33">
        <v>730</v>
      </c>
      <c r="K9696" s="33">
        <v>11300</v>
      </c>
      <c r="L9696" s="33">
        <v>1</v>
      </c>
      <c r="M9696" s="33">
        <v>1</v>
      </c>
      <c r="N9696" s="33">
        <v>411851.24</v>
      </c>
      <c r="O9696" s="33">
        <v>1909.1</v>
      </c>
      <c r="P9696" s="33">
        <v>3731</v>
      </c>
    </row>
    <row r="9697" spans="1:16">
      <c r="A9697" s="27" t="s">
        <v>1347</v>
      </c>
      <c r="B9697" s="31">
        <v>202607</v>
      </c>
      <c r="C9697" s="27" t="s">
        <v>193</v>
      </c>
      <c r="D9697" s="27" t="s">
        <v>193</v>
      </c>
      <c r="E9697" s="27" t="s">
        <v>30</v>
      </c>
      <c r="F9697" s="27" t="s">
        <v>257</v>
      </c>
      <c r="G9697" s="33">
        <v>329176.95</v>
      </c>
      <c r="H9697" s="33">
        <v>329176.95</v>
      </c>
      <c r="I9697" s="33">
        <v>8839</v>
      </c>
      <c r="J9697" s="33">
        <v>707</v>
      </c>
      <c r="K9697" s="33">
        <v>11300</v>
      </c>
      <c r="L9697" s="33">
        <v>1</v>
      </c>
      <c r="M9697" s="33">
        <v>1</v>
      </c>
      <c r="N9697" s="33">
        <v>368039.26</v>
      </c>
      <c r="O9697" s="33">
        <v>1925</v>
      </c>
      <c r="P9697" s="33">
        <v>3565</v>
      </c>
    </row>
    <row r="9698" spans="1:16">
      <c r="A9698" s="27" t="s">
        <v>1350</v>
      </c>
      <c r="B9698" s="31">
        <v>202408</v>
      </c>
      <c r="C9698" s="27" t="s">
        <v>193</v>
      </c>
      <c r="D9698" s="27" t="s">
        <v>193</v>
      </c>
      <c r="E9698" s="27" t="s">
        <v>30</v>
      </c>
      <c r="F9698" s="27" t="s">
        <v>289</v>
      </c>
      <c r="G9698" s="33">
        <v>496178.68</v>
      </c>
      <c r="H9698" s="33">
        <v>496178.68</v>
      </c>
      <c r="I9698" s="33">
        <v>9394</v>
      </c>
      <c r="J9698" s="33">
        <v>900</v>
      </c>
      <c r="K9698" s="33">
        <v>18700</v>
      </c>
      <c r="L9698" s="33">
        <v>1</v>
      </c>
      <c r="M9698" s="33">
        <v>1</v>
      </c>
      <c r="N9698" s="33">
        <v>624636.73</v>
      </c>
      <c r="O9698" s="33">
        <v>2423.7</v>
      </c>
      <c r="P9698" s="33">
        <v>4081</v>
      </c>
    </row>
    <row r="9699" spans="1:16">
      <c r="A9699" s="27" t="s">
        <v>1350</v>
      </c>
      <c r="B9699" s="31">
        <v>202409</v>
      </c>
      <c r="C9699" s="27" t="s">
        <v>193</v>
      </c>
      <c r="D9699" s="27" t="s">
        <v>193</v>
      </c>
      <c r="E9699" s="27" t="s">
        <v>30</v>
      </c>
      <c r="F9699" s="27" t="s">
        <v>289</v>
      </c>
      <c r="G9699" s="33">
        <v>450367.88</v>
      </c>
      <c r="H9699" s="33">
        <v>450367.88</v>
      </c>
      <c r="I9699" s="33">
        <v>8353</v>
      </c>
      <c r="J9699" s="33">
        <v>725</v>
      </c>
      <c r="K9699" s="33">
        <v>18700</v>
      </c>
      <c r="L9699" s="33">
        <v>1</v>
      </c>
      <c r="M9699" s="33">
        <v>1</v>
      </c>
      <c r="N9699" s="33">
        <v>603643.79</v>
      </c>
      <c r="O9699" s="33">
        <v>2003.2</v>
      </c>
      <c r="P9699" s="33">
        <v>3542</v>
      </c>
    </row>
    <row r="9700" spans="1:16">
      <c r="A9700" s="27" t="s">
        <v>1350</v>
      </c>
      <c r="B9700" s="31">
        <v>202410</v>
      </c>
      <c r="C9700" s="27" t="s">
        <v>193</v>
      </c>
      <c r="D9700" s="27" t="s">
        <v>193</v>
      </c>
      <c r="E9700" s="27" t="s">
        <v>30</v>
      </c>
      <c r="F9700" s="27" t="s">
        <v>289</v>
      </c>
      <c r="G9700" s="33">
        <v>503892.97</v>
      </c>
      <c r="H9700" s="33">
        <v>503892.97</v>
      </c>
      <c r="I9700" s="33">
        <v>9478</v>
      </c>
      <c r="J9700" s="33">
        <v>917</v>
      </c>
      <c r="K9700" s="33">
        <v>18700</v>
      </c>
      <c r="L9700" s="33">
        <v>1</v>
      </c>
      <c r="M9700" s="33">
        <v>1</v>
      </c>
      <c r="N9700" s="33">
        <v>666410.0699999999</v>
      </c>
      <c r="O9700" s="33">
        <v>2368.8</v>
      </c>
      <c r="P9700" s="33">
        <v>4134</v>
      </c>
    </row>
    <row r="9701" spans="1:16">
      <c r="A9701" s="27" t="s">
        <v>1350</v>
      </c>
      <c r="B9701" s="31">
        <v>202411</v>
      </c>
      <c r="C9701" s="27" t="s">
        <v>193</v>
      </c>
      <c r="D9701" s="27" t="s">
        <v>193</v>
      </c>
      <c r="E9701" s="27" t="s">
        <v>30</v>
      </c>
      <c r="F9701" s="27" t="s">
        <v>289</v>
      </c>
      <c r="G9701" s="33">
        <v>563328.96</v>
      </c>
      <c r="H9701" s="33">
        <v>563328.96</v>
      </c>
      <c r="I9701" s="33">
        <v>10117</v>
      </c>
      <c r="J9701" s="33">
        <v>943</v>
      </c>
      <c r="K9701" s="33">
        <v>18700</v>
      </c>
      <c r="L9701" s="33">
        <v>1</v>
      </c>
      <c r="M9701" s="33">
        <v>1</v>
      </c>
      <c r="N9701" s="33">
        <v>808309.08</v>
      </c>
      <c r="O9701" s="33">
        <v>2670</v>
      </c>
      <c r="P9701" s="33">
        <v>4405</v>
      </c>
    </row>
    <row r="9702" spans="1:16">
      <c r="A9702" s="27" t="s">
        <v>1350</v>
      </c>
      <c r="B9702" s="31">
        <v>202412</v>
      </c>
      <c r="C9702" s="27" t="s">
        <v>193</v>
      </c>
      <c r="D9702" s="27" t="s">
        <v>193</v>
      </c>
      <c r="E9702" s="27" t="s">
        <v>30</v>
      </c>
      <c r="F9702" s="27" t="s">
        <v>289</v>
      </c>
      <c r="G9702" s="33">
        <v>690135.03</v>
      </c>
      <c r="H9702" s="33">
        <v>690135.03</v>
      </c>
      <c r="I9702" s="33">
        <v>13395</v>
      </c>
      <c r="J9702" s="33">
        <v>1328</v>
      </c>
      <c r="K9702" s="33">
        <v>18700</v>
      </c>
      <c r="L9702" s="33">
        <v>1</v>
      </c>
      <c r="M9702" s="33">
        <v>1</v>
      </c>
      <c r="N9702" s="33">
        <v>932600.3199999999</v>
      </c>
      <c r="O9702" s="33">
        <v>3001.1</v>
      </c>
      <c r="P9702" s="33">
        <v>5746</v>
      </c>
    </row>
    <row r="9703" spans="1:16">
      <c r="A9703" s="27" t="s">
        <v>1350</v>
      </c>
      <c r="B9703" s="31">
        <v>202501</v>
      </c>
      <c r="C9703" s="27" t="s">
        <v>193</v>
      </c>
      <c r="D9703" s="27" t="s">
        <v>193</v>
      </c>
      <c r="E9703" s="27" t="s">
        <v>30</v>
      </c>
      <c r="F9703" s="27" t="s">
        <v>289</v>
      </c>
      <c r="G9703" s="33">
        <v>332195.57</v>
      </c>
      <c r="H9703" s="33">
        <v>332195.57</v>
      </c>
      <c r="I9703" s="33">
        <v>5868</v>
      </c>
      <c r="J9703" s="33">
        <v>556</v>
      </c>
      <c r="K9703" s="33">
        <v>18700</v>
      </c>
      <c r="L9703" s="33">
        <v>1</v>
      </c>
      <c r="M9703" s="33">
        <v>1</v>
      </c>
      <c r="N9703" s="33">
        <v>476421.28</v>
      </c>
      <c r="O9703" s="33">
        <v>1549.8</v>
      </c>
      <c r="P9703" s="33">
        <v>2544</v>
      </c>
    </row>
    <row r="9704" spans="1:16">
      <c r="A9704" s="27" t="s">
        <v>1350</v>
      </c>
      <c r="B9704" s="31">
        <v>202502</v>
      </c>
      <c r="C9704" s="27" t="s">
        <v>193</v>
      </c>
      <c r="D9704" s="27" t="s">
        <v>193</v>
      </c>
      <c r="E9704" s="27" t="s">
        <v>30</v>
      </c>
      <c r="F9704" s="27" t="s">
        <v>289</v>
      </c>
      <c r="G9704" s="33">
        <v>358038.13</v>
      </c>
      <c r="H9704" s="33">
        <v>358038.13</v>
      </c>
      <c r="I9704" s="33">
        <v>6198</v>
      </c>
      <c r="J9704" s="33">
        <v>555</v>
      </c>
      <c r="K9704" s="33">
        <v>18700</v>
      </c>
      <c r="L9704" s="33">
        <v>1</v>
      </c>
      <c r="M9704" s="33">
        <v>1</v>
      </c>
      <c r="N9704" s="33">
        <v>493334.88</v>
      </c>
      <c r="O9704" s="33">
        <v>1775.4</v>
      </c>
      <c r="P9704" s="33">
        <v>2741</v>
      </c>
    </row>
    <row r="9705" spans="1:16">
      <c r="A9705" s="27" t="s">
        <v>1350</v>
      </c>
      <c r="B9705" s="31">
        <v>202503</v>
      </c>
      <c r="C9705" s="27" t="s">
        <v>193</v>
      </c>
      <c r="D9705" s="27" t="s">
        <v>193</v>
      </c>
      <c r="E9705" s="27" t="s">
        <v>30</v>
      </c>
      <c r="F9705" s="27" t="s">
        <v>289</v>
      </c>
      <c r="G9705" s="33">
        <v>477568.25</v>
      </c>
      <c r="H9705" s="33">
        <v>477568.25</v>
      </c>
      <c r="I9705" s="33">
        <v>8975</v>
      </c>
      <c r="J9705" s="33">
        <v>807</v>
      </c>
      <c r="K9705" s="33">
        <v>18700</v>
      </c>
      <c r="L9705" s="33">
        <v>1</v>
      </c>
      <c r="M9705" s="33">
        <v>1</v>
      </c>
      <c r="N9705" s="33">
        <v>617944.36</v>
      </c>
      <c r="O9705" s="33">
        <v>2209.1</v>
      </c>
      <c r="P9705" s="33">
        <v>3765</v>
      </c>
    </row>
    <row r="9706" spans="1:16">
      <c r="A9706" s="27" t="s">
        <v>1350</v>
      </c>
      <c r="B9706" s="31">
        <v>202504</v>
      </c>
      <c r="C9706" s="27" t="s">
        <v>193</v>
      </c>
      <c r="D9706" s="27" t="s">
        <v>193</v>
      </c>
      <c r="E9706" s="27" t="s">
        <v>30</v>
      </c>
      <c r="F9706" s="27" t="s">
        <v>289</v>
      </c>
      <c r="G9706" s="33">
        <v>544582.28</v>
      </c>
      <c r="H9706" s="33">
        <v>544582.28</v>
      </c>
      <c r="I9706" s="33">
        <v>9702</v>
      </c>
      <c r="J9706" s="33">
        <v>897</v>
      </c>
      <c r="K9706" s="33">
        <v>18700</v>
      </c>
      <c r="L9706" s="33">
        <v>1</v>
      </c>
      <c r="M9706" s="33">
        <v>1</v>
      </c>
      <c r="N9706" s="33">
        <v>730864.29</v>
      </c>
      <c r="O9706" s="33">
        <v>2611.8</v>
      </c>
      <c r="P9706" s="33">
        <v>4223</v>
      </c>
    </row>
    <row r="9707" spans="1:16">
      <c r="A9707" s="27" t="s">
        <v>1350</v>
      </c>
      <c r="B9707" s="31">
        <v>202505</v>
      </c>
      <c r="C9707" s="27" t="s">
        <v>193</v>
      </c>
      <c r="D9707" s="27" t="s">
        <v>193</v>
      </c>
      <c r="E9707" s="27" t="s">
        <v>30</v>
      </c>
      <c r="F9707" s="27" t="s">
        <v>289</v>
      </c>
      <c r="G9707" s="33">
        <v>621525.79</v>
      </c>
      <c r="H9707" s="33">
        <v>621525.79</v>
      </c>
      <c r="I9707" s="33">
        <v>11376</v>
      </c>
      <c r="J9707" s="33">
        <v>1013</v>
      </c>
      <c r="K9707" s="33">
        <v>18700</v>
      </c>
      <c r="L9707" s="33">
        <v>1</v>
      </c>
      <c r="M9707" s="33">
        <v>1</v>
      </c>
      <c r="N9707" s="33">
        <v>804537.77</v>
      </c>
      <c r="O9707" s="33">
        <v>2646.8</v>
      </c>
      <c r="P9707" s="33">
        <v>4754</v>
      </c>
    </row>
    <row r="9708" spans="1:16">
      <c r="A9708" s="27" t="s">
        <v>1350</v>
      </c>
      <c r="B9708" s="31">
        <v>202506</v>
      </c>
      <c r="C9708" s="27" t="s">
        <v>193</v>
      </c>
      <c r="D9708" s="27" t="s">
        <v>193</v>
      </c>
      <c r="E9708" s="27" t="s">
        <v>30</v>
      </c>
      <c r="F9708" s="27" t="s">
        <v>289</v>
      </c>
      <c r="G9708" s="33">
        <v>584894.48</v>
      </c>
      <c r="H9708" s="33">
        <v>584894.48</v>
      </c>
      <c r="I9708" s="33">
        <v>10236</v>
      </c>
      <c r="J9708" s="33">
        <v>874</v>
      </c>
      <c r="K9708" s="33">
        <v>18700</v>
      </c>
      <c r="L9708" s="33">
        <v>1</v>
      </c>
      <c r="M9708" s="33">
        <v>1</v>
      </c>
      <c r="N9708" s="33">
        <v>789975.67</v>
      </c>
      <c r="O9708" s="33">
        <v>2390</v>
      </c>
      <c r="P9708" s="33">
        <v>4317</v>
      </c>
    </row>
    <row r="9709" spans="1:16">
      <c r="A9709" s="27" t="s">
        <v>1350</v>
      </c>
      <c r="B9709" s="31">
        <v>202507</v>
      </c>
      <c r="C9709" s="27" t="s">
        <v>193</v>
      </c>
      <c r="D9709" s="27" t="s">
        <v>193</v>
      </c>
      <c r="E9709" s="27" t="s">
        <v>30</v>
      </c>
      <c r="F9709" s="27" t="s">
        <v>289</v>
      </c>
      <c r="G9709" s="33">
        <v>538112.15</v>
      </c>
      <c r="H9709" s="33">
        <v>538112.15</v>
      </c>
      <c r="I9709" s="33">
        <v>9358</v>
      </c>
      <c r="J9709" s="33">
        <v>741</v>
      </c>
      <c r="K9709" s="33">
        <v>18700</v>
      </c>
      <c r="L9709" s="33">
        <v>1</v>
      </c>
      <c r="M9709" s="33">
        <v>1</v>
      </c>
      <c r="N9709" s="33">
        <v>705939.51</v>
      </c>
      <c r="O9709" s="33">
        <v>2611.4</v>
      </c>
      <c r="P9709" s="33">
        <v>4129</v>
      </c>
    </row>
    <row r="9710" spans="1:16">
      <c r="A9710" s="27" t="s">
        <v>1350</v>
      </c>
      <c r="B9710" s="31">
        <v>202508</v>
      </c>
      <c r="C9710" s="27" t="s">
        <v>193</v>
      </c>
      <c r="D9710" s="27" t="s">
        <v>193</v>
      </c>
      <c r="E9710" s="27" t="s">
        <v>30</v>
      </c>
      <c r="F9710" s="27" t="s">
        <v>289</v>
      </c>
      <c r="G9710" s="33">
        <v>592353.47</v>
      </c>
      <c r="H9710" s="33">
        <v>592353.47</v>
      </c>
      <c r="I9710" s="33">
        <v>11048</v>
      </c>
      <c r="J9710" s="33">
        <v>873</v>
      </c>
      <c r="K9710" s="33">
        <v>18700</v>
      </c>
      <c r="L9710" s="33">
        <v>1</v>
      </c>
      <c r="M9710" s="33">
        <v>1</v>
      </c>
      <c r="N9710" s="33">
        <v>683352.58</v>
      </c>
      <c r="O9710" s="33">
        <v>2471.9</v>
      </c>
      <c r="P9710" s="33">
        <v>4715</v>
      </c>
    </row>
    <row r="9711" spans="1:16">
      <c r="A9711" s="27" t="s">
        <v>1350</v>
      </c>
      <c r="B9711" s="31">
        <v>202509</v>
      </c>
      <c r="C9711" s="27" t="s">
        <v>193</v>
      </c>
      <c r="D9711" s="27" t="s">
        <v>193</v>
      </c>
      <c r="E9711" s="27" t="s">
        <v>30</v>
      </c>
      <c r="F9711" s="27" t="s">
        <v>289</v>
      </c>
      <c r="G9711" s="33">
        <v>461485.86</v>
      </c>
      <c r="H9711" s="33">
        <v>461485.86</v>
      </c>
      <c r="I9711" s="33">
        <v>8320</v>
      </c>
      <c r="J9711" s="33">
        <v>692</v>
      </c>
      <c r="K9711" s="33">
        <v>18700</v>
      </c>
      <c r="L9711" s="33">
        <v>1</v>
      </c>
      <c r="M9711" s="33">
        <v>1</v>
      </c>
      <c r="N9711" s="33">
        <v>660386.3100000001</v>
      </c>
      <c r="O9711" s="33">
        <v>2004.2</v>
      </c>
      <c r="P9711" s="33">
        <v>3555</v>
      </c>
    </row>
    <row r="9712" spans="1:16">
      <c r="A9712" s="27" t="s">
        <v>1350</v>
      </c>
      <c r="B9712" s="31">
        <v>202510</v>
      </c>
      <c r="C9712" s="27" t="s">
        <v>193</v>
      </c>
      <c r="D9712" s="27" t="s">
        <v>193</v>
      </c>
      <c r="E9712" s="27" t="s">
        <v>30</v>
      </c>
      <c r="F9712" s="27" t="s">
        <v>289</v>
      </c>
      <c r="G9712" s="33">
        <v>510422.94</v>
      </c>
      <c r="H9712" s="33">
        <v>510422.94</v>
      </c>
      <c r="I9712" s="33">
        <v>9851</v>
      </c>
      <c r="J9712" s="33">
        <v>791</v>
      </c>
      <c r="K9712" s="33">
        <v>18700</v>
      </c>
      <c r="L9712" s="33">
        <v>1</v>
      </c>
      <c r="M9712" s="33">
        <v>1</v>
      </c>
      <c r="N9712" s="33">
        <v>729052.62</v>
      </c>
      <c r="O9712" s="33">
        <v>2509.6</v>
      </c>
      <c r="P9712" s="33">
        <v>4067</v>
      </c>
    </row>
    <row r="9713" spans="1:16">
      <c r="A9713" s="27" t="s">
        <v>1350</v>
      </c>
      <c r="B9713" s="31">
        <v>202511</v>
      </c>
      <c r="C9713" s="27" t="s">
        <v>193</v>
      </c>
      <c r="D9713" s="27" t="s">
        <v>193</v>
      </c>
      <c r="E9713" s="27" t="s">
        <v>30</v>
      </c>
      <c r="F9713" s="27" t="s">
        <v>289</v>
      </c>
      <c r="G9713" s="33">
        <v>665073.59</v>
      </c>
      <c r="H9713" s="33">
        <v>665073.59</v>
      </c>
      <c r="I9713" s="33">
        <v>12594</v>
      </c>
      <c r="J9713" s="33">
        <v>1027</v>
      </c>
      <c r="K9713" s="33">
        <v>18700</v>
      </c>
      <c r="L9713" s="33">
        <v>1</v>
      </c>
      <c r="M9713" s="33">
        <v>1</v>
      </c>
      <c r="N9713" s="33">
        <v>884290.13</v>
      </c>
      <c r="O9713" s="33">
        <v>3318.2</v>
      </c>
      <c r="P9713" s="33">
        <v>5368</v>
      </c>
    </row>
    <row r="9714" spans="1:16">
      <c r="A9714" s="27" t="s">
        <v>1350</v>
      </c>
      <c r="B9714" s="31">
        <v>202512</v>
      </c>
      <c r="C9714" s="27" t="s">
        <v>193</v>
      </c>
      <c r="D9714" s="27" t="s">
        <v>193</v>
      </c>
      <c r="E9714" s="27" t="s">
        <v>30</v>
      </c>
      <c r="F9714" s="27" t="s">
        <v>289</v>
      </c>
      <c r="G9714" s="33">
        <v>732880.01</v>
      </c>
      <c r="H9714" s="33">
        <v>732880.01</v>
      </c>
      <c r="I9714" s="33">
        <v>12941</v>
      </c>
      <c r="J9714" s="33">
        <v>1064</v>
      </c>
      <c r="K9714" s="33">
        <v>18700</v>
      </c>
      <c r="L9714" s="33">
        <v>1</v>
      </c>
      <c r="M9714" s="33">
        <v>1</v>
      </c>
      <c r="N9714" s="33">
        <v>1020264.75</v>
      </c>
      <c r="O9714" s="33">
        <v>3462.9</v>
      </c>
      <c r="P9714" s="33">
        <v>5706</v>
      </c>
    </row>
    <row r="9715" spans="1:16">
      <c r="A9715" s="27" t="s">
        <v>1350</v>
      </c>
      <c r="B9715" s="31">
        <v>202601</v>
      </c>
      <c r="C9715" s="27" t="s">
        <v>193</v>
      </c>
      <c r="D9715" s="27" t="s">
        <v>193</v>
      </c>
      <c r="E9715" s="27" t="s">
        <v>30</v>
      </c>
      <c r="F9715" s="27" t="s">
        <v>289</v>
      </c>
      <c r="G9715" s="33">
        <v>377863.92</v>
      </c>
      <c r="H9715" s="33">
        <v>377863.92</v>
      </c>
      <c r="I9715" s="33">
        <v>7225</v>
      </c>
      <c r="J9715" s="33">
        <v>536</v>
      </c>
      <c r="K9715" s="33">
        <v>18700</v>
      </c>
      <c r="L9715" s="33">
        <v>1</v>
      </c>
      <c r="M9715" s="33">
        <v>1</v>
      </c>
      <c r="N9715" s="33">
        <v>521204.88</v>
      </c>
      <c r="O9715" s="33">
        <v>1589.4</v>
      </c>
      <c r="P9715" s="33">
        <v>3101</v>
      </c>
    </row>
    <row r="9716" spans="1:16">
      <c r="A9716" s="27" t="s">
        <v>1350</v>
      </c>
      <c r="B9716" s="31">
        <v>202602</v>
      </c>
      <c r="C9716" s="27" t="s">
        <v>193</v>
      </c>
      <c r="D9716" s="27" t="s">
        <v>193</v>
      </c>
      <c r="E9716" s="27" t="s">
        <v>30</v>
      </c>
      <c r="F9716" s="27" t="s">
        <v>289</v>
      </c>
      <c r="G9716" s="33">
        <v>442761.12</v>
      </c>
      <c r="H9716" s="33">
        <v>442761.12</v>
      </c>
      <c r="I9716" s="33">
        <v>7240</v>
      </c>
      <c r="J9716" s="33">
        <v>676</v>
      </c>
      <c r="K9716" s="33">
        <v>18700</v>
      </c>
      <c r="L9716" s="33">
        <v>1</v>
      </c>
      <c r="M9716" s="33">
        <v>1</v>
      </c>
      <c r="N9716" s="33">
        <v>539708.36</v>
      </c>
      <c r="O9716" s="33">
        <v>2058.8</v>
      </c>
      <c r="P9716" s="33">
        <v>3193</v>
      </c>
    </row>
    <row r="9717" spans="1:16">
      <c r="A9717" s="27" t="s">
        <v>1350</v>
      </c>
      <c r="B9717" s="31">
        <v>202603</v>
      </c>
      <c r="C9717" s="27" t="s">
        <v>193</v>
      </c>
      <c r="D9717" s="27" t="s">
        <v>193</v>
      </c>
      <c r="E9717" s="27" t="s">
        <v>30</v>
      </c>
      <c r="F9717" s="27" t="s">
        <v>289</v>
      </c>
      <c r="G9717" s="33">
        <v>541582.55</v>
      </c>
      <c r="H9717" s="33">
        <v>541582.55</v>
      </c>
      <c r="I9717" s="33">
        <v>8945</v>
      </c>
      <c r="J9717" s="33">
        <v>754</v>
      </c>
      <c r="K9717" s="33">
        <v>18700</v>
      </c>
      <c r="L9717" s="33">
        <v>1</v>
      </c>
      <c r="M9717" s="33">
        <v>1</v>
      </c>
      <c r="N9717" s="33">
        <v>676031.13</v>
      </c>
      <c r="O9717" s="33">
        <v>2381.7</v>
      </c>
      <c r="P9717" s="33">
        <v>3950</v>
      </c>
    </row>
    <row r="9718" spans="1:16">
      <c r="A9718" s="27" t="s">
        <v>1350</v>
      </c>
      <c r="B9718" s="31">
        <v>202604</v>
      </c>
      <c r="C9718" s="27" t="s">
        <v>193</v>
      </c>
      <c r="D9718" s="27" t="s">
        <v>193</v>
      </c>
      <c r="E9718" s="27" t="s">
        <v>30</v>
      </c>
      <c r="F9718" s="27" t="s">
        <v>289</v>
      </c>
      <c r="G9718" s="33">
        <v>567350.64</v>
      </c>
      <c r="H9718" s="33">
        <v>567350.64</v>
      </c>
      <c r="I9718" s="33">
        <v>9924</v>
      </c>
      <c r="J9718" s="33">
        <v>832</v>
      </c>
      <c r="K9718" s="33">
        <v>18700</v>
      </c>
      <c r="L9718" s="33">
        <v>1</v>
      </c>
      <c r="M9718" s="33">
        <v>1</v>
      </c>
      <c r="N9718" s="33">
        <v>799565.54</v>
      </c>
      <c r="O9718" s="33">
        <v>2652.2</v>
      </c>
      <c r="P9718" s="33">
        <v>4607</v>
      </c>
    </row>
    <row r="9719" spans="1:16">
      <c r="A9719" s="27" t="s">
        <v>1350</v>
      </c>
      <c r="B9719" s="31">
        <v>202605</v>
      </c>
      <c r="C9719" s="27" t="s">
        <v>193</v>
      </c>
      <c r="D9719" s="27" t="s">
        <v>193</v>
      </c>
      <c r="E9719" s="27" t="s">
        <v>30</v>
      </c>
      <c r="F9719" s="27" t="s">
        <v>289</v>
      </c>
      <c r="G9719" s="33">
        <v>607812.03</v>
      </c>
      <c r="H9719" s="33">
        <v>607812.03</v>
      </c>
      <c r="I9719" s="33">
        <v>10749</v>
      </c>
      <c r="J9719" s="33">
        <v>863</v>
      </c>
      <c r="K9719" s="33">
        <v>18700</v>
      </c>
      <c r="L9719" s="33">
        <v>1</v>
      </c>
      <c r="M9719" s="33">
        <v>1</v>
      </c>
      <c r="N9719" s="33">
        <v>880164.3199999999</v>
      </c>
      <c r="O9719" s="33">
        <v>2550.1</v>
      </c>
      <c r="P9719" s="33">
        <v>4688</v>
      </c>
    </row>
    <row r="9720" spans="1:16">
      <c r="A9720" s="27" t="s">
        <v>1350</v>
      </c>
      <c r="B9720" s="31">
        <v>202606</v>
      </c>
      <c r="C9720" s="27" t="s">
        <v>193</v>
      </c>
      <c r="D9720" s="27" t="s">
        <v>193</v>
      </c>
      <c r="E9720" s="27" t="s">
        <v>30</v>
      </c>
      <c r="F9720" s="27" t="s">
        <v>289</v>
      </c>
      <c r="G9720" s="33">
        <v>656067.03</v>
      </c>
      <c r="H9720" s="33">
        <v>656067.03</v>
      </c>
      <c r="I9720" s="33">
        <v>12509</v>
      </c>
      <c r="J9720" s="33">
        <v>1076</v>
      </c>
      <c r="K9720" s="33">
        <v>18700</v>
      </c>
      <c r="L9720" s="33">
        <v>1</v>
      </c>
      <c r="M9720" s="33">
        <v>1</v>
      </c>
      <c r="N9720" s="33">
        <v>864233.38</v>
      </c>
      <c r="O9720" s="33">
        <v>3172.1</v>
      </c>
      <c r="P9720" s="33">
        <v>5434</v>
      </c>
    </row>
    <row r="9721" spans="1:16">
      <c r="A9721" s="27" t="s">
        <v>1350</v>
      </c>
      <c r="B9721" s="31">
        <v>202607</v>
      </c>
      <c r="C9721" s="27" t="s">
        <v>193</v>
      </c>
      <c r="D9721" s="27" t="s">
        <v>193</v>
      </c>
      <c r="E9721" s="27" t="s">
        <v>30</v>
      </c>
      <c r="F9721" s="27" t="s">
        <v>289</v>
      </c>
      <c r="G9721" s="33">
        <v>592375.36</v>
      </c>
      <c r="H9721" s="33">
        <v>592375.36</v>
      </c>
      <c r="I9721" s="33">
        <v>11082</v>
      </c>
      <c r="J9721" s="33">
        <v>902</v>
      </c>
      <c r="K9721" s="33">
        <v>18700</v>
      </c>
      <c r="L9721" s="33">
        <v>1</v>
      </c>
      <c r="M9721" s="33">
        <v>1</v>
      </c>
      <c r="N9721" s="33">
        <v>772297.83</v>
      </c>
      <c r="O9721" s="33">
        <v>3018.4</v>
      </c>
      <c r="P9721" s="33">
        <v>4483</v>
      </c>
    </row>
    <row r="9722" spans="1:16">
      <c r="A9722" s="27" t="s">
        <v>1353</v>
      </c>
      <c r="B9722" s="31">
        <v>202601</v>
      </c>
      <c r="C9722" s="27" t="s">
        <v>193</v>
      </c>
      <c r="D9722" s="27" t="s">
        <v>193</v>
      </c>
      <c r="E9722" s="27" t="s">
        <v>30</v>
      </c>
      <c r="F9722" s="27" t="s">
        <v>262</v>
      </c>
      <c r="G9722" s="33">
        <v>54504.57</v>
      </c>
      <c r="H9722" s="33">
        <v>0</v>
      </c>
      <c r="I9722" s="33">
        <v>2675</v>
      </c>
      <c r="J9722" s="33">
        <v>118</v>
      </c>
      <c r="K9722" s="33">
        <v>5000</v>
      </c>
      <c r="L9722" s="33">
        <v>1</v>
      </c>
      <c r="M9722" s="33">
        <v>0</v>
      </c>
      <c r="N9722" s="33">
        <v>84552.67</v>
      </c>
      <c r="O9722" s="33">
        <v>286.1</v>
      </c>
      <c r="P9722" s="33">
        <v>853</v>
      </c>
    </row>
    <row r="9723" spans="1:16">
      <c r="A9723" s="27" t="s">
        <v>1353</v>
      </c>
      <c r="B9723" s="31">
        <v>202602</v>
      </c>
      <c r="C9723" s="27" t="s">
        <v>193</v>
      </c>
      <c r="D9723" s="27" t="s">
        <v>193</v>
      </c>
      <c r="E9723" s="27" t="s">
        <v>30</v>
      </c>
      <c r="F9723" s="27" t="s">
        <v>262</v>
      </c>
      <c r="G9723" s="33">
        <v>65939.22</v>
      </c>
      <c r="H9723" s="33">
        <v>0</v>
      </c>
      <c r="I9723" s="33">
        <v>3085</v>
      </c>
      <c r="J9723" s="33">
        <v>128</v>
      </c>
      <c r="K9723" s="33">
        <v>5000</v>
      </c>
      <c r="L9723" s="33">
        <v>1</v>
      </c>
      <c r="M9723" s="33">
        <v>0</v>
      </c>
      <c r="N9723" s="33">
        <v>87554.39999999999</v>
      </c>
      <c r="O9723" s="33">
        <v>362.8</v>
      </c>
      <c r="P9723" s="33">
        <v>1001</v>
      </c>
    </row>
    <row r="9724" spans="1:16">
      <c r="A9724" s="27" t="s">
        <v>1353</v>
      </c>
      <c r="B9724" s="31">
        <v>202603</v>
      </c>
      <c r="C9724" s="27" t="s">
        <v>193</v>
      </c>
      <c r="D9724" s="27" t="s">
        <v>193</v>
      </c>
      <c r="E9724" s="27" t="s">
        <v>30</v>
      </c>
      <c r="F9724" s="27" t="s">
        <v>262</v>
      </c>
      <c r="G9724" s="33">
        <v>90962</v>
      </c>
      <c r="H9724" s="33">
        <v>0</v>
      </c>
      <c r="I9724" s="33">
        <v>4521</v>
      </c>
      <c r="J9724" s="33">
        <v>269</v>
      </c>
      <c r="K9724" s="33">
        <v>5000</v>
      </c>
      <c r="L9724" s="33">
        <v>1</v>
      </c>
      <c r="M9724" s="33">
        <v>0</v>
      </c>
      <c r="N9724" s="33">
        <v>109669.42</v>
      </c>
      <c r="O9724" s="33">
        <v>558</v>
      </c>
      <c r="P9724" s="33">
        <v>1530</v>
      </c>
    </row>
    <row r="9725" spans="1:16">
      <c r="A9725" s="27" t="s">
        <v>1353</v>
      </c>
      <c r="B9725" s="31">
        <v>202604</v>
      </c>
      <c r="C9725" s="27" t="s">
        <v>193</v>
      </c>
      <c r="D9725" s="27" t="s">
        <v>193</v>
      </c>
      <c r="E9725" s="27" t="s">
        <v>30</v>
      </c>
      <c r="F9725" s="27" t="s">
        <v>262</v>
      </c>
      <c r="G9725" s="33">
        <v>104671.59</v>
      </c>
      <c r="H9725" s="33">
        <v>0</v>
      </c>
      <c r="I9725" s="33">
        <v>5450</v>
      </c>
      <c r="J9725" s="33">
        <v>287</v>
      </c>
      <c r="K9725" s="33">
        <v>5000</v>
      </c>
      <c r="L9725" s="33">
        <v>1</v>
      </c>
      <c r="M9725" s="33">
        <v>0</v>
      </c>
      <c r="N9725" s="33">
        <v>129709.84</v>
      </c>
      <c r="O9725" s="33">
        <v>642.1</v>
      </c>
      <c r="P9725" s="33">
        <v>1720</v>
      </c>
    </row>
    <row r="9726" spans="1:16">
      <c r="A9726" s="27" t="s">
        <v>1353</v>
      </c>
      <c r="B9726" s="31">
        <v>202605</v>
      </c>
      <c r="C9726" s="27" t="s">
        <v>193</v>
      </c>
      <c r="D9726" s="27" t="s">
        <v>193</v>
      </c>
      <c r="E9726" s="27" t="s">
        <v>30</v>
      </c>
      <c r="F9726" s="27" t="s">
        <v>262</v>
      </c>
      <c r="G9726" s="33">
        <v>139743.9</v>
      </c>
      <c r="H9726" s="33">
        <v>0</v>
      </c>
      <c r="I9726" s="33">
        <v>6894</v>
      </c>
      <c r="J9726" s="33">
        <v>337</v>
      </c>
      <c r="K9726" s="33">
        <v>5000</v>
      </c>
      <c r="L9726" s="33">
        <v>1</v>
      </c>
      <c r="M9726" s="33">
        <v>0</v>
      </c>
      <c r="N9726" s="33">
        <v>142785.01</v>
      </c>
      <c r="O9726" s="33">
        <v>871.7</v>
      </c>
      <c r="P9726" s="33">
        <v>2277</v>
      </c>
    </row>
    <row r="9727" spans="1:16">
      <c r="A9727" s="27" t="s">
        <v>1353</v>
      </c>
      <c r="B9727" s="31">
        <v>202606</v>
      </c>
      <c r="C9727" s="27" t="s">
        <v>193</v>
      </c>
      <c r="D9727" s="27" t="s">
        <v>193</v>
      </c>
      <c r="E9727" s="27" t="s">
        <v>30</v>
      </c>
      <c r="F9727" s="27" t="s">
        <v>262</v>
      </c>
      <c r="G9727" s="33">
        <v>137596.6</v>
      </c>
      <c r="H9727" s="33">
        <v>0</v>
      </c>
      <c r="I9727" s="33">
        <v>7362</v>
      </c>
      <c r="J9727" s="33">
        <v>326</v>
      </c>
      <c r="K9727" s="33">
        <v>5000</v>
      </c>
      <c r="L9727" s="33">
        <v>1</v>
      </c>
      <c r="M9727" s="33">
        <v>0</v>
      </c>
      <c r="N9727" s="33">
        <v>140200.6</v>
      </c>
      <c r="O9727" s="33">
        <v>881</v>
      </c>
      <c r="P9727" s="33">
        <v>2384</v>
      </c>
    </row>
    <row r="9728" spans="1:16">
      <c r="A9728" s="27" t="s">
        <v>1353</v>
      </c>
      <c r="B9728" s="31">
        <v>202607</v>
      </c>
      <c r="C9728" s="27" t="s">
        <v>193</v>
      </c>
      <c r="D9728" s="27" t="s">
        <v>193</v>
      </c>
      <c r="E9728" s="27" t="s">
        <v>30</v>
      </c>
      <c r="F9728" s="27" t="s">
        <v>262</v>
      </c>
      <c r="G9728" s="33">
        <v>130224.93</v>
      </c>
      <c r="H9728" s="33">
        <v>0</v>
      </c>
      <c r="I9728" s="33">
        <v>6456</v>
      </c>
      <c r="J9728" s="33">
        <v>354</v>
      </c>
      <c r="K9728" s="33">
        <v>5000</v>
      </c>
      <c r="L9728" s="33">
        <v>1</v>
      </c>
      <c r="M9728" s="33">
        <v>0</v>
      </c>
      <c r="N9728" s="33">
        <v>125286.32</v>
      </c>
      <c r="O9728" s="33">
        <v>838.8</v>
      </c>
      <c r="P9728" s="33">
        <v>2107</v>
      </c>
    </row>
    <row r="9729" spans="1:16">
      <c r="A9729" s="27" t="s">
        <v>1356</v>
      </c>
      <c r="B9729" s="31">
        <v>202503</v>
      </c>
      <c r="C9729" s="27" t="s">
        <v>193</v>
      </c>
      <c r="D9729" s="27" t="s">
        <v>193</v>
      </c>
      <c r="E9729" s="27" t="s">
        <v>30</v>
      </c>
      <c r="F9729" s="27" t="s">
        <v>262</v>
      </c>
      <c r="G9729" s="33">
        <v>66899.39</v>
      </c>
      <c r="H9729" s="33">
        <v>0</v>
      </c>
      <c r="I9729" s="33">
        <v>3390</v>
      </c>
      <c r="J9729" s="33">
        <v>170</v>
      </c>
      <c r="K9729" s="33">
        <v>4000</v>
      </c>
      <c r="L9729" s="33">
        <v>1</v>
      </c>
      <c r="M9729" s="33">
        <v>0</v>
      </c>
      <c r="N9729" s="33">
        <v>84136.12</v>
      </c>
      <c r="O9729" s="33">
        <v>426.1</v>
      </c>
      <c r="P9729" s="33">
        <v>1090</v>
      </c>
    </row>
    <row r="9730" spans="1:16">
      <c r="A9730" s="27" t="s">
        <v>1356</v>
      </c>
      <c r="B9730" s="31">
        <v>202504</v>
      </c>
      <c r="C9730" s="27" t="s">
        <v>193</v>
      </c>
      <c r="D9730" s="27" t="s">
        <v>193</v>
      </c>
      <c r="E9730" s="27" t="s">
        <v>30</v>
      </c>
      <c r="F9730" s="27" t="s">
        <v>262</v>
      </c>
      <c r="G9730" s="33">
        <v>82903.17999999999</v>
      </c>
      <c r="H9730" s="33">
        <v>0</v>
      </c>
      <c r="I9730" s="33">
        <v>4427</v>
      </c>
      <c r="J9730" s="33">
        <v>236</v>
      </c>
      <c r="K9730" s="33">
        <v>4000</v>
      </c>
      <c r="L9730" s="33">
        <v>1</v>
      </c>
      <c r="M9730" s="33">
        <v>0</v>
      </c>
      <c r="N9730" s="33">
        <v>99510.72</v>
      </c>
      <c r="O9730" s="33">
        <v>485.4</v>
      </c>
      <c r="P9730" s="33">
        <v>1358</v>
      </c>
    </row>
    <row r="9731" spans="1:16">
      <c r="A9731" s="27" t="s">
        <v>1356</v>
      </c>
      <c r="B9731" s="31">
        <v>202505</v>
      </c>
      <c r="C9731" s="27" t="s">
        <v>193</v>
      </c>
      <c r="D9731" s="27" t="s">
        <v>193</v>
      </c>
      <c r="E9731" s="27" t="s">
        <v>30</v>
      </c>
      <c r="F9731" s="27" t="s">
        <v>262</v>
      </c>
      <c r="G9731" s="33">
        <v>92223.83</v>
      </c>
      <c r="H9731" s="33">
        <v>0</v>
      </c>
      <c r="I9731" s="33">
        <v>4428</v>
      </c>
      <c r="J9731" s="33">
        <v>248</v>
      </c>
      <c r="K9731" s="33">
        <v>4000</v>
      </c>
      <c r="L9731" s="33">
        <v>1</v>
      </c>
      <c r="M9731" s="33">
        <v>0</v>
      </c>
      <c r="N9731" s="33">
        <v>109541.72</v>
      </c>
      <c r="O9731" s="33">
        <v>559.5</v>
      </c>
      <c r="P9731" s="33">
        <v>1485</v>
      </c>
    </row>
    <row r="9732" spans="1:16">
      <c r="A9732" s="27" t="s">
        <v>1356</v>
      </c>
      <c r="B9732" s="31">
        <v>202506</v>
      </c>
      <c r="C9732" s="27" t="s">
        <v>193</v>
      </c>
      <c r="D9732" s="27" t="s">
        <v>193</v>
      </c>
      <c r="E9732" s="27" t="s">
        <v>30</v>
      </c>
      <c r="F9732" s="27" t="s">
        <v>262</v>
      </c>
      <c r="G9732" s="33">
        <v>90635.38</v>
      </c>
      <c r="H9732" s="33">
        <v>0</v>
      </c>
      <c r="I9732" s="33">
        <v>4402</v>
      </c>
      <c r="J9732" s="33">
        <v>236</v>
      </c>
      <c r="K9732" s="33">
        <v>4000</v>
      </c>
      <c r="L9732" s="33">
        <v>1</v>
      </c>
      <c r="M9732" s="33">
        <v>0</v>
      </c>
      <c r="N9732" s="33">
        <v>107559.02</v>
      </c>
      <c r="O9732" s="33">
        <v>604.3</v>
      </c>
      <c r="P9732" s="33">
        <v>1393</v>
      </c>
    </row>
    <row r="9733" spans="1:16">
      <c r="A9733" s="27" t="s">
        <v>1356</v>
      </c>
      <c r="B9733" s="31">
        <v>202507</v>
      </c>
      <c r="C9733" s="27" t="s">
        <v>193</v>
      </c>
      <c r="D9733" s="27" t="s">
        <v>193</v>
      </c>
      <c r="E9733" s="27" t="s">
        <v>30</v>
      </c>
      <c r="F9733" s="27" t="s">
        <v>262</v>
      </c>
      <c r="G9733" s="33">
        <v>83614.99000000001</v>
      </c>
      <c r="H9733" s="33">
        <v>0</v>
      </c>
      <c r="I9733" s="33">
        <v>4112</v>
      </c>
      <c r="J9733" s="33">
        <v>208</v>
      </c>
      <c r="K9733" s="33">
        <v>4000</v>
      </c>
      <c r="L9733" s="33">
        <v>1</v>
      </c>
      <c r="M9733" s="33">
        <v>0</v>
      </c>
      <c r="N9733" s="33">
        <v>96117.09</v>
      </c>
      <c r="O9733" s="33">
        <v>548.2</v>
      </c>
      <c r="P9733" s="33">
        <v>1359</v>
      </c>
    </row>
    <row r="9734" spans="1:16">
      <c r="A9734" s="27" t="s">
        <v>1356</v>
      </c>
      <c r="B9734" s="31">
        <v>202508</v>
      </c>
      <c r="C9734" s="27" t="s">
        <v>193</v>
      </c>
      <c r="D9734" s="27" t="s">
        <v>193</v>
      </c>
      <c r="E9734" s="27" t="s">
        <v>30</v>
      </c>
      <c r="F9734" s="27" t="s">
        <v>262</v>
      </c>
      <c r="G9734" s="33">
        <v>88001.95</v>
      </c>
      <c r="H9734" s="33">
        <v>0</v>
      </c>
      <c r="I9734" s="33">
        <v>4194</v>
      </c>
      <c r="J9734" s="33">
        <v>240</v>
      </c>
      <c r="K9734" s="33">
        <v>4000</v>
      </c>
      <c r="L9734" s="33">
        <v>1</v>
      </c>
      <c r="M9734" s="33">
        <v>0</v>
      </c>
      <c r="N9734" s="33">
        <v>93041.77</v>
      </c>
      <c r="O9734" s="33">
        <v>561.1</v>
      </c>
      <c r="P9734" s="33">
        <v>1382</v>
      </c>
    </row>
    <row r="9735" spans="1:16">
      <c r="A9735" s="27" t="s">
        <v>1356</v>
      </c>
      <c r="B9735" s="31">
        <v>202509</v>
      </c>
      <c r="C9735" s="27" t="s">
        <v>193</v>
      </c>
      <c r="D9735" s="27" t="s">
        <v>193</v>
      </c>
      <c r="E9735" s="27" t="s">
        <v>30</v>
      </c>
      <c r="F9735" s="27" t="s">
        <v>262</v>
      </c>
      <c r="G9735" s="33">
        <v>91150.69</v>
      </c>
      <c r="H9735" s="33">
        <v>0</v>
      </c>
      <c r="I9735" s="33">
        <v>4546</v>
      </c>
      <c r="J9735" s="33">
        <v>267</v>
      </c>
      <c r="K9735" s="33">
        <v>4000</v>
      </c>
      <c r="L9735" s="33">
        <v>1</v>
      </c>
      <c r="M9735" s="33">
        <v>0</v>
      </c>
      <c r="N9735" s="33">
        <v>89914.8</v>
      </c>
      <c r="O9735" s="33">
        <v>539.9</v>
      </c>
      <c r="P9735" s="33">
        <v>1453</v>
      </c>
    </row>
    <row r="9736" spans="1:16">
      <c r="A9736" s="27" t="s">
        <v>1356</v>
      </c>
      <c r="B9736" s="31">
        <v>202510</v>
      </c>
      <c r="C9736" s="27" t="s">
        <v>193</v>
      </c>
      <c r="D9736" s="27" t="s">
        <v>193</v>
      </c>
      <c r="E9736" s="27" t="s">
        <v>30</v>
      </c>
      <c r="F9736" s="27" t="s">
        <v>262</v>
      </c>
      <c r="G9736" s="33">
        <v>115561.09</v>
      </c>
      <c r="H9736" s="33">
        <v>0</v>
      </c>
      <c r="I9736" s="33">
        <v>6129</v>
      </c>
      <c r="J9736" s="33">
        <v>305</v>
      </c>
      <c r="K9736" s="33">
        <v>4000</v>
      </c>
      <c r="L9736" s="33">
        <v>1</v>
      </c>
      <c r="M9736" s="33">
        <v>0</v>
      </c>
      <c r="N9736" s="33">
        <v>99264.05</v>
      </c>
      <c r="O9736" s="33">
        <v>679</v>
      </c>
      <c r="P9736" s="33">
        <v>1961</v>
      </c>
    </row>
    <row r="9737" spans="1:16">
      <c r="A9737" s="27" t="s">
        <v>1356</v>
      </c>
      <c r="B9737" s="31">
        <v>202511</v>
      </c>
      <c r="C9737" s="27" t="s">
        <v>193</v>
      </c>
      <c r="D9737" s="27" t="s">
        <v>193</v>
      </c>
      <c r="E9737" s="27" t="s">
        <v>30</v>
      </c>
      <c r="F9737" s="27" t="s">
        <v>262</v>
      </c>
      <c r="G9737" s="33">
        <v>136335.23</v>
      </c>
      <c r="H9737" s="33">
        <v>0</v>
      </c>
      <c r="I9737" s="33">
        <v>6603</v>
      </c>
      <c r="J9737" s="33">
        <v>331</v>
      </c>
      <c r="K9737" s="33">
        <v>4000</v>
      </c>
      <c r="L9737" s="33">
        <v>1</v>
      </c>
      <c r="M9737" s="33">
        <v>0</v>
      </c>
      <c r="N9737" s="33">
        <v>120400.39</v>
      </c>
      <c r="O9737" s="33">
        <v>822.8</v>
      </c>
      <c r="P9737" s="33">
        <v>2146</v>
      </c>
    </row>
    <row r="9738" spans="1:16">
      <c r="A9738" s="27" t="s">
        <v>1356</v>
      </c>
      <c r="B9738" s="31">
        <v>202512</v>
      </c>
      <c r="C9738" s="27" t="s">
        <v>193</v>
      </c>
      <c r="D9738" s="27" t="s">
        <v>193</v>
      </c>
      <c r="E9738" s="27" t="s">
        <v>30</v>
      </c>
      <c r="F9738" s="27" t="s">
        <v>262</v>
      </c>
      <c r="G9738" s="33">
        <v>160016.51</v>
      </c>
      <c r="H9738" s="33">
        <v>0</v>
      </c>
      <c r="I9738" s="33">
        <v>9545</v>
      </c>
      <c r="J9738" s="33">
        <v>539</v>
      </c>
      <c r="K9738" s="33">
        <v>4000</v>
      </c>
      <c r="L9738" s="33">
        <v>1</v>
      </c>
      <c r="M9738" s="33">
        <v>0</v>
      </c>
      <c r="N9738" s="33">
        <v>138913.99</v>
      </c>
      <c r="O9738" s="33">
        <v>1026.1</v>
      </c>
      <c r="P9738" s="33">
        <v>2958</v>
      </c>
    </row>
    <row r="9739" spans="1:16">
      <c r="A9739" s="27" t="s">
        <v>1356</v>
      </c>
      <c r="B9739" s="31">
        <v>202601</v>
      </c>
      <c r="C9739" s="27" t="s">
        <v>193</v>
      </c>
      <c r="D9739" s="27" t="s">
        <v>193</v>
      </c>
      <c r="E9739" s="27" t="s">
        <v>30</v>
      </c>
      <c r="F9739" s="27" t="s">
        <v>262</v>
      </c>
      <c r="G9739" s="33">
        <v>93311.36</v>
      </c>
      <c r="H9739" s="33">
        <v>0</v>
      </c>
      <c r="I9739" s="33">
        <v>4531</v>
      </c>
      <c r="J9739" s="33">
        <v>253</v>
      </c>
      <c r="K9739" s="33">
        <v>4000</v>
      </c>
      <c r="L9739" s="33">
        <v>1</v>
      </c>
      <c r="M9739" s="33">
        <v>0</v>
      </c>
      <c r="N9739" s="33">
        <v>70964.57000000001</v>
      </c>
      <c r="O9739" s="33">
        <v>597.7</v>
      </c>
      <c r="P9739" s="33">
        <v>1493</v>
      </c>
    </row>
    <row r="9740" spans="1:16">
      <c r="A9740" s="27" t="s">
        <v>1356</v>
      </c>
      <c r="B9740" s="31">
        <v>202602</v>
      </c>
      <c r="C9740" s="27" t="s">
        <v>193</v>
      </c>
      <c r="D9740" s="27" t="s">
        <v>193</v>
      </c>
      <c r="E9740" s="27" t="s">
        <v>30</v>
      </c>
      <c r="F9740" s="27" t="s">
        <v>262</v>
      </c>
      <c r="G9740" s="33">
        <v>86528.81</v>
      </c>
      <c r="H9740" s="33">
        <v>0</v>
      </c>
      <c r="I9740" s="33">
        <v>4486</v>
      </c>
      <c r="J9740" s="33">
        <v>213</v>
      </c>
      <c r="K9740" s="33">
        <v>4000</v>
      </c>
      <c r="L9740" s="33">
        <v>1</v>
      </c>
      <c r="M9740" s="33">
        <v>0</v>
      </c>
      <c r="N9740" s="33">
        <v>73483.91</v>
      </c>
      <c r="O9740" s="33">
        <v>556</v>
      </c>
      <c r="P9740" s="33">
        <v>1398</v>
      </c>
    </row>
    <row r="9741" spans="1:16">
      <c r="A9741" s="27" t="s">
        <v>1356</v>
      </c>
      <c r="B9741" s="31">
        <v>202603</v>
      </c>
      <c r="C9741" s="27" t="s">
        <v>193</v>
      </c>
      <c r="D9741" s="27" t="s">
        <v>193</v>
      </c>
      <c r="E9741" s="27" t="s">
        <v>30</v>
      </c>
      <c r="F9741" s="27" t="s">
        <v>262</v>
      </c>
      <c r="G9741" s="33">
        <v>119468.29</v>
      </c>
      <c r="H9741" s="33">
        <v>0</v>
      </c>
      <c r="I9741" s="33">
        <v>6028</v>
      </c>
      <c r="J9741" s="33">
        <v>309</v>
      </c>
      <c r="K9741" s="33">
        <v>4000</v>
      </c>
      <c r="L9741" s="33">
        <v>1</v>
      </c>
      <c r="M9741" s="33">
        <v>0</v>
      </c>
      <c r="N9741" s="33">
        <v>92044.92</v>
      </c>
      <c r="O9741" s="33">
        <v>752.4</v>
      </c>
      <c r="P9741" s="33">
        <v>1983</v>
      </c>
    </row>
    <row r="9742" spans="1:16">
      <c r="A9742" s="27" t="s">
        <v>1356</v>
      </c>
      <c r="B9742" s="31">
        <v>202604</v>
      </c>
      <c r="C9742" s="27" t="s">
        <v>193</v>
      </c>
      <c r="D9742" s="27" t="s">
        <v>193</v>
      </c>
      <c r="E9742" s="27" t="s">
        <v>30</v>
      </c>
      <c r="F9742" s="27" t="s">
        <v>262</v>
      </c>
      <c r="G9742" s="33">
        <v>127190.97</v>
      </c>
      <c r="H9742" s="33">
        <v>0</v>
      </c>
      <c r="I9742" s="33">
        <v>6462</v>
      </c>
      <c r="J9742" s="33">
        <v>353</v>
      </c>
      <c r="K9742" s="33">
        <v>4000</v>
      </c>
      <c r="L9742" s="33">
        <v>1</v>
      </c>
      <c r="M9742" s="33">
        <v>0</v>
      </c>
      <c r="N9742" s="33">
        <v>108864.72</v>
      </c>
      <c r="O9742" s="33">
        <v>744.7</v>
      </c>
      <c r="P9742" s="33">
        <v>2165</v>
      </c>
    </row>
    <row r="9743" spans="1:16">
      <c r="A9743" s="27" t="s">
        <v>1356</v>
      </c>
      <c r="B9743" s="31">
        <v>202605</v>
      </c>
      <c r="C9743" s="27" t="s">
        <v>193</v>
      </c>
      <c r="D9743" s="27" t="s">
        <v>193</v>
      </c>
      <c r="E9743" s="27" t="s">
        <v>30</v>
      </c>
      <c r="F9743" s="27" t="s">
        <v>262</v>
      </c>
      <c r="G9743" s="33">
        <v>139226.95</v>
      </c>
      <c r="H9743" s="33">
        <v>0</v>
      </c>
      <c r="I9743" s="33">
        <v>7464</v>
      </c>
      <c r="J9743" s="33">
        <v>389</v>
      </c>
      <c r="K9743" s="33">
        <v>4000</v>
      </c>
      <c r="L9743" s="33">
        <v>1</v>
      </c>
      <c r="M9743" s="33">
        <v>0</v>
      </c>
      <c r="N9743" s="33">
        <v>119838.64</v>
      </c>
      <c r="O9743" s="33">
        <v>918.1</v>
      </c>
      <c r="P9743" s="33">
        <v>2321</v>
      </c>
    </row>
    <row r="9744" spans="1:16">
      <c r="A9744" s="27" t="s">
        <v>1356</v>
      </c>
      <c r="B9744" s="31">
        <v>202606</v>
      </c>
      <c r="C9744" s="27" t="s">
        <v>193</v>
      </c>
      <c r="D9744" s="27" t="s">
        <v>193</v>
      </c>
      <c r="E9744" s="27" t="s">
        <v>30</v>
      </c>
      <c r="F9744" s="27" t="s">
        <v>262</v>
      </c>
      <c r="G9744" s="33">
        <v>139919.41</v>
      </c>
      <c r="H9744" s="33">
        <v>0</v>
      </c>
      <c r="I9744" s="33">
        <v>6946</v>
      </c>
      <c r="J9744" s="33">
        <v>344</v>
      </c>
      <c r="K9744" s="33">
        <v>4000</v>
      </c>
      <c r="L9744" s="33">
        <v>1</v>
      </c>
      <c r="M9744" s="33">
        <v>0</v>
      </c>
      <c r="N9744" s="33">
        <v>117669.56</v>
      </c>
      <c r="O9744" s="33">
        <v>766.5</v>
      </c>
      <c r="P9744" s="33">
        <v>2207</v>
      </c>
    </row>
    <row r="9745" spans="1:16">
      <c r="A9745" s="27" t="s">
        <v>1356</v>
      </c>
      <c r="B9745" s="31">
        <v>202607</v>
      </c>
      <c r="C9745" s="27" t="s">
        <v>193</v>
      </c>
      <c r="D9745" s="27" t="s">
        <v>193</v>
      </c>
      <c r="E9745" s="27" t="s">
        <v>30</v>
      </c>
      <c r="F9745" s="27" t="s">
        <v>262</v>
      </c>
      <c r="G9745" s="33">
        <v>130773.2</v>
      </c>
      <c r="H9745" s="33">
        <v>0</v>
      </c>
      <c r="I9745" s="33">
        <v>6475</v>
      </c>
      <c r="J9745" s="33">
        <v>385</v>
      </c>
      <c r="K9745" s="33">
        <v>4000</v>
      </c>
      <c r="L9745" s="33">
        <v>1</v>
      </c>
      <c r="M9745" s="33">
        <v>0</v>
      </c>
      <c r="N9745" s="33">
        <v>105152.09</v>
      </c>
      <c r="O9745" s="33">
        <v>822.3</v>
      </c>
      <c r="P9745" s="33">
        <v>2099</v>
      </c>
    </row>
    <row r="9746" spans="1:16">
      <c r="A9746" s="27" t="s">
        <v>1359</v>
      </c>
      <c r="B9746" s="31">
        <v>202408</v>
      </c>
      <c r="C9746" s="27" t="s">
        <v>193</v>
      </c>
      <c r="D9746" s="27" t="s">
        <v>193</v>
      </c>
      <c r="E9746" s="27" t="s">
        <v>30</v>
      </c>
      <c r="F9746" s="27" t="s">
        <v>289</v>
      </c>
      <c r="G9746" s="33">
        <v>662272.79</v>
      </c>
      <c r="H9746" s="33">
        <v>662272.79</v>
      </c>
      <c r="I9746" s="33">
        <v>11712</v>
      </c>
      <c r="J9746" s="33">
        <v>1016</v>
      </c>
      <c r="K9746" s="33">
        <v>22800</v>
      </c>
      <c r="L9746" s="33">
        <v>1</v>
      </c>
      <c r="M9746" s="33">
        <v>1</v>
      </c>
      <c r="N9746" s="33">
        <v>790395.17</v>
      </c>
      <c r="O9746" s="33">
        <v>2776.1</v>
      </c>
      <c r="P9746" s="33">
        <v>5155</v>
      </c>
    </row>
    <row r="9747" spans="1:16">
      <c r="A9747" s="27" t="s">
        <v>1359</v>
      </c>
      <c r="B9747" s="31">
        <v>202409</v>
      </c>
      <c r="C9747" s="27" t="s">
        <v>193</v>
      </c>
      <c r="D9747" s="27" t="s">
        <v>193</v>
      </c>
      <c r="E9747" s="27" t="s">
        <v>30</v>
      </c>
      <c r="F9747" s="27" t="s">
        <v>289</v>
      </c>
      <c r="G9747" s="33">
        <v>623050.79</v>
      </c>
      <c r="H9747" s="33">
        <v>623050.79</v>
      </c>
      <c r="I9747" s="33">
        <v>11090</v>
      </c>
      <c r="J9747" s="33">
        <v>979</v>
      </c>
      <c r="K9747" s="33">
        <v>22800</v>
      </c>
      <c r="L9747" s="33">
        <v>1</v>
      </c>
      <c r="M9747" s="33">
        <v>1</v>
      </c>
      <c r="N9747" s="33">
        <v>763831.38</v>
      </c>
      <c r="O9747" s="33">
        <v>2696.1</v>
      </c>
      <c r="P9747" s="33">
        <v>4659</v>
      </c>
    </row>
    <row r="9748" spans="1:16">
      <c r="A9748" s="27" t="s">
        <v>1359</v>
      </c>
      <c r="B9748" s="31">
        <v>202410</v>
      </c>
      <c r="C9748" s="27" t="s">
        <v>193</v>
      </c>
      <c r="D9748" s="27" t="s">
        <v>193</v>
      </c>
      <c r="E9748" s="27" t="s">
        <v>30</v>
      </c>
      <c r="F9748" s="27" t="s">
        <v>289</v>
      </c>
      <c r="G9748" s="33">
        <v>699055.17</v>
      </c>
      <c r="H9748" s="33">
        <v>699055.17</v>
      </c>
      <c r="I9748" s="33">
        <v>12549</v>
      </c>
      <c r="J9748" s="33">
        <v>1246</v>
      </c>
      <c r="K9748" s="33">
        <v>22800</v>
      </c>
      <c r="L9748" s="33">
        <v>1</v>
      </c>
      <c r="M9748" s="33">
        <v>1</v>
      </c>
      <c r="N9748" s="33">
        <v>843253.8100000001</v>
      </c>
      <c r="O9748" s="33">
        <v>3379.4</v>
      </c>
      <c r="P9748" s="33">
        <v>5490</v>
      </c>
    </row>
    <row r="9749" spans="1:16">
      <c r="A9749" s="27" t="s">
        <v>1359</v>
      </c>
      <c r="B9749" s="31">
        <v>202411</v>
      </c>
      <c r="C9749" s="27" t="s">
        <v>193</v>
      </c>
      <c r="D9749" s="27" t="s">
        <v>193</v>
      </c>
      <c r="E9749" s="27" t="s">
        <v>30</v>
      </c>
      <c r="F9749" s="27" t="s">
        <v>289</v>
      </c>
      <c r="G9749" s="33">
        <v>853673.72</v>
      </c>
      <c r="H9749" s="33">
        <v>853673.72</v>
      </c>
      <c r="I9749" s="33">
        <v>13610</v>
      </c>
      <c r="J9749" s="33">
        <v>1241</v>
      </c>
      <c r="K9749" s="33">
        <v>22800</v>
      </c>
      <c r="L9749" s="33">
        <v>1</v>
      </c>
      <c r="M9749" s="33">
        <v>1</v>
      </c>
      <c r="N9749" s="33">
        <v>1022808.23</v>
      </c>
      <c r="O9749" s="33">
        <v>4073.2</v>
      </c>
      <c r="P9749" s="33">
        <v>6223</v>
      </c>
    </row>
    <row r="9750" spans="1:16">
      <c r="A9750" s="27" t="s">
        <v>1359</v>
      </c>
      <c r="B9750" s="31">
        <v>202412</v>
      </c>
      <c r="C9750" s="27" t="s">
        <v>193</v>
      </c>
      <c r="D9750" s="27" t="s">
        <v>193</v>
      </c>
      <c r="E9750" s="27" t="s">
        <v>30</v>
      </c>
      <c r="F9750" s="27" t="s">
        <v>289</v>
      </c>
      <c r="G9750" s="33">
        <v>932870.28</v>
      </c>
      <c r="H9750" s="33">
        <v>932870.28</v>
      </c>
      <c r="I9750" s="33">
        <v>16811</v>
      </c>
      <c r="J9750" s="33">
        <v>1566</v>
      </c>
      <c r="K9750" s="33">
        <v>22800</v>
      </c>
      <c r="L9750" s="33">
        <v>1</v>
      </c>
      <c r="M9750" s="33">
        <v>1</v>
      </c>
      <c r="N9750" s="33">
        <v>1180082.36</v>
      </c>
      <c r="O9750" s="33">
        <v>3889.4</v>
      </c>
      <c r="P9750" s="33">
        <v>7471</v>
      </c>
    </row>
    <row r="9751" spans="1:16">
      <c r="A9751" s="27" t="s">
        <v>1359</v>
      </c>
      <c r="B9751" s="31">
        <v>202501</v>
      </c>
      <c r="C9751" s="27" t="s">
        <v>193</v>
      </c>
      <c r="D9751" s="27" t="s">
        <v>193</v>
      </c>
      <c r="E9751" s="27" t="s">
        <v>30</v>
      </c>
      <c r="F9751" s="27" t="s">
        <v>289</v>
      </c>
      <c r="G9751" s="33">
        <v>501471.6</v>
      </c>
      <c r="H9751" s="33">
        <v>501471.6</v>
      </c>
      <c r="I9751" s="33">
        <v>8632</v>
      </c>
      <c r="J9751" s="33">
        <v>803</v>
      </c>
      <c r="K9751" s="33">
        <v>22800</v>
      </c>
      <c r="L9751" s="33">
        <v>1</v>
      </c>
      <c r="M9751" s="33">
        <v>1</v>
      </c>
      <c r="N9751" s="33">
        <v>602848.12</v>
      </c>
      <c r="O9751" s="33">
        <v>2400.1</v>
      </c>
      <c r="P9751" s="33">
        <v>3862</v>
      </c>
    </row>
    <row r="9752" spans="1:16">
      <c r="A9752" s="27" t="s">
        <v>1359</v>
      </c>
      <c r="B9752" s="31">
        <v>202502</v>
      </c>
      <c r="C9752" s="27" t="s">
        <v>193</v>
      </c>
      <c r="D9752" s="27" t="s">
        <v>193</v>
      </c>
      <c r="E9752" s="27" t="s">
        <v>30</v>
      </c>
      <c r="F9752" s="27" t="s">
        <v>289</v>
      </c>
      <c r="G9752" s="33">
        <v>482239.11</v>
      </c>
      <c r="H9752" s="33">
        <v>482239.11</v>
      </c>
      <c r="I9752" s="33">
        <v>8151</v>
      </c>
      <c r="J9752" s="33">
        <v>696</v>
      </c>
      <c r="K9752" s="33">
        <v>22800</v>
      </c>
      <c r="L9752" s="33">
        <v>1</v>
      </c>
      <c r="M9752" s="33">
        <v>1</v>
      </c>
      <c r="N9752" s="33">
        <v>624250.04</v>
      </c>
      <c r="O9752" s="33">
        <v>2306.2</v>
      </c>
      <c r="P9752" s="33">
        <v>3543</v>
      </c>
    </row>
    <row r="9753" spans="1:16">
      <c r="A9753" s="27" t="s">
        <v>1359</v>
      </c>
      <c r="B9753" s="31">
        <v>202503</v>
      </c>
      <c r="C9753" s="27" t="s">
        <v>193</v>
      </c>
      <c r="D9753" s="27" t="s">
        <v>193</v>
      </c>
      <c r="E9753" s="27" t="s">
        <v>30</v>
      </c>
      <c r="F9753" s="27" t="s">
        <v>289</v>
      </c>
      <c r="G9753" s="33">
        <v>614593.92</v>
      </c>
      <c r="H9753" s="33">
        <v>614593.92</v>
      </c>
      <c r="I9753" s="33">
        <v>10511</v>
      </c>
      <c r="J9753" s="33">
        <v>837</v>
      </c>
      <c r="K9753" s="33">
        <v>22800</v>
      </c>
      <c r="L9753" s="33">
        <v>1</v>
      </c>
      <c r="M9753" s="33">
        <v>1</v>
      </c>
      <c r="N9753" s="33">
        <v>781926.86</v>
      </c>
      <c r="O9753" s="33">
        <v>2919.2</v>
      </c>
      <c r="P9753" s="33">
        <v>4601</v>
      </c>
    </row>
    <row r="9754" spans="1:16">
      <c r="A9754" s="27" t="s">
        <v>1359</v>
      </c>
      <c r="B9754" s="31">
        <v>202504</v>
      </c>
      <c r="C9754" s="27" t="s">
        <v>193</v>
      </c>
      <c r="D9754" s="27" t="s">
        <v>193</v>
      </c>
      <c r="E9754" s="27" t="s">
        <v>30</v>
      </c>
      <c r="F9754" s="27" t="s">
        <v>289</v>
      </c>
      <c r="G9754" s="33">
        <v>749233.4</v>
      </c>
      <c r="H9754" s="33">
        <v>749233.4</v>
      </c>
      <c r="I9754" s="33">
        <v>13833</v>
      </c>
      <c r="J9754" s="33">
        <v>1422</v>
      </c>
      <c r="K9754" s="33">
        <v>22800</v>
      </c>
      <c r="L9754" s="33">
        <v>1</v>
      </c>
      <c r="M9754" s="33">
        <v>1</v>
      </c>
      <c r="N9754" s="33">
        <v>924812.1</v>
      </c>
      <c r="O9754" s="33">
        <v>3417.5</v>
      </c>
      <c r="P9754" s="33">
        <v>6061</v>
      </c>
    </row>
    <row r="9755" spans="1:16">
      <c r="A9755" s="27" t="s">
        <v>1359</v>
      </c>
      <c r="B9755" s="31">
        <v>202505</v>
      </c>
      <c r="C9755" s="27" t="s">
        <v>193</v>
      </c>
      <c r="D9755" s="27" t="s">
        <v>193</v>
      </c>
      <c r="E9755" s="27" t="s">
        <v>30</v>
      </c>
      <c r="F9755" s="27" t="s">
        <v>289</v>
      </c>
      <c r="G9755" s="33">
        <v>823187.53</v>
      </c>
      <c r="H9755" s="33">
        <v>823187.53</v>
      </c>
      <c r="I9755" s="33">
        <v>16013</v>
      </c>
      <c r="J9755" s="33">
        <v>1311</v>
      </c>
      <c r="K9755" s="33">
        <v>22800</v>
      </c>
      <c r="L9755" s="33">
        <v>1</v>
      </c>
      <c r="M9755" s="33">
        <v>1</v>
      </c>
      <c r="N9755" s="33">
        <v>1018036.15</v>
      </c>
      <c r="O9755" s="33">
        <v>3719.4</v>
      </c>
      <c r="P9755" s="33">
        <v>6683</v>
      </c>
    </row>
    <row r="9756" spans="1:16">
      <c r="A9756" s="27" t="s">
        <v>1359</v>
      </c>
      <c r="B9756" s="31">
        <v>202506</v>
      </c>
      <c r="C9756" s="27" t="s">
        <v>193</v>
      </c>
      <c r="D9756" s="27" t="s">
        <v>193</v>
      </c>
      <c r="E9756" s="27" t="s">
        <v>30</v>
      </c>
      <c r="F9756" s="27" t="s">
        <v>289</v>
      </c>
      <c r="G9756" s="33">
        <v>840389.09</v>
      </c>
      <c r="H9756" s="33">
        <v>840389.09</v>
      </c>
      <c r="I9756" s="33">
        <v>15669</v>
      </c>
      <c r="J9756" s="33">
        <v>1337</v>
      </c>
      <c r="K9756" s="33">
        <v>22800</v>
      </c>
      <c r="L9756" s="33">
        <v>1</v>
      </c>
      <c r="M9756" s="33">
        <v>1</v>
      </c>
      <c r="N9756" s="33">
        <v>999609.73</v>
      </c>
      <c r="O9756" s="33">
        <v>4246.5</v>
      </c>
      <c r="P9756" s="33">
        <v>6458</v>
      </c>
    </row>
    <row r="9757" spans="1:16">
      <c r="A9757" s="27" t="s">
        <v>1359</v>
      </c>
      <c r="B9757" s="31">
        <v>202507</v>
      </c>
      <c r="C9757" s="27" t="s">
        <v>193</v>
      </c>
      <c r="D9757" s="27" t="s">
        <v>193</v>
      </c>
      <c r="E9757" s="27" t="s">
        <v>30</v>
      </c>
      <c r="F9757" s="27" t="s">
        <v>289</v>
      </c>
      <c r="G9757" s="33">
        <v>793610.08</v>
      </c>
      <c r="H9757" s="33">
        <v>793610.08</v>
      </c>
      <c r="I9757" s="33">
        <v>13115</v>
      </c>
      <c r="J9757" s="33">
        <v>1148</v>
      </c>
      <c r="K9757" s="33">
        <v>22800</v>
      </c>
      <c r="L9757" s="33">
        <v>1</v>
      </c>
      <c r="M9757" s="33">
        <v>1</v>
      </c>
      <c r="N9757" s="33">
        <v>893273.09</v>
      </c>
      <c r="O9757" s="33">
        <v>3483.5</v>
      </c>
      <c r="P9757" s="33">
        <v>5983</v>
      </c>
    </row>
    <row r="9758" spans="1:16">
      <c r="A9758" s="27" t="s">
        <v>1359</v>
      </c>
      <c r="B9758" s="31">
        <v>202508</v>
      </c>
      <c r="C9758" s="27" t="s">
        <v>193</v>
      </c>
      <c r="D9758" s="27" t="s">
        <v>193</v>
      </c>
      <c r="E9758" s="27" t="s">
        <v>30</v>
      </c>
      <c r="F9758" s="27" t="s">
        <v>289</v>
      </c>
      <c r="G9758" s="33">
        <v>746678.47</v>
      </c>
      <c r="H9758" s="33">
        <v>746678.47</v>
      </c>
      <c r="I9758" s="33">
        <v>12408</v>
      </c>
      <c r="J9758" s="33">
        <v>1097</v>
      </c>
      <c r="K9758" s="33">
        <v>22800</v>
      </c>
      <c r="L9758" s="33">
        <v>1</v>
      </c>
      <c r="M9758" s="33">
        <v>1</v>
      </c>
      <c r="N9758" s="33">
        <v>864692.3100000001</v>
      </c>
      <c r="O9758" s="33">
        <v>3507.4</v>
      </c>
      <c r="P9758" s="33">
        <v>5838</v>
      </c>
    </row>
    <row r="9759" spans="1:16">
      <c r="A9759" s="27" t="s">
        <v>1359</v>
      </c>
      <c r="B9759" s="31">
        <v>202509</v>
      </c>
      <c r="C9759" s="27" t="s">
        <v>193</v>
      </c>
      <c r="D9759" s="27" t="s">
        <v>193</v>
      </c>
      <c r="E9759" s="27" t="s">
        <v>30</v>
      </c>
      <c r="F9759" s="27" t="s">
        <v>289</v>
      </c>
      <c r="G9759" s="33">
        <v>722568.87</v>
      </c>
      <c r="H9759" s="33">
        <v>722568.87</v>
      </c>
      <c r="I9759" s="33">
        <v>13667</v>
      </c>
      <c r="J9759" s="33">
        <v>1102</v>
      </c>
      <c r="K9759" s="33">
        <v>22800</v>
      </c>
      <c r="L9759" s="33">
        <v>1</v>
      </c>
      <c r="M9759" s="33">
        <v>1</v>
      </c>
      <c r="N9759" s="33">
        <v>835631.53</v>
      </c>
      <c r="O9759" s="33">
        <v>3461</v>
      </c>
      <c r="P9759" s="33">
        <v>5629</v>
      </c>
    </row>
    <row r="9760" spans="1:16">
      <c r="A9760" s="27" t="s">
        <v>1359</v>
      </c>
      <c r="B9760" s="31">
        <v>202510</v>
      </c>
      <c r="C9760" s="27" t="s">
        <v>193</v>
      </c>
      <c r="D9760" s="27" t="s">
        <v>193</v>
      </c>
      <c r="E9760" s="27" t="s">
        <v>30</v>
      </c>
      <c r="F9760" s="27" t="s">
        <v>289</v>
      </c>
      <c r="G9760" s="33">
        <v>789075.3100000001</v>
      </c>
      <c r="H9760" s="33">
        <v>789075.3100000001</v>
      </c>
      <c r="I9760" s="33">
        <v>12742</v>
      </c>
      <c r="J9760" s="33">
        <v>1050</v>
      </c>
      <c r="K9760" s="33">
        <v>22800</v>
      </c>
      <c r="L9760" s="33">
        <v>1</v>
      </c>
      <c r="M9760" s="33">
        <v>1</v>
      </c>
      <c r="N9760" s="33">
        <v>922519.67</v>
      </c>
      <c r="O9760" s="33">
        <v>3542.2</v>
      </c>
      <c r="P9760" s="33">
        <v>5969</v>
      </c>
    </row>
    <row r="9761" spans="1:16">
      <c r="A9761" s="27" t="s">
        <v>1359</v>
      </c>
      <c r="B9761" s="31">
        <v>202511</v>
      </c>
      <c r="C9761" s="27" t="s">
        <v>193</v>
      </c>
      <c r="D9761" s="27" t="s">
        <v>193</v>
      </c>
      <c r="E9761" s="27" t="s">
        <v>30</v>
      </c>
      <c r="F9761" s="27" t="s">
        <v>289</v>
      </c>
      <c r="G9761" s="33">
        <v>914121</v>
      </c>
      <c r="H9761" s="33">
        <v>914121</v>
      </c>
      <c r="I9761" s="33">
        <v>17609</v>
      </c>
      <c r="J9761" s="33">
        <v>1563</v>
      </c>
      <c r="K9761" s="33">
        <v>22800</v>
      </c>
      <c r="L9761" s="33">
        <v>1</v>
      </c>
      <c r="M9761" s="33">
        <v>1</v>
      </c>
      <c r="N9761" s="33">
        <v>1118952.21</v>
      </c>
      <c r="O9761" s="33">
        <v>4129.4</v>
      </c>
      <c r="P9761" s="33">
        <v>7250</v>
      </c>
    </row>
    <row r="9762" spans="1:16">
      <c r="A9762" s="27" t="s">
        <v>1359</v>
      </c>
      <c r="B9762" s="31">
        <v>202512</v>
      </c>
      <c r="C9762" s="27" t="s">
        <v>193</v>
      </c>
      <c r="D9762" s="27" t="s">
        <v>193</v>
      </c>
      <c r="E9762" s="27" t="s">
        <v>30</v>
      </c>
      <c r="F9762" s="27" t="s">
        <v>289</v>
      </c>
      <c r="G9762" s="33">
        <v>1064453.63</v>
      </c>
      <c r="H9762" s="33">
        <v>1064453.63</v>
      </c>
      <c r="I9762" s="33">
        <v>18257</v>
      </c>
      <c r="J9762" s="33">
        <v>1259</v>
      </c>
      <c r="K9762" s="33">
        <v>22800</v>
      </c>
      <c r="L9762" s="33">
        <v>1</v>
      </c>
      <c r="M9762" s="33">
        <v>1</v>
      </c>
      <c r="N9762" s="33">
        <v>1291010.1</v>
      </c>
      <c r="O9762" s="33">
        <v>4797.5</v>
      </c>
      <c r="P9762" s="33">
        <v>8064</v>
      </c>
    </row>
    <row r="9763" spans="1:16">
      <c r="A9763" s="27" t="s">
        <v>1359</v>
      </c>
      <c r="B9763" s="31">
        <v>202601</v>
      </c>
      <c r="C9763" s="27" t="s">
        <v>193</v>
      </c>
      <c r="D9763" s="27" t="s">
        <v>193</v>
      </c>
      <c r="E9763" s="27" t="s">
        <v>30</v>
      </c>
      <c r="F9763" s="27" t="s">
        <v>289</v>
      </c>
      <c r="G9763" s="33">
        <v>626311.75</v>
      </c>
      <c r="H9763" s="33">
        <v>626311.75</v>
      </c>
      <c r="I9763" s="33">
        <v>11338</v>
      </c>
      <c r="J9763" s="33">
        <v>976</v>
      </c>
      <c r="K9763" s="33">
        <v>22800</v>
      </c>
      <c r="L9763" s="33">
        <v>1</v>
      </c>
      <c r="M9763" s="33">
        <v>1</v>
      </c>
      <c r="N9763" s="33">
        <v>659515.85</v>
      </c>
      <c r="O9763" s="33">
        <v>2718.4</v>
      </c>
      <c r="P9763" s="33">
        <v>5056</v>
      </c>
    </row>
    <row r="9764" spans="1:16">
      <c r="A9764" s="27" t="s">
        <v>1359</v>
      </c>
      <c r="B9764" s="31">
        <v>202602</v>
      </c>
      <c r="C9764" s="27" t="s">
        <v>193</v>
      </c>
      <c r="D9764" s="27" t="s">
        <v>193</v>
      </c>
      <c r="E9764" s="27" t="s">
        <v>30</v>
      </c>
      <c r="F9764" s="27" t="s">
        <v>289</v>
      </c>
      <c r="G9764" s="33">
        <v>546625.8100000001</v>
      </c>
      <c r="H9764" s="33">
        <v>546625.8100000001</v>
      </c>
      <c r="I9764" s="33">
        <v>9732</v>
      </c>
      <c r="J9764" s="33">
        <v>741</v>
      </c>
      <c r="K9764" s="33">
        <v>22800</v>
      </c>
      <c r="L9764" s="33">
        <v>1</v>
      </c>
      <c r="M9764" s="33">
        <v>1</v>
      </c>
      <c r="N9764" s="33">
        <v>682929.55</v>
      </c>
      <c r="O9764" s="33">
        <v>2720.6</v>
      </c>
      <c r="P9764" s="33">
        <v>4020</v>
      </c>
    </row>
    <row r="9765" spans="1:16">
      <c r="A9765" s="27" t="s">
        <v>1359</v>
      </c>
      <c r="B9765" s="31">
        <v>202603</v>
      </c>
      <c r="C9765" s="27" t="s">
        <v>193</v>
      </c>
      <c r="D9765" s="27" t="s">
        <v>193</v>
      </c>
      <c r="E9765" s="27" t="s">
        <v>30</v>
      </c>
      <c r="F9765" s="27" t="s">
        <v>289</v>
      </c>
      <c r="G9765" s="33">
        <v>785294.8</v>
      </c>
      <c r="H9765" s="33">
        <v>785294.8</v>
      </c>
      <c r="I9765" s="33">
        <v>14883</v>
      </c>
      <c r="J9765" s="33">
        <v>1452</v>
      </c>
      <c r="K9765" s="33">
        <v>22800</v>
      </c>
      <c r="L9765" s="33">
        <v>1</v>
      </c>
      <c r="M9765" s="33">
        <v>1</v>
      </c>
      <c r="N9765" s="33">
        <v>855427.98</v>
      </c>
      <c r="O9765" s="33">
        <v>3606.2</v>
      </c>
      <c r="P9765" s="33">
        <v>6556</v>
      </c>
    </row>
    <row r="9766" spans="1:16">
      <c r="A9766" s="27" t="s">
        <v>1359</v>
      </c>
      <c r="B9766" s="31">
        <v>202604</v>
      </c>
      <c r="C9766" s="27" t="s">
        <v>193</v>
      </c>
      <c r="D9766" s="27" t="s">
        <v>193</v>
      </c>
      <c r="E9766" s="27" t="s">
        <v>30</v>
      </c>
      <c r="F9766" s="27" t="s">
        <v>289</v>
      </c>
      <c r="G9766" s="33">
        <v>811147.41</v>
      </c>
      <c r="H9766" s="33">
        <v>811147.41</v>
      </c>
      <c r="I9766" s="33">
        <v>13954</v>
      </c>
      <c r="J9766" s="33">
        <v>1164</v>
      </c>
      <c r="K9766" s="33">
        <v>22800</v>
      </c>
      <c r="L9766" s="33">
        <v>1</v>
      </c>
      <c r="M9766" s="33">
        <v>1</v>
      </c>
      <c r="N9766" s="33">
        <v>1011744.44</v>
      </c>
      <c r="O9766" s="33">
        <v>3676.6</v>
      </c>
      <c r="P9766" s="33">
        <v>6177</v>
      </c>
    </row>
    <row r="9767" spans="1:16">
      <c r="A9767" s="27" t="s">
        <v>1359</v>
      </c>
      <c r="B9767" s="31">
        <v>202605</v>
      </c>
      <c r="C9767" s="27" t="s">
        <v>193</v>
      </c>
      <c r="D9767" s="27" t="s">
        <v>193</v>
      </c>
      <c r="E9767" s="27" t="s">
        <v>30</v>
      </c>
      <c r="F9767" s="27" t="s">
        <v>289</v>
      </c>
      <c r="G9767" s="33">
        <v>831473.91</v>
      </c>
      <c r="H9767" s="33">
        <v>831473.91</v>
      </c>
      <c r="I9767" s="33">
        <v>15444</v>
      </c>
      <c r="J9767" s="33">
        <v>1395</v>
      </c>
      <c r="K9767" s="33">
        <v>22800</v>
      </c>
      <c r="L9767" s="33">
        <v>1</v>
      </c>
      <c r="M9767" s="33">
        <v>1</v>
      </c>
      <c r="N9767" s="33">
        <v>1113731.54</v>
      </c>
      <c r="O9767" s="33">
        <v>4002.7</v>
      </c>
      <c r="P9767" s="33">
        <v>6579</v>
      </c>
    </row>
    <row r="9768" spans="1:16">
      <c r="A9768" s="27" t="s">
        <v>1359</v>
      </c>
      <c r="B9768" s="31">
        <v>202606</v>
      </c>
      <c r="C9768" s="27" t="s">
        <v>193</v>
      </c>
      <c r="D9768" s="27" t="s">
        <v>193</v>
      </c>
      <c r="E9768" s="27" t="s">
        <v>30</v>
      </c>
      <c r="F9768" s="27" t="s">
        <v>289</v>
      </c>
      <c r="G9768" s="33">
        <v>974956.59</v>
      </c>
      <c r="H9768" s="33">
        <v>974956.59</v>
      </c>
      <c r="I9768" s="33">
        <v>17849</v>
      </c>
      <c r="J9768" s="33">
        <v>1223</v>
      </c>
      <c r="K9768" s="33">
        <v>22800</v>
      </c>
      <c r="L9768" s="33">
        <v>1</v>
      </c>
      <c r="M9768" s="33">
        <v>1</v>
      </c>
      <c r="N9768" s="33">
        <v>1093573.04</v>
      </c>
      <c r="O9768" s="33">
        <v>4691</v>
      </c>
      <c r="P9768" s="33">
        <v>7853</v>
      </c>
    </row>
    <row r="9769" spans="1:16">
      <c r="A9769" s="27" t="s">
        <v>1359</v>
      </c>
      <c r="B9769" s="31">
        <v>202607</v>
      </c>
      <c r="C9769" s="27" t="s">
        <v>193</v>
      </c>
      <c r="D9769" s="27" t="s">
        <v>193</v>
      </c>
      <c r="E9769" s="27" t="s">
        <v>30</v>
      </c>
      <c r="F9769" s="27" t="s">
        <v>289</v>
      </c>
      <c r="G9769" s="33">
        <v>759203.02</v>
      </c>
      <c r="H9769" s="33">
        <v>759203.02</v>
      </c>
      <c r="I9769" s="33">
        <v>13137</v>
      </c>
      <c r="J9769" s="33">
        <v>1128</v>
      </c>
      <c r="K9769" s="33">
        <v>22800</v>
      </c>
      <c r="L9769" s="33">
        <v>1</v>
      </c>
      <c r="M9769" s="33">
        <v>1</v>
      </c>
      <c r="N9769" s="33">
        <v>977240.76</v>
      </c>
      <c r="O9769" s="33">
        <v>3440.1</v>
      </c>
      <c r="P9769" s="33">
        <v>5936</v>
      </c>
    </row>
    <row r="9770" spans="1:16">
      <c r="A9770" s="27" t="s">
        <v>1361</v>
      </c>
      <c r="B9770" s="31">
        <v>202408</v>
      </c>
      <c r="C9770" s="27" t="s">
        <v>193</v>
      </c>
      <c r="D9770" s="27" t="s">
        <v>193</v>
      </c>
      <c r="E9770" s="27" t="s">
        <v>30</v>
      </c>
      <c r="F9770" s="27" t="s">
        <v>262</v>
      </c>
      <c r="G9770" s="33">
        <v>139117.73</v>
      </c>
      <c r="H9770" s="33">
        <v>139117.73</v>
      </c>
      <c r="I9770" s="33">
        <v>7234</v>
      </c>
      <c r="J9770" s="33">
        <v>417</v>
      </c>
      <c r="K9770" s="33">
        <v>6200</v>
      </c>
      <c r="L9770" s="33">
        <v>1</v>
      </c>
      <c r="M9770" s="33">
        <v>1</v>
      </c>
      <c r="N9770" s="33">
        <v>141375.09</v>
      </c>
      <c r="O9770" s="33">
        <v>872.8</v>
      </c>
      <c r="P9770" s="33">
        <v>2324</v>
      </c>
    </row>
    <row r="9771" spans="1:16">
      <c r="A9771" s="27" t="s">
        <v>1361</v>
      </c>
      <c r="B9771" s="31">
        <v>202409</v>
      </c>
      <c r="C9771" s="27" t="s">
        <v>193</v>
      </c>
      <c r="D9771" s="27" t="s">
        <v>193</v>
      </c>
      <c r="E9771" s="27" t="s">
        <v>30</v>
      </c>
      <c r="F9771" s="27" t="s">
        <v>262</v>
      </c>
      <c r="G9771" s="33">
        <v>137432.61</v>
      </c>
      <c r="H9771" s="33">
        <v>137432.61</v>
      </c>
      <c r="I9771" s="33">
        <v>7173</v>
      </c>
      <c r="J9771" s="33">
        <v>386</v>
      </c>
      <c r="K9771" s="33">
        <v>6200</v>
      </c>
      <c r="L9771" s="33">
        <v>1</v>
      </c>
      <c r="M9771" s="33">
        <v>1</v>
      </c>
      <c r="N9771" s="33">
        <v>136623.73</v>
      </c>
      <c r="O9771" s="33">
        <v>795.8</v>
      </c>
      <c r="P9771" s="33">
        <v>2258</v>
      </c>
    </row>
    <row r="9772" spans="1:16">
      <c r="A9772" s="27" t="s">
        <v>1361</v>
      </c>
      <c r="B9772" s="31">
        <v>202410</v>
      </c>
      <c r="C9772" s="27" t="s">
        <v>193</v>
      </c>
      <c r="D9772" s="27" t="s">
        <v>193</v>
      </c>
      <c r="E9772" s="27" t="s">
        <v>30</v>
      </c>
      <c r="F9772" s="27" t="s">
        <v>262</v>
      </c>
      <c r="G9772" s="33">
        <v>138834.88</v>
      </c>
      <c r="H9772" s="33">
        <v>138834.88</v>
      </c>
      <c r="I9772" s="33">
        <v>7016</v>
      </c>
      <c r="J9772" s="33">
        <v>344</v>
      </c>
      <c r="K9772" s="33">
        <v>6200</v>
      </c>
      <c r="L9772" s="33">
        <v>1</v>
      </c>
      <c r="M9772" s="33">
        <v>1</v>
      </c>
      <c r="N9772" s="33">
        <v>150829.73</v>
      </c>
      <c r="O9772" s="33">
        <v>918</v>
      </c>
      <c r="P9772" s="33">
        <v>2232</v>
      </c>
    </row>
    <row r="9773" spans="1:16">
      <c r="A9773" s="27" t="s">
        <v>1361</v>
      </c>
      <c r="B9773" s="31">
        <v>202411</v>
      </c>
      <c r="C9773" s="27" t="s">
        <v>193</v>
      </c>
      <c r="D9773" s="27" t="s">
        <v>193</v>
      </c>
      <c r="E9773" s="27" t="s">
        <v>30</v>
      </c>
      <c r="F9773" s="27" t="s">
        <v>262</v>
      </c>
      <c r="G9773" s="33">
        <v>189841.49</v>
      </c>
      <c r="H9773" s="33">
        <v>189841.49</v>
      </c>
      <c r="I9773" s="33">
        <v>9922</v>
      </c>
      <c r="J9773" s="33">
        <v>557</v>
      </c>
      <c r="K9773" s="33">
        <v>6200</v>
      </c>
      <c r="L9773" s="33">
        <v>1</v>
      </c>
      <c r="M9773" s="33">
        <v>1</v>
      </c>
      <c r="N9773" s="33">
        <v>182945.97</v>
      </c>
      <c r="O9773" s="33">
        <v>1276.4</v>
      </c>
      <c r="P9773" s="33">
        <v>3170</v>
      </c>
    </row>
    <row r="9774" spans="1:16">
      <c r="A9774" s="27" t="s">
        <v>1361</v>
      </c>
      <c r="B9774" s="31">
        <v>202412</v>
      </c>
      <c r="C9774" s="27" t="s">
        <v>193</v>
      </c>
      <c r="D9774" s="27" t="s">
        <v>193</v>
      </c>
      <c r="E9774" s="27" t="s">
        <v>30</v>
      </c>
      <c r="F9774" s="27" t="s">
        <v>262</v>
      </c>
      <c r="G9774" s="33">
        <v>171403.76</v>
      </c>
      <c r="H9774" s="33">
        <v>171403.76</v>
      </c>
      <c r="I9774" s="33">
        <v>9056</v>
      </c>
      <c r="J9774" s="33">
        <v>507</v>
      </c>
      <c r="K9774" s="33">
        <v>6200</v>
      </c>
      <c r="L9774" s="33">
        <v>1</v>
      </c>
      <c r="M9774" s="33">
        <v>1</v>
      </c>
      <c r="N9774" s="33">
        <v>211077.02</v>
      </c>
      <c r="O9774" s="33">
        <v>1034</v>
      </c>
      <c r="P9774" s="33">
        <v>2857</v>
      </c>
    </row>
    <row r="9775" spans="1:16">
      <c r="A9775" s="27" t="s">
        <v>1361</v>
      </c>
      <c r="B9775" s="31">
        <v>202501</v>
      </c>
      <c r="C9775" s="27" t="s">
        <v>193</v>
      </c>
      <c r="D9775" s="27" t="s">
        <v>193</v>
      </c>
      <c r="E9775" s="27" t="s">
        <v>30</v>
      </c>
      <c r="F9775" s="27" t="s">
        <v>262</v>
      </c>
      <c r="G9775" s="33">
        <v>106337.99</v>
      </c>
      <c r="H9775" s="33">
        <v>106337.99</v>
      </c>
      <c r="I9775" s="33">
        <v>5366</v>
      </c>
      <c r="J9775" s="33">
        <v>237</v>
      </c>
      <c r="K9775" s="33">
        <v>6200</v>
      </c>
      <c r="L9775" s="33">
        <v>1</v>
      </c>
      <c r="M9775" s="33">
        <v>1</v>
      </c>
      <c r="N9775" s="33">
        <v>107829.24</v>
      </c>
      <c r="O9775" s="33">
        <v>641.1</v>
      </c>
      <c r="P9775" s="33">
        <v>1768</v>
      </c>
    </row>
    <row r="9776" spans="1:16">
      <c r="A9776" s="27" t="s">
        <v>1361</v>
      </c>
      <c r="B9776" s="31">
        <v>202502</v>
      </c>
      <c r="C9776" s="27" t="s">
        <v>193</v>
      </c>
      <c r="D9776" s="27" t="s">
        <v>193</v>
      </c>
      <c r="E9776" s="27" t="s">
        <v>30</v>
      </c>
      <c r="F9776" s="27" t="s">
        <v>262</v>
      </c>
      <c r="G9776" s="33">
        <v>111916.11</v>
      </c>
      <c r="H9776" s="33">
        <v>111916.11</v>
      </c>
      <c r="I9776" s="33">
        <v>5181</v>
      </c>
      <c r="J9776" s="33">
        <v>281</v>
      </c>
      <c r="K9776" s="33">
        <v>6200</v>
      </c>
      <c r="L9776" s="33">
        <v>1</v>
      </c>
      <c r="M9776" s="33">
        <v>1</v>
      </c>
      <c r="N9776" s="33">
        <v>111657.32</v>
      </c>
      <c r="O9776" s="33">
        <v>631.2</v>
      </c>
      <c r="P9776" s="33">
        <v>1775</v>
      </c>
    </row>
    <row r="9777" spans="1:16">
      <c r="A9777" s="27" t="s">
        <v>1361</v>
      </c>
      <c r="B9777" s="31">
        <v>202503</v>
      </c>
      <c r="C9777" s="27" t="s">
        <v>193</v>
      </c>
      <c r="D9777" s="27" t="s">
        <v>193</v>
      </c>
      <c r="E9777" s="27" t="s">
        <v>30</v>
      </c>
      <c r="F9777" s="27" t="s">
        <v>262</v>
      </c>
      <c r="G9777" s="33">
        <v>135450.63</v>
      </c>
      <c r="H9777" s="33">
        <v>135450.63</v>
      </c>
      <c r="I9777" s="33">
        <v>6748</v>
      </c>
      <c r="J9777" s="33">
        <v>329</v>
      </c>
      <c r="K9777" s="33">
        <v>6200</v>
      </c>
      <c r="L9777" s="33">
        <v>1</v>
      </c>
      <c r="M9777" s="33">
        <v>1</v>
      </c>
      <c r="N9777" s="33">
        <v>139860.4</v>
      </c>
      <c r="O9777" s="33">
        <v>827.4</v>
      </c>
      <c r="P9777" s="33">
        <v>2219</v>
      </c>
    </row>
    <row r="9778" spans="1:16">
      <c r="A9778" s="27" t="s">
        <v>1361</v>
      </c>
      <c r="B9778" s="31">
        <v>202504</v>
      </c>
      <c r="C9778" s="27" t="s">
        <v>193</v>
      </c>
      <c r="D9778" s="27" t="s">
        <v>193</v>
      </c>
      <c r="E9778" s="27" t="s">
        <v>30</v>
      </c>
      <c r="F9778" s="27" t="s">
        <v>262</v>
      </c>
      <c r="G9778" s="33">
        <v>170268.39</v>
      </c>
      <c r="H9778" s="33">
        <v>170268.39</v>
      </c>
      <c r="I9778" s="33">
        <v>8583</v>
      </c>
      <c r="J9778" s="33">
        <v>460</v>
      </c>
      <c r="K9778" s="33">
        <v>6200</v>
      </c>
      <c r="L9778" s="33">
        <v>1</v>
      </c>
      <c r="M9778" s="33">
        <v>1</v>
      </c>
      <c r="N9778" s="33">
        <v>165417.76</v>
      </c>
      <c r="O9778" s="33">
        <v>1124.5</v>
      </c>
      <c r="P9778" s="33">
        <v>2714</v>
      </c>
    </row>
    <row r="9779" spans="1:16">
      <c r="A9779" s="27" t="s">
        <v>1361</v>
      </c>
      <c r="B9779" s="31">
        <v>202505</v>
      </c>
      <c r="C9779" s="27" t="s">
        <v>193</v>
      </c>
      <c r="D9779" s="27" t="s">
        <v>193</v>
      </c>
      <c r="E9779" s="27" t="s">
        <v>30</v>
      </c>
      <c r="F9779" s="27" t="s">
        <v>262</v>
      </c>
      <c r="G9779" s="33">
        <v>181381.5</v>
      </c>
      <c r="H9779" s="33">
        <v>181381.5</v>
      </c>
      <c r="I9779" s="33">
        <v>9385</v>
      </c>
      <c r="J9779" s="33">
        <v>555</v>
      </c>
      <c r="K9779" s="33">
        <v>6200</v>
      </c>
      <c r="L9779" s="33">
        <v>1</v>
      </c>
      <c r="M9779" s="33">
        <v>1</v>
      </c>
      <c r="N9779" s="33">
        <v>182092.4</v>
      </c>
      <c r="O9779" s="33">
        <v>1076.1</v>
      </c>
      <c r="P9779" s="33">
        <v>3001</v>
      </c>
    </row>
    <row r="9780" spans="1:16">
      <c r="A9780" s="27" t="s">
        <v>1361</v>
      </c>
      <c r="B9780" s="31">
        <v>202506</v>
      </c>
      <c r="C9780" s="27" t="s">
        <v>193</v>
      </c>
      <c r="D9780" s="27" t="s">
        <v>193</v>
      </c>
      <c r="E9780" s="27" t="s">
        <v>30</v>
      </c>
      <c r="F9780" s="27" t="s">
        <v>262</v>
      </c>
      <c r="G9780" s="33">
        <v>158960.28</v>
      </c>
      <c r="H9780" s="33">
        <v>158960.28</v>
      </c>
      <c r="I9780" s="33">
        <v>7717</v>
      </c>
      <c r="J9780" s="33">
        <v>415</v>
      </c>
      <c r="K9780" s="33">
        <v>6200</v>
      </c>
      <c r="L9780" s="33">
        <v>1</v>
      </c>
      <c r="M9780" s="33">
        <v>1</v>
      </c>
      <c r="N9780" s="33">
        <v>178796.54</v>
      </c>
      <c r="O9780" s="33">
        <v>955.5</v>
      </c>
      <c r="P9780" s="33">
        <v>2512</v>
      </c>
    </row>
    <row r="9781" spans="1:16">
      <c r="A9781" s="27" t="s">
        <v>1361</v>
      </c>
      <c r="B9781" s="31">
        <v>202507</v>
      </c>
      <c r="C9781" s="27" t="s">
        <v>193</v>
      </c>
      <c r="D9781" s="27" t="s">
        <v>193</v>
      </c>
      <c r="E9781" s="27" t="s">
        <v>30</v>
      </c>
      <c r="F9781" s="27" t="s">
        <v>262</v>
      </c>
      <c r="G9781" s="33">
        <v>150013.84</v>
      </c>
      <c r="H9781" s="33">
        <v>150013.84</v>
      </c>
      <c r="I9781" s="33">
        <v>8197</v>
      </c>
      <c r="J9781" s="33">
        <v>453</v>
      </c>
      <c r="K9781" s="33">
        <v>6200</v>
      </c>
      <c r="L9781" s="33">
        <v>1</v>
      </c>
      <c r="M9781" s="33">
        <v>1</v>
      </c>
      <c r="N9781" s="33">
        <v>159776.49</v>
      </c>
      <c r="O9781" s="33">
        <v>1028.2</v>
      </c>
      <c r="P9781" s="33">
        <v>2515</v>
      </c>
    </row>
    <row r="9782" spans="1:16">
      <c r="A9782" s="27" t="s">
        <v>1361</v>
      </c>
      <c r="B9782" s="31">
        <v>202508</v>
      </c>
      <c r="C9782" s="27" t="s">
        <v>193</v>
      </c>
      <c r="D9782" s="27" t="s">
        <v>193</v>
      </c>
      <c r="E9782" s="27" t="s">
        <v>30</v>
      </c>
      <c r="F9782" s="27" t="s">
        <v>262</v>
      </c>
      <c r="G9782" s="33">
        <v>149761.03</v>
      </c>
      <c r="H9782" s="33">
        <v>149761.03</v>
      </c>
      <c r="I9782" s="33">
        <v>7944</v>
      </c>
      <c r="J9782" s="33">
        <v>366</v>
      </c>
      <c r="K9782" s="33">
        <v>6200</v>
      </c>
      <c r="L9782" s="33">
        <v>1</v>
      </c>
      <c r="M9782" s="33">
        <v>1</v>
      </c>
      <c r="N9782" s="33">
        <v>154664.35</v>
      </c>
      <c r="O9782" s="33">
        <v>873.3</v>
      </c>
      <c r="P9782" s="33">
        <v>2510</v>
      </c>
    </row>
    <row r="9783" spans="1:16">
      <c r="A9783" s="27" t="s">
        <v>1361</v>
      </c>
      <c r="B9783" s="31">
        <v>202509</v>
      </c>
      <c r="C9783" s="27" t="s">
        <v>193</v>
      </c>
      <c r="D9783" s="27" t="s">
        <v>193</v>
      </c>
      <c r="E9783" s="27" t="s">
        <v>30</v>
      </c>
      <c r="F9783" s="27" t="s">
        <v>262</v>
      </c>
      <c r="G9783" s="33">
        <v>146170.85</v>
      </c>
      <c r="H9783" s="33">
        <v>146170.85</v>
      </c>
      <c r="I9783" s="33">
        <v>7698</v>
      </c>
      <c r="J9783" s="33">
        <v>344</v>
      </c>
      <c r="K9783" s="33">
        <v>6200</v>
      </c>
      <c r="L9783" s="33">
        <v>1</v>
      </c>
      <c r="M9783" s="33">
        <v>1</v>
      </c>
      <c r="N9783" s="33">
        <v>149466.36</v>
      </c>
      <c r="O9783" s="33">
        <v>1056.3</v>
      </c>
      <c r="P9783" s="33">
        <v>2399</v>
      </c>
    </row>
    <row r="9784" spans="1:16">
      <c r="A9784" s="27" t="s">
        <v>1361</v>
      </c>
      <c r="B9784" s="31">
        <v>202510</v>
      </c>
      <c r="C9784" s="27" t="s">
        <v>193</v>
      </c>
      <c r="D9784" s="27" t="s">
        <v>193</v>
      </c>
      <c r="E9784" s="27" t="s">
        <v>30</v>
      </c>
      <c r="F9784" s="27" t="s">
        <v>262</v>
      </c>
      <c r="G9784" s="33">
        <v>166082.75</v>
      </c>
      <c r="H9784" s="33">
        <v>166082.75</v>
      </c>
      <c r="I9784" s="33">
        <v>7442</v>
      </c>
      <c r="J9784" s="33">
        <v>408</v>
      </c>
      <c r="K9784" s="33">
        <v>6200</v>
      </c>
      <c r="L9784" s="33">
        <v>1</v>
      </c>
      <c r="M9784" s="33">
        <v>1</v>
      </c>
      <c r="N9784" s="33">
        <v>165007.72</v>
      </c>
      <c r="O9784" s="33">
        <v>961</v>
      </c>
      <c r="P9784" s="33">
        <v>2458</v>
      </c>
    </row>
    <row r="9785" spans="1:16">
      <c r="A9785" s="27" t="s">
        <v>1361</v>
      </c>
      <c r="B9785" s="31">
        <v>202511</v>
      </c>
      <c r="C9785" s="27" t="s">
        <v>193</v>
      </c>
      <c r="D9785" s="27" t="s">
        <v>193</v>
      </c>
      <c r="E9785" s="27" t="s">
        <v>30</v>
      </c>
      <c r="F9785" s="27" t="s">
        <v>262</v>
      </c>
      <c r="G9785" s="33">
        <v>180474.99</v>
      </c>
      <c r="H9785" s="33">
        <v>180474.99</v>
      </c>
      <c r="I9785" s="33">
        <v>8892</v>
      </c>
      <c r="J9785" s="33">
        <v>492</v>
      </c>
      <c r="K9785" s="33">
        <v>6200</v>
      </c>
      <c r="L9785" s="33">
        <v>1</v>
      </c>
      <c r="M9785" s="33">
        <v>1</v>
      </c>
      <c r="N9785" s="33">
        <v>200142.89</v>
      </c>
      <c r="O9785" s="33">
        <v>1022.3</v>
      </c>
      <c r="P9785" s="33">
        <v>2836</v>
      </c>
    </row>
    <row r="9786" spans="1:16">
      <c r="A9786" s="27" t="s">
        <v>1361</v>
      </c>
      <c r="B9786" s="31">
        <v>202512</v>
      </c>
      <c r="C9786" s="27" t="s">
        <v>193</v>
      </c>
      <c r="D9786" s="27" t="s">
        <v>193</v>
      </c>
      <c r="E9786" s="27" t="s">
        <v>30</v>
      </c>
      <c r="F9786" s="27" t="s">
        <v>262</v>
      </c>
      <c r="G9786" s="33">
        <v>214207.89</v>
      </c>
      <c r="H9786" s="33">
        <v>214207.89</v>
      </c>
      <c r="I9786" s="33">
        <v>11657</v>
      </c>
      <c r="J9786" s="33">
        <v>603</v>
      </c>
      <c r="K9786" s="33">
        <v>6200</v>
      </c>
      <c r="L9786" s="33">
        <v>1</v>
      </c>
      <c r="M9786" s="33">
        <v>1</v>
      </c>
      <c r="N9786" s="33">
        <v>230918.26</v>
      </c>
      <c r="O9786" s="33">
        <v>1239.1</v>
      </c>
      <c r="P9786" s="33">
        <v>3562</v>
      </c>
    </row>
    <row r="9787" spans="1:16">
      <c r="A9787" s="27" t="s">
        <v>1361</v>
      </c>
      <c r="B9787" s="31">
        <v>202601</v>
      </c>
      <c r="C9787" s="27" t="s">
        <v>193</v>
      </c>
      <c r="D9787" s="27" t="s">
        <v>193</v>
      </c>
      <c r="E9787" s="27" t="s">
        <v>30</v>
      </c>
      <c r="F9787" s="27" t="s">
        <v>262</v>
      </c>
      <c r="G9787" s="33">
        <v>101224.7</v>
      </c>
      <c r="H9787" s="33">
        <v>101224.7</v>
      </c>
      <c r="I9787" s="33">
        <v>4981</v>
      </c>
      <c r="J9787" s="33">
        <v>273</v>
      </c>
      <c r="K9787" s="33">
        <v>6200</v>
      </c>
      <c r="L9787" s="33">
        <v>1</v>
      </c>
      <c r="M9787" s="33">
        <v>1</v>
      </c>
      <c r="N9787" s="33">
        <v>117965.19</v>
      </c>
      <c r="O9787" s="33">
        <v>678.4</v>
      </c>
      <c r="P9787" s="33">
        <v>1705</v>
      </c>
    </row>
    <row r="9788" spans="1:16">
      <c r="A9788" s="27" t="s">
        <v>1361</v>
      </c>
      <c r="B9788" s="31">
        <v>202602</v>
      </c>
      <c r="C9788" s="27" t="s">
        <v>193</v>
      </c>
      <c r="D9788" s="27" t="s">
        <v>193</v>
      </c>
      <c r="E9788" s="27" t="s">
        <v>30</v>
      </c>
      <c r="F9788" s="27" t="s">
        <v>262</v>
      </c>
      <c r="G9788" s="33">
        <v>111592.7</v>
      </c>
      <c r="H9788" s="33">
        <v>111592.7</v>
      </c>
      <c r="I9788" s="33">
        <v>5950</v>
      </c>
      <c r="J9788" s="33">
        <v>309</v>
      </c>
      <c r="K9788" s="33">
        <v>6200</v>
      </c>
      <c r="L9788" s="33">
        <v>1</v>
      </c>
      <c r="M9788" s="33">
        <v>1</v>
      </c>
      <c r="N9788" s="33">
        <v>122153.11</v>
      </c>
      <c r="O9788" s="33">
        <v>685.4</v>
      </c>
      <c r="P9788" s="33">
        <v>1873</v>
      </c>
    </row>
    <row r="9789" spans="1:16">
      <c r="A9789" s="27" t="s">
        <v>1361</v>
      </c>
      <c r="B9789" s="31">
        <v>202603</v>
      </c>
      <c r="C9789" s="27" t="s">
        <v>193</v>
      </c>
      <c r="D9789" s="27" t="s">
        <v>193</v>
      </c>
      <c r="E9789" s="27" t="s">
        <v>30</v>
      </c>
      <c r="F9789" s="27" t="s">
        <v>262</v>
      </c>
      <c r="G9789" s="33">
        <v>152769.99</v>
      </c>
      <c r="H9789" s="33">
        <v>152769.99</v>
      </c>
      <c r="I9789" s="33">
        <v>8276</v>
      </c>
      <c r="J9789" s="33">
        <v>395</v>
      </c>
      <c r="K9789" s="33">
        <v>6200</v>
      </c>
      <c r="L9789" s="33">
        <v>1</v>
      </c>
      <c r="M9789" s="33">
        <v>1</v>
      </c>
      <c r="N9789" s="33">
        <v>153007.28</v>
      </c>
      <c r="O9789" s="33">
        <v>945.6</v>
      </c>
      <c r="P9789" s="33">
        <v>2625</v>
      </c>
    </row>
    <row r="9790" spans="1:16">
      <c r="A9790" s="27" t="s">
        <v>1361</v>
      </c>
      <c r="B9790" s="31">
        <v>202604</v>
      </c>
      <c r="C9790" s="27" t="s">
        <v>193</v>
      </c>
      <c r="D9790" s="27" t="s">
        <v>193</v>
      </c>
      <c r="E9790" s="27" t="s">
        <v>30</v>
      </c>
      <c r="F9790" s="27" t="s">
        <v>262</v>
      </c>
      <c r="G9790" s="33">
        <v>161187.87</v>
      </c>
      <c r="H9790" s="33">
        <v>161187.87</v>
      </c>
      <c r="I9790" s="33">
        <v>8638</v>
      </c>
      <c r="J9790" s="33">
        <v>462</v>
      </c>
      <c r="K9790" s="33">
        <v>6200</v>
      </c>
      <c r="L9790" s="33">
        <v>1</v>
      </c>
      <c r="M9790" s="33">
        <v>1</v>
      </c>
      <c r="N9790" s="33">
        <v>180967.03</v>
      </c>
      <c r="O9790" s="33">
        <v>907.2</v>
      </c>
      <c r="P9790" s="33">
        <v>2692</v>
      </c>
    </row>
    <row r="9791" spans="1:16">
      <c r="A9791" s="27" t="s">
        <v>1361</v>
      </c>
      <c r="B9791" s="31">
        <v>202605</v>
      </c>
      <c r="C9791" s="27" t="s">
        <v>193</v>
      </c>
      <c r="D9791" s="27" t="s">
        <v>193</v>
      </c>
      <c r="E9791" s="27" t="s">
        <v>30</v>
      </c>
      <c r="F9791" s="27" t="s">
        <v>262</v>
      </c>
      <c r="G9791" s="33">
        <v>187907.54</v>
      </c>
      <c r="H9791" s="33">
        <v>187907.54</v>
      </c>
      <c r="I9791" s="33">
        <v>9004</v>
      </c>
      <c r="J9791" s="33">
        <v>467</v>
      </c>
      <c r="K9791" s="33">
        <v>6200</v>
      </c>
      <c r="L9791" s="33">
        <v>1</v>
      </c>
      <c r="M9791" s="33">
        <v>1</v>
      </c>
      <c r="N9791" s="33">
        <v>199209.09</v>
      </c>
      <c r="O9791" s="33">
        <v>1000.4</v>
      </c>
      <c r="P9791" s="33">
        <v>2927</v>
      </c>
    </row>
    <row r="9792" spans="1:16">
      <c r="A9792" s="27" t="s">
        <v>1361</v>
      </c>
      <c r="B9792" s="31">
        <v>202606</v>
      </c>
      <c r="C9792" s="27" t="s">
        <v>193</v>
      </c>
      <c r="D9792" s="27" t="s">
        <v>193</v>
      </c>
      <c r="E9792" s="27" t="s">
        <v>30</v>
      </c>
      <c r="F9792" s="27" t="s">
        <v>262</v>
      </c>
      <c r="G9792" s="33">
        <v>184418.94</v>
      </c>
      <c r="H9792" s="33">
        <v>184418.94</v>
      </c>
      <c r="I9792" s="33">
        <v>10102</v>
      </c>
      <c r="J9792" s="33">
        <v>526</v>
      </c>
      <c r="K9792" s="33">
        <v>6200</v>
      </c>
      <c r="L9792" s="33">
        <v>1</v>
      </c>
      <c r="M9792" s="33">
        <v>1</v>
      </c>
      <c r="N9792" s="33">
        <v>195603.41</v>
      </c>
      <c r="O9792" s="33">
        <v>1160.9</v>
      </c>
      <c r="P9792" s="33">
        <v>3223</v>
      </c>
    </row>
    <row r="9793" spans="1:16">
      <c r="A9793" s="27" t="s">
        <v>1361</v>
      </c>
      <c r="B9793" s="31">
        <v>202607</v>
      </c>
      <c r="C9793" s="27" t="s">
        <v>193</v>
      </c>
      <c r="D9793" s="27" t="s">
        <v>193</v>
      </c>
      <c r="E9793" s="27" t="s">
        <v>30</v>
      </c>
      <c r="F9793" s="27" t="s">
        <v>262</v>
      </c>
      <c r="G9793" s="33">
        <v>153542.45</v>
      </c>
      <c r="H9793" s="33">
        <v>153542.45</v>
      </c>
      <c r="I9793" s="33">
        <v>8000</v>
      </c>
      <c r="J9793" s="33">
        <v>386</v>
      </c>
      <c r="K9793" s="33">
        <v>6200</v>
      </c>
      <c r="L9793" s="33">
        <v>1</v>
      </c>
      <c r="M9793" s="33">
        <v>1</v>
      </c>
      <c r="N9793" s="33">
        <v>174795.48</v>
      </c>
      <c r="O9793" s="33">
        <v>885.7</v>
      </c>
      <c r="P9793" s="33">
        <v>2646</v>
      </c>
    </row>
    <row r="9794" spans="1:16">
      <c r="A9794" s="27" t="s">
        <v>1363</v>
      </c>
      <c r="B9794" s="31">
        <v>202408</v>
      </c>
      <c r="C9794" s="27" t="s">
        <v>193</v>
      </c>
      <c r="D9794" s="27" t="s">
        <v>193</v>
      </c>
      <c r="E9794" s="27" t="s">
        <v>30</v>
      </c>
      <c r="F9794" s="27" t="s">
        <v>257</v>
      </c>
      <c r="G9794" s="33">
        <v>228297.27</v>
      </c>
      <c r="H9794" s="33">
        <v>0</v>
      </c>
      <c r="I9794" s="33">
        <v>5989</v>
      </c>
      <c r="J9794" s="33">
        <v>516</v>
      </c>
      <c r="K9794" s="33">
        <v>12000</v>
      </c>
      <c r="L9794" s="33">
        <v>1</v>
      </c>
      <c r="M9794" s="33">
        <v>0</v>
      </c>
      <c r="N9794" s="33">
        <v>296741.16</v>
      </c>
      <c r="O9794" s="33">
        <v>1300.7</v>
      </c>
      <c r="P9794" s="33">
        <v>2444</v>
      </c>
    </row>
    <row r="9795" spans="1:16">
      <c r="A9795" s="27" t="s">
        <v>1363</v>
      </c>
      <c r="B9795" s="31">
        <v>202409</v>
      </c>
      <c r="C9795" s="27" t="s">
        <v>193</v>
      </c>
      <c r="D9795" s="27" t="s">
        <v>193</v>
      </c>
      <c r="E9795" s="27" t="s">
        <v>30</v>
      </c>
      <c r="F9795" s="27" t="s">
        <v>257</v>
      </c>
      <c r="G9795" s="33">
        <v>234280.99</v>
      </c>
      <c r="H9795" s="33">
        <v>0</v>
      </c>
      <c r="I9795" s="33">
        <v>6059</v>
      </c>
      <c r="J9795" s="33">
        <v>441</v>
      </c>
      <c r="K9795" s="33">
        <v>12000</v>
      </c>
      <c r="L9795" s="33">
        <v>1</v>
      </c>
      <c r="M9795" s="33">
        <v>0</v>
      </c>
      <c r="N9795" s="33">
        <v>286768.22</v>
      </c>
      <c r="O9795" s="33">
        <v>1243.1</v>
      </c>
      <c r="P9795" s="33">
        <v>2435</v>
      </c>
    </row>
    <row r="9796" spans="1:16">
      <c r="A9796" s="27" t="s">
        <v>1363</v>
      </c>
      <c r="B9796" s="31">
        <v>202410</v>
      </c>
      <c r="C9796" s="27" t="s">
        <v>193</v>
      </c>
      <c r="D9796" s="27" t="s">
        <v>193</v>
      </c>
      <c r="E9796" s="27" t="s">
        <v>30</v>
      </c>
      <c r="F9796" s="27" t="s">
        <v>257</v>
      </c>
      <c r="G9796" s="33">
        <v>246655.1</v>
      </c>
      <c r="H9796" s="33">
        <v>0</v>
      </c>
      <c r="I9796" s="33">
        <v>6848</v>
      </c>
      <c r="J9796" s="33">
        <v>600</v>
      </c>
      <c r="K9796" s="33">
        <v>12000</v>
      </c>
      <c r="L9796" s="33">
        <v>1</v>
      </c>
      <c r="M9796" s="33">
        <v>0</v>
      </c>
      <c r="N9796" s="33">
        <v>316586.09</v>
      </c>
      <c r="O9796" s="33">
        <v>1472.7</v>
      </c>
      <c r="P9796" s="33">
        <v>2636</v>
      </c>
    </row>
    <row r="9797" spans="1:16">
      <c r="A9797" s="27" t="s">
        <v>1363</v>
      </c>
      <c r="B9797" s="31">
        <v>202411</v>
      </c>
      <c r="C9797" s="27" t="s">
        <v>193</v>
      </c>
      <c r="D9797" s="27" t="s">
        <v>193</v>
      </c>
      <c r="E9797" s="27" t="s">
        <v>30</v>
      </c>
      <c r="F9797" s="27" t="s">
        <v>257</v>
      </c>
      <c r="G9797" s="33">
        <v>315873.59</v>
      </c>
      <c r="H9797" s="33">
        <v>0</v>
      </c>
      <c r="I9797" s="33">
        <v>7507</v>
      </c>
      <c r="J9797" s="33">
        <v>606</v>
      </c>
      <c r="K9797" s="33">
        <v>12000</v>
      </c>
      <c r="L9797" s="33">
        <v>1</v>
      </c>
      <c r="M9797" s="33">
        <v>0</v>
      </c>
      <c r="N9797" s="33">
        <v>383996.91</v>
      </c>
      <c r="O9797" s="33">
        <v>1840</v>
      </c>
      <c r="P9797" s="33">
        <v>3171</v>
      </c>
    </row>
    <row r="9798" spans="1:16">
      <c r="A9798" s="27" t="s">
        <v>1363</v>
      </c>
      <c r="B9798" s="31">
        <v>202412</v>
      </c>
      <c r="C9798" s="27" t="s">
        <v>193</v>
      </c>
      <c r="D9798" s="27" t="s">
        <v>193</v>
      </c>
      <c r="E9798" s="27" t="s">
        <v>30</v>
      </c>
      <c r="F9798" s="27" t="s">
        <v>257</v>
      </c>
      <c r="G9798" s="33">
        <v>378231.71</v>
      </c>
      <c r="H9798" s="33">
        <v>0</v>
      </c>
      <c r="I9798" s="33">
        <v>10308</v>
      </c>
      <c r="J9798" s="33">
        <v>865</v>
      </c>
      <c r="K9798" s="33">
        <v>12000</v>
      </c>
      <c r="L9798" s="33">
        <v>1</v>
      </c>
      <c r="M9798" s="33">
        <v>0</v>
      </c>
      <c r="N9798" s="33">
        <v>443042.96</v>
      </c>
      <c r="O9798" s="33">
        <v>2227.1</v>
      </c>
      <c r="P9798" s="33">
        <v>4093</v>
      </c>
    </row>
    <row r="9799" spans="1:16">
      <c r="A9799" s="27" t="s">
        <v>1363</v>
      </c>
      <c r="B9799" s="31">
        <v>202501</v>
      </c>
      <c r="C9799" s="27" t="s">
        <v>193</v>
      </c>
      <c r="D9799" s="27" t="s">
        <v>193</v>
      </c>
      <c r="E9799" s="27" t="s">
        <v>30</v>
      </c>
      <c r="F9799" s="27" t="s">
        <v>257</v>
      </c>
      <c r="G9799" s="33">
        <v>236495.2</v>
      </c>
      <c r="H9799" s="33">
        <v>0</v>
      </c>
      <c r="I9799" s="33">
        <v>5873</v>
      </c>
      <c r="J9799" s="33">
        <v>449</v>
      </c>
      <c r="K9799" s="33">
        <v>12000</v>
      </c>
      <c r="L9799" s="33">
        <v>1</v>
      </c>
      <c r="M9799" s="33">
        <v>0</v>
      </c>
      <c r="N9799" s="33">
        <v>226329.64</v>
      </c>
      <c r="O9799" s="33">
        <v>1288.8</v>
      </c>
      <c r="P9799" s="33">
        <v>2499</v>
      </c>
    </row>
    <row r="9800" spans="1:16">
      <c r="A9800" s="27" t="s">
        <v>1363</v>
      </c>
      <c r="B9800" s="31">
        <v>202502</v>
      </c>
      <c r="C9800" s="27" t="s">
        <v>193</v>
      </c>
      <c r="D9800" s="27" t="s">
        <v>193</v>
      </c>
      <c r="E9800" s="27" t="s">
        <v>30</v>
      </c>
      <c r="F9800" s="27" t="s">
        <v>257</v>
      </c>
      <c r="G9800" s="33">
        <v>231216.77</v>
      </c>
      <c r="H9800" s="33">
        <v>0</v>
      </c>
      <c r="I9800" s="33">
        <v>6454</v>
      </c>
      <c r="J9800" s="33">
        <v>480</v>
      </c>
      <c r="K9800" s="33">
        <v>12000</v>
      </c>
      <c r="L9800" s="33">
        <v>1</v>
      </c>
      <c r="M9800" s="33">
        <v>0</v>
      </c>
      <c r="N9800" s="33">
        <v>234364.65</v>
      </c>
      <c r="O9800" s="33">
        <v>1216.9</v>
      </c>
      <c r="P9800" s="33">
        <v>2575</v>
      </c>
    </row>
    <row r="9801" spans="1:16">
      <c r="A9801" s="27" t="s">
        <v>1363</v>
      </c>
      <c r="B9801" s="31">
        <v>202503</v>
      </c>
      <c r="C9801" s="27" t="s">
        <v>193</v>
      </c>
      <c r="D9801" s="27" t="s">
        <v>193</v>
      </c>
      <c r="E9801" s="27" t="s">
        <v>30</v>
      </c>
      <c r="F9801" s="27" t="s">
        <v>257</v>
      </c>
      <c r="G9801" s="33">
        <v>265908.67</v>
      </c>
      <c r="H9801" s="33">
        <v>0</v>
      </c>
      <c r="I9801" s="33">
        <v>6641</v>
      </c>
      <c r="J9801" s="33">
        <v>516</v>
      </c>
      <c r="K9801" s="33">
        <v>12000</v>
      </c>
      <c r="L9801" s="33">
        <v>1</v>
      </c>
      <c r="M9801" s="33">
        <v>0</v>
      </c>
      <c r="N9801" s="33">
        <v>293561.87</v>
      </c>
      <c r="O9801" s="33">
        <v>1520.9</v>
      </c>
      <c r="P9801" s="33">
        <v>2658</v>
      </c>
    </row>
    <row r="9802" spans="1:16">
      <c r="A9802" s="27" t="s">
        <v>1363</v>
      </c>
      <c r="B9802" s="31">
        <v>202504</v>
      </c>
      <c r="C9802" s="27" t="s">
        <v>193</v>
      </c>
      <c r="D9802" s="27" t="s">
        <v>193</v>
      </c>
      <c r="E9802" s="27" t="s">
        <v>30</v>
      </c>
      <c r="F9802" s="27" t="s">
        <v>257</v>
      </c>
      <c r="G9802" s="33">
        <v>321976.48</v>
      </c>
      <c r="H9802" s="33">
        <v>0</v>
      </c>
      <c r="I9802" s="33">
        <v>8308</v>
      </c>
      <c r="J9802" s="33">
        <v>641</v>
      </c>
      <c r="K9802" s="33">
        <v>12000</v>
      </c>
      <c r="L9802" s="33">
        <v>1</v>
      </c>
      <c r="M9802" s="33">
        <v>0</v>
      </c>
      <c r="N9802" s="33">
        <v>347205.84</v>
      </c>
      <c r="O9802" s="33">
        <v>1587.7</v>
      </c>
      <c r="P9802" s="33">
        <v>3295</v>
      </c>
    </row>
    <row r="9803" spans="1:16">
      <c r="A9803" s="27" t="s">
        <v>1363</v>
      </c>
      <c r="B9803" s="31">
        <v>202505</v>
      </c>
      <c r="C9803" s="27" t="s">
        <v>193</v>
      </c>
      <c r="D9803" s="27" t="s">
        <v>193</v>
      </c>
      <c r="E9803" s="27" t="s">
        <v>30</v>
      </c>
      <c r="F9803" s="27" t="s">
        <v>257</v>
      </c>
      <c r="G9803" s="33">
        <v>362965.45</v>
      </c>
      <c r="H9803" s="33">
        <v>0</v>
      </c>
      <c r="I9803" s="33">
        <v>9789</v>
      </c>
      <c r="J9803" s="33">
        <v>723</v>
      </c>
      <c r="K9803" s="33">
        <v>12000</v>
      </c>
      <c r="L9803" s="33">
        <v>1</v>
      </c>
      <c r="M9803" s="33">
        <v>0</v>
      </c>
      <c r="N9803" s="33">
        <v>382205.31</v>
      </c>
      <c r="O9803" s="33">
        <v>1830.7</v>
      </c>
      <c r="P9803" s="33">
        <v>3880</v>
      </c>
    </row>
    <row r="9804" spans="1:16">
      <c r="A9804" s="27" t="s">
        <v>1363</v>
      </c>
      <c r="B9804" s="31">
        <v>202506</v>
      </c>
      <c r="C9804" s="27" t="s">
        <v>193</v>
      </c>
      <c r="D9804" s="27" t="s">
        <v>193</v>
      </c>
      <c r="E9804" s="27" t="s">
        <v>30</v>
      </c>
      <c r="F9804" s="27" t="s">
        <v>257</v>
      </c>
      <c r="G9804" s="33">
        <v>399862.74</v>
      </c>
      <c r="H9804" s="33">
        <v>0</v>
      </c>
      <c r="I9804" s="33">
        <v>9753</v>
      </c>
      <c r="J9804" s="33">
        <v>688</v>
      </c>
      <c r="K9804" s="33">
        <v>12000</v>
      </c>
      <c r="L9804" s="33">
        <v>1</v>
      </c>
      <c r="M9804" s="33">
        <v>0</v>
      </c>
      <c r="N9804" s="33">
        <v>375287.41</v>
      </c>
      <c r="O9804" s="33">
        <v>2496.8</v>
      </c>
      <c r="P9804" s="33">
        <v>4251</v>
      </c>
    </row>
    <row r="9805" spans="1:16">
      <c r="A9805" s="27" t="s">
        <v>1363</v>
      </c>
      <c r="B9805" s="31">
        <v>202507</v>
      </c>
      <c r="C9805" s="27" t="s">
        <v>193</v>
      </c>
      <c r="D9805" s="27" t="s">
        <v>193</v>
      </c>
      <c r="E9805" s="27" t="s">
        <v>30</v>
      </c>
      <c r="F9805" s="27" t="s">
        <v>257</v>
      </c>
      <c r="G9805" s="33">
        <v>305039.31</v>
      </c>
      <c r="H9805" s="33">
        <v>0</v>
      </c>
      <c r="I9805" s="33">
        <v>7994</v>
      </c>
      <c r="J9805" s="33">
        <v>478</v>
      </c>
      <c r="K9805" s="33">
        <v>12000</v>
      </c>
      <c r="L9805" s="33">
        <v>1</v>
      </c>
      <c r="M9805" s="33">
        <v>0</v>
      </c>
      <c r="N9805" s="33">
        <v>335365.02</v>
      </c>
      <c r="O9805" s="33">
        <v>1569.3</v>
      </c>
      <c r="P9805" s="33">
        <v>3143</v>
      </c>
    </row>
    <row r="9806" spans="1:16">
      <c r="A9806" s="27" t="s">
        <v>1363</v>
      </c>
      <c r="B9806" s="31">
        <v>202508</v>
      </c>
      <c r="C9806" s="27" t="s">
        <v>193</v>
      </c>
      <c r="D9806" s="27" t="s">
        <v>193</v>
      </c>
      <c r="E9806" s="27" t="s">
        <v>30</v>
      </c>
      <c r="F9806" s="27" t="s">
        <v>257</v>
      </c>
      <c r="G9806" s="33">
        <v>316689.55</v>
      </c>
      <c r="H9806" s="33">
        <v>0</v>
      </c>
      <c r="I9806" s="33">
        <v>7953</v>
      </c>
      <c r="J9806" s="33">
        <v>672</v>
      </c>
      <c r="K9806" s="33">
        <v>12000</v>
      </c>
      <c r="L9806" s="33">
        <v>1</v>
      </c>
      <c r="M9806" s="33">
        <v>0</v>
      </c>
      <c r="N9806" s="33">
        <v>324634.83</v>
      </c>
      <c r="O9806" s="33">
        <v>1736.9</v>
      </c>
      <c r="P9806" s="33">
        <v>3229</v>
      </c>
    </row>
    <row r="9807" spans="1:16">
      <c r="A9807" s="27" t="s">
        <v>1363</v>
      </c>
      <c r="B9807" s="31">
        <v>202509</v>
      </c>
      <c r="C9807" s="27" t="s">
        <v>193</v>
      </c>
      <c r="D9807" s="27" t="s">
        <v>193</v>
      </c>
      <c r="E9807" s="27" t="s">
        <v>30</v>
      </c>
      <c r="F9807" s="27" t="s">
        <v>257</v>
      </c>
      <c r="G9807" s="33">
        <v>279756.62</v>
      </c>
      <c r="H9807" s="33">
        <v>0</v>
      </c>
      <c r="I9807" s="33">
        <v>7195</v>
      </c>
      <c r="J9807" s="33">
        <v>552</v>
      </c>
      <c r="K9807" s="33">
        <v>12000</v>
      </c>
      <c r="L9807" s="33">
        <v>1</v>
      </c>
      <c r="M9807" s="33">
        <v>0</v>
      </c>
      <c r="N9807" s="33">
        <v>313724.43</v>
      </c>
      <c r="O9807" s="33">
        <v>1551.1</v>
      </c>
      <c r="P9807" s="33">
        <v>3068</v>
      </c>
    </row>
    <row r="9808" spans="1:16">
      <c r="A9808" s="27" t="s">
        <v>1363</v>
      </c>
      <c r="B9808" s="31">
        <v>202510</v>
      </c>
      <c r="C9808" s="27" t="s">
        <v>193</v>
      </c>
      <c r="D9808" s="27" t="s">
        <v>193</v>
      </c>
      <c r="E9808" s="27" t="s">
        <v>30</v>
      </c>
      <c r="F9808" s="27" t="s">
        <v>257</v>
      </c>
      <c r="G9808" s="33">
        <v>337415.43</v>
      </c>
      <c r="H9808" s="33">
        <v>0</v>
      </c>
      <c r="I9808" s="33">
        <v>8599</v>
      </c>
      <c r="J9808" s="33">
        <v>728</v>
      </c>
      <c r="K9808" s="33">
        <v>12000</v>
      </c>
      <c r="L9808" s="33">
        <v>1</v>
      </c>
      <c r="M9808" s="33">
        <v>0</v>
      </c>
      <c r="N9808" s="33">
        <v>346345.18</v>
      </c>
      <c r="O9808" s="33">
        <v>1845.8</v>
      </c>
      <c r="P9808" s="33">
        <v>3536</v>
      </c>
    </row>
    <row r="9809" spans="1:16">
      <c r="A9809" s="27" t="s">
        <v>1363</v>
      </c>
      <c r="B9809" s="31">
        <v>202511</v>
      </c>
      <c r="C9809" s="27" t="s">
        <v>193</v>
      </c>
      <c r="D9809" s="27" t="s">
        <v>193</v>
      </c>
      <c r="E9809" s="27" t="s">
        <v>30</v>
      </c>
      <c r="F9809" s="27" t="s">
        <v>257</v>
      </c>
      <c r="G9809" s="33">
        <v>429781.98</v>
      </c>
      <c r="H9809" s="33">
        <v>0</v>
      </c>
      <c r="I9809" s="33">
        <v>10657</v>
      </c>
      <c r="J9809" s="33">
        <v>663</v>
      </c>
      <c r="K9809" s="33">
        <v>12000</v>
      </c>
      <c r="L9809" s="33">
        <v>1</v>
      </c>
      <c r="M9809" s="33">
        <v>0</v>
      </c>
      <c r="N9809" s="33">
        <v>420092.62</v>
      </c>
      <c r="O9809" s="33">
        <v>2491.4</v>
      </c>
      <c r="P9809" s="33">
        <v>4588</v>
      </c>
    </row>
    <row r="9810" spans="1:16">
      <c r="A9810" s="27" t="s">
        <v>1363</v>
      </c>
      <c r="B9810" s="31">
        <v>202512</v>
      </c>
      <c r="C9810" s="27" t="s">
        <v>193</v>
      </c>
      <c r="D9810" s="27" t="s">
        <v>193</v>
      </c>
      <c r="E9810" s="27" t="s">
        <v>30</v>
      </c>
      <c r="F9810" s="27" t="s">
        <v>257</v>
      </c>
      <c r="G9810" s="33">
        <v>527718.73</v>
      </c>
      <c r="H9810" s="33">
        <v>0</v>
      </c>
      <c r="I9810" s="33">
        <v>13712</v>
      </c>
      <c r="J9810" s="33">
        <v>1088</v>
      </c>
      <c r="K9810" s="33">
        <v>12000</v>
      </c>
      <c r="L9810" s="33">
        <v>1</v>
      </c>
      <c r="M9810" s="33">
        <v>0</v>
      </c>
      <c r="N9810" s="33">
        <v>484688.99</v>
      </c>
      <c r="O9810" s="33">
        <v>3040.4</v>
      </c>
      <c r="P9810" s="33">
        <v>5501</v>
      </c>
    </row>
    <row r="9811" spans="1:16">
      <c r="A9811" s="27" t="s">
        <v>1363</v>
      </c>
      <c r="B9811" s="31">
        <v>202601</v>
      </c>
      <c r="C9811" s="27" t="s">
        <v>193</v>
      </c>
      <c r="D9811" s="27" t="s">
        <v>193</v>
      </c>
      <c r="E9811" s="27" t="s">
        <v>30</v>
      </c>
      <c r="F9811" s="27" t="s">
        <v>257</v>
      </c>
      <c r="G9811" s="33">
        <v>249839.22</v>
      </c>
      <c r="H9811" s="33">
        <v>0</v>
      </c>
      <c r="I9811" s="33">
        <v>6948</v>
      </c>
      <c r="J9811" s="33">
        <v>599</v>
      </c>
      <c r="K9811" s="33">
        <v>12000</v>
      </c>
      <c r="L9811" s="33">
        <v>1</v>
      </c>
      <c r="M9811" s="33">
        <v>0</v>
      </c>
      <c r="N9811" s="33">
        <v>247604.63</v>
      </c>
      <c r="O9811" s="33">
        <v>1321.7</v>
      </c>
      <c r="P9811" s="33">
        <v>2803</v>
      </c>
    </row>
    <row r="9812" spans="1:16">
      <c r="A9812" s="27" t="s">
        <v>1363</v>
      </c>
      <c r="B9812" s="31">
        <v>202602</v>
      </c>
      <c r="C9812" s="27" t="s">
        <v>193</v>
      </c>
      <c r="D9812" s="27" t="s">
        <v>193</v>
      </c>
      <c r="E9812" s="27" t="s">
        <v>30</v>
      </c>
      <c r="F9812" s="27" t="s">
        <v>257</v>
      </c>
      <c r="G9812" s="33">
        <v>244710.02</v>
      </c>
      <c r="H9812" s="33">
        <v>0</v>
      </c>
      <c r="I9812" s="33">
        <v>6280</v>
      </c>
      <c r="J9812" s="33">
        <v>466</v>
      </c>
      <c r="K9812" s="33">
        <v>12000</v>
      </c>
      <c r="L9812" s="33">
        <v>1</v>
      </c>
      <c r="M9812" s="33">
        <v>0</v>
      </c>
      <c r="N9812" s="33">
        <v>256394.92</v>
      </c>
      <c r="O9812" s="33">
        <v>1301.8</v>
      </c>
      <c r="P9812" s="33">
        <v>2624</v>
      </c>
    </row>
    <row r="9813" spans="1:16">
      <c r="A9813" s="27" t="s">
        <v>1363</v>
      </c>
      <c r="B9813" s="31">
        <v>202603</v>
      </c>
      <c r="C9813" s="27" t="s">
        <v>193</v>
      </c>
      <c r="D9813" s="27" t="s">
        <v>193</v>
      </c>
      <c r="E9813" s="27" t="s">
        <v>30</v>
      </c>
      <c r="F9813" s="27" t="s">
        <v>257</v>
      </c>
      <c r="G9813" s="33">
        <v>329831.03</v>
      </c>
      <c r="H9813" s="33">
        <v>0</v>
      </c>
      <c r="I9813" s="33">
        <v>8353</v>
      </c>
      <c r="J9813" s="33">
        <v>587</v>
      </c>
      <c r="K9813" s="33">
        <v>12000</v>
      </c>
      <c r="L9813" s="33">
        <v>1</v>
      </c>
      <c r="M9813" s="33">
        <v>0</v>
      </c>
      <c r="N9813" s="33">
        <v>321156.69</v>
      </c>
      <c r="O9813" s="33">
        <v>2009.1</v>
      </c>
      <c r="P9813" s="33">
        <v>3493</v>
      </c>
    </row>
    <row r="9814" spans="1:16">
      <c r="A9814" s="27" t="s">
        <v>1363</v>
      </c>
      <c r="B9814" s="31">
        <v>202604</v>
      </c>
      <c r="C9814" s="27" t="s">
        <v>193</v>
      </c>
      <c r="D9814" s="27" t="s">
        <v>193</v>
      </c>
      <c r="E9814" s="27" t="s">
        <v>30</v>
      </c>
      <c r="F9814" s="27" t="s">
        <v>257</v>
      </c>
      <c r="G9814" s="33">
        <v>346567.83</v>
      </c>
      <c r="H9814" s="33">
        <v>346567.83</v>
      </c>
      <c r="I9814" s="33">
        <v>8430</v>
      </c>
      <c r="J9814" s="33">
        <v>636</v>
      </c>
      <c r="K9814" s="33">
        <v>12000</v>
      </c>
      <c r="L9814" s="33">
        <v>1</v>
      </c>
      <c r="M9814" s="33">
        <v>1</v>
      </c>
      <c r="N9814" s="33">
        <v>379843.19</v>
      </c>
      <c r="O9814" s="33">
        <v>1992.6</v>
      </c>
      <c r="P9814" s="33">
        <v>3527</v>
      </c>
    </row>
    <row r="9815" spans="1:16">
      <c r="A9815" s="27" t="s">
        <v>1363</v>
      </c>
      <c r="B9815" s="31">
        <v>202605</v>
      </c>
      <c r="C9815" s="27" t="s">
        <v>193</v>
      </c>
      <c r="D9815" s="27" t="s">
        <v>193</v>
      </c>
      <c r="E9815" s="27" t="s">
        <v>30</v>
      </c>
      <c r="F9815" s="27" t="s">
        <v>257</v>
      </c>
      <c r="G9815" s="33">
        <v>414972.37</v>
      </c>
      <c r="H9815" s="33">
        <v>414972.37</v>
      </c>
      <c r="I9815" s="33">
        <v>10445</v>
      </c>
      <c r="J9815" s="33">
        <v>838</v>
      </c>
      <c r="K9815" s="33">
        <v>12000</v>
      </c>
      <c r="L9815" s="33">
        <v>1</v>
      </c>
      <c r="M9815" s="33">
        <v>1</v>
      </c>
      <c r="N9815" s="33">
        <v>418132.61</v>
      </c>
      <c r="O9815" s="33">
        <v>2580.6</v>
      </c>
      <c r="P9815" s="33">
        <v>4319</v>
      </c>
    </row>
    <row r="9816" spans="1:16">
      <c r="A9816" s="27" t="s">
        <v>1363</v>
      </c>
      <c r="B9816" s="31">
        <v>202606</v>
      </c>
      <c r="C9816" s="27" t="s">
        <v>193</v>
      </c>
      <c r="D9816" s="27" t="s">
        <v>193</v>
      </c>
      <c r="E9816" s="27" t="s">
        <v>30</v>
      </c>
      <c r="F9816" s="27" t="s">
        <v>257</v>
      </c>
      <c r="G9816" s="33">
        <v>414430.34</v>
      </c>
      <c r="H9816" s="33">
        <v>414430.34</v>
      </c>
      <c r="I9816" s="33">
        <v>10759</v>
      </c>
      <c r="J9816" s="33">
        <v>694</v>
      </c>
      <c r="K9816" s="33">
        <v>12000</v>
      </c>
      <c r="L9816" s="33">
        <v>1</v>
      </c>
      <c r="M9816" s="33">
        <v>1</v>
      </c>
      <c r="N9816" s="33">
        <v>410564.42</v>
      </c>
      <c r="O9816" s="33">
        <v>2274.1</v>
      </c>
      <c r="P9816" s="33">
        <v>4195</v>
      </c>
    </row>
    <row r="9817" spans="1:16">
      <c r="A9817" s="27" t="s">
        <v>1363</v>
      </c>
      <c r="B9817" s="31">
        <v>202607</v>
      </c>
      <c r="C9817" s="27" t="s">
        <v>193</v>
      </c>
      <c r="D9817" s="27" t="s">
        <v>193</v>
      </c>
      <c r="E9817" s="27" t="s">
        <v>30</v>
      </c>
      <c r="F9817" s="27" t="s">
        <v>257</v>
      </c>
      <c r="G9817" s="33">
        <v>358542.82</v>
      </c>
      <c r="H9817" s="33">
        <v>358542.82</v>
      </c>
      <c r="I9817" s="33">
        <v>9462</v>
      </c>
      <c r="J9817" s="33">
        <v>871</v>
      </c>
      <c r="K9817" s="33">
        <v>12000</v>
      </c>
      <c r="L9817" s="33">
        <v>1</v>
      </c>
      <c r="M9817" s="33">
        <v>1</v>
      </c>
      <c r="N9817" s="33">
        <v>366889.34</v>
      </c>
      <c r="O9817" s="33">
        <v>2182.4</v>
      </c>
      <c r="P9817" s="33">
        <v>3703</v>
      </c>
    </row>
    <row r="9818" spans="1:16">
      <c r="A9818" s="27" t="s">
        <v>1365</v>
      </c>
      <c r="B9818" s="31">
        <v>202408</v>
      </c>
      <c r="C9818" s="27" t="s">
        <v>193</v>
      </c>
      <c r="D9818" s="27" t="s">
        <v>193</v>
      </c>
      <c r="E9818" s="27" t="s">
        <v>30</v>
      </c>
      <c r="F9818" s="27" t="s">
        <v>257</v>
      </c>
      <c r="G9818" s="33">
        <v>274399.29</v>
      </c>
      <c r="H9818" s="33">
        <v>274399.29</v>
      </c>
      <c r="I9818" s="33">
        <v>7396</v>
      </c>
      <c r="J9818" s="33">
        <v>603</v>
      </c>
      <c r="K9818" s="33">
        <v>9200</v>
      </c>
      <c r="L9818" s="33">
        <v>1</v>
      </c>
      <c r="M9818" s="33">
        <v>1</v>
      </c>
      <c r="N9818" s="33">
        <v>244563.72</v>
      </c>
      <c r="O9818" s="33">
        <v>1497.1</v>
      </c>
      <c r="P9818" s="33">
        <v>2954</v>
      </c>
    </row>
    <row r="9819" spans="1:16">
      <c r="A9819" s="27" t="s">
        <v>1365</v>
      </c>
      <c r="B9819" s="31">
        <v>202409</v>
      </c>
      <c r="C9819" s="27" t="s">
        <v>193</v>
      </c>
      <c r="D9819" s="27" t="s">
        <v>193</v>
      </c>
      <c r="E9819" s="27" t="s">
        <v>30</v>
      </c>
      <c r="F9819" s="27" t="s">
        <v>257</v>
      </c>
      <c r="G9819" s="33">
        <v>288231.57</v>
      </c>
      <c r="H9819" s="33">
        <v>288231.57</v>
      </c>
      <c r="I9819" s="33">
        <v>7815</v>
      </c>
      <c r="J9819" s="33">
        <v>579</v>
      </c>
      <c r="K9819" s="33">
        <v>9200</v>
      </c>
      <c r="L9819" s="33">
        <v>1</v>
      </c>
      <c r="M9819" s="33">
        <v>1</v>
      </c>
      <c r="N9819" s="33">
        <v>236344.37</v>
      </c>
      <c r="O9819" s="33">
        <v>1683.7</v>
      </c>
      <c r="P9819" s="33">
        <v>2952</v>
      </c>
    </row>
    <row r="9820" spans="1:16">
      <c r="A9820" s="27" t="s">
        <v>1365</v>
      </c>
      <c r="B9820" s="31">
        <v>202410</v>
      </c>
      <c r="C9820" s="27" t="s">
        <v>193</v>
      </c>
      <c r="D9820" s="27" t="s">
        <v>193</v>
      </c>
      <c r="E9820" s="27" t="s">
        <v>30</v>
      </c>
      <c r="F9820" s="27" t="s">
        <v>257</v>
      </c>
      <c r="G9820" s="33">
        <v>319132.9</v>
      </c>
      <c r="H9820" s="33">
        <v>319132.9</v>
      </c>
      <c r="I9820" s="33">
        <v>8168</v>
      </c>
      <c r="J9820" s="33">
        <v>630</v>
      </c>
      <c r="K9820" s="33">
        <v>9200</v>
      </c>
      <c r="L9820" s="33">
        <v>1</v>
      </c>
      <c r="M9820" s="33">
        <v>1</v>
      </c>
      <c r="N9820" s="33">
        <v>260919.22</v>
      </c>
      <c r="O9820" s="33">
        <v>1797.7</v>
      </c>
      <c r="P9820" s="33">
        <v>3315</v>
      </c>
    </row>
    <row r="9821" spans="1:16">
      <c r="A9821" s="27" t="s">
        <v>1365</v>
      </c>
      <c r="B9821" s="31">
        <v>202411</v>
      </c>
      <c r="C9821" s="27" t="s">
        <v>193</v>
      </c>
      <c r="D9821" s="27" t="s">
        <v>193</v>
      </c>
      <c r="E9821" s="27" t="s">
        <v>30</v>
      </c>
      <c r="F9821" s="27" t="s">
        <v>257</v>
      </c>
      <c r="G9821" s="33">
        <v>348665.84</v>
      </c>
      <c r="H9821" s="33">
        <v>348665.84</v>
      </c>
      <c r="I9821" s="33">
        <v>8899</v>
      </c>
      <c r="J9821" s="33">
        <v>720</v>
      </c>
      <c r="K9821" s="33">
        <v>9200</v>
      </c>
      <c r="L9821" s="33">
        <v>1</v>
      </c>
      <c r="M9821" s="33">
        <v>1</v>
      </c>
      <c r="N9821" s="33">
        <v>316476.87</v>
      </c>
      <c r="O9821" s="33">
        <v>1894.9</v>
      </c>
      <c r="P9821" s="33">
        <v>3593</v>
      </c>
    </row>
    <row r="9822" spans="1:16">
      <c r="A9822" s="27" t="s">
        <v>1365</v>
      </c>
      <c r="B9822" s="31">
        <v>202412</v>
      </c>
      <c r="C9822" s="27" t="s">
        <v>193</v>
      </c>
      <c r="D9822" s="27" t="s">
        <v>193</v>
      </c>
      <c r="E9822" s="27" t="s">
        <v>30</v>
      </c>
      <c r="F9822" s="27" t="s">
        <v>257</v>
      </c>
      <c r="G9822" s="33">
        <v>414167.74</v>
      </c>
      <c r="H9822" s="33">
        <v>414167.74</v>
      </c>
      <c r="I9822" s="33">
        <v>10930</v>
      </c>
      <c r="J9822" s="33">
        <v>794</v>
      </c>
      <c r="K9822" s="33">
        <v>9200</v>
      </c>
      <c r="L9822" s="33">
        <v>1</v>
      </c>
      <c r="M9822" s="33">
        <v>1</v>
      </c>
      <c r="N9822" s="33">
        <v>365140.56</v>
      </c>
      <c r="O9822" s="33">
        <v>2356.2</v>
      </c>
      <c r="P9822" s="33">
        <v>4136</v>
      </c>
    </row>
    <row r="9823" spans="1:16">
      <c r="A9823" s="27" t="s">
        <v>1365</v>
      </c>
      <c r="B9823" s="31">
        <v>202501</v>
      </c>
      <c r="C9823" s="27" t="s">
        <v>193</v>
      </c>
      <c r="D9823" s="27" t="s">
        <v>193</v>
      </c>
      <c r="E9823" s="27" t="s">
        <v>30</v>
      </c>
      <c r="F9823" s="27" t="s">
        <v>257</v>
      </c>
      <c r="G9823" s="33">
        <v>178468.42</v>
      </c>
      <c r="H9823" s="33">
        <v>178468.42</v>
      </c>
      <c r="I9823" s="33">
        <v>4473</v>
      </c>
      <c r="J9823" s="33">
        <v>282</v>
      </c>
      <c r="K9823" s="33">
        <v>9200</v>
      </c>
      <c r="L9823" s="33">
        <v>1</v>
      </c>
      <c r="M9823" s="33">
        <v>1</v>
      </c>
      <c r="N9823" s="33">
        <v>186533</v>
      </c>
      <c r="O9823" s="33">
        <v>1068.9</v>
      </c>
      <c r="P9823" s="33">
        <v>1851</v>
      </c>
    </row>
    <row r="9824" spans="1:16">
      <c r="A9824" s="27" t="s">
        <v>1365</v>
      </c>
      <c r="B9824" s="31">
        <v>202502</v>
      </c>
      <c r="C9824" s="27" t="s">
        <v>193</v>
      </c>
      <c r="D9824" s="27" t="s">
        <v>193</v>
      </c>
      <c r="E9824" s="27" t="s">
        <v>30</v>
      </c>
      <c r="F9824" s="27" t="s">
        <v>257</v>
      </c>
      <c r="G9824" s="33">
        <v>236673.7</v>
      </c>
      <c r="H9824" s="33">
        <v>236673.7</v>
      </c>
      <c r="I9824" s="33">
        <v>5872</v>
      </c>
      <c r="J9824" s="33">
        <v>501</v>
      </c>
      <c r="K9824" s="33">
        <v>9200</v>
      </c>
      <c r="L9824" s="33">
        <v>1</v>
      </c>
      <c r="M9824" s="33">
        <v>1</v>
      </c>
      <c r="N9824" s="33">
        <v>193155.17</v>
      </c>
      <c r="O9824" s="33">
        <v>1266</v>
      </c>
      <c r="P9824" s="33">
        <v>2421</v>
      </c>
    </row>
    <row r="9825" spans="1:16">
      <c r="A9825" s="27" t="s">
        <v>1365</v>
      </c>
      <c r="B9825" s="31">
        <v>202503</v>
      </c>
      <c r="C9825" s="27" t="s">
        <v>193</v>
      </c>
      <c r="D9825" s="27" t="s">
        <v>193</v>
      </c>
      <c r="E9825" s="27" t="s">
        <v>30</v>
      </c>
      <c r="F9825" s="27" t="s">
        <v>257</v>
      </c>
      <c r="G9825" s="33">
        <v>245867.37</v>
      </c>
      <c r="H9825" s="33">
        <v>245867.37</v>
      </c>
      <c r="I9825" s="33">
        <v>6441</v>
      </c>
      <c r="J9825" s="33">
        <v>492</v>
      </c>
      <c r="K9825" s="33">
        <v>9200</v>
      </c>
      <c r="L9825" s="33">
        <v>1</v>
      </c>
      <c r="M9825" s="33">
        <v>1</v>
      </c>
      <c r="N9825" s="33">
        <v>241943.46</v>
      </c>
      <c r="O9825" s="33">
        <v>1444.1</v>
      </c>
      <c r="P9825" s="33">
        <v>2541</v>
      </c>
    </row>
    <row r="9826" spans="1:16">
      <c r="A9826" s="27" t="s">
        <v>1365</v>
      </c>
      <c r="B9826" s="31">
        <v>202504</v>
      </c>
      <c r="C9826" s="27" t="s">
        <v>193</v>
      </c>
      <c r="D9826" s="27" t="s">
        <v>193</v>
      </c>
      <c r="E9826" s="27" t="s">
        <v>30</v>
      </c>
      <c r="F9826" s="27" t="s">
        <v>257</v>
      </c>
      <c r="G9826" s="33">
        <v>308882.56</v>
      </c>
      <c r="H9826" s="33">
        <v>308882.56</v>
      </c>
      <c r="I9826" s="33">
        <v>7912</v>
      </c>
      <c r="J9826" s="33">
        <v>602</v>
      </c>
      <c r="K9826" s="33">
        <v>9200</v>
      </c>
      <c r="L9826" s="33">
        <v>1</v>
      </c>
      <c r="M9826" s="33">
        <v>1</v>
      </c>
      <c r="N9826" s="33">
        <v>286154.95</v>
      </c>
      <c r="O9826" s="33">
        <v>1838.8</v>
      </c>
      <c r="P9826" s="33">
        <v>3183</v>
      </c>
    </row>
    <row r="9827" spans="1:16">
      <c r="A9827" s="27" t="s">
        <v>1365</v>
      </c>
      <c r="B9827" s="31">
        <v>202505</v>
      </c>
      <c r="C9827" s="27" t="s">
        <v>193</v>
      </c>
      <c r="D9827" s="27" t="s">
        <v>193</v>
      </c>
      <c r="E9827" s="27" t="s">
        <v>30</v>
      </c>
      <c r="F9827" s="27" t="s">
        <v>257</v>
      </c>
      <c r="G9827" s="33">
        <v>370197.84</v>
      </c>
      <c r="H9827" s="33">
        <v>370197.84</v>
      </c>
      <c r="I9827" s="33">
        <v>9433</v>
      </c>
      <c r="J9827" s="33">
        <v>764</v>
      </c>
      <c r="K9827" s="33">
        <v>9200</v>
      </c>
      <c r="L9827" s="33">
        <v>1</v>
      </c>
      <c r="M9827" s="33">
        <v>1</v>
      </c>
      <c r="N9827" s="33">
        <v>315000.3</v>
      </c>
      <c r="O9827" s="33">
        <v>2010.6</v>
      </c>
      <c r="P9827" s="33">
        <v>4066</v>
      </c>
    </row>
    <row r="9828" spans="1:16">
      <c r="A9828" s="27" t="s">
        <v>1365</v>
      </c>
      <c r="B9828" s="31">
        <v>202506</v>
      </c>
      <c r="C9828" s="27" t="s">
        <v>193</v>
      </c>
      <c r="D9828" s="27" t="s">
        <v>193</v>
      </c>
      <c r="E9828" s="27" t="s">
        <v>30</v>
      </c>
      <c r="F9828" s="27" t="s">
        <v>257</v>
      </c>
      <c r="G9828" s="33">
        <v>374193.03</v>
      </c>
      <c r="H9828" s="33">
        <v>374193.03</v>
      </c>
      <c r="I9828" s="33">
        <v>8670</v>
      </c>
      <c r="J9828" s="33">
        <v>640</v>
      </c>
      <c r="K9828" s="33">
        <v>9200</v>
      </c>
      <c r="L9828" s="33">
        <v>1</v>
      </c>
      <c r="M9828" s="33">
        <v>1</v>
      </c>
      <c r="N9828" s="33">
        <v>309298.8</v>
      </c>
      <c r="O9828" s="33">
        <v>1931.4</v>
      </c>
      <c r="P9828" s="33">
        <v>3735</v>
      </c>
    </row>
    <row r="9829" spans="1:16">
      <c r="A9829" s="27" t="s">
        <v>1365</v>
      </c>
      <c r="B9829" s="31">
        <v>202507</v>
      </c>
      <c r="C9829" s="27" t="s">
        <v>193</v>
      </c>
      <c r="D9829" s="27" t="s">
        <v>193</v>
      </c>
      <c r="E9829" s="27" t="s">
        <v>30</v>
      </c>
      <c r="F9829" s="27" t="s">
        <v>257</v>
      </c>
      <c r="G9829" s="33">
        <v>302011.48</v>
      </c>
      <c r="H9829" s="33">
        <v>302011.48</v>
      </c>
      <c r="I9829" s="33">
        <v>7683</v>
      </c>
      <c r="J9829" s="33">
        <v>459</v>
      </c>
      <c r="K9829" s="33">
        <v>9200</v>
      </c>
      <c r="L9829" s="33">
        <v>1</v>
      </c>
      <c r="M9829" s="33">
        <v>1</v>
      </c>
      <c r="N9829" s="33">
        <v>276396.17</v>
      </c>
      <c r="O9829" s="33">
        <v>1816.3</v>
      </c>
      <c r="P9829" s="33">
        <v>3116</v>
      </c>
    </row>
    <row r="9830" spans="1:16">
      <c r="A9830" s="27" t="s">
        <v>1365</v>
      </c>
      <c r="B9830" s="31">
        <v>202508</v>
      </c>
      <c r="C9830" s="27" t="s">
        <v>193</v>
      </c>
      <c r="D9830" s="27" t="s">
        <v>193</v>
      </c>
      <c r="E9830" s="27" t="s">
        <v>30</v>
      </c>
      <c r="F9830" s="27" t="s">
        <v>257</v>
      </c>
      <c r="G9830" s="33">
        <v>323488.62</v>
      </c>
      <c r="H9830" s="33">
        <v>323488.62</v>
      </c>
      <c r="I9830" s="33">
        <v>7984</v>
      </c>
      <c r="J9830" s="33">
        <v>548</v>
      </c>
      <c r="K9830" s="33">
        <v>9200</v>
      </c>
      <c r="L9830" s="33">
        <v>1</v>
      </c>
      <c r="M9830" s="33">
        <v>1</v>
      </c>
      <c r="N9830" s="33">
        <v>267552.71</v>
      </c>
      <c r="O9830" s="33">
        <v>1757</v>
      </c>
      <c r="P9830" s="33">
        <v>3282</v>
      </c>
    </row>
    <row r="9831" spans="1:16">
      <c r="A9831" s="27" t="s">
        <v>1365</v>
      </c>
      <c r="B9831" s="31">
        <v>202509</v>
      </c>
      <c r="C9831" s="27" t="s">
        <v>193</v>
      </c>
      <c r="D9831" s="27" t="s">
        <v>193</v>
      </c>
      <c r="E9831" s="27" t="s">
        <v>30</v>
      </c>
      <c r="F9831" s="27" t="s">
        <v>257</v>
      </c>
      <c r="G9831" s="33">
        <v>315899.63</v>
      </c>
      <c r="H9831" s="33">
        <v>315899.63</v>
      </c>
      <c r="I9831" s="33">
        <v>8435</v>
      </c>
      <c r="J9831" s="33">
        <v>595</v>
      </c>
      <c r="K9831" s="33">
        <v>9200</v>
      </c>
      <c r="L9831" s="33">
        <v>1</v>
      </c>
      <c r="M9831" s="33">
        <v>1</v>
      </c>
      <c r="N9831" s="33">
        <v>258560.74</v>
      </c>
      <c r="O9831" s="33">
        <v>1982.4</v>
      </c>
      <c r="P9831" s="33">
        <v>3413</v>
      </c>
    </row>
    <row r="9832" spans="1:16">
      <c r="A9832" s="27" t="s">
        <v>1365</v>
      </c>
      <c r="B9832" s="31">
        <v>202510</v>
      </c>
      <c r="C9832" s="27" t="s">
        <v>193</v>
      </c>
      <c r="D9832" s="27" t="s">
        <v>193</v>
      </c>
      <c r="E9832" s="27" t="s">
        <v>30</v>
      </c>
      <c r="F9832" s="27" t="s">
        <v>257</v>
      </c>
      <c r="G9832" s="33">
        <v>324910.56</v>
      </c>
      <c r="H9832" s="33">
        <v>324910.56</v>
      </c>
      <c r="I9832" s="33">
        <v>8825</v>
      </c>
      <c r="J9832" s="33">
        <v>574</v>
      </c>
      <c r="K9832" s="33">
        <v>9200</v>
      </c>
      <c r="L9832" s="33">
        <v>1</v>
      </c>
      <c r="M9832" s="33">
        <v>1</v>
      </c>
      <c r="N9832" s="33">
        <v>285445.63</v>
      </c>
      <c r="O9832" s="33">
        <v>2141.8</v>
      </c>
      <c r="P9832" s="33">
        <v>3492</v>
      </c>
    </row>
    <row r="9833" spans="1:16">
      <c r="A9833" s="27" t="s">
        <v>1365</v>
      </c>
      <c r="B9833" s="31">
        <v>202511</v>
      </c>
      <c r="C9833" s="27" t="s">
        <v>193</v>
      </c>
      <c r="D9833" s="27" t="s">
        <v>193</v>
      </c>
      <c r="E9833" s="27" t="s">
        <v>30</v>
      </c>
      <c r="F9833" s="27" t="s">
        <v>257</v>
      </c>
      <c r="G9833" s="33">
        <v>417738.16</v>
      </c>
      <c r="H9833" s="33">
        <v>417738.16</v>
      </c>
      <c r="I9833" s="33">
        <v>11058</v>
      </c>
      <c r="J9833" s="33">
        <v>736</v>
      </c>
      <c r="K9833" s="33">
        <v>9200</v>
      </c>
      <c r="L9833" s="33">
        <v>1</v>
      </c>
      <c r="M9833" s="33">
        <v>1</v>
      </c>
      <c r="N9833" s="33">
        <v>346225.7</v>
      </c>
      <c r="O9833" s="33">
        <v>2325.2</v>
      </c>
      <c r="P9833" s="33">
        <v>4583</v>
      </c>
    </row>
    <row r="9834" spans="1:16">
      <c r="A9834" s="27" t="s">
        <v>1365</v>
      </c>
      <c r="B9834" s="31">
        <v>202512</v>
      </c>
      <c r="C9834" s="27" t="s">
        <v>193</v>
      </c>
      <c r="D9834" s="27" t="s">
        <v>193</v>
      </c>
      <c r="E9834" s="27" t="s">
        <v>30</v>
      </c>
      <c r="F9834" s="27" t="s">
        <v>257</v>
      </c>
      <c r="G9834" s="33">
        <v>517775.43</v>
      </c>
      <c r="H9834" s="33">
        <v>517775.43</v>
      </c>
      <c r="I9834" s="33">
        <v>13642</v>
      </c>
      <c r="J9834" s="33">
        <v>912</v>
      </c>
      <c r="K9834" s="33">
        <v>9200</v>
      </c>
      <c r="L9834" s="33">
        <v>1</v>
      </c>
      <c r="M9834" s="33">
        <v>1</v>
      </c>
      <c r="N9834" s="33">
        <v>399463.78</v>
      </c>
      <c r="O9834" s="33">
        <v>2863.8</v>
      </c>
      <c r="P9834" s="33">
        <v>5091</v>
      </c>
    </row>
    <row r="9835" spans="1:16">
      <c r="A9835" s="27" t="s">
        <v>1365</v>
      </c>
      <c r="B9835" s="31">
        <v>202601</v>
      </c>
      <c r="C9835" s="27" t="s">
        <v>193</v>
      </c>
      <c r="D9835" s="27" t="s">
        <v>193</v>
      </c>
      <c r="E9835" s="27" t="s">
        <v>30</v>
      </c>
      <c r="F9835" s="27" t="s">
        <v>257</v>
      </c>
      <c r="G9835" s="33">
        <v>241786.13</v>
      </c>
      <c r="H9835" s="33">
        <v>241786.13</v>
      </c>
      <c r="I9835" s="33">
        <v>6165</v>
      </c>
      <c r="J9835" s="33">
        <v>501</v>
      </c>
      <c r="K9835" s="33">
        <v>9200</v>
      </c>
      <c r="L9835" s="33">
        <v>1</v>
      </c>
      <c r="M9835" s="33">
        <v>1</v>
      </c>
      <c r="N9835" s="33">
        <v>204067.1</v>
      </c>
      <c r="O9835" s="33">
        <v>1323.8</v>
      </c>
      <c r="P9835" s="33">
        <v>2560</v>
      </c>
    </row>
    <row r="9836" spans="1:16">
      <c r="A9836" s="27" t="s">
        <v>1365</v>
      </c>
      <c r="B9836" s="31">
        <v>202602</v>
      </c>
      <c r="C9836" s="27" t="s">
        <v>193</v>
      </c>
      <c r="D9836" s="27" t="s">
        <v>193</v>
      </c>
      <c r="E9836" s="27" t="s">
        <v>30</v>
      </c>
      <c r="F9836" s="27" t="s">
        <v>257</v>
      </c>
      <c r="G9836" s="33">
        <v>240967.69</v>
      </c>
      <c r="H9836" s="33">
        <v>240967.69</v>
      </c>
      <c r="I9836" s="33">
        <v>6154</v>
      </c>
      <c r="J9836" s="33">
        <v>501</v>
      </c>
      <c r="K9836" s="33">
        <v>9200</v>
      </c>
      <c r="L9836" s="33">
        <v>1</v>
      </c>
      <c r="M9836" s="33">
        <v>1</v>
      </c>
      <c r="N9836" s="33">
        <v>211311.76</v>
      </c>
      <c r="O9836" s="33">
        <v>1357.4</v>
      </c>
      <c r="P9836" s="33">
        <v>2548</v>
      </c>
    </row>
    <row r="9837" spans="1:16">
      <c r="A9837" s="27" t="s">
        <v>1365</v>
      </c>
      <c r="B9837" s="31">
        <v>202603</v>
      </c>
      <c r="C9837" s="27" t="s">
        <v>193</v>
      </c>
      <c r="D9837" s="27" t="s">
        <v>193</v>
      </c>
      <c r="E9837" s="27" t="s">
        <v>30</v>
      </c>
      <c r="F9837" s="27" t="s">
        <v>257</v>
      </c>
      <c r="G9837" s="33">
        <v>294641.87</v>
      </c>
      <c r="H9837" s="33">
        <v>294641.87</v>
      </c>
      <c r="I9837" s="33">
        <v>7243</v>
      </c>
      <c r="J9837" s="33">
        <v>515</v>
      </c>
      <c r="K9837" s="33">
        <v>9200</v>
      </c>
      <c r="L9837" s="33">
        <v>1</v>
      </c>
      <c r="M9837" s="33">
        <v>1</v>
      </c>
      <c r="N9837" s="33">
        <v>264686.15</v>
      </c>
      <c r="O9837" s="33">
        <v>1676.9</v>
      </c>
      <c r="P9837" s="33">
        <v>2843</v>
      </c>
    </row>
    <row r="9838" spans="1:16">
      <c r="A9838" s="27" t="s">
        <v>1365</v>
      </c>
      <c r="B9838" s="31">
        <v>202604</v>
      </c>
      <c r="C9838" s="27" t="s">
        <v>193</v>
      </c>
      <c r="D9838" s="27" t="s">
        <v>193</v>
      </c>
      <c r="E9838" s="27" t="s">
        <v>30</v>
      </c>
      <c r="F9838" s="27" t="s">
        <v>257</v>
      </c>
      <c r="G9838" s="33">
        <v>364024.75</v>
      </c>
      <c r="H9838" s="33">
        <v>364024.75</v>
      </c>
      <c r="I9838" s="33">
        <v>10002</v>
      </c>
      <c r="J9838" s="33">
        <v>678</v>
      </c>
      <c r="K9838" s="33">
        <v>9200</v>
      </c>
      <c r="L9838" s="33">
        <v>1</v>
      </c>
      <c r="M9838" s="33">
        <v>1</v>
      </c>
      <c r="N9838" s="33">
        <v>313053.52</v>
      </c>
      <c r="O9838" s="33">
        <v>1765.7</v>
      </c>
      <c r="P9838" s="33">
        <v>4052</v>
      </c>
    </row>
    <row r="9839" spans="1:16">
      <c r="A9839" s="27" t="s">
        <v>1365</v>
      </c>
      <c r="B9839" s="31">
        <v>202605</v>
      </c>
      <c r="C9839" s="27" t="s">
        <v>193</v>
      </c>
      <c r="D9839" s="27" t="s">
        <v>193</v>
      </c>
      <c r="E9839" s="27" t="s">
        <v>30</v>
      </c>
      <c r="F9839" s="27" t="s">
        <v>257</v>
      </c>
      <c r="G9839" s="33">
        <v>385002.42</v>
      </c>
      <c r="H9839" s="33">
        <v>385002.42</v>
      </c>
      <c r="I9839" s="33">
        <v>10414</v>
      </c>
      <c r="J9839" s="33">
        <v>850</v>
      </c>
      <c r="K9839" s="33">
        <v>9200</v>
      </c>
      <c r="L9839" s="33">
        <v>1</v>
      </c>
      <c r="M9839" s="33">
        <v>1</v>
      </c>
      <c r="N9839" s="33">
        <v>344610.32</v>
      </c>
      <c r="O9839" s="33">
        <v>2036.2</v>
      </c>
      <c r="P9839" s="33">
        <v>4146</v>
      </c>
    </row>
    <row r="9840" spans="1:16">
      <c r="A9840" s="27" t="s">
        <v>1365</v>
      </c>
      <c r="B9840" s="31">
        <v>202606</v>
      </c>
      <c r="C9840" s="27" t="s">
        <v>193</v>
      </c>
      <c r="D9840" s="27" t="s">
        <v>193</v>
      </c>
      <c r="E9840" s="27" t="s">
        <v>30</v>
      </c>
      <c r="F9840" s="27" t="s">
        <v>257</v>
      </c>
      <c r="G9840" s="33">
        <v>387931.19</v>
      </c>
      <c r="H9840" s="33">
        <v>387931.19</v>
      </c>
      <c r="I9840" s="33">
        <v>9757</v>
      </c>
      <c r="J9840" s="33">
        <v>768</v>
      </c>
      <c r="K9840" s="33">
        <v>9200</v>
      </c>
      <c r="L9840" s="33">
        <v>1</v>
      </c>
      <c r="M9840" s="33">
        <v>1</v>
      </c>
      <c r="N9840" s="33">
        <v>338372.89</v>
      </c>
      <c r="O9840" s="33">
        <v>2137</v>
      </c>
      <c r="P9840" s="33">
        <v>3988</v>
      </c>
    </row>
    <row r="9841" spans="1:16">
      <c r="A9841" s="27" t="s">
        <v>1365</v>
      </c>
      <c r="B9841" s="31">
        <v>202607</v>
      </c>
      <c r="C9841" s="27" t="s">
        <v>193</v>
      </c>
      <c r="D9841" s="27" t="s">
        <v>193</v>
      </c>
      <c r="E9841" s="27" t="s">
        <v>30</v>
      </c>
      <c r="F9841" s="27" t="s">
        <v>257</v>
      </c>
      <c r="G9841" s="33">
        <v>360619.24</v>
      </c>
      <c r="H9841" s="33">
        <v>360619.24</v>
      </c>
      <c r="I9841" s="33">
        <v>8495</v>
      </c>
      <c r="J9841" s="33">
        <v>631</v>
      </c>
      <c r="K9841" s="33">
        <v>9200</v>
      </c>
      <c r="L9841" s="33">
        <v>1</v>
      </c>
      <c r="M9841" s="33">
        <v>1</v>
      </c>
      <c r="N9841" s="33">
        <v>302377.4</v>
      </c>
      <c r="O9841" s="33">
        <v>2072.3</v>
      </c>
      <c r="P9841" s="33">
        <v>3647</v>
      </c>
    </row>
    <row r="9842" spans="1:16">
      <c r="A9842" s="27" t="s">
        <v>1367</v>
      </c>
      <c r="B9842" s="31">
        <v>202408</v>
      </c>
      <c r="C9842" s="27" t="s">
        <v>193</v>
      </c>
      <c r="D9842" s="27" t="s">
        <v>193</v>
      </c>
      <c r="E9842" s="27" t="s">
        <v>30</v>
      </c>
      <c r="F9842" s="27" t="s">
        <v>257</v>
      </c>
      <c r="G9842" s="33">
        <v>313105.13</v>
      </c>
      <c r="H9842" s="33">
        <v>313105.13</v>
      </c>
      <c r="I9842" s="33">
        <v>8333</v>
      </c>
      <c r="J9842" s="33">
        <v>671</v>
      </c>
      <c r="K9842" s="33">
        <v>11100</v>
      </c>
      <c r="L9842" s="33">
        <v>1</v>
      </c>
      <c r="M9842" s="33">
        <v>1</v>
      </c>
      <c r="N9842" s="33">
        <v>297850.86</v>
      </c>
      <c r="O9842" s="33">
        <v>1771.2</v>
      </c>
      <c r="P9842" s="33">
        <v>3361</v>
      </c>
    </row>
    <row r="9843" spans="1:16">
      <c r="A9843" s="27" t="s">
        <v>1367</v>
      </c>
      <c r="B9843" s="31">
        <v>202409</v>
      </c>
      <c r="C9843" s="27" t="s">
        <v>193</v>
      </c>
      <c r="D9843" s="27" t="s">
        <v>193</v>
      </c>
      <c r="E9843" s="27" t="s">
        <v>30</v>
      </c>
      <c r="F9843" s="27" t="s">
        <v>257</v>
      </c>
      <c r="G9843" s="33">
        <v>299410.38</v>
      </c>
      <c r="H9843" s="33">
        <v>299410.38</v>
      </c>
      <c r="I9843" s="33">
        <v>6950</v>
      </c>
      <c r="J9843" s="33">
        <v>506</v>
      </c>
      <c r="K9843" s="33">
        <v>11100</v>
      </c>
      <c r="L9843" s="33">
        <v>1</v>
      </c>
      <c r="M9843" s="33">
        <v>1</v>
      </c>
      <c r="N9843" s="33">
        <v>287840.62</v>
      </c>
      <c r="O9843" s="33">
        <v>1779.1</v>
      </c>
      <c r="P9843" s="33">
        <v>2997</v>
      </c>
    </row>
    <row r="9844" spans="1:16">
      <c r="A9844" s="27" t="s">
        <v>1367</v>
      </c>
      <c r="B9844" s="31">
        <v>202410</v>
      </c>
      <c r="C9844" s="27" t="s">
        <v>193</v>
      </c>
      <c r="D9844" s="27" t="s">
        <v>193</v>
      </c>
      <c r="E9844" s="27" t="s">
        <v>30</v>
      </c>
      <c r="F9844" s="27" t="s">
        <v>257</v>
      </c>
      <c r="G9844" s="33">
        <v>314049.83</v>
      </c>
      <c r="H9844" s="33">
        <v>314049.83</v>
      </c>
      <c r="I9844" s="33">
        <v>8258</v>
      </c>
      <c r="J9844" s="33">
        <v>607</v>
      </c>
      <c r="K9844" s="33">
        <v>11100</v>
      </c>
      <c r="L9844" s="33">
        <v>1</v>
      </c>
      <c r="M9844" s="33">
        <v>1</v>
      </c>
      <c r="N9844" s="33">
        <v>317770</v>
      </c>
      <c r="O9844" s="33">
        <v>1708.4</v>
      </c>
      <c r="P9844" s="33">
        <v>3326</v>
      </c>
    </row>
    <row r="9845" spans="1:16">
      <c r="A9845" s="27" t="s">
        <v>1367</v>
      </c>
      <c r="B9845" s="31">
        <v>202411</v>
      </c>
      <c r="C9845" s="27" t="s">
        <v>193</v>
      </c>
      <c r="D9845" s="27" t="s">
        <v>193</v>
      </c>
      <c r="E9845" s="27" t="s">
        <v>30</v>
      </c>
      <c r="F9845" s="27" t="s">
        <v>257</v>
      </c>
      <c r="G9845" s="33">
        <v>392729.08</v>
      </c>
      <c r="H9845" s="33">
        <v>392729.08</v>
      </c>
      <c r="I9845" s="33">
        <v>9512</v>
      </c>
      <c r="J9845" s="33">
        <v>816</v>
      </c>
      <c r="K9845" s="33">
        <v>11100</v>
      </c>
      <c r="L9845" s="33">
        <v>1</v>
      </c>
      <c r="M9845" s="33">
        <v>1</v>
      </c>
      <c r="N9845" s="33">
        <v>385432.92</v>
      </c>
      <c r="O9845" s="33">
        <v>2003.1</v>
      </c>
      <c r="P9845" s="33">
        <v>3875</v>
      </c>
    </row>
    <row r="9846" spans="1:16">
      <c r="A9846" s="27" t="s">
        <v>1367</v>
      </c>
      <c r="B9846" s="31">
        <v>202412</v>
      </c>
      <c r="C9846" s="27" t="s">
        <v>193</v>
      </c>
      <c r="D9846" s="27" t="s">
        <v>193</v>
      </c>
      <c r="E9846" s="27" t="s">
        <v>30</v>
      </c>
      <c r="F9846" s="27" t="s">
        <v>257</v>
      </c>
      <c r="G9846" s="33">
        <v>424956.09</v>
      </c>
      <c r="H9846" s="33">
        <v>424956.09</v>
      </c>
      <c r="I9846" s="33">
        <v>11758</v>
      </c>
      <c r="J9846" s="33">
        <v>920</v>
      </c>
      <c r="K9846" s="33">
        <v>11100</v>
      </c>
      <c r="L9846" s="33">
        <v>1</v>
      </c>
      <c r="M9846" s="33">
        <v>1</v>
      </c>
      <c r="N9846" s="33">
        <v>444699.77</v>
      </c>
      <c r="O9846" s="33">
        <v>2395.6</v>
      </c>
      <c r="P9846" s="33">
        <v>4752</v>
      </c>
    </row>
    <row r="9847" spans="1:16">
      <c r="A9847" s="27" t="s">
        <v>1367</v>
      </c>
      <c r="B9847" s="31">
        <v>202501</v>
      </c>
      <c r="C9847" s="27" t="s">
        <v>193</v>
      </c>
      <c r="D9847" s="27" t="s">
        <v>193</v>
      </c>
      <c r="E9847" s="27" t="s">
        <v>30</v>
      </c>
      <c r="F9847" s="27" t="s">
        <v>257</v>
      </c>
      <c r="G9847" s="33">
        <v>206681.43</v>
      </c>
      <c r="H9847" s="33">
        <v>206681.43</v>
      </c>
      <c r="I9847" s="33">
        <v>5226</v>
      </c>
      <c r="J9847" s="33">
        <v>456</v>
      </c>
      <c r="K9847" s="33">
        <v>11100</v>
      </c>
      <c r="L9847" s="33">
        <v>1</v>
      </c>
      <c r="M9847" s="33">
        <v>1</v>
      </c>
      <c r="N9847" s="33">
        <v>227176.03</v>
      </c>
      <c r="O9847" s="33">
        <v>1168.6</v>
      </c>
      <c r="P9847" s="33">
        <v>2183</v>
      </c>
    </row>
    <row r="9848" spans="1:16">
      <c r="A9848" s="27" t="s">
        <v>1367</v>
      </c>
      <c r="B9848" s="31">
        <v>202502</v>
      </c>
      <c r="C9848" s="27" t="s">
        <v>193</v>
      </c>
      <c r="D9848" s="27" t="s">
        <v>193</v>
      </c>
      <c r="E9848" s="27" t="s">
        <v>30</v>
      </c>
      <c r="F9848" s="27" t="s">
        <v>257</v>
      </c>
      <c r="G9848" s="33">
        <v>233925.51</v>
      </c>
      <c r="H9848" s="33">
        <v>233925.51</v>
      </c>
      <c r="I9848" s="33">
        <v>5752</v>
      </c>
      <c r="J9848" s="33">
        <v>431</v>
      </c>
      <c r="K9848" s="33">
        <v>11100</v>
      </c>
      <c r="L9848" s="33">
        <v>1</v>
      </c>
      <c r="M9848" s="33">
        <v>1</v>
      </c>
      <c r="N9848" s="33">
        <v>235241.08</v>
      </c>
      <c r="O9848" s="33">
        <v>1462</v>
      </c>
      <c r="P9848" s="33">
        <v>2471</v>
      </c>
    </row>
    <row r="9849" spans="1:16">
      <c r="A9849" s="27" t="s">
        <v>1367</v>
      </c>
      <c r="B9849" s="31">
        <v>202503</v>
      </c>
      <c r="C9849" s="27" t="s">
        <v>193</v>
      </c>
      <c r="D9849" s="27" t="s">
        <v>193</v>
      </c>
      <c r="E9849" s="27" t="s">
        <v>30</v>
      </c>
      <c r="F9849" s="27" t="s">
        <v>257</v>
      </c>
      <c r="G9849" s="33">
        <v>318720.63</v>
      </c>
      <c r="H9849" s="33">
        <v>318720.63</v>
      </c>
      <c r="I9849" s="33">
        <v>8159</v>
      </c>
      <c r="J9849" s="33">
        <v>634</v>
      </c>
      <c r="K9849" s="33">
        <v>11100</v>
      </c>
      <c r="L9849" s="33">
        <v>1</v>
      </c>
      <c r="M9849" s="33">
        <v>1</v>
      </c>
      <c r="N9849" s="33">
        <v>294659.68</v>
      </c>
      <c r="O9849" s="33">
        <v>1847.6</v>
      </c>
      <c r="P9849" s="33">
        <v>3348</v>
      </c>
    </row>
    <row r="9850" spans="1:16">
      <c r="A9850" s="27" t="s">
        <v>1367</v>
      </c>
      <c r="B9850" s="31">
        <v>202504</v>
      </c>
      <c r="C9850" s="27" t="s">
        <v>193</v>
      </c>
      <c r="D9850" s="27" t="s">
        <v>193</v>
      </c>
      <c r="E9850" s="27" t="s">
        <v>30</v>
      </c>
      <c r="F9850" s="27" t="s">
        <v>257</v>
      </c>
      <c r="G9850" s="33">
        <v>365452.43</v>
      </c>
      <c r="H9850" s="33">
        <v>365452.43</v>
      </c>
      <c r="I9850" s="33">
        <v>9642</v>
      </c>
      <c r="J9850" s="33">
        <v>705</v>
      </c>
      <c r="K9850" s="33">
        <v>11100</v>
      </c>
      <c r="L9850" s="33">
        <v>1</v>
      </c>
      <c r="M9850" s="33">
        <v>1</v>
      </c>
      <c r="N9850" s="33">
        <v>348504.26</v>
      </c>
      <c r="O9850" s="33">
        <v>2226.2</v>
      </c>
      <c r="P9850" s="33">
        <v>3832</v>
      </c>
    </row>
    <row r="9851" spans="1:16">
      <c r="A9851" s="27" t="s">
        <v>1367</v>
      </c>
      <c r="B9851" s="31">
        <v>202505</v>
      </c>
      <c r="C9851" s="27" t="s">
        <v>193</v>
      </c>
      <c r="D9851" s="27" t="s">
        <v>193</v>
      </c>
      <c r="E9851" s="27" t="s">
        <v>30</v>
      </c>
      <c r="F9851" s="27" t="s">
        <v>257</v>
      </c>
      <c r="G9851" s="33">
        <v>431016.73</v>
      </c>
      <c r="H9851" s="33">
        <v>431016.73</v>
      </c>
      <c r="I9851" s="33">
        <v>11566</v>
      </c>
      <c r="J9851" s="33">
        <v>937</v>
      </c>
      <c r="K9851" s="33">
        <v>11100</v>
      </c>
      <c r="L9851" s="33">
        <v>1</v>
      </c>
      <c r="M9851" s="33">
        <v>1</v>
      </c>
      <c r="N9851" s="33">
        <v>383634.62</v>
      </c>
      <c r="O9851" s="33">
        <v>2330.8</v>
      </c>
      <c r="P9851" s="33">
        <v>4648</v>
      </c>
    </row>
    <row r="9852" spans="1:16">
      <c r="A9852" s="27" t="s">
        <v>1367</v>
      </c>
      <c r="B9852" s="31">
        <v>202506</v>
      </c>
      <c r="C9852" s="27" t="s">
        <v>193</v>
      </c>
      <c r="D9852" s="27" t="s">
        <v>193</v>
      </c>
      <c r="E9852" s="27" t="s">
        <v>30</v>
      </c>
      <c r="F9852" s="27" t="s">
        <v>257</v>
      </c>
      <c r="G9852" s="33">
        <v>358466.98</v>
      </c>
      <c r="H9852" s="33">
        <v>358466.98</v>
      </c>
      <c r="I9852" s="33">
        <v>9308</v>
      </c>
      <c r="J9852" s="33">
        <v>751</v>
      </c>
      <c r="K9852" s="33">
        <v>11100</v>
      </c>
      <c r="L9852" s="33">
        <v>1</v>
      </c>
      <c r="M9852" s="33">
        <v>1</v>
      </c>
      <c r="N9852" s="33">
        <v>376690.84</v>
      </c>
      <c r="O9852" s="33">
        <v>2214.2</v>
      </c>
      <c r="P9852" s="33">
        <v>3708</v>
      </c>
    </row>
    <row r="9853" spans="1:16">
      <c r="A9853" s="27" t="s">
        <v>1367</v>
      </c>
      <c r="B9853" s="31">
        <v>202507</v>
      </c>
      <c r="C9853" s="27" t="s">
        <v>193</v>
      </c>
      <c r="D9853" s="27" t="s">
        <v>193</v>
      </c>
      <c r="E9853" s="27" t="s">
        <v>30</v>
      </c>
      <c r="F9853" s="27" t="s">
        <v>257</v>
      </c>
      <c r="G9853" s="33">
        <v>324137.34</v>
      </c>
      <c r="H9853" s="33">
        <v>324137.34</v>
      </c>
      <c r="I9853" s="33">
        <v>8771</v>
      </c>
      <c r="J9853" s="33">
        <v>576</v>
      </c>
      <c r="K9853" s="33">
        <v>11100</v>
      </c>
      <c r="L9853" s="33">
        <v>1</v>
      </c>
      <c r="M9853" s="33">
        <v>1</v>
      </c>
      <c r="N9853" s="33">
        <v>336619.17</v>
      </c>
      <c r="O9853" s="33">
        <v>1874.2</v>
      </c>
      <c r="P9853" s="33">
        <v>3394</v>
      </c>
    </row>
    <row r="9854" spans="1:16">
      <c r="A9854" s="27" t="s">
        <v>1367</v>
      </c>
      <c r="B9854" s="31">
        <v>202508</v>
      </c>
      <c r="C9854" s="27" t="s">
        <v>193</v>
      </c>
      <c r="D9854" s="27" t="s">
        <v>193</v>
      </c>
      <c r="E9854" s="27" t="s">
        <v>30</v>
      </c>
      <c r="F9854" s="27" t="s">
        <v>257</v>
      </c>
      <c r="G9854" s="33">
        <v>318855.56</v>
      </c>
      <c r="H9854" s="33">
        <v>318855.56</v>
      </c>
      <c r="I9854" s="33">
        <v>8587</v>
      </c>
      <c r="J9854" s="33">
        <v>667</v>
      </c>
      <c r="K9854" s="33">
        <v>11100</v>
      </c>
      <c r="L9854" s="33">
        <v>1</v>
      </c>
      <c r="M9854" s="33">
        <v>1</v>
      </c>
      <c r="N9854" s="33">
        <v>325848.84</v>
      </c>
      <c r="O9854" s="33">
        <v>1905.1</v>
      </c>
      <c r="P9854" s="33">
        <v>3442</v>
      </c>
    </row>
    <row r="9855" spans="1:16">
      <c r="A9855" s="27" t="s">
        <v>1367</v>
      </c>
      <c r="B9855" s="31">
        <v>202509</v>
      </c>
      <c r="C9855" s="27" t="s">
        <v>193</v>
      </c>
      <c r="D9855" s="27" t="s">
        <v>193</v>
      </c>
      <c r="E9855" s="27" t="s">
        <v>30</v>
      </c>
      <c r="F9855" s="27" t="s">
        <v>257</v>
      </c>
      <c r="G9855" s="33">
        <v>325052.35</v>
      </c>
      <c r="H9855" s="33">
        <v>325052.35</v>
      </c>
      <c r="I9855" s="33">
        <v>8066</v>
      </c>
      <c r="J9855" s="33">
        <v>559</v>
      </c>
      <c r="K9855" s="33">
        <v>11100</v>
      </c>
      <c r="L9855" s="33">
        <v>1</v>
      </c>
      <c r="M9855" s="33">
        <v>1</v>
      </c>
      <c r="N9855" s="33">
        <v>314897.64</v>
      </c>
      <c r="O9855" s="33">
        <v>1860.3</v>
      </c>
      <c r="P9855" s="33">
        <v>3398</v>
      </c>
    </row>
    <row r="9856" spans="1:16">
      <c r="A9856" s="27" t="s">
        <v>1367</v>
      </c>
      <c r="B9856" s="31">
        <v>202510</v>
      </c>
      <c r="C9856" s="27" t="s">
        <v>193</v>
      </c>
      <c r="D9856" s="27" t="s">
        <v>193</v>
      </c>
      <c r="E9856" s="27" t="s">
        <v>30</v>
      </c>
      <c r="F9856" s="27" t="s">
        <v>257</v>
      </c>
      <c r="G9856" s="33">
        <v>347626.35</v>
      </c>
      <c r="H9856" s="33">
        <v>347626.35</v>
      </c>
      <c r="I9856" s="33">
        <v>8886</v>
      </c>
      <c r="J9856" s="33">
        <v>600</v>
      </c>
      <c r="K9856" s="33">
        <v>11100</v>
      </c>
      <c r="L9856" s="33">
        <v>1</v>
      </c>
      <c r="M9856" s="33">
        <v>1</v>
      </c>
      <c r="N9856" s="33">
        <v>347640.38</v>
      </c>
      <c r="O9856" s="33">
        <v>2001.2</v>
      </c>
      <c r="P9856" s="33">
        <v>3588</v>
      </c>
    </row>
    <row r="9857" spans="1:16">
      <c r="A9857" s="27" t="s">
        <v>1367</v>
      </c>
      <c r="B9857" s="31">
        <v>202511</v>
      </c>
      <c r="C9857" s="27" t="s">
        <v>193</v>
      </c>
      <c r="D9857" s="27" t="s">
        <v>193</v>
      </c>
      <c r="E9857" s="27" t="s">
        <v>30</v>
      </c>
      <c r="F9857" s="27" t="s">
        <v>257</v>
      </c>
      <c r="G9857" s="33">
        <v>426044.11</v>
      </c>
      <c r="H9857" s="33">
        <v>426044.11</v>
      </c>
      <c r="I9857" s="33">
        <v>10440</v>
      </c>
      <c r="J9857" s="33">
        <v>763</v>
      </c>
      <c r="K9857" s="33">
        <v>11100</v>
      </c>
      <c r="L9857" s="33">
        <v>1</v>
      </c>
      <c r="M9857" s="33">
        <v>1</v>
      </c>
      <c r="N9857" s="33">
        <v>421663.61</v>
      </c>
      <c r="O9857" s="33">
        <v>2542.4</v>
      </c>
      <c r="P9857" s="33">
        <v>4421</v>
      </c>
    </row>
    <row r="9858" spans="1:16">
      <c r="A9858" s="27" t="s">
        <v>1367</v>
      </c>
      <c r="B9858" s="31">
        <v>202512</v>
      </c>
      <c r="C9858" s="27" t="s">
        <v>193</v>
      </c>
      <c r="D9858" s="27" t="s">
        <v>193</v>
      </c>
      <c r="E9858" s="27" t="s">
        <v>30</v>
      </c>
      <c r="F9858" s="27" t="s">
        <v>257</v>
      </c>
      <c r="G9858" s="33">
        <v>474356.4</v>
      </c>
      <c r="H9858" s="33">
        <v>474356.4</v>
      </c>
      <c r="I9858" s="33">
        <v>12029</v>
      </c>
      <c r="J9858" s="33">
        <v>990</v>
      </c>
      <c r="K9858" s="33">
        <v>11100</v>
      </c>
      <c r="L9858" s="33">
        <v>1</v>
      </c>
      <c r="M9858" s="33">
        <v>1</v>
      </c>
      <c r="N9858" s="33">
        <v>486501.55</v>
      </c>
      <c r="O9858" s="33">
        <v>2735.7</v>
      </c>
      <c r="P9858" s="33">
        <v>4902</v>
      </c>
    </row>
    <row r="9859" spans="1:16">
      <c r="A9859" s="27" t="s">
        <v>1367</v>
      </c>
      <c r="B9859" s="31">
        <v>202601</v>
      </c>
      <c r="C9859" s="27" t="s">
        <v>193</v>
      </c>
      <c r="D9859" s="27" t="s">
        <v>193</v>
      </c>
      <c r="E9859" s="27" t="s">
        <v>30</v>
      </c>
      <c r="F9859" s="27" t="s">
        <v>257</v>
      </c>
      <c r="G9859" s="33">
        <v>252432.36</v>
      </c>
      <c r="H9859" s="33">
        <v>252432.36</v>
      </c>
      <c r="I9859" s="33">
        <v>6124</v>
      </c>
      <c r="J9859" s="33">
        <v>480</v>
      </c>
      <c r="K9859" s="33">
        <v>11100</v>
      </c>
      <c r="L9859" s="33">
        <v>1</v>
      </c>
      <c r="M9859" s="33">
        <v>1</v>
      </c>
      <c r="N9859" s="33">
        <v>248530.57</v>
      </c>
      <c r="O9859" s="33">
        <v>1268.6</v>
      </c>
      <c r="P9859" s="33">
        <v>2729</v>
      </c>
    </row>
    <row r="9860" spans="1:16">
      <c r="A9860" s="27" t="s">
        <v>1367</v>
      </c>
      <c r="B9860" s="31">
        <v>202602</v>
      </c>
      <c r="C9860" s="27" t="s">
        <v>193</v>
      </c>
      <c r="D9860" s="27" t="s">
        <v>193</v>
      </c>
      <c r="E9860" s="27" t="s">
        <v>30</v>
      </c>
      <c r="F9860" s="27" t="s">
        <v>257</v>
      </c>
      <c r="G9860" s="33">
        <v>226707.54</v>
      </c>
      <c r="H9860" s="33">
        <v>226707.54</v>
      </c>
      <c r="I9860" s="33">
        <v>5657</v>
      </c>
      <c r="J9860" s="33">
        <v>447</v>
      </c>
      <c r="K9860" s="33">
        <v>11100</v>
      </c>
      <c r="L9860" s="33">
        <v>1</v>
      </c>
      <c r="M9860" s="33">
        <v>1</v>
      </c>
      <c r="N9860" s="33">
        <v>257353.74</v>
      </c>
      <c r="O9860" s="33">
        <v>1250</v>
      </c>
      <c r="P9860" s="33">
        <v>2363</v>
      </c>
    </row>
    <row r="9861" spans="1:16">
      <c r="A9861" s="27" t="s">
        <v>1367</v>
      </c>
      <c r="B9861" s="31">
        <v>202603</v>
      </c>
      <c r="C9861" s="27" t="s">
        <v>193</v>
      </c>
      <c r="D9861" s="27" t="s">
        <v>193</v>
      </c>
      <c r="E9861" s="27" t="s">
        <v>30</v>
      </c>
      <c r="F9861" s="27" t="s">
        <v>257</v>
      </c>
      <c r="G9861" s="33">
        <v>284645.85</v>
      </c>
      <c r="H9861" s="33">
        <v>284645.85</v>
      </c>
      <c r="I9861" s="33">
        <v>6882</v>
      </c>
      <c r="J9861" s="33">
        <v>512</v>
      </c>
      <c r="K9861" s="33">
        <v>11100</v>
      </c>
      <c r="L9861" s="33">
        <v>1</v>
      </c>
      <c r="M9861" s="33">
        <v>1</v>
      </c>
      <c r="N9861" s="33">
        <v>322357.7</v>
      </c>
      <c r="O9861" s="33">
        <v>1673.1</v>
      </c>
      <c r="P9861" s="33">
        <v>2793</v>
      </c>
    </row>
    <row r="9862" spans="1:16">
      <c r="A9862" s="27" t="s">
        <v>1367</v>
      </c>
      <c r="B9862" s="31">
        <v>202604</v>
      </c>
      <c r="C9862" s="27" t="s">
        <v>193</v>
      </c>
      <c r="D9862" s="27" t="s">
        <v>193</v>
      </c>
      <c r="E9862" s="27" t="s">
        <v>30</v>
      </c>
      <c r="F9862" s="27" t="s">
        <v>257</v>
      </c>
      <c r="G9862" s="33">
        <v>406409.95</v>
      </c>
      <c r="H9862" s="33">
        <v>406409.95</v>
      </c>
      <c r="I9862" s="33">
        <v>10248</v>
      </c>
      <c r="J9862" s="33">
        <v>713</v>
      </c>
      <c r="K9862" s="33">
        <v>11100</v>
      </c>
      <c r="L9862" s="33">
        <v>1</v>
      </c>
      <c r="M9862" s="33">
        <v>1</v>
      </c>
      <c r="N9862" s="33">
        <v>381263.66</v>
      </c>
      <c r="O9862" s="33">
        <v>2209.6</v>
      </c>
      <c r="P9862" s="33">
        <v>4182</v>
      </c>
    </row>
    <row r="9863" spans="1:16">
      <c r="A9863" s="27" t="s">
        <v>1367</v>
      </c>
      <c r="B9863" s="31">
        <v>202605</v>
      </c>
      <c r="C9863" s="27" t="s">
        <v>193</v>
      </c>
      <c r="D9863" s="27" t="s">
        <v>193</v>
      </c>
      <c r="E9863" s="27" t="s">
        <v>30</v>
      </c>
      <c r="F9863" s="27" t="s">
        <v>257</v>
      </c>
      <c r="G9863" s="33">
        <v>416146.87</v>
      </c>
      <c r="H9863" s="33">
        <v>416146.87</v>
      </c>
      <c r="I9863" s="33">
        <v>9669</v>
      </c>
      <c r="J9863" s="33">
        <v>702</v>
      </c>
      <c r="K9863" s="33">
        <v>11100</v>
      </c>
      <c r="L9863" s="33">
        <v>1</v>
      </c>
      <c r="M9863" s="33">
        <v>1</v>
      </c>
      <c r="N9863" s="33">
        <v>419696.27</v>
      </c>
      <c r="O9863" s="33">
        <v>2240.9</v>
      </c>
      <c r="P9863" s="33">
        <v>4114</v>
      </c>
    </row>
    <row r="9864" spans="1:16">
      <c r="A9864" s="27" t="s">
        <v>1367</v>
      </c>
      <c r="B9864" s="31">
        <v>202606</v>
      </c>
      <c r="C9864" s="27" t="s">
        <v>193</v>
      </c>
      <c r="D9864" s="27" t="s">
        <v>193</v>
      </c>
      <c r="E9864" s="27" t="s">
        <v>30</v>
      </c>
      <c r="F9864" s="27" t="s">
        <v>257</v>
      </c>
      <c r="G9864" s="33">
        <v>434025.75</v>
      </c>
      <c r="H9864" s="33">
        <v>434025.75</v>
      </c>
      <c r="I9864" s="33">
        <v>11045</v>
      </c>
      <c r="J9864" s="33">
        <v>878</v>
      </c>
      <c r="K9864" s="33">
        <v>11100</v>
      </c>
      <c r="L9864" s="33">
        <v>1</v>
      </c>
      <c r="M9864" s="33">
        <v>1</v>
      </c>
      <c r="N9864" s="33">
        <v>412099.78</v>
      </c>
      <c r="O9864" s="33">
        <v>2291.1</v>
      </c>
      <c r="P9864" s="33">
        <v>4517</v>
      </c>
    </row>
    <row r="9865" spans="1:16">
      <c r="A9865" s="27" t="s">
        <v>1367</v>
      </c>
      <c r="B9865" s="31">
        <v>202607</v>
      </c>
      <c r="C9865" s="27" t="s">
        <v>193</v>
      </c>
      <c r="D9865" s="27" t="s">
        <v>193</v>
      </c>
      <c r="E9865" s="27" t="s">
        <v>30</v>
      </c>
      <c r="F9865" s="27" t="s">
        <v>257</v>
      </c>
      <c r="G9865" s="33">
        <v>328021.59</v>
      </c>
      <c r="H9865" s="33">
        <v>328021.59</v>
      </c>
      <c r="I9865" s="33">
        <v>8560</v>
      </c>
      <c r="J9865" s="33">
        <v>645</v>
      </c>
      <c r="K9865" s="33">
        <v>11100</v>
      </c>
      <c r="L9865" s="33">
        <v>1</v>
      </c>
      <c r="M9865" s="33">
        <v>1</v>
      </c>
      <c r="N9865" s="33">
        <v>368261.37</v>
      </c>
      <c r="O9865" s="33">
        <v>1824</v>
      </c>
      <c r="P9865" s="33">
        <v>3565</v>
      </c>
    </row>
    <row r="9866" spans="1:16">
      <c r="A9866" s="27" t="s">
        <v>1369</v>
      </c>
      <c r="B9866" s="31">
        <v>202408</v>
      </c>
      <c r="C9866" s="27" t="s">
        <v>181</v>
      </c>
      <c r="D9866" s="27" t="s">
        <v>181</v>
      </c>
      <c r="E9866" s="27" t="s">
        <v>29</v>
      </c>
      <c r="F9866" s="27" t="s">
        <v>257</v>
      </c>
      <c r="G9866" s="33">
        <v>283676.64</v>
      </c>
      <c r="H9866" s="33">
        <v>283676.64</v>
      </c>
      <c r="I9866" s="33">
        <v>7647</v>
      </c>
      <c r="J9866" s="33">
        <v>478</v>
      </c>
      <c r="K9866" s="33">
        <v>6600</v>
      </c>
      <c r="L9866" s="33">
        <v>1</v>
      </c>
      <c r="M9866" s="33">
        <v>1</v>
      </c>
      <c r="N9866" s="33">
        <v>231530.3</v>
      </c>
      <c r="O9866" s="33">
        <v>1562.7</v>
      </c>
      <c r="P9866" s="33">
        <v>3074</v>
      </c>
    </row>
    <row r="9867" spans="1:16">
      <c r="A9867" s="27" t="s">
        <v>1369</v>
      </c>
      <c r="B9867" s="31">
        <v>202409</v>
      </c>
      <c r="C9867" s="27" t="s">
        <v>181</v>
      </c>
      <c r="D9867" s="27" t="s">
        <v>181</v>
      </c>
      <c r="E9867" s="27" t="s">
        <v>29</v>
      </c>
      <c r="F9867" s="27" t="s">
        <v>257</v>
      </c>
      <c r="G9867" s="33">
        <v>248209.98</v>
      </c>
      <c r="H9867" s="33">
        <v>248209.98</v>
      </c>
      <c r="I9867" s="33">
        <v>6703</v>
      </c>
      <c r="J9867" s="33">
        <v>450</v>
      </c>
      <c r="K9867" s="33">
        <v>6600</v>
      </c>
      <c r="L9867" s="33">
        <v>1</v>
      </c>
      <c r="M9867" s="33">
        <v>1</v>
      </c>
      <c r="N9867" s="33">
        <v>222609.77</v>
      </c>
      <c r="O9867" s="33">
        <v>1433.9</v>
      </c>
      <c r="P9867" s="33">
        <v>2657</v>
      </c>
    </row>
    <row r="9868" spans="1:16">
      <c r="A9868" s="27" t="s">
        <v>1369</v>
      </c>
      <c r="B9868" s="31">
        <v>202410</v>
      </c>
      <c r="C9868" s="27" t="s">
        <v>181</v>
      </c>
      <c r="D9868" s="27" t="s">
        <v>181</v>
      </c>
      <c r="E9868" s="27" t="s">
        <v>29</v>
      </c>
      <c r="F9868" s="27" t="s">
        <v>257</v>
      </c>
      <c r="G9868" s="33">
        <v>306541.82</v>
      </c>
      <c r="H9868" s="33">
        <v>306541.82</v>
      </c>
      <c r="I9868" s="33">
        <v>7494</v>
      </c>
      <c r="J9868" s="33">
        <v>571</v>
      </c>
      <c r="K9868" s="33">
        <v>6600</v>
      </c>
      <c r="L9868" s="33">
        <v>1</v>
      </c>
      <c r="M9868" s="33">
        <v>1</v>
      </c>
      <c r="N9868" s="33">
        <v>244505.26</v>
      </c>
      <c r="O9868" s="33">
        <v>1686.1</v>
      </c>
      <c r="P9868" s="33">
        <v>3252</v>
      </c>
    </row>
    <row r="9869" spans="1:16">
      <c r="A9869" s="27" t="s">
        <v>1369</v>
      </c>
      <c r="B9869" s="31">
        <v>202411</v>
      </c>
      <c r="C9869" s="27" t="s">
        <v>181</v>
      </c>
      <c r="D9869" s="27" t="s">
        <v>181</v>
      </c>
      <c r="E9869" s="27" t="s">
        <v>29</v>
      </c>
      <c r="F9869" s="27" t="s">
        <v>257</v>
      </c>
      <c r="G9869" s="33">
        <v>385202.36</v>
      </c>
      <c r="H9869" s="33">
        <v>385202.36</v>
      </c>
      <c r="I9869" s="33">
        <v>9404</v>
      </c>
      <c r="J9869" s="33">
        <v>579</v>
      </c>
      <c r="K9869" s="33">
        <v>6600</v>
      </c>
      <c r="L9869" s="33">
        <v>1</v>
      </c>
      <c r="M9869" s="33">
        <v>1</v>
      </c>
      <c r="N9869" s="33">
        <v>295057.93</v>
      </c>
      <c r="O9869" s="33">
        <v>2434.2</v>
      </c>
      <c r="P9869" s="33">
        <v>3939</v>
      </c>
    </row>
    <row r="9870" spans="1:16">
      <c r="A9870" s="27" t="s">
        <v>1369</v>
      </c>
      <c r="B9870" s="31">
        <v>202412</v>
      </c>
      <c r="C9870" s="27" t="s">
        <v>181</v>
      </c>
      <c r="D9870" s="27" t="s">
        <v>181</v>
      </c>
      <c r="E9870" s="27" t="s">
        <v>29</v>
      </c>
      <c r="F9870" s="27" t="s">
        <v>257</v>
      </c>
      <c r="G9870" s="33">
        <v>461465.21</v>
      </c>
      <c r="H9870" s="33">
        <v>461465.21</v>
      </c>
      <c r="I9870" s="33">
        <v>11238</v>
      </c>
      <c r="J9870" s="33">
        <v>836</v>
      </c>
      <c r="K9870" s="33">
        <v>6600</v>
      </c>
      <c r="L9870" s="33">
        <v>1</v>
      </c>
      <c r="M9870" s="33">
        <v>1</v>
      </c>
      <c r="N9870" s="33">
        <v>338694.82</v>
      </c>
      <c r="O9870" s="33">
        <v>2844.8</v>
      </c>
      <c r="P9870" s="33">
        <v>4739</v>
      </c>
    </row>
    <row r="9871" spans="1:16">
      <c r="A9871" s="27" t="s">
        <v>1369</v>
      </c>
      <c r="B9871" s="31">
        <v>202501</v>
      </c>
      <c r="C9871" s="27" t="s">
        <v>181</v>
      </c>
      <c r="D9871" s="27" t="s">
        <v>181</v>
      </c>
      <c r="E9871" s="27" t="s">
        <v>29</v>
      </c>
      <c r="F9871" s="27" t="s">
        <v>257</v>
      </c>
      <c r="G9871" s="33">
        <v>197516.75</v>
      </c>
      <c r="H9871" s="33">
        <v>197516.75</v>
      </c>
      <c r="I9871" s="33">
        <v>4981</v>
      </c>
      <c r="J9871" s="33">
        <v>356</v>
      </c>
      <c r="K9871" s="33">
        <v>6600</v>
      </c>
      <c r="L9871" s="33">
        <v>1</v>
      </c>
      <c r="M9871" s="33">
        <v>1</v>
      </c>
      <c r="N9871" s="33">
        <v>172142.19</v>
      </c>
      <c r="O9871" s="33">
        <v>1166.9</v>
      </c>
      <c r="P9871" s="33">
        <v>1965</v>
      </c>
    </row>
    <row r="9872" spans="1:16">
      <c r="A9872" s="27" t="s">
        <v>1369</v>
      </c>
      <c r="B9872" s="31">
        <v>202502</v>
      </c>
      <c r="C9872" s="27" t="s">
        <v>181</v>
      </c>
      <c r="D9872" s="27" t="s">
        <v>181</v>
      </c>
      <c r="E9872" s="27" t="s">
        <v>29</v>
      </c>
      <c r="F9872" s="27" t="s">
        <v>257</v>
      </c>
      <c r="G9872" s="33">
        <v>233534.07</v>
      </c>
      <c r="H9872" s="33">
        <v>233534.07</v>
      </c>
      <c r="I9872" s="33">
        <v>6204</v>
      </c>
      <c r="J9872" s="33">
        <v>547</v>
      </c>
      <c r="K9872" s="33">
        <v>6600</v>
      </c>
      <c r="L9872" s="33">
        <v>1</v>
      </c>
      <c r="M9872" s="33">
        <v>1</v>
      </c>
      <c r="N9872" s="33">
        <v>177345.91</v>
      </c>
      <c r="O9872" s="33">
        <v>1301.9</v>
      </c>
      <c r="P9872" s="33">
        <v>2542</v>
      </c>
    </row>
    <row r="9873" spans="1:16">
      <c r="A9873" s="27" t="s">
        <v>1369</v>
      </c>
      <c r="B9873" s="31">
        <v>202503</v>
      </c>
      <c r="C9873" s="27" t="s">
        <v>181</v>
      </c>
      <c r="D9873" s="27" t="s">
        <v>181</v>
      </c>
      <c r="E9873" s="27" t="s">
        <v>29</v>
      </c>
      <c r="F9873" s="27" t="s">
        <v>257</v>
      </c>
      <c r="G9873" s="33">
        <v>257786.18</v>
      </c>
      <c r="H9873" s="33">
        <v>257786.18</v>
      </c>
      <c r="I9873" s="33">
        <v>5974</v>
      </c>
      <c r="J9873" s="33">
        <v>453</v>
      </c>
      <c r="K9873" s="33">
        <v>6600</v>
      </c>
      <c r="L9873" s="33">
        <v>1</v>
      </c>
      <c r="M9873" s="33">
        <v>1</v>
      </c>
      <c r="N9873" s="33">
        <v>221009.98</v>
      </c>
      <c r="O9873" s="33">
        <v>1408.5</v>
      </c>
      <c r="P9873" s="33">
        <v>2541</v>
      </c>
    </row>
    <row r="9874" spans="1:16">
      <c r="A9874" s="27" t="s">
        <v>1369</v>
      </c>
      <c r="B9874" s="31">
        <v>202504</v>
      </c>
      <c r="C9874" s="27" t="s">
        <v>181</v>
      </c>
      <c r="D9874" s="27" t="s">
        <v>181</v>
      </c>
      <c r="E9874" s="27" t="s">
        <v>29</v>
      </c>
      <c r="F9874" s="27" t="s">
        <v>257</v>
      </c>
      <c r="G9874" s="33">
        <v>311912.54</v>
      </c>
      <c r="H9874" s="33">
        <v>311912.54</v>
      </c>
      <c r="I9874" s="33">
        <v>8048</v>
      </c>
      <c r="J9874" s="33">
        <v>682</v>
      </c>
      <c r="K9874" s="33">
        <v>6600</v>
      </c>
      <c r="L9874" s="33">
        <v>1</v>
      </c>
      <c r="M9874" s="33">
        <v>1</v>
      </c>
      <c r="N9874" s="33">
        <v>260065.31</v>
      </c>
      <c r="O9874" s="33">
        <v>1948.9</v>
      </c>
      <c r="P9874" s="33">
        <v>3245</v>
      </c>
    </row>
    <row r="9875" spans="1:16">
      <c r="A9875" s="27" t="s">
        <v>1369</v>
      </c>
      <c r="B9875" s="31">
        <v>202505</v>
      </c>
      <c r="C9875" s="27" t="s">
        <v>181</v>
      </c>
      <c r="D9875" s="27" t="s">
        <v>181</v>
      </c>
      <c r="E9875" s="27" t="s">
        <v>29</v>
      </c>
      <c r="F9875" s="27" t="s">
        <v>257</v>
      </c>
      <c r="G9875" s="33">
        <v>306069.92</v>
      </c>
      <c r="H9875" s="33">
        <v>306069.92</v>
      </c>
      <c r="I9875" s="33">
        <v>7854</v>
      </c>
      <c r="J9875" s="33">
        <v>584</v>
      </c>
      <c r="K9875" s="33">
        <v>6600</v>
      </c>
      <c r="L9875" s="33">
        <v>1</v>
      </c>
      <c r="M9875" s="33">
        <v>1</v>
      </c>
      <c r="N9875" s="33">
        <v>284823.16</v>
      </c>
      <c r="O9875" s="33">
        <v>1743</v>
      </c>
      <c r="P9875" s="33">
        <v>3278</v>
      </c>
    </row>
    <row r="9876" spans="1:16">
      <c r="A9876" s="27" t="s">
        <v>1369</v>
      </c>
      <c r="B9876" s="31">
        <v>202506</v>
      </c>
      <c r="C9876" s="27" t="s">
        <v>181</v>
      </c>
      <c r="D9876" s="27" t="s">
        <v>181</v>
      </c>
      <c r="E9876" s="27" t="s">
        <v>29</v>
      </c>
      <c r="F9876" s="27" t="s">
        <v>257</v>
      </c>
      <c r="G9876" s="33">
        <v>346838.72</v>
      </c>
      <c r="H9876" s="33">
        <v>346838.72</v>
      </c>
      <c r="I9876" s="33">
        <v>8934</v>
      </c>
      <c r="J9876" s="33">
        <v>667</v>
      </c>
      <c r="K9876" s="33">
        <v>6600</v>
      </c>
      <c r="L9876" s="33">
        <v>1</v>
      </c>
      <c r="M9876" s="33">
        <v>1</v>
      </c>
      <c r="N9876" s="33">
        <v>278243.96</v>
      </c>
      <c r="O9876" s="33">
        <v>1864.3</v>
      </c>
      <c r="P9876" s="33">
        <v>3749</v>
      </c>
    </row>
    <row r="9877" spans="1:16">
      <c r="A9877" s="27" t="s">
        <v>1369</v>
      </c>
      <c r="B9877" s="31">
        <v>202507</v>
      </c>
      <c r="C9877" s="27" t="s">
        <v>181</v>
      </c>
      <c r="D9877" s="27" t="s">
        <v>181</v>
      </c>
      <c r="E9877" s="27" t="s">
        <v>29</v>
      </c>
      <c r="F9877" s="27" t="s">
        <v>257</v>
      </c>
      <c r="G9877" s="33">
        <v>327334.19</v>
      </c>
      <c r="H9877" s="33">
        <v>327334.19</v>
      </c>
      <c r="I9877" s="33">
        <v>8346</v>
      </c>
      <c r="J9877" s="33">
        <v>695</v>
      </c>
      <c r="K9877" s="33">
        <v>6600</v>
      </c>
      <c r="L9877" s="33">
        <v>1</v>
      </c>
      <c r="M9877" s="33">
        <v>1</v>
      </c>
      <c r="N9877" s="33">
        <v>247378.92</v>
      </c>
      <c r="O9877" s="33">
        <v>1780.1</v>
      </c>
      <c r="P9877" s="33">
        <v>3459</v>
      </c>
    </row>
    <row r="9878" spans="1:16">
      <c r="A9878" s="27" t="s">
        <v>1369</v>
      </c>
      <c r="B9878" s="31">
        <v>202508</v>
      </c>
      <c r="C9878" s="27" t="s">
        <v>181</v>
      </c>
      <c r="D9878" s="27" t="s">
        <v>181</v>
      </c>
      <c r="E9878" s="27" t="s">
        <v>29</v>
      </c>
      <c r="F9878" s="27" t="s">
        <v>257</v>
      </c>
      <c r="G9878" s="33">
        <v>267219.34</v>
      </c>
      <c r="H9878" s="33">
        <v>267219.34</v>
      </c>
      <c r="I9878" s="33">
        <v>6428</v>
      </c>
      <c r="J9878" s="33">
        <v>424</v>
      </c>
      <c r="K9878" s="33">
        <v>6600</v>
      </c>
      <c r="L9878" s="33">
        <v>1</v>
      </c>
      <c r="M9878" s="33">
        <v>1</v>
      </c>
      <c r="N9878" s="33">
        <v>238244.68</v>
      </c>
      <c r="O9878" s="33">
        <v>1527.6</v>
      </c>
      <c r="P9878" s="33">
        <v>2819</v>
      </c>
    </row>
    <row r="9879" spans="1:16">
      <c r="A9879" s="27" t="s">
        <v>1369</v>
      </c>
      <c r="B9879" s="31">
        <v>202509</v>
      </c>
      <c r="C9879" s="27" t="s">
        <v>181</v>
      </c>
      <c r="D9879" s="27" t="s">
        <v>181</v>
      </c>
      <c r="E9879" s="27" t="s">
        <v>29</v>
      </c>
      <c r="F9879" s="27" t="s">
        <v>257</v>
      </c>
      <c r="G9879" s="33">
        <v>314633.01</v>
      </c>
      <c r="H9879" s="33">
        <v>314633.01</v>
      </c>
      <c r="I9879" s="33">
        <v>8093</v>
      </c>
      <c r="J9879" s="33">
        <v>625</v>
      </c>
      <c r="K9879" s="33">
        <v>6600</v>
      </c>
      <c r="L9879" s="33">
        <v>1</v>
      </c>
      <c r="M9879" s="33">
        <v>1</v>
      </c>
      <c r="N9879" s="33">
        <v>229065.46</v>
      </c>
      <c r="O9879" s="33">
        <v>1832.9</v>
      </c>
      <c r="P9879" s="33">
        <v>3142</v>
      </c>
    </row>
    <row r="9880" spans="1:16">
      <c r="A9880" s="27" t="s">
        <v>1369</v>
      </c>
      <c r="B9880" s="31">
        <v>202510</v>
      </c>
      <c r="C9880" s="27" t="s">
        <v>181</v>
      </c>
      <c r="D9880" s="27" t="s">
        <v>181</v>
      </c>
      <c r="E9880" s="27" t="s">
        <v>29</v>
      </c>
      <c r="F9880" s="27" t="s">
        <v>257</v>
      </c>
      <c r="G9880" s="33">
        <v>310709.87</v>
      </c>
      <c r="H9880" s="33">
        <v>310709.87</v>
      </c>
      <c r="I9880" s="33">
        <v>8013</v>
      </c>
      <c r="J9880" s="33">
        <v>604</v>
      </c>
      <c r="K9880" s="33">
        <v>6600</v>
      </c>
      <c r="L9880" s="33">
        <v>1</v>
      </c>
      <c r="M9880" s="33">
        <v>1</v>
      </c>
      <c r="N9880" s="33">
        <v>251595.92</v>
      </c>
      <c r="O9880" s="33">
        <v>1785.5</v>
      </c>
      <c r="P9880" s="33">
        <v>3265</v>
      </c>
    </row>
    <row r="9881" spans="1:16">
      <c r="A9881" s="27" t="s">
        <v>1369</v>
      </c>
      <c r="B9881" s="31">
        <v>202511</v>
      </c>
      <c r="C9881" s="27" t="s">
        <v>181</v>
      </c>
      <c r="D9881" s="27" t="s">
        <v>181</v>
      </c>
      <c r="E9881" s="27" t="s">
        <v>29</v>
      </c>
      <c r="F9881" s="27" t="s">
        <v>257</v>
      </c>
      <c r="G9881" s="33">
        <v>367808.09</v>
      </c>
      <c r="H9881" s="33">
        <v>367808.09</v>
      </c>
      <c r="I9881" s="33">
        <v>9042</v>
      </c>
      <c r="J9881" s="33">
        <v>661</v>
      </c>
      <c r="K9881" s="33">
        <v>6600</v>
      </c>
      <c r="L9881" s="33">
        <v>1</v>
      </c>
      <c r="M9881" s="33">
        <v>1</v>
      </c>
      <c r="N9881" s="33">
        <v>303614.61</v>
      </c>
      <c r="O9881" s="33">
        <v>2144.5</v>
      </c>
      <c r="P9881" s="33">
        <v>3758</v>
      </c>
    </row>
    <row r="9882" spans="1:16">
      <c r="A9882" s="27" t="s">
        <v>1369</v>
      </c>
      <c r="B9882" s="31">
        <v>202512</v>
      </c>
      <c r="C9882" s="27" t="s">
        <v>181</v>
      </c>
      <c r="D9882" s="27" t="s">
        <v>181</v>
      </c>
      <c r="E9882" s="27" t="s">
        <v>29</v>
      </c>
      <c r="F9882" s="27" t="s">
        <v>257</v>
      </c>
      <c r="G9882" s="33">
        <v>391030.35</v>
      </c>
      <c r="H9882" s="33">
        <v>391030.35</v>
      </c>
      <c r="I9882" s="33">
        <v>9874</v>
      </c>
      <c r="J9882" s="33">
        <v>784</v>
      </c>
      <c r="K9882" s="33">
        <v>6600</v>
      </c>
      <c r="L9882" s="33">
        <v>1</v>
      </c>
      <c r="M9882" s="33">
        <v>1</v>
      </c>
      <c r="N9882" s="33">
        <v>348516.97</v>
      </c>
      <c r="O9882" s="33">
        <v>2078.2</v>
      </c>
      <c r="P9882" s="33">
        <v>3958</v>
      </c>
    </row>
    <row r="9883" spans="1:16">
      <c r="A9883" s="27" t="s">
        <v>1369</v>
      </c>
      <c r="B9883" s="31">
        <v>202601</v>
      </c>
      <c r="C9883" s="27" t="s">
        <v>181</v>
      </c>
      <c r="D9883" s="27" t="s">
        <v>181</v>
      </c>
      <c r="E9883" s="27" t="s">
        <v>29</v>
      </c>
      <c r="F9883" s="27" t="s">
        <v>257</v>
      </c>
      <c r="G9883" s="33">
        <v>217604.79</v>
      </c>
      <c r="H9883" s="33">
        <v>217604.79</v>
      </c>
      <c r="I9883" s="33">
        <v>5291</v>
      </c>
      <c r="J9883" s="33">
        <v>407</v>
      </c>
      <c r="K9883" s="33">
        <v>6600</v>
      </c>
      <c r="L9883" s="33">
        <v>1</v>
      </c>
      <c r="M9883" s="33">
        <v>1</v>
      </c>
      <c r="N9883" s="33">
        <v>177134.32</v>
      </c>
      <c r="O9883" s="33">
        <v>1220.9</v>
      </c>
      <c r="P9883" s="33">
        <v>2223</v>
      </c>
    </row>
    <row r="9884" spans="1:16">
      <c r="A9884" s="27" t="s">
        <v>1369</v>
      </c>
      <c r="B9884" s="31">
        <v>202602</v>
      </c>
      <c r="C9884" s="27" t="s">
        <v>181</v>
      </c>
      <c r="D9884" s="27" t="s">
        <v>181</v>
      </c>
      <c r="E9884" s="27" t="s">
        <v>29</v>
      </c>
      <c r="F9884" s="27" t="s">
        <v>257</v>
      </c>
      <c r="G9884" s="33">
        <v>219707.84</v>
      </c>
      <c r="H9884" s="33">
        <v>219707.84</v>
      </c>
      <c r="I9884" s="33">
        <v>5504</v>
      </c>
      <c r="J9884" s="33">
        <v>415</v>
      </c>
      <c r="K9884" s="33">
        <v>6600</v>
      </c>
      <c r="L9884" s="33">
        <v>1</v>
      </c>
      <c r="M9884" s="33">
        <v>1</v>
      </c>
      <c r="N9884" s="33">
        <v>182488.94</v>
      </c>
      <c r="O9884" s="33">
        <v>1172.3</v>
      </c>
      <c r="P9884" s="33">
        <v>2302</v>
      </c>
    </row>
    <row r="9885" spans="1:16">
      <c r="A9885" s="27" t="s">
        <v>1369</v>
      </c>
      <c r="B9885" s="31">
        <v>202603</v>
      </c>
      <c r="C9885" s="27" t="s">
        <v>181</v>
      </c>
      <c r="D9885" s="27" t="s">
        <v>181</v>
      </c>
      <c r="E9885" s="27" t="s">
        <v>29</v>
      </c>
      <c r="F9885" s="27" t="s">
        <v>257</v>
      </c>
      <c r="G9885" s="33">
        <v>290933.64</v>
      </c>
      <c r="H9885" s="33">
        <v>290933.64</v>
      </c>
      <c r="I9885" s="33">
        <v>7203</v>
      </c>
      <c r="J9885" s="33">
        <v>495</v>
      </c>
      <c r="K9885" s="33">
        <v>6600</v>
      </c>
      <c r="L9885" s="33">
        <v>1</v>
      </c>
      <c r="M9885" s="33">
        <v>1</v>
      </c>
      <c r="N9885" s="33">
        <v>227419.27</v>
      </c>
      <c r="O9885" s="33">
        <v>1668.5</v>
      </c>
      <c r="P9885" s="33">
        <v>2956</v>
      </c>
    </row>
    <row r="9886" spans="1:16">
      <c r="A9886" s="27" t="s">
        <v>1369</v>
      </c>
      <c r="B9886" s="31">
        <v>202604</v>
      </c>
      <c r="C9886" s="27" t="s">
        <v>181</v>
      </c>
      <c r="D9886" s="27" t="s">
        <v>181</v>
      </c>
      <c r="E9886" s="27" t="s">
        <v>29</v>
      </c>
      <c r="F9886" s="27" t="s">
        <v>257</v>
      </c>
      <c r="G9886" s="33">
        <v>316717.79</v>
      </c>
      <c r="H9886" s="33">
        <v>316717.79</v>
      </c>
      <c r="I9886" s="33">
        <v>9147</v>
      </c>
      <c r="J9886" s="33">
        <v>666</v>
      </c>
      <c r="K9886" s="33">
        <v>6600</v>
      </c>
      <c r="L9886" s="33">
        <v>1</v>
      </c>
      <c r="M9886" s="33">
        <v>1</v>
      </c>
      <c r="N9886" s="33">
        <v>267607.21</v>
      </c>
      <c r="O9886" s="33">
        <v>1798.8</v>
      </c>
      <c r="P9886" s="33">
        <v>3521</v>
      </c>
    </row>
    <row r="9887" spans="1:16">
      <c r="A9887" s="27" t="s">
        <v>1369</v>
      </c>
      <c r="B9887" s="31">
        <v>202605</v>
      </c>
      <c r="C9887" s="27" t="s">
        <v>181</v>
      </c>
      <c r="D9887" s="27" t="s">
        <v>181</v>
      </c>
      <c r="E9887" s="27" t="s">
        <v>29</v>
      </c>
      <c r="F9887" s="27" t="s">
        <v>257</v>
      </c>
      <c r="G9887" s="33">
        <v>373472.57</v>
      </c>
      <c r="H9887" s="33">
        <v>373472.57</v>
      </c>
      <c r="I9887" s="33">
        <v>10086</v>
      </c>
      <c r="J9887" s="33">
        <v>783</v>
      </c>
      <c r="K9887" s="33">
        <v>6600</v>
      </c>
      <c r="L9887" s="33">
        <v>1</v>
      </c>
      <c r="M9887" s="33">
        <v>1</v>
      </c>
      <c r="N9887" s="33">
        <v>293083.03</v>
      </c>
      <c r="O9887" s="33">
        <v>2176.9</v>
      </c>
      <c r="P9887" s="33">
        <v>3981</v>
      </c>
    </row>
    <row r="9888" spans="1:16">
      <c r="A9888" s="27" t="s">
        <v>1369</v>
      </c>
      <c r="B9888" s="31">
        <v>202606</v>
      </c>
      <c r="C9888" s="27" t="s">
        <v>181</v>
      </c>
      <c r="D9888" s="27" t="s">
        <v>181</v>
      </c>
      <c r="E9888" s="27" t="s">
        <v>29</v>
      </c>
      <c r="F9888" s="27" t="s">
        <v>257</v>
      </c>
      <c r="G9888" s="33">
        <v>323484.57</v>
      </c>
      <c r="H9888" s="33">
        <v>323484.57</v>
      </c>
      <c r="I9888" s="33">
        <v>7497</v>
      </c>
      <c r="J9888" s="33">
        <v>547</v>
      </c>
      <c r="K9888" s="33">
        <v>6600</v>
      </c>
      <c r="L9888" s="33">
        <v>1</v>
      </c>
      <c r="M9888" s="33">
        <v>1</v>
      </c>
      <c r="N9888" s="33">
        <v>286313.03</v>
      </c>
      <c r="O9888" s="33">
        <v>1845.2</v>
      </c>
      <c r="P9888" s="33">
        <v>3145</v>
      </c>
    </row>
    <row r="9889" spans="1:16">
      <c r="A9889" s="27" t="s">
        <v>1369</v>
      </c>
      <c r="B9889" s="31">
        <v>202607</v>
      </c>
      <c r="C9889" s="27" t="s">
        <v>181</v>
      </c>
      <c r="D9889" s="27" t="s">
        <v>181</v>
      </c>
      <c r="E9889" s="27" t="s">
        <v>29</v>
      </c>
      <c r="F9889" s="27" t="s">
        <v>257</v>
      </c>
      <c r="G9889" s="33">
        <v>325879.9</v>
      </c>
      <c r="H9889" s="33">
        <v>325879.9</v>
      </c>
      <c r="I9889" s="33">
        <v>8250</v>
      </c>
      <c r="J9889" s="33">
        <v>660</v>
      </c>
      <c r="K9889" s="33">
        <v>6600</v>
      </c>
      <c r="L9889" s="33">
        <v>1</v>
      </c>
      <c r="M9889" s="33">
        <v>1</v>
      </c>
      <c r="N9889" s="33">
        <v>254552.91</v>
      </c>
      <c r="O9889" s="33">
        <v>1777.7</v>
      </c>
      <c r="P9889" s="33">
        <v>3354</v>
      </c>
    </row>
    <row r="9890" spans="1:16">
      <c r="A9890" s="27" t="s">
        <v>1372</v>
      </c>
      <c r="B9890" s="31">
        <v>202408</v>
      </c>
      <c r="C9890" s="27" t="s">
        <v>181</v>
      </c>
      <c r="D9890" s="27" t="s">
        <v>181</v>
      </c>
      <c r="E9890" s="27" t="s">
        <v>29</v>
      </c>
      <c r="F9890" s="27" t="s">
        <v>262</v>
      </c>
      <c r="G9890" s="33">
        <v>127182.16</v>
      </c>
      <c r="H9890" s="33">
        <v>127182.16</v>
      </c>
      <c r="I9890" s="33">
        <v>6376</v>
      </c>
      <c r="J9890" s="33">
        <v>278</v>
      </c>
      <c r="K9890" s="33">
        <v>4500</v>
      </c>
      <c r="L9890" s="33">
        <v>1</v>
      </c>
      <c r="M9890" s="33">
        <v>1</v>
      </c>
      <c r="N9890" s="33">
        <v>117707.61</v>
      </c>
      <c r="O9890" s="33">
        <v>820.9</v>
      </c>
      <c r="P9890" s="33">
        <v>2042</v>
      </c>
    </row>
    <row r="9891" spans="1:16">
      <c r="A9891" s="27" t="s">
        <v>1372</v>
      </c>
      <c r="B9891" s="31">
        <v>202409</v>
      </c>
      <c r="C9891" s="27" t="s">
        <v>181</v>
      </c>
      <c r="D9891" s="27" t="s">
        <v>181</v>
      </c>
      <c r="E9891" s="27" t="s">
        <v>29</v>
      </c>
      <c r="F9891" s="27" t="s">
        <v>262</v>
      </c>
      <c r="G9891" s="33">
        <v>127676.02</v>
      </c>
      <c r="H9891" s="33">
        <v>127676.02</v>
      </c>
      <c r="I9891" s="33">
        <v>6240</v>
      </c>
      <c r="J9891" s="33">
        <v>275</v>
      </c>
      <c r="K9891" s="33">
        <v>4500</v>
      </c>
      <c r="L9891" s="33">
        <v>1</v>
      </c>
      <c r="M9891" s="33">
        <v>1</v>
      </c>
      <c r="N9891" s="33">
        <v>113172.51</v>
      </c>
      <c r="O9891" s="33">
        <v>753.9</v>
      </c>
      <c r="P9891" s="33">
        <v>1996</v>
      </c>
    </row>
    <row r="9892" spans="1:16">
      <c r="A9892" s="27" t="s">
        <v>1372</v>
      </c>
      <c r="B9892" s="31">
        <v>202410</v>
      </c>
      <c r="C9892" s="27" t="s">
        <v>181</v>
      </c>
      <c r="D9892" s="27" t="s">
        <v>181</v>
      </c>
      <c r="E9892" s="27" t="s">
        <v>29</v>
      </c>
      <c r="F9892" s="27" t="s">
        <v>262</v>
      </c>
      <c r="G9892" s="33">
        <v>135069.84</v>
      </c>
      <c r="H9892" s="33">
        <v>135069.84</v>
      </c>
      <c r="I9892" s="33">
        <v>7086</v>
      </c>
      <c r="J9892" s="33">
        <v>380</v>
      </c>
      <c r="K9892" s="33">
        <v>4500</v>
      </c>
      <c r="L9892" s="33">
        <v>1</v>
      </c>
      <c r="M9892" s="33">
        <v>1</v>
      </c>
      <c r="N9892" s="33">
        <v>124303.95</v>
      </c>
      <c r="O9892" s="33">
        <v>831.1</v>
      </c>
      <c r="P9892" s="33">
        <v>2307</v>
      </c>
    </row>
    <row r="9893" spans="1:16">
      <c r="A9893" s="27" t="s">
        <v>1372</v>
      </c>
      <c r="B9893" s="31">
        <v>202411</v>
      </c>
      <c r="C9893" s="27" t="s">
        <v>181</v>
      </c>
      <c r="D9893" s="27" t="s">
        <v>181</v>
      </c>
      <c r="E9893" s="27" t="s">
        <v>29</v>
      </c>
      <c r="F9893" s="27" t="s">
        <v>262</v>
      </c>
      <c r="G9893" s="33">
        <v>151399.2</v>
      </c>
      <c r="H9893" s="33">
        <v>151399.2</v>
      </c>
      <c r="I9893" s="33">
        <v>7764</v>
      </c>
      <c r="J9893" s="33">
        <v>398</v>
      </c>
      <c r="K9893" s="33">
        <v>4500</v>
      </c>
      <c r="L9893" s="33">
        <v>1</v>
      </c>
      <c r="M9893" s="33">
        <v>1</v>
      </c>
      <c r="N9893" s="33">
        <v>150004.4</v>
      </c>
      <c r="O9893" s="33">
        <v>878.5</v>
      </c>
      <c r="P9893" s="33">
        <v>2502</v>
      </c>
    </row>
    <row r="9894" spans="1:16">
      <c r="A9894" s="27" t="s">
        <v>1372</v>
      </c>
      <c r="B9894" s="31">
        <v>202412</v>
      </c>
      <c r="C9894" s="27" t="s">
        <v>181</v>
      </c>
      <c r="D9894" s="27" t="s">
        <v>181</v>
      </c>
      <c r="E9894" s="27" t="s">
        <v>29</v>
      </c>
      <c r="F9894" s="27" t="s">
        <v>262</v>
      </c>
      <c r="G9894" s="33">
        <v>168340.35</v>
      </c>
      <c r="H9894" s="33">
        <v>168340.35</v>
      </c>
      <c r="I9894" s="33">
        <v>9060</v>
      </c>
      <c r="J9894" s="33">
        <v>507</v>
      </c>
      <c r="K9894" s="33">
        <v>4500</v>
      </c>
      <c r="L9894" s="33">
        <v>1</v>
      </c>
      <c r="M9894" s="33">
        <v>1</v>
      </c>
      <c r="N9894" s="33">
        <v>172188.95</v>
      </c>
      <c r="O9894" s="33">
        <v>978.3</v>
      </c>
      <c r="P9894" s="33">
        <v>2997</v>
      </c>
    </row>
    <row r="9895" spans="1:16">
      <c r="A9895" s="27" t="s">
        <v>1372</v>
      </c>
      <c r="B9895" s="31">
        <v>202501</v>
      </c>
      <c r="C9895" s="27" t="s">
        <v>181</v>
      </c>
      <c r="D9895" s="27" t="s">
        <v>181</v>
      </c>
      <c r="E9895" s="27" t="s">
        <v>29</v>
      </c>
      <c r="F9895" s="27" t="s">
        <v>262</v>
      </c>
      <c r="G9895" s="33">
        <v>94822.69</v>
      </c>
      <c r="H9895" s="33">
        <v>94822.69</v>
      </c>
      <c r="I9895" s="33">
        <v>4360</v>
      </c>
      <c r="J9895" s="33">
        <v>256</v>
      </c>
      <c r="K9895" s="33">
        <v>4500</v>
      </c>
      <c r="L9895" s="33">
        <v>1</v>
      </c>
      <c r="M9895" s="33">
        <v>1</v>
      </c>
      <c r="N9895" s="33">
        <v>87515.31</v>
      </c>
      <c r="O9895" s="33">
        <v>583.1</v>
      </c>
      <c r="P9895" s="33">
        <v>1483</v>
      </c>
    </row>
    <row r="9896" spans="1:16">
      <c r="A9896" s="27" t="s">
        <v>1372</v>
      </c>
      <c r="B9896" s="31">
        <v>202502</v>
      </c>
      <c r="C9896" s="27" t="s">
        <v>181</v>
      </c>
      <c r="D9896" s="27" t="s">
        <v>181</v>
      </c>
      <c r="E9896" s="27" t="s">
        <v>29</v>
      </c>
      <c r="F9896" s="27" t="s">
        <v>262</v>
      </c>
      <c r="G9896" s="33">
        <v>82981.2</v>
      </c>
      <c r="H9896" s="33">
        <v>82981.2</v>
      </c>
      <c r="I9896" s="33">
        <v>4176</v>
      </c>
      <c r="J9896" s="33">
        <v>224</v>
      </c>
      <c r="K9896" s="33">
        <v>4500</v>
      </c>
      <c r="L9896" s="33">
        <v>1</v>
      </c>
      <c r="M9896" s="33">
        <v>1</v>
      </c>
      <c r="N9896" s="33">
        <v>90160.82000000001</v>
      </c>
      <c r="O9896" s="33">
        <v>489.8</v>
      </c>
      <c r="P9896" s="33">
        <v>1342</v>
      </c>
    </row>
    <row r="9897" spans="1:16">
      <c r="A9897" s="27" t="s">
        <v>1372</v>
      </c>
      <c r="B9897" s="31">
        <v>202503</v>
      </c>
      <c r="C9897" s="27" t="s">
        <v>181</v>
      </c>
      <c r="D9897" s="27" t="s">
        <v>181</v>
      </c>
      <c r="E9897" s="27" t="s">
        <v>29</v>
      </c>
      <c r="F9897" s="27" t="s">
        <v>262</v>
      </c>
      <c r="G9897" s="33">
        <v>106061.63</v>
      </c>
      <c r="H9897" s="33">
        <v>106061.63</v>
      </c>
      <c r="I9897" s="33">
        <v>5330</v>
      </c>
      <c r="J9897" s="33">
        <v>307</v>
      </c>
      <c r="K9897" s="33">
        <v>4500</v>
      </c>
      <c r="L9897" s="33">
        <v>1</v>
      </c>
      <c r="M9897" s="33">
        <v>1</v>
      </c>
      <c r="N9897" s="33">
        <v>112359.19</v>
      </c>
      <c r="O9897" s="33">
        <v>634.7</v>
      </c>
      <c r="P9897" s="33">
        <v>1772</v>
      </c>
    </row>
    <row r="9898" spans="1:16">
      <c r="A9898" s="27" t="s">
        <v>1372</v>
      </c>
      <c r="B9898" s="31">
        <v>202504</v>
      </c>
      <c r="C9898" s="27" t="s">
        <v>181</v>
      </c>
      <c r="D9898" s="27" t="s">
        <v>181</v>
      </c>
      <c r="E9898" s="27" t="s">
        <v>29</v>
      </c>
      <c r="F9898" s="27" t="s">
        <v>262</v>
      </c>
      <c r="G9898" s="33">
        <v>135281.91</v>
      </c>
      <c r="H9898" s="33">
        <v>135281.91</v>
      </c>
      <c r="I9898" s="33">
        <v>7268</v>
      </c>
      <c r="J9898" s="33">
        <v>415</v>
      </c>
      <c r="K9898" s="33">
        <v>4500</v>
      </c>
      <c r="L9898" s="33">
        <v>1</v>
      </c>
      <c r="M9898" s="33">
        <v>1</v>
      </c>
      <c r="N9898" s="33">
        <v>132214.52</v>
      </c>
      <c r="O9898" s="33">
        <v>837.2</v>
      </c>
      <c r="P9898" s="33">
        <v>2285</v>
      </c>
    </row>
    <row r="9899" spans="1:16">
      <c r="A9899" s="27" t="s">
        <v>1372</v>
      </c>
      <c r="B9899" s="31">
        <v>202505</v>
      </c>
      <c r="C9899" s="27" t="s">
        <v>181</v>
      </c>
      <c r="D9899" s="27" t="s">
        <v>181</v>
      </c>
      <c r="E9899" s="27" t="s">
        <v>29</v>
      </c>
      <c r="F9899" s="27" t="s">
        <v>262</v>
      </c>
      <c r="G9899" s="33">
        <v>158057.73</v>
      </c>
      <c r="H9899" s="33">
        <v>158057.73</v>
      </c>
      <c r="I9899" s="33">
        <v>7789</v>
      </c>
      <c r="J9899" s="33">
        <v>301</v>
      </c>
      <c r="K9899" s="33">
        <v>4500</v>
      </c>
      <c r="L9899" s="33">
        <v>1</v>
      </c>
      <c r="M9899" s="33">
        <v>1</v>
      </c>
      <c r="N9899" s="33">
        <v>144801.15</v>
      </c>
      <c r="O9899" s="33">
        <v>971</v>
      </c>
      <c r="P9899" s="33">
        <v>2508</v>
      </c>
    </row>
    <row r="9900" spans="1:16">
      <c r="A9900" s="27" t="s">
        <v>1372</v>
      </c>
      <c r="B9900" s="31">
        <v>202506</v>
      </c>
      <c r="C9900" s="27" t="s">
        <v>181</v>
      </c>
      <c r="D9900" s="27" t="s">
        <v>181</v>
      </c>
      <c r="E9900" s="27" t="s">
        <v>29</v>
      </c>
      <c r="F9900" s="27" t="s">
        <v>262</v>
      </c>
      <c r="G9900" s="33">
        <v>132290.82</v>
      </c>
      <c r="H9900" s="33">
        <v>132290.82</v>
      </c>
      <c r="I9900" s="33">
        <v>6848</v>
      </c>
      <c r="J9900" s="33">
        <v>276</v>
      </c>
      <c r="K9900" s="33">
        <v>4500</v>
      </c>
      <c r="L9900" s="33">
        <v>1</v>
      </c>
      <c r="M9900" s="33">
        <v>1</v>
      </c>
      <c r="N9900" s="33">
        <v>141456.35</v>
      </c>
      <c r="O9900" s="33">
        <v>852</v>
      </c>
      <c r="P9900" s="33">
        <v>2249</v>
      </c>
    </row>
    <row r="9901" spans="1:16">
      <c r="A9901" s="27" t="s">
        <v>1372</v>
      </c>
      <c r="B9901" s="31">
        <v>202507</v>
      </c>
      <c r="C9901" s="27" t="s">
        <v>181</v>
      </c>
      <c r="D9901" s="27" t="s">
        <v>181</v>
      </c>
      <c r="E9901" s="27" t="s">
        <v>29</v>
      </c>
      <c r="F9901" s="27" t="s">
        <v>262</v>
      </c>
      <c r="G9901" s="33">
        <v>116543.86</v>
      </c>
      <c r="H9901" s="33">
        <v>116543.86</v>
      </c>
      <c r="I9901" s="33">
        <v>5212</v>
      </c>
      <c r="J9901" s="33">
        <v>250</v>
      </c>
      <c r="K9901" s="33">
        <v>4500</v>
      </c>
      <c r="L9901" s="33">
        <v>1</v>
      </c>
      <c r="M9901" s="33">
        <v>1</v>
      </c>
      <c r="N9901" s="33">
        <v>125764.88</v>
      </c>
      <c r="O9901" s="33">
        <v>637.4</v>
      </c>
      <c r="P9901" s="33">
        <v>1759</v>
      </c>
    </row>
    <row r="9902" spans="1:16">
      <c r="A9902" s="27" t="s">
        <v>1372</v>
      </c>
      <c r="B9902" s="31">
        <v>202508</v>
      </c>
      <c r="C9902" s="27" t="s">
        <v>181</v>
      </c>
      <c r="D9902" s="27" t="s">
        <v>181</v>
      </c>
      <c r="E9902" s="27" t="s">
        <v>29</v>
      </c>
      <c r="F9902" s="27" t="s">
        <v>262</v>
      </c>
      <c r="G9902" s="33">
        <v>118460.54</v>
      </c>
      <c r="H9902" s="33">
        <v>118460.54</v>
      </c>
      <c r="I9902" s="33">
        <v>5568</v>
      </c>
      <c r="J9902" s="33">
        <v>301</v>
      </c>
      <c r="K9902" s="33">
        <v>4500</v>
      </c>
      <c r="L9902" s="33">
        <v>1</v>
      </c>
      <c r="M9902" s="33">
        <v>1</v>
      </c>
      <c r="N9902" s="33">
        <v>121121.13</v>
      </c>
      <c r="O9902" s="33">
        <v>773.5</v>
      </c>
      <c r="P9902" s="33">
        <v>1819</v>
      </c>
    </row>
    <row r="9903" spans="1:16">
      <c r="A9903" s="27" t="s">
        <v>1372</v>
      </c>
      <c r="B9903" s="31">
        <v>202509</v>
      </c>
      <c r="C9903" s="27" t="s">
        <v>181</v>
      </c>
      <c r="D9903" s="27" t="s">
        <v>181</v>
      </c>
      <c r="E9903" s="27" t="s">
        <v>29</v>
      </c>
      <c r="F9903" s="27" t="s">
        <v>262</v>
      </c>
      <c r="G9903" s="33">
        <v>116537.2</v>
      </c>
      <c r="H9903" s="33">
        <v>116537.2</v>
      </c>
      <c r="I9903" s="33">
        <v>5229</v>
      </c>
      <c r="J9903" s="33">
        <v>253</v>
      </c>
      <c r="K9903" s="33">
        <v>4500</v>
      </c>
      <c r="L9903" s="33">
        <v>1</v>
      </c>
      <c r="M9903" s="33">
        <v>1</v>
      </c>
      <c r="N9903" s="33">
        <v>116454.51</v>
      </c>
      <c r="O9903" s="33">
        <v>686.5</v>
      </c>
      <c r="P9903" s="33">
        <v>1790</v>
      </c>
    </row>
    <row r="9904" spans="1:16">
      <c r="A9904" s="27" t="s">
        <v>1372</v>
      </c>
      <c r="B9904" s="31">
        <v>202510</v>
      </c>
      <c r="C9904" s="27" t="s">
        <v>181</v>
      </c>
      <c r="D9904" s="27" t="s">
        <v>181</v>
      </c>
      <c r="E9904" s="27" t="s">
        <v>29</v>
      </c>
      <c r="F9904" s="27" t="s">
        <v>262</v>
      </c>
      <c r="G9904" s="33">
        <v>118929.26</v>
      </c>
      <c r="H9904" s="33">
        <v>118929.26</v>
      </c>
      <c r="I9904" s="33">
        <v>5737</v>
      </c>
      <c r="J9904" s="33">
        <v>329</v>
      </c>
      <c r="K9904" s="33">
        <v>4500</v>
      </c>
      <c r="L9904" s="33">
        <v>1</v>
      </c>
      <c r="M9904" s="33">
        <v>1</v>
      </c>
      <c r="N9904" s="33">
        <v>127908.76</v>
      </c>
      <c r="O9904" s="33">
        <v>763.2</v>
      </c>
      <c r="P9904" s="33">
        <v>1868</v>
      </c>
    </row>
    <row r="9905" spans="1:16">
      <c r="A9905" s="27" t="s">
        <v>1372</v>
      </c>
      <c r="B9905" s="31">
        <v>202511</v>
      </c>
      <c r="C9905" s="27" t="s">
        <v>181</v>
      </c>
      <c r="D9905" s="27" t="s">
        <v>181</v>
      </c>
      <c r="E9905" s="27" t="s">
        <v>29</v>
      </c>
      <c r="F9905" s="27" t="s">
        <v>262</v>
      </c>
      <c r="G9905" s="33">
        <v>156178.27</v>
      </c>
      <c r="H9905" s="33">
        <v>156178.27</v>
      </c>
      <c r="I9905" s="33">
        <v>7415</v>
      </c>
      <c r="J9905" s="33">
        <v>368</v>
      </c>
      <c r="K9905" s="33">
        <v>4500</v>
      </c>
      <c r="L9905" s="33">
        <v>1</v>
      </c>
      <c r="M9905" s="33">
        <v>1</v>
      </c>
      <c r="N9905" s="33">
        <v>154354.53</v>
      </c>
      <c r="O9905" s="33">
        <v>982.2</v>
      </c>
      <c r="P9905" s="33">
        <v>2469</v>
      </c>
    </row>
    <row r="9906" spans="1:16">
      <c r="A9906" s="27" t="s">
        <v>1372</v>
      </c>
      <c r="B9906" s="31">
        <v>202512</v>
      </c>
      <c r="C9906" s="27" t="s">
        <v>181</v>
      </c>
      <c r="D9906" s="27" t="s">
        <v>181</v>
      </c>
      <c r="E9906" s="27" t="s">
        <v>29</v>
      </c>
      <c r="F9906" s="27" t="s">
        <v>262</v>
      </c>
      <c r="G9906" s="33">
        <v>190722.25</v>
      </c>
      <c r="H9906" s="33">
        <v>190722.25</v>
      </c>
      <c r="I9906" s="33">
        <v>9608</v>
      </c>
      <c r="J9906" s="33">
        <v>532</v>
      </c>
      <c r="K9906" s="33">
        <v>4500</v>
      </c>
      <c r="L9906" s="33">
        <v>1</v>
      </c>
      <c r="M9906" s="33">
        <v>1</v>
      </c>
      <c r="N9906" s="33">
        <v>177182.43</v>
      </c>
      <c r="O9906" s="33">
        <v>1135.4</v>
      </c>
      <c r="P9906" s="33">
        <v>3037</v>
      </c>
    </row>
    <row r="9907" spans="1:16">
      <c r="A9907" s="27" t="s">
        <v>1372</v>
      </c>
      <c r="B9907" s="31">
        <v>202601</v>
      </c>
      <c r="C9907" s="27" t="s">
        <v>181</v>
      </c>
      <c r="D9907" s="27" t="s">
        <v>181</v>
      </c>
      <c r="E9907" s="27" t="s">
        <v>29</v>
      </c>
      <c r="F9907" s="27" t="s">
        <v>262</v>
      </c>
      <c r="G9907" s="33">
        <v>93390.8</v>
      </c>
      <c r="H9907" s="33">
        <v>93390.8</v>
      </c>
      <c r="I9907" s="33">
        <v>4272</v>
      </c>
      <c r="J9907" s="33">
        <v>225</v>
      </c>
      <c r="K9907" s="33">
        <v>4500</v>
      </c>
      <c r="L9907" s="33">
        <v>1</v>
      </c>
      <c r="M9907" s="33">
        <v>1</v>
      </c>
      <c r="N9907" s="33">
        <v>90053.25</v>
      </c>
      <c r="O9907" s="33">
        <v>558.1</v>
      </c>
      <c r="P9907" s="33">
        <v>1440</v>
      </c>
    </row>
    <row r="9908" spans="1:16">
      <c r="A9908" s="27" t="s">
        <v>1372</v>
      </c>
      <c r="B9908" s="31">
        <v>202602</v>
      </c>
      <c r="C9908" s="27" t="s">
        <v>181</v>
      </c>
      <c r="D9908" s="27" t="s">
        <v>181</v>
      </c>
      <c r="E9908" s="27" t="s">
        <v>29</v>
      </c>
      <c r="F9908" s="27" t="s">
        <v>262</v>
      </c>
      <c r="G9908" s="33">
        <v>93833.56</v>
      </c>
      <c r="H9908" s="33">
        <v>93833.56</v>
      </c>
      <c r="I9908" s="33">
        <v>4500</v>
      </c>
      <c r="J9908" s="33">
        <v>224</v>
      </c>
      <c r="K9908" s="33">
        <v>4500</v>
      </c>
      <c r="L9908" s="33">
        <v>1</v>
      </c>
      <c r="M9908" s="33">
        <v>1</v>
      </c>
      <c r="N9908" s="33">
        <v>92775.49000000001</v>
      </c>
      <c r="O9908" s="33">
        <v>568.3</v>
      </c>
      <c r="P9908" s="33">
        <v>1495</v>
      </c>
    </row>
    <row r="9909" spans="1:16">
      <c r="A9909" s="27" t="s">
        <v>1372</v>
      </c>
      <c r="B9909" s="31">
        <v>202603</v>
      </c>
      <c r="C9909" s="27" t="s">
        <v>181</v>
      </c>
      <c r="D9909" s="27" t="s">
        <v>181</v>
      </c>
      <c r="E9909" s="27" t="s">
        <v>29</v>
      </c>
      <c r="F9909" s="27" t="s">
        <v>262</v>
      </c>
      <c r="G9909" s="33">
        <v>122413.62</v>
      </c>
      <c r="H9909" s="33">
        <v>122413.62</v>
      </c>
      <c r="I9909" s="33">
        <v>5848</v>
      </c>
      <c r="J9909" s="33">
        <v>270</v>
      </c>
      <c r="K9909" s="33">
        <v>4500</v>
      </c>
      <c r="L9909" s="33">
        <v>1</v>
      </c>
      <c r="M9909" s="33">
        <v>1</v>
      </c>
      <c r="N9909" s="33">
        <v>115617.61</v>
      </c>
      <c r="O9909" s="33">
        <v>707.7</v>
      </c>
      <c r="P9909" s="33">
        <v>1889</v>
      </c>
    </row>
    <row r="9910" spans="1:16">
      <c r="A9910" s="27" t="s">
        <v>1372</v>
      </c>
      <c r="B9910" s="31">
        <v>202604</v>
      </c>
      <c r="C9910" s="27" t="s">
        <v>181</v>
      </c>
      <c r="D9910" s="27" t="s">
        <v>181</v>
      </c>
      <c r="E9910" s="27" t="s">
        <v>29</v>
      </c>
      <c r="F9910" s="27" t="s">
        <v>262</v>
      </c>
      <c r="G9910" s="33">
        <v>132965.68</v>
      </c>
      <c r="H9910" s="33">
        <v>132965.68</v>
      </c>
      <c r="I9910" s="33">
        <v>6609</v>
      </c>
      <c r="J9910" s="33">
        <v>289</v>
      </c>
      <c r="K9910" s="33">
        <v>4500</v>
      </c>
      <c r="L9910" s="33">
        <v>1</v>
      </c>
      <c r="M9910" s="33">
        <v>1</v>
      </c>
      <c r="N9910" s="33">
        <v>136048.74</v>
      </c>
      <c r="O9910" s="33">
        <v>818.8</v>
      </c>
      <c r="P9910" s="33">
        <v>2090</v>
      </c>
    </row>
    <row r="9911" spans="1:16">
      <c r="A9911" s="27" t="s">
        <v>1372</v>
      </c>
      <c r="B9911" s="31">
        <v>202605</v>
      </c>
      <c r="C9911" s="27" t="s">
        <v>181</v>
      </c>
      <c r="D9911" s="27" t="s">
        <v>181</v>
      </c>
      <c r="E9911" s="27" t="s">
        <v>29</v>
      </c>
      <c r="F9911" s="27" t="s">
        <v>262</v>
      </c>
      <c r="G9911" s="33">
        <v>156236.97</v>
      </c>
      <c r="H9911" s="33">
        <v>156236.97</v>
      </c>
      <c r="I9911" s="33">
        <v>7892</v>
      </c>
      <c r="J9911" s="33">
        <v>366</v>
      </c>
      <c r="K9911" s="33">
        <v>4500</v>
      </c>
      <c r="L9911" s="33">
        <v>1</v>
      </c>
      <c r="M9911" s="33">
        <v>1</v>
      </c>
      <c r="N9911" s="33">
        <v>149000.38</v>
      </c>
      <c r="O9911" s="33">
        <v>922.4</v>
      </c>
      <c r="P9911" s="33">
        <v>2528</v>
      </c>
    </row>
    <row r="9912" spans="1:16">
      <c r="A9912" s="27" t="s">
        <v>1372</v>
      </c>
      <c r="B9912" s="31">
        <v>202606</v>
      </c>
      <c r="C9912" s="27" t="s">
        <v>181</v>
      </c>
      <c r="D9912" s="27" t="s">
        <v>181</v>
      </c>
      <c r="E9912" s="27" t="s">
        <v>29</v>
      </c>
      <c r="F9912" s="27" t="s">
        <v>262</v>
      </c>
      <c r="G9912" s="33">
        <v>142942.98</v>
      </c>
      <c r="H9912" s="33">
        <v>142942.98</v>
      </c>
      <c r="I9912" s="33">
        <v>7333</v>
      </c>
      <c r="J9912" s="33">
        <v>419</v>
      </c>
      <c r="K9912" s="33">
        <v>4500</v>
      </c>
      <c r="L9912" s="33">
        <v>1</v>
      </c>
      <c r="M9912" s="33">
        <v>1</v>
      </c>
      <c r="N9912" s="33">
        <v>145558.59</v>
      </c>
      <c r="O9912" s="33">
        <v>947.2</v>
      </c>
      <c r="P9912" s="33">
        <v>2385</v>
      </c>
    </row>
    <row r="9913" spans="1:16">
      <c r="A9913" s="27" t="s">
        <v>1372</v>
      </c>
      <c r="B9913" s="31">
        <v>202607</v>
      </c>
      <c r="C9913" s="27" t="s">
        <v>181</v>
      </c>
      <c r="D9913" s="27" t="s">
        <v>181</v>
      </c>
      <c r="E9913" s="27" t="s">
        <v>29</v>
      </c>
      <c r="F9913" s="27" t="s">
        <v>262</v>
      </c>
      <c r="G9913" s="33">
        <v>133354.71</v>
      </c>
      <c r="H9913" s="33">
        <v>133354.71</v>
      </c>
      <c r="I9913" s="33">
        <v>6894</v>
      </c>
      <c r="J9913" s="33">
        <v>334</v>
      </c>
      <c r="K9913" s="33">
        <v>4500</v>
      </c>
      <c r="L9913" s="33">
        <v>1</v>
      </c>
      <c r="M9913" s="33">
        <v>1</v>
      </c>
      <c r="N9913" s="33">
        <v>129412.07</v>
      </c>
      <c r="O9913" s="33">
        <v>744.8</v>
      </c>
      <c r="P9913" s="33">
        <v>2280</v>
      </c>
    </row>
    <row r="9914" spans="1:16">
      <c r="A9914" s="27" t="s">
        <v>1374</v>
      </c>
      <c r="B9914" s="31">
        <v>202408</v>
      </c>
      <c r="C9914" s="27" t="s">
        <v>181</v>
      </c>
      <c r="D9914" s="27" t="s">
        <v>181</v>
      </c>
      <c r="E9914" s="27" t="s">
        <v>29</v>
      </c>
      <c r="F9914" s="27" t="s">
        <v>257</v>
      </c>
      <c r="G9914" s="33">
        <v>298748.37</v>
      </c>
      <c r="H9914" s="33">
        <v>298748.37</v>
      </c>
      <c r="I9914" s="33">
        <v>7874</v>
      </c>
      <c r="J9914" s="33">
        <v>606</v>
      </c>
      <c r="K9914" s="33">
        <v>7000</v>
      </c>
      <c r="L9914" s="33">
        <v>1</v>
      </c>
      <c r="M9914" s="33">
        <v>1</v>
      </c>
      <c r="N9914" s="33">
        <v>216687.59</v>
      </c>
      <c r="O9914" s="33">
        <v>1645.5</v>
      </c>
      <c r="P9914" s="33">
        <v>3149</v>
      </c>
    </row>
    <row r="9915" spans="1:16">
      <c r="A9915" s="27" t="s">
        <v>1374</v>
      </c>
      <c r="B9915" s="31">
        <v>202409</v>
      </c>
      <c r="C9915" s="27" t="s">
        <v>181</v>
      </c>
      <c r="D9915" s="27" t="s">
        <v>181</v>
      </c>
      <c r="E9915" s="27" t="s">
        <v>29</v>
      </c>
      <c r="F9915" s="27" t="s">
        <v>257</v>
      </c>
      <c r="G9915" s="33">
        <v>244409.7</v>
      </c>
      <c r="H9915" s="33">
        <v>244409.7</v>
      </c>
      <c r="I9915" s="33">
        <v>5912</v>
      </c>
      <c r="J9915" s="33">
        <v>420</v>
      </c>
      <c r="K9915" s="33">
        <v>7000</v>
      </c>
      <c r="L9915" s="33">
        <v>1</v>
      </c>
      <c r="M9915" s="33">
        <v>1</v>
      </c>
      <c r="N9915" s="33">
        <v>208338.93</v>
      </c>
      <c r="O9915" s="33">
        <v>1488.7</v>
      </c>
      <c r="P9915" s="33">
        <v>2551</v>
      </c>
    </row>
    <row r="9916" spans="1:16">
      <c r="A9916" s="27" t="s">
        <v>1374</v>
      </c>
      <c r="B9916" s="31">
        <v>202410</v>
      </c>
      <c r="C9916" s="27" t="s">
        <v>181</v>
      </c>
      <c r="D9916" s="27" t="s">
        <v>181</v>
      </c>
      <c r="E9916" s="27" t="s">
        <v>29</v>
      </c>
      <c r="F9916" s="27" t="s">
        <v>257</v>
      </c>
      <c r="G9916" s="33">
        <v>298438.29</v>
      </c>
      <c r="H9916" s="33">
        <v>298438.29</v>
      </c>
      <c r="I9916" s="33">
        <v>7618</v>
      </c>
      <c r="J9916" s="33">
        <v>694</v>
      </c>
      <c r="K9916" s="33">
        <v>7000</v>
      </c>
      <c r="L9916" s="33">
        <v>1</v>
      </c>
      <c r="M9916" s="33">
        <v>1</v>
      </c>
      <c r="N9916" s="33">
        <v>228830.77</v>
      </c>
      <c r="O9916" s="33">
        <v>1603.4</v>
      </c>
      <c r="P9916" s="33">
        <v>3104</v>
      </c>
    </row>
    <row r="9917" spans="1:16">
      <c r="A9917" s="27" t="s">
        <v>1374</v>
      </c>
      <c r="B9917" s="31">
        <v>202411</v>
      </c>
      <c r="C9917" s="27" t="s">
        <v>181</v>
      </c>
      <c r="D9917" s="27" t="s">
        <v>181</v>
      </c>
      <c r="E9917" s="27" t="s">
        <v>29</v>
      </c>
      <c r="F9917" s="27" t="s">
        <v>257</v>
      </c>
      <c r="G9917" s="33">
        <v>336924.04</v>
      </c>
      <c r="H9917" s="33">
        <v>336924.04</v>
      </c>
      <c r="I9917" s="33">
        <v>8565</v>
      </c>
      <c r="J9917" s="33">
        <v>671</v>
      </c>
      <c r="K9917" s="33">
        <v>7000</v>
      </c>
      <c r="L9917" s="33">
        <v>1</v>
      </c>
      <c r="M9917" s="33">
        <v>1</v>
      </c>
      <c r="N9917" s="33">
        <v>276142.65</v>
      </c>
      <c r="O9917" s="33">
        <v>1899.6</v>
      </c>
      <c r="P9917" s="33">
        <v>3642</v>
      </c>
    </row>
    <row r="9918" spans="1:16">
      <c r="A9918" s="27" t="s">
        <v>1374</v>
      </c>
      <c r="B9918" s="31">
        <v>202412</v>
      </c>
      <c r="C9918" s="27" t="s">
        <v>181</v>
      </c>
      <c r="D9918" s="27" t="s">
        <v>181</v>
      </c>
      <c r="E9918" s="27" t="s">
        <v>29</v>
      </c>
      <c r="F9918" s="27" t="s">
        <v>257</v>
      </c>
      <c r="G9918" s="33">
        <v>380106.34</v>
      </c>
      <c r="H9918" s="33">
        <v>380106.34</v>
      </c>
      <c r="I9918" s="33">
        <v>9421</v>
      </c>
      <c r="J9918" s="33">
        <v>663</v>
      </c>
      <c r="K9918" s="33">
        <v>7000</v>
      </c>
      <c r="L9918" s="33">
        <v>1</v>
      </c>
      <c r="M9918" s="33">
        <v>1</v>
      </c>
      <c r="N9918" s="33">
        <v>316982.12</v>
      </c>
      <c r="O9918" s="33">
        <v>2222</v>
      </c>
      <c r="P9918" s="33">
        <v>3897</v>
      </c>
    </row>
    <row r="9919" spans="1:16">
      <c r="A9919" s="27" t="s">
        <v>1374</v>
      </c>
      <c r="B9919" s="31">
        <v>202501</v>
      </c>
      <c r="C9919" s="27" t="s">
        <v>181</v>
      </c>
      <c r="D9919" s="27" t="s">
        <v>181</v>
      </c>
      <c r="E9919" s="27" t="s">
        <v>29</v>
      </c>
      <c r="F9919" s="27" t="s">
        <v>257</v>
      </c>
      <c r="G9919" s="33">
        <v>195228.79</v>
      </c>
      <c r="H9919" s="33">
        <v>195228.79</v>
      </c>
      <c r="I9919" s="33">
        <v>4862</v>
      </c>
      <c r="J9919" s="33">
        <v>371</v>
      </c>
      <c r="K9919" s="33">
        <v>7000</v>
      </c>
      <c r="L9919" s="33">
        <v>1</v>
      </c>
      <c r="M9919" s="33">
        <v>1</v>
      </c>
      <c r="N9919" s="33">
        <v>161106.68</v>
      </c>
      <c r="O9919" s="33">
        <v>1075.8</v>
      </c>
      <c r="P9919" s="33">
        <v>2031</v>
      </c>
    </row>
    <row r="9920" spans="1:16">
      <c r="A9920" s="27" t="s">
        <v>1374</v>
      </c>
      <c r="B9920" s="31">
        <v>202502</v>
      </c>
      <c r="C9920" s="27" t="s">
        <v>181</v>
      </c>
      <c r="D9920" s="27" t="s">
        <v>181</v>
      </c>
      <c r="E9920" s="27" t="s">
        <v>29</v>
      </c>
      <c r="F9920" s="27" t="s">
        <v>257</v>
      </c>
      <c r="G9920" s="33">
        <v>205298.72</v>
      </c>
      <c r="H9920" s="33">
        <v>205298.72</v>
      </c>
      <c r="I9920" s="33">
        <v>4984</v>
      </c>
      <c r="J9920" s="33">
        <v>382</v>
      </c>
      <c r="K9920" s="33">
        <v>7000</v>
      </c>
      <c r="L9920" s="33">
        <v>1</v>
      </c>
      <c r="M9920" s="33">
        <v>1</v>
      </c>
      <c r="N9920" s="33">
        <v>165976.79</v>
      </c>
      <c r="O9920" s="33">
        <v>1061.9</v>
      </c>
      <c r="P9920" s="33">
        <v>2029</v>
      </c>
    </row>
    <row r="9921" spans="1:16">
      <c r="A9921" s="27" t="s">
        <v>1374</v>
      </c>
      <c r="B9921" s="31">
        <v>202503</v>
      </c>
      <c r="C9921" s="27" t="s">
        <v>181</v>
      </c>
      <c r="D9921" s="27" t="s">
        <v>181</v>
      </c>
      <c r="E9921" s="27" t="s">
        <v>29</v>
      </c>
      <c r="F9921" s="27" t="s">
        <v>257</v>
      </c>
      <c r="G9921" s="33">
        <v>256429.38</v>
      </c>
      <c r="H9921" s="33">
        <v>256429.38</v>
      </c>
      <c r="I9921" s="33">
        <v>6320</v>
      </c>
      <c r="J9921" s="33">
        <v>444</v>
      </c>
      <c r="K9921" s="33">
        <v>7000</v>
      </c>
      <c r="L9921" s="33">
        <v>1</v>
      </c>
      <c r="M9921" s="33">
        <v>1</v>
      </c>
      <c r="N9921" s="33">
        <v>206841.7</v>
      </c>
      <c r="O9921" s="33">
        <v>1401.6</v>
      </c>
      <c r="P9921" s="33">
        <v>2636</v>
      </c>
    </row>
    <row r="9922" spans="1:16">
      <c r="A9922" s="27" t="s">
        <v>1374</v>
      </c>
      <c r="B9922" s="31">
        <v>202504</v>
      </c>
      <c r="C9922" s="27" t="s">
        <v>181</v>
      </c>
      <c r="D9922" s="27" t="s">
        <v>181</v>
      </c>
      <c r="E9922" s="27" t="s">
        <v>29</v>
      </c>
      <c r="F9922" s="27" t="s">
        <v>257</v>
      </c>
      <c r="G9922" s="33">
        <v>260488.87</v>
      </c>
      <c r="H9922" s="33">
        <v>260488.87</v>
      </c>
      <c r="I9922" s="33">
        <v>6145</v>
      </c>
      <c r="J9922" s="33">
        <v>485</v>
      </c>
      <c r="K9922" s="33">
        <v>7000</v>
      </c>
      <c r="L9922" s="33">
        <v>1</v>
      </c>
      <c r="M9922" s="33">
        <v>1</v>
      </c>
      <c r="N9922" s="33">
        <v>243393.31</v>
      </c>
      <c r="O9922" s="33">
        <v>1436.3</v>
      </c>
      <c r="P9922" s="33">
        <v>2550</v>
      </c>
    </row>
    <row r="9923" spans="1:16">
      <c r="A9923" s="27" t="s">
        <v>1374</v>
      </c>
      <c r="B9923" s="31">
        <v>202505</v>
      </c>
      <c r="C9923" s="27" t="s">
        <v>181</v>
      </c>
      <c r="D9923" s="27" t="s">
        <v>181</v>
      </c>
      <c r="E9923" s="27" t="s">
        <v>29</v>
      </c>
      <c r="F9923" s="27" t="s">
        <v>257</v>
      </c>
      <c r="G9923" s="33">
        <v>330811.13</v>
      </c>
      <c r="H9923" s="33">
        <v>330811.13</v>
      </c>
      <c r="I9923" s="33">
        <v>7907</v>
      </c>
      <c r="J9923" s="33">
        <v>575</v>
      </c>
      <c r="K9923" s="33">
        <v>7000</v>
      </c>
      <c r="L9923" s="33">
        <v>1</v>
      </c>
      <c r="M9923" s="33">
        <v>1</v>
      </c>
      <c r="N9923" s="33">
        <v>266564.01</v>
      </c>
      <c r="O9923" s="33">
        <v>1673.3</v>
      </c>
      <c r="P9923" s="33">
        <v>3294</v>
      </c>
    </row>
    <row r="9924" spans="1:16">
      <c r="A9924" s="27" t="s">
        <v>1374</v>
      </c>
      <c r="B9924" s="31">
        <v>202506</v>
      </c>
      <c r="C9924" s="27" t="s">
        <v>181</v>
      </c>
      <c r="D9924" s="27" t="s">
        <v>181</v>
      </c>
      <c r="E9924" s="27" t="s">
        <v>29</v>
      </c>
      <c r="F9924" s="27" t="s">
        <v>257</v>
      </c>
      <c r="G9924" s="33">
        <v>318097.17</v>
      </c>
      <c r="H9924" s="33">
        <v>318097.17</v>
      </c>
      <c r="I9924" s="33">
        <v>8555</v>
      </c>
      <c r="J9924" s="33">
        <v>587</v>
      </c>
      <c r="K9924" s="33">
        <v>7000</v>
      </c>
      <c r="L9924" s="33">
        <v>1</v>
      </c>
      <c r="M9924" s="33">
        <v>1</v>
      </c>
      <c r="N9924" s="33">
        <v>260406.58</v>
      </c>
      <c r="O9924" s="33">
        <v>1871.4</v>
      </c>
      <c r="P9924" s="33">
        <v>3422</v>
      </c>
    </row>
    <row r="9925" spans="1:16">
      <c r="A9925" s="27" t="s">
        <v>1374</v>
      </c>
      <c r="B9925" s="31">
        <v>202507</v>
      </c>
      <c r="C9925" s="27" t="s">
        <v>181</v>
      </c>
      <c r="D9925" s="27" t="s">
        <v>181</v>
      </c>
      <c r="E9925" s="27" t="s">
        <v>29</v>
      </c>
      <c r="F9925" s="27" t="s">
        <v>257</v>
      </c>
      <c r="G9925" s="33">
        <v>293498.69</v>
      </c>
      <c r="H9925" s="33">
        <v>293498.69</v>
      </c>
      <c r="I9925" s="33">
        <v>7498</v>
      </c>
      <c r="J9925" s="33">
        <v>535</v>
      </c>
      <c r="K9925" s="33">
        <v>7000</v>
      </c>
      <c r="L9925" s="33">
        <v>1</v>
      </c>
      <c r="M9925" s="33">
        <v>1</v>
      </c>
      <c r="N9925" s="33">
        <v>231520.21</v>
      </c>
      <c r="O9925" s="33">
        <v>1707</v>
      </c>
      <c r="P9925" s="33">
        <v>3052</v>
      </c>
    </row>
    <row r="9926" spans="1:16">
      <c r="A9926" s="27" t="s">
        <v>1374</v>
      </c>
      <c r="B9926" s="31">
        <v>202508</v>
      </c>
      <c r="C9926" s="27" t="s">
        <v>181</v>
      </c>
      <c r="D9926" s="27" t="s">
        <v>181</v>
      </c>
      <c r="E9926" s="27" t="s">
        <v>29</v>
      </c>
      <c r="F9926" s="27" t="s">
        <v>257</v>
      </c>
      <c r="G9926" s="33">
        <v>283877.19</v>
      </c>
      <c r="H9926" s="33">
        <v>283877.19</v>
      </c>
      <c r="I9926" s="33">
        <v>7280</v>
      </c>
      <c r="J9926" s="33">
        <v>588</v>
      </c>
      <c r="K9926" s="33">
        <v>7000</v>
      </c>
      <c r="L9926" s="33">
        <v>1</v>
      </c>
      <c r="M9926" s="33">
        <v>1</v>
      </c>
      <c r="N9926" s="33">
        <v>222971.53</v>
      </c>
      <c r="O9926" s="33">
        <v>1630.2</v>
      </c>
      <c r="P9926" s="33">
        <v>3067</v>
      </c>
    </row>
    <row r="9927" spans="1:16">
      <c r="A9927" s="27" t="s">
        <v>1374</v>
      </c>
      <c r="B9927" s="31">
        <v>202509</v>
      </c>
      <c r="C9927" s="27" t="s">
        <v>181</v>
      </c>
      <c r="D9927" s="27" t="s">
        <v>181</v>
      </c>
      <c r="E9927" s="27" t="s">
        <v>29</v>
      </c>
      <c r="F9927" s="27" t="s">
        <v>257</v>
      </c>
      <c r="G9927" s="33">
        <v>246527.71</v>
      </c>
      <c r="H9927" s="33">
        <v>246527.71</v>
      </c>
      <c r="I9927" s="33">
        <v>5836</v>
      </c>
      <c r="J9927" s="33">
        <v>404</v>
      </c>
      <c r="K9927" s="33">
        <v>7000</v>
      </c>
      <c r="L9927" s="33">
        <v>1</v>
      </c>
      <c r="M9927" s="33">
        <v>1</v>
      </c>
      <c r="N9927" s="33">
        <v>214380.76</v>
      </c>
      <c r="O9927" s="33">
        <v>1300.3</v>
      </c>
      <c r="P9927" s="33">
        <v>2574</v>
      </c>
    </row>
    <row r="9928" spans="1:16">
      <c r="A9928" s="27" t="s">
        <v>1374</v>
      </c>
      <c r="B9928" s="31">
        <v>202510</v>
      </c>
      <c r="C9928" s="27" t="s">
        <v>181</v>
      </c>
      <c r="D9928" s="27" t="s">
        <v>181</v>
      </c>
      <c r="E9928" s="27" t="s">
        <v>29</v>
      </c>
      <c r="F9928" s="27" t="s">
        <v>257</v>
      </c>
      <c r="G9928" s="33">
        <v>277712.72</v>
      </c>
      <c r="H9928" s="33">
        <v>277712.72</v>
      </c>
      <c r="I9928" s="33">
        <v>6556</v>
      </c>
      <c r="J9928" s="33">
        <v>574</v>
      </c>
      <c r="K9928" s="33">
        <v>7000</v>
      </c>
      <c r="L9928" s="33">
        <v>1</v>
      </c>
      <c r="M9928" s="33">
        <v>1</v>
      </c>
      <c r="N9928" s="33">
        <v>235466.86</v>
      </c>
      <c r="O9928" s="33">
        <v>1452.6</v>
      </c>
      <c r="P9928" s="33">
        <v>2804</v>
      </c>
    </row>
    <row r="9929" spans="1:16">
      <c r="A9929" s="27" t="s">
        <v>1374</v>
      </c>
      <c r="B9929" s="31">
        <v>202511</v>
      </c>
      <c r="C9929" s="27" t="s">
        <v>181</v>
      </c>
      <c r="D9929" s="27" t="s">
        <v>181</v>
      </c>
      <c r="E9929" s="27" t="s">
        <v>29</v>
      </c>
      <c r="F9929" s="27" t="s">
        <v>257</v>
      </c>
      <c r="G9929" s="33">
        <v>340227.64</v>
      </c>
      <c r="H9929" s="33">
        <v>340227.64</v>
      </c>
      <c r="I9929" s="33">
        <v>8491</v>
      </c>
      <c r="J9929" s="33">
        <v>615</v>
      </c>
      <c r="K9929" s="33">
        <v>7000</v>
      </c>
      <c r="L9929" s="33">
        <v>1</v>
      </c>
      <c r="M9929" s="33">
        <v>1</v>
      </c>
      <c r="N9929" s="33">
        <v>284150.79</v>
      </c>
      <c r="O9929" s="33">
        <v>1832.9</v>
      </c>
      <c r="P9929" s="33">
        <v>3539</v>
      </c>
    </row>
    <row r="9930" spans="1:16">
      <c r="A9930" s="27" t="s">
        <v>1374</v>
      </c>
      <c r="B9930" s="31">
        <v>202512</v>
      </c>
      <c r="C9930" s="27" t="s">
        <v>181</v>
      </c>
      <c r="D9930" s="27" t="s">
        <v>181</v>
      </c>
      <c r="E9930" s="27" t="s">
        <v>29</v>
      </c>
      <c r="F9930" s="27" t="s">
        <v>257</v>
      </c>
      <c r="G9930" s="33">
        <v>396262.8</v>
      </c>
      <c r="H9930" s="33">
        <v>396262.8</v>
      </c>
      <c r="I9930" s="33">
        <v>10550</v>
      </c>
      <c r="J9930" s="33">
        <v>890</v>
      </c>
      <c r="K9930" s="33">
        <v>7000</v>
      </c>
      <c r="L9930" s="33">
        <v>1</v>
      </c>
      <c r="M9930" s="33">
        <v>1</v>
      </c>
      <c r="N9930" s="33">
        <v>326174.6</v>
      </c>
      <c r="O9930" s="33">
        <v>2335.6</v>
      </c>
      <c r="P9930" s="33">
        <v>4163</v>
      </c>
    </row>
    <row r="9931" spans="1:16">
      <c r="A9931" s="27" t="s">
        <v>1374</v>
      </c>
      <c r="B9931" s="31">
        <v>202601</v>
      </c>
      <c r="C9931" s="27" t="s">
        <v>181</v>
      </c>
      <c r="D9931" s="27" t="s">
        <v>181</v>
      </c>
      <c r="E9931" s="27" t="s">
        <v>29</v>
      </c>
      <c r="F9931" s="27" t="s">
        <v>257</v>
      </c>
      <c r="G9931" s="33">
        <v>195481.13</v>
      </c>
      <c r="H9931" s="33">
        <v>195481.13</v>
      </c>
      <c r="I9931" s="33">
        <v>5180</v>
      </c>
      <c r="J9931" s="33">
        <v>458</v>
      </c>
      <c r="K9931" s="33">
        <v>7000</v>
      </c>
      <c r="L9931" s="33">
        <v>1</v>
      </c>
      <c r="M9931" s="33">
        <v>1</v>
      </c>
      <c r="N9931" s="33">
        <v>165778.77</v>
      </c>
      <c r="O9931" s="33">
        <v>1041.9</v>
      </c>
      <c r="P9931" s="33">
        <v>2087</v>
      </c>
    </row>
    <row r="9932" spans="1:16">
      <c r="A9932" s="27" t="s">
        <v>1374</v>
      </c>
      <c r="B9932" s="31">
        <v>202602</v>
      </c>
      <c r="C9932" s="27" t="s">
        <v>181</v>
      </c>
      <c r="D9932" s="27" t="s">
        <v>181</v>
      </c>
      <c r="E9932" s="27" t="s">
        <v>29</v>
      </c>
      <c r="F9932" s="27" t="s">
        <v>257</v>
      </c>
      <c r="G9932" s="33">
        <v>225318.81</v>
      </c>
      <c r="H9932" s="33">
        <v>225318.81</v>
      </c>
      <c r="I9932" s="33">
        <v>5452</v>
      </c>
      <c r="J9932" s="33">
        <v>420</v>
      </c>
      <c r="K9932" s="33">
        <v>7000</v>
      </c>
      <c r="L9932" s="33">
        <v>1</v>
      </c>
      <c r="M9932" s="33">
        <v>1</v>
      </c>
      <c r="N9932" s="33">
        <v>170790.12</v>
      </c>
      <c r="O9932" s="33">
        <v>1306.8</v>
      </c>
      <c r="P9932" s="33">
        <v>2256</v>
      </c>
    </row>
    <row r="9933" spans="1:16">
      <c r="A9933" s="27" t="s">
        <v>1374</v>
      </c>
      <c r="B9933" s="31">
        <v>202603</v>
      </c>
      <c r="C9933" s="27" t="s">
        <v>181</v>
      </c>
      <c r="D9933" s="27" t="s">
        <v>181</v>
      </c>
      <c r="E9933" s="27" t="s">
        <v>29</v>
      </c>
      <c r="F9933" s="27" t="s">
        <v>257</v>
      </c>
      <c r="G9933" s="33">
        <v>258434.22</v>
      </c>
      <c r="H9933" s="33">
        <v>258434.22</v>
      </c>
      <c r="I9933" s="33">
        <v>6493</v>
      </c>
      <c r="J9933" s="33">
        <v>530</v>
      </c>
      <c r="K9933" s="33">
        <v>7000</v>
      </c>
      <c r="L9933" s="33">
        <v>1</v>
      </c>
      <c r="M9933" s="33">
        <v>1</v>
      </c>
      <c r="N9933" s="33">
        <v>212840.11</v>
      </c>
      <c r="O9933" s="33">
        <v>1482.1</v>
      </c>
      <c r="P9933" s="33">
        <v>2633</v>
      </c>
    </row>
    <row r="9934" spans="1:16">
      <c r="A9934" s="27" t="s">
        <v>1374</v>
      </c>
      <c r="B9934" s="31">
        <v>202604</v>
      </c>
      <c r="C9934" s="27" t="s">
        <v>181</v>
      </c>
      <c r="D9934" s="27" t="s">
        <v>181</v>
      </c>
      <c r="E9934" s="27" t="s">
        <v>29</v>
      </c>
      <c r="F9934" s="27" t="s">
        <v>257</v>
      </c>
      <c r="G9934" s="33">
        <v>331296.95</v>
      </c>
      <c r="H9934" s="33">
        <v>331296.95</v>
      </c>
      <c r="I9934" s="33">
        <v>8557</v>
      </c>
      <c r="J9934" s="33">
        <v>624</v>
      </c>
      <c r="K9934" s="33">
        <v>7000</v>
      </c>
      <c r="L9934" s="33">
        <v>1</v>
      </c>
      <c r="M9934" s="33">
        <v>1</v>
      </c>
      <c r="N9934" s="33">
        <v>250451.72</v>
      </c>
      <c r="O9934" s="33">
        <v>1824</v>
      </c>
      <c r="P9934" s="33">
        <v>3448</v>
      </c>
    </row>
    <row r="9935" spans="1:16">
      <c r="A9935" s="27" t="s">
        <v>1374</v>
      </c>
      <c r="B9935" s="31">
        <v>202605</v>
      </c>
      <c r="C9935" s="27" t="s">
        <v>181</v>
      </c>
      <c r="D9935" s="27" t="s">
        <v>181</v>
      </c>
      <c r="E9935" s="27" t="s">
        <v>29</v>
      </c>
      <c r="F9935" s="27" t="s">
        <v>257</v>
      </c>
      <c r="G9935" s="33">
        <v>345353.1</v>
      </c>
      <c r="H9935" s="33">
        <v>345353.1</v>
      </c>
      <c r="I9935" s="33">
        <v>8736</v>
      </c>
      <c r="J9935" s="33">
        <v>697</v>
      </c>
      <c r="K9935" s="33">
        <v>7000</v>
      </c>
      <c r="L9935" s="33">
        <v>1</v>
      </c>
      <c r="M9935" s="33">
        <v>1</v>
      </c>
      <c r="N9935" s="33">
        <v>274294.36</v>
      </c>
      <c r="O9935" s="33">
        <v>1997.3</v>
      </c>
      <c r="P9935" s="33">
        <v>3545</v>
      </c>
    </row>
    <row r="9936" spans="1:16">
      <c r="A9936" s="27" t="s">
        <v>1374</v>
      </c>
      <c r="B9936" s="31">
        <v>202606</v>
      </c>
      <c r="C9936" s="27" t="s">
        <v>181</v>
      </c>
      <c r="D9936" s="27" t="s">
        <v>181</v>
      </c>
      <c r="E9936" s="27" t="s">
        <v>29</v>
      </c>
      <c r="F9936" s="27" t="s">
        <v>257</v>
      </c>
      <c r="G9936" s="33">
        <v>321294.73</v>
      </c>
      <c r="H9936" s="33">
        <v>321294.73</v>
      </c>
      <c r="I9936" s="33">
        <v>8264</v>
      </c>
      <c r="J9936" s="33">
        <v>670</v>
      </c>
      <c r="K9936" s="33">
        <v>7000</v>
      </c>
      <c r="L9936" s="33">
        <v>1</v>
      </c>
      <c r="M9936" s="33">
        <v>1</v>
      </c>
      <c r="N9936" s="33">
        <v>267958.37</v>
      </c>
      <c r="O9936" s="33">
        <v>1908.4</v>
      </c>
      <c r="P9936" s="33">
        <v>3160</v>
      </c>
    </row>
    <row r="9937" spans="1:16">
      <c r="A9937" s="27" t="s">
        <v>1374</v>
      </c>
      <c r="B9937" s="31">
        <v>202607</v>
      </c>
      <c r="C9937" s="27" t="s">
        <v>181</v>
      </c>
      <c r="D9937" s="27" t="s">
        <v>181</v>
      </c>
      <c r="E9937" s="27" t="s">
        <v>29</v>
      </c>
      <c r="F9937" s="27" t="s">
        <v>257</v>
      </c>
      <c r="G9937" s="33">
        <v>253203.35</v>
      </c>
      <c r="H9937" s="33">
        <v>253203.35</v>
      </c>
      <c r="I9937" s="33">
        <v>6780</v>
      </c>
      <c r="J9937" s="33">
        <v>528</v>
      </c>
      <c r="K9937" s="33">
        <v>7000</v>
      </c>
      <c r="L9937" s="33">
        <v>1</v>
      </c>
      <c r="M9937" s="33">
        <v>1</v>
      </c>
      <c r="N9937" s="33">
        <v>238234.29</v>
      </c>
      <c r="O9937" s="33">
        <v>1432.7</v>
      </c>
      <c r="P9937" s="33">
        <v>2706</v>
      </c>
    </row>
    <row r="9938" spans="1:16">
      <c r="A9938" s="27" t="s">
        <v>1377</v>
      </c>
      <c r="B9938" s="31">
        <v>202408</v>
      </c>
      <c r="C9938" s="27" t="s">
        <v>181</v>
      </c>
      <c r="D9938" s="27" t="s">
        <v>181</v>
      </c>
      <c r="E9938" s="27" t="s">
        <v>29</v>
      </c>
      <c r="F9938" s="27" t="s">
        <v>262</v>
      </c>
      <c r="G9938" s="33">
        <v>117761.83</v>
      </c>
      <c r="H9938" s="33">
        <v>117761.83</v>
      </c>
      <c r="I9938" s="33">
        <v>5703</v>
      </c>
      <c r="J9938" s="33">
        <v>322</v>
      </c>
      <c r="K9938" s="33">
        <v>4400</v>
      </c>
      <c r="L9938" s="33">
        <v>1</v>
      </c>
      <c r="M9938" s="33">
        <v>1</v>
      </c>
      <c r="N9938" s="33">
        <v>120031.89</v>
      </c>
      <c r="O9938" s="33">
        <v>827</v>
      </c>
      <c r="P9938" s="33">
        <v>1876</v>
      </c>
    </row>
    <row r="9939" spans="1:16">
      <c r="A9939" s="27" t="s">
        <v>1377</v>
      </c>
      <c r="B9939" s="31">
        <v>202409</v>
      </c>
      <c r="C9939" s="27" t="s">
        <v>181</v>
      </c>
      <c r="D9939" s="27" t="s">
        <v>181</v>
      </c>
      <c r="E9939" s="27" t="s">
        <v>29</v>
      </c>
      <c r="F9939" s="27" t="s">
        <v>262</v>
      </c>
      <c r="G9939" s="33">
        <v>122199.32</v>
      </c>
      <c r="H9939" s="33">
        <v>122199.32</v>
      </c>
      <c r="I9939" s="33">
        <v>6258</v>
      </c>
      <c r="J9939" s="33">
        <v>362</v>
      </c>
      <c r="K9939" s="33">
        <v>4400</v>
      </c>
      <c r="L9939" s="33">
        <v>1</v>
      </c>
      <c r="M9939" s="33">
        <v>1</v>
      </c>
      <c r="N9939" s="33">
        <v>115407.24</v>
      </c>
      <c r="O9939" s="33">
        <v>727.2</v>
      </c>
      <c r="P9939" s="33">
        <v>1975</v>
      </c>
    </row>
    <row r="9940" spans="1:16">
      <c r="A9940" s="27" t="s">
        <v>1377</v>
      </c>
      <c r="B9940" s="31">
        <v>202410</v>
      </c>
      <c r="C9940" s="27" t="s">
        <v>181</v>
      </c>
      <c r="D9940" s="27" t="s">
        <v>181</v>
      </c>
      <c r="E9940" s="27" t="s">
        <v>29</v>
      </c>
      <c r="F9940" s="27" t="s">
        <v>262</v>
      </c>
      <c r="G9940" s="33">
        <v>131848.08</v>
      </c>
      <c r="H9940" s="33">
        <v>131848.08</v>
      </c>
      <c r="I9940" s="33">
        <v>6530</v>
      </c>
      <c r="J9940" s="33">
        <v>303</v>
      </c>
      <c r="K9940" s="33">
        <v>4400</v>
      </c>
      <c r="L9940" s="33">
        <v>1</v>
      </c>
      <c r="M9940" s="33">
        <v>1</v>
      </c>
      <c r="N9940" s="33">
        <v>126758.48</v>
      </c>
      <c r="O9940" s="33">
        <v>814</v>
      </c>
      <c r="P9940" s="33">
        <v>2048</v>
      </c>
    </row>
    <row r="9941" spans="1:16">
      <c r="A9941" s="27" t="s">
        <v>1377</v>
      </c>
      <c r="B9941" s="31">
        <v>202411</v>
      </c>
      <c r="C9941" s="27" t="s">
        <v>181</v>
      </c>
      <c r="D9941" s="27" t="s">
        <v>181</v>
      </c>
      <c r="E9941" s="27" t="s">
        <v>29</v>
      </c>
      <c r="F9941" s="27" t="s">
        <v>262</v>
      </c>
      <c r="G9941" s="33">
        <v>173268.12</v>
      </c>
      <c r="H9941" s="33">
        <v>173268.12</v>
      </c>
      <c r="I9941" s="33">
        <v>8687</v>
      </c>
      <c r="J9941" s="33">
        <v>479</v>
      </c>
      <c r="K9941" s="33">
        <v>4400</v>
      </c>
      <c r="L9941" s="33">
        <v>1</v>
      </c>
      <c r="M9941" s="33">
        <v>1</v>
      </c>
      <c r="N9941" s="33">
        <v>152966.42</v>
      </c>
      <c r="O9941" s="33">
        <v>1102.3</v>
      </c>
      <c r="P9941" s="33">
        <v>2852</v>
      </c>
    </row>
    <row r="9942" spans="1:16">
      <c r="A9942" s="27" t="s">
        <v>1377</v>
      </c>
      <c r="B9942" s="31">
        <v>202412</v>
      </c>
      <c r="C9942" s="27" t="s">
        <v>181</v>
      </c>
      <c r="D9942" s="27" t="s">
        <v>181</v>
      </c>
      <c r="E9942" s="27" t="s">
        <v>29</v>
      </c>
      <c r="F9942" s="27" t="s">
        <v>262</v>
      </c>
      <c r="G9942" s="33">
        <v>162317.38</v>
      </c>
      <c r="H9942" s="33">
        <v>162317.38</v>
      </c>
      <c r="I9942" s="33">
        <v>7954</v>
      </c>
      <c r="J9942" s="33">
        <v>420</v>
      </c>
      <c r="K9942" s="33">
        <v>4400</v>
      </c>
      <c r="L9942" s="33">
        <v>1</v>
      </c>
      <c r="M9942" s="33">
        <v>1</v>
      </c>
      <c r="N9942" s="33">
        <v>175589.03</v>
      </c>
      <c r="O9942" s="33">
        <v>972.1</v>
      </c>
      <c r="P9942" s="33">
        <v>2680</v>
      </c>
    </row>
    <row r="9943" spans="1:16">
      <c r="A9943" s="27" t="s">
        <v>1377</v>
      </c>
      <c r="B9943" s="31">
        <v>202501</v>
      </c>
      <c r="C9943" s="27" t="s">
        <v>181</v>
      </c>
      <c r="D9943" s="27" t="s">
        <v>181</v>
      </c>
      <c r="E9943" s="27" t="s">
        <v>29</v>
      </c>
      <c r="F9943" s="27" t="s">
        <v>262</v>
      </c>
      <c r="G9943" s="33">
        <v>90296.56</v>
      </c>
      <c r="H9943" s="33">
        <v>90296.56</v>
      </c>
      <c r="I9943" s="33">
        <v>4694</v>
      </c>
      <c r="J9943" s="33">
        <v>258</v>
      </c>
      <c r="K9943" s="33">
        <v>4400</v>
      </c>
      <c r="L9943" s="33">
        <v>1</v>
      </c>
      <c r="M9943" s="33">
        <v>1</v>
      </c>
      <c r="N9943" s="33">
        <v>89243.41</v>
      </c>
      <c r="O9943" s="33">
        <v>544.2</v>
      </c>
      <c r="P9943" s="33">
        <v>1547</v>
      </c>
    </row>
    <row r="9944" spans="1:16">
      <c r="A9944" s="27" t="s">
        <v>1377</v>
      </c>
      <c r="B9944" s="31">
        <v>202502</v>
      </c>
      <c r="C9944" s="27" t="s">
        <v>181</v>
      </c>
      <c r="D9944" s="27" t="s">
        <v>181</v>
      </c>
      <c r="E9944" s="27" t="s">
        <v>29</v>
      </c>
      <c r="F9944" s="27" t="s">
        <v>262</v>
      </c>
      <c r="G9944" s="33">
        <v>89713.17999999999</v>
      </c>
      <c r="H9944" s="33">
        <v>89713.17999999999</v>
      </c>
      <c r="I9944" s="33">
        <v>4651</v>
      </c>
      <c r="J9944" s="33">
        <v>255</v>
      </c>
      <c r="K9944" s="33">
        <v>4400</v>
      </c>
      <c r="L9944" s="33">
        <v>1</v>
      </c>
      <c r="M9944" s="33">
        <v>1</v>
      </c>
      <c r="N9944" s="33">
        <v>91941.16</v>
      </c>
      <c r="O9944" s="33">
        <v>515.7</v>
      </c>
      <c r="P9944" s="33">
        <v>1506</v>
      </c>
    </row>
    <row r="9945" spans="1:16">
      <c r="A9945" s="27" t="s">
        <v>1377</v>
      </c>
      <c r="B9945" s="31">
        <v>202503</v>
      </c>
      <c r="C9945" s="27" t="s">
        <v>181</v>
      </c>
      <c r="D9945" s="27" t="s">
        <v>181</v>
      </c>
      <c r="E9945" s="27" t="s">
        <v>29</v>
      </c>
      <c r="F9945" s="27" t="s">
        <v>262</v>
      </c>
      <c r="G9945" s="33">
        <v>116189.12</v>
      </c>
      <c r="H9945" s="33">
        <v>116189.12</v>
      </c>
      <c r="I9945" s="33">
        <v>6253</v>
      </c>
      <c r="J9945" s="33">
        <v>318</v>
      </c>
      <c r="K9945" s="33">
        <v>4400</v>
      </c>
      <c r="L9945" s="33">
        <v>1</v>
      </c>
      <c r="M9945" s="33">
        <v>1</v>
      </c>
      <c r="N9945" s="33">
        <v>114577.86</v>
      </c>
      <c r="O9945" s="33">
        <v>712</v>
      </c>
      <c r="P9945" s="33">
        <v>2002</v>
      </c>
    </row>
    <row r="9946" spans="1:16">
      <c r="A9946" s="27" t="s">
        <v>1377</v>
      </c>
      <c r="B9946" s="31">
        <v>202504</v>
      </c>
      <c r="C9946" s="27" t="s">
        <v>181</v>
      </c>
      <c r="D9946" s="27" t="s">
        <v>181</v>
      </c>
      <c r="E9946" s="27" t="s">
        <v>29</v>
      </c>
      <c r="F9946" s="27" t="s">
        <v>262</v>
      </c>
      <c r="G9946" s="33">
        <v>128170.11</v>
      </c>
      <c r="H9946" s="33">
        <v>128170.11</v>
      </c>
      <c r="I9946" s="33">
        <v>7378</v>
      </c>
      <c r="J9946" s="33">
        <v>403</v>
      </c>
      <c r="K9946" s="33">
        <v>4400</v>
      </c>
      <c r="L9946" s="33">
        <v>1</v>
      </c>
      <c r="M9946" s="33">
        <v>1</v>
      </c>
      <c r="N9946" s="33">
        <v>134825.25</v>
      </c>
      <c r="O9946" s="33">
        <v>763.8</v>
      </c>
      <c r="P9946" s="33">
        <v>2297</v>
      </c>
    </row>
    <row r="9947" spans="1:16">
      <c r="A9947" s="27" t="s">
        <v>1377</v>
      </c>
      <c r="B9947" s="31">
        <v>202505</v>
      </c>
      <c r="C9947" s="27" t="s">
        <v>181</v>
      </c>
      <c r="D9947" s="27" t="s">
        <v>181</v>
      </c>
      <c r="E9947" s="27" t="s">
        <v>29</v>
      </c>
      <c r="F9947" s="27" t="s">
        <v>262</v>
      </c>
      <c r="G9947" s="33">
        <v>154963.82</v>
      </c>
      <c r="H9947" s="33">
        <v>154963.82</v>
      </c>
      <c r="I9947" s="33">
        <v>7726</v>
      </c>
      <c r="J9947" s="33">
        <v>366</v>
      </c>
      <c r="K9947" s="33">
        <v>4400</v>
      </c>
      <c r="L9947" s="33">
        <v>1</v>
      </c>
      <c r="M9947" s="33">
        <v>1</v>
      </c>
      <c r="N9947" s="33">
        <v>147660.42</v>
      </c>
      <c r="O9947" s="33">
        <v>948.9</v>
      </c>
      <c r="P9947" s="33">
        <v>2544</v>
      </c>
    </row>
    <row r="9948" spans="1:16">
      <c r="A9948" s="27" t="s">
        <v>1377</v>
      </c>
      <c r="B9948" s="31">
        <v>202506</v>
      </c>
      <c r="C9948" s="27" t="s">
        <v>181</v>
      </c>
      <c r="D9948" s="27" t="s">
        <v>181</v>
      </c>
      <c r="E9948" s="27" t="s">
        <v>29</v>
      </c>
      <c r="F9948" s="27" t="s">
        <v>262</v>
      </c>
      <c r="G9948" s="33">
        <v>162937.17</v>
      </c>
      <c r="H9948" s="33">
        <v>162937.17</v>
      </c>
      <c r="I9948" s="33">
        <v>7849</v>
      </c>
      <c r="J9948" s="33">
        <v>359</v>
      </c>
      <c r="K9948" s="33">
        <v>4400</v>
      </c>
      <c r="L9948" s="33">
        <v>1</v>
      </c>
      <c r="M9948" s="33">
        <v>1</v>
      </c>
      <c r="N9948" s="33">
        <v>144249.58</v>
      </c>
      <c r="O9948" s="33">
        <v>998.6</v>
      </c>
      <c r="P9948" s="33">
        <v>2596</v>
      </c>
    </row>
    <row r="9949" spans="1:16">
      <c r="A9949" s="27" t="s">
        <v>1377</v>
      </c>
      <c r="B9949" s="31">
        <v>202507</v>
      </c>
      <c r="C9949" s="27" t="s">
        <v>181</v>
      </c>
      <c r="D9949" s="27" t="s">
        <v>181</v>
      </c>
      <c r="E9949" s="27" t="s">
        <v>29</v>
      </c>
      <c r="F9949" s="27" t="s">
        <v>262</v>
      </c>
      <c r="G9949" s="33">
        <v>121832.15</v>
      </c>
      <c r="H9949" s="33">
        <v>121832.15</v>
      </c>
      <c r="I9949" s="33">
        <v>6158</v>
      </c>
      <c r="J9949" s="33">
        <v>352</v>
      </c>
      <c r="K9949" s="33">
        <v>4400</v>
      </c>
      <c r="L9949" s="33">
        <v>1</v>
      </c>
      <c r="M9949" s="33">
        <v>1</v>
      </c>
      <c r="N9949" s="33">
        <v>128248.27</v>
      </c>
      <c r="O9949" s="33">
        <v>832.8</v>
      </c>
      <c r="P9949" s="33">
        <v>2035</v>
      </c>
    </row>
    <row r="9950" spans="1:16">
      <c r="A9950" s="27" t="s">
        <v>1377</v>
      </c>
      <c r="B9950" s="31">
        <v>202508</v>
      </c>
      <c r="C9950" s="27" t="s">
        <v>181</v>
      </c>
      <c r="D9950" s="27" t="s">
        <v>181</v>
      </c>
      <c r="E9950" s="27" t="s">
        <v>29</v>
      </c>
      <c r="F9950" s="27" t="s">
        <v>262</v>
      </c>
      <c r="G9950" s="33">
        <v>117668.41</v>
      </c>
      <c r="H9950" s="33">
        <v>117668.41</v>
      </c>
      <c r="I9950" s="33">
        <v>6033</v>
      </c>
      <c r="J9950" s="33">
        <v>360</v>
      </c>
      <c r="K9950" s="33">
        <v>4400</v>
      </c>
      <c r="L9950" s="33">
        <v>1</v>
      </c>
      <c r="M9950" s="33">
        <v>1</v>
      </c>
      <c r="N9950" s="33">
        <v>123512.81</v>
      </c>
      <c r="O9950" s="33">
        <v>663.4</v>
      </c>
      <c r="P9950" s="33">
        <v>1957</v>
      </c>
    </row>
    <row r="9951" spans="1:16">
      <c r="A9951" s="27" t="s">
        <v>1377</v>
      </c>
      <c r="B9951" s="31">
        <v>202509</v>
      </c>
      <c r="C9951" s="27" t="s">
        <v>181</v>
      </c>
      <c r="D9951" s="27" t="s">
        <v>181</v>
      </c>
      <c r="E9951" s="27" t="s">
        <v>29</v>
      </c>
      <c r="F9951" s="27" t="s">
        <v>262</v>
      </c>
      <c r="G9951" s="33">
        <v>126671.08</v>
      </c>
      <c r="H9951" s="33">
        <v>126671.08</v>
      </c>
      <c r="I9951" s="33">
        <v>6611</v>
      </c>
      <c r="J9951" s="33">
        <v>343</v>
      </c>
      <c r="K9951" s="33">
        <v>4400</v>
      </c>
      <c r="L9951" s="33">
        <v>1</v>
      </c>
      <c r="M9951" s="33">
        <v>1</v>
      </c>
      <c r="N9951" s="33">
        <v>118754.04</v>
      </c>
      <c r="O9951" s="33">
        <v>831.3</v>
      </c>
      <c r="P9951" s="33">
        <v>2118</v>
      </c>
    </row>
    <row r="9952" spans="1:16">
      <c r="A9952" s="27" t="s">
        <v>1377</v>
      </c>
      <c r="B9952" s="31">
        <v>202510</v>
      </c>
      <c r="C9952" s="27" t="s">
        <v>181</v>
      </c>
      <c r="D9952" s="27" t="s">
        <v>181</v>
      </c>
      <c r="E9952" s="27" t="s">
        <v>29</v>
      </c>
      <c r="F9952" s="27" t="s">
        <v>262</v>
      </c>
      <c r="G9952" s="33">
        <v>141578.92</v>
      </c>
      <c r="H9952" s="33">
        <v>141578.92</v>
      </c>
      <c r="I9952" s="33">
        <v>7151</v>
      </c>
      <c r="J9952" s="33">
        <v>363</v>
      </c>
      <c r="K9952" s="33">
        <v>4400</v>
      </c>
      <c r="L9952" s="33">
        <v>1</v>
      </c>
      <c r="M9952" s="33">
        <v>1</v>
      </c>
      <c r="N9952" s="33">
        <v>130434.48</v>
      </c>
      <c r="O9952" s="33">
        <v>832.4</v>
      </c>
      <c r="P9952" s="33">
        <v>2289</v>
      </c>
    </row>
    <row r="9953" spans="1:16">
      <c r="A9953" s="27" t="s">
        <v>1377</v>
      </c>
      <c r="B9953" s="31">
        <v>202511</v>
      </c>
      <c r="C9953" s="27" t="s">
        <v>181</v>
      </c>
      <c r="D9953" s="27" t="s">
        <v>181</v>
      </c>
      <c r="E9953" s="27" t="s">
        <v>29</v>
      </c>
      <c r="F9953" s="27" t="s">
        <v>262</v>
      </c>
      <c r="G9953" s="33">
        <v>157940.35</v>
      </c>
      <c r="H9953" s="33">
        <v>157940.35</v>
      </c>
      <c r="I9953" s="33">
        <v>8002</v>
      </c>
      <c r="J9953" s="33">
        <v>372</v>
      </c>
      <c r="K9953" s="33">
        <v>4400</v>
      </c>
      <c r="L9953" s="33">
        <v>1</v>
      </c>
      <c r="M9953" s="33">
        <v>1</v>
      </c>
      <c r="N9953" s="33">
        <v>157402.44</v>
      </c>
      <c r="O9953" s="33">
        <v>951.8</v>
      </c>
      <c r="P9953" s="33">
        <v>2737</v>
      </c>
    </row>
    <row r="9954" spans="1:16">
      <c r="A9954" s="27" t="s">
        <v>1377</v>
      </c>
      <c r="B9954" s="31">
        <v>202512</v>
      </c>
      <c r="C9954" s="27" t="s">
        <v>181</v>
      </c>
      <c r="D9954" s="27" t="s">
        <v>181</v>
      </c>
      <c r="E9954" s="27" t="s">
        <v>29</v>
      </c>
      <c r="F9954" s="27" t="s">
        <v>262</v>
      </c>
      <c r="G9954" s="33">
        <v>179315.89</v>
      </c>
      <c r="H9954" s="33">
        <v>179315.89</v>
      </c>
      <c r="I9954" s="33">
        <v>9386</v>
      </c>
      <c r="J9954" s="33">
        <v>489</v>
      </c>
      <c r="K9954" s="33">
        <v>4400</v>
      </c>
      <c r="L9954" s="33">
        <v>1</v>
      </c>
      <c r="M9954" s="33">
        <v>1</v>
      </c>
      <c r="N9954" s="33">
        <v>180681.11</v>
      </c>
      <c r="O9954" s="33">
        <v>1061.5</v>
      </c>
      <c r="P9954" s="33">
        <v>3029</v>
      </c>
    </row>
    <row r="9955" spans="1:16">
      <c r="A9955" s="27" t="s">
        <v>1377</v>
      </c>
      <c r="B9955" s="31">
        <v>202601</v>
      </c>
      <c r="C9955" s="27" t="s">
        <v>181</v>
      </c>
      <c r="D9955" s="27" t="s">
        <v>181</v>
      </c>
      <c r="E9955" s="27" t="s">
        <v>29</v>
      </c>
      <c r="F9955" s="27" t="s">
        <v>262</v>
      </c>
      <c r="G9955" s="33">
        <v>96523.74000000001</v>
      </c>
      <c r="H9955" s="33">
        <v>96523.74000000001</v>
      </c>
      <c r="I9955" s="33">
        <v>5038</v>
      </c>
      <c r="J9955" s="33">
        <v>284</v>
      </c>
      <c r="K9955" s="33">
        <v>4400</v>
      </c>
      <c r="L9955" s="33">
        <v>1</v>
      </c>
      <c r="M9955" s="33">
        <v>1</v>
      </c>
      <c r="N9955" s="33">
        <v>91831.46000000001</v>
      </c>
      <c r="O9955" s="33">
        <v>601.3</v>
      </c>
      <c r="P9955" s="33">
        <v>1649</v>
      </c>
    </row>
    <row r="9956" spans="1:16">
      <c r="A9956" s="27" t="s">
        <v>1377</v>
      </c>
      <c r="B9956" s="31">
        <v>202602</v>
      </c>
      <c r="C9956" s="27" t="s">
        <v>181</v>
      </c>
      <c r="D9956" s="27" t="s">
        <v>181</v>
      </c>
      <c r="E9956" s="27" t="s">
        <v>29</v>
      </c>
      <c r="F9956" s="27" t="s">
        <v>262</v>
      </c>
      <c r="G9956" s="33">
        <v>98004.75</v>
      </c>
      <c r="H9956" s="33">
        <v>98004.75</v>
      </c>
      <c r="I9956" s="33">
        <v>4938</v>
      </c>
      <c r="J9956" s="33">
        <v>237</v>
      </c>
      <c r="K9956" s="33">
        <v>4400</v>
      </c>
      <c r="L9956" s="33">
        <v>1</v>
      </c>
      <c r="M9956" s="33">
        <v>1</v>
      </c>
      <c r="N9956" s="33">
        <v>94607.45</v>
      </c>
      <c r="O9956" s="33">
        <v>612.4</v>
      </c>
      <c r="P9956" s="33">
        <v>1579</v>
      </c>
    </row>
    <row r="9957" spans="1:16">
      <c r="A9957" s="27" t="s">
        <v>1377</v>
      </c>
      <c r="B9957" s="31">
        <v>202603</v>
      </c>
      <c r="C9957" s="27" t="s">
        <v>181</v>
      </c>
      <c r="D9957" s="27" t="s">
        <v>181</v>
      </c>
      <c r="E9957" s="27" t="s">
        <v>29</v>
      </c>
      <c r="F9957" s="27" t="s">
        <v>262</v>
      </c>
      <c r="G9957" s="33">
        <v>110318.34</v>
      </c>
      <c r="H9957" s="33">
        <v>110318.34</v>
      </c>
      <c r="I9957" s="33">
        <v>5627</v>
      </c>
      <c r="J9957" s="33">
        <v>276</v>
      </c>
      <c r="K9957" s="33">
        <v>4400</v>
      </c>
      <c r="L9957" s="33">
        <v>1</v>
      </c>
      <c r="M9957" s="33">
        <v>1</v>
      </c>
      <c r="N9957" s="33">
        <v>117900.62</v>
      </c>
      <c r="O9957" s="33">
        <v>659.4</v>
      </c>
      <c r="P9957" s="33">
        <v>1778</v>
      </c>
    </row>
    <row r="9958" spans="1:16">
      <c r="A9958" s="27" t="s">
        <v>1377</v>
      </c>
      <c r="B9958" s="31">
        <v>202604</v>
      </c>
      <c r="C9958" s="27" t="s">
        <v>181</v>
      </c>
      <c r="D9958" s="27" t="s">
        <v>181</v>
      </c>
      <c r="E9958" s="27" t="s">
        <v>29</v>
      </c>
      <c r="F9958" s="27" t="s">
        <v>262</v>
      </c>
      <c r="G9958" s="33">
        <v>135618.25</v>
      </c>
      <c r="H9958" s="33">
        <v>135618.25</v>
      </c>
      <c r="I9958" s="33">
        <v>7098</v>
      </c>
      <c r="J9958" s="33">
        <v>386</v>
      </c>
      <c r="K9958" s="33">
        <v>4400</v>
      </c>
      <c r="L9958" s="33">
        <v>1</v>
      </c>
      <c r="M9958" s="33">
        <v>1</v>
      </c>
      <c r="N9958" s="33">
        <v>138735.18</v>
      </c>
      <c r="O9958" s="33">
        <v>878.4</v>
      </c>
      <c r="P9958" s="33">
        <v>2203</v>
      </c>
    </row>
    <row r="9959" spans="1:16">
      <c r="A9959" s="27" t="s">
        <v>1377</v>
      </c>
      <c r="B9959" s="31">
        <v>202605</v>
      </c>
      <c r="C9959" s="27" t="s">
        <v>181</v>
      </c>
      <c r="D9959" s="27" t="s">
        <v>181</v>
      </c>
      <c r="E9959" s="27" t="s">
        <v>29</v>
      </c>
      <c r="F9959" s="27" t="s">
        <v>262</v>
      </c>
      <c r="G9959" s="33">
        <v>153136.75</v>
      </c>
      <c r="H9959" s="33">
        <v>153136.75</v>
      </c>
      <c r="I9959" s="33">
        <v>7348</v>
      </c>
      <c r="J9959" s="33">
        <v>370</v>
      </c>
      <c r="K9959" s="33">
        <v>4400</v>
      </c>
      <c r="L9959" s="33">
        <v>1</v>
      </c>
      <c r="M9959" s="33">
        <v>1</v>
      </c>
      <c r="N9959" s="33">
        <v>151942.57</v>
      </c>
      <c r="O9959" s="33">
        <v>1062.7</v>
      </c>
      <c r="P9959" s="33">
        <v>2309</v>
      </c>
    </row>
    <row r="9960" spans="1:16">
      <c r="A9960" s="27" t="s">
        <v>1377</v>
      </c>
      <c r="B9960" s="31">
        <v>202606</v>
      </c>
      <c r="C9960" s="27" t="s">
        <v>181</v>
      </c>
      <c r="D9960" s="27" t="s">
        <v>181</v>
      </c>
      <c r="E9960" s="27" t="s">
        <v>29</v>
      </c>
      <c r="F9960" s="27" t="s">
        <v>262</v>
      </c>
      <c r="G9960" s="33">
        <v>161894.4</v>
      </c>
      <c r="H9960" s="33">
        <v>161894.4</v>
      </c>
      <c r="I9960" s="33">
        <v>8995</v>
      </c>
      <c r="J9960" s="33">
        <v>502</v>
      </c>
      <c r="K9960" s="33">
        <v>4400</v>
      </c>
      <c r="L9960" s="33">
        <v>1</v>
      </c>
      <c r="M9960" s="33">
        <v>1</v>
      </c>
      <c r="N9960" s="33">
        <v>148432.82</v>
      </c>
      <c r="O9960" s="33">
        <v>916.7</v>
      </c>
      <c r="P9960" s="33">
        <v>2782</v>
      </c>
    </row>
    <row r="9961" spans="1:16">
      <c r="A9961" s="27" t="s">
        <v>1377</v>
      </c>
      <c r="B9961" s="31">
        <v>202607</v>
      </c>
      <c r="C9961" s="27" t="s">
        <v>181</v>
      </c>
      <c r="D9961" s="27" t="s">
        <v>181</v>
      </c>
      <c r="E9961" s="27" t="s">
        <v>29</v>
      </c>
      <c r="F9961" s="27" t="s">
        <v>262</v>
      </c>
      <c r="G9961" s="33">
        <v>128850.5</v>
      </c>
      <c r="H9961" s="33">
        <v>128850.5</v>
      </c>
      <c r="I9961" s="33">
        <v>6178</v>
      </c>
      <c r="J9961" s="33">
        <v>271</v>
      </c>
      <c r="K9961" s="33">
        <v>4400</v>
      </c>
      <c r="L9961" s="33">
        <v>1</v>
      </c>
      <c r="M9961" s="33">
        <v>1</v>
      </c>
      <c r="N9961" s="33">
        <v>131967.47</v>
      </c>
      <c r="O9961" s="33">
        <v>756.2</v>
      </c>
      <c r="P9961" s="33">
        <v>2181</v>
      </c>
    </row>
    <row r="9962" spans="1:16">
      <c r="A9962" s="27" t="s">
        <v>1381</v>
      </c>
      <c r="B9962" s="31">
        <v>202408</v>
      </c>
      <c r="C9962" s="27" t="s">
        <v>181</v>
      </c>
      <c r="D9962" s="27" t="s">
        <v>181</v>
      </c>
      <c r="E9962" s="27" t="s">
        <v>29</v>
      </c>
      <c r="F9962" s="27" t="s">
        <v>257</v>
      </c>
      <c r="G9962" s="33">
        <v>391390.16</v>
      </c>
      <c r="H9962" s="33">
        <v>391390.16</v>
      </c>
      <c r="I9962" s="33">
        <v>10397</v>
      </c>
      <c r="J9962" s="33">
        <v>740</v>
      </c>
      <c r="K9962" s="33">
        <v>9500</v>
      </c>
      <c r="L9962" s="33">
        <v>1</v>
      </c>
      <c r="M9962" s="33">
        <v>1</v>
      </c>
      <c r="N9962" s="33">
        <v>339323.03</v>
      </c>
      <c r="O9962" s="33">
        <v>2198.1</v>
      </c>
      <c r="P9962" s="33">
        <v>4239</v>
      </c>
    </row>
    <row r="9963" spans="1:16">
      <c r="A9963" s="27" t="s">
        <v>1381</v>
      </c>
      <c r="B9963" s="31">
        <v>202409</v>
      </c>
      <c r="C9963" s="27" t="s">
        <v>181</v>
      </c>
      <c r="D9963" s="27" t="s">
        <v>181</v>
      </c>
      <c r="E9963" s="27" t="s">
        <v>29</v>
      </c>
      <c r="F9963" s="27" t="s">
        <v>257</v>
      </c>
      <c r="G9963" s="33">
        <v>333369.14</v>
      </c>
      <c r="H9963" s="33">
        <v>333369.14</v>
      </c>
      <c r="I9963" s="33">
        <v>8539</v>
      </c>
      <c r="J9963" s="33">
        <v>648</v>
      </c>
      <c r="K9963" s="33">
        <v>9500</v>
      </c>
      <c r="L9963" s="33">
        <v>1</v>
      </c>
      <c r="M9963" s="33">
        <v>1</v>
      </c>
      <c r="N9963" s="33">
        <v>326249.4</v>
      </c>
      <c r="O9963" s="33">
        <v>1844.9</v>
      </c>
      <c r="P9963" s="33">
        <v>3345</v>
      </c>
    </row>
    <row r="9964" spans="1:16">
      <c r="A9964" s="27" t="s">
        <v>1381</v>
      </c>
      <c r="B9964" s="31">
        <v>202410</v>
      </c>
      <c r="C9964" s="27" t="s">
        <v>181</v>
      </c>
      <c r="D9964" s="27" t="s">
        <v>181</v>
      </c>
      <c r="E9964" s="27" t="s">
        <v>29</v>
      </c>
      <c r="F9964" s="27" t="s">
        <v>257</v>
      </c>
      <c r="G9964" s="33">
        <v>431231.12</v>
      </c>
      <c r="H9964" s="33">
        <v>431231.12</v>
      </c>
      <c r="I9964" s="33">
        <v>10654</v>
      </c>
      <c r="J9964" s="33">
        <v>849</v>
      </c>
      <c r="K9964" s="33">
        <v>9500</v>
      </c>
      <c r="L9964" s="33">
        <v>1</v>
      </c>
      <c r="M9964" s="33">
        <v>1</v>
      </c>
      <c r="N9964" s="33">
        <v>358338.7</v>
      </c>
      <c r="O9964" s="33">
        <v>2654.2</v>
      </c>
      <c r="P9964" s="33">
        <v>4413</v>
      </c>
    </row>
    <row r="9965" spans="1:16">
      <c r="A9965" s="27" t="s">
        <v>1381</v>
      </c>
      <c r="B9965" s="31">
        <v>202411</v>
      </c>
      <c r="C9965" s="27" t="s">
        <v>181</v>
      </c>
      <c r="D9965" s="27" t="s">
        <v>181</v>
      </c>
      <c r="E9965" s="27" t="s">
        <v>29</v>
      </c>
      <c r="F9965" s="27" t="s">
        <v>257</v>
      </c>
      <c r="G9965" s="33">
        <v>523134.1</v>
      </c>
      <c r="H9965" s="33">
        <v>523134.1</v>
      </c>
      <c r="I9965" s="33">
        <v>14015</v>
      </c>
      <c r="J9965" s="33">
        <v>1110</v>
      </c>
      <c r="K9965" s="33">
        <v>9500</v>
      </c>
      <c r="L9965" s="33">
        <v>1</v>
      </c>
      <c r="M9965" s="33">
        <v>1</v>
      </c>
      <c r="N9965" s="33">
        <v>432426.99</v>
      </c>
      <c r="O9965" s="33">
        <v>3048.8</v>
      </c>
      <c r="P9965" s="33">
        <v>5468</v>
      </c>
    </row>
    <row r="9966" spans="1:16">
      <c r="A9966" s="27" t="s">
        <v>1381</v>
      </c>
      <c r="B9966" s="31">
        <v>202412</v>
      </c>
      <c r="C9966" s="27" t="s">
        <v>181</v>
      </c>
      <c r="D9966" s="27" t="s">
        <v>181</v>
      </c>
      <c r="E9966" s="27" t="s">
        <v>29</v>
      </c>
      <c r="F9966" s="27" t="s">
        <v>257</v>
      </c>
      <c r="G9966" s="33">
        <v>535181.85</v>
      </c>
      <c r="H9966" s="33">
        <v>535181.85</v>
      </c>
      <c r="I9966" s="33">
        <v>13432</v>
      </c>
      <c r="J9966" s="33">
        <v>971</v>
      </c>
      <c r="K9966" s="33">
        <v>9500</v>
      </c>
      <c r="L9966" s="33">
        <v>1</v>
      </c>
      <c r="M9966" s="33">
        <v>1</v>
      </c>
      <c r="N9966" s="33">
        <v>496379.76</v>
      </c>
      <c r="O9966" s="33">
        <v>3218.2</v>
      </c>
      <c r="P9966" s="33">
        <v>5744</v>
      </c>
    </row>
    <row r="9967" spans="1:16">
      <c r="A9967" s="27" t="s">
        <v>1381</v>
      </c>
      <c r="B9967" s="31">
        <v>202501</v>
      </c>
      <c r="C9967" s="27" t="s">
        <v>181</v>
      </c>
      <c r="D9967" s="27" t="s">
        <v>181</v>
      </c>
      <c r="E9967" s="27" t="s">
        <v>29</v>
      </c>
      <c r="F9967" s="27" t="s">
        <v>257</v>
      </c>
      <c r="G9967" s="33">
        <v>288593.08</v>
      </c>
      <c r="H9967" s="33">
        <v>288593.08</v>
      </c>
      <c r="I9967" s="33">
        <v>7915</v>
      </c>
      <c r="J9967" s="33">
        <v>526</v>
      </c>
      <c r="K9967" s="33">
        <v>9500</v>
      </c>
      <c r="L9967" s="33">
        <v>1</v>
      </c>
      <c r="M9967" s="33">
        <v>1</v>
      </c>
      <c r="N9967" s="33">
        <v>252285.81</v>
      </c>
      <c r="O9967" s="33">
        <v>1542.9</v>
      </c>
      <c r="P9967" s="33">
        <v>3084</v>
      </c>
    </row>
    <row r="9968" spans="1:16">
      <c r="A9968" s="27" t="s">
        <v>1381</v>
      </c>
      <c r="B9968" s="31">
        <v>202502</v>
      </c>
      <c r="C9968" s="27" t="s">
        <v>181</v>
      </c>
      <c r="D9968" s="27" t="s">
        <v>181</v>
      </c>
      <c r="E9968" s="27" t="s">
        <v>29</v>
      </c>
      <c r="F9968" s="27" t="s">
        <v>257</v>
      </c>
      <c r="G9968" s="33">
        <v>260233.82</v>
      </c>
      <c r="H9968" s="33">
        <v>260233.82</v>
      </c>
      <c r="I9968" s="33">
        <v>6681</v>
      </c>
      <c r="J9968" s="33">
        <v>469</v>
      </c>
      <c r="K9968" s="33">
        <v>9500</v>
      </c>
      <c r="L9968" s="33">
        <v>1</v>
      </c>
      <c r="M9968" s="33">
        <v>1</v>
      </c>
      <c r="N9968" s="33">
        <v>259912.2</v>
      </c>
      <c r="O9968" s="33">
        <v>1397.2</v>
      </c>
      <c r="P9968" s="33">
        <v>2703</v>
      </c>
    </row>
    <row r="9969" spans="1:16">
      <c r="A9969" s="27" t="s">
        <v>1381</v>
      </c>
      <c r="B9969" s="31">
        <v>202503</v>
      </c>
      <c r="C9969" s="27" t="s">
        <v>181</v>
      </c>
      <c r="D9969" s="27" t="s">
        <v>181</v>
      </c>
      <c r="E9969" s="27" t="s">
        <v>29</v>
      </c>
      <c r="F9969" s="27" t="s">
        <v>257</v>
      </c>
      <c r="G9969" s="33">
        <v>367076.38</v>
      </c>
      <c r="H9969" s="33">
        <v>367076.38</v>
      </c>
      <c r="I9969" s="33">
        <v>9962</v>
      </c>
      <c r="J9969" s="33">
        <v>828</v>
      </c>
      <c r="K9969" s="33">
        <v>9500</v>
      </c>
      <c r="L9969" s="33">
        <v>1</v>
      </c>
      <c r="M9969" s="33">
        <v>1</v>
      </c>
      <c r="N9969" s="33">
        <v>323904.8</v>
      </c>
      <c r="O9969" s="33">
        <v>2252.1</v>
      </c>
      <c r="P9969" s="33">
        <v>4110</v>
      </c>
    </row>
    <row r="9970" spans="1:16">
      <c r="A9970" s="27" t="s">
        <v>1381</v>
      </c>
      <c r="B9970" s="31">
        <v>202504</v>
      </c>
      <c r="C9970" s="27" t="s">
        <v>181</v>
      </c>
      <c r="D9970" s="27" t="s">
        <v>181</v>
      </c>
      <c r="E9970" s="27" t="s">
        <v>29</v>
      </c>
      <c r="F9970" s="27" t="s">
        <v>257</v>
      </c>
      <c r="G9970" s="33">
        <v>424466.64</v>
      </c>
      <c r="H9970" s="33">
        <v>424466.64</v>
      </c>
      <c r="I9970" s="33">
        <v>11772</v>
      </c>
      <c r="J9970" s="33">
        <v>817</v>
      </c>
      <c r="K9970" s="33">
        <v>9500</v>
      </c>
      <c r="L9970" s="33">
        <v>1</v>
      </c>
      <c r="M9970" s="33">
        <v>1</v>
      </c>
      <c r="N9970" s="33">
        <v>381142.99</v>
      </c>
      <c r="O9970" s="33">
        <v>2451.9</v>
      </c>
      <c r="P9970" s="33">
        <v>4759</v>
      </c>
    </row>
    <row r="9971" spans="1:16">
      <c r="A9971" s="27" t="s">
        <v>1381</v>
      </c>
      <c r="B9971" s="31">
        <v>202505</v>
      </c>
      <c r="C9971" s="27" t="s">
        <v>181</v>
      </c>
      <c r="D9971" s="27" t="s">
        <v>181</v>
      </c>
      <c r="E9971" s="27" t="s">
        <v>29</v>
      </c>
      <c r="F9971" s="27" t="s">
        <v>257</v>
      </c>
      <c r="G9971" s="33">
        <v>476209.73</v>
      </c>
      <c r="H9971" s="33">
        <v>476209.73</v>
      </c>
      <c r="I9971" s="33">
        <v>11706</v>
      </c>
      <c r="J9971" s="33">
        <v>774</v>
      </c>
      <c r="K9971" s="33">
        <v>9500</v>
      </c>
      <c r="L9971" s="33">
        <v>1</v>
      </c>
      <c r="M9971" s="33">
        <v>1</v>
      </c>
      <c r="N9971" s="33">
        <v>417427.25</v>
      </c>
      <c r="O9971" s="33">
        <v>2818.6</v>
      </c>
      <c r="P9971" s="33">
        <v>5082</v>
      </c>
    </row>
    <row r="9972" spans="1:16">
      <c r="A9972" s="27" t="s">
        <v>1381</v>
      </c>
      <c r="B9972" s="31">
        <v>202506</v>
      </c>
      <c r="C9972" s="27" t="s">
        <v>181</v>
      </c>
      <c r="D9972" s="27" t="s">
        <v>181</v>
      </c>
      <c r="E9972" s="27" t="s">
        <v>29</v>
      </c>
      <c r="F9972" s="27" t="s">
        <v>257</v>
      </c>
      <c r="G9972" s="33">
        <v>416554.61</v>
      </c>
      <c r="H9972" s="33">
        <v>416554.61</v>
      </c>
      <c r="I9972" s="33">
        <v>10764</v>
      </c>
      <c r="J9972" s="33">
        <v>821</v>
      </c>
      <c r="K9972" s="33">
        <v>9500</v>
      </c>
      <c r="L9972" s="33">
        <v>1</v>
      </c>
      <c r="M9972" s="33">
        <v>1</v>
      </c>
      <c r="N9972" s="33">
        <v>407785</v>
      </c>
      <c r="O9972" s="33">
        <v>2418.2</v>
      </c>
      <c r="P9972" s="33">
        <v>4336</v>
      </c>
    </row>
    <row r="9973" spans="1:16">
      <c r="A9973" s="27" t="s">
        <v>1381</v>
      </c>
      <c r="B9973" s="31">
        <v>202507</v>
      </c>
      <c r="C9973" s="27" t="s">
        <v>181</v>
      </c>
      <c r="D9973" s="27" t="s">
        <v>181</v>
      </c>
      <c r="E9973" s="27" t="s">
        <v>29</v>
      </c>
      <c r="F9973" s="27" t="s">
        <v>257</v>
      </c>
      <c r="G9973" s="33">
        <v>372282.43</v>
      </c>
      <c r="H9973" s="33">
        <v>372282.43</v>
      </c>
      <c r="I9973" s="33">
        <v>8569</v>
      </c>
      <c r="J9973" s="33">
        <v>605</v>
      </c>
      <c r="K9973" s="33">
        <v>9500</v>
      </c>
      <c r="L9973" s="33">
        <v>1</v>
      </c>
      <c r="M9973" s="33">
        <v>1</v>
      </c>
      <c r="N9973" s="33">
        <v>362550.24</v>
      </c>
      <c r="O9973" s="33">
        <v>2158.4</v>
      </c>
      <c r="P9973" s="33">
        <v>3710</v>
      </c>
    </row>
    <row r="9974" spans="1:16">
      <c r="A9974" s="27" t="s">
        <v>1381</v>
      </c>
      <c r="B9974" s="31">
        <v>202508</v>
      </c>
      <c r="C9974" s="27" t="s">
        <v>181</v>
      </c>
      <c r="D9974" s="27" t="s">
        <v>181</v>
      </c>
      <c r="E9974" s="27" t="s">
        <v>29</v>
      </c>
      <c r="F9974" s="27" t="s">
        <v>257</v>
      </c>
      <c r="G9974" s="33">
        <v>391294.02</v>
      </c>
      <c r="H9974" s="33">
        <v>391294.02</v>
      </c>
      <c r="I9974" s="33">
        <v>9716</v>
      </c>
      <c r="J9974" s="33">
        <v>670</v>
      </c>
      <c r="K9974" s="33">
        <v>9500</v>
      </c>
      <c r="L9974" s="33">
        <v>1</v>
      </c>
      <c r="M9974" s="33">
        <v>1</v>
      </c>
      <c r="N9974" s="33">
        <v>349163.4</v>
      </c>
      <c r="O9974" s="33">
        <v>2101.7</v>
      </c>
      <c r="P9974" s="33">
        <v>4214</v>
      </c>
    </row>
    <row r="9975" spans="1:16">
      <c r="A9975" s="27" t="s">
        <v>1381</v>
      </c>
      <c r="B9975" s="31">
        <v>202509</v>
      </c>
      <c r="C9975" s="27" t="s">
        <v>181</v>
      </c>
      <c r="D9975" s="27" t="s">
        <v>181</v>
      </c>
      <c r="E9975" s="27" t="s">
        <v>29</v>
      </c>
      <c r="F9975" s="27" t="s">
        <v>257</v>
      </c>
      <c r="G9975" s="33">
        <v>368745.51</v>
      </c>
      <c r="H9975" s="33">
        <v>368745.51</v>
      </c>
      <c r="I9975" s="33">
        <v>9105</v>
      </c>
      <c r="J9975" s="33">
        <v>662</v>
      </c>
      <c r="K9975" s="33">
        <v>9500</v>
      </c>
      <c r="L9975" s="33">
        <v>1</v>
      </c>
      <c r="M9975" s="33">
        <v>1</v>
      </c>
      <c r="N9975" s="33">
        <v>335710.64</v>
      </c>
      <c r="O9975" s="33">
        <v>2068.2</v>
      </c>
      <c r="P9975" s="33">
        <v>3933</v>
      </c>
    </row>
    <row r="9976" spans="1:16">
      <c r="A9976" s="27" t="s">
        <v>1381</v>
      </c>
      <c r="B9976" s="31">
        <v>202510</v>
      </c>
      <c r="C9976" s="27" t="s">
        <v>181</v>
      </c>
      <c r="D9976" s="27" t="s">
        <v>181</v>
      </c>
      <c r="E9976" s="27" t="s">
        <v>29</v>
      </c>
      <c r="F9976" s="27" t="s">
        <v>257</v>
      </c>
      <c r="G9976" s="33">
        <v>396631.79</v>
      </c>
      <c r="H9976" s="33">
        <v>396631.79</v>
      </c>
      <c r="I9976" s="33">
        <v>10054</v>
      </c>
      <c r="J9976" s="33">
        <v>672</v>
      </c>
      <c r="K9976" s="33">
        <v>9500</v>
      </c>
      <c r="L9976" s="33">
        <v>1</v>
      </c>
      <c r="M9976" s="33">
        <v>1</v>
      </c>
      <c r="N9976" s="33">
        <v>368730.52</v>
      </c>
      <c r="O9976" s="33">
        <v>2235.3</v>
      </c>
      <c r="P9976" s="33">
        <v>4041</v>
      </c>
    </row>
    <row r="9977" spans="1:16">
      <c r="A9977" s="27" t="s">
        <v>1381</v>
      </c>
      <c r="B9977" s="31">
        <v>202511</v>
      </c>
      <c r="C9977" s="27" t="s">
        <v>181</v>
      </c>
      <c r="D9977" s="27" t="s">
        <v>181</v>
      </c>
      <c r="E9977" s="27" t="s">
        <v>29</v>
      </c>
      <c r="F9977" s="27" t="s">
        <v>257</v>
      </c>
      <c r="G9977" s="33">
        <v>516815.76</v>
      </c>
      <c r="H9977" s="33">
        <v>516815.76</v>
      </c>
      <c r="I9977" s="33">
        <v>13154</v>
      </c>
      <c r="J9977" s="33">
        <v>1021</v>
      </c>
      <c r="K9977" s="33">
        <v>9500</v>
      </c>
      <c r="L9977" s="33">
        <v>1</v>
      </c>
      <c r="M9977" s="33">
        <v>1</v>
      </c>
      <c r="N9977" s="33">
        <v>444967.37</v>
      </c>
      <c r="O9977" s="33">
        <v>2925.4</v>
      </c>
      <c r="P9977" s="33">
        <v>5457</v>
      </c>
    </row>
    <row r="9978" spans="1:16">
      <c r="A9978" s="27" t="s">
        <v>1381</v>
      </c>
      <c r="B9978" s="31">
        <v>202512</v>
      </c>
      <c r="C9978" s="27" t="s">
        <v>181</v>
      </c>
      <c r="D9978" s="27" t="s">
        <v>181</v>
      </c>
      <c r="E9978" s="27" t="s">
        <v>29</v>
      </c>
      <c r="F9978" s="27" t="s">
        <v>257</v>
      </c>
      <c r="G9978" s="33">
        <v>539632.73</v>
      </c>
      <c r="H9978" s="33">
        <v>539632.73</v>
      </c>
      <c r="I9978" s="33">
        <v>12970</v>
      </c>
      <c r="J9978" s="33">
        <v>993</v>
      </c>
      <c r="K9978" s="33">
        <v>9500</v>
      </c>
      <c r="L9978" s="33">
        <v>1</v>
      </c>
      <c r="M9978" s="33">
        <v>1</v>
      </c>
      <c r="N9978" s="33">
        <v>510774.77</v>
      </c>
      <c r="O9978" s="33">
        <v>2947.1</v>
      </c>
      <c r="P9978" s="33">
        <v>5438</v>
      </c>
    </row>
    <row r="9979" spans="1:16">
      <c r="A9979" s="27" t="s">
        <v>1381</v>
      </c>
      <c r="B9979" s="31">
        <v>202601</v>
      </c>
      <c r="C9979" s="27" t="s">
        <v>181</v>
      </c>
      <c r="D9979" s="27" t="s">
        <v>181</v>
      </c>
      <c r="E9979" s="27" t="s">
        <v>29</v>
      </c>
      <c r="F9979" s="27" t="s">
        <v>257</v>
      </c>
      <c r="G9979" s="33">
        <v>284366.82</v>
      </c>
      <c r="H9979" s="33">
        <v>284366.82</v>
      </c>
      <c r="I9979" s="33">
        <v>7002</v>
      </c>
      <c r="J9979" s="33">
        <v>524</v>
      </c>
      <c r="K9979" s="33">
        <v>9500</v>
      </c>
      <c r="L9979" s="33">
        <v>1</v>
      </c>
      <c r="M9979" s="33">
        <v>1</v>
      </c>
      <c r="N9979" s="33">
        <v>259602.1</v>
      </c>
      <c r="O9979" s="33">
        <v>1709.1</v>
      </c>
      <c r="P9979" s="33">
        <v>2928</v>
      </c>
    </row>
    <row r="9980" spans="1:16">
      <c r="A9980" s="27" t="s">
        <v>1381</v>
      </c>
      <c r="B9980" s="31">
        <v>202602</v>
      </c>
      <c r="C9980" s="27" t="s">
        <v>181</v>
      </c>
      <c r="D9980" s="27" t="s">
        <v>181</v>
      </c>
      <c r="E9980" s="27" t="s">
        <v>29</v>
      </c>
      <c r="F9980" s="27" t="s">
        <v>257</v>
      </c>
      <c r="G9980" s="33">
        <v>288615.54</v>
      </c>
      <c r="H9980" s="33">
        <v>288615.54</v>
      </c>
      <c r="I9980" s="33">
        <v>7588</v>
      </c>
      <c r="J9980" s="33">
        <v>627</v>
      </c>
      <c r="K9980" s="33">
        <v>9500</v>
      </c>
      <c r="L9980" s="33">
        <v>1</v>
      </c>
      <c r="M9980" s="33">
        <v>1</v>
      </c>
      <c r="N9980" s="33">
        <v>267449.65</v>
      </c>
      <c r="O9980" s="33">
        <v>1732.5</v>
      </c>
      <c r="P9980" s="33">
        <v>3000</v>
      </c>
    </row>
    <row r="9981" spans="1:16">
      <c r="A9981" s="27" t="s">
        <v>1381</v>
      </c>
      <c r="B9981" s="31">
        <v>202603</v>
      </c>
      <c r="C9981" s="27" t="s">
        <v>181</v>
      </c>
      <c r="D9981" s="27" t="s">
        <v>181</v>
      </c>
      <c r="E9981" s="27" t="s">
        <v>29</v>
      </c>
      <c r="F9981" s="27" t="s">
        <v>257</v>
      </c>
      <c r="G9981" s="33">
        <v>345473.94</v>
      </c>
      <c r="H9981" s="33">
        <v>345473.94</v>
      </c>
      <c r="I9981" s="33">
        <v>8547</v>
      </c>
      <c r="J9981" s="33">
        <v>664</v>
      </c>
      <c r="K9981" s="33">
        <v>9500</v>
      </c>
      <c r="L9981" s="33">
        <v>1</v>
      </c>
      <c r="M9981" s="33">
        <v>1</v>
      </c>
      <c r="N9981" s="33">
        <v>333298.04</v>
      </c>
      <c r="O9981" s="33">
        <v>1946.7</v>
      </c>
      <c r="P9981" s="33">
        <v>3384</v>
      </c>
    </row>
    <row r="9982" spans="1:16">
      <c r="A9982" s="27" t="s">
        <v>1381</v>
      </c>
      <c r="B9982" s="31">
        <v>202604</v>
      </c>
      <c r="C9982" s="27" t="s">
        <v>181</v>
      </c>
      <c r="D9982" s="27" t="s">
        <v>181</v>
      </c>
      <c r="E9982" s="27" t="s">
        <v>29</v>
      </c>
      <c r="F9982" s="27" t="s">
        <v>257</v>
      </c>
      <c r="G9982" s="33">
        <v>435639.31</v>
      </c>
      <c r="H9982" s="33">
        <v>435639.31</v>
      </c>
      <c r="I9982" s="33">
        <v>11031</v>
      </c>
      <c r="J9982" s="33">
        <v>912</v>
      </c>
      <c r="K9982" s="33">
        <v>9500</v>
      </c>
      <c r="L9982" s="33">
        <v>1</v>
      </c>
      <c r="M9982" s="33">
        <v>1</v>
      </c>
      <c r="N9982" s="33">
        <v>392196.13</v>
      </c>
      <c r="O9982" s="33">
        <v>2516.8</v>
      </c>
      <c r="P9982" s="33">
        <v>4390</v>
      </c>
    </row>
    <row r="9983" spans="1:16">
      <c r="A9983" s="27" t="s">
        <v>1381</v>
      </c>
      <c r="B9983" s="31">
        <v>202605</v>
      </c>
      <c r="C9983" s="27" t="s">
        <v>181</v>
      </c>
      <c r="D9983" s="27" t="s">
        <v>181</v>
      </c>
      <c r="E9983" s="27" t="s">
        <v>29</v>
      </c>
      <c r="F9983" s="27" t="s">
        <v>257</v>
      </c>
      <c r="G9983" s="33">
        <v>455519.47</v>
      </c>
      <c r="H9983" s="33">
        <v>455519.47</v>
      </c>
      <c r="I9983" s="33">
        <v>12644</v>
      </c>
      <c r="J9983" s="33">
        <v>1212</v>
      </c>
      <c r="K9983" s="33">
        <v>9500</v>
      </c>
      <c r="L9983" s="33">
        <v>1</v>
      </c>
      <c r="M9983" s="33">
        <v>1</v>
      </c>
      <c r="N9983" s="33">
        <v>429532.64</v>
      </c>
      <c r="O9983" s="33">
        <v>2648.6</v>
      </c>
      <c r="P9983" s="33">
        <v>4815</v>
      </c>
    </row>
    <row r="9984" spans="1:16">
      <c r="A9984" s="27" t="s">
        <v>1381</v>
      </c>
      <c r="B9984" s="31">
        <v>202606</v>
      </c>
      <c r="C9984" s="27" t="s">
        <v>181</v>
      </c>
      <c r="D9984" s="27" t="s">
        <v>181</v>
      </c>
      <c r="E9984" s="27" t="s">
        <v>29</v>
      </c>
      <c r="F9984" s="27" t="s">
        <v>257</v>
      </c>
      <c r="G9984" s="33">
        <v>457636.89</v>
      </c>
      <c r="H9984" s="33">
        <v>457636.89</v>
      </c>
      <c r="I9984" s="33">
        <v>11781</v>
      </c>
      <c r="J9984" s="33">
        <v>876</v>
      </c>
      <c r="K9984" s="33">
        <v>9500</v>
      </c>
      <c r="L9984" s="33">
        <v>1</v>
      </c>
      <c r="M9984" s="33">
        <v>1</v>
      </c>
      <c r="N9984" s="33">
        <v>419610.76</v>
      </c>
      <c r="O9984" s="33">
        <v>2858</v>
      </c>
      <c r="P9984" s="33">
        <v>4702</v>
      </c>
    </row>
    <row r="9985" spans="1:16">
      <c r="A9985" s="27" t="s">
        <v>1381</v>
      </c>
      <c r="B9985" s="31">
        <v>202607</v>
      </c>
      <c r="C9985" s="27" t="s">
        <v>181</v>
      </c>
      <c r="D9985" s="27" t="s">
        <v>181</v>
      </c>
      <c r="E9985" s="27" t="s">
        <v>29</v>
      </c>
      <c r="F9985" s="27" t="s">
        <v>257</v>
      </c>
      <c r="G9985" s="33">
        <v>415897.84</v>
      </c>
      <c r="H9985" s="33">
        <v>415897.84</v>
      </c>
      <c r="I9985" s="33">
        <v>11526</v>
      </c>
      <c r="J9985" s="33">
        <v>811</v>
      </c>
      <c r="K9985" s="33">
        <v>9500</v>
      </c>
      <c r="L9985" s="33">
        <v>1</v>
      </c>
      <c r="M9985" s="33">
        <v>1</v>
      </c>
      <c r="N9985" s="33">
        <v>373064.19</v>
      </c>
      <c r="O9985" s="33">
        <v>2265.3</v>
      </c>
      <c r="P9985" s="33">
        <v>4511</v>
      </c>
    </row>
    <row r="9986" spans="1:16">
      <c r="A9986" s="27" t="s">
        <v>1383</v>
      </c>
      <c r="B9986" s="31">
        <v>202409</v>
      </c>
      <c r="C9986" s="27" t="s">
        <v>181</v>
      </c>
      <c r="D9986" s="27" t="s">
        <v>181</v>
      </c>
      <c r="E9986" s="27" t="s">
        <v>29</v>
      </c>
      <c r="F9986" s="27" t="s">
        <v>262</v>
      </c>
      <c r="G9986" s="33">
        <v>75883.08</v>
      </c>
      <c r="H9986" s="33">
        <v>0</v>
      </c>
      <c r="I9986" s="33">
        <v>4074</v>
      </c>
      <c r="J9986" s="33">
        <v>197</v>
      </c>
      <c r="K9986" s="33">
        <v>4300</v>
      </c>
      <c r="L9986" s="33">
        <v>1</v>
      </c>
      <c r="M9986" s="33">
        <v>0</v>
      </c>
      <c r="N9986" s="33">
        <v>107196.78</v>
      </c>
      <c r="O9986" s="33">
        <v>480.1</v>
      </c>
      <c r="P9986" s="33">
        <v>1328</v>
      </c>
    </row>
    <row r="9987" spans="1:16">
      <c r="A9987" s="27" t="s">
        <v>1383</v>
      </c>
      <c r="B9987" s="31">
        <v>202410</v>
      </c>
      <c r="C9987" s="27" t="s">
        <v>181</v>
      </c>
      <c r="D9987" s="27" t="s">
        <v>181</v>
      </c>
      <c r="E9987" s="27" t="s">
        <v>29</v>
      </c>
      <c r="F9987" s="27" t="s">
        <v>262</v>
      </c>
      <c r="G9987" s="33">
        <v>91222.23</v>
      </c>
      <c r="H9987" s="33">
        <v>0</v>
      </c>
      <c r="I9987" s="33">
        <v>4568</v>
      </c>
      <c r="J9987" s="33">
        <v>227</v>
      </c>
      <c r="K9987" s="33">
        <v>4300</v>
      </c>
      <c r="L9987" s="33">
        <v>1</v>
      </c>
      <c r="M9987" s="33">
        <v>0</v>
      </c>
      <c r="N9987" s="33">
        <v>117740.46</v>
      </c>
      <c r="O9987" s="33">
        <v>597.2</v>
      </c>
      <c r="P9987" s="33">
        <v>1494</v>
      </c>
    </row>
    <row r="9988" spans="1:16">
      <c r="A9988" s="27" t="s">
        <v>1383</v>
      </c>
      <c r="B9988" s="31">
        <v>202411</v>
      </c>
      <c r="C9988" s="27" t="s">
        <v>181</v>
      </c>
      <c r="D9988" s="27" t="s">
        <v>181</v>
      </c>
      <c r="E9988" s="27" t="s">
        <v>29</v>
      </c>
      <c r="F9988" s="27" t="s">
        <v>262</v>
      </c>
      <c r="G9988" s="33">
        <v>106988.94</v>
      </c>
      <c r="H9988" s="33">
        <v>0</v>
      </c>
      <c r="I9988" s="33">
        <v>5446</v>
      </c>
      <c r="J9988" s="33">
        <v>319</v>
      </c>
      <c r="K9988" s="33">
        <v>4300</v>
      </c>
      <c r="L9988" s="33">
        <v>1</v>
      </c>
      <c r="M9988" s="33">
        <v>0</v>
      </c>
      <c r="N9988" s="33">
        <v>142083.88</v>
      </c>
      <c r="O9988" s="33">
        <v>636.7</v>
      </c>
      <c r="P9988" s="33">
        <v>1750</v>
      </c>
    </row>
    <row r="9989" spans="1:16">
      <c r="A9989" s="27" t="s">
        <v>1383</v>
      </c>
      <c r="B9989" s="31">
        <v>202412</v>
      </c>
      <c r="C9989" s="27" t="s">
        <v>181</v>
      </c>
      <c r="D9989" s="27" t="s">
        <v>181</v>
      </c>
      <c r="E9989" s="27" t="s">
        <v>29</v>
      </c>
      <c r="F9989" s="27" t="s">
        <v>262</v>
      </c>
      <c r="G9989" s="33">
        <v>149424.57</v>
      </c>
      <c r="H9989" s="33">
        <v>0</v>
      </c>
      <c r="I9989" s="33">
        <v>7822</v>
      </c>
      <c r="J9989" s="33">
        <v>487</v>
      </c>
      <c r="K9989" s="33">
        <v>4300</v>
      </c>
      <c r="L9989" s="33">
        <v>1</v>
      </c>
      <c r="M9989" s="33">
        <v>0</v>
      </c>
      <c r="N9989" s="33">
        <v>163097.04</v>
      </c>
      <c r="O9989" s="33">
        <v>936.4</v>
      </c>
      <c r="P9989" s="33">
        <v>2472</v>
      </c>
    </row>
    <row r="9990" spans="1:16">
      <c r="A9990" s="27" t="s">
        <v>1383</v>
      </c>
      <c r="B9990" s="31">
        <v>202501</v>
      </c>
      <c r="C9990" s="27" t="s">
        <v>181</v>
      </c>
      <c r="D9990" s="27" t="s">
        <v>181</v>
      </c>
      <c r="E9990" s="27" t="s">
        <v>29</v>
      </c>
      <c r="F9990" s="27" t="s">
        <v>262</v>
      </c>
      <c r="G9990" s="33">
        <v>70533.87</v>
      </c>
      <c r="H9990" s="33">
        <v>0</v>
      </c>
      <c r="I9990" s="33">
        <v>3541</v>
      </c>
      <c r="J9990" s="33">
        <v>164</v>
      </c>
      <c r="K9990" s="33">
        <v>4300</v>
      </c>
      <c r="L9990" s="33">
        <v>1</v>
      </c>
      <c r="M9990" s="33">
        <v>0</v>
      </c>
      <c r="N9990" s="33">
        <v>82894.33</v>
      </c>
      <c r="O9990" s="33">
        <v>459.7</v>
      </c>
      <c r="P9990" s="33">
        <v>1124</v>
      </c>
    </row>
    <row r="9991" spans="1:16">
      <c r="A9991" s="27" t="s">
        <v>1383</v>
      </c>
      <c r="B9991" s="31">
        <v>202502</v>
      </c>
      <c r="C9991" s="27" t="s">
        <v>181</v>
      </c>
      <c r="D9991" s="27" t="s">
        <v>181</v>
      </c>
      <c r="E9991" s="27" t="s">
        <v>29</v>
      </c>
      <c r="F9991" s="27" t="s">
        <v>262</v>
      </c>
      <c r="G9991" s="33">
        <v>76162.24000000001</v>
      </c>
      <c r="H9991" s="33">
        <v>0</v>
      </c>
      <c r="I9991" s="33">
        <v>4081</v>
      </c>
      <c r="J9991" s="33">
        <v>193</v>
      </c>
      <c r="K9991" s="33">
        <v>4300</v>
      </c>
      <c r="L9991" s="33">
        <v>1</v>
      </c>
      <c r="M9991" s="33">
        <v>0</v>
      </c>
      <c r="N9991" s="33">
        <v>85400.16</v>
      </c>
      <c r="O9991" s="33">
        <v>407</v>
      </c>
      <c r="P9991" s="33">
        <v>1268</v>
      </c>
    </row>
    <row r="9992" spans="1:16">
      <c r="A9992" s="27" t="s">
        <v>1383</v>
      </c>
      <c r="B9992" s="31">
        <v>202503</v>
      </c>
      <c r="C9992" s="27" t="s">
        <v>181</v>
      </c>
      <c r="D9992" s="27" t="s">
        <v>181</v>
      </c>
      <c r="E9992" s="27" t="s">
        <v>29</v>
      </c>
      <c r="F9992" s="27" t="s">
        <v>262</v>
      </c>
      <c r="G9992" s="33">
        <v>87865</v>
      </c>
      <c r="H9992" s="33">
        <v>0</v>
      </c>
      <c r="I9992" s="33">
        <v>4300</v>
      </c>
      <c r="J9992" s="33">
        <v>194</v>
      </c>
      <c r="K9992" s="33">
        <v>4300</v>
      </c>
      <c r="L9992" s="33">
        <v>1</v>
      </c>
      <c r="M9992" s="33">
        <v>0</v>
      </c>
      <c r="N9992" s="33">
        <v>106426.41</v>
      </c>
      <c r="O9992" s="33">
        <v>543.7</v>
      </c>
      <c r="P9992" s="33">
        <v>1416</v>
      </c>
    </row>
    <row r="9993" spans="1:16">
      <c r="A9993" s="27" t="s">
        <v>1383</v>
      </c>
      <c r="B9993" s="31">
        <v>202504</v>
      </c>
      <c r="C9993" s="27" t="s">
        <v>181</v>
      </c>
      <c r="D9993" s="27" t="s">
        <v>181</v>
      </c>
      <c r="E9993" s="27" t="s">
        <v>29</v>
      </c>
      <c r="F9993" s="27" t="s">
        <v>262</v>
      </c>
      <c r="G9993" s="33">
        <v>134307.07</v>
      </c>
      <c r="H9993" s="33">
        <v>0</v>
      </c>
      <c r="I9993" s="33">
        <v>6701</v>
      </c>
      <c r="J9993" s="33">
        <v>365</v>
      </c>
      <c r="K9993" s="33">
        <v>4300</v>
      </c>
      <c r="L9993" s="33">
        <v>1</v>
      </c>
      <c r="M9993" s="33">
        <v>0</v>
      </c>
      <c r="N9993" s="33">
        <v>125233.34</v>
      </c>
      <c r="O9993" s="33">
        <v>814.5</v>
      </c>
      <c r="P9993" s="33">
        <v>2099</v>
      </c>
    </row>
    <row r="9994" spans="1:16">
      <c r="A9994" s="27" t="s">
        <v>1383</v>
      </c>
      <c r="B9994" s="31">
        <v>202505</v>
      </c>
      <c r="C9994" s="27" t="s">
        <v>181</v>
      </c>
      <c r="D9994" s="27" t="s">
        <v>181</v>
      </c>
      <c r="E9994" s="27" t="s">
        <v>29</v>
      </c>
      <c r="F9994" s="27" t="s">
        <v>262</v>
      </c>
      <c r="G9994" s="33">
        <v>151675.7</v>
      </c>
      <c r="H9994" s="33">
        <v>0</v>
      </c>
      <c r="I9994" s="33">
        <v>7720</v>
      </c>
      <c r="J9994" s="33">
        <v>348</v>
      </c>
      <c r="K9994" s="33">
        <v>4300</v>
      </c>
      <c r="L9994" s="33">
        <v>1</v>
      </c>
      <c r="M9994" s="33">
        <v>0</v>
      </c>
      <c r="N9994" s="33">
        <v>137155.37</v>
      </c>
      <c r="O9994" s="33">
        <v>907.7</v>
      </c>
      <c r="P9994" s="33">
        <v>2553</v>
      </c>
    </row>
    <row r="9995" spans="1:16">
      <c r="A9995" s="27" t="s">
        <v>1383</v>
      </c>
      <c r="B9995" s="31">
        <v>202506</v>
      </c>
      <c r="C9995" s="27" t="s">
        <v>181</v>
      </c>
      <c r="D9995" s="27" t="s">
        <v>181</v>
      </c>
      <c r="E9995" s="27" t="s">
        <v>29</v>
      </c>
      <c r="F9995" s="27" t="s">
        <v>262</v>
      </c>
      <c r="G9995" s="33">
        <v>151251.13</v>
      </c>
      <c r="H9995" s="33">
        <v>0</v>
      </c>
      <c r="I9995" s="33">
        <v>8152</v>
      </c>
      <c r="J9995" s="33">
        <v>450</v>
      </c>
      <c r="K9995" s="33">
        <v>4300</v>
      </c>
      <c r="L9995" s="33">
        <v>1</v>
      </c>
      <c r="M9995" s="33">
        <v>0</v>
      </c>
      <c r="N9995" s="33">
        <v>133987.19</v>
      </c>
      <c r="O9995" s="33">
        <v>901.8</v>
      </c>
      <c r="P9995" s="33">
        <v>2648</v>
      </c>
    </row>
    <row r="9996" spans="1:16">
      <c r="A9996" s="27" t="s">
        <v>1383</v>
      </c>
      <c r="B9996" s="31">
        <v>202507</v>
      </c>
      <c r="C9996" s="27" t="s">
        <v>181</v>
      </c>
      <c r="D9996" s="27" t="s">
        <v>181</v>
      </c>
      <c r="E9996" s="27" t="s">
        <v>29</v>
      </c>
      <c r="F9996" s="27" t="s">
        <v>262</v>
      </c>
      <c r="G9996" s="33">
        <v>135095.33</v>
      </c>
      <c r="H9996" s="33">
        <v>0</v>
      </c>
      <c r="I9996" s="33">
        <v>6505</v>
      </c>
      <c r="J9996" s="33">
        <v>325</v>
      </c>
      <c r="K9996" s="33">
        <v>4300</v>
      </c>
      <c r="L9996" s="33">
        <v>1</v>
      </c>
      <c r="M9996" s="33">
        <v>0</v>
      </c>
      <c r="N9996" s="33">
        <v>119124.26</v>
      </c>
      <c r="O9996" s="33">
        <v>835.8</v>
      </c>
      <c r="P9996" s="33">
        <v>2159</v>
      </c>
    </row>
    <row r="9997" spans="1:16">
      <c r="A9997" s="27" t="s">
        <v>1383</v>
      </c>
      <c r="B9997" s="31">
        <v>202508</v>
      </c>
      <c r="C9997" s="27" t="s">
        <v>181</v>
      </c>
      <c r="D9997" s="27" t="s">
        <v>181</v>
      </c>
      <c r="E9997" s="27" t="s">
        <v>29</v>
      </c>
      <c r="F9997" s="27" t="s">
        <v>262</v>
      </c>
      <c r="G9997" s="33">
        <v>119221.49</v>
      </c>
      <c r="H9997" s="33">
        <v>0</v>
      </c>
      <c r="I9997" s="33">
        <v>5895</v>
      </c>
      <c r="J9997" s="33">
        <v>302</v>
      </c>
      <c r="K9997" s="33">
        <v>4300</v>
      </c>
      <c r="L9997" s="33">
        <v>1</v>
      </c>
      <c r="M9997" s="33">
        <v>0</v>
      </c>
      <c r="N9997" s="33">
        <v>114725.7</v>
      </c>
      <c r="O9997" s="33">
        <v>740.5</v>
      </c>
      <c r="P9997" s="33">
        <v>1882</v>
      </c>
    </row>
    <row r="9998" spans="1:16">
      <c r="A9998" s="27" t="s">
        <v>1383</v>
      </c>
      <c r="B9998" s="31">
        <v>202509</v>
      </c>
      <c r="C9998" s="27" t="s">
        <v>181</v>
      </c>
      <c r="D9998" s="27" t="s">
        <v>181</v>
      </c>
      <c r="E9998" s="27" t="s">
        <v>29</v>
      </c>
      <c r="F9998" s="27" t="s">
        <v>262</v>
      </c>
      <c r="G9998" s="33">
        <v>124067.61</v>
      </c>
      <c r="H9998" s="33">
        <v>0</v>
      </c>
      <c r="I9998" s="33">
        <v>6099</v>
      </c>
      <c r="J9998" s="33">
        <v>303</v>
      </c>
      <c r="K9998" s="33">
        <v>4300</v>
      </c>
      <c r="L9998" s="33">
        <v>1</v>
      </c>
      <c r="M9998" s="33">
        <v>0</v>
      </c>
      <c r="N9998" s="33">
        <v>110305.49</v>
      </c>
      <c r="O9998" s="33">
        <v>793.6</v>
      </c>
      <c r="P9998" s="33">
        <v>2042</v>
      </c>
    </row>
    <row r="9999" spans="1:16">
      <c r="A9999" s="27" t="s">
        <v>1383</v>
      </c>
      <c r="B9999" s="31">
        <v>202510</v>
      </c>
      <c r="C9999" s="27" t="s">
        <v>181</v>
      </c>
      <c r="D9999" s="27" t="s">
        <v>181</v>
      </c>
      <c r="E9999" s="27" t="s">
        <v>29</v>
      </c>
      <c r="F9999" s="27" t="s">
        <v>262</v>
      </c>
      <c r="G9999" s="33">
        <v>147304.29</v>
      </c>
      <c r="H9999" s="33">
        <v>0</v>
      </c>
      <c r="I9999" s="33">
        <v>7554</v>
      </c>
      <c r="J9999" s="33">
        <v>342</v>
      </c>
      <c r="K9999" s="33">
        <v>4300</v>
      </c>
      <c r="L9999" s="33">
        <v>1</v>
      </c>
      <c r="M9999" s="33">
        <v>0</v>
      </c>
      <c r="N9999" s="33">
        <v>121154.94</v>
      </c>
      <c r="O9999" s="33">
        <v>857.4</v>
      </c>
      <c r="P9999" s="33">
        <v>2537</v>
      </c>
    </row>
    <row r="10000" spans="1:16">
      <c r="A10000" s="27" t="s">
        <v>1383</v>
      </c>
      <c r="B10000" s="31">
        <v>202511</v>
      </c>
      <c r="C10000" s="27" t="s">
        <v>181</v>
      </c>
      <c r="D10000" s="27" t="s">
        <v>181</v>
      </c>
      <c r="E10000" s="27" t="s">
        <v>29</v>
      </c>
      <c r="F10000" s="27" t="s">
        <v>262</v>
      </c>
      <c r="G10000" s="33">
        <v>165744.8</v>
      </c>
      <c r="H10000" s="33">
        <v>0</v>
      </c>
      <c r="I10000" s="33">
        <v>8808</v>
      </c>
      <c r="J10000" s="33">
        <v>400</v>
      </c>
      <c r="K10000" s="33">
        <v>4300</v>
      </c>
      <c r="L10000" s="33">
        <v>1</v>
      </c>
      <c r="M10000" s="33">
        <v>0</v>
      </c>
      <c r="N10000" s="33">
        <v>146204.31</v>
      </c>
      <c r="O10000" s="33">
        <v>988.3</v>
      </c>
      <c r="P10000" s="33">
        <v>2732</v>
      </c>
    </row>
    <row r="10001" spans="1:16">
      <c r="A10001" s="27" t="s">
        <v>1383</v>
      </c>
      <c r="B10001" s="31">
        <v>202512</v>
      </c>
      <c r="C10001" s="27" t="s">
        <v>181</v>
      </c>
      <c r="D10001" s="27" t="s">
        <v>181</v>
      </c>
      <c r="E10001" s="27" t="s">
        <v>29</v>
      </c>
      <c r="F10001" s="27" t="s">
        <v>262</v>
      </c>
      <c r="G10001" s="33">
        <v>192448.35</v>
      </c>
      <c r="H10001" s="33">
        <v>0</v>
      </c>
      <c r="I10001" s="33">
        <v>9160</v>
      </c>
      <c r="J10001" s="33">
        <v>440</v>
      </c>
      <c r="K10001" s="33">
        <v>4300</v>
      </c>
      <c r="L10001" s="33">
        <v>1</v>
      </c>
      <c r="M10001" s="33">
        <v>0</v>
      </c>
      <c r="N10001" s="33">
        <v>167826.86</v>
      </c>
      <c r="O10001" s="33">
        <v>1114.5</v>
      </c>
      <c r="P10001" s="33">
        <v>3081</v>
      </c>
    </row>
    <row r="10002" spans="1:16">
      <c r="A10002" s="27" t="s">
        <v>1383</v>
      </c>
      <c r="B10002" s="31">
        <v>202601</v>
      </c>
      <c r="C10002" s="27" t="s">
        <v>181</v>
      </c>
      <c r="D10002" s="27" t="s">
        <v>181</v>
      </c>
      <c r="E10002" s="27" t="s">
        <v>29</v>
      </c>
      <c r="F10002" s="27" t="s">
        <v>262</v>
      </c>
      <c r="G10002" s="33">
        <v>94168.85000000001</v>
      </c>
      <c r="H10002" s="33">
        <v>0</v>
      </c>
      <c r="I10002" s="33">
        <v>5124</v>
      </c>
      <c r="J10002" s="33">
        <v>253</v>
      </c>
      <c r="K10002" s="33">
        <v>4300</v>
      </c>
      <c r="L10002" s="33">
        <v>1</v>
      </c>
      <c r="M10002" s="33">
        <v>0</v>
      </c>
      <c r="N10002" s="33">
        <v>85298.27</v>
      </c>
      <c r="O10002" s="33">
        <v>581.2</v>
      </c>
      <c r="P10002" s="33">
        <v>1654</v>
      </c>
    </row>
    <row r="10003" spans="1:16">
      <c r="A10003" s="27" t="s">
        <v>1383</v>
      </c>
      <c r="B10003" s="31">
        <v>202602</v>
      </c>
      <c r="C10003" s="27" t="s">
        <v>181</v>
      </c>
      <c r="D10003" s="27" t="s">
        <v>181</v>
      </c>
      <c r="E10003" s="27" t="s">
        <v>29</v>
      </c>
      <c r="F10003" s="27" t="s">
        <v>262</v>
      </c>
      <c r="G10003" s="33">
        <v>86043.89999999999</v>
      </c>
      <c r="H10003" s="33">
        <v>0</v>
      </c>
      <c r="I10003" s="33">
        <v>4438</v>
      </c>
      <c r="J10003" s="33">
        <v>242</v>
      </c>
      <c r="K10003" s="33">
        <v>4300</v>
      </c>
      <c r="L10003" s="33">
        <v>1</v>
      </c>
      <c r="M10003" s="33">
        <v>0</v>
      </c>
      <c r="N10003" s="33">
        <v>87876.77</v>
      </c>
      <c r="O10003" s="33">
        <v>496.5</v>
      </c>
      <c r="P10003" s="33">
        <v>1385</v>
      </c>
    </row>
    <row r="10004" spans="1:16">
      <c r="A10004" s="27" t="s">
        <v>1383</v>
      </c>
      <c r="B10004" s="31">
        <v>202603</v>
      </c>
      <c r="C10004" s="27" t="s">
        <v>181</v>
      </c>
      <c r="D10004" s="27" t="s">
        <v>181</v>
      </c>
      <c r="E10004" s="27" t="s">
        <v>29</v>
      </c>
      <c r="F10004" s="27" t="s">
        <v>262</v>
      </c>
      <c r="G10004" s="33">
        <v>128591.07</v>
      </c>
      <c r="H10004" s="33">
        <v>0</v>
      </c>
      <c r="I10004" s="33">
        <v>6338</v>
      </c>
      <c r="J10004" s="33">
        <v>334</v>
      </c>
      <c r="K10004" s="33">
        <v>4300</v>
      </c>
      <c r="L10004" s="33">
        <v>1</v>
      </c>
      <c r="M10004" s="33">
        <v>0</v>
      </c>
      <c r="N10004" s="33">
        <v>109512.78</v>
      </c>
      <c r="O10004" s="33">
        <v>792.6</v>
      </c>
      <c r="P10004" s="33">
        <v>2117</v>
      </c>
    </row>
    <row r="10005" spans="1:16">
      <c r="A10005" s="27" t="s">
        <v>1383</v>
      </c>
      <c r="B10005" s="31">
        <v>202604</v>
      </c>
      <c r="C10005" s="27" t="s">
        <v>181</v>
      </c>
      <c r="D10005" s="27" t="s">
        <v>181</v>
      </c>
      <c r="E10005" s="27" t="s">
        <v>29</v>
      </c>
      <c r="F10005" s="27" t="s">
        <v>262</v>
      </c>
      <c r="G10005" s="33">
        <v>121802.35</v>
      </c>
      <c r="H10005" s="33">
        <v>0</v>
      </c>
      <c r="I10005" s="33">
        <v>5963</v>
      </c>
      <c r="J10005" s="33">
        <v>315</v>
      </c>
      <c r="K10005" s="33">
        <v>4300</v>
      </c>
      <c r="L10005" s="33">
        <v>1</v>
      </c>
      <c r="M10005" s="33">
        <v>0</v>
      </c>
      <c r="N10005" s="33">
        <v>128865.1</v>
      </c>
      <c r="O10005" s="33">
        <v>720</v>
      </c>
      <c r="P10005" s="33">
        <v>1959</v>
      </c>
    </row>
    <row r="10006" spans="1:16">
      <c r="A10006" s="27" t="s">
        <v>1383</v>
      </c>
      <c r="B10006" s="31">
        <v>202605</v>
      </c>
      <c r="C10006" s="27" t="s">
        <v>181</v>
      </c>
      <c r="D10006" s="27" t="s">
        <v>181</v>
      </c>
      <c r="E10006" s="27" t="s">
        <v>29</v>
      </c>
      <c r="F10006" s="27" t="s">
        <v>262</v>
      </c>
      <c r="G10006" s="33">
        <v>180928.98</v>
      </c>
      <c r="H10006" s="33">
        <v>0</v>
      </c>
      <c r="I10006" s="33">
        <v>9224</v>
      </c>
      <c r="J10006" s="33">
        <v>447</v>
      </c>
      <c r="K10006" s="33">
        <v>4300</v>
      </c>
      <c r="L10006" s="33">
        <v>1</v>
      </c>
      <c r="M10006" s="33">
        <v>0</v>
      </c>
      <c r="N10006" s="33">
        <v>141132.88</v>
      </c>
      <c r="O10006" s="33">
        <v>1022.9</v>
      </c>
      <c r="P10006" s="33">
        <v>3032</v>
      </c>
    </row>
    <row r="10007" spans="1:16">
      <c r="A10007" s="27" t="s">
        <v>1383</v>
      </c>
      <c r="B10007" s="31">
        <v>202606</v>
      </c>
      <c r="C10007" s="27" t="s">
        <v>181</v>
      </c>
      <c r="D10007" s="27" t="s">
        <v>181</v>
      </c>
      <c r="E10007" s="27" t="s">
        <v>29</v>
      </c>
      <c r="F10007" s="27" t="s">
        <v>262</v>
      </c>
      <c r="G10007" s="33">
        <v>146035.48</v>
      </c>
      <c r="H10007" s="33">
        <v>0</v>
      </c>
      <c r="I10007" s="33">
        <v>7815</v>
      </c>
      <c r="J10007" s="33">
        <v>405</v>
      </c>
      <c r="K10007" s="33">
        <v>4300</v>
      </c>
      <c r="L10007" s="33">
        <v>1</v>
      </c>
      <c r="M10007" s="33">
        <v>0</v>
      </c>
      <c r="N10007" s="33">
        <v>137872.81</v>
      </c>
      <c r="O10007" s="33">
        <v>904.6</v>
      </c>
      <c r="P10007" s="33">
        <v>2481</v>
      </c>
    </row>
    <row r="10008" spans="1:16">
      <c r="A10008" s="27" t="s">
        <v>1383</v>
      </c>
      <c r="B10008" s="31">
        <v>202607</v>
      </c>
      <c r="C10008" s="27" t="s">
        <v>181</v>
      </c>
      <c r="D10008" s="27" t="s">
        <v>181</v>
      </c>
      <c r="E10008" s="27" t="s">
        <v>29</v>
      </c>
      <c r="F10008" s="27" t="s">
        <v>262</v>
      </c>
      <c r="G10008" s="33">
        <v>140099.73</v>
      </c>
      <c r="H10008" s="33">
        <v>0</v>
      </c>
      <c r="I10008" s="33">
        <v>6933</v>
      </c>
      <c r="J10008" s="33">
        <v>368</v>
      </c>
      <c r="K10008" s="33">
        <v>4300</v>
      </c>
      <c r="L10008" s="33">
        <v>1</v>
      </c>
      <c r="M10008" s="33">
        <v>0</v>
      </c>
      <c r="N10008" s="33">
        <v>122578.86</v>
      </c>
      <c r="O10008" s="33">
        <v>930.5</v>
      </c>
      <c r="P10008" s="33">
        <v>2331</v>
      </c>
    </row>
    <row r="10009" spans="1:16">
      <c r="A10009" s="27" t="s">
        <v>1386</v>
      </c>
      <c r="B10009" s="31">
        <v>202408</v>
      </c>
      <c r="C10009" s="27" t="s">
        <v>181</v>
      </c>
      <c r="D10009" s="27" t="s">
        <v>181</v>
      </c>
      <c r="E10009" s="27" t="s">
        <v>29</v>
      </c>
      <c r="F10009" s="27" t="s">
        <v>262</v>
      </c>
      <c r="G10009" s="33">
        <v>308527.44</v>
      </c>
      <c r="H10009" s="33">
        <v>308527.44</v>
      </c>
      <c r="I10009" s="33">
        <v>16157</v>
      </c>
      <c r="J10009" s="33">
        <v>844</v>
      </c>
      <c r="K10009" s="33">
        <v>7400</v>
      </c>
      <c r="L10009" s="33">
        <v>1</v>
      </c>
      <c r="M10009" s="33">
        <v>1</v>
      </c>
      <c r="N10009" s="33">
        <v>214112.57</v>
      </c>
      <c r="O10009" s="33">
        <v>1941.2</v>
      </c>
      <c r="P10009" s="33">
        <v>5376</v>
      </c>
    </row>
    <row r="10010" spans="1:16">
      <c r="A10010" s="27" t="s">
        <v>1386</v>
      </c>
      <c r="B10010" s="31">
        <v>202409</v>
      </c>
      <c r="C10010" s="27" t="s">
        <v>181</v>
      </c>
      <c r="D10010" s="27" t="s">
        <v>181</v>
      </c>
      <c r="E10010" s="27" t="s">
        <v>29</v>
      </c>
      <c r="F10010" s="27" t="s">
        <v>262</v>
      </c>
      <c r="G10010" s="33">
        <v>261948.26</v>
      </c>
      <c r="H10010" s="33">
        <v>261948.26</v>
      </c>
      <c r="I10010" s="33">
        <v>13251</v>
      </c>
      <c r="J10010" s="33">
        <v>776</v>
      </c>
      <c r="K10010" s="33">
        <v>7400</v>
      </c>
      <c r="L10010" s="33">
        <v>1</v>
      </c>
      <c r="M10010" s="33">
        <v>1</v>
      </c>
      <c r="N10010" s="33">
        <v>205863.12</v>
      </c>
      <c r="O10010" s="33">
        <v>1550.2</v>
      </c>
      <c r="P10010" s="33">
        <v>4342</v>
      </c>
    </row>
    <row r="10011" spans="1:16">
      <c r="A10011" s="27" t="s">
        <v>1386</v>
      </c>
      <c r="B10011" s="31">
        <v>202410</v>
      </c>
      <c r="C10011" s="27" t="s">
        <v>181</v>
      </c>
      <c r="D10011" s="27" t="s">
        <v>181</v>
      </c>
      <c r="E10011" s="27" t="s">
        <v>29</v>
      </c>
      <c r="F10011" s="27" t="s">
        <v>262</v>
      </c>
      <c r="G10011" s="33">
        <v>304477.89</v>
      </c>
      <c r="H10011" s="33">
        <v>304477.89</v>
      </c>
      <c r="I10011" s="33">
        <v>16153</v>
      </c>
      <c r="J10011" s="33">
        <v>714</v>
      </c>
      <c r="K10011" s="33">
        <v>7400</v>
      </c>
      <c r="L10011" s="33">
        <v>1</v>
      </c>
      <c r="M10011" s="33">
        <v>1</v>
      </c>
      <c r="N10011" s="33">
        <v>226111.44</v>
      </c>
      <c r="O10011" s="33">
        <v>1884.3</v>
      </c>
      <c r="P10011" s="33">
        <v>5165</v>
      </c>
    </row>
    <row r="10012" spans="1:16">
      <c r="A10012" s="27" t="s">
        <v>1386</v>
      </c>
      <c r="B10012" s="31">
        <v>202411</v>
      </c>
      <c r="C10012" s="27" t="s">
        <v>181</v>
      </c>
      <c r="D10012" s="27" t="s">
        <v>181</v>
      </c>
      <c r="E10012" s="27" t="s">
        <v>29</v>
      </c>
      <c r="F10012" s="27" t="s">
        <v>262</v>
      </c>
      <c r="G10012" s="33">
        <v>348894.27</v>
      </c>
      <c r="H10012" s="33">
        <v>348894.27</v>
      </c>
      <c r="I10012" s="33">
        <v>16243</v>
      </c>
      <c r="J10012" s="33">
        <v>696</v>
      </c>
      <c r="K10012" s="33">
        <v>7400</v>
      </c>
      <c r="L10012" s="33">
        <v>1</v>
      </c>
      <c r="M10012" s="33">
        <v>1</v>
      </c>
      <c r="N10012" s="33">
        <v>272861.09</v>
      </c>
      <c r="O10012" s="33">
        <v>2218</v>
      </c>
      <c r="P10012" s="33">
        <v>5345</v>
      </c>
    </row>
    <row r="10013" spans="1:16">
      <c r="A10013" s="27" t="s">
        <v>1386</v>
      </c>
      <c r="B10013" s="31">
        <v>202412</v>
      </c>
      <c r="C10013" s="27" t="s">
        <v>181</v>
      </c>
      <c r="D10013" s="27" t="s">
        <v>181</v>
      </c>
      <c r="E10013" s="27" t="s">
        <v>29</v>
      </c>
      <c r="F10013" s="27" t="s">
        <v>262</v>
      </c>
      <c r="G10013" s="33">
        <v>376600.01</v>
      </c>
      <c r="H10013" s="33">
        <v>376600.01</v>
      </c>
      <c r="I10013" s="33">
        <v>18613</v>
      </c>
      <c r="J10013" s="33">
        <v>990</v>
      </c>
      <c r="K10013" s="33">
        <v>7400</v>
      </c>
      <c r="L10013" s="33">
        <v>1</v>
      </c>
      <c r="M10013" s="33">
        <v>1</v>
      </c>
      <c r="N10013" s="33">
        <v>313215.24</v>
      </c>
      <c r="O10013" s="33">
        <v>2158.2</v>
      </c>
      <c r="P10013" s="33">
        <v>6008</v>
      </c>
    </row>
    <row r="10014" spans="1:16">
      <c r="A10014" s="27" t="s">
        <v>1386</v>
      </c>
      <c r="B10014" s="31">
        <v>202501</v>
      </c>
      <c r="C10014" s="27" t="s">
        <v>181</v>
      </c>
      <c r="D10014" s="27" t="s">
        <v>181</v>
      </c>
      <c r="E10014" s="27" t="s">
        <v>29</v>
      </c>
      <c r="F10014" s="27" t="s">
        <v>262</v>
      </c>
      <c r="G10014" s="33">
        <v>194513.04</v>
      </c>
      <c r="H10014" s="33">
        <v>194513.04</v>
      </c>
      <c r="I10014" s="33">
        <v>9193</v>
      </c>
      <c r="J10014" s="33">
        <v>526</v>
      </c>
      <c r="K10014" s="33">
        <v>7400</v>
      </c>
      <c r="L10014" s="33">
        <v>1</v>
      </c>
      <c r="M10014" s="33">
        <v>1</v>
      </c>
      <c r="N10014" s="33">
        <v>159192.15</v>
      </c>
      <c r="O10014" s="33">
        <v>1139.4</v>
      </c>
      <c r="P10014" s="33">
        <v>3058</v>
      </c>
    </row>
    <row r="10015" spans="1:16">
      <c r="A10015" s="27" t="s">
        <v>1386</v>
      </c>
      <c r="B10015" s="31">
        <v>202502</v>
      </c>
      <c r="C10015" s="27" t="s">
        <v>181</v>
      </c>
      <c r="D10015" s="27" t="s">
        <v>181</v>
      </c>
      <c r="E10015" s="27" t="s">
        <v>29</v>
      </c>
      <c r="F10015" s="27" t="s">
        <v>262</v>
      </c>
      <c r="G10015" s="33">
        <v>200479.03</v>
      </c>
      <c r="H10015" s="33">
        <v>200479.03</v>
      </c>
      <c r="I10015" s="33">
        <v>9626</v>
      </c>
      <c r="J10015" s="33">
        <v>589</v>
      </c>
      <c r="K10015" s="33">
        <v>7400</v>
      </c>
      <c r="L10015" s="33">
        <v>1</v>
      </c>
      <c r="M10015" s="33">
        <v>1</v>
      </c>
      <c r="N10015" s="33">
        <v>164004.4</v>
      </c>
      <c r="O10015" s="33">
        <v>1244.5</v>
      </c>
      <c r="P10015" s="33">
        <v>3266</v>
      </c>
    </row>
    <row r="10016" spans="1:16">
      <c r="A10016" s="27" t="s">
        <v>1386</v>
      </c>
      <c r="B10016" s="31">
        <v>202503</v>
      </c>
      <c r="C10016" s="27" t="s">
        <v>181</v>
      </c>
      <c r="D10016" s="27" t="s">
        <v>181</v>
      </c>
      <c r="E10016" s="27" t="s">
        <v>29</v>
      </c>
      <c r="F10016" s="27" t="s">
        <v>262</v>
      </c>
      <c r="G10016" s="33">
        <v>265543.28</v>
      </c>
      <c r="H10016" s="33">
        <v>265543.28</v>
      </c>
      <c r="I10016" s="33">
        <v>13040</v>
      </c>
      <c r="J10016" s="33">
        <v>716</v>
      </c>
      <c r="K10016" s="33">
        <v>7400</v>
      </c>
      <c r="L10016" s="33">
        <v>1</v>
      </c>
      <c r="M10016" s="33">
        <v>1</v>
      </c>
      <c r="N10016" s="33">
        <v>204383.68</v>
      </c>
      <c r="O10016" s="33">
        <v>1513.5</v>
      </c>
      <c r="P10016" s="33">
        <v>4362</v>
      </c>
    </row>
    <row r="10017" spans="1:16">
      <c r="A10017" s="27" t="s">
        <v>1386</v>
      </c>
      <c r="B10017" s="31">
        <v>202504</v>
      </c>
      <c r="C10017" s="27" t="s">
        <v>181</v>
      </c>
      <c r="D10017" s="27" t="s">
        <v>181</v>
      </c>
      <c r="E10017" s="27" t="s">
        <v>29</v>
      </c>
      <c r="F10017" s="27" t="s">
        <v>262</v>
      </c>
      <c r="G10017" s="33">
        <v>325124.44</v>
      </c>
      <c r="H10017" s="33">
        <v>325124.44</v>
      </c>
      <c r="I10017" s="33">
        <v>15763</v>
      </c>
      <c r="J10017" s="33">
        <v>703</v>
      </c>
      <c r="K10017" s="33">
        <v>7400</v>
      </c>
      <c r="L10017" s="33">
        <v>1</v>
      </c>
      <c r="M10017" s="33">
        <v>1</v>
      </c>
      <c r="N10017" s="33">
        <v>240500.93</v>
      </c>
      <c r="O10017" s="33">
        <v>2044.2</v>
      </c>
      <c r="P10017" s="33">
        <v>5131</v>
      </c>
    </row>
    <row r="10018" spans="1:16">
      <c r="A10018" s="27" t="s">
        <v>1386</v>
      </c>
      <c r="B10018" s="31">
        <v>202505</v>
      </c>
      <c r="C10018" s="27" t="s">
        <v>181</v>
      </c>
      <c r="D10018" s="27" t="s">
        <v>181</v>
      </c>
      <c r="E10018" s="27" t="s">
        <v>29</v>
      </c>
      <c r="F10018" s="27" t="s">
        <v>262</v>
      </c>
      <c r="G10018" s="33">
        <v>292012.15</v>
      </c>
      <c r="H10018" s="33">
        <v>292012.15</v>
      </c>
      <c r="I10018" s="33">
        <v>15898</v>
      </c>
      <c r="J10018" s="33">
        <v>842</v>
      </c>
      <c r="K10018" s="33">
        <v>7400</v>
      </c>
      <c r="L10018" s="33">
        <v>1</v>
      </c>
      <c r="M10018" s="33">
        <v>1</v>
      </c>
      <c r="N10018" s="33">
        <v>263396.27</v>
      </c>
      <c r="O10018" s="33">
        <v>1604.7</v>
      </c>
      <c r="P10018" s="33">
        <v>5138</v>
      </c>
    </row>
    <row r="10019" spans="1:16">
      <c r="A10019" s="27" t="s">
        <v>1386</v>
      </c>
      <c r="B10019" s="31">
        <v>202506</v>
      </c>
      <c r="C10019" s="27" t="s">
        <v>181</v>
      </c>
      <c r="D10019" s="27" t="s">
        <v>181</v>
      </c>
      <c r="E10019" s="27" t="s">
        <v>29</v>
      </c>
      <c r="F10019" s="27" t="s">
        <v>262</v>
      </c>
      <c r="G10019" s="33">
        <v>341874.36</v>
      </c>
      <c r="H10019" s="33">
        <v>341874.36</v>
      </c>
      <c r="I10019" s="33">
        <v>15637</v>
      </c>
      <c r="J10019" s="33">
        <v>853</v>
      </c>
      <c r="K10019" s="33">
        <v>7400</v>
      </c>
      <c r="L10019" s="33">
        <v>1</v>
      </c>
      <c r="M10019" s="33">
        <v>1</v>
      </c>
      <c r="N10019" s="33">
        <v>257312.02</v>
      </c>
      <c r="O10019" s="33">
        <v>2273.9</v>
      </c>
      <c r="P10019" s="33">
        <v>5186</v>
      </c>
    </row>
    <row r="10020" spans="1:16">
      <c r="A10020" s="27" t="s">
        <v>1386</v>
      </c>
      <c r="B10020" s="31">
        <v>202507</v>
      </c>
      <c r="C10020" s="27" t="s">
        <v>181</v>
      </c>
      <c r="D10020" s="27" t="s">
        <v>181</v>
      </c>
      <c r="E10020" s="27" t="s">
        <v>29</v>
      </c>
      <c r="F10020" s="27" t="s">
        <v>262</v>
      </c>
      <c r="G10020" s="33">
        <v>259974.75</v>
      </c>
      <c r="H10020" s="33">
        <v>259974.75</v>
      </c>
      <c r="I10020" s="33">
        <v>13835</v>
      </c>
      <c r="J10020" s="33">
        <v>810</v>
      </c>
      <c r="K10020" s="33">
        <v>7400</v>
      </c>
      <c r="L10020" s="33">
        <v>1</v>
      </c>
      <c r="M10020" s="33">
        <v>1</v>
      </c>
      <c r="N10020" s="33">
        <v>228768.92</v>
      </c>
      <c r="O10020" s="33">
        <v>1493.6</v>
      </c>
      <c r="P10020" s="33">
        <v>4517</v>
      </c>
    </row>
    <row r="10021" spans="1:16">
      <c r="A10021" s="27" t="s">
        <v>1386</v>
      </c>
      <c r="B10021" s="31">
        <v>202508</v>
      </c>
      <c r="C10021" s="27" t="s">
        <v>181</v>
      </c>
      <c r="D10021" s="27" t="s">
        <v>181</v>
      </c>
      <c r="E10021" s="27" t="s">
        <v>29</v>
      </c>
      <c r="F10021" s="27" t="s">
        <v>262</v>
      </c>
      <c r="G10021" s="33">
        <v>265887.51</v>
      </c>
      <c r="H10021" s="33">
        <v>265887.51</v>
      </c>
      <c r="I10021" s="33">
        <v>14374</v>
      </c>
      <c r="J10021" s="33">
        <v>696</v>
      </c>
      <c r="K10021" s="33">
        <v>7400</v>
      </c>
      <c r="L10021" s="33">
        <v>1</v>
      </c>
      <c r="M10021" s="33">
        <v>1</v>
      </c>
      <c r="N10021" s="33">
        <v>220321.83</v>
      </c>
      <c r="O10021" s="33">
        <v>1430.5</v>
      </c>
      <c r="P10021" s="33">
        <v>4665</v>
      </c>
    </row>
    <row r="10022" spans="1:16">
      <c r="A10022" s="27" t="s">
        <v>1386</v>
      </c>
      <c r="B10022" s="31">
        <v>202509</v>
      </c>
      <c r="C10022" s="27" t="s">
        <v>181</v>
      </c>
      <c r="D10022" s="27" t="s">
        <v>181</v>
      </c>
      <c r="E10022" s="27" t="s">
        <v>29</v>
      </c>
      <c r="F10022" s="27" t="s">
        <v>262</v>
      </c>
      <c r="G10022" s="33">
        <v>253880.15</v>
      </c>
      <c r="H10022" s="33">
        <v>253880.15</v>
      </c>
      <c r="I10022" s="33">
        <v>12741</v>
      </c>
      <c r="J10022" s="33">
        <v>635</v>
      </c>
      <c r="K10022" s="33">
        <v>7400</v>
      </c>
      <c r="L10022" s="33">
        <v>1</v>
      </c>
      <c r="M10022" s="33">
        <v>1</v>
      </c>
      <c r="N10022" s="33">
        <v>211833.15</v>
      </c>
      <c r="O10022" s="33">
        <v>1558.2</v>
      </c>
      <c r="P10022" s="33">
        <v>4155</v>
      </c>
    </row>
    <row r="10023" spans="1:16">
      <c r="A10023" s="27" t="s">
        <v>1386</v>
      </c>
      <c r="B10023" s="31">
        <v>202510</v>
      </c>
      <c r="C10023" s="27" t="s">
        <v>181</v>
      </c>
      <c r="D10023" s="27" t="s">
        <v>181</v>
      </c>
      <c r="E10023" s="27" t="s">
        <v>29</v>
      </c>
      <c r="F10023" s="27" t="s">
        <v>262</v>
      </c>
      <c r="G10023" s="33">
        <v>271371.02</v>
      </c>
      <c r="H10023" s="33">
        <v>271371.02</v>
      </c>
      <c r="I10023" s="33">
        <v>13094</v>
      </c>
      <c r="J10023" s="33">
        <v>670</v>
      </c>
      <c r="K10023" s="33">
        <v>7400</v>
      </c>
      <c r="L10023" s="33">
        <v>1</v>
      </c>
      <c r="M10023" s="33">
        <v>1</v>
      </c>
      <c r="N10023" s="33">
        <v>232668.68</v>
      </c>
      <c r="O10023" s="33">
        <v>1738.1</v>
      </c>
      <c r="P10023" s="33">
        <v>4302</v>
      </c>
    </row>
    <row r="10024" spans="1:16">
      <c r="A10024" s="27" t="s">
        <v>1386</v>
      </c>
      <c r="B10024" s="31">
        <v>202511</v>
      </c>
      <c r="C10024" s="27" t="s">
        <v>181</v>
      </c>
      <c r="D10024" s="27" t="s">
        <v>181</v>
      </c>
      <c r="E10024" s="27" t="s">
        <v>29</v>
      </c>
      <c r="F10024" s="27" t="s">
        <v>262</v>
      </c>
      <c r="G10024" s="33">
        <v>325444.99</v>
      </c>
      <c r="H10024" s="33">
        <v>325444.99</v>
      </c>
      <c r="I10024" s="33">
        <v>16303</v>
      </c>
      <c r="J10024" s="33">
        <v>944</v>
      </c>
      <c r="K10024" s="33">
        <v>7400</v>
      </c>
      <c r="L10024" s="33">
        <v>1</v>
      </c>
      <c r="M10024" s="33">
        <v>1</v>
      </c>
      <c r="N10024" s="33">
        <v>280774.07</v>
      </c>
      <c r="O10024" s="33">
        <v>1859.8</v>
      </c>
      <c r="P10024" s="33">
        <v>5290</v>
      </c>
    </row>
    <row r="10025" spans="1:16">
      <c r="A10025" s="27" t="s">
        <v>1386</v>
      </c>
      <c r="B10025" s="31">
        <v>202512</v>
      </c>
      <c r="C10025" s="27" t="s">
        <v>181</v>
      </c>
      <c r="D10025" s="27" t="s">
        <v>181</v>
      </c>
      <c r="E10025" s="27" t="s">
        <v>29</v>
      </c>
      <c r="F10025" s="27" t="s">
        <v>262</v>
      </c>
      <c r="G10025" s="33">
        <v>400501.97</v>
      </c>
      <c r="H10025" s="33">
        <v>400501.97</v>
      </c>
      <c r="I10025" s="33">
        <v>19968</v>
      </c>
      <c r="J10025" s="33">
        <v>893</v>
      </c>
      <c r="K10025" s="33">
        <v>7400</v>
      </c>
      <c r="L10025" s="33">
        <v>1</v>
      </c>
      <c r="M10025" s="33">
        <v>1</v>
      </c>
      <c r="N10025" s="33">
        <v>322298.49</v>
      </c>
      <c r="O10025" s="33">
        <v>2312.1</v>
      </c>
      <c r="P10025" s="33">
        <v>6538</v>
      </c>
    </row>
    <row r="10026" spans="1:16">
      <c r="A10026" s="27" t="s">
        <v>1386</v>
      </c>
      <c r="B10026" s="31">
        <v>202601</v>
      </c>
      <c r="C10026" s="27" t="s">
        <v>181</v>
      </c>
      <c r="D10026" s="27" t="s">
        <v>181</v>
      </c>
      <c r="E10026" s="27" t="s">
        <v>29</v>
      </c>
      <c r="F10026" s="27" t="s">
        <v>262</v>
      </c>
      <c r="G10026" s="33">
        <v>202026.06</v>
      </c>
      <c r="H10026" s="33">
        <v>202026.06</v>
      </c>
      <c r="I10026" s="33">
        <v>10569</v>
      </c>
      <c r="J10026" s="33">
        <v>563</v>
      </c>
      <c r="K10026" s="33">
        <v>7400</v>
      </c>
      <c r="L10026" s="33">
        <v>1</v>
      </c>
      <c r="M10026" s="33">
        <v>1</v>
      </c>
      <c r="N10026" s="33">
        <v>163808.73</v>
      </c>
      <c r="O10026" s="33">
        <v>1139.3</v>
      </c>
      <c r="P10026" s="33">
        <v>3444</v>
      </c>
    </row>
    <row r="10027" spans="1:16">
      <c r="A10027" s="27" t="s">
        <v>1386</v>
      </c>
      <c r="B10027" s="31">
        <v>202602</v>
      </c>
      <c r="C10027" s="27" t="s">
        <v>181</v>
      </c>
      <c r="D10027" s="27" t="s">
        <v>181</v>
      </c>
      <c r="E10027" s="27" t="s">
        <v>29</v>
      </c>
      <c r="F10027" s="27" t="s">
        <v>262</v>
      </c>
      <c r="G10027" s="33">
        <v>201668.04</v>
      </c>
      <c r="H10027" s="33">
        <v>201668.04</v>
      </c>
      <c r="I10027" s="33">
        <v>9865</v>
      </c>
      <c r="J10027" s="33">
        <v>495</v>
      </c>
      <c r="K10027" s="33">
        <v>7400</v>
      </c>
      <c r="L10027" s="33">
        <v>1</v>
      </c>
      <c r="M10027" s="33">
        <v>1</v>
      </c>
      <c r="N10027" s="33">
        <v>168760.53</v>
      </c>
      <c r="O10027" s="33">
        <v>1226.3</v>
      </c>
      <c r="P10027" s="33">
        <v>3238</v>
      </c>
    </row>
    <row r="10028" spans="1:16">
      <c r="A10028" s="27" t="s">
        <v>1386</v>
      </c>
      <c r="B10028" s="31">
        <v>202603</v>
      </c>
      <c r="C10028" s="27" t="s">
        <v>181</v>
      </c>
      <c r="D10028" s="27" t="s">
        <v>181</v>
      </c>
      <c r="E10028" s="27" t="s">
        <v>29</v>
      </c>
      <c r="F10028" s="27" t="s">
        <v>262</v>
      </c>
      <c r="G10028" s="33">
        <v>246164.14</v>
      </c>
      <c r="H10028" s="33">
        <v>246164.14</v>
      </c>
      <c r="I10028" s="33">
        <v>12632</v>
      </c>
      <c r="J10028" s="33">
        <v>650</v>
      </c>
      <c r="K10028" s="33">
        <v>7400</v>
      </c>
      <c r="L10028" s="33">
        <v>1</v>
      </c>
      <c r="M10028" s="33">
        <v>1</v>
      </c>
      <c r="N10028" s="33">
        <v>210310.81</v>
      </c>
      <c r="O10028" s="33">
        <v>1652.6</v>
      </c>
      <c r="P10028" s="33">
        <v>4228</v>
      </c>
    </row>
    <row r="10029" spans="1:16">
      <c r="A10029" s="27" t="s">
        <v>1386</v>
      </c>
      <c r="B10029" s="31">
        <v>202604</v>
      </c>
      <c r="C10029" s="27" t="s">
        <v>181</v>
      </c>
      <c r="D10029" s="27" t="s">
        <v>181</v>
      </c>
      <c r="E10029" s="27" t="s">
        <v>29</v>
      </c>
      <c r="F10029" s="27" t="s">
        <v>262</v>
      </c>
      <c r="G10029" s="33">
        <v>298012.36</v>
      </c>
      <c r="H10029" s="33">
        <v>298012.36</v>
      </c>
      <c r="I10029" s="33">
        <v>15177</v>
      </c>
      <c r="J10029" s="33">
        <v>773</v>
      </c>
      <c r="K10029" s="33">
        <v>7400</v>
      </c>
      <c r="L10029" s="33">
        <v>1</v>
      </c>
      <c r="M10029" s="33">
        <v>1</v>
      </c>
      <c r="N10029" s="33">
        <v>247475.46</v>
      </c>
      <c r="O10029" s="33">
        <v>1844.2</v>
      </c>
      <c r="P10029" s="33">
        <v>4872</v>
      </c>
    </row>
    <row r="10030" spans="1:16">
      <c r="A10030" s="27" t="s">
        <v>1386</v>
      </c>
      <c r="B10030" s="31">
        <v>202605</v>
      </c>
      <c r="C10030" s="27" t="s">
        <v>181</v>
      </c>
      <c r="D10030" s="27" t="s">
        <v>181</v>
      </c>
      <c r="E10030" s="27" t="s">
        <v>29</v>
      </c>
      <c r="F10030" s="27" t="s">
        <v>262</v>
      </c>
      <c r="G10030" s="33">
        <v>378338.5</v>
      </c>
      <c r="H10030" s="33">
        <v>378338.5</v>
      </c>
      <c r="I10030" s="33">
        <v>21621</v>
      </c>
      <c r="J10030" s="33">
        <v>1080</v>
      </c>
      <c r="K10030" s="33">
        <v>7400</v>
      </c>
      <c r="L10030" s="33">
        <v>1</v>
      </c>
      <c r="M10030" s="33">
        <v>1</v>
      </c>
      <c r="N10030" s="33">
        <v>271034.77</v>
      </c>
      <c r="O10030" s="33">
        <v>2256.8</v>
      </c>
      <c r="P10030" s="33">
        <v>6750</v>
      </c>
    </row>
    <row r="10031" spans="1:16">
      <c r="A10031" s="27" t="s">
        <v>1386</v>
      </c>
      <c r="B10031" s="31">
        <v>202606</v>
      </c>
      <c r="C10031" s="27" t="s">
        <v>181</v>
      </c>
      <c r="D10031" s="27" t="s">
        <v>181</v>
      </c>
      <c r="E10031" s="27" t="s">
        <v>29</v>
      </c>
      <c r="F10031" s="27" t="s">
        <v>262</v>
      </c>
      <c r="G10031" s="33">
        <v>287680.39</v>
      </c>
      <c r="H10031" s="33">
        <v>287680.39</v>
      </c>
      <c r="I10031" s="33">
        <v>15675</v>
      </c>
      <c r="J10031" s="33">
        <v>754</v>
      </c>
      <c r="K10031" s="33">
        <v>7400</v>
      </c>
      <c r="L10031" s="33">
        <v>1</v>
      </c>
      <c r="M10031" s="33">
        <v>1</v>
      </c>
      <c r="N10031" s="33">
        <v>264774.07</v>
      </c>
      <c r="O10031" s="33">
        <v>1824.9</v>
      </c>
      <c r="P10031" s="33">
        <v>4873</v>
      </c>
    </row>
    <row r="10032" spans="1:16">
      <c r="A10032" s="27" t="s">
        <v>1386</v>
      </c>
      <c r="B10032" s="31">
        <v>202607</v>
      </c>
      <c r="C10032" s="27" t="s">
        <v>181</v>
      </c>
      <c r="D10032" s="27" t="s">
        <v>181</v>
      </c>
      <c r="E10032" s="27" t="s">
        <v>29</v>
      </c>
      <c r="F10032" s="27" t="s">
        <v>262</v>
      </c>
      <c r="G10032" s="33">
        <v>286920.22</v>
      </c>
      <c r="H10032" s="33">
        <v>286920.22</v>
      </c>
      <c r="I10032" s="33">
        <v>14687</v>
      </c>
      <c r="J10032" s="33">
        <v>770</v>
      </c>
      <c r="K10032" s="33">
        <v>7400</v>
      </c>
      <c r="L10032" s="33">
        <v>1</v>
      </c>
      <c r="M10032" s="33">
        <v>1</v>
      </c>
      <c r="N10032" s="33">
        <v>235403.22</v>
      </c>
      <c r="O10032" s="33">
        <v>1689.4</v>
      </c>
      <c r="P10032" s="33">
        <v>4853</v>
      </c>
    </row>
    <row r="10033" spans="1:16">
      <c r="A10033" s="27" t="s">
        <v>1388</v>
      </c>
      <c r="B10033" s="31">
        <v>202408</v>
      </c>
      <c r="C10033" s="27" t="s">
        <v>181</v>
      </c>
      <c r="D10033" s="27" t="s">
        <v>181</v>
      </c>
      <c r="E10033" s="27" t="s">
        <v>29</v>
      </c>
      <c r="F10033" s="27" t="s">
        <v>257</v>
      </c>
      <c r="G10033" s="33">
        <v>351345.36</v>
      </c>
      <c r="H10033" s="33">
        <v>351345.36</v>
      </c>
      <c r="I10033" s="33">
        <v>9174</v>
      </c>
      <c r="J10033" s="33">
        <v>649</v>
      </c>
      <c r="K10033" s="33">
        <v>10100</v>
      </c>
      <c r="L10033" s="33">
        <v>1</v>
      </c>
      <c r="M10033" s="33">
        <v>1</v>
      </c>
      <c r="N10033" s="33">
        <v>336571.89</v>
      </c>
      <c r="O10033" s="33">
        <v>2011.7</v>
      </c>
      <c r="P10033" s="33">
        <v>3829</v>
      </c>
    </row>
    <row r="10034" spans="1:16">
      <c r="A10034" s="27" t="s">
        <v>1388</v>
      </c>
      <c r="B10034" s="31">
        <v>202409</v>
      </c>
      <c r="C10034" s="27" t="s">
        <v>181</v>
      </c>
      <c r="D10034" s="27" t="s">
        <v>181</v>
      </c>
      <c r="E10034" s="27" t="s">
        <v>29</v>
      </c>
      <c r="F10034" s="27" t="s">
        <v>257</v>
      </c>
      <c r="G10034" s="33">
        <v>361799.67</v>
      </c>
      <c r="H10034" s="33">
        <v>361799.67</v>
      </c>
      <c r="I10034" s="33">
        <v>8877</v>
      </c>
      <c r="J10034" s="33">
        <v>763</v>
      </c>
      <c r="K10034" s="33">
        <v>10100</v>
      </c>
      <c r="L10034" s="33">
        <v>1</v>
      </c>
      <c r="M10034" s="33">
        <v>1</v>
      </c>
      <c r="N10034" s="33">
        <v>323604.27</v>
      </c>
      <c r="O10034" s="33">
        <v>1910.4</v>
      </c>
      <c r="P10034" s="33">
        <v>3757</v>
      </c>
    </row>
    <row r="10035" spans="1:16">
      <c r="A10035" s="27" t="s">
        <v>1388</v>
      </c>
      <c r="B10035" s="31">
        <v>202410</v>
      </c>
      <c r="C10035" s="27" t="s">
        <v>181</v>
      </c>
      <c r="D10035" s="27" t="s">
        <v>181</v>
      </c>
      <c r="E10035" s="27" t="s">
        <v>29</v>
      </c>
      <c r="F10035" s="27" t="s">
        <v>257</v>
      </c>
      <c r="G10035" s="33">
        <v>410595.1</v>
      </c>
      <c r="H10035" s="33">
        <v>410595.1</v>
      </c>
      <c r="I10035" s="33">
        <v>10223</v>
      </c>
      <c r="J10035" s="33">
        <v>891</v>
      </c>
      <c r="K10035" s="33">
        <v>10100</v>
      </c>
      <c r="L10035" s="33">
        <v>1</v>
      </c>
      <c r="M10035" s="33">
        <v>1</v>
      </c>
      <c r="N10035" s="33">
        <v>355433.39</v>
      </c>
      <c r="O10035" s="33">
        <v>2353.3</v>
      </c>
      <c r="P10035" s="33">
        <v>4268</v>
      </c>
    </row>
    <row r="10036" spans="1:16">
      <c r="A10036" s="27" t="s">
        <v>1388</v>
      </c>
      <c r="B10036" s="31">
        <v>202411</v>
      </c>
      <c r="C10036" s="27" t="s">
        <v>181</v>
      </c>
      <c r="D10036" s="27" t="s">
        <v>181</v>
      </c>
      <c r="E10036" s="27" t="s">
        <v>29</v>
      </c>
      <c r="F10036" s="27" t="s">
        <v>257</v>
      </c>
      <c r="G10036" s="33">
        <v>532522.77</v>
      </c>
      <c r="H10036" s="33">
        <v>532522.77</v>
      </c>
      <c r="I10036" s="33">
        <v>14469</v>
      </c>
      <c r="J10036" s="33">
        <v>1142</v>
      </c>
      <c r="K10036" s="33">
        <v>10100</v>
      </c>
      <c r="L10036" s="33">
        <v>1</v>
      </c>
      <c r="M10036" s="33">
        <v>1</v>
      </c>
      <c r="N10036" s="33">
        <v>428920.99</v>
      </c>
      <c r="O10036" s="33">
        <v>3295.9</v>
      </c>
      <c r="P10036" s="33">
        <v>5828</v>
      </c>
    </row>
    <row r="10037" spans="1:16">
      <c r="A10037" s="27" t="s">
        <v>1388</v>
      </c>
      <c r="B10037" s="31">
        <v>202412</v>
      </c>
      <c r="C10037" s="27" t="s">
        <v>181</v>
      </c>
      <c r="D10037" s="27" t="s">
        <v>181</v>
      </c>
      <c r="E10037" s="27" t="s">
        <v>29</v>
      </c>
      <c r="F10037" s="27" t="s">
        <v>257</v>
      </c>
      <c r="G10037" s="33">
        <v>520954.12</v>
      </c>
      <c r="H10037" s="33">
        <v>520954.12</v>
      </c>
      <c r="I10037" s="33">
        <v>12372</v>
      </c>
      <c r="J10037" s="33">
        <v>1019</v>
      </c>
      <c r="K10037" s="33">
        <v>10100</v>
      </c>
      <c r="L10037" s="33">
        <v>1</v>
      </c>
      <c r="M10037" s="33">
        <v>1</v>
      </c>
      <c r="N10037" s="33">
        <v>492355.25</v>
      </c>
      <c r="O10037" s="33">
        <v>2912.9</v>
      </c>
      <c r="P10037" s="33">
        <v>5085</v>
      </c>
    </row>
    <row r="10038" spans="1:16">
      <c r="A10038" s="27" t="s">
        <v>1388</v>
      </c>
      <c r="B10038" s="31">
        <v>202501</v>
      </c>
      <c r="C10038" s="27" t="s">
        <v>181</v>
      </c>
      <c r="D10038" s="27" t="s">
        <v>181</v>
      </c>
      <c r="E10038" s="27" t="s">
        <v>29</v>
      </c>
      <c r="F10038" s="27" t="s">
        <v>257</v>
      </c>
      <c r="G10038" s="33">
        <v>272619.64</v>
      </c>
      <c r="H10038" s="33">
        <v>272619.64</v>
      </c>
      <c r="I10038" s="33">
        <v>6872</v>
      </c>
      <c r="J10038" s="33">
        <v>491</v>
      </c>
      <c r="K10038" s="33">
        <v>10100</v>
      </c>
      <c r="L10038" s="33">
        <v>1</v>
      </c>
      <c r="M10038" s="33">
        <v>1</v>
      </c>
      <c r="N10038" s="33">
        <v>250240.35</v>
      </c>
      <c r="O10038" s="33">
        <v>1695.7</v>
      </c>
      <c r="P10038" s="33">
        <v>2841</v>
      </c>
    </row>
    <row r="10039" spans="1:16">
      <c r="A10039" s="27" t="s">
        <v>1388</v>
      </c>
      <c r="B10039" s="31">
        <v>202502</v>
      </c>
      <c r="C10039" s="27" t="s">
        <v>181</v>
      </c>
      <c r="D10039" s="27" t="s">
        <v>181</v>
      </c>
      <c r="E10039" s="27" t="s">
        <v>29</v>
      </c>
      <c r="F10039" s="27" t="s">
        <v>257</v>
      </c>
      <c r="G10039" s="33">
        <v>259373.58</v>
      </c>
      <c r="H10039" s="33">
        <v>259373.58</v>
      </c>
      <c r="I10039" s="33">
        <v>6948</v>
      </c>
      <c r="J10039" s="33">
        <v>387</v>
      </c>
      <c r="K10039" s="33">
        <v>10100</v>
      </c>
      <c r="L10039" s="33">
        <v>1</v>
      </c>
      <c r="M10039" s="33">
        <v>1</v>
      </c>
      <c r="N10039" s="33">
        <v>257804.91</v>
      </c>
      <c r="O10039" s="33">
        <v>1526.1</v>
      </c>
      <c r="P10039" s="33">
        <v>2880</v>
      </c>
    </row>
    <row r="10040" spans="1:16">
      <c r="A10040" s="27" t="s">
        <v>1388</v>
      </c>
      <c r="B10040" s="31">
        <v>202503</v>
      </c>
      <c r="C10040" s="27" t="s">
        <v>181</v>
      </c>
      <c r="D10040" s="27" t="s">
        <v>181</v>
      </c>
      <c r="E10040" s="27" t="s">
        <v>29</v>
      </c>
      <c r="F10040" s="27" t="s">
        <v>257</v>
      </c>
      <c r="G10040" s="33">
        <v>353182.71</v>
      </c>
      <c r="H10040" s="33">
        <v>353182.71</v>
      </c>
      <c r="I10040" s="33">
        <v>8907</v>
      </c>
      <c r="J10040" s="33">
        <v>697</v>
      </c>
      <c r="K10040" s="33">
        <v>10100</v>
      </c>
      <c r="L10040" s="33">
        <v>1</v>
      </c>
      <c r="M10040" s="33">
        <v>1</v>
      </c>
      <c r="N10040" s="33">
        <v>321278.67</v>
      </c>
      <c r="O10040" s="33">
        <v>2069.2</v>
      </c>
      <c r="P10040" s="33">
        <v>3751</v>
      </c>
    </row>
    <row r="10041" spans="1:16">
      <c r="A10041" s="27" t="s">
        <v>1388</v>
      </c>
      <c r="B10041" s="31">
        <v>202504</v>
      </c>
      <c r="C10041" s="27" t="s">
        <v>181</v>
      </c>
      <c r="D10041" s="27" t="s">
        <v>181</v>
      </c>
      <c r="E10041" s="27" t="s">
        <v>29</v>
      </c>
      <c r="F10041" s="27" t="s">
        <v>257</v>
      </c>
      <c r="G10041" s="33">
        <v>387095.38</v>
      </c>
      <c r="H10041" s="33">
        <v>387095.38</v>
      </c>
      <c r="I10041" s="33">
        <v>8899</v>
      </c>
      <c r="J10041" s="33">
        <v>619</v>
      </c>
      <c r="K10041" s="33">
        <v>10100</v>
      </c>
      <c r="L10041" s="33">
        <v>1</v>
      </c>
      <c r="M10041" s="33">
        <v>1</v>
      </c>
      <c r="N10041" s="33">
        <v>378052.79</v>
      </c>
      <c r="O10041" s="33">
        <v>2028.1</v>
      </c>
      <c r="P10041" s="33">
        <v>3814</v>
      </c>
    </row>
    <row r="10042" spans="1:16">
      <c r="A10042" s="27" t="s">
        <v>1388</v>
      </c>
      <c r="B10042" s="31">
        <v>202505</v>
      </c>
      <c r="C10042" s="27" t="s">
        <v>181</v>
      </c>
      <c r="D10042" s="27" t="s">
        <v>181</v>
      </c>
      <c r="E10042" s="27" t="s">
        <v>29</v>
      </c>
      <c r="F10042" s="27" t="s">
        <v>257</v>
      </c>
      <c r="G10042" s="33">
        <v>465940.18</v>
      </c>
      <c r="H10042" s="33">
        <v>465940.18</v>
      </c>
      <c r="I10042" s="33">
        <v>11603</v>
      </c>
      <c r="J10042" s="33">
        <v>906</v>
      </c>
      <c r="K10042" s="33">
        <v>10100</v>
      </c>
      <c r="L10042" s="33">
        <v>1</v>
      </c>
      <c r="M10042" s="33">
        <v>1</v>
      </c>
      <c r="N10042" s="33">
        <v>414042.87</v>
      </c>
      <c r="O10042" s="33">
        <v>2661.2</v>
      </c>
      <c r="P10042" s="33">
        <v>4707</v>
      </c>
    </row>
    <row r="10043" spans="1:16">
      <c r="A10043" s="27" t="s">
        <v>1388</v>
      </c>
      <c r="B10043" s="31">
        <v>202506</v>
      </c>
      <c r="C10043" s="27" t="s">
        <v>181</v>
      </c>
      <c r="D10043" s="27" t="s">
        <v>181</v>
      </c>
      <c r="E10043" s="27" t="s">
        <v>29</v>
      </c>
      <c r="F10043" s="27" t="s">
        <v>257</v>
      </c>
      <c r="G10043" s="33">
        <v>437823.24</v>
      </c>
      <c r="H10043" s="33">
        <v>437823.24</v>
      </c>
      <c r="I10043" s="33">
        <v>11352</v>
      </c>
      <c r="J10043" s="33">
        <v>886</v>
      </c>
      <c r="K10043" s="33">
        <v>10100</v>
      </c>
      <c r="L10043" s="33">
        <v>1</v>
      </c>
      <c r="M10043" s="33">
        <v>1</v>
      </c>
      <c r="N10043" s="33">
        <v>404478.79</v>
      </c>
      <c r="O10043" s="33">
        <v>2486.7</v>
      </c>
      <c r="P10043" s="33">
        <v>4830</v>
      </c>
    </row>
    <row r="10044" spans="1:16">
      <c r="A10044" s="27" t="s">
        <v>1388</v>
      </c>
      <c r="B10044" s="31">
        <v>202507</v>
      </c>
      <c r="C10044" s="27" t="s">
        <v>181</v>
      </c>
      <c r="D10044" s="27" t="s">
        <v>181</v>
      </c>
      <c r="E10044" s="27" t="s">
        <v>29</v>
      </c>
      <c r="F10044" s="27" t="s">
        <v>257</v>
      </c>
      <c r="G10044" s="33">
        <v>421870.93</v>
      </c>
      <c r="H10044" s="33">
        <v>421870.93</v>
      </c>
      <c r="I10044" s="33">
        <v>10183</v>
      </c>
      <c r="J10044" s="33">
        <v>880</v>
      </c>
      <c r="K10044" s="33">
        <v>10100</v>
      </c>
      <c r="L10044" s="33">
        <v>1</v>
      </c>
      <c r="M10044" s="33">
        <v>1</v>
      </c>
      <c r="N10044" s="33">
        <v>359610.78</v>
      </c>
      <c r="O10044" s="33">
        <v>2242.7</v>
      </c>
      <c r="P10044" s="33">
        <v>4098</v>
      </c>
    </row>
    <row r="10045" spans="1:16">
      <c r="A10045" s="27" t="s">
        <v>1388</v>
      </c>
      <c r="B10045" s="31">
        <v>202508</v>
      </c>
      <c r="C10045" s="27" t="s">
        <v>181</v>
      </c>
      <c r="D10045" s="27" t="s">
        <v>181</v>
      </c>
      <c r="E10045" s="27" t="s">
        <v>29</v>
      </c>
      <c r="F10045" s="27" t="s">
        <v>257</v>
      </c>
      <c r="G10045" s="33">
        <v>360628.8</v>
      </c>
      <c r="H10045" s="33">
        <v>360628.8</v>
      </c>
      <c r="I10045" s="33">
        <v>9092</v>
      </c>
      <c r="J10045" s="33">
        <v>745</v>
      </c>
      <c r="K10045" s="33">
        <v>10100</v>
      </c>
      <c r="L10045" s="33">
        <v>1</v>
      </c>
      <c r="M10045" s="33">
        <v>1</v>
      </c>
      <c r="N10045" s="33">
        <v>346332.48</v>
      </c>
      <c r="O10045" s="33">
        <v>2052.3</v>
      </c>
      <c r="P10045" s="33">
        <v>3859</v>
      </c>
    </row>
    <row r="10046" spans="1:16">
      <c r="A10046" s="27" t="s">
        <v>1388</v>
      </c>
      <c r="B10046" s="31">
        <v>202509</v>
      </c>
      <c r="C10046" s="27" t="s">
        <v>181</v>
      </c>
      <c r="D10046" s="27" t="s">
        <v>181</v>
      </c>
      <c r="E10046" s="27" t="s">
        <v>29</v>
      </c>
      <c r="F10046" s="27" t="s">
        <v>257</v>
      </c>
      <c r="G10046" s="33">
        <v>375830.25</v>
      </c>
      <c r="H10046" s="33">
        <v>375830.25</v>
      </c>
      <c r="I10046" s="33">
        <v>10036</v>
      </c>
      <c r="J10046" s="33">
        <v>693</v>
      </c>
      <c r="K10046" s="33">
        <v>10100</v>
      </c>
      <c r="L10046" s="33">
        <v>1</v>
      </c>
      <c r="M10046" s="33">
        <v>1</v>
      </c>
      <c r="N10046" s="33">
        <v>332988.79</v>
      </c>
      <c r="O10046" s="33">
        <v>2009.9</v>
      </c>
      <c r="P10046" s="33">
        <v>3935</v>
      </c>
    </row>
    <row r="10047" spans="1:16">
      <c r="A10047" s="27" t="s">
        <v>1388</v>
      </c>
      <c r="B10047" s="31">
        <v>202510</v>
      </c>
      <c r="C10047" s="27" t="s">
        <v>181</v>
      </c>
      <c r="D10047" s="27" t="s">
        <v>181</v>
      </c>
      <c r="E10047" s="27" t="s">
        <v>29</v>
      </c>
      <c r="F10047" s="27" t="s">
        <v>257</v>
      </c>
      <c r="G10047" s="33">
        <v>394491.3</v>
      </c>
      <c r="H10047" s="33">
        <v>394491.3</v>
      </c>
      <c r="I10047" s="33">
        <v>10119</v>
      </c>
      <c r="J10047" s="33">
        <v>861</v>
      </c>
      <c r="K10047" s="33">
        <v>10100</v>
      </c>
      <c r="L10047" s="33">
        <v>1</v>
      </c>
      <c r="M10047" s="33">
        <v>1</v>
      </c>
      <c r="N10047" s="33">
        <v>365740.96</v>
      </c>
      <c r="O10047" s="33">
        <v>2198.3</v>
      </c>
      <c r="P10047" s="33">
        <v>4285</v>
      </c>
    </row>
    <row r="10048" spans="1:16">
      <c r="A10048" s="27" t="s">
        <v>1388</v>
      </c>
      <c r="B10048" s="31">
        <v>202511</v>
      </c>
      <c r="C10048" s="27" t="s">
        <v>181</v>
      </c>
      <c r="D10048" s="27" t="s">
        <v>181</v>
      </c>
      <c r="E10048" s="27" t="s">
        <v>29</v>
      </c>
      <c r="F10048" s="27" t="s">
        <v>257</v>
      </c>
      <c r="G10048" s="33">
        <v>461058.84</v>
      </c>
      <c r="H10048" s="33">
        <v>461058.84</v>
      </c>
      <c r="I10048" s="33">
        <v>11957</v>
      </c>
      <c r="J10048" s="33">
        <v>1007</v>
      </c>
      <c r="K10048" s="33">
        <v>10100</v>
      </c>
      <c r="L10048" s="33">
        <v>1</v>
      </c>
      <c r="M10048" s="33">
        <v>1</v>
      </c>
      <c r="N10048" s="33">
        <v>441359.7</v>
      </c>
      <c r="O10048" s="33">
        <v>2457.6</v>
      </c>
      <c r="P10048" s="33">
        <v>4908</v>
      </c>
    </row>
    <row r="10049" spans="1:16">
      <c r="A10049" s="27" t="s">
        <v>1388</v>
      </c>
      <c r="B10049" s="31">
        <v>202512</v>
      </c>
      <c r="C10049" s="27" t="s">
        <v>181</v>
      </c>
      <c r="D10049" s="27" t="s">
        <v>181</v>
      </c>
      <c r="E10049" s="27" t="s">
        <v>29</v>
      </c>
      <c r="F10049" s="27" t="s">
        <v>257</v>
      </c>
      <c r="G10049" s="33">
        <v>548697.48</v>
      </c>
      <c r="H10049" s="33">
        <v>548697.48</v>
      </c>
      <c r="I10049" s="33">
        <v>13554</v>
      </c>
      <c r="J10049" s="33">
        <v>1216</v>
      </c>
      <c r="K10049" s="33">
        <v>10100</v>
      </c>
      <c r="L10049" s="33">
        <v>1</v>
      </c>
      <c r="M10049" s="33">
        <v>1</v>
      </c>
      <c r="N10049" s="33">
        <v>506633.55</v>
      </c>
      <c r="O10049" s="33">
        <v>3246.7</v>
      </c>
      <c r="P10049" s="33">
        <v>5562</v>
      </c>
    </row>
    <row r="10050" spans="1:16">
      <c r="A10050" s="27" t="s">
        <v>1388</v>
      </c>
      <c r="B10050" s="31">
        <v>202601</v>
      </c>
      <c r="C10050" s="27" t="s">
        <v>181</v>
      </c>
      <c r="D10050" s="27" t="s">
        <v>181</v>
      </c>
      <c r="E10050" s="27" t="s">
        <v>29</v>
      </c>
      <c r="F10050" s="27" t="s">
        <v>257</v>
      </c>
      <c r="G10050" s="33">
        <v>288023.39</v>
      </c>
      <c r="H10050" s="33">
        <v>288023.39</v>
      </c>
      <c r="I10050" s="33">
        <v>6788</v>
      </c>
      <c r="J10050" s="33">
        <v>566</v>
      </c>
      <c r="K10050" s="33">
        <v>10100</v>
      </c>
      <c r="L10050" s="33">
        <v>1</v>
      </c>
      <c r="M10050" s="33">
        <v>1</v>
      </c>
      <c r="N10050" s="33">
        <v>257497.32</v>
      </c>
      <c r="O10050" s="33">
        <v>1738.5</v>
      </c>
      <c r="P10050" s="33">
        <v>2883</v>
      </c>
    </row>
    <row r="10051" spans="1:16">
      <c r="A10051" s="27" t="s">
        <v>1388</v>
      </c>
      <c r="B10051" s="31">
        <v>202602</v>
      </c>
      <c r="C10051" s="27" t="s">
        <v>181</v>
      </c>
      <c r="D10051" s="27" t="s">
        <v>181</v>
      </c>
      <c r="E10051" s="27" t="s">
        <v>29</v>
      </c>
      <c r="F10051" s="27" t="s">
        <v>257</v>
      </c>
      <c r="G10051" s="33">
        <v>280432.25</v>
      </c>
      <c r="H10051" s="33">
        <v>280432.25</v>
      </c>
      <c r="I10051" s="33">
        <v>7563</v>
      </c>
      <c r="J10051" s="33">
        <v>584</v>
      </c>
      <c r="K10051" s="33">
        <v>10100</v>
      </c>
      <c r="L10051" s="33">
        <v>1</v>
      </c>
      <c r="M10051" s="33">
        <v>1</v>
      </c>
      <c r="N10051" s="33">
        <v>265281.25</v>
      </c>
      <c r="O10051" s="33">
        <v>1559.8</v>
      </c>
      <c r="P10051" s="33">
        <v>3068</v>
      </c>
    </row>
    <row r="10052" spans="1:16">
      <c r="A10052" s="27" t="s">
        <v>1388</v>
      </c>
      <c r="B10052" s="31">
        <v>202603</v>
      </c>
      <c r="C10052" s="27" t="s">
        <v>181</v>
      </c>
      <c r="D10052" s="27" t="s">
        <v>181</v>
      </c>
      <c r="E10052" s="27" t="s">
        <v>29</v>
      </c>
      <c r="F10052" s="27" t="s">
        <v>257</v>
      </c>
      <c r="G10052" s="33">
        <v>381118.02</v>
      </c>
      <c r="H10052" s="33">
        <v>381118.02</v>
      </c>
      <c r="I10052" s="33">
        <v>9718</v>
      </c>
      <c r="J10052" s="33">
        <v>728</v>
      </c>
      <c r="K10052" s="33">
        <v>10100</v>
      </c>
      <c r="L10052" s="33">
        <v>1</v>
      </c>
      <c r="M10052" s="33">
        <v>1</v>
      </c>
      <c r="N10052" s="33">
        <v>330595.76</v>
      </c>
      <c r="O10052" s="33">
        <v>2119.2</v>
      </c>
      <c r="P10052" s="33">
        <v>3953</v>
      </c>
    </row>
    <row r="10053" spans="1:16">
      <c r="A10053" s="27" t="s">
        <v>1388</v>
      </c>
      <c r="B10053" s="31">
        <v>202604</v>
      </c>
      <c r="C10053" s="27" t="s">
        <v>181</v>
      </c>
      <c r="D10053" s="27" t="s">
        <v>181</v>
      </c>
      <c r="E10053" s="27" t="s">
        <v>29</v>
      </c>
      <c r="F10053" s="27" t="s">
        <v>257</v>
      </c>
      <c r="G10053" s="33">
        <v>372990.6</v>
      </c>
      <c r="H10053" s="33">
        <v>372990.6</v>
      </c>
      <c r="I10053" s="33">
        <v>9510</v>
      </c>
      <c r="J10053" s="33">
        <v>709</v>
      </c>
      <c r="K10053" s="33">
        <v>10100</v>
      </c>
      <c r="L10053" s="33">
        <v>1</v>
      </c>
      <c r="M10053" s="33">
        <v>1</v>
      </c>
      <c r="N10053" s="33">
        <v>389016.32</v>
      </c>
      <c r="O10053" s="33">
        <v>1984.8</v>
      </c>
      <c r="P10053" s="33">
        <v>3870</v>
      </c>
    </row>
    <row r="10054" spans="1:16">
      <c r="A10054" s="27" t="s">
        <v>1388</v>
      </c>
      <c r="B10054" s="31">
        <v>202605</v>
      </c>
      <c r="C10054" s="27" t="s">
        <v>181</v>
      </c>
      <c r="D10054" s="27" t="s">
        <v>181</v>
      </c>
      <c r="E10054" s="27" t="s">
        <v>29</v>
      </c>
      <c r="F10054" s="27" t="s">
        <v>257</v>
      </c>
      <c r="G10054" s="33">
        <v>510079.38</v>
      </c>
      <c r="H10054" s="33">
        <v>510079.38</v>
      </c>
      <c r="I10054" s="33">
        <v>13600</v>
      </c>
      <c r="J10054" s="33">
        <v>809</v>
      </c>
      <c r="K10054" s="33">
        <v>10100</v>
      </c>
      <c r="L10054" s="33">
        <v>1</v>
      </c>
      <c r="M10054" s="33">
        <v>1</v>
      </c>
      <c r="N10054" s="33">
        <v>426050.11</v>
      </c>
      <c r="O10054" s="33">
        <v>2931.4</v>
      </c>
      <c r="P10054" s="33">
        <v>5436</v>
      </c>
    </row>
    <row r="10055" spans="1:16">
      <c r="A10055" s="27" t="s">
        <v>1388</v>
      </c>
      <c r="B10055" s="31">
        <v>202606</v>
      </c>
      <c r="C10055" s="27" t="s">
        <v>181</v>
      </c>
      <c r="D10055" s="27" t="s">
        <v>181</v>
      </c>
      <c r="E10055" s="27" t="s">
        <v>29</v>
      </c>
      <c r="F10055" s="27" t="s">
        <v>257</v>
      </c>
      <c r="G10055" s="33">
        <v>422422.66</v>
      </c>
      <c r="H10055" s="33">
        <v>422422.66</v>
      </c>
      <c r="I10055" s="33">
        <v>10375</v>
      </c>
      <c r="J10055" s="33">
        <v>715</v>
      </c>
      <c r="K10055" s="33">
        <v>10100</v>
      </c>
      <c r="L10055" s="33">
        <v>1</v>
      </c>
      <c r="M10055" s="33">
        <v>1</v>
      </c>
      <c r="N10055" s="33">
        <v>416208.68</v>
      </c>
      <c r="O10055" s="33">
        <v>2285.2</v>
      </c>
      <c r="P10055" s="33">
        <v>4318</v>
      </c>
    </row>
    <row r="10056" spans="1:16">
      <c r="A10056" s="27" t="s">
        <v>1388</v>
      </c>
      <c r="B10056" s="31">
        <v>202607</v>
      </c>
      <c r="C10056" s="27" t="s">
        <v>181</v>
      </c>
      <c r="D10056" s="27" t="s">
        <v>181</v>
      </c>
      <c r="E10056" s="27" t="s">
        <v>29</v>
      </c>
      <c r="F10056" s="27" t="s">
        <v>257</v>
      </c>
      <c r="G10056" s="33">
        <v>362820.57</v>
      </c>
      <c r="H10056" s="33">
        <v>362820.57</v>
      </c>
      <c r="I10056" s="33">
        <v>9705</v>
      </c>
      <c r="J10056" s="33">
        <v>663</v>
      </c>
      <c r="K10056" s="33">
        <v>10100</v>
      </c>
      <c r="L10056" s="33">
        <v>1</v>
      </c>
      <c r="M10056" s="33">
        <v>1</v>
      </c>
      <c r="N10056" s="33">
        <v>370039.49</v>
      </c>
      <c r="O10056" s="33">
        <v>1957.5</v>
      </c>
      <c r="P10056" s="33">
        <v>3775</v>
      </c>
    </row>
    <row r="10057" spans="1:16">
      <c r="A10057" s="27" t="s">
        <v>1390</v>
      </c>
      <c r="B10057" s="31">
        <v>202408</v>
      </c>
      <c r="C10057" s="27" t="s">
        <v>181</v>
      </c>
      <c r="D10057" s="27" t="s">
        <v>181</v>
      </c>
      <c r="E10057" s="27" t="s">
        <v>29</v>
      </c>
      <c r="F10057" s="27" t="s">
        <v>262</v>
      </c>
      <c r="G10057" s="33">
        <v>251315.35</v>
      </c>
      <c r="H10057" s="33">
        <v>251315.35</v>
      </c>
      <c r="I10057" s="33">
        <v>13095</v>
      </c>
      <c r="J10057" s="33">
        <v>540</v>
      </c>
      <c r="K10057" s="33">
        <v>7800</v>
      </c>
      <c r="L10057" s="33">
        <v>1</v>
      </c>
      <c r="M10057" s="33">
        <v>1</v>
      </c>
      <c r="N10057" s="33">
        <v>225387.47</v>
      </c>
      <c r="O10057" s="33">
        <v>1683.8</v>
      </c>
      <c r="P10057" s="33">
        <v>4088</v>
      </c>
    </row>
    <row r="10058" spans="1:16">
      <c r="A10058" s="27" t="s">
        <v>1390</v>
      </c>
      <c r="B10058" s="31">
        <v>202409</v>
      </c>
      <c r="C10058" s="27" t="s">
        <v>181</v>
      </c>
      <c r="D10058" s="27" t="s">
        <v>181</v>
      </c>
      <c r="E10058" s="27" t="s">
        <v>29</v>
      </c>
      <c r="F10058" s="27" t="s">
        <v>262</v>
      </c>
      <c r="G10058" s="33">
        <v>238317.12</v>
      </c>
      <c r="H10058" s="33">
        <v>238317.12</v>
      </c>
      <c r="I10058" s="33">
        <v>12209</v>
      </c>
      <c r="J10058" s="33">
        <v>708</v>
      </c>
      <c r="K10058" s="33">
        <v>7800</v>
      </c>
      <c r="L10058" s="33">
        <v>1</v>
      </c>
      <c r="M10058" s="33">
        <v>1</v>
      </c>
      <c r="N10058" s="33">
        <v>216703.62</v>
      </c>
      <c r="O10058" s="33">
        <v>1453.4</v>
      </c>
      <c r="P10058" s="33">
        <v>3776</v>
      </c>
    </row>
    <row r="10059" spans="1:16">
      <c r="A10059" s="27" t="s">
        <v>1390</v>
      </c>
      <c r="B10059" s="31">
        <v>202410</v>
      </c>
      <c r="C10059" s="27" t="s">
        <v>181</v>
      </c>
      <c r="D10059" s="27" t="s">
        <v>181</v>
      </c>
      <c r="E10059" s="27" t="s">
        <v>29</v>
      </c>
      <c r="F10059" s="27" t="s">
        <v>262</v>
      </c>
      <c r="G10059" s="33">
        <v>222742.07</v>
      </c>
      <c r="H10059" s="33">
        <v>222742.07</v>
      </c>
      <c r="I10059" s="33">
        <v>12473</v>
      </c>
      <c r="J10059" s="33">
        <v>713</v>
      </c>
      <c r="K10059" s="33">
        <v>7800</v>
      </c>
      <c r="L10059" s="33">
        <v>1</v>
      </c>
      <c r="M10059" s="33">
        <v>1</v>
      </c>
      <c r="N10059" s="33">
        <v>238018.19</v>
      </c>
      <c r="O10059" s="33">
        <v>1336.5</v>
      </c>
      <c r="P10059" s="33">
        <v>3820</v>
      </c>
    </row>
    <row r="10060" spans="1:16">
      <c r="A10060" s="27" t="s">
        <v>1390</v>
      </c>
      <c r="B10060" s="31">
        <v>202411</v>
      </c>
      <c r="C10060" s="27" t="s">
        <v>181</v>
      </c>
      <c r="D10060" s="27" t="s">
        <v>181</v>
      </c>
      <c r="E10060" s="27" t="s">
        <v>29</v>
      </c>
      <c r="F10060" s="27" t="s">
        <v>262</v>
      </c>
      <c r="G10060" s="33">
        <v>314217.78</v>
      </c>
      <c r="H10060" s="33">
        <v>314217.78</v>
      </c>
      <c r="I10060" s="33">
        <v>16354</v>
      </c>
      <c r="J10060" s="33">
        <v>705</v>
      </c>
      <c r="K10060" s="33">
        <v>7800</v>
      </c>
      <c r="L10060" s="33">
        <v>1</v>
      </c>
      <c r="M10060" s="33">
        <v>1</v>
      </c>
      <c r="N10060" s="33">
        <v>287229.62</v>
      </c>
      <c r="O10060" s="33">
        <v>1953.8</v>
      </c>
      <c r="P10060" s="33">
        <v>5172</v>
      </c>
    </row>
    <row r="10061" spans="1:16">
      <c r="A10061" s="27" t="s">
        <v>1390</v>
      </c>
      <c r="B10061" s="31">
        <v>202412</v>
      </c>
      <c r="C10061" s="27" t="s">
        <v>181</v>
      </c>
      <c r="D10061" s="27" t="s">
        <v>181</v>
      </c>
      <c r="E10061" s="27" t="s">
        <v>29</v>
      </c>
      <c r="F10061" s="27" t="s">
        <v>262</v>
      </c>
      <c r="G10061" s="33">
        <v>374737.89</v>
      </c>
      <c r="H10061" s="33">
        <v>374737.89</v>
      </c>
      <c r="I10061" s="33">
        <v>19854</v>
      </c>
      <c r="J10061" s="33">
        <v>938</v>
      </c>
      <c r="K10061" s="33">
        <v>7800</v>
      </c>
      <c r="L10061" s="33">
        <v>1</v>
      </c>
      <c r="M10061" s="33">
        <v>1</v>
      </c>
      <c r="N10061" s="33">
        <v>329708.77</v>
      </c>
      <c r="O10061" s="33">
        <v>2577.1</v>
      </c>
      <c r="P10061" s="33">
        <v>6516</v>
      </c>
    </row>
    <row r="10062" spans="1:16">
      <c r="A10062" s="27" t="s">
        <v>1390</v>
      </c>
      <c r="B10062" s="31">
        <v>202501</v>
      </c>
      <c r="C10062" s="27" t="s">
        <v>181</v>
      </c>
      <c r="D10062" s="27" t="s">
        <v>181</v>
      </c>
      <c r="E10062" s="27" t="s">
        <v>29</v>
      </c>
      <c r="F10062" s="27" t="s">
        <v>262</v>
      </c>
      <c r="G10062" s="33">
        <v>180899.08</v>
      </c>
      <c r="H10062" s="33">
        <v>180899.08</v>
      </c>
      <c r="I10062" s="33">
        <v>8860</v>
      </c>
      <c r="J10062" s="33">
        <v>472</v>
      </c>
      <c r="K10062" s="33">
        <v>7800</v>
      </c>
      <c r="L10062" s="33">
        <v>1</v>
      </c>
      <c r="M10062" s="33">
        <v>1</v>
      </c>
      <c r="N10062" s="33">
        <v>167575.02</v>
      </c>
      <c r="O10062" s="33">
        <v>1123.9</v>
      </c>
      <c r="P10062" s="33">
        <v>2980</v>
      </c>
    </row>
    <row r="10063" spans="1:16">
      <c r="A10063" s="27" t="s">
        <v>1390</v>
      </c>
      <c r="B10063" s="31">
        <v>202502</v>
      </c>
      <c r="C10063" s="27" t="s">
        <v>181</v>
      </c>
      <c r="D10063" s="27" t="s">
        <v>181</v>
      </c>
      <c r="E10063" s="27" t="s">
        <v>29</v>
      </c>
      <c r="F10063" s="27" t="s">
        <v>262</v>
      </c>
      <c r="G10063" s="33">
        <v>182540.41</v>
      </c>
      <c r="H10063" s="33">
        <v>182540.41</v>
      </c>
      <c r="I10063" s="33">
        <v>9390</v>
      </c>
      <c r="J10063" s="33">
        <v>539</v>
      </c>
      <c r="K10063" s="33">
        <v>7800</v>
      </c>
      <c r="L10063" s="33">
        <v>1</v>
      </c>
      <c r="M10063" s="33">
        <v>1</v>
      </c>
      <c r="N10063" s="33">
        <v>172640.67</v>
      </c>
      <c r="O10063" s="33">
        <v>1203.6</v>
      </c>
      <c r="P10063" s="33">
        <v>2972</v>
      </c>
    </row>
    <row r="10064" spans="1:16">
      <c r="A10064" s="27" t="s">
        <v>1390</v>
      </c>
      <c r="B10064" s="31">
        <v>202503</v>
      </c>
      <c r="C10064" s="27" t="s">
        <v>181</v>
      </c>
      <c r="D10064" s="27" t="s">
        <v>181</v>
      </c>
      <c r="E10064" s="27" t="s">
        <v>29</v>
      </c>
      <c r="F10064" s="27" t="s">
        <v>262</v>
      </c>
      <c r="G10064" s="33">
        <v>249748.87</v>
      </c>
      <c r="H10064" s="33">
        <v>249748.87</v>
      </c>
      <c r="I10064" s="33">
        <v>12344</v>
      </c>
      <c r="J10064" s="33">
        <v>656</v>
      </c>
      <c r="K10064" s="33">
        <v>7800</v>
      </c>
      <c r="L10064" s="33">
        <v>1</v>
      </c>
      <c r="M10064" s="33">
        <v>1</v>
      </c>
      <c r="N10064" s="33">
        <v>215146.28</v>
      </c>
      <c r="O10064" s="33">
        <v>1508.4</v>
      </c>
      <c r="P10064" s="33">
        <v>4016</v>
      </c>
    </row>
    <row r="10065" spans="1:16">
      <c r="A10065" s="27" t="s">
        <v>1390</v>
      </c>
      <c r="B10065" s="31">
        <v>202504</v>
      </c>
      <c r="C10065" s="27" t="s">
        <v>181</v>
      </c>
      <c r="D10065" s="27" t="s">
        <v>181</v>
      </c>
      <c r="E10065" s="27" t="s">
        <v>29</v>
      </c>
      <c r="F10065" s="27" t="s">
        <v>262</v>
      </c>
      <c r="G10065" s="33">
        <v>257902.48</v>
      </c>
      <c r="H10065" s="33">
        <v>257902.48</v>
      </c>
      <c r="I10065" s="33">
        <v>12582</v>
      </c>
      <c r="J10065" s="33">
        <v>692</v>
      </c>
      <c r="K10065" s="33">
        <v>7800</v>
      </c>
      <c r="L10065" s="33">
        <v>1</v>
      </c>
      <c r="M10065" s="33">
        <v>1</v>
      </c>
      <c r="N10065" s="33">
        <v>253165.41</v>
      </c>
      <c r="O10065" s="33">
        <v>1466.7</v>
      </c>
      <c r="P10065" s="33">
        <v>3982</v>
      </c>
    </row>
    <row r="10066" spans="1:16">
      <c r="A10066" s="27" t="s">
        <v>1390</v>
      </c>
      <c r="B10066" s="31">
        <v>202505</v>
      </c>
      <c r="C10066" s="27" t="s">
        <v>181</v>
      </c>
      <c r="D10066" s="27" t="s">
        <v>181</v>
      </c>
      <c r="E10066" s="27" t="s">
        <v>29</v>
      </c>
      <c r="F10066" s="27" t="s">
        <v>262</v>
      </c>
      <c r="G10066" s="33">
        <v>316741.02</v>
      </c>
      <c r="H10066" s="33">
        <v>316741.02</v>
      </c>
      <c r="I10066" s="33">
        <v>15396</v>
      </c>
      <c r="J10066" s="33">
        <v>694</v>
      </c>
      <c r="K10066" s="33">
        <v>7800</v>
      </c>
      <c r="L10066" s="33">
        <v>1</v>
      </c>
      <c r="M10066" s="33">
        <v>1</v>
      </c>
      <c r="N10066" s="33">
        <v>277266.4</v>
      </c>
      <c r="O10066" s="33">
        <v>2155.3</v>
      </c>
      <c r="P10066" s="33">
        <v>5140</v>
      </c>
    </row>
    <row r="10067" spans="1:16">
      <c r="A10067" s="27" t="s">
        <v>1390</v>
      </c>
      <c r="B10067" s="31">
        <v>202506</v>
      </c>
      <c r="C10067" s="27" t="s">
        <v>181</v>
      </c>
      <c r="D10067" s="27" t="s">
        <v>181</v>
      </c>
      <c r="E10067" s="27" t="s">
        <v>29</v>
      </c>
      <c r="F10067" s="27" t="s">
        <v>262</v>
      </c>
      <c r="G10067" s="33">
        <v>298933.74</v>
      </c>
      <c r="H10067" s="33">
        <v>298933.74</v>
      </c>
      <c r="I10067" s="33">
        <v>14530</v>
      </c>
      <c r="J10067" s="33">
        <v>695</v>
      </c>
      <c r="K10067" s="33">
        <v>7800</v>
      </c>
      <c r="L10067" s="33">
        <v>1</v>
      </c>
      <c r="M10067" s="33">
        <v>1</v>
      </c>
      <c r="N10067" s="33">
        <v>270861.76</v>
      </c>
      <c r="O10067" s="33">
        <v>1948.4</v>
      </c>
      <c r="P10067" s="33">
        <v>4856</v>
      </c>
    </row>
    <row r="10068" spans="1:16">
      <c r="A10068" s="27" t="s">
        <v>1390</v>
      </c>
      <c r="B10068" s="31">
        <v>202507</v>
      </c>
      <c r="C10068" s="27" t="s">
        <v>181</v>
      </c>
      <c r="D10068" s="27" t="s">
        <v>181</v>
      </c>
      <c r="E10068" s="27" t="s">
        <v>29</v>
      </c>
      <c r="F10068" s="27" t="s">
        <v>262</v>
      </c>
      <c r="G10068" s="33">
        <v>273504.39</v>
      </c>
      <c r="H10068" s="33">
        <v>273504.39</v>
      </c>
      <c r="I10068" s="33">
        <v>13706</v>
      </c>
      <c r="J10068" s="33">
        <v>692</v>
      </c>
      <c r="K10068" s="33">
        <v>7800</v>
      </c>
      <c r="L10068" s="33">
        <v>1</v>
      </c>
      <c r="M10068" s="33">
        <v>1</v>
      </c>
      <c r="N10068" s="33">
        <v>240815.61</v>
      </c>
      <c r="O10068" s="33">
        <v>1607.2</v>
      </c>
      <c r="P10068" s="33">
        <v>4357</v>
      </c>
    </row>
    <row r="10069" spans="1:16">
      <c r="A10069" s="27" t="s">
        <v>1390</v>
      </c>
      <c r="B10069" s="31">
        <v>202508</v>
      </c>
      <c r="C10069" s="27" t="s">
        <v>181</v>
      </c>
      <c r="D10069" s="27" t="s">
        <v>181</v>
      </c>
      <c r="E10069" s="27" t="s">
        <v>29</v>
      </c>
      <c r="F10069" s="27" t="s">
        <v>262</v>
      </c>
      <c r="G10069" s="33">
        <v>260675.8</v>
      </c>
      <c r="H10069" s="33">
        <v>260675.8</v>
      </c>
      <c r="I10069" s="33">
        <v>13573</v>
      </c>
      <c r="J10069" s="33">
        <v>641</v>
      </c>
      <c r="K10069" s="33">
        <v>7800</v>
      </c>
      <c r="L10069" s="33">
        <v>1</v>
      </c>
      <c r="M10069" s="33">
        <v>1</v>
      </c>
      <c r="N10069" s="33">
        <v>231923.71</v>
      </c>
      <c r="O10069" s="33">
        <v>1409.7</v>
      </c>
      <c r="P10069" s="33">
        <v>4218</v>
      </c>
    </row>
    <row r="10070" spans="1:16">
      <c r="A10070" s="27" t="s">
        <v>1390</v>
      </c>
      <c r="B10070" s="31">
        <v>202509</v>
      </c>
      <c r="C10070" s="27" t="s">
        <v>181</v>
      </c>
      <c r="D10070" s="27" t="s">
        <v>181</v>
      </c>
      <c r="E10070" s="27" t="s">
        <v>29</v>
      </c>
      <c r="F10070" s="27" t="s">
        <v>262</v>
      </c>
      <c r="G10070" s="33">
        <v>249477.45</v>
      </c>
      <c r="H10070" s="33">
        <v>249477.45</v>
      </c>
      <c r="I10070" s="33">
        <v>13539</v>
      </c>
      <c r="J10070" s="33">
        <v>565</v>
      </c>
      <c r="K10070" s="33">
        <v>7800</v>
      </c>
      <c r="L10070" s="33">
        <v>1</v>
      </c>
      <c r="M10070" s="33">
        <v>1</v>
      </c>
      <c r="N10070" s="33">
        <v>222988.03</v>
      </c>
      <c r="O10070" s="33">
        <v>1434.2</v>
      </c>
      <c r="P10070" s="33">
        <v>4065</v>
      </c>
    </row>
    <row r="10071" spans="1:16">
      <c r="A10071" s="27" t="s">
        <v>1390</v>
      </c>
      <c r="B10071" s="31">
        <v>202510</v>
      </c>
      <c r="C10071" s="27" t="s">
        <v>181</v>
      </c>
      <c r="D10071" s="27" t="s">
        <v>181</v>
      </c>
      <c r="E10071" s="27" t="s">
        <v>29</v>
      </c>
      <c r="F10071" s="27" t="s">
        <v>262</v>
      </c>
      <c r="G10071" s="33">
        <v>285963.48</v>
      </c>
      <c r="H10071" s="33">
        <v>285963.48</v>
      </c>
      <c r="I10071" s="33">
        <v>14585</v>
      </c>
      <c r="J10071" s="33">
        <v>784</v>
      </c>
      <c r="K10071" s="33">
        <v>7800</v>
      </c>
      <c r="L10071" s="33">
        <v>1</v>
      </c>
      <c r="M10071" s="33">
        <v>1</v>
      </c>
      <c r="N10071" s="33">
        <v>244920.72</v>
      </c>
      <c r="O10071" s="33">
        <v>1957</v>
      </c>
      <c r="P10071" s="33">
        <v>4686</v>
      </c>
    </row>
    <row r="10072" spans="1:16">
      <c r="A10072" s="27" t="s">
        <v>1390</v>
      </c>
      <c r="B10072" s="31">
        <v>202511</v>
      </c>
      <c r="C10072" s="27" t="s">
        <v>181</v>
      </c>
      <c r="D10072" s="27" t="s">
        <v>181</v>
      </c>
      <c r="E10072" s="27" t="s">
        <v>29</v>
      </c>
      <c r="F10072" s="27" t="s">
        <v>262</v>
      </c>
      <c r="G10072" s="33">
        <v>344345.63</v>
      </c>
      <c r="H10072" s="33">
        <v>344345.63</v>
      </c>
      <c r="I10072" s="33">
        <v>17952</v>
      </c>
      <c r="J10072" s="33">
        <v>862</v>
      </c>
      <c r="K10072" s="33">
        <v>7800</v>
      </c>
      <c r="L10072" s="33">
        <v>1</v>
      </c>
      <c r="M10072" s="33">
        <v>1</v>
      </c>
      <c r="N10072" s="33">
        <v>295559.28</v>
      </c>
      <c r="O10072" s="33">
        <v>2228.3</v>
      </c>
      <c r="P10072" s="33">
        <v>5478</v>
      </c>
    </row>
    <row r="10073" spans="1:16">
      <c r="A10073" s="27" t="s">
        <v>1390</v>
      </c>
      <c r="B10073" s="31">
        <v>202512</v>
      </c>
      <c r="C10073" s="27" t="s">
        <v>181</v>
      </c>
      <c r="D10073" s="27" t="s">
        <v>181</v>
      </c>
      <c r="E10073" s="27" t="s">
        <v>29</v>
      </c>
      <c r="F10073" s="27" t="s">
        <v>262</v>
      </c>
      <c r="G10073" s="33">
        <v>379953.99</v>
      </c>
      <c r="H10073" s="33">
        <v>379953.99</v>
      </c>
      <c r="I10073" s="33">
        <v>18375</v>
      </c>
      <c r="J10073" s="33">
        <v>973</v>
      </c>
      <c r="K10073" s="33">
        <v>7800</v>
      </c>
      <c r="L10073" s="33">
        <v>1</v>
      </c>
      <c r="M10073" s="33">
        <v>1</v>
      </c>
      <c r="N10073" s="33">
        <v>339270.33</v>
      </c>
      <c r="O10073" s="33">
        <v>2211.3</v>
      </c>
      <c r="P10073" s="33">
        <v>6093</v>
      </c>
    </row>
    <row r="10074" spans="1:16">
      <c r="A10074" s="27" t="s">
        <v>1390</v>
      </c>
      <c r="B10074" s="31">
        <v>202601</v>
      </c>
      <c r="C10074" s="27" t="s">
        <v>181</v>
      </c>
      <c r="D10074" s="27" t="s">
        <v>181</v>
      </c>
      <c r="E10074" s="27" t="s">
        <v>29</v>
      </c>
      <c r="F10074" s="27" t="s">
        <v>262</v>
      </c>
      <c r="G10074" s="33">
        <v>195048.37</v>
      </c>
      <c r="H10074" s="33">
        <v>195048.37</v>
      </c>
      <c r="I10074" s="33">
        <v>9461</v>
      </c>
      <c r="J10074" s="33">
        <v>500</v>
      </c>
      <c r="K10074" s="33">
        <v>7800</v>
      </c>
      <c r="L10074" s="33">
        <v>1</v>
      </c>
      <c r="M10074" s="33">
        <v>1</v>
      </c>
      <c r="N10074" s="33">
        <v>172434.69</v>
      </c>
      <c r="O10074" s="33">
        <v>1107.3</v>
      </c>
      <c r="P10074" s="33">
        <v>3082</v>
      </c>
    </row>
    <row r="10075" spans="1:16">
      <c r="A10075" s="27" t="s">
        <v>1390</v>
      </c>
      <c r="B10075" s="31">
        <v>202602</v>
      </c>
      <c r="C10075" s="27" t="s">
        <v>181</v>
      </c>
      <c r="D10075" s="27" t="s">
        <v>181</v>
      </c>
      <c r="E10075" s="27" t="s">
        <v>29</v>
      </c>
      <c r="F10075" s="27" t="s">
        <v>262</v>
      </c>
      <c r="G10075" s="33">
        <v>206420.57</v>
      </c>
      <c r="H10075" s="33">
        <v>206420.57</v>
      </c>
      <c r="I10075" s="33">
        <v>10555</v>
      </c>
      <c r="J10075" s="33">
        <v>576</v>
      </c>
      <c r="K10075" s="33">
        <v>7800</v>
      </c>
      <c r="L10075" s="33">
        <v>1</v>
      </c>
      <c r="M10075" s="33">
        <v>1</v>
      </c>
      <c r="N10075" s="33">
        <v>177647.25</v>
      </c>
      <c r="O10075" s="33">
        <v>1283.9</v>
      </c>
      <c r="P10075" s="33">
        <v>3514</v>
      </c>
    </row>
    <row r="10076" spans="1:16">
      <c r="A10076" s="27" t="s">
        <v>1390</v>
      </c>
      <c r="B10076" s="31">
        <v>202603</v>
      </c>
      <c r="C10076" s="27" t="s">
        <v>181</v>
      </c>
      <c r="D10076" s="27" t="s">
        <v>181</v>
      </c>
      <c r="E10076" s="27" t="s">
        <v>29</v>
      </c>
      <c r="F10076" s="27" t="s">
        <v>262</v>
      </c>
      <c r="G10076" s="33">
        <v>239569.69</v>
      </c>
      <c r="H10076" s="33">
        <v>239569.69</v>
      </c>
      <c r="I10076" s="33">
        <v>12172</v>
      </c>
      <c r="J10076" s="33">
        <v>584</v>
      </c>
      <c r="K10076" s="33">
        <v>7800</v>
      </c>
      <c r="L10076" s="33">
        <v>1</v>
      </c>
      <c r="M10076" s="33">
        <v>1</v>
      </c>
      <c r="N10076" s="33">
        <v>221385.52</v>
      </c>
      <c r="O10076" s="33">
        <v>1439</v>
      </c>
      <c r="P10076" s="33">
        <v>3890</v>
      </c>
    </row>
    <row r="10077" spans="1:16">
      <c r="A10077" s="27" t="s">
        <v>1390</v>
      </c>
      <c r="B10077" s="31">
        <v>202604</v>
      </c>
      <c r="C10077" s="27" t="s">
        <v>181</v>
      </c>
      <c r="D10077" s="27" t="s">
        <v>181</v>
      </c>
      <c r="E10077" s="27" t="s">
        <v>29</v>
      </c>
      <c r="F10077" s="27" t="s">
        <v>262</v>
      </c>
      <c r="G10077" s="33">
        <v>279564.61</v>
      </c>
      <c r="H10077" s="33">
        <v>279564.61</v>
      </c>
      <c r="I10077" s="33">
        <v>15401</v>
      </c>
      <c r="J10077" s="33">
        <v>754</v>
      </c>
      <c r="K10077" s="33">
        <v>7800</v>
      </c>
      <c r="L10077" s="33">
        <v>1</v>
      </c>
      <c r="M10077" s="33">
        <v>1</v>
      </c>
      <c r="N10077" s="33">
        <v>260507.21</v>
      </c>
      <c r="O10077" s="33">
        <v>1700</v>
      </c>
      <c r="P10077" s="33">
        <v>4610</v>
      </c>
    </row>
    <row r="10078" spans="1:16">
      <c r="A10078" s="27" t="s">
        <v>1390</v>
      </c>
      <c r="B10078" s="31">
        <v>202605</v>
      </c>
      <c r="C10078" s="27" t="s">
        <v>181</v>
      </c>
      <c r="D10078" s="27" t="s">
        <v>181</v>
      </c>
      <c r="E10078" s="27" t="s">
        <v>29</v>
      </c>
      <c r="F10078" s="27" t="s">
        <v>262</v>
      </c>
      <c r="G10078" s="33">
        <v>278230.01</v>
      </c>
      <c r="H10078" s="33">
        <v>278230.01</v>
      </c>
      <c r="I10078" s="33">
        <v>12872</v>
      </c>
      <c r="J10078" s="33">
        <v>604</v>
      </c>
      <c r="K10078" s="33">
        <v>7800</v>
      </c>
      <c r="L10078" s="33">
        <v>1</v>
      </c>
      <c r="M10078" s="33">
        <v>1</v>
      </c>
      <c r="N10078" s="33">
        <v>285307.12</v>
      </c>
      <c r="O10078" s="33">
        <v>1848.7</v>
      </c>
      <c r="P10078" s="33">
        <v>4452</v>
      </c>
    </row>
    <row r="10079" spans="1:16">
      <c r="A10079" s="27" t="s">
        <v>1390</v>
      </c>
      <c r="B10079" s="31">
        <v>202606</v>
      </c>
      <c r="C10079" s="27" t="s">
        <v>181</v>
      </c>
      <c r="D10079" s="27" t="s">
        <v>181</v>
      </c>
      <c r="E10079" s="27" t="s">
        <v>29</v>
      </c>
      <c r="F10079" s="27" t="s">
        <v>262</v>
      </c>
      <c r="G10079" s="33">
        <v>312263.61</v>
      </c>
      <c r="H10079" s="33">
        <v>312263.61</v>
      </c>
      <c r="I10079" s="33">
        <v>15978</v>
      </c>
      <c r="J10079" s="33">
        <v>977</v>
      </c>
      <c r="K10079" s="33">
        <v>7800</v>
      </c>
      <c r="L10079" s="33">
        <v>1</v>
      </c>
      <c r="M10079" s="33">
        <v>1</v>
      </c>
      <c r="N10079" s="33">
        <v>278716.75</v>
      </c>
      <c r="O10079" s="33">
        <v>1875.4</v>
      </c>
      <c r="P10079" s="33">
        <v>5048</v>
      </c>
    </row>
    <row r="10080" spans="1:16">
      <c r="A10080" s="27" t="s">
        <v>1390</v>
      </c>
      <c r="B10080" s="31">
        <v>202607</v>
      </c>
      <c r="C10080" s="27" t="s">
        <v>181</v>
      </c>
      <c r="D10080" s="27" t="s">
        <v>181</v>
      </c>
      <c r="E10080" s="27" t="s">
        <v>29</v>
      </c>
      <c r="F10080" s="27" t="s">
        <v>262</v>
      </c>
      <c r="G10080" s="33">
        <v>239958.24</v>
      </c>
      <c r="H10080" s="33">
        <v>239958.24</v>
      </c>
      <c r="I10080" s="33">
        <v>11333</v>
      </c>
      <c r="J10080" s="33">
        <v>593</v>
      </c>
      <c r="K10080" s="33">
        <v>7800</v>
      </c>
      <c r="L10080" s="33">
        <v>1</v>
      </c>
      <c r="M10080" s="33">
        <v>1</v>
      </c>
      <c r="N10080" s="33">
        <v>247799.26</v>
      </c>
      <c r="O10080" s="33">
        <v>1305.8</v>
      </c>
      <c r="P10080" s="33">
        <v>3893</v>
      </c>
    </row>
    <row r="10081" spans="1:16">
      <c r="A10081" s="27" t="s">
        <v>1392</v>
      </c>
      <c r="B10081" s="31">
        <v>202408</v>
      </c>
      <c r="C10081" s="27" t="s">
        <v>181</v>
      </c>
      <c r="D10081" s="27" t="s">
        <v>181</v>
      </c>
      <c r="E10081" s="27" t="s">
        <v>29</v>
      </c>
      <c r="F10081" s="27" t="s">
        <v>257</v>
      </c>
      <c r="G10081" s="33">
        <v>293423.01</v>
      </c>
      <c r="H10081" s="33">
        <v>293423.01</v>
      </c>
      <c r="I10081" s="33">
        <v>7401</v>
      </c>
      <c r="J10081" s="33">
        <v>507</v>
      </c>
      <c r="K10081" s="33">
        <v>8600</v>
      </c>
      <c r="L10081" s="33">
        <v>1</v>
      </c>
      <c r="M10081" s="33">
        <v>1</v>
      </c>
      <c r="N10081" s="33">
        <v>266670.31</v>
      </c>
      <c r="O10081" s="33">
        <v>1712.1</v>
      </c>
      <c r="P10081" s="33">
        <v>3179</v>
      </c>
    </row>
    <row r="10082" spans="1:16">
      <c r="A10082" s="27" t="s">
        <v>1392</v>
      </c>
      <c r="B10082" s="31">
        <v>202409</v>
      </c>
      <c r="C10082" s="27" t="s">
        <v>181</v>
      </c>
      <c r="D10082" s="27" t="s">
        <v>181</v>
      </c>
      <c r="E10082" s="27" t="s">
        <v>29</v>
      </c>
      <c r="F10082" s="27" t="s">
        <v>257</v>
      </c>
      <c r="G10082" s="33">
        <v>280940.52</v>
      </c>
      <c r="H10082" s="33">
        <v>280940.52</v>
      </c>
      <c r="I10082" s="33">
        <v>6917</v>
      </c>
      <c r="J10082" s="33">
        <v>506</v>
      </c>
      <c r="K10082" s="33">
        <v>8600</v>
      </c>
      <c r="L10082" s="33">
        <v>1</v>
      </c>
      <c r="M10082" s="33">
        <v>1</v>
      </c>
      <c r="N10082" s="33">
        <v>256395.89</v>
      </c>
      <c r="O10082" s="33">
        <v>1600.2</v>
      </c>
      <c r="P10082" s="33">
        <v>2821</v>
      </c>
    </row>
    <row r="10083" spans="1:16">
      <c r="A10083" s="27" t="s">
        <v>1392</v>
      </c>
      <c r="B10083" s="31">
        <v>202410</v>
      </c>
      <c r="C10083" s="27" t="s">
        <v>181</v>
      </c>
      <c r="D10083" s="27" t="s">
        <v>181</v>
      </c>
      <c r="E10083" s="27" t="s">
        <v>29</v>
      </c>
      <c r="F10083" s="27" t="s">
        <v>257</v>
      </c>
      <c r="G10083" s="33">
        <v>309117.25</v>
      </c>
      <c r="H10083" s="33">
        <v>309117.25</v>
      </c>
      <c r="I10083" s="33">
        <v>8485</v>
      </c>
      <c r="J10083" s="33">
        <v>593</v>
      </c>
      <c r="K10083" s="33">
        <v>8600</v>
      </c>
      <c r="L10083" s="33">
        <v>1</v>
      </c>
      <c r="M10083" s="33">
        <v>1</v>
      </c>
      <c r="N10083" s="33">
        <v>281614.53</v>
      </c>
      <c r="O10083" s="33">
        <v>1986.4</v>
      </c>
      <c r="P10083" s="33">
        <v>3376</v>
      </c>
    </row>
    <row r="10084" spans="1:16">
      <c r="A10084" s="27" t="s">
        <v>1392</v>
      </c>
      <c r="B10084" s="31">
        <v>202411</v>
      </c>
      <c r="C10084" s="27" t="s">
        <v>181</v>
      </c>
      <c r="D10084" s="27" t="s">
        <v>181</v>
      </c>
      <c r="E10084" s="27" t="s">
        <v>29</v>
      </c>
      <c r="F10084" s="27" t="s">
        <v>257</v>
      </c>
      <c r="G10084" s="33">
        <v>349822.1</v>
      </c>
      <c r="H10084" s="33">
        <v>349822.1</v>
      </c>
      <c r="I10084" s="33">
        <v>9544</v>
      </c>
      <c r="J10084" s="33">
        <v>684</v>
      </c>
      <c r="K10084" s="33">
        <v>8600</v>
      </c>
      <c r="L10084" s="33">
        <v>1</v>
      </c>
      <c r="M10084" s="33">
        <v>1</v>
      </c>
      <c r="N10084" s="33">
        <v>339839.71</v>
      </c>
      <c r="O10084" s="33">
        <v>2095.5</v>
      </c>
      <c r="P10084" s="33">
        <v>3788</v>
      </c>
    </row>
    <row r="10085" spans="1:16">
      <c r="A10085" s="27" t="s">
        <v>1392</v>
      </c>
      <c r="B10085" s="31">
        <v>202412</v>
      </c>
      <c r="C10085" s="27" t="s">
        <v>181</v>
      </c>
      <c r="D10085" s="27" t="s">
        <v>181</v>
      </c>
      <c r="E10085" s="27" t="s">
        <v>29</v>
      </c>
      <c r="F10085" s="27" t="s">
        <v>257</v>
      </c>
      <c r="G10085" s="33">
        <v>491303.31</v>
      </c>
      <c r="H10085" s="33">
        <v>491303.31</v>
      </c>
      <c r="I10085" s="33">
        <v>13163</v>
      </c>
      <c r="J10085" s="33">
        <v>892</v>
      </c>
      <c r="K10085" s="33">
        <v>8600</v>
      </c>
      <c r="L10085" s="33">
        <v>1</v>
      </c>
      <c r="M10085" s="33">
        <v>1</v>
      </c>
      <c r="N10085" s="33">
        <v>390099.51</v>
      </c>
      <c r="O10085" s="33">
        <v>2896.7</v>
      </c>
      <c r="P10085" s="33">
        <v>5081</v>
      </c>
    </row>
    <row r="10086" spans="1:16">
      <c r="A10086" s="27" t="s">
        <v>1392</v>
      </c>
      <c r="B10086" s="31">
        <v>202501</v>
      </c>
      <c r="C10086" s="27" t="s">
        <v>181</v>
      </c>
      <c r="D10086" s="27" t="s">
        <v>181</v>
      </c>
      <c r="E10086" s="27" t="s">
        <v>29</v>
      </c>
      <c r="F10086" s="27" t="s">
        <v>257</v>
      </c>
      <c r="G10086" s="33">
        <v>211293.03</v>
      </c>
      <c r="H10086" s="33">
        <v>211293.03</v>
      </c>
      <c r="I10086" s="33">
        <v>5877</v>
      </c>
      <c r="J10086" s="33">
        <v>451</v>
      </c>
      <c r="K10086" s="33">
        <v>8600</v>
      </c>
      <c r="L10086" s="33">
        <v>1</v>
      </c>
      <c r="M10086" s="33">
        <v>1</v>
      </c>
      <c r="N10086" s="33">
        <v>198268.7</v>
      </c>
      <c r="O10086" s="33">
        <v>1223.6</v>
      </c>
      <c r="P10086" s="33">
        <v>2302</v>
      </c>
    </row>
    <row r="10087" spans="1:16">
      <c r="A10087" s="27" t="s">
        <v>1392</v>
      </c>
      <c r="B10087" s="31">
        <v>202502</v>
      </c>
      <c r="C10087" s="27" t="s">
        <v>181</v>
      </c>
      <c r="D10087" s="27" t="s">
        <v>181</v>
      </c>
      <c r="E10087" s="27" t="s">
        <v>29</v>
      </c>
      <c r="F10087" s="27" t="s">
        <v>257</v>
      </c>
      <c r="G10087" s="33">
        <v>225321.99</v>
      </c>
      <c r="H10087" s="33">
        <v>225321.99</v>
      </c>
      <c r="I10087" s="33">
        <v>5789</v>
      </c>
      <c r="J10087" s="33">
        <v>524</v>
      </c>
      <c r="K10087" s="33">
        <v>8600</v>
      </c>
      <c r="L10087" s="33">
        <v>1</v>
      </c>
      <c r="M10087" s="33">
        <v>1</v>
      </c>
      <c r="N10087" s="33">
        <v>204262.2</v>
      </c>
      <c r="O10087" s="33">
        <v>1426.1</v>
      </c>
      <c r="P10087" s="33">
        <v>2393</v>
      </c>
    </row>
    <row r="10088" spans="1:16">
      <c r="A10088" s="27" t="s">
        <v>1392</v>
      </c>
      <c r="B10088" s="31">
        <v>202503</v>
      </c>
      <c r="C10088" s="27" t="s">
        <v>181</v>
      </c>
      <c r="D10088" s="27" t="s">
        <v>181</v>
      </c>
      <c r="E10088" s="27" t="s">
        <v>29</v>
      </c>
      <c r="F10088" s="27" t="s">
        <v>257</v>
      </c>
      <c r="G10088" s="33">
        <v>284773.6</v>
      </c>
      <c r="H10088" s="33">
        <v>284773.6</v>
      </c>
      <c r="I10088" s="33">
        <v>6712</v>
      </c>
      <c r="J10088" s="33">
        <v>471</v>
      </c>
      <c r="K10088" s="33">
        <v>8600</v>
      </c>
      <c r="L10088" s="33">
        <v>1</v>
      </c>
      <c r="M10088" s="33">
        <v>1</v>
      </c>
      <c r="N10088" s="33">
        <v>254553.3</v>
      </c>
      <c r="O10088" s="33">
        <v>1696.5</v>
      </c>
      <c r="P10088" s="33">
        <v>2889</v>
      </c>
    </row>
    <row r="10089" spans="1:16">
      <c r="A10089" s="27" t="s">
        <v>1392</v>
      </c>
      <c r="B10089" s="31">
        <v>202504</v>
      </c>
      <c r="C10089" s="27" t="s">
        <v>181</v>
      </c>
      <c r="D10089" s="27" t="s">
        <v>181</v>
      </c>
      <c r="E10089" s="27" t="s">
        <v>29</v>
      </c>
      <c r="F10089" s="27" t="s">
        <v>257</v>
      </c>
      <c r="G10089" s="33">
        <v>328268.39</v>
      </c>
      <c r="H10089" s="33">
        <v>328268.39</v>
      </c>
      <c r="I10089" s="33">
        <v>7927</v>
      </c>
      <c r="J10089" s="33">
        <v>491</v>
      </c>
      <c r="K10089" s="33">
        <v>8600</v>
      </c>
      <c r="L10089" s="33">
        <v>1</v>
      </c>
      <c r="M10089" s="33">
        <v>1</v>
      </c>
      <c r="N10089" s="33">
        <v>299536.17</v>
      </c>
      <c r="O10089" s="33">
        <v>1874.7</v>
      </c>
      <c r="P10089" s="33">
        <v>3188</v>
      </c>
    </row>
    <row r="10090" spans="1:16">
      <c r="A10090" s="27" t="s">
        <v>1392</v>
      </c>
      <c r="B10090" s="31">
        <v>202505</v>
      </c>
      <c r="C10090" s="27" t="s">
        <v>181</v>
      </c>
      <c r="D10090" s="27" t="s">
        <v>181</v>
      </c>
      <c r="E10090" s="27" t="s">
        <v>29</v>
      </c>
      <c r="F10090" s="27" t="s">
        <v>257</v>
      </c>
      <c r="G10090" s="33">
        <v>338635.68</v>
      </c>
      <c r="H10090" s="33">
        <v>338635.68</v>
      </c>
      <c r="I10090" s="33">
        <v>8753</v>
      </c>
      <c r="J10090" s="33">
        <v>681</v>
      </c>
      <c r="K10090" s="33">
        <v>8600</v>
      </c>
      <c r="L10090" s="33">
        <v>1</v>
      </c>
      <c r="M10090" s="33">
        <v>1</v>
      </c>
      <c r="N10090" s="33">
        <v>328051.58</v>
      </c>
      <c r="O10090" s="33">
        <v>2037.1</v>
      </c>
      <c r="P10090" s="33">
        <v>3711</v>
      </c>
    </row>
    <row r="10091" spans="1:16">
      <c r="A10091" s="27" t="s">
        <v>1392</v>
      </c>
      <c r="B10091" s="31">
        <v>202506</v>
      </c>
      <c r="C10091" s="27" t="s">
        <v>181</v>
      </c>
      <c r="D10091" s="27" t="s">
        <v>181</v>
      </c>
      <c r="E10091" s="27" t="s">
        <v>29</v>
      </c>
      <c r="F10091" s="27" t="s">
        <v>257</v>
      </c>
      <c r="G10091" s="33">
        <v>386544.83</v>
      </c>
      <c r="H10091" s="33">
        <v>386544.83</v>
      </c>
      <c r="I10091" s="33">
        <v>9913</v>
      </c>
      <c r="J10091" s="33">
        <v>834</v>
      </c>
      <c r="K10091" s="33">
        <v>8600</v>
      </c>
      <c r="L10091" s="33">
        <v>1</v>
      </c>
      <c r="M10091" s="33">
        <v>1</v>
      </c>
      <c r="N10091" s="33">
        <v>320473.84</v>
      </c>
      <c r="O10091" s="33">
        <v>2114.2</v>
      </c>
      <c r="P10091" s="33">
        <v>4102</v>
      </c>
    </row>
    <row r="10092" spans="1:16">
      <c r="A10092" s="27" t="s">
        <v>1392</v>
      </c>
      <c r="B10092" s="31">
        <v>202507</v>
      </c>
      <c r="C10092" s="27" t="s">
        <v>181</v>
      </c>
      <c r="D10092" s="27" t="s">
        <v>181</v>
      </c>
      <c r="E10092" s="27" t="s">
        <v>29</v>
      </c>
      <c r="F10092" s="27" t="s">
        <v>257</v>
      </c>
      <c r="G10092" s="33">
        <v>310905.94</v>
      </c>
      <c r="H10092" s="33">
        <v>310905.94</v>
      </c>
      <c r="I10092" s="33">
        <v>8239</v>
      </c>
      <c r="J10092" s="33">
        <v>590</v>
      </c>
      <c r="K10092" s="33">
        <v>8600</v>
      </c>
      <c r="L10092" s="33">
        <v>1</v>
      </c>
      <c r="M10092" s="33">
        <v>1</v>
      </c>
      <c r="N10092" s="33">
        <v>284924.33</v>
      </c>
      <c r="O10092" s="33">
        <v>1544.9</v>
      </c>
      <c r="P10092" s="33">
        <v>3461</v>
      </c>
    </row>
    <row r="10093" spans="1:16">
      <c r="A10093" s="27" t="s">
        <v>1392</v>
      </c>
      <c r="B10093" s="31">
        <v>202508</v>
      </c>
      <c r="C10093" s="27" t="s">
        <v>181</v>
      </c>
      <c r="D10093" s="27" t="s">
        <v>181</v>
      </c>
      <c r="E10093" s="27" t="s">
        <v>29</v>
      </c>
      <c r="F10093" s="27" t="s">
        <v>257</v>
      </c>
      <c r="G10093" s="33">
        <v>302277.3</v>
      </c>
      <c r="H10093" s="33">
        <v>302277.3</v>
      </c>
      <c r="I10093" s="33">
        <v>7943</v>
      </c>
      <c r="J10093" s="33">
        <v>651</v>
      </c>
      <c r="K10093" s="33">
        <v>8600</v>
      </c>
      <c r="L10093" s="33">
        <v>1</v>
      </c>
      <c r="M10093" s="33">
        <v>1</v>
      </c>
      <c r="N10093" s="33">
        <v>274403.75</v>
      </c>
      <c r="O10093" s="33">
        <v>1760.1</v>
      </c>
      <c r="P10093" s="33">
        <v>3187</v>
      </c>
    </row>
    <row r="10094" spans="1:16">
      <c r="A10094" s="27" t="s">
        <v>1392</v>
      </c>
      <c r="B10094" s="31">
        <v>202509</v>
      </c>
      <c r="C10094" s="27" t="s">
        <v>181</v>
      </c>
      <c r="D10094" s="27" t="s">
        <v>181</v>
      </c>
      <c r="E10094" s="27" t="s">
        <v>29</v>
      </c>
      <c r="F10094" s="27" t="s">
        <v>257</v>
      </c>
      <c r="G10094" s="33">
        <v>293750.84</v>
      </c>
      <c r="H10094" s="33">
        <v>293750.84</v>
      </c>
      <c r="I10094" s="33">
        <v>7898</v>
      </c>
      <c r="J10094" s="33">
        <v>599</v>
      </c>
      <c r="K10094" s="33">
        <v>8600</v>
      </c>
      <c r="L10094" s="33">
        <v>1</v>
      </c>
      <c r="M10094" s="33">
        <v>1</v>
      </c>
      <c r="N10094" s="33">
        <v>263831.37</v>
      </c>
      <c r="O10094" s="33">
        <v>1730.7</v>
      </c>
      <c r="P10094" s="33">
        <v>3094</v>
      </c>
    </row>
    <row r="10095" spans="1:16">
      <c r="A10095" s="27" t="s">
        <v>1392</v>
      </c>
      <c r="B10095" s="31">
        <v>202510</v>
      </c>
      <c r="C10095" s="27" t="s">
        <v>181</v>
      </c>
      <c r="D10095" s="27" t="s">
        <v>181</v>
      </c>
      <c r="E10095" s="27" t="s">
        <v>29</v>
      </c>
      <c r="F10095" s="27" t="s">
        <v>257</v>
      </c>
      <c r="G10095" s="33">
        <v>339169.44</v>
      </c>
      <c r="H10095" s="33">
        <v>339169.44</v>
      </c>
      <c r="I10095" s="33">
        <v>8010</v>
      </c>
      <c r="J10095" s="33">
        <v>608</v>
      </c>
      <c r="K10095" s="33">
        <v>8600</v>
      </c>
      <c r="L10095" s="33">
        <v>1</v>
      </c>
      <c r="M10095" s="33">
        <v>1</v>
      </c>
      <c r="N10095" s="33">
        <v>289781.35</v>
      </c>
      <c r="O10095" s="33">
        <v>2135.7</v>
      </c>
      <c r="P10095" s="33">
        <v>3392</v>
      </c>
    </row>
    <row r="10096" spans="1:16">
      <c r="A10096" s="27" t="s">
        <v>1392</v>
      </c>
      <c r="B10096" s="31">
        <v>202511</v>
      </c>
      <c r="C10096" s="27" t="s">
        <v>181</v>
      </c>
      <c r="D10096" s="27" t="s">
        <v>181</v>
      </c>
      <c r="E10096" s="27" t="s">
        <v>29</v>
      </c>
      <c r="F10096" s="27" t="s">
        <v>257</v>
      </c>
      <c r="G10096" s="33">
        <v>410965.43</v>
      </c>
      <c r="H10096" s="33">
        <v>410965.43</v>
      </c>
      <c r="I10096" s="33">
        <v>10101</v>
      </c>
      <c r="J10096" s="33">
        <v>737</v>
      </c>
      <c r="K10096" s="33">
        <v>8600</v>
      </c>
      <c r="L10096" s="33">
        <v>1</v>
      </c>
      <c r="M10096" s="33">
        <v>1</v>
      </c>
      <c r="N10096" s="33">
        <v>349695.06</v>
      </c>
      <c r="O10096" s="33">
        <v>2490</v>
      </c>
      <c r="P10096" s="33">
        <v>4307</v>
      </c>
    </row>
    <row r="10097" spans="1:16">
      <c r="A10097" s="27" t="s">
        <v>1392</v>
      </c>
      <c r="B10097" s="31">
        <v>202512</v>
      </c>
      <c r="C10097" s="27" t="s">
        <v>181</v>
      </c>
      <c r="D10097" s="27" t="s">
        <v>181</v>
      </c>
      <c r="E10097" s="27" t="s">
        <v>29</v>
      </c>
      <c r="F10097" s="27" t="s">
        <v>257</v>
      </c>
      <c r="G10097" s="33">
        <v>421588.4</v>
      </c>
      <c r="H10097" s="33">
        <v>421588.4</v>
      </c>
      <c r="I10097" s="33">
        <v>11000</v>
      </c>
      <c r="J10097" s="33">
        <v>963</v>
      </c>
      <c r="K10097" s="33">
        <v>8600</v>
      </c>
      <c r="L10097" s="33">
        <v>1</v>
      </c>
      <c r="M10097" s="33">
        <v>1</v>
      </c>
      <c r="N10097" s="33">
        <v>401412.39</v>
      </c>
      <c r="O10097" s="33">
        <v>2421.3</v>
      </c>
      <c r="P10097" s="33">
        <v>4430</v>
      </c>
    </row>
    <row r="10098" spans="1:16">
      <c r="A10098" s="27" t="s">
        <v>1392</v>
      </c>
      <c r="B10098" s="31">
        <v>202601</v>
      </c>
      <c r="C10098" s="27" t="s">
        <v>181</v>
      </c>
      <c r="D10098" s="27" t="s">
        <v>181</v>
      </c>
      <c r="E10098" s="27" t="s">
        <v>29</v>
      </c>
      <c r="F10098" s="27" t="s">
        <v>257</v>
      </c>
      <c r="G10098" s="33">
        <v>215725.12</v>
      </c>
      <c r="H10098" s="33">
        <v>215725.12</v>
      </c>
      <c r="I10098" s="33">
        <v>5894</v>
      </c>
      <c r="J10098" s="33">
        <v>460</v>
      </c>
      <c r="K10098" s="33">
        <v>8600</v>
      </c>
      <c r="L10098" s="33">
        <v>1</v>
      </c>
      <c r="M10098" s="33">
        <v>1</v>
      </c>
      <c r="N10098" s="33">
        <v>204018.5</v>
      </c>
      <c r="O10098" s="33">
        <v>1188.2</v>
      </c>
      <c r="P10098" s="33">
        <v>2399</v>
      </c>
    </row>
    <row r="10099" spans="1:16">
      <c r="A10099" s="27" t="s">
        <v>1392</v>
      </c>
      <c r="B10099" s="31">
        <v>202602</v>
      </c>
      <c r="C10099" s="27" t="s">
        <v>181</v>
      </c>
      <c r="D10099" s="27" t="s">
        <v>181</v>
      </c>
      <c r="E10099" s="27" t="s">
        <v>29</v>
      </c>
      <c r="F10099" s="27" t="s">
        <v>257</v>
      </c>
      <c r="G10099" s="33">
        <v>219966.72</v>
      </c>
      <c r="H10099" s="33">
        <v>219966.72</v>
      </c>
      <c r="I10099" s="33">
        <v>5427</v>
      </c>
      <c r="J10099" s="33">
        <v>378</v>
      </c>
      <c r="K10099" s="33">
        <v>8600</v>
      </c>
      <c r="L10099" s="33">
        <v>1</v>
      </c>
      <c r="M10099" s="33">
        <v>1</v>
      </c>
      <c r="N10099" s="33">
        <v>210185.8</v>
      </c>
      <c r="O10099" s="33">
        <v>1274.5</v>
      </c>
      <c r="P10099" s="33">
        <v>2340</v>
      </c>
    </row>
    <row r="10100" spans="1:16">
      <c r="A10100" s="27" t="s">
        <v>1392</v>
      </c>
      <c r="B10100" s="31">
        <v>202603</v>
      </c>
      <c r="C10100" s="27" t="s">
        <v>181</v>
      </c>
      <c r="D10100" s="27" t="s">
        <v>181</v>
      </c>
      <c r="E10100" s="27" t="s">
        <v>29</v>
      </c>
      <c r="F10100" s="27" t="s">
        <v>257</v>
      </c>
      <c r="G10100" s="33">
        <v>284901.77</v>
      </c>
      <c r="H10100" s="33">
        <v>284901.77</v>
      </c>
      <c r="I10100" s="33">
        <v>6936</v>
      </c>
      <c r="J10100" s="33">
        <v>560</v>
      </c>
      <c r="K10100" s="33">
        <v>8600</v>
      </c>
      <c r="L10100" s="33">
        <v>1</v>
      </c>
      <c r="M10100" s="33">
        <v>1</v>
      </c>
      <c r="N10100" s="33">
        <v>261935.34</v>
      </c>
      <c r="O10100" s="33">
        <v>1584.3</v>
      </c>
      <c r="P10100" s="33">
        <v>2918</v>
      </c>
    </row>
    <row r="10101" spans="1:16">
      <c r="A10101" s="27" t="s">
        <v>1392</v>
      </c>
      <c r="B10101" s="31">
        <v>202604</v>
      </c>
      <c r="C10101" s="27" t="s">
        <v>181</v>
      </c>
      <c r="D10101" s="27" t="s">
        <v>181</v>
      </c>
      <c r="E10101" s="27" t="s">
        <v>29</v>
      </c>
      <c r="F10101" s="27" t="s">
        <v>257</v>
      </c>
      <c r="G10101" s="33">
        <v>306008.89</v>
      </c>
      <c r="H10101" s="33">
        <v>306008.89</v>
      </c>
      <c r="I10101" s="33">
        <v>7475</v>
      </c>
      <c r="J10101" s="33">
        <v>624</v>
      </c>
      <c r="K10101" s="33">
        <v>8600</v>
      </c>
      <c r="L10101" s="33">
        <v>1</v>
      </c>
      <c r="M10101" s="33">
        <v>1</v>
      </c>
      <c r="N10101" s="33">
        <v>308222.72</v>
      </c>
      <c r="O10101" s="33">
        <v>1809.2</v>
      </c>
      <c r="P10101" s="33">
        <v>3073</v>
      </c>
    </row>
    <row r="10102" spans="1:16">
      <c r="A10102" s="27" t="s">
        <v>1392</v>
      </c>
      <c r="B10102" s="31">
        <v>202605</v>
      </c>
      <c r="C10102" s="27" t="s">
        <v>181</v>
      </c>
      <c r="D10102" s="27" t="s">
        <v>181</v>
      </c>
      <c r="E10102" s="27" t="s">
        <v>29</v>
      </c>
      <c r="F10102" s="27" t="s">
        <v>257</v>
      </c>
      <c r="G10102" s="33">
        <v>338928.7</v>
      </c>
      <c r="H10102" s="33">
        <v>338928.7</v>
      </c>
      <c r="I10102" s="33">
        <v>8359</v>
      </c>
      <c r="J10102" s="33">
        <v>606</v>
      </c>
      <c r="K10102" s="33">
        <v>8600</v>
      </c>
      <c r="L10102" s="33">
        <v>1</v>
      </c>
      <c r="M10102" s="33">
        <v>1</v>
      </c>
      <c r="N10102" s="33">
        <v>337565.08</v>
      </c>
      <c r="O10102" s="33">
        <v>1831.1</v>
      </c>
      <c r="P10102" s="33">
        <v>3487</v>
      </c>
    </row>
    <row r="10103" spans="1:16">
      <c r="A10103" s="27" t="s">
        <v>1392</v>
      </c>
      <c r="B10103" s="31">
        <v>202606</v>
      </c>
      <c r="C10103" s="27" t="s">
        <v>181</v>
      </c>
      <c r="D10103" s="27" t="s">
        <v>181</v>
      </c>
      <c r="E10103" s="27" t="s">
        <v>29</v>
      </c>
      <c r="F10103" s="27" t="s">
        <v>257</v>
      </c>
      <c r="G10103" s="33">
        <v>325643.85</v>
      </c>
      <c r="H10103" s="33">
        <v>325643.85</v>
      </c>
      <c r="I10103" s="33">
        <v>7814</v>
      </c>
      <c r="J10103" s="33">
        <v>639</v>
      </c>
      <c r="K10103" s="33">
        <v>8600</v>
      </c>
      <c r="L10103" s="33">
        <v>1</v>
      </c>
      <c r="M10103" s="33">
        <v>1</v>
      </c>
      <c r="N10103" s="33">
        <v>329767.58</v>
      </c>
      <c r="O10103" s="33">
        <v>1744.8</v>
      </c>
      <c r="P10103" s="33">
        <v>3276</v>
      </c>
    </row>
    <row r="10104" spans="1:16">
      <c r="A10104" s="27" t="s">
        <v>1392</v>
      </c>
      <c r="B10104" s="31">
        <v>202607</v>
      </c>
      <c r="C10104" s="27" t="s">
        <v>181</v>
      </c>
      <c r="D10104" s="27" t="s">
        <v>181</v>
      </c>
      <c r="E10104" s="27" t="s">
        <v>29</v>
      </c>
      <c r="F10104" s="27" t="s">
        <v>257</v>
      </c>
      <c r="G10104" s="33">
        <v>307778.72</v>
      </c>
      <c r="H10104" s="33">
        <v>307778.72</v>
      </c>
      <c r="I10104" s="33">
        <v>7169</v>
      </c>
      <c r="J10104" s="33">
        <v>532</v>
      </c>
      <c r="K10104" s="33">
        <v>8600</v>
      </c>
      <c r="L10104" s="33">
        <v>1</v>
      </c>
      <c r="M10104" s="33">
        <v>1</v>
      </c>
      <c r="N10104" s="33">
        <v>293187.13</v>
      </c>
      <c r="O10104" s="33">
        <v>1679.5</v>
      </c>
      <c r="P10104" s="33">
        <v>2950</v>
      </c>
    </row>
    <row r="10105" spans="1:16">
      <c r="A10105" s="27" t="s">
        <v>1395</v>
      </c>
      <c r="B10105" s="31">
        <v>202408</v>
      </c>
      <c r="C10105" s="27" t="s">
        <v>181</v>
      </c>
      <c r="D10105" s="27" t="s">
        <v>181</v>
      </c>
      <c r="E10105" s="27" t="s">
        <v>29</v>
      </c>
      <c r="F10105" s="27" t="s">
        <v>257</v>
      </c>
      <c r="G10105" s="33">
        <v>410693.32</v>
      </c>
      <c r="H10105" s="33">
        <v>410693.32</v>
      </c>
      <c r="I10105" s="33">
        <v>10587</v>
      </c>
      <c r="J10105" s="33">
        <v>734</v>
      </c>
      <c r="K10105" s="33">
        <v>11300</v>
      </c>
      <c r="L10105" s="33">
        <v>1</v>
      </c>
      <c r="M10105" s="33">
        <v>1</v>
      </c>
      <c r="N10105" s="33">
        <v>385362.45</v>
      </c>
      <c r="O10105" s="33">
        <v>2162</v>
      </c>
      <c r="P10105" s="33">
        <v>4463</v>
      </c>
    </row>
    <row r="10106" spans="1:16">
      <c r="A10106" s="27" t="s">
        <v>1395</v>
      </c>
      <c r="B10106" s="31">
        <v>202409</v>
      </c>
      <c r="C10106" s="27" t="s">
        <v>181</v>
      </c>
      <c r="D10106" s="27" t="s">
        <v>181</v>
      </c>
      <c r="E10106" s="27" t="s">
        <v>29</v>
      </c>
      <c r="F10106" s="27" t="s">
        <v>257</v>
      </c>
      <c r="G10106" s="33">
        <v>376916.85</v>
      </c>
      <c r="H10106" s="33">
        <v>376916.85</v>
      </c>
      <c r="I10106" s="33">
        <v>8737</v>
      </c>
      <c r="J10106" s="33">
        <v>638</v>
      </c>
      <c r="K10106" s="33">
        <v>11300</v>
      </c>
      <c r="L10106" s="33">
        <v>1</v>
      </c>
      <c r="M10106" s="33">
        <v>1</v>
      </c>
      <c r="N10106" s="33">
        <v>370515</v>
      </c>
      <c r="O10106" s="33">
        <v>2139.2</v>
      </c>
      <c r="P10106" s="33">
        <v>3644</v>
      </c>
    </row>
    <row r="10107" spans="1:16">
      <c r="A10107" s="27" t="s">
        <v>1395</v>
      </c>
      <c r="B10107" s="31">
        <v>202410</v>
      </c>
      <c r="C10107" s="27" t="s">
        <v>181</v>
      </c>
      <c r="D10107" s="27" t="s">
        <v>181</v>
      </c>
      <c r="E10107" s="27" t="s">
        <v>29</v>
      </c>
      <c r="F10107" s="27" t="s">
        <v>257</v>
      </c>
      <c r="G10107" s="33">
        <v>452183.37</v>
      </c>
      <c r="H10107" s="33">
        <v>452183.37</v>
      </c>
      <c r="I10107" s="33">
        <v>12477</v>
      </c>
      <c r="J10107" s="33">
        <v>914</v>
      </c>
      <c r="K10107" s="33">
        <v>11300</v>
      </c>
      <c r="L10107" s="33">
        <v>1</v>
      </c>
      <c r="M10107" s="33">
        <v>1</v>
      </c>
      <c r="N10107" s="33">
        <v>406958.18</v>
      </c>
      <c r="O10107" s="33">
        <v>2547.4</v>
      </c>
      <c r="P10107" s="33">
        <v>4850</v>
      </c>
    </row>
    <row r="10108" spans="1:16">
      <c r="A10108" s="27" t="s">
        <v>1395</v>
      </c>
      <c r="B10108" s="31">
        <v>202411</v>
      </c>
      <c r="C10108" s="27" t="s">
        <v>181</v>
      </c>
      <c r="D10108" s="27" t="s">
        <v>181</v>
      </c>
      <c r="E10108" s="27" t="s">
        <v>29</v>
      </c>
      <c r="F10108" s="27" t="s">
        <v>257</v>
      </c>
      <c r="G10108" s="33">
        <v>539119.79</v>
      </c>
      <c r="H10108" s="33">
        <v>539119.79</v>
      </c>
      <c r="I10108" s="33">
        <v>13690</v>
      </c>
      <c r="J10108" s="33">
        <v>1118</v>
      </c>
      <c r="K10108" s="33">
        <v>11300</v>
      </c>
      <c r="L10108" s="33">
        <v>1</v>
      </c>
      <c r="M10108" s="33">
        <v>1</v>
      </c>
      <c r="N10108" s="33">
        <v>491098.78</v>
      </c>
      <c r="O10108" s="33">
        <v>2811.7</v>
      </c>
      <c r="P10108" s="33">
        <v>5852</v>
      </c>
    </row>
    <row r="10109" spans="1:16">
      <c r="A10109" s="27" t="s">
        <v>1395</v>
      </c>
      <c r="B10109" s="31">
        <v>202412</v>
      </c>
      <c r="C10109" s="27" t="s">
        <v>181</v>
      </c>
      <c r="D10109" s="27" t="s">
        <v>181</v>
      </c>
      <c r="E10109" s="27" t="s">
        <v>29</v>
      </c>
      <c r="F10109" s="27" t="s">
        <v>257</v>
      </c>
      <c r="G10109" s="33">
        <v>640068.79</v>
      </c>
      <c r="H10109" s="33">
        <v>640068.79</v>
      </c>
      <c r="I10109" s="33">
        <v>16694</v>
      </c>
      <c r="J10109" s="33">
        <v>1195</v>
      </c>
      <c r="K10109" s="33">
        <v>11300</v>
      </c>
      <c r="L10109" s="33">
        <v>1</v>
      </c>
      <c r="M10109" s="33">
        <v>1</v>
      </c>
      <c r="N10109" s="33">
        <v>563728.67</v>
      </c>
      <c r="O10109" s="33">
        <v>3400.5</v>
      </c>
      <c r="P10109" s="33">
        <v>6581</v>
      </c>
    </row>
    <row r="10110" spans="1:16">
      <c r="A10110" s="27" t="s">
        <v>1395</v>
      </c>
      <c r="B10110" s="31">
        <v>202501</v>
      </c>
      <c r="C10110" s="27" t="s">
        <v>181</v>
      </c>
      <c r="D10110" s="27" t="s">
        <v>181</v>
      </c>
      <c r="E10110" s="27" t="s">
        <v>29</v>
      </c>
      <c r="F10110" s="27" t="s">
        <v>257</v>
      </c>
      <c r="G10110" s="33">
        <v>262403.93</v>
      </c>
      <c r="H10110" s="33">
        <v>262403.93</v>
      </c>
      <c r="I10110" s="33">
        <v>6992</v>
      </c>
      <c r="J10110" s="33">
        <v>552</v>
      </c>
      <c r="K10110" s="33">
        <v>11300</v>
      </c>
      <c r="L10110" s="33">
        <v>1</v>
      </c>
      <c r="M10110" s="33">
        <v>1</v>
      </c>
      <c r="N10110" s="33">
        <v>286516.01</v>
      </c>
      <c r="O10110" s="33">
        <v>1421.8</v>
      </c>
      <c r="P10110" s="33">
        <v>2822</v>
      </c>
    </row>
    <row r="10111" spans="1:16">
      <c r="A10111" s="27" t="s">
        <v>1395</v>
      </c>
      <c r="B10111" s="31">
        <v>202502</v>
      </c>
      <c r="C10111" s="27" t="s">
        <v>181</v>
      </c>
      <c r="D10111" s="27" t="s">
        <v>181</v>
      </c>
      <c r="E10111" s="27" t="s">
        <v>29</v>
      </c>
      <c r="F10111" s="27" t="s">
        <v>257</v>
      </c>
      <c r="G10111" s="33">
        <v>335633.04</v>
      </c>
      <c r="H10111" s="33">
        <v>335633.04</v>
      </c>
      <c r="I10111" s="33">
        <v>7916</v>
      </c>
      <c r="J10111" s="33">
        <v>592</v>
      </c>
      <c r="K10111" s="33">
        <v>11300</v>
      </c>
      <c r="L10111" s="33">
        <v>1</v>
      </c>
      <c r="M10111" s="33">
        <v>1</v>
      </c>
      <c r="N10111" s="33">
        <v>295177.15</v>
      </c>
      <c r="O10111" s="33">
        <v>1926.2</v>
      </c>
      <c r="P10111" s="33">
        <v>3371</v>
      </c>
    </row>
    <row r="10112" spans="1:16">
      <c r="A10112" s="27" t="s">
        <v>1395</v>
      </c>
      <c r="B10112" s="31">
        <v>202503</v>
      </c>
      <c r="C10112" s="27" t="s">
        <v>181</v>
      </c>
      <c r="D10112" s="27" t="s">
        <v>181</v>
      </c>
      <c r="E10112" s="27" t="s">
        <v>29</v>
      </c>
      <c r="F10112" s="27" t="s">
        <v>257</v>
      </c>
      <c r="G10112" s="33">
        <v>368295.46</v>
      </c>
      <c r="H10112" s="33">
        <v>368295.46</v>
      </c>
      <c r="I10112" s="33">
        <v>9477</v>
      </c>
      <c r="J10112" s="33">
        <v>697</v>
      </c>
      <c r="K10112" s="33">
        <v>11300</v>
      </c>
      <c r="L10112" s="33">
        <v>1</v>
      </c>
      <c r="M10112" s="33">
        <v>1</v>
      </c>
      <c r="N10112" s="33">
        <v>367852.28</v>
      </c>
      <c r="O10112" s="33">
        <v>2112.3</v>
      </c>
      <c r="P10112" s="33">
        <v>3897</v>
      </c>
    </row>
    <row r="10113" spans="1:16">
      <c r="A10113" s="27" t="s">
        <v>1395</v>
      </c>
      <c r="B10113" s="31">
        <v>202504</v>
      </c>
      <c r="C10113" s="27" t="s">
        <v>181</v>
      </c>
      <c r="D10113" s="27" t="s">
        <v>181</v>
      </c>
      <c r="E10113" s="27" t="s">
        <v>29</v>
      </c>
      <c r="F10113" s="27" t="s">
        <v>257</v>
      </c>
      <c r="G10113" s="33">
        <v>452863.65</v>
      </c>
      <c r="H10113" s="33">
        <v>452863.65</v>
      </c>
      <c r="I10113" s="33">
        <v>11525</v>
      </c>
      <c r="J10113" s="33">
        <v>901</v>
      </c>
      <c r="K10113" s="33">
        <v>11300</v>
      </c>
      <c r="L10113" s="33">
        <v>1</v>
      </c>
      <c r="M10113" s="33">
        <v>1</v>
      </c>
      <c r="N10113" s="33">
        <v>432856.55</v>
      </c>
      <c r="O10113" s="33">
        <v>2568.6</v>
      </c>
      <c r="P10113" s="33">
        <v>4778</v>
      </c>
    </row>
    <row r="10114" spans="1:16">
      <c r="A10114" s="27" t="s">
        <v>1395</v>
      </c>
      <c r="B10114" s="31">
        <v>202505</v>
      </c>
      <c r="C10114" s="27" t="s">
        <v>181</v>
      </c>
      <c r="D10114" s="27" t="s">
        <v>181</v>
      </c>
      <c r="E10114" s="27" t="s">
        <v>29</v>
      </c>
      <c r="F10114" s="27" t="s">
        <v>257</v>
      </c>
      <c r="G10114" s="33">
        <v>480490.31</v>
      </c>
      <c r="H10114" s="33">
        <v>480490.31</v>
      </c>
      <c r="I10114" s="33">
        <v>12358</v>
      </c>
      <c r="J10114" s="33">
        <v>1030</v>
      </c>
      <c r="K10114" s="33">
        <v>11300</v>
      </c>
      <c r="L10114" s="33">
        <v>1</v>
      </c>
      <c r="M10114" s="33">
        <v>1</v>
      </c>
      <c r="N10114" s="33">
        <v>474063.87</v>
      </c>
      <c r="O10114" s="33">
        <v>2546.8</v>
      </c>
      <c r="P10114" s="33">
        <v>5018</v>
      </c>
    </row>
    <row r="10115" spans="1:16">
      <c r="A10115" s="27" t="s">
        <v>1395</v>
      </c>
      <c r="B10115" s="31">
        <v>202506</v>
      </c>
      <c r="C10115" s="27" t="s">
        <v>181</v>
      </c>
      <c r="D10115" s="27" t="s">
        <v>181</v>
      </c>
      <c r="E10115" s="27" t="s">
        <v>29</v>
      </c>
      <c r="F10115" s="27" t="s">
        <v>257</v>
      </c>
      <c r="G10115" s="33">
        <v>495849.59</v>
      </c>
      <c r="H10115" s="33">
        <v>495849.59</v>
      </c>
      <c r="I10115" s="33">
        <v>11641</v>
      </c>
      <c r="J10115" s="33">
        <v>916</v>
      </c>
      <c r="K10115" s="33">
        <v>11300</v>
      </c>
      <c r="L10115" s="33">
        <v>1</v>
      </c>
      <c r="M10115" s="33">
        <v>1</v>
      </c>
      <c r="N10115" s="33">
        <v>463113.36</v>
      </c>
      <c r="O10115" s="33">
        <v>2809.7</v>
      </c>
      <c r="P10115" s="33">
        <v>5125</v>
      </c>
    </row>
    <row r="10116" spans="1:16">
      <c r="A10116" s="27" t="s">
        <v>1395</v>
      </c>
      <c r="B10116" s="31">
        <v>202507</v>
      </c>
      <c r="C10116" s="27" t="s">
        <v>181</v>
      </c>
      <c r="D10116" s="27" t="s">
        <v>181</v>
      </c>
      <c r="E10116" s="27" t="s">
        <v>29</v>
      </c>
      <c r="F10116" s="27" t="s">
        <v>257</v>
      </c>
      <c r="G10116" s="33">
        <v>428245.04</v>
      </c>
      <c r="H10116" s="33">
        <v>428245.04</v>
      </c>
      <c r="I10116" s="33">
        <v>10814</v>
      </c>
      <c r="J10116" s="33">
        <v>826</v>
      </c>
      <c r="K10116" s="33">
        <v>11300</v>
      </c>
      <c r="L10116" s="33">
        <v>1</v>
      </c>
      <c r="M10116" s="33">
        <v>1</v>
      </c>
      <c r="N10116" s="33">
        <v>411741.13</v>
      </c>
      <c r="O10116" s="33">
        <v>2284.8</v>
      </c>
      <c r="P10116" s="33">
        <v>4400</v>
      </c>
    </row>
    <row r="10117" spans="1:16">
      <c r="A10117" s="27" t="s">
        <v>1395</v>
      </c>
      <c r="B10117" s="31">
        <v>202508</v>
      </c>
      <c r="C10117" s="27" t="s">
        <v>181</v>
      </c>
      <c r="D10117" s="27" t="s">
        <v>181</v>
      </c>
      <c r="E10117" s="27" t="s">
        <v>29</v>
      </c>
      <c r="F10117" s="27" t="s">
        <v>257</v>
      </c>
      <c r="G10117" s="33">
        <v>438865.87</v>
      </c>
      <c r="H10117" s="33">
        <v>438865.87</v>
      </c>
      <c r="I10117" s="33">
        <v>10721</v>
      </c>
      <c r="J10117" s="33">
        <v>700</v>
      </c>
      <c r="K10117" s="33">
        <v>11300</v>
      </c>
      <c r="L10117" s="33">
        <v>1</v>
      </c>
      <c r="M10117" s="33">
        <v>1</v>
      </c>
      <c r="N10117" s="33">
        <v>396537.97</v>
      </c>
      <c r="O10117" s="33">
        <v>2422.8</v>
      </c>
      <c r="P10117" s="33">
        <v>4396</v>
      </c>
    </row>
    <row r="10118" spans="1:16">
      <c r="A10118" s="27" t="s">
        <v>1395</v>
      </c>
      <c r="B10118" s="31">
        <v>202509</v>
      </c>
      <c r="C10118" s="27" t="s">
        <v>181</v>
      </c>
      <c r="D10118" s="27" t="s">
        <v>181</v>
      </c>
      <c r="E10118" s="27" t="s">
        <v>29</v>
      </c>
      <c r="F10118" s="27" t="s">
        <v>257</v>
      </c>
      <c r="G10118" s="33">
        <v>388192.47</v>
      </c>
      <c r="H10118" s="33">
        <v>388192.47</v>
      </c>
      <c r="I10118" s="33">
        <v>10285</v>
      </c>
      <c r="J10118" s="33">
        <v>815</v>
      </c>
      <c r="K10118" s="33">
        <v>11300</v>
      </c>
      <c r="L10118" s="33">
        <v>1</v>
      </c>
      <c r="M10118" s="33">
        <v>1</v>
      </c>
      <c r="N10118" s="33">
        <v>381259.93</v>
      </c>
      <c r="O10118" s="33">
        <v>2130.6</v>
      </c>
      <c r="P10118" s="33">
        <v>4078</v>
      </c>
    </row>
    <row r="10119" spans="1:16">
      <c r="A10119" s="27" t="s">
        <v>1395</v>
      </c>
      <c r="B10119" s="31">
        <v>202510</v>
      </c>
      <c r="C10119" s="27" t="s">
        <v>181</v>
      </c>
      <c r="D10119" s="27" t="s">
        <v>181</v>
      </c>
      <c r="E10119" s="27" t="s">
        <v>29</v>
      </c>
      <c r="F10119" s="27" t="s">
        <v>257</v>
      </c>
      <c r="G10119" s="33">
        <v>408581.68</v>
      </c>
      <c r="H10119" s="33">
        <v>408581.68</v>
      </c>
      <c r="I10119" s="33">
        <v>10142</v>
      </c>
      <c r="J10119" s="33">
        <v>727</v>
      </c>
      <c r="K10119" s="33">
        <v>11300</v>
      </c>
      <c r="L10119" s="33">
        <v>1</v>
      </c>
      <c r="M10119" s="33">
        <v>1</v>
      </c>
      <c r="N10119" s="33">
        <v>418759.96</v>
      </c>
      <c r="O10119" s="33">
        <v>2298.4</v>
      </c>
      <c r="P10119" s="33">
        <v>4214</v>
      </c>
    </row>
    <row r="10120" spans="1:16">
      <c r="A10120" s="27" t="s">
        <v>1395</v>
      </c>
      <c r="B10120" s="31">
        <v>202511</v>
      </c>
      <c r="C10120" s="27" t="s">
        <v>181</v>
      </c>
      <c r="D10120" s="27" t="s">
        <v>181</v>
      </c>
      <c r="E10120" s="27" t="s">
        <v>29</v>
      </c>
      <c r="F10120" s="27" t="s">
        <v>257</v>
      </c>
      <c r="G10120" s="33">
        <v>528164.47</v>
      </c>
      <c r="H10120" s="33">
        <v>528164.47</v>
      </c>
      <c r="I10120" s="33">
        <v>13383</v>
      </c>
      <c r="J10120" s="33">
        <v>1027</v>
      </c>
      <c r="K10120" s="33">
        <v>11300</v>
      </c>
      <c r="L10120" s="33">
        <v>1</v>
      </c>
      <c r="M10120" s="33">
        <v>1</v>
      </c>
      <c r="N10120" s="33">
        <v>505340.64</v>
      </c>
      <c r="O10120" s="33">
        <v>3129.6</v>
      </c>
      <c r="P10120" s="33">
        <v>5466</v>
      </c>
    </row>
    <row r="10121" spans="1:16">
      <c r="A10121" s="27" t="s">
        <v>1395</v>
      </c>
      <c r="B10121" s="31">
        <v>202512</v>
      </c>
      <c r="C10121" s="27" t="s">
        <v>181</v>
      </c>
      <c r="D10121" s="27" t="s">
        <v>181</v>
      </c>
      <c r="E10121" s="27" t="s">
        <v>29</v>
      </c>
      <c r="F10121" s="27" t="s">
        <v>257</v>
      </c>
      <c r="G10121" s="33">
        <v>618160.47</v>
      </c>
      <c r="H10121" s="33">
        <v>618160.47</v>
      </c>
      <c r="I10121" s="33">
        <v>15735</v>
      </c>
      <c r="J10121" s="33">
        <v>1188</v>
      </c>
      <c r="K10121" s="33">
        <v>11300</v>
      </c>
      <c r="L10121" s="33">
        <v>1</v>
      </c>
      <c r="M10121" s="33">
        <v>1</v>
      </c>
      <c r="N10121" s="33">
        <v>580076.8100000001</v>
      </c>
      <c r="O10121" s="33">
        <v>3534.8</v>
      </c>
      <c r="P10121" s="33">
        <v>6371</v>
      </c>
    </row>
    <row r="10122" spans="1:16">
      <c r="A10122" s="27" t="s">
        <v>1395</v>
      </c>
      <c r="B10122" s="31">
        <v>202601</v>
      </c>
      <c r="C10122" s="27" t="s">
        <v>181</v>
      </c>
      <c r="D10122" s="27" t="s">
        <v>181</v>
      </c>
      <c r="E10122" s="27" t="s">
        <v>29</v>
      </c>
      <c r="F10122" s="27" t="s">
        <v>257</v>
      </c>
      <c r="G10122" s="33">
        <v>289862.27</v>
      </c>
      <c r="H10122" s="33">
        <v>289862.27</v>
      </c>
      <c r="I10122" s="33">
        <v>7540</v>
      </c>
      <c r="J10122" s="33">
        <v>534</v>
      </c>
      <c r="K10122" s="33">
        <v>11300</v>
      </c>
      <c r="L10122" s="33">
        <v>1</v>
      </c>
      <c r="M10122" s="33">
        <v>1</v>
      </c>
      <c r="N10122" s="33">
        <v>294824.97</v>
      </c>
      <c r="O10122" s="33">
        <v>1607.8</v>
      </c>
      <c r="P10122" s="33">
        <v>3033</v>
      </c>
    </row>
    <row r="10123" spans="1:16">
      <c r="A10123" s="27" t="s">
        <v>1395</v>
      </c>
      <c r="B10123" s="31">
        <v>202602</v>
      </c>
      <c r="C10123" s="27" t="s">
        <v>181</v>
      </c>
      <c r="D10123" s="27" t="s">
        <v>181</v>
      </c>
      <c r="E10123" s="27" t="s">
        <v>29</v>
      </c>
      <c r="F10123" s="27" t="s">
        <v>257</v>
      </c>
      <c r="G10123" s="33">
        <v>354798.24</v>
      </c>
      <c r="H10123" s="33">
        <v>354798.24</v>
      </c>
      <c r="I10123" s="33">
        <v>10238</v>
      </c>
      <c r="J10123" s="33">
        <v>811</v>
      </c>
      <c r="K10123" s="33">
        <v>11300</v>
      </c>
      <c r="L10123" s="33">
        <v>1</v>
      </c>
      <c r="M10123" s="33">
        <v>1</v>
      </c>
      <c r="N10123" s="33">
        <v>303737.28</v>
      </c>
      <c r="O10123" s="33">
        <v>2053.4</v>
      </c>
      <c r="P10123" s="33">
        <v>3942</v>
      </c>
    </row>
    <row r="10124" spans="1:16">
      <c r="A10124" s="27" t="s">
        <v>1395</v>
      </c>
      <c r="B10124" s="31">
        <v>202603</v>
      </c>
      <c r="C10124" s="27" t="s">
        <v>181</v>
      </c>
      <c r="D10124" s="27" t="s">
        <v>181</v>
      </c>
      <c r="E10124" s="27" t="s">
        <v>29</v>
      </c>
      <c r="F10124" s="27" t="s">
        <v>257</v>
      </c>
      <c r="G10124" s="33">
        <v>375307.01</v>
      </c>
      <c r="H10124" s="33">
        <v>375307.01</v>
      </c>
      <c r="I10124" s="33">
        <v>10054</v>
      </c>
      <c r="J10124" s="33">
        <v>618</v>
      </c>
      <c r="K10124" s="33">
        <v>11300</v>
      </c>
      <c r="L10124" s="33">
        <v>1</v>
      </c>
      <c r="M10124" s="33">
        <v>1</v>
      </c>
      <c r="N10124" s="33">
        <v>378520</v>
      </c>
      <c r="O10124" s="33">
        <v>2150.1</v>
      </c>
      <c r="P10124" s="33">
        <v>4267</v>
      </c>
    </row>
    <row r="10125" spans="1:16">
      <c r="A10125" s="27" t="s">
        <v>1395</v>
      </c>
      <c r="B10125" s="31">
        <v>202604</v>
      </c>
      <c r="C10125" s="27" t="s">
        <v>181</v>
      </c>
      <c r="D10125" s="27" t="s">
        <v>181</v>
      </c>
      <c r="E10125" s="27" t="s">
        <v>29</v>
      </c>
      <c r="F10125" s="27" t="s">
        <v>257</v>
      </c>
      <c r="G10125" s="33">
        <v>510225.53</v>
      </c>
      <c r="H10125" s="33">
        <v>510225.53</v>
      </c>
      <c r="I10125" s="33">
        <v>13683</v>
      </c>
      <c r="J10125" s="33">
        <v>1169</v>
      </c>
      <c r="K10125" s="33">
        <v>11300</v>
      </c>
      <c r="L10125" s="33">
        <v>1</v>
      </c>
      <c r="M10125" s="33">
        <v>1</v>
      </c>
      <c r="N10125" s="33">
        <v>445409.39</v>
      </c>
      <c r="O10125" s="33">
        <v>2663.8</v>
      </c>
      <c r="P10125" s="33">
        <v>5487</v>
      </c>
    </row>
    <row r="10126" spans="1:16">
      <c r="A10126" s="27" t="s">
        <v>1395</v>
      </c>
      <c r="B10126" s="31">
        <v>202605</v>
      </c>
      <c r="C10126" s="27" t="s">
        <v>181</v>
      </c>
      <c r="D10126" s="27" t="s">
        <v>181</v>
      </c>
      <c r="E10126" s="27" t="s">
        <v>29</v>
      </c>
      <c r="F10126" s="27" t="s">
        <v>257</v>
      </c>
      <c r="G10126" s="33">
        <v>503054.68</v>
      </c>
      <c r="H10126" s="33">
        <v>503054.68</v>
      </c>
      <c r="I10126" s="33">
        <v>12976</v>
      </c>
      <c r="J10126" s="33">
        <v>973</v>
      </c>
      <c r="K10126" s="33">
        <v>11300</v>
      </c>
      <c r="L10126" s="33">
        <v>1</v>
      </c>
      <c r="M10126" s="33">
        <v>1</v>
      </c>
      <c r="N10126" s="33">
        <v>487811.73</v>
      </c>
      <c r="O10126" s="33">
        <v>2692.6</v>
      </c>
      <c r="P10126" s="33">
        <v>5078</v>
      </c>
    </row>
    <row r="10127" spans="1:16">
      <c r="A10127" s="27" t="s">
        <v>1395</v>
      </c>
      <c r="B10127" s="31">
        <v>202606</v>
      </c>
      <c r="C10127" s="27" t="s">
        <v>181</v>
      </c>
      <c r="D10127" s="27" t="s">
        <v>181</v>
      </c>
      <c r="E10127" s="27" t="s">
        <v>29</v>
      </c>
      <c r="F10127" s="27" t="s">
        <v>257</v>
      </c>
      <c r="G10127" s="33">
        <v>534349.41</v>
      </c>
      <c r="H10127" s="33">
        <v>534349.41</v>
      </c>
      <c r="I10127" s="33">
        <v>13154</v>
      </c>
      <c r="J10127" s="33">
        <v>1028</v>
      </c>
      <c r="K10127" s="33">
        <v>11300</v>
      </c>
      <c r="L10127" s="33">
        <v>1</v>
      </c>
      <c r="M10127" s="33">
        <v>1</v>
      </c>
      <c r="N10127" s="33">
        <v>476543.65</v>
      </c>
      <c r="O10127" s="33">
        <v>3081.5</v>
      </c>
      <c r="P10127" s="33">
        <v>5447</v>
      </c>
    </row>
    <row r="10128" spans="1:16">
      <c r="A10128" s="27" t="s">
        <v>1395</v>
      </c>
      <c r="B10128" s="31">
        <v>202607</v>
      </c>
      <c r="C10128" s="27" t="s">
        <v>181</v>
      </c>
      <c r="D10128" s="27" t="s">
        <v>181</v>
      </c>
      <c r="E10128" s="27" t="s">
        <v>29</v>
      </c>
      <c r="F10128" s="27" t="s">
        <v>257</v>
      </c>
      <c r="G10128" s="33">
        <v>426250.05</v>
      </c>
      <c r="H10128" s="33">
        <v>426250.05</v>
      </c>
      <c r="I10128" s="33">
        <v>9970</v>
      </c>
      <c r="J10128" s="33">
        <v>883</v>
      </c>
      <c r="K10128" s="33">
        <v>11300</v>
      </c>
      <c r="L10128" s="33">
        <v>1</v>
      </c>
      <c r="M10128" s="33">
        <v>1</v>
      </c>
      <c r="N10128" s="33">
        <v>423681.63</v>
      </c>
      <c r="O10128" s="33">
        <v>2604.4</v>
      </c>
      <c r="P10128" s="33">
        <v>4304</v>
      </c>
    </row>
    <row r="10129" spans="1:16">
      <c r="A10129" s="27" t="s">
        <v>1397</v>
      </c>
      <c r="B10129" s="31">
        <v>202408</v>
      </c>
      <c r="C10129" s="27" t="s">
        <v>181</v>
      </c>
      <c r="D10129" s="27" t="s">
        <v>181</v>
      </c>
      <c r="E10129" s="27" t="s">
        <v>29</v>
      </c>
      <c r="F10129" s="27" t="s">
        <v>257</v>
      </c>
      <c r="G10129" s="33">
        <v>566697.2</v>
      </c>
      <c r="H10129" s="33">
        <v>566697.2</v>
      </c>
      <c r="I10129" s="33">
        <v>15297</v>
      </c>
      <c r="J10129" s="33">
        <v>1233</v>
      </c>
      <c r="K10129" s="33">
        <v>12000</v>
      </c>
      <c r="L10129" s="33">
        <v>1</v>
      </c>
      <c r="M10129" s="33">
        <v>1</v>
      </c>
      <c r="N10129" s="33">
        <v>454490.17</v>
      </c>
      <c r="O10129" s="33">
        <v>3204.9</v>
      </c>
      <c r="P10129" s="33">
        <v>6232</v>
      </c>
    </row>
    <row r="10130" spans="1:16">
      <c r="A10130" s="27" t="s">
        <v>1397</v>
      </c>
      <c r="B10130" s="31">
        <v>202409</v>
      </c>
      <c r="C10130" s="27" t="s">
        <v>181</v>
      </c>
      <c r="D10130" s="27" t="s">
        <v>181</v>
      </c>
      <c r="E10130" s="27" t="s">
        <v>29</v>
      </c>
      <c r="F10130" s="27" t="s">
        <v>257</v>
      </c>
      <c r="G10130" s="33">
        <v>551925.27</v>
      </c>
      <c r="H10130" s="33">
        <v>551925.27</v>
      </c>
      <c r="I10130" s="33">
        <v>13920</v>
      </c>
      <c r="J10130" s="33">
        <v>1186</v>
      </c>
      <c r="K10130" s="33">
        <v>12000</v>
      </c>
      <c r="L10130" s="33">
        <v>1</v>
      </c>
      <c r="M10130" s="33">
        <v>1</v>
      </c>
      <c r="N10130" s="33">
        <v>436979.32</v>
      </c>
      <c r="O10130" s="33">
        <v>3210.6</v>
      </c>
      <c r="P10130" s="33">
        <v>5795</v>
      </c>
    </row>
    <row r="10131" spans="1:16">
      <c r="A10131" s="27" t="s">
        <v>1397</v>
      </c>
      <c r="B10131" s="31">
        <v>202410</v>
      </c>
      <c r="C10131" s="27" t="s">
        <v>181</v>
      </c>
      <c r="D10131" s="27" t="s">
        <v>181</v>
      </c>
      <c r="E10131" s="27" t="s">
        <v>29</v>
      </c>
      <c r="F10131" s="27" t="s">
        <v>257</v>
      </c>
      <c r="G10131" s="33">
        <v>555152.26</v>
      </c>
      <c r="H10131" s="33">
        <v>555152.26</v>
      </c>
      <c r="I10131" s="33">
        <v>14589</v>
      </c>
      <c r="J10131" s="33">
        <v>1188</v>
      </c>
      <c r="K10131" s="33">
        <v>12000</v>
      </c>
      <c r="L10131" s="33">
        <v>1</v>
      </c>
      <c r="M10131" s="33">
        <v>1</v>
      </c>
      <c r="N10131" s="33">
        <v>479959.81</v>
      </c>
      <c r="O10131" s="33">
        <v>3016.7</v>
      </c>
      <c r="P10131" s="33">
        <v>5902</v>
      </c>
    </row>
    <row r="10132" spans="1:16">
      <c r="A10132" s="27" t="s">
        <v>1397</v>
      </c>
      <c r="B10132" s="31">
        <v>202411</v>
      </c>
      <c r="C10132" s="27" t="s">
        <v>181</v>
      </c>
      <c r="D10132" s="27" t="s">
        <v>181</v>
      </c>
      <c r="E10132" s="27" t="s">
        <v>29</v>
      </c>
      <c r="F10132" s="27" t="s">
        <v>257</v>
      </c>
      <c r="G10132" s="33">
        <v>575642.8199999999</v>
      </c>
      <c r="H10132" s="33">
        <v>575642.8199999999</v>
      </c>
      <c r="I10132" s="33">
        <v>15347</v>
      </c>
      <c r="J10132" s="33">
        <v>1168</v>
      </c>
      <c r="K10132" s="33">
        <v>12000</v>
      </c>
      <c r="L10132" s="33">
        <v>1</v>
      </c>
      <c r="M10132" s="33">
        <v>1</v>
      </c>
      <c r="N10132" s="33">
        <v>579193.86</v>
      </c>
      <c r="O10132" s="33">
        <v>3128.1</v>
      </c>
      <c r="P10132" s="33">
        <v>6234</v>
      </c>
    </row>
    <row r="10133" spans="1:16">
      <c r="A10133" s="27" t="s">
        <v>1397</v>
      </c>
      <c r="B10133" s="31">
        <v>202412</v>
      </c>
      <c r="C10133" s="27" t="s">
        <v>181</v>
      </c>
      <c r="D10133" s="27" t="s">
        <v>181</v>
      </c>
      <c r="E10133" s="27" t="s">
        <v>29</v>
      </c>
      <c r="F10133" s="27" t="s">
        <v>257</v>
      </c>
      <c r="G10133" s="33">
        <v>754578.97</v>
      </c>
      <c r="H10133" s="33">
        <v>754578.97</v>
      </c>
      <c r="I10133" s="33">
        <v>19464</v>
      </c>
      <c r="J10133" s="33">
        <v>1403</v>
      </c>
      <c r="K10133" s="33">
        <v>12000</v>
      </c>
      <c r="L10133" s="33">
        <v>1</v>
      </c>
      <c r="M10133" s="33">
        <v>1</v>
      </c>
      <c r="N10133" s="33">
        <v>664852.37</v>
      </c>
      <c r="O10133" s="33">
        <v>3895.6</v>
      </c>
      <c r="P10133" s="33">
        <v>7665</v>
      </c>
    </row>
    <row r="10134" spans="1:16">
      <c r="A10134" s="27" t="s">
        <v>1397</v>
      </c>
      <c r="B10134" s="31">
        <v>202501</v>
      </c>
      <c r="C10134" s="27" t="s">
        <v>181</v>
      </c>
      <c r="D10134" s="27" t="s">
        <v>181</v>
      </c>
      <c r="E10134" s="27" t="s">
        <v>29</v>
      </c>
      <c r="F10134" s="27" t="s">
        <v>257</v>
      </c>
      <c r="G10134" s="33">
        <v>406357.41</v>
      </c>
      <c r="H10134" s="33">
        <v>406357.41</v>
      </c>
      <c r="I10134" s="33">
        <v>10035</v>
      </c>
      <c r="J10134" s="33">
        <v>860</v>
      </c>
      <c r="K10134" s="33">
        <v>12000</v>
      </c>
      <c r="L10134" s="33">
        <v>1</v>
      </c>
      <c r="M10134" s="33">
        <v>1</v>
      </c>
      <c r="N10134" s="33">
        <v>337912.29</v>
      </c>
      <c r="O10134" s="33">
        <v>2318.6</v>
      </c>
      <c r="P10134" s="33">
        <v>4067</v>
      </c>
    </row>
    <row r="10135" spans="1:16">
      <c r="A10135" s="27" t="s">
        <v>1397</v>
      </c>
      <c r="B10135" s="31">
        <v>202502</v>
      </c>
      <c r="C10135" s="27" t="s">
        <v>181</v>
      </c>
      <c r="D10135" s="27" t="s">
        <v>181</v>
      </c>
      <c r="E10135" s="27" t="s">
        <v>29</v>
      </c>
      <c r="F10135" s="27" t="s">
        <v>257</v>
      </c>
      <c r="G10135" s="33">
        <v>423075.89</v>
      </c>
      <c r="H10135" s="33">
        <v>423075.89</v>
      </c>
      <c r="I10135" s="33">
        <v>9801</v>
      </c>
      <c r="J10135" s="33">
        <v>812</v>
      </c>
      <c r="K10135" s="33">
        <v>12000</v>
      </c>
      <c r="L10135" s="33">
        <v>1</v>
      </c>
      <c r="M10135" s="33">
        <v>1</v>
      </c>
      <c r="N10135" s="33">
        <v>348127.09</v>
      </c>
      <c r="O10135" s="33">
        <v>2284.8</v>
      </c>
      <c r="P10135" s="33">
        <v>4007</v>
      </c>
    </row>
    <row r="10136" spans="1:16">
      <c r="A10136" s="27" t="s">
        <v>1397</v>
      </c>
      <c r="B10136" s="31">
        <v>202503</v>
      </c>
      <c r="C10136" s="27" t="s">
        <v>181</v>
      </c>
      <c r="D10136" s="27" t="s">
        <v>181</v>
      </c>
      <c r="E10136" s="27" t="s">
        <v>29</v>
      </c>
      <c r="F10136" s="27" t="s">
        <v>257</v>
      </c>
      <c r="G10136" s="33">
        <v>493918.14</v>
      </c>
      <c r="H10136" s="33">
        <v>493918.14</v>
      </c>
      <c r="I10136" s="33">
        <v>12415</v>
      </c>
      <c r="J10136" s="33">
        <v>894</v>
      </c>
      <c r="K10136" s="33">
        <v>12000</v>
      </c>
      <c r="L10136" s="33">
        <v>1</v>
      </c>
      <c r="M10136" s="33">
        <v>1</v>
      </c>
      <c r="N10136" s="33">
        <v>433838.96</v>
      </c>
      <c r="O10136" s="33">
        <v>3023.6</v>
      </c>
      <c r="P10136" s="33">
        <v>5126</v>
      </c>
    </row>
    <row r="10137" spans="1:16">
      <c r="A10137" s="27" t="s">
        <v>1397</v>
      </c>
      <c r="B10137" s="31">
        <v>202504</v>
      </c>
      <c r="C10137" s="27" t="s">
        <v>181</v>
      </c>
      <c r="D10137" s="27" t="s">
        <v>181</v>
      </c>
      <c r="E10137" s="27" t="s">
        <v>29</v>
      </c>
      <c r="F10137" s="27" t="s">
        <v>257</v>
      </c>
      <c r="G10137" s="33">
        <v>568932.73</v>
      </c>
      <c r="H10137" s="33">
        <v>568932.73</v>
      </c>
      <c r="I10137" s="33">
        <v>13726</v>
      </c>
      <c r="J10137" s="33">
        <v>993</v>
      </c>
      <c r="K10137" s="33">
        <v>12000</v>
      </c>
      <c r="L10137" s="33">
        <v>1</v>
      </c>
      <c r="M10137" s="33">
        <v>1</v>
      </c>
      <c r="N10137" s="33">
        <v>510503.93</v>
      </c>
      <c r="O10137" s="33">
        <v>3129.5</v>
      </c>
      <c r="P10137" s="33">
        <v>5694</v>
      </c>
    </row>
    <row r="10138" spans="1:16">
      <c r="A10138" s="27" t="s">
        <v>1397</v>
      </c>
      <c r="B10138" s="31">
        <v>202505</v>
      </c>
      <c r="C10138" s="27" t="s">
        <v>181</v>
      </c>
      <c r="D10138" s="27" t="s">
        <v>181</v>
      </c>
      <c r="E10138" s="27" t="s">
        <v>29</v>
      </c>
      <c r="F10138" s="27" t="s">
        <v>257</v>
      </c>
      <c r="G10138" s="33">
        <v>630739.63</v>
      </c>
      <c r="H10138" s="33">
        <v>630739.63</v>
      </c>
      <c r="I10138" s="33">
        <v>16680</v>
      </c>
      <c r="J10138" s="33">
        <v>1249</v>
      </c>
      <c r="K10138" s="33">
        <v>12000</v>
      </c>
      <c r="L10138" s="33">
        <v>1</v>
      </c>
      <c r="M10138" s="33">
        <v>1</v>
      </c>
      <c r="N10138" s="33">
        <v>559103.17</v>
      </c>
      <c r="O10138" s="33">
        <v>3383.1</v>
      </c>
      <c r="P10138" s="33">
        <v>6811</v>
      </c>
    </row>
    <row r="10139" spans="1:16">
      <c r="A10139" s="27" t="s">
        <v>1397</v>
      </c>
      <c r="B10139" s="31">
        <v>202506</v>
      </c>
      <c r="C10139" s="27" t="s">
        <v>181</v>
      </c>
      <c r="D10139" s="27" t="s">
        <v>181</v>
      </c>
      <c r="E10139" s="27" t="s">
        <v>29</v>
      </c>
      <c r="F10139" s="27" t="s">
        <v>257</v>
      </c>
      <c r="G10139" s="33">
        <v>658368.91</v>
      </c>
      <c r="H10139" s="33">
        <v>658368.91</v>
      </c>
      <c r="I10139" s="33">
        <v>17026</v>
      </c>
      <c r="J10139" s="33">
        <v>1395</v>
      </c>
      <c r="K10139" s="33">
        <v>12000</v>
      </c>
      <c r="L10139" s="33">
        <v>1</v>
      </c>
      <c r="M10139" s="33">
        <v>1</v>
      </c>
      <c r="N10139" s="33">
        <v>546188.3100000001</v>
      </c>
      <c r="O10139" s="33">
        <v>3600.5</v>
      </c>
      <c r="P10139" s="33">
        <v>7019</v>
      </c>
    </row>
    <row r="10140" spans="1:16">
      <c r="A10140" s="27" t="s">
        <v>1397</v>
      </c>
      <c r="B10140" s="31">
        <v>202507</v>
      </c>
      <c r="C10140" s="27" t="s">
        <v>181</v>
      </c>
      <c r="D10140" s="27" t="s">
        <v>181</v>
      </c>
      <c r="E10140" s="27" t="s">
        <v>29</v>
      </c>
      <c r="F10140" s="27" t="s">
        <v>257</v>
      </c>
      <c r="G10140" s="33">
        <v>549828.85</v>
      </c>
      <c r="H10140" s="33">
        <v>549828.85</v>
      </c>
      <c r="I10140" s="33">
        <v>14532</v>
      </c>
      <c r="J10140" s="33">
        <v>1072</v>
      </c>
      <c r="K10140" s="33">
        <v>12000</v>
      </c>
      <c r="L10140" s="33">
        <v>1</v>
      </c>
      <c r="M10140" s="33">
        <v>1</v>
      </c>
      <c r="N10140" s="33">
        <v>485600.75</v>
      </c>
      <c r="O10140" s="33">
        <v>3264.5</v>
      </c>
      <c r="P10140" s="33">
        <v>5835</v>
      </c>
    </row>
    <row r="10141" spans="1:16">
      <c r="A10141" s="27" t="s">
        <v>1397</v>
      </c>
      <c r="B10141" s="31">
        <v>202508</v>
      </c>
      <c r="C10141" s="27" t="s">
        <v>181</v>
      </c>
      <c r="D10141" s="27" t="s">
        <v>181</v>
      </c>
      <c r="E10141" s="27" t="s">
        <v>29</v>
      </c>
      <c r="F10141" s="27" t="s">
        <v>257</v>
      </c>
      <c r="G10141" s="33">
        <v>617821.83</v>
      </c>
      <c r="H10141" s="33">
        <v>617821.83</v>
      </c>
      <c r="I10141" s="33">
        <v>16818</v>
      </c>
      <c r="J10141" s="33">
        <v>1315</v>
      </c>
      <c r="K10141" s="33">
        <v>12000</v>
      </c>
      <c r="L10141" s="33">
        <v>1</v>
      </c>
      <c r="M10141" s="33">
        <v>1</v>
      </c>
      <c r="N10141" s="33">
        <v>467670.38</v>
      </c>
      <c r="O10141" s="33">
        <v>3731.3</v>
      </c>
      <c r="P10141" s="33">
        <v>6626</v>
      </c>
    </row>
    <row r="10142" spans="1:16">
      <c r="A10142" s="27" t="s">
        <v>1397</v>
      </c>
      <c r="B10142" s="31">
        <v>202509</v>
      </c>
      <c r="C10142" s="27" t="s">
        <v>181</v>
      </c>
      <c r="D10142" s="27" t="s">
        <v>181</v>
      </c>
      <c r="E10142" s="27" t="s">
        <v>29</v>
      </c>
      <c r="F10142" s="27" t="s">
        <v>257</v>
      </c>
      <c r="G10142" s="33">
        <v>547193.9300000001</v>
      </c>
      <c r="H10142" s="33">
        <v>547193.9300000001</v>
      </c>
      <c r="I10142" s="33">
        <v>14089</v>
      </c>
      <c r="J10142" s="33">
        <v>1140</v>
      </c>
      <c r="K10142" s="33">
        <v>12000</v>
      </c>
      <c r="L10142" s="33">
        <v>1</v>
      </c>
      <c r="M10142" s="33">
        <v>1</v>
      </c>
      <c r="N10142" s="33">
        <v>449651.72</v>
      </c>
      <c r="O10142" s="33">
        <v>3224.3</v>
      </c>
      <c r="P10142" s="33">
        <v>5419</v>
      </c>
    </row>
    <row r="10143" spans="1:16">
      <c r="A10143" s="27" t="s">
        <v>1397</v>
      </c>
      <c r="B10143" s="31">
        <v>202510</v>
      </c>
      <c r="C10143" s="27" t="s">
        <v>181</v>
      </c>
      <c r="D10143" s="27" t="s">
        <v>181</v>
      </c>
      <c r="E10143" s="27" t="s">
        <v>29</v>
      </c>
      <c r="F10143" s="27" t="s">
        <v>257</v>
      </c>
      <c r="G10143" s="33">
        <v>608548.61</v>
      </c>
      <c r="H10143" s="33">
        <v>608548.61</v>
      </c>
      <c r="I10143" s="33">
        <v>15390</v>
      </c>
      <c r="J10143" s="33">
        <v>1219</v>
      </c>
      <c r="K10143" s="33">
        <v>12000</v>
      </c>
      <c r="L10143" s="33">
        <v>1</v>
      </c>
      <c r="M10143" s="33">
        <v>1</v>
      </c>
      <c r="N10143" s="33">
        <v>493878.64</v>
      </c>
      <c r="O10143" s="33">
        <v>3399.6</v>
      </c>
      <c r="P10143" s="33">
        <v>6186</v>
      </c>
    </row>
    <row r="10144" spans="1:16">
      <c r="A10144" s="27" t="s">
        <v>1397</v>
      </c>
      <c r="B10144" s="31">
        <v>202511</v>
      </c>
      <c r="C10144" s="27" t="s">
        <v>181</v>
      </c>
      <c r="D10144" s="27" t="s">
        <v>181</v>
      </c>
      <c r="E10144" s="27" t="s">
        <v>29</v>
      </c>
      <c r="F10144" s="27" t="s">
        <v>257</v>
      </c>
      <c r="G10144" s="33">
        <v>676797.4</v>
      </c>
      <c r="H10144" s="33">
        <v>676797.4</v>
      </c>
      <c r="I10144" s="33">
        <v>18389</v>
      </c>
      <c r="J10144" s="33">
        <v>1410</v>
      </c>
      <c r="K10144" s="33">
        <v>12000</v>
      </c>
      <c r="L10144" s="33">
        <v>1</v>
      </c>
      <c r="M10144" s="33">
        <v>1</v>
      </c>
      <c r="N10144" s="33">
        <v>595990.48</v>
      </c>
      <c r="O10144" s="33">
        <v>3454.5</v>
      </c>
      <c r="P10144" s="33">
        <v>7222</v>
      </c>
    </row>
    <row r="10145" spans="1:16">
      <c r="A10145" s="27" t="s">
        <v>1397</v>
      </c>
      <c r="B10145" s="31">
        <v>202512</v>
      </c>
      <c r="C10145" s="27" t="s">
        <v>181</v>
      </c>
      <c r="D10145" s="27" t="s">
        <v>181</v>
      </c>
      <c r="E10145" s="27" t="s">
        <v>29</v>
      </c>
      <c r="F10145" s="27" t="s">
        <v>257</v>
      </c>
      <c r="G10145" s="33">
        <v>761316.48</v>
      </c>
      <c r="H10145" s="33">
        <v>761316.48</v>
      </c>
      <c r="I10145" s="33">
        <v>18617</v>
      </c>
      <c r="J10145" s="33">
        <v>1495</v>
      </c>
      <c r="K10145" s="33">
        <v>12000</v>
      </c>
      <c r="L10145" s="33">
        <v>1</v>
      </c>
      <c r="M10145" s="33">
        <v>1</v>
      </c>
      <c r="N10145" s="33">
        <v>684133.09</v>
      </c>
      <c r="O10145" s="33">
        <v>3968.1</v>
      </c>
      <c r="P10145" s="33">
        <v>7638</v>
      </c>
    </row>
    <row r="10146" spans="1:16">
      <c r="A10146" s="27" t="s">
        <v>1397</v>
      </c>
      <c r="B10146" s="31">
        <v>202601</v>
      </c>
      <c r="C10146" s="27" t="s">
        <v>181</v>
      </c>
      <c r="D10146" s="27" t="s">
        <v>181</v>
      </c>
      <c r="E10146" s="27" t="s">
        <v>29</v>
      </c>
      <c r="F10146" s="27" t="s">
        <v>257</v>
      </c>
      <c r="G10146" s="33">
        <v>371664.97</v>
      </c>
      <c r="H10146" s="33">
        <v>371664.97</v>
      </c>
      <c r="I10146" s="33">
        <v>9752</v>
      </c>
      <c r="J10146" s="33">
        <v>745</v>
      </c>
      <c r="K10146" s="33">
        <v>12000</v>
      </c>
      <c r="L10146" s="33">
        <v>1</v>
      </c>
      <c r="M10146" s="33">
        <v>1</v>
      </c>
      <c r="N10146" s="33">
        <v>347711.75</v>
      </c>
      <c r="O10146" s="33">
        <v>2046.8</v>
      </c>
      <c r="P10146" s="33">
        <v>3993</v>
      </c>
    </row>
    <row r="10147" spans="1:16">
      <c r="A10147" s="27" t="s">
        <v>1397</v>
      </c>
      <c r="B10147" s="31">
        <v>202602</v>
      </c>
      <c r="C10147" s="27" t="s">
        <v>181</v>
      </c>
      <c r="D10147" s="27" t="s">
        <v>181</v>
      </c>
      <c r="E10147" s="27" t="s">
        <v>29</v>
      </c>
      <c r="F10147" s="27" t="s">
        <v>257</v>
      </c>
      <c r="G10147" s="33">
        <v>407578.61</v>
      </c>
      <c r="H10147" s="33">
        <v>407578.61</v>
      </c>
      <c r="I10147" s="33">
        <v>9927</v>
      </c>
      <c r="J10147" s="33">
        <v>742</v>
      </c>
      <c r="K10147" s="33">
        <v>12000</v>
      </c>
      <c r="L10147" s="33">
        <v>1</v>
      </c>
      <c r="M10147" s="33">
        <v>1</v>
      </c>
      <c r="N10147" s="33">
        <v>358222.78</v>
      </c>
      <c r="O10147" s="33">
        <v>2244</v>
      </c>
      <c r="P10147" s="33">
        <v>4109</v>
      </c>
    </row>
    <row r="10148" spans="1:16">
      <c r="A10148" s="27" t="s">
        <v>1397</v>
      </c>
      <c r="B10148" s="31">
        <v>202603</v>
      </c>
      <c r="C10148" s="27" t="s">
        <v>181</v>
      </c>
      <c r="D10148" s="27" t="s">
        <v>181</v>
      </c>
      <c r="E10148" s="27" t="s">
        <v>29</v>
      </c>
      <c r="F10148" s="27" t="s">
        <v>257</v>
      </c>
      <c r="G10148" s="33">
        <v>512941.09</v>
      </c>
      <c r="H10148" s="33">
        <v>512941.09</v>
      </c>
      <c r="I10148" s="33">
        <v>14679</v>
      </c>
      <c r="J10148" s="33">
        <v>1196</v>
      </c>
      <c r="K10148" s="33">
        <v>12000</v>
      </c>
      <c r="L10148" s="33">
        <v>1</v>
      </c>
      <c r="M10148" s="33">
        <v>1</v>
      </c>
      <c r="N10148" s="33">
        <v>446420.29</v>
      </c>
      <c r="O10148" s="33">
        <v>2958.1</v>
      </c>
      <c r="P10148" s="33">
        <v>5670</v>
      </c>
    </row>
    <row r="10149" spans="1:16">
      <c r="A10149" s="27" t="s">
        <v>1397</v>
      </c>
      <c r="B10149" s="31">
        <v>202604</v>
      </c>
      <c r="C10149" s="27" t="s">
        <v>181</v>
      </c>
      <c r="D10149" s="27" t="s">
        <v>181</v>
      </c>
      <c r="E10149" s="27" t="s">
        <v>29</v>
      </c>
      <c r="F10149" s="27" t="s">
        <v>257</v>
      </c>
      <c r="G10149" s="33">
        <v>618889.0600000001</v>
      </c>
      <c r="H10149" s="33">
        <v>618889.0600000001</v>
      </c>
      <c r="I10149" s="33">
        <v>15934</v>
      </c>
      <c r="J10149" s="33">
        <v>1176</v>
      </c>
      <c r="K10149" s="33">
        <v>12000</v>
      </c>
      <c r="L10149" s="33">
        <v>1</v>
      </c>
      <c r="M10149" s="33">
        <v>1</v>
      </c>
      <c r="N10149" s="33">
        <v>525308.54</v>
      </c>
      <c r="O10149" s="33">
        <v>3633.2</v>
      </c>
      <c r="P10149" s="33">
        <v>6257</v>
      </c>
    </row>
    <row r="10150" spans="1:16">
      <c r="A10150" s="27" t="s">
        <v>1397</v>
      </c>
      <c r="B10150" s="31">
        <v>202605</v>
      </c>
      <c r="C10150" s="27" t="s">
        <v>181</v>
      </c>
      <c r="D10150" s="27" t="s">
        <v>181</v>
      </c>
      <c r="E10150" s="27" t="s">
        <v>29</v>
      </c>
      <c r="F10150" s="27" t="s">
        <v>257</v>
      </c>
      <c r="G10150" s="33">
        <v>666936.66</v>
      </c>
      <c r="H10150" s="33">
        <v>666936.66</v>
      </c>
      <c r="I10150" s="33">
        <v>16898</v>
      </c>
      <c r="J10150" s="33">
        <v>1452</v>
      </c>
      <c r="K10150" s="33">
        <v>12000</v>
      </c>
      <c r="L10150" s="33">
        <v>1</v>
      </c>
      <c r="M10150" s="33">
        <v>1</v>
      </c>
      <c r="N10150" s="33">
        <v>575317.16</v>
      </c>
      <c r="O10150" s="33">
        <v>3797.4</v>
      </c>
      <c r="P10150" s="33">
        <v>6995</v>
      </c>
    </row>
    <row r="10151" spans="1:16">
      <c r="A10151" s="27" t="s">
        <v>1397</v>
      </c>
      <c r="B10151" s="31">
        <v>202606</v>
      </c>
      <c r="C10151" s="27" t="s">
        <v>181</v>
      </c>
      <c r="D10151" s="27" t="s">
        <v>181</v>
      </c>
      <c r="E10151" s="27" t="s">
        <v>29</v>
      </c>
      <c r="F10151" s="27" t="s">
        <v>257</v>
      </c>
      <c r="G10151" s="33">
        <v>683328.96</v>
      </c>
      <c r="H10151" s="33">
        <v>683328.96</v>
      </c>
      <c r="I10151" s="33">
        <v>16547</v>
      </c>
      <c r="J10151" s="33">
        <v>1229</v>
      </c>
      <c r="K10151" s="33">
        <v>12000</v>
      </c>
      <c r="L10151" s="33">
        <v>1</v>
      </c>
      <c r="M10151" s="33">
        <v>1</v>
      </c>
      <c r="N10151" s="33">
        <v>562027.77</v>
      </c>
      <c r="O10151" s="33">
        <v>3737.7</v>
      </c>
      <c r="P10151" s="33">
        <v>6950</v>
      </c>
    </row>
    <row r="10152" spans="1:16">
      <c r="A10152" s="27" t="s">
        <v>1397</v>
      </c>
      <c r="B10152" s="31">
        <v>202607</v>
      </c>
      <c r="C10152" s="27" t="s">
        <v>181</v>
      </c>
      <c r="D10152" s="27" t="s">
        <v>181</v>
      </c>
      <c r="E10152" s="27" t="s">
        <v>29</v>
      </c>
      <c r="F10152" s="27" t="s">
        <v>257</v>
      </c>
      <c r="G10152" s="33">
        <v>683791.79</v>
      </c>
      <c r="H10152" s="33">
        <v>683791.79</v>
      </c>
      <c r="I10152" s="33">
        <v>16560</v>
      </c>
      <c r="J10152" s="33">
        <v>1113</v>
      </c>
      <c r="K10152" s="33">
        <v>12000</v>
      </c>
      <c r="L10152" s="33">
        <v>1</v>
      </c>
      <c r="M10152" s="33">
        <v>1</v>
      </c>
      <c r="N10152" s="33">
        <v>499683.17</v>
      </c>
      <c r="O10152" s="33">
        <v>3985.3</v>
      </c>
      <c r="P10152" s="33">
        <v>6741</v>
      </c>
    </row>
    <row r="10153" spans="1:16">
      <c r="A10153" s="27" t="s">
        <v>1399</v>
      </c>
      <c r="B10153" s="31">
        <v>202408</v>
      </c>
      <c r="C10153" s="27" t="s">
        <v>181</v>
      </c>
      <c r="D10153" s="27" t="s">
        <v>181</v>
      </c>
      <c r="E10153" s="27" t="s">
        <v>29</v>
      </c>
      <c r="F10153" s="27" t="s">
        <v>257</v>
      </c>
      <c r="G10153" s="33">
        <v>497638.56</v>
      </c>
      <c r="H10153" s="33">
        <v>497638.56</v>
      </c>
      <c r="I10153" s="33">
        <v>13456</v>
      </c>
      <c r="J10153" s="33">
        <v>986</v>
      </c>
      <c r="K10153" s="33">
        <v>10900</v>
      </c>
      <c r="L10153" s="33">
        <v>1</v>
      </c>
      <c r="M10153" s="33">
        <v>1</v>
      </c>
      <c r="N10153" s="33">
        <v>349967.13</v>
      </c>
      <c r="O10153" s="33">
        <v>2571.3</v>
      </c>
      <c r="P10153" s="33">
        <v>5468</v>
      </c>
    </row>
    <row r="10154" spans="1:16">
      <c r="A10154" s="27" t="s">
        <v>1399</v>
      </c>
      <c r="B10154" s="31">
        <v>202409</v>
      </c>
      <c r="C10154" s="27" t="s">
        <v>181</v>
      </c>
      <c r="D10154" s="27" t="s">
        <v>181</v>
      </c>
      <c r="E10154" s="27" t="s">
        <v>29</v>
      </c>
      <c r="F10154" s="27" t="s">
        <v>257</v>
      </c>
      <c r="G10154" s="33">
        <v>476787.48</v>
      </c>
      <c r="H10154" s="33">
        <v>476787.48</v>
      </c>
      <c r="I10154" s="33">
        <v>13567</v>
      </c>
      <c r="J10154" s="33">
        <v>1138</v>
      </c>
      <c r="K10154" s="33">
        <v>10900</v>
      </c>
      <c r="L10154" s="33">
        <v>1</v>
      </c>
      <c r="M10154" s="33">
        <v>1</v>
      </c>
      <c r="N10154" s="33">
        <v>336483.41</v>
      </c>
      <c r="O10154" s="33">
        <v>2741.5</v>
      </c>
      <c r="P10154" s="33">
        <v>5489</v>
      </c>
    </row>
    <row r="10155" spans="1:16">
      <c r="A10155" s="27" t="s">
        <v>1399</v>
      </c>
      <c r="B10155" s="31">
        <v>202410</v>
      </c>
      <c r="C10155" s="27" t="s">
        <v>181</v>
      </c>
      <c r="D10155" s="27" t="s">
        <v>181</v>
      </c>
      <c r="E10155" s="27" t="s">
        <v>29</v>
      </c>
      <c r="F10155" s="27" t="s">
        <v>257</v>
      </c>
      <c r="G10155" s="33">
        <v>499124.87</v>
      </c>
      <c r="H10155" s="33">
        <v>499124.87</v>
      </c>
      <c r="I10155" s="33">
        <v>13083</v>
      </c>
      <c r="J10155" s="33">
        <v>1142</v>
      </c>
      <c r="K10155" s="33">
        <v>10900</v>
      </c>
      <c r="L10155" s="33">
        <v>1</v>
      </c>
      <c r="M10155" s="33">
        <v>1</v>
      </c>
      <c r="N10155" s="33">
        <v>369579.3</v>
      </c>
      <c r="O10155" s="33">
        <v>2840.5</v>
      </c>
      <c r="P10155" s="33">
        <v>5380</v>
      </c>
    </row>
    <row r="10156" spans="1:16">
      <c r="A10156" s="27" t="s">
        <v>1399</v>
      </c>
      <c r="B10156" s="31">
        <v>202411</v>
      </c>
      <c r="C10156" s="27" t="s">
        <v>181</v>
      </c>
      <c r="D10156" s="27" t="s">
        <v>181</v>
      </c>
      <c r="E10156" s="27" t="s">
        <v>29</v>
      </c>
      <c r="F10156" s="27" t="s">
        <v>257</v>
      </c>
      <c r="G10156" s="33">
        <v>648348.39</v>
      </c>
      <c r="H10156" s="33">
        <v>648348.39</v>
      </c>
      <c r="I10156" s="33">
        <v>14766</v>
      </c>
      <c r="J10156" s="33">
        <v>1033</v>
      </c>
      <c r="K10156" s="33">
        <v>10900</v>
      </c>
      <c r="L10156" s="33">
        <v>1</v>
      </c>
      <c r="M10156" s="33">
        <v>1</v>
      </c>
      <c r="N10156" s="33">
        <v>445991.64</v>
      </c>
      <c r="O10156" s="33">
        <v>3554.1</v>
      </c>
      <c r="P10156" s="33">
        <v>6179</v>
      </c>
    </row>
    <row r="10157" spans="1:16">
      <c r="A10157" s="27" t="s">
        <v>1399</v>
      </c>
      <c r="B10157" s="31">
        <v>202412</v>
      </c>
      <c r="C10157" s="27" t="s">
        <v>181</v>
      </c>
      <c r="D10157" s="27" t="s">
        <v>181</v>
      </c>
      <c r="E10157" s="27" t="s">
        <v>29</v>
      </c>
      <c r="F10157" s="27" t="s">
        <v>257</v>
      </c>
      <c r="G10157" s="33">
        <v>755274.73</v>
      </c>
      <c r="H10157" s="33">
        <v>755274.73</v>
      </c>
      <c r="I10157" s="33">
        <v>19195</v>
      </c>
      <c r="J10157" s="33">
        <v>1412</v>
      </c>
      <c r="K10157" s="33">
        <v>10900</v>
      </c>
      <c r="L10157" s="33">
        <v>1</v>
      </c>
      <c r="M10157" s="33">
        <v>1</v>
      </c>
      <c r="N10157" s="33">
        <v>511950.52</v>
      </c>
      <c r="O10157" s="33">
        <v>4070</v>
      </c>
      <c r="P10157" s="33">
        <v>8166</v>
      </c>
    </row>
    <row r="10158" spans="1:16">
      <c r="A10158" s="27" t="s">
        <v>1399</v>
      </c>
      <c r="B10158" s="31">
        <v>202501</v>
      </c>
      <c r="C10158" s="27" t="s">
        <v>181</v>
      </c>
      <c r="D10158" s="27" t="s">
        <v>181</v>
      </c>
      <c r="E10158" s="27" t="s">
        <v>29</v>
      </c>
      <c r="F10158" s="27" t="s">
        <v>257</v>
      </c>
      <c r="G10158" s="33">
        <v>334499.01</v>
      </c>
      <c r="H10158" s="33">
        <v>334499.01</v>
      </c>
      <c r="I10158" s="33">
        <v>8674</v>
      </c>
      <c r="J10158" s="33">
        <v>670</v>
      </c>
      <c r="K10158" s="33">
        <v>10900</v>
      </c>
      <c r="L10158" s="33">
        <v>1</v>
      </c>
      <c r="M10158" s="33">
        <v>1</v>
      </c>
      <c r="N10158" s="33">
        <v>260199.68</v>
      </c>
      <c r="O10158" s="33">
        <v>1883.8</v>
      </c>
      <c r="P10158" s="33">
        <v>3583</v>
      </c>
    </row>
    <row r="10159" spans="1:16">
      <c r="A10159" s="27" t="s">
        <v>1399</v>
      </c>
      <c r="B10159" s="31">
        <v>202502</v>
      </c>
      <c r="C10159" s="27" t="s">
        <v>181</v>
      </c>
      <c r="D10159" s="27" t="s">
        <v>181</v>
      </c>
      <c r="E10159" s="27" t="s">
        <v>29</v>
      </c>
      <c r="F10159" s="27" t="s">
        <v>257</v>
      </c>
      <c r="G10159" s="33">
        <v>381287.51</v>
      </c>
      <c r="H10159" s="33">
        <v>381287.51</v>
      </c>
      <c r="I10159" s="33">
        <v>10402</v>
      </c>
      <c r="J10159" s="33">
        <v>804</v>
      </c>
      <c r="K10159" s="33">
        <v>10900</v>
      </c>
      <c r="L10159" s="33">
        <v>1</v>
      </c>
      <c r="M10159" s="33">
        <v>1</v>
      </c>
      <c r="N10159" s="33">
        <v>268065.3</v>
      </c>
      <c r="O10159" s="33">
        <v>2266.7</v>
      </c>
      <c r="P10159" s="33">
        <v>4046</v>
      </c>
    </row>
    <row r="10160" spans="1:16">
      <c r="A10160" s="27" t="s">
        <v>1399</v>
      </c>
      <c r="B10160" s="31">
        <v>202503</v>
      </c>
      <c r="C10160" s="27" t="s">
        <v>181</v>
      </c>
      <c r="D10160" s="27" t="s">
        <v>181</v>
      </c>
      <c r="E10160" s="27" t="s">
        <v>29</v>
      </c>
      <c r="F10160" s="27" t="s">
        <v>257</v>
      </c>
      <c r="G10160" s="33">
        <v>452452.89</v>
      </c>
      <c r="H10160" s="33">
        <v>452452.89</v>
      </c>
      <c r="I10160" s="33">
        <v>11243</v>
      </c>
      <c r="J10160" s="33">
        <v>924</v>
      </c>
      <c r="K10160" s="33">
        <v>10900</v>
      </c>
      <c r="L10160" s="33">
        <v>1</v>
      </c>
      <c r="M10160" s="33">
        <v>1</v>
      </c>
      <c r="N10160" s="33">
        <v>334065.26</v>
      </c>
      <c r="O10160" s="33">
        <v>2545.1</v>
      </c>
      <c r="P10160" s="33">
        <v>4857</v>
      </c>
    </row>
    <row r="10161" spans="1:16">
      <c r="A10161" s="27" t="s">
        <v>1399</v>
      </c>
      <c r="B10161" s="31">
        <v>202504</v>
      </c>
      <c r="C10161" s="27" t="s">
        <v>181</v>
      </c>
      <c r="D10161" s="27" t="s">
        <v>181</v>
      </c>
      <c r="E10161" s="27" t="s">
        <v>29</v>
      </c>
      <c r="F10161" s="27" t="s">
        <v>257</v>
      </c>
      <c r="G10161" s="33">
        <v>515651.79</v>
      </c>
      <c r="H10161" s="33">
        <v>515651.79</v>
      </c>
      <c r="I10161" s="33">
        <v>13829</v>
      </c>
      <c r="J10161" s="33">
        <v>1032</v>
      </c>
      <c r="K10161" s="33">
        <v>10900</v>
      </c>
      <c r="L10161" s="33">
        <v>1</v>
      </c>
      <c r="M10161" s="33">
        <v>1</v>
      </c>
      <c r="N10161" s="33">
        <v>393098.93</v>
      </c>
      <c r="O10161" s="33">
        <v>2496.1</v>
      </c>
      <c r="P10161" s="33">
        <v>5407</v>
      </c>
    </row>
    <row r="10162" spans="1:16">
      <c r="A10162" s="27" t="s">
        <v>1399</v>
      </c>
      <c r="B10162" s="31">
        <v>202505</v>
      </c>
      <c r="C10162" s="27" t="s">
        <v>181</v>
      </c>
      <c r="D10162" s="27" t="s">
        <v>181</v>
      </c>
      <c r="E10162" s="27" t="s">
        <v>29</v>
      </c>
      <c r="F10162" s="27" t="s">
        <v>257</v>
      </c>
      <c r="G10162" s="33">
        <v>632599.75</v>
      </c>
      <c r="H10162" s="33">
        <v>632599.75</v>
      </c>
      <c r="I10162" s="33">
        <v>16826</v>
      </c>
      <c r="J10162" s="33">
        <v>1363</v>
      </c>
      <c r="K10162" s="33">
        <v>10900</v>
      </c>
      <c r="L10162" s="33">
        <v>1</v>
      </c>
      <c r="M10162" s="33">
        <v>1</v>
      </c>
      <c r="N10162" s="33">
        <v>430521.38</v>
      </c>
      <c r="O10162" s="33">
        <v>3852.9</v>
      </c>
      <c r="P10162" s="33">
        <v>7112</v>
      </c>
    </row>
    <row r="10163" spans="1:16">
      <c r="A10163" s="27" t="s">
        <v>1399</v>
      </c>
      <c r="B10163" s="31">
        <v>202506</v>
      </c>
      <c r="C10163" s="27" t="s">
        <v>181</v>
      </c>
      <c r="D10163" s="27" t="s">
        <v>181</v>
      </c>
      <c r="E10163" s="27" t="s">
        <v>29</v>
      </c>
      <c r="F10163" s="27" t="s">
        <v>257</v>
      </c>
      <c r="G10163" s="33">
        <v>580763.85</v>
      </c>
      <c r="H10163" s="33">
        <v>580763.85</v>
      </c>
      <c r="I10163" s="33">
        <v>14965</v>
      </c>
      <c r="J10163" s="33">
        <v>1203</v>
      </c>
      <c r="K10163" s="33">
        <v>10900</v>
      </c>
      <c r="L10163" s="33">
        <v>1</v>
      </c>
      <c r="M10163" s="33">
        <v>1</v>
      </c>
      <c r="N10163" s="33">
        <v>420576.66</v>
      </c>
      <c r="O10163" s="33">
        <v>3505</v>
      </c>
      <c r="P10163" s="33">
        <v>6051</v>
      </c>
    </row>
    <row r="10164" spans="1:16">
      <c r="A10164" s="27" t="s">
        <v>1399</v>
      </c>
      <c r="B10164" s="31">
        <v>202507</v>
      </c>
      <c r="C10164" s="27" t="s">
        <v>181</v>
      </c>
      <c r="D10164" s="27" t="s">
        <v>181</v>
      </c>
      <c r="E10164" s="27" t="s">
        <v>29</v>
      </c>
      <c r="F10164" s="27" t="s">
        <v>257</v>
      </c>
      <c r="G10164" s="33">
        <v>483167.88</v>
      </c>
      <c r="H10164" s="33">
        <v>483167.88</v>
      </c>
      <c r="I10164" s="33">
        <v>11760</v>
      </c>
      <c r="J10164" s="33">
        <v>826</v>
      </c>
      <c r="K10164" s="33">
        <v>10900</v>
      </c>
      <c r="L10164" s="33">
        <v>1</v>
      </c>
      <c r="M10164" s="33">
        <v>1</v>
      </c>
      <c r="N10164" s="33">
        <v>373922.95</v>
      </c>
      <c r="O10164" s="33">
        <v>2623.9</v>
      </c>
      <c r="P10164" s="33">
        <v>4919</v>
      </c>
    </row>
    <row r="10165" spans="1:16">
      <c r="A10165" s="27" t="s">
        <v>1399</v>
      </c>
      <c r="B10165" s="31">
        <v>202508</v>
      </c>
      <c r="C10165" s="27" t="s">
        <v>181</v>
      </c>
      <c r="D10165" s="27" t="s">
        <v>181</v>
      </c>
      <c r="E10165" s="27" t="s">
        <v>29</v>
      </c>
      <c r="F10165" s="27" t="s">
        <v>257</v>
      </c>
      <c r="G10165" s="33">
        <v>481530.71</v>
      </c>
      <c r="H10165" s="33">
        <v>481530.71</v>
      </c>
      <c r="I10165" s="33">
        <v>11921</v>
      </c>
      <c r="J10165" s="33">
        <v>943</v>
      </c>
      <c r="K10165" s="33">
        <v>10900</v>
      </c>
      <c r="L10165" s="33">
        <v>1</v>
      </c>
      <c r="M10165" s="33">
        <v>1</v>
      </c>
      <c r="N10165" s="33">
        <v>360116.18</v>
      </c>
      <c r="O10165" s="33">
        <v>2665.1</v>
      </c>
      <c r="P10165" s="33">
        <v>4887</v>
      </c>
    </row>
    <row r="10166" spans="1:16">
      <c r="A10166" s="27" t="s">
        <v>1399</v>
      </c>
      <c r="B10166" s="31">
        <v>202509</v>
      </c>
      <c r="C10166" s="27" t="s">
        <v>181</v>
      </c>
      <c r="D10166" s="27" t="s">
        <v>181</v>
      </c>
      <c r="E10166" s="27" t="s">
        <v>29</v>
      </c>
      <c r="F10166" s="27" t="s">
        <v>257</v>
      </c>
      <c r="G10166" s="33">
        <v>461116.82</v>
      </c>
      <c r="H10166" s="33">
        <v>461116.82</v>
      </c>
      <c r="I10166" s="33">
        <v>11458</v>
      </c>
      <c r="J10166" s="33">
        <v>902</v>
      </c>
      <c r="K10166" s="33">
        <v>10900</v>
      </c>
      <c r="L10166" s="33">
        <v>1</v>
      </c>
      <c r="M10166" s="33">
        <v>1</v>
      </c>
      <c r="N10166" s="33">
        <v>346241.43</v>
      </c>
      <c r="O10166" s="33">
        <v>2576.1</v>
      </c>
      <c r="P10166" s="33">
        <v>4730</v>
      </c>
    </row>
    <row r="10167" spans="1:16">
      <c r="A10167" s="27" t="s">
        <v>1399</v>
      </c>
      <c r="B10167" s="31">
        <v>202510</v>
      </c>
      <c r="C10167" s="27" t="s">
        <v>181</v>
      </c>
      <c r="D10167" s="27" t="s">
        <v>181</v>
      </c>
      <c r="E10167" s="27" t="s">
        <v>29</v>
      </c>
      <c r="F10167" s="27" t="s">
        <v>257</v>
      </c>
      <c r="G10167" s="33">
        <v>499811.33</v>
      </c>
      <c r="H10167" s="33">
        <v>499811.33</v>
      </c>
      <c r="I10167" s="33">
        <v>12232</v>
      </c>
      <c r="J10167" s="33">
        <v>904</v>
      </c>
      <c r="K10167" s="33">
        <v>10900</v>
      </c>
      <c r="L10167" s="33">
        <v>1</v>
      </c>
      <c r="M10167" s="33">
        <v>1</v>
      </c>
      <c r="N10167" s="33">
        <v>380297.1</v>
      </c>
      <c r="O10167" s="33">
        <v>2530.4</v>
      </c>
      <c r="P10167" s="33">
        <v>5095</v>
      </c>
    </row>
    <row r="10168" spans="1:16">
      <c r="A10168" s="27" t="s">
        <v>1399</v>
      </c>
      <c r="B10168" s="31">
        <v>202511</v>
      </c>
      <c r="C10168" s="27" t="s">
        <v>181</v>
      </c>
      <c r="D10168" s="27" t="s">
        <v>181</v>
      </c>
      <c r="E10168" s="27" t="s">
        <v>29</v>
      </c>
      <c r="F10168" s="27" t="s">
        <v>257</v>
      </c>
      <c r="G10168" s="33">
        <v>642325.13</v>
      </c>
      <c r="H10168" s="33">
        <v>642325.13</v>
      </c>
      <c r="I10168" s="33">
        <v>17403</v>
      </c>
      <c r="J10168" s="33">
        <v>1266</v>
      </c>
      <c r="K10168" s="33">
        <v>10900</v>
      </c>
      <c r="L10168" s="33">
        <v>1</v>
      </c>
      <c r="M10168" s="33">
        <v>1</v>
      </c>
      <c r="N10168" s="33">
        <v>458925.39</v>
      </c>
      <c r="O10168" s="33">
        <v>3479.7</v>
      </c>
      <c r="P10168" s="33">
        <v>7180</v>
      </c>
    </row>
    <row r="10169" spans="1:16">
      <c r="A10169" s="27" t="s">
        <v>1399</v>
      </c>
      <c r="B10169" s="31">
        <v>202512</v>
      </c>
      <c r="C10169" s="27" t="s">
        <v>181</v>
      </c>
      <c r="D10169" s="27" t="s">
        <v>181</v>
      </c>
      <c r="E10169" s="27" t="s">
        <v>29</v>
      </c>
      <c r="F10169" s="27" t="s">
        <v>257</v>
      </c>
      <c r="G10169" s="33">
        <v>725979.96</v>
      </c>
      <c r="H10169" s="33">
        <v>725979.96</v>
      </c>
      <c r="I10169" s="33">
        <v>17933</v>
      </c>
      <c r="J10169" s="33">
        <v>1429</v>
      </c>
      <c r="K10169" s="33">
        <v>10900</v>
      </c>
      <c r="L10169" s="33">
        <v>1</v>
      </c>
      <c r="M10169" s="33">
        <v>1</v>
      </c>
      <c r="N10169" s="33">
        <v>526797.08</v>
      </c>
      <c r="O10169" s="33">
        <v>4789</v>
      </c>
      <c r="P10169" s="33">
        <v>7086</v>
      </c>
    </row>
    <row r="10170" spans="1:16">
      <c r="A10170" s="27" t="s">
        <v>1399</v>
      </c>
      <c r="B10170" s="31">
        <v>202601</v>
      </c>
      <c r="C10170" s="27" t="s">
        <v>181</v>
      </c>
      <c r="D10170" s="27" t="s">
        <v>181</v>
      </c>
      <c r="E10170" s="27" t="s">
        <v>29</v>
      </c>
      <c r="F10170" s="27" t="s">
        <v>257</v>
      </c>
      <c r="G10170" s="33">
        <v>399531.57</v>
      </c>
      <c r="H10170" s="33">
        <v>399531.57</v>
      </c>
      <c r="I10170" s="33">
        <v>11190</v>
      </c>
      <c r="J10170" s="33">
        <v>724</v>
      </c>
      <c r="K10170" s="33">
        <v>10900</v>
      </c>
      <c r="L10170" s="33">
        <v>1</v>
      </c>
      <c r="M10170" s="33">
        <v>1</v>
      </c>
      <c r="N10170" s="33">
        <v>267745.47</v>
      </c>
      <c r="O10170" s="33">
        <v>2372.6</v>
      </c>
      <c r="P10170" s="33">
        <v>4438</v>
      </c>
    </row>
    <row r="10171" spans="1:16">
      <c r="A10171" s="27" t="s">
        <v>1399</v>
      </c>
      <c r="B10171" s="31">
        <v>202602</v>
      </c>
      <c r="C10171" s="27" t="s">
        <v>181</v>
      </c>
      <c r="D10171" s="27" t="s">
        <v>181</v>
      </c>
      <c r="E10171" s="27" t="s">
        <v>29</v>
      </c>
      <c r="F10171" s="27" t="s">
        <v>257</v>
      </c>
      <c r="G10171" s="33">
        <v>359413.63</v>
      </c>
      <c r="H10171" s="33">
        <v>359413.63</v>
      </c>
      <c r="I10171" s="33">
        <v>8034</v>
      </c>
      <c r="J10171" s="33">
        <v>569</v>
      </c>
      <c r="K10171" s="33">
        <v>10900</v>
      </c>
      <c r="L10171" s="33">
        <v>1</v>
      </c>
      <c r="M10171" s="33">
        <v>1</v>
      </c>
      <c r="N10171" s="33">
        <v>275839.19</v>
      </c>
      <c r="O10171" s="33">
        <v>1777.2</v>
      </c>
      <c r="P10171" s="33">
        <v>3410</v>
      </c>
    </row>
    <row r="10172" spans="1:16">
      <c r="A10172" s="27" t="s">
        <v>1399</v>
      </c>
      <c r="B10172" s="31">
        <v>202603</v>
      </c>
      <c r="C10172" s="27" t="s">
        <v>181</v>
      </c>
      <c r="D10172" s="27" t="s">
        <v>181</v>
      </c>
      <c r="E10172" s="27" t="s">
        <v>29</v>
      </c>
      <c r="F10172" s="27" t="s">
        <v>257</v>
      </c>
      <c r="G10172" s="33">
        <v>447366.03</v>
      </c>
      <c r="H10172" s="33">
        <v>447366.03</v>
      </c>
      <c r="I10172" s="33">
        <v>11697</v>
      </c>
      <c r="J10172" s="33">
        <v>772</v>
      </c>
      <c r="K10172" s="33">
        <v>10900</v>
      </c>
      <c r="L10172" s="33">
        <v>1</v>
      </c>
      <c r="M10172" s="33">
        <v>1</v>
      </c>
      <c r="N10172" s="33">
        <v>343753.15</v>
      </c>
      <c r="O10172" s="33">
        <v>2552.2</v>
      </c>
      <c r="P10172" s="33">
        <v>4629</v>
      </c>
    </row>
    <row r="10173" spans="1:16">
      <c r="A10173" s="27" t="s">
        <v>1399</v>
      </c>
      <c r="B10173" s="31">
        <v>202604</v>
      </c>
      <c r="C10173" s="27" t="s">
        <v>181</v>
      </c>
      <c r="D10173" s="27" t="s">
        <v>181</v>
      </c>
      <c r="E10173" s="27" t="s">
        <v>29</v>
      </c>
      <c r="F10173" s="27" t="s">
        <v>257</v>
      </c>
      <c r="G10173" s="33">
        <v>504345.91</v>
      </c>
      <c r="H10173" s="33">
        <v>504345.91</v>
      </c>
      <c r="I10173" s="33">
        <v>13488</v>
      </c>
      <c r="J10173" s="33">
        <v>976</v>
      </c>
      <c r="K10173" s="33">
        <v>10900</v>
      </c>
      <c r="L10173" s="33">
        <v>1</v>
      </c>
      <c r="M10173" s="33">
        <v>1</v>
      </c>
      <c r="N10173" s="33">
        <v>404498.79</v>
      </c>
      <c r="O10173" s="33">
        <v>2864.1</v>
      </c>
      <c r="P10173" s="33">
        <v>5595</v>
      </c>
    </row>
    <row r="10174" spans="1:16">
      <c r="A10174" s="27" t="s">
        <v>1399</v>
      </c>
      <c r="B10174" s="31">
        <v>202605</v>
      </c>
      <c r="C10174" s="27" t="s">
        <v>181</v>
      </c>
      <c r="D10174" s="27" t="s">
        <v>181</v>
      </c>
      <c r="E10174" s="27" t="s">
        <v>29</v>
      </c>
      <c r="F10174" s="27" t="s">
        <v>257</v>
      </c>
      <c r="G10174" s="33">
        <v>568485.4</v>
      </c>
      <c r="H10174" s="33">
        <v>568485.4</v>
      </c>
      <c r="I10174" s="33">
        <v>14834</v>
      </c>
      <c r="J10174" s="33">
        <v>1001</v>
      </c>
      <c r="K10174" s="33">
        <v>10900</v>
      </c>
      <c r="L10174" s="33">
        <v>1</v>
      </c>
      <c r="M10174" s="33">
        <v>1</v>
      </c>
      <c r="N10174" s="33">
        <v>443006.5</v>
      </c>
      <c r="O10174" s="33">
        <v>3528.3</v>
      </c>
      <c r="P10174" s="33">
        <v>5985</v>
      </c>
    </row>
    <row r="10175" spans="1:16">
      <c r="A10175" s="27" t="s">
        <v>1399</v>
      </c>
      <c r="B10175" s="31">
        <v>202606</v>
      </c>
      <c r="C10175" s="27" t="s">
        <v>181</v>
      </c>
      <c r="D10175" s="27" t="s">
        <v>181</v>
      </c>
      <c r="E10175" s="27" t="s">
        <v>29</v>
      </c>
      <c r="F10175" s="27" t="s">
        <v>257</v>
      </c>
      <c r="G10175" s="33">
        <v>620486.84</v>
      </c>
      <c r="H10175" s="33">
        <v>620486.84</v>
      </c>
      <c r="I10175" s="33">
        <v>16568</v>
      </c>
      <c r="J10175" s="33">
        <v>1118</v>
      </c>
      <c r="K10175" s="33">
        <v>10900</v>
      </c>
      <c r="L10175" s="33">
        <v>1</v>
      </c>
      <c r="M10175" s="33">
        <v>1</v>
      </c>
      <c r="N10175" s="33">
        <v>432773.39</v>
      </c>
      <c r="O10175" s="33">
        <v>3204.8</v>
      </c>
      <c r="P10175" s="33">
        <v>6695</v>
      </c>
    </row>
    <row r="10176" spans="1:16">
      <c r="A10176" s="27" t="s">
        <v>1399</v>
      </c>
      <c r="B10176" s="31">
        <v>202607</v>
      </c>
      <c r="C10176" s="27" t="s">
        <v>181</v>
      </c>
      <c r="D10176" s="27" t="s">
        <v>181</v>
      </c>
      <c r="E10176" s="27" t="s">
        <v>29</v>
      </c>
      <c r="F10176" s="27" t="s">
        <v>257</v>
      </c>
      <c r="G10176" s="33">
        <v>510313.75</v>
      </c>
      <c r="H10176" s="33">
        <v>510313.75</v>
      </c>
      <c r="I10176" s="33">
        <v>12182</v>
      </c>
      <c r="J10176" s="33">
        <v>873</v>
      </c>
      <c r="K10176" s="33">
        <v>10900</v>
      </c>
      <c r="L10176" s="33">
        <v>1</v>
      </c>
      <c r="M10176" s="33">
        <v>1</v>
      </c>
      <c r="N10176" s="33">
        <v>384766.71</v>
      </c>
      <c r="O10176" s="33">
        <v>2927.4</v>
      </c>
      <c r="P10176" s="33">
        <v>4930</v>
      </c>
    </row>
    <row r="10177" spans="1:16">
      <c r="A10177" s="27" t="s">
        <v>1400</v>
      </c>
      <c r="B10177" s="31">
        <v>202408</v>
      </c>
      <c r="C10177" s="27" t="s">
        <v>181</v>
      </c>
      <c r="D10177" s="27" t="s">
        <v>181</v>
      </c>
      <c r="E10177" s="27" t="s">
        <v>29</v>
      </c>
      <c r="F10177" s="27" t="s">
        <v>262</v>
      </c>
      <c r="G10177" s="33">
        <v>131366.27</v>
      </c>
      <c r="H10177" s="33">
        <v>131366.27</v>
      </c>
      <c r="I10177" s="33">
        <v>6820</v>
      </c>
      <c r="J10177" s="33">
        <v>387</v>
      </c>
      <c r="K10177" s="33">
        <v>4300</v>
      </c>
      <c r="L10177" s="33">
        <v>1</v>
      </c>
      <c r="M10177" s="33">
        <v>1</v>
      </c>
      <c r="N10177" s="33">
        <v>120108.59</v>
      </c>
      <c r="O10177" s="33">
        <v>759</v>
      </c>
      <c r="P10177" s="33">
        <v>2162</v>
      </c>
    </row>
    <row r="10178" spans="1:16">
      <c r="A10178" s="27" t="s">
        <v>1400</v>
      </c>
      <c r="B10178" s="31">
        <v>202409</v>
      </c>
      <c r="C10178" s="27" t="s">
        <v>181</v>
      </c>
      <c r="D10178" s="27" t="s">
        <v>181</v>
      </c>
      <c r="E10178" s="27" t="s">
        <v>29</v>
      </c>
      <c r="F10178" s="27" t="s">
        <v>262</v>
      </c>
      <c r="G10178" s="33">
        <v>127010.43</v>
      </c>
      <c r="H10178" s="33">
        <v>127010.43</v>
      </c>
      <c r="I10178" s="33">
        <v>6758</v>
      </c>
      <c r="J10178" s="33">
        <v>342</v>
      </c>
      <c r="K10178" s="33">
        <v>4300</v>
      </c>
      <c r="L10178" s="33">
        <v>1</v>
      </c>
      <c r="M10178" s="33">
        <v>1</v>
      </c>
      <c r="N10178" s="33">
        <v>115480.98</v>
      </c>
      <c r="O10178" s="33">
        <v>790.6</v>
      </c>
      <c r="P10178" s="33">
        <v>2099</v>
      </c>
    </row>
    <row r="10179" spans="1:16">
      <c r="A10179" s="27" t="s">
        <v>1400</v>
      </c>
      <c r="B10179" s="31">
        <v>202410</v>
      </c>
      <c r="C10179" s="27" t="s">
        <v>181</v>
      </c>
      <c r="D10179" s="27" t="s">
        <v>181</v>
      </c>
      <c r="E10179" s="27" t="s">
        <v>29</v>
      </c>
      <c r="F10179" s="27" t="s">
        <v>262</v>
      </c>
      <c r="G10179" s="33">
        <v>144570.04</v>
      </c>
      <c r="H10179" s="33">
        <v>144570.04</v>
      </c>
      <c r="I10179" s="33">
        <v>7702</v>
      </c>
      <c r="J10179" s="33">
        <v>425</v>
      </c>
      <c r="K10179" s="33">
        <v>4300</v>
      </c>
      <c r="L10179" s="33">
        <v>1</v>
      </c>
      <c r="M10179" s="33">
        <v>1</v>
      </c>
      <c r="N10179" s="33">
        <v>126839.48</v>
      </c>
      <c r="O10179" s="33">
        <v>973.4</v>
      </c>
      <c r="P10179" s="33">
        <v>2431</v>
      </c>
    </row>
    <row r="10180" spans="1:16">
      <c r="A10180" s="27" t="s">
        <v>1400</v>
      </c>
      <c r="B10180" s="31">
        <v>202411</v>
      </c>
      <c r="C10180" s="27" t="s">
        <v>181</v>
      </c>
      <c r="D10180" s="27" t="s">
        <v>181</v>
      </c>
      <c r="E10180" s="27" t="s">
        <v>29</v>
      </c>
      <c r="F10180" s="27" t="s">
        <v>262</v>
      </c>
      <c r="G10180" s="33">
        <v>187967.02</v>
      </c>
      <c r="H10180" s="33">
        <v>187967.02</v>
      </c>
      <c r="I10180" s="33">
        <v>9555</v>
      </c>
      <c r="J10180" s="33">
        <v>519</v>
      </c>
      <c r="K10180" s="33">
        <v>4300</v>
      </c>
      <c r="L10180" s="33">
        <v>1</v>
      </c>
      <c r="M10180" s="33">
        <v>1</v>
      </c>
      <c r="N10180" s="33">
        <v>153064.16</v>
      </c>
      <c r="O10180" s="33">
        <v>1123.2</v>
      </c>
      <c r="P10180" s="33">
        <v>3036</v>
      </c>
    </row>
    <row r="10181" spans="1:16">
      <c r="A10181" s="27" t="s">
        <v>1400</v>
      </c>
      <c r="B10181" s="31">
        <v>202412</v>
      </c>
      <c r="C10181" s="27" t="s">
        <v>181</v>
      </c>
      <c r="D10181" s="27" t="s">
        <v>181</v>
      </c>
      <c r="E10181" s="27" t="s">
        <v>29</v>
      </c>
      <c r="F10181" s="27" t="s">
        <v>262</v>
      </c>
      <c r="G10181" s="33">
        <v>198887.4</v>
      </c>
      <c r="H10181" s="33">
        <v>198887.4</v>
      </c>
      <c r="I10181" s="33">
        <v>10238</v>
      </c>
      <c r="J10181" s="33">
        <v>595</v>
      </c>
      <c r="K10181" s="33">
        <v>4300</v>
      </c>
      <c r="L10181" s="33">
        <v>1</v>
      </c>
      <c r="M10181" s="33">
        <v>1</v>
      </c>
      <c r="N10181" s="33">
        <v>175701.23</v>
      </c>
      <c r="O10181" s="33">
        <v>1137.1</v>
      </c>
      <c r="P10181" s="33">
        <v>3388</v>
      </c>
    </row>
    <row r="10182" spans="1:16">
      <c r="A10182" s="27" t="s">
        <v>1400</v>
      </c>
      <c r="B10182" s="31">
        <v>202501</v>
      </c>
      <c r="C10182" s="27" t="s">
        <v>181</v>
      </c>
      <c r="D10182" s="27" t="s">
        <v>181</v>
      </c>
      <c r="E10182" s="27" t="s">
        <v>29</v>
      </c>
      <c r="F10182" s="27" t="s">
        <v>262</v>
      </c>
      <c r="G10182" s="33">
        <v>95743.62</v>
      </c>
      <c r="H10182" s="33">
        <v>95743.62</v>
      </c>
      <c r="I10182" s="33">
        <v>4822</v>
      </c>
      <c r="J10182" s="33">
        <v>304</v>
      </c>
      <c r="K10182" s="33">
        <v>4300</v>
      </c>
      <c r="L10182" s="33">
        <v>1</v>
      </c>
      <c r="M10182" s="33">
        <v>1</v>
      </c>
      <c r="N10182" s="33">
        <v>89300.42999999999</v>
      </c>
      <c r="O10182" s="33">
        <v>609</v>
      </c>
      <c r="P10182" s="33">
        <v>1503</v>
      </c>
    </row>
    <row r="10183" spans="1:16">
      <c r="A10183" s="27" t="s">
        <v>1400</v>
      </c>
      <c r="B10183" s="31">
        <v>202502</v>
      </c>
      <c r="C10183" s="27" t="s">
        <v>181</v>
      </c>
      <c r="D10183" s="27" t="s">
        <v>181</v>
      </c>
      <c r="E10183" s="27" t="s">
        <v>29</v>
      </c>
      <c r="F10183" s="27" t="s">
        <v>262</v>
      </c>
      <c r="G10183" s="33">
        <v>107755.73</v>
      </c>
      <c r="H10183" s="33">
        <v>107755.73</v>
      </c>
      <c r="I10183" s="33">
        <v>5157</v>
      </c>
      <c r="J10183" s="33">
        <v>230</v>
      </c>
      <c r="K10183" s="33">
        <v>4300</v>
      </c>
      <c r="L10183" s="33">
        <v>1</v>
      </c>
      <c r="M10183" s="33">
        <v>1</v>
      </c>
      <c r="N10183" s="33">
        <v>91999.91</v>
      </c>
      <c r="O10183" s="33">
        <v>700.6</v>
      </c>
      <c r="P10183" s="33">
        <v>1735</v>
      </c>
    </row>
    <row r="10184" spans="1:16">
      <c r="A10184" s="27" t="s">
        <v>1400</v>
      </c>
      <c r="B10184" s="31">
        <v>202503</v>
      </c>
      <c r="C10184" s="27" t="s">
        <v>181</v>
      </c>
      <c r="D10184" s="27" t="s">
        <v>181</v>
      </c>
      <c r="E10184" s="27" t="s">
        <v>29</v>
      </c>
      <c r="F10184" s="27" t="s">
        <v>262</v>
      </c>
      <c r="G10184" s="33">
        <v>115016.61</v>
      </c>
      <c r="H10184" s="33">
        <v>115016.61</v>
      </c>
      <c r="I10184" s="33">
        <v>5512</v>
      </c>
      <c r="J10184" s="33">
        <v>250</v>
      </c>
      <c r="K10184" s="33">
        <v>4300</v>
      </c>
      <c r="L10184" s="33">
        <v>1</v>
      </c>
      <c r="M10184" s="33">
        <v>1</v>
      </c>
      <c r="N10184" s="33">
        <v>114651.07</v>
      </c>
      <c r="O10184" s="33">
        <v>656.8</v>
      </c>
      <c r="P10184" s="33">
        <v>1819</v>
      </c>
    </row>
    <row r="10185" spans="1:16">
      <c r="A10185" s="27" t="s">
        <v>1400</v>
      </c>
      <c r="B10185" s="31">
        <v>202504</v>
      </c>
      <c r="C10185" s="27" t="s">
        <v>181</v>
      </c>
      <c r="D10185" s="27" t="s">
        <v>181</v>
      </c>
      <c r="E10185" s="27" t="s">
        <v>29</v>
      </c>
      <c r="F10185" s="27" t="s">
        <v>262</v>
      </c>
      <c r="G10185" s="33">
        <v>156681.64</v>
      </c>
      <c r="H10185" s="33">
        <v>156681.64</v>
      </c>
      <c r="I10185" s="33">
        <v>8403</v>
      </c>
      <c r="J10185" s="33">
        <v>461</v>
      </c>
      <c r="K10185" s="33">
        <v>4300</v>
      </c>
      <c r="L10185" s="33">
        <v>1</v>
      </c>
      <c r="M10185" s="33">
        <v>1</v>
      </c>
      <c r="N10185" s="33">
        <v>134911.41</v>
      </c>
      <c r="O10185" s="33">
        <v>1051.2</v>
      </c>
      <c r="P10185" s="33">
        <v>2658</v>
      </c>
    </row>
    <row r="10186" spans="1:16">
      <c r="A10186" s="27" t="s">
        <v>1400</v>
      </c>
      <c r="B10186" s="31">
        <v>202505</v>
      </c>
      <c r="C10186" s="27" t="s">
        <v>181</v>
      </c>
      <c r="D10186" s="27" t="s">
        <v>181</v>
      </c>
      <c r="E10186" s="27" t="s">
        <v>29</v>
      </c>
      <c r="F10186" s="27" t="s">
        <v>262</v>
      </c>
      <c r="G10186" s="33">
        <v>155678.52</v>
      </c>
      <c r="H10186" s="33">
        <v>155678.52</v>
      </c>
      <c r="I10186" s="33">
        <v>8200</v>
      </c>
      <c r="J10186" s="33">
        <v>401</v>
      </c>
      <c r="K10186" s="33">
        <v>4300</v>
      </c>
      <c r="L10186" s="33">
        <v>1</v>
      </c>
      <c r="M10186" s="33">
        <v>1</v>
      </c>
      <c r="N10186" s="33">
        <v>147754.78</v>
      </c>
      <c r="O10186" s="33">
        <v>926.7</v>
      </c>
      <c r="P10186" s="33">
        <v>2587</v>
      </c>
    </row>
    <row r="10187" spans="1:16">
      <c r="A10187" s="27" t="s">
        <v>1400</v>
      </c>
      <c r="B10187" s="31">
        <v>202506</v>
      </c>
      <c r="C10187" s="27" t="s">
        <v>181</v>
      </c>
      <c r="D10187" s="27" t="s">
        <v>181</v>
      </c>
      <c r="E10187" s="27" t="s">
        <v>29</v>
      </c>
      <c r="F10187" s="27" t="s">
        <v>262</v>
      </c>
      <c r="G10187" s="33">
        <v>142811.22</v>
      </c>
      <c r="H10187" s="33">
        <v>142811.22</v>
      </c>
      <c r="I10187" s="33">
        <v>7436</v>
      </c>
      <c r="J10187" s="33">
        <v>352</v>
      </c>
      <c r="K10187" s="33">
        <v>4300</v>
      </c>
      <c r="L10187" s="33">
        <v>1</v>
      </c>
      <c r="M10187" s="33">
        <v>1</v>
      </c>
      <c r="N10187" s="33">
        <v>144341.76</v>
      </c>
      <c r="O10187" s="33">
        <v>867.9</v>
      </c>
      <c r="P10187" s="33">
        <v>2400</v>
      </c>
    </row>
    <row r="10188" spans="1:16">
      <c r="A10188" s="27" t="s">
        <v>1400</v>
      </c>
      <c r="B10188" s="31">
        <v>202507</v>
      </c>
      <c r="C10188" s="27" t="s">
        <v>181</v>
      </c>
      <c r="D10188" s="27" t="s">
        <v>181</v>
      </c>
      <c r="E10188" s="27" t="s">
        <v>29</v>
      </c>
      <c r="F10188" s="27" t="s">
        <v>262</v>
      </c>
      <c r="G10188" s="33">
        <v>143178.39</v>
      </c>
      <c r="H10188" s="33">
        <v>143178.39</v>
      </c>
      <c r="I10188" s="33">
        <v>7024</v>
      </c>
      <c r="J10188" s="33">
        <v>331</v>
      </c>
      <c r="K10188" s="33">
        <v>4300</v>
      </c>
      <c r="L10188" s="33">
        <v>1</v>
      </c>
      <c r="M10188" s="33">
        <v>1</v>
      </c>
      <c r="N10188" s="33">
        <v>128330.22</v>
      </c>
      <c r="O10188" s="33">
        <v>934.5</v>
      </c>
      <c r="P10188" s="33">
        <v>2279</v>
      </c>
    </row>
    <row r="10189" spans="1:16">
      <c r="A10189" s="27" t="s">
        <v>1400</v>
      </c>
      <c r="B10189" s="31">
        <v>202508</v>
      </c>
      <c r="C10189" s="27" t="s">
        <v>181</v>
      </c>
      <c r="D10189" s="27" t="s">
        <v>181</v>
      </c>
      <c r="E10189" s="27" t="s">
        <v>29</v>
      </c>
      <c r="F10189" s="27" t="s">
        <v>262</v>
      </c>
      <c r="G10189" s="33">
        <v>127780.2</v>
      </c>
      <c r="H10189" s="33">
        <v>127780.2</v>
      </c>
      <c r="I10189" s="33">
        <v>6127</v>
      </c>
      <c r="J10189" s="33">
        <v>343</v>
      </c>
      <c r="K10189" s="33">
        <v>4300</v>
      </c>
      <c r="L10189" s="33">
        <v>1</v>
      </c>
      <c r="M10189" s="33">
        <v>1</v>
      </c>
      <c r="N10189" s="33">
        <v>123591.74</v>
      </c>
      <c r="O10189" s="33">
        <v>824.1</v>
      </c>
      <c r="P10189" s="33">
        <v>1994</v>
      </c>
    </row>
    <row r="10190" spans="1:16">
      <c r="A10190" s="27" t="s">
        <v>1400</v>
      </c>
      <c r="B10190" s="31">
        <v>202509</v>
      </c>
      <c r="C10190" s="27" t="s">
        <v>181</v>
      </c>
      <c r="D10190" s="27" t="s">
        <v>181</v>
      </c>
      <c r="E10190" s="27" t="s">
        <v>29</v>
      </c>
      <c r="F10190" s="27" t="s">
        <v>262</v>
      </c>
      <c r="G10190" s="33">
        <v>121054.87</v>
      </c>
      <c r="H10190" s="33">
        <v>121054.87</v>
      </c>
      <c r="I10190" s="33">
        <v>6165</v>
      </c>
      <c r="J10190" s="33">
        <v>299</v>
      </c>
      <c r="K10190" s="33">
        <v>4300</v>
      </c>
      <c r="L10190" s="33">
        <v>1</v>
      </c>
      <c r="M10190" s="33">
        <v>1</v>
      </c>
      <c r="N10190" s="33">
        <v>118829.93</v>
      </c>
      <c r="O10190" s="33">
        <v>746.2</v>
      </c>
      <c r="P10190" s="33">
        <v>1995</v>
      </c>
    </row>
    <row r="10191" spans="1:16">
      <c r="A10191" s="27" t="s">
        <v>1400</v>
      </c>
      <c r="B10191" s="31">
        <v>202510</v>
      </c>
      <c r="C10191" s="27" t="s">
        <v>181</v>
      </c>
      <c r="D10191" s="27" t="s">
        <v>181</v>
      </c>
      <c r="E10191" s="27" t="s">
        <v>29</v>
      </c>
      <c r="F10191" s="27" t="s">
        <v>262</v>
      </c>
      <c r="G10191" s="33">
        <v>128262.13</v>
      </c>
      <c r="H10191" s="33">
        <v>128262.13</v>
      </c>
      <c r="I10191" s="33">
        <v>6806</v>
      </c>
      <c r="J10191" s="33">
        <v>359</v>
      </c>
      <c r="K10191" s="33">
        <v>4300</v>
      </c>
      <c r="L10191" s="33">
        <v>1</v>
      </c>
      <c r="M10191" s="33">
        <v>1</v>
      </c>
      <c r="N10191" s="33">
        <v>130517.82</v>
      </c>
      <c r="O10191" s="33">
        <v>737</v>
      </c>
      <c r="P10191" s="33">
        <v>2198</v>
      </c>
    </row>
    <row r="10192" spans="1:16">
      <c r="A10192" s="27" t="s">
        <v>1400</v>
      </c>
      <c r="B10192" s="31">
        <v>202511</v>
      </c>
      <c r="C10192" s="27" t="s">
        <v>181</v>
      </c>
      <c r="D10192" s="27" t="s">
        <v>181</v>
      </c>
      <c r="E10192" s="27" t="s">
        <v>29</v>
      </c>
      <c r="F10192" s="27" t="s">
        <v>262</v>
      </c>
      <c r="G10192" s="33">
        <v>154774.09</v>
      </c>
      <c r="H10192" s="33">
        <v>154774.09</v>
      </c>
      <c r="I10192" s="33">
        <v>7710</v>
      </c>
      <c r="J10192" s="33">
        <v>382</v>
      </c>
      <c r="K10192" s="33">
        <v>4300</v>
      </c>
      <c r="L10192" s="33">
        <v>1</v>
      </c>
      <c r="M10192" s="33">
        <v>1</v>
      </c>
      <c r="N10192" s="33">
        <v>157503.03</v>
      </c>
      <c r="O10192" s="33">
        <v>908.3</v>
      </c>
      <c r="P10192" s="33">
        <v>2417</v>
      </c>
    </row>
    <row r="10193" spans="1:16">
      <c r="A10193" s="27" t="s">
        <v>1400</v>
      </c>
      <c r="B10193" s="31">
        <v>202512</v>
      </c>
      <c r="C10193" s="27" t="s">
        <v>181</v>
      </c>
      <c r="D10193" s="27" t="s">
        <v>181</v>
      </c>
      <c r="E10193" s="27" t="s">
        <v>29</v>
      </c>
      <c r="F10193" s="27" t="s">
        <v>262</v>
      </c>
      <c r="G10193" s="33">
        <v>188092.62</v>
      </c>
      <c r="H10193" s="33">
        <v>188092.62</v>
      </c>
      <c r="I10193" s="33">
        <v>9290</v>
      </c>
      <c r="J10193" s="33">
        <v>506</v>
      </c>
      <c r="K10193" s="33">
        <v>4300</v>
      </c>
      <c r="L10193" s="33">
        <v>1</v>
      </c>
      <c r="M10193" s="33">
        <v>1</v>
      </c>
      <c r="N10193" s="33">
        <v>180796.56</v>
      </c>
      <c r="O10193" s="33">
        <v>1155.7</v>
      </c>
      <c r="P10193" s="33">
        <v>3057</v>
      </c>
    </row>
    <row r="10194" spans="1:16">
      <c r="A10194" s="27" t="s">
        <v>1400</v>
      </c>
      <c r="B10194" s="31">
        <v>202601</v>
      </c>
      <c r="C10194" s="27" t="s">
        <v>181</v>
      </c>
      <c r="D10194" s="27" t="s">
        <v>181</v>
      </c>
      <c r="E10194" s="27" t="s">
        <v>29</v>
      </c>
      <c r="F10194" s="27" t="s">
        <v>262</v>
      </c>
      <c r="G10194" s="33">
        <v>95945.25</v>
      </c>
      <c r="H10194" s="33">
        <v>95945.25</v>
      </c>
      <c r="I10194" s="33">
        <v>5125</v>
      </c>
      <c r="J10194" s="33">
        <v>230</v>
      </c>
      <c r="K10194" s="33">
        <v>4300</v>
      </c>
      <c r="L10194" s="33">
        <v>1</v>
      </c>
      <c r="M10194" s="33">
        <v>1</v>
      </c>
      <c r="N10194" s="33">
        <v>91890.14999999999</v>
      </c>
      <c r="O10194" s="33">
        <v>606.6</v>
      </c>
      <c r="P10194" s="33">
        <v>1644</v>
      </c>
    </row>
    <row r="10195" spans="1:16">
      <c r="A10195" s="27" t="s">
        <v>1400</v>
      </c>
      <c r="B10195" s="31">
        <v>202602</v>
      </c>
      <c r="C10195" s="27" t="s">
        <v>181</v>
      </c>
      <c r="D10195" s="27" t="s">
        <v>181</v>
      </c>
      <c r="E10195" s="27" t="s">
        <v>29</v>
      </c>
      <c r="F10195" s="27" t="s">
        <v>262</v>
      </c>
      <c r="G10195" s="33">
        <v>101268.3</v>
      </c>
      <c r="H10195" s="33">
        <v>101268.3</v>
      </c>
      <c r="I10195" s="33">
        <v>5492</v>
      </c>
      <c r="J10195" s="33">
        <v>300</v>
      </c>
      <c r="K10195" s="33">
        <v>4300</v>
      </c>
      <c r="L10195" s="33">
        <v>1</v>
      </c>
      <c r="M10195" s="33">
        <v>1</v>
      </c>
      <c r="N10195" s="33">
        <v>94667.91</v>
      </c>
      <c r="O10195" s="33">
        <v>620</v>
      </c>
      <c r="P10195" s="33">
        <v>1714</v>
      </c>
    </row>
    <row r="10196" spans="1:16">
      <c r="A10196" s="27" t="s">
        <v>1400</v>
      </c>
      <c r="B10196" s="31">
        <v>202603</v>
      </c>
      <c r="C10196" s="27" t="s">
        <v>181</v>
      </c>
      <c r="D10196" s="27" t="s">
        <v>181</v>
      </c>
      <c r="E10196" s="27" t="s">
        <v>29</v>
      </c>
      <c r="F10196" s="27" t="s">
        <v>262</v>
      </c>
      <c r="G10196" s="33">
        <v>115592.73</v>
      </c>
      <c r="H10196" s="33">
        <v>115592.73</v>
      </c>
      <c r="I10196" s="33">
        <v>6357</v>
      </c>
      <c r="J10196" s="33">
        <v>362</v>
      </c>
      <c r="K10196" s="33">
        <v>4300</v>
      </c>
      <c r="L10196" s="33">
        <v>1</v>
      </c>
      <c r="M10196" s="33">
        <v>1</v>
      </c>
      <c r="N10196" s="33">
        <v>117975.95</v>
      </c>
      <c r="O10196" s="33">
        <v>681.6</v>
      </c>
      <c r="P10196" s="33">
        <v>1977</v>
      </c>
    </row>
    <row r="10197" spans="1:16">
      <c r="A10197" s="27" t="s">
        <v>1400</v>
      </c>
      <c r="B10197" s="31">
        <v>202604</v>
      </c>
      <c r="C10197" s="27" t="s">
        <v>181</v>
      </c>
      <c r="D10197" s="27" t="s">
        <v>181</v>
      </c>
      <c r="E10197" s="27" t="s">
        <v>29</v>
      </c>
      <c r="F10197" s="27" t="s">
        <v>262</v>
      </c>
      <c r="G10197" s="33">
        <v>156889.73</v>
      </c>
      <c r="H10197" s="33">
        <v>156889.73</v>
      </c>
      <c r="I10197" s="33">
        <v>7811</v>
      </c>
      <c r="J10197" s="33">
        <v>401</v>
      </c>
      <c r="K10197" s="33">
        <v>4300</v>
      </c>
      <c r="L10197" s="33">
        <v>1</v>
      </c>
      <c r="M10197" s="33">
        <v>1</v>
      </c>
      <c r="N10197" s="33">
        <v>138823.84</v>
      </c>
      <c r="O10197" s="33">
        <v>969.8</v>
      </c>
      <c r="P10197" s="33">
        <v>2471</v>
      </c>
    </row>
    <row r="10198" spans="1:16">
      <c r="A10198" s="27" t="s">
        <v>1400</v>
      </c>
      <c r="B10198" s="31">
        <v>202605</v>
      </c>
      <c r="C10198" s="27" t="s">
        <v>181</v>
      </c>
      <c r="D10198" s="27" t="s">
        <v>181</v>
      </c>
      <c r="E10198" s="27" t="s">
        <v>29</v>
      </c>
      <c r="F10198" s="27" t="s">
        <v>262</v>
      </c>
      <c r="G10198" s="33">
        <v>149409.81</v>
      </c>
      <c r="H10198" s="33">
        <v>149409.81</v>
      </c>
      <c r="I10198" s="33">
        <v>8272</v>
      </c>
      <c r="J10198" s="33">
        <v>432</v>
      </c>
      <c r="K10198" s="33">
        <v>4300</v>
      </c>
      <c r="L10198" s="33">
        <v>1</v>
      </c>
      <c r="M10198" s="33">
        <v>1</v>
      </c>
      <c r="N10198" s="33">
        <v>152039.67</v>
      </c>
      <c r="O10198" s="33">
        <v>908.4</v>
      </c>
      <c r="P10198" s="33">
        <v>2689</v>
      </c>
    </row>
    <row r="10199" spans="1:16">
      <c r="A10199" s="27" t="s">
        <v>1400</v>
      </c>
      <c r="B10199" s="31">
        <v>202606</v>
      </c>
      <c r="C10199" s="27" t="s">
        <v>181</v>
      </c>
      <c r="D10199" s="27" t="s">
        <v>181</v>
      </c>
      <c r="E10199" s="27" t="s">
        <v>29</v>
      </c>
      <c r="F10199" s="27" t="s">
        <v>262</v>
      </c>
      <c r="G10199" s="33">
        <v>158150.45</v>
      </c>
      <c r="H10199" s="33">
        <v>158150.45</v>
      </c>
      <c r="I10199" s="33">
        <v>8379</v>
      </c>
      <c r="J10199" s="33">
        <v>403</v>
      </c>
      <c r="K10199" s="33">
        <v>4300</v>
      </c>
      <c r="L10199" s="33">
        <v>1</v>
      </c>
      <c r="M10199" s="33">
        <v>1</v>
      </c>
      <c r="N10199" s="33">
        <v>148527.67</v>
      </c>
      <c r="O10199" s="33">
        <v>950.2</v>
      </c>
      <c r="P10199" s="33">
        <v>2668</v>
      </c>
    </row>
    <row r="10200" spans="1:16">
      <c r="A10200" s="27" t="s">
        <v>1400</v>
      </c>
      <c r="B10200" s="31">
        <v>202607</v>
      </c>
      <c r="C10200" s="27" t="s">
        <v>181</v>
      </c>
      <c r="D10200" s="27" t="s">
        <v>181</v>
      </c>
      <c r="E10200" s="27" t="s">
        <v>29</v>
      </c>
      <c r="F10200" s="27" t="s">
        <v>262</v>
      </c>
      <c r="G10200" s="33">
        <v>128301.04</v>
      </c>
      <c r="H10200" s="33">
        <v>128301.04</v>
      </c>
      <c r="I10200" s="33">
        <v>6766</v>
      </c>
      <c r="J10200" s="33">
        <v>371</v>
      </c>
      <c r="K10200" s="33">
        <v>4300</v>
      </c>
      <c r="L10200" s="33">
        <v>1</v>
      </c>
      <c r="M10200" s="33">
        <v>1</v>
      </c>
      <c r="N10200" s="33">
        <v>132051.79</v>
      </c>
      <c r="O10200" s="33">
        <v>800.2</v>
      </c>
      <c r="P10200" s="33">
        <v>2196</v>
      </c>
    </row>
    <row r="10201" spans="1:16">
      <c r="A10201" s="27" t="s">
        <v>1403</v>
      </c>
      <c r="B10201" s="31">
        <v>202509</v>
      </c>
      <c r="C10201" s="27" t="s">
        <v>181</v>
      </c>
      <c r="D10201" s="27" t="s">
        <v>181</v>
      </c>
      <c r="E10201" s="27" t="s">
        <v>29</v>
      </c>
      <c r="F10201" s="27" t="s">
        <v>257</v>
      </c>
      <c r="G10201" s="33">
        <v>225918.61</v>
      </c>
      <c r="H10201" s="33">
        <v>0</v>
      </c>
      <c r="I10201" s="33">
        <v>5595</v>
      </c>
      <c r="J10201" s="33">
        <v>438</v>
      </c>
      <c r="K10201" s="33">
        <v>12300</v>
      </c>
      <c r="L10201" s="33">
        <v>1</v>
      </c>
      <c r="M10201" s="33">
        <v>0</v>
      </c>
      <c r="N10201" s="33">
        <v>407897.32</v>
      </c>
      <c r="O10201" s="33">
        <v>1390.2</v>
      </c>
      <c r="P10201" s="33">
        <v>2301</v>
      </c>
    </row>
    <row r="10202" spans="1:16">
      <c r="A10202" s="27" t="s">
        <v>1403</v>
      </c>
      <c r="B10202" s="31">
        <v>202510</v>
      </c>
      <c r="C10202" s="27" t="s">
        <v>181</v>
      </c>
      <c r="D10202" s="27" t="s">
        <v>181</v>
      </c>
      <c r="E10202" s="27" t="s">
        <v>29</v>
      </c>
      <c r="F10202" s="27" t="s">
        <v>257</v>
      </c>
      <c r="G10202" s="33">
        <v>266415.3</v>
      </c>
      <c r="H10202" s="33">
        <v>0</v>
      </c>
      <c r="I10202" s="33">
        <v>6732</v>
      </c>
      <c r="J10202" s="33">
        <v>459</v>
      </c>
      <c r="K10202" s="33">
        <v>12300</v>
      </c>
      <c r="L10202" s="33">
        <v>1</v>
      </c>
      <c r="M10202" s="33">
        <v>0</v>
      </c>
      <c r="N10202" s="33">
        <v>448017.36</v>
      </c>
      <c r="O10202" s="33">
        <v>1497.5</v>
      </c>
      <c r="P10202" s="33">
        <v>2700</v>
      </c>
    </row>
    <row r="10203" spans="1:16">
      <c r="A10203" s="27" t="s">
        <v>1403</v>
      </c>
      <c r="B10203" s="31">
        <v>202511</v>
      </c>
      <c r="C10203" s="27" t="s">
        <v>181</v>
      </c>
      <c r="D10203" s="27" t="s">
        <v>181</v>
      </c>
      <c r="E10203" s="27" t="s">
        <v>29</v>
      </c>
      <c r="F10203" s="27" t="s">
        <v>257</v>
      </c>
      <c r="G10203" s="33">
        <v>365240.28</v>
      </c>
      <c r="H10203" s="33">
        <v>0</v>
      </c>
      <c r="I10203" s="33">
        <v>9442</v>
      </c>
      <c r="J10203" s="33">
        <v>817</v>
      </c>
      <c r="K10203" s="33">
        <v>12300</v>
      </c>
      <c r="L10203" s="33">
        <v>1</v>
      </c>
      <c r="M10203" s="33">
        <v>0</v>
      </c>
      <c r="N10203" s="33">
        <v>540647.15</v>
      </c>
      <c r="O10203" s="33">
        <v>1968.8</v>
      </c>
      <c r="P10203" s="33">
        <v>3656</v>
      </c>
    </row>
    <row r="10204" spans="1:16">
      <c r="A10204" s="27" t="s">
        <v>1403</v>
      </c>
      <c r="B10204" s="31">
        <v>202512</v>
      </c>
      <c r="C10204" s="27" t="s">
        <v>181</v>
      </c>
      <c r="D10204" s="27" t="s">
        <v>181</v>
      </c>
      <c r="E10204" s="27" t="s">
        <v>29</v>
      </c>
      <c r="F10204" s="27" t="s">
        <v>257</v>
      </c>
      <c r="G10204" s="33">
        <v>371434.07</v>
      </c>
      <c r="H10204" s="33">
        <v>0</v>
      </c>
      <c r="I10204" s="33">
        <v>9904</v>
      </c>
      <c r="J10204" s="33">
        <v>768</v>
      </c>
      <c r="K10204" s="33">
        <v>12300</v>
      </c>
      <c r="L10204" s="33">
        <v>1</v>
      </c>
      <c r="M10204" s="33">
        <v>0</v>
      </c>
      <c r="N10204" s="33">
        <v>620604.89</v>
      </c>
      <c r="O10204" s="33">
        <v>1968</v>
      </c>
      <c r="P10204" s="33">
        <v>3906</v>
      </c>
    </row>
    <row r="10205" spans="1:16">
      <c r="A10205" s="27" t="s">
        <v>1403</v>
      </c>
      <c r="B10205" s="31">
        <v>202601</v>
      </c>
      <c r="C10205" s="27" t="s">
        <v>181</v>
      </c>
      <c r="D10205" s="27" t="s">
        <v>181</v>
      </c>
      <c r="E10205" s="27" t="s">
        <v>29</v>
      </c>
      <c r="F10205" s="27" t="s">
        <v>257</v>
      </c>
      <c r="G10205" s="33">
        <v>212061.55</v>
      </c>
      <c r="H10205" s="33">
        <v>0</v>
      </c>
      <c r="I10205" s="33">
        <v>5667</v>
      </c>
      <c r="J10205" s="33">
        <v>490</v>
      </c>
      <c r="K10205" s="33">
        <v>12300</v>
      </c>
      <c r="L10205" s="33">
        <v>1</v>
      </c>
      <c r="M10205" s="33">
        <v>0</v>
      </c>
      <c r="N10205" s="33">
        <v>315423.43</v>
      </c>
      <c r="O10205" s="33">
        <v>1121.4</v>
      </c>
      <c r="P10205" s="33">
        <v>2195</v>
      </c>
    </row>
    <row r="10206" spans="1:16">
      <c r="A10206" s="27" t="s">
        <v>1403</v>
      </c>
      <c r="B10206" s="31">
        <v>202602</v>
      </c>
      <c r="C10206" s="27" t="s">
        <v>181</v>
      </c>
      <c r="D10206" s="27" t="s">
        <v>181</v>
      </c>
      <c r="E10206" s="27" t="s">
        <v>29</v>
      </c>
      <c r="F10206" s="27" t="s">
        <v>257</v>
      </c>
      <c r="G10206" s="33">
        <v>233242.94</v>
      </c>
      <c r="H10206" s="33">
        <v>0</v>
      </c>
      <c r="I10206" s="33">
        <v>5784</v>
      </c>
      <c r="J10206" s="33">
        <v>445</v>
      </c>
      <c r="K10206" s="33">
        <v>12300</v>
      </c>
      <c r="L10206" s="33">
        <v>1</v>
      </c>
      <c r="M10206" s="33">
        <v>0</v>
      </c>
      <c r="N10206" s="33">
        <v>324958.42</v>
      </c>
      <c r="O10206" s="33">
        <v>1181.1</v>
      </c>
      <c r="P10206" s="33">
        <v>2375</v>
      </c>
    </row>
    <row r="10207" spans="1:16">
      <c r="A10207" s="27" t="s">
        <v>1403</v>
      </c>
      <c r="B10207" s="31">
        <v>202603</v>
      </c>
      <c r="C10207" s="27" t="s">
        <v>181</v>
      </c>
      <c r="D10207" s="27" t="s">
        <v>181</v>
      </c>
      <c r="E10207" s="27" t="s">
        <v>29</v>
      </c>
      <c r="F10207" s="27" t="s">
        <v>257</v>
      </c>
      <c r="G10207" s="33">
        <v>285918.23</v>
      </c>
      <c r="H10207" s="33">
        <v>0</v>
      </c>
      <c r="I10207" s="33">
        <v>7325</v>
      </c>
      <c r="J10207" s="33">
        <v>525</v>
      </c>
      <c r="K10207" s="33">
        <v>12300</v>
      </c>
      <c r="L10207" s="33">
        <v>1</v>
      </c>
      <c r="M10207" s="33">
        <v>0</v>
      </c>
      <c r="N10207" s="33">
        <v>404965.96</v>
      </c>
      <c r="O10207" s="33">
        <v>1566.6</v>
      </c>
      <c r="P10207" s="33">
        <v>3039</v>
      </c>
    </row>
    <row r="10208" spans="1:16">
      <c r="A10208" s="27" t="s">
        <v>1403</v>
      </c>
      <c r="B10208" s="31">
        <v>202604</v>
      </c>
      <c r="C10208" s="27" t="s">
        <v>181</v>
      </c>
      <c r="D10208" s="27" t="s">
        <v>181</v>
      </c>
      <c r="E10208" s="27" t="s">
        <v>29</v>
      </c>
      <c r="F10208" s="27" t="s">
        <v>257</v>
      </c>
      <c r="G10208" s="33">
        <v>367870.82</v>
      </c>
      <c r="H10208" s="33">
        <v>0</v>
      </c>
      <c r="I10208" s="33">
        <v>9485</v>
      </c>
      <c r="J10208" s="33">
        <v>766</v>
      </c>
      <c r="K10208" s="33">
        <v>12300</v>
      </c>
      <c r="L10208" s="33">
        <v>1</v>
      </c>
      <c r="M10208" s="33">
        <v>0</v>
      </c>
      <c r="N10208" s="33">
        <v>476528.7</v>
      </c>
      <c r="O10208" s="33">
        <v>2058.6</v>
      </c>
      <c r="P10208" s="33">
        <v>3869</v>
      </c>
    </row>
    <row r="10209" spans="1:16">
      <c r="A10209" s="27" t="s">
        <v>1403</v>
      </c>
      <c r="B10209" s="31">
        <v>202605</v>
      </c>
      <c r="C10209" s="27" t="s">
        <v>181</v>
      </c>
      <c r="D10209" s="27" t="s">
        <v>181</v>
      </c>
      <c r="E10209" s="27" t="s">
        <v>29</v>
      </c>
      <c r="F10209" s="27" t="s">
        <v>257</v>
      </c>
      <c r="G10209" s="33">
        <v>415706.75</v>
      </c>
      <c r="H10209" s="33">
        <v>0</v>
      </c>
      <c r="I10209" s="33">
        <v>10129</v>
      </c>
      <c r="J10209" s="33">
        <v>814</v>
      </c>
      <c r="K10209" s="33">
        <v>12300</v>
      </c>
      <c r="L10209" s="33">
        <v>1</v>
      </c>
      <c r="M10209" s="33">
        <v>0</v>
      </c>
      <c r="N10209" s="33">
        <v>521893.55</v>
      </c>
      <c r="O10209" s="33">
        <v>2179.3</v>
      </c>
      <c r="P10209" s="33">
        <v>4325</v>
      </c>
    </row>
    <row r="10210" spans="1:16">
      <c r="A10210" s="27" t="s">
        <v>1403</v>
      </c>
      <c r="B10210" s="31">
        <v>202606</v>
      </c>
      <c r="C10210" s="27" t="s">
        <v>181</v>
      </c>
      <c r="D10210" s="27" t="s">
        <v>181</v>
      </c>
      <c r="E10210" s="27" t="s">
        <v>29</v>
      </c>
      <c r="F10210" s="27" t="s">
        <v>257</v>
      </c>
      <c r="G10210" s="33">
        <v>456179.5</v>
      </c>
      <c r="H10210" s="33">
        <v>0</v>
      </c>
      <c r="I10210" s="33">
        <v>11504</v>
      </c>
      <c r="J10210" s="33">
        <v>826</v>
      </c>
      <c r="K10210" s="33">
        <v>12300</v>
      </c>
      <c r="L10210" s="33">
        <v>1</v>
      </c>
      <c r="M10210" s="33">
        <v>0</v>
      </c>
      <c r="N10210" s="33">
        <v>509838.2</v>
      </c>
      <c r="O10210" s="33">
        <v>2586.8</v>
      </c>
      <c r="P10210" s="33">
        <v>4893</v>
      </c>
    </row>
    <row r="10211" spans="1:16">
      <c r="A10211" s="27" t="s">
        <v>1403</v>
      </c>
      <c r="B10211" s="31">
        <v>202607</v>
      </c>
      <c r="C10211" s="27" t="s">
        <v>181</v>
      </c>
      <c r="D10211" s="27" t="s">
        <v>181</v>
      </c>
      <c r="E10211" s="27" t="s">
        <v>29</v>
      </c>
      <c r="F10211" s="27" t="s">
        <v>257</v>
      </c>
      <c r="G10211" s="33">
        <v>357300.91</v>
      </c>
      <c r="H10211" s="33">
        <v>0</v>
      </c>
      <c r="I10211" s="33">
        <v>8582</v>
      </c>
      <c r="J10211" s="33">
        <v>654</v>
      </c>
      <c r="K10211" s="33">
        <v>12300</v>
      </c>
      <c r="L10211" s="33">
        <v>1</v>
      </c>
      <c r="M10211" s="33">
        <v>0</v>
      </c>
      <c r="N10211" s="33">
        <v>453282.88</v>
      </c>
      <c r="O10211" s="33">
        <v>1879.9</v>
      </c>
      <c r="P10211" s="33">
        <v>3452</v>
      </c>
    </row>
    <row r="10212" spans="1:16">
      <c r="A10212" s="27" t="s">
        <v>1405</v>
      </c>
      <c r="B10212" s="31">
        <v>202605</v>
      </c>
      <c r="C10212" s="27" t="s">
        <v>181</v>
      </c>
      <c r="D10212" s="27" t="s">
        <v>181</v>
      </c>
      <c r="E10212" s="27" t="s">
        <v>29</v>
      </c>
      <c r="F10212" s="27" t="s">
        <v>262</v>
      </c>
      <c r="G10212" s="33">
        <v>90888.11</v>
      </c>
      <c r="H10212" s="33">
        <v>0</v>
      </c>
      <c r="I10212" s="33">
        <v>4369</v>
      </c>
      <c r="J10212" s="33">
        <v>218</v>
      </c>
      <c r="K10212" s="33">
        <v>4700</v>
      </c>
      <c r="L10212" s="33">
        <v>1</v>
      </c>
      <c r="M10212" s="33">
        <v>0</v>
      </c>
      <c r="N10212" s="33">
        <v>181257.32</v>
      </c>
      <c r="O10212" s="33">
        <v>566.8</v>
      </c>
      <c r="P10212" s="33">
        <v>1416</v>
      </c>
    </row>
    <row r="10213" spans="1:16">
      <c r="A10213" s="27" t="s">
        <v>1405</v>
      </c>
      <c r="B10213" s="31">
        <v>202606</v>
      </c>
      <c r="C10213" s="27" t="s">
        <v>181</v>
      </c>
      <c r="D10213" s="27" t="s">
        <v>181</v>
      </c>
      <c r="E10213" s="27" t="s">
        <v>29</v>
      </c>
      <c r="F10213" s="27" t="s">
        <v>262</v>
      </c>
      <c r="G10213" s="33">
        <v>90039.28</v>
      </c>
      <c r="H10213" s="33">
        <v>0</v>
      </c>
      <c r="I10213" s="33">
        <v>4557</v>
      </c>
      <c r="J10213" s="33">
        <v>222</v>
      </c>
      <c r="K10213" s="33">
        <v>4700</v>
      </c>
      <c r="L10213" s="33">
        <v>1</v>
      </c>
      <c r="M10213" s="33">
        <v>0</v>
      </c>
      <c r="N10213" s="33">
        <v>177070.41</v>
      </c>
      <c r="O10213" s="33">
        <v>520.6</v>
      </c>
      <c r="P10213" s="33">
        <v>1426</v>
      </c>
    </row>
    <row r="10214" spans="1:16">
      <c r="A10214" s="27" t="s">
        <v>1405</v>
      </c>
      <c r="B10214" s="31">
        <v>202607</v>
      </c>
      <c r="C10214" s="27" t="s">
        <v>181</v>
      </c>
      <c r="D10214" s="27" t="s">
        <v>181</v>
      </c>
      <c r="E10214" s="27" t="s">
        <v>29</v>
      </c>
      <c r="F10214" s="27" t="s">
        <v>262</v>
      </c>
      <c r="G10214" s="33">
        <v>86482.87</v>
      </c>
      <c r="H10214" s="33">
        <v>0</v>
      </c>
      <c r="I10214" s="33">
        <v>4392</v>
      </c>
      <c r="J10214" s="33">
        <v>239</v>
      </c>
      <c r="K10214" s="33">
        <v>4700</v>
      </c>
      <c r="L10214" s="33">
        <v>1</v>
      </c>
      <c r="M10214" s="33">
        <v>0</v>
      </c>
      <c r="N10214" s="33">
        <v>157428.35</v>
      </c>
      <c r="O10214" s="33">
        <v>561.8</v>
      </c>
      <c r="P10214" s="33">
        <v>1441</v>
      </c>
    </row>
    <row r="10215" spans="1:16">
      <c r="A10215" s="27" t="s">
        <v>1407</v>
      </c>
      <c r="B10215" s="31">
        <v>202408</v>
      </c>
      <c r="C10215" s="27" t="s">
        <v>181</v>
      </c>
      <c r="D10215" s="27" t="s">
        <v>181</v>
      </c>
      <c r="E10215" s="27" t="s">
        <v>29</v>
      </c>
      <c r="F10215" s="27" t="s">
        <v>257</v>
      </c>
      <c r="G10215" s="33">
        <v>306845.35</v>
      </c>
      <c r="H10215" s="33">
        <v>306845.35</v>
      </c>
      <c r="I10215" s="33">
        <v>7894</v>
      </c>
      <c r="J10215" s="33">
        <v>659</v>
      </c>
      <c r="K10215" s="33">
        <v>8200</v>
      </c>
      <c r="L10215" s="33">
        <v>1</v>
      </c>
      <c r="M10215" s="33">
        <v>1</v>
      </c>
      <c r="N10215" s="33">
        <v>281416.78</v>
      </c>
      <c r="O10215" s="33">
        <v>1737.1</v>
      </c>
      <c r="P10215" s="33">
        <v>3140</v>
      </c>
    </row>
    <row r="10216" spans="1:16">
      <c r="A10216" s="27" t="s">
        <v>1407</v>
      </c>
      <c r="B10216" s="31">
        <v>202409</v>
      </c>
      <c r="C10216" s="27" t="s">
        <v>181</v>
      </c>
      <c r="D10216" s="27" t="s">
        <v>181</v>
      </c>
      <c r="E10216" s="27" t="s">
        <v>29</v>
      </c>
      <c r="F10216" s="27" t="s">
        <v>257</v>
      </c>
      <c r="G10216" s="33">
        <v>282781</v>
      </c>
      <c r="H10216" s="33">
        <v>282781</v>
      </c>
      <c r="I10216" s="33">
        <v>6672</v>
      </c>
      <c r="J10216" s="33">
        <v>526</v>
      </c>
      <c r="K10216" s="33">
        <v>8200</v>
      </c>
      <c r="L10216" s="33">
        <v>1</v>
      </c>
      <c r="M10216" s="33">
        <v>1</v>
      </c>
      <c r="N10216" s="33">
        <v>270574.19</v>
      </c>
      <c r="O10216" s="33">
        <v>1604.7</v>
      </c>
      <c r="P10216" s="33">
        <v>2816</v>
      </c>
    </row>
    <row r="10217" spans="1:16">
      <c r="A10217" s="27" t="s">
        <v>1407</v>
      </c>
      <c r="B10217" s="31">
        <v>202410</v>
      </c>
      <c r="C10217" s="27" t="s">
        <v>181</v>
      </c>
      <c r="D10217" s="27" t="s">
        <v>181</v>
      </c>
      <c r="E10217" s="27" t="s">
        <v>29</v>
      </c>
      <c r="F10217" s="27" t="s">
        <v>257</v>
      </c>
      <c r="G10217" s="33">
        <v>277492.35</v>
      </c>
      <c r="H10217" s="33">
        <v>277492.35</v>
      </c>
      <c r="I10217" s="33">
        <v>7347</v>
      </c>
      <c r="J10217" s="33">
        <v>597</v>
      </c>
      <c r="K10217" s="33">
        <v>8200</v>
      </c>
      <c r="L10217" s="33">
        <v>1</v>
      </c>
      <c r="M10217" s="33">
        <v>1</v>
      </c>
      <c r="N10217" s="33">
        <v>297187.38</v>
      </c>
      <c r="O10217" s="33">
        <v>1597.2</v>
      </c>
      <c r="P10217" s="33">
        <v>2898</v>
      </c>
    </row>
    <row r="10218" spans="1:16">
      <c r="A10218" s="27" t="s">
        <v>1407</v>
      </c>
      <c r="B10218" s="31">
        <v>202411</v>
      </c>
      <c r="C10218" s="27" t="s">
        <v>181</v>
      </c>
      <c r="D10218" s="27" t="s">
        <v>181</v>
      </c>
      <c r="E10218" s="27" t="s">
        <v>29</v>
      </c>
      <c r="F10218" s="27" t="s">
        <v>257</v>
      </c>
      <c r="G10218" s="33">
        <v>399517.28</v>
      </c>
      <c r="H10218" s="33">
        <v>399517.28</v>
      </c>
      <c r="I10218" s="33">
        <v>10165</v>
      </c>
      <c r="J10218" s="33">
        <v>788</v>
      </c>
      <c r="K10218" s="33">
        <v>8200</v>
      </c>
      <c r="L10218" s="33">
        <v>1</v>
      </c>
      <c r="M10218" s="33">
        <v>1</v>
      </c>
      <c r="N10218" s="33">
        <v>358632.33</v>
      </c>
      <c r="O10218" s="33">
        <v>2121.6</v>
      </c>
      <c r="P10218" s="33">
        <v>4251</v>
      </c>
    </row>
    <row r="10219" spans="1:16">
      <c r="A10219" s="27" t="s">
        <v>1407</v>
      </c>
      <c r="B10219" s="31">
        <v>202412</v>
      </c>
      <c r="C10219" s="27" t="s">
        <v>181</v>
      </c>
      <c r="D10219" s="27" t="s">
        <v>181</v>
      </c>
      <c r="E10219" s="27" t="s">
        <v>29</v>
      </c>
      <c r="F10219" s="27" t="s">
        <v>257</v>
      </c>
      <c r="G10219" s="33">
        <v>412928.13</v>
      </c>
      <c r="H10219" s="33">
        <v>412928.13</v>
      </c>
      <c r="I10219" s="33">
        <v>11251</v>
      </c>
      <c r="J10219" s="33">
        <v>854</v>
      </c>
      <c r="K10219" s="33">
        <v>8200</v>
      </c>
      <c r="L10219" s="33">
        <v>1</v>
      </c>
      <c r="M10219" s="33">
        <v>1</v>
      </c>
      <c r="N10219" s="33">
        <v>411671.41</v>
      </c>
      <c r="O10219" s="33">
        <v>2295.9</v>
      </c>
      <c r="P10219" s="33">
        <v>4455</v>
      </c>
    </row>
    <row r="10220" spans="1:16">
      <c r="A10220" s="27" t="s">
        <v>1407</v>
      </c>
      <c r="B10220" s="31">
        <v>202501</v>
      </c>
      <c r="C10220" s="27" t="s">
        <v>181</v>
      </c>
      <c r="D10220" s="27" t="s">
        <v>181</v>
      </c>
      <c r="E10220" s="27" t="s">
        <v>29</v>
      </c>
      <c r="F10220" s="27" t="s">
        <v>257</v>
      </c>
      <c r="G10220" s="33">
        <v>211838.97</v>
      </c>
      <c r="H10220" s="33">
        <v>211838.97</v>
      </c>
      <c r="I10220" s="33">
        <v>5498</v>
      </c>
      <c r="J10220" s="33">
        <v>459</v>
      </c>
      <c r="K10220" s="33">
        <v>8200</v>
      </c>
      <c r="L10220" s="33">
        <v>1</v>
      </c>
      <c r="M10220" s="33">
        <v>1</v>
      </c>
      <c r="N10220" s="33">
        <v>209232.66</v>
      </c>
      <c r="O10220" s="33">
        <v>1234.7</v>
      </c>
      <c r="P10220" s="33">
        <v>2234</v>
      </c>
    </row>
    <row r="10221" spans="1:16">
      <c r="A10221" s="27" t="s">
        <v>1407</v>
      </c>
      <c r="B10221" s="31">
        <v>202502</v>
      </c>
      <c r="C10221" s="27" t="s">
        <v>181</v>
      </c>
      <c r="D10221" s="27" t="s">
        <v>181</v>
      </c>
      <c r="E10221" s="27" t="s">
        <v>29</v>
      </c>
      <c r="F10221" s="27" t="s">
        <v>257</v>
      </c>
      <c r="G10221" s="33">
        <v>224168.67</v>
      </c>
      <c r="H10221" s="33">
        <v>224168.67</v>
      </c>
      <c r="I10221" s="33">
        <v>6140</v>
      </c>
      <c r="J10221" s="33">
        <v>471</v>
      </c>
      <c r="K10221" s="33">
        <v>8200</v>
      </c>
      <c r="L10221" s="33">
        <v>1</v>
      </c>
      <c r="M10221" s="33">
        <v>1</v>
      </c>
      <c r="N10221" s="33">
        <v>215557.59</v>
      </c>
      <c r="O10221" s="33">
        <v>1253.5</v>
      </c>
      <c r="P10221" s="33">
        <v>2342</v>
      </c>
    </row>
    <row r="10222" spans="1:16">
      <c r="A10222" s="27" t="s">
        <v>1407</v>
      </c>
      <c r="B10222" s="31">
        <v>202503</v>
      </c>
      <c r="C10222" s="27" t="s">
        <v>181</v>
      </c>
      <c r="D10222" s="27" t="s">
        <v>181</v>
      </c>
      <c r="E10222" s="27" t="s">
        <v>29</v>
      </c>
      <c r="F10222" s="27" t="s">
        <v>257</v>
      </c>
      <c r="G10222" s="33">
        <v>305557.08</v>
      </c>
      <c r="H10222" s="33">
        <v>305557.08</v>
      </c>
      <c r="I10222" s="33">
        <v>7160</v>
      </c>
      <c r="J10222" s="33">
        <v>472</v>
      </c>
      <c r="K10222" s="33">
        <v>8200</v>
      </c>
      <c r="L10222" s="33">
        <v>1</v>
      </c>
      <c r="M10222" s="33">
        <v>1</v>
      </c>
      <c r="N10222" s="33">
        <v>268629.71</v>
      </c>
      <c r="O10222" s="33">
        <v>1625.3</v>
      </c>
      <c r="P10222" s="33">
        <v>2929</v>
      </c>
    </row>
    <row r="10223" spans="1:16">
      <c r="A10223" s="27" t="s">
        <v>1407</v>
      </c>
      <c r="B10223" s="31">
        <v>202504</v>
      </c>
      <c r="C10223" s="27" t="s">
        <v>181</v>
      </c>
      <c r="D10223" s="27" t="s">
        <v>181</v>
      </c>
      <c r="E10223" s="27" t="s">
        <v>29</v>
      </c>
      <c r="F10223" s="27" t="s">
        <v>257</v>
      </c>
      <c r="G10223" s="33">
        <v>338828.24</v>
      </c>
      <c r="H10223" s="33">
        <v>338828.24</v>
      </c>
      <c r="I10223" s="33">
        <v>9071</v>
      </c>
      <c r="J10223" s="33">
        <v>746</v>
      </c>
      <c r="K10223" s="33">
        <v>8200</v>
      </c>
      <c r="L10223" s="33">
        <v>1</v>
      </c>
      <c r="M10223" s="33">
        <v>1</v>
      </c>
      <c r="N10223" s="33">
        <v>316100.06</v>
      </c>
      <c r="O10223" s="33">
        <v>1857.3</v>
      </c>
      <c r="P10223" s="33">
        <v>3630</v>
      </c>
    </row>
    <row r="10224" spans="1:16">
      <c r="A10224" s="27" t="s">
        <v>1407</v>
      </c>
      <c r="B10224" s="31">
        <v>202505</v>
      </c>
      <c r="C10224" s="27" t="s">
        <v>181</v>
      </c>
      <c r="D10224" s="27" t="s">
        <v>181</v>
      </c>
      <c r="E10224" s="27" t="s">
        <v>29</v>
      </c>
      <c r="F10224" s="27" t="s">
        <v>257</v>
      </c>
      <c r="G10224" s="33">
        <v>379052.29</v>
      </c>
      <c r="H10224" s="33">
        <v>379052.29</v>
      </c>
      <c r="I10224" s="33">
        <v>9775</v>
      </c>
      <c r="J10224" s="33">
        <v>712</v>
      </c>
      <c r="K10224" s="33">
        <v>8200</v>
      </c>
      <c r="L10224" s="33">
        <v>1</v>
      </c>
      <c r="M10224" s="33">
        <v>1</v>
      </c>
      <c r="N10224" s="33">
        <v>346192.33</v>
      </c>
      <c r="O10224" s="33">
        <v>1996.4</v>
      </c>
      <c r="P10224" s="33">
        <v>3929</v>
      </c>
    </row>
    <row r="10225" spans="1:16">
      <c r="A10225" s="27" t="s">
        <v>1407</v>
      </c>
      <c r="B10225" s="31">
        <v>202506</v>
      </c>
      <c r="C10225" s="27" t="s">
        <v>181</v>
      </c>
      <c r="D10225" s="27" t="s">
        <v>181</v>
      </c>
      <c r="E10225" s="27" t="s">
        <v>29</v>
      </c>
      <c r="F10225" s="27" t="s">
        <v>257</v>
      </c>
      <c r="G10225" s="33">
        <v>344587.31</v>
      </c>
      <c r="H10225" s="33">
        <v>344587.31</v>
      </c>
      <c r="I10225" s="33">
        <v>8736</v>
      </c>
      <c r="J10225" s="33">
        <v>667</v>
      </c>
      <c r="K10225" s="33">
        <v>8200</v>
      </c>
      <c r="L10225" s="33">
        <v>1</v>
      </c>
      <c r="M10225" s="33">
        <v>1</v>
      </c>
      <c r="N10225" s="33">
        <v>338195.55</v>
      </c>
      <c r="O10225" s="33">
        <v>1931.6</v>
      </c>
      <c r="P10225" s="33">
        <v>3735</v>
      </c>
    </row>
    <row r="10226" spans="1:16">
      <c r="A10226" s="27" t="s">
        <v>1407</v>
      </c>
      <c r="B10226" s="31">
        <v>202507</v>
      </c>
      <c r="C10226" s="27" t="s">
        <v>181</v>
      </c>
      <c r="D10226" s="27" t="s">
        <v>181</v>
      </c>
      <c r="E10226" s="27" t="s">
        <v>29</v>
      </c>
      <c r="F10226" s="27" t="s">
        <v>257</v>
      </c>
      <c r="G10226" s="33">
        <v>300540.15</v>
      </c>
      <c r="H10226" s="33">
        <v>300540.15</v>
      </c>
      <c r="I10226" s="33">
        <v>7709</v>
      </c>
      <c r="J10226" s="33">
        <v>555</v>
      </c>
      <c r="K10226" s="33">
        <v>8200</v>
      </c>
      <c r="L10226" s="33">
        <v>1</v>
      </c>
      <c r="M10226" s="33">
        <v>1</v>
      </c>
      <c r="N10226" s="33">
        <v>300680.21</v>
      </c>
      <c r="O10226" s="33">
        <v>1660.2</v>
      </c>
      <c r="P10226" s="33">
        <v>3136</v>
      </c>
    </row>
    <row r="10227" spans="1:16">
      <c r="A10227" s="27" t="s">
        <v>1407</v>
      </c>
      <c r="B10227" s="31">
        <v>202508</v>
      </c>
      <c r="C10227" s="27" t="s">
        <v>181</v>
      </c>
      <c r="D10227" s="27" t="s">
        <v>181</v>
      </c>
      <c r="E10227" s="27" t="s">
        <v>29</v>
      </c>
      <c r="F10227" s="27" t="s">
        <v>257</v>
      </c>
      <c r="G10227" s="33">
        <v>313024.65</v>
      </c>
      <c r="H10227" s="33">
        <v>313024.65</v>
      </c>
      <c r="I10227" s="33">
        <v>7771</v>
      </c>
      <c r="J10227" s="33">
        <v>593</v>
      </c>
      <c r="K10227" s="33">
        <v>8200</v>
      </c>
      <c r="L10227" s="33">
        <v>1</v>
      </c>
      <c r="M10227" s="33">
        <v>1</v>
      </c>
      <c r="N10227" s="33">
        <v>289577.86</v>
      </c>
      <c r="O10227" s="33">
        <v>1601.8</v>
      </c>
      <c r="P10227" s="33">
        <v>3201</v>
      </c>
    </row>
    <row r="10228" spans="1:16">
      <c r="A10228" s="27" t="s">
        <v>1407</v>
      </c>
      <c r="B10228" s="31">
        <v>202509</v>
      </c>
      <c r="C10228" s="27" t="s">
        <v>181</v>
      </c>
      <c r="D10228" s="27" t="s">
        <v>181</v>
      </c>
      <c r="E10228" s="27" t="s">
        <v>29</v>
      </c>
      <c r="F10228" s="27" t="s">
        <v>257</v>
      </c>
      <c r="G10228" s="33">
        <v>303184.71</v>
      </c>
      <c r="H10228" s="33">
        <v>303184.71</v>
      </c>
      <c r="I10228" s="33">
        <v>7895</v>
      </c>
      <c r="J10228" s="33">
        <v>687</v>
      </c>
      <c r="K10228" s="33">
        <v>8200</v>
      </c>
      <c r="L10228" s="33">
        <v>1</v>
      </c>
      <c r="M10228" s="33">
        <v>1</v>
      </c>
      <c r="N10228" s="33">
        <v>278420.85</v>
      </c>
      <c r="O10228" s="33">
        <v>1868.9</v>
      </c>
      <c r="P10228" s="33">
        <v>3171</v>
      </c>
    </row>
    <row r="10229" spans="1:16">
      <c r="A10229" s="27" t="s">
        <v>1407</v>
      </c>
      <c r="B10229" s="31">
        <v>202510</v>
      </c>
      <c r="C10229" s="27" t="s">
        <v>181</v>
      </c>
      <c r="D10229" s="27" t="s">
        <v>181</v>
      </c>
      <c r="E10229" s="27" t="s">
        <v>29</v>
      </c>
      <c r="F10229" s="27" t="s">
        <v>257</v>
      </c>
      <c r="G10229" s="33">
        <v>302280.68</v>
      </c>
      <c r="H10229" s="33">
        <v>302280.68</v>
      </c>
      <c r="I10229" s="33">
        <v>7743</v>
      </c>
      <c r="J10229" s="33">
        <v>561</v>
      </c>
      <c r="K10229" s="33">
        <v>8200</v>
      </c>
      <c r="L10229" s="33">
        <v>1</v>
      </c>
      <c r="M10229" s="33">
        <v>1</v>
      </c>
      <c r="N10229" s="33">
        <v>305805.81</v>
      </c>
      <c r="O10229" s="33">
        <v>1840.8</v>
      </c>
      <c r="P10229" s="33">
        <v>3198</v>
      </c>
    </row>
    <row r="10230" spans="1:16">
      <c r="A10230" s="27" t="s">
        <v>1407</v>
      </c>
      <c r="B10230" s="31">
        <v>202511</v>
      </c>
      <c r="C10230" s="27" t="s">
        <v>181</v>
      </c>
      <c r="D10230" s="27" t="s">
        <v>181</v>
      </c>
      <c r="E10230" s="27" t="s">
        <v>29</v>
      </c>
      <c r="F10230" s="27" t="s">
        <v>257</v>
      </c>
      <c r="G10230" s="33">
        <v>383152.02</v>
      </c>
      <c r="H10230" s="33">
        <v>383152.02</v>
      </c>
      <c r="I10230" s="33">
        <v>9433</v>
      </c>
      <c r="J10230" s="33">
        <v>680</v>
      </c>
      <c r="K10230" s="33">
        <v>8200</v>
      </c>
      <c r="L10230" s="33">
        <v>1</v>
      </c>
      <c r="M10230" s="33">
        <v>1</v>
      </c>
      <c r="N10230" s="33">
        <v>369032.67</v>
      </c>
      <c r="O10230" s="33">
        <v>2279</v>
      </c>
      <c r="P10230" s="33">
        <v>3791</v>
      </c>
    </row>
    <row r="10231" spans="1:16">
      <c r="A10231" s="27" t="s">
        <v>1407</v>
      </c>
      <c r="B10231" s="31">
        <v>202512</v>
      </c>
      <c r="C10231" s="27" t="s">
        <v>181</v>
      </c>
      <c r="D10231" s="27" t="s">
        <v>181</v>
      </c>
      <c r="E10231" s="27" t="s">
        <v>29</v>
      </c>
      <c r="F10231" s="27" t="s">
        <v>257</v>
      </c>
      <c r="G10231" s="33">
        <v>453998.41</v>
      </c>
      <c r="H10231" s="33">
        <v>453998.41</v>
      </c>
      <c r="I10231" s="33">
        <v>11105</v>
      </c>
      <c r="J10231" s="33">
        <v>850</v>
      </c>
      <c r="K10231" s="33">
        <v>8200</v>
      </c>
      <c r="L10231" s="33">
        <v>1</v>
      </c>
      <c r="M10231" s="33">
        <v>1</v>
      </c>
      <c r="N10231" s="33">
        <v>423609.88</v>
      </c>
      <c r="O10231" s="33">
        <v>2287.9</v>
      </c>
      <c r="P10231" s="33">
        <v>4531</v>
      </c>
    </row>
    <row r="10232" spans="1:16">
      <c r="A10232" s="27" t="s">
        <v>1407</v>
      </c>
      <c r="B10232" s="31">
        <v>202601</v>
      </c>
      <c r="C10232" s="27" t="s">
        <v>181</v>
      </c>
      <c r="D10232" s="27" t="s">
        <v>181</v>
      </c>
      <c r="E10232" s="27" t="s">
        <v>29</v>
      </c>
      <c r="F10232" s="27" t="s">
        <v>257</v>
      </c>
      <c r="G10232" s="33">
        <v>213352.1</v>
      </c>
      <c r="H10232" s="33">
        <v>213352.1</v>
      </c>
      <c r="I10232" s="33">
        <v>5751</v>
      </c>
      <c r="J10232" s="33">
        <v>393</v>
      </c>
      <c r="K10232" s="33">
        <v>8200</v>
      </c>
      <c r="L10232" s="33">
        <v>1</v>
      </c>
      <c r="M10232" s="33">
        <v>1</v>
      </c>
      <c r="N10232" s="33">
        <v>215300.41</v>
      </c>
      <c r="O10232" s="33">
        <v>1273.4</v>
      </c>
      <c r="P10232" s="33">
        <v>2306</v>
      </c>
    </row>
    <row r="10233" spans="1:16">
      <c r="A10233" s="27" t="s">
        <v>1407</v>
      </c>
      <c r="B10233" s="31">
        <v>202602</v>
      </c>
      <c r="C10233" s="27" t="s">
        <v>181</v>
      </c>
      <c r="D10233" s="27" t="s">
        <v>181</v>
      </c>
      <c r="E10233" s="27" t="s">
        <v>29</v>
      </c>
      <c r="F10233" s="27" t="s">
        <v>257</v>
      </c>
      <c r="G10233" s="33">
        <v>230181.64</v>
      </c>
      <c r="H10233" s="33">
        <v>230181.64</v>
      </c>
      <c r="I10233" s="33">
        <v>5595</v>
      </c>
      <c r="J10233" s="33">
        <v>415</v>
      </c>
      <c r="K10233" s="33">
        <v>8200</v>
      </c>
      <c r="L10233" s="33">
        <v>1</v>
      </c>
      <c r="M10233" s="33">
        <v>1</v>
      </c>
      <c r="N10233" s="33">
        <v>221808.76</v>
      </c>
      <c r="O10233" s="33">
        <v>1230.3</v>
      </c>
      <c r="P10233" s="33">
        <v>2231</v>
      </c>
    </row>
    <row r="10234" spans="1:16">
      <c r="A10234" s="27" t="s">
        <v>1407</v>
      </c>
      <c r="B10234" s="31">
        <v>202603</v>
      </c>
      <c r="C10234" s="27" t="s">
        <v>181</v>
      </c>
      <c r="D10234" s="27" t="s">
        <v>181</v>
      </c>
      <c r="E10234" s="27" t="s">
        <v>29</v>
      </c>
      <c r="F10234" s="27" t="s">
        <v>257</v>
      </c>
      <c r="G10234" s="33">
        <v>286191.48</v>
      </c>
      <c r="H10234" s="33">
        <v>286191.48</v>
      </c>
      <c r="I10234" s="33">
        <v>7106</v>
      </c>
      <c r="J10234" s="33">
        <v>503</v>
      </c>
      <c r="K10234" s="33">
        <v>8200</v>
      </c>
      <c r="L10234" s="33">
        <v>1</v>
      </c>
      <c r="M10234" s="33">
        <v>1</v>
      </c>
      <c r="N10234" s="33">
        <v>276419.97</v>
      </c>
      <c r="O10234" s="33">
        <v>1515.3</v>
      </c>
      <c r="P10234" s="33">
        <v>2819</v>
      </c>
    </row>
    <row r="10235" spans="1:16">
      <c r="A10235" s="27" t="s">
        <v>1407</v>
      </c>
      <c r="B10235" s="31">
        <v>202604</v>
      </c>
      <c r="C10235" s="27" t="s">
        <v>181</v>
      </c>
      <c r="D10235" s="27" t="s">
        <v>181</v>
      </c>
      <c r="E10235" s="27" t="s">
        <v>29</v>
      </c>
      <c r="F10235" s="27" t="s">
        <v>257</v>
      </c>
      <c r="G10235" s="33">
        <v>343224.17</v>
      </c>
      <c r="H10235" s="33">
        <v>343224.17</v>
      </c>
      <c r="I10235" s="33">
        <v>9242</v>
      </c>
      <c r="J10235" s="33">
        <v>642</v>
      </c>
      <c r="K10235" s="33">
        <v>8200</v>
      </c>
      <c r="L10235" s="33">
        <v>1</v>
      </c>
      <c r="M10235" s="33">
        <v>1</v>
      </c>
      <c r="N10235" s="33">
        <v>325266.96</v>
      </c>
      <c r="O10235" s="33">
        <v>1710.2</v>
      </c>
      <c r="P10235" s="33">
        <v>3724</v>
      </c>
    </row>
    <row r="10236" spans="1:16">
      <c r="A10236" s="27" t="s">
        <v>1407</v>
      </c>
      <c r="B10236" s="31">
        <v>202605</v>
      </c>
      <c r="C10236" s="27" t="s">
        <v>181</v>
      </c>
      <c r="D10236" s="27" t="s">
        <v>181</v>
      </c>
      <c r="E10236" s="27" t="s">
        <v>29</v>
      </c>
      <c r="F10236" s="27" t="s">
        <v>257</v>
      </c>
      <c r="G10236" s="33">
        <v>372941.58</v>
      </c>
      <c r="H10236" s="33">
        <v>372941.58</v>
      </c>
      <c r="I10236" s="33">
        <v>9586</v>
      </c>
      <c r="J10236" s="33">
        <v>791</v>
      </c>
      <c r="K10236" s="33">
        <v>8200</v>
      </c>
      <c r="L10236" s="33">
        <v>1</v>
      </c>
      <c r="M10236" s="33">
        <v>1</v>
      </c>
      <c r="N10236" s="33">
        <v>356231.91</v>
      </c>
      <c r="O10236" s="33">
        <v>2098.3</v>
      </c>
      <c r="P10236" s="33">
        <v>3977</v>
      </c>
    </row>
    <row r="10237" spans="1:16">
      <c r="A10237" s="27" t="s">
        <v>1407</v>
      </c>
      <c r="B10237" s="31">
        <v>202606</v>
      </c>
      <c r="C10237" s="27" t="s">
        <v>181</v>
      </c>
      <c r="D10237" s="27" t="s">
        <v>181</v>
      </c>
      <c r="E10237" s="27" t="s">
        <v>29</v>
      </c>
      <c r="F10237" s="27" t="s">
        <v>257</v>
      </c>
      <c r="G10237" s="33">
        <v>338801.3</v>
      </c>
      <c r="H10237" s="33">
        <v>338801.3</v>
      </c>
      <c r="I10237" s="33">
        <v>8931</v>
      </c>
      <c r="J10237" s="33">
        <v>667</v>
      </c>
      <c r="K10237" s="33">
        <v>8200</v>
      </c>
      <c r="L10237" s="33">
        <v>1</v>
      </c>
      <c r="M10237" s="33">
        <v>1</v>
      </c>
      <c r="N10237" s="33">
        <v>348003.22</v>
      </c>
      <c r="O10237" s="33">
        <v>1839</v>
      </c>
      <c r="P10237" s="33">
        <v>3794</v>
      </c>
    </row>
    <row r="10238" spans="1:16">
      <c r="A10238" s="27" t="s">
        <v>1407</v>
      </c>
      <c r="B10238" s="31">
        <v>202607</v>
      </c>
      <c r="C10238" s="27" t="s">
        <v>181</v>
      </c>
      <c r="D10238" s="27" t="s">
        <v>181</v>
      </c>
      <c r="E10238" s="27" t="s">
        <v>29</v>
      </c>
      <c r="F10238" s="27" t="s">
        <v>257</v>
      </c>
      <c r="G10238" s="33">
        <v>320124.9</v>
      </c>
      <c r="H10238" s="33">
        <v>320124.9</v>
      </c>
      <c r="I10238" s="33">
        <v>8357</v>
      </c>
      <c r="J10238" s="33">
        <v>608</v>
      </c>
      <c r="K10238" s="33">
        <v>8200</v>
      </c>
      <c r="L10238" s="33">
        <v>1</v>
      </c>
      <c r="M10238" s="33">
        <v>1</v>
      </c>
      <c r="N10238" s="33">
        <v>309399.93</v>
      </c>
      <c r="O10238" s="33">
        <v>1846</v>
      </c>
      <c r="P10238" s="33">
        <v>3389</v>
      </c>
    </row>
    <row r="10239" spans="1:16">
      <c r="A10239" s="27" t="s">
        <v>1409</v>
      </c>
      <c r="B10239" s="31">
        <v>202509</v>
      </c>
      <c r="C10239" s="27" t="s">
        <v>181</v>
      </c>
      <c r="D10239" s="27" t="s">
        <v>181</v>
      </c>
      <c r="E10239" s="27" t="s">
        <v>29</v>
      </c>
      <c r="F10239" s="27" t="s">
        <v>257</v>
      </c>
      <c r="G10239" s="33">
        <v>220419.81</v>
      </c>
      <c r="H10239" s="33">
        <v>0</v>
      </c>
      <c r="I10239" s="33">
        <v>5147</v>
      </c>
      <c r="J10239" s="33">
        <v>351</v>
      </c>
      <c r="K10239" s="33">
        <v>10000</v>
      </c>
      <c r="L10239" s="33">
        <v>1</v>
      </c>
      <c r="M10239" s="33">
        <v>0</v>
      </c>
      <c r="N10239" s="33">
        <v>333650.2</v>
      </c>
      <c r="O10239" s="33">
        <v>1163</v>
      </c>
      <c r="P10239" s="33">
        <v>2205</v>
      </c>
    </row>
    <row r="10240" spans="1:16">
      <c r="A10240" s="27" t="s">
        <v>1409</v>
      </c>
      <c r="B10240" s="31">
        <v>202510</v>
      </c>
      <c r="C10240" s="27" t="s">
        <v>181</v>
      </c>
      <c r="D10240" s="27" t="s">
        <v>181</v>
      </c>
      <c r="E10240" s="27" t="s">
        <v>29</v>
      </c>
      <c r="F10240" s="27" t="s">
        <v>257</v>
      </c>
      <c r="G10240" s="33">
        <v>236790.56</v>
      </c>
      <c r="H10240" s="33">
        <v>0</v>
      </c>
      <c r="I10240" s="33">
        <v>5735</v>
      </c>
      <c r="J10240" s="33">
        <v>431</v>
      </c>
      <c r="K10240" s="33">
        <v>10000</v>
      </c>
      <c r="L10240" s="33">
        <v>1</v>
      </c>
      <c r="M10240" s="33">
        <v>0</v>
      </c>
      <c r="N10240" s="33">
        <v>366467.43</v>
      </c>
      <c r="O10240" s="33">
        <v>1316.9</v>
      </c>
      <c r="P10240" s="33">
        <v>2464</v>
      </c>
    </row>
    <row r="10241" spans="1:16">
      <c r="A10241" s="27" t="s">
        <v>1409</v>
      </c>
      <c r="B10241" s="31">
        <v>202511</v>
      </c>
      <c r="C10241" s="27" t="s">
        <v>181</v>
      </c>
      <c r="D10241" s="27" t="s">
        <v>181</v>
      </c>
      <c r="E10241" s="27" t="s">
        <v>29</v>
      </c>
      <c r="F10241" s="27" t="s">
        <v>257</v>
      </c>
      <c r="G10241" s="33">
        <v>304245.88</v>
      </c>
      <c r="H10241" s="33">
        <v>0</v>
      </c>
      <c r="I10241" s="33">
        <v>8190</v>
      </c>
      <c r="J10241" s="33">
        <v>615</v>
      </c>
      <c r="K10241" s="33">
        <v>10000</v>
      </c>
      <c r="L10241" s="33">
        <v>1</v>
      </c>
      <c r="M10241" s="33">
        <v>0</v>
      </c>
      <c r="N10241" s="33">
        <v>442236.37</v>
      </c>
      <c r="O10241" s="33">
        <v>1827.3</v>
      </c>
      <c r="P10241" s="33">
        <v>3258</v>
      </c>
    </row>
    <row r="10242" spans="1:16">
      <c r="A10242" s="27" t="s">
        <v>1409</v>
      </c>
      <c r="B10242" s="31">
        <v>202512</v>
      </c>
      <c r="C10242" s="27" t="s">
        <v>181</v>
      </c>
      <c r="D10242" s="27" t="s">
        <v>181</v>
      </c>
      <c r="E10242" s="27" t="s">
        <v>29</v>
      </c>
      <c r="F10242" s="27" t="s">
        <v>257</v>
      </c>
      <c r="G10242" s="33">
        <v>373345.78</v>
      </c>
      <c r="H10242" s="33">
        <v>0</v>
      </c>
      <c r="I10242" s="33">
        <v>8936</v>
      </c>
      <c r="J10242" s="33">
        <v>751</v>
      </c>
      <c r="K10242" s="33">
        <v>10000</v>
      </c>
      <c r="L10242" s="33">
        <v>1</v>
      </c>
      <c r="M10242" s="33">
        <v>0</v>
      </c>
      <c r="N10242" s="33">
        <v>507639.87</v>
      </c>
      <c r="O10242" s="33">
        <v>2071.2</v>
      </c>
      <c r="P10242" s="33">
        <v>3794</v>
      </c>
    </row>
    <row r="10243" spans="1:16">
      <c r="A10243" s="27" t="s">
        <v>1409</v>
      </c>
      <c r="B10243" s="31">
        <v>202601</v>
      </c>
      <c r="C10243" s="27" t="s">
        <v>181</v>
      </c>
      <c r="D10243" s="27" t="s">
        <v>181</v>
      </c>
      <c r="E10243" s="27" t="s">
        <v>29</v>
      </c>
      <c r="F10243" s="27" t="s">
        <v>257</v>
      </c>
      <c r="G10243" s="33">
        <v>190418.85</v>
      </c>
      <c r="H10243" s="33">
        <v>0</v>
      </c>
      <c r="I10243" s="33">
        <v>5083</v>
      </c>
      <c r="J10243" s="33">
        <v>357</v>
      </c>
      <c r="K10243" s="33">
        <v>10000</v>
      </c>
      <c r="L10243" s="33">
        <v>1</v>
      </c>
      <c r="M10243" s="33">
        <v>0</v>
      </c>
      <c r="N10243" s="33">
        <v>258008.78</v>
      </c>
      <c r="O10243" s="33">
        <v>1176.7</v>
      </c>
      <c r="P10243" s="33">
        <v>2084</v>
      </c>
    </row>
    <row r="10244" spans="1:16">
      <c r="A10244" s="27" t="s">
        <v>1409</v>
      </c>
      <c r="B10244" s="31">
        <v>202602</v>
      </c>
      <c r="C10244" s="27" t="s">
        <v>181</v>
      </c>
      <c r="D10244" s="27" t="s">
        <v>181</v>
      </c>
      <c r="E10244" s="27" t="s">
        <v>29</v>
      </c>
      <c r="F10244" s="27" t="s">
        <v>257</v>
      </c>
      <c r="G10244" s="33">
        <v>218238.58</v>
      </c>
      <c r="H10244" s="33">
        <v>0</v>
      </c>
      <c r="I10244" s="33">
        <v>5567</v>
      </c>
      <c r="J10244" s="33">
        <v>411</v>
      </c>
      <c r="K10244" s="33">
        <v>10000</v>
      </c>
      <c r="L10244" s="33">
        <v>1</v>
      </c>
      <c r="M10244" s="33">
        <v>0</v>
      </c>
      <c r="N10244" s="33">
        <v>265808.17</v>
      </c>
      <c r="O10244" s="33">
        <v>1399</v>
      </c>
      <c r="P10244" s="33">
        <v>2257</v>
      </c>
    </row>
    <row r="10245" spans="1:16">
      <c r="A10245" s="27" t="s">
        <v>1409</v>
      </c>
      <c r="B10245" s="31">
        <v>202603</v>
      </c>
      <c r="C10245" s="27" t="s">
        <v>181</v>
      </c>
      <c r="D10245" s="27" t="s">
        <v>181</v>
      </c>
      <c r="E10245" s="27" t="s">
        <v>29</v>
      </c>
      <c r="F10245" s="27" t="s">
        <v>257</v>
      </c>
      <c r="G10245" s="33">
        <v>262411.97</v>
      </c>
      <c r="H10245" s="33">
        <v>0</v>
      </c>
      <c r="I10245" s="33">
        <v>6620</v>
      </c>
      <c r="J10245" s="33">
        <v>558</v>
      </c>
      <c r="K10245" s="33">
        <v>10000</v>
      </c>
      <c r="L10245" s="33">
        <v>1</v>
      </c>
      <c r="M10245" s="33">
        <v>0</v>
      </c>
      <c r="N10245" s="33">
        <v>331252.41</v>
      </c>
      <c r="O10245" s="33">
        <v>1478.1</v>
      </c>
      <c r="P10245" s="33">
        <v>2597</v>
      </c>
    </row>
    <row r="10246" spans="1:16">
      <c r="A10246" s="27" t="s">
        <v>1409</v>
      </c>
      <c r="B10246" s="31">
        <v>202604</v>
      </c>
      <c r="C10246" s="27" t="s">
        <v>181</v>
      </c>
      <c r="D10246" s="27" t="s">
        <v>181</v>
      </c>
      <c r="E10246" s="27" t="s">
        <v>29</v>
      </c>
      <c r="F10246" s="27" t="s">
        <v>257</v>
      </c>
      <c r="G10246" s="33">
        <v>354329.94</v>
      </c>
      <c r="H10246" s="33">
        <v>0</v>
      </c>
      <c r="I10246" s="33">
        <v>9252</v>
      </c>
      <c r="J10246" s="33">
        <v>714</v>
      </c>
      <c r="K10246" s="33">
        <v>10000</v>
      </c>
      <c r="L10246" s="33">
        <v>1</v>
      </c>
      <c r="M10246" s="33">
        <v>0</v>
      </c>
      <c r="N10246" s="33">
        <v>389789.01</v>
      </c>
      <c r="O10246" s="33">
        <v>1980.3</v>
      </c>
      <c r="P10246" s="33">
        <v>3649</v>
      </c>
    </row>
    <row r="10247" spans="1:16">
      <c r="A10247" s="27" t="s">
        <v>1409</v>
      </c>
      <c r="B10247" s="31">
        <v>202605</v>
      </c>
      <c r="C10247" s="27" t="s">
        <v>181</v>
      </c>
      <c r="D10247" s="27" t="s">
        <v>181</v>
      </c>
      <c r="E10247" s="27" t="s">
        <v>29</v>
      </c>
      <c r="F10247" s="27" t="s">
        <v>257</v>
      </c>
      <c r="G10247" s="33">
        <v>406809.87</v>
      </c>
      <c r="H10247" s="33">
        <v>0</v>
      </c>
      <c r="I10247" s="33">
        <v>10481</v>
      </c>
      <c r="J10247" s="33">
        <v>735</v>
      </c>
      <c r="K10247" s="33">
        <v>10000</v>
      </c>
      <c r="L10247" s="33">
        <v>1</v>
      </c>
      <c r="M10247" s="33">
        <v>0</v>
      </c>
      <c r="N10247" s="33">
        <v>426896.37</v>
      </c>
      <c r="O10247" s="33">
        <v>2342.7</v>
      </c>
      <c r="P10247" s="33">
        <v>4333</v>
      </c>
    </row>
    <row r="10248" spans="1:16">
      <c r="A10248" s="27" t="s">
        <v>1409</v>
      </c>
      <c r="B10248" s="31">
        <v>202606</v>
      </c>
      <c r="C10248" s="27" t="s">
        <v>181</v>
      </c>
      <c r="D10248" s="27" t="s">
        <v>181</v>
      </c>
      <c r="E10248" s="27" t="s">
        <v>29</v>
      </c>
      <c r="F10248" s="27" t="s">
        <v>257</v>
      </c>
      <c r="G10248" s="33">
        <v>421019.16</v>
      </c>
      <c r="H10248" s="33">
        <v>0</v>
      </c>
      <c r="I10248" s="33">
        <v>10059</v>
      </c>
      <c r="J10248" s="33">
        <v>784</v>
      </c>
      <c r="K10248" s="33">
        <v>10000</v>
      </c>
      <c r="L10248" s="33">
        <v>1</v>
      </c>
      <c r="M10248" s="33">
        <v>0</v>
      </c>
      <c r="N10248" s="33">
        <v>417035.39</v>
      </c>
      <c r="O10248" s="33">
        <v>2365</v>
      </c>
      <c r="P10248" s="33">
        <v>4104</v>
      </c>
    </row>
    <row r="10249" spans="1:16">
      <c r="A10249" s="27" t="s">
        <v>1409</v>
      </c>
      <c r="B10249" s="31">
        <v>202607</v>
      </c>
      <c r="C10249" s="27" t="s">
        <v>181</v>
      </c>
      <c r="D10249" s="27" t="s">
        <v>181</v>
      </c>
      <c r="E10249" s="27" t="s">
        <v>29</v>
      </c>
      <c r="F10249" s="27" t="s">
        <v>257</v>
      </c>
      <c r="G10249" s="33">
        <v>386855.4</v>
      </c>
      <c r="H10249" s="33">
        <v>0</v>
      </c>
      <c r="I10249" s="33">
        <v>9306</v>
      </c>
      <c r="J10249" s="33">
        <v>720</v>
      </c>
      <c r="K10249" s="33">
        <v>10000</v>
      </c>
      <c r="L10249" s="33">
        <v>1</v>
      </c>
      <c r="M10249" s="33">
        <v>0</v>
      </c>
      <c r="N10249" s="33">
        <v>370774.5</v>
      </c>
      <c r="O10249" s="33">
        <v>2329.2</v>
      </c>
      <c r="P10249" s="33">
        <v>3931</v>
      </c>
    </row>
    <row r="10250" spans="1:16">
      <c r="A10250" s="27" t="s">
        <v>1411</v>
      </c>
      <c r="B10250" s="31">
        <v>202408</v>
      </c>
      <c r="C10250" s="27" t="s">
        <v>183</v>
      </c>
      <c r="D10250" s="27" t="s">
        <v>183</v>
      </c>
      <c r="E10250" s="27" t="s">
        <v>29</v>
      </c>
      <c r="F10250" s="27" t="s">
        <v>257</v>
      </c>
      <c r="G10250" s="33">
        <v>456976.88</v>
      </c>
      <c r="H10250" s="33">
        <v>456976.88</v>
      </c>
      <c r="I10250" s="33">
        <v>11549</v>
      </c>
      <c r="J10250" s="33">
        <v>743</v>
      </c>
      <c r="K10250" s="33">
        <v>11400</v>
      </c>
      <c r="L10250" s="33">
        <v>1</v>
      </c>
      <c r="M10250" s="33">
        <v>1</v>
      </c>
      <c r="N10250" s="33">
        <v>390821.84</v>
      </c>
      <c r="O10250" s="33">
        <v>2245.2</v>
      </c>
      <c r="P10250" s="33">
        <v>4831</v>
      </c>
    </row>
    <row r="10251" spans="1:16">
      <c r="A10251" s="27" t="s">
        <v>1411</v>
      </c>
      <c r="B10251" s="31">
        <v>202409</v>
      </c>
      <c r="C10251" s="27" t="s">
        <v>183</v>
      </c>
      <c r="D10251" s="27" t="s">
        <v>183</v>
      </c>
      <c r="E10251" s="27" t="s">
        <v>29</v>
      </c>
      <c r="F10251" s="27" t="s">
        <v>257</v>
      </c>
      <c r="G10251" s="33">
        <v>401625.7</v>
      </c>
      <c r="H10251" s="33">
        <v>401625.7</v>
      </c>
      <c r="I10251" s="33">
        <v>10204</v>
      </c>
      <c r="J10251" s="33">
        <v>863</v>
      </c>
      <c r="K10251" s="33">
        <v>11400</v>
      </c>
      <c r="L10251" s="33">
        <v>1</v>
      </c>
      <c r="M10251" s="33">
        <v>1</v>
      </c>
      <c r="N10251" s="33">
        <v>375764.04</v>
      </c>
      <c r="O10251" s="33">
        <v>2111.2</v>
      </c>
      <c r="P10251" s="33">
        <v>4322</v>
      </c>
    </row>
    <row r="10252" spans="1:16">
      <c r="A10252" s="27" t="s">
        <v>1411</v>
      </c>
      <c r="B10252" s="31">
        <v>202410</v>
      </c>
      <c r="C10252" s="27" t="s">
        <v>183</v>
      </c>
      <c r="D10252" s="27" t="s">
        <v>183</v>
      </c>
      <c r="E10252" s="27" t="s">
        <v>29</v>
      </c>
      <c r="F10252" s="27" t="s">
        <v>257</v>
      </c>
      <c r="G10252" s="33">
        <v>447661.29</v>
      </c>
      <c r="H10252" s="33">
        <v>447661.29</v>
      </c>
      <c r="I10252" s="33">
        <v>12451</v>
      </c>
      <c r="J10252" s="33">
        <v>763</v>
      </c>
      <c r="K10252" s="33">
        <v>11400</v>
      </c>
      <c r="L10252" s="33">
        <v>1</v>
      </c>
      <c r="M10252" s="33">
        <v>1</v>
      </c>
      <c r="N10252" s="33">
        <v>412723.5</v>
      </c>
      <c r="O10252" s="33">
        <v>2393</v>
      </c>
      <c r="P10252" s="33">
        <v>4891</v>
      </c>
    </row>
    <row r="10253" spans="1:16">
      <c r="A10253" s="27" t="s">
        <v>1411</v>
      </c>
      <c r="B10253" s="31">
        <v>202411</v>
      </c>
      <c r="C10253" s="27" t="s">
        <v>183</v>
      </c>
      <c r="D10253" s="27" t="s">
        <v>183</v>
      </c>
      <c r="E10253" s="27" t="s">
        <v>29</v>
      </c>
      <c r="F10253" s="27" t="s">
        <v>257</v>
      </c>
      <c r="G10253" s="33">
        <v>501938.55</v>
      </c>
      <c r="H10253" s="33">
        <v>501938.55</v>
      </c>
      <c r="I10253" s="33">
        <v>12837</v>
      </c>
      <c r="J10253" s="33">
        <v>1011</v>
      </c>
      <c r="K10253" s="33">
        <v>11400</v>
      </c>
      <c r="L10253" s="33">
        <v>1</v>
      </c>
      <c r="M10253" s="33">
        <v>1</v>
      </c>
      <c r="N10253" s="33">
        <v>498056.12</v>
      </c>
      <c r="O10253" s="33">
        <v>2719.6</v>
      </c>
      <c r="P10253" s="33">
        <v>5056</v>
      </c>
    </row>
    <row r="10254" spans="1:16">
      <c r="A10254" s="27" t="s">
        <v>1411</v>
      </c>
      <c r="B10254" s="31">
        <v>202412</v>
      </c>
      <c r="C10254" s="27" t="s">
        <v>183</v>
      </c>
      <c r="D10254" s="27" t="s">
        <v>183</v>
      </c>
      <c r="E10254" s="27" t="s">
        <v>29</v>
      </c>
      <c r="F10254" s="27" t="s">
        <v>257</v>
      </c>
      <c r="G10254" s="33">
        <v>577494.8199999999</v>
      </c>
      <c r="H10254" s="33">
        <v>577494.8199999999</v>
      </c>
      <c r="I10254" s="33">
        <v>15078</v>
      </c>
      <c r="J10254" s="33">
        <v>1065</v>
      </c>
      <c r="K10254" s="33">
        <v>11400</v>
      </c>
      <c r="L10254" s="33">
        <v>1</v>
      </c>
      <c r="M10254" s="33">
        <v>1</v>
      </c>
      <c r="N10254" s="33">
        <v>571714.95</v>
      </c>
      <c r="O10254" s="33">
        <v>3307.5</v>
      </c>
      <c r="P10254" s="33">
        <v>5904</v>
      </c>
    </row>
    <row r="10255" spans="1:16">
      <c r="A10255" s="27" t="s">
        <v>1411</v>
      </c>
      <c r="B10255" s="31">
        <v>202501</v>
      </c>
      <c r="C10255" s="27" t="s">
        <v>183</v>
      </c>
      <c r="D10255" s="27" t="s">
        <v>183</v>
      </c>
      <c r="E10255" s="27" t="s">
        <v>29</v>
      </c>
      <c r="F10255" s="27" t="s">
        <v>257</v>
      </c>
      <c r="G10255" s="33">
        <v>304369.48</v>
      </c>
      <c r="H10255" s="33">
        <v>304369.48</v>
      </c>
      <c r="I10255" s="33">
        <v>7607</v>
      </c>
      <c r="J10255" s="33">
        <v>652</v>
      </c>
      <c r="K10255" s="33">
        <v>11400</v>
      </c>
      <c r="L10255" s="33">
        <v>1</v>
      </c>
      <c r="M10255" s="33">
        <v>1</v>
      </c>
      <c r="N10255" s="33">
        <v>290575.05</v>
      </c>
      <c r="O10255" s="33">
        <v>1722.6</v>
      </c>
      <c r="P10255" s="33">
        <v>3174</v>
      </c>
    </row>
    <row r="10256" spans="1:16">
      <c r="A10256" s="27" t="s">
        <v>1411</v>
      </c>
      <c r="B10256" s="31">
        <v>202502</v>
      </c>
      <c r="C10256" s="27" t="s">
        <v>183</v>
      </c>
      <c r="D10256" s="27" t="s">
        <v>183</v>
      </c>
      <c r="E10256" s="27" t="s">
        <v>29</v>
      </c>
      <c r="F10256" s="27" t="s">
        <v>257</v>
      </c>
      <c r="G10256" s="33">
        <v>285231.91</v>
      </c>
      <c r="H10256" s="33">
        <v>285231.91</v>
      </c>
      <c r="I10256" s="33">
        <v>6810</v>
      </c>
      <c r="J10256" s="33">
        <v>543</v>
      </c>
      <c r="K10256" s="33">
        <v>11400</v>
      </c>
      <c r="L10256" s="33">
        <v>1</v>
      </c>
      <c r="M10256" s="33">
        <v>1</v>
      </c>
      <c r="N10256" s="33">
        <v>299358.89</v>
      </c>
      <c r="O10256" s="33">
        <v>1658.5</v>
      </c>
      <c r="P10256" s="33">
        <v>2855</v>
      </c>
    </row>
    <row r="10257" spans="1:16">
      <c r="A10257" s="27" t="s">
        <v>1411</v>
      </c>
      <c r="B10257" s="31">
        <v>202503</v>
      </c>
      <c r="C10257" s="27" t="s">
        <v>183</v>
      </c>
      <c r="D10257" s="27" t="s">
        <v>183</v>
      </c>
      <c r="E10257" s="27" t="s">
        <v>29</v>
      </c>
      <c r="F10257" s="27" t="s">
        <v>257</v>
      </c>
      <c r="G10257" s="33">
        <v>389382.12</v>
      </c>
      <c r="H10257" s="33">
        <v>389382.12</v>
      </c>
      <c r="I10257" s="33">
        <v>9566</v>
      </c>
      <c r="J10257" s="33">
        <v>703</v>
      </c>
      <c r="K10257" s="33">
        <v>11400</v>
      </c>
      <c r="L10257" s="33">
        <v>1</v>
      </c>
      <c r="M10257" s="33">
        <v>1</v>
      </c>
      <c r="N10257" s="33">
        <v>373063.6</v>
      </c>
      <c r="O10257" s="33">
        <v>2276.5</v>
      </c>
      <c r="P10257" s="33">
        <v>4056</v>
      </c>
    </row>
    <row r="10258" spans="1:16">
      <c r="A10258" s="27" t="s">
        <v>1411</v>
      </c>
      <c r="B10258" s="31">
        <v>202504</v>
      </c>
      <c r="C10258" s="27" t="s">
        <v>183</v>
      </c>
      <c r="D10258" s="27" t="s">
        <v>183</v>
      </c>
      <c r="E10258" s="27" t="s">
        <v>29</v>
      </c>
      <c r="F10258" s="27" t="s">
        <v>257</v>
      </c>
      <c r="G10258" s="33">
        <v>463376.25</v>
      </c>
      <c r="H10258" s="33">
        <v>463376.25</v>
      </c>
      <c r="I10258" s="33">
        <v>12054</v>
      </c>
      <c r="J10258" s="33">
        <v>896</v>
      </c>
      <c r="K10258" s="33">
        <v>11400</v>
      </c>
      <c r="L10258" s="33">
        <v>1</v>
      </c>
      <c r="M10258" s="33">
        <v>1</v>
      </c>
      <c r="N10258" s="33">
        <v>438988.78</v>
      </c>
      <c r="O10258" s="33">
        <v>2495.7</v>
      </c>
      <c r="P10258" s="33">
        <v>4736</v>
      </c>
    </row>
    <row r="10259" spans="1:16">
      <c r="A10259" s="27" t="s">
        <v>1411</v>
      </c>
      <c r="B10259" s="31">
        <v>202505</v>
      </c>
      <c r="C10259" s="27" t="s">
        <v>183</v>
      </c>
      <c r="D10259" s="27" t="s">
        <v>183</v>
      </c>
      <c r="E10259" s="27" t="s">
        <v>29</v>
      </c>
      <c r="F10259" s="27" t="s">
        <v>257</v>
      </c>
      <c r="G10259" s="33">
        <v>499836.17</v>
      </c>
      <c r="H10259" s="33">
        <v>499836.17</v>
      </c>
      <c r="I10259" s="33">
        <v>11846</v>
      </c>
      <c r="J10259" s="33">
        <v>887</v>
      </c>
      <c r="K10259" s="33">
        <v>11400</v>
      </c>
      <c r="L10259" s="33">
        <v>1</v>
      </c>
      <c r="M10259" s="33">
        <v>1</v>
      </c>
      <c r="N10259" s="33">
        <v>480779.88</v>
      </c>
      <c r="O10259" s="33">
        <v>2964.7</v>
      </c>
      <c r="P10259" s="33">
        <v>4963</v>
      </c>
    </row>
    <row r="10260" spans="1:16">
      <c r="A10260" s="27" t="s">
        <v>1411</v>
      </c>
      <c r="B10260" s="31">
        <v>202506</v>
      </c>
      <c r="C10260" s="27" t="s">
        <v>183</v>
      </c>
      <c r="D10260" s="27" t="s">
        <v>183</v>
      </c>
      <c r="E10260" s="27" t="s">
        <v>29</v>
      </c>
      <c r="F10260" s="27" t="s">
        <v>257</v>
      </c>
      <c r="G10260" s="33">
        <v>482594.37</v>
      </c>
      <c r="H10260" s="33">
        <v>482594.37</v>
      </c>
      <c r="I10260" s="33">
        <v>12210</v>
      </c>
      <c r="J10260" s="33">
        <v>827</v>
      </c>
      <c r="K10260" s="33">
        <v>11400</v>
      </c>
      <c r="L10260" s="33">
        <v>1</v>
      </c>
      <c r="M10260" s="33">
        <v>1</v>
      </c>
      <c r="N10260" s="33">
        <v>469674.23</v>
      </c>
      <c r="O10260" s="33">
        <v>2877.3</v>
      </c>
      <c r="P10260" s="33">
        <v>5127</v>
      </c>
    </row>
    <row r="10261" spans="1:16">
      <c r="A10261" s="27" t="s">
        <v>1411</v>
      </c>
      <c r="B10261" s="31">
        <v>202507</v>
      </c>
      <c r="C10261" s="27" t="s">
        <v>183</v>
      </c>
      <c r="D10261" s="27" t="s">
        <v>183</v>
      </c>
      <c r="E10261" s="27" t="s">
        <v>29</v>
      </c>
      <c r="F10261" s="27" t="s">
        <v>257</v>
      </c>
      <c r="G10261" s="33">
        <v>516133.78</v>
      </c>
      <c r="H10261" s="33">
        <v>516133.78</v>
      </c>
      <c r="I10261" s="33">
        <v>12577</v>
      </c>
      <c r="J10261" s="33">
        <v>935</v>
      </c>
      <c r="K10261" s="33">
        <v>11400</v>
      </c>
      <c r="L10261" s="33">
        <v>1</v>
      </c>
      <c r="M10261" s="33">
        <v>1</v>
      </c>
      <c r="N10261" s="33">
        <v>417574.22</v>
      </c>
      <c r="O10261" s="33">
        <v>3054.2</v>
      </c>
      <c r="P10261" s="33">
        <v>5235</v>
      </c>
    </row>
    <row r="10262" spans="1:16">
      <c r="A10262" s="27" t="s">
        <v>1411</v>
      </c>
      <c r="B10262" s="31">
        <v>202508</v>
      </c>
      <c r="C10262" s="27" t="s">
        <v>183</v>
      </c>
      <c r="D10262" s="27" t="s">
        <v>183</v>
      </c>
      <c r="E10262" s="27" t="s">
        <v>29</v>
      </c>
      <c r="F10262" s="27" t="s">
        <v>257</v>
      </c>
      <c r="G10262" s="33">
        <v>459970.39</v>
      </c>
      <c r="H10262" s="33">
        <v>459970.39</v>
      </c>
      <c r="I10262" s="33">
        <v>12579</v>
      </c>
      <c r="J10262" s="33">
        <v>960</v>
      </c>
      <c r="K10262" s="33">
        <v>11400</v>
      </c>
      <c r="L10262" s="33">
        <v>1</v>
      </c>
      <c r="M10262" s="33">
        <v>1</v>
      </c>
      <c r="N10262" s="33">
        <v>402155.67</v>
      </c>
      <c r="O10262" s="33">
        <v>2408.8</v>
      </c>
      <c r="P10262" s="33">
        <v>5131</v>
      </c>
    </row>
    <row r="10263" spans="1:16">
      <c r="A10263" s="27" t="s">
        <v>1411</v>
      </c>
      <c r="B10263" s="31">
        <v>202509</v>
      </c>
      <c r="C10263" s="27" t="s">
        <v>183</v>
      </c>
      <c r="D10263" s="27" t="s">
        <v>183</v>
      </c>
      <c r="E10263" s="27" t="s">
        <v>29</v>
      </c>
      <c r="F10263" s="27" t="s">
        <v>257</v>
      </c>
      <c r="G10263" s="33">
        <v>421852.38</v>
      </c>
      <c r="H10263" s="33">
        <v>421852.38</v>
      </c>
      <c r="I10263" s="33">
        <v>10599</v>
      </c>
      <c r="J10263" s="33">
        <v>918</v>
      </c>
      <c r="K10263" s="33">
        <v>11400</v>
      </c>
      <c r="L10263" s="33">
        <v>1</v>
      </c>
      <c r="M10263" s="33">
        <v>1</v>
      </c>
      <c r="N10263" s="33">
        <v>386661.2</v>
      </c>
      <c r="O10263" s="33">
        <v>2484.6</v>
      </c>
      <c r="P10263" s="33">
        <v>4519</v>
      </c>
    </row>
    <row r="10264" spans="1:16">
      <c r="A10264" s="27" t="s">
        <v>1411</v>
      </c>
      <c r="B10264" s="31">
        <v>202510</v>
      </c>
      <c r="C10264" s="27" t="s">
        <v>183</v>
      </c>
      <c r="D10264" s="27" t="s">
        <v>183</v>
      </c>
      <c r="E10264" s="27" t="s">
        <v>29</v>
      </c>
      <c r="F10264" s="27" t="s">
        <v>257</v>
      </c>
      <c r="G10264" s="33">
        <v>450954.96</v>
      </c>
      <c r="H10264" s="33">
        <v>450954.96</v>
      </c>
      <c r="I10264" s="33">
        <v>11811</v>
      </c>
      <c r="J10264" s="33">
        <v>958</v>
      </c>
      <c r="K10264" s="33">
        <v>11400</v>
      </c>
      <c r="L10264" s="33">
        <v>1</v>
      </c>
      <c r="M10264" s="33">
        <v>1</v>
      </c>
      <c r="N10264" s="33">
        <v>424692.49</v>
      </c>
      <c r="O10264" s="33">
        <v>2461.3</v>
      </c>
      <c r="P10264" s="33">
        <v>4704</v>
      </c>
    </row>
    <row r="10265" spans="1:16">
      <c r="A10265" s="27" t="s">
        <v>1411</v>
      </c>
      <c r="B10265" s="31">
        <v>202511</v>
      </c>
      <c r="C10265" s="27" t="s">
        <v>183</v>
      </c>
      <c r="D10265" s="27" t="s">
        <v>183</v>
      </c>
      <c r="E10265" s="27" t="s">
        <v>29</v>
      </c>
      <c r="F10265" s="27" t="s">
        <v>257</v>
      </c>
      <c r="G10265" s="33">
        <v>602048.55</v>
      </c>
      <c r="H10265" s="33">
        <v>602048.55</v>
      </c>
      <c r="I10265" s="33">
        <v>15268</v>
      </c>
      <c r="J10265" s="33">
        <v>1271</v>
      </c>
      <c r="K10265" s="33">
        <v>11400</v>
      </c>
      <c r="L10265" s="33">
        <v>1</v>
      </c>
      <c r="M10265" s="33">
        <v>1</v>
      </c>
      <c r="N10265" s="33">
        <v>512499.74</v>
      </c>
      <c r="O10265" s="33">
        <v>3596.5</v>
      </c>
      <c r="P10265" s="33">
        <v>6322</v>
      </c>
    </row>
    <row r="10266" spans="1:16">
      <c r="A10266" s="27" t="s">
        <v>1411</v>
      </c>
      <c r="B10266" s="31">
        <v>202512</v>
      </c>
      <c r="C10266" s="27" t="s">
        <v>183</v>
      </c>
      <c r="D10266" s="27" t="s">
        <v>183</v>
      </c>
      <c r="E10266" s="27" t="s">
        <v>29</v>
      </c>
      <c r="F10266" s="27" t="s">
        <v>257</v>
      </c>
      <c r="G10266" s="33">
        <v>644463.9300000001</v>
      </c>
      <c r="H10266" s="33">
        <v>644463.9300000001</v>
      </c>
      <c r="I10266" s="33">
        <v>16291</v>
      </c>
      <c r="J10266" s="33">
        <v>1061</v>
      </c>
      <c r="K10266" s="33">
        <v>11400</v>
      </c>
      <c r="L10266" s="33">
        <v>1</v>
      </c>
      <c r="M10266" s="33">
        <v>1</v>
      </c>
      <c r="N10266" s="33">
        <v>588294.6899999999</v>
      </c>
      <c r="O10266" s="33">
        <v>3562.6</v>
      </c>
      <c r="P10266" s="33">
        <v>6605</v>
      </c>
    </row>
    <row r="10267" spans="1:16">
      <c r="A10267" s="27" t="s">
        <v>1411</v>
      </c>
      <c r="B10267" s="31">
        <v>202601</v>
      </c>
      <c r="C10267" s="27" t="s">
        <v>183</v>
      </c>
      <c r="D10267" s="27" t="s">
        <v>183</v>
      </c>
      <c r="E10267" s="27" t="s">
        <v>29</v>
      </c>
      <c r="F10267" s="27" t="s">
        <v>257</v>
      </c>
      <c r="G10267" s="33">
        <v>337820.19</v>
      </c>
      <c r="H10267" s="33">
        <v>337820.19</v>
      </c>
      <c r="I10267" s="33">
        <v>9125</v>
      </c>
      <c r="J10267" s="33">
        <v>655</v>
      </c>
      <c r="K10267" s="33">
        <v>11400</v>
      </c>
      <c r="L10267" s="33">
        <v>1</v>
      </c>
      <c r="M10267" s="33">
        <v>1</v>
      </c>
      <c r="N10267" s="33">
        <v>299001.72</v>
      </c>
      <c r="O10267" s="33">
        <v>2029.9</v>
      </c>
      <c r="P10267" s="33">
        <v>3578</v>
      </c>
    </row>
    <row r="10268" spans="1:16">
      <c r="A10268" s="27" t="s">
        <v>1411</v>
      </c>
      <c r="B10268" s="31">
        <v>202602</v>
      </c>
      <c r="C10268" s="27" t="s">
        <v>183</v>
      </c>
      <c r="D10268" s="27" t="s">
        <v>183</v>
      </c>
      <c r="E10268" s="27" t="s">
        <v>29</v>
      </c>
      <c r="F10268" s="27" t="s">
        <v>257</v>
      </c>
      <c r="G10268" s="33">
        <v>348243.45</v>
      </c>
      <c r="H10268" s="33">
        <v>348243.45</v>
      </c>
      <c r="I10268" s="33">
        <v>8649</v>
      </c>
      <c r="J10268" s="33">
        <v>730</v>
      </c>
      <c r="K10268" s="33">
        <v>11400</v>
      </c>
      <c r="L10268" s="33">
        <v>1</v>
      </c>
      <c r="M10268" s="33">
        <v>1</v>
      </c>
      <c r="N10268" s="33">
        <v>308040.3</v>
      </c>
      <c r="O10268" s="33">
        <v>1832</v>
      </c>
      <c r="P10268" s="33">
        <v>3619</v>
      </c>
    </row>
    <row r="10269" spans="1:16">
      <c r="A10269" s="27" t="s">
        <v>1411</v>
      </c>
      <c r="B10269" s="31">
        <v>202603</v>
      </c>
      <c r="C10269" s="27" t="s">
        <v>183</v>
      </c>
      <c r="D10269" s="27" t="s">
        <v>183</v>
      </c>
      <c r="E10269" s="27" t="s">
        <v>29</v>
      </c>
      <c r="F10269" s="27" t="s">
        <v>257</v>
      </c>
      <c r="G10269" s="33">
        <v>424951.12</v>
      </c>
      <c r="H10269" s="33">
        <v>424951.12</v>
      </c>
      <c r="I10269" s="33">
        <v>10915</v>
      </c>
      <c r="J10269" s="33">
        <v>911</v>
      </c>
      <c r="K10269" s="33">
        <v>11400</v>
      </c>
      <c r="L10269" s="33">
        <v>1</v>
      </c>
      <c r="M10269" s="33">
        <v>1</v>
      </c>
      <c r="N10269" s="33">
        <v>383882.45</v>
      </c>
      <c r="O10269" s="33">
        <v>2366.7</v>
      </c>
      <c r="P10269" s="33">
        <v>4460</v>
      </c>
    </row>
    <row r="10270" spans="1:16">
      <c r="A10270" s="27" t="s">
        <v>1411</v>
      </c>
      <c r="B10270" s="31">
        <v>202604</v>
      </c>
      <c r="C10270" s="27" t="s">
        <v>183</v>
      </c>
      <c r="D10270" s="27" t="s">
        <v>183</v>
      </c>
      <c r="E10270" s="27" t="s">
        <v>29</v>
      </c>
      <c r="F10270" s="27" t="s">
        <v>257</v>
      </c>
      <c r="G10270" s="33">
        <v>454232.96</v>
      </c>
      <c r="H10270" s="33">
        <v>454232.96</v>
      </c>
      <c r="I10270" s="33">
        <v>11864</v>
      </c>
      <c r="J10270" s="33">
        <v>749</v>
      </c>
      <c r="K10270" s="33">
        <v>11400</v>
      </c>
      <c r="L10270" s="33">
        <v>1</v>
      </c>
      <c r="M10270" s="33">
        <v>1</v>
      </c>
      <c r="N10270" s="33">
        <v>451719.46</v>
      </c>
      <c r="O10270" s="33">
        <v>2594.4</v>
      </c>
      <c r="P10270" s="33">
        <v>4865</v>
      </c>
    </row>
    <row r="10271" spans="1:16">
      <c r="A10271" s="27" t="s">
        <v>1411</v>
      </c>
      <c r="B10271" s="31">
        <v>202605</v>
      </c>
      <c r="C10271" s="27" t="s">
        <v>183</v>
      </c>
      <c r="D10271" s="27" t="s">
        <v>183</v>
      </c>
      <c r="E10271" s="27" t="s">
        <v>29</v>
      </c>
      <c r="F10271" s="27" t="s">
        <v>257</v>
      </c>
      <c r="G10271" s="33">
        <v>496356.69</v>
      </c>
      <c r="H10271" s="33">
        <v>496356.69</v>
      </c>
      <c r="I10271" s="33">
        <v>12065</v>
      </c>
      <c r="J10271" s="33">
        <v>786</v>
      </c>
      <c r="K10271" s="33">
        <v>11400</v>
      </c>
      <c r="L10271" s="33">
        <v>1</v>
      </c>
      <c r="M10271" s="33">
        <v>1</v>
      </c>
      <c r="N10271" s="33">
        <v>494722.5</v>
      </c>
      <c r="O10271" s="33">
        <v>3158</v>
      </c>
      <c r="P10271" s="33">
        <v>5152</v>
      </c>
    </row>
    <row r="10272" spans="1:16">
      <c r="A10272" s="27" t="s">
        <v>1411</v>
      </c>
      <c r="B10272" s="31">
        <v>202606</v>
      </c>
      <c r="C10272" s="27" t="s">
        <v>183</v>
      </c>
      <c r="D10272" s="27" t="s">
        <v>183</v>
      </c>
      <c r="E10272" s="27" t="s">
        <v>29</v>
      </c>
      <c r="F10272" s="27" t="s">
        <v>257</v>
      </c>
      <c r="G10272" s="33">
        <v>541490.02</v>
      </c>
      <c r="H10272" s="33">
        <v>541490.02</v>
      </c>
      <c r="I10272" s="33">
        <v>14247</v>
      </c>
      <c r="J10272" s="33">
        <v>1091</v>
      </c>
      <c r="K10272" s="33">
        <v>11400</v>
      </c>
      <c r="L10272" s="33">
        <v>1</v>
      </c>
      <c r="M10272" s="33">
        <v>1</v>
      </c>
      <c r="N10272" s="33">
        <v>483294.79</v>
      </c>
      <c r="O10272" s="33">
        <v>3122.5</v>
      </c>
      <c r="P10272" s="33">
        <v>5608</v>
      </c>
    </row>
    <row r="10273" spans="1:16">
      <c r="A10273" s="27" t="s">
        <v>1411</v>
      </c>
      <c r="B10273" s="31">
        <v>202607</v>
      </c>
      <c r="C10273" s="27" t="s">
        <v>183</v>
      </c>
      <c r="D10273" s="27" t="s">
        <v>183</v>
      </c>
      <c r="E10273" s="27" t="s">
        <v>29</v>
      </c>
      <c r="F10273" s="27" t="s">
        <v>257</v>
      </c>
      <c r="G10273" s="33">
        <v>487351.38</v>
      </c>
      <c r="H10273" s="33">
        <v>487351.38</v>
      </c>
      <c r="I10273" s="33">
        <v>12140</v>
      </c>
      <c r="J10273" s="33">
        <v>962</v>
      </c>
      <c r="K10273" s="33">
        <v>11400</v>
      </c>
      <c r="L10273" s="33">
        <v>1</v>
      </c>
      <c r="M10273" s="33">
        <v>1</v>
      </c>
      <c r="N10273" s="33">
        <v>429683.87</v>
      </c>
      <c r="O10273" s="33">
        <v>2722.2</v>
      </c>
      <c r="P10273" s="33">
        <v>4998</v>
      </c>
    </row>
    <row r="10274" spans="1:16">
      <c r="A10274" s="27" t="s">
        <v>1414</v>
      </c>
      <c r="B10274" s="31">
        <v>202408</v>
      </c>
      <c r="C10274" s="27" t="s">
        <v>183</v>
      </c>
      <c r="D10274" s="27" t="s">
        <v>183</v>
      </c>
      <c r="E10274" s="27" t="s">
        <v>29</v>
      </c>
      <c r="F10274" s="27" t="s">
        <v>257</v>
      </c>
      <c r="G10274" s="33">
        <v>263727.99</v>
      </c>
      <c r="H10274" s="33">
        <v>263727.99</v>
      </c>
      <c r="I10274" s="33">
        <v>7013</v>
      </c>
      <c r="J10274" s="33">
        <v>438</v>
      </c>
      <c r="K10274" s="33">
        <v>8000</v>
      </c>
      <c r="L10274" s="33">
        <v>1</v>
      </c>
      <c r="M10274" s="33">
        <v>1</v>
      </c>
      <c r="N10274" s="33">
        <v>288567.44</v>
      </c>
      <c r="O10274" s="33">
        <v>1469.4</v>
      </c>
      <c r="P10274" s="33">
        <v>2779</v>
      </c>
    </row>
    <row r="10275" spans="1:16">
      <c r="A10275" s="27" t="s">
        <v>1414</v>
      </c>
      <c r="B10275" s="31">
        <v>202409</v>
      </c>
      <c r="C10275" s="27" t="s">
        <v>183</v>
      </c>
      <c r="D10275" s="27" t="s">
        <v>183</v>
      </c>
      <c r="E10275" s="27" t="s">
        <v>29</v>
      </c>
      <c r="F10275" s="27" t="s">
        <v>257</v>
      </c>
      <c r="G10275" s="33">
        <v>250311.26</v>
      </c>
      <c r="H10275" s="33">
        <v>250311.26</v>
      </c>
      <c r="I10275" s="33">
        <v>6105</v>
      </c>
      <c r="J10275" s="33">
        <v>491</v>
      </c>
      <c r="K10275" s="33">
        <v>8000</v>
      </c>
      <c r="L10275" s="33">
        <v>1</v>
      </c>
      <c r="M10275" s="33">
        <v>1</v>
      </c>
      <c r="N10275" s="33">
        <v>277449.36</v>
      </c>
      <c r="O10275" s="33">
        <v>1438.3</v>
      </c>
      <c r="P10275" s="33">
        <v>2505</v>
      </c>
    </row>
    <row r="10276" spans="1:16">
      <c r="A10276" s="27" t="s">
        <v>1414</v>
      </c>
      <c r="B10276" s="31">
        <v>202410</v>
      </c>
      <c r="C10276" s="27" t="s">
        <v>183</v>
      </c>
      <c r="D10276" s="27" t="s">
        <v>183</v>
      </c>
      <c r="E10276" s="27" t="s">
        <v>29</v>
      </c>
      <c r="F10276" s="27" t="s">
        <v>257</v>
      </c>
      <c r="G10276" s="33">
        <v>290020.02</v>
      </c>
      <c r="H10276" s="33">
        <v>290020.02</v>
      </c>
      <c r="I10276" s="33">
        <v>7137</v>
      </c>
      <c r="J10276" s="33">
        <v>507</v>
      </c>
      <c r="K10276" s="33">
        <v>8000</v>
      </c>
      <c r="L10276" s="33">
        <v>1</v>
      </c>
      <c r="M10276" s="33">
        <v>1</v>
      </c>
      <c r="N10276" s="33">
        <v>304738.77</v>
      </c>
      <c r="O10276" s="33">
        <v>1467</v>
      </c>
      <c r="P10276" s="33">
        <v>2976</v>
      </c>
    </row>
    <row r="10277" spans="1:16">
      <c r="A10277" s="27" t="s">
        <v>1414</v>
      </c>
      <c r="B10277" s="31">
        <v>202411</v>
      </c>
      <c r="C10277" s="27" t="s">
        <v>183</v>
      </c>
      <c r="D10277" s="27" t="s">
        <v>183</v>
      </c>
      <c r="E10277" s="27" t="s">
        <v>29</v>
      </c>
      <c r="F10277" s="27" t="s">
        <v>257</v>
      </c>
      <c r="G10277" s="33">
        <v>348182.82</v>
      </c>
      <c r="H10277" s="33">
        <v>348182.82</v>
      </c>
      <c r="I10277" s="33">
        <v>8502</v>
      </c>
      <c r="J10277" s="33">
        <v>767</v>
      </c>
      <c r="K10277" s="33">
        <v>8000</v>
      </c>
      <c r="L10277" s="33">
        <v>1</v>
      </c>
      <c r="M10277" s="33">
        <v>1</v>
      </c>
      <c r="N10277" s="33">
        <v>367745.01</v>
      </c>
      <c r="O10277" s="33">
        <v>2070.2</v>
      </c>
      <c r="P10277" s="33">
        <v>3675</v>
      </c>
    </row>
    <row r="10278" spans="1:16">
      <c r="A10278" s="27" t="s">
        <v>1414</v>
      </c>
      <c r="B10278" s="31">
        <v>202412</v>
      </c>
      <c r="C10278" s="27" t="s">
        <v>183</v>
      </c>
      <c r="D10278" s="27" t="s">
        <v>183</v>
      </c>
      <c r="E10278" s="27" t="s">
        <v>29</v>
      </c>
      <c r="F10278" s="27" t="s">
        <v>257</v>
      </c>
      <c r="G10278" s="33">
        <v>398966.62</v>
      </c>
      <c r="H10278" s="33">
        <v>398966.62</v>
      </c>
      <c r="I10278" s="33">
        <v>10360</v>
      </c>
      <c r="J10278" s="33">
        <v>804</v>
      </c>
      <c r="K10278" s="33">
        <v>8000</v>
      </c>
      <c r="L10278" s="33">
        <v>1</v>
      </c>
      <c r="M10278" s="33">
        <v>1</v>
      </c>
      <c r="N10278" s="33">
        <v>422131.79</v>
      </c>
      <c r="O10278" s="33">
        <v>2165.4</v>
      </c>
      <c r="P10278" s="33">
        <v>4216</v>
      </c>
    </row>
    <row r="10279" spans="1:16">
      <c r="A10279" s="27" t="s">
        <v>1414</v>
      </c>
      <c r="B10279" s="31">
        <v>202501</v>
      </c>
      <c r="C10279" s="27" t="s">
        <v>183</v>
      </c>
      <c r="D10279" s="27" t="s">
        <v>183</v>
      </c>
      <c r="E10279" s="27" t="s">
        <v>29</v>
      </c>
      <c r="F10279" s="27" t="s">
        <v>257</v>
      </c>
      <c r="G10279" s="33">
        <v>176710.38</v>
      </c>
      <c r="H10279" s="33">
        <v>176710.38</v>
      </c>
      <c r="I10279" s="33">
        <v>4404</v>
      </c>
      <c r="J10279" s="33">
        <v>370</v>
      </c>
      <c r="K10279" s="33">
        <v>8000</v>
      </c>
      <c r="L10279" s="33">
        <v>1</v>
      </c>
      <c r="M10279" s="33">
        <v>1</v>
      </c>
      <c r="N10279" s="33">
        <v>214549.16</v>
      </c>
      <c r="O10279" s="33">
        <v>938.2</v>
      </c>
      <c r="P10279" s="33">
        <v>1795</v>
      </c>
    </row>
    <row r="10280" spans="1:16">
      <c r="A10280" s="27" t="s">
        <v>1414</v>
      </c>
      <c r="B10280" s="31">
        <v>202502</v>
      </c>
      <c r="C10280" s="27" t="s">
        <v>183</v>
      </c>
      <c r="D10280" s="27" t="s">
        <v>183</v>
      </c>
      <c r="E10280" s="27" t="s">
        <v>29</v>
      </c>
      <c r="F10280" s="27" t="s">
        <v>257</v>
      </c>
      <c r="G10280" s="33">
        <v>210652.42</v>
      </c>
      <c r="H10280" s="33">
        <v>210652.42</v>
      </c>
      <c r="I10280" s="33">
        <v>4839</v>
      </c>
      <c r="J10280" s="33">
        <v>364</v>
      </c>
      <c r="K10280" s="33">
        <v>8000</v>
      </c>
      <c r="L10280" s="33">
        <v>1</v>
      </c>
      <c r="M10280" s="33">
        <v>1</v>
      </c>
      <c r="N10280" s="33">
        <v>221034.8</v>
      </c>
      <c r="O10280" s="33">
        <v>1140.1</v>
      </c>
      <c r="P10280" s="33">
        <v>2168</v>
      </c>
    </row>
    <row r="10281" spans="1:16">
      <c r="A10281" s="27" t="s">
        <v>1414</v>
      </c>
      <c r="B10281" s="31">
        <v>202503</v>
      </c>
      <c r="C10281" s="27" t="s">
        <v>183</v>
      </c>
      <c r="D10281" s="27" t="s">
        <v>183</v>
      </c>
      <c r="E10281" s="27" t="s">
        <v>29</v>
      </c>
      <c r="F10281" s="27" t="s">
        <v>257</v>
      </c>
      <c r="G10281" s="33">
        <v>265632.16</v>
      </c>
      <c r="H10281" s="33">
        <v>265632.16</v>
      </c>
      <c r="I10281" s="33">
        <v>6986</v>
      </c>
      <c r="J10281" s="33">
        <v>510</v>
      </c>
      <c r="K10281" s="33">
        <v>8000</v>
      </c>
      <c r="L10281" s="33">
        <v>1</v>
      </c>
      <c r="M10281" s="33">
        <v>1</v>
      </c>
      <c r="N10281" s="33">
        <v>275455.46</v>
      </c>
      <c r="O10281" s="33">
        <v>1637</v>
      </c>
      <c r="P10281" s="33">
        <v>2822</v>
      </c>
    </row>
    <row r="10282" spans="1:16">
      <c r="A10282" s="27" t="s">
        <v>1414</v>
      </c>
      <c r="B10282" s="31">
        <v>202504</v>
      </c>
      <c r="C10282" s="27" t="s">
        <v>183</v>
      </c>
      <c r="D10282" s="27" t="s">
        <v>183</v>
      </c>
      <c r="E10282" s="27" t="s">
        <v>29</v>
      </c>
      <c r="F10282" s="27" t="s">
        <v>257</v>
      </c>
      <c r="G10282" s="33">
        <v>295880.88</v>
      </c>
      <c r="H10282" s="33">
        <v>295880.88</v>
      </c>
      <c r="I10282" s="33">
        <v>7863</v>
      </c>
      <c r="J10282" s="33">
        <v>494</v>
      </c>
      <c r="K10282" s="33">
        <v>8000</v>
      </c>
      <c r="L10282" s="33">
        <v>1</v>
      </c>
      <c r="M10282" s="33">
        <v>1</v>
      </c>
      <c r="N10282" s="33">
        <v>324132.01</v>
      </c>
      <c r="O10282" s="33">
        <v>1529.8</v>
      </c>
      <c r="P10282" s="33">
        <v>3134</v>
      </c>
    </row>
    <row r="10283" spans="1:16">
      <c r="A10283" s="27" t="s">
        <v>1414</v>
      </c>
      <c r="B10283" s="31">
        <v>202505</v>
      </c>
      <c r="C10283" s="27" t="s">
        <v>183</v>
      </c>
      <c r="D10283" s="27" t="s">
        <v>183</v>
      </c>
      <c r="E10283" s="27" t="s">
        <v>29</v>
      </c>
      <c r="F10283" s="27" t="s">
        <v>257</v>
      </c>
      <c r="G10283" s="33">
        <v>347413.62</v>
      </c>
      <c r="H10283" s="33">
        <v>347413.62</v>
      </c>
      <c r="I10283" s="33">
        <v>9549</v>
      </c>
      <c r="J10283" s="33">
        <v>834</v>
      </c>
      <c r="K10283" s="33">
        <v>8000</v>
      </c>
      <c r="L10283" s="33">
        <v>1</v>
      </c>
      <c r="M10283" s="33">
        <v>1</v>
      </c>
      <c r="N10283" s="33">
        <v>354988.92</v>
      </c>
      <c r="O10283" s="33">
        <v>1858.1</v>
      </c>
      <c r="P10283" s="33">
        <v>3808</v>
      </c>
    </row>
    <row r="10284" spans="1:16">
      <c r="A10284" s="27" t="s">
        <v>1414</v>
      </c>
      <c r="B10284" s="31">
        <v>202506</v>
      </c>
      <c r="C10284" s="27" t="s">
        <v>183</v>
      </c>
      <c r="D10284" s="27" t="s">
        <v>183</v>
      </c>
      <c r="E10284" s="27" t="s">
        <v>29</v>
      </c>
      <c r="F10284" s="27" t="s">
        <v>257</v>
      </c>
      <c r="G10284" s="33">
        <v>345504.6</v>
      </c>
      <c r="H10284" s="33">
        <v>345504.6</v>
      </c>
      <c r="I10284" s="33">
        <v>8276</v>
      </c>
      <c r="J10284" s="33">
        <v>597</v>
      </c>
      <c r="K10284" s="33">
        <v>8000</v>
      </c>
      <c r="L10284" s="33">
        <v>1</v>
      </c>
      <c r="M10284" s="33">
        <v>1</v>
      </c>
      <c r="N10284" s="33">
        <v>346788.94</v>
      </c>
      <c r="O10284" s="33">
        <v>2089.1</v>
      </c>
      <c r="P10284" s="33">
        <v>3399</v>
      </c>
    </row>
    <row r="10285" spans="1:16">
      <c r="A10285" s="27" t="s">
        <v>1414</v>
      </c>
      <c r="B10285" s="31">
        <v>202507</v>
      </c>
      <c r="C10285" s="27" t="s">
        <v>183</v>
      </c>
      <c r="D10285" s="27" t="s">
        <v>183</v>
      </c>
      <c r="E10285" s="27" t="s">
        <v>29</v>
      </c>
      <c r="F10285" s="27" t="s">
        <v>257</v>
      </c>
      <c r="G10285" s="33">
        <v>283920.07</v>
      </c>
      <c r="H10285" s="33">
        <v>283920.07</v>
      </c>
      <c r="I10285" s="33">
        <v>7292</v>
      </c>
      <c r="J10285" s="33">
        <v>580</v>
      </c>
      <c r="K10285" s="33">
        <v>8000</v>
      </c>
      <c r="L10285" s="33">
        <v>1</v>
      </c>
      <c r="M10285" s="33">
        <v>1</v>
      </c>
      <c r="N10285" s="33">
        <v>308320.35</v>
      </c>
      <c r="O10285" s="33">
        <v>1569.5</v>
      </c>
      <c r="P10285" s="33">
        <v>3069</v>
      </c>
    </row>
    <row r="10286" spans="1:16">
      <c r="A10286" s="27" t="s">
        <v>1414</v>
      </c>
      <c r="B10286" s="31">
        <v>202508</v>
      </c>
      <c r="C10286" s="27" t="s">
        <v>183</v>
      </c>
      <c r="D10286" s="27" t="s">
        <v>183</v>
      </c>
      <c r="E10286" s="27" t="s">
        <v>29</v>
      </c>
      <c r="F10286" s="27" t="s">
        <v>257</v>
      </c>
      <c r="G10286" s="33">
        <v>296816.48</v>
      </c>
      <c r="H10286" s="33">
        <v>296816.48</v>
      </c>
      <c r="I10286" s="33">
        <v>8217</v>
      </c>
      <c r="J10286" s="33">
        <v>566</v>
      </c>
      <c r="K10286" s="33">
        <v>8000</v>
      </c>
      <c r="L10286" s="33">
        <v>1</v>
      </c>
      <c r="M10286" s="33">
        <v>1</v>
      </c>
      <c r="N10286" s="33">
        <v>296935.9</v>
      </c>
      <c r="O10286" s="33">
        <v>1653.7</v>
      </c>
      <c r="P10286" s="33">
        <v>3278</v>
      </c>
    </row>
    <row r="10287" spans="1:16">
      <c r="A10287" s="27" t="s">
        <v>1414</v>
      </c>
      <c r="B10287" s="31">
        <v>202509</v>
      </c>
      <c r="C10287" s="27" t="s">
        <v>183</v>
      </c>
      <c r="D10287" s="27" t="s">
        <v>183</v>
      </c>
      <c r="E10287" s="27" t="s">
        <v>29</v>
      </c>
      <c r="F10287" s="27" t="s">
        <v>257</v>
      </c>
      <c r="G10287" s="33">
        <v>264655.63</v>
      </c>
      <c r="H10287" s="33">
        <v>264655.63</v>
      </c>
      <c r="I10287" s="33">
        <v>7093</v>
      </c>
      <c r="J10287" s="33">
        <v>483</v>
      </c>
      <c r="K10287" s="33">
        <v>8000</v>
      </c>
      <c r="L10287" s="33">
        <v>1</v>
      </c>
      <c r="M10287" s="33">
        <v>1</v>
      </c>
      <c r="N10287" s="33">
        <v>285495.39</v>
      </c>
      <c r="O10287" s="33">
        <v>1640.4</v>
      </c>
      <c r="P10287" s="33">
        <v>2826</v>
      </c>
    </row>
    <row r="10288" spans="1:16">
      <c r="A10288" s="27" t="s">
        <v>1414</v>
      </c>
      <c r="B10288" s="31">
        <v>202510</v>
      </c>
      <c r="C10288" s="27" t="s">
        <v>183</v>
      </c>
      <c r="D10288" s="27" t="s">
        <v>183</v>
      </c>
      <c r="E10288" s="27" t="s">
        <v>29</v>
      </c>
      <c r="F10288" s="27" t="s">
        <v>257</v>
      </c>
      <c r="G10288" s="33">
        <v>277940.8</v>
      </c>
      <c r="H10288" s="33">
        <v>277940.8</v>
      </c>
      <c r="I10288" s="33">
        <v>7717</v>
      </c>
      <c r="J10288" s="33">
        <v>571</v>
      </c>
      <c r="K10288" s="33">
        <v>8000</v>
      </c>
      <c r="L10288" s="33">
        <v>1</v>
      </c>
      <c r="M10288" s="33">
        <v>1</v>
      </c>
      <c r="N10288" s="33">
        <v>313576.19</v>
      </c>
      <c r="O10288" s="33">
        <v>1640.2</v>
      </c>
      <c r="P10288" s="33">
        <v>3031</v>
      </c>
    </row>
    <row r="10289" spans="1:16">
      <c r="A10289" s="27" t="s">
        <v>1414</v>
      </c>
      <c r="B10289" s="31">
        <v>202511</v>
      </c>
      <c r="C10289" s="27" t="s">
        <v>183</v>
      </c>
      <c r="D10289" s="27" t="s">
        <v>183</v>
      </c>
      <c r="E10289" s="27" t="s">
        <v>29</v>
      </c>
      <c r="F10289" s="27" t="s">
        <v>257</v>
      </c>
      <c r="G10289" s="33">
        <v>376610.77</v>
      </c>
      <c r="H10289" s="33">
        <v>376610.77</v>
      </c>
      <c r="I10289" s="33">
        <v>9873</v>
      </c>
      <c r="J10289" s="33">
        <v>797</v>
      </c>
      <c r="K10289" s="33">
        <v>8000</v>
      </c>
      <c r="L10289" s="33">
        <v>1</v>
      </c>
      <c r="M10289" s="33">
        <v>1</v>
      </c>
      <c r="N10289" s="33">
        <v>378409.61</v>
      </c>
      <c r="O10289" s="33">
        <v>2234.8</v>
      </c>
      <c r="P10289" s="33">
        <v>4009</v>
      </c>
    </row>
    <row r="10290" spans="1:16">
      <c r="A10290" s="27" t="s">
        <v>1414</v>
      </c>
      <c r="B10290" s="31">
        <v>202512</v>
      </c>
      <c r="C10290" s="27" t="s">
        <v>183</v>
      </c>
      <c r="D10290" s="27" t="s">
        <v>183</v>
      </c>
      <c r="E10290" s="27" t="s">
        <v>29</v>
      </c>
      <c r="F10290" s="27" t="s">
        <v>257</v>
      </c>
      <c r="G10290" s="33">
        <v>417045.3</v>
      </c>
      <c r="H10290" s="33">
        <v>417045.3</v>
      </c>
      <c r="I10290" s="33">
        <v>10933</v>
      </c>
      <c r="J10290" s="33">
        <v>953</v>
      </c>
      <c r="K10290" s="33">
        <v>8000</v>
      </c>
      <c r="L10290" s="33">
        <v>1</v>
      </c>
      <c r="M10290" s="33">
        <v>1</v>
      </c>
      <c r="N10290" s="33">
        <v>434373.61</v>
      </c>
      <c r="O10290" s="33">
        <v>2186.9</v>
      </c>
      <c r="P10290" s="33">
        <v>4405</v>
      </c>
    </row>
    <row r="10291" spans="1:16">
      <c r="A10291" s="27" t="s">
        <v>1414</v>
      </c>
      <c r="B10291" s="31">
        <v>202601</v>
      </c>
      <c r="C10291" s="27" t="s">
        <v>183</v>
      </c>
      <c r="D10291" s="27" t="s">
        <v>183</v>
      </c>
      <c r="E10291" s="27" t="s">
        <v>29</v>
      </c>
      <c r="F10291" s="27" t="s">
        <v>257</v>
      </c>
      <c r="G10291" s="33">
        <v>220901.33</v>
      </c>
      <c r="H10291" s="33">
        <v>220901.33</v>
      </c>
      <c r="I10291" s="33">
        <v>6106</v>
      </c>
      <c r="J10291" s="33">
        <v>499</v>
      </c>
      <c r="K10291" s="33">
        <v>8000</v>
      </c>
      <c r="L10291" s="33">
        <v>1</v>
      </c>
      <c r="M10291" s="33">
        <v>1</v>
      </c>
      <c r="N10291" s="33">
        <v>220771.09</v>
      </c>
      <c r="O10291" s="33">
        <v>1234.8</v>
      </c>
      <c r="P10291" s="33">
        <v>2311</v>
      </c>
    </row>
    <row r="10292" spans="1:16">
      <c r="A10292" s="27" t="s">
        <v>1414</v>
      </c>
      <c r="B10292" s="31">
        <v>202602</v>
      </c>
      <c r="C10292" s="27" t="s">
        <v>183</v>
      </c>
      <c r="D10292" s="27" t="s">
        <v>183</v>
      </c>
      <c r="E10292" s="27" t="s">
        <v>29</v>
      </c>
      <c r="F10292" s="27" t="s">
        <v>257</v>
      </c>
      <c r="G10292" s="33">
        <v>230165.42</v>
      </c>
      <c r="H10292" s="33">
        <v>230165.42</v>
      </c>
      <c r="I10292" s="33">
        <v>6227</v>
      </c>
      <c r="J10292" s="33">
        <v>408</v>
      </c>
      <c r="K10292" s="33">
        <v>8000</v>
      </c>
      <c r="L10292" s="33">
        <v>1</v>
      </c>
      <c r="M10292" s="33">
        <v>1</v>
      </c>
      <c r="N10292" s="33">
        <v>227444.81</v>
      </c>
      <c r="O10292" s="33">
        <v>1193.4</v>
      </c>
      <c r="P10292" s="33">
        <v>2574</v>
      </c>
    </row>
    <row r="10293" spans="1:16">
      <c r="A10293" s="27" t="s">
        <v>1414</v>
      </c>
      <c r="B10293" s="31">
        <v>202603</v>
      </c>
      <c r="C10293" s="27" t="s">
        <v>183</v>
      </c>
      <c r="D10293" s="27" t="s">
        <v>183</v>
      </c>
      <c r="E10293" s="27" t="s">
        <v>29</v>
      </c>
      <c r="F10293" s="27" t="s">
        <v>257</v>
      </c>
      <c r="G10293" s="33">
        <v>241155.7</v>
      </c>
      <c r="H10293" s="33">
        <v>241155.7</v>
      </c>
      <c r="I10293" s="33">
        <v>6152</v>
      </c>
      <c r="J10293" s="33">
        <v>532</v>
      </c>
      <c r="K10293" s="33">
        <v>8000</v>
      </c>
      <c r="L10293" s="33">
        <v>1</v>
      </c>
      <c r="M10293" s="33">
        <v>1</v>
      </c>
      <c r="N10293" s="33">
        <v>283443.67</v>
      </c>
      <c r="O10293" s="33">
        <v>1324.7</v>
      </c>
      <c r="P10293" s="33">
        <v>2638</v>
      </c>
    </row>
    <row r="10294" spans="1:16">
      <c r="A10294" s="27" t="s">
        <v>1414</v>
      </c>
      <c r="B10294" s="31">
        <v>202604</v>
      </c>
      <c r="C10294" s="27" t="s">
        <v>183</v>
      </c>
      <c r="D10294" s="27" t="s">
        <v>183</v>
      </c>
      <c r="E10294" s="27" t="s">
        <v>29</v>
      </c>
      <c r="F10294" s="27" t="s">
        <v>257</v>
      </c>
      <c r="G10294" s="33">
        <v>320472.08</v>
      </c>
      <c r="H10294" s="33">
        <v>320472.08</v>
      </c>
      <c r="I10294" s="33">
        <v>8246</v>
      </c>
      <c r="J10294" s="33">
        <v>583</v>
      </c>
      <c r="K10294" s="33">
        <v>8000</v>
      </c>
      <c r="L10294" s="33">
        <v>1</v>
      </c>
      <c r="M10294" s="33">
        <v>1</v>
      </c>
      <c r="N10294" s="33">
        <v>333531.84</v>
      </c>
      <c r="O10294" s="33">
        <v>1921</v>
      </c>
      <c r="P10294" s="33">
        <v>3287</v>
      </c>
    </row>
    <row r="10295" spans="1:16">
      <c r="A10295" s="27" t="s">
        <v>1414</v>
      </c>
      <c r="B10295" s="31">
        <v>202605</v>
      </c>
      <c r="C10295" s="27" t="s">
        <v>183</v>
      </c>
      <c r="D10295" s="27" t="s">
        <v>183</v>
      </c>
      <c r="E10295" s="27" t="s">
        <v>29</v>
      </c>
      <c r="F10295" s="27" t="s">
        <v>257</v>
      </c>
      <c r="G10295" s="33">
        <v>344807.87</v>
      </c>
      <c r="H10295" s="33">
        <v>344807.87</v>
      </c>
      <c r="I10295" s="33">
        <v>8176</v>
      </c>
      <c r="J10295" s="33">
        <v>657</v>
      </c>
      <c r="K10295" s="33">
        <v>8000</v>
      </c>
      <c r="L10295" s="33">
        <v>1</v>
      </c>
      <c r="M10295" s="33">
        <v>1</v>
      </c>
      <c r="N10295" s="33">
        <v>365283.59</v>
      </c>
      <c r="O10295" s="33">
        <v>1877.2</v>
      </c>
      <c r="P10295" s="33">
        <v>3330</v>
      </c>
    </row>
    <row r="10296" spans="1:16">
      <c r="A10296" s="27" t="s">
        <v>1414</v>
      </c>
      <c r="B10296" s="31">
        <v>202606</v>
      </c>
      <c r="C10296" s="27" t="s">
        <v>183</v>
      </c>
      <c r="D10296" s="27" t="s">
        <v>183</v>
      </c>
      <c r="E10296" s="27" t="s">
        <v>29</v>
      </c>
      <c r="F10296" s="27" t="s">
        <v>257</v>
      </c>
      <c r="G10296" s="33">
        <v>303459.21</v>
      </c>
      <c r="H10296" s="33">
        <v>303459.21</v>
      </c>
      <c r="I10296" s="33">
        <v>8181</v>
      </c>
      <c r="J10296" s="33">
        <v>610</v>
      </c>
      <c r="K10296" s="33">
        <v>8000</v>
      </c>
      <c r="L10296" s="33">
        <v>1</v>
      </c>
      <c r="M10296" s="33">
        <v>1</v>
      </c>
      <c r="N10296" s="33">
        <v>356845.82</v>
      </c>
      <c r="O10296" s="33">
        <v>1619.9</v>
      </c>
      <c r="P10296" s="33">
        <v>3300</v>
      </c>
    </row>
    <row r="10297" spans="1:16">
      <c r="A10297" s="27" t="s">
        <v>1414</v>
      </c>
      <c r="B10297" s="31">
        <v>202607</v>
      </c>
      <c r="C10297" s="27" t="s">
        <v>183</v>
      </c>
      <c r="D10297" s="27" t="s">
        <v>183</v>
      </c>
      <c r="E10297" s="27" t="s">
        <v>29</v>
      </c>
      <c r="F10297" s="27" t="s">
        <v>257</v>
      </c>
      <c r="G10297" s="33">
        <v>328012.37</v>
      </c>
      <c r="H10297" s="33">
        <v>328012.37</v>
      </c>
      <c r="I10297" s="33">
        <v>7806</v>
      </c>
      <c r="J10297" s="33">
        <v>625</v>
      </c>
      <c r="K10297" s="33">
        <v>8000</v>
      </c>
      <c r="L10297" s="33">
        <v>1</v>
      </c>
      <c r="M10297" s="33">
        <v>1</v>
      </c>
      <c r="N10297" s="33">
        <v>317261.64</v>
      </c>
      <c r="O10297" s="33">
        <v>1758.8</v>
      </c>
      <c r="P10297" s="33">
        <v>3260</v>
      </c>
    </row>
    <row r="10298" spans="1:16">
      <c r="A10298" s="27" t="s">
        <v>1416</v>
      </c>
      <c r="B10298" s="31">
        <v>202408</v>
      </c>
      <c r="C10298" s="27" t="s">
        <v>183</v>
      </c>
      <c r="D10298" s="27" t="s">
        <v>183</v>
      </c>
      <c r="E10298" s="27" t="s">
        <v>29</v>
      </c>
      <c r="F10298" s="27" t="s">
        <v>257</v>
      </c>
      <c r="G10298" s="33">
        <v>422852.78</v>
      </c>
      <c r="H10298" s="33">
        <v>422852.78</v>
      </c>
      <c r="I10298" s="33">
        <v>10669</v>
      </c>
      <c r="J10298" s="33">
        <v>864</v>
      </c>
      <c r="K10298" s="33">
        <v>10300</v>
      </c>
      <c r="L10298" s="33">
        <v>1</v>
      </c>
      <c r="M10298" s="33">
        <v>1</v>
      </c>
      <c r="N10298" s="33">
        <v>347065.91</v>
      </c>
      <c r="O10298" s="33">
        <v>2347.9</v>
      </c>
      <c r="P10298" s="33">
        <v>4237</v>
      </c>
    </row>
    <row r="10299" spans="1:16">
      <c r="A10299" s="27" t="s">
        <v>1416</v>
      </c>
      <c r="B10299" s="31">
        <v>202409</v>
      </c>
      <c r="C10299" s="27" t="s">
        <v>183</v>
      </c>
      <c r="D10299" s="27" t="s">
        <v>183</v>
      </c>
      <c r="E10299" s="27" t="s">
        <v>29</v>
      </c>
      <c r="F10299" s="27" t="s">
        <v>257</v>
      </c>
      <c r="G10299" s="33">
        <v>410390.29</v>
      </c>
      <c r="H10299" s="33">
        <v>410390.29</v>
      </c>
      <c r="I10299" s="33">
        <v>10578</v>
      </c>
      <c r="J10299" s="33">
        <v>727</v>
      </c>
      <c r="K10299" s="33">
        <v>10300</v>
      </c>
      <c r="L10299" s="33">
        <v>1</v>
      </c>
      <c r="M10299" s="33">
        <v>1</v>
      </c>
      <c r="N10299" s="33">
        <v>333693.97</v>
      </c>
      <c r="O10299" s="33">
        <v>2416</v>
      </c>
      <c r="P10299" s="33">
        <v>4237</v>
      </c>
    </row>
    <row r="10300" spans="1:16">
      <c r="A10300" s="27" t="s">
        <v>1416</v>
      </c>
      <c r="B10300" s="31">
        <v>202410</v>
      </c>
      <c r="C10300" s="27" t="s">
        <v>183</v>
      </c>
      <c r="D10300" s="27" t="s">
        <v>183</v>
      </c>
      <c r="E10300" s="27" t="s">
        <v>29</v>
      </c>
      <c r="F10300" s="27" t="s">
        <v>257</v>
      </c>
      <c r="G10300" s="33">
        <v>423650.57</v>
      </c>
      <c r="H10300" s="33">
        <v>423650.57</v>
      </c>
      <c r="I10300" s="33">
        <v>10418</v>
      </c>
      <c r="J10300" s="33">
        <v>824</v>
      </c>
      <c r="K10300" s="33">
        <v>10300</v>
      </c>
      <c r="L10300" s="33">
        <v>1</v>
      </c>
      <c r="M10300" s="33">
        <v>1</v>
      </c>
      <c r="N10300" s="33">
        <v>366515.5</v>
      </c>
      <c r="O10300" s="33">
        <v>2424.4</v>
      </c>
      <c r="P10300" s="33">
        <v>4353</v>
      </c>
    </row>
    <row r="10301" spans="1:16">
      <c r="A10301" s="27" t="s">
        <v>1416</v>
      </c>
      <c r="B10301" s="31">
        <v>202411</v>
      </c>
      <c r="C10301" s="27" t="s">
        <v>183</v>
      </c>
      <c r="D10301" s="27" t="s">
        <v>183</v>
      </c>
      <c r="E10301" s="27" t="s">
        <v>29</v>
      </c>
      <c r="F10301" s="27" t="s">
        <v>257</v>
      </c>
      <c r="G10301" s="33">
        <v>528011.95</v>
      </c>
      <c r="H10301" s="33">
        <v>528011.95</v>
      </c>
      <c r="I10301" s="33">
        <v>13820</v>
      </c>
      <c r="J10301" s="33">
        <v>999</v>
      </c>
      <c r="K10301" s="33">
        <v>10300</v>
      </c>
      <c r="L10301" s="33">
        <v>1</v>
      </c>
      <c r="M10301" s="33">
        <v>1</v>
      </c>
      <c r="N10301" s="33">
        <v>442294.37</v>
      </c>
      <c r="O10301" s="33">
        <v>3122.9</v>
      </c>
      <c r="P10301" s="33">
        <v>5900</v>
      </c>
    </row>
    <row r="10302" spans="1:16">
      <c r="A10302" s="27" t="s">
        <v>1416</v>
      </c>
      <c r="B10302" s="31">
        <v>202412</v>
      </c>
      <c r="C10302" s="27" t="s">
        <v>183</v>
      </c>
      <c r="D10302" s="27" t="s">
        <v>183</v>
      </c>
      <c r="E10302" s="27" t="s">
        <v>29</v>
      </c>
      <c r="F10302" s="27" t="s">
        <v>257</v>
      </c>
      <c r="G10302" s="33">
        <v>576300.29</v>
      </c>
      <c r="H10302" s="33">
        <v>576300.29</v>
      </c>
      <c r="I10302" s="33">
        <v>14783</v>
      </c>
      <c r="J10302" s="33">
        <v>1035</v>
      </c>
      <c r="K10302" s="33">
        <v>10300</v>
      </c>
      <c r="L10302" s="33">
        <v>1</v>
      </c>
      <c r="M10302" s="33">
        <v>1</v>
      </c>
      <c r="N10302" s="33">
        <v>507706.46</v>
      </c>
      <c r="O10302" s="33">
        <v>3119.1</v>
      </c>
      <c r="P10302" s="33">
        <v>6253</v>
      </c>
    </row>
    <row r="10303" spans="1:16">
      <c r="A10303" s="27" t="s">
        <v>1416</v>
      </c>
      <c r="B10303" s="31">
        <v>202501</v>
      </c>
      <c r="C10303" s="27" t="s">
        <v>183</v>
      </c>
      <c r="D10303" s="27" t="s">
        <v>183</v>
      </c>
      <c r="E10303" s="27" t="s">
        <v>29</v>
      </c>
      <c r="F10303" s="27" t="s">
        <v>257</v>
      </c>
      <c r="G10303" s="33">
        <v>340479.78</v>
      </c>
      <c r="H10303" s="33">
        <v>340479.78</v>
      </c>
      <c r="I10303" s="33">
        <v>8973</v>
      </c>
      <c r="J10303" s="33">
        <v>587</v>
      </c>
      <c r="K10303" s="33">
        <v>10300</v>
      </c>
      <c r="L10303" s="33">
        <v>1</v>
      </c>
      <c r="M10303" s="33">
        <v>1</v>
      </c>
      <c r="N10303" s="33">
        <v>258042.63</v>
      </c>
      <c r="O10303" s="33">
        <v>1752</v>
      </c>
      <c r="P10303" s="33">
        <v>3482</v>
      </c>
    </row>
    <row r="10304" spans="1:16">
      <c r="A10304" s="27" t="s">
        <v>1416</v>
      </c>
      <c r="B10304" s="31">
        <v>202502</v>
      </c>
      <c r="C10304" s="27" t="s">
        <v>183</v>
      </c>
      <c r="D10304" s="27" t="s">
        <v>183</v>
      </c>
      <c r="E10304" s="27" t="s">
        <v>29</v>
      </c>
      <c r="F10304" s="27" t="s">
        <v>257</v>
      </c>
      <c r="G10304" s="33">
        <v>311246.32</v>
      </c>
      <c r="H10304" s="33">
        <v>311246.32</v>
      </c>
      <c r="I10304" s="33">
        <v>8039</v>
      </c>
      <c r="J10304" s="33">
        <v>642</v>
      </c>
      <c r="K10304" s="33">
        <v>10300</v>
      </c>
      <c r="L10304" s="33">
        <v>1</v>
      </c>
      <c r="M10304" s="33">
        <v>1</v>
      </c>
      <c r="N10304" s="33">
        <v>265843.04</v>
      </c>
      <c r="O10304" s="33">
        <v>1798.1</v>
      </c>
      <c r="P10304" s="33">
        <v>3322</v>
      </c>
    </row>
    <row r="10305" spans="1:16">
      <c r="A10305" s="27" t="s">
        <v>1416</v>
      </c>
      <c r="B10305" s="31">
        <v>202503</v>
      </c>
      <c r="C10305" s="27" t="s">
        <v>183</v>
      </c>
      <c r="D10305" s="27" t="s">
        <v>183</v>
      </c>
      <c r="E10305" s="27" t="s">
        <v>29</v>
      </c>
      <c r="F10305" s="27" t="s">
        <v>257</v>
      </c>
      <c r="G10305" s="33">
        <v>433177.22</v>
      </c>
      <c r="H10305" s="33">
        <v>433177.22</v>
      </c>
      <c r="I10305" s="33">
        <v>10322</v>
      </c>
      <c r="J10305" s="33">
        <v>811</v>
      </c>
      <c r="K10305" s="33">
        <v>10300</v>
      </c>
      <c r="L10305" s="33">
        <v>1</v>
      </c>
      <c r="M10305" s="33">
        <v>1</v>
      </c>
      <c r="N10305" s="33">
        <v>331295.87</v>
      </c>
      <c r="O10305" s="33">
        <v>2587.1</v>
      </c>
      <c r="P10305" s="33">
        <v>4197</v>
      </c>
    </row>
    <row r="10306" spans="1:16">
      <c r="A10306" s="27" t="s">
        <v>1416</v>
      </c>
      <c r="B10306" s="31">
        <v>202504</v>
      </c>
      <c r="C10306" s="27" t="s">
        <v>183</v>
      </c>
      <c r="D10306" s="27" t="s">
        <v>183</v>
      </c>
      <c r="E10306" s="27" t="s">
        <v>29</v>
      </c>
      <c r="F10306" s="27" t="s">
        <v>257</v>
      </c>
      <c r="G10306" s="33">
        <v>511772.22</v>
      </c>
      <c r="H10306" s="33">
        <v>511772.22</v>
      </c>
      <c r="I10306" s="33">
        <v>12790</v>
      </c>
      <c r="J10306" s="33">
        <v>989</v>
      </c>
      <c r="K10306" s="33">
        <v>10300</v>
      </c>
      <c r="L10306" s="33">
        <v>1</v>
      </c>
      <c r="M10306" s="33">
        <v>1</v>
      </c>
      <c r="N10306" s="33">
        <v>389840.14</v>
      </c>
      <c r="O10306" s="33">
        <v>2868.4</v>
      </c>
      <c r="P10306" s="33">
        <v>5395</v>
      </c>
    </row>
    <row r="10307" spans="1:16">
      <c r="A10307" s="27" t="s">
        <v>1416</v>
      </c>
      <c r="B10307" s="31">
        <v>202505</v>
      </c>
      <c r="C10307" s="27" t="s">
        <v>183</v>
      </c>
      <c r="D10307" s="27" t="s">
        <v>183</v>
      </c>
      <c r="E10307" s="27" t="s">
        <v>29</v>
      </c>
      <c r="F10307" s="27" t="s">
        <v>257</v>
      </c>
      <c r="G10307" s="33">
        <v>537039.4300000001</v>
      </c>
      <c r="H10307" s="33">
        <v>537039.4300000001</v>
      </c>
      <c r="I10307" s="33">
        <v>13945</v>
      </c>
      <c r="J10307" s="33">
        <v>973</v>
      </c>
      <c r="K10307" s="33">
        <v>10300</v>
      </c>
      <c r="L10307" s="33">
        <v>1</v>
      </c>
      <c r="M10307" s="33">
        <v>1</v>
      </c>
      <c r="N10307" s="33">
        <v>426952.37</v>
      </c>
      <c r="O10307" s="33">
        <v>2885.7</v>
      </c>
      <c r="P10307" s="33">
        <v>5583</v>
      </c>
    </row>
    <row r="10308" spans="1:16">
      <c r="A10308" s="27" t="s">
        <v>1416</v>
      </c>
      <c r="B10308" s="31">
        <v>202506</v>
      </c>
      <c r="C10308" s="27" t="s">
        <v>183</v>
      </c>
      <c r="D10308" s="27" t="s">
        <v>183</v>
      </c>
      <c r="E10308" s="27" t="s">
        <v>29</v>
      </c>
      <c r="F10308" s="27" t="s">
        <v>257</v>
      </c>
      <c r="G10308" s="33">
        <v>453035.06</v>
      </c>
      <c r="H10308" s="33">
        <v>453035.06</v>
      </c>
      <c r="I10308" s="33">
        <v>11362</v>
      </c>
      <c r="J10308" s="33">
        <v>906</v>
      </c>
      <c r="K10308" s="33">
        <v>10300</v>
      </c>
      <c r="L10308" s="33">
        <v>1</v>
      </c>
      <c r="M10308" s="33">
        <v>1</v>
      </c>
      <c r="N10308" s="33">
        <v>417090.09</v>
      </c>
      <c r="O10308" s="33">
        <v>2463.9</v>
      </c>
      <c r="P10308" s="33">
        <v>4769</v>
      </c>
    </row>
    <row r="10309" spans="1:16">
      <c r="A10309" s="27" t="s">
        <v>1416</v>
      </c>
      <c r="B10309" s="31">
        <v>202507</v>
      </c>
      <c r="C10309" s="27" t="s">
        <v>183</v>
      </c>
      <c r="D10309" s="27" t="s">
        <v>183</v>
      </c>
      <c r="E10309" s="27" t="s">
        <v>29</v>
      </c>
      <c r="F10309" s="27" t="s">
        <v>257</v>
      </c>
      <c r="G10309" s="33">
        <v>420433.1</v>
      </c>
      <c r="H10309" s="33">
        <v>420433.1</v>
      </c>
      <c r="I10309" s="33">
        <v>11211</v>
      </c>
      <c r="J10309" s="33">
        <v>950</v>
      </c>
      <c r="K10309" s="33">
        <v>10300</v>
      </c>
      <c r="L10309" s="33">
        <v>1</v>
      </c>
      <c r="M10309" s="33">
        <v>1</v>
      </c>
      <c r="N10309" s="33">
        <v>370823.13</v>
      </c>
      <c r="O10309" s="33">
        <v>2194</v>
      </c>
      <c r="P10309" s="33">
        <v>4499</v>
      </c>
    </row>
    <row r="10310" spans="1:16">
      <c r="A10310" s="27" t="s">
        <v>1416</v>
      </c>
      <c r="B10310" s="31">
        <v>202508</v>
      </c>
      <c r="C10310" s="27" t="s">
        <v>183</v>
      </c>
      <c r="D10310" s="27" t="s">
        <v>183</v>
      </c>
      <c r="E10310" s="27" t="s">
        <v>29</v>
      </c>
      <c r="F10310" s="27" t="s">
        <v>257</v>
      </c>
      <c r="G10310" s="33">
        <v>436315.31</v>
      </c>
      <c r="H10310" s="33">
        <v>436315.31</v>
      </c>
      <c r="I10310" s="33">
        <v>10641</v>
      </c>
      <c r="J10310" s="33">
        <v>806</v>
      </c>
      <c r="K10310" s="33">
        <v>10300</v>
      </c>
      <c r="L10310" s="33">
        <v>1</v>
      </c>
      <c r="M10310" s="33">
        <v>1</v>
      </c>
      <c r="N10310" s="33">
        <v>357130.82</v>
      </c>
      <c r="O10310" s="33">
        <v>2316.5</v>
      </c>
      <c r="P10310" s="33">
        <v>4381</v>
      </c>
    </row>
    <row r="10311" spans="1:16">
      <c r="A10311" s="27" t="s">
        <v>1416</v>
      </c>
      <c r="B10311" s="31">
        <v>202509</v>
      </c>
      <c r="C10311" s="27" t="s">
        <v>183</v>
      </c>
      <c r="D10311" s="27" t="s">
        <v>183</v>
      </c>
      <c r="E10311" s="27" t="s">
        <v>29</v>
      </c>
      <c r="F10311" s="27" t="s">
        <v>257</v>
      </c>
      <c r="G10311" s="33">
        <v>364665.71</v>
      </c>
      <c r="H10311" s="33">
        <v>364665.71</v>
      </c>
      <c r="I10311" s="33">
        <v>9373</v>
      </c>
      <c r="J10311" s="33">
        <v>581</v>
      </c>
      <c r="K10311" s="33">
        <v>10300</v>
      </c>
      <c r="L10311" s="33">
        <v>1</v>
      </c>
      <c r="M10311" s="33">
        <v>1</v>
      </c>
      <c r="N10311" s="33">
        <v>343371.09</v>
      </c>
      <c r="O10311" s="33">
        <v>2107.6</v>
      </c>
      <c r="P10311" s="33">
        <v>3783</v>
      </c>
    </row>
    <row r="10312" spans="1:16">
      <c r="A10312" s="27" t="s">
        <v>1416</v>
      </c>
      <c r="B10312" s="31">
        <v>202510</v>
      </c>
      <c r="C10312" s="27" t="s">
        <v>183</v>
      </c>
      <c r="D10312" s="27" t="s">
        <v>183</v>
      </c>
      <c r="E10312" s="27" t="s">
        <v>29</v>
      </c>
      <c r="F10312" s="27" t="s">
        <v>257</v>
      </c>
      <c r="G10312" s="33">
        <v>459547.53</v>
      </c>
      <c r="H10312" s="33">
        <v>459547.53</v>
      </c>
      <c r="I10312" s="33">
        <v>11368</v>
      </c>
      <c r="J10312" s="33">
        <v>774</v>
      </c>
      <c r="K10312" s="33">
        <v>10300</v>
      </c>
      <c r="L10312" s="33">
        <v>1</v>
      </c>
      <c r="M10312" s="33">
        <v>1</v>
      </c>
      <c r="N10312" s="33">
        <v>377144.44</v>
      </c>
      <c r="O10312" s="33">
        <v>2551.2</v>
      </c>
      <c r="P10312" s="33">
        <v>4677</v>
      </c>
    </row>
    <row r="10313" spans="1:16">
      <c r="A10313" s="27" t="s">
        <v>1416</v>
      </c>
      <c r="B10313" s="31">
        <v>202511</v>
      </c>
      <c r="C10313" s="27" t="s">
        <v>183</v>
      </c>
      <c r="D10313" s="27" t="s">
        <v>183</v>
      </c>
      <c r="E10313" s="27" t="s">
        <v>29</v>
      </c>
      <c r="F10313" s="27" t="s">
        <v>257</v>
      </c>
      <c r="G10313" s="33">
        <v>567310.41</v>
      </c>
      <c r="H10313" s="33">
        <v>567310.41</v>
      </c>
      <c r="I10313" s="33">
        <v>15673</v>
      </c>
      <c r="J10313" s="33">
        <v>1296</v>
      </c>
      <c r="K10313" s="33">
        <v>10300</v>
      </c>
      <c r="L10313" s="33">
        <v>1</v>
      </c>
      <c r="M10313" s="33">
        <v>1</v>
      </c>
      <c r="N10313" s="33">
        <v>455120.91</v>
      </c>
      <c r="O10313" s="33">
        <v>3154.8</v>
      </c>
      <c r="P10313" s="33">
        <v>6240</v>
      </c>
    </row>
    <row r="10314" spans="1:16">
      <c r="A10314" s="27" t="s">
        <v>1416</v>
      </c>
      <c r="B10314" s="31">
        <v>202512</v>
      </c>
      <c r="C10314" s="27" t="s">
        <v>183</v>
      </c>
      <c r="D10314" s="27" t="s">
        <v>183</v>
      </c>
      <c r="E10314" s="27" t="s">
        <v>29</v>
      </c>
      <c r="F10314" s="27" t="s">
        <v>257</v>
      </c>
      <c r="G10314" s="33">
        <v>589371.58</v>
      </c>
      <c r="H10314" s="33">
        <v>589371.58</v>
      </c>
      <c r="I10314" s="33">
        <v>14761</v>
      </c>
      <c r="J10314" s="33">
        <v>1058</v>
      </c>
      <c r="K10314" s="33">
        <v>10300</v>
      </c>
      <c r="L10314" s="33">
        <v>1</v>
      </c>
      <c r="M10314" s="33">
        <v>1</v>
      </c>
      <c r="N10314" s="33">
        <v>522429.95</v>
      </c>
      <c r="O10314" s="33">
        <v>3520.5</v>
      </c>
      <c r="P10314" s="33">
        <v>5856</v>
      </c>
    </row>
    <row r="10315" spans="1:16">
      <c r="A10315" s="27" t="s">
        <v>1416</v>
      </c>
      <c r="B10315" s="31">
        <v>202601</v>
      </c>
      <c r="C10315" s="27" t="s">
        <v>183</v>
      </c>
      <c r="D10315" s="27" t="s">
        <v>183</v>
      </c>
      <c r="E10315" s="27" t="s">
        <v>29</v>
      </c>
      <c r="F10315" s="27" t="s">
        <v>257</v>
      </c>
      <c r="G10315" s="33">
        <v>326468.47</v>
      </c>
      <c r="H10315" s="33">
        <v>326468.47</v>
      </c>
      <c r="I10315" s="33">
        <v>8812</v>
      </c>
      <c r="J10315" s="33">
        <v>604</v>
      </c>
      <c r="K10315" s="33">
        <v>10300</v>
      </c>
      <c r="L10315" s="33">
        <v>1</v>
      </c>
      <c r="M10315" s="33">
        <v>1</v>
      </c>
      <c r="N10315" s="33">
        <v>265525.86</v>
      </c>
      <c r="O10315" s="33">
        <v>1815.3</v>
      </c>
      <c r="P10315" s="33">
        <v>3352</v>
      </c>
    </row>
    <row r="10316" spans="1:16">
      <c r="A10316" s="27" t="s">
        <v>1416</v>
      </c>
      <c r="B10316" s="31">
        <v>202602</v>
      </c>
      <c r="C10316" s="27" t="s">
        <v>183</v>
      </c>
      <c r="D10316" s="27" t="s">
        <v>183</v>
      </c>
      <c r="E10316" s="27" t="s">
        <v>29</v>
      </c>
      <c r="F10316" s="27" t="s">
        <v>257</v>
      </c>
      <c r="G10316" s="33">
        <v>328381.41</v>
      </c>
      <c r="H10316" s="33">
        <v>328381.41</v>
      </c>
      <c r="I10316" s="33">
        <v>8639</v>
      </c>
      <c r="J10316" s="33">
        <v>693</v>
      </c>
      <c r="K10316" s="33">
        <v>10300</v>
      </c>
      <c r="L10316" s="33">
        <v>1</v>
      </c>
      <c r="M10316" s="33">
        <v>1</v>
      </c>
      <c r="N10316" s="33">
        <v>273552.49</v>
      </c>
      <c r="O10316" s="33">
        <v>1783.4</v>
      </c>
      <c r="P10316" s="33">
        <v>3445</v>
      </c>
    </row>
    <row r="10317" spans="1:16">
      <c r="A10317" s="27" t="s">
        <v>1416</v>
      </c>
      <c r="B10317" s="31">
        <v>202603</v>
      </c>
      <c r="C10317" s="27" t="s">
        <v>183</v>
      </c>
      <c r="D10317" s="27" t="s">
        <v>183</v>
      </c>
      <c r="E10317" s="27" t="s">
        <v>29</v>
      </c>
      <c r="F10317" s="27" t="s">
        <v>257</v>
      </c>
      <c r="G10317" s="33">
        <v>358891.7</v>
      </c>
      <c r="H10317" s="33">
        <v>358891.7</v>
      </c>
      <c r="I10317" s="33">
        <v>9076</v>
      </c>
      <c r="J10317" s="33">
        <v>686</v>
      </c>
      <c r="K10317" s="33">
        <v>10300</v>
      </c>
      <c r="L10317" s="33">
        <v>1</v>
      </c>
      <c r="M10317" s="33">
        <v>1</v>
      </c>
      <c r="N10317" s="33">
        <v>340903.45</v>
      </c>
      <c r="O10317" s="33">
        <v>1955.3</v>
      </c>
      <c r="P10317" s="33">
        <v>3719</v>
      </c>
    </row>
    <row r="10318" spans="1:16">
      <c r="A10318" s="27" t="s">
        <v>1416</v>
      </c>
      <c r="B10318" s="31">
        <v>202604</v>
      </c>
      <c r="C10318" s="27" t="s">
        <v>183</v>
      </c>
      <c r="D10318" s="27" t="s">
        <v>183</v>
      </c>
      <c r="E10318" s="27" t="s">
        <v>29</v>
      </c>
      <c r="F10318" s="27" t="s">
        <v>257</v>
      </c>
      <c r="G10318" s="33">
        <v>488551.46</v>
      </c>
      <c r="H10318" s="33">
        <v>488551.46</v>
      </c>
      <c r="I10318" s="33">
        <v>12441</v>
      </c>
      <c r="J10318" s="33">
        <v>1052</v>
      </c>
      <c r="K10318" s="33">
        <v>10300</v>
      </c>
      <c r="L10318" s="33">
        <v>1</v>
      </c>
      <c r="M10318" s="33">
        <v>1</v>
      </c>
      <c r="N10318" s="33">
        <v>401145.51</v>
      </c>
      <c r="O10318" s="33">
        <v>2555.8</v>
      </c>
      <c r="P10318" s="33">
        <v>5006</v>
      </c>
    </row>
    <row r="10319" spans="1:16">
      <c r="A10319" s="27" t="s">
        <v>1416</v>
      </c>
      <c r="B10319" s="31">
        <v>202605</v>
      </c>
      <c r="C10319" s="27" t="s">
        <v>183</v>
      </c>
      <c r="D10319" s="27" t="s">
        <v>183</v>
      </c>
      <c r="E10319" s="27" t="s">
        <v>29</v>
      </c>
      <c r="F10319" s="27" t="s">
        <v>257</v>
      </c>
      <c r="G10319" s="33">
        <v>474392.04</v>
      </c>
      <c r="H10319" s="33">
        <v>474392.04</v>
      </c>
      <c r="I10319" s="33">
        <v>13073</v>
      </c>
      <c r="J10319" s="33">
        <v>1057</v>
      </c>
      <c r="K10319" s="33">
        <v>10300</v>
      </c>
      <c r="L10319" s="33">
        <v>1</v>
      </c>
      <c r="M10319" s="33">
        <v>1</v>
      </c>
      <c r="N10319" s="33">
        <v>439333.98</v>
      </c>
      <c r="O10319" s="33">
        <v>2665.7</v>
      </c>
      <c r="P10319" s="33">
        <v>5188</v>
      </c>
    </row>
    <row r="10320" spans="1:16">
      <c r="A10320" s="27" t="s">
        <v>1416</v>
      </c>
      <c r="B10320" s="31">
        <v>202606</v>
      </c>
      <c r="C10320" s="27" t="s">
        <v>183</v>
      </c>
      <c r="D10320" s="27" t="s">
        <v>183</v>
      </c>
      <c r="E10320" s="27" t="s">
        <v>29</v>
      </c>
      <c r="F10320" s="27" t="s">
        <v>257</v>
      </c>
      <c r="G10320" s="33">
        <v>502820.98</v>
      </c>
      <c r="H10320" s="33">
        <v>502820.98</v>
      </c>
      <c r="I10320" s="33">
        <v>12369</v>
      </c>
      <c r="J10320" s="33">
        <v>792</v>
      </c>
      <c r="K10320" s="33">
        <v>10300</v>
      </c>
      <c r="L10320" s="33">
        <v>1</v>
      </c>
      <c r="M10320" s="33">
        <v>1</v>
      </c>
      <c r="N10320" s="33">
        <v>429185.7</v>
      </c>
      <c r="O10320" s="33">
        <v>2702.8</v>
      </c>
      <c r="P10320" s="33">
        <v>5222</v>
      </c>
    </row>
    <row r="10321" spans="1:16">
      <c r="A10321" s="27" t="s">
        <v>1416</v>
      </c>
      <c r="B10321" s="31">
        <v>202607</v>
      </c>
      <c r="C10321" s="27" t="s">
        <v>183</v>
      </c>
      <c r="D10321" s="27" t="s">
        <v>183</v>
      </c>
      <c r="E10321" s="27" t="s">
        <v>29</v>
      </c>
      <c r="F10321" s="27" t="s">
        <v>257</v>
      </c>
      <c r="G10321" s="33">
        <v>441869.31</v>
      </c>
      <c r="H10321" s="33">
        <v>441869.31</v>
      </c>
      <c r="I10321" s="33">
        <v>11028</v>
      </c>
      <c r="J10321" s="33">
        <v>839</v>
      </c>
      <c r="K10321" s="33">
        <v>10300</v>
      </c>
      <c r="L10321" s="33">
        <v>1</v>
      </c>
      <c r="M10321" s="33">
        <v>1</v>
      </c>
      <c r="N10321" s="33">
        <v>381577</v>
      </c>
      <c r="O10321" s="33">
        <v>2397.4</v>
      </c>
      <c r="P10321" s="33">
        <v>4556</v>
      </c>
    </row>
    <row r="10322" spans="1:16">
      <c r="A10322" s="27" t="s">
        <v>1419</v>
      </c>
      <c r="B10322" s="31">
        <v>202408</v>
      </c>
      <c r="C10322" s="27" t="s">
        <v>183</v>
      </c>
      <c r="D10322" s="27" t="s">
        <v>183</v>
      </c>
      <c r="E10322" s="27" t="s">
        <v>29</v>
      </c>
      <c r="F10322" s="27" t="s">
        <v>262</v>
      </c>
      <c r="G10322" s="33">
        <v>140376.4</v>
      </c>
      <c r="H10322" s="33">
        <v>140376.4</v>
      </c>
      <c r="I10322" s="33">
        <v>7400</v>
      </c>
      <c r="J10322" s="33">
        <v>372</v>
      </c>
      <c r="K10322" s="33">
        <v>4400</v>
      </c>
      <c r="L10322" s="33">
        <v>1</v>
      </c>
      <c r="M10322" s="33">
        <v>1</v>
      </c>
      <c r="N10322" s="33">
        <v>125952.95</v>
      </c>
      <c r="O10322" s="33">
        <v>857.9</v>
      </c>
      <c r="P10322" s="33">
        <v>2369</v>
      </c>
    </row>
    <row r="10323" spans="1:16">
      <c r="A10323" s="27" t="s">
        <v>1419</v>
      </c>
      <c r="B10323" s="31">
        <v>202409</v>
      </c>
      <c r="C10323" s="27" t="s">
        <v>183</v>
      </c>
      <c r="D10323" s="27" t="s">
        <v>183</v>
      </c>
      <c r="E10323" s="27" t="s">
        <v>29</v>
      </c>
      <c r="F10323" s="27" t="s">
        <v>262</v>
      </c>
      <c r="G10323" s="33">
        <v>141320.34</v>
      </c>
      <c r="H10323" s="33">
        <v>141320.34</v>
      </c>
      <c r="I10323" s="33">
        <v>7019</v>
      </c>
      <c r="J10323" s="33">
        <v>362</v>
      </c>
      <c r="K10323" s="33">
        <v>4400</v>
      </c>
      <c r="L10323" s="33">
        <v>1</v>
      </c>
      <c r="M10323" s="33">
        <v>1</v>
      </c>
      <c r="N10323" s="33">
        <v>121100.16</v>
      </c>
      <c r="O10323" s="33">
        <v>855.1</v>
      </c>
      <c r="P10323" s="33">
        <v>2336</v>
      </c>
    </row>
    <row r="10324" spans="1:16">
      <c r="A10324" s="27" t="s">
        <v>1419</v>
      </c>
      <c r="B10324" s="31">
        <v>202410</v>
      </c>
      <c r="C10324" s="27" t="s">
        <v>183</v>
      </c>
      <c r="D10324" s="27" t="s">
        <v>183</v>
      </c>
      <c r="E10324" s="27" t="s">
        <v>29</v>
      </c>
      <c r="F10324" s="27" t="s">
        <v>262</v>
      </c>
      <c r="G10324" s="33">
        <v>146569.05</v>
      </c>
      <c r="H10324" s="33">
        <v>146569.05</v>
      </c>
      <c r="I10324" s="33">
        <v>7415</v>
      </c>
      <c r="J10324" s="33">
        <v>372</v>
      </c>
      <c r="K10324" s="33">
        <v>4400</v>
      </c>
      <c r="L10324" s="33">
        <v>1</v>
      </c>
      <c r="M10324" s="33">
        <v>1</v>
      </c>
      <c r="N10324" s="33">
        <v>133011.35</v>
      </c>
      <c r="O10324" s="33">
        <v>844</v>
      </c>
      <c r="P10324" s="33">
        <v>2471</v>
      </c>
    </row>
    <row r="10325" spans="1:16">
      <c r="A10325" s="27" t="s">
        <v>1419</v>
      </c>
      <c r="B10325" s="31">
        <v>202411</v>
      </c>
      <c r="C10325" s="27" t="s">
        <v>183</v>
      </c>
      <c r="D10325" s="27" t="s">
        <v>183</v>
      </c>
      <c r="E10325" s="27" t="s">
        <v>29</v>
      </c>
      <c r="F10325" s="27" t="s">
        <v>262</v>
      </c>
      <c r="G10325" s="33">
        <v>187377.21</v>
      </c>
      <c r="H10325" s="33">
        <v>187377.21</v>
      </c>
      <c r="I10325" s="33">
        <v>9790</v>
      </c>
      <c r="J10325" s="33">
        <v>495</v>
      </c>
      <c r="K10325" s="33">
        <v>4400</v>
      </c>
      <c r="L10325" s="33">
        <v>1</v>
      </c>
      <c r="M10325" s="33">
        <v>1</v>
      </c>
      <c r="N10325" s="33">
        <v>160512.1</v>
      </c>
      <c r="O10325" s="33">
        <v>1070.5</v>
      </c>
      <c r="P10325" s="33">
        <v>3186</v>
      </c>
    </row>
    <row r="10326" spans="1:16">
      <c r="A10326" s="27" t="s">
        <v>1419</v>
      </c>
      <c r="B10326" s="31">
        <v>202412</v>
      </c>
      <c r="C10326" s="27" t="s">
        <v>183</v>
      </c>
      <c r="D10326" s="27" t="s">
        <v>183</v>
      </c>
      <c r="E10326" s="27" t="s">
        <v>29</v>
      </c>
      <c r="F10326" s="27" t="s">
        <v>262</v>
      </c>
      <c r="G10326" s="33">
        <v>198199.31</v>
      </c>
      <c r="H10326" s="33">
        <v>198199.31</v>
      </c>
      <c r="I10326" s="33">
        <v>9413</v>
      </c>
      <c r="J10326" s="33">
        <v>488</v>
      </c>
      <c r="K10326" s="33">
        <v>4400</v>
      </c>
      <c r="L10326" s="33">
        <v>1</v>
      </c>
      <c r="M10326" s="33">
        <v>1</v>
      </c>
      <c r="N10326" s="33">
        <v>184250.66</v>
      </c>
      <c r="O10326" s="33">
        <v>1167</v>
      </c>
      <c r="P10326" s="33">
        <v>3020</v>
      </c>
    </row>
    <row r="10327" spans="1:16">
      <c r="A10327" s="27" t="s">
        <v>1419</v>
      </c>
      <c r="B10327" s="31">
        <v>202501</v>
      </c>
      <c r="C10327" s="27" t="s">
        <v>183</v>
      </c>
      <c r="D10327" s="27" t="s">
        <v>183</v>
      </c>
      <c r="E10327" s="27" t="s">
        <v>29</v>
      </c>
      <c r="F10327" s="27" t="s">
        <v>262</v>
      </c>
      <c r="G10327" s="33">
        <v>96023.75</v>
      </c>
      <c r="H10327" s="33">
        <v>96023.75</v>
      </c>
      <c r="I10327" s="33">
        <v>4927</v>
      </c>
      <c r="J10327" s="33">
        <v>252</v>
      </c>
      <c r="K10327" s="33">
        <v>4400</v>
      </c>
      <c r="L10327" s="33">
        <v>1</v>
      </c>
      <c r="M10327" s="33">
        <v>1</v>
      </c>
      <c r="N10327" s="33">
        <v>93645.7</v>
      </c>
      <c r="O10327" s="33">
        <v>595.2</v>
      </c>
      <c r="P10327" s="33">
        <v>1598</v>
      </c>
    </row>
    <row r="10328" spans="1:16">
      <c r="A10328" s="27" t="s">
        <v>1419</v>
      </c>
      <c r="B10328" s="31">
        <v>202502</v>
      </c>
      <c r="C10328" s="27" t="s">
        <v>183</v>
      </c>
      <c r="D10328" s="27" t="s">
        <v>183</v>
      </c>
      <c r="E10328" s="27" t="s">
        <v>29</v>
      </c>
      <c r="F10328" s="27" t="s">
        <v>262</v>
      </c>
      <c r="G10328" s="33">
        <v>96869.86</v>
      </c>
      <c r="H10328" s="33">
        <v>96869.86</v>
      </c>
      <c r="I10328" s="33">
        <v>4896</v>
      </c>
      <c r="J10328" s="33">
        <v>260</v>
      </c>
      <c r="K10328" s="33">
        <v>4400</v>
      </c>
      <c r="L10328" s="33">
        <v>1</v>
      </c>
      <c r="M10328" s="33">
        <v>1</v>
      </c>
      <c r="N10328" s="33">
        <v>96476.53</v>
      </c>
      <c r="O10328" s="33">
        <v>629.3</v>
      </c>
      <c r="P10328" s="33">
        <v>1556</v>
      </c>
    </row>
    <row r="10329" spans="1:16">
      <c r="A10329" s="27" t="s">
        <v>1419</v>
      </c>
      <c r="B10329" s="31">
        <v>202503</v>
      </c>
      <c r="C10329" s="27" t="s">
        <v>183</v>
      </c>
      <c r="D10329" s="27" t="s">
        <v>183</v>
      </c>
      <c r="E10329" s="27" t="s">
        <v>29</v>
      </c>
      <c r="F10329" s="27" t="s">
        <v>262</v>
      </c>
      <c r="G10329" s="33">
        <v>141910.91</v>
      </c>
      <c r="H10329" s="33">
        <v>141910.91</v>
      </c>
      <c r="I10329" s="33">
        <v>6985</v>
      </c>
      <c r="J10329" s="33">
        <v>316</v>
      </c>
      <c r="K10329" s="33">
        <v>4400</v>
      </c>
      <c r="L10329" s="33">
        <v>1</v>
      </c>
      <c r="M10329" s="33">
        <v>1</v>
      </c>
      <c r="N10329" s="33">
        <v>120229.87</v>
      </c>
      <c r="O10329" s="33">
        <v>889.1</v>
      </c>
      <c r="P10329" s="33">
        <v>2281</v>
      </c>
    </row>
    <row r="10330" spans="1:16">
      <c r="A10330" s="27" t="s">
        <v>1419</v>
      </c>
      <c r="B10330" s="31">
        <v>202504</v>
      </c>
      <c r="C10330" s="27" t="s">
        <v>183</v>
      </c>
      <c r="D10330" s="27" t="s">
        <v>183</v>
      </c>
      <c r="E10330" s="27" t="s">
        <v>29</v>
      </c>
      <c r="F10330" s="27" t="s">
        <v>262</v>
      </c>
      <c r="G10330" s="33">
        <v>144712.65</v>
      </c>
      <c r="H10330" s="33">
        <v>144712.65</v>
      </c>
      <c r="I10330" s="33">
        <v>7718</v>
      </c>
      <c r="J10330" s="33">
        <v>333</v>
      </c>
      <c r="K10330" s="33">
        <v>4400</v>
      </c>
      <c r="L10330" s="33">
        <v>1</v>
      </c>
      <c r="M10330" s="33">
        <v>1</v>
      </c>
      <c r="N10330" s="33">
        <v>141476.05</v>
      </c>
      <c r="O10330" s="33">
        <v>848.1</v>
      </c>
      <c r="P10330" s="33">
        <v>2438</v>
      </c>
    </row>
    <row r="10331" spans="1:16">
      <c r="A10331" s="27" t="s">
        <v>1419</v>
      </c>
      <c r="B10331" s="31">
        <v>202505</v>
      </c>
      <c r="C10331" s="27" t="s">
        <v>183</v>
      </c>
      <c r="D10331" s="27" t="s">
        <v>183</v>
      </c>
      <c r="E10331" s="27" t="s">
        <v>29</v>
      </c>
      <c r="F10331" s="27" t="s">
        <v>262</v>
      </c>
      <c r="G10331" s="33">
        <v>160006.17</v>
      </c>
      <c r="H10331" s="33">
        <v>160006.17</v>
      </c>
      <c r="I10331" s="33">
        <v>8678</v>
      </c>
      <c r="J10331" s="33">
        <v>499</v>
      </c>
      <c r="K10331" s="33">
        <v>4400</v>
      </c>
      <c r="L10331" s="33">
        <v>1</v>
      </c>
      <c r="M10331" s="33">
        <v>1</v>
      </c>
      <c r="N10331" s="33">
        <v>154944.37</v>
      </c>
      <c r="O10331" s="33">
        <v>1091.5</v>
      </c>
      <c r="P10331" s="33">
        <v>2813</v>
      </c>
    </row>
    <row r="10332" spans="1:16">
      <c r="A10332" s="27" t="s">
        <v>1419</v>
      </c>
      <c r="B10332" s="31">
        <v>202506</v>
      </c>
      <c r="C10332" s="27" t="s">
        <v>183</v>
      </c>
      <c r="D10332" s="27" t="s">
        <v>183</v>
      </c>
      <c r="E10332" s="27" t="s">
        <v>29</v>
      </c>
      <c r="F10332" s="27" t="s">
        <v>262</v>
      </c>
      <c r="G10332" s="33">
        <v>169986.44</v>
      </c>
      <c r="H10332" s="33">
        <v>169986.44</v>
      </c>
      <c r="I10332" s="33">
        <v>8393</v>
      </c>
      <c r="J10332" s="33">
        <v>447</v>
      </c>
      <c r="K10332" s="33">
        <v>4400</v>
      </c>
      <c r="L10332" s="33">
        <v>1</v>
      </c>
      <c r="M10332" s="33">
        <v>1</v>
      </c>
      <c r="N10332" s="33">
        <v>151365.27</v>
      </c>
      <c r="O10332" s="33">
        <v>1034.5</v>
      </c>
      <c r="P10332" s="33">
        <v>2662</v>
      </c>
    </row>
    <row r="10333" spans="1:16">
      <c r="A10333" s="27" t="s">
        <v>1419</v>
      </c>
      <c r="B10333" s="31">
        <v>202507</v>
      </c>
      <c r="C10333" s="27" t="s">
        <v>183</v>
      </c>
      <c r="D10333" s="27" t="s">
        <v>183</v>
      </c>
      <c r="E10333" s="27" t="s">
        <v>29</v>
      </c>
      <c r="F10333" s="27" t="s">
        <v>262</v>
      </c>
      <c r="G10333" s="33">
        <v>147169.44</v>
      </c>
      <c r="H10333" s="33">
        <v>147169.44</v>
      </c>
      <c r="I10333" s="33">
        <v>6936</v>
      </c>
      <c r="J10333" s="33">
        <v>372</v>
      </c>
      <c r="K10333" s="33">
        <v>4400</v>
      </c>
      <c r="L10333" s="33">
        <v>1</v>
      </c>
      <c r="M10333" s="33">
        <v>1</v>
      </c>
      <c r="N10333" s="33">
        <v>134574.63</v>
      </c>
      <c r="O10333" s="33">
        <v>959.6</v>
      </c>
      <c r="P10333" s="33">
        <v>2340</v>
      </c>
    </row>
    <row r="10334" spans="1:16">
      <c r="A10334" s="27" t="s">
        <v>1419</v>
      </c>
      <c r="B10334" s="31">
        <v>202508</v>
      </c>
      <c r="C10334" s="27" t="s">
        <v>183</v>
      </c>
      <c r="D10334" s="27" t="s">
        <v>183</v>
      </c>
      <c r="E10334" s="27" t="s">
        <v>29</v>
      </c>
      <c r="F10334" s="27" t="s">
        <v>262</v>
      </c>
      <c r="G10334" s="33">
        <v>135685.7</v>
      </c>
      <c r="H10334" s="33">
        <v>135685.7</v>
      </c>
      <c r="I10334" s="33">
        <v>6947</v>
      </c>
      <c r="J10334" s="33">
        <v>359</v>
      </c>
      <c r="K10334" s="33">
        <v>4400</v>
      </c>
      <c r="L10334" s="33">
        <v>1</v>
      </c>
      <c r="M10334" s="33">
        <v>1</v>
      </c>
      <c r="N10334" s="33">
        <v>129605.58</v>
      </c>
      <c r="O10334" s="33">
        <v>811</v>
      </c>
      <c r="P10334" s="33">
        <v>2224</v>
      </c>
    </row>
    <row r="10335" spans="1:16">
      <c r="A10335" s="27" t="s">
        <v>1419</v>
      </c>
      <c r="B10335" s="31">
        <v>202509</v>
      </c>
      <c r="C10335" s="27" t="s">
        <v>183</v>
      </c>
      <c r="D10335" s="27" t="s">
        <v>183</v>
      </c>
      <c r="E10335" s="27" t="s">
        <v>29</v>
      </c>
      <c r="F10335" s="27" t="s">
        <v>262</v>
      </c>
      <c r="G10335" s="33">
        <v>127689.9</v>
      </c>
      <c r="H10335" s="33">
        <v>127689.9</v>
      </c>
      <c r="I10335" s="33">
        <v>6629</v>
      </c>
      <c r="J10335" s="33">
        <v>373</v>
      </c>
      <c r="K10335" s="33">
        <v>4400</v>
      </c>
      <c r="L10335" s="33">
        <v>1</v>
      </c>
      <c r="M10335" s="33">
        <v>1</v>
      </c>
      <c r="N10335" s="33">
        <v>124612.07</v>
      </c>
      <c r="O10335" s="33">
        <v>785.9</v>
      </c>
      <c r="P10335" s="33">
        <v>2061</v>
      </c>
    </row>
    <row r="10336" spans="1:16">
      <c r="A10336" s="27" t="s">
        <v>1419</v>
      </c>
      <c r="B10336" s="31">
        <v>202510</v>
      </c>
      <c r="C10336" s="27" t="s">
        <v>183</v>
      </c>
      <c r="D10336" s="27" t="s">
        <v>183</v>
      </c>
      <c r="E10336" s="27" t="s">
        <v>29</v>
      </c>
      <c r="F10336" s="27" t="s">
        <v>262</v>
      </c>
      <c r="G10336" s="33">
        <v>140721.33</v>
      </c>
      <c r="H10336" s="33">
        <v>140721.33</v>
      </c>
      <c r="I10336" s="33">
        <v>7973</v>
      </c>
      <c r="J10336" s="33">
        <v>449</v>
      </c>
      <c r="K10336" s="33">
        <v>4400</v>
      </c>
      <c r="L10336" s="33">
        <v>1</v>
      </c>
      <c r="M10336" s="33">
        <v>1</v>
      </c>
      <c r="N10336" s="33">
        <v>136868.68</v>
      </c>
      <c r="O10336" s="33">
        <v>807.2</v>
      </c>
      <c r="P10336" s="33">
        <v>2399</v>
      </c>
    </row>
    <row r="10337" spans="1:16">
      <c r="A10337" s="27" t="s">
        <v>1419</v>
      </c>
      <c r="B10337" s="31">
        <v>202511</v>
      </c>
      <c r="C10337" s="27" t="s">
        <v>183</v>
      </c>
      <c r="D10337" s="27" t="s">
        <v>183</v>
      </c>
      <c r="E10337" s="27" t="s">
        <v>29</v>
      </c>
      <c r="F10337" s="27" t="s">
        <v>262</v>
      </c>
      <c r="G10337" s="33">
        <v>181161.41</v>
      </c>
      <c r="H10337" s="33">
        <v>181161.41</v>
      </c>
      <c r="I10337" s="33">
        <v>8929</v>
      </c>
      <c r="J10337" s="33">
        <v>479</v>
      </c>
      <c r="K10337" s="33">
        <v>4400</v>
      </c>
      <c r="L10337" s="33">
        <v>1</v>
      </c>
      <c r="M10337" s="33">
        <v>1</v>
      </c>
      <c r="N10337" s="33">
        <v>165166.96</v>
      </c>
      <c r="O10337" s="33">
        <v>1179.6</v>
      </c>
      <c r="P10337" s="33">
        <v>2927</v>
      </c>
    </row>
    <row r="10338" spans="1:16">
      <c r="A10338" s="27" t="s">
        <v>1419</v>
      </c>
      <c r="B10338" s="31">
        <v>202512</v>
      </c>
      <c r="C10338" s="27" t="s">
        <v>183</v>
      </c>
      <c r="D10338" s="27" t="s">
        <v>183</v>
      </c>
      <c r="E10338" s="27" t="s">
        <v>29</v>
      </c>
      <c r="F10338" s="27" t="s">
        <v>262</v>
      </c>
      <c r="G10338" s="33">
        <v>200406.13</v>
      </c>
      <c r="H10338" s="33">
        <v>200406.13</v>
      </c>
      <c r="I10338" s="33">
        <v>9941</v>
      </c>
      <c r="J10338" s="33">
        <v>560</v>
      </c>
      <c r="K10338" s="33">
        <v>4400</v>
      </c>
      <c r="L10338" s="33">
        <v>1</v>
      </c>
      <c r="M10338" s="33">
        <v>1</v>
      </c>
      <c r="N10338" s="33">
        <v>189593.93</v>
      </c>
      <c r="O10338" s="33">
        <v>1264.3</v>
      </c>
      <c r="P10338" s="33">
        <v>3213</v>
      </c>
    </row>
    <row r="10339" spans="1:16">
      <c r="A10339" s="27" t="s">
        <v>1419</v>
      </c>
      <c r="B10339" s="31">
        <v>202601</v>
      </c>
      <c r="C10339" s="27" t="s">
        <v>183</v>
      </c>
      <c r="D10339" s="27" t="s">
        <v>183</v>
      </c>
      <c r="E10339" s="27" t="s">
        <v>29</v>
      </c>
      <c r="F10339" s="27" t="s">
        <v>262</v>
      </c>
      <c r="G10339" s="33">
        <v>98984.82000000001</v>
      </c>
      <c r="H10339" s="33">
        <v>98984.82000000001</v>
      </c>
      <c r="I10339" s="33">
        <v>5239</v>
      </c>
      <c r="J10339" s="33">
        <v>290</v>
      </c>
      <c r="K10339" s="33">
        <v>4400</v>
      </c>
      <c r="L10339" s="33">
        <v>1</v>
      </c>
      <c r="M10339" s="33">
        <v>1</v>
      </c>
      <c r="N10339" s="33">
        <v>96361.42</v>
      </c>
      <c r="O10339" s="33">
        <v>545.4</v>
      </c>
      <c r="P10339" s="33">
        <v>1625</v>
      </c>
    </row>
    <row r="10340" spans="1:16">
      <c r="A10340" s="27" t="s">
        <v>1419</v>
      </c>
      <c r="B10340" s="31">
        <v>202602</v>
      </c>
      <c r="C10340" s="27" t="s">
        <v>183</v>
      </c>
      <c r="D10340" s="27" t="s">
        <v>183</v>
      </c>
      <c r="E10340" s="27" t="s">
        <v>29</v>
      </c>
      <c r="F10340" s="27" t="s">
        <v>262</v>
      </c>
      <c r="G10340" s="33">
        <v>99195.58</v>
      </c>
      <c r="H10340" s="33">
        <v>99195.58</v>
      </c>
      <c r="I10340" s="33">
        <v>4783</v>
      </c>
      <c r="J10340" s="33">
        <v>255</v>
      </c>
      <c r="K10340" s="33">
        <v>4400</v>
      </c>
      <c r="L10340" s="33">
        <v>1</v>
      </c>
      <c r="M10340" s="33">
        <v>1</v>
      </c>
      <c r="N10340" s="33">
        <v>99274.35000000001</v>
      </c>
      <c r="O10340" s="33">
        <v>606.5</v>
      </c>
      <c r="P10340" s="33">
        <v>1569</v>
      </c>
    </row>
    <row r="10341" spans="1:16">
      <c r="A10341" s="27" t="s">
        <v>1419</v>
      </c>
      <c r="B10341" s="31">
        <v>202603</v>
      </c>
      <c r="C10341" s="27" t="s">
        <v>183</v>
      </c>
      <c r="D10341" s="27" t="s">
        <v>183</v>
      </c>
      <c r="E10341" s="27" t="s">
        <v>29</v>
      </c>
      <c r="F10341" s="27" t="s">
        <v>262</v>
      </c>
      <c r="G10341" s="33">
        <v>145003.71</v>
      </c>
      <c r="H10341" s="33">
        <v>145003.71</v>
      </c>
      <c r="I10341" s="33">
        <v>7427</v>
      </c>
      <c r="J10341" s="33">
        <v>299</v>
      </c>
      <c r="K10341" s="33">
        <v>4400</v>
      </c>
      <c r="L10341" s="33">
        <v>1</v>
      </c>
      <c r="M10341" s="33">
        <v>1</v>
      </c>
      <c r="N10341" s="33">
        <v>123716.54</v>
      </c>
      <c r="O10341" s="33">
        <v>859</v>
      </c>
      <c r="P10341" s="33">
        <v>2483</v>
      </c>
    </row>
    <row r="10342" spans="1:16">
      <c r="A10342" s="27" t="s">
        <v>1419</v>
      </c>
      <c r="B10342" s="31">
        <v>202604</v>
      </c>
      <c r="C10342" s="27" t="s">
        <v>183</v>
      </c>
      <c r="D10342" s="27" t="s">
        <v>183</v>
      </c>
      <c r="E10342" s="27" t="s">
        <v>29</v>
      </c>
      <c r="F10342" s="27" t="s">
        <v>262</v>
      </c>
      <c r="G10342" s="33">
        <v>172605.94</v>
      </c>
      <c r="H10342" s="33">
        <v>172605.94</v>
      </c>
      <c r="I10342" s="33">
        <v>8591</v>
      </c>
      <c r="J10342" s="33">
        <v>514</v>
      </c>
      <c r="K10342" s="33">
        <v>4400</v>
      </c>
      <c r="L10342" s="33">
        <v>1</v>
      </c>
      <c r="M10342" s="33">
        <v>1</v>
      </c>
      <c r="N10342" s="33">
        <v>145578.86</v>
      </c>
      <c r="O10342" s="33">
        <v>1029.6</v>
      </c>
      <c r="P10342" s="33">
        <v>2866</v>
      </c>
    </row>
    <row r="10343" spans="1:16">
      <c r="A10343" s="27" t="s">
        <v>1419</v>
      </c>
      <c r="B10343" s="31">
        <v>202605</v>
      </c>
      <c r="C10343" s="27" t="s">
        <v>183</v>
      </c>
      <c r="D10343" s="27" t="s">
        <v>183</v>
      </c>
      <c r="E10343" s="27" t="s">
        <v>29</v>
      </c>
      <c r="F10343" s="27" t="s">
        <v>262</v>
      </c>
      <c r="G10343" s="33">
        <v>166379.26</v>
      </c>
      <c r="H10343" s="33">
        <v>166379.26</v>
      </c>
      <c r="I10343" s="33">
        <v>8511</v>
      </c>
      <c r="J10343" s="33">
        <v>456</v>
      </c>
      <c r="K10343" s="33">
        <v>4400</v>
      </c>
      <c r="L10343" s="33">
        <v>1</v>
      </c>
      <c r="M10343" s="33">
        <v>1</v>
      </c>
      <c r="N10343" s="33">
        <v>159437.76</v>
      </c>
      <c r="O10343" s="33">
        <v>1077.1</v>
      </c>
      <c r="P10343" s="33">
        <v>2701</v>
      </c>
    </row>
    <row r="10344" spans="1:16">
      <c r="A10344" s="27" t="s">
        <v>1419</v>
      </c>
      <c r="B10344" s="31">
        <v>202606</v>
      </c>
      <c r="C10344" s="27" t="s">
        <v>183</v>
      </c>
      <c r="D10344" s="27" t="s">
        <v>183</v>
      </c>
      <c r="E10344" s="27" t="s">
        <v>29</v>
      </c>
      <c r="F10344" s="27" t="s">
        <v>262</v>
      </c>
      <c r="G10344" s="33">
        <v>182146.87</v>
      </c>
      <c r="H10344" s="33">
        <v>182146.87</v>
      </c>
      <c r="I10344" s="33">
        <v>9770</v>
      </c>
      <c r="J10344" s="33">
        <v>423</v>
      </c>
      <c r="K10344" s="33">
        <v>4400</v>
      </c>
      <c r="L10344" s="33">
        <v>1</v>
      </c>
      <c r="M10344" s="33">
        <v>1</v>
      </c>
      <c r="N10344" s="33">
        <v>155754.86</v>
      </c>
      <c r="O10344" s="33">
        <v>1034.9</v>
      </c>
      <c r="P10344" s="33">
        <v>2959</v>
      </c>
    </row>
    <row r="10345" spans="1:16">
      <c r="A10345" s="27" t="s">
        <v>1419</v>
      </c>
      <c r="B10345" s="31">
        <v>202607</v>
      </c>
      <c r="C10345" s="27" t="s">
        <v>183</v>
      </c>
      <c r="D10345" s="27" t="s">
        <v>183</v>
      </c>
      <c r="E10345" s="27" t="s">
        <v>29</v>
      </c>
      <c r="F10345" s="27" t="s">
        <v>262</v>
      </c>
      <c r="G10345" s="33">
        <v>155501.85</v>
      </c>
      <c r="H10345" s="33">
        <v>155501.85</v>
      </c>
      <c r="I10345" s="33">
        <v>7536</v>
      </c>
      <c r="J10345" s="33">
        <v>351</v>
      </c>
      <c r="K10345" s="33">
        <v>4400</v>
      </c>
      <c r="L10345" s="33">
        <v>1</v>
      </c>
      <c r="M10345" s="33">
        <v>1</v>
      </c>
      <c r="N10345" s="33">
        <v>138477.29</v>
      </c>
      <c r="O10345" s="33">
        <v>1025.2</v>
      </c>
      <c r="P10345" s="33">
        <v>2559</v>
      </c>
    </row>
    <row r="10346" spans="1:16">
      <c r="A10346" s="27" t="s">
        <v>1422</v>
      </c>
      <c r="B10346" s="31">
        <v>202408</v>
      </c>
      <c r="C10346" s="27" t="s">
        <v>179</v>
      </c>
      <c r="D10346" s="27" t="s">
        <v>179</v>
      </c>
      <c r="E10346" s="27" t="s">
        <v>29</v>
      </c>
      <c r="F10346" s="27" t="s">
        <v>257</v>
      </c>
      <c r="G10346" s="33">
        <v>299329.86</v>
      </c>
      <c r="H10346" s="33">
        <v>299329.86</v>
      </c>
      <c r="I10346" s="33">
        <v>7790</v>
      </c>
      <c r="J10346" s="33">
        <v>572</v>
      </c>
      <c r="K10346" s="33">
        <v>9700</v>
      </c>
      <c r="L10346" s="33">
        <v>1</v>
      </c>
      <c r="M10346" s="33">
        <v>1</v>
      </c>
      <c r="N10346" s="33">
        <v>361181.68</v>
      </c>
      <c r="O10346" s="33">
        <v>1641.5</v>
      </c>
      <c r="P10346" s="33">
        <v>3063</v>
      </c>
    </row>
    <row r="10347" spans="1:16">
      <c r="A10347" s="27" t="s">
        <v>1422</v>
      </c>
      <c r="B10347" s="31">
        <v>202409</v>
      </c>
      <c r="C10347" s="27" t="s">
        <v>179</v>
      </c>
      <c r="D10347" s="27" t="s">
        <v>179</v>
      </c>
      <c r="E10347" s="27" t="s">
        <v>29</v>
      </c>
      <c r="F10347" s="27" t="s">
        <v>257</v>
      </c>
      <c r="G10347" s="33">
        <v>256230.72</v>
      </c>
      <c r="H10347" s="33">
        <v>256230.72</v>
      </c>
      <c r="I10347" s="33">
        <v>6352</v>
      </c>
      <c r="J10347" s="33">
        <v>490</v>
      </c>
      <c r="K10347" s="33">
        <v>9700</v>
      </c>
      <c r="L10347" s="33">
        <v>1</v>
      </c>
      <c r="M10347" s="33">
        <v>1</v>
      </c>
      <c r="N10347" s="33">
        <v>347265.87</v>
      </c>
      <c r="O10347" s="33">
        <v>1378.4</v>
      </c>
      <c r="P10347" s="33">
        <v>2751</v>
      </c>
    </row>
    <row r="10348" spans="1:16">
      <c r="A10348" s="27" t="s">
        <v>1422</v>
      </c>
      <c r="B10348" s="31">
        <v>202410</v>
      </c>
      <c r="C10348" s="27" t="s">
        <v>179</v>
      </c>
      <c r="D10348" s="27" t="s">
        <v>179</v>
      </c>
      <c r="E10348" s="27" t="s">
        <v>29</v>
      </c>
      <c r="F10348" s="27" t="s">
        <v>257</v>
      </c>
      <c r="G10348" s="33">
        <v>262543.57</v>
      </c>
      <c r="H10348" s="33">
        <v>262543.57</v>
      </c>
      <c r="I10348" s="33">
        <v>6488</v>
      </c>
      <c r="J10348" s="33">
        <v>526</v>
      </c>
      <c r="K10348" s="33">
        <v>9700</v>
      </c>
      <c r="L10348" s="33">
        <v>1</v>
      </c>
      <c r="M10348" s="33">
        <v>1</v>
      </c>
      <c r="N10348" s="33">
        <v>381422.31</v>
      </c>
      <c r="O10348" s="33">
        <v>1419.9</v>
      </c>
      <c r="P10348" s="33">
        <v>2680</v>
      </c>
    </row>
    <row r="10349" spans="1:16">
      <c r="A10349" s="27" t="s">
        <v>1422</v>
      </c>
      <c r="B10349" s="31">
        <v>202411</v>
      </c>
      <c r="C10349" s="27" t="s">
        <v>179</v>
      </c>
      <c r="D10349" s="27" t="s">
        <v>179</v>
      </c>
      <c r="E10349" s="27" t="s">
        <v>29</v>
      </c>
      <c r="F10349" s="27" t="s">
        <v>257</v>
      </c>
      <c r="G10349" s="33">
        <v>355939.16</v>
      </c>
      <c r="H10349" s="33">
        <v>355939.16</v>
      </c>
      <c r="I10349" s="33">
        <v>8991</v>
      </c>
      <c r="J10349" s="33">
        <v>679</v>
      </c>
      <c r="K10349" s="33">
        <v>9700</v>
      </c>
      <c r="L10349" s="33">
        <v>1</v>
      </c>
      <c r="M10349" s="33">
        <v>1</v>
      </c>
      <c r="N10349" s="33">
        <v>460283.24</v>
      </c>
      <c r="O10349" s="33">
        <v>2066</v>
      </c>
      <c r="P10349" s="33">
        <v>3699</v>
      </c>
    </row>
    <row r="10350" spans="1:16">
      <c r="A10350" s="27" t="s">
        <v>1422</v>
      </c>
      <c r="B10350" s="31">
        <v>202412</v>
      </c>
      <c r="C10350" s="27" t="s">
        <v>179</v>
      </c>
      <c r="D10350" s="27" t="s">
        <v>179</v>
      </c>
      <c r="E10350" s="27" t="s">
        <v>29</v>
      </c>
      <c r="F10350" s="27" t="s">
        <v>257</v>
      </c>
      <c r="G10350" s="33">
        <v>436535.51</v>
      </c>
      <c r="H10350" s="33">
        <v>436535.51</v>
      </c>
      <c r="I10350" s="33">
        <v>10985</v>
      </c>
      <c r="J10350" s="33">
        <v>720</v>
      </c>
      <c r="K10350" s="33">
        <v>9700</v>
      </c>
      <c r="L10350" s="33">
        <v>1</v>
      </c>
      <c r="M10350" s="33">
        <v>1</v>
      </c>
      <c r="N10350" s="33">
        <v>528355.75</v>
      </c>
      <c r="O10350" s="33">
        <v>2304.6</v>
      </c>
      <c r="P10350" s="33">
        <v>4584</v>
      </c>
    </row>
    <row r="10351" spans="1:16">
      <c r="A10351" s="27" t="s">
        <v>1422</v>
      </c>
      <c r="B10351" s="31">
        <v>202501</v>
      </c>
      <c r="C10351" s="27" t="s">
        <v>179</v>
      </c>
      <c r="D10351" s="27" t="s">
        <v>179</v>
      </c>
      <c r="E10351" s="27" t="s">
        <v>29</v>
      </c>
      <c r="F10351" s="27" t="s">
        <v>257</v>
      </c>
      <c r="G10351" s="33">
        <v>198412.48</v>
      </c>
      <c r="H10351" s="33">
        <v>198412.48</v>
      </c>
      <c r="I10351" s="33">
        <v>4948</v>
      </c>
      <c r="J10351" s="33">
        <v>338</v>
      </c>
      <c r="K10351" s="33">
        <v>9700</v>
      </c>
      <c r="L10351" s="33">
        <v>1</v>
      </c>
      <c r="M10351" s="33">
        <v>1</v>
      </c>
      <c r="N10351" s="33">
        <v>268537.66</v>
      </c>
      <c r="O10351" s="33">
        <v>1063</v>
      </c>
      <c r="P10351" s="33">
        <v>2063</v>
      </c>
    </row>
    <row r="10352" spans="1:16">
      <c r="A10352" s="27" t="s">
        <v>1422</v>
      </c>
      <c r="B10352" s="31">
        <v>202502</v>
      </c>
      <c r="C10352" s="27" t="s">
        <v>179</v>
      </c>
      <c r="D10352" s="27" t="s">
        <v>179</v>
      </c>
      <c r="E10352" s="27" t="s">
        <v>29</v>
      </c>
      <c r="F10352" s="27" t="s">
        <v>257</v>
      </c>
      <c r="G10352" s="33">
        <v>216233.08</v>
      </c>
      <c r="H10352" s="33">
        <v>216233.08</v>
      </c>
      <c r="I10352" s="33">
        <v>5459</v>
      </c>
      <c r="J10352" s="33">
        <v>406</v>
      </c>
      <c r="K10352" s="33">
        <v>9700</v>
      </c>
      <c r="L10352" s="33">
        <v>1</v>
      </c>
      <c r="M10352" s="33">
        <v>1</v>
      </c>
      <c r="N10352" s="33">
        <v>276655.33</v>
      </c>
      <c r="O10352" s="33">
        <v>1137.1</v>
      </c>
      <c r="P10352" s="33">
        <v>2242</v>
      </c>
    </row>
    <row r="10353" spans="1:16">
      <c r="A10353" s="27" t="s">
        <v>1422</v>
      </c>
      <c r="B10353" s="31">
        <v>202503</v>
      </c>
      <c r="C10353" s="27" t="s">
        <v>179</v>
      </c>
      <c r="D10353" s="27" t="s">
        <v>179</v>
      </c>
      <c r="E10353" s="27" t="s">
        <v>29</v>
      </c>
      <c r="F10353" s="27" t="s">
        <v>257</v>
      </c>
      <c r="G10353" s="33">
        <v>270435.72</v>
      </c>
      <c r="H10353" s="33">
        <v>270435.72</v>
      </c>
      <c r="I10353" s="33">
        <v>7091</v>
      </c>
      <c r="J10353" s="33">
        <v>552</v>
      </c>
      <c r="K10353" s="33">
        <v>9700</v>
      </c>
      <c r="L10353" s="33">
        <v>1</v>
      </c>
      <c r="M10353" s="33">
        <v>1</v>
      </c>
      <c r="N10353" s="33">
        <v>344770.24</v>
      </c>
      <c r="O10353" s="33">
        <v>1440.7</v>
      </c>
      <c r="P10353" s="33">
        <v>2895</v>
      </c>
    </row>
    <row r="10354" spans="1:16">
      <c r="A10354" s="27" t="s">
        <v>1422</v>
      </c>
      <c r="B10354" s="31">
        <v>202504</v>
      </c>
      <c r="C10354" s="27" t="s">
        <v>179</v>
      </c>
      <c r="D10354" s="27" t="s">
        <v>179</v>
      </c>
      <c r="E10354" s="27" t="s">
        <v>29</v>
      </c>
      <c r="F10354" s="27" t="s">
        <v>257</v>
      </c>
      <c r="G10354" s="33">
        <v>326908.71</v>
      </c>
      <c r="H10354" s="33">
        <v>326908.71</v>
      </c>
      <c r="I10354" s="33">
        <v>8587</v>
      </c>
      <c r="J10354" s="33">
        <v>642</v>
      </c>
      <c r="K10354" s="33">
        <v>9700</v>
      </c>
      <c r="L10354" s="33">
        <v>1</v>
      </c>
      <c r="M10354" s="33">
        <v>1</v>
      </c>
      <c r="N10354" s="33">
        <v>405695.61</v>
      </c>
      <c r="O10354" s="33">
        <v>1983.1</v>
      </c>
      <c r="P10354" s="33">
        <v>3408</v>
      </c>
    </row>
    <row r="10355" spans="1:16">
      <c r="A10355" s="27" t="s">
        <v>1422</v>
      </c>
      <c r="B10355" s="31">
        <v>202505</v>
      </c>
      <c r="C10355" s="27" t="s">
        <v>179</v>
      </c>
      <c r="D10355" s="27" t="s">
        <v>179</v>
      </c>
      <c r="E10355" s="27" t="s">
        <v>29</v>
      </c>
      <c r="F10355" s="27" t="s">
        <v>257</v>
      </c>
      <c r="G10355" s="33">
        <v>308921.48</v>
      </c>
      <c r="H10355" s="33">
        <v>308921.48</v>
      </c>
      <c r="I10355" s="33">
        <v>7585</v>
      </c>
      <c r="J10355" s="33">
        <v>604</v>
      </c>
      <c r="K10355" s="33">
        <v>9700</v>
      </c>
      <c r="L10355" s="33">
        <v>1</v>
      </c>
      <c r="M10355" s="33">
        <v>1</v>
      </c>
      <c r="N10355" s="33">
        <v>444317.25</v>
      </c>
      <c r="O10355" s="33">
        <v>1752.5</v>
      </c>
      <c r="P10355" s="33">
        <v>3102</v>
      </c>
    </row>
    <row r="10356" spans="1:16">
      <c r="A10356" s="27" t="s">
        <v>1422</v>
      </c>
      <c r="B10356" s="31">
        <v>202506</v>
      </c>
      <c r="C10356" s="27" t="s">
        <v>179</v>
      </c>
      <c r="D10356" s="27" t="s">
        <v>179</v>
      </c>
      <c r="E10356" s="27" t="s">
        <v>29</v>
      </c>
      <c r="F10356" s="27" t="s">
        <v>257</v>
      </c>
      <c r="G10356" s="33">
        <v>373848.58</v>
      </c>
      <c r="H10356" s="33">
        <v>373848.58</v>
      </c>
      <c r="I10356" s="33">
        <v>9934</v>
      </c>
      <c r="J10356" s="33">
        <v>744</v>
      </c>
      <c r="K10356" s="33">
        <v>9700</v>
      </c>
      <c r="L10356" s="33">
        <v>1</v>
      </c>
      <c r="M10356" s="33">
        <v>1</v>
      </c>
      <c r="N10356" s="33">
        <v>434053.86</v>
      </c>
      <c r="O10356" s="33">
        <v>2180.3</v>
      </c>
      <c r="P10356" s="33">
        <v>3917</v>
      </c>
    </row>
    <row r="10357" spans="1:16">
      <c r="A10357" s="27" t="s">
        <v>1422</v>
      </c>
      <c r="B10357" s="31">
        <v>202507</v>
      </c>
      <c r="C10357" s="27" t="s">
        <v>179</v>
      </c>
      <c r="D10357" s="27" t="s">
        <v>179</v>
      </c>
      <c r="E10357" s="27" t="s">
        <v>29</v>
      </c>
      <c r="F10357" s="27" t="s">
        <v>257</v>
      </c>
      <c r="G10357" s="33">
        <v>286504.88</v>
      </c>
      <c r="H10357" s="33">
        <v>286504.88</v>
      </c>
      <c r="I10357" s="33">
        <v>7258</v>
      </c>
      <c r="J10357" s="33">
        <v>579</v>
      </c>
      <c r="K10357" s="33">
        <v>9700</v>
      </c>
      <c r="L10357" s="33">
        <v>1</v>
      </c>
      <c r="M10357" s="33">
        <v>1</v>
      </c>
      <c r="N10357" s="33">
        <v>385905.15</v>
      </c>
      <c r="O10357" s="33">
        <v>1521.5</v>
      </c>
      <c r="P10357" s="33">
        <v>2846</v>
      </c>
    </row>
    <row r="10358" spans="1:16">
      <c r="A10358" s="27" t="s">
        <v>1422</v>
      </c>
      <c r="B10358" s="31">
        <v>202508</v>
      </c>
      <c r="C10358" s="27" t="s">
        <v>179</v>
      </c>
      <c r="D10358" s="27" t="s">
        <v>179</v>
      </c>
      <c r="E10358" s="27" t="s">
        <v>29</v>
      </c>
      <c r="F10358" s="27" t="s">
        <v>257</v>
      </c>
      <c r="G10358" s="33">
        <v>260921.82</v>
      </c>
      <c r="H10358" s="33">
        <v>260921.82</v>
      </c>
      <c r="I10358" s="33">
        <v>6788</v>
      </c>
      <c r="J10358" s="33">
        <v>515</v>
      </c>
      <c r="K10358" s="33">
        <v>9700</v>
      </c>
      <c r="L10358" s="33">
        <v>1</v>
      </c>
      <c r="M10358" s="33">
        <v>1</v>
      </c>
      <c r="N10358" s="33">
        <v>371655.95</v>
      </c>
      <c r="O10358" s="33">
        <v>1426.5</v>
      </c>
      <c r="P10358" s="33">
        <v>2720</v>
      </c>
    </row>
    <row r="10359" spans="1:16">
      <c r="A10359" s="27" t="s">
        <v>1422</v>
      </c>
      <c r="B10359" s="31">
        <v>202509</v>
      </c>
      <c r="C10359" s="27" t="s">
        <v>179</v>
      </c>
      <c r="D10359" s="27" t="s">
        <v>179</v>
      </c>
      <c r="E10359" s="27" t="s">
        <v>29</v>
      </c>
      <c r="F10359" s="27" t="s">
        <v>257</v>
      </c>
      <c r="G10359" s="33">
        <v>253099.24</v>
      </c>
      <c r="H10359" s="33">
        <v>253099.24</v>
      </c>
      <c r="I10359" s="33">
        <v>6621</v>
      </c>
      <c r="J10359" s="33">
        <v>614</v>
      </c>
      <c r="K10359" s="33">
        <v>9700</v>
      </c>
      <c r="L10359" s="33">
        <v>1</v>
      </c>
      <c r="M10359" s="33">
        <v>1</v>
      </c>
      <c r="N10359" s="33">
        <v>357336.58</v>
      </c>
      <c r="O10359" s="33">
        <v>1341.5</v>
      </c>
      <c r="P10359" s="33">
        <v>2642</v>
      </c>
    </row>
    <row r="10360" spans="1:16">
      <c r="A10360" s="27" t="s">
        <v>1422</v>
      </c>
      <c r="B10360" s="31">
        <v>202510</v>
      </c>
      <c r="C10360" s="27" t="s">
        <v>179</v>
      </c>
      <c r="D10360" s="27" t="s">
        <v>179</v>
      </c>
      <c r="E10360" s="27" t="s">
        <v>29</v>
      </c>
      <c r="F10360" s="27" t="s">
        <v>257</v>
      </c>
      <c r="G10360" s="33">
        <v>295194.72</v>
      </c>
      <c r="H10360" s="33">
        <v>295194.72</v>
      </c>
      <c r="I10360" s="33">
        <v>8179</v>
      </c>
      <c r="J10360" s="33">
        <v>612</v>
      </c>
      <c r="K10360" s="33">
        <v>9700</v>
      </c>
      <c r="L10360" s="33">
        <v>1</v>
      </c>
      <c r="M10360" s="33">
        <v>1</v>
      </c>
      <c r="N10360" s="33">
        <v>392483.56</v>
      </c>
      <c r="O10360" s="33">
        <v>1621</v>
      </c>
      <c r="P10360" s="33">
        <v>3239</v>
      </c>
    </row>
    <row r="10361" spans="1:16">
      <c r="A10361" s="27" t="s">
        <v>1422</v>
      </c>
      <c r="B10361" s="31">
        <v>202511</v>
      </c>
      <c r="C10361" s="27" t="s">
        <v>179</v>
      </c>
      <c r="D10361" s="27" t="s">
        <v>179</v>
      </c>
      <c r="E10361" s="27" t="s">
        <v>29</v>
      </c>
      <c r="F10361" s="27" t="s">
        <v>257</v>
      </c>
      <c r="G10361" s="33">
        <v>371143.76</v>
      </c>
      <c r="H10361" s="33">
        <v>371143.76</v>
      </c>
      <c r="I10361" s="33">
        <v>9872</v>
      </c>
      <c r="J10361" s="33">
        <v>759</v>
      </c>
      <c r="K10361" s="33">
        <v>9700</v>
      </c>
      <c r="L10361" s="33">
        <v>1</v>
      </c>
      <c r="M10361" s="33">
        <v>1</v>
      </c>
      <c r="N10361" s="33">
        <v>473631.46</v>
      </c>
      <c r="O10361" s="33">
        <v>1923</v>
      </c>
      <c r="P10361" s="33">
        <v>3876</v>
      </c>
    </row>
    <row r="10362" spans="1:16">
      <c r="A10362" s="27" t="s">
        <v>1422</v>
      </c>
      <c r="B10362" s="31">
        <v>202512</v>
      </c>
      <c r="C10362" s="27" t="s">
        <v>179</v>
      </c>
      <c r="D10362" s="27" t="s">
        <v>179</v>
      </c>
      <c r="E10362" s="27" t="s">
        <v>29</v>
      </c>
      <c r="F10362" s="27" t="s">
        <v>257</v>
      </c>
      <c r="G10362" s="33">
        <v>399634.6</v>
      </c>
      <c r="H10362" s="33">
        <v>399634.6</v>
      </c>
      <c r="I10362" s="33">
        <v>10840</v>
      </c>
      <c r="J10362" s="33">
        <v>809</v>
      </c>
      <c r="K10362" s="33">
        <v>9700</v>
      </c>
      <c r="L10362" s="33">
        <v>1</v>
      </c>
      <c r="M10362" s="33">
        <v>1</v>
      </c>
      <c r="N10362" s="33">
        <v>543678.0699999999</v>
      </c>
      <c r="O10362" s="33">
        <v>2160.3</v>
      </c>
      <c r="P10362" s="33">
        <v>4208</v>
      </c>
    </row>
    <row r="10363" spans="1:16">
      <c r="A10363" s="27" t="s">
        <v>1422</v>
      </c>
      <c r="B10363" s="31">
        <v>202601</v>
      </c>
      <c r="C10363" s="27" t="s">
        <v>179</v>
      </c>
      <c r="D10363" s="27" t="s">
        <v>179</v>
      </c>
      <c r="E10363" s="27" t="s">
        <v>29</v>
      </c>
      <c r="F10363" s="27" t="s">
        <v>257</v>
      </c>
      <c r="G10363" s="33">
        <v>233760.3</v>
      </c>
      <c r="H10363" s="33">
        <v>233760.3</v>
      </c>
      <c r="I10363" s="33">
        <v>5474</v>
      </c>
      <c r="J10363" s="33">
        <v>410</v>
      </c>
      <c r="K10363" s="33">
        <v>9700</v>
      </c>
      <c r="L10363" s="33">
        <v>1</v>
      </c>
      <c r="M10363" s="33">
        <v>1</v>
      </c>
      <c r="N10363" s="33">
        <v>276325.26</v>
      </c>
      <c r="O10363" s="33">
        <v>1342.1</v>
      </c>
      <c r="P10363" s="33">
        <v>2286</v>
      </c>
    </row>
    <row r="10364" spans="1:16">
      <c r="A10364" s="27" t="s">
        <v>1422</v>
      </c>
      <c r="B10364" s="31">
        <v>202602</v>
      </c>
      <c r="C10364" s="27" t="s">
        <v>179</v>
      </c>
      <c r="D10364" s="27" t="s">
        <v>179</v>
      </c>
      <c r="E10364" s="27" t="s">
        <v>29</v>
      </c>
      <c r="F10364" s="27" t="s">
        <v>257</v>
      </c>
      <c r="G10364" s="33">
        <v>207722.47</v>
      </c>
      <c r="H10364" s="33">
        <v>207722.47</v>
      </c>
      <c r="I10364" s="33">
        <v>5196</v>
      </c>
      <c r="J10364" s="33">
        <v>367</v>
      </c>
      <c r="K10364" s="33">
        <v>9700</v>
      </c>
      <c r="L10364" s="33">
        <v>1</v>
      </c>
      <c r="M10364" s="33">
        <v>1</v>
      </c>
      <c r="N10364" s="33">
        <v>284678.34</v>
      </c>
      <c r="O10364" s="33">
        <v>1167</v>
      </c>
      <c r="P10364" s="33">
        <v>2172</v>
      </c>
    </row>
    <row r="10365" spans="1:16">
      <c r="A10365" s="27" t="s">
        <v>1422</v>
      </c>
      <c r="B10365" s="31">
        <v>202603</v>
      </c>
      <c r="C10365" s="27" t="s">
        <v>179</v>
      </c>
      <c r="D10365" s="27" t="s">
        <v>179</v>
      </c>
      <c r="E10365" s="27" t="s">
        <v>29</v>
      </c>
      <c r="F10365" s="27" t="s">
        <v>257</v>
      </c>
      <c r="G10365" s="33">
        <v>286150.06</v>
      </c>
      <c r="H10365" s="33">
        <v>286150.06</v>
      </c>
      <c r="I10365" s="33">
        <v>7797</v>
      </c>
      <c r="J10365" s="33">
        <v>590</v>
      </c>
      <c r="K10365" s="33">
        <v>9700</v>
      </c>
      <c r="L10365" s="33">
        <v>1</v>
      </c>
      <c r="M10365" s="33">
        <v>1</v>
      </c>
      <c r="N10365" s="33">
        <v>354768.57</v>
      </c>
      <c r="O10365" s="33">
        <v>1608.2</v>
      </c>
      <c r="P10365" s="33">
        <v>3128</v>
      </c>
    </row>
    <row r="10366" spans="1:16">
      <c r="A10366" s="27" t="s">
        <v>1422</v>
      </c>
      <c r="B10366" s="31">
        <v>202604</v>
      </c>
      <c r="C10366" s="27" t="s">
        <v>179</v>
      </c>
      <c r="D10366" s="27" t="s">
        <v>179</v>
      </c>
      <c r="E10366" s="27" t="s">
        <v>29</v>
      </c>
      <c r="F10366" s="27" t="s">
        <v>257</v>
      </c>
      <c r="G10366" s="33">
        <v>301724.76</v>
      </c>
      <c r="H10366" s="33">
        <v>301724.76</v>
      </c>
      <c r="I10366" s="33">
        <v>8193</v>
      </c>
      <c r="J10366" s="33">
        <v>653</v>
      </c>
      <c r="K10366" s="33">
        <v>9700</v>
      </c>
      <c r="L10366" s="33">
        <v>1</v>
      </c>
      <c r="M10366" s="33">
        <v>1</v>
      </c>
      <c r="N10366" s="33">
        <v>417460.78</v>
      </c>
      <c r="O10366" s="33">
        <v>1834.2</v>
      </c>
      <c r="P10366" s="33">
        <v>3334</v>
      </c>
    </row>
    <row r="10367" spans="1:16">
      <c r="A10367" s="27" t="s">
        <v>1422</v>
      </c>
      <c r="B10367" s="31">
        <v>202605</v>
      </c>
      <c r="C10367" s="27" t="s">
        <v>179</v>
      </c>
      <c r="D10367" s="27" t="s">
        <v>179</v>
      </c>
      <c r="E10367" s="27" t="s">
        <v>29</v>
      </c>
      <c r="F10367" s="27" t="s">
        <v>257</v>
      </c>
      <c r="G10367" s="33">
        <v>323627.34</v>
      </c>
      <c r="H10367" s="33">
        <v>323627.34</v>
      </c>
      <c r="I10367" s="33">
        <v>8262</v>
      </c>
      <c r="J10367" s="33">
        <v>658</v>
      </c>
      <c r="K10367" s="33">
        <v>9700</v>
      </c>
      <c r="L10367" s="33">
        <v>1</v>
      </c>
      <c r="M10367" s="33">
        <v>1</v>
      </c>
      <c r="N10367" s="33">
        <v>457202.45</v>
      </c>
      <c r="O10367" s="33">
        <v>1731.5</v>
      </c>
      <c r="P10367" s="33">
        <v>3434</v>
      </c>
    </row>
    <row r="10368" spans="1:16">
      <c r="A10368" s="27" t="s">
        <v>1422</v>
      </c>
      <c r="B10368" s="31">
        <v>202606</v>
      </c>
      <c r="C10368" s="27" t="s">
        <v>179</v>
      </c>
      <c r="D10368" s="27" t="s">
        <v>179</v>
      </c>
      <c r="E10368" s="27" t="s">
        <v>29</v>
      </c>
      <c r="F10368" s="27" t="s">
        <v>257</v>
      </c>
      <c r="G10368" s="33">
        <v>324861.14</v>
      </c>
      <c r="H10368" s="33">
        <v>324861.14</v>
      </c>
      <c r="I10368" s="33">
        <v>8844</v>
      </c>
      <c r="J10368" s="33">
        <v>524</v>
      </c>
      <c r="K10368" s="33">
        <v>9700</v>
      </c>
      <c r="L10368" s="33">
        <v>1</v>
      </c>
      <c r="M10368" s="33">
        <v>1</v>
      </c>
      <c r="N10368" s="33">
        <v>446641.42</v>
      </c>
      <c r="O10368" s="33">
        <v>1860.4</v>
      </c>
      <c r="P10368" s="33">
        <v>3643</v>
      </c>
    </row>
    <row r="10369" spans="1:16">
      <c r="A10369" s="27" t="s">
        <v>1422</v>
      </c>
      <c r="B10369" s="31">
        <v>202607</v>
      </c>
      <c r="C10369" s="27" t="s">
        <v>179</v>
      </c>
      <c r="D10369" s="27" t="s">
        <v>179</v>
      </c>
      <c r="E10369" s="27" t="s">
        <v>29</v>
      </c>
      <c r="F10369" s="27" t="s">
        <v>257</v>
      </c>
      <c r="G10369" s="33">
        <v>281756.12</v>
      </c>
      <c r="H10369" s="33">
        <v>281756.12</v>
      </c>
      <c r="I10369" s="33">
        <v>7372</v>
      </c>
      <c r="J10369" s="33">
        <v>626</v>
      </c>
      <c r="K10369" s="33">
        <v>9700</v>
      </c>
      <c r="L10369" s="33">
        <v>1</v>
      </c>
      <c r="M10369" s="33">
        <v>1</v>
      </c>
      <c r="N10369" s="33">
        <v>397096.39</v>
      </c>
      <c r="O10369" s="33">
        <v>1605.3</v>
      </c>
      <c r="P10369" s="33">
        <v>3016</v>
      </c>
    </row>
    <row r="10370" spans="1:16">
      <c r="A10370" s="27" t="s">
        <v>1425</v>
      </c>
      <c r="B10370" s="31">
        <v>202408</v>
      </c>
      <c r="C10370" s="27" t="s">
        <v>179</v>
      </c>
      <c r="D10370" s="27" t="s">
        <v>179</v>
      </c>
      <c r="E10370" s="27" t="s">
        <v>29</v>
      </c>
      <c r="F10370" s="27" t="s">
        <v>257</v>
      </c>
      <c r="G10370" s="33">
        <v>315868.98</v>
      </c>
      <c r="H10370" s="33">
        <v>315868.98</v>
      </c>
      <c r="I10370" s="33">
        <v>7383</v>
      </c>
      <c r="J10370" s="33">
        <v>589</v>
      </c>
      <c r="K10370" s="33">
        <v>11900</v>
      </c>
      <c r="L10370" s="33">
        <v>1</v>
      </c>
      <c r="M10370" s="33">
        <v>1</v>
      </c>
      <c r="N10370" s="33">
        <v>421007.53</v>
      </c>
      <c r="O10370" s="33">
        <v>1665.8</v>
      </c>
      <c r="P10370" s="33">
        <v>3140</v>
      </c>
    </row>
    <row r="10371" spans="1:16">
      <c r="A10371" s="27" t="s">
        <v>1425</v>
      </c>
      <c r="B10371" s="31">
        <v>202409</v>
      </c>
      <c r="C10371" s="27" t="s">
        <v>179</v>
      </c>
      <c r="D10371" s="27" t="s">
        <v>179</v>
      </c>
      <c r="E10371" s="27" t="s">
        <v>29</v>
      </c>
      <c r="F10371" s="27" t="s">
        <v>257</v>
      </c>
      <c r="G10371" s="33">
        <v>326947.78</v>
      </c>
      <c r="H10371" s="33">
        <v>326947.78</v>
      </c>
      <c r="I10371" s="33">
        <v>8481</v>
      </c>
      <c r="J10371" s="33">
        <v>668</v>
      </c>
      <c r="K10371" s="33">
        <v>11900</v>
      </c>
      <c r="L10371" s="33">
        <v>1</v>
      </c>
      <c r="M10371" s="33">
        <v>1</v>
      </c>
      <c r="N10371" s="33">
        <v>404786.72</v>
      </c>
      <c r="O10371" s="33">
        <v>1790.7</v>
      </c>
      <c r="P10371" s="33">
        <v>3449</v>
      </c>
    </row>
    <row r="10372" spans="1:16">
      <c r="A10372" s="27" t="s">
        <v>1425</v>
      </c>
      <c r="B10372" s="31">
        <v>202410</v>
      </c>
      <c r="C10372" s="27" t="s">
        <v>179</v>
      </c>
      <c r="D10372" s="27" t="s">
        <v>179</v>
      </c>
      <c r="E10372" s="27" t="s">
        <v>29</v>
      </c>
      <c r="F10372" s="27" t="s">
        <v>257</v>
      </c>
      <c r="G10372" s="33">
        <v>354711.51</v>
      </c>
      <c r="H10372" s="33">
        <v>354711.51</v>
      </c>
      <c r="I10372" s="33">
        <v>9190</v>
      </c>
      <c r="J10372" s="33">
        <v>756</v>
      </c>
      <c r="K10372" s="33">
        <v>11900</v>
      </c>
      <c r="L10372" s="33">
        <v>1</v>
      </c>
      <c r="M10372" s="33">
        <v>1</v>
      </c>
      <c r="N10372" s="33">
        <v>444600.81</v>
      </c>
      <c r="O10372" s="33">
        <v>2104.2</v>
      </c>
      <c r="P10372" s="33">
        <v>3737</v>
      </c>
    </row>
    <row r="10373" spans="1:16">
      <c r="A10373" s="27" t="s">
        <v>1425</v>
      </c>
      <c r="B10373" s="31">
        <v>202411</v>
      </c>
      <c r="C10373" s="27" t="s">
        <v>179</v>
      </c>
      <c r="D10373" s="27" t="s">
        <v>179</v>
      </c>
      <c r="E10373" s="27" t="s">
        <v>29</v>
      </c>
      <c r="F10373" s="27" t="s">
        <v>257</v>
      </c>
      <c r="G10373" s="33">
        <v>429998.69</v>
      </c>
      <c r="H10373" s="33">
        <v>429998.69</v>
      </c>
      <c r="I10373" s="33">
        <v>11090</v>
      </c>
      <c r="J10373" s="33">
        <v>985</v>
      </c>
      <c r="K10373" s="33">
        <v>11900</v>
      </c>
      <c r="L10373" s="33">
        <v>1</v>
      </c>
      <c r="M10373" s="33">
        <v>1</v>
      </c>
      <c r="N10373" s="33">
        <v>536524.21</v>
      </c>
      <c r="O10373" s="33">
        <v>2557.4</v>
      </c>
      <c r="P10373" s="33">
        <v>4378</v>
      </c>
    </row>
    <row r="10374" spans="1:16">
      <c r="A10374" s="27" t="s">
        <v>1425</v>
      </c>
      <c r="B10374" s="31">
        <v>202412</v>
      </c>
      <c r="C10374" s="27" t="s">
        <v>179</v>
      </c>
      <c r="D10374" s="27" t="s">
        <v>179</v>
      </c>
      <c r="E10374" s="27" t="s">
        <v>29</v>
      </c>
      <c r="F10374" s="27" t="s">
        <v>257</v>
      </c>
      <c r="G10374" s="33">
        <v>481911.64</v>
      </c>
      <c r="H10374" s="33">
        <v>481911.64</v>
      </c>
      <c r="I10374" s="33">
        <v>12915</v>
      </c>
      <c r="J10374" s="33">
        <v>956</v>
      </c>
      <c r="K10374" s="33">
        <v>11900</v>
      </c>
      <c r="L10374" s="33">
        <v>1</v>
      </c>
      <c r="M10374" s="33">
        <v>1</v>
      </c>
      <c r="N10374" s="33">
        <v>615872.1899999999</v>
      </c>
      <c r="O10374" s="33">
        <v>2712.1</v>
      </c>
      <c r="P10374" s="33">
        <v>5205</v>
      </c>
    </row>
    <row r="10375" spans="1:16">
      <c r="A10375" s="27" t="s">
        <v>1425</v>
      </c>
      <c r="B10375" s="31">
        <v>202501</v>
      </c>
      <c r="C10375" s="27" t="s">
        <v>179</v>
      </c>
      <c r="D10375" s="27" t="s">
        <v>179</v>
      </c>
      <c r="E10375" s="27" t="s">
        <v>29</v>
      </c>
      <c r="F10375" s="27" t="s">
        <v>257</v>
      </c>
      <c r="G10375" s="33">
        <v>243245.51</v>
      </c>
      <c r="H10375" s="33">
        <v>243245.51</v>
      </c>
      <c r="I10375" s="33">
        <v>6598</v>
      </c>
      <c r="J10375" s="33">
        <v>436</v>
      </c>
      <c r="K10375" s="33">
        <v>11900</v>
      </c>
      <c r="L10375" s="33">
        <v>1</v>
      </c>
      <c r="M10375" s="33">
        <v>1</v>
      </c>
      <c r="N10375" s="33">
        <v>313018.03</v>
      </c>
      <c r="O10375" s="33">
        <v>1448.7</v>
      </c>
      <c r="P10375" s="33">
        <v>2585</v>
      </c>
    </row>
    <row r="10376" spans="1:16">
      <c r="A10376" s="27" t="s">
        <v>1425</v>
      </c>
      <c r="B10376" s="31">
        <v>202502</v>
      </c>
      <c r="C10376" s="27" t="s">
        <v>179</v>
      </c>
      <c r="D10376" s="27" t="s">
        <v>179</v>
      </c>
      <c r="E10376" s="27" t="s">
        <v>29</v>
      </c>
      <c r="F10376" s="27" t="s">
        <v>257</v>
      </c>
      <c r="G10376" s="33">
        <v>262298.77</v>
      </c>
      <c r="H10376" s="33">
        <v>262298.77</v>
      </c>
      <c r="I10376" s="33">
        <v>6519</v>
      </c>
      <c r="J10376" s="33">
        <v>482</v>
      </c>
      <c r="K10376" s="33">
        <v>11900</v>
      </c>
      <c r="L10376" s="33">
        <v>1</v>
      </c>
      <c r="M10376" s="33">
        <v>1</v>
      </c>
      <c r="N10376" s="33">
        <v>322480.31</v>
      </c>
      <c r="O10376" s="33">
        <v>1536.5</v>
      </c>
      <c r="P10376" s="33">
        <v>2658</v>
      </c>
    </row>
    <row r="10377" spans="1:16">
      <c r="A10377" s="27" t="s">
        <v>1425</v>
      </c>
      <c r="B10377" s="31">
        <v>202503</v>
      </c>
      <c r="C10377" s="27" t="s">
        <v>179</v>
      </c>
      <c r="D10377" s="27" t="s">
        <v>179</v>
      </c>
      <c r="E10377" s="27" t="s">
        <v>29</v>
      </c>
      <c r="F10377" s="27" t="s">
        <v>257</v>
      </c>
      <c r="G10377" s="33">
        <v>307179.86</v>
      </c>
      <c r="H10377" s="33">
        <v>307179.86</v>
      </c>
      <c r="I10377" s="33">
        <v>7434</v>
      </c>
      <c r="J10377" s="33">
        <v>594</v>
      </c>
      <c r="K10377" s="33">
        <v>11900</v>
      </c>
      <c r="L10377" s="33">
        <v>1</v>
      </c>
      <c r="M10377" s="33">
        <v>1</v>
      </c>
      <c r="N10377" s="33">
        <v>401877.71</v>
      </c>
      <c r="O10377" s="33">
        <v>1687.7</v>
      </c>
      <c r="P10377" s="33">
        <v>3019</v>
      </c>
    </row>
    <row r="10378" spans="1:16">
      <c r="A10378" s="27" t="s">
        <v>1425</v>
      </c>
      <c r="B10378" s="31">
        <v>202504</v>
      </c>
      <c r="C10378" s="27" t="s">
        <v>179</v>
      </c>
      <c r="D10378" s="27" t="s">
        <v>179</v>
      </c>
      <c r="E10378" s="27" t="s">
        <v>29</v>
      </c>
      <c r="F10378" s="27" t="s">
        <v>257</v>
      </c>
      <c r="G10378" s="33">
        <v>372288</v>
      </c>
      <c r="H10378" s="33">
        <v>372288</v>
      </c>
      <c r="I10378" s="33">
        <v>10144</v>
      </c>
      <c r="J10378" s="33">
        <v>756</v>
      </c>
      <c r="K10378" s="33">
        <v>11900</v>
      </c>
      <c r="L10378" s="33">
        <v>1</v>
      </c>
      <c r="M10378" s="33">
        <v>1</v>
      </c>
      <c r="N10378" s="33">
        <v>472894.72</v>
      </c>
      <c r="O10378" s="33">
        <v>1940.5</v>
      </c>
      <c r="P10378" s="33">
        <v>3957</v>
      </c>
    </row>
    <row r="10379" spans="1:16">
      <c r="A10379" s="27" t="s">
        <v>1425</v>
      </c>
      <c r="B10379" s="31">
        <v>202505</v>
      </c>
      <c r="C10379" s="27" t="s">
        <v>179</v>
      </c>
      <c r="D10379" s="27" t="s">
        <v>179</v>
      </c>
      <c r="E10379" s="27" t="s">
        <v>29</v>
      </c>
      <c r="F10379" s="27" t="s">
        <v>257</v>
      </c>
      <c r="G10379" s="33">
        <v>417288.15</v>
      </c>
      <c r="H10379" s="33">
        <v>417288.15</v>
      </c>
      <c r="I10379" s="33">
        <v>11928</v>
      </c>
      <c r="J10379" s="33">
        <v>1058</v>
      </c>
      <c r="K10379" s="33">
        <v>11900</v>
      </c>
      <c r="L10379" s="33">
        <v>1</v>
      </c>
      <c r="M10379" s="33">
        <v>1</v>
      </c>
      <c r="N10379" s="33">
        <v>517913.62</v>
      </c>
      <c r="O10379" s="33">
        <v>2456.5</v>
      </c>
      <c r="P10379" s="33">
        <v>4690</v>
      </c>
    </row>
    <row r="10380" spans="1:16">
      <c r="A10380" s="27" t="s">
        <v>1425</v>
      </c>
      <c r="B10380" s="31">
        <v>202506</v>
      </c>
      <c r="C10380" s="27" t="s">
        <v>179</v>
      </c>
      <c r="D10380" s="27" t="s">
        <v>179</v>
      </c>
      <c r="E10380" s="27" t="s">
        <v>29</v>
      </c>
      <c r="F10380" s="27" t="s">
        <v>257</v>
      </c>
      <c r="G10380" s="33">
        <v>360618.42</v>
      </c>
      <c r="H10380" s="33">
        <v>360618.42</v>
      </c>
      <c r="I10380" s="33">
        <v>9727</v>
      </c>
      <c r="J10380" s="33">
        <v>733</v>
      </c>
      <c r="K10380" s="33">
        <v>11900</v>
      </c>
      <c r="L10380" s="33">
        <v>1</v>
      </c>
      <c r="M10380" s="33">
        <v>1</v>
      </c>
      <c r="N10380" s="33">
        <v>505950.21</v>
      </c>
      <c r="O10380" s="33">
        <v>1921</v>
      </c>
      <c r="P10380" s="33">
        <v>3980</v>
      </c>
    </row>
    <row r="10381" spans="1:16">
      <c r="A10381" s="27" t="s">
        <v>1425</v>
      </c>
      <c r="B10381" s="31">
        <v>202507</v>
      </c>
      <c r="C10381" s="27" t="s">
        <v>179</v>
      </c>
      <c r="D10381" s="27" t="s">
        <v>179</v>
      </c>
      <c r="E10381" s="27" t="s">
        <v>29</v>
      </c>
      <c r="F10381" s="27" t="s">
        <v>257</v>
      </c>
      <c r="G10381" s="33">
        <v>340774.97</v>
      </c>
      <c r="H10381" s="33">
        <v>340774.97</v>
      </c>
      <c r="I10381" s="33">
        <v>8738</v>
      </c>
      <c r="J10381" s="33">
        <v>683</v>
      </c>
      <c r="K10381" s="33">
        <v>11900</v>
      </c>
      <c r="L10381" s="33">
        <v>1</v>
      </c>
      <c r="M10381" s="33">
        <v>1</v>
      </c>
      <c r="N10381" s="33">
        <v>449826.17</v>
      </c>
      <c r="O10381" s="33">
        <v>2045.1</v>
      </c>
      <c r="P10381" s="33">
        <v>3632</v>
      </c>
    </row>
    <row r="10382" spans="1:16">
      <c r="A10382" s="27" t="s">
        <v>1425</v>
      </c>
      <c r="B10382" s="31">
        <v>202508</v>
      </c>
      <c r="C10382" s="27" t="s">
        <v>179</v>
      </c>
      <c r="D10382" s="27" t="s">
        <v>179</v>
      </c>
      <c r="E10382" s="27" t="s">
        <v>29</v>
      </c>
      <c r="F10382" s="27" t="s">
        <v>257</v>
      </c>
      <c r="G10382" s="33">
        <v>326061.25</v>
      </c>
      <c r="H10382" s="33">
        <v>326061.25</v>
      </c>
      <c r="I10382" s="33">
        <v>8141</v>
      </c>
      <c r="J10382" s="33">
        <v>579</v>
      </c>
      <c r="K10382" s="33">
        <v>11900</v>
      </c>
      <c r="L10382" s="33">
        <v>1</v>
      </c>
      <c r="M10382" s="33">
        <v>1</v>
      </c>
      <c r="N10382" s="33">
        <v>433216.75</v>
      </c>
      <c r="O10382" s="33">
        <v>1727.3</v>
      </c>
      <c r="P10382" s="33">
        <v>3335</v>
      </c>
    </row>
    <row r="10383" spans="1:16">
      <c r="A10383" s="27" t="s">
        <v>1425</v>
      </c>
      <c r="B10383" s="31">
        <v>202509</v>
      </c>
      <c r="C10383" s="27" t="s">
        <v>179</v>
      </c>
      <c r="D10383" s="27" t="s">
        <v>179</v>
      </c>
      <c r="E10383" s="27" t="s">
        <v>29</v>
      </c>
      <c r="F10383" s="27" t="s">
        <v>257</v>
      </c>
      <c r="G10383" s="33">
        <v>329928.41</v>
      </c>
      <c r="H10383" s="33">
        <v>329928.41</v>
      </c>
      <c r="I10383" s="33">
        <v>8168</v>
      </c>
      <c r="J10383" s="33">
        <v>582</v>
      </c>
      <c r="K10383" s="33">
        <v>11900</v>
      </c>
      <c r="L10383" s="33">
        <v>1</v>
      </c>
      <c r="M10383" s="33">
        <v>1</v>
      </c>
      <c r="N10383" s="33">
        <v>416525.54</v>
      </c>
      <c r="O10383" s="33">
        <v>1767.3</v>
      </c>
      <c r="P10383" s="33">
        <v>3351</v>
      </c>
    </row>
    <row r="10384" spans="1:16">
      <c r="A10384" s="27" t="s">
        <v>1425</v>
      </c>
      <c r="B10384" s="31">
        <v>202510</v>
      </c>
      <c r="C10384" s="27" t="s">
        <v>179</v>
      </c>
      <c r="D10384" s="27" t="s">
        <v>179</v>
      </c>
      <c r="E10384" s="27" t="s">
        <v>29</v>
      </c>
      <c r="F10384" s="27" t="s">
        <v>257</v>
      </c>
      <c r="G10384" s="33">
        <v>342503.98</v>
      </c>
      <c r="H10384" s="33">
        <v>342503.98</v>
      </c>
      <c r="I10384" s="33">
        <v>8878</v>
      </c>
      <c r="J10384" s="33">
        <v>578</v>
      </c>
      <c r="K10384" s="33">
        <v>11900</v>
      </c>
      <c r="L10384" s="33">
        <v>1</v>
      </c>
      <c r="M10384" s="33">
        <v>1</v>
      </c>
      <c r="N10384" s="33">
        <v>457494.23</v>
      </c>
      <c r="O10384" s="33">
        <v>2020.9</v>
      </c>
      <c r="P10384" s="33">
        <v>3372</v>
      </c>
    </row>
    <row r="10385" spans="1:16">
      <c r="A10385" s="27" t="s">
        <v>1425</v>
      </c>
      <c r="B10385" s="31">
        <v>202511</v>
      </c>
      <c r="C10385" s="27" t="s">
        <v>179</v>
      </c>
      <c r="D10385" s="27" t="s">
        <v>179</v>
      </c>
      <c r="E10385" s="27" t="s">
        <v>29</v>
      </c>
      <c r="F10385" s="27" t="s">
        <v>257</v>
      </c>
      <c r="G10385" s="33">
        <v>412025.01</v>
      </c>
      <c r="H10385" s="33">
        <v>412025.01</v>
      </c>
      <c r="I10385" s="33">
        <v>10447</v>
      </c>
      <c r="J10385" s="33">
        <v>826</v>
      </c>
      <c r="K10385" s="33">
        <v>11900</v>
      </c>
      <c r="L10385" s="33">
        <v>1</v>
      </c>
      <c r="M10385" s="33">
        <v>1</v>
      </c>
      <c r="N10385" s="33">
        <v>552083.41</v>
      </c>
      <c r="O10385" s="33">
        <v>2273.2</v>
      </c>
      <c r="P10385" s="33">
        <v>4218</v>
      </c>
    </row>
    <row r="10386" spans="1:16">
      <c r="A10386" s="27" t="s">
        <v>1425</v>
      </c>
      <c r="B10386" s="31">
        <v>202512</v>
      </c>
      <c r="C10386" s="27" t="s">
        <v>179</v>
      </c>
      <c r="D10386" s="27" t="s">
        <v>179</v>
      </c>
      <c r="E10386" s="27" t="s">
        <v>29</v>
      </c>
      <c r="F10386" s="27" t="s">
        <v>257</v>
      </c>
      <c r="G10386" s="33">
        <v>472381.59</v>
      </c>
      <c r="H10386" s="33">
        <v>472381.59</v>
      </c>
      <c r="I10386" s="33">
        <v>13329</v>
      </c>
      <c r="J10386" s="33">
        <v>764</v>
      </c>
      <c r="K10386" s="33">
        <v>11900</v>
      </c>
      <c r="L10386" s="33">
        <v>1</v>
      </c>
      <c r="M10386" s="33">
        <v>1</v>
      </c>
      <c r="N10386" s="33">
        <v>633732.48</v>
      </c>
      <c r="O10386" s="33">
        <v>2555.4</v>
      </c>
      <c r="P10386" s="33">
        <v>5247</v>
      </c>
    </row>
    <row r="10387" spans="1:16">
      <c r="A10387" s="27" t="s">
        <v>1425</v>
      </c>
      <c r="B10387" s="31">
        <v>202601</v>
      </c>
      <c r="C10387" s="27" t="s">
        <v>179</v>
      </c>
      <c r="D10387" s="27" t="s">
        <v>179</v>
      </c>
      <c r="E10387" s="27" t="s">
        <v>29</v>
      </c>
      <c r="F10387" s="27" t="s">
        <v>257</v>
      </c>
      <c r="G10387" s="33">
        <v>254016.63</v>
      </c>
      <c r="H10387" s="33">
        <v>254016.63</v>
      </c>
      <c r="I10387" s="33">
        <v>6419</v>
      </c>
      <c r="J10387" s="33">
        <v>483</v>
      </c>
      <c r="K10387" s="33">
        <v>11900</v>
      </c>
      <c r="L10387" s="33">
        <v>1</v>
      </c>
      <c r="M10387" s="33">
        <v>1</v>
      </c>
      <c r="N10387" s="33">
        <v>322095.56</v>
      </c>
      <c r="O10387" s="33">
        <v>1345.7</v>
      </c>
      <c r="P10387" s="33">
        <v>2667</v>
      </c>
    </row>
    <row r="10388" spans="1:16">
      <c r="A10388" s="27" t="s">
        <v>1425</v>
      </c>
      <c r="B10388" s="31">
        <v>202602</v>
      </c>
      <c r="C10388" s="27" t="s">
        <v>179</v>
      </c>
      <c r="D10388" s="27" t="s">
        <v>179</v>
      </c>
      <c r="E10388" s="27" t="s">
        <v>29</v>
      </c>
      <c r="F10388" s="27" t="s">
        <v>257</v>
      </c>
      <c r="G10388" s="33">
        <v>252037.52</v>
      </c>
      <c r="H10388" s="33">
        <v>252037.52</v>
      </c>
      <c r="I10388" s="33">
        <v>6598</v>
      </c>
      <c r="J10388" s="33">
        <v>555</v>
      </c>
      <c r="K10388" s="33">
        <v>11900</v>
      </c>
      <c r="L10388" s="33">
        <v>1</v>
      </c>
      <c r="M10388" s="33">
        <v>1</v>
      </c>
      <c r="N10388" s="33">
        <v>331832.24</v>
      </c>
      <c r="O10388" s="33">
        <v>1437.8</v>
      </c>
      <c r="P10388" s="33">
        <v>2742</v>
      </c>
    </row>
    <row r="10389" spans="1:16">
      <c r="A10389" s="27" t="s">
        <v>1425</v>
      </c>
      <c r="B10389" s="31">
        <v>202603</v>
      </c>
      <c r="C10389" s="27" t="s">
        <v>179</v>
      </c>
      <c r="D10389" s="27" t="s">
        <v>179</v>
      </c>
      <c r="E10389" s="27" t="s">
        <v>29</v>
      </c>
      <c r="F10389" s="27" t="s">
        <v>257</v>
      </c>
      <c r="G10389" s="33">
        <v>308454.09</v>
      </c>
      <c r="H10389" s="33">
        <v>308454.09</v>
      </c>
      <c r="I10389" s="33">
        <v>7589</v>
      </c>
      <c r="J10389" s="33">
        <v>517</v>
      </c>
      <c r="K10389" s="33">
        <v>11900</v>
      </c>
      <c r="L10389" s="33">
        <v>1</v>
      </c>
      <c r="M10389" s="33">
        <v>1</v>
      </c>
      <c r="N10389" s="33">
        <v>413532.17</v>
      </c>
      <c r="O10389" s="33">
        <v>1720.9</v>
      </c>
      <c r="P10389" s="33">
        <v>3172</v>
      </c>
    </row>
    <row r="10390" spans="1:16">
      <c r="A10390" s="27" t="s">
        <v>1425</v>
      </c>
      <c r="B10390" s="31">
        <v>202604</v>
      </c>
      <c r="C10390" s="27" t="s">
        <v>179</v>
      </c>
      <c r="D10390" s="27" t="s">
        <v>179</v>
      </c>
      <c r="E10390" s="27" t="s">
        <v>29</v>
      </c>
      <c r="F10390" s="27" t="s">
        <v>257</v>
      </c>
      <c r="G10390" s="33">
        <v>359234.05</v>
      </c>
      <c r="H10390" s="33">
        <v>359234.05</v>
      </c>
      <c r="I10390" s="33">
        <v>9118</v>
      </c>
      <c r="J10390" s="33">
        <v>708</v>
      </c>
      <c r="K10390" s="33">
        <v>11900</v>
      </c>
      <c r="L10390" s="33">
        <v>1</v>
      </c>
      <c r="M10390" s="33">
        <v>1</v>
      </c>
      <c r="N10390" s="33">
        <v>486608.66</v>
      </c>
      <c r="O10390" s="33">
        <v>2069.3</v>
      </c>
      <c r="P10390" s="33">
        <v>3787</v>
      </c>
    </row>
    <row r="10391" spans="1:16">
      <c r="A10391" s="27" t="s">
        <v>1425</v>
      </c>
      <c r="B10391" s="31">
        <v>202605</v>
      </c>
      <c r="C10391" s="27" t="s">
        <v>179</v>
      </c>
      <c r="D10391" s="27" t="s">
        <v>179</v>
      </c>
      <c r="E10391" s="27" t="s">
        <v>29</v>
      </c>
      <c r="F10391" s="27" t="s">
        <v>257</v>
      </c>
      <c r="G10391" s="33">
        <v>437753.65</v>
      </c>
      <c r="H10391" s="33">
        <v>437753.65</v>
      </c>
      <c r="I10391" s="33">
        <v>11077</v>
      </c>
      <c r="J10391" s="33">
        <v>703</v>
      </c>
      <c r="K10391" s="33">
        <v>11900</v>
      </c>
      <c r="L10391" s="33">
        <v>1</v>
      </c>
      <c r="M10391" s="33">
        <v>1</v>
      </c>
      <c r="N10391" s="33">
        <v>532933.11</v>
      </c>
      <c r="O10391" s="33">
        <v>2457.2</v>
      </c>
      <c r="P10391" s="33">
        <v>4307</v>
      </c>
    </row>
    <row r="10392" spans="1:16">
      <c r="A10392" s="27" t="s">
        <v>1425</v>
      </c>
      <c r="B10392" s="31">
        <v>202606</v>
      </c>
      <c r="C10392" s="27" t="s">
        <v>179</v>
      </c>
      <c r="D10392" s="27" t="s">
        <v>179</v>
      </c>
      <c r="E10392" s="27" t="s">
        <v>29</v>
      </c>
      <c r="F10392" s="27" t="s">
        <v>257</v>
      </c>
      <c r="G10392" s="33">
        <v>395128.31</v>
      </c>
      <c r="H10392" s="33">
        <v>395128.31</v>
      </c>
      <c r="I10392" s="33">
        <v>10105</v>
      </c>
      <c r="J10392" s="33">
        <v>821</v>
      </c>
      <c r="K10392" s="33">
        <v>11900</v>
      </c>
      <c r="L10392" s="33">
        <v>1</v>
      </c>
      <c r="M10392" s="33">
        <v>1</v>
      </c>
      <c r="N10392" s="33">
        <v>520622.76</v>
      </c>
      <c r="O10392" s="33">
        <v>2088.6</v>
      </c>
      <c r="P10392" s="33">
        <v>4117</v>
      </c>
    </row>
    <row r="10393" spans="1:16">
      <c r="A10393" s="27" t="s">
        <v>1425</v>
      </c>
      <c r="B10393" s="31">
        <v>202607</v>
      </c>
      <c r="C10393" s="27" t="s">
        <v>179</v>
      </c>
      <c r="D10393" s="27" t="s">
        <v>179</v>
      </c>
      <c r="E10393" s="27" t="s">
        <v>29</v>
      </c>
      <c r="F10393" s="27" t="s">
        <v>257</v>
      </c>
      <c r="G10393" s="33">
        <v>366583.47</v>
      </c>
      <c r="H10393" s="33">
        <v>366583.47</v>
      </c>
      <c r="I10393" s="33">
        <v>9662</v>
      </c>
      <c r="J10393" s="33">
        <v>604</v>
      </c>
      <c r="K10393" s="33">
        <v>11900</v>
      </c>
      <c r="L10393" s="33">
        <v>1</v>
      </c>
      <c r="M10393" s="33">
        <v>1</v>
      </c>
      <c r="N10393" s="33">
        <v>462871.13</v>
      </c>
      <c r="O10393" s="33">
        <v>2101.4</v>
      </c>
      <c r="P10393" s="33">
        <v>3831</v>
      </c>
    </row>
    <row r="10394" spans="1:16">
      <c r="A10394" s="27" t="s">
        <v>1427</v>
      </c>
      <c r="B10394" s="31">
        <v>202408</v>
      </c>
      <c r="C10394" s="27" t="s">
        <v>179</v>
      </c>
      <c r="D10394" s="27" t="s">
        <v>179</v>
      </c>
      <c r="E10394" s="27" t="s">
        <v>29</v>
      </c>
      <c r="F10394" s="27" t="s">
        <v>262</v>
      </c>
      <c r="G10394" s="33">
        <v>126113.57</v>
      </c>
      <c r="H10394" s="33">
        <v>0</v>
      </c>
      <c r="I10394" s="33">
        <v>6916</v>
      </c>
      <c r="J10394" s="33">
        <v>335</v>
      </c>
      <c r="K10394" s="33">
        <v>5100</v>
      </c>
      <c r="L10394" s="33">
        <v>1</v>
      </c>
      <c r="M10394" s="33">
        <v>0</v>
      </c>
      <c r="N10394" s="33">
        <v>151488.99</v>
      </c>
      <c r="O10394" s="33">
        <v>778.3</v>
      </c>
      <c r="P10394" s="33">
        <v>2209</v>
      </c>
    </row>
    <row r="10395" spans="1:16">
      <c r="A10395" s="27" t="s">
        <v>1427</v>
      </c>
      <c r="B10395" s="31">
        <v>202409</v>
      </c>
      <c r="C10395" s="27" t="s">
        <v>179</v>
      </c>
      <c r="D10395" s="27" t="s">
        <v>179</v>
      </c>
      <c r="E10395" s="27" t="s">
        <v>29</v>
      </c>
      <c r="F10395" s="27" t="s">
        <v>262</v>
      </c>
      <c r="G10395" s="33">
        <v>122173.89</v>
      </c>
      <c r="H10395" s="33">
        <v>0</v>
      </c>
      <c r="I10395" s="33">
        <v>6110</v>
      </c>
      <c r="J10395" s="33">
        <v>365</v>
      </c>
      <c r="K10395" s="33">
        <v>5100</v>
      </c>
      <c r="L10395" s="33">
        <v>1</v>
      </c>
      <c r="M10395" s="33">
        <v>0</v>
      </c>
      <c r="N10395" s="33">
        <v>145652.34</v>
      </c>
      <c r="O10395" s="33">
        <v>687.1</v>
      </c>
      <c r="P10395" s="33">
        <v>1988</v>
      </c>
    </row>
    <row r="10396" spans="1:16">
      <c r="A10396" s="27" t="s">
        <v>1427</v>
      </c>
      <c r="B10396" s="31">
        <v>202410</v>
      </c>
      <c r="C10396" s="27" t="s">
        <v>179</v>
      </c>
      <c r="D10396" s="27" t="s">
        <v>179</v>
      </c>
      <c r="E10396" s="27" t="s">
        <v>29</v>
      </c>
      <c r="F10396" s="27" t="s">
        <v>262</v>
      </c>
      <c r="G10396" s="33">
        <v>150998.76</v>
      </c>
      <c r="H10396" s="33">
        <v>0</v>
      </c>
      <c r="I10396" s="33">
        <v>6837</v>
      </c>
      <c r="J10396" s="33">
        <v>382</v>
      </c>
      <c r="K10396" s="33">
        <v>5100</v>
      </c>
      <c r="L10396" s="33">
        <v>1</v>
      </c>
      <c r="M10396" s="33">
        <v>0</v>
      </c>
      <c r="N10396" s="33">
        <v>159978.43</v>
      </c>
      <c r="O10396" s="33">
        <v>782.9</v>
      </c>
      <c r="P10396" s="33">
        <v>2256</v>
      </c>
    </row>
    <row r="10397" spans="1:16">
      <c r="A10397" s="27" t="s">
        <v>1427</v>
      </c>
      <c r="B10397" s="31">
        <v>202411</v>
      </c>
      <c r="C10397" s="27" t="s">
        <v>179</v>
      </c>
      <c r="D10397" s="27" t="s">
        <v>179</v>
      </c>
      <c r="E10397" s="27" t="s">
        <v>29</v>
      </c>
      <c r="F10397" s="27" t="s">
        <v>262</v>
      </c>
      <c r="G10397" s="33">
        <v>169845.8</v>
      </c>
      <c r="H10397" s="33">
        <v>0</v>
      </c>
      <c r="I10397" s="33">
        <v>7927</v>
      </c>
      <c r="J10397" s="33">
        <v>401</v>
      </c>
      <c r="K10397" s="33">
        <v>5100</v>
      </c>
      <c r="L10397" s="33">
        <v>1</v>
      </c>
      <c r="M10397" s="33">
        <v>0</v>
      </c>
      <c r="N10397" s="33">
        <v>193054.76</v>
      </c>
      <c r="O10397" s="33">
        <v>1091.6</v>
      </c>
      <c r="P10397" s="33">
        <v>2553</v>
      </c>
    </row>
    <row r="10398" spans="1:16">
      <c r="A10398" s="27" t="s">
        <v>1427</v>
      </c>
      <c r="B10398" s="31">
        <v>202412</v>
      </c>
      <c r="C10398" s="27" t="s">
        <v>179</v>
      </c>
      <c r="D10398" s="27" t="s">
        <v>179</v>
      </c>
      <c r="E10398" s="27" t="s">
        <v>29</v>
      </c>
      <c r="F10398" s="27" t="s">
        <v>262</v>
      </c>
      <c r="G10398" s="33">
        <v>187227.54</v>
      </c>
      <c r="H10398" s="33">
        <v>0</v>
      </c>
      <c r="I10398" s="33">
        <v>9517</v>
      </c>
      <c r="J10398" s="33">
        <v>476</v>
      </c>
      <c r="K10398" s="33">
        <v>5100</v>
      </c>
      <c r="L10398" s="33">
        <v>1</v>
      </c>
      <c r="M10398" s="33">
        <v>0</v>
      </c>
      <c r="N10398" s="33">
        <v>221606.14</v>
      </c>
      <c r="O10398" s="33">
        <v>1151.3</v>
      </c>
      <c r="P10398" s="33">
        <v>2955</v>
      </c>
    </row>
    <row r="10399" spans="1:16">
      <c r="A10399" s="27" t="s">
        <v>1427</v>
      </c>
      <c r="B10399" s="31">
        <v>202501</v>
      </c>
      <c r="C10399" s="27" t="s">
        <v>179</v>
      </c>
      <c r="D10399" s="27" t="s">
        <v>179</v>
      </c>
      <c r="E10399" s="27" t="s">
        <v>29</v>
      </c>
      <c r="F10399" s="27" t="s">
        <v>262</v>
      </c>
      <c r="G10399" s="33">
        <v>93632.64</v>
      </c>
      <c r="H10399" s="33">
        <v>0</v>
      </c>
      <c r="I10399" s="33">
        <v>5116</v>
      </c>
      <c r="J10399" s="33">
        <v>273</v>
      </c>
      <c r="K10399" s="33">
        <v>5100</v>
      </c>
      <c r="L10399" s="33">
        <v>1</v>
      </c>
      <c r="M10399" s="33">
        <v>0</v>
      </c>
      <c r="N10399" s="33">
        <v>112631.68</v>
      </c>
      <c r="O10399" s="33">
        <v>606.4</v>
      </c>
      <c r="P10399" s="33">
        <v>1565</v>
      </c>
    </row>
    <row r="10400" spans="1:16">
      <c r="A10400" s="27" t="s">
        <v>1427</v>
      </c>
      <c r="B10400" s="31">
        <v>202502</v>
      </c>
      <c r="C10400" s="27" t="s">
        <v>179</v>
      </c>
      <c r="D10400" s="27" t="s">
        <v>179</v>
      </c>
      <c r="E10400" s="27" t="s">
        <v>29</v>
      </c>
      <c r="F10400" s="27" t="s">
        <v>262</v>
      </c>
      <c r="G10400" s="33">
        <v>111226.72</v>
      </c>
      <c r="H10400" s="33">
        <v>0</v>
      </c>
      <c r="I10400" s="33">
        <v>5773</v>
      </c>
      <c r="J10400" s="33">
        <v>284</v>
      </c>
      <c r="K10400" s="33">
        <v>5100</v>
      </c>
      <c r="L10400" s="33">
        <v>1</v>
      </c>
      <c r="M10400" s="33">
        <v>0</v>
      </c>
      <c r="N10400" s="33">
        <v>116036.44</v>
      </c>
      <c r="O10400" s="33">
        <v>697.7</v>
      </c>
      <c r="P10400" s="33">
        <v>1832</v>
      </c>
    </row>
    <row r="10401" spans="1:16">
      <c r="A10401" s="27" t="s">
        <v>1427</v>
      </c>
      <c r="B10401" s="31">
        <v>202503</v>
      </c>
      <c r="C10401" s="27" t="s">
        <v>179</v>
      </c>
      <c r="D10401" s="27" t="s">
        <v>179</v>
      </c>
      <c r="E10401" s="27" t="s">
        <v>29</v>
      </c>
      <c r="F10401" s="27" t="s">
        <v>262</v>
      </c>
      <c r="G10401" s="33">
        <v>128521.95</v>
      </c>
      <c r="H10401" s="33">
        <v>0</v>
      </c>
      <c r="I10401" s="33">
        <v>7024</v>
      </c>
      <c r="J10401" s="33">
        <v>336</v>
      </c>
      <c r="K10401" s="33">
        <v>5100</v>
      </c>
      <c r="L10401" s="33">
        <v>1</v>
      </c>
      <c r="M10401" s="33">
        <v>0</v>
      </c>
      <c r="N10401" s="33">
        <v>144605.6</v>
      </c>
      <c r="O10401" s="33">
        <v>763.8</v>
      </c>
      <c r="P10401" s="33">
        <v>2199</v>
      </c>
    </row>
    <row r="10402" spans="1:16">
      <c r="A10402" s="27" t="s">
        <v>1427</v>
      </c>
      <c r="B10402" s="31">
        <v>202504</v>
      </c>
      <c r="C10402" s="27" t="s">
        <v>179</v>
      </c>
      <c r="D10402" s="27" t="s">
        <v>179</v>
      </c>
      <c r="E10402" s="27" t="s">
        <v>29</v>
      </c>
      <c r="F10402" s="27" t="s">
        <v>262</v>
      </c>
      <c r="G10402" s="33">
        <v>132520.08</v>
      </c>
      <c r="H10402" s="33">
        <v>0</v>
      </c>
      <c r="I10402" s="33">
        <v>6785</v>
      </c>
      <c r="J10402" s="33">
        <v>341</v>
      </c>
      <c r="K10402" s="33">
        <v>5100</v>
      </c>
      <c r="L10402" s="33">
        <v>1</v>
      </c>
      <c r="M10402" s="33">
        <v>0</v>
      </c>
      <c r="N10402" s="33">
        <v>170159.29</v>
      </c>
      <c r="O10402" s="33">
        <v>839.7</v>
      </c>
      <c r="P10402" s="33">
        <v>2179</v>
      </c>
    </row>
    <row r="10403" spans="1:16">
      <c r="A10403" s="27" t="s">
        <v>1427</v>
      </c>
      <c r="B10403" s="31">
        <v>202505</v>
      </c>
      <c r="C10403" s="27" t="s">
        <v>179</v>
      </c>
      <c r="D10403" s="27" t="s">
        <v>179</v>
      </c>
      <c r="E10403" s="27" t="s">
        <v>29</v>
      </c>
      <c r="F10403" s="27" t="s">
        <v>262</v>
      </c>
      <c r="G10403" s="33">
        <v>158321.25</v>
      </c>
      <c r="H10403" s="33">
        <v>0</v>
      </c>
      <c r="I10403" s="33">
        <v>7546</v>
      </c>
      <c r="J10403" s="33">
        <v>369</v>
      </c>
      <c r="K10403" s="33">
        <v>5100</v>
      </c>
      <c r="L10403" s="33">
        <v>1</v>
      </c>
      <c r="M10403" s="33">
        <v>0</v>
      </c>
      <c r="N10403" s="33">
        <v>186358.21</v>
      </c>
      <c r="O10403" s="33">
        <v>971.7</v>
      </c>
      <c r="P10403" s="33">
        <v>2488</v>
      </c>
    </row>
    <row r="10404" spans="1:16">
      <c r="A10404" s="27" t="s">
        <v>1427</v>
      </c>
      <c r="B10404" s="31">
        <v>202506</v>
      </c>
      <c r="C10404" s="27" t="s">
        <v>179</v>
      </c>
      <c r="D10404" s="27" t="s">
        <v>179</v>
      </c>
      <c r="E10404" s="27" t="s">
        <v>29</v>
      </c>
      <c r="F10404" s="27" t="s">
        <v>262</v>
      </c>
      <c r="G10404" s="33">
        <v>163810.67</v>
      </c>
      <c r="H10404" s="33">
        <v>0</v>
      </c>
      <c r="I10404" s="33">
        <v>9098</v>
      </c>
      <c r="J10404" s="33">
        <v>434</v>
      </c>
      <c r="K10404" s="33">
        <v>5100</v>
      </c>
      <c r="L10404" s="33">
        <v>1</v>
      </c>
      <c r="M10404" s="33">
        <v>0</v>
      </c>
      <c r="N10404" s="33">
        <v>182053.48</v>
      </c>
      <c r="O10404" s="33">
        <v>1114.5</v>
      </c>
      <c r="P10404" s="33">
        <v>2846</v>
      </c>
    </row>
    <row r="10405" spans="1:16">
      <c r="A10405" s="27" t="s">
        <v>1427</v>
      </c>
      <c r="B10405" s="31">
        <v>202507</v>
      </c>
      <c r="C10405" s="27" t="s">
        <v>179</v>
      </c>
      <c r="D10405" s="27" t="s">
        <v>179</v>
      </c>
      <c r="E10405" s="27" t="s">
        <v>29</v>
      </c>
      <c r="F10405" s="27" t="s">
        <v>262</v>
      </c>
      <c r="G10405" s="33">
        <v>136790.23</v>
      </c>
      <c r="H10405" s="33">
        <v>0</v>
      </c>
      <c r="I10405" s="33">
        <v>6956</v>
      </c>
      <c r="J10405" s="33">
        <v>347</v>
      </c>
      <c r="K10405" s="33">
        <v>5100</v>
      </c>
      <c r="L10405" s="33">
        <v>1</v>
      </c>
      <c r="M10405" s="33">
        <v>0</v>
      </c>
      <c r="N10405" s="33">
        <v>161858.65</v>
      </c>
      <c r="O10405" s="33">
        <v>837.9</v>
      </c>
      <c r="P10405" s="33">
        <v>2225</v>
      </c>
    </row>
    <row r="10406" spans="1:16">
      <c r="A10406" s="27" t="s">
        <v>1427</v>
      </c>
      <c r="B10406" s="31">
        <v>202508</v>
      </c>
      <c r="C10406" s="27" t="s">
        <v>179</v>
      </c>
      <c r="D10406" s="27" t="s">
        <v>179</v>
      </c>
      <c r="E10406" s="27" t="s">
        <v>29</v>
      </c>
      <c r="F10406" s="27" t="s">
        <v>262</v>
      </c>
      <c r="G10406" s="33">
        <v>128621.34</v>
      </c>
      <c r="H10406" s="33">
        <v>0</v>
      </c>
      <c r="I10406" s="33">
        <v>6288</v>
      </c>
      <c r="J10406" s="33">
        <v>292</v>
      </c>
      <c r="K10406" s="33">
        <v>5100</v>
      </c>
      <c r="L10406" s="33">
        <v>1</v>
      </c>
      <c r="M10406" s="33">
        <v>0</v>
      </c>
      <c r="N10406" s="33">
        <v>155882.17</v>
      </c>
      <c r="O10406" s="33">
        <v>790.3</v>
      </c>
      <c r="P10406" s="33">
        <v>2049</v>
      </c>
    </row>
    <row r="10407" spans="1:16">
      <c r="A10407" s="27" t="s">
        <v>1427</v>
      </c>
      <c r="B10407" s="31">
        <v>202509</v>
      </c>
      <c r="C10407" s="27" t="s">
        <v>179</v>
      </c>
      <c r="D10407" s="27" t="s">
        <v>179</v>
      </c>
      <c r="E10407" s="27" t="s">
        <v>29</v>
      </c>
      <c r="F10407" s="27" t="s">
        <v>262</v>
      </c>
      <c r="G10407" s="33">
        <v>124626.02</v>
      </c>
      <c r="H10407" s="33">
        <v>124626.02</v>
      </c>
      <c r="I10407" s="33">
        <v>6277</v>
      </c>
      <c r="J10407" s="33">
        <v>340</v>
      </c>
      <c r="K10407" s="33">
        <v>5100</v>
      </c>
      <c r="L10407" s="33">
        <v>1</v>
      </c>
      <c r="M10407" s="33">
        <v>1</v>
      </c>
      <c r="N10407" s="33">
        <v>149876.25</v>
      </c>
      <c r="O10407" s="33">
        <v>756.6</v>
      </c>
      <c r="P10407" s="33">
        <v>1977</v>
      </c>
    </row>
    <row r="10408" spans="1:16">
      <c r="A10408" s="27" t="s">
        <v>1427</v>
      </c>
      <c r="B10408" s="31">
        <v>202510</v>
      </c>
      <c r="C10408" s="27" t="s">
        <v>179</v>
      </c>
      <c r="D10408" s="27" t="s">
        <v>179</v>
      </c>
      <c r="E10408" s="27" t="s">
        <v>29</v>
      </c>
      <c r="F10408" s="27" t="s">
        <v>262</v>
      </c>
      <c r="G10408" s="33">
        <v>142238.1</v>
      </c>
      <c r="H10408" s="33">
        <v>142238.1</v>
      </c>
      <c r="I10408" s="33">
        <v>6597</v>
      </c>
      <c r="J10408" s="33">
        <v>358</v>
      </c>
      <c r="K10408" s="33">
        <v>5100</v>
      </c>
      <c r="L10408" s="33">
        <v>1</v>
      </c>
      <c r="M10408" s="33">
        <v>1</v>
      </c>
      <c r="N10408" s="33">
        <v>164617.81</v>
      </c>
      <c r="O10408" s="33">
        <v>917</v>
      </c>
      <c r="P10408" s="33">
        <v>2222</v>
      </c>
    </row>
    <row r="10409" spans="1:16">
      <c r="A10409" s="27" t="s">
        <v>1427</v>
      </c>
      <c r="B10409" s="31">
        <v>202511</v>
      </c>
      <c r="C10409" s="27" t="s">
        <v>179</v>
      </c>
      <c r="D10409" s="27" t="s">
        <v>179</v>
      </c>
      <c r="E10409" s="27" t="s">
        <v>29</v>
      </c>
      <c r="F10409" s="27" t="s">
        <v>262</v>
      </c>
      <c r="G10409" s="33">
        <v>166350.39</v>
      </c>
      <c r="H10409" s="33">
        <v>166350.39</v>
      </c>
      <c r="I10409" s="33">
        <v>7678</v>
      </c>
      <c r="J10409" s="33">
        <v>441</v>
      </c>
      <c r="K10409" s="33">
        <v>5100</v>
      </c>
      <c r="L10409" s="33">
        <v>1</v>
      </c>
      <c r="M10409" s="33">
        <v>1</v>
      </c>
      <c r="N10409" s="33">
        <v>198653.35</v>
      </c>
      <c r="O10409" s="33">
        <v>993.5</v>
      </c>
      <c r="P10409" s="33">
        <v>2559</v>
      </c>
    </row>
    <row r="10410" spans="1:16">
      <c r="A10410" s="27" t="s">
        <v>1427</v>
      </c>
      <c r="B10410" s="31">
        <v>202512</v>
      </c>
      <c r="C10410" s="27" t="s">
        <v>179</v>
      </c>
      <c r="D10410" s="27" t="s">
        <v>179</v>
      </c>
      <c r="E10410" s="27" t="s">
        <v>29</v>
      </c>
      <c r="F10410" s="27" t="s">
        <v>262</v>
      </c>
      <c r="G10410" s="33">
        <v>192638.28</v>
      </c>
      <c r="H10410" s="33">
        <v>192638.28</v>
      </c>
      <c r="I10410" s="33">
        <v>9378</v>
      </c>
      <c r="J10410" s="33">
        <v>386</v>
      </c>
      <c r="K10410" s="33">
        <v>5100</v>
      </c>
      <c r="L10410" s="33">
        <v>1</v>
      </c>
      <c r="M10410" s="33">
        <v>1</v>
      </c>
      <c r="N10410" s="33">
        <v>228032.72</v>
      </c>
      <c r="O10410" s="33">
        <v>1397.8</v>
      </c>
      <c r="P10410" s="33">
        <v>3142</v>
      </c>
    </row>
    <row r="10411" spans="1:16">
      <c r="A10411" s="27" t="s">
        <v>1427</v>
      </c>
      <c r="B10411" s="31">
        <v>202601</v>
      </c>
      <c r="C10411" s="27" t="s">
        <v>179</v>
      </c>
      <c r="D10411" s="27" t="s">
        <v>179</v>
      </c>
      <c r="E10411" s="27" t="s">
        <v>29</v>
      </c>
      <c r="F10411" s="27" t="s">
        <v>262</v>
      </c>
      <c r="G10411" s="33">
        <v>98038.89</v>
      </c>
      <c r="H10411" s="33">
        <v>98038.89</v>
      </c>
      <c r="I10411" s="33">
        <v>4828</v>
      </c>
      <c r="J10411" s="33">
        <v>264</v>
      </c>
      <c r="K10411" s="33">
        <v>5100</v>
      </c>
      <c r="L10411" s="33">
        <v>1</v>
      </c>
      <c r="M10411" s="33">
        <v>1</v>
      </c>
      <c r="N10411" s="33">
        <v>115898</v>
      </c>
      <c r="O10411" s="33">
        <v>595.5</v>
      </c>
      <c r="P10411" s="33">
        <v>1542</v>
      </c>
    </row>
    <row r="10412" spans="1:16">
      <c r="A10412" s="27" t="s">
        <v>1427</v>
      </c>
      <c r="B10412" s="31">
        <v>202602</v>
      </c>
      <c r="C10412" s="27" t="s">
        <v>179</v>
      </c>
      <c r="D10412" s="27" t="s">
        <v>179</v>
      </c>
      <c r="E10412" s="27" t="s">
        <v>29</v>
      </c>
      <c r="F10412" s="27" t="s">
        <v>262</v>
      </c>
      <c r="G10412" s="33">
        <v>108065.12</v>
      </c>
      <c r="H10412" s="33">
        <v>108065.12</v>
      </c>
      <c r="I10412" s="33">
        <v>5867</v>
      </c>
      <c r="J10412" s="33">
        <v>344</v>
      </c>
      <c r="K10412" s="33">
        <v>5100</v>
      </c>
      <c r="L10412" s="33">
        <v>1</v>
      </c>
      <c r="M10412" s="33">
        <v>1</v>
      </c>
      <c r="N10412" s="33">
        <v>119401.5</v>
      </c>
      <c r="O10412" s="33">
        <v>665</v>
      </c>
      <c r="P10412" s="33">
        <v>1859</v>
      </c>
    </row>
    <row r="10413" spans="1:16">
      <c r="A10413" s="27" t="s">
        <v>1427</v>
      </c>
      <c r="B10413" s="31">
        <v>202603</v>
      </c>
      <c r="C10413" s="27" t="s">
        <v>179</v>
      </c>
      <c r="D10413" s="27" t="s">
        <v>179</v>
      </c>
      <c r="E10413" s="27" t="s">
        <v>29</v>
      </c>
      <c r="F10413" s="27" t="s">
        <v>262</v>
      </c>
      <c r="G10413" s="33">
        <v>131870.29</v>
      </c>
      <c r="H10413" s="33">
        <v>131870.29</v>
      </c>
      <c r="I10413" s="33">
        <v>7113</v>
      </c>
      <c r="J10413" s="33">
        <v>344</v>
      </c>
      <c r="K10413" s="33">
        <v>5100</v>
      </c>
      <c r="L10413" s="33">
        <v>1</v>
      </c>
      <c r="M10413" s="33">
        <v>1</v>
      </c>
      <c r="N10413" s="33">
        <v>148799.16</v>
      </c>
      <c r="O10413" s="33">
        <v>740.4</v>
      </c>
      <c r="P10413" s="33">
        <v>2206</v>
      </c>
    </row>
    <row r="10414" spans="1:16">
      <c r="A10414" s="27" t="s">
        <v>1427</v>
      </c>
      <c r="B10414" s="31">
        <v>202604</v>
      </c>
      <c r="C10414" s="27" t="s">
        <v>179</v>
      </c>
      <c r="D10414" s="27" t="s">
        <v>179</v>
      </c>
      <c r="E10414" s="27" t="s">
        <v>29</v>
      </c>
      <c r="F10414" s="27" t="s">
        <v>262</v>
      </c>
      <c r="G10414" s="33">
        <v>160210.47</v>
      </c>
      <c r="H10414" s="33">
        <v>160210.47</v>
      </c>
      <c r="I10414" s="33">
        <v>8613</v>
      </c>
      <c r="J10414" s="33">
        <v>413</v>
      </c>
      <c r="K10414" s="33">
        <v>5100</v>
      </c>
      <c r="L10414" s="33">
        <v>1</v>
      </c>
      <c r="M10414" s="33">
        <v>1</v>
      </c>
      <c r="N10414" s="33">
        <v>175093.91</v>
      </c>
      <c r="O10414" s="33">
        <v>945.8</v>
      </c>
      <c r="P10414" s="33">
        <v>2810</v>
      </c>
    </row>
    <row r="10415" spans="1:16">
      <c r="A10415" s="27" t="s">
        <v>1427</v>
      </c>
      <c r="B10415" s="31">
        <v>202605</v>
      </c>
      <c r="C10415" s="27" t="s">
        <v>179</v>
      </c>
      <c r="D10415" s="27" t="s">
        <v>179</v>
      </c>
      <c r="E10415" s="27" t="s">
        <v>29</v>
      </c>
      <c r="F10415" s="27" t="s">
        <v>262</v>
      </c>
      <c r="G10415" s="33">
        <v>184211.88</v>
      </c>
      <c r="H10415" s="33">
        <v>184211.88</v>
      </c>
      <c r="I10415" s="33">
        <v>9164</v>
      </c>
      <c r="J10415" s="33">
        <v>456</v>
      </c>
      <c r="K10415" s="33">
        <v>5100</v>
      </c>
      <c r="L10415" s="33">
        <v>1</v>
      </c>
      <c r="M10415" s="33">
        <v>1</v>
      </c>
      <c r="N10415" s="33">
        <v>191762.6</v>
      </c>
      <c r="O10415" s="33">
        <v>1100.6</v>
      </c>
      <c r="P10415" s="33">
        <v>3065</v>
      </c>
    </row>
    <row r="10416" spans="1:16">
      <c r="A10416" s="27" t="s">
        <v>1427</v>
      </c>
      <c r="B10416" s="31">
        <v>202606</v>
      </c>
      <c r="C10416" s="27" t="s">
        <v>179</v>
      </c>
      <c r="D10416" s="27" t="s">
        <v>179</v>
      </c>
      <c r="E10416" s="27" t="s">
        <v>29</v>
      </c>
      <c r="F10416" s="27" t="s">
        <v>262</v>
      </c>
      <c r="G10416" s="33">
        <v>151879.18</v>
      </c>
      <c r="H10416" s="33">
        <v>151879.18</v>
      </c>
      <c r="I10416" s="33">
        <v>7367</v>
      </c>
      <c r="J10416" s="33">
        <v>426</v>
      </c>
      <c r="K10416" s="33">
        <v>5100</v>
      </c>
      <c r="L10416" s="33">
        <v>1</v>
      </c>
      <c r="M10416" s="33">
        <v>1</v>
      </c>
      <c r="N10416" s="33">
        <v>187333.03</v>
      </c>
      <c r="O10416" s="33">
        <v>1057.2</v>
      </c>
      <c r="P10416" s="33">
        <v>2404</v>
      </c>
    </row>
    <row r="10417" spans="1:16">
      <c r="A10417" s="27" t="s">
        <v>1427</v>
      </c>
      <c r="B10417" s="31">
        <v>202607</v>
      </c>
      <c r="C10417" s="27" t="s">
        <v>179</v>
      </c>
      <c r="D10417" s="27" t="s">
        <v>179</v>
      </c>
      <c r="E10417" s="27" t="s">
        <v>29</v>
      </c>
      <c r="F10417" s="27" t="s">
        <v>262</v>
      </c>
      <c r="G10417" s="33">
        <v>149379.08</v>
      </c>
      <c r="H10417" s="33">
        <v>149379.08</v>
      </c>
      <c r="I10417" s="33">
        <v>7442</v>
      </c>
      <c r="J10417" s="33">
        <v>393</v>
      </c>
      <c r="K10417" s="33">
        <v>5100</v>
      </c>
      <c r="L10417" s="33">
        <v>1</v>
      </c>
      <c r="M10417" s="33">
        <v>1</v>
      </c>
      <c r="N10417" s="33">
        <v>166552.55</v>
      </c>
      <c r="O10417" s="33">
        <v>951.5</v>
      </c>
      <c r="P10417" s="33">
        <v>2304</v>
      </c>
    </row>
    <row r="10418" spans="1:16">
      <c r="A10418" s="27" t="s">
        <v>1431</v>
      </c>
      <c r="B10418" s="31">
        <v>202505</v>
      </c>
      <c r="C10418" s="27" t="s">
        <v>179</v>
      </c>
      <c r="D10418" s="27" t="s">
        <v>179</v>
      </c>
      <c r="E10418" s="27" t="s">
        <v>29</v>
      </c>
      <c r="F10418" s="27" t="s">
        <v>262</v>
      </c>
      <c r="G10418" s="33">
        <v>130352.19</v>
      </c>
      <c r="H10418" s="33">
        <v>0</v>
      </c>
      <c r="I10418" s="33">
        <v>6399</v>
      </c>
      <c r="J10418" s="33">
        <v>302</v>
      </c>
      <c r="K10418" s="33">
        <v>6000</v>
      </c>
      <c r="L10418" s="33">
        <v>1</v>
      </c>
      <c r="M10418" s="33">
        <v>0</v>
      </c>
      <c r="N10418" s="33">
        <v>212395.57</v>
      </c>
      <c r="O10418" s="33">
        <v>754.4</v>
      </c>
      <c r="P10418" s="33">
        <v>2160</v>
      </c>
    </row>
    <row r="10419" spans="1:16">
      <c r="A10419" s="27" t="s">
        <v>1431</v>
      </c>
      <c r="B10419" s="31">
        <v>202506</v>
      </c>
      <c r="C10419" s="27" t="s">
        <v>179</v>
      </c>
      <c r="D10419" s="27" t="s">
        <v>179</v>
      </c>
      <c r="E10419" s="27" t="s">
        <v>29</v>
      </c>
      <c r="F10419" s="27" t="s">
        <v>262</v>
      </c>
      <c r="G10419" s="33">
        <v>149777.46</v>
      </c>
      <c r="H10419" s="33">
        <v>0</v>
      </c>
      <c r="I10419" s="33">
        <v>7976</v>
      </c>
      <c r="J10419" s="33">
        <v>440</v>
      </c>
      <c r="K10419" s="33">
        <v>6000</v>
      </c>
      <c r="L10419" s="33">
        <v>1</v>
      </c>
      <c r="M10419" s="33">
        <v>0</v>
      </c>
      <c r="N10419" s="33">
        <v>207489.4</v>
      </c>
      <c r="O10419" s="33">
        <v>882.1</v>
      </c>
      <c r="P10419" s="33">
        <v>2458</v>
      </c>
    </row>
    <row r="10420" spans="1:16">
      <c r="A10420" s="27" t="s">
        <v>1431</v>
      </c>
      <c r="B10420" s="31">
        <v>202507</v>
      </c>
      <c r="C10420" s="27" t="s">
        <v>179</v>
      </c>
      <c r="D10420" s="27" t="s">
        <v>179</v>
      </c>
      <c r="E10420" s="27" t="s">
        <v>29</v>
      </c>
      <c r="F10420" s="27" t="s">
        <v>262</v>
      </c>
      <c r="G10420" s="33">
        <v>139493.78</v>
      </c>
      <c r="H10420" s="33">
        <v>0</v>
      </c>
      <c r="I10420" s="33">
        <v>7505</v>
      </c>
      <c r="J10420" s="33">
        <v>435</v>
      </c>
      <c r="K10420" s="33">
        <v>6000</v>
      </c>
      <c r="L10420" s="33">
        <v>1</v>
      </c>
      <c r="M10420" s="33">
        <v>0</v>
      </c>
      <c r="N10420" s="33">
        <v>184473.02</v>
      </c>
      <c r="O10420" s="33">
        <v>813.3</v>
      </c>
      <c r="P10420" s="33">
        <v>2343</v>
      </c>
    </row>
    <row r="10421" spans="1:16">
      <c r="A10421" s="27" t="s">
        <v>1431</v>
      </c>
      <c r="B10421" s="31">
        <v>202508</v>
      </c>
      <c r="C10421" s="27" t="s">
        <v>179</v>
      </c>
      <c r="D10421" s="27" t="s">
        <v>179</v>
      </c>
      <c r="E10421" s="27" t="s">
        <v>29</v>
      </c>
      <c r="F10421" s="27" t="s">
        <v>262</v>
      </c>
      <c r="G10421" s="33">
        <v>120227.54</v>
      </c>
      <c r="H10421" s="33">
        <v>0</v>
      </c>
      <c r="I10421" s="33">
        <v>6495</v>
      </c>
      <c r="J10421" s="33">
        <v>296</v>
      </c>
      <c r="K10421" s="33">
        <v>6000</v>
      </c>
      <c r="L10421" s="33">
        <v>1</v>
      </c>
      <c r="M10421" s="33">
        <v>0</v>
      </c>
      <c r="N10421" s="33">
        <v>177661.52</v>
      </c>
      <c r="O10421" s="33">
        <v>764.1</v>
      </c>
      <c r="P10421" s="33">
        <v>2013</v>
      </c>
    </row>
    <row r="10422" spans="1:16">
      <c r="A10422" s="27" t="s">
        <v>1431</v>
      </c>
      <c r="B10422" s="31">
        <v>202509</v>
      </c>
      <c r="C10422" s="27" t="s">
        <v>179</v>
      </c>
      <c r="D10422" s="27" t="s">
        <v>179</v>
      </c>
      <c r="E10422" s="27" t="s">
        <v>29</v>
      </c>
      <c r="F10422" s="27" t="s">
        <v>262</v>
      </c>
      <c r="G10422" s="33">
        <v>126305.53</v>
      </c>
      <c r="H10422" s="33">
        <v>0</v>
      </c>
      <c r="I10422" s="33">
        <v>6276</v>
      </c>
      <c r="J10422" s="33">
        <v>328</v>
      </c>
      <c r="K10422" s="33">
        <v>6000</v>
      </c>
      <c r="L10422" s="33">
        <v>1</v>
      </c>
      <c r="M10422" s="33">
        <v>0</v>
      </c>
      <c r="N10422" s="33">
        <v>170816.48</v>
      </c>
      <c r="O10422" s="33">
        <v>761.4</v>
      </c>
      <c r="P10422" s="33">
        <v>2113</v>
      </c>
    </row>
    <row r="10423" spans="1:16">
      <c r="A10423" s="27" t="s">
        <v>1431</v>
      </c>
      <c r="B10423" s="31">
        <v>202510</v>
      </c>
      <c r="C10423" s="27" t="s">
        <v>179</v>
      </c>
      <c r="D10423" s="27" t="s">
        <v>179</v>
      </c>
      <c r="E10423" s="27" t="s">
        <v>29</v>
      </c>
      <c r="F10423" s="27" t="s">
        <v>262</v>
      </c>
      <c r="G10423" s="33">
        <v>152282.08</v>
      </c>
      <c r="H10423" s="33">
        <v>0</v>
      </c>
      <c r="I10423" s="33">
        <v>7864</v>
      </c>
      <c r="J10423" s="33">
        <v>454</v>
      </c>
      <c r="K10423" s="33">
        <v>6000</v>
      </c>
      <c r="L10423" s="33">
        <v>1</v>
      </c>
      <c r="M10423" s="33">
        <v>0</v>
      </c>
      <c r="N10423" s="33">
        <v>187617.68</v>
      </c>
      <c r="O10423" s="33">
        <v>874</v>
      </c>
      <c r="P10423" s="33">
        <v>2552</v>
      </c>
    </row>
    <row r="10424" spans="1:16">
      <c r="A10424" s="27" t="s">
        <v>1431</v>
      </c>
      <c r="B10424" s="31">
        <v>202511</v>
      </c>
      <c r="C10424" s="27" t="s">
        <v>179</v>
      </c>
      <c r="D10424" s="27" t="s">
        <v>179</v>
      </c>
      <c r="E10424" s="27" t="s">
        <v>29</v>
      </c>
      <c r="F10424" s="27" t="s">
        <v>262</v>
      </c>
      <c r="G10424" s="33">
        <v>189634.67</v>
      </c>
      <c r="H10424" s="33">
        <v>0</v>
      </c>
      <c r="I10424" s="33">
        <v>8828</v>
      </c>
      <c r="J10424" s="33">
        <v>510</v>
      </c>
      <c r="K10424" s="33">
        <v>6000</v>
      </c>
      <c r="L10424" s="33">
        <v>1</v>
      </c>
      <c r="M10424" s="33">
        <v>0</v>
      </c>
      <c r="N10424" s="33">
        <v>226408.55</v>
      </c>
      <c r="O10424" s="33">
        <v>1214.9</v>
      </c>
      <c r="P10424" s="33">
        <v>2936</v>
      </c>
    </row>
    <row r="10425" spans="1:16">
      <c r="A10425" s="27" t="s">
        <v>1431</v>
      </c>
      <c r="B10425" s="31">
        <v>202512</v>
      </c>
      <c r="C10425" s="27" t="s">
        <v>179</v>
      </c>
      <c r="D10425" s="27" t="s">
        <v>179</v>
      </c>
      <c r="E10425" s="27" t="s">
        <v>29</v>
      </c>
      <c r="F10425" s="27" t="s">
        <v>262</v>
      </c>
      <c r="G10425" s="33">
        <v>210508.47</v>
      </c>
      <c r="H10425" s="33">
        <v>0</v>
      </c>
      <c r="I10425" s="33">
        <v>10693</v>
      </c>
      <c r="J10425" s="33">
        <v>558</v>
      </c>
      <c r="K10425" s="33">
        <v>6000</v>
      </c>
      <c r="L10425" s="33">
        <v>1</v>
      </c>
      <c r="M10425" s="33">
        <v>0</v>
      </c>
      <c r="N10425" s="33">
        <v>259892.71</v>
      </c>
      <c r="O10425" s="33">
        <v>1300.9</v>
      </c>
      <c r="P10425" s="33">
        <v>3393</v>
      </c>
    </row>
    <row r="10426" spans="1:16">
      <c r="A10426" s="27" t="s">
        <v>1431</v>
      </c>
      <c r="B10426" s="31">
        <v>202601</v>
      </c>
      <c r="C10426" s="27" t="s">
        <v>179</v>
      </c>
      <c r="D10426" s="27" t="s">
        <v>179</v>
      </c>
      <c r="E10426" s="27" t="s">
        <v>29</v>
      </c>
      <c r="F10426" s="27" t="s">
        <v>262</v>
      </c>
      <c r="G10426" s="33">
        <v>123921.82</v>
      </c>
      <c r="H10426" s="33">
        <v>0</v>
      </c>
      <c r="I10426" s="33">
        <v>6468</v>
      </c>
      <c r="J10426" s="33">
        <v>375</v>
      </c>
      <c r="K10426" s="33">
        <v>6000</v>
      </c>
      <c r="L10426" s="33">
        <v>1</v>
      </c>
      <c r="M10426" s="33">
        <v>0</v>
      </c>
      <c r="N10426" s="33">
        <v>132090.89</v>
      </c>
      <c r="O10426" s="33">
        <v>798.2</v>
      </c>
      <c r="P10426" s="33">
        <v>2024</v>
      </c>
    </row>
    <row r="10427" spans="1:16">
      <c r="A10427" s="27" t="s">
        <v>1431</v>
      </c>
      <c r="B10427" s="31">
        <v>202602</v>
      </c>
      <c r="C10427" s="27" t="s">
        <v>179</v>
      </c>
      <c r="D10427" s="27" t="s">
        <v>179</v>
      </c>
      <c r="E10427" s="27" t="s">
        <v>29</v>
      </c>
      <c r="F10427" s="27" t="s">
        <v>262</v>
      </c>
      <c r="G10427" s="33">
        <v>123412.86</v>
      </c>
      <c r="H10427" s="33">
        <v>0</v>
      </c>
      <c r="I10427" s="33">
        <v>6361</v>
      </c>
      <c r="J10427" s="33">
        <v>292</v>
      </c>
      <c r="K10427" s="33">
        <v>6000</v>
      </c>
      <c r="L10427" s="33">
        <v>1</v>
      </c>
      <c r="M10427" s="33">
        <v>0</v>
      </c>
      <c r="N10427" s="33">
        <v>136083.89</v>
      </c>
      <c r="O10427" s="33">
        <v>741.7</v>
      </c>
      <c r="P10427" s="33">
        <v>2070</v>
      </c>
    </row>
    <row r="10428" spans="1:16">
      <c r="A10428" s="27" t="s">
        <v>1431</v>
      </c>
      <c r="B10428" s="31">
        <v>202603</v>
      </c>
      <c r="C10428" s="27" t="s">
        <v>179</v>
      </c>
      <c r="D10428" s="27" t="s">
        <v>179</v>
      </c>
      <c r="E10428" s="27" t="s">
        <v>29</v>
      </c>
      <c r="F10428" s="27" t="s">
        <v>262</v>
      </c>
      <c r="G10428" s="33">
        <v>173394.11</v>
      </c>
      <c r="H10428" s="33">
        <v>0</v>
      </c>
      <c r="I10428" s="33">
        <v>8620</v>
      </c>
      <c r="J10428" s="33">
        <v>441</v>
      </c>
      <c r="K10428" s="33">
        <v>6000</v>
      </c>
      <c r="L10428" s="33">
        <v>1</v>
      </c>
      <c r="M10428" s="33">
        <v>0</v>
      </c>
      <c r="N10428" s="33">
        <v>169588.9</v>
      </c>
      <c r="O10428" s="33">
        <v>1011.4</v>
      </c>
      <c r="P10428" s="33">
        <v>2816</v>
      </c>
    </row>
    <row r="10429" spans="1:16">
      <c r="A10429" s="27" t="s">
        <v>1431</v>
      </c>
      <c r="B10429" s="31">
        <v>202604</v>
      </c>
      <c r="C10429" s="27" t="s">
        <v>179</v>
      </c>
      <c r="D10429" s="27" t="s">
        <v>179</v>
      </c>
      <c r="E10429" s="27" t="s">
        <v>29</v>
      </c>
      <c r="F10429" s="27" t="s">
        <v>262</v>
      </c>
      <c r="G10429" s="33">
        <v>201144.4</v>
      </c>
      <c r="H10429" s="33">
        <v>0</v>
      </c>
      <c r="I10429" s="33">
        <v>10542</v>
      </c>
      <c r="J10429" s="33">
        <v>520</v>
      </c>
      <c r="K10429" s="33">
        <v>6000</v>
      </c>
      <c r="L10429" s="33">
        <v>1</v>
      </c>
      <c r="M10429" s="33">
        <v>0</v>
      </c>
      <c r="N10429" s="33">
        <v>199557.46</v>
      </c>
      <c r="O10429" s="33">
        <v>1178.7</v>
      </c>
      <c r="P10429" s="33">
        <v>3462</v>
      </c>
    </row>
    <row r="10430" spans="1:16">
      <c r="A10430" s="27" t="s">
        <v>1431</v>
      </c>
      <c r="B10430" s="31">
        <v>202605</v>
      </c>
      <c r="C10430" s="27" t="s">
        <v>179</v>
      </c>
      <c r="D10430" s="27" t="s">
        <v>179</v>
      </c>
      <c r="E10430" s="27" t="s">
        <v>29</v>
      </c>
      <c r="F10430" s="27" t="s">
        <v>262</v>
      </c>
      <c r="G10430" s="33">
        <v>229975.61</v>
      </c>
      <c r="H10430" s="33">
        <v>0</v>
      </c>
      <c r="I10430" s="33">
        <v>11912</v>
      </c>
      <c r="J10430" s="33">
        <v>595</v>
      </c>
      <c r="K10430" s="33">
        <v>6000</v>
      </c>
      <c r="L10430" s="33">
        <v>1</v>
      </c>
      <c r="M10430" s="33">
        <v>0</v>
      </c>
      <c r="N10430" s="33">
        <v>218555.04</v>
      </c>
      <c r="O10430" s="33">
        <v>1405.6</v>
      </c>
      <c r="P10430" s="33">
        <v>3860</v>
      </c>
    </row>
    <row r="10431" spans="1:16">
      <c r="A10431" s="27" t="s">
        <v>1431</v>
      </c>
      <c r="B10431" s="31">
        <v>202606</v>
      </c>
      <c r="C10431" s="27" t="s">
        <v>179</v>
      </c>
      <c r="D10431" s="27" t="s">
        <v>179</v>
      </c>
      <c r="E10431" s="27" t="s">
        <v>29</v>
      </c>
      <c r="F10431" s="27" t="s">
        <v>262</v>
      </c>
      <c r="G10431" s="33">
        <v>200872.11</v>
      </c>
      <c r="H10431" s="33">
        <v>0</v>
      </c>
      <c r="I10431" s="33">
        <v>10420</v>
      </c>
      <c r="J10431" s="33">
        <v>478</v>
      </c>
      <c r="K10431" s="33">
        <v>6000</v>
      </c>
      <c r="L10431" s="33">
        <v>1</v>
      </c>
      <c r="M10431" s="33">
        <v>0</v>
      </c>
      <c r="N10431" s="33">
        <v>213506.59</v>
      </c>
      <c r="O10431" s="33">
        <v>1151.4</v>
      </c>
      <c r="P10431" s="33">
        <v>3408</v>
      </c>
    </row>
    <row r="10432" spans="1:16">
      <c r="A10432" s="27" t="s">
        <v>1431</v>
      </c>
      <c r="B10432" s="31">
        <v>202607</v>
      </c>
      <c r="C10432" s="27" t="s">
        <v>179</v>
      </c>
      <c r="D10432" s="27" t="s">
        <v>179</v>
      </c>
      <c r="E10432" s="27" t="s">
        <v>29</v>
      </c>
      <c r="F10432" s="27" t="s">
        <v>262</v>
      </c>
      <c r="G10432" s="33">
        <v>196779.64</v>
      </c>
      <c r="H10432" s="33">
        <v>0</v>
      </c>
      <c r="I10432" s="33">
        <v>9512</v>
      </c>
      <c r="J10432" s="33">
        <v>487</v>
      </c>
      <c r="K10432" s="33">
        <v>6000</v>
      </c>
      <c r="L10432" s="33">
        <v>1</v>
      </c>
      <c r="M10432" s="33">
        <v>0</v>
      </c>
      <c r="N10432" s="33">
        <v>189822.74</v>
      </c>
      <c r="O10432" s="33">
        <v>1253</v>
      </c>
      <c r="P10432" s="33">
        <v>3237</v>
      </c>
    </row>
    <row r="10433" spans="1:16">
      <c r="A10433" s="27" t="s">
        <v>1435</v>
      </c>
      <c r="B10433" s="31">
        <v>202408</v>
      </c>
      <c r="C10433" s="27" t="s">
        <v>179</v>
      </c>
      <c r="D10433" s="27" t="s">
        <v>179</v>
      </c>
      <c r="E10433" s="27" t="s">
        <v>29</v>
      </c>
      <c r="F10433" s="27" t="s">
        <v>262</v>
      </c>
      <c r="G10433" s="33">
        <v>179983.12</v>
      </c>
      <c r="H10433" s="33">
        <v>179983.12</v>
      </c>
      <c r="I10433" s="33">
        <v>8806</v>
      </c>
      <c r="J10433" s="33">
        <v>514</v>
      </c>
      <c r="K10433" s="33">
        <v>6400</v>
      </c>
      <c r="L10433" s="33">
        <v>1</v>
      </c>
      <c r="M10433" s="33">
        <v>1</v>
      </c>
      <c r="N10433" s="33">
        <v>187353.27</v>
      </c>
      <c r="O10433" s="33">
        <v>1083.9</v>
      </c>
      <c r="P10433" s="33">
        <v>2970</v>
      </c>
    </row>
    <row r="10434" spans="1:16">
      <c r="A10434" s="27" t="s">
        <v>1435</v>
      </c>
      <c r="B10434" s="31">
        <v>202409</v>
      </c>
      <c r="C10434" s="27" t="s">
        <v>179</v>
      </c>
      <c r="D10434" s="27" t="s">
        <v>179</v>
      </c>
      <c r="E10434" s="27" t="s">
        <v>29</v>
      </c>
      <c r="F10434" s="27" t="s">
        <v>262</v>
      </c>
      <c r="G10434" s="33">
        <v>162398.98</v>
      </c>
      <c r="H10434" s="33">
        <v>162398.98</v>
      </c>
      <c r="I10434" s="33">
        <v>8594</v>
      </c>
      <c r="J10434" s="33">
        <v>477</v>
      </c>
      <c r="K10434" s="33">
        <v>6400</v>
      </c>
      <c r="L10434" s="33">
        <v>1</v>
      </c>
      <c r="M10434" s="33">
        <v>1</v>
      </c>
      <c r="N10434" s="33">
        <v>180134.82</v>
      </c>
      <c r="O10434" s="33">
        <v>887.2</v>
      </c>
      <c r="P10434" s="33">
        <v>2778</v>
      </c>
    </row>
    <row r="10435" spans="1:16">
      <c r="A10435" s="27" t="s">
        <v>1435</v>
      </c>
      <c r="B10435" s="31">
        <v>202410</v>
      </c>
      <c r="C10435" s="27" t="s">
        <v>179</v>
      </c>
      <c r="D10435" s="27" t="s">
        <v>179</v>
      </c>
      <c r="E10435" s="27" t="s">
        <v>29</v>
      </c>
      <c r="F10435" s="27" t="s">
        <v>262</v>
      </c>
      <c r="G10435" s="33">
        <v>157555.84</v>
      </c>
      <c r="H10435" s="33">
        <v>157555.84</v>
      </c>
      <c r="I10435" s="33">
        <v>8144</v>
      </c>
      <c r="J10435" s="33">
        <v>412</v>
      </c>
      <c r="K10435" s="33">
        <v>6400</v>
      </c>
      <c r="L10435" s="33">
        <v>1</v>
      </c>
      <c r="M10435" s="33">
        <v>1</v>
      </c>
      <c r="N10435" s="33">
        <v>197852.55</v>
      </c>
      <c r="O10435" s="33">
        <v>849.6</v>
      </c>
      <c r="P10435" s="33">
        <v>2641</v>
      </c>
    </row>
    <row r="10436" spans="1:16">
      <c r="A10436" s="27" t="s">
        <v>1435</v>
      </c>
      <c r="B10436" s="31">
        <v>202411</v>
      </c>
      <c r="C10436" s="27" t="s">
        <v>179</v>
      </c>
      <c r="D10436" s="27" t="s">
        <v>179</v>
      </c>
      <c r="E10436" s="27" t="s">
        <v>29</v>
      </c>
      <c r="F10436" s="27" t="s">
        <v>262</v>
      </c>
      <c r="G10436" s="33">
        <v>221283.55</v>
      </c>
      <c r="H10436" s="33">
        <v>221283.55</v>
      </c>
      <c r="I10436" s="33">
        <v>10724</v>
      </c>
      <c r="J10436" s="33">
        <v>627</v>
      </c>
      <c r="K10436" s="33">
        <v>6400</v>
      </c>
      <c r="L10436" s="33">
        <v>1</v>
      </c>
      <c r="M10436" s="33">
        <v>1</v>
      </c>
      <c r="N10436" s="33">
        <v>238759.54</v>
      </c>
      <c r="O10436" s="33">
        <v>1514</v>
      </c>
      <c r="P10436" s="33">
        <v>3478</v>
      </c>
    </row>
    <row r="10437" spans="1:16">
      <c r="A10437" s="27" t="s">
        <v>1435</v>
      </c>
      <c r="B10437" s="31">
        <v>202412</v>
      </c>
      <c r="C10437" s="27" t="s">
        <v>179</v>
      </c>
      <c r="D10437" s="27" t="s">
        <v>179</v>
      </c>
      <c r="E10437" s="27" t="s">
        <v>29</v>
      </c>
      <c r="F10437" s="27" t="s">
        <v>262</v>
      </c>
      <c r="G10437" s="33">
        <v>232021.4</v>
      </c>
      <c r="H10437" s="33">
        <v>232021.4</v>
      </c>
      <c r="I10437" s="33">
        <v>13487</v>
      </c>
      <c r="J10437" s="33">
        <v>719</v>
      </c>
      <c r="K10437" s="33">
        <v>6400</v>
      </c>
      <c r="L10437" s="33">
        <v>1</v>
      </c>
      <c r="M10437" s="33">
        <v>1</v>
      </c>
      <c r="N10437" s="33">
        <v>274070.32</v>
      </c>
      <c r="O10437" s="33">
        <v>1521.4</v>
      </c>
      <c r="P10437" s="33">
        <v>4170</v>
      </c>
    </row>
    <row r="10438" spans="1:16">
      <c r="A10438" s="27" t="s">
        <v>1435</v>
      </c>
      <c r="B10438" s="31">
        <v>202501</v>
      </c>
      <c r="C10438" s="27" t="s">
        <v>179</v>
      </c>
      <c r="D10438" s="27" t="s">
        <v>179</v>
      </c>
      <c r="E10438" s="27" t="s">
        <v>29</v>
      </c>
      <c r="F10438" s="27" t="s">
        <v>262</v>
      </c>
      <c r="G10438" s="33">
        <v>127629.82</v>
      </c>
      <c r="H10438" s="33">
        <v>127629.82</v>
      </c>
      <c r="I10438" s="33">
        <v>6530</v>
      </c>
      <c r="J10438" s="33">
        <v>370</v>
      </c>
      <c r="K10438" s="33">
        <v>6400</v>
      </c>
      <c r="L10438" s="33">
        <v>1</v>
      </c>
      <c r="M10438" s="33">
        <v>1</v>
      </c>
      <c r="N10438" s="33">
        <v>139296.68</v>
      </c>
      <c r="O10438" s="33">
        <v>711.9</v>
      </c>
      <c r="P10438" s="33">
        <v>2079</v>
      </c>
    </row>
    <row r="10439" spans="1:16">
      <c r="A10439" s="27" t="s">
        <v>1435</v>
      </c>
      <c r="B10439" s="31">
        <v>202502</v>
      </c>
      <c r="C10439" s="27" t="s">
        <v>179</v>
      </c>
      <c r="D10439" s="27" t="s">
        <v>179</v>
      </c>
      <c r="E10439" s="27" t="s">
        <v>29</v>
      </c>
      <c r="F10439" s="27" t="s">
        <v>262</v>
      </c>
      <c r="G10439" s="33">
        <v>131957.02</v>
      </c>
      <c r="H10439" s="33">
        <v>131957.02</v>
      </c>
      <c r="I10439" s="33">
        <v>7076</v>
      </c>
      <c r="J10439" s="33">
        <v>383</v>
      </c>
      <c r="K10439" s="33">
        <v>6400</v>
      </c>
      <c r="L10439" s="33">
        <v>1</v>
      </c>
      <c r="M10439" s="33">
        <v>1</v>
      </c>
      <c r="N10439" s="33">
        <v>143507.5</v>
      </c>
      <c r="O10439" s="33">
        <v>788.7</v>
      </c>
      <c r="P10439" s="33">
        <v>2234</v>
      </c>
    </row>
    <row r="10440" spans="1:16">
      <c r="A10440" s="27" t="s">
        <v>1435</v>
      </c>
      <c r="B10440" s="31">
        <v>202503</v>
      </c>
      <c r="C10440" s="27" t="s">
        <v>179</v>
      </c>
      <c r="D10440" s="27" t="s">
        <v>179</v>
      </c>
      <c r="E10440" s="27" t="s">
        <v>29</v>
      </c>
      <c r="F10440" s="27" t="s">
        <v>262</v>
      </c>
      <c r="G10440" s="33">
        <v>162895.99</v>
      </c>
      <c r="H10440" s="33">
        <v>162895.99</v>
      </c>
      <c r="I10440" s="33">
        <v>8076</v>
      </c>
      <c r="J10440" s="33">
        <v>441</v>
      </c>
      <c r="K10440" s="33">
        <v>6400</v>
      </c>
      <c r="L10440" s="33">
        <v>1</v>
      </c>
      <c r="M10440" s="33">
        <v>1</v>
      </c>
      <c r="N10440" s="33">
        <v>178840.27</v>
      </c>
      <c r="O10440" s="33">
        <v>980.4</v>
      </c>
      <c r="P10440" s="33">
        <v>2668</v>
      </c>
    </row>
    <row r="10441" spans="1:16">
      <c r="A10441" s="27" t="s">
        <v>1435</v>
      </c>
      <c r="B10441" s="31">
        <v>202504</v>
      </c>
      <c r="C10441" s="27" t="s">
        <v>179</v>
      </c>
      <c r="D10441" s="27" t="s">
        <v>179</v>
      </c>
      <c r="E10441" s="27" t="s">
        <v>29</v>
      </c>
      <c r="F10441" s="27" t="s">
        <v>262</v>
      </c>
      <c r="G10441" s="33">
        <v>216000.74</v>
      </c>
      <c r="H10441" s="33">
        <v>216000.74</v>
      </c>
      <c r="I10441" s="33">
        <v>11310</v>
      </c>
      <c r="J10441" s="33">
        <v>546</v>
      </c>
      <c r="K10441" s="33">
        <v>6400</v>
      </c>
      <c r="L10441" s="33">
        <v>1</v>
      </c>
      <c r="M10441" s="33">
        <v>1</v>
      </c>
      <c r="N10441" s="33">
        <v>210443.67</v>
      </c>
      <c r="O10441" s="33">
        <v>1249.8</v>
      </c>
      <c r="P10441" s="33">
        <v>3734</v>
      </c>
    </row>
    <row r="10442" spans="1:16">
      <c r="A10442" s="27" t="s">
        <v>1435</v>
      </c>
      <c r="B10442" s="31">
        <v>202505</v>
      </c>
      <c r="C10442" s="27" t="s">
        <v>179</v>
      </c>
      <c r="D10442" s="27" t="s">
        <v>179</v>
      </c>
      <c r="E10442" s="27" t="s">
        <v>29</v>
      </c>
      <c r="F10442" s="27" t="s">
        <v>262</v>
      </c>
      <c r="G10442" s="33">
        <v>207421.38</v>
      </c>
      <c r="H10442" s="33">
        <v>207421.38</v>
      </c>
      <c r="I10442" s="33">
        <v>10478</v>
      </c>
      <c r="J10442" s="33">
        <v>591</v>
      </c>
      <c r="K10442" s="33">
        <v>6400</v>
      </c>
      <c r="L10442" s="33">
        <v>1</v>
      </c>
      <c r="M10442" s="33">
        <v>1</v>
      </c>
      <c r="N10442" s="33">
        <v>230477.61</v>
      </c>
      <c r="O10442" s="33">
        <v>1355.9</v>
      </c>
      <c r="P10442" s="33">
        <v>3331</v>
      </c>
    </row>
    <row r="10443" spans="1:16">
      <c r="A10443" s="27" t="s">
        <v>1435</v>
      </c>
      <c r="B10443" s="31">
        <v>202506</v>
      </c>
      <c r="C10443" s="27" t="s">
        <v>179</v>
      </c>
      <c r="D10443" s="27" t="s">
        <v>179</v>
      </c>
      <c r="E10443" s="27" t="s">
        <v>29</v>
      </c>
      <c r="F10443" s="27" t="s">
        <v>262</v>
      </c>
      <c r="G10443" s="33">
        <v>202845.86</v>
      </c>
      <c r="H10443" s="33">
        <v>202845.86</v>
      </c>
      <c r="I10443" s="33">
        <v>10090</v>
      </c>
      <c r="J10443" s="33">
        <v>558</v>
      </c>
      <c r="K10443" s="33">
        <v>6400</v>
      </c>
      <c r="L10443" s="33">
        <v>1</v>
      </c>
      <c r="M10443" s="33">
        <v>1</v>
      </c>
      <c r="N10443" s="33">
        <v>225153.75</v>
      </c>
      <c r="O10443" s="33">
        <v>1248.6</v>
      </c>
      <c r="P10443" s="33">
        <v>3357</v>
      </c>
    </row>
    <row r="10444" spans="1:16">
      <c r="A10444" s="27" t="s">
        <v>1435</v>
      </c>
      <c r="B10444" s="31">
        <v>202507</v>
      </c>
      <c r="C10444" s="27" t="s">
        <v>179</v>
      </c>
      <c r="D10444" s="27" t="s">
        <v>179</v>
      </c>
      <c r="E10444" s="27" t="s">
        <v>29</v>
      </c>
      <c r="F10444" s="27" t="s">
        <v>262</v>
      </c>
      <c r="G10444" s="33">
        <v>182723.67</v>
      </c>
      <c r="H10444" s="33">
        <v>182723.67</v>
      </c>
      <c r="I10444" s="33">
        <v>9867</v>
      </c>
      <c r="J10444" s="33">
        <v>434</v>
      </c>
      <c r="K10444" s="33">
        <v>6400</v>
      </c>
      <c r="L10444" s="33">
        <v>1</v>
      </c>
      <c r="M10444" s="33">
        <v>1</v>
      </c>
      <c r="N10444" s="33">
        <v>200177.9</v>
      </c>
      <c r="O10444" s="33">
        <v>1077.3</v>
      </c>
      <c r="P10444" s="33">
        <v>3150</v>
      </c>
    </row>
    <row r="10445" spans="1:16">
      <c r="A10445" s="27" t="s">
        <v>1435</v>
      </c>
      <c r="B10445" s="31">
        <v>202508</v>
      </c>
      <c r="C10445" s="27" t="s">
        <v>179</v>
      </c>
      <c r="D10445" s="27" t="s">
        <v>179</v>
      </c>
      <c r="E10445" s="27" t="s">
        <v>29</v>
      </c>
      <c r="F10445" s="27" t="s">
        <v>262</v>
      </c>
      <c r="G10445" s="33">
        <v>160818.48</v>
      </c>
      <c r="H10445" s="33">
        <v>160818.48</v>
      </c>
      <c r="I10445" s="33">
        <v>8097</v>
      </c>
      <c r="J10445" s="33">
        <v>468</v>
      </c>
      <c r="K10445" s="33">
        <v>6400</v>
      </c>
      <c r="L10445" s="33">
        <v>1</v>
      </c>
      <c r="M10445" s="33">
        <v>1</v>
      </c>
      <c r="N10445" s="33">
        <v>192786.51</v>
      </c>
      <c r="O10445" s="33">
        <v>1042.9</v>
      </c>
      <c r="P10445" s="33">
        <v>2562</v>
      </c>
    </row>
    <row r="10446" spans="1:16">
      <c r="A10446" s="27" t="s">
        <v>1435</v>
      </c>
      <c r="B10446" s="31">
        <v>202509</v>
      </c>
      <c r="C10446" s="27" t="s">
        <v>179</v>
      </c>
      <c r="D10446" s="27" t="s">
        <v>179</v>
      </c>
      <c r="E10446" s="27" t="s">
        <v>29</v>
      </c>
      <c r="F10446" s="27" t="s">
        <v>262</v>
      </c>
      <c r="G10446" s="33">
        <v>164978.49</v>
      </c>
      <c r="H10446" s="33">
        <v>164978.49</v>
      </c>
      <c r="I10446" s="33">
        <v>8787</v>
      </c>
      <c r="J10446" s="33">
        <v>531</v>
      </c>
      <c r="K10446" s="33">
        <v>6400</v>
      </c>
      <c r="L10446" s="33">
        <v>1</v>
      </c>
      <c r="M10446" s="33">
        <v>1</v>
      </c>
      <c r="N10446" s="33">
        <v>185358.73</v>
      </c>
      <c r="O10446" s="33">
        <v>996</v>
      </c>
      <c r="P10446" s="33">
        <v>2811</v>
      </c>
    </row>
    <row r="10447" spans="1:16">
      <c r="A10447" s="27" t="s">
        <v>1435</v>
      </c>
      <c r="B10447" s="31">
        <v>202510</v>
      </c>
      <c r="C10447" s="27" t="s">
        <v>179</v>
      </c>
      <c r="D10447" s="27" t="s">
        <v>179</v>
      </c>
      <c r="E10447" s="27" t="s">
        <v>29</v>
      </c>
      <c r="F10447" s="27" t="s">
        <v>262</v>
      </c>
      <c r="G10447" s="33">
        <v>190229.98</v>
      </c>
      <c r="H10447" s="33">
        <v>190229.98</v>
      </c>
      <c r="I10447" s="33">
        <v>9887</v>
      </c>
      <c r="J10447" s="33">
        <v>507</v>
      </c>
      <c r="K10447" s="33">
        <v>6400</v>
      </c>
      <c r="L10447" s="33">
        <v>1</v>
      </c>
      <c r="M10447" s="33">
        <v>1</v>
      </c>
      <c r="N10447" s="33">
        <v>203590.27</v>
      </c>
      <c r="O10447" s="33">
        <v>1370.9</v>
      </c>
      <c r="P10447" s="33">
        <v>3181</v>
      </c>
    </row>
    <row r="10448" spans="1:16">
      <c r="A10448" s="27" t="s">
        <v>1435</v>
      </c>
      <c r="B10448" s="31">
        <v>202511</v>
      </c>
      <c r="C10448" s="27" t="s">
        <v>179</v>
      </c>
      <c r="D10448" s="27" t="s">
        <v>179</v>
      </c>
      <c r="E10448" s="27" t="s">
        <v>29</v>
      </c>
      <c r="F10448" s="27" t="s">
        <v>262</v>
      </c>
      <c r="G10448" s="33">
        <v>231397.21</v>
      </c>
      <c r="H10448" s="33">
        <v>231397.21</v>
      </c>
      <c r="I10448" s="33">
        <v>11084</v>
      </c>
      <c r="J10448" s="33">
        <v>570</v>
      </c>
      <c r="K10448" s="33">
        <v>6400</v>
      </c>
      <c r="L10448" s="33">
        <v>1</v>
      </c>
      <c r="M10448" s="33">
        <v>1</v>
      </c>
      <c r="N10448" s="33">
        <v>245683.56</v>
      </c>
      <c r="O10448" s="33">
        <v>1426.2</v>
      </c>
      <c r="P10448" s="33">
        <v>3523</v>
      </c>
    </row>
    <row r="10449" spans="1:16">
      <c r="A10449" s="27" t="s">
        <v>1435</v>
      </c>
      <c r="B10449" s="31">
        <v>202512</v>
      </c>
      <c r="C10449" s="27" t="s">
        <v>179</v>
      </c>
      <c r="D10449" s="27" t="s">
        <v>179</v>
      </c>
      <c r="E10449" s="27" t="s">
        <v>29</v>
      </c>
      <c r="F10449" s="27" t="s">
        <v>262</v>
      </c>
      <c r="G10449" s="33">
        <v>275038.04</v>
      </c>
      <c r="H10449" s="33">
        <v>275038.04</v>
      </c>
      <c r="I10449" s="33">
        <v>14570</v>
      </c>
      <c r="J10449" s="33">
        <v>726</v>
      </c>
      <c r="K10449" s="33">
        <v>6400</v>
      </c>
      <c r="L10449" s="33">
        <v>1</v>
      </c>
      <c r="M10449" s="33">
        <v>1</v>
      </c>
      <c r="N10449" s="33">
        <v>282018.36</v>
      </c>
      <c r="O10449" s="33">
        <v>1799.4</v>
      </c>
      <c r="P10449" s="33">
        <v>4713</v>
      </c>
    </row>
    <row r="10450" spans="1:16">
      <c r="A10450" s="27" t="s">
        <v>1435</v>
      </c>
      <c r="B10450" s="31">
        <v>202601</v>
      </c>
      <c r="C10450" s="27" t="s">
        <v>179</v>
      </c>
      <c r="D10450" s="27" t="s">
        <v>179</v>
      </c>
      <c r="E10450" s="27" t="s">
        <v>29</v>
      </c>
      <c r="F10450" s="27" t="s">
        <v>262</v>
      </c>
      <c r="G10450" s="33">
        <v>129573.11</v>
      </c>
      <c r="H10450" s="33">
        <v>129573.11</v>
      </c>
      <c r="I10450" s="33">
        <v>6575</v>
      </c>
      <c r="J10450" s="33">
        <v>298</v>
      </c>
      <c r="K10450" s="33">
        <v>6400</v>
      </c>
      <c r="L10450" s="33">
        <v>1</v>
      </c>
      <c r="M10450" s="33">
        <v>1</v>
      </c>
      <c r="N10450" s="33">
        <v>143336.28</v>
      </c>
      <c r="O10450" s="33">
        <v>710.8</v>
      </c>
      <c r="P10450" s="33">
        <v>2088</v>
      </c>
    </row>
    <row r="10451" spans="1:16">
      <c r="A10451" s="27" t="s">
        <v>1435</v>
      </c>
      <c r="B10451" s="31">
        <v>202602</v>
      </c>
      <c r="C10451" s="27" t="s">
        <v>179</v>
      </c>
      <c r="D10451" s="27" t="s">
        <v>179</v>
      </c>
      <c r="E10451" s="27" t="s">
        <v>29</v>
      </c>
      <c r="F10451" s="27" t="s">
        <v>262</v>
      </c>
      <c r="G10451" s="33">
        <v>135344.7</v>
      </c>
      <c r="H10451" s="33">
        <v>135344.7</v>
      </c>
      <c r="I10451" s="33">
        <v>7000</v>
      </c>
      <c r="J10451" s="33">
        <v>430</v>
      </c>
      <c r="K10451" s="33">
        <v>6400</v>
      </c>
      <c r="L10451" s="33">
        <v>1</v>
      </c>
      <c r="M10451" s="33">
        <v>1</v>
      </c>
      <c r="N10451" s="33">
        <v>147669.22</v>
      </c>
      <c r="O10451" s="33">
        <v>763.7</v>
      </c>
      <c r="P10451" s="33">
        <v>2211</v>
      </c>
    </row>
    <row r="10452" spans="1:16">
      <c r="A10452" s="27" t="s">
        <v>1435</v>
      </c>
      <c r="B10452" s="31">
        <v>202603</v>
      </c>
      <c r="C10452" s="27" t="s">
        <v>179</v>
      </c>
      <c r="D10452" s="27" t="s">
        <v>179</v>
      </c>
      <c r="E10452" s="27" t="s">
        <v>29</v>
      </c>
      <c r="F10452" s="27" t="s">
        <v>262</v>
      </c>
      <c r="G10452" s="33">
        <v>177431.74</v>
      </c>
      <c r="H10452" s="33">
        <v>177431.74</v>
      </c>
      <c r="I10452" s="33">
        <v>9616</v>
      </c>
      <c r="J10452" s="33">
        <v>496</v>
      </c>
      <c r="K10452" s="33">
        <v>6400</v>
      </c>
      <c r="L10452" s="33">
        <v>1</v>
      </c>
      <c r="M10452" s="33">
        <v>1</v>
      </c>
      <c r="N10452" s="33">
        <v>184026.64</v>
      </c>
      <c r="O10452" s="33">
        <v>1087</v>
      </c>
      <c r="P10452" s="33">
        <v>3042</v>
      </c>
    </row>
    <row r="10453" spans="1:16">
      <c r="A10453" s="27" t="s">
        <v>1435</v>
      </c>
      <c r="B10453" s="31">
        <v>202604</v>
      </c>
      <c r="C10453" s="27" t="s">
        <v>179</v>
      </c>
      <c r="D10453" s="27" t="s">
        <v>179</v>
      </c>
      <c r="E10453" s="27" t="s">
        <v>29</v>
      </c>
      <c r="F10453" s="27" t="s">
        <v>262</v>
      </c>
      <c r="G10453" s="33">
        <v>196300.27</v>
      </c>
      <c r="H10453" s="33">
        <v>196300.27</v>
      </c>
      <c r="I10453" s="33">
        <v>10716</v>
      </c>
      <c r="J10453" s="33">
        <v>575</v>
      </c>
      <c r="K10453" s="33">
        <v>6400</v>
      </c>
      <c r="L10453" s="33">
        <v>1</v>
      </c>
      <c r="M10453" s="33">
        <v>1</v>
      </c>
      <c r="N10453" s="33">
        <v>216546.54</v>
      </c>
      <c r="O10453" s="33">
        <v>1130.5</v>
      </c>
      <c r="P10453" s="33">
        <v>3416</v>
      </c>
    </row>
    <row r="10454" spans="1:16">
      <c r="A10454" s="27" t="s">
        <v>1435</v>
      </c>
      <c r="B10454" s="31">
        <v>202605</v>
      </c>
      <c r="C10454" s="27" t="s">
        <v>179</v>
      </c>
      <c r="D10454" s="27" t="s">
        <v>179</v>
      </c>
      <c r="E10454" s="27" t="s">
        <v>29</v>
      </c>
      <c r="F10454" s="27" t="s">
        <v>262</v>
      </c>
      <c r="G10454" s="33">
        <v>205936.94</v>
      </c>
      <c r="H10454" s="33">
        <v>205936.94</v>
      </c>
      <c r="I10454" s="33">
        <v>11104</v>
      </c>
      <c r="J10454" s="33">
        <v>574</v>
      </c>
      <c r="K10454" s="33">
        <v>6400</v>
      </c>
      <c r="L10454" s="33">
        <v>1</v>
      </c>
      <c r="M10454" s="33">
        <v>1</v>
      </c>
      <c r="N10454" s="33">
        <v>237161.46</v>
      </c>
      <c r="O10454" s="33">
        <v>1290.3</v>
      </c>
      <c r="P10454" s="33">
        <v>3510</v>
      </c>
    </row>
    <row r="10455" spans="1:16">
      <c r="A10455" s="27" t="s">
        <v>1435</v>
      </c>
      <c r="B10455" s="31">
        <v>202606</v>
      </c>
      <c r="C10455" s="27" t="s">
        <v>179</v>
      </c>
      <c r="D10455" s="27" t="s">
        <v>179</v>
      </c>
      <c r="E10455" s="27" t="s">
        <v>29</v>
      </c>
      <c r="F10455" s="27" t="s">
        <v>262</v>
      </c>
      <c r="G10455" s="33">
        <v>198812.04</v>
      </c>
      <c r="H10455" s="33">
        <v>198812.04</v>
      </c>
      <c r="I10455" s="33">
        <v>9954</v>
      </c>
      <c r="J10455" s="33">
        <v>573</v>
      </c>
      <c r="K10455" s="33">
        <v>6400</v>
      </c>
      <c r="L10455" s="33">
        <v>1</v>
      </c>
      <c r="M10455" s="33">
        <v>1</v>
      </c>
      <c r="N10455" s="33">
        <v>231683.21</v>
      </c>
      <c r="O10455" s="33">
        <v>1104.8</v>
      </c>
      <c r="P10455" s="33">
        <v>3155</v>
      </c>
    </row>
    <row r="10456" spans="1:16">
      <c r="A10456" s="27" t="s">
        <v>1435</v>
      </c>
      <c r="B10456" s="31">
        <v>202607</v>
      </c>
      <c r="C10456" s="27" t="s">
        <v>179</v>
      </c>
      <c r="D10456" s="27" t="s">
        <v>179</v>
      </c>
      <c r="E10456" s="27" t="s">
        <v>29</v>
      </c>
      <c r="F10456" s="27" t="s">
        <v>262</v>
      </c>
      <c r="G10456" s="33">
        <v>201931.07</v>
      </c>
      <c r="H10456" s="33">
        <v>201931.07</v>
      </c>
      <c r="I10456" s="33">
        <v>10696</v>
      </c>
      <c r="J10456" s="33">
        <v>558</v>
      </c>
      <c r="K10456" s="33">
        <v>6400</v>
      </c>
      <c r="L10456" s="33">
        <v>1</v>
      </c>
      <c r="M10456" s="33">
        <v>1</v>
      </c>
      <c r="N10456" s="33">
        <v>205983.06</v>
      </c>
      <c r="O10456" s="33">
        <v>1362.9</v>
      </c>
      <c r="P10456" s="33">
        <v>3285</v>
      </c>
    </row>
    <row r="10457" spans="1:16">
      <c r="A10457" s="27" t="s">
        <v>1438</v>
      </c>
      <c r="B10457" s="31">
        <v>202408</v>
      </c>
      <c r="C10457" s="27" t="s">
        <v>179</v>
      </c>
      <c r="D10457" s="27" t="s">
        <v>179</v>
      </c>
      <c r="E10457" s="27" t="s">
        <v>29</v>
      </c>
      <c r="F10457" s="27" t="s">
        <v>257</v>
      </c>
      <c r="G10457" s="33">
        <v>346413.27</v>
      </c>
      <c r="H10457" s="33">
        <v>346413.27</v>
      </c>
      <c r="I10457" s="33">
        <v>8970</v>
      </c>
      <c r="J10457" s="33">
        <v>663</v>
      </c>
      <c r="K10457" s="33">
        <v>9500</v>
      </c>
      <c r="L10457" s="33">
        <v>1</v>
      </c>
      <c r="M10457" s="33">
        <v>1</v>
      </c>
      <c r="N10457" s="33">
        <v>304796.58</v>
      </c>
      <c r="O10457" s="33">
        <v>1880.8</v>
      </c>
      <c r="P10457" s="33">
        <v>3433</v>
      </c>
    </row>
    <row r="10458" spans="1:16">
      <c r="A10458" s="27" t="s">
        <v>1438</v>
      </c>
      <c r="B10458" s="31">
        <v>202409</v>
      </c>
      <c r="C10458" s="27" t="s">
        <v>179</v>
      </c>
      <c r="D10458" s="27" t="s">
        <v>179</v>
      </c>
      <c r="E10458" s="27" t="s">
        <v>29</v>
      </c>
      <c r="F10458" s="27" t="s">
        <v>257</v>
      </c>
      <c r="G10458" s="33">
        <v>340604.04</v>
      </c>
      <c r="H10458" s="33">
        <v>340604.04</v>
      </c>
      <c r="I10458" s="33">
        <v>8727</v>
      </c>
      <c r="J10458" s="33">
        <v>615</v>
      </c>
      <c r="K10458" s="33">
        <v>9500</v>
      </c>
      <c r="L10458" s="33">
        <v>1</v>
      </c>
      <c r="M10458" s="33">
        <v>1</v>
      </c>
      <c r="N10458" s="33">
        <v>293053.21</v>
      </c>
      <c r="O10458" s="33">
        <v>1774.6</v>
      </c>
      <c r="P10458" s="33">
        <v>3661</v>
      </c>
    </row>
    <row r="10459" spans="1:16">
      <c r="A10459" s="27" t="s">
        <v>1438</v>
      </c>
      <c r="B10459" s="31">
        <v>202410</v>
      </c>
      <c r="C10459" s="27" t="s">
        <v>179</v>
      </c>
      <c r="D10459" s="27" t="s">
        <v>179</v>
      </c>
      <c r="E10459" s="27" t="s">
        <v>29</v>
      </c>
      <c r="F10459" s="27" t="s">
        <v>257</v>
      </c>
      <c r="G10459" s="33">
        <v>346906.11</v>
      </c>
      <c r="H10459" s="33">
        <v>346906.11</v>
      </c>
      <c r="I10459" s="33">
        <v>9247</v>
      </c>
      <c r="J10459" s="33">
        <v>817</v>
      </c>
      <c r="K10459" s="33">
        <v>9500</v>
      </c>
      <c r="L10459" s="33">
        <v>1</v>
      </c>
      <c r="M10459" s="33">
        <v>1</v>
      </c>
      <c r="N10459" s="33">
        <v>321877.38</v>
      </c>
      <c r="O10459" s="33">
        <v>2027.6</v>
      </c>
      <c r="P10459" s="33">
        <v>3712</v>
      </c>
    </row>
    <row r="10460" spans="1:16">
      <c r="A10460" s="27" t="s">
        <v>1438</v>
      </c>
      <c r="B10460" s="31">
        <v>202411</v>
      </c>
      <c r="C10460" s="27" t="s">
        <v>179</v>
      </c>
      <c r="D10460" s="27" t="s">
        <v>179</v>
      </c>
      <c r="E10460" s="27" t="s">
        <v>29</v>
      </c>
      <c r="F10460" s="27" t="s">
        <v>257</v>
      </c>
      <c r="G10460" s="33">
        <v>450916.8</v>
      </c>
      <c r="H10460" s="33">
        <v>450916.8</v>
      </c>
      <c r="I10460" s="33">
        <v>12223</v>
      </c>
      <c r="J10460" s="33">
        <v>968</v>
      </c>
      <c r="K10460" s="33">
        <v>9500</v>
      </c>
      <c r="L10460" s="33">
        <v>1</v>
      </c>
      <c r="M10460" s="33">
        <v>1</v>
      </c>
      <c r="N10460" s="33">
        <v>388427.11</v>
      </c>
      <c r="O10460" s="33">
        <v>2595.9</v>
      </c>
      <c r="P10460" s="33">
        <v>4961</v>
      </c>
    </row>
    <row r="10461" spans="1:16">
      <c r="A10461" s="27" t="s">
        <v>1438</v>
      </c>
      <c r="B10461" s="31">
        <v>202412</v>
      </c>
      <c r="C10461" s="27" t="s">
        <v>179</v>
      </c>
      <c r="D10461" s="27" t="s">
        <v>179</v>
      </c>
      <c r="E10461" s="27" t="s">
        <v>29</v>
      </c>
      <c r="F10461" s="27" t="s">
        <v>257</v>
      </c>
      <c r="G10461" s="33">
        <v>493925.7</v>
      </c>
      <c r="H10461" s="33">
        <v>493925.7</v>
      </c>
      <c r="I10461" s="33">
        <v>11648</v>
      </c>
      <c r="J10461" s="33">
        <v>986</v>
      </c>
      <c r="K10461" s="33">
        <v>9500</v>
      </c>
      <c r="L10461" s="33">
        <v>1</v>
      </c>
      <c r="M10461" s="33">
        <v>1</v>
      </c>
      <c r="N10461" s="33">
        <v>445872.63</v>
      </c>
      <c r="O10461" s="33">
        <v>2738.3</v>
      </c>
      <c r="P10461" s="33">
        <v>4681</v>
      </c>
    </row>
    <row r="10462" spans="1:16">
      <c r="A10462" s="27" t="s">
        <v>1438</v>
      </c>
      <c r="B10462" s="31">
        <v>202501</v>
      </c>
      <c r="C10462" s="27" t="s">
        <v>179</v>
      </c>
      <c r="D10462" s="27" t="s">
        <v>179</v>
      </c>
      <c r="E10462" s="27" t="s">
        <v>29</v>
      </c>
      <c r="F10462" s="27" t="s">
        <v>257</v>
      </c>
      <c r="G10462" s="33">
        <v>253879.56</v>
      </c>
      <c r="H10462" s="33">
        <v>253879.56</v>
      </c>
      <c r="I10462" s="33">
        <v>6962</v>
      </c>
      <c r="J10462" s="33">
        <v>511</v>
      </c>
      <c r="K10462" s="33">
        <v>9500</v>
      </c>
      <c r="L10462" s="33">
        <v>1</v>
      </c>
      <c r="M10462" s="33">
        <v>1</v>
      </c>
      <c r="N10462" s="33">
        <v>226615.48</v>
      </c>
      <c r="O10462" s="33">
        <v>1533</v>
      </c>
      <c r="P10462" s="33">
        <v>2754</v>
      </c>
    </row>
    <row r="10463" spans="1:16">
      <c r="A10463" s="27" t="s">
        <v>1438</v>
      </c>
      <c r="B10463" s="31">
        <v>202502</v>
      </c>
      <c r="C10463" s="27" t="s">
        <v>179</v>
      </c>
      <c r="D10463" s="27" t="s">
        <v>179</v>
      </c>
      <c r="E10463" s="27" t="s">
        <v>29</v>
      </c>
      <c r="F10463" s="27" t="s">
        <v>257</v>
      </c>
      <c r="G10463" s="33">
        <v>256043.49</v>
      </c>
      <c r="H10463" s="33">
        <v>256043.49</v>
      </c>
      <c r="I10463" s="33">
        <v>6133</v>
      </c>
      <c r="J10463" s="33">
        <v>553</v>
      </c>
      <c r="K10463" s="33">
        <v>9500</v>
      </c>
      <c r="L10463" s="33">
        <v>1</v>
      </c>
      <c r="M10463" s="33">
        <v>1</v>
      </c>
      <c r="N10463" s="33">
        <v>233465.88</v>
      </c>
      <c r="O10463" s="33">
        <v>1319.3</v>
      </c>
      <c r="P10463" s="33">
        <v>2575</v>
      </c>
    </row>
    <row r="10464" spans="1:16">
      <c r="A10464" s="27" t="s">
        <v>1438</v>
      </c>
      <c r="B10464" s="31">
        <v>202503</v>
      </c>
      <c r="C10464" s="27" t="s">
        <v>179</v>
      </c>
      <c r="D10464" s="27" t="s">
        <v>179</v>
      </c>
      <c r="E10464" s="27" t="s">
        <v>29</v>
      </c>
      <c r="F10464" s="27" t="s">
        <v>257</v>
      </c>
      <c r="G10464" s="33">
        <v>314258.43</v>
      </c>
      <c r="H10464" s="33">
        <v>314258.43</v>
      </c>
      <c r="I10464" s="33">
        <v>7826</v>
      </c>
      <c r="J10464" s="33">
        <v>485</v>
      </c>
      <c r="K10464" s="33">
        <v>9500</v>
      </c>
      <c r="L10464" s="33">
        <v>1</v>
      </c>
      <c r="M10464" s="33">
        <v>1</v>
      </c>
      <c r="N10464" s="33">
        <v>290947.17</v>
      </c>
      <c r="O10464" s="33">
        <v>1820.3</v>
      </c>
      <c r="P10464" s="33">
        <v>3270</v>
      </c>
    </row>
    <row r="10465" spans="1:16">
      <c r="A10465" s="27" t="s">
        <v>1438</v>
      </c>
      <c r="B10465" s="31">
        <v>202504</v>
      </c>
      <c r="C10465" s="27" t="s">
        <v>179</v>
      </c>
      <c r="D10465" s="27" t="s">
        <v>179</v>
      </c>
      <c r="E10465" s="27" t="s">
        <v>29</v>
      </c>
      <c r="F10465" s="27" t="s">
        <v>257</v>
      </c>
      <c r="G10465" s="33">
        <v>380608.12</v>
      </c>
      <c r="H10465" s="33">
        <v>380608.12</v>
      </c>
      <c r="I10465" s="33">
        <v>8964</v>
      </c>
      <c r="J10465" s="33">
        <v>726</v>
      </c>
      <c r="K10465" s="33">
        <v>9500</v>
      </c>
      <c r="L10465" s="33">
        <v>1</v>
      </c>
      <c r="M10465" s="33">
        <v>1</v>
      </c>
      <c r="N10465" s="33">
        <v>342361.31</v>
      </c>
      <c r="O10465" s="33">
        <v>2124.6</v>
      </c>
      <c r="P10465" s="33">
        <v>3809</v>
      </c>
    </row>
    <row r="10466" spans="1:16">
      <c r="A10466" s="27" t="s">
        <v>1438</v>
      </c>
      <c r="B10466" s="31">
        <v>202505</v>
      </c>
      <c r="C10466" s="27" t="s">
        <v>179</v>
      </c>
      <c r="D10466" s="27" t="s">
        <v>179</v>
      </c>
      <c r="E10466" s="27" t="s">
        <v>29</v>
      </c>
      <c r="F10466" s="27" t="s">
        <v>257</v>
      </c>
      <c r="G10466" s="33">
        <v>417129.25</v>
      </c>
      <c r="H10466" s="33">
        <v>417129.25</v>
      </c>
      <c r="I10466" s="33">
        <v>10538</v>
      </c>
      <c r="J10466" s="33">
        <v>801</v>
      </c>
      <c r="K10466" s="33">
        <v>9500</v>
      </c>
      <c r="L10466" s="33">
        <v>1</v>
      </c>
      <c r="M10466" s="33">
        <v>1</v>
      </c>
      <c r="N10466" s="33">
        <v>374953.62</v>
      </c>
      <c r="O10466" s="33">
        <v>2678.3</v>
      </c>
      <c r="P10466" s="33">
        <v>4289</v>
      </c>
    </row>
    <row r="10467" spans="1:16">
      <c r="A10467" s="27" t="s">
        <v>1438</v>
      </c>
      <c r="B10467" s="31">
        <v>202506</v>
      </c>
      <c r="C10467" s="27" t="s">
        <v>179</v>
      </c>
      <c r="D10467" s="27" t="s">
        <v>179</v>
      </c>
      <c r="E10467" s="27" t="s">
        <v>29</v>
      </c>
      <c r="F10467" s="27" t="s">
        <v>257</v>
      </c>
      <c r="G10467" s="33">
        <v>429307.16</v>
      </c>
      <c r="H10467" s="33">
        <v>429307.16</v>
      </c>
      <c r="I10467" s="33">
        <v>11456</v>
      </c>
      <c r="J10467" s="33">
        <v>924</v>
      </c>
      <c r="K10467" s="33">
        <v>9500</v>
      </c>
      <c r="L10467" s="33">
        <v>1</v>
      </c>
      <c r="M10467" s="33">
        <v>1</v>
      </c>
      <c r="N10467" s="33">
        <v>366292.47</v>
      </c>
      <c r="O10467" s="33">
        <v>2424.7</v>
      </c>
      <c r="P10467" s="33">
        <v>4399</v>
      </c>
    </row>
    <row r="10468" spans="1:16">
      <c r="A10468" s="27" t="s">
        <v>1438</v>
      </c>
      <c r="B10468" s="31">
        <v>202507</v>
      </c>
      <c r="C10468" s="27" t="s">
        <v>179</v>
      </c>
      <c r="D10468" s="27" t="s">
        <v>179</v>
      </c>
      <c r="E10468" s="27" t="s">
        <v>29</v>
      </c>
      <c r="F10468" s="27" t="s">
        <v>257</v>
      </c>
      <c r="G10468" s="33">
        <v>371504.87</v>
      </c>
      <c r="H10468" s="33">
        <v>371504.87</v>
      </c>
      <c r="I10468" s="33">
        <v>9811</v>
      </c>
      <c r="J10468" s="33">
        <v>626</v>
      </c>
      <c r="K10468" s="33">
        <v>9500</v>
      </c>
      <c r="L10468" s="33">
        <v>1</v>
      </c>
      <c r="M10468" s="33">
        <v>1</v>
      </c>
      <c r="N10468" s="33">
        <v>325660.39</v>
      </c>
      <c r="O10468" s="33">
        <v>2091.9</v>
      </c>
      <c r="P10468" s="33">
        <v>4081</v>
      </c>
    </row>
    <row r="10469" spans="1:16">
      <c r="A10469" s="27" t="s">
        <v>1438</v>
      </c>
      <c r="B10469" s="31">
        <v>202508</v>
      </c>
      <c r="C10469" s="27" t="s">
        <v>179</v>
      </c>
      <c r="D10469" s="27" t="s">
        <v>179</v>
      </c>
      <c r="E10469" s="27" t="s">
        <v>29</v>
      </c>
      <c r="F10469" s="27" t="s">
        <v>257</v>
      </c>
      <c r="G10469" s="33">
        <v>319388.97</v>
      </c>
      <c r="H10469" s="33">
        <v>319388.97</v>
      </c>
      <c r="I10469" s="33">
        <v>8927</v>
      </c>
      <c r="J10469" s="33">
        <v>642</v>
      </c>
      <c r="K10469" s="33">
        <v>9500</v>
      </c>
      <c r="L10469" s="33">
        <v>1</v>
      </c>
      <c r="M10469" s="33">
        <v>1</v>
      </c>
      <c r="N10469" s="33">
        <v>313635.68</v>
      </c>
      <c r="O10469" s="33">
        <v>1594.4</v>
      </c>
      <c r="P10469" s="33">
        <v>3452</v>
      </c>
    </row>
    <row r="10470" spans="1:16">
      <c r="A10470" s="27" t="s">
        <v>1438</v>
      </c>
      <c r="B10470" s="31">
        <v>202509</v>
      </c>
      <c r="C10470" s="27" t="s">
        <v>179</v>
      </c>
      <c r="D10470" s="27" t="s">
        <v>179</v>
      </c>
      <c r="E10470" s="27" t="s">
        <v>29</v>
      </c>
      <c r="F10470" s="27" t="s">
        <v>257</v>
      </c>
      <c r="G10470" s="33">
        <v>324119.91</v>
      </c>
      <c r="H10470" s="33">
        <v>324119.91</v>
      </c>
      <c r="I10470" s="33">
        <v>7943</v>
      </c>
      <c r="J10470" s="33">
        <v>656</v>
      </c>
      <c r="K10470" s="33">
        <v>9500</v>
      </c>
      <c r="L10470" s="33">
        <v>1</v>
      </c>
      <c r="M10470" s="33">
        <v>1</v>
      </c>
      <c r="N10470" s="33">
        <v>301551.75</v>
      </c>
      <c r="O10470" s="33">
        <v>1734</v>
      </c>
      <c r="P10470" s="33">
        <v>3382</v>
      </c>
    </row>
    <row r="10471" spans="1:16">
      <c r="A10471" s="27" t="s">
        <v>1438</v>
      </c>
      <c r="B10471" s="31">
        <v>202510</v>
      </c>
      <c r="C10471" s="27" t="s">
        <v>179</v>
      </c>
      <c r="D10471" s="27" t="s">
        <v>179</v>
      </c>
      <c r="E10471" s="27" t="s">
        <v>29</v>
      </c>
      <c r="F10471" s="27" t="s">
        <v>257</v>
      </c>
      <c r="G10471" s="33">
        <v>334424.15</v>
      </c>
      <c r="H10471" s="33">
        <v>334424.15</v>
      </c>
      <c r="I10471" s="33">
        <v>8475</v>
      </c>
      <c r="J10471" s="33">
        <v>701</v>
      </c>
      <c r="K10471" s="33">
        <v>9500</v>
      </c>
      <c r="L10471" s="33">
        <v>1</v>
      </c>
      <c r="M10471" s="33">
        <v>1</v>
      </c>
      <c r="N10471" s="33">
        <v>331211.83</v>
      </c>
      <c r="O10471" s="33">
        <v>2009.1</v>
      </c>
      <c r="P10471" s="33">
        <v>3355</v>
      </c>
    </row>
    <row r="10472" spans="1:16">
      <c r="A10472" s="27" t="s">
        <v>1438</v>
      </c>
      <c r="B10472" s="31">
        <v>202511</v>
      </c>
      <c r="C10472" s="27" t="s">
        <v>179</v>
      </c>
      <c r="D10472" s="27" t="s">
        <v>179</v>
      </c>
      <c r="E10472" s="27" t="s">
        <v>29</v>
      </c>
      <c r="F10472" s="27" t="s">
        <v>257</v>
      </c>
      <c r="G10472" s="33">
        <v>444123.51</v>
      </c>
      <c r="H10472" s="33">
        <v>444123.51</v>
      </c>
      <c r="I10472" s="33">
        <v>11014</v>
      </c>
      <c r="J10472" s="33">
        <v>737</v>
      </c>
      <c r="K10472" s="33">
        <v>9500</v>
      </c>
      <c r="L10472" s="33">
        <v>1</v>
      </c>
      <c r="M10472" s="33">
        <v>1</v>
      </c>
      <c r="N10472" s="33">
        <v>399691.5</v>
      </c>
      <c r="O10472" s="33">
        <v>2584.1</v>
      </c>
      <c r="P10472" s="33">
        <v>4706</v>
      </c>
    </row>
    <row r="10473" spans="1:16">
      <c r="A10473" s="27" t="s">
        <v>1438</v>
      </c>
      <c r="B10473" s="31">
        <v>202512</v>
      </c>
      <c r="C10473" s="27" t="s">
        <v>179</v>
      </c>
      <c r="D10473" s="27" t="s">
        <v>179</v>
      </c>
      <c r="E10473" s="27" t="s">
        <v>29</v>
      </c>
      <c r="F10473" s="27" t="s">
        <v>257</v>
      </c>
      <c r="G10473" s="33">
        <v>521628.33</v>
      </c>
      <c r="H10473" s="33">
        <v>521628.33</v>
      </c>
      <c r="I10473" s="33">
        <v>13696</v>
      </c>
      <c r="J10473" s="33">
        <v>946</v>
      </c>
      <c r="K10473" s="33">
        <v>9500</v>
      </c>
      <c r="L10473" s="33">
        <v>1</v>
      </c>
      <c r="M10473" s="33">
        <v>1</v>
      </c>
      <c r="N10473" s="33">
        <v>458802.93</v>
      </c>
      <c r="O10473" s="33">
        <v>2861.6</v>
      </c>
      <c r="P10473" s="33">
        <v>5815</v>
      </c>
    </row>
    <row r="10474" spans="1:16">
      <c r="A10474" s="27" t="s">
        <v>1438</v>
      </c>
      <c r="B10474" s="31">
        <v>202601</v>
      </c>
      <c r="C10474" s="27" t="s">
        <v>179</v>
      </c>
      <c r="D10474" s="27" t="s">
        <v>179</v>
      </c>
      <c r="E10474" s="27" t="s">
        <v>29</v>
      </c>
      <c r="F10474" s="27" t="s">
        <v>257</v>
      </c>
      <c r="G10474" s="33">
        <v>255980.61</v>
      </c>
      <c r="H10474" s="33">
        <v>255980.61</v>
      </c>
      <c r="I10474" s="33">
        <v>6585</v>
      </c>
      <c r="J10474" s="33">
        <v>489</v>
      </c>
      <c r="K10474" s="33">
        <v>9500</v>
      </c>
      <c r="L10474" s="33">
        <v>1</v>
      </c>
      <c r="M10474" s="33">
        <v>1</v>
      </c>
      <c r="N10474" s="33">
        <v>233187.33</v>
      </c>
      <c r="O10474" s="33">
        <v>1393.7</v>
      </c>
      <c r="P10474" s="33">
        <v>2679</v>
      </c>
    </row>
    <row r="10475" spans="1:16">
      <c r="A10475" s="27" t="s">
        <v>1438</v>
      </c>
      <c r="B10475" s="31">
        <v>202602</v>
      </c>
      <c r="C10475" s="27" t="s">
        <v>179</v>
      </c>
      <c r="D10475" s="27" t="s">
        <v>179</v>
      </c>
      <c r="E10475" s="27" t="s">
        <v>29</v>
      </c>
      <c r="F10475" s="27" t="s">
        <v>257</v>
      </c>
      <c r="G10475" s="33">
        <v>263803.14</v>
      </c>
      <c r="H10475" s="33">
        <v>263803.14</v>
      </c>
      <c r="I10475" s="33">
        <v>7499</v>
      </c>
      <c r="J10475" s="33">
        <v>633</v>
      </c>
      <c r="K10475" s="33">
        <v>9500</v>
      </c>
      <c r="L10475" s="33">
        <v>1</v>
      </c>
      <c r="M10475" s="33">
        <v>1</v>
      </c>
      <c r="N10475" s="33">
        <v>240236.39</v>
      </c>
      <c r="O10475" s="33">
        <v>1642</v>
      </c>
      <c r="P10475" s="33">
        <v>3055</v>
      </c>
    </row>
    <row r="10476" spans="1:16">
      <c r="A10476" s="27" t="s">
        <v>1438</v>
      </c>
      <c r="B10476" s="31">
        <v>202603</v>
      </c>
      <c r="C10476" s="27" t="s">
        <v>179</v>
      </c>
      <c r="D10476" s="27" t="s">
        <v>179</v>
      </c>
      <c r="E10476" s="27" t="s">
        <v>29</v>
      </c>
      <c r="F10476" s="27" t="s">
        <v>257</v>
      </c>
      <c r="G10476" s="33">
        <v>321883.54</v>
      </c>
      <c r="H10476" s="33">
        <v>321883.54</v>
      </c>
      <c r="I10476" s="33">
        <v>7832</v>
      </c>
      <c r="J10476" s="33">
        <v>585</v>
      </c>
      <c r="K10476" s="33">
        <v>9500</v>
      </c>
      <c r="L10476" s="33">
        <v>1</v>
      </c>
      <c r="M10476" s="33">
        <v>1</v>
      </c>
      <c r="N10476" s="33">
        <v>299384.64</v>
      </c>
      <c r="O10476" s="33">
        <v>1900.4</v>
      </c>
      <c r="P10476" s="33">
        <v>3403</v>
      </c>
    </row>
    <row r="10477" spans="1:16">
      <c r="A10477" s="27" t="s">
        <v>1438</v>
      </c>
      <c r="B10477" s="31">
        <v>202604</v>
      </c>
      <c r="C10477" s="27" t="s">
        <v>179</v>
      </c>
      <c r="D10477" s="27" t="s">
        <v>179</v>
      </c>
      <c r="E10477" s="27" t="s">
        <v>29</v>
      </c>
      <c r="F10477" s="27" t="s">
        <v>257</v>
      </c>
      <c r="G10477" s="33">
        <v>377813.91</v>
      </c>
      <c r="H10477" s="33">
        <v>377813.91</v>
      </c>
      <c r="I10477" s="33">
        <v>9143</v>
      </c>
      <c r="J10477" s="33">
        <v>783</v>
      </c>
      <c r="K10477" s="33">
        <v>9500</v>
      </c>
      <c r="L10477" s="33">
        <v>1</v>
      </c>
      <c r="M10477" s="33">
        <v>1</v>
      </c>
      <c r="N10477" s="33">
        <v>352289.79</v>
      </c>
      <c r="O10477" s="33">
        <v>2185.1</v>
      </c>
      <c r="P10477" s="33">
        <v>3707</v>
      </c>
    </row>
    <row r="10478" spans="1:16">
      <c r="A10478" s="27" t="s">
        <v>1438</v>
      </c>
      <c r="B10478" s="31">
        <v>202605</v>
      </c>
      <c r="C10478" s="27" t="s">
        <v>179</v>
      </c>
      <c r="D10478" s="27" t="s">
        <v>179</v>
      </c>
      <c r="E10478" s="27" t="s">
        <v>29</v>
      </c>
      <c r="F10478" s="27" t="s">
        <v>257</v>
      </c>
      <c r="G10478" s="33">
        <v>419294.75</v>
      </c>
      <c r="H10478" s="33">
        <v>419294.75</v>
      </c>
      <c r="I10478" s="33">
        <v>10449</v>
      </c>
      <c r="J10478" s="33">
        <v>731</v>
      </c>
      <c r="K10478" s="33">
        <v>9500</v>
      </c>
      <c r="L10478" s="33">
        <v>1</v>
      </c>
      <c r="M10478" s="33">
        <v>1</v>
      </c>
      <c r="N10478" s="33">
        <v>385827.27</v>
      </c>
      <c r="O10478" s="33">
        <v>2484.3</v>
      </c>
      <c r="P10478" s="33">
        <v>4069</v>
      </c>
    </row>
    <row r="10479" spans="1:16">
      <c r="A10479" s="27" t="s">
        <v>1438</v>
      </c>
      <c r="B10479" s="31">
        <v>202606</v>
      </c>
      <c r="C10479" s="27" t="s">
        <v>179</v>
      </c>
      <c r="D10479" s="27" t="s">
        <v>179</v>
      </c>
      <c r="E10479" s="27" t="s">
        <v>29</v>
      </c>
      <c r="F10479" s="27" t="s">
        <v>257</v>
      </c>
      <c r="G10479" s="33">
        <v>398852.77</v>
      </c>
      <c r="H10479" s="33">
        <v>398852.77</v>
      </c>
      <c r="I10479" s="33">
        <v>10128</v>
      </c>
      <c r="J10479" s="33">
        <v>852</v>
      </c>
      <c r="K10479" s="33">
        <v>9500</v>
      </c>
      <c r="L10479" s="33">
        <v>1</v>
      </c>
      <c r="M10479" s="33">
        <v>1</v>
      </c>
      <c r="N10479" s="33">
        <v>376914.96</v>
      </c>
      <c r="O10479" s="33">
        <v>2347.3</v>
      </c>
      <c r="P10479" s="33">
        <v>4234</v>
      </c>
    </row>
    <row r="10480" spans="1:16">
      <c r="A10480" s="27" t="s">
        <v>1438</v>
      </c>
      <c r="B10480" s="31">
        <v>202607</v>
      </c>
      <c r="C10480" s="27" t="s">
        <v>179</v>
      </c>
      <c r="D10480" s="27" t="s">
        <v>179</v>
      </c>
      <c r="E10480" s="27" t="s">
        <v>29</v>
      </c>
      <c r="F10480" s="27" t="s">
        <v>257</v>
      </c>
      <c r="G10480" s="33">
        <v>384931.95</v>
      </c>
      <c r="H10480" s="33">
        <v>384931.95</v>
      </c>
      <c r="I10480" s="33">
        <v>9192</v>
      </c>
      <c r="J10480" s="33">
        <v>698</v>
      </c>
      <c r="K10480" s="33">
        <v>9500</v>
      </c>
      <c r="L10480" s="33">
        <v>1</v>
      </c>
      <c r="M10480" s="33">
        <v>1</v>
      </c>
      <c r="N10480" s="33">
        <v>335104.54</v>
      </c>
      <c r="O10480" s="33">
        <v>2099.4</v>
      </c>
      <c r="P10480" s="33">
        <v>3853</v>
      </c>
    </row>
    <row r="10481" spans="1:16">
      <c r="A10481" s="27" t="s">
        <v>1441</v>
      </c>
      <c r="B10481" s="31">
        <v>202408</v>
      </c>
      <c r="C10481" s="27" t="s">
        <v>179</v>
      </c>
      <c r="D10481" s="27" t="s">
        <v>179</v>
      </c>
      <c r="E10481" s="27" t="s">
        <v>29</v>
      </c>
      <c r="F10481" s="27" t="s">
        <v>262</v>
      </c>
      <c r="G10481" s="33">
        <v>178417.27</v>
      </c>
      <c r="H10481" s="33">
        <v>0</v>
      </c>
      <c r="I10481" s="33">
        <v>9840</v>
      </c>
      <c r="J10481" s="33">
        <v>525</v>
      </c>
      <c r="K10481" s="33">
        <v>7200</v>
      </c>
      <c r="L10481" s="33">
        <v>1</v>
      </c>
      <c r="M10481" s="33">
        <v>0</v>
      </c>
      <c r="N10481" s="33">
        <v>195801.35</v>
      </c>
      <c r="O10481" s="33">
        <v>1039.4</v>
      </c>
      <c r="P10481" s="33">
        <v>3141</v>
      </c>
    </row>
    <row r="10482" spans="1:16">
      <c r="A10482" s="27" t="s">
        <v>1441</v>
      </c>
      <c r="B10482" s="31">
        <v>202409</v>
      </c>
      <c r="C10482" s="27" t="s">
        <v>179</v>
      </c>
      <c r="D10482" s="27" t="s">
        <v>179</v>
      </c>
      <c r="E10482" s="27" t="s">
        <v>29</v>
      </c>
      <c r="F10482" s="27" t="s">
        <v>262</v>
      </c>
      <c r="G10482" s="33">
        <v>180373.11</v>
      </c>
      <c r="H10482" s="33">
        <v>0</v>
      </c>
      <c r="I10482" s="33">
        <v>9445</v>
      </c>
      <c r="J10482" s="33">
        <v>467</v>
      </c>
      <c r="K10482" s="33">
        <v>7200</v>
      </c>
      <c r="L10482" s="33">
        <v>1</v>
      </c>
      <c r="M10482" s="33">
        <v>0</v>
      </c>
      <c r="N10482" s="33">
        <v>188257.41</v>
      </c>
      <c r="O10482" s="33">
        <v>1155.7</v>
      </c>
      <c r="P10482" s="33">
        <v>3025</v>
      </c>
    </row>
    <row r="10483" spans="1:16">
      <c r="A10483" s="27" t="s">
        <v>1441</v>
      </c>
      <c r="B10483" s="31">
        <v>202410</v>
      </c>
      <c r="C10483" s="27" t="s">
        <v>179</v>
      </c>
      <c r="D10483" s="27" t="s">
        <v>179</v>
      </c>
      <c r="E10483" s="27" t="s">
        <v>29</v>
      </c>
      <c r="F10483" s="27" t="s">
        <v>262</v>
      </c>
      <c r="G10483" s="33">
        <v>229827.52</v>
      </c>
      <c r="H10483" s="33">
        <v>0</v>
      </c>
      <c r="I10483" s="33">
        <v>11496</v>
      </c>
      <c r="J10483" s="33">
        <v>648</v>
      </c>
      <c r="K10483" s="33">
        <v>7200</v>
      </c>
      <c r="L10483" s="33">
        <v>1</v>
      </c>
      <c r="M10483" s="33">
        <v>0</v>
      </c>
      <c r="N10483" s="33">
        <v>206774.06</v>
      </c>
      <c r="O10483" s="33">
        <v>1602.3</v>
      </c>
      <c r="P10483" s="33">
        <v>3667</v>
      </c>
    </row>
    <row r="10484" spans="1:16">
      <c r="A10484" s="27" t="s">
        <v>1441</v>
      </c>
      <c r="B10484" s="31">
        <v>202411</v>
      </c>
      <c r="C10484" s="27" t="s">
        <v>179</v>
      </c>
      <c r="D10484" s="27" t="s">
        <v>179</v>
      </c>
      <c r="E10484" s="27" t="s">
        <v>29</v>
      </c>
      <c r="F10484" s="27" t="s">
        <v>262</v>
      </c>
      <c r="G10484" s="33">
        <v>294894.7</v>
      </c>
      <c r="H10484" s="33">
        <v>0</v>
      </c>
      <c r="I10484" s="33">
        <v>15731</v>
      </c>
      <c r="J10484" s="33">
        <v>856</v>
      </c>
      <c r="K10484" s="33">
        <v>7200</v>
      </c>
      <c r="L10484" s="33">
        <v>1</v>
      </c>
      <c r="M10484" s="33">
        <v>0</v>
      </c>
      <c r="N10484" s="33">
        <v>249525.62</v>
      </c>
      <c r="O10484" s="33">
        <v>1767</v>
      </c>
      <c r="P10484" s="33">
        <v>4975</v>
      </c>
    </row>
    <row r="10485" spans="1:16">
      <c r="A10485" s="27" t="s">
        <v>1441</v>
      </c>
      <c r="B10485" s="31">
        <v>202412</v>
      </c>
      <c r="C10485" s="27" t="s">
        <v>179</v>
      </c>
      <c r="D10485" s="27" t="s">
        <v>179</v>
      </c>
      <c r="E10485" s="27" t="s">
        <v>29</v>
      </c>
      <c r="F10485" s="27" t="s">
        <v>262</v>
      </c>
      <c r="G10485" s="33">
        <v>324981.44</v>
      </c>
      <c r="H10485" s="33">
        <v>0</v>
      </c>
      <c r="I10485" s="33">
        <v>17426</v>
      </c>
      <c r="J10485" s="33">
        <v>1002</v>
      </c>
      <c r="K10485" s="33">
        <v>7200</v>
      </c>
      <c r="L10485" s="33">
        <v>1</v>
      </c>
      <c r="M10485" s="33">
        <v>0</v>
      </c>
      <c r="N10485" s="33">
        <v>286428.62</v>
      </c>
      <c r="O10485" s="33">
        <v>2009</v>
      </c>
      <c r="P10485" s="33">
        <v>5370</v>
      </c>
    </row>
    <row r="10486" spans="1:16">
      <c r="A10486" s="27" t="s">
        <v>1441</v>
      </c>
      <c r="B10486" s="31">
        <v>202501</v>
      </c>
      <c r="C10486" s="27" t="s">
        <v>179</v>
      </c>
      <c r="D10486" s="27" t="s">
        <v>179</v>
      </c>
      <c r="E10486" s="27" t="s">
        <v>29</v>
      </c>
      <c r="F10486" s="27" t="s">
        <v>262</v>
      </c>
      <c r="G10486" s="33">
        <v>163367.68</v>
      </c>
      <c r="H10486" s="33">
        <v>0</v>
      </c>
      <c r="I10486" s="33">
        <v>8110</v>
      </c>
      <c r="J10486" s="33">
        <v>464</v>
      </c>
      <c r="K10486" s="33">
        <v>7200</v>
      </c>
      <c r="L10486" s="33">
        <v>1</v>
      </c>
      <c r="M10486" s="33">
        <v>0</v>
      </c>
      <c r="N10486" s="33">
        <v>145577.81</v>
      </c>
      <c r="O10486" s="33">
        <v>996.9</v>
      </c>
      <c r="P10486" s="33">
        <v>2627</v>
      </c>
    </row>
    <row r="10487" spans="1:16">
      <c r="A10487" s="27" t="s">
        <v>1441</v>
      </c>
      <c r="B10487" s="31">
        <v>202502</v>
      </c>
      <c r="C10487" s="27" t="s">
        <v>179</v>
      </c>
      <c r="D10487" s="27" t="s">
        <v>179</v>
      </c>
      <c r="E10487" s="27" t="s">
        <v>29</v>
      </c>
      <c r="F10487" s="27" t="s">
        <v>262</v>
      </c>
      <c r="G10487" s="33">
        <v>169858.7</v>
      </c>
      <c r="H10487" s="33">
        <v>0</v>
      </c>
      <c r="I10487" s="33">
        <v>9161</v>
      </c>
      <c r="J10487" s="33">
        <v>496</v>
      </c>
      <c r="K10487" s="33">
        <v>7200</v>
      </c>
      <c r="L10487" s="33">
        <v>1</v>
      </c>
      <c r="M10487" s="33">
        <v>0</v>
      </c>
      <c r="N10487" s="33">
        <v>149978.5</v>
      </c>
      <c r="O10487" s="33">
        <v>1004</v>
      </c>
      <c r="P10487" s="33">
        <v>2864</v>
      </c>
    </row>
    <row r="10488" spans="1:16">
      <c r="A10488" s="27" t="s">
        <v>1441</v>
      </c>
      <c r="B10488" s="31">
        <v>202503</v>
      </c>
      <c r="C10488" s="27" t="s">
        <v>179</v>
      </c>
      <c r="D10488" s="27" t="s">
        <v>179</v>
      </c>
      <c r="E10488" s="27" t="s">
        <v>29</v>
      </c>
      <c r="F10488" s="27" t="s">
        <v>262</v>
      </c>
      <c r="G10488" s="33">
        <v>240881.74</v>
      </c>
      <c r="H10488" s="33">
        <v>0</v>
      </c>
      <c r="I10488" s="33">
        <v>12158</v>
      </c>
      <c r="J10488" s="33">
        <v>525</v>
      </c>
      <c r="K10488" s="33">
        <v>7200</v>
      </c>
      <c r="L10488" s="33">
        <v>1</v>
      </c>
      <c r="M10488" s="33">
        <v>0</v>
      </c>
      <c r="N10488" s="33">
        <v>186904.49</v>
      </c>
      <c r="O10488" s="33">
        <v>1486.4</v>
      </c>
      <c r="P10488" s="33">
        <v>3799</v>
      </c>
    </row>
    <row r="10489" spans="1:16">
      <c r="A10489" s="27" t="s">
        <v>1441</v>
      </c>
      <c r="B10489" s="31">
        <v>202504</v>
      </c>
      <c r="C10489" s="27" t="s">
        <v>179</v>
      </c>
      <c r="D10489" s="27" t="s">
        <v>179</v>
      </c>
      <c r="E10489" s="27" t="s">
        <v>29</v>
      </c>
      <c r="F10489" s="27" t="s">
        <v>262</v>
      </c>
      <c r="G10489" s="33">
        <v>250579.83</v>
      </c>
      <c r="H10489" s="33">
        <v>0</v>
      </c>
      <c r="I10489" s="33">
        <v>13069</v>
      </c>
      <c r="J10489" s="33">
        <v>549</v>
      </c>
      <c r="K10489" s="33">
        <v>7200</v>
      </c>
      <c r="L10489" s="33">
        <v>1</v>
      </c>
      <c r="M10489" s="33">
        <v>0</v>
      </c>
      <c r="N10489" s="33">
        <v>219932.94</v>
      </c>
      <c r="O10489" s="33">
        <v>1805.4</v>
      </c>
      <c r="P10489" s="33">
        <v>4304</v>
      </c>
    </row>
    <row r="10490" spans="1:16">
      <c r="A10490" s="27" t="s">
        <v>1441</v>
      </c>
      <c r="B10490" s="31">
        <v>202505</v>
      </c>
      <c r="C10490" s="27" t="s">
        <v>179</v>
      </c>
      <c r="D10490" s="27" t="s">
        <v>179</v>
      </c>
      <c r="E10490" s="27" t="s">
        <v>29</v>
      </c>
      <c r="F10490" s="27" t="s">
        <v>262</v>
      </c>
      <c r="G10490" s="33">
        <v>281122.3</v>
      </c>
      <c r="H10490" s="33">
        <v>0</v>
      </c>
      <c r="I10490" s="33">
        <v>13370</v>
      </c>
      <c r="J10490" s="33">
        <v>767</v>
      </c>
      <c r="K10490" s="33">
        <v>7200</v>
      </c>
      <c r="L10490" s="33">
        <v>1</v>
      </c>
      <c r="M10490" s="33">
        <v>0</v>
      </c>
      <c r="N10490" s="33">
        <v>240870.24</v>
      </c>
      <c r="O10490" s="33">
        <v>1738.8</v>
      </c>
      <c r="P10490" s="33">
        <v>4752</v>
      </c>
    </row>
    <row r="10491" spans="1:16">
      <c r="A10491" s="27" t="s">
        <v>1441</v>
      </c>
      <c r="B10491" s="31">
        <v>202506</v>
      </c>
      <c r="C10491" s="27" t="s">
        <v>179</v>
      </c>
      <c r="D10491" s="27" t="s">
        <v>179</v>
      </c>
      <c r="E10491" s="27" t="s">
        <v>29</v>
      </c>
      <c r="F10491" s="27" t="s">
        <v>262</v>
      </c>
      <c r="G10491" s="33">
        <v>306113.69</v>
      </c>
      <c r="H10491" s="33">
        <v>0</v>
      </c>
      <c r="I10491" s="33">
        <v>14611</v>
      </c>
      <c r="J10491" s="33">
        <v>780</v>
      </c>
      <c r="K10491" s="33">
        <v>7200</v>
      </c>
      <c r="L10491" s="33">
        <v>1</v>
      </c>
      <c r="M10491" s="33">
        <v>0</v>
      </c>
      <c r="N10491" s="33">
        <v>235306.32</v>
      </c>
      <c r="O10491" s="33">
        <v>2033.8</v>
      </c>
      <c r="P10491" s="33">
        <v>4627</v>
      </c>
    </row>
    <row r="10492" spans="1:16">
      <c r="A10492" s="27" t="s">
        <v>1441</v>
      </c>
      <c r="B10492" s="31">
        <v>202507</v>
      </c>
      <c r="C10492" s="27" t="s">
        <v>179</v>
      </c>
      <c r="D10492" s="27" t="s">
        <v>179</v>
      </c>
      <c r="E10492" s="27" t="s">
        <v>29</v>
      </c>
      <c r="F10492" s="27" t="s">
        <v>262</v>
      </c>
      <c r="G10492" s="33">
        <v>243050.8</v>
      </c>
      <c r="H10492" s="33">
        <v>0</v>
      </c>
      <c r="I10492" s="33">
        <v>12454</v>
      </c>
      <c r="J10492" s="33">
        <v>695</v>
      </c>
      <c r="K10492" s="33">
        <v>7200</v>
      </c>
      <c r="L10492" s="33">
        <v>1</v>
      </c>
      <c r="M10492" s="33">
        <v>0</v>
      </c>
      <c r="N10492" s="33">
        <v>209204.27</v>
      </c>
      <c r="O10492" s="33">
        <v>1543</v>
      </c>
      <c r="P10492" s="33">
        <v>3929</v>
      </c>
    </row>
    <row r="10493" spans="1:16">
      <c r="A10493" s="27" t="s">
        <v>1441</v>
      </c>
      <c r="B10493" s="31">
        <v>202508</v>
      </c>
      <c r="C10493" s="27" t="s">
        <v>179</v>
      </c>
      <c r="D10493" s="27" t="s">
        <v>179</v>
      </c>
      <c r="E10493" s="27" t="s">
        <v>29</v>
      </c>
      <c r="F10493" s="27" t="s">
        <v>262</v>
      </c>
      <c r="G10493" s="33">
        <v>242373.01</v>
      </c>
      <c r="H10493" s="33">
        <v>0</v>
      </c>
      <c r="I10493" s="33">
        <v>12590</v>
      </c>
      <c r="J10493" s="33">
        <v>667</v>
      </c>
      <c r="K10493" s="33">
        <v>7200</v>
      </c>
      <c r="L10493" s="33">
        <v>1</v>
      </c>
      <c r="M10493" s="33">
        <v>0</v>
      </c>
      <c r="N10493" s="33">
        <v>201479.59</v>
      </c>
      <c r="O10493" s="33">
        <v>1436.6</v>
      </c>
      <c r="P10493" s="33">
        <v>3986</v>
      </c>
    </row>
    <row r="10494" spans="1:16">
      <c r="A10494" s="27" t="s">
        <v>1441</v>
      </c>
      <c r="B10494" s="31">
        <v>202509</v>
      </c>
      <c r="C10494" s="27" t="s">
        <v>179</v>
      </c>
      <c r="D10494" s="27" t="s">
        <v>179</v>
      </c>
      <c r="E10494" s="27" t="s">
        <v>29</v>
      </c>
      <c r="F10494" s="27" t="s">
        <v>262</v>
      </c>
      <c r="G10494" s="33">
        <v>239044.09</v>
      </c>
      <c r="H10494" s="33">
        <v>0</v>
      </c>
      <c r="I10494" s="33">
        <v>11752</v>
      </c>
      <c r="J10494" s="33">
        <v>531</v>
      </c>
      <c r="K10494" s="33">
        <v>7200</v>
      </c>
      <c r="L10494" s="33">
        <v>1</v>
      </c>
      <c r="M10494" s="33">
        <v>0</v>
      </c>
      <c r="N10494" s="33">
        <v>193716.87</v>
      </c>
      <c r="O10494" s="33">
        <v>1526.2</v>
      </c>
      <c r="P10494" s="33">
        <v>3894</v>
      </c>
    </row>
    <row r="10495" spans="1:16">
      <c r="A10495" s="27" t="s">
        <v>1441</v>
      </c>
      <c r="B10495" s="31">
        <v>202510</v>
      </c>
      <c r="C10495" s="27" t="s">
        <v>179</v>
      </c>
      <c r="D10495" s="27" t="s">
        <v>179</v>
      </c>
      <c r="E10495" s="27" t="s">
        <v>29</v>
      </c>
      <c r="F10495" s="27" t="s">
        <v>262</v>
      </c>
      <c r="G10495" s="33">
        <v>271081.09</v>
      </c>
      <c r="H10495" s="33">
        <v>0</v>
      </c>
      <c r="I10495" s="33">
        <v>15694</v>
      </c>
      <c r="J10495" s="33">
        <v>805</v>
      </c>
      <c r="K10495" s="33">
        <v>7200</v>
      </c>
      <c r="L10495" s="33">
        <v>1</v>
      </c>
      <c r="M10495" s="33">
        <v>0</v>
      </c>
      <c r="N10495" s="33">
        <v>212770.51</v>
      </c>
      <c r="O10495" s="33">
        <v>1715.7</v>
      </c>
      <c r="P10495" s="33">
        <v>4831</v>
      </c>
    </row>
    <row r="10496" spans="1:16">
      <c r="A10496" s="27" t="s">
        <v>1441</v>
      </c>
      <c r="B10496" s="31">
        <v>202511</v>
      </c>
      <c r="C10496" s="27" t="s">
        <v>179</v>
      </c>
      <c r="D10496" s="27" t="s">
        <v>179</v>
      </c>
      <c r="E10496" s="27" t="s">
        <v>29</v>
      </c>
      <c r="F10496" s="27" t="s">
        <v>262</v>
      </c>
      <c r="G10496" s="33">
        <v>380017.59</v>
      </c>
      <c r="H10496" s="33">
        <v>0</v>
      </c>
      <c r="I10496" s="33">
        <v>20554</v>
      </c>
      <c r="J10496" s="33">
        <v>1131</v>
      </c>
      <c r="K10496" s="33">
        <v>7200</v>
      </c>
      <c r="L10496" s="33">
        <v>1</v>
      </c>
      <c r="M10496" s="33">
        <v>0</v>
      </c>
      <c r="N10496" s="33">
        <v>256761.86</v>
      </c>
      <c r="O10496" s="33">
        <v>2307.9</v>
      </c>
      <c r="P10496" s="33">
        <v>6573</v>
      </c>
    </row>
    <row r="10497" spans="1:16">
      <c r="A10497" s="27" t="s">
        <v>1441</v>
      </c>
      <c r="B10497" s="31">
        <v>202512</v>
      </c>
      <c r="C10497" s="27" t="s">
        <v>179</v>
      </c>
      <c r="D10497" s="27" t="s">
        <v>179</v>
      </c>
      <c r="E10497" s="27" t="s">
        <v>29</v>
      </c>
      <c r="F10497" s="27" t="s">
        <v>262</v>
      </c>
      <c r="G10497" s="33">
        <v>349614.65</v>
      </c>
      <c r="H10497" s="33">
        <v>0</v>
      </c>
      <c r="I10497" s="33">
        <v>17378</v>
      </c>
      <c r="J10497" s="33">
        <v>801</v>
      </c>
      <c r="K10497" s="33">
        <v>7200</v>
      </c>
      <c r="L10497" s="33">
        <v>1</v>
      </c>
      <c r="M10497" s="33">
        <v>0</v>
      </c>
      <c r="N10497" s="33">
        <v>294735.05</v>
      </c>
      <c r="O10497" s="33">
        <v>1925.7</v>
      </c>
      <c r="P10497" s="33">
        <v>5709</v>
      </c>
    </row>
    <row r="10498" spans="1:16">
      <c r="A10498" s="27" t="s">
        <v>1441</v>
      </c>
      <c r="B10498" s="31">
        <v>202601</v>
      </c>
      <c r="C10498" s="27" t="s">
        <v>179</v>
      </c>
      <c r="D10498" s="27" t="s">
        <v>179</v>
      </c>
      <c r="E10498" s="27" t="s">
        <v>29</v>
      </c>
      <c r="F10498" s="27" t="s">
        <v>262</v>
      </c>
      <c r="G10498" s="33">
        <v>174342.72</v>
      </c>
      <c r="H10498" s="33">
        <v>0</v>
      </c>
      <c r="I10498" s="33">
        <v>9236</v>
      </c>
      <c r="J10498" s="33">
        <v>468</v>
      </c>
      <c r="K10498" s="33">
        <v>7200</v>
      </c>
      <c r="L10498" s="33">
        <v>1</v>
      </c>
      <c r="M10498" s="33">
        <v>0</v>
      </c>
      <c r="N10498" s="33">
        <v>149799.56</v>
      </c>
      <c r="O10498" s="33">
        <v>1044.8</v>
      </c>
      <c r="P10498" s="33">
        <v>2962</v>
      </c>
    </row>
    <row r="10499" spans="1:16">
      <c r="A10499" s="27" t="s">
        <v>1441</v>
      </c>
      <c r="B10499" s="31">
        <v>202602</v>
      </c>
      <c r="C10499" s="27" t="s">
        <v>179</v>
      </c>
      <c r="D10499" s="27" t="s">
        <v>179</v>
      </c>
      <c r="E10499" s="27" t="s">
        <v>29</v>
      </c>
      <c r="F10499" s="27" t="s">
        <v>262</v>
      </c>
      <c r="G10499" s="33">
        <v>169159.28</v>
      </c>
      <c r="H10499" s="33">
        <v>0</v>
      </c>
      <c r="I10499" s="33">
        <v>9156</v>
      </c>
      <c r="J10499" s="33">
        <v>513</v>
      </c>
      <c r="K10499" s="33">
        <v>7200</v>
      </c>
      <c r="L10499" s="33">
        <v>1</v>
      </c>
      <c r="M10499" s="33">
        <v>0</v>
      </c>
      <c r="N10499" s="33">
        <v>154327.88</v>
      </c>
      <c r="O10499" s="33">
        <v>1134.8</v>
      </c>
      <c r="P10499" s="33">
        <v>2832</v>
      </c>
    </row>
    <row r="10500" spans="1:16">
      <c r="A10500" s="27" t="s">
        <v>1441</v>
      </c>
      <c r="B10500" s="31">
        <v>202603</v>
      </c>
      <c r="C10500" s="27" t="s">
        <v>179</v>
      </c>
      <c r="D10500" s="27" t="s">
        <v>179</v>
      </c>
      <c r="E10500" s="27" t="s">
        <v>29</v>
      </c>
      <c r="F10500" s="27" t="s">
        <v>262</v>
      </c>
      <c r="G10500" s="33">
        <v>242249.57</v>
      </c>
      <c r="H10500" s="33">
        <v>0</v>
      </c>
      <c r="I10500" s="33">
        <v>12699</v>
      </c>
      <c r="J10500" s="33">
        <v>739</v>
      </c>
      <c r="K10500" s="33">
        <v>7200</v>
      </c>
      <c r="L10500" s="33">
        <v>1</v>
      </c>
      <c r="M10500" s="33">
        <v>0</v>
      </c>
      <c r="N10500" s="33">
        <v>192324.72</v>
      </c>
      <c r="O10500" s="33">
        <v>1588.3</v>
      </c>
      <c r="P10500" s="33">
        <v>4135</v>
      </c>
    </row>
    <row r="10501" spans="1:16">
      <c r="A10501" s="27" t="s">
        <v>1441</v>
      </c>
      <c r="B10501" s="31">
        <v>202604</v>
      </c>
      <c r="C10501" s="27" t="s">
        <v>179</v>
      </c>
      <c r="D10501" s="27" t="s">
        <v>179</v>
      </c>
      <c r="E10501" s="27" t="s">
        <v>29</v>
      </c>
      <c r="F10501" s="27" t="s">
        <v>262</v>
      </c>
      <c r="G10501" s="33">
        <v>289620.41</v>
      </c>
      <c r="H10501" s="33">
        <v>0</v>
      </c>
      <c r="I10501" s="33">
        <v>14533</v>
      </c>
      <c r="J10501" s="33">
        <v>844</v>
      </c>
      <c r="K10501" s="33">
        <v>7200</v>
      </c>
      <c r="L10501" s="33">
        <v>1</v>
      </c>
      <c r="M10501" s="33">
        <v>0</v>
      </c>
      <c r="N10501" s="33">
        <v>226310.99</v>
      </c>
      <c r="O10501" s="33">
        <v>1825.1</v>
      </c>
      <c r="P10501" s="33">
        <v>4861</v>
      </c>
    </row>
    <row r="10502" spans="1:16">
      <c r="A10502" s="27" t="s">
        <v>1441</v>
      </c>
      <c r="B10502" s="31">
        <v>202605</v>
      </c>
      <c r="C10502" s="27" t="s">
        <v>179</v>
      </c>
      <c r="D10502" s="27" t="s">
        <v>179</v>
      </c>
      <c r="E10502" s="27" t="s">
        <v>29</v>
      </c>
      <c r="F10502" s="27" t="s">
        <v>262</v>
      </c>
      <c r="G10502" s="33">
        <v>318524.63</v>
      </c>
      <c r="H10502" s="33">
        <v>318524.63</v>
      </c>
      <c r="I10502" s="33">
        <v>16715</v>
      </c>
      <c r="J10502" s="33">
        <v>865</v>
      </c>
      <c r="K10502" s="33">
        <v>7200</v>
      </c>
      <c r="L10502" s="33">
        <v>1</v>
      </c>
      <c r="M10502" s="33">
        <v>1</v>
      </c>
      <c r="N10502" s="33">
        <v>247855.48</v>
      </c>
      <c r="O10502" s="33">
        <v>1961.1</v>
      </c>
      <c r="P10502" s="33">
        <v>5327</v>
      </c>
    </row>
    <row r="10503" spans="1:16">
      <c r="A10503" s="27" t="s">
        <v>1441</v>
      </c>
      <c r="B10503" s="31">
        <v>202606</v>
      </c>
      <c r="C10503" s="27" t="s">
        <v>179</v>
      </c>
      <c r="D10503" s="27" t="s">
        <v>179</v>
      </c>
      <c r="E10503" s="27" t="s">
        <v>29</v>
      </c>
      <c r="F10503" s="27" t="s">
        <v>262</v>
      </c>
      <c r="G10503" s="33">
        <v>321924.76</v>
      </c>
      <c r="H10503" s="33">
        <v>321924.76</v>
      </c>
      <c r="I10503" s="33">
        <v>15084</v>
      </c>
      <c r="J10503" s="33">
        <v>765</v>
      </c>
      <c r="K10503" s="33">
        <v>7200</v>
      </c>
      <c r="L10503" s="33">
        <v>1</v>
      </c>
      <c r="M10503" s="33">
        <v>1</v>
      </c>
      <c r="N10503" s="33">
        <v>242130.2</v>
      </c>
      <c r="O10503" s="33">
        <v>1962.9</v>
      </c>
      <c r="P10503" s="33">
        <v>4993</v>
      </c>
    </row>
    <row r="10504" spans="1:16">
      <c r="A10504" s="27" t="s">
        <v>1441</v>
      </c>
      <c r="B10504" s="31">
        <v>202607</v>
      </c>
      <c r="C10504" s="27" t="s">
        <v>179</v>
      </c>
      <c r="D10504" s="27" t="s">
        <v>179</v>
      </c>
      <c r="E10504" s="27" t="s">
        <v>29</v>
      </c>
      <c r="F10504" s="27" t="s">
        <v>262</v>
      </c>
      <c r="G10504" s="33">
        <v>264172.7</v>
      </c>
      <c r="H10504" s="33">
        <v>264172.7</v>
      </c>
      <c r="I10504" s="33">
        <v>13701</v>
      </c>
      <c r="J10504" s="33">
        <v>637</v>
      </c>
      <c r="K10504" s="33">
        <v>7200</v>
      </c>
      <c r="L10504" s="33">
        <v>1</v>
      </c>
      <c r="M10504" s="33">
        <v>1</v>
      </c>
      <c r="N10504" s="33">
        <v>215271.19</v>
      </c>
      <c r="O10504" s="33">
        <v>1422.9</v>
      </c>
      <c r="P10504" s="33">
        <v>4292</v>
      </c>
    </row>
    <row r="10505" spans="1:16">
      <c r="A10505" s="27" t="s">
        <v>1443</v>
      </c>
      <c r="B10505" s="31">
        <v>202408</v>
      </c>
      <c r="C10505" s="27" t="s">
        <v>179</v>
      </c>
      <c r="D10505" s="27" t="s">
        <v>179</v>
      </c>
      <c r="E10505" s="27" t="s">
        <v>29</v>
      </c>
      <c r="F10505" s="27" t="s">
        <v>257</v>
      </c>
      <c r="G10505" s="33">
        <v>369822.92</v>
      </c>
      <c r="H10505" s="33">
        <v>369822.92</v>
      </c>
      <c r="I10505" s="33">
        <v>9867</v>
      </c>
      <c r="J10505" s="33">
        <v>811</v>
      </c>
      <c r="K10505" s="33">
        <v>9000</v>
      </c>
      <c r="L10505" s="33">
        <v>1</v>
      </c>
      <c r="M10505" s="33">
        <v>1</v>
      </c>
      <c r="N10505" s="33">
        <v>303776.02</v>
      </c>
      <c r="O10505" s="33">
        <v>1917.7</v>
      </c>
      <c r="P10505" s="33">
        <v>3984</v>
      </c>
    </row>
    <row r="10506" spans="1:16">
      <c r="A10506" s="27" t="s">
        <v>1443</v>
      </c>
      <c r="B10506" s="31">
        <v>202409</v>
      </c>
      <c r="C10506" s="27" t="s">
        <v>179</v>
      </c>
      <c r="D10506" s="27" t="s">
        <v>179</v>
      </c>
      <c r="E10506" s="27" t="s">
        <v>29</v>
      </c>
      <c r="F10506" s="27" t="s">
        <v>257</v>
      </c>
      <c r="G10506" s="33">
        <v>344538.69</v>
      </c>
      <c r="H10506" s="33">
        <v>344538.69</v>
      </c>
      <c r="I10506" s="33">
        <v>9151</v>
      </c>
      <c r="J10506" s="33">
        <v>616</v>
      </c>
      <c r="K10506" s="33">
        <v>9000</v>
      </c>
      <c r="L10506" s="33">
        <v>1</v>
      </c>
      <c r="M10506" s="33">
        <v>1</v>
      </c>
      <c r="N10506" s="33">
        <v>292071.97</v>
      </c>
      <c r="O10506" s="33">
        <v>2082.6</v>
      </c>
      <c r="P10506" s="33">
        <v>3877</v>
      </c>
    </row>
    <row r="10507" spans="1:16">
      <c r="A10507" s="27" t="s">
        <v>1443</v>
      </c>
      <c r="B10507" s="31">
        <v>202410</v>
      </c>
      <c r="C10507" s="27" t="s">
        <v>179</v>
      </c>
      <c r="D10507" s="27" t="s">
        <v>179</v>
      </c>
      <c r="E10507" s="27" t="s">
        <v>29</v>
      </c>
      <c r="F10507" s="27" t="s">
        <v>257</v>
      </c>
      <c r="G10507" s="33">
        <v>367647.36</v>
      </c>
      <c r="H10507" s="33">
        <v>367647.36</v>
      </c>
      <c r="I10507" s="33">
        <v>10140</v>
      </c>
      <c r="J10507" s="33">
        <v>676</v>
      </c>
      <c r="K10507" s="33">
        <v>9000</v>
      </c>
      <c r="L10507" s="33">
        <v>1</v>
      </c>
      <c r="M10507" s="33">
        <v>1</v>
      </c>
      <c r="N10507" s="33">
        <v>320799.63</v>
      </c>
      <c r="O10507" s="33">
        <v>2085.4</v>
      </c>
      <c r="P10507" s="33">
        <v>3815</v>
      </c>
    </row>
    <row r="10508" spans="1:16">
      <c r="A10508" s="27" t="s">
        <v>1443</v>
      </c>
      <c r="B10508" s="31">
        <v>202411</v>
      </c>
      <c r="C10508" s="27" t="s">
        <v>179</v>
      </c>
      <c r="D10508" s="27" t="s">
        <v>179</v>
      </c>
      <c r="E10508" s="27" t="s">
        <v>29</v>
      </c>
      <c r="F10508" s="27" t="s">
        <v>257</v>
      </c>
      <c r="G10508" s="33">
        <v>514040.64</v>
      </c>
      <c r="H10508" s="33">
        <v>514040.64</v>
      </c>
      <c r="I10508" s="33">
        <v>13387</v>
      </c>
      <c r="J10508" s="33">
        <v>1122</v>
      </c>
      <c r="K10508" s="33">
        <v>9000</v>
      </c>
      <c r="L10508" s="33">
        <v>1</v>
      </c>
      <c r="M10508" s="33">
        <v>1</v>
      </c>
      <c r="N10508" s="33">
        <v>387126.53</v>
      </c>
      <c r="O10508" s="33">
        <v>2816.4</v>
      </c>
      <c r="P10508" s="33">
        <v>5661</v>
      </c>
    </row>
    <row r="10509" spans="1:16">
      <c r="A10509" s="27" t="s">
        <v>1443</v>
      </c>
      <c r="B10509" s="31">
        <v>202412</v>
      </c>
      <c r="C10509" s="27" t="s">
        <v>179</v>
      </c>
      <c r="D10509" s="27" t="s">
        <v>179</v>
      </c>
      <c r="E10509" s="27" t="s">
        <v>29</v>
      </c>
      <c r="F10509" s="27" t="s">
        <v>257</v>
      </c>
      <c r="G10509" s="33">
        <v>544396.3</v>
      </c>
      <c r="H10509" s="33">
        <v>544396.3</v>
      </c>
      <c r="I10509" s="33">
        <v>14251</v>
      </c>
      <c r="J10509" s="33">
        <v>1070</v>
      </c>
      <c r="K10509" s="33">
        <v>9000</v>
      </c>
      <c r="L10509" s="33">
        <v>1</v>
      </c>
      <c r="M10509" s="33">
        <v>1</v>
      </c>
      <c r="N10509" s="33">
        <v>444379.7</v>
      </c>
      <c r="O10509" s="33">
        <v>3366.9</v>
      </c>
      <c r="P10509" s="33">
        <v>5910</v>
      </c>
    </row>
    <row r="10510" spans="1:16">
      <c r="A10510" s="27" t="s">
        <v>1443</v>
      </c>
      <c r="B10510" s="31">
        <v>202501</v>
      </c>
      <c r="C10510" s="27" t="s">
        <v>179</v>
      </c>
      <c r="D10510" s="27" t="s">
        <v>179</v>
      </c>
      <c r="E10510" s="27" t="s">
        <v>29</v>
      </c>
      <c r="F10510" s="27" t="s">
        <v>257</v>
      </c>
      <c r="G10510" s="33">
        <v>279663.84</v>
      </c>
      <c r="H10510" s="33">
        <v>279663.84</v>
      </c>
      <c r="I10510" s="33">
        <v>7675</v>
      </c>
      <c r="J10510" s="33">
        <v>521</v>
      </c>
      <c r="K10510" s="33">
        <v>9000</v>
      </c>
      <c r="L10510" s="33">
        <v>1</v>
      </c>
      <c r="M10510" s="33">
        <v>1</v>
      </c>
      <c r="N10510" s="33">
        <v>225856.7</v>
      </c>
      <c r="O10510" s="33">
        <v>1428.3</v>
      </c>
      <c r="P10510" s="33">
        <v>3079</v>
      </c>
    </row>
    <row r="10511" spans="1:16">
      <c r="A10511" s="27" t="s">
        <v>1443</v>
      </c>
      <c r="B10511" s="31">
        <v>202502</v>
      </c>
      <c r="C10511" s="27" t="s">
        <v>179</v>
      </c>
      <c r="D10511" s="27" t="s">
        <v>179</v>
      </c>
      <c r="E10511" s="27" t="s">
        <v>29</v>
      </c>
      <c r="F10511" s="27" t="s">
        <v>257</v>
      </c>
      <c r="G10511" s="33">
        <v>300117.4</v>
      </c>
      <c r="H10511" s="33">
        <v>300117.4</v>
      </c>
      <c r="I10511" s="33">
        <v>7771</v>
      </c>
      <c r="J10511" s="33">
        <v>572</v>
      </c>
      <c r="K10511" s="33">
        <v>9000</v>
      </c>
      <c r="L10511" s="33">
        <v>1</v>
      </c>
      <c r="M10511" s="33">
        <v>1</v>
      </c>
      <c r="N10511" s="33">
        <v>232684.16</v>
      </c>
      <c r="O10511" s="33">
        <v>1657.1</v>
      </c>
      <c r="P10511" s="33">
        <v>3037</v>
      </c>
    </row>
    <row r="10512" spans="1:16">
      <c r="A10512" s="27" t="s">
        <v>1443</v>
      </c>
      <c r="B10512" s="31">
        <v>202503</v>
      </c>
      <c r="C10512" s="27" t="s">
        <v>179</v>
      </c>
      <c r="D10512" s="27" t="s">
        <v>179</v>
      </c>
      <c r="E10512" s="27" t="s">
        <v>29</v>
      </c>
      <c r="F10512" s="27" t="s">
        <v>257</v>
      </c>
      <c r="G10512" s="33">
        <v>345642.69</v>
      </c>
      <c r="H10512" s="33">
        <v>345642.69</v>
      </c>
      <c r="I10512" s="33">
        <v>9661</v>
      </c>
      <c r="J10512" s="33">
        <v>675</v>
      </c>
      <c r="K10512" s="33">
        <v>9000</v>
      </c>
      <c r="L10512" s="33">
        <v>1</v>
      </c>
      <c r="M10512" s="33">
        <v>1</v>
      </c>
      <c r="N10512" s="33">
        <v>289972.98</v>
      </c>
      <c r="O10512" s="33">
        <v>1908.5</v>
      </c>
      <c r="P10512" s="33">
        <v>4053</v>
      </c>
    </row>
    <row r="10513" spans="1:16">
      <c r="A10513" s="27" t="s">
        <v>1443</v>
      </c>
      <c r="B10513" s="31">
        <v>202504</v>
      </c>
      <c r="C10513" s="27" t="s">
        <v>179</v>
      </c>
      <c r="D10513" s="27" t="s">
        <v>179</v>
      </c>
      <c r="E10513" s="27" t="s">
        <v>29</v>
      </c>
      <c r="F10513" s="27" t="s">
        <v>257</v>
      </c>
      <c r="G10513" s="33">
        <v>407650.57</v>
      </c>
      <c r="H10513" s="33">
        <v>407650.57</v>
      </c>
      <c r="I10513" s="33">
        <v>10301</v>
      </c>
      <c r="J10513" s="33">
        <v>839</v>
      </c>
      <c r="K10513" s="33">
        <v>9000</v>
      </c>
      <c r="L10513" s="33">
        <v>1</v>
      </c>
      <c r="M10513" s="33">
        <v>1</v>
      </c>
      <c r="N10513" s="33">
        <v>341214.97</v>
      </c>
      <c r="O10513" s="33">
        <v>2322.5</v>
      </c>
      <c r="P10513" s="33">
        <v>4121</v>
      </c>
    </row>
    <row r="10514" spans="1:16">
      <c r="A10514" s="27" t="s">
        <v>1443</v>
      </c>
      <c r="B10514" s="31">
        <v>202505</v>
      </c>
      <c r="C10514" s="27" t="s">
        <v>179</v>
      </c>
      <c r="D10514" s="27" t="s">
        <v>179</v>
      </c>
      <c r="E10514" s="27" t="s">
        <v>29</v>
      </c>
      <c r="F10514" s="27" t="s">
        <v>257</v>
      </c>
      <c r="G10514" s="33">
        <v>481916.27</v>
      </c>
      <c r="H10514" s="33">
        <v>481916.27</v>
      </c>
      <c r="I10514" s="33">
        <v>12848</v>
      </c>
      <c r="J10514" s="33">
        <v>1034</v>
      </c>
      <c r="K10514" s="33">
        <v>9000</v>
      </c>
      <c r="L10514" s="33">
        <v>1</v>
      </c>
      <c r="M10514" s="33">
        <v>1</v>
      </c>
      <c r="N10514" s="33">
        <v>373698.15</v>
      </c>
      <c r="O10514" s="33">
        <v>2677.4</v>
      </c>
      <c r="P10514" s="33">
        <v>5160</v>
      </c>
    </row>
    <row r="10515" spans="1:16">
      <c r="A10515" s="27" t="s">
        <v>1443</v>
      </c>
      <c r="B10515" s="31">
        <v>202506</v>
      </c>
      <c r="C10515" s="27" t="s">
        <v>179</v>
      </c>
      <c r="D10515" s="27" t="s">
        <v>179</v>
      </c>
      <c r="E10515" s="27" t="s">
        <v>29</v>
      </c>
      <c r="F10515" s="27" t="s">
        <v>257</v>
      </c>
      <c r="G10515" s="33">
        <v>461781.51</v>
      </c>
      <c r="H10515" s="33">
        <v>461781.51</v>
      </c>
      <c r="I10515" s="33">
        <v>12267</v>
      </c>
      <c r="J10515" s="33">
        <v>943</v>
      </c>
      <c r="K10515" s="33">
        <v>9000</v>
      </c>
      <c r="L10515" s="33">
        <v>1</v>
      </c>
      <c r="M10515" s="33">
        <v>1</v>
      </c>
      <c r="N10515" s="33">
        <v>365066.01</v>
      </c>
      <c r="O10515" s="33">
        <v>2363.1</v>
      </c>
      <c r="P10515" s="33">
        <v>4993</v>
      </c>
    </row>
    <row r="10516" spans="1:16">
      <c r="A10516" s="27" t="s">
        <v>1443</v>
      </c>
      <c r="B10516" s="31">
        <v>202507</v>
      </c>
      <c r="C10516" s="27" t="s">
        <v>179</v>
      </c>
      <c r="D10516" s="27" t="s">
        <v>179</v>
      </c>
      <c r="E10516" s="27" t="s">
        <v>29</v>
      </c>
      <c r="F10516" s="27" t="s">
        <v>257</v>
      </c>
      <c r="G10516" s="33">
        <v>402102.8</v>
      </c>
      <c r="H10516" s="33">
        <v>402102.8</v>
      </c>
      <c r="I10516" s="33">
        <v>10395</v>
      </c>
      <c r="J10516" s="33">
        <v>768</v>
      </c>
      <c r="K10516" s="33">
        <v>9000</v>
      </c>
      <c r="L10516" s="33">
        <v>1</v>
      </c>
      <c r="M10516" s="33">
        <v>1</v>
      </c>
      <c r="N10516" s="33">
        <v>324569.97</v>
      </c>
      <c r="O10516" s="33">
        <v>2032.8</v>
      </c>
      <c r="P10516" s="33">
        <v>3989</v>
      </c>
    </row>
    <row r="10517" spans="1:16">
      <c r="A10517" s="27" t="s">
        <v>1443</v>
      </c>
      <c r="B10517" s="31">
        <v>202508</v>
      </c>
      <c r="C10517" s="27" t="s">
        <v>179</v>
      </c>
      <c r="D10517" s="27" t="s">
        <v>179</v>
      </c>
      <c r="E10517" s="27" t="s">
        <v>29</v>
      </c>
      <c r="F10517" s="27" t="s">
        <v>257</v>
      </c>
      <c r="G10517" s="33">
        <v>386478.12</v>
      </c>
      <c r="H10517" s="33">
        <v>386478.12</v>
      </c>
      <c r="I10517" s="33">
        <v>10145</v>
      </c>
      <c r="J10517" s="33">
        <v>693</v>
      </c>
      <c r="K10517" s="33">
        <v>9000</v>
      </c>
      <c r="L10517" s="33">
        <v>1</v>
      </c>
      <c r="M10517" s="33">
        <v>1</v>
      </c>
      <c r="N10517" s="33">
        <v>312585.52</v>
      </c>
      <c r="O10517" s="33">
        <v>2038.9</v>
      </c>
      <c r="P10517" s="33">
        <v>4061</v>
      </c>
    </row>
    <row r="10518" spans="1:16">
      <c r="A10518" s="27" t="s">
        <v>1443</v>
      </c>
      <c r="B10518" s="31">
        <v>202509</v>
      </c>
      <c r="C10518" s="27" t="s">
        <v>179</v>
      </c>
      <c r="D10518" s="27" t="s">
        <v>179</v>
      </c>
      <c r="E10518" s="27" t="s">
        <v>29</v>
      </c>
      <c r="F10518" s="27" t="s">
        <v>257</v>
      </c>
      <c r="G10518" s="33">
        <v>361750.83</v>
      </c>
      <c r="H10518" s="33">
        <v>361750.83</v>
      </c>
      <c r="I10518" s="33">
        <v>8155</v>
      </c>
      <c r="J10518" s="33">
        <v>543</v>
      </c>
      <c r="K10518" s="33">
        <v>9000</v>
      </c>
      <c r="L10518" s="33">
        <v>1</v>
      </c>
      <c r="M10518" s="33">
        <v>1</v>
      </c>
      <c r="N10518" s="33">
        <v>300542.06</v>
      </c>
      <c r="O10518" s="33">
        <v>2154</v>
      </c>
      <c r="P10518" s="33">
        <v>3534</v>
      </c>
    </row>
    <row r="10519" spans="1:16">
      <c r="A10519" s="27" t="s">
        <v>1443</v>
      </c>
      <c r="B10519" s="31">
        <v>202510</v>
      </c>
      <c r="C10519" s="27" t="s">
        <v>179</v>
      </c>
      <c r="D10519" s="27" t="s">
        <v>179</v>
      </c>
      <c r="E10519" s="27" t="s">
        <v>29</v>
      </c>
      <c r="F10519" s="27" t="s">
        <v>257</v>
      </c>
      <c r="G10519" s="33">
        <v>385586.05</v>
      </c>
      <c r="H10519" s="33">
        <v>385586.05</v>
      </c>
      <c r="I10519" s="33">
        <v>9342</v>
      </c>
      <c r="J10519" s="33">
        <v>699</v>
      </c>
      <c r="K10519" s="33">
        <v>9000</v>
      </c>
      <c r="L10519" s="33">
        <v>1</v>
      </c>
      <c r="M10519" s="33">
        <v>1</v>
      </c>
      <c r="N10519" s="33">
        <v>330102.82</v>
      </c>
      <c r="O10519" s="33">
        <v>2086.7</v>
      </c>
      <c r="P10519" s="33">
        <v>4072</v>
      </c>
    </row>
    <row r="10520" spans="1:16">
      <c r="A10520" s="27" t="s">
        <v>1443</v>
      </c>
      <c r="B10520" s="31">
        <v>202511</v>
      </c>
      <c r="C10520" s="27" t="s">
        <v>179</v>
      </c>
      <c r="D10520" s="27" t="s">
        <v>179</v>
      </c>
      <c r="E10520" s="27" t="s">
        <v>29</v>
      </c>
      <c r="F10520" s="27" t="s">
        <v>257</v>
      </c>
      <c r="G10520" s="33">
        <v>461182.17</v>
      </c>
      <c r="H10520" s="33">
        <v>461182.17</v>
      </c>
      <c r="I10520" s="33">
        <v>11547</v>
      </c>
      <c r="J10520" s="33">
        <v>728</v>
      </c>
      <c r="K10520" s="33">
        <v>9000</v>
      </c>
      <c r="L10520" s="33">
        <v>1</v>
      </c>
      <c r="M10520" s="33">
        <v>1</v>
      </c>
      <c r="N10520" s="33">
        <v>398353.2</v>
      </c>
      <c r="O10520" s="33">
        <v>2450.1</v>
      </c>
      <c r="P10520" s="33">
        <v>4649</v>
      </c>
    </row>
    <row r="10521" spans="1:16">
      <c r="A10521" s="27" t="s">
        <v>1443</v>
      </c>
      <c r="B10521" s="31">
        <v>202512</v>
      </c>
      <c r="C10521" s="27" t="s">
        <v>179</v>
      </c>
      <c r="D10521" s="27" t="s">
        <v>179</v>
      </c>
      <c r="E10521" s="27" t="s">
        <v>29</v>
      </c>
      <c r="F10521" s="27" t="s">
        <v>257</v>
      </c>
      <c r="G10521" s="33">
        <v>565231.38</v>
      </c>
      <c r="H10521" s="33">
        <v>565231.38</v>
      </c>
      <c r="I10521" s="33">
        <v>15348</v>
      </c>
      <c r="J10521" s="33">
        <v>1150</v>
      </c>
      <c r="K10521" s="33">
        <v>9000</v>
      </c>
      <c r="L10521" s="33">
        <v>1</v>
      </c>
      <c r="M10521" s="33">
        <v>1</v>
      </c>
      <c r="N10521" s="33">
        <v>457266.71</v>
      </c>
      <c r="O10521" s="33">
        <v>3366.7</v>
      </c>
      <c r="P10521" s="33">
        <v>6318</v>
      </c>
    </row>
    <row r="10522" spans="1:16">
      <c r="A10522" s="27" t="s">
        <v>1443</v>
      </c>
      <c r="B10522" s="31">
        <v>202601</v>
      </c>
      <c r="C10522" s="27" t="s">
        <v>179</v>
      </c>
      <c r="D10522" s="27" t="s">
        <v>179</v>
      </c>
      <c r="E10522" s="27" t="s">
        <v>29</v>
      </c>
      <c r="F10522" s="27" t="s">
        <v>257</v>
      </c>
      <c r="G10522" s="33">
        <v>309440.84</v>
      </c>
      <c r="H10522" s="33">
        <v>309440.84</v>
      </c>
      <c r="I10522" s="33">
        <v>7230</v>
      </c>
      <c r="J10522" s="33">
        <v>503</v>
      </c>
      <c r="K10522" s="33">
        <v>9000</v>
      </c>
      <c r="L10522" s="33">
        <v>1</v>
      </c>
      <c r="M10522" s="33">
        <v>1</v>
      </c>
      <c r="N10522" s="33">
        <v>232406.54</v>
      </c>
      <c r="O10522" s="33">
        <v>1807.4</v>
      </c>
      <c r="P10522" s="33">
        <v>3160</v>
      </c>
    </row>
    <row r="10523" spans="1:16">
      <c r="A10523" s="27" t="s">
        <v>1443</v>
      </c>
      <c r="B10523" s="31">
        <v>202602</v>
      </c>
      <c r="C10523" s="27" t="s">
        <v>179</v>
      </c>
      <c r="D10523" s="27" t="s">
        <v>179</v>
      </c>
      <c r="E10523" s="27" t="s">
        <v>29</v>
      </c>
      <c r="F10523" s="27" t="s">
        <v>257</v>
      </c>
      <c r="G10523" s="33">
        <v>298061.86</v>
      </c>
      <c r="H10523" s="33">
        <v>298061.86</v>
      </c>
      <c r="I10523" s="33">
        <v>7006</v>
      </c>
      <c r="J10523" s="33">
        <v>522</v>
      </c>
      <c r="K10523" s="33">
        <v>9000</v>
      </c>
      <c r="L10523" s="33">
        <v>1</v>
      </c>
      <c r="M10523" s="33">
        <v>1</v>
      </c>
      <c r="N10523" s="33">
        <v>239432</v>
      </c>
      <c r="O10523" s="33">
        <v>1581.7</v>
      </c>
      <c r="P10523" s="33">
        <v>2947</v>
      </c>
    </row>
    <row r="10524" spans="1:16">
      <c r="A10524" s="27" t="s">
        <v>1443</v>
      </c>
      <c r="B10524" s="31">
        <v>202603</v>
      </c>
      <c r="C10524" s="27" t="s">
        <v>179</v>
      </c>
      <c r="D10524" s="27" t="s">
        <v>179</v>
      </c>
      <c r="E10524" s="27" t="s">
        <v>29</v>
      </c>
      <c r="F10524" s="27" t="s">
        <v>257</v>
      </c>
      <c r="G10524" s="33">
        <v>400800.7</v>
      </c>
      <c r="H10524" s="33">
        <v>400800.7</v>
      </c>
      <c r="I10524" s="33">
        <v>10432</v>
      </c>
      <c r="J10524" s="33">
        <v>907</v>
      </c>
      <c r="K10524" s="33">
        <v>9000</v>
      </c>
      <c r="L10524" s="33">
        <v>1</v>
      </c>
      <c r="M10524" s="33">
        <v>1</v>
      </c>
      <c r="N10524" s="33">
        <v>298382.2</v>
      </c>
      <c r="O10524" s="33">
        <v>2208.5</v>
      </c>
      <c r="P10524" s="33">
        <v>4186</v>
      </c>
    </row>
    <row r="10525" spans="1:16">
      <c r="A10525" s="27" t="s">
        <v>1443</v>
      </c>
      <c r="B10525" s="31">
        <v>202604</v>
      </c>
      <c r="C10525" s="27" t="s">
        <v>179</v>
      </c>
      <c r="D10525" s="27" t="s">
        <v>179</v>
      </c>
      <c r="E10525" s="27" t="s">
        <v>29</v>
      </c>
      <c r="F10525" s="27" t="s">
        <v>257</v>
      </c>
      <c r="G10525" s="33">
        <v>443783.75</v>
      </c>
      <c r="H10525" s="33">
        <v>443783.75</v>
      </c>
      <c r="I10525" s="33">
        <v>12184</v>
      </c>
      <c r="J10525" s="33">
        <v>854</v>
      </c>
      <c r="K10525" s="33">
        <v>9000</v>
      </c>
      <c r="L10525" s="33">
        <v>1</v>
      </c>
      <c r="M10525" s="33">
        <v>1</v>
      </c>
      <c r="N10525" s="33">
        <v>351110.21</v>
      </c>
      <c r="O10525" s="33">
        <v>2249.6</v>
      </c>
      <c r="P10525" s="33">
        <v>4804</v>
      </c>
    </row>
    <row r="10526" spans="1:16">
      <c r="A10526" s="27" t="s">
        <v>1443</v>
      </c>
      <c r="B10526" s="31">
        <v>202605</v>
      </c>
      <c r="C10526" s="27" t="s">
        <v>179</v>
      </c>
      <c r="D10526" s="27" t="s">
        <v>179</v>
      </c>
      <c r="E10526" s="27" t="s">
        <v>29</v>
      </c>
      <c r="F10526" s="27" t="s">
        <v>257</v>
      </c>
      <c r="G10526" s="33">
        <v>465452.72</v>
      </c>
      <c r="H10526" s="33">
        <v>465452.72</v>
      </c>
      <c r="I10526" s="33">
        <v>12208</v>
      </c>
      <c r="J10526" s="33">
        <v>1021</v>
      </c>
      <c r="K10526" s="33">
        <v>9000</v>
      </c>
      <c r="L10526" s="33">
        <v>1</v>
      </c>
      <c r="M10526" s="33">
        <v>1</v>
      </c>
      <c r="N10526" s="33">
        <v>384535.4</v>
      </c>
      <c r="O10526" s="33">
        <v>2832.6</v>
      </c>
      <c r="P10526" s="33">
        <v>4982</v>
      </c>
    </row>
    <row r="10527" spans="1:16">
      <c r="A10527" s="27" t="s">
        <v>1443</v>
      </c>
      <c r="B10527" s="31">
        <v>202606</v>
      </c>
      <c r="C10527" s="27" t="s">
        <v>179</v>
      </c>
      <c r="D10527" s="27" t="s">
        <v>179</v>
      </c>
      <c r="E10527" s="27" t="s">
        <v>29</v>
      </c>
      <c r="F10527" s="27" t="s">
        <v>257</v>
      </c>
      <c r="G10527" s="33">
        <v>450046.45</v>
      </c>
      <c r="H10527" s="33">
        <v>450046.45</v>
      </c>
      <c r="I10527" s="33">
        <v>11382</v>
      </c>
      <c r="J10527" s="33">
        <v>885</v>
      </c>
      <c r="K10527" s="33">
        <v>9000</v>
      </c>
      <c r="L10527" s="33">
        <v>1</v>
      </c>
      <c r="M10527" s="33">
        <v>1</v>
      </c>
      <c r="N10527" s="33">
        <v>375652.92</v>
      </c>
      <c r="O10527" s="33">
        <v>2550.3</v>
      </c>
      <c r="P10527" s="33">
        <v>4572</v>
      </c>
    </row>
    <row r="10528" spans="1:16">
      <c r="A10528" s="27" t="s">
        <v>1443</v>
      </c>
      <c r="B10528" s="31">
        <v>202607</v>
      </c>
      <c r="C10528" s="27" t="s">
        <v>179</v>
      </c>
      <c r="D10528" s="27" t="s">
        <v>179</v>
      </c>
      <c r="E10528" s="27" t="s">
        <v>29</v>
      </c>
      <c r="F10528" s="27" t="s">
        <v>257</v>
      </c>
      <c r="G10528" s="33">
        <v>406555.4</v>
      </c>
      <c r="H10528" s="33">
        <v>406555.4</v>
      </c>
      <c r="I10528" s="33">
        <v>10524</v>
      </c>
      <c r="J10528" s="33">
        <v>808</v>
      </c>
      <c r="K10528" s="33">
        <v>9000</v>
      </c>
      <c r="L10528" s="33">
        <v>1</v>
      </c>
      <c r="M10528" s="33">
        <v>1</v>
      </c>
      <c r="N10528" s="33">
        <v>333982.5</v>
      </c>
      <c r="O10528" s="33">
        <v>2203.8</v>
      </c>
      <c r="P10528" s="33">
        <v>4498</v>
      </c>
    </row>
    <row r="10529" spans="1:16">
      <c r="A10529" s="27" t="s">
        <v>1445</v>
      </c>
      <c r="B10529" s="31">
        <v>202408</v>
      </c>
      <c r="C10529" s="27" t="s">
        <v>179</v>
      </c>
      <c r="D10529" s="27" t="s">
        <v>179</v>
      </c>
      <c r="E10529" s="27" t="s">
        <v>29</v>
      </c>
      <c r="F10529" s="27" t="s">
        <v>289</v>
      </c>
      <c r="G10529" s="33">
        <v>1186406.25</v>
      </c>
      <c r="H10529" s="33">
        <v>1186406.25</v>
      </c>
      <c r="I10529" s="33">
        <v>21007</v>
      </c>
      <c r="J10529" s="33">
        <v>1852</v>
      </c>
      <c r="K10529" s="33">
        <v>25300</v>
      </c>
      <c r="L10529" s="33">
        <v>1</v>
      </c>
      <c r="M10529" s="33">
        <v>1</v>
      </c>
      <c r="N10529" s="33">
        <v>1151710.92</v>
      </c>
      <c r="O10529" s="33">
        <v>5506.5</v>
      </c>
      <c r="P10529" s="33">
        <v>9126</v>
      </c>
    </row>
    <row r="10530" spans="1:16">
      <c r="A10530" s="27" t="s">
        <v>1445</v>
      </c>
      <c r="B10530" s="31">
        <v>202409</v>
      </c>
      <c r="C10530" s="27" t="s">
        <v>179</v>
      </c>
      <c r="D10530" s="27" t="s">
        <v>179</v>
      </c>
      <c r="E10530" s="27" t="s">
        <v>29</v>
      </c>
      <c r="F10530" s="27" t="s">
        <v>289</v>
      </c>
      <c r="G10530" s="33">
        <v>1169957.3</v>
      </c>
      <c r="H10530" s="33">
        <v>1169957.3</v>
      </c>
      <c r="I10530" s="33">
        <v>21650</v>
      </c>
      <c r="J10530" s="33">
        <v>1918</v>
      </c>
      <c r="K10530" s="33">
        <v>25300</v>
      </c>
      <c r="L10530" s="33">
        <v>1</v>
      </c>
      <c r="M10530" s="33">
        <v>1</v>
      </c>
      <c r="N10530" s="33">
        <v>1107337.17</v>
      </c>
      <c r="O10530" s="33">
        <v>5778.4</v>
      </c>
      <c r="P10530" s="33">
        <v>9445</v>
      </c>
    </row>
    <row r="10531" spans="1:16">
      <c r="A10531" s="27" t="s">
        <v>1445</v>
      </c>
      <c r="B10531" s="31">
        <v>202410</v>
      </c>
      <c r="C10531" s="27" t="s">
        <v>179</v>
      </c>
      <c r="D10531" s="27" t="s">
        <v>179</v>
      </c>
      <c r="E10531" s="27" t="s">
        <v>29</v>
      </c>
      <c r="F10531" s="27" t="s">
        <v>289</v>
      </c>
      <c r="G10531" s="33">
        <v>1447743.85</v>
      </c>
      <c r="H10531" s="33">
        <v>1447743.85</v>
      </c>
      <c r="I10531" s="33">
        <v>27038</v>
      </c>
      <c r="J10531" s="33">
        <v>2538</v>
      </c>
      <c r="K10531" s="33">
        <v>25300</v>
      </c>
      <c r="L10531" s="33">
        <v>1</v>
      </c>
      <c r="M10531" s="33">
        <v>1</v>
      </c>
      <c r="N10531" s="33">
        <v>1216252.82</v>
      </c>
      <c r="O10531" s="33">
        <v>6476.5</v>
      </c>
      <c r="P10531" s="33">
        <v>11169</v>
      </c>
    </row>
    <row r="10532" spans="1:16">
      <c r="A10532" s="27" t="s">
        <v>1445</v>
      </c>
      <c r="B10532" s="31">
        <v>202411</v>
      </c>
      <c r="C10532" s="27" t="s">
        <v>179</v>
      </c>
      <c r="D10532" s="27" t="s">
        <v>179</v>
      </c>
      <c r="E10532" s="27" t="s">
        <v>29</v>
      </c>
      <c r="F10532" s="27" t="s">
        <v>289</v>
      </c>
      <c r="G10532" s="33">
        <v>1436030.34</v>
      </c>
      <c r="H10532" s="33">
        <v>1436030.34</v>
      </c>
      <c r="I10532" s="33">
        <v>25477</v>
      </c>
      <c r="J10532" s="33">
        <v>1911</v>
      </c>
      <c r="K10532" s="33">
        <v>25300</v>
      </c>
      <c r="L10532" s="33">
        <v>1</v>
      </c>
      <c r="M10532" s="33">
        <v>1</v>
      </c>
      <c r="N10532" s="33">
        <v>1467719.07</v>
      </c>
      <c r="O10532" s="33">
        <v>7043.9</v>
      </c>
      <c r="P10532" s="33">
        <v>11152</v>
      </c>
    </row>
    <row r="10533" spans="1:16">
      <c r="A10533" s="27" t="s">
        <v>1445</v>
      </c>
      <c r="B10533" s="31">
        <v>202412</v>
      </c>
      <c r="C10533" s="27" t="s">
        <v>179</v>
      </c>
      <c r="D10533" s="27" t="s">
        <v>179</v>
      </c>
      <c r="E10533" s="27" t="s">
        <v>29</v>
      </c>
      <c r="F10533" s="27" t="s">
        <v>289</v>
      </c>
      <c r="G10533" s="33">
        <v>1860034.09</v>
      </c>
      <c r="H10533" s="33">
        <v>1860034.09</v>
      </c>
      <c r="I10533" s="33">
        <v>33835</v>
      </c>
      <c r="J10533" s="33">
        <v>3080</v>
      </c>
      <c r="K10533" s="33">
        <v>25300</v>
      </c>
      <c r="L10533" s="33">
        <v>1</v>
      </c>
      <c r="M10533" s="33">
        <v>1</v>
      </c>
      <c r="N10533" s="33">
        <v>1684783.93</v>
      </c>
      <c r="O10533" s="33">
        <v>8567.9</v>
      </c>
      <c r="P10533" s="33">
        <v>14606</v>
      </c>
    </row>
    <row r="10534" spans="1:16">
      <c r="A10534" s="27" t="s">
        <v>1445</v>
      </c>
      <c r="B10534" s="31">
        <v>202501</v>
      </c>
      <c r="C10534" s="27" t="s">
        <v>179</v>
      </c>
      <c r="D10534" s="27" t="s">
        <v>179</v>
      </c>
      <c r="E10534" s="27" t="s">
        <v>29</v>
      </c>
      <c r="F10534" s="27" t="s">
        <v>289</v>
      </c>
      <c r="G10534" s="33">
        <v>897470.22</v>
      </c>
      <c r="H10534" s="33">
        <v>897470.22</v>
      </c>
      <c r="I10534" s="33">
        <v>16204</v>
      </c>
      <c r="J10534" s="33">
        <v>1296</v>
      </c>
      <c r="K10534" s="33">
        <v>25300</v>
      </c>
      <c r="L10534" s="33">
        <v>1</v>
      </c>
      <c r="M10534" s="33">
        <v>1</v>
      </c>
      <c r="N10534" s="33">
        <v>856294.15</v>
      </c>
      <c r="O10534" s="33">
        <v>4497.5</v>
      </c>
      <c r="P10534" s="33">
        <v>7198</v>
      </c>
    </row>
    <row r="10535" spans="1:16">
      <c r="A10535" s="27" t="s">
        <v>1445</v>
      </c>
      <c r="B10535" s="31">
        <v>202502</v>
      </c>
      <c r="C10535" s="27" t="s">
        <v>179</v>
      </c>
      <c r="D10535" s="27" t="s">
        <v>179</v>
      </c>
      <c r="E10535" s="27" t="s">
        <v>29</v>
      </c>
      <c r="F10535" s="27" t="s">
        <v>289</v>
      </c>
      <c r="G10535" s="33">
        <v>952235.1899999999</v>
      </c>
      <c r="H10535" s="33">
        <v>952235.1899999999</v>
      </c>
      <c r="I10535" s="33">
        <v>17777</v>
      </c>
      <c r="J10535" s="33">
        <v>1473</v>
      </c>
      <c r="K10535" s="33">
        <v>25300</v>
      </c>
      <c r="L10535" s="33">
        <v>1</v>
      </c>
      <c r="M10535" s="33">
        <v>1</v>
      </c>
      <c r="N10535" s="33">
        <v>882179.2</v>
      </c>
      <c r="O10535" s="33">
        <v>4592.4</v>
      </c>
      <c r="P10535" s="33">
        <v>7565</v>
      </c>
    </row>
    <row r="10536" spans="1:16">
      <c r="A10536" s="27" t="s">
        <v>1445</v>
      </c>
      <c r="B10536" s="31">
        <v>202503</v>
      </c>
      <c r="C10536" s="27" t="s">
        <v>179</v>
      </c>
      <c r="D10536" s="27" t="s">
        <v>179</v>
      </c>
      <c r="E10536" s="27" t="s">
        <v>29</v>
      </c>
      <c r="F10536" s="27" t="s">
        <v>289</v>
      </c>
      <c r="G10536" s="33">
        <v>1146229.22</v>
      </c>
      <c r="H10536" s="33">
        <v>1146229.22</v>
      </c>
      <c r="I10536" s="33">
        <v>21419</v>
      </c>
      <c r="J10536" s="33">
        <v>1929</v>
      </c>
      <c r="K10536" s="33">
        <v>25300</v>
      </c>
      <c r="L10536" s="33">
        <v>1</v>
      </c>
      <c r="M10536" s="33">
        <v>1</v>
      </c>
      <c r="N10536" s="33">
        <v>1099379.25</v>
      </c>
      <c r="O10536" s="33">
        <v>5178.6</v>
      </c>
      <c r="P10536" s="33">
        <v>9299</v>
      </c>
    </row>
    <row r="10537" spans="1:16">
      <c r="A10537" s="27" t="s">
        <v>1445</v>
      </c>
      <c r="B10537" s="31">
        <v>202504</v>
      </c>
      <c r="C10537" s="27" t="s">
        <v>179</v>
      </c>
      <c r="D10537" s="27" t="s">
        <v>179</v>
      </c>
      <c r="E10537" s="27" t="s">
        <v>29</v>
      </c>
      <c r="F10537" s="27" t="s">
        <v>289</v>
      </c>
      <c r="G10537" s="33">
        <v>1342388.89</v>
      </c>
      <c r="H10537" s="33">
        <v>1342388.89</v>
      </c>
      <c r="I10537" s="33">
        <v>23973</v>
      </c>
      <c r="J10537" s="33">
        <v>2059</v>
      </c>
      <c r="K10537" s="33">
        <v>25300</v>
      </c>
      <c r="L10537" s="33">
        <v>1</v>
      </c>
      <c r="M10537" s="33">
        <v>1</v>
      </c>
      <c r="N10537" s="33">
        <v>1293653.83</v>
      </c>
      <c r="O10537" s="33">
        <v>6061.3</v>
      </c>
      <c r="P10537" s="33">
        <v>10451</v>
      </c>
    </row>
    <row r="10538" spans="1:16">
      <c r="A10538" s="27" t="s">
        <v>1445</v>
      </c>
      <c r="B10538" s="31">
        <v>202505</v>
      </c>
      <c r="C10538" s="27" t="s">
        <v>179</v>
      </c>
      <c r="D10538" s="27" t="s">
        <v>179</v>
      </c>
      <c r="E10538" s="27" t="s">
        <v>29</v>
      </c>
      <c r="F10538" s="27" t="s">
        <v>289</v>
      </c>
      <c r="G10538" s="33">
        <v>1446117.43</v>
      </c>
      <c r="H10538" s="33">
        <v>1446117.43</v>
      </c>
      <c r="I10538" s="33">
        <v>27000</v>
      </c>
      <c r="J10538" s="33">
        <v>2072</v>
      </c>
      <c r="K10538" s="33">
        <v>25300</v>
      </c>
      <c r="L10538" s="33">
        <v>1</v>
      </c>
      <c r="M10538" s="33">
        <v>1</v>
      </c>
      <c r="N10538" s="33">
        <v>1416807.82</v>
      </c>
      <c r="O10538" s="33">
        <v>7106.8</v>
      </c>
      <c r="P10538" s="33">
        <v>11844</v>
      </c>
    </row>
    <row r="10539" spans="1:16">
      <c r="A10539" s="27" t="s">
        <v>1445</v>
      </c>
      <c r="B10539" s="31">
        <v>202506</v>
      </c>
      <c r="C10539" s="27" t="s">
        <v>179</v>
      </c>
      <c r="D10539" s="27" t="s">
        <v>179</v>
      </c>
      <c r="E10539" s="27" t="s">
        <v>29</v>
      </c>
      <c r="F10539" s="27" t="s">
        <v>289</v>
      </c>
      <c r="G10539" s="33">
        <v>1452156.92</v>
      </c>
      <c r="H10539" s="33">
        <v>1452156.92</v>
      </c>
      <c r="I10539" s="33">
        <v>26975</v>
      </c>
      <c r="J10539" s="33">
        <v>2120</v>
      </c>
      <c r="K10539" s="33">
        <v>25300</v>
      </c>
      <c r="L10539" s="33">
        <v>1</v>
      </c>
      <c r="M10539" s="33">
        <v>1</v>
      </c>
      <c r="N10539" s="33">
        <v>1384080.64</v>
      </c>
      <c r="O10539" s="33">
        <v>6080.9</v>
      </c>
      <c r="P10539" s="33">
        <v>11116</v>
      </c>
    </row>
    <row r="10540" spans="1:16">
      <c r="A10540" s="27" t="s">
        <v>1445</v>
      </c>
      <c r="B10540" s="31">
        <v>202507</v>
      </c>
      <c r="C10540" s="27" t="s">
        <v>179</v>
      </c>
      <c r="D10540" s="27" t="s">
        <v>179</v>
      </c>
      <c r="E10540" s="27" t="s">
        <v>29</v>
      </c>
      <c r="F10540" s="27" t="s">
        <v>289</v>
      </c>
      <c r="G10540" s="33">
        <v>1225029.67</v>
      </c>
      <c r="H10540" s="33">
        <v>1225029.67</v>
      </c>
      <c r="I10540" s="33">
        <v>20941</v>
      </c>
      <c r="J10540" s="33">
        <v>1836</v>
      </c>
      <c r="K10540" s="33">
        <v>25300</v>
      </c>
      <c r="L10540" s="33">
        <v>1</v>
      </c>
      <c r="M10540" s="33">
        <v>1</v>
      </c>
      <c r="N10540" s="33">
        <v>1230547.38</v>
      </c>
      <c r="O10540" s="33">
        <v>5844.1</v>
      </c>
      <c r="P10540" s="33">
        <v>9118</v>
      </c>
    </row>
    <row r="10541" spans="1:16">
      <c r="A10541" s="27" t="s">
        <v>1445</v>
      </c>
      <c r="B10541" s="31">
        <v>202508</v>
      </c>
      <c r="C10541" s="27" t="s">
        <v>179</v>
      </c>
      <c r="D10541" s="27" t="s">
        <v>179</v>
      </c>
      <c r="E10541" s="27" t="s">
        <v>29</v>
      </c>
      <c r="F10541" s="27" t="s">
        <v>289</v>
      </c>
      <c r="G10541" s="33">
        <v>1173276.5</v>
      </c>
      <c r="H10541" s="33">
        <v>1173276.5</v>
      </c>
      <c r="I10541" s="33">
        <v>22546</v>
      </c>
      <c r="J10541" s="33">
        <v>1829</v>
      </c>
      <c r="K10541" s="33">
        <v>25300</v>
      </c>
      <c r="L10541" s="33">
        <v>1</v>
      </c>
      <c r="M10541" s="33">
        <v>1</v>
      </c>
      <c r="N10541" s="33">
        <v>1185110.53</v>
      </c>
      <c r="O10541" s="33">
        <v>5302</v>
      </c>
      <c r="P10541" s="33">
        <v>9396</v>
      </c>
    </row>
    <row r="10542" spans="1:16">
      <c r="A10542" s="27" t="s">
        <v>1445</v>
      </c>
      <c r="B10542" s="31">
        <v>202509</v>
      </c>
      <c r="C10542" s="27" t="s">
        <v>179</v>
      </c>
      <c r="D10542" s="27" t="s">
        <v>179</v>
      </c>
      <c r="E10542" s="27" t="s">
        <v>29</v>
      </c>
      <c r="F10542" s="27" t="s">
        <v>289</v>
      </c>
      <c r="G10542" s="33">
        <v>1218068.98</v>
      </c>
      <c r="H10542" s="33">
        <v>1218068.98</v>
      </c>
      <c r="I10542" s="33">
        <v>22513</v>
      </c>
      <c r="J10542" s="33">
        <v>2137</v>
      </c>
      <c r="K10542" s="33">
        <v>25300</v>
      </c>
      <c r="L10542" s="33">
        <v>1</v>
      </c>
      <c r="M10542" s="33">
        <v>1</v>
      </c>
      <c r="N10542" s="33">
        <v>1139449.94</v>
      </c>
      <c r="O10542" s="33">
        <v>5386.8</v>
      </c>
      <c r="P10542" s="33">
        <v>9668</v>
      </c>
    </row>
    <row r="10543" spans="1:16">
      <c r="A10543" s="27" t="s">
        <v>1445</v>
      </c>
      <c r="B10543" s="31">
        <v>202510</v>
      </c>
      <c r="C10543" s="27" t="s">
        <v>179</v>
      </c>
      <c r="D10543" s="27" t="s">
        <v>179</v>
      </c>
      <c r="E10543" s="27" t="s">
        <v>29</v>
      </c>
      <c r="F10543" s="27" t="s">
        <v>289</v>
      </c>
      <c r="G10543" s="33">
        <v>1352492.42</v>
      </c>
      <c r="H10543" s="33">
        <v>1352492.42</v>
      </c>
      <c r="I10543" s="33">
        <v>22942</v>
      </c>
      <c r="J10543" s="33">
        <v>2222</v>
      </c>
      <c r="K10543" s="33">
        <v>25300</v>
      </c>
      <c r="L10543" s="33">
        <v>1</v>
      </c>
      <c r="M10543" s="33">
        <v>1</v>
      </c>
      <c r="N10543" s="33">
        <v>1251524.16</v>
      </c>
      <c r="O10543" s="33">
        <v>6238.4</v>
      </c>
      <c r="P10543" s="33">
        <v>10159</v>
      </c>
    </row>
    <row r="10544" spans="1:16">
      <c r="A10544" s="27" t="s">
        <v>1445</v>
      </c>
      <c r="B10544" s="31">
        <v>202511</v>
      </c>
      <c r="C10544" s="27" t="s">
        <v>179</v>
      </c>
      <c r="D10544" s="27" t="s">
        <v>179</v>
      </c>
      <c r="E10544" s="27" t="s">
        <v>29</v>
      </c>
      <c r="F10544" s="27" t="s">
        <v>289</v>
      </c>
      <c r="G10544" s="33">
        <v>1579298.11</v>
      </c>
      <c r="H10544" s="33">
        <v>1579298.11</v>
      </c>
      <c r="I10544" s="33">
        <v>28985</v>
      </c>
      <c r="J10544" s="33">
        <v>2023</v>
      </c>
      <c r="K10544" s="33">
        <v>25300</v>
      </c>
      <c r="L10544" s="33">
        <v>1</v>
      </c>
      <c r="M10544" s="33">
        <v>1</v>
      </c>
      <c r="N10544" s="33">
        <v>1510282.92</v>
      </c>
      <c r="O10544" s="33">
        <v>8075.6</v>
      </c>
      <c r="P10544" s="33">
        <v>12530</v>
      </c>
    </row>
    <row r="10545" spans="1:16">
      <c r="A10545" s="27" t="s">
        <v>1445</v>
      </c>
      <c r="B10545" s="31">
        <v>202512</v>
      </c>
      <c r="C10545" s="27" t="s">
        <v>179</v>
      </c>
      <c r="D10545" s="27" t="s">
        <v>179</v>
      </c>
      <c r="E10545" s="27" t="s">
        <v>29</v>
      </c>
      <c r="F10545" s="27" t="s">
        <v>289</v>
      </c>
      <c r="G10545" s="33">
        <v>1790196.75</v>
      </c>
      <c r="H10545" s="33">
        <v>1790196.75</v>
      </c>
      <c r="I10545" s="33">
        <v>33340</v>
      </c>
      <c r="J10545" s="33">
        <v>3053</v>
      </c>
      <c r="K10545" s="33">
        <v>25300</v>
      </c>
      <c r="L10545" s="33">
        <v>1</v>
      </c>
      <c r="M10545" s="33">
        <v>1</v>
      </c>
      <c r="N10545" s="33">
        <v>1733642.66</v>
      </c>
      <c r="O10545" s="33">
        <v>7975.9</v>
      </c>
      <c r="P10545" s="33">
        <v>13904</v>
      </c>
    </row>
    <row r="10546" spans="1:16">
      <c r="A10546" s="27" t="s">
        <v>1445</v>
      </c>
      <c r="B10546" s="31">
        <v>202601</v>
      </c>
      <c r="C10546" s="27" t="s">
        <v>179</v>
      </c>
      <c r="D10546" s="27" t="s">
        <v>179</v>
      </c>
      <c r="E10546" s="27" t="s">
        <v>29</v>
      </c>
      <c r="F10546" s="27" t="s">
        <v>289</v>
      </c>
      <c r="G10546" s="33">
        <v>873030.37</v>
      </c>
      <c r="H10546" s="33">
        <v>873030.37</v>
      </c>
      <c r="I10546" s="33">
        <v>16843</v>
      </c>
      <c r="J10546" s="33">
        <v>1428</v>
      </c>
      <c r="K10546" s="33">
        <v>25300</v>
      </c>
      <c r="L10546" s="33">
        <v>1</v>
      </c>
      <c r="M10546" s="33">
        <v>1</v>
      </c>
      <c r="N10546" s="33">
        <v>881126.6800000001</v>
      </c>
      <c r="O10546" s="33">
        <v>3993.1</v>
      </c>
      <c r="P10546" s="33">
        <v>6984</v>
      </c>
    </row>
    <row r="10547" spans="1:16">
      <c r="A10547" s="27" t="s">
        <v>1445</v>
      </c>
      <c r="B10547" s="31">
        <v>202602</v>
      </c>
      <c r="C10547" s="27" t="s">
        <v>179</v>
      </c>
      <c r="D10547" s="27" t="s">
        <v>179</v>
      </c>
      <c r="E10547" s="27" t="s">
        <v>29</v>
      </c>
      <c r="F10547" s="27" t="s">
        <v>289</v>
      </c>
      <c r="G10547" s="33">
        <v>908653.64</v>
      </c>
      <c r="H10547" s="33">
        <v>908653.64</v>
      </c>
      <c r="I10547" s="33">
        <v>16224</v>
      </c>
      <c r="J10547" s="33">
        <v>1349</v>
      </c>
      <c r="K10547" s="33">
        <v>25300</v>
      </c>
      <c r="L10547" s="33">
        <v>1</v>
      </c>
      <c r="M10547" s="33">
        <v>1</v>
      </c>
      <c r="N10547" s="33">
        <v>907762.4</v>
      </c>
      <c r="O10547" s="33">
        <v>4544.4</v>
      </c>
      <c r="P10547" s="33">
        <v>6968</v>
      </c>
    </row>
    <row r="10548" spans="1:16">
      <c r="A10548" s="27" t="s">
        <v>1445</v>
      </c>
      <c r="B10548" s="31">
        <v>202603</v>
      </c>
      <c r="C10548" s="27" t="s">
        <v>179</v>
      </c>
      <c r="D10548" s="27" t="s">
        <v>179</v>
      </c>
      <c r="E10548" s="27" t="s">
        <v>29</v>
      </c>
      <c r="F10548" s="27" t="s">
        <v>289</v>
      </c>
      <c r="G10548" s="33">
        <v>1144086.28</v>
      </c>
      <c r="H10548" s="33">
        <v>1144086.28</v>
      </c>
      <c r="I10548" s="33">
        <v>19031</v>
      </c>
      <c r="J10548" s="33">
        <v>1572</v>
      </c>
      <c r="K10548" s="33">
        <v>25300</v>
      </c>
      <c r="L10548" s="33">
        <v>1</v>
      </c>
      <c r="M10548" s="33">
        <v>1</v>
      </c>
      <c r="N10548" s="33">
        <v>1131261.25</v>
      </c>
      <c r="O10548" s="33">
        <v>5150.8</v>
      </c>
      <c r="P10548" s="33">
        <v>8581</v>
      </c>
    </row>
    <row r="10549" spans="1:16">
      <c r="A10549" s="27" t="s">
        <v>1445</v>
      </c>
      <c r="B10549" s="31">
        <v>202604</v>
      </c>
      <c r="C10549" s="27" t="s">
        <v>179</v>
      </c>
      <c r="D10549" s="27" t="s">
        <v>179</v>
      </c>
      <c r="E10549" s="27" t="s">
        <v>29</v>
      </c>
      <c r="F10549" s="27" t="s">
        <v>289</v>
      </c>
      <c r="G10549" s="33">
        <v>1448175.68</v>
      </c>
      <c r="H10549" s="33">
        <v>1448175.68</v>
      </c>
      <c r="I10549" s="33">
        <v>24774</v>
      </c>
      <c r="J10549" s="33">
        <v>2259</v>
      </c>
      <c r="K10549" s="33">
        <v>25300</v>
      </c>
      <c r="L10549" s="33">
        <v>1</v>
      </c>
      <c r="M10549" s="33">
        <v>1</v>
      </c>
      <c r="N10549" s="33">
        <v>1331169.8</v>
      </c>
      <c r="O10549" s="33">
        <v>7017.3</v>
      </c>
      <c r="P10549" s="33">
        <v>11005</v>
      </c>
    </row>
    <row r="10550" spans="1:16">
      <c r="A10550" s="27" t="s">
        <v>1445</v>
      </c>
      <c r="B10550" s="31">
        <v>202605</v>
      </c>
      <c r="C10550" s="27" t="s">
        <v>179</v>
      </c>
      <c r="D10550" s="27" t="s">
        <v>179</v>
      </c>
      <c r="E10550" s="27" t="s">
        <v>29</v>
      </c>
      <c r="F10550" s="27" t="s">
        <v>289</v>
      </c>
      <c r="G10550" s="33">
        <v>1598535.8</v>
      </c>
      <c r="H10550" s="33">
        <v>1598535.8</v>
      </c>
      <c r="I10550" s="33">
        <v>29210</v>
      </c>
      <c r="J10550" s="33">
        <v>2489</v>
      </c>
      <c r="K10550" s="33">
        <v>25300</v>
      </c>
      <c r="L10550" s="33">
        <v>1</v>
      </c>
      <c r="M10550" s="33">
        <v>1</v>
      </c>
      <c r="N10550" s="33">
        <v>1457895.25</v>
      </c>
      <c r="O10550" s="33">
        <v>7827</v>
      </c>
      <c r="P10550" s="33">
        <v>13152</v>
      </c>
    </row>
    <row r="10551" spans="1:16">
      <c r="A10551" s="27" t="s">
        <v>1445</v>
      </c>
      <c r="B10551" s="31">
        <v>202606</v>
      </c>
      <c r="C10551" s="27" t="s">
        <v>179</v>
      </c>
      <c r="D10551" s="27" t="s">
        <v>179</v>
      </c>
      <c r="E10551" s="27" t="s">
        <v>29</v>
      </c>
      <c r="F10551" s="27" t="s">
        <v>289</v>
      </c>
      <c r="G10551" s="33">
        <v>1433603.12</v>
      </c>
      <c r="H10551" s="33">
        <v>1433603.12</v>
      </c>
      <c r="I10551" s="33">
        <v>25146</v>
      </c>
      <c r="J10551" s="33">
        <v>2404</v>
      </c>
      <c r="K10551" s="33">
        <v>25300</v>
      </c>
      <c r="L10551" s="33">
        <v>1</v>
      </c>
      <c r="M10551" s="33">
        <v>1</v>
      </c>
      <c r="N10551" s="33">
        <v>1424218.98</v>
      </c>
      <c r="O10551" s="33">
        <v>6353.3</v>
      </c>
      <c r="P10551" s="33">
        <v>11137</v>
      </c>
    </row>
    <row r="10552" spans="1:16">
      <c r="A10552" s="27" t="s">
        <v>1445</v>
      </c>
      <c r="B10552" s="31">
        <v>202607</v>
      </c>
      <c r="C10552" s="27" t="s">
        <v>179</v>
      </c>
      <c r="D10552" s="27" t="s">
        <v>179</v>
      </c>
      <c r="E10552" s="27" t="s">
        <v>29</v>
      </c>
      <c r="F10552" s="27" t="s">
        <v>289</v>
      </c>
      <c r="G10552" s="33">
        <v>1371002.51</v>
      </c>
      <c r="H10552" s="33">
        <v>1371002.51</v>
      </c>
      <c r="I10552" s="33">
        <v>26632</v>
      </c>
      <c r="J10552" s="33">
        <v>2208</v>
      </c>
      <c r="K10552" s="33">
        <v>25300</v>
      </c>
      <c r="L10552" s="33">
        <v>1</v>
      </c>
      <c r="M10552" s="33">
        <v>1</v>
      </c>
      <c r="N10552" s="33">
        <v>1266233.25</v>
      </c>
      <c r="O10552" s="33">
        <v>6877.5</v>
      </c>
      <c r="P10552" s="33">
        <v>11378</v>
      </c>
    </row>
    <row r="10553" spans="1:16">
      <c r="A10553" s="27" t="s">
        <v>1448</v>
      </c>
      <c r="B10553" s="31">
        <v>202408</v>
      </c>
      <c r="C10553" s="27" t="s">
        <v>179</v>
      </c>
      <c r="D10553" s="27" t="s">
        <v>179</v>
      </c>
      <c r="E10553" s="27" t="s">
        <v>29</v>
      </c>
      <c r="F10553" s="27" t="s">
        <v>289</v>
      </c>
      <c r="G10553" s="33">
        <v>1084818.89</v>
      </c>
      <c r="H10553" s="33">
        <v>1084818.89</v>
      </c>
      <c r="I10553" s="33">
        <v>20141</v>
      </c>
      <c r="J10553" s="33">
        <v>1910</v>
      </c>
      <c r="K10553" s="33">
        <v>25800</v>
      </c>
      <c r="L10553" s="33">
        <v>1</v>
      </c>
      <c r="M10553" s="33">
        <v>1</v>
      </c>
      <c r="N10553" s="33">
        <v>1178576.27</v>
      </c>
      <c r="O10553" s="33">
        <v>4949.3</v>
      </c>
      <c r="P10553" s="33">
        <v>8857</v>
      </c>
    </row>
    <row r="10554" spans="1:16">
      <c r="A10554" s="27" t="s">
        <v>1448</v>
      </c>
      <c r="B10554" s="31">
        <v>202409</v>
      </c>
      <c r="C10554" s="27" t="s">
        <v>179</v>
      </c>
      <c r="D10554" s="27" t="s">
        <v>179</v>
      </c>
      <c r="E10554" s="27" t="s">
        <v>29</v>
      </c>
      <c r="F10554" s="27" t="s">
        <v>289</v>
      </c>
      <c r="G10554" s="33">
        <v>923609.92</v>
      </c>
      <c r="H10554" s="33">
        <v>923609.92</v>
      </c>
      <c r="I10554" s="33">
        <v>17478</v>
      </c>
      <c r="J10554" s="33">
        <v>1708</v>
      </c>
      <c r="K10554" s="33">
        <v>25800</v>
      </c>
      <c r="L10554" s="33">
        <v>1</v>
      </c>
      <c r="M10554" s="33">
        <v>1</v>
      </c>
      <c r="N10554" s="33">
        <v>1133167.43</v>
      </c>
      <c r="O10554" s="33">
        <v>4407</v>
      </c>
      <c r="P10554" s="33">
        <v>7566</v>
      </c>
    </row>
    <row r="10555" spans="1:16">
      <c r="A10555" s="27" t="s">
        <v>1448</v>
      </c>
      <c r="B10555" s="31">
        <v>202410</v>
      </c>
      <c r="C10555" s="27" t="s">
        <v>179</v>
      </c>
      <c r="D10555" s="27" t="s">
        <v>179</v>
      </c>
      <c r="E10555" s="27" t="s">
        <v>29</v>
      </c>
      <c r="F10555" s="27" t="s">
        <v>289</v>
      </c>
      <c r="G10555" s="33">
        <v>1135490.07</v>
      </c>
      <c r="H10555" s="33">
        <v>1135490.07</v>
      </c>
      <c r="I10555" s="33">
        <v>20712</v>
      </c>
      <c r="J10555" s="33">
        <v>1898</v>
      </c>
      <c r="K10555" s="33">
        <v>25800</v>
      </c>
      <c r="L10555" s="33">
        <v>1</v>
      </c>
      <c r="M10555" s="33">
        <v>1</v>
      </c>
      <c r="N10555" s="33">
        <v>1244623.71</v>
      </c>
      <c r="O10555" s="33">
        <v>5257.2</v>
      </c>
      <c r="P10555" s="33">
        <v>9087</v>
      </c>
    </row>
    <row r="10556" spans="1:16">
      <c r="A10556" s="27" t="s">
        <v>1448</v>
      </c>
      <c r="B10556" s="31">
        <v>202411</v>
      </c>
      <c r="C10556" s="27" t="s">
        <v>179</v>
      </c>
      <c r="D10556" s="27" t="s">
        <v>179</v>
      </c>
      <c r="E10556" s="27" t="s">
        <v>29</v>
      </c>
      <c r="F10556" s="27" t="s">
        <v>289</v>
      </c>
      <c r="G10556" s="33">
        <v>1422746.24</v>
      </c>
      <c r="H10556" s="33">
        <v>1422746.24</v>
      </c>
      <c r="I10556" s="33">
        <v>23376</v>
      </c>
      <c r="J10556" s="33">
        <v>1863</v>
      </c>
      <c r="K10556" s="33">
        <v>25800</v>
      </c>
      <c r="L10556" s="33">
        <v>1</v>
      </c>
      <c r="M10556" s="33">
        <v>1</v>
      </c>
      <c r="N10556" s="33">
        <v>1501955.78</v>
      </c>
      <c r="O10556" s="33">
        <v>7106.4</v>
      </c>
      <c r="P10556" s="33">
        <v>10763</v>
      </c>
    </row>
    <row r="10557" spans="1:16">
      <c r="A10557" s="27" t="s">
        <v>1448</v>
      </c>
      <c r="B10557" s="31">
        <v>202412</v>
      </c>
      <c r="C10557" s="27" t="s">
        <v>179</v>
      </c>
      <c r="D10557" s="27" t="s">
        <v>179</v>
      </c>
      <c r="E10557" s="27" t="s">
        <v>29</v>
      </c>
      <c r="F10557" s="27" t="s">
        <v>289</v>
      </c>
      <c r="G10557" s="33">
        <v>1489685.67</v>
      </c>
      <c r="H10557" s="33">
        <v>1489685.67</v>
      </c>
      <c r="I10557" s="33">
        <v>27252</v>
      </c>
      <c r="J10557" s="33">
        <v>2450</v>
      </c>
      <c r="K10557" s="33">
        <v>25800</v>
      </c>
      <c r="L10557" s="33">
        <v>1</v>
      </c>
      <c r="M10557" s="33">
        <v>1</v>
      </c>
      <c r="N10557" s="33">
        <v>1724083.99</v>
      </c>
      <c r="O10557" s="33">
        <v>7872.8</v>
      </c>
      <c r="P10557" s="33">
        <v>11880</v>
      </c>
    </row>
    <row r="10558" spans="1:16">
      <c r="A10558" s="27" t="s">
        <v>1448</v>
      </c>
      <c r="B10558" s="31">
        <v>202501</v>
      </c>
      <c r="C10558" s="27" t="s">
        <v>179</v>
      </c>
      <c r="D10558" s="27" t="s">
        <v>179</v>
      </c>
      <c r="E10558" s="27" t="s">
        <v>29</v>
      </c>
      <c r="F10558" s="27" t="s">
        <v>289</v>
      </c>
      <c r="G10558" s="33">
        <v>745815.5</v>
      </c>
      <c r="H10558" s="33">
        <v>745815.5</v>
      </c>
      <c r="I10558" s="33">
        <v>13265</v>
      </c>
      <c r="J10558" s="33">
        <v>1340</v>
      </c>
      <c r="K10558" s="33">
        <v>25800</v>
      </c>
      <c r="L10558" s="33">
        <v>1</v>
      </c>
      <c r="M10558" s="33">
        <v>1</v>
      </c>
      <c r="N10558" s="33">
        <v>876268.47</v>
      </c>
      <c r="O10558" s="33">
        <v>3437.5</v>
      </c>
      <c r="P10558" s="33">
        <v>5859</v>
      </c>
    </row>
    <row r="10559" spans="1:16">
      <c r="A10559" s="27" t="s">
        <v>1448</v>
      </c>
      <c r="B10559" s="31">
        <v>202502</v>
      </c>
      <c r="C10559" s="27" t="s">
        <v>179</v>
      </c>
      <c r="D10559" s="27" t="s">
        <v>179</v>
      </c>
      <c r="E10559" s="27" t="s">
        <v>29</v>
      </c>
      <c r="F10559" s="27" t="s">
        <v>289</v>
      </c>
      <c r="G10559" s="33">
        <v>795074.87</v>
      </c>
      <c r="H10559" s="33">
        <v>795074.87</v>
      </c>
      <c r="I10559" s="33">
        <v>14298</v>
      </c>
      <c r="J10559" s="33">
        <v>1263</v>
      </c>
      <c r="K10559" s="33">
        <v>25800</v>
      </c>
      <c r="L10559" s="33">
        <v>1</v>
      </c>
      <c r="M10559" s="33">
        <v>1</v>
      </c>
      <c r="N10559" s="33">
        <v>902757.33</v>
      </c>
      <c r="O10559" s="33">
        <v>3592.9</v>
      </c>
      <c r="P10559" s="33">
        <v>6296</v>
      </c>
    </row>
    <row r="10560" spans="1:16">
      <c r="A10560" s="27" t="s">
        <v>1448</v>
      </c>
      <c r="B10560" s="31">
        <v>202503</v>
      </c>
      <c r="C10560" s="27" t="s">
        <v>179</v>
      </c>
      <c r="D10560" s="27" t="s">
        <v>179</v>
      </c>
      <c r="E10560" s="27" t="s">
        <v>29</v>
      </c>
      <c r="F10560" s="27" t="s">
        <v>289</v>
      </c>
      <c r="G10560" s="33">
        <v>956133.9300000001</v>
      </c>
      <c r="H10560" s="33">
        <v>956133.9300000001</v>
      </c>
      <c r="I10560" s="33">
        <v>16579</v>
      </c>
      <c r="J10560" s="33">
        <v>1448</v>
      </c>
      <c r="K10560" s="33">
        <v>25800</v>
      </c>
      <c r="L10560" s="33">
        <v>1</v>
      </c>
      <c r="M10560" s="33">
        <v>1</v>
      </c>
      <c r="N10560" s="33">
        <v>1125023.89</v>
      </c>
      <c r="O10560" s="33">
        <v>4671.7</v>
      </c>
      <c r="P10560" s="33">
        <v>7305</v>
      </c>
    </row>
    <row r="10561" spans="1:16">
      <c r="A10561" s="27" t="s">
        <v>1448</v>
      </c>
      <c r="B10561" s="31">
        <v>202504</v>
      </c>
      <c r="C10561" s="27" t="s">
        <v>179</v>
      </c>
      <c r="D10561" s="27" t="s">
        <v>179</v>
      </c>
      <c r="E10561" s="27" t="s">
        <v>29</v>
      </c>
      <c r="F10561" s="27" t="s">
        <v>289</v>
      </c>
      <c r="G10561" s="33">
        <v>1147087.31</v>
      </c>
      <c r="H10561" s="33">
        <v>1147087.31</v>
      </c>
      <c r="I10561" s="33">
        <v>20362</v>
      </c>
      <c r="J10561" s="33">
        <v>1728</v>
      </c>
      <c r="K10561" s="33">
        <v>25800</v>
      </c>
      <c r="L10561" s="33">
        <v>1</v>
      </c>
      <c r="M10561" s="33">
        <v>1</v>
      </c>
      <c r="N10561" s="33">
        <v>1323830.21</v>
      </c>
      <c r="O10561" s="33">
        <v>5441.9</v>
      </c>
      <c r="P10561" s="33">
        <v>8764</v>
      </c>
    </row>
    <row r="10562" spans="1:16">
      <c r="A10562" s="27" t="s">
        <v>1448</v>
      </c>
      <c r="B10562" s="31">
        <v>202505</v>
      </c>
      <c r="C10562" s="27" t="s">
        <v>179</v>
      </c>
      <c r="D10562" s="27" t="s">
        <v>179</v>
      </c>
      <c r="E10562" s="27" t="s">
        <v>29</v>
      </c>
      <c r="F10562" s="27" t="s">
        <v>289</v>
      </c>
      <c r="G10562" s="33">
        <v>1262105.42</v>
      </c>
      <c r="H10562" s="33">
        <v>1262105.42</v>
      </c>
      <c r="I10562" s="33">
        <v>21053</v>
      </c>
      <c r="J10562" s="33">
        <v>1694</v>
      </c>
      <c r="K10562" s="33">
        <v>25800</v>
      </c>
      <c r="L10562" s="33">
        <v>1</v>
      </c>
      <c r="M10562" s="33">
        <v>1</v>
      </c>
      <c r="N10562" s="33">
        <v>1449856.95</v>
      </c>
      <c r="O10562" s="33">
        <v>5732.4</v>
      </c>
      <c r="P10562" s="33">
        <v>9311</v>
      </c>
    </row>
    <row r="10563" spans="1:16">
      <c r="A10563" s="27" t="s">
        <v>1448</v>
      </c>
      <c r="B10563" s="31">
        <v>202506</v>
      </c>
      <c r="C10563" s="27" t="s">
        <v>179</v>
      </c>
      <c r="D10563" s="27" t="s">
        <v>179</v>
      </c>
      <c r="E10563" s="27" t="s">
        <v>29</v>
      </c>
      <c r="F10563" s="27" t="s">
        <v>289</v>
      </c>
      <c r="G10563" s="33">
        <v>1187692.77</v>
      </c>
      <c r="H10563" s="33">
        <v>1187692.77</v>
      </c>
      <c r="I10563" s="33">
        <v>22726</v>
      </c>
      <c r="J10563" s="33">
        <v>2147</v>
      </c>
      <c r="K10563" s="33">
        <v>25800</v>
      </c>
      <c r="L10563" s="33">
        <v>1</v>
      </c>
      <c r="M10563" s="33">
        <v>1</v>
      </c>
      <c r="N10563" s="33">
        <v>1416366.36</v>
      </c>
      <c r="O10563" s="33">
        <v>5685.2</v>
      </c>
      <c r="P10563" s="33">
        <v>9494</v>
      </c>
    </row>
    <row r="10564" spans="1:16">
      <c r="A10564" s="27" t="s">
        <v>1448</v>
      </c>
      <c r="B10564" s="31">
        <v>202507</v>
      </c>
      <c r="C10564" s="27" t="s">
        <v>179</v>
      </c>
      <c r="D10564" s="27" t="s">
        <v>179</v>
      </c>
      <c r="E10564" s="27" t="s">
        <v>29</v>
      </c>
      <c r="F10564" s="27" t="s">
        <v>289</v>
      </c>
      <c r="G10564" s="33">
        <v>1091669.64</v>
      </c>
      <c r="H10564" s="33">
        <v>1091669.64</v>
      </c>
      <c r="I10564" s="33">
        <v>20762</v>
      </c>
      <c r="J10564" s="33">
        <v>1885</v>
      </c>
      <c r="K10564" s="33">
        <v>25800</v>
      </c>
      <c r="L10564" s="33">
        <v>1</v>
      </c>
      <c r="M10564" s="33">
        <v>1</v>
      </c>
      <c r="N10564" s="33">
        <v>1259251.71</v>
      </c>
      <c r="O10564" s="33">
        <v>4730.4</v>
      </c>
      <c r="P10564" s="33">
        <v>8995</v>
      </c>
    </row>
    <row r="10565" spans="1:16">
      <c r="A10565" s="27" t="s">
        <v>1448</v>
      </c>
      <c r="B10565" s="31">
        <v>202508</v>
      </c>
      <c r="C10565" s="27" t="s">
        <v>179</v>
      </c>
      <c r="D10565" s="27" t="s">
        <v>179</v>
      </c>
      <c r="E10565" s="27" t="s">
        <v>29</v>
      </c>
      <c r="F10565" s="27" t="s">
        <v>289</v>
      </c>
      <c r="G10565" s="33">
        <v>1117895.5</v>
      </c>
      <c r="H10565" s="33">
        <v>1117895.5</v>
      </c>
      <c r="I10565" s="33">
        <v>21803</v>
      </c>
      <c r="J10565" s="33">
        <v>1646</v>
      </c>
      <c r="K10565" s="33">
        <v>25800</v>
      </c>
      <c r="L10565" s="33">
        <v>1</v>
      </c>
      <c r="M10565" s="33">
        <v>1</v>
      </c>
      <c r="N10565" s="33">
        <v>1212754.98</v>
      </c>
      <c r="O10565" s="33">
        <v>5377.6</v>
      </c>
      <c r="P10565" s="33">
        <v>9562</v>
      </c>
    </row>
    <row r="10566" spans="1:16">
      <c r="A10566" s="27" t="s">
        <v>1448</v>
      </c>
      <c r="B10566" s="31">
        <v>202509</v>
      </c>
      <c r="C10566" s="27" t="s">
        <v>179</v>
      </c>
      <c r="D10566" s="27" t="s">
        <v>179</v>
      </c>
      <c r="E10566" s="27" t="s">
        <v>29</v>
      </c>
      <c r="F10566" s="27" t="s">
        <v>289</v>
      </c>
      <c r="G10566" s="33">
        <v>1011058.32</v>
      </c>
      <c r="H10566" s="33">
        <v>1011058.32</v>
      </c>
      <c r="I10566" s="33">
        <v>18856</v>
      </c>
      <c r="J10566" s="33">
        <v>1805</v>
      </c>
      <c r="K10566" s="33">
        <v>25800</v>
      </c>
      <c r="L10566" s="33">
        <v>1</v>
      </c>
      <c r="M10566" s="33">
        <v>1</v>
      </c>
      <c r="N10566" s="33">
        <v>1166029.29</v>
      </c>
      <c r="O10566" s="33">
        <v>4657.3</v>
      </c>
      <c r="P10566" s="33">
        <v>8123</v>
      </c>
    </row>
    <row r="10567" spans="1:16">
      <c r="A10567" s="27" t="s">
        <v>1448</v>
      </c>
      <c r="B10567" s="31">
        <v>202510</v>
      </c>
      <c r="C10567" s="27" t="s">
        <v>179</v>
      </c>
      <c r="D10567" s="27" t="s">
        <v>179</v>
      </c>
      <c r="E10567" s="27" t="s">
        <v>29</v>
      </c>
      <c r="F10567" s="27" t="s">
        <v>289</v>
      </c>
      <c r="G10567" s="33">
        <v>1199248.83</v>
      </c>
      <c r="H10567" s="33">
        <v>1199248.83</v>
      </c>
      <c r="I10567" s="33">
        <v>20290</v>
      </c>
      <c r="J10567" s="33">
        <v>1636</v>
      </c>
      <c r="K10567" s="33">
        <v>25800</v>
      </c>
      <c r="L10567" s="33">
        <v>1</v>
      </c>
      <c r="M10567" s="33">
        <v>1</v>
      </c>
      <c r="N10567" s="33">
        <v>1280717.8</v>
      </c>
      <c r="O10567" s="33">
        <v>4989.2</v>
      </c>
      <c r="P10567" s="33">
        <v>9025</v>
      </c>
    </row>
    <row r="10568" spans="1:16">
      <c r="A10568" s="27" t="s">
        <v>1448</v>
      </c>
      <c r="B10568" s="31">
        <v>202511</v>
      </c>
      <c r="C10568" s="27" t="s">
        <v>179</v>
      </c>
      <c r="D10568" s="27" t="s">
        <v>179</v>
      </c>
      <c r="E10568" s="27" t="s">
        <v>29</v>
      </c>
      <c r="F10568" s="27" t="s">
        <v>289</v>
      </c>
      <c r="G10568" s="33">
        <v>1329131.04</v>
      </c>
      <c r="H10568" s="33">
        <v>1329131.04</v>
      </c>
      <c r="I10568" s="33">
        <v>24389</v>
      </c>
      <c r="J10568" s="33">
        <v>1906</v>
      </c>
      <c r="K10568" s="33">
        <v>25800</v>
      </c>
      <c r="L10568" s="33">
        <v>1</v>
      </c>
      <c r="M10568" s="33">
        <v>1</v>
      </c>
      <c r="N10568" s="33">
        <v>1545512.49</v>
      </c>
      <c r="O10568" s="33">
        <v>6013.9</v>
      </c>
      <c r="P10568" s="33">
        <v>10541</v>
      </c>
    </row>
    <row r="10569" spans="1:16">
      <c r="A10569" s="27" t="s">
        <v>1448</v>
      </c>
      <c r="B10569" s="31">
        <v>202512</v>
      </c>
      <c r="C10569" s="27" t="s">
        <v>179</v>
      </c>
      <c r="D10569" s="27" t="s">
        <v>179</v>
      </c>
      <c r="E10569" s="27" t="s">
        <v>29</v>
      </c>
      <c r="F10569" s="27" t="s">
        <v>289</v>
      </c>
      <c r="G10569" s="33">
        <v>1611250.61</v>
      </c>
      <c r="H10569" s="33">
        <v>1611250.61</v>
      </c>
      <c r="I10569" s="33">
        <v>26483</v>
      </c>
      <c r="J10569" s="33">
        <v>2266</v>
      </c>
      <c r="K10569" s="33">
        <v>25800</v>
      </c>
      <c r="L10569" s="33">
        <v>1</v>
      </c>
      <c r="M10569" s="33">
        <v>1</v>
      </c>
      <c r="N10569" s="33">
        <v>1774082.43</v>
      </c>
      <c r="O10569" s="33">
        <v>7729</v>
      </c>
      <c r="P10569" s="33">
        <v>12183</v>
      </c>
    </row>
    <row r="10570" spans="1:16">
      <c r="A10570" s="27" t="s">
        <v>1448</v>
      </c>
      <c r="B10570" s="31">
        <v>202601</v>
      </c>
      <c r="C10570" s="27" t="s">
        <v>179</v>
      </c>
      <c r="D10570" s="27" t="s">
        <v>179</v>
      </c>
      <c r="E10570" s="27" t="s">
        <v>29</v>
      </c>
      <c r="F10570" s="27" t="s">
        <v>289</v>
      </c>
      <c r="G10570" s="33">
        <v>781811.01</v>
      </c>
      <c r="H10570" s="33">
        <v>781811.01</v>
      </c>
      <c r="I10570" s="33">
        <v>14622</v>
      </c>
      <c r="J10570" s="33">
        <v>1357</v>
      </c>
      <c r="K10570" s="33">
        <v>25800</v>
      </c>
      <c r="L10570" s="33">
        <v>1</v>
      </c>
      <c r="M10570" s="33">
        <v>1</v>
      </c>
      <c r="N10570" s="33">
        <v>901680.26</v>
      </c>
      <c r="O10570" s="33">
        <v>3510.9</v>
      </c>
      <c r="P10570" s="33">
        <v>6764</v>
      </c>
    </row>
    <row r="10571" spans="1:16">
      <c r="A10571" s="27" t="s">
        <v>1448</v>
      </c>
      <c r="B10571" s="31">
        <v>202602</v>
      </c>
      <c r="C10571" s="27" t="s">
        <v>179</v>
      </c>
      <c r="D10571" s="27" t="s">
        <v>179</v>
      </c>
      <c r="E10571" s="27" t="s">
        <v>29</v>
      </c>
      <c r="F10571" s="27" t="s">
        <v>289</v>
      </c>
      <c r="G10571" s="33">
        <v>910397.5600000001</v>
      </c>
      <c r="H10571" s="33">
        <v>910397.5600000001</v>
      </c>
      <c r="I10571" s="33">
        <v>17365</v>
      </c>
      <c r="J10571" s="33">
        <v>1490</v>
      </c>
      <c r="K10571" s="33">
        <v>25800</v>
      </c>
      <c r="L10571" s="33">
        <v>1</v>
      </c>
      <c r="M10571" s="33">
        <v>1</v>
      </c>
      <c r="N10571" s="33">
        <v>928937.29</v>
      </c>
      <c r="O10571" s="33">
        <v>4440.4</v>
      </c>
      <c r="P10571" s="33">
        <v>7399</v>
      </c>
    </row>
    <row r="10572" spans="1:16">
      <c r="A10572" s="27" t="s">
        <v>1448</v>
      </c>
      <c r="B10572" s="31">
        <v>202603</v>
      </c>
      <c r="C10572" s="27" t="s">
        <v>179</v>
      </c>
      <c r="D10572" s="27" t="s">
        <v>179</v>
      </c>
      <c r="E10572" s="27" t="s">
        <v>29</v>
      </c>
      <c r="F10572" s="27" t="s">
        <v>289</v>
      </c>
      <c r="G10572" s="33">
        <v>1083513.25</v>
      </c>
      <c r="H10572" s="33">
        <v>1083513.25</v>
      </c>
      <c r="I10572" s="33">
        <v>21019</v>
      </c>
      <c r="J10572" s="33">
        <v>2014</v>
      </c>
      <c r="K10572" s="33">
        <v>25800</v>
      </c>
      <c r="L10572" s="33">
        <v>1</v>
      </c>
      <c r="M10572" s="33">
        <v>1</v>
      </c>
      <c r="N10572" s="33">
        <v>1157649.59</v>
      </c>
      <c r="O10572" s="33">
        <v>5304</v>
      </c>
      <c r="P10572" s="33">
        <v>8653</v>
      </c>
    </row>
    <row r="10573" spans="1:16">
      <c r="A10573" s="27" t="s">
        <v>1448</v>
      </c>
      <c r="B10573" s="31">
        <v>202604</v>
      </c>
      <c r="C10573" s="27" t="s">
        <v>179</v>
      </c>
      <c r="D10573" s="27" t="s">
        <v>179</v>
      </c>
      <c r="E10573" s="27" t="s">
        <v>29</v>
      </c>
      <c r="F10573" s="27" t="s">
        <v>289</v>
      </c>
      <c r="G10573" s="33">
        <v>1179018.04</v>
      </c>
      <c r="H10573" s="33">
        <v>1179018.04</v>
      </c>
      <c r="I10573" s="33">
        <v>21248</v>
      </c>
      <c r="J10573" s="33">
        <v>2006</v>
      </c>
      <c r="K10573" s="33">
        <v>25800</v>
      </c>
      <c r="L10573" s="33">
        <v>1</v>
      </c>
      <c r="M10573" s="33">
        <v>1</v>
      </c>
      <c r="N10573" s="33">
        <v>1362221.29</v>
      </c>
      <c r="O10573" s="33">
        <v>5538.4</v>
      </c>
      <c r="P10573" s="33">
        <v>9085</v>
      </c>
    </row>
    <row r="10574" spans="1:16">
      <c r="A10574" s="27" t="s">
        <v>1448</v>
      </c>
      <c r="B10574" s="31">
        <v>202605</v>
      </c>
      <c r="C10574" s="27" t="s">
        <v>179</v>
      </c>
      <c r="D10574" s="27" t="s">
        <v>179</v>
      </c>
      <c r="E10574" s="27" t="s">
        <v>29</v>
      </c>
      <c r="F10574" s="27" t="s">
        <v>289</v>
      </c>
      <c r="G10574" s="33">
        <v>1285254.99</v>
      </c>
      <c r="H10574" s="33">
        <v>1285254.99</v>
      </c>
      <c r="I10574" s="33">
        <v>21871</v>
      </c>
      <c r="J10574" s="33">
        <v>2159</v>
      </c>
      <c r="K10574" s="33">
        <v>25800</v>
      </c>
      <c r="L10574" s="33">
        <v>1</v>
      </c>
      <c r="M10574" s="33">
        <v>1</v>
      </c>
      <c r="N10574" s="33">
        <v>1491902.8</v>
      </c>
      <c r="O10574" s="33">
        <v>5933.5</v>
      </c>
      <c r="P10574" s="33">
        <v>9843</v>
      </c>
    </row>
    <row r="10575" spans="1:16">
      <c r="A10575" s="27" t="s">
        <v>1448</v>
      </c>
      <c r="B10575" s="31">
        <v>202606</v>
      </c>
      <c r="C10575" s="27" t="s">
        <v>179</v>
      </c>
      <c r="D10575" s="27" t="s">
        <v>179</v>
      </c>
      <c r="E10575" s="27" t="s">
        <v>29</v>
      </c>
      <c r="F10575" s="27" t="s">
        <v>289</v>
      </c>
      <c r="G10575" s="33">
        <v>1194647.45</v>
      </c>
      <c r="H10575" s="33">
        <v>1194647.45</v>
      </c>
      <c r="I10575" s="33">
        <v>22270</v>
      </c>
      <c r="J10575" s="33">
        <v>1756</v>
      </c>
      <c r="K10575" s="33">
        <v>25800</v>
      </c>
      <c r="L10575" s="33">
        <v>1</v>
      </c>
      <c r="M10575" s="33">
        <v>1</v>
      </c>
      <c r="N10575" s="33">
        <v>1457440.98</v>
      </c>
      <c r="O10575" s="33">
        <v>5269.4</v>
      </c>
      <c r="P10575" s="33">
        <v>9876</v>
      </c>
    </row>
    <row r="10576" spans="1:16">
      <c r="A10576" s="27" t="s">
        <v>1448</v>
      </c>
      <c r="B10576" s="31">
        <v>202607</v>
      </c>
      <c r="C10576" s="27" t="s">
        <v>179</v>
      </c>
      <c r="D10576" s="27" t="s">
        <v>179</v>
      </c>
      <c r="E10576" s="27" t="s">
        <v>29</v>
      </c>
      <c r="F10576" s="27" t="s">
        <v>289</v>
      </c>
      <c r="G10576" s="33">
        <v>1173627.63</v>
      </c>
      <c r="H10576" s="33">
        <v>1173627.63</v>
      </c>
      <c r="I10576" s="33">
        <v>22426</v>
      </c>
      <c r="J10576" s="33">
        <v>2087</v>
      </c>
      <c r="K10576" s="33">
        <v>25800</v>
      </c>
      <c r="L10576" s="33">
        <v>1</v>
      </c>
      <c r="M10576" s="33">
        <v>1</v>
      </c>
      <c r="N10576" s="33">
        <v>1295770.01</v>
      </c>
      <c r="O10576" s="33">
        <v>5008.7</v>
      </c>
      <c r="P10576" s="33">
        <v>9683</v>
      </c>
    </row>
    <row r="10577" spans="1:16">
      <c r="A10577" s="27" t="s">
        <v>1451</v>
      </c>
      <c r="B10577" s="31">
        <v>202408</v>
      </c>
      <c r="C10577" s="27" t="s">
        <v>179</v>
      </c>
      <c r="D10577" s="27" t="s">
        <v>179</v>
      </c>
      <c r="E10577" s="27" t="s">
        <v>29</v>
      </c>
      <c r="F10577" s="27" t="s">
        <v>262</v>
      </c>
      <c r="G10577" s="33">
        <v>201155.39</v>
      </c>
      <c r="H10577" s="33">
        <v>201155.39</v>
      </c>
      <c r="I10577" s="33">
        <v>10978</v>
      </c>
      <c r="J10577" s="33">
        <v>363</v>
      </c>
      <c r="K10577" s="33">
        <v>7300</v>
      </c>
      <c r="L10577" s="33">
        <v>1</v>
      </c>
      <c r="M10577" s="33">
        <v>1</v>
      </c>
      <c r="N10577" s="33">
        <v>196752.33</v>
      </c>
      <c r="O10577" s="33">
        <v>1151.5</v>
      </c>
      <c r="P10577" s="33">
        <v>3564</v>
      </c>
    </row>
    <row r="10578" spans="1:16">
      <c r="A10578" s="27" t="s">
        <v>1451</v>
      </c>
      <c r="B10578" s="31">
        <v>202409</v>
      </c>
      <c r="C10578" s="27" t="s">
        <v>179</v>
      </c>
      <c r="D10578" s="27" t="s">
        <v>179</v>
      </c>
      <c r="E10578" s="27" t="s">
        <v>29</v>
      </c>
      <c r="F10578" s="27" t="s">
        <v>262</v>
      </c>
      <c r="G10578" s="33">
        <v>217873.72</v>
      </c>
      <c r="H10578" s="33">
        <v>217873.72</v>
      </c>
      <c r="I10578" s="33">
        <v>10535</v>
      </c>
      <c r="J10578" s="33">
        <v>523</v>
      </c>
      <c r="K10578" s="33">
        <v>7300</v>
      </c>
      <c r="L10578" s="33">
        <v>1</v>
      </c>
      <c r="M10578" s="33">
        <v>1</v>
      </c>
      <c r="N10578" s="33">
        <v>189171.75</v>
      </c>
      <c r="O10578" s="33">
        <v>1220.1</v>
      </c>
      <c r="P10578" s="33">
        <v>3465</v>
      </c>
    </row>
    <row r="10579" spans="1:16">
      <c r="A10579" s="27" t="s">
        <v>1451</v>
      </c>
      <c r="B10579" s="31">
        <v>202410</v>
      </c>
      <c r="C10579" s="27" t="s">
        <v>179</v>
      </c>
      <c r="D10579" s="27" t="s">
        <v>179</v>
      </c>
      <c r="E10579" s="27" t="s">
        <v>29</v>
      </c>
      <c r="F10579" s="27" t="s">
        <v>262</v>
      </c>
      <c r="G10579" s="33">
        <v>219983.44</v>
      </c>
      <c r="H10579" s="33">
        <v>219983.44</v>
      </c>
      <c r="I10579" s="33">
        <v>11449</v>
      </c>
      <c r="J10579" s="33">
        <v>637</v>
      </c>
      <c r="K10579" s="33">
        <v>7300</v>
      </c>
      <c r="L10579" s="33">
        <v>1</v>
      </c>
      <c r="M10579" s="33">
        <v>1</v>
      </c>
      <c r="N10579" s="33">
        <v>207778.34</v>
      </c>
      <c r="O10579" s="33">
        <v>1284.6</v>
      </c>
      <c r="P10579" s="33">
        <v>3855</v>
      </c>
    </row>
    <row r="10580" spans="1:16">
      <c r="A10580" s="27" t="s">
        <v>1451</v>
      </c>
      <c r="B10580" s="31">
        <v>202411</v>
      </c>
      <c r="C10580" s="27" t="s">
        <v>179</v>
      </c>
      <c r="D10580" s="27" t="s">
        <v>179</v>
      </c>
      <c r="E10580" s="27" t="s">
        <v>29</v>
      </c>
      <c r="F10580" s="27" t="s">
        <v>262</v>
      </c>
      <c r="G10580" s="33">
        <v>273971.96</v>
      </c>
      <c r="H10580" s="33">
        <v>273971.96</v>
      </c>
      <c r="I10580" s="33">
        <v>13074</v>
      </c>
      <c r="J10580" s="33">
        <v>663</v>
      </c>
      <c r="K10580" s="33">
        <v>7300</v>
      </c>
      <c r="L10580" s="33">
        <v>1</v>
      </c>
      <c r="M10580" s="33">
        <v>1</v>
      </c>
      <c r="N10580" s="33">
        <v>250737.53</v>
      </c>
      <c r="O10580" s="33">
        <v>1595.9</v>
      </c>
      <c r="P10580" s="33">
        <v>4271</v>
      </c>
    </row>
    <row r="10581" spans="1:16">
      <c r="A10581" s="27" t="s">
        <v>1451</v>
      </c>
      <c r="B10581" s="31">
        <v>202412</v>
      </c>
      <c r="C10581" s="27" t="s">
        <v>179</v>
      </c>
      <c r="D10581" s="27" t="s">
        <v>179</v>
      </c>
      <c r="E10581" s="27" t="s">
        <v>29</v>
      </c>
      <c r="F10581" s="27" t="s">
        <v>262</v>
      </c>
      <c r="G10581" s="33">
        <v>285519.09</v>
      </c>
      <c r="H10581" s="33">
        <v>285519.09</v>
      </c>
      <c r="I10581" s="33">
        <v>14099</v>
      </c>
      <c r="J10581" s="33">
        <v>752</v>
      </c>
      <c r="K10581" s="33">
        <v>7300</v>
      </c>
      <c r="L10581" s="33">
        <v>1</v>
      </c>
      <c r="M10581" s="33">
        <v>1</v>
      </c>
      <c r="N10581" s="33">
        <v>287819.77</v>
      </c>
      <c r="O10581" s="33">
        <v>1967.6</v>
      </c>
      <c r="P10581" s="33">
        <v>4602</v>
      </c>
    </row>
    <row r="10582" spans="1:16">
      <c r="A10582" s="27" t="s">
        <v>1451</v>
      </c>
      <c r="B10582" s="31">
        <v>202501</v>
      </c>
      <c r="C10582" s="27" t="s">
        <v>179</v>
      </c>
      <c r="D10582" s="27" t="s">
        <v>179</v>
      </c>
      <c r="E10582" s="27" t="s">
        <v>29</v>
      </c>
      <c r="F10582" s="27" t="s">
        <v>262</v>
      </c>
      <c r="G10582" s="33">
        <v>161692.8</v>
      </c>
      <c r="H10582" s="33">
        <v>161692.8</v>
      </c>
      <c r="I10582" s="33">
        <v>7615</v>
      </c>
      <c r="J10582" s="33">
        <v>360</v>
      </c>
      <c r="K10582" s="33">
        <v>7300</v>
      </c>
      <c r="L10582" s="33">
        <v>1</v>
      </c>
      <c r="M10582" s="33">
        <v>1</v>
      </c>
      <c r="N10582" s="33">
        <v>146284.86</v>
      </c>
      <c r="O10582" s="33">
        <v>948.9</v>
      </c>
      <c r="P10582" s="33">
        <v>2470</v>
      </c>
    </row>
    <row r="10583" spans="1:16">
      <c r="A10583" s="27" t="s">
        <v>1451</v>
      </c>
      <c r="B10583" s="31">
        <v>202502</v>
      </c>
      <c r="C10583" s="27" t="s">
        <v>179</v>
      </c>
      <c r="D10583" s="27" t="s">
        <v>179</v>
      </c>
      <c r="E10583" s="27" t="s">
        <v>29</v>
      </c>
      <c r="F10583" s="27" t="s">
        <v>262</v>
      </c>
      <c r="G10583" s="33">
        <v>145818.75</v>
      </c>
      <c r="H10583" s="33">
        <v>145818.75</v>
      </c>
      <c r="I10583" s="33">
        <v>7328</v>
      </c>
      <c r="J10583" s="33">
        <v>444</v>
      </c>
      <c r="K10583" s="33">
        <v>7300</v>
      </c>
      <c r="L10583" s="33">
        <v>1</v>
      </c>
      <c r="M10583" s="33">
        <v>1</v>
      </c>
      <c r="N10583" s="33">
        <v>150706.93</v>
      </c>
      <c r="O10583" s="33">
        <v>987.1</v>
      </c>
      <c r="P10583" s="33">
        <v>2269</v>
      </c>
    </row>
    <row r="10584" spans="1:16">
      <c r="A10584" s="27" t="s">
        <v>1451</v>
      </c>
      <c r="B10584" s="31">
        <v>202503</v>
      </c>
      <c r="C10584" s="27" t="s">
        <v>179</v>
      </c>
      <c r="D10584" s="27" t="s">
        <v>179</v>
      </c>
      <c r="E10584" s="27" t="s">
        <v>29</v>
      </c>
      <c r="F10584" s="27" t="s">
        <v>262</v>
      </c>
      <c r="G10584" s="33">
        <v>206916.85</v>
      </c>
      <c r="H10584" s="33">
        <v>206916.85</v>
      </c>
      <c r="I10584" s="33">
        <v>10756</v>
      </c>
      <c r="J10584" s="33">
        <v>577</v>
      </c>
      <c r="K10584" s="33">
        <v>7300</v>
      </c>
      <c r="L10584" s="33">
        <v>1</v>
      </c>
      <c r="M10584" s="33">
        <v>1</v>
      </c>
      <c r="N10584" s="33">
        <v>187812.26</v>
      </c>
      <c r="O10584" s="33">
        <v>1284.2</v>
      </c>
      <c r="P10584" s="33">
        <v>3441</v>
      </c>
    </row>
    <row r="10585" spans="1:16">
      <c r="A10585" s="27" t="s">
        <v>1451</v>
      </c>
      <c r="B10585" s="31">
        <v>202504</v>
      </c>
      <c r="C10585" s="27" t="s">
        <v>179</v>
      </c>
      <c r="D10585" s="27" t="s">
        <v>179</v>
      </c>
      <c r="E10585" s="27" t="s">
        <v>29</v>
      </c>
      <c r="F10585" s="27" t="s">
        <v>262</v>
      </c>
      <c r="G10585" s="33">
        <v>225501.25</v>
      </c>
      <c r="H10585" s="33">
        <v>225501.25</v>
      </c>
      <c r="I10585" s="33">
        <v>10988</v>
      </c>
      <c r="J10585" s="33">
        <v>594</v>
      </c>
      <c r="K10585" s="33">
        <v>7300</v>
      </c>
      <c r="L10585" s="33">
        <v>1</v>
      </c>
      <c r="M10585" s="33">
        <v>1</v>
      </c>
      <c r="N10585" s="33">
        <v>221001.13</v>
      </c>
      <c r="O10585" s="33">
        <v>1370.6</v>
      </c>
      <c r="P10585" s="33">
        <v>3481</v>
      </c>
    </row>
    <row r="10586" spans="1:16">
      <c r="A10586" s="27" t="s">
        <v>1451</v>
      </c>
      <c r="B10586" s="31">
        <v>202505</v>
      </c>
      <c r="C10586" s="27" t="s">
        <v>179</v>
      </c>
      <c r="D10586" s="27" t="s">
        <v>179</v>
      </c>
      <c r="E10586" s="27" t="s">
        <v>29</v>
      </c>
      <c r="F10586" s="27" t="s">
        <v>262</v>
      </c>
      <c r="G10586" s="33">
        <v>288252.54</v>
      </c>
      <c r="H10586" s="33">
        <v>288252.54</v>
      </c>
      <c r="I10586" s="33">
        <v>14153</v>
      </c>
      <c r="J10586" s="33">
        <v>694</v>
      </c>
      <c r="K10586" s="33">
        <v>7300</v>
      </c>
      <c r="L10586" s="33">
        <v>1</v>
      </c>
      <c r="M10586" s="33">
        <v>1</v>
      </c>
      <c r="N10586" s="33">
        <v>242040.12</v>
      </c>
      <c r="O10586" s="33">
        <v>1854.9</v>
      </c>
      <c r="P10586" s="33">
        <v>4599</v>
      </c>
    </row>
    <row r="10587" spans="1:16">
      <c r="A10587" s="27" t="s">
        <v>1451</v>
      </c>
      <c r="B10587" s="31">
        <v>202506</v>
      </c>
      <c r="C10587" s="27" t="s">
        <v>179</v>
      </c>
      <c r="D10587" s="27" t="s">
        <v>179</v>
      </c>
      <c r="E10587" s="27" t="s">
        <v>29</v>
      </c>
      <c r="F10587" s="27" t="s">
        <v>262</v>
      </c>
      <c r="G10587" s="33">
        <v>269631.63</v>
      </c>
      <c r="H10587" s="33">
        <v>269631.63</v>
      </c>
      <c r="I10587" s="33">
        <v>14022</v>
      </c>
      <c r="J10587" s="33">
        <v>711</v>
      </c>
      <c r="K10587" s="33">
        <v>7300</v>
      </c>
      <c r="L10587" s="33">
        <v>1</v>
      </c>
      <c r="M10587" s="33">
        <v>1</v>
      </c>
      <c r="N10587" s="33">
        <v>236449.17</v>
      </c>
      <c r="O10587" s="33">
        <v>1838.1</v>
      </c>
      <c r="P10587" s="33">
        <v>4461</v>
      </c>
    </row>
    <row r="10588" spans="1:16">
      <c r="A10588" s="27" t="s">
        <v>1451</v>
      </c>
      <c r="B10588" s="31">
        <v>202507</v>
      </c>
      <c r="C10588" s="27" t="s">
        <v>179</v>
      </c>
      <c r="D10588" s="27" t="s">
        <v>179</v>
      </c>
      <c r="E10588" s="27" t="s">
        <v>29</v>
      </c>
      <c r="F10588" s="27" t="s">
        <v>262</v>
      </c>
      <c r="G10588" s="33">
        <v>235693.42</v>
      </c>
      <c r="H10588" s="33">
        <v>235693.42</v>
      </c>
      <c r="I10588" s="33">
        <v>11935</v>
      </c>
      <c r="J10588" s="33">
        <v>671</v>
      </c>
      <c r="K10588" s="33">
        <v>7300</v>
      </c>
      <c r="L10588" s="33">
        <v>1</v>
      </c>
      <c r="M10588" s="33">
        <v>1</v>
      </c>
      <c r="N10588" s="33">
        <v>210220.35</v>
      </c>
      <c r="O10588" s="33">
        <v>1310.8</v>
      </c>
      <c r="P10588" s="33">
        <v>3932</v>
      </c>
    </row>
    <row r="10589" spans="1:16">
      <c r="A10589" s="27" t="s">
        <v>1451</v>
      </c>
      <c r="B10589" s="31">
        <v>202508</v>
      </c>
      <c r="C10589" s="27" t="s">
        <v>179</v>
      </c>
      <c r="D10589" s="27" t="s">
        <v>179</v>
      </c>
      <c r="E10589" s="27" t="s">
        <v>29</v>
      </c>
      <c r="F10589" s="27" t="s">
        <v>262</v>
      </c>
      <c r="G10589" s="33">
        <v>238710.14</v>
      </c>
      <c r="H10589" s="33">
        <v>238710.14</v>
      </c>
      <c r="I10589" s="33">
        <v>13091</v>
      </c>
      <c r="J10589" s="33">
        <v>642</v>
      </c>
      <c r="K10589" s="33">
        <v>7300</v>
      </c>
      <c r="L10589" s="33">
        <v>1</v>
      </c>
      <c r="M10589" s="33">
        <v>1</v>
      </c>
      <c r="N10589" s="33">
        <v>202458.15</v>
      </c>
      <c r="O10589" s="33">
        <v>1565.2</v>
      </c>
      <c r="P10589" s="33">
        <v>4059</v>
      </c>
    </row>
    <row r="10590" spans="1:16">
      <c r="A10590" s="27" t="s">
        <v>1451</v>
      </c>
      <c r="B10590" s="31">
        <v>202509</v>
      </c>
      <c r="C10590" s="27" t="s">
        <v>179</v>
      </c>
      <c r="D10590" s="27" t="s">
        <v>179</v>
      </c>
      <c r="E10590" s="27" t="s">
        <v>29</v>
      </c>
      <c r="F10590" s="27" t="s">
        <v>262</v>
      </c>
      <c r="G10590" s="33">
        <v>221905.65</v>
      </c>
      <c r="H10590" s="33">
        <v>221905.65</v>
      </c>
      <c r="I10590" s="33">
        <v>11233</v>
      </c>
      <c r="J10590" s="33">
        <v>514</v>
      </c>
      <c r="K10590" s="33">
        <v>7300</v>
      </c>
      <c r="L10590" s="33">
        <v>1</v>
      </c>
      <c r="M10590" s="33">
        <v>1</v>
      </c>
      <c r="N10590" s="33">
        <v>194657.73</v>
      </c>
      <c r="O10590" s="33">
        <v>1466.8</v>
      </c>
      <c r="P10590" s="33">
        <v>3483</v>
      </c>
    </row>
    <row r="10591" spans="1:16">
      <c r="A10591" s="27" t="s">
        <v>1451</v>
      </c>
      <c r="B10591" s="31">
        <v>202510</v>
      </c>
      <c r="C10591" s="27" t="s">
        <v>179</v>
      </c>
      <c r="D10591" s="27" t="s">
        <v>179</v>
      </c>
      <c r="E10591" s="27" t="s">
        <v>29</v>
      </c>
      <c r="F10591" s="27" t="s">
        <v>262</v>
      </c>
      <c r="G10591" s="33">
        <v>237242.47</v>
      </c>
      <c r="H10591" s="33">
        <v>237242.47</v>
      </c>
      <c r="I10591" s="33">
        <v>12383</v>
      </c>
      <c r="J10591" s="33">
        <v>649</v>
      </c>
      <c r="K10591" s="33">
        <v>7300</v>
      </c>
      <c r="L10591" s="33">
        <v>1</v>
      </c>
      <c r="M10591" s="33">
        <v>1</v>
      </c>
      <c r="N10591" s="33">
        <v>213803.91</v>
      </c>
      <c r="O10591" s="33">
        <v>1593.5</v>
      </c>
      <c r="P10591" s="33">
        <v>3857</v>
      </c>
    </row>
    <row r="10592" spans="1:16">
      <c r="A10592" s="27" t="s">
        <v>1451</v>
      </c>
      <c r="B10592" s="31">
        <v>202511</v>
      </c>
      <c r="C10592" s="27" t="s">
        <v>179</v>
      </c>
      <c r="D10592" s="27" t="s">
        <v>179</v>
      </c>
      <c r="E10592" s="27" t="s">
        <v>29</v>
      </c>
      <c r="F10592" s="27" t="s">
        <v>262</v>
      </c>
      <c r="G10592" s="33">
        <v>270543.01</v>
      </c>
      <c r="H10592" s="33">
        <v>270543.01</v>
      </c>
      <c r="I10592" s="33">
        <v>13316</v>
      </c>
      <c r="J10592" s="33">
        <v>723</v>
      </c>
      <c r="K10592" s="33">
        <v>7300</v>
      </c>
      <c r="L10592" s="33">
        <v>1</v>
      </c>
      <c r="M10592" s="33">
        <v>1</v>
      </c>
      <c r="N10592" s="33">
        <v>258008.92</v>
      </c>
      <c r="O10592" s="33">
        <v>1781.6</v>
      </c>
      <c r="P10592" s="33">
        <v>4450</v>
      </c>
    </row>
    <row r="10593" spans="1:16">
      <c r="A10593" s="27" t="s">
        <v>1451</v>
      </c>
      <c r="B10593" s="31">
        <v>202512</v>
      </c>
      <c r="C10593" s="27" t="s">
        <v>179</v>
      </c>
      <c r="D10593" s="27" t="s">
        <v>179</v>
      </c>
      <c r="E10593" s="27" t="s">
        <v>29</v>
      </c>
      <c r="F10593" s="27" t="s">
        <v>262</v>
      </c>
      <c r="G10593" s="33">
        <v>360297.8</v>
      </c>
      <c r="H10593" s="33">
        <v>360297.8</v>
      </c>
      <c r="I10593" s="33">
        <v>18091</v>
      </c>
      <c r="J10593" s="33">
        <v>1062</v>
      </c>
      <c r="K10593" s="33">
        <v>7300</v>
      </c>
      <c r="L10593" s="33">
        <v>1</v>
      </c>
      <c r="M10593" s="33">
        <v>1</v>
      </c>
      <c r="N10593" s="33">
        <v>296166.54</v>
      </c>
      <c r="O10593" s="33">
        <v>2304.9</v>
      </c>
      <c r="P10593" s="33">
        <v>5897</v>
      </c>
    </row>
    <row r="10594" spans="1:16">
      <c r="A10594" s="27" t="s">
        <v>1451</v>
      </c>
      <c r="B10594" s="31">
        <v>202601</v>
      </c>
      <c r="C10594" s="27" t="s">
        <v>179</v>
      </c>
      <c r="D10594" s="27" t="s">
        <v>179</v>
      </c>
      <c r="E10594" s="27" t="s">
        <v>29</v>
      </c>
      <c r="F10594" s="27" t="s">
        <v>262</v>
      </c>
      <c r="G10594" s="33">
        <v>166361.24</v>
      </c>
      <c r="H10594" s="33">
        <v>166361.24</v>
      </c>
      <c r="I10594" s="33">
        <v>9104</v>
      </c>
      <c r="J10594" s="33">
        <v>516</v>
      </c>
      <c r="K10594" s="33">
        <v>7300</v>
      </c>
      <c r="L10594" s="33">
        <v>1</v>
      </c>
      <c r="M10594" s="33">
        <v>1</v>
      </c>
      <c r="N10594" s="33">
        <v>150527.12</v>
      </c>
      <c r="O10594" s="33">
        <v>1073.4</v>
      </c>
      <c r="P10594" s="33">
        <v>2909</v>
      </c>
    </row>
    <row r="10595" spans="1:16">
      <c r="A10595" s="27" t="s">
        <v>1451</v>
      </c>
      <c r="B10595" s="31">
        <v>202602</v>
      </c>
      <c r="C10595" s="27" t="s">
        <v>179</v>
      </c>
      <c r="D10595" s="27" t="s">
        <v>179</v>
      </c>
      <c r="E10595" s="27" t="s">
        <v>29</v>
      </c>
      <c r="F10595" s="27" t="s">
        <v>262</v>
      </c>
      <c r="G10595" s="33">
        <v>164535.54</v>
      </c>
      <c r="H10595" s="33">
        <v>164535.54</v>
      </c>
      <c r="I10595" s="33">
        <v>8958</v>
      </c>
      <c r="J10595" s="33">
        <v>463</v>
      </c>
      <c r="K10595" s="33">
        <v>7300</v>
      </c>
      <c r="L10595" s="33">
        <v>1</v>
      </c>
      <c r="M10595" s="33">
        <v>1</v>
      </c>
      <c r="N10595" s="33">
        <v>155077.43</v>
      </c>
      <c r="O10595" s="33">
        <v>971</v>
      </c>
      <c r="P10595" s="33">
        <v>2831</v>
      </c>
    </row>
    <row r="10596" spans="1:16">
      <c r="A10596" s="27" t="s">
        <v>1451</v>
      </c>
      <c r="B10596" s="31">
        <v>202603</v>
      </c>
      <c r="C10596" s="27" t="s">
        <v>179</v>
      </c>
      <c r="D10596" s="27" t="s">
        <v>179</v>
      </c>
      <c r="E10596" s="27" t="s">
        <v>29</v>
      </c>
      <c r="F10596" s="27" t="s">
        <v>262</v>
      </c>
      <c r="G10596" s="33">
        <v>214345.56</v>
      </c>
      <c r="H10596" s="33">
        <v>214345.56</v>
      </c>
      <c r="I10596" s="33">
        <v>10890</v>
      </c>
      <c r="J10596" s="33">
        <v>551</v>
      </c>
      <c r="K10596" s="33">
        <v>7300</v>
      </c>
      <c r="L10596" s="33">
        <v>1</v>
      </c>
      <c r="M10596" s="33">
        <v>1</v>
      </c>
      <c r="N10596" s="33">
        <v>193258.82</v>
      </c>
      <c r="O10596" s="33">
        <v>1349.6</v>
      </c>
      <c r="P10596" s="33">
        <v>3487</v>
      </c>
    </row>
    <row r="10597" spans="1:16">
      <c r="A10597" s="27" t="s">
        <v>1451</v>
      </c>
      <c r="B10597" s="31">
        <v>202604</v>
      </c>
      <c r="C10597" s="27" t="s">
        <v>179</v>
      </c>
      <c r="D10597" s="27" t="s">
        <v>179</v>
      </c>
      <c r="E10597" s="27" t="s">
        <v>29</v>
      </c>
      <c r="F10597" s="27" t="s">
        <v>262</v>
      </c>
      <c r="G10597" s="33">
        <v>247687.7</v>
      </c>
      <c r="H10597" s="33">
        <v>247687.7</v>
      </c>
      <c r="I10597" s="33">
        <v>12281</v>
      </c>
      <c r="J10597" s="33">
        <v>650</v>
      </c>
      <c r="K10597" s="33">
        <v>7300</v>
      </c>
      <c r="L10597" s="33">
        <v>1</v>
      </c>
      <c r="M10597" s="33">
        <v>1</v>
      </c>
      <c r="N10597" s="33">
        <v>227410.16</v>
      </c>
      <c r="O10597" s="33">
        <v>1527.2</v>
      </c>
      <c r="P10597" s="33">
        <v>3976</v>
      </c>
    </row>
    <row r="10598" spans="1:16">
      <c r="A10598" s="27" t="s">
        <v>1451</v>
      </c>
      <c r="B10598" s="31">
        <v>202605</v>
      </c>
      <c r="C10598" s="27" t="s">
        <v>179</v>
      </c>
      <c r="D10598" s="27" t="s">
        <v>179</v>
      </c>
      <c r="E10598" s="27" t="s">
        <v>29</v>
      </c>
      <c r="F10598" s="27" t="s">
        <v>262</v>
      </c>
      <c r="G10598" s="33">
        <v>272668.33</v>
      </c>
      <c r="H10598" s="33">
        <v>272668.33</v>
      </c>
      <c r="I10598" s="33">
        <v>13754</v>
      </c>
      <c r="J10598" s="33">
        <v>734</v>
      </c>
      <c r="K10598" s="33">
        <v>7300</v>
      </c>
      <c r="L10598" s="33">
        <v>1</v>
      </c>
      <c r="M10598" s="33">
        <v>1</v>
      </c>
      <c r="N10598" s="33">
        <v>249059.28</v>
      </c>
      <c r="O10598" s="33">
        <v>1797.3</v>
      </c>
      <c r="P10598" s="33">
        <v>4569</v>
      </c>
    </row>
    <row r="10599" spans="1:16">
      <c r="A10599" s="27" t="s">
        <v>1451</v>
      </c>
      <c r="B10599" s="31">
        <v>202606</v>
      </c>
      <c r="C10599" s="27" t="s">
        <v>179</v>
      </c>
      <c r="D10599" s="27" t="s">
        <v>179</v>
      </c>
      <c r="E10599" s="27" t="s">
        <v>29</v>
      </c>
      <c r="F10599" s="27" t="s">
        <v>262</v>
      </c>
      <c r="G10599" s="33">
        <v>241155.34</v>
      </c>
      <c r="H10599" s="33">
        <v>241155.34</v>
      </c>
      <c r="I10599" s="33">
        <v>12109</v>
      </c>
      <c r="J10599" s="33">
        <v>565</v>
      </c>
      <c r="K10599" s="33">
        <v>7300</v>
      </c>
      <c r="L10599" s="33">
        <v>1</v>
      </c>
      <c r="M10599" s="33">
        <v>1</v>
      </c>
      <c r="N10599" s="33">
        <v>243306.2</v>
      </c>
      <c r="O10599" s="33">
        <v>1474.8</v>
      </c>
      <c r="P10599" s="33">
        <v>3845</v>
      </c>
    </row>
    <row r="10600" spans="1:16">
      <c r="A10600" s="27" t="s">
        <v>1451</v>
      </c>
      <c r="B10600" s="31">
        <v>202607</v>
      </c>
      <c r="C10600" s="27" t="s">
        <v>179</v>
      </c>
      <c r="D10600" s="27" t="s">
        <v>179</v>
      </c>
      <c r="E10600" s="27" t="s">
        <v>29</v>
      </c>
      <c r="F10600" s="27" t="s">
        <v>262</v>
      </c>
      <c r="G10600" s="33">
        <v>250010.79</v>
      </c>
      <c r="H10600" s="33">
        <v>250010.79</v>
      </c>
      <c r="I10600" s="33">
        <v>13258</v>
      </c>
      <c r="J10600" s="33">
        <v>677</v>
      </c>
      <c r="K10600" s="33">
        <v>7300</v>
      </c>
      <c r="L10600" s="33">
        <v>1</v>
      </c>
      <c r="M10600" s="33">
        <v>1</v>
      </c>
      <c r="N10600" s="33">
        <v>216316.74</v>
      </c>
      <c r="O10600" s="33">
        <v>1523.2</v>
      </c>
      <c r="P10600" s="33">
        <v>4276</v>
      </c>
    </row>
    <row r="10601" spans="1:16">
      <c r="A10601" s="27" t="s">
        <v>1453</v>
      </c>
      <c r="B10601" s="31">
        <v>202408</v>
      </c>
      <c r="C10601" s="27" t="s">
        <v>179</v>
      </c>
      <c r="D10601" s="27" t="s">
        <v>179</v>
      </c>
      <c r="E10601" s="27" t="s">
        <v>29</v>
      </c>
      <c r="F10601" s="27" t="s">
        <v>289</v>
      </c>
      <c r="G10601" s="33">
        <v>912810.98</v>
      </c>
      <c r="H10601" s="33">
        <v>912810.98</v>
      </c>
      <c r="I10601" s="33">
        <v>15560</v>
      </c>
      <c r="J10601" s="33">
        <v>1418</v>
      </c>
      <c r="K10601" s="33">
        <v>22300</v>
      </c>
      <c r="L10601" s="33">
        <v>1</v>
      </c>
      <c r="M10601" s="33">
        <v>1</v>
      </c>
      <c r="N10601" s="33">
        <v>927699.89</v>
      </c>
      <c r="O10601" s="33">
        <v>4470</v>
      </c>
      <c r="P10601" s="33">
        <v>7278</v>
      </c>
    </row>
    <row r="10602" spans="1:16">
      <c r="A10602" s="27" t="s">
        <v>1453</v>
      </c>
      <c r="B10602" s="31">
        <v>202409</v>
      </c>
      <c r="C10602" s="27" t="s">
        <v>179</v>
      </c>
      <c r="D10602" s="27" t="s">
        <v>179</v>
      </c>
      <c r="E10602" s="27" t="s">
        <v>29</v>
      </c>
      <c r="F10602" s="27" t="s">
        <v>289</v>
      </c>
      <c r="G10602" s="33">
        <v>885872.05</v>
      </c>
      <c r="H10602" s="33">
        <v>885872.05</v>
      </c>
      <c r="I10602" s="33">
        <v>15557</v>
      </c>
      <c r="J10602" s="33">
        <v>1327</v>
      </c>
      <c r="K10602" s="33">
        <v>22300</v>
      </c>
      <c r="L10602" s="33">
        <v>1</v>
      </c>
      <c r="M10602" s="33">
        <v>1</v>
      </c>
      <c r="N10602" s="33">
        <v>891956.96</v>
      </c>
      <c r="O10602" s="33">
        <v>4355.2</v>
      </c>
      <c r="P10602" s="33">
        <v>6744</v>
      </c>
    </row>
    <row r="10603" spans="1:16">
      <c r="A10603" s="27" t="s">
        <v>1453</v>
      </c>
      <c r="B10603" s="31">
        <v>202410</v>
      </c>
      <c r="C10603" s="27" t="s">
        <v>179</v>
      </c>
      <c r="D10603" s="27" t="s">
        <v>179</v>
      </c>
      <c r="E10603" s="27" t="s">
        <v>29</v>
      </c>
      <c r="F10603" s="27" t="s">
        <v>289</v>
      </c>
      <c r="G10603" s="33">
        <v>1079697.72</v>
      </c>
      <c r="H10603" s="33">
        <v>1079697.72</v>
      </c>
      <c r="I10603" s="33">
        <v>20243</v>
      </c>
      <c r="J10603" s="33">
        <v>1851</v>
      </c>
      <c r="K10603" s="33">
        <v>22300</v>
      </c>
      <c r="L10603" s="33">
        <v>1</v>
      </c>
      <c r="M10603" s="33">
        <v>1</v>
      </c>
      <c r="N10603" s="33">
        <v>979688.21</v>
      </c>
      <c r="O10603" s="33">
        <v>5464</v>
      </c>
      <c r="P10603" s="33">
        <v>8781</v>
      </c>
    </row>
    <row r="10604" spans="1:16">
      <c r="A10604" s="27" t="s">
        <v>1453</v>
      </c>
      <c r="B10604" s="31">
        <v>202411</v>
      </c>
      <c r="C10604" s="27" t="s">
        <v>179</v>
      </c>
      <c r="D10604" s="27" t="s">
        <v>179</v>
      </c>
      <c r="E10604" s="27" t="s">
        <v>29</v>
      </c>
      <c r="F10604" s="27" t="s">
        <v>289</v>
      </c>
      <c r="G10604" s="33">
        <v>1205959.72</v>
      </c>
      <c r="H10604" s="33">
        <v>1205959.72</v>
      </c>
      <c r="I10604" s="33">
        <v>21089</v>
      </c>
      <c r="J10604" s="33">
        <v>1988</v>
      </c>
      <c r="K10604" s="33">
        <v>22300</v>
      </c>
      <c r="L10604" s="33">
        <v>1</v>
      </c>
      <c r="M10604" s="33">
        <v>1</v>
      </c>
      <c r="N10604" s="33">
        <v>1182243.56</v>
      </c>
      <c r="O10604" s="33">
        <v>5296.4</v>
      </c>
      <c r="P10604" s="33">
        <v>9202</v>
      </c>
    </row>
    <row r="10605" spans="1:16">
      <c r="A10605" s="27" t="s">
        <v>1453</v>
      </c>
      <c r="B10605" s="31">
        <v>202412</v>
      </c>
      <c r="C10605" s="27" t="s">
        <v>179</v>
      </c>
      <c r="D10605" s="27" t="s">
        <v>179</v>
      </c>
      <c r="E10605" s="27" t="s">
        <v>29</v>
      </c>
      <c r="F10605" s="27" t="s">
        <v>289</v>
      </c>
      <c r="G10605" s="33">
        <v>1320509.95</v>
      </c>
      <c r="H10605" s="33">
        <v>1320509.95</v>
      </c>
      <c r="I10605" s="33">
        <v>25599</v>
      </c>
      <c r="J10605" s="33">
        <v>2239</v>
      </c>
      <c r="K10605" s="33">
        <v>22300</v>
      </c>
      <c r="L10605" s="33">
        <v>1</v>
      </c>
      <c r="M10605" s="33">
        <v>1</v>
      </c>
      <c r="N10605" s="33">
        <v>1357088.69</v>
      </c>
      <c r="O10605" s="33">
        <v>5602.7</v>
      </c>
      <c r="P10605" s="33">
        <v>10882</v>
      </c>
    </row>
    <row r="10606" spans="1:16">
      <c r="A10606" s="27" t="s">
        <v>1453</v>
      </c>
      <c r="B10606" s="31">
        <v>202501</v>
      </c>
      <c r="C10606" s="27" t="s">
        <v>179</v>
      </c>
      <c r="D10606" s="27" t="s">
        <v>179</v>
      </c>
      <c r="E10606" s="27" t="s">
        <v>29</v>
      </c>
      <c r="F10606" s="27" t="s">
        <v>289</v>
      </c>
      <c r="G10606" s="33">
        <v>707434.1</v>
      </c>
      <c r="H10606" s="33">
        <v>707434.1</v>
      </c>
      <c r="I10606" s="33">
        <v>11893</v>
      </c>
      <c r="J10606" s="33">
        <v>1068</v>
      </c>
      <c r="K10606" s="33">
        <v>22300</v>
      </c>
      <c r="L10606" s="33">
        <v>1</v>
      </c>
      <c r="M10606" s="33">
        <v>1</v>
      </c>
      <c r="N10606" s="33">
        <v>689742.52</v>
      </c>
      <c r="O10606" s="33">
        <v>3401.5</v>
      </c>
      <c r="P10606" s="33">
        <v>5548</v>
      </c>
    </row>
    <row r="10607" spans="1:16">
      <c r="A10607" s="27" t="s">
        <v>1453</v>
      </c>
      <c r="B10607" s="31">
        <v>202502</v>
      </c>
      <c r="C10607" s="27" t="s">
        <v>179</v>
      </c>
      <c r="D10607" s="27" t="s">
        <v>179</v>
      </c>
      <c r="E10607" s="27" t="s">
        <v>29</v>
      </c>
      <c r="F10607" s="27" t="s">
        <v>289</v>
      </c>
      <c r="G10607" s="33">
        <v>756832.42</v>
      </c>
      <c r="H10607" s="33">
        <v>756832.42</v>
      </c>
      <c r="I10607" s="33">
        <v>13398</v>
      </c>
      <c r="J10607" s="33">
        <v>1103</v>
      </c>
      <c r="K10607" s="33">
        <v>22300</v>
      </c>
      <c r="L10607" s="33">
        <v>1</v>
      </c>
      <c r="M10607" s="33">
        <v>1</v>
      </c>
      <c r="N10607" s="33">
        <v>710592.86</v>
      </c>
      <c r="O10607" s="33">
        <v>3694.3</v>
      </c>
      <c r="P10607" s="33">
        <v>5877</v>
      </c>
    </row>
    <row r="10608" spans="1:16">
      <c r="A10608" s="27" t="s">
        <v>1453</v>
      </c>
      <c r="B10608" s="31">
        <v>202503</v>
      </c>
      <c r="C10608" s="27" t="s">
        <v>179</v>
      </c>
      <c r="D10608" s="27" t="s">
        <v>179</v>
      </c>
      <c r="E10608" s="27" t="s">
        <v>29</v>
      </c>
      <c r="F10608" s="27" t="s">
        <v>289</v>
      </c>
      <c r="G10608" s="33">
        <v>847646.65</v>
      </c>
      <c r="H10608" s="33">
        <v>847646.65</v>
      </c>
      <c r="I10608" s="33">
        <v>15339</v>
      </c>
      <c r="J10608" s="33">
        <v>1234</v>
      </c>
      <c r="K10608" s="33">
        <v>22300</v>
      </c>
      <c r="L10608" s="33">
        <v>1</v>
      </c>
      <c r="M10608" s="33">
        <v>1</v>
      </c>
      <c r="N10608" s="33">
        <v>885546.88</v>
      </c>
      <c r="O10608" s="33">
        <v>3901.6</v>
      </c>
      <c r="P10608" s="33">
        <v>6664</v>
      </c>
    </row>
    <row r="10609" spans="1:16">
      <c r="A10609" s="27" t="s">
        <v>1453</v>
      </c>
      <c r="B10609" s="31">
        <v>202504</v>
      </c>
      <c r="C10609" s="27" t="s">
        <v>179</v>
      </c>
      <c r="D10609" s="27" t="s">
        <v>179</v>
      </c>
      <c r="E10609" s="27" t="s">
        <v>29</v>
      </c>
      <c r="F10609" s="27" t="s">
        <v>289</v>
      </c>
      <c r="G10609" s="33">
        <v>1008186.41</v>
      </c>
      <c r="H10609" s="33">
        <v>1008186.41</v>
      </c>
      <c r="I10609" s="33">
        <v>18748</v>
      </c>
      <c r="J10609" s="33">
        <v>1411</v>
      </c>
      <c r="K10609" s="33">
        <v>22300</v>
      </c>
      <c r="L10609" s="33">
        <v>1</v>
      </c>
      <c r="M10609" s="33">
        <v>1</v>
      </c>
      <c r="N10609" s="33">
        <v>1042034.51</v>
      </c>
      <c r="O10609" s="33">
        <v>4403</v>
      </c>
      <c r="P10609" s="33">
        <v>7964</v>
      </c>
    </row>
    <row r="10610" spans="1:16">
      <c r="A10610" s="27" t="s">
        <v>1453</v>
      </c>
      <c r="B10610" s="31">
        <v>202505</v>
      </c>
      <c r="C10610" s="27" t="s">
        <v>179</v>
      </c>
      <c r="D10610" s="27" t="s">
        <v>179</v>
      </c>
      <c r="E10610" s="27" t="s">
        <v>29</v>
      </c>
      <c r="F10610" s="27" t="s">
        <v>289</v>
      </c>
      <c r="G10610" s="33">
        <v>1113911.1</v>
      </c>
      <c r="H10610" s="33">
        <v>1113911.1</v>
      </c>
      <c r="I10610" s="33">
        <v>20187</v>
      </c>
      <c r="J10610" s="33">
        <v>1697</v>
      </c>
      <c r="K10610" s="33">
        <v>22300</v>
      </c>
      <c r="L10610" s="33">
        <v>1</v>
      </c>
      <c r="M10610" s="33">
        <v>1</v>
      </c>
      <c r="N10610" s="33">
        <v>1141234.7</v>
      </c>
      <c r="O10610" s="33">
        <v>6149.7</v>
      </c>
      <c r="P10610" s="33">
        <v>8649</v>
      </c>
    </row>
    <row r="10611" spans="1:16">
      <c r="A10611" s="27" t="s">
        <v>1453</v>
      </c>
      <c r="B10611" s="31">
        <v>202506</v>
      </c>
      <c r="C10611" s="27" t="s">
        <v>179</v>
      </c>
      <c r="D10611" s="27" t="s">
        <v>179</v>
      </c>
      <c r="E10611" s="27" t="s">
        <v>29</v>
      </c>
      <c r="F10611" s="27" t="s">
        <v>289</v>
      </c>
      <c r="G10611" s="33">
        <v>1163035.58</v>
      </c>
      <c r="H10611" s="33">
        <v>1163035.58</v>
      </c>
      <c r="I10611" s="33">
        <v>22376</v>
      </c>
      <c r="J10611" s="33">
        <v>1865</v>
      </c>
      <c r="K10611" s="33">
        <v>22300</v>
      </c>
      <c r="L10611" s="33">
        <v>1</v>
      </c>
      <c r="M10611" s="33">
        <v>1</v>
      </c>
      <c r="N10611" s="33">
        <v>1114873.05</v>
      </c>
      <c r="O10611" s="33">
        <v>5523.8</v>
      </c>
      <c r="P10611" s="33">
        <v>9471</v>
      </c>
    </row>
    <row r="10612" spans="1:16">
      <c r="A10612" s="27" t="s">
        <v>1453</v>
      </c>
      <c r="B10612" s="31">
        <v>202507</v>
      </c>
      <c r="C10612" s="27" t="s">
        <v>179</v>
      </c>
      <c r="D10612" s="27" t="s">
        <v>179</v>
      </c>
      <c r="E10612" s="27" t="s">
        <v>29</v>
      </c>
      <c r="F10612" s="27" t="s">
        <v>289</v>
      </c>
      <c r="G10612" s="33">
        <v>954424.61</v>
      </c>
      <c r="H10612" s="33">
        <v>954424.61</v>
      </c>
      <c r="I10612" s="33">
        <v>16361</v>
      </c>
      <c r="J10612" s="33">
        <v>1377</v>
      </c>
      <c r="K10612" s="33">
        <v>22300</v>
      </c>
      <c r="L10612" s="33">
        <v>1</v>
      </c>
      <c r="M10612" s="33">
        <v>1</v>
      </c>
      <c r="N10612" s="33">
        <v>991202.4399999999</v>
      </c>
      <c r="O10612" s="33">
        <v>4650.3</v>
      </c>
      <c r="P10612" s="33">
        <v>7098</v>
      </c>
    </row>
    <row r="10613" spans="1:16">
      <c r="A10613" s="27" t="s">
        <v>1453</v>
      </c>
      <c r="B10613" s="31">
        <v>202508</v>
      </c>
      <c r="C10613" s="27" t="s">
        <v>179</v>
      </c>
      <c r="D10613" s="27" t="s">
        <v>179</v>
      </c>
      <c r="E10613" s="27" t="s">
        <v>29</v>
      </c>
      <c r="F10613" s="27" t="s">
        <v>289</v>
      </c>
      <c r="G10613" s="33">
        <v>942159.8100000001</v>
      </c>
      <c r="H10613" s="33">
        <v>942159.8100000001</v>
      </c>
      <c r="I10613" s="33">
        <v>17020</v>
      </c>
      <c r="J10613" s="33">
        <v>1740</v>
      </c>
      <c r="K10613" s="33">
        <v>22300</v>
      </c>
      <c r="L10613" s="33">
        <v>1</v>
      </c>
      <c r="M10613" s="33">
        <v>1</v>
      </c>
      <c r="N10613" s="33">
        <v>954603.1899999999</v>
      </c>
      <c r="O10613" s="33">
        <v>4462.2</v>
      </c>
      <c r="P10613" s="33">
        <v>7177</v>
      </c>
    </row>
    <row r="10614" spans="1:16">
      <c r="A10614" s="27" t="s">
        <v>1453</v>
      </c>
      <c r="B10614" s="31">
        <v>202509</v>
      </c>
      <c r="C10614" s="27" t="s">
        <v>179</v>
      </c>
      <c r="D10614" s="27" t="s">
        <v>179</v>
      </c>
      <c r="E10614" s="27" t="s">
        <v>29</v>
      </c>
      <c r="F10614" s="27" t="s">
        <v>289</v>
      </c>
      <c r="G10614" s="33">
        <v>951484.75</v>
      </c>
      <c r="H10614" s="33">
        <v>951484.75</v>
      </c>
      <c r="I10614" s="33">
        <v>18929</v>
      </c>
      <c r="J10614" s="33">
        <v>1646</v>
      </c>
      <c r="K10614" s="33">
        <v>22300</v>
      </c>
      <c r="L10614" s="33">
        <v>1</v>
      </c>
      <c r="M10614" s="33">
        <v>1</v>
      </c>
      <c r="N10614" s="33">
        <v>917823.71</v>
      </c>
      <c r="O10614" s="33">
        <v>4096.3</v>
      </c>
      <c r="P10614" s="33">
        <v>8216</v>
      </c>
    </row>
    <row r="10615" spans="1:16">
      <c r="A10615" s="27" t="s">
        <v>1453</v>
      </c>
      <c r="B10615" s="31">
        <v>202510</v>
      </c>
      <c r="C10615" s="27" t="s">
        <v>179</v>
      </c>
      <c r="D10615" s="27" t="s">
        <v>179</v>
      </c>
      <c r="E10615" s="27" t="s">
        <v>29</v>
      </c>
      <c r="F10615" s="27" t="s">
        <v>289</v>
      </c>
      <c r="G10615" s="33">
        <v>1043388.69</v>
      </c>
      <c r="H10615" s="33">
        <v>1043388.69</v>
      </c>
      <c r="I10615" s="33">
        <v>18335</v>
      </c>
      <c r="J10615" s="33">
        <v>1484</v>
      </c>
      <c r="K10615" s="33">
        <v>22300</v>
      </c>
      <c r="L10615" s="33">
        <v>1</v>
      </c>
      <c r="M10615" s="33">
        <v>1</v>
      </c>
      <c r="N10615" s="33">
        <v>1008099.17</v>
      </c>
      <c r="O10615" s="33">
        <v>4756.2</v>
      </c>
      <c r="P10615" s="33">
        <v>7784</v>
      </c>
    </row>
    <row r="10616" spans="1:16">
      <c r="A10616" s="27" t="s">
        <v>1453</v>
      </c>
      <c r="B10616" s="31">
        <v>202511</v>
      </c>
      <c r="C10616" s="27" t="s">
        <v>179</v>
      </c>
      <c r="D10616" s="27" t="s">
        <v>179</v>
      </c>
      <c r="E10616" s="27" t="s">
        <v>29</v>
      </c>
      <c r="F10616" s="27" t="s">
        <v>289</v>
      </c>
      <c r="G10616" s="33">
        <v>1229476.01</v>
      </c>
      <c r="H10616" s="33">
        <v>1229476.01</v>
      </c>
      <c r="I10616" s="33">
        <v>24133</v>
      </c>
      <c r="J10616" s="33">
        <v>1911</v>
      </c>
      <c r="K10616" s="33">
        <v>22300</v>
      </c>
      <c r="L10616" s="33">
        <v>1</v>
      </c>
      <c r="M10616" s="33">
        <v>1</v>
      </c>
      <c r="N10616" s="33">
        <v>1216528.63</v>
      </c>
      <c r="O10616" s="33">
        <v>5878.6</v>
      </c>
      <c r="P10616" s="33">
        <v>10045</v>
      </c>
    </row>
    <row r="10617" spans="1:16">
      <c r="A10617" s="27" t="s">
        <v>1453</v>
      </c>
      <c r="B10617" s="31">
        <v>202512</v>
      </c>
      <c r="C10617" s="27" t="s">
        <v>179</v>
      </c>
      <c r="D10617" s="27" t="s">
        <v>179</v>
      </c>
      <c r="E10617" s="27" t="s">
        <v>29</v>
      </c>
      <c r="F10617" s="27" t="s">
        <v>289</v>
      </c>
      <c r="G10617" s="33">
        <v>1228388.39</v>
      </c>
      <c r="H10617" s="33">
        <v>1228388.39</v>
      </c>
      <c r="I10617" s="33">
        <v>21541</v>
      </c>
      <c r="J10617" s="33">
        <v>1864</v>
      </c>
      <c r="K10617" s="33">
        <v>22300</v>
      </c>
      <c r="L10617" s="33">
        <v>1</v>
      </c>
      <c r="M10617" s="33">
        <v>1</v>
      </c>
      <c r="N10617" s="33">
        <v>1396444.27</v>
      </c>
      <c r="O10617" s="33">
        <v>5893.9</v>
      </c>
      <c r="P10617" s="33">
        <v>9154</v>
      </c>
    </row>
    <row r="10618" spans="1:16">
      <c r="A10618" s="27" t="s">
        <v>1453</v>
      </c>
      <c r="B10618" s="31">
        <v>202601</v>
      </c>
      <c r="C10618" s="27" t="s">
        <v>179</v>
      </c>
      <c r="D10618" s="27" t="s">
        <v>179</v>
      </c>
      <c r="E10618" s="27" t="s">
        <v>29</v>
      </c>
      <c r="F10618" s="27" t="s">
        <v>289</v>
      </c>
      <c r="G10618" s="33">
        <v>679107.72</v>
      </c>
      <c r="H10618" s="33">
        <v>679107.72</v>
      </c>
      <c r="I10618" s="33">
        <v>13017</v>
      </c>
      <c r="J10618" s="33">
        <v>1027</v>
      </c>
      <c r="K10618" s="33">
        <v>22300</v>
      </c>
      <c r="L10618" s="33">
        <v>1</v>
      </c>
      <c r="M10618" s="33">
        <v>1</v>
      </c>
      <c r="N10618" s="33">
        <v>709745.05</v>
      </c>
      <c r="O10618" s="33">
        <v>3211.2</v>
      </c>
      <c r="P10618" s="33">
        <v>5410</v>
      </c>
    </row>
    <row r="10619" spans="1:16">
      <c r="A10619" s="27" t="s">
        <v>1453</v>
      </c>
      <c r="B10619" s="31">
        <v>202602</v>
      </c>
      <c r="C10619" s="27" t="s">
        <v>179</v>
      </c>
      <c r="D10619" s="27" t="s">
        <v>179</v>
      </c>
      <c r="E10619" s="27" t="s">
        <v>29</v>
      </c>
      <c r="F10619" s="27" t="s">
        <v>289</v>
      </c>
      <c r="G10619" s="33">
        <v>711399.8199999999</v>
      </c>
      <c r="H10619" s="33">
        <v>711399.8199999999</v>
      </c>
      <c r="I10619" s="33">
        <v>13376</v>
      </c>
      <c r="J10619" s="33">
        <v>1237</v>
      </c>
      <c r="K10619" s="33">
        <v>22300</v>
      </c>
      <c r="L10619" s="33">
        <v>1</v>
      </c>
      <c r="M10619" s="33">
        <v>1</v>
      </c>
      <c r="N10619" s="33">
        <v>731200.05</v>
      </c>
      <c r="O10619" s="33">
        <v>3512</v>
      </c>
      <c r="P10619" s="33">
        <v>5734</v>
      </c>
    </row>
    <row r="10620" spans="1:16">
      <c r="A10620" s="27" t="s">
        <v>1453</v>
      </c>
      <c r="B10620" s="31">
        <v>202603</v>
      </c>
      <c r="C10620" s="27" t="s">
        <v>179</v>
      </c>
      <c r="D10620" s="27" t="s">
        <v>179</v>
      </c>
      <c r="E10620" s="27" t="s">
        <v>29</v>
      </c>
      <c r="F10620" s="27" t="s">
        <v>289</v>
      </c>
      <c r="G10620" s="33">
        <v>901502.61</v>
      </c>
      <c r="H10620" s="33">
        <v>901502.61</v>
      </c>
      <c r="I10620" s="33">
        <v>16013</v>
      </c>
      <c r="J10620" s="33">
        <v>1494</v>
      </c>
      <c r="K10620" s="33">
        <v>22300</v>
      </c>
      <c r="L10620" s="33">
        <v>1</v>
      </c>
      <c r="M10620" s="33">
        <v>1</v>
      </c>
      <c r="N10620" s="33">
        <v>911227.74</v>
      </c>
      <c r="O10620" s="33">
        <v>4239.8</v>
      </c>
      <c r="P10620" s="33">
        <v>6624</v>
      </c>
    </row>
    <row r="10621" spans="1:16">
      <c r="A10621" s="27" t="s">
        <v>1453</v>
      </c>
      <c r="B10621" s="31">
        <v>202604</v>
      </c>
      <c r="C10621" s="27" t="s">
        <v>179</v>
      </c>
      <c r="D10621" s="27" t="s">
        <v>179</v>
      </c>
      <c r="E10621" s="27" t="s">
        <v>29</v>
      </c>
      <c r="F10621" s="27" t="s">
        <v>289</v>
      </c>
      <c r="G10621" s="33">
        <v>1077281.86</v>
      </c>
      <c r="H10621" s="33">
        <v>1077281.86</v>
      </c>
      <c r="I10621" s="33">
        <v>19770</v>
      </c>
      <c r="J10621" s="33">
        <v>1812</v>
      </c>
      <c r="K10621" s="33">
        <v>22300</v>
      </c>
      <c r="L10621" s="33">
        <v>1</v>
      </c>
      <c r="M10621" s="33">
        <v>1</v>
      </c>
      <c r="N10621" s="33">
        <v>1072253.51</v>
      </c>
      <c r="O10621" s="33">
        <v>5028</v>
      </c>
      <c r="P10621" s="33">
        <v>8470</v>
      </c>
    </row>
    <row r="10622" spans="1:16">
      <c r="A10622" s="27" t="s">
        <v>1453</v>
      </c>
      <c r="B10622" s="31">
        <v>202605</v>
      </c>
      <c r="C10622" s="27" t="s">
        <v>179</v>
      </c>
      <c r="D10622" s="27" t="s">
        <v>179</v>
      </c>
      <c r="E10622" s="27" t="s">
        <v>29</v>
      </c>
      <c r="F10622" s="27" t="s">
        <v>289</v>
      </c>
      <c r="G10622" s="33">
        <v>1198726.07</v>
      </c>
      <c r="H10622" s="33">
        <v>1198726.07</v>
      </c>
      <c r="I10622" s="33">
        <v>22428</v>
      </c>
      <c r="J10622" s="33">
        <v>1898</v>
      </c>
      <c r="K10622" s="33">
        <v>22300</v>
      </c>
      <c r="L10622" s="33">
        <v>1</v>
      </c>
      <c r="M10622" s="33">
        <v>1</v>
      </c>
      <c r="N10622" s="33">
        <v>1174330.51</v>
      </c>
      <c r="O10622" s="33">
        <v>6211.3</v>
      </c>
      <c r="P10622" s="33">
        <v>9149</v>
      </c>
    </row>
    <row r="10623" spans="1:16">
      <c r="A10623" s="27" t="s">
        <v>1453</v>
      </c>
      <c r="B10623" s="31">
        <v>202606</v>
      </c>
      <c r="C10623" s="27" t="s">
        <v>179</v>
      </c>
      <c r="D10623" s="27" t="s">
        <v>179</v>
      </c>
      <c r="E10623" s="27" t="s">
        <v>29</v>
      </c>
      <c r="F10623" s="27" t="s">
        <v>289</v>
      </c>
      <c r="G10623" s="33">
        <v>1132243.6</v>
      </c>
      <c r="H10623" s="33">
        <v>1132243.6</v>
      </c>
      <c r="I10623" s="33">
        <v>19837</v>
      </c>
      <c r="J10623" s="33">
        <v>1823</v>
      </c>
      <c r="K10623" s="33">
        <v>22300</v>
      </c>
      <c r="L10623" s="33">
        <v>1</v>
      </c>
      <c r="M10623" s="33">
        <v>1</v>
      </c>
      <c r="N10623" s="33">
        <v>1147204.36</v>
      </c>
      <c r="O10623" s="33">
        <v>5908.2</v>
      </c>
      <c r="P10623" s="33">
        <v>8436</v>
      </c>
    </row>
    <row r="10624" spans="1:16">
      <c r="A10624" s="27" t="s">
        <v>1453</v>
      </c>
      <c r="B10624" s="31">
        <v>202607</v>
      </c>
      <c r="C10624" s="27" t="s">
        <v>179</v>
      </c>
      <c r="D10624" s="27" t="s">
        <v>179</v>
      </c>
      <c r="E10624" s="27" t="s">
        <v>29</v>
      </c>
      <c r="F10624" s="27" t="s">
        <v>289</v>
      </c>
      <c r="G10624" s="33">
        <v>1066479.87</v>
      </c>
      <c r="H10624" s="33">
        <v>1066479.87</v>
      </c>
      <c r="I10624" s="33">
        <v>19451</v>
      </c>
      <c r="J10624" s="33">
        <v>1827</v>
      </c>
      <c r="K10624" s="33">
        <v>22300</v>
      </c>
      <c r="L10624" s="33">
        <v>1</v>
      </c>
      <c r="M10624" s="33">
        <v>1</v>
      </c>
      <c r="N10624" s="33">
        <v>1019947.31</v>
      </c>
      <c r="O10624" s="33">
        <v>4864.7</v>
      </c>
      <c r="P10624" s="33">
        <v>8390</v>
      </c>
    </row>
    <row r="10625" spans="1:16">
      <c r="A10625" s="27" t="s">
        <v>1455</v>
      </c>
      <c r="B10625" s="31">
        <v>202408</v>
      </c>
      <c r="C10625" s="27" t="s">
        <v>173</v>
      </c>
      <c r="D10625" s="27" t="s">
        <v>173</v>
      </c>
      <c r="E10625" s="27" t="s">
        <v>29</v>
      </c>
      <c r="F10625" s="27" t="s">
        <v>257</v>
      </c>
      <c r="G10625" s="33">
        <v>351266.81</v>
      </c>
      <c r="H10625" s="33">
        <v>351266.81</v>
      </c>
      <c r="I10625" s="33">
        <v>8909</v>
      </c>
      <c r="J10625" s="33">
        <v>671</v>
      </c>
      <c r="K10625" s="33">
        <v>9000</v>
      </c>
      <c r="L10625" s="33">
        <v>1</v>
      </c>
      <c r="M10625" s="33">
        <v>1</v>
      </c>
      <c r="N10625" s="33">
        <v>299183.86</v>
      </c>
      <c r="O10625" s="33">
        <v>2025.7</v>
      </c>
      <c r="P10625" s="33">
        <v>3655</v>
      </c>
    </row>
    <row r="10626" spans="1:16">
      <c r="A10626" s="27" t="s">
        <v>1455</v>
      </c>
      <c r="B10626" s="31">
        <v>202409</v>
      </c>
      <c r="C10626" s="27" t="s">
        <v>173</v>
      </c>
      <c r="D10626" s="27" t="s">
        <v>173</v>
      </c>
      <c r="E10626" s="27" t="s">
        <v>29</v>
      </c>
      <c r="F10626" s="27" t="s">
        <v>257</v>
      </c>
      <c r="G10626" s="33">
        <v>332912.69</v>
      </c>
      <c r="H10626" s="33">
        <v>332912.69</v>
      </c>
      <c r="I10626" s="33">
        <v>8436</v>
      </c>
      <c r="J10626" s="33">
        <v>696</v>
      </c>
      <c r="K10626" s="33">
        <v>9000</v>
      </c>
      <c r="L10626" s="33">
        <v>1</v>
      </c>
      <c r="M10626" s="33">
        <v>1</v>
      </c>
      <c r="N10626" s="33">
        <v>287656.74</v>
      </c>
      <c r="O10626" s="33">
        <v>1996</v>
      </c>
      <c r="P10626" s="33">
        <v>3516</v>
      </c>
    </row>
    <row r="10627" spans="1:16">
      <c r="A10627" s="27" t="s">
        <v>1455</v>
      </c>
      <c r="B10627" s="31">
        <v>202410</v>
      </c>
      <c r="C10627" s="27" t="s">
        <v>173</v>
      </c>
      <c r="D10627" s="27" t="s">
        <v>173</v>
      </c>
      <c r="E10627" s="27" t="s">
        <v>29</v>
      </c>
      <c r="F10627" s="27" t="s">
        <v>257</v>
      </c>
      <c r="G10627" s="33">
        <v>350304.07</v>
      </c>
      <c r="H10627" s="33">
        <v>350304.07</v>
      </c>
      <c r="I10627" s="33">
        <v>9113</v>
      </c>
      <c r="J10627" s="33">
        <v>800</v>
      </c>
      <c r="K10627" s="33">
        <v>9000</v>
      </c>
      <c r="L10627" s="33">
        <v>1</v>
      </c>
      <c r="M10627" s="33">
        <v>1</v>
      </c>
      <c r="N10627" s="33">
        <v>315950.14</v>
      </c>
      <c r="O10627" s="33">
        <v>1989.9</v>
      </c>
      <c r="P10627" s="33">
        <v>3718</v>
      </c>
    </row>
    <row r="10628" spans="1:16">
      <c r="A10628" s="27" t="s">
        <v>1455</v>
      </c>
      <c r="B10628" s="31">
        <v>202411</v>
      </c>
      <c r="C10628" s="27" t="s">
        <v>173</v>
      </c>
      <c r="D10628" s="27" t="s">
        <v>173</v>
      </c>
      <c r="E10628" s="27" t="s">
        <v>29</v>
      </c>
      <c r="F10628" s="27" t="s">
        <v>257</v>
      </c>
      <c r="G10628" s="33">
        <v>429299.25</v>
      </c>
      <c r="H10628" s="33">
        <v>429299.25</v>
      </c>
      <c r="I10628" s="33">
        <v>11090</v>
      </c>
      <c r="J10628" s="33">
        <v>880</v>
      </c>
      <c r="K10628" s="33">
        <v>9000</v>
      </c>
      <c r="L10628" s="33">
        <v>1</v>
      </c>
      <c r="M10628" s="33">
        <v>1</v>
      </c>
      <c r="N10628" s="33">
        <v>381274.38</v>
      </c>
      <c r="O10628" s="33">
        <v>2321.6</v>
      </c>
      <c r="P10628" s="33">
        <v>4478</v>
      </c>
    </row>
    <row r="10629" spans="1:16">
      <c r="A10629" s="27" t="s">
        <v>1455</v>
      </c>
      <c r="B10629" s="31">
        <v>202412</v>
      </c>
      <c r="C10629" s="27" t="s">
        <v>173</v>
      </c>
      <c r="D10629" s="27" t="s">
        <v>173</v>
      </c>
      <c r="E10629" s="27" t="s">
        <v>29</v>
      </c>
      <c r="F10629" s="27" t="s">
        <v>257</v>
      </c>
      <c r="G10629" s="33">
        <v>512070.82</v>
      </c>
      <c r="H10629" s="33">
        <v>512070.82</v>
      </c>
      <c r="I10629" s="33">
        <v>13935</v>
      </c>
      <c r="J10629" s="33">
        <v>1184</v>
      </c>
      <c r="K10629" s="33">
        <v>9000</v>
      </c>
      <c r="L10629" s="33">
        <v>1</v>
      </c>
      <c r="M10629" s="33">
        <v>1</v>
      </c>
      <c r="N10629" s="33">
        <v>437662.05</v>
      </c>
      <c r="O10629" s="33">
        <v>3007.6</v>
      </c>
      <c r="P10629" s="33">
        <v>5737</v>
      </c>
    </row>
    <row r="10630" spans="1:16">
      <c r="A10630" s="27" t="s">
        <v>1455</v>
      </c>
      <c r="B10630" s="31">
        <v>202501</v>
      </c>
      <c r="C10630" s="27" t="s">
        <v>173</v>
      </c>
      <c r="D10630" s="27" t="s">
        <v>173</v>
      </c>
      <c r="E10630" s="27" t="s">
        <v>29</v>
      </c>
      <c r="F10630" s="27" t="s">
        <v>257</v>
      </c>
      <c r="G10630" s="33">
        <v>259598.64</v>
      </c>
      <c r="H10630" s="33">
        <v>259598.64</v>
      </c>
      <c r="I10630" s="33">
        <v>6293</v>
      </c>
      <c r="J10630" s="33">
        <v>492</v>
      </c>
      <c r="K10630" s="33">
        <v>9000</v>
      </c>
      <c r="L10630" s="33">
        <v>1</v>
      </c>
      <c r="M10630" s="33">
        <v>1</v>
      </c>
      <c r="N10630" s="33">
        <v>222442.45</v>
      </c>
      <c r="O10630" s="33">
        <v>1505.8</v>
      </c>
      <c r="P10630" s="33">
        <v>2576</v>
      </c>
    </row>
    <row r="10631" spans="1:16">
      <c r="A10631" s="27" t="s">
        <v>1455</v>
      </c>
      <c r="B10631" s="31">
        <v>202502</v>
      </c>
      <c r="C10631" s="27" t="s">
        <v>173</v>
      </c>
      <c r="D10631" s="27" t="s">
        <v>173</v>
      </c>
      <c r="E10631" s="27" t="s">
        <v>29</v>
      </c>
      <c r="F10631" s="27" t="s">
        <v>257</v>
      </c>
      <c r="G10631" s="33">
        <v>240378.34</v>
      </c>
      <c r="H10631" s="33">
        <v>240378.34</v>
      </c>
      <c r="I10631" s="33">
        <v>6281</v>
      </c>
      <c r="J10631" s="33">
        <v>576</v>
      </c>
      <c r="K10631" s="33">
        <v>9000</v>
      </c>
      <c r="L10631" s="33">
        <v>1</v>
      </c>
      <c r="M10631" s="33">
        <v>1</v>
      </c>
      <c r="N10631" s="33">
        <v>229166.69</v>
      </c>
      <c r="O10631" s="33">
        <v>1231.1</v>
      </c>
      <c r="P10631" s="33">
        <v>2640</v>
      </c>
    </row>
    <row r="10632" spans="1:16">
      <c r="A10632" s="27" t="s">
        <v>1455</v>
      </c>
      <c r="B10632" s="31">
        <v>202503</v>
      </c>
      <c r="C10632" s="27" t="s">
        <v>173</v>
      </c>
      <c r="D10632" s="27" t="s">
        <v>173</v>
      </c>
      <c r="E10632" s="27" t="s">
        <v>29</v>
      </c>
      <c r="F10632" s="27" t="s">
        <v>257</v>
      </c>
      <c r="G10632" s="33">
        <v>307704.71</v>
      </c>
      <c r="H10632" s="33">
        <v>307704.71</v>
      </c>
      <c r="I10632" s="33">
        <v>8119</v>
      </c>
      <c r="J10632" s="33">
        <v>636</v>
      </c>
      <c r="K10632" s="33">
        <v>9000</v>
      </c>
      <c r="L10632" s="33">
        <v>1</v>
      </c>
      <c r="M10632" s="33">
        <v>1</v>
      </c>
      <c r="N10632" s="33">
        <v>285589.49</v>
      </c>
      <c r="O10632" s="33">
        <v>1546.6</v>
      </c>
      <c r="P10632" s="33">
        <v>3200</v>
      </c>
    </row>
    <row r="10633" spans="1:16">
      <c r="A10633" s="27" t="s">
        <v>1455</v>
      </c>
      <c r="B10633" s="31">
        <v>202504</v>
      </c>
      <c r="C10633" s="27" t="s">
        <v>173</v>
      </c>
      <c r="D10633" s="27" t="s">
        <v>173</v>
      </c>
      <c r="E10633" s="27" t="s">
        <v>29</v>
      </c>
      <c r="F10633" s="27" t="s">
        <v>257</v>
      </c>
      <c r="G10633" s="33">
        <v>392004.14</v>
      </c>
      <c r="H10633" s="33">
        <v>392004.14</v>
      </c>
      <c r="I10633" s="33">
        <v>11111</v>
      </c>
      <c r="J10633" s="33">
        <v>879</v>
      </c>
      <c r="K10633" s="33">
        <v>9000</v>
      </c>
      <c r="L10633" s="33">
        <v>1</v>
      </c>
      <c r="M10633" s="33">
        <v>1</v>
      </c>
      <c r="N10633" s="33">
        <v>336056.86</v>
      </c>
      <c r="O10633" s="33">
        <v>2304.2</v>
      </c>
      <c r="P10633" s="33">
        <v>4226</v>
      </c>
    </row>
    <row r="10634" spans="1:16">
      <c r="A10634" s="27" t="s">
        <v>1455</v>
      </c>
      <c r="B10634" s="31">
        <v>202505</v>
      </c>
      <c r="C10634" s="27" t="s">
        <v>173</v>
      </c>
      <c r="D10634" s="27" t="s">
        <v>173</v>
      </c>
      <c r="E10634" s="27" t="s">
        <v>29</v>
      </c>
      <c r="F10634" s="27" t="s">
        <v>257</v>
      </c>
      <c r="G10634" s="33">
        <v>391019.1</v>
      </c>
      <c r="H10634" s="33">
        <v>391019.1</v>
      </c>
      <c r="I10634" s="33">
        <v>9420</v>
      </c>
      <c r="J10634" s="33">
        <v>620</v>
      </c>
      <c r="K10634" s="33">
        <v>9000</v>
      </c>
      <c r="L10634" s="33">
        <v>1</v>
      </c>
      <c r="M10634" s="33">
        <v>1</v>
      </c>
      <c r="N10634" s="33">
        <v>368048.99</v>
      </c>
      <c r="O10634" s="33">
        <v>2232.2</v>
      </c>
      <c r="P10634" s="33">
        <v>3916</v>
      </c>
    </row>
    <row r="10635" spans="1:16">
      <c r="A10635" s="27" t="s">
        <v>1455</v>
      </c>
      <c r="B10635" s="31">
        <v>202506</v>
      </c>
      <c r="C10635" s="27" t="s">
        <v>173</v>
      </c>
      <c r="D10635" s="27" t="s">
        <v>173</v>
      </c>
      <c r="E10635" s="27" t="s">
        <v>29</v>
      </c>
      <c r="F10635" s="27" t="s">
        <v>257</v>
      </c>
      <c r="G10635" s="33">
        <v>474017.27</v>
      </c>
      <c r="H10635" s="33">
        <v>474017.27</v>
      </c>
      <c r="I10635" s="33">
        <v>13003</v>
      </c>
      <c r="J10635" s="33">
        <v>1061</v>
      </c>
      <c r="K10635" s="33">
        <v>9000</v>
      </c>
      <c r="L10635" s="33">
        <v>1</v>
      </c>
      <c r="M10635" s="33">
        <v>1</v>
      </c>
      <c r="N10635" s="33">
        <v>359547.34</v>
      </c>
      <c r="O10635" s="33">
        <v>2581.6</v>
      </c>
      <c r="P10635" s="33">
        <v>5142</v>
      </c>
    </row>
    <row r="10636" spans="1:16">
      <c r="A10636" s="27" t="s">
        <v>1455</v>
      </c>
      <c r="B10636" s="31">
        <v>202507</v>
      </c>
      <c r="C10636" s="27" t="s">
        <v>173</v>
      </c>
      <c r="D10636" s="27" t="s">
        <v>173</v>
      </c>
      <c r="E10636" s="27" t="s">
        <v>29</v>
      </c>
      <c r="F10636" s="27" t="s">
        <v>257</v>
      </c>
      <c r="G10636" s="33">
        <v>365775.2</v>
      </c>
      <c r="H10636" s="33">
        <v>365775.2</v>
      </c>
      <c r="I10636" s="33">
        <v>8549</v>
      </c>
      <c r="J10636" s="33">
        <v>641</v>
      </c>
      <c r="K10636" s="33">
        <v>9000</v>
      </c>
      <c r="L10636" s="33">
        <v>1</v>
      </c>
      <c r="M10636" s="33">
        <v>1</v>
      </c>
      <c r="N10636" s="33">
        <v>319663.48</v>
      </c>
      <c r="O10636" s="33">
        <v>1989.1</v>
      </c>
      <c r="P10636" s="33">
        <v>3664</v>
      </c>
    </row>
    <row r="10637" spans="1:16">
      <c r="A10637" s="27" t="s">
        <v>1455</v>
      </c>
      <c r="B10637" s="31">
        <v>202508</v>
      </c>
      <c r="C10637" s="27" t="s">
        <v>173</v>
      </c>
      <c r="D10637" s="27" t="s">
        <v>173</v>
      </c>
      <c r="E10637" s="27" t="s">
        <v>29</v>
      </c>
      <c r="F10637" s="27" t="s">
        <v>257</v>
      </c>
      <c r="G10637" s="33">
        <v>336733.09</v>
      </c>
      <c r="H10637" s="33">
        <v>336733.09</v>
      </c>
      <c r="I10637" s="33">
        <v>8493</v>
      </c>
      <c r="J10637" s="33">
        <v>705</v>
      </c>
      <c r="K10637" s="33">
        <v>9000</v>
      </c>
      <c r="L10637" s="33">
        <v>1</v>
      </c>
      <c r="M10637" s="33">
        <v>1</v>
      </c>
      <c r="N10637" s="33">
        <v>307860.2</v>
      </c>
      <c r="O10637" s="33">
        <v>1798.6</v>
      </c>
      <c r="P10637" s="33">
        <v>3545</v>
      </c>
    </row>
    <row r="10638" spans="1:16">
      <c r="A10638" s="27" t="s">
        <v>1455</v>
      </c>
      <c r="B10638" s="31">
        <v>202509</v>
      </c>
      <c r="C10638" s="27" t="s">
        <v>173</v>
      </c>
      <c r="D10638" s="27" t="s">
        <v>173</v>
      </c>
      <c r="E10638" s="27" t="s">
        <v>29</v>
      </c>
      <c r="F10638" s="27" t="s">
        <v>257</v>
      </c>
      <c r="G10638" s="33">
        <v>342064.1</v>
      </c>
      <c r="H10638" s="33">
        <v>342064.1</v>
      </c>
      <c r="I10638" s="33">
        <v>8433</v>
      </c>
      <c r="J10638" s="33">
        <v>633</v>
      </c>
      <c r="K10638" s="33">
        <v>9000</v>
      </c>
      <c r="L10638" s="33">
        <v>1</v>
      </c>
      <c r="M10638" s="33">
        <v>1</v>
      </c>
      <c r="N10638" s="33">
        <v>295998.79</v>
      </c>
      <c r="O10638" s="33">
        <v>1866.7</v>
      </c>
      <c r="P10638" s="33">
        <v>3660</v>
      </c>
    </row>
    <row r="10639" spans="1:16">
      <c r="A10639" s="27" t="s">
        <v>1455</v>
      </c>
      <c r="B10639" s="31">
        <v>202510</v>
      </c>
      <c r="C10639" s="27" t="s">
        <v>173</v>
      </c>
      <c r="D10639" s="27" t="s">
        <v>173</v>
      </c>
      <c r="E10639" s="27" t="s">
        <v>29</v>
      </c>
      <c r="F10639" s="27" t="s">
        <v>257</v>
      </c>
      <c r="G10639" s="33">
        <v>377982.04</v>
      </c>
      <c r="H10639" s="33">
        <v>377982.04</v>
      </c>
      <c r="I10639" s="33">
        <v>9189</v>
      </c>
      <c r="J10639" s="33">
        <v>701</v>
      </c>
      <c r="K10639" s="33">
        <v>9000</v>
      </c>
      <c r="L10639" s="33">
        <v>1</v>
      </c>
      <c r="M10639" s="33">
        <v>1</v>
      </c>
      <c r="N10639" s="33">
        <v>325112.69</v>
      </c>
      <c r="O10639" s="33">
        <v>2174.7</v>
      </c>
      <c r="P10639" s="33">
        <v>3863</v>
      </c>
    </row>
    <row r="10640" spans="1:16">
      <c r="A10640" s="27" t="s">
        <v>1455</v>
      </c>
      <c r="B10640" s="31">
        <v>202511</v>
      </c>
      <c r="C10640" s="27" t="s">
        <v>173</v>
      </c>
      <c r="D10640" s="27" t="s">
        <v>173</v>
      </c>
      <c r="E10640" s="27" t="s">
        <v>29</v>
      </c>
      <c r="F10640" s="27" t="s">
        <v>257</v>
      </c>
      <c r="G10640" s="33">
        <v>412010.61</v>
      </c>
      <c r="H10640" s="33">
        <v>412010.61</v>
      </c>
      <c r="I10640" s="33">
        <v>9779</v>
      </c>
      <c r="J10640" s="33">
        <v>842</v>
      </c>
      <c r="K10640" s="33">
        <v>9000</v>
      </c>
      <c r="L10640" s="33">
        <v>1</v>
      </c>
      <c r="M10640" s="33">
        <v>1</v>
      </c>
      <c r="N10640" s="33">
        <v>392331.33</v>
      </c>
      <c r="O10640" s="33">
        <v>2121.2</v>
      </c>
      <c r="P10640" s="33">
        <v>4211</v>
      </c>
    </row>
    <row r="10641" spans="1:16">
      <c r="A10641" s="27" t="s">
        <v>1455</v>
      </c>
      <c r="B10641" s="31">
        <v>202512</v>
      </c>
      <c r="C10641" s="27" t="s">
        <v>173</v>
      </c>
      <c r="D10641" s="27" t="s">
        <v>173</v>
      </c>
      <c r="E10641" s="27" t="s">
        <v>29</v>
      </c>
      <c r="F10641" s="27" t="s">
        <v>257</v>
      </c>
      <c r="G10641" s="33">
        <v>535968.6899999999</v>
      </c>
      <c r="H10641" s="33">
        <v>535968.6899999999</v>
      </c>
      <c r="I10641" s="33">
        <v>13909</v>
      </c>
      <c r="J10641" s="33">
        <v>1119</v>
      </c>
      <c r="K10641" s="33">
        <v>9000</v>
      </c>
      <c r="L10641" s="33">
        <v>1</v>
      </c>
      <c r="M10641" s="33">
        <v>1</v>
      </c>
      <c r="N10641" s="33">
        <v>450354.25</v>
      </c>
      <c r="O10641" s="33">
        <v>2959</v>
      </c>
      <c r="P10641" s="33">
        <v>5649</v>
      </c>
    </row>
    <row r="10642" spans="1:16">
      <c r="A10642" s="27" t="s">
        <v>1455</v>
      </c>
      <c r="B10642" s="31">
        <v>202601</v>
      </c>
      <c r="C10642" s="27" t="s">
        <v>173</v>
      </c>
      <c r="D10642" s="27" t="s">
        <v>173</v>
      </c>
      <c r="E10642" s="27" t="s">
        <v>29</v>
      </c>
      <c r="F10642" s="27" t="s">
        <v>257</v>
      </c>
      <c r="G10642" s="33">
        <v>260347.71</v>
      </c>
      <c r="H10642" s="33">
        <v>260347.71</v>
      </c>
      <c r="I10642" s="33">
        <v>6939</v>
      </c>
      <c r="J10642" s="33">
        <v>593</v>
      </c>
      <c r="K10642" s="33">
        <v>9000</v>
      </c>
      <c r="L10642" s="33">
        <v>1</v>
      </c>
      <c r="M10642" s="33">
        <v>1</v>
      </c>
      <c r="N10642" s="33">
        <v>228893.28</v>
      </c>
      <c r="O10642" s="33">
        <v>1617.5</v>
      </c>
      <c r="P10642" s="33">
        <v>2876</v>
      </c>
    </row>
    <row r="10643" spans="1:16">
      <c r="A10643" s="27" t="s">
        <v>1455</v>
      </c>
      <c r="B10643" s="31">
        <v>202602</v>
      </c>
      <c r="C10643" s="27" t="s">
        <v>173</v>
      </c>
      <c r="D10643" s="27" t="s">
        <v>173</v>
      </c>
      <c r="E10643" s="27" t="s">
        <v>29</v>
      </c>
      <c r="F10643" s="27" t="s">
        <v>257</v>
      </c>
      <c r="G10643" s="33">
        <v>262143.7</v>
      </c>
      <c r="H10643" s="33">
        <v>262143.7</v>
      </c>
      <c r="I10643" s="33">
        <v>6408</v>
      </c>
      <c r="J10643" s="33">
        <v>448</v>
      </c>
      <c r="K10643" s="33">
        <v>9000</v>
      </c>
      <c r="L10643" s="33">
        <v>1</v>
      </c>
      <c r="M10643" s="33">
        <v>1</v>
      </c>
      <c r="N10643" s="33">
        <v>235812.53</v>
      </c>
      <c r="O10643" s="33">
        <v>1405.4</v>
      </c>
      <c r="P10643" s="33">
        <v>2670</v>
      </c>
    </row>
    <row r="10644" spans="1:16">
      <c r="A10644" s="27" t="s">
        <v>1455</v>
      </c>
      <c r="B10644" s="31">
        <v>202603</v>
      </c>
      <c r="C10644" s="27" t="s">
        <v>173</v>
      </c>
      <c r="D10644" s="27" t="s">
        <v>173</v>
      </c>
      <c r="E10644" s="27" t="s">
        <v>29</v>
      </c>
      <c r="F10644" s="27" t="s">
        <v>257</v>
      </c>
      <c r="G10644" s="33">
        <v>340397.26</v>
      </c>
      <c r="H10644" s="33">
        <v>340397.26</v>
      </c>
      <c r="I10644" s="33">
        <v>9619</v>
      </c>
      <c r="J10644" s="33">
        <v>650</v>
      </c>
      <c r="K10644" s="33">
        <v>9000</v>
      </c>
      <c r="L10644" s="33">
        <v>1</v>
      </c>
      <c r="M10644" s="33">
        <v>1</v>
      </c>
      <c r="N10644" s="33">
        <v>293871.59</v>
      </c>
      <c r="O10644" s="33">
        <v>2079.6</v>
      </c>
      <c r="P10644" s="33">
        <v>3830</v>
      </c>
    </row>
    <row r="10645" spans="1:16">
      <c r="A10645" s="27" t="s">
        <v>1455</v>
      </c>
      <c r="B10645" s="31">
        <v>202604</v>
      </c>
      <c r="C10645" s="27" t="s">
        <v>173</v>
      </c>
      <c r="D10645" s="27" t="s">
        <v>173</v>
      </c>
      <c r="E10645" s="27" t="s">
        <v>29</v>
      </c>
      <c r="F10645" s="27" t="s">
        <v>257</v>
      </c>
      <c r="G10645" s="33">
        <v>386122.49</v>
      </c>
      <c r="H10645" s="33">
        <v>386122.49</v>
      </c>
      <c r="I10645" s="33">
        <v>9288</v>
      </c>
      <c r="J10645" s="33">
        <v>711</v>
      </c>
      <c r="K10645" s="33">
        <v>9000</v>
      </c>
      <c r="L10645" s="33">
        <v>1</v>
      </c>
      <c r="M10645" s="33">
        <v>1</v>
      </c>
      <c r="N10645" s="33">
        <v>345802.51</v>
      </c>
      <c r="O10645" s="33">
        <v>2210.3</v>
      </c>
      <c r="P10645" s="33">
        <v>3899</v>
      </c>
    </row>
    <row r="10646" spans="1:16">
      <c r="A10646" s="27" t="s">
        <v>1455</v>
      </c>
      <c r="B10646" s="31">
        <v>202605</v>
      </c>
      <c r="C10646" s="27" t="s">
        <v>173</v>
      </c>
      <c r="D10646" s="27" t="s">
        <v>173</v>
      </c>
      <c r="E10646" s="27" t="s">
        <v>29</v>
      </c>
      <c r="F10646" s="27" t="s">
        <v>257</v>
      </c>
      <c r="G10646" s="33">
        <v>457281.18</v>
      </c>
      <c r="H10646" s="33">
        <v>457281.18</v>
      </c>
      <c r="I10646" s="33">
        <v>11668</v>
      </c>
      <c r="J10646" s="33">
        <v>897</v>
      </c>
      <c r="K10646" s="33">
        <v>9000</v>
      </c>
      <c r="L10646" s="33">
        <v>1</v>
      </c>
      <c r="M10646" s="33">
        <v>1</v>
      </c>
      <c r="N10646" s="33">
        <v>378722.41</v>
      </c>
      <c r="O10646" s="33">
        <v>2638.4</v>
      </c>
      <c r="P10646" s="33">
        <v>4820</v>
      </c>
    </row>
    <row r="10647" spans="1:16">
      <c r="A10647" s="27" t="s">
        <v>1455</v>
      </c>
      <c r="B10647" s="31">
        <v>202606</v>
      </c>
      <c r="C10647" s="27" t="s">
        <v>173</v>
      </c>
      <c r="D10647" s="27" t="s">
        <v>173</v>
      </c>
      <c r="E10647" s="27" t="s">
        <v>29</v>
      </c>
      <c r="F10647" s="27" t="s">
        <v>257</v>
      </c>
      <c r="G10647" s="33">
        <v>447139.64</v>
      </c>
      <c r="H10647" s="33">
        <v>447139.64</v>
      </c>
      <c r="I10647" s="33">
        <v>11351</v>
      </c>
      <c r="J10647" s="33">
        <v>795</v>
      </c>
      <c r="K10647" s="33">
        <v>9000</v>
      </c>
      <c r="L10647" s="33">
        <v>1</v>
      </c>
      <c r="M10647" s="33">
        <v>1</v>
      </c>
      <c r="N10647" s="33">
        <v>369974.21</v>
      </c>
      <c r="O10647" s="33">
        <v>2216.5</v>
      </c>
      <c r="P10647" s="33">
        <v>4708</v>
      </c>
    </row>
    <row r="10648" spans="1:16">
      <c r="A10648" s="27" t="s">
        <v>1455</v>
      </c>
      <c r="B10648" s="31">
        <v>202607</v>
      </c>
      <c r="C10648" s="27" t="s">
        <v>173</v>
      </c>
      <c r="D10648" s="27" t="s">
        <v>173</v>
      </c>
      <c r="E10648" s="27" t="s">
        <v>29</v>
      </c>
      <c r="F10648" s="27" t="s">
        <v>257</v>
      </c>
      <c r="G10648" s="33">
        <v>401610.89</v>
      </c>
      <c r="H10648" s="33">
        <v>401610.89</v>
      </c>
      <c r="I10648" s="33">
        <v>9825</v>
      </c>
      <c r="J10648" s="33">
        <v>825</v>
      </c>
      <c r="K10648" s="33">
        <v>9000</v>
      </c>
      <c r="L10648" s="33">
        <v>1</v>
      </c>
      <c r="M10648" s="33">
        <v>1</v>
      </c>
      <c r="N10648" s="33">
        <v>328933.72</v>
      </c>
      <c r="O10648" s="33">
        <v>2277.5</v>
      </c>
      <c r="P10648" s="33">
        <v>4030</v>
      </c>
    </row>
    <row r="10649" spans="1:16">
      <c r="A10649" s="27" t="s">
        <v>1458</v>
      </c>
      <c r="B10649" s="31">
        <v>202408</v>
      </c>
      <c r="C10649" s="27" t="s">
        <v>173</v>
      </c>
      <c r="D10649" s="27" t="s">
        <v>173</v>
      </c>
      <c r="E10649" s="27" t="s">
        <v>29</v>
      </c>
      <c r="F10649" s="27" t="s">
        <v>257</v>
      </c>
      <c r="G10649" s="33">
        <v>244642.18</v>
      </c>
      <c r="H10649" s="33">
        <v>244642.18</v>
      </c>
      <c r="I10649" s="33">
        <v>6055</v>
      </c>
      <c r="J10649" s="33">
        <v>408</v>
      </c>
      <c r="K10649" s="33">
        <v>8600</v>
      </c>
      <c r="L10649" s="33">
        <v>1</v>
      </c>
      <c r="M10649" s="33">
        <v>1</v>
      </c>
      <c r="N10649" s="33">
        <v>275989.85</v>
      </c>
      <c r="O10649" s="33">
        <v>1378.1</v>
      </c>
      <c r="P10649" s="33">
        <v>2518</v>
      </c>
    </row>
    <row r="10650" spans="1:16">
      <c r="A10650" s="27" t="s">
        <v>1458</v>
      </c>
      <c r="B10650" s="31">
        <v>202409</v>
      </c>
      <c r="C10650" s="27" t="s">
        <v>173</v>
      </c>
      <c r="D10650" s="27" t="s">
        <v>173</v>
      </c>
      <c r="E10650" s="27" t="s">
        <v>29</v>
      </c>
      <c r="F10650" s="27" t="s">
        <v>257</v>
      </c>
      <c r="G10650" s="33">
        <v>259829.08</v>
      </c>
      <c r="H10650" s="33">
        <v>259829.08</v>
      </c>
      <c r="I10650" s="33">
        <v>6272</v>
      </c>
      <c r="J10650" s="33">
        <v>517</v>
      </c>
      <c r="K10650" s="33">
        <v>8600</v>
      </c>
      <c r="L10650" s="33">
        <v>1</v>
      </c>
      <c r="M10650" s="33">
        <v>1</v>
      </c>
      <c r="N10650" s="33">
        <v>265356.36</v>
      </c>
      <c r="O10650" s="33">
        <v>1579.7</v>
      </c>
      <c r="P10650" s="33">
        <v>2654</v>
      </c>
    </row>
    <row r="10651" spans="1:16">
      <c r="A10651" s="27" t="s">
        <v>1458</v>
      </c>
      <c r="B10651" s="31">
        <v>202410</v>
      </c>
      <c r="C10651" s="27" t="s">
        <v>173</v>
      </c>
      <c r="D10651" s="27" t="s">
        <v>173</v>
      </c>
      <c r="E10651" s="27" t="s">
        <v>29</v>
      </c>
      <c r="F10651" s="27" t="s">
        <v>257</v>
      </c>
      <c r="G10651" s="33">
        <v>289381.23</v>
      </c>
      <c r="H10651" s="33">
        <v>289381.23</v>
      </c>
      <c r="I10651" s="33">
        <v>7160</v>
      </c>
      <c r="J10651" s="33">
        <v>513</v>
      </c>
      <c r="K10651" s="33">
        <v>8600</v>
      </c>
      <c r="L10651" s="33">
        <v>1</v>
      </c>
      <c r="M10651" s="33">
        <v>1</v>
      </c>
      <c r="N10651" s="33">
        <v>291456.33</v>
      </c>
      <c r="O10651" s="33">
        <v>1607.7</v>
      </c>
      <c r="P10651" s="33">
        <v>2951</v>
      </c>
    </row>
    <row r="10652" spans="1:16">
      <c r="A10652" s="27" t="s">
        <v>1458</v>
      </c>
      <c r="B10652" s="31">
        <v>202411</v>
      </c>
      <c r="C10652" s="27" t="s">
        <v>173</v>
      </c>
      <c r="D10652" s="27" t="s">
        <v>173</v>
      </c>
      <c r="E10652" s="27" t="s">
        <v>29</v>
      </c>
      <c r="F10652" s="27" t="s">
        <v>257</v>
      </c>
      <c r="G10652" s="33">
        <v>373146.84</v>
      </c>
      <c r="H10652" s="33">
        <v>373146.84</v>
      </c>
      <c r="I10652" s="33">
        <v>9476</v>
      </c>
      <c r="J10652" s="33">
        <v>785</v>
      </c>
      <c r="K10652" s="33">
        <v>8600</v>
      </c>
      <c r="L10652" s="33">
        <v>1</v>
      </c>
      <c r="M10652" s="33">
        <v>1</v>
      </c>
      <c r="N10652" s="33">
        <v>351716.35</v>
      </c>
      <c r="O10652" s="33">
        <v>1941.8</v>
      </c>
      <c r="P10652" s="33">
        <v>3992</v>
      </c>
    </row>
    <row r="10653" spans="1:16">
      <c r="A10653" s="27" t="s">
        <v>1458</v>
      </c>
      <c r="B10653" s="31">
        <v>202412</v>
      </c>
      <c r="C10653" s="27" t="s">
        <v>173</v>
      </c>
      <c r="D10653" s="27" t="s">
        <v>173</v>
      </c>
      <c r="E10653" s="27" t="s">
        <v>29</v>
      </c>
      <c r="F10653" s="27" t="s">
        <v>257</v>
      </c>
      <c r="G10653" s="33">
        <v>370286.52</v>
      </c>
      <c r="H10653" s="33">
        <v>370286.52</v>
      </c>
      <c r="I10653" s="33">
        <v>9374</v>
      </c>
      <c r="J10653" s="33">
        <v>659</v>
      </c>
      <c r="K10653" s="33">
        <v>8600</v>
      </c>
      <c r="L10653" s="33">
        <v>1</v>
      </c>
      <c r="M10653" s="33">
        <v>1</v>
      </c>
      <c r="N10653" s="33">
        <v>403732.61</v>
      </c>
      <c r="O10653" s="33">
        <v>2105.5</v>
      </c>
      <c r="P10653" s="33">
        <v>3857</v>
      </c>
    </row>
    <row r="10654" spans="1:16">
      <c r="A10654" s="27" t="s">
        <v>1458</v>
      </c>
      <c r="B10654" s="31">
        <v>202501</v>
      </c>
      <c r="C10654" s="27" t="s">
        <v>173</v>
      </c>
      <c r="D10654" s="27" t="s">
        <v>173</v>
      </c>
      <c r="E10654" s="27" t="s">
        <v>29</v>
      </c>
      <c r="F10654" s="27" t="s">
        <v>257</v>
      </c>
      <c r="G10654" s="33">
        <v>185138.22</v>
      </c>
      <c r="H10654" s="33">
        <v>185138.22</v>
      </c>
      <c r="I10654" s="33">
        <v>4611</v>
      </c>
      <c r="J10654" s="33">
        <v>388</v>
      </c>
      <c r="K10654" s="33">
        <v>8600</v>
      </c>
      <c r="L10654" s="33">
        <v>1</v>
      </c>
      <c r="M10654" s="33">
        <v>1</v>
      </c>
      <c r="N10654" s="33">
        <v>205197.75</v>
      </c>
      <c r="O10654" s="33">
        <v>959.4</v>
      </c>
      <c r="P10654" s="33">
        <v>1910</v>
      </c>
    </row>
    <row r="10655" spans="1:16">
      <c r="A10655" s="27" t="s">
        <v>1458</v>
      </c>
      <c r="B10655" s="31">
        <v>202502</v>
      </c>
      <c r="C10655" s="27" t="s">
        <v>173</v>
      </c>
      <c r="D10655" s="27" t="s">
        <v>173</v>
      </c>
      <c r="E10655" s="27" t="s">
        <v>29</v>
      </c>
      <c r="F10655" s="27" t="s">
        <v>257</v>
      </c>
      <c r="G10655" s="33">
        <v>211087.19</v>
      </c>
      <c r="H10655" s="33">
        <v>211087.19</v>
      </c>
      <c r="I10655" s="33">
        <v>5528</v>
      </c>
      <c r="J10655" s="33">
        <v>442</v>
      </c>
      <c r="K10655" s="33">
        <v>8600</v>
      </c>
      <c r="L10655" s="33">
        <v>1</v>
      </c>
      <c r="M10655" s="33">
        <v>1</v>
      </c>
      <c r="N10655" s="33">
        <v>211400.71</v>
      </c>
      <c r="O10655" s="33">
        <v>1242.5</v>
      </c>
      <c r="P10655" s="33">
        <v>2210</v>
      </c>
    </row>
    <row r="10656" spans="1:16">
      <c r="A10656" s="27" t="s">
        <v>1458</v>
      </c>
      <c r="B10656" s="31">
        <v>202503</v>
      </c>
      <c r="C10656" s="27" t="s">
        <v>173</v>
      </c>
      <c r="D10656" s="27" t="s">
        <v>173</v>
      </c>
      <c r="E10656" s="27" t="s">
        <v>29</v>
      </c>
      <c r="F10656" s="27" t="s">
        <v>257</v>
      </c>
      <c r="G10656" s="33">
        <v>251296.27</v>
      </c>
      <c r="H10656" s="33">
        <v>251296.27</v>
      </c>
      <c r="I10656" s="33">
        <v>6481</v>
      </c>
      <c r="J10656" s="33">
        <v>476</v>
      </c>
      <c r="K10656" s="33">
        <v>8600</v>
      </c>
      <c r="L10656" s="33">
        <v>1</v>
      </c>
      <c r="M10656" s="33">
        <v>1</v>
      </c>
      <c r="N10656" s="33">
        <v>263449.37</v>
      </c>
      <c r="O10656" s="33">
        <v>1382.9</v>
      </c>
      <c r="P10656" s="33">
        <v>2582</v>
      </c>
    </row>
    <row r="10657" spans="1:16">
      <c r="A10657" s="27" t="s">
        <v>1458</v>
      </c>
      <c r="B10657" s="31">
        <v>202504</v>
      </c>
      <c r="C10657" s="27" t="s">
        <v>173</v>
      </c>
      <c r="D10657" s="27" t="s">
        <v>173</v>
      </c>
      <c r="E10657" s="27" t="s">
        <v>29</v>
      </c>
      <c r="F10657" s="27" t="s">
        <v>257</v>
      </c>
      <c r="G10657" s="33">
        <v>284371.19</v>
      </c>
      <c r="H10657" s="33">
        <v>284371.19</v>
      </c>
      <c r="I10657" s="33">
        <v>6921</v>
      </c>
      <c r="J10657" s="33">
        <v>582</v>
      </c>
      <c r="K10657" s="33">
        <v>8600</v>
      </c>
      <c r="L10657" s="33">
        <v>1</v>
      </c>
      <c r="M10657" s="33">
        <v>1</v>
      </c>
      <c r="N10657" s="33">
        <v>310004.29</v>
      </c>
      <c r="O10657" s="33">
        <v>1681</v>
      </c>
      <c r="P10657" s="33">
        <v>2865</v>
      </c>
    </row>
    <row r="10658" spans="1:16">
      <c r="A10658" s="27" t="s">
        <v>1458</v>
      </c>
      <c r="B10658" s="31">
        <v>202505</v>
      </c>
      <c r="C10658" s="27" t="s">
        <v>173</v>
      </c>
      <c r="D10658" s="27" t="s">
        <v>173</v>
      </c>
      <c r="E10658" s="27" t="s">
        <v>29</v>
      </c>
      <c r="F10658" s="27" t="s">
        <v>257</v>
      </c>
      <c r="G10658" s="33">
        <v>334613.48</v>
      </c>
      <c r="H10658" s="33">
        <v>334613.48</v>
      </c>
      <c r="I10658" s="33">
        <v>8425</v>
      </c>
      <c r="J10658" s="33">
        <v>676</v>
      </c>
      <c r="K10658" s="33">
        <v>8600</v>
      </c>
      <c r="L10658" s="33">
        <v>1</v>
      </c>
      <c r="M10658" s="33">
        <v>1</v>
      </c>
      <c r="N10658" s="33">
        <v>339516.25</v>
      </c>
      <c r="O10658" s="33">
        <v>2082.8</v>
      </c>
      <c r="P10658" s="33">
        <v>3310</v>
      </c>
    </row>
    <row r="10659" spans="1:16">
      <c r="A10659" s="27" t="s">
        <v>1458</v>
      </c>
      <c r="B10659" s="31">
        <v>202506</v>
      </c>
      <c r="C10659" s="27" t="s">
        <v>173</v>
      </c>
      <c r="D10659" s="27" t="s">
        <v>173</v>
      </c>
      <c r="E10659" s="27" t="s">
        <v>29</v>
      </c>
      <c r="F10659" s="27" t="s">
        <v>257</v>
      </c>
      <c r="G10659" s="33">
        <v>328301.35</v>
      </c>
      <c r="H10659" s="33">
        <v>328301.35</v>
      </c>
      <c r="I10659" s="33">
        <v>8294</v>
      </c>
      <c r="J10659" s="33">
        <v>561</v>
      </c>
      <c r="K10659" s="33">
        <v>8600</v>
      </c>
      <c r="L10659" s="33">
        <v>1</v>
      </c>
      <c r="M10659" s="33">
        <v>1</v>
      </c>
      <c r="N10659" s="33">
        <v>331673.69</v>
      </c>
      <c r="O10659" s="33">
        <v>1871.7</v>
      </c>
      <c r="P10659" s="33">
        <v>3436</v>
      </c>
    </row>
    <row r="10660" spans="1:16">
      <c r="A10660" s="27" t="s">
        <v>1458</v>
      </c>
      <c r="B10660" s="31">
        <v>202507</v>
      </c>
      <c r="C10660" s="27" t="s">
        <v>173</v>
      </c>
      <c r="D10660" s="27" t="s">
        <v>173</v>
      </c>
      <c r="E10660" s="27" t="s">
        <v>29</v>
      </c>
      <c r="F10660" s="27" t="s">
        <v>257</v>
      </c>
      <c r="G10660" s="33">
        <v>278964.22</v>
      </c>
      <c r="H10660" s="33">
        <v>278964.22</v>
      </c>
      <c r="I10660" s="33">
        <v>7123</v>
      </c>
      <c r="J10660" s="33">
        <v>573</v>
      </c>
      <c r="K10660" s="33">
        <v>8600</v>
      </c>
      <c r="L10660" s="33">
        <v>1</v>
      </c>
      <c r="M10660" s="33">
        <v>1</v>
      </c>
      <c r="N10660" s="33">
        <v>294881.8</v>
      </c>
      <c r="O10660" s="33">
        <v>1426.2</v>
      </c>
      <c r="P10660" s="33">
        <v>2949</v>
      </c>
    </row>
    <row r="10661" spans="1:16">
      <c r="A10661" s="27" t="s">
        <v>1458</v>
      </c>
      <c r="B10661" s="31">
        <v>202508</v>
      </c>
      <c r="C10661" s="27" t="s">
        <v>173</v>
      </c>
      <c r="D10661" s="27" t="s">
        <v>173</v>
      </c>
      <c r="E10661" s="27" t="s">
        <v>29</v>
      </c>
      <c r="F10661" s="27" t="s">
        <v>257</v>
      </c>
      <c r="G10661" s="33">
        <v>290845.22</v>
      </c>
      <c r="H10661" s="33">
        <v>290845.22</v>
      </c>
      <c r="I10661" s="33">
        <v>6954</v>
      </c>
      <c r="J10661" s="33">
        <v>529</v>
      </c>
      <c r="K10661" s="33">
        <v>8600</v>
      </c>
      <c r="L10661" s="33">
        <v>1</v>
      </c>
      <c r="M10661" s="33">
        <v>1</v>
      </c>
      <c r="N10661" s="33">
        <v>283993.55</v>
      </c>
      <c r="O10661" s="33">
        <v>1586.3</v>
      </c>
      <c r="P10661" s="33">
        <v>2767</v>
      </c>
    </row>
    <row r="10662" spans="1:16">
      <c r="A10662" s="27" t="s">
        <v>1458</v>
      </c>
      <c r="B10662" s="31">
        <v>202509</v>
      </c>
      <c r="C10662" s="27" t="s">
        <v>173</v>
      </c>
      <c r="D10662" s="27" t="s">
        <v>173</v>
      </c>
      <c r="E10662" s="27" t="s">
        <v>29</v>
      </c>
      <c r="F10662" s="27" t="s">
        <v>257</v>
      </c>
      <c r="G10662" s="33">
        <v>255583.74</v>
      </c>
      <c r="H10662" s="33">
        <v>255583.74</v>
      </c>
      <c r="I10662" s="33">
        <v>6694</v>
      </c>
      <c r="J10662" s="33">
        <v>538</v>
      </c>
      <c r="K10662" s="33">
        <v>8600</v>
      </c>
      <c r="L10662" s="33">
        <v>1</v>
      </c>
      <c r="M10662" s="33">
        <v>1</v>
      </c>
      <c r="N10662" s="33">
        <v>273051.69</v>
      </c>
      <c r="O10662" s="33">
        <v>1375.8</v>
      </c>
      <c r="P10662" s="33">
        <v>2729</v>
      </c>
    </row>
    <row r="10663" spans="1:16">
      <c r="A10663" s="27" t="s">
        <v>1458</v>
      </c>
      <c r="B10663" s="31">
        <v>202510</v>
      </c>
      <c r="C10663" s="27" t="s">
        <v>173</v>
      </c>
      <c r="D10663" s="27" t="s">
        <v>173</v>
      </c>
      <c r="E10663" s="27" t="s">
        <v>29</v>
      </c>
      <c r="F10663" s="27" t="s">
        <v>257</v>
      </c>
      <c r="G10663" s="33">
        <v>309788.13</v>
      </c>
      <c r="H10663" s="33">
        <v>309788.13</v>
      </c>
      <c r="I10663" s="33">
        <v>8229</v>
      </c>
      <c r="J10663" s="33">
        <v>549</v>
      </c>
      <c r="K10663" s="33">
        <v>8600</v>
      </c>
      <c r="L10663" s="33">
        <v>1</v>
      </c>
      <c r="M10663" s="33">
        <v>1</v>
      </c>
      <c r="N10663" s="33">
        <v>299908.56</v>
      </c>
      <c r="O10663" s="33">
        <v>1734.5</v>
      </c>
      <c r="P10663" s="33">
        <v>3309</v>
      </c>
    </row>
    <row r="10664" spans="1:16">
      <c r="A10664" s="27" t="s">
        <v>1458</v>
      </c>
      <c r="B10664" s="31">
        <v>202511</v>
      </c>
      <c r="C10664" s="27" t="s">
        <v>173</v>
      </c>
      <c r="D10664" s="27" t="s">
        <v>173</v>
      </c>
      <c r="E10664" s="27" t="s">
        <v>29</v>
      </c>
      <c r="F10664" s="27" t="s">
        <v>257</v>
      </c>
      <c r="G10664" s="33">
        <v>362871.54</v>
      </c>
      <c r="H10664" s="33">
        <v>362871.54</v>
      </c>
      <c r="I10664" s="33">
        <v>9170</v>
      </c>
      <c r="J10664" s="33">
        <v>772</v>
      </c>
      <c r="K10664" s="33">
        <v>8600</v>
      </c>
      <c r="L10664" s="33">
        <v>1</v>
      </c>
      <c r="M10664" s="33">
        <v>1</v>
      </c>
      <c r="N10664" s="33">
        <v>361916.13</v>
      </c>
      <c r="O10664" s="33">
        <v>1933.2</v>
      </c>
      <c r="P10664" s="33">
        <v>3694</v>
      </c>
    </row>
    <row r="10665" spans="1:16">
      <c r="A10665" s="27" t="s">
        <v>1458</v>
      </c>
      <c r="B10665" s="31">
        <v>202512</v>
      </c>
      <c r="C10665" s="27" t="s">
        <v>173</v>
      </c>
      <c r="D10665" s="27" t="s">
        <v>173</v>
      </c>
      <c r="E10665" s="27" t="s">
        <v>29</v>
      </c>
      <c r="F10665" s="27" t="s">
        <v>257</v>
      </c>
      <c r="G10665" s="33">
        <v>367574.83</v>
      </c>
      <c r="H10665" s="33">
        <v>367574.83</v>
      </c>
      <c r="I10665" s="33">
        <v>10119</v>
      </c>
      <c r="J10665" s="33">
        <v>784</v>
      </c>
      <c r="K10665" s="33">
        <v>8600</v>
      </c>
      <c r="L10665" s="33">
        <v>1</v>
      </c>
      <c r="M10665" s="33">
        <v>1</v>
      </c>
      <c r="N10665" s="33">
        <v>415440.86</v>
      </c>
      <c r="O10665" s="33">
        <v>2175.6</v>
      </c>
      <c r="P10665" s="33">
        <v>3940</v>
      </c>
    </row>
    <row r="10666" spans="1:16">
      <c r="A10666" s="27" t="s">
        <v>1458</v>
      </c>
      <c r="B10666" s="31">
        <v>202601</v>
      </c>
      <c r="C10666" s="27" t="s">
        <v>173</v>
      </c>
      <c r="D10666" s="27" t="s">
        <v>173</v>
      </c>
      <c r="E10666" s="27" t="s">
        <v>29</v>
      </c>
      <c r="F10666" s="27" t="s">
        <v>257</v>
      </c>
      <c r="G10666" s="33">
        <v>197483.1</v>
      </c>
      <c r="H10666" s="33">
        <v>197483.1</v>
      </c>
      <c r="I10666" s="33">
        <v>5047</v>
      </c>
      <c r="J10666" s="33">
        <v>390</v>
      </c>
      <c r="K10666" s="33">
        <v>8600</v>
      </c>
      <c r="L10666" s="33">
        <v>1</v>
      </c>
      <c r="M10666" s="33">
        <v>1</v>
      </c>
      <c r="N10666" s="33">
        <v>211148.49</v>
      </c>
      <c r="O10666" s="33">
        <v>1018.3</v>
      </c>
      <c r="P10666" s="33">
        <v>2026</v>
      </c>
    </row>
    <row r="10667" spans="1:16">
      <c r="A10667" s="27" t="s">
        <v>1458</v>
      </c>
      <c r="B10667" s="31">
        <v>202602</v>
      </c>
      <c r="C10667" s="27" t="s">
        <v>173</v>
      </c>
      <c r="D10667" s="27" t="s">
        <v>173</v>
      </c>
      <c r="E10667" s="27" t="s">
        <v>29</v>
      </c>
      <c r="F10667" s="27" t="s">
        <v>257</v>
      </c>
      <c r="G10667" s="33">
        <v>231063.89</v>
      </c>
      <c r="H10667" s="33">
        <v>231063.89</v>
      </c>
      <c r="I10667" s="33">
        <v>5420</v>
      </c>
      <c r="J10667" s="33">
        <v>432</v>
      </c>
      <c r="K10667" s="33">
        <v>8600</v>
      </c>
      <c r="L10667" s="33">
        <v>1</v>
      </c>
      <c r="M10667" s="33">
        <v>1</v>
      </c>
      <c r="N10667" s="33">
        <v>217531.33</v>
      </c>
      <c r="O10667" s="33">
        <v>1244.2</v>
      </c>
      <c r="P10667" s="33">
        <v>2314</v>
      </c>
    </row>
    <row r="10668" spans="1:16">
      <c r="A10668" s="27" t="s">
        <v>1458</v>
      </c>
      <c r="B10668" s="31">
        <v>202603</v>
      </c>
      <c r="C10668" s="27" t="s">
        <v>173</v>
      </c>
      <c r="D10668" s="27" t="s">
        <v>173</v>
      </c>
      <c r="E10668" s="27" t="s">
        <v>29</v>
      </c>
      <c r="F10668" s="27" t="s">
        <v>257</v>
      </c>
      <c r="G10668" s="33">
        <v>243791.69</v>
      </c>
      <c r="H10668" s="33">
        <v>243791.69</v>
      </c>
      <c r="I10668" s="33">
        <v>6568</v>
      </c>
      <c r="J10668" s="33">
        <v>473</v>
      </c>
      <c r="K10668" s="33">
        <v>8600</v>
      </c>
      <c r="L10668" s="33">
        <v>1</v>
      </c>
      <c r="M10668" s="33">
        <v>1</v>
      </c>
      <c r="N10668" s="33">
        <v>271089.4</v>
      </c>
      <c r="O10668" s="33">
        <v>1243.1</v>
      </c>
      <c r="P10668" s="33">
        <v>2595</v>
      </c>
    </row>
    <row r="10669" spans="1:16">
      <c r="A10669" s="27" t="s">
        <v>1458</v>
      </c>
      <c r="B10669" s="31">
        <v>202604</v>
      </c>
      <c r="C10669" s="27" t="s">
        <v>173</v>
      </c>
      <c r="D10669" s="27" t="s">
        <v>173</v>
      </c>
      <c r="E10669" s="27" t="s">
        <v>29</v>
      </c>
      <c r="F10669" s="27" t="s">
        <v>257</v>
      </c>
      <c r="G10669" s="33">
        <v>307253.15</v>
      </c>
      <c r="H10669" s="33">
        <v>307253.15</v>
      </c>
      <c r="I10669" s="33">
        <v>7361</v>
      </c>
      <c r="J10669" s="33">
        <v>615</v>
      </c>
      <c r="K10669" s="33">
        <v>8600</v>
      </c>
      <c r="L10669" s="33">
        <v>1</v>
      </c>
      <c r="M10669" s="33">
        <v>1</v>
      </c>
      <c r="N10669" s="33">
        <v>318994.41</v>
      </c>
      <c r="O10669" s="33">
        <v>1684</v>
      </c>
      <c r="P10669" s="33">
        <v>2981</v>
      </c>
    </row>
    <row r="10670" spans="1:16">
      <c r="A10670" s="27" t="s">
        <v>1458</v>
      </c>
      <c r="B10670" s="31">
        <v>202605</v>
      </c>
      <c r="C10670" s="27" t="s">
        <v>173</v>
      </c>
      <c r="D10670" s="27" t="s">
        <v>173</v>
      </c>
      <c r="E10670" s="27" t="s">
        <v>29</v>
      </c>
      <c r="F10670" s="27" t="s">
        <v>257</v>
      </c>
      <c r="G10670" s="33">
        <v>352725.93</v>
      </c>
      <c r="H10670" s="33">
        <v>352725.93</v>
      </c>
      <c r="I10670" s="33">
        <v>9527</v>
      </c>
      <c r="J10670" s="33">
        <v>879</v>
      </c>
      <c r="K10670" s="33">
        <v>8600</v>
      </c>
      <c r="L10670" s="33">
        <v>1</v>
      </c>
      <c r="M10670" s="33">
        <v>1</v>
      </c>
      <c r="N10670" s="33">
        <v>349362.22</v>
      </c>
      <c r="O10670" s="33">
        <v>2239.4</v>
      </c>
      <c r="P10670" s="33">
        <v>3832</v>
      </c>
    </row>
    <row r="10671" spans="1:16">
      <c r="A10671" s="27" t="s">
        <v>1458</v>
      </c>
      <c r="B10671" s="31">
        <v>202606</v>
      </c>
      <c r="C10671" s="27" t="s">
        <v>173</v>
      </c>
      <c r="D10671" s="27" t="s">
        <v>173</v>
      </c>
      <c r="E10671" s="27" t="s">
        <v>29</v>
      </c>
      <c r="F10671" s="27" t="s">
        <v>257</v>
      </c>
      <c r="G10671" s="33">
        <v>364219.17</v>
      </c>
      <c r="H10671" s="33">
        <v>364219.17</v>
      </c>
      <c r="I10671" s="33">
        <v>8552</v>
      </c>
      <c r="J10671" s="33">
        <v>729</v>
      </c>
      <c r="K10671" s="33">
        <v>8600</v>
      </c>
      <c r="L10671" s="33">
        <v>1</v>
      </c>
      <c r="M10671" s="33">
        <v>1</v>
      </c>
      <c r="N10671" s="33">
        <v>341292.22</v>
      </c>
      <c r="O10671" s="33">
        <v>2175.3</v>
      </c>
      <c r="P10671" s="33">
        <v>3524</v>
      </c>
    </row>
    <row r="10672" spans="1:16">
      <c r="A10672" s="27" t="s">
        <v>1458</v>
      </c>
      <c r="B10672" s="31">
        <v>202607</v>
      </c>
      <c r="C10672" s="27" t="s">
        <v>173</v>
      </c>
      <c r="D10672" s="27" t="s">
        <v>173</v>
      </c>
      <c r="E10672" s="27" t="s">
        <v>29</v>
      </c>
      <c r="F10672" s="27" t="s">
        <v>257</v>
      </c>
      <c r="G10672" s="33">
        <v>303686.35</v>
      </c>
      <c r="H10672" s="33">
        <v>303686.35</v>
      </c>
      <c r="I10672" s="33">
        <v>7540</v>
      </c>
      <c r="J10672" s="33">
        <v>586</v>
      </c>
      <c r="K10672" s="33">
        <v>8600</v>
      </c>
      <c r="L10672" s="33">
        <v>1</v>
      </c>
      <c r="M10672" s="33">
        <v>1</v>
      </c>
      <c r="N10672" s="33">
        <v>303433.37</v>
      </c>
      <c r="O10672" s="33">
        <v>1669.6</v>
      </c>
      <c r="P10672" s="33">
        <v>3083</v>
      </c>
    </row>
    <row r="10673" spans="1:16">
      <c r="A10673" s="27" t="s">
        <v>1461</v>
      </c>
      <c r="B10673" s="31">
        <v>202604</v>
      </c>
      <c r="C10673" s="27" t="s">
        <v>173</v>
      </c>
      <c r="D10673" s="27" t="s">
        <v>173</v>
      </c>
      <c r="E10673" s="27" t="s">
        <v>29</v>
      </c>
      <c r="F10673" s="27" t="s">
        <v>262</v>
      </c>
      <c r="G10673" s="33">
        <v>148544.23</v>
      </c>
      <c r="H10673" s="33">
        <v>0</v>
      </c>
      <c r="I10673" s="33">
        <v>7364</v>
      </c>
      <c r="J10673" s="33">
        <v>352</v>
      </c>
      <c r="K10673" s="33">
        <v>7600</v>
      </c>
      <c r="L10673" s="33">
        <v>1</v>
      </c>
      <c r="M10673" s="33">
        <v>0</v>
      </c>
      <c r="N10673" s="33">
        <v>244746.24</v>
      </c>
      <c r="O10673" s="33">
        <v>1033.1</v>
      </c>
      <c r="P10673" s="33">
        <v>2318</v>
      </c>
    </row>
    <row r="10674" spans="1:16">
      <c r="A10674" s="27" t="s">
        <v>1461</v>
      </c>
      <c r="B10674" s="31">
        <v>202605</v>
      </c>
      <c r="C10674" s="27" t="s">
        <v>173</v>
      </c>
      <c r="D10674" s="27" t="s">
        <v>173</v>
      </c>
      <c r="E10674" s="27" t="s">
        <v>29</v>
      </c>
      <c r="F10674" s="27" t="s">
        <v>262</v>
      </c>
      <c r="G10674" s="33">
        <v>160272.95</v>
      </c>
      <c r="H10674" s="33">
        <v>0</v>
      </c>
      <c r="I10674" s="33">
        <v>8015</v>
      </c>
      <c r="J10674" s="33">
        <v>421</v>
      </c>
      <c r="K10674" s="33">
        <v>7600</v>
      </c>
      <c r="L10674" s="33">
        <v>1</v>
      </c>
      <c r="M10674" s="33">
        <v>0</v>
      </c>
      <c r="N10674" s="33">
        <v>268045.73</v>
      </c>
      <c r="O10674" s="33">
        <v>1024.6</v>
      </c>
      <c r="P10674" s="33">
        <v>2554</v>
      </c>
    </row>
    <row r="10675" spans="1:16">
      <c r="A10675" s="27" t="s">
        <v>1461</v>
      </c>
      <c r="B10675" s="31">
        <v>202606</v>
      </c>
      <c r="C10675" s="27" t="s">
        <v>173</v>
      </c>
      <c r="D10675" s="27" t="s">
        <v>173</v>
      </c>
      <c r="E10675" s="27" t="s">
        <v>29</v>
      </c>
      <c r="F10675" s="27" t="s">
        <v>262</v>
      </c>
      <c r="G10675" s="33">
        <v>191523.83</v>
      </c>
      <c r="H10675" s="33">
        <v>0</v>
      </c>
      <c r="I10675" s="33">
        <v>10250</v>
      </c>
      <c r="J10675" s="33">
        <v>506</v>
      </c>
      <c r="K10675" s="33">
        <v>7600</v>
      </c>
      <c r="L10675" s="33">
        <v>1</v>
      </c>
      <c r="M10675" s="33">
        <v>0</v>
      </c>
      <c r="N10675" s="33">
        <v>261854.08</v>
      </c>
      <c r="O10675" s="33">
        <v>1153.8</v>
      </c>
      <c r="P10675" s="33">
        <v>3177</v>
      </c>
    </row>
    <row r="10676" spans="1:16">
      <c r="A10676" s="27" t="s">
        <v>1461</v>
      </c>
      <c r="B10676" s="31">
        <v>202607</v>
      </c>
      <c r="C10676" s="27" t="s">
        <v>173</v>
      </c>
      <c r="D10676" s="27" t="s">
        <v>173</v>
      </c>
      <c r="E10676" s="27" t="s">
        <v>29</v>
      </c>
      <c r="F10676" s="27" t="s">
        <v>262</v>
      </c>
      <c r="G10676" s="33">
        <v>172382.81</v>
      </c>
      <c r="H10676" s="33">
        <v>0</v>
      </c>
      <c r="I10676" s="33">
        <v>8922</v>
      </c>
      <c r="J10676" s="33">
        <v>458</v>
      </c>
      <c r="K10676" s="33">
        <v>7600</v>
      </c>
      <c r="L10676" s="33">
        <v>1</v>
      </c>
      <c r="M10676" s="33">
        <v>0</v>
      </c>
      <c r="N10676" s="33">
        <v>232807.14</v>
      </c>
      <c r="O10676" s="33">
        <v>1104.6</v>
      </c>
      <c r="P10676" s="33">
        <v>2838</v>
      </c>
    </row>
    <row r="10677" spans="1:16">
      <c r="A10677" s="27" t="s">
        <v>1465</v>
      </c>
      <c r="B10677" s="31">
        <v>202408</v>
      </c>
      <c r="C10677" s="27" t="s">
        <v>173</v>
      </c>
      <c r="D10677" s="27" t="s">
        <v>173</v>
      </c>
      <c r="E10677" s="27" t="s">
        <v>29</v>
      </c>
      <c r="F10677" s="27" t="s">
        <v>257</v>
      </c>
      <c r="G10677" s="33">
        <v>252911.58</v>
      </c>
      <c r="H10677" s="33">
        <v>252911.58</v>
      </c>
      <c r="I10677" s="33">
        <v>6796</v>
      </c>
      <c r="J10677" s="33">
        <v>578</v>
      </c>
      <c r="K10677" s="33">
        <v>7800</v>
      </c>
      <c r="L10677" s="33">
        <v>1</v>
      </c>
      <c r="M10677" s="33">
        <v>1</v>
      </c>
      <c r="N10677" s="33">
        <v>264406.2</v>
      </c>
      <c r="O10677" s="33">
        <v>1489.3</v>
      </c>
      <c r="P10677" s="33">
        <v>2730</v>
      </c>
    </row>
    <row r="10678" spans="1:16">
      <c r="A10678" s="27" t="s">
        <v>1465</v>
      </c>
      <c r="B10678" s="31">
        <v>202409</v>
      </c>
      <c r="C10678" s="27" t="s">
        <v>173</v>
      </c>
      <c r="D10678" s="27" t="s">
        <v>173</v>
      </c>
      <c r="E10678" s="27" t="s">
        <v>29</v>
      </c>
      <c r="F10678" s="27" t="s">
        <v>257</v>
      </c>
      <c r="G10678" s="33">
        <v>238261.27</v>
      </c>
      <c r="H10678" s="33">
        <v>238261.27</v>
      </c>
      <c r="I10678" s="33">
        <v>6060</v>
      </c>
      <c r="J10678" s="33">
        <v>519</v>
      </c>
      <c r="K10678" s="33">
        <v>7800</v>
      </c>
      <c r="L10678" s="33">
        <v>1</v>
      </c>
      <c r="M10678" s="33">
        <v>1</v>
      </c>
      <c r="N10678" s="33">
        <v>254219.01</v>
      </c>
      <c r="O10678" s="33">
        <v>1373.6</v>
      </c>
      <c r="P10678" s="33">
        <v>2548</v>
      </c>
    </row>
    <row r="10679" spans="1:16">
      <c r="A10679" s="27" t="s">
        <v>1465</v>
      </c>
      <c r="B10679" s="31">
        <v>202410</v>
      </c>
      <c r="C10679" s="27" t="s">
        <v>173</v>
      </c>
      <c r="D10679" s="27" t="s">
        <v>173</v>
      </c>
      <c r="E10679" s="27" t="s">
        <v>29</v>
      </c>
      <c r="F10679" s="27" t="s">
        <v>257</v>
      </c>
      <c r="G10679" s="33">
        <v>269475.89</v>
      </c>
      <c r="H10679" s="33">
        <v>269475.89</v>
      </c>
      <c r="I10679" s="33">
        <v>7069</v>
      </c>
      <c r="J10679" s="33">
        <v>608</v>
      </c>
      <c r="K10679" s="33">
        <v>7800</v>
      </c>
      <c r="L10679" s="33">
        <v>1</v>
      </c>
      <c r="M10679" s="33">
        <v>1</v>
      </c>
      <c r="N10679" s="33">
        <v>279223.53</v>
      </c>
      <c r="O10679" s="33">
        <v>1533.6</v>
      </c>
      <c r="P10679" s="33">
        <v>2830</v>
      </c>
    </row>
    <row r="10680" spans="1:16">
      <c r="A10680" s="27" t="s">
        <v>1465</v>
      </c>
      <c r="B10680" s="31">
        <v>202411</v>
      </c>
      <c r="C10680" s="27" t="s">
        <v>173</v>
      </c>
      <c r="D10680" s="27" t="s">
        <v>173</v>
      </c>
      <c r="E10680" s="27" t="s">
        <v>29</v>
      </c>
      <c r="F10680" s="27" t="s">
        <v>257</v>
      </c>
      <c r="G10680" s="33">
        <v>318411.28</v>
      </c>
      <c r="H10680" s="33">
        <v>318411.28</v>
      </c>
      <c r="I10680" s="33">
        <v>8092</v>
      </c>
      <c r="J10680" s="33">
        <v>700</v>
      </c>
      <c r="K10680" s="33">
        <v>7800</v>
      </c>
      <c r="L10680" s="33">
        <v>1</v>
      </c>
      <c r="M10680" s="33">
        <v>1</v>
      </c>
      <c r="N10680" s="33">
        <v>336954.36</v>
      </c>
      <c r="O10680" s="33">
        <v>1851.9</v>
      </c>
      <c r="P10680" s="33">
        <v>3172</v>
      </c>
    </row>
    <row r="10681" spans="1:16">
      <c r="A10681" s="27" t="s">
        <v>1465</v>
      </c>
      <c r="B10681" s="31">
        <v>202412</v>
      </c>
      <c r="C10681" s="27" t="s">
        <v>173</v>
      </c>
      <c r="D10681" s="27" t="s">
        <v>173</v>
      </c>
      <c r="E10681" s="27" t="s">
        <v>29</v>
      </c>
      <c r="F10681" s="27" t="s">
        <v>257</v>
      </c>
      <c r="G10681" s="33">
        <v>369190.21</v>
      </c>
      <c r="H10681" s="33">
        <v>369190.21</v>
      </c>
      <c r="I10681" s="33">
        <v>9108</v>
      </c>
      <c r="J10681" s="33">
        <v>729</v>
      </c>
      <c r="K10681" s="33">
        <v>7800</v>
      </c>
      <c r="L10681" s="33">
        <v>1</v>
      </c>
      <c r="M10681" s="33">
        <v>1</v>
      </c>
      <c r="N10681" s="33">
        <v>386787.43</v>
      </c>
      <c r="O10681" s="33">
        <v>2033.4</v>
      </c>
      <c r="P10681" s="33">
        <v>3653</v>
      </c>
    </row>
    <row r="10682" spans="1:16">
      <c r="A10682" s="27" t="s">
        <v>1465</v>
      </c>
      <c r="B10682" s="31">
        <v>202501</v>
      </c>
      <c r="C10682" s="27" t="s">
        <v>173</v>
      </c>
      <c r="D10682" s="27" t="s">
        <v>173</v>
      </c>
      <c r="E10682" s="27" t="s">
        <v>29</v>
      </c>
      <c r="F10682" s="27" t="s">
        <v>257</v>
      </c>
      <c r="G10682" s="33">
        <v>201432.71</v>
      </c>
      <c r="H10682" s="33">
        <v>201432.71</v>
      </c>
      <c r="I10682" s="33">
        <v>5524</v>
      </c>
      <c r="J10682" s="33">
        <v>420</v>
      </c>
      <c r="K10682" s="33">
        <v>7800</v>
      </c>
      <c r="L10682" s="33">
        <v>1</v>
      </c>
      <c r="M10682" s="33">
        <v>1</v>
      </c>
      <c r="N10682" s="33">
        <v>196585.34</v>
      </c>
      <c r="O10682" s="33">
        <v>1071.1</v>
      </c>
      <c r="P10682" s="33">
        <v>2188</v>
      </c>
    </row>
    <row r="10683" spans="1:16">
      <c r="A10683" s="27" t="s">
        <v>1465</v>
      </c>
      <c r="B10683" s="31">
        <v>202502</v>
      </c>
      <c r="C10683" s="27" t="s">
        <v>173</v>
      </c>
      <c r="D10683" s="27" t="s">
        <v>173</v>
      </c>
      <c r="E10683" s="27" t="s">
        <v>29</v>
      </c>
      <c r="F10683" s="27" t="s">
        <v>257</v>
      </c>
      <c r="G10683" s="33">
        <v>173992.06</v>
      </c>
      <c r="H10683" s="33">
        <v>173992.06</v>
      </c>
      <c r="I10683" s="33">
        <v>4396</v>
      </c>
      <c r="J10683" s="33">
        <v>366</v>
      </c>
      <c r="K10683" s="33">
        <v>7800</v>
      </c>
      <c r="L10683" s="33">
        <v>1</v>
      </c>
      <c r="M10683" s="33">
        <v>1</v>
      </c>
      <c r="N10683" s="33">
        <v>202527.95</v>
      </c>
      <c r="O10683" s="33">
        <v>962.1</v>
      </c>
      <c r="P10683" s="33">
        <v>1889</v>
      </c>
    </row>
    <row r="10684" spans="1:16">
      <c r="A10684" s="27" t="s">
        <v>1465</v>
      </c>
      <c r="B10684" s="31">
        <v>202503</v>
      </c>
      <c r="C10684" s="27" t="s">
        <v>173</v>
      </c>
      <c r="D10684" s="27" t="s">
        <v>173</v>
      </c>
      <c r="E10684" s="27" t="s">
        <v>29</v>
      </c>
      <c r="F10684" s="27" t="s">
        <v>257</v>
      </c>
      <c r="G10684" s="33">
        <v>260628.56</v>
      </c>
      <c r="H10684" s="33">
        <v>260628.56</v>
      </c>
      <c r="I10684" s="33">
        <v>6170</v>
      </c>
      <c r="J10684" s="33">
        <v>423</v>
      </c>
      <c r="K10684" s="33">
        <v>7800</v>
      </c>
      <c r="L10684" s="33">
        <v>1</v>
      </c>
      <c r="M10684" s="33">
        <v>1</v>
      </c>
      <c r="N10684" s="33">
        <v>252392.06</v>
      </c>
      <c r="O10684" s="33">
        <v>1496.4</v>
      </c>
      <c r="P10684" s="33">
        <v>2607</v>
      </c>
    </row>
    <row r="10685" spans="1:16">
      <c r="A10685" s="27" t="s">
        <v>1465</v>
      </c>
      <c r="B10685" s="31">
        <v>202504</v>
      </c>
      <c r="C10685" s="27" t="s">
        <v>173</v>
      </c>
      <c r="D10685" s="27" t="s">
        <v>173</v>
      </c>
      <c r="E10685" s="27" t="s">
        <v>29</v>
      </c>
      <c r="F10685" s="27" t="s">
        <v>257</v>
      </c>
      <c r="G10685" s="33">
        <v>267766.17</v>
      </c>
      <c r="H10685" s="33">
        <v>267766.17</v>
      </c>
      <c r="I10685" s="33">
        <v>6356</v>
      </c>
      <c r="J10685" s="33">
        <v>513</v>
      </c>
      <c r="K10685" s="33">
        <v>7800</v>
      </c>
      <c r="L10685" s="33">
        <v>1</v>
      </c>
      <c r="M10685" s="33">
        <v>1</v>
      </c>
      <c r="N10685" s="33">
        <v>296993.01</v>
      </c>
      <c r="O10685" s="33">
        <v>1705.2</v>
      </c>
      <c r="P10685" s="33">
        <v>2667</v>
      </c>
    </row>
    <row r="10686" spans="1:16">
      <c r="A10686" s="27" t="s">
        <v>1465</v>
      </c>
      <c r="B10686" s="31">
        <v>202505</v>
      </c>
      <c r="C10686" s="27" t="s">
        <v>173</v>
      </c>
      <c r="D10686" s="27" t="s">
        <v>173</v>
      </c>
      <c r="E10686" s="27" t="s">
        <v>29</v>
      </c>
      <c r="F10686" s="27" t="s">
        <v>257</v>
      </c>
      <c r="G10686" s="33">
        <v>299856.61</v>
      </c>
      <c r="H10686" s="33">
        <v>299856.61</v>
      </c>
      <c r="I10686" s="33">
        <v>6953</v>
      </c>
      <c r="J10686" s="33">
        <v>530</v>
      </c>
      <c r="K10686" s="33">
        <v>7800</v>
      </c>
      <c r="L10686" s="33">
        <v>1</v>
      </c>
      <c r="M10686" s="33">
        <v>1</v>
      </c>
      <c r="N10686" s="33">
        <v>325266.32</v>
      </c>
      <c r="O10686" s="33">
        <v>2004.3</v>
      </c>
      <c r="P10686" s="33">
        <v>2994</v>
      </c>
    </row>
    <row r="10687" spans="1:16">
      <c r="A10687" s="27" t="s">
        <v>1465</v>
      </c>
      <c r="B10687" s="31">
        <v>202506</v>
      </c>
      <c r="C10687" s="27" t="s">
        <v>173</v>
      </c>
      <c r="D10687" s="27" t="s">
        <v>173</v>
      </c>
      <c r="E10687" s="27" t="s">
        <v>29</v>
      </c>
      <c r="F10687" s="27" t="s">
        <v>257</v>
      </c>
      <c r="G10687" s="33">
        <v>333015.38</v>
      </c>
      <c r="H10687" s="33">
        <v>333015.38</v>
      </c>
      <c r="I10687" s="33">
        <v>8971</v>
      </c>
      <c r="J10687" s="33">
        <v>695</v>
      </c>
      <c r="K10687" s="33">
        <v>7800</v>
      </c>
      <c r="L10687" s="33">
        <v>1</v>
      </c>
      <c r="M10687" s="33">
        <v>1</v>
      </c>
      <c r="N10687" s="33">
        <v>317752.91</v>
      </c>
      <c r="O10687" s="33">
        <v>1844.4</v>
      </c>
      <c r="P10687" s="33">
        <v>3603</v>
      </c>
    </row>
    <row r="10688" spans="1:16">
      <c r="A10688" s="27" t="s">
        <v>1465</v>
      </c>
      <c r="B10688" s="31">
        <v>202507</v>
      </c>
      <c r="C10688" s="27" t="s">
        <v>173</v>
      </c>
      <c r="D10688" s="27" t="s">
        <v>173</v>
      </c>
      <c r="E10688" s="27" t="s">
        <v>29</v>
      </c>
      <c r="F10688" s="27" t="s">
        <v>257</v>
      </c>
      <c r="G10688" s="33">
        <v>286201.45</v>
      </c>
      <c r="H10688" s="33">
        <v>286201.45</v>
      </c>
      <c r="I10688" s="33">
        <v>7429</v>
      </c>
      <c r="J10688" s="33">
        <v>638</v>
      </c>
      <c r="K10688" s="33">
        <v>7800</v>
      </c>
      <c r="L10688" s="33">
        <v>1</v>
      </c>
      <c r="M10688" s="33">
        <v>1</v>
      </c>
      <c r="N10688" s="33">
        <v>282505.23</v>
      </c>
      <c r="O10688" s="33">
        <v>1495.5</v>
      </c>
      <c r="P10688" s="33">
        <v>2945</v>
      </c>
    </row>
    <row r="10689" spans="1:16">
      <c r="A10689" s="27" t="s">
        <v>1465</v>
      </c>
      <c r="B10689" s="31">
        <v>202508</v>
      </c>
      <c r="C10689" s="27" t="s">
        <v>173</v>
      </c>
      <c r="D10689" s="27" t="s">
        <v>173</v>
      </c>
      <c r="E10689" s="27" t="s">
        <v>29</v>
      </c>
      <c r="F10689" s="27" t="s">
        <v>257</v>
      </c>
      <c r="G10689" s="33">
        <v>293236.37</v>
      </c>
      <c r="H10689" s="33">
        <v>293236.37</v>
      </c>
      <c r="I10689" s="33">
        <v>7434</v>
      </c>
      <c r="J10689" s="33">
        <v>612</v>
      </c>
      <c r="K10689" s="33">
        <v>7800</v>
      </c>
      <c r="L10689" s="33">
        <v>1</v>
      </c>
      <c r="M10689" s="33">
        <v>1</v>
      </c>
      <c r="N10689" s="33">
        <v>272073.98</v>
      </c>
      <c r="O10689" s="33">
        <v>1783.6</v>
      </c>
      <c r="P10689" s="33">
        <v>2927</v>
      </c>
    </row>
    <row r="10690" spans="1:16">
      <c r="A10690" s="27" t="s">
        <v>1465</v>
      </c>
      <c r="B10690" s="31">
        <v>202509</v>
      </c>
      <c r="C10690" s="27" t="s">
        <v>173</v>
      </c>
      <c r="D10690" s="27" t="s">
        <v>173</v>
      </c>
      <c r="E10690" s="27" t="s">
        <v>29</v>
      </c>
      <c r="F10690" s="27" t="s">
        <v>257</v>
      </c>
      <c r="G10690" s="33">
        <v>290206.24</v>
      </c>
      <c r="H10690" s="33">
        <v>290206.24</v>
      </c>
      <c r="I10690" s="33">
        <v>8295</v>
      </c>
      <c r="J10690" s="33">
        <v>643</v>
      </c>
      <c r="K10690" s="33">
        <v>7800</v>
      </c>
      <c r="L10690" s="33">
        <v>1</v>
      </c>
      <c r="M10690" s="33">
        <v>1</v>
      </c>
      <c r="N10690" s="33">
        <v>261591.36</v>
      </c>
      <c r="O10690" s="33">
        <v>1467</v>
      </c>
      <c r="P10690" s="33">
        <v>3187</v>
      </c>
    </row>
    <row r="10691" spans="1:16">
      <c r="A10691" s="27" t="s">
        <v>1465</v>
      </c>
      <c r="B10691" s="31">
        <v>202510</v>
      </c>
      <c r="C10691" s="27" t="s">
        <v>173</v>
      </c>
      <c r="D10691" s="27" t="s">
        <v>173</v>
      </c>
      <c r="E10691" s="27" t="s">
        <v>29</v>
      </c>
      <c r="F10691" s="27" t="s">
        <v>257</v>
      </c>
      <c r="G10691" s="33">
        <v>258121.48</v>
      </c>
      <c r="H10691" s="33">
        <v>258121.48</v>
      </c>
      <c r="I10691" s="33">
        <v>6706</v>
      </c>
      <c r="J10691" s="33">
        <v>529</v>
      </c>
      <c r="K10691" s="33">
        <v>7800</v>
      </c>
      <c r="L10691" s="33">
        <v>1</v>
      </c>
      <c r="M10691" s="33">
        <v>1</v>
      </c>
      <c r="N10691" s="33">
        <v>287321.01</v>
      </c>
      <c r="O10691" s="33">
        <v>1376.2</v>
      </c>
      <c r="P10691" s="33">
        <v>2590</v>
      </c>
    </row>
    <row r="10692" spans="1:16">
      <c r="A10692" s="27" t="s">
        <v>1465</v>
      </c>
      <c r="B10692" s="31">
        <v>202511</v>
      </c>
      <c r="C10692" s="27" t="s">
        <v>173</v>
      </c>
      <c r="D10692" s="27" t="s">
        <v>173</v>
      </c>
      <c r="E10692" s="27" t="s">
        <v>29</v>
      </c>
      <c r="F10692" s="27" t="s">
        <v>257</v>
      </c>
      <c r="G10692" s="33">
        <v>362764.21</v>
      </c>
      <c r="H10692" s="33">
        <v>362764.21</v>
      </c>
      <c r="I10692" s="33">
        <v>9336</v>
      </c>
      <c r="J10692" s="33">
        <v>708</v>
      </c>
      <c r="K10692" s="33">
        <v>7800</v>
      </c>
      <c r="L10692" s="33">
        <v>1</v>
      </c>
      <c r="M10692" s="33">
        <v>1</v>
      </c>
      <c r="N10692" s="33">
        <v>346726.04</v>
      </c>
      <c r="O10692" s="33">
        <v>2080.5</v>
      </c>
      <c r="P10692" s="33">
        <v>3770</v>
      </c>
    </row>
    <row r="10693" spans="1:16">
      <c r="A10693" s="27" t="s">
        <v>1465</v>
      </c>
      <c r="B10693" s="31">
        <v>202512</v>
      </c>
      <c r="C10693" s="27" t="s">
        <v>173</v>
      </c>
      <c r="D10693" s="27" t="s">
        <v>173</v>
      </c>
      <c r="E10693" s="27" t="s">
        <v>29</v>
      </c>
      <c r="F10693" s="27" t="s">
        <v>257</v>
      </c>
      <c r="G10693" s="33">
        <v>388106.31</v>
      </c>
      <c r="H10693" s="33">
        <v>388106.31</v>
      </c>
      <c r="I10693" s="33">
        <v>9796</v>
      </c>
      <c r="J10693" s="33">
        <v>807</v>
      </c>
      <c r="K10693" s="33">
        <v>7800</v>
      </c>
      <c r="L10693" s="33">
        <v>1</v>
      </c>
      <c r="M10693" s="33">
        <v>1</v>
      </c>
      <c r="N10693" s="33">
        <v>398004.27</v>
      </c>
      <c r="O10693" s="33">
        <v>2186.3</v>
      </c>
      <c r="P10693" s="33">
        <v>4063</v>
      </c>
    </row>
    <row r="10694" spans="1:16">
      <c r="A10694" s="27" t="s">
        <v>1465</v>
      </c>
      <c r="B10694" s="31">
        <v>202601</v>
      </c>
      <c r="C10694" s="27" t="s">
        <v>173</v>
      </c>
      <c r="D10694" s="27" t="s">
        <v>173</v>
      </c>
      <c r="E10694" s="27" t="s">
        <v>29</v>
      </c>
      <c r="F10694" s="27" t="s">
        <v>257</v>
      </c>
      <c r="G10694" s="33">
        <v>195989.71</v>
      </c>
      <c r="H10694" s="33">
        <v>195989.71</v>
      </c>
      <c r="I10694" s="33">
        <v>4715</v>
      </c>
      <c r="J10694" s="33">
        <v>384</v>
      </c>
      <c r="K10694" s="33">
        <v>7800</v>
      </c>
      <c r="L10694" s="33">
        <v>1</v>
      </c>
      <c r="M10694" s="33">
        <v>1</v>
      </c>
      <c r="N10694" s="33">
        <v>202286.31</v>
      </c>
      <c r="O10694" s="33">
        <v>1218.8</v>
      </c>
      <c r="P10694" s="33">
        <v>1992</v>
      </c>
    </row>
    <row r="10695" spans="1:16">
      <c r="A10695" s="27" t="s">
        <v>1465</v>
      </c>
      <c r="B10695" s="31">
        <v>202602</v>
      </c>
      <c r="C10695" s="27" t="s">
        <v>173</v>
      </c>
      <c r="D10695" s="27" t="s">
        <v>173</v>
      </c>
      <c r="E10695" s="27" t="s">
        <v>29</v>
      </c>
      <c r="F10695" s="27" t="s">
        <v>257</v>
      </c>
      <c r="G10695" s="33">
        <v>205748.16</v>
      </c>
      <c r="H10695" s="33">
        <v>205748.16</v>
      </c>
      <c r="I10695" s="33">
        <v>5070</v>
      </c>
      <c r="J10695" s="33">
        <v>382</v>
      </c>
      <c r="K10695" s="33">
        <v>7800</v>
      </c>
      <c r="L10695" s="33">
        <v>1</v>
      </c>
      <c r="M10695" s="33">
        <v>1</v>
      </c>
      <c r="N10695" s="33">
        <v>208401.26</v>
      </c>
      <c r="O10695" s="33">
        <v>1227.3</v>
      </c>
      <c r="P10695" s="33">
        <v>2078</v>
      </c>
    </row>
    <row r="10696" spans="1:16">
      <c r="A10696" s="27" t="s">
        <v>1465</v>
      </c>
      <c r="B10696" s="31">
        <v>202603</v>
      </c>
      <c r="C10696" s="27" t="s">
        <v>173</v>
      </c>
      <c r="D10696" s="27" t="s">
        <v>173</v>
      </c>
      <c r="E10696" s="27" t="s">
        <v>29</v>
      </c>
      <c r="F10696" s="27" t="s">
        <v>257</v>
      </c>
      <c r="G10696" s="33">
        <v>265911.47</v>
      </c>
      <c r="H10696" s="33">
        <v>265911.47</v>
      </c>
      <c r="I10696" s="33">
        <v>7078</v>
      </c>
      <c r="J10696" s="33">
        <v>516</v>
      </c>
      <c r="K10696" s="33">
        <v>7800</v>
      </c>
      <c r="L10696" s="33">
        <v>1</v>
      </c>
      <c r="M10696" s="33">
        <v>1</v>
      </c>
      <c r="N10696" s="33">
        <v>259711.43</v>
      </c>
      <c r="O10696" s="33">
        <v>1510.1</v>
      </c>
      <c r="P10696" s="33">
        <v>2771</v>
      </c>
    </row>
    <row r="10697" spans="1:16">
      <c r="A10697" s="27" t="s">
        <v>1465</v>
      </c>
      <c r="B10697" s="31">
        <v>202604</v>
      </c>
      <c r="C10697" s="27" t="s">
        <v>173</v>
      </c>
      <c r="D10697" s="27" t="s">
        <v>173</v>
      </c>
      <c r="E10697" s="27" t="s">
        <v>29</v>
      </c>
      <c r="F10697" s="27" t="s">
        <v>257</v>
      </c>
      <c r="G10697" s="33">
        <v>277189.33</v>
      </c>
      <c r="H10697" s="33">
        <v>277189.33</v>
      </c>
      <c r="I10697" s="33">
        <v>7387</v>
      </c>
      <c r="J10697" s="33">
        <v>696</v>
      </c>
      <c r="K10697" s="33">
        <v>7800</v>
      </c>
      <c r="L10697" s="33">
        <v>1</v>
      </c>
      <c r="M10697" s="33">
        <v>1</v>
      </c>
      <c r="N10697" s="33">
        <v>305605.81</v>
      </c>
      <c r="O10697" s="33">
        <v>1587.6</v>
      </c>
      <c r="P10697" s="33">
        <v>2909</v>
      </c>
    </row>
    <row r="10698" spans="1:16">
      <c r="A10698" s="27" t="s">
        <v>1465</v>
      </c>
      <c r="B10698" s="31">
        <v>202605</v>
      </c>
      <c r="C10698" s="27" t="s">
        <v>173</v>
      </c>
      <c r="D10698" s="27" t="s">
        <v>173</v>
      </c>
      <c r="E10698" s="27" t="s">
        <v>29</v>
      </c>
      <c r="F10698" s="27" t="s">
        <v>257</v>
      </c>
      <c r="G10698" s="33">
        <v>296683.68</v>
      </c>
      <c r="H10698" s="33">
        <v>296683.68</v>
      </c>
      <c r="I10698" s="33">
        <v>6939</v>
      </c>
      <c r="J10698" s="33">
        <v>523</v>
      </c>
      <c r="K10698" s="33">
        <v>7800</v>
      </c>
      <c r="L10698" s="33">
        <v>1</v>
      </c>
      <c r="M10698" s="33">
        <v>1</v>
      </c>
      <c r="N10698" s="33">
        <v>334699.04</v>
      </c>
      <c r="O10698" s="33">
        <v>1753.9</v>
      </c>
      <c r="P10698" s="33">
        <v>3029</v>
      </c>
    </row>
    <row r="10699" spans="1:16">
      <c r="A10699" s="27" t="s">
        <v>1465</v>
      </c>
      <c r="B10699" s="31">
        <v>202606</v>
      </c>
      <c r="C10699" s="27" t="s">
        <v>173</v>
      </c>
      <c r="D10699" s="27" t="s">
        <v>173</v>
      </c>
      <c r="E10699" s="27" t="s">
        <v>29</v>
      </c>
      <c r="F10699" s="27" t="s">
        <v>257</v>
      </c>
      <c r="G10699" s="33">
        <v>333204.19</v>
      </c>
      <c r="H10699" s="33">
        <v>333204.19</v>
      </c>
      <c r="I10699" s="33">
        <v>8424</v>
      </c>
      <c r="J10699" s="33">
        <v>557</v>
      </c>
      <c r="K10699" s="33">
        <v>7800</v>
      </c>
      <c r="L10699" s="33">
        <v>1</v>
      </c>
      <c r="M10699" s="33">
        <v>1</v>
      </c>
      <c r="N10699" s="33">
        <v>326967.75</v>
      </c>
      <c r="O10699" s="33">
        <v>1876.1</v>
      </c>
      <c r="P10699" s="33">
        <v>3430</v>
      </c>
    </row>
    <row r="10700" spans="1:16">
      <c r="A10700" s="27" t="s">
        <v>1465</v>
      </c>
      <c r="B10700" s="31">
        <v>202607</v>
      </c>
      <c r="C10700" s="27" t="s">
        <v>173</v>
      </c>
      <c r="D10700" s="27" t="s">
        <v>173</v>
      </c>
      <c r="E10700" s="27" t="s">
        <v>29</v>
      </c>
      <c r="F10700" s="27" t="s">
        <v>257</v>
      </c>
      <c r="G10700" s="33">
        <v>280515.16</v>
      </c>
      <c r="H10700" s="33">
        <v>280515.16</v>
      </c>
      <c r="I10700" s="33">
        <v>7185</v>
      </c>
      <c r="J10700" s="33">
        <v>588</v>
      </c>
      <c r="K10700" s="33">
        <v>7800</v>
      </c>
      <c r="L10700" s="33">
        <v>1</v>
      </c>
      <c r="M10700" s="33">
        <v>1</v>
      </c>
      <c r="N10700" s="33">
        <v>290697.88</v>
      </c>
      <c r="O10700" s="33">
        <v>1503.7</v>
      </c>
      <c r="P10700" s="33">
        <v>2908</v>
      </c>
    </row>
    <row r="10701" spans="1:16">
      <c r="A10701" s="27" t="s">
        <v>1467</v>
      </c>
      <c r="B10701" s="31">
        <v>202408</v>
      </c>
      <c r="C10701" s="27" t="s">
        <v>173</v>
      </c>
      <c r="D10701" s="27" t="s">
        <v>173</v>
      </c>
      <c r="E10701" s="27" t="s">
        <v>29</v>
      </c>
      <c r="F10701" s="27" t="s">
        <v>257</v>
      </c>
      <c r="G10701" s="33">
        <v>206866.08</v>
      </c>
      <c r="H10701" s="33">
        <v>0</v>
      </c>
      <c r="I10701" s="33">
        <v>5549</v>
      </c>
      <c r="J10701" s="33">
        <v>395</v>
      </c>
      <c r="K10701" s="33">
        <v>7600</v>
      </c>
      <c r="L10701" s="33">
        <v>1</v>
      </c>
      <c r="M10701" s="33">
        <v>0</v>
      </c>
      <c r="N10701" s="33">
        <v>264770.48</v>
      </c>
      <c r="O10701" s="33">
        <v>1128.6</v>
      </c>
      <c r="P10701" s="33">
        <v>2195</v>
      </c>
    </row>
    <row r="10702" spans="1:16">
      <c r="A10702" s="27" t="s">
        <v>1467</v>
      </c>
      <c r="B10702" s="31">
        <v>202409</v>
      </c>
      <c r="C10702" s="27" t="s">
        <v>173</v>
      </c>
      <c r="D10702" s="27" t="s">
        <v>173</v>
      </c>
      <c r="E10702" s="27" t="s">
        <v>29</v>
      </c>
      <c r="F10702" s="27" t="s">
        <v>257</v>
      </c>
      <c r="G10702" s="33">
        <v>194182.52</v>
      </c>
      <c r="H10702" s="33">
        <v>0</v>
      </c>
      <c r="I10702" s="33">
        <v>5065</v>
      </c>
      <c r="J10702" s="33">
        <v>401</v>
      </c>
      <c r="K10702" s="33">
        <v>7600</v>
      </c>
      <c r="L10702" s="33">
        <v>1</v>
      </c>
      <c r="M10702" s="33">
        <v>0</v>
      </c>
      <c r="N10702" s="33">
        <v>254569.26</v>
      </c>
      <c r="O10702" s="33">
        <v>1075.1</v>
      </c>
      <c r="P10702" s="33">
        <v>2022</v>
      </c>
    </row>
    <row r="10703" spans="1:16">
      <c r="A10703" s="27" t="s">
        <v>1467</v>
      </c>
      <c r="B10703" s="31">
        <v>202410</v>
      </c>
      <c r="C10703" s="27" t="s">
        <v>173</v>
      </c>
      <c r="D10703" s="27" t="s">
        <v>173</v>
      </c>
      <c r="E10703" s="27" t="s">
        <v>29</v>
      </c>
      <c r="F10703" s="27" t="s">
        <v>257</v>
      </c>
      <c r="G10703" s="33">
        <v>206895.09</v>
      </c>
      <c r="H10703" s="33">
        <v>0</v>
      </c>
      <c r="I10703" s="33">
        <v>5181</v>
      </c>
      <c r="J10703" s="33">
        <v>399</v>
      </c>
      <c r="K10703" s="33">
        <v>7600</v>
      </c>
      <c r="L10703" s="33">
        <v>1</v>
      </c>
      <c r="M10703" s="33">
        <v>0</v>
      </c>
      <c r="N10703" s="33">
        <v>279608.23</v>
      </c>
      <c r="O10703" s="33">
        <v>1259.2</v>
      </c>
      <c r="P10703" s="33">
        <v>2143</v>
      </c>
    </row>
    <row r="10704" spans="1:16">
      <c r="A10704" s="27" t="s">
        <v>1467</v>
      </c>
      <c r="B10704" s="31">
        <v>202411</v>
      </c>
      <c r="C10704" s="27" t="s">
        <v>173</v>
      </c>
      <c r="D10704" s="27" t="s">
        <v>173</v>
      </c>
      <c r="E10704" s="27" t="s">
        <v>29</v>
      </c>
      <c r="F10704" s="27" t="s">
        <v>257</v>
      </c>
      <c r="G10704" s="33">
        <v>260909.47</v>
      </c>
      <c r="H10704" s="33">
        <v>0</v>
      </c>
      <c r="I10704" s="33">
        <v>6949</v>
      </c>
      <c r="J10704" s="33">
        <v>568</v>
      </c>
      <c r="K10704" s="33">
        <v>7600</v>
      </c>
      <c r="L10704" s="33">
        <v>1</v>
      </c>
      <c r="M10704" s="33">
        <v>0</v>
      </c>
      <c r="N10704" s="33">
        <v>337418.6</v>
      </c>
      <c r="O10704" s="33">
        <v>1501.1</v>
      </c>
      <c r="P10704" s="33">
        <v>2728</v>
      </c>
    </row>
    <row r="10705" spans="1:16">
      <c r="A10705" s="27" t="s">
        <v>1467</v>
      </c>
      <c r="B10705" s="31">
        <v>202412</v>
      </c>
      <c r="C10705" s="27" t="s">
        <v>173</v>
      </c>
      <c r="D10705" s="27" t="s">
        <v>173</v>
      </c>
      <c r="E10705" s="27" t="s">
        <v>29</v>
      </c>
      <c r="F10705" s="27" t="s">
        <v>257</v>
      </c>
      <c r="G10705" s="33">
        <v>345988.55</v>
      </c>
      <c r="H10705" s="33">
        <v>0</v>
      </c>
      <c r="I10705" s="33">
        <v>8606</v>
      </c>
      <c r="J10705" s="33">
        <v>608</v>
      </c>
      <c r="K10705" s="33">
        <v>7600</v>
      </c>
      <c r="L10705" s="33">
        <v>1</v>
      </c>
      <c r="M10705" s="33">
        <v>0</v>
      </c>
      <c r="N10705" s="33">
        <v>387320.33</v>
      </c>
      <c r="O10705" s="33">
        <v>2095.8</v>
      </c>
      <c r="P10705" s="33">
        <v>3583</v>
      </c>
    </row>
    <row r="10706" spans="1:16">
      <c r="A10706" s="27" t="s">
        <v>1467</v>
      </c>
      <c r="B10706" s="31">
        <v>202501</v>
      </c>
      <c r="C10706" s="27" t="s">
        <v>173</v>
      </c>
      <c r="D10706" s="27" t="s">
        <v>173</v>
      </c>
      <c r="E10706" s="27" t="s">
        <v>29</v>
      </c>
      <c r="F10706" s="27" t="s">
        <v>257</v>
      </c>
      <c r="G10706" s="33">
        <v>150873.33</v>
      </c>
      <c r="H10706" s="33">
        <v>0</v>
      </c>
      <c r="I10706" s="33">
        <v>3660</v>
      </c>
      <c r="J10706" s="33">
        <v>250</v>
      </c>
      <c r="K10706" s="33">
        <v>7600</v>
      </c>
      <c r="L10706" s="33">
        <v>1</v>
      </c>
      <c r="M10706" s="33">
        <v>0</v>
      </c>
      <c r="N10706" s="33">
        <v>196856.18</v>
      </c>
      <c r="O10706" s="33">
        <v>957.4</v>
      </c>
      <c r="P10706" s="33">
        <v>1544</v>
      </c>
    </row>
    <row r="10707" spans="1:16">
      <c r="A10707" s="27" t="s">
        <v>1467</v>
      </c>
      <c r="B10707" s="31">
        <v>202502</v>
      </c>
      <c r="C10707" s="27" t="s">
        <v>173</v>
      </c>
      <c r="D10707" s="27" t="s">
        <v>173</v>
      </c>
      <c r="E10707" s="27" t="s">
        <v>29</v>
      </c>
      <c r="F10707" s="27" t="s">
        <v>257</v>
      </c>
      <c r="G10707" s="33">
        <v>155794.89</v>
      </c>
      <c r="H10707" s="33">
        <v>155794.89</v>
      </c>
      <c r="I10707" s="33">
        <v>3636</v>
      </c>
      <c r="J10707" s="33">
        <v>308</v>
      </c>
      <c r="K10707" s="33">
        <v>7600</v>
      </c>
      <c r="L10707" s="33">
        <v>1</v>
      </c>
      <c r="M10707" s="33">
        <v>1</v>
      </c>
      <c r="N10707" s="33">
        <v>202806.98</v>
      </c>
      <c r="O10707" s="33">
        <v>886.1</v>
      </c>
      <c r="P10707" s="33">
        <v>1556</v>
      </c>
    </row>
    <row r="10708" spans="1:16">
      <c r="A10708" s="27" t="s">
        <v>1467</v>
      </c>
      <c r="B10708" s="31">
        <v>202503</v>
      </c>
      <c r="C10708" s="27" t="s">
        <v>173</v>
      </c>
      <c r="D10708" s="27" t="s">
        <v>173</v>
      </c>
      <c r="E10708" s="27" t="s">
        <v>29</v>
      </c>
      <c r="F10708" s="27" t="s">
        <v>257</v>
      </c>
      <c r="G10708" s="33">
        <v>195516.7</v>
      </c>
      <c r="H10708" s="33">
        <v>195516.7</v>
      </c>
      <c r="I10708" s="33">
        <v>4637</v>
      </c>
      <c r="J10708" s="33">
        <v>298</v>
      </c>
      <c r="K10708" s="33">
        <v>7600</v>
      </c>
      <c r="L10708" s="33">
        <v>1</v>
      </c>
      <c r="M10708" s="33">
        <v>1</v>
      </c>
      <c r="N10708" s="33">
        <v>252739.79</v>
      </c>
      <c r="O10708" s="33">
        <v>1218.6</v>
      </c>
      <c r="P10708" s="33">
        <v>1969</v>
      </c>
    </row>
    <row r="10709" spans="1:16">
      <c r="A10709" s="27" t="s">
        <v>1467</v>
      </c>
      <c r="B10709" s="31">
        <v>202504</v>
      </c>
      <c r="C10709" s="27" t="s">
        <v>173</v>
      </c>
      <c r="D10709" s="27" t="s">
        <v>173</v>
      </c>
      <c r="E10709" s="27" t="s">
        <v>29</v>
      </c>
      <c r="F10709" s="27" t="s">
        <v>257</v>
      </c>
      <c r="G10709" s="33">
        <v>208664.44</v>
      </c>
      <c r="H10709" s="33">
        <v>208664.44</v>
      </c>
      <c r="I10709" s="33">
        <v>5591</v>
      </c>
      <c r="J10709" s="33">
        <v>446</v>
      </c>
      <c r="K10709" s="33">
        <v>7600</v>
      </c>
      <c r="L10709" s="33">
        <v>1</v>
      </c>
      <c r="M10709" s="33">
        <v>1</v>
      </c>
      <c r="N10709" s="33">
        <v>297402.19</v>
      </c>
      <c r="O10709" s="33">
        <v>1115.1</v>
      </c>
      <c r="P10709" s="33">
        <v>2220</v>
      </c>
    </row>
    <row r="10710" spans="1:16">
      <c r="A10710" s="27" t="s">
        <v>1467</v>
      </c>
      <c r="B10710" s="31">
        <v>202505</v>
      </c>
      <c r="C10710" s="27" t="s">
        <v>173</v>
      </c>
      <c r="D10710" s="27" t="s">
        <v>173</v>
      </c>
      <c r="E10710" s="27" t="s">
        <v>29</v>
      </c>
      <c r="F10710" s="27" t="s">
        <v>257</v>
      </c>
      <c r="G10710" s="33">
        <v>253165.32</v>
      </c>
      <c r="H10710" s="33">
        <v>253165.32</v>
      </c>
      <c r="I10710" s="33">
        <v>6034</v>
      </c>
      <c r="J10710" s="33">
        <v>441</v>
      </c>
      <c r="K10710" s="33">
        <v>7600</v>
      </c>
      <c r="L10710" s="33">
        <v>1</v>
      </c>
      <c r="M10710" s="33">
        <v>1</v>
      </c>
      <c r="N10710" s="33">
        <v>325714.45</v>
      </c>
      <c r="O10710" s="33">
        <v>1316</v>
      </c>
      <c r="P10710" s="33">
        <v>2490</v>
      </c>
    </row>
    <row r="10711" spans="1:16">
      <c r="A10711" s="27" t="s">
        <v>1467</v>
      </c>
      <c r="B10711" s="31">
        <v>202506</v>
      </c>
      <c r="C10711" s="27" t="s">
        <v>173</v>
      </c>
      <c r="D10711" s="27" t="s">
        <v>173</v>
      </c>
      <c r="E10711" s="27" t="s">
        <v>29</v>
      </c>
      <c r="F10711" s="27" t="s">
        <v>257</v>
      </c>
      <c r="G10711" s="33">
        <v>249189.74</v>
      </c>
      <c r="H10711" s="33">
        <v>249189.74</v>
      </c>
      <c r="I10711" s="33">
        <v>6124</v>
      </c>
      <c r="J10711" s="33">
        <v>462</v>
      </c>
      <c r="K10711" s="33">
        <v>7600</v>
      </c>
      <c r="L10711" s="33">
        <v>1</v>
      </c>
      <c r="M10711" s="33">
        <v>1</v>
      </c>
      <c r="N10711" s="33">
        <v>318190.69</v>
      </c>
      <c r="O10711" s="33">
        <v>1343.1</v>
      </c>
      <c r="P10711" s="33">
        <v>2558</v>
      </c>
    </row>
    <row r="10712" spans="1:16">
      <c r="A10712" s="27" t="s">
        <v>1467</v>
      </c>
      <c r="B10712" s="31">
        <v>202507</v>
      </c>
      <c r="C10712" s="27" t="s">
        <v>173</v>
      </c>
      <c r="D10712" s="27" t="s">
        <v>173</v>
      </c>
      <c r="E10712" s="27" t="s">
        <v>29</v>
      </c>
      <c r="F10712" s="27" t="s">
        <v>257</v>
      </c>
      <c r="G10712" s="33">
        <v>222352.3</v>
      </c>
      <c r="H10712" s="33">
        <v>222352.3</v>
      </c>
      <c r="I10712" s="33">
        <v>5743</v>
      </c>
      <c r="J10712" s="33">
        <v>433</v>
      </c>
      <c r="K10712" s="33">
        <v>7600</v>
      </c>
      <c r="L10712" s="33">
        <v>1</v>
      </c>
      <c r="M10712" s="33">
        <v>1</v>
      </c>
      <c r="N10712" s="33">
        <v>282894.45</v>
      </c>
      <c r="O10712" s="33">
        <v>1247</v>
      </c>
      <c r="P10712" s="33">
        <v>2366</v>
      </c>
    </row>
    <row r="10713" spans="1:16">
      <c r="A10713" s="27" t="s">
        <v>1467</v>
      </c>
      <c r="B10713" s="31">
        <v>202508</v>
      </c>
      <c r="C10713" s="27" t="s">
        <v>173</v>
      </c>
      <c r="D10713" s="27" t="s">
        <v>173</v>
      </c>
      <c r="E10713" s="27" t="s">
        <v>29</v>
      </c>
      <c r="F10713" s="27" t="s">
        <v>257</v>
      </c>
      <c r="G10713" s="33">
        <v>217331.08</v>
      </c>
      <c r="H10713" s="33">
        <v>217331.08</v>
      </c>
      <c r="I10713" s="33">
        <v>5190</v>
      </c>
      <c r="J10713" s="33">
        <v>328</v>
      </c>
      <c r="K10713" s="33">
        <v>7600</v>
      </c>
      <c r="L10713" s="33">
        <v>1</v>
      </c>
      <c r="M10713" s="33">
        <v>1</v>
      </c>
      <c r="N10713" s="33">
        <v>272448.83</v>
      </c>
      <c r="O10713" s="33">
        <v>1272.7</v>
      </c>
      <c r="P10713" s="33">
        <v>2202</v>
      </c>
    </row>
    <row r="10714" spans="1:16">
      <c r="A10714" s="27" t="s">
        <v>1467</v>
      </c>
      <c r="B10714" s="31">
        <v>202509</v>
      </c>
      <c r="C10714" s="27" t="s">
        <v>173</v>
      </c>
      <c r="D10714" s="27" t="s">
        <v>173</v>
      </c>
      <c r="E10714" s="27" t="s">
        <v>29</v>
      </c>
      <c r="F10714" s="27" t="s">
        <v>257</v>
      </c>
      <c r="G10714" s="33">
        <v>210148.24</v>
      </c>
      <c r="H10714" s="33">
        <v>210148.24</v>
      </c>
      <c r="I10714" s="33">
        <v>5306</v>
      </c>
      <c r="J10714" s="33">
        <v>473</v>
      </c>
      <c r="K10714" s="33">
        <v>7600</v>
      </c>
      <c r="L10714" s="33">
        <v>1</v>
      </c>
      <c r="M10714" s="33">
        <v>1</v>
      </c>
      <c r="N10714" s="33">
        <v>261951.77</v>
      </c>
      <c r="O10714" s="33">
        <v>1197.9</v>
      </c>
      <c r="P10714" s="33">
        <v>2162</v>
      </c>
    </row>
    <row r="10715" spans="1:16">
      <c r="A10715" s="27" t="s">
        <v>1467</v>
      </c>
      <c r="B10715" s="31">
        <v>202510</v>
      </c>
      <c r="C10715" s="27" t="s">
        <v>173</v>
      </c>
      <c r="D10715" s="27" t="s">
        <v>173</v>
      </c>
      <c r="E10715" s="27" t="s">
        <v>29</v>
      </c>
      <c r="F10715" s="27" t="s">
        <v>257</v>
      </c>
      <c r="G10715" s="33">
        <v>195854.67</v>
      </c>
      <c r="H10715" s="33">
        <v>195854.67</v>
      </c>
      <c r="I10715" s="33">
        <v>5298</v>
      </c>
      <c r="J10715" s="33">
        <v>406</v>
      </c>
      <c r="K10715" s="33">
        <v>7600</v>
      </c>
      <c r="L10715" s="33">
        <v>1</v>
      </c>
      <c r="M10715" s="33">
        <v>1</v>
      </c>
      <c r="N10715" s="33">
        <v>287716.86</v>
      </c>
      <c r="O10715" s="33">
        <v>1072.7</v>
      </c>
      <c r="P10715" s="33">
        <v>2104</v>
      </c>
    </row>
    <row r="10716" spans="1:16">
      <c r="A10716" s="27" t="s">
        <v>1467</v>
      </c>
      <c r="B10716" s="31">
        <v>202511</v>
      </c>
      <c r="C10716" s="27" t="s">
        <v>173</v>
      </c>
      <c r="D10716" s="27" t="s">
        <v>173</v>
      </c>
      <c r="E10716" s="27" t="s">
        <v>29</v>
      </c>
      <c r="F10716" s="27" t="s">
        <v>257</v>
      </c>
      <c r="G10716" s="33">
        <v>273407.68</v>
      </c>
      <c r="H10716" s="33">
        <v>273407.68</v>
      </c>
      <c r="I10716" s="33">
        <v>6896</v>
      </c>
      <c r="J10716" s="33">
        <v>534</v>
      </c>
      <c r="K10716" s="33">
        <v>7600</v>
      </c>
      <c r="L10716" s="33">
        <v>1</v>
      </c>
      <c r="M10716" s="33">
        <v>1</v>
      </c>
      <c r="N10716" s="33">
        <v>347203.74</v>
      </c>
      <c r="O10716" s="33">
        <v>1521.1</v>
      </c>
      <c r="P10716" s="33">
        <v>2829</v>
      </c>
    </row>
    <row r="10717" spans="1:16">
      <c r="A10717" s="27" t="s">
        <v>1467</v>
      </c>
      <c r="B10717" s="31">
        <v>202512</v>
      </c>
      <c r="C10717" s="27" t="s">
        <v>173</v>
      </c>
      <c r="D10717" s="27" t="s">
        <v>173</v>
      </c>
      <c r="E10717" s="27" t="s">
        <v>29</v>
      </c>
      <c r="F10717" s="27" t="s">
        <v>257</v>
      </c>
      <c r="G10717" s="33">
        <v>308736.24</v>
      </c>
      <c r="H10717" s="33">
        <v>308736.24</v>
      </c>
      <c r="I10717" s="33">
        <v>8228</v>
      </c>
      <c r="J10717" s="33">
        <v>599</v>
      </c>
      <c r="K10717" s="33">
        <v>7600</v>
      </c>
      <c r="L10717" s="33">
        <v>1</v>
      </c>
      <c r="M10717" s="33">
        <v>1</v>
      </c>
      <c r="N10717" s="33">
        <v>398552.62</v>
      </c>
      <c r="O10717" s="33">
        <v>1871.1</v>
      </c>
      <c r="P10717" s="33">
        <v>3262</v>
      </c>
    </row>
    <row r="10718" spans="1:16">
      <c r="A10718" s="27" t="s">
        <v>1467</v>
      </c>
      <c r="B10718" s="31">
        <v>202601</v>
      </c>
      <c r="C10718" s="27" t="s">
        <v>173</v>
      </c>
      <c r="D10718" s="27" t="s">
        <v>173</v>
      </c>
      <c r="E10718" s="27" t="s">
        <v>29</v>
      </c>
      <c r="F10718" s="27" t="s">
        <v>257</v>
      </c>
      <c r="G10718" s="33">
        <v>150482.47</v>
      </c>
      <c r="H10718" s="33">
        <v>150482.47</v>
      </c>
      <c r="I10718" s="33">
        <v>3872</v>
      </c>
      <c r="J10718" s="33">
        <v>305</v>
      </c>
      <c r="K10718" s="33">
        <v>7600</v>
      </c>
      <c r="L10718" s="33">
        <v>1</v>
      </c>
      <c r="M10718" s="33">
        <v>1</v>
      </c>
      <c r="N10718" s="33">
        <v>202565.01</v>
      </c>
      <c r="O10718" s="33">
        <v>863.1</v>
      </c>
      <c r="P10718" s="33">
        <v>1542</v>
      </c>
    </row>
    <row r="10719" spans="1:16">
      <c r="A10719" s="27" t="s">
        <v>1467</v>
      </c>
      <c r="B10719" s="31">
        <v>202602</v>
      </c>
      <c r="C10719" s="27" t="s">
        <v>173</v>
      </c>
      <c r="D10719" s="27" t="s">
        <v>173</v>
      </c>
      <c r="E10719" s="27" t="s">
        <v>29</v>
      </c>
      <c r="F10719" s="27" t="s">
        <v>257</v>
      </c>
      <c r="G10719" s="33">
        <v>177340.37</v>
      </c>
      <c r="H10719" s="33">
        <v>177340.37</v>
      </c>
      <c r="I10719" s="33">
        <v>4344</v>
      </c>
      <c r="J10719" s="33">
        <v>291</v>
      </c>
      <c r="K10719" s="33">
        <v>7600</v>
      </c>
      <c r="L10719" s="33">
        <v>1</v>
      </c>
      <c r="M10719" s="33">
        <v>1</v>
      </c>
      <c r="N10719" s="33">
        <v>208688.38</v>
      </c>
      <c r="O10719" s="33">
        <v>965.3</v>
      </c>
      <c r="P10719" s="33">
        <v>1755</v>
      </c>
    </row>
    <row r="10720" spans="1:16">
      <c r="A10720" s="27" t="s">
        <v>1467</v>
      </c>
      <c r="B10720" s="31">
        <v>202603</v>
      </c>
      <c r="C10720" s="27" t="s">
        <v>173</v>
      </c>
      <c r="D10720" s="27" t="s">
        <v>173</v>
      </c>
      <c r="E10720" s="27" t="s">
        <v>29</v>
      </c>
      <c r="F10720" s="27" t="s">
        <v>257</v>
      </c>
      <c r="G10720" s="33">
        <v>204061.33</v>
      </c>
      <c r="H10720" s="33">
        <v>204061.33</v>
      </c>
      <c r="I10720" s="33">
        <v>5322</v>
      </c>
      <c r="J10720" s="33">
        <v>354</v>
      </c>
      <c r="K10720" s="33">
        <v>7600</v>
      </c>
      <c r="L10720" s="33">
        <v>1</v>
      </c>
      <c r="M10720" s="33">
        <v>1</v>
      </c>
      <c r="N10720" s="33">
        <v>260069.24</v>
      </c>
      <c r="O10720" s="33">
        <v>1106.2</v>
      </c>
      <c r="P10720" s="33">
        <v>2114</v>
      </c>
    </row>
    <row r="10721" spans="1:16">
      <c r="A10721" s="27" t="s">
        <v>1467</v>
      </c>
      <c r="B10721" s="31">
        <v>202604</v>
      </c>
      <c r="C10721" s="27" t="s">
        <v>173</v>
      </c>
      <c r="D10721" s="27" t="s">
        <v>173</v>
      </c>
      <c r="E10721" s="27" t="s">
        <v>29</v>
      </c>
      <c r="F10721" s="27" t="s">
        <v>257</v>
      </c>
      <c r="G10721" s="33">
        <v>249387.35</v>
      </c>
      <c r="H10721" s="33">
        <v>249387.35</v>
      </c>
      <c r="I10721" s="33">
        <v>6880</v>
      </c>
      <c r="J10721" s="33">
        <v>481</v>
      </c>
      <c r="K10721" s="33">
        <v>7600</v>
      </c>
      <c r="L10721" s="33">
        <v>1</v>
      </c>
      <c r="M10721" s="33">
        <v>1</v>
      </c>
      <c r="N10721" s="33">
        <v>306026.85</v>
      </c>
      <c r="O10721" s="33">
        <v>1412.6</v>
      </c>
      <c r="P10721" s="33">
        <v>2811</v>
      </c>
    </row>
    <row r="10722" spans="1:16">
      <c r="A10722" s="27" t="s">
        <v>1467</v>
      </c>
      <c r="B10722" s="31">
        <v>202605</v>
      </c>
      <c r="C10722" s="27" t="s">
        <v>173</v>
      </c>
      <c r="D10722" s="27" t="s">
        <v>173</v>
      </c>
      <c r="E10722" s="27" t="s">
        <v>29</v>
      </c>
      <c r="F10722" s="27" t="s">
        <v>257</v>
      </c>
      <c r="G10722" s="33">
        <v>252171.44</v>
      </c>
      <c r="H10722" s="33">
        <v>252171.44</v>
      </c>
      <c r="I10722" s="33">
        <v>6337</v>
      </c>
      <c r="J10722" s="33">
        <v>441</v>
      </c>
      <c r="K10722" s="33">
        <v>7600</v>
      </c>
      <c r="L10722" s="33">
        <v>1</v>
      </c>
      <c r="M10722" s="33">
        <v>1</v>
      </c>
      <c r="N10722" s="33">
        <v>335160.17</v>
      </c>
      <c r="O10722" s="33">
        <v>1535.3</v>
      </c>
      <c r="P10722" s="33">
        <v>2564</v>
      </c>
    </row>
    <row r="10723" spans="1:16">
      <c r="A10723" s="27" t="s">
        <v>1467</v>
      </c>
      <c r="B10723" s="31">
        <v>202606</v>
      </c>
      <c r="C10723" s="27" t="s">
        <v>173</v>
      </c>
      <c r="D10723" s="27" t="s">
        <v>173</v>
      </c>
      <c r="E10723" s="27" t="s">
        <v>29</v>
      </c>
      <c r="F10723" s="27" t="s">
        <v>257</v>
      </c>
      <c r="G10723" s="33">
        <v>253270.41</v>
      </c>
      <c r="H10723" s="33">
        <v>253270.41</v>
      </c>
      <c r="I10723" s="33">
        <v>6378</v>
      </c>
      <c r="J10723" s="33">
        <v>553</v>
      </c>
      <c r="K10723" s="33">
        <v>7600</v>
      </c>
      <c r="L10723" s="33">
        <v>1</v>
      </c>
      <c r="M10723" s="33">
        <v>1</v>
      </c>
      <c r="N10723" s="33">
        <v>327418.22</v>
      </c>
      <c r="O10723" s="33">
        <v>1478.1</v>
      </c>
      <c r="P10723" s="33">
        <v>2579</v>
      </c>
    </row>
    <row r="10724" spans="1:16">
      <c r="A10724" s="27" t="s">
        <v>1467</v>
      </c>
      <c r="B10724" s="31">
        <v>202607</v>
      </c>
      <c r="C10724" s="27" t="s">
        <v>173</v>
      </c>
      <c r="D10724" s="27" t="s">
        <v>173</v>
      </c>
      <c r="E10724" s="27" t="s">
        <v>29</v>
      </c>
      <c r="F10724" s="27" t="s">
        <v>257</v>
      </c>
      <c r="G10724" s="33">
        <v>229353.16</v>
      </c>
      <c r="H10724" s="33">
        <v>229353.16</v>
      </c>
      <c r="I10724" s="33">
        <v>5596</v>
      </c>
      <c r="J10724" s="33">
        <v>343</v>
      </c>
      <c r="K10724" s="33">
        <v>7600</v>
      </c>
      <c r="L10724" s="33">
        <v>1</v>
      </c>
      <c r="M10724" s="33">
        <v>1</v>
      </c>
      <c r="N10724" s="33">
        <v>291098.38</v>
      </c>
      <c r="O10724" s="33">
        <v>1325.1</v>
      </c>
      <c r="P10724" s="33">
        <v>2265</v>
      </c>
    </row>
    <row r="10725" spans="1:16">
      <c r="A10725" s="27" t="s">
        <v>1469</v>
      </c>
      <c r="B10725" s="31">
        <v>202408</v>
      </c>
      <c r="C10725" s="27" t="s">
        <v>173</v>
      </c>
      <c r="D10725" s="27" t="s">
        <v>173</v>
      </c>
      <c r="E10725" s="27" t="s">
        <v>29</v>
      </c>
      <c r="F10725" s="27" t="s">
        <v>257</v>
      </c>
      <c r="G10725" s="33">
        <v>312350.4</v>
      </c>
      <c r="H10725" s="33">
        <v>312350.4</v>
      </c>
      <c r="I10725" s="33">
        <v>7544</v>
      </c>
      <c r="J10725" s="33">
        <v>607</v>
      </c>
      <c r="K10725" s="33">
        <v>8200</v>
      </c>
      <c r="L10725" s="33">
        <v>1</v>
      </c>
      <c r="M10725" s="33">
        <v>1</v>
      </c>
      <c r="N10725" s="33">
        <v>298715.34</v>
      </c>
      <c r="O10725" s="33">
        <v>1851.8</v>
      </c>
      <c r="P10725" s="33">
        <v>3317</v>
      </c>
    </row>
    <row r="10726" spans="1:16">
      <c r="A10726" s="27" t="s">
        <v>1469</v>
      </c>
      <c r="B10726" s="31">
        <v>202409</v>
      </c>
      <c r="C10726" s="27" t="s">
        <v>173</v>
      </c>
      <c r="D10726" s="27" t="s">
        <v>173</v>
      </c>
      <c r="E10726" s="27" t="s">
        <v>29</v>
      </c>
      <c r="F10726" s="27" t="s">
        <v>257</v>
      </c>
      <c r="G10726" s="33">
        <v>265647.9</v>
      </c>
      <c r="H10726" s="33">
        <v>265647.9</v>
      </c>
      <c r="I10726" s="33">
        <v>6891</v>
      </c>
      <c r="J10726" s="33">
        <v>515</v>
      </c>
      <c r="K10726" s="33">
        <v>8200</v>
      </c>
      <c r="L10726" s="33">
        <v>1</v>
      </c>
      <c r="M10726" s="33">
        <v>1</v>
      </c>
      <c r="N10726" s="33">
        <v>287206.27</v>
      </c>
      <c r="O10726" s="33">
        <v>1520.5</v>
      </c>
      <c r="P10726" s="33">
        <v>2819</v>
      </c>
    </row>
    <row r="10727" spans="1:16">
      <c r="A10727" s="27" t="s">
        <v>1469</v>
      </c>
      <c r="B10727" s="31">
        <v>202410</v>
      </c>
      <c r="C10727" s="27" t="s">
        <v>173</v>
      </c>
      <c r="D10727" s="27" t="s">
        <v>173</v>
      </c>
      <c r="E10727" s="27" t="s">
        <v>29</v>
      </c>
      <c r="F10727" s="27" t="s">
        <v>257</v>
      </c>
      <c r="G10727" s="33">
        <v>271845.17</v>
      </c>
      <c r="H10727" s="33">
        <v>271845.17</v>
      </c>
      <c r="I10727" s="33">
        <v>6729</v>
      </c>
      <c r="J10727" s="33">
        <v>501</v>
      </c>
      <c r="K10727" s="33">
        <v>8200</v>
      </c>
      <c r="L10727" s="33">
        <v>1</v>
      </c>
      <c r="M10727" s="33">
        <v>1</v>
      </c>
      <c r="N10727" s="33">
        <v>315455.35</v>
      </c>
      <c r="O10727" s="33">
        <v>1380.4</v>
      </c>
      <c r="P10727" s="33">
        <v>2864</v>
      </c>
    </row>
    <row r="10728" spans="1:16">
      <c r="A10728" s="27" t="s">
        <v>1469</v>
      </c>
      <c r="B10728" s="31">
        <v>202411</v>
      </c>
      <c r="C10728" s="27" t="s">
        <v>173</v>
      </c>
      <c r="D10728" s="27" t="s">
        <v>173</v>
      </c>
      <c r="E10728" s="27" t="s">
        <v>29</v>
      </c>
      <c r="F10728" s="27" t="s">
        <v>257</v>
      </c>
      <c r="G10728" s="33">
        <v>383744.96</v>
      </c>
      <c r="H10728" s="33">
        <v>383744.96</v>
      </c>
      <c r="I10728" s="33">
        <v>9499</v>
      </c>
      <c r="J10728" s="33">
        <v>800</v>
      </c>
      <c r="K10728" s="33">
        <v>8200</v>
      </c>
      <c r="L10728" s="33">
        <v>1</v>
      </c>
      <c r="M10728" s="33">
        <v>1</v>
      </c>
      <c r="N10728" s="33">
        <v>380677.3</v>
      </c>
      <c r="O10728" s="33">
        <v>2056.3</v>
      </c>
      <c r="P10728" s="33">
        <v>3973</v>
      </c>
    </row>
    <row r="10729" spans="1:16">
      <c r="A10729" s="27" t="s">
        <v>1469</v>
      </c>
      <c r="B10729" s="31">
        <v>202412</v>
      </c>
      <c r="C10729" s="27" t="s">
        <v>173</v>
      </c>
      <c r="D10729" s="27" t="s">
        <v>173</v>
      </c>
      <c r="E10729" s="27" t="s">
        <v>29</v>
      </c>
      <c r="F10729" s="27" t="s">
        <v>257</v>
      </c>
      <c r="G10729" s="33">
        <v>375284.78</v>
      </c>
      <c r="H10729" s="33">
        <v>375284.78</v>
      </c>
      <c r="I10729" s="33">
        <v>9497</v>
      </c>
      <c r="J10729" s="33">
        <v>712</v>
      </c>
      <c r="K10729" s="33">
        <v>8200</v>
      </c>
      <c r="L10729" s="33">
        <v>1</v>
      </c>
      <c r="M10729" s="33">
        <v>1</v>
      </c>
      <c r="N10729" s="33">
        <v>436976.67</v>
      </c>
      <c r="O10729" s="33">
        <v>2154.4</v>
      </c>
      <c r="P10729" s="33">
        <v>3958</v>
      </c>
    </row>
    <row r="10730" spans="1:16">
      <c r="A10730" s="27" t="s">
        <v>1469</v>
      </c>
      <c r="B10730" s="31">
        <v>202501</v>
      </c>
      <c r="C10730" s="27" t="s">
        <v>173</v>
      </c>
      <c r="D10730" s="27" t="s">
        <v>173</v>
      </c>
      <c r="E10730" s="27" t="s">
        <v>29</v>
      </c>
      <c r="F10730" s="27" t="s">
        <v>257</v>
      </c>
      <c r="G10730" s="33">
        <v>196146.04</v>
      </c>
      <c r="H10730" s="33">
        <v>196146.04</v>
      </c>
      <c r="I10730" s="33">
        <v>4803</v>
      </c>
      <c r="J10730" s="33">
        <v>382</v>
      </c>
      <c r="K10730" s="33">
        <v>8200</v>
      </c>
      <c r="L10730" s="33">
        <v>1</v>
      </c>
      <c r="M10730" s="33">
        <v>1</v>
      </c>
      <c r="N10730" s="33">
        <v>222094.1</v>
      </c>
      <c r="O10730" s="33">
        <v>997.2</v>
      </c>
      <c r="P10730" s="33">
        <v>1885</v>
      </c>
    </row>
    <row r="10731" spans="1:16">
      <c r="A10731" s="27" t="s">
        <v>1469</v>
      </c>
      <c r="B10731" s="31">
        <v>202502</v>
      </c>
      <c r="C10731" s="27" t="s">
        <v>173</v>
      </c>
      <c r="D10731" s="27" t="s">
        <v>173</v>
      </c>
      <c r="E10731" s="27" t="s">
        <v>29</v>
      </c>
      <c r="F10731" s="27" t="s">
        <v>257</v>
      </c>
      <c r="G10731" s="33">
        <v>196892.99</v>
      </c>
      <c r="H10731" s="33">
        <v>196892.99</v>
      </c>
      <c r="I10731" s="33">
        <v>5187</v>
      </c>
      <c r="J10731" s="33">
        <v>444</v>
      </c>
      <c r="K10731" s="33">
        <v>8200</v>
      </c>
      <c r="L10731" s="33">
        <v>1</v>
      </c>
      <c r="M10731" s="33">
        <v>1</v>
      </c>
      <c r="N10731" s="33">
        <v>228807.82</v>
      </c>
      <c r="O10731" s="33">
        <v>1068.4</v>
      </c>
      <c r="P10731" s="33">
        <v>2128</v>
      </c>
    </row>
    <row r="10732" spans="1:16">
      <c r="A10732" s="27" t="s">
        <v>1469</v>
      </c>
      <c r="B10732" s="31">
        <v>202503</v>
      </c>
      <c r="C10732" s="27" t="s">
        <v>173</v>
      </c>
      <c r="D10732" s="27" t="s">
        <v>173</v>
      </c>
      <c r="E10732" s="27" t="s">
        <v>29</v>
      </c>
      <c r="F10732" s="27" t="s">
        <v>257</v>
      </c>
      <c r="G10732" s="33">
        <v>290152.24</v>
      </c>
      <c r="H10732" s="33">
        <v>290152.24</v>
      </c>
      <c r="I10732" s="33">
        <v>7579</v>
      </c>
      <c r="J10732" s="33">
        <v>617</v>
      </c>
      <c r="K10732" s="33">
        <v>8200</v>
      </c>
      <c r="L10732" s="33">
        <v>1</v>
      </c>
      <c r="M10732" s="33">
        <v>1</v>
      </c>
      <c r="N10732" s="33">
        <v>285142.25</v>
      </c>
      <c r="O10732" s="33">
        <v>1416</v>
      </c>
      <c r="P10732" s="33">
        <v>3116</v>
      </c>
    </row>
    <row r="10733" spans="1:16">
      <c r="A10733" s="27" t="s">
        <v>1469</v>
      </c>
      <c r="B10733" s="31">
        <v>202504</v>
      </c>
      <c r="C10733" s="27" t="s">
        <v>173</v>
      </c>
      <c r="D10733" s="27" t="s">
        <v>173</v>
      </c>
      <c r="E10733" s="27" t="s">
        <v>29</v>
      </c>
      <c r="F10733" s="27" t="s">
        <v>257</v>
      </c>
      <c r="G10733" s="33">
        <v>313762.13</v>
      </c>
      <c r="H10733" s="33">
        <v>313762.13</v>
      </c>
      <c r="I10733" s="33">
        <v>8010</v>
      </c>
      <c r="J10733" s="33">
        <v>653</v>
      </c>
      <c r="K10733" s="33">
        <v>8200</v>
      </c>
      <c r="L10733" s="33">
        <v>1</v>
      </c>
      <c r="M10733" s="33">
        <v>1</v>
      </c>
      <c r="N10733" s="33">
        <v>335530.59</v>
      </c>
      <c r="O10733" s="33">
        <v>1612.6</v>
      </c>
      <c r="P10733" s="33">
        <v>3246</v>
      </c>
    </row>
    <row r="10734" spans="1:16">
      <c r="A10734" s="27" t="s">
        <v>1469</v>
      </c>
      <c r="B10734" s="31">
        <v>202505</v>
      </c>
      <c r="C10734" s="27" t="s">
        <v>173</v>
      </c>
      <c r="D10734" s="27" t="s">
        <v>173</v>
      </c>
      <c r="E10734" s="27" t="s">
        <v>29</v>
      </c>
      <c r="F10734" s="27" t="s">
        <v>257</v>
      </c>
      <c r="G10734" s="33">
        <v>338400.76</v>
      </c>
      <c r="H10734" s="33">
        <v>338400.76</v>
      </c>
      <c r="I10734" s="33">
        <v>8232</v>
      </c>
      <c r="J10734" s="33">
        <v>686</v>
      </c>
      <c r="K10734" s="33">
        <v>8200</v>
      </c>
      <c r="L10734" s="33">
        <v>1</v>
      </c>
      <c r="M10734" s="33">
        <v>1</v>
      </c>
      <c r="N10734" s="33">
        <v>367472.62</v>
      </c>
      <c r="O10734" s="33">
        <v>1802.5</v>
      </c>
      <c r="P10734" s="33">
        <v>3462</v>
      </c>
    </row>
    <row r="10735" spans="1:16">
      <c r="A10735" s="27" t="s">
        <v>1469</v>
      </c>
      <c r="B10735" s="31">
        <v>202506</v>
      </c>
      <c r="C10735" s="27" t="s">
        <v>173</v>
      </c>
      <c r="D10735" s="27" t="s">
        <v>173</v>
      </c>
      <c r="E10735" s="27" t="s">
        <v>29</v>
      </c>
      <c r="F10735" s="27" t="s">
        <v>257</v>
      </c>
      <c r="G10735" s="33">
        <v>306176.14</v>
      </c>
      <c r="H10735" s="33">
        <v>306176.14</v>
      </c>
      <c r="I10735" s="33">
        <v>7481</v>
      </c>
      <c r="J10735" s="33">
        <v>570</v>
      </c>
      <c r="K10735" s="33">
        <v>8200</v>
      </c>
      <c r="L10735" s="33">
        <v>1</v>
      </c>
      <c r="M10735" s="33">
        <v>1</v>
      </c>
      <c r="N10735" s="33">
        <v>358984.28</v>
      </c>
      <c r="O10735" s="33">
        <v>1928.9</v>
      </c>
      <c r="P10735" s="33">
        <v>3072</v>
      </c>
    </row>
    <row r="10736" spans="1:16">
      <c r="A10736" s="27" t="s">
        <v>1469</v>
      </c>
      <c r="B10736" s="31">
        <v>202507</v>
      </c>
      <c r="C10736" s="27" t="s">
        <v>173</v>
      </c>
      <c r="D10736" s="27" t="s">
        <v>173</v>
      </c>
      <c r="E10736" s="27" t="s">
        <v>29</v>
      </c>
      <c r="F10736" s="27" t="s">
        <v>257</v>
      </c>
      <c r="G10736" s="33">
        <v>288426.7</v>
      </c>
      <c r="H10736" s="33">
        <v>288426.7</v>
      </c>
      <c r="I10736" s="33">
        <v>7131</v>
      </c>
      <c r="J10736" s="33">
        <v>591</v>
      </c>
      <c r="K10736" s="33">
        <v>8200</v>
      </c>
      <c r="L10736" s="33">
        <v>1</v>
      </c>
      <c r="M10736" s="33">
        <v>1</v>
      </c>
      <c r="N10736" s="33">
        <v>319162.88</v>
      </c>
      <c r="O10736" s="33">
        <v>1524</v>
      </c>
      <c r="P10736" s="33">
        <v>2927</v>
      </c>
    </row>
    <row r="10737" spans="1:16">
      <c r="A10737" s="27" t="s">
        <v>1469</v>
      </c>
      <c r="B10737" s="31">
        <v>202508</v>
      </c>
      <c r="C10737" s="27" t="s">
        <v>173</v>
      </c>
      <c r="D10737" s="27" t="s">
        <v>173</v>
      </c>
      <c r="E10737" s="27" t="s">
        <v>29</v>
      </c>
      <c r="F10737" s="27" t="s">
        <v>257</v>
      </c>
      <c r="G10737" s="33">
        <v>309760.45</v>
      </c>
      <c r="H10737" s="33">
        <v>309760.45</v>
      </c>
      <c r="I10737" s="33">
        <v>8101</v>
      </c>
      <c r="J10737" s="33">
        <v>586</v>
      </c>
      <c r="K10737" s="33">
        <v>8200</v>
      </c>
      <c r="L10737" s="33">
        <v>1</v>
      </c>
      <c r="M10737" s="33">
        <v>1</v>
      </c>
      <c r="N10737" s="33">
        <v>307378.08</v>
      </c>
      <c r="O10737" s="33">
        <v>1787.1</v>
      </c>
      <c r="P10737" s="33">
        <v>3463</v>
      </c>
    </row>
    <row r="10738" spans="1:16">
      <c r="A10738" s="27" t="s">
        <v>1469</v>
      </c>
      <c r="B10738" s="31">
        <v>202509</v>
      </c>
      <c r="C10738" s="27" t="s">
        <v>173</v>
      </c>
      <c r="D10738" s="27" t="s">
        <v>173</v>
      </c>
      <c r="E10738" s="27" t="s">
        <v>29</v>
      </c>
      <c r="F10738" s="27" t="s">
        <v>257</v>
      </c>
      <c r="G10738" s="33">
        <v>262320.5</v>
      </c>
      <c r="H10738" s="33">
        <v>262320.5</v>
      </c>
      <c r="I10738" s="33">
        <v>6065</v>
      </c>
      <c r="J10738" s="33">
        <v>424</v>
      </c>
      <c r="K10738" s="33">
        <v>8200</v>
      </c>
      <c r="L10738" s="33">
        <v>1</v>
      </c>
      <c r="M10738" s="33">
        <v>1</v>
      </c>
      <c r="N10738" s="33">
        <v>295535.25</v>
      </c>
      <c r="O10738" s="33">
        <v>1475.6</v>
      </c>
      <c r="P10738" s="33">
        <v>2512</v>
      </c>
    </row>
    <row r="10739" spans="1:16">
      <c r="A10739" s="27" t="s">
        <v>1469</v>
      </c>
      <c r="B10739" s="31">
        <v>202510</v>
      </c>
      <c r="C10739" s="27" t="s">
        <v>173</v>
      </c>
      <c r="D10739" s="27" t="s">
        <v>173</v>
      </c>
      <c r="E10739" s="27" t="s">
        <v>29</v>
      </c>
      <c r="F10739" s="27" t="s">
        <v>257</v>
      </c>
      <c r="G10739" s="33">
        <v>294579.93</v>
      </c>
      <c r="H10739" s="33">
        <v>294579.93</v>
      </c>
      <c r="I10739" s="33">
        <v>7297</v>
      </c>
      <c r="J10739" s="33">
        <v>583</v>
      </c>
      <c r="K10739" s="33">
        <v>8200</v>
      </c>
      <c r="L10739" s="33">
        <v>1</v>
      </c>
      <c r="M10739" s="33">
        <v>1</v>
      </c>
      <c r="N10739" s="33">
        <v>324603.56</v>
      </c>
      <c r="O10739" s="33">
        <v>1539.5</v>
      </c>
      <c r="P10739" s="33">
        <v>2881</v>
      </c>
    </row>
    <row r="10740" spans="1:16">
      <c r="A10740" s="27" t="s">
        <v>1469</v>
      </c>
      <c r="B10740" s="31">
        <v>202511</v>
      </c>
      <c r="C10740" s="27" t="s">
        <v>173</v>
      </c>
      <c r="D10740" s="27" t="s">
        <v>173</v>
      </c>
      <c r="E10740" s="27" t="s">
        <v>29</v>
      </c>
      <c r="F10740" s="27" t="s">
        <v>257</v>
      </c>
      <c r="G10740" s="33">
        <v>379542.02</v>
      </c>
      <c r="H10740" s="33">
        <v>379542.02</v>
      </c>
      <c r="I10740" s="33">
        <v>9244</v>
      </c>
      <c r="J10740" s="33">
        <v>666</v>
      </c>
      <c r="K10740" s="33">
        <v>8200</v>
      </c>
      <c r="L10740" s="33">
        <v>1</v>
      </c>
      <c r="M10740" s="33">
        <v>1</v>
      </c>
      <c r="N10740" s="33">
        <v>391716.94</v>
      </c>
      <c r="O10740" s="33">
        <v>2055.8</v>
      </c>
      <c r="P10740" s="33">
        <v>3832</v>
      </c>
    </row>
    <row r="10741" spans="1:16">
      <c r="A10741" s="27" t="s">
        <v>1469</v>
      </c>
      <c r="B10741" s="31">
        <v>202512</v>
      </c>
      <c r="C10741" s="27" t="s">
        <v>173</v>
      </c>
      <c r="D10741" s="27" t="s">
        <v>173</v>
      </c>
      <c r="E10741" s="27" t="s">
        <v>29</v>
      </c>
      <c r="F10741" s="27" t="s">
        <v>257</v>
      </c>
      <c r="G10741" s="33">
        <v>414546.34</v>
      </c>
      <c r="H10741" s="33">
        <v>414546.34</v>
      </c>
      <c r="I10741" s="33">
        <v>10288</v>
      </c>
      <c r="J10741" s="33">
        <v>784</v>
      </c>
      <c r="K10741" s="33">
        <v>8200</v>
      </c>
      <c r="L10741" s="33">
        <v>1</v>
      </c>
      <c r="M10741" s="33">
        <v>1</v>
      </c>
      <c r="N10741" s="33">
        <v>449648.99</v>
      </c>
      <c r="O10741" s="33">
        <v>2493.6</v>
      </c>
      <c r="P10741" s="33">
        <v>4109</v>
      </c>
    </row>
    <row r="10742" spans="1:16">
      <c r="A10742" s="27" t="s">
        <v>1469</v>
      </c>
      <c r="B10742" s="31">
        <v>202601</v>
      </c>
      <c r="C10742" s="27" t="s">
        <v>173</v>
      </c>
      <c r="D10742" s="27" t="s">
        <v>173</v>
      </c>
      <c r="E10742" s="27" t="s">
        <v>29</v>
      </c>
      <c r="F10742" s="27" t="s">
        <v>257</v>
      </c>
      <c r="G10742" s="33">
        <v>203455.79</v>
      </c>
      <c r="H10742" s="33">
        <v>203455.79</v>
      </c>
      <c r="I10742" s="33">
        <v>5404</v>
      </c>
      <c r="J10742" s="33">
        <v>401</v>
      </c>
      <c r="K10742" s="33">
        <v>8200</v>
      </c>
      <c r="L10742" s="33">
        <v>1</v>
      </c>
      <c r="M10742" s="33">
        <v>1</v>
      </c>
      <c r="N10742" s="33">
        <v>228534.83</v>
      </c>
      <c r="O10742" s="33">
        <v>1174</v>
      </c>
      <c r="P10742" s="33">
        <v>2178</v>
      </c>
    </row>
    <row r="10743" spans="1:16">
      <c r="A10743" s="27" t="s">
        <v>1469</v>
      </c>
      <c r="B10743" s="31">
        <v>202602</v>
      </c>
      <c r="C10743" s="27" t="s">
        <v>173</v>
      </c>
      <c r="D10743" s="27" t="s">
        <v>173</v>
      </c>
      <c r="E10743" s="27" t="s">
        <v>29</v>
      </c>
      <c r="F10743" s="27" t="s">
        <v>257</v>
      </c>
      <c r="G10743" s="33">
        <v>213492.27</v>
      </c>
      <c r="H10743" s="33">
        <v>213492.27</v>
      </c>
      <c r="I10743" s="33">
        <v>5221</v>
      </c>
      <c r="J10743" s="33">
        <v>385</v>
      </c>
      <c r="K10743" s="33">
        <v>8200</v>
      </c>
      <c r="L10743" s="33">
        <v>1</v>
      </c>
      <c r="M10743" s="33">
        <v>1</v>
      </c>
      <c r="N10743" s="33">
        <v>235443.24</v>
      </c>
      <c r="O10743" s="33">
        <v>1086.9</v>
      </c>
      <c r="P10743" s="33">
        <v>2180</v>
      </c>
    </row>
    <row r="10744" spans="1:16">
      <c r="A10744" s="27" t="s">
        <v>1469</v>
      </c>
      <c r="B10744" s="31">
        <v>202603</v>
      </c>
      <c r="C10744" s="27" t="s">
        <v>173</v>
      </c>
      <c r="D10744" s="27" t="s">
        <v>173</v>
      </c>
      <c r="E10744" s="27" t="s">
        <v>29</v>
      </c>
      <c r="F10744" s="27" t="s">
        <v>257</v>
      </c>
      <c r="G10744" s="33">
        <v>283835.04</v>
      </c>
      <c r="H10744" s="33">
        <v>283835.04</v>
      </c>
      <c r="I10744" s="33">
        <v>7030</v>
      </c>
      <c r="J10744" s="33">
        <v>556</v>
      </c>
      <c r="K10744" s="33">
        <v>8200</v>
      </c>
      <c r="L10744" s="33">
        <v>1</v>
      </c>
      <c r="M10744" s="33">
        <v>1</v>
      </c>
      <c r="N10744" s="33">
        <v>293411.38</v>
      </c>
      <c r="O10744" s="33">
        <v>1568</v>
      </c>
      <c r="P10744" s="33">
        <v>3015</v>
      </c>
    </row>
    <row r="10745" spans="1:16">
      <c r="A10745" s="27" t="s">
        <v>1469</v>
      </c>
      <c r="B10745" s="31">
        <v>202604</v>
      </c>
      <c r="C10745" s="27" t="s">
        <v>173</v>
      </c>
      <c r="D10745" s="27" t="s">
        <v>173</v>
      </c>
      <c r="E10745" s="27" t="s">
        <v>29</v>
      </c>
      <c r="F10745" s="27" t="s">
        <v>257</v>
      </c>
      <c r="G10745" s="33">
        <v>331195.48</v>
      </c>
      <c r="H10745" s="33">
        <v>331195.48</v>
      </c>
      <c r="I10745" s="33">
        <v>7586</v>
      </c>
      <c r="J10745" s="33">
        <v>608</v>
      </c>
      <c r="K10745" s="33">
        <v>8200</v>
      </c>
      <c r="L10745" s="33">
        <v>1</v>
      </c>
      <c r="M10745" s="33">
        <v>1</v>
      </c>
      <c r="N10745" s="33">
        <v>345260.98</v>
      </c>
      <c r="O10745" s="33">
        <v>1831.3</v>
      </c>
      <c r="P10745" s="33">
        <v>3313</v>
      </c>
    </row>
    <row r="10746" spans="1:16">
      <c r="A10746" s="27" t="s">
        <v>1469</v>
      </c>
      <c r="B10746" s="31">
        <v>202605</v>
      </c>
      <c r="C10746" s="27" t="s">
        <v>173</v>
      </c>
      <c r="D10746" s="27" t="s">
        <v>173</v>
      </c>
      <c r="E10746" s="27" t="s">
        <v>29</v>
      </c>
      <c r="F10746" s="27" t="s">
        <v>257</v>
      </c>
      <c r="G10746" s="33">
        <v>337419.51</v>
      </c>
      <c r="H10746" s="33">
        <v>337419.51</v>
      </c>
      <c r="I10746" s="33">
        <v>8942</v>
      </c>
      <c r="J10746" s="33">
        <v>704</v>
      </c>
      <c r="K10746" s="33">
        <v>8200</v>
      </c>
      <c r="L10746" s="33">
        <v>1</v>
      </c>
      <c r="M10746" s="33">
        <v>1</v>
      </c>
      <c r="N10746" s="33">
        <v>378129.33</v>
      </c>
      <c r="O10746" s="33">
        <v>1832.1</v>
      </c>
      <c r="P10746" s="33">
        <v>3609</v>
      </c>
    </row>
    <row r="10747" spans="1:16">
      <c r="A10747" s="27" t="s">
        <v>1469</v>
      </c>
      <c r="B10747" s="31">
        <v>202606</v>
      </c>
      <c r="C10747" s="27" t="s">
        <v>173</v>
      </c>
      <c r="D10747" s="27" t="s">
        <v>173</v>
      </c>
      <c r="E10747" s="27" t="s">
        <v>29</v>
      </c>
      <c r="F10747" s="27" t="s">
        <v>257</v>
      </c>
      <c r="G10747" s="33">
        <v>355635.88</v>
      </c>
      <c r="H10747" s="33">
        <v>355635.88</v>
      </c>
      <c r="I10747" s="33">
        <v>9428</v>
      </c>
      <c r="J10747" s="33">
        <v>721</v>
      </c>
      <c r="K10747" s="33">
        <v>8200</v>
      </c>
      <c r="L10747" s="33">
        <v>1</v>
      </c>
      <c r="M10747" s="33">
        <v>1</v>
      </c>
      <c r="N10747" s="33">
        <v>369394.83</v>
      </c>
      <c r="O10747" s="33">
        <v>2040.9</v>
      </c>
      <c r="P10747" s="33">
        <v>3825</v>
      </c>
    </row>
    <row r="10748" spans="1:16">
      <c r="A10748" s="27" t="s">
        <v>1469</v>
      </c>
      <c r="B10748" s="31">
        <v>202607</v>
      </c>
      <c r="C10748" s="27" t="s">
        <v>173</v>
      </c>
      <c r="D10748" s="27" t="s">
        <v>173</v>
      </c>
      <c r="E10748" s="27" t="s">
        <v>29</v>
      </c>
      <c r="F10748" s="27" t="s">
        <v>257</v>
      </c>
      <c r="G10748" s="33">
        <v>323422.47</v>
      </c>
      <c r="H10748" s="33">
        <v>323422.47</v>
      </c>
      <c r="I10748" s="33">
        <v>8689</v>
      </c>
      <c r="J10748" s="33">
        <v>580</v>
      </c>
      <c r="K10748" s="33">
        <v>8200</v>
      </c>
      <c r="L10748" s="33">
        <v>1</v>
      </c>
      <c r="M10748" s="33">
        <v>1</v>
      </c>
      <c r="N10748" s="33">
        <v>328418.61</v>
      </c>
      <c r="O10748" s="33">
        <v>1662.9</v>
      </c>
      <c r="P10748" s="33">
        <v>3389</v>
      </c>
    </row>
    <row r="10749" spans="1:16">
      <c r="A10749" s="27" t="s">
        <v>1472</v>
      </c>
      <c r="B10749" s="31">
        <v>202509</v>
      </c>
      <c r="C10749" s="27" t="s">
        <v>173</v>
      </c>
      <c r="D10749" s="27" t="s">
        <v>173</v>
      </c>
      <c r="E10749" s="27" t="s">
        <v>29</v>
      </c>
      <c r="F10749" s="27" t="s">
        <v>262</v>
      </c>
      <c r="G10749" s="33">
        <v>88763.72</v>
      </c>
      <c r="H10749" s="33">
        <v>0</v>
      </c>
      <c r="I10749" s="33">
        <v>4708</v>
      </c>
      <c r="J10749" s="33">
        <v>245</v>
      </c>
      <c r="K10749" s="33">
        <v>6600</v>
      </c>
      <c r="L10749" s="33">
        <v>1</v>
      </c>
      <c r="M10749" s="33">
        <v>0</v>
      </c>
      <c r="N10749" s="33">
        <v>176139.61</v>
      </c>
      <c r="O10749" s="33">
        <v>490.4</v>
      </c>
      <c r="P10749" s="33">
        <v>1493</v>
      </c>
    </row>
    <row r="10750" spans="1:16">
      <c r="A10750" s="27" t="s">
        <v>1472</v>
      </c>
      <c r="B10750" s="31">
        <v>202510</v>
      </c>
      <c r="C10750" s="27" t="s">
        <v>173</v>
      </c>
      <c r="D10750" s="27" t="s">
        <v>173</v>
      </c>
      <c r="E10750" s="27" t="s">
        <v>29</v>
      </c>
      <c r="F10750" s="27" t="s">
        <v>262</v>
      </c>
      <c r="G10750" s="33">
        <v>112372.61</v>
      </c>
      <c r="H10750" s="33">
        <v>0</v>
      </c>
      <c r="I10750" s="33">
        <v>5553</v>
      </c>
      <c r="J10750" s="33">
        <v>349</v>
      </c>
      <c r="K10750" s="33">
        <v>6600</v>
      </c>
      <c r="L10750" s="33">
        <v>1</v>
      </c>
      <c r="M10750" s="33">
        <v>0</v>
      </c>
      <c r="N10750" s="33">
        <v>193464.38</v>
      </c>
      <c r="O10750" s="33">
        <v>660.4</v>
      </c>
      <c r="P10750" s="33">
        <v>1838</v>
      </c>
    </row>
    <row r="10751" spans="1:16">
      <c r="A10751" s="27" t="s">
        <v>1472</v>
      </c>
      <c r="B10751" s="31">
        <v>202511</v>
      </c>
      <c r="C10751" s="27" t="s">
        <v>173</v>
      </c>
      <c r="D10751" s="27" t="s">
        <v>173</v>
      </c>
      <c r="E10751" s="27" t="s">
        <v>29</v>
      </c>
      <c r="F10751" s="27" t="s">
        <v>262</v>
      </c>
      <c r="G10751" s="33">
        <v>141519</v>
      </c>
      <c r="H10751" s="33">
        <v>0</v>
      </c>
      <c r="I10751" s="33">
        <v>6615</v>
      </c>
      <c r="J10751" s="33">
        <v>337</v>
      </c>
      <c r="K10751" s="33">
        <v>6600</v>
      </c>
      <c r="L10751" s="33">
        <v>1</v>
      </c>
      <c r="M10751" s="33">
        <v>0</v>
      </c>
      <c r="N10751" s="33">
        <v>233464.1</v>
      </c>
      <c r="O10751" s="33">
        <v>849.8</v>
      </c>
      <c r="P10751" s="33">
        <v>2191</v>
      </c>
    </row>
    <row r="10752" spans="1:16">
      <c r="A10752" s="27" t="s">
        <v>1472</v>
      </c>
      <c r="B10752" s="31">
        <v>202512</v>
      </c>
      <c r="C10752" s="27" t="s">
        <v>173</v>
      </c>
      <c r="D10752" s="27" t="s">
        <v>173</v>
      </c>
      <c r="E10752" s="27" t="s">
        <v>29</v>
      </c>
      <c r="F10752" s="27" t="s">
        <v>262</v>
      </c>
      <c r="G10752" s="33">
        <v>180302.91</v>
      </c>
      <c r="H10752" s="33">
        <v>0</v>
      </c>
      <c r="I10752" s="33">
        <v>8892</v>
      </c>
      <c r="J10752" s="33">
        <v>481</v>
      </c>
      <c r="K10752" s="33">
        <v>6600</v>
      </c>
      <c r="L10752" s="33">
        <v>1</v>
      </c>
      <c r="M10752" s="33">
        <v>0</v>
      </c>
      <c r="N10752" s="33">
        <v>267991.72</v>
      </c>
      <c r="O10752" s="33">
        <v>1064.9</v>
      </c>
      <c r="P10752" s="33">
        <v>3054</v>
      </c>
    </row>
    <row r="10753" spans="1:16">
      <c r="A10753" s="27" t="s">
        <v>1472</v>
      </c>
      <c r="B10753" s="31">
        <v>202601</v>
      </c>
      <c r="C10753" s="27" t="s">
        <v>173</v>
      </c>
      <c r="D10753" s="27" t="s">
        <v>173</v>
      </c>
      <c r="E10753" s="27" t="s">
        <v>29</v>
      </c>
      <c r="F10753" s="27" t="s">
        <v>262</v>
      </c>
      <c r="G10753" s="33">
        <v>91344.62</v>
      </c>
      <c r="H10753" s="33">
        <v>0</v>
      </c>
      <c r="I10753" s="33">
        <v>4455</v>
      </c>
      <c r="J10753" s="33">
        <v>215</v>
      </c>
      <c r="K10753" s="33">
        <v>6600</v>
      </c>
      <c r="L10753" s="33">
        <v>1</v>
      </c>
      <c r="M10753" s="33">
        <v>0</v>
      </c>
      <c r="N10753" s="33">
        <v>136207.22</v>
      </c>
      <c r="O10753" s="33">
        <v>595.6</v>
      </c>
      <c r="P10753" s="33">
        <v>1414</v>
      </c>
    </row>
    <row r="10754" spans="1:16">
      <c r="A10754" s="27" t="s">
        <v>1472</v>
      </c>
      <c r="B10754" s="31">
        <v>202602</v>
      </c>
      <c r="C10754" s="27" t="s">
        <v>173</v>
      </c>
      <c r="D10754" s="27" t="s">
        <v>173</v>
      </c>
      <c r="E10754" s="27" t="s">
        <v>29</v>
      </c>
      <c r="F10754" s="27" t="s">
        <v>262</v>
      </c>
      <c r="G10754" s="33">
        <v>104987.61</v>
      </c>
      <c r="H10754" s="33">
        <v>0</v>
      </c>
      <c r="I10754" s="33">
        <v>5063</v>
      </c>
      <c r="J10754" s="33">
        <v>263</v>
      </c>
      <c r="K10754" s="33">
        <v>6600</v>
      </c>
      <c r="L10754" s="33">
        <v>1</v>
      </c>
      <c r="M10754" s="33">
        <v>0</v>
      </c>
      <c r="N10754" s="33">
        <v>140324.65</v>
      </c>
      <c r="O10754" s="33">
        <v>634.6</v>
      </c>
      <c r="P10754" s="33">
        <v>1677</v>
      </c>
    </row>
    <row r="10755" spans="1:16">
      <c r="A10755" s="27" t="s">
        <v>1472</v>
      </c>
      <c r="B10755" s="31">
        <v>202603</v>
      </c>
      <c r="C10755" s="27" t="s">
        <v>173</v>
      </c>
      <c r="D10755" s="27" t="s">
        <v>173</v>
      </c>
      <c r="E10755" s="27" t="s">
        <v>29</v>
      </c>
      <c r="F10755" s="27" t="s">
        <v>262</v>
      </c>
      <c r="G10755" s="33">
        <v>144273.39</v>
      </c>
      <c r="H10755" s="33">
        <v>0</v>
      </c>
      <c r="I10755" s="33">
        <v>7011</v>
      </c>
      <c r="J10755" s="33">
        <v>312</v>
      </c>
      <c r="K10755" s="33">
        <v>6600</v>
      </c>
      <c r="L10755" s="33">
        <v>1</v>
      </c>
      <c r="M10755" s="33">
        <v>0</v>
      </c>
      <c r="N10755" s="33">
        <v>174873.78</v>
      </c>
      <c r="O10755" s="33">
        <v>877.4</v>
      </c>
      <c r="P10755" s="33">
        <v>2321</v>
      </c>
    </row>
    <row r="10756" spans="1:16">
      <c r="A10756" s="27" t="s">
        <v>1472</v>
      </c>
      <c r="B10756" s="31">
        <v>202604</v>
      </c>
      <c r="C10756" s="27" t="s">
        <v>173</v>
      </c>
      <c r="D10756" s="27" t="s">
        <v>173</v>
      </c>
      <c r="E10756" s="27" t="s">
        <v>29</v>
      </c>
      <c r="F10756" s="27" t="s">
        <v>262</v>
      </c>
      <c r="G10756" s="33">
        <v>162342.03</v>
      </c>
      <c r="H10756" s="33">
        <v>0</v>
      </c>
      <c r="I10756" s="33">
        <v>8352</v>
      </c>
      <c r="J10756" s="33">
        <v>438</v>
      </c>
      <c r="K10756" s="33">
        <v>6600</v>
      </c>
      <c r="L10756" s="33">
        <v>1</v>
      </c>
      <c r="M10756" s="33">
        <v>0</v>
      </c>
      <c r="N10756" s="33">
        <v>205776.25</v>
      </c>
      <c r="O10756" s="33">
        <v>986.6</v>
      </c>
      <c r="P10756" s="33">
        <v>2718</v>
      </c>
    </row>
    <row r="10757" spans="1:16">
      <c r="A10757" s="27" t="s">
        <v>1472</v>
      </c>
      <c r="B10757" s="31">
        <v>202605</v>
      </c>
      <c r="C10757" s="27" t="s">
        <v>173</v>
      </c>
      <c r="D10757" s="27" t="s">
        <v>173</v>
      </c>
      <c r="E10757" s="27" t="s">
        <v>29</v>
      </c>
      <c r="F10757" s="27" t="s">
        <v>262</v>
      </c>
      <c r="G10757" s="33">
        <v>180390.97</v>
      </c>
      <c r="H10757" s="33">
        <v>0</v>
      </c>
      <c r="I10757" s="33">
        <v>9107</v>
      </c>
      <c r="J10757" s="33">
        <v>439</v>
      </c>
      <c r="K10757" s="33">
        <v>6600</v>
      </c>
      <c r="L10757" s="33">
        <v>1</v>
      </c>
      <c r="M10757" s="33">
        <v>0</v>
      </c>
      <c r="N10757" s="33">
        <v>225365.85</v>
      </c>
      <c r="O10757" s="33">
        <v>1089.6</v>
      </c>
      <c r="P10757" s="33">
        <v>2902</v>
      </c>
    </row>
    <row r="10758" spans="1:16">
      <c r="A10758" s="27" t="s">
        <v>1472</v>
      </c>
      <c r="B10758" s="31">
        <v>202606</v>
      </c>
      <c r="C10758" s="27" t="s">
        <v>173</v>
      </c>
      <c r="D10758" s="27" t="s">
        <v>173</v>
      </c>
      <c r="E10758" s="27" t="s">
        <v>29</v>
      </c>
      <c r="F10758" s="27" t="s">
        <v>262</v>
      </c>
      <c r="G10758" s="33">
        <v>178587.64</v>
      </c>
      <c r="H10758" s="33">
        <v>0</v>
      </c>
      <c r="I10758" s="33">
        <v>8823</v>
      </c>
      <c r="J10758" s="33">
        <v>489</v>
      </c>
      <c r="K10758" s="33">
        <v>6600</v>
      </c>
      <c r="L10758" s="33">
        <v>1</v>
      </c>
      <c r="M10758" s="33">
        <v>0</v>
      </c>
      <c r="N10758" s="33">
        <v>220160.07</v>
      </c>
      <c r="O10758" s="33">
        <v>1208.9</v>
      </c>
      <c r="P10758" s="33">
        <v>2913</v>
      </c>
    </row>
    <row r="10759" spans="1:16">
      <c r="A10759" s="27" t="s">
        <v>1472</v>
      </c>
      <c r="B10759" s="31">
        <v>202607</v>
      </c>
      <c r="C10759" s="27" t="s">
        <v>173</v>
      </c>
      <c r="D10759" s="27" t="s">
        <v>173</v>
      </c>
      <c r="E10759" s="27" t="s">
        <v>29</v>
      </c>
      <c r="F10759" s="27" t="s">
        <v>262</v>
      </c>
      <c r="G10759" s="33">
        <v>190859.21</v>
      </c>
      <c r="H10759" s="33">
        <v>0</v>
      </c>
      <c r="I10759" s="33">
        <v>9525</v>
      </c>
      <c r="J10759" s="33">
        <v>595</v>
      </c>
      <c r="K10759" s="33">
        <v>6600</v>
      </c>
      <c r="L10759" s="33">
        <v>1</v>
      </c>
      <c r="M10759" s="33">
        <v>0</v>
      </c>
      <c r="N10759" s="33">
        <v>195738.16</v>
      </c>
      <c r="O10759" s="33">
        <v>1153.7</v>
      </c>
      <c r="P10759" s="33">
        <v>3133</v>
      </c>
    </row>
    <row r="10760" spans="1:16">
      <c r="A10760" s="27" t="s">
        <v>1474</v>
      </c>
      <c r="B10760" s="31">
        <v>202408</v>
      </c>
      <c r="C10760" s="27" t="s">
        <v>173</v>
      </c>
      <c r="D10760" s="27" t="s">
        <v>173</v>
      </c>
      <c r="E10760" s="27" t="s">
        <v>29</v>
      </c>
      <c r="F10760" s="27" t="s">
        <v>257</v>
      </c>
      <c r="G10760" s="33">
        <v>272260.56</v>
      </c>
      <c r="H10760" s="33">
        <v>272260.56</v>
      </c>
      <c r="I10760" s="33">
        <v>7066</v>
      </c>
      <c r="J10760" s="33">
        <v>559</v>
      </c>
      <c r="K10760" s="33">
        <v>10500</v>
      </c>
      <c r="L10760" s="33">
        <v>1</v>
      </c>
      <c r="M10760" s="33">
        <v>1</v>
      </c>
      <c r="N10760" s="33">
        <v>385616.33</v>
      </c>
      <c r="O10760" s="33">
        <v>1508.5</v>
      </c>
      <c r="P10760" s="33">
        <v>2798</v>
      </c>
    </row>
    <row r="10761" spans="1:16">
      <c r="A10761" s="27" t="s">
        <v>1474</v>
      </c>
      <c r="B10761" s="31">
        <v>202409</v>
      </c>
      <c r="C10761" s="27" t="s">
        <v>173</v>
      </c>
      <c r="D10761" s="27" t="s">
        <v>173</v>
      </c>
      <c r="E10761" s="27" t="s">
        <v>29</v>
      </c>
      <c r="F10761" s="27" t="s">
        <v>257</v>
      </c>
      <c r="G10761" s="33">
        <v>281215.39</v>
      </c>
      <c r="H10761" s="33">
        <v>281215.39</v>
      </c>
      <c r="I10761" s="33">
        <v>7019</v>
      </c>
      <c r="J10761" s="33">
        <v>571</v>
      </c>
      <c r="K10761" s="33">
        <v>10500</v>
      </c>
      <c r="L10761" s="33">
        <v>1</v>
      </c>
      <c r="M10761" s="33">
        <v>1</v>
      </c>
      <c r="N10761" s="33">
        <v>370759.1</v>
      </c>
      <c r="O10761" s="33">
        <v>1482.5</v>
      </c>
      <c r="P10761" s="33">
        <v>2886</v>
      </c>
    </row>
    <row r="10762" spans="1:16">
      <c r="A10762" s="27" t="s">
        <v>1474</v>
      </c>
      <c r="B10762" s="31">
        <v>202410</v>
      </c>
      <c r="C10762" s="27" t="s">
        <v>173</v>
      </c>
      <c r="D10762" s="27" t="s">
        <v>173</v>
      </c>
      <c r="E10762" s="27" t="s">
        <v>29</v>
      </c>
      <c r="F10762" s="27" t="s">
        <v>257</v>
      </c>
      <c r="G10762" s="33">
        <v>254047.18</v>
      </c>
      <c r="H10762" s="33">
        <v>254047.18</v>
      </c>
      <c r="I10762" s="33">
        <v>6777</v>
      </c>
      <c r="J10762" s="33">
        <v>456</v>
      </c>
      <c r="K10762" s="33">
        <v>10500</v>
      </c>
      <c r="L10762" s="33">
        <v>1</v>
      </c>
      <c r="M10762" s="33">
        <v>1</v>
      </c>
      <c r="N10762" s="33">
        <v>407226.28</v>
      </c>
      <c r="O10762" s="33">
        <v>1431.4</v>
      </c>
      <c r="P10762" s="33">
        <v>2684</v>
      </c>
    </row>
    <row r="10763" spans="1:16">
      <c r="A10763" s="27" t="s">
        <v>1474</v>
      </c>
      <c r="B10763" s="31">
        <v>202411</v>
      </c>
      <c r="C10763" s="27" t="s">
        <v>173</v>
      </c>
      <c r="D10763" s="27" t="s">
        <v>173</v>
      </c>
      <c r="E10763" s="27" t="s">
        <v>29</v>
      </c>
      <c r="F10763" s="27" t="s">
        <v>257</v>
      </c>
      <c r="G10763" s="33">
        <v>352792.07</v>
      </c>
      <c r="H10763" s="33">
        <v>352792.07</v>
      </c>
      <c r="I10763" s="33">
        <v>8728</v>
      </c>
      <c r="J10763" s="33">
        <v>741</v>
      </c>
      <c r="K10763" s="33">
        <v>10500</v>
      </c>
      <c r="L10763" s="33">
        <v>1</v>
      </c>
      <c r="M10763" s="33">
        <v>1</v>
      </c>
      <c r="N10763" s="33">
        <v>491422.32</v>
      </c>
      <c r="O10763" s="33">
        <v>1883.8</v>
      </c>
      <c r="P10763" s="33">
        <v>3668</v>
      </c>
    </row>
    <row r="10764" spans="1:16">
      <c r="A10764" s="27" t="s">
        <v>1474</v>
      </c>
      <c r="B10764" s="31">
        <v>202412</v>
      </c>
      <c r="C10764" s="27" t="s">
        <v>173</v>
      </c>
      <c r="D10764" s="27" t="s">
        <v>173</v>
      </c>
      <c r="E10764" s="27" t="s">
        <v>29</v>
      </c>
      <c r="F10764" s="27" t="s">
        <v>257</v>
      </c>
      <c r="G10764" s="33">
        <v>388407.45</v>
      </c>
      <c r="H10764" s="33">
        <v>388407.45</v>
      </c>
      <c r="I10764" s="33">
        <v>10382</v>
      </c>
      <c r="J10764" s="33">
        <v>824</v>
      </c>
      <c r="K10764" s="33">
        <v>10500</v>
      </c>
      <c r="L10764" s="33">
        <v>1</v>
      </c>
      <c r="M10764" s="33">
        <v>1</v>
      </c>
      <c r="N10764" s="33">
        <v>564100.0600000001</v>
      </c>
      <c r="O10764" s="33">
        <v>2482.5</v>
      </c>
      <c r="P10764" s="33">
        <v>4196</v>
      </c>
    </row>
    <row r="10765" spans="1:16">
      <c r="A10765" s="27" t="s">
        <v>1474</v>
      </c>
      <c r="B10765" s="31">
        <v>202501</v>
      </c>
      <c r="C10765" s="27" t="s">
        <v>173</v>
      </c>
      <c r="D10765" s="27" t="s">
        <v>173</v>
      </c>
      <c r="E10765" s="27" t="s">
        <v>29</v>
      </c>
      <c r="F10765" s="27" t="s">
        <v>257</v>
      </c>
      <c r="G10765" s="33">
        <v>214480.8</v>
      </c>
      <c r="H10765" s="33">
        <v>214480.8</v>
      </c>
      <c r="I10765" s="33">
        <v>5120</v>
      </c>
      <c r="J10765" s="33">
        <v>378</v>
      </c>
      <c r="K10765" s="33">
        <v>10500</v>
      </c>
      <c r="L10765" s="33">
        <v>1</v>
      </c>
      <c r="M10765" s="33">
        <v>1</v>
      </c>
      <c r="N10765" s="33">
        <v>286704.77</v>
      </c>
      <c r="O10765" s="33">
        <v>1184.4</v>
      </c>
      <c r="P10765" s="33">
        <v>2081</v>
      </c>
    </row>
    <row r="10766" spans="1:16">
      <c r="A10766" s="27" t="s">
        <v>1474</v>
      </c>
      <c r="B10766" s="31">
        <v>202502</v>
      </c>
      <c r="C10766" s="27" t="s">
        <v>173</v>
      </c>
      <c r="D10766" s="27" t="s">
        <v>173</v>
      </c>
      <c r="E10766" s="27" t="s">
        <v>29</v>
      </c>
      <c r="F10766" s="27" t="s">
        <v>257</v>
      </c>
      <c r="G10766" s="33">
        <v>207219.84</v>
      </c>
      <c r="H10766" s="33">
        <v>207219.84</v>
      </c>
      <c r="I10766" s="33">
        <v>5299</v>
      </c>
      <c r="J10766" s="33">
        <v>439</v>
      </c>
      <c r="K10766" s="33">
        <v>10500</v>
      </c>
      <c r="L10766" s="33">
        <v>1</v>
      </c>
      <c r="M10766" s="33">
        <v>1</v>
      </c>
      <c r="N10766" s="33">
        <v>295371.61</v>
      </c>
      <c r="O10766" s="33">
        <v>1122.8</v>
      </c>
      <c r="P10766" s="33">
        <v>2138</v>
      </c>
    </row>
    <row r="10767" spans="1:16">
      <c r="A10767" s="27" t="s">
        <v>1474</v>
      </c>
      <c r="B10767" s="31">
        <v>202503</v>
      </c>
      <c r="C10767" s="27" t="s">
        <v>173</v>
      </c>
      <c r="D10767" s="27" t="s">
        <v>173</v>
      </c>
      <c r="E10767" s="27" t="s">
        <v>29</v>
      </c>
      <c r="F10767" s="27" t="s">
        <v>257</v>
      </c>
      <c r="G10767" s="33">
        <v>268793.72</v>
      </c>
      <c r="H10767" s="33">
        <v>268793.72</v>
      </c>
      <c r="I10767" s="33">
        <v>7081</v>
      </c>
      <c r="J10767" s="33">
        <v>539</v>
      </c>
      <c r="K10767" s="33">
        <v>10500</v>
      </c>
      <c r="L10767" s="33">
        <v>1</v>
      </c>
      <c r="M10767" s="33">
        <v>1</v>
      </c>
      <c r="N10767" s="33">
        <v>368094.62</v>
      </c>
      <c r="O10767" s="33">
        <v>1359.8</v>
      </c>
      <c r="P10767" s="33">
        <v>2829</v>
      </c>
    </row>
    <row r="10768" spans="1:16">
      <c r="A10768" s="27" t="s">
        <v>1474</v>
      </c>
      <c r="B10768" s="31">
        <v>202504</v>
      </c>
      <c r="C10768" s="27" t="s">
        <v>173</v>
      </c>
      <c r="D10768" s="27" t="s">
        <v>173</v>
      </c>
      <c r="E10768" s="27" t="s">
        <v>29</v>
      </c>
      <c r="F10768" s="27" t="s">
        <v>257</v>
      </c>
      <c r="G10768" s="33">
        <v>293303.75</v>
      </c>
      <c r="H10768" s="33">
        <v>293303.75</v>
      </c>
      <c r="I10768" s="33">
        <v>7409</v>
      </c>
      <c r="J10768" s="33">
        <v>515</v>
      </c>
      <c r="K10768" s="33">
        <v>10500</v>
      </c>
      <c r="L10768" s="33">
        <v>1</v>
      </c>
      <c r="M10768" s="33">
        <v>1</v>
      </c>
      <c r="N10768" s="33">
        <v>433141.72</v>
      </c>
      <c r="O10768" s="33">
        <v>1614.6</v>
      </c>
      <c r="P10768" s="33">
        <v>2929</v>
      </c>
    </row>
    <row r="10769" spans="1:16">
      <c r="A10769" s="27" t="s">
        <v>1474</v>
      </c>
      <c r="B10769" s="31">
        <v>202505</v>
      </c>
      <c r="C10769" s="27" t="s">
        <v>173</v>
      </c>
      <c r="D10769" s="27" t="s">
        <v>173</v>
      </c>
      <c r="E10769" s="27" t="s">
        <v>29</v>
      </c>
      <c r="F10769" s="27" t="s">
        <v>257</v>
      </c>
      <c r="G10769" s="33">
        <v>345125.9</v>
      </c>
      <c r="H10769" s="33">
        <v>345125.9</v>
      </c>
      <c r="I10769" s="33">
        <v>8545</v>
      </c>
      <c r="J10769" s="33">
        <v>666</v>
      </c>
      <c r="K10769" s="33">
        <v>10500</v>
      </c>
      <c r="L10769" s="33">
        <v>1</v>
      </c>
      <c r="M10769" s="33">
        <v>1</v>
      </c>
      <c r="N10769" s="33">
        <v>474376.19</v>
      </c>
      <c r="O10769" s="33">
        <v>2240.9</v>
      </c>
      <c r="P10769" s="33">
        <v>3458</v>
      </c>
    </row>
    <row r="10770" spans="1:16">
      <c r="A10770" s="27" t="s">
        <v>1474</v>
      </c>
      <c r="B10770" s="31">
        <v>202506</v>
      </c>
      <c r="C10770" s="27" t="s">
        <v>173</v>
      </c>
      <c r="D10770" s="27" t="s">
        <v>173</v>
      </c>
      <c r="E10770" s="27" t="s">
        <v>29</v>
      </c>
      <c r="F10770" s="27" t="s">
        <v>257</v>
      </c>
      <c r="G10770" s="33">
        <v>331809.52</v>
      </c>
      <c r="H10770" s="33">
        <v>331809.52</v>
      </c>
      <c r="I10770" s="33">
        <v>8221</v>
      </c>
      <c r="J10770" s="33">
        <v>687</v>
      </c>
      <c r="K10770" s="33">
        <v>10500</v>
      </c>
      <c r="L10770" s="33">
        <v>1</v>
      </c>
      <c r="M10770" s="33">
        <v>1</v>
      </c>
      <c r="N10770" s="33">
        <v>463418.46</v>
      </c>
      <c r="O10770" s="33">
        <v>1903.9</v>
      </c>
      <c r="P10770" s="33">
        <v>3395</v>
      </c>
    </row>
    <row r="10771" spans="1:16">
      <c r="A10771" s="27" t="s">
        <v>1474</v>
      </c>
      <c r="B10771" s="31">
        <v>202507</v>
      </c>
      <c r="C10771" s="27" t="s">
        <v>173</v>
      </c>
      <c r="D10771" s="27" t="s">
        <v>173</v>
      </c>
      <c r="E10771" s="27" t="s">
        <v>29</v>
      </c>
      <c r="F10771" s="27" t="s">
        <v>257</v>
      </c>
      <c r="G10771" s="33">
        <v>288920.41</v>
      </c>
      <c r="H10771" s="33">
        <v>288920.41</v>
      </c>
      <c r="I10771" s="33">
        <v>7723</v>
      </c>
      <c r="J10771" s="33">
        <v>488</v>
      </c>
      <c r="K10771" s="33">
        <v>10500</v>
      </c>
      <c r="L10771" s="33">
        <v>1</v>
      </c>
      <c r="M10771" s="33">
        <v>1</v>
      </c>
      <c r="N10771" s="33">
        <v>412012.39</v>
      </c>
      <c r="O10771" s="33">
        <v>1773</v>
      </c>
      <c r="P10771" s="33">
        <v>3020</v>
      </c>
    </row>
    <row r="10772" spans="1:16">
      <c r="A10772" s="27" t="s">
        <v>1474</v>
      </c>
      <c r="B10772" s="31">
        <v>202508</v>
      </c>
      <c r="C10772" s="27" t="s">
        <v>173</v>
      </c>
      <c r="D10772" s="27" t="s">
        <v>173</v>
      </c>
      <c r="E10772" s="27" t="s">
        <v>29</v>
      </c>
      <c r="F10772" s="27" t="s">
        <v>257</v>
      </c>
      <c r="G10772" s="33">
        <v>285648.05</v>
      </c>
      <c r="H10772" s="33">
        <v>285648.05</v>
      </c>
      <c r="I10772" s="33">
        <v>7142</v>
      </c>
      <c r="J10772" s="33">
        <v>610</v>
      </c>
      <c r="K10772" s="33">
        <v>10500</v>
      </c>
      <c r="L10772" s="33">
        <v>1</v>
      </c>
      <c r="M10772" s="33">
        <v>1</v>
      </c>
      <c r="N10772" s="33">
        <v>396799.21</v>
      </c>
      <c r="O10772" s="33">
        <v>1675.4</v>
      </c>
      <c r="P10772" s="33">
        <v>2986</v>
      </c>
    </row>
    <row r="10773" spans="1:16">
      <c r="A10773" s="27" t="s">
        <v>1474</v>
      </c>
      <c r="B10773" s="31">
        <v>202509</v>
      </c>
      <c r="C10773" s="27" t="s">
        <v>173</v>
      </c>
      <c r="D10773" s="27" t="s">
        <v>173</v>
      </c>
      <c r="E10773" s="27" t="s">
        <v>29</v>
      </c>
      <c r="F10773" s="27" t="s">
        <v>257</v>
      </c>
      <c r="G10773" s="33">
        <v>295941.36</v>
      </c>
      <c r="H10773" s="33">
        <v>295941.36</v>
      </c>
      <c r="I10773" s="33">
        <v>7821</v>
      </c>
      <c r="J10773" s="33">
        <v>603</v>
      </c>
      <c r="K10773" s="33">
        <v>10500</v>
      </c>
      <c r="L10773" s="33">
        <v>1</v>
      </c>
      <c r="M10773" s="33">
        <v>1</v>
      </c>
      <c r="N10773" s="33">
        <v>381511.11</v>
      </c>
      <c r="O10773" s="33">
        <v>1644.3</v>
      </c>
      <c r="P10773" s="33">
        <v>3158</v>
      </c>
    </row>
    <row r="10774" spans="1:16">
      <c r="A10774" s="27" t="s">
        <v>1474</v>
      </c>
      <c r="B10774" s="31">
        <v>202510</v>
      </c>
      <c r="C10774" s="27" t="s">
        <v>173</v>
      </c>
      <c r="D10774" s="27" t="s">
        <v>173</v>
      </c>
      <c r="E10774" s="27" t="s">
        <v>29</v>
      </c>
      <c r="F10774" s="27" t="s">
        <v>257</v>
      </c>
      <c r="G10774" s="33">
        <v>310560.18</v>
      </c>
      <c r="H10774" s="33">
        <v>310560.18</v>
      </c>
      <c r="I10774" s="33">
        <v>8023</v>
      </c>
      <c r="J10774" s="33">
        <v>575</v>
      </c>
      <c r="K10774" s="33">
        <v>10500</v>
      </c>
      <c r="L10774" s="33">
        <v>1</v>
      </c>
      <c r="M10774" s="33">
        <v>1</v>
      </c>
      <c r="N10774" s="33">
        <v>419035.85</v>
      </c>
      <c r="O10774" s="33">
        <v>2009.9</v>
      </c>
      <c r="P10774" s="33">
        <v>3361</v>
      </c>
    </row>
    <row r="10775" spans="1:16">
      <c r="A10775" s="27" t="s">
        <v>1474</v>
      </c>
      <c r="B10775" s="31">
        <v>202511</v>
      </c>
      <c r="C10775" s="27" t="s">
        <v>173</v>
      </c>
      <c r="D10775" s="27" t="s">
        <v>173</v>
      </c>
      <c r="E10775" s="27" t="s">
        <v>29</v>
      </c>
      <c r="F10775" s="27" t="s">
        <v>257</v>
      </c>
      <c r="G10775" s="33">
        <v>363897.9</v>
      </c>
      <c r="H10775" s="33">
        <v>363897.9</v>
      </c>
      <c r="I10775" s="33">
        <v>9403</v>
      </c>
      <c r="J10775" s="33">
        <v>641</v>
      </c>
      <c r="K10775" s="33">
        <v>10500</v>
      </c>
      <c r="L10775" s="33">
        <v>1</v>
      </c>
      <c r="M10775" s="33">
        <v>1</v>
      </c>
      <c r="N10775" s="33">
        <v>505673.56</v>
      </c>
      <c r="O10775" s="33">
        <v>1978.7</v>
      </c>
      <c r="P10775" s="33">
        <v>3764</v>
      </c>
    </row>
    <row r="10776" spans="1:16">
      <c r="A10776" s="27" t="s">
        <v>1474</v>
      </c>
      <c r="B10776" s="31">
        <v>202512</v>
      </c>
      <c r="C10776" s="27" t="s">
        <v>173</v>
      </c>
      <c r="D10776" s="27" t="s">
        <v>173</v>
      </c>
      <c r="E10776" s="27" t="s">
        <v>29</v>
      </c>
      <c r="F10776" s="27" t="s">
        <v>257</v>
      </c>
      <c r="G10776" s="33">
        <v>443787.13</v>
      </c>
      <c r="H10776" s="33">
        <v>443787.13</v>
      </c>
      <c r="I10776" s="33">
        <v>11498</v>
      </c>
      <c r="J10776" s="33">
        <v>952</v>
      </c>
      <c r="K10776" s="33">
        <v>10500</v>
      </c>
      <c r="L10776" s="33">
        <v>1</v>
      </c>
      <c r="M10776" s="33">
        <v>1</v>
      </c>
      <c r="N10776" s="33">
        <v>580458.97</v>
      </c>
      <c r="O10776" s="33">
        <v>2444.1</v>
      </c>
      <c r="P10776" s="33">
        <v>4867</v>
      </c>
    </row>
    <row r="10777" spans="1:16">
      <c r="A10777" s="27" t="s">
        <v>1474</v>
      </c>
      <c r="B10777" s="31">
        <v>202601</v>
      </c>
      <c r="C10777" s="27" t="s">
        <v>173</v>
      </c>
      <c r="D10777" s="27" t="s">
        <v>173</v>
      </c>
      <c r="E10777" s="27" t="s">
        <v>29</v>
      </c>
      <c r="F10777" s="27" t="s">
        <v>257</v>
      </c>
      <c r="G10777" s="33">
        <v>220908.14</v>
      </c>
      <c r="H10777" s="33">
        <v>220908.14</v>
      </c>
      <c r="I10777" s="33">
        <v>5402</v>
      </c>
      <c r="J10777" s="33">
        <v>369</v>
      </c>
      <c r="K10777" s="33">
        <v>10500</v>
      </c>
      <c r="L10777" s="33">
        <v>1</v>
      </c>
      <c r="M10777" s="33">
        <v>1</v>
      </c>
      <c r="N10777" s="33">
        <v>295019.21</v>
      </c>
      <c r="O10777" s="33">
        <v>1238.9</v>
      </c>
      <c r="P10777" s="33">
        <v>2257</v>
      </c>
    </row>
    <row r="10778" spans="1:16">
      <c r="A10778" s="27" t="s">
        <v>1474</v>
      </c>
      <c r="B10778" s="31">
        <v>202602</v>
      </c>
      <c r="C10778" s="27" t="s">
        <v>173</v>
      </c>
      <c r="D10778" s="27" t="s">
        <v>173</v>
      </c>
      <c r="E10778" s="27" t="s">
        <v>29</v>
      </c>
      <c r="F10778" s="27" t="s">
        <v>257</v>
      </c>
      <c r="G10778" s="33">
        <v>226404.5</v>
      </c>
      <c r="H10778" s="33">
        <v>226404.5</v>
      </c>
      <c r="I10778" s="33">
        <v>5791</v>
      </c>
      <c r="J10778" s="33">
        <v>465</v>
      </c>
      <c r="K10778" s="33">
        <v>10500</v>
      </c>
      <c r="L10778" s="33">
        <v>1</v>
      </c>
      <c r="M10778" s="33">
        <v>1</v>
      </c>
      <c r="N10778" s="33">
        <v>303937.39</v>
      </c>
      <c r="O10778" s="33">
        <v>1307.7</v>
      </c>
      <c r="P10778" s="33">
        <v>2408</v>
      </c>
    </row>
    <row r="10779" spans="1:16">
      <c r="A10779" s="27" t="s">
        <v>1474</v>
      </c>
      <c r="B10779" s="31">
        <v>202603</v>
      </c>
      <c r="C10779" s="27" t="s">
        <v>173</v>
      </c>
      <c r="D10779" s="27" t="s">
        <v>173</v>
      </c>
      <c r="E10779" s="27" t="s">
        <v>29</v>
      </c>
      <c r="F10779" s="27" t="s">
        <v>257</v>
      </c>
      <c r="G10779" s="33">
        <v>302353.64</v>
      </c>
      <c r="H10779" s="33">
        <v>302353.64</v>
      </c>
      <c r="I10779" s="33">
        <v>7597</v>
      </c>
      <c r="J10779" s="33">
        <v>575</v>
      </c>
      <c r="K10779" s="33">
        <v>10500</v>
      </c>
      <c r="L10779" s="33">
        <v>1</v>
      </c>
      <c r="M10779" s="33">
        <v>1</v>
      </c>
      <c r="N10779" s="33">
        <v>378769.37</v>
      </c>
      <c r="O10779" s="33">
        <v>1776</v>
      </c>
      <c r="P10779" s="33">
        <v>3215</v>
      </c>
    </row>
    <row r="10780" spans="1:16">
      <c r="A10780" s="27" t="s">
        <v>1474</v>
      </c>
      <c r="B10780" s="31">
        <v>202604</v>
      </c>
      <c r="C10780" s="27" t="s">
        <v>173</v>
      </c>
      <c r="D10780" s="27" t="s">
        <v>173</v>
      </c>
      <c r="E10780" s="27" t="s">
        <v>29</v>
      </c>
      <c r="F10780" s="27" t="s">
        <v>257</v>
      </c>
      <c r="G10780" s="33">
        <v>334916.91</v>
      </c>
      <c r="H10780" s="33">
        <v>334916.91</v>
      </c>
      <c r="I10780" s="33">
        <v>8393</v>
      </c>
      <c r="J10780" s="33">
        <v>685</v>
      </c>
      <c r="K10780" s="33">
        <v>10500</v>
      </c>
      <c r="L10780" s="33">
        <v>1</v>
      </c>
      <c r="M10780" s="33">
        <v>1</v>
      </c>
      <c r="N10780" s="33">
        <v>445702.83</v>
      </c>
      <c r="O10780" s="33">
        <v>1689.6</v>
      </c>
      <c r="P10780" s="33">
        <v>3470</v>
      </c>
    </row>
    <row r="10781" spans="1:16">
      <c r="A10781" s="27" t="s">
        <v>1474</v>
      </c>
      <c r="B10781" s="31">
        <v>202605</v>
      </c>
      <c r="C10781" s="27" t="s">
        <v>173</v>
      </c>
      <c r="D10781" s="27" t="s">
        <v>173</v>
      </c>
      <c r="E10781" s="27" t="s">
        <v>29</v>
      </c>
      <c r="F10781" s="27" t="s">
        <v>257</v>
      </c>
      <c r="G10781" s="33">
        <v>368236.67</v>
      </c>
      <c r="H10781" s="33">
        <v>368236.67</v>
      </c>
      <c r="I10781" s="33">
        <v>9809</v>
      </c>
      <c r="J10781" s="33">
        <v>689</v>
      </c>
      <c r="K10781" s="33">
        <v>10500</v>
      </c>
      <c r="L10781" s="33">
        <v>1</v>
      </c>
      <c r="M10781" s="33">
        <v>1</v>
      </c>
      <c r="N10781" s="33">
        <v>488133.1</v>
      </c>
      <c r="O10781" s="33">
        <v>2094.6</v>
      </c>
      <c r="P10781" s="33">
        <v>3872</v>
      </c>
    </row>
    <row r="10782" spans="1:16">
      <c r="A10782" s="27" t="s">
        <v>1474</v>
      </c>
      <c r="B10782" s="31">
        <v>202606</v>
      </c>
      <c r="C10782" s="27" t="s">
        <v>173</v>
      </c>
      <c r="D10782" s="27" t="s">
        <v>173</v>
      </c>
      <c r="E10782" s="27" t="s">
        <v>29</v>
      </c>
      <c r="F10782" s="27" t="s">
        <v>257</v>
      </c>
      <c r="G10782" s="33">
        <v>320661.86</v>
      </c>
      <c r="H10782" s="33">
        <v>320661.86</v>
      </c>
      <c r="I10782" s="33">
        <v>8026</v>
      </c>
      <c r="J10782" s="33">
        <v>670</v>
      </c>
      <c r="K10782" s="33">
        <v>10500</v>
      </c>
      <c r="L10782" s="33">
        <v>1</v>
      </c>
      <c r="M10782" s="33">
        <v>1</v>
      </c>
      <c r="N10782" s="33">
        <v>476857.6</v>
      </c>
      <c r="O10782" s="33">
        <v>1864</v>
      </c>
      <c r="P10782" s="33">
        <v>3212</v>
      </c>
    </row>
    <row r="10783" spans="1:16">
      <c r="A10783" s="27" t="s">
        <v>1474</v>
      </c>
      <c r="B10783" s="31">
        <v>202607</v>
      </c>
      <c r="C10783" s="27" t="s">
        <v>173</v>
      </c>
      <c r="D10783" s="27" t="s">
        <v>173</v>
      </c>
      <c r="E10783" s="27" t="s">
        <v>29</v>
      </c>
      <c r="F10783" s="27" t="s">
        <v>257</v>
      </c>
      <c r="G10783" s="33">
        <v>313794.87</v>
      </c>
      <c r="H10783" s="33">
        <v>313794.87</v>
      </c>
      <c r="I10783" s="33">
        <v>8245</v>
      </c>
      <c r="J10783" s="33">
        <v>568</v>
      </c>
      <c r="K10783" s="33">
        <v>10500</v>
      </c>
      <c r="L10783" s="33">
        <v>1</v>
      </c>
      <c r="M10783" s="33">
        <v>1</v>
      </c>
      <c r="N10783" s="33">
        <v>423960.75</v>
      </c>
      <c r="O10783" s="33">
        <v>1728.2</v>
      </c>
      <c r="P10783" s="33">
        <v>3302</v>
      </c>
    </row>
    <row r="10784" spans="1:16">
      <c r="A10784" s="27" t="s">
        <v>1476</v>
      </c>
      <c r="B10784" s="31">
        <v>202408</v>
      </c>
      <c r="C10784" s="27" t="s">
        <v>173</v>
      </c>
      <c r="D10784" s="27" t="s">
        <v>173</v>
      </c>
      <c r="E10784" s="27" t="s">
        <v>29</v>
      </c>
      <c r="F10784" s="27" t="s">
        <v>257</v>
      </c>
      <c r="G10784" s="33">
        <v>383738.22</v>
      </c>
      <c r="H10784" s="33">
        <v>383738.22</v>
      </c>
      <c r="I10784" s="33">
        <v>9847</v>
      </c>
      <c r="J10784" s="33">
        <v>746</v>
      </c>
      <c r="K10784" s="33">
        <v>11000</v>
      </c>
      <c r="L10784" s="33">
        <v>1</v>
      </c>
      <c r="M10784" s="33">
        <v>1</v>
      </c>
      <c r="N10784" s="33">
        <v>363392.91</v>
      </c>
      <c r="O10784" s="33">
        <v>2114.8</v>
      </c>
      <c r="P10784" s="33">
        <v>3965</v>
      </c>
    </row>
    <row r="10785" spans="1:16">
      <c r="A10785" s="27" t="s">
        <v>1476</v>
      </c>
      <c r="B10785" s="31">
        <v>202409</v>
      </c>
      <c r="C10785" s="27" t="s">
        <v>173</v>
      </c>
      <c r="D10785" s="27" t="s">
        <v>173</v>
      </c>
      <c r="E10785" s="27" t="s">
        <v>29</v>
      </c>
      <c r="F10785" s="27" t="s">
        <v>257</v>
      </c>
      <c r="G10785" s="33">
        <v>378044.5</v>
      </c>
      <c r="H10785" s="33">
        <v>378044.5</v>
      </c>
      <c r="I10785" s="33">
        <v>9538</v>
      </c>
      <c r="J10785" s="33">
        <v>778</v>
      </c>
      <c r="K10785" s="33">
        <v>11000</v>
      </c>
      <c r="L10785" s="33">
        <v>1</v>
      </c>
      <c r="M10785" s="33">
        <v>1</v>
      </c>
      <c r="N10785" s="33">
        <v>349391.9</v>
      </c>
      <c r="O10785" s="33">
        <v>2287.2</v>
      </c>
      <c r="P10785" s="33">
        <v>4031</v>
      </c>
    </row>
    <row r="10786" spans="1:16">
      <c r="A10786" s="27" t="s">
        <v>1476</v>
      </c>
      <c r="B10786" s="31">
        <v>202410</v>
      </c>
      <c r="C10786" s="27" t="s">
        <v>173</v>
      </c>
      <c r="D10786" s="27" t="s">
        <v>173</v>
      </c>
      <c r="E10786" s="27" t="s">
        <v>29</v>
      </c>
      <c r="F10786" s="27" t="s">
        <v>257</v>
      </c>
      <c r="G10786" s="33">
        <v>389012.96</v>
      </c>
      <c r="H10786" s="33">
        <v>389012.96</v>
      </c>
      <c r="I10786" s="33">
        <v>9959</v>
      </c>
      <c r="J10786" s="33">
        <v>735</v>
      </c>
      <c r="K10786" s="33">
        <v>11000</v>
      </c>
      <c r="L10786" s="33">
        <v>1</v>
      </c>
      <c r="M10786" s="33">
        <v>1</v>
      </c>
      <c r="N10786" s="33">
        <v>383757.45</v>
      </c>
      <c r="O10786" s="33">
        <v>2043.8</v>
      </c>
      <c r="P10786" s="33">
        <v>3922</v>
      </c>
    </row>
    <row r="10787" spans="1:16">
      <c r="A10787" s="27" t="s">
        <v>1476</v>
      </c>
      <c r="B10787" s="31">
        <v>202411</v>
      </c>
      <c r="C10787" s="27" t="s">
        <v>173</v>
      </c>
      <c r="D10787" s="27" t="s">
        <v>173</v>
      </c>
      <c r="E10787" s="27" t="s">
        <v>29</v>
      </c>
      <c r="F10787" s="27" t="s">
        <v>257</v>
      </c>
      <c r="G10787" s="33">
        <v>466328.92</v>
      </c>
      <c r="H10787" s="33">
        <v>466328.92</v>
      </c>
      <c r="I10787" s="33">
        <v>11444</v>
      </c>
      <c r="J10787" s="33">
        <v>834</v>
      </c>
      <c r="K10787" s="33">
        <v>11000</v>
      </c>
      <c r="L10787" s="33">
        <v>1</v>
      </c>
      <c r="M10787" s="33">
        <v>1</v>
      </c>
      <c r="N10787" s="33">
        <v>463101.19</v>
      </c>
      <c r="O10787" s="33">
        <v>2387</v>
      </c>
      <c r="P10787" s="33">
        <v>4947</v>
      </c>
    </row>
    <row r="10788" spans="1:16">
      <c r="A10788" s="27" t="s">
        <v>1476</v>
      </c>
      <c r="B10788" s="31">
        <v>202412</v>
      </c>
      <c r="C10788" s="27" t="s">
        <v>173</v>
      </c>
      <c r="D10788" s="27" t="s">
        <v>173</v>
      </c>
      <c r="E10788" s="27" t="s">
        <v>29</v>
      </c>
      <c r="F10788" s="27" t="s">
        <v>257</v>
      </c>
      <c r="G10788" s="33">
        <v>475208.39</v>
      </c>
      <c r="H10788" s="33">
        <v>475208.39</v>
      </c>
      <c r="I10788" s="33">
        <v>11218</v>
      </c>
      <c r="J10788" s="33">
        <v>839</v>
      </c>
      <c r="K10788" s="33">
        <v>11000</v>
      </c>
      <c r="L10788" s="33">
        <v>1</v>
      </c>
      <c r="M10788" s="33">
        <v>1</v>
      </c>
      <c r="N10788" s="33">
        <v>531590.45</v>
      </c>
      <c r="O10788" s="33">
        <v>2866.2</v>
      </c>
      <c r="P10788" s="33">
        <v>4863</v>
      </c>
    </row>
    <row r="10789" spans="1:16">
      <c r="A10789" s="27" t="s">
        <v>1476</v>
      </c>
      <c r="B10789" s="31">
        <v>202501</v>
      </c>
      <c r="C10789" s="27" t="s">
        <v>173</v>
      </c>
      <c r="D10789" s="27" t="s">
        <v>173</v>
      </c>
      <c r="E10789" s="27" t="s">
        <v>29</v>
      </c>
      <c r="F10789" s="27" t="s">
        <v>257</v>
      </c>
      <c r="G10789" s="33">
        <v>267216.81</v>
      </c>
      <c r="H10789" s="33">
        <v>267216.81</v>
      </c>
      <c r="I10789" s="33">
        <v>6321</v>
      </c>
      <c r="J10789" s="33">
        <v>434</v>
      </c>
      <c r="K10789" s="33">
        <v>11000</v>
      </c>
      <c r="L10789" s="33">
        <v>1</v>
      </c>
      <c r="M10789" s="33">
        <v>1</v>
      </c>
      <c r="N10789" s="33">
        <v>270181.7</v>
      </c>
      <c r="O10789" s="33">
        <v>1620.8</v>
      </c>
      <c r="P10789" s="33">
        <v>2641</v>
      </c>
    </row>
    <row r="10790" spans="1:16">
      <c r="A10790" s="27" t="s">
        <v>1476</v>
      </c>
      <c r="B10790" s="31">
        <v>202502</v>
      </c>
      <c r="C10790" s="27" t="s">
        <v>173</v>
      </c>
      <c r="D10790" s="27" t="s">
        <v>173</v>
      </c>
      <c r="E10790" s="27" t="s">
        <v>29</v>
      </c>
      <c r="F10790" s="27" t="s">
        <v>257</v>
      </c>
      <c r="G10790" s="33">
        <v>289775.36</v>
      </c>
      <c r="H10790" s="33">
        <v>289775.36</v>
      </c>
      <c r="I10790" s="33">
        <v>7932</v>
      </c>
      <c r="J10790" s="33">
        <v>666</v>
      </c>
      <c r="K10790" s="33">
        <v>11000</v>
      </c>
      <c r="L10790" s="33">
        <v>1</v>
      </c>
      <c r="M10790" s="33">
        <v>1</v>
      </c>
      <c r="N10790" s="33">
        <v>278349.07</v>
      </c>
      <c r="O10790" s="33">
        <v>1685.5</v>
      </c>
      <c r="P10790" s="33">
        <v>3032</v>
      </c>
    </row>
    <row r="10791" spans="1:16">
      <c r="A10791" s="27" t="s">
        <v>1476</v>
      </c>
      <c r="B10791" s="31">
        <v>202503</v>
      </c>
      <c r="C10791" s="27" t="s">
        <v>173</v>
      </c>
      <c r="D10791" s="27" t="s">
        <v>173</v>
      </c>
      <c r="E10791" s="27" t="s">
        <v>29</v>
      </c>
      <c r="F10791" s="27" t="s">
        <v>257</v>
      </c>
      <c r="G10791" s="33">
        <v>348760.66</v>
      </c>
      <c r="H10791" s="33">
        <v>348760.66</v>
      </c>
      <c r="I10791" s="33">
        <v>9019</v>
      </c>
      <c r="J10791" s="33">
        <v>785</v>
      </c>
      <c r="K10791" s="33">
        <v>11000</v>
      </c>
      <c r="L10791" s="33">
        <v>1</v>
      </c>
      <c r="M10791" s="33">
        <v>1</v>
      </c>
      <c r="N10791" s="33">
        <v>346880.99</v>
      </c>
      <c r="O10791" s="33">
        <v>2015.5</v>
      </c>
      <c r="P10791" s="33">
        <v>3717</v>
      </c>
    </row>
    <row r="10792" spans="1:16">
      <c r="A10792" s="27" t="s">
        <v>1476</v>
      </c>
      <c r="B10792" s="31">
        <v>202504</v>
      </c>
      <c r="C10792" s="27" t="s">
        <v>173</v>
      </c>
      <c r="D10792" s="27" t="s">
        <v>173</v>
      </c>
      <c r="E10792" s="27" t="s">
        <v>29</v>
      </c>
      <c r="F10792" s="27" t="s">
        <v>257</v>
      </c>
      <c r="G10792" s="33">
        <v>424265.01</v>
      </c>
      <c r="H10792" s="33">
        <v>424265.01</v>
      </c>
      <c r="I10792" s="33">
        <v>10601</v>
      </c>
      <c r="J10792" s="33">
        <v>808</v>
      </c>
      <c r="K10792" s="33">
        <v>11000</v>
      </c>
      <c r="L10792" s="33">
        <v>1</v>
      </c>
      <c r="M10792" s="33">
        <v>1</v>
      </c>
      <c r="N10792" s="33">
        <v>408179.36</v>
      </c>
      <c r="O10792" s="33">
        <v>2310.5</v>
      </c>
      <c r="P10792" s="33">
        <v>4332</v>
      </c>
    </row>
    <row r="10793" spans="1:16">
      <c r="A10793" s="27" t="s">
        <v>1476</v>
      </c>
      <c r="B10793" s="31">
        <v>202505</v>
      </c>
      <c r="C10793" s="27" t="s">
        <v>173</v>
      </c>
      <c r="D10793" s="27" t="s">
        <v>173</v>
      </c>
      <c r="E10793" s="27" t="s">
        <v>29</v>
      </c>
      <c r="F10793" s="27" t="s">
        <v>257</v>
      </c>
      <c r="G10793" s="33">
        <v>485569.36</v>
      </c>
      <c r="H10793" s="33">
        <v>485569.36</v>
      </c>
      <c r="I10793" s="33">
        <v>12073</v>
      </c>
      <c r="J10793" s="33">
        <v>942</v>
      </c>
      <c r="K10793" s="33">
        <v>11000</v>
      </c>
      <c r="L10793" s="33">
        <v>1</v>
      </c>
      <c r="M10793" s="33">
        <v>1</v>
      </c>
      <c r="N10793" s="33">
        <v>447037.45</v>
      </c>
      <c r="O10793" s="33">
        <v>2511.8</v>
      </c>
      <c r="P10793" s="33">
        <v>5087</v>
      </c>
    </row>
    <row r="10794" spans="1:16">
      <c r="A10794" s="27" t="s">
        <v>1476</v>
      </c>
      <c r="B10794" s="31">
        <v>202506</v>
      </c>
      <c r="C10794" s="27" t="s">
        <v>173</v>
      </c>
      <c r="D10794" s="27" t="s">
        <v>173</v>
      </c>
      <c r="E10794" s="27" t="s">
        <v>29</v>
      </c>
      <c r="F10794" s="27" t="s">
        <v>257</v>
      </c>
      <c r="G10794" s="33">
        <v>474288.79</v>
      </c>
      <c r="H10794" s="33">
        <v>474288.79</v>
      </c>
      <c r="I10794" s="33">
        <v>13106</v>
      </c>
      <c r="J10794" s="33">
        <v>902</v>
      </c>
      <c r="K10794" s="33">
        <v>11000</v>
      </c>
      <c r="L10794" s="33">
        <v>1</v>
      </c>
      <c r="M10794" s="33">
        <v>1</v>
      </c>
      <c r="N10794" s="33">
        <v>436711.22</v>
      </c>
      <c r="O10794" s="33">
        <v>2318</v>
      </c>
      <c r="P10794" s="33">
        <v>5238</v>
      </c>
    </row>
    <row r="10795" spans="1:16">
      <c r="A10795" s="27" t="s">
        <v>1476</v>
      </c>
      <c r="B10795" s="31">
        <v>202507</v>
      </c>
      <c r="C10795" s="27" t="s">
        <v>173</v>
      </c>
      <c r="D10795" s="27" t="s">
        <v>173</v>
      </c>
      <c r="E10795" s="27" t="s">
        <v>29</v>
      </c>
      <c r="F10795" s="27" t="s">
        <v>257</v>
      </c>
      <c r="G10795" s="33">
        <v>453908.54</v>
      </c>
      <c r="H10795" s="33">
        <v>453908.54</v>
      </c>
      <c r="I10795" s="33">
        <v>11319</v>
      </c>
      <c r="J10795" s="33">
        <v>846</v>
      </c>
      <c r="K10795" s="33">
        <v>11000</v>
      </c>
      <c r="L10795" s="33">
        <v>1</v>
      </c>
      <c r="M10795" s="33">
        <v>1</v>
      </c>
      <c r="N10795" s="33">
        <v>388267.73</v>
      </c>
      <c r="O10795" s="33">
        <v>2385</v>
      </c>
      <c r="P10795" s="33">
        <v>4669</v>
      </c>
    </row>
    <row r="10796" spans="1:16">
      <c r="A10796" s="27" t="s">
        <v>1476</v>
      </c>
      <c r="B10796" s="31">
        <v>202508</v>
      </c>
      <c r="C10796" s="27" t="s">
        <v>173</v>
      </c>
      <c r="D10796" s="27" t="s">
        <v>173</v>
      </c>
      <c r="E10796" s="27" t="s">
        <v>29</v>
      </c>
      <c r="F10796" s="27" t="s">
        <v>257</v>
      </c>
      <c r="G10796" s="33">
        <v>342509.71</v>
      </c>
      <c r="H10796" s="33">
        <v>342509.71</v>
      </c>
      <c r="I10796" s="33">
        <v>8366</v>
      </c>
      <c r="J10796" s="33">
        <v>532</v>
      </c>
      <c r="K10796" s="33">
        <v>11000</v>
      </c>
      <c r="L10796" s="33">
        <v>1</v>
      </c>
      <c r="M10796" s="33">
        <v>1</v>
      </c>
      <c r="N10796" s="33">
        <v>373931.3</v>
      </c>
      <c r="O10796" s="33">
        <v>1893.5</v>
      </c>
      <c r="P10796" s="33">
        <v>3472</v>
      </c>
    </row>
    <row r="10797" spans="1:16">
      <c r="A10797" s="27" t="s">
        <v>1476</v>
      </c>
      <c r="B10797" s="31">
        <v>202509</v>
      </c>
      <c r="C10797" s="27" t="s">
        <v>173</v>
      </c>
      <c r="D10797" s="27" t="s">
        <v>173</v>
      </c>
      <c r="E10797" s="27" t="s">
        <v>29</v>
      </c>
      <c r="F10797" s="27" t="s">
        <v>257</v>
      </c>
      <c r="G10797" s="33">
        <v>333806.21</v>
      </c>
      <c r="H10797" s="33">
        <v>333806.21</v>
      </c>
      <c r="I10797" s="33">
        <v>8282</v>
      </c>
      <c r="J10797" s="33">
        <v>655</v>
      </c>
      <c r="K10797" s="33">
        <v>11000</v>
      </c>
      <c r="L10797" s="33">
        <v>1</v>
      </c>
      <c r="M10797" s="33">
        <v>1</v>
      </c>
      <c r="N10797" s="33">
        <v>359524.27</v>
      </c>
      <c r="O10797" s="33">
        <v>1856.7</v>
      </c>
      <c r="P10797" s="33">
        <v>3401</v>
      </c>
    </row>
    <row r="10798" spans="1:16">
      <c r="A10798" s="27" t="s">
        <v>1476</v>
      </c>
      <c r="B10798" s="31">
        <v>202510</v>
      </c>
      <c r="C10798" s="27" t="s">
        <v>173</v>
      </c>
      <c r="D10798" s="27" t="s">
        <v>173</v>
      </c>
      <c r="E10798" s="27" t="s">
        <v>29</v>
      </c>
      <c r="F10798" s="27" t="s">
        <v>257</v>
      </c>
      <c r="G10798" s="33">
        <v>443251.71</v>
      </c>
      <c r="H10798" s="33">
        <v>443251.71</v>
      </c>
      <c r="I10798" s="33">
        <v>11277</v>
      </c>
      <c r="J10798" s="33">
        <v>753</v>
      </c>
      <c r="K10798" s="33">
        <v>11000</v>
      </c>
      <c r="L10798" s="33">
        <v>1</v>
      </c>
      <c r="M10798" s="33">
        <v>1</v>
      </c>
      <c r="N10798" s="33">
        <v>394886.42</v>
      </c>
      <c r="O10798" s="33">
        <v>2470.8</v>
      </c>
      <c r="P10798" s="33">
        <v>4628</v>
      </c>
    </row>
    <row r="10799" spans="1:16">
      <c r="A10799" s="27" t="s">
        <v>1476</v>
      </c>
      <c r="B10799" s="31">
        <v>202511</v>
      </c>
      <c r="C10799" s="27" t="s">
        <v>173</v>
      </c>
      <c r="D10799" s="27" t="s">
        <v>173</v>
      </c>
      <c r="E10799" s="27" t="s">
        <v>29</v>
      </c>
      <c r="F10799" s="27" t="s">
        <v>257</v>
      </c>
      <c r="G10799" s="33">
        <v>446673.94</v>
      </c>
      <c r="H10799" s="33">
        <v>446673.94</v>
      </c>
      <c r="I10799" s="33">
        <v>11431</v>
      </c>
      <c r="J10799" s="33">
        <v>921</v>
      </c>
      <c r="K10799" s="33">
        <v>11000</v>
      </c>
      <c r="L10799" s="33">
        <v>1</v>
      </c>
      <c r="M10799" s="33">
        <v>1</v>
      </c>
      <c r="N10799" s="33">
        <v>476531.13</v>
      </c>
      <c r="O10799" s="33">
        <v>2699.7</v>
      </c>
      <c r="P10799" s="33">
        <v>4597</v>
      </c>
    </row>
    <row r="10800" spans="1:16">
      <c r="A10800" s="27" t="s">
        <v>1476</v>
      </c>
      <c r="B10800" s="31">
        <v>202512</v>
      </c>
      <c r="C10800" s="27" t="s">
        <v>173</v>
      </c>
      <c r="D10800" s="27" t="s">
        <v>173</v>
      </c>
      <c r="E10800" s="27" t="s">
        <v>29</v>
      </c>
      <c r="F10800" s="27" t="s">
        <v>257</v>
      </c>
      <c r="G10800" s="33">
        <v>548928.5699999999</v>
      </c>
      <c r="H10800" s="33">
        <v>548928.5699999999</v>
      </c>
      <c r="I10800" s="33">
        <v>13879</v>
      </c>
      <c r="J10800" s="33">
        <v>1048</v>
      </c>
      <c r="K10800" s="33">
        <v>11000</v>
      </c>
      <c r="L10800" s="33">
        <v>1</v>
      </c>
      <c r="M10800" s="33">
        <v>1</v>
      </c>
      <c r="N10800" s="33">
        <v>547006.5699999999</v>
      </c>
      <c r="O10800" s="33">
        <v>2879.8</v>
      </c>
      <c r="P10800" s="33">
        <v>5714</v>
      </c>
    </row>
    <row r="10801" spans="1:16">
      <c r="A10801" s="27" t="s">
        <v>1476</v>
      </c>
      <c r="B10801" s="31">
        <v>202601</v>
      </c>
      <c r="C10801" s="27" t="s">
        <v>173</v>
      </c>
      <c r="D10801" s="27" t="s">
        <v>173</v>
      </c>
      <c r="E10801" s="27" t="s">
        <v>29</v>
      </c>
      <c r="F10801" s="27" t="s">
        <v>257</v>
      </c>
      <c r="G10801" s="33">
        <v>265377.9</v>
      </c>
      <c r="H10801" s="33">
        <v>265377.9</v>
      </c>
      <c r="I10801" s="33">
        <v>6474</v>
      </c>
      <c r="J10801" s="33">
        <v>463</v>
      </c>
      <c r="K10801" s="33">
        <v>11000</v>
      </c>
      <c r="L10801" s="33">
        <v>1</v>
      </c>
      <c r="M10801" s="33">
        <v>1</v>
      </c>
      <c r="N10801" s="33">
        <v>278016.97</v>
      </c>
      <c r="O10801" s="33">
        <v>1619.4</v>
      </c>
      <c r="P10801" s="33">
        <v>2694</v>
      </c>
    </row>
    <row r="10802" spans="1:16">
      <c r="A10802" s="27" t="s">
        <v>1476</v>
      </c>
      <c r="B10802" s="31">
        <v>202602</v>
      </c>
      <c r="C10802" s="27" t="s">
        <v>173</v>
      </c>
      <c r="D10802" s="27" t="s">
        <v>173</v>
      </c>
      <c r="E10802" s="27" t="s">
        <v>29</v>
      </c>
      <c r="F10802" s="27" t="s">
        <v>257</v>
      </c>
      <c r="G10802" s="33">
        <v>318366.63</v>
      </c>
      <c r="H10802" s="33">
        <v>318366.63</v>
      </c>
      <c r="I10802" s="33">
        <v>7666</v>
      </c>
      <c r="J10802" s="33">
        <v>656</v>
      </c>
      <c r="K10802" s="33">
        <v>11000</v>
      </c>
      <c r="L10802" s="33">
        <v>1</v>
      </c>
      <c r="M10802" s="33">
        <v>1</v>
      </c>
      <c r="N10802" s="33">
        <v>286421.19</v>
      </c>
      <c r="O10802" s="33">
        <v>2013</v>
      </c>
      <c r="P10802" s="33">
        <v>3139</v>
      </c>
    </row>
    <row r="10803" spans="1:16">
      <c r="A10803" s="27" t="s">
        <v>1476</v>
      </c>
      <c r="B10803" s="31">
        <v>202603</v>
      </c>
      <c r="C10803" s="27" t="s">
        <v>173</v>
      </c>
      <c r="D10803" s="27" t="s">
        <v>173</v>
      </c>
      <c r="E10803" s="27" t="s">
        <v>29</v>
      </c>
      <c r="F10803" s="27" t="s">
        <v>257</v>
      </c>
      <c r="G10803" s="33">
        <v>392378.62</v>
      </c>
      <c r="H10803" s="33">
        <v>392378.62</v>
      </c>
      <c r="I10803" s="33">
        <v>9892</v>
      </c>
      <c r="J10803" s="33">
        <v>746</v>
      </c>
      <c r="K10803" s="33">
        <v>11000</v>
      </c>
      <c r="L10803" s="33">
        <v>1</v>
      </c>
      <c r="M10803" s="33">
        <v>1</v>
      </c>
      <c r="N10803" s="33">
        <v>356940.54</v>
      </c>
      <c r="O10803" s="33">
        <v>2162</v>
      </c>
      <c r="P10803" s="33">
        <v>4036</v>
      </c>
    </row>
    <row r="10804" spans="1:16">
      <c r="A10804" s="27" t="s">
        <v>1476</v>
      </c>
      <c r="B10804" s="31">
        <v>202604</v>
      </c>
      <c r="C10804" s="27" t="s">
        <v>173</v>
      </c>
      <c r="D10804" s="27" t="s">
        <v>173</v>
      </c>
      <c r="E10804" s="27" t="s">
        <v>29</v>
      </c>
      <c r="F10804" s="27" t="s">
        <v>257</v>
      </c>
      <c r="G10804" s="33">
        <v>424703.66</v>
      </c>
      <c r="H10804" s="33">
        <v>424703.66</v>
      </c>
      <c r="I10804" s="33">
        <v>11203</v>
      </c>
      <c r="J10804" s="33">
        <v>834</v>
      </c>
      <c r="K10804" s="33">
        <v>11000</v>
      </c>
      <c r="L10804" s="33">
        <v>1</v>
      </c>
      <c r="M10804" s="33">
        <v>1</v>
      </c>
      <c r="N10804" s="33">
        <v>420016.56</v>
      </c>
      <c r="O10804" s="33">
        <v>2123.8</v>
      </c>
      <c r="P10804" s="33">
        <v>4530</v>
      </c>
    </row>
    <row r="10805" spans="1:16">
      <c r="A10805" s="27" t="s">
        <v>1476</v>
      </c>
      <c r="B10805" s="31">
        <v>202605</v>
      </c>
      <c r="C10805" s="27" t="s">
        <v>173</v>
      </c>
      <c r="D10805" s="27" t="s">
        <v>173</v>
      </c>
      <c r="E10805" s="27" t="s">
        <v>29</v>
      </c>
      <c r="F10805" s="27" t="s">
        <v>257</v>
      </c>
      <c r="G10805" s="33">
        <v>483986.74</v>
      </c>
      <c r="H10805" s="33">
        <v>483986.74</v>
      </c>
      <c r="I10805" s="33">
        <v>12218</v>
      </c>
      <c r="J10805" s="33">
        <v>977</v>
      </c>
      <c r="K10805" s="33">
        <v>11000</v>
      </c>
      <c r="L10805" s="33">
        <v>1</v>
      </c>
      <c r="M10805" s="33">
        <v>1</v>
      </c>
      <c r="N10805" s="33">
        <v>460001.54</v>
      </c>
      <c r="O10805" s="33">
        <v>2510.1</v>
      </c>
      <c r="P10805" s="33">
        <v>5114</v>
      </c>
    </row>
    <row r="10806" spans="1:16">
      <c r="A10806" s="27" t="s">
        <v>1476</v>
      </c>
      <c r="B10806" s="31">
        <v>202606</v>
      </c>
      <c r="C10806" s="27" t="s">
        <v>173</v>
      </c>
      <c r="D10806" s="27" t="s">
        <v>173</v>
      </c>
      <c r="E10806" s="27" t="s">
        <v>29</v>
      </c>
      <c r="F10806" s="27" t="s">
        <v>257</v>
      </c>
      <c r="G10806" s="33">
        <v>447890.05</v>
      </c>
      <c r="H10806" s="33">
        <v>447890.05</v>
      </c>
      <c r="I10806" s="33">
        <v>11326</v>
      </c>
      <c r="J10806" s="33">
        <v>753</v>
      </c>
      <c r="K10806" s="33">
        <v>11000</v>
      </c>
      <c r="L10806" s="33">
        <v>1</v>
      </c>
      <c r="M10806" s="33">
        <v>1</v>
      </c>
      <c r="N10806" s="33">
        <v>449375.85</v>
      </c>
      <c r="O10806" s="33">
        <v>2381.3</v>
      </c>
      <c r="P10806" s="33">
        <v>4658</v>
      </c>
    </row>
    <row r="10807" spans="1:16">
      <c r="A10807" s="27" t="s">
        <v>1476</v>
      </c>
      <c r="B10807" s="31">
        <v>202607</v>
      </c>
      <c r="C10807" s="27" t="s">
        <v>173</v>
      </c>
      <c r="D10807" s="27" t="s">
        <v>173</v>
      </c>
      <c r="E10807" s="27" t="s">
        <v>29</v>
      </c>
      <c r="F10807" s="27" t="s">
        <v>257</v>
      </c>
      <c r="G10807" s="33">
        <v>454632.08</v>
      </c>
      <c r="H10807" s="33">
        <v>454632.08</v>
      </c>
      <c r="I10807" s="33">
        <v>10448</v>
      </c>
      <c r="J10807" s="33">
        <v>721</v>
      </c>
      <c r="K10807" s="33">
        <v>11000</v>
      </c>
      <c r="L10807" s="33">
        <v>1</v>
      </c>
      <c r="M10807" s="33">
        <v>1</v>
      </c>
      <c r="N10807" s="33">
        <v>399527.5</v>
      </c>
      <c r="O10807" s="33">
        <v>2489.9</v>
      </c>
      <c r="P10807" s="33">
        <v>4525</v>
      </c>
    </row>
    <row r="10808" spans="1:16">
      <c r="A10808" s="27" t="s">
        <v>1478</v>
      </c>
      <c r="B10808" s="31">
        <v>202408</v>
      </c>
      <c r="C10808" s="27" t="s">
        <v>173</v>
      </c>
      <c r="D10808" s="27" t="s">
        <v>173</v>
      </c>
      <c r="E10808" s="27" t="s">
        <v>29</v>
      </c>
      <c r="F10808" s="27" t="s">
        <v>257</v>
      </c>
      <c r="G10808" s="33">
        <v>367110.74</v>
      </c>
      <c r="H10808" s="33">
        <v>367110.74</v>
      </c>
      <c r="I10808" s="33">
        <v>9411</v>
      </c>
      <c r="J10808" s="33">
        <v>703</v>
      </c>
      <c r="K10808" s="33">
        <v>10800</v>
      </c>
      <c r="L10808" s="33">
        <v>1</v>
      </c>
      <c r="M10808" s="33">
        <v>1</v>
      </c>
      <c r="N10808" s="33">
        <v>375021.85</v>
      </c>
      <c r="O10808" s="33">
        <v>2140.4</v>
      </c>
      <c r="P10808" s="33">
        <v>3799</v>
      </c>
    </row>
    <row r="10809" spans="1:16">
      <c r="A10809" s="27" t="s">
        <v>1478</v>
      </c>
      <c r="B10809" s="31">
        <v>202409</v>
      </c>
      <c r="C10809" s="27" t="s">
        <v>173</v>
      </c>
      <c r="D10809" s="27" t="s">
        <v>173</v>
      </c>
      <c r="E10809" s="27" t="s">
        <v>29</v>
      </c>
      <c r="F10809" s="27" t="s">
        <v>257</v>
      </c>
      <c r="G10809" s="33">
        <v>318988.53</v>
      </c>
      <c r="H10809" s="33">
        <v>318988.53</v>
      </c>
      <c r="I10809" s="33">
        <v>8212</v>
      </c>
      <c r="J10809" s="33">
        <v>565</v>
      </c>
      <c r="K10809" s="33">
        <v>10800</v>
      </c>
      <c r="L10809" s="33">
        <v>1</v>
      </c>
      <c r="M10809" s="33">
        <v>1</v>
      </c>
      <c r="N10809" s="33">
        <v>360572.8</v>
      </c>
      <c r="O10809" s="33">
        <v>1714.6</v>
      </c>
      <c r="P10809" s="33">
        <v>3474</v>
      </c>
    </row>
    <row r="10810" spans="1:16">
      <c r="A10810" s="27" t="s">
        <v>1478</v>
      </c>
      <c r="B10810" s="31">
        <v>202410</v>
      </c>
      <c r="C10810" s="27" t="s">
        <v>173</v>
      </c>
      <c r="D10810" s="27" t="s">
        <v>173</v>
      </c>
      <c r="E10810" s="27" t="s">
        <v>29</v>
      </c>
      <c r="F10810" s="27" t="s">
        <v>257</v>
      </c>
      <c r="G10810" s="33">
        <v>338260.11</v>
      </c>
      <c r="H10810" s="33">
        <v>338260.11</v>
      </c>
      <c r="I10810" s="33">
        <v>8174</v>
      </c>
      <c r="J10810" s="33">
        <v>603</v>
      </c>
      <c r="K10810" s="33">
        <v>10800</v>
      </c>
      <c r="L10810" s="33">
        <v>1</v>
      </c>
      <c r="M10810" s="33">
        <v>1</v>
      </c>
      <c r="N10810" s="33">
        <v>396038.08</v>
      </c>
      <c r="O10810" s="33">
        <v>1767.8</v>
      </c>
      <c r="P10810" s="33">
        <v>3503</v>
      </c>
    </row>
    <row r="10811" spans="1:16">
      <c r="A10811" s="27" t="s">
        <v>1478</v>
      </c>
      <c r="B10811" s="31">
        <v>202411</v>
      </c>
      <c r="C10811" s="27" t="s">
        <v>173</v>
      </c>
      <c r="D10811" s="27" t="s">
        <v>173</v>
      </c>
      <c r="E10811" s="27" t="s">
        <v>29</v>
      </c>
      <c r="F10811" s="27" t="s">
        <v>257</v>
      </c>
      <c r="G10811" s="33">
        <v>452556.9</v>
      </c>
      <c r="H10811" s="33">
        <v>452556.9</v>
      </c>
      <c r="I10811" s="33">
        <v>11600</v>
      </c>
      <c r="J10811" s="33">
        <v>861</v>
      </c>
      <c r="K10811" s="33">
        <v>10800</v>
      </c>
      <c r="L10811" s="33">
        <v>1</v>
      </c>
      <c r="M10811" s="33">
        <v>1</v>
      </c>
      <c r="N10811" s="33">
        <v>477920.9</v>
      </c>
      <c r="O10811" s="33">
        <v>2576.9</v>
      </c>
      <c r="P10811" s="33">
        <v>4691</v>
      </c>
    </row>
    <row r="10812" spans="1:16">
      <c r="A10812" s="27" t="s">
        <v>1478</v>
      </c>
      <c r="B10812" s="31">
        <v>202412</v>
      </c>
      <c r="C10812" s="27" t="s">
        <v>173</v>
      </c>
      <c r="D10812" s="27" t="s">
        <v>173</v>
      </c>
      <c r="E10812" s="27" t="s">
        <v>29</v>
      </c>
      <c r="F10812" s="27" t="s">
        <v>257</v>
      </c>
      <c r="G10812" s="33">
        <v>543775.09</v>
      </c>
      <c r="H10812" s="33">
        <v>543775.09</v>
      </c>
      <c r="I10812" s="33">
        <v>14288</v>
      </c>
      <c r="J10812" s="33">
        <v>1054</v>
      </c>
      <c r="K10812" s="33">
        <v>10800</v>
      </c>
      <c r="L10812" s="33">
        <v>1</v>
      </c>
      <c r="M10812" s="33">
        <v>1</v>
      </c>
      <c r="N10812" s="33">
        <v>548601.89</v>
      </c>
      <c r="O10812" s="33">
        <v>2751.4</v>
      </c>
      <c r="P10812" s="33">
        <v>5855</v>
      </c>
    </row>
    <row r="10813" spans="1:16">
      <c r="A10813" s="27" t="s">
        <v>1478</v>
      </c>
      <c r="B10813" s="31">
        <v>202501</v>
      </c>
      <c r="C10813" s="27" t="s">
        <v>173</v>
      </c>
      <c r="D10813" s="27" t="s">
        <v>173</v>
      </c>
      <c r="E10813" s="27" t="s">
        <v>29</v>
      </c>
      <c r="F10813" s="27" t="s">
        <v>257</v>
      </c>
      <c r="G10813" s="33">
        <v>252839.18</v>
      </c>
      <c r="H10813" s="33">
        <v>252839.18</v>
      </c>
      <c r="I10813" s="33">
        <v>6241</v>
      </c>
      <c r="J10813" s="33">
        <v>505</v>
      </c>
      <c r="K10813" s="33">
        <v>10800</v>
      </c>
      <c r="L10813" s="33">
        <v>1</v>
      </c>
      <c r="M10813" s="33">
        <v>1</v>
      </c>
      <c r="N10813" s="33">
        <v>278827.8</v>
      </c>
      <c r="O10813" s="33">
        <v>1422.4</v>
      </c>
      <c r="P10813" s="33">
        <v>2576</v>
      </c>
    </row>
    <row r="10814" spans="1:16">
      <c r="A10814" s="27" t="s">
        <v>1478</v>
      </c>
      <c r="B10814" s="31">
        <v>202502</v>
      </c>
      <c r="C10814" s="27" t="s">
        <v>173</v>
      </c>
      <c r="D10814" s="27" t="s">
        <v>173</v>
      </c>
      <c r="E10814" s="27" t="s">
        <v>29</v>
      </c>
      <c r="F10814" s="27" t="s">
        <v>257</v>
      </c>
      <c r="G10814" s="33">
        <v>260484.35</v>
      </c>
      <c r="H10814" s="33">
        <v>260484.35</v>
      </c>
      <c r="I10814" s="33">
        <v>6415</v>
      </c>
      <c r="J10814" s="33">
        <v>425</v>
      </c>
      <c r="K10814" s="33">
        <v>10800</v>
      </c>
      <c r="L10814" s="33">
        <v>1</v>
      </c>
      <c r="M10814" s="33">
        <v>1</v>
      </c>
      <c r="N10814" s="33">
        <v>287256.53</v>
      </c>
      <c r="O10814" s="33">
        <v>1495</v>
      </c>
      <c r="P10814" s="33">
        <v>2712</v>
      </c>
    </row>
    <row r="10815" spans="1:16">
      <c r="A10815" s="27" t="s">
        <v>1478</v>
      </c>
      <c r="B10815" s="31">
        <v>202503</v>
      </c>
      <c r="C10815" s="27" t="s">
        <v>173</v>
      </c>
      <c r="D10815" s="27" t="s">
        <v>173</v>
      </c>
      <c r="E10815" s="27" t="s">
        <v>29</v>
      </c>
      <c r="F10815" s="27" t="s">
        <v>257</v>
      </c>
      <c r="G10815" s="33">
        <v>335409.93</v>
      </c>
      <c r="H10815" s="33">
        <v>335409.93</v>
      </c>
      <c r="I10815" s="33">
        <v>7952</v>
      </c>
      <c r="J10815" s="33">
        <v>686</v>
      </c>
      <c r="K10815" s="33">
        <v>10800</v>
      </c>
      <c r="L10815" s="33">
        <v>1</v>
      </c>
      <c r="M10815" s="33">
        <v>1</v>
      </c>
      <c r="N10815" s="33">
        <v>357981.54</v>
      </c>
      <c r="O10815" s="33">
        <v>1815.8</v>
      </c>
      <c r="P10815" s="33">
        <v>3388</v>
      </c>
    </row>
    <row r="10816" spans="1:16">
      <c r="A10816" s="27" t="s">
        <v>1478</v>
      </c>
      <c r="B10816" s="31">
        <v>202504</v>
      </c>
      <c r="C10816" s="27" t="s">
        <v>173</v>
      </c>
      <c r="D10816" s="27" t="s">
        <v>173</v>
      </c>
      <c r="E10816" s="27" t="s">
        <v>29</v>
      </c>
      <c r="F10816" s="27" t="s">
        <v>257</v>
      </c>
      <c r="G10816" s="33">
        <v>374036.85</v>
      </c>
      <c r="H10816" s="33">
        <v>374036.85</v>
      </c>
      <c r="I10816" s="33">
        <v>9808</v>
      </c>
      <c r="J10816" s="33">
        <v>511</v>
      </c>
      <c r="K10816" s="33">
        <v>10800</v>
      </c>
      <c r="L10816" s="33">
        <v>1</v>
      </c>
      <c r="M10816" s="33">
        <v>1</v>
      </c>
      <c r="N10816" s="33">
        <v>421241.52</v>
      </c>
      <c r="O10816" s="33">
        <v>2104.8</v>
      </c>
      <c r="P10816" s="33">
        <v>3881</v>
      </c>
    </row>
    <row r="10817" spans="1:16">
      <c r="A10817" s="27" t="s">
        <v>1478</v>
      </c>
      <c r="B10817" s="31">
        <v>202505</v>
      </c>
      <c r="C10817" s="27" t="s">
        <v>173</v>
      </c>
      <c r="D10817" s="27" t="s">
        <v>173</v>
      </c>
      <c r="E10817" s="27" t="s">
        <v>29</v>
      </c>
      <c r="F10817" s="27" t="s">
        <v>257</v>
      </c>
      <c r="G10817" s="33">
        <v>415294.32</v>
      </c>
      <c r="H10817" s="33">
        <v>415294.32</v>
      </c>
      <c r="I10817" s="33">
        <v>10087</v>
      </c>
      <c r="J10817" s="33">
        <v>844</v>
      </c>
      <c r="K10817" s="33">
        <v>10800</v>
      </c>
      <c r="L10817" s="33">
        <v>1</v>
      </c>
      <c r="M10817" s="33">
        <v>1</v>
      </c>
      <c r="N10817" s="33">
        <v>461343.11</v>
      </c>
      <c r="O10817" s="33">
        <v>2320.1</v>
      </c>
      <c r="P10817" s="33">
        <v>4226</v>
      </c>
    </row>
    <row r="10818" spans="1:16">
      <c r="A10818" s="27" t="s">
        <v>1478</v>
      </c>
      <c r="B10818" s="31">
        <v>202506</v>
      </c>
      <c r="C10818" s="27" t="s">
        <v>173</v>
      </c>
      <c r="D10818" s="27" t="s">
        <v>173</v>
      </c>
      <c r="E10818" s="27" t="s">
        <v>29</v>
      </c>
      <c r="F10818" s="27" t="s">
        <v>257</v>
      </c>
      <c r="G10818" s="33">
        <v>385233.65</v>
      </c>
      <c r="H10818" s="33">
        <v>385233.65</v>
      </c>
      <c r="I10818" s="33">
        <v>8893</v>
      </c>
      <c r="J10818" s="33">
        <v>593</v>
      </c>
      <c r="K10818" s="33">
        <v>10800</v>
      </c>
      <c r="L10818" s="33">
        <v>1</v>
      </c>
      <c r="M10818" s="33">
        <v>1</v>
      </c>
      <c r="N10818" s="33">
        <v>450686.43</v>
      </c>
      <c r="O10818" s="33">
        <v>2115.8</v>
      </c>
      <c r="P10818" s="33">
        <v>3844</v>
      </c>
    </row>
    <row r="10819" spans="1:16">
      <c r="A10819" s="27" t="s">
        <v>1478</v>
      </c>
      <c r="B10819" s="31">
        <v>202507</v>
      </c>
      <c r="C10819" s="27" t="s">
        <v>173</v>
      </c>
      <c r="D10819" s="27" t="s">
        <v>173</v>
      </c>
      <c r="E10819" s="27" t="s">
        <v>29</v>
      </c>
      <c r="F10819" s="27" t="s">
        <v>257</v>
      </c>
      <c r="G10819" s="33">
        <v>374596.57</v>
      </c>
      <c r="H10819" s="33">
        <v>374596.57</v>
      </c>
      <c r="I10819" s="33">
        <v>9194</v>
      </c>
      <c r="J10819" s="33">
        <v>690</v>
      </c>
      <c r="K10819" s="33">
        <v>10800</v>
      </c>
      <c r="L10819" s="33">
        <v>1</v>
      </c>
      <c r="M10819" s="33">
        <v>1</v>
      </c>
      <c r="N10819" s="33">
        <v>400692.7</v>
      </c>
      <c r="O10819" s="33">
        <v>2082.7</v>
      </c>
      <c r="P10819" s="33">
        <v>3933</v>
      </c>
    </row>
    <row r="10820" spans="1:16">
      <c r="A10820" s="27" t="s">
        <v>1478</v>
      </c>
      <c r="B10820" s="31">
        <v>202508</v>
      </c>
      <c r="C10820" s="27" t="s">
        <v>173</v>
      </c>
      <c r="D10820" s="27" t="s">
        <v>173</v>
      </c>
      <c r="E10820" s="27" t="s">
        <v>29</v>
      </c>
      <c r="F10820" s="27" t="s">
        <v>257</v>
      </c>
      <c r="G10820" s="33">
        <v>345378.46</v>
      </c>
      <c r="H10820" s="33">
        <v>345378.46</v>
      </c>
      <c r="I10820" s="33">
        <v>8883</v>
      </c>
      <c r="J10820" s="33">
        <v>665</v>
      </c>
      <c r="K10820" s="33">
        <v>10800</v>
      </c>
      <c r="L10820" s="33">
        <v>1</v>
      </c>
      <c r="M10820" s="33">
        <v>1</v>
      </c>
      <c r="N10820" s="33">
        <v>385897.48</v>
      </c>
      <c r="O10820" s="33">
        <v>2020.2</v>
      </c>
      <c r="P10820" s="33">
        <v>3745</v>
      </c>
    </row>
    <row r="10821" spans="1:16">
      <c r="A10821" s="27" t="s">
        <v>1478</v>
      </c>
      <c r="B10821" s="31">
        <v>202509</v>
      </c>
      <c r="C10821" s="27" t="s">
        <v>173</v>
      </c>
      <c r="D10821" s="27" t="s">
        <v>173</v>
      </c>
      <c r="E10821" s="27" t="s">
        <v>29</v>
      </c>
      <c r="F10821" s="27" t="s">
        <v>257</v>
      </c>
      <c r="G10821" s="33">
        <v>324235.02</v>
      </c>
      <c r="H10821" s="33">
        <v>324235.02</v>
      </c>
      <c r="I10821" s="33">
        <v>8457</v>
      </c>
      <c r="J10821" s="33">
        <v>658</v>
      </c>
      <c r="K10821" s="33">
        <v>10800</v>
      </c>
      <c r="L10821" s="33">
        <v>1</v>
      </c>
      <c r="M10821" s="33">
        <v>1</v>
      </c>
      <c r="N10821" s="33">
        <v>371029.41</v>
      </c>
      <c r="O10821" s="33">
        <v>1822.4</v>
      </c>
      <c r="P10821" s="33">
        <v>3430</v>
      </c>
    </row>
    <row r="10822" spans="1:16">
      <c r="A10822" s="27" t="s">
        <v>1478</v>
      </c>
      <c r="B10822" s="31">
        <v>202510</v>
      </c>
      <c r="C10822" s="27" t="s">
        <v>173</v>
      </c>
      <c r="D10822" s="27" t="s">
        <v>173</v>
      </c>
      <c r="E10822" s="27" t="s">
        <v>29</v>
      </c>
      <c r="F10822" s="27" t="s">
        <v>257</v>
      </c>
      <c r="G10822" s="33">
        <v>341103.04</v>
      </c>
      <c r="H10822" s="33">
        <v>341103.04</v>
      </c>
      <c r="I10822" s="33">
        <v>8962</v>
      </c>
      <c r="J10822" s="33">
        <v>589</v>
      </c>
      <c r="K10822" s="33">
        <v>10800</v>
      </c>
      <c r="L10822" s="33">
        <v>1</v>
      </c>
      <c r="M10822" s="33">
        <v>1</v>
      </c>
      <c r="N10822" s="33">
        <v>407523.19</v>
      </c>
      <c r="O10822" s="33">
        <v>1911.6</v>
      </c>
      <c r="P10822" s="33">
        <v>3670</v>
      </c>
    </row>
    <row r="10823" spans="1:16">
      <c r="A10823" s="27" t="s">
        <v>1478</v>
      </c>
      <c r="B10823" s="31">
        <v>202511</v>
      </c>
      <c r="C10823" s="27" t="s">
        <v>173</v>
      </c>
      <c r="D10823" s="27" t="s">
        <v>173</v>
      </c>
      <c r="E10823" s="27" t="s">
        <v>29</v>
      </c>
      <c r="F10823" s="27" t="s">
        <v>257</v>
      </c>
      <c r="G10823" s="33">
        <v>442356.19</v>
      </c>
      <c r="H10823" s="33">
        <v>442356.19</v>
      </c>
      <c r="I10823" s="33">
        <v>10930</v>
      </c>
      <c r="J10823" s="33">
        <v>771</v>
      </c>
      <c r="K10823" s="33">
        <v>10800</v>
      </c>
      <c r="L10823" s="33">
        <v>1</v>
      </c>
      <c r="M10823" s="33">
        <v>1</v>
      </c>
      <c r="N10823" s="33">
        <v>491780.61</v>
      </c>
      <c r="O10823" s="33">
        <v>2360.5</v>
      </c>
      <c r="P10823" s="33">
        <v>4567</v>
      </c>
    </row>
    <row r="10824" spans="1:16">
      <c r="A10824" s="27" t="s">
        <v>1478</v>
      </c>
      <c r="B10824" s="31">
        <v>202512</v>
      </c>
      <c r="C10824" s="27" t="s">
        <v>173</v>
      </c>
      <c r="D10824" s="27" t="s">
        <v>173</v>
      </c>
      <c r="E10824" s="27" t="s">
        <v>29</v>
      </c>
      <c r="F10824" s="27" t="s">
        <v>257</v>
      </c>
      <c r="G10824" s="33">
        <v>505089.06</v>
      </c>
      <c r="H10824" s="33">
        <v>505089.06</v>
      </c>
      <c r="I10824" s="33">
        <v>13106</v>
      </c>
      <c r="J10824" s="33">
        <v>1037</v>
      </c>
      <c r="K10824" s="33">
        <v>10800</v>
      </c>
      <c r="L10824" s="33">
        <v>1</v>
      </c>
      <c r="M10824" s="33">
        <v>1</v>
      </c>
      <c r="N10824" s="33">
        <v>564511.34</v>
      </c>
      <c r="O10824" s="33">
        <v>2955.5</v>
      </c>
      <c r="P10824" s="33">
        <v>5176</v>
      </c>
    </row>
    <row r="10825" spans="1:16">
      <c r="A10825" s="27" t="s">
        <v>1478</v>
      </c>
      <c r="B10825" s="31">
        <v>202601</v>
      </c>
      <c r="C10825" s="27" t="s">
        <v>173</v>
      </c>
      <c r="D10825" s="27" t="s">
        <v>173</v>
      </c>
      <c r="E10825" s="27" t="s">
        <v>29</v>
      </c>
      <c r="F10825" s="27" t="s">
        <v>257</v>
      </c>
      <c r="G10825" s="33">
        <v>259258.58</v>
      </c>
      <c r="H10825" s="33">
        <v>259258.58</v>
      </c>
      <c r="I10825" s="33">
        <v>6483</v>
      </c>
      <c r="J10825" s="33">
        <v>470</v>
      </c>
      <c r="K10825" s="33">
        <v>10800</v>
      </c>
      <c r="L10825" s="33">
        <v>1</v>
      </c>
      <c r="M10825" s="33">
        <v>1</v>
      </c>
      <c r="N10825" s="33">
        <v>286913.8</v>
      </c>
      <c r="O10825" s="33">
        <v>1442.5</v>
      </c>
      <c r="P10825" s="33">
        <v>2642</v>
      </c>
    </row>
    <row r="10826" spans="1:16">
      <c r="A10826" s="27" t="s">
        <v>1478</v>
      </c>
      <c r="B10826" s="31">
        <v>202602</v>
      </c>
      <c r="C10826" s="27" t="s">
        <v>173</v>
      </c>
      <c r="D10826" s="27" t="s">
        <v>173</v>
      </c>
      <c r="E10826" s="27" t="s">
        <v>29</v>
      </c>
      <c r="F10826" s="27" t="s">
        <v>257</v>
      </c>
      <c r="G10826" s="33">
        <v>262797.31</v>
      </c>
      <c r="H10826" s="33">
        <v>262797.31</v>
      </c>
      <c r="I10826" s="33">
        <v>7166</v>
      </c>
      <c r="J10826" s="33">
        <v>628</v>
      </c>
      <c r="K10826" s="33">
        <v>10800</v>
      </c>
      <c r="L10826" s="33">
        <v>1</v>
      </c>
      <c r="M10826" s="33">
        <v>1</v>
      </c>
      <c r="N10826" s="33">
        <v>295586.97</v>
      </c>
      <c r="O10826" s="33">
        <v>1459.4</v>
      </c>
      <c r="P10826" s="33">
        <v>2648</v>
      </c>
    </row>
    <row r="10827" spans="1:16">
      <c r="A10827" s="27" t="s">
        <v>1478</v>
      </c>
      <c r="B10827" s="31">
        <v>202603</v>
      </c>
      <c r="C10827" s="27" t="s">
        <v>173</v>
      </c>
      <c r="D10827" s="27" t="s">
        <v>173</v>
      </c>
      <c r="E10827" s="27" t="s">
        <v>29</v>
      </c>
      <c r="F10827" s="27" t="s">
        <v>257</v>
      </c>
      <c r="G10827" s="33">
        <v>356820.36</v>
      </c>
      <c r="H10827" s="33">
        <v>356820.36</v>
      </c>
      <c r="I10827" s="33">
        <v>9542</v>
      </c>
      <c r="J10827" s="33">
        <v>705</v>
      </c>
      <c r="K10827" s="33">
        <v>10800</v>
      </c>
      <c r="L10827" s="33">
        <v>1</v>
      </c>
      <c r="M10827" s="33">
        <v>1</v>
      </c>
      <c r="N10827" s="33">
        <v>368363</v>
      </c>
      <c r="O10827" s="33">
        <v>2090.8</v>
      </c>
      <c r="P10827" s="33">
        <v>3872</v>
      </c>
    </row>
    <row r="10828" spans="1:16">
      <c r="A10828" s="27" t="s">
        <v>1478</v>
      </c>
      <c r="B10828" s="31">
        <v>202604</v>
      </c>
      <c r="C10828" s="27" t="s">
        <v>173</v>
      </c>
      <c r="D10828" s="27" t="s">
        <v>173</v>
      </c>
      <c r="E10828" s="27" t="s">
        <v>29</v>
      </c>
      <c r="F10828" s="27" t="s">
        <v>257</v>
      </c>
      <c r="G10828" s="33">
        <v>381680.52</v>
      </c>
      <c r="H10828" s="33">
        <v>381680.52</v>
      </c>
      <c r="I10828" s="33">
        <v>9505</v>
      </c>
      <c r="J10828" s="33">
        <v>764</v>
      </c>
      <c r="K10828" s="33">
        <v>10800</v>
      </c>
      <c r="L10828" s="33">
        <v>1</v>
      </c>
      <c r="M10828" s="33">
        <v>1</v>
      </c>
      <c r="N10828" s="33">
        <v>433457.52</v>
      </c>
      <c r="O10828" s="33">
        <v>2038.9</v>
      </c>
      <c r="P10828" s="33">
        <v>4058</v>
      </c>
    </row>
    <row r="10829" spans="1:16">
      <c r="A10829" s="27" t="s">
        <v>1478</v>
      </c>
      <c r="B10829" s="31">
        <v>202605</v>
      </c>
      <c r="C10829" s="27" t="s">
        <v>173</v>
      </c>
      <c r="D10829" s="27" t="s">
        <v>173</v>
      </c>
      <c r="E10829" s="27" t="s">
        <v>29</v>
      </c>
      <c r="F10829" s="27" t="s">
        <v>257</v>
      </c>
      <c r="G10829" s="33">
        <v>484118.26</v>
      </c>
      <c r="H10829" s="33">
        <v>484118.26</v>
      </c>
      <c r="I10829" s="33">
        <v>12562</v>
      </c>
      <c r="J10829" s="33">
        <v>990</v>
      </c>
      <c r="K10829" s="33">
        <v>10800</v>
      </c>
      <c r="L10829" s="33">
        <v>1</v>
      </c>
      <c r="M10829" s="33">
        <v>1</v>
      </c>
      <c r="N10829" s="33">
        <v>474722.06</v>
      </c>
      <c r="O10829" s="33">
        <v>2626.7</v>
      </c>
      <c r="P10829" s="33">
        <v>5227</v>
      </c>
    </row>
    <row r="10830" spans="1:16">
      <c r="A10830" s="27" t="s">
        <v>1478</v>
      </c>
      <c r="B10830" s="31">
        <v>202606</v>
      </c>
      <c r="C10830" s="27" t="s">
        <v>173</v>
      </c>
      <c r="D10830" s="27" t="s">
        <v>173</v>
      </c>
      <c r="E10830" s="27" t="s">
        <v>29</v>
      </c>
      <c r="F10830" s="27" t="s">
        <v>257</v>
      </c>
      <c r="G10830" s="33">
        <v>391003.26</v>
      </c>
      <c r="H10830" s="33">
        <v>391003.26</v>
      </c>
      <c r="I10830" s="33">
        <v>9359</v>
      </c>
      <c r="J10830" s="33">
        <v>700</v>
      </c>
      <c r="K10830" s="33">
        <v>10800</v>
      </c>
      <c r="L10830" s="33">
        <v>1</v>
      </c>
      <c r="M10830" s="33">
        <v>1</v>
      </c>
      <c r="N10830" s="33">
        <v>463756.34</v>
      </c>
      <c r="O10830" s="33">
        <v>2000.8</v>
      </c>
      <c r="P10830" s="33">
        <v>4029</v>
      </c>
    </row>
    <row r="10831" spans="1:16">
      <c r="A10831" s="27" t="s">
        <v>1478</v>
      </c>
      <c r="B10831" s="31">
        <v>202607</v>
      </c>
      <c r="C10831" s="27" t="s">
        <v>173</v>
      </c>
      <c r="D10831" s="27" t="s">
        <v>173</v>
      </c>
      <c r="E10831" s="27" t="s">
        <v>29</v>
      </c>
      <c r="F10831" s="27" t="s">
        <v>257</v>
      </c>
      <c r="G10831" s="33">
        <v>383968.43</v>
      </c>
      <c r="H10831" s="33">
        <v>383968.43</v>
      </c>
      <c r="I10831" s="33">
        <v>10102</v>
      </c>
      <c r="J10831" s="33">
        <v>700</v>
      </c>
      <c r="K10831" s="33">
        <v>10800</v>
      </c>
      <c r="L10831" s="33">
        <v>1</v>
      </c>
      <c r="M10831" s="33">
        <v>1</v>
      </c>
      <c r="N10831" s="33">
        <v>412312.79</v>
      </c>
      <c r="O10831" s="33">
        <v>2069.3</v>
      </c>
      <c r="P10831" s="33">
        <v>4013</v>
      </c>
    </row>
    <row r="10832" spans="1:16">
      <c r="A10832" s="27" t="s">
        <v>1480</v>
      </c>
      <c r="B10832" s="31">
        <v>202408</v>
      </c>
      <c r="C10832" s="27" t="s">
        <v>173</v>
      </c>
      <c r="D10832" s="27" t="s">
        <v>173</v>
      </c>
      <c r="E10832" s="27" t="s">
        <v>29</v>
      </c>
      <c r="F10832" s="27" t="s">
        <v>257</v>
      </c>
      <c r="G10832" s="33">
        <v>239412.7</v>
      </c>
      <c r="H10832" s="33">
        <v>239412.7</v>
      </c>
      <c r="I10832" s="33">
        <v>5992</v>
      </c>
      <c r="J10832" s="33">
        <v>541</v>
      </c>
      <c r="K10832" s="33">
        <v>12200</v>
      </c>
      <c r="L10832" s="33">
        <v>1</v>
      </c>
      <c r="M10832" s="33">
        <v>1</v>
      </c>
      <c r="N10832" s="33">
        <v>396675.42</v>
      </c>
      <c r="O10832" s="33">
        <v>1443.7</v>
      </c>
      <c r="P10832" s="33">
        <v>2481</v>
      </c>
    </row>
    <row r="10833" spans="1:16">
      <c r="A10833" s="27" t="s">
        <v>1480</v>
      </c>
      <c r="B10833" s="31">
        <v>202409</v>
      </c>
      <c r="C10833" s="27" t="s">
        <v>173</v>
      </c>
      <c r="D10833" s="27" t="s">
        <v>173</v>
      </c>
      <c r="E10833" s="27" t="s">
        <v>29</v>
      </c>
      <c r="F10833" s="27" t="s">
        <v>257</v>
      </c>
      <c r="G10833" s="33">
        <v>238343.82</v>
      </c>
      <c r="H10833" s="33">
        <v>238343.82</v>
      </c>
      <c r="I10833" s="33">
        <v>6007</v>
      </c>
      <c r="J10833" s="33">
        <v>429</v>
      </c>
      <c r="K10833" s="33">
        <v>12200</v>
      </c>
      <c r="L10833" s="33">
        <v>1</v>
      </c>
      <c r="M10833" s="33">
        <v>1</v>
      </c>
      <c r="N10833" s="33">
        <v>381392.09</v>
      </c>
      <c r="O10833" s="33">
        <v>1334.8</v>
      </c>
      <c r="P10833" s="33">
        <v>2440</v>
      </c>
    </row>
    <row r="10834" spans="1:16">
      <c r="A10834" s="27" t="s">
        <v>1480</v>
      </c>
      <c r="B10834" s="31">
        <v>202410</v>
      </c>
      <c r="C10834" s="27" t="s">
        <v>173</v>
      </c>
      <c r="D10834" s="27" t="s">
        <v>173</v>
      </c>
      <c r="E10834" s="27" t="s">
        <v>29</v>
      </c>
      <c r="F10834" s="27" t="s">
        <v>257</v>
      </c>
      <c r="G10834" s="33">
        <v>278971.57</v>
      </c>
      <c r="H10834" s="33">
        <v>278971.57</v>
      </c>
      <c r="I10834" s="33">
        <v>7513</v>
      </c>
      <c r="J10834" s="33">
        <v>572</v>
      </c>
      <c r="K10834" s="33">
        <v>12200</v>
      </c>
      <c r="L10834" s="33">
        <v>1</v>
      </c>
      <c r="M10834" s="33">
        <v>1</v>
      </c>
      <c r="N10834" s="33">
        <v>418905.12</v>
      </c>
      <c r="O10834" s="33">
        <v>1573.6</v>
      </c>
      <c r="P10834" s="33">
        <v>3004</v>
      </c>
    </row>
    <row r="10835" spans="1:16">
      <c r="A10835" s="27" t="s">
        <v>1480</v>
      </c>
      <c r="B10835" s="31">
        <v>202411</v>
      </c>
      <c r="C10835" s="27" t="s">
        <v>173</v>
      </c>
      <c r="D10835" s="27" t="s">
        <v>173</v>
      </c>
      <c r="E10835" s="27" t="s">
        <v>29</v>
      </c>
      <c r="F10835" s="27" t="s">
        <v>257</v>
      </c>
      <c r="G10835" s="33">
        <v>351901.69</v>
      </c>
      <c r="H10835" s="33">
        <v>351901.69</v>
      </c>
      <c r="I10835" s="33">
        <v>8905</v>
      </c>
      <c r="J10835" s="33">
        <v>610</v>
      </c>
      <c r="K10835" s="33">
        <v>12200</v>
      </c>
      <c r="L10835" s="33">
        <v>1</v>
      </c>
      <c r="M10835" s="33">
        <v>1</v>
      </c>
      <c r="N10835" s="33">
        <v>505515.81</v>
      </c>
      <c r="O10835" s="33">
        <v>1901.9</v>
      </c>
      <c r="P10835" s="33">
        <v>3745</v>
      </c>
    </row>
    <row r="10836" spans="1:16">
      <c r="A10836" s="27" t="s">
        <v>1480</v>
      </c>
      <c r="B10836" s="31">
        <v>202412</v>
      </c>
      <c r="C10836" s="27" t="s">
        <v>173</v>
      </c>
      <c r="D10836" s="27" t="s">
        <v>173</v>
      </c>
      <c r="E10836" s="27" t="s">
        <v>29</v>
      </c>
      <c r="F10836" s="27" t="s">
        <v>257</v>
      </c>
      <c r="G10836" s="33">
        <v>393016.48</v>
      </c>
      <c r="H10836" s="33">
        <v>393016.48</v>
      </c>
      <c r="I10836" s="33">
        <v>9733</v>
      </c>
      <c r="J10836" s="33">
        <v>712</v>
      </c>
      <c r="K10836" s="33">
        <v>12200</v>
      </c>
      <c r="L10836" s="33">
        <v>1</v>
      </c>
      <c r="M10836" s="33">
        <v>1</v>
      </c>
      <c r="N10836" s="33">
        <v>580277.88</v>
      </c>
      <c r="O10836" s="33">
        <v>1995.3</v>
      </c>
      <c r="P10836" s="33">
        <v>3969</v>
      </c>
    </row>
    <row r="10837" spans="1:16">
      <c r="A10837" s="27" t="s">
        <v>1480</v>
      </c>
      <c r="B10837" s="31">
        <v>202501</v>
      </c>
      <c r="C10837" s="27" t="s">
        <v>173</v>
      </c>
      <c r="D10837" s="27" t="s">
        <v>173</v>
      </c>
      <c r="E10837" s="27" t="s">
        <v>29</v>
      </c>
      <c r="F10837" s="27" t="s">
        <v>257</v>
      </c>
      <c r="G10837" s="33">
        <v>203717.7</v>
      </c>
      <c r="H10837" s="33">
        <v>203717.7</v>
      </c>
      <c r="I10837" s="33">
        <v>5070</v>
      </c>
      <c r="J10837" s="33">
        <v>375</v>
      </c>
      <c r="K10837" s="33">
        <v>12200</v>
      </c>
      <c r="L10837" s="33">
        <v>1</v>
      </c>
      <c r="M10837" s="33">
        <v>1</v>
      </c>
      <c r="N10837" s="33">
        <v>294927.17</v>
      </c>
      <c r="O10837" s="33">
        <v>1182.6</v>
      </c>
      <c r="P10837" s="33">
        <v>2155</v>
      </c>
    </row>
    <row r="10838" spans="1:16">
      <c r="A10838" s="27" t="s">
        <v>1480</v>
      </c>
      <c r="B10838" s="31">
        <v>202502</v>
      </c>
      <c r="C10838" s="27" t="s">
        <v>173</v>
      </c>
      <c r="D10838" s="27" t="s">
        <v>173</v>
      </c>
      <c r="E10838" s="27" t="s">
        <v>29</v>
      </c>
      <c r="F10838" s="27" t="s">
        <v>257</v>
      </c>
      <c r="G10838" s="33">
        <v>197410.88</v>
      </c>
      <c r="H10838" s="33">
        <v>197410.88</v>
      </c>
      <c r="I10838" s="33">
        <v>5098</v>
      </c>
      <c r="J10838" s="33">
        <v>351</v>
      </c>
      <c r="K10838" s="33">
        <v>12200</v>
      </c>
      <c r="L10838" s="33">
        <v>1</v>
      </c>
      <c r="M10838" s="33">
        <v>1</v>
      </c>
      <c r="N10838" s="33">
        <v>303842.57</v>
      </c>
      <c r="O10838" s="33">
        <v>1111</v>
      </c>
      <c r="P10838" s="33">
        <v>2165</v>
      </c>
    </row>
    <row r="10839" spans="1:16">
      <c r="A10839" s="27" t="s">
        <v>1480</v>
      </c>
      <c r="B10839" s="31">
        <v>202503</v>
      </c>
      <c r="C10839" s="27" t="s">
        <v>173</v>
      </c>
      <c r="D10839" s="27" t="s">
        <v>173</v>
      </c>
      <c r="E10839" s="27" t="s">
        <v>29</v>
      </c>
      <c r="F10839" s="27" t="s">
        <v>257</v>
      </c>
      <c r="G10839" s="33">
        <v>262301.98</v>
      </c>
      <c r="H10839" s="33">
        <v>262301.98</v>
      </c>
      <c r="I10839" s="33">
        <v>6751</v>
      </c>
      <c r="J10839" s="33">
        <v>511</v>
      </c>
      <c r="K10839" s="33">
        <v>12200</v>
      </c>
      <c r="L10839" s="33">
        <v>1</v>
      </c>
      <c r="M10839" s="33">
        <v>1</v>
      </c>
      <c r="N10839" s="33">
        <v>378651.21</v>
      </c>
      <c r="O10839" s="33">
        <v>1460.7</v>
      </c>
      <c r="P10839" s="33">
        <v>2688</v>
      </c>
    </row>
    <row r="10840" spans="1:16">
      <c r="A10840" s="27" t="s">
        <v>1480</v>
      </c>
      <c r="B10840" s="31">
        <v>202504</v>
      </c>
      <c r="C10840" s="27" t="s">
        <v>173</v>
      </c>
      <c r="D10840" s="27" t="s">
        <v>173</v>
      </c>
      <c r="E10840" s="27" t="s">
        <v>29</v>
      </c>
      <c r="F10840" s="27" t="s">
        <v>257</v>
      </c>
      <c r="G10840" s="33">
        <v>274221.74</v>
      </c>
      <c r="H10840" s="33">
        <v>274221.74</v>
      </c>
      <c r="I10840" s="33">
        <v>6811</v>
      </c>
      <c r="J10840" s="33">
        <v>486</v>
      </c>
      <c r="K10840" s="33">
        <v>12200</v>
      </c>
      <c r="L10840" s="33">
        <v>1</v>
      </c>
      <c r="M10840" s="33">
        <v>1</v>
      </c>
      <c r="N10840" s="33">
        <v>445563.79</v>
      </c>
      <c r="O10840" s="33">
        <v>1591.8</v>
      </c>
      <c r="P10840" s="33">
        <v>2869</v>
      </c>
    </row>
    <row r="10841" spans="1:16">
      <c r="A10841" s="27" t="s">
        <v>1480</v>
      </c>
      <c r="B10841" s="31">
        <v>202505</v>
      </c>
      <c r="C10841" s="27" t="s">
        <v>173</v>
      </c>
      <c r="D10841" s="27" t="s">
        <v>173</v>
      </c>
      <c r="E10841" s="27" t="s">
        <v>29</v>
      </c>
      <c r="F10841" s="27" t="s">
        <v>257</v>
      </c>
      <c r="G10841" s="33">
        <v>317847.76</v>
      </c>
      <c r="H10841" s="33">
        <v>317847.76</v>
      </c>
      <c r="I10841" s="33">
        <v>7913</v>
      </c>
      <c r="J10841" s="33">
        <v>729</v>
      </c>
      <c r="K10841" s="33">
        <v>12200</v>
      </c>
      <c r="L10841" s="33">
        <v>1</v>
      </c>
      <c r="M10841" s="33">
        <v>1</v>
      </c>
      <c r="N10841" s="33">
        <v>487980.82</v>
      </c>
      <c r="O10841" s="33">
        <v>1748.1</v>
      </c>
      <c r="P10841" s="33">
        <v>3402</v>
      </c>
    </row>
    <row r="10842" spans="1:16">
      <c r="A10842" s="27" t="s">
        <v>1480</v>
      </c>
      <c r="B10842" s="31">
        <v>202506</v>
      </c>
      <c r="C10842" s="27" t="s">
        <v>173</v>
      </c>
      <c r="D10842" s="27" t="s">
        <v>173</v>
      </c>
      <c r="E10842" s="27" t="s">
        <v>29</v>
      </c>
      <c r="F10842" s="27" t="s">
        <v>257</v>
      </c>
      <c r="G10842" s="33">
        <v>315478.06</v>
      </c>
      <c r="H10842" s="33">
        <v>315478.06</v>
      </c>
      <c r="I10842" s="33">
        <v>8469</v>
      </c>
      <c r="J10842" s="33">
        <v>600</v>
      </c>
      <c r="K10842" s="33">
        <v>12200</v>
      </c>
      <c r="L10842" s="33">
        <v>1</v>
      </c>
      <c r="M10842" s="33">
        <v>1</v>
      </c>
      <c r="N10842" s="33">
        <v>476708.83</v>
      </c>
      <c r="O10842" s="33">
        <v>1833.3</v>
      </c>
      <c r="P10842" s="33">
        <v>3315</v>
      </c>
    </row>
    <row r="10843" spans="1:16">
      <c r="A10843" s="27" t="s">
        <v>1480</v>
      </c>
      <c r="B10843" s="31">
        <v>202507</v>
      </c>
      <c r="C10843" s="27" t="s">
        <v>173</v>
      </c>
      <c r="D10843" s="27" t="s">
        <v>173</v>
      </c>
      <c r="E10843" s="27" t="s">
        <v>29</v>
      </c>
      <c r="F10843" s="27" t="s">
        <v>257</v>
      </c>
      <c r="G10843" s="33">
        <v>263943.18</v>
      </c>
      <c r="H10843" s="33">
        <v>263943.18</v>
      </c>
      <c r="I10843" s="33">
        <v>7002</v>
      </c>
      <c r="J10843" s="33">
        <v>513</v>
      </c>
      <c r="K10843" s="33">
        <v>12200</v>
      </c>
      <c r="L10843" s="33">
        <v>1</v>
      </c>
      <c r="M10843" s="33">
        <v>1</v>
      </c>
      <c r="N10843" s="33">
        <v>423828.49</v>
      </c>
      <c r="O10843" s="33">
        <v>1425.4</v>
      </c>
      <c r="P10843" s="33">
        <v>2755</v>
      </c>
    </row>
    <row r="10844" spans="1:16">
      <c r="A10844" s="27" t="s">
        <v>1480</v>
      </c>
      <c r="B10844" s="31">
        <v>202508</v>
      </c>
      <c r="C10844" s="27" t="s">
        <v>173</v>
      </c>
      <c r="D10844" s="27" t="s">
        <v>173</v>
      </c>
      <c r="E10844" s="27" t="s">
        <v>29</v>
      </c>
      <c r="F10844" s="27" t="s">
        <v>257</v>
      </c>
      <c r="G10844" s="33">
        <v>244376.36</v>
      </c>
      <c r="H10844" s="33">
        <v>244376.36</v>
      </c>
      <c r="I10844" s="33">
        <v>5835</v>
      </c>
      <c r="J10844" s="33">
        <v>420</v>
      </c>
      <c r="K10844" s="33">
        <v>12200</v>
      </c>
      <c r="L10844" s="33">
        <v>1</v>
      </c>
      <c r="M10844" s="33">
        <v>1</v>
      </c>
      <c r="N10844" s="33">
        <v>408179.01</v>
      </c>
      <c r="O10844" s="33">
        <v>1286.5</v>
      </c>
      <c r="P10844" s="33">
        <v>2459</v>
      </c>
    </row>
    <row r="10845" spans="1:16">
      <c r="A10845" s="27" t="s">
        <v>1480</v>
      </c>
      <c r="B10845" s="31">
        <v>202509</v>
      </c>
      <c r="C10845" s="27" t="s">
        <v>173</v>
      </c>
      <c r="D10845" s="27" t="s">
        <v>173</v>
      </c>
      <c r="E10845" s="27" t="s">
        <v>29</v>
      </c>
      <c r="F10845" s="27" t="s">
        <v>257</v>
      </c>
      <c r="G10845" s="33">
        <v>270465.28</v>
      </c>
      <c r="H10845" s="33">
        <v>270465.28</v>
      </c>
      <c r="I10845" s="33">
        <v>7041</v>
      </c>
      <c r="J10845" s="33">
        <v>595</v>
      </c>
      <c r="K10845" s="33">
        <v>12200</v>
      </c>
      <c r="L10845" s="33">
        <v>1</v>
      </c>
      <c r="M10845" s="33">
        <v>1</v>
      </c>
      <c r="N10845" s="33">
        <v>392452.46</v>
      </c>
      <c r="O10845" s="33">
        <v>1521.8</v>
      </c>
      <c r="P10845" s="33">
        <v>2837</v>
      </c>
    </row>
    <row r="10846" spans="1:16">
      <c r="A10846" s="27" t="s">
        <v>1480</v>
      </c>
      <c r="B10846" s="31">
        <v>202510</v>
      </c>
      <c r="C10846" s="27" t="s">
        <v>173</v>
      </c>
      <c r="D10846" s="27" t="s">
        <v>173</v>
      </c>
      <c r="E10846" s="27" t="s">
        <v>29</v>
      </c>
      <c r="F10846" s="27" t="s">
        <v>257</v>
      </c>
      <c r="G10846" s="33">
        <v>293524.9</v>
      </c>
      <c r="H10846" s="33">
        <v>293524.9</v>
      </c>
      <c r="I10846" s="33">
        <v>7766</v>
      </c>
      <c r="J10846" s="33">
        <v>606</v>
      </c>
      <c r="K10846" s="33">
        <v>12200</v>
      </c>
      <c r="L10846" s="33">
        <v>1</v>
      </c>
      <c r="M10846" s="33">
        <v>1</v>
      </c>
      <c r="N10846" s="33">
        <v>431053.37</v>
      </c>
      <c r="O10846" s="33">
        <v>1652.9</v>
      </c>
      <c r="P10846" s="33">
        <v>3071</v>
      </c>
    </row>
    <row r="10847" spans="1:16">
      <c r="A10847" s="27" t="s">
        <v>1480</v>
      </c>
      <c r="B10847" s="31">
        <v>202511</v>
      </c>
      <c r="C10847" s="27" t="s">
        <v>173</v>
      </c>
      <c r="D10847" s="27" t="s">
        <v>173</v>
      </c>
      <c r="E10847" s="27" t="s">
        <v>29</v>
      </c>
      <c r="F10847" s="27" t="s">
        <v>257</v>
      </c>
      <c r="G10847" s="33">
        <v>335721.59</v>
      </c>
      <c r="H10847" s="33">
        <v>335721.59</v>
      </c>
      <c r="I10847" s="33">
        <v>8936</v>
      </c>
      <c r="J10847" s="33">
        <v>592</v>
      </c>
      <c r="K10847" s="33">
        <v>12200</v>
      </c>
      <c r="L10847" s="33">
        <v>1</v>
      </c>
      <c r="M10847" s="33">
        <v>1</v>
      </c>
      <c r="N10847" s="33">
        <v>520175.77</v>
      </c>
      <c r="O10847" s="33">
        <v>1959.7</v>
      </c>
      <c r="P10847" s="33">
        <v>3483</v>
      </c>
    </row>
    <row r="10848" spans="1:16">
      <c r="A10848" s="27" t="s">
        <v>1480</v>
      </c>
      <c r="B10848" s="31">
        <v>202512</v>
      </c>
      <c r="C10848" s="27" t="s">
        <v>173</v>
      </c>
      <c r="D10848" s="27" t="s">
        <v>173</v>
      </c>
      <c r="E10848" s="27" t="s">
        <v>29</v>
      </c>
      <c r="F10848" s="27" t="s">
        <v>257</v>
      </c>
      <c r="G10848" s="33">
        <v>408577.6</v>
      </c>
      <c r="H10848" s="33">
        <v>408577.6</v>
      </c>
      <c r="I10848" s="33">
        <v>11404</v>
      </c>
      <c r="J10848" s="33">
        <v>840</v>
      </c>
      <c r="K10848" s="33">
        <v>12200</v>
      </c>
      <c r="L10848" s="33">
        <v>1</v>
      </c>
      <c r="M10848" s="33">
        <v>1</v>
      </c>
      <c r="N10848" s="33">
        <v>597105.9399999999</v>
      </c>
      <c r="O10848" s="33">
        <v>2242.1</v>
      </c>
      <c r="P10848" s="33">
        <v>4553</v>
      </c>
    </row>
    <row r="10849" spans="1:16">
      <c r="A10849" s="27" t="s">
        <v>1480</v>
      </c>
      <c r="B10849" s="31">
        <v>202601</v>
      </c>
      <c r="C10849" s="27" t="s">
        <v>173</v>
      </c>
      <c r="D10849" s="27" t="s">
        <v>173</v>
      </c>
      <c r="E10849" s="27" t="s">
        <v>29</v>
      </c>
      <c r="F10849" s="27" t="s">
        <v>257</v>
      </c>
      <c r="G10849" s="33">
        <v>195174.93</v>
      </c>
      <c r="H10849" s="33">
        <v>195174.93</v>
      </c>
      <c r="I10849" s="33">
        <v>4695</v>
      </c>
      <c r="J10849" s="33">
        <v>374</v>
      </c>
      <c r="K10849" s="33">
        <v>12200</v>
      </c>
      <c r="L10849" s="33">
        <v>1</v>
      </c>
      <c r="M10849" s="33">
        <v>1</v>
      </c>
      <c r="N10849" s="33">
        <v>303480.06</v>
      </c>
      <c r="O10849" s="33">
        <v>1053.6</v>
      </c>
      <c r="P10849" s="33">
        <v>1995</v>
      </c>
    </row>
    <row r="10850" spans="1:16">
      <c r="A10850" s="27" t="s">
        <v>1480</v>
      </c>
      <c r="B10850" s="31">
        <v>202602</v>
      </c>
      <c r="C10850" s="27" t="s">
        <v>173</v>
      </c>
      <c r="D10850" s="27" t="s">
        <v>173</v>
      </c>
      <c r="E10850" s="27" t="s">
        <v>29</v>
      </c>
      <c r="F10850" s="27" t="s">
        <v>257</v>
      </c>
      <c r="G10850" s="33">
        <v>206572.67</v>
      </c>
      <c r="H10850" s="33">
        <v>206572.67</v>
      </c>
      <c r="I10850" s="33">
        <v>5161</v>
      </c>
      <c r="J10850" s="33">
        <v>416</v>
      </c>
      <c r="K10850" s="33">
        <v>12200</v>
      </c>
      <c r="L10850" s="33">
        <v>1</v>
      </c>
      <c r="M10850" s="33">
        <v>1</v>
      </c>
      <c r="N10850" s="33">
        <v>312654</v>
      </c>
      <c r="O10850" s="33">
        <v>1317.8</v>
      </c>
      <c r="P10850" s="33">
        <v>2207</v>
      </c>
    </row>
    <row r="10851" spans="1:16">
      <c r="A10851" s="27" t="s">
        <v>1480</v>
      </c>
      <c r="B10851" s="31">
        <v>202603</v>
      </c>
      <c r="C10851" s="27" t="s">
        <v>173</v>
      </c>
      <c r="D10851" s="27" t="s">
        <v>173</v>
      </c>
      <c r="E10851" s="27" t="s">
        <v>29</v>
      </c>
      <c r="F10851" s="27" t="s">
        <v>257</v>
      </c>
      <c r="G10851" s="33">
        <v>254969.03</v>
      </c>
      <c r="H10851" s="33">
        <v>254969.03</v>
      </c>
      <c r="I10851" s="33">
        <v>6625</v>
      </c>
      <c r="J10851" s="33">
        <v>535</v>
      </c>
      <c r="K10851" s="33">
        <v>12200</v>
      </c>
      <c r="L10851" s="33">
        <v>1</v>
      </c>
      <c r="M10851" s="33">
        <v>1</v>
      </c>
      <c r="N10851" s="33">
        <v>389632.09</v>
      </c>
      <c r="O10851" s="33">
        <v>1405.4</v>
      </c>
      <c r="P10851" s="33">
        <v>2678</v>
      </c>
    </row>
    <row r="10852" spans="1:16">
      <c r="A10852" s="27" t="s">
        <v>1480</v>
      </c>
      <c r="B10852" s="31">
        <v>202604</v>
      </c>
      <c r="C10852" s="27" t="s">
        <v>173</v>
      </c>
      <c r="D10852" s="27" t="s">
        <v>173</v>
      </c>
      <c r="E10852" s="27" t="s">
        <v>29</v>
      </c>
      <c r="F10852" s="27" t="s">
        <v>257</v>
      </c>
      <c r="G10852" s="33">
        <v>291963.32</v>
      </c>
      <c r="H10852" s="33">
        <v>291963.32</v>
      </c>
      <c r="I10852" s="33">
        <v>7473</v>
      </c>
      <c r="J10852" s="33">
        <v>609</v>
      </c>
      <c r="K10852" s="33">
        <v>12200</v>
      </c>
      <c r="L10852" s="33">
        <v>1</v>
      </c>
      <c r="M10852" s="33">
        <v>1</v>
      </c>
      <c r="N10852" s="33">
        <v>458485.14</v>
      </c>
      <c r="O10852" s="33">
        <v>1775.8</v>
      </c>
      <c r="P10852" s="33">
        <v>2980</v>
      </c>
    </row>
    <row r="10853" spans="1:16">
      <c r="A10853" s="27" t="s">
        <v>1480</v>
      </c>
      <c r="B10853" s="31">
        <v>202605</v>
      </c>
      <c r="C10853" s="27" t="s">
        <v>173</v>
      </c>
      <c r="D10853" s="27" t="s">
        <v>173</v>
      </c>
      <c r="E10853" s="27" t="s">
        <v>29</v>
      </c>
      <c r="F10853" s="27" t="s">
        <v>257</v>
      </c>
      <c r="G10853" s="33">
        <v>335478.4</v>
      </c>
      <c r="H10853" s="33">
        <v>335478.4</v>
      </c>
      <c r="I10853" s="33">
        <v>8762</v>
      </c>
      <c r="J10853" s="33">
        <v>658</v>
      </c>
      <c r="K10853" s="33">
        <v>12200</v>
      </c>
      <c r="L10853" s="33">
        <v>1</v>
      </c>
      <c r="M10853" s="33">
        <v>1</v>
      </c>
      <c r="N10853" s="33">
        <v>502132.26</v>
      </c>
      <c r="O10853" s="33">
        <v>2047.5</v>
      </c>
      <c r="P10853" s="33">
        <v>3391</v>
      </c>
    </row>
    <row r="10854" spans="1:16">
      <c r="A10854" s="27" t="s">
        <v>1480</v>
      </c>
      <c r="B10854" s="31">
        <v>202606</v>
      </c>
      <c r="C10854" s="27" t="s">
        <v>173</v>
      </c>
      <c r="D10854" s="27" t="s">
        <v>173</v>
      </c>
      <c r="E10854" s="27" t="s">
        <v>29</v>
      </c>
      <c r="F10854" s="27" t="s">
        <v>257</v>
      </c>
      <c r="G10854" s="33">
        <v>321245.77</v>
      </c>
      <c r="H10854" s="33">
        <v>321245.77</v>
      </c>
      <c r="I10854" s="33">
        <v>7565</v>
      </c>
      <c r="J10854" s="33">
        <v>581</v>
      </c>
      <c r="K10854" s="33">
        <v>12200</v>
      </c>
      <c r="L10854" s="33">
        <v>1</v>
      </c>
      <c r="M10854" s="33">
        <v>1</v>
      </c>
      <c r="N10854" s="33">
        <v>490533.39</v>
      </c>
      <c r="O10854" s="33">
        <v>1912.3</v>
      </c>
      <c r="P10854" s="33">
        <v>3088</v>
      </c>
    </row>
    <row r="10855" spans="1:16">
      <c r="A10855" s="27" t="s">
        <v>1480</v>
      </c>
      <c r="B10855" s="31">
        <v>202607</v>
      </c>
      <c r="C10855" s="27" t="s">
        <v>173</v>
      </c>
      <c r="D10855" s="27" t="s">
        <v>173</v>
      </c>
      <c r="E10855" s="27" t="s">
        <v>29</v>
      </c>
      <c r="F10855" s="27" t="s">
        <v>257</v>
      </c>
      <c r="G10855" s="33">
        <v>289190.36</v>
      </c>
      <c r="H10855" s="33">
        <v>289190.36</v>
      </c>
      <c r="I10855" s="33">
        <v>7543</v>
      </c>
      <c r="J10855" s="33">
        <v>582</v>
      </c>
      <c r="K10855" s="33">
        <v>12200</v>
      </c>
      <c r="L10855" s="33">
        <v>1</v>
      </c>
      <c r="M10855" s="33">
        <v>1</v>
      </c>
      <c r="N10855" s="33">
        <v>436119.52</v>
      </c>
      <c r="O10855" s="33">
        <v>1514.6</v>
      </c>
      <c r="P10855" s="33">
        <v>3115</v>
      </c>
    </row>
    <row r="10856" spans="1:16">
      <c r="A10856" s="27" t="s">
        <v>1483</v>
      </c>
      <c r="B10856" s="31">
        <v>202408</v>
      </c>
      <c r="C10856" s="27" t="s">
        <v>173</v>
      </c>
      <c r="D10856" s="27" t="s">
        <v>173</v>
      </c>
      <c r="E10856" s="27" t="s">
        <v>29</v>
      </c>
      <c r="F10856" s="27" t="s">
        <v>257</v>
      </c>
      <c r="G10856" s="33">
        <v>438718.35</v>
      </c>
      <c r="H10856" s="33">
        <v>438718.35</v>
      </c>
      <c r="I10856" s="33">
        <v>11045</v>
      </c>
      <c r="J10856" s="33">
        <v>702</v>
      </c>
      <c r="K10856" s="33">
        <v>12200</v>
      </c>
      <c r="L10856" s="33">
        <v>1</v>
      </c>
      <c r="M10856" s="33">
        <v>1</v>
      </c>
      <c r="N10856" s="33">
        <v>386326.86</v>
      </c>
      <c r="O10856" s="33">
        <v>2602.1</v>
      </c>
      <c r="P10856" s="33">
        <v>4488</v>
      </c>
    </row>
    <row r="10857" spans="1:16">
      <c r="A10857" s="27" t="s">
        <v>1483</v>
      </c>
      <c r="B10857" s="31">
        <v>202409</v>
      </c>
      <c r="C10857" s="27" t="s">
        <v>173</v>
      </c>
      <c r="D10857" s="27" t="s">
        <v>173</v>
      </c>
      <c r="E10857" s="27" t="s">
        <v>29</v>
      </c>
      <c r="F10857" s="27" t="s">
        <v>257</v>
      </c>
      <c r="G10857" s="33">
        <v>462879.19</v>
      </c>
      <c r="H10857" s="33">
        <v>462879.19</v>
      </c>
      <c r="I10857" s="33">
        <v>11766</v>
      </c>
      <c r="J10857" s="33">
        <v>877</v>
      </c>
      <c r="K10857" s="33">
        <v>12200</v>
      </c>
      <c r="L10857" s="33">
        <v>1</v>
      </c>
      <c r="M10857" s="33">
        <v>1</v>
      </c>
      <c r="N10857" s="33">
        <v>371442.25</v>
      </c>
      <c r="O10857" s="33">
        <v>2976.7</v>
      </c>
      <c r="P10857" s="33">
        <v>4894</v>
      </c>
    </row>
    <row r="10858" spans="1:16">
      <c r="A10858" s="27" t="s">
        <v>1483</v>
      </c>
      <c r="B10858" s="31">
        <v>202410</v>
      </c>
      <c r="C10858" s="27" t="s">
        <v>173</v>
      </c>
      <c r="D10858" s="27" t="s">
        <v>173</v>
      </c>
      <c r="E10858" s="27" t="s">
        <v>29</v>
      </c>
      <c r="F10858" s="27" t="s">
        <v>257</v>
      </c>
      <c r="G10858" s="33">
        <v>457318.87</v>
      </c>
      <c r="H10858" s="33">
        <v>457318.87</v>
      </c>
      <c r="I10858" s="33">
        <v>11507</v>
      </c>
      <c r="J10858" s="33">
        <v>858</v>
      </c>
      <c r="K10858" s="33">
        <v>12200</v>
      </c>
      <c r="L10858" s="33">
        <v>1</v>
      </c>
      <c r="M10858" s="33">
        <v>1</v>
      </c>
      <c r="N10858" s="33">
        <v>407976.63</v>
      </c>
      <c r="O10858" s="33">
        <v>2602.9</v>
      </c>
      <c r="P10858" s="33">
        <v>4711</v>
      </c>
    </row>
    <row r="10859" spans="1:16">
      <c r="A10859" s="27" t="s">
        <v>1483</v>
      </c>
      <c r="B10859" s="31">
        <v>202411</v>
      </c>
      <c r="C10859" s="27" t="s">
        <v>173</v>
      </c>
      <c r="D10859" s="27" t="s">
        <v>173</v>
      </c>
      <c r="E10859" s="27" t="s">
        <v>29</v>
      </c>
      <c r="F10859" s="27" t="s">
        <v>257</v>
      </c>
      <c r="G10859" s="33">
        <v>556322.23</v>
      </c>
      <c r="H10859" s="33">
        <v>556322.23</v>
      </c>
      <c r="I10859" s="33">
        <v>15049</v>
      </c>
      <c r="J10859" s="33">
        <v>1174</v>
      </c>
      <c r="K10859" s="33">
        <v>12200</v>
      </c>
      <c r="L10859" s="33">
        <v>1</v>
      </c>
      <c r="M10859" s="33">
        <v>1</v>
      </c>
      <c r="N10859" s="33">
        <v>492327.8</v>
      </c>
      <c r="O10859" s="33">
        <v>3136.1</v>
      </c>
      <c r="P10859" s="33">
        <v>5866</v>
      </c>
    </row>
    <row r="10860" spans="1:16">
      <c r="A10860" s="27" t="s">
        <v>1483</v>
      </c>
      <c r="B10860" s="31">
        <v>202412</v>
      </c>
      <c r="C10860" s="27" t="s">
        <v>173</v>
      </c>
      <c r="D10860" s="27" t="s">
        <v>173</v>
      </c>
      <c r="E10860" s="27" t="s">
        <v>29</v>
      </c>
      <c r="F10860" s="27" t="s">
        <v>257</v>
      </c>
      <c r="G10860" s="33">
        <v>638953.3</v>
      </c>
      <c r="H10860" s="33">
        <v>638953.3</v>
      </c>
      <c r="I10860" s="33">
        <v>16277</v>
      </c>
      <c r="J10860" s="33">
        <v>1157</v>
      </c>
      <c r="K10860" s="33">
        <v>12200</v>
      </c>
      <c r="L10860" s="33">
        <v>1</v>
      </c>
      <c r="M10860" s="33">
        <v>1</v>
      </c>
      <c r="N10860" s="33">
        <v>565139.46</v>
      </c>
      <c r="O10860" s="33">
        <v>3317.9</v>
      </c>
      <c r="P10860" s="33">
        <v>6716</v>
      </c>
    </row>
    <row r="10861" spans="1:16">
      <c r="A10861" s="27" t="s">
        <v>1483</v>
      </c>
      <c r="B10861" s="31">
        <v>202501</v>
      </c>
      <c r="C10861" s="27" t="s">
        <v>173</v>
      </c>
      <c r="D10861" s="27" t="s">
        <v>173</v>
      </c>
      <c r="E10861" s="27" t="s">
        <v>29</v>
      </c>
      <c r="F10861" s="27" t="s">
        <v>257</v>
      </c>
      <c r="G10861" s="33">
        <v>364620.69</v>
      </c>
      <c r="H10861" s="33">
        <v>364620.69</v>
      </c>
      <c r="I10861" s="33">
        <v>9308</v>
      </c>
      <c r="J10861" s="33">
        <v>671</v>
      </c>
      <c r="K10861" s="33">
        <v>12200</v>
      </c>
      <c r="L10861" s="33">
        <v>1</v>
      </c>
      <c r="M10861" s="33">
        <v>1</v>
      </c>
      <c r="N10861" s="33">
        <v>287233.04</v>
      </c>
      <c r="O10861" s="33">
        <v>1815.1</v>
      </c>
      <c r="P10861" s="33">
        <v>3865</v>
      </c>
    </row>
    <row r="10862" spans="1:16">
      <c r="A10862" s="27" t="s">
        <v>1483</v>
      </c>
      <c r="B10862" s="31">
        <v>202502</v>
      </c>
      <c r="C10862" s="27" t="s">
        <v>173</v>
      </c>
      <c r="D10862" s="27" t="s">
        <v>173</v>
      </c>
      <c r="E10862" s="27" t="s">
        <v>29</v>
      </c>
      <c r="F10862" s="27" t="s">
        <v>257</v>
      </c>
      <c r="G10862" s="33">
        <v>348135.26</v>
      </c>
      <c r="H10862" s="33">
        <v>348135.26</v>
      </c>
      <c r="I10862" s="33">
        <v>8845</v>
      </c>
      <c r="J10862" s="33">
        <v>712</v>
      </c>
      <c r="K10862" s="33">
        <v>12200</v>
      </c>
      <c r="L10862" s="33">
        <v>1</v>
      </c>
      <c r="M10862" s="33">
        <v>1</v>
      </c>
      <c r="N10862" s="33">
        <v>295915.86</v>
      </c>
      <c r="O10862" s="33">
        <v>2014.4</v>
      </c>
      <c r="P10862" s="33">
        <v>3493</v>
      </c>
    </row>
    <row r="10863" spans="1:16">
      <c r="A10863" s="27" t="s">
        <v>1483</v>
      </c>
      <c r="B10863" s="31">
        <v>202503</v>
      </c>
      <c r="C10863" s="27" t="s">
        <v>173</v>
      </c>
      <c r="D10863" s="27" t="s">
        <v>173</v>
      </c>
      <c r="E10863" s="27" t="s">
        <v>29</v>
      </c>
      <c r="F10863" s="27" t="s">
        <v>257</v>
      </c>
      <c r="G10863" s="33">
        <v>457032.49</v>
      </c>
      <c r="H10863" s="33">
        <v>457032.49</v>
      </c>
      <c r="I10863" s="33">
        <v>10934</v>
      </c>
      <c r="J10863" s="33">
        <v>794</v>
      </c>
      <c r="K10863" s="33">
        <v>12200</v>
      </c>
      <c r="L10863" s="33">
        <v>1</v>
      </c>
      <c r="M10863" s="33">
        <v>1</v>
      </c>
      <c r="N10863" s="33">
        <v>368772.87</v>
      </c>
      <c r="O10863" s="33">
        <v>2172.4</v>
      </c>
      <c r="P10863" s="33">
        <v>4642</v>
      </c>
    </row>
    <row r="10864" spans="1:16">
      <c r="A10864" s="27" t="s">
        <v>1483</v>
      </c>
      <c r="B10864" s="31">
        <v>202504</v>
      </c>
      <c r="C10864" s="27" t="s">
        <v>173</v>
      </c>
      <c r="D10864" s="27" t="s">
        <v>173</v>
      </c>
      <c r="E10864" s="27" t="s">
        <v>29</v>
      </c>
      <c r="F10864" s="27" t="s">
        <v>257</v>
      </c>
      <c r="G10864" s="33">
        <v>571942.52</v>
      </c>
      <c r="H10864" s="33">
        <v>571942.52</v>
      </c>
      <c r="I10864" s="33">
        <v>14918</v>
      </c>
      <c r="J10864" s="33">
        <v>1177</v>
      </c>
      <c r="K10864" s="33">
        <v>12200</v>
      </c>
      <c r="L10864" s="33">
        <v>1</v>
      </c>
      <c r="M10864" s="33">
        <v>1</v>
      </c>
      <c r="N10864" s="33">
        <v>433939.82</v>
      </c>
      <c r="O10864" s="33">
        <v>3250.4</v>
      </c>
      <c r="P10864" s="33">
        <v>6043</v>
      </c>
    </row>
    <row r="10865" spans="1:16">
      <c r="A10865" s="27" t="s">
        <v>1483</v>
      </c>
      <c r="B10865" s="31">
        <v>202505</v>
      </c>
      <c r="C10865" s="27" t="s">
        <v>173</v>
      </c>
      <c r="D10865" s="27" t="s">
        <v>173</v>
      </c>
      <c r="E10865" s="27" t="s">
        <v>29</v>
      </c>
      <c r="F10865" s="27" t="s">
        <v>257</v>
      </c>
      <c r="G10865" s="33">
        <v>551741.66</v>
      </c>
      <c r="H10865" s="33">
        <v>551741.66</v>
      </c>
      <c r="I10865" s="33">
        <v>14072</v>
      </c>
      <c r="J10865" s="33">
        <v>1040</v>
      </c>
      <c r="K10865" s="33">
        <v>12200</v>
      </c>
      <c r="L10865" s="33">
        <v>1</v>
      </c>
      <c r="M10865" s="33">
        <v>1</v>
      </c>
      <c r="N10865" s="33">
        <v>475250.27</v>
      </c>
      <c r="O10865" s="33">
        <v>3216.1</v>
      </c>
      <c r="P10865" s="33">
        <v>5563</v>
      </c>
    </row>
    <row r="10866" spans="1:16">
      <c r="A10866" s="27" t="s">
        <v>1483</v>
      </c>
      <c r="B10866" s="31">
        <v>202506</v>
      </c>
      <c r="C10866" s="27" t="s">
        <v>173</v>
      </c>
      <c r="D10866" s="27" t="s">
        <v>173</v>
      </c>
      <c r="E10866" s="27" t="s">
        <v>29</v>
      </c>
      <c r="F10866" s="27" t="s">
        <v>257</v>
      </c>
      <c r="G10866" s="33">
        <v>582851.15</v>
      </c>
      <c r="H10866" s="33">
        <v>582851.15</v>
      </c>
      <c r="I10866" s="33">
        <v>14084</v>
      </c>
      <c r="J10866" s="33">
        <v>1039</v>
      </c>
      <c r="K10866" s="33">
        <v>12200</v>
      </c>
      <c r="L10866" s="33">
        <v>1</v>
      </c>
      <c r="M10866" s="33">
        <v>1</v>
      </c>
      <c r="N10866" s="33">
        <v>464272.35</v>
      </c>
      <c r="O10866" s="33">
        <v>3422.1</v>
      </c>
      <c r="P10866" s="33">
        <v>5760</v>
      </c>
    </row>
    <row r="10867" spans="1:16">
      <c r="A10867" s="27" t="s">
        <v>1483</v>
      </c>
      <c r="B10867" s="31">
        <v>202507</v>
      </c>
      <c r="C10867" s="27" t="s">
        <v>173</v>
      </c>
      <c r="D10867" s="27" t="s">
        <v>173</v>
      </c>
      <c r="E10867" s="27" t="s">
        <v>29</v>
      </c>
      <c r="F10867" s="27" t="s">
        <v>257</v>
      </c>
      <c r="G10867" s="33">
        <v>473195.91</v>
      </c>
      <c r="H10867" s="33">
        <v>473195.91</v>
      </c>
      <c r="I10867" s="33">
        <v>12564</v>
      </c>
      <c r="J10867" s="33">
        <v>1108</v>
      </c>
      <c r="K10867" s="33">
        <v>12200</v>
      </c>
      <c r="L10867" s="33">
        <v>1</v>
      </c>
      <c r="M10867" s="33">
        <v>1</v>
      </c>
      <c r="N10867" s="33">
        <v>412771.56</v>
      </c>
      <c r="O10867" s="33">
        <v>2638.7</v>
      </c>
      <c r="P10867" s="33">
        <v>5149</v>
      </c>
    </row>
    <row r="10868" spans="1:16">
      <c r="A10868" s="27" t="s">
        <v>1483</v>
      </c>
      <c r="B10868" s="31">
        <v>202508</v>
      </c>
      <c r="C10868" s="27" t="s">
        <v>173</v>
      </c>
      <c r="D10868" s="27" t="s">
        <v>173</v>
      </c>
      <c r="E10868" s="27" t="s">
        <v>29</v>
      </c>
      <c r="F10868" s="27" t="s">
        <v>257</v>
      </c>
      <c r="G10868" s="33">
        <v>466946.1</v>
      </c>
      <c r="H10868" s="33">
        <v>466946.1</v>
      </c>
      <c r="I10868" s="33">
        <v>13004</v>
      </c>
      <c r="J10868" s="33">
        <v>942</v>
      </c>
      <c r="K10868" s="33">
        <v>12200</v>
      </c>
      <c r="L10868" s="33">
        <v>1</v>
      </c>
      <c r="M10868" s="33">
        <v>1</v>
      </c>
      <c r="N10868" s="33">
        <v>397530.34</v>
      </c>
      <c r="O10868" s="33">
        <v>2661.7</v>
      </c>
      <c r="P10868" s="33">
        <v>5228</v>
      </c>
    </row>
    <row r="10869" spans="1:16">
      <c r="A10869" s="27" t="s">
        <v>1483</v>
      </c>
      <c r="B10869" s="31">
        <v>202509</v>
      </c>
      <c r="C10869" s="27" t="s">
        <v>173</v>
      </c>
      <c r="D10869" s="27" t="s">
        <v>173</v>
      </c>
      <c r="E10869" s="27" t="s">
        <v>29</v>
      </c>
      <c r="F10869" s="27" t="s">
        <v>257</v>
      </c>
      <c r="G10869" s="33">
        <v>434960</v>
      </c>
      <c r="H10869" s="33">
        <v>434960</v>
      </c>
      <c r="I10869" s="33">
        <v>11737</v>
      </c>
      <c r="J10869" s="33">
        <v>890</v>
      </c>
      <c r="K10869" s="33">
        <v>12200</v>
      </c>
      <c r="L10869" s="33">
        <v>1</v>
      </c>
      <c r="M10869" s="33">
        <v>1</v>
      </c>
      <c r="N10869" s="33">
        <v>382214.07</v>
      </c>
      <c r="O10869" s="33">
        <v>2518.2</v>
      </c>
      <c r="P10869" s="33">
        <v>4799</v>
      </c>
    </row>
    <row r="10870" spans="1:16">
      <c r="A10870" s="27" t="s">
        <v>1483</v>
      </c>
      <c r="B10870" s="31">
        <v>202510</v>
      </c>
      <c r="C10870" s="27" t="s">
        <v>173</v>
      </c>
      <c r="D10870" s="27" t="s">
        <v>173</v>
      </c>
      <c r="E10870" s="27" t="s">
        <v>29</v>
      </c>
      <c r="F10870" s="27" t="s">
        <v>257</v>
      </c>
      <c r="G10870" s="33">
        <v>546304.5</v>
      </c>
      <c r="H10870" s="33">
        <v>546304.5</v>
      </c>
      <c r="I10870" s="33">
        <v>14731</v>
      </c>
      <c r="J10870" s="33">
        <v>1039</v>
      </c>
      <c r="K10870" s="33">
        <v>12200</v>
      </c>
      <c r="L10870" s="33">
        <v>1</v>
      </c>
      <c r="M10870" s="33">
        <v>1</v>
      </c>
      <c r="N10870" s="33">
        <v>419807.95</v>
      </c>
      <c r="O10870" s="33">
        <v>3243.4</v>
      </c>
      <c r="P10870" s="33">
        <v>5774</v>
      </c>
    </row>
    <row r="10871" spans="1:16">
      <c r="A10871" s="27" t="s">
        <v>1483</v>
      </c>
      <c r="B10871" s="31">
        <v>202511</v>
      </c>
      <c r="C10871" s="27" t="s">
        <v>173</v>
      </c>
      <c r="D10871" s="27" t="s">
        <v>173</v>
      </c>
      <c r="E10871" s="27" t="s">
        <v>29</v>
      </c>
      <c r="F10871" s="27" t="s">
        <v>257</v>
      </c>
      <c r="G10871" s="33">
        <v>635462.1800000001</v>
      </c>
      <c r="H10871" s="33">
        <v>635462.1800000001</v>
      </c>
      <c r="I10871" s="33">
        <v>16862</v>
      </c>
      <c r="J10871" s="33">
        <v>1464</v>
      </c>
      <c r="K10871" s="33">
        <v>12200</v>
      </c>
      <c r="L10871" s="33">
        <v>1</v>
      </c>
      <c r="M10871" s="33">
        <v>1</v>
      </c>
      <c r="N10871" s="33">
        <v>506605.31</v>
      </c>
      <c r="O10871" s="33">
        <v>3785.8</v>
      </c>
      <c r="P10871" s="33">
        <v>6803</v>
      </c>
    </row>
    <row r="10872" spans="1:16">
      <c r="A10872" s="27" t="s">
        <v>1483</v>
      </c>
      <c r="B10872" s="31">
        <v>202512</v>
      </c>
      <c r="C10872" s="27" t="s">
        <v>173</v>
      </c>
      <c r="D10872" s="27" t="s">
        <v>173</v>
      </c>
      <c r="E10872" s="27" t="s">
        <v>29</v>
      </c>
      <c r="F10872" s="27" t="s">
        <v>257</v>
      </c>
      <c r="G10872" s="33">
        <v>690600.15</v>
      </c>
      <c r="H10872" s="33">
        <v>690600.15</v>
      </c>
      <c r="I10872" s="33">
        <v>17103</v>
      </c>
      <c r="J10872" s="33">
        <v>1177</v>
      </c>
      <c r="K10872" s="33">
        <v>12200</v>
      </c>
      <c r="L10872" s="33">
        <v>1</v>
      </c>
      <c r="M10872" s="33">
        <v>1</v>
      </c>
      <c r="N10872" s="33">
        <v>581528.5</v>
      </c>
      <c r="O10872" s="33">
        <v>3780.1</v>
      </c>
      <c r="P10872" s="33">
        <v>7236</v>
      </c>
    </row>
    <row r="10873" spans="1:16">
      <c r="A10873" s="27" t="s">
        <v>1483</v>
      </c>
      <c r="B10873" s="31">
        <v>202601</v>
      </c>
      <c r="C10873" s="27" t="s">
        <v>173</v>
      </c>
      <c r="D10873" s="27" t="s">
        <v>173</v>
      </c>
      <c r="E10873" s="27" t="s">
        <v>29</v>
      </c>
      <c r="F10873" s="27" t="s">
        <v>257</v>
      </c>
      <c r="G10873" s="33">
        <v>389339.08</v>
      </c>
      <c r="H10873" s="33">
        <v>389339.08</v>
      </c>
      <c r="I10873" s="33">
        <v>9955</v>
      </c>
      <c r="J10873" s="33">
        <v>682</v>
      </c>
      <c r="K10873" s="33">
        <v>12200</v>
      </c>
      <c r="L10873" s="33">
        <v>1</v>
      </c>
      <c r="M10873" s="33">
        <v>1</v>
      </c>
      <c r="N10873" s="33">
        <v>295562.8</v>
      </c>
      <c r="O10873" s="33">
        <v>2271.1</v>
      </c>
      <c r="P10873" s="33">
        <v>4117</v>
      </c>
    </row>
    <row r="10874" spans="1:16">
      <c r="A10874" s="27" t="s">
        <v>1483</v>
      </c>
      <c r="B10874" s="31">
        <v>202602</v>
      </c>
      <c r="C10874" s="27" t="s">
        <v>173</v>
      </c>
      <c r="D10874" s="27" t="s">
        <v>173</v>
      </c>
      <c r="E10874" s="27" t="s">
        <v>29</v>
      </c>
      <c r="F10874" s="27" t="s">
        <v>257</v>
      </c>
      <c r="G10874" s="33">
        <v>368788.65</v>
      </c>
      <c r="H10874" s="33">
        <v>368788.65</v>
      </c>
      <c r="I10874" s="33">
        <v>9208</v>
      </c>
      <c r="J10874" s="33">
        <v>771</v>
      </c>
      <c r="K10874" s="33">
        <v>12200</v>
      </c>
      <c r="L10874" s="33">
        <v>1</v>
      </c>
      <c r="M10874" s="33">
        <v>1</v>
      </c>
      <c r="N10874" s="33">
        <v>304497.42</v>
      </c>
      <c r="O10874" s="33">
        <v>1983.7</v>
      </c>
      <c r="P10874" s="33">
        <v>3808</v>
      </c>
    </row>
    <row r="10875" spans="1:16">
      <c r="A10875" s="27" t="s">
        <v>1483</v>
      </c>
      <c r="B10875" s="31">
        <v>202603</v>
      </c>
      <c r="C10875" s="27" t="s">
        <v>173</v>
      </c>
      <c r="D10875" s="27" t="s">
        <v>173</v>
      </c>
      <c r="E10875" s="27" t="s">
        <v>29</v>
      </c>
      <c r="F10875" s="27" t="s">
        <v>257</v>
      </c>
      <c r="G10875" s="33">
        <v>455674.59</v>
      </c>
      <c r="H10875" s="33">
        <v>455674.59</v>
      </c>
      <c r="I10875" s="33">
        <v>11022</v>
      </c>
      <c r="J10875" s="33">
        <v>769</v>
      </c>
      <c r="K10875" s="33">
        <v>12200</v>
      </c>
      <c r="L10875" s="33">
        <v>1</v>
      </c>
      <c r="M10875" s="33">
        <v>1</v>
      </c>
      <c r="N10875" s="33">
        <v>379467.28</v>
      </c>
      <c r="O10875" s="33">
        <v>2442</v>
      </c>
      <c r="P10875" s="33">
        <v>4534</v>
      </c>
    </row>
    <row r="10876" spans="1:16">
      <c r="A10876" s="27" t="s">
        <v>1483</v>
      </c>
      <c r="B10876" s="31">
        <v>202604</v>
      </c>
      <c r="C10876" s="27" t="s">
        <v>173</v>
      </c>
      <c r="D10876" s="27" t="s">
        <v>173</v>
      </c>
      <c r="E10876" s="27" t="s">
        <v>29</v>
      </c>
      <c r="F10876" s="27" t="s">
        <v>257</v>
      </c>
      <c r="G10876" s="33">
        <v>493012.09</v>
      </c>
      <c r="H10876" s="33">
        <v>493012.09</v>
      </c>
      <c r="I10876" s="33">
        <v>12748</v>
      </c>
      <c r="J10876" s="33">
        <v>809</v>
      </c>
      <c r="K10876" s="33">
        <v>12200</v>
      </c>
      <c r="L10876" s="33">
        <v>1</v>
      </c>
      <c r="M10876" s="33">
        <v>1</v>
      </c>
      <c r="N10876" s="33">
        <v>446524.07</v>
      </c>
      <c r="O10876" s="33">
        <v>2571</v>
      </c>
      <c r="P10876" s="33">
        <v>5349</v>
      </c>
    </row>
    <row r="10877" spans="1:16">
      <c r="A10877" s="27" t="s">
        <v>1483</v>
      </c>
      <c r="B10877" s="31">
        <v>202605</v>
      </c>
      <c r="C10877" s="27" t="s">
        <v>173</v>
      </c>
      <c r="D10877" s="27" t="s">
        <v>173</v>
      </c>
      <c r="E10877" s="27" t="s">
        <v>29</v>
      </c>
      <c r="F10877" s="27" t="s">
        <v>257</v>
      </c>
      <c r="G10877" s="33">
        <v>567994.86</v>
      </c>
      <c r="H10877" s="33">
        <v>567994.86</v>
      </c>
      <c r="I10877" s="33">
        <v>13739</v>
      </c>
      <c r="J10877" s="33">
        <v>1104</v>
      </c>
      <c r="K10877" s="33">
        <v>12200</v>
      </c>
      <c r="L10877" s="33">
        <v>1</v>
      </c>
      <c r="M10877" s="33">
        <v>1</v>
      </c>
      <c r="N10877" s="33">
        <v>489032.52</v>
      </c>
      <c r="O10877" s="33">
        <v>3508.4</v>
      </c>
      <c r="P10877" s="33">
        <v>5952</v>
      </c>
    </row>
    <row r="10878" spans="1:16">
      <c r="A10878" s="27" t="s">
        <v>1483</v>
      </c>
      <c r="B10878" s="31">
        <v>202606</v>
      </c>
      <c r="C10878" s="27" t="s">
        <v>173</v>
      </c>
      <c r="D10878" s="27" t="s">
        <v>173</v>
      </c>
      <c r="E10878" s="27" t="s">
        <v>29</v>
      </c>
      <c r="F10878" s="27" t="s">
        <v>257</v>
      </c>
      <c r="G10878" s="33">
        <v>630350.8100000001</v>
      </c>
      <c r="H10878" s="33">
        <v>630350.8100000001</v>
      </c>
      <c r="I10878" s="33">
        <v>15893</v>
      </c>
      <c r="J10878" s="33">
        <v>1270</v>
      </c>
      <c r="K10878" s="33">
        <v>12200</v>
      </c>
      <c r="L10878" s="33">
        <v>1</v>
      </c>
      <c r="M10878" s="33">
        <v>1</v>
      </c>
      <c r="N10878" s="33">
        <v>477736.24</v>
      </c>
      <c r="O10878" s="33">
        <v>3394.7</v>
      </c>
      <c r="P10878" s="33">
        <v>6388</v>
      </c>
    </row>
    <row r="10879" spans="1:16">
      <c r="A10879" s="27" t="s">
        <v>1483</v>
      </c>
      <c r="B10879" s="31">
        <v>202607</v>
      </c>
      <c r="C10879" s="27" t="s">
        <v>173</v>
      </c>
      <c r="D10879" s="27" t="s">
        <v>173</v>
      </c>
      <c r="E10879" s="27" t="s">
        <v>29</v>
      </c>
      <c r="F10879" s="27" t="s">
        <v>257</v>
      </c>
      <c r="G10879" s="33">
        <v>536421.75</v>
      </c>
      <c r="H10879" s="33">
        <v>536421.75</v>
      </c>
      <c r="I10879" s="33">
        <v>13295</v>
      </c>
      <c r="J10879" s="33">
        <v>904</v>
      </c>
      <c r="K10879" s="33">
        <v>12200</v>
      </c>
      <c r="L10879" s="33">
        <v>1</v>
      </c>
      <c r="M10879" s="33">
        <v>1</v>
      </c>
      <c r="N10879" s="33">
        <v>424741.93</v>
      </c>
      <c r="O10879" s="33">
        <v>3142.4</v>
      </c>
      <c r="P10879" s="33">
        <v>5391</v>
      </c>
    </row>
    <row r="10880" spans="1:16">
      <c r="A10880" s="27" t="s">
        <v>1485</v>
      </c>
      <c r="B10880" s="31">
        <v>202408</v>
      </c>
      <c r="C10880" s="27" t="s">
        <v>173</v>
      </c>
      <c r="D10880" s="27" t="s">
        <v>173</v>
      </c>
      <c r="E10880" s="27" t="s">
        <v>29</v>
      </c>
      <c r="F10880" s="27" t="s">
        <v>262</v>
      </c>
      <c r="G10880" s="33">
        <v>119064.43</v>
      </c>
      <c r="H10880" s="33">
        <v>119064.43</v>
      </c>
      <c r="I10880" s="33">
        <v>5940</v>
      </c>
      <c r="J10880" s="33">
        <v>306</v>
      </c>
      <c r="K10880" s="33">
        <v>4000</v>
      </c>
      <c r="L10880" s="33">
        <v>1</v>
      </c>
      <c r="M10880" s="33">
        <v>1</v>
      </c>
      <c r="N10880" s="33">
        <v>114547.47</v>
      </c>
      <c r="O10880" s="33">
        <v>650.2</v>
      </c>
      <c r="P10880" s="33">
        <v>1948</v>
      </c>
    </row>
    <row r="10881" spans="1:16">
      <c r="A10881" s="27" t="s">
        <v>1485</v>
      </c>
      <c r="B10881" s="31">
        <v>202409</v>
      </c>
      <c r="C10881" s="27" t="s">
        <v>173</v>
      </c>
      <c r="D10881" s="27" t="s">
        <v>173</v>
      </c>
      <c r="E10881" s="27" t="s">
        <v>29</v>
      </c>
      <c r="F10881" s="27" t="s">
        <v>262</v>
      </c>
      <c r="G10881" s="33">
        <v>107426.85</v>
      </c>
      <c r="H10881" s="33">
        <v>107426.85</v>
      </c>
      <c r="I10881" s="33">
        <v>5895</v>
      </c>
      <c r="J10881" s="33">
        <v>315</v>
      </c>
      <c r="K10881" s="33">
        <v>4000</v>
      </c>
      <c r="L10881" s="33">
        <v>1</v>
      </c>
      <c r="M10881" s="33">
        <v>1</v>
      </c>
      <c r="N10881" s="33">
        <v>110134.13</v>
      </c>
      <c r="O10881" s="33">
        <v>619.5</v>
      </c>
      <c r="P10881" s="33">
        <v>1871</v>
      </c>
    </row>
    <row r="10882" spans="1:16">
      <c r="A10882" s="27" t="s">
        <v>1485</v>
      </c>
      <c r="B10882" s="31">
        <v>202410</v>
      </c>
      <c r="C10882" s="27" t="s">
        <v>173</v>
      </c>
      <c r="D10882" s="27" t="s">
        <v>173</v>
      </c>
      <c r="E10882" s="27" t="s">
        <v>29</v>
      </c>
      <c r="F10882" s="27" t="s">
        <v>262</v>
      </c>
      <c r="G10882" s="33">
        <v>121262.53</v>
      </c>
      <c r="H10882" s="33">
        <v>121262.53</v>
      </c>
      <c r="I10882" s="33">
        <v>6204</v>
      </c>
      <c r="J10882" s="33">
        <v>309</v>
      </c>
      <c r="K10882" s="33">
        <v>4000</v>
      </c>
      <c r="L10882" s="33">
        <v>1</v>
      </c>
      <c r="M10882" s="33">
        <v>1</v>
      </c>
      <c r="N10882" s="33">
        <v>120966.72</v>
      </c>
      <c r="O10882" s="33">
        <v>649.7</v>
      </c>
      <c r="P10882" s="33">
        <v>1929</v>
      </c>
    </row>
    <row r="10883" spans="1:16">
      <c r="A10883" s="27" t="s">
        <v>1485</v>
      </c>
      <c r="B10883" s="31">
        <v>202411</v>
      </c>
      <c r="C10883" s="27" t="s">
        <v>173</v>
      </c>
      <c r="D10883" s="27" t="s">
        <v>173</v>
      </c>
      <c r="E10883" s="27" t="s">
        <v>29</v>
      </c>
      <c r="F10883" s="27" t="s">
        <v>262</v>
      </c>
      <c r="G10883" s="33">
        <v>152972.3</v>
      </c>
      <c r="H10883" s="33">
        <v>152972.3</v>
      </c>
      <c r="I10883" s="33">
        <v>8149</v>
      </c>
      <c r="J10883" s="33">
        <v>411</v>
      </c>
      <c r="K10883" s="33">
        <v>4000</v>
      </c>
      <c r="L10883" s="33">
        <v>1</v>
      </c>
      <c r="M10883" s="33">
        <v>1</v>
      </c>
      <c r="N10883" s="33">
        <v>145977.18</v>
      </c>
      <c r="O10883" s="33">
        <v>1013.3</v>
      </c>
      <c r="P10883" s="33">
        <v>2615</v>
      </c>
    </row>
    <row r="10884" spans="1:16">
      <c r="A10884" s="27" t="s">
        <v>1485</v>
      </c>
      <c r="B10884" s="31">
        <v>202412</v>
      </c>
      <c r="C10884" s="27" t="s">
        <v>173</v>
      </c>
      <c r="D10884" s="27" t="s">
        <v>173</v>
      </c>
      <c r="E10884" s="27" t="s">
        <v>29</v>
      </c>
      <c r="F10884" s="27" t="s">
        <v>262</v>
      </c>
      <c r="G10884" s="33">
        <v>156196.32</v>
      </c>
      <c r="H10884" s="33">
        <v>156196.32</v>
      </c>
      <c r="I10884" s="33">
        <v>8337</v>
      </c>
      <c r="J10884" s="33">
        <v>367</v>
      </c>
      <c r="K10884" s="33">
        <v>4000</v>
      </c>
      <c r="L10884" s="33">
        <v>1</v>
      </c>
      <c r="M10884" s="33">
        <v>1</v>
      </c>
      <c r="N10884" s="33">
        <v>167566.13</v>
      </c>
      <c r="O10884" s="33">
        <v>879.2</v>
      </c>
      <c r="P10884" s="33">
        <v>2640</v>
      </c>
    </row>
    <row r="10885" spans="1:16">
      <c r="A10885" s="27" t="s">
        <v>1485</v>
      </c>
      <c r="B10885" s="31">
        <v>202501</v>
      </c>
      <c r="C10885" s="27" t="s">
        <v>173</v>
      </c>
      <c r="D10885" s="27" t="s">
        <v>173</v>
      </c>
      <c r="E10885" s="27" t="s">
        <v>29</v>
      </c>
      <c r="F10885" s="27" t="s">
        <v>262</v>
      </c>
      <c r="G10885" s="33">
        <v>85714.39999999999</v>
      </c>
      <c r="H10885" s="33">
        <v>85714.39999999999</v>
      </c>
      <c r="I10885" s="33">
        <v>4162</v>
      </c>
      <c r="J10885" s="33">
        <v>219</v>
      </c>
      <c r="K10885" s="33">
        <v>4000</v>
      </c>
      <c r="L10885" s="33">
        <v>1</v>
      </c>
      <c r="M10885" s="33">
        <v>1</v>
      </c>
      <c r="N10885" s="33">
        <v>85165.75999999999</v>
      </c>
      <c r="O10885" s="33">
        <v>498.1</v>
      </c>
      <c r="P10885" s="33">
        <v>1347</v>
      </c>
    </row>
    <row r="10886" spans="1:16">
      <c r="A10886" s="27" t="s">
        <v>1485</v>
      </c>
      <c r="B10886" s="31">
        <v>202502</v>
      </c>
      <c r="C10886" s="27" t="s">
        <v>173</v>
      </c>
      <c r="D10886" s="27" t="s">
        <v>173</v>
      </c>
      <c r="E10886" s="27" t="s">
        <v>29</v>
      </c>
      <c r="F10886" s="27" t="s">
        <v>262</v>
      </c>
      <c r="G10886" s="33">
        <v>83790.53</v>
      </c>
      <c r="H10886" s="33">
        <v>83790.53</v>
      </c>
      <c r="I10886" s="33">
        <v>4501</v>
      </c>
      <c r="J10886" s="33">
        <v>226</v>
      </c>
      <c r="K10886" s="33">
        <v>4000</v>
      </c>
      <c r="L10886" s="33">
        <v>1</v>
      </c>
      <c r="M10886" s="33">
        <v>1</v>
      </c>
      <c r="N10886" s="33">
        <v>87740.25</v>
      </c>
      <c r="O10886" s="33">
        <v>513.9</v>
      </c>
      <c r="P10886" s="33">
        <v>1468</v>
      </c>
    </row>
    <row r="10887" spans="1:16">
      <c r="A10887" s="27" t="s">
        <v>1485</v>
      </c>
      <c r="B10887" s="31">
        <v>202503</v>
      </c>
      <c r="C10887" s="27" t="s">
        <v>173</v>
      </c>
      <c r="D10887" s="27" t="s">
        <v>173</v>
      </c>
      <c r="E10887" s="27" t="s">
        <v>29</v>
      </c>
      <c r="F10887" s="27" t="s">
        <v>262</v>
      </c>
      <c r="G10887" s="33">
        <v>94532.71000000001</v>
      </c>
      <c r="H10887" s="33">
        <v>94532.71000000001</v>
      </c>
      <c r="I10887" s="33">
        <v>4894</v>
      </c>
      <c r="J10887" s="33">
        <v>247</v>
      </c>
      <c r="K10887" s="33">
        <v>4000</v>
      </c>
      <c r="L10887" s="33">
        <v>1</v>
      </c>
      <c r="M10887" s="33">
        <v>1</v>
      </c>
      <c r="N10887" s="33">
        <v>109342.64</v>
      </c>
      <c r="O10887" s="33">
        <v>584.6</v>
      </c>
      <c r="P10887" s="33">
        <v>1580</v>
      </c>
    </row>
    <row r="10888" spans="1:16">
      <c r="A10888" s="27" t="s">
        <v>1485</v>
      </c>
      <c r="B10888" s="31">
        <v>202504</v>
      </c>
      <c r="C10888" s="27" t="s">
        <v>173</v>
      </c>
      <c r="D10888" s="27" t="s">
        <v>173</v>
      </c>
      <c r="E10888" s="27" t="s">
        <v>29</v>
      </c>
      <c r="F10888" s="27" t="s">
        <v>262</v>
      </c>
      <c r="G10888" s="33">
        <v>132471.26</v>
      </c>
      <c r="H10888" s="33">
        <v>132471.26</v>
      </c>
      <c r="I10888" s="33">
        <v>6346</v>
      </c>
      <c r="J10888" s="33">
        <v>312</v>
      </c>
      <c r="K10888" s="33">
        <v>4000</v>
      </c>
      <c r="L10888" s="33">
        <v>1</v>
      </c>
      <c r="M10888" s="33">
        <v>1</v>
      </c>
      <c r="N10888" s="33">
        <v>128664.91</v>
      </c>
      <c r="O10888" s="33">
        <v>752.1</v>
      </c>
      <c r="P10888" s="33">
        <v>2137</v>
      </c>
    </row>
    <row r="10889" spans="1:16">
      <c r="A10889" s="27" t="s">
        <v>1485</v>
      </c>
      <c r="B10889" s="31">
        <v>202505</v>
      </c>
      <c r="C10889" s="27" t="s">
        <v>173</v>
      </c>
      <c r="D10889" s="27" t="s">
        <v>173</v>
      </c>
      <c r="E10889" s="27" t="s">
        <v>29</v>
      </c>
      <c r="F10889" s="27" t="s">
        <v>262</v>
      </c>
      <c r="G10889" s="33">
        <v>134030.27</v>
      </c>
      <c r="H10889" s="33">
        <v>134030.27</v>
      </c>
      <c r="I10889" s="33">
        <v>6293</v>
      </c>
      <c r="J10889" s="33">
        <v>305</v>
      </c>
      <c r="K10889" s="33">
        <v>4000</v>
      </c>
      <c r="L10889" s="33">
        <v>1</v>
      </c>
      <c r="M10889" s="33">
        <v>1</v>
      </c>
      <c r="N10889" s="33">
        <v>140913.62</v>
      </c>
      <c r="O10889" s="33">
        <v>814.1</v>
      </c>
      <c r="P10889" s="33">
        <v>2101</v>
      </c>
    </row>
    <row r="10890" spans="1:16">
      <c r="A10890" s="27" t="s">
        <v>1485</v>
      </c>
      <c r="B10890" s="31">
        <v>202506</v>
      </c>
      <c r="C10890" s="27" t="s">
        <v>173</v>
      </c>
      <c r="D10890" s="27" t="s">
        <v>173</v>
      </c>
      <c r="E10890" s="27" t="s">
        <v>29</v>
      </c>
      <c r="F10890" s="27" t="s">
        <v>262</v>
      </c>
      <c r="G10890" s="33">
        <v>137222.77</v>
      </c>
      <c r="H10890" s="33">
        <v>137222.77</v>
      </c>
      <c r="I10890" s="33">
        <v>7500</v>
      </c>
      <c r="J10890" s="33">
        <v>407</v>
      </c>
      <c r="K10890" s="33">
        <v>4000</v>
      </c>
      <c r="L10890" s="33">
        <v>1</v>
      </c>
      <c r="M10890" s="33">
        <v>1</v>
      </c>
      <c r="N10890" s="33">
        <v>137658.63</v>
      </c>
      <c r="O10890" s="33">
        <v>853.1</v>
      </c>
      <c r="P10890" s="33">
        <v>2369</v>
      </c>
    </row>
    <row r="10891" spans="1:16">
      <c r="A10891" s="27" t="s">
        <v>1485</v>
      </c>
      <c r="B10891" s="31">
        <v>202507</v>
      </c>
      <c r="C10891" s="27" t="s">
        <v>173</v>
      </c>
      <c r="D10891" s="27" t="s">
        <v>173</v>
      </c>
      <c r="E10891" s="27" t="s">
        <v>29</v>
      </c>
      <c r="F10891" s="27" t="s">
        <v>262</v>
      </c>
      <c r="G10891" s="33">
        <v>128368.89</v>
      </c>
      <c r="H10891" s="33">
        <v>128368.89</v>
      </c>
      <c r="I10891" s="33">
        <v>6190</v>
      </c>
      <c r="J10891" s="33">
        <v>297</v>
      </c>
      <c r="K10891" s="33">
        <v>4000</v>
      </c>
      <c r="L10891" s="33">
        <v>1</v>
      </c>
      <c r="M10891" s="33">
        <v>1</v>
      </c>
      <c r="N10891" s="33">
        <v>122388.43</v>
      </c>
      <c r="O10891" s="33">
        <v>890.1</v>
      </c>
      <c r="P10891" s="33">
        <v>2023</v>
      </c>
    </row>
    <row r="10892" spans="1:16">
      <c r="A10892" s="27" t="s">
        <v>1485</v>
      </c>
      <c r="B10892" s="31">
        <v>202508</v>
      </c>
      <c r="C10892" s="27" t="s">
        <v>173</v>
      </c>
      <c r="D10892" s="27" t="s">
        <v>173</v>
      </c>
      <c r="E10892" s="27" t="s">
        <v>29</v>
      </c>
      <c r="F10892" s="27" t="s">
        <v>262</v>
      </c>
      <c r="G10892" s="33">
        <v>110523.14</v>
      </c>
      <c r="H10892" s="33">
        <v>110523.14</v>
      </c>
      <c r="I10892" s="33">
        <v>6228</v>
      </c>
      <c r="J10892" s="33">
        <v>340</v>
      </c>
      <c r="K10892" s="33">
        <v>4000</v>
      </c>
      <c r="L10892" s="33">
        <v>1</v>
      </c>
      <c r="M10892" s="33">
        <v>1</v>
      </c>
      <c r="N10892" s="33">
        <v>117869.35</v>
      </c>
      <c r="O10892" s="33">
        <v>626.2</v>
      </c>
      <c r="P10892" s="33">
        <v>1946</v>
      </c>
    </row>
    <row r="10893" spans="1:16">
      <c r="A10893" s="27" t="s">
        <v>1485</v>
      </c>
      <c r="B10893" s="31">
        <v>202509</v>
      </c>
      <c r="C10893" s="27" t="s">
        <v>173</v>
      </c>
      <c r="D10893" s="27" t="s">
        <v>173</v>
      </c>
      <c r="E10893" s="27" t="s">
        <v>29</v>
      </c>
      <c r="F10893" s="27" t="s">
        <v>262</v>
      </c>
      <c r="G10893" s="33">
        <v>110020.66</v>
      </c>
      <c r="H10893" s="33">
        <v>110020.66</v>
      </c>
      <c r="I10893" s="33">
        <v>5532</v>
      </c>
      <c r="J10893" s="33">
        <v>272</v>
      </c>
      <c r="K10893" s="33">
        <v>4000</v>
      </c>
      <c r="L10893" s="33">
        <v>1</v>
      </c>
      <c r="M10893" s="33">
        <v>1</v>
      </c>
      <c r="N10893" s="33">
        <v>113328.02</v>
      </c>
      <c r="O10893" s="33">
        <v>685.1</v>
      </c>
      <c r="P10893" s="33">
        <v>1762</v>
      </c>
    </row>
    <row r="10894" spans="1:16">
      <c r="A10894" s="27" t="s">
        <v>1485</v>
      </c>
      <c r="B10894" s="31">
        <v>202510</v>
      </c>
      <c r="C10894" s="27" t="s">
        <v>173</v>
      </c>
      <c r="D10894" s="27" t="s">
        <v>173</v>
      </c>
      <c r="E10894" s="27" t="s">
        <v>29</v>
      </c>
      <c r="F10894" s="27" t="s">
        <v>262</v>
      </c>
      <c r="G10894" s="33">
        <v>121185.02</v>
      </c>
      <c r="H10894" s="33">
        <v>121185.02</v>
      </c>
      <c r="I10894" s="33">
        <v>6089</v>
      </c>
      <c r="J10894" s="33">
        <v>364</v>
      </c>
      <c r="K10894" s="33">
        <v>4000</v>
      </c>
      <c r="L10894" s="33">
        <v>1</v>
      </c>
      <c r="M10894" s="33">
        <v>1</v>
      </c>
      <c r="N10894" s="33">
        <v>124474.75</v>
      </c>
      <c r="O10894" s="33">
        <v>733.7</v>
      </c>
      <c r="P10894" s="33">
        <v>2074</v>
      </c>
    </row>
    <row r="10895" spans="1:16">
      <c r="A10895" s="27" t="s">
        <v>1485</v>
      </c>
      <c r="B10895" s="31">
        <v>202511</v>
      </c>
      <c r="C10895" s="27" t="s">
        <v>173</v>
      </c>
      <c r="D10895" s="27" t="s">
        <v>173</v>
      </c>
      <c r="E10895" s="27" t="s">
        <v>29</v>
      </c>
      <c r="F10895" s="27" t="s">
        <v>262</v>
      </c>
      <c r="G10895" s="33">
        <v>153651.76</v>
      </c>
      <c r="H10895" s="33">
        <v>153651.76</v>
      </c>
      <c r="I10895" s="33">
        <v>7774</v>
      </c>
      <c r="J10895" s="33">
        <v>343</v>
      </c>
      <c r="K10895" s="33">
        <v>4000</v>
      </c>
      <c r="L10895" s="33">
        <v>1</v>
      </c>
      <c r="M10895" s="33">
        <v>1</v>
      </c>
      <c r="N10895" s="33">
        <v>150210.52</v>
      </c>
      <c r="O10895" s="33">
        <v>922.8</v>
      </c>
      <c r="P10895" s="33">
        <v>2505</v>
      </c>
    </row>
    <row r="10896" spans="1:16">
      <c r="A10896" s="27" t="s">
        <v>1485</v>
      </c>
      <c r="B10896" s="31">
        <v>202512</v>
      </c>
      <c r="C10896" s="27" t="s">
        <v>173</v>
      </c>
      <c r="D10896" s="27" t="s">
        <v>173</v>
      </c>
      <c r="E10896" s="27" t="s">
        <v>29</v>
      </c>
      <c r="F10896" s="27" t="s">
        <v>262</v>
      </c>
      <c r="G10896" s="33">
        <v>150193.5</v>
      </c>
      <c r="H10896" s="33">
        <v>150193.5</v>
      </c>
      <c r="I10896" s="33">
        <v>8013</v>
      </c>
      <c r="J10896" s="33">
        <v>457</v>
      </c>
      <c r="K10896" s="33">
        <v>4000</v>
      </c>
      <c r="L10896" s="33">
        <v>1</v>
      </c>
      <c r="M10896" s="33">
        <v>1</v>
      </c>
      <c r="N10896" s="33">
        <v>172425.55</v>
      </c>
      <c r="O10896" s="33">
        <v>864.7</v>
      </c>
      <c r="P10896" s="33">
        <v>2563</v>
      </c>
    </row>
    <row r="10897" spans="1:16">
      <c r="A10897" s="27" t="s">
        <v>1485</v>
      </c>
      <c r="B10897" s="31">
        <v>202601</v>
      </c>
      <c r="C10897" s="27" t="s">
        <v>173</v>
      </c>
      <c r="D10897" s="27" t="s">
        <v>173</v>
      </c>
      <c r="E10897" s="27" t="s">
        <v>29</v>
      </c>
      <c r="F10897" s="27" t="s">
        <v>262</v>
      </c>
      <c r="G10897" s="33">
        <v>80072.2</v>
      </c>
      <c r="H10897" s="33">
        <v>80072.2</v>
      </c>
      <c r="I10897" s="33">
        <v>4297</v>
      </c>
      <c r="J10897" s="33">
        <v>206</v>
      </c>
      <c r="K10897" s="33">
        <v>4000</v>
      </c>
      <c r="L10897" s="33">
        <v>1</v>
      </c>
      <c r="M10897" s="33">
        <v>1</v>
      </c>
      <c r="N10897" s="33">
        <v>87635.56</v>
      </c>
      <c r="O10897" s="33">
        <v>503.7</v>
      </c>
      <c r="P10897" s="33">
        <v>1379</v>
      </c>
    </row>
    <row r="10898" spans="1:16">
      <c r="A10898" s="27" t="s">
        <v>1485</v>
      </c>
      <c r="B10898" s="31">
        <v>202602</v>
      </c>
      <c r="C10898" s="27" t="s">
        <v>173</v>
      </c>
      <c r="D10898" s="27" t="s">
        <v>173</v>
      </c>
      <c r="E10898" s="27" t="s">
        <v>29</v>
      </c>
      <c r="F10898" s="27" t="s">
        <v>262</v>
      </c>
      <c r="G10898" s="33">
        <v>83407.75</v>
      </c>
      <c r="H10898" s="33">
        <v>83407.75</v>
      </c>
      <c r="I10898" s="33">
        <v>4820</v>
      </c>
      <c r="J10898" s="33">
        <v>252</v>
      </c>
      <c r="K10898" s="33">
        <v>4000</v>
      </c>
      <c r="L10898" s="33">
        <v>1</v>
      </c>
      <c r="M10898" s="33">
        <v>1</v>
      </c>
      <c r="N10898" s="33">
        <v>90284.71000000001</v>
      </c>
      <c r="O10898" s="33">
        <v>459.5</v>
      </c>
      <c r="P10898" s="33">
        <v>1487</v>
      </c>
    </row>
    <row r="10899" spans="1:16">
      <c r="A10899" s="27" t="s">
        <v>1485</v>
      </c>
      <c r="B10899" s="31">
        <v>202603</v>
      </c>
      <c r="C10899" s="27" t="s">
        <v>173</v>
      </c>
      <c r="D10899" s="27" t="s">
        <v>173</v>
      </c>
      <c r="E10899" s="27" t="s">
        <v>29</v>
      </c>
      <c r="F10899" s="27" t="s">
        <v>262</v>
      </c>
      <c r="G10899" s="33">
        <v>106041.56</v>
      </c>
      <c r="H10899" s="33">
        <v>106041.56</v>
      </c>
      <c r="I10899" s="33">
        <v>5555</v>
      </c>
      <c r="J10899" s="33">
        <v>308</v>
      </c>
      <c r="K10899" s="33">
        <v>4000</v>
      </c>
      <c r="L10899" s="33">
        <v>1</v>
      </c>
      <c r="M10899" s="33">
        <v>1</v>
      </c>
      <c r="N10899" s="33">
        <v>112513.58</v>
      </c>
      <c r="O10899" s="33">
        <v>607.7</v>
      </c>
      <c r="P10899" s="33">
        <v>1753</v>
      </c>
    </row>
    <row r="10900" spans="1:16">
      <c r="A10900" s="27" t="s">
        <v>1485</v>
      </c>
      <c r="B10900" s="31">
        <v>202604</v>
      </c>
      <c r="C10900" s="27" t="s">
        <v>173</v>
      </c>
      <c r="D10900" s="27" t="s">
        <v>173</v>
      </c>
      <c r="E10900" s="27" t="s">
        <v>29</v>
      </c>
      <c r="F10900" s="27" t="s">
        <v>262</v>
      </c>
      <c r="G10900" s="33">
        <v>129777.83</v>
      </c>
      <c r="H10900" s="33">
        <v>129777.83</v>
      </c>
      <c r="I10900" s="33">
        <v>6865</v>
      </c>
      <c r="J10900" s="33">
        <v>331</v>
      </c>
      <c r="K10900" s="33">
        <v>4000</v>
      </c>
      <c r="L10900" s="33">
        <v>1</v>
      </c>
      <c r="M10900" s="33">
        <v>1</v>
      </c>
      <c r="N10900" s="33">
        <v>132396.19</v>
      </c>
      <c r="O10900" s="33">
        <v>764.8</v>
      </c>
      <c r="P10900" s="33">
        <v>2209</v>
      </c>
    </row>
    <row r="10901" spans="1:16">
      <c r="A10901" s="27" t="s">
        <v>1485</v>
      </c>
      <c r="B10901" s="31">
        <v>202605</v>
      </c>
      <c r="C10901" s="27" t="s">
        <v>173</v>
      </c>
      <c r="D10901" s="27" t="s">
        <v>173</v>
      </c>
      <c r="E10901" s="27" t="s">
        <v>29</v>
      </c>
      <c r="F10901" s="27" t="s">
        <v>262</v>
      </c>
      <c r="G10901" s="33">
        <v>142084.35</v>
      </c>
      <c r="H10901" s="33">
        <v>142084.35</v>
      </c>
      <c r="I10901" s="33">
        <v>7516</v>
      </c>
      <c r="J10901" s="33">
        <v>401</v>
      </c>
      <c r="K10901" s="33">
        <v>4000</v>
      </c>
      <c r="L10901" s="33">
        <v>1</v>
      </c>
      <c r="M10901" s="33">
        <v>1</v>
      </c>
      <c r="N10901" s="33">
        <v>145000.12</v>
      </c>
      <c r="O10901" s="33">
        <v>898.4</v>
      </c>
      <c r="P10901" s="33">
        <v>2431</v>
      </c>
    </row>
    <row r="10902" spans="1:16">
      <c r="A10902" s="27" t="s">
        <v>1485</v>
      </c>
      <c r="B10902" s="31">
        <v>202606</v>
      </c>
      <c r="C10902" s="27" t="s">
        <v>173</v>
      </c>
      <c r="D10902" s="27" t="s">
        <v>173</v>
      </c>
      <c r="E10902" s="27" t="s">
        <v>29</v>
      </c>
      <c r="F10902" s="27" t="s">
        <v>262</v>
      </c>
      <c r="G10902" s="33">
        <v>134822.52</v>
      </c>
      <c r="H10902" s="33">
        <v>134822.52</v>
      </c>
      <c r="I10902" s="33">
        <v>6632</v>
      </c>
      <c r="J10902" s="33">
        <v>393</v>
      </c>
      <c r="K10902" s="33">
        <v>4000</v>
      </c>
      <c r="L10902" s="33">
        <v>1</v>
      </c>
      <c r="M10902" s="33">
        <v>1</v>
      </c>
      <c r="N10902" s="33">
        <v>141650.73</v>
      </c>
      <c r="O10902" s="33">
        <v>831.2</v>
      </c>
      <c r="P10902" s="33">
        <v>2145</v>
      </c>
    </row>
    <row r="10903" spans="1:16">
      <c r="A10903" s="27" t="s">
        <v>1485</v>
      </c>
      <c r="B10903" s="31">
        <v>202607</v>
      </c>
      <c r="C10903" s="27" t="s">
        <v>173</v>
      </c>
      <c r="D10903" s="27" t="s">
        <v>173</v>
      </c>
      <c r="E10903" s="27" t="s">
        <v>29</v>
      </c>
      <c r="F10903" s="27" t="s">
        <v>262</v>
      </c>
      <c r="G10903" s="33">
        <v>131183.17</v>
      </c>
      <c r="H10903" s="33">
        <v>131183.17</v>
      </c>
      <c r="I10903" s="33">
        <v>7210</v>
      </c>
      <c r="J10903" s="33">
        <v>359</v>
      </c>
      <c r="K10903" s="33">
        <v>4000</v>
      </c>
      <c r="L10903" s="33">
        <v>1</v>
      </c>
      <c r="M10903" s="33">
        <v>1</v>
      </c>
      <c r="N10903" s="33">
        <v>125937.7</v>
      </c>
      <c r="O10903" s="33">
        <v>808</v>
      </c>
      <c r="P10903" s="33">
        <v>2300</v>
      </c>
    </row>
    <row r="10904" spans="1:16">
      <c r="A10904" s="27" t="s">
        <v>1488</v>
      </c>
      <c r="B10904" s="31">
        <v>202408</v>
      </c>
      <c r="C10904" s="27" t="s">
        <v>173</v>
      </c>
      <c r="D10904" s="27" t="s">
        <v>173</v>
      </c>
      <c r="E10904" s="27" t="s">
        <v>29</v>
      </c>
      <c r="F10904" s="27" t="s">
        <v>262</v>
      </c>
      <c r="G10904" s="33">
        <v>141918.4</v>
      </c>
      <c r="H10904" s="33">
        <v>141918.4</v>
      </c>
      <c r="I10904" s="33">
        <v>6858</v>
      </c>
      <c r="J10904" s="33">
        <v>321</v>
      </c>
      <c r="K10904" s="33">
        <v>5300</v>
      </c>
      <c r="L10904" s="33">
        <v>1</v>
      </c>
      <c r="M10904" s="33">
        <v>1</v>
      </c>
      <c r="N10904" s="33">
        <v>155957.39</v>
      </c>
      <c r="O10904" s="33">
        <v>885.6</v>
      </c>
      <c r="P10904" s="33">
        <v>2249</v>
      </c>
    </row>
    <row r="10905" spans="1:16">
      <c r="A10905" s="27" t="s">
        <v>1488</v>
      </c>
      <c r="B10905" s="31">
        <v>202409</v>
      </c>
      <c r="C10905" s="27" t="s">
        <v>173</v>
      </c>
      <c r="D10905" s="27" t="s">
        <v>173</v>
      </c>
      <c r="E10905" s="27" t="s">
        <v>29</v>
      </c>
      <c r="F10905" s="27" t="s">
        <v>262</v>
      </c>
      <c r="G10905" s="33">
        <v>136244.11</v>
      </c>
      <c r="H10905" s="33">
        <v>136244.11</v>
      </c>
      <c r="I10905" s="33">
        <v>7327</v>
      </c>
      <c r="J10905" s="33">
        <v>391</v>
      </c>
      <c r="K10905" s="33">
        <v>5300</v>
      </c>
      <c r="L10905" s="33">
        <v>1</v>
      </c>
      <c r="M10905" s="33">
        <v>1</v>
      </c>
      <c r="N10905" s="33">
        <v>149948.58</v>
      </c>
      <c r="O10905" s="33">
        <v>890.4</v>
      </c>
      <c r="P10905" s="33">
        <v>2457</v>
      </c>
    </row>
    <row r="10906" spans="1:16">
      <c r="A10906" s="27" t="s">
        <v>1488</v>
      </c>
      <c r="B10906" s="31">
        <v>202410</v>
      </c>
      <c r="C10906" s="27" t="s">
        <v>173</v>
      </c>
      <c r="D10906" s="27" t="s">
        <v>173</v>
      </c>
      <c r="E10906" s="27" t="s">
        <v>29</v>
      </c>
      <c r="F10906" s="27" t="s">
        <v>262</v>
      </c>
      <c r="G10906" s="33">
        <v>135881.61</v>
      </c>
      <c r="H10906" s="33">
        <v>135881.61</v>
      </c>
      <c r="I10906" s="33">
        <v>7057</v>
      </c>
      <c r="J10906" s="33">
        <v>358</v>
      </c>
      <c r="K10906" s="33">
        <v>5300</v>
      </c>
      <c r="L10906" s="33">
        <v>1</v>
      </c>
      <c r="M10906" s="33">
        <v>1</v>
      </c>
      <c r="N10906" s="33">
        <v>164697.25</v>
      </c>
      <c r="O10906" s="33">
        <v>833</v>
      </c>
      <c r="P10906" s="33">
        <v>2251</v>
      </c>
    </row>
    <row r="10907" spans="1:16">
      <c r="A10907" s="27" t="s">
        <v>1488</v>
      </c>
      <c r="B10907" s="31">
        <v>202411</v>
      </c>
      <c r="C10907" s="27" t="s">
        <v>173</v>
      </c>
      <c r="D10907" s="27" t="s">
        <v>173</v>
      </c>
      <c r="E10907" s="27" t="s">
        <v>29</v>
      </c>
      <c r="F10907" s="27" t="s">
        <v>262</v>
      </c>
      <c r="G10907" s="33">
        <v>185721.77</v>
      </c>
      <c r="H10907" s="33">
        <v>185721.77</v>
      </c>
      <c r="I10907" s="33">
        <v>9546</v>
      </c>
      <c r="J10907" s="33">
        <v>418</v>
      </c>
      <c r="K10907" s="33">
        <v>5300</v>
      </c>
      <c r="L10907" s="33">
        <v>1</v>
      </c>
      <c r="M10907" s="33">
        <v>1</v>
      </c>
      <c r="N10907" s="33">
        <v>198749.21</v>
      </c>
      <c r="O10907" s="33">
        <v>1233.7</v>
      </c>
      <c r="P10907" s="33">
        <v>3072</v>
      </c>
    </row>
    <row r="10908" spans="1:16">
      <c r="A10908" s="27" t="s">
        <v>1488</v>
      </c>
      <c r="B10908" s="31">
        <v>202412</v>
      </c>
      <c r="C10908" s="27" t="s">
        <v>173</v>
      </c>
      <c r="D10908" s="27" t="s">
        <v>173</v>
      </c>
      <c r="E10908" s="27" t="s">
        <v>29</v>
      </c>
      <c r="F10908" s="27" t="s">
        <v>262</v>
      </c>
      <c r="G10908" s="33">
        <v>221306.95</v>
      </c>
      <c r="H10908" s="33">
        <v>221306.95</v>
      </c>
      <c r="I10908" s="33">
        <v>11295</v>
      </c>
      <c r="J10908" s="33">
        <v>583</v>
      </c>
      <c r="K10908" s="33">
        <v>5300</v>
      </c>
      <c r="L10908" s="33">
        <v>1</v>
      </c>
      <c r="M10908" s="33">
        <v>1</v>
      </c>
      <c r="N10908" s="33">
        <v>228142.76</v>
      </c>
      <c r="O10908" s="33">
        <v>1333.3</v>
      </c>
      <c r="P10908" s="33">
        <v>3609</v>
      </c>
    </row>
    <row r="10909" spans="1:16">
      <c r="A10909" s="27" t="s">
        <v>1488</v>
      </c>
      <c r="B10909" s="31">
        <v>202501</v>
      </c>
      <c r="C10909" s="27" t="s">
        <v>173</v>
      </c>
      <c r="D10909" s="27" t="s">
        <v>173</v>
      </c>
      <c r="E10909" s="27" t="s">
        <v>29</v>
      </c>
      <c r="F10909" s="27" t="s">
        <v>262</v>
      </c>
      <c r="G10909" s="33">
        <v>101363.27</v>
      </c>
      <c r="H10909" s="33">
        <v>101363.27</v>
      </c>
      <c r="I10909" s="33">
        <v>5332</v>
      </c>
      <c r="J10909" s="33">
        <v>281</v>
      </c>
      <c r="K10909" s="33">
        <v>5300</v>
      </c>
      <c r="L10909" s="33">
        <v>1</v>
      </c>
      <c r="M10909" s="33">
        <v>1</v>
      </c>
      <c r="N10909" s="33">
        <v>115953.93</v>
      </c>
      <c r="O10909" s="33">
        <v>718</v>
      </c>
      <c r="P10909" s="33">
        <v>1678</v>
      </c>
    </row>
    <row r="10910" spans="1:16">
      <c r="A10910" s="27" t="s">
        <v>1488</v>
      </c>
      <c r="B10910" s="31">
        <v>202502</v>
      </c>
      <c r="C10910" s="27" t="s">
        <v>173</v>
      </c>
      <c r="D10910" s="27" t="s">
        <v>173</v>
      </c>
      <c r="E10910" s="27" t="s">
        <v>29</v>
      </c>
      <c r="F10910" s="27" t="s">
        <v>262</v>
      </c>
      <c r="G10910" s="33">
        <v>111374.96</v>
      </c>
      <c r="H10910" s="33">
        <v>111374.96</v>
      </c>
      <c r="I10910" s="33">
        <v>5641</v>
      </c>
      <c r="J10910" s="33">
        <v>312</v>
      </c>
      <c r="K10910" s="33">
        <v>5300</v>
      </c>
      <c r="L10910" s="33">
        <v>1</v>
      </c>
      <c r="M10910" s="33">
        <v>1</v>
      </c>
      <c r="N10910" s="33">
        <v>119459.12</v>
      </c>
      <c r="O10910" s="33">
        <v>704.6</v>
      </c>
      <c r="P10910" s="33">
        <v>1809</v>
      </c>
    </row>
    <row r="10911" spans="1:16">
      <c r="A10911" s="27" t="s">
        <v>1488</v>
      </c>
      <c r="B10911" s="31">
        <v>202503</v>
      </c>
      <c r="C10911" s="27" t="s">
        <v>173</v>
      </c>
      <c r="D10911" s="27" t="s">
        <v>173</v>
      </c>
      <c r="E10911" s="27" t="s">
        <v>29</v>
      </c>
      <c r="F10911" s="27" t="s">
        <v>262</v>
      </c>
      <c r="G10911" s="33">
        <v>134384.94</v>
      </c>
      <c r="H10911" s="33">
        <v>134384.94</v>
      </c>
      <c r="I10911" s="33">
        <v>7035</v>
      </c>
      <c r="J10911" s="33">
        <v>359</v>
      </c>
      <c r="K10911" s="33">
        <v>5300</v>
      </c>
      <c r="L10911" s="33">
        <v>1</v>
      </c>
      <c r="M10911" s="33">
        <v>1</v>
      </c>
      <c r="N10911" s="33">
        <v>148870.97</v>
      </c>
      <c r="O10911" s="33">
        <v>763.9</v>
      </c>
      <c r="P10911" s="33">
        <v>2205</v>
      </c>
    </row>
    <row r="10912" spans="1:16">
      <c r="A10912" s="27" t="s">
        <v>1488</v>
      </c>
      <c r="B10912" s="31">
        <v>202504</v>
      </c>
      <c r="C10912" s="27" t="s">
        <v>173</v>
      </c>
      <c r="D10912" s="27" t="s">
        <v>173</v>
      </c>
      <c r="E10912" s="27" t="s">
        <v>29</v>
      </c>
      <c r="F10912" s="27" t="s">
        <v>262</v>
      </c>
      <c r="G10912" s="33">
        <v>157458.38</v>
      </c>
      <c r="H10912" s="33">
        <v>157458.38</v>
      </c>
      <c r="I10912" s="33">
        <v>8355</v>
      </c>
      <c r="J10912" s="33">
        <v>461</v>
      </c>
      <c r="K10912" s="33">
        <v>5300</v>
      </c>
      <c r="L10912" s="33">
        <v>1</v>
      </c>
      <c r="M10912" s="33">
        <v>1</v>
      </c>
      <c r="N10912" s="33">
        <v>175178.4</v>
      </c>
      <c r="O10912" s="33">
        <v>1077.4</v>
      </c>
      <c r="P10912" s="33">
        <v>2610</v>
      </c>
    </row>
    <row r="10913" spans="1:16">
      <c r="A10913" s="27" t="s">
        <v>1488</v>
      </c>
      <c r="B10913" s="31">
        <v>202505</v>
      </c>
      <c r="C10913" s="27" t="s">
        <v>173</v>
      </c>
      <c r="D10913" s="27" t="s">
        <v>173</v>
      </c>
      <c r="E10913" s="27" t="s">
        <v>29</v>
      </c>
      <c r="F10913" s="27" t="s">
        <v>262</v>
      </c>
      <c r="G10913" s="33">
        <v>182856.94</v>
      </c>
      <c r="H10913" s="33">
        <v>182856.94</v>
      </c>
      <c r="I10913" s="33">
        <v>9221</v>
      </c>
      <c r="J10913" s="33">
        <v>496</v>
      </c>
      <c r="K10913" s="33">
        <v>5300</v>
      </c>
      <c r="L10913" s="33">
        <v>1</v>
      </c>
      <c r="M10913" s="33">
        <v>1</v>
      </c>
      <c r="N10913" s="33">
        <v>191855.13</v>
      </c>
      <c r="O10913" s="33">
        <v>1186.7</v>
      </c>
      <c r="P10913" s="33">
        <v>3049</v>
      </c>
    </row>
    <row r="10914" spans="1:16">
      <c r="A10914" s="27" t="s">
        <v>1488</v>
      </c>
      <c r="B10914" s="31">
        <v>202506</v>
      </c>
      <c r="C10914" s="27" t="s">
        <v>173</v>
      </c>
      <c r="D10914" s="27" t="s">
        <v>173</v>
      </c>
      <c r="E10914" s="27" t="s">
        <v>29</v>
      </c>
      <c r="F10914" s="27" t="s">
        <v>262</v>
      </c>
      <c r="G10914" s="33">
        <v>156100.73</v>
      </c>
      <c r="H10914" s="33">
        <v>156100.73</v>
      </c>
      <c r="I10914" s="33">
        <v>8200</v>
      </c>
      <c r="J10914" s="33">
        <v>430</v>
      </c>
      <c r="K10914" s="33">
        <v>5300</v>
      </c>
      <c r="L10914" s="33">
        <v>1</v>
      </c>
      <c r="M10914" s="33">
        <v>1</v>
      </c>
      <c r="N10914" s="33">
        <v>187423.43</v>
      </c>
      <c r="O10914" s="33">
        <v>1023.7</v>
      </c>
      <c r="P10914" s="33">
        <v>2679</v>
      </c>
    </row>
    <row r="10915" spans="1:16">
      <c r="A10915" s="27" t="s">
        <v>1488</v>
      </c>
      <c r="B10915" s="31">
        <v>202507</v>
      </c>
      <c r="C10915" s="27" t="s">
        <v>173</v>
      </c>
      <c r="D10915" s="27" t="s">
        <v>173</v>
      </c>
      <c r="E10915" s="27" t="s">
        <v>29</v>
      </c>
      <c r="F10915" s="27" t="s">
        <v>262</v>
      </c>
      <c r="G10915" s="33">
        <v>139978.02</v>
      </c>
      <c r="H10915" s="33">
        <v>139978.02</v>
      </c>
      <c r="I10915" s="33">
        <v>7103</v>
      </c>
      <c r="J10915" s="33">
        <v>393</v>
      </c>
      <c r="K10915" s="33">
        <v>5300</v>
      </c>
      <c r="L10915" s="33">
        <v>1</v>
      </c>
      <c r="M10915" s="33">
        <v>1</v>
      </c>
      <c r="N10915" s="33">
        <v>166632.93</v>
      </c>
      <c r="O10915" s="33">
        <v>805.3</v>
      </c>
      <c r="P10915" s="33">
        <v>2303</v>
      </c>
    </row>
    <row r="10916" spans="1:16">
      <c r="A10916" s="27" t="s">
        <v>1488</v>
      </c>
      <c r="B10916" s="31">
        <v>202508</v>
      </c>
      <c r="C10916" s="27" t="s">
        <v>173</v>
      </c>
      <c r="D10916" s="27" t="s">
        <v>173</v>
      </c>
      <c r="E10916" s="27" t="s">
        <v>29</v>
      </c>
      <c r="F10916" s="27" t="s">
        <v>262</v>
      </c>
      <c r="G10916" s="33">
        <v>135345.84</v>
      </c>
      <c r="H10916" s="33">
        <v>135345.84</v>
      </c>
      <c r="I10916" s="33">
        <v>6781</v>
      </c>
      <c r="J10916" s="33">
        <v>334</v>
      </c>
      <c r="K10916" s="33">
        <v>5300</v>
      </c>
      <c r="L10916" s="33">
        <v>1</v>
      </c>
      <c r="M10916" s="33">
        <v>1</v>
      </c>
      <c r="N10916" s="33">
        <v>160480.16</v>
      </c>
      <c r="O10916" s="33">
        <v>786.5</v>
      </c>
      <c r="P10916" s="33">
        <v>2216</v>
      </c>
    </row>
    <row r="10917" spans="1:16">
      <c r="A10917" s="27" t="s">
        <v>1488</v>
      </c>
      <c r="B10917" s="31">
        <v>202509</v>
      </c>
      <c r="C10917" s="27" t="s">
        <v>173</v>
      </c>
      <c r="D10917" s="27" t="s">
        <v>173</v>
      </c>
      <c r="E10917" s="27" t="s">
        <v>29</v>
      </c>
      <c r="F10917" s="27" t="s">
        <v>262</v>
      </c>
      <c r="G10917" s="33">
        <v>133471.91</v>
      </c>
      <c r="H10917" s="33">
        <v>133471.91</v>
      </c>
      <c r="I10917" s="33">
        <v>6841</v>
      </c>
      <c r="J10917" s="33">
        <v>342</v>
      </c>
      <c r="K10917" s="33">
        <v>5300</v>
      </c>
      <c r="L10917" s="33">
        <v>1</v>
      </c>
      <c r="M10917" s="33">
        <v>1</v>
      </c>
      <c r="N10917" s="33">
        <v>154297.09</v>
      </c>
      <c r="O10917" s="33">
        <v>933.8</v>
      </c>
      <c r="P10917" s="33">
        <v>2189</v>
      </c>
    </row>
    <row r="10918" spans="1:16">
      <c r="A10918" s="27" t="s">
        <v>1488</v>
      </c>
      <c r="B10918" s="31">
        <v>202510</v>
      </c>
      <c r="C10918" s="27" t="s">
        <v>173</v>
      </c>
      <c r="D10918" s="27" t="s">
        <v>173</v>
      </c>
      <c r="E10918" s="27" t="s">
        <v>29</v>
      </c>
      <c r="F10918" s="27" t="s">
        <v>262</v>
      </c>
      <c r="G10918" s="33">
        <v>163578.21</v>
      </c>
      <c r="H10918" s="33">
        <v>163578.21</v>
      </c>
      <c r="I10918" s="33">
        <v>7602</v>
      </c>
      <c r="J10918" s="33">
        <v>411</v>
      </c>
      <c r="K10918" s="33">
        <v>5300</v>
      </c>
      <c r="L10918" s="33">
        <v>1</v>
      </c>
      <c r="M10918" s="33">
        <v>1</v>
      </c>
      <c r="N10918" s="33">
        <v>169473.47</v>
      </c>
      <c r="O10918" s="33">
        <v>1065.4</v>
      </c>
      <c r="P10918" s="33">
        <v>2482</v>
      </c>
    </row>
    <row r="10919" spans="1:16">
      <c r="A10919" s="27" t="s">
        <v>1488</v>
      </c>
      <c r="B10919" s="31">
        <v>202511</v>
      </c>
      <c r="C10919" s="27" t="s">
        <v>173</v>
      </c>
      <c r="D10919" s="27" t="s">
        <v>173</v>
      </c>
      <c r="E10919" s="27" t="s">
        <v>29</v>
      </c>
      <c r="F10919" s="27" t="s">
        <v>262</v>
      </c>
      <c r="G10919" s="33">
        <v>193365.43</v>
      </c>
      <c r="H10919" s="33">
        <v>193365.43</v>
      </c>
      <c r="I10919" s="33">
        <v>10544</v>
      </c>
      <c r="J10919" s="33">
        <v>547</v>
      </c>
      <c r="K10919" s="33">
        <v>5300</v>
      </c>
      <c r="L10919" s="33">
        <v>1</v>
      </c>
      <c r="M10919" s="33">
        <v>1</v>
      </c>
      <c r="N10919" s="33">
        <v>204512.94</v>
      </c>
      <c r="O10919" s="33">
        <v>1160.2</v>
      </c>
      <c r="P10919" s="33">
        <v>3389</v>
      </c>
    </row>
    <row r="10920" spans="1:16">
      <c r="A10920" s="27" t="s">
        <v>1488</v>
      </c>
      <c r="B10920" s="31">
        <v>202512</v>
      </c>
      <c r="C10920" s="27" t="s">
        <v>173</v>
      </c>
      <c r="D10920" s="27" t="s">
        <v>173</v>
      </c>
      <c r="E10920" s="27" t="s">
        <v>29</v>
      </c>
      <c r="F10920" s="27" t="s">
        <v>262</v>
      </c>
      <c r="G10920" s="33">
        <v>186168.17</v>
      </c>
      <c r="H10920" s="33">
        <v>186168.17</v>
      </c>
      <c r="I10920" s="33">
        <v>8437</v>
      </c>
      <c r="J10920" s="33">
        <v>397</v>
      </c>
      <c r="K10920" s="33">
        <v>5300</v>
      </c>
      <c r="L10920" s="33">
        <v>1</v>
      </c>
      <c r="M10920" s="33">
        <v>1</v>
      </c>
      <c r="N10920" s="33">
        <v>234758.9</v>
      </c>
      <c r="O10920" s="33">
        <v>1212.4</v>
      </c>
      <c r="P10920" s="33">
        <v>2963</v>
      </c>
    </row>
    <row r="10921" spans="1:16">
      <c r="A10921" s="27" t="s">
        <v>1488</v>
      </c>
      <c r="B10921" s="31">
        <v>202601</v>
      </c>
      <c r="C10921" s="27" t="s">
        <v>173</v>
      </c>
      <c r="D10921" s="27" t="s">
        <v>173</v>
      </c>
      <c r="E10921" s="27" t="s">
        <v>29</v>
      </c>
      <c r="F10921" s="27" t="s">
        <v>262</v>
      </c>
      <c r="G10921" s="33">
        <v>103778.84</v>
      </c>
      <c r="H10921" s="33">
        <v>103778.84</v>
      </c>
      <c r="I10921" s="33">
        <v>5895</v>
      </c>
      <c r="J10921" s="33">
        <v>257</v>
      </c>
      <c r="K10921" s="33">
        <v>5300</v>
      </c>
      <c r="L10921" s="33">
        <v>1</v>
      </c>
      <c r="M10921" s="33">
        <v>1</v>
      </c>
      <c r="N10921" s="33">
        <v>119316.59</v>
      </c>
      <c r="O10921" s="33">
        <v>637.8</v>
      </c>
      <c r="P10921" s="33">
        <v>1820</v>
      </c>
    </row>
    <row r="10922" spans="1:16">
      <c r="A10922" s="27" t="s">
        <v>1488</v>
      </c>
      <c r="B10922" s="31">
        <v>202602</v>
      </c>
      <c r="C10922" s="27" t="s">
        <v>173</v>
      </c>
      <c r="D10922" s="27" t="s">
        <v>173</v>
      </c>
      <c r="E10922" s="27" t="s">
        <v>29</v>
      </c>
      <c r="F10922" s="27" t="s">
        <v>262</v>
      </c>
      <c r="G10922" s="33">
        <v>117709.35</v>
      </c>
      <c r="H10922" s="33">
        <v>117709.35</v>
      </c>
      <c r="I10922" s="33">
        <v>6365</v>
      </c>
      <c r="J10922" s="33">
        <v>355</v>
      </c>
      <c r="K10922" s="33">
        <v>5300</v>
      </c>
      <c r="L10922" s="33">
        <v>1</v>
      </c>
      <c r="M10922" s="33">
        <v>1</v>
      </c>
      <c r="N10922" s="33">
        <v>122923.43</v>
      </c>
      <c r="O10922" s="33">
        <v>767.1</v>
      </c>
      <c r="P10922" s="33">
        <v>2092</v>
      </c>
    </row>
    <row r="10923" spans="1:16">
      <c r="A10923" s="27" t="s">
        <v>1488</v>
      </c>
      <c r="B10923" s="31">
        <v>202603</v>
      </c>
      <c r="C10923" s="27" t="s">
        <v>173</v>
      </c>
      <c r="D10923" s="27" t="s">
        <v>173</v>
      </c>
      <c r="E10923" s="27" t="s">
        <v>29</v>
      </c>
      <c r="F10923" s="27" t="s">
        <v>262</v>
      </c>
      <c r="G10923" s="33">
        <v>136420.84</v>
      </c>
      <c r="H10923" s="33">
        <v>136420.84</v>
      </c>
      <c r="I10923" s="33">
        <v>6578</v>
      </c>
      <c r="J10923" s="33">
        <v>345</v>
      </c>
      <c r="K10923" s="33">
        <v>5300</v>
      </c>
      <c r="L10923" s="33">
        <v>1</v>
      </c>
      <c r="M10923" s="33">
        <v>1</v>
      </c>
      <c r="N10923" s="33">
        <v>153188.23</v>
      </c>
      <c r="O10923" s="33">
        <v>769</v>
      </c>
      <c r="P10923" s="33">
        <v>2199</v>
      </c>
    </row>
    <row r="10924" spans="1:16">
      <c r="A10924" s="27" t="s">
        <v>1488</v>
      </c>
      <c r="B10924" s="31">
        <v>202604</v>
      </c>
      <c r="C10924" s="27" t="s">
        <v>173</v>
      </c>
      <c r="D10924" s="27" t="s">
        <v>173</v>
      </c>
      <c r="E10924" s="27" t="s">
        <v>29</v>
      </c>
      <c r="F10924" s="27" t="s">
        <v>262</v>
      </c>
      <c r="G10924" s="33">
        <v>148234.92</v>
      </c>
      <c r="H10924" s="33">
        <v>148234.92</v>
      </c>
      <c r="I10924" s="33">
        <v>7445</v>
      </c>
      <c r="J10924" s="33">
        <v>387</v>
      </c>
      <c r="K10924" s="33">
        <v>5300</v>
      </c>
      <c r="L10924" s="33">
        <v>1</v>
      </c>
      <c r="M10924" s="33">
        <v>1</v>
      </c>
      <c r="N10924" s="33">
        <v>180258.57</v>
      </c>
      <c r="O10924" s="33">
        <v>943</v>
      </c>
      <c r="P10924" s="33">
        <v>2334</v>
      </c>
    </row>
    <row r="10925" spans="1:16">
      <c r="A10925" s="27" t="s">
        <v>1488</v>
      </c>
      <c r="B10925" s="31">
        <v>202605</v>
      </c>
      <c r="C10925" s="27" t="s">
        <v>173</v>
      </c>
      <c r="D10925" s="27" t="s">
        <v>173</v>
      </c>
      <c r="E10925" s="27" t="s">
        <v>29</v>
      </c>
      <c r="F10925" s="27" t="s">
        <v>262</v>
      </c>
      <c r="G10925" s="33">
        <v>178229.47</v>
      </c>
      <c r="H10925" s="33">
        <v>178229.47</v>
      </c>
      <c r="I10925" s="33">
        <v>9066</v>
      </c>
      <c r="J10925" s="33">
        <v>440</v>
      </c>
      <c r="K10925" s="33">
        <v>5300</v>
      </c>
      <c r="L10925" s="33">
        <v>1</v>
      </c>
      <c r="M10925" s="33">
        <v>1</v>
      </c>
      <c r="N10925" s="33">
        <v>197418.93</v>
      </c>
      <c r="O10925" s="33">
        <v>1093.7</v>
      </c>
      <c r="P10925" s="33">
        <v>2883</v>
      </c>
    </row>
    <row r="10926" spans="1:16">
      <c r="A10926" s="27" t="s">
        <v>1488</v>
      </c>
      <c r="B10926" s="31">
        <v>202606</v>
      </c>
      <c r="C10926" s="27" t="s">
        <v>173</v>
      </c>
      <c r="D10926" s="27" t="s">
        <v>173</v>
      </c>
      <c r="E10926" s="27" t="s">
        <v>29</v>
      </c>
      <c r="F10926" s="27" t="s">
        <v>262</v>
      </c>
      <c r="G10926" s="33">
        <v>174791.58</v>
      </c>
      <c r="H10926" s="33">
        <v>174791.58</v>
      </c>
      <c r="I10926" s="33">
        <v>9143</v>
      </c>
      <c r="J10926" s="33">
        <v>459</v>
      </c>
      <c r="K10926" s="33">
        <v>5300</v>
      </c>
      <c r="L10926" s="33">
        <v>1</v>
      </c>
      <c r="M10926" s="33">
        <v>1</v>
      </c>
      <c r="N10926" s="33">
        <v>192858.71</v>
      </c>
      <c r="O10926" s="33">
        <v>1080.5</v>
      </c>
      <c r="P10926" s="33">
        <v>2870</v>
      </c>
    </row>
    <row r="10927" spans="1:16">
      <c r="A10927" s="27" t="s">
        <v>1488</v>
      </c>
      <c r="B10927" s="31">
        <v>202607</v>
      </c>
      <c r="C10927" s="27" t="s">
        <v>173</v>
      </c>
      <c r="D10927" s="27" t="s">
        <v>173</v>
      </c>
      <c r="E10927" s="27" t="s">
        <v>29</v>
      </c>
      <c r="F10927" s="27" t="s">
        <v>262</v>
      </c>
      <c r="G10927" s="33">
        <v>166610.85</v>
      </c>
      <c r="H10927" s="33">
        <v>166610.85</v>
      </c>
      <c r="I10927" s="33">
        <v>8609</v>
      </c>
      <c r="J10927" s="33">
        <v>467</v>
      </c>
      <c r="K10927" s="33">
        <v>5300</v>
      </c>
      <c r="L10927" s="33">
        <v>1</v>
      </c>
      <c r="M10927" s="33">
        <v>1</v>
      </c>
      <c r="N10927" s="33">
        <v>171465.28</v>
      </c>
      <c r="O10927" s="33">
        <v>1069.5</v>
      </c>
      <c r="P10927" s="33">
        <v>2853</v>
      </c>
    </row>
    <row r="10928" spans="1:16">
      <c r="A10928" s="27" t="s">
        <v>1490</v>
      </c>
      <c r="B10928" s="31">
        <v>202408</v>
      </c>
      <c r="C10928" s="27" t="s">
        <v>197</v>
      </c>
      <c r="D10928" s="27" t="s">
        <v>197</v>
      </c>
      <c r="E10928" s="27" t="s">
        <v>29</v>
      </c>
      <c r="F10928" s="27" t="s">
        <v>257</v>
      </c>
      <c r="G10928" s="33">
        <v>348943.56</v>
      </c>
      <c r="H10928" s="33">
        <v>348943.56</v>
      </c>
      <c r="I10928" s="33">
        <v>9642</v>
      </c>
      <c r="J10928" s="33">
        <v>671</v>
      </c>
      <c r="K10928" s="33">
        <v>9200</v>
      </c>
      <c r="L10928" s="33">
        <v>1</v>
      </c>
      <c r="M10928" s="33">
        <v>1</v>
      </c>
      <c r="N10928" s="33">
        <v>309752.03</v>
      </c>
      <c r="O10928" s="33">
        <v>1899.4</v>
      </c>
      <c r="P10928" s="33">
        <v>3866</v>
      </c>
    </row>
    <row r="10929" spans="1:16">
      <c r="A10929" s="27" t="s">
        <v>1490</v>
      </c>
      <c r="B10929" s="31">
        <v>202409</v>
      </c>
      <c r="C10929" s="27" t="s">
        <v>197</v>
      </c>
      <c r="D10929" s="27" t="s">
        <v>197</v>
      </c>
      <c r="E10929" s="27" t="s">
        <v>29</v>
      </c>
      <c r="F10929" s="27" t="s">
        <v>257</v>
      </c>
      <c r="G10929" s="33">
        <v>361548.29</v>
      </c>
      <c r="H10929" s="33">
        <v>361548.29</v>
      </c>
      <c r="I10929" s="33">
        <v>9214</v>
      </c>
      <c r="J10929" s="33">
        <v>763</v>
      </c>
      <c r="K10929" s="33">
        <v>9200</v>
      </c>
      <c r="L10929" s="33">
        <v>1</v>
      </c>
      <c r="M10929" s="33">
        <v>1</v>
      </c>
      <c r="N10929" s="33">
        <v>297817.73</v>
      </c>
      <c r="O10929" s="33">
        <v>1862.1</v>
      </c>
      <c r="P10929" s="33">
        <v>3729</v>
      </c>
    </row>
    <row r="10930" spans="1:16">
      <c r="A10930" s="27" t="s">
        <v>1490</v>
      </c>
      <c r="B10930" s="31">
        <v>202410</v>
      </c>
      <c r="C10930" s="27" t="s">
        <v>197</v>
      </c>
      <c r="D10930" s="27" t="s">
        <v>197</v>
      </c>
      <c r="E10930" s="27" t="s">
        <v>29</v>
      </c>
      <c r="F10930" s="27" t="s">
        <v>257</v>
      </c>
      <c r="G10930" s="33">
        <v>378037.36</v>
      </c>
      <c r="H10930" s="33">
        <v>378037.36</v>
      </c>
      <c r="I10930" s="33">
        <v>9147</v>
      </c>
      <c r="J10930" s="33">
        <v>644</v>
      </c>
      <c r="K10930" s="33">
        <v>9200</v>
      </c>
      <c r="L10930" s="33">
        <v>1</v>
      </c>
      <c r="M10930" s="33">
        <v>1</v>
      </c>
      <c r="N10930" s="33">
        <v>327110.54</v>
      </c>
      <c r="O10930" s="33">
        <v>2319.9</v>
      </c>
      <c r="P10930" s="33">
        <v>3789</v>
      </c>
    </row>
    <row r="10931" spans="1:16">
      <c r="A10931" s="27" t="s">
        <v>1490</v>
      </c>
      <c r="B10931" s="31">
        <v>202411</v>
      </c>
      <c r="C10931" s="27" t="s">
        <v>197</v>
      </c>
      <c r="D10931" s="27" t="s">
        <v>197</v>
      </c>
      <c r="E10931" s="27" t="s">
        <v>29</v>
      </c>
      <c r="F10931" s="27" t="s">
        <v>257</v>
      </c>
      <c r="G10931" s="33">
        <v>434974.92</v>
      </c>
      <c r="H10931" s="33">
        <v>434974.92</v>
      </c>
      <c r="I10931" s="33">
        <v>11904</v>
      </c>
      <c r="J10931" s="33">
        <v>949</v>
      </c>
      <c r="K10931" s="33">
        <v>9200</v>
      </c>
      <c r="L10931" s="33">
        <v>1</v>
      </c>
      <c r="M10931" s="33">
        <v>1</v>
      </c>
      <c r="N10931" s="33">
        <v>394742.25</v>
      </c>
      <c r="O10931" s="33">
        <v>2486.7</v>
      </c>
      <c r="P10931" s="33">
        <v>4704</v>
      </c>
    </row>
    <row r="10932" spans="1:16">
      <c r="A10932" s="27" t="s">
        <v>1490</v>
      </c>
      <c r="B10932" s="31">
        <v>202412</v>
      </c>
      <c r="C10932" s="27" t="s">
        <v>197</v>
      </c>
      <c r="D10932" s="27" t="s">
        <v>197</v>
      </c>
      <c r="E10932" s="27" t="s">
        <v>29</v>
      </c>
      <c r="F10932" s="27" t="s">
        <v>257</v>
      </c>
      <c r="G10932" s="33">
        <v>468829.72</v>
      </c>
      <c r="H10932" s="33">
        <v>468829.72</v>
      </c>
      <c r="I10932" s="33">
        <v>11534</v>
      </c>
      <c r="J10932" s="33">
        <v>791</v>
      </c>
      <c r="K10932" s="33">
        <v>9200</v>
      </c>
      <c r="L10932" s="33">
        <v>1</v>
      </c>
      <c r="M10932" s="33">
        <v>1</v>
      </c>
      <c r="N10932" s="33">
        <v>453121.72</v>
      </c>
      <c r="O10932" s="33">
        <v>2708.1</v>
      </c>
      <c r="P10932" s="33">
        <v>4838</v>
      </c>
    </row>
    <row r="10933" spans="1:16">
      <c r="A10933" s="27" t="s">
        <v>1490</v>
      </c>
      <c r="B10933" s="31">
        <v>202501</v>
      </c>
      <c r="C10933" s="27" t="s">
        <v>197</v>
      </c>
      <c r="D10933" s="27" t="s">
        <v>197</v>
      </c>
      <c r="E10933" s="27" t="s">
        <v>29</v>
      </c>
      <c r="F10933" s="27" t="s">
        <v>257</v>
      </c>
      <c r="G10933" s="33">
        <v>242592.29</v>
      </c>
      <c r="H10933" s="33">
        <v>242592.29</v>
      </c>
      <c r="I10933" s="33">
        <v>6264</v>
      </c>
      <c r="J10933" s="33">
        <v>475</v>
      </c>
      <c r="K10933" s="33">
        <v>9200</v>
      </c>
      <c r="L10933" s="33">
        <v>1</v>
      </c>
      <c r="M10933" s="33">
        <v>1</v>
      </c>
      <c r="N10933" s="33">
        <v>230299.85</v>
      </c>
      <c r="O10933" s="33">
        <v>1267.9</v>
      </c>
      <c r="P10933" s="33">
        <v>2615</v>
      </c>
    </row>
    <row r="10934" spans="1:16">
      <c r="A10934" s="27" t="s">
        <v>1490</v>
      </c>
      <c r="B10934" s="31">
        <v>202502</v>
      </c>
      <c r="C10934" s="27" t="s">
        <v>197</v>
      </c>
      <c r="D10934" s="27" t="s">
        <v>197</v>
      </c>
      <c r="E10934" s="27" t="s">
        <v>29</v>
      </c>
      <c r="F10934" s="27" t="s">
        <v>257</v>
      </c>
      <c r="G10934" s="33">
        <v>273483.72</v>
      </c>
      <c r="H10934" s="33">
        <v>273483.72</v>
      </c>
      <c r="I10934" s="33">
        <v>6936</v>
      </c>
      <c r="J10934" s="33">
        <v>565</v>
      </c>
      <c r="K10934" s="33">
        <v>9200</v>
      </c>
      <c r="L10934" s="33">
        <v>1</v>
      </c>
      <c r="M10934" s="33">
        <v>1</v>
      </c>
      <c r="N10934" s="33">
        <v>237261.62</v>
      </c>
      <c r="O10934" s="33">
        <v>1630.9</v>
      </c>
      <c r="P10934" s="33">
        <v>2806</v>
      </c>
    </row>
    <row r="10935" spans="1:16">
      <c r="A10935" s="27" t="s">
        <v>1490</v>
      </c>
      <c r="B10935" s="31">
        <v>202503</v>
      </c>
      <c r="C10935" s="27" t="s">
        <v>197</v>
      </c>
      <c r="D10935" s="27" t="s">
        <v>197</v>
      </c>
      <c r="E10935" s="27" t="s">
        <v>29</v>
      </c>
      <c r="F10935" s="27" t="s">
        <v>257</v>
      </c>
      <c r="G10935" s="33">
        <v>381013.22</v>
      </c>
      <c r="H10935" s="33">
        <v>381013.22</v>
      </c>
      <c r="I10935" s="33">
        <v>10145</v>
      </c>
      <c r="J10935" s="33">
        <v>709</v>
      </c>
      <c r="K10935" s="33">
        <v>9200</v>
      </c>
      <c r="L10935" s="33">
        <v>1</v>
      </c>
      <c r="M10935" s="33">
        <v>1</v>
      </c>
      <c r="N10935" s="33">
        <v>295677.45</v>
      </c>
      <c r="O10935" s="33">
        <v>1932.7</v>
      </c>
      <c r="P10935" s="33">
        <v>4172</v>
      </c>
    </row>
    <row r="10936" spans="1:16">
      <c r="A10936" s="27" t="s">
        <v>1490</v>
      </c>
      <c r="B10936" s="31">
        <v>202504</v>
      </c>
      <c r="C10936" s="27" t="s">
        <v>197</v>
      </c>
      <c r="D10936" s="27" t="s">
        <v>197</v>
      </c>
      <c r="E10936" s="27" t="s">
        <v>29</v>
      </c>
      <c r="F10936" s="27" t="s">
        <v>257</v>
      </c>
      <c r="G10936" s="33">
        <v>381037.81</v>
      </c>
      <c r="H10936" s="33">
        <v>381037.81</v>
      </c>
      <c r="I10936" s="33">
        <v>10247</v>
      </c>
      <c r="J10936" s="33">
        <v>863</v>
      </c>
      <c r="K10936" s="33">
        <v>9200</v>
      </c>
      <c r="L10936" s="33">
        <v>1</v>
      </c>
      <c r="M10936" s="33">
        <v>1</v>
      </c>
      <c r="N10936" s="33">
        <v>347927.5</v>
      </c>
      <c r="O10936" s="33">
        <v>2096.9</v>
      </c>
      <c r="P10936" s="33">
        <v>4076</v>
      </c>
    </row>
    <row r="10937" spans="1:16">
      <c r="A10937" s="27" t="s">
        <v>1490</v>
      </c>
      <c r="B10937" s="31">
        <v>202505</v>
      </c>
      <c r="C10937" s="27" t="s">
        <v>197</v>
      </c>
      <c r="D10937" s="27" t="s">
        <v>197</v>
      </c>
      <c r="E10937" s="27" t="s">
        <v>29</v>
      </c>
      <c r="F10937" s="27" t="s">
        <v>257</v>
      </c>
      <c r="G10937" s="33">
        <v>428898.08</v>
      </c>
      <c r="H10937" s="33">
        <v>428898.08</v>
      </c>
      <c r="I10937" s="33">
        <v>10429</v>
      </c>
      <c r="J10937" s="33">
        <v>726</v>
      </c>
      <c r="K10937" s="33">
        <v>9200</v>
      </c>
      <c r="L10937" s="33">
        <v>1</v>
      </c>
      <c r="M10937" s="33">
        <v>1</v>
      </c>
      <c r="N10937" s="33">
        <v>381049.69</v>
      </c>
      <c r="O10937" s="33">
        <v>2452.3</v>
      </c>
      <c r="P10937" s="33">
        <v>4217</v>
      </c>
    </row>
    <row r="10938" spans="1:16">
      <c r="A10938" s="27" t="s">
        <v>1490</v>
      </c>
      <c r="B10938" s="31">
        <v>202506</v>
      </c>
      <c r="C10938" s="27" t="s">
        <v>197</v>
      </c>
      <c r="D10938" s="27" t="s">
        <v>197</v>
      </c>
      <c r="E10938" s="27" t="s">
        <v>29</v>
      </c>
      <c r="F10938" s="27" t="s">
        <v>257</v>
      </c>
      <c r="G10938" s="33">
        <v>370345.49</v>
      </c>
      <c r="H10938" s="33">
        <v>370345.49</v>
      </c>
      <c r="I10938" s="33">
        <v>9638</v>
      </c>
      <c r="J10938" s="33">
        <v>773</v>
      </c>
      <c r="K10938" s="33">
        <v>9200</v>
      </c>
      <c r="L10938" s="33">
        <v>1</v>
      </c>
      <c r="M10938" s="33">
        <v>1</v>
      </c>
      <c r="N10938" s="33">
        <v>372247.74</v>
      </c>
      <c r="O10938" s="33">
        <v>1893.1</v>
      </c>
      <c r="P10938" s="33">
        <v>3975</v>
      </c>
    </row>
    <row r="10939" spans="1:16">
      <c r="A10939" s="27" t="s">
        <v>1490</v>
      </c>
      <c r="B10939" s="31">
        <v>202507</v>
      </c>
      <c r="C10939" s="27" t="s">
        <v>197</v>
      </c>
      <c r="D10939" s="27" t="s">
        <v>197</v>
      </c>
      <c r="E10939" s="27" t="s">
        <v>29</v>
      </c>
      <c r="F10939" s="27" t="s">
        <v>257</v>
      </c>
      <c r="G10939" s="33">
        <v>405243.94</v>
      </c>
      <c r="H10939" s="33">
        <v>405243.94</v>
      </c>
      <c r="I10939" s="33">
        <v>10994</v>
      </c>
      <c r="J10939" s="33">
        <v>899</v>
      </c>
      <c r="K10939" s="33">
        <v>9200</v>
      </c>
      <c r="L10939" s="33">
        <v>1</v>
      </c>
      <c r="M10939" s="33">
        <v>1</v>
      </c>
      <c r="N10939" s="33">
        <v>330955.05</v>
      </c>
      <c r="O10939" s="33">
        <v>2149.2</v>
      </c>
      <c r="P10939" s="33">
        <v>4378</v>
      </c>
    </row>
    <row r="10940" spans="1:16">
      <c r="A10940" s="27" t="s">
        <v>1490</v>
      </c>
      <c r="B10940" s="31">
        <v>202508</v>
      </c>
      <c r="C10940" s="27" t="s">
        <v>197</v>
      </c>
      <c r="D10940" s="27" t="s">
        <v>197</v>
      </c>
      <c r="E10940" s="27" t="s">
        <v>29</v>
      </c>
      <c r="F10940" s="27" t="s">
        <v>257</v>
      </c>
      <c r="G10940" s="33">
        <v>345925.29</v>
      </c>
      <c r="H10940" s="33">
        <v>345925.29</v>
      </c>
      <c r="I10940" s="33">
        <v>8944</v>
      </c>
      <c r="J10940" s="33">
        <v>735</v>
      </c>
      <c r="K10940" s="33">
        <v>9200</v>
      </c>
      <c r="L10940" s="33">
        <v>1</v>
      </c>
      <c r="M10940" s="33">
        <v>1</v>
      </c>
      <c r="N10940" s="33">
        <v>318734.83</v>
      </c>
      <c r="O10940" s="33">
        <v>1923.4</v>
      </c>
      <c r="P10940" s="33">
        <v>3647</v>
      </c>
    </row>
    <row r="10941" spans="1:16">
      <c r="A10941" s="27" t="s">
        <v>1490</v>
      </c>
      <c r="B10941" s="31">
        <v>202509</v>
      </c>
      <c r="C10941" s="27" t="s">
        <v>197</v>
      </c>
      <c r="D10941" s="27" t="s">
        <v>197</v>
      </c>
      <c r="E10941" s="27" t="s">
        <v>29</v>
      </c>
      <c r="F10941" s="27" t="s">
        <v>257</v>
      </c>
      <c r="G10941" s="33">
        <v>358743.72</v>
      </c>
      <c r="H10941" s="33">
        <v>358743.72</v>
      </c>
      <c r="I10941" s="33">
        <v>9695</v>
      </c>
      <c r="J10941" s="33">
        <v>772</v>
      </c>
      <c r="K10941" s="33">
        <v>9200</v>
      </c>
      <c r="L10941" s="33">
        <v>1</v>
      </c>
      <c r="M10941" s="33">
        <v>1</v>
      </c>
      <c r="N10941" s="33">
        <v>306454.44</v>
      </c>
      <c r="O10941" s="33">
        <v>1918.3</v>
      </c>
      <c r="P10941" s="33">
        <v>3959</v>
      </c>
    </row>
    <row r="10942" spans="1:16">
      <c r="A10942" s="27" t="s">
        <v>1490</v>
      </c>
      <c r="B10942" s="31">
        <v>202510</v>
      </c>
      <c r="C10942" s="27" t="s">
        <v>197</v>
      </c>
      <c r="D10942" s="27" t="s">
        <v>197</v>
      </c>
      <c r="E10942" s="27" t="s">
        <v>29</v>
      </c>
      <c r="F10942" s="27" t="s">
        <v>257</v>
      </c>
      <c r="G10942" s="33">
        <v>372040.25</v>
      </c>
      <c r="H10942" s="33">
        <v>372040.25</v>
      </c>
      <c r="I10942" s="33">
        <v>9393</v>
      </c>
      <c r="J10942" s="33">
        <v>732</v>
      </c>
      <c r="K10942" s="33">
        <v>9200</v>
      </c>
      <c r="L10942" s="33">
        <v>1</v>
      </c>
      <c r="M10942" s="33">
        <v>1</v>
      </c>
      <c r="N10942" s="33">
        <v>336596.74</v>
      </c>
      <c r="O10942" s="33">
        <v>1968</v>
      </c>
      <c r="P10942" s="33">
        <v>3893</v>
      </c>
    </row>
    <row r="10943" spans="1:16">
      <c r="A10943" s="27" t="s">
        <v>1490</v>
      </c>
      <c r="B10943" s="31">
        <v>202511</v>
      </c>
      <c r="C10943" s="27" t="s">
        <v>197</v>
      </c>
      <c r="D10943" s="27" t="s">
        <v>197</v>
      </c>
      <c r="E10943" s="27" t="s">
        <v>29</v>
      </c>
      <c r="F10943" s="27" t="s">
        <v>257</v>
      </c>
      <c r="G10943" s="33">
        <v>493500.85</v>
      </c>
      <c r="H10943" s="33">
        <v>493500.85</v>
      </c>
      <c r="I10943" s="33">
        <v>13180</v>
      </c>
      <c r="J10943" s="33">
        <v>1068</v>
      </c>
      <c r="K10943" s="33">
        <v>9200</v>
      </c>
      <c r="L10943" s="33">
        <v>1</v>
      </c>
      <c r="M10943" s="33">
        <v>1</v>
      </c>
      <c r="N10943" s="33">
        <v>406189.77</v>
      </c>
      <c r="O10943" s="33">
        <v>2807</v>
      </c>
      <c r="P10943" s="33">
        <v>5189</v>
      </c>
    </row>
    <row r="10944" spans="1:16">
      <c r="A10944" s="27" t="s">
        <v>1490</v>
      </c>
      <c r="B10944" s="31">
        <v>202512</v>
      </c>
      <c r="C10944" s="27" t="s">
        <v>197</v>
      </c>
      <c r="D10944" s="27" t="s">
        <v>197</v>
      </c>
      <c r="E10944" s="27" t="s">
        <v>29</v>
      </c>
      <c r="F10944" s="27" t="s">
        <v>257</v>
      </c>
      <c r="G10944" s="33">
        <v>521339.33</v>
      </c>
      <c r="H10944" s="33">
        <v>521339.33</v>
      </c>
      <c r="I10944" s="33">
        <v>13808</v>
      </c>
      <c r="J10944" s="33">
        <v>1211</v>
      </c>
      <c r="K10944" s="33">
        <v>9200</v>
      </c>
      <c r="L10944" s="33">
        <v>1</v>
      </c>
      <c r="M10944" s="33">
        <v>1</v>
      </c>
      <c r="N10944" s="33">
        <v>466262.25</v>
      </c>
      <c r="O10944" s="33">
        <v>3265.4</v>
      </c>
      <c r="P10944" s="33">
        <v>5698</v>
      </c>
    </row>
    <row r="10945" spans="1:16">
      <c r="A10945" s="27" t="s">
        <v>1490</v>
      </c>
      <c r="B10945" s="31">
        <v>202601</v>
      </c>
      <c r="C10945" s="27" t="s">
        <v>197</v>
      </c>
      <c r="D10945" s="27" t="s">
        <v>197</v>
      </c>
      <c r="E10945" s="27" t="s">
        <v>29</v>
      </c>
      <c r="F10945" s="27" t="s">
        <v>257</v>
      </c>
      <c r="G10945" s="33">
        <v>245343.8</v>
      </c>
      <c r="H10945" s="33">
        <v>245343.8</v>
      </c>
      <c r="I10945" s="33">
        <v>6062</v>
      </c>
      <c r="J10945" s="33">
        <v>475</v>
      </c>
      <c r="K10945" s="33">
        <v>9200</v>
      </c>
      <c r="L10945" s="33">
        <v>1</v>
      </c>
      <c r="M10945" s="33">
        <v>1</v>
      </c>
      <c r="N10945" s="33">
        <v>236978.54</v>
      </c>
      <c r="O10945" s="33">
        <v>1333.8</v>
      </c>
      <c r="P10945" s="33">
        <v>2612</v>
      </c>
    </row>
    <row r="10946" spans="1:16">
      <c r="A10946" s="27" t="s">
        <v>1490</v>
      </c>
      <c r="B10946" s="31">
        <v>202602</v>
      </c>
      <c r="C10946" s="27" t="s">
        <v>197</v>
      </c>
      <c r="D10946" s="27" t="s">
        <v>197</v>
      </c>
      <c r="E10946" s="27" t="s">
        <v>29</v>
      </c>
      <c r="F10946" s="27" t="s">
        <v>257</v>
      </c>
      <c r="G10946" s="33">
        <v>258910.23</v>
      </c>
      <c r="H10946" s="33">
        <v>258910.23</v>
      </c>
      <c r="I10946" s="33">
        <v>6442</v>
      </c>
      <c r="J10946" s="33">
        <v>458</v>
      </c>
      <c r="K10946" s="33">
        <v>9200</v>
      </c>
      <c r="L10946" s="33">
        <v>1</v>
      </c>
      <c r="M10946" s="33">
        <v>1</v>
      </c>
      <c r="N10946" s="33">
        <v>244142.2</v>
      </c>
      <c r="O10946" s="33">
        <v>1459.1</v>
      </c>
      <c r="P10946" s="33">
        <v>2677</v>
      </c>
    </row>
    <row r="10947" spans="1:16">
      <c r="A10947" s="27" t="s">
        <v>1490</v>
      </c>
      <c r="B10947" s="31">
        <v>202603</v>
      </c>
      <c r="C10947" s="27" t="s">
        <v>197</v>
      </c>
      <c r="D10947" s="27" t="s">
        <v>197</v>
      </c>
      <c r="E10947" s="27" t="s">
        <v>29</v>
      </c>
      <c r="F10947" s="27" t="s">
        <v>257</v>
      </c>
      <c r="G10947" s="33">
        <v>301489.63</v>
      </c>
      <c r="H10947" s="33">
        <v>301489.63</v>
      </c>
      <c r="I10947" s="33">
        <v>7697</v>
      </c>
      <c r="J10947" s="33">
        <v>421</v>
      </c>
      <c r="K10947" s="33">
        <v>9200</v>
      </c>
      <c r="L10947" s="33">
        <v>1</v>
      </c>
      <c r="M10947" s="33">
        <v>1</v>
      </c>
      <c r="N10947" s="33">
        <v>304252.1</v>
      </c>
      <c r="O10947" s="33">
        <v>1625.4</v>
      </c>
      <c r="P10947" s="33">
        <v>3067</v>
      </c>
    </row>
    <row r="10948" spans="1:16">
      <c r="A10948" s="27" t="s">
        <v>1490</v>
      </c>
      <c r="B10948" s="31">
        <v>202604</v>
      </c>
      <c r="C10948" s="27" t="s">
        <v>197</v>
      </c>
      <c r="D10948" s="27" t="s">
        <v>197</v>
      </c>
      <c r="E10948" s="27" t="s">
        <v>29</v>
      </c>
      <c r="F10948" s="27" t="s">
        <v>257</v>
      </c>
      <c r="G10948" s="33">
        <v>380719.86</v>
      </c>
      <c r="H10948" s="33">
        <v>380719.86</v>
      </c>
      <c r="I10948" s="33">
        <v>9482</v>
      </c>
      <c r="J10948" s="33">
        <v>766</v>
      </c>
      <c r="K10948" s="33">
        <v>9200</v>
      </c>
      <c r="L10948" s="33">
        <v>1</v>
      </c>
      <c r="M10948" s="33">
        <v>1</v>
      </c>
      <c r="N10948" s="33">
        <v>358017.39</v>
      </c>
      <c r="O10948" s="33">
        <v>2356</v>
      </c>
      <c r="P10948" s="33">
        <v>3763</v>
      </c>
    </row>
    <row r="10949" spans="1:16">
      <c r="A10949" s="27" t="s">
        <v>1490</v>
      </c>
      <c r="B10949" s="31">
        <v>202605</v>
      </c>
      <c r="C10949" s="27" t="s">
        <v>197</v>
      </c>
      <c r="D10949" s="27" t="s">
        <v>197</v>
      </c>
      <c r="E10949" s="27" t="s">
        <v>29</v>
      </c>
      <c r="F10949" s="27" t="s">
        <v>257</v>
      </c>
      <c r="G10949" s="33">
        <v>483931.46</v>
      </c>
      <c r="H10949" s="33">
        <v>483931.46</v>
      </c>
      <c r="I10949" s="33">
        <v>11973</v>
      </c>
      <c r="J10949" s="33">
        <v>875</v>
      </c>
      <c r="K10949" s="33">
        <v>9200</v>
      </c>
      <c r="L10949" s="33">
        <v>1</v>
      </c>
      <c r="M10949" s="33">
        <v>1</v>
      </c>
      <c r="N10949" s="33">
        <v>392100.14</v>
      </c>
      <c r="O10949" s="33">
        <v>2694.3</v>
      </c>
      <c r="P10949" s="33">
        <v>4753</v>
      </c>
    </row>
    <row r="10950" spans="1:16">
      <c r="A10950" s="27" t="s">
        <v>1490</v>
      </c>
      <c r="B10950" s="31">
        <v>202606</v>
      </c>
      <c r="C10950" s="27" t="s">
        <v>197</v>
      </c>
      <c r="D10950" s="27" t="s">
        <v>197</v>
      </c>
      <c r="E10950" s="27" t="s">
        <v>29</v>
      </c>
      <c r="F10950" s="27" t="s">
        <v>257</v>
      </c>
      <c r="G10950" s="33">
        <v>401233.51</v>
      </c>
      <c r="H10950" s="33">
        <v>401233.51</v>
      </c>
      <c r="I10950" s="33">
        <v>10341</v>
      </c>
      <c r="J10950" s="33">
        <v>751</v>
      </c>
      <c r="K10950" s="33">
        <v>9200</v>
      </c>
      <c r="L10950" s="33">
        <v>1</v>
      </c>
      <c r="M10950" s="33">
        <v>1</v>
      </c>
      <c r="N10950" s="33">
        <v>383042.92</v>
      </c>
      <c r="O10950" s="33">
        <v>2188.4</v>
      </c>
      <c r="P10950" s="33">
        <v>4050</v>
      </c>
    </row>
    <row r="10951" spans="1:16">
      <c r="A10951" s="27" t="s">
        <v>1490</v>
      </c>
      <c r="B10951" s="31">
        <v>202607</v>
      </c>
      <c r="C10951" s="27" t="s">
        <v>197</v>
      </c>
      <c r="D10951" s="27" t="s">
        <v>197</v>
      </c>
      <c r="E10951" s="27" t="s">
        <v>29</v>
      </c>
      <c r="F10951" s="27" t="s">
        <v>257</v>
      </c>
      <c r="G10951" s="33">
        <v>388819.18</v>
      </c>
      <c r="H10951" s="33">
        <v>388819.18</v>
      </c>
      <c r="I10951" s="33">
        <v>9988</v>
      </c>
      <c r="J10951" s="33">
        <v>747</v>
      </c>
      <c r="K10951" s="33">
        <v>9200</v>
      </c>
      <c r="L10951" s="33">
        <v>1</v>
      </c>
      <c r="M10951" s="33">
        <v>1</v>
      </c>
      <c r="N10951" s="33">
        <v>340552.75</v>
      </c>
      <c r="O10951" s="33">
        <v>2198</v>
      </c>
      <c r="P10951" s="33">
        <v>4103</v>
      </c>
    </row>
    <row r="10952" spans="1:16">
      <c r="A10952" s="27" t="s">
        <v>1493</v>
      </c>
      <c r="B10952" s="31">
        <v>202408</v>
      </c>
      <c r="C10952" s="27" t="s">
        <v>197</v>
      </c>
      <c r="D10952" s="27" t="s">
        <v>197</v>
      </c>
      <c r="E10952" s="27" t="s">
        <v>29</v>
      </c>
      <c r="F10952" s="27" t="s">
        <v>257</v>
      </c>
      <c r="G10952" s="33">
        <v>237624.33</v>
      </c>
      <c r="H10952" s="33">
        <v>237624.33</v>
      </c>
      <c r="I10952" s="33">
        <v>5993</v>
      </c>
      <c r="J10952" s="33">
        <v>482</v>
      </c>
      <c r="K10952" s="33">
        <v>6600</v>
      </c>
      <c r="L10952" s="33">
        <v>1</v>
      </c>
      <c r="M10952" s="33">
        <v>1</v>
      </c>
      <c r="N10952" s="33">
        <v>211459.63</v>
      </c>
      <c r="O10952" s="33">
        <v>1382.9</v>
      </c>
      <c r="P10952" s="33">
        <v>2497</v>
      </c>
    </row>
    <row r="10953" spans="1:16">
      <c r="A10953" s="27" t="s">
        <v>1493</v>
      </c>
      <c r="B10953" s="31">
        <v>202409</v>
      </c>
      <c r="C10953" s="27" t="s">
        <v>197</v>
      </c>
      <c r="D10953" s="27" t="s">
        <v>197</v>
      </c>
      <c r="E10953" s="27" t="s">
        <v>29</v>
      </c>
      <c r="F10953" s="27" t="s">
        <v>257</v>
      </c>
      <c r="G10953" s="33">
        <v>211824.12</v>
      </c>
      <c r="H10953" s="33">
        <v>211824.12</v>
      </c>
      <c r="I10953" s="33">
        <v>5530</v>
      </c>
      <c r="J10953" s="33">
        <v>456</v>
      </c>
      <c r="K10953" s="33">
        <v>6600</v>
      </c>
      <c r="L10953" s="33">
        <v>1</v>
      </c>
      <c r="M10953" s="33">
        <v>1</v>
      </c>
      <c r="N10953" s="33">
        <v>203312.39</v>
      </c>
      <c r="O10953" s="33">
        <v>1400.3</v>
      </c>
      <c r="P10953" s="33">
        <v>2138</v>
      </c>
    </row>
    <row r="10954" spans="1:16">
      <c r="A10954" s="27" t="s">
        <v>1493</v>
      </c>
      <c r="B10954" s="31">
        <v>202410</v>
      </c>
      <c r="C10954" s="27" t="s">
        <v>197</v>
      </c>
      <c r="D10954" s="27" t="s">
        <v>197</v>
      </c>
      <c r="E10954" s="27" t="s">
        <v>29</v>
      </c>
      <c r="F10954" s="27" t="s">
        <v>257</v>
      </c>
      <c r="G10954" s="33">
        <v>267976.26</v>
      </c>
      <c r="H10954" s="33">
        <v>267976.26</v>
      </c>
      <c r="I10954" s="33">
        <v>6759</v>
      </c>
      <c r="J10954" s="33">
        <v>609</v>
      </c>
      <c r="K10954" s="33">
        <v>6600</v>
      </c>
      <c r="L10954" s="33">
        <v>1</v>
      </c>
      <c r="M10954" s="33">
        <v>1</v>
      </c>
      <c r="N10954" s="33">
        <v>223309.83</v>
      </c>
      <c r="O10954" s="33">
        <v>1581.6</v>
      </c>
      <c r="P10954" s="33">
        <v>2814</v>
      </c>
    </row>
    <row r="10955" spans="1:16">
      <c r="A10955" s="27" t="s">
        <v>1493</v>
      </c>
      <c r="B10955" s="31">
        <v>202411</v>
      </c>
      <c r="C10955" s="27" t="s">
        <v>197</v>
      </c>
      <c r="D10955" s="27" t="s">
        <v>197</v>
      </c>
      <c r="E10955" s="27" t="s">
        <v>29</v>
      </c>
      <c r="F10955" s="27" t="s">
        <v>257</v>
      </c>
      <c r="G10955" s="33">
        <v>283047.2</v>
      </c>
      <c r="H10955" s="33">
        <v>283047.2</v>
      </c>
      <c r="I10955" s="33">
        <v>7383</v>
      </c>
      <c r="J10955" s="33">
        <v>602</v>
      </c>
      <c r="K10955" s="33">
        <v>6600</v>
      </c>
      <c r="L10955" s="33">
        <v>1</v>
      </c>
      <c r="M10955" s="33">
        <v>1</v>
      </c>
      <c r="N10955" s="33">
        <v>269480.23</v>
      </c>
      <c r="O10955" s="33">
        <v>1631.7</v>
      </c>
      <c r="P10955" s="33">
        <v>3003</v>
      </c>
    </row>
    <row r="10956" spans="1:16">
      <c r="A10956" s="27" t="s">
        <v>1493</v>
      </c>
      <c r="B10956" s="31">
        <v>202412</v>
      </c>
      <c r="C10956" s="27" t="s">
        <v>197</v>
      </c>
      <c r="D10956" s="27" t="s">
        <v>197</v>
      </c>
      <c r="E10956" s="27" t="s">
        <v>29</v>
      </c>
      <c r="F10956" s="27" t="s">
        <v>257</v>
      </c>
      <c r="G10956" s="33">
        <v>313371.91</v>
      </c>
      <c r="H10956" s="33">
        <v>313371.91</v>
      </c>
      <c r="I10956" s="33">
        <v>8551</v>
      </c>
      <c r="J10956" s="33">
        <v>589</v>
      </c>
      <c r="K10956" s="33">
        <v>6600</v>
      </c>
      <c r="L10956" s="33">
        <v>1</v>
      </c>
      <c r="M10956" s="33">
        <v>1</v>
      </c>
      <c r="N10956" s="33">
        <v>309334.38</v>
      </c>
      <c r="O10956" s="33">
        <v>1775.6</v>
      </c>
      <c r="P10956" s="33">
        <v>3654</v>
      </c>
    </row>
    <row r="10957" spans="1:16">
      <c r="A10957" s="27" t="s">
        <v>1493</v>
      </c>
      <c r="B10957" s="31">
        <v>202501</v>
      </c>
      <c r="C10957" s="27" t="s">
        <v>197</v>
      </c>
      <c r="D10957" s="27" t="s">
        <v>197</v>
      </c>
      <c r="E10957" s="27" t="s">
        <v>29</v>
      </c>
      <c r="F10957" s="27" t="s">
        <v>257</v>
      </c>
      <c r="G10957" s="33">
        <v>166221.36</v>
      </c>
      <c r="H10957" s="33">
        <v>166221.36</v>
      </c>
      <c r="I10957" s="33">
        <v>4250</v>
      </c>
      <c r="J10957" s="33">
        <v>350</v>
      </c>
      <c r="K10957" s="33">
        <v>6600</v>
      </c>
      <c r="L10957" s="33">
        <v>1</v>
      </c>
      <c r="M10957" s="33">
        <v>1</v>
      </c>
      <c r="N10957" s="33">
        <v>157219.7</v>
      </c>
      <c r="O10957" s="33">
        <v>910.7</v>
      </c>
      <c r="P10957" s="33">
        <v>1707</v>
      </c>
    </row>
    <row r="10958" spans="1:16">
      <c r="A10958" s="27" t="s">
        <v>1493</v>
      </c>
      <c r="B10958" s="31">
        <v>202502</v>
      </c>
      <c r="C10958" s="27" t="s">
        <v>197</v>
      </c>
      <c r="D10958" s="27" t="s">
        <v>197</v>
      </c>
      <c r="E10958" s="27" t="s">
        <v>29</v>
      </c>
      <c r="F10958" s="27" t="s">
        <v>257</v>
      </c>
      <c r="G10958" s="33">
        <v>196298.08</v>
      </c>
      <c r="H10958" s="33">
        <v>196298.08</v>
      </c>
      <c r="I10958" s="33">
        <v>4700</v>
      </c>
      <c r="J10958" s="33">
        <v>432</v>
      </c>
      <c r="K10958" s="33">
        <v>6600</v>
      </c>
      <c r="L10958" s="33">
        <v>1</v>
      </c>
      <c r="M10958" s="33">
        <v>1</v>
      </c>
      <c r="N10958" s="33">
        <v>161972.32</v>
      </c>
      <c r="O10958" s="33">
        <v>1170.8</v>
      </c>
      <c r="P10958" s="33">
        <v>1936</v>
      </c>
    </row>
    <row r="10959" spans="1:16">
      <c r="A10959" s="27" t="s">
        <v>1493</v>
      </c>
      <c r="B10959" s="31">
        <v>202503</v>
      </c>
      <c r="C10959" s="27" t="s">
        <v>197</v>
      </c>
      <c r="D10959" s="27" t="s">
        <v>197</v>
      </c>
      <c r="E10959" s="27" t="s">
        <v>29</v>
      </c>
      <c r="F10959" s="27" t="s">
        <v>257</v>
      </c>
      <c r="G10959" s="33">
        <v>208954.15</v>
      </c>
      <c r="H10959" s="33">
        <v>208954.15</v>
      </c>
      <c r="I10959" s="33">
        <v>5420</v>
      </c>
      <c r="J10959" s="33">
        <v>402</v>
      </c>
      <c r="K10959" s="33">
        <v>6600</v>
      </c>
      <c r="L10959" s="33">
        <v>1</v>
      </c>
      <c r="M10959" s="33">
        <v>1</v>
      </c>
      <c r="N10959" s="33">
        <v>201851.28</v>
      </c>
      <c r="O10959" s="33">
        <v>1258.6</v>
      </c>
      <c r="P10959" s="33">
        <v>2228</v>
      </c>
    </row>
    <row r="10960" spans="1:16">
      <c r="A10960" s="27" t="s">
        <v>1493</v>
      </c>
      <c r="B10960" s="31">
        <v>202504</v>
      </c>
      <c r="C10960" s="27" t="s">
        <v>197</v>
      </c>
      <c r="D10960" s="27" t="s">
        <v>197</v>
      </c>
      <c r="E10960" s="27" t="s">
        <v>29</v>
      </c>
      <c r="F10960" s="27" t="s">
        <v>257</v>
      </c>
      <c r="G10960" s="33">
        <v>307273.9</v>
      </c>
      <c r="H10960" s="33">
        <v>307273.9</v>
      </c>
      <c r="I10960" s="33">
        <v>7896</v>
      </c>
      <c r="J10960" s="33">
        <v>593</v>
      </c>
      <c r="K10960" s="33">
        <v>6600</v>
      </c>
      <c r="L10960" s="33">
        <v>1</v>
      </c>
      <c r="M10960" s="33">
        <v>1</v>
      </c>
      <c r="N10960" s="33">
        <v>237521.02</v>
      </c>
      <c r="O10960" s="33">
        <v>1656.3</v>
      </c>
      <c r="P10960" s="33">
        <v>3192</v>
      </c>
    </row>
    <row r="10961" spans="1:16">
      <c r="A10961" s="27" t="s">
        <v>1493</v>
      </c>
      <c r="B10961" s="31">
        <v>202505</v>
      </c>
      <c r="C10961" s="27" t="s">
        <v>197</v>
      </c>
      <c r="D10961" s="27" t="s">
        <v>197</v>
      </c>
      <c r="E10961" s="27" t="s">
        <v>29</v>
      </c>
      <c r="F10961" s="27" t="s">
        <v>257</v>
      </c>
      <c r="G10961" s="33">
        <v>273194.94</v>
      </c>
      <c r="H10961" s="33">
        <v>273194.94</v>
      </c>
      <c r="I10961" s="33">
        <v>7192</v>
      </c>
      <c r="J10961" s="33">
        <v>556</v>
      </c>
      <c r="K10961" s="33">
        <v>6600</v>
      </c>
      <c r="L10961" s="33">
        <v>1</v>
      </c>
      <c r="M10961" s="33">
        <v>1</v>
      </c>
      <c r="N10961" s="33">
        <v>260132.68</v>
      </c>
      <c r="O10961" s="33">
        <v>1616.2</v>
      </c>
      <c r="P10961" s="33">
        <v>2961</v>
      </c>
    </row>
    <row r="10962" spans="1:16">
      <c r="A10962" s="27" t="s">
        <v>1493</v>
      </c>
      <c r="B10962" s="31">
        <v>202506</v>
      </c>
      <c r="C10962" s="27" t="s">
        <v>197</v>
      </c>
      <c r="D10962" s="27" t="s">
        <v>197</v>
      </c>
      <c r="E10962" s="27" t="s">
        <v>29</v>
      </c>
      <c r="F10962" s="27" t="s">
        <v>257</v>
      </c>
      <c r="G10962" s="33">
        <v>273171.96</v>
      </c>
      <c r="H10962" s="33">
        <v>273171.96</v>
      </c>
      <c r="I10962" s="33">
        <v>6639</v>
      </c>
      <c r="J10962" s="33">
        <v>487</v>
      </c>
      <c r="K10962" s="33">
        <v>6600</v>
      </c>
      <c r="L10962" s="33">
        <v>1</v>
      </c>
      <c r="M10962" s="33">
        <v>1</v>
      </c>
      <c r="N10962" s="33">
        <v>254123.82</v>
      </c>
      <c r="O10962" s="33">
        <v>1779.5</v>
      </c>
      <c r="P10962" s="33">
        <v>2713</v>
      </c>
    </row>
    <row r="10963" spans="1:16">
      <c r="A10963" s="27" t="s">
        <v>1493</v>
      </c>
      <c r="B10963" s="31">
        <v>202507</v>
      </c>
      <c r="C10963" s="27" t="s">
        <v>197</v>
      </c>
      <c r="D10963" s="27" t="s">
        <v>197</v>
      </c>
      <c r="E10963" s="27" t="s">
        <v>29</v>
      </c>
      <c r="F10963" s="27" t="s">
        <v>257</v>
      </c>
      <c r="G10963" s="33">
        <v>240618.39</v>
      </c>
      <c r="H10963" s="33">
        <v>240618.39</v>
      </c>
      <c r="I10963" s="33">
        <v>6069</v>
      </c>
      <c r="J10963" s="33">
        <v>464</v>
      </c>
      <c r="K10963" s="33">
        <v>6600</v>
      </c>
      <c r="L10963" s="33">
        <v>1</v>
      </c>
      <c r="M10963" s="33">
        <v>1</v>
      </c>
      <c r="N10963" s="33">
        <v>225934.38</v>
      </c>
      <c r="O10963" s="33">
        <v>1336.3</v>
      </c>
      <c r="P10963" s="33">
        <v>2540</v>
      </c>
    </row>
    <row r="10964" spans="1:16">
      <c r="A10964" s="27" t="s">
        <v>1493</v>
      </c>
      <c r="B10964" s="31">
        <v>202508</v>
      </c>
      <c r="C10964" s="27" t="s">
        <v>197</v>
      </c>
      <c r="D10964" s="27" t="s">
        <v>197</v>
      </c>
      <c r="E10964" s="27" t="s">
        <v>29</v>
      </c>
      <c r="F10964" s="27" t="s">
        <v>257</v>
      </c>
      <c r="G10964" s="33">
        <v>226546.12</v>
      </c>
      <c r="H10964" s="33">
        <v>226546.12</v>
      </c>
      <c r="I10964" s="33">
        <v>5733</v>
      </c>
      <c r="J10964" s="33">
        <v>402</v>
      </c>
      <c r="K10964" s="33">
        <v>6600</v>
      </c>
      <c r="L10964" s="33">
        <v>1</v>
      </c>
      <c r="M10964" s="33">
        <v>1</v>
      </c>
      <c r="N10964" s="33">
        <v>217591.95</v>
      </c>
      <c r="O10964" s="33">
        <v>1361</v>
      </c>
      <c r="P10964" s="33">
        <v>2324</v>
      </c>
    </row>
    <row r="10965" spans="1:16">
      <c r="A10965" s="27" t="s">
        <v>1493</v>
      </c>
      <c r="B10965" s="31">
        <v>202509</v>
      </c>
      <c r="C10965" s="27" t="s">
        <v>197</v>
      </c>
      <c r="D10965" s="27" t="s">
        <v>197</v>
      </c>
      <c r="E10965" s="27" t="s">
        <v>29</v>
      </c>
      <c r="F10965" s="27" t="s">
        <v>257</v>
      </c>
      <c r="G10965" s="33">
        <v>217939.91</v>
      </c>
      <c r="H10965" s="33">
        <v>217939.91</v>
      </c>
      <c r="I10965" s="33">
        <v>5583</v>
      </c>
      <c r="J10965" s="33">
        <v>399</v>
      </c>
      <c r="K10965" s="33">
        <v>6600</v>
      </c>
      <c r="L10965" s="33">
        <v>1</v>
      </c>
      <c r="M10965" s="33">
        <v>1</v>
      </c>
      <c r="N10965" s="33">
        <v>209208.45</v>
      </c>
      <c r="O10965" s="33">
        <v>1200.2</v>
      </c>
      <c r="P10965" s="33">
        <v>2339</v>
      </c>
    </row>
    <row r="10966" spans="1:16">
      <c r="A10966" s="27" t="s">
        <v>1493</v>
      </c>
      <c r="B10966" s="31">
        <v>202510</v>
      </c>
      <c r="C10966" s="27" t="s">
        <v>197</v>
      </c>
      <c r="D10966" s="27" t="s">
        <v>197</v>
      </c>
      <c r="E10966" s="27" t="s">
        <v>29</v>
      </c>
      <c r="F10966" s="27" t="s">
        <v>257</v>
      </c>
      <c r="G10966" s="33">
        <v>262701.4</v>
      </c>
      <c r="H10966" s="33">
        <v>262701.4</v>
      </c>
      <c r="I10966" s="33">
        <v>6690</v>
      </c>
      <c r="J10966" s="33">
        <v>558</v>
      </c>
      <c r="K10966" s="33">
        <v>6600</v>
      </c>
      <c r="L10966" s="33">
        <v>1</v>
      </c>
      <c r="M10966" s="33">
        <v>1</v>
      </c>
      <c r="N10966" s="33">
        <v>229785.81</v>
      </c>
      <c r="O10966" s="33">
        <v>1413.6</v>
      </c>
      <c r="P10966" s="33">
        <v>2744</v>
      </c>
    </row>
    <row r="10967" spans="1:16">
      <c r="A10967" s="27" t="s">
        <v>1493</v>
      </c>
      <c r="B10967" s="31">
        <v>202511</v>
      </c>
      <c r="C10967" s="27" t="s">
        <v>197</v>
      </c>
      <c r="D10967" s="27" t="s">
        <v>197</v>
      </c>
      <c r="E10967" s="27" t="s">
        <v>29</v>
      </c>
      <c r="F10967" s="27" t="s">
        <v>257</v>
      </c>
      <c r="G10967" s="33">
        <v>269193.56</v>
      </c>
      <c r="H10967" s="33">
        <v>269193.56</v>
      </c>
      <c r="I10967" s="33">
        <v>6445</v>
      </c>
      <c r="J10967" s="33">
        <v>456</v>
      </c>
      <c r="K10967" s="33">
        <v>6600</v>
      </c>
      <c r="L10967" s="33">
        <v>1</v>
      </c>
      <c r="M10967" s="33">
        <v>1</v>
      </c>
      <c r="N10967" s="33">
        <v>277295.16</v>
      </c>
      <c r="O10967" s="33">
        <v>1543</v>
      </c>
      <c r="P10967" s="33">
        <v>2622</v>
      </c>
    </row>
    <row r="10968" spans="1:16">
      <c r="A10968" s="27" t="s">
        <v>1493</v>
      </c>
      <c r="B10968" s="31">
        <v>202512</v>
      </c>
      <c r="C10968" s="27" t="s">
        <v>197</v>
      </c>
      <c r="D10968" s="27" t="s">
        <v>197</v>
      </c>
      <c r="E10968" s="27" t="s">
        <v>29</v>
      </c>
      <c r="F10968" s="27" t="s">
        <v>257</v>
      </c>
      <c r="G10968" s="33">
        <v>334532.26</v>
      </c>
      <c r="H10968" s="33">
        <v>334532.26</v>
      </c>
      <c r="I10968" s="33">
        <v>9051</v>
      </c>
      <c r="J10968" s="33">
        <v>721</v>
      </c>
      <c r="K10968" s="33">
        <v>6600</v>
      </c>
      <c r="L10968" s="33">
        <v>1</v>
      </c>
      <c r="M10968" s="33">
        <v>1</v>
      </c>
      <c r="N10968" s="33">
        <v>318305.07</v>
      </c>
      <c r="O10968" s="33">
        <v>1844</v>
      </c>
      <c r="P10968" s="33">
        <v>3750</v>
      </c>
    </row>
    <row r="10969" spans="1:16">
      <c r="A10969" s="27" t="s">
        <v>1493</v>
      </c>
      <c r="B10969" s="31">
        <v>202601</v>
      </c>
      <c r="C10969" s="27" t="s">
        <v>197</v>
      </c>
      <c r="D10969" s="27" t="s">
        <v>197</v>
      </c>
      <c r="E10969" s="27" t="s">
        <v>29</v>
      </c>
      <c r="F10969" s="27" t="s">
        <v>257</v>
      </c>
      <c r="G10969" s="33">
        <v>166978.65</v>
      </c>
      <c r="H10969" s="33">
        <v>166978.65</v>
      </c>
      <c r="I10969" s="33">
        <v>3926</v>
      </c>
      <c r="J10969" s="33">
        <v>343</v>
      </c>
      <c r="K10969" s="33">
        <v>6600</v>
      </c>
      <c r="L10969" s="33">
        <v>1</v>
      </c>
      <c r="M10969" s="33">
        <v>1</v>
      </c>
      <c r="N10969" s="33">
        <v>161779.07</v>
      </c>
      <c r="O10969" s="33">
        <v>869.9</v>
      </c>
      <c r="P10969" s="33">
        <v>1674</v>
      </c>
    </row>
    <row r="10970" spans="1:16">
      <c r="A10970" s="27" t="s">
        <v>1493</v>
      </c>
      <c r="B10970" s="31">
        <v>202602</v>
      </c>
      <c r="C10970" s="27" t="s">
        <v>197</v>
      </c>
      <c r="D10970" s="27" t="s">
        <v>197</v>
      </c>
      <c r="E10970" s="27" t="s">
        <v>29</v>
      </c>
      <c r="F10970" s="27" t="s">
        <v>257</v>
      </c>
      <c r="G10970" s="33">
        <v>193618.79</v>
      </c>
      <c r="H10970" s="33">
        <v>193618.79</v>
      </c>
      <c r="I10970" s="33">
        <v>4715</v>
      </c>
      <c r="J10970" s="33">
        <v>347</v>
      </c>
      <c r="K10970" s="33">
        <v>6600</v>
      </c>
      <c r="L10970" s="33">
        <v>1</v>
      </c>
      <c r="M10970" s="33">
        <v>1</v>
      </c>
      <c r="N10970" s="33">
        <v>166669.51</v>
      </c>
      <c r="O10970" s="33">
        <v>1032.4</v>
      </c>
      <c r="P10970" s="33">
        <v>1999</v>
      </c>
    </row>
    <row r="10971" spans="1:16">
      <c r="A10971" s="27" t="s">
        <v>1493</v>
      </c>
      <c r="B10971" s="31">
        <v>202603</v>
      </c>
      <c r="C10971" s="27" t="s">
        <v>197</v>
      </c>
      <c r="D10971" s="27" t="s">
        <v>197</v>
      </c>
      <c r="E10971" s="27" t="s">
        <v>29</v>
      </c>
      <c r="F10971" s="27" t="s">
        <v>257</v>
      </c>
      <c r="G10971" s="33">
        <v>208920.03</v>
      </c>
      <c r="H10971" s="33">
        <v>208920.03</v>
      </c>
      <c r="I10971" s="33">
        <v>5295</v>
      </c>
      <c r="J10971" s="33">
        <v>406</v>
      </c>
      <c r="K10971" s="33">
        <v>6600</v>
      </c>
      <c r="L10971" s="33">
        <v>1</v>
      </c>
      <c r="M10971" s="33">
        <v>1</v>
      </c>
      <c r="N10971" s="33">
        <v>207704.97</v>
      </c>
      <c r="O10971" s="33">
        <v>1255.1</v>
      </c>
      <c r="P10971" s="33">
        <v>2220</v>
      </c>
    </row>
    <row r="10972" spans="1:16">
      <c r="A10972" s="27" t="s">
        <v>1493</v>
      </c>
      <c r="B10972" s="31">
        <v>202604</v>
      </c>
      <c r="C10972" s="27" t="s">
        <v>197</v>
      </c>
      <c r="D10972" s="27" t="s">
        <v>197</v>
      </c>
      <c r="E10972" s="27" t="s">
        <v>29</v>
      </c>
      <c r="F10972" s="27" t="s">
        <v>257</v>
      </c>
      <c r="G10972" s="33">
        <v>274610.51</v>
      </c>
      <c r="H10972" s="33">
        <v>274610.51</v>
      </c>
      <c r="I10972" s="33">
        <v>6622</v>
      </c>
      <c r="J10972" s="33">
        <v>496</v>
      </c>
      <c r="K10972" s="33">
        <v>6600</v>
      </c>
      <c r="L10972" s="33">
        <v>1</v>
      </c>
      <c r="M10972" s="33">
        <v>1</v>
      </c>
      <c r="N10972" s="33">
        <v>244409.13</v>
      </c>
      <c r="O10972" s="33">
        <v>1476.2</v>
      </c>
      <c r="P10972" s="33">
        <v>2737</v>
      </c>
    </row>
    <row r="10973" spans="1:16">
      <c r="A10973" s="27" t="s">
        <v>1493</v>
      </c>
      <c r="B10973" s="31">
        <v>202605</v>
      </c>
      <c r="C10973" s="27" t="s">
        <v>197</v>
      </c>
      <c r="D10973" s="27" t="s">
        <v>197</v>
      </c>
      <c r="E10973" s="27" t="s">
        <v>29</v>
      </c>
      <c r="F10973" s="27" t="s">
        <v>257</v>
      </c>
      <c r="G10973" s="33">
        <v>310766.78</v>
      </c>
      <c r="H10973" s="33">
        <v>310766.78</v>
      </c>
      <c r="I10973" s="33">
        <v>7713</v>
      </c>
      <c r="J10973" s="33">
        <v>640</v>
      </c>
      <c r="K10973" s="33">
        <v>6600</v>
      </c>
      <c r="L10973" s="33">
        <v>1</v>
      </c>
      <c r="M10973" s="33">
        <v>1</v>
      </c>
      <c r="N10973" s="33">
        <v>267676.53</v>
      </c>
      <c r="O10973" s="33">
        <v>1707</v>
      </c>
      <c r="P10973" s="33">
        <v>3091</v>
      </c>
    </row>
    <row r="10974" spans="1:16">
      <c r="A10974" s="27" t="s">
        <v>1493</v>
      </c>
      <c r="B10974" s="31">
        <v>202606</v>
      </c>
      <c r="C10974" s="27" t="s">
        <v>197</v>
      </c>
      <c r="D10974" s="27" t="s">
        <v>197</v>
      </c>
      <c r="E10974" s="27" t="s">
        <v>29</v>
      </c>
      <c r="F10974" s="27" t="s">
        <v>257</v>
      </c>
      <c r="G10974" s="33">
        <v>270882.42</v>
      </c>
      <c r="H10974" s="33">
        <v>270882.42</v>
      </c>
      <c r="I10974" s="33">
        <v>6687</v>
      </c>
      <c r="J10974" s="33">
        <v>509</v>
      </c>
      <c r="K10974" s="33">
        <v>6600</v>
      </c>
      <c r="L10974" s="33">
        <v>1</v>
      </c>
      <c r="M10974" s="33">
        <v>1</v>
      </c>
      <c r="N10974" s="33">
        <v>261493.41</v>
      </c>
      <c r="O10974" s="33">
        <v>1535.6</v>
      </c>
      <c r="P10974" s="33">
        <v>2830</v>
      </c>
    </row>
    <row r="10975" spans="1:16">
      <c r="A10975" s="27" t="s">
        <v>1493</v>
      </c>
      <c r="B10975" s="31">
        <v>202607</v>
      </c>
      <c r="C10975" s="27" t="s">
        <v>197</v>
      </c>
      <c r="D10975" s="27" t="s">
        <v>197</v>
      </c>
      <c r="E10975" s="27" t="s">
        <v>29</v>
      </c>
      <c r="F10975" s="27" t="s">
        <v>257</v>
      </c>
      <c r="G10975" s="33">
        <v>245815.46</v>
      </c>
      <c r="H10975" s="33">
        <v>245815.46</v>
      </c>
      <c r="I10975" s="33">
        <v>6033</v>
      </c>
      <c r="J10975" s="33">
        <v>459</v>
      </c>
      <c r="K10975" s="33">
        <v>6600</v>
      </c>
      <c r="L10975" s="33">
        <v>1</v>
      </c>
      <c r="M10975" s="33">
        <v>1</v>
      </c>
      <c r="N10975" s="33">
        <v>232486.47</v>
      </c>
      <c r="O10975" s="33">
        <v>1448.3</v>
      </c>
      <c r="P10975" s="33">
        <v>2506</v>
      </c>
    </row>
    <row r="10976" spans="1:16">
      <c r="A10976" s="27" t="s">
        <v>1496</v>
      </c>
      <c r="B10976" s="31">
        <v>202408</v>
      </c>
      <c r="C10976" s="27" t="s">
        <v>197</v>
      </c>
      <c r="D10976" s="27" t="s">
        <v>197</v>
      </c>
      <c r="E10976" s="27" t="s">
        <v>29</v>
      </c>
      <c r="F10976" s="27" t="s">
        <v>289</v>
      </c>
      <c r="G10976" s="33">
        <v>1054522.91</v>
      </c>
      <c r="H10976" s="33">
        <v>1054522.91</v>
      </c>
      <c r="I10976" s="33">
        <v>18395</v>
      </c>
      <c r="J10976" s="33">
        <v>1548</v>
      </c>
      <c r="K10976" s="33">
        <v>23500</v>
      </c>
      <c r="L10976" s="33">
        <v>1</v>
      </c>
      <c r="M10976" s="33">
        <v>1</v>
      </c>
      <c r="N10976" s="33">
        <v>1060296.83</v>
      </c>
      <c r="O10976" s="33">
        <v>5035</v>
      </c>
      <c r="P10976" s="33">
        <v>8120</v>
      </c>
    </row>
    <row r="10977" spans="1:16">
      <c r="A10977" s="27" t="s">
        <v>1496</v>
      </c>
      <c r="B10977" s="31">
        <v>202409</v>
      </c>
      <c r="C10977" s="27" t="s">
        <v>197</v>
      </c>
      <c r="D10977" s="27" t="s">
        <v>197</v>
      </c>
      <c r="E10977" s="27" t="s">
        <v>29</v>
      </c>
      <c r="F10977" s="27" t="s">
        <v>289</v>
      </c>
      <c r="G10977" s="33">
        <v>895219.37</v>
      </c>
      <c r="H10977" s="33">
        <v>895219.37</v>
      </c>
      <c r="I10977" s="33">
        <v>15433</v>
      </c>
      <c r="J10977" s="33">
        <v>1458</v>
      </c>
      <c r="K10977" s="33">
        <v>23500</v>
      </c>
      <c r="L10977" s="33">
        <v>1</v>
      </c>
      <c r="M10977" s="33">
        <v>1</v>
      </c>
      <c r="N10977" s="33">
        <v>1019445.13</v>
      </c>
      <c r="O10977" s="33">
        <v>4531.9</v>
      </c>
      <c r="P10977" s="33">
        <v>6694</v>
      </c>
    </row>
    <row r="10978" spans="1:16">
      <c r="A10978" s="27" t="s">
        <v>1496</v>
      </c>
      <c r="B10978" s="31">
        <v>202410</v>
      </c>
      <c r="C10978" s="27" t="s">
        <v>197</v>
      </c>
      <c r="D10978" s="27" t="s">
        <v>197</v>
      </c>
      <c r="E10978" s="27" t="s">
        <v>29</v>
      </c>
      <c r="F10978" s="27" t="s">
        <v>289</v>
      </c>
      <c r="G10978" s="33">
        <v>1195879.24</v>
      </c>
      <c r="H10978" s="33">
        <v>1195879.24</v>
      </c>
      <c r="I10978" s="33">
        <v>20294</v>
      </c>
      <c r="J10978" s="33">
        <v>1696</v>
      </c>
      <c r="K10978" s="33">
        <v>23500</v>
      </c>
      <c r="L10978" s="33">
        <v>1</v>
      </c>
      <c r="M10978" s="33">
        <v>1</v>
      </c>
      <c r="N10978" s="33">
        <v>1119715.89</v>
      </c>
      <c r="O10978" s="33">
        <v>5414.5</v>
      </c>
      <c r="P10978" s="33">
        <v>8798</v>
      </c>
    </row>
    <row r="10979" spans="1:16">
      <c r="A10979" s="27" t="s">
        <v>1496</v>
      </c>
      <c r="B10979" s="31">
        <v>202411</v>
      </c>
      <c r="C10979" s="27" t="s">
        <v>197</v>
      </c>
      <c r="D10979" s="27" t="s">
        <v>197</v>
      </c>
      <c r="E10979" s="27" t="s">
        <v>29</v>
      </c>
      <c r="F10979" s="27" t="s">
        <v>289</v>
      </c>
      <c r="G10979" s="33">
        <v>1258131.89</v>
      </c>
      <c r="H10979" s="33">
        <v>1258131.89</v>
      </c>
      <c r="I10979" s="33">
        <v>22199</v>
      </c>
      <c r="J10979" s="33">
        <v>1909</v>
      </c>
      <c r="K10979" s="33">
        <v>23500</v>
      </c>
      <c r="L10979" s="33">
        <v>1</v>
      </c>
      <c r="M10979" s="33">
        <v>1</v>
      </c>
      <c r="N10979" s="33">
        <v>1351222.64</v>
      </c>
      <c r="O10979" s="33">
        <v>6234.4</v>
      </c>
      <c r="P10979" s="33">
        <v>9839</v>
      </c>
    </row>
    <row r="10980" spans="1:16">
      <c r="A10980" s="27" t="s">
        <v>1496</v>
      </c>
      <c r="B10980" s="31">
        <v>202412</v>
      </c>
      <c r="C10980" s="27" t="s">
        <v>197</v>
      </c>
      <c r="D10980" s="27" t="s">
        <v>197</v>
      </c>
      <c r="E10980" s="27" t="s">
        <v>29</v>
      </c>
      <c r="F10980" s="27" t="s">
        <v>289</v>
      </c>
      <c r="G10980" s="33">
        <v>1545063.23</v>
      </c>
      <c r="H10980" s="33">
        <v>1545063.23</v>
      </c>
      <c r="I10980" s="33">
        <v>27673</v>
      </c>
      <c r="J10980" s="33">
        <v>2637</v>
      </c>
      <c r="K10980" s="33">
        <v>23500</v>
      </c>
      <c r="L10980" s="33">
        <v>1</v>
      </c>
      <c r="M10980" s="33">
        <v>1</v>
      </c>
      <c r="N10980" s="33">
        <v>1551058.54</v>
      </c>
      <c r="O10980" s="33">
        <v>7898.3</v>
      </c>
      <c r="P10980" s="33">
        <v>11850</v>
      </c>
    </row>
    <row r="10981" spans="1:16">
      <c r="A10981" s="27" t="s">
        <v>1496</v>
      </c>
      <c r="B10981" s="31">
        <v>202501</v>
      </c>
      <c r="C10981" s="27" t="s">
        <v>197</v>
      </c>
      <c r="D10981" s="27" t="s">
        <v>197</v>
      </c>
      <c r="E10981" s="27" t="s">
        <v>29</v>
      </c>
      <c r="F10981" s="27" t="s">
        <v>289</v>
      </c>
      <c r="G10981" s="33">
        <v>791654.24</v>
      </c>
      <c r="H10981" s="33">
        <v>791654.24</v>
      </c>
      <c r="I10981" s="33">
        <v>14833</v>
      </c>
      <c r="J10981" s="33">
        <v>1260</v>
      </c>
      <c r="K10981" s="33">
        <v>23500</v>
      </c>
      <c r="L10981" s="33">
        <v>1</v>
      </c>
      <c r="M10981" s="33">
        <v>1</v>
      </c>
      <c r="N10981" s="33">
        <v>788328.01</v>
      </c>
      <c r="O10981" s="33">
        <v>3587.8</v>
      </c>
      <c r="P10981" s="33">
        <v>6358</v>
      </c>
    </row>
    <row r="10982" spans="1:16">
      <c r="A10982" s="27" t="s">
        <v>1496</v>
      </c>
      <c r="B10982" s="31">
        <v>202502</v>
      </c>
      <c r="C10982" s="27" t="s">
        <v>197</v>
      </c>
      <c r="D10982" s="27" t="s">
        <v>197</v>
      </c>
      <c r="E10982" s="27" t="s">
        <v>29</v>
      </c>
      <c r="F10982" s="27" t="s">
        <v>289</v>
      </c>
      <c r="G10982" s="33">
        <v>859315.49</v>
      </c>
      <c r="H10982" s="33">
        <v>859315.49</v>
      </c>
      <c r="I10982" s="33">
        <v>15608</v>
      </c>
      <c r="J10982" s="33">
        <v>1377</v>
      </c>
      <c r="K10982" s="33">
        <v>23500</v>
      </c>
      <c r="L10982" s="33">
        <v>1</v>
      </c>
      <c r="M10982" s="33">
        <v>1</v>
      </c>
      <c r="N10982" s="33">
        <v>812158.5</v>
      </c>
      <c r="O10982" s="33">
        <v>4225.1</v>
      </c>
      <c r="P10982" s="33">
        <v>6862</v>
      </c>
    </row>
    <row r="10983" spans="1:16">
      <c r="A10983" s="27" t="s">
        <v>1496</v>
      </c>
      <c r="B10983" s="31">
        <v>202503</v>
      </c>
      <c r="C10983" s="27" t="s">
        <v>197</v>
      </c>
      <c r="D10983" s="27" t="s">
        <v>197</v>
      </c>
      <c r="E10983" s="27" t="s">
        <v>29</v>
      </c>
      <c r="F10983" s="27" t="s">
        <v>289</v>
      </c>
      <c r="G10983" s="33">
        <v>1045970.43</v>
      </c>
      <c r="H10983" s="33">
        <v>1045970.43</v>
      </c>
      <c r="I10983" s="33">
        <v>18933</v>
      </c>
      <c r="J10983" s="33">
        <v>1995</v>
      </c>
      <c r="K10983" s="33">
        <v>23500</v>
      </c>
      <c r="L10983" s="33">
        <v>1</v>
      </c>
      <c r="M10983" s="33">
        <v>1</v>
      </c>
      <c r="N10983" s="33">
        <v>1012118.85</v>
      </c>
      <c r="O10983" s="33">
        <v>4900.7</v>
      </c>
      <c r="P10983" s="33">
        <v>8232</v>
      </c>
    </row>
    <row r="10984" spans="1:16">
      <c r="A10984" s="27" t="s">
        <v>1496</v>
      </c>
      <c r="B10984" s="31">
        <v>202504</v>
      </c>
      <c r="C10984" s="27" t="s">
        <v>197</v>
      </c>
      <c r="D10984" s="27" t="s">
        <v>197</v>
      </c>
      <c r="E10984" s="27" t="s">
        <v>29</v>
      </c>
      <c r="F10984" s="27" t="s">
        <v>289</v>
      </c>
      <c r="G10984" s="33">
        <v>1213812.42</v>
      </c>
      <c r="H10984" s="33">
        <v>1213812.42</v>
      </c>
      <c r="I10984" s="33">
        <v>22090</v>
      </c>
      <c r="J10984" s="33">
        <v>2131</v>
      </c>
      <c r="K10984" s="33">
        <v>23500</v>
      </c>
      <c r="L10984" s="33">
        <v>1</v>
      </c>
      <c r="M10984" s="33">
        <v>1</v>
      </c>
      <c r="N10984" s="33">
        <v>1190973.39</v>
      </c>
      <c r="O10984" s="33">
        <v>6108.5</v>
      </c>
      <c r="P10984" s="33">
        <v>9802</v>
      </c>
    </row>
    <row r="10985" spans="1:16">
      <c r="A10985" s="27" t="s">
        <v>1496</v>
      </c>
      <c r="B10985" s="31">
        <v>202505</v>
      </c>
      <c r="C10985" s="27" t="s">
        <v>197</v>
      </c>
      <c r="D10985" s="27" t="s">
        <v>197</v>
      </c>
      <c r="E10985" s="27" t="s">
        <v>29</v>
      </c>
      <c r="F10985" s="27" t="s">
        <v>289</v>
      </c>
      <c r="G10985" s="33">
        <v>1230835.07</v>
      </c>
      <c r="H10985" s="33">
        <v>1230835.07</v>
      </c>
      <c r="I10985" s="33">
        <v>23031</v>
      </c>
      <c r="J10985" s="33">
        <v>1976</v>
      </c>
      <c r="K10985" s="33">
        <v>23500</v>
      </c>
      <c r="L10985" s="33">
        <v>1</v>
      </c>
      <c r="M10985" s="33">
        <v>1</v>
      </c>
      <c r="N10985" s="33">
        <v>1304352.35</v>
      </c>
      <c r="O10985" s="33">
        <v>5800.8</v>
      </c>
      <c r="P10985" s="33">
        <v>9904</v>
      </c>
    </row>
    <row r="10986" spans="1:16">
      <c r="A10986" s="27" t="s">
        <v>1496</v>
      </c>
      <c r="B10986" s="31">
        <v>202506</v>
      </c>
      <c r="C10986" s="27" t="s">
        <v>197</v>
      </c>
      <c r="D10986" s="27" t="s">
        <v>197</v>
      </c>
      <c r="E10986" s="27" t="s">
        <v>29</v>
      </c>
      <c r="F10986" s="27" t="s">
        <v>289</v>
      </c>
      <c r="G10986" s="33">
        <v>1244057.78</v>
      </c>
      <c r="H10986" s="33">
        <v>1244057.78</v>
      </c>
      <c r="I10986" s="33">
        <v>21586</v>
      </c>
      <c r="J10986" s="33">
        <v>2067</v>
      </c>
      <c r="K10986" s="33">
        <v>23500</v>
      </c>
      <c r="L10986" s="33">
        <v>1</v>
      </c>
      <c r="M10986" s="33">
        <v>1</v>
      </c>
      <c r="N10986" s="33">
        <v>1274222.8</v>
      </c>
      <c r="O10986" s="33">
        <v>6382.6</v>
      </c>
      <c r="P10986" s="33">
        <v>9594</v>
      </c>
    </row>
    <row r="10987" spans="1:16">
      <c r="A10987" s="27" t="s">
        <v>1496</v>
      </c>
      <c r="B10987" s="31">
        <v>202507</v>
      </c>
      <c r="C10987" s="27" t="s">
        <v>197</v>
      </c>
      <c r="D10987" s="27" t="s">
        <v>197</v>
      </c>
      <c r="E10987" s="27" t="s">
        <v>29</v>
      </c>
      <c r="F10987" s="27" t="s">
        <v>289</v>
      </c>
      <c r="G10987" s="33">
        <v>1211381.7</v>
      </c>
      <c r="H10987" s="33">
        <v>1211381.7</v>
      </c>
      <c r="I10987" s="33">
        <v>20480</v>
      </c>
      <c r="J10987" s="33">
        <v>1694</v>
      </c>
      <c r="K10987" s="33">
        <v>23500</v>
      </c>
      <c r="L10987" s="33">
        <v>1</v>
      </c>
      <c r="M10987" s="33">
        <v>1</v>
      </c>
      <c r="N10987" s="33">
        <v>1132875.85</v>
      </c>
      <c r="O10987" s="33">
        <v>5665.4</v>
      </c>
      <c r="P10987" s="33">
        <v>8853</v>
      </c>
    </row>
    <row r="10988" spans="1:16">
      <c r="A10988" s="27" t="s">
        <v>1496</v>
      </c>
      <c r="B10988" s="31">
        <v>202508</v>
      </c>
      <c r="C10988" s="27" t="s">
        <v>197</v>
      </c>
      <c r="D10988" s="27" t="s">
        <v>197</v>
      </c>
      <c r="E10988" s="27" t="s">
        <v>29</v>
      </c>
      <c r="F10988" s="27" t="s">
        <v>289</v>
      </c>
      <c r="G10988" s="33">
        <v>1109595.78</v>
      </c>
      <c r="H10988" s="33">
        <v>1109595.78</v>
      </c>
      <c r="I10988" s="33">
        <v>19174</v>
      </c>
      <c r="J10988" s="33">
        <v>1590</v>
      </c>
      <c r="K10988" s="33">
        <v>23500</v>
      </c>
      <c r="L10988" s="33">
        <v>1</v>
      </c>
      <c r="M10988" s="33">
        <v>1</v>
      </c>
      <c r="N10988" s="33">
        <v>1091045.43</v>
      </c>
      <c r="O10988" s="33">
        <v>4914</v>
      </c>
      <c r="P10988" s="33">
        <v>8479</v>
      </c>
    </row>
    <row r="10989" spans="1:16">
      <c r="A10989" s="27" t="s">
        <v>1496</v>
      </c>
      <c r="B10989" s="31">
        <v>202509</v>
      </c>
      <c r="C10989" s="27" t="s">
        <v>197</v>
      </c>
      <c r="D10989" s="27" t="s">
        <v>197</v>
      </c>
      <c r="E10989" s="27" t="s">
        <v>29</v>
      </c>
      <c r="F10989" s="27" t="s">
        <v>289</v>
      </c>
      <c r="G10989" s="33">
        <v>984793.5</v>
      </c>
      <c r="H10989" s="33">
        <v>984793.5</v>
      </c>
      <c r="I10989" s="33">
        <v>17373</v>
      </c>
      <c r="J10989" s="33">
        <v>1563</v>
      </c>
      <c r="K10989" s="33">
        <v>23500</v>
      </c>
      <c r="L10989" s="33">
        <v>1</v>
      </c>
      <c r="M10989" s="33">
        <v>1</v>
      </c>
      <c r="N10989" s="33">
        <v>1049009.04</v>
      </c>
      <c r="O10989" s="33">
        <v>5091.7</v>
      </c>
      <c r="P10989" s="33">
        <v>7595</v>
      </c>
    </row>
    <row r="10990" spans="1:16">
      <c r="A10990" s="27" t="s">
        <v>1496</v>
      </c>
      <c r="B10990" s="31">
        <v>202510</v>
      </c>
      <c r="C10990" s="27" t="s">
        <v>197</v>
      </c>
      <c r="D10990" s="27" t="s">
        <v>197</v>
      </c>
      <c r="E10990" s="27" t="s">
        <v>29</v>
      </c>
      <c r="F10990" s="27" t="s">
        <v>289</v>
      </c>
      <c r="G10990" s="33">
        <v>1143405.74</v>
      </c>
      <c r="H10990" s="33">
        <v>1143405.74</v>
      </c>
      <c r="I10990" s="33">
        <v>20660</v>
      </c>
      <c r="J10990" s="33">
        <v>1449</v>
      </c>
      <c r="K10990" s="33">
        <v>23500</v>
      </c>
      <c r="L10990" s="33">
        <v>1</v>
      </c>
      <c r="M10990" s="33">
        <v>1</v>
      </c>
      <c r="N10990" s="33">
        <v>1152187.65</v>
      </c>
      <c r="O10990" s="33">
        <v>5046</v>
      </c>
      <c r="P10990" s="33">
        <v>9148</v>
      </c>
    </row>
    <row r="10991" spans="1:16">
      <c r="A10991" s="27" t="s">
        <v>1496</v>
      </c>
      <c r="B10991" s="31">
        <v>202511</v>
      </c>
      <c r="C10991" s="27" t="s">
        <v>197</v>
      </c>
      <c r="D10991" s="27" t="s">
        <v>197</v>
      </c>
      <c r="E10991" s="27" t="s">
        <v>29</v>
      </c>
      <c r="F10991" s="27" t="s">
        <v>289</v>
      </c>
      <c r="G10991" s="33">
        <v>1463720.32</v>
      </c>
      <c r="H10991" s="33">
        <v>1463720.32</v>
      </c>
      <c r="I10991" s="33">
        <v>26351</v>
      </c>
      <c r="J10991" s="33">
        <v>2232</v>
      </c>
      <c r="K10991" s="33">
        <v>23500</v>
      </c>
      <c r="L10991" s="33">
        <v>1</v>
      </c>
      <c r="M10991" s="33">
        <v>1</v>
      </c>
      <c r="N10991" s="33">
        <v>1390408.1</v>
      </c>
      <c r="O10991" s="33">
        <v>6539.6</v>
      </c>
      <c r="P10991" s="33">
        <v>11337</v>
      </c>
    </row>
    <row r="10992" spans="1:16">
      <c r="A10992" s="27" t="s">
        <v>1496</v>
      </c>
      <c r="B10992" s="31">
        <v>202512</v>
      </c>
      <c r="C10992" s="27" t="s">
        <v>197</v>
      </c>
      <c r="D10992" s="27" t="s">
        <v>197</v>
      </c>
      <c r="E10992" s="27" t="s">
        <v>29</v>
      </c>
      <c r="F10992" s="27" t="s">
        <v>289</v>
      </c>
      <c r="G10992" s="33">
        <v>1387941.5</v>
      </c>
      <c r="H10992" s="33">
        <v>1387941.5</v>
      </c>
      <c r="I10992" s="33">
        <v>25493</v>
      </c>
      <c r="J10992" s="33">
        <v>2028</v>
      </c>
      <c r="K10992" s="33">
        <v>23500</v>
      </c>
      <c r="L10992" s="33">
        <v>1</v>
      </c>
      <c r="M10992" s="33">
        <v>1</v>
      </c>
      <c r="N10992" s="33">
        <v>1596039.23</v>
      </c>
      <c r="O10992" s="33">
        <v>6737.2</v>
      </c>
      <c r="P10992" s="33">
        <v>11128</v>
      </c>
    </row>
    <row r="10993" spans="1:16">
      <c r="A10993" s="27" t="s">
        <v>1496</v>
      </c>
      <c r="B10993" s="31">
        <v>202601</v>
      </c>
      <c r="C10993" s="27" t="s">
        <v>197</v>
      </c>
      <c r="D10993" s="27" t="s">
        <v>197</v>
      </c>
      <c r="E10993" s="27" t="s">
        <v>29</v>
      </c>
      <c r="F10993" s="27" t="s">
        <v>289</v>
      </c>
      <c r="G10993" s="33">
        <v>729550.97</v>
      </c>
      <c r="H10993" s="33">
        <v>729550.97</v>
      </c>
      <c r="I10993" s="33">
        <v>12950</v>
      </c>
      <c r="J10993" s="33">
        <v>1175</v>
      </c>
      <c r="K10993" s="33">
        <v>23500</v>
      </c>
      <c r="L10993" s="33">
        <v>1</v>
      </c>
      <c r="M10993" s="33">
        <v>1</v>
      </c>
      <c r="N10993" s="33">
        <v>811189.52</v>
      </c>
      <c r="O10993" s="33">
        <v>3428.3</v>
      </c>
      <c r="P10993" s="33">
        <v>5856</v>
      </c>
    </row>
    <row r="10994" spans="1:16">
      <c r="A10994" s="27" t="s">
        <v>1496</v>
      </c>
      <c r="B10994" s="31">
        <v>202602</v>
      </c>
      <c r="C10994" s="27" t="s">
        <v>197</v>
      </c>
      <c r="D10994" s="27" t="s">
        <v>197</v>
      </c>
      <c r="E10994" s="27" t="s">
        <v>29</v>
      </c>
      <c r="F10994" s="27" t="s">
        <v>289</v>
      </c>
      <c r="G10994" s="33">
        <v>800741.01</v>
      </c>
      <c r="H10994" s="33">
        <v>800741.01</v>
      </c>
      <c r="I10994" s="33">
        <v>14971</v>
      </c>
      <c r="J10994" s="33">
        <v>1389</v>
      </c>
      <c r="K10994" s="33">
        <v>23500</v>
      </c>
      <c r="L10994" s="33">
        <v>1</v>
      </c>
      <c r="M10994" s="33">
        <v>1</v>
      </c>
      <c r="N10994" s="33">
        <v>835711.09</v>
      </c>
      <c r="O10994" s="33">
        <v>3696.5</v>
      </c>
      <c r="P10994" s="33">
        <v>6408</v>
      </c>
    </row>
    <row r="10995" spans="1:16">
      <c r="A10995" s="27" t="s">
        <v>1496</v>
      </c>
      <c r="B10995" s="31">
        <v>202603</v>
      </c>
      <c r="C10995" s="27" t="s">
        <v>197</v>
      </c>
      <c r="D10995" s="27" t="s">
        <v>197</v>
      </c>
      <c r="E10995" s="27" t="s">
        <v>29</v>
      </c>
      <c r="F10995" s="27" t="s">
        <v>289</v>
      </c>
      <c r="G10995" s="33">
        <v>1059113.59</v>
      </c>
      <c r="H10995" s="33">
        <v>1059113.59</v>
      </c>
      <c r="I10995" s="33">
        <v>20294</v>
      </c>
      <c r="J10995" s="33">
        <v>1649</v>
      </c>
      <c r="K10995" s="33">
        <v>23500</v>
      </c>
      <c r="L10995" s="33">
        <v>1</v>
      </c>
      <c r="M10995" s="33">
        <v>1</v>
      </c>
      <c r="N10995" s="33">
        <v>1041470.3</v>
      </c>
      <c r="O10995" s="33">
        <v>5121.8</v>
      </c>
      <c r="P10995" s="33">
        <v>8700</v>
      </c>
    </row>
    <row r="10996" spans="1:16">
      <c r="A10996" s="27" t="s">
        <v>1496</v>
      </c>
      <c r="B10996" s="31">
        <v>202604</v>
      </c>
      <c r="C10996" s="27" t="s">
        <v>197</v>
      </c>
      <c r="D10996" s="27" t="s">
        <v>197</v>
      </c>
      <c r="E10996" s="27" t="s">
        <v>29</v>
      </c>
      <c r="F10996" s="27" t="s">
        <v>289</v>
      </c>
      <c r="G10996" s="33">
        <v>1126524.06</v>
      </c>
      <c r="H10996" s="33">
        <v>1126524.06</v>
      </c>
      <c r="I10996" s="33">
        <v>19293</v>
      </c>
      <c r="J10996" s="33">
        <v>1591</v>
      </c>
      <c r="K10996" s="33">
        <v>23500</v>
      </c>
      <c r="L10996" s="33">
        <v>1</v>
      </c>
      <c r="M10996" s="33">
        <v>1</v>
      </c>
      <c r="N10996" s="33">
        <v>1225511.62</v>
      </c>
      <c r="O10996" s="33">
        <v>5565.6</v>
      </c>
      <c r="P10996" s="33">
        <v>8381</v>
      </c>
    </row>
    <row r="10997" spans="1:16">
      <c r="A10997" s="27" t="s">
        <v>1496</v>
      </c>
      <c r="B10997" s="31">
        <v>202605</v>
      </c>
      <c r="C10997" s="27" t="s">
        <v>197</v>
      </c>
      <c r="D10997" s="27" t="s">
        <v>197</v>
      </c>
      <c r="E10997" s="27" t="s">
        <v>29</v>
      </c>
      <c r="F10997" s="27" t="s">
        <v>289</v>
      </c>
      <c r="G10997" s="33">
        <v>1257220.8</v>
      </c>
      <c r="H10997" s="33">
        <v>1257220.8</v>
      </c>
      <c r="I10997" s="33">
        <v>22979</v>
      </c>
      <c r="J10997" s="33">
        <v>1958</v>
      </c>
      <c r="K10997" s="33">
        <v>23500</v>
      </c>
      <c r="L10997" s="33">
        <v>1</v>
      </c>
      <c r="M10997" s="33">
        <v>1</v>
      </c>
      <c r="N10997" s="33">
        <v>1342178.57</v>
      </c>
      <c r="O10997" s="33">
        <v>5826.4</v>
      </c>
      <c r="P10997" s="33">
        <v>9679</v>
      </c>
    </row>
    <row r="10998" spans="1:16">
      <c r="A10998" s="27" t="s">
        <v>1496</v>
      </c>
      <c r="B10998" s="31">
        <v>202606</v>
      </c>
      <c r="C10998" s="27" t="s">
        <v>197</v>
      </c>
      <c r="D10998" s="27" t="s">
        <v>197</v>
      </c>
      <c r="E10998" s="27" t="s">
        <v>29</v>
      </c>
      <c r="F10998" s="27" t="s">
        <v>289</v>
      </c>
      <c r="G10998" s="33">
        <v>1247388.28</v>
      </c>
      <c r="H10998" s="33">
        <v>1247388.28</v>
      </c>
      <c r="I10998" s="33">
        <v>21566</v>
      </c>
      <c r="J10998" s="33">
        <v>1784</v>
      </c>
      <c r="K10998" s="33">
        <v>23500</v>
      </c>
      <c r="L10998" s="33">
        <v>1</v>
      </c>
      <c r="M10998" s="33">
        <v>1</v>
      </c>
      <c r="N10998" s="33">
        <v>1311175.26</v>
      </c>
      <c r="O10998" s="33">
        <v>6121.8</v>
      </c>
      <c r="P10998" s="33">
        <v>9550</v>
      </c>
    </row>
    <row r="10999" spans="1:16">
      <c r="A10999" s="27" t="s">
        <v>1496</v>
      </c>
      <c r="B10999" s="31">
        <v>202607</v>
      </c>
      <c r="C10999" s="27" t="s">
        <v>197</v>
      </c>
      <c r="D10999" s="27" t="s">
        <v>197</v>
      </c>
      <c r="E10999" s="27" t="s">
        <v>29</v>
      </c>
      <c r="F10999" s="27" t="s">
        <v>289</v>
      </c>
      <c r="G10999" s="33">
        <v>1133043.18</v>
      </c>
      <c r="H10999" s="33">
        <v>1133043.18</v>
      </c>
      <c r="I10999" s="33">
        <v>20892</v>
      </c>
      <c r="J10999" s="33">
        <v>1649</v>
      </c>
      <c r="K10999" s="33">
        <v>23500</v>
      </c>
      <c r="L10999" s="33">
        <v>1</v>
      </c>
      <c r="M10999" s="33">
        <v>1</v>
      </c>
      <c r="N10999" s="33">
        <v>1165729.25</v>
      </c>
      <c r="O10999" s="33">
        <v>5476.4</v>
      </c>
      <c r="P10999" s="33">
        <v>8978</v>
      </c>
    </row>
    <row r="11000" spans="1:16">
      <c r="A11000" s="27" t="s">
        <v>1499</v>
      </c>
      <c r="B11000" s="31">
        <v>202408</v>
      </c>
      <c r="C11000" s="27" t="s">
        <v>197</v>
      </c>
      <c r="D11000" s="27" t="s">
        <v>197</v>
      </c>
      <c r="E11000" s="27" t="s">
        <v>29</v>
      </c>
      <c r="F11000" s="27" t="s">
        <v>257</v>
      </c>
      <c r="G11000" s="33">
        <v>309988.86</v>
      </c>
      <c r="H11000" s="33">
        <v>309988.86</v>
      </c>
      <c r="I11000" s="33">
        <v>7768</v>
      </c>
      <c r="J11000" s="33">
        <v>677</v>
      </c>
      <c r="K11000" s="33">
        <v>9000</v>
      </c>
      <c r="L11000" s="33">
        <v>1</v>
      </c>
      <c r="M11000" s="33">
        <v>1</v>
      </c>
      <c r="N11000" s="33">
        <v>291908.62</v>
      </c>
      <c r="O11000" s="33">
        <v>1665.2</v>
      </c>
      <c r="P11000" s="33">
        <v>3229</v>
      </c>
    </row>
    <row r="11001" spans="1:16">
      <c r="A11001" s="27" t="s">
        <v>1499</v>
      </c>
      <c r="B11001" s="31">
        <v>202409</v>
      </c>
      <c r="C11001" s="27" t="s">
        <v>197</v>
      </c>
      <c r="D11001" s="27" t="s">
        <v>197</v>
      </c>
      <c r="E11001" s="27" t="s">
        <v>29</v>
      </c>
      <c r="F11001" s="27" t="s">
        <v>257</v>
      </c>
      <c r="G11001" s="33">
        <v>325786.03</v>
      </c>
      <c r="H11001" s="33">
        <v>325786.03</v>
      </c>
      <c r="I11001" s="33">
        <v>8312</v>
      </c>
      <c r="J11001" s="33">
        <v>566</v>
      </c>
      <c r="K11001" s="33">
        <v>9000</v>
      </c>
      <c r="L11001" s="33">
        <v>1</v>
      </c>
      <c r="M11001" s="33">
        <v>1</v>
      </c>
      <c r="N11001" s="33">
        <v>280661.8</v>
      </c>
      <c r="O11001" s="33">
        <v>1955.8</v>
      </c>
      <c r="P11001" s="33">
        <v>3378</v>
      </c>
    </row>
    <row r="11002" spans="1:16">
      <c r="A11002" s="27" t="s">
        <v>1499</v>
      </c>
      <c r="B11002" s="31">
        <v>202410</v>
      </c>
      <c r="C11002" s="27" t="s">
        <v>197</v>
      </c>
      <c r="D11002" s="27" t="s">
        <v>197</v>
      </c>
      <c r="E11002" s="27" t="s">
        <v>29</v>
      </c>
      <c r="F11002" s="27" t="s">
        <v>257</v>
      </c>
      <c r="G11002" s="33">
        <v>380221.29</v>
      </c>
      <c r="H11002" s="33">
        <v>380221.29</v>
      </c>
      <c r="I11002" s="33">
        <v>9614</v>
      </c>
      <c r="J11002" s="33">
        <v>641</v>
      </c>
      <c r="K11002" s="33">
        <v>9000</v>
      </c>
      <c r="L11002" s="33">
        <v>1</v>
      </c>
      <c r="M11002" s="33">
        <v>1</v>
      </c>
      <c r="N11002" s="33">
        <v>308267.19</v>
      </c>
      <c r="O11002" s="33">
        <v>2148.4</v>
      </c>
      <c r="P11002" s="33">
        <v>3816</v>
      </c>
    </row>
    <row r="11003" spans="1:16">
      <c r="A11003" s="27" t="s">
        <v>1499</v>
      </c>
      <c r="B11003" s="31">
        <v>202411</v>
      </c>
      <c r="C11003" s="27" t="s">
        <v>197</v>
      </c>
      <c r="D11003" s="27" t="s">
        <v>197</v>
      </c>
      <c r="E11003" s="27" t="s">
        <v>29</v>
      </c>
      <c r="F11003" s="27" t="s">
        <v>257</v>
      </c>
      <c r="G11003" s="33">
        <v>381995.01</v>
      </c>
      <c r="H11003" s="33">
        <v>381995.01</v>
      </c>
      <c r="I11003" s="33">
        <v>9744</v>
      </c>
      <c r="J11003" s="33">
        <v>721</v>
      </c>
      <c r="K11003" s="33">
        <v>9000</v>
      </c>
      <c r="L11003" s="33">
        <v>1</v>
      </c>
      <c r="M11003" s="33">
        <v>1</v>
      </c>
      <c r="N11003" s="33">
        <v>372002.94</v>
      </c>
      <c r="O11003" s="33">
        <v>2265.2</v>
      </c>
      <c r="P11003" s="33">
        <v>3888</v>
      </c>
    </row>
    <row r="11004" spans="1:16">
      <c r="A11004" s="27" t="s">
        <v>1499</v>
      </c>
      <c r="B11004" s="31">
        <v>202412</v>
      </c>
      <c r="C11004" s="27" t="s">
        <v>197</v>
      </c>
      <c r="D11004" s="27" t="s">
        <v>197</v>
      </c>
      <c r="E11004" s="27" t="s">
        <v>29</v>
      </c>
      <c r="F11004" s="27" t="s">
        <v>257</v>
      </c>
      <c r="G11004" s="33">
        <v>506584.21</v>
      </c>
      <c r="H11004" s="33">
        <v>506584.21</v>
      </c>
      <c r="I11004" s="33">
        <v>13172</v>
      </c>
      <c r="J11004" s="33">
        <v>999</v>
      </c>
      <c r="K11004" s="33">
        <v>9000</v>
      </c>
      <c r="L11004" s="33">
        <v>1</v>
      </c>
      <c r="M11004" s="33">
        <v>1</v>
      </c>
      <c r="N11004" s="33">
        <v>427019.44</v>
      </c>
      <c r="O11004" s="33">
        <v>2777.3</v>
      </c>
      <c r="P11004" s="33">
        <v>5448</v>
      </c>
    </row>
    <row r="11005" spans="1:16">
      <c r="A11005" s="27" t="s">
        <v>1499</v>
      </c>
      <c r="B11005" s="31">
        <v>202501</v>
      </c>
      <c r="C11005" s="27" t="s">
        <v>197</v>
      </c>
      <c r="D11005" s="27" t="s">
        <v>197</v>
      </c>
      <c r="E11005" s="27" t="s">
        <v>29</v>
      </c>
      <c r="F11005" s="27" t="s">
        <v>257</v>
      </c>
      <c r="G11005" s="33">
        <v>255250.88</v>
      </c>
      <c r="H11005" s="33">
        <v>255250.88</v>
      </c>
      <c r="I11005" s="33">
        <v>6341</v>
      </c>
      <c r="J11005" s="33">
        <v>536</v>
      </c>
      <c r="K11005" s="33">
        <v>9000</v>
      </c>
      <c r="L11005" s="33">
        <v>1</v>
      </c>
      <c r="M11005" s="33">
        <v>1</v>
      </c>
      <c r="N11005" s="33">
        <v>217033.32</v>
      </c>
      <c r="O11005" s="33">
        <v>1394.9</v>
      </c>
      <c r="P11005" s="33">
        <v>2497</v>
      </c>
    </row>
    <row r="11006" spans="1:16">
      <c r="A11006" s="27" t="s">
        <v>1499</v>
      </c>
      <c r="B11006" s="31">
        <v>202502</v>
      </c>
      <c r="C11006" s="27" t="s">
        <v>197</v>
      </c>
      <c r="D11006" s="27" t="s">
        <v>197</v>
      </c>
      <c r="E11006" s="27" t="s">
        <v>29</v>
      </c>
      <c r="F11006" s="27" t="s">
        <v>257</v>
      </c>
      <c r="G11006" s="33">
        <v>257328.58</v>
      </c>
      <c r="H11006" s="33">
        <v>257328.58</v>
      </c>
      <c r="I11006" s="33">
        <v>6450</v>
      </c>
      <c r="J11006" s="33">
        <v>530</v>
      </c>
      <c r="K11006" s="33">
        <v>9000</v>
      </c>
      <c r="L11006" s="33">
        <v>1</v>
      </c>
      <c r="M11006" s="33">
        <v>1</v>
      </c>
      <c r="N11006" s="33">
        <v>223594.06</v>
      </c>
      <c r="O11006" s="33">
        <v>1425.6</v>
      </c>
      <c r="P11006" s="33">
        <v>2676</v>
      </c>
    </row>
    <row r="11007" spans="1:16">
      <c r="A11007" s="27" t="s">
        <v>1499</v>
      </c>
      <c r="B11007" s="31">
        <v>202503</v>
      </c>
      <c r="C11007" s="27" t="s">
        <v>197</v>
      </c>
      <c r="D11007" s="27" t="s">
        <v>197</v>
      </c>
      <c r="E11007" s="27" t="s">
        <v>29</v>
      </c>
      <c r="F11007" s="27" t="s">
        <v>257</v>
      </c>
      <c r="G11007" s="33">
        <v>305545.28</v>
      </c>
      <c r="H11007" s="33">
        <v>305545.28</v>
      </c>
      <c r="I11007" s="33">
        <v>7660</v>
      </c>
      <c r="J11007" s="33">
        <v>507</v>
      </c>
      <c r="K11007" s="33">
        <v>9000</v>
      </c>
      <c r="L11007" s="33">
        <v>1</v>
      </c>
      <c r="M11007" s="33">
        <v>1</v>
      </c>
      <c r="N11007" s="33">
        <v>278644.82</v>
      </c>
      <c r="O11007" s="33">
        <v>1637.9</v>
      </c>
      <c r="P11007" s="33">
        <v>3086</v>
      </c>
    </row>
    <row r="11008" spans="1:16">
      <c r="A11008" s="27" t="s">
        <v>1499</v>
      </c>
      <c r="B11008" s="31">
        <v>202504</v>
      </c>
      <c r="C11008" s="27" t="s">
        <v>197</v>
      </c>
      <c r="D11008" s="27" t="s">
        <v>197</v>
      </c>
      <c r="E11008" s="27" t="s">
        <v>29</v>
      </c>
      <c r="F11008" s="27" t="s">
        <v>257</v>
      </c>
      <c r="G11008" s="33">
        <v>381627.86</v>
      </c>
      <c r="H11008" s="33">
        <v>381627.86</v>
      </c>
      <c r="I11008" s="33">
        <v>9577</v>
      </c>
      <c r="J11008" s="33">
        <v>797</v>
      </c>
      <c r="K11008" s="33">
        <v>9000</v>
      </c>
      <c r="L11008" s="33">
        <v>1</v>
      </c>
      <c r="M11008" s="33">
        <v>1</v>
      </c>
      <c r="N11008" s="33">
        <v>327884.98</v>
      </c>
      <c r="O11008" s="33">
        <v>1976.6</v>
      </c>
      <c r="P11008" s="33">
        <v>4090</v>
      </c>
    </row>
    <row r="11009" spans="1:16">
      <c r="A11009" s="27" t="s">
        <v>1499</v>
      </c>
      <c r="B11009" s="31">
        <v>202505</v>
      </c>
      <c r="C11009" s="27" t="s">
        <v>197</v>
      </c>
      <c r="D11009" s="27" t="s">
        <v>197</v>
      </c>
      <c r="E11009" s="27" t="s">
        <v>29</v>
      </c>
      <c r="F11009" s="27" t="s">
        <v>257</v>
      </c>
      <c r="G11009" s="33">
        <v>415203.6</v>
      </c>
      <c r="H11009" s="33">
        <v>415203.6</v>
      </c>
      <c r="I11009" s="33">
        <v>11012</v>
      </c>
      <c r="J11009" s="33">
        <v>842</v>
      </c>
      <c r="K11009" s="33">
        <v>9000</v>
      </c>
      <c r="L11009" s="33">
        <v>1</v>
      </c>
      <c r="M11009" s="33">
        <v>1</v>
      </c>
      <c r="N11009" s="33">
        <v>359099.16</v>
      </c>
      <c r="O11009" s="33">
        <v>2371.6</v>
      </c>
      <c r="P11009" s="33">
        <v>4461</v>
      </c>
    </row>
    <row r="11010" spans="1:16">
      <c r="A11010" s="27" t="s">
        <v>1499</v>
      </c>
      <c r="B11010" s="31">
        <v>202506</v>
      </c>
      <c r="C11010" s="27" t="s">
        <v>197</v>
      </c>
      <c r="D11010" s="27" t="s">
        <v>197</v>
      </c>
      <c r="E11010" s="27" t="s">
        <v>29</v>
      </c>
      <c r="F11010" s="27" t="s">
        <v>257</v>
      </c>
      <c r="G11010" s="33">
        <v>382928.9</v>
      </c>
      <c r="H11010" s="33">
        <v>382928.9</v>
      </c>
      <c r="I11010" s="33">
        <v>9612</v>
      </c>
      <c r="J11010" s="33">
        <v>777</v>
      </c>
      <c r="K11010" s="33">
        <v>9000</v>
      </c>
      <c r="L11010" s="33">
        <v>1</v>
      </c>
      <c r="M11010" s="33">
        <v>1</v>
      </c>
      <c r="N11010" s="33">
        <v>350804.24</v>
      </c>
      <c r="O11010" s="33">
        <v>2068.3</v>
      </c>
      <c r="P11010" s="33">
        <v>3841</v>
      </c>
    </row>
    <row r="11011" spans="1:16">
      <c r="A11011" s="27" t="s">
        <v>1499</v>
      </c>
      <c r="B11011" s="31">
        <v>202507</v>
      </c>
      <c r="C11011" s="27" t="s">
        <v>197</v>
      </c>
      <c r="D11011" s="27" t="s">
        <v>197</v>
      </c>
      <c r="E11011" s="27" t="s">
        <v>29</v>
      </c>
      <c r="F11011" s="27" t="s">
        <v>257</v>
      </c>
      <c r="G11011" s="33">
        <v>344667.82</v>
      </c>
      <c r="H11011" s="33">
        <v>344667.82</v>
      </c>
      <c r="I11011" s="33">
        <v>8382</v>
      </c>
      <c r="J11011" s="33">
        <v>727</v>
      </c>
      <c r="K11011" s="33">
        <v>9000</v>
      </c>
      <c r="L11011" s="33">
        <v>1</v>
      </c>
      <c r="M11011" s="33">
        <v>1</v>
      </c>
      <c r="N11011" s="33">
        <v>311890.23</v>
      </c>
      <c r="O11011" s="33">
        <v>1941.9</v>
      </c>
      <c r="P11011" s="33">
        <v>3400</v>
      </c>
    </row>
    <row r="11012" spans="1:16">
      <c r="A11012" s="27" t="s">
        <v>1499</v>
      </c>
      <c r="B11012" s="31">
        <v>202508</v>
      </c>
      <c r="C11012" s="27" t="s">
        <v>197</v>
      </c>
      <c r="D11012" s="27" t="s">
        <v>197</v>
      </c>
      <c r="E11012" s="27" t="s">
        <v>29</v>
      </c>
      <c r="F11012" s="27" t="s">
        <v>257</v>
      </c>
      <c r="G11012" s="33">
        <v>316330.14</v>
      </c>
      <c r="H11012" s="33">
        <v>316330.14</v>
      </c>
      <c r="I11012" s="33">
        <v>8830</v>
      </c>
      <c r="J11012" s="33">
        <v>651</v>
      </c>
      <c r="K11012" s="33">
        <v>9000</v>
      </c>
      <c r="L11012" s="33">
        <v>1</v>
      </c>
      <c r="M11012" s="33">
        <v>1</v>
      </c>
      <c r="N11012" s="33">
        <v>300373.97</v>
      </c>
      <c r="O11012" s="33">
        <v>1832.9</v>
      </c>
      <c r="P11012" s="33">
        <v>3405</v>
      </c>
    </row>
    <row r="11013" spans="1:16">
      <c r="A11013" s="27" t="s">
        <v>1499</v>
      </c>
      <c r="B11013" s="31">
        <v>202509</v>
      </c>
      <c r="C11013" s="27" t="s">
        <v>197</v>
      </c>
      <c r="D11013" s="27" t="s">
        <v>197</v>
      </c>
      <c r="E11013" s="27" t="s">
        <v>29</v>
      </c>
      <c r="F11013" s="27" t="s">
        <v>257</v>
      </c>
      <c r="G11013" s="33">
        <v>291186.15</v>
      </c>
      <c r="H11013" s="33">
        <v>291186.15</v>
      </c>
      <c r="I11013" s="33">
        <v>7188</v>
      </c>
      <c r="J11013" s="33">
        <v>484</v>
      </c>
      <c r="K11013" s="33">
        <v>9000</v>
      </c>
      <c r="L11013" s="33">
        <v>1</v>
      </c>
      <c r="M11013" s="33">
        <v>1</v>
      </c>
      <c r="N11013" s="33">
        <v>288801</v>
      </c>
      <c r="O11013" s="33">
        <v>1513.7</v>
      </c>
      <c r="P11013" s="33">
        <v>3031</v>
      </c>
    </row>
    <row r="11014" spans="1:16">
      <c r="A11014" s="27" t="s">
        <v>1499</v>
      </c>
      <c r="B11014" s="31">
        <v>202510</v>
      </c>
      <c r="C11014" s="27" t="s">
        <v>197</v>
      </c>
      <c r="D11014" s="27" t="s">
        <v>197</v>
      </c>
      <c r="E11014" s="27" t="s">
        <v>29</v>
      </c>
      <c r="F11014" s="27" t="s">
        <v>257</v>
      </c>
      <c r="G11014" s="33">
        <v>369945.88</v>
      </c>
      <c r="H11014" s="33">
        <v>369945.88</v>
      </c>
      <c r="I11014" s="33">
        <v>9499</v>
      </c>
      <c r="J11014" s="33">
        <v>727</v>
      </c>
      <c r="K11014" s="33">
        <v>9000</v>
      </c>
      <c r="L11014" s="33">
        <v>1</v>
      </c>
      <c r="M11014" s="33">
        <v>1</v>
      </c>
      <c r="N11014" s="33">
        <v>317206.94</v>
      </c>
      <c r="O11014" s="33">
        <v>2052.2</v>
      </c>
      <c r="P11014" s="33">
        <v>3895</v>
      </c>
    </row>
    <row r="11015" spans="1:16">
      <c r="A11015" s="27" t="s">
        <v>1499</v>
      </c>
      <c r="B11015" s="31">
        <v>202511</v>
      </c>
      <c r="C11015" s="27" t="s">
        <v>197</v>
      </c>
      <c r="D11015" s="27" t="s">
        <v>197</v>
      </c>
      <c r="E11015" s="27" t="s">
        <v>29</v>
      </c>
      <c r="F11015" s="27" t="s">
        <v>257</v>
      </c>
      <c r="G11015" s="33">
        <v>422839.65</v>
      </c>
      <c r="H11015" s="33">
        <v>422839.65</v>
      </c>
      <c r="I11015" s="33">
        <v>11017</v>
      </c>
      <c r="J11015" s="33">
        <v>772</v>
      </c>
      <c r="K11015" s="33">
        <v>9000</v>
      </c>
      <c r="L11015" s="33">
        <v>1</v>
      </c>
      <c r="M11015" s="33">
        <v>1</v>
      </c>
      <c r="N11015" s="33">
        <v>382791.03</v>
      </c>
      <c r="O11015" s="33">
        <v>2503.4</v>
      </c>
      <c r="P11015" s="33">
        <v>4405</v>
      </c>
    </row>
    <row r="11016" spans="1:16">
      <c r="A11016" s="27" t="s">
        <v>1499</v>
      </c>
      <c r="B11016" s="31">
        <v>202512</v>
      </c>
      <c r="C11016" s="27" t="s">
        <v>197</v>
      </c>
      <c r="D11016" s="27" t="s">
        <v>197</v>
      </c>
      <c r="E11016" s="27" t="s">
        <v>29</v>
      </c>
      <c r="F11016" s="27" t="s">
        <v>257</v>
      </c>
      <c r="G11016" s="33">
        <v>481954.04</v>
      </c>
      <c r="H11016" s="33">
        <v>481954.04</v>
      </c>
      <c r="I11016" s="33">
        <v>12454</v>
      </c>
      <c r="J11016" s="33">
        <v>942</v>
      </c>
      <c r="K11016" s="33">
        <v>9000</v>
      </c>
      <c r="L11016" s="33">
        <v>1</v>
      </c>
      <c r="M11016" s="33">
        <v>1</v>
      </c>
      <c r="N11016" s="33">
        <v>439403.01</v>
      </c>
      <c r="O11016" s="33">
        <v>2469.5</v>
      </c>
      <c r="P11016" s="33">
        <v>5143</v>
      </c>
    </row>
    <row r="11017" spans="1:16">
      <c r="A11017" s="27" t="s">
        <v>1499</v>
      </c>
      <c r="B11017" s="31">
        <v>202601</v>
      </c>
      <c r="C11017" s="27" t="s">
        <v>197</v>
      </c>
      <c r="D11017" s="27" t="s">
        <v>197</v>
      </c>
      <c r="E11017" s="27" t="s">
        <v>29</v>
      </c>
      <c r="F11017" s="27" t="s">
        <v>257</v>
      </c>
      <c r="G11017" s="33">
        <v>255171.87</v>
      </c>
      <c r="H11017" s="33">
        <v>255171.87</v>
      </c>
      <c r="I11017" s="33">
        <v>6486</v>
      </c>
      <c r="J11017" s="33">
        <v>567</v>
      </c>
      <c r="K11017" s="33">
        <v>9000</v>
      </c>
      <c r="L11017" s="33">
        <v>1</v>
      </c>
      <c r="M11017" s="33">
        <v>1</v>
      </c>
      <c r="N11017" s="33">
        <v>223327.29</v>
      </c>
      <c r="O11017" s="33">
        <v>1378.1</v>
      </c>
      <c r="P11017" s="33">
        <v>2650</v>
      </c>
    </row>
    <row r="11018" spans="1:16">
      <c r="A11018" s="27" t="s">
        <v>1499</v>
      </c>
      <c r="B11018" s="31">
        <v>202602</v>
      </c>
      <c r="C11018" s="27" t="s">
        <v>197</v>
      </c>
      <c r="D11018" s="27" t="s">
        <v>197</v>
      </c>
      <c r="E11018" s="27" t="s">
        <v>29</v>
      </c>
      <c r="F11018" s="27" t="s">
        <v>257</v>
      </c>
      <c r="G11018" s="33">
        <v>241841.01</v>
      </c>
      <c r="H11018" s="33">
        <v>241841.01</v>
      </c>
      <c r="I11018" s="33">
        <v>6019</v>
      </c>
      <c r="J11018" s="33">
        <v>431</v>
      </c>
      <c r="K11018" s="33">
        <v>9000</v>
      </c>
      <c r="L11018" s="33">
        <v>1</v>
      </c>
      <c r="M11018" s="33">
        <v>1</v>
      </c>
      <c r="N11018" s="33">
        <v>230078.28</v>
      </c>
      <c r="O11018" s="33">
        <v>1350.5</v>
      </c>
      <c r="P11018" s="33">
        <v>2408</v>
      </c>
    </row>
    <row r="11019" spans="1:16">
      <c r="A11019" s="27" t="s">
        <v>1499</v>
      </c>
      <c r="B11019" s="31">
        <v>202603</v>
      </c>
      <c r="C11019" s="27" t="s">
        <v>197</v>
      </c>
      <c r="D11019" s="27" t="s">
        <v>197</v>
      </c>
      <c r="E11019" s="27" t="s">
        <v>29</v>
      </c>
      <c r="F11019" s="27" t="s">
        <v>257</v>
      </c>
      <c r="G11019" s="33">
        <v>315653.25</v>
      </c>
      <c r="H11019" s="33">
        <v>315653.25</v>
      </c>
      <c r="I11019" s="33">
        <v>8332</v>
      </c>
      <c r="J11019" s="33">
        <v>613</v>
      </c>
      <c r="K11019" s="33">
        <v>9000</v>
      </c>
      <c r="L11019" s="33">
        <v>1</v>
      </c>
      <c r="M11019" s="33">
        <v>1</v>
      </c>
      <c r="N11019" s="33">
        <v>286725.52</v>
      </c>
      <c r="O11019" s="33">
        <v>1718.5</v>
      </c>
      <c r="P11019" s="33">
        <v>3371</v>
      </c>
    </row>
    <row r="11020" spans="1:16">
      <c r="A11020" s="27" t="s">
        <v>1499</v>
      </c>
      <c r="B11020" s="31">
        <v>202604</v>
      </c>
      <c r="C11020" s="27" t="s">
        <v>197</v>
      </c>
      <c r="D11020" s="27" t="s">
        <v>197</v>
      </c>
      <c r="E11020" s="27" t="s">
        <v>29</v>
      </c>
      <c r="F11020" s="27" t="s">
        <v>257</v>
      </c>
      <c r="G11020" s="33">
        <v>384567.28</v>
      </c>
      <c r="H11020" s="33">
        <v>384567.28</v>
      </c>
      <c r="I11020" s="33">
        <v>9941</v>
      </c>
      <c r="J11020" s="33">
        <v>734</v>
      </c>
      <c r="K11020" s="33">
        <v>9000</v>
      </c>
      <c r="L11020" s="33">
        <v>1</v>
      </c>
      <c r="M11020" s="33">
        <v>1</v>
      </c>
      <c r="N11020" s="33">
        <v>337393.64</v>
      </c>
      <c r="O11020" s="33">
        <v>2128.8</v>
      </c>
      <c r="P11020" s="33">
        <v>4113</v>
      </c>
    </row>
    <row r="11021" spans="1:16">
      <c r="A11021" s="27" t="s">
        <v>1499</v>
      </c>
      <c r="B11021" s="31">
        <v>202605</v>
      </c>
      <c r="C11021" s="27" t="s">
        <v>197</v>
      </c>
      <c r="D11021" s="27" t="s">
        <v>197</v>
      </c>
      <c r="E11021" s="27" t="s">
        <v>29</v>
      </c>
      <c r="F11021" s="27" t="s">
        <v>257</v>
      </c>
      <c r="G11021" s="33">
        <v>443956.95</v>
      </c>
      <c r="H11021" s="33">
        <v>443956.95</v>
      </c>
      <c r="I11021" s="33">
        <v>11289</v>
      </c>
      <c r="J11021" s="33">
        <v>921</v>
      </c>
      <c r="K11021" s="33">
        <v>9000</v>
      </c>
      <c r="L11021" s="33">
        <v>1</v>
      </c>
      <c r="M11021" s="33">
        <v>1</v>
      </c>
      <c r="N11021" s="33">
        <v>369513.03</v>
      </c>
      <c r="O11021" s="33">
        <v>2505.6</v>
      </c>
      <c r="P11021" s="33">
        <v>4716</v>
      </c>
    </row>
    <row r="11022" spans="1:16">
      <c r="A11022" s="27" t="s">
        <v>1499</v>
      </c>
      <c r="B11022" s="31">
        <v>202606</v>
      </c>
      <c r="C11022" s="27" t="s">
        <v>197</v>
      </c>
      <c r="D11022" s="27" t="s">
        <v>197</v>
      </c>
      <c r="E11022" s="27" t="s">
        <v>29</v>
      </c>
      <c r="F11022" s="27" t="s">
        <v>257</v>
      </c>
      <c r="G11022" s="33">
        <v>384009.6</v>
      </c>
      <c r="H11022" s="33">
        <v>384009.6</v>
      </c>
      <c r="I11022" s="33">
        <v>10371</v>
      </c>
      <c r="J11022" s="33">
        <v>779</v>
      </c>
      <c r="K11022" s="33">
        <v>9000</v>
      </c>
      <c r="L11022" s="33">
        <v>1</v>
      </c>
      <c r="M11022" s="33">
        <v>1</v>
      </c>
      <c r="N11022" s="33">
        <v>360977.56</v>
      </c>
      <c r="O11022" s="33">
        <v>2505.4</v>
      </c>
      <c r="P11022" s="33">
        <v>4159</v>
      </c>
    </row>
    <row r="11023" spans="1:16">
      <c r="A11023" s="27" t="s">
        <v>1499</v>
      </c>
      <c r="B11023" s="31">
        <v>202607</v>
      </c>
      <c r="C11023" s="27" t="s">
        <v>197</v>
      </c>
      <c r="D11023" s="27" t="s">
        <v>197</v>
      </c>
      <c r="E11023" s="27" t="s">
        <v>29</v>
      </c>
      <c r="F11023" s="27" t="s">
        <v>257</v>
      </c>
      <c r="G11023" s="33">
        <v>365826.13</v>
      </c>
      <c r="H11023" s="33">
        <v>365826.13</v>
      </c>
      <c r="I11023" s="33">
        <v>9599</v>
      </c>
      <c r="J11023" s="33">
        <v>646</v>
      </c>
      <c r="K11023" s="33">
        <v>9000</v>
      </c>
      <c r="L11023" s="33">
        <v>1</v>
      </c>
      <c r="M11023" s="33">
        <v>1</v>
      </c>
      <c r="N11023" s="33">
        <v>320935.05</v>
      </c>
      <c r="O11023" s="33">
        <v>2056.3</v>
      </c>
      <c r="P11023" s="33">
        <v>3939</v>
      </c>
    </row>
    <row r="11024" spans="1:16">
      <c r="A11024" s="27" t="s">
        <v>1501</v>
      </c>
      <c r="B11024" s="31">
        <v>202504</v>
      </c>
      <c r="C11024" s="27" t="s">
        <v>197</v>
      </c>
      <c r="D11024" s="27" t="s">
        <v>197</v>
      </c>
      <c r="E11024" s="27" t="s">
        <v>29</v>
      </c>
      <c r="F11024" s="27" t="s">
        <v>257</v>
      </c>
      <c r="G11024" s="33">
        <v>185894.54</v>
      </c>
      <c r="H11024" s="33">
        <v>0</v>
      </c>
      <c r="I11024" s="33">
        <v>4818</v>
      </c>
      <c r="J11024" s="33">
        <v>380</v>
      </c>
      <c r="K11024" s="33">
        <v>8000</v>
      </c>
      <c r="L11024" s="33">
        <v>1</v>
      </c>
      <c r="M11024" s="33">
        <v>0</v>
      </c>
      <c r="N11024" s="33">
        <v>299337.2</v>
      </c>
      <c r="O11024" s="33">
        <v>957.7</v>
      </c>
      <c r="P11024" s="33">
        <v>1903</v>
      </c>
    </row>
    <row r="11025" spans="1:16">
      <c r="A11025" s="27" t="s">
        <v>1501</v>
      </c>
      <c r="B11025" s="31">
        <v>202505</v>
      </c>
      <c r="C11025" s="27" t="s">
        <v>197</v>
      </c>
      <c r="D11025" s="27" t="s">
        <v>197</v>
      </c>
      <c r="E11025" s="27" t="s">
        <v>29</v>
      </c>
      <c r="F11025" s="27" t="s">
        <v>257</v>
      </c>
      <c r="G11025" s="33">
        <v>234952.61</v>
      </c>
      <c r="H11025" s="33">
        <v>0</v>
      </c>
      <c r="I11025" s="33">
        <v>5578</v>
      </c>
      <c r="J11025" s="33">
        <v>356</v>
      </c>
      <c r="K11025" s="33">
        <v>8000</v>
      </c>
      <c r="L11025" s="33">
        <v>1</v>
      </c>
      <c r="M11025" s="33">
        <v>0</v>
      </c>
      <c r="N11025" s="33">
        <v>327833.67</v>
      </c>
      <c r="O11025" s="33">
        <v>1322.1</v>
      </c>
      <c r="P11025" s="33">
        <v>2262</v>
      </c>
    </row>
    <row r="11026" spans="1:16">
      <c r="A11026" s="27" t="s">
        <v>1501</v>
      </c>
      <c r="B11026" s="31">
        <v>202506</v>
      </c>
      <c r="C11026" s="27" t="s">
        <v>197</v>
      </c>
      <c r="D11026" s="27" t="s">
        <v>197</v>
      </c>
      <c r="E11026" s="27" t="s">
        <v>29</v>
      </c>
      <c r="F11026" s="27" t="s">
        <v>257</v>
      </c>
      <c r="G11026" s="33">
        <v>252619.93</v>
      </c>
      <c r="H11026" s="33">
        <v>0</v>
      </c>
      <c r="I11026" s="33">
        <v>6479</v>
      </c>
      <c r="J11026" s="33">
        <v>541</v>
      </c>
      <c r="K11026" s="33">
        <v>8000</v>
      </c>
      <c r="L11026" s="33">
        <v>1</v>
      </c>
      <c r="M11026" s="33">
        <v>0</v>
      </c>
      <c r="N11026" s="33">
        <v>320260.96</v>
      </c>
      <c r="O11026" s="33">
        <v>1341.3</v>
      </c>
      <c r="P11026" s="33">
        <v>2611</v>
      </c>
    </row>
    <row r="11027" spans="1:16">
      <c r="A11027" s="27" t="s">
        <v>1501</v>
      </c>
      <c r="B11027" s="31">
        <v>202507</v>
      </c>
      <c r="C11027" s="27" t="s">
        <v>197</v>
      </c>
      <c r="D11027" s="27" t="s">
        <v>197</v>
      </c>
      <c r="E11027" s="27" t="s">
        <v>29</v>
      </c>
      <c r="F11027" s="27" t="s">
        <v>257</v>
      </c>
      <c r="G11027" s="33">
        <v>222510.53</v>
      </c>
      <c r="H11027" s="33">
        <v>0</v>
      </c>
      <c r="I11027" s="33">
        <v>5556</v>
      </c>
      <c r="J11027" s="33">
        <v>347</v>
      </c>
      <c r="K11027" s="33">
        <v>8000</v>
      </c>
      <c r="L11027" s="33">
        <v>1</v>
      </c>
      <c r="M11027" s="33">
        <v>0</v>
      </c>
      <c r="N11027" s="33">
        <v>284735.06</v>
      </c>
      <c r="O11027" s="33">
        <v>1346.9</v>
      </c>
      <c r="P11027" s="33">
        <v>2312</v>
      </c>
    </row>
    <row r="11028" spans="1:16">
      <c r="A11028" s="27" t="s">
        <v>1501</v>
      </c>
      <c r="B11028" s="31">
        <v>202508</v>
      </c>
      <c r="C11028" s="27" t="s">
        <v>197</v>
      </c>
      <c r="D11028" s="27" t="s">
        <v>197</v>
      </c>
      <c r="E11028" s="27" t="s">
        <v>29</v>
      </c>
      <c r="F11028" s="27" t="s">
        <v>257</v>
      </c>
      <c r="G11028" s="33">
        <v>217453.65</v>
      </c>
      <c r="H11028" s="33">
        <v>0</v>
      </c>
      <c r="I11028" s="33">
        <v>5456</v>
      </c>
      <c r="J11028" s="33">
        <v>376</v>
      </c>
      <c r="K11028" s="33">
        <v>8000</v>
      </c>
      <c r="L11028" s="33">
        <v>1</v>
      </c>
      <c r="M11028" s="33">
        <v>0</v>
      </c>
      <c r="N11028" s="33">
        <v>274221.48</v>
      </c>
      <c r="O11028" s="33">
        <v>1289.9</v>
      </c>
      <c r="P11028" s="33">
        <v>2256</v>
      </c>
    </row>
    <row r="11029" spans="1:16">
      <c r="A11029" s="27" t="s">
        <v>1501</v>
      </c>
      <c r="B11029" s="31">
        <v>202509</v>
      </c>
      <c r="C11029" s="27" t="s">
        <v>197</v>
      </c>
      <c r="D11029" s="27" t="s">
        <v>197</v>
      </c>
      <c r="E11029" s="27" t="s">
        <v>29</v>
      </c>
      <c r="F11029" s="27" t="s">
        <v>257</v>
      </c>
      <c r="G11029" s="33">
        <v>232924.51</v>
      </c>
      <c r="H11029" s="33">
        <v>0</v>
      </c>
      <c r="I11029" s="33">
        <v>5994</v>
      </c>
      <c r="J11029" s="33">
        <v>414</v>
      </c>
      <c r="K11029" s="33">
        <v>8000</v>
      </c>
      <c r="L11029" s="33">
        <v>1</v>
      </c>
      <c r="M11029" s="33">
        <v>0</v>
      </c>
      <c r="N11029" s="33">
        <v>263656.12</v>
      </c>
      <c r="O11029" s="33">
        <v>1258.1</v>
      </c>
      <c r="P11029" s="33">
        <v>2428</v>
      </c>
    </row>
    <row r="11030" spans="1:16">
      <c r="A11030" s="27" t="s">
        <v>1501</v>
      </c>
      <c r="B11030" s="31">
        <v>202510</v>
      </c>
      <c r="C11030" s="27" t="s">
        <v>197</v>
      </c>
      <c r="D11030" s="27" t="s">
        <v>197</v>
      </c>
      <c r="E11030" s="27" t="s">
        <v>29</v>
      </c>
      <c r="F11030" s="27" t="s">
        <v>257</v>
      </c>
      <c r="G11030" s="33">
        <v>247199.43</v>
      </c>
      <c r="H11030" s="33">
        <v>0</v>
      </c>
      <c r="I11030" s="33">
        <v>6454</v>
      </c>
      <c r="J11030" s="33">
        <v>406</v>
      </c>
      <c r="K11030" s="33">
        <v>8000</v>
      </c>
      <c r="L11030" s="33">
        <v>1</v>
      </c>
      <c r="M11030" s="33">
        <v>0</v>
      </c>
      <c r="N11030" s="33">
        <v>289588.86</v>
      </c>
      <c r="O11030" s="33">
        <v>1287.8</v>
      </c>
      <c r="P11030" s="33">
        <v>2624</v>
      </c>
    </row>
    <row r="11031" spans="1:16">
      <c r="A11031" s="27" t="s">
        <v>1501</v>
      </c>
      <c r="B11031" s="31">
        <v>202511</v>
      </c>
      <c r="C11031" s="27" t="s">
        <v>197</v>
      </c>
      <c r="D11031" s="27" t="s">
        <v>197</v>
      </c>
      <c r="E11031" s="27" t="s">
        <v>29</v>
      </c>
      <c r="F11031" s="27" t="s">
        <v>257</v>
      </c>
      <c r="G11031" s="33">
        <v>320023.63</v>
      </c>
      <c r="H11031" s="33">
        <v>0</v>
      </c>
      <c r="I11031" s="33">
        <v>9178</v>
      </c>
      <c r="J11031" s="33">
        <v>714</v>
      </c>
      <c r="K11031" s="33">
        <v>8000</v>
      </c>
      <c r="L11031" s="33">
        <v>1</v>
      </c>
      <c r="M11031" s="33">
        <v>0</v>
      </c>
      <c r="N11031" s="33">
        <v>349462.78</v>
      </c>
      <c r="O11031" s="33">
        <v>2091.9</v>
      </c>
      <c r="P11031" s="33">
        <v>3498</v>
      </c>
    </row>
    <row r="11032" spans="1:16">
      <c r="A11032" s="27" t="s">
        <v>1501</v>
      </c>
      <c r="B11032" s="31">
        <v>202512</v>
      </c>
      <c r="C11032" s="27" t="s">
        <v>197</v>
      </c>
      <c r="D11032" s="27" t="s">
        <v>197</v>
      </c>
      <c r="E11032" s="27" t="s">
        <v>29</v>
      </c>
      <c r="F11032" s="27" t="s">
        <v>257</v>
      </c>
      <c r="G11032" s="33">
        <v>354498.5</v>
      </c>
      <c r="H11032" s="33">
        <v>0</v>
      </c>
      <c r="I11032" s="33">
        <v>8692</v>
      </c>
      <c r="J11032" s="33">
        <v>712</v>
      </c>
      <c r="K11032" s="33">
        <v>8000</v>
      </c>
      <c r="L11032" s="33">
        <v>1</v>
      </c>
      <c r="M11032" s="33">
        <v>0</v>
      </c>
      <c r="N11032" s="33">
        <v>401145.75</v>
      </c>
      <c r="O11032" s="33">
        <v>1988.1</v>
      </c>
      <c r="P11032" s="33">
        <v>3569</v>
      </c>
    </row>
    <row r="11033" spans="1:16">
      <c r="A11033" s="27" t="s">
        <v>1501</v>
      </c>
      <c r="B11033" s="31">
        <v>202601</v>
      </c>
      <c r="C11033" s="27" t="s">
        <v>197</v>
      </c>
      <c r="D11033" s="27" t="s">
        <v>197</v>
      </c>
      <c r="E11033" s="27" t="s">
        <v>29</v>
      </c>
      <c r="F11033" s="27" t="s">
        <v>257</v>
      </c>
      <c r="G11033" s="33">
        <v>187463.62</v>
      </c>
      <c r="H11033" s="33">
        <v>0</v>
      </c>
      <c r="I11033" s="33">
        <v>4404</v>
      </c>
      <c r="J11033" s="33">
        <v>369</v>
      </c>
      <c r="K11033" s="33">
        <v>8000</v>
      </c>
      <c r="L11033" s="33">
        <v>1</v>
      </c>
      <c r="M11033" s="33">
        <v>0</v>
      </c>
      <c r="N11033" s="33">
        <v>203882.98</v>
      </c>
      <c r="O11033" s="33">
        <v>998.6</v>
      </c>
      <c r="P11033" s="33">
        <v>1904</v>
      </c>
    </row>
    <row r="11034" spans="1:16">
      <c r="A11034" s="27" t="s">
        <v>1501</v>
      </c>
      <c r="B11034" s="31">
        <v>202602</v>
      </c>
      <c r="C11034" s="27" t="s">
        <v>197</v>
      </c>
      <c r="D11034" s="27" t="s">
        <v>197</v>
      </c>
      <c r="E11034" s="27" t="s">
        <v>29</v>
      </c>
      <c r="F11034" s="27" t="s">
        <v>257</v>
      </c>
      <c r="G11034" s="33">
        <v>217355.28</v>
      </c>
      <c r="H11034" s="33">
        <v>0</v>
      </c>
      <c r="I11034" s="33">
        <v>5726</v>
      </c>
      <c r="J11034" s="33">
        <v>457</v>
      </c>
      <c r="K11034" s="33">
        <v>8000</v>
      </c>
      <c r="L11034" s="33">
        <v>1</v>
      </c>
      <c r="M11034" s="33">
        <v>0</v>
      </c>
      <c r="N11034" s="33">
        <v>210046.19</v>
      </c>
      <c r="O11034" s="33">
        <v>1356.5</v>
      </c>
      <c r="P11034" s="33">
        <v>2346</v>
      </c>
    </row>
    <row r="11035" spans="1:16">
      <c r="A11035" s="27" t="s">
        <v>1501</v>
      </c>
      <c r="B11035" s="31">
        <v>202603</v>
      </c>
      <c r="C11035" s="27" t="s">
        <v>197</v>
      </c>
      <c r="D11035" s="27" t="s">
        <v>197</v>
      </c>
      <c r="E11035" s="27" t="s">
        <v>29</v>
      </c>
      <c r="F11035" s="27" t="s">
        <v>257</v>
      </c>
      <c r="G11035" s="33">
        <v>278799.91</v>
      </c>
      <c r="H11035" s="33">
        <v>0</v>
      </c>
      <c r="I11035" s="33">
        <v>7416</v>
      </c>
      <c r="J11035" s="33">
        <v>621</v>
      </c>
      <c r="K11035" s="33">
        <v>8000</v>
      </c>
      <c r="L11035" s="33">
        <v>1</v>
      </c>
      <c r="M11035" s="33">
        <v>0</v>
      </c>
      <c r="N11035" s="33">
        <v>261761.35</v>
      </c>
      <c r="O11035" s="33">
        <v>1532.3</v>
      </c>
      <c r="P11035" s="33">
        <v>2941</v>
      </c>
    </row>
    <row r="11036" spans="1:16">
      <c r="A11036" s="27" t="s">
        <v>1501</v>
      </c>
      <c r="B11036" s="31">
        <v>202604</v>
      </c>
      <c r="C11036" s="27" t="s">
        <v>197</v>
      </c>
      <c r="D11036" s="27" t="s">
        <v>197</v>
      </c>
      <c r="E11036" s="27" t="s">
        <v>29</v>
      </c>
      <c r="F11036" s="27" t="s">
        <v>257</v>
      </c>
      <c r="G11036" s="33">
        <v>298849.66</v>
      </c>
      <c r="H11036" s="33">
        <v>0</v>
      </c>
      <c r="I11036" s="33">
        <v>7418</v>
      </c>
      <c r="J11036" s="33">
        <v>616</v>
      </c>
      <c r="K11036" s="33">
        <v>8000</v>
      </c>
      <c r="L11036" s="33">
        <v>1</v>
      </c>
      <c r="M11036" s="33">
        <v>0</v>
      </c>
      <c r="N11036" s="33">
        <v>308017.98</v>
      </c>
      <c r="O11036" s="33">
        <v>1537.3</v>
      </c>
      <c r="P11036" s="33">
        <v>3059</v>
      </c>
    </row>
    <row r="11037" spans="1:16">
      <c r="A11037" s="27" t="s">
        <v>1501</v>
      </c>
      <c r="B11037" s="31">
        <v>202605</v>
      </c>
      <c r="C11037" s="27" t="s">
        <v>197</v>
      </c>
      <c r="D11037" s="27" t="s">
        <v>197</v>
      </c>
      <c r="E11037" s="27" t="s">
        <v>29</v>
      </c>
      <c r="F11037" s="27" t="s">
        <v>257</v>
      </c>
      <c r="G11037" s="33">
        <v>362059.77</v>
      </c>
      <c r="H11037" s="33">
        <v>0</v>
      </c>
      <c r="I11037" s="33">
        <v>9387</v>
      </c>
      <c r="J11037" s="33">
        <v>754</v>
      </c>
      <c r="K11037" s="33">
        <v>8000</v>
      </c>
      <c r="L11037" s="33">
        <v>1</v>
      </c>
      <c r="M11037" s="33">
        <v>0</v>
      </c>
      <c r="N11037" s="33">
        <v>337340.85</v>
      </c>
      <c r="O11037" s="33">
        <v>2044.4</v>
      </c>
      <c r="P11037" s="33">
        <v>3751</v>
      </c>
    </row>
    <row r="11038" spans="1:16">
      <c r="A11038" s="27" t="s">
        <v>1501</v>
      </c>
      <c r="B11038" s="31">
        <v>202606</v>
      </c>
      <c r="C11038" s="27" t="s">
        <v>197</v>
      </c>
      <c r="D11038" s="27" t="s">
        <v>197</v>
      </c>
      <c r="E11038" s="27" t="s">
        <v>29</v>
      </c>
      <c r="F11038" s="27" t="s">
        <v>257</v>
      </c>
      <c r="G11038" s="33">
        <v>362073.99</v>
      </c>
      <c r="H11038" s="33">
        <v>0</v>
      </c>
      <c r="I11038" s="33">
        <v>9185</v>
      </c>
      <c r="J11038" s="33">
        <v>716</v>
      </c>
      <c r="K11038" s="33">
        <v>8000</v>
      </c>
      <c r="L11038" s="33">
        <v>1</v>
      </c>
      <c r="M11038" s="33">
        <v>0</v>
      </c>
      <c r="N11038" s="33">
        <v>329548.53</v>
      </c>
      <c r="O11038" s="33">
        <v>2043.8</v>
      </c>
      <c r="P11038" s="33">
        <v>3771</v>
      </c>
    </row>
    <row r="11039" spans="1:16">
      <c r="A11039" s="27" t="s">
        <v>1501</v>
      </c>
      <c r="B11039" s="31">
        <v>202607</v>
      </c>
      <c r="C11039" s="27" t="s">
        <v>197</v>
      </c>
      <c r="D11039" s="27" t="s">
        <v>197</v>
      </c>
      <c r="E11039" s="27" t="s">
        <v>29</v>
      </c>
      <c r="F11039" s="27" t="s">
        <v>257</v>
      </c>
      <c r="G11039" s="33">
        <v>327159.84</v>
      </c>
      <c r="H11039" s="33">
        <v>0</v>
      </c>
      <c r="I11039" s="33">
        <v>7676</v>
      </c>
      <c r="J11039" s="33">
        <v>554</v>
      </c>
      <c r="K11039" s="33">
        <v>8000</v>
      </c>
      <c r="L11039" s="33">
        <v>1</v>
      </c>
      <c r="M11039" s="33">
        <v>0</v>
      </c>
      <c r="N11039" s="33">
        <v>292992.38</v>
      </c>
      <c r="O11039" s="33">
        <v>1901.8</v>
      </c>
      <c r="P11039" s="33">
        <v>3229</v>
      </c>
    </row>
    <row r="11040" spans="1:16">
      <c r="A11040" s="27" t="s">
        <v>1503</v>
      </c>
      <c r="B11040" s="31">
        <v>202408</v>
      </c>
      <c r="C11040" s="27" t="s">
        <v>197</v>
      </c>
      <c r="D11040" s="27" t="s">
        <v>197</v>
      </c>
      <c r="E11040" s="27" t="s">
        <v>29</v>
      </c>
      <c r="F11040" s="27" t="s">
        <v>289</v>
      </c>
      <c r="G11040" s="33">
        <v>892734.83</v>
      </c>
      <c r="H11040" s="33">
        <v>892734.83</v>
      </c>
      <c r="I11040" s="33">
        <v>15864</v>
      </c>
      <c r="J11040" s="33">
        <v>1670</v>
      </c>
      <c r="K11040" s="33">
        <v>26400</v>
      </c>
      <c r="L11040" s="33">
        <v>1</v>
      </c>
      <c r="M11040" s="33">
        <v>1</v>
      </c>
      <c r="N11040" s="33">
        <v>1150553.61</v>
      </c>
      <c r="O11040" s="33">
        <v>3899.5</v>
      </c>
      <c r="P11040" s="33">
        <v>6935</v>
      </c>
    </row>
    <row r="11041" spans="1:16">
      <c r="A11041" s="27" t="s">
        <v>1503</v>
      </c>
      <c r="B11041" s="31">
        <v>202409</v>
      </c>
      <c r="C11041" s="27" t="s">
        <v>197</v>
      </c>
      <c r="D11041" s="27" t="s">
        <v>197</v>
      </c>
      <c r="E11041" s="27" t="s">
        <v>29</v>
      </c>
      <c r="F11041" s="27" t="s">
        <v>289</v>
      </c>
      <c r="G11041" s="33">
        <v>873723.1800000001</v>
      </c>
      <c r="H11041" s="33">
        <v>873723.1800000001</v>
      </c>
      <c r="I11041" s="33">
        <v>15641</v>
      </c>
      <c r="J11041" s="33">
        <v>1499</v>
      </c>
      <c r="K11041" s="33">
        <v>26400</v>
      </c>
      <c r="L11041" s="33">
        <v>1</v>
      </c>
      <c r="M11041" s="33">
        <v>1</v>
      </c>
      <c r="N11041" s="33">
        <v>1106224.44</v>
      </c>
      <c r="O11041" s="33">
        <v>4190.8</v>
      </c>
      <c r="P11041" s="33">
        <v>7032</v>
      </c>
    </row>
    <row r="11042" spans="1:16">
      <c r="A11042" s="27" t="s">
        <v>1503</v>
      </c>
      <c r="B11042" s="31">
        <v>202410</v>
      </c>
      <c r="C11042" s="27" t="s">
        <v>197</v>
      </c>
      <c r="D11042" s="27" t="s">
        <v>197</v>
      </c>
      <c r="E11042" s="27" t="s">
        <v>29</v>
      </c>
      <c r="F11042" s="27" t="s">
        <v>289</v>
      </c>
      <c r="G11042" s="33">
        <v>938565.8199999999</v>
      </c>
      <c r="H11042" s="33">
        <v>938565.8199999999</v>
      </c>
      <c r="I11042" s="33">
        <v>17100</v>
      </c>
      <c r="J11042" s="33">
        <v>1433</v>
      </c>
      <c r="K11042" s="33">
        <v>26400</v>
      </c>
      <c r="L11042" s="33">
        <v>1</v>
      </c>
      <c r="M11042" s="33">
        <v>1</v>
      </c>
      <c r="N11042" s="33">
        <v>1215030.66</v>
      </c>
      <c r="O11042" s="33">
        <v>4770.5</v>
      </c>
      <c r="P11042" s="33">
        <v>7530</v>
      </c>
    </row>
    <row r="11043" spans="1:16">
      <c r="A11043" s="27" t="s">
        <v>1503</v>
      </c>
      <c r="B11043" s="31">
        <v>202411</v>
      </c>
      <c r="C11043" s="27" t="s">
        <v>197</v>
      </c>
      <c r="D11043" s="27" t="s">
        <v>197</v>
      </c>
      <c r="E11043" s="27" t="s">
        <v>29</v>
      </c>
      <c r="F11043" s="27" t="s">
        <v>289</v>
      </c>
      <c r="G11043" s="33">
        <v>1201232.09</v>
      </c>
      <c r="H11043" s="33">
        <v>1201232.09</v>
      </c>
      <c r="I11043" s="33">
        <v>22368</v>
      </c>
      <c r="J11043" s="33">
        <v>1698</v>
      </c>
      <c r="K11043" s="33">
        <v>26400</v>
      </c>
      <c r="L11043" s="33">
        <v>1</v>
      </c>
      <c r="M11043" s="33">
        <v>1</v>
      </c>
      <c r="N11043" s="33">
        <v>1466244.21</v>
      </c>
      <c r="O11043" s="33">
        <v>5269.7</v>
      </c>
      <c r="P11043" s="33">
        <v>9784</v>
      </c>
    </row>
    <row r="11044" spans="1:16">
      <c r="A11044" s="27" t="s">
        <v>1503</v>
      </c>
      <c r="B11044" s="31">
        <v>202412</v>
      </c>
      <c r="C11044" s="27" t="s">
        <v>197</v>
      </c>
      <c r="D11044" s="27" t="s">
        <v>197</v>
      </c>
      <c r="E11044" s="27" t="s">
        <v>29</v>
      </c>
      <c r="F11044" s="27" t="s">
        <v>289</v>
      </c>
      <c r="G11044" s="33">
        <v>1324255.54</v>
      </c>
      <c r="H11044" s="33">
        <v>1324255.54</v>
      </c>
      <c r="I11044" s="33">
        <v>23528</v>
      </c>
      <c r="J11044" s="33">
        <v>1933</v>
      </c>
      <c r="K11044" s="33">
        <v>26400</v>
      </c>
      <c r="L11044" s="33">
        <v>1</v>
      </c>
      <c r="M11044" s="33">
        <v>1</v>
      </c>
      <c r="N11044" s="33">
        <v>1683090.95</v>
      </c>
      <c r="O11044" s="33">
        <v>6568.3</v>
      </c>
      <c r="P11044" s="33">
        <v>10356</v>
      </c>
    </row>
    <row r="11045" spans="1:16">
      <c r="A11045" s="27" t="s">
        <v>1503</v>
      </c>
      <c r="B11045" s="31">
        <v>202501</v>
      </c>
      <c r="C11045" s="27" t="s">
        <v>197</v>
      </c>
      <c r="D11045" s="27" t="s">
        <v>197</v>
      </c>
      <c r="E11045" s="27" t="s">
        <v>29</v>
      </c>
      <c r="F11045" s="27" t="s">
        <v>289</v>
      </c>
      <c r="G11045" s="33">
        <v>657397.4</v>
      </c>
      <c r="H11045" s="33">
        <v>657397.4</v>
      </c>
      <c r="I11045" s="33">
        <v>11938</v>
      </c>
      <c r="J11045" s="33">
        <v>997</v>
      </c>
      <c r="K11045" s="33">
        <v>26400</v>
      </c>
      <c r="L11045" s="33">
        <v>1</v>
      </c>
      <c r="M11045" s="33">
        <v>1</v>
      </c>
      <c r="N11045" s="33">
        <v>855433.6899999999</v>
      </c>
      <c r="O11045" s="33">
        <v>3270.9</v>
      </c>
      <c r="P11045" s="33">
        <v>5156</v>
      </c>
    </row>
    <row r="11046" spans="1:16">
      <c r="A11046" s="27" t="s">
        <v>1503</v>
      </c>
      <c r="B11046" s="31">
        <v>202502</v>
      </c>
      <c r="C11046" s="27" t="s">
        <v>197</v>
      </c>
      <c r="D11046" s="27" t="s">
        <v>197</v>
      </c>
      <c r="E11046" s="27" t="s">
        <v>29</v>
      </c>
      <c r="F11046" s="27" t="s">
        <v>289</v>
      </c>
      <c r="G11046" s="33">
        <v>666557.5</v>
      </c>
      <c r="H11046" s="33">
        <v>666557.5</v>
      </c>
      <c r="I11046" s="33">
        <v>11662</v>
      </c>
      <c r="J11046" s="33">
        <v>883</v>
      </c>
      <c r="K11046" s="33">
        <v>26400</v>
      </c>
      <c r="L11046" s="33">
        <v>1</v>
      </c>
      <c r="M11046" s="33">
        <v>1</v>
      </c>
      <c r="N11046" s="33">
        <v>881292.73</v>
      </c>
      <c r="O11046" s="33">
        <v>3160</v>
      </c>
      <c r="P11046" s="33">
        <v>5202</v>
      </c>
    </row>
    <row r="11047" spans="1:16">
      <c r="A11047" s="27" t="s">
        <v>1503</v>
      </c>
      <c r="B11047" s="31">
        <v>202503</v>
      </c>
      <c r="C11047" s="27" t="s">
        <v>197</v>
      </c>
      <c r="D11047" s="27" t="s">
        <v>197</v>
      </c>
      <c r="E11047" s="27" t="s">
        <v>29</v>
      </c>
      <c r="F11047" s="27" t="s">
        <v>289</v>
      </c>
      <c r="G11047" s="33">
        <v>806414.27</v>
      </c>
      <c r="H11047" s="33">
        <v>806414.27</v>
      </c>
      <c r="I11047" s="33">
        <v>14702</v>
      </c>
      <c r="J11047" s="33">
        <v>1420</v>
      </c>
      <c r="K11047" s="33">
        <v>26400</v>
      </c>
      <c r="L11047" s="33">
        <v>1</v>
      </c>
      <c r="M11047" s="33">
        <v>1</v>
      </c>
      <c r="N11047" s="33">
        <v>1098274.53</v>
      </c>
      <c r="O11047" s="33">
        <v>3581.7</v>
      </c>
      <c r="P11047" s="33">
        <v>6250</v>
      </c>
    </row>
    <row r="11048" spans="1:16">
      <c r="A11048" s="27" t="s">
        <v>1503</v>
      </c>
      <c r="B11048" s="31">
        <v>202504</v>
      </c>
      <c r="C11048" s="27" t="s">
        <v>197</v>
      </c>
      <c r="D11048" s="27" t="s">
        <v>197</v>
      </c>
      <c r="E11048" s="27" t="s">
        <v>29</v>
      </c>
      <c r="F11048" s="27" t="s">
        <v>289</v>
      </c>
      <c r="G11048" s="33">
        <v>997625.33</v>
      </c>
      <c r="H11048" s="33">
        <v>997625.33</v>
      </c>
      <c r="I11048" s="33">
        <v>17463</v>
      </c>
      <c r="J11048" s="33">
        <v>1328</v>
      </c>
      <c r="K11048" s="33">
        <v>26400</v>
      </c>
      <c r="L11048" s="33">
        <v>1</v>
      </c>
      <c r="M11048" s="33">
        <v>1</v>
      </c>
      <c r="N11048" s="33">
        <v>1292353.89</v>
      </c>
      <c r="O11048" s="33">
        <v>4802.9</v>
      </c>
      <c r="P11048" s="33">
        <v>7569</v>
      </c>
    </row>
    <row r="11049" spans="1:16">
      <c r="A11049" s="27" t="s">
        <v>1503</v>
      </c>
      <c r="B11049" s="31">
        <v>202505</v>
      </c>
      <c r="C11049" s="27" t="s">
        <v>197</v>
      </c>
      <c r="D11049" s="27" t="s">
        <v>197</v>
      </c>
      <c r="E11049" s="27" t="s">
        <v>29</v>
      </c>
      <c r="F11049" s="27" t="s">
        <v>289</v>
      </c>
      <c r="G11049" s="33">
        <v>1080847.17</v>
      </c>
      <c r="H11049" s="33">
        <v>1080847.17</v>
      </c>
      <c r="I11049" s="33">
        <v>19005</v>
      </c>
      <c r="J11049" s="33">
        <v>1444</v>
      </c>
      <c r="K11049" s="33">
        <v>26400</v>
      </c>
      <c r="L11049" s="33">
        <v>1</v>
      </c>
      <c r="M11049" s="33">
        <v>1</v>
      </c>
      <c r="N11049" s="33">
        <v>1415384.13</v>
      </c>
      <c r="O11049" s="33">
        <v>5042</v>
      </c>
      <c r="P11049" s="33">
        <v>8396</v>
      </c>
    </row>
    <row r="11050" spans="1:16">
      <c r="A11050" s="27" t="s">
        <v>1503</v>
      </c>
      <c r="B11050" s="31">
        <v>202506</v>
      </c>
      <c r="C11050" s="27" t="s">
        <v>197</v>
      </c>
      <c r="D11050" s="27" t="s">
        <v>197</v>
      </c>
      <c r="E11050" s="27" t="s">
        <v>29</v>
      </c>
      <c r="F11050" s="27" t="s">
        <v>289</v>
      </c>
      <c r="G11050" s="33">
        <v>1041596.34</v>
      </c>
      <c r="H11050" s="33">
        <v>1041596.34</v>
      </c>
      <c r="I11050" s="33">
        <v>19448</v>
      </c>
      <c r="J11050" s="33">
        <v>1841</v>
      </c>
      <c r="K11050" s="33">
        <v>26400</v>
      </c>
      <c r="L11050" s="33">
        <v>1</v>
      </c>
      <c r="M11050" s="33">
        <v>1</v>
      </c>
      <c r="N11050" s="33">
        <v>1382689.83</v>
      </c>
      <c r="O11050" s="33">
        <v>4287.4</v>
      </c>
      <c r="P11050" s="33">
        <v>8177</v>
      </c>
    </row>
    <row r="11051" spans="1:16">
      <c r="A11051" s="27" t="s">
        <v>1503</v>
      </c>
      <c r="B11051" s="31">
        <v>202507</v>
      </c>
      <c r="C11051" s="27" t="s">
        <v>197</v>
      </c>
      <c r="D11051" s="27" t="s">
        <v>197</v>
      </c>
      <c r="E11051" s="27" t="s">
        <v>29</v>
      </c>
      <c r="F11051" s="27" t="s">
        <v>289</v>
      </c>
      <c r="G11051" s="33">
        <v>889812.84</v>
      </c>
      <c r="H11051" s="33">
        <v>889812.84</v>
      </c>
      <c r="I11051" s="33">
        <v>17489</v>
      </c>
      <c r="J11051" s="33">
        <v>1496</v>
      </c>
      <c r="K11051" s="33">
        <v>26400</v>
      </c>
      <c r="L11051" s="33">
        <v>1</v>
      </c>
      <c r="M11051" s="33">
        <v>1</v>
      </c>
      <c r="N11051" s="33">
        <v>1229310.85</v>
      </c>
      <c r="O11051" s="33">
        <v>4166</v>
      </c>
      <c r="P11051" s="33">
        <v>7137</v>
      </c>
    </row>
    <row r="11052" spans="1:16">
      <c r="A11052" s="27" t="s">
        <v>1503</v>
      </c>
      <c r="B11052" s="31">
        <v>202508</v>
      </c>
      <c r="C11052" s="27" t="s">
        <v>197</v>
      </c>
      <c r="D11052" s="27" t="s">
        <v>197</v>
      </c>
      <c r="E11052" s="27" t="s">
        <v>29</v>
      </c>
      <c r="F11052" s="27" t="s">
        <v>289</v>
      </c>
      <c r="G11052" s="33">
        <v>908844.1800000001</v>
      </c>
      <c r="H11052" s="33">
        <v>908844.1800000001</v>
      </c>
      <c r="I11052" s="33">
        <v>16273</v>
      </c>
      <c r="J11052" s="33">
        <v>1167</v>
      </c>
      <c r="K11052" s="33">
        <v>26400</v>
      </c>
      <c r="L11052" s="33">
        <v>1</v>
      </c>
      <c r="M11052" s="33">
        <v>1</v>
      </c>
      <c r="N11052" s="33">
        <v>1183919.66</v>
      </c>
      <c r="O11052" s="33">
        <v>4148.3</v>
      </c>
      <c r="P11052" s="33">
        <v>7426</v>
      </c>
    </row>
    <row r="11053" spans="1:16">
      <c r="A11053" s="27" t="s">
        <v>1503</v>
      </c>
      <c r="B11053" s="31">
        <v>202509</v>
      </c>
      <c r="C11053" s="27" t="s">
        <v>197</v>
      </c>
      <c r="D11053" s="27" t="s">
        <v>197</v>
      </c>
      <c r="E11053" s="27" t="s">
        <v>29</v>
      </c>
      <c r="F11053" s="27" t="s">
        <v>289</v>
      </c>
      <c r="G11053" s="33">
        <v>946750.51</v>
      </c>
      <c r="H11053" s="33">
        <v>946750.51</v>
      </c>
      <c r="I11053" s="33">
        <v>15597</v>
      </c>
      <c r="J11053" s="33">
        <v>1491</v>
      </c>
      <c r="K11053" s="33">
        <v>26400</v>
      </c>
      <c r="L11053" s="33">
        <v>1</v>
      </c>
      <c r="M11053" s="33">
        <v>1</v>
      </c>
      <c r="N11053" s="33">
        <v>1138304.95</v>
      </c>
      <c r="O11053" s="33">
        <v>4669.3</v>
      </c>
      <c r="P11053" s="33">
        <v>6722</v>
      </c>
    </row>
    <row r="11054" spans="1:16">
      <c r="A11054" s="27" t="s">
        <v>1503</v>
      </c>
      <c r="B11054" s="31">
        <v>202510</v>
      </c>
      <c r="C11054" s="27" t="s">
        <v>197</v>
      </c>
      <c r="D11054" s="27" t="s">
        <v>197</v>
      </c>
      <c r="E11054" s="27" t="s">
        <v>29</v>
      </c>
      <c r="F11054" s="27" t="s">
        <v>289</v>
      </c>
      <c r="G11054" s="33">
        <v>1114342.14</v>
      </c>
      <c r="H11054" s="33">
        <v>1114342.14</v>
      </c>
      <c r="I11054" s="33">
        <v>21236</v>
      </c>
      <c r="J11054" s="33">
        <v>1930</v>
      </c>
      <c r="K11054" s="33">
        <v>26400</v>
      </c>
      <c r="L11054" s="33">
        <v>1</v>
      </c>
      <c r="M11054" s="33">
        <v>1</v>
      </c>
      <c r="N11054" s="33">
        <v>1250266.55</v>
      </c>
      <c r="O11054" s="33">
        <v>5091.9</v>
      </c>
      <c r="P11054" s="33">
        <v>9021</v>
      </c>
    </row>
    <row r="11055" spans="1:16">
      <c r="A11055" s="27" t="s">
        <v>1503</v>
      </c>
      <c r="B11055" s="31">
        <v>202511</v>
      </c>
      <c r="C11055" s="27" t="s">
        <v>197</v>
      </c>
      <c r="D11055" s="27" t="s">
        <v>197</v>
      </c>
      <c r="E11055" s="27" t="s">
        <v>29</v>
      </c>
      <c r="F11055" s="27" t="s">
        <v>289</v>
      </c>
      <c r="G11055" s="33">
        <v>1095200.1</v>
      </c>
      <c r="H11055" s="33">
        <v>1095200.1</v>
      </c>
      <c r="I11055" s="33">
        <v>19342</v>
      </c>
      <c r="J11055" s="33">
        <v>1719</v>
      </c>
      <c r="K11055" s="33">
        <v>26400</v>
      </c>
      <c r="L11055" s="33">
        <v>1</v>
      </c>
      <c r="M11055" s="33">
        <v>1</v>
      </c>
      <c r="N11055" s="33">
        <v>1508765.29</v>
      </c>
      <c r="O11055" s="33">
        <v>5063.9</v>
      </c>
      <c r="P11055" s="33">
        <v>8655</v>
      </c>
    </row>
    <row r="11056" spans="1:16">
      <c r="A11056" s="27" t="s">
        <v>1503</v>
      </c>
      <c r="B11056" s="31">
        <v>202512</v>
      </c>
      <c r="C11056" s="27" t="s">
        <v>197</v>
      </c>
      <c r="D11056" s="27" t="s">
        <v>197</v>
      </c>
      <c r="E11056" s="27" t="s">
        <v>29</v>
      </c>
      <c r="F11056" s="27" t="s">
        <v>289</v>
      </c>
      <c r="G11056" s="33">
        <v>1350996.14</v>
      </c>
      <c r="H11056" s="33">
        <v>1350996.14</v>
      </c>
      <c r="I11056" s="33">
        <v>25468</v>
      </c>
      <c r="J11056" s="33">
        <v>2252</v>
      </c>
      <c r="K11056" s="33">
        <v>26400</v>
      </c>
      <c r="L11056" s="33">
        <v>1</v>
      </c>
      <c r="M11056" s="33">
        <v>1</v>
      </c>
      <c r="N11056" s="33">
        <v>1731900.59</v>
      </c>
      <c r="O11056" s="33">
        <v>6653.9</v>
      </c>
      <c r="P11056" s="33">
        <v>10926</v>
      </c>
    </row>
    <row r="11057" spans="1:16">
      <c r="A11057" s="27" t="s">
        <v>1503</v>
      </c>
      <c r="B11057" s="31">
        <v>202601</v>
      </c>
      <c r="C11057" s="27" t="s">
        <v>197</v>
      </c>
      <c r="D11057" s="27" t="s">
        <v>197</v>
      </c>
      <c r="E11057" s="27" t="s">
        <v>29</v>
      </c>
      <c r="F11057" s="27" t="s">
        <v>289</v>
      </c>
      <c r="G11057" s="33">
        <v>674110.42</v>
      </c>
      <c r="H11057" s="33">
        <v>674110.42</v>
      </c>
      <c r="I11057" s="33">
        <v>11706</v>
      </c>
      <c r="J11057" s="33">
        <v>984</v>
      </c>
      <c r="K11057" s="33">
        <v>26400</v>
      </c>
      <c r="L11057" s="33">
        <v>1</v>
      </c>
      <c r="M11057" s="33">
        <v>1</v>
      </c>
      <c r="N11057" s="33">
        <v>880241.27</v>
      </c>
      <c r="O11057" s="33">
        <v>3156.9</v>
      </c>
      <c r="P11057" s="33">
        <v>5125</v>
      </c>
    </row>
    <row r="11058" spans="1:16">
      <c r="A11058" s="27" t="s">
        <v>1503</v>
      </c>
      <c r="B11058" s="31">
        <v>202602</v>
      </c>
      <c r="C11058" s="27" t="s">
        <v>197</v>
      </c>
      <c r="D11058" s="27" t="s">
        <v>197</v>
      </c>
      <c r="E11058" s="27" t="s">
        <v>29</v>
      </c>
      <c r="F11058" s="27" t="s">
        <v>289</v>
      </c>
      <c r="G11058" s="33">
        <v>666103.95</v>
      </c>
      <c r="H11058" s="33">
        <v>666103.95</v>
      </c>
      <c r="I11058" s="33">
        <v>11831</v>
      </c>
      <c r="J11058" s="33">
        <v>1145</v>
      </c>
      <c r="K11058" s="33">
        <v>26400</v>
      </c>
      <c r="L11058" s="33">
        <v>1</v>
      </c>
      <c r="M11058" s="33">
        <v>1</v>
      </c>
      <c r="N11058" s="33">
        <v>906850.22</v>
      </c>
      <c r="O11058" s="33">
        <v>3126.4</v>
      </c>
      <c r="P11058" s="33">
        <v>5351</v>
      </c>
    </row>
    <row r="11059" spans="1:16">
      <c r="A11059" s="27" t="s">
        <v>1503</v>
      </c>
      <c r="B11059" s="31">
        <v>202603</v>
      </c>
      <c r="C11059" s="27" t="s">
        <v>197</v>
      </c>
      <c r="D11059" s="27" t="s">
        <v>197</v>
      </c>
      <c r="E11059" s="27" t="s">
        <v>29</v>
      </c>
      <c r="F11059" s="27" t="s">
        <v>289</v>
      </c>
      <c r="G11059" s="33">
        <v>878330.5699999999</v>
      </c>
      <c r="H11059" s="33">
        <v>878330.5699999999</v>
      </c>
      <c r="I11059" s="33">
        <v>16315</v>
      </c>
      <c r="J11059" s="33">
        <v>1391</v>
      </c>
      <c r="K11059" s="33">
        <v>26400</v>
      </c>
      <c r="L11059" s="33">
        <v>1</v>
      </c>
      <c r="M11059" s="33">
        <v>1</v>
      </c>
      <c r="N11059" s="33">
        <v>1130124.49</v>
      </c>
      <c r="O11059" s="33">
        <v>3970.6</v>
      </c>
      <c r="P11059" s="33">
        <v>6781</v>
      </c>
    </row>
    <row r="11060" spans="1:16">
      <c r="A11060" s="27" t="s">
        <v>1503</v>
      </c>
      <c r="B11060" s="31">
        <v>202604</v>
      </c>
      <c r="C11060" s="27" t="s">
        <v>197</v>
      </c>
      <c r="D11060" s="27" t="s">
        <v>197</v>
      </c>
      <c r="E11060" s="27" t="s">
        <v>29</v>
      </c>
      <c r="F11060" s="27" t="s">
        <v>289</v>
      </c>
      <c r="G11060" s="33">
        <v>1055415.73</v>
      </c>
      <c r="H11060" s="33">
        <v>1055415.73</v>
      </c>
      <c r="I11060" s="33">
        <v>20197</v>
      </c>
      <c r="J11060" s="33">
        <v>1839</v>
      </c>
      <c r="K11060" s="33">
        <v>26400</v>
      </c>
      <c r="L11060" s="33">
        <v>1</v>
      </c>
      <c r="M11060" s="33">
        <v>1</v>
      </c>
      <c r="N11060" s="33">
        <v>1329832.15</v>
      </c>
      <c r="O11060" s="33">
        <v>4553.8</v>
      </c>
      <c r="P11060" s="33">
        <v>8372</v>
      </c>
    </row>
    <row r="11061" spans="1:16">
      <c r="A11061" s="27" t="s">
        <v>1503</v>
      </c>
      <c r="B11061" s="31">
        <v>202605</v>
      </c>
      <c r="C11061" s="27" t="s">
        <v>197</v>
      </c>
      <c r="D11061" s="27" t="s">
        <v>197</v>
      </c>
      <c r="E11061" s="27" t="s">
        <v>29</v>
      </c>
      <c r="F11061" s="27" t="s">
        <v>289</v>
      </c>
      <c r="G11061" s="33">
        <v>1190600.76</v>
      </c>
      <c r="H11061" s="33">
        <v>1190600.76</v>
      </c>
      <c r="I11061" s="33">
        <v>20633</v>
      </c>
      <c r="J11061" s="33">
        <v>1681</v>
      </c>
      <c r="K11061" s="33">
        <v>26400</v>
      </c>
      <c r="L11061" s="33">
        <v>1</v>
      </c>
      <c r="M11061" s="33">
        <v>1</v>
      </c>
      <c r="N11061" s="33">
        <v>1456430.26</v>
      </c>
      <c r="O11061" s="33">
        <v>5563.7</v>
      </c>
      <c r="P11061" s="33">
        <v>9446</v>
      </c>
    </row>
    <row r="11062" spans="1:16">
      <c r="A11062" s="27" t="s">
        <v>1503</v>
      </c>
      <c r="B11062" s="31">
        <v>202606</v>
      </c>
      <c r="C11062" s="27" t="s">
        <v>197</v>
      </c>
      <c r="D11062" s="27" t="s">
        <v>197</v>
      </c>
      <c r="E11062" s="27" t="s">
        <v>29</v>
      </c>
      <c r="F11062" s="27" t="s">
        <v>289</v>
      </c>
      <c r="G11062" s="33">
        <v>1174805.15</v>
      </c>
      <c r="H11062" s="33">
        <v>1174805.15</v>
      </c>
      <c r="I11062" s="33">
        <v>20916</v>
      </c>
      <c r="J11062" s="33">
        <v>1677</v>
      </c>
      <c r="K11062" s="33">
        <v>26400</v>
      </c>
      <c r="L11062" s="33">
        <v>1</v>
      </c>
      <c r="M11062" s="33">
        <v>1</v>
      </c>
      <c r="N11062" s="33">
        <v>1422787.83</v>
      </c>
      <c r="O11062" s="33">
        <v>5964.6</v>
      </c>
      <c r="P11062" s="33">
        <v>8957</v>
      </c>
    </row>
    <row r="11063" spans="1:16">
      <c r="A11063" s="27" t="s">
        <v>1503</v>
      </c>
      <c r="B11063" s="31">
        <v>202607</v>
      </c>
      <c r="C11063" s="27" t="s">
        <v>197</v>
      </c>
      <c r="D11063" s="27" t="s">
        <v>197</v>
      </c>
      <c r="E11063" s="27" t="s">
        <v>29</v>
      </c>
      <c r="F11063" s="27" t="s">
        <v>289</v>
      </c>
      <c r="G11063" s="33">
        <v>971008.05</v>
      </c>
      <c r="H11063" s="33">
        <v>971008.05</v>
      </c>
      <c r="I11063" s="33">
        <v>17375</v>
      </c>
      <c r="J11063" s="33">
        <v>1652</v>
      </c>
      <c r="K11063" s="33">
        <v>26400</v>
      </c>
      <c r="L11063" s="33">
        <v>1</v>
      </c>
      <c r="M11063" s="33">
        <v>1</v>
      </c>
      <c r="N11063" s="33">
        <v>1264960.86</v>
      </c>
      <c r="O11063" s="33">
        <v>4639.4</v>
      </c>
      <c r="P11063" s="33">
        <v>7186</v>
      </c>
    </row>
    <row r="11064" spans="1:16">
      <c r="A11064" s="27" t="s">
        <v>1506</v>
      </c>
      <c r="B11064" s="31">
        <v>202408</v>
      </c>
      <c r="C11064" s="27" t="s">
        <v>175</v>
      </c>
      <c r="D11064" s="27" t="s">
        <v>175</v>
      </c>
      <c r="E11064" s="27" t="s">
        <v>29</v>
      </c>
      <c r="F11064" s="27" t="s">
        <v>257</v>
      </c>
      <c r="G11064" s="33">
        <v>368294.76</v>
      </c>
      <c r="H11064" s="33">
        <v>368294.76</v>
      </c>
      <c r="I11064" s="33">
        <v>9955</v>
      </c>
      <c r="J11064" s="33">
        <v>788</v>
      </c>
      <c r="K11064" s="33">
        <v>11100</v>
      </c>
      <c r="L11064" s="33">
        <v>1</v>
      </c>
      <c r="M11064" s="33">
        <v>1</v>
      </c>
      <c r="N11064" s="33">
        <v>365147.32</v>
      </c>
      <c r="O11064" s="33">
        <v>2049.3</v>
      </c>
      <c r="P11064" s="33">
        <v>3995</v>
      </c>
    </row>
    <row r="11065" spans="1:16">
      <c r="A11065" s="27" t="s">
        <v>1506</v>
      </c>
      <c r="B11065" s="31">
        <v>202409</v>
      </c>
      <c r="C11065" s="27" t="s">
        <v>175</v>
      </c>
      <c r="D11065" s="27" t="s">
        <v>175</v>
      </c>
      <c r="E11065" s="27" t="s">
        <v>29</v>
      </c>
      <c r="F11065" s="27" t="s">
        <v>257</v>
      </c>
      <c r="G11065" s="33">
        <v>384937.53</v>
      </c>
      <c r="H11065" s="33">
        <v>384937.53</v>
      </c>
      <c r="I11065" s="33">
        <v>10148</v>
      </c>
      <c r="J11065" s="33">
        <v>759</v>
      </c>
      <c r="K11065" s="33">
        <v>11100</v>
      </c>
      <c r="L11065" s="33">
        <v>1</v>
      </c>
      <c r="M11065" s="33">
        <v>1</v>
      </c>
      <c r="N11065" s="33">
        <v>351078.73</v>
      </c>
      <c r="O11065" s="33">
        <v>2468.3</v>
      </c>
      <c r="P11065" s="33">
        <v>4095</v>
      </c>
    </row>
    <row r="11066" spans="1:16">
      <c r="A11066" s="27" t="s">
        <v>1506</v>
      </c>
      <c r="B11066" s="31">
        <v>202410</v>
      </c>
      <c r="C11066" s="27" t="s">
        <v>175</v>
      </c>
      <c r="D11066" s="27" t="s">
        <v>175</v>
      </c>
      <c r="E11066" s="27" t="s">
        <v>29</v>
      </c>
      <c r="F11066" s="27" t="s">
        <v>257</v>
      </c>
      <c r="G11066" s="33">
        <v>420457.99</v>
      </c>
      <c r="H11066" s="33">
        <v>420457.99</v>
      </c>
      <c r="I11066" s="33">
        <v>11333</v>
      </c>
      <c r="J11066" s="33">
        <v>976</v>
      </c>
      <c r="K11066" s="33">
        <v>11100</v>
      </c>
      <c r="L11066" s="33">
        <v>1</v>
      </c>
      <c r="M11066" s="33">
        <v>1</v>
      </c>
      <c r="N11066" s="33">
        <v>385610.19</v>
      </c>
      <c r="O11066" s="33">
        <v>2371.2</v>
      </c>
      <c r="P11066" s="33">
        <v>4752</v>
      </c>
    </row>
    <row r="11067" spans="1:16">
      <c r="A11067" s="27" t="s">
        <v>1506</v>
      </c>
      <c r="B11067" s="31">
        <v>202411</v>
      </c>
      <c r="C11067" s="27" t="s">
        <v>175</v>
      </c>
      <c r="D11067" s="27" t="s">
        <v>175</v>
      </c>
      <c r="E11067" s="27" t="s">
        <v>29</v>
      </c>
      <c r="F11067" s="27" t="s">
        <v>257</v>
      </c>
      <c r="G11067" s="33">
        <v>490555.39</v>
      </c>
      <c r="H11067" s="33">
        <v>490555.39</v>
      </c>
      <c r="I11067" s="33">
        <v>11761</v>
      </c>
      <c r="J11067" s="33">
        <v>963</v>
      </c>
      <c r="K11067" s="33">
        <v>11100</v>
      </c>
      <c r="L11067" s="33">
        <v>1</v>
      </c>
      <c r="M11067" s="33">
        <v>1</v>
      </c>
      <c r="N11067" s="33">
        <v>465336.99</v>
      </c>
      <c r="O11067" s="33">
        <v>2937.4</v>
      </c>
      <c r="P11067" s="33">
        <v>4975</v>
      </c>
    </row>
    <row r="11068" spans="1:16">
      <c r="A11068" s="27" t="s">
        <v>1506</v>
      </c>
      <c r="B11068" s="31">
        <v>202412</v>
      </c>
      <c r="C11068" s="27" t="s">
        <v>175</v>
      </c>
      <c r="D11068" s="27" t="s">
        <v>175</v>
      </c>
      <c r="E11068" s="27" t="s">
        <v>29</v>
      </c>
      <c r="F11068" s="27" t="s">
        <v>257</v>
      </c>
      <c r="G11068" s="33">
        <v>532403.62</v>
      </c>
      <c r="H11068" s="33">
        <v>532403.62</v>
      </c>
      <c r="I11068" s="33">
        <v>14411</v>
      </c>
      <c r="J11068" s="33">
        <v>1068</v>
      </c>
      <c r="K11068" s="33">
        <v>11100</v>
      </c>
      <c r="L11068" s="33">
        <v>1</v>
      </c>
      <c r="M11068" s="33">
        <v>1</v>
      </c>
      <c r="N11068" s="33">
        <v>534156.91</v>
      </c>
      <c r="O11068" s="33">
        <v>2826.4</v>
      </c>
      <c r="P11068" s="33">
        <v>5924</v>
      </c>
    </row>
    <row r="11069" spans="1:16">
      <c r="A11069" s="27" t="s">
        <v>1506</v>
      </c>
      <c r="B11069" s="31">
        <v>202501</v>
      </c>
      <c r="C11069" s="27" t="s">
        <v>175</v>
      </c>
      <c r="D11069" s="27" t="s">
        <v>175</v>
      </c>
      <c r="E11069" s="27" t="s">
        <v>29</v>
      </c>
      <c r="F11069" s="27" t="s">
        <v>257</v>
      </c>
      <c r="G11069" s="33">
        <v>286852.32</v>
      </c>
      <c r="H11069" s="33">
        <v>286852.32</v>
      </c>
      <c r="I11069" s="33">
        <v>7532</v>
      </c>
      <c r="J11069" s="33">
        <v>540</v>
      </c>
      <c r="K11069" s="33">
        <v>11100</v>
      </c>
      <c r="L11069" s="33">
        <v>1</v>
      </c>
      <c r="M11069" s="33">
        <v>1</v>
      </c>
      <c r="N11069" s="33">
        <v>271486.11</v>
      </c>
      <c r="O11069" s="33">
        <v>1598.8</v>
      </c>
      <c r="P11069" s="33">
        <v>3039</v>
      </c>
    </row>
    <row r="11070" spans="1:16">
      <c r="A11070" s="27" t="s">
        <v>1506</v>
      </c>
      <c r="B11070" s="31">
        <v>202502</v>
      </c>
      <c r="C11070" s="27" t="s">
        <v>175</v>
      </c>
      <c r="D11070" s="27" t="s">
        <v>175</v>
      </c>
      <c r="E11070" s="27" t="s">
        <v>29</v>
      </c>
      <c r="F11070" s="27" t="s">
        <v>257</v>
      </c>
      <c r="G11070" s="33">
        <v>289421.87</v>
      </c>
      <c r="H11070" s="33">
        <v>289421.87</v>
      </c>
      <c r="I11070" s="33">
        <v>7152</v>
      </c>
      <c r="J11070" s="33">
        <v>522</v>
      </c>
      <c r="K11070" s="33">
        <v>11100</v>
      </c>
      <c r="L11070" s="33">
        <v>1</v>
      </c>
      <c r="M11070" s="33">
        <v>1</v>
      </c>
      <c r="N11070" s="33">
        <v>279692.91</v>
      </c>
      <c r="O11070" s="33">
        <v>1584.5</v>
      </c>
      <c r="P11070" s="33">
        <v>2825</v>
      </c>
    </row>
    <row r="11071" spans="1:16">
      <c r="A11071" s="27" t="s">
        <v>1506</v>
      </c>
      <c r="B11071" s="31">
        <v>202503</v>
      </c>
      <c r="C11071" s="27" t="s">
        <v>175</v>
      </c>
      <c r="D11071" s="27" t="s">
        <v>175</v>
      </c>
      <c r="E11071" s="27" t="s">
        <v>29</v>
      </c>
      <c r="F11071" s="27" t="s">
        <v>257</v>
      </c>
      <c r="G11071" s="33">
        <v>380872.64</v>
      </c>
      <c r="H11071" s="33">
        <v>380872.64</v>
      </c>
      <c r="I11071" s="33">
        <v>9246</v>
      </c>
      <c r="J11071" s="33">
        <v>703</v>
      </c>
      <c r="K11071" s="33">
        <v>11100</v>
      </c>
      <c r="L11071" s="33">
        <v>1</v>
      </c>
      <c r="M11071" s="33">
        <v>1</v>
      </c>
      <c r="N11071" s="33">
        <v>348555.69</v>
      </c>
      <c r="O11071" s="33">
        <v>1849.7</v>
      </c>
      <c r="P11071" s="33">
        <v>3954</v>
      </c>
    </row>
    <row r="11072" spans="1:16">
      <c r="A11072" s="27" t="s">
        <v>1506</v>
      </c>
      <c r="B11072" s="31">
        <v>202504</v>
      </c>
      <c r="C11072" s="27" t="s">
        <v>175</v>
      </c>
      <c r="D11072" s="27" t="s">
        <v>175</v>
      </c>
      <c r="E11072" s="27" t="s">
        <v>29</v>
      </c>
      <c r="F11072" s="27" t="s">
        <v>257</v>
      </c>
      <c r="G11072" s="33">
        <v>422902.84</v>
      </c>
      <c r="H11072" s="33">
        <v>422902.84</v>
      </c>
      <c r="I11072" s="33">
        <v>10533</v>
      </c>
      <c r="J11072" s="33">
        <v>842</v>
      </c>
      <c r="K11072" s="33">
        <v>11100</v>
      </c>
      <c r="L11072" s="33">
        <v>1</v>
      </c>
      <c r="M11072" s="33">
        <v>1</v>
      </c>
      <c r="N11072" s="33">
        <v>410150</v>
      </c>
      <c r="O11072" s="33">
        <v>2514.9</v>
      </c>
      <c r="P11072" s="33">
        <v>4356</v>
      </c>
    </row>
    <row r="11073" spans="1:16">
      <c r="A11073" s="27" t="s">
        <v>1506</v>
      </c>
      <c r="B11073" s="31">
        <v>202505</v>
      </c>
      <c r="C11073" s="27" t="s">
        <v>175</v>
      </c>
      <c r="D11073" s="27" t="s">
        <v>175</v>
      </c>
      <c r="E11073" s="27" t="s">
        <v>29</v>
      </c>
      <c r="F11073" s="27" t="s">
        <v>257</v>
      </c>
      <c r="G11073" s="33">
        <v>400652.95</v>
      </c>
      <c r="H11073" s="33">
        <v>400652.95</v>
      </c>
      <c r="I11073" s="33">
        <v>10958</v>
      </c>
      <c r="J11073" s="33">
        <v>826</v>
      </c>
      <c r="K11073" s="33">
        <v>11100</v>
      </c>
      <c r="L11073" s="33">
        <v>1</v>
      </c>
      <c r="M11073" s="33">
        <v>1</v>
      </c>
      <c r="N11073" s="33">
        <v>449195.69</v>
      </c>
      <c r="O11073" s="33">
        <v>2571.8</v>
      </c>
      <c r="P11073" s="33">
        <v>4293</v>
      </c>
    </row>
    <row r="11074" spans="1:16">
      <c r="A11074" s="27" t="s">
        <v>1506</v>
      </c>
      <c r="B11074" s="31">
        <v>202506</v>
      </c>
      <c r="C11074" s="27" t="s">
        <v>175</v>
      </c>
      <c r="D11074" s="27" t="s">
        <v>175</v>
      </c>
      <c r="E11074" s="27" t="s">
        <v>29</v>
      </c>
      <c r="F11074" s="27" t="s">
        <v>257</v>
      </c>
      <c r="G11074" s="33">
        <v>466260.08</v>
      </c>
      <c r="H11074" s="33">
        <v>466260.08</v>
      </c>
      <c r="I11074" s="33">
        <v>12566</v>
      </c>
      <c r="J11074" s="33">
        <v>1060</v>
      </c>
      <c r="K11074" s="33">
        <v>11100</v>
      </c>
      <c r="L11074" s="33">
        <v>1</v>
      </c>
      <c r="M11074" s="33">
        <v>1</v>
      </c>
      <c r="N11074" s="33">
        <v>438819.62</v>
      </c>
      <c r="O11074" s="33">
        <v>2589.5</v>
      </c>
      <c r="P11074" s="33">
        <v>5130</v>
      </c>
    </row>
    <row r="11075" spans="1:16">
      <c r="A11075" s="27" t="s">
        <v>1506</v>
      </c>
      <c r="B11075" s="31">
        <v>202507</v>
      </c>
      <c r="C11075" s="27" t="s">
        <v>175</v>
      </c>
      <c r="D11075" s="27" t="s">
        <v>175</v>
      </c>
      <c r="E11075" s="27" t="s">
        <v>29</v>
      </c>
      <c r="F11075" s="27" t="s">
        <v>257</v>
      </c>
      <c r="G11075" s="33">
        <v>387363.72</v>
      </c>
      <c r="H11075" s="33">
        <v>387363.72</v>
      </c>
      <c r="I11075" s="33">
        <v>9524</v>
      </c>
      <c r="J11075" s="33">
        <v>878</v>
      </c>
      <c r="K11075" s="33">
        <v>11100</v>
      </c>
      <c r="L11075" s="33">
        <v>1</v>
      </c>
      <c r="M11075" s="33">
        <v>1</v>
      </c>
      <c r="N11075" s="33">
        <v>390142.24</v>
      </c>
      <c r="O11075" s="33">
        <v>2045</v>
      </c>
      <c r="P11075" s="33">
        <v>3974</v>
      </c>
    </row>
    <row r="11076" spans="1:16">
      <c r="A11076" s="27" t="s">
        <v>1506</v>
      </c>
      <c r="B11076" s="31">
        <v>202508</v>
      </c>
      <c r="C11076" s="27" t="s">
        <v>175</v>
      </c>
      <c r="D11076" s="27" t="s">
        <v>175</v>
      </c>
      <c r="E11076" s="27" t="s">
        <v>29</v>
      </c>
      <c r="F11076" s="27" t="s">
        <v>257</v>
      </c>
      <c r="G11076" s="33">
        <v>343941.9</v>
      </c>
      <c r="H11076" s="33">
        <v>343941.9</v>
      </c>
      <c r="I11076" s="33">
        <v>8672</v>
      </c>
      <c r="J11076" s="33">
        <v>587</v>
      </c>
      <c r="K11076" s="33">
        <v>11100</v>
      </c>
      <c r="L11076" s="33">
        <v>1</v>
      </c>
      <c r="M11076" s="33">
        <v>1</v>
      </c>
      <c r="N11076" s="33">
        <v>375736.6</v>
      </c>
      <c r="O11076" s="33">
        <v>1797.3</v>
      </c>
      <c r="P11076" s="33">
        <v>3707</v>
      </c>
    </row>
    <row r="11077" spans="1:16">
      <c r="A11077" s="27" t="s">
        <v>1506</v>
      </c>
      <c r="B11077" s="31">
        <v>202509</v>
      </c>
      <c r="C11077" s="27" t="s">
        <v>175</v>
      </c>
      <c r="D11077" s="27" t="s">
        <v>175</v>
      </c>
      <c r="E11077" s="27" t="s">
        <v>29</v>
      </c>
      <c r="F11077" s="27" t="s">
        <v>257</v>
      </c>
      <c r="G11077" s="33">
        <v>397244.76</v>
      </c>
      <c r="H11077" s="33">
        <v>397244.76</v>
      </c>
      <c r="I11077" s="33">
        <v>10267</v>
      </c>
      <c r="J11077" s="33">
        <v>719</v>
      </c>
      <c r="K11077" s="33">
        <v>11100</v>
      </c>
      <c r="L11077" s="33">
        <v>1</v>
      </c>
      <c r="M11077" s="33">
        <v>1</v>
      </c>
      <c r="N11077" s="33">
        <v>361260.01</v>
      </c>
      <c r="O11077" s="33">
        <v>2176.9</v>
      </c>
      <c r="P11077" s="33">
        <v>4087</v>
      </c>
    </row>
    <row r="11078" spans="1:16">
      <c r="A11078" s="27" t="s">
        <v>1506</v>
      </c>
      <c r="B11078" s="31">
        <v>202510</v>
      </c>
      <c r="C11078" s="27" t="s">
        <v>175</v>
      </c>
      <c r="D11078" s="27" t="s">
        <v>175</v>
      </c>
      <c r="E11078" s="27" t="s">
        <v>29</v>
      </c>
      <c r="F11078" s="27" t="s">
        <v>257</v>
      </c>
      <c r="G11078" s="33">
        <v>428324.5</v>
      </c>
      <c r="H11078" s="33">
        <v>428324.5</v>
      </c>
      <c r="I11078" s="33">
        <v>11572</v>
      </c>
      <c r="J11078" s="33">
        <v>822</v>
      </c>
      <c r="K11078" s="33">
        <v>11100</v>
      </c>
      <c r="L11078" s="33">
        <v>1</v>
      </c>
      <c r="M11078" s="33">
        <v>1</v>
      </c>
      <c r="N11078" s="33">
        <v>396792.88</v>
      </c>
      <c r="O11078" s="33">
        <v>2335</v>
      </c>
      <c r="P11078" s="33">
        <v>4304</v>
      </c>
    </row>
    <row r="11079" spans="1:16">
      <c r="A11079" s="27" t="s">
        <v>1506</v>
      </c>
      <c r="B11079" s="31">
        <v>202511</v>
      </c>
      <c r="C11079" s="27" t="s">
        <v>175</v>
      </c>
      <c r="D11079" s="27" t="s">
        <v>175</v>
      </c>
      <c r="E11079" s="27" t="s">
        <v>29</v>
      </c>
      <c r="F11079" s="27" t="s">
        <v>257</v>
      </c>
      <c r="G11079" s="33">
        <v>499141.34</v>
      </c>
      <c r="H11079" s="33">
        <v>499141.34</v>
      </c>
      <c r="I11079" s="33">
        <v>11814</v>
      </c>
      <c r="J11079" s="33">
        <v>869</v>
      </c>
      <c r="K11079" s="33">
        <v>11100</v>
      </c>
      <c r="L11079" s="33">
        <v>1</v>
      </c>
      <c r="M11079" s="33">
        <v>1</v>
      </c>
      <c r="N11079" s="33">
        <v>478831.76</v>
      </c>
      <c r="O11079" s="33">
        <v>2845.9</v>
      </c>
      <c r="P11079" s="33">
        <v>5028</v>
      </c>
    </row>
    <row r="11080" spans="1:16">
      <c r="A11080" s="27" t="s">
        <v>1506</v>
      </c>
      <c r="B11080" s="31">
        <v>202512</v>
      </c>
      <c r="C11080" s="27" t="s">
        <v>175</v>
      </c>
      <c r="D11080" s="27" t="s">
        <v>175</v>
      </c>
      <c r="E11080" s="27" t="s">
        <v>29</v>
      </c>
      <c r="F11080" s="27" t="s">
        <v>257</v>
      </c>
      <c r="G11080" s="33">
        <v>560945.79</v>
      </c>
      <c r="H11080" s="33">
        <v>560945.79</v>
      </c>
      <c r="I11080" s="33">
        <v>14201</v>
      </c>
      <c r="J11080" s="33">
        <v>1289</v>
      </c>
      <c r="K11080" s="33">
        <v>11100</v>
      </c>
      <c r="L11080" s="33">
        <v>1</v>
      </c>
      <c r="M11080" s="33">
        <v>1</v>
      </c>
      <c r="N11080" s="33">
        <v>549647.46</v>
      </c>
      <c r="O11080" s="33">
        <v>2806.8</v>
      </c>
      <c r="P11080" s="33">
        <v>5995</v>
      </c>
    </row>
    <row r="11081" spans="1:16">
      <c r="A11081" s="27" t="s">
        <v>1506</v>
      </c>
      <c r="B11081" s="31">
        <v>202601</v>
      </c>
      <c r="C11081" s="27" t="s">
        <v>175</v>
      </c>
      <c r="D11081" s="27" t="s">
        <v>175</v>
      </c>
      <c r="E11081" s="27" t="s">
        <v>29</v>
      </c>
      <c r="F11081" s="27" t="s">
        <v>257</v>
      </c>
      <c r="G11081" s="33">
        <v>293320.82</v>
      </c>
      <c r="H11081" s="33">
        <v>293320.82</v>
      </c>
      <c r="I11081" s="33">
        <v>6875</v>
      </c>
      <c r="J11081" s="33">
        <v>521</v>
      </c>
      <c r="K11081" s="33">
        <v>11100</v>
      </c>
      <c r="L11081" s="33">
        <v>1</v>
      </c>
      <c r="M11081" s="33">
        <v>1</v>
      </c>
      <c r="N11081" s="33">
        <v>279359.21</v>
      </c>
      <c r="O11081" s="33">
        <v>1665.1</v>
      </c>
      <c r="P11081" s="33">
        <v>2931</v>
      </c>
    </row>
    <row r="11082" spans="1:16">
      <c r="A11082" s="27" t="s">
        <v>1506</v>
      </c>
      <c r="B11082" s="31">
        <v>202602</v>
      </c>
      <c r="C11082" s="27" t="s">
        <v>175</v>
      </c>
      <c r="D11082" s="27" t="s">
        <v>175</v>
      </c>
      <c r="E11082" s="27" t="s">
        <v>29</v>
      </c>
      <c r="F11082" s="27" t="s">
        <v>257</v>
      </c>
      <c r="G11082" s="33">
        <v>277752.73</v>
      </c>
      <c r="H11082" s="33">
        <v>277752.73</v>
      </c>
      <c r="I11082" s="33">
        <v>7112</v>
      </c>
      <c r="J11082" s="33">
        <v>553</v>
      </c>
      <c r="K11082" s="33">
        <v>11100</v>
      </c>
      <c r="L11082" s="33">
        <v>1</v>
      </c>
      <c r="M11082" s="33">
        <v>1</v>
      </c>
      <c r="N11082" s="33">
        <v>287804</v>
      </c>
      <c r="O11082" s="33">
        <v>1634.4</v>
      </c>
      <c r="P11082" s="33">
        <v>2852</v>
      </c>
    </row>
    <row r="11083" spans="1:16">
      <c r="A11083" s="27" t="s">
        <v>1506</v>
      </c>
      <c r="B11083" s="31">
        <v>202603</v>
      </c>
      <c r="C11083" s="27" t="s">
        <v>175</v>
      </c>
      <c r="D11083" s="27" t="s">
        <v>175</v>
      </c>
      <c r="E11083" s="27" t="s">
        <v>29</v>
      </c>
      <c r="F11083" s="27" t="s">
        <v>257</v>
      </c>
      <c r="G11083" s="33">
        <v>354600.96</v>
      </c>
      <c r="H11083" s="33">
        <v>354600.96</v>
      </c>
      <c r="I11083" s="33">
        <v>9006</v>
      </c>
      <c r="J11083" s="33">
        <v>660</v>
      </c>
      <c r="K11083" s="33">
        <v>11100</v>
      </c>
      <c r="L11083" s="33">
        <v>1</v>
      </c>
      <c r="M11083" s="33">
        <v>1</v>
      </c>
      <c r="N11083" s="33">
        <v>358663.8</v>
      </c>
      <c r="O11083" s="33">
        <v>1937.9</v>
      </c>
      <c r="P11083" s="33">
        <v>3515</v>
      </c>
    </row>
    <row r="11084" spans="1:16">
      <c r="A11084" s="27" t="s">
        <v>1506</v>
      </c>
      <c r="B11084" s="31">
        <v>202604</v>
      </c>
      <c r="C11084" s="27" t="s">
        <v>175</v>
      </c>
      <c r="D11084" s="27" t="s">
        <v>175</v>
      </c>
      <c r="E11084" s="27" t="s">
        <v>29</v>
      </c>
      <c r="F11084" s="27" t="s">
        <v>257</v>
      </c>
      <c r="G11084" s="33">
        <v>439835.88</v>
      </c>
      <c r="H11084" s="33">
        <v>439835.88</v>
      </c>
      <c r="I11084" s="33">
        <v>12026</v>
      </c>
      <c r="J11084" s="33">
        <v>766</v>
      </c>
      <c r="K11084" s="33">
        <v>11100</v>
      </c>
      <c r="L11084" s="33">
        <v>1</v>
      </c>
      <c r="M11084" s="33">
        <v>1</v>
      </c>
      <c r="N11084" s="33">
        <v>422044.35</v>
      </c>
      <c r="O11084" s="33">
        <v>2271.1</v>
      </c>
      <c r="P11084" s="33">
        <v>4743</v>
      </c>
    </row>
    <row r="11085" spans="1:16">
      <c r="A11085" s="27" t="s">
        <v>1506</v>
      </c>
      <c r="B11085" s="31">
        <v>202605</v>
      </c>
      <c r="C11085" s="27" t="s">
        <v>175</v>
      </c>
      <c r="D11085" s="27" t="s">
        <v>175</v>
      </c>
      <c r="E11085" s="27" t="s">
        <v>29</v>
      </c>
      <c r="F11085" s="27" t="s">
        <v>257</v>
      </c>
      <c r="G11085" s="33">
        <v>499433.99</v>
      </c>
      <c r="H11085" s="33">
        <v>499433.99</v>
      </c>
      <c r="I11085" s="33">
        <v>12914</v>
      </c>
      <c r="J11085" s="33">
        <v>1073</v>
      </c>
      <c r="K11085" s="33">
        <v>11100</v>
      </c>
      <c r="L11085" s="33">
        <v>1</v>
      </c>
      <c r="M11085" s="33">
        <v>1</v>
      </c>
      <c r="N11085" s="33">
        <v>462222.37</v>
      </c>
      <c r="O11085" s="33">
        <v>3071</v>
      </c>
      <c r="P11085" s="33">
        <v>5212</v>
      </c>
    </row>
    <row r="11086" spans="1:16">
      <c r="A11086" s="27" t="s">
        <v>1506</v>
      </c>
      <c r="B11086" s="31">
        <v>202606</v>
      </c>
      <c r="C11086" s="27" t="s">
        <v>175</v>
      </c>
      <c r="D11086" s="27" t="s">
        <v>175</v>
      </c>
      <c r="E11086" s="27" t="s">
        <v>29</v>
      </c>
      <c r="F11086" s="27" t="s">
        <v>257</v>
      </c>
      <c r="G11086" s="33">
        <v>455769.02</v>
      </c>
      <c r="H11086" s="33">
        <v>455769.02</v>
      </c>
      <c r="I11086" s="33">
        <v>12443</v>
      </c>
      <c r="J11086" s="33">
        <v>902</v>
      </c>
      <c r="K11086" s="33">
        <v>11100</v>
      </c>
      <c r="L11086" s="33">
        <v>1</v>
      </c>
      <c r="M11086" s="33">
        <v>1</v>
      </c>
      <c r="N11086" s="33">
        <v>451545.38</v>
      </c>
      <c r="O11086" s="33">
        <v>2418.4</v>
      </c>
      <c r="P11086" s="33">
        <v>5192</v>
      </c>
    </row>
    <row r="11087" spans="1:16">
      <c r="A11087" s="27" t="s">
        <v>1506</v>
      </c>
      <c r="B11087" s="31">
        <v>202607</v>
      </c>
      <c r="C11087" s="27" t="s">
        <v>175</v>
      </c>
      <c r="D11087" s="27" t="s">
        <v>175</v>
      </c>
      <c r="E11087" s="27" t="s">
        <v>29</v>
      </c>
      <c r="F11087" s="27" t="s">
        <v>257</v>
      </c>
      <c r="G11087" s="33">
        <v>400965.71</v>
      </c>
      <c r="H11087" s="33">
        <v>400965.71</v>
      </c>
      <c r="I11087" s="33">
        <v>10576</v>
      </c>
      <c r="J11087" s="33">
        <v>783</v>
      </c>
      <c r="K11087" s="33">
        <v>11100</v>
      </c>
      <c r="L11087" s="33">
        <v>1</v>
      </c>
      <c r="M11087" s="33">
        <v>1</v>
      </c>
      <c r="N11087" s="33">
        <v>401456.37</v>
      </c>
      <c r="O11087" s="33">
        <v>2083.8</v>
      </c>
      <c r="P11087" s="33">
        <v>4414</v>
      </c>
    </row>
    <row r="11088" spans="1:16">
      <c r="A11088" s="27" t="s">
        <v>1509</v>
      </c>
      <c r="B11088" s="31">
        <v>202605</v>
      </c>
      <c r="C11088" s="27" t="s">
        <v>175</v>
      </c>
      <c r="D11088" s="27" t="s">
        <v>175</v>
      </c>
      <c r="E11088" s="27" t="s">
        <v>29</v>
      </c>
      <c r="F11088" s="27" t="s">
        <v>257</v>
      </c>
      <c r="G11088" s="33">
        <v>222743.6</v>
      </c>
      <c r="H11088" s="33">
        <v>0</v>
      </c>
      <c r="I11088" s="33">
        <v>6062</v>
      </c>
      <c r="J11088" s="33">
        <v>484</v>
      </c>
      <c r="K11088" s="33">
        <v>7500</v>
      </c>
      <c r="L11088" s="33">
        <v>1</v>
      </c>
      <c r="M11088" s="33">
        <v>0</v>
      </c>
      <c r="N11088" s="33">
        <v>352259.66</v>
      </c>
      <c r="O11088" s="33">
        <v>1146.1</v>
      </c>
      <c r="P11088" s="33">
        <v>2387</v>
      </c>
    </row>
    <row r="11089" spans="1:16">
      <c r="A11089" s="27" t="s">
        <v>1509</v>
      </c>
      <c r="B11089" s="31">
        <v>202606</v>
      </c>
      <c r="C11089" s="27" t="s">
        <v>175</v>
      </c>
      <c r="D11089" s="27" t="s">
        <v>175</v>
      </c>
      <c r="E11089" s="27" t="s">
        <v>29</v>
      </c>
      <c r="F11089" s="27" t="s">
        <v>257</v>
      </c>
      <c r="G11089" s="33">
        <v>211040.95</v>
      </c>
      <c r="H11089" s="33">
        <v>0</v>
      </c>
      <c r="I11089" s="33">
        <v>5027</v>
      </c>
      <c r="J11089" s="33">
        <v>361</v>
      </c>
      <c r="K11089" s="33">
        <v>7500</v>
      </c>
      <c r="L11089" s="33">
        <v>1</v>
      </c>
      <c r="M11089" s="33">
        <v>0</v>
      </c>
      <c r="N11089" s="33">
        <v>344122.73</v>
      </c>
      <c r="O11089" s="33">
        <v>1197.9</v>
      </c>
      <c r="P11089" s="33">
        <v>2053</v>
      </c>
    </row>
    <row r="11090" spans="1:16">
      <c r="A11090" s="27" t="s">
        <v>1509</v>
      </c>
      <c r="B11090" s="31">
        <v>202607</v>
      </c>
      <c r="C11090" s="27" t="s">
        <v>175</v>
      </c>
      <c r="D11090" s="27" t="s">
        <v>175</v>
      </c>
      <c r="E11090" s="27" t="s">
        <v>29</v>
      </c>
      <c r="F11090" s="27" t="s">
        <v>257</v>
      </c>
      <c r="G11090" s="33">
        <v>194981.32</v>
      </c>
      <c r="H11090" s="33">
        <v>0</v>
      </c>
      <c r="I11090" s="33">
        <v>4770</v>
      </c>
      <c r="J11090" s="33">
        <v>376</v>
      </c>
      <c r="K11090" s="33">
        <v>7500</v>
      </c>
      <c r="L11090" s="33">
        <v>1</v>
      </c>
      <c r="M11090" s="33">
        <v>0</v>
      </c>
      <c r="N11090" s="33">
        <v>305949.89</v>
      </c>
      <c r="O11090" s="33">
        <v>1070.8</v>
      </c>
      <c r="P11090" s="33">
        <v>1956</v>
      </c>
    </row>
    <row r="11091" spans="1:16">
      <c r="A11091" s="27" t="s">
        <v>1512</v>
      </c>
      <c r="B11091" s="31">
        <v>202408</v>
      </c>
      <c r="C11091" s="27" t="s">
        <v>175</v>
      </c>
      <c r="D11091" s="27" t="s">
        <v>175</v>
      </c>
      <c r="E11091" s="27" t="s">
        <v>29</v>
      </c>
      <c r="F11091" s="27" t="s">
        <v>257</v>
      </c>
      <c r="G11091" s="33">
        <v>354772.5</v>
      </c>
      <c r="H11091" s="33">
        <v>354772.5</v>
      </c>
      <c r="I11091" s="33">
        <v>9266</v>
      </c>
      <c r="J11091" s="33">
        <v>692</v>
      </c>
      <c r="K11091" s="33">
        <v>11400</v>
      </c>
      <c r="L11091" s="33">
        <v>1</v>
      </c>
      <c r="M11091" s="33">
        <v>1</v>
      </c>
      <c r="N11091" s="33">
        <v>421950.34</v>
      </c>
      <c r="O11091" s="33">
        <v>1784.6</v>
      </c>
      <c r="P11091" s="33">
        <v>3692</v>
      </c>
    </row>
    <row r="11092" spans="1:16">
      <c r="A11092" s="27" t="s">
        <v>1512</v>
      </c>
      <c r="B11092" s="31">
        <v>202409</v>
      </c>
      <c r="C11092" s="27" t="s">
        <v>175</v>
      </c>
      <c r="D11092" s="27" t="s">
        <v>175</v>
      </c>
      <c r="E11092" s="27" t="s">
        <v>29</v>
      </c>
      <c r="F11092" s="27" t="s">
        <v>257</v>
      </c>
      <c r="G11092" s="33">
        <v>344416.71</v>
      </c>
      <c r="H11092" s="33">
        <v>344416.71</v>
      </c>
      <c r="I11092" s="33">
        <v>10158</v>
      </c>
      <c r="J11092" s="33">
        <v>816</v>
      </c>
      <c r="K11092" s="33">
        <v>11400</v>
      </c>
      <c r="L11092" s="33">
        <v>1</v>
      </c>
      <c r="M11092" s="33">
        <v>1</v>
      </c>
      <c r="N11092" s="33">
        <v>405693.2</v>
      </c>
      <c r="O11092" s="33">
        <v>1838.1</v>
      </c>
      <c r="P11092" s="33">
        <v>3976</v>
      </c>
    </row>
    <row r="11093" spans="1:16">
      <c r="A11093" s="27" t="s">
        <v>1512</v>
      </c>
      <c r="B11093" s="31">
        <v>202410</v>
      </c>
      <c r="C11093" s="27" t="s">
        <v>175</v>
      </c>
      <c r="D11093" s="27" t="s">
        <v>175</v>
      </c>
      <c r="E11093" s="27" t="s">
        <v>29</v>
      </c>
      <c r="F11093" s="27" t="s">
        <v>257</v>
      </c>
      <c r="G11093" s="33">
        <v>384712.08</v>
      </c>
      <c r="H11093" s="33">
        <v>384712.08</v>
      </c>
      <c r="I11093" s="33">
        <v>9699</v>
      </c>
      <c r="J11093" s="33">
        <v>638</v>
      </c>
      <c r="K11093" s="33">
        <v>11400</v>
      </c>
      <c r="L11093" s="33">
        <v>1</v>
      </c>
      <c r="M11093" s="33">
        <v>1</v>
      </c>
      <c r="N11093" s="33">
        <v>445596.45</v>
      </c>
      <c r="O11093" s="33">
        <v>2147.4</v>
      </c>
      <c r="P11093" s="33">
        <v>3939</v>
      </c>
    </row>
    <row r="11094" spans="1:16">
      <c r="A11094" s="27" t="s">
        <v>1512</v>
      </c>
      <c r="B11094" s="31">
        <v>202411</v>
      </c>
      <c r="C11094" s="27" t="s">
        <v>175</v>
      </c>
      <c r="D11094" s="27" t="s">
        <v>175</v>
      </c>
      <c r="E11094" s="27" t="s">
        <v>29</v>
      </c>
      <c r="F11094" s="27" t="s">
        <v>257</v>
      </c>
      <c r="G11094" s="33">
        <v>468800.69</v>
      </c>
      <c r="H11094" s="33">
        <v>468800.69</v>
      </c>
      <c r="I11094" s="33">
        <v>12031</v>
      </c>
      <c r="J11094" s="33">
        <v>879</v>
      </c>
      <c r="K11094" s="33">
        <v>11400</v>
      </c>
      <c r="L11094" s="33">
        <v>1</v>
      </c>
      <c r="M11094" s="33">
        <v>1</v>
      </c>
      <c r="N11094" s="33">
        <v>537725.7</v>
      </c>
      <c r="O11094" s="33">
        <v>2665.5</v>
      </c>
      <c r="P11094" s="33">
        <v>5105</v>
      </c>
    </row>
    <row r="11095" spans="1:16">
      <c r="A11095" s="27" t="s">
        <v>1512</v>
      </c>
      <c r="B11095" s="31">
        <v>202412</v>
      </c>
      <c r="C11095" s="27" t="s">
        <v>175</v>
      </c>
      <c r="D11095" s="27" t="s">
        <v>175</v>
      </c>
      <c r="E11095" s="27" t="s">
        <v>29</v>
      </c>
      <c r="F11095" s="27" t="s">
        <v>257</v>
      </c>
      <c r="G11095" s="33">
        <v>552165.0699999999</v>
      </c>
      <c r="H11095" s="33">
        <v>552165.0699999999</v>
      </c>
      <c r="I11095" s="33">
        <v>13815</v>
      </c>
      <c r="J11095" s="33">
        <v>931</v>
      </c>
      <c r="K11095" s="33">
        <v>11400</v>
      </c>
      <c r="L11095" s="33">
        <v>1</v>
      </c>
      <c r="M11095" s="33">
        <v>1</v>
      </c>
      <c r="N11095" s="33">
        <v>617251.38</v>
      </c>
      <c r="O11095" s="33">
        <v>3228.1</v>
      </c>
      <c r="P11095" s="33">
        <v>5562</v>
      </c>
    </row>
    <row r="11096" spans="1:16">
      <c r="A11096" s="27" t="s">
        <v>1512</v>
      </c>
      <c r="B11096" s="31">
        <v>202501</v>
      </c>
      <c r="C11096" s="27" t="s">
        <v>175</v>
      </c>
      <c r="D11096" s="27" t="s">
        <v>175</v>
      </c>
      <c r="E11096" s="27" t="s">
        <v>29</v>
      </c>
      <c r="F11096" s="27" t="s">
        <v>257</v>
      </c>
      <c r="G11096" s="33">
        <v>277873.17</v>
      </c>
      <c r="H11096" s="33">
        <v>277873.17</v>
      </c>
      <c r="I11096" s="33">
        <v>6858</v>
      </c>
      <c r="J11096" s="33">
        <v>549</v>
      </c>
      <c r="K11096" s="33">
        <v>11400</v>
      </c>
      <c r="L11096" s="33">
        <v>1</v>
      </c>
      <c r="M11096" s="33">
        <v>1</v>
      </c>
      <c r="N11096" s="33">
        <v>313719.01</v>
      </c>
      <c r="O11096" s="33">
        <v>1635.4</v>
      </c>
      <c r="P11096" s="33">
        <v>2833</v>
      </c>
    </row>
    <row r="11097" spans="1:16">
      <c r="A11097" s="27" t="s">
        <v>1512</v>
      </c>
      <c r="B11097" s="31">
        <v>202502</v>
      </c>
      <c r="C11097" s="27" t="s">
        <v>175</v>
      </c>
      <c r="D11097" s="27" t="s">
        <v>175</v>
      </c>
      <c r="E11097" s="27" t="s">
        <v>29</v>
      </c>
      <c r="F11097" s="27" t="s">
        <v>257</v>
      </c>
      <c r="G11097" s="33">
        <v>301796.34</v>
      </c>
      <c r="H11097" s="33">
        <v>301796.34</v>
      </c>
      <c r="I11097" s="33">
        <v>7420</v>
      </c>
      <c r="J11097" s="33">
        <v>621</v>
      </c>
      <c r="K11097" s="33">
        <v>11400</v>
      </c>
      <c r="L11097" s="33">
        <v>1</v>
      </c>
      <c r="M11097" s="33">
        <v>1</v>
      </c>
      <c r="N11097" s="33">
        <v>323202.47</v>
      </c>
      <c r="O11097" s="33">
        <v>1737.4</v>
      </c>
      <c r="P11097" s="33">
        <v>3079</v>
      </c>
    </row>
    <row r="11098" spans="1:16">
      <c r="A11098" s="27" t="s">
        <v>1512</v>
      </c>
      <c r="B11098" s="31">
        <v>202503</v>
      </c>
      <c r="C11098" s="27" t="s">
        <v>175</v>
      </c>
      <c r="D11098" s="27" t="s">
        <v>175</v>
      </c>
      <c r="E11098" s="27" t="s">
        <v>29</v>
      </c>
      <c r="F11098" s="27" t="s">
        <v>257</v>
      </c>
      <c r="G11098" s="33">
        <v>334485.02</v>
      </c>
      <c r="H11098" s="33">
        <v>334485.02</v>
      </c>
      <c r="I11098" s="33">
        <v>8924</v>
      </c>
      <c r="J11098" s="33">
        <v>594</v>
      </c>
      <c r="K11098" s="33">
        <v>11400</v>
      </c>
      <c r="L11098" s="33">
        <v>1</v>
      </c>
      <c r="M11098" s="33">
        <v>1</v>
      </c>
      <c r="N11098" s="33">
        <v>402777.68</v>
      </c>
      <c r="O11098" s="33">
        <v>1890.2</v>
      </c>
      <c r="P11098" s="33">
        <v>3488</v>
      </c>
    </row>
    <row r="11099" spans="1:16">
      <c r="A11099" s="27" t="s">
        <v>1512</v>
      </c>
      <c r="B11099" s="31">
        <v>202504</v>
      </c>
      <c r="C11099" s="27" t="s">
        <v>175</v>
      </c>
      <c r="D11099" s="27" t="s">
        <v>175</v>
      </c>
      <c r="E11099" s="27" t="s">
        <v>29</v>
      </c>
      <c r="F11099" s="27" t="s">
        <v>257</v>
      </c>
      <c r="G11099" s="33">
        <v>418728.28</v>
      </c>
      <c r="H11099" s="33">
        <v>418728.28</v>
      </c>
      <c r="I11099" s="33">
        <v>10741</v>
      </c>
      <c r="J11099" s="33">
        <v>934</v>
      </c>
      <c r="K11099" s="33">
        <v>11400</v>
      </c>
      <c r="L11099" s="33">
        <v>1</v>
      </c>
      <c r="M11099" s="33">
        <v>1</v>
      </c>
      <c r="N11099" s="33">
        <v>473953.72</v>
      </c>
      <c r="O11099" s="33">
        <v>2322.1</v>
      </c>
      <c r="P11099" s="33">
        <v>4376</v>
      </c>
    </row>
    <row r="11100" spans="1:16">
      <c r="A11100" s="27" t="s">
        <v>1512</v>
      </c>
      <c r="B11100" s="31">
        <v>202505</v>
      </c>
      <c r="C11100" s="27" t="s">
        <v>175</v>
      </c>
      <c r="D11100" s="27" t="s">
        <v>175</v>
      </c>
      <c r="E11100" s="27" t="s">
        <v>29</v>
      </c>
      <c r="F11100" s="27" t="s">
        <v>257</v>
      </c>
      <c r="G11100" s="33">
        <v>367816.81</v>
      </c>
      <c r="H11100" s="33">
        <v>367816.81</v>
      </c>
      <c r="I11100" s="33">
        <v>8864</v>
      </c>
      <c r="J11100" s="33">
        <v>670</v>
      </c>
      <c r="K11100" s="33">
        <v>11400</v>
      </c>
      <c r="L11100" s="33">
        <v>1</v>
      </c>
      <c r="M11100" s="33">
        <v>1</v>
      </c>
      <c r="N11100" s="33">
        <v>519073.44</v>
      </c>
      <c r="O11100" s="33">
        <v>1947.6</v>
      </c>
      <c r="P11100" s="33">
        <v>3677</v>
      </c>
    </row>
    <row r="11101" spans="1:16">
      <c r="A11101" s="27" t="s">
        <v>1512</v>
      </c>
      <c r="B11101" s="31">
        <v>202506</v>
      </c>
      <c r="C11101" s="27" t="s">
        <v>175</v>
      </c>
      <c r="D11101" s="27" t="s">
        <v>175</v>
      </c>
      <c r="E11101" s="27" t="s">
        <v>29</v>
      </c>
      <c r="F11101" s="27" t="s">
        <v>257</v>
      </c>
      <c r="G11101" s="33">
        <v>414678.49</v>
      </c>
      <c r="H11101" s="33">
        <v>414678.49</v>
      </c>
      <c r="I11101" s="33">
        <v>11754</v>
      </c>
      <c r="J11101" s="33">
        <v>876</v>
      </c>
      <c r="K11101" s="33">
        <v>11400</v>
      </c>
      <c r="L11101" s="33">
        <v>1</v>
      </c>
      <c r="M11101" s="33">
        <v>1</v>
      </c>
      <c r="N11101" s="33">
        <v>507083.23</v>
      </c>
      <c r="O11101" s="33">
        <v>2238.8</v>
      </c>
      <c r="P11101" s="33">
        <v>4635</v>
      </c>
    </row>
    <row r="11102" spans="1:16">
      <c r="A11102" s="27" t="s">
        <v>1512</v>
      </c>
      <c r="B11102" s="31">
        <v>202507</v>
      </c>
      <c r="C11102" s="27" t="s">
        <v>175</v>
      </c>
      <c r="D11102" s="27" t="s">
        <v>175</v>
      </c>
      <c r="E11102" s="27" t="s">
        <v>29</v>
      </c>
      <c r="F11102" s="27" t="s">
        <v>257</v>
      </c>
      <c r="G11102" s="33">
        <v>417965.16</v>
      </c>
      <c r="H11102" s="33">
        <v>417965.16</v>
      </c>
      <c r="I11102" s="33">
        <v>10697</v>
      </c>
      <c r="J11102" s="33">
        <v>857</v>
      </c>
      <c r="K11102" s="33">
        <v>11400</v>
      </c>
      <c r="L11102" s="33">
        <v>1</v>
      </c>
      <c r="M11102" s="33">
        <v>1</v>
      </c>
      <c r="N11102" s="33">
        <v>450833.52</v>
      </c>
      <c r="O11102" s="33">
        <v>2397.3</v>
      </c>
      <c r="P11102" s="33">
        <v>4311</v>
      </c>
    </row>
    <row r="11103" spans="1:16">
      <c r="A11103" s="27" t="s">
        <v>1512</v>
      </c>
      <c r="B11103" s="31">
        <v>202508</v>
      </c>
      <c r="C11103" s="27" t="s">
        <v>175</v>
      </c>
      <c r="D11103" s="27" t="s">
        <v>175</v>
      </c>
      <c r="E11103" s="27" t="s">
        <v>29</v>
      </c>
      <c r="F11103" s="27" t="s">
        <v>257</v>
      </c>
      <c r="G11103" s="33">
        <v>368557.61</v>
      </c>
      <c r="H11103" s="33">
        <v>368557.61</v>
      </c>
      <c r="I11103" s="33">
        <v>9934</v>
      </c>
      <c r="J11103" s="33">
        <v>719</v>
      </c>
      <c r="K11103" s="33">
        <v>11400</v>
      </c>
      <c r="L11103" s="33">
        <v>1</v>
      </c>
      <c r="M11103" s="33">
        <v>1</v>
      </c>
      <c r="N11103" s="33">
        <v>434186.9</v>
      </c>
      <c r="O11103" s="33">
        <v>2026.6</v>
      </c>
      <c r="P11103" s="33">
        <v>3890</v>
      </c>
    </row>
    <row r="11104" spans="1:16">
      <c r="A11104" s="27" t="s">
        <v>1512</v>
      </c>
      <c r="B11104" s="31">
        <v>202509</v>
      </c>
      <c r="C11104" s="27" t="s">
        <v>175</v>
      </c>
      <c r="D11104" s="27" t="s">
        <v>175</v>
      </c>
      <c r="E11104" s="27" t="s">
        <v>29</v>
      </c>
      <c r="F11104" s="27" t="s">
        <v>257</v>
      </c>
      <c r="G11104" s="33">
        <v>369567.64</v>
      </c>
      <c r="H11104" s="33">
        <v>369567.64</v>
      </c>
      <c r="I11104" s="33">
        <v>9168</v>
      </c>
      <c r="J11104" s="33">
        <v>708</v>
      </c>
      <c r="K11104" s="33">
        <v>11400</v>
      </c>
      <c r="L11104" s="33">
        <v>1</v>
      </c>
      <c r="M11104" s="33">
        <v>1</v>
      </c>
      <c r="N11104" s="33">
        <v>417458.31</v>
      </c>
      <c r="O11104" s="33">
        <v>2105.6</v>
      </c>
      <c r="P11104" s="33">
        <v>3775</v>
      </c>
    </row>
    <row r="11105" spans="1:16">
      <c r="A11105" s="27" t="s">
        <v>1512</v>
      </c>
      <c r="B11105" s="31">
        <v>202510</v>
      </c>
      <c r="C11105" s="27" t="s">
        <v>175</v>
      </c>
      <c r="D11105" s="27" t="s">
        <v>175</v>
      </c>
      <c r="E11105" s="27" t="s">
        <v>29</v>
      </c>
      <c r="F11105" s="27" t="s">
        <v>257</v>
      </c>
      <c r="G11105" s="33">
        <v>383050.85</v>
      </c>
      <c r="H11105" s="33">
        <v>383050.85</v>
      </c>
      <c r="I11105" s="33">
        <v>10209</v>
      </c>
      <c r="J11105" s="33">
        <v>703</v>
      </c>
      <c r="K11105" s="33">
        <v>11400</v>
      </c>
      <c r="L11105" s="33">
        <v>1</v>
      </c>
      <c r="M11105" s="33">
        <v>1</v>
      </c>
      <c r="N11105" s="33">
        <v>458518.74</v>
      </c>
      <c r="O11105" s="33">
        <v>2095.4</v>
      </c>
      <c r="P11105" s="33">
        <v>4079</v>
      </c>
    </row>
    <row r="11106" spans="1:16">
      <c r="A11106" s="27" t="s">
        <v>1512</v>
      </c>
      <c r="B11106" s="31">
        <v>202511</v>
      </c>
      <c r="C11106" s="27" t="s">
        <v>175</v>
      </c>
      <c r="D11106" s="27" t="s">
        <v>175</v>
      </c>
      <c r="E11106" s="27" t="s">
        <v>29</v>
      </c>
      <c r="F11106" s="27" t="s">
        <v>257</v>
      </c>
      <c r="G11106" s="33">
        <v>485711.23</v>
      </c>
      <c r="H11106" s="33">
        <v>485711.23</v>
      </c>
      <c r="I11106" s="33">
        <v>11982</v>
      </c>
      <c r="J11106" s="33">
        <v>1099</v>
      </c>
      <c r="K11106" s="33">
        <v>11400</v>
      </c>
      <c r="L11106" s="33">
        <v>1</v>
      </c>
      <c r="M11106" s="33">
        <v>1</v>
      </c>
      <c r="N11106" s="33">
        <v>553319.75</v>
      </c>
      <c r="O11106" s="33">
        <v>2637.1</v>
      </c>
      <c r="P11106" s="33">
        <v>5277</v>
      </c>
    </row>
    <row r="11107" spans="1:16">
      <c r="A11107" s="27" t="s">
        <v>1512</v>
      </c>
      <c r="B11107" s="31">
        <v>202512</v>
      </c>
      <c r="C11107" s="27" t="s">
        <v>175</v>
      </c>
      <c r="D11107" s="27" t="s">
        <v>175</v>
      </c>
      <c r="E11107" s="27" t="s">
        <v>29</v>
      </c>
      <c r="F11107" s="27" t="s">
        <v>257</v>
      </c>
      <c r="G11107" s="33">
        <v>617034.12</v>
      </c>
      <c r="H11107" s="33">
        <v>617034.12</v>
      </c>
      <c r="I11107" s="33">
        <v>16073</v>
      </c>
      <c r="J11107" s="33">
        <v>1210</v>
      </c>
      <c r="K11107" s="33">
        <v>11400</v>
      </c>
      <c r="L11107" s="33">
        <v>1</v>
      </c>
      <c r="M11107" s="33">
        <v>1</v>
      </c>
      <c r="N11107" s="33">
        <v>635151.67</v>
      </c>
      <c r="O11107" s="33">
        <v>3595</v>
      </c>
      <c r="P11107" s="33">
        <v>6358</v>
      </c>
    </row>
    <row r="11108" spans="1:16">
      <c r="A11108" s="27" t="s">
        <v>1512</v>
      </c>
      <c r="B11108" s="31">
        <v>202601</v>
      </c>
      <c r="C11108" s="27" t="s">
        <v>175</v>
      </c>
      <c r="D11108" s="27" t="s">
        <v>175</v>
      </c>
      <c r="E11108" s="27" t="s">
        <v>29</v>
      </c>
      <c r="F11108" s="27" t="s">
        <v>257</v>
      </c>
      <c r="G11108" s="33">
        <v>280944.57</v>
      </c>
      <c r="H11108" s="33">
        <v>280944.57</v>
      </c>
      <c r="I11108" s="33">
        <v>7255</v>
      </c>
      <c r="J11108" s="33">
        <v>481</v>
      </c>
      <c r="K11108" s="33">
        <v>11400</v>
      </c>
      <c r="L11108" s="33">
        <v>1</v>
      </c>
      <c r="M11108" s="33">
        <v>1</v>
      </c>
      <c r="N11108" s="33">
        <v>322816.86</v>
      </c>
      <c r="O11108" s="33">
        <v>1621.6</v>
      </c>
      <c r="P11108" s="33">
        <v>2968</v>
      </c>
    </row>
    <row r="11109" spans="1:16">
      <c r="A11109" s="27" t="s">
        <v>1512</v>
      </c>
      <c r="B11109" s="31">
        <v>202602</v>
      </c>
      <c r="C11109" s="27" t="s">
        <v>175</v>
      </c>
      <c r="D11109" s="27" t="s">
        <v>175</v>
      </c>
      <c r="E11109" s="27" t="s">
        <v>29</v>
      </c>
      <c r="F11109" s="27" t="s">
        <v>257</v>
      </c>
      <c r="G11109" s="33">
        <v>285458.43</v>
      </c>
      <c r="H11109" s="33">
        <v>285458.43</v>
      </c>
      <c r="I11109" s="33">
        <v>7000</v>
      </c>
      <c r="J11109" s="33">
        <v>511</v>
      </c>
      <c r="K11109" s="33">
        <v>11400</v>
      </c>
      <c r="L11109" s="33">
        <v>1</v>
      </c>
      <c r="M11109" s="33">
        <v>1</v>
      </c>
      <c r="N11109" s="33">
        <v>332575.34</v>
      </c>
      <c r="O11109" s="33">
        <v>1560.5</v>
      </c>
      <c r="P11109" s="33">
        <v>2937</v>
      </c>
    </row>
    <row r="11110" spans="1:16">
      <c r="A11110" s="27" t="s">
        <v>1512</v>
      </c>
      <c r="B11110" s="31">
        <v>202603</v>
      </c>
      <c r="C11110" s="27" t="s">
        <v>175</v>
      </c>
      <c r="D11110" s="27" t="s">
        <v>175</v>
      </c>
      <c r="E11110" s="27" t="s">
        <v>29</v>
      </c>
      <c r="F11110" s="27" t="s">
        <v>257</v>
      </c>
      <c r="G11110" s="33">
        <v>363459.74</v>
      </c>
      <c r="H11110" s="33">
        <v>363459.74</v>
      </c>
      <c r="I11110" s="33">
        <v>9940</v>
      </c>
      <c r="J11110" s="33">
        <v>869</v>
      </c>
      <c r="K11110" s="33">
        <v>11400</v>
      </c>
      <c r="L11110" s="33">
        <v>1</v>
      </c>
      <c r="M11110" s="33">
        <v>1</v>
      </c>
      <c r="N11110" s="33">
        <v>414458.23</v>
      </c>
      <c r="O11110" s="33">
        <v>1881.7</v>
      </c>
      <c r="P11110" s="33">
        <v>3992</v>
      </c>
    </row>
    <row r="11111" spans="1:16">
      <c r="A11111" s="27" t="s">
        <v>1512</v>
      </c>
      <c r="B11111" s="31">
        <v>202604</v>
      </c>
      <c r="C11111" s="27" t="s">
        <v>175</v>
      </c>
      <c r="D11111" s="27" t="s">
        <v>175</v>
      </c>
      <c r="E11111" s="27" t="s">
        <v>29</v>
      </c>
      <c r="F11111" s="27" t="s">
        <v>257</v>
      </c>
      <c r="G11111" s="33">
        <v>438146.26</v>
      </c>
      <c r="H11111" s="33">
        <v>438146.26</v>
      </c>
      <c r="I11111" s="33">
        <v>10596</v>
      </c>
      <c r="J11111" s="33">
        <v>854</v>
      </c>
      <c r="K11111" s="33">
        <v>11400</v>
      </c>
      <c r="L11111" s="33">
        <v>1</v>
      </c>
      <c r="M11111" s="33">
        <v>1</v>
      </c>
      <c r="N11111" s="33">
        <v>487698.38</v>
      </c>
      <c r="O11111" s="33">
        <v>2641.2</v>
      </c>
      <c r="P11111" s="33">
        <v>4468</v>
      </c>
    </row>
    <row r="11112" spans="1:16">
      <c r="A11112" s="27" t="s">
        <v>1512</v>
      </c>
      <c r="B11112" s="31">
        <v>202605</v>
      </c>
      <c r="C11112" s="27" t="s">
        <v>175</v>
      </c>
      <c r="D11112" s="27" t="s">
        <v>175</v>
      </c>
      <c r="E11112" s="27" t="s">
        <v>29</v>
      </c>
      <c r="F11112" s="27" t="s">
        <v>257</v>
      </c>
      <c r="G11112" s="33">
        <v>476399.98</v>
      </c>
      <c r="H11112" s="33">
        <v>476399.98</v>
      </c>
      <c r="I11112" s="33">
        <v>11962</v>
      </c>
      <c r="J11112" s="33">
        <v>1005</v>
      </c>
      <c r="K11112" s="33">
        <v>11400</v>
      </c>
      <c r="L11112" s="33">
        <v>1</v>
      </c>
      <c r="M11112" s="33">
        <v>1</v>
      </c>
      <c r="N11112" s="33">
        <v>534126.5699999999</v>
      </c>
      <c r="O11112" s="33">
        <v>2682.7</v>
      </c>
      <c r="P11112" s="33">
        <v>4979</v>
      </c>
    </row>
    <row r="11113" spans="1:16">
      <c r="A11113" s="27" t="s">
        <v>1512</v>
      </c>
      <c r="B11113" s="31">
        <v>202606</v>
      </c>
      <c r="C11113" s="27" t="s">
        <v>175</v>
      </c>
      <c r="D11113" s="27" t="s">
        <v>175</v>
      </c>
      <c r="E11113" s="27" t="s">
        <v>29</v>
      </c>
      <c r="F11113" s="27" t="s">
        <v>257</v>
      </c>
      <c r="G11113" s="33">
        <v>447255.36</v>
      </c>
      <c r="H11113" s="33">
        <v>447255.36</v>
      </c>
      <c r="I11113" s="33">
        <v>11232</v>
      </c>
      <c r="J11113" s="33">
        <v>902</v>
      </c>
      <c r="K11113" s="33">
        <v>11400</v>
      </c>
      <c r="L11113" s="33">
        <v>1</v>
      </c>
      <c r="M11113" s="33">
        <v>1</v>
      </c>
      <c r="N11113" s="33">
        <v>521788.65</v>
      </c>
      <c r="O11113" s="33">
        <v>2397.9</v>
      </c>
      <c r="P11113" s="33">
        <v>4713</v>
      </c>
    </row>
    <row r="11114" spans="1:16">
      <c r="A11114" s="27" t="s">
        <v>1512</v>
      </c>
      <c r="B11114" s="31">
        <v>202607</v>
      </c>
      <c r="C11114" s="27" t="s">
        <v>175</v>
      </c>
      <c r="D11114" s="27" t="s">
        <v>175</v>
      </c>
      <c r="E11114" s="27" t="s">
        <v>29</v>
      </c>
      <c r="F11114" s="27" t="s">
        <v>257</v>
      </c>
      <c r="G11114" s="33">
        <v>411790.4</v>
      </c>
      <c r="H11114" s="33">
        <v>411790.4</v>
      </c>
      <c r="I11114" s="33">
        <v>11375</v>
      </c>
      <c r="J11114" s="33">
        <v>897</v>
      </c>
      <c r="K11114" s="33">
        <v>11400</v>
      </c>
      <c r="L11114" s="33">
        <v>1</v>
      </c>
      <c r="M11114" s="33">
        <v>1</v>
      </c>
      <c r="N11114" s="33">
        <v>463907.69</v>
      </c>
      <c r="O11114" s="33">
        <v>2420.9</v>
      </c>
      <c r="P11114" s="33">
        <v>4555</v>
      </c>
    </row>
    <row r="11115" spans="1:16">
      <c r="A11115" s="27" t="s">
        <v>1514</v>
      </c>
      <c r="B11115" s="31">
        <v>202408</v>
      </c>
      <c r="C11115" s="27" t="s">
        <v>175</v>
      </c>
      <c r="D11115" s="27" t="s">
        <v>175</v>
      </c>
      <c r="E11115" s="27" t="s">
        <v>29</v>
      </c>
      <c r="F11115" s="27" t="s">
        <v>257</v>
      </c>
      <c r="G11115" s="33">
        <v>330714.98</v>
      </c>
      <c r="H11115" s="33">
        <v>330714.98</v>
      </c>
      <c r="I11115" s="33">
        <v>9068</v>
      </c>
      <c r="J11115" s="33">
        <v>588</v>
      </c>
      <c r="K11115" s="33">
        <v>10500</v>
      </c>
      <c r="L11115" s="33">
        <v>1</v>
      </c>
      <c r="M11115" s="33">
        <v>1</v>
      </c>
      <c r="N11115" s="33">
        <v>338878.08</v>
      </c>
      <c r="O11115" s="33">
        <v>1886.5</v>
      </c>
      <c r="P11115" s="33">
        <v>3589</v>
      </c>
    </row>
    <row r="11116" spans="1:16">
      <c r="A11116" s="27" t="s">
        <v>1514</v>
      </c>
      <c r="B11116" s="31">
        <v>202409</v>
      </c>
      <c r="C11116" s="27" t="s">
        <v>175</v>
      </c>
      <c r="D11116" s="27" t="s">
        <v>175</v>
      </c>
      <c r="E11116" s="27" t="s">
        <v>29</v>
      </c>
      <c r="F11116" s="27" t="s">
        <v>257</v>
      </c>
      <c r="G11116" s="33">
        <v>295397.82</v>
      </c>
      <c r="H11116" s="33">
        <v>295397.82</v>
      </c>
      <c r="I11116" s="33">
        <v>7792</v>
      </c>
      <c r="J11116" s="33">
        <v>574</v>
      </c>
      <c r="K11116" s="33">
        <v>10500</v>
      </c>
      <c r="L11116" s="33">
        <v>1</v>
      </c>
      <c r="M11116" s="33">
        <v>1</v>
      </c>
      <c r="N11116" s="33">
        <v>325821.6</v>
      </c>
      <c r="O11116" s="33">
        <v>1582.9</v>
      </c>
      <c r="P11116" s="33">
        <v>3072</v>
      </c>
    </row>
    <row r="11117" spans="1:16">
      <c r="A11117" s="27" t="s">
        <v>1514</v>
      </c>
      <c r="B11117" s="31">
        <v>202410</v>
      </c>
      <c r="C11117" s="27" t="s">
        <v>175</v>
      </c>
      <c r="D11117" s="27" t="s">
        <v>175</v>
      </c>
      <c r="E11117" s="27" t="s">
        <v>29</v>
      </c>
      <c r="F11117" s="27" t="s">
        <v>257</v>
      </c>
      <c r="G11117" s="33">
        <v>349891.24</v>
      </c>
      <c r="H11117" s="33">
        <v>349891.24</v>
      </c>
      <c r="I11117" s="33">
        <v>9068</v>
      </c>
      <c r="J11117" s="33">
        <v>637</v>
      </c>
      <c r="K11117" s="33">
        <v>10500</v>
      </c>
      <c r="L11117" s="33">
        <v>1</v>
      </c>
      <c r="M11117" s="33">
        <v>1</v>
      </c>
      <c r="N11117" s="33">
        <v>357868.81</v>
      </c>
      <c r="O11117" s="33">
        <v>1866.4</v>
      </c>
      <c r="P11117" s="33">
        <v>3857</v>
      </c>
    </row>
    <row r="11118" spans="1:16">
      <c r="A11118" s="27" t="s">
        <v>1514</v>
      </c>
      <c r="B11118" s="31">
        <v>202411</v>
      </c>
      <c r="C11118" s="27" t="s">
        <v>175</v>
      </c>
      <c r="D11118" s="27" t="s">
        <v>175</v>
      </c>
      <c r="E11118" s="27" t="s">
        <v>29</v>
      </c>
      <c r="F11118" s="27" t="s">
        <v>257</v>
      </c>
      <c r="G11118" s="33">
        <v>419134.83</v>
      </c>
      <c r="H11118" s="33">
        <v>419134.83</v>
      </c>
      <c r="I11118" s="33">
        <v>10507</v>
      </c>
      <c r="J11118" s="33">
        <v>790</v>
      </c>
      <c r="K11118" s="33">
        <v>10500</v>
      </c>
      <c r="L11118" s="33">
        <v>1</v>
      </c>
      <c r="M11118" s="33">
        <v>1</v>
      </c>
      <c r="N11118" s="33">
        <v>431859.95</v>
      </c>
      <c r="O11118" s="33">
        <v>2662.6</v>
      </c>
      <c r="P11118" s="33">
        <v>4315</v>
      </c>
    </row>
    <row r="11119" spans="1:16">
      <c r="A11119" s="27" t="s">
        <v>1514</v>
      </c>
      <c r="B11119" s="31">
        <v>202412</v>
      </c>
      <c r="C11119" s="27" t="s">
        <v>175</v>
      </c>
      <c r="D11119" s="27" t="s">
        <v>175</v>
      </c>
      <c r="E11119" s="27" t="s">
        <v>29</v>
      </c>
      <c r="F11119" s="27" t="s">
        <v>257</v>
      </c>
      <c r="G11119" s="33">
        <v>462081.97</v>
      </c>
      <c r="H11119" s="33">
        <v>462081.97</v>
      </c>
      <c r="I11119" s="33">
        <v>11567</v>
      </c>
      <c r="J11119" s="33">
        <v>975</v>
      </c>
      <c r="K11119" s="33">
        <v>10500</v>
      </c>
      <c r="L11119" s="33">
        <v>1</v>
      </c>
      <c r="M11119" s="33">
        <v>1</v>
      </c>
      <c r="N11119" s="33">
        <v>495728.86</v>
      </c>
      <c r="O11119" s="33">
        <v>2394.3</v>
      </c>
      <c r="P11119" s="33">
        <v>4783</v>
      </c>
    </row>
    <row r="11120" spans="1:16">
      <c r="A11120" s="27" t="s">
        <v>1514</v>
      </c>
      <c r="B11120" s="31">
        <v>202501</v>
      </c>
      <c r="C11120" s="27" t="s">
        <v>175</v>
      </c>
      <c r="D11120" s="27" t="s">
        <v>175</v>
      </c>
      <c r="E11120" s="27" t="s">
        <v>29</v>
      </c>
      <c r="F11120" s="27" t="s">
        <v>257</v>
      </c>
      <c r="G11120" s="33">
        <v>246513.38</v>
      </c>
      <c r="H11120" s="33">
        <v>246513.38</v>
      </c>
      <c r="I11120" s="33">
        <v>6079</v>
      </c>
      <c r="J11120" s="33">
        <v>506</v>
      </c>
      <c r="K11120" s="33">
        <v>10500</v>
      </c>
      <c r="L11120" s="33">
        <v>1</v>
      </c>
      <c r="M11120" s="33">
        <v>1</v>
      </c>
      <c r="N11120" s="33">
        <v>251954.99</v>
      </c>
      <c r="O11120" s="33">
        <v>1513.2</v>
      </c>
      <c r="P11120" s="33">
        <v>2535</v>
      </c>
    </row>
    <row r="11121" spans="1:16">
      <c r="A11121" s="27" t="s">
        <v>1514</v>
      </c>
      <c r="B11121" s="31">
        <v>202502</v>
      </c>
      <c r="C11121" s="27" t="s">
        <v>175</v>
      </c>
      <c r="D11121" s="27" t="s">
        <v>175</v>
      </c>
      <c r="E11121" s="27" t="s">
        <v>29</v>
      </c>
      <c r="F11121" s="27" t="s">
        <v>257</v>
      </c>
      <c r="G11121" s="33">
        <v>245754.12</v>
      </c>
      <c r="H11121" s="33">
        <v>245754.12</v>
      </c>
      <c r="I11121" s="33">
        <v>6164</v>
      </c>
      <c r="J11121" s="33">
        <v>423</v>
      </c>
      <c r="K11121" s="33">
        <v>10500</v>
      </c>
      <c r="L11121" s="33">
        <v>1</v>
      </c>
      <c r="M11121" s="33">
        <v>1</v>
      </c>
      <c r="N11121" s="33">
        <v>259571.38</v>
      </c>
      <c r="O11121" s="33">
        <v>1428</v>
      </c>
      <c r="P11121" s="33">
        <v>2450</v>
      </c>
    </row>
    <row r="11122" spans="1:16">
      <c r="A11122" s="27" t="s">
        <v>1514</v>
      </c>
      <c r="B11122" s="31">
        <v>202503</v>
      </c>
      <c r="C11122" s="27" t="s">
        <v>175</v>
      </c>
      <c r="D11122" s="27" t="s">
        <v>175</v>
      </c>
      <c r="E11122" s="27" t="s">
        <v>29</v>
      </c>
      <c r="F11122" s="27" t="s">
        <v>257</v>
      </c>
      <c r="G11122" s="33">
        <v>306336.55</v>
      </c>
      <c r="H11122" s="33">
        <v>306336.55</v>
      </c>
      <c r="I11122" s="33">
        <v>7501</v>
      </c>
      <c r="J11122" s="33">
        <v>560</v>
      </c>
      <c r="K11122" s="33">
        <v>10500</v>
      </c>
      <c r="L11122" s="33">
        <v>1</v>
      </c>
      <c r="M11122" s="33">
        <v>1</v>
      </c>
      <c r="N11122" s="33">
        <v>323480.07</v>
      </c>
      <c r="O11122" s="33">
        <v>1828.7</v>
      </c>
      <c r="P11122" s="33">
        <v>3121</v>
      </c>
    </row>
    <row r="11123" spans="1:16">
      <c r="A11123" s="27" t="s">
        <v>1514</v>
      </c>
      <c r="B11123" s="31">
        <v>202504</v>
      </c>
      <c r="C11123" s="27" t="s">
        <v>175</v>
      </c>
      <c r="D11123" s="27" t="s">
        <v>175</v>
      </c>
      <c r="E11123" s="27" t="s">
        <v>29</v>
      </c>
      <c r="F11123" s="27" t="s">
        <v>257</v>
      </c>
      <c r="G11123" s="33">
        <v>372783.45</v>
      </c>
      <c r="H11123" s="33">
        <v>372783.45</v>
      </c>
      <c r="I11123" s="33">
        <v>10095</v>
      </c>
      <c r="J11123" s="33">
        <v>707</v>
      </c>
      <c r="K11123" s="33">
        <v>10500</v>
      </c>
      <c r="L11123" s="33">
        <v>1</v>
      </c>
      <c r="M11123" s="33">
        <v>1</v>
      </c>
      <c r="N11123" s="33">
        <v>380643.2</v>
      </c>
      <c r="O11123" s="33">
        <v>2304.5</v>
      </c>
      <c r="P11123" s="33">
        <v>4008</v>
      </c>
    </row>
    <row r="11124" spans="1:16">
      <c r="A11124" s="27" t="s">
        <v>1514</v>
      </c>
      <c r="B11124" s="31">
        <v>202505</v>
      </c>
      <c r="C11124" s="27" t="s">
        <v>175</v>
      </c>
      <c r="D11124" s="27" t="s">
        <v>175</v>
      </c>
      <c r="E11124" s="27" t="s">
        <v>29</v>
      </c>
      <c r="F11124" s="27" t="s">
        <v>257</v>
      </c>
      <c r="G11124" s="33">
        <v>393798.38</v>
      </c>
      <c r="H11124" s="33">
        <v>393798.38</v>
      </c>
      <c r="I11124" s="33">
        <v>10133</v>
      </c>
      <c r="J11124" s="33">
        <v>768</v>
      </c>
      <c r="K11124" s="33">
        <v>10500</v>
      </c>
      <c r="L11124" s="33">
        <v>1</v>
      </c>
      <c r="M11124" s="33">
        <v>1</v>
      </c>
      <c r="N11124" s="33">
        <v>416879.88</v>
      </c>
      <c r="O11124" s="33">
        <v>2317.4</v>
      </c>
      <c r="P11124" s="33">
        <v>4157</v>
      </c>
    </row>
    <row r="11125" spans="1:16">
      <c r="A11125" s="27" t="s">
        <v>1514</v>
      </c>
      <c r="B11125" s="31">
        <v>202506</v>
      </c>
      <c r="C11125" s="27" t="s">
        <v>175</v>
      </c>
      <c r="D11125" s="27" t="s">
        <v>175</v>
      </c>
      <c r="E11125" s="27" t="s">
        <v>29</v>
      </c>
      <c r="F11125" s="27" t="s">
        <v>257</v>
      </c>
      <c r="G11125" s="33">
        <v>413284.44</v>
      </c>
      <c r="H11125" s="33">
        <v>413284.44</v>
      </c>
      <c r="I11125" s="33">
        <v>11245</v>
      </c>
      <c r="J11125" s="33">
        <v>886</v>
      </c>
      <c r="K11125" s="33">
        <v>10500</v>
      </c>
      <c r="L11125" s="33">
        <v>1</v>
      </c>
      <c r="M11125" s="33">
        <v>1</v>
      </c>
      <c r="N11125" s="33">
        <v>407250.28</v>
      </c>
      <c r="O11125" s="33">
        <v>2630.4</v>
      </c>
      <c r="P11125" s="33">
        <v>4520</v>
      </c>
    </row>
    <row r="11126" spans="1:16">
      <c r="A11126" s="27" t="s">
        <v>1514</v>
      </c>
      <c r="B11126" s="31">
        <v>202507</v>
      </c>
      <c r="C11126" s="27" t="s">
        <v>175</v>
      </c>
      <c r="D11126" s="27" t="s">
        <v>175</v>
      </c>
      <c r="E11126" s="27" t="s">
        <v>29</v>
      </c>
      <c r="F11126" s="27" t="s">
        <v>257</v>
      </c>
      <c r="G11126" s="33">
        <v>341810.62</v>
      </c>
      <c r="H11126" s="33">
        <v>341810.62</v>
      </c>
      <c r="I11126" s="33">
        <v>9007</v>
      </c>
      <c r="J11126" s="33">
        <v>624</v>
      </c>
      <c r="K11126" s="33">
        <v>10500</v>
      </c>
      <c r="L11126" s="33">
        <v>1</v>
      </c>
      <c r="M11126" s="33">
        <v>1</v>
      </c>
      <c r="N11126" s="33">
        <v>362074.83</v>
      </c>
      <c r="O11126" s="33">
        <v>1857.1</v>
      </c>
      <c r="P11126" s="33">
        <v>3637</v>
      </c>
    </row>
    <row r="11127" spans="1:16">
      <c r="A11127" s="27" t="s">
        <v>1514</v>
      </c>
      <c r="B11127" s="31">
        <v>202508</v>
      </c>
      <c r="C11127" s="27" t="s">
        <v>175</v>
      </c>
      <c r="D11127" s="27" t="s">
        <v>175</v>
      </c>
      <c r="E11127" s="27" t="s">
        <v>29</v>
      </c>
      <c r="F11127" s="27" t="s">
        <v>257</v>
      </c>
      <c r="G11127" s="33">
        <v>357081.83</v>
      </c>
      <c r="H11127" s="33">
        <v>357081.83</v>
      </c>
      <c r="I11127" s="33">
        <v>8869</v>
      </c>
      <c r="J11127" s="33">
        <v>642</v>
      </c>
      <c r="K11127" s="33">
        <v>10500</v>
      </c>
      <c r="L11127" s="33">
        <v>1</v>
      </c>
      <c r="M11127" s="33">
        <v>1</v>
      </c>
      <c r="N11127" s="33">
        <v>348705.54</v>
      </c>
      <c r="O11127" s="33">
        <v>1729.8</v>
      </c>
      <c r="P11127" s="33">
        <v>3724</v>
      </c>
    </row>
    <row r="11128" spans="1:16">
      <c r="A11128" s="27" t="s">
        <v>1514</v>
      </c>
      <c r="B11128" s="31">
        <v>202509</v>
      </c>
      <c r="C11128" s="27" t="s">
        <v>175</v>
      </c>
      <c r="D11128" s="27" t="s">
        <v>175</v>
      </c>
      <c r="E11128" s="27" t="s">
        <v>29</v>
      </c>
      <c r="F11128" s="27" t="s">
        <v>257</v>
      </c>
      <c r="G11128" s="33">
        <v>302467.71</v>
      </c>
      <c r="H11128" s="33">
        <v>302467.71</v>
      </c>
      <c r="I11128" s="33">
        <v>7470</v>
      </c>
      <c r="J11128" s="33">
        <v>529</v>
      </c>
      <c r="K11128" s="33">
        <v>10500</v>
      </c>
      <c r="L11128" s="33">
        <v>1</v>
      </c>
      <c r="M11128" s="33">
        <v>1</v>
      </c>
      <c r="N11128" s="33">
        <v>335270.42</v>
      </c>
      <c r="O11128" s="33">
        <v>1716.2</v>
      </c>
      <c r="P11128" s="33">
        <v>3030</v>
      </c>
    </row>
    <row r="11129" spans="1:16">
      <c r="A11129" s="27" t="s">
        <v>1514</v>
      </c>
      <c r="B11129" s="31">
        <v>202510</v>
      </c>
      <c r="C11129" s="27" t="s">
        <v>175</v>
      </c>
      <c r="D11129" s="27" t="s">
        <v>175</v>
      </c>
      <c r="E11129" s="27" t="s">
        <v>29</v>
      </c>
      <c r="F11129" s="27" t="s">
        <v>257</v>
      </c>
      <c r="G11129" s="33">
        <v>312119.44</v>
      </c>
      <c r="H11129" s="33">
        <v>312119.44</v>
      </c>
      <c r="I11129" s="33">
        <v>8031</v>
      </c>
      <c r="J11129" s="33">
        <v>617</v>
      </c>
      <c r="K11129" s="33">
        <v>10500</v>
      </c>
      <c r="L11129" s="33">
        <v>1</v>
      </c>
      <c r="M11129" s="33">
        <v>1</v>
      </c>
      <c r="N11129" s="33">
        <v>368247.01</v>
      </c>
      <c r="O11129" s="33">
        <v>1823.4</v>
      </c>
      <c r="P11129" s="33">
        <v>3142</v>
      </c>
    </row>
    <row r="11130" spans="1:16">
      <c r="A11130" s="27" t="s">
        <v>1514</v>
      </c>
      <c r="B11130" s="31">
        <v>202511</v>
      </c>
      <c r="C11130" s="27" t="s">
        <v>175</v>
      </c>
      <c r="D11130" s="27" t="s">
        <v>175</v>
      </c>
      <c r="E11130" s="27" t="s">
        <v>29</v>
      </c>
      <c r="F11130" s="27" t="s">
        <v>257</v>
      </c>
      <c r="G11130" s="33">
        <v>413104.25</v>
      </c>
      <c r="H11130" s="33">
        <v>413104.25</v>
      </c>
      <c r="I11130" s="33">
        <v>10221</v>
      </c>
      <c r="J11130" s="33">
        <v>787</v>
      </c>
      <c r="K11130" s="33">
        <v>10500</v>
      </c>
      <c r="L11130" s="33">
        <v>1</v>
      </c>
      <c r="M11130" s="33">
        <v>1</v>
      </c>
      <c r="N11130" s="33">
        <v>444383.89</v>
      </c>
      <c r="O11130" s="33">
        <v>2318.5</v>
      </c>
      <c r="P11130" s="33">
        <v>4041</v>
      </c>
    </row>
    <row r="11131" spans="1:16">
      <c r="A11131" s="27" t="s">
        <v>1514</v>
      </c>
      <c r="B11131" s="31">
        <v>202512</v>
      </c>
      <c r="C11131" s="27" t="s">
        <v>175</v>
      </c>
      <c r="D11131" s="27" t="s">
        <v>175</v>
      </c>
      <c r="E11131" s="27" t="s">
        <v>29</v>
      </c>
      <c r="F11131" s="27" t="s">
        <v>257</v>
      </c>
      <c r="G11131" s="33">
        <v>445672.63</v>
      </c>
      <c r="H11131" s="33">
        <v>445672.63</v>
      </c>
      <c r="I11131" s="33">
        <v>11210</v>
      </c>
      <c r="J11131" s="33">
        <v>1057</v>
      </c>
      <c r="K11131" s="33">
        <v>10500</v>
      </c>
      <c r="L11131" s="33">
        <v>1</v>
      </c>
      <c r="M11131" s="33">
        <v>1</v>
      </c>
      <c r="N11131" s="33">
        <v>510105</v>
      </c>
      <c r="O11131" s="33">
        <v>2674.3</v>
      </c>
      <c r="P11131" s="33">
        <v>4561</v>
      </c>
    </row>
    <row r="11132" spans="1:16">
      <c r="A11132" s="27" t="s">
        <v>1514</v>
      </c>
      <c r="B11132" s="31">
        <v>202601</v>
      </c>
      <c r="C11132" s="27" t="s">
        <v>175</v>
      </c>
      <c r="D11132" s="27" t="s">
        <v>175</v>
      </c>
      <c r="E11132" s="27" t="s">
        <v>29</v>
      </c>
      <c r="F11132" s="27" t="s">
        <v>257</v>
      </c>
      <c r="G11132" s="33">
        <v>247173.5</v>
      </c>
      <c r="H11132" s="33">
        <v>247173.5</v>
      </c>
      <c r="I11132" s="33">
        <v>6284</v>
      </c>
      <c r="J11132" s="33">
        <v>524</v>
      </c>
      <c r="K11132" s="33">
        <v>10500</v>
      </c>
      <c r="L11132" s="33">
        <v>1</v>
      </c>
      <c r="M11132" s="33">
        <v>1</v>
      </c>
      <c r="N11132" s="33">
        <v>259261.69</v>
      </c>
      <c r="O11132" s="33">
        <v>1363.8</v>
      </c>
      <c r="P11132" s="33">
        <v>2531</v>
      </c>
    </row>
    <row r="11133" spans="1:16">
      <c r="A11133" s="27" t="s">
        <v>1514</v>
      </c>
      <c r="B11133" s="31">
        <v>202602</v>
      </c>
      <c r="C11133" s="27" t="s">
        <v>175</v>
      </c>
      <c r="D11133" s="27" t="s">
        <v>175</v>
      </c>
      <c r="E11133" s="27" t="s">
        <v>29</v>
      </c>
      <c r="F11133" s="27" t="s">
        <v>257</v>
      </c>
      <c r="G11133" s="33">
        <v>257290.74</v>
      </c>
      <c r="H11133" s="33">
        <v>257290.74</v>
      </c>
      <c r="I11133" s="33">
        <v>6610</v>
      </c>
      <c r="J11133" s="33">
        <v>414</v>
      </c>
      <c r="K11133" s="33">
        <v>10500</v>
      </c>
      <c r="L11133" s="33">
        <v>1</v>
      </c>
      <c r="M11133" s="33">
        <v>1</v>
      </c>
      <c r="N11133" s="33">
        <v>267098.95</v>
      </c>
      <c r="O11133" s="33">
        <v>1499.2</v>
      </c>
      <c r="P11133" s="33">
        <v>2885</v>
      </c>
    </row>
    <row r="11134" spans="1:16">
      <c r="A11134" s="27" t="s">
        <v>1514</v>
      </c>
      <c r="B11134" s="31">
        <v>202603</v>
      </c>
      <c r="C11134" s="27" t="s">
        <v>175</v>
      </c>
      <c r="D11134" s="27" t="s">
        <v>175</v>
      </c>
      <c r="E11134" s="27" t="s">
        <v>29</v>
      </c>
      <c r="F11134" s="27" t="s">
        <v>257</v>
      </c>
      <c r="G11134" s="33">
        <v>322196.5</v>
      </c>
      <c r="H11134" s="33">
        <v>322196.5</v>
      </c>
      <c r="I11134" s="33">
        <v>8131</v>
      </c>
      <c r="J11134" s="33">
        <v>587</v>
      </c>
      <c r="K11134" s="33">
        <v>10500</v>
      </c>
      <c r="L11134" s="33">
        <v>1</v>
      </c>
      <c r="M11134" s="33">
        <v>1</v>
      </c>
      <c r="N11134" s="33">
        <v>332860.99</v>
      </c>
      <c r="O11134" s="33">
        <v>1928</v>
      </c>
      <c r="P11134" s="33">
        <v>3340</v>
      </c>
    </row>
    <row r="11135" spans="1:16">
      <c r="A11135" s="27" t="s">
        <v>1514</v>
      </c>
      <c r="B11135" s="31">
        <v>202604</v>
      </c>
      <c r="C11135" s="27" t="s">
        <v>175</v>
      </c>
      <c r="D11135" s="27" t="s">
        <v>175</v>
      </c>
      <c r="E11135" s="27" t="s">
        <v>29</v>
      </c>
      <c r="F11135" s="27" t="s">
        <v>257</v>
      </c>
      <c r="G11135" s="33">
        <v>371897.65</v>
      </c>
      <c r="H11135" s="33">
        <v>371897.65</v>
      </c>
      <c r="I11135" s="33">
        <v>10178</v>
      </c>
      <c r="J11135" s="33">
        <v>752</v>
      </c>
      <c r="K11135" s="33">
        <v>10500</v>
      </c>
      <c r="L11135" s="33">
        <v>1</v>
      </c>
      <c r="M11135" s="33">
        <v>1</v>
      </c>
      <c r="N11135" s="33">
        <v>391681.85</v>
      </c>
      <c r="O11135" s="33">
        <v>2119.3</v>
      </c>
      <c r="P11135" s="33">
        <v>4115</v>
      </c>
    </row>
    <row r="11136" spans="1:16">
      <c r="A11136" s="27" t="s">
        <v>1514</v>
      </c>
      <c r="B11136" s="31">
        <v>202605</v>
      </c>
      <c r="C11136" s="27" t="s">
        <v>175</v>
      </c>
      <c r="D11136" s="27" t="s">
        <v>175</v>
      </c>
      <c r="E11136" s="27" t="s">
        <v>29</v>
      </c>
      <c r="F11136" s="27" t="s">
        <v>257</v>
      </c>
      <c r="G11136" s="33">
        <v>372669.01</v>
      </c>
      <c r="H11136" s="33">
        <v>372669.01</v>
      </c>
      <c r="I11136" s="33">
        <v>9571</v>
      </c>
      <c r="J11136" s="33">
        <v>761</v>
      </c>
      <c r="K11136" s="33">
        <v>10500</v>
      </c>
      <c r="L11136" s="33">
        <v>1</v>
      </c>
      <c r="M11136" s="33">
        <v>1</v>
      </c>
      <c r="N11136" s="33">
        <v>428969.4</v>
      </c>
      <c r="O11136" s="33">
        <v>2104.2</v>
      </c>
      <c r="P11136" s="33">
        <v>3877</v>
      </c>
    </row>
    <row r="11137" spans="1:16">
      <c r="A11137" s="27" t="s">
        <v>1514</v>
      </c>
      <c r="B11137" s="31">
        <v>202606</v>
      </c>
      <c r="C11137" s="27" t="s">
        <v>175</v>
      </c>
      <c r="D11137" s="27" t="s">
        <v>175</v>
      </c>
      <c r="E11137" s="27" t="s">
        <v>29</v>
      </c>
      <c r="F11137" s="27" t="s">
        <v>257</v>
      </c>
      <c r="G11137" s="33">
        <v>451550.76</v>
      </c>
      <c r="H11137" s="33">
        <v>451550.76</v>
      </c>
      <c r="I11137" s="33">
        <v>11677</v>
      </c>
      <c r="J11137" s="33">
        <v>875</v>
      </c>
      <c r="K11137" s="33">
        <v>10500</v>
      </c>
      <c r="L11137" s="33">
        <v>1</v>
      </c>
      <c r="M11137" s="33">
        <v>1</v>
      </c>
      <c r="N11137" s="33">
        <v>419060.53</v>
      </c>
      <c r="O11137" s="33">
        <v>2408.6</v>
      </c>
      <c r="P11137" s="33">
        <v>4553</v>
      </c>
    </row>
    <row r="11138" spans="1:16">
      <c r="A11138" s="27" t="s">
        <v>1514</v>
      </c>
      <c r="B11138" s="31">
        <v>202607</v>
      </c>
      <c r="C11138" s="27" t="s">
        <v>175</v>
      </c>
      <c r="D11138" s="27" t="s">
        <v>175</v>
      </c>
      <c r="E11138" s="27" t="s">
        <v>29</v>
      </c>
      <c r="F11138" s="27" t="s">
        <v>257</v>
      </c>
      <c r="G11138" s="33">
        <v>356866.87</v>
      </c>
      <c r="H11138" s="33">
        <v>356866.87</v>
      </c>
      <c r="I11138" s="33">
        <v>8583</v>
      </c>
      <c r="J11138" s="33">
        <v>671</v>
      </c>
      <c r="K11138" s="33">
        <v>10500</v>
      </c>
      <c r="L11138" s="33">
        <v>1</v>
      </c>
      <c r="M11138" s="33">
        <v>1</v>
      </c>
      <c r="N11138" s="33">
        <v>372575</v>
      </c>
      <c r="O11138" s="33">
        <v>1857</v>
      </c>
      <c r="P11138" s="33">
        <v>3461</v>
      </c>
    </row>
    <row r="11139" spans="1:16">
      <c r="A11139" s="27" t="s">
        <v>1516</v>
      </c>
      <c r="B11139" s="31">
        <v>202408</v>
      </c>
      <c r="C11139" s="27" t="s">
        <v>175</v>
      </c>
      <c r="D11139" s="27" t="s">
        <v>175</v>
      </c>
      <c r="E11139" s="27" t="s">
        <v>29</v>
      </c>
      <c r="F11139" s="27" t="s">
        <v>262</v>
      </c>
      <c r="G11139" s="33">
        <v>203509.48</v>
      </c>
      <c r="H11139" s="33">
        <v>203509.48</v>
      </c>
      <c r="I11139" s="33">
        <v>9935</v>
      </c>
      <c r="J11139" s="33">
        <v>472</v>
      </c>
      <c r="K11139" s="33">
        <v>6100</v>
      </c>
      <c r="L11139" s="33">
        <v>1</v>
      </c>
      <c r="M11139" s="33">
        <v>1</v>
      </c>
      <c r="N11139" s="33">
        <v>173593.16</v>
      </c>
      <c r="O11139" s="33">
        <v>1239.8</v>
      </c>
      <c r="P11139" s="33">
        <v>3334</v>
      </c>
    </row>
    <row r="11140" spans="1:16">
      <c r="A11140" s="27" t="s">
        <v>1516</v>
      </c>
      <c r="B11140" s="31">
        <v>202409</v>
      </c>
      <c r="C11140" s="27" t="s">
        <v>175</v>
      </c>
      <c r="D11140" s="27" t="s">
        <v>175</v>
      </c>
      <c r="E11140" s="27" t="s">
        <v>29</v>
      </c>
      <c r="F11140" s="27" t="s">
        <v>262</v>
      </c>
      <c r="G11140" s="33">
        <v>211065.05</v>
      </c>
      <c r="H11140" s="33">
        <v>211065.05</v>
      </c>
      <c r="I11140" s="33">
        <v>10883</v>
      </c>
      <c r="J11140" s="33">
        <v>683</v>
      </c>
      <c r="K11140" s="33">
        <v>6100</v>
      </c>
      <c r="L11140" s="33">
        <v>1</v>
      </c>
      <c r="M11140" s="33">
        <v>1</v>
      </c>
      <c r="N11140" s="33">
        <v>166904.87</v>
      </c>
      <c r="O11140" s="33">
        <v>1348.3</v>
      </c>
      <c r="P11140" s="33">
        <v>3523</v>
      </c>
    </row>
    <row r="11141" spans="1:16">
      <c r="A11141" s="27" t="s">
        <v>1516</v>
      </c>
      <c r="B11141" s="31">
        <v>202410</v>
      </c>
      <c r="C11141" s="27" t="s">
        <v>175</v>
      </c>
      <c r="D11141" s="27" t="s">
        <v>175</v>
      </c>
      <c r="E11141" s="27" t="s">
        <v>29</v>
      </c>
      <c r="F11141" s="27" t="s">
        <v>262</v>
      </c>
      <c r="G11141" s="33">
        <v>222715.23</v>
      </c>
      <c r="H11141" s="33">
        <v>222715.23</v>
      </c>
      <c r="I11141" s="33">
        <v>12279</v>
      </c>
      <c r="J11141" s="33">
        <v>610</v>
      </c>
      <c r="K11141" s="33">
        <v>6100</v>
      </c>
      <c r="L11141" s="33">
        <v>1</v>
      </c>
      <c r="M11141" s="33">
        <v>1</v>
      </c>
      <c r="N11141" s="33">
        <v>183321.32</v>
      </c>
      <c r="O11141" s="33">
        <v>1294.7</v>
      </c>
      <c r="P11141" s="33">
        <v>3745</v>
      </c>
    </row>
    <row r="11142" spans="1:16">
      <c r="A11142" s="27" t="s">
        <v>1516</v>
      </c>
      <c r="B11142" s="31">
        <v>202411</v>
      </c>
      <c r="C11142" s="27" t="s">
        <v>175</v>
      </c>
      <c r="D11142" s="27" t="s">
        <v>175</v>
      </c>
      <c r="E11142" s="27" t="s">
        <v>29</v>
      </c>
      <c r="F11142" s="27" t="s">
        <v>262</v>
      </c>
      <c r="G11142" s="33">
        <v>251236.28</v>
      </c>
      <c r="H11142" s="33">
        <v>251236.28</v>
      </c>
      <c r="I11142" s="33">
        <v>13014</v>
      </c>
      <c r="J11142" s="33">
        <v>685</v>
      </c>
      <c r="K11142" s="33">
        <v>6100</v>
      </c>
      <c r="L11142" s="33">
        <v>1</v>
      </c>
      <c r="M11142" s="33">
        <v>1</v>
      </c>
      <c r="N11142" s="33">
        <v>221223.91</v>
      </c>
      <c r="O11142" s="33">
        <v>1518.8</v>
      </c>
      <c r="P11142" s="33">
        <v>3989</v>
      </c>
    </row>
    <row r="11143" spans="1:16">
      <c r="A11143" s="27" t="s">
        <v>1516</v>
      </c>
      <c r="B11143" s="31">
        <v>202412</v>
      </c>
      <c r="C11143" s="27" t="s">
        <v>175</v>
      </c>
      <c r="D11143" s="27" t="s">
        <v>175</v>
      </c>
      <c r="E11143" s="27" t="s">
        <v>29</v>
      </c>
      <c r="F11143" s="27" t="s">
        <v>262</v>
      </c>
      <c r="G11143" s="33">
        <v>316790.14</v>
      </c>
      <c r="H11143" s="33">
        <v>316790.14</v>
      </c>
      <c r="I11143" s="33">
        <v>17758</v>
      </c>
      <c r="J11143" s="33">
        <v>855</v>
      </c>
      <c r="K11143" s="33">
        <v>6100</v>
      </c>
      <c r="L11143" s="33">
        <v>1</v>
      </c>
      <c r="M11143" s="33">
        <v>1</v>
      </c>
      <c r="N11143" s="33">
        <v>253941.3</v>
      </c>
      <c r="O11143" s="33">
        <v>1788.3</v>
      </c>
      <c r="P11143" s="33">
        <v>5424</v>
      </c>
    </row>
    <row r="11144" spans="1:16">
      <c r="A11144" s="27" t="s">
        <v>1516</v>
      </c>
      <c r="B11144" s="31">
        <v>202501</v>
      </c>
      <c r="C11144" s="27" t="s">
        <v>175</v>
      </c>
      <c r="D11144" s="27" t="s">
        <v>175</v>
      </c>
      <c r="E11144" s="27" t="s">
        <v>29</v>
      </c>
      <c r="F11144" s="27" t="s">
        <v>262</v>
      </c>
      <c r="G11144" s="33">
        <v>145508.04</v>
      </c>
      <c r="H11144" s="33">
        <v>145508.04</v>
      </c>
      <c r="I11144" s="33">
        <v>7386</v>
      </c>
      <c r="J11144" s="33">
        <v>385</v>
      </c>
      <c r="K11144" s="33">
        <v>6100</v>
      </c>
      <c r="L11144" s="33">
        <v>1</v>
      </c>
      <c r="M11144" s="33">
        <v>1</v>
      </c>
      <c r="N11144" s="33">
        <v>129066.07</v>
      </c>
      <c r="O11144" s="33">
        <v>879.4</v>
      </c>
      <c r="P11144" s="33">
        <v>2259</v>
      </c>
    </row>
    <row r="11145" spans="1:16">
      <c r="A11145" s="27" t="s">
        <v>1516</v>
      </c>
      <c r="B11145" s="31">
        <v>202502</v>
      </c>
      <c r="C11145" s="27" t="s">
        <v>175</v>
      </c>
      <c r="D11145" s="27" t="s">
        <v>175</v>
      </c>
      <c r="E11145" s="27" t="s">
        <v>29</v>
      </c>
      <c r="F11145" s="27" t="s">
        <v>262</v>
      </c>
      <c r="G11145" s="33">
        <v>166293.7</v>
      </c>
      <c r="H11145" s="33">
        <v>166293.7</v>
      </c>
      <c r="I11145" s="33">
        <v>8320</v>
      </c>
      <c r="J11145" s="33">
        <v>478</v>
      </c>
      <c r="K11145" s="33">
        <v>6100</v>
      </c>
      <c r="L11145" s="33">
        <v>1</v>
      </c>
      <c r="M11145" s="33">
        <v>1</v>
      </c>
      <c r="N11145" s="33">
        <v>132967.63</v>
      </c>
      <c r="O11145" s="33">
        <v>991.1</v>
      </c>
      <c r="P11145" s="33">
        <v>2606</v>
      </c>
    </row>
    <row r="11146" spans="1:16">
      <c r="A11146" s="27" t="s">
        <v>1516</v>
      </c>
      <c r="B11146" s="31">
        <v>202503</v>
      </c>
      <c r="C11146" s="27" t="s">
        <v>175</v>
      </c>
      <c r="D11146" s="27" t="s">
        <v>175</v>
      </c>
      <c r="E11146" s="27" t="s">
        <v>29</v>
      </c>
      <c r="F11146" s="27" t="s">
        <v>262</v>
      </c>
      <c r="G11146" s="33">
        <v>182845.35</v>
      </c>
      <c r="H11146" s="33">
        <v>182845.35</v>
      </c>
      <c r="I11146" s="33">
        <v>9589</v>
      </c>
      <c r="J11146" s="33">
        <v>535</v>
      </c>
      <c r="K11146" s="33">
        <v>6100</v>
      </c>
      <c r="L11146" s="33">
        <v>1</v>
      </c>
      <c r="M11146" s="33">
        <v>1</v>
      </c>
      <c r="N11146" s="33">
        <v>165705.4</v>
      </c>
      <c r="O11146" s="33">
        <v>1139.4</v>
      </c>
      <c r="P11146" s="33">
        <v>2999</v>
      </c>
    </row>
    <row r="11147" spans="1:16">
      <c r="A11147" s="27" t="s">
        <v>1516</v>
      </c>
      <c r="B11147" s="31">
        <v>202504</v>
      </c>
      <c r="C11147" s="27" t="s">
        <v>175</v>
      </c>
      <c r="D11147" s="27" t="s">
        <v>175</v>
      </c>
      <c r="E11147" s="27" t="s">
        <v>29</v>
      </c>
      <c r="F11147" s="27" t="s">
        <v>262</v>
      </c>
      <c r="G11147" s="33">
        <v>232773.1</v>
      </c>
      <c r="H11147" s="33">
        <v>232773.1</v>
      </c>
      <c r="I11147" s="33">
        <v>12369</v>
      </c>
      <c r="J11147" s="33">
        <v>640</v>
      </c>
      <c r="K11147" s="33">
        <v>6100</v>
      </c>
      <c r="L11147" s="33">
        <v>1</v>
      </c>
      <c r="M11147" s="33">
        <v>1</v>
      </c>
      <c r="N11147" s="33">
        <v>194987.69</v>
      </c>
      <c r="O11147" s="33">
        <v>1413.3</v>
      </c>
      <c r="P11147" s="33">
        <v>3968</v>
      </c>
    </row>
    <row r="11148" spans="1:16">
      <c r="A11148" s="27" t="s">
        <v>1516</v>
      </c>
      <c r="B11148" s="31">
        <v>202505</v>
      </c>
      <c r="C11148" s="27" t="s">
        <v>175</v>
      </c>
      <c r="D11148" s="27" t="s">
        <v>175</v>
      </c>
      <c r="E11148" s="27" t="s">
        <v>29</v>
      </c>
      <c r="F11148" s="27" t="s">
        <v>262</v>
      </c>
      <c r="G11148" s="33">
        <v>240190.45</v>
      </c>
      <c r="H11148" s="33">
        <v>240190.45</v>
      </c>
      <c r="I11148" s="33">
        <v>12189</v>
      </c>
      <c r="J11148" s="33">
        <v>634</v>
      </c>
      <c r="K11148" s="33">
        <v>6100</v>
      </c>
      <c r="L11148" s="33">
        <v>1</v>
      </c>
      <c r="M11148" s="33">
        <v>1</v>
      </c>
      <c r="N11148" s="33">
        <v>213550.24</v>
      </c>
      <c r="O11148" s="33">
        <v>1435</v>
      </c>
      <c r="P11148" s="33">
        <v>4094</v>
      </c>
    </row>
    <row r="11149" spans="1:16">
      <c r="A11149" s="27" t="s">
        <v>1516</v>
      </c>
      <c r="B11149" s="31">
        <v>202506</v>
      </c>
      <c r="C11149" s="27" t="s">
        <v>175</v>
      </c>
      <c r="D11149" s="27" t="s">
        <v>175</v>
      </c>
      <c r="E11149" s="27" t="s">
        <v>29</v>
      </c>
      <c r="F11149" s="27" t="s">
        <v>262</v>
      </c>
      <c r="G11149" s="33">
        <v>241891.16</v>
      </c>
      <c r="H11149" s="33">
        <v>241891.16</v>
      </c>
      <c r="I11149" s="33">
        <v>13260</v>
      </c>
      <c r="J11149" s="33">
        <v>697</v>
      </c>
      <c r="K11149" s="33">
        <v>6100</v>
      </c>
      <c r="L11149" s="33">
        <v>1</v>
      </c>
      <c r="M11149" s="33">
        <v>1</v>
      </c>
      <c r="N11149" s="33">
        <v>208617.39</v>
      </c>
      <c r="O11149" s="33">
        <v>1496</v>
      </c>
      <c r="P11149" s="33">
        <v>4261</v>
      </c>
    </row>
    <row r="11150" spans="1:16">
      <c r="A11150" s="27" t="s">
        <v>1516</v>
      </c>
      <c r="B11150" s="31">
        <v>202507</v>
      </c>
      <c r="C11150" s="27" t="s">
        <v>175</v>
      </c>
      <c r="D11150" s="27" t="s">
        <v>175</v>
      </c>
      <c r="E11150" s="27" t="s">
        <v>29</v>
      </c>
      <c r="F11150" s="27" t="s">
        <v>262</v>
      </c>
      <c r="G11150" s="33">
        <v>244210.96</v>
      </c>
      <c r="H11150" s="33">
        <v>244210.96</v>
      </c>
      <c r="I11150" s="33">
        <v>13643</v>
      </c>
      <c r="J11150" s="33">
        <v>683</v>
      </c>
      <c r="K11150" s="33">
        <v>6100</v>
      </c>
      <c r="L11150" s="33">
        <v>1</v>
      </c>
      <c r="M11150" s="33">
        <v>1</v>
      </c>
      <c r="N11150" s="33">
        <v>185475.89</v>
      </c>
      <c r="O11150" s="33">
        <v>1370.1</v>
      </c>
      <c r="P11150" s="33">
        <v>4225</v>
      </c>
    </row>
    <row r="11151" spans="1:16">
      <c r="A11151" s="27" t="s">
        <v>1516</v>
      </c>
      <c r="B11151" s="31">
        <v>202508</v>
      </c>
      <c r="C11151" s="27" t="s">
        <v>175</v>
      </c>
      <c r="D11151" s="27" t="s">
        <v>175</v>
      </c>
      <c r="E11151" s="27" t="s">
        <v>29</v>
      </c>
      <c r="F11151" s="27" t="s">
        <v>262</v>
      </c>
      <c r="G11151" s="33">
        <v>205691.57</v>
      </c>
      <c r="H11151" s="33">
        <v>205691.57</v>
      </c>
      <c r="I11151" s="33">
        <v>10410</v>
      </c>
      <c r="J11151" s="33">
        <v>550</v>
      </c>
      <c r="K11151" s="33">
        <v>6100</v>
      </c>
      <c r="L11151" s="33">
        <v>1</v>
      </c>
      <c r="M11151" s="33">
        <v>1</v>
      </c>
      <c r="N11151" s="33">
        <v>178627.36</v>
      </c>
      <c r="O11151" s="33">
        <v>1290.4</v>
      </c>
      <c r="P11151" s="33">
        <v>3416</v>
      </c>
    </row>
    <row r="11152" spans="1:16">
      <c r="A11152" s="27" t="s">
        <v>1516</v>
      </c>
      <c r="B11152" s="31">
        <v>202509</v>
      </c>
      <c r="C11152" s="27" t="s">
        <v>175</v>
      </c>
      <c r="D11152" s="27" t="s">
        <v>175</v>
      </c>
      <c r="E11152" s="27" t="s">
        <v>29</v>
      </c>
      <c r="F11152" s="27" t="s">
        <v>262</v>
      </c>
      <c r="G11152" s="33">
        <v>193412.72</v>
      </c>
      <c r="H11152" s="33">
        <v>193412.72</v>
      </c>
      <c r="I11152" s="33">
        <v>10252</v>
      </c>
      <c r="J11152" s="33">
        <v>440</v>
      </c>
      <c r="K11152" s="33">
        <v>6100</v>
      </c>
      <c r="L11152" s="33">
        <v>1</v>
      </c>
      <c r="M11152" s="33">
        <v>1</v>
      </c>
      <c r="N11152" s="33">
        <v>171745.11</v>
      </c>
      <c r="O11152" s="33">
        <v>1096.4</v>
      </c>
      <c r="P11152" s="33">
        <v>3219</v>
      </c>
    </row>
    <row r="11153" spans="1:16">
      <c r="A11153" s="27" t="s">
        <v>1516</v>
      </c>
      <c r="B11153" s="31">
        <v>202510</v>
      </c>
      <c r="C11153" s="27" t="s">
        <v>175</v>
      </c>
      <c r="D11153" s="27" t="s">
        <v>175</v>
      </c>
      <c r="E11153" s="27" t="s">
        <v>29</v>
      </c>
      <c r="F11153" s="27" t="s">
        <v>262</v>
      </c>
      <c r="G11153" s="33">
        <v>218076.45</v>
      </c>
      <c r="H11153" s="33">
        <v>218076.45</v>
      </c>
      <c r="I11153" s="33">
        <v>10327</v>
      </c>
      <c r="J11153" s="33">
        <v>456</v>
      </c>
      <c r="K11153" s="33">
        <v>6100</v>
      </c>
      <c r="L11153" s="33">
        <v>1</v>
      </c>
      <c r="M11153" s="33">
        <v>1</v>
      </c>
      <c r="N11153" s="33">
        <v>188637.64</v>
      </c>
      <c r="O11153" s="33">
        <v>1281.1</v>
      </c>
      <c r="P11153" s="33">
        <v>3385</v>
      </c>
    </row>
    <row r="11154" spans="1:16">
      <c r="A11154" s="27" t="s">
        <v>1516</v>
      </c>
      <c r="B11154" s="31">
        <v>202511</v>
      </c>
      <c r="C11154" s="27" t="s">
        <v>175</v>
      </c>
      <c r="D11154" s="27" t="s">
        <v>175</v>
      </c>
      <c r="E11154" s="27" t="s">
        <v>29</v>
      </c>
      <c r="F11154" s="27" t="s">
        <v>262</v>
      </c>
      <c r="G11154" s="33">
        <v>266687.76</v>
      </c>
      <c r="H11154" s="33">
        <v>266687.76</v>
      </c>
      <c r="I11154" s="33">
        <v>13200</v>
      </c>
      <c r="J11154" s="33">
        <v>702</v>
      </c>
      <c r="K11154" s="33">
        <v>6100</v>
      </c>
      <c r="L11154" s="33">
        <v>1</v>
      </c>
      <c r="M11154" s="33">
        <v>1</v>
      </c>
      <c r="N11154" s="33">
        <v>227639.4</v>
      </c>
      <c r="O11154" s="33">
        <v>1619</v>
      </c>
      <c r="P11154" s="33">
        <v>4426</v>
      </c>
    </row>
    <row r="11155" spans="1:16">
      <c r="A11155" s="27" t="s">
        <v>1516</v>
      </c>
      <c r="B11155" s="31">
        <v>202512</v>
      </c>
      <c r="C11155" s="27" t="s">
        <v>175</v>
      </c>
      <c r="D11155" s="27" t="s">
        <v>175</v>
      </c>
      <c r="E11155" s="27" t="s">
        <v>29</v>
      </c>
      <c r="F11155" s="27" t="s">
        <v>262</v>
      </c>
      <c r="G11155" s="33">
        <v>321290.9</v>
      </c>
      <c r="H11155" s="33">
        <v>321290.9</v>
      </c>
      <c r="I11155" s="33">
        <v>15873</v>
      </c>
      <c r="J11155" s="33">
        <v>873</v>
      </c>
      <c r="K11155" s="33">
        <v>6100</v>
      </c>
      <c r="L11155" s="33">
        <v>1</v>
      </c>
      <c r="M11155" s="33">
        <v>1</v>
      </c>
      <c r="N11155" s="33">
        <v>261305.59</v>
      </c>
      <c r="O11155" s="33">
        <v>1985.1</v>
      </c>
      <c r="P11155" s="33">
        <v>5099</v>
      </c>
    </row>
    <row r="11156" spans="1:16">
      <c r="A11156" s="27" t="s">
        <v>1516</v>
      </c>
      <c r="B11156" s="31">
        <v>202601</v>
      </c>
      <c r="C11156" s="27" t="s">
        <v>175</v>
      </c>
      <c r="D11156" s="27" t="s">
        <v>175</v>
      </c>
      <c r="E11156" s="27" t="s">
        <v>29</v>
      </c>
      <c r="F11156" s="27" t="s">
        <v>262</v>
      </c>
      <c r="G11156" s="33">
        <v>151513.38</v>
      </c>
      <c r="H11156" s="33">
        <v>151513.38</v>
      </c>
      <c r="I11156" s="33">
        <v>7687</v>
      </c>
      <c r="J11156" s="33">
        <v>407</v>
      </c>
      <c r="K11156" s="33">
        <v>6100</v>
      </c>
      <c r="L11156" s="33">
        <v>1</v>
      </c>
      <c r="M11156" s="33">
        <v>1</v>
      </c>
      <c r="N11156" s="33">
        <v>132808.99</v>
      </c>
      <c r="O11156" s="33">
        <v>941.2</v>
      </c>
      <c r="P11156" s="33">
        <v>2412</v>
      </c>
    </row>
    <row r="11157" spans="1:16">
      <c r="A11157" s="27" t="s">
        <v>1516</v>
      </c>
      <c r="B11157" s="31">
        <v>202602</v>
      </c>
      <c r="C11157" s="27" t="s">
        <v>175</v>
      </c>
      <c r="D11157" s="27" t="s">
        <v>175</v>
      </c>
      <c r="E11157" s="27" t="s">
        <v>29</v>
      </c>
      <c r="F11157" s="27" t="s">
        <v>262</v>
      </c>
      <c r="G11157" s="33">
        <v>163058.94</v>
      </c>
      <c r="H11157" s="33">
        <v>163058.94</v>
      </c>
      <c r="I11157" s="33">
        <v>8588</v>
      </c>
      <c r="J11157" s="33">
        <v>470</v>
      </c>
      <c r="K11157" s="33">
        <v>6100</v>
      </c>
      <c r="L11157" s="33">
        <v>1</v>
      </c>
      <c r="M11157" s="33">
        <v>1</v>
      </c>
      <c r="N11157" s="33">
        <v>136823.69</v>
      </c>
      <c r="O11157" s="33">
        <v>931.1</v>
      </c>
      <c r="P11157" s="33">
        <v>2717</v>
      </c>
    </row>
    <row r="11158" spans="1:16">
      <c r="A11158" s="27" t="s">
        <v>1516</v>
      </c>
      <c r="B11158" s="31">
        <v>202603</v>
      </c>
      <c r="C11158" s="27" t="s">
        <v>175</v>
      </c>
      <c r="D11158" s="27" t="s">
        <v>175</v>
      </c>
      <c r="E11158" s="27" t="s">
        <v>29</v>
      </c>
      <c r="F11158" s="27" t="s">
        <v>262</v>
      </c>
      <c r="G11158" s="33">
        <v>210005.69</v>
      </c>
      <c r="H11158" s="33">
        <v>210005.69</v>
      </c>
      <c r="I11158" s="33">
        <v>10539</v>
      </c>
      <c r="J11158" s="33">
        <v>444</v>
      </c>
      <c r="K11158" s="33">
        <v>6100</v>
      </c>
      <c r="L11158" s="33">
        <v>1</v>
      </c>
      <c r="M11158" s="33">
        <v>1</v>
      </c>
      <c r="N11158" s="33">
        <v>170510.85</v>
      </c>
      <c r="O11158" s="33">
        <v>1282.5</v>
      </c>
      <c r="P11158" s="33">
        <v>3359</v>
      </c>
    </row>
    <row r="11159" spans="1:16">
      <c r="A11159" s="27" t="s">
        <v>1516</v>
      </c>
      <c r="B11159" s="31">
        <v>202604</v>
      </c>
      <c r="C11159" s="27" t="s">
        <v>175</v>
      </c>
      <c r="D11159" s="27" t="s">
        <v>175</v>
      </c>
      <c r="E11159" s="27" t="s">
        <v>29</v>
      </c>
      <c r="F11159" s="27" t="s">
        <v>262</v>
      </c>
      <c r="G11159" s="33">
        <v>225894.7</v>
      </c>
      <c r="H11159" s="33">
        <v>225894.7</v>
      </c>
      <c r="I11159" s="33">
        <v>12565</v>
      </c>
      <c r="J11159" s="33">
        <v>575</v>
      </c>
      <c r="K11159" s="33">
        <v>6100</v>
      </c>
      <c r="L11159" s="33">
        <v>1</v>
      </c>
      <c r="M11159" s="33">
        <v>1</v>
      </c>
      <c r="N11159" s="33">
        <v>200642.34</v>
      </c>
      <c r="O11159" s="33">
        <v>1340.9</v>
      </c>
      <c r="P11159" s="33">
        <v>3912</v>
      </c>
    </row>
    <row r="11160" spans="1:16">
      <c r="A11160" s="27" t="s">
        <v>1516</v>
      </c>
      <c r="B11160" s="31">
        <v>202605</v>
      </c>
      <c r="C11160" s="27" t="s">
        <v>175</v>
      </c>
      <c r="D11160" s="27" t="s">
        <v>175</v>
      </c>
      <c r="E11160" s="27" t="s">
        <v>29</v>
      </c>
      <c r="F11160" s="27" t="s">
        <v>262</v>
      </c>
      <c r="G11160" s="33">
        <v>245914.43</v>
      </c>
      <c r="H11160" s="33">
        <v>245914.43</v>
      </c>
      <c r="I11160" s="33">
        <v>12939</v>
      </c>
      <c r="J11160" s="33">
        <v>703</v>
      </c>
      <c r="K11160" s="33">
        <v>6100</v>
      </c>
      <c r="L11160" s="33">
        <v>1</v>
      </c>
      <c r="M11160" s="33">
        <v>1</v>
      </c>
      <c r="N11160" s="33">
        <v>219743.2</v>
      </c>
      <c r="O11160" s="33">
        <v>1700.2</v>
      </c>
      <c r="P11160" s="33">
        <v>4162</v>
      </c>
    </row>
    <row r="11161" spans="1:16">
      <c r="A11161" s="27" t="s">
        <v>1516</v>
      </c>
      <c r="B11161" s="31">
        <v>202606</v>
      </c>
      <c r="C11161" s="27" t="s">
        <v>175</v>
      </c>
      <c r="D11161" s="27" t="s">
        <v>175</v>
      </c>
      <c r="E11161" s="27" t="s">
        <v>29</v>
      </c>
      <c r="F11161" s="27" t="s">
        <v>262</v>
      </c>
      <c r="G11161" s="33">
        <v>247272.46</v>
      </c>
      <c r="H11161" s="33">
        <v>247272.46</v>
      </c>
      <c r="I11161" s="33">
        <v>12700</v>
      </c>
      <c r="J11161" s="33">
        <v>753</v>
      </c>
      <c r="K11161" s="33">
        <v>6100</v>
      </c>
      <c r="L11161" s="33">
        <v>1</v>
      </c>
      <c r="M11161" s="33">
        <v>1</v>
      </c>
      <c r="N11161" s="33">
        <v>214667.3</v>
      </c>
      <c r="O11161" s="33">
        <v>1555.3</v>
      </c>
      <c r="P11161" s="33">
        <v>4295</v>
      </c>
    </row>
    <row r="11162" spans="1:16">
      <c r="A11162" s="27" t="s">
        <v>1516</v>
      </c>
      <c r="B11162" s="31">
        <v>202607</v>
      </c>
      <c r="C11162" s="27" t="s">
        <v>175</v>
      </c>
      <c r="D11162" s="27" t="s">
        <v>175</v>
      </c>
      <c r="E11162" s="27" t="s">
        <v>29</v>
      </c>
      <c r="F11162" s="27" t="s">
        <v>262</v>
      </c>
      <c r="G11162" s="33">
        <v>222285.72</v>
      </c>
      <c r="H11162" s="33">
        <v>222285.72</v>
      </c>
      <c r="I11162" s="33">
        <v>12133</v>
      </c>
      <c r="J11162" s="33">
        <v>700</v>
      </c>
      <c r="K11162" s="33">
        <v>6100</v>
      </c>
      <c r="L11162" s="33">
        <v>1</v>
      </c>
      <c r="M11162" s="33">
        <v>1</v>
      </c>
      <c r="N11162" s="33">
        <v>190854.69</v>
      </c>
      <c r="O11162" s="33">
        <v>1483.4</v>
      </c>
      <c r="P11162" s="33">
        <v>3921</v>
      </c>
    </row>
    <row r="11163" spans="1:16">
      <c r="A11163" s="27" t="s">
        <v>1519</v>
      </c>
      <c r="B11163" s="31">
        <v>202502</v>
      </c>
      <c r="C11163" s="27" t="s">
        <v>175</v>
      </c>
      <c r="D11163" s="27" t="s">
        <v>175</v>
      </c>
      <c r="E11163" s="27" t="s">
        <v>29</v>
      </c>
      <c r="F11163" s="27" t="s">
        <v>257</v>
      </c>
      <c r="G11163" s="33">
        <v>142397.44</v>
      </c>
      <c r="H11163" s="33">
        <v>0</v>
      </c>
      <c r="I11163" s="33">
        <v>3321</v>
      </c>
      <c r="J11163" s="33">
        <v>243</v>
      </c>
      <c r="K11163" s="33">
        <v>9600</v>
      </c>
      <c r="L11163" s="33">
        <v>1</v>
      </c>
      <c r="M11163" s="33">
        <v>0</v>
      </c>
      <c r="N11163" s="33">
        <v>259078.88</v>
      </c>
      <c r="O11163" s="33">
        <v>712.4</v>
      </c>
      <c r="P11163" s="33">
        <v>1393</v>
      </c>
    </row>
    <row r="11164" spans="1:16">
      <c r="A11164" s="27" t="s">
        <v>1519</v>
      </c>
      <c r="B11164" s="31">
        <v>202503</v>
      </c>
      <c r="C11164" s="27" t="s">
        <v>175</v>
      </c>
      <c r="D11164" s="27" t="s">
        <v>175</v>
      </c>
      <c r="E11164" s="27" t="s">
        <v>29</v>
      </c>
      <c r="F11164" s="27" t="s">
        <v>257</v>
      </c>
      <c r="G11164" s="33">
        <v>193696.78</v>
      </c>
      <c r="H11164" s="33">
        <v>0</v>
      </c>
      <c r="I11164" s="33">
        <v>4798</v>
      </c>
      <c r="J11164" s="33">
        <v>375</v>
      </c>
      <c r="K11164" s="33">
        <v>9600</v>
      </c>
      <c r="L11164" s="33">
        <v>1</v>
      </c>
      <c r="M11164" s="33">
        <v>0</v>
      </c>
      <c r="N11164" s="33">
        <v>322866.31</v>
      </c>
      <c r="O11164" s="33">
        <v>1127.9</v>
      </c>
      <c r="P11164" s="33">
        <v>1970</v>
      </c>
    </row>
    <row r="11165" spans="1:16">
      <c r="A11165" s="27" t="s">
        <v>1519</v>
      </c>
      <c r="B11165" s="31">
        <v>202504</v>
      </c>
      <c r="C11165" s="27" t="s">
        <v>175</v>
      </c>
      <c r="D11165" s="27" t="s">
        <v>175</v>
      </c>
      <c r="E11165" s="27" t="s">
        <v>29</v>
      </c>
      <c r="F11165" s="27" t="s">
        <v>257</v>
      </c>
      <c r="G11165" s="33">
        <v>231368.42</v>
      </c>
      <c r="H11165" s="33">
        <v>0</v>
      </c>
      <c r="I11165" s="33">
        <v>6269</v>
      </c>
      <c r="J11165" s="33">
        <v>501</v>
      </c>
      <c r="K11165" s="33">
        <v>9600</v>
      </c>
      <c r="L11165" s="33">
        <v>1</v>
      </c>
      <c r="M11165" s="33">
        <v>0</v>
      </c>
      <c r="N11165" s="33">
        <v>379920.97</v>
      </c>
      <c r="O11165" s="33">
        <v>1450.1</v>
      </c>
      <c r="P11165" s="33">
        <v>2576</v>
      </c>
    </row>
    <row r="11166" spans="1:16">
      <c r="A11166" s="27" t="s">
        <v>1519</v>
      </c>
      <c r="B11166" s="31">
        <v>202505</v>
      </c>
      <c r="C11166" s="27" t="s">
        <v>175</v>
      </c>
      <c r="D11166" s="27" t="s">
        <v>175</v>
      </c>
      <c r="E11166" s="27" t="s">
        <v>29</v>
      </c>
      <c r="F11166" s="27" t="s">
        <v>257</v>
      </c>
      <c r="G11166" s="33">
        <v>268733.98</v>
      </c>
      <c r="H11166" s="33">
        <v>0</v>
      </c>
      <c r="I11166" s="33">
        <v>6958</v>
      </c>
      <c r="J11166" s="33">
        <v>587</v>
      </c>
      <c r="K11166" s="33">
        <v>9600</v>
      </c>
      <c r="L11166" s="33">
        <v>1</v>
      </c>
      <c r="M11166" s="33">
        <v>0</v>
      </c>
      <c r="N11166" s="33">
        <v>416088.9</v>
      </c>
      <c r="O11166" s="33">
        <v>1584.2</v>
      </c>
      <c r="P11166" s="33">
        <v>2780</v>
      </c>
    </row>
    <row r="11167" spans="1:16">
      <c r="A11167" s="27" t="s">
        <v>1519</v>
      </c>
      <c r="B11167" s="31">
        <v>202506</v>
      </c>
      <c r="C11167" s="27" t="s">
        <v>175</v>
      </c>
      <c r="D11167" s="27" t="s">
        <v>175</v>
      </c>
      <c r="E11167" s="27" t="s">
        <v>29</v>
      </c>
      <c r="F11167" s="27" t="s">
        <v>257</v>
      </c>
      <c r="G11167" s="33">
        <v>288719.15</v>
      </c>
      <c r="H11167" s="33">
        <v>0</v>
      </c>
      <c r="I11167" s="33">
        <v>7872</v>
      </c>
      <c r="J11167" s="33">
        <v>515</v>
      </c>
      <c r="K11167" s="33">
        <v>9600</v>
      </c>
      <c r="L11167" s="33">
        <v>1</v>
      </c>
      <c r="M11167" s="33">
        <v>0</v>
      </c>
      <c r="N11167" s="33">
        <v>406477.57</v>
      </c>
      <c r="O11167" s="33">
        <v>1726.3</v>
      </c>
      <c r="P11167" s="33">
        <v>3187</v>
      </c>
    </row>
    <row r="11168" spans="1:16">
      <c r="A11168" s="27" t="s">
        <v>1519</v>
      </c>
      <c r="B11168" s="31">
        <v>202507</v>
      </c>
      <c r="C11168" s="27" t="s">
        <v>175</v>
      </c>
      <c r="D11168" s="27" t="s">
        <v>175</v>
      </c>
      <c r="E11168" s="27" t="s">
        <v>29</v>
      </c>
      <c r="F11168" s="27" t="s">
        <v>257</v>
      </c>
      <c r="G11168" s="33">
        <v>244049.1</v>
      </c>
      <c r="H11168" s="33">
        <v>0</v>
      </c>
      <c r="I11168" s="33">
        <v>6521</v>
      </c>
      <c r="J11168" s="33">
        <v>522</v>
      </c>
      <c r="K11168" s="33">
        <v>9600</v>
      </c>
      <c r="L11168" s="33">
        <v>1</v>
      </c>
      <c r="M11168" s="33">
        <v>0</v>
      </c>
      <c r="N11168" s="33">
        <v>361387.83</v>
      </c>
      <c r="O11168" s="33">
        <v>1238.9</v>
      </c>
      <c r="P11168" s="33">
        <v>2681</v>
      </c>
    </row>
    <row r="11169" spans="1:16">
      <c r="A11169" s="27" t="s">
        <v>1519</v>
      </c>
      <c r="B11169" s="31">
        <v>202508</v>
      </c>
      <c r="C11169" s="27" t="s">
        <v>175</v>
      </c>
      <c r="D11169" s="27" t="s">
        <v>175</v>
      </c>
      <c r="E11169" s="27" t="s">
        <v>29</v>
      </c>
      <c r="F11169" s="27" t="s">
        <v>257</v>
      </c>
      <c r="G11169" s="33">
        <v>254560.3</v>
      </c>
      <c r="H11169" s="33">
        <v>0</v>
      </c>
      <c r="I11169" s="33">
        <v>6342</v>
      </c>
      <c r="J11169" s="33">
        <v>478</v>
      </c>
      <c r="K11169" s="33">
        <v>9600</v>
      </c>
      <c r="L11169" s="33">
        <v>1</v>
      </c>
      <c r="M11169" s="33">
        <v>0</v>
      </c>
      <c r="N11169" s="33">
        <v>348043.92</v>
      </c>
      <c r="O11169" s="33">
        <v>1562.3</v>
      </c>
      <c r="P11169" s="33">
        <v>2525</v>
      </c>
    </row>
    <row r="11170" spans="1:16">
      <c r="A11170" s="27" t="s">
        <v>1519</v>
      </c>
      <c r="B11170" s="31">
        <v>202509</v>
      </c>
      <c r="C11170" s="27" t="s">
        <v>175</v>
      </c>
      <c r="D11170" s="27" t="s">
        <v>175</v>
      </c>
      <c r="E11170" s="27" t="s">
        <v>29</v>
      </c>
      <c r="F11170" s="27" t="s">
        <v>257</v>
      </c>
      <c r="G11170" s="33">
        <v>273839.32</v>
      </c>
      <c r="H11170" s="33">
        <v>0</v>
      </c>
      <c r="I11170" s="33">
        <v>6621</v>
      </c>
      <c r="J11170" s="33">
        <v>524</v>
      </c>
      <c r="K11170" s="33">
        <v>9600</v>
      </c>
      <c r="L11170" s="33">
        <v>1</v>
      </c>
      <c r="M11170" s="33">
        <v>0</v>
      </c>
      <c r="N11170" s="33">
        <v>334634.29</v>
      </c>
      <c r="O11170" s="33">
        <v>1517</v>
      </c>
      <c r="P11170" s="33">
        <v>2635</v>
      </c>
    </row>
    <row r="11171" spans="1:16">
      <c r="A11171" s="27" t="s">
        <v>1519</v>
      </c>
      <c r="B11171" s="31">
        <v>202510</v>
      </c>
      <c r="C11171" s="27" t="s">
        <v>175</v>
      </c>
      <c r="D11171" s="27" t="s">
        <v>175</v>
      </c>
      <c r="E11171" s="27" t="s">
        <v>29</v>
      </c>
      <c r="F11171" s="27" t="s">
        <v>257</v>
      </c>
      <c r="G11171" s="33">
        <v>309979.38</v>
      </c>
      <c r="H11171" s="33">
        <v>0</v>
      </c>
      <c r="I11171" s="33">
        <v>7814</v>
      </c>
      <c r="J11171" s="33">
        <v>600</v>
      </c>
      <c r="K11171" s="33">
        <v>9600</v>
      </c>
      <c r="L11171" s="33">
        <v>1</v>
      </c>
      <c r="M11171" s="33">
        <v>0</v>
      </c>
      <c r="N11171" s="33">
        <v>367548.3</v>
      </c>
      <c r="O11171" s="33">
        <v>1671.7</v>
      </c>
      <c r="P11171" s="33">
        <v>3173</v>
      </c>
    </row>
    <row r="11172" spans="1:16">
      <c r="A11172" s="27" t="s">
        <v>1519</v>
      </c>
      <c r="B11172" s="31">
        <v>202511</v>
      </c>
      <c r="C11172" s="27" t="s">
        <v>175</v>
      </c>
      <c r="D11172" s="27" t="s">
        <v>175</v>
      </c>
      <c r="E11172" s="27" t="s">
        <v>29</v>
      </c>
      <c r="F11172" s="27" t="s">
        <v>257</v>
      </c>
      <c r="G11172" s="33">
        <v>412757.9</v>
      </c>
      <c r="H11172" s="33">
        <v>0</v>
      </c>
      <c r="I11172" s="33">
        <v>11287</v>
      </c>
      <c r="J11172" s="33">
        <v>974</v>
      </c>
      <c r="K11172" s="33">
        <v>9600</v>
      </c>
      <c r="L11172" s="33">
        <v>1</v>
      </c>
      <c r="M11172" s="33">
        <v>0</v>
      </c>
      <c r="N11172" s="33">
        <v>443540.72</v>
      </c>
      <c r="O11172" s="33">
        <v>2470.4</v>
      </c>
      <c r="P11172" s="33">
        <v>4390</v>
      </c>
    </row>
    <row r="11173" spans="1:16">
      <c r="A11173" s="27" t="s">
        <v>1519</v>
      </c>
      <c r="B11173" s="31">
        <v>202512</v>
      </c>
      <c r="C11173" s="27" t="s">
        <v>175</v>
      </c>
      <c r="D11173" s="27" t="s">
        <v>175</v>
      </c>
      <c r="E11173" s="27" t="s">
        <v>29</v>
      </c>
      <c r="F11173" s="27" t="s">
        <v>257</v>
      </c>
      <c r="G11173" s="33">
        <v>466222.27</v>
      </c>
      <c r="H11173" s="33">
        <v>0</v>
      </c>
      <c r="I11173" s="33">
        <v>12149</v>
      </c>
      <c r="J11173" s="33">
        <v>891</v>
      </c>
      <c r="K11173" s="33">
        <v>9600</v>
      </c>
      <c r="L11173" s="33">
        <v>1</v>
      </c>
      <c r="M11173" s="33">
        <v>0</v>
      </c>
      <c r="N11173" s="33">
        <v>509137.13</v>
      </c>
      <c r="O11173" s="33">
        <v>2598.4</v>
      </c>
      <c r="P11173" s="33">
        <v>4951</v>
      </c>
    </row>
    <row r="11174" spans="1:16">
      <c r="A11174" s="27" t="s">
        <v>1519</v>
      </c>
      <c r="B11174" s="31">
        <v>202601</v>
      </c>
      <c r="C11174" s="27" t="s">
        <v>175</v>
      </c>
      <c r="D11174" s="27" t="s">
        <v>175</v>
      </c>
      <c r="E11174" s="27" t="s">
        <v>29</v>
      </c>
      <c r="F11174" s="27" t="s">
        <v>257</v>
      </c>
      <c r="G11174" s="33">
        <v>231194.14</v>
      </c>
      <c r="H11174" s="33">
        <v>0</v>
      </c>
      <c r="I11174" s="33">
        <v>5848</v>
      </c>
      <c r="J11174" s="33">
        <v>362</v>
      </c>
      <c r="K11174" s="33">
        <v>9600</v>
      </c>
      <c r="L11174" s="33">
        <v>1</v>
      </c>
      <c r="M11174" s="33">
        <v>0</v>
      </c>
      <c r="N11174" s="33">
        <v>258769.77</v>
      </c>
      <c r="O11174" s="33">
        <v>1337.8</v>
      </c>
      <c r="P11174" s="33">
        <v>2397</v>
      </c>
    </row>
    <row r="11175" spans="1:16">
      <c r="A11175" s="27" t="s">
        <v>1519</v>
      </c>
      <c r="B11175" s="31">
        <v>202602</v>
      </c>
      <c r="C11175" s="27" t="s">
        <v>175</v>
      </c>
      <c r="D11175" s="27" t="s">
        <v>175</v>
      </c>
      <c r="E11175" s="27" t="s">
        <v>29</v>
      </c>
      <c r="F11175" s="27" t="s">
        <v>257</v>
      </c>
      <c r="G11175" s="33">
        <v>229729.85</v>
      </c>
      <c r="H11175" s="33">
        <v>0</v>
      </c>
      <c r="I11175" s="33">
        <v>6762</v>
      </c>
      <c r="J11175" s="33">
        <v>504</v>
      </c>
      <c r="K11175" s="33">
        <v>9600</v>
      </c>
      <c r="L11175" s="33">
        <v>1</v>
      </c>
      <c r="M11175" s="33">
        <v>0</v>
      </c>
      <c r="N11175" s="33">
        <v>266592.16</v>
      </c>
      <c r="O11175" s="33">
        <v>1286.6</v>
      </c>
      <c r="P11175" s="33">
        <v>2688</v>
      </c>
    </row>
    <row r="11176" spans="1:16">
      <c r="A11176" s="27" t="s">
        <v>1519</v>
      </c>
      <c r="B11176" s="31">
        <v>202603</v>
      </c>
      <c r="C11176" s="27" t="s">
        <v>175</v>
      </c>
      <c r="D11176" s="27" t="s">
        <v>175</v>
      </c>
      <c r="E11176" s="27" t="s">
        <v>29</v>
      </c>
      <c r="F11176" s="27" t="s">
        <v>257</v>
      </c>
      <c r="G11176" s="33">
        <v>306987.01</v>
      </c>
      <c r="H11176" s="33">
        <v>0</v>
      </c>
      <c r="I11176" s="33">
        <v>7942</v>
      </c>
      <c r="J11176" s="33">
        <v>660</v>
      </c>
      <c r="K11176" s="33">
        <v>9600</v>
      </c>
      <c r="L11176" s="33">
        <v>1</v>
      </c>
      <c r="M11176" s="33">
        <v>0</v>
      </c>
      <c r="N11176" s="33">
        <v>332229.43</v>
      </c>
      <c r="O11176" s="33">
        <v>1730.5</v>
      </c>
      <c r="P11176" s="33">
        <v>3127</v>
      </c>
    </row>
    <row r="11177" spans="1:16">
      <c r="A11177" s="27" t="s">
        <v>1519</v>
      </c>
      <c r="B11177" s="31">
        <v>202604</v>
      </c>
      <c r="C11177" s="27" t="s">
        <v>175</v>
      </c>
      <c r="D11177" s="27" t="s">
        <v>175</v>
      </c>
      <c r="E11177" s="27" t="s">
        <v>29</v>
      </c>
      <c r="F11177" s="27" t="s">
        <v>257</v>
      </c>
      <c r="G11177" s="33">
        <v>364484.95</v>
      </c>
      <c r="H11177" s="33">
        <v>0</v>
      </c>
      <c r="I11177" s="33">
        <v>9096</v>
      </c>
      <c r="J11177" s="33">
        <v>754</v>
      </c>
      <c r="K11177" s="33">
        <v>9600</v>
      </c>
      <c r="L11177" s="33">
        <v>1</v>
      </c>
      <c r="M11177" s="33">
        <v>0</v>
      </c>
      <c r="N11177" s="33">
        <v>390938.68</v>
      </c>
      <c r="O11177" s="33">
        <v>2048.8</v>
      </c>
      <c r="P11177" s="33">
        <v>3848</v>
      </c>
    </row>
    <row r="11178" spans="1:16">
      <c r="A11178" s="27" t="s">
        <v>1519</v>
      </c>
      <c r="B11178" s="31">
        <v>202605</v>
      </c>
      <c r="C11178" s="27" t="s">
        <v>175</v>
      </c>
      <c r="D11178" s="27" t="s">
        <v>175</v>
      </c>
      <c r="E11178" s="27" t="s">
        <v>29</v>
      </c>
      <c r="F11178" s="27" t="s">
        <v>257</v>
      </c>
      <c r="G11178" s="33">
        <v>401367.8</v>
      </c>
      <c r="H11178" s="33">
        <v>0</v>
      </c>
      <c r="I11178" s="33">
        <v>10229</v>
      </c>
      <c r="J11178" s="33">
        <v>839</v>
      </c>
      <c r="K11178" s="33">
        <v>9600</v>
      </c>
      <c r="L11178" s="33">
        <v>1</v>
      </c>
      <c r="M11178" s="33">
        <v>0</v>
      </c>
      <c r="N11178" s="33">
        <v>428155.48</v>
      </c>
      <c r="O11178" s="33">
        <v>2275.7</v>
      </c>
      <c r="P11178" s="33">
        <v>4096</v>
      </c>
    </row>
    <row r="11179" spans="1:16">
      <c r="A11179" s="27" t="s">
        <v>1519</v>
      </c>
      <c r="B11179" s="31">
        <v>202606</v>
      </c>
      <c r="C11179" s="27" t="s">
        <v>175</v>
      </c>
      <c r="D11179" s="27" t="s">
        <v>175</v>
      </c>
      <c r="E11179" s="27" t="s">
        <v>29</v>
      </c>
      <c r="F11179" s="27" t="s">
        <v>257</v>
      </c>
      <c r="G11179" s="33">
        <v>358175.07</v>
      </c>
      <c r="H11179" s="33">
        <v>0</v>
      </c>
      <c r="I11179" s="33">
        <v>9491</v>
      </c>
      <c r="J11179" s="33">
        <v>615</v>
      </c>
      <c r="K11179" s="33">
        <v>9600</v>
      </c>
      <c r="L11179" s="33">
        <v>1</v>
      </c>
      <c r="M11179" s="33">
        <v>0</v>
      </c>
      <c r="N11179" s="33">
        <v>418265.42</v>
      </c>
      <c r="O11179" s="33">
        <v>1886.9</v>
      </c>
      <c r="P11179" s="33">
        <v>3808</v>
      </c>
    </row>
    <row r="11180" spans="1:16">
      <c r="A11180" s="27" t="s">
        <v>1519</v>
      </c>
      <c r="B11180" s="31">
        <v>202607</v>
      </c>
      <c r="C11180" s="27" t="s">
        <v>175</v>
      </c>
      <c r="D11180" s="27" t="s">
        <v>175</v>
      </c>
      <c r="E11180" s="27" t="s">
        <v>29</v>
      </c>
      <c r="F11180" s="27" t="s">
        <v>257</v>
      </c>
      <c r="G11180" s="33">
        <v>363434.29</v>
      </c>
      <c r="H11180" s="33">
        <v>0</v>
      </c>
      <c r="I11180" s="33">
        <v>9515</v>
      </c>
      <c r="J11180" s="33">
        <v>778</v>
      </c>
      <c r="K11180" s="33">
        <v>9600</v>
      </c>
      <c r="L11180" s="33">
        <v>1</v>
      </c>
      <c r="M11180" s="33">
        <v>0</v>
      </c>
      <c r="N11180" s="33">
        <v>371868.08</v>
      </c>
      <c r="O11180" s="33">
        <v>2062.2</v>
      </c>
      <c r="P11180" s="33">
        <v>3691</v>
      </c>
    </row>
    <row r="11181" spans="1:16">
      <c r="A11181" s="27" t="s">
        <v>1521</v>
      </c>
      <c r="B11181" s="31">
        <v>202408</v>
      </c>
      <c r="C11181" s="27" t="s">
        <v>175</v>
      </c>
      <c r="D11181" s="27" t="s">
        <v>175</v>
      </c>
      <c r="E11181" s="27" t="s">
        <v>29</v>
      </c>
      <c r="F11181" s="27" t="s">
        <v>262</v>
      </c>
      <c r="G11181" s="33">
        <v>124674.05</v>
      </c>
      <c r="H11181" s="33">
        <v>124674.05</v>
      </c>
      <c r="I11181" s="33">
        <v>5817</v>
      </c>
      <c r="J11181" s="33">
        <v>290</v>
      </c>
      <c r="K11181" s="33">
        <v>4300</v>
      </c>
      <c r="L11181" s="33">
        <v>1</v>
      </c>
      <c r="M11181" s="33">
        <v>1</v>
      </c>
      <c r="N11181" s="33">
        <v>111527.33</v>
      </c>
      <c r="O11181" s="33">
        <v>768.1</v>
      </c>
      <c r="P11181" s="33">
        <v>1918</v>
      </c>
    </row>
    <row r="11182" spans="1:16">
      <c r="A11182" s="27" t="s">
        <v>1521</v>
      </c>
      <c r="B11182" s="31">
        <v>202409</v>
      </c>
      <c r="C11182" s="27" t="s">
        <v>175</v>
      </c>
      <c r="D11182" s="27" t="s">
        <v>175</v>
      </c>
      <c r="E11182" s="27" t="s">
        <v>29</v>
      </c>
      <c r="F11182" s="27" t="s">
        <v>262</v>
      </c>
      <c r="G11182" s="33">
        <v>124906.27</v>
      </c>
      <c r="H11182" s="33">
        <v>124906.27</v>
      </c>
      <c r="I11182" s="33">
        <v>6327</v>
      </c>
      <c r="J11182" s="33">
        <v>313</v>
      </c>
      <c r="K11182" s="33">
        <v>4300</v>
      </c>
      <c r="L11182" s="33">
        <v>1</v>
      </c>
      <c r="M11182" s="33">
        <v>1</v>
      </c>
      <c r="N11182" s="33">
        <v>107230.34</v>
      </c>
      <c r="O11182" s="33">
        <v>765</v>
      </c>
      <c r="P11182" s="33">
        <v>2024</v>
      </c>
    </row>
    <row r="11183" spans="1:16">
      <c r="A11183" s="27" t="s">
        <v>1521</v>
      </c>
      <c r="B11183" s="31">
        <v>202410</v>
      </c>
      <c r="C11183" s="27" t="s">
        <v>175</v>
      </c>
      <c r="D11183" s="27" t="s">
        <v>175</v>
      </c>
      <c r="E11183" s="27" t="s">
        <v>29</v>
      </c>
      <c r="F11183" s="27" t="s">
        <v>262</v>
      </c>
      <c r="G11183" s="33">
        <v>145973.67</v>
      </c>
      <c r="H11183" s="33">
        <v>145973.67</v>
      </c>
      <c r="I11183" s="33">
        <v>7522</v>
      </c>
      <c r="J11183" s="33">
        <v>355</v>
      </c>
      <c r="K11183" s="33">
        <v>4300</v>
      </c>
      <c r="L11183" s="33">
        <v>1</v>
      </c>
      <c r="M11183" s="33">
        <v>1</v>
      </c>
      <c r="N11183" s="33">
        <v>117777.32</v>
      </c>
      <c r="O11183" s="33">
        <v>846.5</v>
      </c>
      <c r="P11183" s="33">
        <v>2357</v>
      </c>
    </row>
    <row r="11184" spans="1:16">
      <c r="A11184" s="27" t="s">
        <v>1521</v>
      </c>
      <c r="B11184" s="31">
        <v>202411</v>
      </c>
      <c r="C11184" s="27" t="s">
        <v>175</v>
      </c>
      <c r="D11184" s="27" t="s">
        <v>175</v>
      </c>
      <c r="E11184" s="27" t="s">
        <v>29</v>
      </c>
      <c r="F11184" s="27" t="s">
        <v>262</v>
      </c>
      <c r="G11184" s="33">
        <v>178563.13</v>
      </c>
      <c r="H11184" s="33">
        <v>178563.13</v>
      </c>
      <c r="I11184" s="33">
        <v>9401</v>
      </c>
      <c r="J11184" s="33">
        <v>548</v>
      </c>
      <c r="K11184" s="33">
        <v>4300</v>
      </c>
      <c r="L11184" s="33">
        <v>1</v>
      </c>
      <c r="M11184" s="33">
        <v>1</v>
      </c>
      <c r="N11184" s="33">
        <v>142128.36</v>
      </c>
      <c r="O11184" s="33">
        <v>1069.8</v>
      </c>
      <c r="P11184" s="33">
        <v>2892</v>
      </c>
    </row>
    <row r="11185" spans="1:16">
      <c r="A11185" s="27" t="s">
        <v>1521</v>
      </c>
      <c r="B11185" s="31">
        <v>202412</v>
      </c>
      <c r="C11185" s="27" t="s">
        <v>175</v>
      </c>
      <c r="D11185" s="27" t="s">
        <v>175</v>
      </c>
      <c r="E11185" s="27" t="s">
        <v>29</v>
      </c>
      <c r="F11185" s="27" t="s">
        <v>262</v>
      </c>
      <c r="G11185" s="33">
        <v>227243.03</v>
      </c>
      <c r="H11185" s="33">
        <v>227243.03</v>
      </c>
      <c r="I11185" s="33">
        <v>11543</v>
      </c>
      <c r="J11185" s="33">
        <v>644</v>
      </c>
      <c r="K11185" s="33">
        <v>4300</v>
      </c>
      <c r="L11185" s="33">
        <v>1</v>
      </c>
      <c r="M11185" s="33">
        <v>1</v>
      </c>
      <c r="N11185" s="33">
        <v>163148.1</v>
      </c>
      <c r="O11185" s="33">
        <v>1345.1</v>
      </c>
      <c r="P11185" s="33">
        <v>3810</v>
      </c>
    </row>
    <row r="11186" spans="1:16">
      <c r="A11186" s="27" t="s">
        <v>1521</v>
      </c>
      <c r="B11186" s="31">
        <v>202501</v>
      </c>
      <c r="C11186" s="27" t="s">
        <v>175</v>
      </c>
      <c r="D11186" s="27" t="s">
        <v>175</v>
      </c>
      <c r="E11186" s="27" t="s">
        <v>29</v>
      </c>
      <c r="F11186" s="27" t="s">
        <v>262</v>
      </c>
      <c r="G11186" s="33">
        <v>101653.61</v>
      </c>
      <c r="H11186" s="33">
        <v>101653.61</v>
      </c>
      <c r="I11186" s="33">
        <v>4937</v>
      </c>
      <c r="J11186" s="33">
        <v>290</v>
      </c>
      <c r="K11186" s="33">
        <v>4300</v>
      </c>
      <c r="L11186" s="33">
        <v>1</v>
      </c>
      <c r="M11186" s="33">
        <v>1</v>
      </c>
      <c r="N11186" s="33">
        <v>82920.28999999999</v>
      </c>
      <c r="O11186" s="33">
        <v>553.8</v>
      </c>
      <c r="P11186" s="33">
        <v>1591</v>
      </c>
    </row>
    <row r="11187" spans="1:16">
      <c r="A11187" s="27" t="s">
        <v>1521</v>
      </c>
      <c r="B11187" s="31">
        <v>202502</v>
      </c>
      <c r="C11187" s="27" t="s">
        <v>175</v>
      </c>
      <c r="D11187" s="27" t="s">
        <v>175</v>
      </c>
      <c r="E11187" s="27" t="s">
        <v>29</v>
      </c>
      <c r="F11187" s="27" t="s">
        <v>262</v>
      </c>
      <c r="G11187" s="33">
        <v>113910.4</v>
      </c>
      <c r="H11187" s="33">
        <v>113910.4</v>
      </c>
      <c r="I11187" s="33">
        <v>5470</v>
      </c>
      <c r="J11187" s="33">
        <v>295</v>
      </c>
      <c r="K11187" s="33">
        <v>4300</v>
      </c>
      <c r="L11187" s="33">
        <v>1</v>
      </c>
      <c r="M11187" s="33">
        <v>1</v>
      </c>
      <c r="N11187" s="33">
        <v>85426.89999999999</v>
      </c>
      <c r="O11187" s="33">
        <v>666.8</v>
      </c>
      <c r="P11187" s="33">
        <v>1786</v>
      </c>
    </row>
    <row r="11188" spans="1:16">
      <c r="A11188" s="27" t="s">
        <v>1521</v>
      </c>
      <c r="B11188" s="31">
        <v>202503</v>
      </c>
      <c r="C11188" s="27" t="s">
        <v>175</v>
      </c>
      <c r="D11188" s="27" t="s">
        <v>175</v>
      </c>
      <c r="E11188" s="27" t="s">
        <v>29</v>
      </c>
      <c r="F11188" s="27" t="s">
        <v>262</v>
      </c>
      <c r="G11188" s="33">
        <v>141260.5</v>
      </c>
      <c r="H11188" s="33">
        <v>141260.5</v>
      </c>
      <c r="I11188" s="33">
        <v>7102</v>
      </c>
      <c r="J11188" s="33">
        <v>358</v>
      </c>
      <c r="K11188" s="33">
        <v>4300</v>
      </c>
      <c r="L11188" s="33">
        <v>1</v>
      </c>
      <c r="M11188" s="33">
        <v>1</v>
      </c>
      <c r="N11188" s="33">
        <v>106459.73</v>
      </c>
      <c r="O11188" s="33">
        <v>855.5</v>
      </c>
      <c r="P11188" s="33">
        <v>2254</v>
      </c>
    </row>
    <row r="11189" spans="1:16">
      <c r="A11189" s="27" t="s">
        <v>1521</v>
      </c>
      <c r="B11189" s="31">
        <v>202504</v>
      </c>
      <c r="C11189" s="27" t="s">
        <v>175</v>
      </c>
      <c r="D11189" s="27" t="s">
        <v>175</v>
      </c>
      <c r="E11189" s="27" t="s">
        <v>29</v>
      </c>
      <c r="F11189" s="27" t="s">
        <v>262</v>
      </c>
      <c r="G11189" s="33">
        <v>168391.1</v>
      </c>
      <c r="H11189" s="33">
        <v>168391.1</v>
      </c>
      <c r="I11189" s="33">
        <v>8541</v>
      </c>
      <c r="J11189" s="33">
        <v>443</v>
      </c>
      <c r="K11189" s="33">
        <v>4300</v>
      </c>
      <c r="L11189" s="33">
        <v>1</v>
      </c>
      <c r="M11189" s="33">
        <v>1</v>
      </c>
      <c r="N11189" s="33">
        <v>125272.54</v>
      </c>
      <c r="O11189" s="33">
        <v>1104.1</v>
      </c>
      <c r="P11189" s="33">
        <v>2758</v>
      </c>
    </row>
    <row r="11190" spans="1:16">
      <c r="A11190" s="27" t="s">
        <v>1521</v>
      </c>
      <c r="B11190" s="31">
        <v>202505</v>
      </c>
      <c r="C11190" s="27" t="s">
        <v>175</v>
      </c>
      <c r="D11190" s="27" t="s">
        <v>175</v>
      </c>
      <c r="E11190" s="27" t="s">
        <v>29</v>
      </c>
      <c r="F11190" s="27" t="s">
        <v>262</v>
      </c>
      <c r="G11190" s="33">
        <v>184064.42</v>
      </c>
      <c r="H11190" s="33">
        <v>184064.42</v>
      </c>
      <c r="I11190" s="33">
        <v>9063</v>
      </c>
      <c r="J11190" s="33">
        <v>483</v>
      </c>
      <c r="K11190" s="33">
        <v>4300</v>
      </c>
      <c r="L11190" s="33">
        <v>1</v>
      </c>
      <c r="M11190" s="33">
        <v>1</v>
      </c>
      <c r="N11190" s="33">
        <v>137198.31</v>
      </c>
      <c r="O11190" s="33">
        <v>1262</v>
      </c>
      <c r="P11190" s="33">
        <v>2897</v>
      </c>
    </row>
    <row r="11191" spans="1:16">
      <c r="A11191" s="27" t="s">
        <v>1521</v>
      </c>
      <c r="B11191" s="31">
        <v>202506</v>
      </c>
      <c r="C11191" s="27" t="s">
        <v>175</v>
      </c>
      <c r="D11191" s="27" t="s">
        <v>175</v>
      </c>
      <c r="E11191" s="27" t="s">
        <v>29</v>
      </c>
      <c r="F11191" s="27" t="s">
        <v>262</v>
      </c>
      <c r="G11191" s="33">
        <v>167048.97</v>
      </c>
      <c r="H11191" s="33">
        <v>167048.97</v>
      </c>
      <c r="I11191" s="33">
        <v>8671</v>
      </c>
      <c r="J11191" s="33">
        <v>387</v>
      </c>
      <c r="K11191" s="33">
        <v>4300</v>
      </c>
      <c r="L11191" s="33">
        <v>1</v>
      </c>
      <c r="M11191" s="33">
        <v>1</v>
      </c>
      <c r="N11191" s="33">
        <v>134029.13</v>
      </c>
      <c r="O11191" s="33">
        <v>970.1</v>
      </c>
      <c r="P11191" s="33">
        <v>2723</v>
      </c>
    </row>
    <row r="11192" spans="1:16">
      <c r="A11192" s="27" t="s">
        <v>1521</v>
      </c>
      <c r="B11192" s="31">
        <v>202507</v>
      </c>
      <c r="C11192" s="27" t="s">
        <v>175</v>
      </c>
      <c r="D11192" s="27" t="s">
        <v>175</v>
      </c>
      <c r="E11192" s="27" t="s">
        <v>29</v>
      </c>
      <c r="F11192" s="27" t="s">
        <v>262</v>
      </c>
      <c r="G11192" s="33">
        <v>147989.46</v>
      </c>
      <c r="H11192" s="33">
        <v>147989.46</v>
      </c>
      <c r="I11192" s="33">
        <v>7123</v>
      </c>
      <c r="J11192" s="33">
        <v>313</v>
      </c>
      <c r="K11192" s="33">
        <v>4300</v>
      </c>
      <c r="L11192" s="33">
        <v>1</v>
      </c>
      <c r="M11192" s="33">
        <v>1</v>
      </c>
      <c r="N11192" s="33">
        <v>119161.55</v>
      </c>
      <c r="O11192" s="33">
        <v>1052.1</v>
      </c>
      <c r="P11192" s="33">
        <v>2358</v>
      </c>
    </row>
    <row r="11193" spans="1:16">
      <c r="A11193" s="27" t="s">
        <v>1521</v>
      </c>
      <c r="B11193" s="31">
        <v>202508</v>
      </c>
      <c r="C11193" s="27" t="s">
        <v>175</v>
      </c>
      <c r="D11193" s="27" t="s">
        <v>175</v>
      </c>
      <c r="E11193" s="27" t="s">
        <v>29</v>
      </c>
      <c r="F11193" s="27" t="s">
        <v>262</v>
      </c>
      <c r="G11193" s="33">
        <v>159717.52</v>
      </c>
      <c r="H11193" s="33">
        <v>159717.52</v>
      </c>
      <c r="I11193" s="33">
        <v>7954</v>
      </c>
      <c r="J11193" s="33">
        <v>412</v>
      </c>
      <c r="K11193" s="33">
        <v>4300</v>
      </c>
      <c r="L11193" s="33">
        <v>1</v>
      </c>
      <c r="M11193" s="33">
        <v>1</v>
      </c>
      <c r="N11193" s="33">
        <v>114761.62</v>
      </c>
      <c r="O11193" s="33">
        <v>971.2</v>
      </c>
      <c r="P11193" s="33">
        <v>2728</v>
      </c>
    </row>
    <row r="11194" spans="1:16">
      <c r="A11194" s="27" t="s">
        <v>1521</v>
      </c>
      <c r="B11194" s="31">
        <v>202509</v>
      </c>
      <c r="C11194" s="27" t="s">
        <v>175</v>
      </c>
      <c r="D11194" s="27" t="s">
        <v>175</v>
      </c>
      <c r="E11194" s="27" t="s">
        <v>29</v>
      </c>
      <c r="F11194" s="27" t="s">
        <v>262</v>
      </c>
      <c r="G11194" s="33">
        <v>136170.13</v>
      </c>
      <c r="H11194" s="33">
        <v>136170.13</v>
      </c>
      <c r="I11194" s="33">
        <v>6967</v>
      </c>
      <c r="J11194" s="33">
        <v>383</v>
      </c>
      <c r="K11194" s="33">
        <v>4300</v>
      </c>
      <c r="L11194" s="33">
        <v>1</v>
      </c>
      <c r="M11194" s="33">
        <v>1</v>
      </c>
      <c r="N11194" s="33">
        <v>110340.02</v>
      </c>
      <c r="O11194" s="33">
        <v>813.7</v>
      </c>
      <c r="P11194" s="33">
        <v>2325</v>
      </c>
    </row>
    <row r="11195" spans="1:16">
      <c r="A11195" s="27" t="s">
        <v>1521</v>
      </c>
      <c r="B11195" s="31">
        <v>202510</v>
      </c>
      <c r="C11195" s="27" t="s">
        <v>175</v>
      </c>
      <c r="D11195" s="27" t="s">
        <v>175</v>
      </c>
      <c r="E11195" s="27" t="s">
        <v>29</v>
      </c>
      <c r="F11195" s="27" t="s">
        <v>262</v>
      </c>
      <c r="G11195" s="33">
        <v>153645.47</v>
      </c>
      <c r="H11195" s="33">
        <v>153645.47</v>
      </c>
      <c r="I11195" s="33">
        <v>7696</v>
      </c>
      <c r="J11195" s="33">
        <v>381</v>
      </c>
      <c r="K11195" s="33">
        <v>4300</v>
      </c>
      <c r="L11195" s="33">
        <v>1</v>
      </c>
      <c r="M11195" s="33">
        <v>1</v>
      </c>
      <c r="N11195" s="33">
        <v>121192.86</v>
      </c>
      <c r="O11195" s="33">
        <v>872.1</v>
      </c>
      <c r="P11195" s="33">
        <v>2550</v>
      </c>
    </row>
    <row r="11196" spans="1:16">
      <c r="A11196" s="27" t="s">
        <v>1521</v>
      </c>
      <c r="B11196" s="31">
        <v>202511</v>
      </c>
      <c r="C11196" s="27" t="s">
        <v>175</v>
      </c>
      <c r="D11196" s="27" t="s">
        <v>175</v>
      </c>
      <c r="E11196" s="27" t="s">
        <v>29</v>
      </c>
      <c r="F11196" s="27" t="s">
        <v>262</v>
      </c>
      <c r="G11196" s="33">
        <v>176386.28</v>
      </c>
      <c r="H11196" s="33">
        <v>176386.28</v>
      </c>
      <c r="I11196" s="33">
        <v>9373</v>
      </c>
      <c r="J11196" s="33">
        <v>497</v>
      </c>
      <c r="K11196" s="33">
        <v>4300</v>
      </c>
      <c r="L11196" s="33">
        <v>1</v>
      </c>
      <c r="M11196" s="33">
        <v>1</v>
      </c>
      <c r="N11196" s="33">
        <v>146250.08</v>
      </c>
      <c r="O11196" s="33">
        <v>966.3</v>
      </c>
      <c r="P11196" s="33">
        <v>3009</v>
      </c>
    </row>
    <row r="11197" spans="1:16">
      <c r="A11197" s="27" t="s">
        <v>1521</v>
      </c>
      <c r="B11197" s="31">
        <v>202512</v>
      </c>
      <c r="C11197" s="27" t="s">
        <v>175</v>
      </c>
      <c r="D11197" s="27" t="s">
        <v>175</v>
      </c>
      <c r="E11197" s="27" t="s">
        <v>29</v>
      </c>
      <c r="F11197" s="27" t="s">
        <v>262</v>
      </c>
      <c r="G11197" s="33">
        <v>237849.94</v>
      </c>
      <c r="H11197" s="33">
        <v>237849.94</v>
      </c>
      <c r="I11197" s="33">
        <v>12266</v>
      </c>
      <c r="J11197" s="33">
        <v>575</v>
      </c>
      <c r="K11197" s="33">
        <v>4300</v>
      </c>
      <c r="L11197" s="33">
        <v>1</v>
      </c>
      <c r="M11197" s="33">
        <v>1</v>
      </c>
      <c r="N11197" s="33">
        <v>167879.4</v>
      </c>
      <c r="O11197" s="33">
        <v>1706.6</v>
      </c>
      <c r="P11197" s="33">
        <v>3898</v>
      </c>
    </row>
    <row r="11198" spans="1:16">
      <c r="A11198" s="27" t="s">
        <v>1521</v>
      </c>
      <c r="B11198" s="31">
        <v>202601</v>
      </c>
      <c r="C11198" s="27" t="s">
        <v>175</v>
      </c>
      <c r="D11198" s="27" t="s">
        <v>175</v>
      </c>
      <c r="E11198" s="27" t="s">
        <v>29</v>
      </c>
      <c r="F11198" s="27" t="s">
        <v>262</v>
      </c>
      <c r="G11198" s="33">
        <v>113998.98</v>
      </c>
      <c r="H11198" s="33">
        <v>113998.98</v>
      </c>
      <c r="I11198" s="33">
        <v>6016</v>
      </c>
      <c r="J11198" s="33">
        <v>330</v>
      </c>
      <c r="K11198" s="33">
        <v>4300</v>
      </c>
      <c r="L11198" s="33">
        <v>1</v>
      </c>
      <c r="M11198" s="33">
        <v>1</v>
      </c>
      <c r="N11198" s="33">
        <v>85324.97</v>
      </c>
      <c r="O11198" s="33">
        <v>680.7</v>
      </c>
      <c r="P11198" s="33">
        <v>1888</v>
      </c>
    </row>
    <row r="11199" spans="1:16">
      <c r="A11199" s="27" t="s">
        <v>1521</v>
      </c>
      <c r="B11199" s="31">
        <v>202602</v>
      </c>
      <c r="C11199" s="27" t="s">
        <v>175</v>
      </c>
      <c r="D11199" s="27" t="s">
        <v>175</v>
      </c>
      <c r="E11199" s="27" t="s">
        <v>29</v>
      </c>
      <c r="F11199" s="27" t="s">
        <v>262</v>
      </c>
      <c r="G11199" s="33">
        <v>121937.75</v>
      </c>
      <c r="H11199" s="33">
        <v>121937.75</v>
      </c>
      <c r="I11199" s="33">
        <v>5657</v>
      </c>
      <c r="J11199" s="33">
        <v>308</v>
      </c>
      <c r="K11199" s="33">
        <v>4300</v>
      </c>
      <c r="L11199" s="33">
        <v>1</v>
      </c>
      <c r="M11199" s="33">
        <v>1</v>
      </c>
      <c r="N11199" s="33">
        <v>87904.28</v>
      </c>
      <c r="O11199" s="33">
        <v>817.7</v>
      </c>
      <c r="P11199" s="33">
        <v>1890</v>
      </c>
    </row>
    <row r="11200" spans="1:16">
      <c r="A11200" s="27" t="s">
        <v>1521</v>
      </c>
      <c r="B11200" s="31">
        <v>202603</v>
      </c>
      <c r="C11200" s="27" t="s">
        <v>175</v>
      </c>
      <c r="D11200" s="27" t="s">
        <v>175</v>
      </c>
      <c r="E11200" s="27" t="s">
        <v>29</v>
      </c>
      <c r="F11200" s="27" t="s">
        <v>262</v>
      </c>
      <c r="G11200" s="33">
        <v>159278.17</v>
      </c>
      <c r="H11200" s="33">
        <v>159278.17</v>
      </c>
      <c r="I11200" s="33">
        <v>8099</v>
      </c>
      <c r="J11200" s="33">
        <v>438</v>
      </c>
      <c r="K11200" s="33">
        <v>4300</v>
      </c>
      <c r="L11200" s="33">
        <v>1</v>
      </c>
      <c r="M11200" s="33">
        <v>1</v>
      </c>
      <c r="N11200" s="33">
        <v>109547.06</v>
      </c>
      <c r="O11200" s="33">
        <v>941.2</v>
      </c>
      <c r="P11200" s="33">
        <v>2538</v>
      </c>
    </row>
    <row r="11201" spans="1:16">
      <c r="A11201" s="27" t="s">
        <v>1521</v>
      </c>
      <c r="B11201" s="31">
        <v>202604</v>
      </c>
      <c r="C11201" s="27" t="s">
        <v>175</v>
      </c>
      <c r="D11201" s="27" t="s">
        <v>175</v>
      </c>
      <c r="E11201" s="27" t="s">
        <v>29</v>
      </c>
      <c r="F11201" s="27" t="s">
        <v>262</v>
      </c>
      <c r="G11201" s="33">
        <v>174092.4</v>
      </c>
      <c r="H11201" s="33">
        <v>174092.4</v>
      </c>
      <c r="I11201" s="33">
        <v>8265</v>
      </c>
      <c r="J11201" s="33">
        <v>400</v>
      </c>
      <c r="K11201" s="33">
        <v>4300</v>
      </c>
      <c r="L11201" s="33">
        <v>1</v>
      </c>
      <c r="M11201" s="33">
        <v>1</v>
      </c>
      <c r="N11201" s="33">
        <v>128905.45</v>
      </c>
      <c r="O11201" s="33">
        <v>1114.9</v>
      </c>
      <c r="P11201" s="33">
        <v>2691</v>
      </c>
    </row>
    <row r="11202" spans="1:16">
      <c r="A11202" s="27" t="s">
        <v>1521</v>
      </c>
      <c r="B11202" s="31">
        <v>202605</v>
      </c>
      <c r="C11202" s="27" t="s">
        <v>175</v>
      </c>
      <c r="D11202" s="27" t="s">
        <v>175</v>
      </c>
      <c r="E11202" s="27" t="s">
        <v>29</v>
      </c>
      <c r="F11202" s="27" t="s">
        <v>262</v>
      </c>
      <c r="G11202" s="33">
        <v>174564.15</v>
      </c>
      <c r="H11202" s="33">
        <v>174564.15</v>
      </c>
      <c r="I11202" s="33">
        <v>9605</v>
      </c>
      <c r="J11202" s="33">
        <v>505</v>
      </c>
      <c r="K11202" s="33">
        <v>4300</v>
      </c>
      <c r="L11202" s="33">
        <v>1</v>
      </c>
      <c r="M11202" s="33">
        <v>1</v>
      </c>
      <c r="N11202" s="33">
        <v>141177.06</v>
      </c>
      <c r="O11202" s="33">
        <v>1063.8</v>
      </c>
      <c r="P11202" s="33">
        <v>2883</v>
      </c>
    </row>
    <row r="11203" spans="1:16">
      <c r="A11203" s="27" t="s">
        <v>1521</v>
      </c>
      <c r="B11203" s="31">
        <v>202606</v>
      </c>
      <c r="C11203" s="27" t="s">
        <v>175</v>
      </c>
      <c r="D11203" s="27" t="s">
        <v>175</v>
      </c>
      <c r="E11203" s="27" t="s">
        <v>29</v>
      </c>
      <c r="F11203" s="27" t="s">
        <v>262</v>
      </c>
      <c r="G11203" s="33">
        <v>177143.3</v>
      </c>
      <c r="H11203" s="33">
        <v>177143.3</v>
      </c>
      <c r="I11203" s="33">
        <v>9113</v>
      </c>
      <c r="J11203" s="33">
        <v>445</v>
      </c>
      <c r="K11203" s="33">
        <v>4300</v>
      </c>
      <c r="L11203" s="33">
        <v>1</v>
      </c>
      <c r="M11203" s="33">
        <v>1</v>
      </c>
      <c r="N11203" s="33">
        <v>137915.98</v>
      </c>
      <c r="O11203" s="33">
        <v>1088.7</v>
      </c>
      <c r="P11203" s="33">
        <v>2956</v>
      </c>
    </row>
    <row r="11204" spans="1:16">
      <c r="A11204" s="27" t="s">
        <v>1521</v>
      </c>
      <c r="B11204" s="31">
        <v>202607</v>
      </c>
      <c r="C11204" s="27" t="s">
        <v>175</v>
      </c>
      <c r="D11204" s="27" t="s">
        <v>175</v>
      </c>
      <c r="E11204" s="27" t="s">
        <v>29</v>
      </c>
      <c r="F11204" s="27" t="s">
        <v>262</v>
      </c>
      <c r="G11204" s="33">
        <v>146401.56</v>
      </c>
      <c r="H11204" s="33">
        <v>146401.56</v>
      </c>
      <c r="I11204" s="33">
        <v>7489</v>
      </c>
      <c r="J11204" s="33">
        <v>391</v>
      </c>
      <c r="K11204" s="33">
        <v>4300</v>
      </c>
      <c r="L11204" s="33">
        <v>1</v>
      </c>
      <c r="M11204" s="33">
        <v>1</v>
      </c>
      <c r="N11204" s="33">
        <v>122617.24</v>
      </c>
      <c r="O11204" s="33">
        <v>825.8</v>
      </c>
      <c r="P11204" s="33">
        <v>2420</v>
      </c>
    </row>
    <row r="11205" spans="1:16">
      <c r="A11205" s="27" t="s">
        <v>1523</v>
      </c>
      <c r="B11205" s="31">
        <v>202408</v>
      </c>
      <c r="C11205" s="27" t="s">
        <v>205</v>
      </c>
      <c r="D11205" s="27" t="s">
        <v>205</v>
      </c>
      <c r="E11205" s="27" t="s">
        <v>29</v>
      </c>
      <c r="F11205" s="27" t="s">
        <v>262</v>
      </c>
      <c r="G11205" s="33">
        <v>187891.17</v>
      </c>
      <c r="H11205" s="33">
        <v>0</v>
      </c>
      <c r="I11205" s="33">
        <v>9488</v>
      </c>
      <c r="J11205" s="33">
        <v>458</v>
      </c>
      <c r="K11205" s="33">
        <v>5200</v>
      </c>
      <c r="L11205" s="33">
        <v>1</v>
      </c>
      <c r="M11205" s="33">
        <v>0</v>
      </c>
      <c r="N11205" s="33">
        <v>134811.82</v>
      </c>
      <c r="O11205" s="33">
        <v>1107.1</v>
      </c>
      <c r="P11205" s="33">
        <v>3191</v>
      </c>
    </row>
    <row r="11206" spans="1:16">
      <c r="A11206" s="27" t="s">
        <v>1523</v>
      </c>
      <c r="B11206" s="31">
        <v>202409</v>
      </c>
      <c r="C11206" s="27" t="s">
        <v>205</v>
      </c>
      <c r="D11206" s="27" t="s">
        <v>205</v>
      </c>
      <c r="E11206" s="27" t="s">
        <v>29</v>
      </c>
      <c r="F11206" s="27" t="s">
        <v>262</v>
      </c>
      <c r="G11206" s="33">
        <v>159199.07</v>
      </c>
      <c r="H11206" s="33">
        <v>0</v>
      </c>
      <c r="I11206" s="33">
        <v>8082</v>
      </c>
      <c r="J11206" s="33">
        <v>462</v>
      </c>
      <c r="K11206" s="33">
        <v>5200</v>
      </c>
      <c r="L11206" s="33">
        <v>1</v>
      </c>
      <c r="M11206" s="33">
        <v>0</v>
      </c>
      <c r="N11206" s="33">
        <v>129617.72</v>
      </c>
      <c r="O11206" s="33">
        <v>923.2</v>
      </c>
      <c r="P11206" s="33">
        <v>2602</v>
      </c>
    </row>
    <row r="11207" spans="1:16">
      <c r="A11207" s="27" t="s">
        <v>1523</v>
      </c>
      <c r="B11207" s="31">
        <v>202410</v>
      </c>
      <c r="C11207" s="27" t="s">
        <v>205</v>
      </c>
      <c r="D11207" s="27" t="s">
        <v>205</v>
      </c>
      <c r="E11207" s="27" t="s">
        <v>29</v>
      </c>
      <c r="F11207" s="27" t="s">
        <v>262</v>
      </c>
      <c r="G11207" s="33">
        <v>206008.61</v>
      </c>
      <c r="H11207" s="33">
        <v>0</v>
      </c>
      <c r="I11207" s="33">
        <v>10624</v>
      </c>
      <c r="J11207" s="33">
        <v>601</v>
      </c>
      <c r="K11207" s="33">
        <v>5200</v>
      </c>
      <c r="L11207" s="33">
        <v>1</v>
      </c>
      <c r="M11207" s="33">
        <v>0</v>
      </c>
      <c r="N11207" s="33">
        <v>142366.68</v>
      </c>
      <c r="O11207" s="33">
        <v>1328.1</v>
      </c>
      <c r="P11207" s="33">
        <v>3434</v>
      </c>
    </row>
    <row r="11208" spans="1:16">
      <c r="A11208" s="27" t="s">
        <v>1523</v>
      </c>
      <c r="B11208" s="31">
        <v>202411</v>
      </c>
      <c r="C11208" s="27" t="s">
        <v>205</v>
      </c>
      <c r="D11208" s="27" t="s">
        <v>205</v>
      </c>
      <c r="E11208" s="27" t="s">
        <v>29</v>
      </c>
      <c r="F11208" s="27" t="s">
        <v>262</v>
      </c>
      <c r="G11208" s="33">
        <v>193236.07</v>
      </c>
      <c r="H11208" s="33">
        <v>0</v>
      </c>
      <c r="I11208" s="33">
        <v>10422</v>
      </c>
      <c r="J11208" s="33">
        <v>529</v>
      </c>
      <c r="K11208" s="33">
        <v>5200</v>
      </c>
      <c r="L11208" s="33">
        <v>1</v>
      </c>
      <c r="M11208" s="33">
        <v>0</v>
      </c>
      <c r="N11208" s="33">
        <v>171801.69</v>
      </c>
      <c r="O11208" s="33">
        <v>1093.6</v>
      </c>
      <c r="P11208" s="33">
        <v>3263</v>
      </c>
    </row>
    <row r="11209" spans="1:16">
      <c r="A11209" s="27" t="s">
        <v>1523</v>
      </c>
      <c r="B11209" s="31">
        <v>202412</v>
      </c>
      <c r="C11209" s="27" t="s">
        <v>205</v>
      </c>
      <c r="D11209" s="27" t="s">
        <v>205</v>
      </c>
      <c r="E11209" s="27" t="s">
        <v>29</v>
      </c>
      <c r="F11209" s="27" t="s">
        <v>262</v>
      </c>
      <c r="G11209" s="33">
        <v>270385.29</v>
      </c>
      <c r="H11209" s="33">
        <v>0</v>
      </c>
      <c r="I11209" s="33">
        <v>14222</v>
      </c>
      <c r="J11209" s="33">
        <v>776</v>
      </c>
      <c r="K11209" s="33">
        <v>5200</v>
      </c>
      <c r="L11209" s="33">
        <v>1</v>
      </c>
      <c r="M11209" s="33">
        <v>0</v>
      </c>
      <c r="N11209" s="33">
        <v>197209.89</v>
      </c>
      <c r="O11209" s="33">
        <v>1860</v>
      </c>
      <c r="P11209" s="33">
        <v>4562</v>
      </c>
    </row>
    <row r="11210" spans="1:16">
      <c r="A11210" s="27" t="s">
        <v>1523</v>
      </c>
      <c r="B11210" s="31">
        <v>202501</v>
      </c>
      <c r="C11210" s="27" t="s">
        <v>205</v>
      </c>
      <c r="D11210" s="27" t="s">
        <v>205</v>
      </c>
      <c r="E11210" s="27" t="s">
        <v>29</v>
      </c>
      <c r="F11210" s="27" t="s">
        <v>262</v>
      </c>
      <c r="G11210" s="33">
        <v>133592.61</v>
      </c>
      <c r="H11210" s="33">
        <v>0</v>
      </c>
      <c r="I11210" s="33">
        <v>7055</v>
      </c>
      <c r="J11210" s="33">
        <v>348</v>
      </c>
      <c r="K11210" s="33">
        <v>5200</v>
      </c>
      <c r="L11210" s="33">
        <v>1</v>
      </c>
      <c r="M11210" s="33">
        <v>0</v>
      </c>
      <c r="N11210" s="33">
        <v>100232.25</v>
      </c>
      <c r="O11210" s="33">
        <v>780.7</v>
      </c>
      <c r="P11210" s="33">
        <v>2268</v>
      </c>
    </row>
    <row r="11211" spans="1:16">
      <c r="A11211" s="27" t="s">
        <v>1523</v>
      </c>
      <c r="B11211" s="31">
        <v>202502</v>
      </c>
      <c r="C11211" s="27" t="s">
        <v>205</v>
      </c>
      <c r="D11211" s="27" t="s">
        <v>205</v>
      </c>
      <c r="E11211" s="27" t="s">
        <v>29</v>
      </c>
      <c r="F11211" s="27" t="s">
        <v>262</v>
      </c>
      <c r="G11211" s="33">
        <v>137788.46</v>
      </c>
      <c r="H11211" s="33">
        <v>0</v>
      </c>
      <c r="I11211" s="33">
        <v>6809</v>
      </c>
      <c r="J11211" s="33">
        <v>408</v>
      </c>
      <c r="K11211" s="33">
        <v>5200</v>
      </c>
      <c r="L11211" s="33">
        <v>1</v>
      </c>
      <c r="M11211" s="33">
        <v>0</v>
      </c>
      <c r="N11211" s="33">
        <v>103262.18</v>
      </c>
      <c r="O11211" s="33">
        <v>868.4</v>
      </c>
      <c r="P11211" s="33">
        <v>2215</v>
      </c>
    </row>
    <row r="11212" spans="1:16">
      <c r="A11212" s="27" t="s">
        <v>1523</v>
      </c>
      <c r="B11212" s="31">
        <v>202503</v>
      </c>
      <c r="C11212" s="27" t="s">
        <v>205</v>
      </c>
      <c r="D11212" s="27" t="s">
        <v>205</v>
      </c>
      <c r="E11212" s="27" t="s">
        <v>29</v>
      </c>
      <c r="F11212" s="27" t="s">
        <v>262</v>
      </c>
      <c r="G11212" s="33">
        <v>151321.7</v>
      </c>
      <c r="H11212" s="33">
        <v>0</v>
      </c>
      <c r="I11212" s="33">
        <v>7915</v>
      </c>
      <c r="J11212" s="33">
        <v>386</v>
      </c>
      <c r="K11212" s="33">
        <v>5200</v>
      </c>
      <c r="L11212" s="33">
        <v>1</v>
      </c>
      <c r="M11212" s="33">
        <v>0</v>
      </c>
      <c r="N11212" s="33">
        <v>128686.21</v>
      </c>
      <c r="O11212" s="33">
        <v>904</v>
      </c>
      <c r="P11212" s="33">
        <v>2592</v>
      </c>
    </row>
    <row r="11213" spans="1:16">
      <c r="A11213" s="27" t="s">
        <v>1523</v>
      </c>
      <c r="B11213" s="31">
        <v>202504</v>
      </c>
      <c r="C11213" s="27" t="s">
        <v>205</v>
      </c>
      <c r="D11213" s="27" t="s">
        <v>205</v>
      </c>
      <c r="E11213" s="27" t="s">
        <v>29</v>
      </c>
      <c r="F11213" s="27" t="s">
        <v>262</v>
      </c>
      <c r="G11213" s="33">
        <v>195638.24</v>
      </c>
      <c r="H11213" s="33">
        <v>0</v>
      </c>
      <c r="I11213" s="33">
        <v>9691</v>
      </c>
      <c r="J11213" s="33">
        <v>519</v>
      </c>
      <c r="K11213" s="33">
        <v>5200</v>
      </c>
      <c r="L11213" s="33">
        <v>1</v>
      </c>
      <c r="M11213" s="33">
        <v>0</v>
      </c>
      <c r="N11213" s="33">
        <v>151426.74</v>
      </c>
      <c r="O11213" s="33">
        <v>1174.3</v>
      </c>
      <c r="P11213" s="33">
        <v>3008</v>
      </c>
    </row>
    <row r="11214" spans="1:16">
      <c r="A11214" s="27" t="s">
        <v>1523</v>
      </c>
      <c r="B11214" s="31">
        <v>202505</v>
      </c>
      <c r="C11214" s="27" t="s">
        <v>205</v>
      </c>
      <c r="D11214" s="27" t="s">
        <v>205</v>
      </c>
      <c r="E11214" s="27" t="s">
        <v>29</v>
      </c>
      <c r="F11214" s="27" t="s">
        <v>262</v>
      </c>
      <c r="G11214" s="33">
        <v>232612.26</v>
      </c>
      <c r="H11214" s="33">
        <v>0</v>
      </c>
      <c r="I11214" s="33">
        <v>11360</v>
      </c>
      <c r="J11214" s="33">
        <v>611</v>
      </c>
      <c r="K11214" s="33">
        <v>5200</v>
      </c>
      <c r="L11214" s="33">
        <v>1</v>
      </c>
      <c r="M11214" s="33">
        <v>0</v>
      </c>
      <c r="N11214" s="33">
        <v>165842.35</v>
      </c>
      <c r="O11214" s="33">
        <v>1434.3</v>
      </c>
      <c r="P11214" s="33">
        <v>3844</v>
      </c>
    </row>
    <row r="11215" spans="1:16">
      <c r="A11215" s="27" t="s">
        <v>1523</v>
      </c>
      <c r="B11215" s="31">
        <v>202506</v>
      </c>
      <c r="C11215" s="27" t="s">
        <v>205</v>
      </c>
      <c r="D11215" s="27" t="s">
        <v>205</v>
      </c>
      <c r="E11215" s="27" t="s">
        <v>29</v>
      </c>
      <c r="F11215" s="27" t="s">
        <v>262</v>
      </c>
      <c r="G11215" s="33">
        <v>206521.88</v>
      </c>
      <c r="H11215" s="33">
        <v>0</v>
      </c>
      <c r="I11215" s="33">
        <v>10883</v>
      </c>
      <c r="J11215" s="33">
        <v>623</v>
      </c>
      <c r="K11215" s="33">
        <v>5200</v>
      </c>
      <c r="L11215" s="33">
        <v>1</v>
      </c>
      <c r="M11215" s="33">
        <v>0</v>
      </c>
      <c r="N11215" s="33">
        <v>162011.51</v>
      </c>
      <c r="O11215" s="33">
        <v>1178.9</v>
      </c>
      <c r="P11215" s="33">
        <v>3345</v>
      </c>
    </row>
    <row r="11216" spans="1:16">
      <c r="A11216" s="27" t="s">
        <v>1523</v>
      </c>
      <c r="B11216" s="31">
        <v>202507</v>
      </c>
      <c r="C11216" s="27" t="s">
        <v>205</v>
      </c>
      <c r="D11216" s="27" t="s">
        <v>205</v>
      </c>
      <c r="E11216" s="27" t="s">
        <v>29</v>
      </c>
      <c r="F11216" s="27" t="s">
        <v>262</v>
      </c>
      <c r="G11216" s="33">
        <v>182338.28</v>
      </c>
      <c r="H11216" s="33">
        <v>0</v>
      </c>
      <c r="I11216" s="33">
        <v>8909</v>
      </c>
      <c r="J11216" s="33">
        <v>529</v>
      </c>
      <c r="K11216" s="33">
        <v>5200</v>
      </c>
      <c r="L11216" s="33">
        <v>1</v>
      </c>
      <c r="M11216" s="33">
        <v>0</v>
      </c>
      <c r="N11216" s="33">
        <v>144039.91</v>
      </c>
      <c r="O11216" s="33">
        <v>1093.6</v>
      </c>
      <c r="P11216" s="33">
        <v>2885</v>
      </c>
    </row>
    <row r="11217" spans="1:16">
      <c r="A11217" s="27" t="s">
        <v>1523</v>
      </c>
      <c r="B11217" s="31">
        <v>202508</v>
      </c>
      <c r="C11217" s="27" t="s">
        <v>205</v>
      </c>
      <c r="D11217" s="27" t="s">
        <v>205</v>
      </c>
      <c r="E11217" s="27" t="s">
        <v>29</v>
      </c>
      <c r="F11217" s="27" t="s">
        <v>262</v>
      </c>
      <c r="G11217" s="33">
        <v>193377.64</v>
      </c>
      <c r="H11217" s="33">
        <v>0</v>
      </c>
      <c r="I11217" s="33">
        <v>9803</v>
      </c>
      <c r="J11217" s="33">
        <v>550</v>
      </c>
      <c r="K11217" s="33">
        <v>5200</v>
      </c>
      <c r="L11217" s="33">
        <v>1</v>
      </c>
      <c r="M11217" s="33">
        <v>0</v>
      </c>
      <c r="N11217" s="33">
        <v>138721.36</v>
      </c>
      <c r="O11217" s="33">
        <v>1145.9</v>
      </c>
      <c r="P11217" s="33">
        <v>3150</v>
      </c>
    </row>
    <row r="11218" spans="1:16">
      <c r="A11218" s="27" t="s">
        <v>1523</v>
      </c>
      <c r="B11218" s="31">
        <v>202509</v>
      </c>
      <c r="C11218" s="27" t="s">
        <v>205</v>
      </c>
      <c r="D11218" s="27" t="s">
        <v>205</v>
      </c>
      <c r="E11218" s="27" t="s">
        <v>29</v>
      </c>
      <c r="F11218" s="27" t="s">
        <v>262</v>
      </c>
      <c r="G11218" s="33">
        <v>196190.77</v>
      </c>
      <c r="H11218" s="33">
        <v>196190.77</v>
      </c>
      <c r="I11218" s="33">
        <v>9875</v>
      </c>
      <c r="J11218" s="33">
        <v>512</v>
      </c>
      <c r="K11218" s="33">
        <v>5200</v>
      </c>
      <c r="L11218" s="33">
        <v>1</v>
      </c>
      <c r="M11218" s="33">
        <v>1</v>
      </c>
      <c r="N11218" s="33">
        <v>133376.63</v>
      </c>
      <c r="O11218" s="33">
        <v>1240.1</v>
      </c>
      <c r="P11218" s="33">
        <v>3207</v>
      </c>
    </row>
    <row r="11219" spans="1:16">
      <c r="A11219" s="27" t="s">
        <v>1523</v>
      </c>
      <c r="B11219" s="31">
        <v>202510</v>
      </c>
      <c r="C11219" s="27" t="s">
        <v>205</v>
      </c>
      <c r="D11219" s="27" t="s">
        <v>205</v>
      </c>
      <c r="E11219" s="27" t="s">
        <v>29</v>
      </c>
      <c r="F11219" s="27" t="s">
        <v>262</v>
      </c>
      <c r="G11219" s="33">
        <v>192688.94</v>
      </c>
      <c r="H11219" s="33">
        <v>192688.94</v>
      </c>
      <c r="I11219" s="33">
        <v>10191</v>
      </c>
      <c r="J11219" s="33">
        <v>505</v>
      </c>
      <c r="K11219" s="33">
        <v>5200</v>
      </c>
      <c r="L11219" s="33">
        <v>1</v>
      </c>
      <c r="M11219" s="33">
        <v>1</v>
      </c>
      <c r="N11219" s="33">
        <v>146495.31</v>
      </c>
      <c r="O11219" s="33">
        <v>1216.2</v>
      </c>
      <c r="P11219" s="33">
        <v>3194</v>
      </c>
    </row>
    <row r="11220" spans="1:16">
      <c r="A11220" s="27" t="s">
        <v>1523</v>
      </c>
      <c r="B11220" s="31">
        <v>202511</v>
      </c>
      <c r="C11220" s="27" t="s">
        <v>205</v>
      </c>
      <c r="D11220" s="27" t="s">
        <v>205</v>
      </c>
      <c r="E11220" s="27" t="s">
        <v>29</v>
      </c>
      <c r="F11220" s="27" t="s">
        <v>262</v>
      </c>
      <c r="G11220" s="33">
        <v>239074.46</v>
      </c>
      <c r="H11220" s="33">
        <v>239074.46</v>
      </c>
      <c r="I11220" s="33">
        <v>12302</v>
      </c>
      <c r="J11220" s="33">
        <v>609</v>
      </c>
      <c r="K11220" s="33">
        <v>5200</v>
      </c>
      <c r="L11220" s="33">
        <v>1</v>
      </c>
      <c r="M11220" s="33">
        <v>1</v>
      </c>
      <c r="N11220" s="33">
        <v>176783.94</v>
      </c>
      <c r="O11220" s="33">
        <v>1287.8</v>
      </c>
      <c r="P11220" s="33">
        <v>4035</v>
      </c>
    </row>
    <row r="11221" spans="1:16">
      <c r="A11221" s="27" t="s">
        <v>1523</v>
      </c>
      <c r="B11221" s="31">
        <v>202512</v>
      </c>
      <c r="C11221" s="27" t="s">
        <v>205</v>
      </c>
      <c r="D11221" s="27" t="s">
        <v>205</v>
      </c>
      <c r="E11221" s="27" t="s">
        <v>29</v>
      </c>
      <c r="F11221" s="27" t="s">
        <v>262</v>
      </c>
      <c r="G11221" s="33">
        <v>265729.43</v>
      </c>
      <c r="H11221" s="33">
        <v>265729.43</v>
      </c>
      <c r="I11221" s="33">
        <v>13980</v>
      </c>
      <c r="J11221" s="33">
        <v>745</v>
      </c>
      <c r="K11221" s="33">
        <v>5200</v>
      </c>
      <c r="L11221" s="33">
        <v>1</v>
      </c>
      <c r="M11221" s="33">
        <v>1</v>
      </c>
      <c r="N11221" s="33">
        <v>202928.98</v>
      </c>
      <c r="O11221" s="33">
        <v>1647.7</v>
      </c>
      <c r="P11221" s="33">
        <v>4445</v>
      </c>
    </row>
    <row r="11222" spans="1:16">
      <c r="A11222" s="27" t="s">
        <v>1523</v>
      </c>
      <c r="B11222" s="31">
        <v>202601</v>
      </c>
      <c r="C11222" s="27" t="s">
        <v>205</v>
      </c>
      <c r="D11222" s="27" t="s">
        <v>205</v>
      </c>
      <c r="E11222" s="27" t="s">
        <v>29</v>
      </c>
      <c r="F11222" s="27" t="s">
        <v>262</v>
      </c>
      <c r="G11222" s="33">
        <v>140144.19</v>
      </c>
      <c r="H11222" s="33">
        <v>140144.19</v>
      </c>
      <c r="I11222" s="33">
        <v>6905</v>
      </c>
      <c r="J11222" s="33">
        <v>367</v>
      </c>
      <c r="K11222" s="33">
        <v>5200</v>
      </c>
      <c r="L11222" s="33">
        <v>1</v>
      </c>
      <c r="M11222" s="33">
        <v>1</v>
      </c>
      <c r="N11222" s="33">
        <v>103138.98</v>
      </c>
      <c r="O11222" s="33">
        <v>811.1</v>
      </c>
      <c r="P11222" s="33">
        <v>2229</v>
      </c>
    </row>
    <row r="11223" spans="1:16">
      <c r="A11223" s="27" t="s">
        <v>1523</v>
      </c>
      <c r="B11223" s="31">
        <v>202602</v>
      </c>
      <c r="C11223" s="27" t="s">
        <v>205</v>
      </c>
      <c r="D11223" s="27" t="s">
        <v>205</v>
      </c>
      <c r="E11223" s="27" t="s">
        <v>29</v>
      </c>
      <c r="F11223" s="27" t="s">
        <v>262</v>
      </c>
      <c r="G11223" s="33">
        <v>144906.51</v>
      </c>
      <c r="H11223" s="33">
        <v>144906.51</v>
      </c>
      <c r="I11223" s="33">
        <v>7534</v>
      </c>
      <c r="J11223" s="33">
        <v>398</v>
      </c>
      <c r="K11223" s="33">
        <v>5200</v>
      </c>
      <c r="L11223" s="33">
        <v>1</v>
      </c>
      <c r="M11223" s="33">
        <v>1</v>
      </c>
      <c r="N11223" s="33">
        <v>106256.79</v>
      </c>
      <c r="O11223" s="33">
        <v>884.5</v>
      </c>
      <c r="P11223" s="33">
        <v>2488</v>
      </c>
    </row>
    <row r="11224" spans="1:16">
      <c r="A11224" s="27" t="s">
        <v>1523</v>
      </c>
      <c r="B11224" s="31">
        <v>202603</v>
      </c>
      <c r="C11224" s="27" t="s">
        <v>205</v>
      </c>
      <c r="D11224" s="27" t="s">
        <v>205</v>
      </c>
      <c r="E11224" s="27" t="s">
        <v>29</v>
      </c>
      <c r="F11224" s="27" t="s">
        <v>262</v>
      </c>
      <c r="G11224" s="33">
        <v>181761.74</v>
      </c>
      <c r="H11224" s="33">
        <v>181761.74</v>
      </c>
      <c r="I11224" s="33">
        <v>8336</v>
      </c>
      <c r="J11224" s="33">
        <v>414</v>
      </c>
      <c r="K11224" s="33">
        <v>5200</v>
      </c>
      <c r="L11224" s="33">
        <v>1</v>
      </c>
      <c r="M11224" s="33">
        <v>1</v>
      </c>
      <c r="N11224" s="33">
        <v>132418.11</v>
      </c>
      <c r="O11224" s="33">
        <v>1054.7</v>
      </c>
      <c r="P11224" s="33">
        <v>2918</v>
      </c>
    </row>
    <row r="11225" spans="1:16">
      <c r="A11225" s="27" t="s">
        <v>1523</v>
      </c>
      <c r="B11225" s="31">
        <v>202604</v>
      </c>
      <c r="C11225" s="27" t="s">
        <v>205</v>
      </c>
      <c r="D11225" s="27" t="s">
        <v>205</v>
      </c>
      <c r="E11225" s="27" t="s">
        <v>29</v>
      </c>
      <c r="F11225" s="27" t="s">
        <v>262</v>
      </c>
      <c r="G11225" s="33">
        <v>215668.86</v>
      </c>
      <c r="H11225" s="33">
        <v>215668.86</v>
      </c>
      <c r="I11225" s="33">
        <v>10874</v>
      </c>
      <c r="J11225" s="33">
        <v>478</v>
      </c>
      <c r="K11225" s="33">
        <v>5200</v>
      </c>
      <c r="L11225" s="33">
        <v>1</v>
      </c>
      <c r="M11225" s="33">
        <v>1</v>
      </c>
      <c r="N11225" s="33">
        <v>155818.11</v>
      </c>
      <c r="O11225" s="33">
        <v>1416.4</v>
      </c>
      <c r="P11225" s="33">
        <v>3542</v>
      </c>
    </row>
    <row r="11226" spans="1:16">
      <c r="A11226" s="27" t="s">
        <v>1523</v>
      </c>
      <c r="B11226" s="31">
        <v>202605</v>
      </c>
      <c r="C11226" s="27" t="s">
        <v>205</v>
      </c>
      <c r="D11226" s="27" t="s">
        <v>205</v>
      </c>
      <c r="E11226" s="27" t="s">
        <v>29</v>
      </c>
      <c r="F11226" s="27" t="s">
        <v>262</v>
      </c>
      <c r="G11226" s="33">
        <v>255631.17</v>
      </c>
      <c r="H11226" s="33">
        <v>255631.17</v>
      </c>
      <c r="I11226" s="33">
        <v>13288</v>
      </c>
      <c r="J11226" s="33">
        <v>584</v>
      </c>
      <c r="K11226" s="33">
        <v>5200</v>
      </c>
      <c r="L11226" s="33">
        <v>1</v>
      </c>
      <c r="M11226" s="33">
        <v>1</v>
      </c>
      <c r="N11226" s="33">
        <v>170651.78</v>
      </c>
      <c r="O11226" s="33">
        <v>1497.9</v>
      </c>
      <c r="P11226" s="33">
        <v>4173</v>
      </c>
    </row>
    <row r="11227" spans="1:16">
      <c r="A11227" s="27" t="s">
        <v>1523</v>
      </c>
      <c r="B11227" s="31">
        <v>202606</v>
      </c>
      <c r="C11227" s="27" t="s">
        <v>205</v>
      </c>
      <c r="D11227" s="27" t="s">
        <v>205</v>
      </c>
      <c r="E11227" s="27" t="s">
        <v>29</v>
      </c>
      <c r="F11227" s="27" t="s">
        <v>262</v>
      </c>
      <c r="G11227" s="33">
        <v>218535.67</v>
      </c>
      <c r="H11227" s="33">
        <v>218535.67</v>
      </c>
      <c r="I11227" s="33">
        <v>10867</v>
      </c>
      <c r="J11227" s="33">
        <v>552</v>
      </c>
      <c r="K11227" s="33">
        <v>5200</v>
      </c>
      <c r="L11227" s="33">
        <v>1</v>
      </c>
      <c r="M11227" s="33">
        <v>1</v>
      </c>
      <c r="N11227" s="33">
        <v>166709.85</v>
      </c>
      <c r="O11227" s="33">
        <v>1281.8</v>
      </c>
      <c r="P11227" s="33">
        <v>3657</v>
      </c>
    </row>
    <row r="11228" spans="1:16">
      <c r="A11228" s="27" t="s">
        <v>1523</v>
      </c>
      <c r="B11228" s="31">
        <v>202607</v>
      </c>
      <c r="C11228" s="27" t="s">
        <v>205</v>
      </c>
      <c r="D11228" s="27" t="s">
        <v>205</v>
      </c>
      <c r="E11228" s="27" t="s">
        <v>29</v>
      </c>
      <c r="F11228" s="27" t="s">
        <v>262</v>
      </c>
      <c r="G11228" s="33">
        <v>214511.41</v>
      </c>
      <c r="H11228" s="33">
        <v>214511.41</v>
      </c>
      <c r="I11228" s="33">
        <v>10788</v>
      </c>
      <c r="J11228" s="33">
        <v>589</v>
      </c>
      <c r="K11228" s="33">
        <v>5200</v>
      </c>
      <c r="L11228" s="33">
        <v>1</v>
      </c>
      <c r="M11228" s="33">
        <v>1</v>
      </c>
      <c r="N11228" s="33">
        <v>148217.06</v>
      </c>
      <c r="O11228" s="33">
        <v>1242.9</v>
      </c>
      <c r="P11228" s="33">
        <v>3467</v>
      </c>
    </row>
    <row r="11229" spans="1:16">
      <c r="A11229" s="27" t="s">
        <v>1527</v>
      </c>
      <c r="B11229" s="31">
        <v>202408</v>
      </c>
      <c r="C11229" s="27" t="s">
        <v>205</v>
      </c>
      <c r="D11229" s="27" t="s">
        <v>205</v>
      </c>
      <c r="E11229" s="27" t="s">
        <v>29</v>
      </c>
      <c r="F11229" s="27" t="s">
        <v>257</v>
      </c>
      <c r="G11229" s="33">
        <v>257801.72</v>
      </c>
      <c r="H11229" s="33">
        <v>257801.72</v>
      </c>
      <c r="I11229" s="33">
        <v>6836</v>
      </c>
      <c r="J11229" s="33">
        <v>499</v>
      </c>
      <c r="K11229" s="33">
        <v>11000</v>
      </c>
      <c r="L11229" s="33">
        <v>1</v>
      </c>
      <c r="M11229" s="33">
        <v>1</v>
      </c>
      <c r="N11229" s="33">
        <v>401917.24</v>
      </c>
      <c r="O11229" s="33">
        <v>1441.4</v>
      </c>
      <c r="P11229" s="33">
        <v>2727</v>
      </c>
    </row>
    <row r="11230" spans="1:16">
      <c r="A11230" s="27" t="s">
        <v>1527</v>
      </c>
      <c r="B11230" s="31">
        <v>202409</v>
      </c>
      <c r="C11230" s="27" t="s">
        <v>205</v>
      </c>
      <c r="D11230" s="27" t="s">
        <v>205</v>
      </c>
      <c r="E11230" s="27" t="s">
        <v>29</v>
      </c>
      <c r="F11230" s="27" t="s">
        <v>257</v>
      </c>
      <c r="G11230" s="33">
        <v>274827.75</v>
      </c>
      <c r="H11230" s="33">
        <v>274827.75</v>
      </c>
      <c r="I11230" s="33">
        <v>7040</v>
      </c>
      <c r="J11230" s="33">
        <v>555</v>
      </c>
      <c r="K11230" s="33">
        <v>11000</v>
      </c>
      <c r="L11230" s="33">
        <v>1</v>
      </c>
      <c r="M11230" s="33">
        <v>1</v>
      </c>
      <c r="N11230" s="33">
        <v>386431.95</v>
      </c>
      <c r="O11230" s="33">
        <v>1549.8</v>
      </c>
      <c r="P11230" s="33">
        <v>2867</v>
      </c>
    </row>
    <row r="11231" spans="1:16">
      <c r="A11231" s="27" t="s">
        <v>1527</v>
      </c>
      <c r="B11231" s="31">
        <v>202410</v>
      </c>
      <c r="C11231" s="27" t="s">
        <v>205</v>
      </c>
      <c r="D11231" s="27" t="s">
        <v>205</v>
      </c>
      <c r="E11231" s="27" t="s">
        <v>29</v>
      </c>
      <c r="F11231" s="27" t="s">
        <v>257</v>
      </c>
      <c r="G11231" s="33">
        <v>314878.43</v>
      </c>
      <c r="H11231" s="33">
        <v>314878.43</v>
      </c>
      <c r="I11231" s="33">
        <v>8248</v>
      </c>
      <c r="J11231" s="33">
        <v>630</v>
      </c>
      <c r="K11231" s="33">
        <v>11000</v>
      </c>
      <c r="L11231" s="33">
        <v>1</v>
      </c>
      <c r="M11231" s="33">
        <v>1</v>
      </c>
      <c r="N11231" s="33">
        <v>424440.69</v>
      </c>
      <c r="O11231" s="33">
        <v>1751.3</v>
      </c>
      <c r="P11231" s="33">
        <v>3231</v>
      </c>
    </row>
    <row r="11232" spans="1:16">
      <c r="A11232" s="27" t="s">
        <v>1527</v>
      </c>
      <c r="B11232" s="31">
        <v>202411</v>
      </c>
      <c r="C11232" s="27" t="s">
        <v>205</v>
      </c>
      <c r="D11232" s="27" t="s">
        <v>205</v>
      </c>
      <c r="E11232" s="27" t="s">
        <v>29</v>
      </c>
      <c r="F11232" s="27" t="s">
        <v>257</v>
      </c>
      <c r="G11232" s="33">
        <v>351741.26</v>
      </c>
      <c r="H11232" s="33">
        <v>351741.26</v>
      </c>
      <c r="I11232" s="33">
        <v>10034</v>
      </c>
      <c r="J11232" s="33">
        <v>653</v>
      </c>
      <c r="K11232" s="33">
        <v>11000</v>
      </c>
      <c r="L11232" s="33">
        <v>1</v>
      </c>
      <c r="M11232" s="33">
        <v>1</v>
      </c>
      <c r="N11232" s="33">
        <v>512195.89</v>
      </c>
      <c r="O11232" s="33">
        <v>1975.7</v>
      </c>
      <c r="P11232" s="33">
        <v>4009</v>
      </c>
    </row>
    <row r="11233" spans="1:16">
      <c r="A11233" s="27" t="s">
        <v>1527</v>
      </c>
      <c r="B11233" s="31">
        <v>202412</v>
      </c>
      <c r="C11233" s="27" t="s">
        <v>205</v>
      </c>
      <c r="D11233" s="27" t="s">
        <v>205</v>
      </c>
      <c r="E11233" s="27" t="s">
        <v>29</v>
      </c>
      <c r="F11233" s="27" t="s">
        <v>257</v>
      </c>
      <c r="G11233" s="33">
        <v>416378.22</v>
      </c>
      <c r="H11233" s="33">
        <v>416378.22</v>
      </c>
      <c r="I11233" s="33">
        <v>10954</v>
      </c>
      <c r="J11233" s="33">
        <v>856</v>
      </c>
      <c r="K11233" s="33">
        <v>11000</v>
      </c>
      <c r="L11233" s="33">
        <v>1</v>
      </c>
      <c r="M11233" s="33">
        <v>1</v>
      </c>
      <c r="N11233" s="33">
        <v>587945.89</v>
      </c>
      <c r="O11233" s="33">
        <v>2375.4</v>
      </c>
      <c r="P11233" s="33">
        <v>4341</v>
      </c>
    </row>
    <row r="11234" spans="1:16">
      <c r="A11234" s="27" t="s">
        <v>1527</v>
      </c>
      <c r="B11234" s="31">
        <v>202501</v>
      </c>
      <c r="C11234" s="27" t="s">
        <v>205</v>
      </c>
      <c r="D11234" s="27" t="s">
        <v>205</v>
      </c>
      <c r="E11234" s="27" t="s">
        <v>29</v>
      </c>
      <c r="F11234" s="27" t="s">
        <v>257</v>
      </c>
      <c r="G11234" s="33">
        <v>204835.09</v>
      </c>
      <c r="H11234" s="33">
        <v>204835.09</v>
      </c>
      <c r="I11234" s="33">
        <v>5472</v>
      </c>
      <c r="J11234" s="33">
        <v>394</v>
      </c>
      <c r="K11234" s="33">
        <v>11000</v>
      </c>
      <c r="L11234" s="33">
        <v>1</v>
      </c>
      <c r="M11234" s="33">
        <v>1</v>
      </c>
      <c r="N11234" s="33">
        <v>298824.45</v>
      </c>
      <c r="O11234" s="33">
        <v>1060.7</v>
      </c>
      <c r="P11234" s="33">
        <v>2242</v>
      </c>
    </row>
    <row r="11235" spans="1:16">
      <c r="A11235" s="27" t="s">
        <v>1527</v>
      </c>
      <c r="B11235" s="31">
        <v>202502</v>
      </c>
      <c r="C11235" s="27" t="s">
        <v>205</v>
      </c>
      <c r="D11235" s="27" t="s">
        <v>205</v>
      </c>
      <c r="E11235" s="27" t="s">
        <v>29</v>
      </c>
      <c r="F11235" s="27" t="s">
        <v>257</v>
      </c>
      <c r="G11235" s="33">
        <v>233030.95</v>
      </c>
      <c r="H11235" s="33">
        <v>233030.95</v>
      </c>
      <c r="I11235" s="33">
        <v>5936</v>
      </c>
      <c r="J11235" s="33">
        <v>360</v>
      </c>
      <c r="K11235" s="33">
        <v>11000</v>
      </c>
      <c r="L11235" s="33">
        <v>1</v>
      </c>
      <c r="M11235" s="33">
        <v>1</v>
      </c>
      <c r="N11235" s="33">
        <v>307857.66</v>
      </c>
      <c r="O11235" s="33">
        <v>1252</v>
      </c>
      <c r="P11235" s="33">
        <v>2384</v>
      </c>
    </row>
    <row r="11236" spans="1:16">
      <c r="A11236" s="27" t="s">
        <v>1527</v>
      </c>
      <c r="B11236" s="31">
        <v>202503</v>
      </c>
      <c r="C11236" s="27" t="s">
        <v>205</v>
      </c>
      <c r="D11236" s="27" t="s">
        <v>205</v>
      </c>
      <c r="E11236" s="27" t="s">
        <v>29</v>
      </c>
      <c r="F11236" s="27" t="s">
        <v>257</v>
      </c>
      <c r="G11236" s="33">
        <v>304238.93</v>
      </c>
      <c r="H11236" s="33">
        <v>304238.93</v>
      </c>
      <c r="I11236" s="33">
        <v>7447</v>
      </c>
      <c r="J11236" s="33">
        <v>586</v>
      </c>
      <c r="K11236" s="33">
        <v>11000</v>
      </c>
      <c r="L11236" s="33">
        <v>1</v>
      </c>
      <c r="M11236" s="33">
        <v>1</v>
      </c>
      <c r="N11236" s="33">
        <v>383654.85</v>
      </c>
      <c r="O11236" s="33">
        <v>1705</v>
      </c>
      <c r="P11236" s="33">
        <v>3046</v>
      </c>
    </row>
    <row r="11237" spans="1:16">
      <c r="A11237" s="27" t="s">
        <v>1527</v>
      </c>
      <c r="B11237" s="31">
        <v>202504</v>
      </c>
      <c r="C11237" s="27" t="s">
        <v>205</v>
      </c>
      <c r="D11237" s="27" t="s">
        <v>205</v>
      </c>
      <c r="E11237" s="27" t="s">
        <v>29</v>
      </c>
      <c r="F11237" s="27" t="s">
        <v>257</v>
      </c>
      <c r="G11237" s="33">
        <v>360408.75</v>
      </c>
      <c r="H11237" s="33">
        <v>360408.75</v>
      </c>
      <c r="I11237" s="33">
        <v>9157</v>
      </c>
      <c r="J11237" s="33">
        <v>749</v>
      </c>
      <c r="K11237" s="33">
        <v>11000</v>
      </c>
      <c r="L11237" s="33">
        <v>1</v>
      </c>
      <c r="M11237" s="33">
        <v>1</v>
      </c>
      <c r="N11237" s="33">
        <v>451451.64</v>
      </c>
      <c r="O11237" s="33">
        <v>1978.6</v>
      </c>
      <c r="P11237" s="33">
        <v>3982</v>
      </c>
    </row>
    <row r="11238" spans="1:16">
      <c r="A11238" s="27" t="s">
        <v>1527</v>
      </c>
      <c r="B11238" s="31">
        <v>202505</v>
      </c>
      <c r="C11238" s="27" t="s">
        <v>205</v>
      </c>
      <c r="D11238" s="27" t="s">
        <v>205</v>
      </c>
      <c r="E11238" s="27" t="s">
        <v>29</v>
      </c>
      <c r="F11238" s="27" t="s">
        <v>257</v>
      </c>
      <c r="G11238" s="33">
        <v>353848.38</v>
      </c>
      <c r="H11238" s="33">
        <v>353848.38</v>
      </c>
      <c r="I11238" s="33">
        <v>8729</v>
      </c>
      <c r="J11238" s="33">
        <v>804</v>
      </c>
      <c r="K11238" s="33">
        <v>11000</v>
      </c>
      <c r="L11238" s="33">
        <v>1</v>
      </c>
      <c r="M11238" s="33">
        <v>1</v>
      </c>
      <c r="N11238" s="33">
        <v>494429.18</v>
      </c>
      <c r="O11238" s="33">
        <v>2035.4</v>
      </c>
      <c r="P11238" s="33">
        <v>3623</v>
      </c>
    </row>
    <row r="11239" spans="1:16">
      <c r="A11239" s="27" t="s">
        <v>1527</v>
      </c>
      <c r="B11239" s="31">
        <v>202506</v>
      </c>
      <c r="C11239" s="27" t="s">
        <v>205</v>
      </c>
      <c r="D11239" s="27" t="s">
        <v>205</v>
      </c>
      <c r="E11239" s="27" t="s">
        <v>29</v>
      </c>
      <c r="F11239" s="27" t="s">
        <v>257</v>
      </c>
      <c r="G11239" s="33">
        <v>370142.48</v>
      </c>
      <c r="H11239" s="33">
        <v>370142.48</v>
      </c>
      <c r="I11239" s="33">
        <v>9286</v>
      </c>
      <c r="J11239" s="33">
        <v>623</v>
      </c>
      <c r="K11239" s="33">
        <v>11000</v>
      </c>
      <c r="L11239" s="33">
        <v>1</v>
      </c>
      <c r="M11239" s="33">
        <v>1</v>
      </c>
      <c r="N11239" s="33">
        <v>483008.25</v>
      </c>
      <c r="O11239" s="33">
        <v>2067.2</v>
      </c>
      <c r="P11239" s="33">
        <v>3755</v>
      </c>
    </row>
    <row r="11240" spans="1:16">
      <c r="A11240" s="27" t="s">
        <v>1527</v>
      </c>
      <c r="B11240" s="31">
        <v>202507</v>
      </c>
      <c r="C11240" s="27" t="s">
        <v>205</v>
      </c>
      <c r="D11240" s="27" t="s">
        <v>205</v>
      </c>
      <c r="E11240" s="27" t="s">
        <v>29</v>
      </c>
      <c r="F11240" s="27" t="s">
        <v>257</v>
      </c>
      <c r="G11240" s="33">
        <v>318044.33</v>
      </c>
      <c r="H11240" s="33">
        <v>318044.33</v>
      </c>
      <c r="I11240" s="33">
        <v>8325</v>
      </c>
      <c r="J11240" s="33">
        <v>617</v>
      </c>
      <c r="K11240" s="33">
        <v>11000</v>
      </c>
      <c r="L11240" s="33">
        <v>1</v>
      </c>
      <c r="M11240" s="33">
        <v>1</v>
      </c>
      <c r="N11240" s="33">
        <v>429429.12</v>
      </c>
      <c r="O11240" s="33">
        <v>1732.5</v>
      </c>
      <c r="P11240" s="33">
        <v>3523</v>
      </c>
    </row>
    <row r="11241" spans="1:16">
      <c r="A11241" s="27" t="s">
        <v>1527</v>
      </c>
      <c r="B11241" s="31">
        <v>202508</v>
      </c>
      <c r="C11241" s="27" t="s">
        <v>205</v>
      </c>
      <c r="D11241" s="27" t="s">
        <v>205</v>
      </c>
      <c r="E11241" s="27" t="s">
        <v>29</v>
      </c>
      <c r="F11241" s="27" t="s">
        <v>257</v>
      </c>
      <c r="G11241" s="33">
        <v>303780.62</v>
      </c>
      <c r="H11241" s="33">
        <v>303780.62</v>
      </c>
      <c r="I11241" s="33">
        <v>7084</v>
      </c>
      <c r="J11241" s="33">
        <v>599</v>
      </c>
      <c r="K11241" s="33">
        <v>11000</v>
      </c>
      <c r="L11241" s="33">
        <v>1</v>
      </c>
      <c r="M11241" s="33">
        <v>1</v>
      </c>
      <c r="N11241" s="33">
        <v>413572.84</v>
      </c>
      <c r="O11241" s="33">
        <v>1740</v>
      </c>
      <c r="P11241" s="33">
        <v>3010</v>
      </c>
    </row>
    <row r="11242" spans="1:16">
      <c r="A11242" s="27" t="s">
        <v>1527</v>
      </c>
      <c r="B11242" s="31">
        <v>202509</v>
      </c>
      <c r="C11242" s="27" t="s">
        <v>205</v>
      </c>
      <c r="D11242" s="27" t="s">
        <v>205</v>
      </c>
      <c r="E11242" s="27" t="s">
        <v>29</v>
      </c>
      <c r="F11242" s="27" t="s">
        <v>257</v>
      </c>
      <c r="G11242" s="33">
        <v>283894.57</v>
      </c>
      <c r="H11242" s="33">
        <v>283894.57</v>
      </c>
      <c r="I11242" s="33">
        <v>6706</v>
      </c>
      <c r="J11242" s="33">
        <v>470</v>
      </c>
      <c r="K11242" s="33">
        <v>11000</v>
      </c>
      <c r="L11242" s="33">
        <v>1</v>
      </c>
      <c r="M11242" s="33">
        <v>1</v>
      </c>
      <c r="N11242" s="33">
        <v>397638.48</v>
      </c>
      <c r="O11242" s="33">
        <v>1536</v>
      </c>
      <c r="P11242" s="33">
        <v>2823</v>
      </c>
    </row>
    <row r="11243" spans="1:16">
      <c r="A11243" s="27" t="s">
        <v>1527</v>
      </c>
      <c r="B11243" s="31">
        <v>202510</v>
      </c>
      <c r="C11243" s="27" t="s">
        <v>205</v>
      </c>
      <c r="D11243" s="27" t="s">
        <v>205</v>
      </c>
      <c r="E11243" s="27" t="s">
        <v>29</v>
      </c>
      <c r="F11243" s="27" t="s">
        <v>257</v>
      </c>
      <c r="G11243" s="33">
        <v>319253.33</v>
      </c>
      <c r="H11243" s="33">
        <v>319253.33</v>
      </c>
      <c r="I11243" s="33">
        <v>7881</v>
      </c>
      <c r="J11243" s="33">
        <v>670</v>
      </c>
      <c r="K11243" s="33">
        <v>11000</v>
      </c>
      <c r="L11243" s="33">
        <v>1</v>
      </c>
      <c r="M11243" s="33">
        <v>1</v>
      </c>
      <c r="N11243" s="33">
        <v>436749.47</v>
      </c>
      <c r="O11243" s="33">
        <v>1651.2</v>
      </c>
      <c r="P11243" s="33">
        <v>3288</v>
      </c>
    </row>
    <row r="11244" spans="1:16">
      <c r="A11244" s="27" t="s">
        <v>1527</v>
      </c>
      <c r="B11244" s="31">
        <v>202511</v>
      </c>
      <c r="C11244" s="27" t="s">
        <v>205</v>
      </c>
      <c r="D11244" s="27" t="s">
        <v>205</v>
      </c>
      <c r="E11244" s="27" t="s">
        <v>29</v>
      </c>
      <c r="F11244" s="27" t="s">
        <v>257</v>
      </c>
      <c r="G11244" s="33">
        <v>405608.52</v>
      </c>
      <c r="H11244" s="33">
        <v>405608.52</v>
      </c>
      <c r="I11244" s="33">
        <v>10886</v>
      </c>
      <c r="J11244" s="33">
        <v>774</v>
      </c>
      <c r="K11244" s="33">
        <v>11000</v>
      </c>
      <c r="L11244" s="33">
        <v>1</v>
      </c>
      <c r="M11244" s="33">
        <v>1</v>
      </c>
      <c r="N11244" s="33">
        <v>527049.5699999999</v>
      </c>
      <c r="O11244" s="33">
        <v>1952.7</v>
      </c>
      <c r="P11244" s="33">
        <v>4276</v>
      </c>
    </row>
    <row r="11245" spans="1:16">
      <c r="A11245" s="27" t="s">
        <v>1527</v>
      </c>
      <c r="B11245" s="31">
        <v>202512</v>
      </c>
      <c r="C11245" s="27" t="s">
        <v>205</v>
      </c>
      <c r="D11245" s="27" t="s">
        <v>205</v>
      </c>
      <c r="E11245" s="27" t="s">
        <v>29</v>
      </c>
      <c r="F11245" s="27" t="s">
        <v>257</v>
      </c>
      <c r="G11245" s="33">
        <v>455559.96</v>
      </c>
      <c r="H11245" s="33">
        <v>455559.96</v>
      </c>
      <c r="I11245" s="33">
        <v>11327</v>
      </c>
      <c r="J11245" s="33">
        <v>870</v>
      </c>
      <c r="K11245" s="33">
        <v>11000</v>
      </c>
      <c r="L11245" s="33">
        <v>1</v>
      </c>
      <c r="M11245" s="33">
        <v>1</v>
      </c>
      <c r="N11245" s="33">
        <v>604996.3199999999</v>
      </c>
      <c r="O11245" s="33">
        <v>2828.6</v>
      </c>
      <c r="P11245" s="33">
        <v>4682</v>
      </c>
    </row>
    <row r="11246" spans="1:16">
      <c r="A11246" s="27" t="s">
        <v>1527</v>
      </c>
      <c r="B11246" s="31">
        <v>202601</v>
      </c>
      <c r="C11246" s="27" t="s">
        <v>205</v>
      </c>
      <c r="D11246" s="27" t="s">
        <v>205</v>
      </c>
      <c r="E11246" s="27" t="s">
        <v>29</v>
      </c>
      <c r="F11246" s="27" t="s">
        <v>257</v>
      </c>
      <c r="G11246" s="33">
        <v>238906.1</v>
      </c>
      <c r="H11246" s="33">
        <v>238906.1</v>
      </c>
      <c r="I11246" s="33">
        <v>6049</v>
      </c>
      <c r="J11246" s="33">
        <v>422</v>
      </c>
      <c r="K11246" s="33">
        <v>11000</v>
      </c>
      <c r="L11246" s="33">
        <v>1</v>
      </c>
      <c r="M11246" s="33">
        <v>1</v>
      </c>
      <c r="N11246" s="33">
        <v>307490.36</v>
      </c>
      <c r="O11246" s="33">
        <v>1383</v>
      </c>
      <c r="P11246" s="33">
        <v>2522</v>
      </c>
    </row>
    <row r="11247" spans="1:16">
      <c r="A11247" s="27" t="s">
        <v>1527</v>
      </c>
      <c r="B11247" s="31">
        <v>202602</v>
      </c>
      <c r="C11247" s="27" t="s">
        <v>205</v>
      </c>
      <c r="D11247" s="27" t="s">
        <v>205</v>
      </c>
      <c r="E11247" s="27" t="s">
        <v>29</v>
      </c>
      <c r="F11247" s="27" t="s">
        <v>257</v>
      </c>
      <c r="G11247" s="33">
        <v>225110.18</v>
      </c>
      <c r="H11247" s="33">
        <v>225110.18</v>
      </c>
      <c r="I11247" s="33">
        <v>5658</v>
      </c>
      <c r="J11247" s="33">
        <v>420</v>
      </c>
      <c r="K11247" s="33">
        <v>11000</v>
      </c>
      <c r="L11247" s="33">
        <v>1</v>
      </c>
      <c r="M11247" s="33">
        <v>1</v>
      </c>
      <c r="N11247" s="33">
        <v>316785.53</v>
      </c>
      <c r="O11247" s="33">
        <v>1289.8</v>
      </c>
      <c r="P11247" s="33">
        <v>2307</v>
      </c>
    </row>
    <row r="11248" spans="1:16">
      <c r="A11248" s="27" t="s">
        <v>1527</v>
      </c>
      <c r="B11248" s="31">
        <v>202603</v>
      </c>
      <c r="C11248" s="27" t="s">
        <v>205</v>
      </c>
      <c r="D11248" s="27" t="s">
        <v>205</v>
      </c>
      <c r="E11248" s="27" t="s">
        <v>29</v>
      </c>
      <c r="F11248" s="27" t="s">
        <v>257</v>
      </c>
      <c r="G11248" s="33">
        <v>310844.07</v>
      </c>
      <c r="H11248" s="33">
        <v>310844.07</v>
      </c>
      <c r="I11248" s="33">
        <v>8422</v>
      </c>
      <c r="J11248" s="33">
        <v>661</v>
      </c>
      <c r="K11248" s="33">
        <v>11000</v>
      </c>
      <c r="L11248" s="33">
        <v>1</v>
      </c>
      <c r="M11248" s="33">
        <v>1</v>
      </c>
      <c r="N11248" s="33">
        <v>394780.84</v>
      </c>
      <c r="O11248" s="33">
        <v>1812.6</v>
      </c>
      <c r="P11248" s="33">
        <v>3494</v>
      </c>
    </row>
    <row r="11249" spans="1:16">
      <c r="A11249" s="27" t="s">
        <v>1527</v>
      </c>
      <c r="B11249" s="31">
        <v>202604</v>
      </c>
      <c r="C11249" s="27" t="s">
        <v>205</v>
      </c>
      <c r="D11249" s="27" t="s">
        <v>205</v>
      </c>
      <c r="E11249" s="27" t="s">
        <v>29</v>
      </c>
      <c r="F11249" s="27" t="s">
        <v>257</v>
      </c>
      <c r="G11249" s="33">
        <v>348935</v>
      </c>
      <c r="H11249" s="33">
        <v>348935</v>
      </c>
      <c r="I11249" s="33">
        <v>9555</v>
      </c>
      <c r="J11249" s="33">
        <v>814</v>
      </c>
      <c r="K11249" s="33">
        <v>11000</v>
      </c>
      <c r="L11249" s="33">
        <v>1</v>
      </c>
      <c r="M11249" s="33">
        <v>1</v>
      </c>
      <c r="N11249" s="33">
        <v>464543.73</v>
      </c>
      <c r="O11249" s="33">
        <v>1838.6</v>
      </c>
      <c r="P11249" s="33">
        <v>3811</v>
      </c>
    </row>
    <row r="11250" spans="1:16">
      <c r="A11250" s="27" t="s">
        <v>1527</v>
      </c>
      <c r="B11250" s="31">
        <v>202605</v>
      </c>
      <c r="C11250" s="27" t="s">
        <v>205</v>
      </c>
      <c r="D11250" s="27" t="s">
        <v>205</v>
      </c>
      <c r="E11250" s="27" t="s">
        <v>29</v>
      </c>
      <c r="F11250" s="27" t="s">
        <v>257</v>
      </c>
      <c r="G11250" s="33">
        <v>393664.64</v>
      </c>
      <c r="H11250" s="33">
        <v>393664.64</v>
      </c>
      <c r="I11250" s="33">
        <v>9368</v>
      </c>
      <c r="J11250" s="33">
        <v>628</v>
      </c>
      <c r="K11250" s="33">
        <v>11000</v>
      </c>
      <c r="L11250" s="33">
        <v>1</v>
      </c>
      <c r="M11250" s="33">
        <v>1</v>
      </c>
      <c r="N11250" s="33">
        <v>508767.63</v>
      </c>
      <c r="O11250" s="33">
        <v>2407</v>
      </c>
      <c r="P11250" s="33">
        <v>3900</v>
      </c>
    </row>
    <row r="11251" spans="1:16">
      <c r="A11251" s="27" t="s">
        <v>1527</v>
      </c>
      <c r="B11251" s="31">
        <v>202606</v>
      </c>
      <c r="C11251" s="27" t="s">
        <v>205</v>
      </c>
      <c r="D11251" s="27" t="s">
        <v>205</v>
      </c>
      <c r="E11251" s="27" t="s">
        <v>29</v>
      </c>
      <c r="F11251" s="27" t="s">
        <v>257</v>
      </c>
      <c r="G11251" s="33">
        <v>330063.57</v>
      </c>
      <c r="H11251" s="33">
        <v>330063.57</v>
      </c>
      <c r="I11251" s="33">
        <v>8099</v>
      </c>
      <c r="J11251" s="33">
        <v>691</v>
      </c>
      <c r="K11251" s="33">
        <v>11000</v>
      </c>
      <c r="L11251" s="33">
        <v>1</v>
      </c>
      <c r="M11251" s="33">
        <v>1</v>
      </c>
      <c r="N11251" s="33">
        <v>497015.48</v>
      </c>
      <c r="O11251" s="33">
        <v>2026.1</v>
      </c>
      <c r="P11251" s="33">
        <v>3399</v>
      </c>
    </row>
    <row r="11252" spans="1:16">
      <c r="A11252" s="27" t="s">
        <v>1527</v>
      </c>
      <c r="B11252" s="31">
        <v>202607</v>
      </c>
      <c r="C11252" s="27" t="s">
        <v>205</v>
      </c>
      <c r="D11252" s="27" t="s">
        <v>205</v>
      </c>
      <c r="E11252" s="27" t="s">
        <v>29</v>
      </c>
      <c r="F11252" s="27" t="s">
        <v>257</v>
      </c>
      <c r="G11252" s="33">
        <v>336823.04</v>
      </c>
      <c r="H11252" s="33">
        <v>336823.04</v>
      </c>
      <c r="I11252" s="33">
        <v>8791</v>
      </c>
      <c r="J11252" s="33">
        <v>610</v>
      </c>
      <c r="K11252" s="33">
        <v>11000</v>
      </c>
      <c r="L11252" s="33">
        <v>1</v>
      </c>
      <c r="M11252" s="33">
        <v>1</v>
      </c>
      <c r="N11252" s="33">
        <v>441882.56</v>
      </c>
      <c r="O11252" s="33">
        <v>2004.4</v>
      </c>
      <c r="P11252" s="33">
        <v>3584</v>
      </c>
    </row>
    <row r="11253" spans="1:16">
      <c r="A11253" s="27" t="s">
        <v>1529</v>
      </c>
      <c r="B11253" s="31">
        <v>202408</v>
      </c>
      <c r="C11253" s="27" t="s">
        <v>205</v>
      </c>
      <c r="D11253" s="27" t="s">
        <v>205</v>
      </c>
      <c r="E11253" s="27" t="s">
        <v>29</v>
      </c>
      <c r="F11253" s="27" t="s">
        <v>257</v>
      </c>
      <c r="G11253" s="33">
        <v>384681.38</v>
      </c>
      <c r="H11253" s="33">
        <v>384681.38</v>
      </c>
      <c r="I11253" s="33">
        <v>9521</v>
      </c>
      <c r="J11253" s="33">
        <v>665</v>
      </c>
      <c r="K11253" s="33">
        <v>10800</v>
      </c>
      <c r="L11253" s="33">
        <v>1</v>
      </c>
      <c r="M11253" s="33">
        <v>1</v>
      </c>
      <c r="N11253" s="33">
        <v>383766.3</v>
      </c>
      <c r="O11253" s="33">
        <v>2009.5</v>
      </c>
      <c r="P11253" s="33">
        <v>3928</v>
      </c>
    </row>
    <row r="11254" spans="1:16">
      <c r="A11254" s="27" t="s">
        <v>1529</v>
      </c>
      <c r="B11254" s="31">
        <v>202409</v>
      </c>
      <c r="C11254" s="27" t="s">
        <v>205</v>
      </c>
      <c r="D11254" s="27" t="s">
        <v>205</v>
      </c>
      <c r="E11254" s="27" t="s">
        <v>29</v>
      </c>
      <c r="F11254" s="27" t="s">
        <v>257</v>
      </c>
      <c r="G11254" s="33">
        <v>375860.84</v>
      </c>
      <c r="H11254" s="33">
        <v>375860.84</v>
      </c>
      <c r="I11254" s="33">
        <v>9344</v>
      </c>
      <c r="J11254" s="33">
        <v>661</v>
      </c>
      <c r="K11254" s="33">
        <v>10800</v>
      </c>
      <c r="L11254" s="33">
        <v>1</v>
      </c>
      <c r="M11254" s="33">
        <v>1</v>
      </c>
      <c r="N11254" s="33">
        <v>368980.34</v>
      </c>
      <c r="O11254" s="33">
        <v>2121.8</v>
      </c>
      <c r="P11254" s="33">
        <v>3961</v>
      </c>
    </row>
    <row r="11255" spans="1:16">
      <c r="A11255" s="27" t="s">
        <v>1529</v>
      </c>
      <c r="B11255" s="31">
        <v>202410</v>
      </c>
      <c r="C11255" s="27" t="s">
        <v>205</v>
      </c>
      <c r="D11255" s="27" t="s">
        <v>205</v>
      </c>
      <c r="E11255" s="27" t="s">
        <v>29</v>
      </c>
      <c r="F11255" s="27" t="s">
        <v>257</v>
      </c>
      <c r="G11255" s="33">
        <v>413235.32</v>
      </c>
      <c r="H11255" s="33">
        <v>413235.32</v>
      </c>
      <c r="I11255" s="33">
        <v>10634</v>
      </c>
      <c r="J11255" s="33">
        <v>761</v>
      </c>
      <c r="K11255" s="33">
        <v>10800</v>
      </c>
      <c r="L11255" s="33">
        <v>1</v>
      </c>
      <c r="M11255" s="33">
        <v>1</v>
      </c>
      <c r="N11255" s="33">
        <v>405272.57</v>
      </c>
      <c r="O11255" s="33">
        <v>2246.6</v>
      </c>
      <c r="P11255" s="33">
        <v>4366</v>
      </c>
    </row>
    <row r="11256" spans="1:16">
      <c r="A11256" s="27" t="s">
        <v>1529</v>
      </c>
      <c r="B11256" s="31">
        <v>202411</v>
      </c>
      <c r="C11256" s="27" t="s">
        <v>205</v>
      </c>
      <c r="D11256" s="27" t="s">
        <v>205</v>
      </c>
      <c r="E11256" s="27" t="s">
        <v>29</v>
      </c>
      <c r="F11256" s="27" t="s">
        <v>257</v>
      </c>
      <c r="G11256" s="33">
        <v>495353.94</v>
      </c>
      <c r="H11256" s="33">
        <v>495353.94</v>
      </c>
      <c r="I11256" s="33">
        <v>12554</v>
      </c>
      <c r="J11256" s="33">
        <v>920</v>
      </c>
      <c r="K11256" s="33">
        <v>10800</v>
      </c>
      <c r="L11256" s="33">
        <v>1</v>
      </c>
      <c r="M11256" s="33">
        <v>1</v>
      </c>
      <c r="N11256" s="33">
        <v>489064.67</v>
      </c>
      <c r="O11256" s="33">
        <v>2621</v>
      </c>
      <c r="P11256" s="33">
        <v>4951</v>
      </c>
    </row>
    <row r="11257" spans="1:16">
      <c r="A11257" s="27" t="s">
        <v>1529</v>
      </c>
      <c r="B11257" s="31">
        <v>202412</v>
      </c>
      <c r="C11257" s="27" t="s">
        <v>205</v>
      </c>
      <c r="D11257" s="27" t="s">
        <v>205</v>
      </c>
      <c r="E11257" s="27" t="s">
        <v>29</v>
      </c>
      <c r="F11257" s="27" t="s">
        <v>257</v>
      </c>
      <c r="G11257" s="33">
        <v>552719.15</v>
      </c>
      <c r="H11257" s="33">
        <v>552719.15</v>
      </c>
      <c r="I11257" s="33">
        <v>13666</v>
      </c>
      <c r="J11257" s="33">
        <v>1141</v>
      </c>
      <c r="K11257" s="33">
        <v>10800</v>
      </c>
      <c r="L11257" s="33">
        <v>1</v>
      </c>
      <c r="M11257" s="33">
        <v>1</v>
      </c>
      <c r="N11257" s="33">
        <v>561393.74</v>
      </c>
      <c r="O11257" s="33">
        <v>3066.8</v>
      </c>
      <c r="P11257" s="33">
        <v>5679</v>
      </c>
    </row>
    <row r="11258" spans="1:16">
      <c r="A11258" s="27" t="s">
        <v>1529</v>
      </c>
      <c r="B11258" s="31">
        <v>202501</v>
      </c>
      <c r="C11258" s="27" t="s">
        <v>205</v>
      </c>
      <c r="D11258" s="27" t="s">
        <v>205</v>
      </c>
      <c r="E11258" s="27" t="s">
        <v>29</v>
      </c>
      <c r="F11258" s="27" t="s">
        <v>257</v>
      </c>
      <c r="G11258" s="33">
        <v>285481.29</v>
      </c>
      <c r="H11258" s="33">
        <v>285481.29</v>
      </c>
      <c r="I11258" s="33">
        <v>7393</v>
      </c>
      <c r="J11258" s="33">
        <v>475</v>
      </c>
      <c r="K11258" s="33">
        <v>10800</v>
      </c>
      <c r="L11258" s="33">
        <v>1</v>
      </c>
      <c r="M11258" s="33">
        <v>1</v>
      </c>
      <c r="N11258" s="33">
        <v>285329.27</v>
      </c>
      <c r="O11258" s="33">
        <v>1598.9</v>
      </c>
      <c r="P11258" s="33">
        <v>3075</v>
      </c>
    </row>
    <row r="11259" spans="1:16">
      <c r="A11259" s="27" t="s">
        <v>1529</v>
      </c>
      <c r="B11259" s="31">
        <v>202502</v>
      </c>
      <c r="C11259" s="27" t="s">
        <v>205</v>
      </c>
      <c r="D11259" s="27" t="s">
        <v>205</v>
      </c>
      <c r="E11259" s="27" t="s">
        <v>29</v>
      </c>
      <c r="F11259" s="27" t="s">
        <v>257</v>
      </c>
      <c r="G11259" s="33">
        <v>286936.92</v>
      </c>
      <c r="H11259" s="33">
        <v>286936.92</v>
      </c>
      <c r="I11259" s="33">
        <v>7179</v>
      </c>
      <c r="J11259" s="33">
        <v>605</v>
      </c>
      <c r="K11259" s="33">
        <v>10800</v>
      </c>
      <c r="L11259" s="33">
        <v>1</v>
      </c>
      <c r="M11259" s="33">
        <v>1</v>
      </c>
      <c r="N11259" s="33">
        <v>293954.54</v>
      </c>
      <c r="O11259" s="33">
        <v>1626.9</v>
      </c>
      <c r="P11259" s="33">
        <v>2787</v>
      </c>
    </row>
    <row r="11260" spans="1:16">
      <c r="A11260" s="27" t="s">
        <v>1529</v>
      </c>
      <c r="B11260" s="31">
        <v>202503</v>
      </c>
      <c r="C11260" s="27" t="s">
        <v>205</v>
      </c>
      <c r="D11260" s="27" t="s">
        <v>205</v>
      </c>
      <c r="E11260" s="27" t="s">
        <v>29</v>
      </c>
      <c r="F11260" s="27" t="s">
        <v>257</v>
      </c>
      <c r="G11260" s="33">
        <v>383073.92</v>
      </c>
      <c r="H11260" s="33">
        <v>383073.92</v>
      </c>
      <c r="I11260" s="33">
        <v>10309</v>
      </c>
      <c r="J11260" s="33">
        <v>718</v>
      </c>
      <c r="K11260" s="33">
        <v>10800</v>
      </c>
      <c r="L11260" s="33">
        <v>1</v>
      </c>
      <c r="M11260" s="33">
        <v>1</v>
      </c>
      <c r="N11260" s="33">
        <v>366328.65</v>
      </c>
      <c r="O11260" s="33">
        <v>2105.7</v>
      </c>
      <c r="P11260" s="33">
        <v>4084</v>
      </c>
    </row>
    <row r="11261" spans="1:16">
      <c r="A11261" s="27" t="s">
        <v>1529</v>
      </c>
      <c r="B11261" s="31">
        <v>202504</v>
      </c>
      <c r="C11261" s="27" t="s">
        <v>205</v>
      </c>
      <c r="D11261" s="27" t="s">
        <v>205</v>
      </c>
      <c r="E11261" s="27" t="s">
        <v>29</v>
      </c>
      <c r="F11261" s="27" t="s">
        <v>257</v>
      </c>
      <c r="G11261" s="33">
        <v>425819.7</v>
      </c>
      <c r="H11261" s="33">
        <v>425819.7</v>
      </c>
      <c r="I11261" s="33">
        <v>10335</v>
      </c>
      <c r="J11261" s="33">
        <v>754</v>
      </c>
      <c r="K11261" s="33">
        <v>10800</v>
      </c>
      <c r="L11261" s="33">
        <v>1</v>
      </c>
      <c r="M11261" s="33">
        <v>1</v>
      </c>
      <c r="N11261" s="33">
        <v>431063.68</v>
      </c>
      <c r="O11261" s="33">
        <v>2225.7</v>
      </c>
      <c r="P11261" s="33">
        <v>4375</v>
      </c>
    </row>
    <row r="11262" spans="1:16">
      <c r="A11262" s="27" t="s">
        <v>1529</v>
      </c>
      <c r="B11262" s="31">
        <v>202505</v>
      </c>
      <c r="C11262" s="27" t="s">
        <v>205</v>
      </c>
      <c r="D11262" s="27" t="s">
        <v>205</v>
      </c>
      <c r="E11262" s="27" t="s">
        <v>29</v>
      </c>
      <c r="F11262" s="27" t="s">
        <v>257</v>
      </c>
      <c r="G11262" s="33">
        <v>495265.12</v>
      </c>
      <c r="H11262" s="33">
        <v>495265.12</v>
      </c>
      <c r="I11262" s="33">
        <v>11579</v>
      </c>
      <c r="J11262" s="33">
        <v>916</v>
      </c>
      <c r="K11262" s="33">
        <v>10800</v>
      </c>
      <c r="L11262" s="33">
        <v>1</v>
      </c>
      <c r="M11262" s="33">
        <v>1</v>
      </c>
      <c r="N11262" s="33">
        <v>472100.32</v>
      </c>
      <c r="O11262" s="33">
        <v>3120.6</v>
      </c>
      <c r="P11262" s="33">
        <v>4757</v>
      </c>
    </row>
    <row r="11263" spans="1:16">
      <c r="A11263" s="27" t="s">
        <v>1529</v>
      </c>
      <c r="B11263" s="31">
        <v>202506</v>
      </c>
      <c r="C11263" s="27" t="s">
        <v>205</v>
      </c>
      <c r="D11263" s="27" t="s">
        <v>205</v>
      </c>
      <c r="E11263" s="27" t="s">
        <v>29</v>
      </c>
      <c r="F11263" s="27" t="s">
        <v>257</v>
      </c>
      <c r="G11263" s="33">
        <v>456441.78</v>
      </c>
      <c r="H11263" s="33">
        <v>456441.78</v>
      </c>
      <c r="I11263" s="33">
        <v>11883</v>
      </c>
      <c r="J11263" s="33">
        <v>901</v>
      </c>
      <c r="K11263" s="33">
        <v>10800</v>
      </c>
      <c r="L11263" s="33">
        <v>1</v>
      </c>
      <c r="M11263" s="33">
        <v>1</v>
      </c>
      <c r="N11263" s="33">
        <v>461195.17</v>
      </c>
      <c r="O11263" s="33">
        <v>2649.5</v>
      </c>
      <c r="P11263" s="33">
        <v>4675</v>
      </c>
    </row>
    <row r="11264" spans="1:16">
      <c r="A11264" s="27" t="s">
        <v>1529</v>
      </c>
      <c r="B11264" s="31">
        <v>202507</v>
      </c>
      <c r="C11264" s="27" t="s">
        <v>205</v>
      </c>
      <c r="D11264" s="27" t="s">
        <v>205</v>
      </c>
      <c r="E11264" s="27" t="s">
        <v>29</v>
      </c>
      <c r="F11264" s="27" t="s">
        <v>257</v>
      </c>
      <c r="G11264" s="33">
        <v>403964.05</v>
      </c>
      <c r="H11264" s="33">
        <v>403964.05</v>
      </c>
      <c r="I11264" s="33">
        <v>10568</v>
      </c>
      <c r="J11264" s="33">
        <v>723</v>
      </c>
      <c r="K11264" s="33">
        <v>10800</v>
      </c>
      <c r="L11264" s="33">
        <v>1</v>
      </c>
      <c r="M11264" s="33">
        <v>1</v>
      </c>
      <c r="N11264" s="33">
        <v>410035.72</v>
      </c>
      <c r="O11264" s="33">
        <v>2076.6</v>
      </c>
      <c r="P11264" s="33">
        <v>4290</v>
      </c>
    </row>
    <row r="11265" spans="1:16">
      <c r="A11265" s="27" t="s">
        <v>1529</v>
      </c>
      <c r="B11265" s="31">
        <v>202508</v>
      </c>
      <c r="C11265" s="27" t="s">
        <v>205</v>
      </c>
      <c r="D11265" s="27" t="s">
        <v>205</v>
      </c>
      <c r="E11265" s="27" t="s">
        <v>29</v>
      </c>
      <c r="F11265" s="27" t="s">
        <v>257</v>
      </c>
      <c r="G11265" s="33">
        <v>373119.05</v>
      </c>
      <c r="H11265" s="33">
        <v>373119.05</v>
      </c>
      <c r="I11265" s="33">
        <v>8995</v>
      </c>
      <c r="J11265" s="33">
        <v>730</v>
      </c>
      <c r="K11265" s="33">
        <v>10800</v>
      </c>
      <c r="L11265" s="33">
        <v>1</v>
      </c>
      <c r="M11265" s="33">
        <v>1</v>
      </c>
      <c r="N11265" s="33">
        <v>394895.52</v>
      </c>
      <c r="O11265" s="33">
        <v>2210.3</v>
      </c>
      <c r="P11265" s="33">
        <v>3775</v>
      </c>
    </row>
    <row r="11266" spans="1:16">
      <c r="A11266" s="27" t="s">
        <v>1529</v>
      </c>
      <c r="B11266" s="31">
        <v>202509</v>
      </c>
      <c r="C11266" s="27" t="s">
        <v>205</v>
      </c>
      <c r="D11266" s="27" t="s">
        <v>205</v>
      </c>
      <c r="E11266" s="27" t="s">
        <v>29</v>
      </c>
      <c r="F11266" s="27" t="s">
        <v>257</v>
      </c>
      <c r="G11266" s="33">
        <v>346086.73</v>
      </c>
      <c r="H11266" s="33">
        <v>346086.73</v>
      </c>
      <c r="I11266" s="33">
        <v>9002</v>
      </c>
      <c r="J11266" s="33">
        <v>724</v>
      </c>
      <c r="K11266" s="33">
        <v>10800</v>
      </c>
      <c r="L11266" s="33">
        <v>1</v>
      </c>
      <c r="M11266" s="33">
        <v>1</v>
      </c>
      <c r="N11266" s="33">
        <v>379680.77</v>
      </c>
      <c r="O11266" s="33">
        <v>1991.5</v>
      </c>
      <c r="P11266" s="33">
        <v>3605</v>
      </c>
    </row>
    <row r="11267" spans="1:16">
      <c r="A11267" s="27" t="s">
        <v>1529</v>
      </c>
      <c r="B11267" s="31">
        <v>202510</v>
      </c>
      <c r="C11267" s="27" t="s">
        <v>205</v>
      </c>
      <c r="D11267" s="27" t="s">
        <v>205</v>
      </c>
      <c r="E11267" s="27" t="s">
        <v>29</v>
      </c>
      <c r="F11267" s="27" t="s">
        <v>257</v>
      </c>
      <c r="G11267" s="33">
        <v>374735.21</v>
      </c>
      <c r="H11267" s="33">
        <v>374735.21</v>
      </c>
      <c r="I11267" s="33">
        <v>9795</v>
      </c>
      <c r="J11267" s="33">
        <v>764</v>
      </c>
      <c r="K11267" s="33">
        <v>10800</v>
      </c>
      <c r="L11267" s="33">
        <v>1</v>
      </c>
      <c r="M11267" s="33">
        <v>1</v>
      </c>
      <c r="N11267" s="33">
        <v>417025.48</v>
      </c>
      <c r="O11267" s="33">
        <v>2112.7</v>
      </c>
      <c r="P11267" s="33">
        <v>3905</v>
      </c>
    </row>
    <row r="11268" spans="1:16">
      <c r="A11268" s="27" t="s">
        <v>1529</v>
      </c>
      <c r="B11268" s="31">
        <v>202511</v>
      </c>
      <c r="C11268" s="27" t="s">
        <v>205</v>
      </c>
      <c r="D11268" s="27" t="s">
        <v>205</v>
      </c>
      <c r="E11268" s="27" t="s">
        <v>29</v>
      </c>
      <c r="F11268" s="27" t="s">
        <v>257</v>
      </c>
      <c r="G11268" s="33">
        <v>500246.12</v>
      </c>
      <c r="H11268" s="33">
        <v>500246.12</v>
      </c>
      <c r="I11268" s="33">
        <v>12298</v>
      </c>
      <c r="J11268" s="33">
        <v>910</v>
      </c>
      <c r="K11268" s="33">
        <v>10800</v>
      </c>
      <c r="L11268" s="33">
        <v>1</v>
      </c>
      <c r="M11268" s="33">
        <v>1</v>
      </c>
      <c r="N11268" s="33">
        <v>503247.54</v>
      </c>
      <c r="O11268" s="33">
        <v>2676.9</v>
      </c>
      <c r="P11268" s="33">
        <v>5078</v>
      </c>
    </row>
    <row r="11269" spans="1:16">
      <c r="A11269" s="27" t="s">
        <v>1529</v>
      </c>
      <c r="B11269" s="31">
        <v>202512</v>
      </c>
      <c r="C11269" s="27" t="s">
        <v>205</v>
      </c>
      <c r="D11269" s="27" t="s">
        <v>205</v>
      </c>
      <c r="E11269" s="27" t="s">
        <v>29</v>
      </c>
      <c r="F11269" s="27" t="s">
        <v>257</v>
      </c>
      <c r="G11269" s="33">
        <v>564829.86</v>
      </c>
      <c r="H11269" s="33">
        <v>564829.86</v>
      </c>
      <c r="I11269" s="33">
        <v>13944</v>
      </c>
      <c r="J11269" s="33">
        <v>950</v>
      </c>
      <c r="K11269" s="33">
        <v>10800</v>
      </c>
      <c r="L11269" s="33">
        <v>1</v>
      </c>
      <c r="M11269" s="33">
        <v>1</v>
      </c>
      <c r="N11269" s="33">
        <v>577674.15</v>
      </c>
      <c r="O11269" s="33">
        <v>3029.9</v>
      </c>
      <c r="P11269" s="33">
        <v>5831</v>
      </c>
    </row>
    <row r="11270" spans="1:16">
      <c r="A11270" s="27" t="s">
        <v>1529</v>
      </c>
      <c r="B11270" s="31">
        <v>202601</v>
      </c>
      <c r="C11270" s="27" t="s">
        <v>205</v>
      </c>
      <c r="D11270" s="27" t="s">
        <v>205</v>
      </c>
      <c r="E11270" s="27" t="s">
        <v>29</v>
      </c>
      <c r="F11270" s="27" t="s">
        <v>257</v>
      </c>
      <c r="G11270" s="33">
        <v>268846.27</v>
      </c>
      <c r="H11270" s="33">
        <v>268846.27</v>
      </c>
      <c r="I11270" s="33">
        <v>6359</v>
      </c>
      <c r="J11270" s="33">
        <v>464</v>
      </c>
      <c r="K11270" s="33">
        <v>10800</v>
      </c>
      <c r="L11270" s="33">
        <v>1</v>
      </c>
      <c r="M11270" s="33">
        <v>1</v>
      </c>
      <c r="N11270" s="33">
        <v>293603.82</v>
      </c>
      <c r="O11270" s="33">
        <v>1463.2</v>
      </c>
      <c r="P11270" s="33">
        <v>2700</v>
      </c>
    </row>
    <row r="11271" spans="1:16">
      <c r="A11271" s="27" t="s">
        <v>1529</v>
      </c>
      <c r="B11271" s="31">
        <v>202602</v>
      </c>
      <c r="C11271" s="27" t="s">
        <v>205</v>
      </c>
      <c r="D11271" s="27" t="s">
        <v>205</v>
      </c>
      <c r="E11271" s="27" t="s">
        <v>29</v>
      </c>
      <c r="F11271" s="27" t="s">
        <v>257</v>
      </c>
      <c r="G11271" s="33">
        <v>255931.15</v>
      </c>
      <c r="H11271" s="33">
        <v>255931.15</v>
      </c>
      <c r="I11271" s="33">
        <v>6379</v>
      </c>
      <c r="J11271" s="33">
        <v>493</v>
      </c>
      <c r="K11271" s="33">
        <v>10800</v>
      </c>
      <c r="L11271" s="33">
        <v>1</v>
      </c>
      <c r="M11271" s="33">
        <v>1</v>
      </c>
      <c r="N11271" s="33">
        <v>302479.22</v>
      </c>
      <c r="O11271" s="33">
        <v>1456.8</v>
      </c>
      <c r="P11271" s="33">
        <v>2594</v>
      </c>
    </row>
    <row r="11272" spans="1:16">
      <c r="A11272" s="27" t="s">
        <v>1529</v>
      </c>
      <c r="B11272" s="31">
        <v>202603</v>
      </c>
      <c r="C11272" s="27" t="s">
        <v>205</v>
      </c>
      <c r="D11272" s="27" t="s">
        <v>205</v>
      </c>
      <c r="E11272" s="27" t="s">
        <v>29</v>
      </c>
      <c r="F11272" s="27" t="s">
        <v>257</v>
      </c>
      <c r="G11272" s="33">
        <v>354359.61</v>
      </c>
      <c r="H11272" s="33">
        <v>354359.61</v>
      </c>
      <c r="I11272" s="33">
        <v>9503</v>
      </c>
      <c r="J11272" s="33">
        <v>726</v>
      </c>
      <c r="K11272" s="33">
        <v>10800</v>
      </c>
      <c r="L11272" s="33">
        <v>1</v>
      </c>
      <c r="M11272" s="33">
        <v>1</v>
      </c>
      <c r="N11272" s="33">
        <v>376952.18</v>
      </c>
      <c r="O11272" s="33">
        <v>1909</v>
      </c>
      <c r="P11272" s="33">
        <v>3670</v>
      </c>
    </row>
    <row r="11273" spans="1:16">
      <c r="A11273" s="27" t="s">
        <v>1529</v>
      </c>
      <c r="B11273" s="31">
        <v>202604</v>
      </c>
      <c r="C11273" s="27" t="s">
        <v>205</v>
      </c>
      <c r="D11273" s="27" t="s">
        <v>205</v>
      </c>
      <c r="E11273" s="27" t="s">
        <v>29</v>
      </c>
      <c r="F11273" s="27" t="s">
        <v>257</v>
      </c>
      <c r="G11273" s="33">
        <v>446165.45</v>
      </c>
      <c r="H11273" s="33">
        <v>446165.45</v>
      </c>
      <c r="I11273" s="33">
        <v>11814</v>
      </c>
      <c r="J11273" s="33">
        <v>883</v>
      </c>
      <c r="K11273" s="33">
        <v>10800</v>
      </c>
      <c r="L11273" s="33">
        <v>1</v>
      </c>
      <c r="M11273" s="33">
        <v>1</v>
      </c>
      <c r="N11273" s="33">
        <v>443564.53</v>
      </c>
      <c r="O11273" s="33">
        <v>2483.3</v>
      </c>
      <c r="P11273" s="33">
        <v>5121</v>
      </c>
    </row>
    <row r="11274" spans="1:16">
      <c r="A11274" s="27" t="s">
        <v>1529</v>
      </c>
      <c r="B11274" s="31">
        <v>202605</v>
      </c>
      <c r="C11274" s="27" t="s">
        <v>205</v>
      </c>
      <c r="D11274" s="27" t="s">
        <v>205</v>
      </c>
      <c r="E11274" s="27" t="s">
        <v>29</v>
      </c>
      <c r="F11274" s="27" t="s">
        <v>257</v>
      </c>
      <c r="G11274" s="33">
        <v>438155.77</v>
      </c>
      <c r="H11274" s="33">
        <v>438155.77</v>
      </c>
      <c r="I11274" s="33">
        <v>11386</v>
      </c>
      <c r="J11274" s="33">
        <v>766</v>
      </c>
      <c r="K11274" s="33">
        <v>10800</v>
      </c>
      <c r="L11274" s="33">
        <v>1</v>
      </c>
      <c r="M11274" s="33">
        <v>1</v>
      </c>
      <c r="N11274" s="33">
        <v>485791.23</v>
      </c>
      <c r="O11274" s="33">
        <v>2238.1</v>
      </c>
      <c r="P11274" s="33">
        <v>4761</v>
      </c>
    </row>
    <row r="11275" spans="1:16">
      <c r="A11275" s="27" t="s">
        <v>1529</v>
      </c>
      <c r="B11275" s="31">
        <v>202606</v>
      </c>
      <c r="C11275" s="27" t="s">
        <v>205</v>
      </c>
      <c r="D11275" s="27" t="s">
        <v>205</v>
      </c>
      <c r="E11275" s="27" t="s">
        <v>29</v>
      </c>
      <c r="F11275" s="27" t="s">
        <v>257</v>
      </c>
      <c r="G11275" s="33">
        <v>465360.68</v>
      </c>
      <c r="H11275" s="33">
        <v>465360.68</v>
      </c>
      <c r="I11275" s="33">
        <v>10913</v>
      </c>
      <c r="J11275" s="33">
        <v>930</v>
      </c>
      <c r="K11275" s="33">
        <v>10800</v>
      </c>
      <c r="L11275" s="33">
        <v>1</v>
      </c>
      <c r="M11275" s="33">
        <v>1</v>
      </c>
      <c r="N11275" s="33">
        <v>474569.83</v>
      </c>
      <c r="O11275" s="33">
        <v>2889.2</v>
      </c>
      <c r="P11275" s="33">
        <v>4770</v>
      </c>
    </row>
    <row r="11276" spans="1:16">
      <c r="A11276" s="27" t="s">
        <v>1529</v>
      </c>
      <c r="B11276" s="31">
        <v>202607</v>
      </c>
      <c r="C11276" s="27" t="s">
        <v>205</v>
      </c>
      <c r="D11276" s="27" t="s">
        <v>205</v>
      </c>
      <c r="E11276" s="27" t="s">
        <v>29</v>
      </c>
      <c r="F11276" s="27" t="s">
        <v>257</v>
      </c>
      <c r="G11276" s="33">
        <v>453157.47</v>
      </c>
      <c r="H11276" s="33">
        <v>453157.47</v>
      </c>
      <c r="I11276" s="33">
        <v>11315</v>
      </c>
      <c r="J11276" s="33">
        <v>797</v>
      </c>
      <c r="K11276" s="33">
        <v>10800</v>
      </c>
      <c r="L11276" s="33">
        <v>1</v>
      </c>
      <c r="M11276" s="33">
        <v>1</v>
      </c>
      <c r="N11276" s="33">
        <v>421926.76</v>
      </c>
      <c r="O11276" s="33">
        <v>2678.9</v>
      </c>
      <c r="P11276" s="33">
        <v>4638</v>
      </c>
    </row>
    <row r="11277" spans="1:16">
      <c r="A11277" s="27" t="s">
        <v>1532</v>
      </c>
      <c r="B11277" s="31">
        <v>202408</v>
      </c>
      <c r="C11277" s="27" t="s">
        <v>187</v>
      </c>
      <c r="D11277" s="27" t="s">
        <v>187</v>
      </c>
      <c r="E11277" s="27" t="s">
        <v>29</v>
      </c>
      <c r="F11277" s="27" t="s">
        <v>257</v>
      </c>
      <c r="G11277" s="33">
        <v>297626.54</v>
      </c>
      <c r="H11277" s="33">
        <v>297626.54</v>
      </c>
      <c r="I11277" s="33">
        <v>7936</v>
      </c>
      <c r="J11277" s="33">
        <v>591</v>
      </c>
      <c r="K11277" s="33">
        <v>12000</v>
      </c>
      <c r="L11277" s="33">
        <v>1</v>
      </c>
      <c r="M11277" s="33">
        <v>1</v>
      </c>
      <c r="N11277" s="33">
        <v>379994.76</v>
      </c>
      <c r="O11277" s="33">
        <v>1724</v>
      </c>
      <c r="P11277" s="33">
        <v>3056</v>
      </c>
    </row>
    <row r="11278" spans="1:16">
      <c r="A11278" s="27" t="s">
        <v>1532</v>
      </c>
      <c r="B11278" s="31">
        <v>202409</v>
      </c>
      <c r="C11278" s="27" t="s">
        <v>187</v>
      </c>
      <c r="D11278" s="27" t="s">
        <v>187</v>
      </c>
      <c r="E11278" s="27" t="s">
        <v>29</v>
      </c>
      <c r="F11278" s="27" t="s">
        <v>257</v>
      </c>
      <c r="G11278" s="33">
        <v>297104.59</v>
      </c>
      <c r="H11278" s="33">
        <v>297104.59</v>
      </c>
      <c r="I11278" s="33">
        <v>7263</v>
      </c>
      <c r="J11278" s="33">
        <v>472</v>
      </c>
      <c r="K11278" s="33">
        <v>12000</v>
      </c>
      <c r="L11278" s="33">
        <v>1</v>
      </c>
      <c r="M11278" s="33">
        <v>1</v>
      </c>
      <c r="N11278" s="33">
        <v>365354.11</v>
      </c>
      <c r="O11278" s="33">
        <v>1747.4</v>
      </c>
      <c r="P11278" s="33">
        <v>3049</v>
      </c>
    </row>
    <row r="11279" spans="1:16">
      <c r="A11279" s="27" t="s">
        <v>1532</v>
      </c>
      <c r="B11279" s="31">
        <v>202410</v>
      </c>
      <c r="C11279" s="27" t="s">
        <v>187</v>
      </c>
      <c r="D11279" s="27" t="s">
        <v>187</v>
      </c>
      <c r="E11279" s="27" t="s">
        <v>29</v>
      </c>
      <c r="F11279" s="27" t="s">
        <v>257</v>
      </c>
      <c r="G11279" s="33">
        <v>382775.19</v>
      </c>
      <c r="H11279" s="33">
        <v>382775.19</v>
      </c>
      <c r="I11279" s="33">
        <v>9831</v>
      </c>
      <c r="J11279" s="33">
        <v>670</v>
      </c>
      <c r="K11279" s="33">
        <v>12000</v>
      </c>
      <c r="L11279" s="33">
        <v>1</v>
      </c>
      <c r="M11279" s="33">
        <v>1</v>
      </c>
      <c r="N11279" s="33">
        <v>401289.68</v>
      </c>
      <c r="O11279" s="33">
        <v>2054.5</v>
      </c>
      <c r="P11279" s="33">
        <v>4010</v>
      </c>
    </row>
    <row r="11280" spans="1:16">
      <c r="A11280" s="27" t="s">
        <v>1532</v>
      </c>
      <c r="B11280" s="31">
        <v>202411</v>
      </c>
      <c r="C11280" s="27" t="s">
        <v>187</v>
      </c>
      <c r="D11280" s="27" t="s">
        <v>187</v>
      </c>
      <c r="E11280" s="27" t="s">
        <v>29</v>
      </c>
      <c r="F11280" s="27" t="s">
        <v>257</v>
      </c>
      <c r="G11280" s="33">
        <v>463010.49</v>
      </c>
      <c r="H11280" s="33">
        <v>463010.49</v>
      </c>
      <c r="I11280" s="33">
        <v>12402</v>
      </c>
      <c r="J11280" s="33">
        <v>1042</v>
      </c>
      <c r="K11280" s="33">
        <v>12000</v>
      </c>
      <c r="L11280" s="33">
        <v>1</v>
      </c>
      <c r="M11280" s="33">
        <v>1</v>
      </c>
      <c r="N11280" s="33">
        <v>484258.29</v>
      </c>
      <c r="O11280" s="33">
        <v>2536.2</v>
      </c>
      <c r="P11280" s="33">
        <v>5109</v>
      </c>
    </row>
    <row r="11281" spans="1:16">
      <c r="A11281" s="27" t="s">
        <v>1532</v>
      </c>
      <c r="B11281" s="31">
        <v>202412</v>
      </c>
      <c r="C11281" s="27" t="s">
        <v>187</v>
      </c>
      <c r="D11281" s="27" t="s">
        <v>187</v>
      </c>
      <c r="E11281" s="27" t="s">
        <v>29</v>
      </c>
      <c r="F11281" s="27" t="s">
        <v>257</v>
      </c>
      <c r="G11281" s="33">
        <v>523650.53</v>
      </c>
      <c r="H11281" s="33">
        <v>523650.53</v>
      </c>
      <c r="I11281" s="33">
        <v>13517</v>
      </c>
      <c r="J11281" s="33">
        <v>1065</v>
      </c>
      <c r="K11281" s="33">
        <v>12000</v>
      </c>
      <c r="L11281" s="33">
        <v>1</v>
      </c>
      <c r="M11281" s="33">
        <v>1</v>
      </c>
      <c r="N11281" s="33">
        <v>555876.53</v>
      </c>
      <c r="O11281" s="33">
        <v>2859.9</v>
      </c>
      <c r="P11281" s="33">
        <v>5413</v>
      </c>
    </row>
    <row r="11282" spans="1:16">
      <c r="A11282" s="27" t="s">
        <v>1532</v>
      </c>
      <c r="B11282" s="31">
        <v>202501</v>
      </c>
      <c r="C11282" s="27" t="s">
        <v>187</v>
      </c>
      <c r="D11282" s="27" t="s">
        <v>187</v>
      </c>
      <c r="E11282" s="27" t="s">
        <v>29</v>
      </c>
      <c r="F11282" s="27" t="s">
        <v>257</v>
      </c>
      <c r="G11282" s="33">
        <v>256261.5</v>
      </c>
      <c r="H11282" s="33">
        <v>256261.5</v>
      </c>
      <c r="I11282" s="33">
        <v>6432</v>
      </c>
      <c r="J11282" s="33">
        <v>501</v>
      </c>
      <c r="K11282" s="33">
        <v>12000</v>
      </c>
      <c r="L11282" s="33">
        <v>1</v>
      </c>
      <c r="M11282" s="33">
        <v>1</v>
      </c>
      <c r="N11282" s="33">
        <v>282525.14</v>
      </c>
      <c r="O11282" s="33">
        <v>1437.1</v>
      </c>
      <c r="P11282" s="33">
        <v>2642</v>
      </c>
    </row>
    <row r="11283" spans="1:16">
      <c r="A11283" s="27" t="s">
        <v>1532</v>
      </c>
      <c r="B11283" s="31">
        <v>202502</v>
      </c>
      <c r="C11283" s="27" t="s">
        <v>187</v>
      </c>
      <c r="D11283" s="27" t="s">
        <v>187</v>
      </c>
      <c r="E11283" s="27" t="s">
        <v>29</v>
      </c>
      <c r="F11283" s="27" t="s">
        <v>257</v>
      </c>
      <c r="G11283" s="33">
        <v>255369.21</v>
      </c>
      <c r="H11283" s="33">
        <v>255369.21</v>
      </c>
      <c r="I11283" s="33">
        <v>6440</v>
      </c>
      <c r="J11283" s="33">
        <v>554</v>
      </c>
      <c r="K11283" s="33">
        <v>12000</v>
      </c>
      <c r="L11283" s="33">
        <v>1</v>
      </c>
      <c r="M11283" s="33">
        <v>1</v>
      </c>
      <c r="N11283" s="33">
        <v>291065.64</v>
      </c>
      <c r="O11283" s="33">
        <v>1337.6</v>
      </c>
      <c r="P11283" s="33">
        <v>2627</v>
      </c>
    </row>
    <row r="11284" spans="1:16">
      <c r="A11284" s="27" t="s">
        <v>1532</v>
      </c>
      <c r="B11284" s="31">
        <v>202503</v>
      </c>
      <c r="C11284" s="27" t="s">
        <v>187</v>
      </c>
      <c r="D11284" s="27" t="s">
        <v>187</v>
      </c>
      <c r="E11284" s="27" t="s">
        <v>29</v>
      </c>
      <c r="F11284" s="27" t="s">
        <v>257</v>
      </c>
      <c r="G11284" s="33">
        <v>311808</v>
      </c>
      <c r="H11284" s="33">
        <v>311808</v>
      </c>
      <c r="I11284" s="33">
        <v>7360</v>
      </c>
      <c r="J11284" s="33">
        <v>570</v>
      </c>
      <c r="K11284" s="33">
        <v>12000</v>
      </c>
      <c r="L11284" s="33">
        <v>1</v>
      </c>
      <c r="M11284" s="33">
        <v>1</v>
      </c>
      <c r="N11284" s="33">
        <v>362728.48</v>
      </c>
      <c r="O11284" s="33">
        <v>1664.3</v>
      </c>
      <c r="P11284" s="33">
        <v>3104</v>
      </c>
    </row>
    <row r="11285" spans="1:16">
      <c r="A11285" s="27" t="s">
        <v>1532</v>
      </c>
      <c r="B11285" s="31">
        <v>202504</v>
      </c>
      <c r="C11285" s="27" t="s">
        <v>187</v>
      </c>
      <c r="D11285" s="27" t="s">
        <v>187</v>
      </c>
      <c r="E11285" s="27" t="s">
        <v>29</v>
      </c>
      <c r="F11285" s="27" t="s">
        <v>257</v>
      </c>
      <c r="G11285" s="33">
        <v>381730.33</v>
      </c>
      <c r="H11285" s="33">
        <v>381730.33</v>
      </c>
      <c r="I11285" s="33">
        <v>10183</v>
      </c>
      <c r="J11285" s="33">
        <v>685</v>
      </c>
      <c r="K11285" s="33">
        <v>12000</v>
      </c>
      <c r="L11285" s="33">
        <v>1</v>
      </c>
      <c r="M11285" s="33">
        <v>1</v>
      </c>
      <c r="N11285" s="33">
        <v>426827.31</v>
      </c>
      <c r="O11285" s="33">
        <v>2482</v>
      </c>
      <c r="P11285" s="33">
        <v>4006</v>
      </c>
    </row>
    <row r="11286" spans="1:16">
      <c r="A11286" s="27" t="s">
        <v>1532</v>
      </c>
      <c r="B11286" s="31">
        <v>202505</v>
      </c>
      <c r="C11286" s="27" t="s">
        <v>187</v>
      </c>
      <c r="D11286" s="27" t="s">
        <v>187</v>
      </c>
      <c r="E11286" s="27" t="s">
        <v>29</v>
      </c>
      <c r="F11286" s="27" t="s">
        <v>257</v>
      </c>
      <c r="G11286" s="33">
        <v>453987.23</v>
      </c>
      <c r="H11286" s="33">
        <v>453987.23</v>
      </c>
      <c r="I11286" s="33">
        <v>12532</v>
      </c>
      <c r="J11286" s="33">
        <v>811</v>
      </c>
      <c r="K11286" s="33">
        <v>12000</v>
      </c>
      <c r="L11286" s="33">
        <v>1</v>
      </c>
      <c r="M11286" s="33">
        <v>1</v>
      </c>
      <c r="N11286" s="33">
        <v>467460.66</v>
      </c>
      <c r="O11286" s="33">
        <v>2458.2</v>
      </c>
      <c r="P11286" s="33">
        <v>4910</v>
      </c>
    </row>
    <row r="11287" spans="1:16">
      <c r="A11287" s="27" t="s">
        <v>1532</v>
      </c>
      <c r="B11287" s="31">
        <v>202506</v>
      </c>
      <c r="C11287" s="27" t="s">
        <v>187</v>
      </c>
      <c r="D11287" s="27" t="s">
        <v>187</v>
      </c>
      <c r="E11287" s="27" t="s">
        <v>29</v>
      </c>
      <c r="F11287" s="27" t="s">
        <v>257</v>
      </c>
      <c r="G11287" s="33">
        <v>411026.08</v>
      </c>
      <c r="H11287" s="33">
        <v>411026.08</v>
      </c>
      <c r="I11287" s="33">
        <v>10158</v>
      </c>
      <c r="J11287" s="33">
        <v>715</v>
      </c>
      <c r="K11287" s="33">
        <v>12000</v>
      </c>
      <c r="L11287" s="33">
        <v>1</v>
      </c>
      <c r="M11287" s="33">
        <v>1</v>
      </c>
      <c r="N11287" s="33">
        <v>456662.68</v>
      </c>
      <c r="O11287" s="33">
        <v>2379.6</v>
      </c>
      <c r="P11287" s="33">
        <v>4245</v>
      </c>
    </row>
    <row r="11288" spans="1:16">
      <c r="A11288" s="27" t="s">
        <v>1532</v>
      </c>
      <c r="B11288" s="31">
        <v>202507</v>
      </c>
      <c r="C11288" s="27" t="s">
        <v>187</v>
      </c>
      <c r="D11288" s="27" t="s">
        <v>187</v>
      </c>
      <c r="E11288" s="27" t="s">
        <v>29</v>
      </c>
      <c r="F11288" s="27" t="s">
        <v>257</v>
      </c>
      <c r="G11288" s="33">
        <v>322538.14</v>
      </c>
      <c r="H11288" s="33">
        <v>322538.14</v>
      </c>
      <c r="I11288" s="33">
        <v>7942</v>
      </c>
      <c r="J11288" s="33">
        <v>572</v>
      </c>
      <c r="K11288" s="33">
        <v>12000</v>
      </c>
      <c r="L11288" s="33">
        <v>1</v>
      </c>
      <c r="M11288" s="33">
        <v>1</v>
      </c>
      <c r="N11288" s="33">
        <v>406006.01</v>
      </c>
      <c r="O11288" s="33">
        <v>1679.2</v>
      </c>
      <c r="P11288" s="33">
        <v>3290</v>
      </c>
    </row>
    <row r="11289" spans="1:16">
      <c r="A11289" s="27" t="s">
        <v>1532</v>
      </c>
      <c r="B11289" s="31">
        <v>202508</v>
      </c>
      <c r="C11289" s="27" t="s">
        <v>187</v>
      </c>
      <c r="D11289" s="27" t="s">
        <v>187</v>
      </c>
      <c r="E11289" s="27" t="s">
        <v>29</v>
      </c>
      <c r="F11289" s="27" t="s">
        <v>257</v>
      </c>
      <c r="G11289" s="33">
        <v>351814.27</v>
      </c>
      <c r="H11289" s="33">
        <v>351814.27</v>
      </c>
      <c r="I11289" s="33">
        <v>9008</v>
      </c>
      <c r="J11289" s="33">
        <v>621</v>
      </c>
      <c r="K11289" s="33">
        <v>12000</v>
      </c>
      <c r="L11289" s="33">
        <v>1</v>
      </c>
      <c r="M11289" s="33">
        <v>1</v>
      </c>
      <c r="N11289" s="33">
        <v>391014.61</v>
      </c>
      <c r="O11289" s="33">
        <v>2073.2</v>
      </c>
      <c r="P11289" s="33">
        <v>3740</v>
      </c>
    </row>
    <row r="11290" spans="1:16">
      <c r="A11290" s="27" t="s">
        <v>1532</v>
      </c>
      <c r="B11290" s="31">
        <v>202509</v>
      </c>
      <c r="C11290" s="27" t="s">
        <v>187</v>
      </c>
      <c r="D11290" s="27" t="s">
        <v>187</v>
      </c>
      <c r="E11290" s="27" t="s">
        <v>29</v>
      </c>
      <c r="F11290" s="27" t="s">
        <v>257</v>
      </c>
      <c r="G11290" s="33">
        <v>334484.65</v>
      </c>
      <c r="H11290" s="33">
        <v>334484.65</v>
      </c>
      <c r="I11290" s="33">
        <v>8560</v>
      </c>
      <c r="J11290" s="33">
        <v>560</v>
      </c>
      <c r="K11290" s="33">
        <v>12000</v>
      </c>
      <c r="L11290" s="33">
        <v>1</v>
      </c>
      <c r="M11290" s="33">
        <v>1</v>
      </c>
      <c r="N11290" s="33">
        <v>375949.38</v>
      </c>
      <c r="O11290" s="33">
        <v>1941.7</v>
      </c>
      <c r="P11290" s="33">
        <v>3428</v>
      </c>
    </row>
    <row r="11291" spans="1:16">
      <c r="A11291" s="27" t="s">
        <v>1532</v>
      </c>
      <c r="B11291" s="31">
        <v>202510</v>
      </c>
      <c r="C11291" s="27" t="s">
        <v>187</v>
      </c>
      <c r="D11291" s="27" t="s">
        <v>187</v>
      </c>
      <c r="E11291" s="27" t="s">
        <v>29</v>
      </c>
      <c r="F11291" s="27" t="s">
        <v>257</v>
      </c>
      <c r="G11291" s="33">
        <v>374856.97</v>
      </c>
      <c r="H11291" s="33">
        <v>374856.97</v>
      </c>
      <c r="I11291" s="33">
        <v>10599</v>
      </c>
      <c r="J11291" s="33">
        <v>917</v>
      </c>
      <c r="K11291" s="33">
        <v>12000</v>
      </c>
      <c r="L11291" s="33">
        <v>1</v>
      </c>
      <c r="M11291" s="33">
        <v>1</v>
      </c>
      <c r="N11291" s="33">
        <v>412927.08</v>
      </c>
      <c r="O11291" s="33">
        <v>2074.9</v>
      </c>
      <c r="P11291" s="33">
        <v>4189</v>
      </c>
    </row>
    <row r="11292" spans="1:16">
      <c r="A11292" s="27" t="s">
        <v>1532</v>
      </c>
      <c r="B11292" s="31">
        <v>202511</v>
      </c>
      <c r="C11292" s="27" t="s">
        <v>187</v>
      </c>
      <c r="D11292" s="27" t="s">
        <v>187</v>
      </c>
      <c r="E11292" s="27" t="s">
        <v>29</v>
      </c>
      <c r="F11292" s="27" t="s">
        <v>257</v>
      </c>
      <c r="G11292" s="33">
        <v>462748.06</v>
      </c>
      <c r="H11292" s="33">
        <v>462748.06</v>
      </c>
      <c r="I11292" s="33">
        <v>11991</v>
      </c>
      <c r="J11292" s="33">
        <v>786</v>
      </c>
      <c r="K11292" s="33">
        <v>12000</v>
      </c>
      <c r="L11292" s="33">
        <v>1</v>
      </c>
      <c r="M11292" s="33">
        <v>1</v>
      </c>
      <c r="N11292" s="33">
        <v>498301.78</v>
      </c>
      <c r="O11292" s="33">
        <v>2214</v>
      </c>
      <c r="P11292" s="33">
        <v>4651</v>
      </c>
    </row>
    <row r="11293" spans="1:16">
      <c r="A11293" s="27" t="s">
        <v>1532</v>
      </c>
      <c r="B11293" s="31">
        <v>202512</v>
      </c>
      <c r="C11293" s="27" t="s">
        <v>187</v>
      </c>
      <c r="D11293" s="27" t="s">
        <v>187</v>
      </c>
      <c r="E11293" s="27" t="s">
        <v>29</v>
      </c>
      <c r="F11293" s="27" t="s">
        <v>257</v>
      </c>
      <c r="G11293" s="33">
        <v>483470.08</v>
      </c>
      <c r="H11293" s="33">
        <v>483470.08</v>
      </c>
      <c r="I11293" s="33">
        <v>12516</v>
      </c>
      <c r="J11293" s="33">
        <v>990</v>
      </c>
      <c r="K11293" s="33">
        <v>12000</v>
      </c>
      <c r="L11293" s="33">
        <v>1</v>
      </c>
      <c r="M11293" s="33">
        <v>1</v>
      </c>
      <c r="N11293" s="33">
        <v>571996.95</v>
      </c>
      <c r="O11293" s="33">
        <v>3086.5</v>
      </c>
      <c r="P11293" s="33">
        <v>5033</v>
      </c>
    </row>
    <row r="11294" spans="1:16">
      <c r="A11294" s="27" t="s">
        <v>1532</v>
      </c>
      <c r="B11294" s="31">
        <v>202601</v>
      </c>
      <c r="C11294" s="27" t="s">
        <v>187</v>
      </c>
      <c r="D11294" s="27" t="s">
        <v>187</v>
      </c>
      <c r="E11294" s="27" t="s">
        <v>29</v>
      </c>
      <c r="F11294" s="27" t="s">
        <v>257</v>
      </c>
      <c r="G11294" s="33">
        <v>257863.78</v>
      </c>
      <c r="H11294" s="33">
        <v>257863.78</v>
      </c>
      <c r="I11294" s="33">
        <v>6573</v>
      </c>
      <c r="J11294" s="33">
        <v>444</v>
      </c>
      <c r="K11294" s="33">
        <v>12000</v>
      </c>
      <c r="L11294" s="33">
        <v>1</v>
      </c>
      <c r="M11294" s="33">
        <v>1</v>
      </c>
      <c r="N11294" s="33">
        <v>290718.37</v>
      </c>
      <c r="O11294" s="33">
        <v>1597.2</v>
      </c>
      <c r="P11294" s="33">
        <v>2608</v>
      </c>
    </row>
    <row r="11295" spans="1:16">
      <c r="A11295" s="27" t="s">
        <v>1532</v>
      </c>
      <c r="B11295" s="31">
        <v>202602</v>
      </c>
      <c r="C11295" s="27" t="s">
        <v>187</v>
      </c>
      <c r="D11295" s="27" t="s">
        <v>187</v>
      </c>
      <c r="E11295" s="27" t="s">
        <v>29</v>
      </c>
      <c r="F11295" s="27" t="s">
        <v>257</v>
      </c>
      <c r="G11295" s="33">
        <v>281175.63</v>
      </c>
      <c r="H11295" s="33">
        <v>281175.63</v>
      </c>
      <c r="I11295" s="33">
        <v>6809</v>
      </c>
      <c r="J11295" s="33">
        <v>523</v>
      </c>
      <c r="K11295" s="33">
        <v>12000</v>
      </c>
      <c r="L11295" s="33">
        <v>1</v>
      </c>
      <c r="M11295" s="33">
        <v>1</v>
      </c>
      <c r="N11295" s="33">
        <v>299506.54</v>
      </c>
      <c r="O11295" s="33">
        <v>1555.4</v>
      </c>
      <c r="P11295" s="33">
        <v>2724</v>
      </c>
    </row>
    <row r="11296" spans="1:16">
      <c r="A11296" s="27" t="s">
        <v>1532</v>
      </c>
      <c r="B11296" s="31">
        <v>202603</v>
      </c>
      <c r="C11296" s="27" t="s">
        <v>187</v>
      </c>
      <c r="D11296" s="27" t="s">
        <v>187</v>
      </c>
      <c r="E11296" s="27" t="s">
        <v>29</v>
      </c>
      <c r="F11296" s="27" t="s">
        <v>257</v>
      </c>
      <c r="G11296" s="33">
        <v>341088.69</v>
      </c>
      <c r="H11296" s="33">
        <v>341088.69</v>
      </c>
      <c r="I11296" s="33">
        <v>8622</v>
      </c>
      <c r="J11296" s="33">
        <v>652</v>
      </c>
      <c r="K11296" s="33">
        <v>12000</v>
      </c>
      <c r="L11296" s="33">
        <v>1</v>
      </c>
      <c r="M11296" s="33">
        <v>1</v>
      </c>
      <c r="N11296" s="33">
        <v>373247.61</v>
      </c>
      <c r="O11296" s="33">
        <v>2049.3</v>
      </c>
      <c r="P11296" s="33">
        <v>3593</v>
      </c>
    </row>
    <row r="11297" spans="1:16">
      <c r="A11297" s="27" t="s">
        <v>1532</v>
      </c>
      <c r="B11297" s="31">
        <v>202604</v>
      </c>
      <c r="C11297" s="27" t="s">
        <v>187</v>
      </c>
      <c r="D11297" s="27" t="s">
        <v>187</v>
      </c>
      <c r="E11297" s="27" t="s">
        <v>29</v>
      </c>
      <c r="F11297" s="27" t="s">
        <v>257</v>
      </c>
      <c r="G11297" s="33">
        <v>400302.18</v>
      </c>
      <c r="H11297" s="33">
        <v>400302.18</v>
      </c>
      <c r="I11297" s="33">
        <v>10048</v>
      </c>
      <c r="J11297" s="33">
        <v>844</v>
      </c>
      <c r="K11297" s="33">
        <v>12000</v>
      </c>
      <c r="L11297" s="33">
        <v>1</v>
      </c>
      <c r="M11297" s="33">
        <v>1</v>
      </c>
      <c r="N11297" s="33">
        <v>439205.31</v>
      </c>
      <c r="O11297" s="33">
        <v>2250</v>
      </c>
      <c r="P11297" s="33">
        <v>3948</v>
      </c>
    </row>
    <row r="11298" spans="1:16">
      <c r="A11298" s="27" t="s">
        <v>1532</v>
      </c>
      <c r="B11298" s="31">
        <v>202605</v>
      </c>
      <c r="C11298" s="27" t="s">
        <v>187</v>
      </c>
      <c r="D11298" s="27" t="s">
        <v>187</v>
      </c>
      <c r="E11298" s="27" t="s">
        <v>29</v>
      </c>
      <c r="F11298" s="27" t="s">
        <v>257</v>
      </c>
      <c r="G11298" s="33">
        <v>445300.14</v>
      </c>
      <c r="H11298" s="33">
        <v>445300.14</v>
      </c>
      <c r="I11298" s="33">
        <v>11160</v>
      </c>
      <c r="J11298" s="33">
        <v>877</v>
      </c>
      <c r="K11298" s="33">
        <v>12000</v>
      </c>
      <c r="L11298" s="33">
        <v>1</v>
      </c>
      <c r="M11298" s="33">
        <v>1</v>
      </c>
      <c r="N11298" s="33">
        <v>481017.02</v>
      </c>
      <c r="O11298" s="33">
        <v>2782.5</v>
      </c>
      <c r="P11298" s="33">
        <v>4608</v>
      </c>
    </row>
    <row r="11299" spans="1:16">
      <c r="A11299" s="27" t="s">
        <v>1532</v>
      </c>
      <c r="B11299" s="31">
        <v>202606</v>
      </c>
      <c r="C11299" s="27" t="s">
        <v>187</v>
      </c>
      <c r="D11299" s="27" t="s">
        <v>187</v>
      </c>
      <c r="E11299" s="27" t="s">
        <v>29</v>
      </c>
      <c r="F11299" s="27" t="s">
        <v>257</v>
      </c>
      <c r="G11299" s="33">
        <v>454469.61</v>
      </c>
      <c r="H11299" s="33">
        <v>454469.61</v>
      </c>
      <c r="I11299" s="33">
        <v>11245</v>
      </c>
      <c r="J11299" s="33">
        <v>772</v>
      </c>
      <c r="K11299" s="33">
        <v>12000</v>
      </c>
      <c r="L11299" s="33">
        <v>1</v>
      </c>
      <c r="M11299" s="33">
        <v>1</v>
      </c>
      <c r="N11299" s="33">
        <v>469905.89</v>
      </c>
      <c r="O11299" s="33">
        <v>2555.7</v>
      </c>
      <c r="P11299" s="33">
        <v>4469</v>
      </c>
    </row>
    <row r="11300" spans="1:16">
      <c r="A11300" s="27" t="s">
        <v>1532</v>
      </c>
      <c r="B11300" s="31">
        <v>202607</v>
      </c>
      <c r="C11300" s="27" t="s">
        <v>187</v>
      </c>
      <c r="D11300" s="27" t="s">
        <v>187</v>
      </c>
      <c r="E11300" s="27" t="s">
        <v>29</v>
      </c>
      <c r="F11300" s="27" t="s">
        <v>257</v>
      </c>
      <c r="G11300" s="33">
        <v>377665.15</v>
      </c>
      <c r="H11300" s="33">
        <v>377665.15</v>
      </c>
      <c r="I11300" s="33">
        <v>8897</v>
      </c>
      <c r="J11300" s="33">
        <v>592</v>
      </c>
      <c r="K11300" s="33">
        <v>12000</v>
      </c>
      <c r="L11300" s="33">
        <v>1</v>
      </c>
      <c r="M11300" s="33">
        <v>1</v>
      </c>
      <c r="N11300" s="33">
        <v>417780.19</v>
      </c>
      <c r="O11300" s="33">
        <v>2180.7</v>
      </c>
      <c r="P11300" s="33">
        <v>3841</v>
      </c>
    </row>
    <row r="11301" spans="1:16">
      <c r="A11301" s="27" t="s">
        <v>1535</v>
      </c>
      <c r="B11301" s="31">
        <v>202408</v>
      </c>
      <c r="C11301" s="27" t="s">
        <v>187</v>
      </c>
      <c r="D11301" s="27" t="s">
        <v>187</v>
      </c>
      <c r="E11301" s="27" t="s">
        <v>29</v>
      </c>
      <c r="F11301" s="27" t="s">
        <v>262</v>
      </c>
      <c r="G11301" s="33">
        <v>185054.97</v>
      </c>
      <c r="H11301" s="33">
        <v>185054.97</v>
      </c>
      <c r="I11301" s="33">
        <v>8866</v>
      </c>
      <c r="J11301" s="33">
        <v>462</v>
      </c>
      <c r="K11301" s="33">
        <v>7700</v>
      </c>
      <c r="L11301" s="33">
        <v>1</v>
      </c>
      <c r="M11301" s="33">
        <v>1</v>
      </c>
      <c r="N11301" s="33">
        <v>213283.83</v>
      </c>
      <c r="O11301" s="33">
        <v>1097.1</v>
      </c>
      <c r="P11301" s="33">
        <v>2917</v>
      </c>
    </row>
    <row r="11302" spans="1:16">
      <c r="A11302" s="27" t="s">
        <v>1535</v>
      </c>
      <c r="B11302" s="31">
        <v>202409</v>
      </c>
      <c r="C11302" s="27" t="s">
        <v>187</v>
      </c>
      <c r="D11302" s="27" t="s">
        <v>187</v>
      </c>
      <c r="E11302" s="27" t="s">
        <v>29</v>
      </c>
      <c r="F11302" s="27" t="s">
        <v>262</v>
      </c>
      <c r="G11302" s="33">
        <v>182053.56</v>
      </c>
      <c r="H11302" s="33">
        <v>182053.56</v>
      </c>
      <c r="I11302" s="33">
        <v>9198</v>
      </c>
      <c r="J11302" s="33">
        <v>398</v>
      </c>
      <c r="K11302" s="33">
        <v>7700</v>
      </c>
      <c r="L11302" s="33">
        <v>1</v>
      </c>
      <c r="M11302" s="33">
        <v>1</v>
      </c>
      <c r="N11302" s="33">
        <v>205066.32</v>
      </c>
      <c r="O11302" s="33">
        <v>1071.2</v>
      </c>
      <c r="P11302" s="33">
        <v>3030</v>
      </c>
    </row>
    <row r="11303" spans="1:16">
      <c r="A11303" s="27" t="s">
        <v>1535</v>
      </c>
      <c r="B11303" s="31">
        <v>202410</v>
      </c>
      <c r="C11303" s="27" t="s">
        <v>187</v>
      </c>
      <c r="D11303" s="27" t="s">
        <v>187</v>
      </c>
      <c r="E11303" s="27" t="s">
        <v>29</v>
      </c>
      <c r="F11303" s="27" t="s">
        <v>262</v>
      </c>
      <c r="G11303" s="33">
        <v>178124.15</v>
      </c>
      <c r="H11303" s="33">
        <v>178124.15</v>
      </c>
      <c r="I11303" s="33">
        <v>9471</v>
      </c>
      <c r="J11303" s="33">
        <v>496</v>
      </c>
      <c r="K11303" s="33">
        <v>7700</v>
      </c>
      <c r="L11303" s="33">
        <v>1</v>
      </c>
      <c r="M11303" s="33">
        <v>1</v>
      </c>
      <c r="N11303" s="33">
        <v>225236.26</v>
      </c>
      <c r="O11303" s="33">
        <v>1041.7</v>
      </c>
      <c r="P11303" s="33">
        <v>2934</v>
      </c>
    </row>
    <row r="11304" spans="1:16">
      <c r="A11304" s="27" t="s">
        <v>1535</v>
      </c>
      <c r="B11304" s="31">
        <v>202411</v>
      </c>
      <c r="C11304" s="27" t="s">
        <v>187</v>
      </c>
      <c r="D11304" s="27" t="s">
        <v>187</v>
      </c>
      <c r="E11304" s="27" t="s">
        <v>29</v>
      </c>
      <c r="F11304" s="27" t="s">
        <v>262</v>
      </c>
      <c r="G11304" s="33">
        <v>231881.38</v>
      </c>
      <c r="H11304" s="33">
        <v>231881.38</v>
      </c>
      <c r="I11304" s="33">
        <v>11069</v>
      </c>
      <c r="J11304" s="33">
        <v>606</v>
      </c>
      <c r="K11304" s="33">
        <v>7700</v>
      </c>
      <c r="L11304" s="33">
        <v>1</v>
      </c>
      <c r="M11304" s="33">
        <v>1</v>
      </c>
      <c r="N11304" s="33">
        <v>271804.97</v>
      </c>
      <c r="O11304" s="33">
        <v>1427.2</v>
      </c>
      <c r="P11304" s="33">
        <v>3727</v>
      </c>
    </row>
    <row r="11305" spans="1:16">
      <c r="A11305" s="27" t="s">
        <v>1535</v>
      </c>
      <c r="B11305" s="31">
        <v>202412</v>
      </c>
      <c r="C11305" s="27" t="s">
        <v>187</v>
      </c>
      <c r="D11305" s="27" t="s">
        <v>187</v>
      </c>
      <c r="E11305" s="27" t="s">
        <v>29</v>
      </c>
      <c r="F11305" s="27" t="s">
        <v>262</v>
      </c>
      <c r="G11305" s="33">
        <v>274420.37</v>
      </c>
      <c r="H11305" s="33">
        <v>274420.37</v>
      </c>
      <c r="I11305" s="33">
        <v>14432</v>
      </c>
      <c r="J11305" s="33">
        <v>780</v>
      </c>
      <c r="K11305" s="33">
        <v>7700</v>
      </c>
      <c r="L11305" s="33">
        <v>1</v>
      </c>
      <c r="M11305" s="33">
        <v>1</v>
      </c>
      <c r="N11305" s="33">
        <v>312002.93</v>
      </c>
      <c r="O11305" s="33">
        <v>1607</v>
      </c>
      <c r="P11305" s="33">
        <v>4645</v>
      </c>
    </row>
    <row r="11306" spans="1:16">
      <c r="A11306" s="27" t="s">
        <v>1535</v>
      </c>
      <c r="B11306" s="31">
        <v>202501</v>
      </c>
      <c r="C11306" s="27" t="s">
        <v>187</v>
      </c>
      <c r="D11306" s="27" t="s">
        <v>187</v>
      </c>
      <c r="E11306" s="27" t="s">
        <v>29</v>
      </c>
      <c r="F11306" s="27" t="s">
        <v>262</v>
      </c>
      <c r="G11306" s="33">
        <v>143356.72</v>
      </c>
      <c r="H11306" s="33">
        <v>143356.72</v>
      </c>
      <c r="I11306" s="33">
        <v>7303</v>
      </c>
      <c r="J11306" s="33">
        <v>363</v>
      </c>
      <c r="K11306" s="33">
        <v>7700</v>
      </c>
      <c r="L11306" s="33">
        <v>1</v>
      </c>
      <c r="M11306" s="33">
        <v>1</v>
      </c>
      <c r="N11306" s="33">
        <v>158575.99</v>
      </c>
      <c r="O11306" s="33">
        <v>868.7</v>
      </c>
      <c r="P11306" s="33">
        <v>2344</v>
      </c>
    </row>
    <row r="11307" spans="1:16">
      <c r="A11307" s="27" t="s">
        <v>1535</v>
      </c>
      <c r="B11307" s="31">
        <v>202502</v>
      </c>
      <c r="C11307" s="27" t="s">
        <v>187</v>
      </c>
      <c r="D11307" s="27" t="s">
        <v>187</v>
      </c>
      <c r="E11307" s="27" t="s">
        <v>29</v>
      </c>
      <c r="F11307" s="27" t="s">
        <v>262</v>
      </c>
      <c r="G11307" s="33">
        <v>127886.56</v>
      </c>
      <c r="H11307" s="33">
        <v>127886.56</v>
      </c>
      <c r="I11307" s="33">
        <v>6444</v>
      </c>
      <c r="J11307" s="33">
        <v>353</v>
      </c>
      <c r="K11307" s="33">
        <v>7700</v>
      </c>
      <c r="L11307" s="33">
        <v>1</v>
      </c>
      <c r="M11307" s="33">
        <v>1</v>
      </c>
      <c r="N11307" s="33">
        <v>163369.61</v>
      </c>
      <c r="O11307" s="33">
        <v>742.4</v>
      </c>
      <c r="P11307" s="33">
        <v>2077</v>
      </c>
    </row>
    <row r="11308" spans="1:16">
      <c r="A11308" s="27" t="s">
        <v>1535</v>
      </c>
      <c r="B11308" s="31">
        <v>202503</v>
      </c>
      <c r="C11308" s="27" t="s">
        <v>187</v>
      </c>
      <c r="D11308" s="27" t="s">
        <v>187</v>
      </c>
      <c r="E11308" s="27" t="s">
        <v>29</v>
      </c>
      <c r="F11308" s="27" t="s">
        <v>262</v>
      </c>
      <c r="G11308" s="33">
        <v>178638.53</v>
      </c>
      <c r="H11308" s="33">
        <v>178638.53</v>
      </c>
      <c r="I11308" s="33">
        <v>9030</v>
      </c>
      <c r="J11308" s="33">
        <v>457</v>
      </c>
      <c r="K11308" s="33">
        <v>7700</v>
      </c>
      <c r="L11308" s="33">
        <v>1</v>
      </c>
      <c r="M11308" s="33">
        <v>1</v>
      </c>
      <c r="N11308" s="33">
        <v>203592.6</v>
      </c>
      <c r="O11308" s="33">
        <v>1130</v>
      </c>
      <c r="P11308" s="33">
        <v>2942</v>
      </c>
    </row>
    <row r="11309" spans="1:16">
      <c r="A11309" s="27" t="s">
        <v>1535</v>
      </c>
      <c r="B11309" s="31">
        <v>202504</v>
      </c>
      <c r="C11309" s="27" t="s">
        <v>187</v>
      </c>
      <c r="D11309" s="27" t="s">
        <v>187</v>
      </c>
      <c r="E11309" s="27" t="s">
        <v>29</v>
      </c>
      <c r="F11309" s="27" t="s">
        <v>262</v>
      </c>
      <c r="G11309" s="33">
        <v>205732.2</v>
      </c>
      <c r="H11309" s="33">
        <v>205732.2</v>
      </c>
      <c r="I11309" s="33">
        <v>10943</v>
      </c>
      <c r="J11309" s="33">
        <v>634</v>
      </c>
      <c r="K11309" s="33">
        <v>7700</v>
      </c>
      <c r="L11309" s="33">
        <v>1</v>
      </c>
      <c r="M11309" s="33">
        <v>1</v>
      </c>
      <c r="N11309" s="33">
        <v>239570.06</v>
      </c>
      <c r="O11309" s="33">
        <v>1273.5</v>
      </c>
      <c r="P11309" s="33">
        <v>3577</v>
      </c>
    </row>
    <row r="11310" spans="1:16">
      <c r="A11310" s="27" t="s">
        <v>1535</v>
      </c>
      <c r="B11310" s="31">
        <v>202505</v>
      </c>
      <c r="C11310" s="27" t="s">
        <v>187</v>
      </c>
      <c r="D11310" s="27" t="s">
        <v>187</v>
      </c>
      <c r="E11310" s="27" t="s">
        <v>29</v>
      </c>
      <c r="F11310" s="27" t="s">
        <v>262</v>
      </c>
      <c r="G11310" s="33">
        <v>225470.85</v>
      </c>
      <c r="H11310" s="33">
        <v>225470.85</v>
      </c>
      <c r="I11310" s="33">
        <v>11390</v>
      </c>
      <c r="J11310" s="33">
        <v>586</v>
      </c>
      <c r="K11310" s="33">
        <v>7700</v>
      </c>
      <c r="L11310" s="33">
        <v>1</v>
      </c>
      <c r="M11310" s="33">
        <v>1</v>
      </c>
      <c r="N11310" s="33">
        <v>262376.78</v>
      </c>
      <c r="O11310" s="33">
        <v>1365</v>
      </c>
      <c r="P11310" s="33">
        <v>3528</v>
      </c>
    </row>
    <row r="11311" spans="1:16">
      <c r="A11311" s="27" t="s">
        <v>1535</v>
      </c>
      <c r="B11311" s="31">
        <v>202506</v>
      </c>
      <c r="C11311" s="27" t="s">
        <v>187</v>
      </c>
      <c r="D11311" s="27" t="s">
        <v>187</v>
      </c>
      <c r="E11311" s="27" t="s">
        <v>29</v>
      </c>
      <c r="F11311" s="27" t="s">
        <v>262</v>
      </c>
      <c r="G11311" s="33">
        <v>212010.93</v>
      </c>
      <c r="H11311" s="33">
        <v>212010.93</v>
      </c>
      <c r="I11311" s="33">
        <v>11449</v>
      </c>
      <c r="J11311" s="33">
        <v>554</v>
      </c>
      <c r="K11311" s="33">
        <v>7700</v>
      </c>
      <c r="L11311" s="33">
        <v>1</v>
      </c>
      <c r="M11311" s="33">
        <v>1</v>
      </c>
      <c r="N11311" s="33">
        <v>256316.08</v>
      </c>
      <c r="O11311" s="33">
        <v>1269.6</v>
      </c>
      <c r="P11311" s="33">
        <v>3406</v>
      </c>
    </row>
    <row r="11312" spans="1:16">
      <c r="A11312" s="27" t="s">
        <v>1535</v>
      </c>
      <c r="B11312" s="31">
        <v>202507</v>
      </c>
      <c r="C11312" s="27" t="s">
        <v>187</v>
      </c>
      <c r="D11312" s="27" t="s">
        <v>187</v>
      </c>
      <c r="E11312" s="27" t="s">
        <v>29</v>
      </c>
      <c r="F11312" s="27" t="s">
        <v>262</v>
      </c>
      <c r="G11312" s="33">
        <v>208743.2</v>
      </c>
      <c r="H11312" s="33">
        <v>208743.2</v>
      </c>
      <c r="I11312" s="33">
        <v>10226</v>
      </c>
      <c r="J11312" s="33">
        <v>548</v>
      </c>
      <c r="K11312" s="33">
        <v>7700</v>
      </c>
      <c r="L11312" s="33">
        <v>1</v>
      </c>
      <c r="M11312" s="33">
        <v>1</v>
      </c>
      <c r="N11312" s="33">
        <v>227883.45</v>
      </c>
      <c r="O11312" s="33">
        <v>1257.6</v>
      </c>
      <c r="P11312" s="33">
        <v>3303</v>
      </c>
    </row>
    <row r="11313" spans="1:16">
      <c r="A11313" s="27" t="s">
        <v>1535</v>
      </c>
      <c r="B11313" s="31">
        <v>202508</v>
      </c>
      <c r="C11313" s="27" t="s">
        <v>187</v>
      </c>
      <c r="D11313" s="27" t="s">
        <v>187</v>
      </c>
      <c r="E11313" s="27" t="s">
        <v>29</v>
      </c>
      <c r="F11313" s="27" t="s">
        <v>262</v>
      </c>
      <c r="G11313" s="33">
        <v>193798.76</v>
      </c>
      <c r="H11313" s="33">
        <v>193798.76</v>
      </c>
      <c r="I11313" s="33">
        <v>9889</v>
      </c>
      <c r="J11313" s="33">
        <v>549</v>
      </c>
      <c r="K11313" s="33">
        <v>7700</v>
      </c>
      <c r="L11313" s="33">
        <v>1</v>
      </c>
      <c r="M11313" s="33">
        <v>1</v>
      </c>
      <c r="N11313" s="33">
        <v>219469.07</v>
      </c>
      <c r="O11313" s="33">
        <v>1208.4</v>
      </c>
      <c r="P11313" s="33">
        <v>3124</v>
      </c>
    </row>
    <row r="11314" spans="1:16">
      <c r="A11314" s="27" t="s">
        <v>1535</v>
      </c>
      <c r="B11314" s="31">
        <v>202509</v>
      </c>
      <c r="C11314" s="27" t="s">
        <v>187</v>
      </c>
      <c r="D11314" s="27" t="s">
        <v>187</v>
      </c>
      <c r="E11314" s="27" t="s">
        <v>29</v>
      </c>
      <c r="F11314" s="27" t="s">
        <v>262</v>
      </c>
      <c r="G11314" s="33">
        <v>180469.8</v>
      </c>
      <c r="H11314" s="33">
        <v>180469.8</v>
      </c>
      <c r="I11314" s="33">
        <v>8886</v>
      </c>
      <c r="J11314" s="33">
        <v>510</v>
      </c>
      <c r="K11314" s="33">
        <v>7700</v>
      </c>
      <c r="L11314" s="33">
        <v>1</v>
      </c>
      <c r="M11314" s="33">
        <v>1</v>
      </c>
      <c r="N11314" s="33">
        <v>211013.24</v>
      </c>
      <c r="O11314" s="33">
        <v>1032.1</v>
      </c>
      <c r="P11314" s="33">
        <v>2833</v>
      </c>
    </row>
    <row r="11315" spans="1:16">
      <c r="A11315" s="27" t="s">
        <v>1535</v>
      </c>
      <c r="B11315" s="31">
        <v>202510</v>
      </c>
      <c r="C11315" s="27" t="s">
        <v>187</v>
      </c>
      <c r="D11315" s="27" t="s">
        <v>187</v>
      </c>
      <c r="E11315" s="27" t="s">
        <v>29</v>
      </c>
      <c r="F11315" s="27" t="s">
        <v>262</v>
      </c>
      <c r="G11315" s="33">
        <v>211710.96</v>
      </c>
      <c r="H11315" s="33">
        <v>211710.96</v>
      </c>
      <c r="I11315" s="33">
        <v>10332</v>
      </c>
      <c r="J11315" s="33">
        <v>617</v>
      </c>
      <c r="K11315" s="33">
        <v>7700</v>
      </c>
      <c r="L11315" s="33">
        <v>1</v>
      </c>
      <c r="M11315" s="33">
        <v>1</v>
      </c>
      <c r="N11315" s="33">
        <v>231768.12</v>
      </c>
      <c r="O11315" s="33">
        <v>1375.9</v>
      </c>
      <c r="P11315" s="33">
        <v>3339</v>
      </c>
    </row>
    <row r="11316" spans="1:16">
      <c r="A11316" s="27" t="s">
        <v>1535</v>
      </c>
      <c r="B11316" s="31">
        <v>202511</v>
      </c>
      <c r="C11316" s="27" t="s">
        <v>187</v>
      </c>
      <c r="D11316" s="27" t="s">
        <v>187</v>
      </c>
      <c r="E11316" s="27" t="s">
        <v>29</v>
      </c>
      <c r="F11316" s="27" t="s">
        <v>262</v>
      </c>
      <c r="G11316" s="33">
        <v>239237.5</v>
      </c>
      <c r="H11316" s="33">
        <v>239237.5</v>
      </c>
      <c r="I11316" s="33">
        <v>12391</v>
      </c>
      <c r="J11316" s="33">
        <v>630</v>
      </c>
      <c r="K11316" s="33">
        <v>7700</v>
      </c>
      <c r="L11316" s="33">
        <v>1</v>
      </c>
      <c r="M11316" s="33">
        <v>1</v>
      </c>
      <c r="N11316" s="33">
        <v>279687.31</v>
      </c>
      <c r="O11316" s="33">
        <v>1411.8</v>
      </c>
      <c r="P11316" s="33">
        <v>3995</v>
      </c>
    </row>
    <row r="11317" spans="1:16">
      <c r="A11317" s="27" t="s">
        <v>1535</v>
      </c>
      <c r="B11317" s="31">
        <v>202512</v>
      </c>
      <c r="C11317" s="27" t="s">
        <v>187</v>
      </c>
      <c r="D11317" s="27" t="s">
        <v>187</v>
      </c>
      <c r="E11317" s="27" t="s">
        <v>29</v>
      </c>
      <c r="F11317" s="27" t="s">
        <v>262</v>
      </c>
      <c r="G11317" s="33">
        <v>261060.96</v>
      </c>
      <c r="H11317" s="33">
        <v>261060.96</v>
      </c>
      <c r="I11317" s="33">
        <v>13630</v>
      </c>
      <c r="J11317" s="33">
        <v>721</v>
      </c>
      <c r="K11317" s="33">
        <v>7700</v>
      </c>
      <c r="L11317" s="33">
        <v>1</v>
      </c>
      <c r="M11317" s="33">
        <v>1</v>
      </c>
      <c r="N11317" s="33">
        <v>321051.01</v>
      </c>
      <c r="O11317" s="33">
        <v>1527.3</v>
      </c>
      <c r="P11317" s="33">
        <v>4429</v>
      </c>
    </row>
    <row r="11318" spans="1:16">
      <c r="A11318" s="27" t="s">
        <v>1535</v>
      </c>
      <c r="B11318" s="31">
        <v>202601</v>
      </c>
      <c r="C11318" s="27" t="s">
        <v>187</v>
      </c>
      <c r="D11318" s="27" t="s">
        <v>187</v>
      </c>
      <c r="E11318" s="27" t="s">
        <v>29</v>
      </c>
      <c r="F11318" s="27" t="s">
        <v>262</v>
      </c>
      <c r="G11318" s="33">
        <v>145146.46</v>
      </c>
      <c r="H11318" s="33">
        <v>145146.46</v>
      </c>
      <c r="I11318" s="33">
        <v>7395</v>
      </c>
      <c r="J11318" s="33">
        <v>375</v>
      </c>
      <c r="K11318" s="33">
        <v>7700</v>
      </c>
      <c r="L11318" s="33">
        <v>1</v>
      </c>
      <c r="M11318" s="33">
        <v>1</v>
      </c>
      <c r="N11318" s="33">
        <v>163174.69</v>
      </c>
      <c r="O11318" s="33">
        <v>810.5</v>
      </c>
      <c r="P11318" s="33">
        <v>2346</v>
      </c>
    </row>
    <row r="11319" spans="1:16">
      <c r="A11319" s="27" t="s">
        <v>1535</v>
      </c>
      <c r="B11319" s="31">
        <v>202602</v>
      </c>
      <c r="C11319" s="27" t="s">
        <v>187</v>
      </c>
      <c r="D11319" s="27" t="s">
        <v>187</v>
      </c>
      <c r="E11319" s="27" t="s">
        <v>29</v>
      </c>
      <c r="F11319" s="27" t="s">
        <v>262</v>
      </c>
      <c r="G11319" s="33">
        <v>159900.92</v>
      </c>
      <c r="H11319" s="33">
        <v>159900.92</v>
      </c>
      <c r="I11319" s="33">
        <v>7736</v>
      </c>
      <c r="J11319" s="33">
        <v>417</v>
      </c>
      <c r="K11319" s="33">
        <v>7700</v>
      </c>
      <c r="L11319" s="33">
        <v>1</v>
      </c>
      <c r="M11319" s="33">
        <v>1</v>
      </c>
      <c r="N11319" s="33">
        <v>168107.33</v>
      </c>
      <c r="O11319" s="33">
        <v>1055.2</v>
      </c>
      <c r="P11319" s="33">
        <v>2669</v>
      </c>
    </row>
    <row r="11320" spans="1:16">
      <c r="A11320" s="27" t="s">
        <v>1535</v>
      </c>
      <c r="B11320" s="31">
        <v>202603</v>
      </c>
      <c r="C11320" s="27" t="s">
        <v>187</v>
      </c>
      <c r="D11320" s="27" t="s">
        <v>187</v>
      </c>
      <c r="E11320" s="27" t="s">
        <v>29</v>
      </c>
      <c r="F11320" s="27" t="s">
        <v>262</v>
      </c>
      <c r="G11320" s="33">
        <v>180848.65</v>
      </c>
      <c r="H11320" s="33">
        <v>180848.65</v>
      </c>
      <c r="I11320" s="33">
        <v>9316</v>
      </c>
      <c r="J11320" s="33">
        <v>503</v>
      </c>
      <c r="K11320" s="33">
        <v>7700</v>
      </c>
      <c r="L11320" s="33">
        <v>1</v>
      </c>
      <c r="M11320" s="33">
        <v>1</v>
      </c>
      <c r="N11320" s="33">
        <v>209496.79</v>
      </c>
      <c r="O11320" s="33">
        <v>1060.4</v>
      </c>
      <c r="P11320" s="33">
        <v>2958</v>
      </c>
    </row>
    <row r="11321" spans="1:16">
      <c r="A11321" s="27" t="s">
        <v>1535</v>
      </c>
      <c r="B11321" s="31">
        <v>202604</v>
      </c>
      <c r="C11321" s="27" t="s">
        <v>187</v>
      </c>
      <c r="D11321" s="27" t="s">
        <v>187</v>
      </c>
      <c r="E11321" s="27" t="s">
        <v>29</v>
      </c>
      <c r="F11321" s="27" t="s">
        <v>262</v>
      </c>
      <c r="G11321" s="33">
        <v>212703.65</v>
      </c>
      <c r="H11321" s="33">
        <v>212703.65</v>
      </c>
      <c r="I11321" s="33">
        <v>10764</v>
      </c>
      <c r="J11321" s="33">
        <v>576</v>
      </c>
      <c r="K11321" s="33">
        <v>7700</v>
      </c>
      <c r="L11321" s="33">
        <v>1</v>
      </c>
      <c r="M11321" s="33">
        <v>1</v>
      </c>
      <c r="N11321" s="33">
        <v>246517.59</v>
      </c>
      <c r="O11321" s="33">
        <v>1184.9</v>
      </c>
      <c r="P11321" s="33">
        <v>3379</v>
      </c>
    </row>
    <row r="11322" spans="1:16">
      <c r="A11322" s="27" t="s">
        <v>1535</v>
      </c>
      <c r="B11322" s="31">
        <v>202605</v>
      </c>
      <c r="C11322" s="27" t="s">
        <v>187</v>
      </c>
      <c r="D11322" s="27" t="s">
        <v>187</v>
      </c>
      <c r="E11322" s="27" t="s">
        <v>29</v>
      </c>
      <c r="F11322" s="27" t="s">
        <v>262</v>
      </c>
      <c r="G11322" s="33">
        <v>225092.92</v>
      </c>
      <c r="H11322" s="33">
        <v>225092.92</v>
      </c>
      <c r="I11322" s="33">
        <v>10341</v>
      </c>
      <c r="J11322" s="33">
        <v>474</v>
      </c>
      <c r="K11322" s="33">
        <v>7700</v>
      </c>
      <c r="L11322" s="33">
        <v>1</v>
      </c>
      <c r="M11322" s="33">
        <v>1</v>
      </c>
      <c r="N11322" s="33">
        <v>269985.71</v>
      </c>
      <c r="O11322" s="33">
        <v>1379.2</v>
      </c>
      <c r="P11322" s="33">
        <v>3518</v>
      </c>
    </row>
    <row r="11323" spans="1:16">
      <c r="A11323" s="27" t="s">
        <v>1535</v>
      </c>
      <c r="B11323" s="31">
        <v>202606</v>
      </c>
      <c r="C11323" s="27" t="s">
        <v>187</v>
      </c>
      <c r="D11323" s="27" t="s">
        <v>187</v>
      </c>
      <c r="E11323" s="27" t="s">
        <v>29</v>
      </c>
      <c r="F11323" s="27" t="s">
        <v>262</v>
      </c>
      <c r="G11323" s="33">
        <v>228064.64</v>
      </c>
      <c r="H11323" s="33">
        <v>228064.64</v>
      </c>
      <c r="I11323" s="33">
        <v>11755</v>
      </c>
      <c r="J11323" s="33">
        <v>594</v>
      </c>
      <c r="K11323" s="33">
        <v>7700</v>
      </c>
      <c r="L11323" s="33">
        <v>1</v>
      </c>
      <c r="M11323" s="33">
        <v>1</v>
      </c>
      <c r="N11323" s="33">
        <v>263749.24</v>
      </c>
      <c r="O11323" s="33">
        <v>1405.3</v>
      </c>
      <c r="P11323" s="33">
        <v>3758</v>
      </c>
    </row>
    <row r="11324" spans="1:16">
      <c r="A11324" s="27" t="s">
        <v>1535</v>
      </c>
      <c r="B11324" s="31">
        <v>202607</v>
      </c>
      <c r="C11324" s="27" t="s">
        <v>187</v>
      </c>
      <c r="D11324" s="27" t="s">
        <v>187</v>
      </c>
      <c r="E11324" s="27" t="s">
        <v>29</v>
      </c>
      <c r="F11324" s="27" t="s">
        <v>262</v>
      </c>
      <c r="G11324" s="33">
        <v>216511.39</v>
      </c>
      <c r="H11324" s="33">
        <v>216511.39</v>
      </c>
      <c r="I11324" s="33">
        <v>10214</v>
      </c>
      <c r="J11324" s="33">
        <v>562</v>
      </c>
      <c r="K11324" s="33">
        <v>7700</v>
      </c>
      <c r="L11324" s="33">
        <v>1</v>
      </c>
      <c r="M11324" s="33">
        <v>1</v>
      </c>
      <c r="N11324" s="33">
        <v>234492.08</v>
      </c>
      <c r="O11324" s="33">
        <v>1187.8</v>
      </c>
      <c r="P11324" s="33">
        <v>3381</v>
      </c>
    </row>
    <row r="11325" spans="1:16">
      <c r="A11325" s="27" t="s">
        <v>1539</v>
      </c>
      <c r="B11325" s="31">
        <v>202408</v>
      </c>
      <c r="C11325" s="27" t="s">
        <v>187</v>
      </c>
      <c r="D11325" s="27" t="s">
        <v>187</v>
      </c>
      <c r="E11325" s="27" t="s">
        <v>29</v>
      </c>
      <c r="F11325" s="27" t="s">
        <v>262</v>
      </c>
      <c r="G11325" s="33">
        <v>103259.6</v>
      </c>
      <c r="H11325" s="33">
        <v>103259.6</v>
      </c>
      <c r="I11325" s="33">
        <v>5711</v>
      </c>
      <c r="J11325" s="33">
        <v>276</v>
      </c>
      <c r="K11325" s="33">
        <v>4200</v>
      </c>
      <c r="L11325" s="33">
        <v>1</v>
      </c>
      <c r="M11325" s="33">
        <v>1</v>
      </c>
      <c r="N11325" s="33">
        <v>119561.62</v>
      </c>
      <c r="O11325" s="33">
        <v>643.1</v>
      </c>
      <c r="P11325" s="33">
        <v>1837</v>
      </c>
    </row>
    <row r="11326" spans="1:16">
      <c r="A11326" s="27" t="s">
        <v>1539</v>
      </c>
      <c r="B11326" s="31">
        <v>202409</v>
      </c>
      <c r="C11326" s="27" t="s">
        <v>187</v>
      </c>
      <c r="D11326" s="27" t="s">
        <v>187</v>
      </c>
      <c r="E11326" s="27" t="s">
        <v>29</v>
      </c>
      <c r="F11326" s="27" t="s">
        <v>262</v>
      </c>
      <c r="G11326" s="33">
        <v>112711.08</v>
      </c>
      <c r="H11326" s="33">
        <v>112711.08</v>
      </c>
      <c r="I11326" s="33">
        <v>6118</v>
      </c>
      <c r="J11326" s="33">
        <v>334</v>
      </c>
      <c r="K11326" s="33">
        <v>4200</v>
      </c>
      <c r="L11326" s="33">
        <v>1</v>
      </c>
      <c r="M11326" s="33">
        <v>1</v>
      </c>
      <c r="N11326" s="33">
        <v>114955.08</v>
      </c>
      <c r="O11326" s="33">
        <v>673.1</v>
      </c>
      <c r="P11326" s="33">
        <v>1947</v>
      </c>
    </row>
    <row r="11327" spans="1:16">
      <c r="A11327" s="27" t="s">
        <v>1539</v>
      </c>
      <c r="B11327" s="31">
        <v>202410</v>
      </c>
      <c r="C11327" s="27" t="s">
        <v>187</v>
      </c>
      <c r="D11327" s="27" t="s">
        <v>187</v>
      </c>
      <c r="E11327" s="27" t="s">
        <v>29</v>
      </c>
      <c r="F11327" s="27" t="s">
        <v>262</v>
      </c>
      <c r="G11327" s="33">
        <v>126474.32</v>
      </c>
      <c r="H11327" s="33">
        <v>126474.32</v>
      </c>
      <c r="I11327" s="33">
        <v>6364</v>
      </c>
      <c r="J11327" s="33">
        <v>371</v>
      </c>
      <c r="K11327" s="33">
        <v>4200</v>
      </c>
      <c r="L11327" s="33">
        <v>1</v>
      </c>
      <c r="M11327" s="33">
        <v>1</v>
      </c>
      <c r="N11327" s="33">
        <v>126261.85</v>
      </c>
      <c r="O11327" s="33">
        <v>789.1</v>
      </c>
      <c r="P11327" s="33">
        <v>2076</v>
      </c>
    </row>
    <row r="11328" spans="1:16">
      <c r="A11328" s="27" t="s">
        <v>1539</v>
      </c>
      <c r="B11328" s="31">
        <v>202411</v>
      </c>
      <c r="C11328" s="27" t="s">
        <v>187</v>
      </c>
      <c r="D11328" s="27" t="s">
        <v>187</v>
      </c>
      <c r="E11328" s="27" t="s">
        <v>29</v>
      </c>
      <c r="F11328" s="27" t="s">
        <v>262</v>
      </c>
      <c r="G11328" s="33">
        <v>152825.53</v>
      </c>
      <c r="H11328" s="33">
        <v>152825.53</v>
      </c>
      <c r="I11328" s="33">
        <v>7850</v>
      </c>
      <c r="J11328" s="33">
        <v>387</v>
      </c>
      <c r="K11328" s="33">
        <v>4200</v>
      </c>
      <c r="L11328" s="33">
        <v>1</v>
      </c>
      <c r="M11328" s="33">
        <v>1</v>
      </c>
      <c r="N11328" s="33">
        <v>152367.11</v>
      </c>
      <c r="O11328" s="33">
        <v>998.2</v>
      </c>
      <c r="P11328" s="33">
        <v>2519</v>
      </c>
    </row>
    <row r="11329" spans="1:16">
      <c r="A11329" s="27" t="s">
        <v>1539</v>
      </c>
      <c r="B11329" s="31">
        <v>202412</v>
      </c>
      <c r="C11329" s="27" t="s">
        <v>187</v>
      </c>
      <c r="D11329" s="27" t="s">
        <v>187</v>
      </c>
      <c r="E11329" s="27" t="s">
        <v>29</v>
      </c>
      <c r="F11329" s="27" t="s">
        <v>262</v>
      </c>
      <c r="G11329" s="33">
        <v>165755.99</v>
      </c>
      <c r="H11329" s="33">
        <v>165755.99</v>
      </c>
      <c r="I11329" s="33">
        <v>8311</v>
      </c>
      <c r="J11329" s="33">
        <v>409</v>
      </c>
      <c r="K11329" s="33">
        <v>4200</v>
      </c>
      <c r="L11329" s="33">
        <v>1</v>
      </c>
      <c r="M11329" s="33">
        <v>1</v>
      </c>
      <c r="N11329" s="33">
        <v>174901.08</v>
      </c>
      <c r="O11329" s="33">
        <v>1085.8</v>
      </c>
      <c r="P11329" s="33">
        <v>2754</v>
      </c>
    </row>
    <row r="11330" spans="1:16">
      <c r="A11330" s="27" t="s">
        <v>1539</v>
      </c>
      <c r="B11330" s="31">
        <v>202501</v>
      </c>
      <c r="C11330" s="27" t="s">
        <v>187</v>
      </c>
      <c r="D11330" s="27" t="s">
        <v>187</v>
      </c>
      <c r="E11330" s="27" t="s">
        <v>29</v>
      </c>
      <c r="F11330" s="27" t="s">
        <v>262</v>
      </c>
      <c r="G11330" s="33">
        <v>76033.58</v>
      </c>
      <c r="H11330" s="33">
        <v>76033.58</v>
      </c>
      <c r="I11330" s="33">
        <v>3694</v>
      </c>
      <c r="J11330" s="33">
        <v>198</v>
      </c>
      <c r="K11330" s="33">
        <v>4200</v>
      </c>
      <c r="L11330" s="33">
        <v>1</v>
      </c>
      <c r="M11330" s="33">
        <v>1</v>
      </c>
      <c r="N11330" s="33">
        <v>88893.75999999999</v>
      </c>
      <c r="O11330" s="33">
        <v>451.7</v>
      </c>
      <c r="P11330" s="33">
        <v>1225</v>
      </c>
    </row>
    <row r="11331" spans="1:16">
      <c r="A11331" s="27" t="s">
        <v>1539</v>
      </c>
      <c r="B11331" s="31">
        <v>202502</v>
      </c>
      <c r="C11331" s="27" t="s">
        <v>187</v>
      </c>
      <c r="D11331" s="27" t="s">
        <v>187</v>
      </c>
      <c r="E11331" s="27" t="s">
        <v>29</v>
      </c>
      <c r="F11331" s="27" t="s">
        <v>262</v>
      </c>
      <c r="G11331" s="33">
        <v>98393.17999999999</v>
      </c>
      <c r="H11331" s="33">
        <v>98393.17999999999</v>
      </c>
      <c r="I11331" s="33">
        <v>5036</v>
      </c>
      <c r="J11331" s="33">
        <v>237</v>
      </c>
      <c r="K11331" s="33">
        <v>4200</v>
      </c>
      <c r="L11331" s="33">
        <v>1</v>
      </c>
      <c r="M11331" s="33">
        <v>1</v>
      </c>
      <c r="N11331" s="33">
        <v>91580.94</v>
      </c>
      <c r="O11331" s="33">
        <v>570.3</v>
      </c>
      <c r="P11331" s="33">
        <v>1583</v>
      </c>
    </row>
    <row r="11332" spans="1:16">
      <c r="A11332" s="27" t="s">
        <v>1539</v>
      </c>
      <c r="B11332" s="31">
        <v>202503</v>
      </c>
      <c r="C11332" s="27" t="s">
        <v>187</v>
      </c>
      <c r="D11332" s="27" t="s">
        <v>187</v>
      </c>
      <c r="E11332" s="27" t="s">
        <v>29</v>
      </c>
      <c r="F11332" s="27" t="s">
        <v>262</v>
      </c>
      <c r="G11332" s="33">
        <v>106858.07</v>
      </c>
      <c r="H11332" s="33">
        <v>106858.07</v>
      </c>
      <c r="I11332" s="33">
        <v>5194</v>
      </c>
      <c r="J11332" s="33">
        <v>270</v>
      </c>
      <c r="K11332" s="33">
        <v>4200</v>
      </c>
      <c r="L11332" s="33">
        <v>1</v>
      </c>
      <c r="M11332" s="33">
        <v>1</v>
      </c>
      <c r="N11332" s="33">
        <v>114128.95</v>
      </c>
      <c r="O11332" s="33">
        <v>605</v>
      </c>
      <c r="P11332" s="33">
        <v>1664</v>
      </c>
    </row>
    <row r="11333" spans="1:16">
      <c r="A11333" s="27" t="s">
        <v>1539</v>
      </c>
      <c r="B11333" s="31">
        <v>202504</v>
      </c>
      <c r="C11333" s="27" t="s">
        <v>187</v>
      </c>
      <c r="D11333" s="27" t="s">
        <v>187</v>
      </c>
      <c r="E11333" s="27" t="s">
        <v>29</v>
      </c>
      <c r="F11333" s="27" t="s">
        <v>262</v>
      </c>
      <c r="G11333" s="33">
        <v>129425.42</v>
      </c>
      <c r="H11333" s="33">
        <v>129425.42</v>
      </c>
      <c r="I11333" s="33">
        <v>6644</v>
      </c>
      <c r="J11333" s="33">
        <v>292</v>
      </c>
      <c r="K11333" s="33">
        <v>4200</v>
      </c>
      <c r="L11333" s="33">
        <v>1</v>
      </c>
      <c r="M11333" s="33">
        <v>1</v>
      </c>
      <c r="N11333" s="33">
        <v>134297.02</v>
      </c>
      <c r="O11333" s="33">
        <v>832.2</v>
      </c>
      <c r="P11333" s="33">
        <v>2029</v>
      </c>
    </row>
    <row r="11334" spans="1:16">
      <c r="A11334" s="27" t="s">
        <v>1539</v>
      </c>
      <c r="B11334" s="31">
        <v>202505</v>
      </c>
      <c r="C11334" s="27" t="s">
        <v>187</v>
      </c>
      <c r="D11334" s="27" t="s">
        <v>187</v>
      </c>
      <c r="E11334" s="27" t="s">
        <v>29</v>
      </c>
      <c r="F11334" s="27" t="s">
        <v>262</v>
      </c>
      <c r="G11334" s="33">
        <v>138657.17</v>
      </c>
      <c r="H11334" s="33">
        <v>138657.17</v>
      </c>
      <c r="I11334" s="33">
        <v>7146</v>
      </c>
      <c r="J11334" s="33">
        <v>399</v>
      </c>
      <c r="K11334" s="33">
        <v>4200</v>
      </c>
      <c r="L11334" s="33">
        <v>1</v>
      </c>
      <c r="M11334" s="33">
        <v>1</v>
      </c>
      <c r="N11334" s="33">
        <v>147081.9</v>
      </c>
      <c r="O11334" s="33">
        <v>948.9</v>
      </c>
      <c r="P11334" s="33">
        <v>2288</v>
      </c>
    </row>
    <row r="11335" spans="1:16">
      <c r="A11335" s="27" t="s">
        <v>1539</v>
      </c>
      <c r="B11335" s="31">
        <v>202506</v>
      </c>
      <c r="C11335" s="27" t="s">
        <v>187</v>
      </c>
      <c r="D11335" s="27" t="s">
        <v>187</v>
      </c>
      <c r="E11335" s="27" t="s">
        <v>29</v>
      </c>
      <c r="F11335" s="27" t="s">
        <v>262</v>
      </c>
      <c r="G11335" s="33">
        <v>141936.72</v>
      </c>
      <c r="H11335" s="33">
        <v>141936.72</v>
      </c>
      <c r="I11335" s="33">
        <v>6930</v>
      </c>
      <c r="J11335" s="33">
        <v>395</v>
      </c>
      <c r="K11335" s="33">
        <v>4200</v>
      </c>
      <c r="L11335" s="33">
        <v>1</v>
      </c>
      <c r="M11335" s="33">
        <v>1</v>
      </c>
      <c r="N11335" s="33">
        <v>143684.42</v>
      </c>
      <c r="O11335" s="33">
        <v>913.6</v>
      </c>
      <c r="P11335" s="33">
        <v>2324</v>
      </c>
    </row>
    <row r="11336" spans="1:16">
      <c r="A11336" s="27" t="s">
        <v>1539</v>
      </c>
      <c r="B11336" s="31">
        <v>202507</v>
      </c>
      <c r="C11336" s="27" t="s">
        <v>187</v>
      </c>
      <c r="D11336" s="27" t="s">
        <v>187</v>
      </c>
      <c r="E11336" s="27" t="s">
        <v>29</v>
      </c>
      <c r="F11336" s="27" t="s">
        <v>262</v>
      </c>
      <c r="G11336" s="33">
        <v>124953.29</v>
      </c>
      <c r="H11336" s="33">
        <v>124953.29</v>
      </c>
      <c r="I11336" s="33">
        <v>6215</v>
      </c>
      <c r="J11336" s="33">
        <v>325</v>
      </c>
      <c r="K11336" s="33">
        <v>4200</v>
      </c>
      <c r="L11336" s="33">
        <v>1</v>
      </c>
      <c r="M11336" s="33">
        <v>1</v>
      </c>
      <c r="N11336" s="33">
        <v>127745.8</v>
      </c>
      <c r="O11336" s="33">
        <v>776</v>
      </c>
      <c r="P11336" s="33">
        <v>1985</v>
      </c>
    </row>
    <row r="11337" spans="1:16">
      <c r="A11337" s="27" t="s">
        <v>1539</v>
      </c>
      <c r="B11337" s="31">
        <v>202508</v>
      </c>
      <c r="C11337" s="27" t="s">
        <v>187</v>
      </c>
      <c r="D11337" s="27" t="s">
        <v>187</v>
      </c>
      <c r="E11337" s="27" t="s">
        <v>29</v>
      </c>
      <c r="F11337" s="27" t="s">
        <v>262</v>
      </c>
      <c r="G11337" s="33">
        <v>114382.38</v>
      </c>
      <c r="H11337" s="33">
        <v>114382.38</v>
      </c>
      <c r="I11337" s="33">
        <v>5795</v>
      </c>
      <c r="J11337" s="33">
        <v>285</v>
      </c>
      <c r="K11337" s="33">
        <v>4200</v>
      </c>
      <c r="L11337" s="33">
        <v>1</v>
      </c>
      <c r="M11337" s="33">
        <v>1</v>
      </c>
      <c r="N11337" s="33">
        <v>123028.9</v>
      </c>
      <c r="O11337" s="33">
        <v>713.9</v>
      </c>
      <c r="P11337" s="33">
        <v>1855</v>
      </c>
    </row>
    <row r="11338" spans="1:16">
      <c r="A11338" s="27" t="s">
        <v>1539</v>
      </c>
      <c r="B11338" s="31">
        <v>202509</v>
      </c>
      <c r="C11338" s="27" t="s">
        <v>187</v>
      </c>
      <c r="D11338" s="27" t="s">
        <v>187</v>
      </c>
      <c r="E11338" s="27" t="s">
        <v>29</v>
      </c>
      <c r="F11338" s="27" t="s">
        <v>262</v>
      </c>
      <c r="G11338" s="33">
        <v>121477.95</v>
      </c>
      <c r="H11338" s="33">
        <v>121477.95</v>
      </c>
      <c r="I11338" s="33">
        <v>6197</v>
      </c>
      <c r="J11338" s="33">
        <v>372</v>
      </c>
      <c r="K11338" s="33">
        <v>4200</v>
      </c>
      <c r="L11338" s="33">
        <v>1</v>
      </c>
      <c r="M11338" s="33">
        <v>1</v>
      </c>
      <c r="N11338" s="33">
        <v>118288.78</v>
      </c>
      <c r="O11338" s="33">
        <v>707.6</v>
      </c>
      <c r="P11338" s="33">
        <v>2045</v>
      </c>
    </row>
    <row r="11339" spans="1:16">
      <c r="A11339" s="27" t="s">
        <v>1539</v>
      </c>
      <c r="B11339" s="31">
        <v>202510</v>
      </c>
      <c r="C11339" s="27" t="s">
        <v>187</v>
      </c>
      <c r="D11339" s="27" t="s">
        <v>187</v>
      </c>
      <c r="E11339" s="27" t="s">
        <v>29</v>
      </c>
      <c r="F11339" s="27" t="s">
        <v>262</v>
      </c>
      <c r="G11339" s="33">
        <v>128430.26</v>
      </c>
      <c r="H11339" s="33">
        <v>128430.26</v>
      </c>
      <c r="I11339" s="33">
        <v>6660</v>
      </c>
      <c r="J11339" s="33">
        <v>332</v>
      </c>
      <c r="K11339" s="33">
        <v>4200</v>
      </c>
      <c r="L11339" s="33">
        <v>1</v>
      </c>
      <c r="M11339" s="33">
        <v>1</v>
      </c>
      <c r="N11339" s="33">
        <v>129923.44</v>
      </c>
      <c r="O11339" s="33">
        <v>850.2</v>
      </c>
      <c r="P11339" s="33">
        <v>2075</v>
      </c>
    </row>
    <row r="11340" spans="1:16">
      <c r="A11340" s="27" t="s">
        <v>1539</v>
      </c>
      <c r="B11340" s="31">
        <v>202511</v>
      </c>
      <c r="C11340" s="27" t="s">
        <v>187</v>
      </c>
      <c r="D11340" s="27" t="s">
        <v>187</v>
      </c>
      <c r="E11340" s="27" t="s">
        <v>29</v>
      </c>
      <c r="F11340" s="27" t="s">
        <v>262</v>
      </c>
      <c r="G11340" s="33">
        <v>150075.01</v>
      </c>
      <c r="H11340" s="33">
        <v>150075.01</v>
      </c>
      <c r="I11340" s="33">
        <v>7379</v>
      </c>
      <c r="J11340" s="33">
        <v>410</v>
      </c>
      <c r="K11340" s="33">
        <v>4200</v>
      </c>
      <c r="L11340" s="33">
        <v>1</v>
      </c>
      <c r="M11340" s="33">
        <v>1</v>
      </c>
      <c r="N11340" s="33">
        <v>156785.76</v>
      </c>
      <c r="O11340" s="33">
        <v>849.1</v>
      </c>
      <c r="P11340" s="33">
        <v>2325</v>
      </c>
    </row>
    <row r="11341" spans="1:16">
      <c r="A11341" s="27" t="s">
        <v>1539</v>
      </c>
      <c r="B11341" s="31">
        <v>202512</v>
      </c>
      <c r="C11341" s="27" t="s">
        <v>187</v>
      </c>
      <c r="D11341" s="27" t="s">
        <v>187</v>
      </c>
      <c r="E11341" s="27" t="s">
        <v>29</v>
      </c>
      <c r="F11341" s="27" t="s">
        <v>262</v>
      </c>
      <c r="G11341" s="33">
        <v>158829.98</v>
      </c>
      <c r="H11341" s="33">
        <v>158829.98</v>
      </c>
      <c r="I11341" s="33">
        <v>8183</v>
      </c>
      <c r="J11341" s="33">
        <v>454</v>
      </c>
      <c r="K11341" s="33">
        <v>4200</v>
      </c>
      <c r="L11341" s="33">
        <v>1</v>
      </c>
      <c r="M11341" s="33">
        <v>1</v>
      </c>
      <c r="N11341" s="33">
        <v>179973.22</v>
      </c>
      <c r="O11341" s="33">
        <v>943.6</v>
      </c>
      <c r="P11341" s="33">
        <v>2573</v>
      </c>
    </row>
    <row r="11342" spans="1:16">
      <c r="A11342" s="27" t="s">
        <v>1539</v>
      </c>
      <c r="B11342" s="31">
        <v>202601</v>
      </c>
      <c r="C11342" s="27" t="s">
        <v>187</v>
      </c>
      <c r="D11342" s="27" t="s">
        <v>187</v>
      </c>
      <c r="E11342" s="27" t="s">
        <v>29</v>
      </c>
      <c r="F11342" s="27" t="s">
        <v>262</v>
      </c>
      <c r="G11342" s="33">
        <v>91603.75999999999</v>
      </c>
      <c r="H11342" s="33">
        <v>91603.75999999999</v>
      </c>
      <c r="I11342" s="33">
        <v>4882</v>
      </c>
      <c r="J11342" s="33">
        <v>242</v>
      </c>
      <c r="K11342" s="33">
        <v>4200</v>
      </c>
      <c r="L11342" s="33">
        <v>1</v>
      </c>
      <c r="M11342" s="33">
        <v>1</v>
      </c>
      <c r="N11342" s="33">
        <v>91471.67999999999</v>
      </c>
      <c r="O11342" s="33">
        <v>526.4</v>
      </c>
      <c r="P11342" s="33">
        <v>1562</v>
      </c>
    </row>
    <row r="11343" spans="1:16">
      <c r="A11343" s="27" t="s">
        <v>1539</v>
      </c>
      <c r="B11343" s="31">
        <v>202602</v>
      </c>
      <c r="C11343" s="27" t="s">
        <v>187</v>
      </c>
      <c r="D11343" s="27" t="s">
        <v>187</v>
      </c>
      <c r="E11343" s="27" t="s">
        <v>29</v>
      </c>
      <c r="F11343" s="27" t="s">
        <v>262</v>
      </c>
      <c r="G11343" s="33">
        <v>92650.33</v>
      </c>
      <c r="H11343" s="33">
        <v>92650.33</v>
      </c>
      <c r="I11343" s="33">
        <v>4888</v>
      </c>
      <c r="J11343" s="33">
        <v>271</v>
      </c>
      <c r="K11343" s="33">
        <v>4200</v>
      </c>
      <c r="L11343" s="33">
        <v>1</v>
      </c>
      <c r="M11343" s="33">
        <v>1</v>
      </c>
      <c r="N11343" s="33">
        <v>94236.78999999999</v>
      </c>
      <c r="O11343" s="33">
        <v>609.1</v>
      </c>
      <c r="P11343" s="33">
        <v>1556</v>
      </c>
    </row>
    <row r="11344" spans="1:16">
      <c r="A11344" s="27" t="s">
        <v>1539</v>
      </c>
      <c r="B11344" s="31">
        <v>202603</v>
      </c>
      <c r="C11344" s="27" t="s">
        <v>187</v>
      </c>
      <c r="D11344" s="27" t="s">
        <v>187</v>
      </c>
      <c r="E11344" s="27" t="s">
        <v>29</v>
      </c>
      <c r="F11344" s="27" t="s">
        <v>262</v>
      </c>
      <c r="G11344" s="33">
        <v>110683.73</v>
      </c>
      <c r="H11344" s="33">
        <v>110683.73</v>
      </c>
      <c r="I11344" s="33">
        <v>5917</v>
      </c>
      <c r="J11344" s="33">
        <v>332</v>
      </c>
      <c r="K11344" s="33">
        <v>4200</v>
      </c>
      <c r="L11344" s="33">
        <v>1</v>
      </c>
      <c r="M11344" s="33">
        <v>1</v>
      </c>
      <c r="N11344" s="33">
        <v>117438.69</v>
      </c>
      <c r="O11344" s="33">
        <v>698.6</v>
      </c>
      <c r="P11344" s="33">
        <v>1964</v>
      </c>
    </row>
    <row r="11345" spans="1:16">
      <c r="A11345" s="27" t="s">
        <v>1539</v>
      </c>
      <c r="B11345" s="31">
        <v>202604</v>
      </c>
      <c r="C11345" s="27" t="s">
        <v>187</v>
      </c>
      <c r="D11345" s="27" t="s">
        <v>187</v>
      </c>
      <c r="E11345" s="27" t="s">
        <v>29</v>
      </c>
      <c r="F11345" s="27" t="s">
        <v>262</v>
      </c>
      <c r="G11345" s="33">
        <v>151109.39</v>
      </c>
      <c r="H11345" s="33">
        <v>151109.39</v>
      </c>
      <c r="I11345" s="33">
        <v>7866</v>
      </c>
      <c r="J11345" s="33">
        <v>420</v>
      </c>
      <c r="K11345" s="33">
        <v>4200</v>
      </c>
      <c r="L11345" s="33">
        <v>1</v>
      </c>
      <c r="M11345" s="33">
        <v>1</v>
      </c>
      <c r="N11345" s="33">
        <v>138191.63</v>
      </c>
      <c r="O11345" s="33">
        <v>988.2</v>
      </c>
      <c r="P11345" s="33">
        <v>2542</v>
      </c>
    </row>
    <row r="11346" spans="1:16">
      <c r="A11346" s="27" t="s">
        <v>1539</v>
      </c>
      <c r="B11346" s="31">
        <v>202605</v>
      </c>
      <c r="C11346" s="27" t="s">
        <v>187</v>
      </c>
      <c r="D11346" s="27" t="s">
        <v>187</v>
      </c>
      <c r="E11346" s="27" t="s">
        <v>29</v>
      </c>
      <c r="F11346" s="27" t="s">
        <v>262</v>
      </c>
      <c r="G11346" s="33">
        <v>146927.18</v>
      </c>
      <c r="H11346" s="33">
        <v>146927.18</v>
      </c>
      <c r="I11346" s="33">
        <v>7174</v>
      </c>
      <c r="J11346" s="33">
        <v>325</v>
      </c>
      <c r="K11346" s="33">
        <v>4200</v>
      </c>
      <c r="L11346" s="33">
        <v>1</v>
      </c>
      <c r="M11346" s="33">
        <v>1</v>
      </c>
      <c r="N11346" s="33">
        <v>151347.28</v>
      </c>
      <c r="O11346" s="33">
        <v>843.3</v>
      </c>
      <c r="P11346" s="33">
        <v>2318</v>
      </c>
    </row>
    <row r="11347" spans="1:16">
      <c r="A11347" s="27" t="s">
        <v>1539</v>
      </c>
      <c r="B11347" s="31">
        <v>202606</v>
      </c>
      <c r="C11347" s="27" t="s">
        <v>187</v>
      </c>
      <c r="D11347" s="27" t="s">
        <v>187</v>
      </c>
      <c r="E11347" s="27" t="s">
        <v>29</v>
      </c>
      <c r="F11347" s="27" t="s">
        <v>262</v>
      </c>
      <c r="G11347" s="33">
        <v>139843.31</v>
      </c>
      <c r="H11347" s="33">
        <v>139843.31</v>
      </c>
      <c r="I11347" s="33">
        <v>7557</v>
      </c>
      <c r="J11347" s="33">
        <v>421</v>
      </c>
      <c r="K11347" s="33">
        <v>4200</v>
      </c>
      <c r="L11347" s="33">
        <v>1</v>
      </c>
      <c r="M11347" s="33">
        <v>1</v>
      </c>
      <c r="N11347" s="33">
        <v>147851.27</v>
      </c>
      <c r="O11347" s="33">
        <v>810.5</v>
      </c>
      <c r="P11347" s="33">
        <v>2312</v>
      </c>
    </row>
    <row r="11348" spans="1:16">
      <c r="A11348" s="27" t="s">
        <v>1539</v>
      </c>
      <c r="B11348" s="31">
        <v>202607</v>
      </c>
      <c r="C11348" s="27" t="s">
        <v>187</v>
      </c>
      <c r="D11348" s="27" t="s">
        <v>187</v>
      </c>
      <c r="E11348" s="27" t="s">
        <v>29</v>
      </c>
      <c r="F11348" s="27" t="s">
        <v>262</v>
      </c>
      <c r="G11348" s="33">
        <v>126037.38</v>
      </c>
      <c r="H11348" s="33">
        <v>126037.38</v>
      </c>
      <c r="I11348" s="33">
        <v>6696</v>
      </c>
      <c r="J11348" s="33">
        <v>394</v>
      </c>
      <c r="K11348" s="33">
        <v>4200</v>
      </c>
      <c r="L11348" s="33">
        <v>1</v>
      </c>
      <c r="M11348" s="33">
        <v>1</v>
      </c>
      <c r="N11348" s="33">
        <v>131450.43</v>
      </c>
      <c r="O11348" s="33">
        <v>784.6</v>
      </c>
      <c r="P11348" s="33">
        <v>2178</v>
      </c>
    </row>
    <row r="11349" spans="1:16">
      <c r="A11349" s="27" t="s">
        <v>1541</v>
      </c>
      <c r="B11349" s="31">
        <v>202508</v>
      </c>
      <c r="C11349" s="27" t="s">
        <v>187</v>
      </c>
      <c r="D11349" s="27" t="s">
        <v>187</v>
      </c>
      <c r="E11349" s="27" t="s">
        <v>29</v>
      </c>
      <c r="F11349" s="27" t="s">
        <v>257</v>
      </c>
      <c r="G11349" s="33">
        <v>227749.49</v>
      </c>
      <c r="H11349" s="33">
        <v>0</v>
      </c>
      <c r="I11349" s="33">
        <v>5877</v>
      </c>
      <c r="J11349" s="33">
        <v>422</v>
      </c>
      <c r="K11349" s="33">
        <v>11700</v>
      </c>
      <c r="L11349" s="33">
        <v>1</v>
      </c>
      <c r="M11349" s="33">
        <v>0</v>
      </c>
      <c r="N11349" s="33">
        <v>427231.69</v>
      </c>
      <c r="O11349" s="33">
        <v>1369.8</v>
      </c>
      <c r="P11349" s="33">
        <v>2362</v>
      </c>
    </row>
    <row r="11350" spans="1:16">
      <c r="A11350" s="27" t="s">
        <v>1541</v>
      </c>
      <c r="B11350" s="31">
        <v>202509</v>
      </c>
      <c r="C11350" s="27" t="s">
        <v>187</v>
      </c>
      <c r="D11350" s="27" t="s">
        <v>187</v>
      </c>
      <c r="E11350" s="27" t="s">
        <v>29</v>
      </c>
      <c r="F11350" s="27" t="s">
        <v>257</v>
      </c>
      <c r="G11350" s="33">
        <v>234007.64</v>
      </c>
      <c r="H11350" s="33">
        <v>0</v>
      </c>
      <c r="I11350" s="33">
        <v>6304</v>
      </c>
      <c r="J11350" s="33">
        <v>469</v>
      </c>
      <c r="K11350" s="33">
        <v>11700</v>
      </c>
      <c r="L11350" s="33">
        <v>1</v>
      </c>
      <c r="M11350" s="33">
        <v>0</v>
      </c>
      <c r="N11350" s="33">
        <v>410771.07</v>
      </c>
      <c r="O11350" s="33">
        <v>1292.1</v>
      </c>
      <c r="P11350" s="33">
        <v>2468</v>
      </c>
    </row>
    <row r="11351" spans="1:16">
      <c r="A11351" s="27" t="s">
        <v>1541</v>
      </c>
      <c r="B11351" s="31">
        <v>202510</v>
      </c>
      <c r="C11351" s="27" t="s">
        <v>187</v>
      </c>
      <c r="D11351" s="27" t="s">
        <v>187</v>
      </c>
      <c r="E11351" s="27" t="s">
        <v>29</v>
      </c>
      <c r="F11351" s="27" t="s">
        <v>257</v>
      </c>
      <c r="G11351" s="33">
        <v>273627.37</v>
      </c>
      <c r="H11351" s="33">
        <v>0</v>
      </c>
      <c r="I11351" s="33">
        <v>6584</v>
      </c>
      <c r="J11351" s="33">
        <v>475</v>
      </c>
      <c r="K11351" s="33">
        <v>11700</v>
      </c>
      <c r="L11351" s="33">
        <v>1</v>
      </c>
      <c r="M11351" s="33">
        <v>0</v>
      </c>
      <c r="N11351" s="33">
        <v>451173.76</v>
      </c>
      <c r="O11351" s="33">
        <v>1548.4</v>
      </c>
      <c r="P11351" s="33">
        <v>2711</v>
      </c>
    </row>
    <row r="11352" spans="1:16">
      <c r="A11352" s="27" t="s">
        <v>1541</v>
      </c>
      <c r="B11352" s="31">
        <v>202511</v>
      </c>
      <c r="C11352" s="27" t="s">
        <v>187</v>
      </c>
      <c r="D11352" s="27" t="s">
        <v>187</v>
      </c>
      <c r="E11352" s="27" t="s">
        <v>29</v>
      </c>
      <c r="F11352" s="27" t="s">
        <v>257</v>
      </c>
      <c r="G11352" s="33">
        <v>352480.49</v>
      </c>
      <c r="H11352" s="33">
        <v>0</v>
      </c>
      <c r="I11352" s="33">
        <v>8717</v>
      </c>
      <c r="J11352" s="33">
        <v>557</v>
      </c>
      <c r="K11352" s="33">
        <v>11700</v>
      </c>
      <c r="L11352" s="33">
        <v>1</v>
      </c>
      <c r="M11352" s="33">
        <v>0</v>
      </c>
      <c r="N11352" s="33">
        <v>544456.15</v>
      </c>
      <c r="O11352" s="33">
        <v>2020.9</v>
      </c>
      <c r="P11352" s="33">
        <v>3544</v>
      </c>
    </row>
    <row r="11353" spans="1:16">
      <c r="A11353" s="27" t="s">
        <v>1541</v>
      </c>
      <c r="B11353" s="31">
        <v>202512</v>
      </c>
      <c r="C11353" s="27" t="s">
        <v>187</v>
      </c>
      <c r="D11353" s="27" t="s">
        <v>187</v>
      </c>
      <c r="E11353" s="27" t="s">
        <v>29</v>
      </c>
      <c r="F11353" s="27" t="s">
        <v>257</v>
      </c>
      <c r="G11353" s="33">
        <v>425365.53</v>
      </c>
      <c r="H11353" s="33">
        <v>0</v>
      </c>
      <c r="I11353" s="33">
        <v>10939</v>
      </c>
      <c r="J11353" s="33">
        <v>921</v>
      </c>
      <c r="K11353" s="33">
        <v>11700</v>
      </c>
      <c r="L11353" s="33">
        <v>1</v>
      </c>
      <c r="M11353" s="33">
        <v>0</v>
      </c>
      <c r="N11353" s="33">
        <v>624977.21</v>
      </c>
      <c r="O11353" s="33">
        <v>2494.9</v>
      </c>
      <c r="P11353" s="33">
        <v>4480</v>
      </c>
    </row>
    <row r="11354" spans="1:16">
      <c r="A11354" s="27" t="s">
        <v>1541</v>
      </c>
      <c r="B11354" s="31">
        <v>202601</v>
      </c>
      <c r="C11354" s="27" t="s">
        <v>187</v>
      </c>
      <c r="D11354" s="27" t="s">
        <v>187</v>
      </c>
      <c r="E11354" s="27" t="s">
        <v>29</v>
      </c>
      <c r="F11354" s="27" t="s">
        <v>257</v>
      </c>
      <c r="G11354" s="33">
        <v>237914.91</v>
      </c>
      <c r="H11354" s="33">
        <v>0</v>
      </c>
      <c r="I11354" s="33">
        <v>6420</v>
      </c>
      <c r="J11354" s="33">
        <v>491</v>
      </c>
      <c r="K11354" s="33">
        <v>11700</v>
      </c>
      <c r="L11354" s="33">
        <v>1</v>
      </c>
      <c r="M11354" s="33">
        <v>0</v>
      </c>
      <c r="N11354" s="33">
        <v>317645.68</v>
      </c>
      <c r="O11354" s="33">
        <v>1368.9</v>
      </c>
      <c r="P11354" s="33">
        <v>2607</v>
      </c>
    </row>
    <row r="11355" spans="1:16">
      <c r="A11355" s="27" t="s">
        <v>1541</v>
      </c>
      <c r="B11355" s="31">
        <v>202602</v>
      </c>
      <c r="C11355" s="27" t="s">
        <v>187</v>
      </c>
      <c r="D11355" s="27" t="s">
        <v>187</v>
      </c>
      <c r="E11355" s="27" t="s">
        <v>29</v>
      </c>
      <c r="F11355" s="27" t="s">
        <v>257</v>
      </c>
      <c r="G11355" s="33">
        <v>240643.87</v>
      </c>
      <c r="H11355" s="33">
        <v>0</v>
      </c>
      <c r="I11355" s="33">
        <v>6099</v>
      </c>
      <c r="J11355" s="33">
        <v>444</v>
      </c>
      <c r="K11355" s="33">
        <v>11700</v>
      </c>
      <c r="L11355" s="33">
        <v>1</v>
      </c>
      <c r="M11355" s="33">
        <v>0</v>
      </c>
      <c r="N11355" s="33">
        <v>327247.84</v>
      </c>
      <c r="O11355" s="33">
        <v>1393.2</v>
      </c>
      <c r="P11355" s="33">
        <v>2517</v>
      </c>
    </row>
    <row r="11356" spans="1:16">
      <c r="A11356" s="27" t="s">
        <v>1541</v>
      </c>
      <c r="B11356" s="31">
        <v>202603</v>
      </c>
      <c r="C11356" s="27" t="s">
        <v>187</v>
      </c>
      <c r="D11356" s="27" t="s">
        <v>187</v>
      </c>
      <c r="E11356" s="27" t="s">
        <v>29</v>
      </c>
      <c r="F11356" s="27" t="s">
        <v>257</v>
      </c>
      <c r="G11356" s="33">
        <v>336732.28</v>
      </c>
      <c r="H11356" s="33">
        <v>0</v>
      </c>
      <c r="I11356" s="33">
        <v>8565</v>
      </c>
      <c r="J11356" s="33">
        <v>566</v>
      </c>
      <c r="K11356" s="33">
        <v>11700</v>
      </c>
      <c r="L11356" s="33">
        <v>1</v>
      </c>
      <c r="M11356" s="33">
        <v>0</v>
      </c>
      <c r="N11356" s="33">
        <v>407819.05</v>
      </c>
      <c r="O11356" s="33">
        <v>1833.3</v>
      </c>
      <c r="P11356" s="33">
        <v>3569</v>
      </c>
    </row>
    <row r="11357" spans="1:16">
      <c r="A11357" s="27" t="s">
        <v>1541</v>
      </c>
      <c r="B11357" s="31">
        <v>202604</v>
      </c>
      <c r="C11357" s="27" t="s">
        <v>187</v>
      </c>
      <c r="D11357" s="27" t="s">
        <v>187</v>
      </c>
      <c r="E11357" s="27" t="s">
        <v>29</v>
      </c>
      <c r="F11357" s="27" t="s">
        <v>257</v>
      </c>
      <c r="G11357" s="33">
        <v>347564.51</v>
      </c>
      <c r="H11357" s="33">
        <v>0</v>
      </c>
      <c r="I11357" s="33">
        <v>8856</v>
      </c>
      <c r="J11357" s="33">
        <v>646</v>
      </c>
      <c r="K11357" s="33">
        <v>11700</v>
      </c>
      <c r="L11357" s="33">
        <v>1</v>
      </c>
      <c r="M11357" s="33">
        <v>0</v>
      </c>
      <c r="N11357" s="33">
        <v>479885.97</v>
      </c>
      <c r="O11357" s="33">
        <v>2006.3</v>
      </c>
      <c r="P11357" s="33">
        <v>3611</v>
      </c>
    </row>
    <row r="11358" spans="1:16">
      <c r="A11358" s="27" t="s">
        <v>1541</v>
      </c>
      <c r="B11358" s="31">
        <v>202605</v>
      </c>
      <c r="C11358" s="27" t="s">
        <v>187</v>
      </c>
      <c r="D11358" s="27" t="s">
        <v>187</v>
      </c>
      <c r="E11358" s="27" t="s">
        <v>29</v>
      </c>
      <c r="F11358" s="27" t="s">
        <v>257</v>
      </c>
      <c r="G11358" s="33">
        <v>449353.4</v>
      </c>
      <c r="H11358" s="33">
        <v>0</v>
      </c>
      <c r="I11358" s="33">
        <v>11565</v>
      </c>
      <c r="J11358" s="33">
        <v>924</v>
      </c>
      <c r="K11358" s="33">
        <v>11700</v>
      </c>
      <c r="L11358" s="33">
        <v>1</v>
      </c>
      <c r="M11358" s="33">
        <v>0</v>
      </c>
      <c r="N11358" s="33">
        <v>525570.42</v>
      </c>
      <c r="O11358" s="33">
        <v>2593.7</v>
      </c>
      <c r="P11358" s="33">
        <v>4695</v>
      </c>
    </row>
    <row r="11359" spans="1:16">
      <c r="A11359" s="27" t="s">
        <v>1541</v>
      </c>
      <c r="B11359" s="31">
        <v>202606</v>
      </c>
      <c r="C11359" s="27" t="s">
        <v>187</v>
      </c>
      <c r="D11359" s="27" t="s">
        <v>187</v>
      </c>
      <c r="E11359" s="27" t="s">
        <v>29</v>
      </c>
      <c r="F11359" s="27" t="s">
        <v>257</v>
      </c>
      <c r="G11359" s="33">
        <v>441781.68</v>
      </c>
      <c r="H11359" s="33">
        <v>0</v>
      </c>
      <c r="I11359" s="33">
        <v>10100</v>
      </c>
      <c r="J11359" s="33">
        <v>743</v>
      </c>
      <c r="K11359" s="33">
        <v>11700</v>
      </c>
      <c r="L11359" s="33">
        <v>1</v>
      </c>
      <c r="M11359" s="33">
        <v>0</v>
      </c>
      <c r="N11359" s="33">
        <v>513430.15</v>
      </c>
      <c r="O11359" s="33">
        <v>2340.8</v>
      </c>
      <c r="P11359" s="33">
        <v>4391</v>
      </c>
    </row>
    <row r="11360" spans="1:16">
      <c r="A11360" s="27" t="s">
        <v>1541</v>
      </c>
      <c r="B11360" s="31">
        <v>202607</v>
      </c>
      <c r="C11360" s="27" t="s">
        <v>187</v>
      </c>
      <c r="D11360" s="27" t="s">
        <v>187</v>
      </c>
      <c r="E11360" s="27" t="s">
        <v>29</v>
      </c>
      <c r="F11360" s="27" t="s">
        <v>257</v>
      </c>
      <c r="G11360" s="33">
        <v>360248.56</v>
      </c>
      <c r="H11360" s="33">
        <v>0</v>
      </c>
      <c r="I11360" s="33">
        <v>10443</v>
      </c>
      <c r="J11360" s="33">
        <v>717</v>
      </c>
      <c r="K11360" s="33">
        <v>11700</v>
      </c>
      <c r="L11360" s="33">
        <v>1</v>
      </c>
      <c r="M11360" s="33">
        <v>0</v>
      </c>
      <c r="N11360" s="33">
        <v>456476.38</v>
      </c>
      <c r="O11360" s="33">
        <v>2098.1</v>
      </c>
      <c r="P11360" s="33">
        <v>4082</v>
      </c>
    </row>
    <row r="11361" spans="1:16">
      <c r="A11361" s="27" t="s">
        <v>1543</v>
      </c>
      <c r="B11361" s="31">
        <v>202408</v>
      </c>
      <c r="C11361" s="27" t="s">
        <v>187</v>
      </c>
      <c r="D11361" s="27" t="s">
        <v>187</v>
      </c>
      <c r="E11361" s="27" t="s">
        <v>29</v>
      </c>
      <c r="F11361" s="27" t="s">
        <v>257</v>
      </c>
      <c r="G11361" s="33">
        <v>354482.96</v>
      </c>
      <c r="H11361" s="33">
        <v>354482.96</v>
      </c>
      <c r="I11361" s="33">
        <v>8883</v>
      </c>
      <c r="J11361" s="33">
        <v>633</v>
      </c>
      <c r="K11361" s="33">
        <v>10100</v>
      </c>
      <c r="L11361" s="33">
        <v>1</v>
      </c>
      <c r="M11361" s="33">
        <v>1</v>
      </c>
      <c r="N11361" s="33">
        <v>334444.93</v>
      </c>
      <c r="O11361" s="33">
        <v>2006.4</v>
      </c>
      <c r="P11361" s="33">
        <v>3802</v>
      </c>
    </row>
    <row r="11362" spans="1:16">
      <c r="A11362" s="27" t="s">
        <v>1543</v>
      </c>
      <c r="B11362" s="31">
        <v>202409</v>
      </c>
      <c r="C11362" s="27" t="s">
        <v>187</v>
      </c>
      <c r="D11362" s="27" t="s">
        <v>187</v>
      </c>
      <c r="E11362" s="27" t="s">
        <v>29</v>
      </c>
      <c r="F11362" s="27" t="s">
        <v>257</v>
      </c>
      <c r="G11362" s="33">
        <v>335114.28</v>
      </c>
      <c r="H11362" s="33">
        <v>335114.28</v>
      </c>
      <c r="I11362" s="33">
        <v>8256</v>
      </c>
      <c r="J11362" s="33">
        <v>669</v>
      </c>
      <c r="K11362" s="33">
        <v>10100</v>
      </c>
      <c r="L11362" s="33">
        <v>1</v>
      </c>
      <c r="M11362" s="33">
        <v>1</v>
      </c>
      <c r="N11362" s="33">
        <v>321559.25</v>
      </c>
      <c r="O11362" s="33">
        <v>1784.3</v>
      </c>
      <c r="P11362" s="33">
        <v>3377</v>
      </c>
    </row>
    <row r="11363" spans="1:16">
      <c r="A11363" s="27" t="s">
        <v>1543</v>
      </c>
      <c r="B11363" s="31">
        <v>202410</v>
      </c>
      <c r="C11363" s="27" t="s">
        <v>187</v>
      </c>
      <c r="D11363" s="27" t="s">
        <v>187</v>
      </c>
      <c r="E11363" s="27" t="s">
        <v>29</v>
      </c>
      <c r="F11363" s="27" t="s">
        <v>257</v>
      </c>
      <c r="G11363" s="33">
        <v>397977.66</v>
      </c>
      <c r="H11363" s="33">
        <v>397977.66</v>
      </c>
      <c r="I11363" s="33">
        <v>10129</v>
      </c>
      <c r="J11363" s="33">
        <v>774</v>
      </c>
      <c r="K11363" s="33">
        <v>10100</v>
      </c>
      <c r="L11363" s="33">
        <v>1</v>
      </c>
      <c r="M11363" s="33">
        <v>1</v>
      </c>
      <c r="N11363" s="33">
        <v>353187.24</v>
      </c>
      <c r="O11363" s="33">
        <v>2382.7</v>
      </c>
      <c r="P11363" s="33">
        <v>4100</v>
      </c>
    </row>
    <row r="11364" spans="1:16">
      <c r="A11364" s="27" t="s">
        <v>1543</v>
      </c>
      <c r="B11364" s="31">
        <v>202411</v>
      </c>
      <c r="C11364" s="27" t="s">
        <v>187</v>
      </c>
      <c r="D11364" s="27" t="s">
        <v>187</v>
      </c>
      <c r="E11364" s="27" t="s">
        <v>29</v>
      </c>
      <c r="F11364" s="27" t="s">
        <v>257</v>
      </c>
      <c r="G11364" s="33">
        <v>451369.59</v>
      </c>
      <c r="H11364" s="33">
        <v>451369.59</v>
      </c>
      <c r="I11364" s="33">
        <v>10901</v>
      </c>
      <c r="J11364" s="33">
        <v>815</v>
      </c>
      <c r="K11364" s="33">
        <v>10100</v>
      </c>
      <c r="L11364" s="33">
        <v>1</v>
      </c>
      <c r="M11364" s="33">
        <v>1</v>
      </c>
      <c r="N11364" s="33">
        <v>426210.43</v>
      </c>
      <c r="O11364" s="33">
        <v>2667.2</v>
      </c>
      <c r="P11364" s="33">
        <v>4565</v>
      </c>
    </row>
    <row r="11365" spans="1:16">
      <c r="A11365" s="27" t="s">
        <v>1543</v>
      </c>
      <c r="B11365" s="31">
        <v>202412</v>
      </c>
      <c r="C11365" s="27" t="s">
        <v>187</v>
      </c>
      <c r="D11365" s="27" t="s">
        <v>187</v>
      </c>
      <c r="E11365" s="27" t="s">
        <v>29</v>
      </c>
      <c r="F11365" s="27" t="s">
        <v>257</v>
      </c>
      <c r="G11365" s="33">
        <v>548572.62</v>
      </c>
      <c r="H11365" s="33">
        <v>548572.62</v>
      </c>
      <c r="I11365" s="33">
        <v>15083</v>
      </c>
      <c r="J11365" s="33">
        <v>1228</v>
      </c>
      <c r="K11365" s="33">
        <v>10100</v>
      </c>
      <c r="L11365" s="33">
        <v>1</v>
      </c>
      <c r="M11365" s="33">
        <v>1</v>
      </c>
      <c r="N11365" s="33">
        <v>489243.82</v>
      </c>
      <c r="O11365" s="33">
        <v>2944.4</v>
      </c>
      <c r="P11365" s="33">
        <v>6111</v>
      </c>
    </row>
    <row r="11366" spans="1:16">
      <c r="A11366" s="27" t="s">
        <v>1543</v>
      </c>
      <c r="B11366" s="31">
        <v>202501</v>
      </c>
      <c r="C11366" s="27" t="s">
        <v>187</v>
      </c>
      <c r="D11366" s="27" t="s">
        <v>187</v>
      </c>
      <c r="E11366" s="27" t="s">
        <v>29</v>
      </c>
      <c r="F11366" s="27" t="s">
        <v>257</v>
      </c>
      <c r="G11366" s="33">
        <v>259316.68</v>
      </c>
      <c r="H11366" s="33">
        <v>259316.68</v>
      </c>
      <c r="I11366" s="33">
        <v>6612</v>
      </c>
      <c r="J11366" s="33">
        <v>373</v>
      </c>
      <c r="K11366" s="33">
        <v>10100</v>
      </c>
      <c r="L11366" s="33">
        <v>1</v>
      </c>
      <c r="M11366" s="33">
        <v>1</v>
      </c>
      <c r="N11366" s="33">
        <v>248658.96</v>
      </c>
      <c r="O11366" s="33">
        <v>1693.1</v>
      </c>
      <c r="P11366" s="33">
        <v>2653</v>
      </c>
    </row>
    <row r="11367" spans="1:16">
      <c r="A11367" s="27" t="s">
        <v>1543</v>
      </c>
      <c r="B11367" s="31">
        <v>202502</v>
      </c>
      <c r="C11367" s="27" t="s">
        <v>187</v>
      </c>
      <c r="D11367" s="27" t="s">
        <v>187</v>
      </c>
      <c r="E11367" s="27" t="s">
        <v>29</v>
      </c>
      <c r="F11367" s="27" t="s">
        <v>257</v>
      </c>
      <c r="G11367" s="33">
        <v>278492.17</v>
      </c>
      <c r="H11367" s="33">
        <v>278492.17</v>
      </c>
      <c r="I11367" s="33">
        <v>7141</v>
      </c>
      <c r="J11367" s="33">
        <v>607</v>
      </c>
      <c r="K11367" s="33">
        <v>10100</v>
      </c>
      <c r="L11367" s="33">
        <v>1</v>
      </c>
      <c r="M11367" s="33">
        <v>1</v>
      </c>
      <c r="N11367" s="33">
        <v>256175.71</v>
      </c>
      <c r="O11367" s="33">
        <v>1493.4</v>
      </c>
      <c r="P11367" s="33">
        <v>2933</v>
      </c>
    </row>
    <row r="11368" spans="1:16">
      <c r="A11368" s="27" t="s">
        <v>1543</v>
      </c>
      <c r="B11368" s="31">
        <v>202503</v>
      </c>
      <c r="C11368" s="27" t="s">
        <v>187</v>
      </c>
      <c r="D11368" s="27" t="s">
        <v>187</v>
      </c>
      <c r="E11368" s="27" t="s">
        <v>29</v>
      </c>
      <c r="F11368" s="27" t="s">
        <v>257</v>
      </c>
      <c r="G11368" s="33">
        <v>317343.59</v>
      </c>
      <c r="H11368" s="33">
        <v>317343.59</v>
      </c>
      <c r="I11368" s="33">
        <v>8395</v>
      </c>
      <c r="J11368" s="33">
        <v>650</v>
      </c>
      <c r="K11368" s="33">
        <v>10100</v>
      </c>
      <c r="L11368" s="33">
        <v>1</v>
      </c>
      <c r="M11368" s="33">
        <v>1</v>
      </c>
      <c r="N11368" s="33">
        <v>319248.36</v>
      </c>
      <c r="O11368" s="33">
        <v>1821.1</v>
      </c>
      <c r="P11368" s="33">
        <v>3416</v>
      </c>
    </row>
    <row r="11369" spans="1:16">
      <c r="A11369" s="27" t="s">
        <v>1543</v>
      </c>
      <c r="B11369" s="31">
        <v>202504</v>
      </c>
      <c r="C11369" s="27" t="s">
        <v>187</v>
      </c>
      <c r="D11369" s="27" t="s">
        <v>187</v>
      </c>
      <c r="E11369" s="27" t="s">
        <v>29</v>
      </c>
      <c r="F11369" s="27" t="s">
        <v>257</v>
      </c>
      <c r="G11369" s="33">
        <v>425324.12</v>
      </c>
      <c r="H11369" s="33">
        <v>425324.12</v>
      </c>
      <c r="I11369" s="33">
        <v>10095</v>
      </c>
      <c r="J11369" s="33">
        <v>833</v>
      </c>
      <c r="K11369" s="33">
        <v>10100</v>
      </c>
      <c r="L11369" s="33">
        <v>1</v>
      </c>
      <c r="M11369" s="33">
        <v>1</v>
      </c>
      <c r="N11369" s="33">
        <v>375663.69</v>
      </c>
      <c r="O11369" s="33">
        <v>2345.7</v>
      </c>
      <c r="P11369" s="33">
        <v>4185</v>
      </c>
    </row>
    <row r="11370" spans="1:16">
      <c r="A11370" s="27" t="s">
        <v>1543</v>
      </c>
      <c r="B11370" s="31">
        <v>202505</v>
      </c>
      <c r="C11370" s="27" t="s">
        <v>187</v>
      </c>
      <c r="D11370" s="27" t="s">
        <v>187</v>
      </c>
      <c r="E11370" s="27" t="s">
        <v>29</v>
      </c>
      <c r="F11370" s="27" t="s">
        <v>257</v>
      </c>
      <c r="G11370" s="33">
        <v>416280.45</v>
      </c>
      <c r="H11370" s="33">
        <v>416280.45</v>
      </c>
      <c r="I11370" s="33">
        <v>10750</v>
      </c>
      <c r="J11370" s="33">
        <v>789</v>
      </c>
      <c r="K11370" s="33">
        <v>10100</v>
      </c>
      <c r="L11370" s="33">
        <v>1</v>
      </c>
      <c r="M11370" s="33">
        <v>1</v>
      </c>
      <c r="N11370" s="33">
        <v>411426.33</v>
      </c>
      <c r="O11370" s="33">
        <v>2208.9</v>
      </c>
      <c r="P11370" s="33">
        <v>4254</v>
      </c>
    </row>
    <row r="11371" spans="1:16">
      <c r="A11371" s="27" t="s">
        <v>1543</v>
      </c>
      <c r="B11371" s="31">
        <v>202506</v>
      </c>
      <c r="C11371" s="27" t="s">
        <v>187</v>
      </c>
      <c r="D11371" s="27" t="s">
        <v>187</v>
      </c>
      <c r="E11371" s="27" t="s">
        <v>29</v>
      </c>
      <c r="F11371" s="27" t="s">
        <v>257</v>
      </c>
      <c r="G11371" s="33">
        <v>448961.22</v>
      </c>
      <c r="H11371" s="33">
        <v>448961.22</v>
      </c>
      <c r="I11371" s="33">
        <v>11695</v>
      </c>
      <c r="J11371" s="33">
        <v>877</v>
      </c>
      <c r="K11371" s="33">
        <v>10100</v>
      </c>
      <c r="L11371" s="33">
        <v>1</v>
      </c>
      <c r="M11371" s="33">
        <v>1</v>
      </c>
      <c r="N11371" s="33">
        <v>401922.7</v>
      </c>
      <c r="O11371" s="33">
        <v>2565.7</v>
      </c>
      <c r="P11371" s="33">
        <v>4674</v>
      </c>
    </row>
    <row r="11372" spans="1:16">
      <c r="A11372" s="27" t="s">
        <v>1543</v>
      </c>
      <c r="B11372" s="31">
        <v>202507</v>
      </c>
      <c r="C11372" s="27" t="s">
        <v>187</v>
      </c>
      <c r="D11372" s="27" t="s">
        <v>187</v>
      </c>
      <c r="E11372" s="27" t="s">
        <v>29</v>
      </c>
      <c r="F11372" s="27" t="s">
        <v>257</v>
      </c>
      <c r="G11372" s="33">
        <v>371064.78</v>
      </c>
      <c r="H11372" s="33">
        <v>371064.78</v>
      </c>
      <c r="I11372" s="33">
        <v>9732</v>
      </c>
      <c r="J11372" s="33">
        <v>786</v>
      </c>
      <c r="K11372" s="33">
        <v>10100</v>
      </c>
      <c r="L11372" s="33">
        <v>1</v>
      </c>
      <c r="M11372" s="33">
        <v>1</v>
      </c>
      <c r="N11372" s="33">
        <v>357338.23</v>
      </c>
      <c r="O11372" s="33">
        <v>2195.8</v>
      </c>
      <c r="P11372" s="33">
        <v>3989</v>
      </c>
    </row>
    <row r="11373" spans="1:16">
      <c r="A11373" s="27" t="s">
        <v>1543</v>
      </c>
      <c r="B11373" s="31">
        <v>202508</v>
      </c>
      <c r="C11373" s="27" t="s">
        <v>187</v>
      </c>
      <c r="D11373" s="27" t="s">
        <v>187</v>
      </c>
      <c r="E11373" s="27" t="s">
        <v>29</v>
      </c>
      <c r="F11373" s="27" t="s">
        <v>257</v>
      </c>
      <c r="G11373" s="33">
        <v>368581.28</v>
      </c>
      <c r="H11373" s="33">
        <v>368581.28</v>
      </c>
      <c r="I11373" s="33">
        <v>9709</v>
      </c>
      <c r="J11373" s="33">
        <v>711</v>
      </c>
      <c r="K11373" s="33">
        <v>10100</v>
      </c>
      <c r="L11373" s="33">
        <v>1</v>
      </c>
      <c r="M11373" s="33">
        <v>1</v>
      </c>
      <c r="N11373" s="33">
        <v>344143.84</v>
      </c>
      <c r="O11373" s="33">
        <v>1930.9</v>
      </c>
      <c r="P11373" s="33">
        <v>3829</v>
      </c>
    </row>
    <row r="11374" spans="1:16">
      <c r="A11374" s="27" t="s">
        <v>1543</v>
      </c>
      <c r="B11374" s="31">
        <v>202509</v>
      </c>
      <c r="C11374" s="27" t="s">
        <v>187</v>
      </c>
      <c r="D11374" s="27" t="s">
        <v>187</v>
      </c>
      <c r="E11374" s="27" t="s">
        <v>29</v>
      </c>
      <c r="F11374" s="27" t="s">
        <v>257</v>
      </c>
      <c r="G11374" s="33">
        <v>375516.74</v>
      </c>
      <c r="H11374" s="33">
        <v>375516.74</v>
      </c>
      <c r="I11374" s="33">
        <v>9201</v>
      </c>
      <c r="J11374" s="33">
        <v>731</v>
      </c>
      <c r="K11374" s="33">
        <v>10100</v>
      </c>
      <c r="L11374" s="33">
        <v>1</v>
      </c>
      <c r="M11374" s="33">
        <v>1</v>
      </c>
      <c r="N11374" s="33">
        <v>330884.47</v>
      </c>
      <c r="O11374" s="33">
        <v>1955.9</v>
      </c>
      <c r="P11374" s="33">
        <v>3799</v>
      </c>
    </row>
    <row r="11375" spans="1:16">
      <c r="A11375" s="27" t="s">
        <v>1543</v>
      </c>
      <c r="B11375" s="31">
        <v>202510</v>
      </c>
      <c r="C11375" s="27" t="s">
        <v>187</v>
      </c>
      <c r="D11375" s="27" t="s">
        <v>187</v>
      </c>
      <c r="E11375" s="27" t="s">
        <v>29</v>
      </c>
      <c r="F11375" s="27" t="s">
        <v>257</v>
      </c>
      <c r="G11375" s="33">
        <v>404075.84</v>
      </c>
      <c r="H11375" s="33">
        <v>404075.84</v>
      </c>
      <c r="I11375" s="33">
        <v>10232</v>
      </c>
      <c r="J11375" s="33">
        <v>718</v>
      </c>
      <c r="K11375" s="33">
        <v>10100</v>
      </c>
      <c r="L11375" s="33">
        <v>1</v>
      </c>
      <c r="M11375" s="33">
        <v>1</v>
      </c>
      <c r="N11375" s="33">
        <v>363429.66</v>
      </c>
      <c r="O11375" s="33">
        <v>2192.6</v>
      </c>
      <c r="P11375" s="33">
        <v>4139</v>
      </c>
    </row>
    <row r="11376" spans="1:16">
      <c r="A11376" s="27" t="s">
        <v>1543</v>
      </c>
      <c r="B11376" s="31">
        <v>202511</v>
      </c>
      <c r="C11376" s="27" t="s">
        <v>187</v>
      </c>
      <c r="D11376" s="27" t="s">
        <v>187</v>
      </c>
      <c r="E11376" s="27" t="s">
        <v>29</v>
      </c>
      <c r="F11376" s="27" t="s">
        <v>257</v>
      </c>
      <c r="G11376" s="33">
        <v>471816.31</v>
      </c>
      <c r="H11376" s="33">
        <v>471816.31</v>
      </c>
      <c r="I11376" s="33">
        <v>13037</v>
      </c>
      <c r="J11376" s="33">
        <v>1111</v>
      </c>
      <c r="K11376" s="33">
        <v>10100</v>
      </c>
      <c r="L11376" s="33">
        <v>1</v>
      </c>
      <c r="M11376" s="33">
        <v>1</v>
      </c>
      <c r="N11376" s="33">
        <v>438570.53</v>
      </c>
      <c r="O11376" s="33">
        <v>2833.1</v>
      </c>
      <c r="P11376" s="33">
        <v>5204</v>
      </c>
    </row>
    <row r="11377" spans="1:16">
      <c r="A11377" s="27" t="s">
        <v>1543</v>
      </c>
      <c r="B11377" s="31">
        <v>202512</v>
      </c>
      <c r="C11377" s="27" t="s">
        <v>187</v>
      </c>
      <c r="D11377" s="27" t="s">
        <v>187</v>
      </c>
      <c r="E11377" s="27" t="s">
        <v>29</v>
      </c>
      <c r="F11377" s="27" t="s">
        <v>257</v>
      </c>
      <c r="G11377" s="33">
        <v>517102.62</v>
      </c>
      <c r="H11377" s="33">
        <v>517102.62</v>
      </c>
      <c r="I11377" s="33">
        <v>12910</v>
      </c>
      <c r="J11377" s="33">
        <v>1060</v>
      </c>
      <c r="K11377" s="33">
        <v>10100</v>
      </c>
      <c r="L11377" s="33">
        <v>1</v>
      </c>
      <c r="M11377" s="33">
        <v>1</v>
      </c>
      <c r="N11377" s="33">
        <v>503431.89</v>
      </c>
      <c r="O11377" s="33">
        <v>2709.1</v>
      </c>
      <c r="P11377" s="33">
        <v>5303</v>
      </c>
    </row>
    <row r="11378" spans="1:16">
      <c r="A11378" s="27" t="s">
        <v>1543</v>
      </c>
      <c r="B11378" s="31">
        <v>202601</v>
      </c>
      <c r="C11378" s="27" t="s">
        <v>187</v>
      </c>
      <c r="D11378" s="27" t="s">
        <v>187</v>
      </c>
      <c r="E11378" s="27" t="s">
        <v>29</v>
      </c>
      <c r="F11378" s="27" t="s">
        <v>257</v>
      </c>
      <c r="G11378" s="33">
        <v>289351.75</v>
      </c>
      <c r="H11378" s="33">
        <v>289351.75</v>
      </c>
      <c r="I11378" s="33">
        <v>7180</v>
      </c>
      <c r="J11378" s="33">
        <v>509</v>
      </c>
      <c r="K11378" s="33">
        <v>10100</v>
      </c>
      <c r="L11378" s="33">
        <v>1</v>
      </c>
      <c r="M11378" s="33">
        <v>1</v>
      </c>
      <c r="N11378" s="33">
        <v>255870.07</v>
      </c>
      <c r="O11378" s="33">
        <v>1547.8</v>
      </c>
      <c r="P11378" s="33">
        <v>2855</v>
      </c>
    </row>
    <row r="11379" spans="1:16">
      <c r="A11379" s="27" t="s">
        <v>1543</v>
      </c>
      <c r="B11379" s="31">
        <v>202602</v>
      </c>
      <c r="C11379" s="27" t="s">
        <v>187</v>
      </c>
      <c r="D11379" s="27" t="s">
        <v>187</v>
      </c>
      <c r="E11379" s="27" t="s">
        <v>29</v>
      </c>
      <c r="F11379" s="27" t="s">
        <v>257</v>
      </c>
      <c r="G11379" s="33">
        <v>286280.51</v>
      </c>
      <c r="H11379" s="33">
        <v>286280.51</v>
      </c>
      <c r="I11379" s="33">
        <v>7500</v>
      </c>
      <c r="J11379" s="33">
        <v>557</v>
      </c>
      <c r="K11379" s="33">
        <v>10100</v>
      </c>
      <c r="L11379" s="33">
        <v>1</v>
      </c>
      <c r="M11379" s="33">
        <v>1</v>
      </c>
      <c r="N11379" s="33">
        <v>263604.81</v>
      </c>
      <c r="O11379" s="33">
        <v>1627.4</v>
      </c>
      <c r="P11379" s="33">
        <v>2984</v>
      </c>
    </row>
    <row r="11380" spans="1:16">
      <c r="A11380" s="27" t="s">
        <v>1543</v>
      </c>
      <c r="B11380" s="31">
        <v>202603</v>
      </c>
      <c r="C11380" s="27" t="s">
        <v>187</v>
      </c>
      <c r="D11380" s="27" t="s">
        <v>187</v>
      </c>
      <c r="E11380" s="27" t="s">
        <v>29</v>
      </c>
      <c r="F11380" s="27" t="s">
        <v>257</v>
      </c>
      <c r="G11380" s="33">
        <v>324983.12</v>
      </c>
      <c r="H11380" s="33">
        <v>324983.12</v>
      </c>
      <c r="I11380" s="33">
        <v>8059</v>
      </c>
      <c r="J11380" s="33">
        <v>565</v>
      </c>
      <c r="K11380" s="33">
        <v>10100</v>
      </c>
      <c r="L11380" s="33">
        <v>1</v>
      </c>
      <c r="M11380" s="33">
        <v>1</v>
      </c>
      <c r="N11380" s="33">
        <v>328506.56</v>
      </c>
      <c r="O11380" s="33">
        <v>1743.4</v>
      </c>
      <c r="P11380" s="33">
        <v>3321</v>
      </c>
    </row>
    <row r="11381" spans="1:16">
      <c r="A11381" s="27" t="s">
        <v>1543</v>
      </c>
      <c r="B11381" s="31">
        <v>202604</v>
      </c>
      <c r="C11381" s="27" t="s">
        <v>187</v>
      </c>
      <c r="D11381" s="27" t="s">
        <v>187</v>
      </c>
      <c r="E11381" s="27" t="s">
        <v>29</v>
      </c>
      <c r="F11381" s="27" t="s">
        <v>257</v>
      </c>
      <c r="G11381" s="33">
        <v>452446.15</v>
      </c>
      <c r="H11381" s="33">
        <v>452446.15</v>
      </c>
      <c r="I11381" s="33">
        <v>11969</v>
      </c>
      <c r="J11381" s="33">
        <v>956</v>
      </c>
      <c r="K11381" s="33">
        <v>10100</v>
      </c>
      <c r="L11381" s="33">
        <v>1</v>
      </c>
      <c r="M11381" s="33">
        <v>1</v>
      </c>
      <c r="N11381" s="33">
        <v>386557.93</v>
      </c>
      <c r="O11381" s="33">
        <v>2697</v>
      </c>
      <c r="P11381" s="33">
        <v>4734</v>
      </c>
    </row>
    <row r="11382" spans="1:16">
      <c r="A11382" s="27" t="s">
        <v>1543</v>
      </c>
      <c r="B11382" s="31">
        <v>202605</v>
      </c>
      <c r="C11382" s="27" t="s">
        <v>187</v>
      </c>
      <c r="D11382" s="27" t="s">
        <v>187</v>
      </c>
      <c r="E11382" s="27" t="s">
        <v>29</v>
      </c>
      <c r="F11382" s="27" t="s">
        <v>257</v>
      </c>
      <c r="G11382" s="33">
        <v>448086.24</v>
      </c>
      <c r="H11382" s="33">
        <v>448086.24</v>
      </c>
      <c r="I11382" s="33">
        <v>10965</v>
      </c>
      <c r="J11382" s="33">
        <v>864</v>
      </c>
      <c r="K11382" s="33">
        <v>10100</v>
      </c>
      <c r="L11382" s="33">
        <v>1</v>
      </c>
      <c r="M11382" s="33">
        <v>1</v>
      </c>
      <c r="N11382" s="33">
        <v>423357.7</v>
      </c>
      <c r="O11382" s="33">
        <v>2332.2</v>
      </c>
      <c r="P11382" s="33">
        <v>4744</v>
      </c>
    </row>
    <row r="11383" spans="1:16">
      <c r="A11383" s="27" t="s">
        <v>1543</v>
      </c>
      <c r="B11383" s="31">
        <v>202606</v>
      </c>
      <c r="C11383" s="27" t="s">
        <v>187</v>
      </c>
      <c r="D11383" s="27" t="s">
        <v>187</v>
      </c>
      <c r="E11383" s="27" t="s">
        <v>29</v>
      </c>
      <c r="F11383" s="27" t="s">
        <v>257</v>
      </c>
      <c r="G11383" s="33">
        <v>501268.02</v>
      </c>
      <c r="H11383" s="33">
        <v>501268.02</v>
      </c>
      <c r="I11383" s="33">
        <v>12973</v>
      </c>
      <c r="J11383" s="33">
        <v>1043</v>
      </c>
      <c r="K11383" s="33">
        <v>10100</v>
      </c>
      <c r="L11383" s="33">
        <v>1</v>
      </c>
      <c r="M11383" s="33">
        <v>1</v>
      </c>
      <c r="N11383" s="33">
        <v>413578.45</v>
      </c>
      <c r="O11383" s="33">
        <v>2867.9</v>
      </c>
      <c r="P11383" s="33">
        <v>5084</v>
      </c>
    </row>
    <row r="11384" spans="1:16">
      <c r="A11384" s="27" t="s">
        <v>1543</v>
      </c>
      <c r="B11384" s="31">
        <v>202607</v>
      </c>
      <c r="C11384" s="27" t="s">
        <v>187</v>
      </c>
      <c r="D11384" s="27" t="s">
        <v>187</v>
      </c>
      <c r="E11384" s="27" t="s">
        <v>29</v>
      </c>
      <c r="F11384" s="27" t="s">
        <v>257</v>
      </c>
      <c r="G11384" s="33">
        <v>428209.67</v>
      </c>
      <c r="H11384" s="33">
        <v>428209.67</v>
      </c>
      <c r="I11384" s="33">
        <v>10613</v>
      </c>
      <c r="J11384" s="33">
        <v>774</v>
      </c>
      <c r="K11384" s="33">
        <v>10100</v>
      </c>
      <c r="L11384" s="33">
        <v>1</v>
      </c>
      <c r="M11384" s="33">
        <v>1</v>
      </c>
      <c r="N11384" s="33">
        <v>367701.03</v>
      </c>
      <c r="O11384" s="33">
        <v>2563.8</v>
      </c>
      <c r="P11384" s="33">
        <v>4494</v>
      </c>
    </row>
    <row r="11385" spans="1:16">
      <c r="A11385" s="27" t="s">
        <v>1545</v>
      </c>
      <c r="B11385" s="31">
        <v>202408</v>
      </c>
      <c r="C11385" s="27" t="s">
        <v>187</v>
      </c>
      <c r="D11385" s="27" t="s">
        <v>187</v>
      </c>
      <c r="E11385" s="27" t="s">
        <v>29</v>
      </c>
      <c r="F11385" s="27" t="s">
        <v>262</v>
      </c>
      <c r="G11385" s="33">
        <v>110499.23</v>
      </c>
      <c r="H11385" s="33">
        <v>0</v>
      </c>
      <c r="I11385" s="33">
        <v>5403</v>
      </c>
      <c r="J11385" s="33">
        <v>252</v>
      </c>
      <c r="K11385" s="33">
        <v>4700</v>
      </c>
      <c r="L11385" s="33">
        <v>1</v>
      </c>
      <c r="M11385" s="33">
        <v>0</v>
      </c>
      <c r="N11385" s="33">
        <v>141380.78</v>
      </c>
      <c r="O11385" s="33">
        <v>692.5</v>
      </c>
      <c r="P11385" s="33">
        <v>1766</v>
      </c>
    </row>
    <row r="11386" spans="1:16">
      <c r="A11386" s="27" t="s">
        <v>1545</v>
      </c>
      <c r="B11386" s="31">
        <v>202409</v>
      </c>
      <c r="C11386" s="27" t="s">
        <v>187</v>
      </c>
      <c r="D11386" s="27" t="s">
        <v>187</v>
      </c>
      <c r="E11386" s="27" t="s">
        <v>29</v>
      </c>
      <c r="F11386" s="27" t="s">
        <v>262</v>
      </c>
      <c r="G11386" s="33">
        <v>110739.09</v>
      </c>
      <c r="H11386" s="33">
        <v>0</v>
      </c>
      <c r="I11386" s="33">
        <v>5889</v>
      </c>
      <c r="J11386" s="33">
        <v>306</v>
      </c>
      <c r="K11386" s="33">
        <v>4700</v>
      </c>
      <c r="L11386" s="33">
        <v>1</v>
      </c>
      <c r="M11386" s="33">
        <v>0</v>
      </c>
      <c r="N11386" s="33">
        <v>135933.59</v>
      </c>
      <c r="O11386" s="33">
        <v>671</v>
      </c>
      <c r="P11386" s="33">
        <v>1804</v>
      </c>
    </row>
    <row r="11387" spans="1:16">
      <c r="A11387" s="27" t="s">
        <v>1545</v>
      </c>
      <c r="B11387" s="31">
        <v>202410</v>
      </c>
      <c r="C11387" s="27" t="s">
        <v>187</v>
      </c>
      <c r="D11387" s="27" t="s">
        <v>187</v>
      </c>
      <c r="E11387" s="27" t="s">
        <v>29</v>
      </c>
      <c r="F11387" s="27" t="s">
        <v>262</v>
      </c>
      <c r="G11387" s="33">
        <v>120646.3</v>
      </c>
      <c r="H11387" s="33">
        <v>0</v>
      </c>
      <c r="I11387" s="33">
        <v>6561</v>
      </c>
      <c r="J11387" s="33">
        <v>292</v>
      </c>
      <c r="K11387" s="33">
        <v>4700</v>
      </c>
      <c r="L11387" s="33">
        <v>1</v>
      </c>
      <c r="M11387" s="33">
        <v>0</v>
      </c>
      <c r="N11387" s="33">
        <v>149303.76</v>
      </c>
      <c r="O11387" s="33">
        <v>672.6</v>
      </c>
      <c r="P11387" s="33">
        <v>2027</v>
      </c>
    </row>
    <row r="11388" spans="1:16">
      <c r="A11388" s="27" t="s">
        <v>1545</v>
      </c>
      <c r="B11388" s="31">
        <v>202411</v>
      </c>
      <c r="C11388" s="27" t="s">
        <v>187</v>
      </c>
      <c r="D11388" s="27" t="s">
        <v>187</v>
      </c>
      <c r="E11388" s="27" t="s">
        <v>29</v>
      </c>
      <c r="F11388" s="27" t="s">
        <v>262</v>
      </c>
      <c r="G11388" s="33">
        <v>161434.87</v>
      </c>
      <c r="H11388" s="33">
        <v>0</v>
      </c>
      <c r="I11388" s="33">
        <v>8623</v>
      </c>
      <c r="J11388" s="33">
        <v>452</v>
      </c>
      <c r="K11388" s="33">
        <v>4700</v>
      </c>
      <c r="L11388" s="33">
        <v>1</v>
      </c>
      <c r="M11388" s="33">
        <v>0</v>
      </c>
      <c r="N11388" s="33">
        <v>180173.05</v>
      </c>
      <c r="O11388" s="33">
        <v>955.3</v>
      </c>
      <c r="P11388" s="33">
        <v>2704</v>
      </c>
    </row>
    <row r="11389" spans="1:16">
      <c r="A11389" s="27" t="s">
        <v>1545</v>
      </c>
      <c r="B11389" s="31">
        <v>202412</v>
      </c>
      <c r="C11389" s="27" t="s">
        <v>187</v>
      </c>
      <c r="D11389" s="27" t="s">
        <v>187</v>
      </c>
      <c r="E11389" s="27" t="s">
        <v>29</v>
      </c>
      <c r="F11389" s="27" t="s">
        <v>262</v>
      </c>
      <c r="G11389" s="33">
        <v>191281.61</v>
      </c>
      <c r="H11389" s="33">
        <v>0</v>
      </c>
      <c r="I11389" s="33">
        <v>10184</v>
      </c>
      <c r="J11389" s="33">
        <v>477</v>
      </c>
      <c r="K11389" s="33">
        <v>4700</v>
      </c>
      <c r="L11389" s="33">
        <v>1</v>
      </c>
      <c r="M11389" s="33">
        <v>0</v>
      </c>
      <c r="N11389" s="33">
        <v>206819.32</v>
      </c>
      <c r="O11389" s="33">
        <v>1158.7</v>
      </c>
      <c r="P11389" s="33">
        <v>3222</v>
      </c>
    </row>
    <row r="11390" spans="1:16">
      <c r="A11390" s="27" t="s">
        <v>1545</v>
      </c>
      <c r="B11390" s="31">
        <v>202501</v>
      </c>
      <c r="C11390" s="27" t="s">
        <v>187</v>
      </c>
      <c r="D11390" s="27" t="s">
        <v>187</v>
      </c>
      <c r="E11390" s="27" t="s">
        <v>29</v>
      </c>
      <c r="F11390" s="27" t="s">
        <v>262</v>
      </c>
      <c r="G11390" s="33">
        <v>102419.79</v>
      </c>
      <c r="H11390" s="33">
        <v>0</v>
      </c>
      <c r="I11390" s="33">
        <v>5724</v>
      </c>
      <c r="J11390" s="33">
        <v>308</v>
      </c>
      <c r="K11390" s="33">
        <v>4700</v>
      </c>
      <c r="L11390" s="33">
        <v>1</v>
      </c>
      <c r="M11390" s="33">
        <v>0</v>
      </c>
      <c r="N11390" s="33">
        <v>105116.25</v>
      </c>
      <c r="O11390" s="33">
        <v>569.5</v>
      </c>
      <c r="P11390" s="33">
        <v>1753</v>
      </c>
    </row>
    <row r="11391" spans="1:16">
      <c r="A11391" s="27" t="s">
        <v>1545</v>
      </c>
      <c r="B11391" s="31">
        <v>202502</v>
      </c>
      <c r="C11391" s="27" t="s">
        <v>187</v>
      </c>
      <c r="D11391" s="27" t="s">
        <v>187</v>
      </c>
      <c r="E11391" s="27" t="s">
        <v>29</v>
      </c>
      <c r="F11391" s="27" t="s">
        <v>262</v>
      </c>
      <c r="G11391" s="33">
        <v>118905.03</v>
      </c>
      <c r="H11391" s="33">
        <v>0</v>
      </c>
      <c r="I11391" s="33">
        <v>6141</v>
      </c>
      <c r="J11391" s="33">
        <v>268</v>
      </c>
      <c r="K11391" s="33">
        <v>4700</v>
      </c>
      <c r="L11391" s="33">
        <v>1</v>
      </c>
      <c r="M11391" s="33">
        <v>0</v>
      </c>
      <c r="N11391" s="33">
        <v>108293.83</v>
      </c>
      <c r="O11391" s="33">
        <v>829.3</v>
      </c>
      <c r="P11391" s="33">
        <v>1919</v>
      </c>
    </row>
    <row r="11392" spans="1:16">
      <c r="A11392" s="27" t="s">
        <v>1545</v>
      </c>
      <c r="B11392" s="31">
        <v>202503</v>
      </c>
      <c r="C11392" s="27" t="s">
        <v>187</v>
      </c>
      <c r="D11392" s="27" t="s">
        <v>187</v>
      </c>
      <c r="E11392" s="27" t="s">
        <v>29</v>
      </c>
      <c r="F11392" s="27" t="s">
        <v>262</v>
      </c>
      <c r="G11392" s="33">
        <v>142668.34</v>
      </c>
      <c r="H11392" s="33">
        <v>0</v>
      </c>
      <c r="I11392" s="33">
        <v>7024</v>
      </c>
      <c r="J11392" s="33">
        <v>388</v>
      </c>
      <c r="K11392" s="33">
        <v>4700</v>
      </c>
      <c r="L11392" s="33">
        <v>1</v>
      </c>
      <c r="M11392" s="33">
        <v>0</v>
      </c>
      <c r="N11392" s="33">
        <v>134956.7</v>
      </c>
      <c r="O11392" s="33">
        <v>839.4</v>
      </c>
      <c r="P11392" s="33">
        <v>2279</v>
      </c>
    </row>
    <row r="11393" spans="1:16">
      <c r="A11393" s="27" t="s">
        <v>1545</v>
      </c>
      <c r="B11393" s="31">
        <v>202504</v>
      </c>
      <c r="C11393" s="27" t="s">
        <v>187</v>
      </c>
      <c r="D11393" s="27" t="s">
        <v>187</v>
      </c>
      <c r="E11393" s="27" t="s">
        <v>29</v>
      </c>
      <c r="F11393" s="27" t="s">
        <v>262</v>
      </c>
      <c r="G11393" s="33">
        <v>163594.88</v>
      </c>
      <c r="H11393" s="33">
        <v>0</v>
      </c>
      <c r="I11393" s="33">
        <v>8334</v>
      </c>
      <c r="J11393" s="33">
        <v>444</v>
      </c>
      <c r="K11393" s="33">
        <v>4700</v>
      </c>
      <c r="L11393" s="33">
        <v>1</v>
      </c>
      <c r="M11393" s="33">
        <v>0</v>
      </c>
      <c r="N11393" s="33">
        <v>158805.29</v>
      </c>
      <c r="O11393" s="33">
        <v>960</v>
      </c>
      <c r="P11393" s="33">
        <v>2589</v>
      </c>
    </row>
    <row r="11394" spans="1:16">
      <c r="A11394" s="27" t="s">
        <v>1545</v>
      </c>
      <c r="B11394" s="31">
        <v>202505</v>
      </c>
      <c r="C11394" s="27" t="s">
        <v>187</v>
      </c>
      <c r="D11394" s="27" t="s">
        <v>187</v>
      </c>
      <c r="E11394" s="27" t="s">
        <v>29</v>
      </c>
      <c r="F11394" s="27" t="s">
        <v>262</v>
      </c>
      <c r="G11394" s="33">
        <v>203163.66</v>
      </c>
      <c r="H11394" s="33">
        <v>0</v>
      </c>
      <c r="I11394" s="33">
        <v>10570</v>
      </c>
      <c r="J11394" s="33">
        <v>444</v>
      </c>
      <c r="K11394" s="33">
        <v>4700</v>
      </c>
      <c r="L11394" s="33">
        <v>1</v>
      </c>
      <c r="M11394" s="33">
        <v>0</v>
      </c>
      <c r="N11394" s="33">
        <v>173923.33</v>
      </c>
      <c r="O11394" s="33">
        <v>1249</v>
      </c>
      <c r="P11394" s="33">
        <v>3297</v>
      </c>
    </row>
    <row r="11395" spans="1:16">
      <c r="A11395" s="27" t="s">
        <v>1545</v>
      </c>
      <c r="B11395" s="31">
        <v>202506</v>
      </c>
      <c r="C11395" s="27" t="s">
        <v>187</v>
      </c>
      <c r="D11395" s="27" t="s">
        <v>187</v>
      </c>
      <c r="E11395" s="27" t="s">
        <v>29</v>
      </c>
      <c r="F11395" s="27" t="s">
        <v>262</v>
      </c>
      <c r="G11395" s="33">
        <v>174409.9</v>
      </c>
      <c r="H11395" s="33">
        <v>0</v>
      </c>
      <c r="I11395" s="33">
        <v>8443</v>
      </c>
      <c r="J11395" s="33">
        <v>487</v>
      </c>
      <c r="K11395" s="33">
        <v>4700</v>
      </c>
      <c r="L11395" s="33">
        <v>1</v>
      </c>
      <c r="M11395" s="33">
        <v>0</v>
      </c>
      <c r="N11395" s="33">
        <v>169905.83</v>
      </c>
      <c r="O11395" s="33">
        <v>1106</v>
      </c>
      <c r="P11395" s="33">
        <v>2791</v>
      </c>
    </row>
    <row r="11396" spans="1:16">
      <c r="A11396" s="27" t="s">
        <v>1545</v>
      </c>
      <c r="B11396" s="31">
        <v>202507</v>
      </c>
      <c r="C11396" s="27" t="s">
        <v>187</v>
      </c>
      <c r="D11396" s="27" t="s">
        <v>187</v>
      </c>
      <c r="E11396" s="27" t="s">
        <v>29</v>
      </c>
      <c r="F11396" s="27" t="s">
        <v>262</v>
      </c>
      <c r="G11396" s="33">
        <v>163963.42</v>
      </c>
      <c r="H11396" s="33">
        <v>0</v>
      </c>
      <c r="I11396" s="33">
        <v>8472</v>
      </c>
      <c r="J11396" s="33">
        <v>450</v>
      </c>
      <c r="K11396" s="33">
        <v>4700</v>
      </c>
      <c r="L11396" s="33">
        <v>1</v>
      </c>
      <c r="M11396" s="33">
        <v>0</v>
      </c>
      <c r="N11396" s="33">
        <v>151058.52</v>
      </c>
      <c r="O11396" s="33">
        <v>1019.9</v>
      </c>
      <c r="P11396" s="33">
        <v>2766</v>
      </c>
    </row>
    <row r="11397" spans="1:16">
      <c r="A11397" s="27" t="s">
        <v>1545</v>
      </c>
      <c r="B11397" s="31">
        <v>202508</v>
      </c>
      <c r="C11397" s="27" t="s">
        <v>187</v>
      </c>
      <c r="D11397" s="27" t="s">
        <v>187</v>
      </c>
      <c r="E11397" s="27" t="s">
        <v>29</v>
      </c>
      <c r="F11397" s="27" t="s">
        <v>262</v>
      </c>
      <c r="G11397" s="33">
        <v>144020.21</v>
      </c>
      <c r="H11397" s="33">
        <v>0</v>
      </c>
      <c r="I11397" s="33">
        <v>7492</v>
      </c>
      <c r="J11397" s="33">
        <v>372</v>
      </c>
      <c r="K11397" s="33">
        <v>4700</v>
      </c>
      <c r="L11397" s="33">
        <v>1</v>
      </c>
      <c r="M11397" s="33">
        <v>0</v>
      </c>
      <c r="N11397" s="33">
        <v>145480.83</v>
      </c>
      <c r="O11397" s="33">
        <v>937</v>
      </c>
      <c r="P11397" s="33">
        <v>2261</v>
      </c>
    </row>
    <row r="11398" spans="1:16">
      <c r="A11398" s="27" t="s">
        <v>1545</v>
      </c>
      <c r="B11398" s="31">
        <v>202509</v>
      </c>
      <c r="C11398" s="27" t="s">
        <v>187</v>
      </c>
      <c r="D11398" s="27" t="s">
        <v>187</v>
      </c>
      <c r="E11398" s="27" t="s">
        <v>29</v>
      </c>
      <c r="F11398" s="27" t="s">
        <v>262</v>
      </c>
      <c r="G11398" s="33">
        <v>147762.87</v>
      </c>
      <c r="H11398" s="33">
        <v>0</v>
      </c>
      <c r="I11398" s="33">
        <v>7389</v>
      </c>
      <c r="J11398" s="33">
        <v>380</v>
      </c>
      <c r="K11398" s="33">
        <v>4700</v>
      </c>
      <c r="L11398" s="33">
        <v>1</v>
      </c>
      <c r="M11398" s="33">
        <v>0</v>
      </c>
      <c r="N11398" s="33">
        <v>139875.66</v>
      </c>
      <c r="O11398" s="33">
        <v>857.5</v>
      </c>
      <c r="P11398" s="33">
        <v>2335</v>
      </c>
    </row>
    <row r="11399" spans="1:16">
      <c r="A11399" s="27" t="s">
        <v>1545</v>
      </c>
      <c r="B11399" s="31">
        <v>202510</v>
      </c>
      <c r="C11399" s="27" t="s">
        <v>187</v>
      </c>
      <c r="D11399" s="27" t="s">
        <v>187</v>
      </c>
      <c r="E11399" s="27" t="s">
        <v>29</v>
      </c>
      <c r="F11399" s="27" t="s">
        <v>262</v>
      </c>
      <c r="G11399" s="33">
        <v>178221.59</v>
      </c>
      <c r="H11399" s="33">
        <v>0</v>
      </c>
      <c r="I11399" s="33">
        <v>8827</v>
      </c>
      <c r="J11399" s="33">
        <v>443</v>
      </c>
      <c r="K11399" s="33">
        <v>4700</v>
      </c>
      <c r="L11399" s="33">
        <v>1</v>
      </c>
      <c r="M11399" s="33">
        <v>0</v>
      </c>
      <c r="N11399" s="33">
        <v>153633.57</v>
      </c>
      <c r="O11399" s="33">
        <v>1167.9</v>
      </c>
      <c r="P11399" s="33">
        <v>2937</v>
      </c>
    </row>
    <row r="11400" spans="1:16">
      <c r="A11400" s="27" t="s">
        <v>1545</v>
      </c>
      <c r="B11400" s="31">
        <v>202511</v>
      </c>
      <c r="C11400" s="27" t="s">
        <v>187</v>
      </c>
      <c r="D11400" s="27" t="s">
        <v>187</v>
      </c>
      <c r="E11400" s="27" t="s">
        <v>29</v>
      </c>
      <c r="F11400" s="27" t="s">
        <v>262</v>
      </c>
      <c r="G11400" s="33">
        <v>207029.75</v>
      </c>
      <c r="H11400" s="33">
        <v>0</v>
      </c>
      <c r="I11400" s="33">
        <v>10239</v>
      </c>
      <c r="J11400" s="33">
        <v>501</v>
      </c>
      <c r="K11400" s="33">
        <v>4700</v>
      </c>
      <c r="L11400" s="33">
        <v>1</v>
      </c>
      <c r="M11400" s="33">
        <v>0</v>
      </c>
      <c r="N11400" s="33">
        <v>185398.07</v>
      </c>
      <c r="O11400" s="33">
        <v>1257.3</v>
      </c>
      <c r="P11400" s="33">
        <v>3400</v>
      </c>
    </row>
    <row r="11401" spans="1:16">
      <c r="A11401" s="27" t="s">
        <v>1545</v>
      </c>
      <c r="B11401" s="31">
        <v>202512</v>
      </c>
      <c r="C11401" s="27" t="s">
        <v>187</v>
      </c>
      <c r="D11401" s="27" t="s">
        <v>187</v>
      </c>
      <c r="E11401" s="27" t="s">
        <v>29</v>
      </c>
      <c r="F11401" s="27" t="s">
        <v>262</v>
      </c>
      <c r="G11401" s="33">
        <v>237498.37</v>
      </c>
      <c r="H11401" s="33">
        <v>0</v>
      </c>
      <c r="I11401" s="33">
        <v>12671</v>
      </c>
      <c r="J11401" s="33">
        <v>600</v>
      </c>
      <c r="K11401" s="33">
        <v>4700</v>
      </c>
      <c r="L11401" s="33">
        <v>1</v>
      </c>
      <c r="M11401" s="33">
        <v>0</v>
      </c>
      <c r="N11401" s="33">
        <v>212817.08</v>
      </c>
      <c r="O11401" s="33">
        <v>1559.9</v>
      </c>
      <c r="P11401" s="33">
        <v>4203</v>
      </c>
    </row>
    <row r="11402" spans="1:16">
      <c r="A11402" s="27" t="s">
        <v>1545</v>
      </c>
      <c r="B11402" s="31">
        <v>202601</v>
      </c>
      <c r="C11402" s="27" t="s">
        <v>187</v>
      </c>
      <c r="D11402" s="27" t="s">
        <v>187</v>
      </c>
      <c r="E11402" s="27" t="s">
        <v>29</v>
      </c>
      <c r="F11402" s="27" t="s">
        <v>262</v>
      </c>
      <c r="G11402" s="33">
        <v>112693.19</v>
      </c>
      <c r="H11402" s="33">
        <v>0</v>
      </c>
      <c r="I11402" s="33">
        <v>5863</v>
      </c>
      <c r="J11402" s="33">
        <v>278</v>
      </c>
      <c r="K11402" s="33">
        <v>4700</v>
      </c>
      <c r="L11402" s="33">
        <v>1</v>
      </c>
      <c r="M11402" s="33">
        <v>0</v>
      </c>
      <c r="N11402" s="33">
        <v>108164.63</v>
      </c>
      <c r="O11402" s="33">
        <v>671.3</v>
      </c>
      <c r="P11402" s="33">
        <v>1869</v>
      </c>
    </row>
    <row r="11403" spans="1:16">
      <c r="A11403" s="27" t="s">
        <v>1545</v>
      </c>
      <c r="B11403" s="31">
        <v>202602</v>
      </c>
      <c r="C11403" s="27" t="s">
        <v>187</v>
      </c>
      <c r="D11403" s="27" t="s">
        <v>187</v>
      </c>
      <c r="E11403" s="27" t="s">
        <v>29</v>
      </c>
      <c r="F11403" s="27" t="s">
        <v>262</v>
      </c>
      <c r="G11403" s="33">
        <v>109840.28</v>
      </c>
      <c r="H11403" s="33">
        <v>0</v>
      </c>
      <c r="I11403" s="33">
        <v>5669</v>
      </c>
      <c r="J11403" s="33">
        <v>330</v>
      </c>
      <c r="K11403" s="33">
        <v>4700</v>
      </c>
      <c r="L11403" s="33">
        <v>1</v>
      </c>
      <c r="M11403" s="33">
        <v>0</v>
      </c>
      <c r="N11403" s="33">
        <v>111434.35</v>
      </c>
      <c r="O11403" s="33">
        <v>689.3</v>
      </c>
      <c r="P11403" s="33">
        <v>1793</v>
      </c>
    </row>
    <row r="11404" spans="1:16">
      <c r="A11404" s="27" t="s">
        <v>1545</v>
      </c>
      <c r="B11404" s="31">
        <v>202603</v>
      </c>
      <c r="C11404" s="27" t="s">
        <v>187</v>
      </c>
      <c r="D11404" s="27" t="s">
        <v>187</v>
      </c>
      <c r="E11404" s="27" t="s">
        <v>29</v>
      </c>
      <c r="F11404" s="27" t="s">
        <v>262</v>
      </c>
      <c r="G11404" s="33">
        <v>145993.59</v>
      </c>
      <c r="H11404" s="33">
        <v>0</v>
      </c>
      <c r="I11404" s="33">
        <v>7343</v>
      </c>
      <c r="J11404" s="33">
        <v>378</v>
      </c>
      <c r="K11404" s="33">
        <v>4700</v>
      </c>
      <c r="L11404" s="33">
        <v>1</v>
      </c>
      <c r="M11404" s="33">
        <v>0</v>
      </c>
      <c r="N11404" s="33">
        <v>138870.44</v>
      </c>
      <c r="O11404" s="33">
        <v>901</v>
      </c>
      <c r="P11404" s="33">
        <v>2341</v>
      </c>
    </row>
    <row r="11405" spans="1:16">
      <c r="A11405" s="27" t="s">
        <v>1545</v>
      </c>
      <c r="B11405" s="31">
        <v>202604</v>
      </c>
      <c r="C11405" s="27" t="s">
        <v>187</v>
      </c>
      <c r="D11405" s="27" t="s">
        <v>187</v>
      </c>
      <c r="E11405" s="27" t="s">
        <v>29</v>
      </c>
      <c r="F11405" s="27" t="s">
        <v>262</v>
      </c>
      <c r="G11405" s="33">
        <v>159978.96</v>
      </c>
      <c r="H11405" s="33">
        <v>0</v>
      </c>
      <c r="I11405" s="33">
        <v>7856</v>
      </c>
      <c r="J11405" s="33">
        <v>407</v>
      </c>
      <c r="K11405" s="33">
        <v>4700</v>
      </c>
      <c r="L11405" s="33">
        <v>1</v>
      </c>
      <c r="M11405" s="33">
        <v>0</v>
      </c>
      <c r="N11405" s="33">
        <v>163410.65</v>
      </c>
      <c r="O11405" s="33">
        <v>987.2</v>
      </c>
      <c r="P11405" s="33">
        <v>2554</v>
      </c>
    </row>
    <row r="11406" spans="1:16">
      <c r="A11406" s="27" t="s">
        <v>1545</v>
      </c>
      <c r="B11406" s="31">
        <v>202605</v>
      </c>
      <c r="C11406" s="27" t="s">
        <v>187</v>
      </c>
      <c r="D11406" s="27" t="s">
        <v>187</v>
      </c>
      <c r="E11406" s="27" t="s">
        <v>29</v>
      </c>
      <c r="F11406" s="27" t="s">
        <v>262</v>
      </c>
      <c r="G11406" s="33">
        <v>181508.17</v>
      </c>
      <c r="H11406" s="33">
        <v>181508.17</v>
      </c>
      <c r="I11406" s="33">
        <v>9271</v>
      </c>
      <c r="J11406" s="33">
        <v>478</v>
      </c>
      <c r="K11406" s="33">
        <v>4700</v>
      </c>
      <c r="L11406" s="33">
        <v>1</v>
      </c>
      <c r="M11406" s="33">
        <v>1</v>
      </c>
      <c r="N11406" s="33">
        <v>178967.11</v>
      </c>
      <c r="O11406" s="33">
        <v>1168.5</v>
      </c>
      <c r="P11406" s="33">
        <v>2981</v>
      </c>
    </row>
    <row r="11407" spans="1:16">
      <c r="A11407" s="27" t="s">
        <v>1545</v>
      </c>
      <c r="B11407" s="31">
        <v>202606</v>
      </c>
      <c r="C11407" s="27" t="s">
        <v>187</v>
      </c>
      <c r="D11407" s="27" t="s">
        <v>187</v>
      </c>
      <c r="E11407" s="27" t="s">
        <v>29</v>
      </c>
      <c r="F11407" s="27" t="s">
        <v>262</v>
      </c>
      <c r="G11407" s="33">
        <v>181411.87</v>
      </c>
      <c r="H11407" s="33">
        <v>181411.87</v>
      </c>
      <c r="I11407" s="33">
        <v>8963</v>
      </c>
      <c r="J11407" s="33">
        <v>425</v>
      </c>
      <c r="K11407" s="33">
        <v>4700</v>
      </c>
      <c r="L11407" s="33">
        <v>1</v>
      </c>
      <c r="M11407" s="33">
        <v>1</v>
      </c>
      <c r="N11407" s="33">
        <v>174833.1</v>
      </c>
      <c r="O11407" s="33">
        <v>1058.6</v>
      </c>
      <c r="P11407" s="33">
        <v>2995</v>
      </c>
    </row>
    <row r="11408" spans="1:16">
      <c r="A11408" s="27" t="s">
        <v>1545</v>
      </c>
      <c r="B11408" s="31">
        <v>202607</v>
      </c>
      <c r="C11408" s="27" t="s">
        <v>187</v>
      </c>
      <c r="D11408" s="27" t="s">
        <v>187</v>
      </c>
      <c r="E11408" s="27" t="s">
        <v>29</v>
      </c>
      <c r="F11408" s="27" t="s">
        <v>262</v>
      </c>
      <c r="G11408" s="33">
        <v>154078.61</v>
      </c>
      <c r="H11408" s="33">
        <v>154078.61</v>
      </c>
      <c r="I11408" s="33">
        <v>8522</v>
      </c>
      <c r="J11408" s="33">
        <v>443</v>
      </c>
      <c r="K11408" s="33">
        <v>4700</v>
      </c>
      <c r="L11408" s="33">
        <v>1</v>
      </c>
      <c r="M11408" s="33">
        <v>1</v>
      </c>
      <c r="N11408" s="33">
        <v>155439.22</v>
      </c>
      <c r="O11408" s="33">
        <v>887.9</v>
      </c>
      <c r="P11408" s="33">
        <v>2656</v>
      </c>
    </row>
    <row r="11409" spans="1:16">
      <c r="A11409" s="27" t="s">
        <v>1547</v>
      </c>
      <c r="B11409" s="31">
        <v>202408</v>
      </c>
      <c r="C11409" s="27" t="s">
        <v>187</v>
      </c>
      <c r="D11409" s="27" t="s">
        <v>187</v>
      </c>
      <c r="E11409" s="27" t="s">
        <v>29</v>
      </c>
      <c r="F11409" s="27" t="s">
        <v>262</v>
      </c>
      <c r="G11409" s="33">
        <v>143949.88</v>
      </c>
      <c r="H11409" s="33">
        <v>143949.88</v>
      </c>
      <c r="I11409" s="33">
        <v>7312</v>
      </c>
      <c r="J11409" s="33">
        <v>359</v>
      </c>
      <c r="K11409" s="33">
        <v>5800</v>
      </c>
      <c r="L11409" s="33">
        <v>1</v>
      </c>
      <c r="M11409" s="33">
        <v>1</v>
      </c>
      <c r="N11409" s="33">
        <v>163038.56</v>
      </c>
      <c r="O11409" s="33">
        <v>950.8</v>
      </c>
      <c r="P11409" s="33">
        <v>2412</v>
      </c>
    </row>
    <row r="11410" spans="1:16">
      <c r="A11410" s="27" t="s">
        <v>1547</v>
      </c>
      <c r="B11410" s="31">
        <v>202409</v>
      </c>
      <c r="C11410" s="27" t="s">
        <v>187</v>
      </c>
      <c r="D11410" s="27" t="s">
        <v>187</v>
      </c>
      <c r="E11410" s="27" t="s">
        <v>29</v>
      </c>
      <c r="F11410" s="27" t="s">
        <v>262</v>
      </c>
      <c r="G11410" s="33">
        <v>131517.25</v>
      </c>
      <c r="H11410" s="33">
        <v>131517.25</v>
      </c>
      <c r="I11410" s="33">
        <v>6786</v>
      </c>
      <c r="J11410" s="33">
        <v>383</v>
      </c>
      <c r="K11410" s="33">
        <v>5800</v>
      </c>
      <c r="L11410" s="33">
        <v>1</v>
      </c>
      <c r="M11410" s="33">
        <v>1</v>
      </c>
      <c r="N11410" s="33">
        <v>156756.92</v>
      </c>
      <c r="O11410" s="33">
        <v>840.6</v>
      </c>
      <c r="P11410" s="33">
        <v>2193</v>
      </c>
    </row>
    <row r="11411" spans="1:16">
      <c r="A11411" s="27" t="s">
        <v>1547</v>
      </c>
      <c r="B11411" s="31">
        <v>202410</v>
      </c>
      <c r="C11411" s="27" t="s">
        <v>187</v>
      </c>
      <c r="D11411" s="27" t="s">
        <v>187</v>
      </c>
      <c r="E11411" s="27" t="s">
        <v>29</v>
      </c>
      <c r="F11411" s="27" t="s">
        <v>262</v>
      </c>
      <c r="G11411" s="33">
        <v>146128.13</v>
      </c>
      <c r="H11411" s="33">
        <v>146128.13</v>
      </c>
      <c r="I11411" s="33">
        <v>7512</v>
      </c>
      <c r="J11411" s="33">
        <v>458</v>
      </c>
      <c r="K11411" s="33">
        <v>5800</v>
      </c>
      <c r="L11411" s="33">
        <v>1</v>
      </c>
      <c r="M11411" s="33">
        <v>1</v>
      </c>
      <c r="N11411" s="33">
        <v>172175.24</v>
      </c>
      <c r="O11411" s="33">
        <v>927.6</v>
      </c>
      <c r="P11411" s="33">
        <v>2385</v>
      </c>
    </row>
    <row r="11412" spans="1:16">
      <c r="A11412" s="27" t="s">
        <v>1547</v>
      </c>
      <c r="B11412" s="31">
        <v>202411</v>
      </c>
      <c r="C11412" s="27" t="s">
        <v>187</v>
      </c>
      <c r="D11412" s="27" t="s">
        <v>187</v>
      </c>
      <c r="E11412" s="27" t="s">
        <v>29</v>
      </c>
      <c r="F11412" s="27" t="s">
        <v>262</v>
      </c>
      <c r="G11412" s="33">
        <v>183731.23</v>
      </c>
      <c r="H11412" s="33">
        <v>183731.23</v>
      </c>
      <c r="I11412" s="33">
        <v>9562</v>
      </c>
      <c r="J11412" s="33">
        <v>473</v>
      </c>
      <c r="K11412" s="33">
        <v>5800</v>
      </c>
      <c r="L11412" s="33">
        <v>1</v>
      </c>
      <c r="M11412" s="33">
        <v>1</v>
      </c>
      <c r="N11412" s="33">
        <v>207773.32</v>
      </c>
      <c r="O11412" s="33">
        <v>1133.2</v>
      </c>
      <c r="P11412" s="33">
        <v>3062</v>
      </c>
    </row>
    <row r="11413" spans="1:16">
      <c r="A11413" s="27" t="s">
        <v>1547</v>
      </c>
      <c r="B11413" s="31">
        <v>202412</v>
      </c>
      <c r="C11413" s="27" t="s">
        <v>187</v>
      </c>
      <c r="D11413" s="27" t="s">
        <v>187</v>
      </c>
      <c r="E11413" s="27" t="s">
        <v>29</v>
      </c>
      <c r="F11413" s="27" t="s">
        <v>262</v>
      </c>
      <c r="G11413" s="33">
        <v>213746.79</v>
      </c>
      <c r="H11413" s="33">
        <v>213746.79</v>
      </c>
      <c r="I11413" s="33">
        <v>10826</v>
      </c>
      <c r="J11413" s="33">
        <v>629</v>
      </c>
      <c r="K11413" s="33">
        <v>5800</v>
      </c>
      <c r="L11413" s="33">
        <v>1</v>
      </c>
      <c r="M11413" s="33">
        <v>1</v>
      </c>
      <c r="N11413" s="33">
        <v>238501.47</v>
      </c>
      <c r="O11413" s="33">
        <v>1281.2</v>
      </c>
      <c r="P11413" s="33">
        <v>3623</v>
      </c>
    </row>
    <row r="11414" spans="1:16">
      <c r="A11414" s="27" t="s">
        <v>1547</v>
      </c>
      <c r="B11414" s="31">
        <v>202501</v>
      </c>
      <c r="C11414" s="27" t="s">
        <v>187</v>
      </c>
      <c r="D11414" s="27" t="s">
        <v>187</v>
      </c>
      <c r="E11414" s="27" t="s">
        <v>29</v>
      </c>
      <c r="F11414" s="27" t="s">
        <v>262</v>
      </c>
      <c r="G11414" s="33">
        <v>93833.84</v>
      </c>
      <c r="H11414" s="33">
        <v>93833.84</v>
      </c>
      <c r="I11414" s="33">
        <v>5117</v>
      </c>
      <c r="J11414" s="33">
        <v>242</v>
      </c>
      <c r="K11414" s="33">
        <v>5800</v>
      </c>
      <c r="L11414" s="33">
        <v>1</v>
      </c>
      <c r="M11414" s="33">
        <v>1</v>
      </c>
      <c r="N11414" s="33">
        <v>121218.76</v>
      </c>
      <c r="O11414" s="33">
        <v>551.8</v>
      </c>
      <c r="P11414" s="33">
        <v>1606</v>
      </c>
    </row>
    <row r="11415" spans="1:16">
      <c r="A11415" s="27" t="s">
        <v>1547</v>
      </c>
      <c r="B11415" s="31">
        <v>202502</v>
      </c>
      <c r="C11415" s="27" t="s">
        <v>187</v>
      </c>
      <c r="D11415" s="27" t="s">
        <v>187</v>
      </c>
      <c r="E11415" s="27" t="s">
        <v>29</v>
      </c>
      <c r="F11415" s="27" t="s">
        <v>262</v>
      </c>
      <c r="G11415" s="33">
        <v>99535.59</v>
      </c>
      <c r="H11415" s="33">
        <v>99535.59</v>
      </c>
      <c r="I11415" s="33">
        <v>4925</v>
      </c>
      <c r="J11415" s="33">
        <v>270</v>
      </c>
      <c r="K11415" s="33">
        <v>5800</v>
      </c>
      <c r="L11415" s="33">
        <v>1</v>
      </c>
      <c r="M11415" s="33">
        <v>1</v>
      </c>
      <c r="N11415" s="33">
        <v>124883.1</v>
      </c>
      <c r="O11415" s="33">
        <v>626.7</v>
      </c>
      <c r="P11415" s="33">
        <v>1591</v>
      </c>
    </row>
    <row r="11416" spans="1:16">
      <c r="A11416" s="27" t="s">
        <v>1547</v>
      </c>
      <c r="B11416" s="31">
        <v>202503</v>
      </c>
      <c r="C11416" s="27" t="s">
        <v>187</v>
      </c>
      <c r="D11416" s="27" t="s">
        <v>187</v>
      </c>
      <c r="E11416" s="27" t="s">
        <v>29</v>
      </c>
      <c r="F11416" s="27" t="s">
        <v>262</v>
      </c>
      <c r="G11416" s="33">
        <v>134713.31</v>
      </c>
      <c r="H11416" s="33">
        <v>134713.31</v>
      </c>
      <c r="I11416" s="33">
        <v>6869</v>
      </c>
      <c r="J11416" s="33">
        <v>418</v>
      </c>
      <c r="K11416" s="33">
        <v>5800</v>
      </c>
      <c r="L11416" s="33">
        <v>1</v>
      </c>
      <c r="M11416" s="33">
        <v>1</v>
      </c>
      <c r="N11416" s="33">
        <v>155630.38</v>
      </c>
      <c r="O11416" s="33">
        <v>776.8</v>
      </c>
      <c r="P11416" s="33">
        <v>2228</v>
      </c>
    </row>
    <row r="11417" spans="1:16">
      <c r="A11417" s="27" t="s">
        <v>1547</v>
      </c>
      <c r="B11417" s="31">
        <v>202504</v>
      </c>
      <c r="C11417" s="27" t="s">
        <v>187</v>
      </c>
      <c r="D11417" s="27" t="s">
        <v>187</v>
      </c>
      <c r="E11417" s="27" t="s">
        <v>29</v>
      </c>
      <c r="F11417" s="27" t="s">
        <v>262</v>
      </c>
      <c r="G11417" s="33">
        <v>157060.26</v>
      </c>
      <c r="H11417" s="33">
        <v>157060.26</v>
      </c>
      <c r="I11417" s="33">
        <v>7938</v>
      </c>
      <c r="J11417" s="33">
        <v>339</v>
      </c>
      <c r="K11417" s="33">
        <v>5800</v>
      </c>
      <c r="L11417" s="33">
        <v>1</v>
      </c>
      <c r="M11417" s="33">
        <v>1</v>
      </c>
      <c r="N11417" s="33">
        <v>183132.29</v>
      </c>
      <c r="O11417" s="33">
        <v>956</v>
      </c>
      <c r="P11417" s="33">
        <v>2522</v>
      </c>
    </row>
    <row r="11418" spans="1:16">
      <c r="A11418" s="27" t="s">
        <v>1547</v>
      </c>
      <c r="B11418" s="31">
        <v>202505</v>
      </c>
      <c r="C11418" s="27" t="s">
        <v>187</v>
      </c>
      <c r="D11418" s="27" t="s">
        <v>187</v>
      </c>
      <c r="E11418" s="27" t="s">
        <v>29</v>
      </c>
      <c r="F11418" s="27" t="s">
        <v>262</v>
      </c>
      <c r="G11418" s="33">
        <v>179130.11</v>
      </c>
      <c r="H11418" s="33">
        <v>179130.11</v>
      </c>
      <c r="I11418" s="33">
        <v>8846</v>
      </c>
      <c r="J11418" s="33">
        <v>511</v>
      </c>
      <c r="K11418" s="33">
        <v>5800</v>
      </c>
      <c r="L11418" s="33">
        <v>1</v>
      </c>
      <c r="M11418" s="33">
        <v>1</v>
      </c>
      <c r="N11418" s="33">
        <v>200566.22</v>
      </c>
      <c r="O11418" s="33">
        <v>1110.6</v>
      </c>
      <c r="P11418" s="33">
        <v>2953</v>
      </c>
    </row>
    <row r="11419" spans="1:16">
      <c r="A11419" s="27" t="s">
        <v>1547</v>
      </c>
      <c r="B11419" s="31">
        <v>202506</v>
      </c>
      <c r="C11419" s="27" t="s">
        <v>187</v>
      </c>
      <c r="D11419" s="27" t="s">
        <v>187</v>
      </c>
      <c r="E11419" s="27" t="s">
        <v>29</v>
      </c>
      <c r="F11419" s="27" t="s">
        <v>262</v>
      </c>
      <c r="G11419" s="33">
        <v>181346.78</v>
      </c>
      <c r="H11419" s="33">
        <v>181346.78</v>
      </c>
      <c r="I11419" s="33">
        <v>10378</v>
      </c>
      <c r="J11419" s="33">
        <v>566</v>
      </c>
      <c r="K11419" s="33">
        <v>5800</v>
      </c>
      <c r="L11419" s="33">
        <v>1</v>
      </c>
      <c r="M11419" s="33">
        <v>1</v>
      </c>
      <c r="N11419" s="33">
        <v>195933.29</v>
      </c>
      <c r="O11419" s="33">
        <v>1079.6</v>
      </c>
      <c r="P11419" s="33">
        <v>3293</v>
      </c>
    </row>
    <row r="11420" spans="1:16">
      <c r="A11420" s="27" t="s">
        <v>1547</v>
      </c>
      <c r="B11420" s="31">
        <v>202507</v>
      </c>
      <c r="C11420" s="27" t="s">
        <v>187</v>
      </c>
      <c r="D11420" s="27" t="s">
        <v>187</v>
      </c>
      <c r="E11420" s="27" t="s">
        <v>29</v>
      </c>
      <c r="F11420" s="27" t="s">
        <v>262</v>
      </c>
      <c r="G11420" s="33">
        <v>153254.69</v>
      </c>
      <c r="H11420" s="33">
        <v>153254.69</v>
      </c>
      <c r="I11420" s="33">
        <v>7933</v>
      </c>
      <c r="J11420" s="33">
        <v>430</v>
      </c>
      <c r="K11420" s="33">
        <v>5800</v>
      </c>
      <c r="L11420" s="33">
        <v>1</v>
      </c>
      <c r="M11420" s="33">
        <v>1</v>
      </c>
      <c r="N11420" s="33">
        <v>174198.81</v>
      </c>
      <c r="O11420" s="33">
        <v>874.9</v>
      </c>
      <c r="P11420" s="33">
        <v>2572</v>
      </c>
    </row>
    <row r="11421" spans="1:16">
      <c r="A11421" s="27" t="s">
        <v>1547</v>
      </c>
      <c r="B11421" s="31">
        <v>202508</v>
      </c>
      <c r="C11421" s="27" t="s">
        <v>187</v>
      </c>
      <c r="D11421" s="27" t="s">
        <v>187</v>
      </c>
      <c r="E11421" s="27" t="s">
        <v>29</v>
      </c>
      <c r="F11421" s="27" t="s">
        <v>262</v>
      </c>
      <c r="G11421" s="33">
        <v>149254.19</v>
      </c>
      <c r="H11421" s="33">
        <v>149254.19</v>
      </c>
      <c r="I11421" s="33">
        <v>8134</v>
      </c>
      <c r="J11421" s="33">
        <v>463</v>
      </c>
      <c r="K11421" s="33">
        <v>5800</v>
      </c>
      <c r="L11421" s="33">
        <v>1</v>
      </c>
      <c r="M11421" s="33">
        <v>1</v>
      </c>
      <c r="N11421" s="33">
        <v>167766.68</v>
      </c>
      <c r="O11421" s="33">
        <v>958.7</v>
      </c>
      <c r="P11421" s="33">
        <v>2534</v>
      </c>
    </row>
    <row r="11422" spans="1:16">
      <c r="A11422" s="27" t="s">
        <v>1547</v>
      </c>
      <c r="B11422" s="31">
        <v>202509</v>
      </c>
      <c r="C11422" s="27" t="s">
        <v>187</v>
      </c>
      <c r="D11422" s="27" t="s">
        <v>187</v>
      </c>
      <c r="E11422" s="27" t="s">
        <v>29</v>
      </c>
      <c r="F11422" s="27" t="s">
        <v>262</v>
      </c>
      <c r="G11422" s="33">
        <v>153445.95</v>
      </c>
      <c r="H11422" s="33">
        <v>153445.95</v>
      </c>
      <c r="I11422" s="33">
        <v>7359</v>
      </c>
      <c r="J11422" s="33">
        <v>364</v>
      </c>
      <c r="K11422" s="33">
        <v>5800</v>
      </c>
      <c r="L11422" s="33">
        <v>1</v>
      </c>
      <c r="M11422" s="33">
        <v>1</v>
      </c>
      <c r="N11422" s="33">
        <v>161302.87</v>
      </c>
      <c r="O11422" s="33">
        <v>942.9</v>
      </c>
      <c r="P11422" s="33">
        <v>2381</v>
      </c>
    </row>
    <row r="11423" spans="1:16">
      <c r="A11423" s="27" t="s">
        <v>1547</v>
      </c>
      <c r="B11423" s="31">
        <v>202510</v>
      </c>
      <c r="C11423" s="27" t="s">
        <v>187</v>
      </c>
      <c r="D11423" s="27" t="s">
        <v>187</v>
      </c>
      <c r="E11423" s="27" t="s">
        <v>29</v>
      </c>
      <c r="F11423" s="27" t="s">
        <v>262</v>
      </c>
      <c r="G11423" s="33">
        <v>157293.36</v>
      </c>
      <c r="H11423" s="33">
        <v>157293.36</v>
      </c>
      <c r="I11423" s="33">
        <v>8135</v>
      </c>
      <c r="J11423" s="33">
        <v>347</v>
      </c>
      <c r="K11423" s="33">
        <v>5800</v>
      </c>
      <c r="L11423" s="33">
        <v>1</v>
      </c>
      <c r="M11423" s="33">
        <v>1</v>
      </c>
      <c r="N11423" s="33">
        <v>177168.33</v>
      </c>
      <c r="O11423" s="33">
        <v>924.2</v>
      </c>
      <c r="P11423" s="33">
        <v>2563</v>
      </c>
    </row>
    <row r="11424" spans="1:16">
      <c r="A11424" s="27" t="s">
        <v>1547</v>
      </c>
      <c r="B11424" s="31">
        <v>202511</v>
      </c>
      <c r="C11424" s="27" t="s">
        <v>187</v>
      </c>
      <c r="D11424" s="27" t="s">
        <v>187</v>
      </c>
      <c r="E11424" s="27" t="s">
        <v>29</v>
      </c>
      <c r="F11424" s="27" t="s">
        <v>262</v>
      </c>
      <c r="G11424" s="33">
        <v>182668.32</v>
      </c>
      <c r="H11424" s="33">
        <v>182668.32</v>
      </c>
      <c r="I11424" s="33">
        <v>9356</v>
      </c>
      <c r="J11424" s="33">
        <v>510</v>
      </c>
      <c r="K11424" s="33">
        <v>5800</v>
      </c>
      <c r="L11424" s="33">
        <v>1</v>
      </c>
      <c r="M11424" s="33">
        <v>1</v>
      </c>
      <c r="N11424" s="33">
        <v>213798.75</v>
      </c>
      <c r="O11424" s="33">
        <v>1095.1</v>
      </c>
      <c r="P11424" s="33">
        <v>3034</v>
      </c>
    </row>
    <row r="11425" spans="1:16">
      <c r="A11425" s="27" t="s">
        <v>1547</v>
      </c>
      <c r="B11425" s="31">
        <v>202512</v>
      </c>
      <c r="C11425" s="27" t="s">
        <v>187</v>
      </c>
      <c r="D11425" s="27" t="s">
        <v>187</v>
      </c>
      <c r="E11425" s="27" t="s">
        <v>29</v>
      </c>
      <c r="F11425" s="27" t="s">
        <v>262</v>
      </c>
      <c r="G11425" s="33">
        <v>200990.51</v>
      </c>
      <c r="H11425" s="33">
        <v>200990.51</v>
      </c>
      <c r="I11425" s="33">
        <v>9654</v>
      </c>
      <c r="J11425" s="33">
        <v>479</v>
      </c>
      <c r="K11425" s="33">
        <v>5800</v>
      </c>
      <c r="L11425" s="33">
        <v>1</v>
      </c>
      <c r="M11425" s="33">
        <v>1</v>
      </c>
      <c r="N11425" s="33">
        <v>245418.01</v>
      </c>
      <c r="O11425" s="33">
        <v>1383</v>
      </c>
      <c r="P11425" s="33">
        <v>3154</v>
      </c>
    </row>
    <row r="11426" spans="1:16">
      <c r="A11426" s="27" t="s">
        <v>1547</v>
      </c>
      <c r="B11426" s="31">
        <v>202601</v>
      </c>
      <c r="C11426" s="27" t="s">
        <v>187</v>
      </c>
      <c r="D11426" s="27" t="s">
        <v>187</v>
      </c>
      <c r="E11426" s="27" t="s">
        <v>29</v>
      </c>
      <c r="F11426" s="27" t="s">
        <v>262</v>
      </c>
      <c r="G11426" s="33">
        <v>107491.71</v>
      </c>
      <c r="H11426" s="33">
        <v>107491.71</v>
      </c>
      <c r="I11426" s="33">
        <v>5620</v>
      </c>
      <c r="J11426" s="33">
        <v>294</v>
      </c>
      <c r="K11426" s="33">
        <v>5800</v>
      </c>
      <c r="L11426" s="33">
        <v>1</v>
      </c>
      <c r="M11426" s="33">
        <v>1</v>
      </c>
      <c r="N11426" s="33">
        <v>124734.1</v>
      </c>
      <c r="O11426" s="33">
        <v>645.8</v>
      </c>
      <c r="P11426" s="33">
        <v>1817</v>
      </c>
    </row>
    <row r="11427" spans="1:16">
      <c r="A11427" s="27" t="s">
        <v>1547</v>
      </c>
      <c r="B11427" s="31">
        <v>202602</v>
      </c>
      <c r="C11427" s="27" t="s">
        <v>187</v>
      </c>
      <c r="D11427" s="27" t="s">
        <v>187</v>
      </c>
      <c r="E11427" s="27" t="s">
        <v>29</v>
      </c>
      <c r="F11427" s="27" t="s">
        <v>262</v>
      </c>
      <c r="G11427" s="33">
        <v>113044.82</v>
      </c>
      <c r="H11427" s="33">
        <v>113044.82</v>
      </c>
      <c r="I11427" s="33">
        <v>5610</v>
      </c>
      <c r="J11427" s="33">
        <v>305</v>
      </c>
      <c r="K11427" s="33">
        <v>5800</v>
      </c>
      <c r="L11427" s="33">
        <v>1</v>
      </c>
      <c r="M11427" s="33">
        <v>1</v>
      </c>
      <c r="N11427" s="33">
        <v>128504.71</v>
      </c>
      <c r="O11427" s="33">
        <v>675.8</v>
      </c>
      <c r="P11427" s="33">
        <v>1857</v>
      </c>
    </row>
    <row r="11428" spans="1:16">
      <c r="A11428" s="27" t="s">
        <v>1547</v>
      </c>
      <c r="B11428" s="31">
        <v>202603</v>
      </c>
      <c r="C11428" s="27" t="s">
        <v>187</v>
      </c>
      <c r="D11428" s="27" t="s">
        <v>187</v>
      </c>
      <c r="E11428" s="27" t="s">
        <v>29</v>
      </c>
      <c r="F11428" s="27" t="s">
        <v>262</v>
      </c>
      <c r="G11428" s="33">
        <v>137220.07</v>
      </c>
      <c r="H11428" s="33">
        <v>137220.07</v>
      </c>
      <c r="I11428" s="33">
        <v>7050</v>
      </c>
      <c r="J11428" s="33">
        <v>392</v>
      </c>
      <c r="K11428" s="33">
        <v>5800</v>
      </c>
      <c r="L11428" s="33">
        <v>1</v>
      </c>
      <c r="M11428" s="33">
        <v>1</v>
      </c>
      <c r="N11428" s="33">
        <v>160143.66</v>
      </c>
      <c r="O11428" s="33">
        <v>791.7</v>
      </c>
      <c r="P11428" s="33">
        <v>2210</v>
      </c>
    </row>
    <row r="11429" spans="1:16">
      <c r="A11429" s="27" t="s">
        <v>1547</v>
      </c>
      <c r="B11429" s="31">
        <v>202604</v>
      </c>
      <c r="C11429" s="27" t="s">
        <v>187</v>
      </c>
      <c r="D11429" s="27" t="s">
        <v>187</v>
      </c>
      <c r="E11429" s="27" t="s">
        <v>29</v>
      </c>
      <c r="F11429" s="27" t="s">
        <v>262</v>
      </c>
      <c r="G11429" s="33">
        <v>166136.24</v>
      </c>
      <c r="H11429" s="33">
        <v>166136.24</v>
      </c>
      <c r="I11429" s="33">
        <v>8437</v>
      </c>
      <c r="J11429" s="33">
        <v>419</v>
      </c>
      <c r="K11429" s="33">
        <v>5800</v>
      </c>
      <c r="L11429" s="33">
        <v>1</v>
      </c>
      <c r="M11429" s="33">
        <v>1</v>
      </c>
      <c r="N11429" s="33">
        <v>188443.13</v>
      </c>
      <c r="O11429" s="33">
        <v>994.4</v>
      </c>
      <c r="P11429" s="33">
        <v>2684</v>
      </c>
    </row>
    <row r="11430" spans="1:16">
      <c r="A11430" s="27" t="s">
        <v>1547</v>
      </c>
      <c r="B11430" s="31">
        <v>202605</v>
      </c>
      <c r="C11430" s="27" t="s">
        <v>187</v>
      </c>
      <c r="D11430" s="27" t="s">
        <v>187</v>
      </c>
      <c r="E11430" s="27" t="s">
        <v>29</v>
      </c>
      <c r="F11430" s="27" t="s">
        <v>262</v>
      </c>
      <c r="G11430" s="33">
        <v>179053.36</v>
      </c>
      <c r="H11430" s="33">
        <v>179053.36</v>
      </c>
      <c r="I11430" s="33">
        <v>8813</v>
      </c>
      <c r="J11430" s="33">
        <v>473</v>
      </c>
      <c r="K11430" s="33">
        <v>5800</v>
      </c>
      <c r="L11430" s="33">
        <v>1</v>
      </c>
      <c r="M11430" s="33">
        <v>1</v>
      </c>
      <c r="N11430" s="33">
        <v>206382.64</v>
      </c>
      <c r="O11430" s="33">
        <v>1072.2</v>
      </c>
      <c r="P11430" s="33">
        <v>2781</v>
      </c>
    </row>
    <row r="11431" spans="1:16">
      <c r="A11431" s="27" t="s">
        <v>1547</v>
      </c>
      <c r="B11431" s="31">
        <v>202606</v>
      </c>
      <c r="C11431" s="27" t="s">
        <v>187</v>
      </c>
      <c r="D11431" s="27" t="s">
        <v>187</v>
      </c>
      <c r="E11431" s="27" t="s">
        <v>29</v>
      </c>
      <c r="F11431" s="27" t="s">
        <v>262</v>
      </c>
      <c r="G11431" s="33">
        <v>181172.09</v>
      </c>
      <c r="H11431" s="33">
        <v>181172.09</v>
      </c>
      <c r="I11431" s="33">
        <v>9479</v>
      </c>
      <c r="J11431" s="33">
        <v>516</v>
      </c>
      <c r="K11431" s="33">
        <v>5800</v>
      </c>
      <c r="L11431" s="33">
        <v>1</v>
      </c>
      <c r="M11431" s="33">
        <v>1</v>
      </c>
      <c r="N11431" s="33">
        <v>201615.36</v>
      </c>
      <c r="O11431" s="33">
        <v>1059.1</v>
      </c>
      <c r="P11431" s="33">
        <v>3020</v>
      </c>
    </row>
    <row r="11432" spans="1:16">
      <c r="A11432" s="27" t="s">
        <v>1547</v>
      </c>
      <c r="B11432" s="31">
        <v>202607</v>
      </c>
      <c r="C11432" s="27" t="s">
        <v>187</v>
      </c>
      <c r="D11432" s="27" t="s">
        <v>187</v>
      </c>
      <c r="E11432" s="27" t="s">
        <v>29</v>
      </c>
      <c r="F11432" s="27" t="s">
        <v>262</v>
      </c>
      <c r="G11432" s="33">
        <v>150736.07</v>
      </c>
      <c r="H11432" s="33">
        <v>150736.07</v>
      </c>
      <c r="I11432" s="33">
        <v>7696</v>
      </c>
      <c r="J11432" s="33">
        <v>417</v>
      </c>
      <c r="K11432" s="33">
        <v>5800</v>
      </c>
      <c r="L11432" s="33">
        <v>1</v>
      </c>
      <c r="M11432" s="33">
        <v>1</v>
      </c>
      <c r="N11432" s="33">
        <v>179250.58</v>
      </c>
      <c r="O11432" s="33">
        <v>903.9</v>
      </c>
      <c r="P11432" s="33">
        <v>2447</v>
      </c>
    </row>
    <row r="11433" spans="1:16">
      <c r="A11433" s="27" t="s">
        <v>1548</v>
      </c>
      <c r="B11433" s="31">
        <v>202408</v>
      </c>
      <c r="C11433" s="27" t="s">
        <v>165</v>
      </c>
      <c r="D11433" s="27" t="s">
        <v>165</v>
      </c>
      <c r="E11433" s="27" t="s">
        <v>29</v>
      </c>
      <c r="F11433" s="27" t="s">
        <v>257</v>
      </c>
      <c r="G11433" s="33">
        <v>345018.12</v>
      </c>
      <c r="H11433" s="33">
        <v>345018.12</v>
      </c>
      <c r="I11433" s="33">
        <v>7985</v>
      </c>
      <c r="J11433" s="33">
        <v>552</v>
      </c>
      <c r="K11433" s="33">
        <v>9900</v>
      </c>
      <c r="L11433" s="33">
        <v>1</v>
      </c>
      <c r="M11433" s="33">
        <v>1</v>
      </c>
      <c r="N11433" s="33">
        <v>332422.48</v>
      </c>
      <c r="O11433" s="33">
        <v>1990.2</v>
      </c>
      <c r="P11433" s="33">
        <v>3472</v>
      </c>
    </row>
    <row r="11434" spans="1:16">
      <c r="A11434" s="27" t="s">
        <v>1548</v>
      </c>
      <c r="B11434" s="31">
        <v>202409</v>
      </c>
      <c r="C11434" s="27" t="s">
        <v>165</v>
      </c>
      <c r="D11434" s="27" t="s">
        <v>165</v>
      </c>
      <c r="E11434" s="27" t="s">
        <v>29</v>
      </c>
      <c r="F11434" s="27" t="s">
        <v>257</v>
      </c>
      <c r="G11434" s="33">
        <v>340727.97</v>
      </c>
      <c r="H11434" s="33">
        <v>340727.97</v>
      </c>
      <c r="I11434" s="33">
        <v>9318</v>
      </c>
      <c r="J11434" s="33">
        <v>811</v>
      </c>
      <c r="K11434" s="33">
        <v>9900</v>
      </c>
      <c r="L11434" s="33">
        <v>1</v>
      </c>
      <c r="M11434" s="33">
        <v>1</v>
      </c>
      <c r="N11434" s="33">
        <v>319614.72</v>
      </c>
      <c r="O11434" s="33">
        <v>1859.7</v>
      </c>
      <c r="P11434" s="33">
        <v>3729</v>
      </c>
    </row>
    <row r="11435" spans="1:16">
      <c r="A11435" s="27" t="s">
        <v>1548</v>
      </c>
      <c r="B11435" s="31">
        <v>202410</v>
      </c>
      <c r="C11435" s="27" t="s">
        <v>165</v>
      </c>
      <c r="D11435" s="27" t="s">
        <v>165</v>
      </c>
      <c r="E11435" s="27" t="s">
        <v>29</v>
      </c>
      <c r="F11435" s="27" t="s">
        <v>257</v>
      </c>
      <c r="G11435" s="33">
        <v>364068.15</v>
      </c>
      <c r="H11435" s="33">
        <v>364068.15</v>
      </c>
      <c r="I11435" s="33">
        <v>9586</v>
      </c>
      <c r="J11435" s="33">
        <v>690</v>
      </c>
      <c r="K11435" s="33">
        <v>9900</v>
      </c>
      <c r="L11435" s="33">
        <v>1</v>
      </c>
      <c r="M11435" s="33">
        <v>1</v>
      </c>
      <c r="N11435" s="33">
        <v>351051.44</v>
      </c>
      <c r="O11435" s="33">
        <v>2006.4</v>
      </c>
      <c r="P11435" s="33">
        <v>4006</v>
      </c>
    </row>
    <row r="11436" spans="1:16">
      <c r="A11436" s="27" t="s">
        <v>1548</v>
      </c>
      <c r="B11436" s="31">
        <v>202411</v>
      </c>
      <c r="C11436" s="27" t="s">
        <v>165</v>
      </c>
      <c r="D11436" s="27" t="s">
        <v>165</v>
      </c>
      <c r="E11436" s="27" t="s">
        <v>29</v>
      </c>
      <c r="F11436" s="27" t="s">
        <v>257</v>
      </c>
      <c r="G11436" s="33">
        <v>374498.52</v>
      </c>
      <c r="H11436" s="33">
        <v>374498.52</v>
      </c>
      <c r="I11436" s="33">
        <v>8953</v>
      </c>
      <c r="J11436" s="33">
        <v>675</v>
      </c>
      <c r="K11436" s="33">
        <v>9900</v>
      </c>
      <c r="L11436" s="33">
        <v>1</v>
      </c>
      <c r="M11436" s="33">
        <v>1</v>
      </c>
      <c r="N11436" s="33">
        <v>423633.05</v>
      </c>
      <c r="O11436" s="33">
        <v>2176</v>
      </c>
      <c r="P11436" s="33">
        <v>3752</v>
      </c>
    </row>
    <row r="11437" spans="1:16">
      <c r="A11437" s="27" t="s">
        <v>1548</v>
      </c>
      <c r="B11437" s="31">
        <v>202412</v>
      </c>
      <c r="C11437" s="27" t="s">
        <v>165</v>
      </c>
      <c r="D11437" s="27" t="s">
        <v>165</v>
      </c>
      <c r="E11437" s="27" t="s">
        <v>29</v>
      </c>
      <c r="F11437" s="27" t="s">
        <v>257</v>
      </c>
      <c r="G11437" s="33">
        <v>438503.11</v>
      </c>
      <c r="H11437" s="33">
        <v>438503.11</v>
      </c>
      <c r="I11437" s="33">
        <v>10202</v>
      </c>
      <c r="J11437" s="33">
        <v>816</v>
      </c>
      <c r="K11437" s="33">
        <v>9900</v>
      </c>
      <c r="L11437" s="33">
        <v>1</v>
      </c>
      <c r="M11437" s="33">
        <v>1</v>
      </c>
      <c r="N11437" s="33">
        <v>486285.27</v>
      </c>
      <c r="O11437" s="33">
        <v>2530</v>
      </c>
      <c r="P11437" s="33">
        <v>4283</v>
      </c>
    </row>
    <row r="11438" spans="1:16">
      <c r="A11438" s="27" t="s">
        <v>1548</v>
      </c>
      <c r="B11438" s="31">
        <v>202501</v>
      </c>
      <c r="C11438" s="27" t="s">
        <v>165</v>
      </c>
      <c r="D11438" s="27" t="s">
        <v>165</v>
      </c>
      <c r="E11438" s="27" t="s">
        <v>29</v>
      </c>
      <c r="F11438" s="27" t="s">
        <v>257</v>
      </c>
      <c r="G11438" s="33">
        <v>296152.38</v>
      </c>
      <c r="H11438" s="33">
        <v>296152.38</v>
      </c>
      <c r="I11438" s="33">
        <v>7765</v>
      </c>
      <c r="J11438" s="33">
        <v>724</v>
      </c>
      <c r="K11438" s="33">
        <v>9900</v>
      </c>
      <c r="L11438" s="33">
        <v>1</v>
      </c>
      <c r="M11438" s="33">
        <v>1</v>
      </c>
      <c r="N11438" s="33">
        <v>247155.27</v>
      </c>
      <c r="O11438" s="33">
        <v>1586.1</v>
      </c>
      <c r="P11438" s="33">
        <v>3164</v>
      </c>
    </row>
    <row r="11439" spans="1:16">
      <c r="A11439" s="27" t="s">
        <v>1548</v>
      </c>
      <c r="B11439" s="31">
        <v>202502</v>
      </c>
      <c r="C11439" s="27" t="s">
        <v>165</v>
      </c>
      <c r="D11439" s="27" t="s">
        <v>165</v>
      </c>
      <c r="E11439" s="27" t="s">
        <v>29</v>
      </c>
      <c r="F11439" s="27" t="s">
        <v>257</v>
      </c>
      <c r="G11439" s="33">
        <v>271156.08</v>
      </c>
      <c r="H11439" s="33">
        <v>271156.08</v>
      </c>
      <c r="I11439" s="33">
        <v>6988</v>
      </c>
      <c r="J11439" s="33">
        <v>578</v>
      </c>
      <c r="K11439" s="33">
        <v>9900</v>
      </c>
      <c r="L11439" s="33">
        <v>1</v>
      </c>
      <c r="M11439" s="33">
        <v>1</v>
      </c>
      <c r="N11439" s="33">
        <v>254626.57</v>
      </c>
      <c r="O11439" s="33">
        <v>1487.2</v>
      </c>
      <c r="P11439" s="33">
        <v>2953</v>
      </c>
    </row>
    <row r="11440" spans="1:16">
      <c r="A11440" s="27" t="s">
        <v>1548</v>
      </c>
      <c r="B11440" s="31">
        <v>202503</v>
      </c>
      <c r="C11440" s="27" t="s">
        <v>165</v>
      </c>
      <c r="D11440" s="27" t="s">
        <v>165</v>
      </c>
      <c r="E11440" s="27" t="s">
        <v>29</v>
      </c>
      <c r="F11440" s="27" t="s">
        <v>257</v>
      </c>
      <c r="G11440" s="33">
        <v>325274.49</v>
      </c>
      <c r="H11440" s="33">
        <v>325274.49</v>
      </c>
      <c r="I11440" s="33">
        <v>8229</v>
      </c>
      <c r="J11440" s="33">
        <v>608</v>
      </c>
      <c r="K11440" s="33">
        <v>9900</v>
      </c>
      <c r="L11440" s="33">
        <v>1</v>
      </c>
      <c r="M11440" s="33">
        <v>1</v>
      </c>
      <c r="N11440" s="33">
        <v>317317.8</v>
      </c>
      <c r="O11440" s="33">
        <v>1694.2</v>
      </c>
      <c r="P11440" s="33">
        <v>3292</v>
      </c>
    </row>
    <row r="11441" spans="1:16">
      <c r="A11441" s="27" t="s">
        <v>1548</v>
      </c>
      <c r="B11441" s="31">
        <v>202504</v>
      </c>
      <c r="C11441" s="27" t="s">
        <v>165</v>
      </c>
      <c r="D11441" s="27" t="s">
        <v>165</v>
      </c>
      <c r="E11441" s="27" t="s">
        <v>29</v>
      </c>
      <c r="F11441" s="27" t="s">
        <v>257</v>
      </c>
      <c r="G11441" s="33">
        <v>407420.49</v>
      </c>
      <c r="H11441" s="33">
        <v>407420.49</v>
      </c>
      <c r="I11441" s="33">
        <v>11136</v>
      </c>
      <c r="J11441" s="33">
        <v>858</v>
      </c>
      <c r="K11441" s="33">
        <v>9900</v>
      </c>
      <c r="L11441" s="33">
        <v>1</v>
      </c>
      <c r="M11441" s="33">
        <v>1</v>
      </c>
      <c r="N11441" s="33">
        <v>373391.98</v>
      </c>
      <c r="O11441" s="33">
        <v>2604</v>
      </c>
      <c r="P11441" s="33">
        <v>4514</v>
      </c>
    </row>
    <row r="11442" spans="1:16">
      <c r="A11442" s="27" t="s">
        <v>1548</v>
      </c>
      <c r="B11442" s="31">
        <v>202505</v>
      </c>
      <c r="C11442" s="27" t="s">
        <v>165</v>
      </c>
      <c r="D11442" s="27" t="s">
        <v>165</v>
      </c>
      <c r="E11442" s="27" t="s">
        <v>29</v>
      </c>
      <c r="F11442" s="27" t="s">
        <v>257</v>
      </c>
      <c r="G11442" s="33">
        <v>410181.54</v>
      </c>
      <c r="H11442" s="33">
        <v>410181.54</v>
      </c>
      <c r="I11442" s="33">
        <v>11259</v>
      </c>
      <c r="J11442" s="33">
        <v>842</v>
      </c>
      <c r="K11442" s="33">
        <v>9900</v>
      </c>
      <c r="L11442" s="33">
        <v>1</v>
      </c>
      <c r="M11442" s="33">
        <v>1</v>
      </c>
      <c r="N11442" s="33">
        <v>408938.36</v>
      </c>
      <c r="O11442" s="33">
        <v>2270.1</v>
      </c>
      <c r="P11442" s="33">
        <v>4567</v>
      </c>
    </row>
    <row r="11443" spans="1:16">
      <c r="A11443" s="27" t="s">
        <v>1548</v>
      </c>
      <c r="B11443" s="31">
        <v>202506</v>
      </c>
      <c r="C11443" s="27" t="s">
        <v>165</v>
      </c>
      <c r="D11443" s="27" t="s">
        <v>165</v>
      </c>
      <c r="E11443" s="27" t="s">
        <v>29</v>
      </c>
      <c r="F11443" s="27" t="s">
        <v>257</v>
      </c>
      <c r="G11443" s="33">
        <v>397648.34</v>
      </c>
      <c r="H11443" s="33">
        <v>397648.34</v>
      </c>
      <c r="I11443" s="33">
        <v>10509</v>
      </c>
      <c r="J11443" s="33">
        <v>850</v>
      </c>
      <c r="K11443" s="33">
        <v>9900</v>
      </c>
      <c r="L11443" s="33">
        <v>1</v>
      </c>
      <c r="M11443" s="33">
        <v>1</v>
      </c>
      <c r="N11443" s="33">
        <v>399492.19</v>
      </c>
      <c r="O11443" s="33">
        <v>2460.9</v>
      </c>
      <c r="P11443" s="33">
        <v>4095</v>
      </c>
    </row>
    <row r="11444" spans="1:16">
      <c r="A11444" s="27" t="s">
        <v>1548</v>
      </c>
      <c r="B11444" s="31">
        <v>202507</v>
      </c>
      <c r="C11444" s="27" t="s">
        <v>165</v>
      </c>
      <c r="D11444" s="27" t="s">
        <v>165</v>
      </c>
      <c r="E11444" s="27" t="s">
        <v>29</v>
      </c>
      <c r="F11444" s="27" t="s">
        <v>257</v>
      </c>
      <c r="G11444" s="33">
        <v>424159.29</v>
      </c>
      <c r="H11444" s="33">
        <v>424159.29</v>
      </c>
      <c r="I11444" s="33">
        <v>9440</v>
      </c>
      <c r="J11444" s="33">
        <v>681</v>
      </c>
      <c r="K11444" s="33">
        <v>9900</v>
      </c>
      <c r="L11444" s="33">
        <v>1</v>
      </c>
      <c r="M11444" s="33">
        <v>1</v>
      </c>
      <c r="N11444" s="33">
        <v>355177.33</v>
      </c>
      <c r="O11444" s="33">
        <v>2414.7</v>
      </c>
      <c r="P11444" s="33">
        <v>4018</v>
      </c>
    </row>
    <row r="11445" spans="1:16">
      <c r="A11445" s="27" t="s">
        <v>1548</v>
      </c>
      <c r="B11445" s="31">
        <v>202508</v>
      </c>
      <c r="C11445" s="27" t="s">
        <v>165</v>
      </c>
      <c r="D11445" s="27" t="s">
        <v>165</v>
      </c>
      <c r="E11445" s="27" t="s">
        <v>29</v>
      </c>
      <c r="F11445" s="27" t="s">
        <v>257</v>
      </c>
      <c r="G11445" s="33">
        <v>328970.15</v>
      </c>
      <c r="H11445" s="33">
        <v>328970.15</v>
      </c>
      <c r="I11445" s="33">
        <v>8781</v>
      </c>
      <c r="J11445" s="33">
        <v>700</v>
      </c>
      <c r="K11445" s="33">
        <v>9900</v>
      </c>
      <c r="L11445" s="33">
        <v>1</v>
      </c>
      <c r="M11445" s="33">
        <v>1</v>
      </c>
      <c r="N11445" s="33">
        <v>342062.73</v>
      </c>
      <c r="O11445" s="33">
        <v>1989.5</v>
      </c>
      <c r="P11445" s="33">
        <v>3533</v>
      </c>
    </row>
    <row r="11446" spans="1:16">
      <c r="A11446" s="27" t="s">
        <v>1548</v>
      </c>
      <c r="B11446" s="31">
        <v>202509</v>
      </c>
      <c r="C11446" s="27" t="s">
        <v>165</v>
      </c>
      <c r="D11446" s="27" t="s">
        <v>165</v>
      </c>
      <c r="E11446" s="27" t="s">
        <v>29</v>
      </c>
      <c r="F11446" s="27" t="s">
        <v>257</v>
      </c>
      <c r="G11446" s="33">
        <v>373920.79</v>
      </c>
      <c r="H11446" s="33">
        <v>373920.79</v>
      </c>
      <c r="I11446" s="33">
        <v>9413</v>
      </c>
      <c r="J11446" s="33">
        <v>744</v>
      </c>
      <c r="K11446" s="33">
        <v>9900</v>
      </c>
      <c r="L11446" s="33">
        <v>1</v>
      </c>
      <c r="M11446" s="33">
        <v>1</v>
      </c>
      <c r="N11446" s="33">
        <v>328883.55</v>
      </c>
      <c r="O11446" s="33">
        <v>2281.8</v>
      </c>
      <c r="P11446" s="33">
        <v>3898</v>
      </c>
    </row>
    <row r="11447" spans="1:16">
      <c r="A11447" s="27" t="s">
        <v>1548</v>
      </c>
      <c r="B11447" s="31">
        <v>202510</v>
      </c>
      <c r="C11447" s="27" t="s">
        <v>165</v>
      </c>
      <c r="D11447" s="27" t="s">
        <v>165</v>
      </c>
      <c r="E11447" s="27" t="s">
        <v>29</v>
      </c>
      <c r="F11447" s="27" t="s">
        <v>257</v>
      </c>
      <c r="G11447" s="33">
        <v>365413.74</v>
      </c>
      <c r="H11447" s="33">
        <v>365413.74</v>
      </c>
      <c r="I11447" s="33">
        <v>9263</v>
      </c>
      <c r="J11447" s="33">
        <v>763</v>
      </c>
      <c r="K11447" s="33">
        <v>9900</v>
      </c>
      <c r="L11447" s="33">
        <v>1</v>
      </c>
      <c r="M11447" s="33">
        <v>1</v>
      </c>
      <c r="N11447" s="33">
        <v>361231.94</v>
      </c>
      <c r="O11447" s="33">
        <v>2134.2</v>
      </c>
      <c r="P11447" s="33">
        <v>3828</v>
      </c>
    </row>
    <row r="11448" spans="1:16">
      <c r="A11448" s="27" t="s">
        <v>1548</v>
      </c>
      <c r="B11448" s="31">
        <v>202511</v>
      </c>
      <c r="C11448" s="27" t="s">
        <v>165</v>
      </c>
      <c r="D11448" s="27" t="s">
        <v>165</v>
      </c>
      <c r="E11448" s="27" t="s">
        <v>29</v>
      </c>
      <c r="F11448" s="27" t="s">
        <v>257</v>
      </c>
      <c r="G11448" s="33">
        <v>435115.86</v>
      </c>
      <c r="H11448" s="33">
        <v>435115.86</v>
      </c>
      <c r="I11448" s="33">
        <v>11220</v>
      </c>
      <c r="J11448" s="33">
        <v>793</v>
      </c>
      <c r="K11448" s="33">
        <v>9900</v>
      </c>
      <c r="L11448" s="33">
        <v>1</v>
      </c>
      <c r="M11448" s="33">
        <v>1</v>
      </c>
      <c r="N11448" s="33">
        <v>435918.41</v>
      </c>
      <c r="O11448" s="33">
        <v>2257.6</v>
      </c>
      <c r="P11448" s="33">
        <v>4559</v>
      </c>
    </row>
    <row r="11449" spans="1:16">
      <c r="A11449" s="27" t="s">
        <v>1548</v>
      </c>
      <c r="B11449" s="31">
        <v>202512</v>
      </c>
      <c r="C11449" s="27" t="s">
        <v>165</v>
      </c>
      <c r="D11449" s="27" t="s">
        <v>165</v>
      </c>
      <c r="E11449" s="27" t="s">
        <v>29</v>
      </c>
      <c r="F11449" s="27" t="s">
        <v>257</v>
      </c>
      <c r="G11449" s="33">
        <v>514985.6</v>
      </c>
      <c r="H11449" s="33">
        <v>514985.6</v>
      </c>
      <c r="I11449" s="33">
        <v>13470</v>
      </c>
      <c r="J11449" s="33">
        <v>914</v>
      </c>
      <c r="K11449" s="33">
        <v>9900</v>
      </c>
      <c r="L11449" s="33">
        <v>1</v>
      </c>
      <c r="M11449" s="33">
        <v>1</v>
      </c>
      <c r="N11449" s="33">
        <v>500387.54</v>
      </c>
      <c r="O11449" s="33">
        <v>2603.8</v>
      </c>
      <c r="P11449" s="33">
        <v>5470</v>
      </c>
    </row>
    <row r="11450" spans="1:16">
      <c r="A11450" s="27" t="s">
        <v>1548</v>
      </c>
      <c r="B11450" s="31">
        <v>202601</v>
      </c>
      <c r="C11450" s="27" t="s">
        <v>165</v>
      </c>
      <c r="D11450" s="27" t="s">
        <v>165</v>
      </c>
      <c r="E11450" s="27" t="s">
        <v>29</v>
      </c>
      <c r="F11450" s="27" t="s">
        <v>257</v>
      </c>
      <c r="G11450" s="33">
        <v>270328.39</v>
      </c>
      <c r="H11450" s="33">
        <v>270328.39</v>
      </c>
      <c r="I11450" s="33">
        <v>6645</v>
      </c>
      <c r="J11450" s="33">
        <v>545</v>
      </c>
      <c r="K11450" s="33">
        <v>9900</v>
      </c>
      <c r="L11450" s="33">
        <v>1</v>
      </c>
      <c r="M11450" s="33">
        <v>1</v>
      </c>
      <c r="N11450" s="33">
        <v>254322.78</v>
      </c>
      <c r="O11450" s="33">
        <v>1561.5</v>
      </c>
      <c r="P11450" s="33">
        <v>2915</v>
      </c>
    </row>
    <row r="11451" spans="1:16">
      <c r="A11451" s="27" t="s">
        <v>1548</v>
      </c>
      <c r="B11451" s="31">
        <v>202602</v>
      </c>
      <c r="C11451" s="27" t="s">
        <v>165</v>
      </c>
      <c r="D11451" s="27" t="s">
        <v>165</v>
      </c>
      <c r="E11451" s="27" t="s">
        <v>29</v>
      </c>
      <c r="F11451" s="27" t="s">
        <v>257</v>
      </c>
      <c r="G11451" s="33">
        <v>294229.47</v>
      </c>
      <c r="H11451" s="33">
        <v>294229.47</v>
      </c>
      <c r="I11451" s="33">
        <v>7350</v>
      </c>
      <c r="J11451" s="33">
        <v>585</v>
      </c>
      <c r="K11451" s="33">
        <v>9900</v>
      </c>
      <c r="L11451" s="33">
        <v>1</v>
      </c>
      <c r="M11451" s="33">
        <v>1</v>
      </c>
      <c r="N11451" s="33">
        <v>262010.74</v>
      </c>
      <c r="O11451" s="33">
        <v>1513.9</v>
      </c>
      <c r="P11451" s="33">
        <v>3085</v>
      </c>
    </row>
    <row r="11452" spans="1:16">
      <c r="A11452" s="27" t="s">
        <v>1548</v>
      </c>
      <c r="B11452" s="31">
        <v>202603</v>
      </c>
      <c r="C11452" s="27" t="s">
        <v>165</v>
      </c>
      <c r="D11452" s="27" t="s">
        <v>165</v>
      </c>
      <c r="E11452" s="27" t="s">
        <v>29</v>
      </c>
      <c r="F11452" s="27" t="s">
        <v>257</v>
      </c>
      <c r="G11452" s="33">
        <v>286321.59</v>
      </c>
      <c r="H11452" s="33">
        <v>286321.59</v>
      </c>
      <c r="I11452" s="33">
        <v>8130</v>
      </c>
      <c r="J11452" s="33">
        <v>530</v>
      </c>
      <c r="K11452" s="33">
        <v>9900</v>
      </c>
      <c r="L11452" s="33">
        <v>1</v>
      </c>
      <c r="M11452" s="33">
        <v>1</v>
      </c>
      <c r="N11452" s="33">
        <v>326520.02</v>
      </c>
      <c r="O11452" s="33">
        <v>1696.1</v>
      </c>
      <c r="P11452" s="33">
        <v>3129</v>
      </c>
    </row>
    <row r="11453" spans="1:16">
      <c r="A11453" s="27" t="s">
        <v>1548</v>
      </c>
      <c r="B11453" s="31">
        <v>202604</v>
      </c>
      <c r="C11453" s="27" t="s">
        <v>165</v>
      </c>
      <c r="D11453" s="27" t="s">
        <v>165</v>
      </c>
      <c r="E11453" s="27" t="s">
        <v>29</v>
      </c>
      <c r="F11453" s="27" t="s">
        <v>257</v>
      </c>
      <c r="G11453" s="33">
        <v>378570.41</v>
      </c>
      <c r="H11453" s="33">
        <v>378570.41</v>
      </c>
      <c r="I11453" s="33">
        <v>9189</v>
      </c>
      <c r="J11453" s="33">
        <v>738</v>
      </c>
      <c r="K11453" s="33">
        <v>9900</v>
      </c>
      <c r="L11453" s="33">
        <v>1</v>
      </c>
      <c r="M11453" s="33">
        <v>1</v>
      </c>
      <c r="N11453" s="33">
        <v>384220.34</v>
      </c>
      <c r="O11453" s="33">
        <v>2244.5</v>
      </c>
      <c r="P11453" s="33">
        <v>4021</v>
      </c>
    </row>
    <row r="11454" spans="1:16">
      <c r="A11454" s="27" t="s">
        <v>1548</v>
      </c>
      <c r="B11454" s="31">
        <v>202605</v>
      </c>
      <c r="C11454" s="27" t="s">
        <v>165</v>
      </c>
      <c r="D11454" s="27" t="s">
        <v>165</v>
      </c>
      <c r="E11454" s="27" t="s">
        <v>29</v>
      </c>
      <c r="F11454" s="27" t="s">
        <v>257</v>
      </c>
      <c r="G11454" s="33">
        <v>431801.67</v>
      </c>
      <c r="H11454" s="33">
        <v>431801.67</v>
      </c>
      <c r="I11454" s="33">
        <v>10598</v>
      </c>
      <c r="J11454" s="33">
        <v>667</v>
      </c>
      <c r="K11454" s="33">
        <v>9900</v>
      </c>
      <c r="L11454" s="33">
        <v>1</v>
      </c>
      <c r="M11454" s="33">
        <v>1</v>
      </c>
      <c r="N11454" s="33">
        <v>420797.57</v>
      </c>
      <c r="O11454" s="33">
        <v>2412.7</v>
      </c>
      <c r="P11454" s="33">
        <v>4314</v>
      </c>
    </row>
    <row r="11455" spans="1:16">
      <c r="A11455" s="27" t="s">
        <v>1548</v>
      </c>
      <c r="B11455" s="31">
        <v>202606</v>
      </c>
      <c r="C11455" s="27" t="s">
        <v>165</v>
      </c>
      <c r="D11455" s="27" t="s">
        <v>165</v>
      </c>
      <c r="E11455" s="27" t="s">
        <v>29</v>
      </c>
      <c r="F11455" s="27" t="s">
        <v>257</v>
      </c>
      <c r="G11455" s="33">
        <v>393944.53</v>
      </c>
      <c r="H11455" s="33">
        <v>393944.53</v>
      </c>
      <c r="I11455" s="33">
        <v>9732</v>
      </c>
      <c r="J11455" s="33">
        <v>723</v>
      </c>
      <c r="K11455" s="33">
        <v>9900</v>
      </c>
      <c r="L11455" s="33">
        <v>1</v>
      </c>
      <c r="M11455" s="33">
        <v>1</v>
      </c>
      <c r="N11455" s="33">
        <v>411077.47</v>
      </c>
      <c r="O11455" s="33">
        <v>1998.1</v>
      </c>
      <c r="P11455" s="33">
        <v>3947</v>
      </c>
    </row>
    <row r="11456" spans="1:16">
      <c r="A11456" s="27" t="s">
        <v>1548</v>
      </c>
      <c r="B11456" s="31">
        <v>202607</v>
      </c>
      <c r="C11456" s="27" t="s">
        <v>165</v>
      </c>
      <c r="D11456" s="27" t="s">
        <v>165</v>
      </c>
      <c r="E11456" s="27" t="s">
        <v>29</v>
      </c>
      <c r="F11456" s="27" t="s">
        <v>257</v>
      </c>
      <c r="G11456" s="33">
        <v>404256.27</v>
      </c>
      <c r="H11456" s="33">
        <v>404256.27</v>
      </c>
      <c r="I11456" s="33">
        <v>9720</v>
      </c>
      <c r="J11456" s="33">
        <v>611</v>
      </c>
      <c r="K11456" s="33">
        <v>9900</v>
      </c>
      <c r="L11456" s="33">
        <v>1</v>
      </c>
      <c r="M11456" s="33">
        <v>1</v>
      </c>
      <c r="N11456" s="33">
        <v>365477.48</v>
      </c>
      <c r="O11456" s="33">
        <v>2259.5</v>
      </c>
      <c r="P11456" s="33">
        <v>3962</v>
      </c>
    </row>
    <row r="11457" spans="1:16">
      <c r="A11457" s="27" t="s">
        <v>1551</v>
      </c>
      <c r="B11457" s="31">
        <v>202408</v>
      </c>
      <c r="C11457" s="27" t="s">
        <v>165</v>
      </c>
      <c r="D11457" s="27" t="s">
        <v>165</v>
      </c>
      <c r="E11457" s="27" t="s">
        <v>29</v>
      </c>
      <c r="F11457" s="27" t="s">
        <v>257</v>
      </c>
      <c r="G11457" s="33">
        <v>269761.03</v>
      </c>
      <c r="H11457" s="33">
        <v>269761.03</v>
      </c>
      <c r="I11457" s="33">
        <v>6907</v>
      </c>
      <c r="J11457" s="33">
        <v>624</v>
      </c>
      <c r="K11457" s="33">
        <v>9400</v>
      </c>
      <c r="L11457" s="33">
        <v>1</v>
      </c>
      <c r="M11457" s="33">
        <v>1</v>
      </c>
      <c r="N11457" s="33">
        <v>333474.86</v>
      </c>
      <c r="O11457" s="33">
        <v>1333.8</v>
      </c>
      <c r="P11457" s="33">
        <v>2797</v>
      </c>
    </row>
    <row r="11458" spans="1:16">
      <c r="A11458" s="27" t="s">
        <v>1551</v>
      </c>
      <c r="B11458" s="31">
        <v>202409</v>
      </c>
      <c r="C11458" s="27" t="s">
        <v>165</v>
      </c>
      <c r="D11458" s="27" t="s">
        <v>165</v>
      </c>
      <c r="E11458" s="27" t="s">
        <v>29</v>
      </c>
      <c r="F11458" s="27" t="s">
        <v>257</v>
      </c>
      <c r="G11458" s="33">
        <v>237873.24</v>
      </c>
      <c r="H11458" s="33">
        <v>237873.24</v>
      </c>
      <c r="I11458" s="33">
        <v>5541</v>
      </c>
      <c r="J11458" s="33">
        <v>438</v>
      </c>
      <c r="K11458" s="33">
        <v>9400</v>
      </c>
      <c r="L11458" s="33">
        <v>1</v>
      </c>
      <c r="M11458" s="33">
        <v>1</v>
      </c>
      <c r="N11458" s="33">
        <v>320626.56</v>
      </c>
      <c r="O11458" s="33">
        <v>1316</v>
      </c>
      <c r="P11458" s="33">
        <v>2342</v>
      </c>
    </row>
    <row r="11459" spans="1:16">
      <c r="A11459" s="27" t="s">
        <v>1551</v>
      </c>
      <c r="B11459" s="31">
        <v>202410</v>
      </c>
      <c r="C11459" s="27" t="s">
        <v>165</v>
      </c>
      <c r="D11459" s="27" t="s">
        <v>165</v>
      </c>
      <c r="E11459" s="27" t="s">
        <v>29</v>
      </c>
      <c r="F11459" s="27" t="s">
        <v>257</v>
      </c>
      <c r="G11459" s="33">
        <v>269377.79</v>
      </c>
      <c r="H11459" s="33">
        <v>269377.79</v>
      </c>
      <c r="I11459" s="33">
        <v>6810</v>
      </c>
      <c r="J11459" s="33">
        <v>498</v>
      </c>
      <c r="K11459" s="33">
        <v>9400</v>
      </c>
      <c r="L11459" s="33">
        <v>1</v>
      </c>
      <c r="M11459" s="33">
        <v>1</v>
      </c>
      <c r="N11459" s="33">
        <v>352162.8</v>
      </c>
      <c r="O11459" s="33">
        <v>1556</v>
      </c>
      <c r="P11459" s="33">
        <v>2813</v>
      </c>
    </row>
    <row r="11460" spans="1:16">
      <c r="A11460" s="27" t="s">
        <v>1551</v>
      </c>
      <c r="B11460" s="31">
        <v>202411</v>
      </c>
      <c r="C11460" s="27" t="s">
        <v>165</v>
      </c>
      <c r="D11460" s="27" t="s">
        <v>165</v>
      </c>
      <c r="E11460" s="27" t="s">
        <v>29</v>
      </c>
      <c r="F11460" s="27" t="s">
        <v>257</v>
      </c>
      <c r="G11460" s="33">
        <v>356316.2</v>
      </c>
      <c r="H11460" s="33">
        <v>356316.2</v>
      </c>
      <c r="I11460" s="33">
        <v>8883</v>
      </c>
      <c r="J11460" s="33">
        <v>656</v>
      </c>
      <c r="K11460" s="33">
        <v>9400</v>
      </c>
      <c r="L11460" s="33">
        <v>1</v>
      </c>
      <c r="M11460" s="33">
        <v>1</v>
      </c>
      <c r="N11460" s="33">
        <v>424974.19</v>
      </c>
      <c r="O11460" s="33">
        <v>1992.9</v>
      </c>
      <c r="P11460" s="33">
        <v>3742</v>
      </c>
    </row>
    <row r="11461" spans="1:16">
      <c r="A11461" s="27" t="s">
        <v>1551</v>
      </c>
      <c r="B11461" s="31">
        <v>202412</v>
      </c>
      <c r="C11461" s="27" t="s">
        <v>165</v>
      </c>
      <c r="D11461" s="27" t="s">
        <v>165</v>
      </c>
      <c r="E11461" s="27" t="s">
        <v>29</v>
      </c>
      <c r="F11461" s="27" t="s">
        <v>257</v>
      </c>
      <c r="G11461" s="33">
        <v>384268.45</v>
      </c>
      <c r="H11461" s="33">
        <v>384268.45</v>
      </c>
      <c r="I11461" s="33">
        <v>9270</v>
      </c>
      <c r="J11461" s="33">
        <v>620</v>
      </c>
      <c r="K11461" s="33">
        <v>9400</v>
      </c>
      <c r="L11461" s="33">
        <v>1</v>
      </c>
      <c r="M11461" s="33">
        <v>1</v>
      </c>
      <c r="N11461" s="33">
        <v>487824.75</v>
      </c>
      <c r="O11461" s="33">
        <v>2338.6</v>
      </c>
      <c r="P11461" s="33">
        <v>3940</v>
      </c>
    </row>
    <row r="11462" spans="1:16">
      <c r="A11462" s="27" t="s">
        <v>1551</v>
      </c>
      <c r="B11462" s="31">
        <v>202501</v>
      </c>
      <c r="C11462" s="27" t="s">
        <v>165</v>
      </c>
      <c r="D11462" s="27" t="s">
        <v>165</v>
      </c>
      <c r="E11462" s="27" t="s">
        <v>29</v>
      </c>
      <c r="F11462" s="27" t="s">
        <v>257</v>
      </c>
      <c r="G11462" s="33">
        <v>202517.27</v>
      </c>
      <c r="H11462" s="33">
        <v>202517.27</v>
      </c>
      <c r="I11462" s="33">
        <v>5199</v>
      </c>
      <c r="J11462" s="33">
        <v>416</v>
      </c>
      <c r="K11462" s="33">
        <v>9400</v>
      </c>
      <c r="L11462" s="33">
        <v>1</v>
      </c>
      <c r="M11462" s="33">
        <v>1</v>
      </c>
      <c r="N11462" s="33">
        <v>247937.72</v>
      </c>
      <c r="O11462" s="33">
        <v>1135.1</v>
      </c>
      <c r="P11462" s="33">
        <v>2132</v>
      </c>
    </row>
    <row r="11463" spans="1:16">
      <c r="A11463" s="27" t="s">
        <v>1551</v>
      </c>
      <c r="B11463" s="31">
        <v>202502</v>
      </c>
      <c r="C11463" s="27" t="s">
        <v>165</v>
      </c>
      <c r="D11463" s="27" t="s">
        <v>165</v>
      </c>
      <c r="E11463" s="27" t="s">
        <v>29</v>
      </c>
      <c r="F11463" s="27" t="s">
        <v>257</v>
      </c>
      <c r="G11463" s="33">
        <v>199471.02</v>
      </c>
      <c r="H11463" s="33">
        <v>199471.02</v>
      </c>
      <c r="I11463" s="33">
        <v>4746</v>
      </c>
      <c r="J11463" s="33">
        <v>384</v>
      </c>
      <c r="K11463" s="33">
        <v>9400</v>
      </c>
      <c r="L11463" s="33">
        <v>1</v>
      </c>
      <c r="M11463" s="33">
        <v>1</v>
      </c>
      <c r="N11463" s="33">
        <v>255432.67</v>
      </c>
      <c r="O11463" s="33">
        <v>1096</v>
      </c>
      <c r="P11463" s="33">
        <v>1970</v>
      </c>
    </row>
    <row r="11464" spans="1:16">
      <c r="A11464" s="27" t="s">
        <v>1551</v>
      </c>
      <c r="B11464" s="31">
        <v>202503</v>
      </c>
      <c r="C11464" s="27" t="s">
        <v>165</v>
      </c>
      <c r="D11464" s="27" t="s">
        <v>165</v>
      </c>
      <c r="E11464" s="27" t="s">
        <v>29</v>
      </c>
      <c r="F11464" s="27" t="s">
        <v>257</v>
      </c>
      <c r="G11464" s="33">
        <v>247631.89</v>
      </c>
      <c r="H11464" s="33">
        <v>247631.89</v>
      </c>
      <c r="I11464" s="33">
        <v>6327</v>
      </c>
      <c r="J11464" s="33">
        <v>498</v>
      </c>
      <c r="K11464" s="33">
        <v>9400</v>
      </c>
      <c r="L11464" s="33">
        <v>1</v>
      </c>
      <c r="M11464" s="33">
        <v>1</v>
      </c>
      <c r="N11464" s="33">
        <v>318322.37</v>
      </c>
      <c r="O11464" s="33">
        <v>1354</v>
      </c>
      <c r="P11464" s="33">
        <v>2483</v>
      </c>
    </row>
    <row r="11465" spans="1:16">
      <c r="A11465" s="27" t="s">
        <v>1551</v>
      </c>
      <c r="B11465" s="31">
        <v>202504</v>
      </c>
      <c r="C11465" s="27" t="s">
        <v>165</v>
      </c>
      <c r="D11465" s="27" t="s">
        <v>165</v>
      </c>
      <c r="E11465" s="27" t="s">
        <v>29</v>
      </c>
      <c r="F11465" s="27" t="s">
        <v>257</v>
      </c>
      <c r="G11465" s="33">
        <v>252994.86</v>
      </c>
      <c r="H11465" s="33">
        <v>252994.86</v>
      </c>
      <c r="I11465" s="33">
        <v>6822</v>
      </c>
      <c r="J11465" s="33">
        <v>660</v>
      </c>
      <c r="K11465" s="33">
        <v>9400</v>
      </c>
      <c r="L11465" s="33">
        <v>1</v>
      </c>
      <c r="M11465" s="33">
        <v>1</v>
      </c>
      <c r="N11465" s="33">
        <v>374574.06</v>
      </c>
      <c r="O11465" s="33">
        <v>1405.4</v>
      </c>
      <c r="P11465" s="33">
        <v>2681</v>
      </c>
    </row>
    <row r="11466" spans="1:16">
      <c r="A11466" s="27" t="s">
        <v>1551</v>
      </c>
      <c r="B11466" s="31">
        <v>202505</v>
      </c>
      <c r="C11466" s="27" t="s">
        <v>165</v>
      </c>
      <c r="D11466" s="27" t="s">
        <v>165</v>
      </c>
      <c r="E11466" s="27" t="s">
        <v>29</v>
      </c>
      <c r="F11466" s="27" t="s">
        <v>257</v>
      </c>
      <c r="G11466" s="33">
        <v>342720.33</v>
      </c>
      <c r="H11466" s="33">
        <v>342720.33</v>
      </c>
      <c r="I11466" s="33">
        <v>8679</v>
      </c>
      <c r="J11466" s="33">
        <v>591</v>
      </c>
      <c r="K11466" s="33">
        <v>9400</v>
      </c>
      <c r="L11466" s="33">
        <v>1</v>
      </c>
      <c r="M11466" s="33">
        <v>1</v>
      </c>
      <c r="N11466" s="33">
        <v>410232.98</v>
      </c>
      <c r="O11466" s="33">
        <v>2032.5</v>
      </c>
      <c r="P11466" s="33">
        <v>3564</v>
      </c>
    </row>
    <row r="11467" spans="1:16">
      <c r="A11467" s="27" t="s">
        <v>1551</v>
      </c>
      <c r="B11467" s="31">
        <v>202506</v>
      </c>
      <c r="C11467" s="27" t="s">
        <v>165</v>
      </c>
      <c r="D11467" s="27" t="s">
        <v>165</v>
      </c>
      <c r="E11467" s="27" t="s">
        <v>29</v>
      </c>
      <c r="F11467" s="27" t="s">
        <v>257</v>
      </c>
      <c r="G11467" s="33">
        <v>313163.81</v>
      </c>
      <c r="H11467" s="33">
        <v>313163.81</v>
      </c>
      <c r="I11467" s="33">
        <v>7654</v>
      </c>
      <c r="J11467" s="33">
        <v>604</v>
      </c>
      <c r="K11467" s="33">
        <v>9400</v>
      </c>
      <c r="L11467" s="33">
        <v>1</v>
      </c>
      <c r="M11467" s="33">
        <v>1</v>
      </c>
      <c r="N11467" s="33">
        <v>400756.91</v>
      </c>
      <c r="O11467" s="33">
        <v>1762</v>
      </c>
      <c r="P11467" s="33">
        <v>3220</v>
      </c>
    </row>
    <row r="11468" spans="1:16">
      <c r="A11468" s="27" t="s">
        <v>1551</v>
      </c>
      <c r="B11468" s="31">
        <v>202507</v>
      </c>
      <c r="C11468" s="27" t="s">
        <v>165</v>
      </c>
      <c r="D11468" s="27" t="s">
        <v>165</v>
      </c>
      <c r="E11468" s="27" t="s">
        <v>29</v>
      </c>
      <c r="F11468" s="27" t="s">
        <v>257</v>
      </c>
      <c r="G11468" s="33">
        <v>292698.87</v>
      </c>
      <c r="H11468" s="33">
        <v>292698.87</v>
      </c>
      <c r="I11468" s="33">
        <v>7628</v>
      </c>
      <c r="J11468" s="33">
        <v>538</v>
      </c>
      <c r="K11468" s="33">
        <v>9400</v>
      </c>
      <c r="L11468" s="33">
        <v>1</v>
      </c>
      <c r="M11468" s="33">
        <v>1</v>
      </c>
      <c r="N11468" s="33">
        <v>356301.75</v>
      </c>
      <c r="O11468" s="33">
        <v>1558.7</v>
      </c>
      <c r="P11468" s="33">
        <v>3152</v>
      </c>
    </row>
    <row r="11469" spans="1:16">
      <c r="A11469" s="27" t="s">
        <v>1551</v>
      </c>
      <c r="B11469" s="31">
        <v>202508</v>
      </c>
      <c r="C11469" s="27" t="s">
        <v>165</v>
      </c>
      <c r="D11469" s="27" t="s">
        <v>165</v>
      </c>
      <c r="E11469" s="27" t="s">
        <v>29</v>
      </c>
      <c r="F11469" s="27" t="s">
        <v>257</v>
      </c>
      <c r="G11469" s="33">
        <v>248293.7</v>
      </c>
      <c r="H11469" s="33">
        <v>248293.7</v>
      </c>
      <c r="I11469" s="33">
        <v>6322</v>
      </c>
      <c r="J11469" s="33">
        <v>451</v>
      </c>
      <c r="K11469" s="33">
        <v>9400</v>
      </c>
      <c r="L11469" s="33">
        <v>1</v>
      </c>
      <c r="M11469" s="33">
        <v>1</v>
      </c>
      <c r="N11469" s="33">
        <v>343145.63</v>
      </c>
      <c r="O11469" s="33">
        <v>1491.1</v>
      </c>
      <c r="P11469" s="33">
        <v>2533</v>
      </c>
    </row>
    <row r="11470" spans="1:16">
      <c r="A11470" s="27" t="s">
        <v>1551</v>
      </c>
      <c r="B11470" s="31">
        <v>202509</v>
      </c>
      <c r="C11470" s="27" t="s">
        <v>165</v>
      </c>
      <c r="D11470" s="27" t="s">
        <v>165</v>
      </c>
      <c r="E11470" s="27" t="s">
        <v>29</v>
      </c>
      <c r="F11470" s="27" t="s">
        <v>257</v>
      </c>
      <c r="G11470" s="33">
        <v>265644.42</v>
      </c>
      <c r="H11470" s="33">
        <v>265644.42</v>
      </c>
      <c r="I11470" s="33">
        <v>7214</v>
      </c>
      <c r="J11470" s="33">
        <v>558</v>
      </c>
      <c r="K11470" s="33">
        <v>9400</v>
      </c>
      <c r="L11470" s="33">
        <v>1</v>
      </c>
      <c r="M11470" s="33">
        <v>1</v>
      </c>
      <c r="N11470" s="33">
        <v>329924.73</v>
      </c>
      <c r="O11470" s="33">
        <v>1538.4</v>
      </c>
      <c r="P11470" s="33">
        <v>2788</v>
      </c>
    </row>
    <row r="11471" spans="1:16">
      <c r="A11471" s="27" t="s">
        <v>1551</v>
      </c>
      <c r="B11471" s="31">
        <v>202510</v>
      </c>
      <c r="C11471" s="27" t="s">
        <v>165</v>
      </c>
      <c r="D11471" s="27" t="s">
        <v>165</v>
      </c>
      <c r="E11471" s="27" t="s">
        <v>29</v>
      </c>
      <c r="F11471" s="27" t="s">
        <v>257</v>
      </c>
      <c r="G11471" s="33">
        <v>300815.73</v>
      </c>
      <c r="H11471" s="33">
        <v>300815.73</v>
      </c>
      <c r="I11471" s="33">
        <v>7565</v>
      </c>
      <c r="J11471" s="33">
        <v>573</v>
      </c>
      <c r="K11471" s="33">
        <v>9400</v>
      </c>
      <c r="L11471" s="33">
        <v>1</v>
      </c>
      <c r="M11471" s="33">
        <v>1</v>
      </c>
      <c r="N11471" s="33">
        <v>362375.52</v>
      </c>
      <c r="O11471" s="33">
        <v>1689.2</v>
      </c>
      <c r="P11471" s="33">
        <v>2988</v>
      </c>
    </row>
    <row r="11472" spans="1:16">
      <c r="A11472" s="27" t="s">
        <v>1551</v>
      </c>
      <c r="B11472" s="31">
        <v>202511</v>
      </c>
      <c r="C11472" s="27" t="s">
        <v>165</v>
      </c>
      <c r="D11472" s="27" t="s">
        <v>165</v>
      </c>
      <c r="E11472" s="27" t="s">
        <v>29</v>
      </c>
      <c r="F11472" s="27" t="s">
        <v>257</v>
      </c>
      <c r="G11472" s="33">
        <v>319100.29</v>
      </c>
      <c r="H11472" s="33">
        <v>319100.29</v>
      </c>
      <c r="I11472" s="33">
        <v>7749</v>
      </c>
      <c r="J11472" s="33">
        <v>587</v>
      </c>
      <c r="K11472" s="33">
        <v>9400</v>
      </c>
      <c r="L11472" s="33">
        <v>1</v>
      </c>
      <c r="M11472" s="33">
        <v>1</v>
      </c>
      <c r="N11472" s="33">
        <v>437298.44</v>
      </c>
      <c r="O11472" s="33">
        <v>1755.5</v>
      </c>
      <c r="P11472" s="33">
        <v>3265</v>
      </c>
    </row>
    <row r="11473" spans="1:16">
      <c r="A11473" s="27" t="s">
        <v>1551</v>
      </c>
      <c r="B11473" s="31">
        <v>202512</v>
      </c>
      <c r="C11473" s="27" t="s">
        <v>165</v>
      </c>
      <c r="D11473" s="27" t="s">
        <v>165</v>
      </c>
      <c r="E11473" s="27" t="s">
        <v>29</v>
      </c>
      <c r="F11473" s="27" t="s">
        <v>257</v>
      </c>
      <c r="G11473" s="33">
        <v>372382.96</v>
      </c>
      <c r="H11473" s="33">
        <v>372382.96</v>
      </c>
      <c r="I11473" s="33">
        <v>9513</v>
      </c>
      <c r="J11473" s="33">
        <v>691</v>
      </c>
      <c r="K11473" s="33">
        <v>9400</v>
      </c>
      <c r="L11473" s="33">
        <v>1</v>
      </c>
      <c r="M11473" s="33">
        <v>1</v>
      </c>
      <c r="N11473" s="33">
        <v>501971.67</v>
      </c>
      <c r="O11473" s="33">
        <v>2087.6</v>
      </c>
      <c r="P11473" s="33">
        <v>3745</v>
      </c>
    </row>
    <row r="11474" spans="1:16">
      <c r="A11474" s="27" t="s">
        <v>1551</v>
      </c>
      <c r="B11474" s="31">
        <v>202601</v>
      </c>
      <c r="C11474" s="27" t="s">
        <v>165</v>
      </c>
      <c r="D11474" s="27" t="s">
        <v>165</v>
      </c>
      <c r="E11474" s="27" t="s">
        <v>29</v>
      </c>
      <c r="F11474" s="27" t="s">
        <v>257</v>
      </c>
      <c r="G11474" s="33">
        <v>211915.94</v>
      </c>
      <c r="H11474" s="33">
        <v>211915.94</v>
      </c>
      <c r="I11474" s="33">
        <v>5150</v>
      </c>
      <c r="J11474" s="33">
        <v>427</v>
      </c>
      <c r="K11474" s="33">
        <v>9400</v>
      </c>
      <c r="L11474" s="33">
        <v>1</v>
      </c>
      <c r="M11474" s="33">
        <v>1</v>
      </c>
      <c r="N11474" s="33">
        <v>255127.91</v>
      </c>
      <c r="O11474" s="33">
        <v>1158.6</v>
      </c>
      <c r="P11474" s="33">
        <v>2111</v>
      </c>
    </row>
    <row r="11475" spans="1:16">
      <c r="A11475" s="27" t="s">
        <v>1551</v>
      </c>
      <c r="B11475" s="31">
        <v>202602</v>
      </c>
      <c r="C11475" s="27" t="s">
        <v>165</v>
      </c>
      <c r="D11475" s="27" t="s">
        <v>165</v>
      </c>
      <c r="E11475" s="27" t="s">
        <v>29</v>
      </c>
      <c r="F11475" s="27" t="s">
        <v>257</v>
      </c>
      <c r="G11475" s="33">
        <v>220456.66</v>
      </c>
      <c r="H11475" s="33">
        <v>220456.66</v>
      </c>
      <c r="I11475" s="33">
        <v>6215</v>
      </c>
      <c r="J11475" s="33">
        <v>515</v>
      </c>
      <c r="K11475" s="33">
        <v>9400</v>
      </c>
      <c r="L11475" s="33">
        <v>1</v>
      </c>
      <c r="M11475" s="33">
        <v>1</v>
      </c>
      <c r="N11475" s="33">
        <v>262840.21</v>
      </c>
      <c r="O11475" s="33">
        <v>1268</v>
      </c>
      <c r="P11475" s="33">
        <v>2402</v>
      </c>
    </row>
    <row r="11476" spans="1:16">
      <c r="A11476" s="27" t="s">
        <v>1551</v>
      </c>
      <c r="B11476" s="31">
        <v>202603</v>
      </c>
      <c r="C11476" s="27" t="s">
        <v>165</v>
      </c>
      <c r="D11476" s="27" t="s">
        <v>165</v>
      </c>
      <c r="E11476" s="27" t="s">
        <v>29</v>
      </c>
      <c r="F11476" s="27" t="s">
        <v>257</v>
      </c>
      <c r="G11476" s="33">
        <v>252440.18</v>
      </c>
      <c r="H11476" s="33">
        <v>252440.18</v>
      </c>
      <c r="I11476" s="33">
        <v>6964</v>
      </c>
      <c r="J11476" s="33">
        <v>576</v>
      </c>
      <c r="K11476" s="33">
        <v>9400</v>
      </c>
      <c r="L11476" s="33">
        <v>1</v>
      </c>
      <c r="M11476" s="33">
        <v>1</v>
      </c>
      <c r="N11476" s="33">
        <v>327553.72</v>
      </c>
      <c r="O11476" s="33">
        <v>1386.4</v>
      </c>
      <c r="P11476" s="33">
        <v>2948</v>
      </c>
    </row>
    <row r="11477" spans="1:16">
      <c r="A11477" s="27" t="s">
        <v>1551</v>
      </c>
      <c r="B11477" s="31">
        <v>202604</v>
      </c>
      <c r="C11477" s="27" t="s">
        <v>165</v>
      </c>
      <c r="D11477" s="27" t="s">
        <v>165</v>
      </c>
      <c r="E11477" s="27" t="s">
        <v>29</v>
      </c>
      <c r="F11477" s="27" t="s">
        <v>257</v>
      </c>
      <c r="G11477" s="33">
        <v>298023</v>
      </c>
      <c r="H11477" s="33">
        <v>298023</v>
      </c>
      <c r="I11477" s="33">
        <v>7182</v>
      </c>
      <c r="J11477" s="33">
        <v>550</v>
      </c>
      <c r="K11477" s="33">
        <v>9400</v>
      </c>
      <c r="L11477" s="33">
        <v>1</v>
      </c>
      <c r="M11477" s="33">
        <v>1</v>
      </c>
      <c r="N11477" s="33">
        <v>385436.71</v>
      </c>
      <c r="O11477" s="33">
        <v>1632.5</v>
      </c>
      <c r="P11477" s="33">
        <v>3025</v>
      </c>
    </row>
    <row r="11478" spans="1:16">
      <c r="A11478" s="27" t="s">
        <v>1551</v>
      </c>
      <c r="B11478" s="31">
        <v>202605</v>
      </c>
      <c r="C11478" s="27" t="s">
        <v>165</v>
      </c>
      <c r="D11478" s="27" t="s">
        <v>165</v>
      </c>
      <c r="E11478" s="27" t="s">
        <v>29</v>
      </c>
      <c r="F11478" s="27" t="s">
        <v>257</v>
      </c>
      <c r="G11478" s="33">
        <v>354583.27</v>
      </c>
      <c r="H11478" s="33">
        <v>354583.27</v>
      </c>
      <c r="I11478" s="33">
        <v>8432</v>
      </c>
      <c r="J11478" s="33">
        <v>552</v>
      </c>
      <c r="K11478" s="33">
        <v>9400</v>
      </c>
      <c r="L11478" s="33">
        <v>1</v>
      </c>
      <c r="M11478" s="33">
        <v>1</v>
      </c>
      <c r="N11478" s="33">
        <v>422129.73</v>
      </c>
      <c r="O11478" s="33">
        <v>2010.2</v>
      </c>
      <c r="P11478" s="33">
        <v>3537</v>
      </c>
    </row>
    <row r="11479" spans="1:16">
      <c r="A11479" s="27" t="s">
        <v>1551</v>
      </c>
      <c r="B11479" s="31">
        <v>202606</v>
      </c>
      <c r="C11479" s="27" t="s">
        <v>165</v>
      </c>
      <c r="D11479" s="27" t="s">
        <v>165</v>
      </c>
      <c r="E11479" s="27" t="s">
        <v>29</v>
      </c>
      <c r="F11479" s="27" t="s">
        <v>257</v>
      </c>
      <c r="G11479" s="33">
        <v>317859.7</v>
      </c>
      <c r="H11479" s="33">
        <v>317859.7</v>
      </c>
      <c r="I11479" s="33">
        <v>7644</v>
      </c>
      <c r="J11479" s="33">
        <v>533</v>
      </c>
      <c r="K11479" s="33">
        <v>9400</v>
      </c>
      <c r="L11479" s="33">
        <v>1</v>
      </c>
      <c r="M11479" s="33">
        <v>1</v>
      </c>
      <c r="N11479" s="33">
        <v>412378.86</v>
      </c>
      <c r="O11479" s="33">
        <v>1664.8</v>
      </c>
      <c r="P11479" s="33">
        <v>3307</v>
      </c>
    </row>
    <row r="11480" spans="1:16">
      <c r="A11480" s="27" t="s">
        <v>1551</v>
      </c>
      <c r="B11480" s="31">
        <v>202607</v>
      </c>
      <c r="C11480" s="27" t="s">
        <v>165</v>
      </c>
      <c r="D11480" s="27" t="s">
        <v>165</v>
      </c>
      <c r="E11480" s="27" t="s">
        <v>29</v>
      </c>
      <c r="F11480" s="27" t="s">
        <v>257</v>
      </c>
      <c r="G11480" s="33">
        <v>299939.44</v>
      </c>
      <c r="H11480" s="33">
        <v>299939.44</v>
      </c>
      <c r="I11480" s="33">
        <v>7853</v>
      </c>
      <c r="J11480" s="33">
        <v>579</v>
      </c>
      <c r="K11480" s="33">
        <v>9400</v>
      </c>
      <c r="L11480" s="33">
        <v>1</v>
      </c>
      <c r="M11480" s="33">
        <v>1</v>
      </c>
      <c r="N11480" s="33">
        <v>366634.5</v>
      </c>
      <c r="O11480" s="33">
        <v>1628.3</v>
      </c>
      <c r="P11480" s="33">
        <v>3123</v>
      </c>
    </row>
    <row r="11481" spans="1:16">
      <c r="A11481" s="27" t="s">
        <v>1554</v>
      </c>
      <c r="B11481" s="31">
        <v>202408</v>
      </c>
      <c r="C11481" s="27" t="s">
        <v>165</v>
      </c>
      <c r="D11481" s="27" t="s">
        <v>165</v>
      </c>
      <c r="E11481" s="27" t="s">
        <v>29</v>
      </c>
      <c r="F11481" s="27" t="s">
        <v>257</v>
      </c>
      <c r="G11481" s="33">
        <v>475312.44</v>
      </c>
      <c r="H11481" s="33">
        <v>475312.44</v>
      </c>
      <c r="I11481" s="33">
        <v>13344</v>
      </c>
      <c r="J11481" s="33">
        <v>941</v>
      </c>
      <c r="K11481" s="33">
        <v>11900</v>
      </c>
      <c r="L11481" s="33">
        <v>1</v>
      </c>
      <c r="M11481" s="33">
        <v>1</v>
      </c>
      <c r="N11481" s="33">
        <v>418462.76</v>
      </c>
      <c r="O11481" s="33">
        <v>2699.1</v>
      </c>
      <c r="P11481" s="33">
        <v>5102</v>
      </c>
    </row>
    <row r="11482" spans="1:16">
      <c r="A11482" s="27" t="s">
        <v>1554</v>
      </c>
      <c r="B11482" s="31">
        <v>202409</v>
      </c>
      <c r="C11482" s="27" t="s">
        <v>165</v>
      </c>
      <c r="D11482" s="27" t="s">
        <v>165</v>
      </c>
      <c r="E11482" s="27" t="s">
        <v>29</v>
      </c>
      <c r="F11482" s="27" t="s">
        <v>257</v>
      </c>
      <c r="G11482" s="33">
        <v>455380.45</v>
      </c>
      <c r="H11482" s="33">
        <v>455380.45</v>
      </c>
      <c r="I11482" s="33">
        <v>11648</v>
      </c>
      <c r="J11482" s="33">
        <v>896</v>
      </c>
      <c r="K11482" s="33">
        <v>11900</v>
      </c>
      <c r="L11482" s="33">
        <v>1</v>
      </c>
      <c r="M11482" s="33">
        <v>1</v>
      </c>
      <c r="N11482" s="33">
        <v>402340</v>
      </c>
      <c r="O11482" s="33">
        <v>2602.5</v>
      </c>
      <c r="P11482" s="33">
        <v>4669</v>
      </c>
    </row>
    <row r="11483" spans="1:16">
      <c r="A11483" s="27" t="s">
        <v>1554</v>
      </c>
      <c r="B11483" s="31">
        <v>202410</v>
      </c>
      <c r="C11483" s="27" t="s">
        <v>165</v>
      </c>
      <c r="D11483" s="27" t="s">
        <v>165</v>
      </c>
      <c r="E11483" s="27" t="s">
        <v>29</v>
      </c>
      <c r="F11483" s="27" t="s">
        <v>257</v>
      </c>
      <c r="G11483" s="33">
        <v>503267.85</v>
      </c>
      <c r="H11483" s="33">
        <v>503267.85</v>
      </c>
      <c r="I11483" s="33">
        <v>12878</v>
      </c>
      <c r="J11483" s="33">
        <v>1004</v>
      </c>
      <c r="K11483" s="33">
        <v>11900</v>
      </c>
      <c r="L11483" s="33">
        <v>1</v>
      </c>
      <c r="M11483" s="33">
        <v>1</v>
      </c>
      <c r="N11483" s="33">
        <v>441913.43</v>
      </c>
      <c r="O11483" s="33">
        <v>2834</v>
      </c>
      <c r="P11483" s="33">
        <v>5136</v>
      </c>
    </row>
    <row r="11484" spans="1:16">
      <c r="A11484" s="27" t="s">
        <v>1554</v>
      </c>
      <c r="B11484" s="31">
        <v>202411</v>
      </c>
      <c r="C11484" s="27" t="s">
        <v>165</v>
      </c>
      <c r="D11484" s="27" t="s">
        <v>165</v>
      </c>
      <c r="E11484" s="27" t="s">
        <v>29</v>
      </c>
      <c r="F11484" s="27" t="s">
        <v>257</v>
      </c>
      <c r="G11484" s="33">
        <v>579519.61</v>
      </c>
      <c r="H11484" s="33">
        <v>579519.61</v>
      </c>
      <c r="I11484" s="33">
        <v>15077</v>
      </c>
      <c r="J11484" s="33">
        <v>1240</v>
      </c>
      <c r="K11484" s="33">
        <v>11900</v>
      </c>
      <c r="L11484" s="33">
        <v>1</v>
      </c>
      <c r="M11484" s="33">
        <v>1</v>
      </c>
      <c r="N11484" s="33">
        <v>533281.2</v>
      </c>
      <c r="O11484" s="33">
        <v>3034.6</v>
      </c>
      <c r="P11484" s="33">
        <v>6017</v>
      </c>
    </row>
    <row r="11485" spans="1:16">
      <c r="A11485" s="27" t="s">
        <v>1554</v>
      </c>
      <c r="B11485" s="31">
        <v>202412</v>
      </c>
      <c r="C11485" s="27" t="s">
        <v>165</v>
      </c>
      <c r="D11485" s="27" t="s">
        <v>165</v>
      </c>
      <c r="E11485" s="27" t="s">
        <v>29</v>
      </c>
      <c r="F11485" s="27" t="s">
        <v>257</v>
      </c>
      <c r="G11485" s="33">
        <v>726533.8100000001</v>
      </c>
      <c r="H11485" s="33">
        <v>726533.8100000001</v>
      </c>
      <c r="I11485" s="33">
        <v>18331</v>
      </c>
      <c r="J11485" s="33">
        <v>1255</v>
      </c>
      <c r="K11485" s="33">
        <v>11900</v>
      </c>
      <c r="L11485" s="33">
        <v>1</v>
      </c>
      <c r="M11485" s="33">
        <v>1</v>
      </c>
      <c r="N11485" s="33">
        <v>612149.5699999999</v>
      </c>
      <c r="O11485" s="33">
        <v>3931.5</v>
      </c>
      <c r="P11485" s="33">
        <v>7800</v>
      </c>
    </row>
    <row r="11486" spans="1:16">
      <c r="A11486" s="27" t="s">
        <v>1554</v>
      </c>
      <c r="B11486" s="31">
        <v>202501</v>
      </c>
      <c r="C11486" s="27" t="s">
        <v>165</v>
      </c>
      <c r="D11486" s="27" t="s">
        <v>165</v>
      </c>
      <c r="E11486" s="27" t="s">
        <v>29</v>
      </c>
      <c r="F11486" s="27" t="s">
        <v>257</v>
      </c>
      <c r="G11486" s="33">
        <v>360430.33</v>
      </c>
      <c r="H11486" s="33">
        <v>360430.33</v>
      </c>
      <c r="I11486" s="33">
        <v>9216</v>
      </c>
      <c r="J11486" s="33">
        <v>745</v>
      </c>
      <c r="K11486" s="33">
        <v>11900</v>
      </c>
      <c r="L11486" s="33">
        <v>1</v>
      </c>
      <c r="M11486" s="33">
        <v>1</v>
      </c>
      <c r="N11486" s="33">
        <v>311126</v>
      </c>
      <c r="O11486" s="33">
        <v>1979.5</v>
      </c>
      <c r="P11486" s="33">
        <v>3637</v>
      </c>
    </row>
    <row r="11487" spans="1:16">
      <c r="A11487" s="27" t="s">
        <v>1554</v>
      </c>
      <c r="B11487" s="31">
        <v>202502</v>
      </c>
      <c r="C11487" s="27" t="s">
        <v>165</v>
      </c>
      <c r="D11487" s="27" t="s">
        <v>165</v>
      </c>
      <c r="E11487" s="27" t="s">
        <v>29</v>
      </c>
      <c r="F11487" s="27" t="s">
        <v>257</v>
      </c>
      <c r="G11487" s="33">
        <v>395071.46</v>
      </c>
      <c r="H11487" s="33">
        <v>395071.46</v>
      </c>
      <c r="I11487" s="33">
        <v>9409</v>
      </c>
      <c r="J11487" s="33">
        <v>727</v>
      </c>
      <c r="K11487" s="33">
        <v>11900</v>
      </c>
      <c r="L11487" s="33">
        <v>1</v>
      </c>
      <c r="M11487" s="33">
        <v>1</v>
      </c>
      <c r="N11487" s="33">
        <v>320531.08</v>
      </c>
      <c r="O11487" s="33">
        <v>2019.4</v>
      </c>
      <c r="P11487" s="33">
        <v>3915</v>
      </c>
    </row>
    <row r="11488" spans="1:16">
      <c r="A11488" s="27" t="s">
        <v>1554</v>
      </c>
      <c r="B11488" s="31">
        <v>202503</v>
      </c>
      <c r="C11488" s="27" t="s">
        <v>165</v>
      </c>
      <c r="D11488" s="27" t="s">
        <v>165</v>
      </c>
      <c r="E11488" s="27" t="s">
        <v>29</v>
      </c>
      <c r="F11488" s="27" t="s">
        <v>257</v>
      </c>
      <c r="G11488" s="33">
        <v>461405.66</v>
      </c>
      <c r="H11488" s="33">
        <v>461405.66</v>
      </c>
      <c r="I11488" s="33">
        <v>11467</v>
      </c>
      <c r="J11488" s="33">
        <v>924</v>
      </c>
      <c r="K11488" s="33">
        <v>11900</v>
      </c>
      <c r="L11488" s="33">
        <v>1</v>
      </c>
      <c r="M11488" s="33">
        <v>1</v>
      </c>
      <c r="N11488" s="33">
        <v>399448.57</v>
      </c>
      <c r="O11488" s="33">
        <v>2672.1</v>
      </c>
      <c r="P11488" s="33">
        <v>4981</v>
      </c>
    </row>
    <row r="11489" spans="1:16">
      <c r="A11489" s="27" t="s">
        <v>1554</v>
      </c>
      <c r="B11489" s="31">
        <v>202504</v>
      </c>
      <c r="C11489" s="27" t="s">
        <v>165</v>
      </c>
      <c r="D11489" s="27" t="s">
        <v>165</v>
      </c>
      <c r="E11489" s="27" t="s">
        <v>29</v>
      </c>
      <c r="F11489" s="27" t="s">
        <v>257</v>
      </c>
      <c r="G11489" s="33">
        <v>552352.75</v>
      </c>
      <c r="H11489" s="33">
        <v>552352.75</v>
      </c>
      <c r="I11489" s="33">
        <v>13554</v>
      </c>
      <c r="J11489" s="33">
        <v>1126</v>
      </c>
      <c r="K11489" s="33">
        <v>11900</v>
      </c>
      <c r="L11489" s="33">
        <v>1</v>
      </c>
      <c r="M11489" s="33">
        <v>1</v>
      </c>
      <c r="N11489" s="33">
        <v>470036.32</v>
      </c>
      <c r="O11489" s="33">
        <v>3538.6</v>
      </c>
      <c r="P11489" s="33">
        <v>5793</v>
      </c>
    </row>
    <row r="11490" spans="1:16">
      <c r="A11490" s="27" t="s">
        <v>1554</v>
      </c>
      <c r="B11490" s="31">
        <v>202505</v>
      </c>
      <c r="C11490" s="27" t="s">
        <v>165</v>
      </c>
      <c r="D11490" s="27" t="s">
        <v>165</v>
      </c>
      <c r="E11490" s="27" t="s">
        <v>29</v>
      </c>
      <c r="F11490" s="27" t="s">
        <v>257</v>
      </c>
      <c r="G11490" s="33">
        <v>659338.8199999999</v>
      </c>
      <c r="H11490" s="33">
        <v>659338.8199999999</v>
      </c>
      <c r="I11490" s="33">
        <v>18618</v>
      </c>
      <c r="J11490" s="33">
        <v>1419</v>
      </c>
      <c r="K11490" s="33">
        <v>11900</v>
      </c>
      <c r="L11490" s="33">
        <v>1</v>
      </c>
      <c r="M11490" s="33">
        <v>1</v>
      </c>
      <c r="N11490" s="33">
        <v>514783.1</v>
      </c>
      <c r="O11490" s="33">
        <v>3544.7</v>
      </c>
      <c r="P11490" s="33">
        <v>7384</v>
      </c>
    </row>
    <row r="11491" spans="1:16">
      <c r="A11491" s="27" t="s">
        <v>1554</v>
      </c>
      <c r="B11491" s="31">
        <v>202506</v>
      </c>
      <c r="C11491" s="27" t="s">
        <v>165</v>
      </c>
      <c r="D11491" s="27" t="s">
        <v>165</v>
      </c>
      <c r="E11491" s="27" t="s">
        <v>29</v>
      </c>
      <c r="F11491" s="27" t="s">
        <v>257</v>
      </c>
      <c r="G11491" s="33">
        <v>508251.65</v>
      </c>
      <c r="H11491" s="33">
        <v>508251.65</v>
      </c>
      <c r="I11491" s="33">
        <v>12145</v>
      </c>
      <c r="J11491" s="33">
        <v>1029</v>
      </c>
      <c r="K11491" s="33">
        <v>11900</v>
      </c>
      <c r="L11491" s="33">
        <v>1</v>
      </c>
      <c r="M11491" s="33">
        <v>1</v>
      </c>
      <c r="N11491" s="33">
        <v>502892</v>
      </c>
      <c r="O11491" s="33">
        <v>2793.6</v>
      </c>
      <c r="P11491" s="33">
        <v>5112</v>
      </c>
    </row>
    <row r="11492" spans="1:16">
      <c r="A11492" s="27" t="s">
        <v>1554</v>
      </c>
      <c r="B11492" s="31">
        <v>202507</v>
      </c>
      <c r="C11492" s="27" t="s">
        <v>165</v>
      </c>
      <c r="D11492" s="27" t="s">
        <v>165</v>
      </c>
      <c r="E11492" s="27" t="s">
        <v>29</v>
      </c>
      <c r="F11492" s="27" t="s">
        <v>257</v>
      </c>
      <c r="G11492" s="33">
        <v>515472.8</v>
      </c>
      <c r="H11492" s="33">
        <v>515472.8</v>
      </c>
      <c r="I11492" s="33">
        <v>13579</v>
      </c>
      <c r="J11492" s="33">
        <v>984</v>
      </c>
      <c r="K11492" s="33">
        <v>11900</v>
      </c>
      <c r="L11492" s="33">
        <v>1</v>
      </c>
      <c r="M11492" s="33">
        <v>1</v>
      </c>
      <c r="N11492" s="33">
        <v>447107.21</v>
      </c>
      <c r="O11492" s="33">
        <v>2654.9</v>
      </c>
      <c r="P11492" s="33">
        <v>5449</v>
      </c>
    </row>
    <row r="11493" spans="1:16">
      <c r="A11493" s="27" t="s">
        <v>1554</v>
      </c>
      <c r="B11493" s="31">
        <v>202508</v>
      </c>
      <c r="C11493" s="27" t="s">
        <v>165</v>
      </c>
      <c r="D11493" s="27" t="s">
        <v>165</v>
      </c>
      <c r="E11493" s="27" t="s">
        <v>29</v>
      </c>
      <c r="F11493" s="27" t="s">
        <v>257</v>
      </c>
      <c r="G11493" s="33">
        <v>462898.99</v>
      </c>
      <c r="H11493" s="33">
        <v>462898.99</v>
      </c>
      <c r="I11493" s="33">
        <v>12123</v>
      </c>
      <c r="J11493" s="33">
        <v>1107</v>
      </c>
      <c r="K11493" s="33">
        <v>11900</v>
      </c>
      <c r="L11493" s="33">
        <v>1</v>
      </c>
      <c r="M11493" s="33">
        <v>1</v>
      </c>
      <c r="N11493" s="33">
        <v>430598.18</v>
      </c>
      <c r="O11493" s="33">
        <v>2553</v>
      </c>
      <c r="P11493" s="33">
        <v>4848</v>
      </c>
    </row>
    <row r="11494" spans="1:16">
      <c r="A11494" s="27" t="s">
        <v>1554</v>
      </c>
      <c r="B11494" s="31">
        <v>202509</v>
      </c>
      <c r="C11494" s="27" t="s">
        <v>165</v>
      </c>
      <c r="D11494" s="27" t="s">
        <v>165</v>
      </c>
      <c r="E11494" s="27" t="s">
        <v>29</v>
      </c>
      <c r="F11494" s="27" t="s">
        <v>257</v>
      </c>
      <c r="G11494" s="33">
        <v>501235.89</v>
      </c>
      <c r="H11494" s="33">
        <v>501235.89</v>
      </c>
      <c r="I11494" s="33">
        <v>12637</v>
      </c>
      <c r="J11494" s="33">
        <v>881</v>
      </c>
      <c r="K11494" s="33">
        <v>11900</v>
      </c>
      <c r="L11494" s="33">
        <v>1</v>
      </c>
      <c r="M11494" s="33">
        <v>1</v>
      </c>
      <c r="N11494" s="33">
        <v>414007.86</v>
      </c>
      <c r="O11494" s="33">
        <v>2763.8</v>
      </c>
      <c r="P11494" s="33">
        <v>4938</v>
      </c>
    </row>
    <row r="11495" spans="1:16">
      <c r="A11495" s="27" t="s">
        <v>1554</v>
      </c>
      <c r="B11495" s="31">
        <v>202510</v>
      </c>
      <c r="C11495" s="27" t="s">
        <v>165</v>
      </c>
      <c r="D11495" s="27" t="s">
        <v>165</v>
      </c>
      <c r="E11495" s="27" t="s">
        <v>29</v>
      </c>
      <c r="F11495" s="27" t="s">
        <v>257</v>
      </c>
      <c r="G11495" s="33">
        <v>530207.53</v>
      </c>
      <c r="H11495" s="33">
        <v>530207.53</v>
      </c>
      <c r="I11495" s="33">
        <v>12998</v>
      </c>
      <c r="J11495" s="33">
        <v>905</v>
      </c>
      <c r="K11495" s="33">
        <v>11900</v>
      </c>
      <c r="L11495" s="33">
        <v>1</v>
      </c>
      <c r="M11495" s="33">
        <v>1</v>
      </c>
      <c r="N11495" s="33">
        <v>454728.92</v>
      </c>
      <c r="O11495" s="33">
        <v>3039.6</v>
      </c>
      <c r="P11495" s="33">
        <v>5339</v>
      </c>
    </row>
    <row r="11496" spans="1:16">
      <c r="A11496" s="27" t="s">
        <v>1554</v>
      </c>
      <c r="B11496" s="31">
        <v>202511</v>
      </c>
      <c r="C11496" s="27" t="s">
        <v>165</v>
      </c>
      <c r="D11496" s="27" t="s">
        <v>165</v>
      </c>
      <c r="E11496" s="27" t="s">
        <v>29</v>
      </c>
      <c r="F11496" s="27" t="s">
        <v>257</v>
      </c>
      <c r="G11496" s="33">
        <v>614576.63</v>
      </c>
      <c r="H11496" s="33">
        <v>614576.63</v>
      </c>
      <c r="I11496" s="33">
        <v>16935</v>
      </c>
      <c r="J11496" s="33">
        <v>1115</v>
      </c>
      <c r="K11496" s="33">
        <v>11900</v>
      </c>
      <c r="L11496" s="33">
        <v>1</v>
      </c>
      <c r="M11496" s="33">
        <v>1</v>
      </c>
      <c r="N11496" s="33">
        <v>548746.35</v>
      </c>
      <c r="O11496" s="33">
        <v>3289.2</v>
      </c>
      <c r="P11496" s="33">
        <v>6788</v>
      </c>
    </row>
    <row r="11497" spans="1:16">
      <c r="A11497" s="27" t="s">
        <v>1554</v>
      </c>
      <c r="B11497" s="31">
        <v>202512</v>
      </c>
      <c r="C11497" s="27" t="s">
        <v>165</v>
      </c>
      <c r="D11497" s="27" t="s">
        <v>165</v>
      </c>
      <c r="E11497" s="27" t="s">
        <v>29</v>
      </c>
      <c r="F11497" s="27" t="s">
        <v>257</v>
      </c>
      <c r="G11497" s="33">
        <v>712912.33</v>
      </c>
      <c r="H11497" s="33">
        <v>712912.33</v>
      </c>
      <c r="I11497" s="33">
        <v>17984</v>
      </c>
      <c r="J11497" s="33">
        <v>1323</v>
      </c>
      <c r="K11497" s="33">
        <v>11900</v>
      </c>
      <c r="L11497" s="33">
        <v>1</v>
      </c>
      <c r="M11497" s="33">
        <v>1</v>
      </c>
      <c r="N11497" s="33">
        <v>629901.9</v>
      </c>
      <c r="O11497" s="33">
        <v>3434</v>
      </c>
      <c r="P11497" s="33">
        <v>7496</v>
      </c>
    </row>
    <row r="11498" spans="1:16">
      <c r="A11498" s="27" t="s">
        <v>1554</v>
      </c>
      <c r="B11498" s="31">
        <v>202601</v>
      </c>
      <c r="C11498" s="27" t="s">
        <v>165</v>
      </c>
      <c r="D11498" s="27" t="s">
        <v>165</v>
      </c>
      <c r="E11498" s="27" t="s">
        <v>29</v>
      </c>
      <c r="F11498" s="27" t="s">
        <v>257</v>
      </c>
      <c r="G11498" s="33">
        <v>358328.51</v>
      </c>
      <c r="H11498" s="33">
        <v>358328.51</v>
      </c>
      <c r="I11498" s="33">
        <v>9231</v>
      </c>
      <c r="J11498" s="33">
        <v>792</v>
      </c>
      <c r="K11498" s="33">
        <v>11900</v>
      </c>
      <c r="L11498" s="33">
        <v>1</v>
      </c>
      <c r="M11498" s="33">
        <v>1</v>
      </c>
      <c r="N11498" s="33">
        <v>320148.66</v>
      </c>
      <c r="O11498" s="33">
        <v>1957.6</v>
      </c>
      <c r="P11498" s="33">
        <v>3692</v>
      </c>
    </row>
    <row r="11499" spans="1:16">
      <c r="A11499" s="27" t="s">
        <v>1554</v>
      </c>
      <c r="B11499" s="31">
        <v>202602</v>
      </c>
      <c r="C11499" s="27" t="s">
        <v>165</v>
      </c>
      <c r="D11499" s="27" t="s">
        <v>165</v>
      </c>
      <c r="E11499" s="27" t="s">
        <v>29</v>
      </c>
      <c r="F11499" s="27" t="s">
        <v>257</v>
      </c>
      <c r="G11499" s="33">
        <v>414447.16</v>
      </c>
      <c r="H11499" s="33">
        <v>414447.16</v>
      </c>
      <c r="I11499" s="33">
        <v>10407</v>
      </c>
      <c r="J11499" s="33">
        <v>739</v>
      </c>
      <c r="K11499" s="33">
        <v>11900</v>
      </c>
      <c r="L11499" s="33">
        <v>1</v>
      </c>
      <c r="M11499" s="33">
        <v>1</v>
      </c>
      <c r="N11499" s="33">
        <v>329826.48</v>
      </c>
      <c r="O11499" s="33">
        <v>2425.9</v>
      </c>
      <c r="P11499" s="33">
        <v>4404</v>
      </c>
    </row>
    <row r="11500" spans="1:16">
      <c r="A11500" s="27" t="s">
        <v>1554</v>
      </c>
      <c r="B11500" s="31">
        <v>202603</v>
      </c>
      <c r="C11500" s="27" t="s">
        <v>165</v>
      </c>
      <c r="D11500" s="27" t="s">
        <v>165</v>
      </c>
      <c r="E11500" s="27" t="s">
        <v>29</v>
      </c>
      <c r="F11500" s="27" t="s">
        <v>257</v>
      </c>
      <c r="G11500" s="33">
        <v>459563.7</v>
      </c>
      <c r="H11500" s="33">
        <v>459563.7</v>
      </c>
      <c r="I11500" s="33">
        <v>11031</v>
      </c>
      <c r="J11500" s="33">
        <v>851</v>
      </c>
      <c r="K11500" s="33">
        <v>11900</v>
      </c>
      <c r="L11500" s="33">
        <v>1</v>
      </c>
      <c r="M11500" s="33">
        <v>1</v>
      </c>
      <c r="N11500" s="33">
        <v>411032.58</v>
      </c>
      <c r="O11500" s="33">
        <v>2643.4</v>
      </c>
      <c r="P11500" s="33">
        <v>4702</v>
      </c>
    </row>
    <row r="11501" spans="1:16">
      <c r="A11501" s="27" t="s">
        <v>1554</v>
      </c>
      <c r="B11501" s="31">
        <v>202604</v>
      </c>
      <c r="C11501" s="27" t="s">
        <v>165</v>
      </c>
      <c r="D11501" s="27" t="s">
        <v>165</v>
      </c>
      <c r="E11501" s="27" t="s">
        <v>29</v>
      </c>
      <c r="F11501" s="27" t="s">
        <v>257</v>
      </c>
      <c r="G11501" s="33">
        <v>525330.22</v>
      </c>
      <c r="H11501" s="33">
        <v>525330.22</v>
      </c>
      <c r="I11501" s="33">
        <v>14279</v>
      </c>
      <c r="J11501" s="33">
        <v>1161</v>
      </c>
      <c r="K11501" s="33">
        <v>11900</v>
      </c>
      <c r="L11501" s="33">
        <v>1</v>
      </c>
      <c r="M11501" s="33">
        <v>1</v>
      </c>
      <c r="N11501" s="33">
        <v>483667.37</v>
      </c>
      <c r="O11501" s="33">
        <v>3560.3</v>
      </c>
      <c r="P11501" s="33">
        <v>5578</v>
      </c>
    </row>
    <row r="11502" spans="1:16">
      <c r="A11502" s="27" t="s">
        <v>1554</v>
      </c>
      <c r="B11502" s="31">
        <v>202605</v>
      </c>
      <c r="C11502" s="27" t="s">
        <v>165</v>
      </c>
      <c r="D11502" s="27" t="s">
        <v>165</v>
      </c>
      <c r="E11502" s="27" t="s">
        <v>29</v>
      </c>
      <c r="F11502" s="27" t="s">
        <v>257</v>
      </c>
      <c r="G11502" s="33">
        <v>598576.01</v>
      </c>
      <c r="H11502" s="33">
        <v>598576.01</v>
      </c>
      <c r="I11502" s="33">
        <v>16049</v>
      </c>
      <c r="J11502" s="33">
        <v>1233</v>
      </c>
      <c r="K11502" s="33">
        <v>11900</v>
      </c>
      <c r="L11502" s="33">
        <v>1</v>
      </c>
      <c r="M11502" s="33">
        <v>1</v>
      </c>
      <c r="N11502" s="33">
        <v>529711.8100000001</v>
      </c>
      <c r="O11502" s="33">
        <v>3289.4</v>
      </c>
      <c r="P11502" s="33">
        <v>6143</v>
      </c>
    </row>
    <row r="11503" spans="1:16">
      <c r="A11503" s="27" t="s">
        <v>1554</v>
      </c>
      <c r="B11503" s="31">
        <v>202606</v>
      </c>
      <c r="C11503" s="27" t="s">
        <v>165</v>
      </c>
      <c r="D11503" s="27" t="s">
        <v>165</v>
      </c>
      <c r="E11503" s="27" t="s">
        <v>29</v>
      </c>
      <c r="F11503" s="27" t="s">
        <v>257</v>
      </c>
      <c r="G11503" s="33">
        <v>626853.45</v>
      </c>
      <c r="H11503" s="33">
        <v>626853.45</v>
      </c>
      <c r="I11503" s="33">
        <v>16003</v>
      </c>
      <c r="J11503" s="33">
        <v>1071</v>
      </c>
      <c r="K11503" s="33">
        <v>11900</v>
      </c>
      <c r="L11503" s="33">
        <v>1</v>
      </c>
      <c r="M11503" s="33">
        <v>1</v>
      </c>
      <c r="N11503" s="33">
        <v>517475.87</v>
      </c>
      <c r="O11503" s="33">
        <v>3597.1</v>
      </c>
      <c r="P11503" s="33">
        <v>6336</v>
      </c>
    </row>
    <row r="11504" spans="1:16">
      <c r="A11504" s="27" t="s">
        <v>1554</v>
      </c>
      <c r="B11504" s="31">
        <v>202607</v>
      </c>
      <c r="C11504" s="27" t="s">
        <v>165</v>
      </c>
      <c r="D11504" s="27" t="s">
        <v>165</v>
      </c>
      <c r="E11504" s="27" t="s">
        <v>29</v>
      </c>
      <c r="F11504" s="27" t="s">
        <v>257</v>
      </c>
      <c r="G11504" s="33">
        <v>511757.18</v>
      </c>
      <c r="H11504" s="33">
        <v>511757.18</v>
      </c>
      <c r="I11504" s="33">
        <v>12883</v>
      </c>
      <c r="J11504" s="33">
        <v>869</v>
      </c>
      <c r="K11504" s="33">
        <v>11900</v>
      </c>
      <c r="L11504" s="33">
        <v>1</v>
      </c>
      <c r="M11504" s="33">
        <v>1</v>
      </c>
      <c r="N11504" s="33">
        <v>460073.32</v>
      </c>
      <c r="O11504" s="33">
        <v>2897.3</v>
      </c>
      <c r="P11504" s="33">
        <v>5391</v>
      </c>
    </row>
    <row r="11505" spans="1:16">
      <c r="A11505" s="27" t="s">
        <v>1556</v>
      </c>
      <c r="B11505" s="31">
        <v>202408</v>
      </c>
      <c r="C11505" s="27" t="s">
        <v>165</v>
      </c>
      <c r="D11505" s="27" t="s">
        <v>165</v>
      </c>
      <c r="E11505" s="27" t="s">
        <v>29</v>
      </c>
      <c r="F11505" s="27" t="s">
        <v>257</v>
      </c>
      <c r="G11505" s="33">
        <v>270825.71</v>
      </c>
      <c r="H11505" s="33">
        <v>270825.71</v>
      </c>
      <c r="I11505" s="33">
        <v>6677</v>
      </c>
      <c r="J11505" s="33">
        <v>536</v>
      </c>
      <c r="K11505" s="33">
        <v>7500</v>
      </c>
      <c r="L11505" s="33">
        <v>1</v>
      </c>
      <c r="M11505" s="33">
        <v>1</v>
      </c>
      <c r="N11505" s="33">
        <v>249974.79</v>
      </c>
      <c r="O11505" s="33">
        <v>1599.9</v>
      </c>
      <c r="P11505" s="33">
        <v>2811</v>
      </c>
    </row>
    <row r="11506" spans="1:16">
      <c r="A11506" s="27" t="s">
        <v>1556</v>
      </c>
      <c r="B11506" s="31">
        <v>202409</v>
      </c>
      <c r="C11506" s="27" t="s">
        <v>165</v>
      </c>
      <c r="D11506" s="27" t="s">
        <v>165</v>
      </c>
      <c r="E11506" s="27" t="s">
        <v>29</v>
      </c>
      <c r="F11506" s="27" t="s">
        <v>257</v>
      </c>
      <c r="G11506" s="33">
        <v>310924.23</v>
      </c>
      <c r="H11506" s="33">
        <v>310924.23</v>
      </c>
      <c r="I11506" s="33">
        <v>8174</v>
      </c>
      <c r="J11506" s="33">
        <v>546</v>
      </c>
      <c r="K11506" s="33">
        <v>7500</v>
      </c>
      <c r="L11506" s="33">
        <v>1</v>
      </c>
      <c r="M11506" s="33">
        <v>1</v>
      </c>
      <c r="N11506" s="33">
        <v>240343.63</v>
      </c>
      <c r="O11506" s="33">
        <v>1692.6</v>
      </c>
      <c r="P11506" s="33">
        <v>3299</v>
      </c>
    </row>
    <row r="11507" spans="1:16">
      <c r="A11507" s="27" t="s">
        <v>1556</v>
      </c>
      <c r="B11507" s="31">
        <v>202410</v>
      </c>
      <c r="C11507" s="27" t="s">
        <v>165</v>
      </c>
      <c r="D11507" s="27" t="s">
        <v>165</v>
      </c>
      <c r="E11507" s="27" t="s">
        <v>29</v>
      </c>
      <c r="F11507" s="27" t="s">
        <v>257</v>
      </c>
      <c r="G11507" s="33">
        <v>314285.71</v>
      </c>
      <c r="H11507" s="33">
        <v>314285.71</v>
      </c>
      <c r="I11507" s="33">
        <v>7990</v>
      </c>
      <c r="J11507" s="33">
        <v>629</v>
      </c>
      <c r="K11507" s="33">
        <v>7500</v>
      </c>
      <c r="L11507" s="33">
        <v>1</v>
      </c>
      <c r="M11507" s="33">
        <v>1</v>
      </c>
      <c r="N11507" s="33">
        <v>263983.39</v>
      </c>
      <c r="O11507" s="33">
        <v>1703.6</v>
      </c>
      <c r="P11507" s="33">
        <v>3193</v>
      </c>
    </row>
    <row r="11508" spans="1:16">
      <c r="A11508" s="27" t="s">
        <v>1556</v>
      </c>
      <c r="B11508" s="31">
        <v>202411</v>
      </c>
      <c r="C11508" s="27" t="s">
        <v>165</v>
      </c>
      <c r="D11508" s="27" t="s">
        <v>165</v>
      </c>
      <c r="E11508" s="27" t="s">
        <v>29</v>
      </c>
      <c r="F11508" s="27" t="s">
        <v>257</v>
      </c>
      <c r="G11508" s="33">
        <v>400716.02</v>
      </c>
      <c r="H11508" s="33">
        <v>400716.02</v>
      </c>
      <c r="I11508" s="33">
        <v>10047</v>
      </c>
      <c r="J11508" s="33">
        <v>734</v>
      </c>
      <c r="K11508" s="33">
        <v>7500</v>
      </c>
      <c r="L11508" s="33">
        <v>1</v>
      </c>
      <c r="M11508" s="33">
        <v>1</v>
      </c>
      <c r="N11508" s="33">
        <v>318563.25</v>
      </c>
      <c r="O11508" s="33">
        <v>1956.3</v>
      </c>
      <c r="P11508" s="33">
        <v>3976</v>
      </c>
    </row>
    <row r="11509" spans="1:16">
      <c r="A11509" s="27" t="s">
        <v>1556</v>
      </c>
      <c r="B11509" s="31">
        <v>202412</v>
      </c>
      <c r="C11509" s="27" t="s">
        <v>165</v>
      </c>
      <c r="D11509" s="27" t="s">
        <v>165</v>
      </c>
      <c r="E11509" s="27" t="s">
        <v>29</v>
      </c>
      <c r="F11509" s="27" t="s">
        <v>257</v>
      </c>
      <c r="G11509" s="33">
        <v>415549.76</v>
      </c>
      <c r="H11509" s="33">
        <v>415549.76</v>
      </c>
      <c r="I11509" s="33">
        <v>10943</v>
      </c>
      <c r="J11509" s="33">
        <v>836</v>
      </c>
      <c r="K11509" s="33">
        <v>7500</v>
      </c>
      <c r="L11509" s="33">
        <v>1</v>
      </c>
      <c r="M11509" s="33">
        <v>1</v>
      </c>
      <c r="N11509" s="33">
        <v>365676.41</v>
      </c>
      <c r="O11509" s="33">
        <v>2217.9</v>
      </c>
      <c r="P11509" s="33">
        <v>4411</v>
      </c>
    </row>
    <row r="11510" spans="1:16">
      <c r="A11510" s="27" t="s">
        <v>1556</v>
      </c>
      <c r="B11510" s="31">
        <v>202501</v>
      </c>
      <c r="C11510" s="27" t="s">
        <v>165</v>
      </c>
      <c r="D11510" s="27" t="s">
        <v>165</v>
      </c>
      <c r="E11510" s="27" t="s">
        <v>29</v>
      </c>
      <c r="F11510" s="27" t="s">
        <v>257</v>
      </c>
      <c r="G11510" s="33">
        <v>244582.55</v>
      </c>
      <c r="H11510" s="33">
        <v>244582.55</v>
      </c>
      <c r="I11510" s="33">
        <v>6499</v>
      </c>
      <c r="J11510" s="33">
        <v>527</v>
      </c>
      <c r="K11510" s="33">
        <v>7500</v>
      </c>
      <c r="L11510" s="33">
        <v>1</v>
      </c>
      <c r="M11510" s="33">
        <v>1</v>
      </c>
      <c r="N11510" s="33">
        <v>185855.63</v>
      </c>
      <c r="O11510" s="33">
        <v>1518.2</v>
      </c>
      <c r="P11510" s="33">
        <v>2534</v>
      </c>
    </row>
    <row r="11511" spans="1:16">
      <c r="A11511" s="27" t="s">
        <v>1556</v>
      </c>
      <c r="B11511" s="31">
        <v>202502</v>
      </c>
      <c r="C11511" s="27" t="s">
        <v>165</v>
      </c>
      <c r="D11511" s="27" t="s">
        <v>165</v>
      </c>
      <c r="E11511" s="27" t="s">
        <v>29</v>
      </c>
      <c r="F11511" s="27" t="s">
        <v>257</v>
      </c>
      <c r="G11511" s="33">
        <v>228066.67</v>
      </c>
      <c r="H11511" s="33">
        <v>228066.67</v>
      </c>
      <c r="I11511" s="33">
        <v>5881</v>
      </c>
      <c r="J11511" s="33">
        <v>487</v>
      </c>
      <c r="K11511" s="33">
        <v>7500</v>
      </c>
      <c r="L11511" s="33">
        <v>1</v>
      </c>
      <c r="M11511" s="33">
        <v>1</v>
      </c>
      <c r="N11511" s="33">
        <v>191473.88</v>
      </c>
      <c r="O11511" s="33">
        <v>1302.5</v>
      </c>
      <c r="P11511" s="33">
        <v>2354</v>
      </c>
    </row>
    <row r="11512" spans="1:16">
      <c r="A11512" s="27" t="s">
        <v>1556</v>
      </c>
      <c r="B11512" s="31">
        <v>202503</v>
      </c>
      <c r="C11512" s="27" t="s">
        <v>165</v>
      </c>
      <c r="D11512" s="27" t="s">
        <v>165</v>
      </c>
      <c r="E11512" s="27" t="s">
        <v>29</v>
      </c>
      <c r="F11512" s="27" t="s">
        <v>257</v>
      </c>
      <c r="G11512" s="33">
        <v>288245.31</v>
      </c>
      <c r="H11512" s="33">
        <v>288245.31</v>
      </c>
      <c r="I11512" s="33">
        <v>7961</v>
      </c>
      <c r="J11512" s="33">
        <v>547</v>
      </c>
      <c r="K11512" s="33">
        <v>7500</v>
      </c>
      <c r="L11512" s="33">
        <v>1</v>
      </c>
      <c r="M11512" s="33">
        <v>1</v>
      </c>
      <c r="N11512" s="33">
        <v>238616.39</v>
      </c>
      <c r="O11512" s="33">
        <v>1616.1</v>
      </c>
      <c r="P11512" s="33">
        <v>3030</v>
      </c>
    </row>
    <row r="11513" spans="1:16">
      <c r="A11513" s="27" t="s">
        <v>1556</v>
      </c>
      <c r="B11513" s="31">
        <v>202504</v>
      </c>
      <c r="C11513" s="27" t="s">
        <v>165</v>
      </c>
      <c r="D11513" s="27" t="s">
        <v>165</v>
      </c>
      <c r="E11513" s="27" t="s">
        <v>29</v>
      </c>
      <c r="F11513" s="27" t="s">
        <v>257</v>
      </c>
      <c r="G11513" s="33">
        <v>333523.95</v>
      </c>
      <c r="H11513" s="33">
        <v>333523.95</v>
      </c>
      <c r="I11513" s="33">
        <v>8128</v>
      </c>
      <c r="J11513" s="33">
        <v>586</v>
      </c>
      <c r="K11513" s="33">
        <v>7500</v>
      </c>
      <c r="L11513" s="33">
        <v>1</v>
      </c>
      <c r="M11513" s="33">
        <v>1</v>
      </c>
      <c r="N11513" s="33">
        <v>280783</v>
      </c>
      <c r="O11513" s="33">
        <v>2041.9</v>
      </c>
      <c r="P11513" s="33">
        <v>3418</v>
      </c>
    </row>
    <row r="11514" spans="1:16">
      <c r="A11514" s="27" t="s">
        <v>1556</v>
      </c>
      <c r="B11514" s="31">
        <v>202505</v>
      </c>
      <c r="C11514" s="27" t="s">
        <v>165</v>
      </c>
      <c r="D11514" s="27" t="s">
        <v>165</v>
      </c>
      <c r="E11514" s="27" t="s">
        <v>29</v>
      </c>
      <c r="F11514" s="27" t="s">
        <v>257</v>
      </c>
      <c r="G11514" s="33">
        <v>331352.97</v>
      </c>
      <c r="H11514" s="33">
        <v>331352.97</v>
      </c>
      <c r="I11514" s="33">
        <v>8053</v>
      </c>
      <c r="J11514" s="33">
        <v>598</v>
      </c>
      <c r="K11514" s="33">
        <v>7500</v>
      </c>
      <c r="L11514" s="33">
        <v>1</v>
      </c>
      <c r="M11514" s="33">
        <v>1</v>
      </c>
      <c r="N11514" s="33">
        <v>307513.14</v>
      </c>
      <c r="O11514" s="33">
        <v>1899.7</v>
      </c>
      <c r="P11514" s="33">
        <v>3385</v>
      </c>
    </row>
    <row r="11515" spans="1:16">
      <c r="A11515" s="27" t="s">
        <v>1556</v>
      </c>
      <c r="B11515" s="31">
        <v>202506</v>
      </c>
      <c r="C11515" s="27" t="s">
        <v>165</v>
      </c>
      <c r="D11515" s="27" t="s">
        <v>165</v>
      </c>
      <c r="E11515" s="27" t="s">
        <v>29</v>
      </c>
      <c r="F11515" s="27" t="s">
        <v>257</v>
      </c>
      <c r="G11515" s="33">
        <v>387605.59</v>
      </c>
      <c r="H11515" s="33">
        <v>387605.59</v>
      </c>
      <c r="I11515" s="33">
        <v>9773</v>
      </c>
      <c r="J11515" s="33">
        <v>740</v>
      </c>
      <c r="K11515" s="33">
        <v>7500</v>
      </c>
      <c r="L11515" s="33">
        <v>1</v>
      </c>
      <c r="M11515" s="33">
        <v>1</v>
      </c>
      <c r="N11515" s="33">
        <v>300409.82</v>
      </c>
      <c r="O11515" s="33">
        <v>2286.3</v>
      </c>
      <c r="P11515" s="33">
        <v>4159</v>
      </c>
    </row>
    <row r="11516" spans="1:16">
      <c r="A11516" s="27" t="s">
        <v>1556</v>
      </c>
      <c r="B11516" s="31">
        <v>202507</v>
      </c>
      <c r="C11516" s="27" t="s">
        <v>165</v>
      </c>
      <c r="D11516" s="27" t="s">
        <v>165</v>
      </c>
      <c r="E11516" s="27" t="s">
        <v>29</v>
      </c>
      <c r="F11516" s="27" t="s">
        <v>257</v>
      </c>
      <c r="G11516" s="33">
        <v>319034.19</v>
      </c>
      <c r="H11516" s="33">
        <v>319034.19</v>
      </c>
      <c r="I11516" s="33">
        <v>8121</v>
      </c>
      <c r="J11516" s="33">
        <v>652</v>
      </c>
      <c r="K11516" s="33">
        <v>7500</v>
      </c>
      <c r="L11516" s="33">
        <v>1</v>
      </c>
      <c r="M11516" s="33">
        <v>1</v>
      </c>
      <c r="N11516" s="33">
        <v>267085.97</v>
      </c>
      <c r="O11516" s="33">
        <v>1643.4</v>
      </c>
      <c r="P11516" s="33">
        <v>3229</v>
      </c>
    </row>
    <row r="11517" spans="1:16">
      <c r="A11517" s="27" t="s">
        <v>1556</v>
      </c>
      <c r="B11517" s="31">
        <v>202508</v>
      </c>
      <c r="C11517" s="27" t="s">
        <v>165</v>
      </c>
      <c r="D11517" s="27" t="s">
        <v>165</v>
      </c>
      <c r="E11517" s="27" t="s">
        <v>29</v>
      </c>
      <c r="F11517" s="27" t="s">
        <v>257</v>
      </c>
      <c r="G11517" s="33">
        <v>294774.68</v>
      </c>
      <c r="H11517" s="33">
        <v>294774.68</v>
      </c>
      <c r="I11517" s="33">
        <v>7453</v>
      </c>
      <c r="J11517" s="33">
        <v>444</v>
      </c>
      <c r="K11517" s="33">
        <v>7500</v>
      </c>
      <c r="L11517" s="33">
        <v>1</v>
      </c>
      <c r="M11517" s="33">
        <v>1</v>
      </c>
      <c r="N11517" s="33">
        <v>257224.06</v>
      </c>
      <c r="O11517" s="33">
        <v>1730.5</v>
      </c>
      <c r="P11517" s="33">
        <v>3152</v>
      </c>
    </row>
    <row r="11518" spans="1:16">
      <c r="A11518" s="27" t="s">
        <v>1556</v>
      </c>
      <c r="B11518" s="31">
        <v>202509</v>
      </c>
      <c r="C11518" s="27" t="s">
        <v>165</v>
      </c>
      <c r="D11518" s="27" t="s">
        <v>165</v>
      </c>
      <c r="E11518" s="27" t="s">
        <v>29</v>
      </c>
      <c r="F11518" s="27" t="s">
        <v>257</v>
      </c>
      <c r="G11518" s="33">
        <v>294439.23</v>
      </c>
      <c r="H11518" s="33">
        <v>294439.23</v>
      </c>
      <c r="I11518" s="33">
        <v>7724</v>
      </c>
      <c r="J11518" s="33">
        <v>644</v>
      </c>
      <c r="K11518" s="33">
        <v>7500</v>
      </c>
      <c r="L11518" s="33">
        <v>1</v>
      </c>
      <c r="M11518" s="33">
        <v>1</v>
      </c>
      <c r="N11518" s="33">
        <v>247313.59</v>
      </c>
      <c r="O11518" s="33">
        <v>1749.5</v>
      </c>
      <c r="P11518" s="33">
        <v>3112</v>
      </c>
    </row>
    <row r="11519" spans="1:16">
      <c r="A11519" s="27" t="s">
        <v>1556</v>
      </c>
      <c r="B11519" s="31">
        <v>202510</v>
      </c>
      <c r="C11519" s="27" t="s">
        <v>165</v>
      </c>
      <c r="D11519" s="27" t="s">
        <v>165</v>
      </c>
      <c r="E11519" s="27" t="s">
        <v>29</v>
      </c>
      <c r="F11519" s="27" t="s">
        <v>257</v>
      </c>
      <c r="G11519" s="33">
        <v>317605.78</v>
      </c>
      <c r="H11519" s="33">
        <v>317605.78</v>
      </c>
      <c r="I11519" s="33">
        <v>7861</v>
      </c>
      <c r="J11519" s="33">
        <v>667</v>
      </c>
      <c r="K11519" s="33">
        <v>7500</v>
      </c>
      <c r="L11519" s="33">
        <v>1</v>
      </c>
      <c r="M11519" s="33">
        <v>1</v>
      </c>
      <c r="N11519" s="33">
        <v>271638.9</v>
      </c>
      <c r="O11519" s="33">
        <v>1963.2</v>
      </c>
      <c r="P11519" s="33">
        <v>3276</v>
      </c>
    </row>
    <row r="11520" spans="1:16">
      <c r="A11520" s="27" t="s">
        <v>1556</v>
      </c>
      <c r="B11520" s="31">
        <v>202511</v>
      </c>
      <c r="C11520" s="27" t="s">
        <v>165</v>
      </c>
      <c r="D11520" s="27" t="s">
        <v>165</v>
      </c>
      <c r="E11520" s="27" t="s">
        <v>29</v>
      </c>
      <c r="F11520" s="27" t="s">
        <v>257</v>
      </c>
      <c r="G11520" s="33">
        <v>377708.97</v>
      </c>
      <c r="H11520" s="33">
        <v>377708.97</v>
      </c>
      <c r="I11520" s="33">
        <v>9166</v>
      </c>
      <c r="J11520" s="33">
        <v>701</v>
      </c>
      <c r="K11520" s="33">
        <v>7500</v>
      </c>
      <c r="L11520" s="33">
        <v>1</v>
      </c>
      <c r="M11520" s="33">
        <v>1</v>
      </c>
      <c r="N11520" s="33">
        <v>327801.58</v>
      </c>
      <c r="O11520" s="33">
        <v>2054.6</v>
      </c>
      <c r="P11520" s="33">
        <v>4060</v>
      </c>
    </row>
    <row r="11521" spans="1:16">
      <c r="A11521" s="27" t="s">
        <v>1556</v>
      </c>
      <c r="B11521" s="31">
        <v>202512</v>
      </c>
      <c r="C11521" s="27" t="s">
        <v>165</v>
      </c>
      <c r="D11521" s="27" t="s">
        <v>165</v>
      </c>
      <c r="E11521" s="27" t="s">
        <v>29</v>
      </c>
      <c r="F11521" s="27" t="s">
        <v>257</v>
      </c>
      <c r="G11521" s="33">
        <v>429111.38</v>
      </c>
      <c r="H11521" s="33">
        <v>429111.38</v>
      </c>
      <c r="I11521" s="33">
        <v>11002</v>
      </c>
      <c r="J11521" s="33">
        <v>783</v>
      </c>
      <c r="K11521" s="33">
        <v>7500</v>
      </c>
      <c r="L11521" s="33">
        <v>1</v>
      </c>
      <c r="M11521" s="33">
        <v>1</v>
      </c>
      <c r="N11521" s="33">
        <v>376281.02</v>
      </c>
      <c r="O11521" s="33">
        <v>2747.3</v>
      </c>
      <c r="P11521" s="33">
        <v>4545</v>
      </c>
    </row>
    <row r="11522" spans="1:16">
      <c r="A11522" s="27" t="s">
        <v>1556</v>
      </c>
      <c r="B11522" s="31">
        <v>202601</v>
      </c>
      <c r="C11522" s="27" t="s">
        <v>165</v>
      </c>
      <c r="D11522" s="27" t="s">
        <v>165</v>
      </c>
      <c r="E11522" s="27" t="s">
        <v>29</v>
      </c>
      <c r="F11522" s="27" t="s">
        <v>257</v>
      </c>
      <c r="G11522" s="33">
        <v>233667.69</v>
      </c>
      <c r="H11522" s="33">
        <v>233667.69</v>
      </c>
      <c r="I11522" s="33">
        <v>5733</v>
      </c>
      <c r="J11522" s="33">
        <v>411</v>
      </c>
      <c r="K11522" s="33">
        <v>7500</v>
      </c>
      <c r="L11522" s="33">
        <v>1</v>
      </c>
      <c r="M11522" s="33">
        <v>1</v>
      </c>
      <c r="N11522" s="33">
        <v>191245.44</v>
      </c>
      <c r="O11522" s="33">
        <v>1270.5</v>
      </c>
      <c r="P11522" s="33">
        <v>2406</v>
      </c>
    </row>
    <row r="11523" spans="1:16">
      <c r="A11523" s="27" t="s">
        <v>1556</v>
      </c>
      <c r="B11523" s="31">
        <v>202602</v>
      </c>
      <c r="C11523" s="27" t="s">
        <v>165</v>
      </c>
      <c r="D11523" s="27" t="s">
        <v>165</v>
      </c>
      <c r="E11523" s="27" t="s">
        <v>29</v>
      </c>
      <c r="F11523" s="27" t="s">
        <v>257</v>
      </c>
      <c r="G11523" s="33">
        <v>232739.38</v>
      </c>
      <c r="H11523" s="33">
        <v>232739.38</v>
      </c>
      <c r="I11523" s="33">
        <v>5982</v>
      </c>
      <c r="J11523" s="33">
        <v>467</v>
      </c>
      <c r="K11523" s="33">
        <v>7500</v>
      </c>
      <c r="L11523" s="33">
        <v>1</v>
      </c>
      <c r="M11523" s="33">
        <v>1</v>
      </c>
      <c r="N11523" s="33">
        <v>197026.63</v>
      </c>
      <c r="O11523" s="33">
        <v>1184.2</v>
      </c>
      <c r="P11523" s="33">
        <v>2458</v>
      </c>
    </row>
    <row r="11524" spans="1:16">
      <c r="A11524" s="27" t="s">
        <v>1556</v>
      </c>
      <c r="B11524" s="31">
        <v>202603</v>
      </c>
      <c r="C11524" s="27" t="s">
        <v>165</v>
      </c>
      <c r="D11524" s="27" t="s">
        <v>165</v>
      </c>
      <c r="E11524" s="27" t="s">
        <v>29</v>
      </c>
      <c r="F11524" s="27" t="s">
        <v>257</v>
      </c>
      <c r="G11524" s="33">
        <v>294103.58</v>
      </c>
      <c r="H11524" s="33">
        <v>294103.58</v>
      </c>
      <c r="I11524" s="33">
        <v>7614</v>
      </c>
      <c r="J11524" s="33">
        <v>582</v>
      </c>
      <c r="K11524" s="33">
        <v>7500</v>
      </c>
      <c r="L11524" s="33">
        <v>1</v>
      </c>
      <c r="M11524" s="33">
        <v>1</v>
      </c>
      <c r="N11524" s="33">
        <v>245536.26</v>
      </c>
      <c r="O11524" s="33">
        <v>1599.3</v>
      </c>
      <c r="P11524" s="33">
        <v>3236</v>
      </c>
    </row>
    <row r="11525" spans="1:16">
      <c r="A11525" s="27" t="s">
        <v>1556</v>
      </c>
      <c r="B11525" s="31">
        <v>202604</v>
      </c>
      <c r="C11525" s="27" t="s">
        <v>165</v>
      </c>
      <c r="D11525" s="27" t="s">
        <v>165</v>
      </c>
      <c r="E11525" s="27" t="s">
        <v>29</v>
      </c>
      <c r="F11525" s="27" t="s">
        <v>257</v>
      </c>
      <c r="G11525" s="33">
        <v>321344.5</v>
      </c>
      <c r="H11525" s="33">
        <v>321344.5</v>
      </c>
      <c r="I11525" s="33">
        <v>7981</v>
      </c>
      <c r="J11525" s="33">
        <v>630</v>
      </c>
      <c r="K11525" s="33">
        <v>7500</v>
      </c>
      <c r="L11525" s="33">
        <v>1</v>
      </c>
      <c r="M11525" s="33">
        <v>1</v>
      </c>
      <c r="N11525" s="33">
        <v>288925.71</v>
      </c>
      <c r="O11525" s="33">
        <v>1742.3</v>
      </c>
      <c r="P11525" s="33">
        <v>3344</v>
      </c>
    </row>
    <row r="11526" spans="1:16">
      <c r="A11526" s="27" t="s">
        <v>1556</v>
      </c>
      <c r="B11526" s="31">
        <v>202605</v>
      </c>
      <c r="C11526" s="27" t="s">
        <v>165</v>
      </c>
      <c r="D11526" s="27" t="s">
        <v>165</v>
      </c>
      <c r="E11526" s="27" t="s">
        <v>29</v>
      </c>
      <c r="F11526" s="27" t="s">
        <v>257</v>
      </c>
      <c r="G11526" s="33">
        <v>326678.04</v>
      </c>
      <c r="H11526" s="33">
        <v>326678.04</v>
      </c>
      <c r="I11526" s="33">
        <v>7879</v>
      </c>
      <c r="J11526" s="33">
        <v>624</v>
      </c>
      <c r="K11526" s="33">
        <v>7500</v>
      </c>
      <c r="L11526" s="33">
        <v>1</v>
      </c>
      <c r="M11526" s="33">
        <v>1</v>
      </c>
      <c r="N11526" s="33">
        <v>316431.02</v>
      </c>
      <c r="O11526" s="33">
        <v>2021</v>
      </c>
      <c r="P11526" s="33">
        <v>3320</v>
      </c>
    </row>
    <row r="11527" spans="1:16">
      <c r="A11527" s="27" t="s">
        <v>1556</v>
      </c>
      <c r="B11527" s="31">
        <v>202606</v>
      </c>
      <c r="C11527" s="27" t="s">
        <v>165</v>
      </c>
      <c r="D11527" s="27" t="s">
        <v>165</v>
      </c>
      <c r="E11527" s="27" t="s">
        <v>29</v>
      </c>
      <c r="F11527" s="27" t="s">
        <v>257</v>
      </c>
      <c r="G11527" s="33">
        <v>332381.08</v>
      </c>
      <c r="H11527" s="33">
        <v>332381.08</v>
      </c>
      <c r="I11527" s="33">
        <v>8063</v>
      </c>
      <c r="J11527" s="33">
        <v>632</v>
      </c>
      <c r="K11527" s="33">
        <v>7500</v>
      </c>
      <c r="L11527" s="33">
        <v>1</v>
      </c>
      <c r="M11527" s="33">
        <v>1</v>
      </c>
      <c r="N11527" s="33">
        <v>309121.71</v>
      </c>
      <c r="O11527" s="33">
        <v>1818.6</v>
      </c>
      <c r="P11527" s="33">
        <v>3485</v>
      </c>
    </row>
    <row r="11528" spans="1:16">
      <c r="A11528" s="27" t="s">
        <v>1556</v>
      </c>
      <c r="B11528" s="31">
        <v>202607</v>
      </c>
      <c r="C11528" s="27" t="s">
        <v>165</v>
      </c>
      <c r="D11528" s="27" t="s">
        <v>165</v>
      </c>
      <c r="E11528" s="27" t="s">
        <v>29</v>
      </c>
      <c r="F11528" s="27" t="s">
        <v>257</v>
      </c>
      <c r="G11528" s="33">
        <v>321902.25</v>
      </c>
      <c r="H11528" s="33">
        <v>321902.25</v>
      </c>
      <c r="I11528" s="33">
        <v>7966</v>
      </c>
      <c r="J11528" s="33">
        <v>606</v>
      </c>
      <c r="K11528" s="33">
        <v>7500</v>
      </c>
      <c r="L11528" s="33">
        <v>1</v>
      </c>
      <c r="M11528" s="33">
        <v>1</v>
      </c>
      <c r="N11528" s="33">
        <v>274831.46</v>
      </c>
      <c r="O11528" s="33">
        <v>1770.1</v>
      </c>
      <c r="P11528" s="33">
        <v>3259</v>
      </c>
    </row>
    <row r="11529" spans="1:16">
      <c r="A11529" s="27" t="s">
        <v>1559</v>
      </c>
      <c r="B11529" s="31">
        <v>202408</v>
      </c>
      <c r="C11529" s="27" t="s">
        <v>158</v>
      </c>
      <c r="D11529" s="27" t="s">
        <v>158</v>
      </c>
      <c r="E11529" s="27" t="s">
        <v>29</v>
      </c>
      <c r="F11529" s="27" t="s">
        <v>289</v>
      </c>
      <c r="G11529" s="33">
        <v>1259696.19</v>
      </c>
      <c r="H11529" s="33">
        <v>1259696.19</v>
      </c>
      <c r="I11529" s="33">
        <v>24609</v>
      </c>
      <c r="J11529" s="33">
        <v>2359</v>
      </c>
      <c r="K11529" s="33">
        <v>27200</v>
      </c>
      <c r="L11529" s="33">
        <v>1</v>
      </c>
      <c r="M11529" s="33">
        <v>1</v>
      </c>
      <c r="N11529" s="33">
        <v>1217240.4</v>
      </c>
      <c r="O11529" s="33">
        <v>5319.7</v>
      </c>
      <c r="P11529" s="33">
        <v>10352</v>
      </c>
    </row>
    <row r="11530" spans="1:16">
      <c r="A11530" s="27" t="s">
        <v>1559</v>
      </c>
      <c r="B11530" s="31">
        <v>202409</v>
      </c>
      <c r="C11530" s="27" t="s">
        <v>158</v>
      </c>
      <c r="D11530" s="27" t="s">
        <v>158</v>
      </c>
      <c r="E11530" s="27" t="s">
        <v>29</v>
      </c>
      <c r="F11530" s="27" t="s">
        <v>289</v>
      </c>
      <c r="G11530" s="33">
        <v>1325549.68</v>
      </c>
      <c r="H11530" s="33">
        <v>1325549.68</v>
      </c>
      <c r="I11530" s="33">
        <v>24576</v>
      </c>
      <c r="J11530" s="33">
        <v>2186</v>
      </c>
      <c r="K11530" s="33">
        <v>27200</v>
      </c>
      <c r="L11530" s="33">
        <v>1</v>
      </c>
      <c r="M11530" s="33">
        <v>1</v>
      </c>
      <c r="N11530" s="33">
        <v>1170341.9</v>
      </c>
      <c r="O11530" s="33">
        <v>6568.1</v>
      </c>
      <c r="P11530" s="33">
        <v>10681</v>
      </c>
    </row>
    <row r="11531" spans="1:16">
      <c r="A11531" s="27" t="s">
        <v>1559</v>
      </c>
      <c r="B11531" s="31">
        <v>202410</v>
      </c>
      <c r="C11531" s="27" t="s">
        <v>158</v>
      </c>
      <c r="D11531" s="27" t="s">
        <v>158</v>
      </c>
      <c r="E11531" s="27" t="s">
        <v>29</v>
      </c>
      <c r="F11531" s="27" t="s">
        <v>289</v>
      </c>
      <c r="G11531" s="33">
        <v>1395459.89</v>
      </c>
      <c r="H11531" s="33">
        <v>1395459.89</v>
      </c>
      <c r="I11531" s="33">
        <v>24949</v>
      </c>
      <c r="J11531" s="33">
        <v>2262</v>
      </c>
      <c r="K11531" s="33">
        <v>27200</v>
      </c>
      <c r="L11531" s="33">
        <v>1</v>
      </c>
      <c r="M11531" s="33">
        <v>1</v>
      </c>
      <c r="N11531" s="33">
        <v>1285454.58</v>
      </c>
      <c r="O11531" s="33">
        <v>6419</v>
      </c>
      <c r="P11531" s="33">
        <v>11130</v>
      </c>
    </row>
    <row r="11532" spans="1:16">
      <c r="A11532" s="27" t="s">
        <v>1559</v>
      </c>
      <c r="B11532" s="31">
        <v>202411</v>
      </c>
      <c r="C11532" s="27" t="s">
        <v>158</v>
      </c>
      <c r="D11532" s="27" t="s">
        <v>158</v>
      </c>
      <c r="E11532" s="27" t="s">
        <v>29</v>
      </c>
      <c r="F11532" s="27" t="s">
        <v>289</v>
      </c>
      <c r="G11532" s="33">
        <v>1776901.88</v>
      </c>
      <c r="H11532" s="33">
        <v>1776901.88</v>
      </c>
      <c r="I11532" s="33">
        <v>30321</v>
      </c>
      <c r="J11532" s="33">
        <v>2263</v>
      </c>
      <c r="K11532" s="33">
        <v>27200</v>
      </c>
      <c r="L11532" s="33">
        <v>1</v>
      </c>
      <c r="M11532" s="33">
        <v>1</v>
      </c>
      <c r="N11532" s="33">
        <v>1551228.63</v>
      </c>
      <c r="O11532" s="33">
        <v>7647</v>
      </c>
      <c r="P11532" s="33">
        <v>13008</v>
      </c>
    </row>
    <row r="11533" spans="1:16">
      <c r="A11533" s="27" t="s">
        <v>1559</v>
      </c>
      <c r="B11533" s="31">
        <v>202412</v>
      </c>
      <c r="C11533" s="27" t="s">
        <v>158</v>
      </c>
      <c r="D11533" s="27" t="s">
        <v>158</v>
      </c>
      <c r="E11533" s="27" t="s">
        <v>29</v>
      </c>
      <c r="F11533" s="27" t="s">
        <v>289</v>
      </c>
      <c r="G11533" s="33">
        <v>1860675.66</v>
      </c>
      <c r="H11533" s="33">
        <v>1860675.66</v>
      </c>
      <c r="I11533" s="33">
        <v>33491</v>
      </c>
      <c r="J11533" s="33">
        <v>2648</v>
      </c>
      <c r="K11533" s="33">
        <v>27200</v>
      </c>
      <c r="L11533" s="33">
        <v>1</v>
      </c>
      <c r="M11533" s="33">
        <v>1</v>
      </c>
      <c r="N11533" s="33">
        <v>1780643.94</v>
      </c>
      <c r="O11533" s="33">
        <v>9442.5</v>
      </c>
      <c r="P11533" s="33">
        <v>14691</v>
      </c>
    </row>
    <row r="11534" spans="1:16">
      <c r="A11534" s="27" t="s">
        <v>1559</v>
      </c>
      <c r="B11534" s="31">
        <v>202501</v>
      </c>
      <c r="C11534" s="27" t="s">
        <v>158</v>
      </c>
      <c r="D11534" s="27" t="s">
        <v>158</v>
      </c>
      <c r="E11534" s="27" t="s">
        <v>29</v>
      </c>
      <c r="F11534" s="27" t="s">
        <v>289</v>
      </c>
      <c r="G11534" s="33">
        <v>1043393.54</v>
      </c>
      <c r="H11534" s="33">
        <v>1043393.54</v>
      </c>
      <c r="I11534" s="33">
        <v>18415</v>
      </c>
      <c r="J11534" s="33">
        <v>1278</v>
      </c>
      <c r="K11534" s="33">
        <v>27200</v>
      </c>
      <c r="L11534" s="33">
        <v>1</v>
      </c>
      <c r="M11534" s="33">
        <v>1</v>
      </c>
      <c r="N11534" s="33">
        <v>905015.16</v>
      </c>
      <c r="O11534" s="33">
        <v>4948.6</v>
      </c>
      <c r="P11534" s="33">
        <v>8033</v>
      </c>
    </row>
    <row r="11535" spans="1:16">
      <c r="A11535" s="27" t="s">
        <v>1559</v>
      </c>
      <c r="B11535" s="31">
        <v>202502</v>
      </c>
      <c r="C11535" s="27" t="s">
        <v>158</v>
      </c>
      <c r="D11535" s="27" t="s">
        <v>158</v>
      </c>
      <c r="E11535" s="27" t="s">
        <v>29</v>
      </c>
      <c r="F11535" s="27" t="s">
        <v>289</v>
      </c>
      <c r="G11535" s="33">
        <v>988895.48</v>
      </c>
      <c r="H11535" s="33">
        <v>988895.48</v>
      </c>
      <c r="I11535" s="33">
        <v>18059</v>
      </c>
      <c r="J11535" s="33">
        <v>1562</v>
      </c>
      <c r="K11535" s="33">
        <v>27200</v>
      </c>
      <c r="L11535" s="33">
        <v>1</v>
      </c>
      <c r="M11535" s="33">
        <v>1</v>
      </c>
      <c r="N11535" s="33">
        <v>932373</v>
      </c>
      <c r="O11535" s="33">
        <v>4379.4</v>
      </c>
      <c r="P11535" s="33">
        <v>7767</v>
      </c>
    </row>
    <row r="11536" spans="1:16">
      <c r="A11536" s="27" t="s">
        <v>1559</v>
      </c>
      <c r="B11536" s="31">
        <v>202503</v>
      </c>
      <c r="C11536" s="27" t="s">
        <v>158</v>
      </c>
      <c r="D11536" s="27" t="s">
        <v>158</v>
      </c>
      <c r="E11536" s="27" t="s">
        <v>29</v>
      </c>
      <c r="F11536" s="27" t="s">
        <v>289</v>
      </c>
      <c r="G11536" s="33">
        <v>1253834.73</v>
      </c>
      <c r="H11536" s="33">
        <v>1253834.73</v>
      </c>
      <c r="I11536" s="33">
        <v>22704</v>
      </c>
      <c r="J11536" s="33">
        <v>1870</v>
      </c>
      <c r="K11536" s="33">
        <v>27200</v>
      </c>
      <c r="L11536" s="33">
        <v>1</v>
      </c>
      <c r="M11536" s="33">
        <v>1</v>
      </c>
      <c r="N11536" s="33">
        <v>1161931.2</v>
      </c>
      <c r="O11536" s="33">
        <v>5960.4</v>
      </c>
      <c r="P11536" s="33">
        <v>9891</v>
      </c>
    </row>
    <row r="11537" spans="1:16">
      <c r="A11537" s="27" t="s">
        <v>1559</v>
      </c>
      <c r="B11537" s="31">
        <v>202504</v>
      </c>
      <c r="C11537" s="27" t="s">
        <v>158</v>
      </c>
      <c r="D11537" s="27" t="s">
        <v>158</v>
      </c>
      <c r="E11537" s="27" t="s">
        <v>29</v>
      </c>
      <c r="F11537" s="27" t="s">
        <v>289</v>
      </c>
      <c r="G11537" s="33">
        <v>1611660.57</v>
      </c>
      <c r="H11537" s="33">
        <v>1611660.57</v>
      </c>
      <c r="I11537" s="33">
        <v>27294</v>
      </c>
      <c r="J11537" s="33">
        <v>2284</v>
      </c>
      <c r="K11537" s="33">
        <v>27200</v>
      </c>
      <c r="L11537" s="33">
        <v>1</v>
      </c>
      <c r="M11537" s="33">
        <v>1</v>
      </c>
      <c r="N11537" s="33">
        <v>1367259.52</v>
      </c>
      <c r="O11537" s="33">
        <v>7613</v>
      </c>
      <c r="P11537" s="33">
        <v>12021</v>
      </c>
    </row>
    <row r="11538" spans="1:16">
      <c r="A11538" s="27" t="s">
        <v>1559</v>
      </c>
      <c r="B11538" s="31">
        <v>202505</v>
      </c>
      <c r="C11538" s="27" t="s">
        <v>158</v>
      </c>
      <c r="D11538" s="27" t="s">
        <v>158</v>
      </c>
      <c r="E11538" s="27" t="s">
        <v>29</v>
      </c>
      <c r="F11538" s="27" t="s">
        <v>289</v>
      </c>
      <c r="G11538" s="33">
        <v>1655186.35</v>
      </c>
      <c r="H11538" s="33">
        <v>1655186.35</v>
      </c>
      <c r="I11538" s="33">
        <v>30219</v>
      </c>
      <c r="J11538" s="33">
        <v>2703</v>
      </c>
      <c r="K11538" s="33">
        <v>27200</v>
      </c>
      <c r="L11538" s="33">
        <v>1</v>
      </c>
      <c r="M11538" s="33">
        <v>1</v>
      </c>
      <c r="N11538" s="33">
        <v>1497420.66</v>
      </c>
      <c r="O11538" s="33">
        <v>7560.6</v>
      </c>
      <c r="P11538" s="33">
        <v>13306</v>
      </c>
    </row>
    <row r="11539" spans="1:16">
      <c r="A11539" s="27" t="s">
        <v>1559</v>
      </c>
      <c r="B11539" s="31">
        <v>202506</v>
      </c>
      <c r="C11539" s="27" t="s">
        <v>158</v>
      </c>
      <c r="D11539" s="27" t="s">
        <v>158</v>
      </c>
      <c r="E11539" s="27" t="s">
        <v>29</v>
      </c>
      <c r="F11539" s="27" t="s">
        <v>289</v>
      </c>
      <c r="G11539" s="33">
        <v>1726639.32</v>
      </c>
      <c r="H11539" s="33">
        <v>1726639.32</v>
      </c>
      <c r="I11539" s="33">
        <v>31722</v>
      </c>
      <c r="J11539" s="33">
        <v>2854</v>
      </c>
      <c r="K11539" s="33">
        <v>27200</v>
      </c>
      <c r="L11539" s="33">
        <v>1</v>
      </c>
      <c r="M11539" s="33">
        <v>1</v>
      </c>
      <c r="N11539" s="33">
        <v>1462831.39</v>
      </c>
      <c r="O11539" s="33">
        <v>7558.7</v>
      </c>
      <c r="P11539" s="33">
        <v>13763</v>
      </c>
    </row>
    <row r="11540" spans="1:16">
      <c r="A11540" s="27" t="s">
        <v>1559</v>
      </c>
      <c r="B11540" s="31">
        <v>202507</v>
      </c>
      <c r="C11540" s="27" t="s">
        <v>158</v>
      </c>
      <c r="D11540" s="27" t="s">
        <v>158</v>
      </c>
      <c r="E11540" s="27" t="s">
        <v>29</v>
      </c>
      <c r="F11540" s="27" t="s">
        <v>289</v>
      </c>
      <c r="G11540" s="33">
        <v>1434223.98</v>
      </c>
      <c r="H11540" s="33">
        <v>1434223.98</v>
      </c>
      <c r="I11540" s="33">
        <v>25657</v>
      </c>
      <c r="J11540" s="33">
        <v>2314</v>
      </c>
      <c r="K11540" s="33">
        <v>27200</v>
      </c>
      <c r="L11540" s="33">
        <v>1</v>
      </c>
      <c r="M11540" s="33">
        <v>1</v>
      </c>
      <c r="N11540" s="33">
        <v>1300562.46</v>
      </c>
      <c r="O11540" s="33">
        <v>7092.4</v>
      </c>
      <c r="P11540" s="33">
        <v>10947</v>
      </c>
    </row>
    <row r="11541" spans="1:16">
      <c r="A11541" s="27" t="s">
        <v>1559</v>
      </c>
      <c r="B11541" s="31">
        <v>202508</v>
      </c>
      <c r="C11541" s="27" t="s">
        <v>158</v>
      </c>
      <c r="D11541" s="27" t="s">
        <v>158</v>
      </c>
      <c r="E11541" s="27" t="s">
        <v>29</v>
      </c>
      <c r="F11541" s="27" t="s">
        <v>289</v>
      </c>
      <c r="G11541" s="33">
        <v>1458520.54</v>
      </c>
      <c r="H11541" s="33">
        <v>1458520.54</v>
      </c>
      <c r="I11541" s="33">
        <v>26037</v>
      </c>
      <c r="J11541" s="33">
        <v>2044</v>
      </c>
      <c r="K11541" s="33">
        <v>27200</v>
      </c>
      <c r="L11541" s="33">
        <v>1</v>
      </c>
      <c r="M11541" s="33">
        <v>1</v>
      </c>
      <c r="N11541" s="33">
        <v>1252540.38</v>
      </c>
      <c r="O11541" s="33">
        <v>6665.4</v>
      </c>
      <c r="P11541" s="33">
        <v>11754</v>
      </c>
    </row>
    <row r="11542" spans="1:16">
      <c r="A11542" s="27" t="s">
        <v>1559</v>
      </c>
      <c r="B11542" s="31">
        <v>202509</v>
      </c>
      <c r="C11542" s="27" t="s">
        <v>158</v>
      </c>
      <c r="D11542" s="27" t="s">
        <v>158</v>
      </c>
      <c r="E11542" s="27" t="s">
        <v>29</v>
      </c>
      <c r="F11542" s="27" t="s">
        <v>289</v>
      </c>
      <c r="G11542" s="33">
        <v>1385587.35</v>
      </c>
      <c r="H11542" s="33">
        <v>1385587.35</v>
      </c>
      <c r="I11542" s="33">
        <v>24449</v>
      </c>
      <c r="J11542" s="33">
        <v>2550</v>
      </c>
      <c r="K11542" s="33">
        <v>27200</v>
      </c>
      <c r="L11542" s="33">
        <v>1</v>
      </c>
      <c r="M11542" s="33">
        <v>1</v>
      </c>
      <c r="N11542" s="33">
        <v>1204281.81</v>
      </c>
      <c r="O11542" s="33">
        <v>7273.7</v>
      </c>
      <c r="P11542" s="33">
        <v>10512</v>
      </c>
    </row>
    <row r="11543" spans="1:16">
      <c r="A11543" s="27" t="s">
        <v>1559</v>
      </c>
      <c r="B11543" s="31">
        <v>202510</v>
      </c>
      <c r="C11543" s="27" t="s">
        <v>158</v>
      </c>
      <c r="D11543" s="27" t="s">
        <v>158</v>
      </c>
      <c r="E11543" s="27" t="s">
        <v>29</v>
      </c>
      <c r="F11543" s="27" t="s">
        <v>289</v>
      </c>
      <c r="G11543" s="33">
        <v>1378106.55</v>
      </c>
      <c r="H11543" s="33">
        <v>1378106.55</v>
      </c>
      <c r="I11543" s="33">
        <v>25684</v>
      </c>
      <c r="J11543" s="33">
        <v>2272</v>
      </c>
      <c r="K11543" s="33">
        <v>27200</v>
      </c>
      <c r="L11543" s="33">
        <v>1</v>
      </c>
      <c r="M11543" s="33">
        <v>1</v>
      </c>
      <c r="N11543" s="33">
        <v>1322732.77</v>
      </c>
      <c r="O11543" s="33">
        <v>7008.5</v>
      </c>
      <c r="P11543" s="33">
        <v>10821</v>
      </c>
    </row>
    <row r="11544" spans="1:16">
      <c r="A11544" s="27" t="s">
        <v>1559</v>
      </c>
      <c r="B11544" s="31">
        <v>202511</v>
      </c>
      <c r="C11544" s="27" t="s">
        <v>158</v>
      </c>
      <c r="D11544" s="27" t="s">
        <v>158</v>
      </c>
      <c r="E11544" s="27" t="s">
        <v>29</v>
      </c>
      <c r="F11544" s="27" t="s">
        <v>289</v>
      </c>
      <c r="G11544" s="33">
        <v>1608559.83</v>
      </c>
      <c r="H11544" s="33">
        <v>1608559.83</v>
      </c>
      <c r="I11544" s="33">
        <v>28788</v>
      </c>
      <c r="J11544" s="33">
        <v>2594</v>
      </c>
      <c r="K11544" s="33">
        <v>27200</v>
      </c>
      <c r="L11544" s="33">
        <v>1</v>
      </c>
      <c r="M11544" s="33">
        <v>1</v>
      </c>
      <c r="N11544" s="33">
        <v>1596214.26</v>
      </c>
      <c r="O11544" s="33">
        <v>7356.7</v>
      </c>
      <c r="P11544" s="33">
        <v>12480</v>
      </c>
    </row>
    <row r="11545" spans="1:16">
      <c r="A11545" s="27" t="s">
        <v>1559</v>
      </c>
      <c r="B11545" s="31">
        <v>202512</v>
      </c>
      <c r="C11545" s="27" t="s">
        <v>158</v>
      </c>
      <c r="D11545" s="27" t="s">
        <v>158</v>
      </c>
      <c r="E11545" s="27" t="s">
        <v>29</v>
      </c>
      <c r="F11545" s="27" t="s">
        <v>289</v>
      </c>
      <c r="G11545" s="33">
        <v>2084098.41</v>
      </c>
      <c r="H11545" s="33">
        <v>2084098.41</v>
      </c>
      <c r="I11545" s="33">
        <v>40129</v>
      </c>
      <c r="J11545" s="33">
        <v>3330</v>
      </c>
      <c r="K11545" s="33">
        <v>27200</v>
      </c>
      <c r="L11545" s="33">
        <v>1</v>
      </c>
      <c r="M11545" s="33">
        <v>1</v>
      </c>
      <c r="N11545" s="33">
        <v>1832282.62</v>
      </c>
      <c r="O11545" s="33">
        <v>10582.5</v>
      </c>
      <c r="P11545" s="33">
        <v>16793</v>
      </c>
    </row>
    <row r="11546" spans="1:16">
      <c r="A11546" s="27" t="s">
        <v>1559</v>
      </c>
      <c r="B11546" s="31">
        <v>202601</v>
      </c>
      <c r="C11546" s="27" t="s">
        <v>158</v>
      </c>
      <c r="D11546" s="27" t="s">
        <v>158</v>
      </c>
      <c r="E11546" s="27" t="s">
        <v>29</v>
      </c>
      <c r="F11546" s="27" t="s">
        <v>289</v>
      </c>
      <c r="G11546" s="33">
        <v>1002246.56</v>
      </c>
      <c r="H11546" s="33">
        <v>1002246.56</v>
      </c>
      <c r="I11546" s="33">
        <v>18699</v>
      </c>
      <c r="J11546" s="33">
        <v>1687</v>
      </c>
      <c r="K11546" s="33">
        <v>27200</v>
      </c>
      <c r="L11546" s="33">
        <v>1</v>
      </c>
      <c r="M11546" s="33">
        <v>1</v>
      </c>
      <c r="N11546" s="33">
        <v>931260.6</v>
      </c>
      <c r="O11546" s="33">
        <v>4546.8</v>
      </c>
      <c r="P11546" s="33">
        <v>7890</v>
      </c>
    </row>
    <row r="11547" spans="1:16">
      <c r="A11547" s="27" t="s">
        <v>1559</v>
      </c>
      <c r="B11547" s="31">
        <v>202602</v>
      </c>
      <c r="C11547" s="27" t="s">
        <v>158</v>
      </c>
      <c r="D11547" s="27" t="s">
        <v>158</v>
      </c>
      <c r="E11547" s="27" t="s">
        <v>29</v>
      </c>
      <c r="F11547" s="27" t="s">
        <v>289</v>
      </c>
      <c r="G11547" s="33">
        <v>1195509.46</v>
      </c>
      <c r="H11547" s="33">
        <v>1195509.46</v>
      </c>
      <c r="I11547" s="33">
        <v>23509</v>
      </c>
      <c r="J11547" s="33">
        <v>2163</v>
      </c>
      <c r="K11547" s="33">
        <v>27200</v>
      </c>
      <c r="L11547" s="33">
        <v>1</v>
      </c>
      <c r="M11547" s="33">
        <v>1</v>
      </c>
      <c r="N11547" s="33">
        <v>959411.8199999999</v>
      </c>
      <c r="O11547" s="33">
        <v>5786.3</v>
      </c>
      <c r="P11547" s="33">
        <v>9925</v>
      </c>
    </row>
    <row r="11548" spans="1:16">
      <c r="A11548" s="27" t="s">
        <v>1559</v>
      </c>
      <c r="B11548" s="31">
        <v>202603</v>
      </c>
      <c r="C11548" s="27" t="s">
        <v>158</v>
      </c>
      <c r="D11548" s="27" t="s">
        <v>158</v>
      </c>
      <c r="E11548" s="27" t="s">
        <v>29</v>
      </c>
      <c r="F11548" s="27" t="s">
        <v>289</v>
      </c>
      <c r="G11548" s="33">
        <v>1275476.2</v>
      </c>
      <c r="H11548" s="33">
        <v>1275476.2</v>
      </c>
      <c r="I11548" s="33">
        <v>22971</v>
      </c>
      <c r="J11548" s="33">
        <v>2100</v>
      </c>
      <c r="K11548" s="33">
        <v>27200</v>
      </c>
      <c r="L11548" s="33">
        <v>1</v>
      </c>
      <c r="M11548" s="33">
        <v>1</v>
      </c>
      <c r="N11548" s="33">
        <v>1195627.2</v>
      </c>
      <c r="O11548" s="33">
        <v>6415.7</v>
      </c>
      <c r="P11548" s="33">
        <v>9826</v>
      </c>
    </row>
    <row r="11549" spans="1:16">
      <c r="A11549" s="27" t="s">
        <v>1559</v>
      </c>
      <c r="B11549" s="31">
        <v>202604</v>
      </c>
      <c r="C11549" s="27" t="s">
        <v>158</v>
      </c>
      <c r="D11549" s="27" t="s">
        <v>158</v>
      </c>
      <c r="E11549" s="27" t="s">
        <v>29</v>
      </c>
      <c r="F11549" s="27" t="s">
        <v>289</v>
      </c>
      <c r="G11549" s="33">
        <v>1577903.82</v>
      </c>
      <c r="H11549" s="33">
        <v>1577903.82</v>
      </c>
      <c r="I11549" s="33">
        <v>29652</v>
      </c>
      <c r="J11549" s="33">
        <v>2773</v>
      </c>
      <c r="K11549" s="33">
        <v>27200</v>
      </c>
      <c r="L11549" s="33">
        <v>1</v>
      </c>
      <c r="M11549" s="33">
        <v>1</v>
      </c>
      <c r="N11549" s="33">
        <v>1406910.05</v>
      </c>
      <c r="O11549" s="33">
        <v>7259.6</v>
      </c>
      <c r="P11549" s="33">
        <v>12740</v>
      </c>
    </row>
    <row r="11550" spans="1:16">
      <c r="A11550" s="27" t="s">
        <v>1559</v>
      </c>
      <c r="B11550" s="31">
        <v>202605</v>
      </c>
      <c r="C11550" s="27" t="s">
        <v>158</v>
      </c>
      <c r="D11550" s="27" t="s">
        <v>158</v>
      </c>
      <c r="E11550" s="27" t="s">
        <v>29</v>
      </c>
      <c r="F11550" s="27" t="s">
        <v>289</v>
      </c>
      <c r="G11550" s="33">
        <v>1771564.59</v>
      </c>
      <c r="H11550" s="33">
        <v>1771564.59</v>
      </c>
      <c r="I11550" s="33">
        <v>31721</v>
      </c>
      <c r="J11550" s="33">
        <v>2722</v>
      </c>
      <c r="K11550" s="33">
        <v>27200</v>
      </c>
      <c r="L11550" s="33">
        <v>1</v>
      </c>
      <c r="M11550" s="33">
        <v>1</v>
      </c>
      <c r="N11550" s="33">
        <v>1540845.86</v>
      </c>
      <c r="O11550" s="33">
        <v>8853</v>
      </c>
      <c r="P11550" s="33">
        <v>13282</v>
      </c>
    </row>
    <row r="11551" spans="1:16">
      <c r="A11551" s="27" t="s">
        <v>1559</v>
      </c>
      <c r="B11551" s="31">
        <v>202606</v>
      </c>
      <c r="C11551" s="27" t="s">
        <v>158</v>
      </c>
      <c r="D11551" s="27" t="s">
        <v>158</v>
      </c>
      <c r="E11551" s="27" t="s">
        <v>29</v>
      </c>
      <c r="F11551" s="27" t="s">
        <v>289</v>
      </c>
      <c r="G11551" s="33">
        <v>1622001.74</v>
      </c>
      <c r="H11551" s="33">
        <v>1622001.74</v>
      </c>
      <c r="I11551" s="33">
        <v>29539</v>
      </c>
      <c r="J11551" s="33">
        <v>2351</v>
      </c>
      <c r="K11551" s="33">
        <v>27200</v>
      </c>
      <c r="L11551" s="33">
        <v>1</v>
      </c>
      <c r="M11551" s="33">
        <v>1</v>
      </c>
      <c r="N11551" s="33">
        <v>1505253.5</v>
      </c>
      <c r="O11551" s="33">
        <v>8196.5</v>
      </c>
      <c r="P11551" s="33">
        <v>13148</v>
      </c>
    </row>
    <row r="11552" spans="1:16">
      <c r="A11552" s="27" t="s">
        <v>1559</v>
      </c>
      <c r="B11552" s="31">
        <v>202607</v>
      </c>
      <c r="C11552" s="27" t="s">
        <v>158</v>
      </c>
      <c r="D11552" s="27" t="s">
        <v>158</v>
      </c>
      <c r="E11552" s="27" t="s">
        <v>29</v>
      </c>
      <c r="F11552" s="27" t="s">
        <v>289</v>
      </c>
      <c r="G11552" s="33">
        <v>1667744.92</v>
      </c>
      <c r="H11552" s="33">
        <v>1667744.92</v>
      </c>
      <c r="I11552" s="33">
        <v>30009</v>
      </c>
      <c r="J11552" s="33">
        <v>2408</v>
      </c>
      <c r="K11552" s="33">
        <v>27200</v>
      </c>
      <c r="L11552" s="33">
        <v>1</v>
      </c>
      <c r="M11552" s="33">
        <v>1</v>
      </c>
      <c r="N11552" s="33">
        <v>1338278.78</v>
      </c>
      <c r="O11552" s="33">
        <v>7560.1</v>
      </c>
      <c r="P11552" s="33">
        <v>13422</v>
      </c>
    </row>
    <row r="11553" spans="1:16">
      <c r="A11553" s="27" t="s">
        <v>1563</v>
      </c>
      <c r="B11553" s="31">
        <v>202410</v>
      </c>
      <c r="C11553" s="27" t="s">
        <v>158</v>
      </c>
      <c r="D11553" s="27" t="s">
        <v>158</v>
      </c>
      <c r="E11553" s="27" t="s">
        <v>29</v>
      </c>
      <c r="F11553" s="27" t="s">
        <v>262</v>
      </c>
      <c r="G11553" s="33">
        <v>144590.83</v>
      </c>
      <c r="H11553" s="33">
        <v>0</v>
      </c>
      <c r="I11553" s="33">
        <v>7468</v>
      </c>
      <c r="J11553" s="33">
        <v>393</v>
      </c>
      <c r="K11553" s="33">
        <v>7200</v>
      </c>
      <c r="L11553" s="33">
        <v>1</v>
      </c>
      <c r="M11553" s="33">
        <v>0</v>
      </c>
      <c r="N11553" s="33">
        <v>209916.25</v>
      </c>
      <c r="O11553" s="33">
        <v>873.5</v>
      </c>
      <c r="P11553" s="33">
        <v>2430</v>
      </c>
    </row>
    <row r="11554" spans="1:16">
      <c r="A11554" s="27" t="s">
        <v>1563</v>
      </c>
      <c r="B11554" s="31">
        <v>202411</v>
      </c>
      <c r="C11554" s="27" t="s">
        <v>158</v>
      </c>
      <c r="D11554" s="27" t="s">
        <v>158</v>
      </c>
      <c r="E11554" s="27" t="s">
        <v>29</v>
      </c>
      <c r="F11554" s="27" t="s">
        <v>262</v>
      </c>
      <c r="G11554" s="33">
        <v>189613.18</v>
      </c>
      <c r="H11554" s="33">
        <v>0</v>
      </c>
      <c r="I11554" s="33">
        <v>9823</v>
      </c>
      <c r="J11554" s="33">
        <v>559</v>
      </c>
      <c r="K11554" s="33">
        <v>7200</v>
      </c>
      <c r="L11554" s="33">
        <v>1</v>
      </c>
      <c r="M11554" s="33">
        <v>0</v>
      </c>
      <c r="N11554" s="33">
        <v>253317.46</v>
      </c>
      <c r="O11554" s="33">
        <v>1181.1</v>
      </c>
      <c r="P11554" s="33">
        <v>3328</v>
      </c>
    </row>
    <row r="11555" spans="1:16">
      <c r="A11555" s="27" t="s">
        <v>1563</v>
      </c>
      <c r="B11555" s="31">
        <v>202412</v>
      </c>
      <c r="C11555" s="27" t="s">
        <v>158</v>
      </c>
      <c r="D11555" s="27" t="s">
        <v>158</v>
      </c>
      <c r="E11555" s="27" t="s">
        <v>29</v>
      </c>
      <c r="F11555" s="27" t="s">
        <v>262</v>
      </c>
      <c r="G11555" s="33">
        <v>197252.13</v>
      </c>
      <c r="H11555" s="33">
        <v>0</v>
      </c>
      <c r="I11555" s="33">
        <v>9510</v>
      </c>
      <c r="J11555" s="33">
        <v>517</v>
      </c>
      <c r="K11555" s="33">
        <v>7200</v>
      </c>
      <c r="L11555" s="33">
        <v>1</v>
      </c>
      <c r="M11555" s="33">
        <v>0</v>
      </c>
      <c r="N11555" s="33">
        <v>290781.25</v>
      </c>
      <c r="O11555" s="33">
        <v>1136</v>
      </c>
      <c r="P11555" s="33">
        <v>3251</v>
      </c>
    </row>
    <row r="11556" spans="1:16">
      <c r="A11556" s="27" t="s">
        <v>1563</v>
      </c>
      <c r="B11556" s="31">
        <v>202501</v>
      </c>
      <c r="C11556" s="27" t="s">
        <v>158</v>
      </c>
      <c r="D11556" s="27" t="s">
        <v>158</v>
      </c>
      <c r="E11556" s="27" t="s">
        <v>29</v>
      </c>
      <c r="F11556" s="27" t="s">
        <v>262</v>
      </c>
      <c r="G11556" s="33">
        <v>137112.26</v>
      </c>
      <c r="H11556" s="33">
        <v>0</v>
      </c>
      <c r="I11556" s="33">
        <v>6463</v>
      </c>
      <c r="J11556" s="33">
        <v>345</v>
      </c>
      <c r="K11556" s="33">
        <v>7200</v>
      </c>
      <c r="L11556" s="33">
        <v>1</v>
      </c>
      <c r="M11556" s="33">
        <v>0</v>
      </c>
      <c r="N11556" s="33">
        <v>147790.04</v>
      </c>
      <c r="O11556" s="33">
        <v>852.5</v>
      </c>
      <c r="P11556" s="33">
        <v>2152</v>
      </c>
    </row>
    <row r="11557" spans="1:16">
      <c r="A11557" s="27" t="s">
        <v>1563</v>
      </c>
      <c r="B11557" s="31">
        <v>202502</v>
      </c>
      <c r="C11557" s="27" t="s">
        <v>158</v>
      </c>
      <c r="D11557" s="27" t="s">
        <v>158</v>
      </c>
      <c r="E11557" s="27" t="s">
        <v>29</v>
      </c>
      <c r="F11557" s="27" t="s">
        <v>262</v>
      </c>
      <c r="G11557" s="33">
        <v>121828.94</v>
      </c>
      <c r="H11557" s="33">
        <v>0</v>
      </c>
      <c r="I11557" s="33">
        <v>6538</v>
      </c>
      <c r="J11557" s="33">
        <v>325</v>
      </c>
      <c r="K11557" s="33">
        <v>7200</v>
      </c>
      <c r="L11557" s="33">
        <v>1</v>
      </c>
      <c r="M11557" s="33">
        <v>0</v>
      </c>
      <c r="N11557" s="33">
        <v>152257.61</v>
      </c>
      <c r="O11557" s="33">
        <v>704.2</v>
      </c>
      <c r="P11557" s="33">
        <v>2098</v>
      </c>
    </row>
    <row r="11558" spans="1:16">
      <c r="A11558" s="27" t="s">
        <v>1563</v>
      </c>
      <c r="B11558" s="31">
        <v>202503</v>
      </c>
      <c r="C11558" s="27" t="s">
        <v>158</v>
      </c>
      <c r="D11558" s="27" t="s">
        <v>158</v>
      </c>
      <c r="E11558" s="27" t="s">
        <v>29</v>
      </c>
      <c r="F11558" s="27" t="s">
        <v>262</v>
      </c>
      <c r="G11558" s="33">
        <v>174007.48</v>
      </c>
      <c r="H11558" s="33">
        <v>0</v>
      </c>
      <c r="I11558" s="33">
        <v>8575</v>
      </c>
      <c r="J11558" s="33">
        <v>492</v>
      </c>
      <c r="K11558" s="33">
        <v>7200</v>
      </c>
      <c r="L11558" s="33">
        <v>1</v>
      </c>
      <c r="M11558" s="33">
        <v>0</v>
      </c>
      <c r="N11558" s="33">
        <v>189744.73</v>
      </c>
      <c r="O11558" s="33">
        <v>1094.3</v>
      </c>
      <c r="P11558" s="33">
        <v>2874</v>
      </c>
    </row>
    <row r="11559" spans="1:16">
      <c r="A11559" s="27" t="s">
        <v>1563</v>
      </c>
      <c r="B11559" s="31">
        <v>202504</v>
      </c>
      <c r="C11559" s="27" t="s">
        <v>158</v>
      </c>
      <c r="D11559" s="27" t="s">
        <v>158</v>
      </c>
      <c r="E11559" s="27" t="s">
        <v>29</v>
      </c>
      <c r="F11559" s="27" t="s">
        <v>262</v>
      </c>
      <c r="G11559" s="33">
        <v>225602.75</v>
      </c>
      <c r="H11559" s="33">
        <v>0</v>
      </c>
      <c r="I11559" s="33">
        <v>10763</v>
      </c>
      <c r="J11559" s="33">
        <v>592</v>
      </c>
      <c r="K11559" s="33">
        <v>7200</v>
      </c>
      <c r="L11559" s="33">
        <v>1</v>
      </c>
      <c r="M11559" s="33">
        <v>0</v>
      </c>
      <c r="N11559" s="33">
        <v>223275.09</v>
      </c>
      <c r="O11559" s="33">
        <v>1359.7</v>
      </c>
      <c r="P11559" s="33">
        <v>3477</v>
      </c>
    </row>
    <row r="11560" spans="1:16">
      <c r="A11560" s="27" t="s">
        <v>1563</v>
      </c>
      <c r="B11560" s="31">
        <v>202505</v>
      </c>
      <c r="C11560" s="27" t="s">
        <v>158</v>
      </c>
      <c r="D11560" s="27" t="s">
        <v>158</v>
      </c>
      <c r="E11560" s="27" t="s">
        <v>29</v>
      </c>
      <c r="F11560" s="27" t="s">
        <v>262</v>
      </c>
      <c r="G11560" s="33">
        <v>249394.82</v>
      </c>
      <c r="H11560" s="33">
        <v>0</v>
      </c>
      <c r="I11560" s="33">
        <v>12999</v>
      </c>
      <c r="J11560" s="33">
        <v>715</v>
      </c>
      <c r="K11560" s="33">
        <v>7200</v>
      </c>
      <c r="L11560" s="33">
        <v>1</v>
      </c>
      <c r="M11560" s="33">
        <v>0</v>
      </c>
      <c r="N11560" s="33">
        <v>244530.56</v>
      </c>
      <c r="O11560" s="33">
        <v>1540.7</v>
      </c>
      <c r="P11560" s="33">
        <v>4035</v>
      </c>
    </row>
    <row r="11561" spans="1:16">
      <c r="A11561" s="27" t="s">
        <v>1563</v>
      </c>
      <c r="B11561" s="31">
        <v>202506</v>
      </c>
      <c r="C11561" s="27" t="s">
        <v>158</v>
      </c>
      <c r="D11561" s="27" t="s">
        <v>158</v>
      </c>
      <c r="E11561" s="27" t="s">
        <v>29</v>
      </c>
      <c r="F11561" s="27" t="s">
        <v>262</v>
      </c>
      <c r="G11561" s="33">
        <v>273342.71</v>
      </c>
      <c r="H11561" s="33">
        <v>0</v>
      </c>
      <c r="I11561" s="33">
        <v>13533</v>
      </c>
      <c r="J11561" s="33">
        <v>772</v>
      </c>
      <c r="K11561" s="33">
        <v>7200</v>
      </c>
      <c r="L11561" s="33">
        <v>1</v>
      </c>
      <c r="M11561" s="33">
        <v>0</v>
      </c>
      <c r="N11561" s="33">
        <v>238882.09</v>
      </c>
      <c r="O11561" s="33">
        <v>1534</v>
      </c>
      <c r="P11561" s="33">
        <v>4461</v>
      </c>
    </row>
    <row r="11562" spans="1:16">
      <c r="A11562" s="27" t="s">
        <v>1563</v>
      </c>
      <c r="B11562" s="31">
        <v>202507</v>
      </c>
      <c r="C11562" s="27" t="s">
        <v>158</v>
      </c>
      <c r="D11562" s="27" t="s">
        <v>158</v>
      </c>
      <c r="E11562" s="27" t="s">
        <v>29</v>
      </c>
      <c r="F11562" s="27" t="s">
        <v>262</v>
      </c>
      <c r="G11562" s="33">
        <v>252104.01</v>
      </c>
      <c r="H11562" s="33">
        <v>0</v>
      </c>
      <c r="I11562" s="33">
        <v>12744</v>
      </c>
      <c r="J11562" s="33">
        <v>809</v>
      </c>
      <c r="K11562" s="33">
        <v>7200</v>
      </c>
      <c r="L11562" s="33">
        <v>1</v>
      </c>
      <c r="M11562" s="33">
        <v>0</v>
      </c>
      <c r="N11562" s="33">
        <v>212383.38</v>
      </c>
      <c r="O11562" s="33">
        <v>1701</v>
      </c>
      <c r="P11562" s="33">
        <v>4186</v>
      </c>
    </row>
    <row r="11563" spans="1:16">
      <c r="A11563" s="27" t="s">
        <v>1563</v>
      </c>
      <c r="B11563" s="31">
        <v>202508</v>
      </c>
      <c r="C11563" s="27" t="s">
        <v>158</v>
      </c>
      <c r="D11563" s="27" t="s">
        <v>158</v>
      </c>
      <c r="E11563" s="27" t="s">
        <v>29</v>
      </c>
      <c r="F11563" s="27" t="s">
        <v>262</v>
      </c>
      <c r="G11563" s="33">
        <v>234291.2</v>
      </c>
      <c r="H11563" s="33">
        <v>0</v>
      </c>
      <c r="I11563" s="33">
        <v>12042</v>
      </c>
      <c r="J11563" s="33">
        <v>646</v>
      </c>
      <c r="K11563" s="33">
        <v>7200</v>
      </c>
      <c r="L11563" s="33">
        <v>1</v>
      </c>
      <c r="M11563" s="33">
        <v>0</v>
      </c>
      <c r="N11563" s="33">
        <v>204541.32</v>
      </c>
      <c r="O11563" s="33">
        <v>1461.4</v>
      </c>
      <c r="P11563" s="33">
        <v>3894</v>
      </c>
    </row>
    <row r="11564" spans="1:16">
      <c r="A11564" s="27" t="s">
        <v>1563</v>
      </c>
      <c r="B11564" s="31">
        <v>202509</v>
      </c>
      <c r="C11564" s="27" t="s">
        <v>158</v>
      </c>
      <c r="D11564" s="27" t="s">
        <v>158</v>
      </c>
      <c r="E11564" s="27" t="s">
        <v>29</v>
      </c>
      <c r="F11564" s="27" t="s">
        <v>262</v>
      </c>
      <c r="G11564" s="33">
        <v>220701.27</v>
      </c>
      <c r="H11564" s="33">
        <v>0</v>
      </c>
      <c r="I11564" s="33">
        <v>10866</v>
      </c>
      <c r="J11564" s="33">
        <v>577</v>
      </c>
      <c r="K11564" s="33">
        <v>7200</v>
      </c>
      <c r="L11564" s="33">
        <v>1</v>
      </c>
      <c r="M11564" s="33">
        <v>0</v>
      </c>
      <c r="N11564" s="33">
        <v>196660.64</v>
      </c>
      <c r="O11564" s="33">
        <v>1484.7</v>
      </c>
      <c r="P11564" s="33">
        <v>3491</v>
      </c>
    </row>
    <row r="11565" spans="1:16">
      <c r="A11565" s="27" t="s">
        <v>1563</v>
      </c>
      <c r="B11565" s="31">
        <v>202510</v>
      </c>
      <c r="C11565" s="27" t="s">
        <v>158</v>
      </c>
      <c r="D11565" s="27" t="s">
        <v>158</v>
      </c>
      <c r="E11565" s="27" t="s">
        <v>29</v>
      </c>
      <c r="F11565" s="27" t="s">
        <v>262</v>
      </c>
      <c r="G11565" s="33">
        <v>248534.74</v>
      </c>
      <c r="H11565" s="33">
        <v>0</v>
      </c>
      <c r="I11565" s="33">
        <v>12987</v>
      </c>
      <c r="J11565" s="33">
        <v>625</v>
      </c>
      <c r="K11565" s="33">
        <v>7200</v>
      </c>
      <c r="L11565" s="33">
        <v>1</v>
      </c>
      <c r="M11565" s="33">
        <v>0</v>
      </c>
      <c r="N11565" s="33">
        <v>216003.82</v>
      </c>
      <c r="O11565" s="33">
        <v>1467.8</v>
      </c>
      <c r="P11565" s="33">
        <v>4062</v>
      </c>
    </row>
    <row r="11566" spans="1:16">
      <c r="A11566" s="27" t="s">
        <v>1563</v>
      </c>
      <c r="B11566" s="31">
        <v>202511</v>
      </c>
      <c r="C11566" s="27" t="s">
        <v>158</v>
      </c>
      <c r="D11566" s="27" t="s">
        <v>158</v>
      </c>
      <c r="E11566" s="27" t="s">
        <v>29</v>
      </c>
      <c r="F11566" s="27" t="s">
        <v>262</v>
      </c>
      <c r="G11566" s="33">
        <v>306609.32</v>
      </c>
      <c r="H11566" s="33">
        <v>0</v>
      </c>
      <c r="I11566" s="33">
        <v>14662</v>
      </c>
      <c r="J11566" s="33">
        <v>836</v>
      </c>
      <c r="K11566" s="33">
        <v>7200</v>
      </c>
      <c r="L11566" s="33">
        <v>1</v>
      </c>
      <c r="M11566" s="33">
        <v>0</v>
      </c>
      <c r="N11566" s="33">
        <v>260663.67</v>
      </c>
      <c r="O11566" s="33">
        <v>1750</v>
      </c>
      <c r="P11566" s="33">
        <v>5040</v>
      </c>
    </row>
    <row r="11567" spans="1:16">
      <c r="A11567" s="27" t="s">
        <v>1563</v>
      </c>
      <c r="B11567" s="31">
        <v>202512</v>
      </c>
      <c r="C11567" s="27" t="s">
        <v>158</v>
      </c>
      <c r="D11567" s="27" t="s">
        <v>158</v>
      </c>
      <c r="E11567" s="27" t="s">
        <v>29</v>
      </c>
      <c r="F11567" s="27" t="s">
        <v>262</v>
      </c>
      <c r="G11567" s="33">
        <v>326368.54</v>
      </c>
      <c r="H11567" s="33">
        <v>0</v>
      </c>
      <c r="I11567" s="33">
        <v>17499</v>
      </c>
      <c r="J11567" s="33">
        <v>909</v>
      </c>
      <c r="K11567" s="33">
        <v>7200</v>
      </c>
      <c r="L11567" s="33">
        <v>1</v>
      </c>
      <c r="M11567" s="33">
        <v>0</v>
      </c>
      <c r="N11567" s="33">
        <v>299213.91</v>
      </c>
      <c r="O11567" s="33">
        <v>1946.7</v>
      </c>
      <c r="P11567" s="33">
        <v>5656</v>
      </c>
    </row>
    <row r="11568" spans="1:16">
      <c r="A11568" s="27" t="s">
        <v>1563</v>
      </c>
      <c r="B11568" s="31">
        <v>202601</v>
      </c>
      <c r="C11568" s="27" t="s">
        <v>158</v>
      </c>
      <c r="D11568" s="27" t="s">
        <v>158</v>
      </c>
      <c r="E11568" s="27" t="s">
        <v>29</v>
      </c>
      <c r="F11568" s="27" t="s">
        <v>262</v>
      </c>
      <c r="G11568" s="33">
        <v>187859.74</v>
      </c>
      <c r="H11568" s="33">
        <v>0</v>
      </c>
      <c r="I11568" s="33">
        <v>9157</v>
      </c>
      <c r="J11568" s="33">
        <v>424</v>
      </c>
      <c r="K11568" s="33">
        <v>7200</v>
      </c>
      <c r="L11568" s="33">
        <v>1</v>
      </c>
      <c r="M11568" s="33">
        <v>0</v>
      </c>
      <c r="N11568" s="33">
        <v>152075.95</v>
      </c>
      <c r="O11568" s="33">
        <v>1149.3</v>
      </c>
      <c r="P11568" s="33">
        <v>2948</v>
      </c>
    </row>
    <row r="11569" spans="1:16">
      <c r="A11569" s="27" t="s">
        <v>1563</v>
      </c>
      <c r="B11569" s="31">
        <v>202602</v>
      </c>
      <c r="C11569" s="27" t="s">
        <v>158</v>
      </c>
      <c r="D11569" s="27" t="s">
        <v>158</v>
      </c>
      <c r="E11569" s="27" t="s">
        <v>29</v>
      </c>
      <c r="F11569" s="27" t="s">
        <v>262</v>
      </c>
      <c r="G11569" s="33">
        <v>191269.53</v>
      </c>
      <c r="H11569" s="33">
        <v>0</v>
      </c>
      <c r="I11569" s="33">
        <v>10043</v>
      </c>
      <c r="J11569" s="33">
        <v>471</v>
      </c>
      <c r="K11569" s="33">
        <v>7200</v>
      </c>
      <c r="L11569" s="33">
        <v>1</v>
      </c>
      <c r="M11569" s="33">
        <v>0</v>
      </c>
      <c r="N11569" s="33">
        <v>156673.08</v>
      </c>
      <c r="O11569" s="33">
        <v>1198.2</v>
      </c>
      <c r="P11569" s="33">
        <v>3373</v>
      </c>
    </row>
    <row r="11570" spans="1:16">
      <c r="A11570" s="27" t="s">
        <v>1563</v>
      </c>
      <c r="B11570" s="31">
        <v>202603</v>
      </c>
      <c r="C11570" s="27" t="s">
        <v>158</v>
      </c>
      <c r="D11570" s="27" t="s">
        <v>158</v>
      </c>
      <c r="E11570" s="27" t="s">
        <v>29</v>
      </c>
      <c r="F11570" s="27" t="s">
        <v>262</v>
      </c>
      <c r="G11570" s="33">
        <v>238102.76</v>
      </c>
      <c r="H11570" s="33">
        <v>0</v>
      </c>
      <c r="I11570" s="33">
        <v>11916</v>
      </c>
      <c r="J11570" s="33">
        <v>598</v>
      </c>
      <c r="K11570" s="33">
        <v>7200</v>
      </c>
      <c r="L11570" s="33">
        <v>1</v>
      </c>
      <c r="M11570" s="33">
        <v>0</v>
      </c>
      <c r="N11570" s="33">
        <v>195247.33</v>
      </c>
      <c r="O11570" s="33">
        <v>1438.4</v>
      </c>
      <c r="P11570" s="33">
        <v>3945</v>
      </c>
    </row>
    <row r="11571" spans="1:16">
      <c r="A11571" s="27" t="s">
        <v>1563</v>
      </c>
      <c r="B11571" s="31">
        <v>202604</v>
      </c>
      <c r="C11571" s="27" t="s">
        <v>158</v>
      </c>
      <c r="D11571" s="27" t="s">
        <v>158</v>
      </c>
      <c r="E11571" s="27" t="s">
        <v>29</v>
      </c>
      <c r="F11571" s="27" t="s">
        <v>262</v>
      </c>
      <c r="G11571" s="33">
        <v>259586.15</v>
      </c>
      <c r="H11571" s="33">
        <v>0</v>
      </c>
      <c r="I11571" s="33">
        <v>12996</v>
      </c>
      <c r="J11571" s="33">
        <v>579</v>
      </c>
      <c r="K11571" s="33">
        <v>7200</v>
      </c>
      <c r="L11571" s="33">
        <v>1</v>
      </c>
      <c r="M11571" s="33">
        <v>0</v>
      </c>
      <c r="N11571" s="33">
        <v>229750.07</v>
      </c>
      <c r="O11571" s="33">
        <v>1641.3</v>
      </c>
      <c r="P11571" s="33">
        <v>4323</v>
      </c>
    </row>
    <row r="11572" spans="1:16">
      <c r="A11572" s="27" t="s">
        <v>1563</v>
      </c>
      <c r="B11572" s="31">
        <v>202605</v>
      </c>
      <c r="C11572" s="27" t="s">
        <v>158</v>
      </c>
      <c r="D11572" s="27" t="s">
        <v>158</v>
      </c>
      <c r="E11572" s="27" t="s">
        <v>29</v>
      </c>
      <c r="F11572" s="27" t="s">
        <v>262</v>
      </c>
      <c r="G11572" s="33">
        <v>301417.13</v>
      </c>
      <c r="H11572" s="33">
        <v>0</v>
      </c>
      <c r="I11572" s="33">
        <v>15645</v>
      </c>
      <c r="J11572" s="33">
        <v>733</v>
      </c>
      <c r="K11572" s="33">
        <v>7200</v>
      </c>
      <c r="L11572" s="33">
        <v>1</v>
      </c>
      <c r="M11572" s="33">
        <v>0</v>
      </c>
      <c r="N11572" s="33">
        <v>251621.95</v>
      </c>
      <c r="O11572" s="33">
        <v>1809.5</v>
      </c>
      <c r="P11572" s="33">
        <v>5004</v>
      </c>
    </row>
    <row r="11573" spans="1:16">
      <c r="A11573" s="27" t="s">
        <v>1563</v>
      </c>
      <c r="B11573" s="31">
        <v>202606</v>
      </c>
      <c r="C11573" s="27" t="s">
        <v>158</v>
      </c>
      <c r="D11573" s="27" t="s">
        <v>158</v>
      </c>
      <c r="E11573" s="27" t="s">
        <v>29</v>
      </c>
      <c r="F11573" s="27" t="s">
        <v>262</v>
      </c>
      <c r="G11573" s="33">
        <v>279255.25</v>
      </c>
      <c r="H11573" s="33">
        <v>0</v>
      </c>
      <c r="I11573" s="33">
        <v>14057</v>
      </c>
      <c r="J11573" s="33">
        <v>771</v>
      </c>
      <c r="K11573" s="33">
        <v>7200</v>
      </c>
      <c r="L11573" s="33">
        <v>1</v>
      </c>
      <c r="M11573" s="33">
        <v>0</v>
      </c>
      <c r="N11573" s="33">
        <v>245809.67</v>
      </c>
      <c r="O11573" s="33">
        <v>1708.1</v>
      </c>
      <c r="P11573" s="33">
        <v>4658</v>
      </c>
    </row>
    <row r="11574" spans="1:16">
      <c r="A11574" s="27" t="s">
        <v>1563</v>
      </c>
      <c r="B11574" s="31">
        <v>202607</v>
      </c>
      <c r="C11574" s="27" t="s">
        <v>158</v>
      </c>
      <c r="D11574" s="27" t="s">
        <v>158</v>
      </c>
      <c r="E11574" s="27" t="s">
        <v>29</v>
      </c>
      <c r="F11574" s="27" t="s">
        <v>262</v>
      </c>
      <c r="G11574" s="33">
        <v>251076.46</v>
      </c>
      <c r="H11574" s="33">
        <v>0</v>
      </c>
      <c r="I11574" s="33">
        <v>12968</v>
      </c>
      <c r="J11574" s="33">
        <v>568</v>
      </c>
      <c r="K11574" s="33">
        <v>7200</v>
      </c>
      <c r="L11574" s="33">
        <v>1</v>
      </c>
      <c r="M11574" s="33">
        <v>0</v>
      </c>
      <c r="N11574" s="33">
        <v>218542.5</v>
      </c>
      <c r="O11574" s="33">
        <v>1663.9</v>
      </c>
      <c r="P11574" s="33">
        <v>4308</v>
      </c>
    </row>
    <row r="11575" spans="1:16">
      <c r="A11575" s="27" t="s">
        <v>1567</v>
      </c>
      <c r="B11575" s="31">
        <v>202408</v>
      </c>
      <c r="C11575" s="27" t="s">
        <v>158</v>
      </c>
      <c r="D11575" s="27" t="s">
        <v>158</v>
      </c>
      <c r="E11575" s="27" t="s">
        <v>29</v>
      </c>
      <c r="F11575" s="27" t="s">
        <v>257</v>
      </c>
      <c r="G11575" s="33">
        <v>304008.17</v>
      </c>
      <c r="H11575" s="33">
        <v>304008.17</v>
      </c>
      <c r="I11575" s="33">
        <v>7164</v>
      </c>
      <c r="J11575" s="33">
        <v>500</v>
      </c>
      <c r="K11575" s="33">
        <v>10100</v>
      </c>
      <c r="L11575" s="33">
        <v>1</v>
      </c>
      <c r="M11575" s="33">
        <v>1</v>
      </c>
      <c r="N11575" s="33">
        <v>347573.78</v>
      </c>
      <c r="O11575" s="33">
        <v>1621.4</v>
      </c>
      <c r="P11575" s="33">
        <v>3008</v>
      </c>
    </row>
    <row r="11576" spans="1:16">
      <c r="A11576" s="27" t="s">
        <v>1567</v>
      </c>
      <c r="B11576" s="31">
        <v>202409</v>
      </c>
      <c r="C11576" s="27" t="s">
        <v>158</v>
      </c>
      <c r="D11576" s="27" t="s">
        <v>158</v>
      </c>
      <c r="E11576" s="27" t="s">
        <v>29</v>
      </c>
      <c r="F11576" s="27" t="s">
        <v>257</v>
      </c>
      <c r="G11576" s="33">
        <v>297196.44</v>
      </c>
      <c r="H11576" s="33">
        <v>297196.44</v>
      </c>
      <c r="I11576" s="33">
        <v>7246</v>
      </c>
      <c r="J11576" s="33">
        <v>506</v>
      </c>
      <c r="K11576" s="33">
        <v>10100</v>
      </c>
      <c r="L11576" s="33">
        <v>1</v>
      </c>
      <c r="M11576" s="33">
        <v>1</v>
      </c>
      <c r="N11576" s="33">
        <v>334182.26</v>
      </c>
      <c r="O11576" s="33">
        <v>1642.6</v>
      </c>
      <c r="P11576" s="33">
        <v>3021</v>
      </c>
    </row>
    <row r="11577" spans="1:16">
      <c r="A11577" s="27" t="s">
        <v>1567</v>
      </c>
      <c r="B11577" s="31">
        <v>202410</v>
      </c>
      <c r="C11577" s="27" t="s">
        <v>158</v>
      </c>
      <c r="D11577" s="27" t="s">
        <v>158</v>
      </c>
      <c r="E11577" s="27" t="s">
        <v>29</v>
      </c>
      <c r="F11577" s="27" t="s">
        <v>257</v>
      </c>
      <c r="G11577" s="33">
        <v>299582.49</v>
      </c>
      <c r="H11577" s="33">
        <v>299582.49</v>
      </c>
      <c r="I11577" s="33">
        <v>7778</v>
      </c>
      <c r="J11577" s="33">
        <v>672</v>
      </c>
      <c r="K11577" s="33">
        <v>10100</v>
      </c>
      <c r="L11577" s="33">
        <v>1</v>
      </c>
      <c r="M11577" s="33">
        <v>1</v>
      </c>
      <c r="N11577" s="33">
        <v>367051.82</v>
      </c>
      <c r="O11577" s="33">
        <v>1616.2</v>
      </c>
      <c r="P11577" s="33">
        <v>3186</v>
      </c>
    </row>
    <row r="11578" spans="1:16">
      <c r="A11578" s="27" t="s">
        <v>1567</v>
      </c>
      <c r="B11578" s="31">
        <v>202411</v>
      </c>
      <c r="C11578" s="27" t="s">
        <v>158</v>
      </c>
      <c r="D11578" s="27" t="s">
        <v>158</v>
      </c>
      <c r="E11578" s="27" t="s">
        <v>29</v>
      </c>
      <c r="F11578" s="27" t="s">
        <v>257</v>
      </c>
      <c r="G11578" s="33">
        <v>386214.3</v>
      </c>
      <c r="H11578" s="33">
        <v>386214.3</v>
      </c>
      <c r="I11578" s="33">
        <v>10210</v>
      </c>
      <c r="J11578" s="33">
        <v>862</v>
      </c>
      <c r="K11578" s="33">
        <v>10100</v>
      </c>
      <c r="L11578" s="33">
        <v>1</v>
      </c>
      <c r="M11578" s="33">
        <v>1</v>
      </c>
      <c r="N11578" s="33">
        <v>442941.58</v>
      </c>
      <c r="O11578" s="33">
        <v>2471.2</v>
      </c>
      <c r="P11578" s="33">
        <v>4023</v>
      </c>
    </row>
    <row r="11579" spans="1:16">
      <c r="A11579" s="27" t="s">
        <v>1567</v>
      </c>
      <c r="B11579" s="31">
        <v>202412</v>
      </c>
      <c r="C11579" s="27" t="s">
        <v>158</v>
      </c>
      <c r="D11579" s="27" t="s">
        <v>158</v>
      </c>
      <c r="E11579" s="27" t="s">
        <v>29</v>
      </c>
      <c r="F11579" s="27" t="s">
        <v>257</v>
      </c>
      <c r="G11579" s="33">
        <v>478797.89</v>
      </c>
      <c r="H11579" s="33">
        <v>478797.89</v>
      </c>
      <c r="I11579" s="33">
        <v>11505</v>
      </c>
      <c r="J11579" s="33">
        <v>747</v>
      </c>
      <c r="K11579" s="33">
        <v>10100</v>
      </c>
      <c r="L11579" s="33">
        <v>1</v>
      </c>
      <c r="M11579" s="33">
        <v>1</v>
      </c>
      <c r="N11579" s="33">
        <v>508449.39</v>
      </c>
      <c r="O11579" s="33">
        <v>2824.1</v>
      </c>
      <c r="P11579" s="33">
        <v>4686</v>
      </c>
    </row>
    <row r="11580" spans="1:16">
      <c r="A11580" s="27" t="s">
        <v>1567</v>
      </c>
      <c r="B11580" s="31">
        <v>202501</v>
      </c>
      <c r="C11580" s="27" t="s">
        <v>158</v>
      </c>
      <c r="D11580" s="27" t="s">
        <v>158</v>
      </c>
      <c r="E11580" s="27" t="s">
        <v>29</v>
      </c>
      <c r="F11580" s="27" t="s">
        <v>257</v>
      </c>
      <c r="G11580" s="33">
        <v>204049.14</v>
      </c>
      <c r="H11580" s="33">
        <v>204049.14</v>
      </c>
      <c r="I11580" s="33">
        <v>5265</v>
      </c>
      <c r="J11580" s="33">
        <v>388</v>
      </c>
      <c r="K11580" s="33">
        <v>10100</v>
      </c>
      <c r="L11580" s="33">
        <v>1</v>
      </c>
      <c r="M11580" s="33">
        <v>1</v>
      </c>
      <c r="N11580" s="33">
        <v>258420.22</v>
      </c>
      <c r="O11580" s="33">
        <v>1141.4</v>
      </c>
      <c r="P11580" s="33">
        <v>2137</v>
      </c>
    </row>
    <row r="11581" spans="1:16">
      <c r="A11581" s="27" t="s">
        <v>1567</v>
      </c>
      <c r="B11581" s="31">
        <v>202502</v>
      </c>
      <c r="C11581" s="27" t="s">
        <v>158</v>
      </c>
      <c r="D11581" s="27" t="s">
        <v>158</v>
      </c>
      <c r="E11581" s="27" t="s">
        <v>29</v>
      </c>
      <c r="F11581" s="27" t="s">
        <v>257</v>
      </c>
      <c r="G11581" s="33">
        <v>242858.68</v>
      </c>
      <c r="H11581" s="33">
        <v>242858.68</v>
      </c>
      <c r="I11581" s="33">
        <v>6127</v>
      </c>
      <c r="J11581" s="33">
        <v>524</v>
      </c>
      <c r="K11581" s="33">
        <v>10100</v>
      </c>
      <c r="L11581" s="33">
        <v>1</v>
      </c>
      <c r="M11581" s="33">
        <v>1</v>
      </c>
      <c r="N11581" s="33">
        <v>266232.05</v>
      </c>
      <c r="O11581" s="33">
        <v>1295</v>
      </c>
      <c r="P11581" s="33">
        <v>2489</v>
      </c>
    </row>
    <row r="11582" spans="1:16">
      <c r="A11582" s="27" t="s">
        <v>1567</v>
      </c>
      <c r="B11582" s="31">
        <v>202503</v>
      </c>
      <c r="C11582" s="27" t="s">
        <v>158</v>
      </c>
      <c r="D11582" s="27" t="s">
        <v>158</v>
      </c>
      <c r="E11582" s="27" t="s">
        <v>29</v>
      </c>
      <c r="F11582" s="27" t="s">
        <v>257</v>
      </c>
      <c r="G11582" s="33">
        <v>271272.4</v>
      </c>
      <c r="H11582" s="33">
        <v>271272.4</v>
      </c>
      <c r="I11582" s="33">
        <v>6901</v>
      </c>
      <c r="J11582" s="33">
        <v>522</v>
      </c>
      <c r="K11582" s="33">
        <v>10100</v>
      </c>
      <c r="L11582" s="33">
        <v>1</v>
      </c>
      <c r="M11582" s="33">
        <v>1</v>
      </c>
      <c r="N11582" s="33">
        <v>331780.65</v>
      </c>
      <c r="O11582" s="33">
        <v>1576.2</v>
      </c>
      <c r="P11582" s="33">
        <v>2769</v>
      </c>
    </row>
    <row r="11583" spans="1:16">
      <c r="A11583" s="27" t="s">
        <v>1567</v>
      </c>
      <c r="B11583" s="31">
        <v>202504</v>
      </c>
      <c r="C11583" s="27" t="s">
        <v>158</v>
      </c>
      <c r="D11583" s="27" t="s">
        <v>158</v>
      </c>
      <c r="E11583" s="27" t="s">
        <v>29</v>
      </c>
      <c r="F11583" s="27" t="s">
        <v>257</v>
      </c>
      <c r="G11583" s="33">
        <v>367947.52</v>
      </c>
      <c r="H11583" s="33">
        <v>367947.52</v>
      </c>
      <c r="I11583" s="33">
        <v>8503</v>
      </c>
      <c r="J11583" s="33">
        <v>580</v>
      </c>
      <c r="K11583" s="33">
        <v>10100</v>
      </c>
      <c r="L11583" s="33">
        <v>1</v>
      </c>
      <c r="M11583" s="33">
        <v>1</v>
      </c>
      <c r="N11583" s="33">
        <v>390410.6</v>
      </c>
      <c r="O11583" s="33">
        <v>1936.7</v>
      </c>
      <c r="P11583" s="33">
        <v>3688</v>
      </c>
    </row>
    <row r="11584" spans="1:16">
      <c r="A11584" s="27" t="s">
        <v>1567</v>
      </c>
      <c r="B11584" s="31">
        <v>202505</v>
      </c>
      <c r="C11584" s="27" t="s">
        <v>158</v>
      </c>
      <c r="D11584" s="27" t="s">
        <v>158</v>
      </c>
      <c r="E11584" s="27" t="s">
        <v>29</v>
      </c>
      <c r="F11584" s="27" t="s">
        <v>257</v>
      </c>
      <c r="G11584" s="33">
        <v>369037.29</v>
      </c>
      <c r="H11584" s="33">
        <v>369037.29</v>
      </c>
      <c r="I11584" s="33">
        <v>8765</v>
      </c>
      <c r="J11584" s="33">
        <v>623</v>
      </c>
      <c r="K11584" s="33">
        <v>10100</v>
      </c>
      <c r="L11584" s="33">
        <v>1</v>
      </c>
      <c r="M11584" s="33">
        <v>1</v>
      </c>
      <c r="N11584" s="33">
        <v>427577.13</v>
      </c>
      <c r="O11584" s="33">
        <v>1957.9</v>
      </c>
      <c r="P11584" s="33">
        <v>3618</v>
      </c>
    </row>
    <row r="11585" spans="1:16">
      <c r="A11585" s="27" t="s">
        <v>1567</v>
      </c>
      <c r="B11585" s="31">
        <v>202506</v>
      </c>
      <c r="C11585" s="27" t="s">
        <v>158</v>
      </c>
      <c r="D11585" s="27" t="s">
        <v>158</v>
      </c>
      <c r="E11585" s="27" t="s">
        <v>29</v>
      </c>
      <c r="F11585" s="27" t="s">
        <v>257</v>
      </c>
      <c r="G11585" s="33">
        <v>377915.72</v>
      </c>
      <c r="H11585" s="33">
        <v>377915.72</v>
      </c>
      <c r="I11585" s="33">
        <v>10140</v>
      </c>
      <c r="J11585" s="33">
        <v>613</v>
      </c>
      <c r="K11585" s="33">
        <v>10100</v>
      </c>
      <c r="L11585" s="33">
        <v>1</v>
      </c>
      <c r="M11585" s="33">
        <v>1</v>
      </c>
      <c r="N11585" s="33">
        <v>417700.42</v>
      </c>
      <c r="O11585" s="33">
        <v>2137.3</v>
      </c>
      <c r="P11585" s="33">
        <v>4001</v>
      </c>
    </row>
    <row r="11586" spans="1:16">
      <c r="A11586" s="27" t="s">
        <v>1567</v>
      </c>
      <c r="B11586" s="31">
        <v>202507</v>
      </c>
      <c r="C11586" s="27" t="s">
        <v>158</v>
      </c>
      <c r="D11586" s="27" t="s">
        <v>158</v>
      </c>
      <c r="E11586" s="27" t="s">
        <v>29</v>
      </c>
      <c r="F11586" s="27" t="s">
        <v>257</v>
      </c>
      <c r="G11586" s="33">
        <v>344429.08</v>
      </c>
      <c r="H11586" s="33">
        <v>344429.08</v>
      </c>
      <c r="I11586" s="33">
        <v>8687</v>
      </c>
      <c r="J11586" s="33">
        <v>690</v>
      </c>
      <c r="K11586" s="33">
        <v>10100</v>
      </c>
      <c r="L11586" s="33">
        <v>1</v>
      </c>
      <c r="M11586" s="33">
        <v>1</v>
      </c>
      <c r="N11586" s="33">
        <v>371365.76</v>
      </c>
      <c r="O11586" s="33">
        <v>2009</v>
      </c>
      <c r="P11586" s="33">
        <v>3550</v>
      </c>
    </row>
    <row r="11587" spans="1:16">
      <c r="A11587" s="27" t="s">
        <v>1567</v>
      </c>
      <c r="B11587" s="31">
        <v>202508</v>
      </c>
      <c r="C11587" s="27" t="s">
        <v>158</v>
      </c>
      <c r="D11587" s="27" t="s">
        <v>158</v>
      </c>
      <c r="E11587" s="27" t="s">
        <v>29</v>
      </c>
      <c r="F11587" s="27" t="s">
        <v>257</v>
      </c>
      <c r="G11587" s="33">
        <v>319679.96</v>
      </c>
      <c r="H11587" s="33">
        <v>319679.96</v>
      </c>
      <c r="I11587" s="33">
        <v>8020</v>
      </c>
      <c r="J11587" s="33">
        <v>563</v>
      </c>
      <c r="K11587" s="33">
        <v>10100</v>
      </c>
      <c r="L11587" s="33">
        <v>1</v>
      </c>
      <c r="M11587" s="33">
        <v>1</v>
      </c>
      <c r="N11587" s="33">
        <v>357653.41</v>
      </c>
      <c r="O11587" s="33">
        <v>1711.3</v>
      </c>
      <c r="P11587" s="33">
        <v>3264</v>
      </c>
    </row>
    <row r="11588" spans="1:16">
      <c r="A11588" s="27" t="s">
        <v>1567</v>
      </c>
      <c r="B11588" s="31">
        <v>202509</v>
      </c>
      <c r="C11588" s="27" t="s">
        <v>158</v>
      </c>
      <c r="D11588" s="27" t="s">
        <v>158</v>
      </c>
      <c r="E11588" s="27" t="s">
        <v>29</v>
      </c>
      <c r="F11588" s="27" t="s">
        <v>257</v>
      </c>
      <c r="G11588" s="33">
        <v>347546.65</v>
      </c>
      <c r="H11588" s="33">
        <v>347546.65</v>
      </c>
      <c r="I11588" s="33">
        <v>9613</v>
      </c>
      <c r="J11588" s="33">
        <v>643</v>
      </c>
      <c r="K11588" s="33">
        <v>10100</v>
      </c>
      <c r="L11588" s="33">
        <v>1</v>
      </c>
      <c r="M11588" s="33">
        <v>1</v>
      </c>
      <c r="N11588" s="33">
        <v>343873.55</v>
      </c>
      <c r="O11588" s="33">
        <v>2026</v>
      </c>
      <c r="P11588" s="33">
        <v>3863</v>
      </c>
    </row>
    <row r="11589" spans="1:16">
      <c r="A11589" s="27" t="s">
        <v>1567</v>
      </c>
      <c r="B11589" s="31">
        <v>202510</v>
      </c>
      <c r="C11589" s="27" t="s">
        <v>158</v>
      </c>
      <c r="D11589" s="27" t="s">
        <v>158</v>
      </c>
      <c r="E11589" s="27" t="s">
        <v>29</v>
      </c>
      <c r="F11589" s="27" t="s">
        <v>257</v>
      </c>
      <c r="G11589" s="33">
        <v>357408.73</v>
      </c>
      <c r="H11589" s="33">
        <v>357408.73</v>
      </c>
      <c r="I11589" s="33">
        <v>9097</v>
      </c>
      <c r="J11589" s="33">
        <v>687</v>
      </c>
      <c r="K11589" s="33">
        <v>10100</v>
      </c>
      <c r="L11589" s="33">
        <v>1</v>
      </c>
      <c r="M11589" s="33">
        <v>1</v>
      </c>
      <c r="N11589" s="33">
        <v>377696.32</v>
      </c>
      <c r="O11589" s="33">
        <v>2263.4</v>
      </c>
      <c r="P11589" s="33">
        <v>3789</v>
      </c>
    </row>
    <row r="11590" spans="1:16">
      <c r="A11590" s="27" t="s">
        <v>1567</v>
      </c>
      <c r="B11590" s="31">
        <v>202511</v>
      </c>
      <c r="C11590" s="27" t="s">
        <v>158</v>
      </c>
      <c r="D11590" s="27" t="s">
        <v>158</v>
      </c>
      <c r="E11590" s="27" t="s">
        <v>29</v>
      </c>
      <c r="F11590" s="27" t="s">
        <v>257</v>
      </c>
      <c r="G11590" s="33">
        <v>448146.02</v>
      </c>
      <c r="H11590" s="33">
        <v>448146.02</v>
      </c>
      <c r="I11590" s="33">
        <v>12206</v>
      </c>
      <c r="J11590" s="33">
        <v>975</v>
      </c>
      <c r="K11590" s="33">
        <v>10100</v>
      </c>
      <c r="L11590" s="33">
        <v>1</v>
      </c>
      <c r="M11590" s="33">
        <v>1</v>
      </c>
      <c r="N11590" s="33">
        <v>455786.89</v>
      </c>
      <c r="O11590" s="33">
        <v>2552.4</v>
      </c>
      <c r="P11590" s="33">
        <v>4923</v>
      </c>
    </row>
    <row r="11591" spans="1:16">
      <c r="A11591" s="27" t="s">
        <v>1567</v>
      </c>
      <c r="B11591" s="31">
        <v>202512</v>
      </c>
      <c r="C11591" s="27" t="s">
        <v>158</v>
      </c>
      <c r="D11591" s="27" t="s">
        <v>158</v>
      </c>
      <c r="E11591" s="27" t="s">
        <v>29</v>
      </c>
      <c r="F11591" s="27" t="s">
        <v>257</v>
      </c>
      <c r="G11591" s="33">
        <v>438389.53</v>
      </c>
      <c r="H11591" s="33">
        <v>438389.53</v>
      </c>
      <c r="I11591" s="33">
        <v>11866</v>
      </c>
      <c r="J11591" s="33">
        <v>916</v>
      </c>
      <c r="K11591" s="33">
        <v>10100</v>
      </c>
      <c r="L11591" s="33">
        <v>1</v>
      </c>
      <c r="M11591" s="33">
        <v>1</v>
      </c>
      <c r="N11591" s="33">
        <v>523194.42</v>
      </c>
      <c r="O11591" s="33">
        <v>2517.5</v>
      </c>
      <c r="P11591" s="33">
        <v>4867</v>
      </c>
    </row>
    <row r="11592" spans="1:16">
      <c r="A11592" s="27" t="s">
        <v>1567</v>
      </c>
      <c r="B11592" s="31">
        <v>202601</v>
      </c>
      <c r="C11592" s="27" t="s">
        <v>158</v>
      </c>
      <c r="D11592" s="27" t="s">
        <v>158</v>
      </c>
      <c r="E11592" s="27" t="s">
        <v>29</v>
      </c>
      <c r="F11592" s="27" t="s">
        <v>257</v>
      </c>
      <c r="G11592" s="33">
        <v>232087.33</v>
      </c>
      <c r="H11592" s="33">
        <v>232087.33</v>
      </c>
      <c r="I11592" s="33">
        <v>5774</v>
      </c>
      <c r="J11592" s="33">
        <v>466</v>
      </c>
      <c r="K11592" s="33">
        <v>10100</v>
      </c>
      <c r="L11592" s="33">
        <v>1</v>
      </c>
      <c r="M11592" s="33">
        <v>1</v>
      </c>
      <c r="N11592" s="33">
        <v>265914.41</v>
      </c>
      <c r="O11592" s="33">
        <v>1352.4</v>
      </c>
      <c r="P11592" s="33">
        <v>2399</v>
      </c>
    </row>
    <row r="11593" spans="1:16">
      <c r="A11593" s="27" t="s">
        <v>1567</v>
      </c>
      <c r="B11593" s="31">
        <v>202602</v>
      </c>
      <c r="C11593" s="27" t="s">
        <v>158</v>
      </c>
      <c r="D11593" s="27" t="s">
        <v>158</v>
      </c>
      <c r="E11593" s="27" t="s">
        <v>29</v>
      </c>
      <c r="F11593" s="27" t="s">
        <v>257</v>
      </c>
      <c r="G11593" s="33">
        <v>269198.67</v>
      </c>
      <c r="H11593" s="33">
        <v>269198.67</v>
      </c>
      <c r="I11593" s="33">
        <v>5993</v>
      </c>
      <c r="J11593" s="33">
        <v>433</v>
      </c>
      <c r="K11593" s="33">
        <v>10100</v>
      </c>
      <c r="L11593" s="33">
        <v>1</v>
      </c>
      <c r="M11593" s="33">
        <v>1</v>
      </c>
      <c r="N11593" s="33">
        <v>273952.78</v>
      </c>
      <c r="O11593" s="33">
        <v>1752.9</v>
      </c>
      <c r="P11593" s="33">
        <v>2525</v>
      </c>
    </row>
    <row r="11594" spans="1:16">
      <c r="A11594" s="27" t="s">
        <v>1567</v>
      </c>
      <c r="B11594" s="31">
        <v>202603</v>
      </c>
      <c r="C11594" s="27" t="s">
        <v>158</v>
      </c>
      <c r="D11594" s="27" t="s">
        <v>158</v>
      </c>
      <c r="E11594" s="27" t="s">
        <v>29</v>
      </c>
      <c r="F11594" s="27" t="s">
        <v>257</v>
      </c>
      <c r="G11594" s="33">
        <v>307517.93</v>
      </c>
      <c r="H11594" s="33">
        <v>307517.93</v>
      </c>
      <c r="I11594" s="33">
        <v>7723</v>
      </c>
      <c r="J11594" s="33">
        <v>649</v>
      </c>
      <c r="K11594" s="33">
        <v>10100</v>
      </c>
      <c r="L11594" s="33">
        <v>1</v>
      </c>
      <c r="M11594" s="33">
        <v>1</v>
      </c>
      <c r="N11594" s="33">
        <v>341402.29</v>
      </c>
      <c r="O11594" s="33">
        <v>1672.2</v>
      </c>
      <c r="P11594" s="33">
        <v>3061</v>
      </c>
    </row>
    <row r="11595" spans="1:16">
      <c r="A11595" s="27" t="s">
        <v>1567</v>
      </c>
      <c r="B11595" s="31">
        <v>202604</v>
      </c>
      <c r="C11595" s="27" t="s">
        <v>158</v>
      </c>
      <c r="D11595" s="27" t="s">
        <v>158</v>
      </c>
      <c r="E11595" s="27" t="s">
        <v>29</v>
      </c>
      <c r="F11595" s="27" t="s">
        <v>257</v>
      </c>
      <c r="G11595" s="33">
        <v>363570.75</v>
      </c>
      <c r="H11595" s="33">
        <v>363570.75</v>
      </c>
      <c r="I11595" s="33">
        <v>10287</v>
      </c>
      <c r="J11595" s="33">
        <v>824</v>
      </c>
      <c r="K11595" s="33">
        <v>10100</v>
      </c>
      <c r="L11595" s="33">
        <v>1</v>
      </c>
      <c r="M11595" s="33">
        <v>1</v>
      </c>
      <c r="N11595" s="33">
        <v>401732.5</v>
      </c>
      <c r="O11595" s="33">
        <v>1937.2</v>
      </c>
      <c r="P11595" s="33">
        <v>3948</v>
      </c>
    </row>
    <row r="11596" spans="1:16">
      <c r="A11596" s="27" t="s">
        <v>1567</v>
      </c>
      <c r="B11596" s="31">
        <v>202605</v>
      </c>
      <c r="C11596" s="27" t="s">
        <v>158</v>
      </c>
      <c r="D11596" s="27" t="s">
        <v>158</v>
      </c>
      <c r="E11596" s="27" t="s">
        <v>29</v>
      </c>
      <c r="F11596" s="27" t="s">
        <v>257</v>
      </c>
      <c r="G11596" s="33">
        <v>411769.71</v>
      </c>
      <c r="H11596" s="33">
        <v>411769.71</v>
      </c>
      <c r="I11596" s="33">
        <v>10409</v>
      </c>
      <c r="J11596" s="33">
        <v>724</v>
      </c>
      <c r="K11596" s="33">
        <v>10100</v>
      </c>
      <c r="L11596" s="33">
        <v>1</v>
      </c>
      <c r="M11596" s="33">
        <v>1</v>
      </c>
      <c r="N11596" s="33">
        <v>439976.86</v>
      </c>
      <c r="O11596" s="33">
        <v>2342.5</v>
      </c>
      <c r="P11596" s="33">
        <v>4295</v>
      </c>
    </row>
    <row r="11597" spans="1:16">
      <c r="A11597" s="27" t="s">
        <v>1567</v>
      </c>
      <c r="B11597" s="31">
        <v>202606</v>
      </c>
      <c r="C11597" s="27" t="s">
        <v>158</v>
      </c>
      <c r="D11597" s="27" t="s">
        <v>158</v>
      </c>
      <c r="E11597" s="27" t="s">
        <v>29</v>
      </c>
      <c r="F11597" s="27" t="s">
        <v>257</v>
      </c>
      <c r="G11597" s="33">
        <v>367138.66</v>
      </c>
      <c r="H11597" s="33">
        <v>367138.66</v>
      </c>
      <c r="I11597" s="33">
        <v>9390</v>
      </c>
      <c r="J11597" s="33">
        <v>686</v>
      </c>
      <c r="K11597" s="33">
        <v>10100</v>
      </c>
      <c r="L11597" s="33">
        <v>1</v>
      </c>
      <c r="M11597" s="33">
        <v>1</v>
      </c>
      <c r="N11597" s="33">
        <v>429813.73</v>
      </c>
      <c r="O11597" s="33">
        <v>2155</v>
      </c>
      <c r="P11597" s="33">
        <v>3873</v>
      </c>
    </row>
    <row r="11598" spans="1:16">
      <c r="A11598" s="27" t="s">
        <v>1567</v>
      </c>
      <c r="B11598" s="31">
        <v>202607</v>
      </c>
      <c r="C11598" s="27" t="s">
        <v>158</v>
      </c>
      <c r="D11598" s="27" t="s">
        <v>158</v>
      </c>
      <c r="E11598" s="27" t="s">
        <v>29</v>
      </c>
      <c r="F11598" s="27" t="s">
        <v>257</v>
      </c>
      <c r="G11598" s="33">
        <v>366404.5</v>
      </c>
      <c r="H11598" s="33">
        <v>366404.5</v>
      </c>
      <c r="I11598" s="33">
        <v>9187</v>
      </c>
      <c r="J11598" s="33">
        <v>640</v>
      </c>
      <c r="K11598" s="33">
        <v>10100</v>
      </c>
      <c r="L11598" s="33">
        <v>1</v>
      </c>
      <c r="M11598" s="33">
        <v>1</v>
      </c>
      <c r="N11598" s="33">
        <v>382135.37</v>
      </c>
      <c r="O11598" s="33">
        <v>2018.1</v>
      </c>
      <c r="P11598" s="33">
        <v>3687</v>
      </c>
    </row>
    <row r="11599" spans="1:16">
      <c r="A11599" s="27" t="s">
        <v>1569</v>
      </c>
      <c r="B11599" s="31">
        <v>202408</v>
      </c>
      <c r="C11599" s="27" t="s">
        <v>207</v>
      </c>
      <c r="D11599" s="27" t="s">
        <v>207</v>
      </c>
      <c r="E11599" s="27" t="s">
        <v>29</v>
      </c>
      <c r="F11599" s="27" t="s">
        <v>257</v>
      </c>
      <c r="G11599" s="33">
        <v>271954.72</v>
      </c>
      <c r="H11599" s="33">
        <v>271954.72</v>
      </c>
      <c r="I11599" s="33">
        <v>6816</v>
      </c>
      <c r="J11599" s="33">
        <v>496</v>
      </c>
      <c r="K11599" s="33">
        <v>11600</v>
      </c>
      <c r="L11599" s="33">
        <v>1</v>
      </c>
      <c r="M11599" s="33">
        <v>1</v>
      </c>
      <c r="N11599" s="33">
        <v>388200.1</v>
      </c>
      <c r="O11599" s="33">
        <v>1395.5</v>
      </c>
      <c r="P11599" s="33">
        <v>2775</v>
      </c>
    </row>
    <row r="11600" spans="1:16">
      <c r="A11600" s="27" t="s">
        <v>1569</v>
      </c>
      <c r="B11600" s="31">
        <v>202409</v>
      </c>
      <c r="C11600" s="27" t="s">
        <v>207</v>
      </c>
      <c r="D11600" s="27" t="s">
        <v>207</v>
      </c>
      <c r="E11600" s="27" t="s">
        <v>29</v>
      </c>
      <c r="F11600" s="27" t="s">
        <v>257</v>
      </c>
      <c r="G11600" s="33">
        <v>238359.09</v>
      </c>
      <c r="H11600" s="33">
        <v>238359.09</v>
      </c>
      <c r="I11600" s="33">
        <v>6515</v>
      </c>
      <c r="J11600" s="33">
        <v>526</v>
      </c>
      <c r="K11600" s="33">
        <v>11600</v>
      </c>
      <c r="L11600" s="33">
        <v>1</v>
      </c>
      <c r="M11600" s="33">
        <v>1</v>
      </c>
      <c r="N11600" s="33">
        <v>373243.32</v>
      </c>
      <c r="O11600" s="33">
        <v>1397.9</v>
      </c>
      <c r="P11600" s="33">
        <v>2594</v>
      </c>
    </row>
    <row r="11601" spans="1:16">
      <c r="A11601" s="27" t="s">
        <v>1569</v>
      </c>
      <c r="B11601" s="31">
        <v>202410</v>
      </c>
      <c r="C11601" s="27" t="s">
        <v>207</v>
      </c>
      <c r="D11601" s="27" t="s">
        <v>207</v>
      </c>
      <c r="E11601" s="27" t="s">
        <v>29</v>
      </c>
      <c r="F11601" s="27" t="s">
        <v>257</v>
      </c>
      <c r="G11601" s="33">
        <v>296187.32</v>
      </c>
      <c r="H11601" s="33">
        <v>296187.32</v>
      </c>
      <c r="I11601" s="33">
        <v>7245</v>
      </c>
      <c r="J11601" s="33">
        <v>622</v>
      </c>
      <c r="K11601" s="33">
        <v>11600</v>
      </c>
      <c r="L11601" s="33">
        <v>1</v>
      </c>
      <c r="M11601" s="33">
        <v>1</v>
      </c>
      <c r="N11601" s="33">
        <v>409954.85</v>
      </c>
      <c r="O11601" s="33">
        <v>1566.9</v>
      </c>
      <c r="P11601" s="33">
        <v>3090</v>
      </c>
    </row>
    <row r="11602" spans="1:16">
      <c r="A11602" s="27" t="s">
        <v>1569</v>
      </c>
      <c r="B11602" s="31">
        <v>202411</v>
      </c>
      <c r="C11602" s="27" t="s">
        <v>207</v>
      </c>
      <c r="D11602" s="27" t="s">
        <v>207</v>
      </c>
      <c r="E11602" s="27" t="s">
        <v>29</v>
      </c>
      <c r="F11602" s="27" t="s">
        <v>257</v>
      </c>
      <c r="G11602" s="33">
        <v>360036.56</v>
      </c>
      <c r="H11602" s="33">
        <v>360036.56</v>
      </c>
      <c r="I11602" s="33">
        <v>9391</v>
      </c>
      <c r="J11602" s="33">
        <v>785</v>
      </c>
      <c r="K11602" s="33">
        <v>11600</v>
      </c>
      <c r="L11602" s="33">
        <v>1</v>
      </c>
      <c r="M11602" s="33">
        <v>1</v>
      </c>
      <c r="N11602" s="33">
        <v>494715.02</v>
      </c>
      <c r="O11602" s="33">
        <v>2060.4</v>
      </c>
      <c r="P11602" s="33">
        <v>3769</v>
      </c>
    </row>
    <row r="11603" spans="1:16">
      <c r="A11603" s="27" t="s">
        <v>1569</v>
      </c>
      <c r="B11603" s="31">
        <v>202412</v>
      </c>
      <c r="C11603" s="27" t="s">
        <v>207</v>
      </c>
      <c r="D11603" s="27" t="s">
        <v>207</v>
      </c>
      <c r="E11603" s="27" t="s">
        <v>29</v>
      </c>
      <c r="F11603" s="27" t="s">
        <v>257</v>
      </c>
      <c r="G11603" s="33">
        <v>419517.6</v>
      </c>
      <c r="H11603" s="33">
        <v>419517.6</v>
      </c>
      <c r="I11603" s="33">
        <v>11000</v>
      </c>
      <c r="J11603" s="33">
        <v>846</v>
      </c>
      <c r="K11603" s="33">
        <v>11600</v>
      </c>
      <c r="L11603" s="33">
        <v>1</v>
      </c>
      <c r="M11603" s="33">
        <v>1</v>
      </c>
      <c r="N11603" s="33">
        <v>567879.74</v>
      </c>
      <c r="O11603" s="33">
        <v>2271</v>
      </c>
      <c r="P11603" s="33">
        <v>4376</v>
      </c>
    </row>
    <row r="11604" spans="1:16">
      <c r="A11604" s="27" t="s">
        <v>1569</v>
      </c>
      <c r="B11604" s="31">
        <v>202501</v>
      </c>
      <c r="C11604" s="27" t="s">
        <v>207</v>
      </c>
      <c r="D11604" s="27" t="s">
        <v>207</v>
      </c>
      <c r="E11604" s="27" t="s">
        <v>29</v>
      </c>
      <c r="F11604" s="27" t="s">
        <v>257</v>
      </c>
      <c r="G11604" s="33">
        <v>203216.93</v>
      </c>
      <c r="H11604" s="33">
        <v>203216.93</v>
      </c>
      <c r="I11604" s="33">
        <v>5121</v>
      </c>
      <c r="J11604" s="33">
        <v>398</v>
      </c>
      <c r="K11604" s="33">
        <v>11600</v>
      </c>
      <c r="L11604" s="33">
        <v>1</v>
      </c>
      <c r="M11604" s="33">
        <v>1</v>
      </c>
      <c r="N11604" s="33">
        <v>288625.79</v>
      </c>
      <c r="O11604" s="33">
        <v>1175.9</v>
      </c>
      <c r="P11604" s="33">
        <v>2030</v>
      </c>
    </row>
    <row r="11605" spans="1:16">
      <c r="A11605" s="27" t="s">
        <v>1569</v>
      </c>
      <c r="B11605" s="31">
        <v>202502</v>
      </c>
      <c r="C11605" s="27" t="s">
        <v>207</v>
      </c>
      <c r="D11605" s="27" t="s">
        <v>207</v>
      </c>
      <c r="E11605" s="27" t="s">
        <v>29</v>
      </c>
      <c r="F11605" s="27" t="s">
        <v>257</v>
      </c>
      <c r="G11605" s="33">
        <v>205993.99</v>
      </c>
      <c r="H11605" s="33">
        <v>205993.99</v>
      </c>
      <c r="I11605" s="33">
        <v>5565</v>
      </c>
      <c r="J11605" s="33">
        <v>411</v>
      </c>
      <c r="K11605" s="33">
        <v>11600</v>
      </c>
      <c r="L11605" s="33">
        <v>1</v>
      </c>
      <c r="M11605" s="33">
        <v>1</v>
      </c>
      <c r="N11605" s="33">
        <v>297350.71</v>
      </c>
      <c r="O11605" s="33">
        <v>1200.6</v>
      </c>
      <c r="P11605" s="33">
        <v>2224</v>
      </c>
    </row>
    <row r="11606" spans="1:16">
      <c r="A11606" s="27" t="s">
        <v>1569</v>
      </c>
      <c r="B11606" s="31">
        <v>202503</v>
      </c>
      <c r="C11606" s="27" t="s">
        <v>207</v>
      </c>
      <c r="D11606" s="27" t="s">
        <v>207</v>
      </c>
      <c r="E11606" s="27" t="s">
        <v>29</v>
      </c>
      <c r="F11606" s="27" t="s">
        <v>257</v>
      </c>
      <c r="G11606" s="33">
        <v>274078.3</v>
      </c>
      <c r="H11606" s="33">
        <v>274078.3</v>
      </c>
      <c r="I11606" s="33">
        <v>7217</v>
      </c>
      <c r="J11606" s="33">
        <v>589</v>
      </c>
      <c r="K11606" s="33">
        <v>11600</v>
      </c>
      <c r="L11606" s="33">
        <v>1</v>
      </c>
      <c r="M11606" s="33">
        <v>1</v>
      </c>
      <c r="N11606" s="33">
        <v>370560.99</v>
      </c>
      <c r="O11606" s="33">
        <v>1447.2</v>
      </c>
      <c r="P11606" s="33">
        <v>2971</v>
      </c>
    </row>
    <row r="11607" spans="1:16">
      <c r="A11607" s="27" t="s">
        <v>1569</v>
      </c>
      <c r="B11607" s="31">
        <v>202504</v>
      </c>
      <c r="C11607" s="27" t="s">
        <v>207</v>
      </c>
      <c r="D11607" s="27" t="s">
        <v>207</v>
      </c>
      <c r="E11607" s="27" t="s">
        <v>29</v>
      </c>
      <c r="F11607" s="27" t="s">
        <v>257</v>
      </c>
      <c r="G11607" s="33">
        <v>332742.08</v>
      </c>
      <c r="H11607" s="33">
        <v>332742.08</v>
      </c>
      <c r="I11607" s="33">
        <v>8972</v>
      </c>
      <c r="J11607" s="33">
        <v>671</v>
      </c>
      <c r="K11607" s="33">
        <v>11600</v>
      </c>
      <c r="L11607" s="33">
        <v>1</v>
      </c>
      <c r="M11607" s="33">
        <v>1</v>
      </c>
      <c r="N11607" s="33">
        <v>436043.93</v>
      </c>
      <c r="O11607" s="33">
        <v>1868.2</v>
      </c>
      <c r="P11607" s="33">
        <v>3613</v>
      </c>
    </row>
    <row r="11608" spans="1:16">
      <c r="A11608" s="27" t="s">
        <v>1569</v>
      </c>
      <c r="B11608" s="31">
        <v>202505</v>
      </c>
      <c r="C11608" s="27" t="s">
        <v>207</v>
      </c>
      <c r="D11608" s="27" t="s">
        <v>207</v>
      </c>
      <c r="E11608" s="27" t="s">
        <v>29</v>
      </c>
      <c r="F11608" s="27" t="s">
        <v>257</v>
      </c>
      <c r="G11608" s="33">
        <v>327233.85</v>
      </c>
      <c r="H11608" s="33">
        <v>327233.85</v>
      </c>
      <c r="I11608" s="33">
        <v>8185</v>
      </c>
      <c r="J11608" s="33">
        <v>577</v>
      </c>
      <c r="K11608" s="33">
        <v>11600</v>
      </c>
      <c r="L11608" s="33">
        <v>1</v>
      </c>
      <c r="M11608" s="33">
        <v>1</v>
      </c>
      <c r="N11608" s="33">
        <v>477554.68</v>
      </c>
      <c r="O11608" s="33">
        <v>1686.5</v>
      </c>
      <c r="P11608" s="33">
        <v>3359</v>
      </c>
    </row>
    <row r="11609" spans="1:16">
      <c r="A11609" s="27" t="s">
        <v>1569</v>
      </c>
      <c r="B11609" s="31">
        <v>202506</v>
      </c>
      <c r="C11609" s="27" t="s">
        <v>207</v>
      </c>
      <c r="D11609" s="27" t="s">
        <v>207</v>
      </c>
      <c r="E11609" s="27" t="s">
        <v>29</v>
      </c>
      <c r="F11609" s="27" t="s">
        <v>257</v>
      </c>
      <c r="G11609" s="33">
        <v>312733.41</v>
      </c>
      <c r="H11609" s="33">
        <v>312733.41</v>
      </c>
      <c r="I11609" s="33">
        <v>8089</v>
      </c>
      <c r="J11609" s="33">
        <v>594</v>
      </c>
      <c r="K11609" s="33">
        <v>11600</v>
      </c>
      <c r="L11609" s="33">
        <v>1</v>
      </c>
      <c r="M11609" s="33">
        <v>1</v>
      </c>
      <c r="N11609" s="33">
        <v>466523.53</v>
      </c>
      <c r="O11609" s="33">
        <v>2057.7</v>
      </c>
      <c r="P11609" s="33">
        <v>3285</v>
      </c>
    </row>
    <row r="11610" spans="1:16">
      <c r="A11610" s="27" t="s">
        <v>1569</v>
      </c>
      <c r="B11610" s="31">
        <v>202507</v>
      </c>
      <c r="C11610" s="27" t="s">
        <v>207</v>
      </c>
      <c r="D11610" s="27" t="s">
        <v>207</v>
      </c>
      <c r="E11610" s="27" t="s">
        <v>29</v>
      </c>
      <c r="F11610" s="27" t="s">
        <v>257</v>
      </c>
      <c r="G11610" s="33">
        <v>290182.13</v>
      </c>
      <c r="H11610" s="33">
        <v>290182.13</v>
      </c>
      <c r="I11610" s="33">
        <v>7431</v>
      </c>
      <c r="J11610" s="33">
        <v>477</v>
      </c>
      <c r="K11610" s="33">
        <v>11600</v>
      </c>
      <c r="L11610" s="33">
        <v>1</v>
      </c>
      <c r="M11610" s="33">
        <v>1</v>
      </c>
      <c r="N11610" s="33">
        <v>414773.02</v>
      </c>
      <c r="O11610" s="33">
        <v>1679.3</v>
      </c>
      <c r="P11610" s="33">
        <v>3104</v>
      </c>
    </row>
    <row r="11611" spans="1:16">
      <c r="A11611" s="27" t="s">
        <v>1569</v>
      </c>
      <c r="B11611" s="31">
        <v>202508</v>
      </c>
      <c r="C11611" s="27" t="s">
        <v>207</v>
      </c>
      <c r="D11611" s="27" t="s">
        <v>207</v>
      </c>
      <c r="E11611" s="27" t="s">
        <v>29</v>
      </c>
      <c r="F11611" s="27" t="s">
        <v>257</v>
      </c>
      <c r="G11611" s="33">
        <v>280529.39</v>
      </c>
      <c r="H11611" s="33">
        <v>280529.39</v>
      </c>
      <c r="I11611" s="33">
        <v>7072</v>
      </c>
      <c r="J11611" s="33">
        <v>507</v>
      </c>
      <c r="K11611" s="33">
        <v>11600</v>
      </c>
      <c r="L11611" s="33">
        <v>1</v>
      </c>
      <c r="M11611" s="33">
        <v>1</v>
      </c>
      <c r="N11611" s="33">
        <v>399457.91</v>
      </c>
      <c r="O11611" s="33">
        <v>1703.1</v>
      </c>
      <c r="P11611" s="33">
        <v>2901</v>
      </c>
    </row>
    <row r="11612" spans="1:16">
      <c r="A11612" s="27" t="s">
        <v>1569</v>
      </c>
      <c r="B11612" s="31">
        <v>202509</v>
      </c>
      <c r="C11612" s="27" t="s">
        <v>207</v>
      </c>
      <c r="D11612" s="27" t="s">
        <v>207</v>
      </c>
      <c r="E11612" s="27" t="s">
        <v>29</v>
      </c>
      <c r="F11612" s="27" t="s">
        <v>257</v>
      </c>
      <c r="G11612" s="33">
        <v>274951.55</v>
      </c>
      <c r="H11612" s="33">
        <v>274951.55</v>
      </c>
      <c r="I11612" s="33">
        <v>7500</v>
      </c>
      <c r="J11612" s="33">
        <v>586</v>
      </c>
      <c r="K11612" s="33">
        <v>11600</v>
      </c>
      <c r="L11612" s="33">
        <v>1</v>
      </c>
      <c r="M11612" s="33">
        <v>1</v>
      </c>
      <c r="N11612" s="33">
        <v>384067.37</v>
      </c>
      <c r="O11612" s="33">
        <v>1558</v>
      </c>
      <c r="P11612" s="33">
        <v>3138</v>
      </c>
    </row>
    <row r="11613" spans="1:16">
      <c r="A11613" s="27" t="s">
        <v>1569</v>
      </c>
      <c r="B11613" s="31">
        <v>202510</v>
      </c>
      <c r="C11613" s="27" t="s">
        <v>207</v>
      </c>
      <c r="D11613" s="27" t="s">
        <v>207</v>
      </c>
      <c r="E11613" s="27" t="s">
        <v>29</v>
      </c>
      <c r="F11613" s="27" t="s">
        <v>257</v>
      </c>
      <c r="G11613" s="33">
        <v>300084.12</v>
      </c>
      <c r="H11613" s="33">
        <v>300084.12</v>
      </c>
      <c r="I11613" s="33">
        <v>7808</v>
      </c>
      <c r="J11613" s="33">
        <v>638</v>
      </c>
      <c r="K11613" s="33">
        <v>11600</v>
      </c>
      <c r="L11613" s="33">
        <v>1</v>
      </c>
      <c r="M11613" s="33">
        <v>1</v>
      </c>
      <c r="N11613" s="33">
        <v>421843.54</v>
      </c>
      <c r="O11613" s="33">
        <v>1596</v>
      </c>
      <c r="P11613" s="33">
        <v>3263</v>
      </c>
    </row>
    <row r="11614" spans="1:16">
      <c r="A11614" s="27" t="s">
        <v>1569</v>
      </c>
      <c r="B11614" s="31">
        <v>202511</v>
      </c>
      <c r="C11614" s="27" t="s">
        <v>207</v>
      </c>
      <c r="D11614" s="27" t="s">
        <v>207</v>
      </c>
      <c r="E11614" s="27" t="s">
        <v>29</v>
      </c>
      <c r="F11614" s="27" t="s">
        <v>257</v>
      </c>
      <c r="G11614" s="33">
        <v>385209.58</v>
      </c>
      <c r="H11614" s="33">
        <v>385209.58</v>
      </c>
      <c r="I11614" s="33">
        <v>9363</v>
      </c>
      <c r="J11614" s="33">
        <v>793</v>
      </c>
      <c r="K11614" s="33">
        <v>11600</v>
      </c>
      <c r="L11614" s="33">
        <v>1</v>
      </c>
      <c r="M11614" s="33">
        <v>1</v>
      </c>
      <c r="N11614" s="33">
        <v>509061.76</v>
      </c>
      <c r="O11614" s="33">
        <v>2403.9</v>
      </c>
      <c r="P11614" s="33">
        <v>3927</v>
      </c>
    </row>
    <row r="11615" spans="1:16">
      <c r="A11615" s="27" t="s">
        <v>1569</v>
      </c>
      <c r="B11615" s="31">
        <v>202512</v>
      </c>
      <c r="C11615" s="27" t="s">
        <v>207</v>
      </c>
      <c r="D11615" s="27" t="s">
        <v>207</v>
      </c>
      <c r="E11615" s="27" t="s">
        <v>29</v>
      </c>
      <c r="F11615" s="27" t="s">
        <v>257</v>
      </c>
      <c r="G11615" s="33">
        <v>435090.2</v>
      </c>
      <c r="H11615" s="33">
        <v>435090.2</v>
      </c>
      <c r="I11615" s="33">
        <v>11872</v>
      </c>
      <c r="J11615" s="33">
        <v>982</v>
      </c>
      <c r="K11615" s="33">
        <v>11600</v>
      </c>
      <c r="L11615" s="33">
        <v>1</v>
      </c>
      <c r="M11615" s="33">
        <v>1</v>
      </c>
      <c r="N11615" s="33">
        <v>584348.25</v>
      </c>
      <c r="O11615" s="33">
        <v>2347</v>
      </c>
      <c r="P11615" s="33">
        <v>4621</v>
      </c>
    </row>
    <row r="11616" spans="1:16">
      <c r="A11616" s="27" t="s">
        <v>1569</v>
      </c>
      <c r="B11616" s="31">
        <v>202601</v>
      </c>
      <c r="C11616" s="27" t="s">
        <v>207</v>
      </c>
      <c r="D11616" s="27" t="s">
        <v>207</v>
      </c>
      <c r="E11616" s="27" t="s">
        <v>29</v>
      </c>
      <c r="F11616" s="27" t="s">
        <v>257</v>
      </c>
      <c r="G11616" s="33">
        <v>223494.16</v>
      </c>
      <c r="H11616" s="33">
        <v>223494.16</v>
      </c>
      <c r="I11616" s="33">
        <v>5390</v>
      </c>
      <c r="J11616" s="33">
        <v>386</v>
      </c>
      <c r="K11616" s="33">
        <v>11600</v>
      </c>
      <c r="L11616" s="33">
        <v>1</v>
      </c>
      <c r="M11616" s="33">
        <v>1</v>
      </c>
      <c r="N11616" s="33">
        <v>296995.94</v>
      </c>
      <c r="O11616" s="33">
        <v>1136.1</v>
      </c>
      <c r="P11616" s="33">
        <v>2268</v>
      </c>
    </row>
    <row r="11617" spans="1:16">
      <c r="A11617" s="27" t="s">
        <v>1569</v>
      </c>
      <c r="B11617" s="31">
        <v>202602</v>
      </c>
      <c r="C11617" s="27" t="s">
        <v>207</v>
      </c>
      <c r="D11617" s="27" t="s">
        <v>207</v>
      </c>
      <c r="E11617" s="27" t="s">
        <v>29</v>
      </c>
      <c r="F11617" s="27" t="s">
        <v>257</v>
      </c>
      <c r="G11617" s="33">
        <v>220165.63</v>
      </c>
      <c r="H11617" s="33">
        <v>220165.63</v>
      </c>
      <c r="I11617" s="33">
        <v>5450</v>
      </c>
      <c r="J11617" s="33">
        <v>395</v>
      </c>
      <c r="K11617" s="33">
        <v>11600</v>
      </c>
      <c r="L11617" s="33">
        <v>1</v>
      </c>
      <c r="M11617" s="33">
        <v>1</v>
      </c>
      <c r="N11617" s="33">
        <v>305973.88</v>
      </c>
      <c r="O11617" s="33">
        <v>1197.9</v>
      </c>
      <c r="P11617" s="33">
        <v>2184</v>
      </c>
    </row>
    <row r="11618" spans="1:16">
      <c r="A11618" s="27" t="s">
        <v>1569</v>
      </c>
      <c r="B11618" s="31">
        <v>202603</v>
      </c>
      <c r="C11618" s="27" t="s">
        <v>207</v>
      </c>
      <c r="D11618" s="27" t="s">
        <v>207</v>
      </c>
      <c r="E11618" s="27" t="s">
        <v>29</v>
      </c>
      <c r="F11618" s="27" t="s">
        <v>257</v>
      </c>
      <c r="G11618" s="33">
        <v>303588.96</v>
      </c>
      <c r="H11618" s="33">
        <v>303588.96</v>
      </c>
      <c r="I11618" s="33">
        <v>7833</v>
      </c>
      <c r="J11618" s="33">
        <v>602</v>
      </c>
      <c r="K11618" s="33">
        <v>11600</v>
      </c>
      <c r="L11618" s="33">
        <v>1</v>
      </c>
      <c r="M11618" s="33">
        <v>1</v>
      </c>
      <c r="N11618" s="33">
        <v>381307.26</v>
      </c>
      <c r="O11618" s="33">
        <v>1812.8</v>
      </c>
      <c r="P11618" s="33">
        <v>3228</v>
      </c>
    </row>
    <row r="11619" spans="1:16">
      <c r="A11619" s="27" t="s">
        <v>1569</v>
      </c>
      <c r="B11619" s="31">
        <v>202604</v>
      </c>
      <c r="C11619" s="27" t="s">
        <v>207</v>
      </c>
      <c r="D11619" s="27" t="s">
        <v>207</v>
      </c>
      <c r="E11619" s="27" t="s">
        <v>29</v>
      </c>
      <c r="F11619" s="27" t="s">
        <v>257</v>
      </c>
      <c r="G11619" s="33">
        <v>315883.33</v>
      </c>
      <c r="H11619" s="33">
        <v>315883.33</v>
      </c>
      <c r="I11619" s="33">
        <v>7844</v>
      </c>
      <c r="J11619" s="33">
        <v>623</v>
      </c>
      <c r="K11619" s="33">
        <v>11600</v>
      </c>
      <c r="L11619" s="33">
        <v>1</v>
      </c>
      <c r="M11619" s="33">
        <v>1</v>
      </c>
      <c r="N11619" s="33">
        <v>448689.2</v>
      </c>
      <c r="O11619" s="33">
        <v>1756.7</v>
      </c>
      <c r="P11619" s="33">
        <v>3197</v>
      </c>
    </row>
    <row r="11620" spans="1:16">
      <c r="A11620" s="27" t="s">
        <v>1569</v>
      </c>
      <c r="B11620" s="31">
        <v>202605</v>
      </c>
      <c r="C11620" s="27" t="s">
        <v>207</v>
      </c>
      <c r="D11620" s="27" t="s">
        <v>207</v>
      </c>
      <c r="E11620" s="27" t="s">
        <v>29</v>
      </c>
      <c r="F11620" s="27" t="s">
        <v>257</v>
      </c>
      <c r="G11620" s="33">
        <v>335100.11</v>
      </c>
      <c r="H11620" s="33">
        <v>335100.11</v>
      </c>
      <c r="I11620" s="33">
        <v>8502</v>
      </c>
      <c r="J11620" s="33">
        <v>680</v>
      </c>
      <c r="K11620" s="33">
        <v>11600</v>
      </c>
      <c r="L11620" s="33">
        <v>1</v>
      </c>
      <c r="M11620" s="33">
        <v>1</v>
      </c>
      <c r="N11620" s="33">
        <v>491403.77</v>
      </c>
      <c r="O11620" s="33">
        <v>1887.9</v>
      </c>
      <c r="P11620" s="33">
        <v>3581</v>
      </c>
    </row>
    <row r="11621" spans="1:16">
      <c r="A11621" s="27" t="s">
        <v>1569</v>
      </c>
      <c r="B11621" s="31">
        <v>202606</v>
      </c>
      <c r="C11621" s="27" t="s">
        <v>207</v>
      </c>
      <c r="D11621" s="27" t="s">
        <v>207</v>
      </c>
      <c r="E11621" s="27" t="s">
        <v>29</v>
      </c>
      <c r="F11621" s="27" t="s">
        <v>257</v>
      </c>
      <c r="G11621" s="33">
        <v>374559.37</v>
      </c>
      <c r="H11621" s="33">
        <v>374559.37</v>
      </c>
      <c r="I11621" s="33">
        <v>9460</v>
      </c>
      <c r="J11621" s="33">
        <v>638</v>
      </c>
      <c r="K11621" s="33">
        <v>11600</v>
      </c>
      <c r="L11621" s="33">
        <v>1</v>
      </c>
      <c r="M11621" s="33">
        <v>1</v>
      </c>
      <c r="N11621" s="33">
        <v>480052.72</v>
      </c>
      <c r="O11621" s="33">
        <v>2110.4</v>
      </c>
      <c r="P11621" s="33">
        <v>3874</v>
      </c>
    </row>
    <row r="11622" spans="1:16">
      <c r="A11622" s="27" t="s">
        <v>1569</v>
      </c>
      <c r="B11622" s="31">
        <v>202607</v>
      </c>
      <c r="C11622" s="27" t="s">
        <v>207</v>
      </c>
      <c r="D11622" s="27" t="s">
        <v>207</v>
      </c>
      <c r="E11622" s="27" t="s">
        <v>29</v>
      </c>
      <c r="F11622" s="27" t="s">
        <v>257</v>
      </c>
      <c r="G11622" s="33">
        <v>316411.67</v>
      </c>
      <c r="H11622" s="33">
        <v>316411.67</v>
      </c>
      <c r="I11622" s="33">
        <v>8490</v>
      </c>
      <c r="J11622" s="33">
        <v>629</v>
      </c>
      <c r="K11622" s="33">
        <v>11600</v>
      </c>
      <c r="L11622" s="33">
        <v>1</v>
      </c>
      <c r="M11622" s="33">
        <v>1</v>
      </c>
      <c r="N11622" s="33">
        <v>426801.44</v>
      </c>
      <c r="O11622" s="33">
        <v>1776.4</v>
      </c>
      <c r="P11622" s="33">
        <v>3528</v>
      </c>
    </row>
    <row r="11623" spans="1:16">
      <c r="A11623" s="27" t="s">
        <v>1572</v>
      </c>
      <c r="B11623" s="31">
        <v>202408</v>
      </c>
      <c r="C11623" s="27" t="s">
        <v>207</v>
      </c>
      <c r="D11623" s="27" t="s">
        <v>207</v>
      </c>
      <c r="E11623" s="27" t="s">
        <v>29</v>
      </c>
      <c r="F11623" s="27" t="s">
        <v>257</v>
      </c>
      <c r="G11623" s="33">
        <v>347206.17</v>
      </c>
      <c r="H11623" s="33">
        <v>347206.17</v>
      </c>
      <c r="I11623" s="33">
        <v>8568</v>
      </c>
      <c r="J11623" s="33">
        <v>599</v>
      </c>
      <c r="K11623" s="33">
        <v>11100</v>
      </c>
      <c r="L11623" s="33">
        <v>1</v>
      </c>
      <c r="M11623" s="33">
        <v>1</v>
      </c>
      <c r="N11623" s="33">
        <v>349619.51</v>
      </c>
      <c r="O11623" s="33">
        <v>1965.9</v>
      </c>
      <c r="P11623" s="33">
        <v>3823</v>
      </c>
    </row>
    <row r="11624" spans="1:16">
      <c r="A11624" s="27" t="s">
        <v>1572</v>
      </c>
      <c r="B11624" s="31">
        <v>202409</v>
      </c>
      <c r="C11624" s="27" t="s">
        <v>207</v>
      </c>
      <c r="D11624" s="27" t="s">
        <v>207</v>
      </c>
      <c r="E11624" s="27" t="s">
        <v>29</v>
      </c>
      <c r="F11624" s="27" t="s">
        <v>257</v>
      </c>
      <c r="G11624" s="33">
        <v>312858.16</v>
      </c>
      <c r="H11624" s="33">
        <v>312858.16</v>
      </c>
      <c r="I11624" s="33">
        <v>7900</v>
      </c>
      <c r="J11624" s="33">
        <v>648</v>
      </c>
      <c r="K11624" s="33">
        <v>11100</v>
      </c>
      <c r="L11624" s="33">
        <v>1</v>
      </c>
      <c r="M11624" s="33">
        <v>1</v>
      </c>
      <c r="N11624" s="33">
        <v>336149.18</v>
      </c>
      <c r="O11624" s="33">
        <v>1757.8</v>
      </c>
      <c r="P11624" s="33">
        <v>3176</v>
      </c>
    </row>
    <row r="11625" spans="1:16">
      <c r="A11625" s="27" t="s">
        <v>1572</v>
      </c>
      <c r="B11625" s="31">
        <v>202410</v>
      </c>
      <c r="C11625" s="27" t="s">
        <v>207</v>
      </c>
      <c r="D11625" s="27" t="s">
        <v>207</v>
      </c>
      <c r="E11625" s="27" t="s">
        <v>29</v>
      </c>
      <c r="F11625" s="27" t="s">
        <v>257</v>
      </c>
      <c r="G11625" s="33">
        <v>338861.48</v>
      </c>
      <c r="H11625" s="33">
        <v>338861.48</v>
      </c>
      <c r="I11625" s="33">
        <v>8819</v>
      </c>
      <c r="J11625" s="33">
        <v>662</v>
      </c>
      <c r="K11625" s="33">
        <v>11100</v>
      </c>
      <c r="L11625" s="33">
        <v>1</v>
      </c>
      <c r="M11625" s="33">
        <v>1</v>
      </c>
      <c r="N11625" s="33">
        <v>369212.2</v>
      </c>
      <c r="O11625" s="33">
        <v>1988.2</v>
      </c>
      <c r="P11625" s="33">
        <v>3615</v>
      </c>
    </row>
    <row r="11626" spans="1:16">
      <c r="A11626" s="27" t="s">
        <v>1572</v>
      </c>
      <c r="B11626" s="31">
        <v>202411</v>
      </c>
      <c r="C11626" s="27" t="s">
        <v>207</v>
      </c>
      <c r="D11626" s="27" t="s">
        <v>207</v>
      </c>
      <c r="E11626" s="27" t="s">
        <v>29</v>
      </c>
      <c r="F11626" s="27" t="s">
        <v>257</v>
      </c>
      <c r="G11626" s="33">
        <v>417892.11</v>
      </c>
      <c r="H11626" s="33">
        <v>417892.11</v>
      </c>
      <c r="I11626" s="33">
        <v>10990</v>
      </c>
      <c r="J11626" s="33">
        <v>764</v>
      </c>
      <c r="K11626" s="33">
        <v>11100</v>
      </c>
      <c r="L11626" s="33">
        <v>1</v>
      </c>
      <c r="M11626" s="33">
        <v>1</v>
      </c>
      <c r="N11626" s="33">
        <v>445548.63</v>
      </c>
      <c r="O11626" s="33">
        <v>2431.7</v>
      </c>
      <c r="P11626" s="33">
        <v>4481</v>
      </c>
    </row>
    <row r="11627" spans="1:16">
      <c r="A11627" s="27" t="s">
        <v>1572</v>
      </c>
      <c r="B11627" s="31">
        <v>202412</v>
      </c>
      <c r="C11627" s="27" t="s">
        <v>207</v>
      </c>
      <c r="D11627" s="27" t="s">
        <v>207</v>
      </c>
      <c r="E11627" s="27" t="s">
        <v>29</v>
      </c>
      <c r="F11627" s="27" t="s">
        <v>257</v>
      </c>
      <c r="G11627" s="33">
        <v>496445.05</v>
      </c>
      <c r="H11627" s="33">
        <v>496445.05</v>
      </c>
      <c r="I11627" s="33">
        <v>12330</v>
      </c>
      <c r="J11627" s="33">
        <v>992</v>
      </c>
      <c r="K11627" s="33">
        <v>11100</v>
      </c>
      <c r="L11627" s="33">
        <v>1</v>
      </c>
      <c r="M11627" s="33">
        <v>1</v>
      </c>
      <c r="N11627" s="33">
        <v>511442</v>
      </c>
      <c r="O11627" s="33">
        <v>2924.7</v>
      </c>
      <c r="P11627" s="33">
        <v>5111</v>
      </c>
    </row>
    <row r="11628" spans="1:16">
      <c r="A11628" s="27" t="s">
        <v>1572</v>
      </c>
      <c r="B11628" s="31">
        <v>202501</v>
      </c>
      <c r="C11628" s="27" t="s">
        <v>207</v>
      </c>
      <c r="D11628" s="27" t="s">
        <v>207</v>
      </c>
      <c r="E11628" s="27" t="s">
        <v>29</v>
      </c>
      <c r="F11628" s="27" t="s">
        <v>257</v>
      </c>
      <c r="G11628" s="33">
        <v>252469.7</v>
      </c>
      <c r="H11628" s="33">
        <v>252469.7</v>
      </c>
      <c r="I11628" s="33">
        <v>5962</v>
      </c>
      <c r="J11628" s="33">
        <v>472</v>
      </c>
      <c r="K11628" s="33">
        <v>11100</v>
      </c>
      <c r="L11628" s="33">
        <v>1</v>
      </c>
      <c r="M11628" s="33">
        <v>1</v>
      </c>
      <c r="N11628" s="33">
        <v>259941.22</v>
      </c>
      <c r="O11628" s="33">
        <v>1417.7</v>
      </c>
      <c r="P11628" s="33">
        <v>2551</v>
      </c>
    </row>
    <row r="11629" spans="1:16">
      <c r="A11629" s="27" t="s">
        <v>1572</v>
      </c>
      <c r="B11629" s="31">
        <v>202502</v>
      </c>
      <c r="C11629" s="27" t="s">
        <v>207</v>
      </c>
      <c r="D11629" s="27" t="s">
        <v>207</v>
      </c>
      <c r="E11629" s="27" t="s">
        <v>29</v>
      </c>
      <c r="F11629" s="27" t="s">
        <v>257</v>
      </c>
      <c r="G11629" s="33">
        <v>265142.02</v>
      </c>
      <c r="H11629" s="33">
        <v>265142.02</v>
      </c>
      <c r="I11629" s="33">
        <v>7276</v>
      </c>
      <c r="J11629" s="33">
        <v>585</v>
      </c>
      <c r="K11629" s="33">
        <v>11100</v>
      </c>
      <c r="L11629" s="33">
        <v>1</v>
      </c>
      <c r="M11629" s="33">
        <v>1</v>
      </c>
      <c r="N11629" s="33">
        <v>267799.03</v>
      </c>
      <c r="O11629" s="33">
        <v>1475.8</v>
      </c>
      <c r="P11629" s="33">
        <v>2917</v>
      </c>
    </row>
    <row r="11630" spans="1:16">
      <c r="A11630" s="27" t="s">
        <v>1572</v>
      </c>
      <c r="B11630" s="31">
        <v>202503</v>
      </c>
      <c r="C11630" s="27" t="s">
        <v>207</v>
      </c>
      <c r="D11630" s="27" t="s">
        <v>207</v>
      </c>
      <c r="E11630" s="27" t="s">
        <v>29</v>
      </c>
      <c r="F11630" s="27" t="s">
        <v>257</v>
      </c>
      <c r="G11630" s="33">
        <v>319147.6</v>
      </c>
      <c r="H11630" s="33">
        <v>319147.6</v>
      </c>
      <c r="I11630" s="33">
        <v>8173</v>
      </c>
      <c r="J11630" s="33">
        <v>651</v>
      </c>
      <c r="K11630" s="33">
        <v>11100</v>
      </c>
      <c r="L11630" s="33">
        <v>1</v>
      </c>
      <c r="M11630" s="33">
        <v>1</v>
      </c>
      <c r="N11630" s="33">
        <v>333733.43</v>
      </c>
      <c r="O11630" s="33">
        <v>1714.4</v>
      </c>
      <c r="P11630" s="33">
        <v>3280</v>
      </c>
    </row>
    <row r="11631" spans="1:16">
      <c r="A11631" s="27" t="s">
        <v>1572</v>
      </c>
      <c r="B11631" s="31">
        <v>202504</v>
      </c>
      <c r="C11631" s="27" t="s">
        <v>207</v>
      </c>
      <c r="D11631" s="27" t="s">
        <v>207</v>
      </c>
      <c r="E11631" s="27" t="s">
        <v>29</v>
      </c>
      <c r="F11631" s="27" t="s">
        <v>257</v>
      </c>
      <c r="G11631" s="33">
        <v>397594.44</v>
      </c>
      <c r="H11631" s="33">
        <v>397594.44</v>
      </c>
      <c r="I11631" s="33">
        <v>10000</v>
      </c>
      <c r="J11631" s="33">
        <v>766</v>
      </c>
      <c r="K11631" s="33">
        <v>11100</v>
      </c>
      <c r="L11631" s="33">
        <v>1</v>
      </c>
      <c r="M11631" s="33">
        <v>1</v>
      </c>
      <c r="N11631" s="33">
        <v>392708.46</v>
      </c>
      <c r="O11631" s="33">
        <v>2165.9</v>
      </c>
      <c r="P11631" s="33">
        <v>4157</v>
      </c>
    </row>
    <row r="11632" spans="1:16">
      <c r="A11632" s="27" t="s">
        <v>1572</v>
      </c>
      <c r="B11632" s="31">
        <v>202505</v>
      </c>
      <c r="C11632" s="27" t="s">
        <v>207</v>
      </c>
      <c r="D11632" s="27" t="s">
        <v>207</v>
      </c>
      <c r="E11632" s="27" t="s">
        <v>29</v>
      </c>
      <c r="F11632" s="27" t="s">
        <v>257</v>
      </c>
      <c r="G11632" s="33">
        <v>404707.39</v>
      </c>
      <c r="H11632" s="33">
        <v>404707.39</v>
      </c>
      <c r="I11632" s="33">
        <v>9848</v>
      </c>
      <c r="J11632" s="33">
        <v>726</v>
      </c>
      <c r="K11632" s="33">
        <v>11100</v>
      </c>
      <c r="L11632" s="33">
        <v>1</v>
      </c>
      <c r="M11632" s="33">
        <v>1</v>
      </c>
      <c r="N11632" s="33">
        <v>430093.74</v>
      </c>
      <c r="O11632" s="33">
        <v>2213.2</v>
      </c>
      <c r="P11632" s="33">
        <v>4056</v>
      </c>
    </row>
    <row r="11633" spans="1:16">
      <c r="A11633" s="27" t="s">
        <v>1572</v>
      </c>
      <c r="B11633" s="31">
        <v>202506</v>
      </c>
      <c r="C11633" s="27" t="s">
        <v>207</v>
      </c>
      <c r="D11633" s="27" t="s">
        <v>207</v>
      </c>
      <c r="E11633" s="27" t="s">
        <v>29</v>
      </c>
      <c r="F11633" s="27" t="s">
        <v>257</v>
      </c>
      <c r="G11633" s="33">
        <v>397888.1</v>
      </c>
      <c r="H11633" s="33">
        <v>397888.1</v>
      </c>
      <c r="I11633" s="33">
        <v>10834</v>
      </c>
      <c r="J11633" s="33">
        <v>780</v>
      </c>
      <c r="K11633" s="33">
        <v>11100</v>
      </c>
      <c r="L11633" s="33">
        <v>1</v>
      </c>
      <c r="M11633" s="33">
        <v>1</v>
      </c>
      <c r="N11633" s="33">
        <v>420158.91</v>
      </c>
      <c r="O11633" s="33">
        <v>2268</v>
      </c>
      <c r="P11633" s="33">
        <v>4154</v>
      </c>
    </row>
    <row r="11634" spans="1:16">
      <c r="A11634" s="27" t="s">
        <v>1572</v>
      </c>
      <c r="B11634" s="31">
        <v>202507</v>
      </c>
      <c r="C11634" s="27" t="s">
        <v>207</v>
      </c>
      <c r="D11634" s="27" t="s">
        <v>207</v>
      </c>
      <c r="E11634" s="27" t="s">
        <v>29</v>
      </c>
      <c r="F11634" s="27" t="s">
        <v>257</v>
      </c>
      <c r="G11634" s="33">
        <v>375548.54</v>
      </c>
      <c r="H11634" s="33">
        <v>375548.54</v>
      </c>
      <c r="I11634" s="33">
        <v>10112</v>
      </c>
      <c r="J11634" s="33">
        <v>776</v>
      </c>
      <c r="K11634" s="33">
        <v>11100</v>
      </c>
      <c r="L11634" s="33">
        <v>1</v>
      </c>
      <c r="M11634" s="33">
        <v>1</v>
      </c>
      <c r="N11634" s="33">
        <v>373551.53</v>
      </c>
      <c r="O11634" s="33">
        <v>2010</v>
      </c>
      <c r="P11634" s="33">
        <v>3981</v>
      </c>
    </row>
    <row r="11635" spans="1:16">
      <c r="A11635" s="27" t="s">
        <v>1572</v>
      </c>
      <c r="B11635" s="31">
        <v>202508</v>
      </c>
      <c r="C11635" s="27" t="s">
        <v>207</v>
      </c>
      <c r="D11635" s="27" t="s">
        <v>207</v>
      </c>
      <c r="E11635" s="27" t="s">
        <v>29</v>
      </c>
      <c r="F11635" s="27" t="s">
        <v>257</v>
      </c>
      <c r="G11635" s="33">
        <v>337787.34</v>
      </c>
      <c r="H11635" s="33">
        <v>337787.34</v>
      </c>
      <c r="I11635" s="33">
        <v>8265</v>
      </c>
      <c r="J11635" s="33">
        <v>598</v>
      </c>
      <c r="K11635" s="33">
        <v>11100</v>
      </c>
      <c r="L11635" s="33">
        <v>1</v>
      </c>
      <c r="M11635" s="33">
        <v>1</v>
      </c>
      <c r="N11635" s="33">
        <v>359758.48</v>
      </c>
      <c r="O11635" s="33">
        <v>1903.9</v>
      </c>
      <c r="P11635" s="33">
        <v>3403</v>
      </c>
    </row>
    <row r="11636" spans="1:16">
      <c r="A11636" s="27" t="s">
        <v>1572</v>
      </c>
      <c r="B11636" s="31">
        <v>202509</v>
      </c>
      <c r="C11636" s="27" t="s">
        <v>207</v>
      </c>
      <c r="D11636" s="27" t="s">
        <v>207</v>
      </c>
      <c r="E11636" s="27" t="s">
        <v>29</v>
      </c>
      <c r="F11636" s="27" t="s">
        <v>257</v>
      </c>
      <c r="G11636" s="33">
        <v>344031.66</v>
      </c>
      <c r="H11636" s="33">
        <v>344031.66</v>
      </c>
      <c r="I11636" s="33">
        <v>8283</v>
      </c>
      <c r="J11636" s="33">
        <v>697</v>
      </c>
      <c r="K11636" s="33">
        <v>11100</v>
      </c>
      <c r="L11636" s="33">
        <v>1</v>
      </c>
      <c r="M11636" s="33">
        <v>1</v>
      </c>
      <c r="N11636" s="33">
        <v>345897.51</v>
      </c>
      <c r="O11636" s="33">
        <v>1752.6</v>
      </c>
      <c r="P11636" s="33">
        <v>3288</v>
      </c>
    </row>
    <row r="11637" spans="1:16">
      <c r="A11637" s="27" t="s">
        <v>1572</v>
      </c>
      <c r="B11637" s="31">
        <v>202510</v>
      </c>
      <c r="C11637" s="27" t="s">
        <v>207</v>
      </c>
      <c r="D11637" s="27" t="s">
        <v>207</v>
      </c>
      <c r="E11637" s="27" t="s">
        <v>29</v>
      </c>
      <c r="F11637" s="27" t="s">
        <v>257</v>
      </c>
      <c r="G11637" s="33">
        <v>388996.46</v>
      </c>
      <c r="H11637" s="33">
        <v>388996.46</v>
      </c>
      <c r="I11637" s="33">
        <v>9715</v>
      </c>
      <c r="J11637" s="33">
        <v>676</v>
      </c>
      <c r="K11637" s="33">
        <v>11100</v>
      </c>
      <c r="L11637" s="33">
        <v>1</v>
      </c>
      <c r="M11637" s="33">
        <v>1</v>
      </c>
      <c r="N11637" s="33">
        <v>379919.35</v>
      </c>
      <c r="O11637" s="33">
        <v>2118</v>
      </c>
      <c r="P11637" s="33">
        <v>3928</v>
      </c>
    </row>
    <row r="11638" spans="1:16">
      <c r="A11638" s="27" t="s">
        <v>1572</v>
      </c>
      <c r="B11638" s="31">
        <v>202511</v>
      </c>
      <c r="C11638" s="27" t="s">
        <v>207</v>
      </c>
      <c r="D11638" s="27" t="s">
        <v>207</v>
      </c>
      <c r="E11638" s="27" t="s">
        <v>29</v>
      </c>
      <c r="F11638" s="27" t="s">
        <v>257</v>
      </c>
      <c r="G11638" s="33">
        <v>423120.86</v>
      </c>
      <c r="H11638" s="33">
        <v>423120.86</v>
      </c>
      <c r="I11638" s="33">
        <v>11553</v>
      </c>
      <c r="J11638" s="33">
        <v>869</v>
      </c>
      <c r="K11638" s="33">
        <v>11100</v>
      </c>
      <c r="L11638" s="33">
        <v>1</v>
      </c>
      <c r="M11638" s="33">
        <v>1</v>
      </c>
      <c r="N11638" s="33">
        <v>458469.54</v>
      </c>
      <c r="O11638" s="33">
        <v>2558.1</v>
      </c>
      <c r="P11638" s="33">
        <v>4492</v>
      </c>
    </row>
    <row r="11639" spans="1:16">
      <c r="A11639" s="27" t="s">
        <v>1572</v>
      </c>
      <c r="B11639" s="31">
        <v>202512</v>
      </c>
      <c r="C11639" s="27" t="s">
        <v>207</v>
      </c>
      <c r="D11639" s="27" t="s">
        <v>207</v>
      </c>
      <c r="E11639" s="27" t="s">
        <v>29</v>
      </c>
      <c r="F11639" s="27" t="s">
        <v>257</v>
      </c>
      <c r="G11639" s="33">
        <v>458736.07</v>
      </c>
      <c r="H11639" s="33">
        <v>458736.07</v>
      </c>
      <c r="I11639" s="33">
        <v>11337</v>
      </c>
      <c r="J11639" s="33">
        <v>902</v>
      </c>
      <c r="K11639" s="33">
        <v>11100</v>
      </c>
      <c r="L11639" s="33">
        <v>1</v>
      </c>
      <c r="M11639" s="33">
        <v>1</v>
      </c>
      <c r="N11639" s="33">
        <v>526273.8199999999</v>
      </c>
      <c r="O11639" s="33">
        <v>2818.7</v>
      </c>
      <c r="P11639" s="33">
        <v>4723</v>
      </c>
    </row>
    <row r="11640" spans="1:16">
      <c r="A11640" s="27" t="s">
        <v>1572</v>
      </c>
      <c r="B11640" s="31">
        <v>202601</v>
      </c>
      <c r="C11640" s="27" t="s">
        <v>207</v>
      </c>
      <c r="D11640" s="27" t="s">
        <v>207</v>
      </c>
      <c r="E11640" s="27" t="s">
        <v>29</v>
      </c>
      <c r="F11640" s="27" t="s">
        <v>257</v>
      </c>
      <c r="G11640" s="33">
        <v>260750.39</v>
      </c>
      <c r="H11640" s="33">
        <v>260750.39</v>
      </c>
      <c r="I11640" s="33">
        <v>6562</v>
      </c>
      <c r="J11640" s="33">
        <v>409</v>
      </c>
      <c r="K11640" s="33">
        <v>11100</v>
      </c>
      <c r="L11640" s="33">
        <v>1</v>
      </c>
      <c r="M11640" s="33">
        <v>1</v>
      </c>
      <c r="N11640" s="33">
        <v>267479.52</v>
      </c>
      <c r="O11640" s="33">
        <v>1645.3</v>
      </c>
      <c r="P11640" s="33">
        <v>2675</v>
      </c>
    </row>
    <row r="11641" spans="1:16">
      <c r="A11641" s="27" t="s">
        <v>1572</v>
      </c>
      <c r="B11641" s="31">
        <v>202602</v>
      </c>
      <c r="C11641" s="27" t="s">
        <v>207</v>
      </c>
      <c r="D11641" s="27" t="s">
        <v>207</v>
      </c>
      <c r="E11641" s="27" t="s">
        <v>29</v>
      </c>
      <c r="F11641" s="27" t="s">
        <v>257</v>
      </c>
      <c r="G11641" s="33">
        <v>262419.53</v>
      </c>
      <c r="H11641" s="33">
        <v>262419.53</v>
      </c>
      <c r="I11641" s="33">
        <v>6899</v>
      </c>
      <c r="J11641" s="33">
        <v>525</v>
      </c>
      <c r="K11641" s="33">
        <v>11100</v>
      </c>
      <c r="L11641" s="33">
        <v>1</v>
      </c>
      <c r="M11641" s="33">
        <v>1</v>
      </c>
      <c r="N11641" s="33">
        <v>275565.2</v>
      </c>
      <c r="O11641" s="33">
        <v>1518.8</v>
      </c>
      <c r="P11641" s="33">
        <v>2752</v>
      </c>
    </row>
    <row r="11642" spans="1:16">
      <c r="A11642" s="27" t="s">
        <v>1572</v>
      </c>
      <c r="B11642" s="31">
        <v>202603</v>
      </c>
      <c r="C11642" s="27" t="s">
        <v>207</v>
      </c>
      <c r="D11642" s="27" t="s">
        <v>207</v>
      </c>
      <c r="E11642" s="27" t="s">
        <v>29</v>
      </c>
      <c r="F11642" s="27" t="s">
        <v>257</v>
      </c>
      <c r="G11642" s="33">
        <v>332771.5</v>
      </c>
      <c r="H11642" s="33">
        <v>332771.5</v>
      </c>
      <c r="I11642" s="33">
        <v>8731</v>
      </c>
      <c r="J11642" s="33">
        <v>690</v>
      </c>
      <c r="K11642" s="33">
        <v>11100</v>
      </c>
      <c r="L11642" s="33">
        <v>1</v>
      </c>
      <c r="M11642" s="33">
        <v>1</v>
      </c>
      <c r="N11642" s="33">
        <v>343411.7</v>
      </c>
      <c r="O11642" s="33">
        <v>1856.1</v>
      </c>
      <c r="P11642" s="33">
        <v>3634</v>
      </c>
    </row>
    <row r="11643" spans="1:16">
      <c r="A11643" s="27" t="s">
        <v>1572</v>
      </c>
      <c r="B11643" s="31">
        <v>202604</v>
      </c>
      <c r="C11643" s="27" t="s">
        <v>207</v>
      </c>
      <c r="D11643" s="27" t="s">
        <v>207</v>
      </c>
      <c r="E11643" s="27" t="s">
        <v>29</v>
      </c>
      <c r="F11643" s="27" t="s">
        <v>257</v>
      </c>
      <c r="G11643" s="33">
        <v>398460.28</v>
      </c>
      <c r="H11643" s="33">
        <v>398460.28</v>
      </c>
      <c r="I11643" s="33">
        <v>10101</v>
      </c>
      <c r="J11643" s="33">
        <v>764</v>
      </c>
      <c r="K11643" s="33">
        <v>11100</v>
      </c>
      <c r="L11643" s="33">
        <v>1</v>
      </c>
      <c r="M11643" s="33">
        <v>1</v>
      </c>
      <c r="N11643" s="33">
        <v>404097.01</v>
      </c>
      <c r="O11643" s="33">
        <v>2334.8</v>
      </c>
      <c r="P11643" s="33">
        <v>4093</v>
      </c>
    </row>
    <row r="11644" spans="1:16">
      <c r="A11644" s="27" t="s">
        <v>1572</v>
      </c>
      <c r="B11644" s="31">
        <v>202605</v>
      </c>
      <c r="C11644" s="27" t="s">
        <v>207</v>
      </c>
      <c r="D11644" s="27" t="s">
        <v>207</v>
      </c>
      <c r="E11644" s="27" t="s">
        <v>29</v>
      </c>
      <c r="F11644" s="27" t="s">
        <v>257</v>
      </c>
      <c r="G11644" s="33">
        <v>423803.33</v>
      </c>
      <c r="H11644" s="33">
        <v>423803.33</v>
      </c>
      <c r="I11644" s="33">
        <v>11261</v>
      </c>
      <c r="J11644" s="33">
        <v>965</v>
      </c>
      <c r="K11644" s="33">
        <v>11100</v>
      </c>
      <c r="L11644" s="33">
        <v>1</v>
      </c>
      <c r="M11644" s="33">
        <v>1</v>
      </c>
      <c r="N11644" s="33">
        <v>442566.46</v>
      </c>
      <c r="O11644" s="33">
        <v>2234.7</v>
      </c>
      <c r="P11644" s="33">
        <v>4629</v>
      </c>
    </row>
    <row r="11645" spans="1:16">
      <c r="A11645" s="27" t="s">
        <v>1572</v>
      </c>
      <c r="B11645" s="31">
        <v>202606</v>
      </c>
      <c r="C11645" s="27" t="s">
        <v>207</v>
      </c>
      <c r="D11645" s="27" t="s">
        <v>207</v>
      </c>
      <c r="E11645" s="27" t="s">
        <v>29</v>
      </c>
      <c r="F11645" s="27" t="s">
        <v>257</v>
      </c>
      <c r="G11645" s="33">
        <v>378744.79</v>
      </c>
      <c r="H11645" s="33">
        <v>378744.79</v>
      </c>
      <c r="I11645" s="33">
        <v>9825</v>
      </c>
      <c r="J11645" s="33">
        <v>722</v>
      </c>
      <c r="K11645" s="33">
        <v>11100</v>
      </c>
      <c r="L11645" s="33">
        <v>1</v>
      </c>
      <c r="M11645" s="33">
        <v>1</v>
      </c>
      <c r="N11645" s="33">
        <v>432343.51</v>
      </c>
      <c r="O11645" s="33">
        <v>2030.7</v>
      </c>
      <c r="P11645" s="33">
        <v>3865</v>
      </c>
    </row>
    <row r="11646" spans="1:16">
      <c r="A11646" s="27" t="s">
        <v>1572</v>
      </c>
      <c r="B11646" s="31">
        <v>202607</v>
      </c>
      <c r="C11646" s="27" t="s">
        <v>207</v>
      </c>
      <c r="D11646" s="27" t="s">
        <v>207</v>
      </c>
      <c r="E11646" s="27" t="s">
        <v>29</v>
      </c>
      <c r="F11646" s="27" t="s">
        <v>257</v>
      </c>
      <c r="G11646" s="33">
        <v>353328.84</v>
      </c>
      <c r="H11646" s="33">
        <v>353328.84</v>
      </c>
      <c r="I11646" s="33">
        <v>9296</v>
      </c>
      <c r="J11646" s="33">
        <v>611</v>
      </c>
      <c r="K11646" s="33">
        <v>11100</v>
      </c>
      <c r="L11646" s="33">
        <v>1</v>
      </c>
      <c r="M11646" s="33">
        <v>1</v>
      </c>
      <c r="N11646" s="33">
        <v>384384.52</v>
      </c>
      <c r="O11646" s="33">
        <v>1885.4</v>
      </c>
      <c r="P11646" s="33">
        <v>3769</v>
      </c>
    </row>
    <row r="11647" spans="1:16">
      <c r="A11647" s="27" t="s">
        <v>1574</v>
      </c>
      <c r="B11647" s="31">
        <v>202408</v>
      </c>
      <c r="C11647" s="27" t="s">
        <v>207</v>
      </c>
      <c r="D11647" s="27" t="s">
        <v>207</v>
      </c>
      <c r="E11647" s="27" t="s">
        <v>29</v>
      </c>
      <c r="F11647" s="27" t="s">
        <v>262</v>
      </c>
      <c r="G11647" s="33">
        <v>148444.49</v>
      </c>
      <c r="H11647" s="33">
        <v>0</v>
      </c>
      <c r="I11647" s="33">
        <v>7684</v>
      </c>
      <c r="J11647" s="33">
        <v>386</v>
      </c>
      <c r="K11647" s="33">
        <v>6200</v>
      </c>
      <c r="L11647" s="33">
        <v>1</v>
      </c>
      <c r="M11647" s="33">
        <v>0</v>
      </c>
      <c r="N11647" s="33">
        <v>175241.08</v>
      </c>
      <c r="O11647" s="33">
        <v>857.7</v>
      </c>
      <c r="P11647" s="33">
        <v>2380</v>
      </c>
    </row>
    <row r="11648" spans="1:16">
      <c r="A11648" s="27" t="s">
        <v>1574</v>
      </c>
      <c r="B11648" s="31">
        <v>202409</v>
      </c>
      <c r="C11648" s="27" t="s">
        <v>207</v>
      </c>
      <c r="D11648" s="27" t="s">
        <v>207</v>
      </c>
      <c r="E11648" s="27" t="s">
        <v>29</v>
      </c>
      <c r="F11648" s="27" t="s">
        <v>262</v>
      </c>
      <c r="G11648" s="33">
        <v>161686</v>
      </c>
      <c r="H11648" s="33">
        <v>0</v>
      </c>
      <c r="I11648" s="33">
        <v>8504</v>
      </c>
      <c r="J11648" s="33">
        <v>415</v>
      </c>
      <c r="K11648" s="33">
        <v>6200</v>
      </c>
      <c r="L11648" s="33">
        <v>1</v>
      </c>
      <c r="M11648" s="33">
        <v>0</v>
      </c>
      <c r="N11648" s="33">
        <v>168489.29</v>
      </c>
      <c r="O11648" s="33">
        <v>963.4</v>
      </c>
      <c r="P11648" s="33">
        <v>2742</v>
      </c>
    </row>
    <row r="11649" spans="1:16">
      <c r="A11649" s="27" t="s">
        <v>1574</v>
      </c>
      <c r="B11649" s="31">
        <v>202410</v>
      </c>
      <c r="C11649" s="27" t="s">
        <v>207</v>
      </c>
      <c r="D11649" s="27" t="s">
        <v>207</v>
      </c>
      <c r="E11649" s="27" t="s">
        <v>29</v>
      </c>
      <c r="F11649" s="27" t="s">
        <v>262</v>
      </c>
      <c r="G11649" s="33">
        <v>177566.33</v>
      </c>
      <c r="H11649" s="33">
        <v>0</v>
      </c>
      <c r="I11649" s="33">
        <v>8651</v>
      </c>
      <c r="J11649" s="33">
        <v>398</v>
      </c>
      <c r="K11649" s="33">
        <v>6200</v>
      </c>
      <c r="L11649" s="33">
        <v>1</v>
      </c>
      <c r="M11649" s="33">
        <v>0</v>
      </c>
      <c r="N11649" s="33">
        <v>185061.59</v>
      </c>
      <c r="O11649" s="33">
        <v>1000.7</v>
      </c>
      <c r="P11649" s="33">
        <v>2875</v>
      </c>
    </row>
    <row r="11650" spans="1:16">
      <c r="A11650" s="27" t="s">
        <v>1574</v>
      </c>
      <c r="B11650" s="31">
        <v>202411</v>
      </c>
      <c r="C11650" s="27" t="s">
        <v>207</v>
      </c>
      <c r="D11650" s="27" t="s">
        <v>207</v>
      </c>
      <c r="E11650" s="27" t="s">
        <v>29</v>
      </c>
      <c r="F11650" s="27" t="s">
        <v>262</v>
      </c>
      <c r="G11650" s="33">
        <v>210016.96</v>
      </c>
      <c r="H11650" s="33">
        <v>0</v>
      </c>
      <c r="I11650" s="33">
        <v>9737</v>
      </c>
      <c r="J11650" s="33">
        <v>452</v>
      </c>
      <c r="K11650" s="33">
        <v>6200</v>
      </c>
      <c r="L11650" s="33">
        <v>1</v>
      </c>
      <c r="M11650" s="33">
        <v>0</v>
      </c>
      <c r="N11650" s="33">
        <v>223323.98</v>
      </c>
      <c r="O11650" s="33">
        <v>1304.2</v>
      </c>
      <c r="P11650" s="33">
        <v>3170</v>
      </c>
    </row>
    <row r="11651" spans="1:16">
      <c r="A11651" s="27" t="s">
        <v>1574</v>
      </c>
      <c r="B11651" s="31">
        <v>202412</v>
      </c>
      <c r="C11651" s="27" t="s">
        <v>207</v>
      </c>
      <c r="D11651" s="27" t="s">
        <v>207</v>
      </c>
      <c r="E11651" s="27" t="s">
        <v>29</v>
      </c>
      <c r="F11651" s="27" t="s">
        <v>262</v>
      </c>
      <c r="G11651" s="33">
        <v>255792.31</v>
      </c>
      <c r="H11651" s="33">
        <v>0</v>
      </c>
      <c r="I11651" s="33">
        <v>13776</v>
      </c>
      <c r="J11651" s="33">
        <v>681</v>
      </c>
      <c r="K11651" s="33">
        <v>6200</v>
      </c>
      <c r="L11651" s="33">
        <v>1</v>
      </c>
      <c r="M11651" s="33">
        <v>0</v>
      </c>
      <c r="N11651" s="33">
        <v>256351.96</v>
      </c>
      <c r="O11651" s="33">
        <v>1481</v>
      </c>
      <c r="P11651" s="33">
        <v>4412</v>
      </c>
    </row>
    <row r="11652" spans="1:16">
      <c r="A11652" s="27" t="s">
        <v>1574</v>
      </c>
      <c r="B11652" s="31">
        <v>202501</v>
      </c>
      <c r="C11652" s="27" t="s">
        <v>207</v>
      </c>
      <c r="D11652" s="27" t="s">
        <v>207</v>
      </c>
      <c r="E11652" s="27" t="s">
        <v>29</v>
      </c>
      <c r="F11652" s="27" t="s">
        <v>262</v>
      </c>
      <c r="G11652" s="33">
        <v>135951.38</v>
      </c>
      <c r="H11652" s="33">
        <v>0</v>
      </c>
      <c r="I11652" s="33">
        <v>6855</v>
      </c>
      <c r="J11652" s="33">
        <v>345</v>
      </c>
      <c r="K11652" s="33">
        <v>6200</v>
      </c>
      <c r="L11652" s="33">
        <v>1</v>
      </c>
      <c r="M11652" s="33">
        <v>0</v>
      </c>
      <c r="N11652" s="33">
        <v>130291.3</v>
      </c>
      <c r="O11652" s="33">
        <v>841.7</v>
      </c>
      <c r="P11652" s="33">
        <v>2272</v>
      </c>
    </row>
    <row r="11653" spans="1:16">
      <c r="A11653" s="27" t="s">
        <v>1574</v>
      </c>
      <c r="B11653" s="31">
        <v>202502</v>
      </c>
      <c r="C11653" s="27" t="s">
        <v>207</v>
      </c>
      <c r="D11653" s="27" t="s">
        <v>207</v>
      </c>
      <c r="E11653" s="27" t="s">
        <v>29</v>
      </c>
      <c r="F11653" s="27" t="s">
        <v>262</v>
      </c>
      <c r="G11653" s="33">
        <v>127442.38</v>
      </c>
      <c r="H11653" s="33">
        <v>0</v>
      </c>
      <c r="I11653" s="33">
        <v>6310</v>
      </c>
      <c r="J11653" s="33">
        <v>361</v>
      </c>
      <c r="K11653" s="33">
        <v>6200</v>
      </c>
      <c r="L11653" s="33">
        <v>1</v>
      </c>
      <c r="M11653" s="33">
        <v>0</v>
      </c>
      <c r="N11653" s="33">
        <v>134229.89</v>
      </c>
      <c r="O11653" s="33">
        <v>786.3</v>
      </c>
      <c r="P11653" s="33">
        <v>2108</v>
      </c>
    </row>
    <row r="11654" spans="1:16">
      <c r="A11654" s="27" t="s">
        <v>1574</v>
      </c>
      <c r="B11654" s="31">
        <v>202503</v>
      </c>
      <c r="C11654" s="27" t="s">
        <v>207</v>
      </c>
      <c r="D11654" s="27" t="s">
        <v>207</v>
      </c>
      <c r="E11654" s="27" t="s">
        <v>29</v>
      </c>
      <c r="F11654" s="27" t="s">
        <v>262</v>
      </c>
      <c r="G11654" s="33">
        <v>155727.4</v>
      </c>
      <c r="H11654" s="33">
        <v>0</v>
      </c>
      <c r="I11654" s="33">
        <v>7629</v>
      </c>
      <c r="J11654" s="33">
        <v>319</v>
      </c>
      <c r="K11654" s="33">
        <v>6200</v>
      </c>
      <c r="L11654" s="33">
        <v>1</v>
      </c>
      <c r="M11654" s="33">
        <v>0</v>
      </c>
      <c r="N11654" s="33">
        <v>167278.44</v>
      </c>
      <c r="O11654" s="33">
        <v>1078.8</v>
      </c>
      <c r="P11654" s="33">
        <v>2577</v>
      </c>
    </row>
    <row r="11655" spans="1:16">
      <c r="A11655" s="27" t="s">
        <v>1574</v>
      </c>
      <c r="B11655" s="31">
        <v>202504</v>
      </c>
      <c r="C11655" s="27" t="s">
        <v>207</v>
      </c>
      <c r="D11655" s="27" t="s">
        <v>207</v>
      </c>
      <c r="E11655" s="27" t="s">
        <v>29</v>
      </c>
      <c r="F11655" s="27" t="s">
        <v>262</v>
      </c>
      <c r="G11655" s="33">
        <v>166922.01</v>
      </c>
      <c r="H11655" s="33">
        <v>0</v>
      </c>
      <c r="I11655" s="33">
        <v>8404</v>
      </c>
      <c r="J11655" s="33">
        <v>430</v>
      </c>
      <c r="K11655" s="33">
        <v>6200</v>
      </c>
      <c r="L11655" s="33">
        <v>1</v>
      </c>
      <c r="M11655" s="33">
        <v>0</v>
      </c>
      <c r="N11655" s="33">
        <v>196838.71</v>
      </c>
      <c r="O11655" s="33">
        <v>1012.6</v>
      </c>
      <c r="P11655" s="33">
        <v>2654</v>
      </c>
    </row>
    <row r="11656" spans="1:16">
      <c r="A11656" s="27" t="s">
        <v>1574</v>
      </c>
      <c r="B11656" s="31">
        <v>202505</v>
      </c>
      <c r="C11656" s="27" t="s">
        <v>207</v>
      </c>
      <c r="D11656" s="27" t="s">
        <v>207</v>
      </c>
      <c r="E11656" s="27" t="s">
        <v>29</v>
      </c>
      <c r="F11656" s="27" t="s">
        <v>262</v>
      </c>
      <c r="G11656" s="33">
        <v>178322.73</v>
      </c>
      <c r="H11656" s="33">
        <v>0</v>
      </c>
      <c r="I11656" s="33">
        <v>9196</v>
      </c>
      <c r="J11656" s="33">
        <v>398</v>
      </c>
      <c r="K11656" s="33">
        <v>6200</v>
      </c>
      <c r="L11656" s="33">
        <v>1</v>
      </c>
      <c r="M11656" s="33">
        <v>0</v>
      </c>
      <c r="N11656" s="33">
        <v>215577.47</v>
      </c>
      <c r="O11656" s="33">
        <v>1163.8</v>
      </c>
      <c r="P11656" s="33">
        <v>2839</v>
      </c>
    </row>
    <row r="11657" spans="1:16">
      <c r="A11657" s="27" t="s">
        <v>1574</v>
      </c>
      <c r="B11657" s="31">
        <v>202506</v>
      </c>
      <c r="C11657" s="27" t="s">
        <v>207</v>
      </c>
      <c r="D11657" s="27" t="s">
        <v>207</v>
      </c>
      <c r="E11657" s="27" t="s">
        <v>29</v>
      </c>
      <c r="F11657" s="27" t="s">
        <v>262</v>
      </c>
      <c r="G11657" s="33">
        <v>203239</v>
      </c>
      <c r="H11657" s="33">
        <v>0</v>
      </c>
      <c r="I11657" s="33">
        <v>9975</v>
      </c>
      <c r="J11657" s="33">
        <v>520</v>
      </c>
      <c r="K11657" s="33">
        <v>6200</v>
      </c>
      <c r="L11657" s="33">
        <v>1</v>
      </c>
      <c r="M11657" s="33">
        <v>0</v>
      </c>
      <c r="N11657" s="33">
        <v>210597.8</v>
      </c>
      <c r="O11657" s="33">
        <v>1123.3</v>
      </c>
      <c r="P11657" s="33">
        <v>3269</v>
      </c>
    </row>
    <row r="11658" spans="1:16">
      <c r="A11658" s="27" t="s">
        <v>1574</v>
      </c>
      <c r="B11658" s="31">
        <v>202507</v>
      </c>
      <c r="C11658" s="27" t="s">
        <v>207</v>
      </c>
      <c r="D11658" s="27" t="s">
        <v>207</v>
      </c>
      <c r="E11658" s="27" t="s">
        <v>29</v>
      </c>
      <c r="F11658" s="27" t="s">
        <v>262</v>
      </c>
      <c r="G11658" s="33">
        <v>187243.04</v>
      </c>
      <c r="H11658" s="33">
        <v>187243.04</v>
      </c>
      <c r="I11658" s="33">
        <v>9291</v>
      </c>
      <c r="J11658" s="33">
        <v>440</v>
      </c>
      <c r="K11658" s="33">
        <v>6200</v>
      </c>
      <c r="L11658" s="33">
        <v>1</v>
      </c>
      <c r="M11658" s="33">
        <v>1</v>
      </c>
      <c r="N11658" s="33">
        <v>187236.61</v>
      </c>
      <c r="O11658" s="33">
        <v>1087.5</v>
      </c>
      <c r="P11658" s="33">
        <v>3055</v>
      </c>
    </row>
    <row r="11659" spans="1:16">
      <c r="A11659" s="27" t="s">
        <v>1574</v>
      </c>
      <c r="B11659" s="31">
        <v>202508</v>
      </c>
      <c r="C11659" s="27" t="s">
        <v>207</v>
      </c>
      <c r="D11659" s="27" t="s">
        <v>207</v>
      </c>
      <c r="E11659" s="27" t="s">
        <v>29</v>
      </c>
      <c r="F11659" s="27" t="s">
        <v>262</v>
      </c>
      <c r="G11659" s="33">
        <v>179067.01</v>
      </c>
      <c r="H11659" s="33">
        <v>179067.01</v>
      </c>
      <c r="I11659" s="33">
        <v>8652</v>
      </c>
      <c r="J11659" s="33">
        <v>496</v>
      </c>
      <c r="K11659" s="33">
        <v>6200</v>
      </c>
      <c r="L11659" s="33">
        <v>1</v>
      </c>
      <c r="M11659" s="33">
        <v>1</v>
      </c>
      <c r="N11659" s="33">
        <v>180323.07</v>
      </c>
      <c r="O11659" s="33">
        <v>1064</v>
      </c>
      <c r="P11659" s="33">
        <v>2853</v>
      </c>
    </row>
    <row r="11660" spans="1:16">
      <c r="A11660" s="27" t="s">
        <v>1574</v>
      </c>
      <c r="B11660" s="31">
        <v>202509</v>
      </c>
      <c r="C11660" s="27" t="s">
        <v>207</v>
      </c>
      <c r="D11660" s="27" t="s">
        <v>207</v>
      </c>
      <c r="E11660" s="27" t="s">
        <v>29</v>
      </c>
      <c r="F11660" s="27" t="s">
        <v>262</v>
      </c>
      <c r="G11660" s="33">
        <v>166997.28</v>
      </c>
      <c r="H11660" s="33">
        <v>166997.28</v>
      </c>
      <c r="I11660" s="33">
        <v>8060</v>
      </c>
      <c r="J11660" s="33">
        <v>388</v>
      </c>
      <c r="K11660" s="33">
        <v>6200</v>
      </c>
      <c r="L11660" s="33">
        <v>1</v>
      </c>
      <c r="M11660" s="33">
        <v>1</v>
      </c>
      <c r="N11660" s="33">
        <v>173375.48</v>
      </c>
      <c r="O11660" s="33">
        <v>912.7</v>
      </c>
      <c r="P11660" s="33">
        <v>2656</v>
      </c>
    </row>
    <row r="11661" spans="1:16">
      <c r="A11661" s="27" t="s">
        <v>1574</v>
      </c>
      <c r="B11661" s="31">
        <v>202510</v>
      </c>
      <c r="C11661" s="27" t="s">
        <v>207</v>
      </c>
      <c r="D11661" s="27" t="s">
        <v>207</v>
      </c>
      <c r="E11661" s="27" t="s">
        <v>29</v>
      </c>
      <c r="F11661" s="27" t="s">
        <v>262</v>
      </c>
      <c r="G11661" s="33">
        <v>169953.48</v>
      </c>
      <c r="H11661" s="33">
        <v>169953.48</v>
      </c>
      <c r="I11661" s="33">
        <v>8448</v>
      </c>
      <c r="J11661" s="33">
        <v>509</v>
      </c>
      <c r="K11661" s="33">
        <v>6200</v>
      </c>
      <c r="L11661" s="33">
        <v>1</v>
      </c>
      <c r="M11661" s="33">
        <v>1</v>
      </c>
      <c r="N11661" s="33">
        <v>190428.38</v>
      </c>
      <c r="O11661" s="33">
        <v>1059.2</v>
      </c>
      <c r="P11661" s="33">
        <v>2808</v>
      </c>
    </row>
    <row r="11662" spans="1:16">
      <c r="A11662" s="27" t="s">
        <v>1574</v>
      </c>
      <c r="B11662" s="31">
        <v>202511</v>
      </c>
      <c r="C11662" s="27" t="s">
        <v>207</v>
      </c>
      <c r="D11662" s="27" t="s">
        <v>207</v>
      </c>
      <c r="E11662" s="27" t="s">
        <v>29</v>
      </c>
      <c r="F11662" s="27" t="s">
        <v>262</v>
      </c>
      <c r="G11662" s="33">
        <v>216287.41</v>
      </c>
      <c r="H11662" s="33">
        <v>216287.41</v>
      </c>
      <c r="I11662" s="33">
        <v>12137</v>
      </c>
      <c r="J11662" s="33">
        <v>616</v>
      </c>
      <c r="K11662" s="33">
        <v>6200</v>
      </c>
      <c r="L11662" s="33">
        <v>1</v>
      </c>
      <c r="M11662" s="33">
        <v>1</v>
      </c>
      <c r="N11662" s="33">
        <v>229800.38</v>
      </c>
      <c r="O11662" s="33">
        <v>1198.4</v>
      </c>
      <c r="P11662" s="33">
        <v>3718</v>
      </c>
    </row>
    <row r="11663" spans="1:16">
      <c r="A11663" s="27" t="s">
        <v>1574</v>
      </c>
      <c r="B11663" s="31">
        <v>202512</v>
      </c>
      <c r="C11663" s="27" t="s">
        <v>207</v>
      </c>
      <c r="D11663" s="27" t="s">
        <v>207</v>
      </c>
      <c r="E11663" s="27" t="s">
        <v>29</v>
      </c>
      <c r="F11663" s="27" t="s">
        <v>262</v>
      </c>
      <c r="G11663" s="33">
        <v>251146.06</v>
      </c>
      <c r="H11663" s="33">
        <v>251146.06</v>
      </c>
      <c r="I11663" s="33">
        <v>13352</v>
      </c>
      <c r="J11663" s="33">
        <v>706</v>
      </c>
      <c r="K11663" s="33">
        <v>6200</v>
      </c>
      <c r="L11663" s="33">
        <v>1</v>
      </c>
      <c r="M11663" s="33">
        <v>1</v>
      </c>
      <c r="N11663" s="33">
        <v>263786.16</v>
      </c>
      <c r="O11663" s="33">
        <v>1620.9</v>
      </c>
      <c r="P11663" s="33">
        <v>4193</v>
      </c>
    </row>
    <row r="11664" spans="1:16">
      <c r="A11664" s="27" t="s">
        <v>1574</v>
      </c>
      <c r="B11664" s="31">
        <v>202601</v>
      </c>
      <c r="C11664" s="27" t="s">
        <v>207</v>
      </c>
      <c r="D11664" s="27" t="s">
        <v>207</v>
      </c>
      <c r="E11664" s="27" t="s">
        <v>29</v>
      </c>
      <c r="F11664" s="27" t="s">
        <v>262</v>
      </c>
      <c r="G11664" s="33">
        <v>130301.23</v>
      </c>
      <c r="H11664" s="33">
        <v>130301.23</v>
      </c>
      <c r="I11664" s="33">
        <v>6557</v>
      </c>
      <c r="J11664" s="33">
        <v>315</v>
      </c>
      <c r="K11664" s="33">
        <v>6200</v>
      </c>
      <c r="L11664" s="33">
        <v>1</v>
      </c>
      <c r="M11664" s="33">
        <v>1</v>
      </c>
      <c r="N11664" s="33">
        <v>134069.74</v>
      </c>
      <c r="O11664" s="33">
        <v>852.3</v>
      </c>
      <c r="P11664" s="33">
        <v>2109</v>
      </c>
    </row>
    <row r="11665" spans="1:16">
      <c r="A11665" s="27" t="s">
        <v>1574</v>
      </c>
      <c r="B11665" s="31">
        <v>202602</v>
      </c>
      <c r="C11665" s="27" t="s">
        <v>207</v>
      </c>
      <c r="D11665" s="27" t="s">
        <v>207</v>
      </c>
      <c r="E11665" s="27" t="s">
        <v>29</v>
      </c>
      <c r="F11665" s="27" t="s">
        <v>262</v>
      </c>
      <c r="G11665" s="33">
        <v>127860.32</v>
      </c>
      <c r="H11665" s="33">
        <v>127860.32</v>
      </c>
      <c r="I11665" s="33">
        <v>6331</v>
      </c>
      <c r="J11665" s="33">
        <v>277</v>
      </c>
      <c r="K11665" s="33">
        <v>6200</v>
      </c>
      <c r="L11665" s="33">
        <v>1</v>
      </c>
      <c r="M11665" s="33">
        <v>1</v>
      </c>
      <c r="N11665" s="33">
        <v>138122.56</v>
      </c>
      <c r="O11665" s="33">
        <v>894.9</v>
      </c>
      <c r="P11665" s="33">
        <v>2031</v>
      </c>
    </row>
    <row r="11666" spans="1:16">
      <c r="A11666" s="27" t="s">
        <v>1574</v>
      </c>
      <c r="B11666" s="31">
        <v>202603</v>
      </c>
      <c r="C11666" s="27" t="s">
        <v>207</v>
      </c>
      <c r="D11666" s="27" t="s">
        <v>207</v>
      </c>
      <c r="E11666" s="27" t="s">
        <v>29</v>
      </c>
      <c r="F11666" s="27" t="s">
        <v>262</v>
      </c>
      <c r="G11666" s="33">
        <v>156977.78</v>
      </c>
      <c r="H11666" s="33">
        <v>156977.78</v>
      </c>
      <c r="I11666" s="33">
        <v>7815</v>
      </c>
      <c r="J11666" s="33">
        <v>434</v>
      </c>
      <c r="K11666" s="33">
        <v>6200</v>
      </c>
      <c r="L11666" s="33">
        <v>1</v>
      </c>
      <c r="M11666" s="33">
        <v>1</v>
      </c>
      <c r="N11666" s="33">
        <v>172129.51</v>
      </c>
      <c r="O11666" s="33">
        <v>961.1</v>
      </c>
      <c r="P11666" s="33">
        <v>2510</v>
      </c>
    </row>
    <row r="11667" spans="1:16">
      <c r="A11667" s="27" t="s">
        <v>1574</v>
      </c>
      <c r="B11667" s="31">
        <v>202604</v>
      </c>
      <c r="C11667" s="27" t="s">
        <v>207</v>
      </c>
      <c r="D11667" s="27" t="s">
        <v>207</v>
      </c>
      <c r="E11667" s="27" t="s">
        <v>29</v>
      </c>
      <c r="F11667" s="27" t="s">
        <v>262</v>
      </c>
      <c r="G11667" s="33">
        <v>199445.28</v>
      </c>
      <c r="H11667" s="33">
        <v>199445.28</v>
      </c>
      <c r="I11667" s="33">
        <v>10238</v>
      </c>
      <c r="J11667" s="33">
        <v>501</v>
      </c>
      <c r="K11667" s="33">
        <v>6200</v>
      </c>
      <c r="L11667" s="33">
        <v>1</v>
      </c>
      <c r="M11667" s="33">
        <v>1</v>
      </c>
      <c r="N11667" s="33">
        <v>202547.03</v>
      </c>
      <c r="O11667" s="33">
        <v>1188.1</v>
      </c>
      <c r="P11667" s="33">
        <v>3195</v>
      </c>
    </row>
    <row r="11668" spans="1:16">
      <c r="A11668" s="27" t="s">
        <v>1574</v>
      </c>
      <c r="B11668" s="31">
        <v>202605</v>
      </c>
      <c r="C11668" s="27" t="s">
        <v>207</v>
      </c>
      <c r="D11668" s="27" t="s">
        <v>207</v>
      </c>
      <c r="E11668" s="27" t="s">
        <v>29</v>
      </c>
      <c r="F11668" s="27" t="s">
        <v>262</v>
      </c>
      <c r="G11668" s="33">
        <v>217729.6</v>
      </c>
      <c r="H11668" s="33">
        <v>217729.6</v>
      </c>
      <c r="I11668" s="33">
        <v>11451</v>
      </c>
      <c r="J11668" s="33">
        <v>633</v>
      </c>
      <c r="K11668" s="33">
        <v>6200</v>
      </c>
      <c r="L11668" s="33">
        <v>1</v>
      </c>
      <c r="M11668" s="33">
        <v>1</v>
      </c>
      <c r="N11668" s="33">
        <v>221829.22</v>
      </c>
      <c r="O11668" s="33">
        <v>1409</v>
      </c>
      <c r="P11668" s="33">
        <v>3620</v>
      </c>
    </row>
    <row r="11669" spans="1:16">
      <c r="A11669" s="27" t="s">
        <v>1574</v>
      </c>
      <c r="B11669" s="31">
        <v>202606</v>
      </c>
      <c r="C11669" s="27" t="s">
        <v>207</v>
      </c>
      <c r="D11669" s="27" t="s">
        <v>207</v>
      </c>
      <c r="E11669" s="27" t="s">
        <v>29</v>
      </c>
      <c r="F11669" s="27" t="s">
        <v>262</v>
      </c>
      <c r="G11669" s="33">
        <v>197495.75</v>
      </c>
      <c r="H11669" s="33">
        <v>197495.75</v>
      </c>
      <c r="I11669" s="33">
        <v>10406</v>
      </c>
      <c r="J11669" s="33">
        <v>483</v>
      </c>
      <c r="K11669" s="33">
        <v>6200</v>
      </c>
      <c r="L11669" s="33">
        <v>1</v>
      </c>
      <c r="M11669" s="33">
        <v>1</v>
      </c>
      <c r="N11669" s="33">
        <v>216705.13</v>
      </c>
      <c r="O11669" s="33">
        <v>1085</v>
      </c>
      <c r="P11669" s="33">
        <v>3348</v>
      </c>
    </row>
    <row r="11670" spans="1:16">
      <c r="A11670" s="27" t="s">
        <v>1574</v>
      </c>
      <c r="B11670" s="31">
        <v>202607</v>
      </c>
      <c r="C11670" s="27" t="s">
        <v>207</v>
      </c>
      <c r="D11670" s="27" t="s">
        <v>207</v>
      </c>
      <c r="E11670" s="27" t="s">
        <v>29</v>
      </c>
      <c r="F11670" s="27" t="s">
        <v>262</v>
      </c>
      <c r="G11670" s="33">
        <v>171345.5</v>
      </c>
      <c r="H11670" s="33">
        <v>171345.5</v>
      </c>
      <c r="I11670" s="33">
        <v>8066</v>
      </c>
      <c r="J11670" s="33">
        <v>422</v>
      </c>
      <c r="K11670" s="33">
        <v>6200</v>
      </c>
      <c r="L11670" s="33">
        <v>1</v>
      </c>
      <c r="M11670" s="33">
        <v>1</v>
      </c>
      <c r="N11670" s="33">
        <v>192666.47</v>
      </c>
      <c r="O11670" s="33">
        <v>1090.5</v>
      </c>
      <c r="P11670" s="33">
        <v>2725</v>
      </c>
    </row>
    <row r="11671" spans="1:16">
      <c r="A11671" s="27" t="s">
        <v>1577</v>
      </c>
      <c r="B11671" s="31">
        <v>202408</v>
      </c>
      <c r="C11671" s="27" t="s">
        <v>207</v>
      </c>
      <c r="D11671" s="27" t="s">
        <v>207</v>
      </c>
      <c r="E11671" s="27" t="s">
        <v>29</v>
      </c>
      <c r="F11671" s="27" t="s">
        <v>262</v>
      </c>
      <c r="G11671" s="33">
        <v>214260.29</v>
      </c>
      <c r="H11671" s="33">
        <v>214260.29</v>
      </c>
      <c r="I11671" s="33">
        <v>11005</v>
      </c>
      <c r="J11671" s="33">
        <v>579</v>
      </c>
      <c r="K11671" s="33">
        <v>6500</v>
      </c>
      <c r="L11671" s="33">
        <v>1</v>
      </c>
      <c r="M11671" s="33">
        <v>1</v>
      </c>
      <c r="N11671" s="33">
        <v>178807.84</v>
      </c>
      <c r="O11671" s="33">
        <v>1202.9</v>
      </c>
      <c r="P11671" s="33">
        <v>3541</v>
      </c>
    </row>
    <row r="11672" spans="1:16">
      <c r="A11672" s="27" t="s">
        <v>1577</v>
      </c>
      <c r="B11672" s="31">
        <v>202409</v>
      </c>
      <c r="C11672" s="27" t="s">
        <v>207</v>
      </c>
      <c r="D11672" s="27" t="s">
        <v>207</v>
      </c>
      <c r="E11672" s="27" t="s">
        <v>29</v>
      </c>
      <c r="F11672" s="27" t="s">
        <v>262</v>
      </c>
      <c r="G11672" s="33">
        <v>198714.52</v>
      </c>
      <c r="H11672" s="33">
        <v>198714.52</v>
      </c>
      <c r="I11672" s="33">
        <v>10092</v>
      </c>
      <c r="J11672" s="33">
        <v>526</v>
      </c>
      <c r="K11672" s="33">
        <v>6500</v>
      </c>
      <c r="L11672" s="33">
        <v>1</v>
      </c>
      <c r="M11672" s="33">
        <v>1</v>
      </c>
      <c r="N11672" s="33">
        <v>171918.63</v>
      </c>
      <c r="O11672" s="33">
        <v>1217.3</v>
      </c>
      <c r="P11672" s="33">
        <v>3198</v>
      </c>
    </row>
    <row r="11673" spans="1:16">
      <c r="A11673" s="27" t="s">
        <v>1577</v>
      </c>
      <c r="B11673" s="31">
        <v>202410</v>
      </c>
      <c r="C11673" s="27" t="s">
        <v>207</v>
      </c>
      <c r="D11673" s="27" t="s">
        <v>207</v>
      </c>
      <c r="E11673" s="27" t="s">
        <v>29</v>
      </c>
      <c r="F11673" s="27" t="s">
        <v>262</v>
      </c>
      <c r="G11673" s="33">
        <v>219643.58</v>
      </c>
      <c r="H11673" s="33">
        <v>219643.58</v>
      </c>
      <c r="I11673" s="33">
        <v>11830</v>
      </c>
      <c r="J11673" s="33">
        <v>676</v>
      </c>
      <c r="K11673" s="33">
        <v>6500</v>
      </c>
      <c r="L11673" s="33">
        <v>1</v>
      </c>
      <c r="M11673" s="33">
        <v>1</v>
      </c>
      <c r="N11673" s="33">
        <v>188828.23</v>
      </c>
      <c r="O11673" s="33">
        <v>1369.3</v>
      </c>
      <c r="P11673" s="33">
        <v>3689</v>
      </c>
    </row>
    <row r="11674" spans="1:16">
      <c r="A11674" s="27" t="s">
        <v>1577</v>
      </c>
      <c r="B11674" s="31">
        <v>202411</v>
      </c>
      <c r="C11674" s="27" t="s">
        <v>207</v>
      </c>
      <c r="D11674" s="27" t="s">
        <v>207</v>
      </c>
      <c r="E11674" s="27" t="s">
        <v>29</v>
      </c>
      <c r="F11674" s="27" t="s">
        <v>262</v>
      </c>
      <c r="G11674" s="33">
        <v>253392.85</v>
      </c>
      <c r="H11674" s="33">
        <v>253392.85</v>
      </c>
      <c r="I11674" s="33">
        <v>12922</v>
      </c>
      <c r="J11674" s="33">
        <v>677</v>
      </c>
      <c r="K11674" s="33">
        <v>6500</v>
      </c>
      <c r="L11674" s="33">
        <v>1</v>
      </c>
      <c r="M11674" s="33">
        <v>1</v>
      </c>
      <c r="N11674" s="33">
        <v>227869.4</v>
      </c>
      <c r="O11674" s="33">
        <v>1455.6</v>
      </c>
      <c r="P11674" s="33">
        <v>4147</v>
      </c>
    </row>
    <row r="11675" spans="1:16">
      <c r="A11675" s="27" t="s">
        <v>1577</v>
      </c>
      <c r="B11675" s="31">
        <v>202412</v>
      </c>
      <c r="C11675" s="27" t="s">
        <v>207</v>
      </c>
      <c r="D11675" s="27" t="s">
        <v>207</v>
      </c>
      <c r="E11675" s="27" t="s">
        <v>29</v>
      </c>
      <c r="F11675" s="27" t="s">
        <v>262</v>
      </c>
      <c r="G11675" s="33">
        <v>310838.13</v>
      </c>
      <c r="H11675" s="33">
        <v>310838.13</v>
      </c>
      <c r="I11675" s="33">
        <v>16129</v>
      </c>
      <c r="J11675" s="33">
        <v>793</v>
      </c>
      <c r="K11675" s="33">
        <v>6500</v>
      </c>
      <c r="L11675" s="33">
        <v>1</v>
      </c>
      <c r="M11675" s="33">
        <v>1</v>
      </c>
      <c r="N11675" s="33">
        <v>261569.61</v>
      </c>
      <c r="O11675" s="33">
        <v>1912.5</v>
      </c>
      <c r="P11675" s="33">
        <v>5157</v>
      </c>
    </row>
    <row r="11676" spans="1:16">
      <c r="A11676" s="27" t="s">
        <v>1577</v>
      </c>
      <c r="B11676" s="31">
        <v>202501</v>
      </c>
      <c r="C11676" s="27" t="s">
        <v>207</v>
      </c>
      <c r="D11676" s="27" t="s">
        <v>207</v>
      </c>
      <c r="E11676" s="27" t="s">
        <v>29</v>
      </c>
      <c r="F11676" s="27" t="s">
        <v>262</v>
      </c>
      <c r="G11676" s="33">
        <v>155137.86</v>
      </c>
      <c r="H11676" s="33">
        <v>155137.86</v>
      </c>
      <c r="I11676" s="33">
        <v>8732</v>
      </c>
      <c r="J11676" s="33">
        <v>482</v>
      </c>
      <c r="K11676" s="33">
        <v>6500</v>
      </c>
      <c r="L11676" s="33">
        <v>1</v>
      </c>
      <c r="M11676" s="33">
        <v>1</v>
      </c>
      <c r="N11676" s="33">
        <v>132943.17</v>
      </c>
      <c r="O11676" s="33">
        <v>1009.5</v>
      </c>
      <c r="P11676" s="33">
        <v>2778</v>
      </c>
    </row>
    <row r="11677" spans="1:16">
      <c r="A11677" s="27" t="s">
        <v>1577</v>
      </c>
      <c r="B11677" s="31">
        <v>202502</v>
      </c>
      <c r="C11677" s="27" t="s">
        <v>207</v>
      </c>
      <c r="D11677" s="27" t="s">
        <v>207</v>
      </c>
      <c r="E11677" s="27" t="s">
        <v>29</v>
      </c>
      <c r="F11677" s="27" t="s">
        <v>262</v>
      </c>
      <c r="G11677" s="33">
        <v>151357.28</v>
      </c>
      <c r="H11677" s="33">
        <v>151357.28</v>
      </c>
      <c r="I11677" s="33">
        <v>7555</v>
      </c>
      <c r="J11677" s="33">
        <v>355</v>
      </c>
      <c r="K11677" s="33">
        <v>6500</v>
      </c>
      <c r="L11677" s="33">
        <v>1</v>
      </c>
      <c r="M11677" s="33">
        <v>1</v>
      </c>
      <c r="N11677" s="33">
        <v>136961.94</v>
      </c>
      <c r="O11677" s="33">
        <v>884</v>
      </c>
      <c r="P11677" s="33">
        <v>2548</v>
      </c>
    </row>
    <row r="11678" spans="1:16">
      <c r="A11678" s="27" t="s">
        <v>1577</v>
      </c>
      <c r="B11678" s="31">
        <v>202503</v>
      </c>
      <c r="C11678" s="27" t="s">
        <v>207</v>
      </c>
      <c r="D11678" s="27" t="s">
        <v>207</v>
      </c>
      <c r="E11678" s="27" t="s">
        <v>29</v>
      </c>
      <c r="F11678" s="27" t="s">
        <v>262</v>
      </c>
      <c r="G11678" s="33">
        <v>185932.32</v>
      </c>
      <c r="H11678" s="33">
        <v>185932.32</v>
      </c>
      <c r="I11678" s="33">
        <v>9492</v>
      </c>
      <c r="J11678" s="33">
        <v>503</v>
      </c>
      <c r="K11678" s="33">
        <v>6500</v>
      </c>
      <c r="L11678" s="33">
        <v>1</v>
      </c>
      <c r="M11678" s="33">
        <v>1</v>
      </c>
      <c r="N11678" s="33">
        <v>170683.13</v>
      </c>
      <c r="O11678" s="33">
        <v>1212.4</v>
      </c>
      <c r="P11678" s="33">
        <v>2946</v>
      </c>
    </row>
    <row r="11679" spans="1:16">
      <c r="A11679" s="27" t="s">
        <v>1577</v>
      </c>
      <c r="B11679" s="31">
        <v>202504</v>
      </c>
      <c r="C11679" s="27" t="s">
        <v>207</v>
      </c>
      <c r="D11679" s="27" t="s">
        <v>207</v>
      </c>
      <c r="E11679" s="27" t="s">
        <v>29</v>
      </c>
      <c r="F11679" s="27" t="s">
        <v>262</v>
      </c>
      <c r="G11679" s="33">
        <v>245752.58</v>
      </c>
      <c r="H11679" s="33">
        <v>245752.58</v>
      </c>
      <c r="I11679" s="33">
        <v>11978</v>
      </c>
      <c r="J11679" s="33">
        <v>715</v>
      </c>
      <c r="K11679" s="33">
        <v>6500</v>
      </c>
      <c r="L11679" s="33">
        <v>1</v>
      </c>
      <c r="M11679" s="33">
        <v>1</v>
      </c>
      <c r="N11679" s="33">
        <v>200845.06</v>
      </c>
      <c r="O11679" s="33">
        <v>1401.7</v>
      </c>
      <c r="P11679" s="33">
        <v>3950</v>
      </c>
    </row>
    <row r="11680" spans="1:16">
      <c r="A11680" s="27" t="s">
        <v>1577</v>
      </c>
      <c r="B11680" s="31">
        <v>202505</v>
      </c>
      <c r="C11680" s="27" t="s">
        <v>207</v>
      </c>
      <c r="D11680" s="27" t="s">
        <v>207</v>
      </c>
      <c r="E11680" s="27" t="s">
        <v>29</v>
      </c>
      <c r="F11680" s="27" t="s">
        <v>262</v>
      </c>
      <c r="G11680" s="33">
        <v>263633.85</v>
      </c>
      <c r="H11680" s="33">
        <v>263633.85</v>
      </c>
      <c r="I11680" s="33">
        <v>13431</v>
      </c>
      <c r="J11680" s="33">
        <v>673</v>
      </c>
      <c r="K11680" s="33">
        <v>6500</v>
      </c>
      <c r="L11680" s="33">
        <v>1</v>
      </c>
      <c r="M11680" s="33">
        <v>1</v>
      </c>
      <c r="N11680" s="33">
        <v>219965.22</v>
      </c>
      <c r="O11680" s="33">
        <v>1666.2</v>
      </c>
      <c r="P11680" s="33">
        <v>4141</v>
      </c>
    </row>
    <row r="11681" spans="1:16">
      <c r="A11681" s="27" t="s">
        <v>1577</v>
      </c>
      <c r="B11681" s="31">
        <v>202506</v>
      </c>
      <c r="C11681" s="27" t="s">
        <v>207</v>
      </c>
      <c r="D11681" s="27" t="s">
        <v>207</v>
      </c>
      <c r="E11681" s="27" t="s">
        <v>29</v>
      </c>
      <c r="F11681" s="27" t="s">
        <v>262</v>
      </c>
      <c r="G11681" s="33">
        <v>258582.89</v>
      </c>
      <c r="H11681" s="33">
        <v>258582.89</v>
      </c>
      <c r="I11681" s="33">
        <v>13215</v>
      </c>
      <c r="J11681" s="33">
        <v>688</v>
      </c>
      <c r="K11681" s="33">
        <v>6500</v>
      </c>
      <c r="L11681" s="33">
        <v>1</v>
      </c>
      <c r="M11681" s="33">
        <v>1</v>
      </c>
      <c r="N11681" s="33">
        <v>214884.19</v>
      </c>
      <c r="O11681" s="33">
        <v>1497.2</v>
      </c>
      <c r="P11681" s="33">
        <v>4310</v>
      </c>
    </row>
    <row r="11682" spans="1:16">
      <c r="A11682" s="27" t="s">
        <v>1577</v>
      </c>
      <c r="B11682" s="31">
        <v>202507</v>
      </c>
      <c r="C11682" s="27" t="s">
        <v>207</v>
      </c>
      <c r="D11682" s="27" t="s">
        <v>207</v>
      </c>
      <c r="E11682" s="27" t="s">
        <v>29</v>
      </c>
      <c r="F11682" s="27" t="s">
        <v>262</v>
      </c>
      <c r="G11682" s="33">
        <v>233387.3</v>
      </c>
      <c r="H11682" s="33">
        <v>233387.3</v>
      </c>
      <c r="I11682" s="33">
        <v>11176</v>
      </c>
      <c r="J11682" s="33">
        <v>638</v>
      </c>
      <c r="K11682" s="33">
        <v>6500</v>
      </c>
      <c r="L11682" s="33">
        <v>1</v>
      </c>
      <c r="M11682" s="33">
        <v>1</v>
      </c>
      <c r="N11682" s="33">
        <v>191047.52</v>
      </c>
      <c r="O11682" s="33">
        <v>1386.7</v>
      </c>
      <c r="P11682" s="33">
        <v>3705</v>
      </c>
    </row>
    <row r="11683" spans="1:16">
      <c r="A11683" s="27" t="s">
        <v>1577</v>
      </c>
      <c r="B11683" s="31">
        <v>202508</v>
      </c>
      <c r="C11683" s="27" t="s">
        <v>207</v>
      </c>
      <c r="D11683" s="27" t="s">
        <v>207</v>
      </c>
      <c r="E11683" s="27" t="s">
        <v>29</v>
      </c>
      <c r="F11683" s="27" t="s">
        <v>262</v>
      </c>
      <c r="G11683" s="33">
        <v>217230.55</v>
      </c>
      <c r="H11683" s="33">
        <v>217230.55</v>
      </c>
      <c r="I11683" s="33">
        <v>11139</v>
      </c>
      <c r="J11683" s="33">
        <v>594</v>
      </c>
      <c r="K11683" s="33">
        <v>6500</v>
      </c>
      <c r="L11683" s="33">
        <v>1</v>
      </c>
      <c r="M11683" s="33">
        <v>1</v>
      </c>
      <c r="N11683" s="33">
        <v>183993.27</v>
      </c>
      <c r="O11683" s="33">
        <v>1266.6</v>
      </c>
      <c r="P11683" s="33">
        <v>3592</v>
      </c>
    </row>
    <row r="11684" spans="1:16">
      <c r="A11684" s="27" t="s">
        <v>1577</v>
      </c>
      <c r="B11684" s="31">
        <v>202509</v>
      </c>
      <c r="C11684" s="27" t="s">
        <v>207</v>
      </c>
      <c r="D11684" s="27" t="s">
        <v>207</v>
      </c>
      <c r="E11684" s="27" t="s">
        <v>29</v>
      </c>
      <c r="F11684" s="27" t="s">
        <v>262</v>
      </c>
      <c r="G11684" s="33">
        <v>196409.95</v>
      </c>
      <c r="H11684" s="33">
        <v>196409.95</v>
      </c>
      <c r="I11684" s="33">
        <v>11280</v>
      </c>
      <c r="J11684" s="33">
        <v>551</v>
      </c>
      <c r="K11684" s="33">
        <v>6500</v>
      </c>
      <c r="L11684" s="33">
        <v>1</v>
      </c>
      <c r="M11684" s="33">
        <v>1</v>
      </c>
      <c r="N11684" s="33">
        <v>176904.27</v>
      </c>
      <c r="O11684" s="33">
        <v>1084.6</v>
      </c>
      <c r="P11684" s="33">
        <v>3485</v>
      </c>
    </row>
    <row r="11685" spans="1:16">
      <c r="A11685" s="27" t="s">
        <v>1577</v>
      </c>
      <c r="B11685" s="31">
        <v>202510</v>
      </c>
      <c r="C11685" s="27" t="s">
        <v>207</v>
      </c>
      <c r="D11685" s="27" t="s">
        <v>207</v>
      </c>
      <c r="E11685" s="27" t="s">
        <v>29</v>
      </c>
      <c r="F11685" s="27" t="s">
        <v>262</v>
      </c>
      <c r="G11685" s="33">
        <v>229832.32</v>
      </c>
      <c r="H11685" s="33">
        <v>229832.32</v>
      </c>
      <c r="I11685" s="33">
        <v>12033</v>
      </c>
      <c r="J11685" s="33">
        <v>620</v>
      </c>
      <c r="K11685" s="33">
        <v>6500</v>
      </c>
      <c r="L11685" s="33">
        <v>1</v>
      </c>
      <c r="M11685" s="33">
        <v>1</v>
      </c>
      <c r="N11685" s="33">
        <v>194304.25</v>
      </c>
      <c r="O11685" s="33">
        <v>1528.2</v>
      </c>
      <c r="P11685" s="33">
        <v>3967</v>
      </c>
    </row>
    <row r="11686" spans="1:16">
      <c r="A11686" s="27" t="s">
        <v>1577</v>
      </c>
      <c r="B11686" s="31">
        <v>202511</v>
      </c>
      <c r="C11686" s="27" t="s">
        <v>207</v>
      </c>
      <c r="D11686" s="27" t="s">
        <v>207</v>
      </c>
      <c r="E11686" s="27" t="s">
        <v>29</v>
      </c>
      <c r="F11686" s="27" t="s">
        <v>262</v>
      </c>
      <c r="G11686" s="33">
        <v>240598.96</v>
      </c>
      <c r="H11686" s="33">
        <v>240598.96</v>
      </c>
      <c r="I11686" s="33">
        <v>12323</v>
      </c>
      <c r="J11686" s="33">
        <v>564</v>
      </c>
      <c r="K11686" s="33">
        <v>6500</v>
      </c>
      <c r="L11686" s="33">
        <v>1</v>
      </c>
      <c r="M11686" s="33">
        <v>1</v>
      </c>
      <c r="N11686" s="33">
        <v>234477.61</v>
      </c>
      <c r="O11686" s="33">
        <v>1449.2</v>
      </c>
      <c r="P11686" s="33">
        <v>4040</v>
      </c>
    </row>
    <row r="11687" spans="1:16">
      <c r="A11687" s="27" t="s">
        <v>1577</v>
      </c>
      <c r="B11687" s="31">
        <v>202512</v>
      </c>
      <c r="C11687" s="27" t="s">
        <v>207</v>
      </c>
      <c r="D11687" s="27" t="s">
        <v>207</v>
      </c>
      <c r="E11687" s="27" t="s">
        <v>29</v>
      </c>
      <c r="F11687" s="27" t="s">
        <v>262</v>
      </c>
      <c r="G11687" s="33">
        <v>315053.12</v>
      </c>
      <c r="H11687" s="33">
        <v>315053.12</v>
      </c>
      <c r="I11687" s="33">
        <v>16449</v>
      </c>
      <c r="J11687" s="33">
        <v>773</v>
      </c>
      <c r="K11687" s="33">
        <v>6500</v>
      </c>
      <c r="L11687" s="33">
        <v>1</v>
      </c>
      <c r="M11687" s="33">
        <v>1</v>
      </c>
      <c r="N11687" s="33">
        <v>269155.12</v>
      </c>
      <c r="O11687" s="33">
        <v>1984.4</v>
      </c>
      <c r="P11687" s="33">
        <v>5450</v>
      </c>
    </row>
    <row r="11688" spans="1:16">
      <c r="A11688" s="27" t="s">
        <v>1577</v>
      </c>
      <c r="B11688" s="31">
        <v>202601</v>
      </c>
      <c r="C11688" s="27" t="s">
        <v>207</v>
      </c>
      <c r="D11688" s="27" t="s">
        <v>207</v>
      </c>
      <c r="E11688" s="27" t="s">
        <v>29</v>
      </c>
      <c r="F11688" s="27" t="s">
        <v>262</v>
      </c>
      <c r="G11688" s="33">
        <v>158963.47</v>
      </c>
      <c r="H11688" s="33">
        <v>158963.47</v>
      </c>
      <c r="I11688" s="33">
        <v>7677</v>
      </c>
      <c r="J11688" s="33">
        <v>452</v>
      </c>
      <c r="K11688" s="33">
        <v>6500</v>
      </c>
      <c r="L11688" s="33">
        <v>1</v>
      </c>
      <c r="M11688" s="33">
        <v>1</v>
      </c>
      <c r="N11688" s="33">
        <v>136798.53</v>
      </c>
      <c r="O11688" s="33">
        <v>928.2</v>
      </c>
      <c r="P11688" s="33">
        <v>2458</v>
      </c>
    </row>
    <row r="11689" spans="1:16">
      <c r="A11689" s="27" t="s">
        <v>1577</v>
      </c>
      <c r="B11689" s="31">
        <v>202602</v>
      </c>
      <c r="C11689" s="27" t="s">
        <v>207</v>
      </c>
      <c r="D11689" s="27" t="s">
        <v>207</v>
      </c>
      <c r="E11689" s="27" t="s">
        <v>29</v>
      </c>
      <c r="F11689" s="27" t="s">
        <v>262</v>
      </c>
      <c r="G11689" s="33">
        <v>167376.62</v>
      </c>
      <c r="H11689" s="33">
        <v>167376.62</v>
      </c>
      <c r="I11689" s="33">
        <v>8565</v>
      </c>
      <c r="J11689" s="33">
        <v>399</v>
      </c>
      <c r="K11689" s="33">
        <v>6500</v>
      </c>
      <c r="L11689" s="33">
        <v>1</v>
      </c>
      <c r="M11689" s="33">
        <v>1</v>
      </c>
      <c r="N11689" s="33">
        <v>140933.83</v>
      </c>
      <c r="O11689" s="33">
        <v>964.1</v>
      </c>
      <c r="P11689" s="33">
        <v>2792</v>
      </c>
    </row>
    <row r="11690" spans="1:16">
      <c r="A11690" s="27" t="s">
        <v>1577</v>
      </c>
      <c r="B11690" s="31">
        <v>202603</v>
      </c>
      <c r="C11690" s="27" t="s">
        <v>207</v>
      </c>
      <c r="D11690" s="27" t="s">
        <v>207</v>
      </c>
      <c r="E11690" s="27" t="s">
        <v>29</v>
      </c>
      <c r="F11690" s="27" t="s">
        <v>262</v>
      </c>
      <c r="G11690" s="33">
        <v>197172.58</v>
      </c>
      <c r="H11690" s="33">
        <v>197172.58</v>
      </c>
      <c r="I11690" s="33">
        <v>9975</v>
      </c>
      <c r="J11690" s="33">
        <v>593</v>
      </c>
      <c r="K11690" s="33">
        <v>6500</v>
      </c>
      <c r="L11690" s="33">
        <v>1</v>
      </c>
      <c r="M11690" s="33">
        <v>1</v>
      </c>
      <c r="N11690" s="33">
        <v>175632.94</v>
      </c>
      <c r="O11690" s="33">
        <v>1214.1</v>
      </c>
      <c r="P11690" s="33">
        <v>3120</v>
      </c>
    </row>
    <row r="11691" spans="1:16">
      <c r="A11691" s="27" t="s">
        <v>1577</v>
      </c>
      <c r="B11691" s="31">
        <v>202604</v>
      </c>
      <c r="C11691" s="27" t="s">
        <v>207</v>
      </c>
      <c r="D11691" s="27" t="s">
        <v>207</v>
      </c>
      <c r="E11691" s="27" t="s">
        <v>29</v>
      </c>
      <c r="F11691" s="27" t="s">
        <v>262</v>
      </c>
      <c r="G11691" s="33">
        <v>237528.11</v>
      </c>
      <c r="H11691" s="33">
        <v>237528.11</v>
      </c>
      <c r="I11691" s="33">
        <v>11919</v>
      </c>
      <c r="J11691" s="33">
        <v>562</v>
      </c>
      <c r="K11691" s="33">
        <v>6500</v>
      </c>
      <c r="L11691" s="33">
        <v>1</v>
      </c>
      <c r="M11691" s="33">
        <v>1</v>
      </c>
      <c r="N11691" s="33">
        <v>206669.56</v>
      </c>
      <c r="O11691" s="33">
        <v>1578.9</v>
      </c>
      <c r="P11691" s="33">
        <v>3915</v>
      </c>
    </row>
    <row r="11692" spans="1:16">
      <c r="A11692" s="27" t="s">
        <v>1577</v>
      </c>
      <c r="B11692" s="31">
        <v>202605</v>
      </c>
      <c r="C11692" s="27" t="s">
        <v>207</v>
      </c>
      <c r="D11692" s="27" t="s">
        <v>207</v>
      </c>
      <c r="E11692" s="27" t="s">
        <v>29</v>
      </c>
      <c r="F11692" s="27" t="s">
        <v>262</v>
      </c>
      <c r="G11692" s="33">
        <v>262973.88</v>
      </c>
      <c r="H11692" s="33">
        <v>262973.88</v>
      </c>
      <c r="I11692" s="33">
        <v>12807</v>
      </c>
      <c r="J11692" s="33">
        <v>731</v>
      </c>
      <c r="K11692" s="33">
        <v>6500</v>
      </c>
      <c r="L11692" s="33">
        <v>1</v>
      </c>
      <c r="M11692" s="33">
        <v>1</v>
      </c>
      <c r="N11692" s="33">
        <v>226344.21</v>
      </c>
      <c r="O11692" s="33">
        <v>1680.8</v>
      </c>
      <c r="P11692" s="33">
        <v>4237</v>
      </c>
    </row>
    <row r="11693" spans="1:16">
      <c r="A11693" s="27" t="s">
        <v>1577</v>
      </c>
      <c r="B11693" s="31">
        <v>202606</v>
      </c>
      <c r="C11693" s="27" t="s">
        <v>207</v>
      </c>
      <c r="D11693" s="27" t="s">
        <v>207</v>
      </c>
      <c r="E11693" s="27" t="s">
        <v>29</v>
      </c>
      <c r="F11693" s="27" t="s">
        <v>262</v>
      </c>
      <c r="G11693" s="33">
        <v>233043.88</v>
      </c>
      <c r="H11693" s="33">
        <v>233043.88</v>
      </c>
      <c r="I11693" s="33">
        <v>12386</v>
      </c>
      <c r="J11693" s="33">
        <v>616</v>
      </c>
      <c r="K11693" s="33">
        <v>6500</v>
      </c>
      <c r="L11693" s="33">
        <v>1</v>
      </c>
      <c r="M11693" s="33">
        <v>1</v>
      </c>
      <c r="N11693" s="33">
        <v>221115.83</v>
      </c>
      <c r="O11693" s="33">
        <v>1425.2</v>
      </c>
      <c r="P11693" s="33">
        <v>3816</v>
      </c>
    </row>
    <row r="11694" spans="1:16">
      <c r="A11694" s="27" t="s">
        <v>1577</v>
      </c>
      <c r="B11694" s="31">
        <v>202607</v>
      </c>
      <c r="C11694" s="27" t="s">
        <v>207</v>
      </c>
      <c r="D11694" s="27" t="s">
        <v>207</v>
      </c>
      <c r="E11694" s="27" t="s">
        <v>29</v>
      </c>
      <c r="F11694" s="27" t="s">
        <v>262</v>
      </c>
      <c r="G11694" s="33">
        <v>208316.45</v>
      </c>
      <c r="H11694" s="33">
        <v>208316.45</v>
      </c>
      <c r="I11694" s="33">
        <v>10374</v>
      </c>
      <c r="J11694" s="33">
        <v>571</v>
      </c>
      <c r="K11694" s="33">
        <v>6500</v>
      </c>
      <c r="L11694" s="33">
        <v>1</v>
      </c>
      <c r="M11694" s="33">
        <v>1</v>
      </c>
      <c r="N11694" s="33">
        <v>196587.9</v>
      </c>
      <c r="O11694" s="33">
        <v>1241.8</v>
      </c>
      <c r="P11694" s="33">
        <v>3368</v>
      </c>
    </row>
    <row r="11695" spans="1:16">
      <c r="A11695" s="27" t="s">
        <v>1579</v>
      </c>
      <c r="B11695" s="31">
        <v>202408</v>
      </c>
      <c r="C11695" s="27" t="s">
        <v>207</v>
      </c>
      <c r="D11695" s="27" t="s">
        <v>207</v>
      </c>
      <c r="E11695" s="27" t="s">
        <v>29</v>
      </c>
      <c r="F11695" s="27" t="s">
        <v>257</v>
      </c>
      <c r="G11695" s="33">
        <v>228052.37</v>
      </c>
      <c r="H11695" s="33">
        <v>228052.37</v>
      </c>
      <c r="I11695" s="33">
        <v>6158</v>
      </c>
      <c r="J11695" s="33">
        <v>436</v>
      </c>
      <c r="K11695" s="33">
        <v>7200</v>
      </c>
      <c r="L11695" s="33">
        <v>1</v>
      </c>
      <c r="M11695" s="33">
        <v>1</v>
      </c>
      <c r="N11695" s="33">
        <v>239042.18</v>
      </c>
      <c r="O11695" s="33">
        <v>1218</v>
      </c>
      <c r="P11695" s="33">
        <v>2427</v>
      </c>
    </row>
    <row r="11696" spans="1:16">
      <c r="A11696" s="27" t="s">
        <v>1579</v>
      </c>
      <c r="B11696" s="31">
        <v>202409</v>
      </c>
      <c r="C11696" s="27" t="s">
        <v>207</v>
      </c>
      <c r="D11696" s="27" t="s">
        <v>207</v>
      </c>
      <c r="E11696" s="27" t="s">
        <v>29</v>
      </c>
      <c r="F11696" s="27" t="s">
        <v>257</v>
      </c>
      <c r="G11696" s="33">
        <v>235164.83</v>
      </c>
      <c r="H11696" s="33">
        <v>235164.83</v>
      </c>
      <c r="I11696" s="33">
        <v>6209</v>
      </c>
      <c r="J11696" s="33">
        <v>445</v>
      </c>
      <c r="K11696" s="33">
        <v>7200</v>
      </c>
      <c r="L11696" s="33">
        <v>1</v>
      </c>
      <c r="M11696" s="33">
        <v>1</v>
      </c>
      <c r="N11696" s="33">
        <v>229832.23</v>
      </c>
      <c r="O11696" s="33">
        <v>1602.6</v>
      </c>
      <c r="P11696" s="33">
        <v>2549</v>
      </c>
    </row>
    <row r="11697" spans="1:16">
      <c r="A11697" s="27" t="s">
        <v>1579</v>
      </c>
      <c r="B11697" s="31">
        <v>202410</v>
      </c>
      <c r="C11697" s="27" t="s">
        <v>207</v>
      </c>
      <c r="D11697" s="27" t="s">
        <v>207</v>
      </c>
      <c r="E11697" s="27" t="s">
        <v>29</v>
      </c>
      <c r="F11697" s="27" t="s">
        <v>257</v>
      </c>
      <c r="G11697" s="33">
        <v>269147.19</v>
      </c>
      <c r="H11697" s="33">
        <v>269147.19</v>
      </c>
      <c r="I11697" s="33">
        <v>7272</v>
      </c>
      <c r="J11697" s="33">
        <v>538</v>
      </c>
      <c r="K11697" s="33">
        <v>7200</v>
      </c>
      <c r="L11697" s="33">
        <v>1</v>
      </c>
      <c r="M11697" s="33">
        <v>1</v>
      </c>
      <c r="N11697" s="33">
        <v>252438.1</v>
      </c>
      <c r="O11697" s="33">
        <v>1618.3</v>
      </c>
      <c r="P11697" s="33">
        <v>3032</v>
      </c>
    </row>
    <row r="11698" spans="1:16">
      <c r="A11698" s="27" t="s">
        <v>1579</v>
      </c>
      <c r="B11698" s="31">
        <v>202411</v>
      </c>
      <c r="C11698" s="27" t="s">
        <v>207</v>
      </c>
      <c r="D11698" s="27" t="s">
        <v>207</v>
      </c>
      <c r="E11698" s="27" t="s">
        <v>29</v>
      </c>
      <c r="F11698" s="27" t="s">
        <v>257</v>
      </c>
      <c r="G11698" s="33">
        <v>332558.16</v>
      </c>
      <c r="H11698" s="33">
        <v>332558.16</v>
      </c>
      <c r="I11698" s="33">
        <v>9175</v>
      </c>
      <c r="J11698" s="33">
        <v>742</v>
      </c>
      <c r="K11698" s="33">
        <v>7200</v>
      </c>
      <c r="L11698" s="33">
        <v>1</v>
      </c>
      <c r="M11698" s="33">
        <v>1</v>
      </c>
      <c r="N11698" s="33">
        <v>304630.92</v>
      </c>
      <c r="O11698" s="33">
        <v>1844</v>
      </c>
      <c r="P11698" s="33">
        <v>3684</v>
      </c>
    </row>
    <row r="11699" spans="1:16">
      <c r="A11699" s="27" t="s">
        <v>1579</v>
      </c>
      <c r="B11699" s="31">
        <v>202412</v>
      </c>
      <c r="C11699" s="27" t="s">
        <v>207</v>
      </c>
      <c r="D11699" s="27" t="s">
        <v>207</v>
      </c>
      <c r="E11699" s="27" t="s">
        <v>29</v>
      </c>
      <c r="F11699" s="27" t="s">
        <v>257</v>
      </c>
      <c r="G11699" s="33">
        <v>343332.72</v>
      </c>
      <c r="H11699" s="33">
        <v>343332.72</v>
      </c>
      <c r="I11699" s="33">
        <v>9004</v>
      </c>
      <c r="J11699" s="33">
        <v>676</v>
      </c>
      <c r="K11699" s="33">
        <v>7200</v>
      </c>
      <c r="L11699" s="33">
        <v>1</v>
      </c>
      <c r="M11699" s="33">
        <v>1</v>
      </c>
      <c r="N11699" s="33">
        <v>349683.6</v>
      </c>
      <c r="O11699" s="33">
        <v>1938.7</v>
      </c>
      <c r="P11699" s="33">
        <v>3592</v>
      </c>
    </row>
    <row r="11700" spans="1:16">
      <c r="A11700" s="27" t="s">
        <v>1579</v>
      </c>
      <c r="B11700" s="31">
        <v>202501</v>
      </c>
      <c r="C11700" s="27" t="s">
        <v>207</v>
      </c>
      <c r="D11700" s="27" t="s">
        <v>207</v>
      </c>
      <c r="E11700" s="27" t="s">
        <v>29</v>
      </c>
      <c r="F11700" s="27" t="s">
        <v>257</v>
      </c>
      <c r="G11700" s="33">
        <v>163717.3</v>
      </c>
      <c r="H11700" s="33">
        <v>163717.3</v>
      </c>
      <c r="I11700" s="33">
        <v>4220</v>
      </c>
      <c r="J11700" s="33">
        <v>328</v>
      </c>
      <c r="K11700" s="33">
        <v>7200</v>
      </c>
      <c r="L11700" s="33">
        <v>1</v>
      </c>
      <c r="M11700" s="33">
        <v>1</v>
      </c>
      <c r="N11700" s="33">
        <v>177727.25</v>
      </c>
      <c r="O11700" s="33">
        <v>965</v>
      </c>
      <c r="P11700" s="33">
        <v>1668</v>
      </c>
    </row>
    <row r="11701" spans="1:16">
      <c r="A11701" s="27" t="s">
        <v>1579</v>
      </c>
      <c r="B11701" s="31">
        <v>202502</v>
      </c>
      <c r="C11701" s="27" t="s">
        <v>207</v>
      </c>
      <c r="D11701" s="27" t="s">
        <v>207</v>
      </c>
      <c r="E11701" s="27" t="s">
        <v>29</v>
      </c>
      <c r="F11701" s="27" t="s">
        <v>257</v>
      </c>
      <c r="G11701" s="33">
        <v>184899.53</v>
      </c>
      <c r="H11701" s="33">
        <v>184899.53</v>
      </c>
      <c r="I11701" s="33">
        <v>4844</v>
      </c>
      <c r="J11701" s="33">
        <v>368</v>
      </c>
      <c r="K11701" s="33">
        <v>7200</v>
      </c>
      <c r="L11701" s="33">
        <v>1</v>
      </c>
      <c r="M11701" s="33">
        <v>1</v>
      </c>
      <c r="N11701" s="33">
        <v>183099.8</v>
      </c>
      <c r="O11701" s="33">
        <v>1050.2</v>
      </c>
      <c r="P11701" s="33">
        <v>1915</v>
      </c>
    </row>
    <row r="11702" spans="1:16">
      <c r="A11702" s="27" t="s">
        <v>1579</v>
      </c>
      <c r="B11702" s="31">
        <v>202503</v>
      </c>
      <c r="C11702" s="27" t="s">
        <v>207</v>
      </c>
      <c r="D11702" s="27" t="s">
        <v>207</v>
      </c>
      <c r="E11702" s="27" t="s">
        <v>29</v>
      </c>
      <c r="F11702" s="27" t="s">
        <v>257</v>
      </c>
      <c r="G11702" s="33">
        <v>239189.88</v>
      </c>
      <c r="H11702" s="33">
        <v>239189.88</v>
      </c>
      <c r="I11702" s="33">
        <v>5850</v>
      </c>
      <c r="J11702" s="33">
        <v>392</v>
      </c>
      <c r="K11702" s="33">
        <v>7200</v>
      </c>
      <c r="L11702" s="33">
        <v>1</v>
      </c>
      <c r="M11702" s="33">
        <v>1</v>
      </c>
      <c r="N11702" s="33">
        <v>228180.53</v>
      </c>
      <c r="O11702" s="33">
        <v>1284.6</v>
      </c>
      <c r="P11702" s="33">
        <v>2486</v>
      </c>
    </row>
    <row r="11703" spans="1:16">
      <c r="A11703" s="27" t="s">
        <v>1579</v>
      </c>
      <c r="B11703" s="31">
        <v>202504</v>
      </c>
      <c r="C11703" s="27" t="s">
        <v>207</v>
      </c>
      <c r="D11703" s="27" t="s">
        <v>207</v>
      </c>
      <c r="E11703" s="27" t="s">
        <v>29</v>
      </c>
      <c r="F11703" s="27" t="s">
        <v>257</v>
      </c>
      <c r="G11703" s="33">
        <v>266425.6</v>
      </c>
      <c r="H11703" s="33">
        <v>266425.6</v>
      </c>
      <c r="I11703" s="33">
        <v>6818</v>
      </c>
      <c r="J11703" s="33">
        <v>416</v>
      </c>
      <c r="K11703" s="33">
        <v>7200</v>
      </c>
      <c r="L11703" s="33">
        <v>1</v>
      </c>
      <c r="M11703" s="33">
        <v>1</v>
      </c>
      <c r="N11703" s="33">
        <v>268502.99</v>
      </c>
      <c r="O11703" s="33">
        <v>1581.1</v>
      </c>
      <c r="P11703" s="33">
        <v>2738</v>
      </c>
    </row>
    <row r="11704" spans="1:16">
      <c r="A11704" s="27" t="s">
        <v>1579</v>
      </c>
      <c r="B11704" s="31">
        <v>202505</v>
      </c>
      <c r="C11704" s="27" t="s">
        <v>207</v>
      </c>
      <c r="D11704" s="27" t="s">
        <v>207</v>
      </c>
      <c r="E11704" s="27" t="s">
        <v>29</v>
      </c>
      <c r="F11704" s="27" t="s">
        <v>257</v>
      </c>
      <c r="G11704" s="33">
        <v>293807.18</v>
      </c>
      <c r="H11704" s="33">
        <v>293807.18</v>
      </c>
      <c r="I11704" s="33">
        <v>7974</v>
      </c>
      <c r="J11704" s="33">
        <v>666</v>
      </c>
      <c r="K11704" s="33">
        <v>7200</v>
      </c>
      <c r="L11704" s="33">
        <v>1</v>
      </c>
      <c r="M11704" s="33">
        <v>1</v>
      </c>
      <c r="N11704" s="33">
        <v>294064.09</v>
      </c>
      <c r="O11704" s="33">
        <v>1600.5</v>
      </c>
      <c r="P11704" s="33">
        <v>3302</v>
      </c>
    </row>
    <row r="11705" spans="1:16">
      <c r="A11705" s="27" t="s">
        <v>1579</v>
      </c>
      <c r="B11705" s="31">
        <v>202506</v>
      </c>
      <c r="C11705" s="27" t="s">
        <v>207</v>
      </c>
      <c r="D11705" s="27" t="s">
        <v>207</v>
      </c>
      <c r="E11705" s="27" t="s">
        <v>29</v>
      </c>
      <c r="F11705" s="27" t="s">
        <v>257</v>
      </c>
      <c r="G11705" s="33">
        <v>295081.21</v>
      </c>
      <c r="H11705" s="33">
        <v>295081.21</v>
      </c>
      <c r="I11705" s="33">
        <v>7617</v>
      </c>
      <c r="J11705" s="33">
        <v>579</v>
      </c>
      <c r="K11705" s="33">
        <v>7200</v>
      </c>
      <c r="L11705" s="33">
        <v>1</v>
      </c>
      <c r="M11705" s="33">
        <v>1</v>
      </c>
      <c r="N11705" s="33">
        <v>287271.43</v>
      </c>
      <c r="O11705" s="33">
        <v>1584.8</v>
      </c>
      <c r="P11705" s="33">
        <v>3031</v>
      </c>
    </row>
    <row r="11706" spans="1:16">
      <c r="A11706" s="27" t="s">
        <v>1579</v>
      </c>
      <c r="B11706" s="31">
        <v>202507</v>
      </c>
      <c r="C11706" s="27" t="s">
        <v>207</v>
      </c>
      <c r="D11706" s="27" t="s">
        <v>207</v>
      </c>
      <c r="E11706" s="27" t="s">
        <v>29</v>
      </c>
      <c r="F11706" s="27" t="s">
        <v>257</v>
      </c>
      <c r="G11706" s="33">
        <v>246204.21</v>
      </c>
      <c r="H11706" s="33">
        <v>246204.21</v>
      </c>
      <c r="I11706" s="33">
        <v>6174</v>
      </c>
      <c r="J11706" s="33">
        <v>497</v>
      </c>
      <c r="K11706" s="33">
        <v>7200</v>
      </c>
      <c r="L11706" s="33">
        <v>1</v>
      </c>
      <c r="M11706" s="33">
        <v>1</v>
      </c>
      <c r="N11706" s="33">
        <v>255405</v>
      </c>
      <c r="O11706" s="33">
        <v>1419.8</v>
      </c>
      <c r="P11706" s="33">
        <v>2496</v>
      </c>
    </row>
    <row r="11707" spans="1:16">
      <c r="A11707" s="27" t="s">
        <v>1579</v>
      </c>
      <c r="B11707" s="31">
        <v>202508</v>
      </c>
      <c r="C11707" s="27" t="s">
        <v>207</v>
      </c>
      <c r="D11707" s="27" t="s">
        <v>207</v>
      </c>
      <c r="E11707" s="27" t="s">
        <v>29</v>
      </c>
      <c r="F11707" s="27" t="s">
        <v>257</v>
      </c>
      <c r="G11707" s="33">
        <v>246725.77</v>
      </c>
      <c r="H11707" s="33">
        <v>246725.77</v>
      </c>
      <c r="I11707" s="33">
        <v>6469</v>
      </c>
      <c r="J11707" s="33">
        <v>473</v>
      </c>
      <c r="K11707" s="33">
        <v>7200</v>
      </c>
      <c r="L11707" s="33">
        <v>1</v>
      </c>
      <c r="M11707" s="33">
        <v>1</v>
      </c>
      <c r="N11707" s="33">
        <v>245974.4</v>
      </c>
      <c r="O11707" s="33">
        <v>1419.1</v>
      </c>
      <c r="P11707" s="33">
        <v>2648</v>
      </c>
    </row>
    <row r="11708" spans="1:16">
      <c r="A11708" s="27" t="s">
        <v>1579</v>
      </c>
      <c r="B11708" s="31">
        <v>202509</v>
      </c>
      <c r="C11708" s="27" t="s">
        <v>207</v>
      </c>
      <c r="D11708" s="27" t="s">
        <v>207</v>
      </c>
      <c r="E11708" s="27" t="s">
        <v>29</v>
      </c>
      <c r="F11708" s="27" t="s">
        <v>257</v>
      </c>
      <c r="G11708" s="33">
        <v>243100.88</v>
      </c>
      <c r="H11708" s="33">
        <v>243100.88</v>
      </c>
      <c r="I11708" s="33">
        <v>6145</v>
      </c>
      <c r="J11708" s="33">
        <v>484</v>
      </c>
      <c r="K11708" s="33">
        <v>7200</v>
      </c>
      <c r="L11708" s="33">
        <v>1</v>
      </c>
      <c r="M11708" s="33">
        <v>1</v>
      </c>
      <c r="N11708" s="33">
        <v>236497.36</v>
      </c>
      <c r="O11708" s="33">
        <v>1385.5</v>
      </c>
      <c r="P11708" s="33">
        <v>2442</v>
      </c>
    </row>
    <row r="11709" spans="1:16">
      <c r="A11709" s="27" t="s">
        <v>1579</v>
      </c>
      <c r="B11709" s="31">
        <v>202510</v>
      </c>
      <c r="C11709" s="27" t="s">
        <v>207</v>
      </c>
      <c r="D11709" s="27" t="s">
        <v>207</v>
      </c>
      <c r="E11709" s="27" t="s">
        <v>29</v>
      </c>
      <c r="F11709" s="27" t="s">
        <v>257</v>
      </c>
      <c r="G11709" s="33">
        <v>268160.54</v>
      </c>
      <c r="H11709" s="33">
        <v>268160.54</v>
      </c>
      <c r="I11709" s="33">
        <v>6852</v>
      </c>
      <c r="J11709" s="33">
        <v>472</v>
      </c>
      <c r="K11709" s="33">
        <v>7200</v>
      </c>
      <c r="L11709" s="33">
        <v>1</v>
      </c>
      <c r="M11709" s="33">
        <v>1</v>
      </c>
      <c r="N11709" s="33">
        <v>259758.81</v>
      </c>
      <c r="O11709" s="33">
        <v>1558.1</v>
      </c>
      <c r="P11709" s="33">
        <v>2829</v>
      </c>
    </row>
    <row r="11710" spans="1:16">
      <c r="A11710" s="27" t="s">
        <v>1579</v>
      </c>
      <c r="B11710" s="31">
        <v>202511</v>
      </c>
      <c r="C11710" s="27" t="s">
        <v>207</v>
      </c>
      <c r="D11710" s="27" t="s">
        <v>207</v>
      </c>
      <c r="E11710" s="27" t="s">
        <v>29</v>
      </c>
      <c r="F11710" s="27" t="s">
        <v>257</v>
      </c>
      <c r="G11710" s="33">
        <v>279374.95</v>
      </c>
      <c r="H11710" s="33">
        <v>279374.95</v>
      </c>
      <c r="I11710" s="33">
        <v>7361</v>
      </c>
      <c r="J11710" s="33">
        <v>539</v>
      </c>
      <c r="K11710" s="33">
        <v>7200</v>
      </c>
      <c r="L11710" s="33">
        <v>1</v>
      </c>
      <c r="M11710" s="33">
        <v>1</v>
      </c>
      <c r="N11710" s="33">
        <v>313465.22</v>
      </c>
      <c r="O11710" s="33">
        <v>1663.4</v>
      </c>
      <c r="P11710" s="33">
        <v>3021</v>
      </c>
    </row>
    <row r="11711" spans="1:16">
      <c r="A11711" s="27" t="s">
        <v>1579</v>
      </c>
      <c r="B11711" s="31">
        <v>202512</v>
      </c>
      <c r="C11711" s="27" t="s">
        <v>207</v>
      </c>
      <c r="D11711" s="27" t="s">
        <v>207</v>
      </c>
      <c r="E11711" s="27" t="s">
        <v>29</v>
      </c>
      <c r="F11711" s="27" t="s">
        <v>257</v>
      </c>
      <c r="G11711" s="33">
        <v>369585.06</v>
      </c>
      <c r="H11711" s="33">
        <v>369585.06</v>
      </c>
      <c r="I11711" s="33">
        <v>9040</v>
      </c>
      <c r="J11711" s="33">
        <v>731</v>
      </c>
      <c r="K11711" s="33">
        <v>7200</v>
      </c>
      <c r="L11711" s="33">
        <v>1</v>
      </c>
      <c r="M11711" s="33">
        <v>1</v>
      </c>
      <c r="N11711" s="33">
        <v>359824.42</v>
      </c>
      <c r="O11711" s="33">
        <v>2206.3</v>
      </c>
      <c r="P11711" s="33">
        <v>3643</v>
      </c>
    </row>
    <row r="11712" spans="1:16">
      <c r="A11712" s="27" t="s">
        <v>1579</v>
      </c>
      <c r="B11712" s="31">
        <v>202601</v>
      </c>
      <c r="C11712" s="27" t="s">
        <v>207</v>
      </c>
      <c r="D11712" s="27" t="s">
        <v>207</v>
      </c>
      <c r="E11712" s="27" t="s">
        <v>29</v>
      </c>
      <c r="F11712" s="27" t="s">
        <v>257</v>
      </c>
      <c r="G11712" s="33">
        <v>199306.93</v>
      </c>
      <c r="H11712" s="33">
        <v>199306.93</v>
      </c>
      <c r="I11712" s="33">
        <v>5136</v>
      </c>
      <c r="J11712" s="33">
        <v>395</v>
      </c>
      <c r="K11712" s="33">
        <v>7200</v>
      </c>
      <c r="L11712" s="33">
        <v>1</v>
      </c>
      <c r="M11712" s="33">
        <v>1</v>
      </c>
      <c r="N11712" s="33">
        <v>182881.34</v>
      </c>
      <c r="O11712" s="33">
        <v>1056.2</v>
      </c>
      <c r="P11712" s="33">
        <v>2070</v>
      </c>
    </row>
    <row r="11713" spans="1:16">
      <c r="A11713" s="27" t="s">
        <v>1579</v>
      </c>
      <c r="B11713" s="31">
        <v>202602</v>
      </c>
      <c r="C11713" s="27" t="s">
        <v>207</v>
      </c>
      <c r="D11713" s="27" t="s">
        <v>207</v>
      </c>
      <c r="E11713" s="27" t="s">
        <v>29</v>
      </c>
      <c r="F11713" s="27" t="s">
        <v>257</v>
      </c>
      <c r="G11713" s="33">
        <v>189288.07</v>
      </c>
      <c r="H11713" s="33">
        <v>189288.07</v>
      </c>
      <c r="I11713" s="33">
        <v>4699</v>
      </c>
      <c r="J11713" s="33">
        <v>385</v>
      </c>
      <c r="K11713" s="33">
        <v>7200</v>
      </c>
      <c r="L11713" s="33">
        <v>1</v>
      </c>
      <c r="M11713" s="33">
        <v>1</v>
      </c>
      <c r="N11713" s="33">
        <v>188409.69</v>
      </c>
      <c r="O11713" s="33">
        <v>1049.6</v>
      </c>
      <c r="P11713" s="33">
        <v>1928</v>
      </c>
    </row>
    <row r="11714" spans="1:16">
      <c r="A11714" s="27" t="s">
        <v>1579</v>
      </c>
      <c r="B11714" s="31">
        <v>202603</v>
      </c>
      <c r="C11714" s="27" t="s">
        <v>207</v>
      </c>
      <c r="D11714" s="27" t="s">
        <v>207</v>
      </c>
      <c r="E11714" s="27" t="s">
        <v>29</v>
      </c>
      <c r="F11714" s="27" t="s">
        <v>257</v>
      </c>
      <c r="G11714" s="33">
        <v>260703.76</v>
      </c>
      <c r="H11714" s="33">
        <v>260703.76</v>
      </c>
      <c r="I11714" s="33">
        <v>6646</v>
      </c>
      <c r="J11714" s="33">
        <v>542</v>
      </c>
      <c r="K11714" s="33">
        <v>7200</v>
      </c>
      <c r="L11714" s="33">
        <v>1</v>
      </c>
      <c r="M11714" s="33">
        <v>1</v>
      </c>
      <c r="N11714" s="33">
        <v>234797.77</v>
      </c>
      <c r="O11714" s="33">
        <v>1414.6</v>
      </c>
      <c r="P11714" s="33">
        <v>2659</v>
      </c>
    </row>
    <row r="11715" spans="1:16">
      <c r="A11715" s="27" t="s">
        <v>1579</v>
      </c>
      <c r="B11715" s="31">
        <v>202604</v>
      </c>
      <c r="C11715" s="27" t="s">
        <v>207</v>
      </c>
      <c r="D11715" s="27" t="s">
        <v>207</v>
      </c>
      <c r="E11715" s="27" t="s">
        <v>29</v>
      </c>
      <c r="F11715" s="27" t="s">
        <v>257</v>
      </c>
      <c r="G11715" s="33">
        <v>280315.35</v>
      </c>
      <c r="H11715" s="33">
        <v>280315.35</v>
      </c>
      <c r="I11715" s="33">
        <v>7075</v>
      </c>
      <c r="J11715" s="33">
        <v>531</v>
      </c>
      <c r="K11715" s="33">
        <v>7200</v>
      </c>
      <c r="L11715" s="33">
        <v>1</v>
      </c>
      <c r="M11715" s="33">
        <v>1</v>
      </c>
      <c r="N11715" s="33">
        <v>276289.58</v>
      </c>
      <c r="O11715" s="33">
        <v>1521.3</v>
      </c>
      <c r="P11715" s="33">
        <v>2922</v>
      </c>
    </row>
    <row r="11716" spans="1:16">
      <c r="A11716" s="27" t="s">
        <v>1579</v>
      </c>
      <c r="B11716" s="31">
        <v>202605</v>
      </c>
      <c r="C11716" s="27" t="s">
        <v>207</v>
      </c>
      <c r="D11716" s="27" t="s">
        <v>207</v>
      </c>
      <c r="E11716" s="27" t="s">
        <v>29</v>
      </c>
      <c r="F11716" s="27" t="s">
        <v>257</v>
      </c>
      <c r="G11716" s="33">
        <v>306159.65</v>
      </c>
      <c r="H11716" s="33">
        <v>306159.65</v>
      </c>
      <c r="I11716" s="33">
        <v>7983</v>
      </c>
      <c r="J11716" s="33">
        <v>501</v>
      </c>
      <c r="K11716" s="33">
        <v>7200</v>
      </c>
      <c r="L11716" s="33">
        <v>1</v>
      </c>
      <c r="M11716" s="33">
        <v>1</v>
      </c>
      <c r="N11716" s="33">
        <v>302591.95</v>
      </c>
      <c r="O11716" s="33">
        <v>1701.8</v>
      </c>
      <c r="P11716" s="33">
        <v>3199</v>
      </c>
    </row>
    <row r="11717" spans="1:16">
      <c r="A11717" s="27" t="s">
        <v>1579</v>
      </c>
      <c r="B11717" s="31">
        <v>202606</v>
      </c>
      <c r="C11717" s="27" t="s">
        <v>207</v>
      </c>
      <c r="D11717" s="27" t="s">
        <v>207</v>
      </c>
      <c r="E11717" s="27" t="s">
        <v>29</v>
      </c>
      <c r="F11717" s="27" t="s">
        <v>257</v>
      </c>
      <c r="G11717" s="33">
        <v>283778.58</v>
      </c>
      <c r="H11717" s="33">
        <v>283778.58</v>
      </c>
      <c r="I11717" s="33">
        <v>7113</v>
      </c>
      <c r="J11717" s="33">
        <v>577</v>
      </c>
      <c r="K11717" s="33">
        <v>7200</v>
      </c>
      <c r="L11717" s="33">
        <v>1</v>
      </c>
      <c r="M11717" s="33">
        <v>1</v>
      </c>
      <c r="N11717" s="33">
        <v>295602.31</v>
      </c>
      <c r="O11717" s="33">
        <v>1612</v>
      </c>
      <c r="P11717" s="33">
        <v>2864</v>
      </c>
    </row>
    <row r="11718" spans="1:16">
      <c r="A11718" s="27" t="s">
        <v>1579</v>
      </c>
      <c r="B11718" s="31">
        <v>202607</v>
      </c>
      <c r="C11718" s="27" t="s">
        <v>207</v>
      </c>
      <c r="D11718" s="27" t="s">
        <v>207</v>
      </c>
      <c r="E11718" s="27" t="s">
        <v>29</v>
      </c>
      <c r="F11718" s="27" t="s">
        <v>257</v>
      </c>
      <c r="G11718" s="33">
        <v>298061.39</v>
      </c>
      <c r="H11718" s="33">
        <v>298061.39</v>
      </c>
      <c r="I11718" s="33">
        <v>7372</v>
      </c>
      <c r="J11718" s="33">
        <v>517</v>
      </c>
      <c r="K11718" s="33">
        <v>7200</v>
      </c>
      <c r="L11718" s="33">
        <v>1</v>
      </c>
      <c r="M11718" s="33">
        <v>1</v>
      </c>
      <c r="N11718" s="33">
        <v>262811.74</v>
      </c>
      <c r="O11718" s="33">
        <v>1625.4</v>
      </c>
      <c r="P11718" s="33">
        <v>3025</v>
      </c>
    </row>
    <row r="11719" spans="1:16">
      <c r="A11719" s="27" t="s">
        <v>1581</v>
      </c>
      <c r="B11719" s="31">
        <v>202408</v>
      </c>
      <c r="C11719" s="27" t="s">
        <v>199</v>
      </c>
      <c r="D11719" s="27" t="s">
        <v>199</v>
      </c>
      <c r="E11719" s="27" t="s">
        <v>29</v>
      </c>
      <c r="F11719" s="27" t="s">
        <v>289</v>
      </c>
      <c r="G11719" s="33">
        <v>1216301.77</v>
      </c>
      <c r="H11719" s="33">
        <v>1216301.77</v>
      </c>
      <c r="I11719" s="33">
        <v>21981</v>
      </c>
      <c r="J11719" s="33">
        <v>2013</v>
      </c>
      <c r="K11719" s="33">
        <v>26100</v>
      </c>
      <c r="L11719" s="33">
        <v>1</v>
      </c>
      <c r="M11719" s="33">
        <v>1</v>
      </c>
      <c r="N11719" s="33">
        <v>1138095.07</v>
      </c>
      <c r="O11719" s="33">
        <v>5459.7</v>
      </c>
      <c r="P11719" s="33">
        <v>9437</v>
      </c>
    </row>
    <row r="11720" spans="1:16">
      <c r="A11720" s="27" t="s">
        <v>1581</v>
      </c>
      <c r="B11720" s="31">
        <v>202409</v>
      </c>
      <c r="C11720" s="27" t="s">
        <v>199</v>
      </c>
      <c r="D11720" s="27" t="s">
        <v>199</v>
      </c>
      <c r="E11720" s="27" t="s">
        <v>29</v>
      </c>
      <c r="F11720" s="27" t="s">
        <v>289</v>
      </c>
      <c r="G11720" s="33">
        <v>1129944.5</v>
      </c>
      <c r="H11720" s="33">
        <v>1129944.5</v>
      </c>
      <c r="I11720" s="33">
        <v>19241</v>
      </c>
      <c r="J11720" s="33">
        <v>1619</v>
      </c>
      <c r="K11720" s="33">
        <v>26100</v>
      </c>
      <c r="L11720" s="33">
        <v>1</v>
      </c>
      <c r="M11720" s="33">
        <v>1</v>
      </c>
      <c r="N11720" s="33">
        <v>1094245.92</v>
      </c>
      <c r="O11720" s="33">
        <v>5104.3</v>
      </c>
      <c r="P11720" s="33">
        <v>8352</v>
      </c>
    </row>
    <row r="11721" spans="1:16">
      <c r="A11721" s="27" t="s">
        <v>1581</v>
      </c>
      <c r="B11721" s="31">
        <v>202410</v>
      </c>
      <c r="C11721" s="27" t="s">
        <v>199</v>
      </c>
      <c r="D11721" s="27" t="s">
        <v>199</v>
      </c>
      <c r="E11721" s="27" t="s">
        <v>29</v>
      </c>
      <c r="F11721" s="27" t="s">
        <v>289</v>
      </c>
      <c r="G11721" s="33">
        <v>1350272.66</v>
      </c>
      <c r="H11721" s="33">
        <v>1350272.66</v>
      </c>
      <c r="I11721" s="33">
        <v>24406</v>
      </c>
      <c r="J11721" s="33">
        <v>1879</v>
      </c>
      <c r="K11721" s="33">
        <v>26100</v>
      </c>
      <c r="L11721" s="33">
        <v>1</v>
      </c>
      <c r="M11721" s="33">
        <v>1</v>
      </c>
      <c r="N11721" s="33">
        <v>1201873.95</v>
      </c>
      <c r="O11721" s="33">
        <v>6380.9</v>
      </c>
      <c r="P11721" s="33">
        <v>10658</v>
      </c>
    </row>
    <row r="11722" spans="1:16">
      <c r="A11722" s="27" t="s">
        <v>1581</v>
      </c>
      <c r="B11722" s="31">
        <v>202411</v>
      </c>
      <c r="C11722" s="27" t="s">
        <v>199</v>
      </c>
      <c r="D11722" s="27" t="s">
        <v>199</v>
      </c>
      <c r="E11722" s="27" t="s">
        <v>29</v>
      </c>
      <c r="F11722" s="27" t="s">
        <v>289</v>
      </c>
      <c r="G11722" s="33">
        <v>1531614.53</v>
      </c>
      <c r="H11722" s="33">
        <v>1531614.53</v>
      </c>
      <c r="I11722" s="33">
        <v>27994</v>
      </c>
      <c r="J11722" s="33">
        <v>2138</v>
      </c>
      <c r="K11722" s="33">
        <v>26100</v>
      </c>
      <c r="L11722" s="33">
        <v>1</v>
      </c>
      <c r="M11722" s="33">
        <v>1</v>
      </c>
      <c r="N11722" s="33">
        <v>1450367.29</v>
      </c>
      <c r="O11722" s="33">
        <v>6417.5</v>
      </c>
      <c r="P11722" s="33">
        <v>12246</v>
      </c>
    </row>
    <row r="11723" spans="1:16">
      <c r="A11723" s="27" t="s">
        <v>1581</v>
      </c>
      <c r="B11723" s="31">
        <v>202412</v>
      </c>
      <c r="C11723" s="27" t="s">
        <v>199</v>
      </c>
      <c r="D11723" s="27" t="s">
        <v>199</v>
      </c>
      <c r="E11723" s="27" t="s">
        <v>29</v>
      </c>
      <c r="F11723" s="27" t="s">
        <v>289</v>
      </c>
      <c r="G11723" s="33">
        <v>1720276.09</v>
      </c>
      <c r="H11723" s="33">
        <v>1720276.09</v>
      </c>
      <c r="I11723" s="33">
        <v>29831</v>
      </c>
      <c r="J11723" s="33">
        <v>2664</v>
      </c>
      <c r="K11723" s="33">
        <v>26100</v>
      </c>
      <c r="L11723" s="33">
        <v>1</v>
      </c>
      <c r="M11723" s="33">
        <v>1</v>
      </c>
      <c r="N11723" s="33">
        <v>1664865.95</v>
      </c>
      <c r="O11723" s="33">
        <v>7952.6</v>
      </c>
      <c r="P11723" s="33">
        <v>13291</v>
      </c>
    </row>
    <row r="11724" spans="1:16">
      <c r="A11724" s="27" t="s">
        <v>1581</v>
      </c>
      <c r="B11724" s="31">
        <v>202501</v>
      </c>
      <c r="C11724" s="27" t="s">
        <v>199</v>
      </c>
      <c r="D11724" s="27" t="s">
        <v>199</v>
      </c>
      <c r="E11724" s="27" t="s">
        <v>29</v>
      </c>
      <c r="F11724" s="27" t="s">
        <v>289</v>
      </c>
      <c r="G11724" s="33">
        <v>853042.95</v>
      </c>
      <c r="H11724" s="33">
        <v>853042.95</v>
      </c>
      <c r="I11724" s="33">
        <v>14318</v>
      </c>
      <c r="J11724" s="33">
        <v>1299</v>
      </c>
      <c r="K11724" s="33">
        <v>26100</v>
      </c>
      <c r="L11724" s="33">
        <v>1</v>
      </c>
      <c r="M11724" s="33">
        <v>1</v>
      </c>
      <c r="N11724" s="33">
        <v>846170.8100000001</v>
      </c>
      <c r="O11724" s="33">
        <v>4238.3</v>
      </c>
      <c r="P11724" s="33">
        <v>6354</v>
      </c>
    </row>
    <row r="11725" spans="1:16">
      <c r="A11725" s="27" t="s">
        <v>1581</v>
      </c>
      <c r="B11725" s="31">
        <v>202502</v>
      </c>
      <c r="C11725" s="27" t="s">
        <v>199</v>
      </c>
      <c r="D11725" s="27" t="s">
        <v>199</v>
      </c>
      <c r="E11725" s="27" t="s">
        <v>29</v>
      </c>
      <c r="F11725" s="27" t="s">
        <v>289</v>
      </c>
      <c r="G11725" s="33">
        <v>937567.1899999999</v>
      </c>
      <c r="H11725" s="33">
        <v>937567.1899999999</v>
      </c>
      <c r="I11725" s="33">
        <v>19412</v>
      </c>
      <c r="J11725" s="33">
        <v>1580</v>
      </c>
      <c r="K11725" s="33">
        <v>26100</v>
      </c>
      <c r="L11725" s="33">
        <v>1</v>
      </c>
      <c r="M11725" s="33">
        <v>1</v>
      </c>
      <c r="N11725" s="33">
        <v>871749.84</v>
      </c>
      <c r="O11725" s="33">
        <v>4365.3</v>
      </c>
      <c r="P11725" s="33">
        <v>8072</v>
      </c>
    </row>
    <row r="11726" spans="1:16">
      <c r="A11726" s="27" t="s">
        <v>1581</v>
      </c>
      <c r="B11726" s="31">
        <v>202503</v>
      </c>
      <c r="C11726" s="27" t="s">
        <v>199</v>
      </c>
      <c r="D11726" s="27" t="s">
        <v>199</v>
      </c>
      <c r="E11726" s="27" t="s">
        <v>29</v>
      </c>
      <c r="F11726" s="27" t="s">
        <v>289</v>
      </c>
      <c r="G11726" s="33">
        <v>1059599.73</v>
      </c>
      <c r="H11726" s="33">
        <v>1059599.73</v>
      </c>
      <c r="I11726" s="33">
        <v>18563</v>
      </c>
      <c r="J11726" s="33">
        <v>1343</v>
      </c>
      <c r="K11726" s="33">
        <v>26100</v>
      </c>
      <c r="L11726" s="33">
        <v>1</v>
      </c>
      <c r="M11726" s="33">
        <v>1</v>
      </c>
      <c r="N11726" s="33">
        <v>1086382.09</v>
      </c>
      <c r="O11726" s="33">
        <v>4905.4</v>
      </c>
      <c r="P11726" s="33">
        <v>8050</v>
      </c>
    </row>
    <row r="11727" spans="1:16">
      <c r="A11727" s="27" t="s">
        <v>1581</v>
      </c>
      <c r="B11727" s="31">
        <v>202504</v>
      </c>
      <c r="C11727" s="27" t="s">
        <v>199</v>
      </c>
      <c r="D11727" s="27" t="s">
        <v>199</v>
      </c>
      <c r="E11727" s="27" t="s">
        <v>29</v>
      </c>
      <c r="F11727" s="27" t="s">
        <v>289</v>
      </c>
      <c r="G11727" s="33">
        <v>1314370.51</v>
      </c>
      <c r="H11727" s="33">
        <v>1314370.51</v>
      </c>
      <c r="I11727" s="33">
        <v>22585</v>
      </c>
      <c r="J11727" s="33">
        <v>2059</v>
      </c>
      <c r="K11727" s="33">
        <v>26100</v>
      </c>
      <c r="L11727" s="33">
        <v>1</v>
      </c>
      <c r="M11727" s="33">
        <v>1</v>
      </c>
      <c r="N11727" s="33">
        <v>1278359.9</v>
      </c>
      <c r="O11727" s="33">
        <v>6267.8</v>
      </c>
      <c r="P11727" s="33">
        <v>10226</v>
      </c>
    </row>
    <row r="11728" spans="1:16">
      <c r="A11728" s="27" t="s">
        <v>1581</v>
      </c>
      <c r="B11728" s="31">
        <v>202505</v>
      </c>
      <c r="C11728" s="27" t="s">
        <v>199</v>
      </c>
      <c r="D11728" s="27" t="s">
        <v>199</v>
      </c>
      <c r="E11728" s="27" t="s">
        <v>29</v>
      </c>
      <c r="F11728" s="27" t="s">
        <v>289</v>
      </c>
      <c r="G11728" s="33">
        <v>1433886.28</v>
      </c>
      <c r="H11728" s="33">
        <v>1433886.28</v>
      </c>
      <c r="I11728" s="33">
        <v>27127</v>
      </c>
      <c r="J11728" s="33">
        <v>2469</v>
      </c>
      <c r="K11728" s="33">
        <v>26100</v>
      </c>
      <c r="L11728" s="33">
        <v>1</v>
      </c>
      <c r="M11728" s="33">
        <v>1</v>
      </c>
      <c r="N11728" s="33">
        <v>1400057.93</v>
      </c>
      <c r="O11728" s="33">
        <v>6661.1</v>
      </c>
      <c r="P11728" s="33">
        <v>12006</v>
      </c>
    </row>
    <row r="11729" spans="1:16">
      <c r="A11729" s="27" t="s">
        <v>1581</v>
      </c>
      <c r="B11729" s="31">
        <v>202506</v>
      </c>
      <c r="C11729" s="27" t="s">
        <v>199</v>
      </c>
      <c r="D11729" s="27" t="s">
        <v>199</v>
      </c>
      <c r="E11729" s="27" t="s">
        <v>29</v>
      </c>
      <c r="F11729" s="27" t="s">
        <v>289</v>
      </c>
      <c r="G11729" s="33">
        <v>1391943.81</v>
      </c>
      <c r="H11729" s="33">
        <v>1391943.81</v>
      </c>
      <c r="I11729" s="33">
        <v>24631</v>
      </c>
      <c r="J11729" s="33">
        <v>2447</v>
      </c>
      <c r="K11729" s="33">
        <v>26100</v>
      </c>
      <c r="L11729" s="33">
        <v>1</v>
      </c>
      <c r="M11729" s="33">
        <v>1</v>
      </c>
      <c r="N11729" s="33">
        <v>1367717.66</v>
      </c>
      <c r="O11729" s="33">
        <v>7182.4</v>
      </c>
      <c r="P11729" s="33">
        <v>10417</v>
      </c>
    </row>
    <row r="11730" spans="1:16">
      <c r="A11730" s="27" t="s">
        <v>1581</v>
      </c>
      <c r="B11730" s="31">
        <v>202507</v>
      </c>
      <c r="C11730" s="27" t="s">
        <v>199</v>
      </c>
      <c r="D11730" s="27" t="s">
        <v>199</v>
      </c>
      <c r="E11730" s="27" t="s">
        <v>29</v>
      </c>
      <c r="F11730" s="27" t="s">
        <v>289</v>
      </c>
      <c r="G11730" s="33">
        <v>1198632.06</v>
      </c>
      <c r="H11730" s="33">
        <v>1198632.06</v>
      </c>
      <c r="I11730" s="33">
        <v>22707</v>
      </c>
      <c r="J11730" s="33">
        <v>1882</v>
      </c>
      <c r="K11730" s="33">
        <v>26100</v>
      </c>
      <c r="L11730" s="33">
        <v>1</v>
      </c>
      <c r="M11730" s="33">
        <v>1</v>
      </c>
      <c r="N11730" s="33">
        <v>1215999.51</v>
      </c>
      <c r="O11730" s="33">
        <v>5177.9</v>
      </c>
      <c r="P11730" s="33">
        <v>9459</v>
      </c>
    </row>
    <row r="11731" spans="1:16">
      <c r="A11731" s="27" t="s">
        <v>1581</v>
      </c>
      <c r="B11731" s="31">
        <v>202508</v>
      </c>
      <c r="C11731" s="27" t="s">
        <v>199</v>
      </c>
      <c r="D11731" s="27" t="s">
        <v>199</v>
      </c>
      <c r="E11731" s="27" t="s">
        <v>29</v>
      </c>
      <c r="F11731" s="27" t="s">
        <v>289</v>
      </c>
      <c r="G11731" s="33">
        <v>1162446.12</v>
      </c>
      <c r="H11731" s="33">
        <v>1162446.12</v>
      </c>
      <c r="I11731" s="33">
        <v>22524</v>
      </c>
      <c r="J11731" s="33">
        <v>2141</v>
      </c>
      <c r="K11731" s="33">
        <v>26100</v>
      </c>
      <c r="L11731" s="33">
        <v>1</v>
      </c>
      <c r="M11731" s="33">
        <v>1</v>
      </c>
      <c r="N11731" s="33">
        <v>1171099.83</v>
      </c>
      <c r="O11731" s="33">
        <v>5257.7</v>
      </c>
      <c r="P11731" s="33">
        <v>9273</v>
      </c>
    </row>
    <row r="11732" spans="1:16">
      <c r="A11732" s="27" t="s">
        <v>1581</v>
      </c>
      <c r="B11732" s="31">
        <v>202509</v>
      </c>
      <c r="C11732" s="27" t="s">
        <v>199</v>
      </c>
      <c r="D11732" s="27" t="s">
        <v>199</v>
      </c>
      <c r="E11732" s="27" t="s">
        <v>29</v>
      </c>
      <c r="F11732" s="27" t="s">
        <v>289</v>
      </c>
      <c r="G11732" s="33">
        <v>1147816.87</v>
      </c>
      <c r="H11732" s="33">
        <v>1147816.87</v>
      </c>
      <c r="I11732" s="33">
        <v>21812</v>
      </c>
      <c r="J11732" s="33">
        <v>2191</v>
      </c>
      <c r="K11732" s="33">
        <v>26100</v>
      </c>
      <c r="L11732" s="33">
        <v>1</v>
      </c>
      <c r="M11732" s="33">
        <v>1</v>
      </c>
      <c r="N11732" s="33">
        <v>1125979.05</v>
      </c>
      <c r="O11732" s="33">
        <v>5611.7</v>
      </c>
      <c r="P11732" s="33">
        <v>9654</v>
      </c>
    </row>
    <row r="11733" spans="1:16">
      <c r="A11733" s="27" t="s">
        <v>1581</v>
      </c>
      <c r="B11733" s="31">
        <v>202510</v>
      </c>
      <c r="C11733" s="27" t="s">
        <v>199</v>
      </c>
      <c r="D11733" s="27" t="s">
        <v>199</v>
      </c>
      <c r="E11733" s="27" t="s">
        <v>29</v>
      </c>
      <c r="F11733" s="27" t="s">
        <v>289</v>
      </c>
      <c r="G11733" s="33">
        <v>1412387.19</v>
      </c>
      <c r="H11733" s="33">
        <v>1412387.19</v>
      </c>
      <c r="I11733" s="33">
        <v>24779</v>
      </c>
      <c r="J11733" s="33">
        <v>2131</v>
      </c>
      <c r="K11733" s="33">
        <v>26100</v>
      </c>
      <c r="L11733" s="33">
        <v>1</v>
      </c>
      <c r="M11733" s="33">
        <v>1</v>
      </c>
      <c r="N11733" s="33">
        <v>1236728.29</v>
      </c>
      <c r="O11733" s="33">
        <v>6756.4</v>
      </c>
      <c r="P11733" s="33">
        <v>10705</v>
      </c>
    </row>
    <row r="11734" spans="1:16">
      <c r="A11734" s="27" t="s">
        <v>1581</v>
      </c>
      <c r="B11734" s="31">
        <v>202511</v>
      </c>
      <c r="C11734" s="27" t="s">
        <v>199</v>
      </c>
      <c r="D11734" s="27" t="s">
        <v>199</v>
      </c>
      <c r="E11734" s="27" t="s">
        <v>29</v>
      </c>
      <c r="F11734" s="27" t="s">
        <v>289</v>
      </c>
      <c r="G11734" s="33">
        <v>1535884.37</v>
      </c>
      <c r="H11734" s="33">
        <v>1535884.37</v>
      </c>
      <c r="I11734" s="33">
        <v>28168</v>
      </c>
      <c r="J11734" s="33">
        <v>2360</v>
      </c>
      <c r="K11734" s="33">
        <v>26100</v>
      </c>
      <c r="L11734" s="33">
        <v>1</v>
      </c>
      <c r="M11734" s="33">
        <v>1</v>
      </c>
      <c r="N11734" s="33">
        <v>1492427.94</v>
      </c>
      <c r="O11734" s="33">
        <v>7620.4</v>
      </c>
      <c r="P11734" s="33">
        <v>12672</v>
      </c>
    </row>
    <row r="11735" spans="1:16">
      <c r="A11735" s="27" t="s">
        <v>1581</v>
      </c>
      <c r="B11735" s="31">
        <v>202512</v>
      </c>
      <c r="C11735" s="27" t="s">
        <v>199</v>
      </c>
      <c r="D11735" s="27" t="s">
        <v>199</v>
      </c>
      <c r="E11735" s="27" t="s">
        <v>29</v>
      </c>
      <c r="F11735" s="27" t="s">
        <v>289</v>
      </c>
      <c r="G11735" s="33">
        <v>1816700.61</v>
      </c>
      <c r="H11735" s="33">
        <v>1816700.61</v>
      </c>
      <c r="I11735" s="33">
        <v>30530</v>
      </c>
      <c r="J11735" s="33">
        <v>2609</v>
      </c>
      <c r="K11735" s="33">
        <v>26100</v>
      </c>
      <c r="L11735" s="33">
        <v>1</v>
      </c>
      <c r="M11735" s="33">
        <v>1</v>
      </c>
      <c r="N11735" s="33">
        <v>1713147.06</v>
      </c>
      <c r="O11735" s="33">
        <v>8393.4</v>
      </c>
      <c r="P11735" s="33">
        <v>13778</v>
      </c>
    </row>
    <row r="11736" spans="1:16">
      <c r="A11736" s="27" t="s">
        <v>1581</v>
      </c>
      <c r="B11736" s="31">
        <v>202601</v>
      </c>
      <c r="C11736" s="27" t="s">
        <v>199</v>
      </c>
      <c r="D11736" s="27" t="s">
        <v>199</v>
      </c>
      <c r="E11736" s="27" t="s">
        <v>29</v>
      </c>
      <c r="F11736" s="27" t="s">
        <v>289</v>
      </c>
      <c r="G11736" s="33">
        <v>898914.15</v>
      </c>
      <c r="H11736" s="33">
        <v>898914.15</v>
      </c>
      <c r="I11736" s="33">
        <v>16227</v>
      </c>
      <c r="J11736" s="33">
        <v>1205</v>
      </c>
      <c r="K11736" s="33">
        <v>26100</v>
      </c>
      <c r="L11736" s="33">
        <v>1</v>
      </c>
      <c r="M11736" s="33">
        <v>1</v>
      </c>
      <c r="N11736" s="33">
        <v>870709.76</v>
      </c>
      <c r="O11736" s="33">
        <v>3976.5</v>
      </c>
      <c r="P11736" s="33">
        <v>6963</v>
      </c>
    </row>
    <row r="11737" spans="1:16">
      <c r="A11737" s="27" t="s">
        <v>1581</v>
      </c>
      <c r="B11737" s="31">
        <v>202602</v>
      </c>
      <c r="C11737" s="27" t="s">
        <v>199</v>
      </c>
      <c r="D11737" s="27" t="s">
        <v>199</v>
      </c>
      <c r="E11737" s="27" t="s">
        <v>29</v>
      </c>
      <c r="F11737" s="27" t="s">
        <v>289</v>
      </c>
      <c r="G11737" s="33">
        <v>966003.15</v>
      </c>
      <c r="H11737" s="33">
        <v>966003.15</v>
      </c>
      <c r="I11737" s="33">
        <v>17145</v>
      </c>
      <c r="J11737" s="33">
        <v>1267</v>
      </c>
      <c r="K11737" s="33">
        <v>26100</v>
      </c>
      <c r="L11737" s="33">
        <v>1</v>
      </c>
      <c r="M11737" s="33">
        <v>1</v>
      </c>
      <c r="N11737" s="33">
        <v>897030.58</v>
      </c>
      <c r="O11737" s="33">
        <v>4609.6</v>
      </c>
      <c r="P11737" s="33">
        <v>7507</v>
      </c>
    </row>
    <row r="11738" spans="1:16">
      <c r="A11738" s="27" t="s">
        <v>1581</v>
      </c>
      <c r="B11738" s="31">
        <v>202603</v>
      </c>
      <c r="C11738" s="27" t="s">
        <v>199</v>
      </c>
      <c r="D11738" s="27" t="s">
        <v>199</v>
      </c>
      <c r="E11738" s="27" t="s">
        <v>29</v>
      </c>
      <c r="F11738" s="27" t="s">
        <v>289</v>
      </c>
      <c r="G11738" s="33">
        <v>1173455.72</v>
      </c>
      <c r="H11738" s="33">
        <v>1173455.72</v>
      </c>
      <c r="I11738" s="33">
        <v>21092</v>
      </c>
      <c r="J11738" s="33">
        <v>1924</v>
      </c>
      <c r="K11738" s="33">
        <v>26100</v>
      </c>
      <c r="L11738" s="33">
        <v>1</v>
      </c>
      <c r="M11738" s="33">
        <v>1</v>
      </c>
      <c r="N11738" s="33">
        <v>1117887.17</v>
      </c>
      <c r="O11738" s="33">
        <v>5442.9</v>
      </c>
      <c r="P11738" s="33">
        <v>9256</v>
      </c>
    </row>
    <row r="11739" spans="1:16">
      <c r="A11739" s="27" t="s">
        <v>1581</v>
      </c>
      <c r="B11739" s="31">
        <v>202604</v>
      </c>
      <c r="C11739" s="27" t="s">
        <v>199</v>
      </c>
      <c r="D11739" s="27" t="s">
        <v>199</v>
      </c>
      <c r="E11739" s="27" t="s">
        <v>29</v>
      </c>
      <c r="F11739" s="27" t="s">
        <v>289</v>
      </c>
      <c r="G11739" s="33">
        <v>1448698.99</v>
      </c>
      <c r="H11739" s="33">
        <v>1448698.99</v>
      </c>
      <c r="I11739" s="33">
        <v>27728</v>
      </c>
      <c r="J11739" s="33">
        <v>2342</v>
      </c>
      <c r="K11739" s="33">
        <v>26100</v>
      </c>
      <c r="L11739" s="33">
        <v>1</v>
      </c>
      <c r="M11739" s="33">
        <v>1</v>
      </c>
      <c r="N11739" s="33">
        <v>1315432.34</v>
      </c>
      <c r="O11739" s="33">
        <v>6813.9</v>
      </c>
      <c r="P11739" s="33">
        <v>12012</v>
      </c>
    </row>
    <row r="11740" spans="1:16">
      <c r="A11740" s="27" t="s">
        <v>1581</v>
      </c>
      <c r="B11740" s="31">
        <v>202605</v>
      </c>
      <c r="C11740" s="27" t="s">
        <v>199</v>
      </c>
      <c r="D11740" s="27" t="s">
        <v>199</v>
      </c>
      <c r="E11740" s="27" t="s">
        <v>29</v>
      </c>
      <c r="F11740" s="27" t="s">
        <v>289</v>
      </c>
      <c r="G11740" s="33">
        <v>1426563.01</v>
      </c>
      <c r="H11740" s="33">
        <v>1426563.01</v>
      </c>
      <c r="I11740" s="33">
        <v>25692</v>
      </c>
      <c r="J11740" s="33">
        <v>2406</v>
      </c>
      <c r="K11740" s="33">
        <v>26100</v>
      </c>
      <c r="L11740" s="33">
        <v>1</v>
      </c>
      <c r="M11740" s="33">
        <v>1</v>
      </c>
      <c r="N11740" s="33">
        <v>1440659.61</v>
      </c>
      <c r="O11740" s="33">
        <v>6484.3</v>
      </c>
      <c r="P11740" s="33">
        <v>11311</v>
      </c>
    </row>
    <row r="11741" spans="1:16">
      <c r="A11741" s="27" t="s">
        <v>1581</v>
      </c>
      <c r="B11741" s="31">
        <v>202606</v>
      </c>
      <c r="C11741" s="27" t="s">
        <v>199</v>
      </c>
      <c r="D11741" s="27" t="s">
        <v>199</v>
      </c>
      <c r="E11741" s="27" t="s">
        <v>29</v>
      </c>
      <c r="F11741" s="27" t="s">
        <v>289</v>
      </c>
      <c r="G11741" s="33">
        <v>1564458.83</v>
      </c>
      <c r="H11741" s="33">
        <v>1564458.83</v>
      </c>
      <c r="I11741" s="33">
        <v>28889</v>
      </c>
      <c r="J11741" s="33">
        <v>2502</v>
      </c>
      <c r="K11741" s="33">
        <v>26100</v>
      </c>
      <c r="L11741" s="33">
        <v>1</v>
      </c>
      <c r="M11741" s="33">
        <v>1</v>
      </c>
      <c r="N11741" s="33">
        <v>1407381.47</v>
      </c>
      <c r="O11741" s="33">
        <v>7245</v>
      </c>
      <c r="P11741" s="33">
        <v>11931</v>
      </c>
    </row>
    <row r="11742" spans="1:16">
      <c r="A11742" s="27" t="s">
        <v>1581</v>
      </c>
      <c r="B11742" s="31">
        <v>202607</v>
      </c>
      <c r="C11742" s="27" t="s">
        <v>199</v>
      </c>
      <c r="D11742" s="27" t="s">
        <v>199</v>
      </c>
      <c r="E11742" s="27" t="s">
        <v>29</v>
      </c>
      <c r="F11742" s="27" t="s">
        <v>289</v>
      </c>
      <c r="G11742" s="33">
        <v>1260300.91</v>
      </c>
      <c r="H11742" s="33">
        <v>1260300.91</v>
      </c>
      <c r="I11742" s="33">
        <v>23636</v>
      </c>
      <c r="J11742" s="33">
        <v>1963</v>
      </c>
      <c r="K11742" s="33">
        <v>26100</v>
      </c>
      <c r="L11742" s="33">
        <v>1</v>
      </c>
      <c r="M11742" s="33">
        <v>1</v>
      </c>
      <c r="N11742" s="33">
        <v>1251263.5</v>
      </c>
      <c r="O11742" s="33">
        <v>5772.8</v>
      </c>
      <c r="P11742" s="33">
        <v>9885</v>
      </c>
    </row>
    <row r="11743" spans="1:16">
      <c r="A11743" s="27" t="s">
        <v>1584</v>
      </c>
      <c r="B11743" s="31">
        <v>202506</v>
      </c>
      <c r="C11743" s="27" t="s">
        <v>199</v>
      </c>
      <c r="D11743" s="27" t="s">
        <v>199</v>
      </c>
      <c r="E11743" s="27" t="s">
        <v>29</v>
      </c>
      <c r="F11743" s="27" t="s">
        <v>262</v>
      </c>
      <c r="G11743" s="33">
        <v>113850.63</v>
      </c>
      <c r="H11743" s="33">
        <v>0</v>
      </c>
      <c r="I11743" s="33">
        <v>6002</v>
      </c>
      <c r="J11743" s="33">
        <v>273</v>
      </c>
      <c r="K11743" s="33">
        <v>5800</v>
      </c>
      <c r="L11743" s="33">
        <v>1</v>
      </c>
      <c r="M11743" s="33">
        <v>0</v>
      </c>
      <c r="N11743" s="33">
        <v>191274.67</v>
      </c>
      <c r="O11743" s="33">
        <v>688.8</v>
      </c>
      <c r="P11743" s="33">
        <v>1972</v>
      </c>
    </row>
    <row r="11744" spans="1:16">
      <c r="A11744" s="27" t="s">
        <v>1584</v>
      </c>
      <c r="B11744" s="31">
        <v>202507</v>
      </c>
      <c r="C11744" s="27" t="s">
        <v>199</v>
      </c>
      <c r="D11744" s="27" t="s">
        <v>199</v>
      </c>
      <c r="E11744" s="27" t="s">
        <v>29</v>
      </c>
      <c r="F11744" s="27" t="s">
        <v>262</v>
      </c>
      <c r="G11744" s="33">
        <v>103410.75</v>
      </c>
      <c r="H11744" s="33">
        <v>0</v>
      </c>
      <c r="I11744" s="33">
        <v>5344</v>
      </c>
      <c r="J11744" s="33">
        <v>298</v>
      </c>
      <c r="K11744" s="33">
        <v>5800</v>
      </c>
      <c r="L11744" s="33">
        <v>1</v>
      </c>
      <c r="M11744" s="33">
        <v>0</v>
      </c>
      <c r="N11744" s="33">
        <v>170056.96</v>
      </c>
      <c r="O11744" s="33">
        <v>623</v>
      </c>
      <c r="P11744" s="33">
        <v>1761</v>
      </c>
    </row>
    <row r="11745" spans="1:16">
      <c r="A11745" s="27" t="s">
        <v>1584</v>
      </c>
      <c r="B11745" s="31">
        <v>202508</v>
      </c>
      <c r="C11745" s="27" t="s">
        <v>199</v>
      </c>
      <c r="D11745" s="27" t="s">
        <v>199</v>
      </c>
      <c r="E11745" s="27" t="s">
        <v>29</v>
      </c>
      <c r="F11745" s="27" t="s">
        <v>262</v>
      </c>
      <c r="G11745" s="33">
        <v>104724.68</v>
      </c>
      <c r="H11745" s="33">
        <v>0</v>
      </c>
      <c r="I11745" s="33">
        <v>5660</v>
      </c>
      <c r="J11745" s="33">
        <v>300</v>
      </c>
      <c r="K11745" s="33">
        <v>5800</v>
      </c>
      <c r="L11745" s="33">
        <v>1</v>
      </c>
      <c r="M11745" s="33">
        <v>0</v>
      </c>
      <c r="N11745" s="33">
        <v>163777.76</v>
      </c>
      <c r="O11745" s="33">
        <v>628.2</v>
      </c>
      <c r="P11745" s="33">
        <v>1764</v>
      </c>
    </row>
    <row r="11746" spans="1:16">
      <c r="A11746" s="27" t="s">
        <v>1584</v>
      </c>
      <c r="B11746" s="31">
        <v>202509</v>
      </c>
      <c r="C11746" s="27" t="s">
        <v>199</v>
      </c>
      <c r="D11746" s="27" t="s">
        <v>199</v>
      </c>
      <c r="E11746" s="27" t="s">
        <v>29</v>
      </c>
      <c r="F11746" s="27" t="s">
        <v>262</v>
      </c>
      <c r="G11746" s="33">
        <v>108424.78</v>
      </c>
      <c r="H11746" s="33">
        <v>0</v>
      </c>
      <c r="I11746" s="33">
        <v>5343</v>
      </c>
      <c r="J11746" s="33">
        <v>258</v>
      </c>
      <c r="K11746" s="33">
        <v>5800</v>
      </c>
      <c r="L11746" s="33">
        <v>1</v>
      </c>
      <c r="M11746" s="33">
        <v>0</v>
      </c>
      <c r="N11746" s="33">
        <v>157467.64</v>
      </c>
      <c r="O11746" s="33">
        <v>688.8</v>
      </c>
      <c r="P11746" s="33">
        <v>1812</v>
      </c>
    </row>
    <row r="11747" spans="1:16">
      <c r="A11747" s="27" t="s">
        <v>1584</v>
      </c>
      <c r="B11747" s="31">
        <v>202510</v>
      </c>
      <c r="C11747" s="27" t="s">
        <v>199</v>
      </c>
      <c r="D11747" s="27" t="s">
        <v>199</v>
      </c>
      <c r="E11747" s="27" t="s">
        <v>29</v>
      </c>
      <c r="F11747" s="27" t="s">
        <v>262</v>
      </c>
      <c r="G11747" s="33">
        <v>126003.51</v>
      </c>
      <c r="H11747" s="33">
        <v>0</v>
      </c>
      <c r="I11747" s="33">
        <v>5696</v>
      </c>
      <c r="J11747" s="33">
        <v>319</v>
      </c>
      <c r="K11747" s="33">
        <v>5800</v>
      </c>
      <c r="L11747" s="33">
        <v>1</v>
      </c>
      <c r="M11747" s="33">
        <v>0</v>
      </c>
      <c r="N11747" s="33">
        <v>172955.87</v>
      </c>
      <c r="O11747" s="33">
        <v>756.6</v>
      </c>
      <c r="P11747" s="33">
        <v>1953</v>
      </c>
    </row>
    <row r="11748" spans="1:16">
      <c r="A11748" s="27" t="s">
        <v>1584</v>
      </c>
      <c r="B11748" s="31">
        <v>202511</v>
      </c>
      <c r="C11748" s="27" t="s">
        <v>199</v>
      </c>
      <c r="D11748" s="27" t="s">
        <v>199</v>
      </c>
      <c r="E11748" s="27" t="s">
        <v>29</v>
      </c>
      <c r="F11748" s="27" t="s">
        <v>262</v>
      </c>
      <c r="G11748" s="33">
        <v>152652.48</v>
      </c>
      <c r="H11748" s="33">
        <v>0</v>
      </c>
      <c r="I11748" s="33">
        <v>8080</v>
      </c>
      <c r="J11748" s="33">
        <v>398</v>
      </c>
      <c r="K11748" s="33">
        <v>5800</v>
      </c>
      <c r="L11748" s="33">
        <v>1</v>
      </c>
      <c r="M11748" s="33">
        <v>0</v>
      </c>
      <c r="N11748" s="33">
        <v>208715.34</v>
      </c>
      <c r="O11748" s="33">
        <v>944.4</v>
      </c>
      <c r="P11748" s="33">
        <v>2492</v>
      </c>
    </row>
    <row r="11749" spans="1:16">
      <c r="A11749" s="27" t="s">
        <v>1584</v>
      </c>
      <c r="B11749" s="31">
        <v>202512</v>
      </c>
      <c r="C11749" s="27" t="s">
        <v>199</v>
      </c>
      <c r="D11749" s="27" t="s">
        <v>199</v>
      </c>
      <c r="E11749" s="27" t="s">
        <v>29</v>
      </c>
      <c r="F11749" s="27" t="s">
        <v>262</v>
      </c>
      <c r="G11749" s="33">
        <v>187372.1</v>
      </c>
      <c r="H11749" s="33">
        <v>0</v>
      </c>
      <c r="I11749" s="33">
        <v>9882</v>
      </c>
      <c r="J11749" s="33">
        <v>541</v>
      </c>
      <c r="K11749" s="33">
        <v>5800</v>
      </c>
      <c r="L11749" s="33">
        <v>1</v>
      </c>
      <c r="M11749" s="33">
        <v>0</v>
      </c>
      <c r="N11749" s="33">
        <v>239582.81</v>
      </c>
      <c r="O11749" s="33">
        <v>1032</v>
      </c>
      <c r="P11749" s="33">
        <v>3049</v>
      </c>
    </row>
    <row r="11750" spans="1:16">
      <c r="A11750" s="27" t="s">
        <v>1584</v>
      </c>
      <c r="B11750" s="31">
        <v>202601</v>
      </c>
      <c r="C11750" s="27" t="s">
        <v>199</v>
      </c>
      <c r="D11750" s="27" t="s">
        <v>199</v>
      </c>
      <c r="E11750" s="27" t="s">
        <v>29</v>
      </c>
      <c r="F11750" s="27" t="s">
        <v>262</v>
      </c>
      <c r="G11750" s="33">
        <v>104963.89</v>
      </c>
      <c r="H11750" s="33">
        <v>0</v>
      </c>
      <c r="I11750" s="33">
        <v>5828</v>
      </c>
      <c r="J11750" s="33">
        <v>311</v>
      </c>
      <c r="K11750" s="33">
        <v>5800</v>
      </c>
      <c r="L11750" s="33">
        <v>1</v>
      </c>
      <c r="M11750" s="33">
        <v>0</v>
      </c>
      <c r="N11750" s="33">
        <v>121768.35</v>
      </c>
      <c r="O11750" s="33">
        <v>609.7</v>
      </c>
      <c r="P11750" s="33">
        <v>1803</v>
      </c>
    </row>
    <row r="11751" spans="1:16">
      <c r="A11751" s="27" t="s">
        <v>1584</v>
      </c>
      <c r="B11751" s="31">
        <v>202602</v>
      </c>
      <c r="C11751" s="27" t="s">
        <v>199</v>
      </c>
      <c r="D11751" s="27" t="s">
        <v>199</v>
      </c>
      <c r="E11751" s="27" t="s">
        <v>29</v>
      </c>
      <c r="F11751" s="27" t="s">
        <v>262</v>
      </c>
      <c r="G11751" s="33">
        <v>112818.5</v>
      </c>
      <c r="H11751" s="33">
        <v>0</v>
      </c>
      <c r="I11751" s="33">
        <v>5753</v>
      </c>
      <c r="J11751" s="33">
        <v>309</v>
      </c>
      <c r="K11751" s="33">
        <v>5800</v>
      </c>
      <c r="L11751" s="33">
        <v>1</v>
      </c>
      <c r="M11751" s="33">
        <v>0</v>
      </c>
      <c r="N11751" s="33">
        <v>125449.3</v>
      </c>
      <c r="O11751" s="33">
        <v>650.4</v>
      </c>
      <c r="P11751" s="33">
        <v>1883</v>
      </c>
    </row>
    <row r="11752" spans="1:16">
      <c r="A11752" s="27" t="s">
        <v>1584</v>
      </c>
      <c r="B11752" s="31">
        <v>202603</v>
      </c>
      <c r="C11752" s="27" t="s">
        <v>199</v>
      </c>
      <c r="D11752" s="27" t="s">
        <v>199</v>
      </c>
      <c r="E11752" s="27" t="s">
        <v>29</v>
      </c>
      <c r="F11752" s="27" t="s">
        <v>262</v>
      </c>
      <c r="G11752" s="33">
        <v>143712.85</v>
      </c>
      <c r="H11752" s="33">
        <v>0</v>
      </c>
      <c r="I11752" s="33">
        <v>7369</v>
      </c>
      <c r="J11752" s="33">
        <v>414</v>
      </c>
      <c r="K11752" s="33">
        <v>5800</v>
      </c>
      <c r="L11752" s="33">
        <v>1</v>
      </c>
      <c r="M11752" s="33">
        <v>0</v>
      </c>
      <c r="N11752" s="33">
        <v>156335.99</v>
      </c>
      <c r="O11752" s="33">
        <v>830.5</v>
      </c>
      <c r="P11752" s="33">
        <v>2356</v>
      </c>
    </row>
    <row r="11753" spans="1:16">
      <c r="A11753" s="27" t="s">
        <v>1584</v>
      </c>
      <c r="B11753" s="31">
        <v>202604</v>
      </c>
      <c r="C11753" s="27" t="s">
        <v>199</v>
      </c>
      <c r="D11753" s="27" t="s">
        <v>199</v>
      </c>
      <c r="E11753" s="27" t="s">
        <v>29</v>
      </c>
      <c r="F11753" s="27" t="s">
        <v>262</v>
      </c>
      <c r="G11753" s="33">
        <v>177675.34</v>
      </c>
      <c r="H11753" s="33">
        <v>0</v>
      </c>
      <c r="I11753" s="33">
        <v>9668</v>
      </c>
      <c r="J11753" s="33">
        <v>411</v>
      </c>
      <c r="K11753" s="33">
        <v>5800</v>
      </c>
      <c r="L11753" s="33">
        <v>1</v>
      </c>
      <c r="M11753" s="33">
        <v>0</v>
      </c>
      <c r="N11753" s="33">
        <v>183962.59</v>
      </c>
      <c r="O11753" s="33">
        <v>1110.1</v>
      </c>
      <c r="P11753" s="33">
        <v>3053</v>
      </c>
    </row>
    <row r="11754" spans="1:16">
      <c r="A11754" s="27" t="s">
        <v>1584</v>
      </c>
      <c r="B11754" s="31">
        <v>202605</v>
      </c>
      <c r="C11754" s="27" t="s">
        <v>199</v>
      </c>
      <c r="D11754" s="27" t="s">
        <v>199</v>
      </c>
      <c r="E11754" s="27" t="s">
        <v>29</v>
      </c>
      <c r="F11754" s="27" t="s">
        <v>262</v>
      </c>
      <c r="G11754" s="33">
        <v>178183.7</v>
      </c>
      <c r="H11754" s="33">
        <v>0</v>
      </c>
      <c r="I11754" s="33">
        <v>8952</v>
      </c>
      <c r="J11754" s="33">
        <v>482</v>
      </c>
      <c r="K11754" s="33">
        <v>5800</v>
      </c>
      <c r="L11754" s="33">
        <v>1</v>
      </c>
      <c r="M11754" s="33">
        <v>0</v>
      </c>
      <c r="N11754" s="33">
        <v>201475.57</v>
      </c>
      <c r="O11754" s="33">
        <v>1081.4</v>
      </c>
      <c r="P11754" s="33">
        <v>2874</v>
      </c>
    </row>
    <row r="11755" spans="1:16">
      <c r="A11755" s="27" t="s">
        <v>1584</v>
      </c>
      <c r="B11755" s="31">
        <v>202606</v>
      </c>
      <c r="C11755" s="27" t="s">
        <v>199</v>
      </c>
      <c r="D11755" s="27" t="s">
        <v>199</v>
      </c>
      <c r="E11755" s="27" t="s">
        <v>29</v>
      </c>
      <c r="F11755" s="27" t="s">
        <v>262</v>
      </c>
      <c r="G11755" s="33">
        <v>180712.78</v>
      </c>
      <c r="H11755" s="33">
        <v>0</v>
      </c>
      <c r="I11755" s="33">
        <v>8774</v>
      </c>
      <c r="J11755" s="33">
        <v>509</v>
      </c>
      <c r="K11755" s="33">
        <v>5800</v>
      </c>
      <c r="L11755" s="33">
        <v>1</v>
      </c>
      <c r="M11755" s="33">
        <v>0</v>
      </c>
      <c r="N11755" s="33">
        <v>196821.63</v>
      </c>
      <c r="O11755" s="33">
        <v>1035.9</v>
      </c>
      <c r="P11755" s="33">
        <v>2853</v>
      </c>
    </row>
    <row r="11756" spans="1:16">
      <c r="A11756" s="27" t="s">
        <v>1584</v>
      </c>
      <c r="B11756" s="31">
        <v>202607</v>
      </c>
      <c r="C11756" s="27" t="s">
        <v>199</v>
      </c>
      <c r="D11756" s="27" t="s">
        <v>199</v>
      </c>
      <c r="E11756" s="27" t="s">
        <v>29</v>
      </c>
      <c r="F11756" s="27" t="s">
        <v>262</v>
      </c>
      <c r="G11756" s="33">
        <v>154704.11</v>
      </c>
      <c r="H11756" s="33">
        <v>0</v>
      </c>
      <c r="I11756" s="33">
        <v>8524</v>
      </c>
      <c r="J11756" s="33">
        <v>518</v>
      </c>
      <c r="K11756" s="33">
        <v>5800</v>
      </c>
      <c r="L11756" s="33">
        <v>1</v>
      </c>
      <c r="M11756" s="33">
        <v>0</v>
      </c>
      <c r="N11756" s="33">
        <v>174988.61</v>
      </c>
      <c r="O11756" s="33">
        <v>1053.5</v>
      </c>
      <c r="P11756" s="33">
        <v>2679</v>
      </c>
    </row>
    <row r="11757" spans="1:16">
      <c r="A11757" s="27" t="s">
        <v>1588</v>
      </c>
      <c r="B11757" s="31">
        <v>202408</v>
      </c>
      <c r="C11757" s="27" t="s">
        <v>199</v>
      </c>
      <c r="D11757" s="27" t="s">
        <v>199</v>
      </c>
      <c r="E11757" s="27" t="s">
        <v>29</v>
      </c>
      <c r="F11757" s="27" t="s">
        <v>257</v>
      </c>
      <c r="G11757" s="33">
        <v>261215.39</v>
      </c>
      <c r="H11757" s="33">
        <v>261215.39</v>
      </c>
      <c r="I11757" s="33">
        <v>6640</v>
      </c>
      <c r="J11757" s="33">
        <v>492</v>
      </c>
      <c r="K11757" s="33">
        <v>8700</v>
      </c>
      <c r="L11757" s="33">
        <v>1</v>
      </c>
      <c r="M11757" s="33">
        <v>1</v>
      </c>
      <c r="N11757" s="33">
        <v>309895.12</v>
      </c>
      <c r="O11757" s="33">
        <v>1463.5</v>
      </c>
      <c r="P11757" s="33">
        <v>2689</v>
      </c>
    </row>
    <row r="11758" spans="1:16">
      <c r="A11758" s="27" t="s">
        <v>1588</v>
      </c>
      <c r="B11758" s="31">
        <v>202409</v>
      </c>
      <c r="C11758" s="27" t="s">
        <v>199</v>
      </c>
      <c r="D11758" s="27" t="s">
        <v>199</v>
      </c>
      <c r="E11758" s="27" t="s">
        <v>29</v>
      </c>
      <c r="F11758" s="27" t="s">
        <v>257</v>
      </c>
      <c r="G11758" s="33">
        <v>225581.58</v>
      </c>
      <c r="H11758" s="33">
        <v>225581.58</v>
      </c>
      <c r="I11758" s="33">
        <v>5661</v>
      </c>
      <c r="J11758" s="33">
        <v>461</v>
      </c>
      <c r="K11758" s="33">
        <v>8700</v>
      </c>
      <c r="L11758" s="33">
        <v>1</v>
      </c>
      <c r="M11758" s="33">
        <v>1</v>
      </c>
      <c r="N11758" s="33">
        <v>297955.31</v>
      </c>
      <c r="O11758" s="33">
        <v>1324.4</v>
      </c>
      <c r="P11758" s="33">
        <v>2282</v>
      </c>
    </row>
    <row r="11759" spans="1:16">
      <c r="A11759" s="27" t="s">
        <v>1588</v>
      </c>
      <c r="B11759" s="31">
        <v>202410</v>
      </c>
      <c r="C11759" s="27" t="s">
        <v>199</v>
      </c>
      <c r="D11759" s="27" t="s">
        <v>199</v>
      </c>
      <c r="E11759" s="27" t="s">
        <v>29</v>
      </c>
      <c r="F11759" s="27" t="s">
        <v>257</v>
      </c>
      <c r="G11759" s="33">
        <v>277639.68</v>
      </c>
      <c r="H11759" s="33">
        <v>277639.68</v>
      </c>
      <c r="I11759" s="33">
        <v>7413</v>
      </c>
      <c r="J11759" s="33">
        <v>527</v>
      </c>
      <c r="K11759" s="33">
        <v>8700</v>
      </c>
      <c r="L11759" s="33">
        <v>1</v>
      </c>
      <c r="M11759" s="33">
        <v>1</v>
      </c>
      <c r="N11759" s="33">
        <v>327261.65</v>
      </c>
      <c r="O11759" s="33">
        <v>1466.7</v>
      </c>
      <c r="P11759" s="33">
        <v>2930</v>
      </c>
    </row>
    <row r="11760" spans="1:16">
      <c r="A11760" s="27" t="s">
        <v>1588</v>
      </c>
      <c r="B11760" s="31">
        <v>202411</v>
      </c>
      <c r="C11760" s="27" t="s">
        <v>199</v>
      </c>
      <c r="D11760" s="27" t="s">
        <v>199</v>
      </c>
      <c r="E11760" s="27" t="s">
        <v>29</v>
      </c>
      <c r="F11760" s="27" t="s">
        <v>257</v>
      </c>
      <c r="G11760" s="33">
        <v>333712.44</v>
      </c>
      <c r="H11760" s="33">
        <v>333712.44</v>
      </c>
      <c r="I11760" s="33">
        <v>8215</v>
      </c>
      <c r="J11760" s="33">
        <v>456</v>
      </c>
      <c r="K11760" s="33">
        <v>8700</v>
      </c>
      <c r="L11760" s="33">
        <v>1</v>
      </c>
      <c r="M11760" s="33">
        <v>1</v>
      </c>
      <c r="N11760" s="33">
        <v>394924.6</v>
      </c>
      <c r="O11760" s="33">
        <v>1887.9</v>
      </c>
      <c r="P11760" s="33">
        <v>3433</v>
      </c>
    </row>
    <row r="11761" spans="1:16">
      <c r="A11761" s="27" t="s">
        <v>1588</v>
      </c>
      <c r="B11761" s="31">
        <v>202412</v>
      </c>
      <c r="C11761" s="27" t="s">
        <v>199</v>
      </c>
      <c r="D11761" s="27" t="s">
        <v>199</v>
      </c>
      <c r="E11761" s="27" t="s">
        <v>29</v>
      </c>
      <c r="F11761" s="27" t="s">
        <v>257</v>
      </c>
      <c r="G11761" s="33">
        <v>390100.48</v>
      </c>
      <c r="H11761" s="33">
        <v>390100.48</v>
      </c>
      <c r="I11761" s="33">
        <v>9962</v>
      </c>
      <c r="J11761" s="33">
        <v>727</v>
      </c>
      <c r="K11761" s="33">
        <v>8700</v>
      </c>
      <c r="L11761" s="33">
        <v>1</v>
      </c>
      <c r="M11761" s="33">
        <v>1</v>
      </c>
      <c r="N11761" s="33">
        <v>453331.05</v>
      </c>
      <c r="O11761" s="33">
        <v>2464.5</v>
      </c>
      <c r="P11761" s="33">
        <v>4054</v>
      </c>
    </row>
    <row r="11762" spans="1:16">
      <c r="A11762" s="27" t="s">
        <v>1588</v>
      </c>
      <c r="B11762" s="31">
        <v>202501</v>
      </c>
      <c r="C11762" s="27" t="s">
        <v>199</v>
      </c>
      <c r="D11762" s="27" t="s">
        <v>199</v>
      </c>
      <c r="E11762" s="27" t="s">
        <v>29</v>
      </c>
      <c r="F11762" s="27" t="s">
        <v>257</v>
      </c>
      <c r="G11762" s="33">
        <v>192827.9</v>
      </c>
      <c r="H11762" s="33">
        <v>192827.9</v>
      </c>
      <c r="I11762" s="33">
        <v>4958</v>
      </c>
      <c r="J11762" s="33">
        <v>363</v>
      </c>
      <c r="K11762" s="33">
        <v>8700</v>
      </c>
      <c r="L11762" s="33">
        <v>1</v>
      </c>
      <c r="M11762" s="33">
        <v>1</v>
      </c>
      <c r="N11762" s="33">
        <v>230406.24</v>
      </c>
      <c r="O11762" s="33">
        <v>1042.7</v>
      </c>
      <c r="P11762" s="33">
        <v>2006</v>
      </c>
    </row>
    <row r="11763" spans="1:16">
      <c r="A11763" s="27" t="s">
        <v>1588</v>
      </c>
      <c r="B11763" s="31">
        <v>202502</v>
      </c>
      <c r="C11763" s="27" t="s">
        <v>199</v>
      </c>
      <c r="D11763" s="27" t="s">
        <v>199</v>
      </c>
      <c r="E11763" s="27" t="s">
        <v>29</v>
      </c>
      <c r="F11763" s="27" t="s">
        <v>257</v>
      </c>
      <c r="G11763" s="33">
        <v>201550.26</v>
      </c>
      <c r="H11763" s="33">
        <v>201550.26</v>
      </c>
      <c r="I11763" s="33">
        <v>5624</v>
      </c>
      <c r="J11763" s="33">
        <v>393</v>
      </c>
      <c r="K11763" s="33">
        <v>8700</v>
      </c>
      <c r="L11763" s="33">
        <v>1</v>
      </c>
      <c r="M11763" s="33">
        <v>1</v>
      </c>
      <c r="N11763" s="33">
        <v>237371.22</v>
      </c>
      <c r="O11763" s="33">
        <v>1205.2</v>
      </c>
      <c r="P11763" s="33">
        <v>2268</v>
      </c>
    </row>
    <row r="11764" spans="1:16">
      <c r="A11764" s="27" t="s">
        <v>1588</v>
      </c>
      <c r="B11764" s="31">
        <v>202503</v>
      </c>
      <c r="C11764" s="27" t="s">
        <v>199</v>
      </c>
      <c r="D11764" s="27" t="s">
        <v>199</v>
      </c>
      <c r="E11764" s="27" t="s">
        <v>29</v>
      </c>
      <c r="F11764" s="27" t="s">
        <v>257</v>
      </c>
      <c r="G11764" s="33">
        <v>254846.24</v>
      </c>
      <c r="H11764" s="33">
        <v>254846.24</v>
      </c>
      <c r="I11764" s="33">
        <v>6614</v>
      </c>
      <c r="J11764" s="33">
        <v>465</v>
      </c>
      <c r="K11764" s="33">
        <v>8700</v>
      </c>
      <c r="L11764" s="33">
        <v>1</v>
      </c>
      <c r="M11764" s="33">
        <v>1</v>
      </c>
      <c r="N11764" s="33">
        <v>295814.04</v>
      </c>
      <c r="O11764" s="33">
        <v>1258.2</v>
      </c>
      <c r="P11764" s="33">
        <v>2707</v>
      </c>
    </row>
    <row r="11765" spans="1:16">
      <c r="A11765" s="27" t="s">
        <v>1588</v>
      </c>
      <c r="B11765" s="31">
        <v>202504</v>
      </c>
      <c r="C11765" s="27" t="s">
        <v>199</v>
      </c>
      <c r="D11765" s="27" t="s">
        <v>199</v>
      </c>
      <c r="E11765" s="27" t="s">
        <v>29</v>
      </c>
      <c r="F11765" s="27" t="s">
        <v>257</v>
      </c>
      <c r="G11765" s="33">
        <v>281487.27</v>
      </c>
      <c r="H11765" s="33">
        <v>281487.27</v>
      </c>
      <c r="I11765" s="33">
        <v>7509</v>
      </c>
      <c r="J11765" s="33">
        <v>553</v>
      </c>
      <c r="K11765" s="33">
        <v>8700</v>
      </c>
      <c r="L11765" s="33">
        <v>1</v>
      </c>
      <c r="M11765" s="33">
        <v>1</v>
      </c>
      <c r="N11765" s="33">
        <v>348088.22</v>
      </c>
      <c r="O11765" s="33">
        <v>1568.6</v>
      </c>
      <c r="P11765" s="33">
        <v>3067</v>
      </c>
    </row>
    <row r="11766" spans="1:16">
      <c r="A11766" s="27" t="s">
        <v>1588</v>
      </c>
      <c r="B11766" s="31">
        <v>202505</v>
      </c>
      <c r="C11766" s="27" t="s">
        <v>199</v>
      </c>
      <c r="D11766" s="27" t="s">
        <v>199</v>
      </c>
      <c r="E11766" s="27" t="s">
        <v>29</v>
      </c>
      <c r="F11766" s="27" t="s">
        <v>257</v>
      </c>
      <c r="G11766" s="33">
        <v>303300.11</v>
      </c>
      <c r="H11766" s="33">
        <v>303300.11</v>
      </c>
      <c r="I11766" s="33">
        <v>7701</v>
      </c>
      <c r="J11766" s="33">
        <v>587</v>
      </c>
      <c r="K11766" s="33">
        <v>8700</v>
      </c>
      <c r="L11766" s="33">
        <v>1</v>
      </c>
      <c r="M11766" s="33">
        <v>1</v>
      </c>
      <c r="N11766" s="33">
        <v>381225.72</v>
      </c>
      <c r="O11766" s="33">
        <v>1758.5</v>
      </c>
      <c r="P11766" s="33">
        <v>3172</v>
      </c>
    </row>
    <row r="11767" spans="1:16">
      <c r="A11767" s="27" t="s">
        <v>1588</v>
      </c>
      <c r="B11767" s="31">
        <v>202506</v>
      </c>
      <c r="C11767" s="27" t="s">
        <v>199</v>
      </c>
      <c r="D11767" s="27" t="s">
        <v>199</v>
      </c>
      <c r="E11767" s="27" t="s">
        <v>29</v>
      </c>
      <c r="F11767" s="27" t="s">
        <v>257</v>
      </c>
      <c r="G11767" s="33">
        <v>291791.67</v>
      </c>
      <c r="H11767" s="33">
        <v>291791.67</v>
      </c>
      <c r="I11767" s="33">
        <v>7280</v>
      </c>
      <c r="J11767" s="33">
        <v>577</v>
      </c>
      <c r="K11767" s="33">
        <v>8700</v>
      </c>
      <c r="L11767" s="33">
        <v>1</v>
      </c>
      <c r="M11767" s="33">
        <v>1</v>
      </c>
      <c r="N11767" s="33">
        <v>372419.7</v>
      </c>
      <c r="O11767" s="33">
        <v>1625</v>
      </c>
      <c r="P11767" s="33">
        <v>2949</v>
      </c>
    </row>
    <row r="11768" spans="1:16">
      <c r="A11768" s="27" t="s">
        <v>1588</v>
      </c>
      <c r="B11768" s="31">
        <v>202507</v>
      </c>
      <c r="C11768" s="27" t="s">
        <v>199</v>
      </c>
      <c r="D11768" s="27" t="s">
        <v>199</v>
      </c>
      <c r="E11768" s="27" t="s">
        <v>29</v>
      </c>
      <c r="F11768" s="27" t="s">
        <v>257</v>
      </c>
      <c r="G11768" s="33">
        <v>286898.65</v>
      </c>
      <c r="H11768" s="33">
        <v>286898.65</v>
      </c>
      <c r="I11768" s="33">
        <v>7070</v>
      </c>
      <c r="J11768" s="33">
        <v>624</v>
      </c>
      <c r="K11768" s="33">
        <v>8700</v>
      </c>
      <c r="L11768" s="33">
        <v>1</v>
      </c>
      <c r="M11768" s="33">
        <v>1</v>
      </c>
      <c r="N11768" s="33">
        <v>331107.94</v>
      </c>
      <c r="O11768" s="33">
        <v>1564.3</v>
      </c>
      <c r="P11768" s="33">
        <v>2813</v>
      </c>
    </row>
    <row r="11769" spans="1:16">
      <c r="A11769" s="27" t="s">
        <v>1588</v>
      </c>
      <c r="B11769" s="31">
        <v>202508</v>
      </c>
      <c r="C11769" s="27" t="s">
        <v>199</v>
      </c>
      <c r="D11769" s="27" t="s">
        <v>199</v>
      </c>
      <c r="E11769" s="27" t="s">
        <v>29</v>
      </c>
      <c r="F11769" s="27" t="s">
        <v>257</v>
      </c>
      <c r="G11769" s="33">
        <v>273204.89</v>
      </c>
      <c r="H11769" s="33">
        <v>273204.89</v>
      </c>
      <c r="I11769" s="33">
        <v>6565</v>
      </c>
      <c r="J11769" s="33">
        <v>434</v>
      </c>
      <c r="K11769" s="33">
        <v>8700</v>
      </c>
      <c r="L11769" s="33">
        <v>1</v>
      </c>
      <c r="M11769" s="33">
        <v>1</v>
      </c>
      <c r="N11769" s="33">
        <v>318882.08</v>
      </c>
      <c r="O11769" s="33">
        <v>1546.3</v>
      </c>
      <c r="P11769" s="33">
        <v>2743</v>
      </c>
    </row>
    <row r="11770" spans="1:16">
      <c r="A11770" s="27" t="s">
        <v>1588</v>
      </c>
      <c r="B11770" s="31">
        <v>202509</v>
      </c>
      <c r="C11770" s="27" t="s">
        <v>199</v>
      </c>
      <c r="D11770" s="27" t="s">
        <v>199</v>
      </c>
      <c r="E11770" s="27" t="s">
        <v>29</v>
      </c>
      <c r="F11770" s="27" t="s">
        <v>257</v>
      </c>
      <c r="G11770" s="33">
        <v>261714.99</v>
      </c>
      <c r="H11770" s="33">
        <v>261714.99</v>
      </c>
      <c r="I11770" s="33">
        <v>6390</v>
      </c>
      <c r="J11770" s="33">
        <v>508</v>
      </c>
      <c r="K11770" s="33">
        <v>8700</v>
      </c>
      <c r="L11770" s="33">
        <v>1</v>
      </c>
      <c r="M11770" s="33">
        <v>1</v>
      </c>
      <c r="N11770" s="33">
        <v>306596.01</v>
      </c>
      <c r="O11770" s="33">
        <v>1484.1</v>
      </c>
      <c r="P11770" s="33">
        <v>2750</v>
      </c>
    </row>
    <row r="11771" spans="1:16">
      <c r="A11771" s="27" t="s">
        <v>1588</v>
      </c>
      <c r="B11771" s="31">
        <v>202510</v>
      </c>
      <c r="C11771" s="27" t="s">
        <v>199</v>
      </c>
      <c r="D11771" s="27" t="s">
        <v>199</v>
      </c>
      <c r="E11771" s="27" t="s">
        <v>29</v>
      </c>
      <c r="F11771" s="27" t="s">
        <v>257</v>
      </c>
      <c r="G11771" s="33">
        <v>255183.37</v>
      </c>
      <c r="H11771" s="33">
        <v>255183.37</v>
      </c>
      <c r="I11771" s="33">
        <v>6476</v>
      </c>
      <c r="J11771" s="33">
        <v>452</v>
      </c>
      <c r="K11771" s="33">
        <v>8700</v>
      </c>
      <c r="L11771" s="33">
        <v>1</v>
      </c>
      <c r="M11771" s="33">
        <v>1</v>
      </c>
      <c r="N11771" s="33">
        <v>336752.24</v>
      </c>
      <c r="O11771" s="33">
        <v>1480.9</v>
      </c>
      <c r="P11771" s="33">
        <v>2659</v>
      </c>
    </row>
    <row r="11772" spans="1:16">
      <c r="A11772" s="27" t="s">
        <v>1588</v>
      </c>
      <c r="B11772" s="31">
        <v>202511</v>
      </c>
      <c r="C11772" s="27" t="s">
        <v>199</v>
      </c>
      <c r="D11772" s="27" t="s">
        <v>199</v>
      </c>
      <c r="E11772" s="27" t="s">
        <v>29</v>
      </c>
      <c r="F11772" s="27" t="s">
        <v>257</v>
      </c>
      <c r="G11772" s="33">
        <v>341131.19</v>
      </c>
      <c r="H11772" s="33">
        <v>341131.19</v>
      </c>
      <c r="I11772" s="33">
        <v>9102</v>
      </c>
      <c r="J11772" s="33">
        <v>738</v>
      </c>
      <c r="K11772" s="33">
        <v>8700</v>
      </c>
      <c r="L11772" s="33">
        <v>1</v>
      </c>
      <c r="M11772" s="33">
        <v>1</v>
      </c>
      <c r="N11772" s="33">
        <v>406377.41</v>
      </c>
      <c r="O11772" s="33">
        <v>1950.8</v>
      </c>
      <c r="P11772" s="33">
        <v>3562</v>
      </c>
    </row>
    <row r="11773" spans="1:16">
      <c r="A11773" s="27" t="s">
        <v>1588</v>
      </c>
      <c r="B11773" s="31">
        <v>202512</v>
      </c>
      <c r="C11773" s="27" t="s">
        <v>199</v>
      </c>
      <c r="D11773" s="27" t="s">
        <v>199</v>
      </c>
      <c r="E11773" s="27" t="s">
        <v>29</v>
      </c>
      <c r="F11773" s="27" t="s">
        <v>257</v>
      </c>
      <c r="G11773" s="33">
        <v>399484.62</v>
      </c>
      <c r="H11773" s="33">
        <v>399484.62</v>
      </c>
      <c r="I11773" s="33">
        <v>10652</v>
      </c>
      <c r="J11773" s="33">
        <v>828</v>
      </c>
      <c r="K11773" s="33">
        <v>8700</v>
      </c>
      <c r="L11773" s="33">
        <v>1</v>
      </c>
      <c r="M11773" s="33">
        <v>1</v>
      </c>
      <c r="N11773" s="33">
        <v>466477.65</v>
      </c>
      <c r="O11773" s="33">
        <v>2414.6</v>
      </c>
      <c r="P11773" s="33">
        <v>4342</v>
      </c>
    </row>
    <row r="11774" spans="1:16">
      <c r="A11774" s="27" t="s">
        <v>1588</v>
      </c>
      <c r="B11774" s="31">
        <v>202601</v>
      </c>
      <c r="C11774" s="27" t="s">
        <v>199</v>
      </c>
      <c r="D11774" s="27" t="s">
        <v>199</v>
      </c>
      <c r="E11774" s="27" t="s">
        <v>29</v>
      </c>
      <c r="F11774" s="27" t="s">
        <v>257</v>
      </c>
      <c r="G11774" s="33">
        <v>210728.15</v>
      </c>
      <c r="H11774" s="33">
        <v>210728.15</v>
      </c>
      <c r="I11774" s="33">
        <v>5560</v>
      </c>
      <c r="J11774" s="33">
        <v>384</v>
      </c>
      <c r="K11774" s="33">
        <v>8700</v>
      </c>
      <c r="L11774" s="33">
        <v>1</v>
      </c>
      <c r="M11774" s="33">
        <v>1</v>
      </c>
      <c r="N11774" s="33">
        <v>237088.02</v>
      </c>
      <c r="O11774" s="33">
        <v>1158.2</v>
      </c>
      <c r="P11774" s="33">
        <v>2276</v>
      </c>
    </row>
    <row r="11775" spans="1:16">
      <c r="A11775" s="27" t="s">
        <v>1588</v>
      </c>
      <c r="B11775" s="31">
        <v>202602</v>
      </c>
      <c r="C11775" s="27" t="s">
        <v>199</v>
      </c>
      <c r="D11775" s="27" t="s">
        <v>199</v>
      </c>
      <c r="E11775" s="27" t="s">
        <v>29</v>
      </c>
      <c r="F11775" s="27" t="s">
        <v>257</v>
      </c>
      <c r="G11775" s="33">
        <v>220179.23</v>
      </c>
      <c r="H11775" s="33">
        <v>220179.23</v>
      </c>
      <c r="I11775" s="33">
        <v>6131</v>
      </c>
      <c r="J11775" s="33">
        <v>492</v>
      </c>
      <c r="K11775" s="33">
        <v>8700</v>
      </c>
      <c r="L11775" s="33">
        <v>1</v>
      </c>
      <c r="M11775" s="33">
        <v>1</v>
      </c>
      <c r="N11775" s="33">
        <v>244254.99</v>
      </c>
      <c r="O11775" s="33">
        <v>1238.7</v>
      </c>
      <c r="P11775" s="33">
        <v>2466</v>
      </c>
    </row>
    <row r="11776" spans="1:16">
      <c r="A11776" s="27" t="s">
        <v>1588</v>
      </c>
      <c r="B11776" s="31">
        <v>202603</v>
      </c>
      <c r="C11776" s="27" t="s">
        <v>199</v>
      </c>
      <c r="D11776" s="27" t="s">
        <v>199</v>
      </c>
      <c r="E11776" s="27" t="s">
        <v>29</v>
      </c>
      <c r="F11776" s="27" t="s">
        <v>257</v>
      </c>
      <c r="G11776" s="33">
        <v>239651.97</v>
      </c>
      <c r="H11776" s="33">
        <v>239651.97</v>
      </c>
      <c r="I11776" s="33">
        <v>6664</v>
      </c>
      <c r="J11776" s="33">
        <v>523</v>
      </c>
      <c r="K11776" s="33">
        <v>8700</v>
      </c>
      <c r="L11776" s="33">
        <v>1</v>
      </c>
      <c r="M11776" s="33">
        <v>1</v>
      </c>
      <c r="N11776" s="33">
        <v>304392.65</v>
      </c>
      <c r="O11776" s="33">
        <v>1406.8</v>
      </c>
      <c r="P11776" s="33">
        <v>2706</v>
      </c>
    </row>
    <row r="11777" spans="1:16">
      <c r="A11777" s="27" t="s">
        <v>1588</v>
      </c>
      <c r="B11777" s="31">
        <v>202604</v>
      </c>
      <c r="C11777" s="27" t="s">
        <v>199</v>
      </c>
      <c r="D11777" s="27" t="s">
        <v>199</v>
      </c>
      <c r="E11777" s="27" t="s">
        <v>29</v>
      </c>
      <c r="F11777" s="27" t="s">
        <v>257</v>
      </c>
      <c r="G11777" s="33">
        <v>278928.4</v>
      </c>
      <c r="H11777" s="33">
        <v>278928.4</v>
      </c>
      <c r="I11777" s="33">
        <v>6961</v>
      </c>
      <c r="J11777" s="33">
        <v>452</v>
      </c>
      <c r="K11777" s="33">
        <v>8700</v>
      </c>
      <c r="L11777" s="33">
        <v>1</v>
      </c>
      <c r="M11777" s="33">
        <v>1</v>
      </c>
      <c r="N11777" s="33">
        <v>358182.78</v>
      </c>
      <c r="O11777" s="33">
        <v>1690.8</v>
      </c>
      <c r="P11777" s="33">
        <v>2844</v>
      </c>
    </row>
    <row r="11778" spans="1:16">
      <c r="A11778" s="27" t="s">
        <v>1588</v>
      </c>
      <c r="B11778" s="31">
        <v>202605</v>
      </c>
      <c r="C11778" s="27" t="s">
        <v>199</v>
      </c>
      <c r="D11778" s="27" t="s">
        <v>199</v>
      </c>
      <c r="E11778" s="27" t="s">
        <v>29</v>
      </c>
      <c r="F11778" s="27" t="s">
        <v>257</v>
      </c>
      <c r="G11778" s="33">
        <v>308340.8</v>
      </c>
      <c r="H11778" s="33">
        <v>308340.8</v>
      </c>
      <c r="I11778" s="33">
        <v>7939</v>
      </c>
      <c r="J11778" s="33">
        <v>631</v>
      </c>
      <c r="K11778" s="33">
        <v>8700</v>
      </c>
      <c r="L11778" s="33">
        <v>1</v>
      </c>
      <c r="M11778" s="33">
        <v>1</v>
      </c>
      <c r="N11778" s="33">
        <v>392281.27</v>
      </c>
      <c r="O11778" s="33">
        <v>1582.3</v>
      </c>
      <c r="P11778" s="33">
        <v>3276</v>
      </c>
    </row>
    <row r="11779" spans="1:16">
      <c r="A11779" s="27" t="s">
        <v>1588</v>
      </c>
      <c r="B11779" s="31">
        <v>202606</v>
      </c>
      <c r="C11779" s="27" t="s">
        <v>199</v>
      </c>
      <c r="D11779" s="27" t="s">
        <v>199</v>
      </c>
      <c r="E11779" s="27" t="s">
        <v>29</v>
      </c>
      <c r="F11779" s="27" t="s">
        <v>257</v>
      </c>
      <c r="G11779" s="33">
        <v>330861.8</v>
      </c>
      <c r="H11779" s="33">
        <v>330861.8</v>
      </c>
      <c r="I11779" s="33">
        <v>8159</v>
      </c>
      <c r="J11779" s="33">
        <v>606</v>
      </c>
      <c r="K11779" s="33">
        <v>8700</v>
      </c>
      <c r="L11779" s="33">
        <v>1</v>
      </c>
      <c r="M11779" s="33">
        <v>1</v>
      </c>
      <c r="N11779" s="33">
        <v>383219.87</v>
      </c>
      <c r="O11779" s="33">
        <v>2047.4</v>
      </c>
      <c r="P11779" s="33">
        <v>3362</v>
      </c>
    </row>
    <row r="11780" spans="1:16">
      <c r="A11780" s="27" t="s">
        <v>1588</v>
      </c>
      <c r="B11780" s="31">
        <v>202607</v>
      </c>
      <c r="C11780" s="27" t="s">
        <v>199</v>
      </c>
      <c r="D11780" s="27" t="s">
        <v>199</v>
      </c>
      <c r="E11780" s="27" t="s">
        <v>29</v>
      </c>
      <c r="F11780" s="27" t="s">
        <v>257</v>
      </c>
      <c r="G11780" s="33">
        <v>287792.13</v>
      </c>
      <c r="H11780" s="33">
        <v>287792.13</v>
      </c>
      <c r="I11780" s="33">
        <v>6940</v>
      </c>
      <c r="J11780" s="33">
        <v>477</v>
      </c>
      <c r="K11780" s="33">
        <v>8700</v>
      </c>
      <c r="L11780" s="33">
        <v>1</v>
      </c>
      <c r="M11780" s="33">
        <v>1</v>
      </c>
      <c r="N11780" s="33">
        <v>340710.07</v>
      </c>
      <c r="O11780" s="33">
        <v>1514.8</v>
      </c>
      <c r="P11780" s="33">
        <v>3048</v>
      </c>
    </row>
    <row r="11781" spans="1:16">
      <c r="A11781" s="27" t="s">
        <v>1590</v>
      </c>
      <c r="B11781" s="31">
        <v>202408</v>
      </c>
      <c r="C11781" s="27" t="s">
        <v>199</v>
      </c>
      <c r="D11781" s="27" t="s">
        <v>199</v>
      </c>
      <c r="E11781" s="27" t="s">
        <v>29</v>
      </c>
      <c r="F11781" s="27" t="s">
        <v>289</v>
      </c>
      <c r="G11781" s="33">
        <v>1560878.72</v>
      </c>
      <c r="H11781" s="33">
        <v>1560878.72</v>
      </c>
      <c r="I11781" s="33">
        <v>26814</v>
      </c>
      <c r="J11781" s="33">
        <v>2320</v>
      </c>
      <c r="K11781" s="33">
        <v>29000</v>
      </c>
      <c r="L11781" s="33">
        <v>1</v>
      </c>
      <c r="M11781" s="33">
        <v>1</v>
      </c>
      <c r="N11781" s="33">
        <v>1264210.13</v>
      </c>
      <c r="O11781" s="33">
        <v>7122.1</v>
      </c>
      <c r="P11781" s="33">
        <v>12531</v>
      </c>
    </row>
    <row r="11782" spans="1:16">
      <c r="A11782" s="27" t="s">
        <v>1590</v>
      </c>
      <c r="B11782" s="31">
        <v>202409</v>
      </c>
      <c r="C11782" s="27" t="s">
        <v>199</v>
      </c>
      <c r="D11782" s="27" t="s">
        <v>199</v>
      </c>
      <c r="E11782" s="27" t="s">
        <v>29</v>
      </c>
      <c r="F11782" s="27" t="s">
        <v>289</v>
      </c>
      <c r="G11782" s="33">
        <v>1496705.82</v>
      </c>
      <c r="H11782" s="33">
        <v>1496705.82</v>
      </c>
      <c r="I11782" s="33">
        <v>29374</v>
      </c>
      <c r="J11782" s="33">
        <v>2580</v>
      </c>
      <c r="K11782" s="33">
        <v>29000</v>
      </c>
      <c r="L11782" s="33">
        <v>1</v>
      </c>
      <c r="M11782" s="33">
        <v>1</v>
      </c>
      <c r="N11782" s="33">
        <v>1215501.95</v>
      </c>
      <c r="O11782" s="33">
        <v>6669.9</v>
      </c>
      <c r="P11782" s="33">
        <v>11767</v>
      </c>
    </row>
    <row r="11783" spans="1:16">
      <c r="A11783" s="27" t="s">
        <v>1590</v>
      </c>
      <c r="B11783" s="31">
        <v>202410</v>
      </c>
      <c r="C11783" s="27" t="s">
        <v>199</v>
      </c>
      <c r="D11783" s="27" t="s">
        <v>199</v>
      </c>
      <c r="E11783" s="27" t="s">
        <v>29</v>
      </c>
      <c r="F11783" s="27" t="s">
        <v>289</v>
      </c>
      <c r="G11783" s="33">
        <v>1583175.31</v>
      </c>
      <c r="H11783" s="33">
        <v>1583175.31</v>
      </c>
      <c r="I11783" s="33">
        <v>27343</v>
      </c>
      <c r="J11783" s="33">
        <v>2748</v>
      </c>
      <c r="K11783" s="33">
        <v>29000</v>
      </c>
      <c r="L11783" s="33">
        <v>1</v>
      </c>
      <c r="M11783" s="33">
        <v>1</v>
      </c>
      <c r="N11783" s="33">
        <v>1335056.5</v>
      </c>
      <c r="O11783" s="33">
        <v>7837.6</v>
      </c>
      <c r="P11783" s="33">
        <v>12039</v>
      </c>
    </row>
    <row r="11784" spans="1:16">
      <c r="A11784" s="27" t="s">
        <v>1590</v>
      </c>
      <c r="B11784" s="31">
        <v>202411</v>
      </c>
      <c r="C11784" s="27" t="s">
        <v>199</v>
      </c>
      <c r="D11784" s="27" t="s">
        <v>199</v>
      </c>
      <c r="E11784" s="27" t="s">
        <v>29</v>
      </c>
      <c r="F11784" s="27" t="s">
        <v>289</v>
      </c>
      <c r="G11784" s="33">
        <v>1904150.55</v>
      </c>
      <c r="H11784" s="33">
        <v>1904150.55</v>
      </c>
      <c r="I11784" s="33">
        <v>33616</v>
      </c>
      <c r="J11784" s="33">
        <v>2922</v>
      </c>
      <c r="K11784" s="33">
        <v>29000</v>
      </c>
      <c r="L11784" s="33">
        <v>1</v>
      </c>
      <c r="M11784" s="33">
        <v>1</v>
      </c>
      <c r="N11784" s="33">
        <v>1611085.99</v>
      </c>
      <c r="O11784" s="33">
        <v>10239.4</v>
      </c>
      <c r="P11784" s="33">
        <v>14576</v>
      </c>
    </row>
    <row r="11785" spans="1:16">
      <c r="A11785" s="27" t="s">
        <v>1590</v>
      </c>
      <c r="B11785" s="31">
        <v>202412</v>
      </c>
      <c r="C11785" s="27" t="s">
        <v>199</v>
      </c>
      <c r="D11785" s="27" t="s">
        <v>199</v>
      </c>
      <c r="E11785" s="27" t="s">
        <v>29</v>
      </c>
      <c r="F11785" s="27" t="s">
        <v>289</v>
      </c>
      <c r="G11785" s="33">
        <v>2369593.26</v>
      </c>
      <c r="H11785" s="33">
        <v>2369593.26</v>
      </c>
      <c r="I11785" s="33">
        <v>42040</v>
      </c>
      <c r="J11785" s="33">
        <v>3253</v>
      </c>
      <c r="K11785" s="33">
        <v>29000</v>
      </c>
      <c r="L11785" s="33">
        <v>1</v>
      </c>
      <c r="M11785" s="33">
        <v>1</v>
      </c>
      <c r="N11785" s="33">
        <v>1849353.76</v>
      </c>
      <c r="O11785" s="33">
        <v>11655.6</v>
      </c>
      <c r="P11785" s="33">
        <v>18370</v>
      </c>
    </row>
    <row r="11786" spans="1:16">
      <c r="A11786" s="27" t="s">
        <v>1590</v>
      </c>
      <c r="B11786" s="31">
        <v>202501</v>
      </c>
      <c r="C11786" s="27" t="s">
        <v>199</v>
      </c>
      <c r="D11786" s="27" t="s">
        <v>199</v>
      </c>
      <c r="E11786" s="27" t="s">
        <v>29</v>
      </c>
      <c r="F11786" s="27" t="s">
        <v>289</v>
      </c>
      <c r="G11786" s="33">
        <v>1165015.79</v>
      </c>
      <c r="H11786" s="33">
        <v>1165015.79</v>
      </c>
      <c r="I11786" s="33">
        <v>20546</v>
      </c>
      <c r="J11786" s="33">
        <v>1830</v>
      </c>
      <c r="K11786" s="33">
        <v>29000</v>
      </c>
      <c r="L11786" s="33">
        <v>1</v>
      </c>
      <c r="M11786" s="33">
        <v>1</v>
      </c>
      <c r="N11786" s="33">
        <v>939937.03</v>
      </c>
      <c r="O11786" s="33">
        <v>5856.4</v>
      </c>
      <c r="P11786" s="33">
        <v>8786</v>
      </c>
    </row>
    <row r="11787" spans="1:16">
      <c r="A11787" s="27" t="s">
        <v>1590</v>
      </c>
      <c r="B11787" s="31">
        <v>202502</v>
      </c>
      <c r="C11787" s="27" t="s">
        <v>199</v>
      </c>
      <c r="D11787" s="27" t="s">
        <v>199</v>
      </c>
      <c r="E11787" s="27" t="s">
        <v>29</v>
      </c>
      <c r="F11787" s="27" t="s">
        <v>289</v>
      </c>
      <c r="G11787" s="33">
        <v>1237388.97</v>
      </c>
      <c r="H11787" s="33">
        <v>1237388.97</v>
      </c>
      <c r="I11787" s="33">
        <v>20228</v>
      </c>
      <c r="J11787" s="33">
        <v>1623</v>
      </c>
      <c r="K11787" s="33">
        <v>29000</v>
      </c>
      <c r="L11787" s="33">
        <v>1</v>
      </c>
      <c r="M11787" s="33">
        <v>1</v>
      </c>
      <c r="N11787" s="33">
        <v>968350.54</v>
      </c>
      <c r="O11787" s="33">
        <v>5625.6</v>
      </c>
      <c r="P11787" s="33">
        <v>9400</v>
      </c>
    </row>
    <row r="11788" spans="1:16">
      <c r="A11788" s="27" t="s">
        <v>1590</v>
      </c>
      <c r="B11788" s="31">
        <v>202503</v>
      </c>
      <c r="C11788" s="27" t="s">
        <v>199</v>
      </c>
      <c r="D11788" s="27" t="s">
        <v>199</v>
      </c>
      <c r="E11788" s="27" t="s">
        <v>29</v>
      </c>
      <c r="F11788" s="27" t="s">
        <v>289</v>
      </c>
      <c r="G11788" s="33">
        <v>1375703.41</v>
      </c>
      <c r="H11788" s="33">
        <v>1375703.41</v>
      </c>
      <c r="I11788" s="33">
        <v>25220</v>
      </c>
      <c r="J11788" s="33">
        <v>1810</v>
      </c>
      <c r="K11788" s="33">
        <v>29000</v>
      </c>
      <c r="L11788" s="33">
        <v>1</v>
      </c>
      <c r="M11788" s="33">
        <v>1</v>
      </c>
      <c r="N11788" s="33">
        <v>1206766.71</v>
      </c>
      <c r="O11788" s="33">
        <v>6517.1</v>
      </c>
      <c r="P11788" s="33">
        <v>10908</v>
      </c>
    </row>
    <row r="11789" spans="1:16">
      <c r="A11789" s="27" t="s">
        <v>1590</v>
      </c>
      <c r="B11789" s="31">
        <v>202504</v>
      </c>
      <c r="C11789" s="27" t="s">
        <v>199</v>
      </c>
      <c r="D11789" s="27" t="s">
        <v>199</v>
      </c>
      <c r="E11789" s="27" t="s">
        <v>29</v>
      </c>
      <c r="F11789" s="27" t="s">
        <v>289</v>
      </c>
      <c r="G11789" s="33">
        <v>1576622.76</v>
      </c>
      <c r="H11789" s="33">
        <v>1576622.76</v>
      </c>
      <c r="I11789" s="33">
        <v>29977</v>
      </c>
      <c r="J11789" s="33">
        <v>2594</v>
      </c>
      <c r="K11789" s="33">
        <v>29000</v>
      </c>
      <c r="L11789" s="33">
        <v>1</v>
      </c>
      <c r="M11789" s="33">
        <v>1</v>
      </c>
      <c r="N11789" s="33">
        <v>1420018.05</v>
      </c>
      <c r="O11789" s="33">
        <v>6873.9</v>
      </c>
      <c r="P11789" s="33">
        <v>12332</v>
      </c>
    </row>
    <row r="11790" spans="1:16">
      <c r="A11790" s="27" t="s">
        <v>1590</v>
      </c>
      <c r="B11790" s="31">
        <v>202505</v>
      </c>
      <c r="C11790" s="27" t="s">
        <v>199</v>
      </c>
      <c r="D11790" s="27" t="s">
        <v>199</v>
      </c>
      <c r="E11790" s="27" t="s">
        <v>29</v>
      </c>
      <c r="F11790" s="27" t="s">
        <v>289</v>
      </c>
      <c r="G11790" s="33">
        <v>1962147.79</v>
      </c>
      <c r="H11790" s="33">
        <v>1962147.79</v>
      </c>
      <c r="I11790" s="33">
        <v>38793</v>
      </c>
      <c r="J11790" s="33">
        <v>3169</v>
      </c>
      <c r="K11790" s="33">
        <v>29000</v>
      </c>
      <c r="L11790" s="33">
        <v>1</v>
      </c>
      <c r="M11790" s="33">
        <v>1</v>
      </c>
      <c r="N11790" s="33">
        <v>1555201.73</v>
      </c>
      <c r="O11790" s="33">
        <v>9641.299999999999</v>
      </c>
      <c r="P11790" s="33">
        <v>16042</v>
      </c>
    </row>
    <row r="11791" spans="1:16">
      <c r="A11791" s="27" t="s">
        <v>1590</v>
      </c>
      <c r="B11791" s="31">
        <v>202506</v>
      </c>
      <c r="C11791" s="27" t="s">
        <v>199</v>
      </c>
      <c r="D11791" s="27" t="s">
        <v>199</v>
      </c>
      <c r="E11791" s="27" t="s">
        <v>29</v>
      </c>
      <c r="F11791" s="27" t="s">
        <v>289</v>
      </c>
      <c r="G11791" s="33">
        <v>1966678.53</v>
      </c>
      <c r="H11791" s="33">
        <v>1966678.53</v>
      </c>
      <c r="I11791" s="33">
        <v>34797</v>
      </c>
      <c r="J11791" s="33">
        <v>3587</v>
      </c>
      <c r="K11791" s="33">
        <v>29000</v>
      </c>
      <c r="L11791" s="33">
        <v>1</v>
      </c>
      <c r="M11791" s="33">
        <v>1</v>
      </c>
      <c r="N11791" s="33">
        <v>1519277.75</v>
      </c>
      <c r="O11791" s="33">
        <v>8530.9</v>
      </c>
      <c r="P11791" s="33">
        <v>15546</v>
      </c>
    </row>
    <row r="11792" spans="1:16">
      <c r="A11792" s="27" t="s">
        <v>1590</v>
      </c>
      <c r="B11792" s="31">
        <v>202507</v>
      </c>
      <c r="C11792" s="27" t="s">
        <v>199</v>
      </c>
      <c r="D11792" s="27" t="s">
        <v>199</v>
      </c>
      <c r="E11792" s="27" t="s">
        <v>29</v>
      </c>
      <c r="F11792" s="27" t="s">
        <v>289</v>
      </c>
      <c r="G11792" s="33">
        <v>1682977.45</v>
      </c>
      <c r="H11792" s="33">
        <v>1682977.45</v>
      </c>
      <c r="I11792" s="33">
        <v>35383</v>
      </c>
      <c r="J11792" s="33">
        <v>2591</v>
      </c>
      <c r="K11792" s="33">
        <v>29000</v>
      </c>
      <c r="L11792" s="33">
        <v>1</v>
      </c>
      <c r="M11792" s="33">
        <v>1</v>
      </c>
      <c r="N11792" s="33">
        <v>1350747.35</v>
      </c>
      <c r="O11792" s="33">
        <v>7823.4</v>
      </c>
      <c r="P11792" s="33">
        <v>14406</v>
      </c>
    </row>
    <row r="11793" spans="1:16">
      <c r="A11793" s="27" t="s">
        <v>1590</v>
      </c>
      <c r="B11793" s="31">
        <v>202508</v>
      </c>
      <c r="C11793" s="27" t="s">
        <v>199</v>
      </c>
      <c r="D11793" s="27" t="s">
        <v>199</v>
      </c>
      <c r="E11793" s="27" t="s">
        <v>29</v>
      </c>
      <c r="F11793" s="27" t="s">
        <v>289</v>
      </c>
      <c r="G11793" s="33">
        <v>1580247.09</v>
      </c>
      <c r="H11793" s="33">
        <v>1580247.09</v>
      </c>
      <c r="I11793" s="33">
        <v>29579</v>
      </c>
      <c r="J11793" s="33">
        <v>2732</v>
      </c>
      <c r="K11793" s="33">
        <v>29000</v>
      </c>
      <c r="L11793" s="33">
        <v>1</v>
      </c>
      <c r="M11793" s="33">
        <v>1</v>
      </c>
      <c r="N11793" s="33">
        <v>1300872.23</v>
      </c>
      <c r="O11793" s="33">
        <v>7372.6</v>
      </c>
      <c r="P11793" s="33">
        <v>12688</v>
      </c>
    </row>
    <row r="11794" spans="1:16">
      <c r="A11794" s="27" t="s">
        <v>1590</v>
      </c>
      <c r="B11794" s="31">
        <v>202509</v>
      </c>
      <c r="C11794" s="27" t="s">
        <v>199</v>
      </c>
      <c r="D11794" s="27" t="s">
        <v>199</v>
      </c>
      <c r="E11794" s="27" t="s">
        <v>29</v>
      </c>
      <c r="F11794" s="27" t="s">
        <v>289</v>
      </c>
      <c r="G11794" s="33">
        <v>1399403.13</v>
      </c>
      <c r="H11794" s="33">
        <v>1399403.13</v>
      </c>
      <c r="I11794" s="33">
        <v>25913</v>
      </c>
      <c r="J11794" s="33">
        <v>2130</v>
      </c>
      <c r="K11794" s="33">
        <v>29000</v>
      </c>
      <c r="L11794" s="33">
        <v>1</v>
      </c>
      <c r="M11794" s="33">
        <v>1</v>
      </c>
      <c r="N11794" s="33">
        <v>1250751.51</v>
      </c>
      <c r="O11794" s="33">
        <v>6967.4</v>
      </c>
      <c r="P11794" s="33">
        <v>10906</v>
      </c>
    </row>
    <row r="11795" spans="1:16">
      <c r="A11795" s="27" t="s">
        <v>1590</v>
      </c>
      <c r="B11795" s="31">
        <v>202510</v>
      </c>
      <c r="C11795" s="27" t="s">
        <v>199</v>
      </c>
      <c r="D11795" s="27" t="s">
        <v>199</v>
      </c>
      <c r="E11795" s="27" t="s">
        <v>29</v>
      </c>
      <c r="F11795" s="27" t="s">
        <v>289</v>
      </c>
      <c r="G11795" s="33">
        <v>1640429.24</v>
      </c>
      <c r="H11795" s="33">
        <v>1640429.24</v>
      </c>
      <c r="I11795" s="33">
        <v>28488</v>
      </c>
      <c r="J11795" s="33">
        <v>2500</v>
      </c>
      <c r="K11795" s="33">
        <v>29000</v>
      </c>
      <c r="L11795" s="33">
        <v>1</v>
      </c>
      <c r="M11795" s="33">
        <v>1</v>
      </c>
      <c r="N11795" s="33">
        <v>1373773.14</v>
      </c>
      <c r="O11795" s="33">
        <v>9563.4</v>
      </c>
      <c r="P11795" s="33">
        <v>12922</v>
      </c>
    </row>
    <row r="11796" spans="1:16">
      <c r="A11796" s="27" t="s">
        <v>1590</v>
      </c>
      <c r="B11796" s="31">
        <v>202511</v>
      </c>
      <c r="C11796" s="27" t="s">
        <v>199</v>
      </c>
      <c r="D11796" s="27" t="s">
        <v>199</v>
      </c>
      <c r="E11796" s="27" t="s">
        <v>29</v>
      </c>
      <c r="F11796" s="27" t="s">
        <v>289</v>
      </c>
      <c r="G11796" s="33">
        <v>2022909.58</v>
      </c>
      <c r="H11796" s="33">
        <v>2022909.58</v>
      </c>
      <c r="I11796" s="33">
        <v>36006</v>
      </c>
      <c r="J11796" s="33">
        <v>3787</v>
      </c>
      <c r="K11796" s="33">
        <v>29000</v>
      </c>
      <c r="L11796" s="33">
        <v>1</v>
      </c>
      <c r="M11796" s="33">
        <v>1</v>
      </c>
      <c r="N11796" s="33">
        <v>1657807.48</v>
      </c>
      <c r="O11796" s="33">
        <v>9147.4</v>
      </c>
      <c r="P11796" s="33">
        <v>15480</v>
      </c>
    </row>
    <row r="11797" spans="1:16">
      <c r="A11797" s="27" t="s">
        <v>1590</v>
      </c>
      <c r="B11797" s="31">
        <v>202512</v>
      </c>
      <c r="C11797" s="27" t="s">
        <v>199</v>
      </c>
      <c r="D11797" s="27" t="s">
        <v>199</v>
      </c>
      <c r="E11797" s="27" t="s">
        <v>29</v>
      </c>
      <c r="F11797" s="27" t="s">
        <v>289</v>
      </c>
      <c r="G11797" s="33">
        <v>2503412.58</v>
      </c>
      <c r="H11797" s="33">
        <v>2503412.58</v>
      </c>
      <c r="I11797" s="33">
        <v>48378</v>
      </c>
      <c r="J11797" s="33">
        <v>4658</v>
      </c>
      <c r="K11797" s="33">
        <v>29000</v>
      </c>
      <c r="L11797" s="33">
        <v>1</v>
      </c>
      <c r="M11797" s="33">
        <v>1</v>
      </c>
      <c r="N11797" s="33">
        <v>1902985.02</v>
      </c>
      <c r="O11797" s="33">
        <v>11815.3</v>
      </c>
      <c r="P11797" s="33">
        <v>20491</v>
      </c>
    </row>
    <row r="11798" spans="1:16">
      <c r="A11798" s="27" t="s">
        <v>1590</v>
      </c>
      <c r="B11798" s="31">
        <v>202601</v>
      </c>
      <c r="C11798" s="27" t="s">
        <v>199</v>
      </c>
      <c r="D11798" s="27" t="s">
        <v>199</v>
      </c>
      <c r="E11798" s="27" t="s">
        <v>29</v>
      </c>
      <c r="F11798" s="27" t="s">
        <v>289</v>
      </c>
      <c r="G11798" s="33">
        <v>1149863.28</v>
      </c>
      <c r="H11798" s="33">
        <v>1149863.28</v>
      </c>
      <c r="I11798" s="33">
        <v>21130</v>
      </c>
      <c r="J11798" s="33">
        <v>1549</v>
      </c>
      <c r="K11798" s="33">
        <v>29000</v>
      </c>
      <c r="L11798" s="33">
        <v>1</v>
      </c>
      <c r="M11798" s="33">
        <v>1</v>
      </c>
      <c r="N11798" s="33">
        <v>967195.21</v>
      </c>
      <c r="O11798" s="33">
        <v>5439.8</v>
      </c>
      <c r="P11798" s="33">
        <v>9480</v>
      </c>
    </row>
    <row r="11799" spans="1:16">
      <c r="A11799" s="27" t="s">
        <v>1590</v>
      </c>
      <c r="B11799" s="31">
        <v>202602</v>
      </c>
      <c r="C11799" s="27" t="s">
        <v>199</v>
      </c>
      <c r="D11799" s="27" t="s">
        <v>199</v>
      </c>
      <c r="E11799" s="27" t="s">
        <v>29</v>
      </c>
      <c r="F11799" s="27" t="s">
        <v>289</v>
      </c>
      <c r="G11799" s="33">
        <v>1295872.83</v>
      </c>
      <c r="H11799" s="33">
        <v>1295872.83</v>
      </c>
      <c r="I11799" s="33">
        <v>24036</v>
      </c>
      <c r="J11799" s="33">
        <v>2244</v>
      </c>
      <c r="K11799" s="33">
        <v>29000</v>
      </c>
      <c r="L11799" s="33">
        <v>1</v>
      </c>
      <c r="M11799" s="33">
        <v>1</v>
      </c>
      <c r="N11799" s="33">
        <v>996432.71</v>
      </c>
      <c r="O11799" s="33">
        <v>6475.8</v>
      </c>
      <c r="P11799" s="33">
        <v>10131</v>
      </c>
    </row>
    <row r="11800" spans="1:16">
      <c r="A11800" s="27" t="s">
        <v>1590</v>
      </c>
      <c r="B11800" s="31">
        <v>202603</v>
      </c>
      <c r="C11800" s="27" t="s">
        <v>199</v>
      </c>
      <c r="D11800" s="27" t="s">
        <v>199</v>
      </c>
      <c r="E11800" s="27" t="s">
        <v>29</v>
      </c>
      <c r="F11800" s="27" t="s">
        <v>289</v>
      </c>
      <c r="G11800" s="33">
        <v>1562685.91</v>
      </c>
      <c r="H11800" s="33">
        <v>1562685.91</v>
      </c>
      <c r="I11800" s="33">
        <v>31299</v>
      </c>
      <c r="J11800" s="33">
        <v>2064</v>
      </c>
      <c r="K11800" s="33">
        <v>29000</v>
      </c>
      <c r="L11800" s="33">
        <v>1</v>
      </c>
      <c r="M11800" s="33">
        <v>1</v>
      </c>
      <c r="N11800" s="33">
        <v>1241762.94</v>
      </c>
      <c r="O11800" s="33">
        <v>7388</v>
      </c>
      <c r="P11800" s="33">
        <v>12905</v>
      </c>
    </row>
    <row r="11801" spans="1:16">
      <c r="A11801" s="27" t="s">
        <v>1590</v>
      </c>
      <c r="B11801" s="31">
        <v>202604</v>
      </c>
      <c r="C11801" s="27" t="s">
        <v>199</v>
      </c>
      <c r="D11801" s="27" t="s">
        <v>199</v>
      </c>
      <c r="E11801" s="27" t="s">
        <v>29</v>
      </c>
      <c r="F11801" s="27" t="s">
        <v>289</v>
      </c>
      <c r="G11801" s="33">
        <v>1849954.17</v>
      </c>
      <c r="H11801" s="33">
        <v>1849954.17</v>
      </c>
      <c r="I11801" s="33">
        <v>32948</v>
      </c>
      <c r="J11801" s="33">
        <v>3249</v>
      </c>
      <c r="K11801" s="33">
        <v>29000</v>
      </c>
      <c r="L11801" s="33">
        <v>1</v>
      </c>
      <c r="M11801" s="33">
        <v>1</v>
      </c>
      <c r="N11801" s="33">
        <v>1461198.57</v>
      </c>
      <c r="O11801" s="33">
        <v>8333.5</v>
      </c>
      <c r="P11801" s="33">
        <v>14606</v>
      </c>
    </row>
    <row r="11802" spans="1:16">
      <c r="A11802" s="27" t="s">
        <v>1590</v>
      </c>
      <c r="B11802" s="31">
        <v>202605</v>
      </c>
      <c r="C11802" s="27" t="s">
        <v>199</v>
      </c>
      <c r="D11802" s="27" t="s">
        <v>199</v>
      </c>
      <c r="E11802" s="27" t="s">
        <v>29</v>
      </c>
      <c r="F11802" s="27" t="s">
        <v>289</v>
      </c>
      <c r="G11802" s="33">
        <v>1788710.12</v>
      </c>
      <c r="H11802" s="33">
        <v>1788710.12</v>
      </c>
      <c r="I11802" s="33">
        <v>31831</v>
      </c>
      <c r="J11802" s="33">
        <v>2732</v>
      </c>
      <c r="K11802" s="33">
        <v>29000</v>
      </c>
      <c r="L11802" s="33">
        <v>1</v>
      </c>
      <c r="M11802" s="33">
        <v>1</v>
      </c>
      <c r="N11802" s="33">
        <v>1600302.58</v>
      </c>
      <c r="O11802" s="33">
        <v>7561.3</v>
      </c>
      <c r="P11802" s="33">
        <v>13574</v>
      </c>
    </row>
    <row r="11803" spans="1:16">
      <c r="A11803" s="27" t="s">
        <v>1590</v>
      </c>
      <c r="B11803" s="31">
        <v>202606</v>
      </c>
      <c r="C11803" s="27" t="s">
        <v>199</v>
      </c>
      <c r="D11803" s="27" t="s">
        <v>199</v>
      </c>
      <c r="E11803" s="27" t="s">
        <v>29</v>
      </c>
      <c r="F11803" s="27" t="s">
        <v>289</v>
      </c>
      <c r="G11803" s="33">
        <v>1886288.91</v>
      </c>
      <c r="H11803" s="33">
        <v>1886288.91</v>
      </c>
      <c r="I11803" s="33">
        <v>34348</v>
      </c>
      <c r="J11803" s="33">
        <v>2572</v>
      </c>
      <c r="K11803" s="33">
        <v>29000</v>
      </c>
      <c r="L11803" s="33">
        <v>1</v>
      </c>
      <c r="M11803" s="33">
        <v>1</v>
      </c>
      <c r="N11803" s="33">
        <v>1563336.81</v>
      </c>
      <c r="O11803" s="33">
        <v>9270.4</v>
      </c>
      <c r="P11803" s="33">
        <v>15395</v>
      </c>
    </row>
    <row r="11804" spans="1:16">
      <c r="A11804" s="27" t="s">
        <v>1590</v>
      </c>
      <c r="B11804" s="31">
        <v>202607</v>
      </c>
      <c r="C11804" s="27" t="s">
        <v>199</v>
      </c>
      <c r="D11804" s="27" t="s">
        <v>199</v>
      </c>
      <c r="E11804" s="27" t="s">
        <v>29</v>
      </c>
      <c r="F11804" s="27" t="s">
        <v>289</v>
      </c>
      <c r="G11804" s="33">
        <v>1669266.25</v>
      </c>
      <c r="H11804" s="33">
        <v>1669266.25</v>
      </c>
      <c r="I11804" s="33">
        <v>31259</v>
      </c>
      <c r="J11804" s="33">
        <v>2915</v>
      </c>
      <c r="K11804" s="33">
        <v>29000</v>
      </c>
      <c r="L11804" s="33">
        <v>1</v>
      </c>
      <c r="M11804" s="33">
        <v>1</v>
      </c>
      <c r="N11804" s="33">
        <v>1389919.02</v>
      </c>
      <c r="O11804" s="33">
        <v>8277.200000000001</v>
      </c>
      <c r="P11804" s="33">
        <v>12930</v>
      </c>
    </row>
    <row r="11805" spans="1:16">
      <c r="A11805" s="27" t="s">
        <v>1592</v>
      </c>
      <c r="B11805" s="31">
        <v>202408</v>
      </c>
      <c r="C11805" s="27" t="s">
        <v>177</v>
      </c>
      <c r="D11805" s="27" t="s">
        <v>177</v>
      </c>
      <c r="E11805" s="27" t="s">
        <v>29</v>
      </c>
      <c r="F11805" s="27" t="s">
        <v>257</v>
      </c>
      <c r="G11805" s="33">
        <v>268895.41</v>
      </c>
      <c r="H11805" s="33">
        <v>268895.41</v>
      </c>
      <c r="I11805" s="33">
        <v>6792</v>
      </c>
      <c r="J11805" s="33">
        <v>501</v>
      </c>
      <c r="K11805" s="33">
        <v>8000</v>
      </c>
      <c r="L11805" s="33">
        <v>1</v>
      </c>
      <c r="M11805" s="33">
        <v>1</v>
      </c>
      <c r="N11805" s="33">
        <v>262119.63</v>
      </c>
      <c r="O11805" s="33">
        <v>1349</v>
      </c>
      <c r="P11805" s="33">
        <v>2788</v>
      </c>
    </row>
    <row r="11806" spans="1:16">
      <c r="A11806" s="27" t="s">
        <v>1592</v>
      </c>
      <c r="B11806" s="31">
        <v>202409</v>
      </c>
      <c r="C11806" s="27" t="s">
        <v>177</v>
      </c>
      <c r="D11806" s="27" t="s">
        <v>177</v>
      </c>
      <c r="E11806" s="27" t="s">
        <v>29</v>
      </c>
      <c r="F11806" s="27" t="s">
        <v>257</v>
      </c>
      <c r="G11806" s="33">
        <v>227235.25</v>
      </c>
      <c r="H11806" s="33">
        <v>227235.25</v>
      </c>
      <c r="I11806" s="33">
        <v>5490</v>
      </c>
      <c r="J11806" s="33">
        <v>412</v>
      </c>
      <c r="K11806" s="33">
        <v>8000</v>
      </c>
      <c r="L11806" s="33">
        <v>1</v>
      </c>
      <c r="M11806" s="33">
        <v>1</v>
      </c>
      <c r="N11806" s="33">
        <v>252020.54</v>
      </c>
      <c r="O11806" s="33">
        <v>1252.4</v>
      </c>
      <c r="P11806" s="33">
        <v>2250</v>
      </c>
    </row>
    <row r="11807" spans="1:16">
      <c r="A11807" s="27" t="s">
        <v>1592</v>
      </c>
      <c r="B11807" s="31">
        <v>202410</v>
      </c>
      <c r="C11807" s="27" t="s">
        <v>177</v>
      </c>
      <c r="D11807" s="27" t="s">
        <v>177</v>
      </c>
      <c r="E11807" s="27" t="s">
        <v>29</v>
      </c>
      <c r="F11807" s="27" t="s">
        <v>257</v>
      </c>
      <c r="G11807" s="33">
        <v>262851.83</v>
      </c>
      <c r="H11807" s="33">
        <v>262851.83</v>
      </c>
      <c r="I11807" s="33">
        <v>6210</v>
      </c>
      <c r="J11807" s="33">
        <v>359</v>
      </c>
      <c r="K11807" s="33">
        <v>8000</v>
      </c>
      <c r="L11807" s="33">
        <v>1</v>
      </c>
      <c r="M11807" s="33">
        <v>1</v>
      </c>
      <c r="N11807" s="33">
        <v>276808.82</v>
      </c>
      <c r="O11807" s="33">
        <v>1438</v>
      </c>
      <c r="P11807" s="33">
        <v>2594</v>
      </c>
    </row>
    <row r="11808" spans="1:16">
      <c r="A11808" s="27" t="s">
        <v>1592</v>
      </c>
      <c r="B11808" s="31">
        <v>202411</v>
      </c>
      <c r="C11808" s="27" t="s">
        <v>177</v>
      </c>
      <c r="D11808" s="27" t="s">
        <v>177</v>
      </c>
      <c r="E11808" s="27" t="s">
        <v>29</v>
      </c>
      <c r="F11808" s="27" t="s">
        <v>257</v>
      </c>
      <c r="G11808" s="33">
        <v>318348.21</v>
      </c>
      <c r="H11808" s="33">
        <v>318348.21</v>
      </c>
      <c r="I11808" s="33">
        <v>8881</v>
      </c>
      <c r="J11808" s="33">
        <v>657</v>
      </c>
      <c r="K11808" s="33">
        <v>8000</v>
      </c>
      <c r="L11808" s="33">
        <v>1</v>
      </c>
      <c r="M11808" s="33">
        <v>1</v>
      </c>
      <c r="N11808" s="33">
        <v>334040.4</v>
      </c>
      <c r="O11808" s="33">
        <v>1822.9</v>
      </c>
      <c r="P11808" s="33">
        <v>3624</v>
      </c>
    </row>
    <row r="11809" spans="1:16">
      <c r="A11809" s="27" t="s">
        <v>1592</v>
      </c>
      <c r="B11809" s="31">
        <v>202412</v>
      </c>
      <c r="C11809" s="27" t="s">
        <v>177</v>
      </c>
      <c r="D11809" s="27" t="s">
        <v>177</v>
      </c>
      <c r="E11809" s="27" t="s">
        <v>29</v>
      </c>
      <c r="F11809" s="27" t="s">
        <v>257</v>
      </c>
      <c r="G11809" s="33">
        <v>368448.41</v>
      </c>
      <c r="H11809" s="33">
        <v>368448.41</v>
      </c>
      <c r="I11809" s="33">
        <v>9374</v>
      </c>
      <c r="J11809" s="33">
        <v>714</v>
      </c>
      <c r="K11809" s="33">
        <v>8000</v>
      </c>
      <c r="L11809" s="33">
        <v>1</v>
      </c>
      <c r="M11809" s="33">
        <v>1</v>
      </c>
      <c r="N11809" s="33">
        <v>383442.52</v>
      </c>
      <c r="O11809" s="33">
        <v>2290.4</v>
      </c>
      <c r="P11809" s="33">
        <v>4040</v>
      </c>
    </row>
    <row r="11810" spans="1:16">
      <c r="A11810" s="27" t="s">
        <v>1592</v>
      </c>
      <c r="B11810" s="31">
        <v>202501</v>
      </c>
      <c r="C11810" s="27" t="s">
        <v>177</v>
      </c>
      <c r="D11810" s="27" t="s">
        <v>177</v>
      </c>
      <c r="E11810" s="27" t="s">
        <v>29</v>
      </c>
      <c r="F11810" s="27" t="s">
        <v>257</v>
      </c>
      <c r="G11810" s="33">
        <v>196542.35</v>
      </c>
      <c r="H11810" s="33">
        <v>196542.35</v>
      </c>
      <c r="I11810" s="33">
        <v>5182</v>
      </c>
      <c r="J11810" s="33">
        <v>369</v>
      </c>
      <c r="K11810" s="33">
        <v>8000</v>
      </c>
      <c r="L11810" s="33">
        <v>1</v>
      </c>
      <c r="M11810" s="33">
        <v>1</v>
      </c>
      <c r="N11810" s="33">
        <v>194885.28</v>
      </c>
      <c r="O11810" s="33">
        <v>1132.9</v>
      </c>
      <c r="P11810" s="33">
        <v>2029</v>
      </c>
    </row>
    <row r="11811" spans="1:16">
      <c r="A11811" s="27" t="s">
        <v>1592</v>
      </c>
      <c r="B11811" s="31">
        <v>202502</v>
      </c>
      <c r="C11811" s="27" t="s">
        <v>177</v>
      </c>
      <c r="D11811" s="27" t="s">
        <v>177</v>
      </c>
      <c r="E11811" s="27" t="s">
        <v>29</v>
      </c>
      <c r="F11811" s="27" t="s">
        <v>257</v>
      </c>
      <c r="G11811" s="33">
        <v>208773.17</v>
      </c>
      <c r="H11811" s="33">
        <v>208773.17</v>
      </c>
      <c r="I11811" s="33">
        <v>5493</v>
      </c>
      <c r="J11811" s="33">
        <v>496</v>
      </c>
      <c r="K11811" s="33">
        <v>8000</v>
      </c>
      <c r="L11811" s="33">
        <v>1</v>
      </c>
      <c r="M11811" s="33">
        <v>1</v>
      </c>
      <c r="N11811" s="33">
        <v>200776.5</v>
      </c>
      <c r="O11811" s="33">
        <v>1163.7</v>
      </c>
      <c r="P11811" s="33">
        <v>2226</v>
      </c>
    </row>
    <row r="11812" spans="1:16">
      <c r="A11812" s="27" t="s">
        <v>1592</v>
      </c>
      <c r="B11812" s="31">
        <v>202503</v>
      </c>
      <c r="C11812" s="27" t="s">
        <v>177</v>
      </c>
      <c r="D11812" s="27" t="s">
        <v>177</v>
      </c>
      <c r="E11812" s="27" t="s">
        <v>29</v>
      </c>
      <c r="F11812" s="27" t="s">
        <v>257</v>
      </c>
      <c r="G11812" s="33">
        <v>250720.36</v>
      </c>
      <c r="H11812" s="33">
        <v>250720.36</v>
      </c>
      <c r="I11812" s="33">
        <v>6213</v>
      </c>
      <c r="J11812" s="33">
        <v>495</v>
      </c>
      <c r="K11812" s="33">
        <v>8000</v>
      </c>
      <c r="L11812" s="33">
        <v>1</v>
      </c>
      <c r="M11812" s="33">
        <v>1</v>
      </c>
      <c r="N11812" s="33">
        <v>250209.39</v>
      </c>
      <c r="O11812" s="33">
        <v>1406.9</v>
      </c>
      <c r="P11812" s="33">
        <v>2602</v>
      </c>
    </row>
    <row r="11813" spans="1:16">
      <c r="A11813" s="27" t="s">
        <v>1592</v>
      </c>
      <c r="B11813" s="31">
        <v>202504</v>
      </c>
      <c r="C11813" s="27" t="s">
        <v>177</v>
      </c>
      <c r="D11813" s="27" t="s">
        <v>177</v>
      </c>
      <c r="E11813" s="27" t="s">
        <v>29</v>
      </c>
      <c r="F11813" s="27" t="s">
        <v>257</v>
      </c>
      <c r="G11813" s="33">
        <v>290007.11</v>
      </c>
      <c r="H11813" s="33">
        <v>290007.11</v>
      </c>
      <c r="I11813" s="33">
        <v>7306</v>
      </c>
      <c r="J11813" s="33">
        <v>527</v>
      </c>
      <c r="K11813" s="33">
        <v>8000</v>
      </c>
      <c r="L11813" s="33">
        <v>1</v>
      </c>
      <c r="M11813" s="33">
        <v>1</v>
      </c>
      <c r="N11813" s="33">
        <v>294424.63</v>
      </c>
      <c r="O11813" s="33">
        <v>1494.5</v>
      </c>
      <c r="P11813" s="33">
        <v>3058</v>
      </c>
    </row>
    <row r="11814" spans="1:16">
      <c r="A11814" s="27" t="s">
        <v>1592</v>
      </c>
      <c r="B11814" s="31">
        <v>202505</v>
      </c>
      <c r="C11814" s="27" t="s">
        <v>177</v>
      </c>
      <c r="D11814" s="27" t="s">
        <v>177</v>
      </c>
      <c r="E11814" s="27" t="s">
        <v>29</v>
      </c>
      <c r="F11814" s="27" t="s">
        <v>257</v>
      </c>
      <c r="G11814" s="33">
        <v>342036.7</v>
      </c>
      <c r="H11814" s="33">
        <v>342036.7</v>
      </c>
      <c r="I11814" s="33">
        <v>8946</v>
      </c>
      <c r="J11814" s="33">
        <v>763</v>
      </c>
      <c r="K11814" s="33">
        <v>8000</v>
      </c>
      <c r="L11814" s="33">
        <v>1</v>
      </c>
      <c r="M11814" s="33">
        <v>1</v>
      </c>
      <c r="N11814" s="33">
        <v>322453.44</v>
      </c>
      <c r="O11814" s="33">
        <v>1934.5</v>
      </c>
      <c r="P11814" s="33">
        <v>3584</v>
      </c>
    </row>
    <row r="11815" spans="1:16">
      <c r="A11815" s="27" t="s">
        <v>1592</v>
      </c>
      <c r="B11815" s="31">
        <v>202506</v>
      </c>
      <c r="C11815" s="27" t="s">
        <v>177</v>
      </c>
      <c r="D11815" s="27" t="s">
        <v>177</v>
      </c>
      <c r="E11815" s="27" t="s">
        <v>29</v>
      </c>
      <c r="F11815" s="27" t="s">
        <v>257</v>
      </c>
      <c r="G11815" s="33">
        <v>312453.45</v>
      </c>
      <c r="H11815" s="33">
        <v>312453.45</v>
      </c>
      <c r="I11815" s="33">
        <v>7525</v>
      </c>
      <c r="J11815" s="33">
        <v>649</v>
      </c>
      <c r="K11815" s="33">
        <v>8000</v>
      </c>
      <c r="L11815" s="33">
        <v>1</v>
      </c>
      <c r="M11815" s="33">
        <v>1</v>
      </c>
      <c r="N11815" s="33">
        <v>315005.01</v>
      </c>
      <c r="O11815" s="33">
        <v>1838.1</v>
      </c>
      <c r="P11815" s="33">
        <v>3117</v>
      </c>
    </row>
    <row r="11816" spans="1:16">
      <c r="A11816" s="27" t="s">
        <v>1592</v>
      </c>
      <c r="B11816" s="31">
        <v>202507</v>
      </c>
      <c r="C11816" s="27" t="s">
        <v>177</v>
      </c>
      <c r="D11816" s="27" t="s">
        <v>177</v>
      </c>
      <c r="E11816" s="27" t="s">
        <v>29</v>
      </c>
      <c r="F11816" s="27" t="s">
        <v>257</v>
      </c>
      <c r="G11816" s="33">
        <v>272892.87</v>
      </c>
      <c r="H11816" s="33">
        <v>272892.87</v>
      </c>
      <c r="I11816" s="33">
        <v>7520</v>
      </c>
      <c r="J11816" s="33">
        <v>630</v>
      </c>
      <c r="K11816" s="33">
        <v>8000</v>
      </c>
      <c r="L11816" s="33">
        <v>1</v>
      </c>
      <c r="M11816" s="33">
        <v>1</v>
      </c>
      <c r="N11816" s="33">
        <v>280062.14</v>
      </c>
      <c r="O11816" s="33">
        <v>1401.8</v>
      </c>
      <c r="P11816" s="33">
        <v>2904</v>
      </c>
    </row>
    <row r="11817" spans="1:16">
      <c r="A11817" s="27" t="s">
        <v>1592</v>
      </c>
      <c r="B11817" s="31">
        <v>202508</v>
      </c>
      <c r="C11817" s="27" t="s">
        <v>177</v>
      </c>
      <c r="D11817" s="27" t="s">
        <v>177</v>
      </c>
      <c r="E11817" s="27" t="s">
        <v>29</v>
      </c>
      <c r="F11817" s="27" t="s">
        <v>257</v>
      </c>
      <c r="G11817" s="33">
        <v>272042.89</v>
      </c>
      <c r="H11817" s="33">
        <v>272042.89</v>
      </c>
      <c r="I11817" s="33">
        <v>6784</v>
      </c>
      <c r="J11817" s="33">
        <v>476</v>
      </c>
      <c r="K11817" s="33">
        <v>8000</v>
      </c>
      <c r="L11817" s="33">
        <v>1</v>
      </c>
      <c r="M11817" s="33">
        <v>1</v>
      </c>
      <c r="N11817" s="33">
        <v>269721.1</v>
      </c>
      <c r="O11817" s="33">
        <v>1557.1</v>
      </c>
      <c r="P11817" s="33">
        <v>2887</v>
      </c>
    </row>
    <row r="11818" spans="1:16">
      <c r="A11818" s="27" t="s">
        <v>1592</v>
      </c>
      <c r="B11818" s="31">
        <v>202509</v>
      </c>
      <c r="C11818" s="27" t="s">
        <v>177</v>
      </c>
      <c r="D11818" s="27" t="s">
        <v>177</v>
      </c>
      <c r="E11818" s="27" t="s">
        <v>29</v>
      </c>
      <c r="F11818" s="27" t="s">
        <v>257</v>
      </c>
      <c r="G11818" s="33">
        <v>285067.82</v>
      </c>
      <c r="H11818" s="33">
        <v>285067.82</v>
      </c>
      <c r="I11818" s="33">
        <v>7560</v>
      </c>
      <c r="J11818" s="33">
        <v>578</v>
      </c>
      <c r="K11818" s="33">
        <v>8000</v>
      </c>
      <c r="L11818" s="33">
        <v>1</v>
      </c>
      <c r="M11818" s="33">
        <v>1</v>
      </c>
      <c r="N11818" s="33">
        <v>259329.14</v>
      </c>
      <c r="O11818" s="33">
        <v>1680.5</v>
      </c>
      <c r="P11818" s="33">
        <v>3139</v>
      </c>
    </row>
    <row r="11819" spans="1:16">
      <c r="A11819" s="27" t="s">
        <v>1592</v>
      </c>
      <c r="B11819" s="31">
        <v>202510</v>
      </c>
      <c r="C11819" s="27" t="s">
        <v>177</v>
      </c>
      <c r="D11819" s="27" t="s">
        <v>177</v>
      </c>
      <c r="E11819" s="27" t="s">
        <v>29</v>
      </c>
      <c r="F11819" s="27" t="s">
        <v>257</v>
      </c>
      <c r="G11819" s="33">
        <v>294944.58</v>
      </c>
      <c r="H11819" s="33">
        <v>294944.58</v>
      </c>
      <c r="I11819" s="33">
        <v>7522</v>
      </c>
      <c r="J11819" s="33">
        <v>567</v>
      </c>
      <c r="K11819" s="33">
        <v>8000</v>
      </c>
      <c r="L11819" s="33">
        <v>1</v>
      </c>
      <c r="M11819" s="33">
        <v>1</v>
      </c>
      <c r="N11819" s="33">
        <v>284836.28</v>
      </c>
      <c r="O11819" s="33">
        <v>1706.5</v>
      </c>
      <c r="P11819" s="33">
        <v>3186</v>
      </c>
    </row>
    <row r="11820" spans="1:16">
      <c r="A11820" s="27" t="s">
        <v>1592</v>
      </c>
      <c r="B11820" s="31">
        <v>202511</v>
      </c>
      <c r="C11820" s="27" t="s">
        <v>177</v>
      </c>
      <c r="D11820" s="27" t="s">
        <v>177</v>
      </c>
      <c r="E11820" s="27" t="s">
        <v>29</v>
      </c>
      <c r="F11820" s="27" t="s">
        <v>257</v>
      </c>
      <c r="G11820" s="33">
        <v>324228.1</v>
      </c>
      <c r="H11820" s="33">
        <v>324228.1</v>
      </c>
      <c r="I11820" s="33">
        <v>8394</v>
      </c>
      <c r="J11820" s="33">
        <v>596</v>
      </c>
      <c r="K11820" s="33">
        <v>8000</v>
      </c>
      <c r="L11820" s="33">
        <v>1</v>
      </c>
      <c r="M11820" s="33">
        <v>1</v>
      </c>
      <c r="N11820" s="33">
        <v>343727.57</v>
      </c>
      <c r="O11820" s="33">
        <v>1841.1</v>
      </c>
      <c r="P11820" s="33">
        <v>3451</v>
      </c>
    </row>
    <row r="11821" spans="1:16">
      <c r="A11821" s="27" t="s">
        <v>1592</v>
      </c>
      <c r="B11821" s="31">
        <v>202512</v>
      </c>
      <c r="C11821" s="27" t="s">
        <v>177</v>
      </c>
      <c r="D11821" s="27" t="s">
        <v>177</v>
      </c>
      <c r="E11821" s="27" t="s">
        <v>29</v>
      </c>
      <c r="F11821" s="27" t="s">
        <v>257</v>
      </c>
      <c r="G11821" s="33">
        <v>380362.18</v>
      </c>
      <c r="H11821" s="33">
        <v>380362.18</v>
      </c>
      <c r="I11821" s="33">
        <v>9232</v>
      </c>
      <c r="J11821" s="33">
        <v>659</v>
      </c>
      <c r="K11821" s="33">
        <v>8000</v>
      </c>
      <c r="L11821" s="33">
        <v>1</v>
      </c>
      <c r="M11821" s="33">
        <v>1</v>
      </c>
      <c r="N11821" s="33">
        <v>394562.35</v>
      </c>
      <c r="O11821" s="33">
        <v>2174.3</v>
      </c>
      <c r="P11821" s="33">
        <v>3912</v>
      </c>
    </row>
    <row r="11822" spans="1:16">
      <c r="A11822" s="27" t="s">
        <v>1592</v>
      </c>
      <c r="B11822" s="31">
        <v>202601</v>
      </c>
      <c r="C11822" s="27" t="s">
        <v>177</v>
      </c>
      <c r="D11822" s="27" t="s">
        <v>177</v>
      </c>
      <c r="E11822" s="27" t="s">
        <v>29</v>
      </c>
      <c r="F11822" s="27" t="s">
        <v>257</v>
      </c>
      <c r="G11822" s="33">
        <v>206598.29</v>
      </c>
      <c r="H11822" s="33">
        <v>206598.29</v>
      </c>
      <c r="I11822" s="33">
        <v>4995</v>
      </c>
      <c r="J11822" s="33">
        <v>366</v>
      </c>
      <c r="K11822" s="33">
        <v>8000</v>
      </c>
      <c r="L11822" s="33">
        <v>1</v>
      </c>
      <c r="M11822" s="33">
        <v>1</v>
      </c>
      <c r="N11822" s="33">
        <v>200536.95</v>
      </c>
      <c r="O11822" s="33">
        <v>1237.7</v>
      </c>
      <c r="P11822" s="33">
        <v>2094</v>
      </c>
    </row>
    <row r="11823" spans="1:16">
      <c r="A11823" s="27" t="s">
        <v>1592</v>
      </c>
      <c r="B11823" s="31">
        <v>202602</v>
      </c>
      <c r="C11823" s="27" t="s">
        <v>177</v>
      </c>
      <c r="D11823" s="27" t="s">
        <v>177</v>
      </c>
      <c r="E11823" s="27" t="s">
        <v>29</v>
      </c>
      <c r="F11823" s="27" t="s">
        <v>257</v>
      </c>
      <c r="G11823" s="33">
        <v>199688.95</v>
      </c>
      <c r="H11823" s="33">
        <v>199688.95</v>
      </c>
      <c r="I11823" s="33">
        <v>5546</v>
      </c>
      <c r="J11823" s="33">
        <v>403</v>
      </c>
      <c r="K11823" s="33">
        <v>8000</v>
      </c>
      <c r="L11823" s="33">
        <v>1</v>
      </c>
      <c r="M11823" s="33">
        <v>1</v>
      </c>
      <c r="N11823" s="33">
        <v>206599.02</v>
      </c>
      <c r="O11823" s="33">
        <v>1111.5</v>
      </c>
      <c r="P11823" s="33">
        <v>2135</v>
      </c>
    </row>
    <row r="11824" spans="1:16">
      <c r="A11824" s="27" t="s">
        <v>1592</v>
      </c>
      <c r="B11824" s="31">
        <v>202603</v>
      </c>
      <c r="C11824" s="27" t="s">
        <v>177</v>
      </c>
      <c r="D11824" s="27" t="s">
        <v>177</v>
      </c>
      <c r="E11824" s="27" t="s">
        <v>29</v>
      </c>
      <c r="F11824" s="27" t="s">
        <v>257</v>
      </c>
      <c r="G11824" s="33">
        <v>307781.8</v>
      </c>
      <c r="H11824" s="33">
        <v>307781.8</v>
      </c>
      <c r="I11824" s="33">
        <v>8211</v>
      </c>
      <c r="J11824" s="33">
        <v>700</v>
      </c>
      <c r="K11824" s="33">
        <v>8000</v>
      </c>
      <c r="L11824" s="33">
        <v>1</v>
      </c>
      <c r="M11824" s="33">
        <v>1</v>
      </c>
      <c r="N11824" s="33">
        <v>257465.46</v>
      </c>
      <c r="O11824" s="33">
        <v>1633.3</v>
      </c>
      <c r="P11824" s="33">
        <v>3177</v>
      </c>
    </row>
    <row r="11825" spans="1:16">
      <c r="A11825" s="27" t="s">
        <v>1592</v>
      </c>
      <c r="B11825" s="31">
        <v>202604</v>
      </c>
      <c r="C11825" s="27" t="s">
        <v>177</v>
      </c>
      <c r="D11825" s="27" t="s">
        <v>177</v>
      </c>
      <c r="E11825" s="27" t="s">
        <v>29</v>
      </c>
      <c r="F11825" s="27" t="s">
        <v>257</v>
      </c>
      <c r="G11825" s="33">
        <v>325433.02</v>
      </c>
      <c r="H11825" s="33">
        <v>325433.02</v>
      </c>
      <c r="I11825" s="33">
        <v>8564</v>
      </c>
      <c r="J11825" s="33">
        <v>727</v>
      </c>
      <c r="K11825" s="33">
        <v>8000</v>
      </c>
      <c r="L11825" s="33">
        <v>1</v>
      </c>
      <c r="M11825" s="33">
        <v>1</v>
      </c>
      <c r="N11825" s="33">
        <v>302962.95</v>
      </c>
      <c r="O11825" s="33">
        <v>1809.2</v>
      </c>
      <c r="P11825" s="33">
        <v>3366</v>
      </c>
    </row>
    <row r="11826" spans="1:16">
      <c r="A11826" s="27" t="s">
        <v>1592</v>
      </c>
      <c r="B11826" s="31">
        <v>202605</v>
      </c>
      <c r="C11826" s="27" t="s">
        <v>177</v>
      </c>
      <c r="D11826" s="27" t="s">
        <v>177</v>
      </c>
      <c r="E11826" s="27" t="s">
        <v>29</v>
      </c>
      <c r="F11826" s="27" t="s">
        <v>257</v>
      </c>
      <c r="G11826" s="33">
        <v>344271.85</v>
      </c>
      <c r="H11826" s="33">
        <v>344271.85</v>
      </c>
      <c r="I11826" s="33">
        <v>9083</v>
      </c>
      <c r="J11826" s="33">
        <v>732</v>
      </c>
      <c r="K11826" s="33">
        <v>8000</v>
      </c>
      <c r="L11826" s="33">
        <v>1</v>
      </c>
      <c r="M11826" s="33">
        <v>1</v>
      </c>
      <c r="N11826" s="33">
        <v>331804.58</v>
      </c>
      <c r="O11826" s="33">
        <v>2085.8</v>
      </c>
      <c r="P11826" s="33">
        <v>3583</v>
      </c>
    </row>
    <row r="11827" spans="1:16">
      <c r="A11827" s="27" t="s">
        <v>1592</v>
      </c>
      <c r="B11827" s="31">
        <v>202606</v>
      </c>
      <c r="C11827" s="27" t="s">
        <v>177</v>
      </c>
      <c r="D11827" s="27" t="s">
        <v>177</v>
      </c>
      <c r="E11827" s="27" t="s">
        <v>29</v>
      </c>
      <c r="F11827" s="27" t="s">
        <v>257</v>
      </c>
      <c r="G11827" s="33">
        <v>301190</v>
      </c>
      <c r="H11827" s="33">
        <v>301190</v>
      </c>
      <c r="I11827" s="33">
        <v>7596</v>
      </c>
      <c r="J11827" s="33">
        <v>646</v>
      </c>
      <c r="K11827" s="33">
        <v>8000</v>
      </c>
      <c r="L11827" s="33">
        <v>1</v>
      </c>
      <c r="M11827" s="33">
        <v>1</v>
      </c>
      <c r="N11827" s="33">
        <v>324140.15</v>
      </c>
      <c r="O11827" s="33">
        <v>1664.2</v>
      </c>
      <c r="P11827" s="33">
        <v>3220</v>
      </c>
    </row>
    <row r="11828" spans="1:16">
      <c r="A11828" s="27" t="s">
        <v>1592</v>
      </c>
      <c r="B11828" s="31">
        <v>202607</v>
      </c>
      <c r="C11828" s="27" t="s">
        <v>177</v>
      </c>
      <c r="D11828" s="27" t="s">
        <v>177</v>
      </c>
      <c r="E11828" s="27" t="s">
        <v>29</v>
      </c>
      <c r="F11828" s="27" t="s">
        <v>257</v>
      </c>
      <c r="G11828" s="33">
        <v>297505.29</v>
      </c>
      <c r="H11828" s="33">
        <v>297505.29</v>
      </c>
      <c r="I11828" s="33">
        <v>7945</v>
      </c>
      <c r="J11828" s="33">
        <v>610</v>
      </c>
      <c r="K11828" s="33">
        <v>8000</v>
      </c>
      <c r="L11828" s="33">
        <v>1</v>
      </c>
      <c r="M11828" s="33">
        <v>1</v>
      </c>
      <c r="N11828" s="33">
        <v>288183.94</v>
      </c>
      <c r="O11828" s="33">
        <v>1664.9</v>
      </c>
      <c r="P11828" s="33">
        <v>3176</v>
      </c>
    </row>
    <row r="11829" spans="1:16">
      <c r="A11829" s="27" t="s">
        <v>1595</v>
      </c>
      <c r="B11829" s="31">
        <v>202408</v>
      </c>
      <c r="C11829" s="27" t="s">
        <v>177</v>
      </c>
      <c r="D11829" s="27" t="s">
        <v>177</v>
      </c>
      <c r="E11829" s="27" t="s">
        <v>29</v>
      </c>
      <c r="F11829" s="27" t="s">
        <v>257</v>
      </c>
      <c r="G11829" s="33">
        <v>389641.87</v>
      </c>
      <c r="H11829" s="33">
        <v>389641.87</v>
      </c>
      <c r="I11829" s="33">
        <v>9875</v>
      </c>
      <c r="J11829" s="33">
        <v>681</v>
      </c>
      <c r="K11829" s="33">
        <v>10700</v>
      </c>
      <c r="L11829" s="33">
        <v>1</v>
      </c>
      <c r="M11829" s="33">
        <v>1</v>
      </c>
      <c r="N11829" s="33">
        <v>371655.36</v>
      </c>
      <c r="O11829" s="33">
        <v>2175.8</v>
      </c>
      <c r="P11829" s="33">
        <v>3900</v>
      </c>
    </row>
    <row r="11830" spans="1:16">
      <c r="A11830" s="27" t="s">
        <v>1595</v>
      </c>
      <c r="B11830" s="31">
        <v>202409</v>
      </c>
      <c r="C11830" s="27" t="s">
        <v>177</v>
      </c>
      <c r="D11830" s="27" t="s">
        <v>177</v>
      </c>
      <c r="E11830" s="27" t="s">
        <v>29</v>
      </c>
      <c r="F11830" s="27" t="s">
        <v>257</v>
      </c>
      <c r="G11830" s="33">
        <v>370065.16</v>
      </c>
      <c r="H11830" s="33">
        <v>370065.16</v>
      </c>
      <c r="I11830" s="33">
        <v>10467</v>
      </c>
      <c r="J11830" s="33">
        <v>793</v>
      </c>
      <c r="K11830" s="33">
        <v>10700</v>
      </c>
      <c r="L11830" s="33">
        <v>1</v>
      </c>
      <c r="M11830" s="33">
        <v>1</v>
      </c>
      <c r="N11830" s="33">
        <v>357336.02</v>
      </c>
      <c r="O11830" s="33">
        <v>2169</v>
      </c>
      <c r="P11830" s="33">
        <v>4089</v>
      </c>
    </row>
    <row r="11831" spans="1:16">
      <c r="A11831" s="27" t="s">
        <v>1595</v>
      </c>
      <c r="B11831" s="31">
        <v>202410</v>
      </c>
      <c r="C11831" s="27" t="s">
        <v>177</v>
      </c>
      <c r="D11831" s="27" t="s">
        <v>177</v>
      </c>
      <c r="E11831" s="27" t="s">
        <v>29</v>
      </c>
      <c r="F11831" s="27" t="s">
        <v>257</v>
      </c>
      <c r="G11831" s="33">
        <v>405540.54</v>
      </c>
      <c r="H11831" s="33">
        <v>405540.54</v>
      </c>
      <c r="I11831" s="33">
        <v>10757</v>
      </c>
      <c r="J11831" s="33">
        <v>828</v>
      </c>
      <c r="K11831" s="33">
        <v>10700</v>
      </c>
      <c r="L11831" s="33">
        <v>1</v>
      </c>
      <c r="M11831" s="33">
        <v>1</v>
      </c>
      <c r="N11831" s="33">
        <v>392482.93</v>
      </c>
      <c r="O11831" s="33">
        <v>2252.3</v>
      </c>
      <c r="P11831" s="33">
        <v>4234</v>
      </c>
    </row>
    <row r="11832" spans="1:16">
      <c r="A11832" s="27" t="s">
        <v>1595</v>
      </c>
      <c r="B11832" s="31">
        <v>202411</v>
      </c>
      <c r="C11832" s="27" t="s">
        <v>177</v>
      </c>
      <c r="D11832" s="27" t="s">
        <v>177</v>
      </c>
      <c r="E11832" s="27" t="s">
        <v>29</v>
      </c>
      <c r="F11832" s="27" t="s">
        <v>257</v>
      </c>
      <c r="G11832" s="33">
        <v>521484.37</v>
      </c>
      <c r="H11832" s="33">
        <v>521484.37</v>
      </c>
      <c r="I11832" s="33">
        <v>13272</v>
      </c>
      <c r="J11832" s="33">
        <v>1047</v>
      </c>
      <c r="K11832" s="33">
        <v>10700</v>
      </c>
      <c r="L11832" s="33">
        <v>1</v>
      </c>
      <c r="M11832" s="33">
        <v>1</v>
      </c>
      <c r="N11832" s="33">
        <v>473630.71</v>
      </c>
      <c r="O11832" s="33">
        <v>3046.6</v>
      </c>
      <c r="P11832" s="33">
        <v>5335</v>
      </c>
    </row>
    <row r="11833" spans="1:16">
      <c r="A11833" s="27" t="s">
        <v>1595</v>
      </c>
      <c r="B11833" s="31">
        <v>202412</v>
      </c>
      <c r="C11833" s="27" t="s">
        <v>177</v>
      </c>
      <c r="D11833" s="27" t="s">
        <v>177</v>
      </c>
      <c r="E11833" s="27" t="s">
        <v>29</v>
      </c>
      <c r="F11833" s="27" t="s">
        <v>257</v>
      </c>
      <c r="G11833" s="33">
        <v>610965.55</v>
      </c>
      <c r="H11833" s="33">
        <v>610965.55</v>
      </c>
      <c r="I11833" s="33">
        <v>15004</v>
      </c>
      <c r="J11833" s="33">
        <v>988</v>
      </c>
      <c r="K11833" s="33">
        <v>10700</v>
      </c>
      <c r="L11833" s="33">
        <v>1</v>
      </c>
      <c r="M11833" s="33">
        <v>1</v>
      </c>
      <c r="N11833" s="33">
        <v>543677.21</v>
      </c>
      <c r="O11833" s="33">
        <v>3620.6</v>
      </c>
      <c r="P11833" s="33">
        <v>6327</v>
      </c>
    </row>
    <row r="11834" spans="1:16">
      <c r="A11834" s="27" t="s">
        <v>1595</v>
      </c>
      <c r="B11834" s="31">
        <v>202501</v>
      </c>
      <c r="C11834" s="27" t="s">
        <v>177</v>
      </c>
      <c r="D11834" s="27" t="s">
        <v>177</v>
      </c>
      <c r="E11834" s="27" t="s">
        <v>29</v>
      </c>
      <c r="F11834" s="27" t="s">
        <v>257</v>
      </c>
      <c r="G11834" s="33">
        <v>312218.71</v>
      </c>
      <c r="H11834" s="33">
        <v>312218.71</v>
      </c>
      <c r="I11834" s="33">
        <v>7932</v>
      </c>
      <c r="J11834" s="33">
        <v>723</v>
      </c>
      <c r="K11834" s="33">
        <v>10700</v>
      </c>
      <c r="L11834" s="33">
        <v>1</v>
      </c>
      <c r="M11834" s="33">
        <v>1</v>
      </c>
      <c r="N11834" s="33">
        <v>276324.82</v>
      </c>
      <c r="O11834" s="33">
        <v>1656.3</v>
      </c>
      <c r="P11834" s="33">
        <v>3243</v>
      </c>
    </row>
    <row r="11835" spans="1:16">
      <c r="A11835" s="27" t="s">
        <v>1595</v>
      </c>
      <c r="B11835" s="31">
        <v>202502</v>
      </c>
      <c r="C11835" s="27" t="s">
        <v>177</v>
      </c>
      <c r="D11835" s="27" t="s">
        <v>177</v>
      </c>
      <c r="E11835" s="27" t="s">
        <v>29</v>
      </c>
      <c r="F11835" s="27" t="s">
        <v>257</v>
      </c>
      <c r="G11835" s="33">
        <v>323603.43</v>
      </c>
      <c r="H11835" s="33">
        <v>323603.43</v>
      </c>
      <c r="I11835" s="33">
        <v>8062</v>
      </c>
      <c r="J11835" s="33">
        <v>557</v>
      </c>
      <c r="K11835" s="33">
        <v>10700</v>
      </c>
      <c r="L11835" s="33">
        <v>1</v>
      </c>
      <c r="M11835" s="33">
        <v>1</v>
      </c>
      <c r="N11835" s="33">
        <v>284677.89</v>
      </c>
      <c r="O11835" s="33">
        <v>1829.4</v>
      </c>
      <c r="P11835" s="33">
        <v>3207</v>
      </c>
    </row>
    <row r="11836" spans="1:16">
      <c r="A11836" s="27" t="s">
        <v>1595</v>
      </c>
      <c r="B11836" s="31">
        <v>202503</v>
      </c>
      <c r="C11836" s="27" t="s">
        <v>177</v>
      </c>
      <c r="D11836" s="27" t="s">
        <v>177</v>
      </c>
      <c r="E11836" s="27" t="s">
        <v>29</v>
      </c>
      <c r="F11836" s="27" t="s">
        <v>257</v>
      </c>
      <c r="G11836" s="33">
        <v>388438.96</v>
      </c>
      <c r="H11836" s="33">
        <v>388438.96</v>
      </c>
      <c r="I11836" s="33">
        <v>10764</v>
      </c>
      <c r="J11836" s="33">
        <v>924</v>
      </c>
      <c r="K11836" s="33">
        <v>10700</v>
      </c>
      <c r="L11836" s="33">
        <v>1</v>
      </c>
      <c r="M11836" s="33">
        <v>1</v>
      </c>
      <c r="N11836" s="33">
        <v>354768.01</v>
      </c>
      <c r="O11836" s="33">
        <v>2198.1</v>
      </c>
      <c r="P11836" s="33">
        <v>4138</v>
      </c>
    </row>
    <row r="11837" spans="1:16">
      <c r="A11837" s="27" t="s">
        <v>1595</v>
      </c>
      <c r="B11837" s="31">
        <v>202504</v>
      </c>
      <c r="C11837" s="27" t="s">
        <v>177</v>
      </c>
      <c r="D11837" s="27" t="s">
        <v>177</v>
      </c>
      <c r="E11837" s="27" t="s">
        <v>29</v>
      </c>
      <c r="F11837" s="27" t="s">
        <v>257</v>
      </c>
      <c r="G11837" s="33">
        <v>472554.48</v>
      </c>
      <c r="H11837" s="33">
        <v>472554.48</v>
      </c>
      <c r="I11837" s="33">
        <v>12389</v>
      </c>
      <c r="J11837" s="33">
        <v>940</v>
      </c>
      <c r="K11837" s="33">
        <v>10700</v>
      </c>
      <c r="L11837" s="33">
        <v>1</v>
      </c>
      <c r="M11837" s="33">
        <v>1</v>
      </c>
      <c r="N11837" s="33">
        <v>417460.12</v>
      </c>
      <c r="O11837" s="33">
        <v>2701.8</v>
      </c>
      <c r="P11837" s="33">
        <v>5131</v>
      </c>
    </row>
    <row r="11838" spans="1:16">
      <c r="A11838" s="27" t="s">
        <v>1595</v>
      </c>
      <c r="B11838" s="31">
        <v>202505</v>
      </c>
      <c r="C11838" s="27" t="s">
        <v>177</v>
      </c>
      <c r="D11838" s="27" t="s">
        <v>177</v>
      </c>
      <c r="E11838" s="27" t="s">
        <v>29</v>
      </c>
      <c r="F11838" s="27" t="s">
        <v>257</v>
      </c>
      <c r="G11838" s="33">
        <v>553720.05</v>
      </c>
      <c r="H11838" s="33">
        <v>553720.05</v>
      </c>
      <c r="I11838" s="33">
        <v>13739</v>
      </c>
      <c r="J11838" s="33">
        <v>1011</v>
      </c>
      <c r="K11838" s="33">
        <v>10700</v>
      </c>
      <c r="L11838" s="33">
        <v>1</v>
      </c>
      <c r="M11838" s="33">
        <v>1</v>
      </c>
      <c r="N11838" s="33">
        <v>457201.73</v>
      </c>
      <c r="O11838" s="33">
        <v>3190.3</v>
      </c>
      <c r="P11838" s="33">
        <v>5414</v>
      </c>
    </row>
    <row r="11839" spans="1:16">
      <c r="A11839" s="27" t="s">
        <v>1595</v>
      </c>
      <c r="B11839" s="31">
        <v>202506</v>
      </c>
      <c r="C11839" s="27" t="s">
        <v>177</v>
      </c>
      <c r="D11839" s="27" t="s">
        <v>177</v>
      </c>
      <c r="E11839" s="27" t="s">
        <v>29</v>
      </c>
      <c r="F11839" s="27" t="s">
        <v>257</v>
      </c>
      <c r="G11839" s="33">
        <v>528275.9300000001</v>
      </c>
      <c r="H11839" s="33">
        <v>528275.9300000001</v>
      </c>
      <c r="I11839" s="33">
        <v>14624</v>
      </c>
      <c r="J11839" s="33">
        <v>1106</v>
      </c>
      <c r="K11839" s="33">
        <v>10700</v>
      </c>
      <c r="L11839" s="33">
        <v>1</v>
      </c>
      <c r="M11839" s="33">
        <v>1</v>
      </c>
      <c r="N11839" s="33">
        <v>446640.72</v>
      </c>
      <c r="O11839" s="33">
        <v>3023.6</v>
      </c>
      <c r="P11839" s="33">
        <v>5871</v>
      </c>
    </row>
    <row r="11840" spans="1:16">
      <c r="A11840" s="27" t="s">
        <v>1595</v>
      </c>
      <c r="B11840" s="31">
        <v>202507</v>
      </c>
      <c r="C11840" s="27" t="s">
        <v>177</v>
      </c>
      <c r="D11840" s="27" t="s">
        <v>177</v>
      </c>
      <c r="E11840" s="27" t="s">
        <v>29</v>
      </c>
      <c r="F11840" s="27" t="s">
        <v>257</v>
      </c>
      <c r="G11840" s="33">
        <v>476896.41</v>
      </c>
      <c r="H11840" s="33">
        <v>476896.41</v>
      </c>
      <c r="I11840" s="33">
        <v>12702</v>
      </c>
      <c r="J11840" s="33">
        <v>957</v>
      </c>
      <c r="K11840" s="33">
        <v>10700</v>
      </c>
      <c r="L11840" s="33">
        <v>1</v>
      </c>
      <c r="M11840" s="33">
        <v>1</v>
      </c>
      <c r="N11840" s="33">
        <v>397095.77</v>
      </c>
      <c r="O11840" s="33">
        <v>2959.8</v>
      </c>
      <c r="P11840" s="33">
        <v>5215</v>
      </c>
    </row>
    <row r="11841" spans="1:16">
      <c r="A11841" s="27" t="s">
        <v>1595</v>
      </c>
      <c r="B11841" s="31">
        <v>202508</v>
      </c>
      <c r="C11841" s="27" t="s">
        <v>177</v>
      </c>
      <c r="D11841" s="27" t="s">
        <v>177</v>
      </c>
      <c r="E11841" s="27" t="s">
        <v>29</v>
      </c>
      <c r="F11841" s="27" t="s">
        <v>257</v>
      </c>
      <c r="G11841" s="33">
        <v>438606.15</v>
      </c>
      <c r="H11841" s="33">
        <v>438606.15</v>
      </c>
      <c r="I11841" s="33">
        <v>11467</v>
      </c>
      <c r="J11841" s="33">
        <v>995</v>
      </c>
      <c r="K11841" s="33">
        <v>10700</v>
      </c>
      <c r="L11841" s="33">
        <v>1</v>
      </c>
      <c r="M11841" s="33">
        <v>1</v>
      </c>
      <c r="N11841" s="33">
        <v>382433.37</v>
      </c>
      <c r="O11841" s="33">
        <v>2695.2</v>
      </c>
      <c r="P11841" s="33">
        <v>4621</v>
      </c>
    </row>
    <row r="11842" spans="1:16">
      <c r="A11842" s="27" t="s">
        <v>1595</v>
      </c>
      <c r="B11842" s="31">
        <v>202509</v>
      </c>
      <c r="C11842" s="27" t="s">
        <v>177</v>
      </c>
      <c r="D11842" s="27" t="s">
        <v>177</v>
      </c>
      <c r="E11842" s="27" t="s">
        <v>29</v>
      </c>
      <c r="F11842" s="27" t="s">
        <v>257</v>
      </c>
      <c r="G11842" s="33">
        <v>457859.46</v>
      </c>
      <c r="H11842" s="33">
        <v>457859.46</v>
      </c>
      <c r="I11842" s="33">
        <v>12302</v>
      </c>
      <c r="J11842" s="33">
        <v>950</v>
      </c>
      <c r="K11842" s="33">
        <v>10700</v>
      </c>
      <c r="L11842" s="33">
        <v>1</v>
      </c>
      <c r="M11842" s="33">
        <v>1</v>
      </c>
      <c r="N11842" s="33">
        <v>367698.76</v>
      </c>
      <c r="O11842" s="33">
        <v>2485.7</v>
      </c>
      <c r="P11842" s="33">
        <v>4913</v>
      </c>
    </row>
    <row r="11843" spans="1:16">
      <c r="A11843" s="27" t="s">
        <v>1595</v>
      </c>
      <c r="B11843" s="31">
        <v>202510</v>
      </c>
      <c r="C11843" s="27" t="s">
        <v>177</v>
      </c>
      <c r="D11843" s="27" t="s">
        <v>177</v>
      </c>
      <c r="E11843" s="27" t="s">
        <v>29</v>
      </c>
      <c r="F11843" s="27" t="s">
        <v>257</v>
      </c>
      <c r="G11843" s="33">
        <v>495883.73</v>
      </c>
      <c r="H11843" s="33">
        <v>495883.73</v>
      </c>
      <c r="I11843" s="33">
        <v>12991</v>
      </c>
      <c r="J11843" s="33">
        <v>1023</v>
      </c>
      <c r="K11843" s="33">
        <v>10700</v>
      </c>
      <c r="L11843" s="33">
        <v>1</v>
      </c>
      <c r="M11843" s="33">
        <v>1</v>
      </c>
      <c r="N11843" s="33">
        <v>403864.94</v>
      </c>
      <c r="O11843" s="33">
        <v>2556.9</v>
      </c>
      <c r="P11843" s="33">
        <v>5248</v>
      </c>
    </row>
    <row r="11844" spans="1:16">
      <c r="A11844" s="27" t="s">
        <v>1595</v>
      </c>
      <c r="B11844" s="31">
        <v>202511</v>
      </c>
      <c r="C11844" s="27" t="s">
        <v>177</v>
      </c>
      <c r="D11844" s="27" t="s">
        <v>177</v>
      </c>
      <c r="E11844" s="27" t="s">
        <v>29</v>
      </c>
      <c r="F11844" s="27" t="s">
        <v>257</v>
      </c>
      <c r="G11844" s="33">
        <v>507915.35</v>
      </c>
      <c r="H11844" s="33">
        <v>507915.35</v>
      </c>
      <c r="I11844" s="33">
        <v>12910</v>
      </c>
      <c r="J11844" s="33">
        <v>1092</v>
      </c>
      <c r="K11844" s="33">
        <v>10700</v>
      </c>
      <c r="L11844" s="33">
        <v>1</v>
      </c>
      <c r="M11844" s="33">
        <v>1</v>
      </c>
      <c r="N11844" s="33">
        <v>487366</v>
      </c>
      <c r="O11844" s="33">
        <v>2842.7</v>
      </c>
      <c r="P11844" s="33">
        <v>5236</v>
      </c>
    </row>
    <row r="11845" spans="1:16">
      <c r="A11845" s="27" t="s">
        <v>1595</v>
      </c>
      <c r="B11845" s="31">
        <v>202512</v>
      </c>
      <c r="C11845" s="27" t="s">
        <v>177</v>
      </c>
      <c r="D11845" s="27" t="s">
        <v>177</v>
      </c>
      <c r="E11845" s="27" t="s">
        <v>29</v>
      </c>
      <c r="F11845" s="27" t="s">
        <v>257</v>
      </c>
      <c r="G11845" s="33">
        <v>679332.71</v>
      </c>
      <c r="H11845" s="33">
        <v>679332.71</v>
      </c>
      <c r="I11845" s="33">
        <v>17474</v>
      </c>
      <c r="J11845" s="33">
        <v>1206</v>
      </c>
      <c r="K11845" s="33">
        <v>10700</v>
      </c>
      <c r="L11845" s="33">
        <v>1</v>
      </c>
      <c r="M11845" s="33">
        <v>1</v>
      </c>
      <c r="N11845" s="33">
        <v>559443.85</v>
      </c>
      <c r="O11845" s="33">
        <v>3599.1</v>
      </c>
      <c r="P11845" s="33">
        <v>7332</v>
      </c>
    </row>
    <row r="11846" spans="1:16">
      <c r="A11846" s="27" t="s">
        <v>1595</v>
      </c>
      <c r="B11846" s="31">
        <v>202601</v>
      </c>
      <c r="C11846" s="27" t="s">
        <v>177</v>
      </c>
      <c r="D11846" s="27" t="s">
        <v>177</v>
      </c>
      <c r="E11846" s="27" t="s">
        <v>29</v>
      </c>
      <c r="F11846" s="27" t="s">
        <v>257</v>
      </c>
      <c r="G11846" s="33">
        <v>315021.5</v>
      </c>
      <c r="H11846" s="33">
        <v>315021.5</v>
      </c>
      <c r="I11846" s="33">
        <v>7464</v>
      </c>
      <c r="J11846" s="33">
        <v>643</v>
      </c>
      <c r="K11846" s="33">
        <v>10700</v>
      </c>
      <c r="L11846" s="33">
        <v>1</v>
      </c>
      <c r="M11846" s="33">
        <v>1</v>
      </c>
      <c r="N11846" s="33">
        <v>284338.24</v>
      </c>
      <c r="O11846" s="33">
        <v>1737.8</v>
      </c>
      <c r="P11846" s="33">
        <v>3184</v>
      </c>
    </row>
    <row r="11847" spans="1:16">
      <c r="A11847" s="27" t="s">
        <v>1595</v>
      </c>
      <c r="B11847" s="31">
        <v>202602</v>
      </c>
      <c r="C11847" s="27" t="s">
        <v>177</v>
      </c>
      <c r="D11847" s="27" t="s">
        <v>177</v>
      </c>
      <c r="E11847" s="27" t="s">
        <v>29</v>
      </c>
      <c r="F11847" s="27" t="s">
        <v>257</v>
      </c>
      <c r="G11847" s="33">
        <v>295799.54</v>
      </c>
      <c r="H11847" s="33">
        <v>295799.54</v>
      </c>
      <c r="I11847" s="33">
        <v>7750</v>
      </c>
      <c r="J11847" s="33">
        <v>577</v>
      </c>
      <c r="K11847" s="33">
        <v>10700</v>
      </c>
      <c r="L11847" s="33">
        <v>1</v>
      </c>
      <c r="M11847" s="33">
        <v>1</v>
      </c>
      <c r="N11847" s="33">
        <v>292933.54</v>
      </c>
      <c r="O11847" s="33">
        <v>1637.5</v>
      </c>
      <c r="P11847" s="33">
        <v>3183</v>
      </c>
    </row>
    <row r="11848" spans="1:16">
      <c r="A11848" s="27" t="s">
        <v>1595</v>
      </c>
      <c r="B11848" s="31">
        <v>202603</v>
      </c>
      <c r="C11848" s="27" t="s">
        <v>177</v>
      </c>
      <c r="D11848" s="27" t="s">
        <v>177</v>
      </c>
      <c r="E11848" s="27" t="s">
        <v>29</v>
      </c>
      <c r="F11848" s="27" t="s">
        <v>257</v>
      </c>
      <c r="G11848" s="33">
        <v>398782.03</v>
      </c>
      <c r="H11848" s="33">
        <v>398782.03</v>
      </c>
      <c r="I11848" s="33">
        <v>10195</v>
      </c>
      <c r="J11848" s="33">
        <v>734</v>
      </c>
      <c r="K11848" s="33">
        <v>10700</v>
      </c>
      <c r="L11848" s="33">
        <v>1</v>
      </c>
      <c r="M11848" s="33">
        <v>1</v>
      </c>
      <c r="N11848" s="33">
        <v>365056.28</v>
      </c>
      <c r="O11848" s="33">
        <v>2163.6</v>
      </c>
      <c r="P11848" s="33">
        <v>4056</v>
      </c>
    </row>
    <row r="11849" spans="1:16">
      <c r="A11849" s="27" t="s">
        <v>1595</v>
      </c>
      <c r="B11849" s="31">
        <v>202604</v>
      </c>
      <c r="C11849" s="27" t="s">
        <v>177</v>
      </c>
      <c r="D11849" s="27" t="s">
        <v>177</v>
      </c>
      <c r="E11849" s="27" t="s">
        <v>29</v>
      </c>
      <c r="F11849" s="27" t="s">
        <v>257</v>
      </c>
      <c r="G11849" s="33">
        <v>513102.02</v>
      </c>
      <c r="H11849" s="33">
        <v>513102.02</v>
      </c>
      <c r="I11849" s="33">
        <v>13145</v>
      </c>
      <c r="J11849" s="33">
        <v>1086</v>
      </c>
      <c r="K11849" s="33">
        <v>10700</v>
      </c>
      <c r="L11849" s="33">
        <v>1</v>
      </c>
      <c r="M11849" s="33">
        <v>1</v>
      </c>
      <c r="N11849" s="33">
        <v>429566.47</v>
      </c>
      <c r="O11849" s="33">
        <v>2664.1</v>
      </c>
      <c r="P11849" s="33">
        <v>5549</v>
      </c>
    </row>
    <row r="11850" spans="1:16">
      <c r="A11850" s="27" t="s">
        <v>1595</v>
      </c>
      <c r="B11850" s="31">
        <v>202605</v>
      </c>
      <c r="C11850" s="27" t="s">
        <v>177</v>
      </c>
      <c r="D11850" s="27" t="s">
        <v>177</v>
      </c>
      <c r="E11850" s="27" t="s">
        <v>29</v>
      </c>
      <c r="F11850" s="27" t="s">
        <v>257</v>
      </c>
      <c r="G11850" s="33">
        <v>563236.5</v>
      </c>
      <c r="H11850" s="33">
        <v>563236.5</v>
      </c>
      <c r="I11850" s="33">
        <v>14559</v>
      </c>
      <c r="J11850" s="33">
        <v>1083</v>
      </c>
      <c r="K11850" s="33">
        <v>10700</v>
      </c>
      <c r="L11850" s="33">
        <v>1</v>
      </c>
      <c r="M11850" s="33">
        <v>1</v>
      </c>
      <c r="N11850" s="33">
        <v>470460.58</v>
      </c>
      <c r="O11850" s="33">
        <v>3079.6</v>
      </c>
      <c r="P11850" s="33">
        <v>6136</v>
      </c>
    </row>
    <row r="11851" spans="1:16">
      <c r="A11851" s="27" t="s">
        <v>1595</v>
      </c>
      <c r="B11851" s="31">
        <v>202606</v>
      </c>
      <c r="C11851" s="27" t="s">
        <v>177</v>
      </c>
      <c r="D11851" s="27" t="s">
        <v>177</v>
      </c>
      <c r="E11851" s="27" t="s">
        <v>29</v>
      </c>
      <c r="F11851" s="27" t="s">
        <v>257</v>
      </c>
      <c r="G11851" s="33">
        <v>496235.9</v>
      </c>
      <c r="H11851" s="33">
        <v>496235.9</v>
      </c>
      <c r="I11851" s="33">
        <v>12801</v>
      </c>
      <c r="J11851" s="33">
        <v>903</v>
      </c>
      <c r="K11851" s="33">
        <v>10700</v>
      </c>
      <c r="L11851" s="33">
        <v>1</v>
      </c>
      <c r="M11851" s="33">
        <v>1</v>
      </c>
      <c r="N11851" s="33">
        <v>459593.3</v>
      </c>
      <c r="O11851" s="33">
        <v>2636.9</v>
      </c>
      <c r="P11851" s="33">
        <v>5148</v>
      </c>
    </row>
    <row r="11852" spans="1:16">
      <c r="A11852" s="27" t="s">
        <v>1595</v>
      </c>
      <c r="B11852" s="31">
        <v>202607</v>
      </c>
      <c r="C11852" s="27" t="s">
        <v>177</v>
      </c>
      <c r="D11852" s="27" t="s">
        <v>177</v>
      </c>
      <c r="E11852" s="27" t="s">
        <v>29</v>
      </c>
      <c r="F11852" s="27" t="s">
        <v>257</v>
      </c>
      <c r="G11852" s="33">
        <v>477338.45</v>
      </c>
      <c r="H11852" s="33">
        <v>477338.45</v>
      </c>
      <c r="I11852" s="33">
        <v>12041</v>
      </c>
      <c r="J11852" s="33">
        <v>961</v>
      </c>
      <c r="K11852" s="33">
        <v>10700</v>
      </c>
      <c r="L11852" s="33">
        <v>1</v>
      </c>
      <c r="M11852" s="33">
        <v>1</v>
      </c>
      <c r="N11852" s="33">
        <v>408611.54</v>
      </c>
      <c r="O11852" s="33">
        <v>2657.2</v>
      </c>
      <c r="P11852" s="33">
        <v>5087</v>
      </c>
    </row>
    <row r="11853" spans="1:16">
      <c r="A11853" s="27" t="s">
        <v>1597</v>
      </c>
      <c r="B11853" s="31">
        <v>202408</v>
      </c>
      <c r="C11853" s="27" t="s">
        <v>177</v>
      </c>
      <c r="D11853" s="27" t="s">
        <v>177</v>
      </c>
      <c r="E11853" s="27" t="s">
        <v>29</v>
      </c>
      <c r="F11853" s="27" t="s">
        <v>257</v>
      </c>
      <c r="G11853" s="33">
        <v>249671.01</v>
      </c>
      <c r="H11853" s="33">
        <v>249671.01</v>
      </c>
      <c r="I11853" s="33">
        <v>6544</v>
      </c>
      <c r="J11853" s="33">
        <v>475</v>
      </c>
      <c r="K11853" s="33">
        <v>8100</v>
      </c>
      <c r="L11853" s="33">
        <v>1</v>
      </c>
      <c r="M11853" s="33">
        <v>1</v>
      </c>
      <c r="N11853" s="33">
        <v>279761.27</v>
      </c>
      <c r="O11853" s="33">
        <v>1363.3</v>
      </c>
      <c r="P11853" s="33">
        <v>2676</v>
      </c>
    </row>
    <row r="11854" spans="1:16">
      <c r="A11854" s="27" t="s">
        <v>1597</v>
      </c>
      <c r="B11854" s="31">
        <v>202409</v>
      </c>
      <c r="C11854" s="27" t="s">
        <v>177</v>
      </c>
      <c r="D11854" s="27" t="s">
        <v>177</v>
      </c>
      <c r="E11854" s="27" t="s">
        <v>29</v>
      </c>
      <c r="F11854" s="27" t="s">
        <v>257</v>
      </c>
      <c r="G11854" s="33">
        <v>239049.26</v>
      </c>
      <c r="H11854" s="33">
        <v>239049.26</v>
      </c>
      <c r="I11854" s="33">
        <v>6089</v>
      </c>
      <c r="J11854" s="33">
        <v>486</v>
      </c>
      <c r="K11854" s="33">
        <v>8100</v>
      </c>
      <c r="L11854" s="33">
        <v>1</v>
      </c>
      <c r="M11854" s="33">
        <v>1</v>
      </c>
      <c r="N11854" s="33">
        <v>268982.47</v>
      </c>
      <c r="O11854" s="33">
        <v>1309.8</v>
      </c>
      <c r="P11854" s="33">
        <v>2546</v>
      </c>
    </row>
    <row r="11855" spans="1:16">
      <c r="A11855" s="27" t="s">
        <v>1597</v>
      </c>
      <c r="B11855" s="31">
        <v>202410</v>
      </c>
      <c r="C11855" s="27" t="s">
        <v>177</v>
      </c>
      <c r="D11855" s="27" t="s">
        <v>177</v>
      </c>
      <c r="E11855" s="27" t="s">
        <v>29</v>
      </c>
      <c r="F11855" s="27" t="s">
        <v>257</v>
      </c>
      <c r="G11855" s="33">
        <v>261584.72</v>
      </c>
      <c r="H11855" s="33">
        <v>261584.72</v>
      </c>
      <c r="I11855" s="33">
        <v>6959</v>
      </c>
      <c r="J11855" s="33">
        <v>560</v>
      </c>
      <c r="K11855" s="33">
        <v>8100</v>
      </c>
      <c r="L11855" s="33">
        <v>1</v>
      </c>
      <c r="M11855" s="33">
        <v>1</v>
      </c>
      <c r="N11855" s="33">
        <v>295439.1</v>
      </c>
      <c r="O11855" s="33">
        <v>1283.9</v>
      </c>
      <c r="P11855" s="33">
        <v>2775</v>
      </c>
    </row>
    <row r="11856" spans="1:16">
      <c r="A11856" s="27" t="s">
        <v>1597</v>
      </c>
      <c r="B11856" s="31">
        <v>202411</v>
      </c>
      <c r="C11856" s="27" t="s">
        <v>177</v>
      </c>
      <c r="D11856" s="27" t="s">
        <v>177</v>
      </c>
      <c r="E11856" s="27" t="s">
        <v>29</v>
      </c>
      <c r="F11856" s="27" t="s">
        <v>257</v>
      </c>
      <c r="G11856" s="33">
        <v>321213.01</v>
      </c>
      <c r="H11856" s="33">
        <v>321213.01</v>
      </c>
      <c r="I11856" s="33">
        <v>8546</v>
      </c>
      <c r="J11856" s="33">
        <v>669</v>
      </c>
      <c r="K11856" s="33">
        <v>8100</v>
      </c>
      <c r="L11856" s="33">
        <v>1</v>
      </c>
      <c r="M11856" s="33">
        <v>1</v>
      </c>
      <c r="N11856" s="33">
        <v>356522.58</v>
      </c>
      <c r="O11856" s="33">
        <v>1854.7</v>
      </c>
      <c r="P11856" s="33">
        <v>3450</v>
      </c>
    </row>
    <row r="11857" spans="1:16">
      <c r="A11857" s="27" t="s">
        <v>1597</v>
      </c>
      <c r="B11857" s="31">
        <v>202412</v>
      </c>
      <c r="C11857" s="27" t="s">
        <v>177</v>
      </c>
      <c r="D11857" s="27" t="s">
        <v>177</v>
      </c>
      <c r="E11857" s="27" t="s">
        <v>29</v>
      </c>
      <c r="F11857" s="27" t="s">
        <v>257</v>
      </c>
      <c r="G11857" s="33">
        <v>351383.43</v>
      </c>
      <c r="H11857" s="33">
        <v>351383.43</v>
      </c>
      <c r="I11857" s="33">
        <v>9009</v>
      </c>
      <c r="J11857" s="33">
        <v>684</v>
      </c>
      <c r="K11857" s="33">
        <v>8100</v>
      </c>
      <c r="L11857" s="33">
        <v>1</v>
      </c>
      <c r="M11857" s="33">
        <v>1</v>
      </c>
      <c r="N11857" s="33">
        <v>409249.65</v>
      </c>
      <c r="O11857" s="33">
        <v>1954.4</v>
      </c>
      <c r="P11857" s="33">
        <v>3606</v>
      </c>
    </row>
    <row r="11858" spans="1:16">
      <c r="A11858" s="27" t="s">
        <v>1597</v>
      </c>
      <c r="B11858" s="31">
        <v>202501</v>
      </c>
      <c r="C11858" s="27" t="s">
        <v>177</v>
      </c>
      <c r="D11858" s="27" t="s">
        <v>177</v>
      </c>
      <c r="E11858" s="27" t="s">
        <v>29</v>
      </c>
      <c r="F11858" s="27" t="s">
        <v>257</v>
      </c>
      <c r="G11858" s="33">
        <v>181749.72</v>
      </c>
      <c r="H11858" s="33">
        <v>181749.72</v>
      </c>
      <c r="I11858" s="33">
        <v>4695</v>
      </c>
      <c r="J11858" s="33">
        <v>345</v>
      </c>
      <c r="K11858" s="33">
        <v>8100</v>
      </c>
      <c r="L11858" s="33">
        <v>1</v>
      </c>
      <c r="M11858" s="33">
        <v>1</v>
      </c>
      <c r="N11858" s="33">
        <v>208001.8</v>
      </c>
      <c r="O11858" s="33">
        <v>1154.8</v>
      </c>
      <c r="P11858" s="33">
        <v>1833</v>
      </c>
    </row>
    <row r="11859" spans="1:16">
      <c r="A11859" s="27" t="s">
        <v>1597</v>
      </c>
      <c r="B11859" s="31">
        <v>202502</v>
      </c>
      <c r="C11859" s="27" t="s">
        <v>177</v>
      </c>
      <c r="D11859" s="27" t="s">
        <v>177</v>
      </c>
      <c r="E11859" s="27" t="s">
        <v>29</v>
      </c>
      <c r="F11859" s="27" t="s">
        <v>257</v>
      </c>
      <c r="G11859" s="33">
        <v>182253.52</v>
      </c>
      <c r="H11859" s="33">
        <v>182253.52</v>
      </c>
      <c r="I11859" s="33">
        <v>4701</v>
      </c>
      <c r="J11859" s="33">
        <v>379</v>
      </c>
      <c r="K11859" s="33">
        <v>8100</v>
      </c>
      <c r="L11859" s="33">
        <v>1</v>
      </c>
      <c r="M11859" s="33">
        <v>1</v>
      </c>
      <c r="N11859" s="33">
        <v>214289.52</v>
      </c>
      <c r="O11859" s="33">
        <v>980.9</v>
      </c>
      <c r="P11859" s="33">
        <v>1918</v>
      </c>
    </row>
    <row r="11860" spans="1:16">
      <c r="A11860" s="27" t="s">
        <v>1597</v>
      </c>
      <c r="B11860" s="31">
        <v>202503</v>
      </c>
      <c r="C11860" s="27" t="s">
        <v>177</v>
      </c>
      <c r="D11860" s="27" t="s">
        <v>177</v>
      </c>
      <c r="E11860" s="27" t="s">
        <v>29</v>
      </c>
      <c r="F11860" s="27" t="s">
        <v>257</v>
      </c>
      <c r="G11860" s="33">
        <v>273002.61</v>
      </c>
      <c r="H11860" s="33">
        <v>273002.61</v>
      </c>
      <c r="I11860" s="33">
        <v>6681</v>
      </c>
      <c r="J11860" s="33">
        <v>482</v>
      </c>
      <c r="K11860" s="33">
        <v>8100</v>
      </c>
      <c r="L11860" s="33">
        <v>1</v>
      </c>
      <c r="M11860" s="33">
        <v>1</v>
      </c>
      <c r="N11860" s="33">
        <v>267049.42</v>
      </c>
      <c r="O11860" s="33">
        <v>1502.2</v>
      </c>
      <c r="P11860" s="33">
        <v>2693</v>
      </c>
    </row>
    <row r="11861" spans="1:16">
      <c r="A11861" s="27" t="s">
        <v>1597</v>
      </c>
      <c r="B11861" s="31">
        <v>202504</v>
      </c>
      <c r="C11861" s="27" t="s">
        <v>177</v>
      </c>
      <c r="D11861" s="27" t="s">
        <v>177</v>
      </c>
      <c r="E11861" s="27" t="s">
        <v>29</v>
      </c>
      <c r="F11861" s="27" t="s">
        <v>257</v>
      </c>
      <c r="G11861" s="33">
        <v>311751.01</v>
      </c>
      <c r="H11861" s="33">
        <v>311751.01</v>
      </c>
      <c r="I11861" s="33">
        <v>7997</v>
      </c>
      <c r="J11861" s="33">
        <v>631</v>
      </c>
      <c r="K11861" s="33">
        <v>8100</v>
      </c>
      <c r="L11861" s="33">
        <v>1</v>
      </c>
      <c r="M11861" s="33">
        <v>1</v>
      </c>
      <c r="N11861" s="33">
        <v>314240.52</v>
      </c>
      <c r="O11861" s="33">
        <v>1648</v>
      </c>
      <c r="P11861" s="33">
        <v>3252</v>
      </c>
    </row>
    <row r="11862" spans="1:16">
      <c r="A11862" s="27" t="s">
        <v>1597</v>
      </c>
      <c r="B11862" s="31">
        <v>202505</v>
      </c>
      <c r="C11862" s="27" t="s">
        <v>177</v>
      </c>
      <c r="D11862" s="27" t="s">
        <v>177</v>
      </c>
      <c r="E11862" s="27" t="s">
        <v>29</v>
      </c>
      <c r="F11862" s="27" t="s">
        <v>257</v>
      </c>
      <c r="G11862" s="33">
        <v>334930.89</v>
      </c>
      <c r="H11862" s="33">
        <v>334930.89</v>
      </c>
      <c r="I11862" s="33">
        <v>8760</v>
      </c>
      <c r="J11862" s="33">
        <v>700</v>
      </c>
      <c r="K11862" s="33">
        <v>8100</v>
      </c>
      <c r="L11862" s="33">
        <v>1</v>
      </c>
      <c r="M11862" s="33">
        <v>1</v>
      </c>
      <c r="N11862" s="33">
        <v>344155.77</v>
      </c>
      <c r="O11862" s="33">
        <v>2107.4</v>
      </c>
      <c r="P11862" s="33">
        <v>3420</v>
      </c>
    </row>
    <row r="11863" spans="1:16">
      <c r="A11863" s="27" t="s">
        <v>1597</v>
      </c>
      <c r="B11863" s="31">
        <v>202506</v>
      </c>
      <c r="C11863" s="27" t="s">
        <v>177</v>
      </c>
      <c r="D11863" s="27" t="s">
        <v>177</v>
      </c>
      <c r="E11863" s="27" t="s">
        <v>29</v>
      </c>
      <c r="F11863" s="27" t="s">
        <v>257</v>
      </c>
      <c r="G11863" s="33">
        <v>294179.41</v>
      </c>
      <c r="H11863" s="33">
        <v>294179.41</v>
      </c>
      <c r="I11863" s="33">
        <v>7086</v>
      </c>
      <c r="J11863" s="33">
        <v>501</v>
      </c>
      <c r="K11863" s="33">
        <v>8100</v>
      </c>
      <c r="L11863" s="33">
        <v>1</v>
      </c>
      <c r="M11863" s="33">
        <v>1</v>
      </c>
      <c r="N11863" s="33">
        <v>336206.03</v>
      </c>
      <c r="O11863" s="33">
        <v>1723.6</v>
      </c>
      <c r="P11863" s="33">
        <v>2989</v>
      </c>
    </row>
    <row r="11864" spans="1:16">
      <c r="A11864" s="27" t="s">
        <v>1597</v>
      </c>
      <c r="B11864" s="31">
        <v>202507</v>
      </c>
      <c r="C11864" s="27" t="s">
        <v>177</v>
      </c>
      <c r="D11864" s="27" t="s">
        <v>177</v>
      </c>
      <c r="E11864" s="27" t="s">
        <v>29</v>
      </c>
      <c r="F11864" s="27" t="s">
        <v>257</v>
      </c>
      <c r="G11864" s="33">
        <v>269705.79</v>
      </c>
      <c r="H11864" s="33">
        <v>269705.79</v>
      </c>
      <c r="I11864" s="33">
        <v>7357</v>
      </c>
      <c r="J11864" s="33">
        <v>616</v>
      </c>
      <c r="K11864" s="33">
        <v>8100</v>
      </c>
      <c r="L11864" s="33">
        <v>1</v>
      </c>
      <c r="M11864" s="33">
        <v>1</v>
      </c>
      <c r="N11864" s="33">
        <v>298911.38</v>
      </c>
      <c r="O11864" s="33">
        <v>1457.5</v>
      </c>
      <c r="P11864" s="33">
        <v>2946</v>
      </c>
    </row>
    <row r="11865" spans="1:16">
      <c r="A11865" s="27" t="s">
        <v>1597</v>
      </c>
      <c r="B11865" s="31">
        <v>202508</v>
      </c>
      <c r="C11865" s="27" t="s">
        <v>177</v>
      </c>
      <c r="D11865" s="27" t="s">
        <v>177</v>
      </c>
      <c r="E11865" s="27" t="s">
        <v>29</v>
      </c>
      <c r="F11865" s="27" t="s">
        <v>257</v>
      </c>
      <c r="G11865" s="33">
        <v>265107.28</v>
      </c>
      <c r="H11865" s="33">
        <v>265107.28</v>
      </c>
      <c r="I11865" s="33">
        <v>6863</v>
      </c>
      <c r="J11865" s="33">
        <v>484</v>
      </c>
      <c r="K11865" s="33">
        <v>8100</v>
      </c>
      <c r="L11865" s="33">
        <v>1</v>
      </c>
      <c r="M11865" s="33">
        <v>1</v>
      </c>
      <c r="N11865" s="33">
        <v>287874.35</v>
      </c>
      <c r="O11865" s="33">
        <v>1504.6</v>
      </c>
      <c r="P11865" s="33">
        <v>2800</v>
      </c>
    </row>
    <row r="11866" spans="1:16">
      <c r="A11866" s="27" t="s">
        <v>1597</v>
      </c>
      <c r="B11866" s="31">
        <v>202509</v>
      </c>
      <c r="C11866" s="27" t="s">
        <v>177</v>
      </c>
      <c r="D11866" s="27" t="s">
        <v>177</v>
      </c>
      <c r="E11866" s="27" t="s">
        <v>29</v>
      </c>
      <c r="F11866" s="27" t="s">
        <v>257</v>
      </c>
      <c r="G11866" s="33">
        <v>224522.29</v>
      </c>
      <c r="H11866" s="33">
        <v>224522.29</v>
      </c>
      <c r="I11866" s="33">
        <v>5635</v>
      </c>
      <c r="J11866" s="33">
        <v>441</v>
      </c>
      <c r="K11866" s="33">
        <v>8100</v>
      </c>
      <c r="L11866" s="33">
        <v>1</v>
      </c>
      <c r="M11866" s="33">
        <v>1</v>
      </c>
      <c r="N11866" s="33">
        <v>276782.97</v>
      </c>
      <c r="O11866" s="33">
        <v>1319</v>
      </c>
      <c r="P11866" s="33">
        <v>2299</v>
      </c>
    </row>
    <row r="11867" spans="1:16">
      <c r="A11867" s="27" t="s">
        <v>1597</v>
      </c>
      <c r="B11867" s="31">
        <v>202510</v>
      </c>
      <c r="C11867" s="27" t="s">
        <v>177</v>
      </c>
      <c r="D11867" s="27" t="s">
        <v>177</v>
      </c>
      <c r="E11867" s="27" t="s">
        <v>29</v>
      </c>
      <c r="F11867" s="27" t="s">
        <v>257</v>
      </c>
      <c r="G11867" s="33">
        <v>280438.37</v>
      </c>
      <c r="H11867" s="33">
        <v>280438.37</v>
      </c>
      <c r="I11867" s="33">
        <v>7744</v>
      </c>
      <c r="J11867" s="33">
        <v>543</v>
      </c>
      <c r="K11867" s="33">
        <v>8100</v>
      </c>
      <c r="L11867" s="33">
        <v>1</v>
      </c>
      <c r="M11867" s="33">
        <v>1</v>
      </c>
      <c r="N11867" s="33">
        <v>304006.83</v>
      </c>
      <c r="O11867" s="33">
        <v>1589.3</v>
      </c>
      <c r="P11867" s="33">
        <v>3115</v>
      </c>
    </row>
    <row r="11868" spans="1:16">
      <c r="A11868" s="27" t="s">
        <v>1597</v>
      </c>
      <c r="B11868" s="31">
        <v>202511</v>
      </c>
      <c r="C11868" s="27" t="s">
        <v>177</v>
      </c>
      <c r="D11868" s="27" t="s">
        <v>177</v>
      </c>
      <c r="E11868" s="27" t="s">
        <v>29</v>
      </c>
      <c r="F11868" s="27" t="s">
        <v>257</v>
      </c>
      <c r="G11868" s="33">
        <v>334566.5</v>
      </c>
      <c r="H11868" s="33">
        <v>334566.5</v>
      </c>
      <c r="I11868" s="33">
        <v>7423</v>
      </c>
      <c r="J11868" s="33">
        <v>610</v>
      </c>
      <c r="K11868" s="33">
        <v>8100</v>
      </c>
      <c r="L11868" s="33">
        <v>1</v>
      </c>
      <c r="M11868" s="33">
        <v>1</v>
      </c>
      <c r="N11868" s="33">
        <v>366861.74</v>
      </c>
      <c r="O11868" s="33">
        <v>1858.3</v>
      </c>
      <c r="P11868" s="33">
        <v>3171</v>
      </c>
    </row>
    <row r="11869" spans="1:16">
      <c r="A11869" s="27" t="s">
        <v>1597</v>
      </c>
      <c r="B11869" s="31">
        <v>202512</v>
      </c>
      <c r="C11869" s="27" t="s">
        <v>177</v>
      </c>
      <c r="D11869" s="27" t="s">
        <v>177</v>
      </c>
      <c r="E11869" s="27" t="s">
        <v>29</v>
      </c>
      <c r="F11869" s="27" t="s">
        <v>257</v>
      </c>
      <c r="G11869" s="33">
        <v>406377.07</v>
      </c>
      <c r="H11869" s="33">
        <v>406377.07</v>
      </c>
      <c r="I11869" s="33">
        <v>11016</v>
      </c>
      <c r="J11869" s="33">
        <v>792</v>
      </c>
      <c r="K11869" s="33">
        <v>8100</v>
      </c>
      <c r="L11869" s="33">
        <v>1</v>
      </c>
      <c r="M11869" s="33">
        <v>1</v>
      </c>
      <c r="N11869" s="33">
        <v>421117.89</v>
      </c>
      <c r="O11869" s="33">
        <v>2341.5</v>
      </c>
      <c r="P11869" s="33">
        <v>4401</v>
      </c>
    </row>
    <row r="11870" spans="1:16">
      <c r="A11870" s="27" t="s">
        <v>1597</v>
      </c>
      <c r="B11870" s="31">
        <v>202601</v>
      </c>
      <c r="C11870" s="27" t="s">
        <v>177</v>
      </c>
      <c r="D11870" s="27" t="s">
        <v>177</v>
      </c>
      <c r="E11870" s="27" t="s">
        <v>29</v>
      </c>
      <c r="F11870" s="27" t="s">
        <v>257</v>
      </c>
      <c r="G11870" s="33">
        <v>188069.06</v>
      </c>
      <c r="H11870" s="33">
        <v>188069.06</v>
      </c>
      <c r="I11870" s="33">
        <v>4898</v>
      </c>
      <c r="J11870" s="33">
        <v>408</v>
      </c>
      <c r="K11870" s="33">
        <v>8100</v>
      </c>
      <c r="L11870" s="33">
        <v>1</v>
      </c>
      <c r="M11870" s="33">
        <v>1</v>
      </c>
      <c r="N11870" s="33">
        <v>214033.85</v>
      </c>
      <c r="O11870" s="33">
        <v>1035.4</v>
      </c>
      <c r="P11870" s="33">
        <v>1921</v>
      </c>
    </row>
    <row r="11871" spans="1:16">
      <c r="A11871" s="27" t="s">
        <v>1597</v>
      </c>
      <c r="B11871" s="31">
        <v>202602</v>
      </c>
      <c r="C11871" s="27" t="s">
        <v>177</v>
      </c>
      <c r="D11871" s="27" t="s">
        <v>177</v>
      </c>
      <c r="E11871" s="27" t="s">
        <v>29</v>
      </c>
      <c r="F11871" s="27" t="s">
        <v>257</v>
      </c>
      <c r="G11871" s="33">
        <v>185894.87</v>
      </c>
      <c r="H11871" s="33">
        <v>185894.87</v>
      </c>
      <c r="I11871" s="33">
        <v>4607</v>
      </c>
      <c r="J11871" s="33">
        <v>346</v>
      </c>
      <c r="K11871" s="33">
        <v>8100</v>
      </c>
      <c r="L11871" s="33">
        <v>1</v>
      </c>
      <c r="M11871" s="33">
        <v>1</v>
      </c>
      <c r="N11871" s="33">
        <v>220503.91</v>
      </c>
      <c r="O11871" s="33">
        <v>1083.1</v>
      </c>
      <c r="P11871" s="33">
        <v>1958</v>
      </c>
    </row>
    <row r="11872" spans="1:16">
      <c r="A11872" s="27" t="s">
        <v>1597</v>
      </c>
      <c r="B11872" s="31">
        <v>202603</v>
      </c>
      <c r="C11872" s="27" t="s">
        <v>177</v>
      </c>
      <c r="D11872" s="27" t="s">
        <v>177</v>
      </c>
      <c r="E11872" s="27" t="s">
        <v>29</v>
      </c>
      <c r="F11872" s="27" t="s">
        <v>257</v>
      </c>
      <c r="G11872" s="33">
        <v>243444.76</v>
      </c>
      <c r="H11872" s="33">
        <v>243444.76</v>
      </c>
      <c r="I11872" s="33">
        <v>6378</v>
      </c>
      <c r="J11872" s="33">
        <v>451</v>
      </c>
      <c r="K11872" s="33">
        <v>8100</v>
      </c>
      <c r="L11872" s="33">
        <v>1</v>
      </c>
      <c r="M11872" s="33">
        <v>1</v>
      </c>
      <c r="N11872" s="33">
        <v>274793.86</v>
      </c>
      <c r="O11872" s="33">
        <v>1408.8</v>
      </c>
      <c r="P11872" s="33">
        <v>2543</v>
      </c>
    </row>
    <row r="11873" spans="1:16">
      <c r="A11873" s="27" t="s">
        <v>1597</v>
      </c>
      <c r="B11873" s="31">
        <v>202604</v>
      </c>
      <c r="C11873" s="27" t="s">
        <v>177</v>
      </c>
      <c r="D11873" s="27" t="s">
        <v>177</v>
      </c>
      <c r="E11873" s="27" t="s">
        <v>29</v>
      </c>
      <c r="F11873" s="27" t="s">
        <v>257</v>
      </c>
      <c r="G11873" s="33">
        <v>300411.74</v>
      </c>
      <c r="H11873" s="33">
        <v>300411.74</v>
      </c>
      <c r="I11873" s="33">
        <v>8615</v>
      </c>
      <c r="J11873" s="33">
        <v>649</v>
      </c>
      <c r="K11873" s="33">
        <v>8100</v>
      </c>
      <c r="L11873" s="33">
        <v>1</v>
      </c>
      <c r="M11873" s="33">
        <v>1</v>
      </c>
      <c r="N11873" s="33">
        <v>323353.5</v>
      </c>
      <c r="O11873" s="33">
        <v>1715.9</v>
      </c>
      <c r="P11873" s="33">
        <v>3385</v>
      </c>
    </row>
    <row r="11874" spans="1:16">
      <c r="A11874" s="27" t="s">
        <v>1597</v>
      </c>
      <c r="B11874" s="31">
        <v>202605</v>
      </c>
      <c r="C11874" s="27" t="s">
        <v>177</v>
      </c>
      <c r="D11874" s="27" t="s">
        <v>177</v>
      </c>
      <c r="E11874" s="27" t="s">
        <v>29</v>
      </c>
      <c r="F11874" s="27" t="s">
        <v>257</v>
      </c>
      <c r="G11874" s="33">
        <v>319491.8</v>
      </c>
      <c r="H11874" s="33">
        <v>319491.8</v>
      </c>
      <c r="I11874" s="33">
        <v>7400</v>
      </c>
      <c r="J11874" s="33">
        <v>594</v>
      </c>
      <c r="K11874" s="33">
        <v>8100</v>
      </c>
      <c r="L11874" s="33">
        <v>1</v>
      </c>
      <c r="M11874" s="33">
        <v>1</v>
      </c>
      <c r="N11874" s="33">
        <v>354136.29</v>
      </c>
      <c r="O11874" s="33">
        <v>1901.8</v>
      </c>
      <c r="P11874" s="33">
        <v>3190</v>
      </c>
    </row>
    <row r="11875" spans="1:16">
      <c r="A11875" s="27" t="s">
        <v>1597</v>
      </c>
      <c r="B11875" s="31">
        <v>202606</v>
      </c>
      <c r="C11875" s="27" t="s">
        <v>177</v>
      </c>
      <c r="D11875" s="27" t="s">
        <v>177</v>
      </c>
      <c r="E11875" s="27" t="s">
        <v>29</v>
      </c>
      <c r="F11875" s="27" t="s">
        <v>257</v>
      </c>
      <c r="G11875" s="33">
        <v>308777.61</v>
      </c>
      <c r="H11875" s="33">
        <v>308777.61</v>
      </c>
      <c r="I11875" s="33">
        <v>8230</v>
      </c>
      <c r="J11875" s="33">
        <v>648</v>
      </c>
      <c r="K11875" s="33">
        <v>8100</v>
      </c>
      <c r="L11875" s="33">
        <v>1</v>
      </c>
      <c r="M11875" s="33">
        <v>1</v>
      </c>
      <c r="N11875" s="33">
        <v>345956.01</v>
      </c>
      <c r="O11875" s="33">
        <v>1825.3</v>
      </c>
      <c r="P11875" s="33">
        <v>3353</v>
      </c>
    </row>
    <row r="11876" spans="1:16">
      <c r="A11876" s="27" t="s">
        <v>1597</v>
      </c>
      <c r="B11876" s="31">
        <v>202607</v>
      </c>
      <c r="C11876" s="27" t="s">
        <v>177</v>
      </c>
      <c r="D11876" s="27" t="s">
        <v>177</v>
      </c>
      <c r="E11876" s="27" t="s">
        <v>29</v>
      </c>
      <c r="F11876" s="27" t="s">
        <v>257</v>
      </c>
      <c r="G11876" s="33">
        <v>287072.35</v>
      </c>
      <c r="H11876" s="33">
        <v>287072.35</v>
      </c>
      <c r="I11876" s="33">
        <v>7612</v>
      </c>
      <c r="J11876" s="33">
        <v>624</v>
      </c>
      <c r="K11876" s="33">
        <v>8100</v>
      </c>
      <c r="L11876" s="33">
        <v>1</v>
      </c>
      <c r="M11876" s="33">
        <v>1</v>
      </c>
      <c r="N11876" s="33">
        <v>307579.81</v>
      </c>
      <c r="O11876" s="33">
        <v>1567.4</v>
      </c>
      <c r="P11876" s="33">
        <v>3078</v>
      </c>
    </row>
    <row r="11877" spans="1:16">
      <c r="A11877" s="27" t="s">
        <v>1599</v>
      </c>
      <c r="B11877" s="31">
        <v>202408</v>
      </c>
      <c r="C11877" s="27" t="s">
        <v>203</v>
      </c>
      <c r="D11877" s="27" t="s">
        <v>203</v>
      </c>
      <c r="E11877" s="27" t="s">
        <v>29</v>
      </c>
      <c r="F11877" s="27" t="s">
        <v>257</v>
      </c>
      <c r="G11877" s="33">
        <v>296943.86</v>
      </c>
      <c r="H11877" s="33">
        <v>0</v>
      </c>
      <c r="I11877" s="33">
        <v>7460</v>
      </c>
      <c r="J11877" s="33">
        <v>588</v>
      </c>
      <c r="K11877" s="33">
        <v>12200</v>
      </c>
      <c r="L11877" s="33">
        <v>1</v>
      </c>
      <c r="M11877" s="33">
        <v>0</v>
      </c>
      <c r="N11877" s="33">
        <v>436190.42</v>
      </c>
      <c r="O11877" s="33">
        <v>1620.3</v>
      </c>
      <c r="P11877" s="33">
        <v>3042</v>
      </c>
    </row>
    <row r="11878" spans="1:16">
      <c r="A11878" s="27" t="s">
        <v>1599</v>
      </c>
      <c r="B11878" s="31">
        <v>202409</v>
      </c>
      <c r="C11878" s="27" t="s">
        <v>203</v>
      </c>
      <c r="D11878" s="27" t="s">
        <v>203</v>
      </c>
      <c r="E11878" s="27" t="s">
        <v>29</v>
      </c>
      <c r="F11878" s="27" t="s">
        <v>257</v>
      </c>
      <c r="G11878" s="33">
        <v>308357.7</v>
      </c>
      <c r="H11878" s="33">
        <v>0</v>
      </c>
      <c r="I11878" s="33">
        <v>8280</v>
      </c>
      <c r="J11878" s="33">
        <v>680</v>
      </c>
      <c r="K11878" s="33">
        <v>12200</v>
      </c>
      <c r="L11878" s="33">
        <v>1</v>
      </c>
      <c r="M11878" s="33">
        <v>0</v>
      </c>
      <c r="N11878" s="33">
        <v>419384.64</v>
      </c>
      <c r="O11878" s="33">
        <v>1882.7</v>
      </c>
      <c r="P11878" s="33">
        <v>3157</v>
      </c>
    </row>
    <row r="11879" spans="1:16">
      <c r="A11879" s="27" t="s">
        <v>1599</v>
      </c>
      <c r="B11879" s="31">
        <v>202410</v>
      </c>
      <c r="C11879" s="27" t="s">
        <v>203</v>
      </c>
      <c r="D11879" s="27" t="s">
        <v>203</v>
      </c>
      <c r="E11879" s="27" t="s">
        <v>29</v>
      </c>
      <c r="F11879" s="27" t="s">
        <v>257</v>
      </c>
      <c r="G11879" s="33">
        <v>350558.63</v>
      </c>
      <c r="H11879" s="33">
        <v>0</v>
      </c>
      <c r="I11879" s="33">
        <v>9298</v>
      </c>
      <c r="J11879" s="33">
        <v>738</v>
      </c>
      <c r="K11879" s="33">
        <v>12200</v>
      </c>
      <c r="L11879" s="33">
        <v>1</v>
      </c>
      <c r="M11879" s="33">
        <v>0</v>
      </c>
      <c r="N11879" s="33">
        <v>460634.54</v>
      </c>
      <c r="O11879" s="33">
        <v>2084.8</v>
      </c>
      <c r="P11879" s="33">
        <v>3725</v>
      </c>
    </row>
    <row r="11880" spans="1:16">
      <c r="A11880" s="27" t="s">
        <v>1599</v>
      </c>
      <c r="B11880" s="31">
        <v>202411</v>
      </c>
      <c r="C11880" s="27" t="s">
        <v>203</v>
      </c>
      <c r="D11880" s="27" t="s">
        <v>203</v>
      </c>
      <c r="E11880" s="27" t="s">
        <v>29</v>
      </c>
      <c r="F11880" s="27" t="s">
        <v>257</v>
      </c>
      <c r="G11880" s="33">
        <v>442221.86</v>
      </c>
      <c r="H11880" s="33">
        <v>0</v>
      </c>
      <c r="I11880" s="33">
        <v>11237</v>
      </c>
      <c r="J11880" s="33">
        <v>961</v>
      </c>
      <c r="K11880" s="33">
        <v>12200</v>
      </c>
      <c r="L11880" s="33">
        <v>1</v>
      </c>
      <c r="M11880" s="33">
        <v>0</v>
      </c>
      <c r="N11880" s="33">
        <v>555873</v>
      </c>
      <c r="O11880" s="33">
        <v>2701.8</v>
      </c>
      <c r="P11880" s="33">
        <v>4603</v>
      </c>
    </row>
    <row r="11881" spans="1:16">
      <c r="A11881" s="27" t="s">
        <v>1599</v>
      </c>
      <c r="B11881" s="31">
        <v>202412</v>
      </c>
      <c r="C11881" s="27" t="s">
        <v>203</v>
      </c>
      <c r="D11881" s="27" t="s">
        <v>203</v>
      </c>
      <c r="E11881" s="27" t="s">
        <v>29</v>
      </c>
      <c r="F11881" s="27" t="s">
        <v>257</v>
      </c>
      <c r="G11881" s="33">
        <v>485739.33</v>
      </c>
      <c r="H11881" s="33">
        <v>0</v>
      </c>
      <c r="I11881" s="33">
        <v>13815</v>
      </c>
      <c r="J11881" s="33">
        <v>1111</v>
      </c>
      <c r="K11881" s="33">
        <v>12200</v>
      </c>
      <c r="L11881" s="33">
        <v>1</v>
      </c>
      <c r="M11881" s="33">
        <v>0</v>
      </c>
      <c r="N11881" s="33">
        <v>638082.53</v>
      </c>
      <c r="O11881" s="33">
        <v>2656.5</v>
      </c>
      <c r="P11881" s="33">
        <v>5448</v>
      </c>
    </row>
    <row r="11882" spans="1:16">
      <c r="A11882" s="27" t="s">
        <v>1599</v>
      </c>
      <c r="B11882" s="31">
        <v>202501</v>
      </c>
      <c r="C11882" s="27" t="s">
        <v>203</v>
      </c>
      <c r="D11882" s="27" t="s">
        <v>203</v>
      </c>
      <c r="E11882" s="27" t="s">
        <v>29</v>
      </c>
      <c r="F11882" s="27" t="s">
        <v>257</v>
      </c>
      <c r="G11882" s="33">
        <v>263906.53</v>
      </c>
      <c r="H11882" s="33">
        <v>0</v>
      </c>
      <c r="I11882" s="33">
        <v>7554</v>
      </c>
      <c r="J11882" s="33">
        <v>528</v>
      </c>
      <c r="K11882" s="33">
        <v>12200</v>
      </c>
      <c r="L11882" s="33">
        <v>1</v>
      </c>
      <c r="M11882" s="33">
        <v>0</v>
      </c>
      <c r="N11882" s="33">
        <v>324306.47</v>
      </c>
      <c r="O11882" s="33">
        <v>1470</v>
      </c>
      <c r="P11882" s="33">
        <v>2879</v>
      </c>
    </row>
    <row r="11883" spans="1:16">
      <c r="A11883" s="27" t="s">
        <v>1599</v>
      </c>
      <c r="B11883" s="31">
        <v>202502</v>
      </c>
      <c r="C11883" s="27" t="s">
        <v>203</v>
      </c>
      <c r="D11883" s="27" t="s">
        <v>203</v>
      </c>
      <c r="E11883" s="27" t="s">
        <v>29</v>
      </c>
      <c r="F11883" s="27" t="s">
        <v>257</v>
      </c>
      <c r="G11883" s="33">
        <v>347202.31</v>
      </c>
      <c r="H11883" s="33">
        <v>0</v>
      </c>
      <c r="I11883" s="33">
        <v>9064</v>
      </c>
      <c r="J11883" s="33">
        <v>642</v>
      </c>
      <c r="K11883" s="33">
        <v>12200</v>
      </c>
      <c r="L11883" s="33">
        <v>1</v>
      </c>
      <c r="M11883" s="33">
        <v>0</v>
      </c>
      <c r="N11883" s="33">
        <v>334109.99</v>
      </c>
      <c r="O11883" s="33">
        <v>1955</v>
      </c>
      <c r="P11883" s="33">
        <v>3805</v>
      </c>
    </row>
    <row r="11884" spans="1:16">
      <c r="A11884" s="27" t="s">
        <v>1599</v>
      </c>
      <c r="B11884" s="31">
        <v>202503</v>
      </c>
      <c r="C11884" s="27" t="s">
        <v>203</v>
      </c>
      <c r="D11884" s="27" t="s">
        <v>203</v>
      </c>
      <c r="E11884" s="27" t="s">
        <v>29</v>
      </c>
      <c r="F11884" s="27" t="s">
        <v>257</v>
      </c>
      <c r="G11884" s="33">
        <v>388024.16</v>
      </c>
      <c r="H11884" s="33">
        <v>0</v>
      </c>
      <c r="I11884" s="33">
        <v>9647</v>
      </c>
      <c r="J11884" s="33">
        <v>698</v>
      </c>
      <c r="K11884" s="33">
        <v>12200</v>
      </c>
      <c r="L11884" s="33">
        <v>1</v>
      </c>
      <c r="M11884" s="33">
        <v>0</v>
      </c>
      <c r="N11884" s="33">
        <v>416370.72</v>
      </c>
      <c r="O11884" s="33">
        <v>2501.9</v>
      </c>
      <c r="P11884" s="33">
        <v>3801</v>
      </c>
    </row>
    <row r="11885" spans="1:16">
      <c r="A11885" s="27" t="s">
        <v>1599</v>
      </c>
      <c r="B11885" s="31">
        <v>202504</v>
      </c>
      <c r="C11885" s="27" t="s">
        <v>203</v>
      </c>
      <c r="D11885" s="27" t="s">
        <v>203</v>
      </c>
      <c r="E11885" s="27" t="s">
        <v>29</v>
      </c>
      <c r="F11885" s="27" t="s">
        <v>257</v>
      </c>
      <c r="G11885" s="33">
        <v>480437.02</v>
      </c>
      <c r="H11885" s="33">
        <v>0</v>
      </c>
      <c r="I11885" s="33">
        <v>12250</v>
      </c>
      <c r="J11885" s="33">
        <v>1004</v>
      </c>
      <c r="K11885" s="33">
        <v>12200</v>
      </c>
      <c r="L11885" s="33">
        <v>1</v>
      </c>
      <c r="M11885" s="33">
        <v>0</v>
      </c>
      <c r="N11885" s="33">
        <v>489948.83</v>
      </c>
      <c r="O11885" s="33">
        <v>2456.2</v>
      </c>
      <c r="P11885" s="33">
        <v>4943</v>
      </c>
    </row>
    <row r="11886" spans="1:16">
      <c r="A11886" s="27" t="s">
        <v>1599</v>
      </c>
      <c r="B11886" s="31">
        <v>202505</v>
      </c>
      <c r="C11886" s="27" t="s">
        <v>203</v>
      </c>
      <c r="D11886" s="27" t="s">
        <v>203</v>
      </c>
      <c r="E11886" s="27" t="s">
        <v>29</v>
      </c>
      <c r="F11886" s="27" t="s">
        <v>257</v>
      </c>
      <c r="G11886" s="33">
        <v>572641.33</v>
      </c>
      <c r="H11886" s="33">
        <v>0</v>
      </c>
      <c r="I11886" s="33">
        <v>15507</v>
      </c>
      <c r="J11886" s="33">
        <v>1037</v>
      </c>
      <c r="K11886" s="33">
        <v>12200</v>
      </c>
      <c r="L11886" s="33">
        <v>1</v>
      </c>
      <c r="M11886" s="33">
        <v>0</v>
      </c>
      <c r="N11886" s="33">
        <v>536591.25</v>
      </c>
      <c r="O11886" s="33">
        <v>3149.8</v>
      </c>
      <c r="P11886" s="33">
        <v>6083</v>
      </c>
    </row>
    <row r="11887" spans="1:16">
      <c r="A11887" s="27" t="s">
        <v>1599</v>
      </c>
      <c r="B11887" s="31">
        <v>202506</v>
      </c>
      <c r="C11887" s="27" t="s">
        <v>203</v>
      </c>
      <c r="D11887" s="27" t="s">
        <v>203</v>
      </c>
      <c r="E11887" s="27" t="s">
        <v>29</v>
      </c>
      <c r="F11887" s="27" t="s">
        <v>257</v>
      </c>
      <c r="G11887" s="33">
        <v>553122.23</v>
      </c>
      <c r="H11887" s="33">
        <v>0</v>
      </c>
      <c r="I11887" s="33">
        <v>13877</v>
      </c>
      <c r="J11887" s="33">
        <v>1139</v>
      </c>
      <c r="K11887" s="33">
        <v>12200</v>
      </c>
      <c r="L11887" s="33">
        <v>1</v>
      </c>
      <c r="M11887" s="33">
        <v>0</v>
      </c>
      <c r="N11887" s="33">
        <v>524196.4</v>
      </c>
      <c r="O11887" s="33">
        <v>3110.4</v>
      </c>
      <c r="P11887" s="33">
        <v>5663</v>
      </c>
    </row>
    <row r="11888" spans="1:16">
      <c r="A11888" s="27" t="s">
        <v>1599</v>
      </c>
      <c r="B11888" s="31">
        <v>202507</v>
      </c>
      <c r="C11888" s="27" t="s">
        <v>203</v>
      </c>
      <c r="D11888" s="27" t="s">
        <v>203</v>
      </c>
      <c r="E11888" s="27" t="s">
        <v>29</v>
      </c>
      <c r="F11888" s="27" t="s">
        <v>257</v>
      </c>
      <c r="G11888" s="33">
        <v>455734.4</v>
      </c>
      <c r="H11888" s="33">
        <v>0</v>
      </c>
      <c r="I11888" s="33">
        <v>11523</v>
      </c>
      <c r="J11888" s="33">
        <v>747</v>
      </c>
      <c r="K11888" s="33">
        <v>12200</v>
      </c>
      <c r="L11888" s="33">
        <v>1</v>
      </c>
      <c r="M11888" s="33">
        <v>0</v>
      </c>
      <c r="N11888" s="33">
        <v>466048.36</v>
      </c>
      <c r="O11888" s="33">
        <v>2627.8</v>
      </c>
      <c r="P11888" s="33">
        <v>4774</v>
      </c>
    </row>
    <row r="11889" spans="1:16">
      <c r="A11889" s="27" t="s">
        <v>1599</v>
      </c>
      <c r="B11889" s="31">
        <v>202508</v>
      </c>
      <c r="C11889" s="27" t="s">
        <v>203</v>
      </c>
      <c r="D11889" s="27" t="s">
        <v>203</v>
      </c>
      <c r="E11889" s="27" t="s">
        <v>29</v>
      </c>
      <c r="F11889" s="27" t="s">
        <v>257</v>
      </c>
      <c r="G11889" s="33">
        <v>464765.79</v>
      </c>
      <c r="H11889" s="33">
        <v>0</v>
      </c>
      <c r="I11889" s="33">
        <v>11314</v>
      </c>
      <c r="J11889" s="33">
        <v>803</v>
      </c>
      <c r="K11889" s="33">
        <v>12200</v>
      </c>
      <c r="L11889" s="33">
        <v>1</v>
      </c>
      <c r="M11889" s="33">
        <v>0</v>
      </c>
      <c r="N11889" s="33">
        <v>448839.94</v>
      </c>
      <c r="O11889" s="33">
        <v>2598.6</v>
      </c>
      <c r="P11889" s="33">
        <v>4589</v>
      </c>
    </row>
    <row r="11890" spans="1:16">
      <c r="A11890" s="27" t="s">
        <v>1599</v>
      </c>
      <c r="B11890" s="31">
        <v>202509</v>
      </c>
      <c r="C11890" s="27" t="s">
        <v>203</v>
      </c>
      <c r="D11890" s="27" t="s">
        <v>203</v>
      </c>
      <c r="E11890" s="27" t="s">
        <v>29</v>
      </c>
      <c r="F11890" s="27" t="s">
        <v>257</v>
      </c>
      <c r="G11890" s="33">
        <v>448396.79</v>
      </c>
      <c r="H11890" s="33">
        <v>0</v>
      </c>
      <c r="I11890" s="33">
        <v>12005</v>
      </c>
      <c r="J11890" s="33">
        <v>765</v>
      </c>
      <c r="K11890" s="33">
        <v>12200</v>
      </c>
      <c r="L11890" s="33">
        <v>1</v>
      </c>
      <c r="M11890" s="33">
        <v>0</v>
      </c>
      <c r="N11890" s="33">
        <v>431546.79</v>
      </c>
      <c r="O11890" s="33">
        <v>2274</v>
      </c>
      <c r="P11890" s="33">
        <v>4608</v>
      </c>
    </row>
    <row r="11891" spans="1:16">
      <c r="A11891" s="27" t="s">
        <v>1599</v>
      </c>
      <c r="B11891" s="31">
        <v>202510</v>
      </c>
      <c r="C11891" s="27" t="s">
        <v>203</v>
      </c>
      <c r="D11891" s="27" t="s">
        <v>203</v>
      </c>
      <c r="E11891" s="27" t="s">
        <v>29</v>
      </c>
      <c r="F11891" s="27" t="s">
        <v>257</v>
      </c>
      <c r="G11891" s="33">
        <v>495519.03</v>
      </c>
      <c r="H11891" s="33">
        <v>0</v>
      </c>
      <c r="I11891" s="33">
        <v>12028</v>
      </c>
      <c r="J11891" s="33">
        <v>781</v>
      </c>
      <c r="K11891" s="33">
        <v>12200</v>
      </c>
      <c r="L11891" s="33">
        <v>1</v>
      </c>
      <c r="M11891" s="33">
        <v>0</v>
      </c>
      <c r="N11891" s="33">
        <v>473992.95</v>
      </c>
      <c r="O11891" s="33">
        <v>2831.1</v>
      </c>
      <c r="P11891" s="33">
        <v>4825</v>
      </c>
    </row>
    <row r="11892" spans="1:16">
      <c r="A11892" s="27" t="s">
        <v>1599</v>
      </c>
      <c r="B11892" s="31">
        <v>202511</v>
      </c>
      <c r="C11892" s="27" t="s">
        <v>203</v>
      </c>
      <c r="D11892" s="27" t="s">
        <v>203</v>
      </c>
      <c r="E11892" s="27" t="s">
        <v>29</v>
      </c>
      <c r="F11892" s="27" t="s">
        <v>257</v>
      </c>
      <c r="G11892" s="33">
        <v>571011.08</v>
      </c>
      <c r="H11892" s="33">
        <v>0</v>
      </c>
      <c r="I11892" s="33">
        <v>14635</v>
      </c>
      <c r="J11892" s="33">
        <v>1067</v>
      </c>
      <c r="K11892" s="33">
        <v>12200</v>
      </c>
      <c r="L11892" s="33">
        <v>1</v>
      </c>
      <c r="M11892" s="33">
        <v>0</v>
      </c>
      <c r="N11892" s="33">
        <v>571993.3199999999</v>
      </c>
      <c r="O11892" s="33">
        <v>3164.9</v>
      </c>
      <c r="P11892" s="33">
        <v>5832</v>
      </c>
    </row>
    <row r="11893" spans="1:16">
      <c r="A11893" s="27" t="s">
        <v>1599</v>
      </c>
      <c r="B11893" s="31">
        <v>202512</v>
      </c>
      <c r="C11893" s="27" t="s">
        <v>203</v>
      </c>
      <c r="D11893" s="27" t="s">
        <v>203</v>
      </c>
      <c r="E11893" s="27" t="s">
        <v>29</v>
      </c>
      <c r="F11893" s="27" t="s">
        <v>257</v>
      </c>
      <c r="G11893" s="33">
        <v>708251.28</v>
      </c>
      <c r="H11893" s="33">
        <v>0</v>
      </c>
      <c r="I11893" s="33">
        <v>17071</v>
      </c>
      <c r="J11893" s="33">
        <v>1108</v>
      </c>
      <c r="K11893" s="33">
        <v>12200</v>
      </c>
      <c r="L11893" s="33">
        <v>1</v>
      </c>
      <c r="M11893" s="33">
        <v>0</v>
      </c>
      <c r="N11893" s="33">
        <v>656586.92</v>
      </c>
      <c r="O11893" s="33">
        <v>4652.6</v>
      </c>
      <c r="P11893" s="33">
        <v>7413</v>
      </c>
    </row>
    <row r="11894" spans="1:16">
      <c r="A11894" s="27" t="s">
        <v>1599</v>
      </c>
      <c r="B11894" s="31">
        <v>202601</v>
      </c>
      <c r="C11894" s="27" t="s">
        <v>203</v>
      </c>
      <c r="D11894" s="27" t="s">
        <v>203</v>
      </c>
      <c r="E11894" s="27" t="s">
        <v>29</v>
      </c>
      <c r="F11894" s="27" t="s">
        <v>257</v>
      </c>
      <c r="G11894" s="33">
        <v>343086.94</v>
      </c>
      <c r="H11894" s="33">
        <v>0</v>
      </c>
      <c r="I11894" s="33">
        <v>8647</v>
      </c>
      <c r="J11894" s="33">
        <v>587</v>
      </c>
      <c r="K11894" s="33">
        <v>12200</v>
      </c>
      <c r="L11894" s="33">
        <v>1</v>
      </c>
      <c r="M11894" s="33">
        <v>0</v>
      </c>
      <c r="N11894" s="33">
        <v>333711.36</v>
      </c>
      <c r="O11894" s="33">
        <v>2094.8</v>
      </c>
      <c r="P11894" s="33">
        <v>3443</v>
      </c>
    </row>
    <row r="11895" spans="1:16">
      <c r="A11895" s="27" t="s">
        <v>1599</v>
      </c>
      <c r="B11895" s="31">
        <v>202602</v>
      </c>
      <c r="C11895" s="27" t="s">
        <v>203</v>
      </c>
      <c r="D11895" s="27" t="s">
        <v>203</v>
      </c>
      <c r="E11895" s="27" t="s">
        <v>29</v>
      </c>
      <c r="F11895" s="27" t="s">
        <v>257</v>
      </c>
      <c r="G11895" s="33">
        <v>334059.55</v>
      </c>
      <c r="H11895" s="33">
        <v>0</v>
      </c>
      <c r="I11895" s="33">
        <v>8572</v>
      </c>
      <c r="J11895" s="33">
        <v>567</v>
      </c>
      <c r="K11895" s="33">
        <v>12200</v>
      </c>
      <c r="L11895" s="33">
        <v>1</v>
      </c>
      <c r="M11895" s="33">
        <v>0</v>
      </c>
      <c r="N11895" s="33">
        <v>343799.18</v>
      </c>
      <c r="O11895" s="33">
        <v>1888.3</v>
      </c>
      <c r="P11895" s="33">
        <v>3438</v>
      </c>
    </row>
    <row r="11896" spans="1:16">
      <c r="A11896" s="27" t="s">
        <v>1599</v>
      </c>
      <c r="B11896" s="31">
        <v>202603</v>
      </c>
      <c r="C11896" s="27" t="s">
        <v>203</v>
      </c>
      <c r="D11896" s="27" t="s">
        <v>203</v>
      </c>
      <c r="E11896" s="27" t="s">
        <v>29</v>
      </c>
      <c r="F11896" s="27" t="s">
        <v>257</v>
      </c>
      <c r="G11896" s="33">
        <v>444602.08</v>
      </c>
      <c r="H11896" s="33">
        <v>0</v>
      </c>
      <c r="I11896" s="33">
        <v>10659</v>
      </c>
      <c r="J11896" s="33">
        <v>835</v>
      </c>
      <c r="K11896" s="33">
        <v>12200</v>
      </c>
      <c r="L11896" s="33">
        <v>1</v>
      </c>
      <c r="M11896" s="33">
        <v>0</v>
      </c>
      <c r="N11896" s="33">
        <v>428445.47</v>
      </c>
      <c r="O11896" s="33">
        <v>2247.5</v>
      </c>
      <c r="P11896" s="33">
        <v>4408</v>
      </c>
    </row>
    <row r="11897" spans="1:16">
      <c r="A11897" s="27" t="s">
        <v>1599</v>
      </c>
      <c r="B11897" s="31">
        <v>202604</v>
      </c>
      <c r="C11897" s="27" t="s">
        <v>203</v>
      </c>
      <c r="D11897" s="27" t="s">
        <v>203</v>
      </c>
      <c r="E11897" s="27" t="s">
        <v>29</v>
      </c>
      <c r="F11897" s="27" t="s">
        <v>257</v>
      </c>
      <c r="G11897" s="33">
        <v>485320.59</v>
      </c>
      <c r="H11897" s="33">
        <v>0</v>
      </c>
      <c r="I11897" s="33">
        <v>13279</v>
      </c>
      <c r="J11897" s="33">
        <v>1170</v>
      </c>
      <c r="K11897" s="33">
        <v>12200</v>
      </c>
      <c r="L11897" s="33">
        <v>1</v>
      </c>
      <c r="M11897" s="33">
        <v>0</v>
      </c>
      <c r="N11897" s="33">
        <v>504157.34</v>
      </c>
      <c r="O11897" s="33">
        <v>2951.2</v>
      </c>
      <c r="P11897" s="33">
        <v>5346</v>
      </c>
    </row>
    <row r="11898" spans="1:16">
      <c r="A11898" s="27" t="s">
        <v>1599</v>
      </c>
      <c r="B11898" s="31">
        <v>202605</v>
      </c>
      <c r="C11898" s="27" t="s">
        <v>203</v>
      </c>
      <c r="D11898" s="27" t="s">
        <v>203</v>
      </c>
      <c r="E11898" s="27" t="s">
        <v>29</v>
      </c>
      <c r="F11898" s="27" t="s">
        <v>257</v>
      </c>
      <c r="G11898" s="33">
        <v>539121.8199999999</v>
      </c>
      <c r="H11898" s="33">
        <v>0</v>
      </c>
      <c r="I11898" s="33">
        <v>13416</v>
      </c>
      <c r="J11898" s="33">
        <v>1043</v>
      </c>
      <c r="K11898" s="33">
        <v>12200</v>
      </c>
      <c r="L11898" s="33">
        <v>1</v>
      </c>
      <c r="M11898" s="33">
        <v>0</v>
      </c>
      <c r="N11898" s="33">
        <v>552152.4</v>
      </c>
      <c r="O11898" s="33">
        <v>2744.6</v>
      </c>
      <c r="P11898" s="33">
        <v>5558</v>
      </c>
    </row>
    <row r="11899" spans="1:16">
      <c r="A11899" s="27" t="s">
        <v>1599</v>
      </c>
      <c r="B11899" s="31">
        <v>202606</v>
      </c>
      <c r="C11899" s="27" t="s">
        <v>203</v>
      </c>
      <c r="D11899" s="27" t="s">
        <v>203</v>
      </c>
      <c r="E11899" s="27" t="s">
        <v>29</v>
      </c>
      <c r="F11899" s="27" t="s">
        <v>257</v>
      </c>
      <c r="G11899" s="33">
        <v>558733.0600000001</v>
      </c>
      <c r="H11899" s="33">
        <v>0</v>
      </c>
      <c r="I11899" s="33">
        <v>14314</v>
      </c>
      <c r="J11899" s="33">
        <v>1116</v>
      </c>
      <c r="K11899" s="33">
        <v>12200</v>
      </c>
      <c r="L11899" s="33">
        <v>1</v>
      </c>
      <c r="M11899" s="33">
        <v>0</v>
      </c>
      <c r="N11899" s="33">
        <v>539398.1</v>
      </c>
      <c r="O11899" s="33">
        <v>2993.7</v>
      </c>
      <c r="P11899" s="33">
        <v>5845</v>
      </c>
    </row>
    <row r="11900" spans="1:16">
      <c r="A11900" s="27" t="s">
        <v>1599</v>
      </c>
      <c r="B11900" s="31">
        <v>202607</v>
      </c>
      <c r="C11900" s="27" t="s">
        <v>203</v>
      </c>
      <c r="D11900" s="27" t="s">
        <v>203</v>
      </c>
      <c r="E11900" s="27" t="s">
        <v>29</v>
      </c>
      <c r="F11900" s="27" t="s">
        <v>257</v>
      </c>
      <c r="G11900" s="33">
        <v>516568.26</v>
      </c>
      <c r="H11900" s="33">
        <v>516568.26</v>
      </c>
      <c r="I11900" s="33">
        <v>13519</v>
      </c>
      <c r="J11900" s="33">
        <v>1194</v>
      </c>
      <c r="K11900" s="33">
        <v>12200</v>
      </c>
      <c r="L11900" s="33">
        <v>1</v>
      </c>
      <c r="M11900" s="33">
        <v>1</v>
      </c>
      <c r="N11900" s="33">
        <v>479563.76</v>
      </c>
      <c r="O11900" s="33">
        <v>3107.7</v>
      </c>
      <c r="P11900" s="33">
        <v>5735</v>
      </c>
    </row>
    <row r="11901" spans="1:16">
      <c r="A11901" s="27" t="s">
        <v>1602</v>
      </c>
      <c r="B11901" s="31">
        <v>202408</v>
      </c>
      <c r="C11901" s="27" t="s">
        <v>203</v>
      </c>
      <c r="D11901" s="27" t="s">
        <v>203</v>
      </c>
      <c r="E11901" s="27" t="s">
        <v>29</v>
      </c>
      <c r="F11901" s="27" t="s">
        <v>257</v>
      </c>
      <c r="G11901" s="33">
        <v>193336.92</v>
      </c>
      <c r="H11901" s="33">
        <v>0</v>
      </c>
      <c r="I11901" s="33">
        <v>5046</v>
      </c>
      <c r="J11901" s="33">
        <v>397</v>
      </c>
      <c r="K11901" s="33">
        <v>9500</v>
      </c>
      <c r="L11901" s="33">
        <v>1</v>
      </c>
      <c r="M11901" s="33">
        <v>0</v>
      </c>
      <c r="N11901" s="33">
        <v>312060.73</v>
      </c>
      <c r="O11901" s="33">
        <v>1126.1</v>
      </c>
      <c r="P11901" s="33">
        <v>2112</v>
      </c>
    </row>
    <row r="11902" spans="1:16">
      <c r="A11902" s="27" t="s">
        <v>1602</v>
      </c>
      <c r="B11902" s="31">
        <v>202409</v>
      </c>
      <c r="C11902" s="27" t="s">
        <v>203</v>
      </c>
      <c r="D11902" s="27" t="s">
        <v>203</v>
      </c>
      <c r="E11902" s="27" t="s">
        <v>29</v>
      </c>
      <c r="F11902" s="27" t="s">
        <v>257</v>
      </c>
      <c r="G11902" s="33">
        <v>216471.74</v>
      </c>
      <c r="H11902" s="33">
        <v>0</v>
      </c>
      <c r="I11902" s="33">
        <v>5621</v>
      </c>
      <c r="J11902" s="33">
        <v>363</v>
      </c>
      <c r="K11902" s="33">
        <v>9500</v>
      </c>
      <c r="L11902" s="33">
        <v>1</v>
      </c>
      <c r="M11902" s="33">
        <v>0</v>
      </c>
      <c r="N11902" s="33">
        <v>300037.48</v>
      </c>
      <c r="O11902" s="33">
        <v>1177.1</v>
      </c>
      <c r="P11902" s="33">
        <v>2326</v>
      </c>
    </row>
    <row r="11903" spans="1:16">
      <c r="A11903" s="27" t="s">
        <v>1602</v>
      </c>
      <c r="B11903" s="31">
        <v>202410</v>
      </c>
      <c r="C11903" s="27" t="s">
        <v>203</v>
      </c>
      <c r="D11903" s="27" t="s">
        <v>203</v>
      </c>
      <c r="E11903" s="27" t="s">
        <v>29</v>
      </c>
      <c r="F11903" s="27" t="s">
        <v>257</v>
      </c>
      <c r="G11903" s="33">
        <v>212608.3</v>
      </c>
      <c r="H11903" s="33">
        <v>0</v>
      </c>
      <c r="I11903" s="33">
        <v>5124</v>
      </c>
      <c r="J11903" s="33">
        <v>412</v>
      </c>
      <c r="K11903" s="33">
        <v>9500</v>
      </c>
      <c r="L11903" s="33">
        <v>1</v>
      </c>
      <c r="M11903" s="33">
        <v>0</v>
      </c>
      <c r="N11903" s="33">
        <v>329548.62</v>
      </c>
      <c r="O11903" s="33">
        <v>1231.3</v>
      </c>
      <c r="P11903" s="33">
        <v>2157</v>
      </c>
    </row>
    <row r="11904" spans="1:16">
      <c r="A11904" s="27" t="s">
        <v>1602</v>
      </c>
      <c r="B11904" s="31">
        <v>202411</v>
      </c>
      <c r="C11904" s="27" t="s">
        <v>203</v>
      </c>
      <c r="D11904" s="27" t="s">
        <v>203</v>
      </c>
      <c r="E11904" s="27" t="s">
        <v>29</v>
      </c>
      <c r="F11904" s="27" t="s">
        <v>257</v>
      </c>
      <c r="G11904" s="33">
        <v>288943.62</v>
      </c>
      <c r="H11904" s="33">
        <v>0</v>
      </c>
      <c r="I11904" s="33">
        <v>6788</v>
      </c>
      <c r="J11904" s="33">
        <v>461</v>
      </c>
      <c r="K11904" s="33">
        <v>9500</v>
      </c>
      <c r="L11904" s="33">
        <v>1</v>
      </c>
      <c r="M11904" s="33">
        <v>0</v>
      </c>
      <c r="N11904" s="33">
        <v>397684.42</v>
      </c>
      <c r="O11904" s="33">
        <v>1603.4</v>
      </c>
      <c r="P11904" s="33">
        <v>3039</v>
      </c>
    </row>
    <row r="11905" spans="1:16">
      <c r="A11905" s="27" t="s">
        <v>1602</v>
      </c>
      <c r="B11905" s="31">
        <v>202412</v>
      </c>
      <c r="C11905" s="27" t="s">
        <v>203</v>
      </c>
      <c r="D11905" s="27" t="s">
        <v>203</v>
      </c>
      <c r="E11905" s="27" t="s">
        <v>29</v>
      </c>
      <c r="F11905" s="27" t="s">
        <v>257</v>
      </c>
      <c r="G11905" s="33">
        <v>315346.14</v>
      </c>
      <c r="H11905" s="33">
        <v>0</v>
      </c>
      <c r="I11905" s="33">
        <v>8554</v>
      </c>
      <c r="J11905" s="33">
        <v>662</v>
      </c>
      <c r="K11905" s="33">
        <v>9500</v>
      </c>
      <c r="L11905" s="33">
        <v>1</v>
      </c>
      <c r="M11905" s="33">
        <v>0</v>
      </c>
      <c r="N11905" s="33">
        <v>456499.02</v>
      </c>
      <c r="O11905" s="33">
        <v>1702.2</v>
      </c>
      <c r="P11905" s="33">
        <v>3287</v>
      </c>
    </row>
    <row r="11906" spans="1:16">
      <c r="A11906" s="27" t="s">
        <v>1602</v>
      </c>
      <c r="B11906" s="31">
        <v>202501</v>
      </c>
      <c r="C11906" s="27" t="s">
        <v>203</v>
      </c>
      <c r="D11906" s="27" t="s">
        <v>203</v>
      </c>
      <c r="E11906" s="27" t="s">
        <v>29</v>
      </c>
      <c r="F11906" s="27" t="s">
        <v>257</v>
      </c>
      <c r="G11906" s="33">
        <v>168539.52</v>
      </c>
      <c r="H11906" s="33">
        <v>0</v>
      </c>
      <c r="I11906" s="33">
        <v>4044</v>
      </c>
      <c r="J11906" s="33">
        <v>301</v>
      </c>
      <c r="K11906" s="33">
        <v>9500</v>
      </c>
      <c r="L11906" s="33">
        <v>1</v>
      </c>
      <c r="M11906" s="33">
        <v>0</v>
      </c>
      <c r="N11906" s="33">
        <v>232016.36</v>
      </c>
      <c r="O11906" s="33">
        <v>907.5</v>
      </c>
      <c r="P11906" s="33">
        <v>1729</v>
      </c>
    </row>
    <row r="11907" spans="1:16">
      <c r="A11907" s="27" t="s">
        <v>1602</v>
      </c>
      <c r="B11907" s="31">
        <v>202502</v>
      </c>
      <c r="C11907" s="27" t="s">
        <v>203</v>
      </c>
      <c r="D11907" s="27" t="s">
        <v>203</v>
      </c>
      <c r="E11907" s="27" t="s">
        <v>29</v>
      </c>
      <c r="F11907" s="27" t="s">
        <v>257</v>
      </c>
      <c r="G11907" s="33">
        <v>166927.95</v>
      </c>
      <c r="H11907" s="33">
        <v>0</v>
      </c>
      <c r="I11907" s="33">
        <v>4406</v>
      </c>
      <c r="J11907" s="33">
        <v>350</v>
      </c>
      <c r="K11907" s="33">
        <v>9500</v>
      </c>
      <c r="L11907" s="33">
        <v>1</v>
      </c>
      <c r="M11907" s="33">
        <v>0</v>
      </c>
      <c r="N11907" s="33">
        <v>239030.02</v>
      </c>
      <c r="O11907" s="33">
        <v>891.4</v>
      </c>
      <c r="P11907" s="33">
        <v>1832</v>
      </c>
    </row>
    <row r="11908" spans="1:16">
      <c r="A11908" s="27" t="s">
        <v>1602</v>
      </c>
      <c r="B11908" s="31">
        <v>202503</v>
      </c>
      <c r="C11908" s="27" t="s">
        <v>203</v>
      </c>
      <c r="D11908" s="27" t="s">
        <v>203</v>
      </c>
      <c r="E11908" s="27" t="s">
        <v>29</v>
      </c>
      <c r="F11908" s="27" t="s">
        <v>257</v>
      </c>
      <c r="G11908" s="33">
        <v>198736.56</v>
      </c>
      <c r="H11908" s="33">
        <v>0</v>
      </c>
      <c r="I11908" s="33">
        <v>5092</v>
      </c>
      <c r="J11908" s="33">
        <v>427</v>
      </c>
      <c r="K11908" s="33">
        <v>9500</v>
      </c>
      <c r="L11908" s="33">
        <v>1</v>
      </c>
      <c r="M11908" s="33">
        <v>0</v>
      </c>
      <c r="N11908" s="33">
        <v>297881.25</v>
      </c>
      <c r="O11908" s="33">
        <v>1111.2</v>
      </c>
      <c r="P11908" s="33">
        <v>2087</v>
      </c>
    </row>
    <row r="11909" spans="1:16">
      <c r="A11909" s="27" t="s">
        <v>1602</v>
      </c>
      <c r="B11909" s="31">
        <v>202504</v>
      </c>
      <c r="C11909" s="27" t="s">
        <v>203</v>
      </c>
      <c r="D11909" s="27" t="s">
        <v>203</v>
      </c>
      <c r="E11909" s="27" t="s">
        <v>29</v>
      </c>
      <c r="F11909" s="27" t="s">
        <v>257</v>
      </c>
      <c r="G11909" s="33">
        <v>248282.97</v>
      </c>
      <c r="H11909" s="33">
        <v>0</v>
      </c>
      <c r="I11909" s="33">
        <v>6486</v>
      </c>
      <c r="J11909" s="33">
        <v>509</v>
      </c>
      <c r="K11909" s="33">
        <v>9500</v>
      </c>
      <c r="L11909" s="33">
        <v>1</v>
      </c>
      <c r="M11909" s="33">
        <v>0</v>
      </c>
      <c r="N11909" s="33">
        <v>350520.74</v>
      </c>
      <c r="O11909" s="33">
        <v>1356.1</v>
      </c>
      <c r="P11909" s="33">
        <v>2619</v>
      </c>
    </row>
    <row r="11910" spans="1:16">
      <c r="A11910" s="27" t="s">
        <v>1602</v>
      </c>
      <c r="B11910" s="31">
        <v>202505</v>
      </c>
      <c r="C11910" s="27" t="s">
        <v>203</v>
      </c>
      <c r="D11910" s="27" t="s">
        <v>203</v>
      </c>
      <c r="E11910" s="27" t="s">
        <v>29</v>
      </c>
      <c r="F11910" s="27" t="s">
        <v>257</v>
      </c>
      <c r="G11910" s="33">
        <v>270073.56</v>
      </c>
      <c r="H11910" s="33">
        <v>0</v>
      </c>
      <c r="I11910" s="33">
        <v>6696</v>
      </c>
      <c r="J11910" s="33">
        <v>536</v>
      </c>
      <c r="K11910" s="33">
        <v>9500</v>
      </c>
      <c r="L11910" s="33">
        <v>1</v>
      </c>
      <c r="M11910" s="33">
        <v>0</v>
      </c>
      <c r="N11910" s="33">
        <v>383889.81</v>
      </c>
      <c r="O11910" s="33">
        <v>1552.2</v>
      </c>
      <c r="P11910" s="33">
        <v>2830</v>
      </c>
    </row>
    <row r="11911" spans="1:16">
      <c r="A11911" s="27" t="s">
        <v>1602</v>
      </c>
      <c r="B11911" s="31">
        <v>202506</v>
      </c>
      <c r="C11911" s="27" t="s">
        <v>203</v>
      </c>
      <c r="D11911" s="27" t="s">
        <v>203</v>
      </c>
      <c r="E11911" s="27" t="s">
        <v>29</v>
      </c>
      <c r="F11911" s="27" t="s">
        <v>257</v>
      </c>
      <c r="G11911" s="33">
        <v>279439.91</v>
      </c>
      <c r="H11911" s="33">
        <v>0</v>
      </c>
      <c r="I11911" s="33">
        <v>6756</v>
      </c>
      <c r="J11911" s="33">
        <v>502</v>
      </c>
      <c r="K11911" s="33">
        <v>9500</v>
      </c>
      <c r="L11911" s="33">
        <v>1</v>
      </c>
      <c r="M11911" s="33">
        <v>0</v>
      </c>
      <c r="N11911" s="33">
        <v>375022.25</v>
      </c>
      <c r="O11911" s="33">
        <v>1684.1</v>
      </c>
      <c r="P11911" s="33">
        <v>2813</v>
      </c>
    </row>
    <row r="11912" spans="1:16">
      <c r="A11912" s="27" t="s">
        <v>1602</v>
      </c>
      <c r="B11912" s="31">
        <v>202507</v>
      </c>
      <c r="C11912" s="27" t="s">
        <v>203</v>
      </c>
      <c r="D11912" s="27" t="s">
        <v>203</v>
      </c>
      <c r="E11912" s="27" t="s">
        <v>29</v>
      </c>
      <c r="F11912" s="27" t="s">
        <v>257</v>
      </c>
      <c r="G11912" s="33">
        <v>228320.89</v>
      </c>
      <c r="H11912" s="33">
        <v>0</v>
      </c>
      <c r="I11912" s="33">
        <v>6088</v>
      </c>
      <c r="J11912" s="33">
        <v>482</v>
      </c>
      <c r="K11912" s="33">
        <v>9500</v>
      </c>
      <c r="L11912" s="33">
        <v>1</v>
      </c>
      <c r="M11912" s="33">
        <v>0</v>
      </c>
      <c r="N11912" s="33">
        <v>333421.79</v>
      </c>
      <c r="O11912" s="33">
        <v>1510.2</v>
      </c>
      <c r="P11912" s="33">
        <v>2422</v>
      </c>
    </row>
    <row r="11913" spans="1:16">
      <c r="A11913" s="27" t="s">
        <v>1602</v>
      </c>
      <c r="B11913" s="31">
        <v>202508</v>
      </c>
      <c r="C11913" s="27" t="s">
        <v>203</v>
      </c>
      <c r="D11913" s="27" t="s">
        <v>203</v>
      </c>
      <c r="E11913" s="27" t="s">
        <v>29</v>
      </c>
      <c r="F11913" s="27" t="s">
        <v>257</v>
      </c>
      <c r="G11913" s="33">
        <v>210801.33</v>
      </c>
      <c r="H11913" s="33">
        <v>210801.33</v>
      </c>
      <c r="I11913" s="33">
        <v>5666</v>
      </c>
      <c r="J11913" s="33">
        <v>427</v>
      </c>
      <c r="K11913" s="33">
        <v>9500</v>
      </c>
      <c r="L11913" s="33">
        <v>1</v>
      </c>
      <c r="M11913" s="33">
        <v>1</v>
      </c>
      <c r="N11913" s="33">
        <v>321110.49</v>
      </c>
      <c r="O11913" s="33">
        <v>1131.4</v>
      </c>
      <c r="P11913" s="33">
        <v>2220</v>
      </c>
    </row>
    <row r="11914" spans="1:16">
      <c r="A11914" s="27" t="s">
        <v>1602</v>
      </c>
      <c r="B11914" s="31">
        <v>202509</v>
      </c>
      <c r="C11914" s="27" t="s">
        <v>203</v>
      </c>
      <c r="D11914" s="27" t="s">
        <v>203</v>
      </c>
      <c r="E11914" s="27" t="s">
        <v>29</v>
      </c>
      <c r="F11914" s="27" t="s">
        <v>257</v>
      </c>
      <c r="G11914" s="33">
        <v>216664.75</v>
      </c>
      <c r="H11914" s="33">
        <v>216664.75</v>
      </c>
      <c r="I11914" s="33">
        <v>5229</v>
      </c>
      <c r="J11914" s="33">
        <v>355</v>
      </c>
      <c r="K11914" s="33">
        <v>9500</v>
      </c>
      <c r="L11914" s="33">
        <v>1</v>
      </c>
      <c r="M11914" s="33">
        <v>1</v>
      </c>
      <c r="N11914" s="33">
        <v>308738.57</v>
      </c>
      <c r="O11914" s="33">
        <v>1286.2</v>
      </c>
      <c r="P11914" s="33">
        <v>2228</v>
      </c>
    </row>
    <row r="11915" spans="1:16">
      <c r="A11915" s="27" t="s">
        <v>1602</v>
      </c>
      <c r="B11915" s="31">
        <v>202510</v>
      </c>
      <c r="C11915" s="27" t="s">
        <v>203</v>
      </c>
      <c r="D11915" s="27" t="s">
        <v>203</v>
      </c>
      <c r="E11915" s="27" t="s">
        <v>29</v>
      </c>
      <c r="F11915" s="27" t="s">
        <v>257</v>
      </c>
      <c r="G11915" s="33">
        <v>235032.7</v>
      </c>
      <c r="H11915" s="33">
        <v>235032.7</v>
      </c>
      <c r="I11915" s="33">
        <v>6342</v>
      </c>
      <c r="J11915" s="33">
        <v>473</v>
      </c>
      <c r="K11915" s="33">
        <v>9500</v>
      </c>
      <c r="L11915" s="33">
        <v>1</v>
      </c>
      <c r="M11915" s="33">
        <v>1</v>
      </c>
      <c r="N11915" s="33">
        <v>339105.53</v>
      </c>
      <c r="O11915" s="33">
        <v>1205.5</v>
      </c>
      <c r="P11915" s="33">
        <v>2534</v>
      </c>
    </row>
    <row r="11916" spans="1:16">
      <c r="A11916" s="27" t="s">
        <v>1602</v>
      </c>
      <c r="B11916" s="31">
        <v>202511</v>
      </c>
      <c r="C11916" s="27" t="s">
        <v>203</v>
      </c>
      <c r="D11916" s="27" t="s">
        <v>203</v>
      </c>
      <c r="E11916" s="27" t="s">
        <v>29</v>
      </c>
      <c r="F11916" s="27" t="s">
        <v>257</v>
      </c>
      <c r="G11916" s="33">
        <v>289824.48</v>
      </c>
      <c r="H11916" s="33">
        <v>289824.48</v>
      </c>
      <c r="I11916" s="33">
        <v>7737</v>
      </c>
      <c r="J11916" s="33">
        <v>613</v>
      </c>
      <c r="K11916" s="33">
        <v>9500</v>
      </c>
      <c r="L11916" s="33">
        <v>1</v>
      </c>
      <c r="M11916" s="33">
        <v>1</v>
      </c>
      <c r="N11916" s="33">
        <v>409217.27</v>
      </c>
      <c r="O11916" s="33">
        <v>1713.7</v>
      </c>
      <c r="P11916" s="33">
        <v>2977</v>
      </c>
    </row>
    <row r="11917" spans="1:16">
      <c r="A11917" s="27" t="s">
        <v>1602</v>
      </c>
      <c r="B11917" s="31">
        <v>202512</v>
      </c>
      <c r="C11917" s="27" t="s">
        <v>203</v>
      </c>
      <c r="D11917" s="27" t="s">
        <v>203</v>
      </c>
      <c r="E11917" s="27" t="s">
        <v>29</v>
      </c>
      <c r="F11917" s="27" t="s">
        <v>257</v>
      </c>
      <c r="G11917" s="33">
        <v>355486.56</v>
      </c>
      <c r="H11917" s="33">
        <v>355486.56</v>
      </c>
      <c r="I11917" s="33">
        <v>8566</v>
      </c>
      <c r="J11917" s="33">
        <v>737</v>
      </c>
      <c r="K11917" s="33">
        <v>9500</v>
      </c>
      <c r="L11917" s="33">
        <v>1</v>
      </c>
      <c r="M11917" s="33">
        <v>1</v>
      </c>
      <c r="N11917" s="33">
        <v>469737.49</v>
      </c>
      <c r="O11917" s="33">
        <v>1846.2</v>
      </c>
      <c r="P11917" s="33">
        <v>3621</v>
      </c>
    </row>
    <row r="11918" spans="1:16">
      <c r="A11918" s="27" t="s">
        <v>1602</v>
      </c>
      <c r="B11918" s="31">
        <v>202601</v>
      </c>
      <c r="C11918" s="27" t="s">
        <v>203</v>
      </c>
      <c r="D11918" s="27" t="s">
        <v>203</v>
      </c>
      <c r="E11918" s="27" t="s">
        <v>29</v>
      </c>
      <c r="F11918" s="27" t="s">
        <v>257</v>
      </c>
      <c r="G11918" s="33">
        <v>165832.86</v>
      </c>
      <c r="H11918" s="33">
        <v>165832.86</v>
      </c>
      <c r="I11918" s="33">
        <v>4348</v>
      </c>
      <c r="J11918" s="33">
        <v>321</v>
      </c>
      <c r="K11918" s="33">
        <v>9500</v>
      </c>
      <c r="L11918" s="33">
        <v>1</v>
      </c>
      <c r="M11918" s="33">
        <v>1</v>
      </c>
      <c r="N11918" s="33">
        <v>238744.84</v>
      </c>
      <c r="O11918" s="33">
        <v>922</v>
      </c>
      <c r="P11918" s="33">
        <v>1719</v>
      </c>
    </row>
    <row r="11919" spans="1:16">
      <c r="A11919" s="27" t="s">
        <v>1602</v>
      </c>
      <c r="B11919" s="31">
        <v>202602</v>
      </c>
      <c r="C11919" s="27" t="s">
        <v>203</v>
      </c>
      <c r="D11919" s="27" t="s">
        <v>203</v>
      </c>
      <c r="E11919" s="27" t="s">
        <v>29</v>
      </c>
      <c r="F11919" s="27" t="s">
        <v>257</v>
      </c>
      <c r="G11919" s="33">
        <v>166972.95</v>
      </c>
      <c r="H11919" s="33">
        <v>166972.95</v>
      </c>
      <c r="I11919" s="33">
        <v>4297</v>
      </c>
      <c r="J11919" s="33">
        <v>318</v>
      </c>
      <c r="K11919" s="33">
        <v>9500</v>
      </c>
      <c r="L11919" s="33">
        <v>1</v>
      </c>
      <c r="M11919" s="33">
        <v>1</v>
      </c>
      <c r="N11919" s="33">
        <v>245961.89</v>
      </c>
      <c r="O11919" s="33">
        <v>928.2</v>
      </c>
      <c r="P11919" s="33">
        <v>1731</v>
      </c>
    </row>
    <row r="11920" spans="1:16">
      <c r="A11920" s="27" t="s">
        <v>1602</v>
      </c>
      <c r="B11920" s="31">
        <v>202603</v>
      </c>
      <c r="C11920" s="27" t="s">
        <v>203</v>
      </c>
      <c r="D11920" s="27" t="s">
        <v>203</v>
      </c>
      <c r="E11920" s="27" t="s">
        <v>29</v>
      </c>
      <c r="F11920" s="27" t="s">
        <v>257</v>
      </c>
      <c r="G11920" s="33">
        <v>201664.79</v>
      </c>
      <c r="H11920" s="33">
        <v>201664.79</v>
      </c>
      <c r="I11920" s="33">
        <v>4908</v>
      </c>
      <c r="J11920" s="33">
        <v>371</v>
      </c>
      <c r="K11920" s="33">
        <v>9500</v>
      </c>
      <c r="L11920" s="33">
        <v>1</v>
      </c>
      <c r="M11920" s="33">
        <v>1</v>
      </c>
      <c r="N11920" s="33">
        <v>306519.81</v>
      </c>
      <c r="O11920" s="33">
        <v>1174.7</v>
      </c>
      <c r="P11920" s="33">
        <v>2097</v>
      </c>
    </row>
    <row r="11921" spans="1:16">
      <c r="A11921" s="27" t="s">
        <v>1602</v>
      </c>
      <c r="B11921" s="31">
        <v>202604</v>
      </c>
      <c r="C11921" s="27" t="s">
        <v>203</v>
      </c>
      <c r="D11921" s="27" t="s">
        <v>203</v>
      </c>
      <c r="E11921" s="27" t="s">
        <v>29</v>
      </c>
      <c r="F11921" s="27" t="s">
        <v>257</v>
      </c>
      <c r="G11921" s="33">
        <v>244128.43</v>
      </c>
      <c r="H11921" s="33">
        <v>244128.43</v>
      </c>
      <c r="I11921" s="33">
        <v>6277</v>
      </c>
      <c r="J11921" s="33">
        <v>474</v>
      </c>
      <c r="K11921" s="33">
        <v>9500</v>
      </c>
      <c r="L11921" s="33">
        <v>1</v>
      </c>
      <c r="M11921" s="33">
        <v>1</v>
      </c>
      <c r="N11921" s="33">
        <v>360685.84</v>
      </c>
      <c r="O11921" s="33">
        <v>1345.8</v>
      </c>
      <c r="P11921" s="33">
        <v>2587</v>
      </c>
    </row>
    <row r="11922" spans="1:16">
      <c r="A11922" s="27" t="s">
        <v>1602</v>
      </c>
      <c r="B11922" s="31">
        <v>202605</v>
      </c>
      <c r="C11922" s="27" t="s">
        <v>203</v>
      </c>
      <c r="D11922" s="27" t="s">
        <v>203</v>
      </c>
      <c r="E11922" s="27" t="s">
        <v>29</v>
      </c>
      <c r="F11922" s="27" t="s">
        <v>257</v>
      </c>
      <c r="G11922" s="33">
        <v>294959.72</v>
      </c>
      <c r="H11922" s="33">
        <v>294959.72</v>
      </c>
      <c r="I11922" s="33">
        <v>7819</v>
      </c>
      <c r="J11922" s="33">
        <v>594</v>
      </c>
      <c r="K11922" s="33">
        <v>9500</v>
      </c>
      <c r="L11922" s="33">
        <v>1</v>
      </c>
      <c r="M11922" s="33">
        <v>1</v>
      </c>
      <c r="N11922" s="33">
        <v>395022.61</v>
      </c>
      <c r="O11922" s="33">
        <v>1623.3</v>
      </c>
      <c r="P11922" s="33">
        <v>3106</v>
      </c>
    </row>
    <row r="11923" spans="1:16">
      <c r="A11923" s="27" t="s">
        <v>1602</v>
      </c>
      <c r="B11923" s="31">
        <v>202606</v>
      </c>
      <c r="C11923" s="27" t="s">
        <v>203</v>
      </c>
      <c r="D11923" s="27" t="s">
        <v>203</v>
      </c>
      <c r="E11923" s="27" t="s">
        <v>29</v>
      </c>
      <c r="F11923" s="27" t="s">
        <v>257</v>
      </c>
      <c r="G11923" s="33">
        <v>262158.1</v>
      </c>
      <c r="H11923" s="33">
        <v>262158.1</v>
      </c>
      <c r="I11923" s="33">
        <v>6540</v>
      </c>
      <c r="J11923" s="33">
        <v>438</v>
      </c>
      <c r="K11923" s="33">
        <v>9500</v>
      </c>
      <c r="L11923" s="33">
        <v>1</v>
      </c>
      <c r="M11923" s="33">
        <v>1</v>
      </c>
      <c r="N11923" s="33">
        <v>385897.89</v>
      </c>
      <c r="O11923" s="33">
        <v>1593.9</v>
      </c>
      <c r="P11923" s="33">
        <v>2653</v>
      </c>
    </row>
    <row r="11924" spans="1:16">
      <c r="A11924" s="27" t="s">
        <v>1602</v>
      </c>
      <c r="B11924" s="31">
        <v>202607</v>
      </c>
      <c r="C11924" s="27" t="s">
        <v>203</v>
      </c>
      <c r="D11924" s="27" t="s">
        <v>203</v>
      </c>
      <c r="E11924" s="27" t="s">
        <v>29</v>
      </c>
      <c r="F11924" s="27" t="s">
        <v>257</v>
      </c>
      <c r="G11924" s="33">
        <v>236535.18</v>
      </c>
      <c r="H11924" s="33">
        <v>236535.18</v>
      </c>
      <c r="I11924" s="33">
        <v>6070</v>
      </c>
      <c r="J11924" s="33">
        <v>537</v>
      </c>
      <c r="K11924" s="33">
        <v>9500</v>
      </c>
      <c r="L11924" s="33">
        <v>1</v>
      </c>
      <c r="M11924" s="33">
        <v>1</v>
      </c>
      <c r="N11924" s="33">
        <v>343091.02</v>
      </c>
      <c r="O11924" s="33">
        <v>1352</v>
      </c>
      <c r="P11924" s="33">
        <v>2409</v>
      </c>
    </row>
    <row r="11925" spans="1:16">
      <c r="A11925" s="27" t="s">
        <v>1605</v>
      </c>
      <c r="B11925" s="31">
        <v>202408</v>
      </c>
      <c r="C11925" s="27" t="s">
        <v>203</v>
      </c>
      <c r="D11925" s="27" t="s">
        <v>203</v>
      </c>
      <c r="E11925" s="27" t="s">
        <v>29</v>
      </c>
      <c r="F11925" s="27" t="s">
        <v>257</v>
      </c>
      <c r="G11925" s="33">
        <v>198053.59</v>
      </c>
      <c r="H11925" s="33">
        <v>198053.59</v>
      </c>
      <c r="I11925" s="33">
        <v>4703</v>
      </c>
      <c r="J11925" s="33">
        <v>327</v>
      </c>
      <c r="K11925" s="33">
        <v>6800</v>
      </c>
      <c r="L11925" s="33">
        <v>1</v>
      </c>
      <c r="M11925" s="33">
        <v>1</v>
      </c>
      <c r="N11925" s="33">
        <v>222147.04</v>
      </c>
      <c r="O11925" s="33">
        <v>1119.4</v>
      </c>
      <c r="P11925" s="33">
        <v>1911</v>
      </c>
    </row>
    <row r="11926" spans="1:16">
      <c r="A11926" s="27" t="s">
        <v>1605</v>
      </c>
      <c r="B11926" s="31">
        <v>202409</v>
      </c>
      <c r="C11926" s="27" t="s">
        <v>203</v>
      </c>
      <c r="D11926" s="27" t="s">
        <v>203</v>
      </c>
      <c r="E11926" s="27" t="s">
        <v>29</v>
      </c>
      <c r="F11926" s="27" t="s">
        <v>257</v>
      </c>
      <c r="G11926" s="33">
        <v>203418.44</v>
      </c>
      <c r="H11926" s="33">
        <v>203418.44</v>
      </c>
      <c r="I11926" s="33">
        <v>4990</v>
      </c>
      <c r="J11926" s="33">
        <v>391</v>
      </c>
      <c r="K11926" s="33">
        <v>6800</v>
      </c>
      <c r="L11926" s="33">
        <v>1</v>
      </c>
      <c r="M11926" s="33">
        <v>1</v>
      </c>
      <c r="N11926" s="33">
        <v>213588.03</v>
      </c>
      <c r="O11926" s="33">
        <v>1104.9</v>
      </c>
      <c r="P11926" s="33">
        <v>2021</v>
      </c>
    </row>
    <row r="11927" spans="1:16">
      <c r="A11927" s="27" t="s">
        <v>1605</v>
      </c>
      <c r="B11927" s="31">
        <v>202410</v>
      </c>
      <c r="C11927" s="27" t="s">
        <v>203</v>
      </c>
      <c r="D11927" s="27" t="s">
        <v>203</v>
      </c>
      <c r="E11927" s="27" t="s">
        <v>29</v>
      </c>
      <c r="F11927" s="27" t="s">
        <v>257</v>
      </c>
      <c r="G11927" s="33">
        <v>224520.25</v>
      </c>
      <c r="H11927" s="33">
        <v>224520.25</v>
      </c>
      <c r="I11927" s="33">
        <v>5726</v>
      </c>
      <c r="J11927" s="33">
        <v>483</v>
      </c>
      <c r="K11927" s="33">
        <v>6800</v>
      </c>
      <c r="L11927" s="33">
        <v>1</v>
      </c>
      <c r="M11927" s="33">
        <v>1</v>
      </c>
      <c r="N11927" s="33">
        <v>234596.16</v>
      </c>
      <c r="O11927" s="33">
        <v>1179.1</v>
      </c>
      <c r="P11927" s="33">
        <v>2360</v>
      </c>
    </row>
    <row r="11928" spans="1:16">
      <c r="A11928" s="27" t="s">
        <v>1605</v>
      </c>
      <c r="B11928" s="31">
        <v>202411</v>
      </c>
      <c r="C11928" s="27" t="s">
        <v>203</v>
      </c>
      <c r="D11928" s="27" t="s">
        <v>203</v>
      </c>
      <c r="E11928" s="27" t="s">
        <v>29</v>
      </c>
      <c r="F11928" s="27" t="s">
        <v>257</v>
      </c>
      <c r="G11928" s="33">
        <v>252922.9</v>
      </c>
      <c r="H11928" s="33">
        <v>252922.9</v>
      </c>
      <c r="I11928" s="33">
        <v>6022</v>
      </c>
      <c r="J11928" s="33">
        <v>363</v>
      </c>
      <c r="K11928" s="33">
        <v>6800</v>
      </c>
      <c r="L11928" s="33">
        <v>1</v>
      </c>
      <c r="M11928" s="33">
        <v>1</v>
      </c>
      <c r="N11928" s="33">
        <v>283100.07</v>
      </c>
      <c r="O11928" s="33">
        <v>1353.8</v>
      </c>
      <c r="P11928" s="33">
        <v>2647</v>
      </c>
    </row>
    <row r="11929" spans="1:16">
      <c r="A11929" s="27" t="s">
        <v>1605</v>
      </c>
      <c r="B11929" s="31">
        <v>202412</v>
      </c>
      <c r="C11929" s="27" t="s">
        <v>203</v>
      </c>
      <c r="D11929" s="27" t="s">
        <v>203</v>
      </c>
      <c r="E11929" s="27" t="s">
        <v>29</v>
      </c>
      <c r="F11929" s="27" t="s">
        <v>257</v>
      </c>
      <c r="G11929" s="33">
        <v>323233.47</v>
      </c>
      <c r="H11929" s="33">
        <v>323233.47</v>
      </c>
      <c r="I11929" s="33">
        <v>8413</v>
      </c>
      <c r="J11929" s="33">
        <v>582</v>
      </c>
      <c r="K11929" s="33">
        <v>6800</v>
      </c>
      <c r="L11929" s="33">
        <v>1</v>
      </c>
      <c r="M11929" s="33">
        <v>1</v>
      </c>
      <c r="N11929" s="33">
        <v>324968.49</v>
      </c>
      <c r="O11929" s="33">
        <v>1847.2</v>
      </c>
      <c r="P11929" s="33">
        <v>3389</v>
      </c>
    </row>
    <row r="11930" spans="1:16">
      <c r="A11930" s="27" t="s">
        <v>1605</v>
      </c>
      <c r="B11930" s="31">
        <v>202501</v>
      </c>
      <c r="C11930" s="27" t="s">
        <v>203</v>
      </c>
      <c r="D11930" s="27" t="s">
        <v>203</v>
      </c>
      <c r="E11930" s="27" t="s">
        <v>29</v>
      </c>
      <c r="F11930" s="27" t="s">
        <v>257</v>
      </c>
      <c r="G11930" s="33">
        <v>168658.33</v>
      </c>
      <c r="H11930" s="33">
        <v>168658.33</v>
      </c>
      <c r="I11930" s="33">
        <v>4746</v>
      </c>
      <c r="J11930" s="33">
        <v>333</v>
      </c>
      <c r="K11930" s="33">
        <v>6800</v>
      </c>
      <c r="L11930" s="33">
        <v>1</v>
      </c>
      <c r="M11930" s="33">
        <v>1</v>
      </c>
      <c r="N11930" s="33">
        <v>165165.76</v>
      </c>
      <c r="O11930" s="33">
        <v>955.7</v>
      </c>
      <c r="P11930" s="33">
        <v>1844</v>
      </c>
    </row>
    <row r="11931" spans="1:16">
      <c r="A11931" s="27" t="s">
        <v>1605</v>
      </c>
      <c r="B11931" s="31">
        <v>202502</v>
      </c>
      <c r="C11931" s="27" t="s">
        <v>203</v>
      </c>
      <c r="D11931" s="27" t="s">
        <v>203</v>
      </c>
      <c r="E11931" s="27" t="s">
        <v>29</v>
      </c>
      <c r="F11931" s="27" t="s">
        <v>257</v>
      </c>
      <c r="G11931" s="33">
        <v>159824.45</v>
      </c>
      <c r="H11931" s="33">
        <v>159824.45</v>
      </c>
      <c r="I11931" s="33">
        <v>4024</v>
      </c>
      <c r="J11931" s="33">
        <v>285</v>
      </c>
      <c r="K11931" s="33">
        <v>6800</v>
      </c>
      <c r="L11931" s="33">
        <v>1</v>
      </c>
      <c r="M11931" s="33">
        <v>1</v>
      </c>
      <c r="N11931" s="33">
        <v>170158.58</v>
      </c>
      <c r="O11931" s="33">
        <v>876.2</v>
      </c>
      <c r="P11931" s="33">
        <v>1652</v>
      </c>
    </row>
    <row r="11932" spans="1:16">
      <c r="A11932" s="27" t="s">
        <v>1605</v>
      </c>
      <c r="B11932" s="31">
        <v>202503</v>
      </c>
      <c r="C11932" s="27" t="s">
        <v>203</v>
      </c>
      <c r="D11932" s="27" t="s">
        <v>203</v>
      </c>
      <c r="E11932" s="27" t="s">
        <v>29</v>
      </c>
      <c r="F11932" s="27" t="s">
        <v>257</v>
      </c>
      <c r="G11932" s="33">
        <v>220474.91</v>
      </c>
      <c r="H11932" s="33">
        <v>220474.91</v>
      </c>
      <c r="I11932" s="33">
        <v>5960</v>
      </c>
      <c r="J11932" s="33">
        <v>534</v>
      </c>
      <c r="K11932" s="33">
        <v>6800</v>
      </c>
      <c r="L11932" s="33">
        <v>1</v>
      </c>
      <c r="M11932" s="33">
        <v>1</v>
      </c>
      <c r="N11932" s="33">
        <v>212053.08</v>
      </c>
      <c r="O11932" s="33">
        <v>1329.7</v>
      </c>
      <c r="P11932" s="33">
        <v>2294</v>
      </c>
    </row>
    <row r="11933" spans="1:16">
      <c r="A11933" s="27" t="s">
        <v>1605</v>
      </c>
      <c r="B11933" s="31">
        <v>202504</v>
      </c>
      <c r="C11933" s="27" t="s">
        <v>203</v>
      </c>
      <c r="D11933" s="27" t="s">
        <v>203</v>
      </c>
      <c r="E11933" s="27" t="s">
        <v>29</v>
      </c>
      <c r="F11933" s="27" t="s">
        <v>257</v>
      </c>
      <c r="G11933" s="33">
        <v>246290.22</v>
      </c>
      <c r="H11933" s="33">
        <v>246290.22</v>
      </c>
      <c r="I11933" s="33">
        <v>6308</v>
      </c>
      <c r="J11933" s="33">
        <v>423</v>
      </c>
      <c r="K11933" s="33">
        <v>6800</v>
      </c>
      <c r="L11933" s="33">
        <v>1</v>
      </c>
      <c r="M11933" s="33">
        <v>1</v>
      </c>
      <c r="N11933" s="33">
        <v>249525.61</v>
      </c>
      <c r="O11933" s="33">
        <v>1388.5</v>
      </c>
      <c r="P11933" s="33">
        <v>2479</v>
      </c>
    </row>
    <row r="11934" spans="1:16">
      <c r="A11934" s="27" t="s">
        <v>1605</v>
      </c>
      <c r="B11934" s="31">
        <v>202505</v>
      </c>
      <c r="C11934" s="27" t="s">
        <v>203</v>
      </c>
      <c r="D11934" s="27" t="s">
        <v>203</v>
      </c>
      <c r="E11934" s="27" t="s">
        <v>29</v>
      </c>
      <c r="F11934" s="27" t="s">
        <v>257</v>
      </c>
      <c r="G11934" s="33">
        <v>278808.36</v>
      </c>
      <c r="H11934" s="33">
        <v>278808.36</v>
      </c>
      <c r="I11934" s="33">
        <v>6941</v>
      </c>
      <c r="J11934" s="33">
        <v>504</v>
      </c>
      <c r="K11934" s="33">
        <v>6800</v>
      </c>
      <c r="L11934" s="33">
        <v>1</v>
      </c>
      <c r="M11934" s="33">
        <v>1</v>
      </c>
      <c r="N11934" s="33">
        <v>273280.09</v>
      </c>
      <c r="O11934" s="33">
        <v>1310.1</v>
      </c>
      <c r="P11934" s="33">
        <v>2864</v>
      </c>
    </row>
    <row r="11935" spans="1:16">
      <c r="A11935" s="27" t="s">
        <v>1605</v>
      </c>
      <c r="B11935" s="31">
        <v>202506</v>
      </c>
      <c r="C11935" s="27" t="s">
        <v>203</v>
      </c>
      <c r="D11935" s="27" t="s">
        <v>203</v>
      </c>
      <c r="E11935" s="27" t="s">
        <v>29</v>
      </c>
      <c r="F11935" s="27" t="s">
        <v>257</v>
      </c>
      <c r="G11935" s="33">
        <v>248141.29</v>
      </c>
      <c r="H11935" s="33">
        <v>248141.29</v>
      </c>
      <c r="I11935" s="33">
        <v>6647</v>
      </c>
      <c r="J11935" s="33">
        <v>548</v>
      </c>
      <c r="K11935" s="33">
        <v>6800</v>
      </c>
      <c r="L11935" s="33">
        <v>1</v>
      </c>
      <c r="M11935" s="33">
        <v>1</v>
      </c>
      <c r="N11935" s="33">
        <v>266967.52</v>
      </c>
      <c r="O11935" s="33">
        <v>1457.4</v>
      </c>
      <c r="P11935" s="33">
        <v>2564</v>
      </c>
    </row>
    <row r="11936" spans="1:16">
      <c r="A11936" s="27" t="s">
        <v>1605</v>
      </c>
      <c r="B11936" s="31">
        <v>202507</v>
      </c>
      <c r="C11936" s="27" t="s">
        <v>203</v>
      </c>
      <c r="D11936" s="27" t="s">
        <v>203</v>
      </c>
      <c r="E11936" s="27" t="s">
        <v>29</v>
      </c>
      <c r="F11936" s="27" t="s">
        <v>257</v>
      </c>
      <c r="G11936" s="33">
        <v>218978.92</v>
      </c>
      <c r="H11936" s="33">
        <v>218978.92</v>
      </c>
      <c r="I11936" s="33">
        <v>5803</v>
      </c>
      <c r="J11936" s="33">
        <v>415</v>
      </c>
      <c r="K11936" s="33">
        <v>6800</v>
      </c>
      <c r="L11936" s="33">
        <v>1</v>
      </c>
      <c r="M11936" s="33">
        <v>1</v>
      </c>
      <c r="N11936" s="33">
        <v>237353.36</v>
      </c>
      <c r="O11936" s="33">
        <v>1207.1</v>
      </c>
      <c r="P11936" s="33">
        <v>2371</v>
      </c>
    </row>
    <row r="11937" spans="1:16">
      <c r="A11937" s="27" t="s">
        <v>1605</v>
      </c>
      <c r="B11937" s="31">
        <v>202508</v>
      </c>
      <c r="C11937" s="27" t="s">
        <v>203</v>
      </c>
      <c r="D11937" s="27" t="s">
        <v>203</v>
      </c>
      <c r="E11937" s="27" t="s">
        <v>29</v>
      </c>
      <c r="F11937" s="27" t="s">
        <v>257</v>
      </c>
      <c r="G11937" s="33">
        <v>222522.78</v>
      </c>
      <c r="H11937" s="33">
        <v>222522.78</v>
      </c>
      <c r="I11937" s="33">
        <v>5627</v>
      </c>
      <c r="J11937" s="33">
        <v>418</v>
      </c>
      <c r="K11937" s="33">
        <v>6800</v>
      </c>
      <c r="L11937" s="33">
        <v>1</v>
      </c>
      <c r="M11937" s="33">
        <v>1</v>
      </c>
      <c r="N11937" s="33">
        <v>228589.3</v>
      </c>
      <c r="O11937" s="33">
        <v>1342.7</v>
      </c>
      <c r="P11937" s="33">
        <v>2378</v>
      </c>
    </row>
    <row r="11938" spans="1:16">
      <c r="A11938" s="27" t="s">
        <v>1605</v>
      </c>
      <c r="B11938" s="31">
        <v>202509</v>
      </c>
      <c r="C11938" s="27" t="s">
        <v>203</v>
      </c>
      <c r="D11938" s="27" t="s">
        <v>203</v>
      </c>
      <c r="E11938" s="27" t="s">
        <v>29</v>
      </c>
      <c r="F11938" s="27" t="s">
        <v>257</v>
      </c>
      <c r="G11938" s="33">
        <v>226967.59</v>
      </c>
      <c r="H11938" s="33">
        <v>226967.59</v>
      </c>
      <c r="I11938" s="33">
        <v>6257</v>
      </c>
      <c r="J11938" s="33">
        <v>515</v>
      </c>
      <c r="K11938" s="33">
        <v>6800</v>
      </c>
      <c r="L11938" s="33">
        <v>1</v>
      </c>
      <c r="M11938" s="33">
        <v>1</v>
      </c>
      <c r="N11938" s="33">
        <v>219782.09</v>
      </c>
      <c r="O11938" s="33">
        <v>1221.5</v>
      </c>
      <c r="P11938" s="33">
        <v>2479</v>
      </c>
    </row>
    <row r="11939" spans="1:16">
      <c r="A11939" s="27" t="s">
        <v>1605</v>
      </c>
      <c r="B11939" s="31">
        <v>202510</v>
      </c>
      <c r="C11939" s="27" t="s">
        <v>203</v>
      </c>
      <c r="D11939" s="27" t="s">
        <v>203</v>
      </c>
      <c r="E11939" s="27" t="s">
        <v>29</v>
      </c>
      <c r="F11939" s="27" t="s">
        <v>257</v>
      </c>
      <c r="G11939" s="33">
        <v>227586.59</v>
      </c>
      <c r="H11939" s="33">
        <v>227586.59</v>
      </c>
      <c r="I11939" s="33">
        <v>5701</v>
      </c>
      <c r="J11939" s="33">
        <v>432</v>
      </c>
      <c r="K11939" s="33">
        <v>6800</v>
      </c>
      <c r="L11939" s="33">
        <v>1</v>
      </c>
      <c r="M11939" s="33">
        <v>1</v>
      </c>
      <c r="N11939" s="33">
        <v>241399.45</v>
      </c>
      <c r="O11939" s="33">
        <v>1376.1</v>
      </c>
      <c r="P11939" s="33">
        <v>2359</v>
      </c>
    </row>
    <row r="11940" spans="1:16">
      <c r="A11940" s="27" t="s">
        <v>1605</v>
      </c>
      <c r="B11940" s="31">
        <v>202511</v>
      </c>
      <c r="C11940" s="27" t="s">
        <v>203</v>
      </c>
      <c r="D11940" s="27" t="s">
        <v>203</v>
      </c>
      <c r="E11940" s="27" t="s">
        <v>29</v>
      </c>
      <c r="F11940" s="27" t="s">
        <v>257</v>
      </c>
      <c r="G11940" s="33">
        <v>271880.45</v>
      </c>
      <c r="H11940" s="33">
        <v>271880.45</v>
      </c>
      <c r="I11940" s="33">
        <v>7360</v>
      </c>
      <c r="J11940" s="33">
        <v>559</v>
      </c>
      <c r="K11940" s="33">
        <v>6800</v>
      </c>
      <c r="L11940" s="33">
        <v>1</v>
      </c>
      <c r="M11940" s="33">
        <v>1</v>
      </c>
      <c r="N11940" s="33">
        <v>291309.97</v>
      </c>
      <c r="O11940" s="33">
        <v>1489.9</v>
      </c>
      <c r="P11940" s="33">
        <v>2930</v>
      </c>
    </row>
    <row r="11941" spans="1:16">
      <c r="A11941" s="27" t="s">
        <v>1605</v>
      </c>
      <c r="B11941" s="31">
        <v>202512</v>
      </c>
      <c r="C11941" s="27" t="s">
        <v>203</v>
      </c>
      <c r="D11941" s="27" t="s">
        <v>203</v>
      </c>
      <c r="E11941" s="27" t="s">
        <v>29</v>
      </c>
      <c r="F11941" s="27" t="s">
        <v>257</v>
      </c>
      <c r="G11941" s="33">
        <v>330735.74</v>
      </c>
      <c r="H11941" s="33">
        <v>330735.74</v>
      </c>
      <c r="I11941" s="33">
        <v>8238</v>
      </c>
      <c r="J11941" s="33">
        <v>611</v>
      </c>
      <c r="K11941" s="33">
        <v>6800</v>
      </c>
      <c r="L11941" s="33">
        <v>1</v>
      </c>
      <c r="M11941" s="33">
        <v>1</v>
      </c>
      <c r="N11941" s="33">
        <v>334392.57</v>
      </c>
      <c r="O11941" s="33">
        <v>1878.2</v>
      </c>
      <c r="P11941" s="33">
        <v>3501</v>
      </c>
    </row>
    <row r="11942" spans="1:16">
      <c r="A11942" s="27" t="s">
        <v>1605</v>
      </c>
      <c r="B11942" s="31">
        <v>202601</v>
      </c>
      <c r="C11942" s="27" t="s">
        <v>203</v>
      </c>
      <c r="D11942" s="27" t="s">
        <v>203</v>
      </c>
      <c r="E11942" s="27" t="s">
        <v>29</v>
      </c>
      <c r="F11942" s="27" t="s">
        <v>257</v>
      </c>
      <c r="G11942" s="33">
        <v>148796.99</v>
      </c>
      <c r="H11942" s="33">
        <v>148796.99</v>
      </c>
      <c r="I11942" s="33">
        <v>3616</v>
      </c>
      <c r="J11942" s="33">
        <v>259</v>
      </c>
      <c r="K11942" s="33">
        <v>6800</v>
      </c>
      <c r="L11942" s="33">
        <v>1</v>
      </c>
      <c r="M11942" s="33">
        <v>1</v>
      </c>
      <c r="N11942" s="33">
        <v>169955.57</v>
      </c>
      <c r="O11942" s="33">
        <v>838.1</v>
      </c>
      <c r="P11942" s="33">
        <v>1519</v>
      </c>
    </row>
    <row r="11943" spans="1:16">
      <c r="A11943" s="27" t="s">
        <v>1605</v>
      </c>
      <c r="B11943" s="31">
        <v>202602</v>
      </c>
      <c r="C11943" s="27" t="s">
        <v>203</v>
      </c>
      <c r="D11943" s="27" t="s">
        <v>203</v>
      </c>
      <c r="E11943" s="27" t="s">
        <v>29</v>
      </c>
      <c r="F11943" s="27" t="s">
        <v>257</v>
      </c>
      <c r="G11943" s="33">
        <v>156936.95</v>
      </c>
      <c r="H11943" s="33">
        <v>156936.95</v>
      </c>
      <c r="I11943" s="33">
        <v>3962</v>
      </c>
      <c r="J11943" s="33">
        <v>279</v>
      </c>
      <c r="K11943" s="33">
        <v>6800</v>
      </c>
      <c r="L11943" s="33">
        <v>1</v>
      </c>
      <c r="M11943" s="33">
        <v>1</v>
      </c>
      <c r="N11943" s="33">
        <v>175093.18</v>
      </c>
      <c r="O11943" s="33">
        <v>845.3</v>
      </c>
      <c r="P11943" s="33">
        <v>1581</v>
      </c>
    </row>
    <row r="11944" spans="1:16">
      <c r="A11944" s="27" t="s">
        <v>1605</v>
      </c>
      <c r="B11944" s="31">
        <v>202603</v>
      </c>
      <c r="C11944" s="27" t="s">
        <v>203</v>
      </c>
      <c r="D11944" s="27" t="s">
        <v>203</v>
      </c>
      <c r="E11944" s="27" t="s">
        <v>29</v>
      </c>
      <c r="F11944" s="27" t="s">
        <v>257</v>
      </c>
      <c r="G11944" s="33">
        <v>196284.75</v>
      </c>
      <c r="H11944" s="33">
        <v>196284.75</v>
      </c>
      <c r="I11944" s="33">
        <v>5070</v>
      </c>
      <c r="J11944" s="33">
        <v>426</v>
      </c>
      <c r="K11944" s="33">
        <v>6800</v>
      </c>
      <c r="L11944" s="33">
        <v>1</v>
      </c>
      <c r="M11944" s="33">
        <v>1</v>
      </c>
      <c r="N11944" s="33">
        <v>218202.61</v>
      </c>
      <c r="O11944" s="33">
        <v>1040.4</v>
      </c>
      <c r="P11944" s="33">
        <v>2001</v>
      </c>
    </row>
    <row r="11945" spans="1:16">
      <c r="A11945" s="27" t="s">
        <v>1605</v>
      </c>
      <c r="B11945" s="31">
        <v>202604</v>
      </c>
      <c r="C11945" s="27" t="s">
        <v>203</v>
      </c>
      <c r="D11945" s="27" t="s">
        <v>203</v>
      </c>
      <c r="E11945" s="27" t="s">
        <v>29</v>
      </c>
      <c r="F11945" s="27" t="s">
        <v>257</v>
      </c>
      <c r="G11945" s="33">
        <v>252716.58</v>
      </c>
      <c r="H11945" s="33">
        <v>252716.58</v>
      </c>
      <c r="I11945" s="33">
        <v>6213</v>
      </c>
      <c r="J11945" s="33">
        <v>432</v>
      </c>
      <c r="K11945" s="33">
        <v>6800</v>
      </c>
      <c r="L11945" s="33">
        <v>1</v>
      </c>
      <c r="M11945" s="33">
        <v>1</v>
      </c>
      <c r="N11945" s="33">
        <v>256761.85</v>
      </c>
      <c r="O11945" s="33">
        <v>1313.5</v>
      </c>
      <c r="P11945" s="33">
        <v>2528</v>
      </c>
    </row>
    <row r="11946" spans="1:16">
      <c r="A11946" s="27" t="s">
        <v>1605</v>
      </c>
      <c r="B11946" s="31">
        <v>202605</v>
      </c>
      <c r="C11946" s="27" t="s">
        <v>203</v>
      </c>
      <c r="D11946" s="27" t="s">
        <v>203</v>
      </c>
      <c r="E11946" s="27" t="s">
        <v>29</v>
      </c>
      <c r="F11946" s="27" t="s">
        <v>257</v>
      </c>
      <c r="G11946" s="33">
        <v>291906.52</v>
      </c>
      <c r="H11946" s="33">
        <v>291906.52</v>
      </c>
      <c r="I11946" s="33">
        <v>7121</v>
      </c>
      <c r="J11946" s="33">
        <v>547</v>
      </c>
      <c r="K11946" s="33">
        <v>6800</v>
      </c>
      <c r="L11946" s="33">
        <v>1</v>
      </c>
      <c r="M11946" s="33">
        <v>1</v>
      </c>
      <c r="N11946" s="33">
        <v>281205.21</v>
      </c>
      <c r="O11946" s="33">
        <v>1577.2</v>
      </c>
      <c r="P11946" s="33">
        <v>3036</v>
      </c>
    </row>
    <row r="11947" spans="1:16">
      <c r="A11947" s="27" t="s">
        <v>1605</v>
      </c>
      <c r="B11947" s="31">
        <v>202606</v>
      </c>
      <c r="C11947" s="27" t="s">
        <v>203</v>
      </c>
      <c r="D11947" s="27" t="s">
        <v>203</v>
      </c>
      <c r="E11947" s="27" t="s">
        <v>29</v>
      </c>
      <c r="F11947" s="27" t="s">
        <v>257</v>
      </c>
      <c r="G11947" s="33">
        <v>252965.38</v>
      </c>
      <c r="H11947" s="33">
        <v>252965.38</v>
      </c>
      <c r="I11947" s="33">
        <v>6677</v>
      </c>
      <c r="J11947" s="33">
        <v>471</v>
      </c>
      <c r="K11947" s="33">
        <v>6800</v>
      </c>
      <c r="L11947" s="33">
        <v>1</v>
      </c>
      <c r="M11947" s="33">
        <v>1</v>
      </c>
      <c r="N11947" s="33">
        <v>274709.58</v>
      </c>
      <c r="O11947" s="33">
        <v>1447.6</v>
      </c>
      <c r="P11947" s="33">
        <v>2759</v>
      </c>
    </row>
    <row r="11948" spans="1:16">
      <c r="A11948" s="27" t="s">
        <v>1605</v>
      </c>
      <c r="B11948" s="31">
        <v>202607</v>
      </c>
      <c r="C11948" s="27" t="s">
        <v>203</v>
      </c>
      <c r="D11948" s="27" t="s">
        <v>203</v>
      </c>
      <c r="E11948" s="27" t="s">
        <v>29</v>
      </c>
      <c r="F11948" s="27" t="s">
        <v>257</v>
      </c>
      <c r="G11948" s="33">
        <v>235984.61</v>
      </c>
      <c r="H11948" s="33">
        <v>235984.61</v>
      </c>
      <c r="I11948" s="33">
        <v>5787</v>
      </c>
      <c r="J11948" s="33">
        <v>473</v>
      </c>
      <c r="K11948" s="33">
        <v>6800</v>
      </c>
      <c r="L11948" s="33">
        <v>1</v>
      </c>
      <c r="M11948" s="33">
        <v>1</v>
      </c>
      <c r="N11948" s="33">
        <v>244236.6</v>
      </c>
      <c r="O11948" s="33">
        <v>1327.9</v>
      </c>
      <c r="P11948" s="33">
        <v>2282</v>
      </c>
    </row>
    <row r="11949" spans="1:16">
      <c r="A11949" s="27" t="s">
        <v>1607</v>
      </c>
      <c r="B11949" s="31">
        <v>202510</v>
      </c>
      <c r="C11949" s="27" t="s">
        <v>203</v>
      </c>
      <c r="D11949" s="27" t="s">
        <v>203</v>
      </c>
      <c r="E11949" s="27" t="s">
        <v>29</v>
      </c>
      <c r="F11949" s="27" t="s">
        <v>257</v>
      </c>
      <c r="G11949" s="33">
        <v>176099.76</v>
      </c>
      <c r="H11949" s="33">
        <v>0</v>
      </c>
      <c r="I11949" s="33">
        <v>4743</v>
      </c>
      <c r="J11949" s="33">
        <v>295</v>
      </c>
      <c r="K11949" s="33">
        <v>9700</v>
      </c>
      <c r="L11949" s="33">
        <v>1</v>
      </c>
      <c r="M11949" s="33">
        <v>0</v>
      </c>
      <c r="N11949" s="33">
        <v>375207.91</v>
      </c>
      <c r="O11949" s="33">
        <v>904.7</v>
      </c>
      <c r="P11949" s="33">
        <v>1908</v>
      </c>
    </row>
    <row r="11950" spans="1:16">
      <c r="A11950" s="27" t="s">
        <v>1607</v>
      </c>
      <c r="B11950" s="31">
        <v>202511</v>
      </c>
      <c r="C11950" s="27" t="s">
        <v>203</v>
      </c>
      <c r="D11950" s="27" t="s">
        <v>203</v>
      </c>
      <c r="E11950" s="27" t="s">
        <v>29</v>
      </c>
      <c r="F11950" s="27" t="s">
        <v>257</v>
      </c>
      <c r="G11950" s="33">
        <v>225251.98</v>
      </c>
      <c r="H11950" s="33">
        <v>0</v>
      </c>
      <c r="I11950" s="33">
        <v>5420</v>
      </c>
      <c r="J11950" s="33">
        <v>443</v>
      </c>
      <c r="K11950" s="33">
        <v>9700</v>
      </c>
      <c r="L11950" s="33">
        <v>1</v>
      </c>
      <c r="M11950" s="33">
        <v>0</v>
      </c>
      <c r="N11950" s="33">
        <v>452783.99</v>
      </c>
      <c r="O11950" s="33">
        <v>1335.7</v>
      </c>
      <c r="P11950" s="33">
        <v>2230</v>
      </c>
    </row>
    <row r="11951" spans="1:16">
      <c r="A11951" s="27" t="s">
        <v>1607</v>
      </c>
      <c r="B11951" s="31">
        <v>202512</v>
      </c>
      <c r="C11951" s="27" t="s">
        <v>203</v>
      </c>
      <c r="D11951" s="27" t="s">
        <v>203</v>
      </c>
      <c r="E11951" s="27" t="s">
        <v>29</v>
      </c>
      <c r="F11951" s="27" t="s">
        <v>257</v>
      </c>
      <c r="G11951" s="33">
        <v>296723.29</v>
      </c>
      <c r="H11951" s="33">
        <v>0</v>
      </c>
      <c r="I11951" s="33">
        <v>7843</v>
      </c>
      <c r="J11951" s="33">
        <v>610</v>
      </c>
      <c r="K11951" s="33">
        <v>9700</v>
      </c>
      <c r="L11951" s="33">
        <v>1</v>
      </c>
      <c r="M11951" s="33">
        <v>0</v>
      </c>
      <c r="N11951" s="33">
        <v>519747.41</v>
      </c>
      <c r="O11951" s="33">
        <v>1707.8</v>
      </c>
      <c r="P11951" s="33">
        <v>3234</v>
      </c>
    </row>
    <row r="11952" spans="1:16">
      <c r="A11952" s="27" t="s">
        <v>1607</v>
      </c>
      <c r="B11952" s="31">
        <v>202601</v>
      </c>
      <c r="C11952" s="27" t="s">
        <v>203</v>
      </c>
      <c r="D11952" s="27" t="s">
        <v>203</v>
      </c>
      <c r="E11952" s="27" t="s">
        <v>29</v>
      </c>
      <c r="F11952" s="27" t="s">
        <v>257</v>
      </c>
      <c r="G11952" s="33">
        <v>147519.69</v>
      </c>
      <c r="H11952" s="33">
        <v>0</v>
      </c>
      <c r="I11952" s="33">
        <v>4058</v>
      </c>
      <c r="J11952" s="33">
        <v>304</v>
      </c>
      <c r="K11952" s="33">
        <v>9700</v>
      </c>
      <c r="L11952" s="33">
        <v>1</v>
      </c>
      <c r="M11952" s="33">
        <v>0</v>
      </c>
      <c r="N11952" s="33">
        <v>264162.46</v>
      </c>
      <c r="O11952" s="33">
        <v>870.1</v>
      </c>
      <c r="P11952" s="33">
        <v>1569</v>
      </c>
    </row>
    <row r="11953" spans="1:16">
      <c r="A11953" s="27" t="s">
        <v>1607</v>
      </c>
      <c r="B11953" s="31">
        <v>202602</v>
      </c>
      <c r="C11953" s="27" t="s">
        <v>203</v>
      </c>
      <c r="D11953" s="27" t="s">
        <v>203</v>
      </c>
      <c r="E11953" s="27" t="s">
        <v>29</v>
      </c>
      <c r="F11953" s="27" t="s">
        <v>257</v>
      </c>
      <c r="G11953" s="33">
        <v>164598.4</v>
      </c>
      <c r="H11953" s="33">
        <v>0</v>
      </c>
      <c r="I11953" s="33">
        <v>4126</v>
      </c>
      <c r="J11953" s="33">
        <v>250</v>
      </c>
      <c r="K11953" s="33">
        <v>9700</v>
      </c>
      <c r="L11953" s="33">
        <v>1</v>
      </c>
      <c r="M11953" s="33">
        <v>0</v>
      </c>
      <c r="N11953" s="33">
        <v>272147.87</v>
      </c>
      <c r="O11953" s="33">
        <v>978.8</v>
      </c>
      <c r="P11953" s="33">
        <v>1646</v>
      </c>
    </row>
    <row r="11954" spans="1:16">
      <c r="A11954" s="27" t="s">
        <v>1607</v>
      </c>
      <c r="B11954" s="31">
        <v>202603</v>
      </c>
      <c r="C11954" s="27" t="s">
        <v>203</v>
      </c>
      <c r="D11954" s="27" t="s">
        <v>203</v>
      </c>
      <c r="E11954" s="27" t="s">
        <v>29</v>
      </c>
      <c r="F11954" s="27" t="s">
        <v>257</v>
      </c>
      <c r="G11954" s="33">
        <v>206354</v>
      </c>
      <c r="H11954" s="33">
        <v>0</v>
      </c>
      <c r="I11954" s="33">
        <v>5189</v>
      </c>
      <c r="J11954" s="33">
        <v>374</v>
      </c>
      <c r="K11954" s="33">
        <v>9700</v>
      </c>
      <c r="L11954" s="33">
        <v>1</v>
      </c>
      <c r="M11954" s="33">
        <v>0</v>
      </c>
      <c r="N11954" s="33">
        <v>339153</v>
      </c>
      <c r="O11954" s="33">
        <v>1331.5</v>
      </c>
      <c r="P11954" s="33">
        <v>2199</v>
      </c>
    </row>
    <row r="11955" spans="1:16">
      <c r="A11955" s="27" t="s">
        <v>1607</v>
      </c>
      <c r="B11955" s="31">
        <v>202604</v>
      </c>
      <c r="C11955" s="27" t="s">
        <v>203</v>
      </c>
      <c r="D11955" s="27" t="s">
        <v>203</v>
      </c>
      <c r="E11955" s="27" t="s">
        <v>29</v>
      </c>
      <c r="F11955" s="27" t="s">
        <v>257</v>
      </c>
      <c r="G11955" s="33">
        <v>237308.37</v>
      </c>
      <c r="H11955" s="33">
        <v>0</v>
      </c>
      <c r="I11955" s="33">
        <v>5396</v>
      </c>
      <c r="J11955" s="33">
        <v>442</v>
      </c>
      <c r="K11955" s="33">
        <v>9700</v>
      </c>
      <c r="L11955" s="33">
        <v>1</v>
      </c>
      <c r="M11955" s="33">
        <v>0</v>
      </c>
      <c r="N11955" s="33">
        <v>399085.74</v>
      </c>
      <c r="O11955" s="33">
        <v>1374.1</v>
      </c>
      <c r="P11955" s="33">
        <v>2194</v>
      </c>
    </row>
    <row r="11956" spans="1:16">
      <c r="A11956" s="27" t="s">
        <v>1607</v>
      </c>
      <c r="B11956" s="31">
        <v>202605</v>
      </c>
      <c r="C11956" s="27" t="s">
        <v>203</v>
      </c>
      <c r="D11956" s="27" t="s">
        <v>203</v>
      </c>
      <c r="E11956" s="27" t="s">
        <v>29</v>
      </c>
      <c r="F11956" s="27" t="s">
        <v>257</v>
      </c>
      <c r="G11956" s="33">
        <v>284019.48</v>
      </c>
      <c r="H11956" s="33">
        <v>0</v>
      </c>
      <c r="I11956" s="33">
        <v>7520</v>
      </c>
      <c r="J11956" s="33">
        <v>630</v>
      </c>
      <c r="K11956" s="33">
        <v>9700</v>
      </c>
      <c r="L11956" s="33">
        <v>1</v>
      </c>
      <c r="M11956" s="33">
        <v>0</v>
      </c>
      <c r="N11956" s="33">
        <v>437078.13</v>
      </c>
      <c r="O11956" s="33">
        <v>1586.4</v>
      </c>
      <c r="P11956" s="33">
        <v>3006</v>
      </c>
    </row>
    <row r="11957" spans="1:16">
      <c r="A11957" s="27" t="s">
        <v>1607</v>
      </c>
      <c r="B11957" s="31">
        <v>202606</v>
      </c>
      <c r="C11957" s="27" t="s">
        <v>203</v>
      </c>
      <c r="D11957" s="27" t="s">
        <v>203</v>
      </c>
      <c r="E11957" s="27" t="s">
        <v>29</v>
      </c>
      <c r="F11957" s="27" t="s">
        <v>257</v>
      </c>
      <c r="G11957" s="33">
        <v>328820.2</v>
      </c>
      <c r="H11957" s="33">
        <v>0</v>
      </c>
      <c r="I11957" s="33">
        <v>8420</v>
      </c>
      <c r="J11957" s="33">
        <v>567</v>
      </c>
      <c r="K11957" s="33">
        <v>9700</v>
      </c>
      <c r="L11957" s="33">
        <v>1</v>
      </c>
      <c r="M11957" s="33">
        <v>0</v>
      </c>
      <c r="N11957" s="33">
        <v>426981.95</v>
      </c>
      <c r="O11957" s="33">
        <v>1869.9</v>
      </c>
      <c r="P11957" s="33">
        <v>3363</v>
      </c>
    </row>
    <row r="11958" spans="1:16">
      <c r="A11958" s="27" t="s">
        <v>1607</v>
      </c>
      <c r="B11958" s="31">
        <v>202607</v>
      </c>
      <c r="C11958" s="27" t="s">
        <v>203</v>
      </c>
      <c r="D11958" s="27" t="s">
        <v>203</v>
      </c>
      <c r="E11958" s="27" t="s">
        <v>29</v>
      </c>
      <c r="F11958" s="27" t="s">
        <v>257</v>
      </c>
      <c r="G11958" s="33">
        <v>276664.73</v>
      </c>
      <c r="H11958" s="33">
        <v>0</v>
      </c>
      <c r="I11958" s="33">
        <v>7199</v>
      </c>
      <c r="J11958" s="33">
        <v>584</v>
      </c>
      <c r="K11958" s="33">
        <v>9700</v>
      </c>
      <c r="L11958" s="33">
        <v>1</v>
      </c>
      <c r="M11958" s="33">
        <v>0</v>
      </c>
      <c r="N11958" s="33">
        <v>379617.71</v>
      </c>
      <c r="O11958" s="33">
        <v>1472.1</v>
      </c>
      <c r="P11958" s="33">
        <v>3017</v>
      </c>
    </row>
    <row r="11959" spans="1:16">
      <c r="A11959" s="27" t="s">
        <v>1609</v>
      </c>
      <c r="B11959" s="31">
        <v>202408</v>
      </c>
      <c r="C11959" s="27" t="s">
        <v>189</v>
      </c>
      <c r="D11959" s="27" t="s">
        <v>189</v>
      </c>
      <c r="E11959" s="27" t="s">
        <v>27</v>
      </c>
      <c r="F11959" s="27" t="s">
        <v>262</v>
      </c>
      <c r="G11959" s="33">
        <v>216743.79</v>
      </c>
      <c r="H11959" s="33">
        <v>216743.79</v>
      </c>
      <c r="I11959" s="33">
        <v>10685</v>
      </c>
      <c r="J11959" s="33">
        <v>354</v>
      </c>
      <c r="K11959" s="33">
        <v>5500</v>
      </c>
      <c r="L11959" s="33">
        <v>1</v>
      </c>
      <c r="M11959" s="33">
        <v>1</v>
      </c>
      <c r="N11959" s="33">
        <v>146708.06</v>
      </c>
      <c r="O11959" s="33">
        <v>1355</v>
      </c>
      <c r="P11959" s="33">
        <v>3358</v>
      </c>
    </row>
    <row r="11960" spans="1:16">
      <c r="A11960" s="27" t="s">
        <v>1609</v>
      </c>
      <c r="B11960" s="31">
        <v>202409</v>
      </c>
      <c r="C11960" s="27" t="s">
        <v>189</v>
      </c>
      <c r="D11960" s="27" t="s">
        <v>189</v>
      </c>
      <c r="E11960" s="27" t="s">
        <v>27</v>
      </c>
      <c r="F11960" s="27" t="s">
        <v>262</v>
      </c>
      <c r="G11960" s="33">
        <v>221969.29</v>
      </c>
      <c r="H11960" s="33">
        <v>221969.29</v>
      </c>
      <c r="I11960" s="33">
        <v>10373</v>
      </c>
      <c r="J11960" s="33">
        <v>270</v>
      </c>
      <c r="K11960" s="33">
        <v>5500</v>
      </c>
      <c r="L11960" s="33">
        <v>1</v>
      </c>
      <c r="M11960" s="33">
        <v>1</v>
      </c>
      <c r="N11960" s="33">
        <v>142118.5</v>
      </c>
      <c r="O11960" s="33">
        <v>1252.2</v>
      </c>
      <c r="P11960" s="33">
        <v>3417</v>
      </c>
    </row>
    <row r="11961" spans="1:16">
      <c r="A11961" s="27" t="s">
        <v>1609</v>
      </c>
      <c r="B11961" s="31">
        <v>202410</v>
      </c>
      <c r="C11961" s="27" t="s">
        <v>189</v>
      </c>
      <c r="D11961" s="27" t="s">
        <v>189</v>
      </c>
      <c r="E11961" s="27" t="s">
        <v>27</v>
      </c>
      <c r="F11961" s="27" t="s">
        <v>262</v>
      </c>
      <c r="G11961" s="33">
        <v>250893.96</v>
      </c>
      <c r="H11961" s="33">
        <v>250893.96</v>
      </c>
      <c r="I11961" s="33">
        <v>13554</v>
      </c>
      <c r="J11961" s="33">
        <v>447</v>
      </c>
      <c r="K11961" s="33">
        <v>5500</v>
      </c>
      <c r="L11961" s="33">
        <v>1</v>
      </c>
      <c r="M11961" s="33">
        <v>1</v>
      </c>
      <c r="N11961" s="33">
        <v>157273.25</v>
      </c>
      <c r="O11961" s="33">
        <v>1593.7</v>
      </c>
      <c r="P11961" s="33">
        <v>4219</v>
      </c>
    </row>
    <row r="11962" spans="1:16">
      <c r="A11962" s="27" t="s">
        <v>1609</v>
      </c>
      <c r="B11962" s="31">
        <v>202411</v>
      </c>
      <c r="C11962" s="27" t="s">
        <v>189</v>
      </c>
      <c r="D11962" s="27" t="s">
        <v>189</v>
      </c>
      <c r="E11962" s="27" t="s">
        <v>27</v>
      </c>
      <c r="F11962" s="27" t="s">
        <v>262</v>
      </c>
      <c r="G11962" s="33">
        <v>287806.19</v>
      </c>
      <c r="H11962" s="33">
        <v>287806.19</v>
      </c>
      <c r="I11962" s="33">
        <v>14543</v>
      </c>
      <c r="J11962" s="33">
        <v>437</v>
      </c>
      <c r="K11962" s="33">
        <v>5500</v>
      </c>
      <c r="L11962" s="33">
        <v>1</v>
      </c>
      <c r="M11962" s="33">
        <v>1</v>
      </c>
      <c r="N11962" s="33">
        <v>191220.39</v>
      </c>
      <c r="O11962" s="33">
        <v>1757.5</v>
      </c>
      <c r="P11962" s="33">
        <v>4513</v>
      </c>
    </row>
    <row r="11963" spans="1:16">
      <c r="A11963" s="27" t="s">
        <v>1609</v>
      </c>
      <c r="B11963" s="31">
        <v>202412</v>
      </c>
      <c r="C11963" s="27" t="s">
        <v>189</v>
      </c>
      <c r="D11963" s="27" t="s">
        <v>189</v>
      </c>
      <c r="E11963" s="27" t="s">
        <v>27</v>
      </c>
      <c r="F11963" s="27" t="s">
        <v>262</v>
      </c>
      <c r="G11963" s="33">
        <v>327476.16</v>
      </c>
      <c r="H11963" s="33">
        <v>327476.16</v>
      </c>
      <c r="I11963" s="33">
        <v>16369</v>
      </c>
      <c r="J11963" s="33">
        <v>569</v>
      </c>
      <c r="K11963" s="33">
        <v>5500</v>
      </c>
      <c r="L11963" s="33">
        <v>1</v>
      </c>
      <c r="M11963" s="33">
        <v>1</v>
      </c>
      <c r="N11963" s="33">
        <v>221154.47</v>
      </c>
      <c r="O11963" s="33">
        <v>2039.6</v>
      </c>
      <c r="P11963" s="33">
        <v>5223</v>
      </c>
    </row>
    <row r="11964" spans="1:16">
      <c r="A11964" s="27" t="s">
        <v>1609</v>
      </c>
      <c r="B11964" s="31">
        <v>202501</v>
      </c>
      <c r="C11964" s="27" t="s">
        <v>189</v>
      </c>
      <c r="D11964" s="27" t="s">
        <v>189</v>
      </c>
      <c r="E11964" s="27" t="s">
        <v>27</v>
      </c>
      <c r="F11964" s="27" t="s">
        <v>262</v>
      </c>
      <c r="G11964" s="33">
        <v>171843.4</v>
      </c>
      <c r="H11964" s="33">
        <v>171843.4</v>
      </c>
      <c r="I11964" s="33">
        <v>8925</v>
      </c>
      <c r="J11964" s="33">
        <v>305</v>
      </c>
      <c r="K11964" s="33">
        <v>5500</v>
      </c>
      <c r="L11964" s="33">
        <v>1</v>
      </c>
      <c r="M11964" s="33">
        <v>1</v>
      </c>
      <c r="N11964" s="33">
        <v>113249.09</v>
      </c>
      <c r="O11964" s="33">
        <v>1077.5</v>
      </c>
      <c r="P11964" s="33">
        <v>2770</v>
      </c>
    </row>
    <row r="11965" spans="1:16">
      <c r="A11965" s="27" t="s">
        <v>1609</v>
      </c>
      <c r="B11965" s="31">
        <v>202502</v>
      </c>
      <c r="C11965" s="27" t="s">
        <v>189</v>
      </c>
      <c r="D11965" s="27" t="s">
        <v>189</v>
      </c>
      <c r="E11965" s="27" t="s">
        <v>27</v>
      </c>
      <c r="F11965" s="27" t="s">
        <v>262</v>
      </c>
      <c r="G11965" s="33">
        <v>157512.68</v>
      </c>
      <c r="H11965" s="33">
        <v>157512.68</v>
      </c>
      <c r="I11965" s="33">
        <v>8263</v>
      </c>
      <c r="J11965" s="33">
        <v>243</v>
      </c>
      <c r="K11965" s="33">
        <v>5500</v>
      </c>
      <c r="L11965" s="33">
        <v>1</v>
      </c>
      <c r="M11965" s="33">
        <v>1</v>
      </c>
      <c r="N11965" s="33">
        <v>117551.68</v>
      </c>
      <c r="O11965" s="33">
        <v>1004.8</v>
      </c>
      <c r="P11965" s="33">
        <v>2584</v>
      </c>
    </row>
    <row r="11966" spans="1:16">
      <c r="A11966" s="27" t="s">
        <v>1609</v>
      </c>
      <c r="B11966" s="31">
        <v>202503</v>
      </c>
      <c r="C11966" s="27" t="s">
        <v>189</v>
      </c>
      <c r="D11966" s="27" t="s">
        <v>189</v>
      </c>
      <c r="E11966" s="27" t="s">
        <v>27</v>
      </c>
      <c r="F11966" s="27" t="s">
        <v>262</v>
      </c>
      <c r="G11966" s="33">
        <v>221838.18</v>
      </c>
      <c r="H11966" s="33">
        <v>221838.18</v>
      </c>
      <c r="I11966" s="33">
        <v>11204</v>
      </c>
      <c r="J11966" s="33">
        <v>302</v>
      </c>
      <c r="K11966" s="33">
        <v>5500</v>
      </c>
      <c r="L11966" s="33">
        <v>1</v>
      </c>
      <c r="M11966" s="33">
        <v>1</v>
      </c>
      <c r="N11966" s="33">
        <v>147597.77</v>
      </c>
      <c r="O11966" s="33">
        <v>1528.5</v>
      </c>
      <c r="P11966" s="33">
        <v>3487</v>
      </c>
    </row>
    <row r="11967" spans="1:16">
      <c r="A11967" s="27" t="s">
        <v>1609</v>
      </c>
      <c r="B11967" s="31">
        <v>202504</v>
      </c>
      <c r="C11967" s="27" t="s">
        <v>189</v>
      </c>
      <c r="D11967" s="27" t="s">
        <v>189</v>
      </c>
      <c r="E11967" s="27" t="s">
        <v>27</v>
      </c>
      <c r="F11967" s="27" t="s">
        <v>262</v>
      </c>
      <c r="G11967" s="33">
        <v>254497.42</v>
      </c>
      <c r="H11967" s="33">
        <v>254497.42</v>
      </c>
      <c r="I11967" s="33">
        <v>12374</v>
      </c>
      <c r="J11967" s="33">
        <v>395</v>
      </c>
      <c r="K11967" s="33">
        <v>5500</v>
      </c>
      <c r="L11967" s="33">
        <v>1</v>
      </c>
      <c r="M11967" s="33">
        <v>1</v>
      </c>
      <c r="N11967" s="33">
        <v>174988.94</v>
      </c>
      <c r="O11967" s="33">
        <v>1436.4</v>
      </c>
      <c r="P11967" s="33">
        <v>4015</v>
      </c>
    </row>
    <row r="11968" spans="1:16">
      <c r="A11968" s="27" t="s">
        <v>1609</v>
      </c>
      <c r="B11968" s="31">
        <v>202505</v>
      </c>
      <c r="C11968" s="27" t="s">
        <v>189</v>
      </c>
      <c r="D11968" s="27" t="s">
        <v>189</v>
      </c>
      <c r="E11968" s="27" t="s">
        <v>27</v>
      </c>
      <c r="F11968" s="27" t="s">
        <v>262</v>
      </c>
      <c r="G11968" s="33">
        <v>315896.66</v>
      </c>
      <c r="H11968" s="33">
        <v>315896.66</v>
      </c>
      <c r="I11968" s="33">
        <v>16198</v>
      </c>
      <c r="J11968" s="33">
        <v>545</v>
      </c>
      <c r="K11968" s="33">
        <v>5500</v>
      </c>
      <c r="L11968" s="33">
        <v>1</v>
      </c>
      <c r="M11968" s="33">
        <v>1</v>
      </c>
      <c r="N11968" s="33">
        <v>193091.75</v>
      </c>
      <c r="O11968" s="33">
        <v>2014.6</v>
      </c>
      <c r="P11968" s="33">
        <v>5233</v>
      </c>
    </row>
    <row r="11969" spans="1:16">
      <c r="A11969" s="27" t="s">
        <v>1609</v>
      </c>
      <c r="B11969" s="31">
        <v>202506</v>
      </c>
      <c r="C11969" s="27" t="s">
        <v>189</v>
      </c>
      <c r="D11969" s="27" t="s">
        <v>189</v>
      </c>
      <c r="E11969" s="27" t="s">
        <v>27</v>
      </c>
      <c r="F11969" s="27" t="s">
        <v>262</v>
      </c>
      <c r="G11969" s="33">
        <v>262193.02</v>
      </c>
      <c r="H11969" s="33">
        <v>262193.02</v>
      </c>
      <c r="I11969" s="33">
        <v>13366</v>
      </c>
      <c r="J11969" s="33">
        <v>452</v>
      </c>
      <c r="K11969" s="33">
        <v>5500</v>
      </c>
      <c r="L11969" s="33">
        <v>1</v>
      </c>
      <c r="M11969" s="33">
        <v>1</v>
      </c>
      <c r="N11969" s="33">
        <v>190052.86</v>
      </c>
      <c r="O11969" s="33">
        <v>1484.4</v>
      </c>
      <c r="P11969" s="33">
        <v>4388</v>
      </c>
    </row>
    <row r="11970" spans="1:16">
      <c r="A11970" s="27" t="s">
        <v>1609</v>
      </c>
      <c r="B11970" s="31">
        <v>202507</v>
      </c>
      <c r="C11970" s="27" t="s">
        <v>189</v>
      </c>
      <c r="D11970" s="27" t="s">
        <v>189</v>
      </c>
      <c r="E11970" s="27" t="s">
        <v>27</v>
      </c>
      <c r="F11970" s="27" t="s">
        <v>262</v>
      </c>
      <c r="G11970" s="33">
        <v>253836.15</v>
      </c>
      <c r="H11970" s="33">
        <v>253836.15</v>
      </c>
      <c r="I11970" s="33">
        <v>13173</v>
      </c>
      <c r="J11970" s="33">
        <v>472</v>
      </c>
      <c r="K11970" s="33">
        <v>5500</v>
      </c>
      <c r="L11970" s="33">
        <v>1</v>
      </c>
      <c r="M11970" s="33">
        <v>1</v>
      </c>
      <c r="N11970" s="33">
        <v>170243.92</v>
      </c>
      <c r="O11970" s="33">
        <v>1490.5</v>
      </c>
      <c r="P11970" s="33">
        <v>4273</v>
      </c>
    </row>
    <row r="11971" spans="1:16">
      <c r="A11971" s="27" t="s">
        <v>1609</v>
      </c>
      <c r="B11971" s="31">
        <v>202508</v>
      </c>
      <c r="C11971" s="27" t="s">
        <v>189</v>
      </c>
      <c r="D11971" s="27" t="s">
        <v>189</v>
      </c>
      <c r="E11971" s="27" t="s">
        <v>27</v>
      </c>
      <c r="F11971" s="27" t="s">
        <v>262</v>
      </c>
      <c r="G11971" s="33">
        <v>252164.84</v>
      </c>
      <c r="H11971" s="33">
        <v>252164.84</v>
      </c>
      <c r="I11971" s="33">
        <v>11530</v>
      </c>
      <c r="J11971" s="33">
        <v>347</v>
      </c>
      <c r="K11971" s="33">
        <v>5500</v>
      </c>
      <c r="L11971" s="33">
        <v>1</v>
      </c>
      <c r="M11971" s="33">
        <v>1</v>
      </c>
      <c r="N11971" s="33">
        <v>165193.28</v>
      </c>
      <c r="O11971" s="33">
        <v>1486.1</v>
      </c>
      <c r="P11971" s="33">
        <v>3948</v>
      </c>
    </row>
    <row r="11972" spans="1:16">
      <c r="A11972" s="27" t="s">
        <v>1609</v>
      </c>
      <c r="B11972" s="31">
        <v>202509</v>
      </c>
      <c r="C11972" s="27" t="s">
        <v>189</v>
      </c>
      <c r="D11972" s="27" t="s">
        <v>189</v>
      </c>
      <c r="E11972" s="27" t="s">
        <v>27</v>
      </c>
      <c r="F11972" s="27" t="s">
        <v>262</v>
      </c>
      <c r="G11972" s="33">
        <v>238428.61</v>
      </c>
      <c r="H11972" s="33">
        <v>238428.61</v>
      </c>
      <c r="I11972" s="33">
        <v>12123</v>
      </c>
      <c r="J11972" s="33">
        <v>348</v>
      </c>
      <c r="K11972" s="33">
        <v>5500</v>
      </c>
      <c r="L11972" s="33">
        <v>1</v>
      </c>
      <c r="M11972" s="33">
        <v>1</v>
      </c>
      <c r="N11972" s="33">
        <v>160025.44</v>
      </c>
      <c r="O11972" s="33">
        <v>1433.1</v>
      </c>
      <c r="P11972" s="33">
        <v>3981</v>
      </c>
    </row>
    <row r="11973" spans="1:16">
      <c r="A11973" s="27" t="s">
        <v>1609</v>
      </c>
      <c r="B11973" s="31">
        <v>202510</v>
      </c>
      <c r="C11973" s="27" t="s">
        <v>189</v>
      </c>
      <c r="D11973" s="27" t="s">
        <v>189</v>
      </c>
      <c r="E11973" s="27" t="s">
        <v>27</v>
      </c>
      <c r="F11973" s="27" t="s">
        <v>262</v>
      </c>
      <c r="G11973" s="33">
        <v>254492.2</v>
      </c>
      <c r="H11973" s="33">
        <v>254492.2</v>
      </c>
      <c r="I11973" s="33">
        <v>12279</v>
      </c>
      <c r="J11973" s="33">
        <v>377</v>
      </c>
      <c r="K11973" s="33">
        <v>5500</v>
      </c>
      <c r="L11973" s="33">
        <v>1</v>
      </c>
      <c r="M11973" s="33">
        <v>1</v>
      </c>
      <c r="N11973" s="33">
        <v>177089.68</v>
      </c>
      <c r="O11973" s="33">
        <v>1565.8</v>
      </c>
      <c r="P11973" s="33">
        <v>4200</v>
      </c>
    </row>
    <row r="11974" spans="1:16">
      <c r="A11974" s="27" t="s">
        <v>1609</v>
      </c>
      <c r="B11974" s="31">
        <v>202511</v>
      </c>
      <c r="C11974" s="27" t="s">
        <v>189</v>
      </c>
      <c r="D11974" s="27" t="s">
        <v>189</v>
      </c>
      <c r="E11974" s="27" t="s">
        <v>27</v>
      </c>
      <c r="F11974" s="27" t="s">
        <v>262</v>
      </c>
      <c r="G11974" s="33">
        <v>316635.9</v>
      </c>
      <c r="H11974" s="33">
        <v>316635.9</v>
      </c>
      <c r="I11974" s="33">
        <v>15721</v>
      </c>
      <c r="J11974" s="33">
        <v>467</v>
      </c>
      <c r="K11974" s="33">
        <v>5500</v>
      </c>
      <c r="L11974" s="33">
        <v>1</v>
      </c>
      <c r="M11974" s="33">
        <v>1</v>
      </c>
      <c r="N11974" s="33">
        <v>215314.15</v>
      </c>
      <c r="O11974" s="33">
        <v>2004.8</v>
      </c>
      <c r="P11974" s="33">
        <v>5082</v>
      </c>
    </row>
    <row r="11975" spans="1:16">
      <c r="A11975" s="27" t="s">
        <v>1609</v>
      </c>
      <c r="B11975" s="31">
        <v>202512</v>
      </c>
      <c r="C11975" s="27" t="s">
        <v>189</v>
      </c>
      <c r="D11975" s="27" t="s">
        <v>189</v>
      </c>
      <c r="E11975" s="27" t="s">
        <v>27</v>
      </c>
      <c r="F11975" s="27" t="s">
        <v>262</v>
      </c>
      <c r="G11975" s="33">
        <v>390764.99</v>
      </c>
      <c r="H11975" s="33">
        <v>390764.99</v>
      </c>
      <c r="I11975" s="33">
        <v>20209</v>
      </c>
      <c r="J11975" s="33">
        <v>688</v>
      </c>
      <c r="K11975" s="33">
        <v>5500</v>
      </c>
      <c r="L11975" s="33">
        <v>1</v>
      </c>
      <c r="M11975" s="33">
        <v>1</v>
      </c>
      <c r="N11975" s="33">
        <v>249019.93</v>
      </c>
      <c r="O11975" s="33">
        <v>2253</v>
      </c>
      <c r="P11975" s="33">
        <v>6389</v>
      </c>
    </row>
    <row r="11976" spans="1:16">
      <c r="A11976" s="27" t="s">
        <v>1609</v>
      </c>
      <c r="B11976" s="31">
        <v>202601</v>
      </c>
      <c r="C11976" s="27" t="s">
        <v>189</v>
      </c>
      <c r="D11976" s="27" t="s">
        <v>189</v>
      </c>
      <c r="E11976" s="27" t="s">
        <v>27</v>
      </c>
      <c r="F11976" s="27" t="s">
        <v>262</v>
      </c>
      <c r="G11976" s="33">
        <v>200698.78</v>
      </c>
      <c r="H11976" s="33">
        <v>200698.78</v>
      </c>
      <c r="I11976" s="33">
        <v>9957</v>
      </c>
      <c r="J11976" s="33">
        <v>361</v>
      </c>
      <c r="K11976" s="33">
        <v>5500</v>
      </c>
      <c r="L11976" s="33">
        <v>1</v>
      </c>
      <c r="M11976" s="33">
        <v>1</v>
      </c>
      <c r="N11976" s="33">
        <v>127518.48</v>
      </c>
      <c r="O11976" s="33">
        <v>1358.9</v>
      </c>
      <c r="P11976" s="33">
        <v>3313</v>
      </c>
    </row>
    <row r="11977" spans="1:16">
      <c r="A11977" s="27" t="s">
        <v>1609</v>
      </c>
      <c r="B11977" s="31">
        <v>202602</v>
      </c>
      <c r="C11977" s="27" t="s">
        <v>189</v>
      </c>
      <c r="D11977" s="27" t="s">
        <v>189</v>
      </c>
      <c r="E11977" s="27" t="s">
        <v>27</v>
      </c>
      <c r="F11977" s="27" t="s">
        <v>262</v>
      </c>
      <c r="G11977" s="33">
        <v>200586.61</v>
      </c>
      <c r="H11977" s="33">
        <v>200586.61</v>
      </c>
      <c r="I11977" s="33">
        <v>8781</v>
      </c>
      <c r="J11977" s="33">
        <v>297</v>
      </c>
      <c r="K11977" s="33">
        <v>5500</v>
      </c>
      <c r="L11977" s="33">
        <v>1</v>
      </c>
      <c r="M11977" s="33">
        <v>1</v>
      </c>
      <c r="N11977" s="33">
        <v>132363.19</v>
      </c>
      <c r="O11977" s="33">
        <v>1208.4</v>
      </c>
      <c r="P11977" s="33">
        <v>3006</v>
      </c>
    </row>
    <row r="11978" spans="1:16">
      <c r="A11978" s="27" t="s">
        <v>1609</v>
      </c>
      <c r="B11978" s="31">
        <v>202603</v>
      </c>
      <c r="C11978" s="27" t="s">
        <v>189</v>
      </c>
      <c r="D11978" s="27" t="s">
        <v>189</v>
      </c>
      <c r="E11978" s="27" t="s">
        <v>27</v>
      </c>
      <c r="F11978" s="27" t="s">
        <v>262</v>
      </c>
      <c r="G11978" s="33">
        <v>255407.18</v>
      </c>
      <c r="H11978" s="33">
        <v>255407.18</v>
      </c>
      <c r="I11978" s="33">
        <v>12822</v>
      </c>
      <c r="J11978" s="33">
        <v>406</v>
      </c>
      <c r="K11978" s="33">
        <v>5500</v>
      </c>
      <c r="L11978" s="33">
        <v>1</v>
      </c>
      <c r="M11978" s="33">
        <v>1</v>
      </c>
      <c r="N11978" s="33">
        <v>166195.09</v>
      </c>
      <c r="O11978" s="33">
        <v>1614.1</v>
      </c>
      <c r="P11978" s="33">
        <v>4140</v>
      </c>
    </row>
    <row r="11979" spans="1:16">
      <c r="A11979" s="27" t="s">
        <v>1609</v>
      </c>
      <c r="B11979" s="31">
        <v>202604</v>
      </c>
      <c r="C11979" s="27" t="s">
        <v>189</v>
      </c>
      <c r="D11979" s="27" t="s">
        <v>189</v>
      </c>
      <c r="E11979" s="27" t="s">
        <v>27</v>
      </c>
      <c r="F11979" s="27" t="s">
        <v>262</v>
      </c>
      <c r="G11979" s="33">
        <v>287205.71</v>
      </c>
      <c r="H11979" s="33">
        <v>287205.71</v>
      </c>
      <c r="I11979" s="33">
        <v>15344</v>
      </c>
      <c r="J11979" s="33">
        <v>510</v>
      </c>
      <c r="K11979" s="33">
        <v>5500</v>
      </c>
      <c r="L11979" s="33">
        <v>1</v>
      </c>
      <c r="M11979" s="33">
        <v>1</v>
      </c>
      <c r="N11979" s="33">
        <v>197037.54</v>
      </c>
      <c r="O11979" s="33">
        <v>2014</v>
      </c>
      <c r="P11979" s="33">
        <v>4920</v>
      </c>
    </row>
    <row r="11980" spans="1:16">
      <c r="A11980" s="27" t="s">
        <v>1609</v>
      </c>
      <c r="B11980" s="31">
        <v>202605</v>
      </c>
      <c r="C11980" s="27" t="s">
        <v>189</v>
      </c>
      <c r="D11980" s="27" t="s">
        <v>189</v>
      </c>
      <c r="E11980" s="27" t="s">
        <v>27</v>
      </c>
      <c r="F11980" s="27" t="s">
        <v>262</v>
      </c>
      <c r="G11980" s="33">
        <v>329425.85</v>
      </c>
      <c r="H11980" s="33">
        <v>329425.85</v>
      </c>
      <c r="I11980" s="33">
        <v>16045</v>
      </c>
      <c r="J11980" s="33">
        <v>543</v>
      </c>
      <c r="K11980" s="33">
        <v>5500</v>
      </c>
      <c r="L11980" s="33">
        <v>1</v>
      </c>
      <c r="M11980" s="33">
        <v>1</v>
      </c>
      <c r="N11980" s="33">
        <v>217421.31</v>
      </c>
      <c r="O11980" s="33">
        <v>2003.3</v>
      </c>
      <c r="P11980" s="33">
        <v>5428</v>
      </c>
    </row>
    <row r="11981" spans="1:16">
      <c r="A11981" s="27" t="s">
        <v>1609</v>
      </c>
      <c r="B11981" s="31">
        <v>202606</v>
      </c>
      <c r="C11981" s="27" t="s">
        <v>189</v>
      </c>
      <c r="D11981" s="27" t="s">
        <v>189</v>
      </c>
      <c r="E11981" s="27" t="s">
        <v>27</v>
      </c>
      <c r="F11981" s="27" t="s">
        <v>262</v>
      </c>
      <c r="G11981" s="33">
        <v>330621.94</v>
      </c>
      <c r="H11981" s="33">
        <v>330621.94</v>
      </c>
      <c r="I11981" s="33">
        <v>16652</v>
      </c>
      <c r="J11981" s="33">
        <v>554</v>
      </c>
      <c r="K11981" s="33">
        <v>5500</v>
      </c>
      <c r="L11981" s="33">
        <v>1</v>
      </c>
      <c r="M11981" s="33">
        <v>1</v>
      </c>
      <c r="N11981" s="33">
        <v>213999.52</v>
      </c>
      <c r="O11981" s="33">
        <v>1962.1</v>
      </c>
      <c r="P11981" s="33">
        <v>5585</v>
      </c>
    </row>
    <row r="11982" spans="1:16">
      <c r="A11982" s="27" t="s">
        <v>1609</v>
      </c>
      <c r="B11982" s="31">
        <v>202607</v>
      </c>
      <c r="C11982" s="27" t="s">
        <v>189</v>
      </c>
      <c r="D11982" s="27" t="s">
        <v>189</v>
      </c>
      <c r="E11982" s="27" t="s">
        <v>27</v>
      </c>
      <c r="F11982" s="27" t="s">
        <v>262</v>
      </c>
      <c r="G11982" s="33">
        <v>293678.71</v>
      </c>
      <c r="H11982" s="33">
        <v>293678.71</v>
      </c>
      <c r="I11982" s="33">
        <v>15586</v>
      </c>
      <c r="J11982" s="33">
        <v>565</v>
      </c>
      <c r="K11982" s="33">
        <v>5500</v>
      </c>
      <c r="L11982" s="33">
        <v>1</v>
      </c>
      <c r="M11982" s="33">
        <v>1</v>
      </c>
      <c r="N11982" s="33">
        <v>191694.65</v>
      </c>
      <c r="O11982" s="33">
        <v>1742</v>
      </c>
      <c r="P11982" s="33">
        <v>4853</v>
      </c>
    </row>
    <row r="11983" spans="1:16">
      <c r="A11983" s="27" t="s">
        <v>1613</v>
      </c>
      <c r="B11983" s="31">
        <v>202408</v>
      </c>
      <c r="C11983" s="27" t="s">
        <v>189</v>
      </c>
      <c r="D11983" s="27" t="s">
        <v>189</v>
      </c>
      <c r="E11983" s="27" t="s">
        <v>27</v>
      </c>
      <c r="F11983" s="27" t="s">
        <v>257</v>
      </c>
      <c r="G11983" s="33">
        <v>389390.69</v>
      </c>
      <c r="H11983" s="33">
        <v>389390.69</v>
      </c>
      <c r="I11983" s="33">
        <v>9445</v>
      </c>
      <c r="J11983" s="33">
        <v>431</v>
      </c>
      <c r="K11983" s="33">
        <v>8700</v>
      </c>
      <c r="L11983" s="33">
        <v>1</v>
      </c>
      <c r="M11983" s="33">
        <v>1</v>
      </c>
      <c r="N11983" s="33">
        <v>315808.61</v>
      </c>
      <c r="O11983" s="33">
        <v>2018.1</v>
      </c>
      <c r="P11983" s="33">
        <v>3886</v>
      </c>
    </row>
    <row r="11984" spans="1:16">
      <c r="A11984" s="27" t="s">
        <v>1613</v>
      </c>
      <c r="B11984" s="31">
        <v>202409</v>
      </c>
      <c r="C11984" s="27" t="s">
        <v>189</v>
      </c>
      <c r="D11984" s="27" t="s">
        <v>189</v>
      </c>
      <c r="E11984" s="27" t="s">
        <v>27</v>
      </c>
      <c r="F11984" s="27" t="s">
        <v>257</v>
      </c>
      <c r="G11984" s="33">
        <v>401817.68</v>
      </c>
      <c r="H11984" s="33">
        <v>401817.68</v>
      </c>
      <c r="I11984" s="33">
        <v>9399</v>
      </c>
      <c r="J11984" s="33">
        <v>365</v>
      </c>
      <c r="K11984" s="33">
        <v>8700</v>
      </c>
      <c r="L11984" s="33">
        <v>1</v>
      </c>
      <c r="M11984" s="33">
        <v>1</v>
      </c>
      <c r="N11984" s="33">
        <v>305928.97</v>
      </c>
      <c r="O11984" s="33">
        <v>2205.3</v>
      </c>
      <c r="P11984" s="33">
        <v>3952</v>
      </c>
    </row>
    <row r="11985" spans="1:16">
      <c r="A11985" s="27" t="s">
        <v>1613</v>
      </c>
      <c r="B11985" s="31">
        <v>202410</v>
      </c>
      <c r="C11985" s="27" t="s">
        <v>189</v>
      </c>
      <c r="D11985" s="27" t="s">
        <v>189</v>
      </c>
      <c r="E11985" s="27" t="s">
        <v>27</v>
      </c>
      <c r="F11985" s="27" t="s">
        <v>257</v>
      </c>
      <c r="G11985" s="33">
        <v>440846.64</v>
      </c>
      <c r="H11985" s="33">
        <v>440846.64</v>
      </c>
      <c r="I11985" s="33">
        <v>11805</v>
      </c>
      <c r="J11985" s="33">
        <v>526</v>
      </c>
      <c r="K11985" s="33">
        <v>8700</v>
      </c>
      <c r="L11985" s="33">
        <v>1</v>
      </c>
      <c r="M11985" s="33">
        <v>1</v>
      </c>
      <c r="N11985" s="33">
        <v>338551.58</v>
      </c>
      <c r="O11985" s="33">
        <v>2444.4</v>
      </c>
      <c r="P11985" s="33">
        <v>4602</v>
      </c>
    </row>
    <row r="11986" spans="1:16">
      <c r="A11986" s="27" t="s">
        <v>1613</v>
      </c>
      <c r="B11986" s="31">
        <v>202411</v>
      </c>
      <c r="C11986" s="27" t="s">
        <v>189</v>
      </c>
      <c r="D11986" s="27" t="s">
        <v>189</v>
      </c>
      <c r="E11986" s="27" t="s">
        <v>27</v>
      </c>
      <c r="F11986" s="27" t="s">
        <v>257</v>
      </c>
      <c r="G11986" s="33">
        <v>513465.37</v>
      </c>
      <c r="H11986" s="33">
        <v>513465.37</v>
      </c>
      <c r="I11986" s="33">
        <v>13773</v>
      </c>
      <c r="J11986" s="33">
        <v>645</v>
      </c>
      <c r="K11986" s="33">
        <v>8700</v>
      </c>
      <c r="L11986" s="33">
        <v>1</v>
      </c>
      <c r="M11986" s="33">
        <v>1</v>
      </c>
      <c r="N11986" s="33">
        <v>411627.3</v>
      </c>
      <c r="O11986" s="33">
        <v>2802.7</v>
      </c>
      <c r="P11986" s="33">
        <v>5436</v>
      </c>
    </row>
    <row r="11987" spans="1:16">
      <c r="A11987" s="27" t="s">
        <v>1613</v>
      </c>
      <c r="B11987" s="31">
        <v>202412</v>
      </c>
      <c r="C11987" s="27" t="s">
        <v>189</v>
      </c>
      <c r="D11987" s="27" t="s">
        <v>189</v>
      </c>
      <c r="E11987" s="27" t="s">
        <v>27</v>
      </c>
      <c r="F11987" s="27" t="s">
        <v>257</v>
      </c>
      <c r="G11987" s="33">
        <v>656569.16</v>
      </c>
      <c r="H11987" s="33">
        <v>656569.16</v>
      </c>
      <c r="I11987" s="33">
        <v>16237</v>
      </c>
      <c r="J11987" s="33">
        <v>679</v>
      </c>
      <c r="K11987" s="33">
        <v>8700</v>
      </c>
      <c r="L11987" s="33">
        <v>1</v>
      </c>
      <c r="M11987" s="33">
        <v>1</v>
      </c>
      <c r="N11987" s="33">
        <v>476064.39</v>
      </c>
      <c r="O11987" s="33">
        <v>3187.3</v>
      </c>
      <c r="P11987" s="33">
        <v>6406</v>
      </c>
    </row>
    <row r="11988" spans="1:16">
      <c r="A11988" s="27" t="s">
        <v>1613</v>
      </c>
      <c r="B11988" s="31">
        <v>202501</v>
      </c>
      <c r="C11988" s="27" t="s">
        <v>189</v>
      </c>
      <c r="D11988" s="27" t="s">
        <v>189</v>
      </c>
      <c r="E11988" s="27" t="s">
        <v>27</v>
      </c>
      <c r="F11988" s="27" t="s">
        <v>257</v>
      </c>
      <c r="G11988" s="33">
        <v>329649.02</v>
      </c>
      <c r="H11988" s="33">
        <v>329649.02</v>
      </c>
      <c r="I11988" s="33">
        <v>8383</v>
      </c>
      <c r="J11988" s="33">
        <v>357</v>
      </c>
      <c r="K11988" s="33">
        <v>8700</v>
      </c>
      <c r="L11988" s="33">
        <v>1</v>
      </c>
      <c r="M11988" s="33">
        <v>1</v>
      </c>
      <c r="N11988" s="33">
        <v>243783.73</v>
      </c>
      <c r="O11988" s="33">
        <v>1953</v>
      </c>
      <c r="P11988" s="33">
        <v>3461</v>
      </c>
    </row>
    <row r="11989" spans="1:16">
      <c r="A11989" s="27" t="s">
        <v>1613</v>
      </c>
      <c r="B11989" s="31">
        <v>202502</v>
      </c>
      <c r="C11989" s="27" t="s">
        <v>189</v>
      </c>
      <c r="D11989" s="27" t="s">
        <v>189</v>
      </c>
      <c r="E11989" s="27" t="s">
        <v>27</v>
      </c>
      <c r="F11989" s="27" t="s">
        <v>257</v>
      </c>
      <c r="G11989" s="33">
        <v>342805.29</v>
      </c>
      <c r="H11989" s="33">
        <v>342805.29</v>
      </c>
      <c r="I11989" s="33">
        <v>8310</v>
      </c>
      <c r="J11989" s="33">
        <v>404</v>
      </c>
      <c r="K11989" s="33">
        <v>8700</v>
      </c>
      <c r="L11989" s="33">
        <v>1</v>
      </c>
      <c r="M11989" s="33">
        <v>1</v>
      </c>
      <c r="N11989" s="33">
        <v>253045.61</v>
      </c>
      <c r="O11989" s="33">
        <v>1933.6</v>
      </c>
      <c r="P11989" s="33">
        <v>3400</v>
      </c>
    </row>
    <row r="11990" spans="1:16">
      <c r="A11990" s="27" t="s">
        <v>1613</v>
      </c>
      <c r="B11990" s="31">
        <v>202503</v>
      </c>
      <c r="C11990" s="27" t="s">
        <v>189</v>
      </c>
      <c r="D11990" s="27" t="s">
        <v>189</v>
      </c>
      <c r="E11990" s="27" t="s">
        <v>27</v>
      </c>
      <c r="F11990" s="27" t="s">
        <v>257</v>
      </c>
      <c r="G11990" s="33">
        <v>403014.24</v>
      </c>
      <c r="H11990" s="33">
        <v>403014.24</v>
      </c>
      <c r="I11990" s="33">
        <v>10495</v>
      </c>
      <c r="J11990" s="33">
        <v>528</v>
      </c>
      <c r="K11990" s="33">
        <v>8700</v>
      </c>
      <c r="L11990" s="33">
        <v>1</v>
      </c>
      <c r="M11990" s="33">
        <v>1</v>
      </c>
      <c r="N11990" s="33">
        <v>317723.82</v>
      </c>
      <c r="O11990" s="33">
        <v>2275</v>
      </c>
      <c r="P11990" s="33">
        <v>4065</v>
      </c>
    </row>
    <row r="11991" spans="1:16">
      <c r="A11991" s="27" t="s">
        <v>1613</v>
      </c>
      <c r="B11991" s="31">
        <v>202504</v>
      </c>
      <c r="C11991" s="27" t="s">
        <v>189</v>
      </c>
      <c r="D11991" s="27" t="s">
        <v>189</v>
      </c>
      <c r="E11991" s="27" t="s">
        <v>27</v>
      </c>
      <c r="F11991" s="27" t="s">
        <v>257</v>
      </c>
      <c r="G11991" s="33">
        <v>525215.9300000001</v>
      </c>
      <c r="H11991" s="33">
        <v>525215.9300000001</v>
      </c>
      <c r="I11991" s="33">
        <v>12445</v>
      </c>
      <c r="J11991" s="33">
        <v>596</v>
      </c>
      <c r="K11991" s="33">
        <v>8700</v>
      </c>
      <c r="L11991" s="33">
        <v>1</v>
      </c>
      <c r="M11991" s="33">
        <v>1</v>
      </c>
      <c r="N11991" s="33">
        <v>376686.94</v>
      </c>
      <c r="O11991" s="33">
        <v>3094</v>
      </c>
      <c r="P11991" s="33">
        <v>5221</v>
      </c>
    </row>
    <row r="11992" spans="1:16">
      <c r="A11992" s="27" t="s">
        <v>1613</v>
      </c>
      <c r="B11992" s="31">
        <v>202505</v>
      </c>
      <c r="C11992" s="27" t="s">
        <v>189</v>
      </c>
      <c r="D11992" s="27" t="s">
        <v>189</v>
      </c>
      <c r="E11992" s="27" t="s">
        <v>27</v>
      </c>
      <c r="F11992" s="27" t="s">
        <v>257</v>
      </c>
      <c r="G11992" s="33">
        <v>554151.6</v>
      </c>
      <c r="H11992" s="33">
        <v>554151.6</v>
      </c>
      <c r="I11992" s="33">
        <v>13981</v>
      </c>
      <c r="J11992" s="33">
        <v>724</v>
      </c>
      <c r="K11992" s="33">
        <v>8700</v>
      </c>
      <c r="L11992" s="33">
        <v>1</v>
      </c>
      <c r="M11992" s="33">
        <v>1</v>
      </c>
      <c r="N11992" s="33">
        <v>415655.65</v>
      </c>
      <c r="O11992" s="33">
        <v>3338.2</v>
      </c>
      <c r="P11992" s="33">
        <v>5768</v>
      </c>
    </row>
    <row r="11993" spans="1:16">
      <c r="A11993" s="27" t="s">
        <v>1613</v>
      </c>
      <c r="B11993" s="31">
        <v>202506</v>
      </c>
      <c r="C11993" s="27" t="s">
        <v>189</v>
      </c>
      <c r="D11993" s="27" t="s">
        <v>189</v>
      </c>
      <c r="E11993" s="27" t="s">
        <v>27</v>
      </c>
      <c r="F11993" s="27" t="s">
        <v>257</v>
      </c>
      <c r="G11993" s="33">
        <v>554259.4399999999</v>
      </c>
      <c r="H11993" s="33">
        <v>554259.4399999999</v>
      </c>
      <c r="I11993" s="33">
        <v>13621</v>
      </c>
      <c r="J11993" s="33">
        <v>640</v>
      </c>
      <c r="K11993" s="33">
        <v>8700</v>
      </c>
      <c r="L11993" s="33">
        <v>1</v>
      </c>
      <c r="M11993" s="33">
        <v>1</v>
      </c>
      <c r="N11993" s="33">
        <v>409114.04</v>
      </c>
      <c r="O11993" s="33">
        <v>3285.8</v>
      </c>
      <c r="P11993" s="33">
        <v>5779</v>
      </c>
    </row>
    <row r="11994" spans="1:16">
      <c r="A11994" s="27" t="s">
        <v>1613</v>
      </c>
      <c r="B11994" s="31">
        <v>202507</v>
      </c>
      <c r="C11994" s="27" t="s">
        <v>189</v>
      </c>
      <c r="D11994" s="27" t="s">
        <v>189</v>
      </c>
      <c r="E11994" s="27" t="s">
        <v>27</v>
      </c>
      <c r="F11994" s="27" t="s">
        <v>257</v>
      </c>
      <c r="G11994" s="33">
        <v>473863.98</v>
      </c>
      <c r="H11994" s="33">
        <v>473863.98</v>
      </c>
      <c r="I11994" s="33">
        <v>11320</v>
      </c>
      <c r="J11994" s="33">
        <v>651</v>
      </c>
      <c r="K11994" s="33">
        <v>8700</v>
      </c>
      <c r="L11994" s="33">
        <v>1</v>
      </c>
      <c r="M11994" s="33">
        <v>1</v>
      </c>
      <c r="N11994" s="33">
        <v>366472.66</v>
      </c>
      <c r="O11994" s="33">
        <v>2601.1</v>
      </c>
      <c r="P11994" s="33">
        <v>4678</v>
      </c>
    </row>
    <row r="11995" spans="1:16">
      <c r="A11995" s="27" t="s">
        <v>1613</v>
      </c>
      <c r="B11995" s="31">
        <v>202508</v>
      </c>
      <c r="C11995" s="27" t="s">
        <v>189</v>
      </c>
      <c r="D11995" s="27" t="s">
        <v>189</v>
      </c>
      <c r="E11995" s="27" t="s">
        <v>27</v>
      </c>
      <c r="F11995" s="27" t="s">
        <v>257</v>
      </c>
      <c r="G11995" s="33">
        <v>440210.49</v>
      </c>
      <c r="H11995" s="33">
        <v>440210.49</v>
      </c>
      <c r="I11995" s="33">
        <v>11660</v>
      </c>
      <c r="J11995" s="33">
        <v>515</v>
      </c>
      <c r="K11995" s="33">
        <v>8700</v>
      </c>
      <c r="L11995" s="33">
        <v>1</v>
      </c>
      <c r="M11995" s="33">
        <v>1</v>
      </c>
      <c r="N11995" s="33">
        <v>355600.49</v>
      </c>
      <c r="O11995" s="33">
        <v>2211</v>
      </c>
      <c r="P11995" s="33">
        <v>4821</v>
      </c>
    </row>
    <row r="11996" spans="1:16">
      <c r="A11996" s="27" t="s">
        <v>1613</v>
      </c>
      <c r="B11996" s="31">
        <v>202509</v>
      </c>
      <c r="C11996" s="27" t="s">
        <v>189</v>
      </c>
      <c r="D11996" s="27" t="s">
        <v>189</v>
      </c>
      <c r="E11996" s="27" t="s">
        <v>27</v>
      </c>
      <c r="F11996" s="27" t="s">
        <v>257</v>
      </c>
      <c r="G11996" s="33">
        <v>447434.38</v>
      </c>
      <c r="H11996" s="33">
        <v>447434.38</v>
      </c>
      <c r="I11996" s="33">
        <v>10905</v>
      </c>
      <c r="J11996" s="33">
        <v>478</v>
      </c>
      <c r="K11996" s="33">
        <v>8700</v>
      </c>
      <c r="L11996" s="33">
        <v>1</v>
      </c>
      <c r="M11996" s="33">
        <v>1</v>
      </c>
      <c r="N11996" s="33">
        <v>344476.02</v>
      </c>
      <c r="O11996" s="33">
        <v>2354.9</v>
      </c>
      <c r="P11996" s="33">
        <v>4649</v>
      </c>
    </row>
    <row r="11997" spans="1:16">
      <c r="A11997" s="27" t="s">
        <v>1613</v>
      </c>
      <c r="B11997" s="31">
        <v>202510</v>
      </c>
      <c r="C11997" s="27" t="s">
        <v>189</v>
      </c>
      <c r="D11997" s="27" t="s">
        <v>189</v>
      </c>
      <c r="E11997" s="27" t="s">
        <v>27</v>
      </c>
      <c r="F11997" s="27" t="s">
        <v>257</v>
      </c>
      <c r="G11997" s="33">
        <v>520670.15</v>
      </c>
      <c r="H11997" s="33">
        <v>520670.15</v>
      </c>
      <c r="I11997" s="33">
        <v>14711</v>
      </c>
      <c r="J11997" s="33">
        <v>566</v>
      </c>
      <c r="K11997" s="33">
        <v>8700</v>
      </c>
      <c r="L11997" s="33">
        <v>1</v>
      </c>
      <c r="M11997" s="33">
        <v>1</v>
      </c>
      <c r="N11997" s="33">
        <v>381209.08</v>
      </c>
      <c r="O11997" s="33">
        <v>2904.4</v>
      </c>
      <c r="P11997" s="33">
        <v>5941</v>
      </c>
    </row>
    <row r="11998" spans="1:16">
      <c r="A11998" s="27" t="s">
        <v>1613</v>
      </c>
      <c r="B11998" s="31">
        <v>202511</v>
      </c>
      <c r="C11998" s="27" t="s">
        <v>189</v>
      </c>
      <c r="D11998" s="27" t="s">
        <v>189</v>
      </c>
      <c r="E11998" s="27" t="s">
        <v>27</v>
      </c>
      <c r="F11998" s="27" t="s">
        <v>257</v>
      </c>
      <c r="G11998" s="33">
        <v>611347.98</v>
      </c>
      <c r="H11998" s="33">
        <v>611347.98</v>
      </c>
      <c r="I11998" s="33">
        <v>15005</v>
      </c>
      <c r="J11998" s="33">
        <v>779</v>
      </c>
      <c r="K11998" s="33">
        <v>8700</v>
      </c>
      <c r="L11998" s="33">
        <v>1</v>
      </c>
      <c r="M11998" s="33">
        <v>1</v>
      </c>
      <c r="N11998" s="33">
        <v>463492.34</v>
      </c>
      <c r="O11998" s="33">
        <v>3548.5</v>
      </c>
      <c r="P11998" s="33">
        <v>6488</v>
      </c>
    </row>
    <row r="11999" spans="1:16">
      <c r="A11999" s="27" t="s">
        <v>1613</v>
      </c>
      <c r="B11999" s="31">
        <v>202512</v>
      </c>
      <c r="C11999" s="27" t="s">
        <v>189</v>
      </c>
      <c r="D11999" s="27" t="s">
        <v>189</v>
      </c>
      <c r="E11999" s="27" t="s">
        <v>27</v>
      </c>
      <c r="F11999" s="27" t="s">
        <v>257</v>
      </c>
      <c r="G11999" s="33">
        <v>704106.4300000001</v>
      </c>
      <c r="H11999" s="33">
        <v>704106.4300000001</v>
      </c>
      <c r="I11999" s="33">
        <v>17329</v>
      </c>
      <c r="J11999" s="33">
        <v>702</v>
      </c>
      <c r="K11999" s="33">
        <v>8700</v>
      </c>
      <c r="L11999" s="33">
        <v>1</v>
      </c>
      <c r="M11999" s="33">
        <v>1</v>
      </c>
      <c r="N11999" s="33">
        <v>536048.5</v>
      </c>
      <c r="O11999" s="33">
        <v>4341</v>
      </c>
      <c r="P11999" s="33">
        <v>7428</v>
      </c>
    </row>
    <row r="12000" spans="1:16">
      <c r="A12000" s="27" t="s">
        <v>1613</v>
      </c>
      <c r="B12000" s="31">
        <v>202601</v>
      </c>
      <c r="C12000" s="27" t="s">
        <v>189</v>
      </c>
      <c r="D12000" s="27" t="s">
        <v>189</v>
      </c>
      <c r="E12000" s="27" t="s">
        <v>27</v>
      </c>
      <c r="F12000" s="27" t="s">
        <v>257</v>
      </c>
      <c r="G12000" s="33">
        <v>350819.18</v>
      </c>
      <c r="H12000" s="33">
        <v>350819.18</v>
      </c>
      <c r="I12000" s="33">
        <v>9170</v>
      </c>
      <c r="J12000" s="33">
        <v>473</v>
      </c>
      <c r="K12000" s="33">
        <v>8700</v>
      </c>
      <c r="L12000" s="33">
        <v>1</v>
      </c>
      <c r="M12000" s="33">
        <v>1</v>
      </c>
      <c r="N12000" s="33">
        <v>274500.48</v>
      </c>
      <c r="O12000" s="33">
        <v>2186.4</v>
      </c>
      <c r="P12000" s="33">
        <v>3815</v>
      </c>
    </row>
    <row r="12001" spans="1:16">
      <c r="A12001" s="27" t="s">
        <v>1613</v>
      </c>
      <c r="B12001" s="31">
        <v>202602</v>
      </c>
      <c r="C12001" s="27" t="s">
        <v>189</v>
      </c>
      <c r="D12001" s="27" t="s">
        <v>189</v>
      </c>
      <c r="E12001" s="27" t="s">
        <v>27</v>
      </c>
      <c r="F12001" s="27" t="s">
        <v>257</v>
      </c>
      <c r="G12001" s="33">
        <v>389883.84</v>
      </c>
      <c r="H12001" s="33">
        <v>389883.84</v>
      </c>
      <c r="I12001" s="33">
        <v>10558</v>
      </c>
      <c r="J12001" s="33">
        <v>578</v>
      </c>
      <c r="K12001" s="33">
        <v>8700</v>
      </c>
      <c r="L12001" s="33">
        <v>1</v>
      </c>
      <c r="M12001" s="33">
        <v>1</v>
      </c>
      <c r="N12001" s="33">
        <v>284929.35</v>
      </c>
      <c r="O12001" s="33">
        <v>1985.9</v>
      </c>
      <c r="P12001" s="33">
        <v>4241</v>
      </c>
    </row>
    <row r="12002" spans="1:16">
      <c r="A12002" s="27" t="s">
        <v>1613</v>
      </c>
      <c r="B12002" s="31">
        <v>202603</v>
      </c>
      <c r="C12002" s="27" t="s">
        <v>189</v>
      </c>
      <c r="D12002" s="27" t="s">
        <v>189</v>
      </c>
      <c r="E12002" s="27" t="s">
        <v>27</v>
      </c>
      <c r="F12002" s="27" t="s">
        <v>257</v>
      </c>
      <c r="G12002" s="33">
        <v>513204.44</v>
      </c>
      <c r="H12002" s="33">
        <v>513204.44</v>
      </c>
      <c r="I12002" s="33">
        <v>12758</v>
      </c>
      <c r="J12002" s="33">
        <v>634</v>
      </c>
      <c r="K12002" s="33">
        <v>8700</v>
      </c>
      <c r="L12002" s="33">
        <v>1</v>
      </c>
      <c r="M12002" s="33">
        <v>1</v>
      </c>
      <c r="N12002" s="33">
        <v>357757.02</v>
      </c>
      <c r="O12002" s="33">
        <v>2912</v>
      </c>
      <c r="P12002" s="33">
        <v>5264</v>
      </c>
    </row>
    <row r="12003" spans="1:16">
      <c r="A12003" s="27" t="s">
        <v>1613</v>
      </c>
      <c r="B12003" s="31">
        <v>202604</v>
      </c>
      <c r="C12003" s="27" t="s">
        <v>189</v>
      </c>
      <c r="D12003" s="27" t="s">
        <v>189</v>
      </c>
      <c r="E12003" s="27" t="s">
        <v>27</v>
      </c>
      <c r="F12003" s="27" t="s">
        <v>257</v>
      </c>
      <c r="G12003" s="33">
        <v>641256.39</v>
      </c>
      <c r="H12003" s="33">
        <v>641256.39</v>
      </c>
      <c r="I12003" s="33">
        <v>16576</v>
      </c>
      <c r="J12003" s="33">
        <v>817</v>
      </c>
      <c r="K12003" s="33">
        <v>8700</v>
      </c>
      <c r="L12003" s="33">
        <v>1</v>
      </c>
      <c r="M12003" s="33">
        <v>1</v>
      </c>
      <c r="N12003" s="33">
        <v>424149.5</v>
      </c>
      <c r="O12003" s="33">
        <v>3792.8</v>
      </c>
      <c r="P12003" s="33">
        <v>7088</v>
      </c>
    </row>
    <row r="12004" spans="1:16">
      <c r="A12004" s="27" t="s">
        <v>1613</v>
      </c>
      <c r="B12004" s="31">
        <v>202605</v>
      </c>
      <c r="C12004" s="27" t="s">
        <v>189</v>
      </c>
      <c r="D12004" s="27" t="s">
        <v>189</v>
      </c>
      <c r="E12004" s="27" t="s">
        <v>27</v>
      </c>
      <c r="F12004" s="27" t="s">
        <v>257</v>
      </c>
      <c r="G12004" s="33">
        <v>596215.13</v>
      </c>
      <c r="H12004" s="33">
        <v>596215.13</v>
      </c>
      <c r="I12004" s="33">
        <v>14596</v>
      </c>
      <c r="J12004" s="33">
        <v>624</v>
      </c>
      <c r="K12004" s="33">
        <v>8700</v>
      </c>
      <c r="L12004" s="33">
        <v>1</v>
      </c>
      <c r="M12004" s="33">
        <v>1</v>
      </c>
      <c r="N12004" s="33">
        <v>468028.26</v>
      </c>
      <c r="O12004" s="33">
        <v>3384</v>
      </c>
      <c r="P12004" s="33">
        <v>6046</v>
      </c>
    </row>
    <row r="12005" spans="1:16">
      <c r="A12005" s="27" t="s">
        <v>1613</v>
      </c>
      <c r="B12005" s="31">
        <v>202606</v>
      </c>
      <c r="C12005" s="27" t="s">
        <v>189</v>
      </c>
      <c r="D12005" s="27" t="s">
        <v>189</v>
      </c>
      <c r="E12005" s="27" t="s">
        <v>27</v>
      </c>
      <c r="F12005" s="27" t="s">
        <v>257</v>
      </c>
      <c r="G12005" s="33">
        <v>645363.01</v>
      </c>
      <c r="H12005" s="33">
        <v>645363.01</v>
      </c>
      <c r="I12005" s="33">
        <v>16542</v>
      </c>
      <c r="J12005" s="33">
        <v>773</v>
      </c>
      <c r="K12005" s="33">
        <v>8700</v>
      </c>
      <c r="L12005" s="33">
        <v>1</v>
      </c>
      <c r="M12005" s="33">
        <v>1</v>
      </c>
      <c r="N12005" s="33">
        <v>460662.41</v>
      </c>
      <c r="O12005" s="33">
        <v>3501.5</v>
      </c>
      <c r="P12005" s="33">
        <v>6583</v>
      </c>
    </row>
    <row r="12006" spans="1:16">
      <c r="A12006" s="27" t="s">
        <v>1613</v>
      </c>
      <c r="B12006" s="31">
        <v>202607</v>
      </c>
      <c r="C12006" s="27" t="s">
        <v>189</v>
      </c>
      <c r="D12006" s="27" t="s">
        <v>189</v>
      </c>
      <c r="E12006" s="27" t="s">
        <v>27</v>
      </c>
      <c r="F12006" s="27" t="s">
        <v>257</v>
      </c>
      <c r="G12006" s="33">
        <v>559677.52</v>
      </c>
      <c r="H12006" s="33">
        <v>559677.52</v>
      </c>
      <c r="I12006" s="33">
        <v>13761</v>
      </c>
      <c r="J12006" s="33">
        <v>662</v>
      </c>
      <c r="K12006" s="33">
        <v>8700</v>
      </c>
      <c r="L12006" s="33">
        <v>1</v>
      </c>
      <c r="M12006" s="33">
        <v>1</v>
      </c>
      <c r="N12006" s="33">
        <v>412648.22</v>
      </c>
      <c r="O12006" s="33">
        <v>3869.4</v>
      </c>
      <c r="P12006" s="33">
        <v>5648</v>
      </c>
    </row>
    <row r="12007" spans="1:16">
      <c r="A12007" s="27" t="s">
        <v>1615</v>
      </c>
      <c r="B12007" s="31">
        <v>202408</v>
      </c>
      <c r="C12007" s="27" t="s">
        <v>189</v>
      </c>
      <c r="D12007" s="27" t="s">
        <v>189</v>
      </c>
      <c r="E12007" s="27" t="s">
        <v>27</v>
      </c>
      <c r="F12007" s="27" t="s">
        <v>257</v>
      </c>
      <c r="G12007" s="33">
        <v>652610.53</v>
      </c>
      <c r="H12007" s="33">
        <v>652610.53</v>
      </c>
      <c r="I12007" s="33">
        <v>17013</v>
      </c>
      <c r="J12007" s="33">
        <v>808</v>
      </c>
      <c r="K12007" s="33">
        <v>11900</v>
      </c>
      <c r="L12007" s="33">
        <v>1</v>
      </c>
      <c r="M12007" s="33">
        <v>1</v>
      </c>
      <c r="N12007" s="33">
        <v>402465.52</v>
      </c>
      <c r="O12007" s="33">
        <v>3558.6</v>
      </c>
      <c r="P12007" s="33">
        <v>6793</v>
      </c>
    </row>
    <row r="12008" spans="1:16">
      <c r="A12008" s="27" t="s">
        <v>1615</v>
      </c>
      <c r="B12008" s="31">
        <v>202409</v>
      </c>
      <c r="C12008" s="27" t="s">
        <v>189</v>
      </c>
      <c r="D12008" s="27" t="s">
        <v>189</v>
      </c>
      <c r="E12008" s="27" t="s">
        <v>27</v>
      </c>
      <c r="F12008" s="27" t="s">
        <v>257</v>
      </c>
      <c r="G12008" s="33">
        <v>639796.42</v>
      </c>
      <c r="H12008" s="33">
        <v>639796.42</v>
      </c>
      <c r="I12008" s="33">
        <v>17503</v>
      </c>
      <c r="J12008" s="33">
        <v>735</v>
      </c>
      <c r="K12008" s="33">
        <v>11900</v>
      </c>
      <c r="L12008" s="33">
        <v>1</v>
      </c>
      <c r="M12008" s="33">
        <v>1</v>
      </c>
      <c r="N12008" s="33">
        <v>389874.94</v>
      </c>
      <c r="O12008" s="33">
        <v>3613.5</v>
      </c>
      <c r="P12008" s="33">
        <v>6775</v>
      </c>
    </row>
    <row r="12009" spans="1:16">
      <c r="A12009" s="27" t="s">
        <v>1615</v>
      </c>
      <c r="B12009" s="31">
        <v>202410</v>
      </c>
      <c r="C12009" s="27" t="s">
        <v>189</v>
      </c>
      <c r="D12009" s="27" t="s">
        <v>189</v>
      </c>
      <c r="E12009" s="27" t="s">
        <v>27</v>
      </c>
      <c r="F12009" s="27" t="s">
        <v>257</v>
      </c>
      <c r="G12009" s="33">
        <v>745265.78</v>
      </c>
      <c r="H12009" s="33">
        <v>745265.78</v>
      </c>
      <c r="I12009" s="33">
        <v>18537</v>
      </c>
      <c r="J12009" s="33">
        <v>744</v>
      </c>
      <c r="K12009" s="33">
        <v>11900</v>
      </c>
      <c r="L12009" s="33">
        <v>1</v>
      </c>
      <c r="M12009" s="33">
        <v>1</v>
      </c>
      <c r="N12009" s="33">
        <v>431449.09</v>
      </c>
      <c r="O12009" s="33">
        <v>4270.6</v>
      </c>
      <c r="P12009" s="33">
        <v>7403</v>
      </c>
    </row>
    <row r="12010" spans="1:16">
      <c r="A12010" s="27" t="s">
        <v>1615</v>
      </c>
      <c r="B12010" s="31">
        <v>202411</v>
      </c>
      <c r="C12010" s="27" t="s">
        <v>189</v>
      </c>
      <c r="D12010" s="27" t="s">
        <v>189</v>
      </c>
      <c r="E12010" s="27" t="s">
        <v>27</v>
      </c>
      <c r="F12010" s="27" t="s">
        <v>257</v>
      </c>
      <c r="G12010" s="33">
        <v>902977.28</v>
      </c>
      <c r="H12010" s="33">
        <v>902977.28</v>
      </c>
      <c r="I12010" s="33">
        <v>23398</v>
      </c>
      <c r="J12010" s="33">
        <v>832</v>
      </c>
      <c r="K12010" s="33">
        <v>11900</v>
      </c>
      <c r="L12010" s="33">
        <v>1</v>
      </c>
      <c r="M12010" s="33">
        <v>1</v>
      </c>
      <c r="N12010" s="33">
        <v>524576.5699999999</v>
      </c>
      <c r="O12010" s="33">
        <v>5573.5</v>
      </c>
      <c r="P12010" s="33">
        <v>9346</v>
      </c>
    </row>
    <row r="12011" spans="1:16">
      <c r="A12011" s="27" t="s">
        <v>1615</v>
      </c>
      <c r="B12011" s="31">
        <v>202412</v>
      </c>
      <c r="C12011" s="27" t="s">
        <v>189</v>
      </c>
      <c r="D12011" s="27" t="s">
        <v>189</v>
      </c>
      <c r="E12011" s="27" t="s">
        <v>27</v>
      </c>
      <c r="F12011" s="27" t="s">
        <v>257</v>
      </c>
      <c r="G12011" s="33">
        <v>942714.74</v>
      </c>
      <c r="H12011" s="33">
        <v>942714.74</v>
      </c>
      <c r="I12011" s="33">
        <v>24392</v>
      </c>
      <c r="J12011" s="33">
        <v>1143</v>
      </c>
      <c r="K12011" s="33">
        <v>11900</v>
      </c>
      <c r="L12011" s="33">
        <v>1</v>
      </c>
      <c r="M12011" s="33">
        <v>1</v>
      </c>
      <c r="N12011" s="33">
        <v>606695</v>
      </c>
      <c r="O12011" s="33">
        <v>5750.2</v>
      </c>
      <c r="P12011" s="33">
        <v>10059</v>
      </c>
    </row>
    <row r="12012" spans="1:16">
      <c r="A12012" s="27" t="s">
        <v>1615</v>
      </c>
      <c r="B12012" s="31">
        <v>202501</v>
      </c>
      <c r="C12012" s="27" t="s">
        <v>189</v>
      </c>
      <c r="D12012" s="27" t="s">
        <v>189</v>
      </c>
      <c r="E12012" s="27" t="s">
        <v>27</v>
      </c>
      <c r="F12012" s="27" t="s">
        <v>257</v>
      </c>
      <c r="G12012" s="33">
        <v>475150.58</v>
      </c>
      <c r="H12012" s="33">
        <v>475150.58</v>
      </c>
      <c r="I12012" s="33">
        <v>11131</v>
      </c>
      <c r="J12012" s="33">
        <v>558</v>
      </c>
      <c r="K12012" s="33">
        <v>11900</v>
      </c>
      <c r="L12012" s="33">
        <v>1</v>
      </c>
      <c r="M12012" s="33">
        <v>1</v>
      </c>
      <c r="N12012" s="33">
        <v>310677.23</v>
      </c>
      <c r="O12012" s="33">
        <v>2669.4</v>
      </c>
      <c r="P12012" s="33">
        <v>4577</v>
      </c>
    </row>
    <row r="12013" spans="1:16">
      <c r="A12013" s="27" t="s">
        <v>1615</v>
      </c>
      <c r="B12013" s="31">
        <v>202502</v>
      </c>
      <c r="C12013" s="27" t="s">
        <v>189</v>
      </c>
      <c r="D12013" s="27" t="s">
        <v>189</v>
      </c>
      <c r="E12013" s="27" t="s">
        <v>27</v>
      </c>
      <c r="F12013" s="27" t="s">
        <v>257</v>
      </c>
      <c r="G12013" s="33">
        <v>517573.75</v>
      </c>
      <c r="H12013" s="33">
        <v>517573.75</v>
      </c>
      <c r="I12013" s="33">
        <v>13941</v>
      </c>
      <c r="J12013" s="33">
        <v>634</v>
      </c>
      <c r="K12013" s="33">
        <v>11900</v>
      </c>
      <c r="L12013" s="33">
        <v>1</v>
      </c>
      <c r="M12013" s="33">
        <v>1</v>
      </c>
      <c r="N12013" s="33">
        <v>322480.55</v>
      </c>
      <c r="O12013" s="33">
        <v>2822.6</v>
      </c>
      <c r="P12013" s="33">
        <v>5438</v>
      </c>
    </row>
    <row r="12014" spans="1:16">
      <c r="A12014" s="27" t="s">
        <v>1615</v>
      </c>
      <c r="B12014" s="31">
        <v>202503</v>
      </c>
      <c r="C12014" s="27" t="s">
        <v>189</v>
      </c>
      <c r="D12014" s="27" t="s">
        <v>189</v>
      </c>
      <c r="E12014" s="27" t="s">
        <v>27</v>
      </c>
      <c r="F12014" s="27" t="s">
        <v>257</v>
      </c>
      <c r="G12014" s="33">
        <v>643883.98</v>
      </c>
      <c r="H12014" s="33">
        <v>643883.98</v>
      </c>
      <c r="I12014" s="33">
        <v>16696</v>
      </c>
      <c r="J12014" s="33">
        <v>734</v>
      </c>
      <c r="K12014" s="33">
        <v>11900</v>
      </c>
      <c r="L12014" s="33">
        <v>1</v>
      </c>
      <c r="M12014" s="33">
        <v>1</v>
      </c>
      <c r="N12014" s="33">
        <v>404906.26</v>
      </c>
      <c r="O12014" s="33">
        <v>3476.3</v>
      </c>
      <c r="P12014" s="33">
        <v>6839</v>
      </c>
    </row>
    <row r="12015" spans="1:16">
      <c r="A12015" s="27" t="s">
        <v>1615</v>
      </c>
      <c r="B12015" s="31">
        <v>202504</v>
      </c>
      <c r="C12015" s="27" t="s">
        <v>189</v>
      </c>
      <c r="D12015" s="27" t="s">
        <v>189</v>
      </c>
      <c r="E12015" s="27" t="s">
        <v>27</v>
      </c>
      <c r="F12015" s="27" t="s">
        <v>257</v>
      </c>
      <c r="G12015" s="33">
        <v>877434.5600000001</v>
      </c>
      <c r="H12015" s="33">
        <v>877434.5600000001</v>
      </c>
      <c r="I12015" s="33">
        <v>21304</v>
      </c>
      <c r="J12015" s="33">
        <v>1127</v>
      </c>
      <c r="K12015" s="33">
        <v>11900</v>
      </c>
      <c r="L12015" s="33">
        <v>1</v>
      </c>
      <c r="M12015" s="33">
        <v>1</v>
      </c>
      <c r="N12015" s="33">
        <v>480048.69</v>
      </c>
      <c r="O12015" s="33">
        <v>4767.7</v>
      </c>
      <c r="P12015" s="33">
        <v>8992</v>
      </c>
    </row>
    <row r="12016" spans="1:16">
      <c r="A12016" s="27" t="s">
        <v>1615</v>
      </c>
      <c r="B12016" s="31">
        <v>202505</v>
      </c>
      <c r="C12016" s="27" t="s">
        <v>189</v>
      </c>
      <c r="D12016" s="27" t="s">
        <v>189</v>
      </c>
      <c r="E12016" s="27" t="s">
        <v>27</v>
      </c>
      <c r="F12016" s="27" t="s">
        <v>257</v>
      </c>
      <c r="G12016" s="33">
        <v>831933.6899999999</v>
      </c>
      <c r="H12016" s="33">
        <v>831933.6899999999</v>
      </c>
      <c r="I12016" s="33">
        <v>21970</v>
      </c>
      <c r="J12016" s="33">
        <v>899</v>
      </c>
      <c r="K12016" s="33">
        <v>11900</v>
      </c>
      <c r="L12016" s="33">
        <v>1</v>
      </c>
      <c r="M12016" s="33">
        <v>1</v>
      </c>
      <c r="N12016" s="33">
        <v>529710.28</v>
      </c>
      <c r="O12016" s="33">
        <v>5032</v>
      </c>
      <c r="P12016" s="33">
        <v>8892</v>
      </c>
    </row>
    <row r="12017" spans="1:16">
      <c r="A12017" s="27" t="s">
        <v>1615</v>
      </c>
      <c r="B12017" s="31">
        <v>202506</v>
      </c>
      <c r="C12017" s="27" t="s">
        <v>189</v>
      </c>
      <c r="D12017" s="27" t="s">
        <v>189</v>
      </c>
      <c r="E12017" s="27" t="s">
        <v>27</v>
      </c>
      <c r="F12017" s="27" t="s">
        <v>257</v>
      </c>
      <c r="G12017" s="33">
        <v>813753.54</v>
      </c>
      <c r="H12017" s="33">
        <v>813753.54</v>
      </c>
      <c r="I12017" s="33">
        <v>20481</v>
      </c>
      <c r="J12017" s="33">
        <v>834</v>
      </c>
      <c r="K12017" s="33">
        <v>11900</v>
      </c>
      <c r="L12017" s="33">
        <v>1</v>
      </c>
      <c r="M12017" s="33">
        <v>1</v>
      </c>
      <c r="N12017" s="33">
        <v>521373.68</v>
      </c>
      <c r="O12017" s="33">
        <v>4604.3</v>
      </c>
      <c r="P12017" s="33">
        <v>8451</v>
      </c>
    </row>
    <row r="12018" spans="1:16">
      <c r="A12018" s="27" t="s">
        <v>1615</v>
      </c>
      <c r="B12018" s="31">
        <v>202507</v>
      </c>
      <c r="C12018" s="27" t="s">
        <v>189</v>
      </c>
      <c r="D12018" s="27" t="s">
        <v>189</v>
      </c>
      <c r="E12018" s="27" t="s">
        <v>27</v>
      </c>
      <c r="F12018" s="27" t="s">
        <v>257</v>
      </c>
      <c r="G12018" s="33">
        <v>760446.11</v>
      </c>
      <c r="H12018" s="33">
        <v>760446.11</v>
      </c>
      <c r="I12018" s="33">
        <v>19080</v>
      </c>
      <c r="J12018" s="33">
        <v>778</v>
      </c>
      <c r="K12018" s="33">
        <v>11900</v>
      </c>
      <c r="L12018" s="33">
        <v>1</v>
      </c>
      <c r="M12018" s="33">
        <v>1</v>
      </c>
      <c r="N12018" s="33">
        <v>467031.64</v>
      </c>
      <c r="O12018" s="33">
        <v>4564.5</v>
      </c>
      <c r="P12018" s="33">
        <v>7668</v>
      </c>
    </row>
    <row r="12019" spans="1:16">
      <c r="A12019" s="27" t="s">
        <v>1615</v>
      </c>
      <c r="B12019" s="31">
        <v>202508</v>
      </c>
      <c r="C12019" s="27" t="s">
        <v>189</v>
      </c>
      <c r="D12019" s="27" t="s">
        <v>189</v>
      </c>
      <c r="E12019" s="27" t="s">
        <v>27</v>
      </c>
      <c r="F12019" s="27" t="s">
        <v>257</v>
      </c>
      <c r="G12019" s="33">
        <v>887035.33</v>
      </c>
      <c r="H12019" s="33">
        <v>887035.33</v>
      </c>
      <c r="I12019" s="33">
        <v>21679</v>
      </c>
      <c r="J12019" s="33">
        <v>986</v>
      </c>
      <c r="K12019" s="33">
        <v>11900</v>
      </c>
      <c r="L12019" s="33">
        <v>1</v>
      </c>
      <c r="M12019" s="33">
        <v>1</v>
      </c>
      <c r="N12019" s="33">
        <v>453176.18</v>
      </c>
      <c r="O12019" s="33">
        <v>4782.5</v>
      </c>
      <c r="P12019" s="33">
        <v>8998</v>
      </c>
    </row>
    <row r="12020" spans="1:16">
      <c r="A12020" s="27" t="s">
        <v>1615</v>
      </c>
      <c r="B12020" s="31">
        <v>202509</v>
      </c>
      <c r="C12020" s="27" t="s">
        <v>189</v>
      </c>
      <c r="D12020" s="27" t="s">
        <v>189</v>
      </c>
      <c r="E12020" s="27" t="s">
        <v>27</v>
      </c>
      <c r="F12020" s="27" t="s">
        <v>257</v>
      </c>
      <c r="G12020" s="33">
        <v>724317.1800000001</v>
      </c>
      <c r="H12020" s="33">
        <v>724317.1800000001</v>
      </c>
      <c r="I12020" s="33">
        <v>19657</v>
      </c>
      <c r="J12020" s="33">
        <v>872</v>
      </c>
      <c r="K12020" s="33">
        <v>11900</v>
      </c>
      <c r="L12020" s="33">
        <v>1</v>
      </c>
      <c r="M12020" s="33">
        <v>1</v>
      </c>
      <c r="N12020" s="33">
        <v>438999.19</v>
      </c>
      <c r="O12020" s="33">
        <v>4035.3</v>
      </c>
      <c r="P12020" s="33">
        <v>7784</v>
      </c>
    </row>
    <row r="12021" spans="1:16">
      <c r="A12021" s="27" t="s">
        <v>1615</v>
      </c>
      <c r="B12021" s="31">
        <v>202510</v>
      </c>
      <c r="C12021" s="27" t="s">
        <v>189</v>
      </c>
      <c r="D12021" s="27" t="s">
        <v>189</v>
      </c>
      <c r="E12021" s="27" t="s">
        <v>27</v>
      </c>
      <c r="F12021" s="27" t="s">
        <v>257</v>
      </c>
      <c r="G12021" s="33">
        <v>815274.8</v>
      </c>
      <c r="H12021" s="33">
        <v>815274.8</v>
      </c>
      <c r="I12021" s="33">
        <v>18758</v>
      </c>
      <c r="J12021" s="33">
        <v>773</v>
      </c>
      <c r="K12021" s="33">
        <v>11900</v>
      </c>
      <c r="L12021" s="33">
        <v>1</v>
      </c>
      <c r="M12021" s="33">
        <v>1</v>
      </c>
      <c r="N12021" s="33">
        <v>485811.68</v>
      </c>
      <c r="O12021" s="33">
        <v>4680.4</v>
      </c>
      <c r="P12021" s="33">
        <v>7855</v>
      </c>
    </row>
    <row r="12022" spans="1:16">
      <c r="A12022" s="27" t="s">
        <v>1615</v>
      </c>
      <c r="B12022" s="31">
        <v>202511</v>
      </c>
      <c r="C12022" s="27" t="s">
        <v>189</v>
      </c>
      <c r="D12022" s="27" t="s">
        <v>189</v>
      </c>
      <c r="E12022" s="27" t="s">
        <v>27</v>
      </c>
      <c r="F12022" s="27" t="s">
        <v>257</v>
      </c>
      <c r="G12022" s="33">
        <v>974400.41</v>
      </c>
      <c r="H12022" s="33">
        <v>974400.41</v>
      </c>
      <c r="I12022" s="33">
        <v>21835</v>
      </c>
      <c r="J12022" s="33">
        <v>946</v>
      </c>
      <c r="K12022" s="33">
        <v>11900</v>
      </c>
      <c r="L12022" s="33">
        <v>1</v>
      </c>
      <c r="M12022" s="33">
        <v>1</v>
      </c>
      <c r="N12022" s="33">
        <v>590673.22</v>
      </c>
      <c r="O12022" s="33">
        <v>5314.4</v>
      </c>
      <c r="P12022" s="33">
        <v>9615</v>
      </c>
    </row>
    <row r="12023" spans="1:16">
      <c r="A12023" s="27" t="s">
        <v>1615</v>
      </c>
      <c r="B12023" s="31">
        <v>202512</v>
      </c>
      <c r="C12023" s="27" t="s">
        <v>189</v>
      </c>
      <c r="D12023" s="27" t="s">
        <v>189</v>
      </c>
      <c r="E12023" s="27" t="s">
        <v>27</v>
      </c>
      <c r="F12023" s="27" t="s">
        <v>257</v>
      </c>
      <c r="G12023" s="33">
        <v>1106439.01</v>
      </c>
      <c r="H12023" s="33">
        <v>1106439.01</v>
      </c>
      <c r="I12023" s="33">
        <v>26661</v>
      </c>
      <c r="J12023" s="33">
        <v>1288</v>
      </c>
      <c r="K12023" s="33">
        <v>11900</v>
      </c>
      <c r="L12023" s="33">
        <v>1</v>
      </c>
      <c r="M12023" s="33">
        <v>1</v>
      </c>
      <c r="N12023" s="33">
        <v>683138.5699999999</v>
      </c>
      <c r="O12023" s="33">
        <v>5838</v>
      </c>
      <c r="P12023" s="33">
        <v>11405</v>
      </c>
    </row>
    <row r="12024" spans="1:16">
      <c r="A12024" s="27" t="s">
        <v>1615</v>
      </c>
      <c r="B12024" s="31">
        <v>202601</v>
      </c>
      <c r="C12024" s="27" t="s">
        <v>189</v>
      </c>
      <c r="D12024" s="27" t="s">
        <v>189</v>
      </c>
      <c r="E12024" s="27" t="s">
        <v>27</v>
      </c>
      <c r="F12024" s="27" t="s">
        <v>257</v>
      </c>
      <c r="G12024" s="33">
        <v>580949.72</v>
      </c>
      <c r="H12024" s="33">
        <v>580949.72</v>
      </c>
      <c r="I12024" s="33">
        <v>14697</v>
      </c>
      <c r="J12024" s="33">
        <v>722</v>
      </c>
      <c r="K12024" s="33">
        <v>11900</v>
      </c>
      <c r="L12024" s="33">
        <v>1</v>
      </c>
      <c r="M12024" s="33">
        <v>1</v>
      </c>
      <c r="N12024" s="33">
        <v>349822.57</v>
      </c>
      <c r="O12024" s="33">
        <v>3168.3</v>
      </c>
      <c r="P12024" s="33">
        <v>6142</v>
      </c>
    </row>
    <row r="12025" spans="1:16">
      <c r="A12025" s="27" t="s">
        <v>1615</v>
      </c>
      <c r="B12025" s="31">
        <v>202602</v>
      </c>
      <c r="C12025" s="27" t="s">
        <v>189</v>
      </c>
      <c r="D12025" s="27" t="s">
        <v>189</v>
      </c>
      <c r="E12025" s="27" t="s">
        <v>27</v>
      </c>
      <c r="F12025" s="27" t="s">
        <v>257</v>
      </c>
      <c r="G12025" s="33">
        <v>642277.33</v>
      </c>
      <c r="H12025" s="33">
        <v>642277.33</v>
      </c>
      <c r="I12025" s="33">
        <v>16277</v>
      </c>
      <c r="J12025" s="33">
        <v>716</v>
      </c>
      <c r="K12025" s="33">
        <v>11900</v>
      </c>
      <c r="L12025" s="33">
        <v>1</v>
      </c>
      <c r="M12025" s="33">
        <v>1</v>
      </c>
      <c r="N12025" s="33">
        <v>363113.09</v>
      </c>
      <c r="O12025" s="33">
        <v>3455.2</v>
      </c>
      <c r="P12025" s="33">
        <v>6967</v>
      </c>
    </row>
    <row r="12026" spans="1:16">
      <c r="A12026" s="27" t="s">
        <v>1615</v>
      </c>
      <c r="B12026" s="31">
        <v>202603</v>
      </c>
      <c r="C12026" s="27" t="s">
        <v>189</v>
      </c>
      <c r="D12026" s="27" t="s">
        <v>189</v>
      </c>
      <c r="E12026" s="27" t="s">
        <v>27</v>
      </c>
      <c r="F12026" s="27" t="s">
        <v>257</v>
      </c>
      <c r="G12026" s="33">
        <v>754810.33</v>
      </c>
      <c r="H12026" s="33">
        <v>754810.33</v>
      </c>
      <c r="I12026" s="33">
        <v>19762</v>
      </c>
      <c r="J12026" s="33">
        <v>871</v>
      </c>
      <c r="K12026" s="33">
        <v>11900</v>
      </c>
      <c r="L12026" s="33">
        <v>1</v>
      </c>
      <c r="M12026" s="33">
        <v>1</v>
      </c>
      <c r="N12026" s="33">
        <v>455924.45</v>
      </c>
      <c r="O12026" s="33">
        <v>5004.8</v>
      </c>
      <c r="P12026" s="33">
        <v>8162</v>
      </c>
    </row>
    <row r="12027" spans="1:16">
      <c r="A12027" s="27" t="s">
        <v>1615</v>
      </c>
      <c r="B12027" s="31">
        <v>202604</v>
      </c>
      <c r="C12027" s="27" t="s">
        <v>189</v>
      </c>
      <c r="D12027" s="27" t="s">
        <v>189</v>
      </c>
      <c r="E12027" s="27" t="s">
        <v>27</v>
      </c>
      <c r="F12027" s="27" t="s">
        <v>257</v>
      </c>
      <c r="G12027" s="33">
        <v>1039367.68</v>
      </c>
      <c r="H12027" s="33">
        <v>1039367.68</v>
      </c>
      <c r="I12027" s="33">
        <v>28215</v>
      </c>
      <c r="J12027" s="33">
        <v>1420</v>
      </c>
      <c r="K12027" s="33">
        <v>11900</v>
      </c>
      <c r="L12027" s="33">
        <v>1</v>
      </c>
      <c r="M12027" s="33">
        <v>1</v>
      </c>
      <c r="N12027" s="33">
        <v>540534.8199999999</v>
      </c>
      <c r="O12027" s="33">
        <v>5465.1</v>
      </c>
      <c r="P12027" s="33">
        <v>10656</v>
      </c>
    </row>
    <row r="12028" spans="1:16">
      <c r="A12028" s="27" t="s">
        <v>1615</v>
      </c>
      <c r="B12028" s="31">
        <v>202605</v>
      </c>
      <c r="C12028" s="27" t="s">
        <v>189</v>
      </c>
      <c r="D12028" s="27" t="s">
        <v>189</v>
      </c>
      <c r="E12028" s="27" t="s">
        <v>27</v>
      </c>
      <c r="F12028" s="27" t="s">
        <v>257</v>
      </c>
      <c r="G12028" s="33">
        <v>1180688.95</v>
      </c>
      <c r="H12028" s="33">
        <v>1180688.95</v>
      </c>
      <c r="I12028" s="33">
        <v>32179</v>
      </c>
      <c r="J12028" s="33">
        <v>1253</v>
      </c>
      <c r="K12028" s="33">
        <v>11900</v>
      </c>
      <c r="L12028" s="33">
        <v>1</v>
      </c>
      <c r="M12028" s="33">
        <v>1</v>
      </c>
      <c r="N12028" s="33">
        <v>596453.78</v>
      </c>
      <c r="O12028" s="33">
        <v>7067.9</v>
      </c>
      <c r="P12028" s="33">
        <v>12879</v>
      </c>
    </row>
    <row r="12029" spans="1:16">
      <c r="A12029" s="27" t="s">
        <v>1615</v>
      </c>
      <c r="B12029" s="31">
        <v>202606</v>
      </c>
      <c r="C12029" s="27" t="s">
        <v>189</v>
      </c>
      <c r="D12029" s="27" t="s">
        <v>189</v>
      </c>
      <c r="E12029" s="27" t="s">
        <v>27</v>
      </c>
      <c r="F12029" s="27" t="s">
        <v>257</v>
      </c>
      <c r="G12029" s="33">
        <v>1087717.84</v>
      </c>
      <c r="H12029" s="33">
        <v>1087717.84</v>
      </c>
      <c r="I12029" s="33">
        <v>29836</v>
      </c>
      <c r="J12029" s="33">
        <v>1326</v>
      </c>
      <c r="K12029" s="33">
        <v>11900</v>
      </c>
      <c r="L12029" s="33">
        <v>1</v>
      </c>
      <c r="M12029" s="33">
        <v>1</v>
      </c>
      <c r="N12029" s="33">
        <v>587066.76</v>
      </c>
      <c r="O12029" s="33">
        <v>6121.5</v>
      </c>
      <c r="P12029" s="33">
        <v>12599</v>
      </c>
    </row>
    <row r="12030" spans="1:16">
      <c r="A12030" s="27" t="s">
        <v>1615</v>
      </c>
      <c r="B12030" s="31">
        <v>202607</v>
      </c>
      <c r="C12030" s="27" t="s">
        <v>189</v>
      </c>
      <c r="D12030" s="27" t="s">
        <v>189</v>
      </c>
      <c r="E12030" s="27" t="s">
        <v>27</v>
      </c>
      <c r="F12030" s="27" t="s">
        <v>257</v>
      </c>
      <c r="G12030" s="33">
        <v>885879.21</v>
      </c>
      <c r="H12030" s="33">
        <v>885879.21</v>
      </c>
      <c r="I12030" s="33">
        <v>24241</v>
      </c>
      <c r="J12030" s="33">
        <v>1093</v>
      </c>
      <c r="K12030" s="33">
        <v>11900</v>
      </c>
      <c r="L12030" s="33">
        <v>1</v>
      </c>
      <c r="M12030" s="33">
        <v>1</v>
      </c>
      <c r="N12030" s="33">
        <v>525877.62</v>
      </c>
      <c r="O12030" s="33">
        <v>5518.9</v>
      </c>
      <c r="P12030" s="33">
        <v>9491</v>
      </c>
    </row>
    <row r="12031" spans="1:16">
      <c r="A12031" s="27" t="s">
        <v>1618</v>
      </c>
      <c r="B12031" s="31">
        <v>202408</v>
      </c>
      <c r="C12031" s="27" t="s">
        <v>189</v>
      </c>
      <c r="D12031" s="27" t="s">
        <v>189</v>
      </c>
      <c r="E12031" s="27" t="s">
        <v>27</v>
      </c>
      <c r="F12031" s="27" t="s">
        <v>257</v>
      </c>
      <c r="G12031" s="33">
        <v>389061.62</v>
      </c>
      <c r="H12031" s="33">
        <v>389061.62</v>
      </c>
      <c r="I12031" s="33">
        <v>9420</v>
      </c>
      <c r="J12031" s="33">
        <v>468</v>
      </c>
      <c r="K12031" s="33">
        <v>8700</v>
      </c>
      <c r="L12031" s="33">
        <v>1</v>
      </c>
      <c r="M12031" s="33">
        <v>1</v>
      </c>
      <c r="N12031" s="33">
        <v>314801.05</v>
      </c>
      <c r="O12031" s="33">
        <v>2061.8</v>
      </c>
      <c r="P12031" s="33">
        <v>3932</v>
      </c>
    </row>
    <row r="12032" spans="1:16">
      <c r="A12032" s="27" t="s">
        <v>1618</v>
      </c>
      <c r="B12032" s="31">
        <v>202409</v>
      </c>
      <c r="C12032" s="27" t="s">
        <v>189</v>
      </c>
      <c r="D12032" s="27" t="s">
        <v>189</v>
      </c>
      <c r="E12032" s="27" t="s">
        <v>27</v>
      </c>
      <c r="F12032" s="27" t="s">
        <v>257</v>
      </c>
      <c r="G12032" s="33">
        <v>364307.79</v>
      </c>
      <c r="H12032" s="33">
        <v>364307.79</v>
      </c>
      <c r="I12032" s="33">
        <v>9908</v>
      </c>
      <c r="J12032" s="33">
        <v>471</v>
      </c>
      <c r="K12032" s="33">
        <v>8700</v>
      </c>
      <c r="L12032" s="33">
        <v>1</v>
      </c>
      <c r="M12032" s="33">
        <v>1</v>
      </c>
      <c r="N12032" s="33">
        <v>304952.93</v>
      </c>
      <c r="O12032" s="33">
        <v>2073.5</v>
      </c>
      <c r="P12032" s="33">
        <v>3926</v>
      </c>
    </row>
    <row r="12033" spans="1:16">
      <c r="A12033" s="27" t="s">
        <v>1618</v>
      </c>
      <c r="B12033" s="31">
        <v>202410</v>
      </c>
      <c r="C12033" s="27" t="s">
        <v>189</v>
      </c>
      <c r="D12033" s="27" t="s">
        <v>189</v>
      </c>
      <c r="E12033" s="27" t="s">
        <v>27</v>
      </c>
      <c r="F12033" s="27" t="s">
        <v>257</v>
      </c>
      <c r="G12033" s="33">
        <v>407470.6</v>
      </c>
      <c r="H12033" s="33">
        <v>407470.6</v>
      </c>
      <c r="I12033" s="33">
        <v>10700</v>
      </c>
      <c r="J12033" s="33">
        <v>462</v>
      </c>
      <c r="K12033" s="33">
        <v>8700</v>
      </c>
      <c r="L12033" s="33">
        <v>1</v>
      </c>
      <c r="M12033" s="33">
        <v>1</v>
      </c>
      <c r="N12033" s="33">
        <v>337471.46</v>
      </c>
      <c r="O12033" s="33">
        <v>2212.9</v>
      </c>
      <c r="P12033" s="33">
        <v>4228</v>
      </c>
    </row>
    <row r="12034" spans="1:16">
      <c r="A12034" s="27" t="s">
        <v>1618</v>
      </c>
      <c r="B12034" s="31">
        <v>202411</v>
      </c>
      <c r="C12034" s="27" t="s">
        <v>189</v>
      </c>
      <c r="D12034" s="27" t="s">
        <v>189</v>
      </c>
      <c r="E12034" s="27" t="s">
        <v>27</v>
      </c>
      <c r="F12034" s="27" t="s">
        <v>257</v>
      </c>
      <c r="G12034" s="33">
        <v>479319.84</v>
      </c>
      <c r="H12034" s="33">
        <v>479319.84</v>
      </c>
      <c r="I12034" s="33">
        <v>12204</v>
      </c>
      <c r="J12034" s="33">
        <v>570</v>
      </c>
      <c r="K12034" s="33">
        <v>8700</v>
      </c>
      <c r="L12034" s="33">
        <v>1</v>
      </c>
      <c r="M12034" s="33">
        <v>1</v>
      </c>
      <c r="N12034" s="33">
        <v>410314.04</v>
      </c>
      <c r="O12034" s="33">
        <v>2675.2</v>
      </c>
      <c r="P12034" s="33">
        <v>5230</v>
      </c>
    </row>
    <row r="12035" spans="1:16">
      <c r="A12035" s="27" t="s">
        <v>1618</v>
      </c>
      <c r="B12035" s="31">
        <v>202412</v>
      </c>
      <c r="C12035" s="27" t="s">
        <v>189</v>
      </c>
      <c r="D12035" s="27" t="s">
        <v>189</v>
      </c>
      <c r="E12035" s="27" t="s">
        <v>27</v>
      </c>
      <c r="F12035" s="27" t="s">
        <v>257</v>
      </c>
      <c r="G12035" s="33">
        <v>609332.51</v>
      </c>
      <c r="H12035" s="33">
        <v>609332.51</v>
      </c>
      <c r="I12035" s="33">
        <v>16605</v>
      </c>
      <c r="J12035" s="33">
        <v>858</v>
      </c>
      <c r="K12035" s="33">
        <v>8700</v>
      </c>
      <c r="L12035" s="33">
        <v>1</v>
      </c>
      <c r="M12035" s="33">
        <v>1</v>
      </c>
      <c r="N12035" s="33">
        <v>474545.54</v>
      </c>
      <c r="O12035" s="33">
        <v>3202.7</v>
      </c>
      <c r="P12035" s="33">
        <v>6561</v>
      </c>
    </row>
    <row r="12036" spans="1:16">
      <c r="A12036" s="27" t="s">
        <v>1618</v>
      </c>
      <c r="B12036" s="31">
        <v>202501</v>
      </c>
      <c r="C12036" s="27" t="s">
        <v>189</v>
      </c>
      <c r="D12036" s="27" t="s">
        <v>189</v>
      </c>
      <c r="E12036" s="27" t="s">
        <v>27</v>
      </c>
      <c r="F12036" s="27" t="s">
        <v>257</v>
      </c>
      <c r="G12036" s="33">
        <v>301009.88</v>
      </c>
      <c r="H12036" s="33">
        <v>301009.88</v>
      </c>
      <c r="I12036" s="33">
        <v>6941</v>
      </c>
      <c r="J12036" s="33">
        <v>294</v>
      </c>
      <c r="K12036" s="33">
        <v>8700</v>
      </c>
      <c r="L12036" s="33">
        <v>1</v>
      </c>
      <c r="M12036" s="33">
        <v>1</v>
      </c>
      <c r="N12036" s="33">
        <v>243005.95</v>
      </c>
      <c r="O12036" s="33">
        <v>1731.2</v>
      </c>
      <c r="P12036" s="33">
        <v>3077</v>
      </c>
    </row>
    <row r="12037" spans="1:16">
      <c r="A12037" s="27" t="s">
        <v>1618</v>
      </c>
      <c r="B12037" s="31">
        <v>202502</v>
      </c>
      <c r="C12037" s="27" t="s">
        <v>189</v>
      </c>
      <c r="D12037" s="27" t="s">
        <v>189</v>
      </c>
      <c r="E12037" s="27" t="s">
        <v>27</v>
      </c>
      <c r="F12037" s="27" t="s">
        <v>257</v>
      </c>
      <c r="G12037" s="33">
        <v>325162.51</v>
      </c>
      <c r="H12037" s="33">
        <v>325162.51</v>
      </c>
      <c r="I12037" s="33">
        <v>8218</v>
      </c>
      <c r="J12037" s="33">
        <v>406</v>
      </c>
      <c r="K12037" s="33">
        <v>8700</v>
      </c>
      <c r="L12037" s="33">
        <v>1</v>
      </c>
      <c r="M12037" s="33">
        <v>1</v>
      </c>
      <c r="N12037" s="33">
        <v>252238.29</v>
      </c>
      <c r="O12037" s="33">
        <v>1772.6</v>
      </c>
      <c r="P12037" s="33">
        <v>3370</v>
      </c>
    </row>
    <row r="12038" spans="1:16">
      <c r="A12038" s="27" t="s">
        <v>1618</v>
      </c>
      <c r="B12038" s="31">
        <v>202503</v>
      </c>
      <c r="C12038" s="27" t="s">
        <v>189</v>
      </c>
      <c r="D12038" s="27" t="s">
        <v>189</v>
      </c>
      <c r="E12038" s="27" t="s">
        <v>27</v>
      </c>
      <c r="F12038" s="27" t="s">
        <v>257</v>
      </c>
      <c r="G12038" s="33">
        <v>399988.06</v>
      </c>
      <c r="H12038" s="33">
        <v>399988.06</v>
      </c>
      <c r="I12038" s="33">
        <v>9366</v>
      </c>
      <c r="J12038" s="33">
        <v>415</v>
      </c>
      <c r="K12038" s="33">
        <v>8700</v>
      </c>
      <c r="L12038" s="33">
        <v>1</v>
      </c>
      <c r="M12038" s="33">
        <v>1</v>
      </c>
      <c r="N12038" s="33">
        <v>316710.15</v>
      </c>
      <c r="O12038" s="33">
        <v>2428.8</v>
      </c>
      <c r="P12038" s="33">
        <v>3919</v>
      </c>
    </row>
    <row r="12039" spans="1:16">
      <c r="A12039" s="27" t="s">
        <v>1618</v>
      </c>
      <c r="B12039" s="31">
        <v>202504</v>
      </c>
      <c r="C12039" s="27" t="s">
        <v>189</v>
      </c>
      <c r="D12039" s="27" t="s">
        <v>189</v>
      </c>
      <c r="E12039" s="27" t="s">
        <v>27</v>
      </c>
      <c r="F12039" s="27" t="s">
        <v>257</v>
      </c>
      <c r="G12039" s="33">
        <v>441892.62</v>
      </c>
      <c r="H12039" s="33">
        <v>441892.62</v>
      </c>
      <c r="I12039" s="33">
        <v>11704</v>
      </c>
      <c r="J12039" s="33">
        <v>607</v>
      </c>
      <c r="K12039" s="33">
        <v>8700</v>
      </c>
      <c r="L12039" s="33">
        <v>1</v>
      </c>
      <c r="M12039" s="33">
        <v>1</v>
      </c>
      <c r="N12039" s="33">
        <v>375485.16</v>
      </c>
      <c r="O12039" s="33">
        <v>2486.8</v>
      </c>
      <c r="P12039" s="33">
        <v>4682</v>
      </c>
    </row>
    <row r="12040" spans="1:16">
      <c r="A12040" s="27" t="s">
        <v>1618</v>
      </c>
      <c r="B12040" s="31">
        <v>202505</v>
      </c>
      <c r="C12040" s="27" t="s">
        <v>189</v>
      </c>
      <c r="D12040" s="27" t="s">
        <v>189</v>
      </c>
      <c r="E12040" s="27" t="s">
        <v>27</v>
      </c>
      <c r="F12040" s="27" t="s">
        <v>257</v>
      </c>
      <c r="G12040" s="33">
        <v>505377.82</v>
      </c>
      <c r="H12040" s="33">
        <v>505377.82</v>
      </c>
      <c r="I12040" s="33">
        <v>12633</v>
      </c>
      <c r="J12040" s="33">
        <v>566</v>
      </c>
      <c r="K12040" s="33">
        <v>8700</v>
      </c>
      <c r="L12040" s="33">
        <v>1</v>
      </c>
      <c r="M12040" s="33">
        <v>1</v>
      </c>
      <c r="N12040" s="33">
        <v>414329.53</v>
      </c>
      <c r="O12040" s="33">
        <v>3011.6</v>
      </c>
      <c r="P12040" s="33">
        <v>5515</v>
      </c>
    </row>
    <row r="12041" spans="1:16">
      <c r="A12041" s="27" t="s">
        <v>1618</v>
      </c>
      <c r="B12041" s="31">
        <v>202506</v>
      </c>
      <c r="C12041" s="27" t="s">
        <v>189</v>
      </c>
      <c r="D12041" s="27" t="s">
        <v>189</v>
      </c>
      <c r="E12041" s="27" t="s">
        <v>27</v>
      </c>
      <c r="F12041" s="27" t="s">
        <v>257</v>
      </c>
      <c r="G12041" s="33">
        <v>522343.16</v>
      </c>
      <c r="H12041" s="33">
        <v>522343.16</v>
      </c>
      <c r="I12041" s="33">
        <v>13328</v>
      </c>
      <c r="J12041" s="33">
        <v>669</v>
      </c>
      <c r="K12041" s="33">
        <v>8700</v>
      </c>
      <c r="L12041" s="33">
        <v>1</v>
      </c>
      <c r="M12041" s="33">
        <v>1</v>
      </c>
      <c r="N12041" s="33">
        <v>407808.8</v>
      </c>
      <c r="O12041" s="33">
        <v>2753.2</v>
      </c>
      <c r="P12041" s="33">
        <v>5444</v>
      </c>
    </row>
    <row r="12042" spans="1:16">
      <c r="A12042" s="27" t="s">
        <v>1618</v>
      </c>
      <c r="B12042" s="31">
        <v>202507</v>
      </c>
      <c r="C12042" s="27" t="s">
        <v>189</v>
      </c>
      <c r="D12042" s="27" t="s">
        <v>189</v>
      </c>
      <c r="E12042" s="27" t="s">
        <v>27</v>
      </c>
      <c r="F12042" s="27" t="s">
        <v>257</v>
      </c>
      <c r="G12042" s="33">
        <v>488784.58</v>
      </c>
      <c r="H12042" s="33">
        <v>488784.58</v>
      </c>
      <c r="I12042" s="33">
        <v>12641</v>
      </c>
      <c r="J12042" s="33">
        <v>543</v>
      </c>
      <c r="K12042" s="33">
        <v>8700</v>
      </c>
      <c r="L12042" s="33">
        <v>1</v>
      </c>
      <c r="M12042" s="33">
        <v>1</v>
      </c>
      <c r="N12042" s="33">
        <v>365303.46</v>
      </c>
      <c r="O12042" s="33">
        <v>2863</v>
      </c>
      <c r="P12042" s="33">
        <v>5038</v>
      </c>
    </row>
    <row r="12043" spans="1:16">
      <c r="A12043" s="27" t="s">
        <v>1618</v>
      </c>
      <c r="B12043" s="31">
        <v>202508</v>
      </c>
      <c r="C12043" s="27" t="s">
        <v>189</v>
      </c>
      <c r="D12043" s="27" t="s">
        <v>189</v>
      </c>
      <c r="E12043" s="27" t="s">
        <v>27</v>
      </c>
      <c r="F12043" s="27" t="s">
        <v>257</v>
      </c>
      <c r="G12043" s="33">
        <v>478142.29</v>
      </c>
      <c r="H12043" s="33">
        <v>478142.29</v>
      </c>
      <c r="I12043" s="33">
        <v>11486</v>
      </c>
      <c r="J12043" s="33">
        <v>577</v>
      </c>
      <c r="K12043" s="33">
        <v>8700</v>
      </c>
      <c r="L12043" s="33">
        <v>1</v>
      </c>
      <c r="M12043" s="33">
        <v>1</v>
      </c>
      <c r="N12043" s="33">
        <v>354465.98</v>
      </c>
      <c r="O12043" s="33">
        <v>2738.6</v>
      </c>
      <c r="P12043" s="33">
        <v>4751</v>
      </c>
    </row>
    <row r="12044" spans="1:16">
      <c r="A12044" s="27" t="s">
        <v>1618</v>
      </c>
      <c r="B12044" s="31">
        <v>202509</v>
      </c>
      <c r="C12044" s="27" t="s">
        <v>189</v>
      </c>
      <c r="D12044" s="27" t="s">
        <v>189</v>
      </c>
      <c r="E12044" s="27" t="s">
        <v>27</v>
      </c>
      <c r="F12044" s="27" t="s">
        <v>257</v>
      </c>
      <c r="G12044" s="33">
        <v>453904.35</v>
      </c>
      <c r="H12044" s="33">
        <v>453904.35</v>
      </c>
      <c r="I12044" s="33">
        <v>11585</v>
      </c>
      <c r="J12044" s="33">
        <v>549</v>
      </c>
      <c r="K12044" s="33">
        <v>8700</v>
      </c>
      <c r="L12044" s="33">
        <v>1</v>
      </c>
      <c r="M12044" s="33">
        <v>1</v>
      </c>
      <c r="N12044" s="33">
        <v>343377</v>
      </c>
      <c r="O12044" s="33">
        <v>2616.8</v>
      </c>
      <c r="P12044" s="33">
        <v>4761</v>
      </c>
    </row>
    <row r="12045" spans="1:16">
      <c r="A12045" s="27" t="s">
        <v>1618</v>
      </c>
      <c r="B12045" s="31">
        <v>202510</v>
      </c>
      <c r="C12045" s="27" t="s">
        <v>189</v>
      </c>
      <c r="D12045" s="27" t="s">
        <v>189</v>
      </c>
      <c r="E12045" s="27" t="s">
        <v>27</v>
      </c>
      <c r="F12045" s="27" t="s">
        <v>257</v>
      </c>
      <c r="G12045" s="33">
        <v>459569.86</v>
      </c>
      <c r="H12045" s="33">
        <v>459569.86</v>
      </c>
      <c r="I12045" s="33">
        <v>10969</v>
      </c>
      <c r="J12045" s="33">
        <v>461</v>
      </c>
      <c r="K12045" s="33">
        <v>8700</v>
      </c>
      <c r="L12045" s="33">
        <v>1</v>
      </c>
      <c r="M12045" s="33">
        <v>1</v>
      </c>
      <c r="N12045" s="33">
        <v>379992.86</v>
      </c>
      <c r="O12045" s="33">
        <v>2767.5</v>
      </c>
      <c r="P12045" s="33">
        <v>4637</v>
      </c>
    </row>
    <row r="12046" spans="1:16">
      <c r="A12046" s="27" t="s">
        <v>1618</v>
      </c>
      <c r="B12046" s="31">
        <v>202511</v>
      </c>
      <c r="C12046" s="27" t="s">
        <v>189</v>
      </c>
      <c r="D12046" s="27" t="s">
        <v>189</v>
      </c>
      <c r="E12046" s="27" t="s">
        <v>27</v>
      </c>
      <c r="F12046" s="27" t="s">
        <v>257</v>
      </c>
      <c r="G12046" s="33">
        <v>573829.45</v>
      </c>
      <c r="H12046" s="33">
        <v>573829.45</v>
      </c>
      <c r="I12046" s="33">
        <v>14794</v>
      </c>
      <c r="J12046" s="33">
        <v>595</v>
      </c>
      <c r="K12046" s="33">
        <v>8700</v>
      </c>
      <c r="L12046" s="33">
        <v>1</v>
      </c>
      <c r="M12046" s="33">
        <v>1</v>
      </c>
      <c r="N12046" s="33">
        <v>462013.6</v>
      </c>
      <c r="O12046" s="33">
        <v>3218.1</v>
      </c>
      <c r="P12046" s="33">
        <v>6051</v>
      </c>
    </row>
    <row r="12047" spans="1:16">
      <c r="A12047" s="27" t="s">
        <v>1618</v>
      </c>
      <c r="B12047" s="31">
        <v>202512</v>
      </c>
      <c r="C12047" s="27" t="s">
        <v>189</v>
      </c>
      <c r="D12047" s="27" t="s">
        <v>189</v>
      </c>
      <c r="E12047" s="27" t="s">
        <v>27</v>
      </c>
      <c r="F12047" s="27" t="s">
        <v>257</v>
      </c>
      <c r="G12047" s="33">
        <v>735552.71</v>
      </c>
      <c r="H12047" s="33">
        <v>735552.71</v>
      </c>
      <c r="I12047" s="33">
        <v>19534</v>
      </c>
      <c r="J12047" s="33">
        <v>797</v>
      </c>
      <c r="K12047" s="33">
        <v>8700</v>
      </c>
      <c r="L12047" s="33">
        <v>1</v>
      </c>
      <c r="M12047" s="33">
        <v>1</v>
      </c>
      <c r="N12047" s="33">
        <v>534338.28</v>
      </c>
      <c r="O12047" s="33">
        <v>4057.3</v>
      </c>
      <c r="P12047" s="33">
        <v>8063</v>
      </c>
    </row>
    <row r="12048" spans="1:16">
      <c r="A12048" s="27" t="s">
        <v>1618</v>
      </c>
      <c r="B12048" s="31">
        <v>202601</v>
      </c>
      <c r="C12048" s="27" t="s">
        <v>189</v>
      </c>
      <c r="D12048" s="27" t="s">
        <v>189</v>
      </c>
      <c r="E12048" s="27" t="s">
        <v>27</v>
      </c>
      <c r="F12048" s="27" t="s">
        <v>257</v>
      </c>
      <c r="G12048" s="33">
        <v>396461.12</v>
      </c>
      <c r="H12048" s="33">
        <v>396461.12</v>
      </c>
      <c r="I12048" s="33">
        <v>10609</v>
      </c>
      <c r="J12048" s="33">
        <v>498</v>
      </c>
      <c r="K12048" s="33">
        <v>8700</v>
      </c>
      <c r="L12048" s="33">
        <v>1</v>
      </c>
      <c r="M12048" s="33">
        <v>1</v>
      </c>
      <c r="N12048" s="33">
        <v>273624.71</v>
      </c>
      <c r="O12048" s="33">
        <v>2247</v>
      </c>
      <c r="P12048" s="33">
        <v>4182</v>
      </c>
    </row>
    <row r="12049" spans="1:16">
      <c r="A12049" s="27" t="s">
        <v>1618</v>
      </c>
      <c r="B12049" s="31">
        <v>202602</v>
      </c>
      <c r="C12049" s="27" t="s">
        <v>189</v>
      </c>
      <c r="D12049" s="27" t="s">
        <v>189</v>
      </c>
      <c r="E12049" s="27" t="s">
        <v>27</v>
      </c>
      <c r="F12049" s="27" t="s">
        <v>257</v>
      </c>
      <c r="G12049" s="33">
        <v>364516.42</v>
      </c>
      <c r="H12049" s="33">
        <v>364516.42</v>
      </c>
      <c r="I12049" s="33">
        <v>9299</v>
      </c>
      <c r="J12049" s="33">
        <v>446</v>
      </c>
      <c r="K12049" s="33">
        <v>8700</v>
      </c>
      <c r="L12049" s="33">
        <v>1</v>
      </c>
      <c r="M12049" s="33">
        <v>1</v>
      </c>
      <c r="N12049" s="33">
        <v>284020.31</v>
      </c>
      <c r="O12049" s="33">
        <v>1981.3</v>
      </c>
      <c r="P12049" s="33">
        <v>3874</v>
      </c>
    </row>
    <row r="12050" spans="1:16">
      <c r="A12050" s="27" t="s">
        <v>1618</v>
      </c>
      <c r="B12050" s="31">
        <v>202603</v>
      </c>
      <c r="C12050" s="27" t="s">
        <v>189</v>
      </c>
      <c r="D12050" s="27" t="s">
        <v>189</v>
      </c>
      <c r="E12050" s="27" t="s">
        <v>27</v>
      </c>
      <c r="F12050" s="27" t="s">
        <v>257</v>
      </c>
      <c r="G12050" s="33">
        <v>550760.08</v>
      </c>
      <c r="H12050" s="33">
        <v>550760.08</v>
      </c>
      <c r="I12050" s="33">
        <v>16232</v>
      </c>
      <c r="J12050" s="33">
        <v>798</v>
      </c>
      <c r="K12050" s="33">
        <v>8700</v>
      </c>
      <c r="L12050" s="33">
        <v>1</v>
      </c>
      <c r="M12050" s="33">
        <v>1</v>
      </c>
      <c r="N12050" s="33">
        <v>356615.63</v>
      </c>
      <c r="O12050" s="33">
        <v>3086.4</v>
      </c>
      <c r="P12050" s="33">
        <v>6114</v>
      </c>
    </row>
    <row r="12051" spans="1:16">
      <c r="A12051" s="27" t="s">
        <v>1618</v>
      </c>
      <c r="B12051" s="31">
        <v>202604</v>
      </c>
      <c r="C12051" s="27" t="s">
        <v>189</v>
      </c>
      <c r="D12051" s="27" t="s">
        <v>189</v>
      </c>
      <c r="E12051" s="27" t="s">
        <v>27</v>
      </c>
      <c r="F12051" s="27" t="s">
        <v>257</v>
      </c>
      <c r="G12051" s="33">
        <v>546021.21</v>
      </c>
      <c r="H12051" s="33">
        <v>546021.21</v>
      </c>
      <c r="I12051" s="33">
        <v>14430</v>
      </c>
      <c r="J12051" s="33">
        <v>695</v>
      </c>
      <c r="K12051" s="33">
        <v>8700</v>
      </c>
      <c r="L12051" s="33">
        <v>1</v>
      </c>
      <c r="M12051" s="33">
        <v>1</v>
      </c>
      <c r="N12051" s="33">
        <v>422796.29</v>
      </c>
      <c r="O12051" s="33">
        <v>3072</v>
      </c>
      <c r="P12051" s="33">
        <v>5762</v>
      </c>
    </row>
    <row r="12052" spans="1:16">
      <c r="A12052" s="27" t="s">
        <v>1618</v>
      </c>
      <c r="B12052" s="31">
        <v>202605</v>
      </c>
      <c r="C12052" s="27" t="s">
        <v>189</v>
      </c>
      <c r="D12052" s="27" t="s">
        <v>189</v>
      </c>
      <c r="E12052" s="27" t="s">
        <v>27</v>
      </c>
      <c r="F12052" s="27" t="s">
        <v>257</v>
      </c>
      <c r="G12052" s="33">
        <v>594744.34</v>
      </c>
      <c r="H12052" s="33">
        <v>594744.34</v>
      </c>
      <c r="I12052" s="33">
        <v>16016</v>
      </c>
      <c r="J12052" s="33">
        <v>652</v>
      </c>
      <c r="K12052" s="33">
        <v>8700</v>
      </c>
      <c r="L12052" s="33">
        <v>1</v>
      </c>
      <c r="M12052" s="33">
        <v>1</v>
      </c>
      <c r="N12052" s="33">
        <v>466535.05</v>
      </c>
      <c r="O12052" s="33">
        <v>3439.6</v>
      </c>
      <c r="P12052" s="33">
        <v>6705</v>
      </c>
    </row>
    <row r="12053" spans="1:16">
      <c r="A12053" s="27" t="s">
        <v>1618</v>
      </c>
      <c r="B12053" s="31">
        <v>202606</v>
      </c>
      <c r="C12053" s="27" t="s">
        <v>189</v>
      </c>
      <c r="D12053" s="27" t="s">
        <v>189</v>
      </c>
      <c r="E12053" s="27" t="s">
        <v>27</v>
      </c>
      <c r="F12053" s="27" t="s">
        <v>257</v>
      </c>
      <c r="G12053" s="33">
        <v>572430.16</v>
      </c>
      <c r="H12053" s="33">
        <v>572430.16</v>
      </c>
      <c r="I12053" s="33">
        <v>14176</v>
      </c>
      <c r="J12053" s="33">
        <v>654</v>
      </c>
      <c r="K12053" s="33">
        <v>8700</v>
      </c>
      <c r="L12053" s="33">
        <v>1</v>
      </c>
      <c r="M12053" s="33">
        <v>1</v>
      </c>
      <c r="N12053" s="33">
        <v>459192.7</v>
      </c>
      <c r="O12053" s="33">
        <v>3383.3</v>
      </c>
      <c r="P12053" s="33">
        <v>5869</v>
      </c>
    </row>
    <row r="12054" spans="1:16">
      <c r="A12054" s="27" t="s">
        <v>1618</v>
      </c>
      <c r="B12054" s="31">
        <v>202607</v>
      </c>
      <c r="C12054" s="27" t="s">
        <v>189</v>
      </c>
      <c r="D12054" s="27" t="s">
        <v>189</v>
      </c>
      <c r="E12054" s="27" t="s">
        <v>27</v>
      </c>
      <c r="F12054" s="27" t="s">
        <v>257</v>
      </c>
      <c r="G12054" s="33">
        <v>598069.48</v>
      </c>
      <c r="H12054" s="33">
        <v>598069.48</v>
      </c>
      <c r="I12054" s="33">
        <v>14708</v>
      </c>
      <c r="J12054" s="33">
        <v>764</v>
      </c>
      <c r="K12054" s="33">
        <v>8700</v>
      </c>
      <c r="L12054" s="33">
        <v>1</v>
      </c>
      <c r="M12054" s="33">
        <v>1</v>
      </c>
      <c r="N12054" s="33">
        <v>411331.7</v>
      </c>
      <c r="O12054" s="33">
        <v>3325.1</v>
      </c>
      <c r="P12054" s="33">
        <v>6014</v>
      </c>
    </row>
    <row r="12055" spans="1:16">
      <c r="A12055" s="27" t="s">
        <v>1620</v>
      </c>
      <c r="B12055" s="31">
        <v>202408</v>
      </c>
      <c r="C12055" s="27" t="s">
        <v>189</v>
      </c>
      <c r="D12055" s="27" t="s">
        <v>189</v>
      </c>
      <c r="E12055" s="27" t="s">
        <v>27</v>
      </c>
      <c r="F12055" s="27" t="s">
        <v>257</v>
      </c>
      <c r="G12055" s="33">
        <v>463374.07</v>
      </c>
      <c r="H12055" s="33">
        <v>463374.07</v>
      </c>
      <c r="I12055" s="33">
        <v>11672</v>
      </c>
      <c r="J12055" s="33">
        <v>491</v>
      </c>
      <c r="K12055" s="33">
        <v>9000</v>
      </c>
      <c r="L12055" s="33">
        <v>1</v>
      </c>
      <c r="M12055" s="33">
        <v>1</v>
      </c>
      <c r="N12055" s="33">
        <v>306829.66</v>
      </c>
      <c r="O12055" s="33">
        <v>2529.1</v>
      </c>
      <c r="P12055" s="33">
        <v>5122</v>
      </c>
    </row>
    <row r="12056" spans="1:16">
      <c r="A12056" s="27" t="s">
        <v>1620</v>
      </c>
      <c r="B12056" s="31">
        <v>202409</v>
      </c>
      <c r="C12056" s="27" t="s">
        <v>189</v>
      </c>
      <c r="D12056" s="27" t="s">
        <v>189</v>
      </c>
      <c r="E12056" s="27" t="s">
        <v>27</v>
      </c>
      <c r="F12056" s="27" t="s">
        <v>257</v>
      </c>
      <c r="G12056" s="33">
        <v>400262.03</v>
      </c>
      <c r="H12056" s="33">
        <v>400262.03</v>
      </c>
      <c r="I12056" s="33">
        <v>10140</v>
      </c>
      <c r="J12056" s="33">
        <v>459</v>
      </c>
      <c r="K12056" s="33">
        <v>9000</v>
      </c>
      <c r="L12056" s="33">
        <v>1</v>
      </c>
      <c r="M12056" s="33">
        <v>1</v>
      </c>
      <c r="N12056" s="33">
        <v>297230.92</v>
      </c>
      <c r="O12056" s="33">
        <v>2369.6</v>
      </c>
      <c r="P12056" s="33">
        <v>4245</v>
      </c>
    </row>
    <row r="12057" spans="1:16">
      <c r="A12057" s="27" t="s">
        <v>1620</v>
      </c>
      <c r="B12057" s="31">
        <v>202410</v>
      </c>
      <c r="C12057" s="27" t="s">
        <v>189</v>
      </c>
      <c r="D12057" s="27" t="s">
        <v>189</v>
      </c>
      <c r="E12057" s="27" t="s">
        <v>27</v>
      </c>
      <c r="F12057" s="27" t="s">
        <v>257</v>
      </c>
      <c r="G12057" s="33">
        <v>402686.48</v>
      </c>
      <c r="H12057" s="33">
        <v>402686.48</v>
      </c>
      <c r="I12057" s="33">
        <v>10932</v>
      </c>
      <c r="J12057" s="33">
        <v>552</v>
      </c>
      <c r="K12057" s="33">
        <v>9000</v>
      </c>
      <c r="L12057" s="33">
        <v>1</v>
      </c>
      <c r="M12057" s="33">
        <v>1</v>
      </c>
      <c r="N12057" s="33">
        <v>328926.02</v>
      </c>
      <c r="O12057" s="33">
        <v>2041.7</v>
      </c>
      <c r="P12057" s="33">
        <v>4307</v>
      </c>
    </row>
    <row r="12058" spans="1:16">
      <c r="A12058" s="27" t="s">
        <v>1620</v>
      </c>
      <c r="B12058" s="31">
        <v>202411</v>
      </c>
      <c r="C12058" s="27" t="s">
        <v>189</v>
      </c>
      <c r="D12058" s="27" t="s">
        <v>189</v>
      </c>
      <c r="E12058" s="27" t="s">
        <v>27</v>
      </c>
      <c r="F12058" s="27" t="s">
        <v>257</v>
      </c>
      <c r="G12058" s="33">
        <v>591317.3</v>
      </c>
      <c r="H12058" s="33">
        <v>591317.3</v>
      </c>
      <c r="I12058" s="33">
        <v>13910</v>
      </c>
      <c r="J12058" s="33">
        <v>613</v>
      </c>
      <c r="K12058" s="33">
        <v>9000</v>
      </c>
      <c r="L12058" s="33">
        <v>1</v>
      </c>
      <c r="M12058" s="33">
        <v>1</v>
      </c>
      <c r="N12058" s="33">
        <v>399924.08</v>
      </c>
      <c r="O12058" s="33">
        <v>3326.5</v>
      </c>
      <c r="P12058" s="33">
        <v>6000</v>
      </c>
    </row>
    <row r="12059" spans="1:16">
      <c r="A12059" s="27" t="s">
        <v>1620</v>
      </c>
      <c r="B12059" s="31">
        <v>202412</v>
      </c>
      <c r="C12059" s="27" t="s">
        <v>189</v>
      </c>
      <c r="D12059" s="27" t="s">
        <v>189</v>
      </c>
      <c r="E12059" s="27" t="s">
        <v>27</v>
      </c>
      <c r="F12059" s="27" t="s">
        <v>257</v>
      </c>
      <c r="G12059" s="33">
        <v>626027.7</v>
      </c>
      <c r="H12059" s="33">
        <v>626027.7</v>
      </c>
      <c r="I12059" s="33">
        <v>15974</v>
      </c>
      <c r="J12059" s="33">
        <v>781</v>
      </c>
      <c r="K12059" s="33">
        <v>9000</v>
      </c>
      <c r="L12059" s="33">
        <v>1</v>
      </c>
      <c r="M12059" s="33">
        <v>1</v>
      </c>
      <c r="N12059" s="33">
        <v>462529.11</v>
      </c>
      <c r="O12059" s="33">
        <v>3541.9</v>
      </c>
      <c r="P12059" s="33">
        <v>6534</v>
      </c>
    </row>
    <row r="12060" spans="1:16">
      <c r="A12060" s="27" t="s">
        <v>1620</v>
      </c>
      <c r="B12060" s="31">
        <v>202501</v>
      </c>
      <c r="C12060" s="27" t="s">
        <v>189</v>
      </c>
      <c r="D12060" s="27" t="s">
        <v>189</v>
      </c>
      <c r="E12060" s="27" t="s">
        <v>27</v>
      </c>
      <c r="F12060" s="27" t="s">
        <v>257</v>
      </c>
      <c r="G12060" s="33">
        <v>321089.63</v>
      </c>
      <c r="H12060" s="33">
        <v>321089.63</v>
      </c>
      <c r="I12060" s="33">
        <v>7961</v>
      </c>
      <c r="J12060" s="33">
        <v>334</v>
      </c>
      <c r="K12060" s="33">
        <v>9000</v>
      </c>
      <c r="L12060" s="33">
        <v>1</v>
      </c>
      <c r="M12060" s="33">
        <v>1</v>
      </c>
      <c r="N12060" s="33">
        <v>236852.57</v>
      </c>
      <c r="O12060" s="33">
        <v>1937</v>
      </c>
      <c r="P12060" s="33">
        <v>3211</v>
      </c>
    </row>
    <row r="12061" spans="1:16">
      <c r="A12061" s="27" t="s">
        <v>1620</v>
      </c>
      <c r="B12061" s="31">
        <v>202502</v>
      </c>
      <c r="C12061" s="27" t="s">
        <v>189</v>
      </c>
      <c r="D12061" s="27" t="s">
        <v>189</v>
      </c>
      <c r="E12061" s="27" t="s">
        <v>27</v>
      </c>
      <c r="F12061" s="27" t="s">
        <v>257</v>
      </c>
      <c r="G12061" s="33">
        <v>355962.4</v>
      </c>
      <c r="H12061" s="33">
        <v>355962.4</v>
      </c>
      <c r="I12061" s="33">
        <v>9503</v>
      </c>
      <c r="J12061" s="33">
        <v>481</v>
      </c>
      <c r="K12061" s="33">
        <v>9000</v>
      </c>
      <c r="L12061" s="33">
        <v>1</v>
      </c>
      <c r="M12061" s="33">
        <v>1</v>
      </c>
      <c r="N12061" s="33">
        <v>245851.12</v>
      </c>
      <c r="O12061" s="33">
        <v>1892.5</v>
      </c>
      <c r="P12061" s="33">
        <v>3673</v>
      </c>
    </row>
    <row r="12062" spans="1:16">
      <c r="A12062" s="27" t="s">
        <v>1620</v>
      </c>
      <c r="B12062" s="31">
        <v>202503</v>
      </c>
      <c r="C12062" s="27" t="s">
        <v>189</v>
      </c>
      <c r="D12062" s="27" t="s">
        <v>189</v>
      </c>
      <c r="E12062" s="27" t="s">
        <v>27</v>
      </c>
      <c r="F12062" s="27" t="s">
        <v>257</v>
      </c>
      <c r="G12062" s="33">
        <v>446529.17</v>
      </c>
      <c r="H12062" s="33">
        <v>446529.17</v>
      </c>
      <c r="I12062" s="33">
        <v>11922</v>
      </c>
      <c r="J12062" s="33">
        <v>528</v>
      </c>
      <c r="K12062" s="33">
        <v>9000</v>
      </c>
      <c r="L12062" s="33">
        <v>1</v>
      </c>
      <c r="M12062" s="33">
        <v>1</v>
      </c>
      <c r="N12062" s="33">
        <v>308690.42</v>
      </c>
      <c r="O12062" s="33">
        <v>2640.1</v>
      </c>
      <c r="P12062" s="33">
        <v>4820</v>
      </c>
    </row>
    <row r="12063" spans="1:16">
      <c r="A12063" s="27" t="s">
        <v>1620</v>
      </c>
      <c r="B12063" s="31">
        <v>202504</v>
      </c>
      <c r="C12063" s="27" t="s">
        <v>189</v>
      </c>
      <c r="D12063" s="27" t="s">
        <v>189</v>
      </c>
      <c r="E12063" s="27" t="s">
        <v>27</v>
      </c>
      <c r="F12063" s="27" t="s">
        <v>257</v>
      </c>
      <c r="G12063" s="33">
        <v>565368.62</v>
      </c>
      <c r="H12063" s="33">
        <v>565368.62</v>
      </c>
      <c r="I12063" s="33">
        <v>14677</v>
      </c>
      <c r="J12063" s="33">
        <v>617</v>
      </c>
      <c r="K12063" s="33">
        <v>9000</v>
      </c>
      <c r="L12063" s="33">
        <v>1</v>
      </c>
      <c r="M12063" s="33">
        <v>1</v>
      </c>
      <c r="N12063" s="33">
        <v>365977.13</v>
      </c>
      <c r="O12063" s="33">
        <v>2916.4</v>
      </c>
      <c r="P12063" s="33">
        <v>5941</v>
      </c>
    </row>
    <row r="12064" spans="1:16">
      <c r="A12064" s="27" t="s">
        <v>1620</v>
      </c>
      <c r="B12064" s="31">
        <v>202505</v>
      </c>
      <c r="C12064" s="27" t="s">
        <v>189</v>
      </c>
      <c r="D12064" s="27" t="s">
        <v>189</v>
      </c>
      <c r="E12064" s="27" t="s">
        <v>27</v>
      </c>
      <c r="F12064" s="27" t="s">
        <v>257</v>
      </c>
      <c r="G12064" s="33">
        <v>557904.3</v>
      </c>
      <c r="H12064" s="33">
        <v>557904.3</v>
      </c>
      <c r="I12064" s="33">
        <v>13913</v>
      </c>
      <c r="J12064" s="33">
        <v>700</v>
      </c>
      <c r="K12064" s="33">
        <v>9000</v>
      </c>
      <c r="L12064" s="33">
        <v>1</v>
      </c>
      <c r="M12064" s="33">
        <v>1</v>
      </c>
      <c r="N12064" s="33">
        <v>403837.89</v>
      </c>
      <c r="O12064" s="33">
        <v>2842.7</v>
      </c>
      <c r="P12064" s="33">
        <v>5907</v>
      </c>
    </row>
    <row r="12065" spans="1:16">
      <c r="A12065" s="27" t="s">
        <v>1620</v>
      </c>
      <c r="B12065" s="31">
        <v>202506</v>
      </c>
      <c r="C12065" s="27" t="s">
        <v>189</v>
      </c>
      <c r="D12065" s="27" t="s">
        <v>189</v>
      </c>
      <c r="E12065" s="27" t="s">
        <v>27</v>
      </c>
      <c r="F12065" s="27" t="s">
        <v>257</v>
      </c>
      <c r="G12065" s="33">
        <v>608061.59</v>
      </c>
      <c r="H12065" s="33">
        <v>608061.59</v>
      </c>
      <c r="I12065" s="33">
        <v>15797</v>
      </c>
      <c r="J12065" s="33">
        <v>629</v>
      </c>
      <c r="K12065" s="33">
        <v>9000</v>
      </c>
      <c r="L12065" s="33">
        <v>1</v>
      </c>
      <c r="M12065" s="33">
        <v>1</v>
      </c>
      <c r="N12065" s="33">
        <v>397482.27</v>
      </c>
      <c r="O12065" s="33">
        <v>3139.8</v>
      </c>
      <c r="P12065" s="33">
        <v>6576</v>
      </c>
    </row>
    <row r="12066" spans="1:16">
      <c r="A12066" s="27" t="s">
        <v>1620</v>
      </c>
      <c r="B12066" s="31">
        <v>202507</v>
      </c>
      <c r="C12066" s="27" t="s">
        <v>189</v>
      </c>
      <c r="D12066" s="27" t="s">
        <v>189</v>
      </c>
      <c r="E12066" s="27" t="s">
        <v>27</v>
      </c>
      <c r="F12066" s="27" t="s">
        <v>257</v>
      </c>
      <c r="G12066" s="33">
        <v>465141.98</v>
      </c>
      <c r="H12066" s="33">
        <v>465141.98</v>
      </c>
      <c r="I12066" s="33">
        <v>11731</v>
      </c>
      <c r="J12066" s="33">
        <v>624</v>
      </c>
      <c r="K12066" s="33">
        <v>9000</v>
      </c>
      <c r="L12066" s="33">
        <v>1</v>
      </c>
      <c r="M12066" s="33">
        <v>1</v>
      </c>
      <c r="N12066" s="33">
        <v>356053.26</v>
      </c>
      <c r="O12066" s="33">
        <v>2700.6</v>
      </c>
      <c r="P12066" s="33">
        <v>4759</v>
      </c>
    </row>
    <row r="12067" spans="1:16">
      <c r="A12067" s="27" t="s">
        <v>1620</v>
      </c>
      <c r="B12067" s="31">
        <v>202508</v>
      </c>
      <c r="C12067" s="27" t="s">
        <v>189</v>
      </c>
      <c r="D12067" s="27" t="s">
        <v>189</v>
      </c>
      <c r="E12067" s="27" t="s">
        <v>27</v>
      </c>
      <c r="F12067" s="27" t="s">
        <v>257</v>
      </c>
      <c r="G12067" s="33">
        <v>484218.86</v>
      </c>
      <c r="H12067" s="33">
        <v>484218.86</v>
      </c>
      <c r="I12067" s="33">
        <v>12453</v>
      </c>
      <c r="J12067" s="33">
        <v>499</v>
      </c>
      <c r="K12067" s="33">
        <v>9000</v>
      </c>
      <c r="L12067" s="33">
        <v>1</v>
      </c>
      <c r="M12067" s="33">
        <v>1</v>
      </c>
      <c r="N12067" s="33">
        <v>345490.2</v>
      </c>
      <c r="O12067" s="33">
        <v>2565.8</v>
      </c>
      <c r="P12067" s="33">
        <v>5061</v>
      </c>
    </row>
    <row r="12068" spans="1:16">
      <c r="A12068" s="27" t="s">
        <v>1620</v>
      </c>
      <c r="B12068" s="31">
        <v>202509</v>
      </c>
      <c r="C12068" s="27" t="s">
        <v>189</v>
      </c>
      <c r="D12068" s="27" t="s">
        <v>189</v>
      </c>
      <c r="E12068" s="27" t="s">
        <v>27</v>
      </c>
      <c r="F12068" s="27" t="s">
        <v>257</v>
      </c>
      <c r="G12068" s="33">
        <v>451683.72</v>
      </c>
      <c r="H12068" s="33">
        <v>451683.72</v>
      </c>
      <c r="I12068" s="33">
        <v>10055</v>
      </c>
      <c r="J12068" s="33">
        <v>523</v>
      </c>
      <c r="K12068" s="33">
        <v>9000</v>
      </c>
      <c r="L12068" s="33">
        <v>1</v>
      </c>
      <c r="M12068" s="33">
        <v>1</v>
      </c>
      <c r="N12068" s="33">
        <v>334682.02</v>
      </c>
      <c r="O12068" s="33">
        <v>2653</v>
      </c>
      <c r="P12068" s="33">
        <v>4373</v>
      </c>
    </row>
    <row r="12069" spans="1:16">
      <c r="A12069" s="27" t="s">
        <v>1620</v>
      </c>
      <c r="B12069" s="31">
        <v>202510</v>
      </c>
      <c r="C12069" s="27" t="s">
        <v>189</v>
      </c>
      <c r="D12069" s="27" t="s">
        <v>189</v>
      </c>
      <c r="E12069" s="27" t="s">
        <v>27</v>
      </c>
      <c r="F12069" s="27" t="s">
        <v>257</v>
      </c>
      <c r="G12069" s="33">
        <v>517839.72</v>
      </c>
      <c r="H12069" s="33">
        <v>517839.72</v>
      </c>
      <c r="I12069" s="33">
        <v>13516</v>
      </c>
      <c r="J12069" s="33">
        <v>561</v>
      </c>
      <c r="K12069" s="33">
        <v>9000</v>
      </c>
      <c r="L12069" s="33">
        <v>1</v>
      </c>
      <c r="M12069" s="33">
        <v>1</v>
      </c>
      <c r="N12069" s="33">
        <v>370370.69</v>
      </c>
      <c r="O12069" s="33">
        <v>2989.1</v>
      </c>
      <c r="P12069" s="33">
        <v>5471</v>
      </c>
    </row>
    <row r="12070" spans="1:16">
      <c r="A12070" s="27" t="s">
        <v>1620</v>
      </c>
      <c r="B12070" s="31">
        <v>202511</v>
      </c>
      <c r="C12070" s="27" t="s">
        <v>189</v>
      </c>
      <c r="D12070" s="27" t="s">
        <v>189</v>
      </c>
      <c r="E12070" s="27" t="s">
        <v>27</v>
      </c>
      <c r="F12070" s="27" t="s">
        <v>257</v>
      </c>
      <c r="G12070" s="33">
        <v>656425.37</v>
      </c>
      <c r="H12070" s="33">
        <v>656425.37</v>
      </c>
      <c r="I12070" s="33">
        <v>16938</v>
      </c>
      <c r="J12070" s="33">
        <v>758</v>
      </c>
      <c r="K12070" s="33">
        <v>9000</v>
      </c>
      <c r="L12070" s="33">
        <v>1</v>
      </c>
      <c r="M12070" s="33">
        <v>1</v>
      </c>
      <c r="N12070" s="33">
        <v>450314.51</v>
      </c>
      <c r="O12070" s="33">
        <v>3778.9</v>
      </c>
      <c r="P12070" s="33">
        <v>6802</v>
      </c>
    </row>
    <row r="12071" spans="1:16">
      <c r="A12071" s="27" t="s">
        <v>1620</v>
      </c>
      <c r="B12071" s="31">
        <v>202512</v>
      </c>
      <c r="C12071" s="27" t="s">
        <v>189</v>
      </c>
      <c r="D12071" s="27" t="s">
        <v>189</v>
      </c>
      <c r="E12071" s="27" t="s">
        <v>27</v>
      </c>
      <c r="F12071" s="27" t="s">
        <v>257</v>
      </c>
      <c r="G12071" s="33">
        <v>698288.48</v>
      </c>
      <c r="H12071" s="33">
        <v>698288.48</v>
      </c>
      <c r="I12071" s="33">
        <v>18083</v>
      </c>
      <c r="J12071" s="33">
        <v>851</v>
      </c>
      <c r="K12071" s="33">
        <v>9000</v>
      </c>
      <c r="L12071" s="33">
        <v>1</v>
      </c>
      <c r="M12071" s="33">
        <v>1</v>
      </c>
      <c r="N12071" s="33">
        <v>520807.78</v>
      </c>
      <c r="O12071" s="33">
        <v>3872.5</v>
      </c>
      <c r="P12071" s="33">
        <v>7304</v>
      </c>
    </row>
    <row r="12072" spans="1:16">
      <c r="A12072" s="27" t="s">
        <v>1620</v>
      </c>
      <c r="B12072" s="31">
        <v>202601</v>
      </c>
      <c r="C12072" s="27" t="s">
        <v>189</v>
      </c>
      <c r="D12072" s="27" t="s">
        <v>189</v>
      </c>
      <c r="E12072" s="27" t="s">
        <v>27</v>
      </c>
      <c r="F12072" s="27" t="s">
        <v>257</v>
      </c>
      <c r="G12072" s="33">
        <v>373928.31</v>
      </c>
      <c r="H12072" s="33">
        <v>373928.31</v>
      </c>
      <c r="I12072" s="33">
        <v>9871</v>
      </c>
      <c r="J12072" s="33">
        <v>421</v>
      </c>
      <c r="K12072" s="33">
        <v>9000</v>
      </c>
      <c r="L12072" s="33">
        <v>1</v>
      </c>
      <c r="M12072" s="33">
        <v>1</v>
      </c>
      <c r="N12072" s="33">
        <v>266695.99</v>
      </c>
      <c r="O12072" s="33">
        <v>2038.3</v>
      </c>
      <c r="P12072" s="33">
        <v>4034</v>
      </c>
    </row>
    <row r="12073" spans="1:16">
      <c r="A12073" s="27" t="s">
        <v>1620</v>
      </c>
      <c r="B12073" s="31">
        <v>202602</v>
      </c>
      <c r="C12073" s="27" t="s">
        <v>189</v>
      </c>
      <c r="D12073" s="27" t="s">
        <v>189</v>
      </c>
      <c r="E12073" s="27" t="s">
        <v>27</v>
      </c>
      <c r="F12073" s="27" t="s">
        <v>257</v>
      </c>
      <c r="G12073" s="33">
        <v>403849.85</v>
      </c>
      <c r="H12073" s="33">
        <v>403849.85</v>
      </c>
      <c r="I12073" s="33">
        <v>10999</v>
      </c>
      <c r="J12073" s="33">
        <v>589</v>
      </c>
      <c r="K12073" s="33">
        <v>9000</v>
      </c>
      <c r="L12073" s="33">
        <v>1</v>
      </c>
      <c r="M12073" s="33">
        <v>1</v>
      </c>
      <c r="N12073" s="33">
        <v>276828.36</v>
      </c>
      <c r="O12073" s="33">
        <v>2367.7</v>
      </c>
      <c r="P12073" s="33">
        <v>4177</v>
      </c>
    </row>
    <row r="12074" spans="1:16">
      <c r="A12074" s="27" t="s">
        <v>1620</v>
      </c>
      <c r="B12074" s="31">
        <v>202603</v>
      </c>
      <c r="C12074" s="27" t="s">
        <v>189</v>
      </c>
      <c r="D12074" s="27" t="s">
        <v>189</v>
      </c>
      <c r="E12074" s="27" t="s">
        <v>27</v>
      </c>
      <c r="F12074" s="27" t="s">
        <v>257</v>
      </c>
      <c r="G12074" s="33">
        <v>492482.23</v>
      </c>
      <c r="H12074" s="33">
        <v>492482.23</v>
      </c>
      <c r="I12074" s="33">
        <v>12272</v>
      </c>
      <c r="J12074" s="33">
        <v>687</v>
      </c>
      <c r="K12074" s="33">
        <v>9000</v>
      </c>
      <c r="L12074" s="33">
        <v>1</v>
      </c>
      <c r="M12074" s="33">
        <v>1</v>
      </c>
      <c r="N12074" s="33">
        <v>347585.42</v>
      </c>
      <c r="O12074" s="33">
        <v>2792.4</v>
      </c>
      <c r="P12074" s="33">
        <v>4973</v>
      </c>
    </row>
    <row r="12075" spans="1:16">
      <c r="A12075" s="27" t="s">
        <v>1620</v>
      </c>
      <c r="B12075" s="31">
        <v>202604</v>
      </c>
      <c r="C12075" s="27" t="s">
        <v>189</v>
      </c>
      <c r="D12075" s="27" t="s">
        <v>189</v>
      </c>
      <c r="E12075" s="27" t="s">
        <v>27</v>
      </c>
      <c r="F12075" s="27" t="s">
        <v>257</v>
      </c>
      <c r="G12075" s="33">
        <v>582371.67</v>
      </c>
      <c r="H12075" s="33">
        <v>582371.67</v>
      </c>
      <c r="I12075" s="33">
        <v>15022</v>
      </c>
      <c r="J12075" s="33">
        <v>579</v>
      </c>
      <c r="K12075" s="33">
        <v>9000</v>
      </c>
      <c r="L12075" s="33">
        <v>1</v>
      </c>
      <c r="M12075" s="33">
        <v>1</v>
      </c>
      <c r="N12075" s="33">
        <v>412090.25</v>
      </c>
      <c r="O12075" s="33">
        <v>3341</v>
      </c>
      <c r="P12075" s="33">
        <v>6263</v>
      </c>
    </row>
    <row r="12076" spans="1:16">
      <c r="A12076" s="27" t="s">
        <v>1620</v>
      </c>
      <c r="B12076" s="31">
        <v>202605</v>
      </c>
      <c r="C12076" s="27" t="s">
        <v>189</v>
      </c>
      <c r="D12076" s="27" t="s">
        <v>189</v>
      </c>
      <c r="E12076" s="27" t="s">
        <v>27</v>
      </c>
      <c r="F12076" s="27" t="s">
        <v>257</v>
      </c>
      <c r="G12076" s="33">
        <v>653612.26</v>
      </c>
      <c r="H12076" s="33">
        <v>653612.26</v>
      </c>
      <c r="I12076" s="33">
        <v>15568</v>
      </c>
      <c r="J12076" s="33">
        <v>715</v>
      </c>
      <c r="K12076" s="33">
        <v>9000</v>
      </c>
      <c r="L12076" s="33">
        <v>1</v>
      </c>
      <c r="M12076" s="33">
        <v>1</v>
      </c>
      <c r="N12076" s="33">
        <v>454721.47</v>
      </c>
      <c r="O12076" s="33">
        <v>3639.2</v>
      </c>
      <c r="P12076" s="33">
        <v>6467</v>
      </c>
    </row>
    <row r="12077" spans="1:16">
      <c r="A12077" s="27" t="s">
        <v>1620</v>
      </c>
      <c r="B12077" s="31">
        <v>202606</v>
      </c>
      <c r="C12077" s="27" t="s">
        <v>189</v>
      </c>
      <c r="D12077" s="27" t="s">
        <v>189</v>
      </c>
      <c r="E12077" s="27" t="s">
        <v>27</v>
      </c>
      <c r="F12077" s="27" t="s">
        <v>257</v>
      </c>
      <c r="G12077" s="33">
        <v>601695.7</v>
      </c>
      <c r="H12077" s="33">
        <v>601695.7</v>
      </c>
      <c r="I12077" s="33">
        <v>14758</v>
      </c>
      <c r="J12077" s="33">
        <v>725</v>
      </c>
      <c r="K12077" s="33">
        <v>9000</v>
      </c>
      <c r="L12077" s="33">
        <v>1</v>
      </c>
      <c r="M12077" s="33">
        <v>1</v>
      </c>
      <c r="N12077" s="33">
        <v>447565.04</v>
      </c>
      <c r="O12077" s="33">
        <v>3884.5</v>
      </c>
      <c r="P12077" s="33">
        <v>6109</v>
      </c>
    </row>
    <row r="12078" spans="1:16">
      <c r="A12078" s="27" t="s">
        <v>1620</v>
      </c>
      <c r="B12078" s="31">
        <v>202607</v>
      </c>
      <c r="C12078" s="27" t="s">
        <v>189</v>
      </c>
      <c r="D12078" s="27" t="s">
        <v>189</v>
      </c>
      <c r="E12078" s="27" t="s">
        <v>27</v>
      </c>
      <c r="F12078" s="27" t="s">
        <v>257</v>
      </c>
      <c r="G12078" s="33">
        <v>563423.74</v>
      </c>
      <c r="H12078" s="33">
        <v>563423.74</v>
      </c>
      <c r="I12078" s="33">
        <v>14655</v>
      </c>
      <c r="J12078" s="33">
        <v>716</v>
      </c>
      <c r="K12078" s="33">
        <v>9000</v>
      </c>
      <c r="L12078" s="33">
        <v>1</v>
      </c>
      <c r="M12078" s="33">
        <v>1</v>
      </c>
      <c r="N12078" s="33">
        <v>400915.97</v>
      </c>
      <c r="O12078" s="33">
        <v>3178.9</v>
      </c>
      <c r="P12078" s="33">
        <v>5922</v>
      </c>
    </row>
    <row r="12079" spans="1:16">
      <c r="A12079" s="27" t="s">
        <v>1623</v>
      </c>
      <c r="B12079" s="31">
        <v>202408</v>
      </c>
      <c r="C12079" s="27" t="s">
        <v>189</v>
      </c>
      <c r="D12079" s="27" t="s">
        <v>189</v>
      </c>
      <c r="E12079" s="27" t="s">
        <v>27</v>
      </c>
      <c r="F12079" s="27" t="s">
        <v>257</v>
      </c>
      <c r="G12079" s="33">
        <v>310342.56</v>
      </c>
      <c r="H12079" s="33">
        <v>310342.56</v>
      </c>
      <c r="I12079" s="33">
        <v>8421</v>
      </c>
      <c r="J12079" s="33">
        <v>362</v>
      </c>
      <c r="K12079" s="33">
        <v>6900</v>
      </c>
      <c r="L12079" s="33">
        <v>1</v>
      </c>
      <c r="M12079" s="33">
        <v>1</v>
      </c>
      <c r="N12079" s="33">
        <v>249432.54</v>
      </c>
      <c r="O12079" s="33">
        <v>1857.5</v>
      </c>
      <c r="P12079" s="33">
        <v>3436</v>
      </c>
    </row>
    <row r="12080" spans="1:16">
      <c r="A12080" s="27" t="s">
        <v>1623</v>
      </c>
      <c r="B12080" s="31">
        <v>202409</v>
      </c>
      <c r="C12080" s="27" t="s">
        <v>189</v>
      </c>
      <c r="D12080" s="27" t="s">
        <v>189</v>
      </c>
      <c r="E12080" s="27" t="s">
        <v>27</v>
      </c>
      <c r="F12080" s="27" t="s">
        <v>257</v>
      </c>
      <c r="G12080" s="33">
        <v>311496.88</v>
      </c>
      <c r="H12080" s="33">
        <v>311496.88</v>
      </c>
      <c r="I12080" s="33">
        <v>7854</v>
      </c>
      <c r="J12080" s="33">
        <v>352</v>
      </c>
      <c r="K12080" s="33">
        <v>6900</v>
      </c>
      <c r="L12080" s="33">
        <v>1</v>
      </c>
      <c r="M12080" s="33">
        <v>1</v>
      </c>
      <c r="N12080" s="33">
        <v>241629.39</v>
      </c>
      <c r="O12080" s="33">
        <v>1730.1</v>
      </c>
      <c r="P12080" s="33">
        <v>3105</v>
      </c>
    </row>
    <row r="12081" spans="1:16">
      <c r="A12081" s="27" t="s">
        <v>1623</v>
      </c>
      <c r="B12081" s="31">
        <v>202410</v>
      </c>
      <c r="C12081" s="27" t="s">
        <v>189</v>
      </c>
      <c r="D12081" s="27" t="s">
        <v>189</v>
      </c>
      <c r="E12081" s="27" t="s">
        <v>27</v>
      </c>
      <c r="F12081" s="27" t="s">
        <v>257</v>
      </c>
      <c r="G12081" s="33">
        <v>354811.15</v>
      </c>
      <c r="H12081" s="33">
        <v>354811.15</v>
      </c>
      <c r="I12081" s="33">
        <v>9064</v>
      </c>
      <c r="J12081" s="33">
        <v>396</v>
      </c>
      <c r="K12081" s="33">
        <v>6900</v>
      </c>
      <c r="L12081" s="33">
        <v>1</v>
      </c>
      <c r="M12081" s="33">
        <v>1</v>
      </c>
      <c r="N12081" s="33">
        <v>267395.44</v>
      </c>
      <c r="O12081" s="33">
        <v>1973.3</v>
      </c>
      <c r="P12081" s="33">
        <v>3825</v>
      </c>
    </row>
    <row r="12082" spans="1:16">
      <c r="A12082" s="27" t="s">
        <v>1623</v>
      </c>
      <c r="B12082" s="31">
        <v>202411</v>
      </c>
      <c r="C12082" s="27" t="s">
        <v>189</v>
      </c>
      <c r="D12082" s="27" t="s">
        <v>189</v>
      </c>
      <c r="E12082" s="27" t="s">
        <v>27</v>
      </c>
      <c r="F12082" s="27" t="s">
        <v>257</v>
      </c>
      <c r="G12082" s="33">
        <v>388777.69</v>
      </c>
      <c r="H12082" s="33">
        <v>388777.69</v>
      </c>
      <c r="I12082" s="33">
        <v>9870</v>
      </c>
      <c r="J12082" s="33">
        <v>407</v>
      </c>
      <c r="K12082" s="33">
        <v>6900</v>
      </c>
      <c r="L12082" s="33">
        <v>1</v>
      </c>
      <c r="M12082" s="33">
        <v>1</v>
      </c>
      <c r="N12082" s="33">
        <v>325112.24</v>
      </c>
      <c r="O12082" s="33">
        <v>1989.9</v>
      </c>
      <c r="P12082" s="33">
        <v>4135</v>
      </c>
    </row>
    <row r="12083" spans="1:16">
      <c r="A12083" s="27" t="s">
        <v>1623</v>
      </c>
      <c r="B12083" s="31">
        <v>202412</v>
      </c>
      <c r="C12083" s="27" t="s">
        <v>189</v>
      </c>
      <c r="D12083" s="27" t="s">
        <v>189</v>
      </c>
      <c r="E12083" s="27" t="s">
        <v>27</v>
      </c>
      <c r="F12083" s="27" t="s">
        <v>257</v>
      </c>
      <c r="G12083" s="33">
        <v>460484.37</v>
      </c>
      <c r="H12083" s="33">
        <v>460484.37</v>
      </c>
      <c r="I12083" s="33">
        <v>11920</v>
      </c>
      <c r="J12083" s="33">
        <v>557</v>
      </c>
      <c r="K12083" s="33">
        <v>6900</v>
      </c>
      <c r="L12083" s="33">
        <v>1</v>
      </c>
      <c r="M12083" s="33">
        <v>1</v>
      </c>
      <c r="N12083" s="33">
        <v>376006.06</v>
      </c>
      <c r="O12083" s="33">
        <v>2542.9</v>
      </c>
      <c r="P12083" s="33">
        <v>4831</v>
      </c>
    </row>
    <row r="12084" spans="1:16">
      <c r="A12084" s="27" t="s">
        <v>1623</v>
      </c>
      <c r="B12084" s="31">
        <v>202501</v>
      </c>
      <c r="C12084" s="27" t="s">
        <v>189</v>
      </c>
      <c r="D12084" s="27" t="s">
        <v>189</v>
      </c>
      <c r="E12084" s="27" t="s">
        <v>27</v>
      </c>
      <c r="F12084" s="27" t="s">
        <v>257</v>
      </c>
      <c r="G12084" s="33">
        <v>267254.11</v>
      </c>
      <c r="H12084" s="33">
        <v>267254.11</v>
      </c>
      <c r="I12084" s="33">
        <v>7222</v>
      </c>
      <c r="J12084" s="33">
        <v>369</v>
      </c>
      <c r="K12084" s="33">
        <v>6900</v>
      </c>
      <c r="L12084" s="33">
        <v>1</v>
      </c>
      <c r="M12084" s="33">
        <v>1</v>
      </c>
      <c r="N12084" s="33">
        <v>192545.72</v>
      </c>
      <c r="O12084" s="33">
        <v>1722.2</v>
      </c>
      <c r="P12084" s="33">
        <v>2864</v>
      </c>
    </row>
    <row r="12085" spans="1:16">
      <c r="A12085" s="27" t="s">
        <v>1623</v>
      </c>
      <c r="B12085" s="31">
        <v>202502</v>
      </c>
      <c r="C12085" s="27" t="s">
        <v>189</v>
      </c>
      <c r="D12085" s="27" t="s">
        <v>189</v>
      </c>
      <c r="E12085" s="27" t="s">
        <v>27</v>
      </c>
      <c r="F12085" s="27" t="s">
        <v>257</v>
      </c>
      <c r="G12085" s="33">
        <v>277530.24</v>
      </c>
      <c r="H12085" s="33">
        <v>277530.24</v>
      </c>
      <c r="I12085" s="33">
        <v>6929</v>
      </c>
      <c r="J12085" s="33">
        <v>294</v>
      </c>
      <c r="K12085" s="33">
        <v>6900</v>
      </c>
      <c r="L12085" s="33">
        <v>1</v>
      </c>
      <c r="M12085" s="33">
        <v>1</v>
      </c>
      <c r="N12085" s="33">
        <v>199860.95</v>
      </c>
      <c r="O12085" s="33">
        <v>1525.5</v>
      </c>
      <c r="P12085" s="33">
        <v>2961</v>
      </c>
    </row>
    <row r="12086" spans="1:16">
      <c r="A12086" s="27" t="s">
        <v>1623</v>
      </c>
      <c r="B12086" s="31">
        <v>202503</v>
      </c>
      <c r="C12086" s="27" t="s">
        <v>189</v>
      </c>
      <c r="D12086" s="27" t="s">
        <v>189</v>
      </c>
      <c r="E12086" s="27" t="s">
        <v>27</v>
      </c>
      <c r="F12086" s="27" t="s">
        <v>257</v>
      </c>
      <c r="G12086" s="33">
        <v>307601.92</v>
      </c>
      <c r="H12086" s="33">
        <v>307601.92</v>
      </c>
      <c r="I12086" s="33">
        <v>7667</v>
      </c>
      <c r="J12086" s="33">
        <v>402</v>
      </c>
      <c r="K12086" s="33">
        <v>6900</v>
      </c>
      <c r="L12086" s="33">
        <v>1</v>
      </c>
      <c r="M12086" s="33">
        <v>1</v>
      </c>
      <c r="N12086" s="33">
        <v>250945.22</v>
      </c>
      <c r="O12086" s="33">
        <v>1824.8</v>
      </c>
      <c r="P12086" s="33">
        <v>3048</v>
      </c>
    </row>
    <row r="12087" spans="1:16">
      <c r="A12087" s="27" t="s">
        <v>1623</v>
      </c>
      <c r="B12087" s="31">
        <v>202504</v>
      </c>
      <c r="C12087" s="27" t="s">
        <v>189</v>
      </c>
      <c r="D12087" s="27" t="s">
        <v>189</v>
      </c>
      <c r="E12087" s="27" t="s">
        <v>27</v>
      </c>
      <c r="F12087" s="27" t="s">
        <v>257</v>
      </c>
      <c r="G12087" s="33">
        <v>390847.83</v>
      </c>
      <c r="H12087" s="33">
        <v>390847.83</v>
      </c>
      <c r="I12087" s="33">
        <v>10656</v>
      </c>
      <c r="J12087" s="33">
        <v>504</v>
      </c>
      <c r="K12087" s="33">
        <v>6900</v>
      </c>
      <c r="L12087" s="33">
        <v>1</v>
      </c>
      <c r="M12087" s="33">
        <v>1</v>
      </c>
      <c r="N12087" s="33">
        <v>297515.58</v>
      </c>
      <c r="O12087" s="33">
        <v>2229.7</v>
      </c>
      <c r="P12087" s="33">
        <v>4469</v>
      </c>
    </row>
    <row r="12088" spans="1:16">
      <c r="A12088" s="27" t="s">
        <v>1623</v>
      </c>
      <c r="B12088" s="31">
        <v>202505</v>
      </c>
      <c r="C12088" s="27" t="s">
        <v>189</v>
      </c>
      <c r="D12088" s="27" t="s">
        <v>189</v>
      </c>
      <c r="E12088" s="27" t="s">
        <v>27</v>
      </c>
      <c r="F12088" s="27" t="s">
        <v>257</v>
      </c>
      <c r="G12088" s="33">
        <v>419293.16</v>
      </c>
      <c r="H12088" s="33">
        <v>419293.16</v>
      </c>
      <c r="I12088" s="33">
        <v>9807</v>
      </c>
      <c r="J12088" s="33">
        <v>496</v>
      </c>
      <c r="K12088" s="33">
        <v>6900</v>
      </c>
      <c r="L12088" s="33">
        <v>1</v>
      </c>
      <c r="M12088" s="33">
        <v>1</v>
      </c>
      <c r="N12088" s="33">
        <v>328293.92</v>
      </c>
      <c r="O12088" s="33">
        <v>2392.2</v>
      </c>
      <c r="P12088" s="33">
        <v>4314</v>
      </c>
    </row>
    <row r="12089" spans="1:16">
      <c r="A12089" s="27" t="s">
        <v>1623</v>
      </c>
      <c r="B12089" s="31">
        <v>202506</v>
      </c>
      <c r="C12089" s="27" t="s">
        <v>189</v>
      </c>
      <c r="D12089" s="27" t="s">
        <v>189</v>
      </c>
      <c r="E12089" s="27" t="s">
        <v>27</v>
      </c>
      <c r="F12089" s="27" t="s">
        <v>257</v>
      </c>
      <c r="G12089" s="33">
        <v>466967.24</v>
      </c>
      <c r="H12089" s="33">
        <v>466967.24</v>
      </c>
      <c r="I12089" s="33">
        <v>12130</v>
      </c>
      <c r="J12089" s="33">
        <v>539</v>
      </c>
      <c r="K12089" s="33">
        <v>6900</v>
      </c>
      <c r="L12089" s="33">
        <v>1</v>
      </c>
      <c r="M12089" s="33">
        <v>1</v>
      </c>
      <c r="N12089" s="33">
        <v>323127.21</v>
      </c>
      <c r="O12089" s="33">
        <v>2751.7</v>
      </c>
      <c r="P12089" s="33">
        <v>4976</v>
      </c>
    </row>
    <row r="12090" spans="1:16">
      <c r="A12090" s="27" t="s">
        <v>1623</v>
      </c>
      <c r="B12090" s="31">
        <v>202507</v>
      </c>
      <c r="C12090" s="27" t="s">
        <v>189</v>
      </c>
      <c r="D12090" s="27" t="s">
        <v>189</v>
      </c>
      <c r="E12090" s="27" t="s">
        <v>27</v>
      </c>
      <c r="F12090" s="27" t="s">
        <v>257</v>
      </c>
      <c r="G12090" s="33">
        <v>382348.02</v>
      </c>
      <c r="H12090" s="33">
        <v>382348.02</v>
      </c>
      <c r="I12090" s="33">
        <v>9797</v>
      </c>
      <c r="J12090" s="33">
        <v>468</v>
      </c>
      <c r="K12090" s="33">
        <v>6900</v>
      </c>
      <c r="L12090" s="33">
        <v>1</v>
      </c>
      <c r="M12090" s="33">
        <v>1</v>
      </c>
      <c r="N12090" s="33">
        <v>289448.12</v>
      </c>
      <c r="O12090" s="33">
        <v>2395.3</v>
      </c>
      <c r="P12090" s="33">
        <v>4018</v>
      </c>
    </row>
    <row r="12091" spans="1:16">
      <c r="A12091" s="27" t="s">
        <v>1623</v>
      </c>
      <c r="B12091" s="31">
        <v>202508</v>
      </c>
      <c r="C12091" s="27" t="s">
        <v>189</v>
      </c>
      <c r="D12091" s="27" t="s">
        <v>189</v>
      </c>
      <c r="E12091" s="27" t="s">
        <v>27</v>
      </c>
      <c r="F12091" s="27" t="s">
        <v>257</v>
      </c>
      <c r="G12091" s="33">
        <v>388458.69</v>
      </c>
      <c r="H12091" s="33">
        <v>388458.69</v>
      </c>
      <c r="I12091" s="33">
        <v>9614</v>
      </c>
      <c r="J12091" s="33">
        <v>378</v>
      </c>
      <c r="K12091" s="33">
        <v>6900</v>
      </c>
      <c r="L12091" s="33">
        <v>1</v>
      </c>
      <c r="M12091" s="33">
        <v>1</v>
      </c>
      <c r="N12091" s="33">
        <v>280861.04</v>
      </c>
      <c r="O12091" s="33">
        <v>2243</v>
      </c>
      <c r="P12091" s="33">
        <v>4017</v>
      </c>
    </row>
    <row r="12092" spans="1:16">
      <c r="A12092" s="27" t="s">
        <v>1623</v>
      </c>
      <c r="B12092" s="31">
        <v>202509</v>
      </c>
      <c r="C12092" s="27" t="s">
        <v>189</v>
      </c>
      <c r="D12092" s="27" t="s">
        <v>189</v>
      </c>
      <c r="E12092" s="27" t="s">
        <v>27</v>
      </c>
      <c r="F12092" s="27" t="s">
        <v>257</v>
      </c>
      <c r="G12092" s="33">
        <v>374173.67</v>
      </c>
      <c r="H12092" s="33">
        <v>374173.67</v>
      </c>
      <c r="I12092" s="33">
        <v>9775</v>
      </c>
      <c r="J12092" s="33">
        <v>437</v>
      </c>
      <c r="K12092" s="33">
        <v>6900</v>
      </c>
      <c r="L12092" s="33">
        <v>1</v>
      </c>
      <c r="M12092" s="33">
        <v>1</v>
      </c>
      <c r="N12092" s="33">
        <v>272074.69</v>
      </c>
      <c r="O12092" s="33">
        <v>2007.2</v>
      </c>
      <c r="P12092" s="33">
        <v>3851</v>
      </c>
    </row>
    <row r="12093" spans="1:16">
      <c r="A12093" s="27" t="s">
        <v>1623</v>
      </c>
      <c r="B12093" s="31">
        <v>202510</v>
      </c>
      <c r="C12093" s="27" t="s">
        <v>189</v>
      </c>
      <c r="D12093" s="27" t="s">
        <v>189</v>
      </c>
      <c r="E12093" s="27" t="s">
        <v>27</v>
      </c>
      <c r="F12093" s="27" t="s">
        <v>257</v>
      </c>
      <c r="G12093" s="33">
        <v>370224.89</v>
      </c>
      <c r="H12093" s="33">
        <v>370224.89</v>
      </c>
      <c r="I12093" s="33">
        <v>9830</v>
      </c>
      <c r="J12093" s="33">
        <v>490</v>
      </c>
      <c r="K12093" s="33">
        <v>6900</v>
      </c>
      <c r="L12093" s="33">
        <v>1</v>
      </c>
      <c r="M12093" s="33">
        <v>1</v>
      </c>
      <c r="N12093" s="33">
        <v>301087.26</v>
      </c>
      <c r="O12093" s="33">
        <v>2170.7</v>
      </c>
      <c r="P12093" s="33">
        <v>3953</v>
      </c>
    </row>
    <row r="12094" spans="1:16">
      <c r="A12094" s="27" t="s">
        <v>1623</v>
      </c>
      <c r="B12094" s="31">
        <v>202511</v>
      </c>
      <c r="C12094" s="27" t="s">
        <v>189</v>
      </c>
      <c r="D12094" s="27" t="s">
        <v>189</v>
      </c>
      <c r="E12094" s="27" t="s">
        <v>27</v>
      </c>
      <c r="F12094" s="27" t="s">
        <v>257</v>
      </c>
      <c r="G12094" s="33">
        <v>443537.66</v>
      </c>
      <c r="H12094" s="33">
        <v>443537.66</v>
      </c>
      <c r="I12094" s="33">
        <v>11563</v>
      </c>
      <c r="J12094" s="33">
        <v>570</v>
      </c>
      <c r="K12094" s="33">
        <v>6900</v>
      </c>
      <c r="L12094" s="33">
        <v>1</v>
      </c>
      <c r="M12094" s="33">
        <v>1</v>
      </c>
      <c r="N12094" s="33">
        <v>366076.38</v>
      </c>
      <c r="O12094" s="33">
        <v>2694.3</v>
      </c>
      <c r="P12094" s="33">
        <v>4740</v>
      </c>
    </row>
    <row r="12095" spans="1:16">
      <c r="A12095" s="27" t="s">
        <v>1623</v>
      </c>
      <c r="B12095" s="31">
        <v>202512</v>
      </c>
      <c r="C12095" s="27" t="s">
        <v>189</v>
      </c>
      <c r="D12095" s="27" t="s">
        <v>189</v>
      </c>
      <c r="E12095" s="27" t="s">
        <v>27</v>
      </c>
      <c r="F12095" s="27" t="s">
        <v>257</v>
      </c>
      <c r="G12095" s="33">
        <v>612469.29</v>
      </c>
      <c r="H12095" s="33">
        <v>612469.29</v>
      </c>
      <c r="I12095" s="33">
        <v>16967</v>
      </c>
      <c r="J12095" s="33">
        <v>704</v>
      </c>
      <c r="K12095" s="33">
        <v>6900</v>
      </c>
      <c r="L12095" s="33">
        <v>1</v>
      </c>
      <c r="M12095" s="33">
        <v>1</v>
      </c>
      <c r="N12095" s="33">
        <v>423382.82</v>
      </c>
      <c r="O12095" s="33">
        <v>3485.2</v>
      </c>
      <c r="P12095" s="33">
        <v>6560</v>
      </c>
    </row>
    <row r="12096" spans="1:16">
      <c r="A12096" s="27" t="s">
        <v>1623</v>
      </c>
      <c r="B12096" s="31">
        <v>202601</v>
      </c>
      <c r="C12096" s="27" t="s">
        <v>189</v>
      </c>
      <c r="D12096" s="27" t="s">
        <v>189</v>
      </c>
      <c r="E12096" s="27" t="s">
        <v>27</v>
      </c>
      <c r="F12096" s="27" t="s">
        <v>257</v>
      </c>
      <c r="G12096" s="33">
        <v>306057.08</v>
      </c>
      <c r="H12096" s="33">
        <v>306057.08</v>
      </c>
      <c r="I12096" s="33">
        <v>7986</v>
      </c>
      <c r="J12096" s="33">
        <v>456</v>
      </c>
      <c r="K12096" s="33">
        <v>6900</v>
      </c>
      <c r="L12096" s="33">
        <v>1</v>
      </c>
      <c r="M12096" s="33">
        <v>1</v>
      </c>
      <c r="N12096" s="33">
        <v>216806.48</v>
      </c>
      <c r="O12096" s="33">
        <v>1566.4</v>
      </c>
      <c r="P12096" s="33">
        <v>3095</v>
      </c>
    </row>
    <row r="12097" spans="1:16">
      <c r="A12097" s="27" t="s">
        <v>1623</v>
      </c>
      <c r="B12097" s="31">
        <v>202602</v>
      </c>
      <c r="C12097" s="27" t="s">
        <v>189</v>
      </c>
      <c r="D12097" s="27" t="s">
        <v>189</v>
      </c>
      <c r="E12097" s="27" t="s">
        <v>27</v>
      </c>
      <c r="F12097" s="27" t="s">
        <v>257</v>
      </c>
      <c r="G12097" s="33">
        <v>320491.58</v>
      </c>
      <c r="H12097" s="33">
        <v>320491.58</v>
      </c>
      <c r="I12097" s="33">
        <v>8174</v>
      </c>
      <c r="J12097" s="33">
        <v>401</v>
      </c>
      <c r="K12097" s="33">
        <v>6900</v>
      </c>
      <c r="L12097" s="33">
        <v>1</v>
      </c>
      <c r="M12097" s="33">
        <v>1</v>
      </c>
      <c r="N12097" s="33">
        <v>225043.43</v>
      </c>
      <c r="O12097" s="33">
        <v>1547.2</v>
      </c>
      <c r="P12097" s="33">
        <v>3202</v>
      </c>
    </row>
    <row r="12098" spans="1:16">
      <c r="A12098" s="27" t="s">
        <v>1623</v>
      </c>
      <c r="B12098" s="31">
        <v>202603</v>
      </c>
      <c r="C12098" s="27" t="s">
        <v>189</v>
      </c>
      <c r="D12098" s="27" t="s">
        <v>189</v>
      </c>
      <c r="E12098" s="27" t="s">
        <v>27</v>
      </c>
      <c r="F12098" s="27" t="s">
        <v>257</v>
      </c>
      <c r="G12098" s="33">
        <v>381697.56</v>
      </c>
      <c r="H12098" s="33">
        <v>381697.56</v>
      </c>
      <c r="I12098" s="33">
        <v>10096</v>
      </c>
      <c r="J12098" s="33">
        <v>475</v>
      </c>
      <c r="K12098" s="33">
        <v>6900</v>
      </c>
      <c r="L12098" s="33">
        <v>1</v>
      </c>
      <c r="M12098" s="33">
        <v>1</v>
      </c>
      <c r="N12098" s="33">
        <v>282564.32</v>
      </c>
      <c r="O12098" s="33">
        <v>2178</v>
      </c>
      <c r="P12098" s="33">
        <v>3994</v>
      </c>
    </row>
    <row r="12099" spans="1:16">
      <c r="A12099" s="27" t="s">
        <v>1623</v>
      </c>
      <c r="B12099" s="31">
        <v>202604</v>
      </c>
      <c r="C12099" s="27" t="s">
        <v>189</v>
      </c>
      <c r="D12099" s="27" t="s">
        <v>189</v>
      </c>
      <c r="E12099" s="27" t="s">
        <v>27</v>
      </c>
      <c r="F12099" s="27" t="s">
        <v>257</v>
      </c>
      <c r="G12099" s="33">
        <v>522312.55</v>
      </c>
      <c r="H12099" s="33">
        <v>522312.55</v>
      </c>
      <c r="I12099" s="33">
        <v>12267</v>
      </c>
      <c r="J12099" s="33">
        <v>547</v>
      </c>
      <c r="K12099" s="33">
        <v>6900</v>
      </c>
      <c r="L12099" s="33">
        <v>1</v>
      </c>
      <c r="M12099" s="33">
        <v>1</v>
      </c>
      <c r="N12099" s="33">
        <v>335002.55</v>
      </c>
      <c r="O12099" s="33">
        <v>2880.1</v>
      </c>
      <c r="P12099" s="33">
        <v>5285</v>
      </c>
    </row>
    <row r="12100" spans="1:16">
      <c r="A12100" s="27" t="s">
        <v>1623</v>
      </c>
      <c r="B12100" s="31">
        <v>202605</v>
      </c>
      <c r="C12100" s="27" t="s">
        <v>189</v>
      </c>
      <c r="D12100" s="27" t="s">
        <v>189</v>
      </c>
      <c r="E12100" s="27" t="s">
        <v>27</v>
      </c>
      <c r="F12100" s="27" t="s">
        <v>257</v>
      </c>
      <c r="G12100" s="33">
        <v>496768.66</v>
      </c>
      <c r="H12100" s="33">
        <v>496768.66</v>
      </c>
      <c r="I12100" s="33">
        <v>12510</v>
      </c>
      <c r="J12100" s="33">
        <v>488</v>
      </c>
      <c r="K12100" s="33">
        <v>6900</v>
      </c>
      <c r="L12100" s="33">
        <v>1</v>
      </c>
      <c r="M12100" s="33">
        <v>1</v>
      </c>
      <c r="N12100" s="33">
        <v>369658.95</v>
      </c>
      <c r="O12100" s="33">
        <v>2967</v>
      </c>
      <c r="P12100" s="33">
        <v>5094</v>
      </c>
    </row>
    <row r="12101" spans="1:16">
      <c r="A12101" s="27" t="s">
        <v>1623</v>
      </c>
      <c r="B12101" s="31">
        <v>202606</v>
      </c>
      <c r="C12101" s="27" t="s">
        <v>189</v>
      </c>
      <c r="D12101" s="27" t="s">
        <v>189</v>
      </c>
      <c r="E12101" s="27" t="s">
        <v>27</v>
      </c>
      <c r="F12101" s="27" t="s">
        <v>257</v>
      </c>
      <c r="G12101" s="33">
        <v>489018.84</v>
      </c>
      <c r="H12101" s="33">
        <v>489018.84</v>
      </c>
      <c r="I12101" s="33">
        <v>12736</v>
      </c>
      <c r="J12101" s="33">
        <v>636</v>
      </c>
      <c r="K12101" s="33">
        <v>6900</v>
      </c>
      <c r="L12101" s="33">
        <v>1</v>
      </c>
      <c r="M12101" s="33">
        <v>1</v>
      </c>
      <c r="N12101" s="33">
        <v>363841.24</v>
      </c>
      <c r="O12101" s="33">
        <v>2746.9</v>
      </c>
      <c r="P12101" s="33">
        <v>4985</v>
      </c>
    </row>
    <row r="12102" spans="1:16">
      <c r="A12102" s="27" t="s">
        <v>1623</v>
      </c>
      <c r="B12102" s="31">
        <v>202607</v>
      </c>
      <c r="C12102" s="27" t="s">
        <v>189</v>
      </c>
      <c r="D12102" s="27" t="s">
        <v>189</v>
      </c>
      <c r="E12102" s="27" t="s">
        <v>27</v>
      </c>
      <c r="F12102" s="27" t="s">
        <v>257</v>
      </c>
      <c r="G12102" s="33">
        <v>486743.72</v>
      </c>
      <c r="H12102" s="33">
        <v>486743.72</v>
      </c>
      <c r="I12102" s="33">
        <v>11985</v>
      </c>
      <c r="J12102" s="33">
        <v>538</v>
      </c>
      <c r="K12102" s="33">
        <v>6900</v>
      </c>
      <c r="L12102" s="33">
        <v>1</v>
      </c>
      <c r="M12102" s="33">
        <v>1</v>
      </c>
      <c r="N12102" s="33">
        <v>325918.58</v>
      </c>
      <c r="O12102" s="33">
        <v>3014.5</v>
      </c>
      <c r="P12102" s="33">
        <v>4838</v>
      </c>
    </row>
    <row r="12103" spans="1:16">
      <c r="A12103" s="27" t="s">
        <v>1624</v>
      </c>
      <c r="B12103" s="31">
        <v>202408</v>
      </c>
      <c r="C12103" s="27" t="s">
        <v>189</v>
      </c>
      <c r="D12103" s="27" t="s">
        <v>189</v>
      </c>
      <c r="E12103" s="27" t="s">
        <v>27</v>
      </c>
      <c r="F12103" s="27" t="s">
        <v>257</v>
      </c>
      <c r="G12103" s="33">
        <v>500359.39</v>
      </c>
      <c r="H12103" s="33">
        <v>500359.39</v>
      </c>
      <c r="I12103" s="33">
        <v>12009</v>
      </c>
      <c r="J12103" s="33">
        <v>582</v>
      </c>
      <c r="K12103" s="33">
        <v>10200</v>
      </c>
      <c r="L12103" s="33">
        <v>1</v>
      </c>
      <c r="M12103" s="33">
        <v>1</v>
      </c>
      <c r="N12103" s="33">
        <v>400948.74</v>
      </c>
      <c r="O12103" s="33">
        <v>3098.9</v>
      </c>
      <c r="P12103" s="33">
        <v>5005</v>
      </c>
    </row>
    <row r="12104" spans="1:16">
      <c r="A12104" s="27" t="s">
        <v>1624</v>
      </c>
      <c r="B12104" s="31">
        <v>202409</v>
      </c>
      <c r="C12104" s="27" t="s">
        <v>189</v>
      </c>
      <c r="D12104" s="27" t="s">
        <v>189</v>
      </c>
      <c r="E12104" s="27" t="s">
        <v>27</v>
      </c>
      <c r="F12104" s="27" t="s">
        <v>257</v>
      </c>
      <c r="G12104" s="33">
        <v>609587.16</v>
      </c>
      <c r="H12104" s="33">
        <v>609587.16</v>
      </c>
      <c r="I12104" s="33">
        <v>15786</v>
      </c>
      <c r="J12104" s="33">
        <v>757</v>
      </c>
      <c r="K12104" s="33">
        <v>10200</v>
      </c>
      <c r="L12104" s="33">
        <v>1</v>
      </c>
      <c r="M12104" s="33">
        <v>1</v>
      </c>
      <c r="N12104" s="33">
        <v>388405.61</v>
      </c>
      <c r="O12104" s="33">
        <v>3018.3</v>
      </c>
      <c r="P12104" s="33">
        <v>6402</v>
      </c>
    </row>
    <row r="12105" spans="1:16">
      <c r="A12105" s="27" t="s">
        <v>1624</v>
      </c>
      <c r="B12105" s="31">
        <v>202410</v>
      </c>
      <c r="C12105" s="27" t="s">
        <v>189</v>
      </c>
      <c r="D12105" s="27" t="s">
        <v>189</v>
      </c>
      <c r="E12105" s="27" t="s">
        <v>27</v>
      </c>
      <c r="F12105" s="27" t="s">
        <v>257</v>
      </c>
      <c r="G12105" s="33">
        <v>596890.33</v>
      </c>
      <c r="H12105" s="33">
        <v>596890.33</v>
      </c>
      <c r="I12105" s="33">
        <v>14781</v>
      </c>
      <c r="J12105" s="33">
        <v>764</v>
      </c>
      <c r="K12105" s="33">
        <v>10200</v>
      </c>
      <c r="L12105" s="33">
        <v>1</v>
      </c>
      <c r="M12105" s="33">
        <v>1</v>
      </c>
      <c r="N12105" s="33">
        <v>429823.08</v>
      </c>
      <c r="O12105" s="33">
        <v>3291.2</v>
      </c>
      <c r="P12105" s="33">
        <v>6074</v>
      </c>
    </row>
    <row r="12106" spans="1:16">
      <c r="A12106" s="27" t="s">
        <v>1624</v>
      </c>
      <c r="B12106" s="31">
        <v>202411</v>
      </c>
      <c r="C12106" s="27" t="s">
        <v>189</v>
      </c>
      <c r="D12106" s="27" t="s">
        <v>189</v>
      </c>
      <c r="E12106" s="27" t="s">
        <v>27</v>
      </c>
      <c r="F12106" s="27" t="s">
        <v>257</v>
      </c>
      <c r="G12106" s="33">
        <v>646335.28</v>
      </c>
      <c r="H12106" s="33">
        <v>646335.28</v>
      </c>
      <c r="I12106" s="33">
        <v>16061</v>
      </c>
      <c r="J12106" s="33">
        <v>738</v>
      </c>
      <c r="K12106" s="33">
        <v>10200</v>
      </c>
      <c r="L12106" s="33">
        <v>1</v>
      </c>
      <c r="M12106" s="33">
        <v>1</v>
      </c>
      <c r="N12106" s="33">
        <v>522599.59</v>
      </c>
      <c r="O12106" s="33">
        <v>3963.1</v>
      </c>
      <c r="P12106" s="33">
        <v>6723</v>
      </c>
    </row>
    <row r="12107" spans="1:16">
      <c r="A12107" s="27" t="s">
        <v>1624</v>
      </c>
      <c r="B12107" s="31">
        <v>202412</v>
      </c>
      <c r="C12107" s="27" t="s">
        <v>189</v>
      </c>
      <c r="D12107" s="27" t="s">
        <v>189</v>
      </c>
      <c r="E12107" s="27" t="s">
        <v>27</v>
      </c>
      <c r="F12107" s="27" t="s">
        <v>257</v>
      </c>
      <c r="G12107" s="33">
        <v>721269.66</v>
      </c>
      <c r="H12107" s="33">
        <v>721269.66</v>
      </c>
      <c r="I12107" s="33">
        <v>18200</v>
      </c>
      <c r="J12107" s="33">
        <v>752</v>
      </c>
      <c r="K12107" s="33">
        <v>10200</v>
      </c>
      <c r="L12107" s="33">
        <v>1</v>
      </c>
      <c r="M12107" s="33">
        <v>1</v>
      </c>
      <c r="N12107" s="33">
        <v>604408.53</v>
      </c>
      <c r="O12107" s="33">
        <v>4054.2</v>
      </c>
      <c r="P12107" s="33">
        <v>7447</v>
      </c>
    </row>
    <row r="12108" spans="1:16">
      <c r="A12108" s="27" t="s">
        <v>1624</v>
      </c>
      <c r="B12108" s="31">
        <v>202501</v>
      </c>
      <c r="C12108" s="27" t="s">
        <v>189</v>
      </c>
      <c r="D12108" s="27" t="s">
        <v>189</v>
      </c>
      <c r="E12108" s="27" t="s">
        <v>27</v>
      </c>
      <c r="F12108" s="27" t="s">
        <v>257</v>
      </c>
      <c r="G12108" s="33">
        <v>419530.78</v>
      </c>
      <c r="H12108" s="33">
        <v>419530.78</v>
      </c>
      <c r="I12108" s="33">
        <v>10382</v>
      </c>
      <c r="J12108" s="33">
        <v>478</v>
      </c>
      <c r="K12108" s="33">
        <v>10200</v>
      </c>
      <c r="L12108" s="33">
        <v>1</v>
      </c>
      <c r="M12108" s="33">
        <v>1</v>
      </c>
      <c r="N12108" s="33">
        <v>309506.38</v>
      </c>
      <c r="O12108" s="33">
        <v>2622.9</v>
      </c>
      <c r="P12108" s="33">
        <v>4472</v>
      </c>
    </row>
    <row r="12109" spans="1:16">
      <c r="A12109" s="27" t="s">
        <v>1624</v>
      </c>
      <c r="B12109" s="31">
        <v>202502</v>
      </c>
      <c r="C12109" s="27" t="s">
        <v>189</v>
      </c>
      <c r="D12109" s="27" t="s">
        <v>189</v>
      </c>
      <c r="E12109" s="27" t="s">
        <v>27</v>
      </c>
      <c r="F12109" s="27" t="s">
        <v>257</v>
      </c>
      <c r="G12109" s="33">
        <v>457534.42</v>
      </c>
      <c r="H12109" s="33">
        <v>457534.42</v>
      </c>
      <c r="I12109" s="33">
        <v>11461</v>
      </c>
      <c r="J12109" s="33">
        <v>620</v>
      </c>
      <c r="K12109" s="33">
        <v>10200</v>
      </c>
      <c r="L12109" s="33">
        <v>1</v>
      </c>
      <c r="M12109" s="33">
        <v>1</v>
      </c>
      <c r="N12109" s="33">
        <v>321265.21</v>
      </c>
      <c r="O12109" s="33">
        <v>2538.1</v>
      </c>
      <c r="P12109" s="33">
        <v>4743</v>
      </c>
    </row>
    <row r="12110" spans="1:16">
      <c r="A12110" s="27" t="s">
        <v>1624</v>
      </c>
      <c r="B12110" s="31">
        <v>202503</v>
      </c>
      <c r="C12110" s="27" t="s">
        <v>189</v>
      </c>
      <c r="D12110" s="27" t="s">
        <v>189</v>
      </c>
      <c r="E12110" s="27" t="s">
        <v>27</v>
      </c>
      <c r="F12110" s="27" t="s">
        <v>257</v>
      </c>
      <c r="G12110" s="33">
        <v>519351.83</v>
      </c>
      <c r="H12110" s="33">
        <v>519351.83</v>
      </c>
      <c r="I12110" s="33">
        <v>13405</v>
      </c>
      <c r="J12110" s="33">
        <v>662</v>
      </c>
      <c r="K12110" s="33">
        <v>10200</v>
      </c>
      <c r="L12110" s="33">
        <v>1</v>
      </c>
      <c r="M12110" s="33">
        <v>1</v>
      </c>
      <c r="N12110" s="33">
        <v>403380.28</v>
      </c>
      <c r="O12110" s="33">
        <v>2758.6</v>
      </c>
      <c r="P12110" s="33">
        <v>5604</v>
      </c>
    </row>
    <row r="12111" spans="1:16">
      <c r="A12111" s="27" t="s">
        <v>1624</v>
      </c>
      <c r="B12111" s="31">
        <v>202504</v>
      </c>
      <c r="C12111" s="27" t="s">
        <v>189</v>
      </c>
      <c r="D12111" s="27" t="s">
        <v>189</v>
      </c>
      <c r="E12111" s="27" t="s">
        <v>27</v>
      </c>
      <c r="F12111" s="27" t="s">
        <v>257</v>
      </c>
      <c r="G12111" s="33">
        <v>730807.03</v>
      </c>
      <c r="H12111" s="33">
        <v>730807.03</v>
      </c>
      <c r="I12111" s="33">
        <v>19700</v>
      </c>
      <c r="J12111" s="33">
        <v>1031</v>
      </c>
      <c r="K12111" s="33">
        <v>10200</v>
      </c>
      <c r="L12111" s="33">
        <v>1</v>
      </c>
      <c r="M12111" s="33">
        <v>1</v>
      </c>
      <c r="N12111" s="33">
        <v>478239.52</v>
      </c>
      <c r="O12111" s="33">
        <v>4132.7</v>
      </c>
      <c r="P12111" s="33">
        <v>7859</v>
      </c>
    </row>
    <row r="12112" spans="1:16">
      <c r="A12112" s="27" t="s">
        <v>1624</v>
      </c>
      <c r="B12112" s="31">
        <v>202505</v>
      </c>
      <c r="C12112" s="27" t="s">
        <v>189</v>
      </c>
      <c r="D12112" s="27" t="s">
        <v>189</v>
      </c>
      <c r="E12112" s="27" t="s">
        <v>27</v>
      </c>
      <c r="F12112" s="27" t="s">
        <v>257</v>
      </c>
      <c r="G12112" s="33">
        <v>706909.95</v>
      </c>
      <c r="H12112" s="33">
        <v>706909.95</v>
      </c>
      <c r="I12112" s="33">
        <v>17915</v>
      </c>
      <c r="J12112" s="33">
        <v>777</v>
      </c>
      <c r="K12112" s="33">
        <v>10200</v>
      </c>
      <c r="L12112" s="33">
        <v>1</v>
      </c>
      <c r="M12112" s="33">
        <v>1</v>
      </c>
      <c r="N12112" s="33">
        <v>527713.95</v>
      </c>
      <c r="O12112" s="33">
        <v>3903.6</v>
      </c>
      <c r="P12112" s="33">
        <v>7395</v>
      </c>
    </row>
    <row r="12113" spans="1:16">
      <c r="A12113" s="27" t="s">
        <v>1624</v>
      </c>
      <c r="B12113" s="31">
        <v>202506</v>
      </c>
      <c r="C12113" s="27" t="s">
        <v>189</v>
      </c>
      <c r="D12113" s="27" t="s">
        <v>189</v>
      </c>
      <c r="E12113" s="27" t="s">
        <v>27</v>
      </c>
      <c r="F12113" s="27" t="s">
        <v>257</v>
      </c>
      <c r="G12113" s="33">
        <v>724540.74</v>
      </c>
      <c r="H12113" s="33">
        <v>724540.74</v>
      </c>
      <c r="I12113" s="33">
        <v>18579</v>
      </c>
      <c r="J12113" s="33">
        <v>918</v>
      </c>
      <c r="K12113" s="33">
        <v>10200</v>
      </c>
      <c r="L12113" s="33">
        <v>1</v>
      </c>
      <c r="M12113" s="33">
        <v>1</v>
      </c>
      <c r="N12113" s="33">
        <v>519408.77</v>
      </c>
      <c r="O12113" s="33">
        <v>4110.9</v>
      </c>
      <c r="P12113" s="33">
        <v>7414</v>
      </c>
    </row>
    <row r="12114" spans="1:16">
      <c r="A12114" s="27" t="s">
        <v>1624</v>
      </c>
      <c r="B12114" s="31">
        <v>202507</v>
      </c>
      <c r="C12114" s="27" t="s">
        <v>189</v>
      </c>
      <c r="D12114" s="27" t="s">
        <v>189</v>
      </c>
      <c r="E12114" s="27" t="s">
        <v>27</v>
      </c>
      <c r="F12114" s="27" t="s">
        <v>257</v>
      </c>
      <c r="G12114" s="33">
        <v>664616.83</v>
      </c>
      <c r="H12114" s="33">
        <v>664616.83</v>
      </c>
      <c r="I12114" s="33">
        <v>16730</v>
      </c>
      <c r="J12114" s="33">
        <v>852</v>
      </c>
      <c r="K12114" s="33">
        <v>10200</v>
      </c>
      <c r="L12114" s="33">
        <v>1</v>
      </c>
      <c r="M12114" s="33">
        <v>1</v>
      </c>
      <c r="N12114" s="33">
        <v>465271.53</v>
      </c>
      <c r="O12114" s="33">
        <v>3615</v>
      </c>
      <c r="P12114" s="33">
        <v>7235</v>
      </c>
    </row>
    <row r="12115" spans="1:16">
      <c r="A12115" s="27" t="s">
        <v>1624</v>
      </c>
      <c r="B12115" s="31">
        <v>202508</v>
      </c>
      <c r="C12115" s="27" t="s">
        <v>189</v>
      </c>
      <c r="D12115" s="27" t="s">
        <v>189</v>
      </c>
      <c r="E12115" s="27" t="s">
        <v>27</v>
      </c>
      <c r="F12115" s="27" t="s">
        <v>257</v>
      </c>
      <c r="G12115" s="33">
        <v>596016.76</v>
      </c>
      <c r="H12115" s="33">
        <v>596016.76</v>
      </c>
      <c r="I12115" s="33">
        <v>16395</v>
      </c>
      <c r="J12115" s="33">
        <v>604</v>
      </c>
      <c r="K12115" s="33">
        <v>10200</v>
      </c>
      <c r="L12115" s="33">
        <v>1</v>
      </c>
      <c r="M12115" s="33">
        <v>1</v>
      </c>
      <c r="N12115" s="33">
        <v>451468.28</v>
      </c>
      <c r="O12115" s="33">
        <v>2992.7</v>
      </c>
      <c r="P12115" s="33">
        <v>6746</v>
      </c>
    </row>
    <row r="12116" spans="1:16">
      <c r="A12116" s="27" t="s">
        <v>1624</v>
      </c>
      <c r="B12116" s="31">
        <v>202509</v>
      </c>
      <c r="C12116" s="27" t="s">
        <v>189</v>
      </c>
      <c r="D12116" s="27" t="s">
        <v>189</v>
      </c>
      <c r="E12116" s="27" t="s">
        <v>27</v>
      </c>
      <c r="F12116" s="27" t="s">
        <v>257</v>
      </c>
      <c r="G12116" s="33">
        <v>646977.71</v>
      </c>
      <c r="H12116" s="33">
        <v>646977.71</v>
      </c>
      <c r="I12116" s="33">
        <v>17767</v>
      </c>
      <c r="J12116" s="33">
        <v>953</v>
      </c>
      <c r="K12116" s="33">
        <v>10200</v>
      </c>
      <c r="L12116" s="33">
        <v>1</v>
      </c>
      <c r="M12116" s="33">
        <v>1</v>
      </c>
      <c r="N12116" s="33">
        <v>437344.72</v>
      </c>
      <c r="O12116" s="33">
        <v>4001.1</v>
      </c>
      <c r="P12116" s="33">
        <v>7158</v>
      </c>
    </row>
    <row r="12117" spans="1:16">
      <c r="A12117" s="27" t="s">
        <v>1624</v>
      </c>
      <c r="B12117" s="31">
        <v>202510</v>
      </c>
      <c r="C12117" s="27" t="s">
        <v>189</v>
      </c>
      <c r="D12117" s="27" t="s">
        <v>189</v>
      </c>
      <c r="E12117" s="27" t="s">
        <v>27</v>
      </c>
      <c r="F12117" s="27" t="s">
        <v>257</v>
      </c>
      <c r="G12117" s="33">
        <v>673527.9399999999</v>
      </c>
      <c r="H12117" s="33">
        <v>673527.9399999999</v>
      </c>
      <c r="I12117" s="33">
        <v>16851</v>
      </c>
      <c r="J12117" s="33">
        <v>732</v>
      </c>
      <c r="K12117" s="33">
        <v>10200</v>
      </c>
      <c r="L12117" s="33">
        <v>1</v>
      </c>
      <c r="M12117" s="33">
        <v>1</v>
      </c>
      <c r="N12117" s="33">
        <v>483980.79</v>
      </c>
      <c r="O12117" s="33">
        <v>3603.4</v>
      </c>
      <c r="P12117" s="33">
        <v>7167</v>
      </c>
    </row>
    <row r="12118" spans="1:16">
      <c r="A12118" s="27" t="s">
        <v>1624</v>
      </c>
      <c r="B12118" s="31">
        <v>202511</v>
      </c>
      <c r="C12118" s="27" t="s">
        <v>189</v>
      </c>
      <c r="D12118" s="27" t="s">
        <v>189</v>
      </c>
      <c r="E12118" s="27" t="s">
        <v>27</v>
      </c>
      <c r="F12118" s="27" t="s">
        <v>257</v>
      </c>
      <c r="G12118" s="33">
        <v>818340.29</v>
      </c>
      <c r="H12118" s="33">
        <v>818340.29</v>
      </c>
      <c r="I12118" s="33">
        <v>19600</v>
      </c>
      <c r="J12118" s="33">
        <v>883</v>
      </c>
      <c r="K12118" s="33">
        <v>10200</v>
      </c>
      <c r="L12118" s="33">
        <v>1</v>
      </c>
      <c r="M12118" s="33">
        <v>1</v>
      </c>
      <c r="N12118" s="33">
        <v>588447.13</v>
      </c>
      <c r="O12118" s="33">
        <v>4424.8</v>
      </c>
      <c r="P12118" s="33">
        <v>7938</v>
      </c>
    </row>
    <row r="12119" spans="1:16">
      <c r="A12119" s="27" t="s">
        <v>1624</v>
      </c>
      <c r="B12119" s="31">
        <v>202512</v>
      </c>
      <c r="C12119" s="27" t="s">
        <v>189</v>
      </c>
      <c r="D12119" s="27" t="s">
        <v>189</v>
      </c>
      <c r="E12119" s="27" t="s">
        <v>27</v>
      </c>
      <c r="F12119" s="27" t="s">
        <v>257</v>
      </c>
      <c r="G12119" s="33">
        <v>940705.33</v>
      </c>
      <c r="H12119" s="33">
        <v>940705.33</v>
      </c>
      <c r="I12119" s="33">
        <v>25090</v>
      </c>
      <c r="J12119" s="33">
        <v>1167</v>
      </c>
      <c r="K12119" s="33">
        <v>10200</v>
      </c>
      <c r="L12119" s="33">
        <v>1</v>
      </c>
      <c r="M12119" s="33">
        <v>1</v>
      </c>
      <c r="N12119" s="33">
        <v>680564.01</v>
      </c>
      <c r="O12119" s="33">
        <v>5701.9</v>
      </c>
      <c r="P12119" s="33">
        <v>10671</v>
      </c>
    </row>
    <row r="12120" spans="1:16">
      <c r="A12120" s="27" t="s">
        <v>1624</v>
      </c>
      <c r="B12120" s="31">
        <v>202601</v>
      </c>
      <c r="C12120" s="27" t="s">
        <v>189</v>
      </c>
      <c r="D12120" s="27" t="s">
        <v>189</v>
      </c>
      <c r="E12120" s="27" t="s">
        <v>27</v>
      </c>
      <c r="F12120" s="27" t="s">
        <v>257</v>
      </c>
      <c r="G12120" s="33">
        <v>504304.31</v>
      </c>
      <c r="H12120" s="33">
        <v>504304.31</v>
      </c>
      <c r="I12120" s="33">
        <v>13127</v>
      </c>
      <c r="J12120" s="33">
        <v>650</v>
      </c>
      <c r="K12120" s="33">
        <v>10200</v>
      </c>
      <c r="L12120" s="33">
        <v>1</v>
      </c>
      <c r="M12120" s="33">
        <v>1</v>
      </c>
      <c r="N12120" s="33">
        <v>348504.18</v>
      </c>
      <c r="O12120" s="33">
        <v>2954</v>
      </c>
      <c r="P12120" s="33">
        <v>5488</v>
      </c>
    </row>
    <row r="12121" spans="1:16">
      <c r="A12121" s="27" t="s">
        <v>1624</v>
      </c>
      <c r="B12121" s="31">
        <v>202602</v>
      </c>
      <c r="C12121" s="27" t="s">
        <v>189</v>
      </c>
      <c r="D12121" s="27" t="s">
        <v>189</v>
      </c>
      <c r="E12121" s="27" t="s">
        <v>27</v>
      </c>
      <c r="F12121" s="27" t="s">
        <v>257</v>
      </c>
      <c r="G12121" s="33">
        <v>485993.14</v>
      </c>
      <c r="H12121" s="33">
        <v>485993.14</v>
      </c>
      <c r="I12121" s="33">
        <v>11257</v>
      </c>
      <c r="J12121" s="33">
        <v>492</v>
      </c>
      <c r="K12121" s="33">
        <v>10200</v>
      </c>
      <c r="L12121" s="33">
        <v>1</v>
      </c>
      <c r="M12121" s="33">
        <v>1</v>
      </c>
      <c r="N12121" s="33">
        <v>361744.62</v>
      </c>
      <c r="O12121" s="33">
        <v>2667.7</v>
      </c>
      <c r="P12121" s="33">
        <v>4712</v>
      </c>
    </row>
    <row r="12122" spans="1:16">
      <c r="A12122" s="27" t="s">
        <v>1624</v>
      </c>
      <c r="B12122" s="31">
        <v>202603</v>
      </c>
      <c r="C12122" s="27" t="s">
        <v>189</v>
      </c>
      <c r="D12122" s="27" t="s">
        <v>189</v>
      </c>
      <c r="E12122" s="27" t="s">
        <v>27</v>
      </c>
      <c r="F12122" s="27" t="s">
        <v>257</v>
      </c>
      <c r="G12122" s="33">
        <v>587965.46</v>
      </c>
      <c r="H12122" s="33">
        <v>587965.46</v>
      </c>
      <c r="I12122" s="33">
        <v>13986</v>
      </c>
      <c r="J12122" s="33">
        <v>644</v>
      </c>
      <c r="K12122" s="33">
        <v>10200</v>
      </c>
      <c r="L12122" s="33">
        <v>1</v>
      </c>
      <c r="M12122" s="33">
        <v>1</v>
      </c>
      <c r="N12122" s="33">
        <v>454206.2</v>
      </c>
      <c r="O12122" s="33">
        <v>3231.9</v>
      </c>
      <c r="P12122" s="33">
        <v>6235</v>
      </c>
    </row>
    <row r="12123" spans="1:16">
      <c r="A12123" s="27" t="s">
        <v>1624</v>
      </c>
      <c r="B12123" s="31">
        <v>202604</v>
      </c>
      <c r="C12123" s="27" t="s">
        <v>189</v>
      </c>
      <c r="D12123" s="27" t="s">
        <v>189</v>
      </c>
      <c r="E12123" s="27" t="s">
        <v>27</v>
      </c>
      <c r="F12123" s="27" t="s">
        <v>257</v>
      </c>
      <c r="G12123" s="33">
        <v>770098.42</v>
      </c>
      <c r="H12123" s="33">
        <v>770098.42</v>
      </c>
      <c r="I12123" s="33">
        <v>19674</v>
      </c>
      <c r="J12123" s="33">
        <v>1016</v>
      </c>
      <c r="K12123" s="33">
        <v>10200</v>
      </c>
      <c r="L12123" s="33">
        <v>1</v>
      </c>
      <c r="M12123" s="33">
        <v>1</v>
      </c>
      <c r="N12123" s="33">
        <v>538497.7</v>
      </c>
      <c r="O12123" s="33">
        <v>4561.3</v>
      </c>
      <c r="P12123" s="33">
        <v>8117</v>
      </c>
    </row>
    <row r="12124" spans="1:16">
      <c r="A12124" s="27" t="s">
        <v>1624</v>
      </c>
      <c r="B12124" s="31">
        <v>202605</v>
      </c>
      <c r="C12124" s="27" t="s">
        <v>189</v>
      </c>
      <c r="D12124" s="27" t="s">
        <v>189</v>
      </c>
      <c r="E12124" s="27" t="s">
        <v>27</v>
      </c>
      <c r="F12124" s="27" t="s">
        <v>257</v>
      </c>
      <c r="G12124" s="33">
        <v>893798.76</v>
      </c>
      <c r="H12124" s="33">
        <v>893798.76</v>
      </c>
      <c r="I12124" s="33">
        <v>21902</v>
      </c>
      <c r="J12124" s="33">
        <v>875</v>
      </c>
      <c r="K12124" s="33">
        <v>10200</v>
      </c>
      <c r="L12124" s="33">
        <v>1</v>
      </c>
      <c r="M12124" s="33">
        <v>1</v>
      </c>
      <c r="N12124" s="33">
        <v>594205.91</v>
      </c>
      <c r="O12124" s="33">
        <v>5027.3</v>
      </c>
      <c r="P12124" s="33">
        <v>9089</v>
      </c>
    </row>
    <row r="12125" spans="1:16">
      <c r="A12125" s="27" t="s">
        <v>1624</v>
      </c>
      <c r="B12125" s="31">
        <v>202606</v>
      </c>
      <c r="C12125" s="27" t="s">
        <v>189</v>
      </c>
      <c r="D12125" s="27" t="s">
        <v>189</v>
      </c>
      <c r="E12125" s="27" t="s">
        <v>27</v>
      </c>
      <c r="F12125" s="27" t="s">
        <v>257</v>
      </c>
      <c r="G12125" s="33">
        <v>795820.28</v>
      </c>
      <c r="H12125" s="33">
        <v>795820.28</v>
      </c>
      <c r="I12125" s="33">
        <v>20340</v>
      </c>
      <c r="J12125" s="33">
        <v>879</v>
      </c>
      <c r="K12125" s="33">
        <v>10200</v>
      </c>
      <c r="L12125" s="33">
        <v>1</v>
      </c>
      <c r="M12125" s="33">
        <v>1</v>
      </c>
      <c r="N12125" s="33">
        <v>584854.27</v>
      </c>
      <c r="O12125" s="33">
        <v>4624.5</v>
      </c>
      <c r="P12125" s="33">
        <v>8352</v>
      </c>
    </row>
    <row r="12126" spans="1:16">
      <c r="A12126" s="27" t="s">
        <v>1624</v>
      </c>
      <c r="B12126" s="31">
        <v>202607</v>
      </c>
      <c r="C12126" s="27" t="s">
        <v>189</v>
      </c>
      <c r="D12126" s="27" t="s">
        <v>189</v>
      </c>
      <c r="E12126" s="27" t="s">
        <v>27</v>
      </c>
      <c r="F12126" s="27" t="s">
        <v>257</v>
      </c>
      <c r="G12126" s="33">
        <v>732382.85</v>
      </c>
      <c r="H12126" s="33">
        <v>732382.85</v>
      </c>
      <c r="I12126" s="33">
        <v>17770</v>
      </c>
      <c r="J12126" s="33">
        <v>921</v>
      </c>
      <c r="K12126" s="33">
        <v>10200</v>
      </c>
      <c r="L12126" s="33">
        <v>1</v>
      </c>
      <c r="M12126" s="33">
        <v>1</v>
      </c>
      <c r="N12126" s="33">
        <v>523895.74</v>
      </c>
      <c r="O12126" s="33">
        <v>3751</v>
      </c>
      <c r="P12126" s="33">
        <v>7336</v>
      </c>
    </row>
    <row r="12127" spans="1:16">
      <c r="A12127" s="27" t="s">
        <v>1626</v>
      </c>
      <c r="B12127" s="31">
        <v>202408</v>
      </c>
      <c r="C12127" s="27" t="s">
        <v>189</v>
      </c>
      <c r="D12127" s="27" t="s">
        <v>189</v>
      </c>
      <c r="E12127" s="27" t="s">
        <v>27</v>
      </c>
      <c r="F12127" s="27" t="s">
        <v>257</v>
      </c>
      <c r="G12127" s="33">
        <v>478843.94</v>
      </c>
      <c r="H12127" s="33">
        <v>478843.94</v>
      </c>
      <c r="I12127" s="33">
        <v>11634</v>
      </c>
      <c r="J12127" s="33">
        <v>493</v>
      </c>
      <c r="K12127" s="33">
        <v>10900</v>
      </c>
      <c r="L12127" s="33">
        <v>1</v>
      </c>
      <c r="M12127" s="33">
        <v>1</v>
      </c>
      <c r="N12127" s="33">
        <v>381542.44</v>
      </c>
      <c r="O12127" s="33">
        <v>2636.3</v>
      </c>
      <c r="P12127" s="33">
        <v>4708</v>
      </c>
    </row>
    <row r="12128" spans="1:16">
      <c r="A12128" s="27" t="s">
        <v>1626</v>
      </c>
      <c r="B12128" s="31">
        <v>202409</v>
      </c>
      <c r="C12128" s="27" t="s">
        <v>189</v>
      </c>
      <c r="D12128" s="27" t="s">
        <v>189</v>
      </c>
      <c r="E12128" s="27" t="s">
        <v>27</v>
      </c>
      <c r="F12128" s="27" t="s">
        <v>257</v>
      </c>
      <c r="G12128" s="33">
        <v>477267.36</v>
      </c>
      <c r="H12128" s="33">
        <v>477267.36</v>
      </c>
      <c r="I12128" s="33">
        <v>12640</v>
      </c>
      <c r="J12128" s="33">
        <v>585</v>
      </c>
      <c r="K12128" s="33">
        <v>10900</v>
      </c>
      <c r="L12128" s="33">
        <v>1</v>
      </c>
      <c r="M12128" s="33">
        <v>1</v>
      </c>
      <c r="N12128" s="33">
        <v>369606.41</v>
      </c>
      <c r="O12128" s="33">
        <v>2815.1</v>
      </c>
      <c r="P12128" s="33">
        <v>4956</v>
      </c>
    </row>
    <row r="12129" spans="1:16">
      <c r="A12129" s="27" t="s">
        <v>1626</v>
      </c>
      <c r="B12129" s="31">
        <v>202410</v>
      </c>
      <c r="C12129" s="27" t="s">
        <v>189</v>
      </c>
      <c r="D12129" s="27" t="s">
        <v>189</v>
      </c>
      <c r="E12129" s="27" t="s">
        <v>27</v>
      </c>
      <c r="F12129" s="27" t="s">
        <v>257</v>
      </c>
      <c r="G12129" s="33">
        <v>470795.2</v>
      </c>
      <c r="H12129" s="33">
        <v>470795.2</v>
      </c>
      <c r="I12129" s="33">
        <v>14055</v>
      </c>
      <c r="J12129" s="33">
        <v>620</v>
      </c>
      <c r="K12129" s="33">
        <v>10900</v>
      </c>
      <c r="L12129" s="33">
        <v>1</v>
      </c>
      <c r="M12129" s="33">
        <v>1</v>
      </c>
      <c r="N12129" s="33">
        <v>409019.23</v>
      </c>
      <c r="O12129" s="33">
        <v>2741.5</v>
      </c>
      <c r="P12129" s="33">
        <v>5450</v>
      </c>
    </row>
    <row r="12130" spans="1:16">
      <c r="A12130" s="27" t="s">
        <v>1626</v>
      </c>
      <c r="B12130" s="31">
        <v>202411</v>
      </c>
      <c r="C12130" s="27" t="s">
        <v>189</v>
      </c>
      <c r="D12130" s="27" t="s">
        <v>189</v>
      </c>
      <c r="E12130" s="27" t="s">
        <v>27</v>
      </c>
      <c r="F12130" s="27" t="s">
        <v>257</v>
      </c>
      <c r="G12130" s="33">
        <v>594327.01</v>
      </c>
      <c r="H12130" s="33">
        <v>594327.01</v>
      </c>
      <c r="I12130" s="33">
        <v>15198</v>
      </c>
      <c r="J12130" s="33">
        <v>718</v>
      </c>
      <c r="K12130" s="33">
        <v>10900</v>
      </c>
      <c r="L12130" s="33">
        <v>1</v>
      </c>
      <c r="M12130" s="33">
        <v>1</v>
      </c>
      <c r="N12130" s="33">
        <v>497305.26</v>
      </c>
      <c r="O12130" s="33">
        <v>3248.4</v>
      </c>
      <c r="P12130" s="33">
        <v>6113</v>
      </c>
    </row>
    <row r="12131" spans="1:16">
      <c r="A12131" s="27" t="s">
        <v>1626</v>
      </c>
      <c r="B12131" s="31">
        <v>202412</v>
      </c>
      <c r="C12131" s="27" t="s">
        <v>189</v>
      </c>
      <c r="D12131" s="27" t="s">
        <v>189</v>
      </c>
      <c r="E12131" s="27" t="s">
        <v>27</v>
      </c>
      <c r="F12131" s="27" t="s">
        <v>257</v>
      </c>
      <c r="G12131" s="33">
        <v>725375.5</v>
      </c>
      <c r="H12131" s="33">
        <v>725375.5</v>
      </c>
      <c r="I12131" s="33">
        <v>18151</v>
      </c>
      <c r="J12131" s="33">
        <v>830</v>
      </c>
      <c r="K12131" s="33">
        <v>10900</v>
      </c>
      <c r="L12131" s="33">
        <v>1</v>
      </c>
      <c r="M12131" s="33">
        <v>1</v>
      </c>
      <c r="N12131" s="33">
        <v>575154.58</v>
      </c>
      <c r="O12131" s="33">
        <v>4134.1</v>
      </c>
      <c r="P12131" s="33">
        <v>7308</v>
      </c>
    </row>
    <row r="12132" spans="1:16">
      <c r="A12132" s="27" t="s">
        <v>1626</v>
      </c>
      <c r="B12132" s="31">
        <v>202501</v>
      </c>
      <c r="C12132" s="27" t="s">
        <v>189</v>
      </c>
      <c r="D12132" s="27" t="s">
        <v>189</v>
      </c>
      <c r="E12132" s="27" t="s">
        <v>27</v>
      </c>
      <c r="F12132" s="27" t="s">
        <v>257</v>
      </c>
      <c r="G12132" s="33">
        <v>364105.47</v>
      </c>
      <c r="H12132" s="33">
        <v>364105.47</v>
      </c>
      <c r="I12132" s="33">
        <v>8860</v>
      </c>
      <c r="J12132" s="33">
        <v>425</v>
      </c>
      <c r="K12132" s="33">
        <v>10900</v>
      </c>
      <c r="L12132" s="33">
        <v>1</v>
      </c>
      <c r="M12132" s="33">
        <v>1</v>
      </c>
      <c r="N12132" s="33">
        <v>294525.97</v>
      </c>
      <c r="O12132" s="33">
        <v>1878.3</v>
      </c>
      <c r="P12132" s="33">
        <v>3720</v>
      </c>
    </row>
    <row r="12133" spans="1:16">
      <c r="A12133" s="27" t="s">
        <v>1626</v>
      </c>
      <c r="B12133" s="31">
        <v>202502</v>
      </c>
      <c r="C12133" s="27" t="s">
        <v>189</v>
      </c>
      <c r="D12133" s="27" t="s">
        <v>189</v>
      </c>
      <c r="E12133" s="27" t="s">
        <v>27</v>
      </c>
      <c r="F12133" s="27" t="s">
        <v>257</v>
      </c>
      <c r="G12133" s="33">
        <v>382454.66</v>
      </c>
      <c r="H12133" s="33">
        <v>382454.66</v>
      </c>
      <c r="I12133" s="33">
        <v>9149</v>
      </c>
      <c r="J12133" s="33">
        <v>417</v>
      </c>
      <c r="K12133" s="33">
        <v>10900</v>
      </c>
      <c r="L12133" s="33">
        <v>1</v>
      </c>
      <c r="M12133" s="33">
        <v>1</v>
      </c>
      <c r="N12133" s="33">
        <v>305715.66</v>
      </c>
      <c r="O12133" s="33">
        <v>2108.8</v>
      </c>
      <c r="P12133" s="33">
        <v>3726</v>
      </c>
    </row>
    <row r="12134" spans="1:16">
      <c r="A12134" s="27" t="s">
        <v>1626</v>
      </c>
      <c r="B12134" s="31">
        <v>202503</v>
      </c>
      <c r="C12134" s="27" t="s">
        <v>189</v>
      </c>
      <c r="D12134" s="27" t="s">
        <v>189</v>
      </c>
      <c r="E12134" s="27" t="s">
        <v>27</v>
      </c>
      <c r="F12134" s="27" t="s">
        <v>257</v>
      </c>
      <c r="G12134" s="33">
        <v>457929.55</v>
      </c>
      <c r="H12134" s="33">
        <v>457929.55</v>
      </c>
      <c r="I12134" s="33">
        <v>14061</v>
      </c>
      <c r="J12134" s="33">
        <v>720</v>
      </c>
      <c r="K12134" s="33">
        <v>10900</v>
      </c>
      <c r="L12134" s="33">
        <v>1</v>
      </c>
      <c r="M12134" s="33">
        <v>1</v>
      </c>
      <c r="N12134" s="33">
        <v>383856.29</v>
      </c>
      <c r="O12134" s="33">
        <v>2613.8</v>
      </c>
      <c r="P12134" s="33">
        <v>5396</v>
      </c>
    </row>
    <row r="12135" spans="1:16">
      <c r="A12135" s="27" t="s">
        <v>1626</v>
      </c>
      <c r="B12135" s="31">
        <v>202504</v>
      </c>
      <c r="C12135" s="27" t="s">
        <v>189</v>
      </c>
      <c r="D12135" s="27" t="s">
        <v>189</v>
      </c>
      <c r="E12135" s="27" t="s">
        <v>27</v>
      </c>
      <c r="F12135" s="27" t="s">
        <v>257</v>
      </c>
      <c r="G12135" s="33">
        <v>566289.12</v>
      </c>
      <c r="H12135" s="33">
        <v>566289.12</v>
      </c>
      <c r="I12135" s="33">
        <v>15190</v>
      </c>
      <c r="J12135" s="33">
        <v>712</v>
      </c>
      <c r="K12135" s="33">
        <v>10900</v>
      </c>
      <c r="L12135" s="33">
        <v>1</v>
      </c>
      <c r="M12135" s="33">
        <v>1</v>
      </c>
      <c r="N12135" s="33">
        <v>455092.27</v>
      </c>
      <c r="O12135" s="33">
        <v>3579.2</v>
      </c>
      <c r="P12135" s="33">
        <v>5942</v>
      </c>
    </row>
    <row r="12136" spans="1:16">
      <c r="A12136" s="27" t="s">
        <v>1626</v>
      </c>
      <c r="B12136" s="31">
        <v>202505</v>
      </c>
      <c r="C12136" s="27" t="s">
        <v>189</v>
      </c>
      <c r="D12136" s="27" t="s">
        <v>189</v>
      </c>
      <c r="E12136" s="27" t="s">
        <v>27</v>
      </c>
      <c r="F12136" s="27" t="s">
        <v>257</v>
      </c>
      <c r="G12136" s="33">
        <v>620628.4300000001</v>
      </c>
      <c r="H12136" s="33">
        <v>620628.4300000001</v>
      </c>
      <c r="I12136" s="33">
        <v>15693</v>
      </c>
      <c r="J12136" s="33">
        <v>742</v>
      </c>
      <c r="K12136" s="33">
        <v>10900</v>
      </c>
      <c r="L12136" s="33">
        <v>1</v>
      </c>
      <c r="M12136" s="33">
        <v>1</v>
      </c>
      <c r="N12136" s="33">
        <v>502172.09</v>
      </c>
      <c r="O12136" s="33">
        <v>3428.2</v>
      </c>
      <c r="P12136" s="33">
        <v>6398</v>
      </c>
    </row>
    <row r="12137" spans="1:16">
      <c r="A12137" s="27" t="s">
        <v>1626</v>
      </c>
      <c r="B12137" s="31">
        <v>202506</v>
      </c>
      <c r="C12137" s="27" t="s">
        <v>189</v>
      </c>
      <c r="D12137" s="27" t="s">
        <v>189</v>
      </c>
      <c r="E12137" s="27" t="s">
        <v>27</v>
      </c>
      <c r="F12137" s="27" t="s">
        <v>257</v>
      </c>
      <c r="G12137" s="33">
        <v>621106.41</v>
      </c>
      <c r="H12137" s="33">
        <v>621106.41</v>
      </c>
      <c r="I12137" s="33">
        <v>15363</v>
      </c>
      <c r="J12137" s="33">
        <v>780</v>
      </c>
      <c r="K12137" s="33">
        <v>10900</v>
      </c>
      <c r="L12137" s="33">
        <v>1</v>
      </c>
      <c r="M12137" s="33">
        <v>1</v>
      </c>
      <c r="N12137" s="33">
        <v>494268.88</v>
      </c>
      <c r="O12137" s="33">
        <v>3593.6</v>
      </c>
      <c r="P12137" s="33">
        <v>6486</v>
      </c>
    </row>
    <row r="12138" spans="1:16">
      <c r="A12138" s="27" t="s">
        <v>1626</v>
      </c>
      <c r="B12138" s="31">
        <v>202507</v>
      </c>
      <c r="C12138" s="27" t="s">
        <v>189</v>
      </c>
      <c r="D12138" s="27" t="s">
        <v>189</v>
      </c>
      <c r="E12138" s="27" t="s">
        <v>27</v>
      </c>
      <c r="F12138" s="27" t="s">
        <v>257</v>
      </c>
      <c r="G12138" s="33">
        <v>557432.2</v>
      </c>
      <c r="H12138" s="33">
        <v>557432.2</v>
      </c>
      <c r="I12138" s="33">
        <v>13864</v>
      </c>
      <c r="J12138" s="33">
        <v>670</v>
      </c>
      <c r="K12138" s="33">
        <v>10900</v>
      </c>
      <c r="L12138" s="33">
        <v>1</v>
      </c>
      <c r="M12138" s="33">
        <v>1</v>
      </c>
      <c r="N12138" s="33">
        <v>442751.94</v>
      </c>
      <c r="O12138" s="33">
        <v>2970.2</v>
      </c>
      <c r="P12138" s="33">
        <v>5807</v>
      </c>
    </row>
    <row r="12139" spans="1:16">
      <c r="A12139" s="27" t="s">
        <v>1626</v>
      </c>
      <c r="B12139" s="31">
        <v>202508</v>
      </c>
      <c r="C12139" s="27" t="s">
        <v>189</v>
      </c>
      <c r="D12139" s="27" t="s">
        <v>189</v>
      </c>
      <c r="E12139" s="27" t="s">
        <v>27</v>
      </c>
      <c r="F12139" s="27" t="s">
        <v>257</v>
      </c>
      <c r="G12139" s="33">
        <v>585840.33</v>
      </c>
      <c r="H12139" s="33">
        <v>585840.33</v>
      </c>
      <c r="I12139" s="33">
        <v>15028</v>
      </c>
      <c r="J12139" s="33">
        <v>736</v>
      </c>
      <c r="K12139" s="33">
        <v>10900</v>
      </c>
      <c r="L12139" s="33">
        <v>1</v>
      </c>
      <c r="M12139" s="33">
        <v>1</v>
      </c>
      <c r="N12139" s="33">
        <v>429616.78</v>
      </c>
      <c r="O12139" s="33">
        <v>3413.7</v>
      </c>
      <c r="P12139" s="33">
        <v>6302</v>
      </c>
    </row>
    <row r="12140" spans="1:16">
      <c r="A12140" s="27" t="s">
        <v>1626</v>
      </c>
      <c r="B12140" s="31">
        <v>202509</v>
      </c>
      <c r="C12140" s="27" t="s">
        <v>189</v>
      </c>
      <c r="D12140" s="27" t="s">
        <v>189</v>
      </c>
      <c r="E12140" s="27" t="s">
        <v>27</v>
      </c>
      <c r="F12140" s="27" t="s">
        <v>257</v>
      </c>
      <c r="G12140" s="33">
        <v>533430.91</v>
      </c>
      <c r="H12140" s="33">
        <v>533430.91</v>
      </c>
      <c r="I12140" s="33">
        <v>13840</v>
      </c>
      <c r="J12140" s="33">
        <v>704</v>
      </c>
      <c r="K12140" s="33">
        <v>10900</v>
      </c>
      <c r="L12140" s="33">
        <v>1</v>
      </c>
      <c r="M12140" s="33">
        <v>1</v>
      </c>
      <c r="N12140" s="33">
        <v>416176.82</v>
      </c>
      <c r="O12140" s="33">
        <v>2725.2</v>
      </c>
      <c r="P12140" s="33">
        <v>5680</v>
      </c>
    </row>
    <row r="12141" spans="1:16">
      <c r="A12141" s="27" t="s">
        <v>1626</v>
      </c>
      <c r="B12141" s="31">
        <v>202510</v>
      </c>
      <c r="C12141" s="27" t="s">
        <v>189</v>
      </c>
      <c r="D12141" s="27" t="s">
        <v>189</v>
      </c>
      <c r="E12141" s="27" t="s">
        <v>27</v>
      </c>
      <c r="F12141" s="27" t="s">
        <v>257</v>
      </c>
      <c r="G12141" s="33">
        <v>647028.65</v>
      </c>
      <c r="H12141" s="33">
        <v>647028.65</v>
      </c>
      <c r="I12141" s="33">
        <v>15973</v>
      </c>
      <c r="J12141" s="33">
        <v>780</v>
      </c>
      <c r="K12141" s="33">
        <v>10900</v>
      </c>
      <c r="L12141" s="33">
        <v>1</v>
      </c>
      <c r="M12141" s="33">
        <v>1</v>
      </c>
      <c r="N12141" s="33">
        <v>460555.66</v>
      </c>
      <c r="O12141" s="33">
        <v>3615.2</v>
      </c>
      <c r="P12141" s="33">
        <v>6475</v>
      </c>
    </row>
    <row r="12142" spans="1:16">
      <c r="A12142" s="27" t="s">
        <v>1626</v>
      </c>
      <c r="B12142" s="31">
        <v>202511</v>
      </c>
      <c r="C12142" s="27" t="s">
        <v>189</v>
      </c>
      <c r="D12142" s="27" t="s">
        <v>189</v>
      </c>
      <c r="E12142" s="27" t="s">
        <v>27</v>
      </c>
      <c r="F12142" s="27" t="s">
        <v>257</v>
      </c>
      <c r="G12142" s="33">
        <v>637838.1899999999</v>
      </c>
      <c r="H12142" s="33">
        <v>637838.1899999999</v>
      </c>
      <c r="I12142" s="33">
        <v>15074</v>
      </c>
      <c r="J12142" s="33">
        <v>637</v>
      </c>
      <c r="K12142" s="33">
        <v>10900</v>
      </c>
      <c r="L12142" s="33">
        <v>1</v>
      </c>
      <c r="M12142" s="33">
        <v>1</v>
      </c>
      <c r="N12142" s="33">
        <v>559965.73</v>
      </c>
      <c r="O12142" s="33">
        <v>3601.2</v>
      </c>
      <c r="P12142" s="33">
        <v>6261</v>
      </c>
    </row>
    <row r="12143" spans="1:16">
      <c r="A12143" s="27" t="s">
        <v>1626</v>
      </c>
      <c r="B12143" s="31">
        <v>202512</v>
      </c>
      <c r="C12143" s="27" t="s">
        <v>189</v>
      </c>
      <c r="D12143" s="27" t="s">
        <v>189</v>
      </c>
      <c r="E12143" s="27" t="s">
        <v>27</v>
      </c>
      <c r="F12143" s="27" t="s">
        <v>257</v>
      </c>
      <c r="G12143" s="33">
        <v>833907.15</v>
      </c>
      <c r="H12143" s="33">
        <v>833907.15</v>
      </c>
      <c r="I12143" s="33">
        <v>22939</v>
      </c>
      <c r="J12143" s="33">
        <v>977</v>
      </c>
      <c r="K12143" s="33">
        <v>10900</v>
      </c>
      <c r="L12143" s="33">
        <v>1</v>
      </c>
      <c r="M12143" s="33">
        <v>1</v>
      </c>
      <c r="N12143" s="33">
        <v>647624.05</v>
      </c>
      <c r="O12143" s="33">
        <v>4791.3</v>
      </c>
      <c r="P12143" s="33">
        <v>9321</v>
      </c>
    </row>
    <row r="12144" spans="1:16">
      <c r="A12144" s="27" t="s">
        <v>1626</v>
      </c>
      <c r="B12144" s="31">
        <v>202601</v>
      </c>
      <c r="C12144" s="27" t="s">
        <v>189</v>
      </c>
      <c r="D12144" s="27" t="s">
        <v>189</v>
      </c>
      <c r="E12144" s="27" t="s">
        <v>27</v>
      </c>
      <c r="F12144" s="27" t="s">
        <v>257</v>
      </c>
      <c r="G12144" s="33">
        <v>466504.66</v>
      </c>
      <c r="H12144" s="33">
        <v>466504.66</v>
      </c>
      <c r="I12144" s="33">
        <v>11591</v>
      </c>
      <c r="J12144" s="33">
        <v>642</v>
      </c>
      <c r="K12144" s="33">
        <v>10900</v>
      </c>
      <c r="L12144" s="33">
        <v>1</v>
      </c>
      <c r="M12144" s="33">
        <v>1</v>
      </c>
      <c r="N12144" s="33">
        <v>331636.24</v>
      </c>
      <c r="O12144" s="33">
        <v>2824.1</v>
      </c>
      <c r="P12144" s="33">
        <v>4889</v>
      </c>
    </row>
    <row r="12145" spans="1:16">
      <c r="A12145" s="27" t="s">
        <v>1626</v>
      </c>
      <c r="B12145" s="31">
        <v>202602</v>
      </c>
      <c r="C12145" s="27" t="s">
        <v>189</v>
      </c>
      <c r="D12145" s="27" t="s">
        <v>189</v>
      </c>
      <c r="E12145" s="27" t="s">
        <v>27</v>
      </c>
      <c r="F12145" s="27" t="s">
        <v>257</v>
      </c>
      <c r="G12145" s="33">
        <v>470960.45</v>
      </c>
      <c r="H12145" s="33">
        <v>470960.45</v>
      </c>
      <c r="I12145" s="33">
        <v>12107</v>
      </c>
      <c r="J12145" s="33">
        <v>584</v>
      </c>
      <c r="K12145" s="33">
        <v>10900</v>
      </c>
      <c r="L12145" s="33">
        <v>1</v>
      </c>
      <c r="M12145" s="33">
        <v>1</v>
      </c>
      <c r="N12145" s="33">
        <v>344235.83</v>
      </c>
      <c r="O12145" s="33">
        <v>2623.4</v>
      </c>
      <c r="P12145" s="33">
        <v>4829</v>
      </c>
    </row>
    <row r="12146" spans="1:16">
      <c r="A12146" s="27" t="s">
        <v>1626</v>
      </c>
      <c r="B12146" s="31">
        <v>202603</v>
      </c>
      <c r="C12146" s="27" t="s">
        <v>189</v>
      </c>
      <c r="D12146" s="27" t="s">
        <v>189</v>
      </c>
      <c r="E12146" s="27" t="s">
        <v>27</v>
      </c>
      <c r="F12146" s="27" t="s">
        <v>257</v>
      </c>
      <c r="G12146" s="33">
        <v>554611.34</v>
      </c>
      <c r="H12146" s="33">
        <v>554611.34</v>
      </c>
      <c r="I12146" s="33">
        <v>14509</v>
      </c>
      <c r="J12146" s="33">
        <v>641</v>
      </c>
      <c r="K12146" s="33">
        <v>10900</v>
      </c>
      <c r="L12146" s="33">
        <v>1</v>
      </c>
      <c r="M12146" s="33">
        <v>1</v>
      </c>
      <c r="N12146" s="33">
        <v>432222.18</v>
      </c>
      <c r="O12146" s="33">
        <v>3163.1</v>
      </c>
      <c r="P12146" s="33">
        <v>5942</v>
      </c>
    </row>
    <row r="12147" spans="1:16">
      <c r="A12147" s="27" t="s">
        <v>1626</v>
      </c>
      <c r="B12147" s="31">
        <v>202604</v>
      </c>
      <c r="C12147" s="27" t="s">
        <v>189</v>
      </c>
      <c r="D12147" s="27" t="s">
        <v>189</v>
      </c>
      <c r="E12147" s="27" t="s">
        <v>27</v>
      </c>
      <c r="F12147" s="27" t="s">
        <v>257</v>
      </c>
      <c r="G12147" s="33">
        <v>654634.66</v>
      </c>
      <c r="H12147" s="33">
        <v>654634.66</v>
      </c>
      <c r="I12147" s="33">
        <v>16797</v>
      </c>
      <c r="J12147" s="33">
        <v>808</v>
      </c>
      <c r="K12147" s="33">
        <v>10900</v>
      </c>
      <c r="L12147" s="33">
        <v>1</v>
      </c>
      <c r="M12147" s="33">
        <v>1</v>
      </c>
      <c r="N12147" s="33">
        <v>512433.89</v>
      </c>
      <c r="O12147" s="33">
        <v>3704</v>
      </c>
      <c r="P12147" s="33">
        <v>7184</v>
      </c>
    </row>
    <row r="12148" spans="1:16">
      <c r="A12148" s="27" t="s">
        <v>1626</v>
      </c>
      <c r="B12148" s="31">
        <v>202605</v>
      </c>
      <c r="C12148" s="27" t="s">
        <v>189</v>
      </c>
      <c r="D12148" s="27" t="s">
        <v>189</v>
      </c>
      <c r="E12148" s="27" t="s">
        <v>27</v>
      </c>
      <c r="F12148" s="27" t="s">
        <v>257</v>
      </c>
      <c r="G12148" s="33">
        <v>658599</v>
      </c>
      <c r="H12148" s="33">
        <v>658599</v>
      </c>
      <c r="I12148" s="33">
        <v>15620</v>
      </c>
      <c r="J12148" s="33">
        <v>829</v>
      </c>
      <c r="K12148" s="33">
        <v>10900</v>
      </c>
      <c r="L12148" s="33">
        <v>1</v>
      </c>
      <c r="M12148" s="33">
        <v>1</v>
      </c>
      <c r="N12148" s="33">
        <v>565445.77</v>
      </c>
      <c r="O12148" s="33">
        <v>4062.9</v>
      </c>
      <c r="P12148" s="33">
        <v>6670</v>
      </c>
    </row>
    <row r="12149" spans="1:16">
      <c r="A12149" s="27" t="s">
        <v>1626</v>
      </c>
      <c r="B12149" s="31">
        <v>202606</v>
      </c>
      <c r="C12149" s="27" t="s">
        <v>189</v>
      </c>
      <c r="D12149" s="27" t="s">
        <v>189</v>
      </c>
      <c r="E12149" s="27" t="s">
        <v>27</v>
      </c>
      <c r="F12149" s="27" t="s">
        <v>257</v>
      </c>
      <c r="G12149" s="33">
        <v>707848.25</v>
      </c>
      <c r="H12149" s="33">
        <v>707848.25</v>
      </c>
      <c r="I12149" s="33">
        <v>16300</v>
      </c>
      <c r="J12149" s="33">
        <v>843</v>
      </c>
      <c r="K12149" s="33">
        <v>10900</v>
      </c>
      <c r="L12149" s="33">
        <v>1</v>
      </c>
      <c r="M12149" s="33">
        <v>1</v>
      </c>
      <c r="N12149" s="33">
        <v>556546.76</v>
      </c>
      <c r="O12149" s="33">
        <v>4099.4</v>
      </c>
      <c r="P12149" s="33">
        <v>7023</v>
      </c>
    </row>
    <row r="12150" spans="1:16">
      <c r="A12150" s="27" t="s">
        <v>1626</v>
      </c>
      <c r="B12150" s="31">
        <v>202607</v>
      </c>
      <c r="C12150" s="27" t="s">
        <v>189</v>
      </c>
      <c r="D12150" s="27" t="s">
        <v>189</v>
      </c>
      <c r="E12150" s="27" t="s">
        <v>27</v>
      </c>
      <c r="F12150" s="27" t="s">
        <v>257</v>
      </c>
      <c r="G12150" s="33">
        <v>612463.55</v>
      </c>
      <c r="H12150" s="33">
        <v>612463.55</v>
      </c>
      <c r="I12150" s="33">
        <v>16408</v>
      </c>
      <c r="J12150" s="33">
        <v>814</v>
      </c>
      <c r="K12150" s="33">
        <v>10900</v>
      </c>
      <c r="L12150" s="33">
        <v>1</v>
      </c>
      <c r="M12150" s="33">
        <v>1</v>
      </c>
      <c r="N12150" s="33">
        <v>498538.68</v>
      </c>
      <c r="O12150" s="33">
        <v>3268.8</v>
      </c>
      <c r="P12150" s="33">
        <v>6506</v>
      </c>
    </row>
    <row r="12151" spans="1:16">
      <c r="A12151" s="27" t="s">
        <v>1628</v>
      </c>
      <c r="B12151" s="31">
        <v>202408</v>
      </c>
      <c r="C12151" s="27" t="s">
        <v>189</v>
      </c>
      <c r="D12151" s="27" t="s">
        <v>189</v>
      </c>
      <c r="E12151" s="27" t="s">
        <v>27</v>
      </c>
      <c r="F12151" s="27" t="s">
        <v>257</v>
      </c>
      <c r="G12151" s="33">
        <v>346464.49</v>
      </c>
      <c r="H12151" s="33">
        <v>346464.49</v>
      </c>
      <c r="I12151" s="33">
        <v>8708</v>
      </c>
      <c r="J12151" s="33">
        <v>470</v>
      </c>
      <c r="K12151" s="33">
        <v>7500</v>
      </c>
      <c r="L12151" s="33">
        <v>1</v>
      </c>
      <c r="M12151" s="33">
        <v>1</v>
      </c>
      <c r="N12151" s="33">
        <v>265685.95</v>
      </c>
      <c r="O12151" s="33">
        <v>1742.7</v>
      </c>
      <c r="P12151" s="33">
        <v>3570</v>
      </c>
    </row>
    <row r="12152" spans="1:16">
      <c r="A12152" s="27" t="s">
        <v>1628</v>
      </c>
      <c r="B12152" s="31">
        <v>202409</v>
      </c>
      <c r="C12152" s="27" t="s">
        <v>189</v>
      </c>
      <c r="D12152" s="27" t="s">
        <v>189</v>
      </c>
      <c r="E12152" s="27" t="s">
        <v>27</v>
      </c>
      <c r="F12152" s="27" t="s">
        <v>257</v>
      </c>
      <c r="G12152" s="33">
        <v>334727</v>
      </c>
      <c r="H12152" s="33">
        <v>334727</v>
      </c>
      <c r="I12152" s="33">
        <v>8402</v>
      </c>
      <c r="J12152" s="33">
        <v>429</v>
      </c>
      <c r="K12152" s="33">
        <v>7500</v>
      </c>
      <c r="L12152" s="33">
        <v>1</v>
      </c>
      <c r="M12152" s="33">
        <v>1</v>
      </c>
      <c r="N12152" s="33">
        <v>257374.33</v>
      </c>
      <c r="O12152" s="33">
        <v>1719.7</v>
      </c>
      <c r="P12152" s="33">
        <v>3502</v>
      </c>
    </row>
    <row r="12153" spans="1:16">
      <c r="A12153" s="27" t="s">
        <v>1628</v>
      </c>
      <c r="B12153" s="31">
        <v>202410</v>
      </c>
      <c r="C12153" s="27" t="s">
        <v>189</v>
      </c>
      <c r="D12153" s="27" t="s">
        <v>189</v>
      </c>
      <c r="E12153" s="27" t="s">
        <v>27</v>
      </c>
      <c r="F12153" s="27" t="s">
        <v>257</v>
      </c>
      <c r="G12153" s="33">
        <v>366826.59</v>
      </c>
      <c r="H12153" s="33">
        <v>366826.59</v>
      </c>
      <c r="I12153" s="33">
        <v>9014</v>
      </c>
      <c r="J12153" s="33">
        <v>442</v>
      </c>
      <c r="K12153" s="33">
        <v>7500</v>
      </c>
      <c r="L12153" s="33">
        <v>1</v>
      </c>
      <c r="M12153" s="33">
        <v>1</v>
      </c>
      <c r="N12153" s="33">
        <v>284819.34</v>
      </c>
      <c r="O12153" s="33">
        <v>2061</v>
      </c>
      <c r="P12153" s="33">
        <v>3810</v>
      </c>
    </row>
    <row r="12154" spans="1:16">
      <c r="A12154" s="27" t="s">
        <v>1628</v>
      </c>
      <c r="B12154" s="31">
        <v>202411</v>
      </c>
      <c r="C12154" s="27" t="s">
        <v>189</v>
      </c>
      <c r="D12154" s="27" t="s">
        <v>189</v>
      </c>
      <c r="E12154" s="27" t="s">
        <v>27</v>
      </c>
      <c r="F12154" s="27" t="s">
        <v>257</v>
      </c>
      <c r="G12154" s="33">
        <v>457816.11</v>
      </c>
      <c r="H12154" s="33">
        <v>457816.11</v>
      </c>
      <c r="I12154" s="33">
        <v>11361</v>
      </c>
      <c r="J12154" s="33">
        <v>472</v>
      </c>
      <c r="K12154" s="33">
        <v>7500</v>
      </c>
      <c r="L12154" s="33">
        <v>1</v>
      </c>
      <c r="M12154" s="33">
        <v>1</v>
      </c>
      <c r="N12154" s="33">
        <v>346297.06</v>
      </c>
      <c r="O12154" s="33">
        <v>2569.5</v>
      </c>
      <c r="P12154" s="33">
        <v>4822</v>
      </c>
    </row>
    <row r="12155" spans="1:16">
      <c r="A12155" s="27" t="s">
        <v>1628</v>
      </c>
      <c r="B12155" s="31">
        <v>202412</v>
      </c>
      <c r="C12155" s="27" t="s">
        <v>189</v>
      </c>
      <c r="D12155" s="27" t="s">
        <v>189</v>
      </c>
      <c r="E12155" s="27" t="s">
        <v>27</v>
      </c>
      <c r="F12155" s="27" t="s">
        <v>257</v>
      </c>
      <c r="G12155" s="33">
        <v>528478.5699999999</v>
      </c>
      <c r="H12155" s="33">
        <v>528478.5699999999</v>
      </c>
      <c r="I12155" s="33">
        <v>13368</v>
      </c>
      <c r="J12155" s="33">
        <v>670</v>
      </c>
      <c r="K12155" s="33">
        <v>7500</v>
      </c>
      <c r="L12155" s="33">
        <v>1</v>
      </c>
      <c r="M12155" s="33">
        <v>1</v>
      </c>
      <c r="N12155" s="33">
        <v>400507.2</v>
      </c>
      <c r="O12155" s="33">
        <v>2880.7</v>
      </c>
      <c r="P12155" s="33">
        <v>5570</v>
      </c>
    </row>
    <row r="12156" spans="1:16">
      <c r="A12156" s="27" t="s">
        <v>1628</v>
      </c>
      <c r="B12156" s="31">
        <v>202501</v>
      </c>
      <c r="C12156" s="27" t="s">
        <v>189</v>
      </c>
      <c r="D12156" s="27" t="s">
        <v>189</v>
      </c>
      <c r="E12156" s="27" t="s">
        <v>27</v>
      </c>
      <c r="F12156" s="27" t="s">
        <v>257</v>
      </c>
      <c r="G12156" s="33">
        <v>279623.98</v>
      </c>
      <c r="H12156" s="33">
        <v>279623.98</v>
      </c>
      <c r="I12156" s="33">
        <v>7311</v>
      </c>
      <c r="J12156" s="33">
        <v>347</v>
      </c>
      <c r="K12156" s="33">
        <v>7500</v>
      </c>
      <c r="L12156" s="33">
        <v>1</v>
      </c>
      <c r="M12156" s="33">
        <v>1</v>
      </c>
      <c r="N12156" s="33">
        <v>205092.29</v>
      </c>
      <c r="O12156" s="33">
        <v>1738.1</v>
      </c>
      <c r="P12156" s="33">
        <v>3022</v>
      </c>
    </row>
    <row r="12157" spans="1:16">
      <c r="A12157" s="27" t="s">
        <v>1628</v>
      </c>
      <c r="B12157" s="31">
        <v>202502</v>
      </c>
      <c r="C12157" s="27" t="s">
        <v>189</v>
      </c>
      <c r="D12157" s="27" t="s">
        <v>189</v>
      </c>
      <c r="E12157" s="27" t="s">
        <v>27</v>
      </c>
      <c r="F12157" s="27" t="s">
        <v>257</v>
      </c>
      <c r="G12157" s="33">
        <v>310324.95</v>
      </c>
      <c r="H12157" s="33">
        <v>310324.95</v>
      </c>
      <c r="I12157" s="33">
        <v>7158</v>
      </c>
      <c r="J12157" s="33">
        <v>356</v>
      </c>
      <c r="K12157" s="33">
        <v>7500</v>
      </c>
      <c r="L12157" s="33">
        <v>1</v>
      </c>
      <c r="M12157" s="33">
        <v>1</v>
      </c>
      <c r="N12157" s="33">
        <v>212884.2</v>
      </c>
      <c r="O12157" s="33">
        <v>1686.2</v>
      </c>
      <c r="P12157" s="33">
        <v>3071</v>
      </c>
    </row>
    <row r="12158" spans="1:16">
      <c r="A12158" s="27" t="s">
        <v>1628</v>
      </c>
      <c r="B12158" s="31">
        <v>202503</v>
      </c>
      <c r="C12158" s="27" t="s">
        <v>189</v>
      </c>
      <c r="D12158" s="27" t="s">
        <v>189</v>
      </c>
      <c r="E12158" s="27" t="s">
        <v>27</v>
      </c>
      <c r="F12158" s="27" t="s">
        <v>257</v>
      </c>
      <c r="G12158" s="33">
        <v>349256.04</v>
      </c>
      <c r="H12158" s="33">
        <v>349256.04</v>
      </c>
      <c r="I12158" s="33">
        <v>8954</v>
      </c>
      <c r="J12158" s="33">
        <v>412</v>
      </c>
      <c r="K12158" s="33">
        <v>7500</v>
      </c>
      <c r="L12158" s="33">
        <v>1</v>
      </c>
      <c r="M12158" s="33">
        <v>1</v>
      </c>
      <c r="N12158" s="33">
        <v>267297.2</v>
      </c>
      <c r="O12158" s="33">
        <v>1922.3</v>
      </c>
      <c r="P12158" s="33">
        <v>3692</v>
      </c>
    </row>
    <row r="12159" spans="1:16">
      <c r="A12159" s="27" t="s">
        <v>1628</v>
      </c>
      <c r="B12159" s="31">
        <v>202504</v>
      </c>
      <c r="C12159" s="27" t="s">
        <v>189</v>
      </c>
      <c r="D12159" s="27" t="s">
        <v>189</v>
      </c>
      <c r="E12159" s="27" t="s">
        <v>27</v>
      </c>
      <c r="F12159" s="27" t="s">
        <v>257</v>
      </c>
      <c r="G12159" s="33">
        <v>394983.73</v>
      </c>
      <c r="H12159" s="33">
        <v>394983.73</v>
      </c>
      <c r="I12159" s="33">
        <v>10001</v>
      </c>
      <c r="J12159" s="33">
        <v>446</v>
      </c>
      <c r="K12159" s="33">
        <v>7500</v>
      </c>
      <c r="L12159" s="33">
        <v>1</v>
      </c>
      <c r="M12159" s="33">
        <v>1</v>
      </c>
      <c r="N12159" s="33">
        <v>316902.16</v>
      </c>
      <c r="O12159" s="33">
        <v>2080.5</v>
      </c>
      <c r="P12159" s="33">
        <v>3994</v>
      </c>
    </row>
    <row r="12160" spans="1:16">
      <c r="A12160" s="27" t="s">
        <v>1628</v>
      </c>
      <c r="B12160" s="31">
        <v>202505</v>
      </c>
      <c r="C12160" s="27" t="s">
        <v>189</v>
      </c>
      <c r="D12160" s="27" t="s">
        <v>189</v>
      </c>
      <c r="E12160" s="27" t="s">
        <v>27</v>
      </c>
      <c r="F12160" s="27" t="s">
        <v>257</v>
      </c>
      <c r="G12160" s="33">
        <v>445775.07</v>
      </c>
      <c r="H12160" s="33">
        <v>445775.07</v>
      </c>
      <c r="I12160" s="33">
        <v>10788</v>
      </c>
      <c r="J12160" s="33">
        <v>530</v>
      </c>
      <c r="K12160" s="33">
        <v>7500</v>
      </c>
      <c r="L12160" s="33">
        <v>1</v>
      </c>
      <c r="M12160" s="33">
        <v>1</v>
      </c>
      <c r="N12160" s="33">
        <v>349686.06</v>
      </c>
      <c r="O12160" s="33">
        <v>2580</v>
      </c>
      <c r="P12160" s="33">
        <v>4545</v>
      </c>
    </row>
    <row r="12161" spans="1:16">
      <c r="A12161" s="27" t="s">
        <v>1628</v>
      </c>
      <c r="B12161" s="31">
        <v>202506</v>
      </c>
      <c r="C12161" s="27" t="s">
        <v>189</v>
      </c>
      <c r="D12161" s="27" t="s">
        <v>189</v>
      </c>
      <c r="E12161" s="27" t="s">
        <v>27</v>
      </c>
      <c r="F12161" s="27" t="s">
        <v>257</v>
      </c>
      <c r="G12161" s="33">
        <v>473412.66</v>
      </c>
      <c r="H12161" s="33">
        <v>473412.66</v>
      </c>
      <c r="I12161" s="33">
        <v>12967</v>
      </c>
      <c r="J12161" s="33">
        <v>642</v>
      </c>
      <c r="K12161" s="33">
        <v>7500</v>
      </c>
      <c r="L12161" s="33">
        <v>1</v>
      </c>
      <c r="M12161" s="33">
        <v>1</v>
      </c>
      <c r="N12161" s="33">
        <v>344182.68</v>
      </c>
      <c r="O12161" s="33">
        <v>2854.2</v>
      </c>
      <c r="P12161" s="33">
        <v>5145</v>
      </c>
    </row>
    <row r="12162" spans="1:16">
      <c r="A12162" s="27" t="s">
        <v>1628</v>
      </c>
      <c r="B12162" s="31">
        <v>202507</v>
      </c>
      <c r="C12162" s="27" t="s">
        <v>189</v>
      </c>
      <c r="D12162" s="27" t="s">
        <v>189</v>
      </c>
      <c r="E12162" s="27" t="s">
        <v>27</v>
      </c>
      <c r="F12162" s="27" t="s">
        <v>257</v>
      </c>
      <c r="G12162" s="33">
        <v>431557.74</v>
      </c>
      <c r="H12162" s="33">
        <v>431557.74</v>
      </c>
      <c r="I12162" s="33">
        <v>10634</v>
      </c>
      <c r="J12162" s="33">
        <v>498</v>
      </c>
      <c r="K12162" s="33">
        <v>7500</v>
      </c>
      <c r="L12162" s="33">
        <v>1</v>
      </c>
      <c r="M12162" s="33">
        <v>1</v>
      </c>
      <c r="N12162" s="33">
        <v>308309.01</v>
      </c>
      <c r="O12162" s="33">
        <v>2606.4</v>
      </c>
      <c r="P12162" s="33">
        <v>4373</v>
      </c>
    </row>
    <row r="12163" spans="1:16">
      <c r="A12163" s="27" t="s">
        <v>1628</v>
      </c>
      <c r="B12163" s="31">
        <v>202508</v>
      </c>
      <c r="C12163" s="27" t="s">
        <v>189</v>
      </c>
      <c r="D12163" s="27" t="s">
        <v>189</v>
      </c>
      <c r="E12163" s="27" t="s">
        <v>27</v>
      </c>
      <c r="F12163" s="27" t="s">
        <v>257</v>
      </c>
      <c r="G12163" s="33">
        <v>371459.14</v>
      </c>
      <c r="H12163" s="33">
        <v>371459.14</v>
      </c>
      <c r="I12163" s="33">
        <v>8684</v>
      </c>
      <c r="J12163" s="33">
        <v>374</v>
      </c>
      <c r="K12163" s="33">
        <v>7500</v>
      </c>
      <c r="L12163" s="33">
        <v>1</v>
      </c>
      <c r="M12163" s="33">
        <v>1</v>
      </c>
      <c r="N12163" s="33">
        <v>299162.38</v>
      </c>
      <c r="O12163" s="33">
        <v>2245.8</v>
      </c>
      <c r="P12163" s="33">
        <v>3844</v>
      </c>
    </row>
    <row r="12164" spans="1:16">
      <c r="A12164" s="27" t="s">
        <v>1628</v>
      </c>
      <c r="B12164" s="31">
        <v>202509</v>
      </c>
      <c r="C12164" s="27" t="s">
        <v>189</v>
      </c>
      <c r="D12164" s="27" t="s">
        <v>189</v>
      </c>
      <c r="E12164" s="27" t="s">
        <v>27</v>
      </c>
      <c r="F12164" s="27" t="s">
        <v>257</v>
      </c>
      <c r="G12164" s="33">
        <v>395995.82</v>
      </c>
      <c r="H12164" s="33">
        <v>395995.82</v>
      </c>
      <c r="I12164" s="33">
        <v>10361</v>
      </c>
      <c r="J12164" s="33">
        <v>410</v>
      </c>
      <c r="K12164" s="33">
        <v>7500</v>
      </c>
      <c r="L12164" s="33">
        <v>1</v>
      </c>
      <c r="M12164" s="33">
        <v>1</v>
      </c>
      <c r="N12164" s="33">
        <v>289803.5</v>
      </c>
      <c r="O12164" s="33">
        <v>2280</v>
      </c>
      <c r="P12164" s="33">
        <v>4098</v>
      </c>
    </row>
    <row r="12165" spans="1:16">
      <c r="A12165" s="27" t="s">
        <v>1628</v>
      </c>
      <c r="B12165" s="31">
        <v>202510</v>
      </c>
      <c r="C12165" s="27" t="s">
        <v>189</v>
      </c>
      <c r="D12165" s="27" t="s">
        <v>189</v>
      </c>
      <c r="E12165" s="27" t="s">
        <v>27</v>
      </c>
      <c r="F12165" s="27" t="s">
        <v>257</v>
      </c>
      <c r="G12165" s="33">
        <v>427631.95</v>
      </c>
      <c r="H12165" s="33">
        <v>427631.95</v>
      </c>
      <c r="I12165" s="33">
        <v>10382</v>
      </c>
      <c r="J12165" s="33">
        <v>514</v>
      </c>
      <c r="K12165" s="33">
        <v>7500</v>
      </c>
      <c r="L12165" s="33">
        <v>1</v>
      </c>
      <c r="M12165" s="33">
        <v>1</v>
      </c>
      <c r="N12165" s="33">
        <v>320706.57</v>
      </c>
      <c r="O12165" s="33">
        <v>2276.7</v>
      </c>
      <c r="P12165" s="33">
        <v>4402</v>
      </c>
    </row>
    <row r="12166" spans="1:16">
      <c r="A12166" s="27" t="s">
        <v>1628</v>
      </c>
      <c r="B12166" s="31">
        <v>202511</v>
      </c>
      <c r="C12166" s="27" t="s">
        <v>189</v>
      </c>
      <c r="D12166" s="27" t="s">
        <v>189</v>
      </c>
      <c r="E12166" s="27" t="s">
        <v>27</v>
      </c>
      <c r="F12166" s="27" t="s">
        <v>257</v>
      </c>
      <c r="G12166" s="33">
        <v>496253.51</v>
      </c>
      <c r="H12166" s="33">
        <v>496253.51</v>
      </c>
      <c r="I12166" s="33">
        <v>12479</v>
      </c>
      <c r="J12166" s="33">
        <v>547</v>
      </c>
      <c r="K12166" s="33">
        <v>7500</v>
      </c>
      <c r="L12166" s="33">
        <v>1</v>
      </c>
      <c r="M12166" s="33">
        <v>1</v>
      </c>
      <c r="N12166" s="33">
        <v>389930.48</v>
      </c>
      <c r="O12166" s="33">
        <v>2596.6</v>
      </c>
      <c r="P12166" s="33">
        <v>5139</v>
      </c>
    </row>
    <row r="12167" spans="1:16">
      <c r="A12167" s="27" t="s">
        <v>1628</v>
      </c>
      <c r="B12167" s="31">
        <v>202512</v>
      </c>
      <c r="C12167" s="27" t="s">
        <v>189</v>
      </c>
      <c r="D12167" s="27" t="s">
        <v>189</v>
      </c>
      <c r="E12167" s="27" t="s">
        <v>27</v>
      </c>
      <c r="F12167" s="27" t="s">
        <v>257</v>
      </c>
      <c r="G12167" s="33">
        <v>551944.42</v>
      </c>
      <c r="H12167" s="33">
        <v>551944.42</v>
      </c>
      <c r="I12167" s="33">
        <v>14045</v>
      </c>
      <c r="J12167" s="33">
        <v>572</v>
      </c>
      <c r="K12167" s="33">
        <v>7500</v>
      </c>
      <c r="L12167" s="33">
        <v>1</v>
      </c>
      <c r="M12167" s="33">
        <v>1</v>
      </c>
      <c r="N12167" s="33">
        <v>450971.1</v>
      </c>
      <c r="O12167" s="33">
        <v>3296</v>
      </c>
      <c r="P12167" s="33">
        <v>5528</v>
      </c>
    </row>
    <row r="12168" spans="1:16">
      <c r="A12168" s="27" t="s">
        <v>1628</v>
      </c>
      <c r="B12168" s="31">
        <v>202601</v>
      </c>
      <c r="C12168" s="27" t="s">
        <v>189</v>
      </c>
      <c r="D12168" s="27" t="s">
        <v>189</v>
      </c>
      <c r="E12168" s="27" t="s">
        <v>27</v>
      </c>
      <c r="F12168" s="27" t="s">
        <v>257</v>
      </c>
      <c r="G12168" s="33">
        <v>338140.56</v>
      </c>
      <c r="H12168" s="33">
        <v>338140.56</v>
      </c>
      <c r="I12168" s="33">
        <v>8497</v>
      </c>
      <c r="J12168" s="33">
        <v>382</v>
      </c>
      <c r="K12168" s="33">
        <v>7500</v>
      </c>
      <c r="L12168" s="33">
        <v>1</v>
      </c>
      <c r="M12168" s="33">
        <v>1</v>
      </c>
      <c r="N12168" s="33">
        <v>230933.92</v>
      </c>
      <c r="O12168" s="33">
        <v>1983.3</v>
      </c>
      <c r="P12168" s="33">
        <v>3385</v>
      </c>
    </row>
    <row r="12169" spans="1:16">
      <c r="A12169" s="27" t="s">
        <v>1628</v>
      </c>
      <c r="B12169" s="31">
        <v>202602</v>
      </c>
      <c r="C12169" s="27" t="s">
        <v>189</v>
      </c>
      <c r="D12169" s="27" t="s">
        <v>189</v>
      </c>
      <c r="E12169" s="27" t="s">
        <v>27</v>
      </c>
      <c r="F12169" s="27" t="s">
        <v>257</v>
      </c>
      <c r="G12169" s="33">
        <v>340208.28</v>
      </c>
      <c r="H12169" s="33">
        <v>340208.28</v>
      </c>
      <c r="I12169" s="33">
        <v>8336</v>
      </c>
      <c r="J12169" s="33">
        <v>371</v>
      </c>
      <c r="K12169" s="33">
        <v>7500</v>
      </c>
      <c r="L12169" s="33">
        <v>1</v>
      </c>
      <c r="M12169" s="33">
        <v>1</v>
      </c>
      <c r="N12169" s="33">
        <v>239707.61</v>
      </c>
      <c r="O12169" s="33">
        <v>1819.1</v>
      </c>
      <c r="P12169" s="33">
        <v>3579</v>
      </c>
    </row>
    <row r="12170" spans="1:16">
      <c r="A12170" s="27" t="s">
        <v>1628</v>
      </c>
      <c r="B12170" s="31">
        <v>202603</v>
      </c>
      <c r="C12170" s="27" t="s">
        <v>189</v>
      </c>
      <c r="D12170" s="27" t="s">
        <v>189</v>
      </c>
      <c r="E12170" s="27" t="s">
        <v>27</v>
      </c>
      <c r="F12170" s="27" t="s">
        <v>257</v>
      </c>
      <c r="G12170" s="33">
        <v>405272.35</v>
      </c>
      <c r="H12170" s="33">
        <v>405272.35</v>
      </c>
      <c r="I12170" s="33">
        <v>10579</v>
      </c>
      <c r="J12170" s="33">
        <v>511</v>
      </c>
      <c r="K12170" s="33">
        <v>7500</v>
      </c>
      <c r="L12170" s="33">
        <v>1</v>
      </c>
      <c r="M12170" s="33">
        <v>1</v>
      </c>
      <c r="N12170" s="33">
        <v>300976.64</v>
      </c>
      <c r="O12170" s="33">
        <v>2081.5</v>
      </c>
      <c r="P12170" s="33">
        <v>4376</v>
      </c>
    </row>
    <row r="12171" spans="1:16">
      <c r="A12171" s="27" t="s">
        <v>1628</v>
      </c>
      <c r="B12171" s="31">
        <v>202604</v>
      </c>
      <c r="C12171" s="27" t="s">
        <v>189</v>
      </c>
      <c r="D12171" s="27" t="s">
        <v>189</v>
      </c>
      <c r="E12171" s="27" t="s">
        <v>27</v>
      </c>
      <c r="F12171" s="27" t="s">
        <v>257</v>
      </c>
      <c r="G12171" s="33">
        <v>508783.42</v>
      </c>
      <c r="H12171" s="33">
        <v>508783.42</v>
      </c>
      <c r="I12171" s="33">
        <v>13362</v>
      </c>
      <c r="J12171" s="33">
        <v>588</v>
      </c>
      <c r="K12171" s="33">
        <v>7500</v>
      </c>
      <c r="L12171" s="33">
        <v>1</v>
      </c>
      <c r="M12171" s="33">
        <v>1</v>
      </c>
      <c r="N12171" s="33">
        <v>356831.83</v>
      </c>
      <c r="O12171" s="33">
        <v>3062.8</v>
      </c>
      <c r="P12171" s="33">
        <v>5294</v>
      </c>
    </row>
    <row r="12172" spans="1:16">
      <c r="A12172" s="27" t="s">
        <v>1628</v>
      </c>
      <c r="B12172" s="31">
        <v>202605</v>
      </c>
      <c r="C12172" s="27" t="s">
        <v>189</v>
      </c>
      <c r="D12172" s="27" t="s">
        <v>189</v>
      </c>
      <c r="E12172" s="27" t="s">
        <v>27</v>
      </c>
      <c r="F12172" s="27" t="s">
        <v>257</v>
      </c>
      <c r="G12172" s="33">
        <v>544589.53</v>
      </c>
      <c r="H12172" s="33">
        <v>544589.53</v>
      </c>
      <c r="I12172" s="33">
        <v>13742</v>
      </c>
      <c r="J12172" s="33">
        <v>704</v>
      </c>
      <c r="K12172" s="33">
        <v>7500</v>
      </c>
      <c r="L12172" s="33">
        <v>1</v>
      </c>
      <c r="M12172" s="33">
        <v>1</v>
      </c>
      <c r="N12172" s="33">
        <v>393746.5</v>
      </c>
      <c r="O12172" s="33">
        <v>3202.6</v>
      </c>
      <c r="P12172" s="33">
        <v>5625</v>
      </c>
    </row>
    <row r="12173" spans="1:16">
      <c r="A12173" s="27" t="s">
        <v>1628</v>
      </c>
      <c r="B12173" s="31">
        <v>202606</v>
      </c>
      <c r="C12173" s="27" t="s">
        <v>189</v>
      </c>
      <c r="D12173" s="27" t="s">
        <v>189</v>
      </c>
      <c r="E12173" s="27" t="s">
        <v>27</v>
      </c>
      <c r="F12173" s="27" t="s">
        <v>257</v>
      </c>
      <c r="G12173" s="33">
        <v>530625.15</v>
      </c>
      <c r="H12173" s="33">
        <v>530625.15</v>
      </c>
      <c r="I12173" s="33">
        <v>13164</v>
      </c>
      <c r="J12173" s="33">
        <v>670</v>
      </c>
      <c r="K12173" s="33">
        <v>7500</v>
      </c>
      <c r="L12173" s="33">
        <v>1</v>
      </c>
      <c r="M12173" s="33">
        <v>1</v>
      </c>
      <c r="N12173" s="33">
        <v>387549.7</v>
      </c>
      <c r="O12173" s="33">
        <v>2834.7</v>
      </c>
      <c r="P12173" s="33">
        <v>5424</v>
      </c>
    </row>
    <row r="12174" spans="1:16">
      <c r="A12174" s="27" t="s">
        <v>1628</v>
      </c>
      <c r="B12174" s="31">
        <v>202607</v>
      </c>
      <c r="C12174" s="27" t="s">
        <v>189</v>
      </c>
      <c r="D12174" s="27" t="s">
        <v>189</v>
      </c>
      <c r="E12174" s="27" t="s">
        <v>27</v>
      </c>
      <c r="F12174" s="27" t="s">
        <v>257</v>
      </c>
      <c r="G12174" s="33">
        <v>513299.81</v>
      </c>
      <c r="H12174" s="33">
        <v>513299.81</v>
      </c>
      <c r="I12174" s="33">
        <v>13162</v>
      </c>
      <c r="J12174" s="33">
        <v>508</v>
      </c>
      <c r="K12174" s="33">
        <v>7500</v>
      </c>
      <c r="L12174" s="33">
        <v>1</v>
      </c>
      <c r="M12174" s="33">
        <v>1</v>
      </c>
      <c r="N12174" s="33">
        <v>347155.94</v>
      </c>
      <c r="O12174" s="33">
        <v>2831.1</v>
      </c>
      <c r="P12174" s="33">
        <v>5537</v>
      </c>
    </row>
    <row r="12175" spans="1:16">
      <c r="A12175" s="27" t="s">
        <v>1630</v>
      </c>
      <c r="B12175" s="31">
        <v>202408</v>
      </c>
      <c r="C12175" s="27" t="s">
        <v>189</v>
      </c>
      <c r="D12175" s="27" t="s">
        <v>189</v>
      </c>
      <c r="E12175" s="27" t="s">
        <v>27</v>
      </c>
      <c r="F12175" s="27" t="s">
        <v>257</v>
      </c>
      <c r="G12175" s="33">
        <v>433647.7</v>
      </c>
      <c r="H12175" s="33">
        <v>433647.7</v>
      </c>
      <c r="I12175" s="33">
        <v>10351</v>
      </c>
      <c r="J12175" s="33">
        <v>431</v>
      </c>
      <c r="K12175" s="33">
        <v>10200</v>
      </c>
      <c r="L12175" s="33">
        <v>1</v>
      </c>
      <c r="M12175" s="33">
        <v>1</v>
      </c>
      <c r="N12175" s="33">
        <v>340462.21</v>
      </c>
      <c r="O12175" s="33">
        <v>2355.1</v>
      </c>
      <c r="P12175" s="33">
        <v>4224</v>
      </c>
    </row>
    <row r="12176" spans="1:16">
      <c r="A12176" s="27" t="s">
        <v>1630</v>
      </c>
      <c r="B12176" s="31">
        <v>202409</v>
      </c>
      <c r="C12176" s="27" t="s">
        <v>189</v>
      </c>
      <c r="D12176" s="27" t="s">
        <v>189</v>
      </c>
      <c r="E12176" s="27" t="s">
        <v>27</v>
      </c>
      <c r="F12176" s="27" t="s">
        <v>257</v>
      </c>
      <c r="G12176" s="33">
        <v>420246.43</v>
      </c>
      <c r="H12176" s="33">
        <v>420246.43</v>
      </c>
      <c r="I12176" s="33">
        <v>10184</v>
      </c>
      <c r="J12176" s="33">
        <v>452</v>
      </c>
      <c r="K12176" s="33">
        <v>10200</v>
      </c>
      <c r="L12176" s="33">
        <v>1</v>
      </c>
      <c r="M12176" s="33">
        <v>1</v>
      </c>
      <c r="N12176" s="33">
        <v>329811.32</v>
      </c>
      <c r="O12176" s="33">
        <v>2221.5</v>
      </c>
      <c r="P12176" s="33">
        <v>4304</v>
      </c>
    </row>
    <row r="12177" spans="1:16">
      <c r="A12177" s="27" t="s">
        <v>1630</v>
      </c>
      <c r="B12177" s="31">
        <v>202410</v>
      </c>
      <c r="C12177" s="27" t="s">
        <v>189</v>
      </c>
      <c r="D12177" s="27" t="s">
        <v>189</v>
      </c>
      <c r="E12177" s="27" t="s">
        <v>27</v>
      </c>
      <c r="F12177" s="27" t="s">
        <v>257</v>
      </c>
      <c r="G12177" s="33">
        <v>469137.18</v>
      </c>
      <c r="H12177" s="33">
        <v>469137.18</v>
      </c>
      <c r="I12177" s="33">
        <v>11161</v>
      </c>
      <c r="J12177" s="33">
        <v>523</v>
      </c>
      <c r="K12177" s="33">
        <v>10200</v>
      </c>
      <c r="L12177" s="33">
        <v>1</v>
      </c>
      <c r="M12177" s="33">
        <v>1</v>
      </c>
      <c r="N12177" s="33">
        <v>364980.61</v>
      </c>
      <c r="O12177" s="33">
        <v>2636.5</v>
      </c>
      <c r="P12177" s="33">
        <v>4821</v>
      </c>
    </row>
    <row r="12178" spans="1:16">
      <c r="A12178" s="27" t="s">
        <v>1630</v>
      </c>
      <c r="B12178" s="31">
        <v>202411</v>
      </c>
      <c r="C12178" s="27" t="s">
        <v>189</v>
      </c>
      <c r="D12178" s="27" t="s">
        <v>189</v>
      </c>
      <c r="E12178" s="27" t="s">
        <v>27</v>
      </c>
      <c r="F12178" s="27" t="s">
        <v>257</v>
      </c>
      <c r="G12178" s="33">
        <v>553403.91</v>
      </c>
      <c r="H12178" s="33">
        <v>553403.91</v>
      </c>
      <c r="I12178" s="33">
        <v>14747</v>
      </c>
      <c r="J12178" s="33">
        <v>735</v>
      </c>
      <c r="K12178" s="33">
        <v>10200</v>
      </c>
      <c r="L12178" s="33">
        <v>1</v>
      </c>
      <c r="M12178" s="33">
        <v>1</v>
      </c>
      <c r="N12178" s="33">
        <v>443760.99</v>
      </c>
      <c r="O12178" s="33">
        <v>3117.1</v>
      </c>
      <c r="P12178" s="33">
        <v>5895</v>
      </c>
    </row>
    <row r="12179" spans="1:16">
      <c r="A12179" s="27" t="s">
        <v>1630</v>
      </c>
      <c r="B12179" s="31">
        <v>202412</v>
      </c>
      <c r="C12179" s="27" t="s">
        <v>189</v>
      </c>
      <c r="D12179" s="27" t="s">
        <v>189</v>
      </c>
      <c r="E12179" s="27" t="s">
        <v>27</v>
      </c>
      <c r="F12179" s="27" t="s">
        <v>257</v>
      </c>
      <c r="G12179" s="33">
        <v>712123.87</v>
      </c>
      <c r="H12179" s="33">
        <v>712123.87</v>
      </c>
      <c r="I12179" s="33">
        <v>17760</v>
      </c>
      <c r="J12179" s="33">
        <v>814</v>
      </c>
      <c r="K12179" s="33">
        <v>10200</v>
      </c>
      <c r="L12179" s="33">
        <v>1</v>
      </c>
      <c r="M12179" s="33">
        <v>1</v>
      </c>
      <c r="N12179" s="33">
        <v>513228.36</v>
      </c>
      <c r="O12179" s="33">
        <v>3566.4</v>
      </c>
      <c r="P12179" s="33">
        <v>7383</v>
      </c>
    </row>
    <row r="12180" spans="1:16">
      <c r="A12180" s="27" t="s">
        <v>1630</v>
      </c>
      <c r="B12180" s="31">
        <v>202501</v>
      </c>
      <c r="C12180" s="27" t="s">
        <v>189</v>
      </c>
      <c r="D12180" s="27" t="s">
        <v>189</v>
      </c>
      <c r="E12180" s="27" t="s">
        <v>27</v>
      </c>
      <c r="F12180" s="27" t="s">
        <v>257</v>
      </c>
      <c r="G12180" s="33">
        <v>307798.61</v>
      </c>
      <c r="H12180" s="33">
        <v>307798.61</v>
      </c>
      <c r="I12180" s="33">
        <v>7767</v>
      </c>
      <c r="J12180" s="33">
        <v>330</v>
      </c>
      <c r="K12180" s="33">
        <v>10200</v>
      </c>
      <c r="L12180" s="33">
        <v>1</v>
      </c>
      <c r="M12180" s="33">
        <v>1</v>
      </c>
      <c r="N12180" s="33">
        <v>262814.7</v>
      </c>
      <c r="O12180" s="33">
        <v>1639</v>
      </c>
      <c r="P12180" s="33">
        <v>3166</v>
      </c>
    </row>
    <row r="12181" spans="1:16">
      <c r="A12181" s="27" t="s">
        <v>1630</v>
      </c>
      <c r="B12181" s="31">
        <v>202502</v>
      </c>
      <c r="C12181" s="27" t="s">
        <v>189</v>
      </c>
      <c r="D12181" s="27" t="s">
        <v>189</v>
      </c>
      <c r="E12181" s="27" t="s">
        <v>27</v>
      </c>
      <c r="F12181" s="27" t="s">
        <v>257</v>
      </c>
      <c r="G12181" s="33">
        <v>359278.82</v>
      </c>
      <c r="H12181" s="33">
        <v>359278.82</v>
      </c>
      <c r="I12181" s="33">
        <v>9254</v>
      </c>
      <c r="J12181" s="33">
        <v>426</v>
      </c>
      <c r="K12181" s="33">
        <v>10200</v>
      </c>
      <c r="L12181" s="33">
        <v>1</v>
      </c>
      <c r="M12181" s="33">
        <v>1</v>
      </c>
      <c r="N12181" s="33">
        <v>272799.61</v>
      </c>
      <c r="O12181" s="33">
        <v>2074.6</v>
      </c>
      <c r="P12181" s="33">
        <v>3710</v>
      </c>
    </row>
    <row r="12182" spans="1:16">
      <c r="A12182" s="27" t="s">
        <v>1630</v>
      </c>
      <c r="B12182" s="31">
        <v>202503</v>
      </c>
      <c r="C12182" s="27" t="s">
        <v>189</v>
      </c>
      <c r="D12182" s="27" t="s">
        <v>189</v>
      </c>
      <c r="E12182" s="27" t="s">
        <v>27</v>
      </c>
      <c r="F12182" s="27" t="s">
        <v>257</v>
      </c>
      <c r="G12182" s="33">
        <v>434661.87</v>
      </c>
      <c r="H12182" s="33">
        <v>434661.87</v>
      </c>
      <c r="I12182" s="33">
        <v>10688</v>
      </c>
      <c r="J12182" s="33">
        <v>540</v>
      </c>
      <c r="K12182" s="33">
        <v>10200</v>
      </c>
      <c r="L12182" s="33">
        <v>1</v>
      </c>
      <c r="M12182" s="33">
        <v>1</v>
      </c>
      <c r="N12182" s="33">
        <v>342526.93</v>
      </c>
      <c r="O12182" s="33">
        <v>2398</v>
      </c>
      <c r="P12182" s="33">
        <v>4504</v>
      </c>
    </row>
    <row r="12183" spans="1:16">
      <c r="A12183" s="27" t="s">
        <v>1630</v>
      </c>
      <c r="B12183" s="31">
        <v>202504</v>
      </c>
      <c r="C12183" s="27" t="s">
        <v>189</v>
      </c>
      <c r="D12183" s="27" t="s">
        <v>189</v>
      </c>
      <c r="E12183" s="27" t="s">
        <v>27</v>
      </c>
      <c r="F12183" s="27" t="s">
        <v>257</v>
      </c>
      <c r="G12183" s="33">
        <v>546637.22</v>
      </c>
      <c r="H12183" s="33">
        <v>546637.22</v>
      </c>
      <c r="I12183" s="33">
        <v>13038</v>
      </c>
      <c r="J12183" s="33">
        <v>637</v>
      </c>
      <c r="K12183" s="33">
        <v>10200</v>
      </c>
      <c r="L12183" s="33">
        <v>1</v>
      </c>
      <c r="M12183" s="33">
        <v>1</v>
      </c>
      <c r="N12183" s="33">
        <v>406093.01</v>
      </c>
      <c r="O12183" s="33">
        <v>3122.6</v>
      </c>
      <c r="P12183" s="33">
        <v>5453</v>
      </c>
    </row>
    <row r="12184" spans="1:16">
      <c r="A12184" s="27" t="s">
        <v>1630</v>
      </c>
      <c r="B12184" s="31">
        <v>202505</v>
      </c>
      <c r="C12184" s="27" t="s">
        <v>189</v>
      </c>
      <c r="D12184" s="27" t="s">
        <v>189</v>
      </c>
      <c r="E12184" s="27" t="s">
        <v>27</v>
      </c>
      <c r="F12184" s="27" t="s">
        <v>257</v>
      </c>
      <c r="G12184" s="33">
        <v>579949.89</v>
      </c>
      <c r="H12184" s="33">
        <v>579949.89</v>
      </c>
      <c r="I12184" s="33">
        <v>16491</v>
      </c>
      <c r="J12184" s="33">
        <v>864</v>
      </c>
      <c r="K12184" s="33">
        <v>10200</v>
      </c>
      <c r="L12184" s="33">
        <v>1</v>
      </c>
      <c r="M12184" s="33">
        <v>1</v>
      </c>
      <c r="N12184" s="33">
        <v>448103.81</v>
      </c>
      <c r="O12184" s="33">
        <v>3444.1</v>
      </c>
      <c r="P12184" s="33">
        <v>6082</v>
      </c>
    </row>
    <row r="12185" spans="1:16">
      <c r="A12185" s="27" t="s">
        <v>1630</v>
      </c>
      <c r="B12185" s="31">
        <v>202506</v>
      </c>
      <c r="C12185" s="27" t="s">
        <v>189</v>
      </c>
      <c r="D12185" s="27" t="s">
        <v>189</v>
      </c>
      <c r="E12185" s="27" t="s">
        <v>27</v>
      </c>
      <c r="F12185" s="27" t="s">
        <v>257</v>
      </c>
      <c r="G12185" s="33">
        <v>625830.58</v>
      </c>
      <c r="H12185" s="33">
        <v>625830.58</v>
      </c>
      <c r="I12185" s="33">
        <v>16483</v>
      </c>
      <c r="J12185" s="33">
        <v>783</v>
      </c>
      <c r="K12185" s="33">
        <v>10200</v>
      </c>
      <c r="L12185" s="33">
        <v>1</v>
      </c>
      <c r="M12185" s="33">
        <v>1</v>
      </c>
      <c r="N12185" s="33">
        <v>441051.53</v>
      </c>
      <c r="O12185" s="33">
        <v>3491.3</v>
      </c>
      <c r="P12185" s="33">
        <v>6512</v>
      </c>
    </row>
    <row r="12186" spans="1:16">
      <c r="A12186" s="27" t="s">
        <v>1630</v>
      </c>
      <c r="B12186" s="31">
        <v>202507</v>
      </c>
      <c r="C12186" s="27" t="s">
        <v>189</v>
      </c>
      <c r="D12186" s="27" t="s">
        <v>189</v>
      </c>
      <c r="E12186" s="27" t="s">
        <v>27</v>
      </c>
      <c r="F12186" s="27" t="s">
        <v>257</v>
      </c>
      <c r="G12186" s="33">
        <v>492848.85</v>
      </c>
      <c r="H12186" s="33">
        <v>492848.85</v>
      </c>
      <c r="I12186" s="33">
        <v>12623</v>
      </c>
      <c r="J12186" s="33">
        <v>546</v>
      </c>
      <c r="K12186" s="33">
        <v>10200</v>
      </c>
      <c r="L12186" s="33">
        <v>1</v>
      </c>
      <c r="M12186" s="33">
        <v>1</v>
      </c>
      <c r="N12186" s="33">
        <v>395081.35</v>
      </c>
      <c r="O12186" s="33">
        <v>2722.7</v>
      </c>
      <c r="P12186" s="33">
        <v>5219</v>
      </c>
    </row>
    <row r="12187" spans="1:16">
      <c r="A12187" s="27" t="s">
        <v>1630</v>
      </c>
      <c r="B12187" s="31">
        <v>202508</v>
      </c>
      <c r="C12187" s="27" t="s">
        <v>189</v>
      </c>
      <c r="D12187" s="27" t="s">
        <v>189</v>
      </c>
      <c r="E12187" s="27" t="s">
        <v>27</v>
      </c>
      <c r="F12187" s="27" t="s">
        <v>257</v>
      </c>
      <c r="G12187" s="33">
        <v>457013.58</v>
      </c>
      <c r="H12187" s="33">
        <v>457013.58</v>
      </c>
      <c r="I12187" s="33">
        <v>11439</v>
      </c>
      <c r="J12187" s="33">
        <v>505</v>
      </c>
      <c r="K12187" s="33">
        <v>10200</v>
      </c>
      <c r="L12187" s="33">
        <v>1</v>
      </c>
      <c r="M12187" s="33">
        <v>1</v>
      </c>
      <c r="N12187" s="33">
        <v>383360.45</v>
      </c>
      <c r="O12187" s="33">
        <v>2678.8</v>
      </c>
      <c r="P12187" s="33">
        <v>4600</v>
      </c>
    </row>
    <row r="12188" spans="1:16">
      <c r="A12188" s="27" t="s">
        <v>1630</v>
      </c>
      <c r="B12188" s="31">
        <v>202509</v>
      </c>
      <c r="C12188" s="27" t="s">
        <v>189</v>
      </c>
      <c r="D12188" s="27" t="s">
        <v>189</v>
      </c>
      <c r="E12188" s="27" t="s">
        <v>27</v>
      </c>
      <c r="F12188" s="27" t="s">
        <v>257</v>
      </c>
      <c r="G12188" s="33">
        <v>446600.78</v>
      </c>
      <c r="H12188" s="33">
        <v>446600.78</v>
      </c>
      <c r="I12188" s="33">
        <v>11588</v>
      </c>
      <c r="J12188" s="33">
        <v>588</v>
      </c>
      <c r="K12188" s="33">
        <v>10200</v>
      </c>
      <c r="L12188" s="33">
        <v>1</v>
      </c>
      <c r="M12188" s="33">
        <v>1</v>
      </c>
      <c r="N12188" s="33">
        <v>371367.54</v>
      </c>
      <c r="O12188" s="33">
        <v>2474.6</v>
      </c>
      <c r="P12188" s="33">
        <v>4766</v>
      </c>
    </row>
    <row r="12189" spans="1:16">
      <c r="A12189" s="27" t="s">
        <v>1630</v>
      </c>
      <c r="B12189" s="31">
        <v>202510</v>
      </c>
      <c r="C12189" s="27" t="s">
        <v>189</v>
      </c>
      <c r="D12189" s="27" t="s">
        <v>189</v>
      </c>
      <c r="E12189" s="27" t="s">
        <v>27</v>
      </c>
      <c r="F12189" s="27" t="s">
        <v>257</v>
      </c>
      <c r="G12189" s="33">
        <v>639873.91</v>
      </c>
      <c r="H12189" s="33">
        <v>639873.91</v>
      </c>
      <c r="I12189" s="33">
        <v>15502</v>
      </c>
      <c r="J12189" s="33">
        <v>691</v>
      </c>
      <c r="K12189" s="33">
        <v>10200</v>
      </c>
      <c r="L12189" s="33">
        <v>1</v>
      </c>
      <c r="M12189" s="33">
        <v>1</v>
      </c>
      <c r="N12189" s="33">
        <v>410968.17</v>
      </c>
      <c r="O12189" s="33">
        <v>3801.4</v>
      </c>
      <c r="P12189" s="33">
        <v>6549</v>
      </c>
    </row>
    <row r="12190" spans="1:16">
      <c r="A12190" s="27" t="s">
        <v>1630</v>
      </c>
      <c r="B12190" s="31">
        <v>202511</v>
      </c>
      <c r="C12190" s="27" t="s">
        <v>189</v>
      </c>
      <c r="D12190" s="27" t="s">
        <v>189</v>
      </c>
      <c r="E12190" s="27" t="s">
        <v>27</v>
      </c>
      <c r="F12190" s="27" t="s">
        <v>257</v>
      </c>
      <c r="G12190" s="33">
        <v>657980.11</v>
      </c>
      <c r="H12190" s="33">
        <v>657980.11</v>
      </c>
      <c r="I12190" s="33">
        <v>16628</v>
      </c>
      <c r="J12190" s="33">
        <v>740</v>
      </c>
      <c r="K12190" s="33">
        <v>10200</v>
      </c>
      <c r="L12190" s="33">
        <v>1</v>
      </c>
      <c r="M12190" s="33">
        <v>1</v>
      </c>
      <c r="N12190" s="33">
        <v>499674.87</v>
      </c>
      <c r="O12190" s="33">
        <v>4170.1</v>
      </c>
      <c r="P12190" s="33">
        <v>6903</v>
      </c>
    </row>
    <row r="12191" spans="1:16">
      <c r="A12191" s="27" t="s">
        <v>1630</v>
      </c>
      <c r="B12191" s="31">
        <v>202512</v>
      </c>
      <c r="C12191" s="27" t="s">
        <v>189</v>
      </c>
      <c r="D12191" s="27" t="s">
        <v>189</v>
      </c>
      <c r="E12191" s="27" t="s">
        <v>27</v>
      </c>
      <c r="F12191" s="27" t="s">
        <v>257</v>
      </c>
      <c r="G12191" s="33">
        <v>783875.09</v>
      </c>
      <c r="H12191" s="33">
        <v>783875.09</v>
      </c>
      <c r="I12191" s="33">
        <v>20223</v>
      </c>
      <c r="J12191" s="33">
        <v>967</v>
      </c>
      <c r="K12191" s="33">
        <v>10200</v>
      </c>
      <c r="L12191" s="33">
        <v>1</v>
      </c>
      <c r="M12191" s="33">
        <v>1</v>
      </c>
      <c r="N12191" s="33">
        <v>577895.13</v>
      </c>
      <c r="O12191" s="33">
        <v>3993.9</v>
      </c>
      <c r="P12191" s="33">
        <v>8181</v>
      </c>
    </row>
    <row r="12192" spans="1:16">
      <c r="A12192" s="27" t="s">
        <v>1630</v>
      </c>
      <c r="B12192" s="31">
        <v>202601</v>
      </c>
      <c r="C12192" s="27" t="s">
        <v>189</v>
      </c>
      <c r="D12192" s="27" t="s">
        <v>189</v>
      </c>
      <c r="E12192" s="27" t="s">
        <v>27</v>
      </c>
      <c r="F12192" s="27" t="s">
        <v>257</v>
      </c>
      <c r="G12192" s="33">
        <v>427092.87</v>
      </c>
      <c r="H12192" s="33">
        <v>427092.87</v>
      </c>
      <c r="I12192" s="33">
        <v>11308</v>
      </c>
      <c r="J12192" s="33">
        <v>603</v>
      </c>
      <c r="K12192" s="33">
        <v>10200</v>
      </c>
      <c r="L12192" s="33">
        <v>1</v>
      </c>
      <c r="M12192" s="33">
        <v>1</v>
      </c>
      <c r="N12192" s="33">
        <v>295929.36</v>
      </c>
      <c r="O12192" s="33">
        <v>2358.7</v>
      </c>
      <c r="P12192" s="33">
        <v>4801</v>
      </c>
    </row>
    <row r="12193" spans="1:16">
      <c r="A12193" s="27" t="s">
        <v>1630</v>
      </c>
      <c r="B12193" s="31">
        <v>202602</v>
      </c>
      <c r="C12193" s="27" t="s">
        <v>189</v>
      </c>
      <c r="D12193" s="27" t="s">
        <v>189</v>
      </c>
      <c r="E12193" s="27" t="s">
        <v>27</v>
      </c>
      <c r="F12193" s="27" t="s">
        <v>257</v>
      </c>
      <c r="G12193" s="33">
        <v>386191.59</v>
      </c>
      <c r="H12193" s="33">
        <v>386191.59</v>
      </c>
      <c r="I12193" s="33">
        <v>9949</v>
      </c>
      <c r="J12193" s="33">
        <v>441</v>
      </c>
      <c r="K12193" s="33">
        <v>10200</v>
      </c>
      <c r="L12193" s="33">
        <v>1</v>
      </c>
      <c r="M12193" s="33">
        <v>1</v>
      </c>
      <c r="N12193" s="33">
        <v>307172.36</v>
      </c>
      <c r="O12193" s="33">
        <v>2210.7</v>
      </c>
      <c r="P12193" s="33">
        <v>4115</v>
      </c>
    </row>
    <row r="12194" spans="1:16">
      <c r="A12194" s="27" t="s">
        <v>1630</v>
      </c>
      <c r="B12194" s="31">
        <v>202603</v>
      </c>
      <c r="C12194" s="27" t="s">
        <v>189</v>
      </c>
      <c r="D12194" s="27" t="s">
        <v>189</v>
      </c>
      <c r="E12194" s="27" t="s">
        <v>27</v>
      </c>
      <c r="F12194" s="27" t="s">
        <v>257</v>
      </c>
      <c r="G12194" s="33">
        <v>531532.42</v>
      </c>
      <c r="H12194" s="33">
        <v>531532.42</v>
      </c>
      <c r="I12194" s="33">
        <v>12728</v>
      </c>
      <c r="J12194" s="33">
        <v>630</v>
      </c>
      <c r="K12194" s="33">
        <v>10200</v>
      </c>
      <c r="L12194" s="33">
        <v>1</v>
      </c>
      <c r="M12194" s="33">
        <v>1</v>
      </c>
      <c r="N12194" s="33">
        <v>385685.32</v>
      </c>
      <c r="O12194" s="33">
        <v>2954.4</v>
      </c>
      <c r="P12194" s="33">
        <v>5423</v>
      </c>
    </row>
    <row r="12195" spans="1:16">
      <c r="A12195" s="27" t="s">
        <v>1630</v>
      </c>
      <c r="B12195" s="31">
        <v>202604</v>
      </c>
      <c r="C12195" s="27" t="s">
        <v>189</v>
      </c>
      <c r="D12195" s="27" t="s">
        <v>189</v>
      </c>
      <c r="E12195" s="27" t="s">
        <v>27</v>
      </c>
      <c r="F12195" s="27" t="s">
        <v>257</v>
      </c>
      <c r="G12195" s="33">
        <v>616734.1800000001</v>
      </c>
      <c r="H12195" s="33">
        <v>616734.1800000001</v>
      </c>
      <c r="I12195" s="33">
        <v>15054</v>
      </c>
      <c r="J12195" s="33">
        <v>750</v>
      </c>
      <c r="K12195" s="33">
        <v>10200</v>
      </c>
      <c r="L12195" s="33">
        <v>1</v>
      </c>
      <c r="M12195" s="33">
        <v>1</v>
      </c>
      <c r="N12195" s="33">
        <v>457260.73</v>
      </c>
      <c r="O12195" s="33">
        <v>3230.1</v>
      </c>
      <c r="P12195" s="33">
        <v>6251</v>
      </c>
    </row>
    <row r="12196" spans="1:16">
      <c r="A12196" s="27" t="s">
        <v>1630</v>
      </c>
      <c r="B12196" s="31">
        <v>202605</v>
      </c>
      <c r="C12196" s="27" t="s">
        <v>189</v>
      </c>
      <c r="D12196" s="27" t="s">
        <v>189</v>
      </c>
      <c r="E12196" s="27" t="s">
        <v>27</v>
      </c>
      <c r="F12196" s="27" t="s">
        <v>257</v>
      </c>
      <c r="G12196" s="33">
        <v>646336.83</v>
      </c>
      <c r="H12196" s="33">
        <v>646336.83</v>
      </c>
      <c r="I12196" s="33">
        <v>14926</v>
      </c>
      <c r="J12196" s="33">
        <v>641</v>
      </c>
      <c r="K12196" s="33">
        <v>10200</v>
      </c>
      <c r="L12196" s="33">
        <v>1</v>
      </c>
      <c r="M12196" s="33">
        <v>1</v>
      </c>
      <c r="N12196" s="33">
        <v>504564.89</v>
      </c>
      <c r="O12196" s="33">
        <v>3576.4</v>
      </c>
      <c r="P12196" s="33">
        <v>6545</v>
      </c>
    </row>
    <row r="12197" spans="1:16">
      <c r="A12197" s="27" t="s">
        <v>1630</v>
      </c>
      <c r="B12197" s="31">
        <v>202606</v>
      </c>
      <c r="C12197" s="27" t="s">
        <v>189</v>
      </c>
      <c r="D12197" s="27" t="s">
        <v>189</v>
      </c>
      <c r="E12197" s="27" t="s">
        <v>27</v>
      </c>
      <c r="F12197" s="27" t="s">
        <v>257</v>
      </c>
      <c r="G12197" s="33">
        <v>631682.8199999999</v>
      </c>
      <c r="H12197" s="33">
        <v>631682.8199999999</v>
      </c>
      <c r="I12197" s="33">
        <v>16543</v>
      </c>
      <c r="J12197" s="33">
        <v>751</v>
      </c>
      <c r="K12197" s="33">
        <v>10200</v>
      </c>
      <c r="L12197" s="33">
        <v>1</v>
      </c>
      <c r="M12197" s="33">
        <v>1</v>
      </c>
      <c r="N12197" s="33">
        <v>496624.02</v>
      </c>
      <c r="O12197" s="33">
        <v>3398.6</v>
      </c>
      <c r="P12197" s="33">
        <v>6509</v>
      </c>
    </row>
    <row r="12198" spans="1:16">
      <c r="A12198" s="27" t="s">
        <v>1630</v>
      </c>
      <c r="B12198" s="31">
        <v>202607</v>
      </c>
      <c r="C12198" s="27" t="s">
        <v>189</v>
      </c>
      <c r="D12198" s="27" t="s">
        <v>189</v>
      </c>
      <c r="E12198" s="27" t="s">
        <v>27</v>
      </c>
      <c r="F12198" s="27" t="s">
        <v>257</v>
      </c>
      <c r="G12198" s="33">
        <v>570852.9</v>
      </c>
      <c r="H12198" s="33">
        <v>570852.9</v>
      </c>
      <c r="I12198" s="33">
        <v>14037</v>
      </c>
      <c r="J12198" s="33">
        <v>577</v>
      </c>
      <c r="K12198" s="33">
        <v>10200</v>
      </c>
      <c r="L12198" s="33">
        <v>1</v>
      </c>
      <c r="M12198" s="33">
        <v>1</v>
      </c>
      <c r="N12198" s="33">
        <v>444861.6</v>
      </c>
      <c r="O12198" s="33">
        <v>2774.5</v>
      </c>
      <c r="P12198" s="33">
        <v>5895</v>
      </c>
    </row>
    <row r="12199" spans="1:16">
      <c r="A12199" s="27" t="s">
        <v>1633</v>
      </c>
      <c r="B12199" s="31">
        <v>202408</v>
      </c>
      <c r="C12199" s="27" t="s">
        <v>189</v>
      </c>
      <c r="D12199" s="27" t="s">
        <v>189</v>
      </c>
      <c r="E12199" s="27" t="s">
        <v>27</v>
      </c>
      <c r="F12199" s="27" t="s">
        <v>257</v>
      </c>
      <c r="G12199" s="33">
        <v>712092.41</v>
      </c>
      <c r="H12199" s="33">
        <v>712092.41</v>
      </c>
      <c r="I12199" s="33">
        <v>17877</v>
      </c>
      <c r="J12199" s="33">
        <v>956</v>
      </c>
      <c r="K12199" s="33">
        <v>12200</v>
      </c>
      <c r="L12199" s="33">
        <v>1</v>
      </c>
      <c r="M12199" s="33">
        <v>1</v>
      </c>
      <c r="N12199" s="33">
        <v>473535.24</v>
      </c>
      <c r="O12199" s="33">
        <v>3861.2</v>
      </c>
      <c r="P12199" s="33">
        <v>7481</v>
      </c>
    </row>
    <row r="12200" spans="1:16">
      <c r="A12200" s="27" t="s">
        <v>1633</v>
      </c>
      <c r="B12200" s="31">
        <v>202409</v>
      </c>
      <c r="C12200" s="27" t="s">
        <v>189</v>
      </c>
      <c r="D12200" s="27" t="s">
        <v>189</v>
      </c>
      <c r="E12200" s="27" t="s">
        <v>27</v>
      </c>
      <c r="F12200" s="27" t="s">
        <v>257</v>
      </c>
      <c r="G12200" s="33">
        <v>652047.21</v>
      </c>
      <c r="H12200" s="33">
        <v>652047.21</v>
      </c>
      <c r="I12200" s="33">
        <v>15787</v>
      </c>
      <c r="J12200" s="33">
        <v>669</v>
      </c>
      <c r="K12200" s="33">
        <v>12200</v>
      </c>
      <c r="L12200" s="33">
        <v>1</v>
      </c>
      <c r="M12200" s="33">
        <v>1</v>
      </c>
      <c r="N12200" s="33">
        <v>458721.34</v>
      </c>
      <c r="O12200" s="33">
        <v>3570</v>
      </c>
      <c r="P12200" s="33">
        <v>6423</v>
      </c>
    </row>
    <row r="12201" spans="1:16">
      <c r="A12201" s="27" t="s">
        <v>1633</v>
      </c>
      <c r="B12201" s="31">
        <v>202410</v>
      </c>
      <c r="C12201" s="27" t="s">
        <v>189</v>
      </c>
      <c r="D12201" s="27" t="s">
        <v>189</v>
      </c>
      <c r="E12201" s="27" t="s">
        <v>27</v>
      </c>
      <c r="F12201" s="27" t="s">
        <v>257</v>
      </c>
      <c r="G12201" s="33">
        <v>667622.72</v>
      </c>
      <c r="H12201" s="33">
        <v>667622.72</v>
      </c>
      <c r="I12201" s="33">
        <v>16468</v>
      </c>
      <c r="J12201" s="33">
        <v>703</v>
      </c>
      <c r="K12201" s="33">
        <v>12200</v>
      </c>
      <c r="L12201" s="33">
        <v>1</v>
      </c>
      <c r="M12201" s="33">
        <v>1</v>
      </c>
      <c r="N12201" s="33">
        <v>507636.9</v>
      </c>
      <c r="O12201" s="33">
        <v>3837.2</v>
      </c>
      <c r="P12201" s="33">
        <v>6752</v>
      </c>
    </row>
    <row r="12202" spans="1:16">
      <c r="A12202" s="27" t="s">
        <v>1633</v>
      </c>
      <c r="B12202" s="31">
        <v>202411</v>
      </c>
      <c r="C12202" s="27" t="s">
        <v>189</v>
      </c>
      <c r="D12202" s="27" t="s">
        <v>189</v>
      </c>
      <c r="E12202" s="27" t="s">
        <v>27</v>
      </c>
      <c r="F12202" s="27" t="s">
        <v>257</v>
      </c>
      <c r="G12202" s="33">
        <v>863776.16</v>
      </c>
      <c r="H12202" s="33">
        <v>863776.16</v>
      </c>
      <c r="I12202" s="33">
        <v>22127</v>
      </c>
      <c r="J12202" s="33">
        <v>1036</v>
      </c>
      <c r="K12202" s="33">
        <v>12200</v>
      </c>
      <c r="L12202" s="33">
        <v>1</v>
      </c>
      <c r="M12202" s="33">
        <v>1</v>
      </c>
      <c r="N12202" s="33">
        <v>617209.37</v>
      </c>
      <c r="O12202" s="33">
        <v>5098.5</v>
      </c>
      <c r="P12202" s="33">
        <v>9002</v>
      </c>
    </row>
    <row r="12203" spans="1:16">
      <c r="A12203" s="27" t="s">
        <v>1633</v>
      </c>
      <c r="B12203" s="31">
        <v>202412</v>
      </c>
      <c r="C12203" s="27" t="s">
        <v>189</v>
      </c>
      <c r="D12203" s="27" t="s">
        <v>189</v>
      </c>
      <c r="E12203" s="27" t="s">
        <v>27</v>
      </c>
      <c r="F12203" s="27" t="s">
        <v>257</v>
      </c>
      <c r="G12203" s="33">
        <v>916853.2</v>
      </c>
      <c r="H12203" s="33">
        <v>916853.2</v>
      </c>
      <c r="I12203" s="33">
        <v>23059</v>
      </c>
      <c r="J12203" s="33">
        <v>1033</v>
      </c>
      <c r="K12203" s="33">
        <v>12200</v>
      </c>
      <c r="L12203" s="33">
        <v>1</v>
      </c>
      <c r="M12203" s="33">
        <v>1</v>
      </c>
      <c r="N12203" s="33">
        <v>713828.75</v>
      </c>
      <c r="O12203" s="33">
        <v>5627.1</v>
      </c>
      <c r="P12203" s="33">
        <v>9611</v>
      </c>
    </row>
    <row r="12204" spans="1:16">
      <c r="A12204" s="27" t="s">
        <v>1633</v>
      </c>
      <c r="B12204" s="31">
        <v>202501</v>
      </c>
      <c r="C12204" s="27" t="s">
        <v>189</v>
      </c>
      <c r="D12204" s="27" t="s">
        <v>189</v>
      </c>
      <c r="E12204" s="27" t="s">
        <v>27</v>
      </c>
      <c r="F12204" s="27" t="s">
        <v>257</v>
      </c>
      <c r="G12204" s="33">
        <v>456950.31</v>
      </c>
      <c r="H12204" s="33">
        <v>456950.31</v>
      </c>
      <c r="I12204" s="33">
        <v>11419</v>
      </c>
      <c r="J12204" s="33">
        <v>556</v>
      </c>
      <c r="K12204" s="33">
        <v>12200</v>
      </c>
      <c r="L12204" s="33">
        <v>1</v>
      </c>
      <c r="M12204" s="33">
        <v>1</v>
      </c>
      <c r="N12204" s="33">
        <v>365538.44</v>
      </c>
      <c r="O12204" s="33">
        <v>2626.2</v>
      </c>
      <c r="P12204" s="33">
        <v>4595</v>
      </c>
    </row>
    <row r="12205" spans="1:16">
      <c r="A12205" s="27" t="s">
        <v>1633</v>
      </c>
      <c r="B12205" s="31">
        <v>202502</v>
      </c>
      <c r="C12205" s="27" t="s">
        <v>189</v>
      </c>
      <c r="D12205" s="27" t="s">
        <v>189</v>
      </c>
      <c r="E12205" s="27" t="s">
        <v>27</v>
      </c>
      <c r="F12205" s="27" t="s">
        <v>257</v>
      </c>
      <c r="G12205" s="33">
        <v>511071.89</v>
      </c>
      <c r="H12205" s="33">
        <v>511071.89</v>
      </c>
      <c r="I12205" s="33">
        <v>13424</v>
      </c>
      <c r="J12205" s="33">
        <v>643</v>
      </c>
      <c r="K12205" s="33">
        <v>12200</v>
      </c>
      <c r="L12205" s="33">
        <v>1</v>
      </c>
      <c r="M12205" s="33">
        <v>1</v>
      </c>
      <c r="N12205" s="33">
        <v>379426.05</v>
      </c>
      <c r="O12205" s="33">
        <v>2860.3</v>
      </c>
      <c r="P12205" s="33">
        <v>5301</v>
      </c>
    </row>
    <row r="12206" spans="1:16">
      <c r="A12206" s="27" t="s">
        <v>1633</v>
      </c>
      <c r="B12206" s="31">
        <v>202503</v>
      </c>
      <c r="C12206" s="27" t="s">
        <v>189</v>
      </c>
      <c r="D12206" s="27" t="s">
        <v>189</v>
      </c>
      <c r="E12206" s="27" t="s">
        <v>27</v>
      </c>
      <c r="F12206" s="27" t="s">
        <v>257</v>
      </c>
      <c r="G12206" s="33">
        <v>704637.41</v>
      </c>
      <c r="H12206" s="33">
        <v>704637.41</v>
      </c>
      <c r="I12206" s="33">
        <v>17123</v>
      </c>
      <c r="J12206" s="33">
        <v>804</v>
      </c>
      <c r="K12206" s="33">
        <v>12200</v>
      </c>
      <c r="L12206" s="33">
        <v>1</v>
      </c>
      <c r="M12206" s="33">
        <v>1</v>
      </c>
      <c r="N12206" s="33">
        <v>476406.98</v>
      </c>
      <c r="O12206" s="33">
        <v>3988.9</v>
      </c>
      <c r="P12206" s="33">
        <v>7264</v>
      </c>
    </row>
    <row r="12207" spans="1:16">
      <c r="A12207" s="27" t="s">
        <v>1633</v>
      </c>
      <c r="B12207" s="31">
        <v>202504</v>
      </c>
      <c r="C12207" s="27" t="s">
        <v>189</v>
      </c>
      <c r="D12207" s="27" t="s">
        <v>189</v>
      </c>
      <c r="E12207" s="27" t="s">
        <v>27</v>
      </c>
      <c r="F12207" s="27" t="s">
        <v>257</v>
      </c>
      <c r="G12207" s="33">
        <v>796417.38</v>
      </c>
      <c r="H12207" s="33">
        <v>796417.38</v>
      </c>
      <c r="I12207" s="33">
        <v>20775</v>
      </c>
      <c r="J12207" s="33">
        <v>1040</v>
      </c>
      <c r="K12207" s="33">
        <v>12200</v>
      </c>
      <c r="L12207" s="33">
        <v>1</v>
      </c>
      <c r="M12207" s="33">
        <v>1</v>
      </c>
      <c r="N12207" s="33">
        <v>564818.5</v>
      </c>
      <c r="O12207" s="33">
        <v>4515.7</v>
      </c>
      <c r="P12207" s="33">
        <v>8641</v>
      </c>
    </row>
    <row r="12208" spans="1:16">
      <c r="A12208" s="27" t="s">
        <v>1633</v>
      </c>
      <c r="B12208" s="31">
        <v>202505</v>
      </c>
      <c r="C12208" s="27" t="s">
        <v>189</v>
      </c>
      <c r="D12208" s="27" t="s">
        <v>189</v>
      </c>
      <c r="E12208" s="27" t="s">
        <v>27</v>
      </c>
      <c r="F12208" s="27" t="s">
        <v>257</v>
      </c>
      <c r="G12208" s="33">
        <v>834215.76</v>
      </c>
      <c r="H12208" s="33">
        <v>834215.76</v>
      </c>
      <c r="I12208" s="33">
        <v>23163</v>
      </c>
      <c r="J12208" s="33">
        <v>1065</v>
      </c>
      <c r="K12208" s="33">
        <v>12200</v>
      </c>
      <c r="L12208" s="33">
        <v>1</v>
      </c>
      <c r="M12208" s="33">
        <v>1</v>
      </c>
      <c r="N12208" s="33">
        <v>623249.63</v>
      </c>
      <c r="O12208" s="33">
        <v>4550.3</v>
      </c>
      <c r="P12208" s="33">
        <v>9152</v>
      </c>
    </row>
    <row r="12209" spans="1:16">
      <c r="A12209" s="27" t="s">
        <v>1633</v>
      </c>
      <c r="B12209" s="31">
        <v>202506</v>
      </c>
      <c r="C12209" s="27" t="s">
        <v>189</v>
      </c>
      <c r="D12209" s="27" t="s">
        <v>189</v>
      </c>
      <c r="E12209" s="27" t="s">
        <v>27</v>
      </c>
      <c r="F12209" s="27" t="s">
        <v>257</v>
      </c>
      <c r="G12209" s="33">
        <v>830359.91</v>
      </c>
      <c r="H12209" s="33">
        <v>830359.91</v>
      </c>
      <c r="I12209" s="33">
        <v>18923</v>
      </c>
      <c r="J12209" s="33">
        <v>939</v>
      </c>
      <c r="K12209" s="33">
        <v>12200</v>
      </c>
      <c r="L12209" s="33">
        <v>1</v>
      </c>
      <c r="M12209" s="33">
        <v>1</v>
      </c>
      <c r="N12209" s="33">
        <v>613440.9</v>
      </c>
      <c r="O12209" s="33">
        <v>4615.8</v>
      </c>
      <c r="P12209" s="33">
        <v>8002</v>
      </c>
    </row>
    <row r="12210" spans="1:16">
      <c r="A12210" s="27" t="s">
        <v>1633</v>
      </c>
      <c r="B12210" s="31">
        <v>202507</v>
      </c>
      <c r="C12210" s="27" t="s">
        <v>189</v>
      </c>
      <c r="D12210" s="27" t="s">
        <v>189</v>
      </c>
      <c r="E12210" s="27" t="s">
        <v>27</v>
      </c>
      <c r="F12210" s="27" t="s">
        <v>257</v>
      </c>
      <c r="G12210" s="33">
        <v>687044.09</v>
      </c>
      <c r="H12210" s="33">
        <v>687044.09</v>
      </c>
      <c r="I12210" s="33">
        <v>16975</v>
      </c>
      <c r="J12210" s="33">
        <v>768</v>
      </c>
      <c r="K12210" s="33">
        <v>12200</v>
      </c>
      <c r="L12210" s="33">
        <v>1</v>
      </c>
      <c r="M12210" s="33">
        <v>1</v>
      </c>
      <c r="N12210" s="33">
        <v>549502.8199999999</v>
      </c>
      <c r="O12210" s="33">
        <v>3797.4</v>
      </c>
      <c r="P12210" s="33">
        <v>7079</v>
      </c>
    </row>
    <row r="12211" spans="1:16">
      <c r="A12211" s="27" t="s">
        <v>1633</v>
      </c>
      <c r="B12211" s="31">
        <v>202508</v>
      </c>
      <c r="C12211" s="27" t="s">
        <v>189</v>
      </c>
      <c r="D12211" s="27" t="s">
        <v>189</v>
      </c>
      <c r="E12211" s="27" t="s">
        <v>27</v>
      </c>
      <c r="F12211" s="27" t="s">
        <v>257</v>
      </c>
      <c r="G12211" s="33">
        <v>705626.95</v>
      </c>
      <c r="H12211" s="33">
        <v>705626.95</v>
      </c>
      <c r="I12211" s="33">
        <v>17425</v>
      </c>
      <c r="J12211" s="33">
        <v>811</v>
      </c>
      <c r="K12211" s="33">
        <v>12200</v>
      </c>
      <c r="L12211" s="33">
        <v>1</v>
      </c>
      <c r="M12211" s="33">
        <v>1</v>
      </c>
      <c r="N12211" s="33">
        <v>533200.6800000001</v>
      </c>
      <c r="O12211" s="33">
        <v>4108.9</v>
      </c>
      <c r="P12211" s="33">
        <v>7644</v>
      </c>
    </row>
    <row r="12212" spans="1:16">
      <c r="A12212" s="27" t="s">
        <v>1633</v>
      </c>
      <c r="B12212" s="31">
        <v>202509</v>
      </c>
      <c r="C12212" s="27" t="s">
        <v>189</v>
      </c>
      <c r="D12212" s="27" t="s">
        <v>189</v>
      </c>
      <c r="E12212" s="27" t="s">
        <v>27</v>
      </c>
      <c r="F12212" s="27" t="s">
        <v>257</v>
      </c>
      <c r="G12212" s="33">
        <v>615729.42</v>
      </c>
      <c r="H12212" s="33">
        <v>615729.42</v>
      </c>
      <c r="I12212" s="33">
        <v>15524</v>
      </c>
      <c r="J12212" s="33">
        <v>652</v>
      </c>
      <c r="K12212" s="33">
        <v>12200</v>
      </c>
      <c r="L12212" s="33">
        <v>1</v>
      </c>
      <c r="M12212" s="33">
        <v>1</v>
      </c>
      <c r="N12212" s="33">
        <v>516520.23</v>
      </c>
      <c r="O12212" s="33">
        <v>3356.1</v>
      </c>
      <c r="P12212" s="33">
        <v>6333</v>
      </c>
    </row>
    <row r="12213" spans="1:16">
      <c r="A12213" s="27" t="s">
        <v>1633</v>
      </c>
      <c r="B12213" s="31">
        <v>202510</v>
      </c>
      <c r="C12213" s="27" t="s">
        <v>189</v>
      </c>
      <c r="D12213" s="27" t="s">
        <v>189</v>
      </c>
      <c r="E12213" s="27" t="s">
        <v>27</v>
      </c>
      <c r="F12213" s="27" t="s">
        <v>257</v>
      </c>
      <c r="G12213" s="33">
        <v>843619.9300000001</v>
      </c>
      <c r="H12213" s="33">
        <v>843619.9300000001</v>
      </c>
      <c r="I12213" s="33">
        <v>22120</v>
      </c>
      <c r="J12213" s="33">
        <v>1084</v>
      </c>
      <c r="K12213" s="33">
        <v>12200</v>
      </c>
      <c r="L12213" s="33">
        <v>1</v>
      </c>
      <c r="M12213" s="33">
        <v>1</v>
      </c>
      <c r="N12213" s="33">
        <v>571599.15</v>
      </c>
      <c r="O12213" s="33">
        <v>4681.7</v>
      </c>
      <c r="P12213" s="33">
        <v>9247</v>
      </c>
    </row>
    <row r="12214" spans="1:16">
      <c r="A12214" s="27" t="s">
        <v>1633</v>
      </c>
      <c r="B12214" s="31">
        <v>202511</v>
      </c>
      <c r="C12214" s="27" t="s">
        <v>189</v>
      </c>
      <c r="D12214" s="27" t="s">
        <v>189</v>
      </c>
      <c r="E12214" s="27" t="s">
        <v>27</v>
      </c>
      <c r="F12214" s="27" t="s">
        <v>257</v>
      </c>
      <c r="G12214" s="33">
        <v>943106.84</v>
      </c>
      <c r="H12214" s="33">
        <v>943106.84</v>
      </c>
      <c r="I12214" s="33">
        <v>23804</v>
      </c>
      <c r="J12214" s="33">
        <v>1047</v>
      </c>
      <c r="K12214" s="33">
        <v>12200</v>
      </c>
      <c r="L12214" s="33">
        <v>1</v>
      </c>
      <c r="M12214" s="33">
        <v>1</v>
      </c>
      <c r="N12214" s="33">
        <v>694977.75</v>
      </c>
      <c r="O12214" s="33">
        <v>5228.2</v>
      </c>
      <c r="P12214" s="33">
        <v>9787</v>
      </c>
    </row>
    <row r="12215" spans="1:16">
      <c r="A12215" s="27" t="s">
        <v>1633</v>
      </c>
      <c r="B12215" s="31">
        <v>202512</v>
      </c>
      <c r="C12215" s="27" t="s">
        <v>189</v>
      </c>
      <c r="D12215" s="27" t="s">
        <v>189</v>
      </c>
      <c r="E12215" s="27" t="s">
        <v>27</v>
      </c>
      <c r="F12215" s="27" t="s">
        <v>257</v>
      </c>
      <c r="G12215" s="33">
        <v>1187830.66</v>
      </c>
      <c r="H12215" s="33">
        <v>1187830.66</v>
      </c>
      <c r="I12215" s="33">
        <v>29146</v>
      </c>
      <c r="J12215" s="33">
        <v>1276</v>
      </c>
      <c r="K12215" s="33">
        <v>12200</v>
      </c>
      <c r="L12215" s="33">
        <v>1</v>
      </c>
      <c r="M12215" s="33">
        <v>1</v>
      </c>
      <c r="N12215" s="33">
        <v>803771.1800000001</v>
      </c>
      <c r="O12215" s="33">
        <v>7287.8</v>
      </c>
      <c r="P12215" s="33">
        <v>11924</v>
      </c>
    </row>
    <row r="12216" spans="1:16">
      <c r="A12216" s="27" t="s">
        <v>1633</v>
      </c>
      <c r="B12216" s="31">
        <v>202601</v>
      </c>
      <c r="C12216" s="27" t="s">
        <v>189</v>
      </c>
      <c r="D12216" s="27" t="s">
        <v>189</v>
      </c>
      <c r="E12216" s="27" t="s">
        <v>27</v>
      </c>
      <c r="F12216" s="27" t="s">
        <v>257</v>
      </c>
      <c r="G12216" s="33">
        <v>552604.72</v>
      </c>
      <c r="H12216" s="33">
        <v>552604.72</v>
      </c>
      <c r="I12216" s="33">
        <v>14317</v>
      </c>
      <c r="J12216" s="33">
        <v>510</v>
      </c>
      <c r="K12216" s="33">
        <v>12200</v>
      </c>
      <c r="L12216" s="33">
        <v>1</v>
      </c>
      <c r="M12216" s="33">
        <v>1</v>
      </c>
      <c r="N12216" s="33">
        <v>411596.28</v>
      </c>
      <c r="O12216" s="33">
        <v>2887.4</v>
      </c>
      <c r="P12216" s="33">
        <v>5718</v>
      </c>
    </row>
    <row r="12217" spans="1:16">
      <c r="A12217" s="27" t="s">
        <v>1633</v>
      </c>
      <c r="B12217" s="31">
        <v>202602</v>
      </c>
      <c r="C12217" s="27" t="s">
        <v>189</v>
      </c>
      <c r="D12217" s="27" t="s">
        <v>189</v>
      </c>
      <c r="E12217" s="27" t="s">
        <v>27</v>
      </c>
      <c r="F12217" s="27" t="s">
        <v>257</v>
      </c>
      <c r="G12217" s="33">
        <v>600529.33</v>
      </c>
      <c r="H12217" s="33">
        <v>600529.33</v>
      </c>
      <c r="I12217" s="33">
        <v>15442</v>
      </c>
      <c r="J12217" s="33">
        <v>725</v>
      </c>
      <c r="K12217" s="33">
        <v>12200</v>
      </c>
      <c r="L12217" s="33">
        <v>1</v>
      </c>
      <c r="M12217" s="33">
        <v>1</v>
      </c>
      <c r="N12217" s="33">
        <v>427233.73</v>
      </c>
      <c r="O12217" s="33">
        <v>3542.2</v>
      </c>
      <c r="P12217" s="33">
        <v>6244</v>
      </c>
    </row>
    <row r="12218" spans="1:16">
      <c r="A12218" s="27" t="s">
        <v>1633</v>
      </c>
      <c r="B12218" s="31">
        <v>202603</v>
      </c>
      <c r="C12218" s="27" t="s">
        <v>189</v>
      </c>
      <c r="D12218" s="27" t="s">
        <v>189</v>
      </c>
      <c r="E12218" s="27" t="s">
        <v>27</v>
      </c>
      <c r="F12218" s="27" t="s">
        <v>257</v>
      </c>
      <c r="G12218" s="33">
        <v>738320.86</v>
      </c>
      <c r="H12218" s="33">
        <v>738320.86</v>
      </c>
      <c r="I12218" s="33">
        <v>18145</v>
      </c>
      <c r="J12218" s="33">
        <v>725</v>
      </c>
      <c r="K12218" s="33">
        <v>12200</v>
      </c>
      <c r="L12218" s="33">
        <v>1</v>
      </c>
      <c r="M12218" s="33">
        <v>1</v>
      </c>
      <c r="N12218" s="33">
        <v>536434.26</v>
      </c>
      <c r="O12218" s="33">
        <v>4087.6</v>
      </c>
      <c r="P12218" s="33">
        <v>7489</v>
      </c>
    </row>
    <row r="12219" spans="1:16">
      <c r="A12219" s="27" t="s">
        <v>1633</v>
      </c>
      <c r="B12219" s="31">
        <v>202604</v>
      </c>
      <c r="C12219" s="27" t="s">
        <v>189</v>
      </c>
      <c r="D12219" s="27" t="s">
        <v>189</v>
      </c>
      <c r="E12219" s="27" t="s">
        <v>27</v>
      </c>
      <c r="F12219" s="27" t="s">
        <v>257</v>
      </c>
      <c r="G12219" s="33">
        <v>932083.74</v>
      </c>
      <c r="H12219" s="33">
        <v>932083.74</v>
      </c>
      <c r="I12219" s="33">
        <v>23901</v>
      </c>
      <c r="J12219" s="33">
        <v>952</v>
      </c>
      <c r="K12219" s="33">
        <v>12200</v>
      </c>
      <c r="L12219" s="33">
        <v>1</v>
      </c>
      <c r="M12219" s="33">
        <v>1</v>
      </c>
      <c r="N12219" s="33">
        <v>635985.63</v>
      </c>
      <c r="O12219" s="33">
        <v>4628</v>
      </c>
      <c r="P12219" s="33">
        <v>9478</v>
      </c>
    </row>
    <row r="12220" spans="1:16">
      <c r="A12220" s="27" t="s">
        <v>1633</v>
      </c>
      <c r="B12220" s="31">
        <v>202605</v>
      </c>
      <c r="C12220" s="27" t="s">
        <v>189</v>
      </c>
      <c r="D12220" s="27" t="s">
        <v>189</v>
      </c>
      <c r="E12220" s="27" t="s">
        <v>27</v>
      </c>
      <c r="F12220" s="27" t="s">
        <v>257</v>
      </c>
      <c r="G12220" s="33">
        <v>1065581.74</v>
      </c>
      <c r="H12220" s="33">
        <v>1065581.74</v>
      </c>
      <c r="I12220" s="33">
        <v>28068</v>
      </c>
      <c r="J12220" s="33">
        <v>1353</v>
      </c>
      <c r="K12220" s="33">
        <v>12200</v>
      </c>
      <c r="L12220" s="33">
        <v>1</v>
      </c>
      <c r="M12220" s="33">
        <v>1</v>
      </c>
      <c r="N12220" s="33">
        <v>701779.08</v>
      </c>
      <c r="O12220" s="33">
        <v>5712.1</v>
      </c>
      <c r="P12220" s="33">
        <v>11428</v>
      </c>
    </row>
    <row r="12221" spans="1:16">
      <c r="A12221" s="27" t="s">
        <v>1633</v>
      </c>
      <c r="B12221" s="31">
        <v>202606</v>
      </c>
      <c r="C12221" s="27" t="s">
        <v>189</v>
      </c>
      <c r="D12221" s="27" t="s">
        <v>189</v>
      </c>
      <c r="E12221" s="27" t="s">
        <v>27</v>
      </c>
      <c r="F12221" s="27" t="s">
        <v>257</v>
      </c>
      <c r="G12221" s="33">
        <v>976631.36</v>
      </c>
      <c r="H12221" s="33">
        <v>976631.36</v>
      </c>
      <c r="I12221" s="33">
        <v>26202</v>
      </c>
      <c r="J12221" s="33">
        <v>1006</v>
      </c>
      <c r="K12221" s="33">
        <v>12200</v>
      </c>
      <c r="L12221" s="33">
        <v>1</v>
      </c>
      <c r="M12221" s="33">
        <v>1</v>
      </c>
      <c r="N12221" s="33">
        <v>690734.45</v>
      </c>
      <c r="O12221" s="33">
        <v>5543.6</v>
      </c>
      <c r="P12221" s="33">
        <v>10431</v>
      </c>
    </row>
    <row r="12222" spans="1:16">
      <c r="A12222" s="27" t="s">
        <v>1633</v>
      </c>
      <c r="B12222" s="31">
        <v>202607</v>
      </c>
      <c r="C12222" s="27" t="s">
        <v>189</v>
      </c>
      <c r="D12222" s="27" t="s">
        <v>189</v>
      </c>
      <c r="E12222" s="27" t="s">
        <v>27</v>
      </c>
      <c r="F12222" s="27" t="s">
        <v>257</v>
      </c>
      <c r="G12222" s="33">
        <v>888715.4399999999</v>
      </c>
      <c r="H12222" s="33">
        <v>888715.4399999999</v>
      </c>
      <c r="I12222" s="33">
        <v>23040</v>
      </c>
      <c r="J12222" s="33">
        <v>1184</v>
      </c>
      <c r="K12222" s="33">
        <v>12200</v>
      </c>
      <c r="L12222" s="33">
        <v>1</v>
      </c>
      <c r="M12222" s="33">
        <v>1</v>
      </c>
      <c r="N12222" s="33">
        <v>618740.1800000001</v>
      </c>
      <c r="O12222" s="33">
        <v>4762.7</v>
      </c>
      <c r="P12222" s="33">
        <v>9688</v>
      </c>
    </row>
    <row r="12223" spans="1:16">
      <c r="A12223" s="27" t="s">
        <v>1635</v>
      </c>
      <c r="B12223" s="31">
        <v>202408</v>
      </c>
      <c r="C12223" s="27" t="s">
        <v>191</v>
      </c>
      <c r="D12223" s="27" t="s">
        <v>191</v>
      </c>
      <c r="E12223" s="27" t="s">
        <v>27</v>
      </c>
      <c r="F12223" s="27" t="s">
        <v>289</v>
      </c>
      <c r="G12223" s="33">
        <v>1229422.32</v>
      </c>
      <c r="H12223" s="33">
        <v>1229422.32</v>
      </c>
      <c r="I12223" s="33">
        <v>20666</v>
      </c>
      <c r="J12223" s="33">
        <v>1080</v>
      </c>
      <c r="K12223" s="33">
        <v>27700</v>
      </c>
      <c r="L12223" s="33">
        <v>1</v>
      </c>
      <c r="M12223" s="33">
        <v>1</v>
      </c>
      <c r="N12223" s="33">
        <v>1317464.32</v>
      </c>
      <c r="O12223" s="33">
        <v>5863.9</v>
      </c>
      <c r="P12223" s="33">
        <v>9286</v>
      </c>
    </row>
    <row r="12224" spans="1:16">
      <c r="A12224" s="27" t="s">
        <v>1635</v>
      </c>
      <c r="B12224" s="31">
        <v>202409</v>
      </c>
      <c r="C12224" s="27" t="s">
        <v>191</v>
      </c>
      <c r="D12224" s="27" t="s">
        <v>191</v>
      </c>
      <c r="E12224" s="27" t="s">
        <v>27</v>
      </c>
      <c r="F12224" s="27" t="s">
        <v>289</v>
      </c>
      <c r="G12224" s="33">
        <v>1323820.26</v>
      </c>
      <c r="H12224" s="33">
        <v>1323820.26</v>
      </c>
      <c r="I12224" s="33">
        <v>26079</v>
      </c>
      <c r="J12224" s="33">
        <v>1647</v>
      </c>
      <c r="K12224" s="33">
        <v>27700</v>
      </c>
      <c r="L12224" s="33">
        <v>1</v>
      </c>
      <c r="M12224" s="33">
        <v>1</v>
      </c>
      <c r="N12224" s="33">
        <v>1276249.27</v>
      </c>
      <c r="O12224" s="33">
        <v>6024.6</v>
      </c>
      <c r="P12224" s="33">
        <v>11071</v>
      </c>
    </row>
    <row r="12225" spans="1:16">
      <c r="A12225" s="27" t="s">
        <v>1635</v>
      </c>
      <c r="B12225" s="31">
        <v>202410</v>
      </c>
      <c r="C12225" s="27" t="s">
        <v>191</v>
      </c>
      <c r="D12225" s="27" t="s">
        <v>191</v>
      </c>
      <c r="E12225" s="27" t="s">
        <v>27</v>
      </c>
      <c r="F12225" s="27" t="s">
        <v>289</v>
      </c>
      <c r="G12225" s="33">
        <v>1348992.45</v>
      </c>
      <c r="H12225" s="33">
        <v>1348992.45</v>
      </c>
      <c r="I12225" s="33">
        <v>24088</v>
      </c>
      <c r="J12225" s="33">
        <v>1503</v>
      </c>
      <c r="K12225" s="33">
        <v>27700</v>
      </c>
      <c r="L12225" s="33">
        <v>1</v>
      </c>
      <c r="M12225" s="33">
        <v>1</v>
      </c>
      <c r="N12225" s="33">
        <v>1412341.57</v>
      </c>
      <c r="O12225" s="33">
        <v>5607.8</v>
      </c>
      <c r="P12225" s="33">
        <v>10846</v>
      </c>
    </row>
    <row r="12226" spans="1:16">
      <c r="A12226" s="27" t="s">
        <v>1635</v>
      </c>
      <c r="B12226" s="31">
        <v>202411</v>
      </c>
      <c r="C12226" s="27" t="s">
        <v>191</v>
      </c>
      <c r="D12226" s="27" t="s">
        <v>191</v>
      </c>
      <c r="E12226" s="27" t="s">
        <v>27</v>
      </c>
      <c r="F12226" s="27" t="s">
        <v>289</v>
      </c>
      <c r="G12226" s="33">
        <v>1669260.25</v>
      </c>
      <c r="H12226" s="33">
        <v>1669260.25</v>
      </c>
      <c r="I12226" s="33">
        <v>32379</v>
      </c>
      <c r="J12226" s="33">
        <v>2028</v>
      </c>
      <c r="K12226" s="33">
        <v>27700</v>
      </c>
      <c r="L12226" s="33">
        <v>1</v>
      </c>
      <c r="M12226" s="33">
        <v>1</v>
      </c>
      <c r="N12226" s="33">
        <v>1717192.84</v>
      </c>
      <c r="O12226" s="33">
        <v>8356.5</v>
      </c>
      <c r="P12226" s="33">
        <v>13362</v>
      </c>
    </row>
    <row r="12227" spans="1:16">
      <c r="A12227" s="27" t="s">
        <v>1635</v>
      </c>
      <c r="B12227" s="31">
        <v>202412</v>
      </c>
      <c r="C12227" s="27" t="s">
        <v>191</v>
      </c>
      <c r="D12227" s="27" t="s">
        <v>191</v>
      </c>
      <c r="E12227" s="27" t="s">
        <v>27</v>
      </c>
      <c r="F12227" s="27" t="s">
        <v>289</v>
      </c>
      <c r="G12227" s="33">
        <v>1887673.89</v>
      </c>
      <c r="H12227" s="33">
        <v>1887673.89</v>
      </c>
      <c r="I12227" s="33">
        <v>35264</v>
      </c>
      <c r="J12227" s="33">
        <v>1744</v>
      </c>
      <c r="K12227" s="33">
        <v>27700</v>
      </c>
      <c r="L12227" s="33">
        <v>1</v>
      </c>
      <c r="M12227" s="33">
        <v>1</v>
      </c>
      <c r="N12227" s="33">
        <v>1986006.17</v>
      </c>
      <c r="O12227" s="33">
        <v>8750.6</v>
      </c>
      <c r="P12227" s="33">
        <v>14582</v>
      </c>
    </row>
    <row r="12228" spans="1:16">
      <c r="A12228" s="27" t="s">
        <v>1635</v>
      </c>
      <c r="B12228" s="31">
        <v>202501</v>
      </c>
      <c r="C12228" s="27" t="s">
        <v>191</v>
      </c>
      <c r="D12228" s="27" t="s">
        <v>191</v>
      </c>
      <c r="E12228" s="27" t="s">
        <v>27</v>
      </c>
      <c r="F12228" s="27" t="s">
        <v>289</v>
      </c>
      <c r="G12228" s="33">
        <v>980887.54</v>
      </c>
      <c r="H12228" s="33">
        <v>980887.54</v>
      </c>
      <c r="I12228" s="33">
        <v>17269</v>
      </c>
      <c r="J12228" s="33">
        <v>908</v>
      </c>
      <c r="K12228" s="33">
        <v>27700</v>
      </c>
      <c r="L12228" s="33">
        <v>1</v>
      </c>
      <c r="M12228" s="33">
        <v>1</v>
      </c>
      <c r="N12228" s="33">
        <v>1016996.86</v>
      </c>
      <c r="O12228" s="33">
        <v>4959</v>
      </c>
      <c r="P12228" s="33">
        <v>7516</v>
      </c>
    </row>
    <row r="12229" spans="1:16">
      <c r="A12229" s="27" t="s">
        <v>1635</v>
      </c>
      <c r="B12229" s="31">
        <v>202502</v>
      </c>
      <c r="C12229" s="27" t="s">
        <v>191</v>
      </c>
      <c r="D12229" s="27" t="s">
        <v>191</v>
      </c>
      <c r="E12229" s="27" t="s">
        <v>27</v>
      </c>
      <c r="F12229" s="27" t="s">
        <v>289</v>
      </c>
      <c r="G12229" s="33">
        <v>1068133.58</v>
      </c>
      <c r="H12229" s="33">
        <v>1068133.58</v>
      </c>
      <c r="I12229" s="33">
        <v>18397</v>
      </c>
      <c r="J12229" s="33">
        <v>1182</v>
      </c>
      <c r="K12229" s="33">
        <v>27700</v>
      </c>
      <c r="L12229" s="33">
        <v>1</v>
      </c>
      <c r="M12229" s="33">
        <v>1</v>
      </c>
      <c r="N12229" s="33">
        <v>1055634.81</v>
      </c>
      <c r="O12229" s="33">
        <v>4695.7</v>
      </c>
      <c r="P12229" s="33">
        <v>8455</v>
      </c>
    </row>
    <row r="12230" spans="1:16">
      <c r="A12230" s="27" t="s">
        <v>1635</v>
      </c>
      <c r="B12230" s="31">
        <v>202503</v>
      </c>
      <c r="C12230" s="27" t="s">
        <v>191</v>
      </c>
      <c r="D12230" s="27" t="s">
        <v>191</v>
      </c>
      <c r="E12230" s="27" t="s">
        <v>27</v>
      </c>
      <c r="F12230" s="27" t="s">
        <v>289</v>
      </c>
      <c r="G12230" s="33">
        <v>1219320.45</v>
      </c>
      <c r="H12230" s="33">
        <v>1219320.45</v>
      </c>
      <c r="I12230" s="33">
        <v>22739</v>
      </c>
      <c r="J12230" s="33">
        <v>1300</v>
      </c>
      <c r="K12230" s="33">
        <v>27700</v>
      </c>
      <c r="L12230" s="33">
        <v>1</v>
      </c>
      <c r="M12230" s="33">
        <v>1</v>
      </c>
      <c r="N12230" s="33">
        <v>1325454.04</v>
      </c>
      <c r="O12230" s="33">
        <v>6031.8</v>
      </c>
      <c r="P12230" s="33">
        <v>9710</v>
      </c>
    </row>
    <row r="12231" spans="1:16">
      <c r="A12231" s="27" t="s">
        <v>1635</v>
      </c>
      <c r="B12231" s="31">
        <v>202504</v>
      </c>
      <c r="C12231" s="27" t="s">
        <v>191</v>
      </c>
      <c r="D12231" s="27" t="s">
        <v>191</v>
      </c>
      <c r="E12231" s="27" t="s">
        <v>27</v>
      </c>
      <c r="F12231" s="27" t="s">
        <v>289</v>
      </c>
      <c r="G12231" s="33">
        <v>1396843.22</v>
      </c>
      <c r="H12231" s="33">
        <v>1396843.22</v>
      </c>
      <c r="I12231" s="33">
        <v>23704</v>
      </c>
      <c r="J12231" s="33">
        <v>1380</v>
      </c>
      <c r="K12231" s="33">
        <v>27700</v>
      </c>
      <c r="L12231" s="33">
        <v>1</v>
      </c>
      <c r="M12231" s="33">
        <v>1</v>
      </c>
      <c r="N12231" s="33">
        <v>1571431.55</v>
      </c>
      <c r="O12231" s="33">
        <v>6437.1</v>
      </c>
      <c r="P12231" s="33">
        <v>10772</v>
      </c>
    </row>
    <row r="12232" spans="1:16">
      <c r="A12232" s="27" t="s">
        <v>1635</v>
      </c>
      <c r="B12232" s="31">
        <v>202505</v>
      </c>
      <c r="C12232" s="27" t="s">
        <v>191</v>
      </c>
      <c r="D12232" s="27" t="s">
        <v>191</v>
      </c>
      <c r="E12232" s="27" t="s">
        <v>27</v>
      </c>
      <c r="F12232" s="27" t="s">
        <v>289</v>
      </c>
      <c r="G12232" s="33">
        <v>1554604.75</v>
      </c>
      <c r="H12232" s="33">
        <v>1554604.75</v>
      </c>
      <c r="I12232" s="33">
        <v>27406</v>
      </c>
      <c r="J12232" s="33">
        <v>1510</v>
      </c>
      <c r="K12232" s="33">
        <v>27700</v>
      </c>
      <c r="L12232" s="33">
        <v>1</v>
      </c>
      <c r="M12232" s="33">
        <v>1</v>
      </c>
      <c r="N12232" s="33">
        <v>1733997.98</v>
      </c>
      <c r="O12232" s="33">
        <v>7439.7</v>
      </c>
      <c r="P12232" s="33">
        <v>11947</v>
      </c>
    </row>
    <row r="12233" spans="1:16">
      <c r="A12233" s="27" t="s">
        <v>1635</v>
      </c>
      <c r="B12233" s="31">
        <v>202506</v>
      </c>
      <c r="C12233" s="27" t="s">
        <v>191</v>
      </c>
      <c r="D12233" s="27" t="s">
        <v>191</v>
      </c>
      <c r="E12233" s="27" t="s">
        <v>27</v>
      </c>
      <c r="F12233" s="27" t="s">
        <v>289</v>
      </c>
      <c r="G12233" s="33">
        <v>1833379.29</v>
      </c>
      <c r="H12233" s="33">
        <v>1833379.29</v>
      </c>
      <c r="I12233" s="33">
        <v>32588</v>
      </c>
      <c r="J12233" s="33">
        <v>1738</v>
      </c>
      <c r="K12233" s="33">
        <v>27700</v>
      </c>
      <c r="L12233" s="33">
        <v>1</v>
      </c>
      <c r="M12233" s="33">
        <v>1</v>
      </c>
      <c r="N12233" s="33">
        <v>1706708.24</v>
      </c>
      <c r="O12233" s="33">
        <v>9318.799999999999</v>
      </c>
      <c r="P12233" s="33">
        <v>14071</v>
      </c>
    </row>
    <row r="12234" spans="1:16">
      <c r="A12234" s="27" t="s">
        <v>1635</v>
      </c>
      <c r="B12234" s="31">
        <v>202507</v>
      </c>
      <c r="C12234" s="27" t="s">
        <v>191</v>
      </c>
      <c r="D12234" s="27" t="s">
        <v>191</v>
      </c>
      <c r="E12234" s="27" t="s">
        <v>27</v>
      </c>
      <c r="F12234" s="27" t="s">
        <v>289</v>
      </c>
      <c r="G12234" s="33">
        <v>1552654.12</v>
      </c>
      <c r="H12234" s="33">
        <v>1552654.12</v>
      </c>
      <c r="I12234" s="33">
        <v>29524</v>
      </c>
      <c r="J12234" s="33">
        <v>2012</v>
      </c>
      <c r="K12234" s="33">
        <v>27700</v>
      </c>
      <c r="L12234" s="33">
        <v>1</v>
      </c>
      <c r="M12234" s="33">
        <v>1</v>
      </c>
      <c r="N12234" s="33">
        <v>1528820.45</v>
      </c>
      <c r="O12234" s="33">
        <v>7423</v>
      </c>
      <c r="P12234" s="33">
        <v>12495</v>
      </c>
    </row>
    <row r="12235" spans="1:16">
      <c r="A12235" s="27" t="s">
        <v>1635</v>
      </c>
      <c r="B12235" s="31">
        <v>202508</v>
      </c>
      <c r="C12235" s="27" t="s">
        <v>191</v>
      </c>
      <c r="D12235" s="27" t="s">
        <v>191</v>
      </c>
      <c r="E12235" s="27" t="s">
        <v>27</v>
      </c>
      <c r="F12235" s="27" t="s">
        <v>289</v>
      </c>
      <c r="G12235" s="33">
        <v>1470500.47</v>
      </c>
      <c r="H12235" s="33">
        <v>1470500.47</v>
      </c>
      <c r="I12235" s="33">
        <v>26940</v>
      </c>
      <c r="J12235" s="33">
        <v>1538</v>
      </c>
      <c r="K12235" s="33">
        <v>27700</v>
      </c>
      <c r="L12235" s="33">
        <v>1</v>
      </c>
      <c r="M12235" s="33">
        <v>1</v>
      </c>
      <c r="N12235" s="33">
        <v>1483464.82</v>
      </c>
      <c r="O12235" s="33">
        <v>6799.8</v>
      </c>
      <c r="P12235" s="33">
        <v>11659</v>
      </c>
    </row>
    <row r="12236" spans="1:16">
      <c r="A12236" s="27" t="s">
        <v>1635</v>
      </c>
      <c r="B12236" s="31">
        <v>202509</v>
      </c>
      <c r="C12236" s="27" t="s">
        <v>191</v>
      </c>
      <c r="D12236" s="27" t="s">
        <v>191</v>
      </c>
      <c r="E12236" s="27" t="s">
        <v>27</v>
      </c>
      <c r="F12236" s="27" t="s">
        <v>289</v>
      </c>
      <c r="G12236" s="33">
        <v>1359609.99</v>
      </c>
      <c r="H12236" s="33">
        <v>1359609.99</v>
      </c>
      <c r="I12236" s="33">
        <v>24309</v>
      </c>
      <c r="J12236" s="33">
        <v>1487</v>
      </c>
      <c r="K12236" s="33">
        <v>27700</v>
      </c>
      <c r="L12236" s="33">
        <v>1</v>
      </c>
      <c r="M12236" s="33">
        <v>1</v>
      </c>
      <c r="N12236" s="33">
        <v>1437056.67</v>
      </c>
      <c r="O12236" s="33">
        <v>6463</v>
      </c>
      <c r="P12236" s="33">
        <v>11054</v>
      </c>
    </row>
    <row r="12237" spans="1:16">
      <c r="A12237" s="27" t="s">
        <v>1635</v>
      </c>
      <c r="B12237" s="31">
        <v>202510</v>
      </c>
      <c r="C12237" s="27" t="s">
        <v>191</v>
      </c>
      <c r="D12237" s="27" t="s">
        <v>191</v>
      </c>
      <c r="E12237" s="27" t="s">
        <v>27</v>
      </c>
      <c r="F12237" s="27" t="s">
        <v>289</v>
      </c>
      <c r="G12237" s="33">
        <v>1586713.04</v>
      </c>
      <c r="H12237" s="33">
        <v>1586713.04</v>
      </c>
      <c r="I12237" s="33">
        <v>24451</v>
      </c>
      <c r="J12237" s="33">
        <v>1524</v>
      </c>
      <c r="K12237" s="33">
        <v>27700</v>
      </c>
      <c r="L12237" s="33">
        <v>1</v>
      </c>
      <c r="M12237" s="33">
        <v>1</v>
      </c>
      <c r="N12237" s="33">
        <v>1590296.61</v>
      </c>
      <c r="O12237" s="33">
        <v>7627.5</v>
      </c>
      <c r="P12237" s="33">
        <v>11354</v>
      </c>
    </row>
    <row r="12238" spans="1:16">
      <c r="A12238" s="27" t="s">
        <v>1635</v>
      </c>
      <c r="B12238" s="31">
        <v>202511</v>
      </c>
      <c r="C12238" s="27" t="s">
        <v>191</v>
      </c>
      <c r="D12238" s="27" t="s">
        <v>191</v>
      </c>
      <c r="E12238" s="27" t="s">
        <v>27</v>
      </c>
      <c r="F12238" s="27" t="s">
        <v>289</v>
      </c>
      <c r="G12238" s="33">
        <v>1992354.66</v>
      </c>
      <c r="H12238" s="33">
        <v>1992354.66</v>
      </c>
      <c r="I12238" s="33">
        <v>35084</v>
      </c>
      <c r="J12238" s="33">
        <v>2056</v>
      </c>
      <c r="K12238" s="33">
        <v>27700</v>
      </c>
      <c r="L12238" s="33">
        <v>1</v>
      </c>
      <c r="M12238" s="33">
        <v>1</v>
      </c>
      <c r="N12238" s="33">
        <v>1933559.14</v>
      </c>
      <c r="O12238" s="33">
        <v>9975.4</v>
      </c>
      <c r="P12238" s="33">
        <v>15330</v>
      </c>
    </row>
    <row r="12239" spans="1:16">
      <c r="A12239" s="27" t="s">
        <v>1635</v>
      </c>
      <c r="B12239" s="31">
        <v>202512</v>
      </c>
      <c r="C12239" s="27" t="s">
        <v>191</v>
      </c>
      <c r="D12239" s="27" t="s">
        <v>191</v>
      </c>
      <c r="E12239" s="27" t="s">
        <v>27</v>
      </c>
      <c r="F12239" s="27" t="s">
        <v>289</v>
      </c>
      <c r="G12239" s="33">
        <v>2244595.18</v>
      </c>
      <c r="H12239" s="33">
        <v>2244595.18</v>
      </c>
      <c r="I12239" s="33">
        <v>43548</v>
      </c>
      <c r="J12239" s="33">
        <v>2268</v>
      </c>
      <c r="K12239" s="33">
        <v>27700</v>
      </c>
      <c r="L12239" s="33">
        <v>1</v>
      </c>
      <c r="M12239" s="33">
        <v>1</v>
      </c>
      <c r="N12239" s="33">
        <v>2236242.95</v>
      </c>
      <c r="O12239" s="33">
        <v>9965.700000000001</v>
      </c>
      <c r="P12239" s="33">
        <v>19101</v>
      </c>
    </row>
    <row r="12240" spans="1:16">
      <c r="A12240" s="27" t="s">
        <v>1635</v>
      </c>
      <c r="B12240" s="31">
        <v>202601</v>
      </c>
      <c r="C12240" s="27" t="s">
        <v>191</v>
      </c>
      <c r="D12240" s="27" t="s">
        <v>191</v>
      </c>
      <c r="E12240" s="27" t="s">
        <v>27</v>
      </c>
      <c r="F12240" s="27" t="s">
        <v>289</v>
      </c>
      <c r="G12240" s="33">
        <v>1253296.71</v>
      </c>
      <c r="H12240" s="33">
        <v>1253296.71</v>
      </c>
      <c r="I12240" s="33">
        <v>20937</v>
      </c>
      <c r="J12240" s="33">
        <v>1167</v>
      </c>
      <c r="K12240" s="33">
        <v>27700</v>
      </c>
      <c r="L12240" s="33">
        <v>1</v>
      </c>
      <c r="M12240" s="33">
        <v>1</v>
      </c>
      <c r="N12240" s="33">
        <v>1145138.46</v>
      </c>
      <c r="O12240" s="33">
        <v>5657</v>
      </c>
      <c r="P12240" s="33">
        <v>9632</v>
      </c>
    </row>
    <row r="12241" spans="1:16">
      <c r="A12241" s="27" t="s">
        <v>1635</v>
      </c>
      <c r="B12241" s="31">
        <v>202602</v>
      </c>
      <c r="C12241" s="27" t="s">
        <v>191</v>
      </c>
      <c r="D12241" s="27" t="s">
        <v>191</v>
      </c>
      <c r="E12241" s="27" t="s">
        <v>27</v>
      </c>
      <c r="F12241" s="27" t="s">
        <v>289</v>
      </c>
      <c r="G12241" s="33">
        <v>1222170.21</v>
      </c>
      <c r="H12241" s="33">
        <v>1222170.21</v>
      </c>
      <c r="I12241" s="33">
        <v>21915</v>
      </c>
      <c r="J12241" s="33">
        <v>1234</v>
      </c>
      <c r="K12241" s="33">
        <v>27700</v>
      </c>
      <c r="L12241" s="33">
        <v>1</v>
      </c>
      <c r="M12241" s="33">
        <v>1</v>
      </c>
      <c r="N12241" s="33">
        <v>1188644.79</v>
      </c>
      <c r="O12241" s="33">
        <v>5640.9</v>
      </c>
      <c r="P12241" s="33">
        <v>9491</v>
      </c>
    </row>
    <row r="12242" spans="1:16">
      <c r="A12242" s="27" t="s">
        <v>1635</v>
      </c>
      <c r="B12242" s="31">
        <v>202603</v>
      </c>
      <c r="C12242" s="27" t="s">
        <v>191</v>
      </c>
      <c r="D12242" s="27" t="s">
        <v>191</v>
      </c>
      <c r="E12242" s="27" t="s">
        <v>27</v>
      </c>
      <c r="F12242" s="27" t="s">
        <v>289</v>
      </c>
      <c r="G12242" s="33">
        <v>1524339.09</v>
      </c>
      <c r="H12242" s="33">
        <v>1524339.09</v>
      </c>
      <c r="I12242" s="33">
        <v>27783</v>
      </c>
      <c r="J12242" s="33">
        <v>1497</v>
      </c>
      <c r="K12242" s="33">
        <v>27700</v>
      </c>
      <c r="L12242" s="33">
        <v>1</v>
      </c>
      <c r="M12242" s="33">
        <v>1</v>
      </c>
      <c r="N12242" s="33">
        <v>1492461.25</v>
      </c>
      <c r="O12242" s="33">
        <v>7054.5</v>
      </c>
      <c r="P12242" s="33">
        <v>12272</v>
      </c>
    </row>
    <row r="12243" spans="1:16">
      <c r="A12243" s="27" t="s">
        <v>1635</v>
      </c>
      <c r="B12243" s="31">
        <v>202604</v>
      </c>
      <c r="C12243" s="27" t="s">
        <v>191</v>
      </c>
      <c r="D12243" s="27" t="s">
        <v>191</v>
      </c>
      <c r="E12243" s="27" t="s">
        <v>27</v>
      </c>
      <c r="F12243" s="27" t="s">
        <v>289</v>
      </c>
      <c r="G12243" s="33">
        <v>1946422.12</v>
      </c>
      <c r="H12243" s="33">
        <v>1946422.12</v>
      </c>
      <c r="I12243" s="33">
        <v>35901</v>
      </c>
      <c r="J12243" s="33">
        <v>1761</v>
      </c>
      <c r="K12243" s="33">
        <v>27700</v>
      </c>
      <c r="L12243" s="33">
        <v>1</v>
      </c>
      <c r="M12243" s="33">
        <v>1</v>
      </c>
      <c r="N12243" s="33">
        <v>1769431.93</v>
      </c>
      <c r="O12243" s="33">
        <v>9273</v>
      </c>
      <c r="P12243" s="33">
        <v>15308</v>
      </c>
    </row>
    <row r="12244" spans="1:16">
      <c r="A12244" s="27" t="s">
        <v>1635</v>
      </c>
      <c r="B12244" s="31">
        <v>202605</v>
      </c>
      <c r="C12244" s="27" t="s">
        <v>191</v>
      </c>
      <c r="D12244" s="27" t="s">
        <v>191</v>
      </c>
      <c r="E12244" s="27" t="s">
        <v>27</v>
      </c>
      <c r="F12244" s="27" t="s">
        <v>289</v>
      </c>
      <c r="G12244" s="33">
        <v>2039598.42</v>
      </c>
      <c r="H12244" s="33">
        <v>2039598.42</v>
      </c>
      <c r="I12244" s="33">
        <v>35882</v>
      </c>
      <c r="J12244" s="33">
        <v>2458</v>
      </c>
      <c r="K12244" s="33">
        <v>27700</v>
      </c>
      <c r="L12244" s="33">
        <v>1</v>
      </c>
      <c r="M12244" s="33">
        <v>1</v>
      </c>
      <c r="N12244" s="33">
        <v>1952481.72</v>
      </c>
      <c r="O12244" s="33">
        <v>9940.4</v>
      </c>
      <c r="P12244" s="33">
        <v>15927</v>
      </c>
    </row>
    <row r="12245" spans="1:16">
      <c r="A12245" s="27" t="s">
        <v>1635</v>
      </c>
      <c r="B12245" s="31">
        <v>202606</v>
      </c>
      <c r="C12245" s="27" t="s">
        <v>191</v>
      </c>
      <c r="D12245" s="27" t="s">
        <v>191</v>
      </c>
      <c r="E12245" s="27" t="s">
        <v>27</v>
      </c>
      <c r="F12245" s="27" t="s">
        <v>289</v>
      </c>
      <c r="G12245" s="33">
        <v>2142290.79</v>
      </c>
      <c r="H12245" s="33">
        <v>2142290.79</v>
      </c>
      <c r="I12245" s="33">
        <v>39413</v>
      </c>
      <c r="J12245" s="33">
        <v>2190</v>
      </c>
      <c r="K12245" s="33">
        <v>27700</v>
      </c>
      <c r="L12245" s="33">
        <v>1</v>
      </c>
      <c r="M12245" s="33">
        <v>1</v>
      </c>
      <c r="N12245" s="33">
        <v>1921753.48</v>
      </c>
      <c r="O12245" s="33">
        <v>10169.8</v>
      </c>
      <c r="P12245" s="33">
        <v>16688</v>
      </c>
    </row>
    <row r="12246" spans="1:16">
      <c r="A12246" s="27" t="s">
        <v>1635</v>
      </c>
      <c r="B12246" s="31">
        <v>202607</v>
      </c>
      <c r="C12246" s="27" t="s">
        <v>191</v>
      </c>
      <c r="D12246" s="27" t="s">
        <v>191</v>
      </c>
      <c r="E12246" s="27" t="s">
        <v>27</v>
      </c>
      <c r="F12246" s="27" t="s">
        <v>289</v>
      </c>
      <c r="G12246" s="33">
        <v>1764523.98</v>
      </c>
      <c r="H12246" s="33">
        <v>1764523.98</v>
      </c>
      <c r="I12246" s="33">
        <v>29160</v>
      </c>
      <c r="J12246" s="33">
        <v>1532</v>
      </c>
      <c r="K12246" s="33">
        <v>27700</v>
      </c>
      <c r="L12246" s="33">
        <v>1</v>
      </c>
      <c r="M12246" s="33">
        <v>1</v>
      </c>
      <c r="N12246" s="33">
        <v>1721451.82</v>
      </c>
      <c r="O12246" s="33">
        <v>8606.200000000001</v>
      </c>
      <c r="P12246" s="33">
        <v>13040</v>
      </c>
    </row>
    <row r="12247" spans="1:16">
      <c r="A12247" s="27" t="s">
        <v>1639</v>
      </c>
      <c r="B12247" s="31">
        <v>202408</v>
      </c>
      <c r="C12247" s="27" t="s">
        <v>191</v>
      </c>
      <c r="D12247" s="27" t="s">
        <v>191</v>
      </c>
      <c r="E12247" s="27" t="s">
        <v>27</v>
      </c>
      <c r="F12247" s="27" t="s">
        <v>262</v>
      </c>
      <c r="G12247" s="33">
        <v>187631.88</v>
      </c>
      <c r="H12247" s="33">
        <v>187631.88</v>
      </c>
      <c r="I12247" s="33">
        <v>9071</v>
      </c>
      <c r="J12247" s="33">
        <v>339</v>
      </c>
      <c r="K12247" s="33">
        <v>4900</v>
      </c>
      <c r="L12247" s="33">
        <v>1</v>
      </c>
      <c r="M12247" s="33">
        <v>1</v>
      </c>
      <c r="N12247" s="33">
        <v>146478.17</v>
      </c>
      <c r="O12247" s="33">
        <v>1166.5</v>
      </c>
      <c r="P12247" s="33">
        <v>3092</v>
      </c>
    </row>
    <row r="12248" spans="1:16">
      <c r="A12248" s="27" t="s">
        <v>1639</v>
      </c>
      <c r="B12248" s="31">
        <v>202409</v>
      </c>
      <c r="C12248" s="27" t="s">
        <v>191</v>
      </c>
      <c r="D12248" s="27" t="s">
        <v>191</v>
      </c>
      <c r="E12248" s="27" t="s">
        <v>27</v>
      </c>
      <c r="F12248" s="27" t="s">
        <v>262</v>
      </c>
      <c r="G12248" s="33">
        <v>161781.39</v>
      </c>
      <c r="H12248" s="33">
        <v>161781.39</v>
      </c>
      <c r="I12248" s="33">
        <v>8306</v>
      </c>
      <c r="J12248" s="33">
        <v>253</v>
      </c>
      <c r="K12248" s="33">
        <v>4900</v>
      </c>
      <c r="L12248" s="33">
        <v>1</v>
      </c>
      <c r="M12248" s="33">
        <v>1</v>
      </c>
      <c r="N12248" s="33">
        <v>141895.81</v>
      </c>
      <c r="O12248" s="33">
        <v>1018.3</v>
      </c>
      <c r="P12248" s="33">
        <v>2719</v>
      </c>
    </row>
    <row r="12249" spans="1:16">
      <c r="A12249" s="27" t="s">
        <v>1639</v>
      </c>
      <c r="B12249" s="31">
        <v>202410</v>
      </c>
      <c r="C12249" s="27" t="s">
        <v>191</v>
      </c>
      <c r="D12249" s="27" t="s">
        <v>191</v>
      </c>
      <c r="E12249" s="27" t="s">
        <v>27</v>
      </c>
      <c r="F12249" s="27" t="s">
        <v>262</v>
      </c>
      <c r="G12249" s="33">
        <v>206515.5</v>
      </c>
      <c r="H12249" s="33">
        <v>206515.5</v>
      </c>
      <c r="I12249" s="33">
        <v>10900</v>
      </c>
      <c r="J12249" s="33">
        <v>378</v>
      </c>
      <c r="K12249" s="33">
        <v>4900</v>
      </c>
      <c r="L12249" s="33">
        <v>1</v>
      </c>
      <c r="M12249" s="33">
        <v>1</v>
      </c>
      <c r="N12249" s="33">
        <v>157026.81</v>
      </c>
      <c r="O12249" s="33">
        <v>1187.5</v>
      </c>
      <c r="P12249" s="33">
        <v>3387</v>
      </c>
    </row>
    <row r="12250" spans="1:16">
      <c r="A12250" s="27" t="s">
        <v>1639</v>
      </c>
      <c r="B12250" s="31">
        <v>202411</v>
      </c>
      <c r="C12250" s="27" t="s">
        <v>191</v>
      </c>
      <c r="D12250" s="27" t="s">
        <v>191</v>
      </c>
      <c r="E12250" s="27" t="s">
        <v>27</v>
      </c>
      <c r="F12250" s="27" t="s">
        <v>262</v>
      </c>
      <c r="G12250" s="33">
        <v>260215.49</v>
      </c>
      <c r="H12250" s="33">
        <v>260215.49</v>
      </c>
      <c r="I12250" s="33">
        <v>12801</v>
      </c>
      <c r="J12250" s="33">
        <v>371</v>
      </c>
      <c r="K12250" s="33">
        <v>4900</v>
      </c>
      <c r="L12250" s="33">
        <v>1</v>
      </c>
      <c r="M12250" s="33">
        <v>1</v>
      </c>
      <c r="N12250" s="33">
        <v>190920.75</v>
      </c>
      <c r="O12250" s="33">
        <v>1624</v>
      </c>
      <c r="P12250" s="33">
        <v>4268</v>
      </c>
    </row>
    <row r="12251" spans="1:16">
      <c r="A12251" s="27" t="s">
        <v>1639</v>
      </c>
      <c r="B12251" s="31">
        <v>202412</v>
      </c>
      <c r="C12251" s="27" t="s">
        <v>191</v>
      </c>
      <c r="D12251" s="27" t="s">
        <v>191</v>
      </c>
      <c r="E12251" s="27" t="s">
        <v>27</v>
      </c>
      <c r="F12251" s="27" t="s">
        <v>262</v>
      </c>
      <c r="G12251" s="33">
        <v>267464.38</v>
      </c>
      <c r="H12251" s="33">
        <v>267464.38</v>
      </c>
      <c r="I12251" s="33">
        <v>13150</v>
      </c>
      <c r="J12251" s="33">
        <v>452</v>
      </c>
      <c r="K12251" s="33">
        <v>4900</v>
      </c>
      <c r="L12251" s="33">
        <v>1</v>
      </c>
      <c r="M12251" s="33">
        <v>1</v>
      </c>
      <c r="N12251" s="33">
        <v>220807.92</v>
      </c>
      <c r="O12251" s="33">
        <v>1672.2</v>
      </c>
      <c r="P12251" s="33">
        <v>4458</v>
      </c>
    </row>
    <row r="12252" spans="1:16">
      <c r="A12252" s="27" t="s">
        <v>1639</v>
      </c>
      <c r="B12252" s="31">
        <v>202501</v>
      </c>
      <c r="C12252" s="27" t="s">
        <v>191</v>
      </c>
      <c r="D12252" s="27" t="s">
        <v>191</v>
      </c>
      <c r="E12252" s="27" t="s">
        <v>27</v>
      </c>
      <c r="F12252" s="27" t="s">
        <v>262</v>
      </c>
      <c r="G12252" s="33">
        <v>142049.09</v>
      </c>
      <c r="H12252" s="33">
        <v>142049.09</v>
      </c>
      <c r="I12252" s="33">
        <v>6998</v>
      </c>
      <c r="J12252" s="33">
        <v>233</v>
      </c>
      <c r="K12252" s="33">
        <v>4900</v>
      </c>
      <c r="L12252" s="33">
        <v>1</v>
      </c>
      <c r="M12252" s="33">
        <v>1</v>
      </c>
      <c r="N12252" s="33">
        <v>113071.63</v>
      </c>
      <c r="O12252" s="33">
        <v>917.3</v>
      </c>
      <c r="P12252" s="33">
        <v>2283</v>
      </c>
    </row>
    <row r="12253" spans="1:16">
      <c r="A12253" s="27" t="s">
        <v>1639</v>
      </c>
      <c r="B12253" s="31">
        <v>202502</v>
      </c>
      <c r="C12253" s="27" t="s">
        <v>191</v>
      </c>
      <c r="D12253" s="27" t="s">
        <v>191</v>
      </c>
      <c r="E12253" s="27" t="s">
        <v>27</v>
      </c>
      <c r="F12253" s="27" t="s">
        <v>262</v>
      </c>
      <c r="G12253" s="33">
        <v>159160.21</v>
      </c>
      <c r="H12253" s="33">
        <v>159160.21</v>
      </c>
      <c r="I12253" s="33">
        <v>7423</v>
      </c>
      <c r="J12253" s="33">
        <v>251</v>
      </c>
      <c r="K12253" s="33">
        <v>4900</v>
      </c>
      <c r="L12253" s="33">
        <v>1</v>
      </c>
      <c r="M12253" s="33">
        <v>1</v>
      </c>
      <c r="N12253" s="33">
        <v>117367.47</v>
      </c>
      <c r="O12253" s="33">
        <v>1075.2</v>
      </c>
      <c r="P12253" s="33">
        <v>2578</v>
      </c>
    </row>
    <row r="12254" spans="1:16">
      <c r="A12254" s="27" t="s">
        <v>1639</v>
      </c>
      <c r="B12254" s="31">
        <v>202503</v>
      </c>
      <c r="C12254" s="27" t="s">
        <v>191</v>
      </c>
      <c r="D12254" s="27" t="s">
        <v>191</v>
      </c>
      <c r="E12254" s="27" t="s">
        <v>27</v>
      </c>
      <c r="F12254" s="27" t="s">
        <v>262</v>
      </c>
      <c r="G12254" s="33">
        <v>199780.47</v>
      </c>
      <c r="H12254" s="33">
        <v>199780.47</v>
      </c>
      <c r="I12254" s="33">
        <v>10311</v>
      </c>
      <c r="J12254" s="33">
        <v>287</v>
      </c>
      <c r="K12254" s="33">
        <v>4900</v>
      </c>
      <c r="L12254" s="33">
        <v>1</v>
      </c>
      <c r="M12254" s="33">
        <v>1</v>
      </c>
      <c r="N12254" s="33">
        <v>147366.49</v>
      </c>
      <c r="O12254" s="33">
        <v>1219.9</v>
      </c>
      <c r="P12254" s="33">
        <v>3355</v>
      </c>
    </row>
    <row r="12255" spans="1:16">
      <c r="A12255" s="27" t="s">
        <v>1639</v>
      </c>
      <c r="B12255" s="31">
        <v>202504</v>
      </c>
      <c r="C12255" s="27" t="s">
        <v>191</v>
      </c>
      <c r="D12255" s="27" t="s">
        <v>191</v>
      </c>
      <c r="E12255" s="27" t="s">
        <v>27</v>
      </c>
      <c r="F12255" s="27" t="s">
        <v>262</v>
      </c>
      <c r="G12255" s="33">
        <v>228454.79</v>
      </c>
      <c r="H12255" s="33">
        <v>228454.79</v>
      </c>
      <c r="I12255" s="33">
        <v>11114</v>
      </c>
      <c r="J12255" s="33">
        <v>346</v>
      </c>
      <c r="K12255" s="33">
        <v>4900</v>
      </c>
      <c r="L12255" s="33">
        <v>1</v>
      </c>
      <c r="M12255" s="33">
        <v>1</v>
      </c>
      <c r="N12255" s="33">
        <v>174714.73</v>
      </c>
      <c r="O12255" s="33">
        <v>1506.2</v>
      </c>
      <c r="P12255" s="33">
        <v>3777</v>
      </c>
    </row>
    <row r="12256" spans="1:16">
      <c r="A12256" s="27" t="s">
        <v>1639</v>
      </c>
      <c r="B12256" s="31">
        <v>202505</v>
      </c>
      <c r="C12256" s="27" t="s">
        <v>191</v>
      </c>
      <c r="D12256" s="27" t="s">
        <v>191</v>
      </c>
      <c r="E12256" s="27" t="s">
        <v>27</v>
      </c>
      <c r="F12256" s="27" t="s">
        <v>262</v>
      </c>
      <c r="G12256" s="33">
        <v>242911.12</v>
      </c>
      <c r="H12256" s="33">
        <v>242911.12</v>
      </c>
      <c r="I12256" s="33">
        <v>12444</v>
      </c>
      <c r="J12256" s="33">
        <v>433</v>
      </c>
      <c r="K12256" s="33">
        <v>4900</v>
      </c>
      <c r="L12256" s="33">
        <v>1</v>
      </c>
      <c r="M12256" s="33">
        <v>1</v>
      </c>
      <c r="N12256" s="33">
        <v>192789.17</v>
      </c>
      <c r="O12256" s="33">
        <v>1522.1</v>
      </c>
      <c r="P12256" s="33">
        <v>4002</v>
      </c>
    </row>
    <row r="12257" spans="1:16">
      <c r="A12257" s="27" t="s">
        <v>1639</v>
      </c>
      <c r="B12257" s="31">
        <v>202506</v>
      </c>
      <c r="C12257" s="27" t="s">
        <v>191</v>
      </c>
      <c r="D12257" s="27" t="s">
        <v>191</v>
      </c>
      <c r="E12257" s="27" t="s">
        <v>27</v>
      </c>
      <c r="F12257" s="27" t="s">
        <v>262</v>
      </c>
      <c r="G12257" s="33">
        <v>259094.23</v>
      </c>
      <c r="H12257" s="33">
        <v>259094.23</v>
      </c>
      <c r="I12257" s="33">
        <v>13118</v>
      </c>
      <c r="J12257" s="33">
        <v>420</v>
      </c>
      <c r="K12257" s="33">
        <v>4900</v>
      </c>
      <c r="L12257" s="33">
        <v>1</v>
      </c>
      <c r="M12257" s="33">
        <v>1</v>
      </c>
      <c r="N12257" s="33">
        <v>189755.05</v>
      </c>
      <c r="O12257" s="33">
        <v>1472.9</v>
      </c>
      <c r="P12257" s="33">
        <v>4293</v>
      </c>
    </row>
    <row r="12258" spans="1:16">
      <c r="A12258" s="27" t="s">
        <v>1639</v>
      </c>
      <c r="B12258" s="31">
        <v>202507</v>
      </c>
      <c r="C12258" s="27" t="s">
        <v>191</v>
      </c>
      <c r="D12258" s="27" t="s">
        <v>191</v>
      </c>
      <c r="E12258" s="27" t="s">
        <v>27</v>
      </c>
      <c r="F12258" s="27" t="s">
        <v>262</v>
      </c>
      <c r="G12258" s="33">
        <v>239157.8</v>
      </c>
      <c r="H12258" s="33">
        <v>239157.8</v>
      </c>
      <c r="I12258" s="33">
        <v>11371</v>
      </c>
      <c r="J12258" s="33">
        <v>377</v>
      </c>
      <c r="K12258" s="33">
        <v>4900</v>
      </c>
      <c r="L12258" s="33">
        <v>1</v>
      </c>
      <c r="M12258" s="33">
        <v>1</v>
      </c>
      <c r="N12258" s="33">
        <v>169977.15</v>
      </c>
      <c r="O12258" s="33">
        <v>1368.9</v>
      </c>
      <c r="P12258" s="33">
        <v>3691</v>
      </c>
    </row>
    <row r="12259" spans="1:16">
      <c r="A12259" s="27" t="s">
        <v>1639</v>
      </c>
      <c r="B12259" s="31">
        <v>202508</v>
      </c>
      <c r="C12259" s="27" t="s">
        <v>191</v>
      </c>
      <c r="D12259" s="27" t="s">
        <v>191</v>
      </c>
      <c r="E12259" s="27" t="s">
        <v>27</v>
      </c>
      <c r="F12259" s="27" t="s">
        <v>262</v>
      </c>
      <c r="G12259" s="33">
        <v>237258.45</v>
      </c>
      <c r="H12259" s="33">
        <v>237258.45</v>
      </c>
      <c r="I12259" s="33">
        <v>11974</v>
      </c>
      <c r="J12259" s="33">
        <v>386</v>
      </c>
      <c r="K12259" s="33">
        <v>4900</v>
      </c>
      <c r="L12259" s="33">
        <v>1</v>
      </c>
      <c r="M12259" s="33">
        <v>1</v>
      </c>
      <c r="N12259" s="33">
        <v>164934.42</v>
      </c>
      <c r="O12259" s="33">
        <v>1337.4</v>
      </c>
      <c r="P12259" s="33">
        <v>3922</v>
      </c>
    </row>
    <row r="12260" spans="1:16">
      <c r="A12260" s="27" t="s">
        <v>1639</v>
      </c>
      <c r="B12260" s="31">
        <v>202509</v>
      </c>
      <c r="C12260" s="27" t="s">
        <v>191</v>
      </c>
      <c r="D12260" s="27" t="s">
        <v>191</v>
      </c>
      <c r="E12260" s="27" t="s">
        <v>27</v>
      </c>
      <c r="F12260" s="27" t="s">
        <v>262</v>
      </c>
      <c r="G12260" s="33">
        <v>218384.87</v>
      </c>
      <c r="H12260" s="33">
        <v>218384.87</v>
      </c>
      <c r="I12260" s="33">
        <v>10887</v>
      </c>
      <c r="J12260" s="33">
        <v>400</v>
      </c>
      <c r="K12260" s="33">
        <v>4900</v>
      </c>
      <c r="L12260" s="33">
        <v>1</v>
      </c>
      <c r="M12260" s="33">
        <v>1</v>
      </c>
      <c r="N12260" s="33">
        <v>159774.68</v>
      </c>
      <c r="O12260" s="33">
        <v>1452.3</v>
      </c>
      <c r="P12260" s="33">
        <v>3739</v>
      </c>
    </row>
    <row r="12261" spans="1:16">
      <c r="A12261" s="27" t="s">
        <v>1639</v>
      </c>
      <c r="B12261" s="31">
        <v>202510</v>
      </c>
      <c r="C12261" s="27" t="s">
        <v>191</v>
      </c>
      <c r="D12261" s="27" t="s">
        <v>191</v>
      </c>
      <c r="E12261" s="27" t="s">
        <v>27</v>
      </c>
      <c r="F12261" s="27" t="s">
        <v>262</v>
      </c>
      <c r="G12261" s="33">
        <v>234463.22</v>
      </c>
      <c r="H12261" s="33">
        <v>234463.22</v>
      </c>
      <c r="I12261" s="33">
        <v>12065</v>
      </c>
      <c r="J12261" s="33">
        <v>431</v>
      </c>
      <c r="K12261" s="33">
        <v>4900</v>
      </c>
      <c r="L12261" s="33">
        <v>1</v>
      </c>
      <c r="M12261" s="33">
        <v>1</v>
      </c>
      <c r="N12261" s="33">
        <v>176812.19</v>
      </c>
      <c r="O12261" s="33">
        <v>1552.3</v>
      </c>
      <c r="P12261" s="33">
        <v>3788</v>
      </c>
    </row>
    <row r="12262" spans="1:16">
      <c r="A12262" s="27" t="s">
        <v>1639</v>
      </c>
      <c r="B12262" s="31">
        <v>202511</v>
      </c>
      <c r="C12262" s="27" t="s">
        <v>191</v>
      </c>
      <c r="D12262" s="27" t="s">
        <v>191</v>
      </c>
      <c r="E12262" s="27" t="s">
        <v>27</v>
      </c>
      <c r="F12262" s="27" t="s">
        <v>262</v>
      </c>
      <c r="G12262" s="33">
        <v>297128.13</v>
      </c>
      <c r="H12262" s="33">
        <v>297128.13</v>
      </c>
      <c r="I12262" s="33">
        <v>14970</v>
      </c>
      <c r="J12262" s="33">
        <v>596</v>
      </c>
      <c r="K12262" s="33">
        <v>4900</v>
      </c>
      <c r="L12262" s="33">
        <v>1</v>
      </c>
      <c r="M12262" s="33">
        <v>1</v>
      </c>
      <c r="N12262" s="33">
        <v>214976.76</v>
      </c>
      <c r="O12262" s="33">
        <v>1805.7</v>
      </c>
      <c r="P12262" s="33">
        <v>4773</v>
      </c>
    </row>
    <row r="12263" spans="1:16">
      <c r="A12263" s="27" t="s">
        <v>1639</v>
      </c>
      <c r="B12263" s="31">
        <v>202512</v>
      </c>
      <c r="C12263" s="27" t="s">
        <v>191</v>
      </c>
      <c r="D12263" s="27" t="s">
        <v>191</v>
      </c>
      <c r="E12263" s="27" t="s">
        <v>27</v>
      </c>
      <c r="F12263" s="27" t="s">
        <v>262</v>
      </c>
      <c r="G12263" s="33">
        <v>368629.45</v>
      </c>
      <c r="H12263" s="33">
        <v>368629.45</v>
      </c>
      <c r="I12263" s="33">
        <v>20161</v>
      </c>
      <c r="J12263" s="33">
        <v>771</v>
      </c>
      <c r="K12263" s="33">
        <v>4900</v>
      </c>
      <c r="L12263" s="33">
        <v>1</v>
      </c>
      <c r="M12263" s="33">
        <v>1</v>
      </c>
      <c r="N12263" s="33">
        <v>248629.72</v>
      </c>
      <c r="O12263" s="33">
        <v>2171.4</v>
      </c>
      <c r="P12263" s="33">
        <v>6569</v>
      </c>
    </row>
    <row r="12264" spans="1:16">
      <c r="A12264" s="27" t="s">
        <v>1639</v>
      </c>
      <c r="B12264" s="31">
        <v>202601</v>
      </c>
      <c r="C12264" s="27" t="s">
        <v>191</v>
      </c>
      <c r="D12264" s="27" t="s">
        <v>191</v>
      </c>
      <c r="E12264" s="27" t="s">
        <v>27</v>
      </c>
      <c r="F12264" s="27" t="s">
        <v>262</v>
      </c>
      <c r="G12264" s="33">
        <v>190538.8</v>
      </c>
      <c r="H12264" s="33">
        <v>190538.8</v>
      </c>
      <c r="I12264" s="33">
        <v>9303</v>
      </c>
      <c r="J12264" s="33">
        <v>307</v>
      </c>
      <c r="K12264" s="33">
        <v>4900</v>
      </c>
      <c r="L12264" s="33">
        <v>1</v>
      </c>
      <c r="M12264" s="33">
        <v>1</v>
      </c>
      <c r="N12264" s="33">
        <v>127318.66</v>
      </c>
      <c r="O12264" s="33">
        <v>1126.6</v>
      </c>
      <c r="P12264" s="33">
        <v>2998</v>
      </c>
    </row>
    <row r="12265" spans="1:16">
      <c r="A12265" s="27" t="s">
        <v>1639</v>
      </c>
      <c r="B12265" s="31">
        <v>202602</v>
      </c>
      <c r="C12265" s="27" t="s">
        <v>191</v>
      </c>
      <c r="D12265" s="27" t="s">
        <v>191</v>
      </c>
      <c r="E12265" s="27" t="s">
        <v>27</v>
      </c>
      <c r="F12265" s="27" t="s">
        <v>262</v>
      </c>
      <c r="G12265" s="33">
        <v>184354.17</v>
      </c>
      <c r="H12265" s="33">
        <v>184354.17</v>
      </c>
      <c r="I12265" s="33">
        <v>10042</v>
      </c>
      <c r="J12265" s="33">
        <v>336</v>
      </c>
      <c r="K12265" s="33">
        <v>4900</v>
      </c>
      <c r="L12265" s="33">
        <v>1</v>
      </c>
      <c r="M12265" s="33">
        <v>1</v>
      </c>
      <c r="N12265" s="33">
        <v>132155.78</v>
      </c>
      <c r="O12265" s="33">
        <v>1046.3</v>
      </c>
      <c r="P12265" s="33">
        <v>3161</v>
      </c>
    </row>
    <row r="12266" spans="1:16">
      <c r="A12266" s="27" t="s">
        <v>1639</v>
      </c>
      <c r="B12266" s="31">
        <v>202603</v>
      </c>
      <c r="C12266" s="27" t="s">
        <v>191</v>
      </c>
      <c r="D12266" s="27" t="s">
        <v>191</v>
      </c>
      <c r="E12266" s="27" t="s">
        <v>27</v>
      </c>
      <c r="F12266" s="27" t="s">
        <v>262</v>
      </c>
      <c r="G12266" s="33">
        <v>234289.3</v>
      </c>
      <c r="H12266" s="33">
        <v>234289.3</v>
      </c>
      <c r="I12266" s="33">
        <v>11301</v>
      </c>
      <c r="J12266" s="33">
        <v>313</v>
      </c>
      <c r="K12266" s="33">
        <v>4900</v>
      </c>
      <c r="L12266" s="33">
        <v>1</v>
      </c>
      <c r="M12266" s="33">
        <v>1</v>
      </c>
      <c r="N12266" s="33">
        <v>165934.67</v>
      </c>
      <c r="O12266" s="33">
        <v>1416.3</v>
      </c>
      <c r="P12266" s="33">
        <v>3773</v>
      </c>
    </row>
    <row r="12267" spans="1:16">
      <c r="A12267" s="27" t="s">
        <v>1639</v>
      </c>
      <c r="B12267" s="31">
        <v>202604</v>
      </c>
      <c r="C12267" s="27" t="s">
        <v>191</v>
      </c>
      <c r="D12267" s="27" t="s">
        <v>191</v>
      </c>
      <c r="E12267" s="27" t="s">
        <v>27</v>
      </c>
      <c r="F12267" s="27" t="s">
        <v>262</v>
      </c>
      <c r="G12267" s="33">
        <v>287385.62</v>
      </c>
      <c r="H12267" s="33">
        <v>287385.62</v>
      </c>
      <c r="I12267" s="33">
        <v>15218</v>
      </c>
      <c r="J12267" s="33">
        <v>522</v>
      </c>
      <c r="K12267" s="33">
        <v>4900</v>
      </c>
      <c r="L12267" s="33">
        <v>1</v>
      </c>
      <c r="M12267" s="33">
        <v>1</v>
      </c>
      <c r="N12267" s="33">
        <v>196728.79</v>
      </c>
      <c r="O12267" s="33">
        <v>1767.3</v>
      </c>
      <c r="P12267" s="33">
        <v>4790</v>
      </c>
    </row>
    <row r="12268" spans="1:16">
      <c r="A12268" s="27" t="s">
        <v>1639</v>
      </c>
      <c r="B12268" s="31">
        <v>202605</v>
      </c>
      <c r="C12268" s="27" t="s">
        <v>191</v>
      </c>
      <c r="D12268" s="27" t="s">
        <v>191</v>
      </c>
      <c r="E12268" s="27" t="s">
        <v>27</v>
      </c>
      <c r="F12268" s="27" t="s">
        <v>262</v>
      </c>
      <c r="G12268" s="33">
        <v>318411.39</v>
      </c>
      <c r="H12268" s="33">
        <v>318411.39</v>
      </c>
      <c r="I12268" s="33">
        <v>16277</v>
      </c>
      <c r="J12268" s="33">
        <v>573</v>
      </c>
      <c r="K12268" s="33">
        <v>4900</v>
      </c>
      <c r="L12268" s="33">
        <v>1</v>
      </c>
      <c r="M12268" s="33">
        <v>1</v>
      </c>
      <c r="N12268" s="33">
        <v>217080.61</v>
      </c>
      <c r="O12268" s="33">
        <v>2049</v>
      </c>
      <c r="P12268" s="33">
        <v>5564</v>
      </c>
    </row>
    <row r="12269" spans="1:16">
      <c r="A12269" s="27" t="s">
        <v>1639</v>
      </c>
      <c r="B12269" s="31">
        <v>202606</v>
      </c>
      <c r="C12269" s="27" t="s">
        <v>191</v>
      </c>
      <c r="D12269" s="27" t="s">
        <v>191</v>
      </c>
      <c r="E12269" s="27" t="s">
        <v>27</v>
      </c>
      <c r="F12269" s="27" t="s">
        <v>262</v>
      </c>
      <c r="G12269" s="33">
        <v>283282.35</v>
      </c>
      <c r="H12269" s="33">
        <v>283282.35</v>
      </c>
      <c r="I12269" s="33">
        <v>13605</v>
      </c>
      <c r="J12269" s="33">
        <v>502</v>
      </c>
      <c r="K12269" s="33">
        <v>4900</v>
      </c>
      <c r="L12269" s="33">
        <v>1</v>
      </c>
      <c r="M12269" s="33">
        <v>1</v>
      </c>
      <c r="N12269" s="33">
        <v>213664.19</v>
      </c>
      <c r="O12269" s="33">
        <v>1558.3</v>
      </c>
      <c r="P12269" s="33">
        <v>4622</v>
      </c>
    </row>
    <row r="12270" spans="1:16">
      <c r="A12270" s="27" t="s">
        <v>1639</v>
      </c>
      <c r="B12270" s="31">
        <v>202607</v>
      </c>
      <c r="C12270" s="27" t="s">
        <v>191</v>
      </c>
      <c r="D12270" s="27" t="s">
        <v>191</v>
      </c>
      <c r="E12270" s="27" t="s">
        <v>27</v>
      </c>
      <c r="F12270" s="27" t="s">
        <v>262</v>
      </c>
      <c r="G12270" s="33">
        <v>282172.74</v>
      </c>
      <c r="H12270" s="33">
        <v>282172.74</v>
      </c>
      <c r="I12270" s="33">
        <v>13449</v>
      </c>
      <c r="J12270" s="33">
        <v>520</v>
      </c>
      <c r="K12270" s="33">
        <v>4900</v>
      </c>
      <c r="L12270" s="33">
        <v>1</v>
      </c>
      <c r="M12270" s="33">
        <v>1</v>
      </c>
      <c r="N12270" s="33">
        <v>191394.27</v>
      </c>
      <c r="O12270" s="33">
        <v>1790.3</v>
      </c>
      <c r="P12270" s="33">
        <v>4476</v>
      </c>
    </row>
    <row r="12271" spans="1:16">
      <c r="A12271" s="27" t="s">
        <v>1643</v>
      </c>
      <c r="B12271" s="31">
        <v>202408</v>
      </c>
      <c r="C12271" s="27" t="s">
        <v>191</v>
      </c>
      <c r="D12271" s="27" t="s">
        <v>191</v>
      </c>
      <c r="E12271" s="27" t="s">
        <v>27</v>
      </c>
      <c r="F12271" s="27" t="s">
        <v>257</v>
      </c>
      <c r="G12271" s="33">
        <v>328383.71</v>
      </c>
      <c r="H12271" s="33">
        <v>328383.71</v>
      </c>
      <c r="I12271" s="33">
        <v>7751</v>
      </c>
      <c r="J12271" s="33">
        <v>361</v>
      </c>
      <c r="K12271" s="33">
        <v>7800</v>
      </c>
      <c r="L12271" s="33">
        <v>1</v>
      </c>
      <c r="M12271" s="33">
        <v>1</v>
      </c>
      <c r="N12271" s="33">
        <v>303493.15</v>
      </c>
      <c r="O12271" s="33">
        <v>1858.3</v>
      </c>
      <c r="P12271" s="33">
        <v>3337</v>
      </c>
    </row>
    <row r="12272" spans="1:16">
      <c r="A12272" s="27" t="s">
        <v>1643</v>
      </c>
      <c r="B12272" s="31">
        <v>202409</v>
      </c>
      <c r="C12272" s="27" t="s">
        <v>191</v>
      </c>
      <c r="D12272" s="27" t="s">
        <v>191</v>
      </c>
      <c r="E12272" s="27" t="s">
        <v>27</v>
      </c>
      <c r="F12272" s="27" t="s">
        <v>257</v>
      </c>
      <c r="G12272" s="33">
        <v>331034.99</v>
      </c>
      <c r="H12272" s="33">
        <v>331034.99</v>
      </c>
      <c r="I12272" s="33">
        <v>8858</v>
      </c>
      <c r="J12272" s="33">
        <v>414</v>
      </c>
      <c r="K12272" s="33">
        <v>7800</v>
      </c>
      <c r="L12272" s="33">
        <v>1</v>
      </c>
      <c r="M12272" s="33">
        <v>1</v>
      </c>
      <c r="N12272" s="33">
        <v>293998.79</v>
      </c>
      <c r="O12272" s="33">
        <v>1948.9</v>
      </c>
      <c r="P12272" s="33">
        <v>3710</v>
      </c>
    </row>
    <row r="12273" spans="1:16">
      <c r="A12273" s="27" t="s">
        <v>1643</v>
      </c>
      <c r="B12273" s="31">
        <v>202410</v>
      </c>
      <c r="C12273" s="27" t="s">
        <v>191</v>
      </c>
      <c r="D12273" s="27" t="s">
        <v>191</v>
      </c>
      <c r="E12273" s="27" t="s">
        <v>27</v>
      </c>
      <c r="F12273" s="27" t="s">
        <v>257</v>
      </c>
      <c r="G12273" s="33">
        <v>331798.98</v>
      </c>
      <c r="H12273" s="33">
        <v>331798.98</v>
      </c>
      <c r="I12273" s="33">
        <v>8559</v>
      </c>
      <c r="J12273" s="33">
        <v>459</v>
      </c>
      <c r="K12273" s="33">
        <v>7800</v>
      </c>
      <c r="L12273" s="33">
        <v>1</v>
      </c>
      <c r="M12273" s="33">
        <v>1</v>
      </c>
      <c r="N12273" s="33">
        <v>325349.22</v>
      </c>
      <c r="O12273" s="33">
        <v>1763.2</v>
      </c>
      <c r="P12273" s="33">
        <v>3487</v>
      </c>
    </row>
    <row r="12274" spans="1:16">
      <c r="A12274" s="27" t="s">
        <v>1643</v>
      </c>
      <c r="B12274" s="31">
        <v>202411</v>
      </c>
      <c r="C12274" s="27" t="s">
        <v>191</v>
      </c>
      <c r="D12274" s="27" t="s">
        <v>191</v>
      </c>
      <c r="E12274" s="27" t="s">
        <v>27</v>
      </c>
      <c r="F12274" s="27" t="s">
        <v>257</v>
      </c>
      <c r="G12274" s="33">
        <v>390787.44</v>
      </c>
      <c r="H12274" s="33">
        <v>390787.44</v>
      </c>
      <c r="I12274" s="33">
        <v>9889</v>
      </c>
      <c r="J12274" s="33">
        <v>499</v>
      </c>
      <c r="K12274" s="33">
        <v>7800</v>
      </c>
      <c r="L12274" s="33">
        <v>1</v>
      </c>
      <c r="M12274" s="33">
        <v>1</v>
      </c>
      <c r="N12274" s="33">
        <v>395575.24</v>
      </c>
      <c r="O12274" s="33">
        <v>2016.8</v>
      </c>
      <c r="P12274" s="33">
        <v>4098</v>
      </c>
    </row>
    <row r="12275" spans="1:16">
      <c r="A12275" s="27" t="s">
        <v>1643</v>
      </c>
      <c r="B12275" s="31">
        <v>202412</v>
      </c>
      <c r="C12275" s="27" t="s">
        <v>191</v>
      </c>
      <c r="D12275" s="27" t="s">
        <v>191</v>
      </c>
      <c r="E12275" s="27" t="s">
        <v>27</v>
      </c>
      <c r="F12275" s="27" t="s">
        <v>257</v>
      </c>
      <c r="G12275" s="33">
        <v>503859.03</v>
      </c>
      <c r="H12275" s="33">
        <v>503859.03</v>
      </c>
      <c r="I12275" s="33">
        <v>13490</v>
      </c>
      <c r="J12275" s="33">
        <v>620</v>
      </c>
      <c r="K12275" s="33">
        <v>7800</v>
      </c>
      <c r="L12275" s="33">
        <v>1</v>
      </c>
      <c r="M12275" s="33">
        <v>1</v>
      </c>
      <c r="N12275" s="33">
        <v>457499.5</v>
      </c>
      <c r="O12275" s="33">
        <v>2996.5</v>
      </c>
      <c r="P12275" s="33">
        <v>5423</v>
      </c>
    </row>
    <row r="12276" spans="1:16">
      <c r="A12276" s="27" t="s">
        <v>1643</v>
      </c>
      <c r="B12276" s="31">
        <v>202501</v>
      </c>
      <c r="C12276" s="27" t="s">
        <v>191</v>
      </c>
      <c r="D12276" s="27" t="s">
        <v>191</v>
      </c>
      <c r="E12276" s="27" t="s">
        <v>27</v>
      </c>
      <c r="F12276" s="27" t="s">
        <v>257</v>
      </c>
      <c r="G12276" s="33">
        <v>249383.45</v>
      </c>
      <c r="H12276" s="33">
        <v>249383.45</v>
      </c>
      <c r="I12276" s="33">
        <v>6285</v>
      </c>
      <c r="J12276" s="33">
        <v>301</v>
      </c>
      <c r="K12276" s="33">
        <v>7800</v>
      </c>
      <c r="L12276" s="33">
        <v>1</v>
      </c>
      <c r="M12276" s="33">
        <v>1</v>
      </c>
      <c r="N12276" s="33">
        <v>234276.99</v>
      </c>
      <c r="O12276" s="33">
        <v>1319.9</v>
      </c>
      <c r="P12276" s="33">
        <v>2624</v>
      </c>
    </row>
    <row r="12277" spans="1:16">
      <c r="A12277" s="27" t="s">
        <v>1643</v>
      </c>
      <c r="B12277" s="31">
        <v>202502</v>
      </c>
      <c r="C12277" s="27" t="s">
        <v>191</v>
      </c>
      <c r="D12277" s="27" t="s">
        <v>191</v>
      </c>
      <c r="E12277" s="27" t="s">
        <v>27</v>
      </c>
      <c r="F12277" s="27" t="s">
        <v>257</v>
      </c>
      <c r="G12277" s="33">
        <v>260341.17</v>
      </c>
      <c r="H12277" s="33">
        <v>260341.17</v>
      </c>
      <c r="I12277" s="33">
        <v>6454</v>
      </c>
      <c r="J12277" s="33">
        <v>338</v>
      </c>
      <c r="K12277" s="33">
        <v>7800</v>
      </c>
      <c r="L12277" s="33">
        <v>1</v>
      </c>
      <c r="M12277" s="33">
        <v>1</v>
      </c>
      <c r="N12277" s="33">
        <v>243177.69</v>
      </c>
      <c r="O12277" s="33">
        <v>1682.8</v>
      </c>
      <c r="P12277" s="33">
        <v>2648</v>
      </c>
    </row>
    <row r="12278" spans="1:16">
      <c r="A12278" s="27" t="s">
        <v>1643</v>
      </c>
      <c r="B12278" s="31">
        <v>202503</v>
      </c>
      <c r="C12278" s="27" t="s">
        <v>191</v>
      </c>
      <c r="D12278" s="27" t="s">
        <v>191</v>
      </c>
      <c r="E12278" s="27" t="s">
        <v>27</v>
      </c>
      <c r="F12278" s="27" t="s">
        <v>257</v>
      </c>
      <c r="G12278" s="33">
        <v>344098.99</v>
      </c>
      <c r="H12278" s="33">
        <v>344098.99</v>
      </c>
      <c r="I12278" s="33">
        <v>8716</v>
      </c>
      <c r="J12278" s="33">
        <v>435</v>
      </c>
      <c r="K12278" s="33">
        <v>7800</v>
      </c>
      <c r="L12278" s="33">
        <v>1</v>
      </c>
      <c r="M12278" s="33">
        <v>1</v>
      </c>
      <c r="N12278" s="33">
        <v>305333.68</v>
      </c>
      <c r="O12278" s="33">
        <v>2013.2</v>
      </c>
      <c r="P12278" s="33">
        <v>3448</v>
      </c>
    </row>
    <row r="12279" spans="1:16">
      <c r="A12279" s="27" t="s">
        <v>1643</v>
      </c>
      <c r="B12279" s="31">
        <v>202504</v>
      </c>
      <c r="C12279" s="27" t="s">
        <v>191</v>
      </c>
      <c r="D12279" s="27" t="s">
        <v>191</v>
      </c>
      <c r="E12279" s="27" t="s">
        <v>27</v>
      </c>
      <c r="F12279" s="27" t="s">
        <v>257</v>
      </c>
      <c r="G12279" s="33">
        <v>403108.74</v>
      </c>
      <c r="H12279" s="33">
        <v>403108.74</v>
      </c>
      <c r="I12279" s="33">
        <v>10401</v>
      </c>
      <c r="J12279" s="33">
        <v>616</v>
      </c>
      <c r="K12279" s="33">
        <v>7800</v>
      </c>
      <c r="L12279" s="33">
        <v>1</v>
      </c>
      <c r="M12279" s="33">
        <v>1</v>
      </c>
      <c r="N12279" s="33">
        <v>361997.44</v>
      </c>
      <c r="O12279" s="33">
        <v>2207.7</v>
      </c>
      <c r="P12279" s="33">
        <v>4132</v>
      </c>
    </row>
    <row r="12280" spans="1:16">
      <c r="A12280" s="27" t="s">
        <v>1643</v>
      </c>
      <c r="B12280" s="31">
        <v>202505</v>
      </c>
      <c r="C12280" s="27" t="s">
        <v>191</v>
      </c>
      <c r="D12280" s="27" t="s">
        <v>191</v>
      </c>
      <c r="E12280" s="27" t="s">
        <v>27</v>
      </c>
      <c r="F12280" s="27" t="s">
        <v>257</v>
      </c>
      <c r="G12280" s="33">
        <v>411050.73</v>
      </c>
      <c r="H12280" s="33">
        <v>411050.73</v>
      </c>
      <c r="I12280" s="33">
        <v>10445</v>
      </c>
      <c r="J12280" s="33">
        <v>592</v>
      </c>
      <c r="K12280" s="33">
        <v>7800</v>
      </c>
      <c r="L12280" s="33">
        <v>1</v>
      </c>
      <c r="M12280" s="33">
        <v>1</v>
      </c>
      <c r="N12280" s="33">
        <v>399446.5</v>
      </c>
      <c r="O12280" s="33">
        <v>2650.6</v>
      </c>
      <c r="P12280" s="33">
        <v>4349</v>
      </c>
    </row>
    <row r="12281" spans="1:16">
      <c r="A12281" s="27" t="s">
        <v>1643</v>
      </c>
      <c r="B12281" s="31">
        <v>202506</v>
      </c>
      <c r="C12281" s="27" t="s">
        <v>191</v>
      </c>
      <c r="D12281" s="27" t="s">
        <v>191</v>
      </c>
      <c r="E12281" s="27" t="s">
        <v>27</v>
      </c>
      <c r="F12281" s="27" t="s">
        <v>257</v>
      </c>
      <c r="G12281" s="33">
        <v>427799.99</v>
      </c>
      <c r="H12281" s="33">
        <v>427799.99</v>
      </c>
      <c r="I12281" s="33">
        <v>10936</v>
      </c>
      <c r="J12281" s="33">
        <v>616</v>
      </c>
      <c r="K12281" s="33">
        <v>7800</v>
      </c>
      <c r="L12281" s="33">
        <v>1</v>
      </c>
      <c r="M12281" s="33">
        <v>1</v>
      </c>
      <c r="N12281" s="33">
        <v>393159.99</v>
      </c>
      <c r="O12281" s="33">
        <v>2237.4</v>
      </c>
      <c r="P12281" s="33">
        <v>4445</v>
      </c>
    </row>
    <row r="12282" spans="1:16">
      <c r="A12282" s="27" t="s">
        <v>1643</v>
      </c>
      <c r="B12282" s="31">
        <v>202507</v>
      </c>
      <c r="C12282" s="27" t="s">
        <v>191</v>
      </c>
      <c r="D12282" s="27" t="s">
        <v>191</v>
      </c>
      <c r="E12282" s="27" t="s">
        <v>27</v>
      </c>
      <c r="F12282" s="27" t="s">
        <v>257</v>
      </c>
      <c r="G12282" s="33">
        <v>401943.67</v>
      </c>
      <c r="H12282" s="33">
        <v>401943.67</v>
      </c>
      <c r="I12282" s="33">
        <v>10010</v>
      </c>
      <c r="J12282" s="33">
        <v>442</v>
      </c>
      <c r="K12282" s="33">
        <v>7800</v>
      </c>
      <c r="L12282" s="33">
        <v>1</v>
      </c>
      <c r="M12282" s="33">
        <v>1</v>
      </c>
      <c r="N12282" s="33">
        <v>352181.48</v>
      </c>
      <c r="O12282" s="33">
        <v>2335.8</v>
      </c>
      <c r="P12282" s="33">
        <v>4073</v>
      </c>
    </row>
    <row r="12283" spans="1:16">
      <c r="A12283" s="27" t="s">
        <v>1643</v>
      </c>
      <c r="B12283" s="31">
        <v>202508</v>
      </c>
      <c r="C12283" s="27" t="s">
        <v>191</v>
      </c>
      <c r="D12283" s="27" t="s">
        <v>191</v>
      </c>
      <c r="E12283" s="27" t="s">
        <v>27</v>
      </c>
      <c r="F12283" s="27" t="s">
        <v>257</v>
      </c>
      <c r="G12283" s="33">
        <v>347359.72</v>
      </c>
      <c r="H12283" s="33">
        <v>347359.72</v>
      </c>
      <c r="I12283" s="33">
        <v>8701</v>
      </c>
      <c r="J12283" s="33">
        <v>476</v>
      </c>
      <c r="K12283" s="33">
        <v>7800</v>
      </c>
      <c r="L12283" s="33">
        <v>1</v>
      </c>
      <c r="M12283" s="33">
        <v>1</v>
      </c>
      <c r="N12283" s="33">
        <v>341733.29</v>
      </c>
      <c r="O12283" s="33">
        <v>2163.3</v>
      </c>
      <c r="P12283" s="33">
        <v>3606</v>
      </c>
    </row>
    <row r="12284" spans="1:16">
      <c r="A12284" s="27" t="s">
        <v>1643</v>
      </c>
      <c r="B12284" s="31">
        <v>202509</v>
      </c>
      <c r="C12284" s="27" t="s">
        <v>191</v>
      </c>
      <c r="D12284" s="27" t="s">
        <v>191</v>
      </c>
      <c r="E12284" s="27" t="s">
        <v>27</v>
      </c>
      <c r="F12284" s="27" t="s">
        <v>257</v>
      </c>
      <c r="G12284" s="33">
        <v>353063.25</v>
      </c>
      <c r="H12284" s="33">
        <v>353063.25</v>
      </c>
      <c r="I12284" s="33">
        <v>8891</v>
      </c>
      <c r="J12284" s="33">
        <v>508</v>
      </c>
      <c r="K12284" s="33">
        <v>7800</v>
      </c>
      <c r="L12284" s="33">
        <v>1</v>
      </c>
      <c r="M12284" s="33">
        <v>1</v>
      </c>
      <c r="N12284" s="33">
        <v>331042.63</v>
      </c>
      <c r="O12284" s="33">
        <v>2088.3</v>
      </c>
      <c r="P12284" s="33">
        <v>3609</v>
      </c>
    </row>
    <row r="12285" spans="1:16">
      <c r="A12285" s="27" t="s">
        <v>1643</v>
      </c>
      <c r="B12285" s="31">
        <v>202510</v>
      </c>
      <c r="C12285" s="27" t="s">
        <v>191</v>
      </c>
      <c r="D12285" s="27" t="s">
        <v>191</v>
      </c>
      <c r="E12285" s="27" t="s">
        <v>27</v>
      </c>
      <c r="F12285" s="27" t="s">
        <v>257</v>
      </c>
      <c r="G12285" s="33">
        <v>390430.76</v>
      </c>
      <c r="H12285" s="33">
        <v>390430.76</v>
      </c>
      <c r="I12285" s="33">
        <v>10448</v>
      </c>
      <c r="J12285" s="33">
        <v>518</v>
      </c>
      <c r="K12285" s="33">
        <v>7800</v>
      </c>
      <c r="L12285" s="33">
        <v>1</v>
      </c>
      <c r="M12285" s="33">
        <v>1</v>
      </c>
      <c r="N12285" s="33">
        <v>366343.23</v>
      </c>
      <c r="O12285" s="33">
        <v>2395.4</v>
      </c>
      <c r="P12285" s="33">
        <v>4092</v>
      </c>
    </row>
    <row r="12286" spans="1:16">
      <c r="A12286" s="27" t="s">
        <v>1643</v>
      </c>
      <c r="B12286" s="31">
        <v>202511</v>
      </c>
      <c r="C12286" s="27" t="s">
        <v>191</v>
      </c>
      <c r="D12286" s="27" t="s">
        <v>191</v>
      </c>
      <c r="E12286" s="27" t="s">
        <v>27</v>
      </c>
      <c r="F12286" s="27" t="s">
        <v>257</v>
      </c>
      <c r="G12286" s="33">
        <v>425858.59</v>
      </c>
      <c r="H12286" s="33">
        <v>425858.59</v>
      </c>
      <c r="I12286" s="33">
        <v>11334</v>
      </c>
      <c r="J12286" s="33">
        <v>580</v>
      </c>
      <c r="K12286" s="33">
        <v>7800</v>
      </c>
      <c r="L12286" s="33">
        <v>1</v>
      </c>
      <c r="M12286" s="33">
        <v>1</v>
      </c>
      <c r="N12286" s="33">
        <v>445417.72</v>
      </c>
      <c r="O12286" s="33">
        <v>2337.2</v>
      </c>
      <c r="P12286" s="33">
        <v>4633</v>
      </c>
    </row>
    <row r="12287" spans="1:16">
      <c r="A12287" s="27" t="s">
        <v>1643</v>
      </c>
      <c r="B12287" s="31">
        <v>202512</v>
      </c>
      <c r="C12287" s="27" t="s">
        <v>191</v>
      </c>
      <c r="D12287" s="27" t="s">
        <v>191</v>
      </c>
      <c r="E12287" s="27" t="s">
        <v>27</v>
      </c>
      <c r="F12287" s="27" t="s">
        <v>257</v>
      </c>
      <c r="G12287" s="33">
        <v>529852.62</v>
      </c>
      <c r="H12287" s="33">
        <v>529852.62</v>
      </c>
      <c r="I12287" s="33">
        <v>12018</v>
      </c>
      <c r="J12287" s="33">
        <v>649</v>
      </c>
      <c r="K12287" s="33">
        <v>7800</v>
      </c>
      <c r="L12287" s="33">
        <v>1</v>
      </c>
      <c r="M12287" s="33">
        <v>1</v>
      </c>
      <c r="N12287" s="33">
        <v>515144.44</v>
      </c>
      <c r="O12287" s="33">
        <v>2786</v>
      </c>
      <c r="P12287" s="33">
        <v>5210</v>
      </c>
    </row>
    <row r="12288" spans="1:16">
      <c r="A12288" s="27" t="s">
        <v>1643</v>
      </c>
      <c r="B12288" s="31">
        <v>202601</v>
      </c>
      <c r="C12288" s="27" t="s">
        <v>191</v>
      </c>
      <c r="D12288" s="27" t="s">
        <v>191</v>
      </c>
      <c r="E12288" s="27" t="s">
        <v>27</v>
      </c>
      <c r="F12288" s="27" t="s">
        <v>257</v>
      </c>
      <c r="G12288" s="33">
        <v>298607.71</v>
      </c>
      <c r="H12288" s="33">
        <v>298607.71</v>
      </c>
      <c r="I12288" s="33">
        <v>7294</v>
      </c>
      <c r="J12288" s="33">
        <v>335</v>
      </c>
      <c r="K12288" s="33">
        <v>7800</v>
      </c>
      <c r="L12288" s="33">
        <v>1</v>
      </c>
      <c r="M12288" s="33">
        <v>1</v>
      </c>
      <c r="N12288" s="33">
        <v>263795.9</v>
      </c>
      <c r="O12288" s="33">
        <v>1692.2</v>
      </c>
      <c r="P12288" s="33">
        <v>3018</v>
      </c>
    </row>
    <row r="12289" spans="1:16">
      <c r="A12289" s="27" t="s">
        <v>1643</v>
      </c>
      <c r="B12289" s="31">
        <v>202602</v>
      </c>
      <c r="C12289" s="27" t="s">
        <v>191</v>
      </c>
      <c r="D12289" s="27" t="s">
        <v>191</v>
      </c>
      <c r="E12289" s="27" t="s">
        <v>27</v>
      </c>
      <c r="F12289" s="27" t="s">
        <v>257</v>
      </c>
      <c r="G12289" s="33">
        <v>329255.56</v>
      </c>
      <c r="H12289" s="33">
        <v>329255.56</v>
      </c>
      <c r="I12289" s="33">
        <v>8385</v>
      </c>
      <c r="J12289" s="33">
        <v>374</v>
      </c>
      <c r="K12289" s="33">
        <v>7800</v>
      </c>
      <c r="L12289" s="33">
        <v>1</v>
      </c>
      <c r="M12289" s="33">
        <v>1</v>
      </c>
      <c r="N12289" s="33">
        <v>273818.08</v>
      </c>
      <c r="O12289" s="33">
        <v>1954.8</v>
      </c>
      <c r="P12289" s="33">
        <v>3367</v>
      </c>
    </row>
    <row r="12290" spans="1:16">
      <c r="A12290" s="27" t="s">
        <v>1643</v>
      </c>
      <c r="B12290" s="31">
        <v>202603</v>
      </c>
      <c r="C12290" s="27" t="s">
        <v>191</v>
      </c>
      <c r="D12290" s="27" t="s">
        <v>191</v>
      </c>
      <c r="E12290" s="27" t="s">
        <v>27</v>
      </c>
      <c r="F12290" s="27" t="s">
        <v>257</v>
      </c>
      <c r="G12290" s="33">
        <v>338629.21</v>
      </c>
      <c r="H12290" s="33">
        <v>338629.21</v>
      </c>
      <c r="I12290" s="33">
        <v>8887</v>
      </c>
      <c r="J12290" s="33">
        <v>436</v>
      </c>
      <c r="K12290" s="33">
        <v>7800</v>
      </c>
      <c r="L12290" s="33">
        <v>1</v>
      </c>
      <c r="M12290" s="33">
        <v>1</v>
      </c>
      <c r="N12290" s="33">
        <v>343805.72</v>
      </c>
      <c r="O12290" s="33">
        <v>1913.2</v>
      </c>
      <c r="P12290" s="33">
        <v>3563</v>
      </c>
    </row>
    <row r="12291" spans="1:16">
      <c r="A12291" s="27" t="s">
        <v>1643</v>
      </c>
      <c r="B12291" s="31">
        <v>202604</v>
      </c>
      <c r="C12291" s="27" t="s">
        <v>191</v>
      </c>
      <c r="D12291" s="27" t="s">
        <v>191</v>
      </c>
      <c r="E12291" s="27" t="s">
        <v>27</v>
      </c>
      <c r="F12291" s="27" t="s">
        <v>257</v>
      </c>
      <c r="G12291" s="33">
        <v>483805.03</v>
      </c>
      <c r="H12291" s="33">
        <v>483805.03</v>
      </c>
      <c r="I12291" s="33">
        <v>11584</v>
      </c>
      <c r="J12291" s="33">
        <v>653</v>
      </c>
      <c r="K12291" s="33">
        <v>7800</v>
      </c>
      <c r="L12291" s="33">
        <v>1</v>
      </c>
      <c r="M12291" s="33">
        <v>1</v>
      </c>
      <c r="N12291" s="33">
        <v>407609.12</v>
      </c>
      <c r="O12291" s="33">
        <v>2854.3</v>
      </c>
      <c r="P12291" s="33">
        <v>4721</v>
      </c>
    </row>
    <row r="12292" spans="1:16">
      <c r="A12292" s="27" t="s">
        <v>1643</v>
      </c>
      <c r="B12292" s="31">
        <v>202605</v>
      </c>
      <c r="C12292" s="27" t="s">
        <v>191</v>
      </c>
      <c r="D12292" s="27" t="s">
        <v>191</v>
      </c>
      <c r="E12292" s="27" t="s">
        <v>27</v>
      </c>
      <c r="F12292" s="27" t="s">
        <v>257</v>
      </c>
      <c r="G12292" s="33">
        <v>467477.81</v>
      </c>
      <c r="H12292" s="33">
        <v>467477.81</v>
      </c>
      <c r="I12292" s="33">
        <v>11888</v>
      </c>
      <c r="J12292" s="33">
        <v>607</v>
      </c>
      <c r="K12292" s="33">
        <v>7800</v>
      </c>
      <c r="L12292" s="33">
        <v>1</v>
      </c>
      <c r="M12292" s="33">
        <v>1</v>
      </c>
      <c r="N12292" s="33">
        <v>449776.76</v>
      </c>
      <c r="O12292" s="33">
        <v>3326.6</v>
      </c>
      <c r="P12292" s="33">
        <v>4669</v>
      </c>
    </row>
    <row r="12293" spans="1:16">
      <c r="A12293" s="27" t="s">
        <v>1643</v>
      </c>
      <c r="B12293" s="31">
        <v>202606</v>
      </c>
      <c r="C12293" s="27" t="s">
        <v>191</v>
      </c>
      <c r="D12293" s="27" t="s">
        <v>191</v>
      </c>
      <c r="E12293" s="27" t="s">
        <v>27</v>
      </c>
      <c r="F12293" s="27" t="s">
        <v>257</v>
      </c>
      <c r="G12293" s="33">
        <v>512748.47</v>
      </c>
      <c r="H12293" s="33">
        <v>512748.47</v>
      </c>
      <c r="I12293" s="33">
        <v>12608</v>
      </c>
      <c r="J12293" s="33">
        <v>618</v>
      </c>
      <c r="K12293" s="33">
        <v>7800</v>
      </c>
      <c r="L12293" s="33">
        <v>1</v>
      </c>
      <c r="M12293" s="33">
        <v>1</v>
      </c>
      <c r="N12293" s="33">
        <v>442698.15</v>
      </c>
      <c r="O12293" s="33">
        <v>2762.6</v>
      </c>
      <c r="P12293" s="33">
        <v>5166</v>
      </c>
    </row>
    <row r="12294" spans="1:16">
      <c r="A12294" s="27" t="s">
        <v>1643</v>
      </c>
      <c r="B12294" s="31">
        <v>202607</v>
      </c>
      <c r="C12294" s="27" t="s">
        <v>191</v>
      </c>
      <c r="D12294" s="27" t="s">
        <v>191</v>
      </c>
      <c r="E12294" s="27" t="s">
        <v>27</v>
      </c>
      <c r="F12294" s="27" t="s">
        <v>257</v>
      </c>
      <c r="G12294" s="33">
        <v>477241.99</v>
      </c>
      <c r="H12294" s="33">
        <v>477241.99</v>
      </c>
      <c r="I12294" s="33">
        <v>12272</v>
      </c>
      <c r="J12294" s="33">
        <v>628</v>
      </c>
      <c r="K12294" s="33">
        <v>7800</v>
      </c>
      <c r="L12294" s="33">
        <v>1</v>
      </c>
      <c r="M12294" s="33">
        <v>1</v>
      </c>
      <c r="N12294" s="33">
        <v>396556.35</v>
      </c>
      <c r="O12294" s="33">
        <v>2764.6</v>
      </c>
      <c r="P12294" s="33">
        <v>5034</v>
      </c>
    </row>
    <row r="12295" spans="1:16">
      <c r="A12295" s="27" t="s">
        <v>1644</v>
      </c>
      <c r="B12295" s="31">
        <v>202408</v>
      </c>
      <c r="C12295" s="27" t="s">
        <v>191</v>
      </c>
      <c r="D12295" s="27" t="s">
        <v>191</v>
      </c>
      <c r="E12295" s="27" t="s">
        <v>27</v>
      </c>
      <c r="F12295" s="27" t="s">
        <v>257</v>
      </c>
      <c r="G12295" s="33">
        <v>576612.16</v>
      </c>
      <c r="H12295" s="33">
        <v>576612.16</v>
      </c>
      <c r="I12295" s="33">
        <v>14523</v>
      </c>
      <c r="J12295" s="33">
        <v>525</v>
      </c>
      <c r="K12295" s="33">
        <v>11700</v>
      </c>
      <c r="L12295" s="33">
        <v>1</v>
      </c>
      <c r="M12295" s="33">
        <v>1</v>
      </c>
      <c r="N12295" s="33">
        <v>447882.24</v>
      </c>
      <c r="O12295" s="33">
        <v>3355.7</v>
      </c>
      <c r="P12295" s="33">
        <v>6071</v>
      </c>
    </row>
    <row r="12296" spans="1:16">
      <c r="A12296" s="27" t="s">
        <v>1644</v>
      </c>
      <c r="B12296" s="31">
        <v>202409</v>
      </c>
      <c r="C12296" s="27" t="s">
        <v>191</v>
      </c>
      <c r="D12296" s="27" t="s">
        <v>191</v>
      </c>
      <c r="E12296" s="27" t="s">
        <v>27</v>
      </c>
      <c r="F12296" s="27" t="s">
        <v>257</v>
      </c>
      <c r="G12296" s="33">
        <v>513912.08</v>
      </c>
      <c r="H12296" s="33">
        <v>513912.08</v>
      </c>
      <c r="I12296" s="33">
        <v>13829</v>
      </c>
      <c r="J12296" s="33">
        <v>723</v>
      </c>
      <c r="K12296" s="33">
        <v>11700</v>
      </c>
      <c r="L12296" s="33">
        <v>1</v>
      </c>
      <c r="M12296" s="33">
        <v>1</v>
      </c>
      <c r="N12296" s="33">
        <v>433870.86</v>
      </c>
      <c r="O12296" s="33">
        <v>2972.3</v>
      </c>
      <c r="P12296" s="33">
        <v>5551</v>
      </c>
    </row>
    <row r="12297" spans="1:16">
      <c r="A12297" s="27" t="s">
        <v>1644</v>
      </c>
      <c r="B12297" s="31">
        <v>202410</v>
      </c>
      <c r="C12297" s="27" t="s">
        <v>191</v>
      </c>
      <c r="D12297" s="27" t="s">
        <v>191</v>
      </c>
      <c r="E12297" s="27" t="s">
        <v>27</v>
      </c>
      <c r="F12297" s="27" t="s">
        <v>257</v>
      </c>
      <c r="G12297" s="33">
        <v>491444.43</v>
      </c>
      <c r="H12297" s="33">
        <v>491444.43</v>
      </c>
      <c r="I12297" s="33">
        <v>12324</v>
      </c>
      <c r="J12297" s="33">
        <v>674</v>
      </c>
      <c r="K12297" s="33">
        <v>11700</v>
      </c>
      <c r="L12297" s="33">
        <v>1</v>
      </c>
      <c r="M12297" s="33">
        <v>1</v>
      </c>
      <c r="N12297" s="33">
        <v>480136.5</v>
      </c>
      <c r="O12297" s="33">
        <v>2771.1</v>
      </c>
      <c r="P12297" s="33">
        <v>5176</v>
      </c>
    </row>
    <row r="12298" spans="1:16">
      <c r="A12298" s="27" t="s">
        <v>1644</v>
      </c>
      <c r="B12298" s="31">
        <v>202411</v>
      </c>
      <c r="C12298" s="27" t="s">
        <v>191</v>
      </c>
      <c r="D12298" s="27" t="s">
        <v>191</v>
      </c>
      <c r="E12298" s="27" t="s">
        <v>27</v>
      </c>
      <c r="F12298" s="27" t="s">
        <v>257</v>
      </c>
      <c r="G12298" s="33">
        <v>643754.02</v>
      </c>
      <c r="H12298" s="33">
        <v>643754.02</v>
      </c>
      <c r="I12298" s="33">
        <v>15161</v>
      </c>
      <c r="J12298" s="33">
        <v>831</v>
      </c>
      <c r="K12298" s="33">
        <v>11700</v>
      </c>
      <c r="L12298" s="33">
        <v>1</v>
      </c>
      <c r="M12298" s="33">
        <v>1</v>
      </c>
      <c r="N12298" s="33">
        <v>583773.05</v>
      </c>
      <c r="O12298" s="33">
        <v>4223.8</v>
      </c>
      <c r="P12298" s="33">
        <v>6262</v>
      </c>
    </row>
    <row r="12299" spans="1:16">
      <c r="A12299" s="27" t="s">
        <v>1644</v>
      </c>
      <c r="B12299" s="31">
        <v>202412</v>
      </c>
      <c r="C12299" s="27" t="s">
        <v>191</v>
      </c>
      <c r="D12299" s="27" t="s">
        <v>191</v>
      </c>
      <c r="E12299" s="27" t="s">
        <v>27</v>
      </c>
      <c r="F12299" s="27" t="s">
        <v>257</v>
      </c>
      <c r="G12299" s="33">
        <v>741875.53</v>
      </c>
      <c r="H12299" s="33">
        <v>741875.53</v>
      </c>
      <c r="I12299" s="33">
        <v>18561</v>
      </c>
      <c r="J12299" s="33">
        <v>963</v>
      </c>
      <c r="K12299" s="33">
        <v>11700</v>
      </c>
      <c r="L12299" s="33">
        <v>1</v>
      </c>
      <c r="M12299" s="33">
        <v>1</v>
      </c>
      <c r="N12299" s="33">
        <v>675158.24</v>
      </c>
      <c r="O12299" s="33">
        <v>4451.9</v>
      </c>
      <c r="P12299" s="33">
        <v>7633</v>
      </c>
    </row>
    <row r="12300" spans="1:16">
      <c r="A12300" s="27" t="s">
        <v>1644</v>
      </c>
      <c r="B12300" s="31">
        <v>202501</v>
      </c>
      <c r="C12300" s="27" t="s">
        <v>191</v>
      </c>
      <c r="D12300" s="27" t="s">
        <v>191</v>
      </c>
      <c r="E12300" s="27" t="s">
        <v>27</v>
      </c>
      <c r="F12300" s="27" t="s">
        <v>257</v>
      </c>
      <c r="G12300" s="33">
        <v>446404.88</v>
      </c>
      <c r="H12300" s="33">
        <v>446404.88</v>
      </c>
      <c r="I12300" s="33">
        <v>11054</v>
      </c>
      <c r="J12300" s="33">
        <v>512</v>
      </c>
      <c r="K12300" s="33">
        <v>11700</v>
      </c>
      <c r="L12300" s="33">
        <v>1</v>
      </c>
      <c r="M12300" s="33">
        <v>1</v>
      </c>
      <c r="N12300" s="33">
        <v>345735.99</v>
      </c>
      <c r="O12300" s="33">
        <v>2466.8</v>
      </c>
      <c r="P12300" s="33">
        <v>4695</v>
      </c>
    </row>
    <row r="12301" spans="1:16">
      <c r="A12301" s="27" t="s">
        <v>1644</v>
      </c>
      <c r="B12301" s="31">
        <v>202502</v>
      </c>
      <c r="C12301" s="27" t="s">
        <v>191</v>
      </c>
      <c r="D12301" s="27" t="s">
        <v>191</v>
      </c>
      <c r="E12301" s="27" t="s">
        <v>27</v>
      </c>
      <c r="F12301" s="27" t="s">
        <v>257</v>
      </c>
      <c r="G12301" s="33">
        <v>430725.08</v>
      </c>
      <c r="H12301" s="33">
        <v>430725.08</v>
      </c>
      <c r="I12301" s="33">
        <v>11478</v>
      </c>
      <c r="J12301" s="33">
        <v>614</v>
      </c>
      <c r="K12301" s="33">
        <v>11700</v>
      </c>
      <c r="L12301" s="33">
        <v>1</v>
      </c>
      <c r="M12301" s="33">
        <v>1</v>
      </c>
      <c r="N12301" s="33">
        <v>358871.26</v>
      </c>
      <c r="O12301" s="33">
        <v>2349</v>
      </c>
      <c r="P12301" s="33">
        <v>4540</v>
      </c>
    </row>
    <row r="12302" spans="1:16">
      <c r="A12302" s="27" t="s">
        <v>1644</v>
      </c>
      <c r="B12302" s="31">
        <v>202503</v>
      </c>
      <c r="C12302" s="27" t="s">
        <v>191</v>
      </c>
      <c r="D12302" s="27" t="s">
        <v>191</v>
      </c>
      <c r="E12302" s="27" t="s">
        <v>27</v>
      </c>
      <c r="F12302" s="27" t="s">
        <v>257</v>
      </c>
      <c r="G12302" s="33">
        <v>539485.9300000001</v>
      </c>
      <c r="H12302" s="33">
        <v>539485.9300000001</v>
      </c>
      <c r="I12302" s="33">
        <v>14511</v>
      </c>
      <c r="J12302" s="33">
        <v>759</v>
      </c>
      <c r="K12302" s="33">
        <v>11700</v>
      </c>
      <c r="L12302" s="33">
        <v>1</v>
      </c>
      <c r="M12302" s="33">
        <v>1</v>
      </c>
      <c r="N12302" s="33">
        <v>450598.41</v>
      </c>
      <c r="O12302" s="33">
        <v>3014.7</v>
      </c>
      <c r="P12302" s="33">
        <v>5938</v>
      </c>
    </row>
    <row r="12303" spans="1:16">
      <c r="A12303" s="27" t="s">
        <v>1644</v>
      </c>
      <c r="B12303" s="31">
        <v>202504</v>
      </c>
      <c r="C12303" s="27" t="s">
        <v>191</v>
      </c>
      <c r="D12303" s="27" t="s">
        <v>191</v>
      </c>
      <c r="E12303" s="27" t="s">
        <v>27</v>
      </c>
      <c r="F12303" s="27" t="s">
        <v>257</v>
      </c>
      <c r="G12303" s="33">
        <v>598891.78</v>
      </c>
      <c r="H12303" s="33">
        <v>598891.78</v>
      </c>
      <c r="I12303" s="33">
        <v>15988</v>
      </c>
      <c r="J12303" s="33">
        <v>794</v>
      </c>
      <c r="K12303" s="33">
        <v>11700</v>
      </c>
      <c r="L12303" s="33">
        <v>1</v>
      </c>
      <c r="M12303" s="33">
        <v>1</v>
      </c>
      <c r="N12303" s="33">
        <v>534220.37</v>
      </c>
      <c r="O12303" s="33">
        <v>3314</v>
      </c>
      <c r="P12303" s="33">
        <v>6290</v>
      </c>
    </row>
    <row r="12304" spans="1:16">
      <c r="A12304" s="27" t="s">
        <v>1644</v>
      </c>
      <c r="B12304" s="31">
        <v>202505</v>
      </c>
      <c r="C12304" s="27" t="s">
        <v>191</v>
      </c>
      <c r="D12304" s="27" t="s">
        <v>191</v>
      </c>
      <c r="E12304" s="27" t="s">
        <v>27</v>
      </c>
      <c r="F12304" s="27" t="s">
        <v>257</v>
      </c>
      <c r="G12304" s="33">
        <v>713026.99</v>
      </c>
      <c r="H12304" s="33">
        <v>713026.99</v>
      </c>
      <c r="I12304" s="33">
        <v>17914</v>
      </c>
      <c r="J12304" s="33">
        <v>928</v>
      </c>
      <c r="K12304" s="33">
        <v>11700</v>
      </c>
      <c r="L12304" s="33">
        <v>1</v>
      </c>
      <c r="M12304" s="33">
        <v>1</v>
      </c>
      <c r="N12304" s="33">
        <v>589486.09</v>
      </c>
      <c r="O12304" s="33">
        <v>3918.8</v>
      </c>
      <c r="P12304" s="33">
        <v>7065</v>
      </c>
    </row>
    <row r="12305" spans="1:16">
      <c r="A12305" s="27" t="s">
        <v>1644</v>
      </c>
      <c r="B12305" s="31">
        <v>202506</v>
      </c>
      <c r="C12305" s="27" t="s">
        <v>191</v>
      </c>
      <c r="D12305" s="27" t="s">
        <v>191</v>
      </c>
      <c r="E12305" s="27" t="s">
        <v>27</v>
      </c>
      <c r="F12305" s="27" t="s">
        <v>257</v>
      </c>
      <c r="G12305" s="33">
        <v>636357.8199999999</v>
      </c>
      <c r="H12305" s="33">
        <v>636357.8199999999</v>
      </c>
      <c r="I12305" s="33">
        <v>16299</v>
      </c>
      <c r="J12305" s="33">
        <v>705</v>
      </c>
      <c r="K12305" s="33">
        <v>11700</v>
      </c>
      <c r="L12305" s="33">
        <v>1</v>
      </c>
      <c r="M12305" s="33">
        <v>1</v>
      </c>
      <c r="N12305" s="33">
        <v>580208.73</v>
      </c>
      <c r="O12305" s="33">
        <v>3538.7</v>
      </c>
      <c r="P12305" s="33">
        <v>6613</v>
      </c>
    </row>
    <row r="12306" spans="1:16">
      <c r="A12306" s="27" t="s">
        <v>1644</v>
      </c>
      <c r="B12306" s="31">
        <v>202507</v>
      </c>
      <c r="C12306" s="27" t="s">
        <v>191</v>
      </c>
      <c r="D12306" s="27" t="s">
        <v>191</v>
      </c>
      <c r="E12306" s="27" t="s">
        <v>27</v>
      </c>
      <c r="F12306" s="27" t="s">
        <v>257</v>
      </c>
      <c r="G12306" s="33">
        <v>582636.88</v>
      </c>
      <c r="H12306" s="33">
        <v>582636.88</v>
      </c>
      <c r="I12306" s="33">
        <v>15046</v>
      </c>
      <c r="J12306" s="33">
        <v>792</v>
      </c>
      <c r="K12306" s="33">
        <v>11700</v>
      </c>
      <c r="L12306" s="33">
        <v>1</v>
      </c>
      <c r="M12306" s="33">
        <v>1</v>
      </c>
      <c r="N12306" s="33">
        <v>519734.4</v>
      </c>
      <c r="O12306" s="33">
        <v>3128.7</v>
      </c>
      <c r="P12306" s="33">
        <v>6025</v>
      </c>
    </row>
    <row r="12307" spans="1:16">
      <c r="A12307" s="27" t="s">
        <v>1644</v>
      </c>
      <c r="B12307" s="31">
        <v>202508</v>
      </c>
      <c r="C12307" s="27" t="s">
        <v>191</v>
      </c>
      <c r="D12307" s="27" t="s">
        <v>191</v>
      </c>
      <c r="E12307" s="27" t="s">
        <v>27</v>
      </c>
      <c r="F12307" s="27" t="s">
        <v>257</v>
      </c>
      <c r="G12307" s="33">
        <v>623466.1899999999</v>
      </c>
      <c r="H12307" s="33">
        <v>623466.1899999999</v>
      </c>
      <c r="I12307" s="33">
        <v>15833</v>
      </c>
      <c r="J12307" s="33">
        <v>641</v>
      </c>
      <c r="K12307" s="33">
        <v>11700</v>
      </c>
      <c r="L12307" s="33">
        <v>1</v>
      </c>
      <c r="M12307" s="33">
        <v>1</v>
      </c>
      <c r="N12307" s="33">
        <v>504315.4</v>
      </c>
      <c r="O12307" s="33">
        <v>3389.6</v>
      </c>
      <c r="P12307" s="33">
        <v>6350</v>
      </c>
    </row>
    <row r="12308" spans="1:16">
      <c r="A12308" s="27" t="s">
        <v>1644</v>
      </c>
      <c r="B12308" s="31">
        <v>202509</v>
      </c>
      <c r="C12308" s="27" t="s">
        <v>191</v>
      </c>
      <c r="D12308" s="27" t="s">
        <v>191</v>
      </c>
      <c r="E12308" s="27" t="s">
        <v>27</v>
      </c>
      <c r="F12308" s="27" t="s">
        <v>257</v>
      </c>
      <c r="G12308" s="33">
        <v>634819.8</v>
      </c>
      <c r="H12308" s="33">
        <v>634819.8</v>
      </c>
      <c r="I12308" s="33">
        <v>16210</v>
      </c>
      <c r="J12308" s="33">
        <v>733</v>
      </c>
      <c r="K12308" s="33">
        <v>11700</v>
      </c>
      <c r="L12308" s="33">
        <v>1</v>
      </c>
      <c r="M12308" s="33">
        <v>1</v>
      </c>
      <c r="N12308" s="33">
        <v>488538.59</v>
      </c>
      <c r="O12308" s="33">
        <v>3704.1</v>
      </c>
      <c r="P12308" s="33">
        <v>6958</v>
      </c>
    </row>
    <row r="12309" spans="1:16">
      <c r="A12309" s="27" t="s">
        <v>1644</v>
      </c>
      <c r="B12309" s="31">
        <v>202510</v>
      </c>
      <c r="C12309" s="27" t="s">
        <v>191</v>
      </c>
      <c r="D12309" s="27" t="s">
        <v>191</v>
      </c>
      <c r="E12309" s="27" t="s">
        <v>27</v>
      </c>
      <c r="F12309" s="27" t="s">
        <v>257</v>
      </c>
      <c r="G12309" s="33">
        <v>643412</v>
      </c>
      <c r="H12309" s="33">
        <v>643412</v>
      </c>
      <c r="I12309" s="33">
        <v>16884</v>
      </c>
      <c r="J12309" s="33">
        <v>790</v>
      </c>
      <c r="K12309" s="33">
        <v>11700</v>
      </c>
      <c r="L12309" s="33">
        <v>1</v>
      </c>
      <c r="M12309" s="33">
        <v>1</v>
      </c>
      <c r="N12309" s="33">
        <v>540633.6899999999</v>
      </c>
      <c r="O12309" s="33">
        <v>4060.7</v>
      </c>
      <c r="P12309" s="33">
        <v>6815</v>
      </c>
    </row>
    <row r="12310" spans="1:16">
      <c r="A12310" s="27" t="s">
        <v>1644</v>
      </c>
      <c r="B12310" s="31">
        <v>202511</v>
      </c>
      <c r="C12310" s="27" t="s">
        <v>191</v>
      </c>
      <c r="D12310" s="27" t="s">
        <v>191</v>
      </c>
      <c r="E12310" s="27" t="s">
        <v>27</v>
      </c>
      <c r="F12310" s="27" t="s">
        <v>257</v>
      </c>
      <c r="G12310" s="33">
        <v>749532.36</v>
      </c>
      <c r="H12310" s="33">
        <v>749532.36</v>
      </c>
      <c r="I12310" s="33">
        <v>19689</v>
      </c>
      <c r="J12310" s="33">
        <v>914</v>
      </c>
      <c r="K12310" s="33">
        <v>11700</v>
      </c>
      <c r="L12310" s="33">
        <v>1</v>
      </c>
      <c r="M12310" s="33">
        <v>1</v>
      </c>
      <c r="N12310" s="33">
        <v>657328.46</v>
      </c>
      <c r="O12310" s="33">
        <v>4257.1</v>
      </c>
      <c r="P12310" s="33">
        <v>7987</v>
      </c>
    </row>
    <row r="12311" spans="1:16">
      <c r="A12311" s="27" t="s">
        <v>1644</v>
      </c>
      <c r="B12311" s="31">
        <v>202512</v>
      </c>
      <c r="C12311" s="27" t="s">
        <v>191</v>
      </c>
      <c r="D12311" s="27" t="s">
        <v>191</v>
      </c>
      <c r="E12311" s="27" t="s">
        <v>27</v>
      </c>
      <c r="F12311" s="27" t="s">
        <v>257</v>
      </c>
      <c r="G12311" s="33">
        <v>907964.88</v>
      </c>
      <c r="H12311" s="33">
        <v>907964.88</v>
      </c>
      <c r="I12311" s="33">
        <v>23309</v>
      </c>
      <c r="J12311" s="33">
        <v>1311</v>
      </c>
      <c r="K12311" s="33">
        <v>11700</v>
      </c>
      <c r="L12311" s="33">
        <v>1</v>
      </c>
      <c r="M12311" s="33">
        <v>1</v>
      </c>
      <c r="N12311" s="33">
        <v>760228.17</v>
      </c>
      <c r="O12311" s="33">
        <v>4893.1</v>
      </c>
      <c r="P12311" s="33">
        <v>9171</v>
      </c>
    </row>
    <row r="12312" spans="1:16">
      <c r="A12312" s="27" t="s">
        <v>1644</v>
      </c>
      <c r="B12312" s="31">
        <v>202601</v>
      </c>
      <c r="C12312" s="27" t="s">
        <v>191</v>
      </c>
      <c r="D12312" s="27" t="s">
        <v>191</v>
      </c>
      <c r="E12312" s="27" t="s">
        <v>27</v>
      </c>
      <c r="F12312" s="27" t="s">
        <v>257</v>
      </c>
      <c r="G12312" s="33">
        <v>428833.35</v>
      </c>
      <c r="H12312" s="33">
        <v>428833.35</v>
      </c>
      <c r="I12312" s="33">
        <v>10693</v>
      </c>
      <c r="J12312" s="33">
        <v>478</v>
      </c>
      <c r="K12312" s="33">
        <v>11700</v>
      </c>
      <c r="L12312" s="33">
        <v>1</v>
      </c>
      <c r="M12312" s="33">
        <v>1</v>
      </c>
      <c r="N12312" s="33">
        <v>389298.72</v>
      </c>
      <c r="O12312" s="33">
        <v>2324.1</v>
      </c>
      <c r="P12312" s="33">
        <v>4516</v>
      </c>
    </row>
    <row r="12313" spans="1:16">
      <c r="A12313" s="27" t="s">
        <v>1644</v>
      </c>
      <c r="B12313" s="31">
        <v>202602</v>
      </c>
      <c r="C12313" s="27" t="s">
        <v>191</v>
      </c>
      <c r="D12313" s="27" t="s">
        <v>191</v>
      </c>
      <c r="E12313" s="27" t="s">
        <v>27</v>
      </c>
      <c r="F12313" s="27" t="s">
        <v>257</v>
      </c>
      <c r="G12313" s="33">
        <v>444059.19</v>
      </c>
      <c r="H12313" s="33">
        <v>444059.19</v>
      </c>
      <c r="I12313" s="33">
        <v>11875</v>
      </c>
      <c r="J12313" s="33">
        <v>571</v>
      </c>
      <c r="K12313" s="33">
        <v>11700</v>
      </c>
      <c r="L12313" s="33">
        <v>1</v>
      </c>
      <c r="M12313" s="33">
        <v>1</v>
      </c>
      <c r="N12313" s="33">
        <v>404089.04</v>
      </c>
      <c r="O12313" s="33">
        <v>2527.4</v>
      </c>
      <c r="P12313" s="33">
        <v>4772</v>
      </c>
    </row>
    <row r="12314" spans="1:16">
      <c r="A12314" s="27" t="s">
        <v>1644</v>
      </c>
      <c r="B12314" s="31">
        <v>202603</v>
      </c>
      <c r="C12314" s="27" t="s">
        <v>191</v>
      </c>
      <c r="D12314" s="27" t="s">
        <v>191</v>
      </c>
      <c r="E12314" s="27" t="s">
        <v>27</v>
      </c>
      <c r="F12314" s="27" t="s">
        <v>257</v>
      </c>
      <c r="G12314" s="33">
        <v>595678.05</v>
      </c>
      <c r="H12314" s="33">
        <v>595678.05</v>
      </c>
      <c r="I12314" s="33">
        <v>14929</v>
      </c>
      <c r="J12314" s="33">
        <v>800</v>
      </c>
      <c r="K12314" s="33">
        <v>11700</v>
      </c>
      <c r="L12314" s="33">
        <v>1</v>
      </c>
      <c r="M12314" s="33">
        <v>1</v>
      </c>
      <c r="N12314" s="33">
        <v>507373.8</v>
      </c>
      <c r="O12314" s="33">
        <v>3619</v>
      </c>
      <c r="P12314" s="33">
        <v>6201</v>
      </c>
    </row>
    <row r="12315" spans="1:16">
      <c r="A12315" s="27" t="s">
        <v>1644</v>
      </c>
      <c r="B12315" s="31">
        <v>202604</v>
      </c>
      <c r="C12315" s="27" t="s">
        <v>191</v>
      </c>
      <c r="D12315" s="27" t="s">
        <v>191</v>
      </c>
      <c r="E12315" s="27" t="s">
        <v>27</v>
      </c>
      <c r="F12315" s="27" t="s">
        <v>257</v>
      </c>
      <c r="G12315" s="33">
        <v>710945.17</v>
      </c>
      <c r="H12315" s="33">
        <v>710945.17</v>
      </c>
      <c r="I12315" s="33">
        <v>18275</v>
      </c>
      <c r="J12315" s="33">
        <v>929</v>
      </c>
      <c r="K12315" s="33">
        <v>11700</v>
      </c>
      <c r="L12315" s="33">
        <v>1</v>
      </c>
      <c r="M12315" s="33">
        <v>1</v>
      </c>
      <c r="N12315" s="33">
        <v>601532.14</v>
      </c>
      <c r="O12315" s="33">
        <v>4235.5</v>
      </c>
      <c r="P12315" s="33">
        <v>7545</v>
      </c>
    </row>
    <row r="12316" spans="1:16">
      <c r="A12316" s="27" t="s">
        <v>1644</v>
      </c>
      <c r="B12316" s="31">
        <v>202605</v>
      </c>
      <c r="C12316" s="27" t="s">
        <v>191</v>
      </c>
      <c r="D12316" s="27" t="s">
        <v>191</v>
      </c>
      <c r="E12316" s="27" t="s">
        <v>27</v>
      </c>
      <c r="F12316" s="27" t="s">
        <v>257</v>
      </c>
      <c r="G12316" s="33">
        <v>814360.21</v>
      </c>
      <c r="H12316" s="33">
        <v>814360.21</v>
      </c>
      <c r="I12316" s="33">
        <v>20222</v>
      </c>
      <c r="J12316" s="33">
        <v>912</v>
      </c>
      <c r="K12316" s="33">
        <v>11700</v>
      </c>
      <c r="L12316" s="33">
        <v>1</v>
      </c>
      <c r="M12316" s="33">
        <v>1</v>
      </c>
      <c r="N12316" s="33">
        <v>663761.34</v>
      </c>
      <c r="O12316" s="33">
        <v>4809.2</v>
      </c>
      <c r="P12316" s="33">
        <v>8314</v>
      </c>
    </row>
    <row r="12317" spans="1:16">
      <c r="A12317" s="27" t="s">
        <v>1644</v>
      </c>
      <c r="B12317" s="31">
        <v>202606</v>
      </c>
      <c r="C12317" s="27" t="s">
        <v>191</v>
      </c>
      <c r="D12317" s="27" t="s">
        <v>191</v>
      </c>
      <c r="E12317" s="27" t="s">
        <v>27</v>
      </c>
      <c r="F12317" s="27" t="s">
        <v>257</v>
      </c>
      <c r="G12317" s="33">
        <v>830505.5600000001</v>
      </c>
      <c r="H12317" s="33">
        <v>830505.5600000001</v>
      </c>
      <c r="I12317" s="33">
        <v>20560</v>
      </c>
      <c r="J12317" s="33">
        <v>973</v>
      </c>
      <c r="K12317" s="33">
        <v>11700</v>
      </c>
      <c r="L12317" s="33">
        <v>1</v>
      </c>
      <c r="M12317" s="33">
        <v>1</v>
      </c>
      <c r="N12317" s="33">
        <v>653315.03</v>
      </c>
      <c r="O12317" s="33">
        <v>4309.5</v>
      </c>
      <c r="P12317" s="33">
        <v>8908</v>
      </c>
    </row>
    <row r="12318" spans="1:16">
      <c r="A12318" s="27" t="s">
        <v>1644</v>
      </c>
      <c r="B12318" s="31">
        <v>202607</v>
      </c>
      <c r="C12318" s="27" t="s">
        <v>191</v>
      </c>
      <c r="D12318" s="27" t="s">
        <v>191</v>
      </c>
      <c r="E12318" s="27" t="s">
        <v>27</v>
      </c>
      <c r="F12318" s="27" t="s">
        <v>257</v>
      </c>
      <c r="G12318" s="33">
        <v>699596.67</v>
      </c>
      <c r="H12318" s="33">
        <v>699596.67</v>
      </c>
      <c r="I12318" s="33">
        <v>17778</v>
      </c>
      <c r="J12318" s="33">
        <v>990</v>
      </c>
      <c r="K12318" s="33">
        <v>11700</v>
      </c>
      <c r="L12318" s="33">
        <v>1</v>
      </c>
      <c r="M12318" s="33">
        <v>1</v>
      </c>
      <c r="N12318" s="33">
        <v>585220.9300000001</v>
      </c>
      <c r="O12318" s="33">
        <v>3857.5</v>
      </c>
      <c r="P12318" s="33">
        <v>6987</v>
      </c>
    </row>
    <row r="12319" spans="1:16">
      <c r="A12319" s="27" t="s">
        <v>1646</v>
      </c>
      <c r="B12319" s="31">
        <v>202408</v>
      </c>
      <c r="C12319" s="27" t="s">
        <v>191</v>
      </c>
      <c r="D12319" s="27" t="s">
        <v>191</v>
      </c>
      <c r="E12319" s="27" t="s">
        <v>27</v>
      </c>
      <c r="F12319" s="27" t="s">
        <v>257</v>
      </c>
      <c r="G12319" s="33">
        <v>451456.74</v>
      </c>
      <c r="H12319" s="33">
        <v>451456.74</v>
      </c>
      <c r="I12319" s="33">
        <v>11356</v>
      </c>
      <c r="J12319" s="33">
        <v>565</v>
      </c>
      <c r="K12319" s="33">
        <v>10000</v>
      </c>
      <c r="L12319" s="33">
        <v>1</v>
      </c>
      <c r="M12319" s="33">
        <v>1</v>
      </c>
      <c r="N12319" s="33">
        <v>329242.14</v>
      </c>
      <c r="O12319" s="33">
        <v>2422.2</v>
      </c>
      <c r="P12319" s="33">
        <v>4646</v>
      </c>
    </row>
    <row r="12320" spans="1:16">
      <c r="A12320" s="27" t="s">
        <v>1646</v>
      </c>
      <c r="B12320" s="31">
        <v>202409</v>
      </c>
      <c r="C12320" s="27" t="s">
        <v>191</v>
      </c>
      <c r="D12320" s="27" t="s">
        <v>191</v>
      </c>
      <c r="E12320" s="27" t="s">
        <v>27</v>
      </c>
      <c r="F12320" s="27" t="s">
        <v>257</v>
      </c>
      <c r="G12320" s="33">
        <v>403253.06</v>
      </c>
      <c r="H12320" s="33">
        <v>403253.06</v>
      </c>
      <c r="I12320" s="33">
        <v>10496</v>
      </c>
      <c r="J12320" s="33">
        <v>530</v>
      </c>
      <c r="K12320" s="33">
        <v>10000</v>
      </c>
      <c r="L12320" s="33">
        <v>1</v>
      </c>
      <c r="M12320" s="33">
        <v>1</v>
      </c>
      <c r="N12320" s="33">
        <v>318942.26</v>
      </c>
      <c r="O12320" s="33">
        <v>2453.5</v>
      </c>
      <c r="P12320" s="33">
        <v>4197</v>
      </c>
    </row>
    <row r="12321" spans="1:16">
      <c r="A12321" s="27" t="s">
        <v>1646</v>
      </c>
      <c r="B12321" s="31">
        <v>202410</v>
      </c>
      <c r="C12321" s="27" t="s">
        <v>191</v>
      </c>
      <c r="D12321" s="27" t="s">
        <v>191</v>
      </c>
      <c r="E12321" s="27" t="s">
        <v>27</v>
      </c>
      <c r="F12321" s="27" t="s">
        <v>257</v>
      </c>
      <c r="G12321" s="33">
        <v>503349.8</v>
      </c>
      <c r="H12321" s="33">
        <v>503349.8</v>
      </c>
      <c r="I12321" s="33">
        <v>12980</v>
      </c>
      <c r="J12321" s="33">
        <v>537</v>
      </c>
      <c r="K12321" s="33">
        <v>10000</v>
      </c>
      <c r="L12321" s="33">
        <v>1</v>
      </c>
      <c r="M12321" s="33">
        <v>1</v>
      </c>
      <c r="N12321" s="33">
        <v>352952.53</v>
      </c>
      <c r="O12321" s="33">
        <v>3155.4</v>
      </c>
      <c r="P12321" s="33">
        <v>5262</v>
      </c>
    </row>
    <row r="12322" spans="1:16">
      <c r="A12322" s="27" t="s">
        <v>1646</v>
      </c>
      <c r="B12322" s="31">
        <v>202411</v>
      </c>
      <c r="C12322" s="27" t="s">
        <v>191</v>
      </c>
      <c r="D12322" s="27" t="s">
        <v>191</v>
      </c>
      <c r="E12322" s="27" t="s">
        <v>27</v>
      </c>
      <c r="F12322" s="27" t="s">
        <v>257</v>
      </c>
      <c r="G12322" s="33">
        <v>606840.21</v>
      </c>
      <c r="H12322" s="33">
        <v>606840.21</v>
      </c>
      <c r="I12322" s="33">
        <v>15486</v>
      </c>
      <c r="J12322" s="33">
        <v>749</v>
      </c>
      <c r="K12322" s="33">
        <v>10000</v>
      </c>
      <c r="L12322" s="33">
        <v>1</v>
      </c>
      <c r="M12322" s="33">
        <v>1</v>
      </c>
      <c r="N12322" s="33">
        <v>429136.67</v>
      </c>
      <c r="O12322" s="33">
        <v>3660</v>
      </c>
      <c r="P12322" s="33">
        <v>6346</v>
      </c>
    </row>
    <row r="12323" spans="1:16">
      <c r="A12323" s="27" t="s">
        <v>1646</v>
      </c>
      <c r="B12323" s="31">
        <v>202412</v>
      </c>
      <c r="C12323" s="27" t="s">
        <v>191</v>
      </c>
      <c r="D12323" s="27" t="s">
        <v>191</v>
      </c>
      <c r="E12323" s="27" t="s">
        <v>27</v>
      </c>
      <c r="F12323" s="27" t="s">
        <v>257</v>
      </c>
      <c r="G12323" s="33">
        <v>764258.15</v>
      </c>
      <c r="H12323" s="33">
        <v>764258.15</v>
      </c>
      <c r="I12323" s="33">
        <v>18665</v>
      </c>
      <c r="J12323" s="33">
        <v>935</v>
      </c>
      <c r="K12323" s="33">
        <v>10000</v>
      </c>
      <c r="L12323" s="33">
        <v>1</v>
      </c>
      <c r="M12323" s="33">
        <v>1</v>
      </c>
      <c r="N12323" s="33">
        <v>496314.72</v>
      </c>
      <c r="O12323" s="33">
        <v>4418.3</v>
      </c>
      <c r="P12323" s="33">
        <v>8024</v>
      </c>
    </row>
    <row r="12324" spans="1:16">
      <c r="A12324" s="27" t="s">
        <v>1646</v>
      </c>
      <c r="B12324" s="31">
        <v>202501</v>
      </c>
      <c r="C12324" s="27" t="s">
        <v>191</v>
      </c>
      <c r="D12324" s="27" t="s">
        <v>191</v>
      </c>
      <c r="E12324" s="27" t="s">
        <v>27</v>
      </c>
      <c r="F12324" s="27" t="s">
        <v>257</v>
      </c>
      <c r="G12324" s="33">
        <v>371732.52</v>
      </c>
      <c r="H12324" s="33">
        <v>371732.52</v>
      </c>
      <c r="I12324" s="33">
        <v>9853</v>
      </c>
      <c r="J12324" s="33">
        <v>472</v>
      </c>
      <c r="K12324" s="33">
        <v>10000</v>
      </c>
      <c r="L12324" s="33">
        <v>1</v>
      </c>
      <c r="M12324" s="33">
        <v>1</v>
      </c>
      <c r="N12324" s="33">
        <v>254153.54</v>
      </c>
      <c r="O12324" s="33">
        <v>2101.6</v>
      </c>
      <c r="P12324" s="33">
        <v>3888</v>
      </c>
    </row>
    <row r="12325" spans="1:16">
      <c r="A12325" s="27" t="s">
        <v>1646</v>
      </c>
      <c r="B12325" s="31">
        <v>202502</v>
      </c>
      <c r="C12325" s="27" t="s">
        <v>191</v>
      </c>
      <c r="D12325" s="27" t="s">
        <v>191</v>
      </c>
      <c r="E12325" s="27" t="s">
        <v>27</v>
      </c>
      <c r="F12325" s="27" t="s">
        <v>257</v>
      </c>
      <c r="G12325" s="33">
        <v>399292.64</v>
      </c>
      <c r="H12325" s="33">
        <v>399292.64</v>
      </c>
      <c r="I12325" s="33">
        <v>10464</v>
      </c>
      <c r="J12325" s="33">
        <v>471</v>
      </c>
      <c r="K12325" s="33">
        <v>10000</v>
      </c>
      <c r="L12325" s="33">
        <v>1</v>
      </c>
      <c r="M12325" s="33">
        <v>1</v>
      </c>
      <c r="N12325" s="33">
        <v>263809.4</v>
      </c>
      <c r="O12325" s="33">
        <v>2141.7</v>
      </c>
      <c r="P12325" s="33">
        <v>4151</v>
      </c>
    </row>
    <row r="12326" spans="1:16">
      <c r="A12326" s="27" t="s">
        <v>1646</v>
      </c>
      <c r="B12326" s="31">
        <v>202503</v>
      </c>
      <c r="C12326" s="27" t="s">
        <v>191</v>
      </c>
      <c r="D12326" s="27" t="s">
        <v>191</v>
      </c>
      <c r="E12326" s="27" t="s">
        <v>27</v>
      </c>
      <c r="F12326" s="27" t="s">
        <v>257</v>
      </c>
      <c r="G12326" s="33">
        <v>491485.13</v>
      </c>
      <c r="H12326" s="33">
        <v>491485.13</v>
      </c>
      <c r="I12326" s="33">
        <v>12932</v>
      </c>
      <c r="J12326" s="33">
        <v>669</v>
      </c>
      <c r="K12326" s="33">
        <v>10000</v>
      </c>
      <c r="L12326" s="33">
        <v>1</v>
      </c>
      <c r="M12326" s="33">
        <v>1</v>
      </c>
      <c r="N12326" s="33">
        <v>331238.82</v>
      </c>
      <c r="O12326" s="33">
        <v>2535.8</v>
      </c>
      <c r="P12326" s="33">
        <v>5203</v>
      </c>
    </row>
    <row r="12327" spans="1:16">
      <c r="A12327" s="27" t="s">
        <v>1646</v>
      </c>
      <c r="B12327" s="31">
        <v>202504</v>
      </c>
      <c r="C12327" s="27" t="s">
        <v>191</v>
      </c>
      <c r="D12327" s="27" t="s">
        <v>191</v>
      </c>
      <c r="E12327" s="27" t="s">
        <v>27</v>
      </c>
      <c r="F12327" s="27" t="s">
        <v>257</v>
      </c>
      <c r="G12327" s="33">
        <v>531727.4399999999</v>
      </c>
      <c r="H12327" s="33">
        <v>531727.4399999999</v>
      </c>
      <c r="I12327" s="33">
        <v>13793</v>
      </c>
      <c r="J12327" s="33">
        <v>549</v>
      </c>
      <c r="K12327" s="33">
        <v>10000</v>
      </c>
      <c r="L12327" s="33">
        <v>1</v>
      </c>
      <c r="M12327" s="33">
        <v>1</v>
      </c>
      <c r="N12327" s="33">
        <v>392710.06</v>
      </c>
      <c r="O12327" s="33">
        <v>2834.7</v>
      </c>
      <c r="P12327" s="33">
        <v>5839</v>
      </c>
    </row>
    <row r="12328" spans="1:16">
      <c r="A12328" s="27" t="s">
        <v>1646</v>
      </c>
      <c r="B12328" s="31">
        <v>202505</v>
      </c>
      <c r="C12328" s="27" t="s">
        <v>191</v>
      </c>
      <c r="D12328" s="27" t="s">
        <v>191</v>
      </c>
      <c r="E12328" s="27" t="s">
        <v>27</v>
      </c>
      <c r="F12328" s="27" t="s">
        <v>257</v>
      </c>
      <c r="G12328" s="33">
        <v>653651.27</v>
      </c>
      <c r="H12328" s="33">
        <v>653651.27</v>
      </c>
      <c r="I12328" s="33">
        <v>15736</v>
      </c>
      <c r="J12328" s="33">
        <v>791</v>
      </c>
      <c r="K12328" s="33">
        <v>10000</v>
      </c>
      <c r="L12328" s="33">
        <v>1</v>
      </c>
      <c r="M12328" s="33">
        <v>1</v>
      </c>
      <c r="N12328" s="33">
        <v>433336.37</v>
      </c>
      <c r="O12328" s="33">
        <v>3550.5</v>
      </c>
      <c r="P12328" s="33">
        <v>6798</v>
      </c>
    </row>
    <row r="12329" spans="1:16">
      <c r="A12329" s="27" t="s">
        <v>1646</v>
      </c>
      <c r="B12329" s="31">
        <v>202506</v>
      </c>
      <c r="C12329" s="27" t="s">
        <v>191</v>
      </c>
      <c r="D12329" s="27" t="s">
        <v>191</v>
      </c>
      <c r="E12329" s="27" t="s">
        <v>27</v>
      </c>
      <c r="F12329" s="27" t="s">
        <v>257</v>
      </c>
      <c r="G12329" s="33">
        <v>649615.26</v>
      </c>
      <c r="H12329" s="33">
        <v>649615.26</v>
      </c>
      <c r="I12329" s="33">
        <v>16299</v>
      </c>
      <c r="J12329" s="33">
        <v>807</v>
      </c>
      <c r="K12329" s="33">
        <v>10000</v>
      </c>
      <c r="L12329" s="33">
        <v>1</v>
      </c>
      <c r="M12329" s="33">
        <v>1</v>
      </c>
      <c r="N12329" s="33">
        <v>426516.51</v>
      </c>
      <c r="O12329" s="33">
        <v>3580.3</v>
      </c>
      <c r="P12329" s="33">
        <v>6703</v>
      </c>
    </row>
    <row r="12330" spans="1:16">
      <c r="A12330" s="27" t="s">
        <v>1646</v>
      </c>
      <c r="B12330" s="31">
        <v>202507</v>
      </c>
      <c r="C12330" s="27" t="s">
        <v>191</v>
      </c>
      <c r="D12330" s="27" t="s">
        <v>191</v>
      </c>
      <c r="E12330" s="27" t="s">
        <v>27</v>
      </c>
      <c r="F12330" s="27" t="s">
        <v>257</v>
      </c>
      <c r="G12330" s="33">
        <v>587255.35</v>
      </c>
      <c r="H12330" s="33">
        <v>587255.35</v>
      </c>
      <c r="I12330" s="33">
        <v>15769</v>
      </c>
      <c r="J12330" s="33">
        <v>922</v>
      </c>
      <c r="K12330" s="33">
        <v>10000</v>
      </c>
      <c r="L12330" s="33">
        <v>1</v>
      </c>
      <c r="M12330" s="33">
        <v>1</v>
      </c>
      <c r="N12330" s="33">
        <v>382061.29</v>
      </c>
      <c r="O12330" s="33">
        <v>3369.9</v>
      </c>
      <c r="P12330" s="33">
        <v>6088</v>
      </c>
    </row>
    <row r="12331" spans="1:16">
      <c r="A12331" s="27" t="s">
        <v>1646</v>
      </c>
      <c r="B12331" s="31">
        <v>202508</v>
      </c>
      <c r="C12331" s="27" t="s">
        <v>191</v>
      </c>
      <c r="D12331" s="27" t="s">
        <v>191</v>
      </c>
      <c r="E12331" s="27" t="s">
        <v>27</v>
      </c>
      <c r="F12331" s="27" t="s">
        <v>257</v>
      </c>
      <c r="G12331" s="33">
        <v>572007.23</v>
      </c>
      <c r="H12331" s="33">
        <v>572007.23</v>
      </c>
      <c r="I12331" s="33">
        <v>14102</v>
      </c>
      <c r="J12331" s="33">
        <v>656</v>
      </c>
      <c r="K12331" s="33">
        <v>10000</v>
      </c>
      <c r="L12331" s="33">
        <v>1</v>
      </c>
      <c r="M12331" s="33">
        <v>1</v>
      </c>
      <c r="N12331" s="33">
        <v>370726.65</v>
      </c>
      <c r="O12331" s="33">
        <v>3024.4</v>
      </c>
      <c r="P12331" s="33">
        <v>5814</v>
      </c>
    </row>
    <row r="12332" spans="1:16">
      <c r="A12332" s="27" t="s">
        <v>1646</v>
      </c>
      <c r="B12332" s="31">
        <v>202509</v>
      </c>
      <c r="C12332" s="27" t="s">
        <v>191</v>
      </c>
      <c r="D12332" s="27" t="s">
        <v>191</v>
      </c>
      <c r="E12332" s="27" t="s">
        <v>27</v>
      </c>
      <c r="F12332" s="27" t="s">
        <v>257</v>
      </c>
      <c r="G12332" s="33">
        <v>518404.15</v>
      </c>
      <c r="H12332" s="33">
        <v>518404.15</v>
      </c>
      <c r="I12332" s="33">
        <v>13129</v>
      </c>
      <c r="J12332" s="33">
        <v>640</v>
      </c>
      <c r="K12332" s="33">
        <v>10000</v>
      </c>
      <c r="L12332" s="33">
        <v>1</v>
      </c>
      <c r="M12332" s="33">
        <v>1</v>
      </c>
      <c r="N12332" s="33">
        <v>359128.98</v>
      </c>
      <c r="O12332" s="33">
        <v>2840.7</v>
      </c>
      <c r="P12332" s="33">
        <v>5447</v>
      </c>
    </row>
    <row r="12333" spans="1:16">
      <c r="A12333" s="27" t="s">
        <v>1646</v>
      </c>
      <c r="B12333" s="31">
        <v>202510</v>
      </c>
      <c r="C12333" s="27" t="s">
        <v>191</v>
      </c>
      <c r="D12333" s="27" t="s">
        <v>191</v>
      </c>
      <c r="E12333" s="27" t="s">
        <v>27</v>
      </c>
      <c r="F12333" s="27" t="s">
        <v>257</v>
      </c>
      <c r="G12333" s="33">
        <v>572165.87</v>
      </c>
      <c r="H12333" s="33">
        <v>572165.87</v>
      </c>
      <c r="I12333" s="33">
        <v>15617</v>
      </c>
      <c r="J12333" s="33">
        <v>789</v>
      </c>
      <c r="K12333" s="33">
        <v>10000</v>
      </c>
      <c r="L12333" s="33">
        <v>1</v>
      </c>
      <c r="M12333" s="33">
        <v>1</v>
      </c>
      <c r="N12333" s="33">
        <v>397424.55</v>
      </c>
      <c r="O12333" s="33">
        <v>3421</v>
      </c>
      <c r="P12333" s="33">
        <v>5878</v>
      </c>
    </row>
    <row r="12334" spans="1:16">
      <c r="A12334" s="27" t="s">
        <v>1646</v>
      </c>
      <c r="B12334" s="31">
        <v>202511</v>
      </c>
      <c r="C12334" s="27" t="s">
        <v>191</v>
      </c>
      <c r="D12334" s="27" t="s">
        <v>191</v>
      </c>
      <c r="E12334" s="27" t="s">
        <v>27</v>
      </c>
      <c r="F12334" s="27" t="s">
        <v>257</v>
      </c>
      <c r="G12334" s="33">
        <v>688912.15</v>
      </c>
      <c r="H12334" s="33">
        <v>688912.15</v>
      </c>
      <c r="I12334" s="33">
        <v>18694</v>
      </c>
      <c r="J12334" s="33">
        <v>867</v>
      </c>
      <c r="K12334" s="33">
        <v>10000</v>
      </c>
      <c r="L12334" s="33">
        <v>1</v>
      </c>
      <c r="M12334" s="33">
        <v>1</v>
      </c>
      <c r="N12334" s="33">
        <v>483207.89</v>
      </c>
      <c r="O12334" s="33">
        <v>3819.4</v>
      </c>
      <c r="P12334" s="33">
        <v>7383</v>
      </c>
    </row>
    <row r="12335" spans="1:16">
      <c r="A12335" s="27" t="s">
        <v>1646</v>
      </c>
      <c r="B12335" s="31">
        <v>202512</v>
      </c>
      <c r="C12335" s="27" t="s">
        <v>191</v>
      </c>
      <c r="D12335" s="27" t="s">
        <v>191</v>
      </c>
      <c r="E12335" s="27" t="s">
        <v>27</v>
      </c>
      <c r="F12335" s="27" t="s">
        <v>257</v>
      </c>
      <c r="G12335" s="33">
        <v>834457.23</v>
      </c>
      <c r="H12335" s="33">
        <v>834457.23</v>
      </c>
      <c r="I12335" s="33">
        <v>22569</v>
      </c>
      <c r="J12335" s="33">
        <v>1027</v>
      </c>
      <c r="K12335" s="33">
        <v>10000</v>
      </c>
      <c r="L12335" s="33">
        <v>1</v>
      </c>
      <c r="M12335" s="33">
        <v>1</v>
      </c>
      <c r="N12335" s="33">
        <v>558850.37</v>
      </c>
      <c r="O12335" s="33">
        <v>4916.7</v>
      </c>
      <c r="P12335" s="33">
        <v>8957</v>
      </c>
    </row>
    <row r="12336" spans="1:16">
      <c r="A12336" s="27" t="s">
        <v>1646</v>
      </c>
      <c r="B12336" s="31">
        <v>202601</v>
      </c>
      <c r="C12336" s="27" t="s">
        <v>191</v>
      </c>
      <c r="D12336" s="27" t="s">
        <v>191</v>
      </c>
      <c r="E12336" s="27" t="s">
        <v>27</v>
      </c>
      <c r="F12336" s="27" t="s">
        <v>257</v>
      </c>
      <c r="G12336" s="33">
        <v>384432.56</v>
      </c>
      <c r="H12336" s="33">
        <v>384432.56</v>
      </c>
      <c r="I12336" s="33">
        <v>9532</v>
      </c>
      <c r="J12336" s="33">
        <v>435</v>
      </c>
      <c r="K12336" s="33">
        <v>10000</v>
      </c>
      <c r="L12336" s="33">
        <v>1</v>
      </c>
      <c r="M12336" s="33">
        <v>1</v>
      </c>
      <c r="N12336" s="33">
        <v>286176.89</v>
      </c>
      <c r="O12336" s="33">
        <v>2385.3</v>
      </c>
      <c r="P12336" s="33">
        <v>3918</v>
      </c>
    </row>
    <row r="12337" spans="1:16">
      <c r="A12337" s="27" t="s">
        <v>1646</v>
      </c>
      <c r="B12337" s="31">
        <v>202602</v>
      </c>
      <c r="C12337" s="27" t="s">
        <v>191</v>
      </c>
      <c r="D12337" s="27" t="s">
        <v>191</v>
      </c>
      <c r="E12337" s="27" t="s">
        <v>27</v>
      </c>
      <c r="F12337" s="27" t="s">
        <v>257</v>
      </c>
      <c r="G12337" s="33">
        <v>448934.62</v>
      </c>
      <c r="H12337" s="33">
        <v>448934.62</v>
      </c>
      <c r="I12337" s="33">
        <v>10785</v>
      </c>
      <c r="J12337" s="33">
        <v>506</v>
      </c>
      <c r="K12337" s="33">
        <v>10000</v>
      </c>
      <c r="L12337" s="33">
        <v>1</v>
      </c>
      <c r="M12337" s="33">
        <v>1</v>
      </c>
      <c r="N12337" s="33">
        <v>297049.38</v>
      </c>
      <c r="O12337" s="33">
        <v>2571.8</v>
      </c>
      <c r="P12337" s="33">
        <v>4627</v>
      </c>
    </row>
    <row r="12338" spans="1:16">
      <c r="A12338" s="27" t="s">
        <v>1646</v>
      </c>
      <c r="B12338" s="31">
        <v>202603</v>
      </c>
      <c r="C12338" s="27" t="s">
        <v>191</v>
      </c>
      <c r="D12338" s="27" t="s">
        <v>191</v>
      </c>
      <c r="E12338" s="27" t="s">
        <v>27</v>
      </c>
      <c r="F12338" s="27" t="s">
        <v>257</v>
      </c>
      <c r="G12338" s="33">
        <v>582812.04</v>
      </c>
      <c r="H12338" s="33">
        <v>582812.04</v>
      </c>
      <c r="I12338" s="33">
        <v>15048</v>
      </c>
      <c r="J12338" s="33">
        <v>708</v>
      </c>
      <c r="K12338" s="33">
        <v>10000</v>
      </c>
      <c r="L12338" s="33">
        <v>1</v>
      </c>
      <c r="M12338" s="33">
        <v>1</v>
      </c>
      <c r="N12338" s="33">
        <v>372974.92</v>
      </c>
      <c r="O12338" s="33">
        <v>3197.4</v>
      </c>
      <c r="P12338" s="33">
        <v>6052</v>
      </c>
    </row>
    <row r="12339" spans="1:16">
      <c r="A12339" s="27" t="s">
        <v>1646</v>
      </c>
      <c r="B12339" s="31">
        <v>202604</v>
      </c>
      <c r="C12339" s="27" t="s">
        <v>191</v>
      </c>
      <c r="D12339" s="27" t="s">
        <v>191</v>
      </c>
      <c r="E12339" s="27" t="s">
        <v>27</v>
      </c>
      <c r="F12339" s="27" t="s">
        <v>257</v>
      </c>
      <c r="G12339" s="33">
        <v>655250.96</v>
      </c>
      <c r="H12339" s="33">
        <v>655250.96</v>
      </c>
      <c r="I12339" s="33">
        <v>16673</v>
      </c>
      <c r="J12339" s="33">
        <v>792</v>
      </c>
      <c r="K12339" s="33">
        <v>10000</v>
      </c>
      <c r="L12339" s="33">
        <v>1</v>
      </c>
      <c r="M12339" s="33">
        <v>1</v>
      </c>
      <c r="N12339" s="33">
        <v>442191.53</v>
      </c>
      <c r="O12339" s="33">
        <v>3477.8</v>
      </c>
      <c r="P12339" s="33">
        <v>6897</v>
      </c>
    </row>
    <row r="12340" spans="1:16">
      <c r="A12340" s="27" t="s">
        <v>1646</v>
      </c>
      <c r="B12340" s="31">
        <v>202605</v>
      </c>
      <c r="C12340" s="27" t="s">
        <v>191</v>
      </c>
      <c r="D12340" s="27" t="s">
        <v>191</v>
      </c>
      <c r="E12340" s="27" t="s">
        <v>27</v>
      </c>
      <c r="F12340" s="27" t="s">
        <v>257</v>
      </c>
      <c r="G12340" s="33">
        <v>700607.29</v>
      </c>
      <c r="H12340" s="33">
        <v>700607.29</v>
      </c>
      <c r="I12340" s="33">
        <v>19875</v>
      </c>
      <c r="J12340" s="33">
        <v>1010</v>
      </c>
      <c r="K12340" s="33">
        <v>10000</v>
      </c>
      <c r="L12340" s="33">
        <v>1</v>
      </c>
      <c r="M12340" s="33">
        <v>1</v>
      </c>
      <c r="N12340" s="33">
        <v>487936.76</v>
      </c>
      <c r="O12340" s="33">
        <v>4007.2</v>
      </c>
      <c r="P12340" s="33">
        <v>7703</v>
      </c>
    </row>
    <row r="12341" spans="1:16">
      <c r="A12341" s="27" t="s">
        <v>1646</v>
      </c>
      <c r="B12341" s="31">
        <v>202606</v>
      </c>
      <c r="C12341" s="27" t="s">
        <v>191</v>
      </c>
      <c r="D12341" s="27" t="s">
        <v>191</v>
      </c>
      <c r="E12341" s="27" t="s">
        <v>27</v>
      </c>
      <c r="F12341" s="27" t="s">
        <v>257</v>
      </c>
      <c r="G12341" s="33">
        <v>720353.97</v>
      </c>
      <c r="H12341" s="33">
        <v>720353.97</v>
      </c>
      <c r="I12341" s="33">
        <v>18481</v>
      </c>
      <c r="J12341" s="33">
        <v>929</v>
      </c>
      <c r="K12341" s="33">
        <v>10000</v>
      </c>
      <c r="L12341" s="33">
        <v>1</v>
      </c>
      <c r="M12341" s="33">
        <v>1</v>
      </c>
      <c r="N12341" s="33">
        <v>480257.59</v>
      </c>
      <c r="O12341" s="33">
        <v>4189.8</v>
      </c>
      <c r="P12341" s="33">
        <v>7548</v>
      </c>
    </row>
    <row r="12342" spans="1:16">
      <c r="A12342" s="27" t="s">
        <v>1646</v>
      </c>
      <c r="B12342" s="31">
        <v>202607</v>
      </c>
      <c r="C12342" s="27" t="s">
        <v>191</v>
      </c>
      <c r="D12342" s="27" t="s">
        <v>191</v>
      </c>
      <c r="E12342" s="27" t="s">
        <v>27</v>
      </c>
      <c r="F12342" s="27" t="s">
        <v>257</v>
      </c>
      <c r="G12342" s="33">
        <v>700709.02</v>
      </c>
      <c r="H12342" s="33">
        <v>700709.02</v>
      </c>
      <c r="I12342" s="33">
        <v>17288</v>
      </c>
      <c r="J12342" s="33">
        <v>954</v>
      </c>
      <c r="K12342" s="33">
        <v>10000</v>
      </c>
      <c r="L12342" s="33">
        <v>1</v>
      </c>
      <c r="M12342" s="33">
        <v>1</v>
      </c>
      <c r="N12342" s="33">
        <v>430201.02</v>
      </c>
      <c r="O12342" s="33">
        <v>3935.9</v>
      </c>
      <c r="P12342" s="33">
        <v>7094</v>
      </c>
    </row>
    <row r="12343" spans="1:16">
      <c r="A12343" s="27" t="s">
        <v>1648</v>
      </c>
      <c r="B12343" s="31">
        <v>202408</v>
      </c>
      <c r="C12343" s="27" t="s">
        <v>169</v>
      </c>
      <c r="D12343" s="27" t="s">
        <v>169</v>
      </c>
      <c r="E12343" s="27" t="s">
        <v>27</v>
      </c>
      <c r="F12343" s="27" t="s">
        <v>289</v>
      </c>
      <c r="G12343" s="33">
        <v>1648101.11</v>
      </c>
      <c r="H12343" s="33">
        <v>1648101.11</v>
      </c>
      <c r="I12343" s="33">
        <v>27598</v>
      </c>
      <c r="J12343" s="33">
        <v>2325</v>
      </c>
      <c r="K12343" s="33">
        <v>27400</v>
      </c>
      <c r="L12343" s="33">
        <v>1</v>
      </c>
      <c r="M12343" s="33">
        <v>1</v>
      </c>
      <c r="N12343" s="33">
        <v>1316992.63</v>
      </c>
      <c r="O12343" s="33">
        <v>7968.6</v>
      </c>
      <c r="P12343" s="33">
        <v>12623</v>
      </c>
    </row>
    <row r="12344" spans="1:16">
      <c r="A12344" s="27" t="s">
        <v>1648</v>
      </c>
      <c r="B12344" s="31">
        <v>202409</v>
      </c>
      <c r="C12344" s="27" t="s">
        <v>169</v>
      </c>
      <c r="D12344" s="27" t="s">
        <v>169</v>
      </c>
      <c r="E12344" s="27" t="s">
        <v>27</v>
      </c>
      <c r="F12344" s="27" t="s">
        <v>289</v>
      </c>
      <c r="G12344" s="33">
        <v>1388880.65</v>
      </c>
      <c r="H12344" s="33">
        <v>1388880.65</v>
      </c>
      <c r="I12344" s="33">
        <v>26240</v>
      </c>
      <c r="J12344" s="33">
        <v>2379</v>
      </c>
      <c r="K12344" s="33">
        <v>27400</v>
      </c>
      <c r="L12344" s="33">
        <v>1</v>
      </c>
      <c r="M12344" s="33">
        <v>1</v>
      </c>
      <c r="N12344" s="33">
        <v>1275792.34</v>
      </c>
      <c r="O12344" s="33">
        <v>6733.3</v>
      </c>
      <c r="P12344" s="33">
        <v>11223</v>
      </c>
    </row>
    <row r="12345" spans="1:16">
      <c r="A12345" s="27" t="s">
        <v>1648</v>
      </c>
      <c r="B12345" s="31">
        <v>202410</v>
      </c>
      <c r="C12345" s="27" t="s">
        <v>169</v>
      </c>
      <c r="D12345" s="27" t="s">
        <v>169</v>
      </c>
      <c r="E12345" s="27" t="s">
        <v>27</v>
      </c>
      <c r="F12345" s="27" t="s">
        <v>289</v>
      </c>
      <c r="G12345" s="33">
        <v>1551146.27</v>
      </c>
      <c r="H12345" s="33">
        <v>1551146.27</v>
      </c>
      <c r="I12345" s="33">
        <v>26811</v>
      </c>
      <c r="J12345" s="33">
        <v>2384</v>
      </c>
      <c r="K12345" s="33">
        <v>27400</v>
      </c>
      <c r="L12345" s="33">
        <v>1</v>
      </c>
      <c r="M12345" s="33">
        <v>1</v>
      </c>
      <c r="N12345" s="33">
        <v>1411835.92</v>
      </c>
      <c r="O12345" s="33">
        <v>7426.1</v>
      </c>
      <c r="P12345" s="33">
        <v>12235</v>
      </c>
    </row>
    <row r="12346" spans="1:16">
      <c r="A12346" s="27" t="s">
        <v>1648</v>
      </c>
      <c r="B12346" s="31">
        <v>202411</v>
      </c>
      <c r="C12346" s="27" t="s">
        <v>169</v>
      </c>
      <c r="D12346" s="27" t="s">
        <v>169</v>
      </c>
      <c r="E12346" s="27" t="s">
        <v>27</v>
      </c>
      <c r="F12346" s="27" t="s">
        <v>289</v>
      </c>
      <c r="G12346" s="33">
        <v>1974593.17</v>
      </c>
      <c r="H12346" s="33">
        <v>1974593.17</v>
      </c>
      <c r="I12346" s="33">
        <v>34964</v>
      </c>
      <c r="J12346" s="33">
        <v>3125</v>
      </c>
      <c r="K12346" s="33">
        <v>27400</v>
      </c>
      <c r="L12346" s="33">
        <v>1</v>
      </c>
      <c r="M12346" s="33">
        <v>1</v>
      </c>
      <c r="N12346" s="33">
        <v>1716578.04</v>
      </c>
      <c r="O12346" s="33">
        <v>9653.700000000001</v>
      </c>
      <c r="P12346" s="33">
        <v>15290</v>
      </c>
    </row>
    <row r="12347" spans="1:16">
      <c r="A12347" s="27" t="s">
        <v>1648</v>
      </c>
      <c r="B12347" s="31">
        <v>202412</v>
      </c>
      <c r="C12347" s="27" t="s">
        <v>169</v>
      </c>
      <c r="D12347" s="27" t="s">
        <v>169</v>
      </c>
      <c r="E12347" s="27" t="s">
        <v>27</v>
      </c>
      <c r="F12347" s="27" t="s">
        <v>289</v>
      </c>
      <c r="G12347" s="33">
        <v>2270408.13</v>
      </c>
      <c r="H12347" s="33">
        <v>2270408.13</v>
      </c>
      <c r="I12347" s="33">
        <v>38611</v>
      </c>
      <c r="J12347" s="33">
        <v>3532</v>
      </c>
      <c r="K12347" s="33">
        <v>27400</v>
      </c>
      <c r="L12347" s="33">
        <v>1</v>
      </c>
      <c r="M12347" s="33">
        <v>1</v>
      </c>
      <c r="N12347" s="33">
        <v>1985295.13</v>
      </c>
      <c r="O12347" s="33">
        <v>10754.5</v>
      </c>
      <c r="P12347" s="33">
        <v>17886</v>
      </c>
    </row>
    <row r="12348" spans="1:16">
      <c r="A12348" s="27" t="s">
        <v>1648</v>
      </c>
      <c r="B12348" s="31">
        <v>202501</v>
      </c>
      <c r="C12348" s="27" t="s">
        <v>169</v>
      </c>
      <c r="D12348" s="27" t="s">
        <v>169</v>
      </c>
      <c r="E12348" s="27" t="s">
        <v>27</v>
      </c>
      <c r="F12348" s="27" t="s">
        <v>289</v>
      </c>
      <c r="G12348" s="33">
        <v>1171992.7</v>
      </c>
      <c r="H12348" s="33">
        <v>1171992.7</v>
      </c>
      <c r="I12348" s="33">
        <v>21452</v>
      </c>
      <c r="J12348" s="33">
        <v>1919</v>
      </c>
      <c r="K12348" s="33">
        <v>27400</v>
      </c>
      <c r="L12348" s="33">
        <v>1</v>
      </c>
      <c r="M12348" s="33">
        <v>1</v>
      </c>
      <c r="N12348" s="33">
        <v>1016632.75</v>
      </c>
      <c r="O12348" s="33">
        <v>5703.5</v>
      </c>
      <c r="P12348" s="33">
        <v>9144</v>
      </c>
    </row>
    <row r="12349" spans="1:16">
      <c r="A12349" s="27" t="s">
        <v>1648</v>
      </c>
      <c r="B12349" s="31">
        <v>202502</v>
      </c>
      <c r="C12349" s="27" t="s">
        <v>169</v>
      </c>
      <c r="D12349" s="27" t="s">
        <v>169</v>
      </c>
      <c r="E12349" s="27" t="s">
        <v>27</v>
      </c>
      <c r="F12349" s="27" t="s">
        <v>289</v>
      </c>
      <c r="G12349" s="33">
        <v>1306772.7</v>
      </c>
      <c r="H12349" s="33">
        <v>1306772.7</v>
      </c>
      <c r="I12349" s="33">
        <v>23977</v>
      </c>
      <c r="J12349" s="33">
        <v>2537</v>
      </c>
      <c r="K12349" s="33">
        <v>27400</v>
      </c>
      <c r="L12349" s="33">
        <v>1</v>
      </c>
      <c r="M12349" s="33">
        <v>1</v>
      </c>
      <c r="N12349" s="33">
        <v>1055256.86</v>
      </c>
      <c r="O12349" s="33">
        <v>6272.7</v>
      </c>
      <c r="P12349" s="33">
        <v>10587</v>
      </c>
    </row>
    <row r="12350" spans="1:16">
      <c r="A12350" s="27" t="s">
        <v>1648</v>
      </c>
      <c r="B12350" s="31">
        <v>202503</v>
      </c>
      <c r="C12350" s="27" t="s">
        <v>169</v>
      </c>
      <c r="D12350" s="27" t="s">
        <v>169</v>
      </c>
      <c r="E12350" s="27" t="s">
        <v>27</v>
      </c>
      <c r="F12350" s="27" t="s">
        <v>289</v>
      </c>
      <c r="G12350" s="33">
        <v>1440940.79</v>
      </c>
      <c r="H12350" s="33">
        <v>1440940.79</v>
      </c>
      <c r="I12350" s="33">
        <v>27582</v>
      </c>
      <c r="J12350" s="33">
        <v>2321</v>
      </c>
      <c r="K12350" s="33">
        <v>27400</v>
      </c>
      <c r="L12350" s="33">
        <v>1</v>
      </c>
      <c r="M12350" s="33">
        <v>1</v>
      </c>
      <c r="N12350" s="33">
        <v>1324979.5</v>
      </c>
      <c r="O12350" s="33">
        <v>6651.9</v>
      </c>
      <c r="P12350" s="33">
        <v>11564</v>
      </c>
    </row>
    <row r="12351" spans="1:16">
      <c r="A12351" s="27" t="s">
        <v>1648</v>
      </c>
      <c r="B12351" s="31">
        <v>202504</v>
      </c>
      <c r="C12351" s="27" t="s">
        <v>169</v>
      </c>
      <c r="D12351" s="27" t="s">
        <v>169</v>
      </c>
      <c r="E12351" s="27" t="s">
        <v>27</v>
      </c>
      <c r="F12351" s="27" t="s">
        <v>289</v>
      </c>
      <c r="G12351" s="33">
        <v>1881543.19</v>
      </c>
      <c r="H12351" s="33">
        <v>1881543.19</v>
      </c>
      <c r="I12351" s="33">
        <v>34293</v>
      </c>
      <c r="J12351" s="33">
        <v>2674</v>
      </c>
      <c r="K12351" s="33">
        <v>27400</v>
      </c>
      <c r="L12351" s="33">
        <v>1</v>
      </c>
      <c r="M12351" s="33">
        <v>1</v>
      </c>
      <c r="N12351" s="33">
        <v>1570868.94</v>
      </c>
      <c r="O12351" s="33">
        <v>8658</v>
      </c>
      <c r="P12351" s="33">
        <v>14567</v>
      </c>
    </row>
    <row r="12352" spans="1:16">
      <c r="A12352" s="27" t="s">
        <v>1648</v>
      </c>
      <c r="B12352" s="31">
        <v>202505</v>
      </c>
      <c r="C12352" s="27" t="s">
        <v>169</v>
      </c>
      <c r="D12352" s="27" t="s">
        <v>169</v>
      </c>
      <c r="E12352" s="27" t="s">
        <v>27</v>
      </c>
      <c r="F12352" s="27" t="s">
        <v>289</v>
      </c>
      <c r="G12352" s="33">
        <v>2140817.39</v>
      </c>
      <c r="H12352" s="33">
        <v>2140817.39</v>
      </c>
      <c r="I12352" s="33">
        <v>40227</v>
      </c>
      <c r="J12352" s="33">
        <v>3290</v>
      </c>
      <c r="K12352" s="33">
        <v>27400</v>
      </c>
      <c r="L12352" s="33">
        <v>1</v>
      </c>
      <c r="M12352" s="33">
        <v>1</v>
      </c>
      <c r="N12352" s="33">
        <v>1733377.16</v>
      </c>
      <c r="O12352" s="33">
        <v>9947.4</v>
      </c>
      <c r="P12352" s="33">
        <v>17614</v>
      </c>
    </row>
    <row r="12353" spans="1:16">
      <c r="A12353" s="27" t="s">
        <v>1648</v>
      </c>
      <c r="B12353" s="31">
        <v>202506</v>
      </c>
      <c r="C12353" s="27" t="s">
        <v>169</v>
      </c>
      <c r="D12353" s="27" t="s">
        <v>169</v>
      </c>
      <c r="E12353" s="27" t="s">
        <v>27</v>
      </c>
      <c r="F12353" s="27" t="s">
        <v>289</v>
      </c>
      <c r="G12353" s="33">
        <v>1891289.26</v>
      </c>
      <c r="H12353" s="33">
        <v>1891289.26</v>
      </c>
      <c r="I12353" s="33">
        <v>32306</v>
      </c>
      <c r="J12353" s="33">
        <v>3360</v>
      </c>
      <c r="K12353" s="33">
        <v>27400</v>
      </c>
      <c r="L12353" s="33">
        <v>1</v>
      </c>
      <c r="M12353" s="33">
        <v>1</v>
      </c>
      <c r="N12353" s="33">
        <v>1706097.2</v>
      </c>
      <c r="O12353" s="33">
        <v>11209</v>
      </c>
      <c r="P12353" s="33">
        <v>14508</v>
      </c>
    </row>
    <row r="12354" spans="1:16">
      <c r="A12354" s="27" t="s">
        <v>1648</v>
      </c>
      <c r="B12354" s="31">
        <v>202507</v>
      </c>
      <c r="C12354" s="27" t="s">
        <v>169</v>
      </c>
      <c r="D12354" s="27" t="s">
        <v>169</v>
      </c>
      <c r="E12354" s="27" t="s">
        <v>27</v>
      </c>
      <c r="F12354" s="27" t="s">
        <v>289</v>
      </c>
      <c r="G12354" s="33">
        <v>1883902.41</v>
      </c>
      <c r="H12354" s="33">
        <v>1883902.41</v>
      </c>
      <c r="I12354" s="33">
        <v>30409</v>
      </c>
      <c r="J12354" s="33">
        <v>2600</v>
      </c>
      <c r="K12354" s="33">
        <v>27400</v>
      </c>
      <c r="L12354" s="33">
        <v>1</v>
      </c>
      <c r="M12354" s="33">
        <v>1</v>
      </c>
      <c r="N12354" s="33">
        <v>1528273.09</v>
      </c>
      <c r="O12354" s="33">
        <v>9224.700000000001</v>
      </c>
      <c r="P12354" s="33">
        <v>13606</v>
      </c>
    </row>
    <row r="12355" spans="1:16">
      <c r="A12355" s="27" t="s">
        <v>1648</v>
      </c>
      <c r="B12355" s="31">
        <v>202508</v>
      </c>
      <c r="C12355" s="27" t="s">
        <v>169</v>
      </c>
      <c r="D12355" s="27" t="s">
        <v>169</v>
      </c>
      <c r="E12355" s="27" t="s">
        <v>27</v>
      </c>
      <c r="F12355" s="27" t="s">
        <v>289</v>
      </c>
      <c r="G12355" s="33">
        <v>1779930.18</v>
      </c>
      <c r="H12355" s="33">
        <v>1779930.18</v>
      </c>
      <c r="I12355" s="33">
        <v>30134</v>
      </c>
      <c r="J12355" s="33">
        <v>2977</v>
      </c>
      <c r="K12355" s="33">
        <v>27400</v>
      </c>
      <c r="L12355" s="33">
        <v>1</v>
      </c>
      <c r="M12355" s="33">
        <v>1</v>
      </c>
      <c r="N12355" s="33">
        <v>1482933.71</v>
      </c>
      <c r="O12355" s="33">
        <v>8023.6</v>
      </c>
      <c r="P12355" s="33">
        <v>13838</v>
      </c>
    </row>
    <row r="12356" spans="1:16">
      <c r="A12356" s="27" t="s">
        <v>1648</v>
      </c>
      <c r="B12356" s="31">
        <v>202509</v>
      </c>
      <c r="C12356" s="27" t="s">
        <v>169</v>
      </c>
      <c r="D12356" s="27" t="s">
        <v>169</v>
      </c>
      <c r="E12356" s="27" t="s">
        <v>27</v>
      </c>
      <c r="F12356" s="27" t="s">
        <v>289</v>
      </c>
      <c r="G12356" s="33">
        <v>1893147.98</v>
      </c>
      <c r="H12356" s="33">
        <v>1893147.98</v>
      </c>
      <c r="I12356" s="33">
        <v>35119</v>
      </c>
      <c r="J12356" s="33">
        <v>3162</v>
      </c>
      <c r="K12356" s="33">
        <v>27400</v>
      </c>
      <c r="L12356" s="33">
        <v>1</v>
      </c>
      <c r="M12356" s="33">
        <v>1</v>
      </c>
      <c r="N12356" s="33">
        <v>1436542.17</v>
      </c>
      <c r="O12356" s="33">
        <v>9099.4</v>
      </c>
      <c r="P12356" s="33">
        <v>14405</v>
      </c>
    </row>
    <row r="12357" spans="1:16">
      <c r="A12357" s="27" t="s">
        <v>1648</v>
      </c>
      <c r="B12357" s="31">
        <v>202510</v>
      </c>
      <c r="C12357" s="27" t="s">
        <v>169</v>
      </c>
      <c r="D12357" s="27" t="s">
        <v>169</v>
      </c>
      <c r="E12357" s="27" t="s">
        <v>27</v>
      </c>
      <c r="F12357" s="27" t="s">
        <v>289</v>
      </c>
      <c r="G12357" s="33">
        <v>1835900.96</v>
      </c>
      <c r="H12357" s="33">
        <v>1835900.96</v>
      </c>
      <c r="I12357" s="33">
        <v>32607</v>
      </c>
      <c r="J12357" s="33">
        <v>3145</v>
      </c>
      <c r="K12357" s="33">
        <v>27400</v>
      </c>
      <c r="L12357" s="33">
        <v>1</v>
      </c>
      <c r="M12357" s="33">
        <v>1</v>
      </c>
      <c r="N12357" s="33">
        <v>1589727.24</v>
      </c>
      <c r="O12357" s="33">
        <v>8602.799999999999</v>
      </c>
      <c r="P12357" s="33">
        <v>14247</v>
      </c>
    </row>
    <row r="12358" spans="1:16">
      <c r="A12358" s="27" t="s">
        <v>1648</v>
      </c>
      <c r="B12358" s="31">
        <v>202511</v>
      </c>
      <c r="C12358" s="27" t="s">
        <v>169</v>
      </c>
      <c r="D12358" s="27" t="s">
        <v>169</v>
      </c>
      <c r="E12358" s="27" t="s">
        <v>27</v>
      </c>
      <c r="F12358" s="27" t="s">
        <v>289</v>
      </c>
      <c r="G12358" s="33">
        <v>2284342.98</v>
      </c>
      <c r="H12358" s="33">
        <v>2284342.98</v>
      </c>
      <c r="I12358" s="33">
        <v>39123</v>
      </c>
      <c r="J12358" s="33">
        <v>3049</v>
      </c>
      <c r="K12358" s="33">
        <v>27400</v>
      </c>
      <c r="L12358" s="33">
        <v>1</v>
      </c>
      <c r="M12358" s="33">
        <v>1</v>
      </c>
      <c r="N12358" s="33">
        <v>1932866.88</v>
      </c>
      <c r="O12358" s="33">
        <v>11282.1</v>
      </c>
      <c r="P12358" s="33">
        <v>17184</v>
      </c>
    </row>
    <row r="12359" spans="1:16">
      <c r="A12359" s="27" t="s">
        <v>1648</v>
      </c>
      <c r="B12359" s="31">
        <v>202512</v>
      </c>
      <c r="C12359" s="27" t="s">
        <v>169</v>
      </c>
      <c r="D12359" s="27" t="s">
        <v>169</v>
      </c>
      <c r="E12359" s="27" t="s">
        <v>27</v>
      </c>
      <c r="F12359" s="27" t="s">
        <v>289</v>
      </c>
      <c r="G12359" s="33">
        <v>3043944.63</v>
      </c>
      <c r="H12359" s="33">
        <v>3043944.63</v>
      </c>
      <c r="I12359" s="33">
        <v>54787</v>
      </c>
      <c r="J12359" s="33">
        <v>5116</v>
      </c>
      <c r="K12359" s="33">
        <v>27400</v>
      </c>
      <c r="L12359" s="33">
        <v>1</v>
      </c>
      <c r="M12359" s="33">
        <v>1</v>
      </c>
      <c r="N12359" s="33">
        <v>2235442.32</v>
      </c>
      <c r="O12359" s="33">
        <v>13534.5</v>
      </c>
      <c r="P12359" s="33">
        <v>22997</v>
      </c>
    </row>
    <row r="12360" spans="1:16">
      <c r="A12360" s="27" t="s">
        <v>1648</v>
      </c>
      <c r="B12360" s="31">
        <v>202601</v>
      </c>
      <c r="C12360" s="27" t="s">
        <v>169</v>
      </c>
      <c r="D12360" s="27" t="s">
        <v>169</v>
      </c>
      <c r="E12360" s="27" t="s">
        <v>27</v>
      </c>
      <c r="F12360" s="27" t="s">
        <v>289</v>
      </c>
      <c r="G12360" s="33">
        <v>1398506.08</v>
      </c>
      <c r="H12360" s="33">
        <v>1398506.08</v>
      </c>
      <c r="I12360" s="33">
        <v>25434</v>
      </c>
      <c r="J12360" s="33">
        <v>2361</v>
      </c>
      <c r="K12360" s="33">
        <v>27400</v>
      </c>
      <c r="L12360" s="33">
        <v>1</v>
      </c>
      <c r="M12360" s="33">
        <v>1</v>
      </c>
      <c r="N12360" s="33">
        <v>1144728.48</v>
      </c>
      <c r="O12360" s="33">
        <v>6390</v>
      </c>
      <c r="P12360" s="33">
        <v>11192</v>
      </c>
    </row>
    <row r="12361" spans="1:16">
      <c r="A12361" s="27" t="s">
        <v>1648</v>
      </c>
      <c r="B12361" s="31">
        <v>202602</v>
      </c>
      <c r="C12361" s="27" t="s">
        <v>169</v>
      </c>
      <c r="D12361" s="27" t="s">
        <v>169</v>
      </c>
      <c r="E12361" s="27" t="s">
        <v>27</v>
      </c>
      <c r="F12361" s="27" t="s">
        <v>289</v>
      </c>
      <c r="G12361" s="33">
        <v>1659582.03</v>
      </c>
      <c r="H12361" s="33">
        <v>1659582.03</v>
      </c>
      <c r="I12361" s="33">
        <v>29233</v>
      </c>
      <c r="J12361" s="33">
        <v>2737</v>
      </c>
      <c r="K12361" s="33">
        <v>27400</v>
      </c>
      <c r="L12361" s="33">
        <v>1</v>
      </c>
      <c r="M12361" s="33">
        <v>1</v>
      </c>
      <c r="N12361" s="33">
        <v>1188219.23</v>
      </c>
      <c r="O12361" s="33">
        <v>7214.7</v>
      </c>
      <c r="P12361" s="33">
        <v>12717</v>
      </c>
    </row>
    <row r="12362" spans="1:16">
      <c r="A12362" s="27" t="s">
        <v>1648</v>
      </c>
      <c r="B12362" s="31">
        <v>202603</v>
      </c>
      <c r="C12362" s="27" t="s">
        <v>169</v>
      </c>
      <c r="D12362" s="27" t="s">
        <v>169</v>
      </c>
      <c r="E12362" s="27" t="s">
        <v>27</v>
      </c>
      <c r="F12362" s="27" t="s">
        <v>289</v>
      </c>
      <c r="G12362" s="33">
        <v>1924433.66</v>
      </c>
      <c r="H12362" s="33">
        <v>1924433.66</v>
      </c>
      <c r="I12362" s="33">
        <v>36006</v>
      </c>
      <c r="J12362" s="33">
        <v>3449</v>
      </c>
      <c r="K12362" s="33">
        <v>27400</v>
      </c>
      <c r="L12362" s="33">
        <v>1</v>
      </c>
      <c r="M12362" s="33">
        <v>1</v>
      </c>
      <c r="N12362" s="33">
        <v>1491926.92</v>
      </c>
      <c r="O12362" s="33">
        <v>9253</v>
      </c>
      <c r="P12362" s="33">
        <v>15108</v>
      </c>
    </row>
    <row r="12363" spans="1:16">
      <c r="A12363" s="27" t="s">
        <v>1648</v>
      </c>
      <c r="B12363" s="31">
        <v>202604</v>
      </c>
      <c r="C12363" s="27" t="s">
        <v>169</v>
      </c>
      <c r="D12363" s="27" t="s">
        <v>169</v>
      </c>
      <c r="E12363" s="27" t="s">
        <v>27</v>
      </c>
      <c r="F12363" s="27" t="s">
        <v>289</v>
      </c>
      <c r="G12363" s="33">
        <v>1984301.61</v>
      </c>
      <c r="H12363" s="33">
        <v>1984301.61</v>
      </c>
      <c r="I12363" s="33">
        <v>35148</v>
      </c>
      <c r="J12363" s="33">
        <v>3282</v>
      </c>
      <c r="K12363" s="33">
        <v>27400</v>
      </c>
      <c r="L12363" s="33">
        <v>1</v>
      </c>
      <c r="M12363" s="33">
        <v>1</v>
      </c>
      <c r="N12363" s="33">
        <v>1768798.43</v>
      </c>
      <c r="O12363" s="33">
        <v>9082.6</v>
      </c>
      <c r="P12363" s="33">
        <v>15845</v>
      </c>
    </row>
    <row r="12364" spans="1:16">
      <c r="A12364" s="27" t="s">
        <v>1648</v>
      </c>
      <c r="B12364" s="31">
        <v>202605</v>
      </c>
      <c r="C12364" s="27" t="s">
        <v>169</v>
      </c>
      <c r="D12364" s="27" t="s">
        <v>169</v>
      </c>
      <c r="E12364" s="27" t="s">
        <v>27</v>
      </c>
      <c r="F12364" s="27" t="s">
        <v>289</v>
      </c>
      <c r="G12364" s="33">
        <v>2237846.27</v>
      </c>
      <c r="H12364" s="33">
        <v>2237846.27</v>
      </c>
      <c r="I12364" s="33">
        <v>40292</v>
      </c>
      <c r="J12364" s="33">
        <v>4015</v>
      </c>
      <c r="K12364" s="33">
        <v>27400</v>
      </c>
      <c r="L12364" s="33">
        <v>1</v>
      </c>
      <c r="M12364" s="33">
        <v>1</v>
      </c>
      <c r="N12364" s="33">
        <v>1951782.69</v>
      </c>
      <c r="O12364" s="33">
        <v>10969.5</v>
      </c>
      <c r="P12364" s="33">
        <v>17696</v>
      </c>
    </row>
    <row r="12365" spans="1:16">
      <c r="A12365" s="27" t="s">
        <v>1648</v>
      </c>
      <c r="B12365" s="31">
        <v>202606</v>
      </c>
      <c r="C12365" s="27" t="s">
        <v>169</v>
      </c>
      <c r="D12365" s="27" t="s">
        <v>169</v>
      </c>
      <c r="E12365" s="27" t="s">
        <v>27</v>
      </c>
      <c r="F12365" s="27" t="s">
        <v>289</v>
      </c>
      <c r="G12365" s="33">
        <v>2543004.8</v>
      </c>
      <c r="H12365" s="33">
        <v>2543004.8</v>
      </c>
      <c r="I12365" s="33">
        <v>47268</v>
      </c>
      <c r="J12365" s="33">
        <v>4491</v>
      </c>
      <c r="K12365" s="33">
        <v>27400</v>
      </c>
      <c r="L12365" s="33">
        <v>1</v>
      </c>
      <c r="M12365" s="33">
        <v>1</v>
      </c>
      <c r="N12365" s="33">
        <v>1921065.44</v>
      </c>
      <c r="O12365" s="33">
        <v>10998.2</v>
      </c>
      <c r="P12365" s="33">
        <v>20099</v>
      </c>
    </row>
    <row r="12366" spans="1:16">
      <c r="A12366" s="27" t="s">
        <v>1648</v>
      </c>
      <c r="B12366" s="31">
        <v>202607</v>
      </c>
      <c r="C12366" s="27" t="s">
        <v>169</v>
      </c>
      <c r="D12366" s="27" t="s">
        <v>169</v>
      </c>
      <c r="E12366" s="27" t="s">
        <v>27</v>
      </c>
      <c r="F12366" s="27" t="s">
        <v>289</v>
      </c>
      <c r="G12366" s="33">
        <v>2338485.91</v>
      </c>
      <c r="H12366" s="33">
        <v>2338485.91</v>
      </c>
      <c r="I12366" s="33">
        <v>40018</v>
      </c>
      <c r="J12366" s="33">
        <v>3732</v>
      </c>
      <c r="K12366" s="33">
        <v>27400</v>
      </c>
      <c r="L12366" s="33">
        <v>1</v>
      </c>
      <c r="M12366" s="33">
        <v>1</v>
      </c>
      <c r="N12366" s="33">
        <v>1720835.5</v>
      </c>
      <c r="O12366" s="33">
        <v>10540.2</v>
      </c>
      <c r="P12366" s="33">
        <v>17204</v>
      </c>
    </row>
    <row r="12367" spans="1:16">
      <c r="A12367" s="27" t="s">
        <v>1652</v>
      </c>
      <c r="B12367" s="31">
        <v>202507</v>
      </c>
      <c r="C12367" s="27" t="s">
        <v>169</v>
      </c>
      <c r="D12367" s="27" t="s">
        <v>169</v>
      </c>
      <c r="E12367" s="27" t="s">
        <v>27</v>
      </c>
      <c r="F12367" s="27" t="s">
        <v>262</v>
      </c>
      <c r="G12367" s="33">
        <v>184751.23</v>
      </c>
      <c r="H12367" s="33">
        <v>0</v>
      </c>
      <c r="I12367" s="33">
        <v>8534</v>
      </c>
      <c r="J12367" s="33">
        <v>474</v>
      </c>
      <c r="K12367" s="33">
        <v>6600</v>
      </c>
      <c r="L12367" s="33">
        <v>1</v>
      </c>
      <c r="M12367" s="33">
        <v>0</v>
      </c>
      <c r="N12367" s="33">
        <v>205538.39</v>
      </c>
      <c r="O12367" s="33">
        <v>1125.9</v>
      </c>
      <c r="P12367" s="33">
        <v>2863</v>
      </c>
    </row>
    <row r="12368" spans="1:16">
      <c r="A12368" s="27" t="s">
        <v>1652</v>
      </c>
      <c r="B12368" s="31">
        <v>202508</v>
      </c>
      <c r="C12368" s="27" t="s">
        <v>169</v>
      </c>
      <c r="D12368" s="27" t="s">
        <v>169</v>
      </c>
      <c r="E12368" s="27" t="s">
        <v>27</v>
      </c>
      <c r="F12368" s="27" t="s">
        <v>262</v>
      </c>
      <c r="G12368" s="33">
        <v>188344.5</v>
      </c>
      <c r="H12368" s="33">
        <v>0</v>
      </c>
      <c r="I12368" s="33">
        <v>9696</v>
      </c>
      <c r="J12368" s="33">
        <v>551</v>
      </c>
      <c r="K12368" s="33">
        <v>6600</v>
      </c>
      <c r="L12368" s="33">
        <v>1</v>
      </c>
      <c r="M12368" s="33">
        <v>0</v>
      </c>
      <c r="N12368" s="33">
        <v>199440.67</v>
      </c>
      <c r="O12368" s="33">
        <v>1102.7</v>
      </c>
      <c r="P12368" s="33">
        <v>3074</v>
      </c>
    </row>
    <row r="12369" spans="1:16">
      <c r="A12369" s="27" t="s">
        <v>1652</v>
      </c>
      <c r="B12369" s="31">
        <v>202509</v>
      </c>
      <c r="C12369" s="27" t="s">
        <v>169</v>
      </c>
      <c r="D12369" s="27" t="s">
        <v>169</v>
      </c>
      <c r="E12369" s="27" t="s">
        <v>27</v>
      </c>
      <c r="F12369" s="27" t="s">
        <v>262</v>
      </c>
      <c r="G12369" s="33">
        <v>200567.92</v>
      </c>
      <c r="H12369" s="33">
        <v>0</v>
      </c>
      <c r="I12369" s="33">
        <v>10615</v>
      </c>
      <c r="J12369" s="33">
        <v>552</v>
      </c>
      <c r="K12369" s="33">
        <v>6600</v>
      </c>
      <c r="L12369" s="33">
        <v>1</v>
      </c>
      <c r="M12369" s="33">
        <v>0</v>
      </c>
      <c r="N12369" s="33">
        <v>193201.45</v>
      </c>
      <c r="O12369" s="33">
        <v>1203.3</v>
      </c>
      <c r="P12369" s="33">
        <v>3398</v>
      </c>
    </row>
    <row r="12370" spans="1:16">
      <c r="A12370" s="27" t="s">
        <v>1652</v>
      </c>
      <c r="B12370" s="31">
        <v>202510</v>
      </c>
      <c r="C12370" s="27" t="s">
        <v>169</v>
      </c>
      <c r="D12370" s="27" t="s">
        <v>169</v>
      </c>
      <c r="E12370" s="27" t="s">
        <v>27</v>
      </c>
      <c r="F12370" s="27" t="s">
        <v>262</v>
      </c>
      <c r="G12370" s="33">
        <v>249350.84</v>
      </c>
      <c r="H12370" s="33">
        <v>0</v>
      </c>
      <c r="I12370" s="33">
        <v>12562</v>
      </c>
      <c r="J12370" s="33">
        <v>718</v>
      </c>
      <c r="K12370" s="33">
        <v>6600</v>
      </c>
      <c r="L12370" s="33">
        <v>1</v>
      </c>
      <c r="M12370" s="33">
        <v>0</v>
      </c>
      <c r="N12370" s="33">
        <v>213803.4</v>
      </c>
      <c r="O12370" s="33">
        <v>1764.3</v>
      </c>
      <c r="P12370" s="33">
        <v>4226</v>
      </c>
    </row>
    <row r="12371" spans="1:16">
      <c r="A12371" s="27" t="s">
        <v>1652</v>
      </c>
      <c r="B12371" s="31">
        <v>202511</v>
      </c>
      <c r="C12371" s="27" t="s">
        <v>169</v>
      </c>
      <c r="D12371" s="27" t="s">
        <v>169</v>
      </c>
      <c r="E12371" s="27" t="s">
        <v>27</v>
      </c>
      <c r="F12371" s="27" t="s">
        <v>262</v>
      </c>
      <c r="G12371" s="33">
        <v>327887</v>
      </c>
      <c r="H12371" s="33">
        <v>0</v>
      </c>
      <c r="I12371" s="33">
        <v>16004</v>
      </c>
      <c r="J12371" s="33">
        <v>1112</v>
      </c>
      <c r="K12371" s="33">
        <v>6600</v>
      </c>
      <c r="L12371" s="33">
        <v>1</v>
      </c>
      <c r="M12371" s="33">
        <v>0</v>
      </c>
      <c r="N12371" s="33">
        <v>259952.46</v>
      </c>
      <c r="O12371" s="33">
        <v>1855.7</v>
      </c>
      <c r="P12371" s="33">
        <v>5233</v>
      </c>
    </row>
    <row r="12372" spans="1:16">
      <c r="A12372" s="27" t="s">
        <v>1652</v>
      </c>
      <c r="B12372" s="31">
        <v>202512</v>
      </c>
      <c r="C12372" s="27" t="s">
        <v>169</v>
      </c>
      <c r="D12372" s="27" t="s">
        <v>169</v>
      </c>
      <c r="E12372" s="27" t="s">
        <v>27</v>
      </c>
      <c r="F12372" s="27" t="s">
        <v>262</v>
      </c>
      <c r="G12372" s="33">
        <v>398661.98</v>
      </c>
      <c r="H12372" s="33">
        <v>0</v>
      </c>
      <c r="I12372" s="33">
        <v>21015</v>
      </c>
      <c r="J12372" s="33">
        <v>1112</v>
      </c>
      <c r="K12372" s="33">
        <v>6600</v>
      </c>
      <c r="L12372" s="33">
        <v>1</v>
      </c>
      <c r="M12372" s="33">
        <v>0</v>
      </c>
      <c r="N12372" s="33">
        <v>300646.02</v>
      </c>
      <c r="O12372" s="33">
        <v>2479</v>
      </c>
      <c r="P12372" s="33">
        <v>6653</v>
      </c>
    </row>
    <row r="12373" spans="1:16">
      <c r="A12373" s="27" t="s">
        <v>1652</v>
      </c>
      <c r="B12373" s="31">
        <v>202601</v>
      </c>
      <c r="C12373" s="27" t="s">
        <v>169</v>
      </c>
      <c r="D12373" s="27" t="s">
        <v>169</v>
      </c>
      <c r="E12373" s="27" t="s">
        <v>27</v>
      </c>
      <c r="F12373" s="27" t="s">
        <v>262</v>
      </c>
      <c r="G12373" s="33">
        <v>187975.29</v>
      </c>
      <c r="H12373" s="33">
        <v>0</v>
      </c>
      <c r="I12373" s="33">
        <v>9476</v>
      </c>
      <c r="J12373" s="33">
        <v>504</v>
      </c>
      <c r="K12373" s="33">
        <v>6600</v>
      </c>
      <c r="L12373" s="33">
        <v>1</v>
      </c>
      <c r="M12373" s="33">
        <v>0</v>
      </c>
      <c r="N12373" s="33">
        <v>153955.24</v>
      </c>
      <c r="O12373" s="33">
        <v>1121.3</v>
      </c>
      <c r="P12373" s="33">
        <v>3055</v>
      </c>
    </row>
    <row r="12374" spans="1:16">
      <c r="A12374" s="27" t="s">
        <v>1652</v>
      </c>
      <c r="B12374" s="31">
        <v>202602</v>
      </c>
      <c r="C12374" s="27" t="s">
        <v>169</v>
      </c>
      <c r="D12374" s="27" t="s">
        <v>169</v>
      </c>
      <c r="E12374" s="27" t="s">
        <v>27</v>
      </c>
      <c r="F12374" s="27" t="s">
        <v>262</v>
      </c>
      <c r="G12374" s="33">
        <v>194043.27</v>
      </c>
      <c r="H12374" s="33">
        <v>0</v>
      </c>
      <c r="I12374" s="33">
        <v>10033</v>
      </c>
      <c r="J12374" s="33">
        <v>465</v>
      </c>
      <c r="K12374" s="33">
        <v>6600</v>
      </c>
      <c r="L12374" s="33">
        <v>1</v>
      </c>
      <c r="M12374" s="33">
        <v>0</v>
      </c>
      <c r="N12374" s="33">
        <v>159804.34</v>
      </c>
      <c r="O12374" s="33">
        <v>1150.9</v>
      </c>
      <c r="P12374" s="33">
        <v>3197</v>
      </c>
    </row>
    <row r="12375" spans="1:16">
      <c r="A12375" s="27" t="s">
        <v>1652</v>
      </c>
      <c r="B12375" s="31">
        <v>202603</v>
      </c>
      <c r="C12375" s="27" t="s">
        <v>169</v>
      </c>
      <c r="D12375" s="27" t="s">
        <v>169</v>
      </c>
      <c r="E12375" s="27" t="s">
        <v>27</v>
      </c>
      <c r="F12375" s="27" t="s">
        <v>262</v>
      </c>
      <c r="G12375" s="33">
        <v>278054.26</v>
      </c>
      <c r="H12375" s="33">
        <v>0</v>
      </c>
      <c r="I12375" s="33">
        <v>14046</v>
      </c>
      <c r="J12375" s="33">
        <v>656</v>
      </c>
      <c r="K12375" s="33">
        <v>6600</v>
      </c>
      <c r="L12375" s="33">
        <v>1</v>
      </c>
      <c r="M12375" s="33">
        <v>0</v>
      </c>
      <c r="N12375" s="33">
        <v>200650.17</v>
      </c>
      <c r="O12375" s="33">
        <v>1864.9</v>
      </c>
      <c r="P12375" s="33">
        <v>4588</v>
      </c>
    </row>
    <row r="12376" spans="1:16">
      <c r="A12376" s="27" t="s">
        <v>1652</v>
      </c>
      <c r="B12376" s="31">
        <v>202604</v>
      </c>
      <c r="C12376" s="27" t="s">
        <v>169</v>
      </c>
      <c r="D12376" s="27" t="s">
        <v>169</v>
      </c>
      <c r="E12376" s="27" t="s">
        <v>27</v>
      </c>
      <c r="F12376" s="27" t="s">
        <v>262</v>
      </c>
      <c r="G12376" s="33">
        <v>324804.41</v>
      </c>
      <c r="H12376" s="33">
        <v>0</v>
      </c>
      <c r="I12376" s="33">
        <v>15629</v>
      </c>
      <c r="J12376" s="33">
        <v>704</v>
      </c>
      <c r="K12376" s="33">
        <v>6600</v>
      </c>
      <c r="L12376" s="33">
        <v>1</v>
      </c>
      <c r="M12376" s="33">
        <v>0</v>
      </c>
      <c r="N12376" s="33">
        <v>237886.8</v>
      </c>
      <c r="O12376" s="33">
        <v>1951.2</v>
      </c>
      <c r="P12376" s="33">
        <v>5205</v>
      </c>
    </row>
    <row r="12377" spans="1:16">
      <c r="A12377" s="27" t="s">
        <v>1652</v>
      </c>
      <c r="B12377" s="31">
        <v>202605</v>
      </c>
      <c r="C12377" s="27" t="s">
        <v>169</v>
      </c>
      <c r="D12377" s="27" t="s">
        <v>169</v>
      </c>
      <c r="E12377" s="27" t="s">
        <v>27</v>
      </c>
      <c r="F12377" s="27" t="s">
        <v>262</v>
      </c>
      <c r="G12377" s="33">
        <v>396475.07</v>
      </c>
      <c r="H12377" s="33">
        <v>0</v>
      </c>
      <c r="I12377" s="33">
        <v>22348</v>
      </c>
      <c r="J12377" s="33">
        <v>1315</v>
      </c>
      <c r="K12377" s="33">
        <v>6600</v>
      </c>
      <c r="L12377" s="33">
        <v>1</v>
      </c>
      <c r="M12377" s="33">
        <v>0</v>
      </c>
      <c r="N12377" s="33">
        <v>262496.46</v>
      </c>
      <c r="O12377" s="33">
        <v>2372.6</v>
      </c>
      <c r="P12377" s="33">
        <v>6617</v>
      </c>
    </row>
    <row r="12378" spans="1:16">
      <c r="A12378" s="27" t="s">
        <v>1652</v>
      </c>
      <c r="B12378" s="31">
        <v>202606</v>
      </c>
      <c r="C12378" s="27" t="s">
        <v>169</v>
      </c>
      <c r="D12378" s="27" t="s">
        <v>169</v>
      </c>
      <c r="E12378" s="27" t="s">
        <v>27</v>
      </c>
      <c r="F12378" s="27" t="s">
        <v>262</v>
      </c>
      <c r="G12378" s="33">
        <v>414568.76</v>
      </c>
      <c r="H12378" s="33">
        <v>0</v>
      </c>
      <c r="I12378" s="33">
        <v>22074</v>
      </c>
      <c r="J12378" s="33">
        <v>1157</v>
      </c>
      <c r="K12378" s="33">
        <v>6600</v>
      </c>
      <c r="L12378" s="33">
        <v>1</v>
      </c>
      <c r="M12378" s="33">
        <v>0</v>
      </c>
      <c r="N12378" s="33">
        <v>258365.28</v>
      </c>
      <c r="O12378" s="33">
        <v>2696.5</v>
      </c>
      <c r="P12378" s="33">
        <v>7121</v>
      </c>
    </row>
    <row r="12379" spans="1:16">
      <c r="A12379" s="27" t="s">
        <v>1652</v>
      </c>
      <c r="B12379" s="31">
        <v>202607</v>
      </c>
      <c r="C12379" s="27" t="s">
        <v>169</v>
      </c>
      <c r="D12379" s="27" t="s">
        <v>169</v>
      </c>
      <c r="E12379" s="27" t="s">
        <v>27</v>
      </c>
      <c r="F12379" s="27" t="s">
        <v>262</v>
      </c>
      <c r="G12379" s="33">
        <v>393511</v>
      </c>
      <c r="H12379" s="33">
        <v>0</v>
      </c>
      <c r="I12379" s="33">
        <v>20356</v>
      </c>
      <c r="J12379" s="33">
        <v>1009</v>
      </c>
      <c r="K12379" s="33">
        <v>6600</v>
      </c>
      <c r="L12379" s="33">
        <v>1</v>
      </c>
      <c r="M12379" s="33">
        <v>0</v>
      </c>
      <c r="N12379" s="33">
        <v>231436.23</v>
      </c>
      <c r="O12379" s="33">
        <v>2288.8</v>
      </c>
      <c r="P12379" s="33">
        <v>6433</v>
      </c>
    </row>
    <row r="12380" spans="1:16">
      <c r="A12380" s="27" t="s">
        <v>1655</v>
      </c>
      <c r="B12380" s="31">
        <v>202505</v>
      </c>
      <c r="C12380" s="27" t="s">
        <v>169</v>
      </c>
      <c r="D12380" s="27" t="s">
        <v>169</v>
      </c>
      <c r="E12380" s="27" t="s">
        <v>27</v>
      </c>
      <c r="F12380" s="27" t="s">
        <v>257</v>
      </c>
      <c r="G12380" s="33">
        <v>298382.28</v>
      </c>
      <c r="H12380" s="33">
        <v>0</v>
      </c>
      <c r="I12380" s="33">
        <v>7325</v>
      </c>
      <c r="J12380" s="33">
        <v>528</v>
      </c>
      <c r="K12380" s="33">
        <v>8600</v>
      </c>
      <c r="L12380" s="33">
        <v>1</v>
      </c>
      <c r="M12380" s="33">
        <v>0</v>
      </c>
      <c r="N12380" s="33">
        <v>388551.02</v>
      </c>
      <c r="O12380" s="33">
        <v>1658.7</v>
      </c>
      <c r="P12380" s="33">
        <v>3171</v>
      </c>
    </row>
    <row r="12381" spans="1:16">
      <c r="A12381" s="27" t="s">
        <v>1655</v>
      </c>
      <c r="B12381" s="31">
        <v>202506</v>
      </c>
      <c r="C12381" s="27" t="s">
        <v>169</v>
      </c>
      <c r="D12381" s="27" t="s">
        <v>169</v>
      </c>
      <c r="E12381" s="27" t="s">
        <v>27</v>
      </c>
      <c r="F12381" s="27" t="s">
        <v>257</v>
      </c>
      <c r="G12381" s="33">
        <v>303198.93</v>
      </c>
      <c r="H12381" s="33">
        <v>0</v>
      </c>
      <c r="I12381" s="33">
        <v>7822</v>
      </c>
      <c r="J12381" s="33">
        <v>641</v>
      </c>
      <c r="K12381" s="33">
        <v>8600</v>
      </c>
      <c r="L12381" s="33">
        <v>1</v>
      </c>
      <c r="M12381" s="33">
        <v>0</v>
      </c>
      <c r="N12381" s="33">
        <v>382435.98</v>
      </c>
      <c r="O12381" s="33">
        <v>1711.3</v>
      </c>
      <c r="P12381" s="33">
        <v>3149</v>
      </c>
    </row>
    <row r="12382" spans="1:16">
      <c r="A12382" s="27" t="s">
        <v>1655</v>
      </c>
      <c r="B12382" s="31">
        <v>202507</v>
      </c>
      <c r="C12382" s="27" t="s">
        <v>169</v>
      </c>
      <c r="D12382" s="27" t="s">
        <v>169</v>
      </c>
      <c r="E12382" s="27" t="s">
        <v>27</v>
      </c>
      <c r="F12382" s="27" t="s">
        <v>257</v>
      </c>
      <c r="G12382" s="33">
        <v>293969.83</v>
      </c>
      <c r="H12382" s="33">
        <v>0</v>
      </c>
      <c r="I12382" s="33">
        <v>7677</v>
      </c>
      <c r="J12382" s="33">
        <v>549</v>
      </c>
      <c r="K12382" s="33">
        <v>8600</v>
      </c>
      <c r="L12382" s="33">
        <v>1</v>
      </c>
      <c r="M12382" s="33">
        <v>0</v>
      </c>
      <c r="N12382" s="33">
        <v>342575.22</v>
      </c>
      <c r="O12382" s="33">
        <v>1551.8</v>
      </c>
      <c r="P12382" s="33">
        <v>3128</v>
      </c>
    </row>
    <row r="12383" spans="1:16">
      <c r="A12383" s="27" t="s">
        <v>1655</v>
      </c>
      <c r="B12383" s="31">
        <v>202508</v>
      </c>
      <c r="C12383" s="27" t="s">
        <v>169</v>
      </c>
      <c r="D12383" s="27" t="s">
        <v>169</v>
      </c>
      <c r="E12383" s="27" t="s">
        <v>27</v>
      </c>
      <c r="F12383" s="27" t="s">
        <v>257</v>
      </c>
      <c r="G12383" s="33">
        <v>291605.69</v>
      </c>
      <c r="H12383" s="33">
        <v>0</v>
      </c>
      <c r="I12383" s="33">
        <v>7258</v>
      </c>
      <c r="J12383" s="33">
        <v>534</v>
      </c>
      <c r="K12383" s="33">
        <v>8600</v>
      </c>
      <c r="L12383" s="33">
        <v>1</v>
      </c>
      <c r="M12383" s="33">
        <v>0</v>
      </c>
      <c r="N12383" s="33">
        <v>332412.02</v>
      </c>
      <c r="O12383" s="33">
        <v>1586.7</v>
      </c>
      <c r="P12383" s="33">
        <v>3032</v>
      </c>
    </row>
    <row r="12384" spans="1:16">
      <c r="A12384" s="27" t="s">
        <v>1655</v>
      </c>
      <c r="B12384" s="31">
        <v>202509</v>
      </c>
      <c r="C12384" s="27" t="s">
        <v>169</v>
      </c>
      <c r="D12384" s="27" t="s">
        <v>169</v>
      </c>
      <c r="E12384" s="27" t="s">
        <v>27</v>
      </c>
      <c r="F12384" s="27" t="s">
        <v>257</v>
      </c>
      <c r="G12384" s="33">
        <v>333421.82</v>
      </c>
      <c r="H12384" s="33">
        <v>0</v>
      </c>
      <c r="I12384" s="33">
        <v>8890</v>
      </c>
      <c r="J12384" s="33">
        <v>711</v>
      </c>
      <c r="K12384" s="33">
        <v>8600</v>
      </c>
      <c r="L12384" s="33">
        <v>1</v>
      </c>
      <c r="M12384" s="33">
        <v>0</v>
      </c>
      <c r="N12384" s="33">
        <v>322012.96</v>
      </c>
      <c r="O12384" s="33">
        <v>2035.8</v>
      </c>
      <c r="P12384" s="33">
        <v>3653</v>
      </c>
    </row>
    <row r="12385" spans="1:16">
      <c r="A12385" s="27" t="s">
        <v>1655</v>
      </c>
      <c r="B12385" s="31">
        <v>202510</v>
      </c>
      <c r="C12385" s="27" t="s">
        <v>169</v>
      </c>
      <c r="D12385" s="27" t="s">
        <v>169</v>
      </c>
      <c r="E12385" s="27" t="s">
        <v>27</v>
      </c>
      <c r="F12385" s="27" t="s">
        <v>257</v>
      </c>
      <c r="G12385" s="33">
        <v>329629.04</v>
      </c>
      <c r="H12385" s="33">
        <v>0</v>
      </c>
      <c r="I12385" s="33">
        <v>7938</v>
      </c>
      <c r="J12385" s="33">
        <v>597</v>
      </c>
      <c r="K12385" s="33">
        <v>8600</v>
      </c>
      <c r="L12385" s="33">
        <v>1</v>
      </c>
      <c r="M12385" s="33">
        <v>0</v>
      </c>
      <c r="N12385" s="33">
        <v>356350.68</v>
      </c>
      <c r="O12385" s="33">
        <v>1810</v>
      </c>
      <c r="P12385" s="33">
        <v>3363</v>
      </c>
    </row>
    <row r="12386" spans="1:16">
      <c r="A12386" s="27" t="s">
        <v>1655</v>
      </c>
      <c r="B12386" s="31">
        <v>202511</v>
      </c>
      <c r="C12386" s="27" t="s">
        <v>169</v>
      </c>
      <c r="D12386" s="27" t="s">
        <v>169</v>
      </c>
      <c r="E12386" s="27" t="s">
        <v>27</v>
      </c>
      <c r="F12386" s="27" t="s">
        <v>257</v>
      </c>
      <c r="G12386" s="33">
        <v>464088.1</v>
      </c>
      <c r="H12386" s="33">
        <v>0</v>
      </c>
      <c r="I12386" s="33">
        <v>11727</v>
      </c>
      <c r="J12386" s="33">
        <v>958</v>
      </c>
      <c r="K12386" s="33">
        <v>8600</v>
      </c>
      <c r="L12386" s="33">
        <v>1</v>
      </c>
      <c r="M12386" s="33">
        <v>0</v>
      </c>
      <c r="N12386" s="33">
        <v>433268.31</v>
      </c>
      <c r="O12386" s="33">
        <v>2412.4</v>
      </c>
      <c r="P12386" s="33">
        <v>4850</v>
      </c>
    </row>
    <row r="12387" spans="1:16">
      <c r="A12387" s="27" t="s">
        <v>1655</v>
      </c>
      <c r="B12387" s="31">
        <v>202512</v>
      </c>
      <c r="C12387" s="27" t="s">
        <v>169</v>
      </c>
      <c r="D12387" s="27" t="s">
        <v>169</v>
      </c>
      <c r="E12387" s="27" t="s">
        <v>27</v>
      </c>
      <c r="F12387" s="27" t="s">
        <v>257</v>
      </c>
      <c r="G12387" s="33">
        <v>581643.34</v>
      </c>
      <c r="H12387" s="33">
        <v>0</v>
      </c>
      <c r="I12387" s="33">
        <v>15922</v>
      </c>
      <c r="J12387" s="33">
        <v>1091</v>
      </c>
      <c r="K12387" s="33">
        <v>8600</v>
      </c>
      <c r="L12387" s="33">
        <v>1</v>
      </c>
      <c r="M12387" s="33">
        <v>0</v>
      </c>
      <c r="N12387" s="33">
        <v>501093.13</v>
      </c>
      <c r="O12387" s="33">
        <v>3091.6</v>
      </c>
      <c r="P12387" s="33">
        <v>6242</v>
      </c>
    </row>
    <row r="12388" spans="1:16">
      <c r="A12388" s="27" t="s">
        <v>1655</v>
      </c>
      <c r="B12388" s="31">
        <v>202601</v>
      </c>
      <c r="C12388" s="27" t="s">
        <v>169</v>
      </c>
      <c r="D12388" s="27" t="s">
        <v>169</v>
      </c>
      <c r="E12388" s="27" t="s">
        <v>27</v>
      </c>
      <c r="F12388" s="27" t="s">
        <v>257</v>
      </c>
      <c r="G12388" s="33">
        <v>295457.56</v>
      </c>
      <c r="H12388" s="33">
        <v>0</v>
      </c>
      <c r="I12388" s="33">
        <v>7779</v>
      </c>
      <c r="J12388" s="33">
        <v>616</v>
      </c>
      <c r="K12388" s="33">
        <v>8600</v>
      </c>
      <c r="L12388" s="33">
        <v>1</v>
      </c>
      <c r="M12388" s="33">
        <v>0</v>
      </c>
      <c r="N12388" s="33">
        <v>256600.48</v>
      </c>
      <c r="O12388" s="33">
        <v>1582.8</v>
      </c>
      <c r="P12388" s="33">
        <v>3281</v>
      </c>
    </row>
    <row r="12389" spans="1:16">
      <c r="A12389" s="27" t="s">
        <v>1655</v>
      </c>
      <c r="B12389" s="31">
        <v>202602</v>
      </c>
      <c r="C12389" s="27" t="s">
        <v>169</v>
      </c>
      <c r="D12389" s="27" t="s">
        <v>169</v>
      </c>
      <c r="E12389" s="27" t="s">
        <v>27</v>
      </c>
      <c r="F12389" s="27" t="s">
        <v>257</v>
      </c>
      <c r="G12389" s="33">
        <v>310654.04</v>
      </c>
      <c r="H12389" s="33">
        <v>0</v>
      </c>
      <c r="I12389" s="33">
        <v>8501</v>
      </c>
      <c r="J12389" s="33">
        <v>656</v>
      </c>
      <c r="K12389" s="33">
        <v>8600</v>
      </c>
      <c r="L12389" s="33">
        <v>1</v>
      </c>
      <c r="M12389" s="33">
        <v>0</v>
      </c>
      <c r="N12389" s="33">
        <v>266349.3</v>
      </c>
      <c r="O12389" s="33">
        <v>1736.3</v>
      </c>
      <c r="P12389" s="33">
        <v>3227</v>
      </c>
    </row>
    <row r="12390" spans="1:16">
      <c r="A12390" s="27" t="s">
        <v>1655</v>
      </c>
      <c r="B12390" s="31">
        <v>202603</v>
      </c>
      <c r="C12390" s="27" t="s">
        <v>169</v>
      </c>
      <c r="D12390" s="27" t="s">
        <v>169</v>
      </c>
      <c r="E12390" s="27" t="s">
        <v>27</v>
      </c>
      <c r="F12390" s="27" t="s">
        <v>257</v>
      </c>
      <c r="G12390" s="33">
        <v>435829.29</v>
      </c>
      <c r="H12390" s="33">
        <v>0</v>
      </c>
      <c r="I12390" s="33">
        <v>10943</v>
      </c>
      <c r="J12390" s="33">
        <v>832</v>
      </c>
      <c r="K12390" s="33">
        <v>8600</v>
      </c>
      <c r="L12390" s="33">
        <v>1</v>
      </c>
      <c r="M12390" s="33">
        <v>0</v>
      </c>
      <c r="N12390" s="33">
        <v>334427.92</v>
      </c>
      <c r="O12390" s="33">
        <v>2336.6</v>
      </c>
      <c r="P12390" s="33">
        <v>4497</v>
      </c>
    </row>
    <row r="12391" spans="1:16">
      <c r="A12391" s="27" t="s">
        <v>1655</v>
      </c>
      <c r="B12391" s="31">
        <v>202604</v>
      </c>
      <c r="C12391" s="27" t="s">
        <v>169</v>
      </c>
      <c r="D12391" s="27" t="s">
        <v>169</v>
      </c>
      <c r="E12391" s="27" t="s">
        <v>27</v>
      </c>
      <c r="F12391" s="27" t="s">
        <v>257</v>
      </c>
      <c r="G12391" s="33">
        <v>559153.9399999999</v>
      </c>
      <c r="H12391" s="33">
        <v>0</v>
      </c>
      <c r="I12391" s="33">
        <v>13171</v>
      </c>
      <c r="J12391" s="33">
        <v>1005</v>
      </c>
      <c r="K12391" s="33">
        <v>8600</v>
      </c>
      <c r="L12391" s="33">
        <v>1</v>
      </c>
      <c r="M12391" s="33">
        <v>0</v>
      </c>
      <c r="N12391" s="33">
        <v>396490.99</v>
      </c>
      <c r="O12391" s="33">
        <v>3493.5</v>
      </c>
      <c r="P12391" s="33">
        <v>5487</v>
      </c>
    </row>
    <row r="12392" spans="1:16">
      <c r="A12392" s="27" t="s">
        <v>1655</v>
      </c>
      <c r="B12392" s="31">
        <v>202605</v>
      </c>
      <c r="C12392" s="27" t="s">
        <v>169</v>
      </c>
      <c r="D12392" s="27" t="s">
        <v>169</v>
      </c>
      <c r="E12392" s="27" t="s">
        <v>27</v>
      </c>
      <c r="F12392" s="27" t="s">
        <v>257</v>
      </c>
      <c r="G12392" s="33">
        <v>565149.7</v>
      </c>
      <c r="H12392" s="33">
        <v>0</v>
      </c>
      <c r="I12392" s="33">
        <v>15774</v>
      </c>
      <c r="J12392" s="33">
        <v>1202</v>
      </c>
      <c r="K12392" s="33">
        <v>8600</v>
      </c>
      <c r="L12392" s="33">
        <v>1</v>
      </c>
      <c r="M12392" s="33">
        <v>0</v>
      </c>
      <c r="N12392" s="33">
        <v>437508.44</v>
      </c>
      <c r="O12392" s="33">
        <v>3275.1</v>
      </c>
      <c r="P12392" s="33">
        <v>6165</v>
      </c>
    </row>
    <row r="12393" spans="1:16">
      <c r="A12393" s="27" t="s">
        <v>1655</v>
      </c>
      <c r="B12393" s="31">
        <v>202606</v>
      </c>
      <c r="C12393" s="27" t="s">
        <v>169</v>
      </c>
      <c r="D12393" s="27" t="s">
        <v>169</v>
      </c>
      <c r="E12393" s="27" t="s">
        <v>27</v>
      </c>
      <c r="F12393" s="27" t="s">
        <v>257</v>
      </c>
      <c r="G12393" s="33">
        <v>585537.52</v>
      </c>
      <c r="H12393" s="33">
        <v>0</v>
      </c>
      <c r="I12393" s="33">
        <v>14178</v>
      </c>
      <c r="J12393" s="33">
        <v>1050</v>
      </c>
      <c r="K12393" s="33">
        <v>8600</v>
      </c>
      <c r="L12393" s="33">
        <v>1</v>
      </c>
      <c r="M12393" s="33">
        <v>0</v>
      </c>
      <c r="N12393" s="33">
        <v>430622.92</v>
      </c>
      <c r="O12393" s="33">
        <v>3311.3</v>
      </c>
      <c r="P12393" s="33">
        <v>5784</v>
      </c>
    </row>
    <row r="12394" spans="1:16">
      <c r="A12394" s="27" t="s">
        <v>1655</v>
      </c>
      <c r="B12394" s="31">
        <v>202607</v>
      </c>
      <c r="C12394" s="27" t="s">
        <v>169</v>
      </c>
      <c r="D12394" s="27" t="s">
        <v>169</v>
      </c>
      <c r="E12394" s="27" t="s">
        <v>27</v>
      </c>
      <c r="F12394" s="27" t="s">
        <v>257</v>
      </c>
      <c r="G12394" s="33">
        <v>533473.74</v>
      </c>
      <c r="H12394" s="33">
        <v>0</v>
      </c>
      <c r="I12394" s="33">
        <v>13597</v>
      </c>
      <c r="J12394" s="33">
        <v>954</v>
      </c>
      <c r="K12394" s="33">
        <v>8600</v>
      </c>
      <c r="L12394" s="33">
        <v>1</v>
      </c>
      <c r="M12394" s="33">
        <v>0</v>
      </c>
      <c r="N12394" s="33">
        <v>385739.7</v>
      </c>
      <c r="O12394" s="33">
        <v>3145</v>
      </c>
      <c r="P12394" s="33">
        <v>5534</v>
      </c>
    </row>
    <row r="12395" spans="1:16">
      <c r="A12395" s="27" t="s">
        <v>1658</v>
      </c>
      <c r="B12395" s="31">
        <v>202408</v>
      </c>
      <c r="C12395" s="27" t="s">
        <v>169</v>
      </c>
      <c r="D12395" s="27" t="s">
        <v>169</v>
      </c>
      <c r="E12395" s="27" t="s">
        <v>27</v>
      </c>
      <c r="F12395" s="27" t="s">
        <v>257</v>
      </c>
      <c r="G12395" s="33">
        <v>441043.43</v>
      </c>
      <c r="H12395" s="33">
        <v>441043.43</v>
      </c>
      <c r="I12395" s="33">
        <v>11459</v>
      </c>
      <c r="J12395" s="33">
        <v>833</v>
      </c>
      <c r="K12395" s="33">
        <v>9600</v>
      </c>
      <c r="L12395" s="33">
        <v>1</v>
      </c>
      <c r="M12395" s="33">
        <v>1</v>
      </c>
      <c r="N12395" s="33">
        <v>341928.8</v>
      </c>
      <c r="O12395" s="33">
        <v>2393.9</v>
      </c>
      <c r="P12395" s="33">
        <v>4561</v>
      </c>
    </row>
    <row r="12396" spans="1:16">
      <c r="A12396" s="27" t="s">
        <v>1658</v>
      </c>
      <c r="B12396" s="31">
        <v>202409</v>
      </c>
      <c r="C12396" s="27" t="s">
        <v>169</v>
      </c>
      <c r="D12396" s="27" t="s">
        <v>169</v>
      </c>
      <c r="E12396" s="27" t="s">
        <v>27</v>
      </c>
      <c r="F12396" s="27" t="s">
        <v>257</v>
      </c>
      <c r="G12396" s="33">
        <v>370553.48</v>
      </c>
      <c r="H12396" s="33">
        <v>370553.48</v>
      </c>
      <c r="I12396" s="33">
        <v>9381</v>
      </c>
      <c r="J12396" s="33">
        <v>631</v>
      </c>
      <c r="K12396" s="33">
        <v>9600</v>
      </c>
      <c r="L12396" s="33">
        <v>1</v>
      </c>
      <c r="M12396" s="33">
        <v>1</v>
      </c>
      <c r="N12396" s="33">
        <v>331232.03</v>
      </c>
      <c r="O12396" s="33">
        <v>1977.2</v>
      </c>
      <c r="P12396" s="33">
        <v>3829</v>
      </c>
    </row>
    <row r="12397" spans="1:16">
      <c r="A12397" s="27" t="s">
        <v>1658</v>
      </c>
      <c r="B12397" s="31">
        <v>202410</v>
      </c>
      <c r="C12397" s="27" t="s">
        <v>169</v>
      </c>
      <c r="D12397" s="27" t="s">
        <v>169</v>
      </c>
      <c r="E12397" s="27" t="s">
        <v>27</v>
      </c>
      <c r="F12397" s="27" t="s">
        <v>257</v>
      </c>
      <c r="G12397" s="33">
        <v>409573.87</v>
      </c>
      <c r="H12397" s="33">
        <v>409573.87</v>
      </c>
      <c r="I12397" s="33">
        <v>9971</v>
      </c>
      <c r="J12397" s="33">
        <v>800</v>
      </c>
      <c r="K12397" s="33">
        <v>9600</v>
      </c>
      <c r="L12397" s="33">
        <v>1</v>
      </c>
      <c r="M12397" s="33">
        <v>1</v>
      </c>
      <c r="N12397" s="33">
        <v>366552.82</v>
      </c>
      <c r="O12397" s="33">
        <v>2350.1</v>
      </c>
      <c r="P12397" s="33">
        <v>4109</v>
      </c>
    </row>
    <row r="12398" spans="1:16">
      <c r="A12398" s="27" t="s">
        <v>1658</v>
      </c>
      <c r="B12398" s="31">
        <v>202411</v>
      </c>
      <c r="C12398" s="27" t="s">
        <v>169</v>
      </c>
      <c r="D12398" s="27" t="s">
        <v>169</v>
      </c>
      <c r="E12398" s="27" t="s">
        <v>27</v>
      </c>
      <c r="F12398" s="27" t="s">
        <v>257</v>
      </c>
      <c r="G12398" s="33">
        <v>572537.5600000001</v>
      </c>
      <c r="H12398" s="33">
        <v>572537.5600000001</v>
      </c>
      <c r="I12398" s="33">
        <v>15287</v>
      </c>
      <c r="J12398" s="33">
        <v>1007</v>
      </c>
      <c r="K12398" s="33">
        <v>9600</v>
      </c>
      <c r="L12398" s="33">
        <v>1</v>
      </c>
      <c r="M12398" s="33">
        <v>1</v>
      </c>
      <c r="N12398" s="33">
        <v>445672.56</v>
      </c>
      <c r="O12398" s="33">
        <v>3192.2</v>
      </c>
      <c r="P12398" s="33">
        <v>6051</v>
      </c>
    </row>
    <row r="12399" spans="1:16">
      <c r="A12399" s="27" t="s">
        <v>1658</v>
      </c>
      <c r="B12399" s="31">
        <v>202412</v>
      </c>
      <c r="C12399" s="27" t="s">
        <v>169</v>
      </c>
      <c r="D12399" s="27" t="s">
        <v>169</v>
      </c>
      <c r="E12399" s="27" t="s">
        <v>27</v>
      </c>
      <c r="F12399" s="27" t="s">
        <v>257</v>
      </c>
      <c r="G12399" s="33">
        <v>615340.2</v>
      </c>
      <c r="H12399" s="33">
        <v>615340.2</v>
      </c>
      <c r="I12399" s="33">
        <v>14415</v>
      </c>
      <c r="J12399" s="33">
        <v>1075</v>
      </c>
      <c r="K12399" s="33">
        <v>9600</v>
      </c>
      <c r="L12399" s="33">
        <v>1</v>
      </c>
      <c r="M12399" s="33">
        <v>1</v>
      </c>
      <c r="N12399" s="33">
        <v>515439.17</v>
      </c>
      <c r="O12399" s="33">
        <v>3377.9</v>
      </c>
      <c r="P12399" s="33">
        <v>6135</v>
      </c>
    </row>
    <row r="12400" spans="1:16">
      <c r="A12400" s="27" t="s">
        <v>1658</v>
      </c>
      <c r="B12400" s="31">
        <v>202501</v>
      </c>
      <c r="C12400" s="27" t="s">
        <v>169</v>
      </c>
      <c r="D12400" s="27" t="s">
        <v>169</v>
      </c>
      <c r="E12400" s="27" t="s">
        <v>27</v>
      </c>
      <c r="F12400" s="27" t="s">
        <v>257</v>
      </c>
      <c r="G12400" s="33">
        <v>338922.23</v>
      </c>
      <c r="H12400" s="33">
        <v>338922.23</v>
      </c>
      <c r="I12400" s="33">
        <v>8725</v>
      </c>
      <c r="J12400" s="33">
        <v>746</v>
      </c>
      <c r="K12400" s="33">
        <v>9600</v>
      </c>
      <c r="L12400" s="33">
        <v>1</v>
      </c>
      <c r="M12400" s="33">
        <v>1</v>
      </c>
      <c r="N12400" s="33">
        <v>263946.82</v>
      </c>
      <c r="O12400" s="33">
        <v>1952.5</v>
      </c>
      <c r="P12400" s="33">
        <v>3588</v>
      </c>
    </row>
    <row r="12401" spans="1:16">
      <c r="A12401" s="27" t="s">
        <v>1658</v>
      </c>
      <c r="B12401" s="31">
        <v>202502</v>
      </c>
      <c r="C12401" s="27" t="s">
        <v>169</v>
      </c>
      <c r="D12401" s="27" t="s">
        <v>169</v>
      </c>
      <c r="E12401" s="27" t="s">
        <v>27</v>
      </c>
      <c r="F12401" s="27" t="s">
        <v>257</v>
      </c>
      <c r="G12401" s="33">
        <v>312436.87</v>
      </c>
      <c r="H12401" s="33">
        <v>312436.87</v>
      </c>
      <c r="I12401" s="33">
        <v>8025</v>
      </c>
      <c r="J12401" s="33">
        <v>695</v>
      </c>
      <c r="K12401" s="33">
        <v>9600</v>
      </c>
      <c r="L12401" s="33">
        <v>1</v>
      </c>
      <c r="M12401" s="33">
        <v>1</v>
      </c>
      <c r="N12401" s="33">
        <v>273974.74</v>
      </c>
      <c r="O12401" s="33">
        <v>1845.4</v>
      </c>
      <c r="P12401" s="33">
        <v>3295</v>
      </c>
    </row>
    <row r="12402" spans="1:16">
      <c r="A12402" s="27" t="s">
        <v>1658</v>
      </c>
      <c r="B12402" s="31">
        <v>202503</v>
      </c>
      <c r="C12402" s="27" t="s">
        <v>169</v>
      </c>
      <c r="D12402" s="27" t="s">
        <v>169</v>
      </c>
      <c r="E12402" s="27" t="s">
        <v>27</v>
      </c>
      <c r="F12402" s="27" t="s">
        <v>257</v>
      </c>
      <c r="G12402" s="33">
        <v>392578.22</v>
      </c>
      <c r="H12402" s="33">
        <v>392578.22</v>
      </c>
      <c r="I12402" s="33">
        <v>10530</v>
      </c>
      <c r="J12402" s="33">
        <v>826</v>
      </c>
      <c r="K12402" s="33">
        <v>9600</v>
      </c>
      <c r="L12402" s="33">
        <v>1</v>
      </c>
      <c r="M12402" s="33">
        <v>1</v>
      </c>
      <c r="N12402" s="33">
        <v>344002.42</v>
      </c>
      <c r="O12402" s="33">
        <v>2104.7</v>
      </c>
      <c r="P12402" s="33">
        <v>4284</v>
      </c>
    </row>
    <row r="12403" spans="1:16">
      <c r="A12403" s="27" t="s">
        <v>1658</v>
      </c>
      <c r="B12403" s="31">
        <v>202504</v>
      </c>
      <c r="C12403" s="27" t="s">
        <v>169</v>
      </c>
      <c r="D12403" s="27" t="s">
        <v>169</v>
      </c>
      <c r="E12403" s="27" t="s">
        <v>27</v>
      </c>
      <c r="F12403" s="27" t="s">
        <v>257</v>
      </c>
      <c r="G12403" s="33">
        <v>505957.11</v>
      </c>
      <c r="H12403" s="33">
        <v>505957.11</v>
      </c>
      <c r="I12403" s="33">
        <v>12787</v>
      </c>
      <c r="J12403" s="33">
        <v>1008</v>
      </c>
      <c r="K12403" s="33">
        <v>9600</v>
      </c>
      <c r="L12403" s="33">
        <v>1</v>
      </c>
      <c r="M12403" s="33">
        <v>1</v>
      </c>
      <c r="N12403" s="33">
        <v>407842.32</v>
      </c>
      <c r="O12403" s="33">
        <v>3181.7</v>
      </c>
      <c r="P12403" s="33">
        <v>5293</v>
      </c>
    </row>
    <row r="12404" spans="1:16">
      <c r="A12404" s="27" t="s">
        <v>1658</v>
      </c>
      <c r="B12404" s="31">
        <v>202505</v>
      </c>
      <c r="C12404" s="27" t="s">
        <v>169</v>
      </c>
      <c r="D12404" s="27" t="s">
        <v>169</v>
      </c>
      <c r="E12404" s="27" t="s">
        <v>27</v>
      </c>
      <c r="F12404" s="27" t="s">
        <v>257</v>
      </c>
      <c r="G12404" s="33">
        <v>549421.96</v>
      </c>
      <c r="H12404" s="33">
        <v>549421.96</v>
      </c>
      <c r="I12404" s="33">
        <v>14834</v>
      </c>
      <c r="J12404" s="33">
        <v>1290</v>
      </c>
      <c r="K12404" s="33">
        <v>9600</v>
      </c>
      <c r="L12404" s="33">
        <v>1</v>
      </c>
      <c r="M12404" s="33">
        <v>1</v>
      </c>
      <c r="N12404" s="33">
        <v>450034.09</v>
      </c>
      <c r="O12404" s="33">
        <v>3248.3</v>
      </c>
      <c r="P12404" s="33">
        <v>5650</v>
      </c>
    </row>
    <row r="12405" spans="1:16">
      <c r="A12405" s="27" t="s">
        <v>1658</v>
      </c>
      <c r="B12405" s="31">
        <v>202506</v>
      </c>
      <c r="C12405" s="27" t="s">
        <v>169</v>
      </c>
      <c r="D12405" s="27" t="s">
        <v>169</v>
      </c>
      <c r="E12405" s="27" t="s">
        <v>27</v>
      </c>
      <c r="F12405" s="27" t="s">
        <v>257</v>
      </c>
      <c r="G12405" s="33">
        <v>493081.65</v>
      </c>
      <c r="H12405" s="33">
        <v>493081.65</v>
      </c>
      <c r="I12405" s="33">
        <v>12539</v>
      </c>
      <c r="J12405" s="33">
        <v>863</v>
      </c>
      <c r="K12405" s="33">
        <v>9600</v>
      </c>
      <c r="L12405" s="33">
        <v>1</v>
      </c>
      <c r="M12405" s="33">
        <v>1</v>
      </c>
      <c r="N12405" s="33">
        <v>442951.43</v>
      </c>
      <c r="O12405" s="33">
        <v>2794.2</v>
      </c>
      <c r="P12405" s="33">
        <v>5111</v>
      </c>
    </row>
    <row r="12406" spans="1:16">
      <c r="A12406" s="27" t="s">
        <v>1658</v>
      </c>
      <c r="B12406" s="31">
        <v>202507</v>
      </c>
      <c r="C12406" s="27" t="s">
        <v>169</v>
      </c>
      <c r="D12406" s="27" t="s">
        <v>169</v>
      </c>
      <c r="E12406" s="27" t="s">
        <v>27</v>
      </c>
      <c r="F12406" s="27" t="s">
        <v>257</v>
      </c>
      <c r="G12406" s="33">
        <v>500411.75</v>
      </c>
      <c r="H12406" s="33">
        <v>500411.75</v>
      </c>
      <c r="I12406" s="33">
        <v>12075</v>
      </c>
      <c r="J12406" s="33">
        <v>780</v>
      </c>
      <c r="K12406" s="33">
        <v>9600</v>
      </c>
      <c r="L12406" s="33">
        <v>1</v>
      </c>
      <c r="M12406" s="33">
        <v>1</v>
      </c>
      <c r="N12406" s="33">
        <v>396783.23</v>
      </c>
      <c r="O12406" s="33">
        <v>2638.6</v>
      </c>
      <c r="P12406" s="33">
        <v>5197</v>
      </c>
    </row>
    <row r="12407" spans="1:16">
      <c r="A12407" s="27" t="s">
        <v>1658</v>
      </c>
      <c r="B12407" s="31">
        <v>202508</v>
      </c>
      <c r="C12407" s="27" t="s">
        <v>169</v>
      </c>
      <c r="D12407" s="27" t="s">
        <v>169</v>
      </c>
      <c r="E12407" s="27" t="s">
        <v>27</v>
      </c>
      <c r="F12407" s="27" t="s">
        <v>257</v>
      </c>
      <c r="G12407" s="33">
        <v>481002.59</v>
      </c>
      <c r="H12407" s="33">
        <v>481002.59</v>
      </c>
      <c r="I12407" s="33">
        <v>12071</v>
      </c>
      <c r="J12407" s="33">
        <v>963</v>
      </c>
      <c r="K12407" s="33">
        <v>9600</v>
      </c>
      <c r="L12407" s="33">
        <v>1</v>
      </c>
      <c r="M12407" s="33">
        <v>1</v>
      </c>
      <c r="N12407" s="33">
        <v>385011.83</v>
      </c>
      <c r="O12407" s="33">
        <v>2651.7</v>
      </c>
      <c r="P12407" s="33">
        <v>4909</v>
      </c>
    </row>
    <row r="12408" spans="1:16">
      <c r="A12408" s="27" t="s">
        <v>1658</v>
      </c>
      <c r="B12408" s="31">
        <v>202509</v>
      </c>
      <c r="C12408" s="27" t="s">
        <v>169</v>
      </c>
      <c r="D12408" s="27" t="s">
        <v>169</v>
      </c>
      <c r="E12408" s="27" t="s">
        <v>27</v>
      </c>
      <c r="F12408" s="27" t="s">
        <v>257</v>
      </c>
      <c r="G12408" s="33">
        <v>435411.27</v>
      </c>
      <c r="H12408" s="33">
        <v>435411.27</v>
      </c>
      <c r="I12408" s="33">
        <v>10756</v>
      </c>
      <c r="J12408" s="33">
        <v>844</v>
      </c>
      <c r="K12408" s="33">
        <v>9600</v>
      </c>
      <c r="L12408" s="33">
        <v>1</v>
      </c>
      <c r="M12408" s="33">
        <v>1</v>
      </c>
      <c r="N12408" s="33">
        <v>372967.27</v>
      </c>
      <c r="O12408" s="33">
        <v>2196.5</v>
      </c>
      <c r="P12408" s="33">
        <v>4243</v>
      </c>
    </row>
    <row r="12409" spans="1:16">
      <c r="A12409" s="27" t="s">
        <v>1658</v>
      </c>
      <c r="B12409" s="31">
        <v>202510</v>
      </c>
      <c r="C12409" s="27" t="s">
        <v>169</v>
      </c>
      <c r="D12409" s="27" t="s">
        <v>169</v>
      </c>
      <c r="E12409" s="27" t="s">
        <v>27</v>
      </c>
      <c r="F12409" s="27" t="s">
        <v>257</v>
      </c>
      <c r="G12409" s="33">
        <v>483487.12</v>
      </c>
      <c r="H12409" s="33">
        <v>483487.12</v>
      </c>
      <c r="I12409" s="33">
        <v>12278</v>
      </c>
      <c r="J12409" s="33">
        <v>893</v>
      </c>
      <c r="K12409" s="33">
        <v>9600</v>
      </c>
      <c r="L12409" s="33">
        <v>1</v>
      </c>
      <c r="M12409" s="33">
        <v>1</v>
      </c>
      <c r="N12409" s="33">
        <v>412738.48</v>
      </c>
      <c r="O12409" s="33">
        <v>2607.6</v>
      </c>
      <c r="P12409" s="33">
        <v>5108</v>
      </c>
    </row>
    <row r="12410" spans="1:16">
      <c r="A12410" s="27" t="s">
        <v>1658</v>
      </c>
      <c r="B12410" s="31">
        <v>202511</v>
      </c>
      <c r="C12410" s="27" t="s">
        <v>169</v>
      </c>
      <c r="D12410" s="27" t="s">
        <v>169</v>
      </c>
      <c r="E12410" s="27" t="s">
        <v>27</v>
      </c>
      <c r="F12410" s="27" t="s">
        <v>257</v>
      </c>
      <c r="G12410" s="33">
        <v>659008.53</v>
      </c>
      <c r="H12410" s="33">
        <v>659008.53</v>
      </c>
      <c r="I12410" s="33">
        <v>18324</v>
      </c>
      <c r="J12410" s="33">
        <v>1307</v>
      </c>
      <c r="K12410" s="33">
        <v>9600</v>
      </c>
      <c r="L12410" s="33">
        <v>1</v>
      </c>
      <c r="M12410" s="33">
        <v>1</v>
      </c>
      <c r="N12410" s="33">
        <v>501827.3</v>
      </c>
      <c r="O12410" s="33">
        <v>3319.7</v>
      </c>
      <c r="P12410" s="33">
        <v>7118</v>
      </c>
    </row>
    <row r="12411" spans="1:16">
      <c r="A12411" s="27" t="s">
        <v>1658</v>
      </c>
      <c r="B12411" s="31">
        <v>202512</v>
      </c>
      <c r="C12411" s="27" t="s">
        <v>169</v>
      </c>
      <c r="D12411" s="27" t="s">
        <v>169</v>
      </c>
      <c r="E12411" s="27" t="s">
        <v>27</v>
      </c>
      <c r="F12411" s="27" t="s">
        <v>257</v>
      </c>
      <c r="G12411" s="33">
        <v>681505.61</v>
      </c>
      <c r="H12411" s="33">
        <v>681505.61</v>
      </c>
      <c r="I12411" s="33">
        <v>18298</v>
      </c>
      <c r="J12411" s="33">
        <v>1535</v>
      </c>
      <c r="K12411" s="33">
        <v>9600</v>
      </c>
      <c r="L12411" s="33">
        <v>1</v>
      </c>
      <c r="M12411" s="33">
        <v>1</v>
      </c>
      <c r="N12411" s="33">
        <v>580384.51</v>
      </c>
      <c r="O12411" s="33">
        <v>3986.3</v>
      </c>
      <c r="P12411" s="33">
        <v>7321</v>
      </c>
    </row>
    <row r="12412" spans="1:16">
      <c r="A12412" s="27" t="s">
        <v>1658</v>
      </c>
      <c r="B12412" s="31">
        <v>202601</v>
      </c>
      <c r="C12412" s="27" t="s">
        <v>169</v>
      </c>
      <c r="D12412" s="27" t="s">
        <v>169</v>
      </c>
      <c r="E12412" s="27" t="s">
        <v>27</v>
      </c>
      <c r="F12412" s="27" t="s">
        <v>257</v>
      </c>
      <c r="G12412" s="33">
        <v>390312.41</v>
      </c>
      <c r="H12412" s="33">
        <v>390312.41</v>
      </c>
      <c r="I12412" s="33">
        <v>9958</v>
      </c>
      <c r="J12412" s="33">
        <v>744</v>
      </c>
      <c r="K12412" s="33">
        <v>9600</v>
      </c>
      <c r="L12412" s="33">
        <v>1</v>
      </c>
      <c r="M12412" s="33">
        <v>1</v>
      </c>
      <c r="N12412" s="33">
        <v>297204.12</v>
      </c>
      <c r="O12412" s="33">
        <v>2216.4</v>
      </c>
      <c r="P12412" s="33">
        <v>4009</v>
      </c>
    </row>
    <row r="12413" spans="1:16">
      <c r="A12413" s="27" t="s">
        <v>1658</v>
      </c>
      <c r="B12413" s="31">
        <v>202602</v>
      </c>
      <c r="C12413" s="27" t="s">
        <v>169</v>
      </c>
      <c r="D12413" s="27" t="s">
        <v>169</v>
      </c>
      <c r="E12413" s="27" t="s">
        <v>27</v>
      </c>
      <c r="F12413" s="27" t="s">
        <v>257</v>
      </c>
      <c r="G12413" s="33">
        <v>369372.6</v>
      </c>
      <c r="H12413" s="33">
        <v>369372.6</v>
      </c>
      <c r="I12413" s="33">
        <v>9830</v>
      </c>
      <c r="J12413" s="33">
        <v>778</v>
      </c>
      <c r="K12413" s="33">
        <v>9600</v>
      </c>
      <c r="L12413" s="33">
        <v>1</v>
      </c>
      <c r="M12413" s="33">
        <v>1</v>
      </c>
      <c r="N12413" s="33">
        <v>308495.56</v>
      </c>
      <c r="O12413" s="33">
        <v>1893</v>
      </c>
      <c r="P12413" s="33">
        <v>3831</v>
      </c>
    </row>
    <row r="12414" spans="1:16">
      <c r="A12414" s="27" t="s">
        <v>1658</v>
      </c>
      <c r="B12414" s="31">
        <v>202603</v>
      </c>
      <c r="C12414" s="27" t="s">
        <v>169</v>
      </c>
      <c r="D12414" s="27" t="s">
        <v>169</v>
      </c>
      <c r="E12414" s="27" t="s">
        <v>27</v>
      </c>
      <c r="F12414" s="27" t="s">
        <v>257</v>
      </c>
      <c r="G12414" s="33">
        <v>437925.22</v>
      </c>
      <c r="H12414" s="33">
        <v>437925.22</v>
      </c>
      <c r="I12414" s="33">
        <v>11356</v>
      </c>
      <c r="J12414" s="33">
        <v>883</v>
      </c>
      <c r="K12414" s="33">
        <v>9600</v>
      </c>
      <c r="L12414" s="33">
        <v>1</v>
      </c>
      <c r="M12414" s="33">
        <v>1</v>
      </c>
      <c r="N12414" s="33">
        <v>387346.73</v>
      </c>
      <c r="O12414" s="33">
        <v>2344.3</v>
      </c>
      <c r="P12414" s="33">
        <v>4617</v>
      </c>
    </row>
    <row r="12415" spans="1:16">
      <c r="A12415" s="27" t="s">
        <v>1658</v>
      </c>
      <c r="B12415" s="31">
        <v>202604</v>
      </c>
      <c r="C12415" s="27" t="s">
        <v>169</v>
      </c>
      <c r="D12415" s="27" t="s">
        <v>169</v>
      </c>
      <c r="E12415" s="27" t="s">
        <v>27</v>
      </c>
      <c r="F12415" s="27" t="s">
        <v>257</v>
      </c>
      <c r="G12415" s="33">
        <v>646302.49</v>
      </c>
      <c r="H12415" s="33">
        <v>646302.49</v>
      </c>
      <c r="I12415" s="33">
        <v>16484</v>
      </c>
      <c r="J12415" s="33">
        <v>1235</v>
      </c>
      <c r="K12415" s="33">
        <v>9600</v>
      </c>
      <c r="L12415" s="33">
        <v>1</v>
      </c>
      <c r="M12415" s="33">
        <v>1</v>
      </c>
      <c r="N12415" s="33">
        <v>459230.46</v>
      </c>
      <c r="O12415" s="33">
        <v>4082.6</v>
      </c>
      <c r="P12415" s="33">
        <v>6735</v>
      </c>
    </row>
    <row r="12416" spans="1:16">
      <c r="A12416" s="27" t="s">
        <v>1658</v>
      </c>
      <c r="B12416" s="31">
        <v>202605</v>
      </c>
      <c r="C12416" s="27" t="s">
        <v>169</v>
      </c>
      <c r="D12416" s="27" t="s">
        <v>169</v>
      </c>
      <c r="E12416" s="27" t="s">
        <v>27</v>
      </c>
      <c r="F12416" s="27" t="s">
        <v>257</v>
      </c>
      <c r="G12416" s="33">
        <v>615954.15</v>
      </c>
      <c r="H12416" s="33">
        <v>615954.15</v>
      </c>
      <c r="I12416" s="33">
        <v>15977</v>
      </c>
      <c r="J12416" s="33">
        <v>1305</v>
      </c>
      <c r="K12416" s="33">
        <v>9600</v>
      </c>
      <c r="L12416" s="33">
        <v>1</v>
      </c>
      <c r="M12416" s="33">
        <v>1</v>
      </c>
      <c r="N12416" s="33">
        <v>506738.38</v>
      </c>
      <c r="O12416" s="33">
        <v>3400.2</v>
      </c>
      <c r="P12416" s="33">
        <v>6460</v>
      </c>
    </row>
    <row r="12417" spans="1:16">
      <c r="A12417" s="27" t="s">
        <v>1658</v>
      </c>
      <c r="B12417" s="31">
        <v>202606</v>
      </c>
      <c r="C12417" s="27" t="s">
        <v>169</v>
      </c>
      <c r="D12417" s="27" t="s">
        <v>169</v>
      </c>
      <c r="E12417" s="27" t="s">
        <v>27</v>
      </c>
      <c r="F12417" s="27" t="s">
        <v>257</v>
      </c>
      <c r="G12417" s="33">
        <v>618400.13</v>
      </c>
      <c r="H12417" s="33">
        <v>618400.13</v>
      </c>
      <c r="I12417" s="33">
        <v>15321</v>
      </c>
      <c r="J12417" s="33">
        <v>1152</v>
      </c>
      <c r="K12417" s="33">
        <v>9600</v>
      </c>
      <c r="L12417" s="33">
        <v>1</v>
      </c>
      <c r="M12417" s="33">
        <v>1</v>
      </c>
      <c r="N12417" s="33">
        <v>498763.31</v>
      </c>
      <c r="O12417" s="33">
        <v>3481</v>
      </c>
      <c r="P12417" s="33">
        <v>6203</v>
      </c>
    </row>
    <row r="12418" spans="1:16">
      <c r="A12418" s="27" t="s">
        <v>1658</v>
      </c>
      <c r="B12418" s="31">
        <v>202607</v>
      </c>
      <c r="C12418" s="27" t="s">
        <v>169</v>
      </c>
      <c r="D12418" s="27" t="s">
        <v>169</v>
      </c>
      <c r="E12418" s="27" t="s">
        <v>27</v>
      </c>
      <c r="F12418" s="27" t="s">
        <v>257</v>
      </c>
      <c r="G12418" s="33">
        <v>591299.05</v>
      </c>
      <c r="H12418" s="33">
        <v>591299.05</v>
      </c>
      <c r="I12418" s="33">
        <v>15641</v>
      </c>
      <c r="J12418" s="33">
        <v>1201</v>
      </c>
      <c r="K12418" s="33">
        <v>9600</v>
      </c>
      <c r="L12418" s="33">
        <v>1</v>
      </c>
      <c r="M12418" s="33">
        <v>1</v>
      </c>
      <c r="N12418" s="33">
        <v>446777.92</v>
      </c>
      <c r="O12418" s="33">
        <v>3350.3</v>
      </c>
      <c r="P12418" s="33">
        <v>6437</v>
      </c>
    </row>
    <row r="12419" spans="1:16">
      <c r="A12419" s="27" t="s">
        <v>1661</v>
      </c>
      <c r="B12419" s="31">
        <v>202408</v>
      </c>
      <c r="C12419" s="27" t="s">
        <v>169</v>
      </c>
      <c r="D12419" s="27" t="s">
        <v>169</v>
      </c>
      <c r="E12419" s="27" t="s">
        <v>27</v>
      </c>
      <c r="F12419" s="27" t="s">
        <v>262</v>
      </c>
      <c r="G12419" s="33">
        <v>170825.43</v>
      </c>
      <c r="H12419" s="33">
        <v>170825.43</v>
      </c>
      <c r="I12419" s="33">
        <v>8079</v>
      </c>
      <c r="J12419" s="33">
        <v>470</v>
      </c>
      <c r="K12419" s="33">
        <v>5800</v>
      </c>
      <c r="L12419" s="33">
        <v>1</v>
      </c>
      <c r="M12419" s="33">
        <v>1</v>
      </c>
      <c r="N12419" s="33">
        <v>166713.16</v>
      </c>
      <c r="O12419" s="33">
        <v>1148.3</v>
      </c>
      <c r="P12419" s="33">
        <v>2747</v>
      </c>
    </row>
    <row r="12420" spans="1:16">
      <c r="A12420" s="27" t="s">
        <v>1661</v>
      </c>
      <c r="B12420" s="31">
        <v>202409</v>
      </c>
      <c r="C12420" s="27" t="s">
        <v>169</v>
      </c>
      <c r="D12420" s="27" t="s">
        <v>169</v>
      </c>
      <c r="E12420" s="27" t="s">
        <v>27</v>
      </c>
      <c r="F12420" s="27" t="s">
        <v>262</v>
      </c>
      <c r="G12420" s="33">
        <v>157904.58</v>
      </c>
      <c r="H12420" s="33">
        <v>157904.58</v>
      </c>
      <c r="I12420" s="33">
        <v>8523</v>
      </c>
      <c r="J12420" s="33">
        <v>465</v>
      </c>
      <c r="K12420" s="33">
        <v>5800</v>
      </c>
      <c r="L12420" s="33">
        <v>1</v>
      </c>
      <c r="M12420" s="33">
        <v>1</v>
      </c>
      <c r="N12420" s="33">
        <v>161497.77</v>
      </c>
      <c r="O12420" s="33">
        <v>946.7</v>
      </c>
      <c r="P12420" s="33">
        <v>2724</v>
      </c>
    </row>
    <row r="12421" spans="1:16">
      <c r="A12421" s="27" t="s">
        <v>1661</v>
      </c>
      <c r="B12421" s="31">
        <v>202410</v>
      </c>
      <c r="C12421" s="27" t="s">
        <v>169</v>
      </c>
      <c r="D12421" s="27" t="s">
        <v>169</v>
      </c>
      <c r="E12421" s="27" t="s">
        <v>27</v>
      </c>
      <c r="F12421" s="27" t="s">
        <v>262</v>
      </c>
      <c r="G12421" s="33">
        <v>182133.2</v>
      </c>
      <c r="H12421" s="33">
        <v>182133.2</v>
      </c>
      <c r="I12421" s="33">
        <v>9611</v>
      </c>
      <c r="J12421" s="33">
        <v>442</v>
      </c>
      <c r="K12421" s="33">
        <v>5800</v>
      </c>
      <c r="L12421" s="33">
        <v>1</v>
      </c>
      <c r="M12421" s="33">
        <v>1</v>
      </c>
      <c r="N12421" s="33">
        <v>178719.02</v>
      </c>
      <c r="O12421" s="33">
        <v>1194</v>
      </c>
      <c r="P12421" s="33">
        <v>3027</v>
      </c>
    </row>
    <row r="12422" spans="1:16">
      <c r="A12422" s="27" t="s">
        <v>1661</v>
      </c>
      <c r="B12422" s="31">
        <v>202411</v>
      </c>
      <c r="C12422" s="27" t="s">
        <v>169</v>
      </c>
      <c r="D12422" s="27" t="s">
        <v>169</v>
      </c>
      <c r="E12422" s="27" t="s">
        <v>27</v>
      </c>
      <c r="F12422" s="27" t="s">
        <v>262</v>
      </c>
      <c r="G12422" s="33">
        <v>215454.1</v>
      </c>
      <c r="H12422" s="33">
        <v>215454.1</v>
      </c>
      <c r="I12422" s="33">
        <v>11138</v>
      </c>
      <c r="J12422" s="33">
        <v>512</v>
      </c>
      <c r="K12422" s="33">
        <v>5800</v>
      </c>
      <c r="L12422" s="33">
        <v>1</v>
      </c>
      <c r="M12422" s="33">
        <v>1</v>
      </c>
      <c r="N12422" s="33">
        <v>217295.18</v>
      </c>
      <c r="O12422" s="33">
        <v>1265.8</v>
      </c>
      <c r="P12422" s="33">
        <v>3539</v>
      </c>
    </row>
    <row r="12423" spans="1:16">
      <c r="A12423" s="27" t="s">
        <v>1661</v>
      </c>
      <c r="B12423" s="31">
        <v>202412</v>
      </c>
      <c r="C12423" s="27" t="s">
        <v>169</v>
      </c>
      <c r="D12423" s="27" t="s">
        <v>169</v>
      </c>
      <c r="E12423" s="27" t="s">
        <v>27</v>
      </c>
      <c r="F12423" s="27" t="s">
        <v>262</v>
      </c>
      <c r="G12423" s="33">
        <v>261455.37</v>
      </c>
      <c r="H12423" s="33">
        <v>261455.37</v>
      </c>
      <c r="I12423" s="33">
        <v>13276</v>
      </c>
      <c r="J12423" s="33">
        <v>636</v>
      </c>
      <c r="K12423" s="33">
        <v>5800</v>
      </c>
      <c r="L12423" s="33">
        <v>1</v>
      </c>
      <c r="M12423" s="33">
        <v>1</v>
      </c>
      <c r="N12423" s="33">
        <v>251311.07</v>
      </c>
      <c r="O12423" s="33">
        <v>1511.5</v>
      </c>
      <c r="P12423" s="33">
        <v>4252</v>
      </c>
    </row>
    <row r="12424" spans="1:16">
      <c r="A12424" s="27" t="s">
        <v>1661</v>
      </c>
      <c r="B12424" s="31">
        <v>202501</v>
      </c>
      <c r="C12424" s="27" t="s">
        <v>169</v>
      </c>
      <c r="D12424" s="27" t="s">
        <v>169</v>
      </c>
      <c r="E12424" s="27" t="s">
        <v>27</v>
      </c>
      <c r="F12424" s="27" t="s">
        <v>262</v>
      </c>
      <c r="G12424" s="33">
        <v>135703.56</v>
      </c>
      <c r="H12424" s="33">
        <v>135703.56</v>
      </c>
      <c r="I12424" s="33">
        <v>7498</v>
      </c>
      <c r="J12424" s="33">
        <v>337</v>
      </c>
      <c r="K12424" s="33">
        <v>5800</v>
      </c>
      <c r="L12424" s="33">
        <v>1</v>
      </c>
      <c r="M12424" s="33">
        <v>1</v>
      </c>
      <c r="N12424" s="33">
        <v>128691.73</v>
      </c>
      <c r="O12424" s="33">
        <v>865</v>
      </c>
      <c r="P12424" s="33">
        <v>2465</v>
      </c>
    </row>
    <row r="12425" spans="1:16">
      <c r="A12425" s="27" t="s">
        <v>1661</v>
      </c>
      <c r="B12425" s="31">
        <v>202502</v>
      </c>
      <c r="C12425" s="27" t="s">
        <v>169</v>
      </c>
      <c r="D12425" s="27" t="s">
        <v>169</v>
      </c>
      <c r="E12425" s="27" t="s">
        <v>27</v>
      </c>
      <c r="F12425" s="27" t="s">
        <v>262</v>
      </c>
      <c r="G12425" s="33">
        <v>147586.23</v>
      </c>
      <c r="H12425" s="33">
        <v>147586.23</v>
      </c>
      <c r="I12425" s="33">
        <v>7585</v>
      </c>
      <c r="J12425" s="33">
        <v>404</v>
      </c>
      <c r="K12425" s="33">
        <v>5800</v>
      </c>
      <c r="L12425" s="33">
        <v>1</v>
      </c>
      <c r="M12425" s="33">
        <v>1</v>
      </c>
      <c r="N12425" s="33">
        <v>133581.01</v>
      </c>
      <c r="O12425" s="33">
        <v>934.8</v>
      </c>
      <c r="P12425" s="33">
        <v>2522</v>
      </c>
    </row>
    <row r="12426" spans="1:16">
      <c r="A12426" s="27" t="s">
        <v>1661</v>
      </c>
      <c r="B12426" s="31">
        <v>202503</v>
      </c>
      <c r="C12426" s="27" t="s">
        <v>169</v>
      </c>
      <c r="D12426" s="27" t="s">
        <v>169</v>
      </c>
      <c r="E12426" s="27" t="s">
        <v>27</v>
      </c>
      <c r="F12426" s="27" t="s">
        <v>262</v>
      </c>
      <c r="G12426" s="33">
        <v>156879.89</v>
      </c>
      <c r="H12426" s="33">
        <v>156879.89</v>
      </c>
      <c r="I12426" s="33">
        <v>8341</v>
      </c>
      <c r="J12426" s="33">
        <v>442</v>
      </c>
      <c r="K12426" s="33">
        <v>5800</v>
      </c>
      <c r="L12426" s="33">
        <v>1</v>
      </c>
      <c r="M12426" s="33">
        <v>1</v>
      </c>
      <c r="N12426" s="33">
        <v>167724.19</v>
      </c>
      <c r="O12426" s="33">
        <v>997.5</v>
      </c>
      <c r="P12426" s="33">
        <v>2677</v>
      </c>
    </row>
    <row r="12427" spans="1:16">
      <c r="A12427" s="27" t="s">
        <v>1661</v>
      </c>
      <c r="B12427" s="31">
        <v>202504</v>
      </c>
      <c r="C12427" s="27" t="s">
        <v>169</v>
      </c>
      <c r="D12427" s="27" t="s">
        <v>169</v>
      </c>
      <c r="E12427" s="27" t="s">
        <v>27</v>
      </c>
      <c r="F12427" s="27" t="s">
        <v>262</v>
      </c>
      <c r="G12427" s="33">
        <v>209659.01</v>
      </c>
      <c r="H12427" s="33">
        <v>209659.01</v>
      </c>
      <c r="I12427" s="33">
        <v>10774</v>
      </c>
      <c r="J12427" s="33">
        <v>531</v>
      </c>
      <c r="K12427" s="33">
        <v>5800</v>
      </c>
      <c r="L12427" s="33">
        <v>1</v>
      </c>
      <c r="M12427" s="33">
        <v>1</v>
      </c>
      <c r="N12427" s="33">
        <v>198850.41</v>
      </c>
      <c r="O12427" s="33">
        <v>1261.1</v>
      </c>
      <c r="P12427" s="33">
        <v>3493</v>
      </c>
    </row>
    <row r="12428" spans="1:16">
      <c r="A12428" s="27" t="s">
        <v>1661</v>
      </c>
      <c r="B12428" s="31">
        <v>202505</v>
      </c>
      <c r="C12428" s="27" t="s">
        <v>169</v>
      </c>
      <c r="D12428" s="27" t="s">
        <v>169</v>
      </c>
      <c r="E12428" s="27" t="s">
        <v>27</v>
      </c>
      <c r="F12428" s="27" t="s">
        <v>262</v>
      </c>
      <c r="G12428" s="33">
        <v>249271.85</v>
      </c>
      <c r="H12428" s="33">
        <v>249271.85</v>
      </c>
      <c r="I12428" s="33">
        <v>12300</v>
      </c>
      <c r="J12428" s="33">
        <v>604</v>
      </c>
      <c r="K12428" s="33">
        <v>5800</v>
      </c>
      <c r="L12428" s="33">
        <v>1</v>
      </c>
      <c r="M12428" s="33">
        <v>1</v>
      </c>
      <c r="N12428" s="33">
        <v>219421.72</v>
      </c>
      <c r="O12428" s="33">
        <v>1516.3</v>
      </c>
      <c r="P12428" s="33">
        <v>4040</v>
      </c>
    </row>
    <row r="12429" spans="1:16">
      <c r="A12429" s="27" t="s">
        <v>1661</v>
      </c>
      <c r="B12429" s="31">
        <v>202506</v>
      </c>
      <c r="C12429" s="27" t="s">
        <v>169</v>
      </c>
      <c r="D12429" s="27" t="s">
        <v>169</v>
      </c>
      <c r="E12429" s="27" t="s">
        <v>27</v>
      </c>
      <c r="F12429" s="27" t="s">
        <v>262</v>
      </c>
      <c r="G12429" s="33">
        <v>249734.91</v>
      </c>
      <c r="H12429" s="33">
        <v>249734.91</v>
      </c>
      <c r="I12429" s="33">
        <v>11953</v>
      </c>
      <c r="J12429" s="33">
        <v>589</v>
      </c>
      <c r="K12429" s="33">
        <v>5800</v>
      </c>
      <c r="L12429" s="33">
        <v>1</v>
      </c>
      <c r="M12429" s="33">
        <v>1</v>
      </c>
      <c r="N12429" s="33">
        <v>215968.45</v>
      </c>
      <c r="O12429" s="33">
        <v>1417</v>
      </c>
      <c r="P12429" s="33">
        <v>4100</v>
      </c>
    </row>
    <row r="12430" spans="1:16">
      <c r="A12430" s="27" t="s">
        <v>1661</v>
      </c>
      <c r="B12430" s="31">
        <v>202507</v>
      </c>
      <c r="C12430" s="27" t="s">
        <v>169</v>
      </c>
      <c r="D12430" s="27" t="s">
        <v>169</v>
      </c>
      <c r="E12430" s="27" t="s">
        <v>27</v>
      </c>
      <c r="F12430" s="27" t="s">
        <v>262</v>
      </c>
      <c r="G12430" s="33">
        <v>219417.95</v>
      </c>
      <c r="H12430" s="33">
        <v>219417.95</v>
      </c>
      <c r="I12430" s="33">
        <v>11000</v>
      </c>
      <c r="J12430" s="33">
        <v>575</v>
      </c>
      <c r="K12430" s="33">
        <v>5800</v>
      </c>
      <c r="L12430" s="33">
        <v>1</v>
      </c>
      <c r="M12430" s="33">
        <v>1</v>
      </c>
      <c r="N12430" s="33">
        <v>193458.36</v>
      </c>
      <c r="O12430" s="33">
        <v>1197</v>
      </c>
      <c r="P12430" s="33">
        <v>3673</v>
      </c>
    </row>
    <row r="12431" spans="1:16">
      <c r="A12431" s="27" t="s">
        <v>1661</v>
      </c>
      <c r="B12431" s="31">
        <v>202508</v>
      </c>
      <c r="C12431" s="27" t="s">
        <v>169</v>
      </c>
      <c r="D12431" s="27" t="s">
        <v>169</v>
      </c>
      <c r="E12431" s="27" t="s">
        <v>27</v>
      </c>
      <c r="F12431" s="27" t="s">
        <v>262</v>
      </c>
      <c r="G12431" s="33">
        <v>193351.2</v>
      </c>
      <c r="H12431" s="33">
        <v>193351.2</v>
      </c>
      <c r="I12431" s="33">
        <v>9921</v>
      </c>
      <c r="J12431" s="33">
        <v>535</v>
      </c>
      <c r="K12431" s="33">
        <v>5800</v>
      </c>
      <c r="L12431" s="33">
        <v>1</v>
      </c>
      <c r="M12431" s="33">
        <v>1</v>
      </c>
      <c r="N12431" s="33">
        <v>187719.02</v>
      </c>
      <c r="O12431" s="33">
        <v>1133.3</v>
      </c>
      <c r="P12431" s="33">
        <v>3088</v>
      </c>
    </row>
    <row r="12432" spans="1:16">
      <c r="A12432" s="27" t="s">
        <v>1661</v>
      </c>
      <c r="B12432" s="31">
        <v>202509</v>
      </c>
      <c r="C12432" s="27" t="s">
        <v>169</v>
      </c>
      <c r="D12432" s="27" t="s">
        <v>169</v>
      </c>
      <c r="E12432" s="27" t="s">
        <v>27</v>
      </c>
      <c r="F12432" s="27" t="s">
        <v>262</v>
      </c>
      <c r="G12432" s="33">
        <v>191249.09</v>
      </c>
      <c r="H12432" s="33">
        <v>191249.09</v>
      </c>
      <c r="I12432" s="33">
        <v>9723</v>
      </c>
      <c r="J12432" s="33">
        <v>538</v>
      </c>
      <c r="K12432" s="33">
        <v>5800</v>
      </c>
      <c r="L12432" s="33">
        <v>1</v>
      </c>
      <c r="M12432" s="33">
        <v>1</v>
      </c>
      <c r="N12432" s="33">
        <v>181846.49</v>
      </c>
      <c r="O12432" s="33">
        <v>1030.6</v>
      </c>
      <c r="P12432" s="33">
        <v>3153</v>
      </c>
    </row>
    <row r="12433" spans="1:16">
      <c r="A12433" s="27" t="s">
        <v>1661</v>
      </c>
      <c r="B12433" s="31">
        <v>202510</v>
      </c>
      <c r="C12433" s="27" t="s">
        <v>169</v>
      </c>
      <c r="D12433" s="27" t="s">
        <v>169</v>
      </c>
      <c r="E12433" s="27" t="s">
        <v>27</v>
      </c>
      <c r="F12433" s="27" t="s">
        <v>262</v>
      </c>
      <c r="G12433" s="33">
        <v>243544.09</v>
      </c>
      <c r="H12433" s="33">
        <v>243544.09</v>
      </c>
      <c r="I12433" s="33">
        <v>12124</v>
      </c>
      <c r="J12433" s="33">
        <v>651</v>
      </c>
      <c r="K12433" s="33">
        <v>5800</v>
      </c>
      <c r="L12433" s="33">
        <v>1</v>
      </c>
      <c r="M12433" s="33">
        <v>1</v>
      </c>
      <c r="N12433" s="33">
        <v>201237.61</v>
      </c>
      <c r="O12433" s="33">
        <v>1503.9</v>
      </c>
      <c r="P12433" s="33">
        <v>4020</v>
      </c>
    </row>
    <row r="12434" spans="1:16">
      <c r="A12434" s="27" t="s">
        <v>1661</v>
      </c>
      <c r="B12434" s="31">
        <v>202511</v>
      </c>
      <c r="C12434" s="27" t="s">
        <v>169</v>
      </c>
      <c r="D12434" s="27" t="s">
        <v>169</v>
      </c>
      <c r="E12434" s="27" t="s">
        <v>27</v>
      </c>
      <c r="F12434" s="27" t="s">
        <v>262</v>
      </c>
      <c r="G12434" s="33">
        <v>257101.36</v>
      </c>
      <c r="H12434" s="33">
        <v>257101.36</v>
      </c>
      <c r="I12434" s="33">
        <v>13365</v>
      </c>
      <c r="J12434" s="33">
        <v>746</v>
      </c>
      <c r="K12434" s="33">
        <v>5800</v>
      </c>
      <c r="L12434" s="33">
        <v>1</v>
      </c>
      <c r="M12434" s="33">
        <v>1</v>
      </c>
      <c r="N12434" s="33">
        <v>244674.37</v>
      </c>
      <c r="O12434" s="33">
        <v>1348.3</v>
      </c>
      <c r="P12434" s="33">
        <v>4477</v>
      </c>
    </row>
    <row r="12435" spans="1:16">
      <c r="A12435" s="27" t="s">
        <v>1661</v>
      </c>
      <c r="B12435" s="31">
        <v>202512</v>
      </c>
      <c r="C12435" s="27" t="s">
        <v>169</v>
      </c>
      <c r="D12435" s="27" t="s">
        <v>169</v>
      </c>
      <c r="E12435" s="27" t="s">
        <v>27</v>
      </c>
      <c r="F12435" s="27" t="s">
        <v>262</v>
      </c>
      <c r="G12435" s="33">
        <v>305146.78</v>
      </c>
      <c r="H12435" s="33">
        <v>305146.78</v>
      </c>
      <c r="I12435" s="33">
        <v>16023</v>
      </c>
      <c r="J12435" s="33">
        <v>812</v>
      </c>
      <c r="K12435" s="33">
        <v>5800</v>
      </c>
      <c r="L12435" s="33">
        <v>1</v>
      </c>
      <c r="M12435" s="33">
        <v>1</v>
      </c>
      <c r="N12435" s="33">
        <v>282976.26</v>
      </c>
      <c r="O12435" s="33">
        <v>1951.2</v>
      </c>
      <c r="P12435" s="33">
        <v>5100</v>
      </c>
    </row>
    <row r="12436" spans="1:16">
      <c r="A12436" s="27" t="s">
        <v>1661</v>
      </c>
      <c r="B12436" s="31">
        <v>202601</v>
      </c>
      <c r="C12436" s="27" t="s">
        <v>169</v>
      </c>
      <c r="D12436" s="27" t="s">
        <v>169</v>
      </c>
      <c r="E12436" s="27" t="s">
        <v>27</v>
      </c>
      <c r="F12436" s="27" t="s">
        <v>262</v>
      </c>
      <c r="G12436" s="33">
        <v>156237</v>
      </c>
      <c r="H12436" s="33">
        <v>156237</v>
      </c>
      <c r="I12436" s="33">
        <v>7451</v>
      </c>
      <c r="J12436" s="33">
        <v>356</v>
      </c>
      <c r="K12436" s="33">
        <v>5800</v>
      </c>
      <c r="L12436" s="33">
        <v>1</v>
      </c>
      <c r="M12436" s="33">
        <v>1</v>
      </c>
      <c r="N12436" s="33">
        <v>144906.89</v>
      </c>
      <c r="O12436" s="33">
        <v>999.1</v>
      </c>
      <c r="P12436" s="33">
        <v>2498</v>
      </c>
    </row>
    <row r="12437" spans="1:16">
      <c r="A12437" s="27" t="s">
        <v>1661</v>
      </c>
      <c r="B12437" s="31">
        <v>202602</v>
      </c>
      <c r="C12437" s="27" t="s">
        <v>169</v>
      </c>
      <c r="D12437" s="27" t="s">
        <v>169</v>
      </c>
      <c r="E12437" s="27" t="s">
        <v>27</v>
      </c>
      <c r="F12437" s="27" t="s">
        <v>262</v>
      </c>
      <c r="G12437" s="33">
        <v>156998.11</v>
      </c>
      <c r="H12437" s="33">
        <v>156998.11</v>
      </c>
      <c r="I12437" s="33">
        <v>7675</v>
      </c>
      <c r="J12437" s="33">
        <v>443</v>
      </c>
      <c r="K12437" s="33">
        <v>5800</v>
      </c>
      <c r="L12437" s="33">
        <v>1</v>
      </c>
      <c r="M12437" s="33">
        <v>1</v>
      </c>
      <c r="N12437" s="33">
        <v>150412.22</v>
      </c>
      <c r="O12437" s="33">
        <v>923.9</v>
      </c>
      <c r="P12437" s="33">
        <v>2512</v>
      </c>
    </row>
    <row r="12438" spans="1:16">
      <c r="A12438" s="27" t="s">
        <v>1661</v>
      </c>
      <c r="B12438" s="31">
        <v>202603</v>
      </c>
      <c r="C12438" s="27" t="s">
        <v>169</v>
      </c>
      <c r="D12438" s="27" t="s">
        <v>169</v>
      </c>
      <c r="E12438" s="27" t="s">
        <v>27</v>
      </c>
      <c r="F12438" s="27" t="s">
        <v>262</v>
      </c>
      <c r="G12438" s="33">
        <v>211208.07</v>
      </c>
      <c r="H12438" s="33">
        <v>211208.07</v>
      </c>
      <c r="I12438" s="33">
        <v>10384</v>
      </c>
      <c r="J12438" s="33">
        <v>503</v>
      </c>
      <c r="K12438" s="33">
        <v>5800</v>
      </c>
      <c r="L12438" s="33">
        <v>1</v>
      </c>
      <c r="M12438" s="33">
        <v>1</v>
      </c>
      <c r="N12438" s="33">
        <v>188857.43</v>
      </c>
      <c r="O12438" s="33">
        <v>1262.5</v>
      </c>
      <c r="P12438" s="33">
        <v>3409</v>
      </c>
    </row>
    <row r="12439" spans="1:16">
      <c r="A12439" s="27" t="s">
        <v>1661</v>
      </c>
      <c r="B12439" s="31">
        <v>202604</v>
      </c>
      <c r="C12439" s="27" t="s">
        <v>169</v>
      </c>
      <c r="D12439" s="27" t="s">
        <v>169</v>
      </c>
      <c r="E12439" s="27" t="s">
        <v>27</v>
      </c>
      <c r="F12439" s="27" t="s">
        <v>262</v>
      </c>
      <c r="G12439" s="33">
        <v>257388.78</v>
      </c>
      <c r="H12439" s="33">
        <v>257388.78</v>
      </c>
      <c r="I12439" s="33">
        <v>12353</v>
      </c>
      <c r="J12439" s="33">
        <v>636</v>
      </c>
      <c r="K12439" s="33">
        <v>5800</v>
      </c>
      <c r="L12439" s="33">
        <v>1</v>
      </c>
      <c r="M12439" s="33">
        <v>1</v>
      </c>
      <c r="N12439" s="33">
        <v>223905.56</v>
      </c>
      <c r="O12439" s="33">
        <v>1564.6</v>
      </c>
      <c r="P12439" s="33">
        <v>4036</v>
      </c>
    </row>
    <row r="12440" spans="1:16">
      <c r="A12440" s="27" t="s">
        <v>1661</v>
      </c>
      <c r="B12440" s="31">
        <v>202605</v>
      </c>
      <c r="C12440" s="27" t="s">
        <v>169</v>
      </c>
      <c r="D12440" s="27" t="s">
        <v>169</v>
      </c>
      <c r="E12440" s="27" t="s">
        <v>27</v>
      </c>
      <c r="F12440" s="27" t="s">
        <v>262</v>
      </c>
      <c r="G12440" s="33">
        <v>259727.05</v>
      </c>
      <c r="H12440" s="33">
        <v>259727.05</v>
      </c>
      <c r="I12440" s="33">
        <v>13782</v>
      </c>
      <c r="J12440" s="33">
        <v>721</v>
      </c>
      <c r="K12440" s="33">
        <v>5800</v>
      </c>
      <c r="L12440" s="33">
        <v>1</v>
      </c>
      <c r="M12440" s="33">
        <v>1</v>
      </c>
      <c r="N12440" s="33">
        <v>247068.85</v>
      </c>
      <c r="O12440" s="33">
        <v>1639</v>
      </c>
      <c r="P12440" s="33">
        <v>4541</v>
      </c>
    </row>
    <row r="12441" spans="1:16">
      <c r="A12441" s="27" t="s">
        <v>1661</v>
      </c>
      <c r="B12441" s="31">
        <v>202606</v>
      </c>
      <c r="C12441" s="27" t="s">
        <v>169</v>
      </c>
      <c r="D12441" s="27" t="s">
        <v>169</v>
      </c>
      <c r="E12441" s="27" t="s">
        <v>27</v>
      </c>
      <c r="F12441" s="27" t="s">
        <v>262</v>
      </c>
      <c r="G12441" s="33">
        <v>266826.55</v>
      </c>
      <c r="H12441" s="33">
        <v>266826.55</v>
      </c>
      <c r="I12441" s="33">
        <v>13944</v>
      </c>
      <c r="J12441" s="33">
        <v>666</v>
      </c>
      <c r="K12441" s="33">
        <v>5800</v>
      </c>
      <c r="L12441" s="33">
        <v>1</v>
      </c>
      <c r="M12441" s="33">
        <v>1</v>
      </c>
      <c r="N12441" s="33">
        <v>243180.47</v>
      </c>
      <c r="O12441" s="33">
        <v>1632.6</v>
      </c>
      <c r="P12441" s="33">
        <v>4350</v>
      </c>
    </row>
    <row r="12442" spans="1:16">
      <c r="A12442" s="27" t="s">
        <v>1661</v>
      </c>
      <c r="B12442" s="31">
        <v>202607</v>
      </c>
      <c r="C12442" s="27" t="s">
        <v>169</v>
      </c>
      <c r="D12442" s="27" t="s">
        <v>169</v>
      </c>
      <c r="E12442" s="27" t="s">
        <v>27</v>
      </c>
      <c r="F12442" s="27" t="s">
        <v>262</v>
      </c>
      <c r="G12442" s="33">
        <v>266266.25</v>
      </c>
      <c r="H12442" s="33">
        <v>266266.25</v>
      </c>
      <c r="I12442" s="33">
        <v>13968</v>
      </c>
      <c r="J12442" s="33">
        <v>677</v>
      </c>
      <c r="K12442" s="33">
        <v>5800</v>
      </c>
      <c r="L12442" s="33">
        <v>1</v>
      </c>
      <c r="M12442" s="33">
        <v>1</v>
      </c>
      <c r="N12442" s="33">
        <v>217834.11</v>
      </c>
      <c r="O12442" s="33">
        <v>1542.3</v>
      </c>
      <c r="P12442" s="33">
        <v>4313</v>
      </c>
    </row>
    <row r="12443" spans="1:16">
      <c r="A12443" s="27" t="s">
        <v>1663</v>
      </c>
      <c r="B12443" s="31">
        <v>202408</v>
      </c>
      <c r="C12443" s="27" t="s">
        <v>169</v>
      </c>
      <c r="D12443" s="27" t="s">
        <v>169</v>
      </c>
      <c r="E12443" s="27" t="s">
        <v>27</v>
      </c>
      <c r="F12443" s="27" t="s">
        <v>257</v>
      </c>
      <c r="G12443" s="33">
        <v>318342</v>
      </c>
      <c r="H12443" s="33">
        <v>318342</v>
      </c>
      <c r="I12443" s="33">
        <v>8600</v>
      </c>
      <c r="J12443" s="33">
        <v>689</v>
      </c>
      <c r="K12443" s="33">
        <v>8700</v>
      </c>
      <c r="L12443" s="33">
        <v>1</v>
      </c>
      <c r="M12443" s="33">
        <v>1</v>
      </c>
      <c r="N12443" s="33">
        <v>313711.89</v>
      </c>
      <c r="O12443" s="33">
        <v>1626.8</v>
      </c>
      <c r="P12443" s="33">
        <v>3323</v>
      </c>
    </row>
    <row r="12444" spans="1:16">
      <c r="A12444" s="27" t="s">
        <v>1663</v>
      </c>
      <c r="B12444" s="31">
        <v>202409</v>
      </c>
      <c r="C12444" s="27" t="s">
        <v>169</v>
      </c>
      <c r="D12444" s="27" t="s">
        <v>169</v>
      </c>
      <c r="E12444" s="27" t="s">
        <v>27</v>
      </c>
      <c r="F12444" s="27" t="s">
        <v>257</v>
      </c>
      <c r="G12444" s="33">
        <v>314794.79</v>
      </c>
      <c r="H12444" s="33">
        <v>314794.79</v>
      </c>
      <c r="I12444" s="33">
        <v>8051</v>
      </c>
      <c r="J12444" s="33">
        <v>692</v>
      </c>
      <c r="K12444" s="33">
        <v>8700</v>
      </c>
      <c r="L12444" s="33">
        <v>1</v>
      </c>
      <c r="M12444" s="33">
        <v>1</v>
      </c>
      <c r="N12444" s="33">
        <v>303897.84</v>
      </c>
      <c r="O12444" s="33">
        <v>1850.5</v>
      </c>
      <c r="P12444" s="33">
        <v>3271</v>
      </c>
    </row>
    <row r="12445" spans="1:16">
      <c r="A12445" s="27" t="s">
        <v>1663</v>
      </c>
      <c r="B12445" s="31">
        <v>202410</v>
      </c>
      <c r="C12445" s="27" t="s">
        <v>169</v>
      </c>
      <c r="D12445" s="27" t="s">
        <v>169</v>
      </c>
      <c r="E12445" s="27" t="s">
        <v>27</v>
      </c>
      <c r="F12445" s="27" t="s">
        <v>257</v>
      </c>
      <c r="G12445" s="33">
        <v>337141.41</v>
      </c>
      <c r="H12445" s="33">
        <v>337141.41</v>
      </c>
      <c r="I12445" s="33">
        <v>9072</v>
      </c>
      <c r="J12445" s="33">
        <v>727</v>
      </c>
      <c r="K12445" s="33">
        <v>8700</v>
      </c>
      <c r="L12445" s="33">
        <v>1</v>
      </c>
      <c r="M12445" s="33">
        <v>1</v>
      </c>
      <c r="N12445" s="33">
        <v>336303.86</v>
      </c>
      <c r="O12445" s="33">
        <v>1924.7</v>
      </c>
      <c r="P12445" s="33">
        <v>3717</v>
      </c>
    </row>
    <row r="12446" spans="1:16">
      <c r="A12446" s="27" t="s">
        <v>1663</v>
      </c>
      <c r="B12446" s="31">
        <v>202411</v>
      </c>
      <c r="C12446" s="27" t="s">
        <v>169</v>
      </c>
      <c r="D12446" s="27" t="s">
        <v>169</v>
      </c>
      <c r="E12446" s="27" t="s">
        <v>27</v>
      </c>
      <c r="F12446" s="27" t="s">
        <v>257</v>
      </c>
      <c r="G12446" s="33">
        <v>439489.77</v>
      </c>
      <c r="H12446" s="33">
        <v>439489.77</v>
      </c>
      <c r="I12446" s="33">
        <v>10821</v>
      </c>
      <c r="J12446" s="33">
        <v>829</v>
      </c>
      <c r="K12446" s="33">
        <v>8700</v>
      </c>
      <c r="L12446" s="33">
        <v>1</v>
      </c>
      <c r="M12446" s="33">
        <v>1</v>
      </c>
      <c r="N12446" s="33">
        <v>408894.42</v>
      </c>
      <c r="O12446" s="33">
        <v>2819.7</v>
      </c>
      <c r="P12446" s="33">
        <v>4379</v>
      </c>
    </row>
    <row r="12447" spans="1:16">
      <c r="A12447" s="27" t="s">
        <v>1663</v>
      </c>
      <c r="B12447" s="31">
        <v>202412</v>
      </c>
      <c r="C12447" s="27" t="s">
        <v>169</v>
      </c>
      <c r="D12447" s="27" t="s">
        <v>169</v>
      </c>
      <c r="E12447" s="27" t="s">
        <v>27</v>
      </c>
      <c r="F12447" s="27" t="s">
        <v>257</v>
      </c>
      <c r="G12447" s="33">
        <v>458653.83</v>
      </c>
      <c r="H12447" s="33">
        <v>458653.83</v>
      </c>
      <c r="I12447" s="33">
        <v>12064</v>
      </c>
      <c r="J12447" s="33">
        <v>741</v>
      </c>
      <c r="K12447" s="33">
        <v>8700</v>
      </c>
      <c r="L12447" s="33">
        <v>1</v>
      </c>
      <c r="M12447" s="33">
        <v>1</v>
      </c>
      <c r="N12447" s="33">
        <v>472903.69</v>
      </c>
      <c r="O12447" s="33">
        <v>2529.7</v>
      </c>
      <c r="P12447" s="33">
        <v>4907</v>
      </c>
    </row>
    <row r="12448" spans="1:16">
      <c r="A12448" s="27" t="s">
        <v>1663</v>
      </c>
      <c r="B12448" s="31">
        <v>202501</v>
      </c>
      <c r="C12448" s="27" t="s">
        <v>169</v>
      </c>
      <c r="D12448" s="27" t="s">
        <v>169</v>
      </c>
      <c r="E12448" s="27" t="s">
        <v>27</v>
      </c>
      <c r="F12448" s="27" t="s">
        <v>257</v>
      </c>
      <c r="G12448" s="33">
        <v>254863.74</v>
      </c>
      <c r="H12448" s="33">
        <v>254863.74</v>
      </c>
      <c r="I12448" s="33">
        <v>6757</v>
      </c>
      <c r="J12448" s="33">
        <v>489</v>
      </c>
      <c r="K12448" s="33">
        <v>8700</v>
      </c>
      <c r="L12448" s="33">
        <v>1</v>
      </c>
      <c r="M12448" s="33">
        <v>1</v>
      </c>
      <c r="N12448" s="33">
        <v>242165.19</v>
      </c>
      <c r="O12448" s="33">
        <v>1352.4</v>
      </c>
      <c r="P12448" s="33">
        <v>2786</v>
      </c>
    </row>
    <row r="12449" spans="1:16">
      <c r="A12449" s="27" t="s">
        <v>1663</v>
      </c>
      <c r="B12449" s="31">
        <v>202502</v>
      </c>
      <c r="C12449" s="27" t="s">
        <v>169</v>
      </c>
      <c r="D12449" s="27" t="s">
        <v>169</v>
      </c>
      <c r="E12449" s="27" t="s">
        <v>27</v>
      </c>
      <c r="F12449" s="27" t="s">
        <v>257</v>
      </c>
      <c r="G12449" s="33">
        <v>256266.31</v>
      </c>
      <c r="H12449" s="33">
        <v>256266.31</v>
      </c>
      <c r="I12449" s="33">
        <v>6718</v>
      </c>
      <c r="J12449" s="33">
        <v>546</v>
      </c>
      <c r="K12449" s="33">
        <v>8700</v>
      </c>
      <c r="L12449" s="33">
        <v>1</v>
      </c>
      <c r="M12449" s="33">
        <v>1</v>
      </c>
      <c r="N12449" s="33">
        <v>251365.58</v>
      </c>
      <c r="O12449" s="33">
        <v>1441.2</v>
      </c>
      <c r="P12449" s="33">
        <v>2722</v>
      </c>
    </row>
    <row r="12450" spans="1:16">
      <c r="A12450" s="27" t="s">
        <v>1663</v>
      </c>
      <c r="B12450" s="31">
        <v>202503</v>
      </c>
      <c r="C12450" s="27" t="s">
        <v>169</v>
      </c>
      <c r="D12450" s="27" t="s">
        <v>169</v>
      </c>
      <c r="E12450" s="27" t="s">
        <v>27</v>
      </c>
      <c r="F12450" s="27" t="s">
        <v>257</v>
      </c>
      <c r="G12450" s="33">
        <v>326106.11</v>
      </c>
      <c r="H12450" s="33">
        <v>326106.11</v>
      </c>
      <c r="I12450" s="33">
        <v>8167</v>
      </c>
      <c r="J12450" s="33">
        <v>531</v>
      </c>
      <c r="K12450" s="33">
        <v>8700</v>
      </c>
      <c r="L12450" s="33">
        <v>1</v>
      </c>
      <c r="M12450" s="33">
        <v>1</v>
      </c>
      <c r="N12450" s="33">
        <v>315614.38</v>
      </c>
      <c r="O12450" s="33">
        <v>1923.1</v>
      </c>
      <c r="P12450" s="33">
        <v>3506</v>
      </c>
    </row>
    <row r="12451" spans="1:16">
      <c r="A12451" s="27" t="s">
        <v>1663</v>
      </c>
      <c r="B12451" s="31">
        <v>202504</v>
      </c>
      <c r="C12451" s="27" t="s">
        <v>169</v>
      </c>
      <c r="D12451" s="27" t="s">
        <v>169</v>
      </c>
      <c r="E12451" s="27" t="s">
        <v>27</v>
      </c>
      <c r="F12451" s="27" t="s">
        <v>257</v>
      </c>
      <c r="G12451" s="33">
        <v>410769.3</v>
      </c>
      <c r="H12451" s="33">
        <v>410769.3</v>
      </c>
      <c r="I12451" s="33">
        <v>10816</v>
      </c>
      <c r="J12451" s="33">
        <v>790</v>
      </c>
      <c r="K12451" s="33">
        <v>8700</v>
      </c>
      <c r="L12451" s="33">
        <v>1</v>
      </c>
      <c r="M12451" s="33">
        <v>1</v>
      </c>
      <c r="N12451" s="33">
        <v>374186.04</v>
      </c>
      <c r="O12451" s="33">
        <v>2339.7</v>
      </c>
      <c r="P12451" s="33">
        <v>4354</v>
      </c>
    </row>
    <row r="12452" spans="1:16">
      <c r="A12452" s="27" t="s">
        <v>1663</v>
      </c>
      <c r="B12452" s="31">
        <v>202505</v>
      </c>
      <c r="C12452" s="27" t="s">
        <v>169</v>
      </c>
      <c r="D12452" s="27" t="s">
        <v>169</v>
      </c>
      <c r="E12452" s="27" t="s">
        <v>27</v>
      </c>
      <c r="F12452" s="27" t="s">
        <v>257</v>
      </c>
      <c r="G12452" s="33">
        <v>428553.29</v>
      </c>
      <c r="H12452" s="33">
        <v>428553.29</v>
      </c>
      <c r="I12452" s="33">
        <v>11354</v>
      </c>
      <c r="J12452" s="33">
        <v>913</v>
      </c>
      <c r="K12452" s="33">
        <v>8700</v>
      </c>
      <c r="L12452" s="33">
        <v>1</v>
      </c>
      <c r="M12452" s="33">
        <v>1</v>
      </c>
      <c r="N12452" s="33">
        <v>412896.02</v>
      </c>
      <c r="O12452" s="33">
        <v>2303.9</v>
      </c>
      <c r="P12452" s="33">
        <v>4591</v>
      </c>
    </row>
    <row r="12453" spans="1:16">
      <c r="A12453" s="27" t="s">
        <v>1663</v>
      </c>
      <c r="B12453" s="31">
        <v>202506</v>
      </c>
      <c r="C12453" s="27" t="s">
        <v>169</v>
      </c>
      <c r="D12453" s="27" t="s">
        <v>169</v>
      </c>
      <c r="E12453" s="27" t="s">
        <v>27</v>
      </c>
      <c r="F12453" s="27" t="s">
        <v>257</v>
      </c>
      <c r="G12453" s="33">
        <v>439964.43</v>
      </c>
      <c r="H12453" s="33">
        <v>439964.43</v>
      </c>
      <c r="I12453" s="33">
        <v>11479</v>
      </c>
      <c r="J12453" s="33">
        <v>997</v>
      </c>
      <c r="K12453" s="33">
        <v>8700</v>
      </c>
      <c r="L12453" s="33">
        <v>1</v>
      </c>
      <c r="M12453" s="33">
        <v>1</v>
      </c>
      <c r="N12453" s="33">
        <v>406397.84</v>
      </c>
      <c r="O12453" s="33">
        <v>2535.4</v>
      </c>
      <c r="P12453" s="33">
        <v>4507</v>
      </c>
    </row>
    <row r="12454" spans="1:16">
      <c r="A12454" s="27" t="s">
        <v>1663</v>
      </c>
      <c r="B12454" s="31">
        <v>202507</v>
      </c>
      <c r="C12454" s="27" t="s">
        <v>169</v>
      </c>
      <c r="D12454" s="27" t="s">
        <v>169</v>
      </c>
      <c r="E12454" s="27" t="s">
        <v>27</v>
      </c>
      <c r="F12454" s="27" t="s">
        <v>257</v>
      </c>
      <c r="G12454" s="33">
        <v>368247.39</v>
      </c>
      <c r="H12454" s="33">
        <v>368247.39</v>
      </c>
      <c r="I12454" s="33">
        <v>9835</v>
      </c>
      <c r="J12454" s="33">
        <v>747</v>
      </c>
      <c r="K12454" s="33">
        <v>8700</v>
      </c>
      <c r="L12454" s="33">
        <v>1</v>
      </c>
      <c r="M12454" s="33">
        <v>1</v>
      </c>
      <c r="N12454" s="33">
        <v>364039.57</v>
      </c>
      <c r="O12454" s="33">
        <v>2172.7</v>
      </c>
      <c r="P12454" s="33">
        <v>3899</v>
      </c>
    </row>
    <row r="12455" spans="1:16">
      <c r="A12455" s="27" t="s">
        <v>1663</v>
      </c>
      <c r="B12455" s="31">
        <v>202508</v>
      </c>
      <c r="C12455" s="27" t="s">
        <v>169</v>
      </c>
      <c r="D12455" s="27" t="s">
        <v>169</v>
      </c>
      <c r="E12455" s="27" t="s">
        <v>27</v>
      </c>
      <c r="F12455" s="27" t="s">
        <v>257</v>
      </c>
      <c r="G12455" s="33">
        <v>354628.56</v>
      </c>
      <c r="H12455" s="33">
        <v>354628.56</v>
      </c>
      <c r="I12455" s="33">
        <v>8887</v>
      </c>
      <c r="J12455" s="33">
        <v>681</v>
      </c>
      <c r="K12455" s="33">
        <v>8700</v>
      </c>
      <c r="L12455" s="33">
        <v>1</v>
      </c>
      <c r="M12455" s="33">
        <v>1</v>
      </c>
      <c r="N12455" s="33">
        <v>353239.58</v>
      </c>
      <c r="O12455" s="33">
        <v>2143.1</v>
      </c>
      <c r="P12455" s="33">
        <v>3698</v>
      </c>
    </row>
    <row r="12456" spans="1:16">
      <c r="A12456" s="27" t="s">
        <v>1663</v>
      </c>
      <c r="B12456" s="31">
        <v>202509</v>
      </c>
      <c r="C12456" s="27" t="s">
        <v>169</v>
      </c>
      <c r="D12456" s="27" t="s">
        <v>169</v>
      </c>
      <c r="E12456" s="27" t="s">
        <v>27</v>
      </c>
      <c r="F12456" s="27" t="s">
        <v>257</v>
      </c>
      <c r="G12456" s="33">
        <v>382178.14</v>
      </c>
      <c r="H12456" s="33">
        <v>382178.14</v>
      </c>
      <c r="I12456" s="33">
        <v>9656</v>
      </c>
      <c r="J12456" s="33">
        <v>743</v>
      </c>
      <c r="K12456" s="33">
        <v>8700</v>
      </c>
      <c r="L12456" s="33">
        <v>1</v>
      </c>
      <c r="M12456" s="33">
        <v>1</v>
      </c>
      <c r="N12456" s="33">
        <v>342188.97</v>
      </c>
      <c r="O12456" s="33">
        <v>2025.3</v>
      </c>
      <c r="P12456" s="33">
        <v>3998</v>
      </c>
    </row>
    <row r="12457" spans="1:16">
      <c r="A12457" s="27" t="s">
        <v>1663</v>
      </c>
      <c r="B12457" s="31">
        <v>202510</v>
      </c>
      <c r="C12457" s="27" t="s">
        <v>169</v>
      </c>
      <c r="D12457" s="27" t="s">
        <v>169</v>
      </c>
      <c r="E12457" s="27" t="s">
        <v>27</v>
      </c>
      <c r="F12457" s="27" t="s">
        <v>257</v>
      </c>
      <c r="G12457" s="33">
        <v>373342.05</v>
      </c>
      <c r="H12457" s="33">
        <v>373342.05</v>
      </c>
      <c r="I12457" s="33">
        <v>10077</v>
      </c>
      <c r="J12457" s="33">
        <v>741</v>
      </c>
      <c r="K12457" s="33">
        <v>8700</v>
      </c>
      <c r="L12457" s="33">
        <v>1</v>
      </c>
      <c r="M12457" s="33">
        <v>1</v>
      </c>
      <c r="N12457" s="33">
        <v>378678.15</v>
      </c>
      <c r="O12457" s="33">
        <v>2128.5</v>
      </c>
      <c r="P12457" s="33">
        <v>4050</v>
      </c>
    </row>
    <row r="12458" spans="1:16">
      <c r="A12458" s="27" t="s">
        <v>1663</v>
      </c>
      <c r="B12458" s="31">
        <v>202511</v>
      </c>
      <c r="C12458" s="27" t="s">
        <v>169</v>
      </c>
      <c r="D12458" s="27" t="s">
        <v>169</v>
      </c>
      <c r="E12458" s="27" t="s">
        <v>27</v>
      </c>
      <c r="F12458" s="27" t="s">
        <v>257</v>
      </c>
      <c r="G12458" s="33">
        <v>553505.42</v>
      </c>
      <c r="H12458" s="33">
        <v>553505.42</v>
      </c>
      <c r="I12458" s="33">
        <v>14339</v>
      </c>
      <c r="J12458" s="33">
        <v>963</v>
      </c>
      <c r="K12458" s="33">
        <v>8700</v>
      </c>
      <c r="L12458" s="33">
        <v>1</v>
      </c>
      <c r="M12458" s="33">
        <v>1</v>
      </c>
      <c r="N12458" s="33">
        <v>460415.11</v>
      </c>
      <c r="O12458" s="33">
        <v>3609.1</v>
      </c>
      <c r="P12458" s="33">
        <v>5674</v>
      </c>
    </row>
    <row r="12459" spans="1:16">
      <c r="A12459" s="27" t="s">
        <v>1663</v>
      </c>
      <c r="B12459" s="31">
        <v>202512</v>
      </c>
      <c r="C12459" s="27" t="s">
        <v>169</v>
      </c>
      <c r="D12459" s="27" t="s">
        <v>169</v>
      </c>
      <c r="E12459" s="27" t="s">
        <v>27</v>
      </c>
      <c r="F12459" s="27" t="s">
        <v>257</v>
      </c>
      <c r="G12459" s="33">
        <v>596217.13</v>
      </c>
      <c r="H12459" s="33">
        <v>596217.13</v>
      </c>
      <c r="I12459" s="33">
        <v>14684</v>
      </c>
      <c r="J12459" s="33">
        <v>937</v>
      </c>
      <c r="K12459" s="33">
        <v>8700</v>
      </c>
      <c r="L12459" s="33">
        <v>1</v>
      </c>
      <c r="M12459" s="33">
        <v>1</v>
      </c>
      <c r="N12459" s="33">
        <v>532489.5600000001</v>
      </c>
      <c r="O12459" s="33">
        <v>3025.7</v>
      </c>
      <c r="P12459" s="33">
        <v>6121</v>
      </c>
    </row>
    <row r="12460" spans="1:16">
      <c r="A12460" s="27" t="s">
        <v>1663</v>
      </c>
      <c r="B12460" s="31">
        <v>202601</v>
      </c>
      <c r="C12460" s="27" t="s">
        <v>169</v>
      </c>
      <c r="D12460" s="27" t="s">
        <v>169</v>
      </c>
      <c r="E12460" s="27" t="s">
        <v>27</v>
      </c>
      <c r="F12460" s="27" t="s">
        <v>257</v>
      </c>
      <c r="G12460" s="33">
        <v>268331.77</v>
      </c>
      <c r="H12460" s="33">
        <v>268331.77</v>
      </c>
      <c r="I12460" s="33">
        <v>6553</v>
      </c>
      <c r="J12460" s="33">
        <v>516</v>
      </c>
      <c r="K12460" s="33">
        <v>8700</v>
      </c>
      <c r="L12460" s="33">
        <v>1</v>
      </c>
      <c r="M12460" s="33">
        <v>1</v>
      </c>
      <c r="N12460" s="33">
        <v>272678.01</v>
      </c>
      <c r="O12460" s="33">
        <v>1489.7</v>
      </c>
      <c r="P12460" s="33">
        <v>2712</v>
      </c>
    </row>
    <row r="12461" spans="1:16">
      <c r="A12461" s="27" t="s">
        <v>1663</v>
      </c>
      <c r="B12461" s="31">
        <v>202602</v>
      </c>
      <c r="C12461" s="27" t="s">
        <v>169</v>
      </c>
      <c r="D12461" s="27" t="s">
        <v>169</v>
      </c>
      <c r="E12461" s="27" t="s">
        <v>27</v>
      </c>
      <c r="F12461" s="27" t="s">
        <v>257</v>
      </c>
      <c r="G12461" s="33">
        <v>283939.67</v>
      </c>
      <c r="H12461" s="33">
        <v>283939.67</v>
      </c>
      <c r="I12461" s="33">
        <v>7407</v>
      </c>
      <c r="J12461" s="33">
        <v>637</v>
      </c>
      <c r="K12461" s="33">
        <v>8700</v>
      </c>
      <c r="L12461" s="33">
        <v>1</v>
      </c>
      <c r="M12461" s="33">
        <v>1</v>
      </c>
      <c r="N12461" s="33">
        <v>283037.65</v>
      </c>
      <c r="O12461" s="33">
        <v>1624.5</v>
      </c>
      <c r="P12461" s="33">
        <v>3137</v>
      </c>
    </row>
    <row r="12462" spans="1:16">
      <c r="A12462" s="27" t="s">
        <v>1663</v>
      </c>
      <c r="B12462" s="31">
        <v>202603</v>
      </c>
      <c r="C12462" s="27" t="s">
        <v>169</v>
      </c>
      <c r="D12462" s="27" t="s">
        <v>169</v>
      </c>
      <c r="E12462" s="27" t="s">
        <v>27</v>
      </c>
      <c r="F12462" s="27" t="s">
        <v>257</v>
      </c>
      <c r="G12462" s="33">
        <v>377378.19</v>
      </c>
      <c r="H12462" s="33">
        <v>377378.19</v>
      </c>
      <c r="I12462" s="33">
        <v>9480</v>
      </c>
      <c r="J12462" s="33">
        <v>732</v>
      </c>
      <c r="K12462" s="33">
        <v>8700</v>
      </c>
      <c r="L12462" s="33">
        <v>1</v>
      </c>
      <c r="M12462" s="33">
        <v>1</v>
      </c>
      <c r="N12462" s="33">
        <v>355381.79</v>
      </c>
      <c r="O12462" s="33">
        <v>2007.8</v>
      </c>
      <c r="P12462" s="33">
        <v>4021</v>
      </c>
    </row>
    <row r="12463" spans="1:16">
      <c r="A12463" s="27" t="s">
        <v>1663</v>
      </c>
      <c r="B12463" s="31">
        <v>202604</v>
      </c>
      <c r="C12463" s="27" t="s">
        <v>169</v>
      </c>
      <c r="D12463" s="27" t="s">
        <v>169</v>
      </c>
      <c r="E12463" s="27" t="s">
        <v>27</v>
      </c>
      <c r="F12463" s="27" t="s">
        <v>257</v>
      </c>
      <c r="G12463" s="33">
        <v>461013.43</v>
      </c>
      <c r="H12463" s="33">
        <v>461013.43</v>
      </c>
      <c r="I12463" s="33">
        <v>11307</v>
      </c>
      <c r="J12463" s="33">
        <v>865</v>
      </c>
      <c r="K12463" s="33">
        <v>8700</v>
      </c>
      <c r="L12463" s="33">
        <v>1</v>
      </c>
      <c r="M12463" s="33">
        <v>1</v>
      </c>
      <c r="N12463" s="33">
        <v>421333.48</v>
      </c>
      <c r="O12463" s="33">
        <v>2897.7</v>
      </c>
      <c r="P12463" s="33">
        <v>4695</v>
      </c>
    </row>
    <row r="12464" spans="1:16">
      <c r="A12464" s="27" t="s">
        <v>1663</v>
      </c>
      <c r="B12464" s="31">
        <v>202605</v>
      </c>
      <c r="C12464" s="27" t="s">
        <v>169</v>
      </c>
      <c r="D12464" s="27" t="s">
        <v>169</v>
      </c>
      <c r="E12464" s="27" t="s">
        <v>27</v>
      </c>
      <c r="F12464" s="27" t="s">
        <v>257</v>
      </c>
      <c r="G12464" s="33">
        <v>542610.66</v>
      </c>
      <c r="H12464" s="33">
        <v>542610.66</v>
      </c>
      <c r="I12464" s="33">
        <v>13778</v>
      </c>
      <c r="J12464" s="33">
        <v>1109</v>
      </c>
      <c r="K12464" s="33">
        <v>8700</v>
      </c>
      <c r="L12464" s="33">
        <v>1</v>
      </c>
      <c r="M12464" s="33">
        <v>1</v>
      </c>
      <c r="N12464" s="33">
        <v>464920.92</v>
      </c>
      <c r="O12464" s="33">
        <v>3105.7</v>
      </c>
      <c r="P12464" s="33">
        <v>5573</v>
      </c>
    </row>
    <row r="12465" spans="1:16">
      <c r="A12465" s="27" t="s">
        <v>1663</v>
      </c>
      <c r="B12465" s="31">
        <v>202606</v>
      </c>
      <c r="C12465" s="27" t="s">
        <v>169</v>
      </c>
      <c r="D12465" s="27" t="s">
        <v>169</v>
      </c>
      <c r="E12465" s="27" t="s">
        <v>27</v>
      </c>
      <c r="F12465" s="27" t="s">
        <v>257</v>
      </c>
      <c r="G12465" s="33">
        <v>500021.26</v>
      </c>
      <c r="H12465" s="33">
        <v>500021.26</v>
      </c>
      <c r="I12465" s="33">
        <v>12622</v>
      </c>
      <c r="J12465" s="33">
        <v>994</v>
      </c>
      <c r="K12465" s="33">
        <v>8700</v>
      </c>
      <c r="L12465" s="33">
        <v>1</v>
      </c>
      <c r="M12465" s="33">
        <v>1</v>
      </c>
      <c r="N12465" s="33">
        <v>457603.97</v>
      </c>
      <c r="O12465" s="33">
        <v>2875.7</v>
      </c>
      <c r="P12465" s="33">
        <v>5230</v>
      </c>
    </row>
    <row r="12466" spans="1:16">
      <c r="A12466" s="27" t="s">
        <v>1663</v>
      </c>
      <c r="B12466" s="31">
        <v>202607</v>
      </c>
      <c r="C12466" s="27" t="s">
        <v>169</v>
      </c>
      <c r="D12466" s="27" t="s">
        <v>169</v>
      </c>
      <c r="E12466" s="27" t="s">
        <v>27</v>
      </c>
      <c r="F12466" s="27" t="s">
        <v>257</v>
      </c>
      <c r="G12466" s="33">
        <v>403480.6</v>
      </c>
      <c r="H12466" s="33">
        <v>403480.6</v>
      </c>
      <c r="I12466" s="33">
        <v>10986</v>
      </c>
      <c r="J12466" s="33">
        <v>871</v>
      </c>
      <c r="K12466" s="33">
        <v>8700</v>
      </c>
      <c r="L12466" s="33">
        <v>1</v>
      </c>
      <c r="M12466" s="33">
        <v>1</v>
      </c>
      <c r="N12466" s="33">
        <v>409908.56</v>
      </c>
      <c r="O12466" s="33">
        <v>2445.4</v>
      </c>
      <c r="P12466" s="33">
        <v>4379</v>
      </c>
    </row>
    <row r="12467" spans="1:16">
      <c r="A12467" s="27" t="s">
        <v>1665</v>
      </c>
      <c r="B12467" s="31">
        <v>202408</v>
      </c>
      <c r="C12467" s="27" t="s">
        <v>169</v>
      </c>
      <c r="D12467" s="27" t="s">
        <v>169</v>
      </c>
      <c r="E12467" s="27" t="s">
        <v>27</v>
      </c>
      <c r="F12467" s="27" t="s">
        <v>257</v>
      </c>
      <c r="G12467" s="33">
        <v>493659.87</v>
      </c>
      <c r="H12467" s="33">
        <v>493659.87</v>
      </c>
      <c r="I12467" s="33">
        <v>12791</v>
      </c>
      <c r="J12467" s="33">
        <v>923</v>
      </c>
      <c r="K12467" s="33">
        <v>12100</v>
      </c>
      <c r="L12467" s="33">
        <v>1</v>
      </c>
      <c r="M12467" s="33">
        <v>1</v>
      </c>
      <c r="N12467" s="33">
        <v>418064.66</v>
      </c>
      <c r="O12467" s="33">
        <v>2654.1</v>
      </c>
      <c r="P12467" s="33">
        <v>4924</v>
      </c>
    </row>
    <row r="12468" spans="1:16">
      <c r="A12468" s="27" t="s">
        <v>1665</v>
      </c>
      <c r="B12468" s="31">
        <v>202409</v>
      </c>
      <c r="C12468" s="27" t="s">
        <v>169</v>
      </c>
      <c r="D12468" s="27" t="s">
        <v>169</v>
      </c>
      <c r="E12468" s="27" t="s">
        <v>27</v>
      </c>
      <c r="F12468" s="27" t="s">
        <v>257</v>
      </c>
      <c r="G12468" s="33">
        <v>490474.44</v>
      </c>
      <c r="H12468" s="33">
        <v>490474.44</v>
      </c>
      <c r="I12468" s="33">
        <v>12020</v>
      </c>
      <c r="J12468" s="33">
        <v>955</v>
      </c>
      <c r="K12468" s="33">
        <v>12100</v>
      </c>
      <c r="L12468" s="33">
        <v>1</v>
      </c>
      <c r="M12468" s="33">
        <v>1</v>
      </c>
      <c r="N12468" s="33">
        <v>404986.08</v>
      </c>
      <c r="O12468" s="33">
        <v>2457.1</v>
      </c>
      <c r="P12468" s="33">
        <v>5074</v>
      </c>
    </row>
    <row r="12469" spans="1:16">
      <c r="A12469" s="27" t="s">
        <v>1665</v>
      </c>
      <c r="B12469" s="31">
        <v>202410</v>
      </c>
      <c r="C12469" s="27" t="s">
        <v>169</v>
      </c>
      <c r="D12469" s="27" t="s">
        <v>169</v>
      </c>
      <c r="E12469" s="27" t="s">
        <v>27</v>
      </c>
      <c r="F12469" s="27" t="s">
        <v>257</v>
      </c>
      <c r="G12469" s="33">
        <v>545158.46</v>
      </c>
      <c r="H12469" s="33">
        <v>545158.46</v>
      </c>
      <c r="I12469" s="33">
        <v>13658</v>
      </c>
      <c r="J12469" s="33">
        <v>872</v>
      </c>
      <c r="K12469" s="33">
        <v>12100</v>
      </c>
      <c r="L12469" s="33">
        <v>1</v>
      </c>
      <c r="M12469" s="33">
        <v>1</v>
      </c>
      <c r="N12469" s="33">
        <v>448171.6</v>
      </c>
      <c r="O12469" s="33">
        <v>2712</v>
      </c>
      <c r="P12469" s="33">
        <v>5601</v>
      </c>
    </row>
    <row r="12470" spans="1:16">
      <c r="A12470" s="27" t="s">
        <v>1665</v>
      </c>
      <c r="B12470" s="31">
        <v>202411</v>
      </c>
      <c r="C12470" s="27" t="s">
        <v>169</v>
      </c>
      <c r="D12470" s="27" t="s">
        <v>169</v>
      </c>
      <c r="E12470" s="27" t="s">
        <v>27</v>
      </c>
      <c r="F12470" s="27" t="s">
        <v>257</v>
      </c>
      <c r="G12470" s="33">
        <v>647511.11</v>
      </c>
      <c r="H12470" s="33">
        <v>647511.11</v>
      </c>
      <c r="I12470" s="33">
        <v>16626</v>
      </c>
      <c r="J12470" s="33">
        <v>1165</v>
      </c>
      <c r="K12470" s="33">
        <v>12100</v>
      </c>
      <c r="L12470" s="33">
        <v>1</v>
      </c>
      <c r="M12470" s="33">
        <v>1</v>
      </c>
      <c r="N12470" s="33">
        <v>544908.6</v>
      </c>
      <c r="O12470" s="33">
        <v>3541.6</v>
      </c>
      <c r="P12470" s="33">
        <v>6643</v>
      </c>
    </row>
    <row r="12471" spans="1:16">
      <c r="A12471" s="27" t="s">
        <v>1665</v>
      </c>
      <c r="B12471" s="31">
        <v>202412</v>
      </c>
      <c r="C12471" s="27" t="s">
        <v>169</v>
      </c>
      <c r="D12471" s="27" t="s">
        <v>169</v>
      </c>
      <c r="E12471" s="27" t="s">
        <v>27</v>
      </c>
      <c r="F12471" s="27" t="s">
        <v>257</v>
      </c>
      <c r="G12471" s="33">
        <v>663643.05</v>
      </c>
      <c r="H12471" s="33">
        <v>663643.05</v>
      </c>
      <c r="I12471" s="33">
        <v>18115</v>
      </c>
      <c r="J12471" s="33">
        <v>1242</v>
      </c>
      <c r="K12471" s="33">
        <v>12100</v>
      </c>
      <c r="L12471" s="33">
        <v>1</v>
      </c>
      <c r="M12471" s="33">
        <v>1</v>
      </c>
      <c r="N12471" s="33">
        <v>630209.85</v>
      </c>
      <c r="O12471" s="33">
        <v>3934.7</v>
      </c>
      <c r="P12471" s="33">
        <v>7094</v>
      </c>
    </row>
    <row r="12472" spans="1:16">
      <c r="A12472" s="27" t="s">
        <v>1665</v>
      </c>
      <c r="B12472" s="31">
        <v>202501</v>
      </c>
      <c r="C12472" s="27" t="s">
        <v>169</v>
      </c>
      <c r="D12472" s="27" t="s">
        <v>169</v>
      </c>
      <c r="E12472" s="27" t="s">
        <v>27</v>
      </c>
      <c r="F12472" s="27" t="s">
        <v>257</v>
      </c>
      <c r="G12472" s="33">
        <v>367946.78</v>
      </c>
      <c r="H12472" s="33">
        <v>367946.78</v>
      </c>
      <c r="I12472" s="33">
        <v>9722</v>
      </c>
      <c r="J12472" s="33">
        <v>787</v>
      </c>
      <c r="K12472" s="33">
        <v>12100</v>
      </c>
      <c r="L12472" s="33">
        <v>1</v>
      </c>
      <c r="M12472" s="33">
        <v>1</v>
      </c>
      <c r="N12472" s="33">
        <v>322718.75</v>
      </c>
      <c r="O12472" s="33">
        <v>2152.7</v>
      </c>
      <c r="P12472" s="33">
        <v>4056</v>
      </c>
    </row>
    <row r="12473" spans="1:16">
      <c r="A12473" s="27" t="s">
        <v>1665</v>
      </c>
      <c r="B12473" s="31">
        <v>202502</v>
      </c>
      <c r="C12473" s="27" t="s">
        <v>169</v>
      </c>
      <c r="D12473" s="27" t="s">
        <v>169</v>
      </c>
      <c r="E12473" s="27" t="s">
        <v>27</v>
      </c>
      <c r="F12473" s="27" t="s">
        <v>257</v>
      </c>
      <c r="G12473" s="33">
        <v>392101.84</v>
      </c>
      <c r="H12473" s="33">
        <v>392101.84</v>
      </c>
      <c r="I12473" s="33">
        <v>10332</v>
      </c>
      <c r="J12473" s="33">
        <v>780</v>
      </c>
      <c r="K12473" s="33">
        <v>12100</v>
      </c>
      <c r="L12473" s="33">
        <v>1</v>
      </c>
      <c r="M12473" s="33">
        <v>1</v>
      </c>
      <c r="N12473" s="33">
        <v>334979.55</v>
      </c>
      <c r="O12473" s="33">
        <v>2201.8</v>
      </c>
      <c r="P12473" s="33">
        <v>4107</v>
      </c>
    </row>
    <row r="12474" spans="1:16">
      <c r="A12474" s="27" t="s">
        <v>1665</v>
      </c>
      <c r="B12474" s="31">
        <v>202503</v>
      </c>
      <c r="C12474" s="27" t="s">
        <v>169</v>
      </c>
      <c r="D12474" s="27" t="s">
        <v>169</v>
      </c>
      <c r="E12474" s="27" t="s">
        <v>27</v>
      </c>
      <c r="F12474" s="27" t="s">
        <v>257</v>
      </c>
      <c r="G12474" s="33">
        <v>495825.67</v>
      </c>
      <c r="H12474" s="33">
        <v>495825.67</v>
      </c>
      <c r="I12474" s="33">
        <v>13148</v>
      </c>
      <c r="J12474" s="33">
        <v>859</v>
      </c>
      <c r="K12474" s="33">
        <v>12100</v>
      </c>
      <c r="L12474" s="33">
        <v>1</v>
      </c>
      <c r="M12474" s="33">
        <v>1</v>
      </c>
      <c r="N12474" s="33">
        <v>420600</v>
      </c>
      <c r="O12474" s="33">
        <v>2795.7</v>
      </c>
      <c r="P12474" s="33">
        <v>5265</v>
      </c>
    </row>
    <row r="12475" spans="1:16">
      <c r="A12475" s="27" t="s">
        <v>1665</v>
      </c>
      <c r="B12475" s="31">
        <v>202504</v>
      </c>
      <c r="C12475" s="27" t="s">
        <v>169</v>
      </c>
      <c r="D12475" s="27" t="s">
        <v>169</v>
      </c>
      <c r="E12475" s="27" t="s">
        <v>27</v>
      </c>
      <c r="F12475" s="27" t="s">
        <v>257</v>
      </c>
      <c r="G12475" s="33">
        <v>578813.6800000001</v>
      </c>
      <c r="H12475" s="33">
        <v>578813.6800000001</v>
      </c>
      <c r="I12475" s="33">
        <v>14710</v>
      </c>
      <c r="J12475" s="33">
        <v>1266</v>
      </c>
      <c r="K12475" s="33">
        <v>12100</v>
      </c>
      <c r="L12475" s="33">
        <v>1</v>
      </c>
      <c r="M12475" s="33">
        <v>1</v>
      </c>
      <c r="N12475" s="33">
        <v>498654.87</v>
      </c>
      <c r="O12475" s="33">
        <v>3924.1</v>
      </c>
      <c r="P12475" s="33">
        <v>5967</v>
      </c>
    </row>
    <row r="12476" spans="1:16">
      <c r="A12476" s="27" t="s">
        <v>1665</v>
      </c>
      <c r="B12476" s="31">
        <v>202505</v>
      </c>
      <c r="C12476" s="27" t="s">
        <v>169</v>
      </c>
      <c r="D12476" s="27" t="s">
        <v>169</v>
      </c>
      <c r="E12476" s="27" t="s">
        <v>27</v>
      </c>
      <c r="F12476" s="27" t="s">
        <v>257</v>
      </c>
      <c r="G12476" s="33">
        <v>649745.97</v>
      </c>
      <c r="H12476" s="33">
        <v>649745.97</v>
      </c>
      <c r="I12476" s="33">
        <v>17292</v>
      </c>
      <c r="J12476" s="33">
        <v>1212</v>
      </c>
      <c r="K12476" s="33">
        <v>12100</v>
      </c>
      <c r="L12476" s="33">
        <v>1</v>
      </c>
      <c r="M12476" s="33">
        <v>1</v>
      </c>
      <c r="N12476" s="33">
        <v>550241.29</v>
      </c>
      <c r="O12476" s="33">
        <v>3892.2</v>
      </c>
      <c r="P12476" s="33">
        <v>7077</v>
      </c>
    </row>
    <row r="12477" spans="1:16">
      <c r="A12477" s="27" t="s">
        <v>1665</v>
      </c>
      <c r="B12477" s="31">
        <v>202506</v>
      </c>
      <c r="C12477" s="27" t="s">
        <v>169</v>
      </c>
      <c r="D12477" s="27" t="s">
        <v>169</v>
      </c>
      <c r="E12477" s="27" t="s">
        <v>27</v>
      </c>
      <c r="F12477" s="27" t="s">
        <v>257</v>
      </c>
      <c r="G12477" s="33">
        <v>616226.87</v>
      </c>
      <c r="H12477" s="33">
        <v>616226.87</v>
      </c>
      <c r="I12477" s="33">
        <v>15328</v>
      </c>
      <c r="J12477" s="33">
        <v>1119</v>
      </c>
      <c r="K12477" s="33">
        <v>12100</v>
      </c>
      <c r="L12477" s="33">
        <v>1</v>
      </c>
      <c r="M12477" s="33">
        <v>1</v>
      </c>
      <c r="N12477" s="33">
        <v>541581.5699999999</v>
      </c>
      <c r="O12477" s="33">
        <v>3590.6</v>
      </c>
      <c r="P12477" s="33">
        <v>6463</v>
      </c>
    </row>
    <row r="12478" spans="1:16">
      <c r="A12478" s="27" t="s">
        <v>1665</v>
      </c>
      <c r="B12478" s="31">
        <v>202507</v>
      </c>
      <c r="C12478" s="27" t="s">
        <v>169</v>
      </c>
      <c r="D12478" s="27" t="s">
        <v>169</v>
      </c>
      <c r="E12478" s="27" t="s">
        <v>27</v>
      </c>
      <c r="F12478" s="27" t="s">
        <v>257</v>
      </c>
      <c r="G12478" s="33">
        <v>597048.83</v>
      </c>
      <c r="H12478" s="33">
        <v>597048.83</v>
      </c>
      <c r="I12478" s="33">
        <v>16232</v>
      </c>
      <c r="J12478" s="33">
        <v>1243</v>
      </c>
      <c r="K12478" s="33">
        <v>12100</v>
      </c>
      <c r="L12478" s="33">
        <v>1</v>
      </c>
      <c r="M12478" s="33">
        <v>1</v>
      </c>
      <c r="N12478" s="33">
        <v>485133.29</v>
      </c>
      <c r="O12478" s="33">
        <v>3285.4</v>
      </c>
      <c r="P12478" s="33">
        <v>6311</v>
      </c>
    </row>
    <row r="12479" spans="1:16">
      <c r="A12479" s="27" t="s">
        <v>1665</v>
      </c>
      <c r="B12479" s="31">
        <v>202508</v>
      </c>
      <c r="C12479" s="27" t="s">
        <v>169</v>
      </c>
      <c r="D12479" s="27" t="s">
        <v>169</v>
      </c>
      <c r="E12479" s="27" t="s">
        <v>27</v>
      </c>
      <c r="F12479" s="27" t="s">
        <v>257</v>
      </c>
      <c r="G12479" s="33">
        <v>551690.37</v>
      </c>
      <c r="H12479" s="33">
        <v>551690.37</v>
      </c>
      <c r="I12479" s="33">
        <v>14480</v>
      </c>
      <c r="J12479" s="33">
        <v>1091</v>
      </c>
      <c r="K12479" s="33">
        <v>12100</v>
      </c>
      <c r="L12479" s="33">
        <v>1</v>
      </c>
      <c r="M12479" s="33">
        <v>1</v>
      </c>
      <c r="N12479" s="33">
        <v>470740.81</v>
      </c>
      <c r="O12479" s="33">
        <v>3358.8</v>
      </c>
      <c r="P12479" s="33">
        <v>5603</v>
      </c>
    </row>
    <row r="12480" spans="1:16">
      <c r="A12480" s="27" t="s">
        <v>1665</v>
      </c>
      <c r="B12480" s="31">
        <v>202509</v>
      </c>
      <c r="C12480" s="27" t="s">
        <v>169</v>
      </c>
      <c r="D12480" s="27" t="s">
        <v>169</v>
      </c>
      <c r="E12480" s="27" t="s">
        <v>27</v>
      </c>
      <c r="F12480" s="27" t="s">
        <v>257</v>
      </c>
      <c r="G12480" s="33">
        <v>565102.25</v>
      </c>
      <c r="H12480" s="33">
        <v>565102.25</v>
      </c>
      <c r="I12480" s="33">
        <v>14892</v>
      </c>
      <c r="J12480" s="33">
        <v>967</v>
      </c>
      <c r="K12480" s="33">
        <v>12100</v>
      </c>
      <c r="L12480" s="33">
        <v>1</v>
      </c>
      <c r="M12480" s="33">
        <v>1</v>
      </c>
      <c r="N12480" s="33">
        <v>456014.33</v>
      </c>
      <c r="O12480" s="33">
        <v>2916.4</v>
      </c>
      <c r="P12480" s="33">
        <v>5918</v>
      </c>
    </row>
    <row r="12481" spans="1:16">
      <c r="A12481" s="27" t="s">
        <v>1665</v>
      </c>
      <c r="B12481" s="31">
        <v>202510</v>
      </c>
      <c r="C12481" s="27" t="s">
        <v>169</v>
      </c>
      <c r="D12481" s="27" t="s">
        <v>169</v>
      </c>
      <c r="E12481" s="27" t="s">
        <v>27</v>
      </c>
      <c r="F12481" s="27" t="s">
        <v>257</v>
      </c>
      <c r="G12481" s="33">
        <v>592102.5</v>
      </c>
      <c r="H12481" s="33">
        <v>592102.5</v>
      </c>
      <c r="I12481" s="33">
        <v>15201</v>
      </c>
      <c r="J12481" s="33">
        <v>1144</v>
      </c>
      <c r="K12481" s="33">
        <v>12100</v>
      </c>
      <c r="L12481" s="33">
        <v>1</v>
      </c>
      <c r="M12481" s="33">
        <v>1</v>
      </c>
      <c r="N12481" s="33">
        <v>504641.23</v>
      </c>
      <c r="O12481" s="33">
        <v>3032.8</v>
      </c>
      <c r="P12481" s="33">
        <v>6291</v>
      </c>
    </row>
    <row r="12482" spans="1:16">
      <c r="A12482" s="27" t="s">
        <v>1665</v>
      </c>
      <c r="B12482" s="31">
        <v>202511</v>
      </c>
      <c r="C12482" s="27" t="s">
        <v>169</v>
      </c>
      <c r="D12482" s="27" t="s">
        <v>169</v>
      </c>
      <c r="E12482" s="27" t="s">
        <v>27</v>
      </c>
      <c r="F12482" s="27" t="s">
        <v>257</v>
      </c>
      <c r="G12482" s="33">
        <v>733424.29</v>
      </c>
      <c r="H12482" s="33">
        <v>733424.29</v>
      </c>
      <c r="I12482" s="33">
        <v>18447</v>
      </c>
      <c r="J12482" s="33">
        <v>1389</v>
      </c>
      <c r="K12482" s="33">
        <v>12100</v>
      </c>
      <c r="L12482" s="33">
        <v>1</v>
      </c>
      <c r="M12482" s="33">
        <v>1</v>
      </c>
      <c r="N12482" s="33">
        <v>613567.08</v>
      </c>
      <c r="O12482" s="33">
        <v>4837.9</v>
      </c>
      <c r="P12482" s="33">
        <v>7379</v>
      </c>
    </row>
    <row r="12483" spans="1:16">
      <c r="A12483" s="27" t="s">
        <v>1665</v>
      </c>
      <c r="B12483" s="31">
        <v>202512</v>
      </c>
      <c r="C12483" s="27" t="s">
        <v>169</v>
      </c>
      <c r="D12483" s="27" t="s">
        <v>169</v>
      </c>
      <c r="E12483" s="27" t="s">
        <v>27</v>
      </c>
      <c r="F12483" s="27" t="s">
        <v>257</v>
      </c>
      <c r="G12483" s="33">
        <v>872013.6</v>
      </c>
      <c r="H12483" s="33">
        <v>872013.6</v>
      </c>
      <c r="I12483" s="33">
        <v>23137</v>
      </c>
      <c r="J12483" s="33">
        <v>1772</v>
      </c>
      <c r="K12483" s="33">
        <v>12100</v>
      </c>
      <c r="L12483" s="33">
        <v>1</v>
      </c>
      <c r="M12483" s="33">
        <v>1</v>
      </c>
      <c r="N12483" s="33">
        <v>709616.29</v>
      </c>
      <c r="O12483" s="33">
        <v>4596.2</v>
      </c>
      <c r="P12483" s="33">
        <v>9170</v>
      </c>
    </row>
    <row r="12484" spans="1:16">
      <c r="A12484" s="27" t="s">
        <v>1665</v>
      </c>
      <c r="B12484" s="31">
        <v>202601</v>
      </c>
      <c r="C12484" s="27" t="s">
        <v>169</v>
      </c>
      <c r="D12484" s="27" t="s">
        <v>169</v>
      </c>
      <c r="E12484" s="27" t="s">
        <v>27</v>
      </c>
      <c r="F12484" s="27" t="s">
        <v>257</v>
      </c>
      <c r="G12484" s="33">
        <v>419797.05</v>
      </c>
      <c r="H12484" s="33">
        <v>419797.05</v>
      </c>
      <c r="I12484" s="33">
        <v>11380</v>
      </c>
      <c r="J12484" s="33">
        <v>853</v>
      </c>
      <c r="K12484" s="33">
        <v>12100</v>
      </c>
      <c r="L12484" s="33">
        <v>1</v>
      </c>
      <c r="M12484" s="33">
        <v>1</v>
      </c>
      <c r="N12484" s="33">
        <v>363381.32</v>
      </c>
      <c r="O12484" s="33">
        <v>2380</v>
      </c>
      <c r="P12484" s="33">
        <v>4489</v>
      </c>
    </row>
    <row r="12485" spans="1:16">
      <c r="A12485" s="27" t="s">
        <v>1665</v>
      </c>
      <c r="B12485" s="31">
        <v>202602</v>
      </c>
      <c r="C12485" s="27" t="s">
        <v>169</v>
      </c>
      <c r="D12485" s="27" t="s">
        <v>169</v>
      </c>
      <c r="E12485" s="27" t="s">
        <v>27</v>
      </c>
      <c r="F12485" s="27" t="s">
        <v>257</v>
      </c>
      <c r="G12485" s="33">
        <v>440558.43</v>
      </c>
      <c r="H12485" s="33">
        <v>440558.43</v>
      </c>
      <c r="I12485" s="33">
        <v>11640</v>
      </c>
      <c r="J12485" s="33">
        <v>907</v>
      </c>
      <c r="K12485" s="33">
        <v>12100</v>
      </c>
      <c r="L12485" s="33">
        <v>1</v>
      </c>
      <c r="M12485" s="33">
        <v>1</v>
      </c>
      <c r="N12485" s="33">
        <v>377186.97</v>
      </c>
      <c r="O12485" s="33">
        <v>2444.2</v>
      </c>
      <c r="P12485" s="33">
        <v>4692</v>
      </c>
    </row>
    <row r="12486" spans="1:16">
      <c r="A12486" s="27" t="s">
        <v>1665</v>
      </c>
      <c r="B12486" s="31">
        <v>202603</v>
      </c>
      <c r="C12486" s="27" t="s">
        <v>169</v>
      </c>
      <c r="D12486" s="27" t="s">
        <v>169</v>
      </c>
      <c r="E12486" s="27" t="s">
        <v>27</v>
      </c>
      <c r="F12486" s="27" t="s">
        <v>257</v>
      </c>
      <c r="G12486" s="33">
        <v>553568.72</v>
      </c>
      <c r="H12486" s="33">
        <v>553568.72</v>
      </c>
      <c r="I12486" s="33">
        <v>14460</v>
      </c>
      <c r="J12486" s="33">
        <v>1106</v>
      </c>
      <c r="K12486" s="33">
        <v>12100</v>
      </c>
      <c r="L12486" s="33">
        <v>1</v>
      </c>
      <c r="M12486" s="33">
        <v>1</v>
      </c>
      <c r="N12486" s="33">
        <v>473595.6</v>
      </c>
      <c r="O12486" s="33">
        <v>3001</v>
      </c>
      <c r="P12486" s="33">
        <v>5969</v>
      </c>
    </row>
    <row r="12487" spans="1:16">
      <c r="A12487" s="27" t="s">
        <v>1665</v>
      </c>
      <c r="B12487" s="31">
        <v>202604</v>
      </c>
      <c r="C12487" s="27" t="s">
        <v>169</v>
      </c>
      <c r="D12487" s="27" t="s">
        <v>169</v>
      </c>
      <c r="E12487" s="27" t="s">
        <v>27</v>
      </c>
      <c r="F12487" s="27" t="s">
        <v>257</v>
      </c>
      <c r="G12487" s="33">
        <v>722590.61</v>
      </c>
      <c r="H12487" s="33">
        <v>722590.61</v>
      </c>
      <c r="I12487" s="33">
        <v>18391</v>
      </c>
      <c r="J12487" s="33">
        <v>1275</v>
      </c>
      <c r="K12487" s="33">
        <v>12100</v>
      </c>
      <c r="L12487" s="33">
        <v>1</v>
      </c>
      <c r="M12487" s="33">
        <v>1</v>
      </c>
      <c r="N12487" s="33">
        <v>561485.38</v>
      </c>
      <c r="O12487" s="33">
        <v>4123</v>
      </c>
      <c r="P12487" s="33">
        <v>7645</v>
      </c>
    </row>
    <row r="12488" spans="1:16">
      <c r="A12488" s="27" t="s">
        <v>1665</v>
      </c>
      <c r="B12488" s="31">
        <v>202605</v>
      </c>
      <c r="C12488" s="27" t="s">
        <v>169</v>
      </c>
      <c r="D12488" s="27" t="s">
        <v>169</v>
      </c>
      <c r="E12488" s="27" t="s">
        <v>27</v>
      </c>
      <c r="F12488" s="27" t="s">
        <v>257</v>
      </c>
      <c r="G12488" s="33">
        <v>839697.98</v>
      </c>
      <c r="H12488" s="33">
        <v>839697.98</v>
      </c>
      <c r="I12488" s="33">
        <v>21105</v>
      </c>
      <c r="J12488" s="33">
        <v>1704</v>
      </c>
      <c r="K12488" s="33">
        <v>12100</v>
      </c>
      <c r="L12488" s="33">
        <v>1</v>
      </c>
      <c r="M12488" s="33">
        <v>1</v>
      </c>
      <c r="N12488" s="33">
        <v>619571.7</v>
      </c>
      <c r="O12488" s="33">
        <v>4936</v>
      </c>
      <c r="P12488" s="33">
        <v>8376</v>
      </c>
    </row>
    <row r="12489" spans="1:16">
      <c r="A12489" s="27" t="s">
        <v>1665</v>
      </c>
      <c r="B12489" s="31">
        <v>202606</v>
      </c>
      <c r="C12489" s="27" t="s">
        <v>169</v>
      </c>
      <c r="D12489" s="27" t="s">
        <v>169</v>
      </c>
      <c r="E12489" s="27" t="s">
        <v>27</v>
      </c>
      <c r="F12489" s="27" t="s">
        <v>257</v>
      </c>
      <c r="G12489" s="33">
        <v>748813.47</v>
      </c>
      <c r="H12489" s="33">
        <v>748813.47</v>
      </c>
      <c r="I12489" s="33">
        <v>20835</v>
      </c>
      <c r="J12489" s="33">
        <v>1545</v>
      </c>
      <c r="K12489" s="33">
        <v>12100</v>
      </c>
      <c r="L12489" s="33">
        <v>1</v>
      </c>
      <c r="M12489" s="33">
        <v>1</v>
      </c>
      <c r="N12489" s="33">
        <v>609820.85</v>
      </c>
      <c r="O12489" s="33">
        <v>4351.4</v>
      </c>
      <c r="P12489" s="33">
        <v>8442</v>
      </c>
    </row>
    <row r="12490" spans="1:16">
      <c r="A12490" s="27" t="s">
        <v>1665</v>
      </c>
      <c r="B12490" s="31">
        <v>202607</v>
      </c>
      <c r="C12490" s="27" t="s">
        <v>169</v>
      </c>
      <c r="D12490" s="27" t="s">
        <v>169</v>
      </c>
      <c r="E12490" s="27" t="s">
        <v>27</v>
      </c>
      <c r="F12490" s="27" t="s">
        <v>257</v>
      </c>
      <c r="G12490" s="33">
        <v>748477.98</v>
      </c>
      <c r="H12490" s="33">
        <v>748477.98</v>
      </c>
      <c r="I12490" s="33">
        <v>19561</v>
      </c>
      <c r="J12490" s="33">
        <v>1369</v>
      </c>
      <c r="K12490" s="33">
        <v>12100</v>
      </c>
      <c r="L12490" s="33">
        <v>1</v>
      </c>
      <c r="M12490" s="33">
        <v>1</v>
      </c>
      <c r="N12490" s="33">
        <v>546260.08</v>
      </c>
      <c r="O12490" s="33">
        <v>4330.5</v>
      </c>
      <c r="P12490" s="33">
        <v>7501</v>
      </c>
    </row>
    <row r="12491" spans="1:16">
      <c r="A12491" s="27" t="s">
        <v>1667</v>
      </c>
      <c r="B12491" s="31">
        <v>202408</v>
      </c>
      <c r="C12491" s="27" t="s">
        <v>169</v>
      </c>
      <c r="D12491" s="27" t="s">
        <v>169</v>
      </c>
      <c r="E12491" s="27" t="s">
        <v>27</v>
      </c>
      <c r="F12491" s="27" t="s">
        <v>257</v>
      </c>
      <c r="G12491" s="33">
        <v>255495.65</v>
      </c>
      <c r="H12491" s="33">
        <v>0</v>
      </c>
      <c r="I12491" s="33">
        <v>6281</v>
      </c>
      <c r="J12491" s="33">
        <v>473</v>
      </c>
      <c r="K12491" s="33">
        <v>8200</v>
      </c>
      <c r="L12491" s="33">
        <v>1</v>
      </c>
      <c r="M12491" s="33">
        <v>0</v>
      </c>
      <c r="N12491" s="33">
        <v>303797.24</v>
      </c>
      <c r="O12491" s="33">
        <v>1410.8</v>
      </c>
      <c r="P12491" s="33">
        <v>2574</v>
      </c>
    </row>
    <row r="12492" spans="1:16">
      <c r="A12492" s="27" t="s">
        <v>1667</v>
      </c>
      <c r="B12492" s="31">
        <v>202409</v>
      </c>
      <c r="C12492" s="27" t="s">
        <v>169</v>
      </c>
      <c r="D12492" s="27" t="s">
        <v>169</v>
      </c>
      <c r="E12492" s="27" t="s">
        <v>27</v>
      </c>
      <c r="F12492" s="27" t="s">
        <v>257</v>
      </c>
      <c r="G12492" s="33">
        <v>239271.61</v>
      </c>
      <c r="H12492" s="33">
        <v>0</v>
      </c>
      <c r="I12492" s="33">
        <v>6072</v>
      </c>
      <c r="J12492" s="33">
        <v>543</v>
      </c>
      <c r="K12492" s="33">
        <v>8200</v>
      </c>
      <c r="L12492" s="33">
        <v>1</v>
      </c>
      <c r="M12492" s="33">
        <v>0</v>
      </c>
      <c r="N12492" s="33">
        <v>294293.37</v>
      </c>
      <c r="O12492" s="33">
        <v>1385.8</v>
      </c>
      <c r="P12492" s="33">
        <v>2545</v>
      </c>
    </row>
    <row r="12493" spans="1:16">
      <c r="A12493" s="27" t="s">
        <v>1667</v>
      </c>
      <c r="B12493" s="31">
        <v>202410</v>
      </c>
      <c r="C12493" s="27" t="s">
        <v>169</v>
      </c>
      <c r="D12493" s="27" t="s">
        <v>169</v>
      </c>
      <c r="E12493" s="27" t="s">
        <v>27</v>
      </c>
      <c r="F12493" s="27" t="s">
        <v>257</v>
      </c>
      <c r="G12493" s="33">
        <v>265958.31</v>
      </c>
      <c r="H12493" s="33">
        <v>0</v>
      </c>
      <c r="I12493" s="33">
        <v>6193</v>
      </c>
      <c r="J12493" s="33">
        <v>486</v>
      </c>
      <c r="K12493" s="33">
        <v>8200</v>
      </c>
      <c r="L12493" s="33">
        <v>1</v>
      </c>
      <c r="M12493" s="33">
        <v>0</v>
      </c>
      <c r="N12493" s="33">
        <v>325675.22</v>
      </c>
      <c r="O12493" s="33">
        <v>1488.4</v>
      </c>
      <c r="P12493" s="33">
        <v>2568</v>
      </c>
    </row>
    <row r="12494" spans="1:16">
      <c r="A12494" s="27" t="s">
        <v>1667</v>
      </c>
      <c r="B12494" s="31">
        <v>202411</v>
      </c>
      <c r="C12494" s="27" t="s">
        <v>169</v>
      </c>
      <c r="D12494" s="27" t="s">
        <v>169</v>
      </c>
      <c r="E12494" s="27" t="s">
        <v>27</v>
      </c>
      <c r="F12494" s="27" t="s">
        <v>257</v>
      </c>
      <c r="G12494" s="33">
        <v>335587.01</v>
      </c>
      <c r="H12494" s="33">
        <v>0</v>
      </c>
      <c r="I12494" s="33">
        <v>8862</v>
      </c>
      <c r="J12494" s="33">
        <v>788</v>
      </c>
      <c r="K12494" s="33">
        <v>8200</v>
      </c>
      <c r="L12494" s="33">
        <v>1</v>
      </c>
      <c r="M12494" s="33">
        <v>0</v>
      </c>
      <c r="N12494" s="33">
        <v>395971.6</v>
      </c>
      <c r="O12494" s="33">
        <v>1980.5</v>
      </c>
      <c r="P12494" s="33">
        <v>3514</v>
      </c>
    </row>
    <row r="12495" spans="1:16">
      <c r="A12495" s="27" t="s">
        <v>1667</v>
      </c>
      <c r="B12495" s="31">
        <v>202412</v>
      </c>
      <c r="C12495" s="27" t="s">
        <v>169</v>
      </c>
      <c r="D12495" s="27" t="s">
        <v>169</v>
      </c>
      <c r="E12495" s="27" t="s">
        <v>27</v>
      </c>
      <c r="F12495" s="27" t="s">
        <v>257</v>
      </c>
      <c r="G12495" s="33">
        <v>362000.69</v>
      </c>
      <c r="H12495" s="33">
        <v>0</v>
      </c>
      <c r="I12495" s="33">
        <v>8992</v>
      </c>
      <c r="J12495" s="33">
        <v>586</v>
      </c>
      <c r="K12495" s="33">
        <v>8200</v>
      </c>
      <c r="L12495" s="33">
        <v>1</v>
      </c>
      <c r="M12495" s="33">
        <v>0</v>
      </c>
      <c r="N12495" s="33">
        <v>457957.91</v>
      </c>
      <c r="O12495" s="33">
        <v>1826</v>
      </c>
      <c r="P12495" s="33">
        <v>3623</v>
      </c>
    </row>
    <row r="12496" spans="1:16">
      <c r="A12496" s="27" t="s">
        <v>1667</v>
      </c>
      <c r="B12496" s="31">
        <v>202501</v>
      </c>
      <c r="C12496" s="27" t="s">
        <v>169</v>
      </c>
      <c r="D12496" s="27" t="s">
        <v>169</v>
      </c>
      <c r="E12496" s="27" t="s">
        <v>27</v>
      </c>
      <c r="F12496" s="27" t="s">
        <v>257</v>
      </c>
      <c r="G12496" s="33">
        <v>216378.1</v>
      </c>
      <c r="H12496" s="33">
        <v>0</v>
      </c>
      <c r="I12496" s="33">
        <v>5623</v>
      </c>
      <c r="J12496" s="33">
        <v>383</v>
      </c>
      <c r="K12496" s="33">
        <v>8200</v>
      </c>
      <c r="L12496" s="33">
        <v>1</v>
      </c>
      <c r="M12496" s="33">
        <v>0</v>
      </c>
      <c r="N12496" s="33">
        <v>234511.74</v>
      </c>
      <c r="O12496" s="33">
        <v>1207.5</v>
      </c>
      <c r="P12496" s="33">
        <v>2294</v>
      </c>
    </row>
    <row r="12497" spans="1:16">
      <c r="A12497" s="27" t="s">
        <v>1667</v>
      </c>
      <c r="B12497" s="31">
        <v>202502</v>
      </c>
      <c r="C12497" s="27" t="s">
        <v>169</v>
      </c>
      <c r="D12497" s="27" t="s">
        <v>169</v>
      </c>
      <c r="E12497" s="27" t="s">
        <v>27</v>
      </c>
      <c r="F12497" s="27" t="s">
        <v>257</v>
      </c>
      <c r="G12497" s="33">
        <v>218070.49</v>
      </c>
      <c r="H12497" s="33">
        <v>0</v>
      </c>
      <c r="I12497" s="33">
        <v>5500</v>
      </c>
      <c r="J12497" s="33">
        <v>420</v>
      </c>
      <c r="K12497" s="33">
        <v>8200</v>
      </c>
      <c r="L12497" s="33">
        <v>1</v>
      </c>
      <c r="M12497" s="33">
        <v>0</v>
      </c>
      <c r="N12497" s="33">
        <v>243421.35</v>
      </c>
      <c r="O12497" s="33">
        <v>1250.4</v>
      </c>
      <c r="P12497" s="33">
        <v>2170</v>
      </c>
    </row>
    <row r="12498" spans="1:16">
      <c r="A12498" s="27" t="s">
        <v>1667</v>
      </c>
      <c r="B12498" s="31">
        <v>202503</v>
      </c>
      <c r="C12498" s="27" t="s">
        <v>169</v>
      </c>
      <c r="D12498" s="27" t="s">
        <v>169</v>
      </c>
      <c r="E12498" s="27" t="s">
        <v>27</v>
      </c>
      <c r="F12498" s="27" t="s">
        <v>257</v>
      </c>
      <c r="G12498" s="33">
        <v>239619.53</v>
      </c>
      <c r="H12498" s="33">
        <v>0</v>
      </c>
      <c r="I12498" s="33">
        <v>6430</v>
      </c>
      <c r="J12498" s="33">
        <v>414</v>
      </c>
      <c r="K12498" s="33">
        <v>8200</v>
      </c>
      <c r="L12498" s="33">
        <v>1</v>
      </c>
      <c r="M12498" s="33">
        <v>0</v>
      </c>
      <c r="N12498" s="33">
        <v>305639.61</v>
      </c>
      <c r="O12498" s="33">
        <v>1349.1</v>
      </c>
      <c r="P12498" s="33">
        <v>2634</v>
      </c>
    </row>
    <row r="12499" spans="1:16">
      <c r="A12499" s="27" t="s">
        <v>1667</v>
      </c>
      <c r="B12499" s="31">
        <v>202504</v>
      </c>
      <c r="C12499" s="27" t="s">
        <v>169</v>
      </c>
      <c r="D12499" s="27" t="s">
        <v>169</v>
      </c>
      <c r="E12499" s="27" t="s">
        <v>27</v>
      </c>
      <c r="F12499" s="27" t="s">
        <v>257</v>
      </c>
      <c r="G12499" s="33">
        <v>330978.96</v>
      </c>
      <c r="H12499" s="33">
        <v>0</v>
      </c>
      <c r="I12499" s="33">
        <v>9036</v>
      </c>
      <c r="J12499" s="33">
        <v>510</v>
      </c>
      <c r="K12499" s="33">
        <v>8200</v>
      </c>
      <c r="L12499" s="33">
        <v>1</v>
      </c>
      <c r="M12499" s="33">
        <v>0</v>
      </c>
      <c r="N12499" s="33">
        <v>362360.16</v>
      </c>
      <c r="O12499" s="33">
        <v>1921.5</v>
      </c>
      <c r="P12499" s="33">
        <v>3614</v>
      </c>
    </row>
    <row r="12500" spans="1:16">
      <c r="A12500" s="27" t="s">
        <v>1667</v>
      </c>
      <c r="B12500" s="31">
        <v>202505</v>
      </c>
      <c r="C12500" s="27" t="s">
        <v>169</v>
      </c>
      <c r="D12500" s="27" t="s">
        <v>169</v>
      </c>
      <c r="E12500" s="27" t="s">
        <v>27</v>
      </c>
      <c r="F12500" s="27" t="s">
        <v>257</v>
      </c>
      <c r="G12500" s="33">
        <v>350174.4</v>
      </c>
      <c r="H12500" s="33">
        <v>0</v>
      </c>
      <c r="I12500" s="33">
        <v>8938</v>
      </c>
      <c r="J12500" s="33">
        <v>652</v>
      </c>
      <c r="K12500" s="33">
        <v>8200</v>
      </c>
      <c r="L12500" s="33">
        <v>1</v>
      </c>
      <c r="M12500" s="33">
        <v>0</v>
      </c>
      <c r="N12500" s="33">
        <v>399846.74</v>
      </c>
      <c r="O12500" s="33">
        <v>1966</v>
      </c>
      <c r="P12500" s="33">
        <v>3475</v>
      </c>
    </row>
    <row r="12501" spans="1:16">
      <c r="A12501" s="27" t="s">
        <v>1667</v>
      </c>
      <c r="B12501" s="31">
        <v>202506</v>
      </c>
      <c r="C12501" s="27" t="s">
        <v>169</v>
      </c>
      <c r="D12501" s="27" t="s">
        <v>169</v>
      </c>
      <c r="E12501" s="27" t="s">
        <v>27</v>
      </c>
      <c r="F12501" s="27" t="s">
        <v>257</v>
      </c>
      <c r="G12501" s="33">
        <v>358636.06</v>
      </c>
      <c r="H12501" s="33">
        <v>0</v>
      </c>
      <c r="I12501" s="33">
        <v>8873</v>
      </c>
      <c r="J12501" s="33">
        <v>731</v>
      </c>
      <c r="K12501" s="33">
        <v>8200</v>
      </c>
      <c r="L12501" s="33">
        <v>1</v>
      </c>
      <c r="M12501" s="33">
        <v>0</v>
      </c>
      <c r="N12501" s="33">
        <v>393553.93</v>
      </c>
      <c r="O12501" s="33">
        <v>2017</v>
      </c>
      <c r="P12501" s="33">
        <v>3631</v>
      </c>
    </row>
    <row r="12502" spans="1:16">
      <c r="A12502" s="27" t="s">
        <v>1667</v>
      </c>
      <c r="B12502" s="31">
        <v>202507</v>
      </c>
      <c r="C12502" s="27" t="s">
        <v>169</v>
      </c>
      <c r="D12502" s="27" t="s">
        <v>169</v>
      </c>
      <c r="E12502" s="27" t="s">
        <v>27</v>
      </c>
      <c r="F12502" s="27" t="s">
        <v>257</v>
      </c>
      <c r="G12502" s="33">
        <v>295130.83</v>
      </c>
      <c r="H12502" s="33">
        <v>0</v>
      </c>
      <c r="I12502" s="33">
        <v>7108</v>
      </c>
      <c r="J12502" s="33">
        <v>435</v>
      </c>
      <c r="K12502" s="33">
        <v>8200</v>
      </c>
      <c r="L12502" s="33">
        <v>1</v>
      </c>
      <c r="M12502" s="33">
        <v>0</v>
      </c>
      <c r="N12502" s="33">
        <v>352534.36</v>
      </c>
      <c r="O12502" s="33">
        <v>1677.8</v>
      </c>
      <c r="P12502" s="33">
        <v>2912</v>
      </c>
    </row>
    <row r="12503" spans="1:16">
      <c r="A12503" s="27" t="s">
        <v>1667</v>
      </c>
      <c r="B12503" s="31">
        <v>202508</v>
      </c>
      <c r="C12503" s="27" t="s">
        <v>169</v>
      </c>
      <c r="D12503" s="27" t="s">
        <v>169</v>
      </c>
      <c r="E12503" s="27" t="s">
        <v>27</v>
      </c>
      <c r="F12503" s="27" t="s">
        <v>257</v>
      </c>
      <c r="G12503" s="33">
        <v>305564.03</v>
      </c>
      <c r="H12503" s="33">
        <v>0</v>
      </c>
      <c r="I12503" s="33">
        <v>7903</v>
      </c>
      <c r="J12503" s="33">
        <v>551</v>
      </c>
      <c r="K12503" s="33">
        <v>8200</v>
      </c>
      <c r="L12503" s="33">
        <v>1</v>
      </c>
      <c r="M12503" s="33">
        <v>0</v>
      </c>
      <c r="N12503" s="33">
        <v>342075.7</v>
      </c>
      <c r="O12503" s="33">
        <v>1770.3</v>
      </c>
      <c r="P12503" s="33">
        <v>3032</v>
      </c>
    </row>
    <row r="12504" spans="1:16">
      <c r="A12504" s="27" t="s">
        <v>1667</v>
      </c>
      <c r="B12504" s="31">
        <v>202509</v>
      </c>
      <c r="C12504" s="27" t="s">
        <v>169</v>
      </c>
      <c r="D12504" s="27" t="s">
        <v>169</v>
      </c>
      <c r="E12504" s="27" t="s">
        <v>27</v>
      </c>
      <c r="F12504" s="27" t="s">
        <v>257</v>
      </c>
      <c r="G12504" s="33">
        <v>299601.26</v>
      </c>
      <c r="H12504" s="33">
        <v>0</v>
      </c>
      <c r="I12504" s="33">
        <v>7512</v>
      </c>
      <c r="J12504" s="33">
        <v>561</v>
      </c>
      <c r="K12504" s="33">
        <v>8200</v>
      </c>
      <c r="L12504" s="33">
        <v>1</v>
      </c>
      <c r="M12504" s="33">
        <v>0</v>
      </c>
      <c r="N12504" s="33">
        <v>331374.33</v>
      </c>
      <c r="O12504" s="33">
        <v>1631.8</v>
      </c>
      <c r="P12504" s="33">
        <v>2979</v>
      </c>
    </row>
    <row r="12505" spans="1:16">
      <c r="A12505" s="27" t="s">
        <v>1667</v>
      </c>
      <c r="B12505" s="31">
        <v>202510</v>
      </c>
      <c r="C12505" s="27" t="s">
        <v>169</v>
      </c>
      <c r="D12505" s="27" t="s">
        <v>169</v>
      </c>
      <c r="E12505" s="27" t="s">
        <v>27</v>
      </c>
      <c r="F12505" s="27" t="s">
        <v>257</v>
      </c>
      <c r="G12505" s="33">
        <v>331451.4</v>
      </c>
      <c r="H12505" s="33">
        <v>0</v>
      </c>
      <c r="I12505" s="33">
        <v>8432</v>
      </c>
      <c r="J12505" s="33">
        <v>677</v>
      </c>
      <c r="K12505" s="33">
        <v>8200</v>
      </c>
      <c r="L12505" s="33">
        <v>1</v>
      </c>
      <c r="M12505" s="33">
        <v>0</v>
      </c>
      <c r="N12505" s="33">
        <v>366710.29</v>
      </c>
      <c r="O12505" s="33">
        <v>1785.2</v>
      </c>
      <c r="P12505" s="33">
        <v>3484</v>
      </c>
    </row>
    <row r="12506" spans="1:16">
      <c r="A12506" s="27" t="s">
        <v>1667</v>
      </c>
      <c r="B12506" s="31">
        <v>202511</v>
      </c>
      <c r="C12506" s="27" t="s">
        <v>169</v>
      </c>
      <c r="D12506" s="27" t="s">
        <v>169</v>
      </c>
      <c r="E12506" s="27" t="s">
        <v>27</v>
      </c>
      <c r="F12506" s="27" t="s">
        <v>257</v>
      </c>
      <c r="G12506" s="33">
        <v>406439.02</v>
      </c>
      <c r="H12506" s="33">
        <v>406439.02</v>
      </c>
      <c r="I12506" s="33">
        <v>10697</v>
      </c>
      <c r="J12506" s="33">
        <v>882</v>
      </c>
      <c r="K12506" s="33">
        <v>8200</v>
      </c>
      <c r="L12506" s="33">
        <v>1</v>
      </c>
      <c r="M12506" s="33">
        <v>1</v>
      </c>
      <c r="N12506" s="33">
        <v>445864.02</v>
      </c>
      <c r="O12506" s="33">
        <v>2197.7</v>
      </c>
      <c r="P12506" s="33">
        <v>4275</v>
      </c>
    </row>
    <row r="12507" spans="1:16">
      <c r="A12507" s="27" t="s">
        <v>1667</v>
      </c>
      <c r="B12507" s="31">
        <v>202512</v>
      </c>
      <c r="C12507" s="27" t="s">
        <v>169</v>
      </c>
      <c r="D12507" s="27" t="s">
        <v>169</v>
      </c>
      <c r="E12507" s="27" t="s">
        <v>27</v>
      </c>
      <c r="F12507" s="27" t="s">
        <v>257</v>
      </c>
      <c r="G12507" s="33">
        <v>454355.06</v>
      </c>
      <c r="H12507" s="33">
        <v>454355.06</v>
      </c>
      <c r="I12507" s="33">
        <v>11317</v>
      </c>
      <c r="J12507" s="33">
        <v>812</v>
      </c>
      <c r="K12507" s="33">
        <v>8200</v>
      </c>
      <c r="L12507" s="33">
        <v>1</v>
      </c>
      <c r="M12507" s="33">
        <v>1</v>
      </c>
      <c r="N12507" s="33">
        <v>515660.6</v>
      </c>
      <c r="O12507" s="33">
        <v>2363.2</v>
      </c>
      <c r="P12507" s="33">
        <v>4742</v>
      </c>
    </row>
    <row r="12508" spans="1:16">
      <c r="A12508" s="27" t="s">
        <v>1667</v>
      </c>
      <c r="B12508" s="31">
        <v>202601</v>
      </c>
      <c r="C12508" s="27" t="s">
        <v>169</v>
      </c>
      <c r="D12508" s="27" t="s">
        <v>169</v>
      </c>
      <c r="E12508" s="27" t="s">
        <v>27</v>
      </c>
      <c r="F12508" s="27" t="s">
        <v>257</v>
      </c>
      <c r="G12508" s="33">
        <v>243251.86</v>
      </c>
      <c r="H12508" s="33">
        <v>243251.86</v>
      </c>
      <c r="I12508" s="33">
        <v>6424</v>
      </c>
      <c r="J12508" s="33">
        <v>400</v>
      </c>
      <c r="K12508" s="33">
        <v>8200</v>
      </c>
      <c r="L12508" s="33">
        <v>1</v>
      </c>
      <c r="M12508" s="33">
        <v>1</v>
      </c>
      <c r="N12508" s="33">
        <v>264060.21</v>
      </c>
      <c r="O12508" s="33">
        <v>1326.7</v>
      </c>
      <c r="P12508" s="33">
        <v>2428</v>
      </c>
    </row>
    <row r="12509" spans="1:16">
      <c r="A12509" s="27" t="s">
        <v>1667</v>
      </c>
      <c r="B12509" s="31">
        <v>202602</v>
      </c>
      <c r="C12509" s="27" t="s">
        <v>169</v>
      </c>
      <c r="D12509" s="27" t="s">
        <v>169</v>
      </c>
      <c r="E12509" s="27" t="s">
        <v>27</v>
      </c>
      <c r="F12509" s="27" t="s">
        <v>257</v>
      </c>
      <c r="G12509" s="33">
        <v>239939.75</v>
      </c>
      <c r="H12509" s="33">
        <v>239939.75</v>
      </c>
      <c r="I12509" s="33">
        <v>5763</v>
      </c>
      <c r="J12509" s="33">
        <v>443</v>
      </c>
      <c r="K12509" s="33">
        <v>8200</v>
      </c>
      <c r="L12509" s="33">
        <v>1</v>
      </c>
      <c r="M12509" s="33">
        <v>1</v>
      </c>
      <c r="N12509" s="33">
        <v>274092.44</v>
      </c>
      <c r="O12509" s="33">
        <v>1535.3</v>
      </c>
      <c r="P12509" s="33">
        <v>2372</v>
      </c>
    </row>
    <row r="12510" spans="1:16">
      <c r="A12510" s="27" t="s">
        <v>1667</v>
      </c>
      <c r="B12510" s="31">
        <v>202603</v>
      </c>
      <c r="C12510" s="27" t="s">
        <v>169</v>
      </c>
      <c r="D12510" s="27" t="s">
        <v>169</v>
      </c>
      <c r="E12510" s="27" t="s">
        <v>27</v>
      </c>
      <c r="F12510" s="27" t="s">
        <v>257</v>
      </c>
      <c r="G12510" s="33">
        <v>315485.05</v>
      </c>
      <c r="H12510" s="33">
        <v>315485.05</v>
      </c>
      <c r="I12510" s="33">
        <v>8017</v>
      </c>
      <c r="J12510" s="33">
        <v>521</v>
      </c>
      <c r="K12510" s="33">
        <v>8200</v>
      </c>
      <c r="L12510" s="33">
        <v>1</v>
      </c>
      <c r="M12510" s="33">
        <v>1</v>
      </c>
      <c r="N12510" s="33">
        <v>344150.21</v>
      </c>
      <c r="O12510" s="33">
        <v>1831.5</v>
      </c>
      <c r="P12510" s="33">
        <v>3110</v>
      </c>
    </row>
    <row r="12511" spans="1:16">
      <c r="A12511" s="27" t="s">
        <v>1667</v>
      </c>
      <c r="B12511" s="31">
        <v>202604</v>
      </c>
      <c r="C12511" s="27" t="s">
        <v>169</v>
      </c>
      <c r="D12511" s="27" t="s">
        <v>169</v>
      </c>
      <c r="E12511" s="27" t="s">
        <v>27</v>
      </c>
      <c r="F12511" s="27" t="s">
        <v>257</v>
      </c>
      <c r="G12511" s="33">
        <v>361226.48</v>
      </c>
      <c r="H12511" s="33">
        <v>361226.48</v>
      </c>
      <c r="I12511" s="33">
        <v>9318</v>
      </c>
      <c r="J12511" s="33">
        <v>780</v>
      </c>
      <c r="K12511" s="33">
        <v>8200</v>
      </c>
      <c r="L12511" s="33">
        <v>1</v>
      </c>
      <c r="M12511" s="33">
        <v>1</v>
      </c>
      <c r="N12511" s="33">
        <v>408017.54</v>
      </c>
      <c r="O12511" s="33">
        <v>1848.7</v>
      </c>
      <c r="P12511" s="33">
        <v>3729</v>
      </c>
    </row>
    <row r="12512" spans="1:16">
      <c r="A12512" s="27" t="s">
        <v>1667</v>
      </c>
      <c r="B12512" s="31">
        <v>202605</v>
      </c>
      <c r="C12512" s="27" t="s">
        <v>169</v>
      </c>
      <c r="D12512" s="27" t="s">
        <v>169</v>
      </c>
      <c r="E12512" s="27" t="s">
        <v>27</v>
      </c>
      <c r="F12512" s="27" t="s">
        <v>257</v>
      </c>
      <c r="G12512" s="33">
        <v>415649.82</v>
      </c>
      <c r="H12512" s="33">
        <v>415649.82</v>
      </c>
      <c r="I12512" s="33">
        <v>9843</v>
      </c>
      <c r="J12512" s="33">
        <v>807</v>
      </c>
      <c r="K12512" s="33">
        <v>8200</v>
      </c>
      <c r="L12512" s="33">
        <v>1</v>
      </c>
      <c r="M12512" s="33">
        <v>1</v>
      </c>
      <c r="N12512" s="33">
        <v>450227.42</v>
      </c>
      <c r="O12512" s="33">
        <v>2313.6</v>
      </c>
      <c r="P12512" s="33">
        <v>4180</v>
      </c>
    </row>
    <row r="12513" spans="1:16">
      <c r="A12513" s="27" t="s">
        <v>1667</v>
      </c>
      <c r="B12513" s="31">
        <v>202606</v>
      </c>
      <c r="C12513" s="27" t="s">
        <v>169</v>
      </c>
      <c r="D12513" s="27" t="s">
        <v>169</v>
      </c>
      <c r="E12513" s="27" t="s">
        <v>27</v>
      </c>
      <c r="F12513" s="27" t="s">
        <v>257</v>
      </c>
      <c r="G12513" s="33">
        <v>459328.63</v>
      </c>
      <c r="H12513" s="33">
        <v>459328.63</v>
      </c>
      <c r="I12513" s="33">
        <v>11572</v>
      </c>
      <c r="J12513" s="33">
        <v>753</v>
      </c>
      <c r="K12513" s="33">
        <v>8200</v>
      </c>
      <c r="L12513" s="33">
        <v>1</v>
      </c>
      <c r="M12513" s="33">
        <v>1</v>
      </c>
      <c r="N12513" s="33">
        <v>443141.73</v>
      </c>
      <c r="O12513" s="33">
        <v>2504.7</v>
      </c>
      <c r="P12513" s="33">
        <v>4711</v>
      </c>
    </row>
    <row r="12514" spans="1:16">
      <c r="A12514" s="27" t="s">
        <v>1667</v>
      </c>
      <c r="B12514" s="31">
        <v>202607</v>
      </c>
      <c r="C12514" s="27" t="s">
        <v>169</v>
      </c>
      <c r="D12514" s="27" t="s">
        <v>169</v>
      </c>
      <c r="E12514" s="27" t="s">
        <v>27</v>
      </c>
      <c r="F12514" s="27" t="s">
        <v>257</v>
      </c>
      <c r="G12514" s="33">
        <v>377882.93</v>
      </c>
      <c r="H12514" s="33">
        <v>377882.93</v>
      </c>
      <c r="I12514" s="33">
        <v>9508</v>
      </c>
      <c r="J12514" s="33">
        <v>711</v>
      </c>
      <c r="K12514" s="33">
        <v>8200</v>
      </c>
      <c r="L12514" s="33">
        <v>1</v>
      </c>
      <c r="M12514" s="33">
        <v>1</v>
      </c>
      <c r="N12514" s="33">
        <v>396953.69</v>
      </c>
      <c r="O12514" s="33">
        <v>2344.1</v>
      </c>
      <c r="P12514" s="33">
        <v>3898</v>
      </c>
    </row>
    <row r="12515" spans="1:16">
      <c r="A12515" s="27" t="s">
        <v>1669</v>
      </c>
      <c r="B12515" s="31">
        <v>202408</v>
      </c>
      <c r="C12515" s="27" t="s">
        <v>169</v>
      </c>
      <c r="D12515" s="27" t="s">
        <v>169</v>
      </c>
      <c r="E12515" s="27" t="s">
        <v>27</v>
      </c>
      <c r="F12515" s="27" t="s">
        <v>257</v>
      </c>
      <c r="G12515" s="33">
        <v>288371.4</v>
      </c>
      <c r="H12515" s="33">
        <v>288371.4</v>
      </c>
      <c r="I12515" s="33">
        <v>7425</v>
      </c>
      <c r="J12515" s="33">
        <v>638</v>
      </c>
      <c r="K12515" s="33">
        <v>10500</v>
      </c>
      <c r="L12515" s="33">
        <v>1</v>
      </c>
      <c r="M12515" s="33">
        <v>1</v>
      </c>
      <c r="N12515" s="33">
        <v>368253.4</v>
      </c>
      <c r="O12515" s="33">
        <v>1573.6</v>
      </c>
      <c r="P12515" s="33">
        <v>2855</v>
      </c>
    </row>
    <row r="12516" spans="1:16">
      <c r="A12516" s="27" t="s">
        <v>1669</v>
      </c>
      <c r="B12516" s="31">
        <v>202409</v>
      </c>
      <c r="C12516" s="27" t="s">
        <v>169</v>
      </c>
      <c r="D12516" s="27" t="s">
        <v>169</v>
      </c>
      <c r="E12516" s="27" t="s">
        <v>27</v>
      </c>
      <c r="F12516" s="27" t="s">
        <v>257</v>
      </c>
      <c r="G12516" s="33">
        <v>255086.44</v>
      </c>
      <c r="H12516" s="33">
        <v>255086.44</v>
      </c>
      <c r="I12516" s="33">
        <v>6751</v>
      </c>
      <c r="J12516" s="33">
        <v>478</v>
      </c>
      <c r="K12516" s="33">
        <v>10500</v>
      </c>
      <c r="L12516" s="33">
        <v>1</v>
      </c>
      <c r="M12516" s="33">
        <v>1</v>
      </c>
      <c r="N12516" s="33">
        <v>356733.1</v>
      </c>
      <c r="O12516" s="33">
        <v>1370.8</v>
      </c>
      <c r="P12516" s="33">
        <v>2740</v>
      </c>
    </row>
    <row r="12517" spans="1:16">
      <c r="A12517" s="27" t="s">
        <v>1669</v>
      </c>
      <c r="B12517" s="31">
        <v>202410</v>
      </c>
      <c r="C12517" s="27" t="s">
        <v>169</v>
      </c>
      <c r="D12517" s="27" t="s">
        <v>169</v>
      </c>
      <c r="E12517" s="27" t="s">
        <v>27</v>
      </c>
      <c r="F12517" s="27" t="s">
        <v>257</v>
      </c>
      <c r="G12517" s="33">
        <v>299187.55</v>
      </c>
      <c r="H12517" s="33">
        <v>299187.55</v>
      </c>
      <c r="I12517" s="33">
        <v>7635</v>
      </c>
      <c r="J12517" s="33">
        <v>627</v>
      </c>
      <c r="K12517" s="33">
        <v>10500</v>
      </c>
      <c r="L12517" s="33">
        <v>1</v>
      </c>
      <c r="M12517" s="33">
        <v>1</v>
      </c>
      <c r="N12517" s="33">
        <v>394773.19</v>
      </c>
      <c r="O12517" s="33">
        <v>1825.8</v>
      </c>
      <c r="P12517" s="33">
        <v>3151</v>
      </c>
    </row>
    <row r="12518" spans="1:16">
      <c r="A12518" s="27" t="s">
        <v>1669</v>
      </c>
      <c r="B12518" s="31">
        <v>202411</v>
      </c>
      <c r="C12518" s="27" t="s">
        <v>169</v>
      </c>
      <c r="D12518" s="27" t="s">
        <v>169</v>
      </c>
      <c r="E12518" s="27" t="s">
        <v>27</v>
      </c>
      <c r="F12518" s="27" t="s">
        <v>257</v>
      </c>
      <c r="G12518" s="33">
        <v>338543.98</v>
      </c>
      <c r="H12518" s="33">
        <v>338543.98</v>
      </c>
      <c r="I12518" s="33">
        <v>8504</v>
      </c>
      <c r="J12518" s="33">
        <v>704</v>
      </c>
      <c r="K12518" s="33">
        <v>10500</v>
      </c>
      <c r="L12518" s="33">
        <v>1</v>
      </c>
      <c r="M12518" s="33">
        <v>1</v>
      </c>
      <c r="N12518" s="33">
        <v>479984.24</v>
      </c>
      <c r="O12518" s="33">
        <v>2055.1</v>
      </c>
      <c r="P12518" s="33">
        <v>3409</v>
      </c>
    </row>
    <row r="12519" spans="1:16">
      <c r="A12519" s="27" t="s">
        <v>1669</v>
      </c>
      <c r="B12519" s="31">
        <v>202412</v>
      </c>
      <c r="C12519" s="27" t="s">
        <v>169</v>
      </c>
      <c r="D12519" s="27" t="s">
        <v>169</v>
      </c>
      <c r="E12519" s="27" t="s">
        <v>27</v>
      </c>
      <c r="F12519" s="27" t="s">
        <v>257</v>
      </c>
      <c r="G12519" s="33">
        <v>412621.71</v>
      </c>
      <c r="H12519" s="33">
        <v>412621.71</v>
      </c>
      <c r="I12519" s="33">
        <v>10256</v>
      </c>
      <c r="J12519" s="33">
        <v>754</v>
      </c>
      <c r="K12519" s="33">
        <v>10500</v>
      </c>
      <c r="L12519" s="33">
        <v>1</v>
      </c>
      <c r="M12519" s="33">
        <v>1</v>
      </c>
      <c r="N12519" s="33">
        <v>555122.08</v>
      </c>
      <c r="O12519" s="33">
        <v>2646.7</v>
      </c>
      <c r="P12519" s="33">
        <v>4315</v>
      </c>
    </row>
    <row r="12520" spans="1:16">
      <c r="A12520" s="27" t="s">
        <v>1669</v>
      </c>
      <c r="B12520" s="31">
        <v>202501</v>
      </c>
      <c r="C12520" s="27" t="s">
        <v>169</v>
      </c>
      <c r="D12520" s="27" t="s">
        <v>169</v>
      </c>
      <c r="E12520" s="27" t="s">
        <v>27</v>
      </c>
      <c r="F12520" s="27" t="s">
        <v>257</v>
      </c>
      <c r="G12520" s="33">
        <v>209943.71</v>
      </c>
      <c r="H12520" s="33">
        <v>209943.71</v>
      </c>
      <c r="I12520" s="33">
        <v>5239</v>
      </c>
      <c r="J12520" s="33">
        <v>451</v>
      </c>
      <c r="K12520" s="33">
        <v>10500</v>
      </c>
      <c r="L12520" s="33">
        <v>1</v>
      </c>
      <c r="M12520" s="33">
        <v>1</v>
      </c>
      <c r="N12520" s="33">
        <v>284267.7</v>
      </c>
      <c r="O12520" s="33">
        <v>1130.9</v>
      </c>
      <c r="P12520" s="33">
        <v>2159</v>
      </c>
    </row>
    <row r="12521" spans="1:16">
      <c r="A12521" s="27" t="s">
        <v>1669</v>
      </c>
      <c r="B12521" s="31">
        <v>202502</v>
      </c>
      <c r="C12521" s="27" t="s">
        <v>169</v>
      </c>
      <c r="D12521" s="27" t="s">
        <v>169</v>
      </c>
      <c r="E12521" s="27" t="s">
        <v>27</v>
      </c>
      <c r="F12521" s="27" t="s">
        <v>257</v>
      </c>
      <c r="G12521" s="33">
        <v>222545.68</v>
      </c>
      <c r="H12521" s="33">
        <v>222545.68</v>
      </c>
      <c r="I12521" s="33">
        <v>5290</v>
      </c>
      <c r="J12521" s="33">
        <v>412</v>
      </c>
      <c r="K12521" s="33">
        <v>10500</v>
      </c>
      <c r="L12521" s="33">
        <v>1</v>
      </c>
      <c r="M12521" s="33">
        <v>1</v>
      </c>
      <c r="N12521" s="33">
        <v>295067.66</v>
      </c>
      <c r="O12521" s="33">
        <v>1245</v>
      </c>
      <c r="P12521" s="33">
        <v>2194</v>
      </c>
    </row>
    <row r="12522" spans="1:16">
      <c r="A12522" s="27" t="s">
        <v>1669</v>
      </c>
      <c r="B12522" s="31">
        <v>202503</v>
      </c>
      <c r="C12522" s="27" t="s">
        <v>169</v>
      </c>
      <c r="D12522" s="27" t="s">
        <v>169</v>
      </c>
      <c r="E12522" s="27" t="s">
        <v>27</v>
      </c>
      <c r="F12522" s="27" t="s">
        <v>257</v>
      </c>
      <c r="G12522" s="33">
        <v>271891.9</v>
      </c>
      <c r="H12522" s="33">
        <v>271891.9</v>
      </c>
      <c r="I12522" s="33">
        <v>6972</v>
      </c>
      <c r="J12522" s="33">
        <v>474</v>
      </c>
      <c r="K12522" s="33">
        <v>10500</v>
      </c>
      <c r="L12522" s="33">
        <v>1</v>
      </c>
      <c r="M12522" s="33">
        <v>1</v>
      </c>
      <c r="N12522" s="33">
        <v>370486.67</v>
      </c>
      <c r="O12522" s="33">
        <v>1586</v>
      </c>
      <c r="P12522" s="33">
        <v>2836</v>
      </c>
    </row>
    <row r="12523" spans="1:16">
      <c r="A12523" s="27" t="s">
        <v>1669</v>
      </c>
      <c r="B12523" s="31">
        <v>202504</v>
      </c>
      <c r="C12523" s="27" t="s">
        <v>169</v>
      </c>
      <c r="D12523" s="27" t="s">
        <v>169</v>
      </c>
      <c r="E12523" s="27" t="s">
        <v>27</v>
      </c>
      <c r="F12523" s="27" t="s">
        <v>257</v>
      </c>
      <c r="G12523" s="33">
        <v>346412.89</v>
      </c>
      <c r="H12523" s="33">
        <v>346412.89</v>
      </c>
      <c r="I12523" s="33">
        <v>9517</v>
      </c>
      <c r="J12523" s="33">
        <v>715</v>
      </c>
      <c r="K12523" s="33">
        <v>10500</v>
      </c>
      <c r="L12523" s="33">
        <v>1</v>
      </c>
      <c r="M12523" s="33">
        <v>1</v>
      </c>
      <c r="N12523" s="33">
        <v>439241.51</v>
      </c>
      <c r="O12523" s="33">
        <v>1847.2</v>
      </c>
      <c r="P12523" s="33">
        <v>3815</v>
      </c>
    </row>
    <row r="12524" spans="1:16">
      <c r="A12524" s="27" t="s">
        <v>1669</v>
      </c>
      <c r="B12524" s="31">
        <v>202505</v>
      </c>
      <c r="C12524" s="27" t="s">
        <v>169</v>
      </c>
      <c r="D12524" s="27" t="s">
        <v>169</v>
      </c>
      <c r="E12524" s="27" t="s">
        <v>27</v>
      </c>
      <c r="F12524" s="27" t="s">
        <v>257</v>
      </c>
      <c r="G12524" s="33">
        <v>393130.02</v>
      </c>
      <c r="H12524" s="33">
        <v>393130.02</v>
      </c>
      <c r="I12524" s="33">
        <v>10097</v>
      </c>
      <c r="J12524" s="33">
        <v>773</v>
      </c>
      <c r="K12524" s="33">
        <v>10500</v>
      </c>
      <c r="L12524" s="33">
        <v>1</v>
      </c>
      <c r="M12524" s="33">
        <v>1</v>
      </c>
      <c r="N12524" s="33">
        <v>484681.56</v>
      </c>
      <c r="O12524" s="33">
        <v>2161.3</v>
      </c>
      <c r="P12524" s="33">
        <v>4071</v>
      </c>
    </row>
    <row r="12525" spans="1:16">
      <c r="A12525" s="27" t="s">
        <v>1669</v>
      </c>
      <c r="B12525" s="31">
        <v>202506</v>
      </c>
      <c r="C12525" s="27" t="s">
        <v>169</v>
      </c>
      <c r="D12525" s="27" t="s">
        <v>169</v>
      </c>
      <c r="E12525" s="27" t="s">
        <v>27</v>
      </c>
      <c r="F12525" s="27" t="s">
        <v>257</v>
      </c>
      <c r="G12525" s="33">
        <v>393722.9</v>
      </c>
      <c r="H12525" s="33">
        <v>393722.9</v>
      </c>
      <c r="I12525" s="33">
        <v>9415</v>
      </c>
      <c r="J12525" s="33">
        <v>680</v>
      </c>
      <c r="K12525" s="33">
        <v>10500</v>
      </c>
      <c r="L12525" s="33">
        <v>1</v>
      </c>
      <c r="M12525" s="33">
        <v>1</v>
      </c>
      <c r="N12525" s="33">
        <v>477053.62</v>
      </c>
      <c r="O12525" s="33">
        <v>2254.8</v>
      </c>
      <c r="P12525" s="33">
        <v>4004</v>
      </c>
    </row>
    <row r="12526" spans="1:16">
      <c r="A12526" s="27" t="s">
        <v>1669</v>
      </c>
      <c r="B12526" s="31">
        <v>202507</v>
      </c>
      <c r="C12526" s="27" t="s">
        <v>169</v>
      </c>
      <c r="D12526" s="27" t="s">
        <v>169</v>
      </c>
      <c r="E12526" s="27" t="s">
        <v>27</v>
      </c>
      <c r="F12526" s="27" t="s">
        <v>257</v>
      </c>
      <c r="G12526" s="33">
        <v>337803.21</v>
      </c>
      <c r="H12526" s="33">
        <v>337803.21</v>
      </c>
      <c r="I12526" s="33">
        <v>8768</v>
      </c>
      <c r="J12526" s="33">
        <v>619</v>
      </c>
      <c r="K12526" s="33">
        <v>10500</v>
      </c>
      <c r="L12526" s="33">
        <v>1</v>
      </c>
      <c r="M12526" s="33">
        <v>1</v>
      </c>
      <c r="N12526" s="33">
        <v>427330.99</v>
      </c>
      <c r="O12526" s="33">
        <v>1767.6</v>
      </c>
      <c r="P12526" s="33">
        <v>3734</v>
      </c>
    </row>
    <row r="12527" spans="1:16">
      <c r="A12527" s="27" t="s">
        <v>1669</v>
      </c>
      <c r="B12527" s="31">
        <v>202508</v>
      </c>
      <c r="C12527" s="27" t="s">
        <v>169</v>
      </c>
      <c r="D12527" s="27" t="s">
        <v>169</v>
      </c>
      <c r="E12527" s="27" t="s">
        <v>27</v>
      </c>
      <c r="F12527" s="27" t="s">
        <v>257</v>
      </c>
      <c r="G12527" s="33">
        <v>290754.97</v>
      </c>
      <c r="H12527" s="33">
        <v>290754.97</v>
      </c>
      <c r="I12527" s="33">
        <v>7282</v>
      </c>
      <c r="J12527" s="33">
        <v>480</v>
      </c>
      <c r="K12527" s="33">
        <v>10500</v>
      </c>
      <c r="L12527" s="33">
        <v>1</v>
      </c>
      <c r="M12527" s="33">
        <v>1</v>
      </c>
      <c r="N12527" s="33">
        <v>414653.33</v>
      </c>
      <c r="O12527" s="33">
        <v>1641.9</v>
      </c>
      <c r="P12527" s="33">
        <v>3095</v>
      </c>
    </row>
    <row r="12528" spans="1:16">
      <c r="A12528" s="27" t="s">
        <v>1669</v>
      </c>
      <c r="B12528" s="31">
        <v>202509</v>
      </c>
      <c r="C12528" s="27" t="s">
        <v>169</v>
      </c>
      <c r="D12528" s="27" t="s">
        <v>169</v>
      </c>
      <c r="E12528" s="27" t="s">
        <v>27</v>
      </c>
      <c r="F12528" s="27" t="s">
        <v>257</v>
      </c>
      <c r="G12528" s="33">
        <v>318929.23</v>
      </c>
      <c r="H12528" s="33">
        <v>318929.23</v>
      </c>
      <c r="I12528" s="33">
        <v>8122</v>
      </c>
      <c r="J12528" s="33">
        <v>685</v>
      </c>
      <c r="K12528" s="33">
        <v>10500</v>
      </c>
      <c r="L12528" s="33">
        <v>1</v>
      </c>
      <c r="M12528" s="33">
        <v>1</v>
      </c>
      <c r="N12528" s="33">
        <v>401681.48</v>
      </c>
      <c r="O12528" s="33">
        <v>1604.3</v>
      </c>
      <c r="P12528" s="33">
        <v>3195</v>
      </c>
    </row>
    <row r="12529" spans="1:16">
      <c r="A12529" s="27" t="s">
        <v>1669</v>
      </c>
      <c r="B12529" s="31">
        <v>202510</v>
      </c>
      <c r="C12529" s="27" t="s">
        <v>169</v>
      </c>
      <c r="D12529" s="27" t="s">
        <v>169</v>
      </c>
      <c r="E12529" s="27" t="s">
        <v>27</v>
      </c>
      <c r="F12529" s="27" t="s">
        <v>257</v>
      </c>
      <c r="G12529" s="33">
        <v>381591.4</v>
      </c>
      <c r="H12529" s="33">
        <v>381591.4</v>
      </c>
      <c r="I12529" s="33">
        <v>9896</v>
      </c>
      <c r="J12529" s="33">
        <v>750</v>
      </c>
      <c r="K12529" s="33">
        <v>10500</v>
      </c>
      <c r="L12529" s="33">
        <v>1</v>
      </c>
      <c r="M12529" s="33">
        <v>1</v>
      </c>
      <c r="N12529" s="33">
        <v>444514.61</v>
      </c>
      <c r="O12529" s="33">
        <v>2196</v>
      </c>
      <c r="P12529" s="33">
        <v>4013</v>
      </c>
    </row>
    <row r="12530" spans="1:16">
      <c r="A12530" s="27" t="s">
        <v>1669</v>
      </c>
      <c r="B12530" s="31">
        <v>202511</v>
      </c>
      <c r="C12530" s="27" t="s">
        <v>169</v>
      </c>
      <c r="D12530" s="27" t="s">
        <v>169</v>
      </c>
      <c r="E12530" s="27" t="s">
        <v>27</v>
      </c>
      <c r="F12530" s="27" t="s">
        <v>257</v>
      </c>
      <c r="G12530" s="33">
        <v>454771.02</v>
      </c>
      <c r="H12530" s="33">
        <v>454771.02</v>
      </c>
      <c r="I12530" s="33">
        <v>12013</v>
      </c>
      <c r="J12530" s="33">
        <v>1048</v>
      </c>
      <c r="K12530" s="33">
        <v>10500</v>
      </c>
      <c r="L12530" s="33">
        <v>1</v>
      </c>
      <c r="M12530" s="33">
        <v>1</v>
      </c>
      <c r="N12530" s="33">
        <v>540462.25</v>
      </c>
      <c r="O12530" s="33">
        <v>2600.5</v>
      </c>
      <c r="P12530" s="33">
        <v>4739</v>
      </c>
    </row>
    <row r="12531" spans="1:16">
      <c r="A12531" s="27" t="s">
        <v>1669</v>
      </c>
      <c r="B12531" s="31">
        <v>202512</v>
      </c>
      <c r="C12531" s="27" t="s">
        <v>169</v>
      </c>
      <c r="D12531" s="27" t="s">
        <v>169</v>
      </c>
      <c r="E12531" s="27" t="s">
        <v>27</v>
      </c>
      <c r="F12531" s="27" t="s">
        <v>257</v>
      </c>
      <c r="G12531" s="33">
        <v>499494.51</v>
      </c>
      <c r="H12531" s="33">
        <v>499494.51</v>
      </c>
      <c r="I12531" s="33">
        <v>12564</v>
      </c>
      <c r="J12531" s="33">
        <v>769</v>
      </c>
      <c r="K12531" s="33">
        <v>10500</v>
      </c>
      <c r="L12531" s="33">
        <v>1</v>
      </c>
      <c r="M12531" s="33">
        <v>1</v>
      </c>
      <c r="N12531" s="33">
        <v>625067.46</v>
      </c>
      <c r="O12531" s="33">
        <v>2687.3</v>
      </c>
      <c r="P12531" s="33">
        <v>5044</v>
      </c>
    </row>
    <row r="12532" spans="1:16">
      <c r="A12532" s="27" t="s">
        <v>1669</v>
      </c>
      <c r="B12532" s="31">
        <v>202601</v>
      </c>
      <c r="C12532" s="27" t="s">
        <v>169</v>
      </c>
      <c r="D12532" s="27" t="s">
        <v>169</v>
      </c>
      <c r="E12532" s="27" t="s">
        <v>27</v>
      </c>
      <c r="F12532" s="27" t="s">
        <v>257</v>
      </c>
      <c r="G12532" s="33">
        <v>277873.17</v>
      </c>
      <c r="H12532" s="33">
        <v>277873.17</v>
      </c>
      <c r="I12532" s="33">
        <v>6967</v>
      </c>
      <c r="J12532" s="33">
        <v>552</v>
      </c>
      <c r="K12532" s="33">
        <v>10500</v>
      </c>
      <c r="L12532" s="33">
        <v>1</v>
      </c>
      <c r="M12532" s="33">
        <v>1</v>
      </c>
      <c r="N12532" s="33">
        <v>320085.43</v>
      </c>
      <c r="O12532" s="33">
        <v>1605.4</v>
      </c>
      <c r="P12532" s="33">
        <v>2910</v>
      </c>
    </row>
    <row r="12533" spans="1:16">
      <c r="A12533" s="27" t="s">
        <v>1669</v>
      </c>
      <c r="B12533" s="31">
        <v>202602</v>
      </c>
      <c r="C12533" s="27" t="s">
        <v>169</v>
      </c>
      <c r="D12533" s="27" t="s">
        <v>169</v>
      </c>
      <c r="E12533" s="27" t="s">
        <v>27</v>
      </c>
      <c r="F12533" s="27" t="s">
        <v>257</v>
      </c>
      <c r="G12533" s="33">
        <v>301742.65</v>
      </c>
      <c r="H12533" s="33">
        <v>301742.65</v>
      </c>
      <c r="I12533" s="33">
        <v>7973</v>
      </c>
      <c r="J12533" s="33">
        <v>645</v>
      </c>
      <c r="K12533" s="33">
        <v>10500</v>
      </c>
      <c r="L12533" s="33">
        <v>1</v>
      </c>
      <c r="M12533" s="33">
        <v>1</v>
      </c>
      <c r="N12533" s="33">
        <v>332246.18</v>
      </c>
      <c r="O12533" s="33">
        <v>1601.4</v>
      </c>
      <c r="P12533" s="33">
        <v>3182</v>
      </c>
    </row>
    <row r="12534" spans="1:16">
      <c r="A12534" s="27" t="s">
        <v>1669</v>
      </c>
      <c r="B12534" s="31">
        <v>202603</v>
      </c>
      <c r="C12534" s="27" t="s">
        <v>169</v>
      </c>
      <c r="D12534" s="27" t="s">
        <v>169</v>
      </c>
      <c r="E12534" s="27" t="s">
        <v>27</v>
      </c>
      <c r="F12534" s="27" t="s">
        <v>257</v>
      </c>
      <c r="G12534" s="33">
        <v>377327.88</v>
      </c>
      <c r="H12534" s="33">
        <v>377327.88</v>
      </c>
      <c r="I12534" s="33">
        <v>9494</v>
      </c>
      <c r="J12534" s="33">
        <v>750</v>
      </c>
      <c r="K12534" s="33">
        <v>10500</v>
      </c>
      <c r="L12534" s="33">
        <v>1</v>
      </c>
      <c r="M12534" s="33">
        <v>1</v>
      </c>
      <c r="N12534" s="33">
        <v>417167.99</v>
      </c>
      <c r="O12534" s="33">
        <v>2286.8</v>
      </c>
      <c r="P12534" s="33">
        <v>3920</v>
      </c>
    </row>
    <row r="12535" spans="1:16">
      <c r="A12535" s="27" t="s">
        <v>1669</v>
      </c>
      <c r="B12535" s="31">
        <v>202604</v>
      </c>
      <c r="C12535" s="27" t="s">
        <v>169</v>
      </c>
      <c r="D12535" s="27" t="s">
        <v>169</v>
      </c>
      <c r="E12535" s="27" t="s">
        <v>27</v>
      </c>
      <c r="F12535" s="27" t="s">
        <v>257</v>
      </c>
      <c r="G12535" s="33">
        <v>411163.94</v>
      </c>
      <c r="H12535" s="33">
        <v>411163.94</v>
      </c>
      <c r="I12535" s="33">
        <v>10507</v>
      </c>
      <c r="J12535" s="33">
        <v>823</v>
      </c>
      <c r="K12535" s="33">
        <v>10500</v>
      </c>
      <c r="L12535" s="33">
        <v>1</v>
      </c>
      <c r="M12535" s="33">
        <v>1</v>
      </c>
      <c r="N12535" s="33">
        <v>494585.94</v>
      </c>
      <c r="O12535" s="33">
        <v>2015.5</v>
      </c>
      <c r="P12535" s="33">
        <v>4296</v>
      </c>
    </row>
    <row r="12536" spans="1:16">
      <c r="A12536" s="27" t="s">
        <v>1669</v>
      </c>
      <c r="B12536" s="31">
        <v>202605</v>
      </c>
      <c r="C12536" s="27" t="s">
        <v>169</v>
      </c>
      <c r="D12536" s="27" t="s">
        <v>169</v>
      </c>
      <c r="E12536" s="27" t="s">
        <v>27</v>
      </c>
      <c r="F12536" s="27" t="s">
        <v>257</v>
      </c>
      <c r="G12536" s="33">
        <v>442432.33</v>
      </c>
      <c r="H12536" s="33">
        <v>442432.33</v>
      </c>
      <c r="I12536" s="33">
        <v>11302</v>
      </c>
      <c r="J12536" s="33">
        <v>829</v>
      </c>
      <c r="K12536" s="33">
        <v>10500</v>
      </c>
      <c r="L12536" s="33">
        <v>1</v>
      </c>
      <c r="M12536" s="33">
        <v>1</v>
      </c>
      <c r="N12536" s="33">
        <v>545751.4300000001</v>
      </c>
      <c r="O12536" s="33">
        <v>2542.8</v>
      </c>
      <c r="P12536" s="33">
        <v>4569</v>
      </c>
    </row>
    <row r="12537" spans="1:16">
      <c r="A12537" s="27" t="s">
        <v>1669</v>
      </c>
      <c r="B12537" s="31">
        <v>202606</v>
      </c>
      <c r="C12537" s="27" t="s">
        <v>169</v>
      </c>
      <c r="D12537" s="27" t="s">
        <v>169</v>
      </c>
      <c r="E12537" s="27" t="s">
        <v>27</v>
      </c>
      <c r="F12537" s="27" t="s">
        <v>257</v>
      </c>
      <c r="G12537" s="33">
        <v>431702.78</v>
      </c>
      <c r="H12537" s="33">
        <v>431702.78</v>
      </c>
      <c r="I12537" s="33">
        <v>10905</v>
      </c>
      <c r="J12537" s="33">
        <v>943</v>
      </c>
      <c r="K12537" s="33">
        <v>10500</v>
      </c>
      <c r="L12537" s="33">
        <v>1</v>
      </c>
      <c r="M12537" s="33">
        <v>1</v>
      </c>
      <c r="N12537" s="33">
        <v>537162.37</v>
      </c>
      <c r="O12537" s="33">
        <v>2203.5</v>
      </c>
      <c r="P12537" s="33">
        <v>4518</v>
      </c>
    </row>
    <row r="12538" spans="1:16">
      <c r="A12538" s="27" t="s">
        <v>1669</v>
      </c>
      <c r="B12538" s="31">
        <v>202607</v>
      </c>
      <c r="C12538" s="27" t="s">
        <v>169</v>
      </c>
      <c r="D12538" s="27" t="s">
        <v>169</v>
      </c>
      <c r="E12538" s="27" t="s">
        <v>27</v>
      </c>
      <c r="F12538" s="27" t="s">
        <v>257</v>
      </c>
      <c r="G12538" s="33">
        <v>380410.81</v>
      </c>
      <c r="H12538" s="33">
        <v>380410.81</v>
      </c>
      <c r="I12538" s="33">
        <v>9385</v>
      </c>
      <c r="J12538" s="33">
        <v>788</v>
      </c>
      <c r="K12538" s="33">
        <v>10500</v>
      </c>
      <c r="L12538" s="33">
        <v>1</v>
      </c>
      <c r="M12538" s="33">
        <v>1</v>
      </c>
      <c r="N12538" s="33">
        <v>481174.7</v>
      </c>
      <c r="O12538" s="33">
        <v>2079.8</v>
      </c>
      <c r="P12538" s="33">
        <v>3776</v>
      </c>
    </row>
    <row r="12539" spans="1:16">
      <c r="A12539" s="27" t="s">
        <v>1671</v>
      </c>
      <c r="B12539" s="31">
        <v>202408</v>
      </c>
      <c r="C12539" s="27" t="s">
        <v>195</v>
      </c>
      <c r="D12539" s="27" t="s">
        <v>195</v>
      </c>
      <c r="E12539" s="27" t="s">
        <v>27</v>
      </c>
      <c r="F12539" s="27" t="s">
        <v>257</v>
      </c>
      <c r="G12539" s="33">
        <v>251184.86</v>
      </c>
      <c r="H12539" s="33">
        <v>0</v>
      </c>
      <c r="I12539" s="33">
        <v>6272</v>
      </c>
      <c r="J12539" s="33">
        <v>372</v>
      </c>
      <c r="K12539" s="33">
        <v>6700</v>
      </c>
      <c r="L12539" s="33">
        <v>1</v>
      </c>
      <c r="M12539" s="33">
        <v>0</v>
      </c>
      <c r="N12539" s="33">
        <v>249927.26</v>
      </c>
      <c r="O12539" s="33">
        <v>1519.8</v>
      </c>
      <c r="P12539" s="33">
        <v>2639</v>
      </c>
    </row>
    <row r="12540" spans="1:16">
      <c r="A12540" s="27" t="s">
        <v>1671</v>
      </c>
      <c r="B12540" s="31">
        <v>202409</v>
      </c>
      <c r="C12540" s="27" t="s">
        <v>195</v>
      </c>
      <c r="D12540" s="27" t="s">
        <v>195</v>
      </c>
      <c r="E12540" s="27" t="s">
        <v>27</v>
      </c>
      <c r="F12540" s="27" t="s">
        <v>257</v>
      </c>
      <c r="G12540" s="33">
        <v>266605.01</v>
      </c>
      <c r="H12540" s="33">
        <v>0</v>
      </c>
      <c r="I12540" s="33">
        <v>7065</v>
      </c>
      <c r="J12540" s="33">
        <v>521</v>
      </c>
      <c r="K12540" s="33">
        <v>6700</v>
      </c>
      <c r="L12540" s="33">
        <v>1</v>
      </c>
      <c r="M12540" s="33">
        <v>0</v>
      </c>
      <c r="N12540" s="33">
        <v>242108.63</v>
      </c>
      <c r="O12540" s="33">
        <v>1485.7</v>
      </c>
      <c r="P12540" s="33">
        <v>2932</v>
      </c>
    </row>
    <row r="12541" spans="1:16">
      <c r="A12541" s="27" t="s">
        <v>1671</v>
      </c>
      <c r="B12541" s="31">
        <v>202410</v>
      </c>
      <c r="C12541" s="27" t="s">
        <v>195</v>
      </c>
      <c r="D12541" s="27" t="s">
        <v>195</v>
      </c>
      <c r="E12541" s="27" t="s">
        <v>27</v>
      </c>
      <c r="F12541" s="27" t="s">
        <v>257</v>
      </c>
      <c r="G12541" s="33">
        <v>285532.32</v>
      </c>
      <c r="H12541" s="33">
        <v>0</v>
      </c>
      <c r="I12541" s="33">
        <v>7609</v>
      </c>
      <c r="J12541" s="33">
        <v>595</v>
      </c>
      <c r="K12541" s="33">
        <v>6700</v>
      </c>
      <c r="L12541" s="33">
        <v>1</v>
      </c>
      <c r="M12541" s="33">
        <v>0</v>
      </c>
      <c r="N12541" s="33">
        <v>267925.78</v>
      </c>
      <c r="O12541" s="33">
        <v>1805.7</v>
      </c>
      <c r="P12541" s="33">
        <v>3038</v>
      </c>
    </row>
    <row r="12542" spans="1:16">
      <c r="A12542" s="27" t="s">
        <v>1671</v>
      </c>
      <c r="B12542" s="31">
        <v>202411</v>
      </c>
      <c r="C12542" s="27" t="s">
        <v>195</v>
      </c>
      <c r="D12542" s="27" t="s">
        <v>195</v>
      </c>
      <c r="E12542" s="27" t="s">
        <v>27</v>
      </c>
      <c r="F12542" s="27" t="s">
        <v>257</v>
      </c>
      <c r="G12542" s="33">
        <v>371248.56</v>
      </c>
      <c r="H12542" s="33">
        <v>371248.56</v>
      </c>
      <c r="I12542" s="33">
        <v>9930</v>
      </c>
      <c r="J12542" s="33">
        <v>761</v>
      </c>
      <c r="K12542" s="33">
        <v>6700</v>
      </c>
      <c r="L12542" s="33">
        <v>1</v>
      </c>
      <c r="M12542" s="33">
        <v>1</v>
      </c>
      <c r="N12542" s="33">
        <v>325757.06</v>
      </c>
      <c r="O12542" s="33">
        <v>2154.4</v>
      </c>
      <c r="P12542" s="33">
        <v>3961</v>
      </c>
    </row>
    <row r="12543" spans="1:16">
      <c r="A12543" s="27" t="s">
        <v>1671</v>
      </c>
      <c r="B12543" s="31">
        <v>202412</v>
      </c>
      <c r="C12543" s="27" t="s">
        <v>195</v>
      </c>
      <c r="D12543" s="27" t="s">
        <v>195</v>
      </c>
      <c r="E12543" s="27" t="s">
        <v>27</v>
      </c>
      <c r="F12543" s="27" t="s">
        <v>257</v>
      </c>
      <c r="G12543" s="33">
        <v>421624.79</v>
      </c>
      <c r="H12543" s="33">
        <v>421624.79</v>
      </c>
      <c r="I12543" s="33">
        <v>9813</v>
      </c>
      <c r="J12543" s="33">
        <v>659</v>
      </c>
      <c r="K12543" s="33">
        <v>6700</v>
      </c>
      <c r="L12543" s="33">
        <v>1</v>
      </c>
      <c r="M12543" s="33">
        <v>1</v>
      </c>
      <c r="N12543" s="33">
        <v>376751.82</v>
      </c>
      <c r="O12543" s="33">
        <v>2526</v>
      </c>
      <c r="P12543" s="33">
        <v>4264</v>
      </c>
    </row>
    <row r="12544" spans="1:16">
      <c r="A12544" s="27" t="s">
        <v>1671</v>
      </c>
      <c r="B12544" s="31">
        <v>202501</v>
      </c>
      <c r="C12544" s="27" t="s">
        <v>195</v>
      </c>
      <c r="D12544" s="27" t="s">
        <v>195</v>
      </c>
      <c r="E12544" s="27" t="s">
        <v>27</v>
      </c>
      <c r="F12544" s="27" t="s">
        <v>257</v>
      </c>
      <c r="G12544" s="33">
        <v>206683.38</v>
      </c>
      <c r="H12544" s="33">
        <v>206683.38</v>
      </c>
      <c r="I12544" s="33">
        <v>5266</v>
      </c>
      <c r="J12544" s="33">
        <v>381</v>
      </c>
      <c r="K12544" s="33">
        <v>6700</v>
      </c>
      <c r="L12544" s="33">
        <v>1</v>
      </c>
      <c r="M12544" s="33">
        <v>1</v>
      </c>
      <c r="N12544" s="33">
        <v>192927.61</v>
      </c>
      <c r="O12544" s="33">
        <v>1195.4</v>
      </c>
      <c r="P12544" s="33">
        <v>2174</v>
      </c>
    </row>
    <row r="12545" spans="1:16">
      <c r="A12545" s="27" t="s">
        <v>1671</v>
      </c>
      <c r="B12545" s="31">
        <v>202502</v>
      </c>
      <c r="C12545" s="27" t="s">
        <v>195</v>
      </c>
      <c r="D12545" s="27" t="s">
        <v>195</v>
      </c>
      <c r="E12545" s="27" t="s">
        <v>27</v>
      </c>
      <c r="F12545" s="27" t="s">
        <v>257</v>
      </c>
      <c r="G12545" s="33">
        <v>217500.84</v>
      </c>
      <c r="H12545" s="33">
        <v>217500.84</v>
      </c>
      <c r="I12545" s="33">
        <v>5188</v>
      </c>
      <c r="J12545" s="33">
        <v>411</v>
      </c>
      <c r="K12545" s="33">
        <v>6700</v>
      </c>
      <c r="L12545" s="33">
        <v>1</v>
      </c>
      <c r="M12545" s="33">
        <v>1</v>
      </c>
      <c r="N12545" s="33">
        <v>200257.35</v>
      </c>
      <c r="O12545" s="33">
        <v>1242.7</v>
      </c>
      <c r="P12545" s="33">
        <v>2189</v>
      </c>
    </row>
    <row r="12546" spans="1:16">
      <c r="A12546" s="27" t="s">
        <v>1671</v>
      </c>
      <c r="B12546" s="31">
        <v>202503</v>
      </c>
      <c r="C12546" s="27" t="s">
        <v>195</v>
      </c>
      <c r="D12546" s="27" t="s">
        <v>195</v>
      </c>
      <c r="E12546" s="27" t="s">
        <v>27</v>
      </c>
      <c r="F12546" s="27" t="s">
        <v>257</v>
      </c>
      <c r="G12546" s="33">
        <v>290965.22</v>
      </c>
      <c r="H12546" s="33">
        <v>290965.22</v>
      </c>
      <c r="I12546" s="33">
        <v>7159</v>
      </c>
      <c r="J12546" s="33">
        <v>671</v>
      </c>
      <c r="K12546" s="33">
        <v>6700</v>
      </c>
      <c r="L12546" s="33">
        <v>1</v>
      </c>
      <c r="M12546" s="33">
        <v>1</v>
      </c>
      <c r="N12546" s="33">
        <v>251442.93</v>
      </c>
      <c r="O12546" s="33">
        <v>1582</v>
      </c>
      <c r="P12546" s="33">
        <v>2898</v>
      </c>
    </row>
    <row r="12547" spans="1:16">
      <c r="A12547" s="27" t="s">
        <v>1671</v>
      </c>
      <c r="B12547" s="31">
        <v>202504</v>
      </c>
      <c r="C12547" s="27" t="s">
        <v>195</v>
      </c>
      <c r="D12547" s="27" t="s">
        <v>195</v>
      </c>
      <c r="E12547" s="27" t="s">
        <v>27</v>
      </c>
      <c r="F12547" s="27" t="s">
        <v>257</v>
      </c>
      <c r="G12547" s="33">
        <v>314742.05</v>
      </c>
      <c r="H12547" s="33">
        <v>314742.05</v>
      </c>
      <c r="I12547" s="33">
        <v>7380</v>
      </c>
      <c r="J12547" s="33">
        <v>429</v>
      </c>
      <c r="K12547" s="33">
        <v>6700</v>
      </c>
      <c r="L12547" s="33">
        <v>1</v>
      </c>
      <c r="M12547" s="33">
        <v>1</v>
      </c>
      <c r="N12547" s="33">
        <v>298105.67</v>
      </c>
      <c r="O12547" s="33">
        <v>1701.1</v>
      </c>
      <c r="P12547" s="33">
        <v>3226</v>
      </c>
    </row>
    <row r="12548" spans="1:16">
      <c r="A12548" s="27" t="s">
        <v>1671</v>
      </c>
      <c r="B12548" s="31">
        <v>202505</v>
      </c>
      <c r="C12548" s="27" t="s">
        <v>195</v>
      </c>
      <c r="D12548" s="27" t="s">
        <v>195</v>
      </c>
      <c r="E12548" s="27" t="s">
        <v>27</v>
      </c>
      <c r="F12548" s="27" t="s">
        <v>257</v>
      </c>
      <c r="G12548" s="33">
        <v>359399.06</v>
      </c>
      <c r="H12548" s="33">
        <v>359399.06</v>
      </c>
      <c r="I12548" s="33">
        <v>8897</v>
      </c>
      <c r="J12548" s="33">
        <v>684</v>
      </c>
      <c r="K12548" s="33">
        <v>6700</v>
      </c>
      <c r="L12548" s="33">
        <v>1</v>
      </c>
      <c r="M12548" s="33">
        <v>1</v>
      </c>
      <c r="N12548" s="33">
        <v>328945.04</v>
      </c>
      <c r="O12548" s="33">
        <v>2190</v>
      </c>
      <c r="P12548" s="33">
        <v>3733</v>
      </c>
    </row>
    <row r="12549" spans="1:16">
      <c r="A12549" s="27" t="s">
        <v>1671</v>
      </c>
      <c r="B12549" s="31">
        <v>202506</v>
      </c>
      <c r="C12549" s="27" t="s">
        <v>195</v>
      </c>
      <c r="D12549" s="27" t="s">
        <v>195</v>
      </c>
      <c r="E12549" s="27" t="s">
        <v>27</v>
      </c>
      <c r="F12549" s="27" t="s">
        <v>257</v>
      </c>
      <c r="G12549" s="33">
        <v>374342.14</v>
      </c>
      <c r="H12549" s="33">
        <v>374342.14</v>
      </c>
      <c r="I12549" s="33">
        <v>11239</v>
      </c>
      <c r="J12549" s="33">
        <v>863</v>
      </c>
      <c r="K12549" s="33">
        <v>6700</v>
      </c>
      <c r="L12549" s="33">
        <v>1</v>
      </c>
      <c r="M12549" s="33">
        <v>1</v>
      </c>
      <c r="N12549" s="33">
        <v>323768.09</v>
      </c>
      <c r="O12549" s="33">
        <v>2118.2</v>
      </c>
      <c r="P12549" s="33">
        <v>4425</v>
      </c>
    </row>
    <row r="12550" spans="1:16">
      <c r="A12550" s="27" t="s">
        <v>1671</v>
      </c>
      <c r="B12550" s="31">
        <v>202507</v>
      </c>
      <c r="C12550" s="27" t="s">
        <v>195</v>
      </c>
      <c r="D12550" s="27" t="s">
        <v>195</v>
      </c>
      <c r="E12550" s="27" t="s">
        <v>27</v>
      </c>
      <c r="F12550" s="27" t="s">
        <v>257</v>
      </c>
      <c r="G12550" s="33">
        <v>319315.29</v>
      </c>
      <c r="H12550" s="33">
        <v>319315.29</v>
      </c>
      <c r="I12550" s="33">
        <v>8434</v>
      </c>
      <c r="J12550" s="33">
        <v>719</v>
      </c>
      <c r="K12550" s="33">
        <v>6700</v>
      </c>
      <c r="L12550" s="33">
        <v>1</v>
      </c>
      <c r="M12550" s="33">
        <v>1</v>
      </c>
      <c r="N12550" s="33">
        <v>290022.2</v>
      </c>
      <c r="O12550" s="33">
        <v>1744.3</v>
      </c>
      <c r="P12550" s="33">
        <v>3314</v>
      </c>
    </row>
    <row r="12551" spans="1:16">
      <c r="A12551" s="27" t="s">
        <v>1671</v>
      </c>
      <c r="B12551" s="31">
        <v>202508</v>
      </c>
      <c r="C12551" s="27" t="s">
        <v>195</v>
      </c>
      <c r="D12551" s="27" t="s">
        <v>195</v>
      </c>
      <c r="E12551" s="27" t="s">
        <v>27</v>
      </c>
      <c r="F12551" s="27" t="s">
        <v>257</v>
      </c>
      <c r="G12551" s="33">
        <v>323174.13</v>
      </c>
      <c r="H12551" s="33">
        <v>323174.13</v>
      </c>
      <c r="I12551" s="33">
        <v>7600</v>
      </c>
      <c r="J12551" s="33">
        <v>537</v>
      </c>
      <c r="K12551" s="33">
        <v>6700</v>
      </c>
      <c r="L12551" s="33">
        <v>1</v>
      </c>
      <c r="M12551" s="33">
        <v>1</v>
      </c>
      <c r="N12551" s="33">
        <v>281418.09</v>
      </c>
      <c r="O12551" s="33">
        <v>1806.7</v>
      </c>
      <c r="P12551" s="33">
        <v>3082</v>
      </c>
    </row>
    <row r="12552" spans="1:16">
      <c r="A12552" s="27" t="s">
        <v>1671</v>
      </c>
      <c r="B12552" s="31">
        <v>202509</v>
      </c>
      <c r="C12552" s="27" t="s">
        <v>195</v>
      </c>
      <c r="D12552" s="27" t="s">
        <v>195</v>
      </c>
      <c r="E12552" s="27" t="s">
        <v>27</v>
      </c>
      <c r="F12552" s="27" t="s">
        <v>257</v>
      </c>
      <c r="G12552" s="33">
        <v>307621.9</v>
      </c>
      <c r="H12552" s="33">
        <v>307621.9</v>
      </c>
      <c r="I12552" s="33">
        <v>7725</v>
      </c>
      <c r="J12552" s="33">
        <v>645</v>
      </c>
      <c r="K12552" s="33">
        <v>6700</v>
      </c>
      <c r="L12552" s="33">
        <v>1</v>
      </c>
      <c r="M12552" s="33">
        <v>1</v>
      </c>
      <c r="N12552" s="33">
        <v>272614.32</v>
      </c>
      <c r="O12552" s="33">
        <v>1742</v>
      </c>
      <c r="P12552" s="33">
        <v>3231</v>
      </c>
    </row>
    <row r="12553" spans="1:16">
      <c r="A12553" s="27" t="s">
        <v>1671</v>
      </c>
      <c r="B12553" s="31">
        <v>202510</v>
      </c>
      <c r="C12553" s="27" t="s">
        <v>195</v>
      </c>
      <c r="D12553" s="27" t="s">
        <v>195</v>
      </c>
      <c r="E12553" s="27" t="s">
        <v>27</v>
      </c>
      <c r="F12553" s="27" t="s">
        <v>257</v>
      </c>
      <c r="G12553" s="33">
        <v>332573.19</v>
      </c>
      <c r="H12553" s="33">
        <v>332573.19</v>
      </c>
      <c r="I12553" s="33">
        <v>8054</v>
      </c>
      <c r="J12553" s="33">
        <v>583</v>
      </c>
      <c r="K12553" s="33">
        <v>6700</v>
      </c>
      <c r="L12553" s="33">
        <v>1</v>
      </c>
      <c r="M12553" s="33">
        <v>1</v>
      </c>
      <c r="N12553" s="33">
        <v>301684.43</v>
      </c>
      <c r="O12553" s="33">
        <v>1847.8</v>
      </c>
      <c r="P12553" s="33">
        <v>3315</v>
      </c>
    </row>
    <row r="12554" spans="1:16">
      <c r="A12554" s="27" t="s">
        <v>1671</v>
      </c>
      <c r="B12554" s="31">
        <v>202511</v>
      </c>
      <c r="C12554" s="27" t="s">
        <v>195</v>
      </c>
      <c r="D12554" s="27" t="s">
        <v>195</v>
      </c>
      <c r="E12554" s="27" t="s">
        <v>27</v>
      </c>
      <c r="F12554" s="27" t="s">
        <v>257</v>
      </c>
      <c r="G12554" s="33">
        <v>412087.81</v>
      </c>
      <c r="H12554" s="33">
        <v>412087.81</v>
      </c>
      <c r="I12554" s="33">
        <v>10584</v>
      </c>
      <c r="J12554" s="33">
        <v>733</v>
      </c>
      <c r="K12554" s="33">
        <v>6700</v>
      </c>
      <c r="L12554" s="33">
        <v>1</v>
      </c>
      <c r="M12554" s="33">
        <v>1</v>
      </c>
      <c r="N12554" s="33">
        <v>366802.44</v>
      </c>
      <c r="O12554" s="33">
        <v>2123</v>
      </c>
      <c r="P12554" s="33">
        <v>4373</v>
      </c>
    </row>
    <row r="12555" spans="1:16">
      <c r="A12555" s="27" t="s">
        <v>1671</v>
      </c>
      <c r="B12555" s="31">
        <v>202512</v>
      </c>
      <c r="C12555" s="27" t="s">
        <v>195</v>
      </c>
      <c r="D12555" s="27" t="s">
        <v>195</v>
      </c>
      <c r="E12555" s="27" t="s">
        <v>27</v>
      </c>
      <c r="F12555" s="27" t="s">
        <v>257</v>
      </c>
      <c r="G12555" s="33">
        <v>431469.35</v>
      </c>
      <c r="H12555" s="33">
        <v>431469.35</v>
      </c>
      <c r="I12555" s="33">
        <v>11717</v>
      </c>
      <c r="J12555" s="33">
        <v>921</v>
      </c>
      <c r="K12555" s="33">
        <v>6700</v>
      </c>
      <c r="L12555" s="33">
        <v>1</v>
      </c>
      <c r="M12555" s="33">
        <v>1</v>
      </c>
      <c r="N12555" s="33">
        <v>424222.55</v>
      </c>
      <c r="O12555" s="33">
        <v>2243.4</v>
      </c>
      <c r="P12555" s="33">
        <v>4627</v>
      </c>
    </row>
    <row r="12556" spans="1:16">
      <c r="A12556" s="27" t="s">
        <v>1671</v>
      </c>
      <c r="B12556" s="31">
        <v>202601</v>
      </c>
      <c r="C12556" s="27" t="s">
        <v>195</v>
      </c>
      <c r="D12556" s="27" t="s">
        <v>195</v>
      </c>
      <c r="E12556" s="27" t="s">
        <v>27</v>
      </c>
      <c r="F12556" s="27" t="s">
        <v>257</v>
      </c>
      <c r="G12556" s="33">
        <v>217413.08</v>
      </c>
      <c r="H12556" s="33">
        <v>217413.08</v>
      </c>
      <c r="I12556" s="33">
        <v>5314</v>
      </c>
      <c r="J12556" s="33">
        <v>382</v>
      </c>
      <c r="K12556" s="33">
        <v>6700</v>
      </c>
      <c r="L12556" s="33">
        <v>1</v>
      </c>
      <c r="M12556" s="33">
        <v>1</v>
      </c>
      <c r="N12556" s="33">
        <v>217236.48</v>
      </c>
      <c r="O12556" s="33">
        <v>1084.2</v>
      </c>
      <c r="P12556" s="33">
        <v>2220</v>
      </c>
    </row>
    <row r="12557" spans="1:16">
      <c r="A12557" s="27" t="s">
        <v>1671</v>
      </c>
      <c r="B12557" s="31">
        <v>202602</v>
      </c>
      <c r="C12557" s="27" t="s">
        <v>195</v>
      </c>
      <c r="D12557" s="27" t="s">
        <v>195</v>
      </c>
      <c r="E12557" s="27" t="s">
        <v>27</v>
      </c>
      <c r="F12557" s="27" t="s">
        <v>257</v>
      </c>
      <c r="G12557" s="33">
        <v>250069.28</v>
      </c>
      <c r="H12557" s="33">
        <v>250069.28</v>
      </c>
      <c r="I12557" s="33">
        <v>6436</v>
      </c>
      <c r="J12557" s="33">
        <v>514</v>
      </c>
      <c r="K12557" s="33">
        <v>6700</v>
      </c>
      <c r="L12557" s="33">
        <v>1</v>
      </c>
      <c r="M12557" s="33">
        <v>1</v>
      </c>
      <c r="N12557" s="33">
        <v>225489.78</v>
      </c>
      <c r="O12557" s="33">
        <v>1489</v>
      </c>
      <c r="P12557" s="33">
        <v>2549</v>
      </c>
    </row>
    <row r="12558" spans="1:16">
      <c r="A12558" s="27" t="s">
        <v>1671</v>
      </c>
      <c r="B12558" s="31">
        <v>202603</v>
      </c>
      <c r="C12558" s="27" t="s">
        <v>195</v>
      </c>
      <c r="D12558" s="27" t="s">
        <v>195</v>
      </c>
      <c r="E12558" s="27" t="s">
        <v>27</v>
      </c>
      <c r="F12558" s="27" t="s">
        <v>257</v>
      </c>
      <c r="G12558" s="33">
        <v>309251.54</v>
      </c>
      <c r="H12558" s="33">
        <v>309251.54</v>
      </c>
      <c r="I12558" s="33">
        <v>7634</v>
      </c>
      <c r="J12558" s="33">
        <v>602</v>
      </c>
      <c r="K12558" s="33">
        <v>6700</v>
      </c>
      <c r="L12558" s="33">
        <v>1</v>
      </c>
      <c r="M12558" s="33">
        <v>1</v>
      </c>
      <c r="N12558" s="33">
        <v>283124.74</v>
      </c>
      <c r="O12558" s="33">
        <v>1879</v>
      </c>
      <c r="P12558" s="33">
        <v>3193</v>
      </c>
    </row>
    <row r="12559" spans="1:16">
      <c r="A12559" s="27" t="s">
        <v>1671</v>
      </c>
      <c r="B12559" s="31">
        <v>202604</v>
      </c>
      <c r="C12559" s="27" t="s">
        <v>195</v>
      </c>
      <c r="D12559" s="27" t="s">
        <v>195</v>
      </c>
      <c r="E12559" s="27" t="s">
        <v>27</v>
      </c>
      <c r="F12559" s="27" t="s">
        <v>257</v>
      </c>
      <c r="G12559" s="33">
        <v>357040.21</v>
      </c>
      <c r="H12559" s="33">
        <v>357040.21</v>
      </c>
      <c r="I12559" s="33">
        <v>9547</v>
      </c>
      <c r="J12559" s="33">
        <v>703</v>
      </c>
      <c r="K12559" s="33">
        <v>6700</v>
      </c>
      <c r="L12559" s="33">
        <v>1</v>
      </c>
      <c r="M12559" s="33">
        <v>1</v>
      </c>
      <c r="N12559" s="33">
        <v>335666.98</v>
      </c>
      <c r="O12559" s="33">
        <v>2016.5</v>
      </c>
      <c r="P12559" s="33">
        <v>3786</v>
      </c>
    </row>
    <row r="12560" spans="1:16">
      <c r="A12560" s="27" t="s">
        <v>1671</v>
      </c>
      <c r="B12560" s="31">
        <v>202605</v>
      </c>
      <c r="C12560" s="27" t="s">
        <v>195</v>
      </c>
      <c r="D12560" s="27" t="s">
        <v>195</v>
      </c>
      <c r="E12560" s="27" t="s">
        <v>27</v>
      </c>
      <c r="F12560" s="27" t="s">
        <v>257</v>
      </c>
      <c r="G12560" s="33">
        <v>363105.7</v>
      </c>
      <c r="H12560" s="33">
        <v>363105.7</v>
      </c>
      <c r="I12560" s="33">
        <v>9142</v>
      </c>
      <c r="J12560" s="33">
        <v>668</v>
      </c>
      <c r="K12560" s="33">
        <v>6700</v>
      </c>
      <c r="L12560" s="33">
        <v>1</v>
      </c>
      <c r="M12560" s="33">
        <v>1</v>
      </c>
      <c r="N12560" s="33">
        <v>370392.12</v>
      </c>
      <c r="O12560" s="33">
        <v>1954.7</v>
      </c>
      <c r="P12560" s="33">
        <v>3803</v>
      </c>
    </row>
    <row r="12561" spans="1:16">
      <c r="A12561" s="27" t="s">
        <v>1671</v>
      </c>
      <c r="B12561" s="31">
        <v>202606</v>
      </c>
      <c r="C12561" s="27" t="s">
        <v>195</v>
      </c>
      <c r="D12561" s="27" t="s">
        <v>195</v>
      </c>
      <c r="E12561" s="27" t="s">
        <v>27</v>
      </c>
      <c r="F12561" s="27" t="s">
        <v>257</v>
      </c>
      <c r="G12561" s="33">
        <v>387907.14</v>
      </c>
      <c r="H12561" s="33">
        <v>387907.14</v>
      </c>
      <c r="I12561" s="33">
        <v>9855</v>
      </c>
      <c r="J12561" s="33">
        <v>739</v>
      </c>
      <c r="K12561" s="33">
        <v>6700</v>
      </c>
      <c r="L12561" s="33">
        <v>1</v>
      </c>
      <c r="M12561" s="33">
        <v>1</v>
      </c>
      <c r="N12561" s="33">
        <v>364562.87</v>
      </c>
      <c r="O12561" s="33">
        <v>2297.2</v>
      </c>
      <c r="P12561" s="33">
        <v>4036</v>
      </c>
    </row>
    <row r="12562" spans="1:16">
      <c r="A12562" s="27" t="s">
        <v>1671</v>
      </c>
      <c r="B12562" s="31">
        <v>202607</v>
      </c>
      <c r="C12562" s="27" t="s">
        <v>195</v>
      </c>
      <c r="D12562" s="27" t="s">
        <v>195</v>
      </c>
      <c r="E12562" s="27" t="s">
        <v>27</v>
      </c>
      <c r="F12562" s="27" t="s">
        <v>257</v>
      </c>
      <c r="G12562" s="33">
        <v>326439.94</v>
      </c>
      <c r="H12562" s="33">
        <v>326439.94</v>
      </c>
      <c r="I12562" s="33">
        <v>8410</v>
      </c>
      <c r="J12562" s="33">
        <v>728</v>
      </c>
      <c r="K12562" s="33">
        <v>6700</v>
      </c>
      <c r="L12562" s="33">
        <v>1</v>
      </c>
      <c r="M12562" s="33">
        <v>1</v>
      </c>
      <c r="N12562" s="33">
        <v>326565</v>
      </c>
      <c r="O12562" s="33">
        <v>1958.1</v>
      </c>
      <c r="P12562" s="33">
        <v>3277</v>
      </c>
    </row>
    <row r="12563" spans="1:16">
      <c r="A12563" s="27" t="s">
        <v>1674</v>
      </c>
      <c r="B12563" s="31">
        <v>202408</v>
      </c>
      <c r="C12563" s="27" t="s">
        <v>195</v>
      </c>
      <c r="D12563" s="27" t="s">
        <v>195</v>
      </c>
      <c r="E12563" s="27" t="s">
        <v>27</v>
      </c>
      <c r="F12563" s="27" t="s">
        <v>257</v>
      </c>
      <c r="G12563" s="33">
        <v>306994.78</v>
      </c>
      <c r="H12563" s="33">
        <v>306994.78</v>
      </c>
      <c r="I12563" s="33">
        <v>7842</v>
      </c>
      <c r="J12563" s="33">
        <v>655</v>
      </c>
      <c r="K12563" s="33">
        <v>6600</v>
      </c>
      <c r="L12563" s="33">
        <v>1</v>
      </c>
      <c r="M12563" s="33">
        <v>1</v>
      </c>
      <c r="N12563" s="33">
        <v>226225.51</v>
      </c>
      <c r="O12563" s="33">
        <v>1651.9</v>
      </c>
      <c r="P12563" s="33">
        <v>3137</v>
      </c>
    </row>
    <row r="12564" spans="1:16">
      <c r="A12564" s="27" t="s">
        <v>1674</v>
      </c>
      <c r="B12564" s="31">
        <v>202409</v>
      </c>
      <c r="C12564" s="27" t="s">
        <v>195</v>
      </c>
      <c r="D12564" s="27" t="s">
        <v>195</v>
      </c>
      <c r="E12564" s="27" t="s">
        <v>27</v>
      </c>
      <c r="F12564" s="27" t="s">
        <v>257</v>
      </c>
      <c r="G12564" s="33">
        <v>283012.77</v>
      </c>
      <c r="H12564" s="33">
        <v>283012.77</v>
      </c>
      <c r="I12564" s="33">
        <v>7487</v>
      </c>
      <c r="J12564" s="33">
        <v>558</v>
      </c>
      <c r="K12564" s="33">
        <v>6600</v>
      </c>
      <c r="L12564" s="33">
        <v>1</v>
      </c>
      <c r="M12564" s="33">
        <v>1</v>
      </c>
      <c r="N12564" s="33">
        <v>219148.36</v>
      </c>
      <c r="O12564" s="33">
        <v>1548.7</v>
      </c>
      <c r="P12564" s="33">
        <v>3081</v>
      </c>
    </row>
    <row r="12565" spans="1:16">
      <c r="A12565" s="27" t="s">
        <v>1674</v>
      </c>
      <c r="B12565" s="31">
        <v>202410</v>
      </c>
      <c r="C12565" s="27" t="s">
        <v>195</v>
      </c>
      <c r="D12565" s="27" t="s">
        <v>195</v>
      </c>
      <c r="E12565" s="27" t="s">
        <v>27</v>
      </c>
      <c r="F12565" s="27" t="s">
        <v>257</v>
      </c>
      <c r="G12565" s="33">
        <v>310742.9</v>
      </c>
      <c r="H12565" s="33">
        <v>310742.9</v>
      </c>
      <c r="I12565" s="33">
        <v>7678</v>
      </c>
      <c r="J12565" s="33">
        <v>577</v>
      </c>
      <c r="K12565" s="33">
        <v>6600</v>
      </c>
      <c r="L12565" s="33">
        <v>1</v>
      </c>
      <c r="M12565" s="33">
        <v>1</v>
      </c>
      <c r="N12565" s="33">
        <v>242517.15</v>
      </c>
      <c r="O12565" s="33">
        <v>1740.6</v>
      </c>
      <c r="P12565" s="33">
        <v>3109</v>
      </c>
    </row>
    <row r="12566" spans="1:16">
      <c r="A12566" s="27" t="s">
        <v>1674</v>
      </c>
      <c r="B12566" s="31">
        <v>202411</v>
      </c>
      <c r="C12566" s="27" t="s">
        <v>195</v>
      </c>
      <c r="D12566" s="27" t="s">
        <v>195</v>
      </c>
      <c r="E12566" s="27" t="s">
        <v>27</v>
      </c>
      <c r="F12566" s="27" t="s">
        <v>257</v>
      </c>
      <c r="G12566" s="33">
        <v>398260.64</v>
      </c>
      <c r="H12566" s="33">
        <v>398260.64</v>
      </c>
      <c r="I12566" s="33">
        <v>9884</v>
      </c>
      <c r="J12566" s="33">
        <v>747</v>
      </c>
      <c r="K12566" s="33">
        <v>6600</v>
      </c>
      <c r="L12566" s="33">
        <v>1</v>
      </c>
      <c r="M12566" s="33">
        <v>1</v>
      </c>
      <c r="N12566" s="33">
        <v>294864.02</v>
      </c>
      <c r="O12566" s="33">
        <v>2399.9</v>
      </c>
      <c r="P12566" s="33">
        <v>3979</v>
      </c>
    </row>
    <row r="12567" spans="1:16">
      <c r="A12567" s="27" t="s">
        <v>1674</v>
      </c>
      <c r="B12567" s="31">
        <v>202412</v>
      </c>
      <c r="C12567" s="27" t="s">
        <v>195</v>
      </c>
      <c r="D12567" s="27" t="s">
        <v>195</v>
      </c>
      <c r="E12567" s="27" t="s">
        <v>27</v>
      </c>
      <c r="F12567" s="27" t="s">
        <v>257</v>
      </c>
      <c r="G12567" s="33">
        <v>434309.66</v>
      </c>
      <c r="H12567" s="33">
        <v>434309.66</v>
      </c>
      <c r="I12567" s="33">
        <v>10615</v>
      </c>
      <c r="J12567" s="33">
        <v>943</v>
      </c>
      <c r="K12567" s="33">
        <v>6600</v>
      </c>
      <c r="L12567" s="33">
        <v>1</v>
      </c>
      <c r="M12567" s="33">
        <v>1</v>
      </c>
      <c r="N12567" s="33">
        <v>341022.71</v>
      </c>
      <c r="O12567" s="33">
        <v>2395</v>
      </c>
      <c r="P12567" s="33">
        <v>4241</v>
      </c>
    </row>
    <row r="12568" spans="1:16">
      <c r="A12568" s="27" t="s">
        <v>1674</v>
      </c>
      <c r="B12568" s="31">
        <v>202501</v>
      </c>
      <c r="C12568" s="27" t="s">
        <v>195</v>
      </c>
      <c r="D12568" s="27" t="s">
        <v>195</v>
      </c>
      <c r="E12568" s="27" t="s">
        <v>27</v>
      </c>
      <c r="F12568" s="27" t="s">
        <v>257</v>
      </c>
      <c r="G12568" s="33">
        <v>209542.04</v>
      </c>
      <c r="H12568" s="33">
        <v>209542.04</v>
      </c>
      <c r="I12568" s="33">
        <v>5187</v>
      </c>
      <c r="J12568" s="33">
        <v>426</v>
      </c>
      <c r="K12568" s="33">
        <v>6600</v>
      </c>
      <c r="L12568" s="33">
        <v>1</v>
      </c>
      <c r="M12568" s="33">
        <v>1</v>
      </c>
      <c r="N12568" s="33">
        <v>174631.39</v>
      </c>
      <c r="O12568" s="33">
        <v>1267.8</v>
      </c>
      <c r="P12568" s="33">
        <v>2113</v>
      </c>
    </row>
    <row r="12569" spans="1:16">
      <c r="A12569" s="27" t="s">
        <v>1674</v>
      </c>
      <c r="B12569" s="31">
        <v>202502</v>
      </c>
      <c r="C12569" s="27" t="s">
        <v>195</v>
      </c>
      <c r="D12569" s="27" t="s">
        <v>195</v>
      </c>
      <c r="E12569" s="27" t="s">
        <v>27</v>
      </c>
      <c r="F12569" s="27" t="s">
        <v>257</v>
      </c>
      <c r="G12569" s="33">
        <v>216062.86</v>
      </c>
      <c r="H12569" s="33">
        <v>216062.86</v>
      </c>
      <c r="I12569" s="33">
        <v>5378</v>
      </c>
      <c r="J12569" s="33">
        <v>427</v>
      </c>
      <c r="K12569" s="33">
        <v>6600</v>
      </c>
      <c r="L12569" s="33">
        <v>1</v>
      </c>
      <c r="M12569" s="33">
        <v>1</v>
      </c>
      <c r="N12569" s="33">
        <v>181266.03</v>
      </c>
      <c r="O12569" s="33">
        <v>1143.1</v>
      </c>
      <c r="P12569" s="33">
        <v>2063</v>
      </c>
    </row>
    <row r="12570" spans="1:16">
      <c r="A12570" s="27" t="s">
        <v>1674</v>
      </c>
      <c r="B12570" s="31">
        <v>202503</v>
      </c>
      <c r="C12570" s="27" t="s">
        <v>195</v>
      </c>
      <c r="D12570" s="27" t="s">
        <v>195</v>
      </c>
      <c r="E12570" s="27" t="s">
        <v>27</v>
      </c>
      <c r="F12570" s="27" t="s">
        <v>257</v>
      </c>
      <c r="G12570" s="33">
        <v>283333.81</v>
      </c>
      <c r="H12570" s="33">
        <v>283333.81</v>
      </c>
      <c r="I12570" s="33">
        <v>7408</v>
      </c>
      <c r="J12570" s="33">
        <v>515</v>
      </c>
      <c r="K12570" s="33">
        <v>6600</v>
      </c>
      <c r="L12570" s="33">
        <v>1</v>
      </c>
      <c r="M12570" s="33">
        <v>1</v>
      </c>
      <c r="N12570" s="33">
        <v>227597.45</v>
      </c>
      <c r="O12570" s="33">
        <v>1508.5</v>
      </c>
      <c r="P12570" s="33">
        <v>3113</v>
      </c>
    </row>
    <row r="12571" spans="1:16">
      <c r="A12571" s="27" t="s">
        <v>1674</v>
      </c>
      <c r="B12571" s="31">
        <v>202504</v>
      </c>
      <c r="C12571" s="27" t="s">
        <v>195</v>
      </c>
      <c r="D12571" s="27" t="s">
        <v>195</v>
      </c>
      <c r="E12571" s="27" t="s">
        <v>27</v>
      </c>
      <c r="F12571" s="27" t="s">
        <v>257</v>
      </c>
      <c r="G12571" s="33">
        <v>340230.06</v>
      </c>
      <c r="H12571" s="33">
        <v>340230.06</v>
      </c>
      <c r="I12571" s="33">
        <v>9333</v>
      </c>
      <c r="J12571" s="33">
        <v>599</v>
      </c>
      <c r="K12571" s="33">
        <v>6600</v>
      </c>
      <c r="L12571" s="33">
        <v>1</v>
      </c>
      <c r="M12571" s="33">
        <v>1</v>
      </c>
      <c r="N12571" s="33">
        <v>269834.94</v>
      </c>
      <c r="O12571" s="33">
        <v>1940.6</v>
      </c>
      <c r="P12571" s="33">
        <v>3624</v>
      </c>
    </row>
    <row r="12572" spans="1:16">
      <c r="A12572" s="27" t="s">
        <v>1674</v>
      </c>
      <c r="B12572" s="31">
        <v>202505</v>
      </c>
      <c r="C12572" s="27" t="s">
        <v>195</v>
      </c>
      <c r="D12572" s="27" t="s">
        <v>195</v>
      </c>
      <c r="E12572" s="27" t="s">
        <v>27</v>
      </c>
      <c r="F12572" s="27" t="s">
        <v>257</v>
      </c>
      <c r="G12572" s="33">
        <v>378692.31</v>
      </c>
      <c r="H12572" s="33">
        <v>378692.31</v>
      </c>
      <c r="I12572" s="33">
        <v>9956</v>
      </c>
      <c r="J12572" s="33">
        <v>734</v>
      </c>
      <c r="K12572" s="33">
        <v>6600</v>
      </c>
      <c r="L12572" s="33">
        <v>1</v>
      </c>
      <c r="M12572" s="33">
        <v>1</v>
      </c>
      <c r="N12572" s="33">
        <v>297749.68</v>
      </c>
      <c r="O12572" s="33">
        <v>1912.4</v>
      </c>
      <c r="P12572" s="33">
        <v>4073</v>
      </c>
    </row>
    <row r="12573" spans="1:16">
      <c r="A12573" s="27" t="s">
        <v>1674</v>
      </c>
      <c r="B12573" s="31">
        <v>202506</v>
      </c>
      <c r="C12573" s="27" t="s">
        <v>195</v>
      </c>
      <c r="D12573" s="27" t="s">
        <v>195</v>
      </c>
      <c r="E12573" s="27" t="s">
        <v>27</v>
      </c>
      <c r="F12573" s="27" t="s">
        <v>257</v>
      </c>
      <c r="G12573" s="33">
        <v>352728.84</v>
      </c>
      <c r="H12573" s="33">
        <v>352728.84</v>
      </c>
      <c r="I12573" s="33">
        <v>9447</v>
      </c>
      <c r="J12573" s="33">
        <v>698</v>
      </c>
      <c r="K12573" s="33">
        <v>6600</v>
      </c>
      <c r="L12573" s="33">
        <v>1</v>
      </c>
      <c r="M12573" s="33">
        <v>1</v>
      </c>
      <c r="N12573" s="33">
        <v>293063.68</v>
      </c>
      <c r="O12573" s="33">
        <v>2113.6</v>
      </c>
      <c r="P12573" s="33">
        <v>3803</v>
      </c>
    </row>
    <row r="12574" spans="1:16">
      <c r="A12574" s="27" t="s">
        <v>1674</v>
      </c>
      <c r="B12574" s="31">
        <v>202507</v>
      </c>
      <c r="C12574" s="27" t="s">
        <v>195</v>
      </c>
      <c r="D12574" s="27" t="s">
        <v>195</v>
      </c>
      <c r="E12574" s="27" t="s">
        <v>27</v>
      </c>
      <c r="F12574" s="27" t="s">
        <v>257</v>
      </c>
      <c r="G12574" s="33">
        <v>341054.95</v>
      </c>
      <c r="H12574" s="33">
        <v>341054.95</v>
      </c>
      <c r="I12574" s="33">
        <v>9017</v>
      </c>
      <c r="J12574" s="33">
        <v>665</v>
      </c>
      <c r="K12574" s="33">
        <v>6600</v>
      </c>
      <c r="L12574" s="33">
        <v>1</v>
      </c>
      <c r="M12574" s="33">
        <v>1</v>
      </c>
      <c r="N12574" s="33">
        <v>262518.06</v>
      </c>
      <c r="O12574" s="33">
        <v>2040</v>
      </c>
      <c r="P12574" s="33">
        <v>3690</v>
      </c>
    </row>
    <row r="12575" spans="1:16">
      <c r="A12575" s="27" t="s">
        <v>1674</v>
      </c>
      <c r="B12575" s="31">
        <v>202508</v>
      </c>
      <c r="C12575" s="27" t="s">
        <v>195</v>
      </c>
      <c r="D12575" s="27" t="s">
        <v>195</v>
      </c>
      <c r="E12575" s="27" t="s">
        <v>27</v>
      </c>
      <c r="F12575" s="27" t="s">
        <v>257</v>
      </c>
      <c r="G12575" s="33">
        <v>342690.63</v>
      </c>
      <c r="H12575" s="33">
        <v>342690.63</v>
      </c>
      <c r="I12575" s="33">
        <v>8658</v>
      </c>
      <c r="J12575" s="33">
        <v>613</v>
      </c>
      <c r="K12575" s="33">
        <v>6600</v>
      </c>
      <c r="L12575" s="33">
        <v>1</v>
      </c>
      <c r="M12575" s="33">
        <v>1</v>
      </c>
      <c r="N12575" s="33">
        <v>254729.92</v>
      </c>
      <c r="O12575" s="33">
        <v>1820.4</v>
      </c>
      <c r="P12575" s="33">
        <v>3524</v>
      </c>
    </row>
    <row r="12576" spans="1:16">
      <c r="A12576" s="27" t="s">
        <v>1674</v>
      </c>
      <c r="B12576" s="31">
        <v>202509</v>
      </c>
      <c r="C12576" s="27" t="s">
        <v>195</v>
      </c>
      <c r="D12576" s="27" t="s">
        <v>195</v>
      </c>
      <c r="E12576" s="27" t="s">
        <v>27</v>
      </c>
      <c r="F12576" s="27" t="s">
        <v>257</v>
      </c>
      <c r="G12576" s="33">
        <v>335027.98</v>
      </c>
      <c r="H12576" s="33">
        <v>335027.98</v>
      </c>
      <c r="I12576" s="33">
        <v>8671</v>
      </c>
      <c r="J12576" s="33">
        <v>570</v>
      </c>
      <c r="K12576" s="33">
        <v>6600</v>
      </c>
      <c r="L12576" s="33">
        <v>1</v>
      </c>
      <c r="M12576" s="33">
        <v>1</v>
      </c>
      <c r="N12576" s="33">
        <v>246761.05</v>
      </c>
      <c r="O12576" s="33">
        <v>2018.1</v>
      </c>
      <c r="P12576" s="33">
        <v>3571</v>
      </c>
    </row>
    <row r="12577" spans="1:16">
      <c r="A12577" s="27" t="s">
        <v>1674</v>
      </c>
      <c r="B12577" s="31">
        <v>202510</v>
      </c>
      <c r="C12577" s="27" t="s">
        <v>195</v>
      </c>
      <c r="D12577" s="27" t="s">
        <v>195</v>
      </c>
      <c r="E12577" s="27" t="s">
        <v>27</v>
      </c>
      <c r="F12577" s="27" t="s">
        <v>257</v>
      </c>
      <c r="G12577" s="33">
        <v>332686.32</v>
      </c>
      <c r="H12577" s="33">
        <v>332686.32</v>
      </c>
      <c r="I12577" s="33">
        <v>9385</v>
      </c>
      <c r="J12577" s="33">
        <v>729</v>
      </c>
      <c r="K12577" s="33">
        <v>6600</v>
      </c>
      <c r="L12577" s="33">
        <v>1</v>
      </c>
      <c r="M12577" s="33">
        <v>1</v>
      </c>
      <c r="N12577" s="33">
        <v>273074.31</v>
      </c>
      <c r="O12577" s="33">
        <v>1706.9</v>
      </c>
      <c r="P12577" s="33">
        <v>3639</v>
      </c>
    </row>
    <row r="12578" spans="1:16">
      <c r="A12578" s="27" t="s">
        <v>1674</v>
      </c>
      <c r="B12578" s="31">
        <v>202511</v>
      </c>
      <c r="C12578" s="27" t="s">
        <v>195</v>
      </c>
      <c r="D12578" s="27" t="s">
        <v>195</v>
      </c>
      <c r="E12578" s="27" t="s">
        <v>27</v>
      </c>
      <c r="F12578" s="27" t="s">
        <v>257</v>
      </c>
      <c r="G12578" s="33">
        <v>442947.99</v>
      </c>
      <c r="H12578" s="33">
        <v>442947.99</v>
      </c>
      <c r="I12578" s="33">
        <v>10821</v>
      </c>
      <c r="J12578" s="33">
        <v>781</v>
      </c>
      <c r="K12578" s="33">
        <v>6600</v>
      </c>
      <c r="L12578" s="33">
        <v>1</v>
      </c>
      <c r="M12578" s="33">
        <v>1</v>
      </c>
      <c r="N12578" s="33">
        <v>332016.88</v>
      </c>
      <c r="O12578" s="33">
        <v>2381.5</v>
      </c>
      <c r="P12578" s="33">
        <v>4558</v>
      </c>
    </row>
    <row r="12579" spans="1:16">
      <c r="A12579" s="27" t="s">
        <v>1674</v>
      </c>
      <c r="B12579" s="31">
        <v>202512</v>
      </c>
      <c r="C12579" s="27" t="s">
        <v>195</v>
      </c>
      <c r="D12579" s="27" t="s">
        <v>195</v>
      </c>
      <c r="E12579" s="27" t="s">
        <v>27</v>
      </c>
      <c r="F12579" s="27" t="s">
        <v>257</v>
      </c>
      <c r="G12579" s="33">
        <v>499264.94</v>
      </c>
      <c r="H12579" s="33">
        <v>499264.94</v>
      </c>
      <c r="I12579" s="33">
        <v>13399</v>
      </c>
      <c r="J12579" s="33">
        <v>1033</v>
      </c>
      <c r="K12579" s="33">
        <v>6600</v>
      </c>
      <c r="L12579" s="33">
        <v>1</v>
      </c>
      <c r="M12579" s="33">
        <v>1</v>
      </c>
      <c r="N12579" s="33">
        <v>383991.57</v>
      </c>
      <c r="O12579" s="33">
        <v>2891.3</v>
      </c>
      <c r="P12579" s="33">
        <v>5295</v>
      </c>
    </row>
    <row r="12580" spans="1:16">
      <c r="A12580" s="27" t="s">
        <v>1674</v>
      </c>
      <c r="B12580" s="31">
        <v>202601</v>
      </c>
      <c r="C12580" s="27" t="s">
        <v>195</v>
      </c>
      <c r="D12580" s="27" t="s">
        <v>195</v>
      </c>
      <c r="E12580" s="27" t="s">
        <v>27</v>
      </c>
      <c r="F12580" s="27" t="s">
        <v>257</v>
      </c>
      <c r="G12580" s="33">
        <v>252545.75</v>
      </c>
      <c r="H12580" s="33">
        <v>252545.75</v>
      </c>
      <c r="I12580" s="33">
        <v>5866</v>
      </c>
      <c r="J12580" s="33">
        <v>510</v>
      </c>
      <c r="K12580" s="33">
        <v>6600</v>
      </c>
      <c r="L12580" s="33">
        <v>1</v>
      </c>
      <c r="M12580" s="33">
        <v>1</v>
      </c>
      <c r="N12580" s="33">
        <v>196634.95</v>
      </c>
      <c r="O12580" s="33">
        <v>1381.4</v>
      </c>
      <c r="P12580" s="33">
        <v>2492</v>
      </c>
    </row>
    <row r="12581" spans="1:16">
      <c r="A12581" s="27" t="s">
        <v>1674</v>
      </c>
      <c r="B12581" s="31">
        <v>202602</v>
      </c>
      <c r="C12581" s="27" t="s">
        <v>195</v>
      </c>
      <c r="D12581" s="27" t="s">
        <v>195</v>
      </c>
      <c r="E12581" s="27" t="s">
        <v>27</v>
      </c>
      <c r="F12581" s="27" t="s">
        <v>257</v>
      </c>
      <c r="G12581" s="33">
        <v>244011.25</v>
      </c>
      <c r="H12581" s="33">
        <v>244011.25</v>
      </c>
      <c r="I12581" s="33">
        <v>6148</v>
      </c>
      <c r="J12581" s="33">
        <v>474</v>
      </c>
      <c r="K12581" s="33">
        <v>6600</v>
      </c>
      <c r="L12581" s="33">
        <v>1</v>
      </c>
      <c r="M12581" s="33">
        <v>1</v>
      </c>
      <c r="N12581" s="33">
        <v>204105.54</v>
      </c>
      <c r="O12581" s="33">
        <v>1439.9</v>
      </c>
      <c r="P12581" s="33">
        <v>2535</v>
      </c>
    </row>
    <row r="12582" spans="1:16">
      <c r="A12582" s="27" t="s">
        <v>1674</v>
      </c>
      <c r="B12582" s="31">
        <v>202603</v>
      </c>
      <c r="C12582" s="27" t="s">
        <v>195</v>
      </c>
      <c r="D12582" s="27" t="s">
        <v>195</v>
      </c>
      <c r="E12582" s="27" t="s">
        <v>27</v>
      </c>
      <c r="F12582" s="27" t="s">
        <v>257</v>
      </c>
      <c r="G12582" s="33">
        <v>329540.02</v>
      </c>
      <c r="H12582" s="33">
        <v>329540.02</v>
      </c>
      <c r="I12582" s="33">
        <v>7794</v>
      </c>
      <c r="J12582" s="33">
        <v>533</v>
      </c>
      <c r="K12582" s="33">
        <v>6600</v>
      </c>
      <c r="L12582" s="33">
        <v>1</v>
      </c>
      <c r="M12582" s="33">
        <v>1</v>
      </c>
      <c r="N12582" s="33">
        <v>256274.72</v>
      </c>
      <c r="O12582" s="33">
        <v>2114.1</v>
      </c>
      <c r="P12582" s="33">
        <v>3377</v>
      </c>
    </row>
    <row r="12583" spans="1:16">
      <c r="A12583" s="27" t="s">
        <v>1674</v>
      </c>
      <c r="B12583" s="31">
        <v>202604</v>
      </c>
      <c r="C12583" s="27" t="s">
        <v>195</v>
      </c>
      <c r="D12583" s="27" t="s">
        <v>195</v>
      </c>
      <c r="E12583" s="27" t="s">
        <v>27</v>
      </c>
      <c r="F12583" s="27" t="s">
        <v>257</v>
      </c>
      <c r="G12583" s="33">
        <v>441907.47</v>
      </c>
      <c r="H12583" s="33">
        <v>441907.47</v>
      </c>
      <c r="I12583" s="33">
        <v>11714</v>
      </c>
      <c r="J12583" s="33">
        <v>820</v>
      </c>
      <c r="K12583" s="33">
        <v>6600</v>
      </c>
      <c r="L12583" s="33">
        <v>1</v>
      </c>
      <c r="M12583" s="33">
        <v>1</v>
      </c>
      <c r="N12583" s="33">
        <v>303834.14</v>
      </c>
      <c r="O12583" s="33">
        <v>2711.3</v>
      </c>
      <c r="P12583" s="33">
        <v>4671</v>
      </c>
    </row>
    <row r="12584" spans="1:16">
      <c r="A12584" s="27" t="s">
        <v>1674</v>
      </c>
      <c r="B12584" s="31">
        <v>202605</v>
      </c>
      <c r="C12584" s="27" t="s">
        <v>195</v>
      </c>
      <c r="D12584" s="27" t="s">
        <v>195</v>
      </c>
      <c r="E12584" s="27" t="s">
        <v>27</v>
      </c>
      <c r="F12584" s="27" t="s">
        <v>257</v>
      </c>
      <c r="G12584" s="33">
        <v>396133.97</v>
      </c>
      <c r="H12584" s="33">
        <v>396133.97</v>
      </c>
      <c r="I12584" s="33">
        <v>9257</v>
      </c>
      <c r="J12584" s="33">
        <v>730</v>
      </c>
      <c r="K12584" s="33">
        <v>6600</v>
      </c>
      <c r="L12584" s="33">
        <v>1</v>
      </c>
      <c r="M12584" s="33">
        <v>1</v>
      </c>
      <c r="N12584" s="33">
        <v>335266.13</v>
      </c>
      <c r="O12584" s="33">
        <v>2358.5</v>
      </c>
      <c r="P12584" s="33">
        <v>3851</v>
      </c>
    </row>
    <row r="12585" spans="1:16">
      <c r="A12585" s="27" t="s">
        <v>1674</v>
      </c>
      <c r="B12585" s="31">
        <v>202606</v>
      </c>
      <c r="C12585" s="27" t="s">
        <v>195</v>
      </c>
      <c r="D12585" s="27" t="s">
        <v>195</v>
      </c>
      <c r="E12585" s="27" t="s">
        <v>27</v>
      </c>
      <c r="F12585" s="27" t="s">
        <v>257</v>
      </c>
      <c r="G12585" s="33">
        <v>437746.02</v>
      </c>
      <c r="H12585" s="33">
        <v>437746.02</v>
      </c>
      <c r="I12585" s="33">
        <v>11991</v>
      </c>
      <c r="J12585" s="33">
        <v>984</v>
      </c>
      <c r="K12585" s="33">
        <v>6600</v>
      </c>
      <c r="L12585" s="33">
        <v>1</v>
      </c>
      <c r="M12585" s="33">
        <v>1</v>
      </c>
      <c r="N12585" s="33">
        <v>329989.7</v>
      </c>
      <c r="O12585" s="33">
        <v>2508.7</v>
      </c>
      <c r="P12585" s="33">
        <v>4969</v>
      </c>
    </row>
    <row r="12586" spans="1:16">
      <c r="A12586" s="27" t="s">
        <v>1674</v>
      </c>
      <c r="B12586" s="31">
        <v>202607</v>
      </c>
      <c r="C12586" s="27" t="s">
        <v>195</v>
      </c>
      <c r="D12586" s="27" t="s">
        <v>195</v>
      </c>
      <c r="E12586" s="27" t="s">
        <v>27</v>
      </c>
      <c r="F12586" s="27" t="s">
        <v>257</v>
      </c>
      <c r="G12586" s="33">
        <v>377360.34</v>
      </c>
      <c r="H12586" s="33">
        <v>377360.34</v>
      </c>
      <c r="I12586" s="33">
        <v>9456</v>
      </c>
      <c r="J12586" s="33">
        <v>720</v>
      </c>
      <c r="K12586" s="33">
        <v>6600</v>
      </c>
      <c r="L12586" s="33">
        <v>1</v>
      </c>
      <c r="M12586" s="33">
        <v>1</v>
      </c>
      <c r="N12586" s="33">
        <v>295595.34</v>
      </c>
      <c r="O12586" s="33">
        <v>2133</v>
      </c>
      <c r="P12586" s="33">
        <v>3874</v>
      </c>
    </row>
    <row r="12587" spans="1:16">
      <c r="A12587" s="27" t="s">
        <v>1677</v>
      </c>
      <c r="B12587" s="31">
        <v>202408</v>
      </c>
      <c r="C12587" s="27" t="s">
        <v>195</v>
      </c>
      <c r="D12587" s="27" t="s">
        <v>195</v>
      </c>
      <c r="E12587" s="27" t="s">
        <v>27</v>
      </c>
      <c r="F12587" s="27" t="s">
        <v>262</v>
      </c>
      <c r="G12587" s="33">
        <v>297937.9</v>
      </c>
      <c r="H12587" s="33">
        <v>297937.9</v>
      </c>
      <c r="I12587" s="33">
        <v>15238</v>
      </c>
      <c r="J12587" s="33">
        <v>903</v>
      </c>
      <c r="K12587" s="33">
        <v>7900</v>
      </c>
      <c r="L12587" s="33">
        <v>1</v>
      </c>
      <c r="M12587" s="33">
        <v>1</v>
      </c>
      <c r="N12587" s="33">
        <v>239816.45</v>
      </c>
      <c r="O12587" s="33">
        <v>1761.4</v>
      </c>
      <c r="P12587" s="33">
        <v>4834</v>
      </c>
    </row>
    <row r="12588" spans="1:16">
      <c r="A12588" s="27" t="s">
        <v>1677</v>
      </c>
      <c r="B12588" s="31">
        <v>202409</v>
      </c>
      <c r="C12588" s="27" t="s">
        <v>195</v>
      </c>
      <c r="D12588" s="27" t="s">
        <v>195</v>
      </c>
      <c r="E12588" s="27" t="s">
        <v>27</v>
      </c>
      <c r="F12588" s="27" t="s">
        <v>262</v>
      </c>
      <c r="G12588" s="33">
        <v>266764.33</v>
      </c>
      <c r="H12588" s="33">
        <v>266764.33</v>
      </c>
      <c r="I12588" s="33">
        <v>13382</v>
      </c>
      <c r="J12588" s="33">
        <v>689</v>
      </c>
      <c r="K12588" s="33">
        <v>7900</v>
      </c>
      <c r="L12588" s="33">
        <v>1</v>
      </c>
      <c r="M12588" s="33">
        <v>1</v>
      </c>
      <c r="N12588" s="33">
        <v>232314.12</v>
      </c>
      <c r="O12588" s="33">
        <v>1696</v>
      </c>
      <c r="P12588" s="33">
        <v>4301</v>
      </c>
    </row>
    <row r="12589" spans="1:16">
      <c r="A12589" s="27" t="s">
        <v>1677</v>
      </c>
      <c r="B12589" s="31">
        <v>202410</v>
      </c>
      <c r="C12589" s="27" t="s">
        <v>195</v>
      </c>
      <c r="D12589" s="27" t="s">
        <v>195</v>
      </c>
      <c r="E12589" s="27" t="s">
        <v>27</v>
      </c>
      <c r="F12589" s="27" t="s">
        <v>262</v>
      </c>
      <c r="G12589" s="33">
        <v>319776.4</v>
      </c>
      <c r="H12589" s="33">
        <v>319776.4</v>
      </c>
      <c r="I12589" s="33">
        <v>14673</v>
      </c>
      <c r="J12589" s="33">
        <v>791</v>
      </c>
      <c r="K12589" s="33">
        <v>7900</v>
      </c>
      <c r="L12589" s="33">
        <v>1</v>
      </c>
      <c r="M12589" s="33">
        <v>1</v>
      </c>
      <c r="N12589" s="33">
        <v>257086.84</v>
      </c>
      <c r="O12589" s="33">
        <v>1876.8</v>
      </c>
      <c r="P12589" s="33">
        <v>5014</v>
      </c>
    </row>
    <row r="12590" spans="1:16">
      <c r="A12590" s="27" t="s">
        <v>1677</v>
      </c>
      <c r="B12590" s="31">
        <v>202411</v>
      </c>
      <c r="C12590" s="27" t="s">
        <v>195</v>
      </c>
      <c r="D12590" s="27" t="s">
        <v>195</v>
      </c>
      <c r="E12590" s="27" t="s">
        <v>27</v>
      </c>
      <c r="F12590" s="27" t="s">
        <v>262</v>
      </c>
      <c r="G12590" s="33">
        <v>363450.92</v>
      </c>
      <c r="H12590" s="33">
        <v>363450.92</v>
      </c>
      <c r="I12590" s="33">
        <v>17044</v>
      </c>
      <c r="J12590" s="33">
        <v>843</v>
      </c>
      <c r="K12590" s="33">
        <v>7900</v>
      </c>
      <c r="L12590" s="33">
        <v>1</v>
      </c>
      <c r="M12590" s="33">
        <v>1</v>
      </c>
      <c r="N12590" s="33">
        <v>312578.55</v>
      </c>
      <c r="O12590" s="33">
        <v>2174.2</v>
      </c>
      <c r="P12590" s="33">
        <v>5827</v>
      </c>
    </row>
    <row r="12591" spans="1:16">
      <c r="A12591" s="27" t="s">
        <v>1677</v>
      </c>
      <c r="B12591" s="31">
        <v>202412</v>
      </c>
      <c r="C12591" s="27" t="s">
        <v>195</v>
      </c>
      <c r="D12591" s="27" t="s">
        <v>195</v>
      </c>
      <c r="E12591" s="27" t="s">
        <v>27</v>
      </c>
      <c r="F12591" s="27" t="s">
        <v>262</v>
      </c>
      <c r="G12591" s="33">
        <v>411243.51</v>
      </c>
      <c r="H12591" s="33">
        <v>411243.51</v>
      </c>
      <c r="I12591" s="33">
        <v>21589</v>
      </c>
      <c r="J12591" s="33">
        <v>1216</v>
      </c>
      <c r="K12591" s="33">
        <v>7900</v>
      </c>
      <c r="L12591" s="33">
        <v>1</v>
      </c>
      <c r="M12591" s="33">
        <v>1</v>
      </c>
      <c r="N12591" s="33">
        <v>361510.32</v>
      </c>
      <c r="O12591" s="33">
        <v>2965</v>
      </c>
      <c r="P12591" s="33">
        <v>7018</v>
      </c>
    </row>
    <row r="12592" spans="1:16">
      <c r="A12592" s="27" t="s">
        <v>1677</v>
      </c>
      <c r="B12592" s="31">
        <v>202501</v>
      </c>
      <c r="C12592" s="27" t="s">
        <v>195</v>
      </c>
      <c r="D12592" s="27" t="s">
        <v>195</v>
      </c>
      <c r="E12592" s="27" t="s">
        <v>27</v>
      </c>
      <c r="F12592" s="27" t="s">
        <v>262</v>
      </c>
      <c r="G12592" s="33">
        <v>233340.04</v>
      </c>
      <c r="H12592" s="33">
        <v>233340.04</v>
      </c>
      <c r="I12592" s="33">
        <v>12370</v>
      </c>
      <c r="J12592" s="33">
        <v>733</v>
      </c>
      <c r="K12592" s="33">
        <v>7900</v>
      </c>
      <c r="L12592" s="33">
        <v>1</v>
      </c>
      <c r="M12592" s="33">
        <v>1</v>
      </c>
      <c r="N12592" s="33">
        <v>185122.72</v>
      </c>
      <c r="O12592" s="33">
        <v>1398.8</v>
      </c>
      <c r="P12592" s="33">
        <v>3884</v>
      </c>
    </row>
    <row r="12593" spans="1:16">
      <c r="A12593" s="27" t="s">
        <v>1677</v>
      </c>
      <c r="B12593" s="31">
        <v>202502</v>
      </c>
      <c r="C12593" s="27" t="s">
        <v>195</v>
      </c>
      <c r="D12593" s="27" t="s">
        <v>195</v>
      </c>
      <c r="E12593" s="27" t="s">
        <v>27</v>
      </c>
      <c r="F12593" s="27" t="s">
        <v>262</v>
      </c>
      <c r="G12593" s="33">
        <v>214452.38</v>
      </c>
      <c r="H12593" s="33">
        <v>214452.38</v>
      </c>
      <c r="I12593" s="33">
        <v>11567</v>
      </c>
      <c r="J12593" s="33">
        <v>561</v>
      </c>
      <c r="K12593" s="33">
        <v>7900</v>
      </c>
      <c r="L12593" s="33">
        <v>1</v>
      </c>
      <c r="M12593" s="33">
        <v>1</v>
      </c>
      <c r="N12593" s="33">
        <v>192155.94</v>
      </c>
      <c r="O12593" s="33">
        <v>1382.4</v>
      </c>
      <c r="P12593" s="33">
        <v>3736</v>
      </c>
    </row>
    <row r="12594" spans="1:16">
      <c r="A12594" s="27" t="s">
        <v>1677</v>
      </c>
      <c r="B12594" s="31">
        <v>202503</v>
      </c>
      <c r="C12594" s="27" t="s">
        <v>195</v>
      </c>
      <c r="D12594" s="27" t="s">
        <v>195</v>
      </c>
      <c r="E12594" s="27" t="s">
        <v>27</v>
      </c>
      <c r="F12594" s="27" t="s">
        <v>262</v>
      </c>
      <c r="G12594" s="33">
        <v>270604.49</v>
      </c>
      <c r="H12594" s="33">
        <v>270604.49</v>
      </c>
      <c r="I12594" s="33">
        <v>14832</v>
      </c>
      <c r="J12594" s="33">
        <v>655</v>
      </c>
      <c r="K12594" s="33">
        <v>7900</v>
      </c>
      <c r="L12594" s="33">
        <v>1</v>
      </c>
      <c r="M12594" s="33">
        <v>1</v>
      </c>
      <c r="N12594" s="33">
        <v>241270.81</v>
      </c>
      <c r="O12594" s="33">
        <v>1645.2</v>
      </c>
      <c r="P12594" s="33">
        <v>4609</v>
      </c>
    </row>
    <row r="12595" spans="1:16">
      <c r="A12595" s="27" t="s">
        <v>1677</v>
      </c>
      <c r="B12595" s="31">
        <v>202504</v>
      </c>
      <c r="C12595" s="27" t="s">
        <v>195</v>
      </c>
      <c r="D12595" s="27" t="s">
        <v>195</v>
      </c>
      <c r="E12595" s="27" t="s">
        <v>27</v>
      </c>
      <c r="F12595" s="27" t="s">
        <v>262</v>
      </c>
      <c r="G12595" s="33">
        <v>345379.09</v>
      </c>
      <c r="H12595" s="33">
        <v>345379.09</v>
      </c>
      <c r="I12595" s="33">
        <v>17101</v>
      </c>
      <c r="J12595" s="33">
        <v>755</v>
      </c>
      <c r="K12595" s="33">
        <v>7900</v>
      </c>
      <c r="L12595" s="33">
        <v>1</v>
      </c>
      <c r="M12595" s="33">
        <v>1</v>
      </c>
      <c r="N12595" s="33">
        <v>286045.8</v>
      </c>
      <c r="O12595" s="33">
        <v>2067.6</v>
      </c>
      <c r="P12595" s="33">
        <v>5723</v>
      </c>
    </row>
    <row r="12596" spans="1:16">
      <c r="A12596" s="27" t="s">
        <v>1677</v>
      </c>
      <c r="B12596" s="31">
        <v>202505</v>
      </c>
      <c r="C12596" s="27" t="s">
        <v>195</v>
      </c>
      <c r="D12596" s="27" t="s">
        <v>195</v>
      </c>
      <c r="E12596" s="27" t="s">
        <v>27</v>
      </c>
      <c r="F12596" s="27" t="s">
        <v>262</v>
      </c>
      <c r="G12596" s="33">
        <v>374434.23</v>
      </c>
      <c r="H12596" s="33">
        <v>374434.23</v>
      </c>
      <c r="I12596" s="33">
        <v>19026</v>
      </c>
      <c r="J12596" s="33">
        <v>1059</v>
      </c>
      <c r="K12596" s="33">
        <v>7900</v>
      </c>
      <c r="L12596" s="33">
        <v>1</v>
      </c>
      <c r="M12596" s="33">
        <v>1</v>
      </c>
      <c r="N12596" s="33">
        <v>315637.57</v>
      </c>
      <c r="O12596" s="33">
        <v>2102.7</v>
      </c>
      <c r="P12596" s="33">
        <v>6053</v>
      </c>
    </row>
    <row r="12597" spans="1:16">
      <c r="A12597" s="27" t="s">
        <v>1677</v>
      </c>
      <c r="B12597" s="31">
        <v>202506</v>
      </c>
      <c r="C12597" s="27" t="s">
        <v>195</v>
      </c>
      <c r="D12597" s="27" t="s">
        <v>195</v>
      </c>
      <c r="E12597" s="27" t="s">
        <v>27</v>
      </c>
      <c r="F12597" s="27" t="s">
        <v>262</v>
      </c>
      <c r="G12597" s="33">
        <v>387895.79</v>
      </c>
      <c r="H12597" s="33">
        <v>387895.79</v>
      </c>
      <c r="I12597" s="33">
        <v>20433</v>
      </c>
      <c r="J12597" s="33">
        <v>1082</v>
      </c>
      <c r="K12597" s="33">
        <v>7900</v>
      </c>
      <c r="L12597" s="33">
        <v>1</v>
      </c>
      <c r="M12597" s="33">
        <v>1</v>
      </c>
      <c r="N12597" s="33">
        <v>310670.05</v>
      </c>
      <c r="O12597" s="33">
        <v>2308</v>
      </c>
      <c r="P12597" s="33">
        <v>6351</v>
      </c>
    </row>
    <row r="12598" spans="1:16">
      <c r="A12598" s="27" t="s">
        <v>1677</v>
      </c>
      <c r="B12598" s="31">
        <v>202507</v>
      </c>
      <c r="C12598" s="27" t="s">
        <v>195</v>
      </c>
      <c r="D12598" s="27" t="s">
        <v>195</v>
      </c>
      <c r="E12598" s="27" t="s">
        <v>27</v>
      </c>
      <c r="F12598" s="27" t="s">
        <v>262</v>
      </c>
      <c r="G12598" s="33">
        <v>290439.13</v>
      </c>
      <c r="H12598" s="33">
        <v>290439.13</v>
      </c>
      <c r="I12598" s="33">
        <v>13799</v>
      </c>
      <c r="J12598" s="33">
        <v>654</v>
      </c>
      <c r="K12598" s="33">
        <v>7900</v>
      </c>
      <c r="L12598" s="33">
        <v>1</v>
      </c>
      <c r="M12598" s="33">
        <v>1</v>
      </c>
      <c r="N12598" s="33">
        <v>278289.35</v>
      </c>
      <c r="O12598" s="33">
        <v>1748.2</v>
      </c>
      <c r="P12598" s="33">
        <v>4577</v>
      </c>
    </row>
    <row r="12599" spans="1:16">
      <c r="A12599" s="27" t="s">
        <v>1677</v>
      </c>
      <c r="B12599" s="31">
        <v>202508</v>
      </c>
      <c r="C12599" s="27" t="s">
        <v>195</v>
      </c>
      <c r="D12599" s="27" t="s">
        <v>195</v>
      </c>
      <c r="E12599" s="27" t="s">
        <v>27</v>
      </c>
      <c r="F12599" s="27" t="s">
        <v>262</v>
      </c>
      <c r="G12599" s="33">
        <v>325778.47</v>
      </c>
      <c r="H12599" s="33">
        <v>325778.47</v>
      </c>
      <c r="I12599" s="33">
        <v>17715</v>
      </c>
      <c r="J12599" s="33">
        <v>811</v>
      </c>
      <c r="K12599" s="33">
        <v>7900</v>
      </c>
      <c r="L12599" s="33">
        <v>1</v>
      </c>
      <c r="M12599" s="33">
        <v>1</v>
      </c>
      <c r="N12599" s="33">
        <v>270033.32</v>
      </c>
      <c r="O12599" s="33">
        <v>2224.4</v>
      </c>
      <c r="P12599" s="33">
        <v>5510</v>
      </c>
    </row>
    <row r="12600" spans="1:16">
      <c r="A12600" s="27" t="s">
        <v>1677</v>
      </c>
      <c r="B12600" s="31">
        <v>202509</v>
      </c>
      <c r="C12600" s="27" t="s">
        <v>195</v>
      </c>
      <c r="D12600" s="27" t="s">
        <v>195</v>
      </c>
      <c r="E12600" s="27" t="s">
        <v>27</v>
      </c>
      <c r="F12600" s="27" t="s">
        <v>262</v>
      </c>
      <c r="G12600" s="33">
        <v>330916.14</v>
      </c>
      <c r="H12600" s="33">
        <v>330916.14</v>
      </c>
      <c r="I12600" s="33">
        <v>16790</v>
      </c>
      <c r="J12600" s="33">
        <v>774</v>
      </c>
      <c r="K12600" s="33">
        <v>7900</v>
      </c>
      <c r="L12600" s="33">
        <v>1</v>
      </c>
      <c r="M12600" s="33">
        <v>1</v>
      </c>
      <c r="N12600" s="33">
        <v>261585.7</v>
      </c>
      <c r="O12600" s="33">
        <v>2054</v>
      </c>
      <c r="P12600" s="33">
        <v>5447</v>
      </c>
    </row>
    <row r="12601" spans="1:16">
      <c r="A12601" s="27" t="s">
        <v>1677</v>
      </c>
      <c r="B12601" s="31">
        <v>202510</v>
      </c>
      <c r="C12601" s="27" t="s">
        <v>195</v>
      </c>
      <c r="D12601" s="27" t="s">
        <v>195</v>
      </c>
      <c r="E12601" s="27" t="s">
        <v>27</v>
      </c>
      <c r="F12601" s="27" t="s">
        <v>262</v>
      </c>
      <c r="G12601" s="33">
        <v>341989.86</v>
      </c>
      <c r="H12601" s="33">
        <v>341989.86</v>
      </c>
      <c r="I12601" s="33">
        <v>17383</v>
      </c>
      <c r="J12601" s="33">
        <v>1055</v>
      </c>
      <c r="K12601" s="33">
        <v>7900</v>
      </c>
      <c r="L12601" s="33">
        <v>1</v>
      </c>
      <c r="M12601" s="33">
        <v>1</v>
      </c>
      <c r="N12601" s="33">
        <v>289479.78</v>
      </c>
      <c r="O12601" s="33">
        <v>2224.2</v>
      </c>
      <c r="P12601" s="33">
        <v>5690</v>
      </c>
    </row>
    <row r="12602" spans="1:16">
      <c r="A12602" s="27" t="s">
        <v>1677</v>
      </c>
      <c r="B12602" s="31">
        <v>202511</v>
      </c>
      <c r="C12602" s="27" t="s">
        <v>195</v>
      </c>
      <c r="D12602" s="27" t="s">
        <v>195</v>
      </c>
      <c r="E12602" s="27" t="s">
        <v>27</v>
      </c>
      <c r="F12602" s="27" t="s">
        <v>262</v>
      </c>
      <c r="G12602" s="33">
        <v>439842.15</v>
      </c>
      <c r="H12602" s="33">
        <v>439842.15</v>
      </c>
      <c r="I12602" s="33">
        <v>23505</v>
      </c>
      <c r="J12602" s="33">
        <v>1213</v>
      </c>
      <c r="K12602" s="33">
        <v>7900</v>
      </c>
      <c r="L12602" s="33">
        <v>1</v>
      </c>
      <c r="M12602" s="33">
        <v>1</v>
      </c>
      <c r="N12602" s="33">
        <v>351963.45</v>
      </c>
      <c r="O12602" s="33">
        <v>2570.7</v>
      </c>
      <c r="P12602" s="33">
        <v>7391</v>
      </c>
    </row>
    <row r="12603" spans="1:16">
      <c r="A12603" s="27" t="s">
        <v>1677</v>
      </c>
      <c r="B12603" s="31">
        <v>202512</v>
      </c>
      <c r="C12603" s="27" t="s">
        <v>195</v>
      </c>
      <c r="D12603" s="27" t="s">
        <v>195</v>
      </c>
      <c r="E12603" s="27" t="s">
        <v>27</v>
      </c>
      <c r="F12603" s="27" t="s">
        <v>262</v>
      </c>
      <c r="G12603" s="33">
        <v>475443.96</v>
      </c>
      <c r="H12603" s="33">
        <v>475443.96</v>
      </c>
      <c r="I12603" s="33">
        <v>22903</v>
      </c>
      <c r="J12603" s="33">
        <v>1311</v>
      </c>
      <c r="K12603" s="33">
        <v>7900</v>
      </c>
      <c r="L12603" s="33">
        <v>1</v>
      </c>
      <c r="M12603" s="33">
        <v>1</v>
      </c>
      <c r="N12603" s="33">
        <v>407060.62</v>
      </c>
      <c r="O12603" s="33">
        <v>2812.9</v>
      </c>
      <c r="P12603" s="33">
        <v>7449</v>
      </c>
    </row>
    <row r="12604" spans="1:16">
      <c r="A12604" s="27" t="s">
        <v>1677</v>
      </c>
      <c r="B12604" s="31">
        <v>202601</v>
      </c>
      <c r="C12604" s="27" t="s">
        <v>195</v>
      </c>
      <c r="D12604" s="27" t="s">
        <v>195</v>
      </c>
      <c r="E12604" s="27" t="s">
        <v>27</v>
      </c>
      <c r="F12604" s="27" t="s">
        <v>262</v>
      </c>
      <c r="G12604" s="33">
        <v>240083.31</v>
      </c>
      <c r="H12604" s="33">
        <v>240083.31</v>
      </c>
      <c r="I12604" s="33">
        <v>12590</v>
      </c>
      <c r="J12604" s="33">
        <v>687</v>
      </c>
      <c r="K12604" s="33">
        <v>7900</v>
      </c>
      <c r="L12604" s="33">
        <v>1</v>
      </c>
      <c r="M12604" s="33">
        <v>1</v>
      </c>
      <c r="N12604" s="33">
        <v>208448.18</v>
      </c>
      <c r="O12604" s="33">
        <v>1382.3</v>
      </c>
      <c r="P12604" s="33">
        <v>3990</v>
      </c>
    </row>
    <row r="12605" spans="1:16">
      <c r="A12605" s="27" t="s">
        <v>1677</v>
      </c>
      <c r="B12605" s="31">
        <v>202602</v>
      </c>
      <c r="C12605" s="27" t="s">
        <v>195</v>
      </c>
      <c r="D12605" s="27" t="s">
        <v>195</v>
      </c>
      <c r="E12605" s="27" t="s">
        <v>27</v>
      </c>
      <c r="F12605" s="27" t="s">
        <v>262</v>
      </c>
      <c r="G12605" s="33">
        <v>277194.13</v>
      </c>
      <c r="H12605" s="33">
        <v>277194.13</v>
      </c>
      <c r="I12605" s="33">
        <v>13436</v>
      </c>
      <c r="J12605" s="33">
        <v>672</v>
      </c>
      <c r="K12605" s="33">
        <v>7900</v>
      </c>
      <c r="L12605" s="33">
        <v>1</v>
      </c>
      <c r="M12605" s="33">
        <v>1</v>
      </c>
      <c r="N12605" s="33">
        <v>216367.58</v>
      </c>
      <c r="O12605" s="33">
        <v>1588.2</v>
      </c>
      <c r="P12605" s="33">
        <v>4321</v>
      </c>
    </row>
    <row r="12606" spans="1:16">
      <c r="A12606" s="27" t="s">
        <v>1677</v>
      </c>
      <c r="B12606" s="31">
        <v>202603</v>
      </c>
      <c r="C12606" s="27" t="s">
        <v>195</v>
      </c>
      <c r="D12606" s="27" t="s">
        <v>195</v>
      </c>
      <c r="E12606" s="27" t="s">
        <v>27</v>
      </c>
      <c r="F12606" s="27" t="s">
        <v>262</v>
      </c>
      <c r="G12606" s="33">
        <v>309689.9</v>
      </c>
      <c r="H12606" s="33">
        <v>309689.9</v>
      </c>
      <c r="I12606" s="33">
        <v>16875</v>
      </c>
      <c r="J12606" s="33">
        <v>997</v>
      </c>
      <c r="K12606" s="33">
        <v>7900</v>
      </c>
      <c r="L12606" s="33">
        <v>1</v>
      </c>
      <c r="M12606" s="33">
        <v>1</v>
      </c>
      <c r="N12606" s="33">
        <v>271670.93</v>
      </c>
      <c r="O12606" s="33">
        <v>1781.5</v>
      </c>
      <c r="P12606" s="33">
        <v>5232</v>
      </c>
    </row>
    <row r="12607" spans="1:16">
      <c r="A12607" s="27" t="s">
        <v>1677</v>
      </c>
      <c r="B12607" s="31">
        <v>202604</v>
      </c>
      <c r="C12607" s="27" t="s">
        <v>195</v>
      </c>
      <c r="D12607" s="27" t="s">
        <v>195</v>
      </c>
      <c r="E12607" s="27" t="s">
        <v>27</v>
      </c>
      <c r="F12607" s="27" t="s">
        <v>262</v>
      </c>
      <c r="G12607" s="33">
        <v>337612.5</v>
      </c>
      <c r="H12607" s="33">
        <v>337612.5</v>
      </c>
      <c r="I12607" s="33">
        <v>17645</v>
      </c>
      <c r="J12607" s="33">
        <v>790</v>
      </c>
      <c r="K12607" s="33">
        <v>7900</v>
      </c>
      <c r="L12607" s="33">
        <v>1</v>
      </c>
      <c r="M12607" s="33">
        <v>1</v>
      </c>
      <c r="N12607" s="33">
        <v>322087.57</v>
      </c>
      <c r="O12607" s="33">
        <v>2113.3</v>
      </c>
      <c r="P12607" s="33">
        <v>5558</v>
      </c>
    </row>
    <row r="12608" spans="1:16">
      <c r="A12608" s="27" t="s">
        <v>1677</v>
      </c>
      <c r="B12608" s="31">
        <v>202605</v>
      </c>
      <c r="C12608" s="27" t="s">
        <v>195</v>
      </c>
      <c r="D12608" s="27" t="s">
        <v>195</v>
      </c>
      <c r="E12608" s="27" t="s">
        <v>27</v>
      </c>
      <c r="F12608" s="27" t="s">
        <v>262</v>
      </c>
      <c r="G12608" s="33">
        <v>418036.13</v>
      </c>
      <c r="H12608" s="33">
        <v>418036.13</v>
      </c>
      <c r="I12608" s="33">
        <v>20446</v>
      </c>
      <c r="J12608" s="33">
        <v>1070</v>
      </c>
      <c r="K12608" s="33">
        <v>7900</v>
      </c>
      <c r="L12608" s="33">
        <v>1</v>
      </c>
      <c r="M12608" s="33">
        <v>1</v>
      </c>
      <c r="N12608" s="33">
        <v>355407.9</v>
      </c>
      <c r="O12608" s="33">
        <v>2625.7</v>
      </c>
      <c r="P12608" s="33">
        <v>6657</v>
      </c>
    </row>
    <row r="12609" spans="1:16">
      <c r="A12609" s="27" t="s">
        <v>1677</v>
      </c>
      <c r="B12609" s="31">
        <v>202606</v>
      </c>
      <c r="C12609" s="27" t="s">
        <v>195</v>
      </c>
      <c r="D12609" s="27" t="s">
        <v>195</v>
      </c>
      <c r="E12609" s="27" t="s">
        <v>27</v>
      </c>
      <c r="F12609" s="27" t="s">
        <v>262</v>
      </c>
      <c r="G12609" s="33">
        <v>407539.55</v>
      </c>
      <c r="H12609" s="33">
        <v>407539.55</v>
      </c>
      <c r="I12609" s="33">
        <v>21679</v>
      </c>
      <c r="J12609" s="33">
        <v>1108</v>
      </c>
      <c r="K12609" s="33">
        <v>7900</v>
      </c>
      <c r="L12609" s="33">
        <v>1</v>
      </c>
      <c r="M12609" s="33">
        <v>1</v>
      </c>
      <c r="N12609" s="33">
        <v>349814.48</v>
      </c>
      <c r="O12609" s="33">
        <v>2496.4</v>
      </c>
      <c r="P12609" s="33">
        <v>6991</v>
      </c>
    </row>
    <row r="12610" spans="1:16">
      <c r="A12610" s="27" t="s">
        <v>1677</v>
      </c>
      <c r="B12610" s="31">
        <v>202607</v>
      </c>
      <c r="C12610" s="27" t="s">
        <v>195</v>
      </c>
      <c r="D12610" s="27" t="s">
        <v>195</v>
      </c>
      <c r="E12610" s="27" t="s">
        <v>27</v>
      </c>
      <c r="F12610" s="27" t="s">
        <v>262</v>
      </c>
      <c r="G12610" s="33">
        <v>351724.75</v>
      </c>
      <c r="H12610" s="33">
        <v>351724.75</v>
      </c>
      <c r="I12610" s="33">
        <v>17141</v>
      </c>
      <c r="J12610" s="33">
        <v>770</v>
      </c>
      <c r="K12610" s="33">
        <v>7900</v>
      </c>
      <c r="L12610" s="33">
        <v>1</v>
      </c>
      <c r="M12610" s="33">
        <v>1</v>
      </c>
      <c r="N12610" s="33">
        <v>313353.81</v>
      </c>
      <c r="O12610" s="33">
        <v>2183.2</v>
      </c>
      <c r="P12610" s="33">
        <v>5509</v>
      </c>
    </row>
    <row r="12611" spans="1:16">
      <c r="A12611" s="27" t="s">
        <v>1680</v>
      </c>
      <c r="B12611" s="31">
        <v>202408</v>
      </c>
      <c r="C12611" s="27" t="s">
        <v>209</v>
      </c>
      <c r="D12611" s="27" t="s">
        <v>209</v>
      </c>
      <c r="E12611" s="27" t="s">
        <v>27</v>
      </c>
      <c r="F12611" s="27" t="s">
        <v>257</v>
      </c>
      <c r="G12611" s="33">
        <v>390626.31</v>
      </c>
      <c r="H12611" s="33">
        <v>390626.31</v>
      </c>
      <c r="I12611" s="33">
        <v>9898</v>
      </c>
      <c r="J12611" s="33">
        <v>807</v>
      </c>
      <c r="K12611" s="33">
        <v>12200</v>
      </c>
      <c r="L12611" s="33">
        <v>1</v>
      </c>
      <c r="M12611" s="33">
        <v>1</v>
      </c>
      <c r="N12611" s="33">
        <v>428092</v>
      </c>
      <c r="O12611" s="33">
        <v>2078</v>
      </c>
      <c r="P12611" s="33">
        <v>3956</v>
      </c>
    </row>
    <row r="12612" spans="1:16">
      <c r="A12612" s="27" t="s">
        <v>1680</v>
      </c>
      <c r="B12612" s="31">
        <v>202409</v>
      </c>
      <c r="C12612" s="27" t="s">
        <v>209</v>
      </c>
      <c r="D12612" s="27" t="s">
        <v>209</v>
      </c>
      <c r="E12612" s="27" t="s">
        <v>27</v>
      </c>
      <c r="F12612" s="27" t="s">
        <v>257</v>
      </c>
      <c r="G12612" s="33">
        <v>358740.44</v>
      </c>
      <c r="H12612" s="33">
        <v>358740.44</v>
      </c>
      <c r="I12612" s="33">
        <v>9709</v>
      </c>
      <c r="J12612" s="33">
        <v>797</v>
      </c>
      <c r="K12612" s="33">
        <v>12200</v>
      </c>
      <c r="L12612" s="33">
        <v>1</v>
      </c>
      <c r="M12612" s="33">
        <v>1</v>
      </c>
      <c r="N12612" s="33">
        <v>414699.73</v>
      </c>
      <c r="O12612" s="33">
        <v>2020.6</v>
      </c>
      <c r="P12612" s="33">
        <v>3909</v>
      </c>
    </row>
    <row r="12613" spans="1:16">
      <c r="A12613" s="27" t="s">
        <v>1680</v>
      </c>
      <c r="B12613" s="31">
        <v>202410</v>
      </c>
      <c r="C12613" s="27" t="s">
        <v>209</v>
      </c>
      <c r="D12613" s="27" t="s">
        <v>209</v>
      </c>
      <c r="E12613" s="27" t="s">
        <v>27</v>
      </c>
      <c r="F12613" s="27" t="s">
        <v>257</v>
      </c>
      <c r="G12613" s="33">
        <v>429680.97</v>
      </c>
      <c r="H12613" s="33">
        <v>429680.97</v>
      </c>
      <c r="I12613" s="33">
        <v>11737</v>
      </c>
      <c r="J12613" s="33">
        <v>925</v>
      </c>
      <c r="K12613" s="33">
        <v>12200</v>
      </c>
      <c r="L12613" s="33">
        <v>1</v>
      </c>
      <c r="M12613" s="33">
        <v>1</v>
      </c>
      <c r="N12613" s="33">
        <v>458921.07</v>
      </c>
      <c r="O12613" s="33">
        <v>2299.6</v>
      </c>
      <c r="P12613" s="33">
        <v>4723</v>
      </c>
    </row>
    <row r="12614" spans="1:16">
      <c r="A12614" s="27" t="s">
        <v>1680</v>
      </c>
      <c r="B12614" s="31">
        <v>202411</v>
      </c>
      <c r="C12614" s="27" t="s">
        <v>209</v>
      </c>
      <c r="D12614" s="27" t="s">
        <v>209</v>
      </c>
      <c r="E12614" s="27" t="s">
        <v>27</v>
      </c>
      <c r="F12614" s="27" t="s">
        <v>257</v>
      </c>
      <c r="G12614" s="33">
        <v>518320.83</v>
      </c>
      <c r="H12614" s="33">
        <v>518320.83</v>
      </c>
      <c r="I12614" s="33">
        <v>12601</v>
      </c>
      <c r="J12614" s="33">
        <v>892</v>
      </c>
      <c r="K12614" s="33">
        <v>12200</v>
      </c>
      <c r="L12614" s="33">
        <v>1</v>
      </c>
      <c r="M12614" s="33">
        <v>1</v>
      </c>
      <c r="N12614" s="33">
        <v>557978.3100000001</v>
      </c>
      <c r="O12614" s="33">
        <v>2913.2</v>
      </c>
      <c r="P12614" s="33">
        <v>5467</v>
      </c>
    </row>
    <row r="12615" spans="1:16">
      <c r="A12615" s="27" t="s">
        <v>1680</v>
      </c>
      <c r="B12615" s="31">
        <v>202412</v>
      </c>
      <c r="C12615" s="27" t="s">
        <v>209</v>
      </c>
      <c r="D12615" s="27" t="s">
        <v>209</v>
      </c>
      <c r="E12615" s="27" t="s">
        <v>27</v>
      </c>
      <c r="F12615" s="27" t="s">
        <v>257</v>
      </c>
      <c r="G12615" s="33">
        <v>633591.04</v>
      </c>
      <c r="H12615" s="33">
        <v>633591.04</v>
      </c>
      <c r="I12615" s="33">
        <v>15659</v>
      </c>
      <c r="J12615" s="33">
        <v>1052</v>
      </c>
      <c r="K12615" s="33">
        <v>12200</v>
      </c>
      <c r="L12615" s="33">
        <v>1</v>
      </c>
      <c r="M12615" s="33">
        <v>1</v>
      </c>
      <c r="N12615" s="33">
        <v>645325.53</v>
      </c>
      <c r="O12615" s="33">
        <v>3765.3</v>
      </c>
      <c r="P12615" s="33">
        <v>6518</v>
      </c>
    </row>
    <row r="12616" spans="1:16">
      <c r="A12616" s="27" t="s">
        <v>1680</v>
      </c>
      <c r="B12616" s="31">
        <v>202501</v>
      </c>
      <c r="C12616" s="27" t="s">
        <v>209</v>
      </c>
      <c r="D12616" s="27" t="s">
        <v>209</v>
      </c>
      <c r="E12616" s="27" t="s">
        <v>27</v>
      </c>
      <c r="F12616" s="27" t="s">
        <v>257</v>
      </c>
      <c r="G12616" s="33">
        <v>311619.66</v>
      </c>
      <c r="H12616" s="33">
        <v>311619.66</v>
      </c>
      <c r="I12616" s="33">
        <v>7390</v>
      </c>
      <c r="J12616" s="33">
        <v>514</v>
      </c>
      <c r="K12616" s="33">
        <v>12200</v>
      </c>
      <c r="L12616" s="33">
        <v>1</v>
      </c>
      <c r="M12616" s="33">
        <v>1</v>
      </c>
      <c r="N12616" s="33">
        <v>330459.21</v>
      </c>
      <c r="O12616" s="33">
        <v>1823.8</v>
      </c>
      <c r="P12616" s="33">
        <v>3188</v>
      </c>
    </row>
    <row r="12617" spans="1:16">
      <c r="A12617" s="27" t="s">
        <v>1680</v>
      </c>
      <c r="B12617" s="31">
        <v>202502</v>
      </c>
      <c r="C12617" s="27" t="s">
        <v>209</v>
      </c>
      <c r="D12617" s="27" t="s">
        <v>209</v>
      </c>
      <c r="E12617" s="27" t="s">
        <v>27</v>
      </c>
      <c r="F12617" s="27" t="s">
        <v>257</v>
      </c>
      <c r="G12617" s="33">
        <v>330491.93</v>
      </c>
      <c r="H12617" s="33">
        <v>330491.93</v>
      </c>
      <c r="I12617" s="33">
        <v>8227</v>
      </c>
      <c r="J12617" s="33">
        <v>691</v>
      </c>
      <c r="K12617" s="33">
        <v>12200</v>
      </c>
      <c r="L12617" s="33">
        <v>1</v>
      </c>
      <c r="M12617" s="33">
        <v>1</v>
      </c>
      <c r="N12617" s="33">
        <v>343014.08</v>
      </c>
      <c r="O12617" s="33">
        <v>2206.4</v>
      </c>
      <c r="P12617" s="33">
        <v>3552</v>
      </c>
    </row>
    <row r="12618" spans="1:16">
      <c r="A12618" s="27" t="s">
        <v>1680</v>
      </c>
      <c r="B12618" s="31">
        <v>202503</v>
      </c>
      <c r="C12618" s="27" t="s">
        <v>209</v>
      </c>
      <c r="D12618" s="27" t="s">
        <v>209</v>
      </c>
      <c r="E12618" s="27" t="s">
        <v>27</v>
      </c>
      <c r="F12618" s="27" t="s">
        <v>257</v>
      </c>
      <c r="G12618" s="33">
        <v>379211.64</v>
      </c>
      <c r="H12618" s="33">
        <v>379211.64</v>
      </c>
      <c r="I12618" s="33">
        <v>8725</v>
      </c>
      <c r="J12618" s="33">
        <v>714</v>
      </c>
      <c r="K12618" s="33">
        <v>12200</v>
      </c>
      <c r="L12618" s="33">
        <v>1</v>
      </c>
      <c r="M12618" s="33">
        <v>1</v>
      </c>
      <c r="N12618" s="33">
        <v>430688.15</v>
      </c>
      <c r="O12618" s="33">
        <v>1905.5</v>
      </c>
      <c r="P12618" s="33">
        <v>3834</v>
      </c>
    </row>
    <row r="12619" spans="1:16">
      <c r="A12619" s="27" t="s">
        <v>1680</v>
      </c>
      <c r="B12619" s="31">
        <v>202504</v>
      </c>
      <c r="C12619" s="27" t="s">
        <v>209</v>
      </c>
      <c r="D12619" s="27" t="s">
        <v>209</v>
      </c>
      <c r="E12619" s="27" t="s">
        <v>27</v>
      </c>
      <c r="F12619" s="27" t="s">
        <v>257</v>
      </c>
      <c r="G12619" s="33">
        <v>524774.98</v>
      </c>
      <c r="H12619" s="33">
        <v>524774.98</v>
      </c>
      <c r="I12619" s="33">
        <v>14287</v>
      </c>
      <c r="J12619" s="33">
        <v>1033</v>
      </c>
      <c r="K12619" s="33">
        <v>12200</v>
      </c>
      <c r="L12619" s="33">
        <v>1</v>
      </c>
      <c r="M12619" s="33">
        <v>1</v>
      </c>
      <c r="N12619" s="33">
        <v>510615.18</v>
      </c>
      <c r="O12619" s="33">
        <v>3045</v>
      </c>
      <c r="P12619" s="33">
        <v>5601</v>
      </c>
    </row>
    <row r="12620" spans="1:16">
      <c r="A12620" s="27" t="s">
        <v>1680</v>
      </c>
      <c r="B12620" s="31">
        <v>202505</v>
      </c>
      <c r="C12620" s="27" t="s">
        <v>209</v>
      </c>
      <c r="D12620" s="27" t="s">
        <v>209</v>
      </c>
      <c r="E12620" s="27" t="s">
        <v>27</v>
      </c>
      <c r="F12620" s="27" t="s">
        <v>257</v>
      </c>
      <c r="G12620" s="33">
        <v>545200.7</v>
      </c>
      <c r="H12620" s="33">
        <v>545200.7</v>
      </c>
      <c r="I12620" s="33">
        <v>13578</v>
      </c>
      <c r="J12620" s="33">
        <v>1064</v>
      </c>
      <c r="K12620" s="33">
        <v>12200</v>
      </c>
      <c r="L12620" s="33">
        <v>1</v>
      </c>
      <c r="M12620" s="33">
        <v>1</v>
      </c>
      <c r="N12620" s="33">
        <v>563438.91</v>
      </c>
      <c r="O12620" s="33">
        <v>3079.2</v>
      </c>
      <c r="P12620" s="33">
        <v>5519</v>
      </c>
    </row>
    <row r="12621" spans="1:16">
      <c r="A12621" s="27" t="s">
        <v>1680</v>
      </c>
      <c r="B12621" s="31">
        <v>202506</v>
      </c>
      <c r="C12621" s="27" t="s">
        <v>209</v>
      </c>
      <c r="D12621" s="27" t="s">
        <v>209</v>
      </c>
      <c r="E12621" s="27" t="s">
        <v>27</v>
      </c>
      <c r="F12621" s="27" t="s">
        <v>257</v>
      </c>
      <c r="G12621" s="33">
        <v>559008.14</v>
      </c>
      <c r="H12621" s="33">
        <v>559008.14</v>
      </c>
      <c r="I12621" s="33">
        <v>14430</v>
      </c>
      <c r="J12621" s="33">
        <v>1134</v>
      </c>
      <c r="K12621" s="33">
        <v>12200</v>
      </c>
      <c r="L12621" s="33">
        <v>1</v>
      </c>
      <c r="M12621" s="33">
        <v>1</v>
      </c>
      <c r="N12621" s="33">
        <v>554571.49</v>
      </c>
      <c r="O12621" s="33">
        <v>3231.2</v>
      </c>
      <c r="P12621" s="33">
        <v>5666</v>
      </c>
    </row>
    <row r="12622" spans="1:16">
      <c r="A12622" s="27" t="s">
        <v>1680</v>
      </c>
      <c r="B12622" s="31">
        <v>202507</v>
      </c>
      <c r="C12622" s="27" t="s">
        <v>209</v>
      </c>
      <c r="D12622" s="27" t="s">
        <v>209</v>
      </c>
      <c r="E12622" s="27" t="s">
        <v>27</v>
      </c>
      <c r="F12622" s="27" t="s">
        <v>257</v>
      </c>
      <c r="G12622" s="33">
        <v>460608.71</v>
      </c>
      <c r="H12622" s="33">
        <v>460608.71</v>
      </c>
      <c r="I12622" s="33">
        <v>11889</v>
      </c>
      <c r="J12622" s="33">
        <v>871</v>
      </c>
      <c r="K12622" s="33">
        <v>12200</v>
      </c>
      <c r="L12622" s="33">
        <v>1</v>
      </c>
      <c r="M12622" s="33">
        <v>1</v>
      </c>
      <c r="N12622" s="33">
        <v>496769.28</v>
      </c>
      <c r="O12622" s="33">
        <v>2448.2</v>
      </c>
      <c r="P12622" s="33">
        <v>5053</v>
      </c>
    </row>
    <row r="12623" spans="1:16">
      <c r="A12623" s="27" t="s">
        <v>1680</v>
      </c>
      <c r="B12623" s="31">
        <v>202508</v>
      </c>
      <c r="C12623" s="27" t="s">
        <v>209</v>
      </c>
      <c r="D12623" s="27" t="s">
        <v>209</v>
      </c>
      <c r="E12623" s="27" t="s">
        <v>27</v>
      </c>
      <c r="F12623" s="27" t="s">
        <v>257</v>
      </c>
      <c r="G12623" s="33">
        <v>493129.58</v>
      </c>
      <c r="H12623" s="33">
        <v>493129.58</v>
      </c>
      <c r="I12623" s="33">
        <v>12751</v>
      </c>
      <c r="J12623" s="33">
        <v>968</v>
      </c>
      <c r="K12623" s="33">
        <v>12200</v>
      </c>
      <c r="L12623" s="33">
        <v>1</v>
      </c>
      <c r="M12623" s="33">
        <v>1</v>
      </c>
      <c r="N12623" s="33">
        <v>482031.59</v>
      </c>
      <c r="O12623" s="33">
        <v>2604.2</v>
      </c>
      <c r="P12623" s="33">
        <v>5219</v>
      </c>
    </row>
    <row r="12624" spans="1:16">
      <c r="A12624" s="27" t="s">
        <v>1680</v>
      </c>
      <c r="B12624" s="31">
        <v>202509</v>
      </c>
      <c r="C12624" s="27" t="s">
        <v>209</v>
      </c>
      <c r="D12624" s="27" t="s">
        <v>209</v>
      </c>
      <c r="E12624" s="27" t="s">
        <v>27</v>
      </c>
      <c r="F12624" s="27" t="s">
        <v>257</v>
      </c>
      <c r="G12624" s="33">
        <v>428289.88</v>
      </c>
      <c r="H12624" s="33">
        <v>428289.88</v>
      </c>
      <c r="I12624" s="33">
        <v>10500</v>
      </c>
      <c r="J12624" s="33">
        <v>633</v>
      </c>
      <c r="K12624" s="33">
        <v>12200</v>
      </c>
      <c r="L12624" s="33">
        <v>1</v>
      </c>
      <c r="M12624" s="33">
        <v>1</v>
      </c>
      <c r="N12624" s="33">
        <v>466951.9</v>
      </c>
      <c r="O12624" s="33">
        <v>2296.9</v>
      </c>
      <c r="P12624" s="33">
        <v>4319</v>
      </c>
    </row>
    <row r="12625" spans="1:16">
      <c r="A12625" s="27" t="s">
        <v>1680</v>
      </c>
      <c r="B12625" s="31">
        <v>202510</v>
      </c>
      <c r="C12625" s="27" t="s">
        <v>209</v>
      </c>
      <c r="D12625" s="27" t="s">
        <v>209</v>
      </c>
      <c r="E12625" s="27" t="s">
        <v>27</v>
      </c>
      <c r="F12625" s="27" t="s">
        <v>257</v>
      </c>
      <c r="G12625" s="33">
        <v>511191.82</v>
      </c>
      <c r="H12625" s="33">
        <v>511191.82</v>
      </c>
      <c r="I12625" s="33">
        <v>12632</v>
      </c>
      <c r="J12625" s="33">
        <v>992</v>
      </c>
      <c r="K12625" s="33">
        <v>12200</v>
      </c>
      <c r="L12625" s="33">
        <v>1</v>
      </c>
      <c r="M12625" s="33">
        <v>1</v>
      </c>
      <c r="N12625" s="33">
        <v>516745.12</v>
      </c>
      <c r="O12625" s="33">
        <v>2741.2</v>
      </c>
      <c r="P12625" s="33">
        <v>5284</v>
      </c>
    </row>
    <row r="12626" spans="1:16">
      <c r="A12626" s="27" t="s">
        <v>1680</v>
      </c>
      <c r="B12626" s="31">
        <v>202511</v>
      </c>
      <c r="C12626" s="27" t="s">
        <v>209</v>
      </c>
      <c r="D12626" s="27" t="s">
        <v>209</v>
      </c>
      <c r="E12626" s="27" t="s">
        <v>27</v>
      </c>
      <c r="F12626" s="27" t="s">
        <v>257</v>
      </c>
      <c r="G12626" s="33">
        <v>612109.21</v>
      </c>
      <c r="H12626" s="33">
        <v>612109.21</v>
      </c>
      <c r="I12626" s="33">
        <v>14792</v>
      </c>
      <c r="J12626" s="33">
        <v>1179</v>
      </c>
      <c r="K12626" s="33">
        <v>12200</v>
      </c>
      <c r="L12626" s="33">
        <v>1</v>
      </c>
      <c r="M12626" s="33">
        <v>1</v>
      </c>
      <c r="N12626" s="33">
        <v>628283.58</v>
      </c>
      <c r="O12626" s="33">
        <v>3339.6</v>
      </c>
      <c r="P12626" s="33">
        <v>6377</v>
      </c>
    </row>
    <row r="12627" spans="1:16">
      <c r="A12627" s="27" t="s">
        <v>1680</v>
      </c>
      <c r="B12627" s="31">
        <v>202512</v>
      </c>
      <c r="C12627" s="27" t="s">
        <v>209</v>
      </c>
      <c r="D12627" s="27" t="s">
        <v>209</v>
      </c>
      <c r="E12627" s="27" t="s">
        <v>27</v>
      </c>
      <c r="F12627" s="27" t="s">
        <v>257</v>
      </c>
      <c r="G12627" s="33">
        <v>686090.8</v>
      </c>
      <c r="H12627" s="33">
        <v>686090.8</v>
      </c>
      <c r="I12627" s="33">
        <v>17399</v>
      </c>
      <c r="J12627" s="33">
        <v>1462</v>
      </c>
      <c r="K12627" s="33">
        <v>12200</v>
      </c>
      <c r="L12627" s="33">
        <v>1</v>
      </c>
      <c r="M12627" s="33">
        <v>1</v>
      </c>
      <c r="N12627" s="33">
        <v>726636.54</v>
      </c>
      <c r="O12627" s="33">
        <v>3904.8</v>
      </c>
      <c r="P12627" s="33">
        <v>7082</v>
      </c>
    </row>
    <row r="12628" spans="1:16">
      <c r="A12628" s="27" t="s">
        <v>1680</v>
      </c>
      <c r="B12628" s="31">
        <v>202601</v>
      </c>
      <c r="C12628" s="27" t="s">
        <v>209</v>
      </c>
      <c r="D12628" s="27" t="s">
        <v>209</v>
      </c>
      <c r="E12628" s="27" t="s">
        <v>27</v>
      </c>
      <c r="F12628" s="27" t="s">
        <v>257</v>
      </c>
      <c r="G12628" s="33">
        <v>367519.66</v>
      </c>
      <c r="H12628" s="33">
        <v>367519.66</v>
      </c>
      <c r="I12628" s="33">
        <v>9138</v>
      </c>
      <c r="J12628" s="33">
        <v>673</v>
      </c>
      <c r="K12628" s="33">
        <v>12200</v>
      </c>
      <c r="L12628" s="33">
        <v>1</v>
      </c>
      <c r="M12628" s="33">
        <v>1</v>
      </c>
      <c r="N12628" s="33">
        <v>372097.07</v>
      </c>
      <c r="O12628" s="33">
        <v>2121.1</v>
      </c>
      <c r="P12628" s="33">
        <v>3841</v>
      </c>
    </row>
    <row r="12629" spans="1:16">
      <c r="A12629" s="27" t="s">
        <v>1680</v>
      </c>
      <c r="B12629" s="31">
        <v>202602</v>
      </c>
      <c r="C12629" s="27" t="s">
        <v>209</v>
      </c>
      <c r="D12629" s="27" t="s">
        <v>209</v>
      </c>
      <c r="E12629" s="27" t="s">
        <v>27</v>
      </c>
      <c r="F12629" s="27" t="s">
        <v>257</v>
      </c>
      <c r="G12629" s="33">
        <v>366116.04</v>
      </c>
      <c r="H12629" s="33">
        <v>366116.04</v>
      </c>
      <c r="I12629" s="33">
        <v>9653</v>
      </c>
      <c r="J12629" s="33">
        <v>628</v>
      </c>
      <c r="K12629" s="33">
        <v>12200</v>
      </c>
      <c r="L12629" s="33">
        <v>1</v>
      </c>
      <c r="M12629" s="33">
        <v>1</v>
      </c>
      <c r="N12629" s="33">
        <v>386233.86</v>
      </c>
      <c r="O12629" s="33">
        <v>2335</v>
      </c>
      <c r="P12629" s="33">
        <v>3798</v>
      </c>
    </row>
    <row r="12630" spans="1:16">
      <c r="A12630" s="27" t="s">
        <v>1680</v>
      </c>
      <c r="B12630" s="31">
        <v>202603</v>
      </c>
      <c r="C12630" s="27" t="s">
        <v>209</v>
      </c>
      <c r="D12630" s="27" t="s">
        <v>209</v>
      </c>
      <c r="E12630" s="27" t="s">
        <v>27</v>
      </c>
      <c r="F12630" s="27" t="s">
        <v>257</v>
      </c>
      <c r="G12630" s="33">
        <v>431020.49</v>
      </c>
      <c r="H12630" s="33">
        <v>431020.49</v>
      </c>
      <c r="I12630" s="33">
        <v>10518</v>
      </c>
      <c r="J12630" s="33">
        <v>619</v>
      </c>
      <c r="K12630" s="33">
        <v>12200</v>
      </c>
      <c r="L12630" s="33">
        <v>1</v>
      </c>
      <c r="M12630" s="33">
        <v>1</v>
      </c>
      <c r="N12630" s="33">
        <v>484954.86</v>
      </c>
      <c r="O12630" s="33">
        <v>2313.4</v>
      </c>
      <c r="P12630" s="33">
        <v>4381</v>
      </c>
    </row>
    <row r="12631" spans="1:16">
      <c r="A12631" s="27" t="s">
        <v>1680</v>
      </c>
      <c r="B12631" s="31">
        <v>202604</v>
      </c>
      <c r="C12631" s="27" t="s">
        <v>209</v>
      </c>
      <c r="D12631" s="27" t="s">
        <v>209</v>
      </c>
      <c r="E12631" s="27" t="s">
        <v>27</v>
      </c>
      <c r="F12631" s="27" t="s">
        <v>257</v>
      </c>
      <c r="G12631" s="33">
        <v>541236.5600000001</v>
      </c>
      <c r="H12631" s="33">
        <v>541236.5600000001</v>
      </c>
      <c r="I12631" s="33">
        <v>13956</v>
      </c>
      <c r="J12631" s="33">
        <v>1014</v>
      </c>
      <c r="K12631" s="33">
        <v>12200</v>
      </c>
      <c r="L12631" s="33">
        <v>1</v>
      </c>
      <c r="M12631" s="33">
        <v>1</v>
      </c>
      <c r="N12631" s="33">
        <v>574952.6899999999</v>
      </c>
      <c r="O12631" s="33">
        <v>2955.8</v>
      </c>
      <c r="P12631" s="33">
        <v>5587</v>
      </c>
    </row>
    <row r="12632" spans="1:16">
      <c r="A12632" s="27" t="s">
        <v>1680</v>
      </c>
      <c r="B12632" s="31">
        <v>202605</v>
      </c>
      <c r="C12632" s="27" t="s">
        <v>209</v>
      </c>
      <c r="D12632" s="27" t="s">
        <v>209</v>
      </c>
      <c r="E12632" s="27" t="s">
        <v>27</v>
      </c>
      <c r="F12632" s="27" t="s">
        <v>257</v>
      </c>
      <c r="G12632" s="33">
        <v>636281.0600000001</v>
      </c>
      <c r="H12632" s="33">
        <v>636281.0600000001</v>
      </c>
      <c r="I12632" s="33">
        <v>15833</v>
      </c>
      <c r="J12632" s="33">
        <v>1380</v>
      </c>
      <c r="K12632" s="33">
        <v>12200</v>
      </c>
      <c r="L12632" s="33">
        <v>1</v>
      </c>
      <c r="M12632" s="33">
        <v>1</v>
      </c>
      <c r="N12632" s="33">
        <v>634432.21</v>
      </c>
      <c r="O12632" s="33">
        <v>3518.5</v>
      </c>
      <c r="P12632" s="33">
        <v>6792</v>
      </c>
    </row>
    <row r="12633" spans="1:16">
      <c r="A12633" s="27" t="s">
        <v>1680</v>
      </c>
      <c r="B12633" s="31">
        <v>202606</v>
      </c>
      <c r="C12633" s="27" t="s">
        <v>209</v>
      </c>
      <c r="D12633" s="27" t="s">
        <v>209</v>
      </c>
      <c r="E12633" s="27" t="s">
        <v>27</v>
      </c>
      <c r="F12633" s="27" t="s">
        <v>257</v>
      </c>
      <c r="G12633" s="33">
        <v>581451.8</v>
      </c>
      <c r="H12633" s="33">
        <v>581451.8</v>
      </c>
      <c r="I12633" s="33">
        <v>14369</v>
      </c>
      <c r="J12633" s="33">
        <v>943</v>
      </c>
      <c r="K12633" s="33">
        <v>12200</v>
      </c>
      <c r="L12633" s="33">
        <v>1</v>
      </c>
      <c r="M12633" s="33">
        <v>1</v>
      </c>
      <c r="N12633" s="33">
        <v>624447.49</v>
      </c>
      <c r="O12633" s="33">
        <v>3341.2</v>
      </c>
      <c r="P12633" s="33">
        <v>5987</v>
      </c>
    </row>
    <row r="12634" spans="1:16">
      <c r="A12634" s="27" t="s">
        <v>1680</v>
      </c>
      <c r="B12634" s="31">
        <v>202607</v>
      </c>
      <c r="C12634" s="27" t="s">
        <v>209</v>
      </c>
      <c r="D12634" s="27" t="s">
        <v>209</v>
      </c>
      <c r="E12634" s="27" t="s">
        <v>27</v>
      </c>
      <c r="F12634" s="27" t="s">
        <v>257</v>
      </c>
      <c r="G12634" s="33">
        <v>509456.71</v>
      </c>
      <c r="H12634" s="33">
        <v>509456.71</v>
      </c>
      <c r="I12634" s="33">
        <v>13047</v>
      </c>
      <c r="J12634" s="33">
        <v>1073</v>
      </c>
      <c r="K12634" s="33">
        <v>12200</v>
      </c>
      <c r="L12634" s="33">
        <v>1</v>
      </c>
      <c r="M12634" s="33">
        <v>1</v>
      </c>
      <c r="N12634" s="33">
        <v>559362.21</v>
      </c>
      <c r="O12634" s="33">
        <v>2756.3</v>
      </c>
      <c r="P12634" s="33">
        <v>5384</v>
      </c>
    </row>
    <row r="12635" spans="1:16">
      <c r="A12635" s="27" t="s">
        <v>1683</v>
      </c>
      <c r="B12635" s="31">
        <v>202408</v>
      </c>
      <c r="C12635" s="27" t="s">
        <v>209</v>
      </c>
      <c r="D12635" s="27" t="s">
        <v>209</v>
      </c>
      <c r="E12635" s="27" t="s">
        <v>27</v>
      </c>
      <c r="F12635" s="27" t="s">
        <v>257</v>
      </c>
      <c r="G12635" s="33">
        <v>327193.07</v>
      </c>
      <c r="H12635" s="33">
        <v>327193.07</v>
      </c>
      <c r="I12635" s="33">
        <v>8706</v>
      </c>
      <c r="J12635" s="33">
        <v>592</v>
      </c>
      <c r="K12635" s="33">
        <v>9600</v>
      </c>
      <c r="L12635" s="33">
        <v>1</v>
      </c>
      <c r="M12635" s="33">
        <v>1</v>
      </c>
      <c r="N12635" s="33">
        <v>335758.32</v>
      </c>
      <c r="O12635" s="33">
        <v>1971.5</v>
      </c>
      <c r="P12635" s="33">
        <v>3599</v>
      </c>
    </row>
    <row r="12636" spans="1:16">
      <c r="A12636" s="27" t="s">
        <v>1683</v>
      </c>
      <c r="B12636" s="31">
        <v>202409</v>
      </c>
      <c r="C12636" s="27" t="s">
        <v>209</v>
      </c>
      <c r="D12636" s="27" t="s">
        <v>209</v>
      </c>
      <c r="E12636" s="27" t="s">
        <v>27</v>
      </c>
      <c r="F12636" s="27" t="s">
        <v>257</v>
      </c>
      <c r="G12636" s="33">
        <v>319141.09</v>
      </c>
      <c r="H12636" s="33">
        <v>319141.09</v>
      </c>
      <c r="I12636" s="33">
        <v>7715</v>
      </c>
      <c r="J12636" s="33">
        <v>650</v>
      </c>
      <c r="K12636" s="33">
        <v>9600</v>
      </c>
      <c r="L12636" s="33">
        <v>1</v>
      </c>
      <c r="M12636" s="33">
        <v>1</v>
      </c>
      <c r="N12636" s="33">
        <v>325254.58</v>
      </c>
      <c r="O12636" s="33">
        <v>1747.9</v>
      </c>
      <c r="P12636" s="33">
        <v>3285</v>
      </c>
    </row>
    <row r="12637" spans="1:16">
      <c r="A12637" s="27" t="s">
        <v>1683</v>
      </c>
      <c r="B12637" s="31">
        <v>202410</v>
      </c>
      <c r="C12637" s="27" t="s">
        <v>209</v>
      </c>
      <c r="D12637" s="27" t="s">
        <v>209</v>
      </c>
      <c r="E12637" s="27" t="s">
        <v>27</v>
      </c>
      <c r="F12637" s="27" t="s">
        <v>257</v>
      </c>
      <c r="G12637" s="33">
        <v>371702.62</v>
      </c>
      <c r="H12637" s="33">
        <v>371702.62</v>
      </c>
      <c r="I12637" s="33">
        <v>9659</v>
      </c>
      <c r="J12637" s="33">
        <v>719</v>
      </c>
      <c r="K12637" s="33">
        <v>9600</v>
      </c>
      <c r="L12637" s="33">
        <v>1</v>
      </c>
      <c r="M12637" s="33">
        <v>1</v>
      </c>
      <c r="N12637" s="33">
        <v>359937.97</v>
      </c>
      <c r="O12637" s="33">
        <v>2099.6</v>
      </c>
      <c r="P12637" s="33">
        <v>3864</v>
      </c>
    </row>
    <row r="12638" spans="1:16">
      <c r="A12638" s="27" t="s">
        <v>1683</v>
      </c>
      <c r="B12638" s="31">
        <v>202411</v>
      </c>
      <c r="C12638" s="27" t="s">
        <v>209</v>
      </c>
      <c r="D12638" s="27" t="s">
        <v>209</v>
      </c>
      <c r="E12638" s="27" t="s">
        <v>27</v>
      </c>
      <c r="F12638" s="27" t="s">
        <v>257</v>
      </c>
      <c r="G12638" s="33">
        <v>396936.87</v>
      </c>
      <c r="H12638" s="33">
        <v>396936.87</v>
      </c>
      <c r="I12638" s="33">
        <v>9645</v>
      </c>
      <c r="J12638" s="33">
        <v>685</v>
      </c>
      <c r="K12638" s="33">
        <v>9600</v>
      </c>
      <c r="L12638" s="33">
        <v>1</v>
      </c>
      <c r="M12638" s="33">
        <v>1</v>
      </c>
      <c r="N12638" s="33">
        <v>437629.9</v>
      </c>
      <c r="O12638" s="33">
        <v>2298</v>
      </c>
      <c r="P12638" s="33">
        <v>3874</v>
      </c>
    </row>
    <row r="12639" spans="1:16">
      <c r="A12639" s="27" t="s">
        <v>1683</v>
      </c>
      <c r="B12639" s="31">
        <v>202412</v>
      </c>
      <c r="C12639" s="27" t="s">
        <v>209</v>
      </c>
      <c r="D12639" s="27" t="s">
        <v>209</v>
      </c>
      <c r="E12639" s="27" t="s">
        <v>27</v>
      </c>
      <c r="F12639" s="27" t="s">
        <v>257</v>
      </c>
      <c r="G12639" s="33">
        <v>511716.71</v>
      </c>
      <c r="H12639" s="33">
        <v>511716.71</v>
      </c>
      <c r="I12639" s="33">
        <v>13177</v>
      </c>
      <c r="J12639" s="33">
        <v>960</v>
      </c>
      <c r="K12639" s="33">
        <v>9600</v>
      </c>
      <c r="L12639" s="33">
        <v>1</v>
      </c>
      <c r="M12639" s="33">
        <v>1</v>
      </c>
      <c r="N12639" s="33">
        <v>506137.5</v>
      </c>
      <c r="O12639" s="33">
        <v>2892.9</v>
      </c>
      <c r="P12639" s="33">
        <v>5318</v>
      </c>
    </row>
    <row r="12640" spans="1:16">
      <c r="A12640" s="27" t="s">
        <v>1683</v>
      </c>
      <c r="B12640" s="31">
        <v>202501</v>
      </c>
      <c r="C12640" s="27" t="s">
        <v>209</v>
      </c>
      <c r="D12640" s="27" t="s">
        <v>209</v>
      </c>
      <c r="E12640" s="27" t="s">
        <v>27</v>
      </c>
      <c r="F12640" s="27" t="s">
        <v>257</v>
      </c>
      <c r="G12640" s="33">
        <v>250896</v>
      </c>
      <c r="H12640" s="33">
        <v>250896</v>
      </c>
      <c r="I12640" s="33">
        <v>6652</v>
      </c>
      <c r="J12640" s="33">
        <v>520</v>
      </c>
      <c r="K12640" s="33">
        <v>9600</v>
      </c>
      <c r="L12640" s="33">
        <v>1</v>
      </c>
      <c r="M12640" s="33">
        <v>1</v>
      </c>
      <c r="N12640" s="33">
        <v>259183.61</v>
      </c>
      <c r="O12640" s="33">
        <v>1448.5</v>
      </c>
      <c r="P12640" s="33">
        <v>2587</v>
      </c>
    </row>
    <row r="12641" spans="1:16">
      <c r="A12641" s="27" t="s">
        <v>1683</v>
      </c>
      <c r="B12641" s="31">
        <v>202502</v>
      </c>
      <c r="C12641" s="27" t="s">
        <v>209</v>
      </c>
      <c r="D12641" s="27" t="s">
        <v>209</v>
      </c>
      <c r="E12641" s="27" t="s">
        <v>27</v>
      </c>
      <c r="F12641" s="27" t="s">
        <v>257</v>
      </c>
      <c r="G12641" s="33">
        <v>288020.86</v>
      </c>
      <c r="H12641" s="33">
        <v>288020.86</v>
      </c>
      <c r="I12641" s="33">
        <v>7654</v>
      </c>
      <c r="J12641" s="33">
        <v>633</v>
      </c>
      <c r="K12641" s="33">
        <v>9600</v>
      </c>
      <c r="L12641" s="33">
        <v>1</v>
      </c>
      <c r="M12641" s="33">
        <v>1</v>
      </c>
      <c r="N12641" s="33">
        <v>269030.56</v>
      </c>
      <c r="O12641" s="33">
        <v>1809.2</v>
      </c>
      <c r="P12641" s="33">
        <v>2995</v>
      </c>
    </row>
    <row r="12642" spans="1:16">
      <c r="A12642" s="27" t="s">
        <v>1683</v>
      </c>
      <c r="B12642" s="31">
        <v>202503</v>
      </c>
      <c r="C12642" s="27" t="s">
        <v>209</v>
      </c>
      <c r="D12642" s="27" t="s">
        <v>209</v>
      </c>
      <c r="E12642" s="27" t="s">
        <v>27</v>
      </c>
      <c r="F12642" s="27" t="s">
        <v>257</v>
      </c>
      <c r="G12642" s="33">
        <v>301122.26</v>
      </c>
      <c r="H12642" s="33">
        <v>301122.26</v>
      </c>
      <c r="I12642" s="33">
        <v>6937</v>
      </c>
      <c r="J12642" s="33">
        <v>571</v>
      </c>
      <c r="K12642" s="33">
        <v>9600</v>
      </c>
      <c r="L12642" s="33">
        <v>1</v>
      </c>
      <c r="M12642" s="33">
        <v>1</v>
      </c>
      <c r="N12642" s="33">
        <v>337794.52</v>
      </c>
      <c r="O12642" s="33">
        <v>1880.9</v>
      </c>
      <c r="P12642" s="33">
        <v>2949</v>
      </c>
    </row>
    <row r="12643" spans="1:16">
      <c r="A12643" s="27" t="s">
        <v>1683</v>
      </c>
      <c r="B12643" s="31">
        <v>202504</v>
      </c>
      <c r="C12643" s="27" t="s">
        <v>209</v>
      </c>
      <c r="D12643" s="27" t="s">
        <v>209</v>
      </c>
      <c r="E12643" s="27" t="s">
        <v>27</v>
      </c>
      <c r="F12643" s="27" t="s">
        <v>257</v>
      </c>
      <c r="G12643" s="33">
        <v>411731.9</v>
      </c>
      <c r="H12643" s="33">
        <v>411731.9</v>
      </c>
      <c r="I12643" s="33">
        <v>10477</v>
      </c>
      <c r="J12643" s="33">
        <v>790</v>
      </c>
      <c r="K12643" s="33">
        <v>9600</v>
      </c>
      <c r="L12643" s="33">
        <v>1</v>
      </c>
      <c r="M12643" s="33">
        <v>1</v>
      </c>
      <c r="N12643" s="33">
        <v>400482.36</v>
      </c>
      <c r="O12643" s="33">
        <v>2329.1</v>
      </c>
      <c r="P12643" s="33">
        <v>4263</v>
      </c>
    </row>
    <row r="12644" spans="1:16">
      <c r="A12644" s="27" t="s">
        <v>1683</v>
      </c>
      <c r="B12644" s="31">
        <v>202505</v>
      </c>
      <c r="C12644" s="27" t="s">
        <v>209</v>
      </c>
      <c r="D12644" s="27" t="s">
        <v>209</v>
      </c>
      <c r="E12644" s="27" t="s">
        <v>27</v>
      </c>
      <c r="F12644" s="27" t="s">
        <v>257</v>
      </c>
      <c r="G12644" s="33">
        <v>446163.61</v>
      </c>
      <c r="H12644" s="33">
        <v>446163.61</v>
      </c>
      <c r="I12644" s="33">
        <v>11676</v>
      </c>
      <c r="J12644" s="33">
        <v>714</v>
      </c>
      <c r="K12644" s="33">
        <v>9600</v>
      </c>
      <c r="L12644" s="33">
        <v>1</v>
      </c>
      <c r="M12644" s="33">
        <v>1</v>
      </c>
      <c r="N12644" s="33">
        <v>441912.72</v>
      </c>
      <c r="O12644" s="33">
        <v>2573.4</v>
      </c>
      <c r="P12644" s="33">
        <v>4611</v>
      </c>
    </row>
    <row r="12645" spans="1:16">
      <c r="A12645" s="27" t="s">
        <v>1683</v>
      </c>
      <c r="B12645" s="31">
        <v>202506</v>
      </c>
      <c r="C12645" s="27" t="s">
        <v>209</v>
      </c>
      <c r="D12645" s="27" t="s">
        <v>209</v>
      </c>
      <c r="E12645" s="27" t="s">
        <v>27</v>
      </c>
      <c r="F12645" s="27" t="s">
        <v>257</v>
      </c>
      <c r="G12645" s="33">
        <v>411159.19</v>
      </c>
      <c r="H12645" s="33">
        <v>411159.19</v>
      </c>
      <c r="I12645" s="33">
        <v>10058</v>
      </c>
      <c r="J12645" s="33">
        <v>754</v>
      </c>
      <c r="K12645" s="33">
        <v>9600</v>
      </c>
      <c r="L12645" s="33">
        <v>1</v>
      </c>
      <c r="M12645" s="33">
        <v>1</v>
      </c>
      <c r="N12645" s="33">
        <v>434957.88</v>
      </c>
      <c r="O12645" s="33">
        <v>2363.8</v>
      </c>
      <c r="P12645" s="33">
        <v>4132</v>
      </c>
    </row>
    <row r="12646" spans="1:16">
      <c r="A12646" s="27" t="s">
        <v>1683</v>
      </c>
      <c r="B12646" s="31">
        <v>202507</v>
      </c>
      <c r="C12646" s="27" t="s">
        <v>209</v>
      </c>
      <c r="D12646" s="27" t="s">
        <v>209</v>
      </c>
      <c r="E12646" s="27" t="s">
        <v>27</v>
      </c>
      <c r="F12646" s="27" t="s">
        <v>257</v>
      </c>
      <c r="G12646" s="33">
        <v>357952.69</v>
      </c>
      <c r="H12646" s="33">
        <v>357952.69</v>
      </c>
      <c r="I12646" s="33">
        <v>9527</v>
      </c>
      <c r="J12646" s="33">
        <v>636</v>
      </c>
      <c r="K12646" s="33">
        <v>9600</v>
      </c>
      <c r="L12646" s="33">
        <v>1</v>
      </c>
      <c r="M12646" s="33">
        <v>1</v>
      </c>
      <c r="N12646" s="33">
        <v>389622.84</v>
      </c>
      <c r="O12646" s="33">
        <v>1864.7</v>
      </c>
      <c r="P12646" s="33">
        <v>3728</v>
      </c>
    </row>
    <row r="12647" spans="1:16">
      <c r="A12647" s="27" t="s">
        <v>1683</v>
      </c>
      <c r="B12647" s="31">
        <v>202508</v>
      </c>
      <c r="C12647" s="27" t="s">
        <v>209</v>
      </c>
      <c r="D12647" s="27" t="s">
        <v>209</v>
      </c>
      <c r="E12647" s="27" t="s">
        <v>27</v>
      </c>
      <c r="F12647" s="27" t="s">
        <v>257</v>
      </c>
      <c r="G12647" s="33">
        <v>385488.67</v>
      </c>
      <c r="H12647" s="33">
        <v>385488.67</v>
      </c>
      <c r="I12647" s="33">
        <v>10122</v>
      </c>
      <c r="J12647" s="33">
        <v>737</v>
      </c>
      <c r="K12647" s="33">
        <v>9600</v>
      </c>
      <c r="L12647" s="33">
        <v>1</v>
      </c>
      <c r="M12647" s="33">
        <v>1</v>
      </c>
      <c r="N12647" s="33">
        <v>378063.87</v>
      </c>
      <c r="O12647" s="33">
        <v>2203.1</v>
      </c>
      <c r="P12647" s="33">
        <v>3988</v>
      </c>
    </row>
    <row r="12648" spans="1:16">
      <c r="A12648" s="27" t="s">
        <v>1683</v>
      </c>
      <c r="B12648" s="31">
        <v>202509</v>
      </c>
      <c r="C12648" s="27" t="s">
        <v>209</v>
      </c>
      <c r="D12648" s="27" t="s">
        <v>209</v>
      </c>
      <c r="E12648" s="27" t="s">
        <v>27</v>
      </c>
      <c r="F12648" s="27" t="s">
        <v>257</v>
      </c>
      <c r="G12648" s="33">
        <v>366557.13</v>
      </c>
      <c r="H12648" s="33">
        <v>366557.13</v>
      </c>
      <c r="I12648" s="33">
        <v>8623</v>
      </c>
      <c r="J12648" s="33">
        <v>647</v>
      </c>
      <c r="K12648" s="33">
        <v>9600</v>
      </c>
      <c r="L12648" s="33">
        <v>1</v>
      </c>
      <c r="M12648" s="33">
        <v>1</v>
      </c>
      <c r="N12648" s="33">
        <v>366236.66</v>
      </c>
      <c r="O12648" s="33">
        <v>2304.6</v>
      </c>
      <c r="P12648" s="33">
        <v>3571</v>
      </c>
    </row>
    <row r="12649" spans="1:16">
      <c r="A12649" s="27" t="s">
        <v>1683</v>
      </c>
      <c r="B12649" s="31">
        <v>202510</v>
      </c>
      <c r="C12649" s="27" t="s">
        <v>209</v>
      </c>
      <c r="D12649" s="27" t="s">
        <v>209</v>
      </c>
      <c r="E12649" s="27" t="s">
        <v>27</v>
      </c>
      <c r="F12649" s="27" t="s">
        <v>257</v>
      </c>
      <c r="G12649" s="33">
        <v>387742.59</v>
      </c>
      <c r="H12649" s="33">
        <v>387742.59</v>
      </c>
      <c r="I12649" s="33">
        <v>10342</v>
      </c>
      <c r="J12649" s="33">
        <v>753</v>
      </c>
      <c r="K12649" s="33">
        <v>9600</v>
      </c>
      <c r="L12649" s="33">
        <v>1</v>
      </c>
      <c r="M12649" s="33">
        <v>1</v>
      </c>
      <c r="N12649" s="33">
        <v>405290.15</v>
      </c>
      <c r="O12649" s="33">
        <v>2278.6</v>
      </c>
      <c r="P12649" s="33">
        <v>4139</v>
      </c>
    </row>
    <row r="12650" spans="1:16">
      <c r="A12650" s="27" t="s">
        <v>1683</v>
      </c>
      <c r="B12650" s="31">
        <v>202511</v>
      </c>
      <c r="C12650" s="27" t="s">
        <v>209</v>
      </c>
      <c r="D12650" s="27" t="s">
        <v>209</v>
      </c>
      <c r="E12650" s="27" t="s">
        <v>27</v>
      </c>
      <c r="F12650" s="27" t="s">
        <v>257</v>
      </c>
      <c r="G12650" s="33">
        <v>462924.97</v>
      </c>
      <c r="H12650" s="33">
        <v>462924.97</v>
      </c>
      <c r="I12650" s="33">
        <v>11831</v>
      </c>
      <c r="J12650" s="33">
        <v>853</v>
      </c>
      <c r="K12650" s="33">
        <v>9600</v>
      </c>
      <c r="L12650" s="33">
        <v>1</v>
      </c>
      <c r="M12650" s="33">
        <v>1</v>
      </c>
      <c r="N12650" s="33">
        <v>492771.27</v>
      </c>
      <c r="O12650" s="33">
        <v>2494.7</v>
      </c>
      <c r="P12650" s="33">
        <v>4823</v>
      </c>
    </row>
    <row r="12651" spans="1:16">
      <c r="A12651" s="27" t="s">
        <v>1683</v>
      </c>
      <c r="B12651" s="31">
        <v>202512</v>
      </c>
      <c r="C12651" s="27" t="s">
        <v>209</v>
      </c>
      <c r="D12651" s="27" t="s">
        <v>209</v>
      </c>
      <c r="E12651" s="27" t="s">
        <v>27</v>
      </c>
      <c r="F12651" s="27" t="s">
        <v>257</v>
      </c>
      <c r="G12651" s="33">
        <v>504852.75</v>
      </c>
      <c r="H12651" s="33">
        <v>504852.75</v>
      </c>
      <c r="I12651" s="33">
        <v>12030</v>
      </c>
      <c r="J12651" s="33">
        <v>799</v>
      </c>
      <c r="K12651" s="33">
        <v>9600</v>
      </c>
      <c r="L12651" s="33">
        <v>1</v>
      </c>
      <c r="M12651" s="33">
        <v>1</v>
      </c>
      <c r="N12651" s="33">
        <v>569910.8199999999</v>
      </c>
      <c r="O12651" s="33">
        <v>3284</v>
      </c>
      <c r="P12651" s="33">
        <v>5052</v>
      </c>
    </row>
    <row r="12652" spans="1:16">
      <c r="A12652" s="27" t="s">
        <v>1683</v>
      </c>
      <c r="B12652" s="31">
        <v>202601</v>
      </c>
      <c r="C12652" s="27" t="s">
        <v>209</v>
      </c>
      <c r="D12652" s="27" t="s">
        <v>209</v>
      </c>
      <c r="E12652" s="27" t="s">
        <v>27</v>
      </c>
      <c r="F12652" s="27" t="s">
        <v>257</v>
      </c>
      <c r="G12652" s="33">
        <v>253387.02</v>
      </c>
      <c r="H12652" s="33">
        <v>253387.02</v>
      </c>
      <c r="I12652" s="33">
        <v>6155</v>
      </c>
      <c r="J12652" s="33">
        <v>490</v>
      </c>
      <c r="K12652" s="33">
        <v>9600</v>
      </c>
      <c r="L12652" s="33">
        <v>1</v>
      </c>
      <c r="M12652" s="33">
        <v>1</v>
      </c>
      <c r="N12652" s="33">
        <v>291840.74</v>
      </c>
      <c r="O12652" s="33">
        <v>1412.4</v>
      </c>
      <c r="P12652" s="33">
        <v>2550</v>
      </c>
    </row>
    <row r="12653" spans="1:16">
      <c r="A12653" s="27" t="s">
        <v>1683</v>
      </c>
      <c r="B12653" s="31">
        <v>202602</v>
      </c>
      <c r="C12653" s="27" t="s">
        <v>209</v>
      </c>
      <c r="D12653" s="27" t="s">
        <v>209</v>
      </c>
      <c r="E12653" s="27" t="s">
        <v>27</v>
      </c>
      <c r="F12653" s="27" t="s">
        <v>257</v>
      </c>
      <c r="G12653" s="33">
        <v>279388.05</v>
      </c>
      <c r="H12653" s="33">
        <v>279388.05</v>
      </c>
      <c r="I12653" s="33">
        <v>6870</v>
      </c>
      <c r="J12653" s="33">
        <v>586</v>
      </c>
      <c r="K12653" s="33">
        <v>9600</v>
      </c>
      <c r="L12653" s="33">
        <v>1</v>
      </c>
      <c r="M12653" s="33">
        <v>1</v>
      </c>
      <c r="N12653" s="33">
        <v>302928.41</v>
      </c>
      <c r="O12653" s="33">
        <v>1511</v>
      </c>
      <c r="P12653" s="33">
        <v>2885</v>
      </c>
    </row>
    <row r="12654" spans="1:16">
      <c r="A12654" s="27" t="s">
        <v>1683</v>
      </c>
      <c r="B12654" s="31">
        <v>202603</v>
      </c>
      <c r="C12654" s="27" t="s">
        <v>209</v>
      </c>
      <c r="D12654" s="27" t="s">
        <v>209</v>
      </c>
      <c r="E12654" s="27" t="s">
        <v>27</v>
      </c>
      <c r="F12654" s="27" t="s">
        <v>257</v>
      </c>
      <c r="G12654" s="33">
        <v>375414.25</v>
      </c>
      <c r="H12654" s="33">
        <v>375414.25</v>
      </c>
      <c r="I12654" s="33">
        <v>9111</v>
      </c>
      <c r="J12654" s="33">
        <v>558</v>
      </c>
      <c r="K12654" s="33">
        <v>9600</v>
      </c>
      <c r="L12654" s="33">
        <v>1</v>
      </c>
      <c r="M12654" s="33">
        <v>1</v>
      </c>
      <c r="N12654" s="33">
        <v>380356.62</v>
      </c>
      <c r="O12654" s="33">
        <v>2038.3</v>
      </c>
      <c r="P12654" s="33">
        <v>3714</v>
      </c>
    </row>
    <row r="12655" spans="1:16">
      <c r="A12655" s="27" t="s">
        <v>1683</v>
      </c>
      <c r="B12655" s="31">
        <v>202604</v>
      </c>
      <c r="C12655" s="27" t="s">
        <v>209</v>
      </c>
      <c r="D12655" s="27" t="s">
        <v>209</v>
      </c>
      <c r="E12655" s="27" t="s">
        <v>27</v>
      </c>
      <c r="F12655" s="27" t="s">
        <v>257</v>
      </c>
      <c r="G12655" s="33">
        <v>435735.45</v>
      </c>
      <c r="H12655" s="33">
        <v>435735.45</v>
      </c>
      <c r="I12655" s="33">
        <v>11032</v>
      </c>
      <c r="J12655" s="33">
        <v>824</v>
      </c>
      <c r="K12655" s="33">
        <v>9600</v>
      </c>
      <c r="L12655" s="33">
        <v>1</v>
      </c>
      <c r="M12655" s="33">
        <v>1</v>
      </c>
      <c r="N12655" s="33">
        <v>450943.13</v>
      </c>
      <c r="O12655" s="33">
        <v>2530.7</v>
      </c>
      <c r="P12655" s="33">
        <v>4565</v>
      </c>
    </row>
    <row r="12656" spans="1:16">
      <c r="A12656" s="27" t="s">
        <v>1683</v>
      </c>
      <c r="B12656" s="31">
        <v>202605</v>
      </c>
      <c r="C12656" s="27" t="s">
        <v>209</v>
      </c>
      <c r="D12656" s="27" t="s">
        <v>209</v>
      </c>
      <c r="E12656" s="27" t="s">
        <v>27</v>
      </c>
      <c r="F12656" s="27" t="s">
        <v>257</v>
      </c>
      <c r="G12656" s="33">
        <v>514575.47</v>
      </c>
      <c r="H12656" s="33">
        <v>514575.47</v>
      </c>
      <c r="I12656" s="33">
        <v>14409</v>
      </c>
      <c r="J12656" s="33">
        <v>1039</v>
      </c>
      <c r="K12656" s="33">
        <v>9600</v>
      </c>
      <c r="L12656" s="33">
        <v>1</v>
      </c>
      <c r="M12656" s="33">
        <v>1</v>
      </c>
      <c r="N12656" s="33">
        <v>497593.73</v>
      </c>
      <c r="O12656" s="33">
        <v>2970</v>
      </c>
      <c r="P12656" s="33">
        <v>5443</v>
      </c>
    </row>
    <row r="12657" spans="1:16">
      <c r="A12657" s="27" t="s">
        <v>1683</v>
      </c>
      <c r="B12657" s="31">
        <v>202606</v>
      </c>
      <c r="C12657" s="27" t="s">
        <v>209</v>
      </c>
      <c r="D12657" s="27" t="s">
        <v>209</v>
      </c>
      <c r="E12657" s="27" t="s">
        <v>27</v>
      </c>
      <c r="F12657" s="27" t="s">
        <v>257</v>
      </c>
      <c r="G12657" s="33">
        <v>511035.5</v>
      </c>
      <c r="H12657" s="33">
        <v>511035.5</v>
      </c>
      <c r="I12657" s="33">
        <v>13301</v>
      </c>
      <c r="J12657" s="33">
        <v>1183</v>
      </c>
      <c r="K12657" s="33">
        <v>9600</v>
      </c>
      <c r="L12657" s="33">
        <v>1</v>
      </c>
      <c r="M12657" s="33">
        <v>1</v>
      </c>
      <c r="N12657" s="33">
        <v>489762.57</v>
      </c>
      <c r="O12657" s="33">
        <v>3011.6</v>
      </c>
      <c r="P12657" s="33">
        <v>5235</v>
      </c>
    </row>
    <row r="12658" spans="1:16">
      <c r="A12658" s="27" t="s">
        <v>1683</v>
      </c>
      <c r="B12658" s="31">
        <v>202607</v>
      </c>
      <c r="C12658" s="27" t="s">
        <v>209</v>
      </c>
      <c r="D12658" s="27" t="s">
        <v>209</v>
      </c>
      <c r="E12658" s="27" t="s">
        <v>27</v>
      </c>
      <c r="F12658" s="27" t="s">
        <v>257</v>
      </c>
      <c r="G12658" s="33">
        <v>432746.08</v>
      </c>
      <c r="H12658" s="33">
        <v>432746.08</v>
      </c>
      <c r="I12658" s="33">
        <v>11887</v>
      </c>
      <c r="J12658" s="33">
        <v>866</v>
      </c>
      <c r="K12658" s="33">
        <v>9600</v>
      </c>
      <c r="L12658" s="33">
        <v>1</v>
      </c>
      <c r="M12658" s="33">
        <v>1</v>
      </c>
      <c r="N12658" s="33">
        <v>438715.31</v>
      </c>
      <c r="O12658" s="33">
        <v>2632</v>
      </c>
      <c r="P12658" s="33">
        <v>4645</v>
      </c>
    </row>
    <row r="12659" spans="1:16">
      <c r="A12659" s="27" t="s">
        <v>1686</v>
      </c>
      <c r="B12659" s="31">
        <v>202408</v>
      </c>
      <c r="C12659" s="27" t="s">
        <v>209</v>
      </c>
      <c r="D12659" s="27" t="s">
        <v>209</v>
      </c>
      <c r="E12659" s="27" t="s">
        <v>27</v>
      </c>
      <c r="F12659" s="27" t="s">
        <v>257</v>
      </c>
      <c r="G12659" s="33">
        <v>444586.2</v>
      </c>
      <c r="H12659" s="33">
        <v>444586.2</v>
      </c>
      <c r="I12659" s="33">
        <v>12012</v>
      </c>
      <c r="J12659" s="33">
        <v>915</v>
      </c>
      <c r="K12659" s="33">
        <v>11500</v>
      </c>
      <c r="L12659" s="33">
        <v>1</v>
      </c>
      <c r="M12659" s="33">
        <v>1</v>
      </c>
      <c r="N12659" s="33">
        <v>419546.26</v>
      </c>
      <c r="O12659" s="33">
        <v>2802.7</v>
      </c>
      <c r="P12659" s="33">
        <v>4669</v>
      </c>
    </row>
    <row r="12660" spans="1:16">
      <c r="A12660" s="27" t="s">
        <v>1686</v>
      </c>
      <c r="B12660" s="31">
        <v>202409</v>
      </c>
      <c r="C12660" s="27" t="s">
        <v>209</v>
      </c>
      <c r="D12660" s="27" t="s">
        <v>209</v>
      </c>
      <c r="E12660" s="27" t="s">
        <v>27</v>
      </c>
      <c r="F12660" s="27" t="s">
        <v>257</v>
      </c>
      <c r="G12660" s="33">
        <v>417716.82</v>
      </c>
      <c r="H12660" s="33">
        <v>417716.82</v>
      </c>
      <c r="I12660" s="33">
        <v>10544</v>
      </c>
      <c r="J12660" s="33">
        <v>710</v>
      </c>
      <c r="K12660" s="33">
        <v>11500</v>
      </c>
      <c r="L12660" s="33">
        <v>1</v>
      </c>
      <c r="M12660" s="33">
        <v>1</v>
      </c>
      <c r="N12660" s="33">
        <v>406421.34</v>
      </c>
      <c r="O12660" s="33">
        <v>2338.1</v>
      </c>
      <c r="P12660" s="33">
        <v>4316</v>
      </c>
    </row>
    <row r="12661" spans="1:16">
      <c r="A12661" s="27" t="s">
        <v>1686</v>
      </c>
      <c r="B12661" s="31">
        <v>202410</v>
      </c>
      <c r="C12661" s="27" t="s">
        <v>209</v>
      </c>
      <c r="D12661" s="27" t="s">
        <v>209</v>
      </c>
      <c r="E12661" s="27" t="s">
        <v>27</v>
      </c>
      <c r="F12661" s="27" t="s">
        <v>257</v>
      </c>
      <c r="G12661" s="33">
        <v>467557.4</v>
      </c>
      <c r="H12661" s="33">
        <v>467557.4</v>
      </c>
      <c r="I12661" s="33">
        <v>12227</v>
      </c>
      <c r="J12661" s="33">
        <v>928</v>
      </c>
      <c r="K12661" s="33">
        <v>11500</v>
      </c>
      <c r="L12661" s="33">
        <v>1</v>
      </c>
      <c r="M12661" s="33">
        <v>1</v>
      </c>
      <c r="N12661" s="33">
        <v>449759.91</v>
      </c>
      <c r="O12661" s="33">
        <v>2655.3</v>
      </c>
      <c r="P12661" s="33">
        <v>4911</v>
      </c>
    </row>
    <row r="12662" spans="1:16">
      <c r="A12662" s="27" t="s">
        <v>1686</v>
      </c>
      <c r="B12662" s="31">
        <v>202411</v>
      </c>
      <c r="C12662" s="27" t="s">
        <v>209</v>
      </c>
      <c r="D12662" s="27" t="s">
        <v>209</v>
      </c>
      <c r="E12662" s="27" t="s">
        <v>27</v>
      </c>
      <c r="F12662" s="27" t="s">
        <v>257</v>
      </c>
      <c r="G12662" s="33">
        <v>579687.67</v>
      </c>
      <c r="H12662" s="33">
        <v>579687.67</v>
      </c>
      <c r="I12662" s="33">
        <v>15095</v>
      </c>
      <c r="J12662" s="33">
        <v>1066</v>
      </c>
      <c r="K12662" s="33">
        <v>11500</v>
      </c>
      <c r="L12662" s="33">
        <v>1</v>
      </c>
      <c r="M12662" s="33">
        <v>1</v>
      </c>
      <c r="N12662" s="33">
        <v>546839.74</v>
      </c>
      <c r="O12662" s="33">
        <v>3314.3</v>
      </c>
      <c r="P12662" s="33">
        <v>6294</v>
      </c>
    </row>
    <row r="12663" spans="1:16">
      <c r="A12663" s="27" t="s">
        <v>1686</v>
      </c>
      <c r="B12663" s="31">
        <v>202412</v>
      </c>
      <c r="C12663" s="27" t="s">
        <v>209</v>
      </c>
      <c r="D12663" s="27" t="s">
        <v>209</v>
      </c>
      <c r="E12663" s="27" t="s">
        <v>27</v>
      </c>
      <c r="F12663" s="27" t="s">
        <v>257</v>
      </c>
      <c r="G12663" s="33">
        <v>698869.96</v>
      </c>
      <c r="H12663" s="33">
        <v>698869.96</v>
      </c>
      <c r="I12663" s="33">
        <v>17349</v>
      </c>
      <c r="J12663" s="33">
        <v>1432</v>
      </c>
      <c r="K12663" s="33">
        <v>11500</v>
      </c>
      <c r="L12663" s="33">
        <v>1</v>
      </c>
      <c r="M12663" s="33">
        <v>1</v>
      </c>
      <c r="N12663" s="33">
        <v>632443.29</v>
      </c>
      <c r="O12663" s="33">
        <v>4018.9</v>
      </c>
      <c r="P12663" s="33">
        <v>7414</v>
      </c>
    </row>
    <row r="12664" spans="1:16">
      <c r="A12664" s="27" t="s">
        <v>1686</v>
      </c>
      <c r="B12664" s="31">
        <v>202501</v>
      </c>
      <c r="C12664" s="27" t="s">
        <v>209</v>
      </c>
      <c r="D12664" s="27" t="s">
        <v>209</v>
      </c>
      <c r="E12664" s="27" t="s">
        <v>27</v>
      </c>
      <c r="F12664" s="27" t="s">
        <v>257</v>
      </c>
      <c r="G12664" s="33">
        <v>349445.2</v>
      </c>
      <c r="H12664" s="33">
        <v>349445.2</v>
      </c>
      <c r="I12664" s="33">
        <v>8935</v>
      </c>
      <c r="J12664" s="33">
        <v>640</v>
      </c>
      <c r="K12664" s="33">
        <v>11500</v>
      </c>
      <c r="L12664" s="33">
        <v>1</v>
      </c>
      <c r="M12664" s="33">
        <v>1</v>
      </c>
      <c r="N12664" s="33">
        <v>323862.46</v>
      </c>
      <c r="O12664" s="33">
        <v>2007.3</v>
      </c>
      <c r="P12664" s="33">
        <v>3579</v>
      </c>
    </row>
    <row r="12665" spans="1:16">
      <c r="A12665" s="27" t="s">
        <v>1686</v>
      </c>
      <c r="B12665" s="31">
        <v>202502</v>
      </c>
      <c r="C12665" s="27" t="s">
        <v>209</v>
      </c>
      <c r="D12665" s="27" t="s">
        <v>209</v>
      </c>
      <c r="E12665" s="27" t="s">
        <v>27</v>
      </c>
      <c r="F12665" s="27" t="s">
        <v>257</v>
      </c>
      <c r="G12665" s="33">
        <v>365738.4</v>
      </c>
      <c r="H12665" s="33">
        <v>365738.4</v>
      </c>
      <c r="I12665" s="33">
        <v>8737</v>
      </c>
      <c r="J12665" s="33">
        <v>709</v>
      </c>
      <c r="K12665" s="33">
        <v>11500</v>
      </c>
      <c r="L12665" s="33">
        <v>1</v>
      </c>
      <c r="M12665" s="33">
        <v>1</v>
      </c>
      <c r="N12665" s="33">
        <v>336166.71</v>
      </c>
      <c r="O12665" s="33">
        <v>1891.1</v>
      </c>
      <c r="P12665" s="33">
        <v>3515</v>
      </c>
    </row>
    <row r="12666" spans="1:16">
      <c r="A12666" s="27" t="s">
        <v>1686</v>
      </c>
      <c r="B12666" s="31">
        <v>202503</v>
      </c>
      <c r="C12666" s="27" t="s">
        <v>209</v>
      </c>
      <c r="D12666" s="27" t="s">
        <v>209</v>
      </c>
      <c r="E12666" s="27" t="s">
        <v>27</v>
      </c>
      <c r="F12666" s="27" t="s">
        <v>257</v>
      </c>
      <c r="G12666" s="33">
        <v>425397.7</v>
      </c>
      <c r="H12666" s="33">
        <v>425397.7</v>
      </c>
      <c r="I12666" s="33">
        <v>10969</v>
      </c>
      <c r="J12666" s="33">
        <v>919</v>
      </c>
      <c r="K12666" s="33">
        <v>11500</v>
      </c>
      <c r="L12666" s="33">
        <v>1</v>
      </c>
      <c r="M12666" s="33">
        <v>1</v>
      </c>
      <c r="N12666" s="33">
        <v>422090.59</v>
      </c>
      <c r="O12666" s="33">
        <v>2573.4</v>
      </c>
      <c r="P12666" s="33">
        <v>4400</v>
      </c>
    </row>
    <row r="12667" spans="1:16">
      <c r="A12667" s="27" t="s">
        <v>1686</v>
      </c>
      <c r="B12667" s="31">
        <v>202504</v>
      </c>
      <c r="C12667" s="27" t="s">
        <v>209</v>
      </c>
      <c r="D12667" s="27" t="s">
        <v>209</v>
      </c>
      <c r="E12667" s="27" t="s">
        <v>27</v>
      </c>
      <c r="F12667" s="27" t="s">
        <v>257</v>
      </c>
      <c r="G12667" s="33">
        <v>600413.26</v>
      </c>
      <c r="H12667" s="33">
        <v>600413.26</v>
      </c>
      <c r="I12667" s="33">
        <v>15087</v>
      </c>
      <c r="J12667" s="33">
        <v>1160</v>
      </c>
      <c r="K12667" s="33">
        <v>11500</v>
      </c>
      <c r="L12667" s="33">
        <v>1</v>
      </c>
      <c r="M12667" s="33">
        <v>1</v>
      </c>
      <c r="N12667" s="33">
        <v>500422.08</v>
      </c>
      <c r="O12667" s="33">
        <v>3145.3</v>
      </c>
      <c r="P12667" s="33">
        <v>6287</v>
      </c>
    </row>
    <row r="12668" spans="1:16">
      <c r="A12668" s="27" t="s">
        <v>1686</v>
      </c>
      <c r="B12668" s="31">
        <v>202505</v>
      </c>
      <c r="C12668" s="27" t="s">
        <v>209</v>
      </c>
      <c r="D12668" s="27" t="s">
        <v>209</v>
      </c>
      <c r="E12668" s="27" t="s">
        <v>27</v>
      </c>
      <c r="F12668" s="27" t="s">
        <v>257</v>
      </c>
      <c r="G12668" s="33">
        <v>576662.8</v>
      </c>
      <c r="H12668" s="33">
        <v>576662.8</v>
      </c>
      <c r="I12668" s="33">
        <v>14044</v>
      </c>
      <c r="J12668" s="33">
        <v>1173</v>
      </c>
      <c r="K12668" s="33">
        <v>11500</v>
      </c>
      <c r="L12668" s="33">
        <v>1</v>
      </c>
      <c r="M12668" s="33">
        <v>1</v>
      </c>
      <c r="N12668" s="33">
        <v>552191.33</v>
      </c>
      <c r="O12668" s="33">
        <v>3327.2</v>
      </c>
      <c r="P12668" s="33">
        <v>5839</v>
      </c>
    </row>
    <row r="12669" spans="1:16">
      <c r="A12669" s="27" t="s">
        <v>1686</v>
      </c>
      <c r="B12669" s="31">
        <v>202506</v>
      </c>
      <c r="C12669" s="27" t="s">
        <v>209</v>
      </c>
      <c r="D12669" s="27" t="s">
        <v>209</v>
      </c>
      <c r="E12669" s="27" t="s">
        <v>27</v>
      </c>
      <c r="F12669" s="27" t="s">
        <v>257</v>
      </c>
      <c r="G12669" s="33">
        <v>582039.0600000001</v>
      </c>
      <c r="H12669" s="33">
        <v>582039.0600000001</v>
      </c>
      <c r="I12669" s="33">
        <v>16536</v>
      </c>
      <c r="J12669" s="33">
        <v>1497</v>
      </c>
      <c r="K12669" s="33">
        <v>11500</v>
      </c>
      <c r="L12669" s="33">
        <v>1</v>
      </c>
      <c r="M12669" s="33">
        <v>1</v>
      </c>
      <c r="N12669" s="33">
        <v>543500.92</v>
      </c>
      <c r="O12669" s="33">
        <v>3381.7</v>
      </c>
      <c r="P12669" s="33">
        <v>6419</v>
      </c>
    </row>
    <row r="12670" spans="1:16">
      <c r="A12670" s="27" t="s">
        <v>1686</v>
      </c>
      <c r="B12670" s="31">
        <v>202507</v>
      </c>
      <c r="C12670" s="27" t="s">
        <v>209</v>
      </c>
      <c r="D12670" s="27" t="s">
        <v>209</v>
      </c>
      <c r="E12670" s="27" t="s">
        <v>27</v>
      </c>
      <c r="F12670" s="27" t="s">
        <v>257</v>
      </c>
      <c r="G12670" s="33">
        <v>478910.97</v>
      </c>
      <c r="H12670" s="33">
        <v>478910.97</v>
      </c>
      <c r="I12670" s="33">
        <v>12480</v>
      </c>
      <c r="J12670" s="33">
        <v>924</v>
      </c>
      <c r="K12670" s="33">
        <v>11500</v>
      </c>
      <c r="L12670" s="33">
        <v>1</v>
      </c>
      <c r="M12670" s="33">
        <v>1</v>
      </c>
      <c r="N12670" s="33">
        <v>486852.58</v>
      </c>
      <c r="O12670" s="33">
        <v>2623.8</v>
      </c>
      <c r="P12670" s="33">
        <v>5089</v>
      </c>
    </row>
    <row r="12671" spans="1:16">
      <c r="A12671" s="27" t="s">
        <v>1686</v>
      </c>
      <c r="B12671" s="31">
        <v>202508</v>
      </c>
      <c r="C12671" s="27" t="s">
        <v>209</v>
      </c>
      <c r="D12671" s="27" t="s">
        <v>209</v>
      </c>
      <c r="E12671" s="27" t="s">
        <v>27</v>
      </c>
      <c r="F12671" s="27" t="s">
        <v>257</v>
      </c>
      <c r="G12671" s="33">
        <v>486169.38</v>
      </c>
      <c r="H12671" s="33">
        <v>486169.38</v>
      </c>
      <c r="I12671" s="33">
        <v>11561</v>
      </c>
      <c r="J12671" s="33">
        <v>863</v>
      </c>
      <c r="K12671" s="33">
        <v>11500</v>
      </c>
      <c r="L12671" s="33">
        <v>1</v>
      </c>
      <c r="M12671" s="33">
        <v>1</v>
      </c>
      <c r="N12671" s="33">
        <v>472409.09</v>
      </c>
      <c r="O12671" s="33">
        <v>2737.1</v>
      </c>
      <c r="P12671" s="33">
        <v>4889</v>
      </c>
    </row>
    <row r="12672" spans="1:16">
      <c r="A12672" s="27" t="s">
        <v>1686</v>
      </c>
      <c r="B12672" s="31">
        <v>202509</v>
      </c>
      <c r="C12672" s="27" t="s">
        <v>209</v>
      </c>
      <c r="D12672" s="27" t="s">
        <v>209</v>
      </c>
      <c r="E12672" s="27" t="s">
        <v>27</v>
      </c>
      <c r="F12672" s="27" t="s">
        <v>257</v>
      </c>
      <c r="G12672" s="33">
        <v>457591.24</v>
      </c>
      <c r="H12672" s="33">
        <v>457591.24</v>
      </c>
      <c r="I12672" s="33">
        <v>11255</v>
      </c>
      <c r="J12672" s="33">
        <v>1086</v>
      </c>
      <c r="K12672" s="33">
        <v>11500</v>
      </c>
      <c r="L12672" s="33">
        <v>1</v>
      </c>
      <c r="M12672" s="33">
        <v>1</v>
      </c>
      <c r="N12672" s="33">
        <v>457630.43</v>
      </c>
      <c r="O12672" s="33">
        <v>2828.3</v>
      </c>
      <c r="P12672" s="33">
        <v>4725</v>
      </c>
    </row>
    <row r="12673" spans="1:16">
      <c r="A12673" s="27" t="s">
        <v>1686</v>
      </c>
      <c r="B12673" s="31">
        <v>202510</v>
      </c>
      <c r="C12673" s="27" t="s">
        <v>209</v>
      </c>
      <c r="D12673" s="27" t="s">
        <v>209</v>
      </c>
      <c r="E12673" s="27" t="s">
        <v>27</v>
      </c>
      <c r="F12673" s="27" t="s">
        <v>257</v>
      </c>
      <c r="G12673" s="33">
        <v>520744.67</v>
      </c>
      <c r="H12673" s="33">
        <v>520744.67</v>
      </c>
      <c r="I12673" s="33">
        <v>13347</v>
      </c>
      <c r="J12673" s="33">
        <v>1012</v>
      </c>
      <c r="K12673" s="33">
        <v>11500</v>
      </c>
      <c r="L12673" s="33">
        <v>1</v>
      </c>
      <c r="M12673" s="33">
        <v>1</v>
      </c>
      <c r="N12673" s="33">
        <v>506429.66</v>
      </c>
      <c r="O12673" s="33">
        <v>2928.8</v>
      </c>
      <c r="P12673" s="33">
        <v>5307</v>
      </c>
    </row>
    <row r="12674" spans="1:16">
      <c r="A12674" s="27" t="s">
        <v>1686</v>
      </c>
      <c r="B12674" s="31">
        <v>202511</v>
      </c>
      <c r="C12674" s="27" t="s">
        <v>209</v>
      </c>
      <c r="D12674" s="27" t="s">
        <v>209</v>
      </c>
      <c r="E12674" s="27" t="s">
        <v>27</v>
      </c>
      <c r="F12674" s="27" t="s">
        <v>257</v>
      </c>
      <c r="G12674" s="33">
        <v>611566.41</v>
      </c>
      <c r="H12674" s="33">
        <v>611566.41</v>
      </c>
      <c r="I12674" s="33">
        <v>15190</v>
      </c>
      <c r="J12674" s="33">
        <v>1267</v>
      </c>
      <c r="K12674" s="33">
        <v>11500</v>
      </c>
      <c r="L12674" s="33">
        <v>1</v>
      </c>
      <c r="M12674" s="33">
        <v>1</v>
      </c>
      <c r="N12674" s="33">
        <v>615741.54</v>
      </c>
      <c r="O12674" s="33">
        <v>3473.5</v>
      </c>
      <c r="P12674" s="33">
        <v>6152</v>
      </c>
    </row>
    <row r="12675" spans="1:16">
      <c r="A12675" s="27" t="s">
        <v>1686</v>
      </c>
      <c r="B12675" s="31">
        <v>202512</v>
      </c>
      <c r="C12675" s="27" t="s">
        <v>209</v>
      </c>
      <c r="D12675" s="27" t="s">
        <v>209</v>
      </c>
      <c r="E12675" s="27" t="s">
        <v>27</v>
      </c>
      <c r="F12675" s="27" t="s">
        <v>257</v>
      </c>
      <c r="G12675" s="33">
        <v>736802.3199999999</v>
      </c>
      <c r="H12675" s="33">
        <v>736802.3199999999</v>
      </c>
      <c r="I12675" s="33">
        <v>18446</v>
      </c>
      <c r="J12675" s="33">
        <v>1261</v>
      </c>
      <c r="K12675" s="33">
        <v>11500</v>
      </c>
      <c r="L12675" s="33">
        <v>1</v>
      </c>
      <c r="M12675" s="33">
        <v>1</v>
      </c>
      <c r="N12675" s="33">
        <v>712131.15</v>
      </c>
      <c r="O12675" s="33">
        <v>4397</v>
      </c>
      <c r="P12675" s="33">
        <v>7487</v>
      </c>
    </row>
    <row r="12676" spans="1:16">
      <c r="A12676" s="27" t="s">
        <v>1686</v>
      </c>
      <c r="B12676" s="31">
        <v>202601</v>
      </c>
      <c r="C12676" s="27" t="s">
        <v>209</v>
      </c>
      <c r="D12676" s="27" t="s">
        <v>209</v>
      </c>
      <c r="E12676" s="27" t="s">
        <v>27</v>
      </c>
      <c r="F12676" s="27" t="s">
        <v>257</v>
      </c>
      <c r="G12676" s="33">
        <v>384966.08</v>
      </c>
      <c r="H12676" s="33">
        <v>384966.08</v>
      </c>
      <c r="I12676" s="33">
        <v>9764</v>
      </c>
      <c r="J12676" s="33">
        <v>726</v>
      </c>
      <c r="K12676" s="33">
        <v>11500</v>
      </c>
      <c r="L12676" s="33">
        <v>1</v>
      </c>
      <c r="M12676" s="33">
        <v>1</v>
      </c>
      <c r="N12676" s="33">
        <v>364669.13</v>
      </c>
      <c r="O12676" s="33">
        <v>2356.8</v>
      </c>
      <c r="P12676" s="33">
        <v>4165</v>
      </c>
    </row>
    <row r="12677" spans="1:16">
      <c r="A12677" s="27" t="s">
        <v>1686</v>
      </c>
      <c r="B12677" s="31">
        <v>202602</v>
      </c>
      <c r="C12677" s="27" t="s">
        <v>209</v>
      </c>
      <c r="D12677" s="27" t="s">
        <v>209</v>
      </c>
      <c r="E12677" s="27" t="s">
        <v>27</v>
      </c>
      <c r="F12677" s="27" t="s">
        <v>257</v>
      </c>
      <c r="G12677" s="33">
        <v>380249.68</v>
      </c>
      <c r="H12677" s="33">
        <v>380249.68</v>
      </c>
      <c r="I12677" s="33">
        <v>9898</v>
      </c>
      <c r="J12677" s="33">
        <v>659</v>
      </c>
      <c r="K12677" s="33">
        <v>11500</v>
      </c>
      <c r="L12677" s="33">
        <v>1</v>
      </c>
      <c r="M12677" s="33">
        <v>1</v>
      </c>
      <c r="N12677" s="33">
        <v>378523.71</v>
      </c>
      <c r="O12677" s="33">
        <v>2097.9</v>
      </c>
      <c r="P12677" s="33">
        <v>3965</v>
      </c>
    </row>
    <row r="12678" spans="1:16">
      <c r="A12678" s="27" t="s">
        <v>1686</v>
      </c>
      <c r="B12678" s="31">
        <v>202603</v>
      </c>
      <c r="C12678" s="27" t="s">
        <v>209</v>
      </c>
      <c r="D12678" s="27" t="s">
        <v>209</v>
      </c>
      <c r="E12678" s="27" t="s">
        <v>27</v>
      </c>
      <c r="F12678" s="27" t="s">
        <v>257</v>
      </c>
      <c r="G12678" s="33">
        <v>489223.6</v>
      </c>
      <c r="H12678" s="33">
        <v>489223.6</v>
      </c>
      <c r="I12678" s="33">
        <v>11723</v>
      </c>
      <c r="J12678" s="33">
        <v>997</v>
      </c>
      <c r="K12678" s="33">
        <v>11500</v>
      </c>
      <c r="L12678" s="33">
        <v>1</v>
      </c>
      <c r="M12678" s="33">
        <v>1</v>
      </c>
      <c r="N12678" s="33">
        <v>475274.01</v>
      </c>
      <c r="O12678" s="33">
        <v>3237.1</v>
      </c>
      <c r="P12678" s="33">
        <v>4904</v>
      </c>
    </row>
    <row r="12679" spans="1:16">
      <c r="A12679" s="27" t="s">
        <v>1686</v>
      </c>
      <c r="B12679" s="31">
        <v>202604</v>
      </c>
      <c r="C12679" s="27" t="s">
        <v>209</v>
      </c>
      <c r="D12679" s="27" t="s">
        <v>209</v>
      </c>
      <c r="E12679" s="27" t="s">
        <v>27</v>
      </c>
      <c r="F12679" s="27" t="s">
        <v>257</v>
      </c>
      <c r="G12679" s="33">
        <v>503472.28</v>
      </c>
      <c r="H12679" s="33">
        <v>503472.28</v>
      </c>
      <c r="I12679" s="33">
        <v>13034</v>
      </c>
      <c r="J12679" s="33">
        <v>1037</v>
      </c>
      <c r="K12679" s="33">
        <v>11500</v>
      </c>
      <c r="L12679" s="33">
        <v>1</v>
      </c>
      <c r="M12679" s="33">
        <v>1</v>
      </c>
      <c r="N12679" s="33">
        <v>563475.26</v>
      </c>
      <c r="O12679" s="33">
        <v>2833.2</v>
      </c>
      <c r="P12679" s="33">
        <v>5251</v>
      </c>
    </row>
    <row r="12680" spans="1:16">
      <c r="A12680" s="27" t="s">
        <v>1686</v>
      </c>
      <c r="B12680" s="31">
        <v>202605</v>
      </c>
      <c r="C12680" s="27" t="s">
        <v>209</v>
      </c>
      <c r="D12680" s="27" t="s">
        <v>209</v>
      </c>
      <c r="E12680" s="27" t="s">
        <v>27</v>
      </c>
      <c r="F12680" s="27" t="s">
        <v>257</v>
      </c>
      <c r="G12680" s="33">
        <v>666143.62</v>
      </c>
      <c r="H12680" s="33">
        <v>666143.62</v>
      </c>
      <c r="I12680" s="33">
        <v>18009</v>
      </c>
      <c r="J12680" s="33">
        <v>1472</v>
      </c>
      <c r="K12680" s="33">
        <v>11500</v>
      </c>
      <c r="L12680" s="33">
        <v>1</v>
      </c>
      <c r="M12680" s="33">
        <v>1</v>
      </c>
      <c r="N12680" s="33">
        <v>621767.4399999999</v>
      </c>
      <c r="O12680" s="33">
        <v>3650.1</v>
      </c>
      <c r="P12680" s="33">
        <v>7193</v>
      </c>
    </row>
    <row r="12681" spans="1:16">
      <c r="A12681" s="27" t="s">
        <v>1686</v>
      </c>
      <c r="B12681" s="31">
        <v>202606</v>
      </c>
      <c r="C12681" s="27" t="s">
        <v>209</v>
      </c>
      <c r="D12681" s="27" t="s">
        <v>209</v>
      </c>
      <c r="E12681" s="27" t="s">
        <v>27</v>
      </c>
      <c r="F12681" s="27" t="s">
        <v>257</v>
      </c>
      <c r="G12681" s="33">
        <v>657555.65</v>
      </c>
      <c r="H12681" s="33">
        <v>657555.65</v>
      </c>
      <c r="I12681" s="33">
        <v>16014</v>
      </c>
      <c r="J12681" s="33">
        <v>1246</v>
      </c>
      <c r="K12681" s="33">
        <v>11500</v>
      </c>
      <c r="L12681" s="33">
        <v>1</v>
      </c>
      <c r="M12681" s="33">
        <v>1</v>
      </c>
      <c r="N12681" s="33">
        <v>611982.03</v>
      </c>
      <c r="O12681" s="33">
        <v>3631.2</v>
      </c>
      <c r="P12681" s="33">
        <v>6801</v>
      </c>
    </row>
    <row r="12682" spans="1:16">
      <c r="A12682" s="27" t="s">
        <v>1686</v>
      </c>
      <c r="B12682" s="31">
        <v>202607</v>
      </c>
      <c r="C12682" s="27" t="s">
        <v>209</v>
      </c>
      <c r="D12682" s="27" t="s">
        <v>209</v>
      </c>
      <c r="E12682" s="27" t="s">
        <v>27</v>
      </c>
      <c r="F12682" s="27" t="s">
        <v>257</v>
      </c>
      <c r="G12682" s="33">
        <v>561130.0699999999</v>
      </c>
      <c r="H12682" s="33">
        <v>561130.0699999999</v>
      </c>
      <c r="I12682" s="33">
        <v>14408</v>
      </c>
      <c r="J12682" s="33">
        <v>1109</v>
      </c>
      <c r="K12682" s="33">
        <v>11500</v>
      </c>
      <c r="L12682" s="33">
        <v>1</v>
      </c>
      <c r="M12682" s="33">
        <v>1</v>
      </c>
      <c r="N12682" s="33">
        <v>548196.01</v>
      </c>
      <c r="O12682" s="33">
        <v>3331.9</v>
      </c>
      <c r="P12682" s="33">
        <v>5725</v>
      </c>
    </row>
    <row r="12683" spans="1:16">
      <c r="A12683" s="27" t="s">
        <v>1688</v>
      </c>
      <c r="B12683" s="31">
        <v>202411</v>
      </c>
      <c r="C12683" s="27" t="s">
        <v>185</v>
      </c>
      <c r="D12683" s="27" t="s">
        <v>185</v>
      </c>
      <c r="E12683" s="27" t="s">
        <v>27</v>
      </c>
      <c r="F12683" s="27" t="s">
        <v>289</v>
      </c>
      <c r="G12683" s="33">
        <v>1191409.81</v>
      </c>
      <c r="H12683" s="33">
        <v>0</v>
      </c>
      <c r="I12683" s="33">
        <v>22901</v>
      </c>
      <c r="J12683" s="33">
        <v>2379</v>
      </c>
      <c r="K12683" s="33">
        <v>28000</v>
      </c>
      <c r="L12683" s="33">
        <v>1</v>
      </c>
      <c r="M12683" s="33">
        <v>0</v>
      </c>
      <c r="N12683" s="33">
        <v>1704213.65</v>
      </c>
      <c r="O12683" s="33">
        <v>5311.6</v>
      </c>
      <c r="P12683" s="33">
        <v>9865</v>
      </c>
    </row>
    <row r="12684" spans="1:16">
      <c r="A12684" s="27" t="s">
        <v>1688</v>
      </c>
      <c r="B12684" s="31">
        <v>202412</v>
      </c>
      <c r="C12684" s="27" t="s">
        <v>185</v>
      </c>
      <c r="D12684" s="27" t="s">
        <v>185</v>
      </c>
      <c r="E12684" s="27" t="s">
        <v>27</v>
      </c>
      <c r="F12684" s="27" t="s">
        <v>289</v>
      </c>
      <c r="G12684" s="33">
        <v>1430734.86</v>
      </c>
      <c r="H12684" s="33">
        <v>0</v>
      </c>
      <c r="I12684" s="33">
        <v>26451</v>
      </c>
      <c r="J12684" s="33">
        <v>2240</v>
      </c>
      <c r="K12684" s="33">
        <v>28000</v>
      </c>
      <c r="L12684" s="33">
        <v>1</v>
      </c>
      <c r="M12684" s="33">
        <v>0</v>
      </c>
      <c r="N12684" s="33">
        <v>1970995.19</v>
      </c>
      <c r="O12684" s="33">
        <v>6707.4</v>
      </c>
      <c r="P12684" s="33">
        <v>11190</v>
      </c>
    </row>
    <row r="12685" spans="1:16">
      <c r="A12685" s="27" t="s">
        <v>1688</v>
      </c>
      <c r="B12685" s="31">
        <v>202501</v>
      </c>
      <c r="C12685" s="27" t="s">
        <v>185</v>
      </c>
      <c r="D12685" s="27" t="s">
        <v>185</v>
      </c>
      <c r="E12685" s="27" t="s">
        <v>27</v>
      </c>
      <c r="F12685" s="27" t="s">
        <v>289</v>
      </c>
      <c r="G12685" s="33">
        <v>817178.64</v>
      </c>
      <c r="H12685" s="33">
        <v>0</v>
      </c>
      <c r="I12685" s="33">
        <v>14111</v>
      </c>
      <c r="J12685" s="33">
        <v>1351</v>
      </c>
      <c r="K12685" s="33">
        <v>28000</v>
      </c>
      <c r="L12685" s="33">
        <v>1</v>
      </c>
      <c r="M12685" s="33">
        <v>0</v>
      </c>
      <c r="N12685" s="33">
        <v>1009310.01</v>
      </c>
      <c r="O12685" s="33">
        <v>3529.5</v>
      </c>
      <c r="P12685" s="33">
        <v>6340</v>
      </c>
    </row>
    <row r="12686" spans="1:16">
      <c r="A12686" s="27" t="s">
        <v>1688</v>
      </c>
      <c r="B12686" s="31">
        <v>202502</v>
      </c>
      <c r="C12686" s="27" t="s">
        <v>185</v>
      </c>
      <c r="D12686" s="27" t="s">
        <v>185</v>
      </c>
      <c r="E12686" s="27" t="s">
        <v>27</v>
      </c>
      <c r="F12686" s="27" t="s">
        <v>289</v>
      </c>
      <c r="G12686" s="33">
        <v>812632.86</v>
      </c>
      <c r="H12686" s="33">
        <v>0</v>
      </c>
      <c r="I12686" s="33">
        <v>15827</v>
      </c>
      <c r="J12686" s="33">
        <v>1498</v>
      </c>
      <c r="K12686" s="33">
        <v>28000</v>
      </c>
      <c r="L12686" s="33">
        <v>1</v>
      </c>
      <c r="M12686" s="33">
        <v>0</v>
      </c>
      <c r="N12686" s="33">
        <v>1047655.92</v>
      </c>
      <c r="O12686" s="33">
        <v>3831.7</v>
      </c>
      <c r="P12686" s="33">
        <v>6568</v>
      </c>
    </row>
    <row r="12687" spans="1:16">
      <c r="A12687" s="27" t="s">
        <v>1688</v>
      </c>
      <c r="B12687" s="31">
        <v>202503</v>
      </c>
      <c r="C12687" s="27" t="s">
        <v>185</v>
      </c>
      <c r="D12687" s="27" t="s">
        <v>185</v>
      </c>
      <c r="E12687" s="27" t="s">
        <v>27</v>
      </c>
      <c r="F12687" s="27" t="s">
        <v>289</v>
      </c>
      <c r="G12687" s="33">
        <v>1196117.49</v>
      </c>
      <c r="H12687" s="33">
        <v>0</v>
      </c>
      <c r="I12687" s="33">
        <v>22905</v>
      </c>
      <c r="J12687" s="33">
        <v>1545</v>
      </c>
      <c r="K12687" s="33">
        <v>28000</v>
      </c>
      <c r="L12687" s="33">
        <v>1</v>
      </c>
      <c r="M12687" s="33">
        <v>0</v>
      </c>
      <c r="N12687" s="33">
        <v>1315435.76</v>
      </c>
      <c r="O12687" s="33">
        <v>5128.3</v>
      </c>
      <c r="P12687" s="33">
        <v>9600</v>
      </c>
    </row>
    <row r="12688" spans="1:16">
      <c r="A12688" s="27" t="s">
        <v>1688</v>
      </c>
      <c r="B12688" s="31">
        <v>202504</v>
      </c>
      <c r="C12688" s="27" t="s">
        <v>185</v>
      </c>
      <c r="D12688" s="27" t="s">
        <v>185</v>
      </c>
      <c r="E12688" s="27" t="s">
        <v>27</v>
      </c>
      <c r="F12688" s="27" t="s">
        <v>289</v>
      </c>
      <c r="G12688" s="33">
        <v>1375176.77</v>
      </c>
      <c r="H12688" s="33">
        <v>0</v>
      </c>
      <c r="I12688" s="33">
        <v>24314</v>
      </c>
      <c r="J12688" s="33">
        <v>2372</v>
      </c>
      <c r="K12688" s="33">
        <v>28000</v>
      </c>
      <c r="L12688" s="33">
        <v>1</v>
      </c>
      <c r="M12688" s="33">
        <v>0</v>
      </c>
      <c r="N12688" s="33">
        <v>1559554.08</v>
      </c>
      <c r="O12688" s="33">
        <v>5875.5</v>
      </c>
      <c r="P12688" s="33">
        <v>10408</v>
      </c>
    </row>
    <row r="12689" spans="1:16">
      <c r="A12689" s="27" t="s">
        <v>1688</v>
      </c>
      <c r="B12689" s="31">
        <v>202505</v>
      </c>
      <c r="C12689" s="27" t="s">
        <v>185</v>
      </c>
      <c r="D12689" s="27" t="s">
        <v>185</v>
      </c>
      <c r="E12689" s="27" t="s">
        <v>27</v>
      </c>
      <c r="F12689" s="27" t="s">
        <v>289</v>
      </c>
      <c r="G12689" s="33">
        <v>1694110.72</v>
      </c>
      <c r="H12689" s="33">
        <v>0</v>
      </c>
      <c r="I12689" s="33">
        <v>31378</v>
      </c>
      <c r="J12689" s="33">
        <v>3035</v>
      </c>
      <c r="K12689" s="33">
        <v>28000</v>
      </c>
      <c r="L12689" s="33">
        <v>1</v>
      </c>
      <c r="M12689" s="33">
        <v>0</v>
      </c>
      <c r="N12689" s="33">
        <v>1720891.77</v>
      </c>
      <c r="O12689" s="33">
        <v>8386</v>
      </c>
      <c r="P12689" s="33">
        <v>12564</v>
      </c>
    </row>
    <row r="12690" spans="1:16">
      <c r="A12690" s="27" t="s">
        <v>1688</v>
      </c>
      <c r="B12690" s="31">
        <v>202506</v>
      </c>
      <c r="C12690" s="27" t="s">
        <v>185</v>
      </c>
      <c r="D12690" s="27" t="s">
        <v>185</v>
      </c>
      <c r="E12690" s="27" t="s">
        <v>27</v>
      </c>
      <c r="F12690" s="27" t="s">
        <v>289</v>
      </c>
      <c r="G12690" s="33">
        <v>1823079.73</v>
      </c>
      <c r="H12690" s="33">
        <v>0</v>
      </c>
      <c r="I12690" s="33">
        <v>32574</v>
      </c>
      <c r="J12690" s="33">
        <v>3037</v>
      </c>
      <c r="K12690" s="33">
        <v>28000</v>
      </c>
      <c r="L12690" s="33">
        <v>1</v>
      </c>
      <c r="M12690" s="33">
        <v>0</v>
      </c>
      <c r="N12690" s="33">
        <v>1693808.3</v>
      </c>
      <c r="O12690" s="33">
        <v>8822.200000000001</v>
      </c>
      <c r="P12690" s="33">
        <v>14133</v>
      </c>
    </row>
    <row r="12691" spans="1:16">
      <c r="A12691" s="27" t="s">
        <v>1688</v>
      </c>
      <c r="B12691" s="31">
        <v>202507</v>
      </c>
      <c r="C12691" s="27" t="s">
        <v>185</v>
      </c>
      <c r="D12691" s="27" t="s">
        <v>185</v>
      </c>
      <c r="E12691" s="27" t="s">
        <v>27</v>
      </c>
      <c r="F12691" s="27" t="s">
        <v>289</v>
      </c>
      <c r="G12691" s="33">
        <v>1644609.9</v>
      </c>
      <c r="H12691" s="33">
        <v>0</v>
      </c>
      <c r="I12691" s="33">
        <v>30001</v>
      </c>
      <c r="J12691" s="33">
        <v>2691</v>
      </c>
      <c r="K12691" s="33">
        <v>28000</v>
      </c>
      <c r="L12691" s="33">
        <v>1</v>
      </c>
      <c r="M12691" s="33">
        <v>0</v>
      </c>
      <c r="N12691" s="33">
        <v>1517265.05</v>
      </c>
      <c r="O12691" s="33">
        <v>7707.5</v>
      </c>
      <c r="P12691" s="33">
        <v>12952</v>
      </c>
    </row>
    <row r="12692" spans="1:16">
      <c r="A12692" s="27" t="s">
        <v>1688</v>
      </c>
      <c r="B12692" s="31">
        <v>202508</v>
      </c>
      <c r="C12692" s="27" t="s">
        <v>185</v>
      </c>
      <c r="D12692" s="27" t="s">
        <v>185</v>
      </c>
      <c r="E12692" s="27" t="s">
        <v>27</v>
      </c>
      <c r="F12692" s="27" t="s">
        <v>289</v>
      </c>
      <c r="G12692" s="33">
        <v>1590928.78</v>
      </c>
      <c r="H12692" s="33">
        <v>0</v>
      </c>
      <c r="I12692" s="33">
        <v>28697</v>
      </c>
      <c r="J12692" s="33">
        <v>2680</v>
      </c>
      <c r="K12692" s="33">
        <v>28000</v>
      </c>
      <c r="L12692" s="33">
        <v>1</v>
      </c>
      <c r="M12692" s="33">
        <v>0</v>
      </c>
      <c r="N12692" s="33">
        <v>1472252.24</v>
      </c>
      <c r="O12692" s="33">
        <v>7337.6</v>
      </c>
      <c r="P12692" s="33">
        <v>12685</v>
      </c>
    </row>
    <row r="12693" spans="1:16">
      <c r="A12693" s="27" t="s">
        <v>1688</v>
      </c>
      <c r="B12693" s="31">
        <v>202509</v>
      </c>
      <c r="C12693" s="27" t="s">
        <v>185</v>
      </c>
      <c r="D12693" s="27" t="s">
        <v>185</v>
      </c>
      <c r="E12693" s="27" t="s">
        <v>27</v>
      </c>
      <c r="F12693" s="27" t="s">
        <v>289</v>
      </c>
      <c r="G12693" s="33">
        <v>1634953.06</v>
      </c>
      <c r="H12693" s="33">
        <v>0</v>
      </c>
      <c r="I12693" s="33">
        <v>28750</v>
      </c>
      <c r="J12693" s="33">
        <v>2465</v>
      </c>
      <c r="K12693" s="33">
        <v>28000</v>
      </c>
      <c r="L12693" s="33">
        <v>1</v>
      </c>
      <c r="M12693" s="33">
        <v>0</v>
      </c>
      <c r="N12693" s="33">
        <v>1426194.86</v>
      </c>
      <c r="O12693" s="33">
        <v>7735.2</v>
      </c>
      <c r="P12693" s="33">
        <v>13088</v>
      </c>
    </row>
    <row r="12694" spans="1:16">
      <c r="A12694" s="27" t="s">
        <v>1688</v>
      </c>
      <c r="B12694" s="31">
        <v>202510</v>
      </c>
      <c r="C12694" s="27" t="s">
        <v>185</v>
      </c>
      <c r="D12694" s="27" t="s">
        <v>185</v>
      </c>
      <c r="E12694" s="27" t="s">
        <v>27</v>
      </c>
      <c r="F12694" s="27" t="s">
        <v>289</v>
      </c>
      <c r="G12694" s="33">
        <v>1699095.11</v>
      </c>
      <c r="H12694" s="33">
        <v>0</v>
      </c>
      <c r="I12694" s="33">
        <v>30315</v>
      </c>
      <c r="J12694" s="33">
        <v>2470</v>
      </c>
      <c r="K12694" s="33">
        <v>28000</v>
      </c>
      <c r="L12694" s="33">
        <v>1</v>
      </c>
      <c r="M12694" s="33">
        <v>0</v>
      </c>
      <c r="N12694" s="33">
        <v>1578276.55</v>
      </c>
      <c r="O12694" s="33">
        <v>7088.1</v>
      </c>
      <c r="P12694" s="33">
        <v>13336</v>
      </c>
    </row>
    <row r="12695" spans="1:16">
      <c r="A12695" s="27" t="s">
        <v>1688</v>
      </c>
      <c r="B12695" s="31">
        <v>202511</v>
      </c>
      <c r="C12695" s="27" t="s">
        <v>185</v>
      </c>
      <c r="D12695" s="27" t="s">
        <v>185</v>
      </c>
      <c r="E12695" s="27" t="s">
        <v>27</v>
      </c>
      <c r="F12695" s="27" t="s">
        <v>289</v>
      </c>
      <c r="G12695" s="33">
        <v>2461365.65</v>
      </c>
      <c r="H12695" s="33">
        <v>0</v>
      </c>
      <c r="I12695" s="33">
        <v>49345</v>
      </c>
      <c r="J12695" s="33">
        <v>4115</v>
      </c>
      <c r="K12695" s="33">
        <v>28000</v>
      </c>
      <c r="L12695" s="33">
        <v>1</v>
      </c>
      <c r="M12695" s="33">
        <v>0</v>
      </c>
      <c r="N12695" s="33">
        <v>1918944.57</v>
      </c>
      <c r="O12695" s="33">
        <v>11592.2</v>
      </c>
      <c r="P12695" s="33">
        <v>20502</v>
      </c>
    </row>
    <row r="12696" spans="1:16">
      <c r="A12696" s="27" t="s">
        <v>1688</v>
      </c>
      <c r="B12696" s="31">
        <v>202512</v>
      </c>
      <c r="C12696" s="27" t="s">
        <v>185</v>
      </c>
      <c r="D12696" s="27" t="s">
        <v>185</v>
      </c>
      <c r="E12696" s="27" t="s">
        <v>27</v>
      </c>
      <c r="F12696" s="27" t="s">
        <v>289</v>
      </c>
      <c r="G12696" s="33">
        <v>2433864.7</v>
      </c>
      <c r="H12696" s="33">
        <v>0</v>
      </c>
      <c r="I12696" s="33">
        <v>46688</v>
      </c>
      <c r="J12696" s="33">
        <v>4327</v>
      </c>
      <c r="K12696" s="33">
        <v>28000</v>
      </c>
      <c r="L12696" s="33">
        <v>1</v>
      </c>
      <c r="M12696" s="33">
        <v>0</v>
      </c>
      <c r="N12696" s="33">
        <v>2219340.58</v>
      </c>
      <c r="O12696" s="33">
        <v>11506.7</v>
      </c>
      <c r="P12696" s="33">
        <v>19956</v>
      </c>
    </row>
    <row r="12697" spans="1:16">
      <c r="A12697" s="27" t="s">
        <v>1688</v>
      </c>
      <c r="B12697" s="31">
        <v>202601</v>
      </c>
      <c r="C12697" s="27" t="s">
        <v>185</v>
      </c>
      <c r="D12697" s="27" t="s">
        <v>185</v>
      </c>
      <c r="E12697" s="27" t="s">
        <v>27</v>
      </c>
      <c r="F12697" s="27" t="s">
        <v>289</v>
      </c>
      <c r="G12697" s="33">
        <v>1385686.55</v>
      </c>
      <c r="H12697" s="33">
        <v>0</v>
      </c>
      <c r="I12697" s="33">
        <v>24828</v>
      </c>
      <c r="J12697" s="33">
        <v>1997</v>
      </c>
      <c r="K12697" s="33">
        <v>28000</v>
      </c>
      <c r="L12697" s="33">
        <v>1</v>
      </c>
      <c r="M12697" s="33">
        <v>0</v>
      </c>
      <c r="N12697" s="33">
        <v>1136483.08</v>
      </c>
      <c r="O12697" s="33">
        <v>6898.6</v>
      </c>
      <c r="P12697" s="33">
        <v>10826</v>
      </c>
    </row>
    <row r="12698" spans="1:16">
      <c r="A12698" s="27" t="s">
        <v>1688</v>
      </c>
      <c r="B12698" s="31">
        <v>202602</v>
      </c>
      <c r="C12698" s="27" t="s">
        <v>185</v>
      </c>
      <c r="D12698" s="27" t="s">
        <v>185</v>
      </c>
      <c r="E12698" s="27" t="s">
        <v>27</v>
      </c>
      <c r="F12698" s="27" t="s">
        <v>289</v>
      </c>
      <c r="G12698" s="33">
        <v>1309311.32</v>
      </c>
      <c r="H12698" s="33">
        <v>0</v>
      </c>
      <c r="I12698" s="33">
        <v>20778</v>
      </c>
      <c r="J12698" s="33">
        <v>1649</v>
      </c>
      <c r="K12698" s="33">
        <v>28000</v>
      </c>
      <c r="L12698" s="33">
        <v>1</v>
      </c>
      <c r="M12698" s="33">
        <v>0</v>
      </c>
      <c r="N12698" s="33">
        <v>1179660.57</v>
      </c>
      <c r="O12698" s="33">
        <v>6190.1</v>
      </c>
      <c r="P12698" s="33">
        <v>9577</v>
      </c>
    </row>
    <row r="12699" spans="1:16">
      <c r="A12699" s="27" t="s">
        <v>1688</v>
      </c>
      <c r="B12699" s="31">
        <v>202603</v>
      </c>
      <c r="C12699" s="27" t="s">
        <v>185</v>
      </c>
      <c r="D12699" s="27" t="s">
        <v>185</v>
      </c>
      <c r="E12699" s="27" t="s">
        <v>27</v>
      </c>
      <c r="F12699" s="27" t="s">
        <v>289</v>
      </c>
      <c r="G12699" s="33">
        <v>1747035.92</v>
      </c>
      <c r="H12699" s="33">
        <v>0</v>
      </c>
      <c r="I12699" s="33">
        <v>26397</v>
      </c>
      <c r="J12699" s="33">
        <v>2207</v>
      </c>
      <c r="K12699" s="33">
        <v>28000</v>
      </c>
      <c r="L12699" s="33">
        <v>1</v>
      </c>
      <c r="M12699" s="33">
        <v>0</v>
      </c>
      <c r="N12699" s="33">
        <v>1481180.67</v>
      </c>
      <c r="O12699" s="33">
        <v>8177.7</v>
      </c>
      <c r="P12699" s="33">
        <v>12393</v>
      </c>
    </row>
    <row r="12700" spans="1:16">
      <c r="A12700" s="27" t="s">
        <v>1688</v>
      </c>
      <c r="B12700" s="31">
        <v>202604</v>
      </c>
      <c r="C12700" s="27" t="s">
        <v>185</v>
      </c>
      <c r="D12700" s="27" t="s">
        <v>185</v>
      </c>
      <c r="E12700" s="27" t="s">
        <v>27</v>
      </c>
      <c r="F12700" s="27" t="s">
        <v>289</v>
      </c>
      <c r="G12700" s="33">
        <v>1975291.94</v>
      </c>
      <c r="H12700" s="33">
        <v>0</v>
      </c>
      <c r="I12700" s="33">
        <v>32889</v>
      </c>
      <c r="J12700" s="33">
        <v>2974</v>
      </c>
      <c r="K12700" s="33">
        <v>28000</v>
      </c>
      <c r="L12700" s="33">
        <v>1</v>
      </c>
      <c r="M12700" s="33">
        <v>0</v>
      </c>
      <c r="N12700" s="33">
        <v>1756057.89</v>
      </c>
      <c r="O12700" s="33">
        <v>9327.5</v>
      </c>
      <c r="P12700" s="33">
        <v>14907</v>
      </c>
    </row>
    <row r="12701" spans="1:16">
      <c r="A12701" s="27" t="s">
        <v>1688</v>
      </c>
      <c r="B12701" s="31">
        <v>202605</v>
      </c>
      <c r="C12701" s="27" t="s">
        <v>185</v>
      </c>
      <c r="D12701" s="27" t="s">
        <v>185</v>
      </c>
      <c r="E12701" s="27" t="s">
        <v>27</v>
      </c>
      <c r="F12701" s="27" t="s">
        <v>289</v>
      </c>
      <c r="G12701" s="33">
        <v>2185688.26</v>
      </c>
      <c r="H12701" s="33">
        <v>0</v>
      </c>
      <c r="I12701" s="33">
        <v>37588</v>
      </c>
      <c r="J12701" s="33">
        <v>3431</v>
      </c>
      <c r="K12701" s="33">
        <v>28000</v>
      </c>
      <c r="L12701" s="33">
        <v>1</v>
      </c>
      <c r="M12701" s="33">
        <v>0</v>
      </c>
      <c r="N12701" s="33">
        <v>1937724.13</v>
      </c>
      <c r="O12701" s="33">
        <v>9706</v>
      </c>
      <c r="P12701" s="33">
        <v>17069</v>
      </c>
    </row>
    <row r="12702" spans="1:16">
      <c r="A12702" s="27" t="s">
        <v>1688</v>
      </c>
      <c r="B12702" s="31">
        <v>202606</v>
      </c>
      <c r="C12702" s="27" t="s">
        <v>185</v>
      </c>
      <c r="D12702" s="27" t="s">
        <v>185</v>
      </c>
      <c r="E12702" s="27" t="s">
        <v>27</v>
      </c>
      <c r="F12702" s="27" t="s">
        <v>289</v>
      </c>
      <c r="G12702" s="33">
        <v>2122313.3</v>
      </c>
      <c r="H12702" s="33">
        <v>0</v>
      </c>
      <c r="I12702" s="33">
        <v>40531</v>
      </c>
      <c r="J12702" s="33">
        <v>3461</v>
      </c>
      <c r="K12702" s="33">
        <v>28000</v>
      </c>
      <c r="L12702" s="33">
        <v>1</v>
      </c>
      <c r="M12702" s="33">
        <v>0</v>
      </c>
      <c r="N12702" s="33">
        <v>1907228.14</v>
      </c>
      <c r="O12702" s="33">
        <v>9018.9</v>
      </c>
      <c r="P12702" s="33">
        <v>16989</v>
      </c>
    </row>
    <row r="12703" spans="1:16">
      <c r="A12703" s="27" t="s">
        <v>1688</v>
      </c>
      <c r="B12703" s="31">
        <v>202607</v>
      </c>
      <c r="C12703" s="27" t="s">
        <v>185</v>
      </c>
      <c r="D12703" s="27" t="s">
        <v>185</v>
      </c>
      <c r="E12703" s="27" t="s">
        <v>27</v>
      </c>
      <c r="F12703" s="27" t="s">
        <v>289</v>
      </c>
      <c r="G12703" s="33">
        <v>2024679.79</v>
      </c>
      <c r="H12703" s="33">
        <v>0</v>
      </c>
      <c r="I12703" s="33">
        <v>34609</v>
      </c>
      <c r="J12703" s="33">
        <v>3400</v>
      </c>
      <c r="K12703" s="33">
        <v>28000</v>
      </c>
      <c r="L12703" s="33">
        <v>1</v>
      </c>
      <c r="M12703" s="33">
        <v>0</v>
      </c>
      <c r="N12703" s="33">
        <v>1708440.44</v>
      </c>
      <c r="O12703" s="33">
        <v>9403.9</v>
      </c>
      <c r="P12703" s="33">
        <v>15895</v>
      </c>
    </row>
    <row r="12704" spans="1:16">
      <c r="A12704" s="27" t="s">
        <v>1692</v>
      </c>
      <c r="B12704" s="31">
        <v>202506</v>
      </c>
      <c r="C12704" s="27" t="s">
        <v>185</v>
      </c>
      <c r="D12704" s="27" t="s">
        <v>185</v>
      </c>
      <c r="E12704" s="27" t="s">
        <v>27</v>
      </c>
      <c r="F12704" s="27" t="s">
        <v>289</v>
      </c>
      <c r="G12704" s="33">
        <v>976380.0600000001</v>
      </c>
      <c r="H12704" s="33">
        <v>0</v>
      </c>
      <c r="I12704" s="33">
        <v>18730</v>
      </c>
      <c r="J12704" s="33">
        <v>1721</v>
      </c>
      <c r="K12704" s="33">
        <v>26200</v>
      </c>
      <c r="L12704" s="33">
        <v>1</v>
      </c>
      <c r="M12704" s="33">
        <v>0</v>
      </c>
      <c r="N12704" s="33">
        <v>1659934.33</v>
      </c>
      <c r="O12704" s="33">
        <v>4708.7</v>
      </c>
      <c r="P12704" s="33">
        <v>7979</v>
      </c>
    </row>
    <row r="12705" spans="1:16">
      <c r="A12705" s="27" t="s">
        <v>1692</v>
      </c>
      <c r="B12705" s="31">
        <v>202507</v>
      </c>
      <c r="C12705" s="27" t="s">
        <v>185</v>
      </c>
      <c r="D12705" s="27" t="s">
        <v>185</v>
      </c>
      <c r="E12705" s="27" t="s">
        <v>27</v>
      </c>
      <c r="F12705" s="27" t="s">
        <v>289</v>
      </c>
      <c r="G12705" s="33">
        <v>960460.72</v>
      </c>
      <c r="H12705" s="33">
        <v>0</v>
      </c>
      <c r="I12705" s="33">
        <v>17927</v>
      </c>
      <c r="J12705" s="33">
        <v>1432</v>
      </c>
      <c r="K12705" s="33">
        <v>26200</v>
      </c>
      <c r="L12705" s="33">
        <v>1</v>
      </c>
      <c r="M12705" s="33">
        <v>0</v>
      </c>
      <c r="N12705" s="33">
        <v>1486921.72</v>
      </c>
      <c r="O12705" s="33">
        <v>4326</v>
      </c>
      <c r="P12705" s="33">
        <v>7527</v>
      </c>
    </row>
    <row r="12706" spans="1:16">
      <c r="A12706" s="27" t="s">
        <v>1692</v>
      </c>
      <c r="B12706" s="31">
        <v>202508</v>
      </c>
      <c r="C12706" s="27" t="s">
        <v>185</v>
      </c>
      <c r="D12706" s="27" t="s">
        <v>185</v>
      </c>
      <c r="E12706" s="27" t="s">
        <v>27</v>
      </c>
      <c r="F12706" s="27" t="s">
        <v>289</v>
      </c>
      <c r="G12706" s="33">
        <v>960108.16</v>
      </c>
      <c r="H12706" s="33">
        <v>0</v>
      </c>
      <c r="I12706" s="33">
        <v>18046</v>
      </c>
      <c r="J12706" s="33">
        <v>1346</v>
      </c>
      <c r="K12706" s="33">
        <v>26200</v>
      </c>
      <c r="L12706" s="33">
        <v>1</v>
      </c>
      <c r="M12706" s="33">
        <v>0</v>
      </c>
      <c r="N12706" s="33">
        <v>1442809.11</v>
      </c>
      <c r="O12706" s="33">
        <v>4135.2</v>
      </c>
      <c r="P12706" s="33">
        <v>7486</v>
      </c>
    </row>
    <row r="12707" spans="1:16">
      <c r="A12707" s="27" t="s">
        <v>1692</v>
      </c>
      <c r="B12707" s="31">
        <v>202509</v>
      </c>
      <c r="C12707" s="27" t="s">
        <v>185</v>
      </c>
      <c r="D12707" s="27" t="s">
        <v>185</v>
      </c>
      <c r="E12707" s="27" t="s">
        <v>27</v>
      </c>
      <c r="F12707" s="27" t="s">
        <v>289</v>
      </c>
      <c r="G12707" s="33">
        <v>1006098.15</v>
      </c>
      <c r="H12707" s="33">
        <v>0</v>
      </c>
      <c r="I12707" s="33">
        <v>16758</v>
      </c>
      <c r="J12707" s="33">
        <v>1403</v>
      </c>
      <c r="K12707" s="33">
        <v>26200</v>
      </c>
      <c r="L12707" s="33">
        <v>1</v>
      </c>
      <c r="M12707" s="33">
        <v>0</v>
      </c>
      <c r="N12707" s="33">
        <v>1397672.82</v>
      </c>
      <c r="O12707" s="33">
        <v>4804.5</v>
      </c>
      <c r="P12707" s="33">
        <v>7345</v>
      </c>
    </row>
    <row r="12708" spans="1:16">
      <c r="A12708" s="27" t="s">
        <v>1692</v>
      </c>
      <c r="B12708" s="31">
        <v>202510</v>
      </c>
      <c r="C12708" s="27" t="s">
        <v>185</v>
      </c>
      <c r="D12708" s="27" t="s">
        <v>185</v>
      </c>
      <c r="E12708" s="27" t="s">
        <v>27</v>
      </c>
      <c r="F12708" s="27" t="s">
        <v>289</v>
      </c>
      <c r="G12708" s="33">
        <v>1097109.38</v>
      </c>
      <c r="H12708" s="33">
        <v>0</v>
      </c>
      <c r="I12708" s="33">
        <v>20949</v>
      </c>
      <c r="J12708" s="33">
        <v>2033</v>
      </c>
      <c r="K12708" s="33">
        <v>26200</v>
      </c>
      <c r="L12708" s="33">
        <v>1</v>
      </c>
      <c r="M12708" s="33">
        <v>0</v>
      </c>
      <c r="N12708" s="33">
        <v>1546713.07</v>
      </c>
      <c r="O12708" s="33">
        <v>5252.6</v>
      </c>
      <c r="P12708" s="33">
        <v>8795</v>
      </c>
    </row>
    <row r="12709" spans="1:16">
      <c r="A12709" s="27" t="s">
        <v>1692</v>
      </c>
      <c r="B12709" s="31">
        <v>202511</v>
      </c>
      <c r="C12709" s="27" t="s">
        <v>185</v>
      </c>
      <c r="D12709" s="27" t="s">
        <v>185</v>
      </c>
      <c r="E12709" s="27" t="s">
        <v>27</v>
      </c>
      <c r="F12709" s="27" t="s">
        <v>289</v>
      </c>
      <c r="G12709" s="33">
        <v>1448174.93</v>
      </c>
      <c r="H12709" s="33">
        <v>0</v>
      </c>
      <c r="I12709" s="33">
        <v>26196</v>
      </c>
      <c r="J12709" s="33">
        <v>1910</v>
      </c>
      <c r="K12709" s="33">
        <v>26200</v>
      </c>
      <c r="L12709" s="33">
        <v>1</v>
      </c>
      <c r="M12709" s="33">
        <v>0</v>
      </c>
      <c r="N12709" s="33">
        <v>1880568.17</v>
      </c>
      <c r="O12709" s="33">
        <v>8055.9</v>
      </c>
      <c r="P12709" s="33">
        <v>11874</v>
      </c>
    </row>
    <row r="12710" spans="1:16">
      <c r="A12710" s="27" t="s">
        <v>1692</v>
      </c>
      <c r="B12710" s="31">
        <v>202512</v>
      </c>
      <c r="C12710" s="27" t="s">
        <v>185</v>
      </c>
      <c r="D12710" s="27" t="s">
        <v>185</v>
      </c>
      <c r="E12710" s="27" t="s">
        <v>27</v>
      </c>
      <c r="F12710" s="27" t="s">
        <v>289</v>
      </c>
      <c r="G12710" s="33">
        <v>1637834.53</v>
      </c>
      <c r="H12710" s="33">
        <v>0</v>
      </c>
      <c r="I12710" s="33">
        <v>27988</v>
      </c>
      <c r="J12710" s="33">
        <v>2071</v>
      </c>
      <c r="K12710" s="33">
        <v>26200</v>
      </c>
      <c r="L12710" s="33">
        <v>1</v>
      </c>
      <c r="M12710" s="33">
        <v>0</v>
      </c>
      <c r="N12710" s="33">
        <v>2174956.66</v>
      </c>
      <c r="O12710" s="33">
        <v>8026.8</v>
      </c>
      <c r="P12710" s="33">
        <v>12419</v>
      </c>
    </row>
    <row r="12711" spans="1:16">
      <c r="A12711" s="27" t="s">
        <v>1692</v>
      </c>
      <c r="B12711" s="31">
        <v>202601</v>
      </c>
      <c r="C12711" s="27" t="s">
        <v>185</v>
      </c>
      <c r="D12711" s="27" t="s">
        <v>185</v>
      </c>
      <c r="E12711" s="27" t="s">
        <v>27</v>
      </c>
      <c r="F12711" s="27" t="s">
        <v>289</v>
      </c>
      <c r="G12711" s="33">
        <v>959083.21</v>
      </c>
      <c r="H12711" s="33">
        <v>0</v>
      </c>
      <c r="I12711" s="33">
        <v>17159</v>
      </c>
      <c r="J12711" s="33">
        <v>1508</v>
      </c>
      <c r="K12711" s="33">
        <v>26200</v>
      </c>
      <c r="L12711" s="33">
        <v>1</v>
      </c>
      <c r="M12711" s="33">
        <v>0</v>
      </c>
      <c r="N12711" s="33">
        <v>1113754.89</v>
      </c>
      <c r="O12711" s="33">
        <v>4616.4</v>
      </c>
      <c r="P12711" s="33">
        <v>7398</v>
      </c>
    </row>
    <row r="12712" spans="1:16">
      <c r="A12712" s="27" t="s">
        <v>1692</v>
      </c>
      <c r="B12712" s="31">
        <v>202602</v>
      </c>
      <c r="C12712" s="27" t="s">
        <v>185</v>
      </c>
      <c r="D12712" s="27" t="s">
        <v>185</v>
      </c>
      <c r="E12712" s="27" t="s">
        <v>27</v>
      </c>
      <c r="F12712" s="27" t="s">
        <v>289</v>
      </c>
      <c r="G12712" s="33">
        <v>981872.63</v>
      </c>
      <c r="H12712" s="33">
        <v>0</v>
      </c>
      <c r="I12712" s="33">
        <v>18582</v>
      </c>
      <c r="J12712" s="33">
        <v>1661</v>
      </c>
      <c r="K12712" s="33">
        <v>26200</v>
      </c>
      <c r="L12712" s="33">
        <v>1</v>
      </c>
      <c r="M12712" s="33">
        <v>0</v>
      </c>
      <c r="N12712" s="33">
        <v>1156068.89</v>
      </c>
      <c r="O12712" s="33">
        <v>4470.8</v>
      </c>
      <c r="P12712" s="33">
        <v>7689</v>
      </c>
    </row>
    <row r="12713" spans="1:16">
      <c r="A12713" s="27" t="s">
        <v>1692</v>
      </c>
      <c r="B12713" s="31">
        <v>202603</v>
      </c>
      <c r="C12713" s="27" t="s">
        <v>185</v>
      </c>
      <c r="D12713" s="27" t="s">
        <v>185</v>
      </c>
      <c r="E12713" s="27" t="s">
        <v>27</v>
      </c>
      <c r="F12713" s="27" t="s">
        <v>289</v>
      </c>
      <c r="G12713" s="33">
        <v>1238483.83</v>
      </c>
      <c r="H12713" s="33">
        <v>0</v>
      </c>
      <c r="I12713" s="33">
        <v>20261</v>
      </c>
      <c r="J12713" s="33">
        <v>1933</v>
      </c>
      <c r="K12713" s="33">
        <v>26200</v>
      </c>
      <c r="L12713" s="33">
        <v>1</v>
      </c>
      <c r="M12713" s="33">
        <v>0</v>
      </c>
      <c r="N12713" s="33">
        <v>1451558.98</v>
      </c>
      <c r="O12713" s="33">
        <v>6574.6</v>
      </c>
      <c r="P12713" s="33">
        <v>9243</v>
      </c>
    </row>
    <row r="12714" spans="1:16">
      <c r="A12714" s="27" t="s">
        <v>1692</v>
      </c>
      <c r="B12714" s="31">
        <v>202604</v>
      </c>
      <c r="C12714" s="27" t="s">
        <v>185</v>
      </c>
      <c r="D12714" s="27" t="s">
        <v>185</v>
      </c>
      <c r="E12714" s="27" t="s">
        <v>27</v>
      </c>
      <c r="F12714" s="27" t="s">
        <v>289</v>
      </c>
      <c r="G12714" s="33">
        <v>1663743.08</v>
      </c>
      <c r="H12714" s="33">
        <v>0</v>
      </c>
      <c r="I12714" s="33">
        <v>30456</v>
      </c>
      <c r="J12714" s="33">
        <v>2625</v>
      </c>
      <c r="K12714" s="33">
        <v>26200</v>
      </c>
      <c r="L12714" s="33">
        <v>1</v>
      </c>
      <c r="M12714" s="33">
        <v>0</v>
      </c>
      <c r="N12714" s="33">
        <v>1720939.02</v>
      </c>
      <c r="O12714" s="33">
        <v>7316.7</v>
      </c>
      <c r="P12714" s="33">
        <v>13028</v>
      </c>
    </row>
    <row r="12715" spans="1:16">
      <c r="A12715" s="27" t="s">
        <v>1692</v>
      </c>
      <c r="B12715" s="31">
        <v>202605</v>
      </c>
      <c r="C12715" s="27" t="s">
        <v>185</v>
      </c>
      <c r="D12715" s="27" t="s">
        <v>185</v>
      </c>
      <c r="E12715" s="27" t="s">
        <v>27</v>
      </c>
      <c r="F12715" s="27" t="s">
        <v>289</v>
      </c>
      <c r="G12715" s="33">
        <v>1709033.16</v>
      </c>
      <c r="H12715" s="33">
        <v>0</v>
      </c>
      <c r="I12715" s="33">
        <v>30460</v>
      </c>
      <c r="J12715" s="33">
        <v>2693</v>
      </c>
      <c r="K12715" s="33">
        <v>26200</v>
      </c>
      <c r="L12715" s="33">
        <v>1</v>
      </c>
      <c r="M12715" s="33">
        <v>0</v>
      </c>
      <c r="N12715" s="33">
        <v>1898972.17</v>
      </c>
      <c r="O12715" s="33">
        <v>7768.3</v>
      </c>
      <c r="P12715" s="33">
        <v>13304</v>
      </c>
    </row>
    <row r="12716" spans="1:16">
      <c r="A12716" s="27" t="s">
        <v>1692</v>
      </c>
      <c r="B12716" s="31">
        <v>202606</v>
      </c>
      <c r="C12716" s="27" t="s">
        <v>185</v>
      </c>
      <c r="D12716" s="27" t="s">
        <v>185</v>
      </c>
      <c r="E12716" s="27" t="s">
        <v>27</v>
      </c>
      <c r="F12716" s="27" t="s">
        <v>289</v>
      </c>
      <c r="G12716" s="33">
        <v>1687869.23</v>
      </c>
      <c r="H12716" s="33">
        <v>0</v>
      </c>
      <c r="I12716" s="33">
        <v>33505</v>
      </c>
      <c r="J12716" s="33">
        <v>3063</v>
      </c>
      <c r="K12716" s="33">
        <v>26200</v>
      </c>
      <c r="L12716" s="33">
        <v>1</v>
      </c>
      <c r="M12716" s="33">
        <v>0</v>
      </c>
      <c r="N12716" s="33">
        <v>1869086.06</v>
      </c>
      <c r="O12716" s="33">
        <v>7697.3</v>
      </c>
      <c r="P12716" s="33">
        <v>14301</v>
      </c>
    </row>
    <row r="12717" spans="1:16">
      <c r="A12717" s="27" t="s">
        <v>1692</v>
      </c>
      <c r="B12717" s="31">
        <v>202607</v>
      </c>
      <c r="C12717" s="27" t="s">
        <v>185</v>
      </c>
      <c r="D12717" s="27" t="s">
        <v>185</v>
      </c>
      <c r="E12717" s="27" t="s">
        <v>27</v>
      </c>
      <c r="F12717" s="27" t="s">
        <v>289</v>
      </c>
      <c r="G12717" s="33">
        <v>1471200.15</v>
      </c>
      <c r="H12717" s="33">
        <v>0</v>
      </c>
      <c r="I12717" s="33">
        <v>26166</v>
      </c>
      <c r="J12717" s="33">
        <v>2377</v>
      </c>
      <c r="K12717" s="33">
        <v>26200</v>
      </c>
      <c r="L12717" s="33">
        <v>1</v>
      </c>
      <c r="M12717" s="33">
        <v>0</v>
      </c>
      <c r="N12717" s="33">
        <v>1674273.85</v>
      </c>
      <c r="O12717" s="33">
        <v>6107.3</v>
      </c>
      <c r="P12717" s="33">
        <v>11613</v>
      </c>
    </row>
    <row r="12718" spans="1:16">
      <c r="A12718" s="27" t="s">
        <v>1696</v>
      </c>
      <c r="B12718" s="31">
        <v>202408</v>
      </c>
      <c r="C12718" s="27" t="s">
        <v>185</v>
      </c>
      <c r="D12718" s="27" t="s">
        <v>185</v>
      </c>
      <c r="E12718" s="27" t="s">
        <v>27</v>
      </c>
      <c r="F12718" s="27" t="s">
        <v>257</v>
      </c>
      <c r="G12718" s="33">
        <v>328689.37</v>
      </c>
      <c r="H12718" s="33">
        <v>328689.37</v>
      </c>
      <c r="I12718" s="33">
        <v>7849</v>
      </c>
      <c r="J12718" s="33">
        <v>602</v>
      </c>
      <c r="K12718" s="33">
        <v>7800</v>
      </c>
      <c r="L12718" s="33">
        <v>1</v>
      </c>
      <c r="M12718" s="33">
        <v>1</v>
      </c>
      <c r="N12718" s="33">
        <v>285456.86</v>
      </c>
      <c r="O12718" s="33">
        <v>2056.9</v>
      </c>
      <c r="P12718" s="33">
        <v>3297</v>
      </c>
    </row>
    <row r="12719" spans="1:16">
      <c r="A12719" s="27" t="s">
        <v>1696</v>
      </c>
      <c r="B12719" s="31">
        <v>202409</v>
      </c>
      <c r="C12719" s="27" t="s">
        <v>185</v>
      </c>
      <c r="D12719" s="27" t="s">
        <v>185</v>
      </c>
      <c r="E12719" s="27" t="s">
        <v>27</v>
      </c>
      <c r="F12719" s="27" t="s">
        <v>257</v>
      </c>
      <c r="G12719" s="33">
        <v>309147.33</v>
      </c>
      <c r="H12719" s="33">
        <v>309147.33</v>
      </c>
      <c r="I12719" s="33">
        <v>7565</v>
      </c>
      <c r="J12719" s="33">
        <v>538</v>
      </c>
      <c r="K12719" s="33">
        <v>7800</v>
      </c>
      <c r="L12719" s="33">
        <v>1</v>
      </c>
      <c r="M12719" s="33">
        <v>1</v>
      </c>
      <c r="N12719" s="33">
        <v>276526.74</v>
      </c>
      <c r="O12719" s="33">
        <v>1821.4</v>
      </c>
      <c r="P12719" s="33">
        <v>3071</v>
      </c>
    </row>
    <row r="12720" spans="1:16">
      <c r="A12720" s="27" t="s">
        <v>1696</v>
      </c>
      <c r="B12720" s="31">
        <v>202410</v>
      </c>
      <c r="C12720" s="27" t="s">
        <v>185</v>
      </c>
      <c r="D12720" s="27" t="s">
        <v>185</v>
      </c>
      <c r="E12720" s="27" t="s">
        <v>27</v>
      </c>
      <c r="F12720" s="27" t="s">
        <v>257</v>
      </c>
      <c r="G12720" s="33">
        <v>297810.86</v>
      </c>
      <c r="H12720" s="33">
        <v>297810.86</v>
      </c>
      <c r="I12720" s="33">
        <v>6721</v>
      </c>
      <c r="J12720" s="33">
        <v>531</v>
      </c>
      <c r="K12720" s="33">
        <v>7800</v>
      </c>
      <c r="L12720" s="33">
        <v>1</v>
      </c>
      <c r="M12720" s="33">
        <v>1</v>
      </c>
      <c r="N12720" s="33">
        <v>306014.05</v>
      </c>
      <c r="O12720" s="33">
        <v>1783</v>
      </c>
      <c r="P12720" s="33">
        <v>2836</v>
      </c>
    </row>
    <row r="12721" spans="1:16">
      <c r="A12721" s="27" t="s">
        <v>1696</v>
      </c>
      <c r="B12721" s="31">
        <v>202411</v>
      </c>
      <c r="C12721" s="27" t="s">
        <v>185</v>
      </c>
      <c r="D12721" s="27" t="s">
        <v>185</v>
      </c>
      <c r="E12721" s="27" t="s">
        <v>27</v>
      </c>
      <c r="F12721" s="27" t="s">
        <v>257</v>
      </c>
      <c r="G12721" s="33">
        <v>418765.81</v>
      </c>
      <c r="H12721" s="33">
        <v>418765.81</v>
      </c>
      <c r="I12721" s="33">
        <v>10781</v>
      </c>
      <c r="J12721" s="33">
        <v>839</v>
      </c>
      <c r="K12721" s="33">
        <v>7800</v>
      </c>
      <c r="L12721" s="33">
        <v>1</v>
      </c>
      <c r="M12721" s="33">
        <v>1</v>
      </c>
      <c r="N12721" s="33">
        <v>372066.61</v>
      </c>
      <c r="O12721" s="33">
        <v>2212.2</v>
      </c>
      <c r="P12721" s="33">
        <v>4480</v>
      </c>
    </row>
    <row r="12722" spans="1:16">
      <c r="A12722" s="27" t="s">
        <v>1696</v>
      </c>
      <c r="B12722" s="31">
        <v>202412</v>
      </c>
      <c r="C12722" s="27" t="s">
        <v>185</v>
      </c>
      <c r="D12722" s="27" t="s">
        <v>185</v>
      </c>
      <c r="E12722" s="27" t="s">
        <v>27</v>
      </c>
      <c r="F12722" s="27" t="s">
        <v>257</v>
      </c>
      <c r="G12722" s="33">
        <v>473286.53</v>
      </c>
      <c r="H12722" s="33">
        <v>473286.53</v>
      </c>
      <c r="I12722" s="33">
        <v>11754</v>
      </c>
      <c r="J12722" s="33">
        <v>923</v>
      </c>
      <c r="K12722" s="33">
        <v>7800</v>
      </c>
      <c r="L12722" s="33">
        <v>1</v>
      </c>
      <c r="M12722" s="33">
        <v>1</v>
      </c>
      <c r="N12722" s="33">
        <v>430310.77</v>
      </c>
      <c r="O12722" s="33">
        <v>2781.3</v>
      </c>
      <c r="P12722" s="33">
        <v>5100</v>
      </c>
    </row>
    <row r="12723" spans="1:16">
      <c r="A12723" s="27" t="s">
        <v>1696</v>
      </c>
      <c r="B12723" s="31">
        <v>202501</v>
      </c>
      <c r="C12723" s="27" t="s">
        <v>185</v>
      </c>
      <c r="D12723" s="27" t="s">
        <v>185</v>
      </c>
      <c r="E12723" s="27" t="s">
        <v>27</v>
      </c>
      <c r="F12723" s="27" t="s">
        <v>257</v>
      </c>
      <c r="G12723" s="33">
        <v>267901.1</v>
      </c>
      <c r="H12723" s="33">
        <v>267901.1</v>
      </c>
      <c r="I12723" s="33">
        <v>6014</v>
      </c>
      <c r="J12723" s="33">
        <v>408</v>
      </c>
      <c r="K12723" s="33">
        <v>7800</v>
      </c>
      <c r="L12723" s="33">
        <v>1</v>
      </c>
      <c r="M12723" s="33">
        <v>1</v>
      </c>
      <c r="N12723" s="33">
        <v>220354.15</v>
      </c>
      <c r="O12723" s="33">
        <v>1599.1</v>
      </c>
      <c r="P12723" s="33">
        <v>2537</v>
      </c>
    </row>
    <row r="12724" spans="1:16">
      <c r="A12724" s="27" t="s">
        <v>1696</v>
      </c>
      <c r="B12724" s="31">
        <v>202502</v>
      </c>
      <c r="C12724" s="27" t="s">
        <v>185</v>
      </c>
      <c r="D12724" s="27" t="s">
        <v>185</v>
      </c>
      <c r="E12724" s="27" t="s">
        <v>27</v>
      </c>
      <c r="F12724" s="27" t="s">
        <v>257</v>
      </c>
      <c r="G12724" s="33">
        <v>264977.73</v>
      </c>
      <c r="H12724" s="33">
        <v>264977.73</v>
      </c>
      <c r="I12724" s="33">
        <v>7488</v>
      </c>
      <c r="J12724" s="33">
        <v>534</v>
      </c>
      <c r="K12724" s="33">
        <v>7800</v>
      </c>
      <c r="L12724" s="33">
        <v>1</v>
      </c>
      <c r="M12724" s="33">
        <v>1</v>
      </c>
      <c r="N12724" s="33">
        <v>228725.89</v>
      </c>
      <c r="O12724" s="33">
        <v>1480.3</v>
      </c>
      <c r="P12724" s="33">
        <v>2991</v>
      </c>
    </row>
    <row r="12725" spans="1:16">
      <c r="A12725" s="27" t="s">
        <v>1696</v>
      </c>
      <c r="B12725" s="31">
        <v>202503</v>
      </c>
      <c r="C12725" s="27" t="s">
        <v>185</v>
      </c>
      <c r="D12725" s="27" t="s">
        <v>185</v>
      </c>
      <c r="E12725" s="27" t="s">
        <v>27</v>
      </c>
      <c r="F12725" s="27" t="s">
        <v>257</v>
      </c>
      <c r="G12725" s="33">
        <v>338222.01</v>
      </c>
      <c r="H12725" s="33">
        <v>338222.01</v>
      </c>
      <c r="I12725" s="33">
        <v>8499</v>
      </c>
      <c r="J12725" s="33">
        <v>663</v>
      </c>
      <c r="K12725" s="33">
        <v>7800</v>
      </c>
      <c r="L12725" s="33">
        <v>1</v>
      </c>
      <c r="M12725" s="33">
        <v>1</v>
      </c>
      <c r="N12725" s="33">
        <v>287188.01</v>
      </c>
      <c r="O12725" s="33">
        <v>2017</v>
      </c>
      <c r="P12725" s="33">
        <v>3550</v>
      </c>
    </row>
    <row r="12726" spans="1:16">
      <c r="A12726" s="27" t="s">
        <v>1696</v>
      </c>
      <c r="B12726" s="31">
        <v>202504</v>
      </c>
      <c r="C12726" s="27" t="s">
        <v>185</v>
      </c>
      <c r="D12726" s="27" t="s">
        <v>185</v>
      </c>
      <c r="E12726" s="27" t="s">
        <v>27</v>
      </c>
      <c r="F12726" s="27" t="s">
        <v>257</v>
      </c>
      <c r="G12726" s="33">
        <v>390946.28</v>
      </c>
      <c r="H12726" s="33">
        <v>390946.28</v>
      </c>
      <c r="I12726" s="33">
        <v>9535</v>
      </c>
      <c r="J12726" s="33">
        <v>699</v>
      </c>
      <c r="K12726" s="33">
        <v>7800</v>
      </c>
      <c r="L12726" s="33">
        <v>1</v>
      </c>
      <c r="M12726" s="33">
        <v>1</v>
      </c>
      <c r="N12726" s="33">
        <v>340484.3</v>
      </c>
      <c r="O12726" s="33">
        <v>2024.7</v>
      </c>
      <c r="P12726" s="33">
        <v>4081</v>
      </c>
    </row>
    <row r="12727" spans="1:16">
      <c r="A12727" s="27" t="s">
        <v>1696</v>
      </c>
      <c r="B12727" s="31">
        <v>202505</v>
      </c>
      <c r="C12727" s="27" t="s">
        <v>185</v>
      </c>
      <c r="D12727" s="27" t="s">
        <v>185</v>
      </c>
      <c r="E12727" s="27" t="s">
        <v>27</v>
      </c>
      <c r="F12727" s="27" t="s">
        <v>257</v>
      </c>
      <c r="G12727" s="33">
        <v>390373.49</v>
      </c>
      <c r="H12727" s="33">
        <v>390373.49</v>
      </c>
      <c r="I12727" s="33">
        <v>10220</v>
      </c>
      <c r="J12727" s="33">
        <v>885</v>
      </c>
      <c r="K12727" s="33">
        <v>7800</v>
      </c>
      <c r="L12727" s="33">
        <v>1</v>
      </c>
      <c r="M12727" s="33">
        <v>1</v>
      </c>
      <c r="N12727" s="33">
        <v>375707.8</v>
      </c>
      <c r="O12727" s="33">
        <v>2285.6</v>
      </c>
      <c r="P12727" s="33">
        <v>4177</v>
      </c>
    </row>
    <row r="12728" spans="1:16">
      <c r="A12728" s="27" t="s">
        <v>1696</v>
      </c>
      <c r="B12728" s="31">
        <v>202506</v>
      </c>
      <c r="C12728" s="27" t="s">
        <v>185</v>
      </c>
      <c r="D12728" s="27" t="s">
        <v>185</v>
      </c>
      <c r="E12728" s="27" t="s">
        <v>27</v>
      </c>
      <c r="F12728" s="27" t="s">
        <v>257</v>
      </c>
      <c r="G12728" s="33">
        <v>436443.52</v>
      </c>
      <c r="H12728" s="33">
        <v>436443.52</v>
      </c>
      <c r="I12728" s="33">
        <v>11724</v>
      </c>
      <c r="J12728" s="33">
        <v>914</v>
      </c>
      <c r="K12728" s="33">
        <v>7800</v>
      </c>
      <c r="L12728" s="33">
        <v>1</v>
      </c>
      <c r="M12728" s="33">
        <v>1</v>
      </c>
      <c r="N12728" s="33">
        <v>369794.89</v>
      </c>
      <c r="O12728" s="33">
        <v>2598.2</v>
      </c>
      <c r="P12728" s="33">
        <v>4774</v>
      </c>
    </row>
    <row r="12729" spans="1:16">
      <c r="A12729" s="27" t="s">
        <v>1696</v>
      </c>
      <c r="B12729" s="31">
        <v>202507</v>
      </c>
      <c r="C12729" s="27" t="s">
        <v>185</v>
      </c>
      <c r="D12729" s="27" t="s">
        <v>185</v>
      </c>
      <c r="E12729" s="27" t="s">
        <v>27</v>
      </c>
      <c r="F12729" s="27" t="s">
        <v>257</v>
      </c>
      <c r="G12729" s="33">
        <v>373558.4</v>
      </c>
      <c r="H12729" s="33">
        <v>373558.4</v>
      </c>
      <c r="I12729" s="33">
        <v>9464</v>
      </c>
      <c r="J12729" s="33">
        <v>784</v>
      </c>
      <c r="K12729" s="33">
        <v>7800</v>
      </c>
      <c r="L12729" s="33">
        <v>1</v>
      </c>
      <c r="M12729" s="33">
        <v>1</v>
      </c>
      <c r="N12729" s="33">
        <v>331251.69</v>
      </c>
      <c r="O12729" s="33">
        <v>1872.8</v>
      </c>
      <c r="P12729" s="33">
        <v>3869</v>
      </c>
    </row>
    <row r="12730" spans="1:16">
      <c r="A12730" s="27" t="s">
        <v>1696</v>
      </c>
      <c r="B12730" s="31">
        <v>202508</v>
      </c>
      <c r="C12730" s="27" t="s">
        <v>185</v>
      </c>
      <c r="D12730" s="27" t="s">
        <v>185</v>
      </c>
      <c r="E12730" s="27" t="s">
        <v>27</v>
      </c>
      <c r="F12730" s="27" t="s">
        <v>257</v>
      </c>
      <c r="G12730" s="33">
        <v>317900.24</v>
      </c>
      <c r="H12730" s="33">
        <v>317900.24</v>
      </c>
      <c r="I12730" s="33">
        <v>8645</v>
      </c>
      <c r="J12730" s="33">
        <v>634</v>
      </c>
      <c r="K12730" s="33">
        <v>7800</v>
      </c>
      <c r="L12730" s="33">
        <v>1</v>
      </c>
      <c r="M12730" s="33">
        <v>1</v>
      </c>
      <c r="N12730" s="33">
        <v>321424.43</v>
      </c>
      <c r="O12730" s="33">
        <v>1847.9</v>
      </c>
      <c r="P12730" s="33">
        <v>3408</v>
      </c>
    </row>
    <row r="12731" spans="1:16">
      <c r="A12731" s="27" t="s">
        <v>1696</v>
      </c>
      <c r="B12731" s="31">
        <v>202509</v>
      </c>
      <c r="C12731" s="27" t="s">
        <v>185</v>
      </c>
      <c r="D12731" s="27" t="s">
        <v>185</v>
      </c>
      <c r="E12731" s="27" t="s">
        <v>27</v>
      </c>
      <c r="F12731" s="27" t="s">
        <v>257</v>
      </c>
      <c r="G12731" s="33">
        <v>377778.76</v>
      </c>
      <c r="H12731" s="33">
        <v>377778.76</v>
      </c>
      <c r="I12731" s="33">
        <v>9834</v>
      </c>
      <c r="J12731" s="33">
        <v>799</v>
      </c>
      <c r="K12731" s="33">
        <v>7800</v>
      </c>
      <c r="L12731" s="33">
        <v>1</v>
      </c>
      <c r="M12731" s="33">
        <v>1</v>
      </c>
      <c r="N12731" s="33">
        <v>311369.11</v>
      </c>
      <c r="O12731" s="33">
        <v>2148.8</v>
      </c>
      <c r="P12731" s="33">
        <v>4085</v>
      </c>
    </row>
    <row r="12732" spans="1:16">
      <c r="A12732" s="27" t="s">
        <v>1696</v>
      </c>
      <c r="B12732" s="31">
        <v>202510</v>
      </c>
      <c r="C12732" s="27" t="s">
        <v>185</v>
      </c>
      <c r="D12732" s="27" t="s">
        <v>185</v>
      </c>
      <c r="E12732" s="27" t="s">
        <v>27</v>
      </c>
      <c r="F12732" s="27" t="s">
        <v>257</v>
      </c>
      <c r="G12732" s="33">
        <v>369054.41</v>
      </c>
      <c r="H12732" s="33">
        <v>369054.41</v>
      </c>
      <c r="I12732" s="33">
        <v>9971</v>
      </c>
      <c r="J12732" s="33">
        <v>737</v>
      </c>
      <c r="K12732" s="33">
        <v>7800</v>
      </c>
      <c r="L12732" s="33">
        <v>1</v>
      </c>
      <c r="M12732" s="33">
        <v>1</v>
      </c>
      <c r="N12732" s="33">
        <v>344571.82</v>
      </c>
      <c r="O12732" s="33">
        <v>2294</v>
      </c>
      <c r="P12732" s="33">
        <v>3984</v>
      </c>
    </row>
    <row r="12733" spans="1:16">
      <c r="A12733" s="27" t="s">
        <v>1696</v>
      </c>
      <c r="B12733" s="31">
        <v>202511</v>
      </c>
      <c r="C12733" s="27" t="s">
        <v>185</v>
      </c>
      <c r="D12733" s="27" t="s">
        <v>185</v>
      </c>
      <c r="E12733" s="27" t="s">
        <v>27</v>
      </c>
      <c r="F12733" s="27" t="s">
        <v>257</v>
      </c>
      <c r="G12733" s="33">
        <v>449308.02</v>
      </c>
      <c r="H12733" s="33">
        <v>449308.02</v>
      </c>
      <c r="I12733" s="33">
        <v>10746</v>
      </c>
      <c r="J12733" s="33">
        <v>721</v>
      </c>
      <c r="K12733" s="33">
        <v>7800</v>
      </c>
      <c r="L12733" s="33">
        <v>1</v>
      </c>
      <c r="M12733" s="33">
        <v>1</v>
      </c>
      <c r="N12733" s="33">
        <v>418947</v>
      </c>
      <c r="O12733" s="33">
        <v>2248.4</v>
      </c>
      <c r="P12733" s="33">
        <v>4516</v>
      </c>
    </row>
    <row r="12734" spans="1:16">
      <c r="A12734" s="27" t="s">
        <v>1696</v>
      </c>
      <c r="B12734" s="31">
        <v>202512</v>
      </c>
      <c r="C12734" s="27" t="s">
        <v>185</v>
      </c>
      <c r="D12734" s="27" t="s">
        <v>185</v>
      </c>
      <c r="E12734" s="27" t="s">
        <v>27</v>
      </c>
      <c r="F12734" s="27" t="s">
        <v>257</v>
      </c>
      <c r="G12734" s="33">
        <v>497542.04</v>
      </c>
      <c r="H12734" s="33">
        <v>497542.04</v>
      </c>
      <c r="I12734" s="33">
        <v>12313</v>
      </c>
      <c r="J12734" s="33">
        <v>954</v>
      </c>
      <c r="K12734" s="33">
        <v>7800</v>
      </c>
      <c r="L12734" s="33">
        <v>1</v>
      </c>
      <c r="M12734" s="33">
        <v>1</v>
      </c>
      <c r="N12734" s="33">
        <v>484529.93</v>
      </c>
      <c r="O12734" s="33">
        <v>2506.5</v>
      </c>
      <c r="P12734" s="33">
        <v>5388</v>
      </c>
    </row>
    <row r="12735" spans="1:16">
      <c r="A12735" s="27" t="s">
        <v>1696</v>
      </c>
      <c r="B12735" s="31">
        <v>202601</v>
      </c>
      <c r="C12735" s="27" t="s">
        <v>185</v>
      </c>
      <c r="D12735" s="27" t="s">
        <v>185</v>
      </c>
      <c r="E12735" s="27" t="s">
        <v>27</v>
      </c>
      <c r="F12735" s="27" t="s">
        <v>257</v>
      </c>
      <c r="G12735" s="33">
        <v>289248.39</v>
      </c>
      <c r="H12735" s="33">
        <v>289248.39</v>
      </c>
      <c r="I12735" s="33">
        <v>7649</v>
      </c>
      <c r="J12735" s="33">
        <v>616</v>
      </c>
      <c r="K12735" s="33">
        <v>7800</v>
      </c>
      <c r="L12735" s="33">
        <v>1</v>
      </c>
      <c r="M12735" s="33">
        <v>1</v>
      </c>
      <c r="N12735" s="33">
        <v>248118.77</v>
      </c>
      <c r="O12735" s="33">
        <v>1525.3</v>
      </c>
      <c r="P12735" s="33">
        <v>3010</v>
      </c>
    </row>
    <row r="12736" spans="1:16">
      <c r="A12736" s="27" t="s">
        <v>1696</v>
      </c>
      <c r="B12736" s="31">
        <v>202602</v>
      </c>
      <c r="C12736" s="27" t="s">
        <v>185</v>
      </c>
      <c r="D12736" s="27" t="s">
        <v>185</v>
      </c>
      <c r="E12736" s="27" t="s">
        <v>27</v>
      </c>
      <c r="F12736" s="27" t="s">
        <v>257</v>
      </c>
      <c r="G12736" s="33">
        <v>270739.38</v>
      </c>
      <c r="H12736" s="33">
        <v>270739.38</v>
      </c>
      <c r="I12736" s="33">
        <v>6596</v>
      </c>
      <c r="J12736" s="33">
        <v>502</v>
      </c>
      <c r="K12736" s="33">
        <v>7800</v>
      </c>
      <c r="L12736" s="33">
        <v>1</v>
      </c>
      <c r="M12736" s="33">
        <v>1</v>
      </c>
      <c r="N12736" s="33">
        <v>257545.35</v>
      </c>
      <c r="O12736" s="33">
        <v>1401.3</v>
      </c>
      <c r="P12736" s="33">
        <v>2743</v>
      </c>
    </row>
    <row r="12737" spans="1:16">
      <c r="A12737" s="27" t="s">
        <v>1696</v>
      </c>
      <c r="B12737" s="31">
        <v>202603</v>
      </c>
      <c r="C12737" s="27" t="s">
        <v>185</v>
      </c>
      <c r="D12737" s="27" t="s">
        <v>185</v>
      </c>
      <c r="E12737" s="27" t="s">
        <v>27</v>
      </c>
      <c r="F12737" s="27" t="s">
        <v>257</v>
      </c>
      <c r="G12737" s="33">
        <v>365142.06</v>
      </c>
      <c r="H12737" s="33">
        <v>365142.06</v>
      </c>
      <c r="I12737" s="33">
        <v>9861</v>
      </c>
      <c r="J12737" s="33">
        <v>711</v>
      </c>
      <c r="K12737" s="33">
        <v>7800</v>
      </c>
      <c r="L12737" s="33">
        <v>1</v>
      </c>
      <c r="M12737" s="33">
        <v>1</v>
      </c>
      <c r="N12737" s="33">
        <v>323373.7</v>
      </c>
      <c r="O12737" s="33">
        <v>1951.3</v>
      </c>
      <c r="P12737" s="33">
        <v>3845</v>
      </c>
    </row>
    <row r="12738" spans="1:16">
      <c r="A12738" s="27" t="s">
        <v>1696</v>
      </c>
      <c r="B12738" s="31">
        <v>202604</v>
      </c>
      <c r="C12738" s="27" t="s">
        <v>185</v>
      </c>
      <c r="D12738" s="27" t="s">
        <v>185</v>
      </c>
      <c r="E12738" s="27" t="s">
        <v>27</v>
      </c>
      <c r="F12738" s="27" t="s">
        <v>257</v>
      </c>
      <c r="G12738" s="33">
        <v>409887.44</v>
      </c>
      <c r="H12738" s="33">
        <v>409887.44</v>
      </c>
      <c r="I12738" s="33">
        <v>10541</v>
      </c>
      <c r="J12738" s="33">
        <v>747</v>
      </c>
      <c r="K12738" s="33">
        <v>7800</v>
      </c>
      <c r="L12738" s="33">
        <v>1</v>
      </c>
      <c r="M12738" s="33">
        <v>1</v>
      </c>
      <c r="N12738" s="33">
        <v>383385.32</v>
      </c>
      <c r="O12738" s="33">
        <v>2409.1</v>
      </c>
      <c r="P12738" s="33">
        <v>4489</v>
      </c>
    </row>
    <row r="12739" spans="1:16">
      <c r="A12739" s="27" t="s">
        <v>1696</v>
      </c>
      <c r="B12739" s="31">
        <v>202605</v>
      </c>
      <c r="C12739" s="27" t="s">
        <v>185</v>
      </c>
      <c r="D12739" s="27" t="s">
        <v>185</v>
      </c>
      <c r="E12739" s="27" t="s">
        <v>27</v>
      </c>
      <c r="F12739" s="27" t="s">
        <v>257</v>
      </c>
      <c r="G12739" s="33">
        <v>452405.73</v>
      </c>
      <c r="H12739" s="33">
        <v>452405.73</v>
      </c>
      <c r="I12739" s="33">
        <v>11819</v>
      </c>
      <c r="J12739" s="33">
        <v>843</v>
      </c>
      <c r="K12739" s="33">
        <v>7800</v>
      </c>
      <c r="L12739" s="33">
        <v>1</v>
      </c>
      <c r="M12739" s="33">
        <v>1</v>
      </c>
      <c r="N12739" s="33">
        <v>423046.98</v>
      </c>
      <c r="O12739" s="33">
        <v>2530.4</v>
      </c>
      <c r="P12739" s="33">
        <v>4827</v>
      </c>
    </row>
    <row r="12740" spans="1:16">
      <c r="A12740" s="27" t="s">
        <v>1696</v>
      </c>
      <c r="B12740" s="31">
        <v>202606</v>
      </c>
      <c r="C12740" s="27" t="s">
        <v>185</v>
      </c>
      <c r="D12740" s="27" t="s">
        <v>185</v>
      </c>
      <c r="E12740" s="27" t="s">
        <v>27</v>
      </c>
      <c r="F12740" s="27" t="s">
        <v>257</v>
      </c>
      <c r="G12740" s="33">
        <v>428505.8</v>
      </c>
      <c r="H12740" s="33">
        <v>428505.8</v>
      </c>
      <c r="I12740" s="33">
        <v>11074</v>
      </c>
      <c r="J12740" s="33">
        <v>828</v>
      </c>
      <c r="K12740" s="33">
        <v>7800</v>
      </c>
      <c r="L12740" s="33">
        <v>1</v>
      </c>
      <c r="M12740" s="33">
        <v>1</v>
      </c>
      <c r="N12740" s="33">
        <v>416389.05</v>
      </c>
      <c r="O12740" s="33">
        <v>2740.2</v>
      </c>
      <c r="P12740" s="33">
        <v>4502</v>
      </c>
    </row>
    <row r="12741" spans="1:16">
      <c r="A12741" s="27" t="s">
        <v>1696</v>
      </c>
      <c r="B12741" s="31">
        <v>202607</v>
      </c>
      <c r="C12741" s="27" t="s">
        <v>185</v>
      </c>
      <c r="D12741" s="27" t="s">
        <v>185</v>
      </c>
      <c r="E12741" s="27" t="s">
        <v>27</v>
      </c>
      <c r="F12741" s="27" t="s">
        <v>257</v>
      </c>
      <c r="G12741" s="33">
        <v>418821.55</v>
      </c>
      <c r="H12741" s="33">
        <v>418821.55</v>
      </c>
      <c r="I12741" s="33">
        <v>10856</v>
      </c>
      <c r="J12741" s="33">
        <v>770</v>
      </c>
      <c r="K12741" s="33">
        <v>7800</v>
      </c>
      <c r="L12741" s="33">
        <v>1</v>
      </c>
      <c r="M12741" s="33">
        <v>1</v>
      </c>
      <c r="N12741" s="33">
        <v>372989.41</v>
      </c>
      <c r="O12741" s="33">
        <v>2335.4</v>
      </c>
      <c r="P12741" s="33">
        <v>4447</v>
      </c>
    </row>
    <row r="12742" spans="1:16">
      <c r="A12742" s="27" t="s">
        <v>1698</v>
      </c>
      <c r="B12742" s="31">
        <v>202408</v>
      </c>
      <c r="C12742" s="27" t="s">
        <v>185</v>
      </c>
      <c r="D12742" s="27" t="s">
        <v>185</v>
      </c>
      <c r="E12742" s="27" t="s">
        <v>27</v>
      </c>
      <c r="F12742" s="27" t="s">
        <v>257</v>
      </c>
      <c r="G12742" s="33">
        <v>292182.16</v>
      </c>
      <c r="H12742" s="33">
        <v>292182.16</v>
      </c>
      <c r="I12742" s="33">
        <v>7510</v>
      </c>
      <c r="J12742" s="33">
        <v>564</v>
      </c>
      <c r="K12742" s="33">
        <v>7200</v>
      </c>
      <c r="L12742" s="33">
        <v>1</v>
      </c>
      <c r="M12742" s="33">
        <v>1</v>
      </c>
      <c r="N12742" s="33">
        <v>245222.56</v>
      </c>
      <c r="O12742" s="33">
        <v>1758.7</v>
      </c>
      <c r="P12742" s="33">
        <v>3021</v>
      </c>
    </row>
    <row r="12743" spans="1:16">
      <c r="A12743" s="27" t="s">
        <v>1698</v>
      </c>
      <c r="B12743" s="31">
        <v>202409</v>
      </c>
      <c r="C12743" s="27" t="s">
        <v>185</v>
      </c>
      <c r="D12743" s="27" t="s">
        <v>185</v>
      </c>
      <c r="E12743" s="27" t="s">
        <v>27</v>
      </c>
      <c r="F12743" s="27" t="s">
        <v>257</v>
      </c>
      <c r="G12743" s="33">
        <v>276445.07</v>
      </c>
      <c r="H12743" s="33">
        <v>276445.07</v>
      </c>
      <c r="I12743" s="33">
        <v>6588</v>
      </c>
      <c r="J12743" s="33">
        <v>476</v>
      </c>
      <c r="K12743" s="33">
        <v>7200</v>
      </c>
      <c r="L12743" s="33">
        <v>1</v>
      </c>
      <c r="M12743" s="33">
        <v>1</v>
      </c>
      <c r="N12743" s="33">
        <v>237551.11</v>
      </c>
      <c r="O12743" s="33">
        <v>1625.9</v>
      </c>
      <c r="P12743" s="33">
        <v>2829</v>
      </c>
    </row>
    <row r="12744" spans="1:16">
      <c r="A12744" s="27" t="s">
        <v>1698</v>
      </c>
      <c r="B12744" s="31">
        <v>202410</v>
      </c>
      <c r="C12744" s="27" t="s">
        <v>185</v>
      </c>
      <c r="D12744" s="27" t="s">
        <v>185</v>
      </c>
      <c r="E12744" s="27" t="s">
        <v>27</v>
      </c>
      <c r="F12744" s="27" t="s">
        <v>257</v>
      </c>
      <c r="G12744" s="33">
        <v>303876.18</v>
      </c>
      <c r="H12744" s="33">
        <v>303876.18</v>
      </c>
      <c r="I12744" s="33">
        <v>6928</v>
      </c>
      <c r="J12744" s="33">
        <v>601</v>
      </c>
      <c r="K12744" s="33">
        <v>7200</v>
      </c>
      <c r="L12744" s="33">
        <v>1</v>
      </c>
      <c r="M12744" s="33">
        <v>1</v>
      </c>
      <c r="N12744" s="33">
        <v>262882.28</v>
      </c>
      <c r="O12744" s="33">
        <v>1914.7</v>
      </c>
      <c r="P12744" s="33">
        <v>2992</v>
      </c>
    </row>
    <row r="12745" spans="1:16">
      <c r="A12745" s="27" t="s">
        <v>1698</v>
      </c>
      <c r="B12745" s="31">
        <v>202411</v>
      </c>
      <c r="C12745" s="27" t="s">
        <v>185</v>
      </c>
      <c r="D12745" s="27" t="s">
        <v>185</v>
      </c>
      <c r="E12745" s="27" t="s">
        <v>27</v>
      </c>
      <c r="F12745" s="27" t="s">
        <v>257</v>
      </c>
      <c r="G12745" s="33">
        <v>359984.64</v>
      </c>
      <c r="H12745" s="33">
        <v>359984.64</v>
      </c>
      <c r="I12745" s="33">
        <v>9600</v>
      </c>
      <c r="J12745" s="33">
        <v>705</v>
      </c>
      <c r="K12745" s="33">
        <v>7200</v>
      </c>
      <c r="L12745" s="33">
        <v>1</v>
      </c>
      <c r="M12745" s="33">
        <v>1</v>
      </c>
      <c r="N12745" s="33">
        <v>319624.92</v>
      </c>
      <c r="O12745" s="33">
        <v>1955.1</v>
      </c>
      <c r="P12745" s="33">
        <v>3892</v>
      </c>
    </row>
    <row r="12746" spans="1:16">
      <c r="A12746" s="27" t="s">
        <v>1698</v>
      </c>
      <c r="B12746" s="31">
        <v>202412</v>
      </c>
      <c r="C12746" s="27" t="s">
        <v>185</v>
      </c>
      <c r="D12746" s="27" t="s">
        <v>185</v>
      </c>
      <c r="E12746" s="27" t="s">
        <v>27</v>
      </c>
      <c r="F12746" s="27" t="s">
        <v>257</v>
      </c>
      <c r="G12746" s="33">
        <v>423031.73</v>
      </c>
      <c r="H12746" s="33">
        <v>423031.73</v>
      </c>
      <c r="I12746" s="33">
        <v>11041</v>
      </c>
      <c r="J12746" s="33">
        <v>780</v>
      </c>
      <c r="K12746" s="33">
        <v>7200</v>
      </c>
      <c r="L12746" s="33">
        <v>1</v>
      </c>
      <c r="M12746" s="33">
        <v>1</v>
      </c>
      <c r="N12746" s="33">
        <v>369659.75</v>
      </c>
      <c r="O12746" s="33">
        <v>2257.1</v>
      </c>
      <c r="P12746" s="33">
        <v>4656</v>
      </c>
    </row>
    <row r="12747" spans="1:16">
      <c r="A12747" s="27" t="s">
        <v>1698</v>
      </c>
      <c r="B12747" s="31">
        <v>202501</v>
      </c>
      <c r="C12747" s="27" t="s">
        <v>185</v>
      </c>
      <c r="D12747" s="27" t="s">
        <v>185</v>
      </c>
      <c r="E12747" s="27" t="s">
        <v>27</v>
      </c>
      <c r="F12747" s="27" t="s">
        <v>257</v>
      </c>
      <c r="G12747" s="33">
        <v>209004.85</v>
      </c>
      <c r="H12747" s="33">
        <v>209004.85</v>
      </c>
      <c r="I12747" s="33">
        <v>5578</v>
      </c>
      <c r="J12747" s="33">
        <v>437</v>
      </c>
      <c r="K12747" s="33">
        <v>7200</v>
      </c>
      <c r="L12747" s="33">
        <v>1</v>
      </c>
      <c r="M12747" s="33">
        <v>1</v>
      </c>
      <c r="N12747" s="33">
        <v>189295.89</v>
      </c>
      <c r="O12747" s="33">
        <v>1173.4</v>
      </c>
      <c r="P12747" s="33">
        <v>2191</v>
      </c>
    </row>
    <row r="12748" spans="1:16">
      <c r="A12748" s="27" t="s">
        <v>1698</v>
      </c>
      <c r="B12748" s="31">
        <v>202502</v>
      </c>
      <c r="C12748" s="27" t="s">
        <v>185</v>
      </c>
      <c r="D12748" s="27" t="s">
        <v>185</v>
      </c>
      <c r="E12748" s="27" t="s">
        <v>27</v>
      </c>
      <c r="F12748" s="27" t="s">
        <v>257</v>
      </c>
      <c r="G12748" s="33">
        <v>221215.06</v>
      </c>
      <c r="H12748" s="33">
        <v>221215.06</v>
      </c>
      <c r="I12748" s="33">
        <v>5689</v>
      </c>
      <c r="J12748" s="33">
        <v>396</v>
      </c>
      <c r="K12748" s="33">
        <v>7200</v>
      </c>
      <c r="L12748" s="33">
        <v>1</v>
      </c>
      <c r="M12748" s="33">
        <v>1</v>
      </c>
      <c r="N12748" s="33">
        <v>196487.65</v>
      </c>
      <c r="O12748" s="33">
        <v>1363.1</v>
      </c>
      <c r="P12748" s="33">
        <v>2299</v>
      </c>
    </row>
    <row r="12749" spans="1:16">
      <c r="A12749" s="27" t="s">
        <v>1698</v>
      </c>
      <c r="B12749" s="31">
        <v>202503</v>
      </c>
      <c r="C12749" s="27" t="s">
        <v>185</v>
      </c>
      <c r="D12749" s="27" t="s">
        <v>185</v>
      </c>
      <c r="E12749" s="27" t="s">
        <v>27</v>
      </c>
      <c r="F12749" s="27" t="s">
        <v>257</v>
      </c>
      <c r="G12749" s="33">
        <v>288695.64</v>
      </c>
      <c r="H12749" s="33">
        <v>288695.64</v>
      </c>
      <c r="I12749" s="33">
        <v>7215</v>
      </c>
      <c r="J12749" s="33">
        <v>574</v>
      </c>
      <c r="K12749" s="33">
        <v>7200</v>
      </c>
      <c r="L12749" s="33">
        <v>1</v>
      </c>
      <c r="M12749" s="33">
        <v>1</v>
      </c>
      <c r="N12749" s="33">
        <v>246709.71</v>
      </c>
      <c r="O12749" s="33">
        <v>1697.4</v>
      </c>
      <c r="P12749" s="33">
        <v>2963</v>
      </c>
    </row>
    <row r="12750" spans="1:16">
      <c r="A12750" s="27" t="s">
        <v>1698</v>
      </c>
      <c r="B12750" s="31">
        <v>202504</v>
      </c>
      <c r="C12750" s="27" t="s">
        <v>185</v>
      </c>
      <c r="D12750" s="27" t="s">
        <v>185</v>
      </c>
      <c r="E12750" s="27" t="s">
        <v>27</v>
      </c>
      <c r="F12750" s="27" t="s">
        <v>257</v>
      </c>
      <c r="G12750" s="33">
        <v>352434.21</v>
      </c>
      <c r="H12750" s="33">
        <v>352434.21</v>
      </c>
      <c r="I12750" s="33">
        <v>8729</v>
      </c>
      <c r="J12750" s="33">
        <v>644</v>
      </c>
      <c r="K12750" s="33">
        <v>7200</v>
      </c>
      <c r="L12750" s="33">
        <v>1</v>
      </c>
      <c r="M12750" s="33">
        <v>1</v>
      </c>
      <c r="N12750" s="33">
        <v>292494.05</v>
      </c>
      <c r="O12750" s="33">
        <v>2211.4</v>
      </c>
      <c r="P12750" s="33">
        <v>3545</v>
      </c>
    </row>
    <row r="12751" spans="1:16">
      <c r="A12751" s="27" t="s">
        <v>1698</v>
      </c>
      <c r="B12751" s="31">
        <v>202505</v>
      </c>
      <c r="C12751" s="27" t="s">
        <v>185</v>
      </c>
      <c r="D12751" s="27" t="s">
        <v>185</v>
      </c>
      <c r="E12751" s="27" t="s">
        <v>27</v>
      </c>
      <c r="F12751" s="27" t="s">
        <v>257</v>
      </c>
      <c r="G12751" s="33">
        <v>369854.2</v>
      </c>
      <c r="H12751" s="33">
        <v>369854.2</v>
      </c>
      <c r="I12751" s="33">
        <v>9682</v>
      </c>
      <c r="J12751" s="33">
        <v>758</v>
      </c>
      <c r="K12751" s="33">
        <v>7200</v>
      </c>
      <c r="L12751" s="33">
        <v>1</v>
      </c>
      <c r="M12751" s="33">
        <v>1</v>
      </c>
      <c r="N12751" s="33">
        <v>322752.9</v>
      </c>
      <c r="O12751" s="33">
        <v>2085.2</v>
      </c>
      <c r="P12751" s="33">
        <v>3789</v>
      </c>
    </row>
    <row r="12752" spans="1:16">
      <c r="A12752" s="27" t="s">
        <v>1698</v>
      </c>
      <c r="B12752" s="31">
        <v>202506</v>
      </c>
      <c r="C12752" s="27" t="s">
        <v>185</v>
      </c>
      <c r="D12752" s="27" t="s">
        <v>185</v>
      </c>
      <c r="E12752" s="27" t="s">
        <v>27</v>
      </c>
      <c r="F12752" s="27" t="s">
        <v>257</v>
      </c>
      <c r="G12752" s="33">
        <v>367275.03</v>
      </c>
      <c r="H12752" s="33">
        <v>367275.03</v>
      </c>
      <c r="I12752" s="33">
        <v>8945</v>
      </c>
      <c r="J12752" s="33">
        <v>607</v>
      </c>
      <c r="K12752" s="33">
        <v>7200</v>
      </c>
      <c r="L12752" s="33">
        <v>1</v>
      </c>
      <c r="M12752" s="33">
        <v>1</v>
      </c>
      <c r="N12752" s="33">
        <v>317673.4</v>
      </c>
      <c r="O12752" s="33">
        <v>2012.7</v>
      </c>
      <c r="P12752" s="33">
        <v>3844</v>
      </c>
    </row>
    <row r="12753" spans="1:16">
      <c r="A12753" s="27" t="s">
        <v>1698</v>
      </c>
      <c r="B12753" s="31">
        <v>202507</v>
      </c>
      <c r="C12753" s="27" t="s">
        <v>185</v>
      </c>
      <c r="D12753" s="27" t="s">
        <v>185</v>
      </c>
      <c r="E12753" s="27" t="s">
        <v>27</v>
      </c>
      <c r="F12753" s="27" t="s">
        <v>257</v>
      </c>
      <c r="G12753" s="33">
        <v>310041.23</v>
      </c>
      <c r="H12753" s="33">
        <v>310041.23</v>
      </c>
      <c r="I12753" s="33">
        <v>8503</v>
      </c>
      <c r="J12753" s="33">
        <v>636</v>
      </c>
      <c r="K12753" s="33">
        <v>7200</v>
      </c>
      <c r="L12753" s="33">
        <v>1</v>
      </c>
      <c r="M12753" s="33">
        <v>1</v>
      </c>
      <c r="N12753" s="33">
        <v>284562.75</v>
      </c>
      <c r="O12753" s="33">
        <v>1661.7</v>
      </c>
      <c r="P12753" s="33">
        <v>3271</v>
      </c>
    </row>
    <row r="12754" spans="1:16">
      <c r="A12754" s="27" t="s">
        <v>1698</v>
      </c>
      <c r="B12754" s="31">
        <v>202508</v>
      </c>
      <c r="C12754" s="27" t="s">
        <v>185</v>
      </c>
      <c r="D12754" s="27" t="s">
        <v>185</v>
      </c>
      <c r="E12754" s="27" t="s">
        <v>27</v>
      </c>
      <c r="F12754" s="27" t="s">
        <v>257</v>
      </c>
      <c r="G12754" s="33">
        <v>306769.82</v>
      </c>
      <c r="H12754" s="33">
        <v>306769.82</v>
      </c>
      <c r="I12754" s="33">
        <v>7749</v>
      </c>
      <c r="J12754" s="33">
        <v>542</v>
      </c>
      <c r="K12754" s="33">
        <v>7200</v>
      </c>
      <c r="L12754" s="33">
        <v>1</v>
      </c>
      <c r="M12754" s="33">
        <v>1</v>
      </c>
      <c r="N12754" s="33">
        <v>276120.61</v>
      </c>
      <c r="O12754" s="33">
        <v>1634.1</v>
      </c>
      <c r="P12754" s="33">
        <v>3214</v>
      </c>
    </row>
    <row r="12755" spans="1:16">
      <c r="A12755" s="27" t="s">
        <v>1698</v>
      </c>
      <c r="B12755" s="31">
        <v>202509</v>
      </c>
      <c r="C12755" s="27" t="s">
        <v>185</v>
      </c>
      <c r="D12755" s="27" t="s">
        <v>185</v>
      </c>
      <c r="E12755" s="27" t="s">
        <v>27</v>
      </c>
      <c r="F12755" s="27" t="s">
        <v>257</v>
      </c>
      <c r="G12755" s="33">
        <v>343357.73</v>
      </c>
      <c r="H12755" s="33">
        <v>343357.73</v>
      </c>
      <c r="I12755" s="33">
        <v>9710</v>
      </c>
      <c r="J12755" s="33">
        <v>757</v>
      </c>
      <c r="K12755" s="33">
        <v>7200</v>
      </c>
      <c r="L12755" s="33">
        <v>1</v>
      </c>
      <c r="M12755" s="33">
        <v>1</v>
      </c>
      <c r="N12755" s="33">
        <v>267482.56</v>
      </c>
      <c r="O12755" s="33">
        <v>2055.9</v>
      </c>
      <c r="P12755" s="33">
        <v>3786</v>
      </c>
    </row>
    <row r="12756" spans="1:16">
      <c r="A12756" s="27" t="s">
        <v>1698</v>
      </c>
      <c r="B12756" s="31">
        <v>202510</v>
      </c>
      <c r="C12756" s="27" t="s">
        <v>185</v>
      </c>
      <c r="D12756" s="27" t="s">
        <v>185</v>
      </c>
      <c r="E12756" s="27" t="s">
        <v>27</v>
      </c>
      <c r="F12756" s="27" t="s">
        <v>257</v>
      </c>
      <c r="G12756" s="33">
        <v>327905.32</v>
      </c>
      <c r="H12756" s="33">
        <v>327905.32</v>
      </c>
      <c r="I12756" s="33">
        <v>8369</v>
      </c>
      <c r="J12756" s="33">
        <v>683</v>
      </c>
      <c r="K12756" s="33">
        <v>7200</v>
      </c>
      <c r="L12756" s="33">
        <v>1</v>
      </c>
      <c r="M12756" s="33">
        <v>1</v>
      </c>
      <c r="N12756" s="33">
        <v>296005.45</v>
      </c>
      <c r="O12756" s="33">
        <v>1622.2</v>
      </c>
      <c r="P12756" s="33">
        <v>3424</v>
      </c>
    </row>
    <row r="12757" spans="1:16">
      <c r="A12757" s="27" t="s">
        <v>1698</v>
      </c>
      <c r="B12757" s="31">
        <v>202511</v>
      </c>
      <c r="C12757" s="27" t="s">
        <v>185</v>
      </c>
      <c r="D12757" s="27" t="s">
        <v>185</v>
      </c>
      <c r="E12757" s="27" t="s">
        <v>27</v>
      </c>
      <c r="F12757" s="27" t="s">
        <v>257</v>
      </c>
      <c r="G12757" s="33">
        <v>452329.48</v>
      </c>
      <c r="H12757" s="33">
        <v>452329.48</v>
      </c>
      <c r="I12757" s="33">
        <v>10878</v>
      </c>
      <c r="J12757" s="33">
        <v>816</v>
      </c>
      <c r="K12757" s="33">
        <v>7200</v>
      </c>
      <c r="L12757" s="33">
        <v>1</v>
      </c>
      <c r="M12757" s="33">
        <v>1</v>
      </c>
      <c r="N12757" s="33">
        <v>359897.66</v>
      </c>
      <c r="O12757" s="33">
        <v>2364</v>
      </c>
      <c r="P12757" s="33">
        <v>4428</v>
      </c>
    </row>
    <row r="12758" spans="1:16">
      <c r="A12758" s="27" t="s">
        <v>1698</v>
      </c>
      <c r="B12758" s="31">
        <v>202512</v>
      </c>
      <c r="C12758" s="27" t="s">
        <v>185</v>
      </c>
      <c r="D12758" s="27" t="s">
        <v>185</v>
      </c>
      <c r="E12758" s="27" t="s">
        <v>27</v>
      </c>
      <c r="F12758" s="27" t="s">
        <v>257</v>
      </c>
      <c r="G12758" s="33">
        <v>404512.55</v>
      </c>
      <c r="H12758" s="33">
        <v>404512.55</v>
      </c>
      <c r="I12758" s="33">
        <v>10648</v>
      </c>
      <c r="J12758" s="33">
        <v>769</v>
      </c>
      <c r="K12758" s="33">
        <v>7200</v>
      </c>
      <c r="L12758" s="33">
        <v>1</v>
      </c>
      <c r="M12758" s="33">
        <v>1</v>
      </c>
      <c r="N12758" s="33">
        <v>416236.87</v>
      </c>
      <c r="O12758" s="33">
        <v>2213.9</v>
      </c>
      <c r="P12758" s="33">
        <v>4212</v>
      </c>
    </row>
    <row r="12759" spans="1:16">
      <c r="A12759" s="27" t="s">
        <v>1698</v>
      </c>
      <c r="B12759" s="31">
        <v>202601</v>
      </c>
      <c r="C12759" s="27" t="s">
        <v>185</v>
      </c>
      <c r="D12759" s="27" t="s">
        <v>185</v>
      </c>
      <c r="E12759" s="27" t="s">
        <v>27</v>
      </c>
      <c r="F12759" s="27" t="s">
        <v>257</v>
      </c>
      <c r="G12759" s="33">
        <v>223292.87</v>
      </c>
      <c r="H12759" s="33">
        <v>223292.87</v>
      </c>
      <c r="I12759" s="33">
        <v>5670</v>
      </c>
      <c r="J12759" s="33">
        <v>484</v>
      </c>
      <c r="K12759" s="33">
        <v>7200</v>
      </c>
      <c r="L12759" s="33">
        <v>1</v>
      </c>
      <c r="M12759" s="33">
        <v>1</v>
      </c>
      <c r="N12759" s="33">
        <v>213147.17</v>
      </c>
      <c r="O12759" s="33">
        <v>1372</v>
      </c>
      <c r="P12759" s="33">
        <v>2411</v>
      </c>
    </row>
    <row r="12760" spans="1:16">
      <c r="A12760" s="27" t="s">
        <v>1698</v>
      </c>
      <c r="B12760" s="31">
        <v>202602</v>
      </c>
      <c r="C12760" s="27" t="s">
        <v>185</v>
      </c>
      <c r="D12760" s="27" t="s">
        <v>185</v>
      </c>
      <c r="E12760" s="27" t="s">
        <v>27</v>
      </c>
      <c r="F12760" s="27" t="s">
        <v>257</v>
      </c>
      <c r="G12760" s="33">
        <v>266656.68</v>
      </c>
      <c r="H12760" s="33">
        <v>266656.68</v>
      </c>
      <c r="I12760" s="33">
        <v>6496</v>
      </c>
      <c r="J12760" s="33">
        <v>576</v>
      </c>
      <c r="K12760" s="33">
        <v>7200</v>
      </c>
      <c r="L12760" s="33">
        <v>1</v>
      </c>
      <c r="M12760" s="33">
        <v>1</v>
      </c>
      <c r="N12760" s="33">
        <v>221245.1</v>
      </c>
      <c r="O12760" s="33">
        <v>1495.3</v>
      </c>
      <c r="P12760" s="33">
        <v>2722</v>
      </c>
    </row>
    <row r="12761" spans="1:16">
      <c r="A12761" s="27" t="s">
        <v>1698</v>
      </c>
      <c r="B12761" s="31">
        <v>202603</v>
      </c>
      <c r="C12761" s="27" t="s">
        <v>185</v>
      </c>
      <c r="D12761" s="27" t="s">
        <v>185</v>
      </c>
      <c r="E12761" s="27" t="s">
        <v>27</v>
      </c>
      <c r="F12761" s="27" t="s">
        <v>257</v>
      </c>
      <c r="G12761" s="33">
        <v>309596.1</v>
      </c>
      <c r="H12761" s="33">
        <v>309596.1</v>
      </c>
      <c r="I12761" s="33">
        <v>7954</v>
      </c>
      <c r="J12761" s="33">
        <v>550</v>
      </c>
      <c r="K12761" s="33">
        <v>7200</v>
      </c>
      <c r="L12761" s="33">
        <v>1</v>
      </c>
      <c r="M12761" s="33">
        <v>1</v>
      </c>
      <c r="N12761" s="33">
        <v>277795.13</v>
      </c>
      <c r="O12761" s="33">
        <v>1960.3</v>
      </c>
      <c r="P12761" s="33">
        <v>3182</v>
      </c>
    </row>
    <row r="12762" spans="1:16">
      <c r="A12762" s="27" t="s">
        <v>1698</v>
      </c>
      <c r="B12762" s="31">
        <v>202604</v>
      </c>
      <c r="C12762" s="27" t="s">
        <v>185</v>
      </c>
      <c r="D12762" s="27" t="s">
        <v>185</v>
      </c>
      <c r="E12762" s="27" t="s">
        <v>27</v>
      </c>
      <c r="F12762" s="27" t="s">
        <v>257</v>
      </c>
      <c r="G12762" s="33">
        <v>382253.91</v>
      </c>
      <c r="H12762" s="33">
        <v>382253.91</v>
      </c>
      <c r="I12762" s="33">
        <v>9985</v>
      </c>
      <c r="J12762" s="33">
        <v>750</v>
      </c>
      <c r="K12762" s="33">
        <v>7200</v>
      </c>
      <c r="L12762" s="33">
        <v>1</v>
      </c>
      <c r="M12762" s="33">
        <v>1</v>
      </c>
      <c r="N12762" s="33">
        <v>329348.3</v>
      </c>
      <c r="O12762" s="33">
        <v>2341.9</v>
      </c>
      <c r="P12762" s="33">
        <v>3951</v>
      </c>
    </row>
    <row r="12763" spans="1:16">
      <c r="A12763" s="27" t="s">
        <v>1698</v>
      </c>
      <c r="B12763" s="31">
        <v>202605</v>
      </c>
      <c r="C12763" s="27" t="s">
        <v>185</v>
      </c>
      <c r="D12763" s="27" t="s">
        <v>185</v>
      </c>
      <c r="E12763" s="27" t="s">
        <v>27</v>
      </c>
      <c r="F12763" s="27" t="s">
        <v>257</v>
      </c>
      <c r="G12763" s="33">
        <v>455148.15</v>
      </c>
      <c r="H12763" s="33">
        <v>455148.15</v>
      </c>
      <c r="I12763" s="33">
        <v>11151</v>
      </c>
      <c r="J12763" s="33">
        <v>795</v>
      </c>
      <c r="K12763" s="33">
        <v>7200</v>
      </c>
      <c r="L12763" s="33">
        <v>1</v>
      </c>
      <c r="M12763" s="33">
        <v>1</v>
      </c>
      <c r="N12763" s="33">
        <v>363419.77</v>
      </c>
      <c r="O12763" s="33">
        <v>2515.9</v>
      </c>
      <c r="P12763" s="33">
        <v>4540</v>
      </c>
    </row>
    <row r="12764" spans="1:16">
      <c r="A12764" s="27" t="s">
        <v>1698</v>
      </c>
      <c r="B12764" s="31">
        <v>202606</v>
      </c>
      <c r="C12764" s="27" t="s">
        <v>185</v>
      </c>
      <c r="D12764" s="27" t="s">
        <v>185</v>
      </c>
      <c r="E12764" s="27" t="s">
        <v>27</v>
      </c>
      <c r="F12764" s="27" t="s">
        <v>257</v>
      </c>
      <c r="G12764" s="33">
        <v>401625.55</v>
      </c>
      <c r="H12764" s="33">
        <v>401625.55</v>
      </c>
      <c r="I12764" s="33">
        <v>10264</v>
      </c>
      <c r="J12764" s="33">
        <v>758</v>
      </c>
      <c r="K12764" s="33">
        <v>7200</v>
      </c>
      <c r="L12764" s="33">
        <v>1</v>
      </c>
      <c r="M12764" s="33">
        <v>1</v>
      </c>
      <c r="N12764" s="33">
        <v>357700.25</v>
      </c>
      <c r="O12764" s="33">
        <v>2195.6</v>
      </c>
      <c r="P12764" s="33">
        <v>4163</v>
      </c>
    </row>
    <row r="12765" spans="1:16">
      <c r="A12765" s="27" t="s">
        <v>1698</v>
      </c>
      <c r="B12765" s="31">
        <v>202607</v>
      </c>
      <c r="C12765" s="27" t="s">
        <v>185</v>
      </c>
      <c r="D12765" s="27" t="s">
        <v>185</v>
      </c>
      <c r="E12765" s="27" t="s">
        <v>27</v>
      </c>
      <c r="F12765" s="27" t="s">
        <v>257</v>
      </c>
      <c r="G12765" s="33">
        <v>382113.38</v>
      </c>
      <c r="H12765" s="33">
        <v>382113.38</v>
      </c>
      <c r="I12765" s="33">
        <v>9579</v>
      </c>
      <c r="J12765" s="33">
        <v>602</v>
      </c>
      <c r="K12765" s="33">
        <v>7200</v>
      </c>
      <c r="L12765" s="33">
        <v>1</v>
      </c>
      <c r="M12765" s="33">
        <v>1</v>
      </c>
      <c r="N12765" s="33">
        <v>320417.66</v>
      </c>
      <c r="O12765" s="33">
        <v>2270.3</v>
      </c>
      <c r="P12765" s="33">
        <v>4158</v>
      </c>
    </row>
    <row r="12766" spans="1:16">
      <c r="A12766" s="27" t="s">
        <v>1701</v>
      </c>
      <c r="B12766" s="31">
        <v>202509</v>
      </c>
      <c r="C12766" s="27" t="s">
        <v>185</v>
      </c>
      <c r="D12766" s="27" t="s">
        <v>185</v>
      </c>
      <c r="E12766" s="27" t="s">
        <v>27</v>
      </c>
      <c r="F12766" s="27" t="s">
        <v>257</v>
      </c>
      <c r="G12766" s="33">
        <v>243057.16</v>
      </c>
      <c r="H12766" s="33">
        <v>0</v>
      </c>
      <c r="I12766" s="33">
        <v>6072</v>
      </c>
      <c r="J12766" s="33">
        <v>444</v>
      </c>
      <c r="K12766" s="33">
        <v>12100</v>
      </c>
      <c r="L12766" s="33">
        <v>1</v>
      </c>
      <c r="M12766" s="33">
        <v>0</v>
      </c>
      <c r="N12766" s="33">
        <v>452491.46</v>
      </c>
      <c r="O12766" s="33">
        <v>1306.7</v>
      </c>
      <c r="P12766" s="33">
        <v>2523</v>
      </c>
    </row>
    <row r="12767" spans="1:16">
      <c r="A12767" s="27" t="s">
        <v>1701</v>
      </c>
      <c r="B12767" s="31">
        <v>202510</v>
      </c>
      <c r="C12767" s="27" t="s">
        <v>185</v>
      </c>
      <c r="D12767" s="27" t="s">
        <v>185</v>
      </c>
      <c r="E12767" s="27" t="s">
        <v>27</v>
      </c>
      <c r="F12767" s="27" t="s">
        <v>257</v>
      </c>
      <c r="G12767" s="33">
        <v>316803.41</v>
      </c>
      <c r="H12767" s="33">
        <v>0</v>
      </c>
      <c r="I12767" s="33">
        <v>8705</v>
      </c>
      <c r="J12767" s="33">
        <v>678</v>
      </c>
      <c r="K12767" s="33">
        <v>12100</v>
      </c>
      <c r="L12767" s="33">
        <v>1</v>
      </c>
      <c r="M12767" s="33">
        <v>0</v>
      </c>
      <c r="N12767" s="33">
        <v>500742.7</v>
      </c>
      <c r="O12767" s="33">
        <v>2035.4</v>
      </c>
      <c r="P12767" s="33">
        <v>3521</v>
      </c>
    </row>
    <row r="12768" spans="1:16">
      <c r="A12768" s="27" t="s">
        <v>1701</v>
      </c>
      <c r="B12768" s="31">
        <v>202511</v>
      </c>
      <c r="C12768" s="27" t="s">
        <v>185</v>
      </c>
      <c r="D12768" s="27" t="s">
        <v>185</v>
      </c>
      <c r="E12768" s="27" t="s">
        <v>27</v>
      </c>
      <c r="F12768" s="27" t="s">
        <v>257</v>
      </c>
      <c r="G12768" s="33">
        <v>395999.64</v>
      </c>
      <c r="H12768" s="33">
        <v>0</v>
      </c>
      <c r="I12768" s="33">
        <v>10151</v>
      </c>
      <c r="J12768" s="33">
        <v>803</v>
      </c>
      <c r="K12768" s="33">
        <v>12100</v>
      </c>
      <c r="L12768" s="33">
        <v>1</v>
      </c>
      <c r="M12768" s="33">
        <v>0</v>
      </c>
      <c r="N12768" s="33">
        <v>608827.0699999999</v>
      </c>
      <c r="O12768" s="33">
        <v>2429.3</v>
      </c>
      <c r="P12768" s="33">
        <v>4260</v>
      </c>
    </row>
    <row r="12769" spans="1:16">
      <c r="A12769" s="27" t="s">
        <v>1701</v>
      </c>
      <c r="B12769" s="31">
        <v>202512</v>
      </c>
      <c r="C12769" s="27" t="s">
        <v>185</v>
      </c>
      <c r="D12769" s="27" t="s">
        <v>185</v>
      </c>
      <c r="E12769" s="27" t="s">
        <v>27</v>
      </c>
      <c r="F12769" s="27" t="s">
        <v>257</v>
      </c>
      <c r="G12769" s="33">
        <v>522336.34</v>
      </c>
      <c r="H12769" s="33">
        <v>0</v>
      </c>
      <c r="I12769" s="33">
        <v>11783</v>
      </c>
      <c r="J12769" s="33">
        <v>868</v>
      </c>
      <c r="K12769" s="33">
        <v>12100</v>
      </c>
      <c r="L12769" s="33">
        <v>1</v>
      </c>
      <c r="M12769" s="33">
        <v>0</v>
      </c>
      <c r="N12769" s="33">
        <v>704134.26</v>
      </c>
      <c r="O12769" s="33">
        <v>2925.3</v>
      </c>
      <c r="P12769" s="33">
        <v>5248</v>
      </c>
    </row>
    <row r="12770" spans="1:16">
      <c r="A12770" s="27" t="s">
        <v>1701</v>
      </c>
      <c r="B12770" s="31">
        <v>202601</v>
      </c>
      <c r="C12770" s="27" t="s">
        <v>185</v>
      </c>
      <c r="D12770" s="27" t="s">
        <v>185</v>
      </c>
      <c r="E12770" s="27" t="s">
        <v>27</v>
      </c>
      <c r="F12770" s="27" t="s">
        <v>257</v>
      </c>
      <c r="G12770" s="33">
        <v>242817.69</v>
      </c>
      <c r="H12770" s="33">
        <v>0</v>
      </c>
      <c r="I12770" s="33">
        <v>6350</v>
      </c>
      <c r="J12770" s="33">
        <v>499</v>
      </c>
      <c r="K12770" s="33">
        <v>12100</v>
      </c>
      <c r="L12770" s="33">
        <v>1</v>
      </c>
      <c r="M12770" s="33">
        <v>0</v>
      </c>
      <c r="N12770" s="33">
        <v>360574.07</v>
      </c>
      <c r="O12770" s="33">
        <v>1441.3</v>
      </c>
      <c r="P12770" s="33">
        <v>2541</v>
      </c>
    </row>
    <row r="12771" spans="1:16">
      <c r="A12771" s="27" t="s">
        <v>1701</v>
      </c>
      <c r="B12771" s="31">
        <v>202602</v>
      </c>
      <c r="C12771" s="27" t="s">
        <v>185</v>
      </c>
      <c r="D12771" s="27" t="s">
        <v>185</v>
      </c>
      <c r="E12771" s="27" t="s">
        <v>27</v>
      </c>
      <c r="F12771" s="27" t="s">
        <v>257</v>
      </c>
      <c r="G12771" s="33">
        <v>258945.93</v>
      </c>
      <c r="H12771" s="33">
        <v>0</v>
      </c>
      <c r="I12771" s="33">
        <v>6548</v>
      </c>
      <c r="J12771" s="33">
        <v>515</v>
      </c>
      <c r="K12771" s="33">
        <v>12100</v>
      </c>
      <c r="L12771" s="33">
        <v>1</v>
      </c>
      <c r="M12771" s="33">
        <v>0</v>
      </c>
      <c r="N12771" s="33">
        <v>374273.07</v>
      </c>
      <c r="O12771" s="33">
        <v>1556.8</v>
      </c>
      <c r="P12771" s="33">
        <v>2638</v>
      </c>
    </row>
    <row r="12772" spans="1:16">
      <c r="A12772" s="27" t="s">
        <v>1701</v>
      </c>
      <c r="B12772" s="31">
        <v>202603</v>
      </c>
      <c r="C12772" s="27" t="s">
        <v>185</v>
      </c>
      <c r="D12772" s="27" t="s">
        <v>185</v>
      </c>
      <c r="E12772" s="27" t="s">
        <v>27</v>
      </c>
      <c r="F12772" s="27" t="s">
        <v>257</v>
      </c>
      <c r="G12772" s="33">
        <v>364123.02</v>
      </c>
      <c r="H12772" s="33">
        <v>0</v>
      </c>
      <c r="I12772" s="33">
        <v>9273</v>
      </c>
      <c r="J12772" s="33">
        <v>739</v>
      </c>
      <c r="K12772" s="33">
        <v>12100</v>
      </c>
      <c r="L12772" s="33">
        <v>1</v>
      </c>
      <c r="M12772" s="33">
        <v>0</v>
      </c>
      <c r="N12772" s="33">
        <v>469936.91</v>
      </c>
      <c r="O12772" s="33">
        <v>2073.1</v>
      </c>
      <c r="P12772" s="33">
        <v>3779</v>
      </c>
    </row>
    <row r="12773" spans="1:16">
      <c r="A12773" s="27" t="s">
        <v>1701</v>
      </c>
      <c r="B12773" s="31">
        <v>202604</v>
      </c>
      <c r="C12773" s="27" t="s">
        <v>185</v>
      </c>
      <c r="D12773" s="27" t="s">
        <v>185</v>
      </c>
      <c r="E12773" s="27" t="s">
        <v>27</v>
      </c>
      <c r="F12773" s="27" t="s">
        <v>257</v>
      </c>
      <c r="G12773" s="33">
        <v>417493.93</v>
      </c>
      <c r="H12773" s="33">
        <v>0</v>
      </c>
      <c r="I12773" s="33">
        <v>10788</v>
      </c>
      <c r="J12773" s="33">
        <v>680</v>
      </c>
      <c r="K12773" s="33">
        <v>12100</v>
      </c>
      <c r="L12773" s="33">
        <v>1</v>
      </c>
      <c r="M12773" s="33">
        <v>0</v>
      </c>
      <c r="N12773" s="33">
        <v>557147.71</v>
      </c>
      <c r="O12773" s="33">
        <v>2526.7</v>
      </c>
      <c r="P12773" s="33">
        <v>4275</v>
      </c>
    </row>
    <row r="12774" spans="1:16">
      <c r="A12774" s="27" t="s">
        <v>1701</v>
      </c>
      <c r="B12774" s="31">
        <v>202605</v>
      </c>
      <c r="C12774" s="27" t="s">
        <v>185</v>
      </c>
      <c r="D12774" s="27" t="s">
        <v>185</v>
      </c>
      <c r="E12774" s="27" t="s">
        <v>27</v>
      </c>
      <c r="F12774" s="27" t="s">
        <v>257</v>
      </c>
      <c r="G12774" s="33">
        <v>457766.04</v>
      </c>
      <c r="H12774" s="33">
        <v>0</v>
      </c>
      <c r="I12774" s="33">
        <v>11221</v>
      </c>
      <c r="J12774" s="33">
        <v>833</v>
      </c>
      <c r="K12774" s="33">
        <v>12100</v>
      </c>
      <c r="L12774" s="33">
        <v>1</v>
      </c>
      <c r="M12774" s="33">
        <v>0</v>
      </c>
      <c r="N12774" s="33">
        <v>614785.29</v>
      </c>
      <c r="O12774" s="33">
        <v>2853.9</v>
      </c>
      <c r="P12774" s="33">
        <v>4649</v>
      </c>
    </row>
    <row r="12775" spans="1:16">
      <c r="A12775" s="27" t="s">
        <v>1701</v>
      </c>
      <c r="B12775" s="31">
        <v>202606</v>
      </c>
      <c r="C12775" s="27" t="s">
        <v>185</v>
      </c>
      <c r="D12775" s="27" t="s">
        <v>185</v>
      </c>
      <c r="E12775" s="27" t="s">
        <v>27</v>
      </c>
      <c r="F12775" s="27" t="s">
        <v>257</v>
      </c>
      <c r="G12775" s="33">
        <v>515137.74</v>
      </c>
      <c r="H12775" s="33">
        <v>0</v>
      </c>
      <c r="I12775" s="33">
        <v>11649</v>
      </c>
      <c r="J12775" s="33">
        <v>843</v>
      </c>
      <c r="K12775" s="33">
        <v>12100</v>
      </c>
      <c r="L12775" s="33">
        <v>1</v>
      </c>
      <c r="M12775" s="33">
        <v>0</v>
      </c>
      <c r="N12775" s="33">
        <v>605109.77</v>
      </c>
      <c r="O12775" s="33">
        <v>2813.7</v>
      </c>
      <c r="P12775" s="33">
        <v>5165</v>
      </c>
    </row>
    <row r="12776" spans="1:16">
      <c r="A12776" s="27" t="s">
        <v>1701</v>
      </c>
      <c r="B12776" s="31">
        <v>202607</v>
      </c>
      <c r="C12776" s="27" t="s">
        <v>185</v>
      </c>
      <c r="D12776" s="27" t="s">
        <v>185</v>
      </c>
      <c r="E12776" s="27" t="s">
        <v>27</v>
      </c>
      <c r="F12776" s="27" t="s">
        <v>257</v>
      </c>
      <c r="G12776" s="33">
        <v>477079.22</v>
      </c>
      <c r="H12776" s="33">
        <v>0</v>
      </c>
      <c r="I12776" s="33">
        <v>11850</v>
      </c>
      <c r="J12776" s="33">
        <v>900</v>
      </c>
      <c r="K12776" s="33">
        <v>12100</v>
      </c>
      <c r="L12776" s="33">
        <v>1</v>
      </c>
      <c r="M12776" s="33">
        <v>0</v>
      </c>
      <c r="N12776" s="33">
        <v>542040.03</v>
      </c>
      <c r="O12776" s="33">
        <v>2784.4</v>
      </c>
      <c r="P12776" s="33">
        <v>4857</v>
      </c>
    </row>
    <row r="12777" spans="1:16">
      <c r="A12777" s="27" t="s">
        <v>1702</v>
      </c>
      <c r="B12777" s="31">
        <v>202408</v>
      </c>
      <c r="C12777" s="27" t="s">
        <v>160</v>
      </c>
      <c r="D12777" s="27" t="s">
        <v>160</v>
      </c>
      <c r="E12777" s="27" t="s">
        <v>27</v>
      </c>
      <c r="F12777" s="27" t="s">
        <v>289</v>
      </c>
      <c r="G12777" s="33">
        <v>874561.65</v>
      </c>
      <c r="H12777" s="33">
        <v>874561.65</v>
      </c>
      <c r="I12777" s="33">
        <v>16586</v>
      </c>
      <c r="J12777" s="33">
        <v>1327</v>
      </c>
      <c r="K12777" s="33">
        <v>17300</v>
      </c>
      <c r="L12777" s="33">
        <v>1</v>
      </c>
      <c r="M12777" s="33">
        <v>1</v>
      </c>
      <c r="N12777" s="33">
        <v>726983.9300000001</v>
      </c>
      <c r="O12777" s="33">
        <v>4453.8</v>
      </c>
      <c r="P12777" s="33">
        <v>7101</v>
      </c>
    </row>
    <row r="12778" spans="1:16">
      <c r="A12778" s="27" t="s">
        <v>1702</v>
      </c>
      <c r="B12778" s="31">
        <v>202409</v>
      </c>
      <c r="C12778" s="27" t="s">
        <v>160</v>
      </c>
      <c r="D12778" s="27" t="s">
        <v>160</v>
      </c>
      <c r="E12778" s="27" t="s">
        <v>27</v>
      </c>
      <c r="F12778" s="27" t="s">
        <v>289</v>
      </c>
      <c r="G12778" s="33">
        <v>804752.26</v>
      </c>
      <c r="H12778" s="33">
        <v>804752.26</v>
      </c>
      <c r="I12778" s="33">
        <v>14542</v>
      </c>
      <c r="J12778" s="33">
        <v>1254</v>
      </c>
      <c r="K12778" s="33">
        <v>17300</v>
      </c>
      <c r="L12778" s="33">
        <v>1</v>
      </c>
      <c r="M12778" s="33">
        <v>1</v>
      </c>
      <c r="N12778" s="33">
        <v>704241.24</v>
      </c>
      <c r="O12778" s="33">
        <v>3598.2</v>
      </c>
      <c r="P12778" s="33">
        <v>6266</v>
      </c>
    </row>
    <row r="12779" spans="1:16">
      <c r="A12779" s="27" t="s">
        <v>1702</v>
      </c>
      <c r="B12779" s="31">
        <v>202410</v>
      </c>
      <c r="C12779" s="27" t="s">
        <v>160</v>
      </c>
      <c r="D12779" s="27" t="s">
        <v>160</v>
      </c>
      <c r="E12779" s="27" t="s">
        <v>27</v>
      </c>
      <c r="F12779" s="27" t="s">
        <v>289</v>
      </c>
      <c r="G12779" s="33">
        <v>846619.29</v>
      </c>
      <c r="H12779" s="33">
        <v>846619.29</v>
      </c>
      <c r="I12779" s="33">
        <v>15275</v>
      </c>
      <c r="J12779" s="33">
        <v>1314</v>
      </c>
      <c r="K12779" s="33">
        <v>17300</v>
      </c>
      <c r="L12779" s="33">
        <v>1</v>
      </c>
      <c r="M12779" s="33">
        <v>1</v>
      </c>
      <c r="N12779" s="33">
        <v>779337.71</v>
      </c>
      <c r="O12779" s="33">
        <v>3917.3</v>
      </c>
      <c r="P12779" s="33">
        <v>6538</v>
      </c>
    </row>
    <row r="12780" spans="1:16">
      <c r="A12780" s="27" t="s">
        <v>1702</v>
      </c>
      <c r="B12780" s="31">
        <v>202411</v>
      </c>
      <c r="C12780" s="27" t="s">
        <v>160</v>
      </c>
      <c r="D12780" s="27" t="s">
        <v>160</v>
      </c>
      <c r="E12780" s="27" t="s">
        <v>27</v>
      </c>
      <c r="F12780" s="27" t="s">
        <v>289</v>
      </c>
      <c r="G12780" s="33">
        <v>985823.05</v>
      </c>
      <c r="H12780" s="33">
        <v>985823.05</v>
      </c>
      <c r="I12780" s="33">
        <v>18163</v>
      </c>
      <c r="J12780" s="33">
        <v>1484</v>
      </c>
      <c r="K12780" s="33">
        <v>17300</v>
      </c>
      <c r="L12780" s="33">
        <v>1</v>
      </c>
      <c r="M12780" s="33">
        <v>1</v>
      </c>
      <c r="N12780" s="33">
        <v>947556.28</v>
      </c>
      <c r="O12780" s="33">
        <v>4689.9</v>
      </c>
      <c r="P12780" s="33">
        <v>7787</v>
      </c>
    </row>
    <row r="12781" spans="1:16">
      <c r="A12781" s="27" t="s">
        <v>1702</v>
      </c>
      <c r="B12781" s="31">
        <v>202412</v>
      </c>
      <c r="C12781" s="27" t="s">
        <v>160</v>
      </c>
      <c r="D12781" s="27" t="s">
        <v>160</v>
      </c>
      <c r="E12781" s="27" t="s">
        <v>27</v>
      </c>
      <c r="F12781" s="27" t="s">
        <v>289</v>
      </c>
      <c r="G12781" s="33">
        <v>1231193.01</v>
      </c>
      <c r="H12781" s="33">
        <v>1231193.01</v>
      </c>
      <c r="I12781" s="33">
        <v>21768</v>
      </c>
      <c r="J12781" s="33">
        <v>1937</v>
      </c>
      <c r="K12781" s="33">
        <v>17300</v>
      </c>
      <c r="L12781" s="33">
        <v>1</v>
      </c>
      <c r="M12781" s="33">
        <v>1</v>
      </c>
      <c r="N12781" s="33">
        <v>1095888.93</v>
      </c>
      <c r="O12781" s="33">
        <v>5945.7</v>
      </c>
      <c r="P12781" s="33">
        <v>9402</v>
      </c>
    </row>
    <row r="12782" spans="1:16">
      <c r="A12782" s="27" t="s">
        <v>1702</v>
      </c>
      <c r="B12782" s="31">
        <v>202501</v>
      </c>
      <c r="C12782" s="27" t="s">
        <v>160</v>
      </c>
      <c r="D12782" s="27" t="s">
        <v>160</v>
      </c>
      <c r="E12782" s="27" t="s">
        <v>27</v>
      </c>
      <c r="F12782" s="27" t="s">
        <v>289</v>
      </c>
      <c r="G12782" s="33">
        <v>669765.73</v>
      </c>
      <c r="H12782" s="33">
        <v>669765.73</v>
      </c>
      <c r="I12782" s="33">
        <v>12451</v>
      </c>
      <c r="J12782" s="33">
        <v>1190</v>
      </c>
      <c r="K12782" s="33">
        <v>17300</v>
      </c>
      <c r="L12782" s="33">
        <v>1</v>
      </c>
      <c r="M12782" s="33">
        <v>1</v>
      </c>
      <c r="N12782" s="33">
        <v>561184.36</v>
      </c>
      <c r="O12782" s="33">
        <v>3273.1</v>
      </c>
      <c r="P12782" s="33">
        <v>5285</v>
      </c>
    </row>
    <row r="12783" spans="1:16">
      <c r="A12783" s="27" t="s">
        <v>1702</v>
      </c>
      <c r="B12783" s="31">
        <v>202502</v>
      </c>
      <c r="C12783" s="27" t="s">
        <v>160</v>
      </c>
      <c r="D12783" s="27" t="s">
        <v>160</v>
      </c>
      <c r="E12783" s="27" t="s">
        <v>27</v>
      </c>
      <c r="F12783" s="27" t="s">
        <v>289</v>
      </c>
      <c r="G12783" s="33">
        <v>684263.34</v>
      </c>
      <c r="H12783" s="33">
        <v>684263.34</v>
      </c>
      <c r="I12783" s="33">
        <v>12512</v>
      </c>
      <c r="J12783" s="33">
        <v>984</v>
      </c>
      <c r="K12783" s="33">
        <v>17300</v>
      </c>
      <c r="L12783" s="33">
        <v>1</v>
      </c>
      <c r="M12783" s="33">
        <v>1</v>
      </c>
      <c r="N12783" s="33">
        <v>582504.99</v>
      </c>
      <c r="O12783" s="33">
        <v>3271.9</v>
      </c>
      <c r="P12783" s="33">
        <v>5234</v>
      </c>
    </row>
    <row r="12784" spans="1:16">
      <c r="A12784" s="27" t="s">
        <v>1702</v>
      </c>
      <c r="B12784" s="31">
        <v>202503</v>
      </c>
      <c r="C12784" s="27" t="s">
        <v>160</v>
      </c>
      <c r="D12784" s="27" t="s">
        <v>160</v>
      </c>
      <c r="E12784" s="27" t="s">
        <v>27</v>
      </c>
      <c r="F12784" s="27" t="s">
        <v>289</v>
      </c>
      <c r="G12784" s="33">
        <v>862967.16</v>
      </c>
      <c r="H12784" s="33">
        <v>862967.16</v>
      </c>
      <c r="I12784" s="33">
        <v>15395</v>
      </c>
      <c r="J12784" s="33">
        <v>1322</v>
      </c>
      <c r="K12784" s="33">
        <v>17300</v>
      </c>
      <c r="L12784" s="33">
        <v>1</v>
      </c>
      <c r="M12784" s="33">
        <v>1</v>
      </c>
      <c r="N12784" s="33">
        <v>731392.7</v>
      </c>
      <c r="O12784" s="33">
        <v>4139.9</v>
      </c>
      <c r="P12784" s="33">
        <v>6864</v>
      </c>
    </row>
    <row r="12785" spans="1:16">
      <c r="A12785" s="27" t="s">
        <v>1702</v>
      </c>
      <c r="B12785" s="31">
        <v>202504</v>
      </c>
      <c r="C12785" s="27" t="s">
        <v>160</v>
      </c>
      <c r="D12785" s="27" t="s">
        <v>160</v>
      </c>
      <c r="E12785" s="27" t="s">
        <v>27</v>
      </c>
      <c r="F12785" s="27" t="s">
        <v>289</v>
      </c>
      <c r="G12785" s="33">
        <v>900686.26</v>
      </c>
      <c r="H12785" s="33">
        <v>900686.26</v>
      </c>
      <c r="I12785" s="33">
        <v>16565</v>
      </c>
      <c r="J12785" s="33">
        <v>1638</v>
      </c>
      <c r="K12785" s="33">
        <v>17300</v>
      </c>
      <c r="L12785" s="33">
        <v>1</v>
      </c>
      <c r="M12785" s="33">
        <v>1</v>
      </c>
      <c r="N12785" s="33">
        <v>867124.42</v>
      </c>
      <c r="O12785" s="33">
        <v>4511.2</v>
      </c>
      <c r="P12785" s="33">
        <v>7097</v>
      </c>
    </row>
    <row r="12786" spans="1:16">
      <c r="A12786" s="27" t="s">
        <v>1702</v>
      </c>
      <c r="B12786" s="31">
        <v>202505</v>
      </c>
      <c r="C12786" s="27" t="s">
        <v>160</v>
      </c>
      <c r="D12786" s="27" t="s">
        <v>160</v>
      </c>
      <c r="E12786" s="27" t="s">
        <v>27</v>
      </c>
      <c r="F12786" s="27" t="s">
        <v>289</v>
      </c>
      <c r="G12786" s="33">
        <v>1010102.64</v>
      </c>
      <c r="H12786" s="33">
        <v>1010102.64</v>
      </c>
      <c r="I12786" s="33">
        <v>17990</v>
      </c>
      <c r="J12786" s="33">
        <v>1621</v>
      </c>
      <c r="K12786" s="33">
        <v>17300</v>
      </c>
      <c r="L12786" s="33">
        <v>1</v>
      </c>
      <c r="M12786" s="33">
        <v>1</v>
      </c>
      <c r="N12786" s="33">
        <v>956829.45</v>
      </c>
      <c r="O12786" s="33">
        <v>4624</v>
      </c>
      <c r="P12786" s="33">
        <v>8013</v>
      </c>
    </row>
    <row r="12787" spans="1:16">
      <c r="A12787" s="27" t="s">
        <v>1702</v>
      </c>
      <c r="B12787" s="31">
        <v>202506</v>
      </c>
      <c r="C12787" s="27" t="s">
        <v>160</v>
      </c>
      <c r="D12787" s="27" t="s">
        <v>160</v>
      </c>
      <c r="E12787" s="27" t="s">
        <v>27</v>
      </c>
      <c r="F12787" s="27" t="s">
        <v>289</v>
      </c>
      <c r="G12787" s="33">
        <v>1100248.74</v>
      </c>
      <c r="H12787" s="33">
        <v>1100248.74</v>
      </c>
      <c r="I12787" s="33">
        <v>20936</v>
      </c>
      <c r="J12787" s="33">
        <v>1714</v>
      </c>
      <c r="K12787" s="33">
        <v>17300</v>
      </c>
      <c r="L12787" s="33">
        <v>1</v>
      </c>
      <c r="M12787" s="33">
        <v>1</v>
      </c>
      <c r="N12787" s="33">
        <v>941770.8199999999</v>
      </c>
      <c r="O12787" s="33">
        <v>5960.6</v>
      </c>
      <c r="P12787" s="33">
        <v>9106</v>
      </c>
    </row>
    <row r="12788" spans="1:16">
      <c r="A12788" s="27" t="s">
        <v>1702</v>
      </c>
      <c r="B12788" s="31">
        <v>202507</v>
      </c>
      <c r="C12788" s="27" t="s">
        <v>160</v>
      </c>
      <c r="D12788" s="27" t="s">
        <v>160</v>
      </c>
      <c r="E12788" s="27" t="s">
        <v>27</v>
      </c>
      <c r="F12788" s="27" t="s">
        <v>289</v>
      </c>
      <c r="G12788" s="33">
        <v>1012369.8</v>
      </c>
      <c r="H12788" s="33">
        <v>1012369.8</v>
      </c>
      <c r="I12788" s="33">
        <v>19654</v>
      </c>
      <c r="J12788" s="33">
        <v>1767</v>
      </c>
      <c r="K12788" s="33">
        <v>17300</v>
      </c>
      <c r="L12788" s="33">
        <v>1</v>
      </c>
      <c r="M12788" s="33">
        <v>1</v>
      </c>
      <c r="N12788" s="33">
        <v>843611.38</v>
      </c>
      <c r="O12788" s="33">
        <v>4490.5</v>
      </c>
      <c r="P12788" s="33">
        <v>8487</v>
      </c>
    </row>
    <row r="12789" spans="1:16">
      <c r="A12789" s="27" t="s">
        <v>1702</v>
      </c>
      <c r="B12789" s="31">
        <v>202508</v>
      </c>
      <c r="C12789" s="27" t="s">
        <v>160</v>
      </c>
      <c r="D12789" s="27" t="s">
        <v>160</v>
      </c>
      <c r="E12789" s="27" t="s">
        <v>27</v>
      </c>
      <c r="F12789" s="27" t="s">
        <v>289</v>
      </c>
      <c r="G12789" s="33">
        <v>975783.22</v>
      </c>
      <c r="H12789" s="33">
        <v>975783.22</v>
      </c>
      <c r="I12789" s="33">
        <v>18316</v>
      </c>
      <c r="J12789" s="33">
        <v>1491</v>
      </c>
      <c r="K12789" s="33">
        <v>17300</v>
      </c>
      <c r="L12789" s="33">
        <v>1</v>
      </c>
      <c r="M12789" s="33">
        <v>1</v>
      </c>
      <c r="N12789" s="33">
        <v>818583.9</v>
      </c>
      <c r="O12789" s="33">
        <v>4904</v>
      </c>
      <c r="P12789" s="33">
        <v>7815</v>
      </c>
    </row>
    <row r="12790" spans="1:16">
      <c r="A12790" s="27" t="s">
        <v>1702</v>
      </c>
      <c r="B12790" s="31">
        <v>202509</v>
      </c>
      <c r="C12790" s="27" t="s">
        <v>160</v>
      </c>
      <c r="D12790" s="27" t="s">
        <v>160</v>
      </c>
      <c r="E12790" s="27" t="s">
        <v>27</v>
      </c>
      <c r="F12790" s="27" t="s">
        <v>289</v>
      </c>
      <c r="G12790" s="33">
        <v>882144.51</v>
      </c>
      <c r="H12790" s="33">
        <v>882144.51</v>
      </c>
      <c r="I12790" s="33">
        <v>15837</v>
      </c>
      <c r="J12790" s="33">
        <v>1537</v>
      </c>
      <c r="K12790" s="33">
        <v>17300</v>
      </c>
      <c r="L12790" s="33">
        <v>1</v>
      </c>
      <c r="M12790" s="33">
        <v>1</v>
      </c>
      <c r="N12790" s="33">
        <v>792975.63</v>
      </c>
      <c r="O12790" s="33">
        <v>4109.3</v>
      </c>
      <c r="P12790" s="33">
        <v>6676</v>
      </c>
    </row>
    <row r="12791" spans="1:16">
      <c r="A12791" s="27" t="s">
        <v>1702</v>
      </c>
      <c r="B12791" s="31">
        <v>202510</v>
      </c>
      <c r="C12791" s="27" t="s">
        <v>160</v>
      </c>
      <c r="D12791" s="27" t="s">
        <v>160</v>
      </c>
      <c r="E12791" s="27" t="s">
        <v>27</v>
      </c>
      <c r="F12791" s="27" t="s">
        <v>289</v>
      </c>
      <c r="G12791" s="33">
        <v>1026099.6</v>
      </c>
      <c r="H12791" s="33">
        <v>1026099.6</v>
      </c>
      <c r="I12791" s="33">
        <v>18271</v>
      </c>
      <c r="J12791" s="33">
        <v>1682</v>
      </c>
      <c r="K12791" s="33">
        <v>17300</v>
      </c>
      <c r="L12791" s="33">
        <v>1</v>
      </c>
      <c r="M12791" s="33">
        <v>1</v>
      </c>
      <c r="N12791" s="33">
        <v>877534.26</v>
      </c>
      <c r="O12791" s="33">
        <v>4842.8</v>
      </c>
      <c r="P12791" s="33">
        <v>7815</v>
      </c>
    </row>
    <row r="12792" spans="1:16">
      <c r="A12792" s="27" t="s">
        <v>1702</v>
      </c>
      <c r="B12792" s="31">
        <v>202511</v>
      </c>
      <c r="C12792" s="27" t="s">
        <v>160</v>
      </c>
      <c r="D12792" s="27" t="s">
        <v>160</v>
      </c>
      <c r="E12792" s="27" t="s">
        <v>27</v>
      </c>
      <c r="F12792" s="27" t="s">
        <v>289</v>
      </c>
      <c r="G12792" s="33">
        <v>1180465.49</v>
      </c>
      <c r="H12792" s="33">
        <v>1180465.49</v>
      </c>
      <c r="I12792" s="33">
        <v>21633</v>
      </c>
      <c r="J12792" s="33">
        <v>1835</v>
      </c>
      <c r="K12792" s="33">
        <v>17300</v>
      </c>
      <c r="L12792" s="33">
        <v>1</v>
      </c>
      <c r="M12792" s="33">
        <v>1</v>
      </c>
      <c r="N12792" s="33">
        <v>1066948.38</v>
      </c>
      <c r="O12792" s="33">
        <v>5453.7</v>
      </c>
      <c r="P12792" s="33">
        <v>9532</v>
      </c>
    </row>
    <row r="12793" spans="1:16">
      <c r="A12793" s="27" t="s">
        <v>1702</v>
      </c>
      <c r="B12793" s="31">
        <v>202512</v>
      </c>
      <c r="C12793" s="27" t="s">
        <v>160</v>
      </c>
      <c r="D12793" s="27" t="s">
        <v>160</v>
      </c>
      <c r="E12793" s="27" t="s">
        <v>27</v>
      </c>
      <c r="F12793" s="27" t="s">
        <v>289</v>
      </c>
      <c r="G12793" s="33">
        <v>1363286.39</v>
      </c>
      <c r="H12793" s="33">
        <v>1363286.39</v>
      </c>
      <c r="I12793" s="33">
        <v>24936</v>
      </c>
      <c r="J12793" s="33">
        <v>2268</v>
      </c>
      <c r="K12793" s="33">
        <v>17300</v>
      </c>
      <c r="L12793" s="33">
        <v>1</v>
      </c>
      <c r="M12793" s="33">
        <v>1</v>
      </c>
      <c r="N12793" s="33">
        <v>1233970.94</v>
      </c>
      <c r="O12793" s="33">
        <v>6798.6</v>
      </c>
      <c r="P12793" s="33">
        <v>11022</v>
      </c>
    </row>
    <row r="12794" spans="1:16">
      <c r="A12794" s="27" t="s">
        <v>1702</v>
      </c>
      <c r="B12794" s="31">
        <v>202601</v>
      </c>
      <c r="C12794" s="27" t="s">
        <v>160</v>
      </c>
      <c r="D12794" s="27" t="s">
        <v>160</v>
      </c>
      <c r="E12794" s="27" t="s">
        <v>27</v>
      </c>
      <c r="F12794" s="27" t="s">
        <v>289</v>
      </c>
      <c r="G12794" s="33">
        <v>737765.1</v>
      </c>
      <c r="H12794" s="33">
        <v>737765.1</v>
      </c>
      <c r="I12794" s="33">
        <v>14490</v>
      </c>
      <c r="J12794" s="33">
        <v>1318</v>
      </c>
      <c r="K12794" s="33">
        <v>17300</v>
      </c>
      <c r="L12794" s="33">
        <v>1</v>
      </c>
      <c r="M12794" s="33">
        <v>1</v>
      </c>
      <c r="N12794" s="33">
        <v>631893.59</v>
      </c>
      <c r="O12794" s="33">
        <v>3600.5</v>
      </c>
      <c r="P12794" s="33">
        <v>6113</v>
      </c>
    </row>
    <row r="12795" spans="1:16">
      <c r="A12795" s="27" t="s">
        <v>1702</v>
      </c>
      <c r="B12795" s="31">
        <v>202602</v>
      </c>
      <c r="C12795" s="27" t="s">
        <v>160</v>
      </c>
      <c r="D12795" s="27" t="s">
        <v>160</v>
      </c>
      <c r="E12795" s="27" t="s">
        <v>27</v>
      </c>
      <c r="F12795" s="27" t="s">
        <v>289</v>
      </c>
      <c r="G12795" s="33">
        <v>754925.5699999999</v>
      </c>
      <c r="H12795" s="33">
        <v>754925.5699999999</v>
      </c>
      <c r="I12795" s="33">
        <v>13376</v>
      </c>
      <c r="J12795" s="33">
        <v>1172</v>
      </c>
      <c r="K12795" s="33">
        <v>17300</v>
      </c>
      <c r="L12795" s="33">
        <v>1</v>
      </c>
      <c r="M12795" s="33">
        <v>1</v>
      </c>
      <c r="N12795" s="33">
        <v>655900.62</v>
      </c>
      <c r="O12795" s="33">
        <v>3863.2</v>
      </c>
      <c r="P12795" s="33">
        <v>5745</v>
      </c>
    </row>
    <row r="12796" spans="1:16">
      <c r="A12796" s="27" t="s">
        <v>1702</v>
      </c>
      <c r="B12796" s="31">
        <v>202603</v>
      </c>
      <c r="C12796" s="27" t="s">
        <v>160</v>
      </c>
      <c r="D12796" s="27" t="s">
        <v>160</v>
      </c>
      <c r="E12796" s="27" t="s">
        <v>27</v>
      </c>
      <c r="F12796" s="27" t="s">
        <v>289</v>
      </c>
      <c r="G12796" s="33">
        <v>975705.16</v>
      </c>
      <c r="H12796" s="33">
        <v>975705.16</v>
      </c>
      <c r="I12796" s="33">
        <v>17478</v>
      </c>
      <c r="J12796" s="33">
        <v>1704</v>
      </c>
      <c r="K12796" s="33">
        <v>17300</v>
      </c>
      <c r="L12796" s="33">
        <v>1</v>
      </c>
      <c r="M12796" s="33">
        <v>1</v>
      </c>
      <c r="N12796" s="33">
        <v>823548.1800000001</v>
      </c>
      <c r="O12796" s="33">
        <v>4735.7</v>
      </c>
      <c r="P12796" s="33">
        <v>7500</v>
      </c>
    </row>
    <row r="12797" spans="1:16">
      <c r="A12797" s="27" t="s">
        <v>1702</v>
      </c>
      <c r="B12797" s="31">
        <v>202604</v>
      </c>
      <c r="C12797" s="27" t="s">
        <v>160</v>
      </c>
      <c r="D12797" s="27" t="s">
        <v>160</v>
      </c>
      <c r="E12797" s="27" t="s">
        <v>27</v>
      </c>
      <c r="F12797" s="27" t="s">
        <v>289</v>
      </c>
      <c r="G12797" s="33">
        <v>1157624.09</v>
      </c>
      <c r="H12797" s="33">
        <v>1157624.09</v>
      </c>
      <c r="I12797" s="33">
        <v>20504</v>
      </c>
      <c r="J12797" s="33">
        <v>1874</v>
      </c>
      <c r="K12797" s="33">
        <v>17300</v>
      </c>
      <c r="L12797" s="33">
        <v>1</v>
      </c>
      <c r="M12797" s="33">
        <v>1</v>
      </c>
      <c r="N12797" s="33">
        <v>976382.09</v>
      </c>
      <c r="O12797" s="33">
        <v>5123.2</v>
      </c>
      <c r="P12797" s="33">
        <v>8842</v>
      </c>
    </row>
    <row r="12798" spans="1:16">
      <c r="A12798" s="27" t="s">
        <v>1702</v>
      </c>
      <c r="B12798" s="31">
        <v>202605</v>
      </c>
      <c r="C12798" s="27" t="s">
        <v>160</v>
      </c>
      <c r="D12798" s="27" t="s">
        <v>160</v>
      </c>
      <c r="E12798" s="27" t="s">
        <v>27</v>
      </c>
      <c r="F12798" s="27" t="s">
        <v>289</v>
      </c>
      <c r="G12798" s="33">
        <v>1206707.3</v>
      </c>
      <c r="H12798" s="33">
        <v>1206707.3</v>
      </c>
      <c r="I12798" s="33">
        <v>23116</v>
      </c>
      <c r="J12798" s="33">
        <v>1939</v>
      </c>
      <c r="K12798" s="33">
        <v>17300</v>
      </c>
      <c r="L12798" s="33">
        <v>1</v>
      </c>
      <c r="M12798" s="33">
        <v>1</v>
      </c>
      <c r="N12798" s="33">
        <v>1077389.96</v>
      </c>
      <c r="O12798" s="33">
        <v>5625.4</v>
      </c>
      <c r="P12798" s="33">
        <v>10226</v>
      </c>
    </row>
    <row r="12799" spans="1:16">
      <c r="A12799" s="27" t="s">
        <v>1702</v>
      </c>
      <c r="B12799" s="31">
        <v>202606</v>
      </c>
      <c r="C12799" s="27" t="s">
        <v>160</v>
      </c>
      <c r="D12799" s="27" t="s">
        <v>160</v>
      </c>
      <c r="E12799" s="27" t="s">
        <v>27</v>
      </c>
      <c r="F12799" s="27" t="s">
        <v>289</v>
      </c>
      <c r="G12799" s="33">
        <v>1124577.57</v>
      </c>
      <c r="H12799" s="33">
        <v>1124577.57</v>
      </c>
      <c r="I12799" s="33">
        <v>19594</v>
      </c>
      <c r="J12799" s="33">
        <v>1805</v>
      </c>
      <c r="K12799" s="33">
        <v>17300</v>
      </c>
      <c r="L12799" s="33">
        <v>1</v>
      </c>
      <c r="M12799" s="33">
        <v>1</v>
      </c>
      <c r="N12799" s="33">
        <v>1060433.95</v>
      </c>
      <c r="O12799" s="33">
        <v>5107.5</v>
      </c>
      <c r="P12799" s="33">
        <v>8930</v>
      </c>
    </row>
    <row r="12800" spans="1:16">
      <c r="A12800" s="27" t="s">
        <v>1702</v>
      </c>
      <c r="B12800" s="31">
        <v>202607</v>
      </c>
      <c r="C12800" s="27" t="s">
        <v>160</v>
      </c>
      <c r="D12800" s="27" t="s">
        <v>160</v>
      </c>
      <c r="E12800" s="27" t="s">
        <v>27</v>
      </c>
      <c r="F12800" s="27" t="s">
        <v>289</v>
      </c>
      <c r="G12800" s="33">
        <v>960346.5</v>
      </c>
      <c r="H12800" s="33">
        <v>960346.5</v>
      </c>
      <c r="I12800" s="33">
        <v>16789</v>
      </c>
      <c r="J12800" s="33">
        <v>1343</v>
      </c>
      <c r="K12800" s="33">
        <v>17300</v>
      </c>
      <c r="L12800" s="33">
        <v>1</v>
      </c>
      <c r="M12800" s="33">
        <v>1</v>
      </c>
      <c r="N12800" s="33">
        <v>949906.41</v>
      </c>
      <c r="O12800" s="33">
        <v>4282.2</v>
      </c>
      <c r="P12800" s="33">
        <v>7651</v>
      </c>
    </row>
    <row r="12801" spans="1:16">
      <c r="A12801" s="27" t="s">
        <v>1706</v>
      </c>
      <c r="B12801" s="31">
        <v>202408</v>
      </c>
      <c r="C12801" s="27" t="s">
        <v>160</v>
      </c>
      <c r="D12801" s="27" t="s">
        <v>160</v>
      </c>
      <c r="E12801" s="27" t="s">
        <v>27</v>
      </c>
      <c r="F12801" s="27" t="s">
        <v>257</v>
      </c>
      <c r="G12801" s="33">
        <v>402771.4</v>
      </c>
      <c r="H12801" s="33">
        <v>402771.4</v>
      </c>
      <c r="I12801" s="33">
        <v>10846</v>
      </c>
      <c r="J12801" s="33">
        <v>836</v>
      </c>
      <c r="K12801" s="33">
        <v>11300</v>
      </c>
      <c r="L12801" s="33">
        <v>1</v>
      </c>
      <c r="M12801" s="33">
        <v>1</v>
      </c>
      <c r="N12801" s="33">
        <v>408007.42</v>
      </c>
      <c r="O12801" s="33">
        <v>2332.2</v>
      </c>
      <c r="P12801" s="33">
        <v>4306</v>
      </c>
    </row>
    <row r="12802" spans="1:16">
      <c r="A12802" s="27" t="s">
        <v>1706</v>
      </c>
      <c r="B12802" s="31">
        <v>202409</v>
      </c>
      <c r="C12802" s="27" t="s">
        <v>160</v>
      </c>
      <c r="D12802" s="27" t="s">
        <v>160</v>
      </c>
      <c r="E12802" s="27" t="s">
        <v>27</v>
      </c>
      <c r="F12802" s="27" t="s">
        <v>257</v>
      </c>
      <c r="G12802" s="33">
        <v>415360.98</v>
      </c>
      <c r="H12802" s="33">
        <v>415360.98</v>
      </c>
      <c r="I12802" s="33">
        <v>10618</v>
      </c>
      <c r="J12802" s="33">
        <v>836</v>
      </c>
      <c r="K12802" s="33">
        <v>11300</v>
      </c>
      <c r="L12802" s="33">
        <v>1</v>
      </c>
      <c r="M12802" s="33">
        <v>1</v>
      </c>
      <c r="N12802" s="33">
        <v>395243.47</v>
      </c>
      <c r="O12802" s="33">
        <v>2348.1</v>
      </c>
      <c r="P12802" s="33">
        <v>4437</v>
      </c>
    </row>
    <row r="12803" spans="1:16">
      <c r="A12803" s="27" t="s">
        <v>1706</v>
      </c>
      <c r="B12803" s="31">
        <v>202410</v>
      </c>
      <c r="C12803" s="27" t="s">
        <v>160</v>
      </c>
      <c r="D12803" s="27" t="s">
        <v>160</v>
      </c>
      <c r="E12803" s="27" t="s">
        <v>27</v>
      </c>
      <c r="F12803" s="27" t="s">
        <v>257</v>
      </c>
      <c r="G12803" s="33">
        <v>459261.31</v>
      </c>
      <c r="H12803" s="33">
        <v>459261.31</v>
      </c>
      <c r="I12803" s="33">
        <v>11973</v>
      </c>
      <c r="J12803" s="33">
        <v>970</v>
      </c>
      <c r="K12803" s="33">
        <v>11300</v>
      </c>
      <c r="L12803" s="33">
        <v>1</v>
      </c>
      <c r="M12803" s="33">
        <v>1</v>
      </c>
      <c r="N12803" s="33">
        <v>437390.09</v>
      </c>
      <c r="O12803" s="33">
        <v>2775.8</v>
      </c>
      <c r="P12803" s="33">
        <v>4929</v>
      </c>
    </row>
    <row r="12804" spans="1:16">
      <c r="A12804" s="27" t="s">
        <v>1706</v>
      </c>
      <c r="B12804" s="31">
        <v>202411</v>
      </c>
      <c r="C12804" s="27" t="s">
        <v>160</v>
      </c>
      <c r="D12804" s="27" t="s">
        <v>160</v>
      </c>
      <c r="E12804" s="27" t="s">
        <v>27</v>
      </c>
      <c r="F12804" s="27" t="s">
        <v>257</v>
      </c>
      <c r="G12804" s="33">
        <v>478818.71</v>
      </c>
      <c r="H12804" s="33">
        <v>478818.71</v>
      </c>
      <c r="I12804" s="33">
        <v>12685</v>
      </c>
      <c r="J12804" s="33">
        <v>912</v>
      </c>
      <c r="K12804" s="33">
        <v>11300</v>
      </c>
      <c r="L12804" s="33">
        <v>1</v>
      </c>
      <c r="M12804" s="33">
        <v>1</v>
      </c>
      <c r="N12804" s="33">
        <v>531799.92</v>
      </c>
      <c r="O12804" s="33">
        <v>2729.1</v>
      </c>
      <c r="P12804" s="33">
        <v>5297</v>
      </c>
    </row>
    <row r="12805" spans="1:16">
      <c r="A12805" s="27" t="s">
        <v>1706</v>
      </c>
      <c r="B12805" s="31">
        <v>202412</v>
      </c>
      <c r="C12805" s="27" t="s">
        <v>160</v>
      </c>
      <c r="D12805" s="27" t="s">
        <v>160</v>
      </c>
      <c r="E12805" s="27" t="s">
        <v>27</v>
      </c>
      <c r="F12805" s="27" t="s">
        <v>257</v>
      </c>
      <c r="G12805" s="33">
        <v>531120.04</v>
      </c>
      <c r="H12805" s="33">
        <v>531120.04</v>
      </c>
      <c r="I12805" s="33">
        <v>14008</v>
      </c>
      <c r="J12805" s="33">
        <v>870</v>
      </c>
      <c r="K12805" s="33">
        <v>11300</v>
      </c>
      <c r="L12805" s="33">
        <v>1</v>
      </c>
      <c r="M12805" s="33">
        <v>1</v>
      </c>
      <c r="N12805" s="33">
        <v>615049.11</v>
      </c>
      <c r="O12805" s="33">
        <v>2749.1</v>
      </c>
      <c r="P12805" s="33">
        <v>5489</v>
      </c>
    </row>
    <row r="12806" spans="1:16">
      <c r="A12806" s="27" t="s">
        <v>1706</v>
      </c>
      <c r="B12806" s="31">
        <v>202501</v>
      </c>
      <c r="C12806" s="27" t="s">
        <v>160</v>
      </c>
      <c r="D12806" s="27" t="s">
        <v>160</v>
      </c>
      <c r="E12806" s="27" t="s">
        <v>27</v>
      </c>
      <c r="F12806" s="27" t="s">
        <v>257</v>
      </c>
      <c r="G12806" s="33">
        <v>292509.07</v>
      </c>
      <c r="H12806" s="33">
        <v>292509.07</v>
      </c>
      <c r="I12806" s="33">
        <v>7603</v>
      </c>
      <c r="J12806" s="33">
        <v>534</v>
      </c>
      <c r="K12806" s="33">
        <v>11300</v>
      </c>
      <c r="L12806" s="33">
        <v>1</v>
      </c>
      <c r="M12806" s="33">
        <v>1</v>
      </c>
      <c r="N12806" s="33">
        <v>314955.22</v>
      </c>
      <c r="O12806" s="33">
        <v>1689.4</v>
      </c>
      <c r="P12806" s="33">
        <v>3099</v>
      </c>
    </row>
    <row r="12807" spans="1:16">
      <c r="A12807" s="27" t="s">
        <v>1706</v>
      </c>
      <c r="B12807" s="31">
        <v>202502</v>
      </c>
      <c r="C12807" s="27" t="s">
        <v>160</v>
      </c>
      <c r="D12807" s="27" t="s">
        <v>160</v>
      </c>
      <c r="E12807" s="27" t="s">
        <v>27</v>
      </c>
      <c r="F12807" s="27" t="s">
        <v>257</v>
      </c>
      <c r="G12807" s="33">
        <v>336276.27</v>
      </c>
      <c r="H12807" s="33">
        <v>336276.27</v>
      </c>
      <c r="I12807" s="33">
        <v>8249</v>
      </c>
      <c r="J12807" s="33">
        <v>669</v>
      </c>
      <c r="K12807" s="33">
        <v>11300</v>
      </c>
      <c r="L12807" s="33">
        <v>1</v>
      </c>
      <c r="M12807" s="33">
        <v>1</v>
      </c>
      <c r="N12807" s="33">
        <v>326921.06</v>
      </c>
      <c r="O12807" s="33">
        <v>2058.7</v>
      </c>
      <c r="P12807" s="33">
        <v>3477</v>
      </c>
    </row>
    <row r="12808" spans="1:16">
      <c r="A12808" s="27" t="s">
        <v>1706</v>
      </c>
      <c r="B12808" s="31">
        <v>202503</v>
      </c>
      <c r="C12808" s="27" t="s">
        <v>160</v>
      </c>
      <c r="D12808" s="27" t="s">
        <v>160</v>
      </c>
      <c r="E12808" s="27" t="s">
        <v>27</v>
      </c>
      <c r="F12808" s="27" t="s">
        <v>257</v>
      </c>
      <c r="G12808" s="33">
        <v>403947.72</v>
      </c>
      <c r="H12808" s="33">
        <v>403947.72</v>
      </c>
      <c r="I12808" s="33">
        <v>10792</v>
      </c>
      <c r="J12808" s="33">
        <v>741</v>
      </c>
      <c r="K12808" s="33">
        <v>11300</v>
      </c>
      <c r="L12808" s="33">
        <v>1</v>
      </c>
      <c r="M12808" s="33">
        <v>1</v>
      </c>
      <c r="N12808" s="33">
        <v>410481.77</v>
      </c>
      <c r="O12808" s="33">
        <v>2331.3</v>
      </c>
      <c r="P12808" s="33">
        <v>4318</v>
      </c>
    </row>
    <row r="12809" spans="1:16">
      <c r="A12809" s="27" t="s">
        <v>1706</v>
      </c>
      <c r="B12809" s="31">
        <v>202504</v>
      </c>
      <c r="C12809" s="27" t="s">
        <v>160</v>
      </c>
      <c r="D12809" s="27" t="s">
        <v>160</v>
      </c>
      <c r="E12809" s="27" t="s">
        <v>27</v>
      </c>
      <c r="F12809" s="27" t="s">
        <v>257</v>
      </c>
      <c r="G12809" s="33">
        <v>487392.9</v>
      </c>
      <c r="H12809" s="33">
        <v>487392.9</v>
      </c>
      <c r="I12809" s="33">
        <v>11945</v>
      </c>
      <c r="J12809" s="33">
        <v>947</v>
      </c>
      <c r="K12809" s="33">
        <v>11300</v>
      </c>
      <c r="L12809" s="33">
        <v>1</v>
      </c>
      <c r="M12809" s="33">
        <v>1</v>
      </c>
      <c r="N12809" s="33">
        <v>486658.9</v>
      </c>
      <c r="O12809" s="33">
        <v>3068.9</v>
      </c>
      <c r="P12809" s="33">
        <v>5039</v>
      </c>
    </row>
    <row r="12810" spans="1:16">
      <c r="A12810" s="27" t="s">
        <v>1706</v>
      </c>
      <c r="B12810" s="31">
        <v>202505</v>
      </c>
      <c r="C12810" s="27" t="s">
        <v>160</v>
      </c>
      <c r="D12810" s="27" t="s">
        <v>160</v>
      </c>
      <c r="E12810" s="27" t="s">
        <v>27</v>
      </c>
      <c r="F12810" s="27" t="s">
        <v>257</v>
      </c>
      <c r="G12810" s="33">
        <v>558779.22</v>
      </c>
      <c r="H12810" s="33">
        <v>558779.22</v>
      </c>
      <c r="I12810" s="33">
        <v>14746</v>
      </c>
      <c r="J12810" s="33">
        <v>1212</v>
      </c>
      <c r="K12810" s="33">
        <v>11300</v>
      </c>
      <c r="L12810" s="33">
        <v>1</v>
      </c>
      <c r="M12810" s="33">
        <v>1</v>
      </c>
      <c r="N12810" s="33">
        <v>537004.33</v>
      </c>
      <c r="O12810" s="33">
        <v>3317.5</v>
      </c>
      <c r="P12810" s="33">
        <v>6011</v>
      </c>
    </row>
    <row r="12811" spans="1:16">
      <c r="A12811" s="27" t="s">
        <v>1706</v>
      </c>
      <c r="B12811" s="31">
        <v>202506</v>
      </c>
      <c r="C12811" s="27" t="s">
        <v>160</v>
      </c>
      <c r="D12811" s="27" t="s">
        <v>160</v>
      </c>
      <c r="E12811" s="27" t="s">
        <v>27</v>
      </c>
      <c r="F12811" s="27" t="s">
        <v>257</v>
      </c>
      <c r="G12811" s="33">
        <v>531420.65</v>
      </c>
      <c r="H12811" s="33">
        <v>531420.65</v>
      </c>
      <c r="I12811" s="33">
        <v>13887</v>
      </c>
      <c r="J12811" s="33">
        <v>851</v>
      </c>
      <c r="K12811" s="33">
        <v>11300</v>
      </c>
      <c r="L12811" s="33">
        <v>1</v>
      </c>
      <c r="M12811" s="33">
        <v>1</v>
      </c>
      <c r="N12811" s="33">
        <v>528552.9300000001</v>
      </c>
      <c r="O12811" s="33">
        <v>3032.1</v>
      </c>
      <c r="P12811" s="33">
        <v>5467</v>
      </c>
    </row>
    <row r="12812" spans="1:16">
      <c r="A12812" s="27" t="s">
        <v>1706</v>
      </c>
      <c r="B12812" s="31">
        <v>202507</v>
      </c>
      <c r="C12812" s="27" t="s">
        <v>160</v>
      </c>
      <c r="D12812" s="27" t="s">
        <v>160</v>
      </c>
      <c r="E12812" s="27" t="s">
        <v>27</v>
      </c>
      <c r="F12812" s="27" t="s">
        <v>257</v>
      </c>
      <c r="G12812" s="33">
        <v>479336.85</v>
      </c>
      <c r="H12812" s="33">
        <v>479336.85</v>
      </c>
      <c r="I12812" s="33">
        <v>11591</v>
      </c>
      <c r="J12812" s="33">
        <v>865</v>
      </c>
      <c r="K12812" s="33">
        <v>11300</v>
      </c>
      <c r="L12812" s="33">
        <v>1</v>
      </c>
      <c r="M12812" s="33">
        <v>1</v>
      </c>
      <c r="N12812" s="33">
        <v>473462.6</v>
      </c>
      <c r="O12812" s="33">
        <v>2793.3</v>
      </c>
      <c r="P12812" s="33">
        <v>4779</v>
      </c>
    </row>
    <row r="12813" spans="1:16">
      <c r="A12813" s="27" t="s">
        <v>1706</v>
      </c>
      <c r="B12813" s="31">
        <v>202508</v>
      </c>
      <c r="C12813" s="27" t="s">
        <v>160</v>
      </c>
      <c r="D12813" s="27" t="s">
        <v>160</v>
      </c>
      <c r="E12813" s="27" t="s">
        <v>27</v>
      </c>
      <c r="F12813" s="27" t="s">
        <v>257</v>
      </c>
      <c r="G12813" s="33">
        <v>442856.12</v>
      </c>
      <c r="H12813" s="33">
        <v>442856.12</v>
      </c>
      <c r="I12813" s="33">
        <v>11636</v>
      </c>
      <c r="J12813" s="33">
        <v>885</v>
      </c>
      <c r="K12813" s="33">
        <v>11300</v>
      </c>
      <c r="L12813" s="33">
        <v>1</v>
      </c>
      <c r="M12813" s="33">
        <v>1</v>
      </c>
      <c r="N12813" s="33">
        <v>459416.36</v>
      </c>
      <c r="O12813" s="33">
        <v>2814.9</v>
      </c>
      <c r="P12813" s="33">
        <v>4746</v>
      </c>
    </row>
    <row r="12814" spans="1:16">
      <c r="A12814" s="27" t="s">
        <v>1706</v>
      </c>
      <c r="B12814" s="31">
        <v>202509</v>
      </c>
      <c r="C12814" s="27" t="s">
        <v>160</v>
      </c>
      <c r="D12814" s="27" t="s">
        <v>160</v>
      </c>
      <c r="E12814" s="27" t="s">
        <v>27</v>
      </c>
      <c r="F12814" s="27" t="s">
        <v>257</v>
      </c>
      <c r="G12814" s="33">
        <v>416809.07</v>
      </c>
      <c r="H12814" s="33">
        <v>416809.07</v>
      </c>
      <c r="I12814" s="33">
        <v>11005</v>
      </c>
      <c r="J12814" s="33">
        <v>790</v>
      </c>
      <c r="K12814" s="33">
        <v>11300</v>
      </c>
      <c r="L12814" s="33">
        <v>1</v>
      </c>
      <c r="M12814" s="33">
        <v>1</v>
      </c>
      <c r="N12814" s="33">
        <v>445044.15</v>
      </c>
      <c r="O12814" s="33">
        <v>2873.1</v>
      </c>
      <c r="P12814" s="33">
        <v>4580</v>
      </c>
    </row>
    <row r="12815" spans="1:16">
      <c r="A12815" s="27" t="s">
        <v>1706</v>
      </c>
      <c r="B12815" s="31">
        <v>202510</v>
      </c>
      <c r="C12815" s="27" t="s">
        <v>160</v>
      </c>
      <c r="D12815" s="27" t="s">
        <v>160</v>
      </c>
      <c r="E12815" s="27" t="s">
        <v>27</v>
      </c>
      <c r="F12815" s="27" t="s">
        <v>257</v>
      </c>
      <c r="G12815" s="33">
        <v>450576.03</v>
      </c>
      <c r="H12815" s="33">
        <v>450576.03</v>
      </c>
      <c r="I12815" s="33">
        <v>11833</v>
      </c>
      <c r="J12815" s="33">
        <v>986</v>
      </c>
      <c r="K12815" s="33">
        <v>11300</v>
      </c>
      <c r="L12815" s="33">
        <v>1</v>
      </c>
      <c r="M12815" s="33">
        <v>1</v>
      </c>
      <c r="N12815" s="33">
        <v>492501.25</v>
      </c>
      <c r="O12815" s="33">
        <v>2595.3</v>
      </c>
      <c r="P12815" s="33">
        <v>4834</v>
      </c>
    </row>
    <row r="12816" spans="1:16">
      <c r="A12816" s="27" t="s">
        <v>1706</v>
      </c>
      <c r="B12816" s="31">
        <v>202511</v>
      </c>
      <c r="C12816" s="27" t="s">
        <v>160</v>
      </c>
      <c r="D12816" s="27" t="s">
        <v>160</v>
      </c>
      <c r="E12816" s="27" t="s">
        <v>27</v>
      </c>
      <c r="F12816" s="27" t="s">
        <v>257</v>
      </c>
      <c r="G12816" s="33">
        <v>632937.1899999999</v>
      </c>
      <c r="H12816" s="33">
        <v>632937.1899999999</v>
      </c>
      <c r="I12816" s="33">
        <v>16337</v>
      </c>
      <c r="J12816" s="33">
        <v>1155</v>
      </c>
      <c r="K12816" s="33">
        <v>11300</v>
      </c>
      <c r="L12816" s="33">
        <v>1</v>
      </c>
      <c r="M12816" s="33">
        <v>1</v>
      </c>
      <c r="N12816" s="33">
        <v>598806.71</v>
      </c>
      <c r="O12816" s="33">
        <v>3550.8</v>
      </c>
      <c r="P12816" s="33">
        <v>6863</v>
      </c>
    </row>
    <row r="12817" spans="1:16">
      <c r="A12817" s="27" t="s">
        <v>1706</v>
      </c>
      <c r="B12817" s="31">
        <v>202512</v>
      </c>
      <c r="C12817" s="27" t="s">
        <v>160</v>
      </c>
      <c r="D12817" s="27" t="s">
        <v>160</v>
      </c>
      <c r="E12817" s="27" t="s">
        <v>27</v>
      </c>
      <c r="F12817" s="27" t="s">
        <v>257</v>
      </c>
      <c r="G12817" s="33">
        <v>677714.5600000001</v>
      </c>
      <c r="H12817" s="33">
        <v>677714.5600000001</v>
      </c>
      <c r="I12817" s="33">
        <v>18895</v>
      </c>
      <c r="J12817" s="33">
        <v>1516</v>
      </c>
      <c r="K12817" s="33">
        <v>11300</v>
      </c>
      <c r="L12817" s="33">
        <v>1</v>
      </c>
      <c r="M12817" s="33">
        <v>1</v>
      </c>
      <c r="N12817" s="33">
        <v>692545.3</v>
      </c>
      <c r="O12817" s="33">
        <v>3711.9</v>
      </c>
      <c r="P12817" s="33">
        <v>7220</v>
      </c>
    </row>
    <row r="12818" spans="1:16">
      <c r="A12818" s="27" t="s">
        <v>1706</v>
      </c>
      <c r="B12818" s="31">
        <v>202601</v>
      </c>
      <c r="C12818" s="27" t="s">
        <v>160</v>
      </c>
      <c r="D12818" s="27" t="s">
        <v>160</v>
      </c>
      <c r="E12818" s="27" t="s">
        <v>27</v>
      </c>
      <c r="F12818" s="27" t="s">
        <v>257</v>
      </c>
      <c r="G12818" s="33">
        <v>360963.03</v>
      </c>
      <c r="H12818" s="33">
        <v>360963.03</v>
      </c>
      <c r="I12818" s="33">
        <v>8973</v>
      </c>
      <c r="J12818" s="33">
        <v>686</v>
      </c>
      <c r="K12818" s="33">
        <v>11300</v>
      </c>
      <c r="L12818" s="33">
        <v>1</v>
      </c>
      <c r="M12818" s="33">
        <v>1</v>
      </c>
      <c r="N12818" s="33">
        <v>354639.58</v>
      </c>
      <c r="O12818" s="33">
        <v>2145.9</v>
      </c>
      <c r="P12818" s="33">
        <v>3776</v>
      </c>
    </row>
    <row r="12819" spans="1:16">
      <c r="A12819" s="27" t="s">
        <v>1706</v>
      </c>
      <c r="B12819" s="31">
        <v>202602</v>
      </c>
      <c r="C12819" s="27" t="s">
        <v>160</v>
      </c>
      <c r="D12819" s="27" t="s">
        <v>160</v>
      </c>
      <c r="E12819" s="27" t="s">
        <v>27</v>
      </c>
      <c r="F12819" s="27" t="s">
        <v>257</v>
      </c>
      <c r="G12819" s="33">
        <v>360467.45</v>
      </c>
      <c r="H12819" s="33">
        <v>360467.45</v>
      </c>
      <c r="I12819" s="33">
        <v>8917</v>
      </c>
      <c r="J12819" s="33">
        <v>714</v>
      </c>
      <c r="K12819" s="33">
        <v>11300</v>
      </c>
      <c r="L12819" s="33">
        <v>1</v>
      </c>
      <c r="M12819" s="33">
        <v>1</v>
      </c>
      <c r="N12819" s="33">
        <v>368113.12</v>
      </c>
      <c r="O12819" s="33">
        <v>1923.1</v>
      </c>
      <c r="P12819" s="33">
        <v>3776</v>
      </c>
    </row>
    <row r="12820" spans="1:16">
      <c r="A12820" s="27" t="s">
        <v>1706</v>
      </c>
      <c r="B12820" s="31">
        <v>202603</v>
      </c>
      <c r="C12820" s="27" t="s">
        <v>160</v>
      </c>
      <c r="D12820" s="27" t="s">
        <v>160</v>
      </c>
      <c r="E12820" s="27" t="s">
        <v>27</v>
      </c>
      <c r="F12820" s="27" t="s">
        <v>257</v>
      </c>
      <c r="G12820" s="33">
        <v>442493.2</v>
      </c>
      <c r="H12820" s="33">
        <v>442493.2</v>
      </c>
      <c r="I12820" s="33">
        <v>10586</v>
      </c>
      <c r="J12820" s="33">
        <v>668</v>
      </c>
      <c r="K12820" s="33">
        <v>11300</v>
      </c>
      <c r="L12820" s="33">
        <v>1</v>
      </c>
      <c r="M12820" s="33">
        <v>1</v>
      </c>
      <c r="N12820" s="33">
        <v>462202.47</v>
      </c>
      <c r="O12820" s="33">
        <v>2592.6</v>
      </c>
      <c r="P12820" s="33">
        <v>4353</v>
      </c>
    </row>
    <row r="12821" spans="1:16">
      <c r="A12821" s="27" t="s">
        <v>1706</v>
      </c>
      <c r="B12821" s="31">
        <v>202604</v>
      </c>
      <c r="C12821" s="27" t="s">
        <v>160</v>
      </c>
      <c r="D12821" s="27" t="s">
        <v>160</v>
      </c>
      <c r="E12821" s="27" t="s">
        <v>27</v>
      </c>
      <c r="F12821" s="27" t="s">
        <v>257</v>
      </c>
      <c r="G12821" s="33">
        <v>580249.85</v>
      </c>
      <c r="H12821" s="33">
        <v>580249.85</v>
      </c>
      <c r="I12821" s="33">
        <v>15932</v>
      </c>
      <c r="J12821" s="33">
        <v>1142</v>
      </c>
      <c r="K12821" s="33">
        <v>11300</v>
      </c>
      <c r="L12821" s="33">
        <v>1</v>
      </c>
      <c r="M12821" s="33">
        <v>1</v>
      </c>
      <c r="N12821" s="33">
        <v>547977.92</v>
      </c>
      <c r="O12821" s="33">
        <v>3474.5</v>
      </c>
      <c r="P12821" s="33">
        <v>6211</v>
      </c>
    </row>
    <row r="12822" spans="1:16">
      <c r="A12822" s="27" t="s">
        <v>1706</v>
      </c>
      <c r="B12822" s="31">
        <v>202605</v>
      </c>
      <c r="C12822" s="27" t="s">
        <v>160</v>
      </c>
      <c r="D12822" s="27" t="s">
        <v>160</v>
      </c>
      <c r="E12822" s="27" t="s">
        <v>27</v>
      </c>
      <c r="F12822" s="27" t="s">
        <v>257</v>
      </c>
      <c r="G12822" s="33">
        <v>588130.6899999999</v>
      </c>
      <c r="H12822" s="33">
        <v>588130.6899999999</v>
      </c>
      <c r="I12822" s="33">
        <v>13452</v>
      </c>
      <c r="J12822" s="33">
        <v>922</v>
      </c>
      <c r="K12822" s="33">
        <v>11300</v>
      </c>
      <c r="L12822" s="33">
        <v>1</v>
      </c>
      <c r="M12822" s="33">
        <v>1</v>
      </c>
      <c r="N12822" s="33">
        <v>604666.87</v>
      </c>
      <c r="O12822" s="33">
        <v>3252.8</v>
      </c>
      <c r="P12822" s="33">
        <v>5518</v>
      </c>
    </row>
    <row r="12823" spans="1:16">
      <c r="A12823" s="27" t="s">
        <v>1706</v>
      </c>
      <c r="B12823" s="31">
        <v>202606</v>
      </c>
      <c r="C12823" s="27" t="s">
        <v>160</v>
      </c>
      <c r="D12823" s="27" t="s">
        <v>160</v>
      </c>
      <c r="E12823" s="27" t="s">
        <v>27</v>
      </c>
      <c r="F12823" s="27" t="s">
        <v>257</v>
      </c>
      <c r="G12823" s="33">
        <v>624161.23</v>
      </c>
      <c r="H12823" s="33">
        <v>624161.23</v>
      </c>
      <c r="I12823" s="33">
        <v>15456</v>
      </c>
      <c r="J12823" s="33">
        <v>1109</v>
      </c>
      <c r="K12823" s="33">
        <v>11300</v>
      </c>
      <c r="L12823" s="33">
        <v>1</v>
      </c>
      <c r="M12823" s="33">
        <v>1</v>
      </c>
      <c r="N12823" s="33">
        <v>595150.6</v>
      </c>
      <c r="O12823" s="33">
        <v>3268.5</v>
      </c>
      <c r="P12823" s="33">
        <v>6357</v>
      </c>
    </row>
    <row r="12824" spans="1:16">
      <c r="A12824" s="27" t="s">
        <v>1706</v>
      </c>
      <c r="B12824" s="31">
        <v>202607</v>
      </c>
      <c r="C12824" s="27" t="s">
        <v>160</v>
      </c>
      <c r="D12824" s="27" t="s">
        <v>160</v>
      </c>
      <c r="E12824" s="27" t="s">
        <v>27</v>
      </c>
      <c r="F12824" s="27" t="s">
        <v>257</v>
      </c>
      <c r="G12824" s="33">
        <v>500596.4</v>
      </c>
      <c r="H12824" s="33">
        <v>500596.4</v>
      </c>
      <c r="I12824" s="33">
        <v>13438</v>
      </c>
      <c r="J12824" s="33">
        <v>1001</v>
      </c>
      <c r="K12824" s="33">
        <v>11300</v>
      </c>
      <c r="L12824" s="33">
        <v>1</v>
      </c>
      <c r="M12824" s="33">
        <v>1</v>
      </c>
      <c r="N12824" s="33">
        <v>533118.89</v>
      </c>
      <c r="O12824" s="33">
        <v>2527.5</v>
      </c>
      <c r="P12824" s="33">
        <v>5509</v>
      </c>
    </row>
    <row r="12825" spans="1:16">
      <c r="A12825" s="27" t="s">
        <v>1709</v>
      </c>
      <c r="B12825" s="31">
        <v>202408</v>
      </c>
      <c r="C12825" s="27" t="s">
        <v>160</v>
      </c>
      <c r="D12825" s="27" t="s">
        <v>160</v>
      </c>
      <c r="E12825" s="27" t="s">
        <v>27</v>
      </c>
      <c r="F12825" s="27" t="s">
        <v>289</v>
      </c>
      <c r="G12825" s="33">
        <v>1467998.09</v>
      </c>
      <c r="H12825" s="33">
        <v>1467998.09</v>
      </c>
      <c r="I12825" s="33">
        <v>26698</v>
      </c>
      <c r="J12825" s="33">
        <v>2380</v>
      </c>
      <c r="K12825" s="33">
        <v>28900</v>
      </c>
      <c r="L12825" s="33">
        <v>1</v>
      </c>
      <c r="M12825" s="33">
        <v>1</v>
      </c>
      <c r="N12825" s="33">
        <v>1342763.54</v>
      </c>
      <c r="O12825" s="33">
        <v>5988.5</v>
      </c>
      <c r="P12825" s="33">
        <v>11686</v>
      </c>
    </row>
    <row r="12826" spans="1:16">
      <c r="A12826" s="27" t="s">
        <v>1709</v>
      </c>
      <c r="B12826" s="31">
        <v>202409</v>
      </c>
      <c r="C12826" s="27" t="s">
        <v>160</v>
      </c>
      <c r="D12826" s="27" t="s">
        <v>160</v>
      </c>
      <c r="E12826" s="27" t="s">
        <v>27</v>
      </c>
      <c r="F12826" s="27" t="s">
        <v>289</v>
      </c>
      <c r="G12826" s="33">
        <v>1405368.53</v>
      </c>
      <c r="H12826" s="33">
        <v>1405368.53</v>
      </c>
      <c r="I12826" s="33">
        <v>23565</v>
      </c>
      <c r="J12826" s="33">
        <v>2006</v>
      </c>
      <c r="K12826" s="33">
        <v>28900</v>
      </c>
      <c r="L12826" s="33">
        <v>1</v>
      </c>
      <c r="M12826" s="33">
        <v>1</v>
      </c>
      <c r="N12826" s="33">
        <v>1300757.04</v>
      </c>
      <c r="O12826" s="33">
        <v>6510</v>
      </c>
      <c r="P12826" s="33">
        <v>10515</v>
      </c>
    </row>
    <row r="12827" spans="1:16">
      <c r="A12827" s="27" t="s">
        <v>1709</v>
      </c>
      <c r="B12827" s="31">
        <v>202410</v>
      </c>
      <c r="C12827" s="27" t="s">
        <v>160</v>
      </c>
      <c r="D12827" s="27" t="s">
        <v>160</v>
      </c>
      <c r="E12827" s="27" t="s">
        <v>27</v>
      </c>
      <c r="F12827" s="27" t="s">
        <v>289</v>
      </c>
      <c r="G12827" s="33">
        <v>1713496.71</v>
      </c>
      <c r="H12827" s="33">
        <v>1713496.71</v>
      </c>
      <c r="I12827" s="33">
        <v>31897</v>
      </c>
      <c r="J12827" s="33">
        <v>2836</v>
      </c>
      <c r="K12827" s="33">
        <v>28900</v>
      </c>
      <c r="L12827" s="33">
        <v>1</v>
      </c>
      <c r="M12827" s="33">
        <v>1</v>
      </c>
      <c r="N12827" s="33">
        <v>1439462.72</v>
      </c>
      <c r="O12827" s="33">
        <v>7524.7</v>
      </c>
      <c r="P12827" s="33">
        <v>14089</v>
      </c>
    </row>
    <row r="12828" spans="1:16">
      <c r="A12828" s="27" t="s">
        <v>1709</v>
      </c>
      <c r="B12828" s="31">
        <v>202411</v>
      </c>
      <c r="C12828" s="27" t="s">
        <v>160</v>
      </c>
      <c r="D12828" s="27" t="s">
        <v>160</v>
      </c>
      <c r="E12828" s="27" t="s">
        <v>27</v>
      </c>
      <c r="F12828" s="27" t="s">
        <v>289</v>
      </c>
      <c r="G12828" s="33">
        <v>2008898.49</v>
      </c>
      <c r="H12828" s="33">
        <v>2008898.49</v>
      </c>
      <c r="I12828" s="33">
        <v>33976</v>
      </c>
      <c r="J12828" s="33">
        <v>2944</v>
      </c>
      <c r="K12828" s="33">
        <v>28900</v>
      </c>
      <c r="L12828" s="33">
        <v>1</v>
      </c>
      <c r="M12828" s="33">
        <v>1</v>
      </c>
      <c r="N12828" s="33">
        <v>1750168.04</v>
      </c>
      <c r="O12828" s="33">
        <v>8518.4</v>
      </c>
      <c r="P12828" s="33">
        <v>14976</v>
      </c>
    </row>
    <row r="12829" spans="1:16">
      <c r="A12829" s="27" t="s">
        <v>1709</v>
      </c>
      <c r="B12829" s="31">
        <v>202412</v>
      </c>
      <c r="C12829" s="27" t="s">
        <v>160</v>
      </c>
      <c r="D12829" s="27" t="s">
        <v>160</v>
      </c>
      <c r="E12829" s="27" t="s">
        <v>27</v>
      </c>
      <c r="F12829" s="27" t="s">
        <v>289</v>
      </c>
      <c r="G12829" s="33">
        <v>2133358.42</v>
      </c>
      <c r="H12829" s="33">
        <v>2133358.42</v>
      </c>
      <c r="I12829" s="33">
        <v>39923</v>
      </c>
      <c r="J12829" s="33">
        <v>3543</v>
      </c>
      <c r="K12829" s="33">
        <v>28900</v>
      </c>
      <c r="L12829" s="33">
        <v>1</v>
      </c>
      <c r="M12829" s="33">
        <v>1</v>
      </c>
      <c r="N12829" s="33">
        <v>2024143.39</v>
      </c>
      <c r="O12829" s="33">
        <v>9980.1</v>
      </c>
      <c r="P12829" s="33">
        <v>16664</v>
      </c>
    </row>
    <row r="12830" spans="1:16">
      <c r="A12830" s="27" t="s">
        <v>1709</v>
      </c>
      <c r="B12830" s="31">
        <v>202501</v>
      </c>
      <c r="C12830" s="27" t="s">
        <v>160</v>
      </c>
      <c r="D12830" s="27" t="s">
        <v>160</v>
      </c>
      <c r="E12830" s="27" t="s">
        <v>27</v>
      </c>
      <c r="F12830" s="27" t="s">
        <v>289</v>
      </c>
      <c r="G12830" s="33">
        <v>1042574.89</v>
      </c>
      <c r="H12830" s="33">
        <v>1042574.89</v>
      </c>
      <c r="I12830" s="33">
        <v>20920</v>
      </c>
      <c r="J12830" s="33">
        <v>1737</v>
      </c>
      <c r="K12830" s="33">
        <v>28900</v>
      </c>
      <c r="L12830" s="33">
        <v>1</v>
      </c>
      <c r="M12830" s="33">
        <v>1</v>
      </c>
      <c r="N12830" s="33">
        <v>1036526.22</v>
      </c>
      <c r="O12830" s="33">
        <v>4447.8</v>
      </c>
      <c r="P12830" s="33">
        <v>8820</v>
      </c>
    </row>
    <row r="12831" spans="1:16">
      <c r="A12831" s="27" t="s">
        <v>1709</v>
      </c>
      <c r="B12831" s="31">
        <v>202502</v>
      </c>
      <c r="C12831" s="27" t="s">
        <v>160</v>
      </c>
      <c r="D12831" s="27" t="s">
        <v>160</v>
      </c>
      <c r="E12831" s="27" t="s">
        <v>27</v>
      </c>
      <c r="F12831" s="27" t="s">
        <v>289</v>
      </c>
      <c r="G12831" s="33">
        <v>1058974.32</v>
      </c>
      <c r="H12831" s="33">
        <v>1058974.32</v>
      </c>
      <c r="I12831" s="33">
        <v>19547</v>
      </c>
      <c r="J12831" s="33">
        <v>1706</v>
      </c>
      <c r="K12831" s="33">
        <v>28900</v>
      </c>
      <c r="L12831" s="33">
        <v>1</v>
      </c>
      <c r="M12831" s="33">
        <v>1</v>
      </c>
      <c r="N12831" s="33">
        <v>1075906.13</v>
      </c>
      <c r="O12831" s="33">
        <v>4827.8</v>
      </c>
      <c r="P12831" s="33">
        <v>8455</v>
      </c>
    </row>
    <row r="12832" spans="1:16">
      <c r="A12832" s="27" t="s">
        <v>1709</v>
      </c>
      <c r="B12832" s="31">
        <v>202503</v>
      </c>
      <c r="C12832" s="27" t="s">
        <v>160</v>
      </c>
      <c r="D12832" s="27" t="s">
        <v>160</v>
      </c>
      <c r="E12832" s="27" t="s">
        <v>27</v>
      </c>
      <c r="F12832" s="27" t="s">
        <v>289</v>
      </c>
      <c r="G12832" s="33">
        <v>1350072.59</v>
      </c>
      <c r="H12832" s="33">
        <v>1350072.59</v>
      </c>
      <c r="I12832" s="33">
        <v>23363</v>
      </c>
      <c r="J12832" s="33">
        <v>1712</v>
      </c>
      <c r="K12832" s="33">
        <v>28900</v>
      </c>
      <c r="L12832" s="33">
        <v>1</v>
      </c>
      <c r="M12832" s="33">
        <v>1</v>
      </c>
      <c r="N12832" s="33">
        <v>1350906.7</v>
      </c>
      <c r="O12832" s="33">
        <v>6455.8</v>
      </c>
      <c r="P12832" s="33">
        <v>10329</v>
      </c>
    </row>
    <row r="12833" spans="1:16">
      <c r="A12833" s="27" t="s">
        <v>1709</v>
      </c>
      <c r="B12833" s="31">
        <v>202504</v>
      </c>
      <c r="C12833" s="27" t="s">
        <v>160</v>
      </c>
      <c r="D12833" s="27" t="s">
        <v>160</v>
      </c>
      <c r="E12833" s="27" t="s">
        <v>27</v>
      </c>
      <c r="F12833" s="27" t="s">
        <v>289</v>
      </c>
      <c r="G12833" s="33">
        <v>1728199.9</v>
      </c>
      <c r="H12833" s="33">
        <v>1728199.9</v>
      </c>
      <c r="I12833" s="33">
        <v>30147</v>
      </c>
      <c r="J12833" s="33">
        <v>2687</v>
      </c>
      <c r="K12833" s="33">
        <v>28900</v>
      </c>
      <c r="L12833" s="33">
        <v>1</v>
      </c>
      <c r="M12833" s="33">
        <v>1</v>
      </c>
      <c r="N12833" s="33">
        <v>1601607.7</v>
      </c>
      <c r="O12833" s="33">
        <v>8096.4</v>
      </c>
      <c r="P12833" s="33">
        <v>12790</v>
      </c>
    </row>
    <row r="12834" spans="1:16">
      <c r="A12834" s="27" t="s">
        <v>1709</v>
      </c>
      <c r="B12834" s="31">
        <v>202505</v>
      </c>
      <c r="C12834" s="27" t="s">
        <v>160</v>
      </c>
      <c r="D12834" s="27" t="s">
        <v>160</v>
      </c>
      <c r="E12834" s="27" t="s">
        <v>27</v>
      </c>
      <c r="F12834" s="27" t="s">
        <v>289</v>
      </c>
      <c r="G12834" s="33">
        <v>1929467.88</v>
      </c>
      <c r="H12834" s="33">
        <v>1929467.88</v>
      </c>
      <c r="I12834" s="33">
        <v>35279</v>
      </c>
      <c r="J12834" s="33">
        <v>3128</v>
      </c>
      <c r="K12834" s="33">
        <v>28900</v>
      </c>
      <c r="L12834" s="33">
        <v>1</v>
      </c>
      <c r="M12834" s="33">
        <v>1</v>
      </c>
      <c r="N12834" s="33">
        <v>1767295.88</v>
      </c>
      <c r="O12834" s="33">
        <v>9070.200000000001</v>
      </c>
      <c r="P12834" s="33">
        <v>15362</v>
      </c>
    </row>
    <row r="12835" spans="1:16">
      <c r="A12835" s="27" t="s">
        <v>1709</v>
      </c>
      <c r="B12835" s="31">
        <v>202506</v>
      </c>
      <c r="C12835" s="27" t="s">
        <v>160</v>
      </c>
      <c r="D12835" s="27" t="s">
        <v>160</v>
      </c>
      <c r="E12835" s="27" t="s">
        <v>27</v>
      </c>
      <c r="F12835" s="27" t="s">
        <v>289</v>
      </c>
      <c r="G12835" s="33">
        <v>1753815.19</v>
      </c>
      <c r="H12835" s="33">
        <v>1753815.19</v>
      </c>
      <c r="I12835" s="33">
        <v>30100</v>
      </c>
      <c r="J12835" s="33">
        <v>2571</v>
      </c>
      <c r="K12835" s="33">
        <v>28900</v>
      </c>
      <c r="L12835" s="33">
        <v>1</v>
      </c>
      <c r="M12835" s="33">
        <v>1</v>
      </c>
      <c r="N12835" s="33">
        <v>1739482.1</v>
      </c>
      <c r="O12835" s="33">
        <v>9097.9</v>
      </c>
      <c r="P12835" s="33">
        <v>13182</v>
      </c>
    </row>
    <row r="12836" spans="1:16">
      <c r="A12836" s="27" t="s">
        <v>1709</v>
      </c>
      <c r="B12836" s="31">
        <v>202507</v>
      </c>
      <c r="C12836" s="27" t="s">
        <v>160</v>
      </c>
      <c r="D12836" s="27" t="s">
        <v>160</v>
      </c>
      <c r="E12836" s="27" t="s">
        <v>27</v>
      </c>
      <c r="F12836" s="27" t="s">
        <v>289</v>
      </c>
      <c r="G12836" s="33">
        <v>1476006.7</v>
      </c>
      <c r="H12836" s="33">
        <v>1476006.7</v>
      </c>
      <c r="I12836" s="33">
        <v>27724</v>
      </c>
      <c r="J12836" s="33">
        <v>2299</v>
      </c>
      <c r="K12836" s="33">
        <v>28900</v>
      </c>
      <c r="L12836" s="33">
        <v>1</v>
      </c>
      <c r="M12836" s="33">
        <v>1</v>
      </c>
      <c r="N12836" s="33">
        <v>1558178.34</v>
      </c>
      <c r="O12836" s="33">
        <v>7131.3</v>
      </c>
      <c r="P12836" s="33">
        <v>11929</v>
      </c>
    </row>
    <row r="12837" spans="1:16">
      <c r="A12837" s="27" t="s">
        <v>1709</v>
      </c>
      <c r="B12837" s="31">
        <v>202508</v>
      </c>
      <c r="C12837" s="27" t="s">
        <v>160</v>
      </c>
      <c r="D12837" s="27" t="s">
        <v>160</v>
      </c>
      <c r="E12837" s="27" t="s">
        <v>27</v>
      </c>
      <c r="F12837" s="27" t="s">
        <v>289</v>
      </c>
      <c r="G12837" s="33">
        <v>1539310.06</v>
      </c>
      <c r="H12837" s="33">
        <v>1539310.06</v>
      </c>
      <c r="I12837" s="33">
        <v>28043</v>
      </c>
      <c r="J12837" s="33">
        <v>2668</v>
      </c>
      <c r="K12837" s="33">
        <v>28900</v>
      </c>
      <c r="L12837" s="33">
        <v>1</v>
      </c>
      <c r="M12837" s="33">
        <v>1</v>
      </c>
      <c r="N12837" s="33">
        <v>1511951.75</v>
      </c>
      <c r="O12837" s="33">
        <v>6866.9</v>
      </c>
      <c r="P12837" s="33">
        <v>12273</v>
      </c>
    </row>
    <row r="12838" spans="1:16">
      <c r="A12838" s="27" t="s">
        <v>1709</v>
      </c>
      <c r="B12838" s="31">
        <v>202509</v>
      </c>
      <c r="C12838" s="27" t="s">
        <v>160</v>
      </c>
      <c r="D12838" s="27" t="s">
        <v>160</v>
      </c>
      <c r="E12838" s="27" t="s">
        <v>27</v>
      </c>
      <c r="F12838" s="27" t="s">
        <v>289</v>
      </c>
      <c r="G12838" s="33">
        <v>1699145.83</v>
      </c>
      <c r="H12838" s="33">
        <v>1699145.83</v>
      </c>
      <c r="I12838" s="33">
        <v>34104</v>
      </c>
      <c r="J12838" s="33">
        <v>2891</v>
      </c>
      <c r="K12838" s="33">
        <v>28900</v>
      </c>
      <c r="L12838" s="33">
        <v>1</v>
      </c>
      <c r="M12838" s="33">
        <v>1</v>
      </c>
      <c r="N12838" s="33">
        <v>1464652.43</v>
      </c>
      <c r="O12838" s="33">
        <v>7967.4</v>
      </c>
      <c r="P12838" s="33">
        <v>14276</v>
      </c>
    </row>
    <row r="12839" spans="1:16">
      <c r="A12839" s="27" t="s">
        <v>1709</v>
      </c>
      <c r="B12839" s="31">
        <v>202510</v>
      </c>
      <c r="C12839" s="27" t="s">
        <v>160</v>
      </c>
      <c r="D12839" s="27" t="s">
        <v>160</v>
      </c>
      <c r="E12839" s="27" t="s">
        <v>27</v>
      </c>
      <c r="F12839" s="27" t="s">
        <v>289</v>
      </c>
      <c r="G12839" s="33">
        <v>1694533.77</v>
      </c>
      <c r="H12839" s="33">
        <v>1694533.77</v>
      </c>
      <c r="I12839" s="33">
        <v>26621</v>
      </c>
      <c r="J12839" s="33">
        <v>1991</v>
      </c>
      <c r="K12839" s="33">
        <v>28900</v>
      </c>
      <c r="L12839" s="33">
        <v>1</v>
      </c>
      <c r="M12839" s="33">
        <v>1</v>
      </c>
      <c r="N12839" s="33">
        <v>1620835.02</v>
      </c>
      <c r="O12839" s="33">
        <v>8357</v>
      </c>
      <c r="P12839" s="33">
        <v>12432</v>
      </c>
    </row>
    <row r="12840" spans="1:16">
      <c r="A12840" s="27" t="s">
        <v>1709</v>
      </c>
      <c r="B12840" s="31">
        <v>202511</v>
      </c>
      <c r="C12840" s="27" t="s">
        <v>160</v>
      </c>
      <c r="D12840" s="27" t="s">
        <v>160</v>
      </c>
      <c r="E12840" s="27" t="s">
        <v>27</v>
      </c>
      <c r="F12840" s="27" t="s">
        <v>289</v>
      </c>
      <c r="G12840" s="33">
        <v>1944818.28</v>
      </c>
      <c r="H12840" s="33">
        <v>1944818.28</v>
      </c>
      <c r="I12840" s="33">
        <v>36851</v>
      </c>
      <c r="J12840" s="33">
        <v>3254</v>
      </c>
      <c r="K12840" s="33">
        <v>28900</v>
      </c>
      <c r="L12840" s="33">
        <v>1</v>
      </c>
      <c r="M12840" s="33">
        <v>1</v>
      </c>
      <c r="N12840" s="33">
        <v>1970689.21</v>
      </c>
      <c r="O12840" s="33">
        <v>9234.299999999999</v>
      </c>
      <c r="P12840" s="33">
        <v>15948</v>
      </c>
    </row>
    <row r="12841" spans="1:16">
      <c r="A12841" s="27" t="s">
        <v>1709</v>
      </c>
      <c r="B12841" s="31">
        <v>202512</v>
      </c>
      <c r="C12841" s="27" t="s">
        <v>160</v>
      </c>
      <c r="D12841" s="27" t="s">
        <v>160</v>
      </c>
      <c r="E12841" s="27" t="s">
        <v>27</v>
      </c>
      <c r="F12841" s="27" t="s">
        <v>289</v>
      </c>
      <c r="G12841" s="33">
        <v>2472750.43</v>
      </c>
      <c r="H12841" s="33">
        <v>2472750.43</v>
      </c>
      <c r="I12841" s="33">
        <v>44241</v>
      </c>
      <c r="J12841" s="33">
        <v>3624</v>
      </c>
      <c r="K12841" s="33">
        <v>28900</v>
      </c>
      <c r="L12841" s="33">
        <v>1</v>
      </c>
      <c r="M12841" s="33">
        <v>1</v>
      </c>
      <c r="N12841" s="33">
        <v>2279185.45</v>
      </c>
      <c r="O12841" s="33">
        <v>12805.6</v>
      </c>
      <c r="P12841" s="33">
        <v>19404</v>
      </c>
    </row>
    <row r="12842" spans="1:16">
      <c r="A12842" s="27" t="s">
        <v>1709</v>
      </c>
      <c r="B12842" s="31">
        <v>202601</v>
      </c>
      <c r="C12842" s="27" t="s">
        <v>160</v>
      </c>
      <c r="D12842" s="27" t="s">
        <v>160</v>
      </c>
      <c r="E12842" s="27" t="s">
        <v>27</v>
      </c>
      <c r="F12842" s="27" t="s">
        <v>289</v>
      </c>
      <c r="G12842" s="33">
        <v>1324059.21</v>
      </c>
      <c r="H12842" s="33">
        <v>1324059.21</v>
      </c>
      <c r="I12842" s="33">
        <v>22396</v>
      </c>
      <c r="J12842" s="33">
        <v>1966</v>
      </c>
      <c r="K12842" s="33">
        <v>28900</v>
      </c>
      <c r="L12842" s="33">
        <v>1</v>
      </c>
      <c r="M12842" s="33">
        <v>1</v>
      </c>
      <c r="N12842" s="33">
        <v>1167128.52</v>
      </c>
      <c r="O12842" s="33">
        <v>5908.7</v>
      </c>
      <c r="P12842" s="33">
        <v>9750</v>
      </c>
    </row>
    <row r="12843" spans="1:16">
      <c r="A12843" s="27" t="s">
        <v>1709</v>
      </c>
      <c r="B12843" s="31">
        <v>202602</v>
      </c>
      <c r="C12843" s="27" t="s">
        <v>160</v>
      </c>
      <c r="D12843" s="27" t="s">
        <v>160</v>
      </c>
      <c r="E12843" s="27" t="s">
        <v>27</v>
      </c>
      <c r="F12843" s="27" t="s">
        <v>289</v>
      </c>
      <c r="G12843" s="33">
        <v>1223545.41</v>
      </c>
      <c r="H12843" s="33">
        <v>1223545.41</v>
      </c>
      <c r="I12843" s="33">
        <v>21222</v>
      </c>
      <c r="J12843" s="33">
        <v>1836</v>
      </c>
      <c r="K12843" s="33">
        <v>28900</v>
      </c>
      <c r="L12843" s="33">
        <v>1</v>
      </c>
      <c r="M12843" s="33">
        <v>1</v>
      </c>
      <c r="N12843" s="33">
        <v>1211470.3</v>
      </c>
      <c r="O12843" s="33">
        <v>5416</v>
      </c>
      <c r="P12843" s="33">
        <v>9107</v>
      </c>
    </row>
    <row r="12844" spans="1:16">
      <c r="A12844" s="27" t="s">
        <v>1709</v>
      </c>
      <c r="B12844" s="31">
        <v>202603</v>
      </c>
      <c r="C12844" s="27" t="s">
        <v>160</v>
      </c>
      <c r="D12844" s="27" t="s">
        <v>160</v>
      </c>
      <c r="E12844" s="27" t="s">
        <v>27</v>
      </c>
      <c r="F12844" s="27" t="s">
        <v>289</v>
      </c>
      <c r="G12844" s="33">
        <v>1648921.36</v>
      </c>
      <c r="H12844" s="33">
        <v>1648921.36</v>
      </c>
      <c r="I12844" s="33">
        <v>30760</v>
      </c>
      <c r="J12844" s="33">
        <v>2570</v>
      </c>
      <c r="K12844" s="33">
        <v>28900</v>
      </c>
      <c r="L12844" s="33">
        <v>1</v>
      </c>
      <c r="M12844" s="33">
        <v>1</v>
      </c>
      <c r="N12844" s="33">
        <v>1521120.94</v>
      </c>
      <c r="O12844" s="33">
        <v>7597.8</v>
      </c>
      <c r="P12844" s="33">
        <v>12721</v>
      </c>
    </row>
    <row r="12845" spans="1:16">
      <c r="A12845" s="27" t="s">
        <v>1709</v>
      </c>
      <c r="B12845" s="31">
        <v>202604</v>
      </c>
      <c r="C12845" s="27" t="s">
        <v>160</v>
      </c>
      <c r="D12845" s="27" t="s">
        <v>160</v>
      </c>
      <c r="E12845" s="27" t="s">
        <v>27</v>
      </c>
      <c r="F12845" s="27" t="s">
        <v>289</v>
      </c>
      <c r="G12845" s="33">
        <v>2008861.73</v>
      </c>
      <c r="H12845" s="33">
        <v>2008861.73</v>
      </c>
      <c r="I12845" s="33">
        <v>36872</v>
      </c>
      <c r="J12845" s="33">
        <v>2998</v>
      </c>
      <c r="K12845" s="33">
        <v>28900</v>
      </c>
      <c r="L12845" s="33">
        <v>1</v>
      </c>
      <c r="M12845" s="33">
        <v>1</v>
      </c>
      <c r="N12845" s="33">
        <v>1803410.27</v>
      </c>
      <c r="O12845" s="33">
        <v>10082.9</v>
      </c>
      <c r="P12845" s="33">
        <v>15292</v>
      </c>
    </row>
    <row r="12846" spans="1:16">
      <c r="A12846" s="27" t="s">
        <v>1709</v>
      </c>
      <c r="B12846" s="31">
        <v>202605</v>
      </c>
      <c r="C12846" s="27" t="s">
        <v>160</v>
      </c>
      <c r="D12846" s="27" t="s">
        <v>160</v>
      </c>
      <c r="E12846" s="27" t="s">
        <v>27</v>
      </c>
      <c r="F12846" s="27" t="s">
        <v>289</v>
      </c>
      <c r="G12846" s="33">
        <v>2195245.98</v>
      </c>
      <c r="H12846" s="33">
        <v>2195245.98</v>
      </c>
      <c r="I12846" s="33">
        <v>37905</v>
      </c>
      <c r="J12846" s="33">
        <v>3466</v>
      </c>
      <c r="K12846" s="33">
        <v>28900</v>
      </c>
      <c r="L12846" s="33">
        <v>1</v>
      </c>
      <c r="M12846" s="33">
        <v>1</v>
      </c>
      <c r="N12846" s="33">
        <v>1989975.17</v>
      </c>
      <c r="O12846" s="33">
        <v>10049.6</v>
      </c>
      <c r="P12846" s="33">
        <v>16468</v>
      </c>
    </row>
    <row r="12847" spans="1:16">
      <c r="A12847" s="27" t="s">
        <v>1709</v>
      </c>
      <c r="B12847" s="31">
        <v>202606</v>
      </c>
      <c r="C12847" s="27" t="s">
        <v>160</v>
      </c>
      <c r="D12847" s="27" t="s">
        <v>160</v>
      </c>
      <c r="E12847" s="27" t="s">
        <v>27</v>
      </c>
      <c r="F12847" s="27" t="s">
        <v>289</v>
      </c>
      <c r="G12847" s="33">
        <v>2000902.66</v>
      </c>
      <c r="H12847" s="33">
        <v>2000902.66</v>
      </c>
      <c r="I12847" s="33">
        <v>34691</v>
      </c>
      <c r="J12847" s="33">
        <v>2965</v>
      </c>
      <c r="K12847" s="33">
        <v>28900</v>
      </c>
      <c r="L12847" s="33">
        <v>1</v>
      </c>
      <c r="M12847" s="33">
        <v>1</v>
      </c>
      <c r="N12847" s="33">
        <v>1958656.85</v>
      </c>
      <c r="O12847" s="33">
        <v>8649.299999999999</v>
      </c>
      <c r="P12847" s="33">
        <v>15173</v>
      </c>
    </row>
    <row r="12848" spans="1:16">
      <c r="A12848" s="27" t="s">
        <v>1709</v>
      </c>
      <c r="B12848" s="31">
        <v>202607</v>
      </c>
      <c r="C12848" s="27" t="s">
        <v>160</v>
      </c>
      <c r="D12848" s="27" t="s">
        <v>160</v>
      </c>
      <c r="E12848" s="27" t="s">
        <v>27</v>
      </c>
      <c r="F12848" s="27" t="s">
        <v>289</v>
      </c>
      <c r="G12848" s="33">
        <v>1937870.77</v>
      </c>
      <c r="H12848" s="33">
        <v>1937870.77</v>
      </c>
      <c r="I12848" s="33">
        <v>32938</v>
      </c>
      <c r="J12848" s="33">
        <v>3132</v>
      </c>
      <c r="K12848" s="33">
        <v>28900</v>
      </c>
      <c r="L12848" s="33">
        <v>1</v>
      </c>
      <c r="M12848" s="33">
        <v>1</v>
      </c>
      <c r="N12848" s="33">
        <v>1754508.81</v>
      </c>
      <c r="O12848" s="33">
        <v>8403.9</v>
      </c>
      <c r="P12848" s="33">
        <v>14899</v>
      </c>
    </row>
    <row r="12849" spans="1:16">
      <c r="A12849" s="27" t="s">
        <v>1712</v>
      </c>
      <c r="B12849" s="31">
        <v>202408</v>
      </c>
      <c r="C12849" s="27" t="s">
        <v>160</v>
      </c>
      <c r="D12849" s="27" t="s">
        <v>160</v>
      </c>
      <c r="E12849" s="27" t="s">
        <v>27</v>
      </c>
      <c r="F12849" s="27" t="s">
        <v>257</v>
      </c>
      <c r="G12849" s="33">
        <v>350722.09</v>
      </c>
      <c r="H12849" s="33">
        <v>350722.09</v>
      </c>
      <c r="I12849" s="33">
        <v>8313</v>
      </c>
      <c r="J12849" s="33">
        <v>722</v>
      </c>
      <c r="K12849" s="33">
        <v>8600</v>
      </c>
      <c r="L12849" s="33">
        <v>1</v>
      </c>
      <c r="M12849" s="33">
        <v>1</v>
      </c>
      <c r="N12849" s="33">
        <v>329496.77</v>
      </c>
      <c r="O12849" s="33">
        <v>2072</v>
      </c>
      <c r="P12849" s="33">
        <v>3543</v>
      </c>
    </row>
    <row r="12850" spans="1:16">
      <c r="A12850" s="27" t="s">
        <v>1712</v>
      </c>
      <c r="B12850" s="31">
        <v>202409</v>
      </c>
      <c r="C12850" s="27" t="s">
        <v>160</v>
      </c>
      <c r="D12850" s="27" t="s">
        <v>160</v>
      </c>
      <c r="E12850" s="27" t="s">
        <v>27</v>
      </c>
      <c r="F12850" s="27" t="s">
        <v>257</v>
      </c>
      <c r="G12850" s="33">
        <v>345256.39</v>
      </c>
      <c r="H12850" s="33">
        <v>345256.39</v>
      </c>
      <c r="I12850" s="33">
        <v>7960</v>
      </c>
      <c r="J12850" s="33">
        <v>597</v>
      </c>
      <c r="K12850" s="33">
        <v>8600</v>
      </c>
      <c r="L12850" s="33">
        <v>1</v>
      </c>
      <c r="M12850" s="33">
        <v>1</v>
      </c>
      <c r="N12850" s="33">
        <v>319188.91</v>
      </c>
      <c r="O12850" s="33">
        <v>1937</v>
      </c>
      <c r="P12850" s="33">
        <v>3526</v>
      </c>
    </row>
    <row r="12851" spans="1:16">
      <c r="A12851" s="27" t="s">
        <v>1712</v>
      </c>
      <c r="B12851" s="31">
        <v>202410</v>
      </c>
      <c r="C12851" s="27" t="s">
        <v>160</v>
      </c>
      <c r="D12851" s="27" t="s">
        <v>160</v>
      </c>
      <c r="E12851" s="27" t="s">
        <v>27</v>
      </c>
      <c r="F12851" s="27" t="s">
        <v>257</v>
      </c>
      <c r="G12851" s="33">
        <v>354510.52</v>
      </c>
      <c r="H12851" s="33">
        <v>354510.52</v>
      </c>
      <c r="I12851" s="33">
        <v>8026</v>
      </c>
      <c r="J12851" s="33">
        <v>606</v>
      </c>
      <c r="K12851" s="33">
        <v>8600</v>
      </c>
      <c r="L12851" s="33">
        <v>1</v>
      </c>
      <c r="M12851" s="33">
        <v>1</v>
      </c>
      <c r="N12851" s="33">
        <v>353225.49</v>
      </c>
      <c r="O12851" s="33">
        <v>2114.7</v>
      </c>
      <c r="P12851" s="33">
        <v>3561</v>
      </c>
    </row>
    <row r="12852" spans="1:16">
      <c r="A12852" s="27" t="s">
        <v>1712</v>
      </c>
      <c r="B12852" s="31">
        <v>202411</v>
      </c>
      <c r="C12852" s="27" t="s">
        <v>160</v>
      </c>
      <c r="D12852" s="27" t="s">
        <v>160</v>
      </c>
      <c r="E12852" s="27" t="s">
        <v>27</v>
      </c>
      <c r="F12852" s="27" t="s">
        <v>257</v>
      </c>
      <c r="G12852" s="33">
        <v>455653.51</v>
      </c>
      <c r="H12852" s="33">
        <v>455653.51</v>
      </c>
      <c r="I12852" s="33">
        <v>11580</v>
      </c>
      <c r="J12852" s="33">
        <v>945</v>
      </c>
      <c r="K12852" s="33">
        <v>8600</v>
      </c>
      <c r="L12852" s="33">
        <v>1</v>
      </c>
      <c r="M12852" s="33">
        <v>1</v>
      </c>
      <c r="N12852" s="33">
        <v>429468.55</v>
      </c>
      <c r="O12852" s="33">
        <v>2542.4</v>
      </c>
      <c r="P12852" s="33">
        <v>4779</v>
      </c>
    </row>
    <row r="12853" spans="1:16">
      <c r="A12853" s="27" t="s">
        <v>1712</v>
      </c>
      <c r="B12853" s="31">
        <v>202412</v>
      </c>
      <c r="C12853" s="27" t="s">
        <v>160</v>
      </c>
      <c r="D12853" s="27" t="s">
        <v>160</v>
      </c>
      <c r="E12853" s="27" t="s">
        <v>27</v>
      </c>
      <c r="F12853" s="27" t="s">
        <v>257</v>
      </c>
      <c r="G12853" s="33">
        <v>467548.15</v>
      </c>
      <c r="H12853" s="33">
        <v>467548.15</v>
      </c>
      <c r="I12853" s="33">
        <v>10624</v>
      </c>
      <c r="J12853" s="33">
        <v>739</v>
      </c>
      <c r="K12853" s="33">
        <v>8600</v>
      </c>
      <c r="L12853" s="33">
        <v>1</v>
      </c>
      <c r="M12853" s="33">
        <v>1</v>
      </c>
      <c r="N12853" s="33">
        <v>496698.54</v>
      </c>
      <c r="O12853" s="33">
        <v>2590.3</v>
      </c>
      <c r="P12853" s="33">
        <v>4590</v>
      </c>
    </row>
    <row r="12854" spans="1:16">
      <c r="A12854" s="27" t="s">
        <v>1712</v>
      </c>
      <c r="B12854" s="31">
        <v>202501</v>
      </c>
      <c r="C12854" s="27" t="s">
        <v>160</v>
      </c>
      <c r="D12854" s="27" t="s">
        <v>160</v>
      </c>
      <c r="E12854" s="27" t="s">
        <v>27</v>
      </c>
      <c r="F12854" s="27" t="s">
        <v>257</v>
      </c>
      <c r="G12854" s="33">
        <v>241028.15</v>
      </c>
      <c r="H12854" s="33">
        <v>241028.15</v>
      </c>
      <c r="I12854" s="33">
        <v>6104</v>
      </c>
      <c r="J12854" s="33">
        <v>519</v>
      </c>
      <c r="K12854" s="33">
        <v>8600</v>
      </c>
      <c r="L12854" s="33">
        <v>1</v>
      </c>
      <c r="M12854" s="33">
        <v>1</v>
      </c>
      <c r="N12854" s="33">
        <v>254350.1</v>
      </c>
      <c r="O12854" s="33">
        <v>1372</v>
      </c>
      <c r="P12854" s="33">
        <v>2382</v>
      </c>
    </row>
    <row r="12855" spans="1:16">
      <c r="A12855" s="27" t="s">
        <v>1712</v>
      </c>
      <c r="B12855" s="31">
        <v>202502</v>
      </c>
      <c r="C12855" s="27" t="s">
        <v>160</v>
      </c>
      <c r="D12855" s="27" t="s">
        <v>160</v>
      </c>
      <c r="E12855" s="27" t="s">
        <v>27</v>
      </c>
      <c r="F12855" s="27" t="s">
        <v>257</v>
      </c>
      <c r="G12855" s="33">
        <v>250977.64</v>
      </c>
      <c r="H12855" s="33">
        <v>250977.64</v>
      </c>
      <c r="I12855" s="33">
        <v>6555</v>
      </c>
      <c r="J12855" s="33">
        <v>553</v>
      </c>
      <c r="K12855" s="33">
        <v>8600</v>
      </c>
      <c r="L12855" s="33">
        <v>1</v>
      </c>
      <c r="M12855" s="33">
        <v>1</v>
      </c>
      <c r="N12855" s="33">
        <v>264013.41</v>
      </c>
      <c r="O12855" s="33">
        <v>1448.3</v>
      </c>
      <c r="P12855" s="33">
        <v>2649</v>
      </c>
    </row>
    <row r="12856" spans="1:16">
      <c r="A12856" s="27" t="s">
        <v>1712</v>
      </c>
      <c r="B12856" s="31">
        <v>202503</v>
      </c>
      <c r="C12856" s="27" t="s">
        <v>160</v>
      </c>
      <c r="D12856" s="27" t="s">
        <v>160</v>
      </c>
      <c r="E12856" s="27" t="s">
        <v>27</v>
      </c>
      <c r="F12856" s="27" t="s">
        <v>257</v>
      </c>
      <c r="G12856" s="33">
        <v>318712.9</v>
      </c>
      <c r="H12856" s="33">
        <v>318712.9</v>
      </c>
      <c r="I12856" s="33">
        <v>7919</v>
      </c>
      <c r="J12856" s="33">
        <v>547</v>
      </c>
      <c r="K12856" s="33">
        <v>8600</v>
      </c>
      <c r="L12856" s="33">
        <v>1</v>
      </c>
      <c r="M12856" s="33">
        <v>1</v>
      </c>
      <c r="N12856" s="33">
        <v>331494.99</v>
      </c>
      <c r="O12856" s="33">
        <v>1781.1</v>
      </c>
      <c r="P12856" s="33">
        <v>3292</v>
      </c>
    </row>
    <row r="12857" spans="1:16">
      <c r="A12857" s="27" t="s">
        <v>1712</v>
      </c>
      <c r="B12857" s="31">
        <v>202504</v>
      </c>
      <c r="C12857" s="27" t="s">
        <v>160</v>
      </c>
      <c r="D12857" s="27" t="s">
        <v>160</v>
      </c>
      <c r="E12857" s="27" t="s">
        <v>27</v>
      </c>
      <c r="F12857" s="27" t="s">
        <v>257</v>
      </c>
      <c r="G12857" s="33">
        <v>372802.56</v>
      </c>
      <c r="H12857" s="33">
        <v>372802.56</v>
      </c>
      <c r="I12857" s="33">
        <v>9565</v>
      </c>
      <c r="J12857" s="33">
        <v>710</v>
      </c>
      <c r="K12857" s="33">
        <v>8600</v>
      </c>
      <c r="L12857" s="33">
        <v>1</v>
      </c>
      <c r="M12857" s="33">
        <v>1</v>
      </c>
      <c r="N12857" s="33">
        <v>393013.77</v>
      </c>
      <c r="O12857" s="33">
        <v>2067.7</v>
      </c>
      <c r="P12857" s="33">
        <v>3904</v>
      </c>
    </row>
    <row r="12858" spans="1:16">
      <c r="A12858" s="27" t="s">
        <v>1712</v>
      </c>
      <c r="B12858" s="31">
        <v>202505</v>
      </c>
      <c r="C12858" s="27" t="s">
        <v>160</v>
      </c>
      <c r="D12858" s="27" t="s">
        <v>160</v>
      </c>
      <c r="E12858" s="27" t="s">
        <v>27</v>
      </c>
      <c r="F12858" s="27" t="s">
        <v>257</v>
      </c>
      <c r="G12858" s="33">
        <v>456780.96</v>
      </c>
      <c r="H12858" s="33">
        <v>456780.96</v>
      </c>
      <c r="I12858" s="33">
        <v>11407</v>
      </c>
      <c r="J12858" s="33">
        <v>838</v>
      </c>
      <c r="K12858" s="33">
        <v>8600</v>
      </c>
      <c r="L12858" s="33">
        <v>1</v>
      </c>
      <c r="M12858" s="33">
        <v>1</v>
      </c>
      <c r="N12858" s="33">
        <v>433671.5</v>
      </c>
      <c r="O12858" s="33">
        <v>2553.9</v>
      </c>
      <c r="P12858" s="33">
        <v>4675</v>
      </c>
    </row>
    <row r="12859" spans="1:16">
      <c r="A12859" s="27" t="s">
        <v>1712</v>
      </c>
      <c r="B12859" s="31">
        <v>202506</v>
      </c>
      <c r="C12859" s="27" t="s">
        <v>160</v>
      </c>
      <c r="D12859" s="27" t="s">
        <v>160</v>
      </c>
      <c r="E12859" s="27" t="s">
        <v>27</v>
      </c>
      <c r="F12859" s="27" t="s">
        <v>257</v>
      </c>
      <c r="G12859" s="33">
        <v>386529.45</v>
      </c>
      <c r="H12859" s="33">
        <v>386529.45</v>
      </c>
      <c r="I12859" s="33">
        <v>10679</v>
      </c>
      <c r="J12859" s="33">
        <v>639</v>
      </c>
      <c r="K12859" s="33">
        <v>8600</v>
      </c>
      <c r="L12859" s="33">
        <v>1</v>
      </c>
      <c r="M12859" s="33">
        <v>1</v>
      </c>
      <c r="N12859" s="33">
        <v>426846.36</v>
      </c>
      <c r="O12859" s="33">
        <v>2255.1</v>
      </c>
      <c r="P12859" s="33">
        <v>4351</v>
      </c>
    </row>
    <row r="12860" spans="1:16">
      <c r="A12860" s="27" t="s">
        <v>1712</v>
      </c>
      <c r="B12860" s="31">
        <v>202507</v>
      </c>
      <c r="C12860" s="27" t="s">
        <v>160</v>
      </c>
      <c r="D12860" s="27" t="s">
        <v>160</v>
      </c>
      <c r="E12860" s="27" t="s">
        <v>27</v>
      </c>
      <c r="F12860" s="27" t="s">
        <v>257</v>
      </c>
      <c r="G12860" s="33">
        <v>377174.2</v>
      </c>
      <c r="H12860" s="33">
        <v>377174.2</v>
      </c>
      <c r="I12860" s="33">
        <v>10414</v>
      </c>
      <c r="J12860" s="33">
        <v>697</v>
      </c>
      <c r="K12860" s="33">
        <v>8600</v>
      </c>
      <c r="L12860" s="33">
        <v>1</v>
      </c>
      <c r="M12860" s="33">
        <v>1</v>
      </c>
      <c r="N12860" s="33">
        <v>382356.76</v>
      </c>
      <c r="O12860" s="33">
        <v>2128.5</v>
      </c>
      <c r="P12860" s="33">
        <v>4071</v>
      </c>
    </row>
    <row r="12861" spans="1:16">
      <c r="A12861" s="27" t="s">
        <v>1712</v>
      </c>
      <c r="B12861" s="31">
        <v>202508</v>
      </c>
      <c r="C12861" s="27" t="s">
        <v>160</v>
      </c>
      <c r="D12861" s="27" t="s">
        <v>160</v>
      </c>
      <c r="E12861" s="27" t="s">
        <v>27</v>
      </c>
      <c r="F12861" s="27" t="s">
        <v>257</v>
      </c>
      <c r="G12861" s="33">
        <v>365647.75</v>
      </c>
      <c r="H12861" s="33">
        <v>365647.75</v>
      </c>
      <c r="I12861" s="33">
        <v>8975</v>
      </c>
      <c r="J12861" s="33">
        <v>750</v>
      </c>
      <c r="K12861" s="33">
        <v>8600</v>
      </c>
      <c r="L12861" s="33">
        <v>1</v>
      </c>
      <c r="M12861" s="33">
        <v>1</v>
      </c>
      <c r="N12861" s="33">
        <v>371013.36</v>
      </c>
      <c r="O12861" s="33">
        <v>2334.2</v>
      </c>
      <c r="P12861" s="33">
        <v>3850</v>
      </c>
    </row>
    <row r="12862" spans="1:16">
      <c r="A12862" s="27" t="s">
        <v>1712</v>
      </c>
      <c r="B12862" s="31">
        <v>202509</v>
      </c>
      <c r="C12862" s="27" t="s">
        <v>160</v>
      </c>
      <c r="D12862" s="27" t="s">
        <v>160</v>
      </c>
      <c r="E12862" s="27" t="s">
        <v>27</v>
      </c>
      <c r="F12862" s="27" t="s">
        <v>257</v>
      </c>
      <c r="G12862" s="33">
        <v>333976.78</v>
      </c>
      <c r="H12862" s="33">
        <v>333976.78</v>
      </c>
      <c r="I12862" s="33">
        <v>8276</v>
      </c>
      <c r="J12862" s="33">
        <v>690</v>
      </c>
      <c r="K12862" s="33">
        <v>8600</v>
      </c>
      <c r="L12862" s="33">
        <v>1</v>
      </c>
      <c r="M12862" s="33">
        <v>1</v>
      </c>
      <c r="N12862" s="33">
        <v>359406.72</v>
      </c>
      <c r="O12862" s="33">
        <v>1886.8</v>
      </c>
      <c r="P12862" s="33">
        <v>3358</v>
      </c>
    </row>
    <row r="12863" spans="1:16">
      <c r="A12863" s="27" t="s">
        <v>1712</v>
      </c>
      <c r="B12863" s="31">
        <v>202510</v>
      </c>
      <c r="C12863" s="27" t="s">
        <v>160</v>
      </c>
      <c r="D12863" s="27" t="s">
        <v>160</v>
      </c>
      <c r="E12863" s="27" t="s">
        <v>27</v>
      </c>
      <c r="F12863" s="27" t="s">
        <v>257</v>
      </c>
      <c r="G12863" s="33">
        <v>412389.41</v>
      </c>
      <c r="H12863" s="33">
        <v>412389.41</v>
      </c>
      <c r="I12863" s="33">
        <v>10928</v>
      </c>
      <c r="J12863" s="33">
        <v>731</v>
      </c>
      <c r="K12863" s="33">
        <v>8600</v>
      </c>
      <c r="L12863" s="33">
        <v>1</v>
      </c>
      <c r="M12863" s="33">
        <v>1</v>
      </c>
      <c r="N12863" s="33">
        <v>397731.9</v>
      </c>
      <c r="O12863" s="33">
        <v>2107.1</v>
      </c>
      <c r="P12863" s="33">
        <v>4356</v>
      </c>
    </row>
    <row r="12864" spans="1:16">
      <c r="A12864" s="27" t="s">
        <v>1712</v>
      </c>
      <c r="B12864" s="31">
        <v>202511</v>
      </c>
      <c r="C12864" s="27" t="s">
        <v>160</v>
      </c>
      <c r="D12864" s="27" t="s">
        <v>160</v>
      </c>
      <c r="E12864" s="27" t="s">
        <v>27</v>
      </c>
      <c r="F12864" s="27" t="s">
        <v>257</v>
      </c>
      <c r="G12864" s="33">
        <v>434744.97</v>
      </c>
      <c r="H12864" s="33">
        <v>434744.97</v>
      </c>
      <c r="I12864" s="33">
        <v>10701</v>
      </c>
      <c r="J12864" s="33">
        <v>858</v>
      </c>
      <c r="K12864" s="33">
        <v>8600</v>
      </c>
      <c r="L12864" s="33">
        <v>1</v>
      </c>
      <c r="M12864" s="33">
        <v>1</v>
      </c>
      <c r="N12864" s="33">
        <v>483581.58</v>
      </c>
      <c r="O12864" s="33">
        <v>2225.1</v>
      </c>
      <c r="P12864" s="33">
        <v>4326</v>
      </c>
    </row>
    <row r="12865" spans="1:16">
      <c r="A12865" s="27" t="s">
        <v>1712</v>
      </c>
      <c r="B12865" s="31">
        <v>202512</v>
      </c>
      <c r="C12865" s="27" t="s">
        <v>160</v>
      </c>
      <c r="D12865" s="27" t="s">
        <v>160</v>
      </c>
      <c r="E12865" s="27" t="s">
        <v>27</v>
      </c>
      <c r="F12865" s="27" t="s">
        <v>257</v>
      </c>
      <c r="G12865" s="33">
        <v>577999.55</v>
      </c>
      <c r="H12865" s="33">
        <v>577999.55</v>
      </c>
      <c r="I12865" s="33">
        <v>15823</v>
      </c>
      <c r="J12865" s="33">
        <v>1139</v>
      </c>
      <c r="K12865" s="33">
        <v>8600</v>
      </c>
      <c r="L12865" s="33">
        <v>1</v>
      </c>
      <c r="M12865" s="33">
        <v>1</v>
      </c>
      <c r="N12865" s="33">
        <v>559282.5600000001</v>
      </c>
      <c r="O12865" s="33">
        <v>3275.2</v>
      </c>
      <c r="P12865" s="33">
        <v>6253</v>
      </c>
    </row>
    <row r="12866" spans="1:16">
      <c r="A12866" s="27" t="s">
        <v>1712</v>
      </c>
      <c r="B12866" s="31">
        <v>202601</v>
      </c>
      <c r="C12866" s="27" t="s">
        <v>160</v>
      </c>
      <c r="D12866" s="27" t="s">
        <v>160</v>
      </c>
      <c r="E12866" s="27" t="s">
        <v>27</v>
      </c>
      <c r="F12866" s="27" t="s">
        <v>257</v>
      </c>
      <c r="G12866" s="33">
        <v>272034.9</v>
      </c>
      <c r="H12866" s="33">
        <v>272034.9</v>
      </c>
      <c r="I12866" s="33">
        <v>7174</v>
      </c>
      <c r="J12866" s="33">
        <v>499</v>
      </c>
      <c r="K12866" s="33">
        <v>8600</v>
      </c>
      <c r="L12866" s="33">
        <v>1</v>
      </c>
      <c r="M12866" s="33">
        <v>1</v>
      </c>
      <c r="N12866" s="33">
        <v>286398.21</v>
      </c>
      <c r="O12866" s="33">
        <v>1357</v>
      </c>
      <c r="P12866" s="33">
        <v>2966</v>
      </c>
    </row>
    <row r="12867" spans="1:16">
      <c r="A12867" s="27" t="s">
        <v>1712</v>
      </c>
      <c r="B12867" s="31">
        <v>202602</v>
      </c>
      <c r="C12867" s="27" t="s">
        <v>160</v>
      </c>
      <c r="D12867" s="27" t="s">
        <v>160</v>
      </c>
      <c r="E12867" s="27" t="s">
        <v>27</v>
      </c>
      <c r="F12867" s="27" t="s">
        <v>257</v>
      </c>
      <c r="G12867" s="33">
        <v>313912.91</v>
      </c>
      <c r="H12867" s="33">
        <v>313912.91</v>
      </c>
      <c r="I12867" s="33">
        <v>8149</v>
      </c>
      <c r="J12867" s="33">
        <v>639</v>
      </c>
      <c r="K12867" s="33">
        <v>8600</v>
      </c>
      <c r="L12867" s="33">
        <v>1</v>
      </c>
      <c r="M12867" s="33">
        <v>1</v>
      </c>
      <c r="N12867" s="33">
        <v>297279.11</v>
      </c>
      <c r="O12867" s="33">
        <v>1856.2</v>
      </c>
      <c r="P12867" s="33">
        <v>3316</v>
      </c>
    </row>
    <row r="12868" spans="1:16">
      <c r="A12868" s="27" t="s">
        <v>1712</v>
      </c>
      <c r="B12868" s="31">
        <v>202603</v>
      </c>
      <c r="C12868" s="27" t="s">
        <v>160</v>
      </c>
      <c r="D12868" s="27" t="s">
        <v>160</v>
      </c>
      <c r="E12868" s="27" t="s">
        <v>27</v>
      </c>
      <c r="F12868" s="27" t="s">
        <v>257</v>
      </c>
      <c r="G12868" s="33">
        <v>346016.43</v>
      </c>
      <c r="H12868" s="33">
        <v>346016.43</v>
      </c>
      <c r="I12868" s="33">
        <v>8764</v>
      </c>
      <c r="J12868" s="33">
        <v>706</v>
      </c>
      <c r="K12868" s="33">
        <v>8600</v>
      </c>
      <c r="L12868" s="33">
        <v>1</v>
      </c>
      <c r="M12868" s="33">
        <v>1</v>
      </c>
      <c r="N12868" s="33">
        <v>373263.36</v>
      </c>
      <c r="O12868" s="33">
        <v>1900.6</v>
      </c>
      <c r="P12868" s="33">
        <v>3596</v>
      </c>
    </row>
    <row r="12869" spans="1:16">
      <c r="A12869" s="27" t="s">
        <v>1712</v>
      </c>
      <c r="B12869" s="31">
        <v>202604</v>
      </c>
      <c r="C12869" s="27" t="s">
        <v>160</v>
      </c>
      <c r="D12869" s="27" t="s">
        <v>160</v>
      </c>
      <c r="E12869" s="27" t="s">
        <v>27</v>
      </c>
      <c r="F12869" s="27" t="s">
        <v>257</v>
      </c>
      <c r="G12869" s="33">
        <v>446231.23</v>
      </c>
      <c r="H12869" s="33">
        <v>446231.23</v>
      </c>
      <c r="I12869" s="33">
        <v>10523</v>
      </c>
      <c r="J12869" s="33">
        <v>932</v>
      </c>
      <c r="K12869" s="33">
        <v>8600</v>
      </c>
      <c r="L12869" s="33">
        <v>1</v>
      </c>
      <c r="M12869" s="33">
        <v>1</v>
      </c>
      <c r="N12869" s="33">
        <v>442533.5</v>
      </c>
      <c r="O12869" s="33">
        <v>2500.2</v>
      </c>
      <c r="P12869" s="33">
        <v>4428</v>
      </c>
    </row>
    <row r="12870" spans="1:16">
      <c r="A12870" s="27" t="s">
        <v>1712</v>
      </c>
      <c r="B12870" s="31">
        <v>202605</v>
      </c>
      <c r="C12870" s="27" t="s">
        <v>160</v>
      </c>
      <c r="D12870" s="27" t="s">
        <v>160</v>
      </c>
      <c r="E12870" s="27" t="s">
        <v>27</v>
      </c>
      <c r="F12870" s="27" t="s">
        <v>257</v>
      </c>
      <c r="G12870" s="33">
        <v>517467.07</v>
      </c>
      <c r="H12870" s="33">
        <v>517467.07</v>
      </c>
      <c r="I12870" s="33">
        <v>13733</v>
      </c>
      <c r="J12870" s="33">
        <v>900</v>
      </c>
      <c r="K12870" s="33">
        <v>8600</v>
      </c>
      <c r="L12870" s="33">
        <v>1</v>
      </c>
      <c r="M12870" s="33">
        <v>1</v>
      </c>
      <c r="N12870" s="33">
        <v>488314.11</v>
      </c>
      <c r="O12870" s="33">
        <v>2933.4</v>
      </c>
      <c r="P12870" s="33">
        <v>5480</v>
      </c>
    </row>
    <row r="12871" spans="1:16">
      <c r="A12871" s="27" t="s">
        <v>1712</v>
      </c>
      <c r="B12871" s="31">
        <v>202606</v>
      </c>
      <c r="C12871" s="27" t="s">
        <v>160</v>
      </c>
      <c r="D12871" s="27" t="s">
        <v>160</v>
      </c>
      <c r="E12871" s="27" t="s">
        <v>27</v>
      </c>
      <c r="F12871" s="27" t="s">
        <v>257</v>
      </c>
      <c r="G12871" s="33">
        <v>473910.79</v>
      </c>
      <c r="H12871" s="33">
        <v>473910.79</v>
      </c>
      <c r="I12871" s="33">
        <v>11878</v>
      </c>
      <c r="J12871" s="33">
        <v>869</v>
      </c>
      <c r="K12871" s="33">
        <v>8600</v>
      </c>
      <c r="L12871" s="33">
        <v>1</v>
      </c>
      <c r="M12871" s="33">
        <v>1</v>
      </c>
      <c r="N12871" s="33">
        <v>480629</v>
      </c>
      <c r="O12871" s="33">
        <v>2462.5</v>
      </c>
      <c r="P12871" s="33">
        <v>4952</v>
      </c>
    </row>
    <row r="12872" spans="1:16">
      <c r="A12872" s="27" t="s">
        <v>1712</v>
      </c>
      <c r="B12872" s="31">
        <v>202607</v>
      </c>
      <c r="C12872" s="27" t="s">
        <v>160</v>
      </c>
      <c r="D12872" s="27" t="s">
        <v>160</v>
      </c>
      <c r="E12872" s="27" t="s">
        <v>27</v>
      </c>
      <c r="F12872" s="27" t="s">
        <v>257</v>
      </c>
      <c r="G12872" s="33">
        <v>413218.06</v>
      </c>
      <c r="H12872" s="33">
        <v>413218.06</v>
      </c>
      <c r="I12872" s="33">
        <v>11138</v>
      </c>
      <c r="J12872" s="33">
        <v>743</v>
      </c>
      <c r="K12872" s="33">
        <v>8600</v>
      </c>
      <c r="L12872" s="33">
        <v>1</v>
      </c>
      <c r="M12872" s="33">
        <v>1</v>
      </c>
      <c r="N12872" s="33">
        <v>430533.71</v>
      </c>
      <c r="O12872" s="33">
        <v>2444.1</v>
      </c>
      <c r="P12872" s="33">
        <v>4479</v>
      </c>
    </row>
    <row r="12873" spans="1:16">
      <c r="A12873" s="27" t="s">
        <v>1713</v>
      </c>
      <c r="B12873" s="31">
        <v>202408</v>
      </c>
      <c r="C12873" s="27" t="s">
        <v>160</v>
      </c>
      <c r="D12873" s="27" t="s">
        <v>160</v>
      </c>
      <c r="E12873" s="27" t="s">
        <v>27</v>
      </c>
      <c r="F12873" s="27" t="s">
        <v>257</v>
      </c>
      <c r="G12873" s="33">
        <v>314179.03</v>
      </c>
      <c r="H12873" s="33">
        <v>314179.03</v>
      </c>
      <c r="I12873" s="33">
        <v>8268</v>
      </c>
      <c r="J12873" s="33">
        <v>702</v>
      </c>
      <c r="K12873" s="33">
        <v>8900</v>
      </c>
      <c r="L12873" s="33">
        <v>1</v>
      </c>
      <c r="M12873" s="33">
        <v>1</v>
      </c>
      <c r="N12873" s="33">
        <v>331753.6</v>
      </c>
      <c r="O12873" s="33">
        <v>1704</v>
      </c>
      <c r="P12873" s="33">
        <v>3374</v>
      </c>
    </row>
    <row r="12874" spans="1:16">
      <c r="A12874" s="27" t="s">
        <v>1713</v>
      </c>
      <c r="B12874" s="31">
        <v>202409</v>
      </c>
      <c r="C12874" s="27" t="s">
        <v>160</v>
      </c>
      <c r="D12874" s="27" t="s">
        <v>160</v>
      </c>
      <c r="E12874" s="27" t="s">
        <v>27</v>
      </c>
      <c r="F12874" s="27" t="s">
        <v>257</v>
      </c>
      <c r="G12874" s="33">
        <v>279332.3</v>
      </c>
      <c r="H12874" s="33">
        <v>279332.3</v>
      </c>
      <c r="I12874" s="33">
        <v>6955</v>
      </c>
      <c r="J12874" s="33">
        <v>545</v>
      </c>
      <c r="K12874" s="33">
        <v>8900</v>
      </c>
      <c r="L12874" s="33">
        <v>1</v>
      </c>
      <c r="M12874" s="33">
        <v>1</v>
      </c>
      <c r="N12874" s="33">
        <v>321375.14</v>
      </c>
      <c r="O12874" s="33">
        <v>1503.1</v>
      </c>
      <c r="P12874" s="33">
        <v>2911</v>
      </c>
    </row>
    <row r="12875" spans="1:16">
      <c r="A12875" s="27" t="s">
        <v>1713</v>
      </c>
      <c r="B12875" s="31">
        <v>202410</v>
      </c>
      <c r="C12875" s="27" t="s">
        <v>160</v>
      </c>
      <c r="D12875" s="27" t="s">
        <v>160</v>
      </c>
      <c r="E12875" s="27" t="s">
        <v>27</v>
      </c>
      <c r="F12875" s="27" t="s">
        <v>257</v>
      </c>
      <c r="G12875" s="33">
        <v>323388.37</v>
      </c>
      <c r="H12875" s="33">
        <v>323388.37</v>
      </c>
      <c r="I12875" s="33">
        <v>8269</v>
      </c>
      <c r="J12875" s="33">
        <v>638</v>
      </c>
      <c r="K12875" s="33">
        <v>8900</v>
      </c>
      <c r="L12875" s="33">
        <v>1</v>
      </c>
      <c r="M12875" s="33">
        <v>1</v>
      </c>
      <c r="N12875" s="33">
        <v>355644.85</v>
      </c>
      <c r="O12875" s="33">
        <v>1741.7</v>
      </c>
      <c r="P12875" s="33">
        <v>3300</v>
      </c>
    </row>
    <row r="12876" spans="1:16">
      <c r="A12876" s="27" t="s">
        <v>1713</v>
      </c>
      <c r="B12876" s="31">
        <v>202411</v>
      </c>
      <c r="C12876" s="27" t="s">
        <v>160</v>
      </c>
      <c r="D12876" s="27" t="s">
        <v>160</v>
      </c>
      <c r="E12876" s="27" t="s">
        <v>27</v>
      </c>
      <c r="F12876" s="27" t="s">
        <v>257</v>
      </c>
      <c r="G12876" s="33">
        <v>384347.8</v>
      </c>
      <c r="H12876" s="33">
        <v>384347.8</v>
      </c>
      <c r="I12876" s="33">
        <v>9514</v>
      </c>
      <c r="J12876" s="33">
        <v>799</v>
      </c>
      <c r="K12876" s="33">
        <v>8900</v>
      </c>
      <c r="L12876" s="33">
        <v>1</v>
      </c>
      <c r="M12876" s="33">
        <v>1</v>
      </c>
      <c r="N12876" s="33">
        <v>432410.12</v>
      </c>
      <c r="O12876" s="33">
        <v>2276.4</v>
      </c>
      <c r="P12876" s="33">
        <v>3873</v>
      </c>
    </row>
    <row r="12877" spans="1:16">
      <c r="A12877" s="27" t="s">
        <v>1713</v>
      </c>
      <c r="B12877" s="31">
        <v>202412</v>
      </c>
      <c r="C12877" s="27" t="s">
        <v>160</v>
      </c>
      <c r="D12877" s="27" t="s">
        <v>160</v>
      </c>
      <c r="E12877" s="27" t="s">
        <v>27</v>
      </c>
      <c r="F12877" s="27" t="s">
        <v>257</v>
      </c>
      <c r="G12877" s="33">
        <v>451086.18</v>
      </c>
      <c r="H12877" s="33">
        <v>451086.18</v>
      </c>
      <c r="I12877" s="33">
        <v>11265</v>
      </c>
      <c r="J12877" s="33">
        <v>732</v>
      </c>
      <c r="K12877" s="33">
        <v>8900</v>
      </c>
      <c r="L12877" s="33">
        <v>1</v>
      </c>
      <c r="M12877" s="33">
        <v>1</v>
      </c>
      <c r="N12877" s="33">
        <v>500100.59</v>
      </c>
      <c r="O12877" s="33">
        <v>2605.1</v>
      </c>
      <c r="P12877" s="33">
        <v>4607</v>
      </c>
    </row>
    <row r="12878" spans="1:16">
      <c r="A12878" s="27" t="s">
        <v>1713</v>
      </c>
      <c r="B12878" s="31">
        <v>202501</v>
      </c>
      <c r="C12878" s="27" t="s">
        <v>160</v>
      </c>
      <c r="D12878" s="27" t="s">
        <v>160</v>
      </c>
      <c r="E12878" s="27" t="s">
        <v>27</v>
      </c>
      <c r="F12878" s="27" t="s">
        <v>257</v>
      </c>
      <c r="G12878" s="33">
        <v>219011.97</v>
      </c>
      <c r="H12878" s="33">
        <v>219011.97</v>
      </c>
      <c r="I12878" s="33">
        <v>5697</v>
      </c>
      <c r="J12878" s="33">
        <v>383</v>
      </c>
      <c r="K12878" s="33">
        <v>8900</v>
      </c>
      <c r="L12878" s="33">
        <v>1</v>
      </c>
      <c r="M12878" s="33">
        <v>1</v>
      </c>
      <c r="N12878" s="33">
        <v>256092.22</v>
      </c>
      <c r="O12878" s="33">
        <v>1321.6</v>
      </c>
      <c r="P12878" s="33">
        <v>2385</v>
      </c>
    </row>
    <row r="12879" spans="1:16">
      <c r="A12879" s="27" t="s">
        <v>1713</v>
      </c>
      <c r="B12879" s="31">
        <v>202502</v>
      </c>
      <c r="C12879" s="27" t="s">
        <v>160</v>
      </c>
      <c r="D12879" s="27" t="s">
        <v>160</v>
      </c>
      <c r="E12879" s="27" t="s">
        <v>27</v>
      </c>
      <c r="F12879" s="27" t="s">
        <v>257</v>
      </c>
      <c r="G12879" s="33">
        <v>255451.59</v>
      </c>
      <c r="H12879" s="33">
        <v>255451.59</v>
      </c>
      <c r="I12879" s="33">
        <v>6921</v>
      </c>
      <c r="J12879" s="33">
        <v>459</v>
      </c>
      <c r="K12879" s="33">
        <v>8900</v>
      </c>
      <c r="L12879" s="33">
        <v>1</v>
      </c>
      <c r="M12879" s="33">
        <v>1</v>
      </c>
      <c r="N12879" s="33">
        <v>265821.73</v>
      </c>
      <c r="O12879" s="33">
        <v>1403</v>
      </c>
      <c r="P12879" s="33">
        <v>2607</v>
      </c>
    </row>
    <row r="12880" spans="1:16">
      <c r="A12880" s="27" t="s">
        <v>1713</v>
      </c>
      <c r="B12880" s="31">
        <v>202503</v>
      </c>
      <c r="C12880" s="27" t="s">
        <v>160</v>
      </c>
      <c r="D12880" s="27" t="s">
        <v>160</v>
      </c>
      <c r="E12880" s="27" t="s">
        <v>27</v>
      </c>
      <c r="F12880" s="27" t="s">
        <v>257</v>
      </c>
      <c r="G12880" s="33">
        <v>323036.17</v>
      </c>
      <c r="H12880" s="33">
        <v>323036.17</v>
      </c>
      <c r="I12880" s="33">
        <v>8011</v>
      </c>
      <c r="J12880" s="33">
        <v>556</v>
      </c>
      <c r="K12880" s="33">
        <v>8900</v>
      </c>
      <c r="L12880" s="33">
        <v>1</v>
      </c>
      <c r="M12880" s="33">
        <v>1</v>
      </c>
      <c r="N12880" s="33">
        <v>333765.51</v>
      </c>
      <c r="O12880" s="33">
        <v>1860.6</v>
      </c>
      <c r="P12880" s="33">
        <v>3281</v>
      </c>
    </row>
    <row r="12881" spans="1:16">
      <c r="A12881" s="27" t="s">
        <v>1713</v>
      </c>
      <c r="B12881" s="31">
        <v>202504</v>
      </c>
      <c r="C12881" s="27" t="s">
        <v>160</v>
      </c>
      <c r="D12881" s="27" t="s">
        <v>160</v>
      </c>
      <c r="E12881" s="27" t="s">
        <v>27</v>
      </c>
      <c r="F12881" s="27" t="s">
        <v>257</v>
      </c>
      <c r="G12881" s="33">
        <v>365375.9</v>
      </c>
      <c r="H12881" s="33">
        <v>365375.9</v>
      </c>
      <c r="I12881" s="33">
        <v>9039</v>
      </c>
      <c r="J12881" s="33">
        <v>699</v>
      </c>
      <c r="K12881" s="33">
        <v>8900</v>
      </c>
      <c r="L12881" s="33">
        <v>1</v>
      </c>
      <c r="M12881" s="33">
        <v>1</v>
      </c>
      <c r="N12881" s="33">
        <v>395705.64</v>
      </c>
      <c r="O12881" s="33">
        <v>2056.3</v>
      </c>
      <c r="P12881" s="33">
        <v>3696</v>
      </c>
    </row>
    <row r="12882" spans="1:16">
      <c r="A12882" s="27" t="s">
        <v>1713</v>
      </c>
      <c r="B12882" s="31">
        <v>202505</v>
      </c>
      <c r="C12882" s="27" t="s">
        <v>160</v>
      </c>
      <c r="D12882" s="27" t="s">
        <v>160</v>
      </c>
      <c r="E12882" s="27" t="s">
        <v>27</v>
      </c>
      <c r="F12882" s="27" t="s">
        <v>257</v>
      </c>
      <c r="G12882" s="33">
        <v>422643.77</v>
      </c>
      <c r="H12882" s="33">
        <v>422643.77</v>
      </c>
      <c r="I12882" s="33">
        <v>10619</v>
      </c>
      <c r="J12882" s="33">
        <v>817</v>
      </c>
      <c r="K12882" s="33">
        <v>8900</v>
      </c>
      <c r="L12882" s="33">
        <v>1</v>
      </c>
      <c r="M12882" s="33">
        <v>1</v>
      </c>
      <c r="N12882" s="33">
        <v>436641.85</v>
      </c>
      <c r="O12882" s="33">
        <v>2337.5</v>
      </c>
      <c r="P12882" s="33">
        <v>4357</v>
      </c>
    </row>
    <row r="12883" spans="1:16">
      <c r="A12883" s="27" t="s">
        <v>1713</v>
      </c>
      <c r="B12883" s="31">
        <v>202506</v>
      </c>
      <c r="C12883" s="27" t="s">
        <v>160</v>
      </c>
      <c r="D12883" s="27" t="s">
        <v>160</v>
      </c>
      <c r="E12883" s="27" t="s">
        <v>27</v>
      </c>
      <c r="F12883" s="27" t="s">
        <v>257</v>
      </c>
      <c r="G12883" s="33">
        <v>399559.83</v>
      </c>
      <c r="H12883" s="33">
        <v>399559.83</v>
      </c>
      <c r="I12883" s="33">
        <v>10784</v>
      </c>
      <c r="J12883" s="33">
        <v>927</v>
      </c>
      <c r="K12883" s="33">
        <v>8900</v>
      </c>
      <c r="L12883" s="33">
        <v>1</v>
      </c>
      <c r="M12883" s="33">
        <v>1</v>
      </c>
      <c r="N12883" s="33">
        <v>429769.97</v>
      </c>
      <c r="O12883" s="33">
        <v>2162.7</v>
      </c>
      <c r="P12883" s="33">
        <v>4241</v>
      </c>
    </row>
    <row r="12884" spans="1:16">
      <c r="A12884" s="27" t="s">
        <v>1713</v>
      </c>
      <c r="B12884" s="31">
        <v>202507</v>
      </c>
      <c r="C12884" s="27" t="s">
        <v>160</v>
      </c>
      <c r="D12884" s="27" t="s">
        <v>160</v>
      </c>
      <c r="E12884" s="27" t="s">
        <v>27</v>
      </c>
      <c r="F12884" s="27" t="s">
        <v>257</v>
      </c>
      <c r="G12884" s="33">
        <v>338596.6</v>
      </c>
      <c r="H12884" s="33">
        <v>338596.6</v>
      </c>
      <c r="I12884" s="33">
        <v>8964</v>
      </c>
      <c r="J12884" s="33">
        <v>728</v>
      </c>
      <c r="K12884" s="33">
        <v>8900</v>
      </c>
      <c r="L12884" s="33">
        <v>1</v>
      </c>
      <c r="M12884" s="33">
        <v>1</v>
      </c>
      <c r="N12884" s="33">
        <v>384975.65</v>
      </c>
      <c r="O12884" s="33">
        <v>1726.4</v>
      </c>
      <c r="P12884" s="33">
        <v>3524</v>
      </c>
    </row>
    <row r="12885" spans="1:16">
      <c r="A12885" s="27" t="s">
        <v>1713</v>
      </c>
      <c r="B12885" s="31">
        <v>202508</v>
      </c>
      <c r="C12885" s="27" t="s">
        <v>160</v>
      </c>
      <c r="D12885" s="27" t="s">
        <v>160</v>
      </c>
      <c r="E12885" s="27" t="s">
        <v>27</v>
      </c>
      <c r="F12885" s="27" t="s">
        <v>257</v>
      </c>
      <c r="G12885" s="33">
        <v>316304.37</v>
      </c>
      <c r="H12885" s="33">
        <v>316304.37</v>
      </c>
      <c r="I12885" s="33">
        <v>8074</v>
      </c>
      <c r="J12885" s="33">
        <v>609</v>
      </c>
      <c r="K12885" s="33">
        <v>8900</v>
      </c>
      <c r="L12885" s="33">
        <v>1</v>
      </c>
      <c r="M12885" s="33">
        <v>1</v>
      </c>
      <c r="N12885" s="33">
        <v>373554.55</v>
      </c>
      <c r="O12885" s="33">
        <v>1818.6</v>
      </c>
      <c r="P12885" s="33">
        <v>3257</v>
      </c>
    </row>
    <row r="12886" spans="1:16">
      <c r="A12886" s="27" t="s">
        <v>1713</v>
      </c>
      <c r="B12886" s="31">
        <v>202509</v>
      </c>
      <c r="C12886" s="27" t="s">
        <v>160</v>
      </c>
      <c r="D12886" s="27" t="s">
        <v>160</v>
      </c>
      <c r="E12886" s="27" t="s">
        <v>27</v>
      </c>
      <c r="F12886" s="27" t="s">
        <v>257</v>
      </c>
      <c r="G12886" s="33">
        <v>295230.26</v>
      </c>
      <c r="H12886" s="33">
        <v>295230.26</v>
      </c>
      <c r="I12886" s="33">
        <v>7319</v>
      </c>
      <c r="J12886" s="33">
        <v>518</v>
      </c>
      <c r="K12886" s="33">
        <v>8900</v>
      </c>
      <c r="L12886" s="33">
        <v>1</v>
      </c>
      <c r="M12886" s="33">
        <v>1</v>
      </c>
      <c r="N12886" s="33">
        <v>361868.41</v>
      </c>
      <c r="O12886" s="33">
        <v>1559.2</v>
      </c>
      <c r="P12886" s="33">
        <v>3048</v>
      </c>
    </row>
    <row r="12887" spans="1:16">
      <c r="A12887" s="27" t="s">
        <v>1713</v>
      </c>
      <c r="B12887" s="31">
        <v>202510</v>
      </c>
      <c r="C12887" s="27" t="s">
        <v>160</v>
      </c>
      <c r="D12887" s="27" t="s">
        <v>160</v>
      </c>
      <c r="E12887" s="27" t="s">
        <v>27</v>
      </c>
      <c r="F12887" s="27" t="s">
        <v>257</v>
      </c>
      <c r="G12887" s="33">
        <v>367713.13</v>
      </c>
      <c r="H12887" s="33">
        <v>367713.13</v>
      </c>
      <c r="I12887" s="33">
        <v>9090</v>
      </c>
      <c r="J12887" s="33">
        <v>697</v>
      </c>
      <c r="K12887" s="33">
        <v>8900</v>
      </c>
      <c r="L12887" s="33">
        <v>1</v>
      </c>
      <c r="M12887" s="33">
        <v>1</v>
      </c>
      <c r="N12887" s="33">
        <v>400456.1</v>
      </c>
      <c r="O12887" s="33">
        <v>2016.3</v>
      </c>
      <c r="P12887" s="33">
        <v>3815</v>
      </c>
    </row>
    <row r="12888" spans="1:16">
      <c r="A12888" s="27" t="s">
        <v>1713</v>
      </c>
      <c r="B12888" s="31">
        <v>202511</v>
      </c>
      <c r="C12888" s="27" t="s">
        <v>160</v>
      </c>
      <c r="D12888" s="27" t="s">
        <v>160</v>
      </c>
      <c r="E12888" s="27" t="s">
        <v>27</v>
      </c>
      <c r="F12888" s="27" t="s">
        <v>257</v>
      </c>
      <c r="G12888" s="33">
        <v>428920.88</v>
      </c>
      <c r="H12888" s="33">
        <v>428920.88</v>
      </c>
      <c r="I12888" s="33">
        <v>10451</v>
      </c>
      <c r="J12888" s="33">
        <v>918</v>
      </c>
      <c r="K12888" s="33">
        <v>8900</v>
      </c>
      <c r="L12888" s="33">
        <v>1</v>
      </c>
      <c r="M12888" s="33">
        <v>1</v>
      </c>
      <c r="N12888" s="33">
        <v>486893.79</v>
      </c>
      <c r="O12888" s="33">
        <v>2818.8</v>
      </c>
      <c r="P12888" s="33">
        <v>4459</v>
      </c>
    </row>
    <row r="12889" spans="1:16">
      <c r="A12889" s="27" t="s">
        <v>1713</v>
      </c>
      <c r="B12889" s="31">
        <v>202512</v>
      </c>
      <c r="C12889" s="27" t="s">
        <v>160</v>
      </c>
      <c r="D12889" s="27" t="s">
        <v>160</v>
      </c>
      <c r="E12889" s="27" t="s">
        <v>27</v>
      </c>
      <c r="F12889" s="27" t="s">
        <v>257</v>
      </c>
      <c r="G12889" s="33">
        <v>467556.67</v>
      </c>
      <c r="H12889" s="33">
        <v>467556.67</v>
      </c>
      <c r="I12889" s="33">
        <v>11172</v>
      </c>
      <c r="J12889" s="33">
        <v>848</v>
      </c>
      <c r="K12889" s="33">
        <v>8900</v>
      </c>
      <c r="L12889" s="33">
        <v>1</v>
      </c>
      <c r="M12889" s="33">
        <v>1</v>
      </c>
      <c r="N12889" s="33">
        <v>563113.27</v>
      </c>
      <c r="O12889" s="33">
        <v>2484.6</v>
      </c>
      <c r="P12889" s="33">
        <v>4632</v>
      </c>
    </row>
    <row r="12890" spans="1:16">
      <c r="A12890" s="27" t="s">
        <v>1713</v>
      </c>
      <c r="B12890" s="31">
        <v>202601</v>
      </c>
      <c r="C12890" s="27" t="s">
        <v>160</v>
      </c>
      <c r="D12890" s="27" t="s">
        <v>160</v>
      </c>
      <c r="E12890" s="27" t="s">
        <v>27</v>
      </c>
      <c r="F12890" s="27" t="s">
        <v>257</v>
      </c>
      <c r="G12890" s="33">
        <v>252776.28</v>
      </c>
      <c r="H12890" s="33">
        <v>252776.28</v>
      </c>
      <c r="I12890" s="33">
        <v>6395</v>
      </c>
      <c r="J12890" s="33">
        <v>433</v>
      </c>
      <c r="K12890" s="33">
        <v>8900</v>
      </c>
      <c r="L12890" s="33">
        <v>1</v>
      </c>
      <c r="M12890" s="33">
        <v>1</v>
      </c>
      <c r="N12890" s="33">
        <v>288359.84</v>
      </c>
      <c r="O12890" s="33">
        <v>1420.4</v>
      </c>
      <c r="P12890" s="33">
        <v>2669</v>
      </c>
    </row>
    <row r="12891" spans="1:16">
      <c r="A12891" s="27" t="s">
        <v>1713</v>
      </c>
      <c r="B12891" s="31">
        <v>202602</v>
      </c>
      <c r="C12891" s="27" t="s">
        <v>160</v>
      </c>
      <c r="D12891" s="27" t="s">
        <v>160</v>
      </c>
      <c r="E12891" s="27" t="s">
        <v>27</v>
      </c>
      <c r="F12891" s="27" t="s">
        <v>257</v>
      </c>
      <c r="G12891" s="33">
        <v>277574.19</v>
      </c>
      <c r="H12891" s="33">
        <v>277574.19</v>
      </c>
      <c r="I12891" s="33">
        <v>7321</v>
      </c>
      <c r="J12891" s="33">
        <v>544</v>
      </c>
      <c r="K12891" s="33">
        <v>8900</v>
      </c>
      <c r="L12891" s="33">
        <v>1</v>
      </c>
      <c r="M12891" s="33">
        <v>1</v>
      </c>
      <c r="N12891" s="33">
        <v>299315.27</v>
      </c>
      <c r="O12891" s="33">
        <v>1671.7</v>
      </c>
      <c r="P12891" s="33">
        <v>3040</v>
      </c>
    </row>
    <row r="12892" spans="1:16">
      <c r="A12892" s="27" t="s">
        <v>1713</v>
      </c>
      <c r="B12892" s="31">
        <v>202603</v>
      </c>
      <c r="C12892" s="27" t="s">
        <v>160</v>
      </c>
      <c r="D12892" s="27" t="s">
        <v>160</v>
      </c>
      <c r="E12892" s="27" t="s">
        <v>27</v>
      </c>
      <c r="F12892" s="27" t="s">
        <v>257</v>
      </c>
      <c r="G12892" s="33">
        <v>313895.72</v>
      </c>
      <c r="H12892" s="33">
        <v>313895.72</v>
      </c>
      <c r="I12892" s="33">
        <v>8476</v>
      </c>
      <c r="J12892" s="33">
        <v>724</v>
      </c>
      <c r="K12892" s="33">
        <v>8900</v>
      </c>
      <c r="L12892" s="33">
        <v>1</v>
      </c>
      <c r="M12892" s="33">
        <v>1</v>
      </c>
      <c r="N12892" s="33">
        <v>375819.96</v>
      </c>
      <c r="O12892" s="33">
        <v>1691.9</v>
      </c>
      <c r="P12892" s="33">
        <v>3348</v>
      </c>
    </row>
    <row r="12893" spans="1:16">
      <c r="A12893" s="27" t="s">
        <v>1713</v>
      </c>
      <c r="B12893" s="31">
        <v>202604</v>
      </c>
      <c r="C12893" s="27" t="s">
        <v>160</v>
      </c>
      <c r="D12893" s="27" t="s">
        <v>160</v>
      </c>
      <c r="E12893" s="27" t="s">
        <v>27</v>
      </c>
      <c r="F12893" s="27" t="s">
        <v>257</v>
      </c>
      <c r="G12893" s="33">
        <v>382459.56</v>
      </c>
      <c r="H12893" s="33">
        <v>382459.56</v>
      </c>
      <c r="I12893" s="33">
        <v>10332</v>
      </c>
      <c r="J12893" s="33">
        <v>920</v>
      </c>
      <c r="K12893" s="33">
        <v>8900</v>
      </c>
      <c r="L12893" s="33">
        <v>1</v>
      </c>
      <c r="M12893" s="33">
        <v>1</v>
      </c>
      <c r="N12893" s="33">
        <v>445564.56</v>
      </c>
      <c r="O12893" s="33">
        <v>2201.3</v>
      </c>
      <c r="P12893" s="33">
        <v>4045</v>
      </c>
    </row>
    <row r="12894" spans="1:16">
      <c r="A12894" s="27" t="s">
        <v>1713</v>
      </c>
      <c r="B12894" s="31">
        <v>202605</v>
      </c>
      <c r="C12894" s="27" t="s">
        <v>160</v>
      </c>
      <c r="D12894" s="27" t="s">
        <v>160</v>
      </c>
      <c r="E12894" s="27" t="s">
        <v>27</v>
      </c>
      <c r="F12894" s="27" t="s">
        <v>257</v>
      </c>
      <c r="G12894" s="33">
        <v>446096.17</v>
      </c>
      <c r="H12894" s="33">
        <v>446096.17</v>
      </c>
      <c r="I12894" s="33">
        <v>11069</v>
      </c>
      <c r="J12894" s="33">
        <v>682</v>
      </c>
      <c r="K12894" s="33">
        <v>8900</v>
      </c>
      <c r="L12894" s="33">
        <v>1</v>
      </c>
      <c r="M12894" s="33">
        <v>1</v>
      </c>
      <c r="N12894" s="33">
        <v>491658.73</v>
      </c>
      <c r="O12894" s="33">
        <v>2288.5</v>
      </c>
      <c r="P12894" s="33">
        <v>4511</v>
      </c>
    </row>
    <row r="12895" spans="1:16">
      <c r="A12895" s="27" t="s">
        <v>1713</v>
      </c>
      <c r="B12895" s="31">
        <v>202606</v>
      </c>
      <c r="C12895" s="27" t="s">
        <v>160</v>
      </c>
      <c r="D12895" s="27" t="s">
        <v>160</v>
      </c>
      <c r="E12895" s="27" t="s">
        <v>27</v>
      </c>
      <c r="F12895" s="27" t="s">
        <v>257</v>
      </c>
      <c r="G12895" s="33">
        <v>418420.36</v>
      </c>
      <c r="H12895" s="33">
        <v>418420.36</v>
      </c>
      <c r="I12895" s="33">
        <v>10539</v>
      </c>
      <c r="J12895" s="33">
        <v>694</v>
      </c>
      <c r="K12895" s="33">
        <v>8900</v>
      </c>
      <c r="L12895" s="33">
        <v>1</v>
      </c>
      <c r="M12895" s="33">
        <v>1</v>
      </c>
      <c r="N12895" s="33">
        <v>483920.98</v>
      </c>
      <c r="O12895" s="33">
        <v>2389.5</v>
      </c>
      <c r="P12895" s="33">
        <v>4315</v>
      </c>
    </row>
    <row r="12896" spans="1:16">
      <c r="A12896" s="27" t="s">
        <v>1713</v>
      </c>
      <c r="B12896" s="31">
        <v>202607</v>
      </c>
      <c r="C12896" s="27" t="s">
        <v>160</v>
      </c>
      <c r="D12896" s="27" t="s">
        <v>160</v>
      </c>
      <c r="E12896" s="27" t="s">
        <v>27</v>
      </c>
      <c r="F12896" s="27" t="s">
        <v>257</v>
      </c>
      <c r="G12896" s="33">
        <v>389783.51</v>
      </c>
      <c r="H12896" s="33">
        <v>389783.51</v>
      </c>
      <c r="I12896" s="33">
        <v>9711</v>
      </c>
      <c r="J12896" s="33">
        <v>811</v>
      </c>
      <c r="K12896" s="33">
        <v>8900</v>
      </c>
      <c r="L12896" s="33">
        <v>1</v>
      </c>
      <c r="M12896" s="33">
        <v>1</v>
      </c>
      <c r="N12896" s="33">
        <v>433482.58</v>
      </c>
      <c r="O12896" s="33">
        <v>2330.5</v>
      </c>
      <c r="P12896" s="33">
        <v>3891</v>
      </c>
    </row>
    <row r="12897" spans="1:16">
      <c r="A12897" s="27" t="s">
        <v>1715</v>
      </c>
      <c r="B12897" s="31">
        <v>202408</v>
      </c>
      <c r="C12897" s="27" t="s">
        <v>160</v>
      </c>
      <c r="D12897" s="27" t="s">
        <v>160</v>
      </c>
      <c r="E12897" s="27" t="s">
        <v>27</v>
      </c>
      <c r="F12897" s="27" t="s">
        <v>257</v>
      </c>
      <c r="G12897" s="33">
        <v>514631.46</v>
      </c>
      <c r="H12897" s="33">
        <v>514631.46</v>
      </c>
      <c r="I12897" s="33">
        <v>12287</v>
      </c>
      <c r="J12897" s="33">
        <v>834</v>
      </c>
      <c r="K12897" s="33">
        <v>12400</v>
      </c>
      <c r="L12897" s="33">
        <v>1</v>
      </c>
      <c r="M12897" s="33">
        <v>1</v>
      </c>
      <c r="N12897" s="33">
        <v>460220.62</v>
      </c>
      <c r="O12897" s="33">
        <v>3179.5</v>
      </c>
      <c r="P12897" s="33">
        <v>5164</v>
      </c>
    </row>
    <row r="12898" spans="1:16">
      <c r="A12898" s="27" t="s">
        <v>1715</v>
      </c>
      <c r="B12898" s="31">
        <v>202409</v>
      </c>
      <c r="C12898" s="27" t="s">
        <v>160</v>
      </c>
      <c r="D12898" s="27" t="s">
        <v>160</v>
      </c>
      <c r="E12898" s="27" t="s">
        <v>27</v>
      </c>
      <c r="F12898" s="27" t="s">
        <v>257</v>
      </c>
      <c r="G12898" s="33">
        <v>533403.33</v>
      </c>
      <c r="H12898" s="33">
        <v>533403.33</v>
      </c>
      <c r="I12898" s="33">
        <v>13870</v>
      </c>
      <c r="J12898" s="33">
        <v>987</v>
      </c>
      <c r="K12898" s="33">
        <v>12400</v>
      </c>
      <c r="L12898" s="33">
        <v>1</v>
      </c>
      <c r="M12898" s="33">
        <v>1</v>
      </c>
      <c r="N12898" s="33">
        <v>445823.25</v>
      </c>
      <c r="O12898" s="33">
        <v>3047</v>
      </c>
      <c r="P12898" s="33">
        <v>5930</v>
      </c>
    </row>
    <row r="12899" spans="1:16">
      <c r="A12899" s="27" t="s">
        <v>1715</v>
      </c>
      <c r="B12899" s="31">
        <v>202410</v>
      </c>
      <c r="C12899" s="27" t="s">
        <v>160</v>
      </c>
      <c r="D12899" s="27" t="s">
        <v>160</v>
      </c>
      <c r="E12899" s="27" t="s">
        <v>27</v>
      </c>
      <c r="F12899" s="27" t="s">
        <v>257</v>
      </c>
      <c r="G12899" s="33">
        <v>511699.45</v>
      </c>
      <c r="H12899" s="33">
        <v>511699.45</v>
      </c>
      <c r="I12899" s="33">
        <v>12737</v>
      </c>
      <c r="J12899" s="33">
        <v>918</v>
      </c>
      <c r="K12899" s="33">
        <v>12400</v>
      </c>
      <c r="L12899" s="33">
        <v>1</v>
      </c>
      <c r="M12899" s="33">
        <v>1</v>
      </c>
      <c r="N12899" s="33">
        <v>493363.42</v>
      </c>
      <c r="O12899" s="33">
        <v>3038.3</v>
      </c>
      <c r="P12899" s="33">
        <v>5471</v>
      </c>
    </row>
    <row r="12900" spans="1:16">
      <c r="A12900" s="27" t="s">
        <v>1715</v>
      </c>
      <c r="B12900" s="31">
        <v>202411</v>
      </c>
      <c r="C12900" s="27" t="s">
        <v>160</v>
      </c>
      <c r="D12900" s="27" t="s">
        <v>160</v>
      </c>
      <c r="E12900" s="27" t="s">
        <v>27</v>
      </c>
      <c r="F12900" s="27" t="s">
        <v>257</v>
      </c>
      <c r="G12900" s="33">
        <v>605416.63</v>
      </c>
      <c r="H12900" s="33">
        <v>605416.63</v>
      </c>
      <c r="I12900" s="33">
        <v>15007</v>
      </c>
      <c r="J12900" s="33">
        <v>1158</v>
      </c>
      <c r="K12900" s="33">
        <v>12400</v>
      </c>
      <c r="L12900" s="33">
        <v>1</v>
      </c>
      <c r="M12900" s="33">
        <v>1</v>
      </c>
      <c r="N12900" s="33">
        <v>599854.99</v>
      </c>
      <c r="O12900" s="33">
        <v>3396.5</v>
      </c>
      <c r="P12900" s="33">
        <v>6449</v>
      </c>
    </row>
    <row r="12901" spans="1:16">
      <c r="A12901" s="27" t="s">
        <v>1715</v>
      </c>
      <c r="B12901" s="31">
        <v>202412</v>
      </c>
      <c r="C12901" s="27" t="s">
        <v>160</v>
      </c>
      <c r="D12901" s="27" t="s">
        <v>160</v>
      </c>
      <c r="E12901" s="27" t="s">
        <v>27</v>
      </c>
      <c r="F12901" s="27" t="s">
        <v>257</v>
      </c>
      <c r="G12901" s="33">
        <v>801104.97</v>
      </c>
      <c r="H12901" s="33">
        <v>801104.97</v>
      </c>
      <c r="I12901" s="33">
        <v>20329</v>
      </c>
      <c r="J12901" s="33">
        <v>1577</v>
      </c>
      <c r="K12901" s="33">
        <v>12400</v>
      </c>
      <c r="L12901" s="33">
        <v>1</v>
      </c>
      <c r="M12901" s="33">
        <v>1</v>
      </c>
      <c r="N12901" s="33">
        <v>693757.6800000001</v>
      </c>
      <c r="O12901" s="33">
        <v>4012.1</v>
      </c>
      <c r="P12901" s="33">
        <v>8673</v>
      </c>
    </row>
    <row r="12902" spans="1:16">
      <c r="A12902" s="27" t="s">
        <v>1715</v>
      </c>
      <c r="B12902" s="31">
        <v>202501</v>
      </c>
      <c r="C12902" s="27" t="s">
        <v>160</v>
      </c>
      <c r="D12902" s="27" t="s">
        <v>160</v>
      </c>
      <c r="E12902" s="27" t="s">
        <v>27</v>
      </c>
      <c r="F12902" s="27" t="s">
        <v>257</v>
      </c>
      <c r="G12902" s="33">
        <v>401278.93</v>
      </c>
      <c r="H12902" s="33">
        <v>401278.93</v>
      </c>
      <c r="I12902" s="33">
        <v>10101</v>
      </c>
      <c r="J12902" s="33">
        <v>691</v>
      </c>
      <c r="K12902" s="33">
        <v>12400</v>
      </c>
      <c r="L12902" s="33">
        <v>1</v>
      </c>
      <c r="M12902" s="33">
        <v>1</v>
      </c>
      <c r="N12902" s="33">
        <v>355260.42</v>
      </c>
      <c r="O12902" s="33">
        <v>2397.2</v>
      </c>
      <c r="P12902" s="33">
        <v>4116</v>
      </c>
    </row>
    <row r="12903" spans="1:16">
      <c r="A12903" s="27" t="s">
        <v>1715</v>
      </c>
      <c r="B12903" s="31">
        <v>202502</v>
      </c>
      <c r="C12903" s="27" t="s">
        <v>160</v>
      </c>
      <c r="D12903" s="27" t="s">
        <v>160</v>
      </c>
      <c r="E12903" s="27" t="s">
        <v>27</v>
      </c>
      <c r="F12903" s="27" t="s">
        <v>257</v>
      </c>
      <c r="G12903" s="33">
        <v>391197.43</v>
      </c>
      <c r="H12903" s="33">
        <v>391197.43</v>
      </c>
      <c r="I12903" s="33">
        <v>11033</v>
      </c>
      <c r="J12903" s="33">
        <v>717</v>
      </c>
      <c r="K12903" s="33">
        <v>12400</v>
      </c>
      <c r="L12903" s="33">
        <v>1</v>
      </c>
      <c r="M12903" s="33">
        <v>1</v>
      </c>
      <c r="N12903" s="33">
        <v>368757.54</v>
      </c>
      <c r="O12903" s="33">
        <v>2029.8</v>
      </c>
      <c r="P12903" s="33">
        <v>4228</v>
      </c>
    </row>
    <row r="12904" spans="1:16">
      <c r="A12904" s="27" t="s">
        <v>1715</v>
      </c>
      <c r="B12904" s="31">
        <v>202503</v>
      </c>
      <c r="C12904" s="27" t="s">
        <v>160</v>
      </c>
      <c r="D12904" s="27" t="s">
        <v>160</v>
      </c>
      <c r="E12904" s="27" t="s">
        <v>27</v>
      </c>
      <c r="F12904" s="27" t="s">
        <v>257</v>
      </c>
      <c r="G12904" s="33">
        <v>497980.58</v>
      </c>
      <c r="H12904" s="33">
        <v>497980.58</v>
      </c>
      <c r="I12904" s="33">
        <v>13047</v>
      </c>
      <c r="J12904" s="33">
        <v>943</v>
      </c>
      <c r="K12904" s="33">
        <v>12400</v>
      </c>
      <c r="L12904" s="33">
        <v>1</v>
      </c>
      <c r="M12904" s="33">
        <v>1</v>
      </c>
      <c r="N12904" s="33">
        <v>463011.61</v>
      </c>
      <c r="O12904" s="33">
        <v>2922.8</v>
      </c>
      <c r="P12904" s="33">
        <v>5386</v>
      </c>
    </row>
    <row r="12905" spans="1:16">
      <c r="A12905" s="27" t="s">
        <v>1715</v>
      </c>
      <c r="B12905" s="31">
        <v>202504</v>
      </c>
      <c r="C12905" s="27" t="s">
        <v>160</v>
      </c>
      <c r="D12905" s="27" t="s">
        <v>160</v>
      </c>
      <c r="E12905" s="27" t="s">
        <v>27</v>
      </c>
      <c r="F12905" s="27" t="s">
        <v>257</v>
      </c>
      <c r="G12905" s="33">
        <v>598864.4300000001</v>
      </c>
      <c r="H12905" s="33">
        <v>598864.4300000001</v>
      </c>
      <c r="I12905" s="33">
        <v>15604</v>
      </c>
      <c r="J12905" s="33">
        <v>1207</v>
      </c>
      <c r="K12905" s="33">
        <v>12400</v>
      </c>
      <c r="L12905" s="33">
        <v>1</v>
      </c>
      <c r="M12905" s="33">
        <v>1</v>
      </c>
      <c r="N12905" s="33">
        <v>548937.22</v>
      </c>
      <c r="O12905" s="33">
        <v>3245</v>
      </c>
      <c r="P12905" s="33">
        <v>6456</v>
      </c>
    </row>
    <row r="12906" spans="1:16">
      <c r="A12906" s="27" t="s">
        <v>1715</v>
      </c>
      <c r="B12906" s="31">
        <v>202505</v>
      </c>
      <c r="C12906" s="27" t="s">
        <v>160</v>
      </c>
      <c r="D12906" s="27" t="s">
        <v>160</v>
      </c>
      <c r="E12906" s="27" t="s">
        <v>27</v>
      </c>
      <c r="F12906" s="27" t="s">
        <v>257</v>
      </c>
      <c r="G12906" s="33">
        <v>675502.1899999999</v>
      </c>
      <c r="H12906" s="33">
        <v>675502.1899999999</v>
      </c>
      <c r="I12906" s="33">
        <v>17480</v>
      </c>
      <c r="J12906" s="33">
        <v>1316</v>
      </c>
      <c r="K12906" s="33">
        <v>12400</v>
      </c>
      <c r="L12906" s="33">
        <v>1</v>
      </c>
      <c r="M12906" s="33">
        <v>1</v>
      </c>
      <c r="N12906" s="33">
        <v>605725.41</v>
      </c>
      <c r="O12906" s="33">
        <v>3773.5</v>
      </c>
      <c r="P12906" s="33">
        <v>7294</v>
      </c>
    </row>
    <row r="12907" spans="1:16">
      <c r="A12907" s="27" t="s">
        <v>1715</v>
      </c>
      <c r="B12907" s="31">
        <v>202506</v>
      </c>
      <c r="C12907" s="27" t="s">
        <v>160</v>
      </c>
      <c r="D12907" s="27" t="s">
        <v>160</v>
      </c>
      <c r="E12907" s="27" t="s">
        <v>27</v>
      </c>
      <c r="F12907" s="27" t="s">
        <v>257</v>
      </c>
      <c r="G12907" s="33">
        <v>655410.4399999999</v>
      </c>
      <c r="H12907" s="33">
        <v>655410.4399999999</v>
      </c>
      <c r="I12907" s="33">
        <v>16033</v>
      </c>
      <c r="J12907" s="33">
        <v>1252</v>
      </c>
      <c r="K12907" s="33">
        <v>12400</v>
      </c>
      <c r="L12907" s="33">
        <v>1</v>
      </c>
      <c r="M12907" s="33">
        <v>1</v>
      </c>
      <c r="N12907" s="33">
        <v>596192.48</v>
      </c>
      <c r="O12907" s="33">
        <v>3678.3</v>
      </c>
      <c r="P12907" s="33">
        <v>6521</v>
      </c>
    </row>
    <row r="12908" spans="1:16">
      <c r="A12908" s="27" t="s">
        <v>1715</v>
      </c>
      <c r="B12908" s="31">
        <v>202507</v>
      </c>
      <c r="C12908" s="27" t="s">
        <v>160</v>
      </c>
      <c r="D12908" s="27" t="s">
        <v>160</v>
      </c>
      <c r="E12908" s="27" t="s">
        <v>27</v>
      </c>
      <c r="F12908" s="27" t="s">
        <v>257</v>
      </c>
      <c r="G12908" s="33">
        <v>587614.9399999999</v>
      </c>
      <c r="H12908" s="33">
        <v>587614.9399999999</v>
      </c>
      <c r="I12908" s="33">
        <v>13912</v>
      </c>
      <c r="J12908" s="33">
        <v>1002</v>
      </c>
      <c r="K12908" s="33">
        <v>12400</v>
      </c>
      <c r="L12908" s="33">
        <v>1</v>
      </c>
      <c r="M12908" s="33">
        <v>1</v>
      </c>
      <c r="N12908" s="33">
        <v>534052.1800000001</v>
      </c>
      <c r="O12908" s="33">
        <v>3491.6</v>
      </c>
      <c r="P12908" s="33">
        <v>5738</v>
      </c>
    </row>
    <row r="12909" spans="1:16">
      <c r="A12909" s="27" t="s">
        <v>1715</v>
      </c>
      <c r="B12909" s="31">
        <v>202508</v>
      </c>
      <c r="C12909" s="27" t="s">
        <v>160</v>
      </c>
      <c r="D12909" s="27" t="s">
        <v>160</v>
      </c>
      <c r="E12909" s="27" t="s">
        <v>27</v>
      </c>
      <c r="F12909" s="27" t="s">
        <v>257</v>
      </c>
      <c r="G12909" s="33">
        <v>477486.7</v>
      </c>
      <c r="H12909" s="33">
        <v>477486.7</v>
      </c>
      <c r="I12909" s="33">
        <v>12270</v>
      </c>
      <c r="J12909" s="33">
        <v>867</v>
      </c>
      <c r="K12909" s="33">
        <v>12400</v>
      </c>
      <c r="L12909" s="33">
        <v>1</v>
      </c>
      <c r="M12909" s="33">
        <v>1</v>
      </c>
      <c r="N12909" s="33">
        <v>518208.41</v>
      </c>
      <c r="O12909" s="33">
        <v>2604.1</v>
      </c>
      <c r="P12909" s="33">
        <v>5013</v>
      </c>
    </row>
    <row r="12910" spans="1:16">
      <c r="A12910" s="27" t="s">
        <v>1715</v>
      </c>
      <c r="B12910" s="31">
        <v>202509</v>
      </c>
      <c r="C12910" s="27" t="s">
        <v>160</v>
      </c>
      <c r="D12910" s="27" t="s">
        <v>160</v>
      </c>
      <c r="E12910" s="27" t="s">
        <v>27</v>
      </c>
      <c r="F12910" s="27" t="s">
        <v>257</v>
      </c>
      <c r="G12910" s="33">
        <v>513042.77</v>
      </c>
      <c r="H12910" s="33">
        <v>513042.77</v>
      </c>
      <c r="I12910" s="33">
        <v>13388</v>
      </c>
      <c r="J12910" s="33">
        <v>1107</v>
      </c>
      <c r="K12910" s="33">
        <v>12400</v>
      </c>
      <c r="L12910" s="33">
        <v>1</v>
      </c>
      <c r="M12910" s="33">
        <v>1</v>
      </c>
      <c r="N12910" s="33">
        <v>501996.98</v>
      </c>
      <c r="O12910" s="33">
        <v>2708.3</v>
      </c>
      <c r="P12910" s="33">
        <v>5470</v>
      </c>
    </row>
    <row r="12911" spans="1:16">
      <c r="A12911" s="27" t="s">
        <v>1715</v>
      </c>
      <c r="B12911" s="31">
        <v>202510</v>
      </c>
      <c r="C12911" s="27" t="s">
        <v>160</v>
      </c>
      <c r="D12911" s="27" t="s">
        <v>160</v>
      </c>
      <c r="E12911" s="27" t="s">
        <v>27</v>
      </c>
      <c r="F12911" s="27" t="s">
        <v>257</v>
      </c>
      <c r="G12911" s="33">
        <v>618139.4300000001</v>
      </c>
      <c r="H12911" s="33">
        <v>618139.4300000001</v>
      </c>
      <c r="I12911" s="33">
        <v>16711</v>
      </c>
      <c r="J12911" s="33">
        <v>1185</v>
      </c>
      <c r="K12911" s="33">
        <v>12400</v>
      </c>
      <c r="L12911" s="33">
        <v>1</v>
      </c>
      <c r="M12911" s="33">
        <v>1</v>
      </c>
      <c r="N12911" s="33">
        <v>555527.22</v>
      </c>
      <c r="O12911" s="33">
        <v>3647</v>
      </c>
      <c r="P12911" s="33">
        <v>6857</v>
      </c>
    </row>
    <row r="12912" spans="1:16">
      <c r="A12912" s="27" t="s">
        <v>1715</v>
      </c>
      <c r="B12912" s="31">
        <v>202511</v>
      </c>
      <c r="C12912" s="27" t="s">
        <v>160</v>
      </c>
      <c r="D12912" s="27" t="s">
        <v>160</v>
      </c>
      <c r="E12912" s="27" t="s">
        <v>27</v>
      </c>
      <c r="F12912" s="27" t="s">
        <v>257</v>
      </c>
      <c r="G12912" s="33">
        <v>770652.23</v>
      </c>
      <c r="H12912" s="33">
        <v>770652.23</v>
      </c>
      <c r="I12912" s="33">
        <v>21154</v>
      </c>
      <c r="J12912" s="33">
        <v>1397</v>
      </c>
      <c r="K12912" s="33">
        <v>12400</v>
      </c>
      <c r="L12912" s="33">
        <v>1</v>
      </c>
      <c r="M12912" s="33">
        <v>1</v>
      </c>
      <c r="N12912" s="33">
        <v>675436.72</v>
      </c>
      <c r="O12912" s="33">
        <v>4365.4</v>
      </c>
      <c r="P12912" s="33">
        <v>8612</v>
      </c>
    </row>
    <row r="12913" spans="1:16">
      <c r="A12913" s="27" t="s">
        <v>1715</v>
      </c>
      <c r="B12913" s="31">
        <v>202512</v>
      </c>
      <c r="C12913" s="27" t="s">
        <v>160</v>
      </c>
      <c r="D12913" s="27" t="s">
        <v>160</v>
      </c>
      <c r="E12913" s="27" t="s">
        <v>27</v>
      </c>
      <c r="F12913" s="27" t="s">
        <v>257</v>
      </c>
      <c r="G12913" s="33">
        <v>859019.16</v>
      </c>
      <c r="H12913" s="33">
        <v>859019.16</v>
      </c>
      <c r="I12913" s="33">
        <v>21052</v>
      </c>
      <c r="J12913" s="33">
        <v>1723</v>
      </c>
      <c r="K12913" s="33">
        <v>12400</v>
      </c>
      <c r="L12913" s="33">
        <v>1</v>
      </c>
      <c r="M12913" s="33">
        <v>1</v>
      </c>
      <c r="N12913" s="33">
        <v>781171.14</v>
      </c>
      <c r="O12913" s="33">
        <v>5352.8</v>
      </c>
      <c r="P12913" s="33">
        <v>8780</v>
      </c>
    </row>
    <row r="12914" spans="1:16">
      <c r="A12914" s="27" t="s">
        <v>1715</v>
      </c>
      <c r="B12914" s="31">
        <v>202601</v>
      </c>
      <c r="C12914" s="27" t="s">
        <v>160</v>
      </c>
      <c r="D12914" s="27" t="s">
        <v>160</v>
      </c>
      <c r="E12914" s="27" t="s">
        <v>27</v>
      </c>
      <c r="F12914" s="27" t="s">
        <v>257</v>
      </c>
      <c r="G12914" s="33">
        <v>454614.04</v>
      </c>
      <c r="H12914" s="33">
        <v>454614.04</v>
      </c>
      <c r="I12914" s="33">
        <v>11136</v>
      </c>
      <c r="J12914" s="33">
        <v>824</v>
      </c>
      <c r="K12914" s="33">
        <v>12400</v>
      </c>
      <c r="L12914" s="33">
        <v>1</v>
      </c>
      <c r="M12914" s="33">
        <v>1</v>
      </c>
      <c r="N12914" s="33">
        <v>400023.23</v>
      </c>
      <c r="O12914" s="33">
        <v>2436.5</v>
      </c>
      <c r="P12914" s="33">
        <v>4719</v>
      </c>
    </row>
    <row r="12915" spans="1:16">
      <c r="A12915" s="27" t="s">
        <v>1715</v>
      </c>
      <c r="B12915" s="31">
        <v>202602</v>
      </c>
      <c r="C12915" s="27" t="s">
        <v>160</v>
      </c>
      <c r="D12915" s="27" t="s">
        <v>160</v>
      </c>
      <c r="E12915" s="27" t="s">
        <v>27</v>
      </c>
      <c r="F12915" s="27" t="s">
        <v>257</v>
      </c>
      <c r="G12915" s="33">
        <v>445345.6</v>
      </c>
      <c r="H12915" s="33">
        <v>445345.6</v>
      </c>
      <c r="I12915" s="33">
        <v>10802</v>
      </c>
      <c r="J12915" s="33">
        <v>856</v>
      </c>
      <c r="K12915" s="33">
        <v>12400</v>
      </c>
      <c r="L12915" s="33">
        <v>1</v>
      </c>
      <c r="M12915" s="33">
        <v>1</v>
      </c>
      <c r="N12915" s="33">
        <v>415220.99</v>
      </c>
      <c r="O12915" s="33">
        <v>2358.1</v>
      </c>
      <c r="P12915" s="33">
        <v>4392</v>
      </c>
    </row>
    <row r="12916" spans="1:16">
      <c r="A12916" s="27" t="s">
        <v>1715</v>
      </c>
      <c r="B12916" s="31">
        <v>202603</v>
      </c>
      <c r="C12916" s="27" t="s">
        <v>160</v>
      </c>
      <c r="D12916" s="27" t="s">
        <v>160</v>
      </c>
      <c r="E12916" s="27" t="s">
        <v>27</v>
      </c>
      <c r="F12916" s="27" t="s">
        <v>257</v>
      </c>
      <c r="G12916" s="33">
        <v>596647.4399999999</v>
      </c>
      <c r="H12916" s="33">
        <v>596647.4399999999</v>
      </c>
      <c r="I12916" s="33">
        <v>15010</v>
      </c>
      <c r="J12916" s="33">
        <v>1249</v>
      </c>
      <c r="K12916" s="33">
        <v>12400</v>
      </c>
      <c r="L12916" s="33">
        <v>1</v>
      </c>
      <c r="M12916" s="33">
        <v>1</v>
      </c>
      <c r="N12916" s="33">
        <v>521351.07</v>
      </c>
      <c r="O12916" s="33">
        <v>3056.7</v>
      </c>
      <c r="P12916" s="33">
        <v>6358</v>
      </c>
    </row>
    <row r="12917" spans="1:16">
      <c r="A12917" s="27" t="s">
        <v>1715</v>
      </c>
      <c r="B12917" s="31">
        <v>202604</v>
      </c>
      <c r="C12917" s="27" t="s">
        <v>160</v>
      </c>
      <c r="D12917" s="27" t="s">
        <v>160</v>
      </c>
      <c r="E12917" s="27" t="s">
        <v>27</v>
      </c>
      <c r="F12917" s="27" t="s">
        <v>257</v>
      </c>
      <c r="G12917" s="33">
        <v>659675.45</v>
      </c>
      <c r="H12917" s="33">
        <v>659675.45</v>
      </c>
      <c r="I12917" s="33">
        <v>16641</v>
      </c>
      <c r="J12917" s="33">
        <v>1132</v>
      </c>
      <c r="K12917" s="33">
        <v>12400</v>
      </c>
      <c r="L12917" s="33">
        <v>1</v>
      </c>
      <c r="M12917" s="33">
        <v>1</v>
      </c>
      <c r="N12917" s="33">
        <v>618103.3100000001</v>
      </c>
      <c r="O12917" s="33">
        <v>3739.8</v>
      </c>
      <c r="P12917" s="33">
        <v>6812</v>
      </c>
    </row>
    <row r="12918" spans="1:16">
      <c r="A12918" s="27" t="s">
        <v>1715</v>
      </c>
      <c r="B12918" s="31">
        <v>202605</v>
      </c>
      <c r="C12918" s="27" t="s">
        <v>160</v>
      </c>
      <c r="D12918" s="27" t="s">
        <v>160</v>
      </c>
      <c r="E12918" s="27" t="s">
        <v>27</v>
      </c>
      <c r="F12918" s="27" t="s">
        <v>257</v>
      </c>
      <c r="G12918" s="33">
        <v>747643.47</v>
      </c>
      <c r="H12918" s="33">
        <v>747643.47</v>
      </c>
      <c r="I12918" s="33">
        <v>19972</v>
      </c>
      <c r="J12918" s="33">
        <v>1595</v>
      </c>
      <c r="K12918" s="33">
        <v>12400</v>
      </c>
      <c r="L12918" s="33">
        <v>1</v>
      </c>
      <c r="M12918" s="33">
        <v>1</v>
      </c>
      <c r="N12918" s="33">
        <v>682046.8100000001</v>
      </c>
      <c r="O12918" s="33">
        <v>3937.2</v>
      </c>
      <c r="P12918" s="33">
        <v>8222</v>
      </c>
    </row>
    <row r="12919" spans="1:16">
      <c r="A12919" s="27" t="s">
        <v>1715</v>
      </c>
      <c r="B12919" s="31">
        <v>202606</v>
      </c>
      <c r="C12919" s="27" t="s">
        <v>160</v>
      </c>
      <c r="D12919" s="27" t="s">
        <v>160</v>
      </c>
      <c r="E12919" s="27" t="s">
        <v>27</v>
      </c>
      <c r="F12919" s="27" t="s">
        <v>257</v>
      </c>
      <c r="G12919" s="33">
        <v>690563.29</v>
      </c>
      <c r="H12919" s="33">
        <v>690563.29</v>
      </c>
      <c r="I12919" s="33">
        <v>19108</v>
      </c>
      <c r="J12919" s="33">
        <v>1446</v>
      </c>
      <c r="K12919" s="33">
        <v>12400</v>
      </c>
      <c r="L12919" s="33">
        <v>1</v>
      </c>
      <c r="M12919" s="33">
        <v>1</v>
      </c>
      <c r="N12919" s="33">
        <v>671312.73</v>
      </c>
      <c r="O12919" s="33">
        <v>3709.7</v>
      </c>
      <c r="P12919" s="33">
        <v>7296</v>
      </c>
    </row>
    <row r="12920" spans="1:16">
      <c r="A12920" s="27" t="s">
        <v>1715</v>
      </c>
      <c r="B12920" s="31">
        <v>202607</v>
      </c>
      <c r="C12920" s="27" t="s">
        <v>160</v>
      </c>
      <c r="D12920" s="27" t="s">
        <v>160</v>
      </c>
      <c r="E12920" s="27" t="s">
        <v>27</v>
      </c>
      <c r="F12920" s="27" t="s">
        <v>257</v>
      </c>
      <c r="G12920" s="33">
        <v>685532.75</v>
      </c>
      <c r="H12920" s="33">
        <v>685532.75</v>
      </c>
      <c r="I12920" s="33">
        <v>16188</v>
      </c>
      <c r="J12920" s="33">
        <v>1346</v>
      </c>
      <c r="K12920" s="33">
        <v>12400</v>
      </c>
      <c r="L12920" s="33">
        <v>1</v>
      </c>
      <c r="M12920" s="33">
        <v>1</v>
      </c>
      <c r="N12920" s="33">
        <v>601342.75</v>
      </c>
      <c r="O12920" s="33">
        <v>4326.2</v>
      </c>
      <c r="P12920" s="33">
        <v>6781</v>
      </c>
    </row>
    <row r="12921" spans="1:16">
      <c r="A12921" s="27" t="s">
        <v>1717</v>
      </c>
      <c r="B12921" s="31">
        <v>202408</v>
      </c>
      <c r="C12921" s="27" t="s">
        <v>160</v>
      </c>
      <c r="D12921" s="27" t="s">
        <v>160</v>
      </c>
      <c r="E12921" s="27" t="s">
        <v>27</v>
      </c>
      <c r="F12921" s="27" t="s">
        <v>257</v>
      </c>
      <c r="G12921" s="33">
        <v>394310.36</v>
      </c>
      <c r="H12921" s="33">
        <v>394310.36</v>
      </c>
      <c r="I12921" s="33">
        <v>10276</v>
      </c>
      <c r="J12921" s="33">
        <v>656</v>
      </c>
      <c r="K12921" s="33">
        <v>11500</v>
      </c>
      <c r="L12921" s="33">
        <v>1</v>
      </c>
      <c r="M12921" s="33">
        <v>1</v>
      </c>
      <c r="N12921" s="33">
        <v>370496.91</v>
      </c>
      <c r="O12921" s="33">
        <v>2404.4</v>
      </c>
      <c r="P12921" s="33">
        <v>4136</v>
      </c>
    </row>
    <row r="12922" spans="1:16">
      <c r="A12922" s="27" t="s">
        <v>1717</v>
      </c>
      <c r="B12922" s="31">
        <v>202409</v>
      </c>
      <c r="C12922" s="27" t="s">
        <v>160</v>
      </c>
      <c r="D12922" s="27" t="s">
        <v>160</v>
      </c>
      <c r="E12922" s="27" t="s">
        <v>27</v>
      </c>
      <c r="F12922" s="27" t="s">
        <v>257</v>
      </c>
      <c r="G12922" s="33">
        <v>350759.89</v>
      </c>
      <c r="H12922" s="33">
        <v>350759.89</v>
      </c>
      <c r="I12922" s="33">
        <v>8534</v>
      </c>
      <c r="J12922" s="33">
        <v>651</v>
      </c>
      <c r="K12922" s="33">
        <v>11500</v>
      </c>
      <c r="L12922" s="33">
        <v>1</v>
      </c>
      <c r="M12922" s="33">
        <v>1</v>
      </c>
      <c r="N12922" s="33">
        <v>358906.43</v>
      </c>
      <c r="O12922" s="33">
        <v>2204.8</v>
      </c>
      <c r="P12922" s="33">
        <v>3576</v>
      </c>
    </row>
    <row r="12923" spans="1:16">
      <c r="A12923" s="27" t="s">
        <v>1717</v>
      </c>
      <c r="B12923" s="31">
        <v>202410</v>
      </c>
      <c r="C12923" s="27" t="s">
        <v>160</v>
      </c>
      <c r="D12923" s="27" t="s">
        <v>160</v>
      </c>
      <c r="E12923" s="27" t="s">
        <v>27</v>
      </c>
      <c r="F12923" s="27" t="s">
        <v>257</v>
      </c>
      <c r="G12923" s="33">
        <v>374162.06</v>
      </c>
      <c r="H12923" s="33">
        <v>374162.06</v>
      </c>
      <c r="I12923" s="33">
        <v>8934</v>
      </c>
      <c r="J12923" s="33">
        <v>544</v>
      </c>
      <c r="K12923" s="33">
        <v>11500</v>
      </c>
      <c r="L12923" s="33">
        <v>1</v>
      </c>
      <c r="M12923" s="33">
        <v>1</v>
      </c>
      <c r="N12923" s="33">
        <v>397178.26</v>
      </c>
      <c r="O12923" s="33">
        <v>2094.4</v>
      </c>
      <c r="P12923" s="33">
        <v>3755</v>
      </c>
    </row>
    <row r="12924" spans="1:16">
      <c r="A12924" s="27" t="s">
        <v>1717</v>
      </c>
      <c r="B12924" s="31">
        <v>202411</v>
      </c>
      <c r="C12924" s="27" t="s">
        <v>160</v>
      </c>
      <c r="D12924" s="27" t="s">
        <v>160</v>
      </c>
      <c r="E12924" s="27" t="s">
        <v>27</v>
      </c>
      <c r="F12924" s="27" t="s">
        <v>257</v>
      </c>
      <c r="G12924" s="33">
        <v>484304.51</v>
      </c>
      <c r="H12924" s="33">
        <v>484304.51</v>
      </c>
      <c r="I12924" s="33">
        <v>12662</v>
      </c>
      <c r="J12924" s="33">
        <v>1109</v>
      </c>
      <c r="K12924" s="33">
        <v>11500</v>
      </c>
      <c r="L12924" s="33">
        <v>1</v>
      </c>
      <c r="M12924" s="33">
        <v>1</v>
      </c>
      <c r="N12924" s="33">
        <v>482908.44</v>
      </c>
      <c r="O12924" s="33">
        <v>2855.5</v>
      </c>
      <c r="P12924" s="33">
        <v>5103</v>
      </c>
    </row>
    <row r="12925" spans="1:16">
      <c r="A12925" s="27" t="s">
        <v>1717</v>
      </c>
      <c r="B12925" s="31">
        <v>202412</v>
      </c>
      <c r="C12925" s="27" t="s">
        <v>160</v>
      </c>
      <c r="D12925" s="27" t="s">
        <v>160</v>
      </c>
      <c r="E12925" s="27" t="s">
        <v>27</v>
      </c>
      <c r="F12925" s="27" t="s">
        <v>257</v>
      </c>
      <c r="G12925" s="33">
        <v>599053.27</v>
      </c>
      <c r="H12925" s="33">
        <v>599053.27</v>
      </c>
      <c r="I12925" s="33">
        <v>14535</v>
      </c>
      <c r="J12925" s="33">
        <v>1113</v>
      </c>
      <c r="K12925" s="33">
        <v>11500</v>
      </c>
      <c r="L12925" s="33">
        <v>1</v>
      </c>
      <c r="M12925" s="33">
        <v>1</v>
      </c>
      <c r="N12925" s="33">
        <v>558504.05</v>
      </c>
      <c r="O12925" s="33">
        <v>3124.8</v>
      </c>
      <c r="P12925" s="33">
        <v>6098</v>
      </c>
    </row>
    <row r="12926" spans="1:16">
      <c r="A12926" s="27" t="s">
        <v>1717</v>
      </c>
      <c r="B12926" s="31">
        <v>202501</v>
      </c>
      <c r="C12926" s="27" t="s">
        <v>160</v>
      </c>
      <c r="D12926" s="27" t="s">
        <v>160</v>
      </c>
      <c r="E12926" s="27" t="s">
        <v>27</v>
      </c>
      <c r="F12926" s="27" t="s">
        <v>257</v>
      </c>
      <c r="G12926" s="33">
        <v>277153.24</v>
      </c>
      <c r="H12926" s="33">
        <v>277153.24</v>
      </c>
      <c r="I12926" s="33">
        <v>7429</v>
      </c>
      <c r="J12926" s="33">
        <v>469</v>
      </c>
      <c r="K12926" s="33">
        <v>11500</v>
      </c>
      <c r="L12926" s="33">
        <v>1</v>
      </c>
      <c r="M12926" s="33">
        <v>1</v>
      </c>
      <c r="N12926" s="33">
        <v>285999.54</v>
      </c>
      <c r="O12926" s="33">
        <v>1393</v>
      </c>
      <c r="P12926" s="33">
        <v>2934</v>
      </c>
    </row>
    <row r="12927" spans="1:16">
      <c r="A12927" s="27" t="s">
        <v>1717</v>
      </c>
      <c r="B12927" s="31">
        <v>202502</v>
      </c>
      <c r="C12927" s="27" t="s">
        <v>160</v>
      </c>
      <c r="D12927" s="27" t="s">
        <v>160</v>
      </c>
      <c r="E12927" s="27" t="s">
        <v>27</v>
      </c>
      <c r="F12927" s="27" t="s">
        <v>257</v>
      </c>
      <c r="G12927" s="33">
        <v>277044.59</v>
      </c>
      <c r="H12927" s="33">
        <v>277044.59</v>
      </c>
      <c r="I12927" s="33">
        <v>6924</v>
      </c>
      <c r="J12927" s="33">
        <v>470</v>
      </c>
      <c r="K12927" s="33">
        <v>11500</v>
      </c>
      <c r="L12927" s="33">
        <v>1</v>
      </c>
      <c r="M12927" s="33">
        <v>1</v>
      </c>
      <c r="N12927" s="33">
        <v>296865.3</v>
      </c>
      <c r="O12927" s="33">
        <v>1398.7</v>
      </c>
      <c r="P12927" s="33">
        <v>2787</v>
      </c>
    </row>
    <row r="12928" spans="1:16">
      <c r="A12928" s="27" t="s">
        <v>1717</v>
      </c>
      <c r="B12928" s="31">
        <v>202503</v>
      </c>
      <c r="C12928" s="27" t="s">
        <v>160</v>
      </c>
      <c r="D12928" s="27" t="s">
        <v>160</v>
      </c>
      <c r="E12928" s="27" t="s">
        <v>27</v>
      </c>
      <c r="F12928" s="27" t="s">
        <v>257</v>
      </c>
      <c r="G12928" s="33">
        <v>379368.49</v>
      </c>
      <c r="H12928" s="33">
        <v>379368.49</v>
      </c>
      <c r="I12928" s="33">
        <v>9666</v>
      </c>
      <c r="J12928" s="33">
        <v>718</v>
      </c>
      <c r="K12928" s="33">
        <v>11500</v>
      </c>
      <c r="L12928" s="33">
        <v>1</v>
      </c>
      <c r="M12928" s="33">
        <v>1</v>
      </c>
      <c r="N12928" s="33">
        <v>372743.78</v>
      </c>
      <c r="O12928" s="33">
        <v>2303.9</v>
      </c>
      <c r="P12928" s="33">
        <v>3884</v>
      </c>
    </row>
    <row r="12929" spans="1:16">
      <c r="A12929" s="27" t="s">
        <v>1717</v>
      </c>
      <c r="B12929" s="31">
        <v>202504</v>
      </c>
      <c r="C12929" s="27" t="s">
        <v>160</v>
      </c>
      <c r="D12929" s="27" t="s">
        <v>160</v>
      </c>
      <c r="E12929" s="27" t="s">
        <v>27</v>
      </c>
      <c r="F12929" s="27" t="s">
        <v>257</v>
      </c>
      <c r="G12929" s="33">
        <v>457021.95</v>
      </c>
      <c r="H12929" s="33">
        <v>457021.95</v>
      </c>
      <c r="I12929" s="33">
        <v>12005</v>
      </c>
      <c r="J12929" s="33">
        <v>909</v>
      </c>
      <c r="K12929" s="33">
        <v>11500</v>
      </c>
      <c r="L12929" s="33">
        <v>1</v>
      </c>
      <c r="M12929" s="33">
        <v>1</v>
      </c>
      <c r="N12929" s="33">
        <v>441917.5</v>
      </c>
      <c r="O12929" s="33">
        <v>2528.1</v>
      </c>
      <c r="P12929" s="33">
        <v>4992</v>
      </c>
    </row>
    <row r="12930" spans="1:16">
      <c r="A12930" s="27" t="s">
        <v>1717</v>
      </c>
      <c r="B12930" s="31">
        <v>202505</v>
      </c>
      <c r="C12930" s="27" t="s">
        <v>160</v>
      </c>
      <c r="D12930" s="27" t="s">
        <v>160</v>
      </c>
      <c r="E12930" s="27" t="s">
        <v>27</v>
      </c>
      <c r="F12930" s="27" t="s">
        <v>257</v>
      </c>
      <c r="G12930" s="33">
        <v>443701.45</v>
      </c>
      <c r="H12930" s="33">
        <v>443701.45</v>
      </c>
      <c r="I12930" s="33">
        <v>11315</v>
      </c>
      <c r="J12930" s="33">
        <v>987</v>
      </c>
      <c r="K12930" s="33">
        <v>11500</v>
      </c>
      <c r="L12930" s="33">
        <v>1</v>
      </c>
      <c r="M12930" s="33">
        <v>1</v>
      </c>
      <c r="N12930" s="33">
        <v>487634.38</v>
      </c>
      <c r="O12930" s="33">
        <v>2324.2</v>
      </c>
      <c r="P12930" s="33">
        <v>4524</v>
      </c>
    </row>
    <row r="12931" spans="1:16">
      <c r="A12931" s="27" t="s">
        <v>1717</v>
      </c>
      <c r="B12931" s="31">
        <v>202506</v>
      </c>
      <c r="C12931" s="27" t="s">
        <v>160</v>
      </c>
      <c r="D12931" s="27" t="s">
        <v>160</v>
      </c>
      <c r="E12931" s="27" t="s">
        <v>27</v>
      </c>
      <c r="F12931" s="27" t="s">
        <v>257</v>
      </c>
      <c r="G12931" s="33">
        <v>478418.94</v>
      </c>
      <c r="H12931" s="33">
        <v>478418.94</v>
      </c>
      <c r="I12931" s="33">
        <v>13091</v>
      </c>
      <c r="J12931" s="33">
        <v>1146</v>
      </c>
      <c r="K12931" s="33">
        <v>11500</v>
      </c>
      <c r="L12931" s="33">
        <v>1</v>
      </c>
      <c r="M12931" s="33">
        <v>1</v>
      </c>
      <c r="N12931" s="33">
        <v>479959.97</v>
      </c>
      <c r="O12931" s="33">
        <v>2592.4</v>
      </c>
      <c r="P12931" s="33">
        <v>5220</v>
      </c>
    </row>
    <row r="12932" spans="1:16">
      <c r="A12932" s="27" t="s">
        <v>1717</v>
      </c>
      <c r="B12932" s="31">
        <v>202507</v>
      </c>
      <c r="C12932" s="27" t="s">
        <v>160</v>
      </c>
      <c r="D12932" s="27" t="s">
        <v>160</v>
      </c>
      <c r="E12932" s="27" t="s">
        <v>27</v>
      </c>
      <c r="F12932" s="27" t="s">
        <v>257</v>
      </c>
      <c r="G12932" s="33">
        <v>406390.95</v>
      </c>
      <c r="H12932" s="33">
        <v>406390.95</v>
      </c>
      <c r="I12932" s="33">
        <v>10552</v>
      </c>
      <c r="J12932" s="33">
        <v>842</v>
      </c>
      <c r="K12932" s="33">
        <v>11500</v>
      </c>
      <c r="L12932" s="33">
        <v>1</v>
      </c>
      <c r="M12932" s="33">
        <v>1</v>
      </c>
      <c r="N12932" s="33">
        <v>429934.42</v>
      </c>
      <c r="O12932" s="33">
        <v>2275.1</v>
      </c>
      <c r="P12932" s="33">
        <v>4305</v>
      </c>
    </row>
    <row r="12933" spans="1:16">
      <c r="A12933" s="27" t="s">
        <v>1717</v>
      </c>
      <c r="B12933" s="31">
        <v>202508</v>
      </c>
      <c r="C12933" s="27" t="s">
        <v>160</v>
      </c>
      <c r="D12933" s="27" t="s">
        <v>160</v>
      </c>
      <c r="E12933" s="27" t="s">
        <v>27</v>
      </c>
      <c r="F12933" s="27" t="s">
        <v>257</v>
      </c>
      <c r="G12933" s="33">
        <v>399966.59</v>
      </c>
      <c r="H12933" s="33">
        <v>399966.59</v>
      </c>
      <c r="I12933" s="33">
        <v>10850</v>
      </c>
      <c r="J12933" s="33">
        <v>771</v>
      </c>
      <c r="K12933" s="33">
        <v>11500</v>
      </c>
      <c r="L12933" s="33">
        <v>1</v>
      </c>
      <c r="M12933" s="33">
        <v>1</v>
      </c>
      <c r="N12933" s="33">
        <v>417179.52</v>
      </c>
      <c r="O12933" s="33">
        <v>2208.6</v>
      </c>
      <c r="P12933" s="33">
        <v>4329</v>
      </c>
    </row>
    <row r="12934" spans="1:16">
      <c r="A12934" s="27" t="s">
        <v>1717</v>
      </c>
      <c r="B12934" s="31">
        <v>202509</v>
      </c>
      <c r="C12934" s="27" t="s">
        <v>160</v>
      </c>
      <c r="D12934" s="27" t="s">
        <v>160</v>
      </c>
      <c r="E12934" s="27" t="s">
        <v>27</v>
      </c>
      <c r="F12934" s="27" t="s">
        <v>257</v>
      </c>
      <c r="G12934" s="33">
        <v>450073.85</v>
      </c>
      <c r="H12934" s="33">
        <v>450073.85</v>
      </c>
      <c r="I12934" s="33">
        <v>11844</v>
      </c>
      <c r="J12934" s="33">
        <v>990</v>
      </c>
      <c r="K12934" s="33">
        <v>11500</v>
      </c>
      <c r="L12934" s="33">
        <v>1</v>
      </c>
      <c r="M12934" s="33">
        <v>1</v>
      </c>
      <c r="N12934" s="33">
        <v>404128.64</v>
      </c>
      <c r="O12934" s="33">
        <v>2503.9</v>
      </c>
      <c r="P12934" s="33">
        <v>4700</v>
      </c>
    </row>
    <row r="12935" spans="1:16">
      <c r="A12935" s="27" t="s">
        <v>1717</v>
      </c>
      <c r="B12935" s="31">
        <v>202510</v>
      </c>
      <c r="C12935" s="27" t="s">
        <v>160</v>
      </c>
      <c r="D12935" s="27" t="s">
        <v>160</v>
      </c>
      <c r="E12935" s="27" t="s">
        <v>27</v>
      </c>
      <c r="F12935" s="27" t="s">
        <v>257</v>
      </c>
      <c r="G12935" s="33">
        <v>439265.7</v>
      </c>
      <c r="H12935" s="33">
        <v>439265.7</v>
      </c>
      <c r="I12935" s="33">
        <v>12426</v>
      </c>
      <c r="J12935" s="33">
        <v>974</v>
      </c>
      <c r="K12935" s="33">
        <v>11500</v>
      </c>
      <c r="L12935" s="33">
        <v>1</v>
      </c>
      <c r="M12935" s="33">
        <v>1</v>
      </c>
      <c r="N12935" s="33">
        <v>447222.72</v>
      </c>
      <c r="O12935" s="33">
        <v>2347.5</v>
      </c>
      <c r="P12935" s="33">
        <v>4814</v>
      </c>
    </row>
    <row r="12936" spans="1:16">
      <c r="A12936" s="27" t="s">
        <v>1717</v>
      </c>
      <c r="B12936" s="31">
        <v>202511</v>
      </c>
      <c r="C12936" s="27" t="s">
        <v>160</v>
      </c>
      <c r="D12936" s="27" t="s">
        <v>160</v>
      </c>
      <c r="E12936" s="27" t="s">
        <v>27</v>
      </c>
      <c r="F12936" s="27" t="s">
        <v>257</v>
      </c>
      <c r="G12936" s="33">
        <v>560919.9</v>
      </c>
      <c r="H12936" s="33">
        <v>560919.9</v>
      </c>
      <c r="I12936" s="33">
        <v>14394</v>
      </c>
      <c r="J12936" s="33">
        <v>1114</v>
      </c>
      <c r="K12936" s="33">
        <v>11500</v>
      </c>
      <c r="L12936" s="33">
        <v>1</v>
      </c>
      <c r="M12936" s="33">
        <v>1</v>
      </c>
      <c r="N12936" s="33">
        <v>543754.91</v>
      </c>
      <c r="O12936" s="33">
        <v>2957.1</v>
      </c>
      <c r="P12936" s="33">
        <v>6000</v>
      </c>
    </row>
    <row r="12937" spans="1:16">
      <c r="A12937" s="27" t="s">
        <v>1717</v>
      </c>
      <c r="B12937" s="31">
        <v>202512</v>
      </c>
      <c r="C12937" s="27" t="s">
        <v>160</v>
      </c>
      <c r="D12937" s="27" t="s">
        <v>160</v>
      </c>
      <c r="E12937" s="27" t="s">
        <v>27</v>
      </c>
      <c r="F12937" s="27" t="s">
        <v>257</v>
      </c>
      <c r="G12937" s="33">
        <v>587065.73</v>
      </c>
      <c r="H12937" s="33">
        <v>587065.73</v>
      </c>
      <c r="I12937" s="33">
        <v>14877</v>
      </c>
      <c r="J12937" s="33">
        <v>1093</v>
      </c>
      <c r="K12937" s="33">
        <v>11500</v>
      </c>
      <c r="L12937" s="33">
        <v>1</v>
      </c>
      <c r="M12937" s="33">
        <v>1</v>
      </c>
      <c r="N12937" s="33">
        <v>628875.55</v>
      </c>
      <c r="O12937" s="33">
        <v>3475</v>
      </c>
      <c r="P12937" s="33">
        <v>6186</v>
      </c>
    </row>
    <row r="12938" spans="1:16">
      <c r="A12938" s="27" t="s">
        <v>1717</v>
      </c>
      <c r="B12938" s="31">
        <v>202601</v>
      </c>
      <c r="C12938" s="27" t="s">
        <v>160</v>
      </c>
      <c r="D12938" s="27" t="s">
        <v>160</v>
      </c>
      <c r="E12938" s="27" t="s">
        <v>27</v>
      </c>
      <c r="F12938" s="27" t="s">
        <v>257</v>
      </c>
      <c r="G12938" s="33">
        <v>319220.63</v>
      </c>
      <c r="H12938" s="33">
        <v>319220.63</v>
      </c>
      <c r="I12938" s="33">
        <v>7041</v>
      </c>
      <c r="J12938" s="33">
        <v>567</v>
      </c>
      <c r="K12938" s="33">
        <v>11500</v>
      </c>
      <c r="L12938" s="33">
        <v>1</v>
      </c>
      <c r="M12938" s="33">
        <v>1</v>
      </c>
      <c r="N12938" s="33">
        <v>322035.49</v>
      </c>
      <c r="O12938" s="33">
        <v>1710.2</v>
      </c>
      <c r="P12938" s="33">
        <v>3163</v>
      </c>
    </row>
    <row r="12939" spans="1:16">
      <c r="A12939" s="27" t="s">
        <v>1717</v>
      </c>
      <c r="B12939" s="31">
        <v>202602</v>
      </c>
      <c r="C12939" s="27" t="s">
        <v>160</v>
      </c>
      <c r="D12939" s="27" t="s">
        <v>160</v>
      </c>
      <c r="E12939" s="27" t="s">
        <v>27</v>
      </c>
      <c r="F12939" s="27" t="s">
        <v>257</v>
      </c>
      <c r="G12939" s="33">
        <v>329314.52</v>
      </c>
      <c r="H12939" s="33">
        <v>329314.52</v>
      </c>
      <c r="I12939" s="33">
        <v>8622</v>
      </c>
      <c r="J12939" s="33">
        <v>652</v>
      </c>
      <c r="K12939" s="33">
        <v>11500</v>
      </c>
      <c r="L12939" s="33">
        <v>1</v>
      </c>
      <c r="M12939" s="33">
        <v>1</v>
      </c>
      <c r="N12939" s="33">
        <v>334270.32</v>
      </c>
      <c r="O12939" s="33">
        <v>1894.8</v>
      </c>
      <c r="P12939" s="33">
        <v>3451</v>
      </c>
    </row>
    <row r="12940" spans="1:16">
      <c r="A12940" s="27" t="s">
        <v>1717</v>
      </c>
      <c r="B12940" s="31">
        <v>202603</v>
      </c>
      <c r="C12940" s="27" t="s">
        <v>160</v>
      </c>
      <c r="D12940" s="27" t="s">
        <v>160</v>
      </c>
      <c r="E12940" s="27" t="s">
        <v>27</v>
      </c>
      <c r="F12940" s="27" t="s">
        <v>257</v>
      </c>
      <c r="G12940" s="33">
        <v>390945.46</v>
      </c>
      <c r="H12940" s="33">
        <v>390945.46</v>
      </c>
      <c r="I12940" s="33">
        <v>10160</v>
      </c>
      <c r="J12940" s="33">
        <v>720</v>
      </c>
      <c r="K12940" s="33">
        <v>11500</v>
      </c>
      <c r="L12940" s="33">
        <v>1</v>
      </c>
      <c r="M12940" s="33">
        <v>1</v>
      </c>
      <c r="N12940" s="33">
        <v>419709.49</v>
      </c>
      <c r="O12940" s="33">
        <v>2152.4</v>
      </c>
      <c r="P12940" s="33">
        <v>3966</v>
      </c>
    </row>
    <row r="12941" spans="1:16">
      <c r="A12941" s="27" t="s">
        <v>1717</v>
      </c>
      <c r="B12941" s="31">
        <v>202604</v>
      </c>
      <c r="C12941" s="27" t="s">
        <v>160</v>
      </c>
      <c r="D12941" s="27" t="s">
        <v>160</v>
      </c>
      <c r="E12941" s="27" t="s">
        <v>27</v>
      </c>
      <c r="F12941" s="27" t="s">
        <v>257</v>
      </c>
      <c r="G12941" s="33">
        <v>500461.19</v>
      </c>
      <c r="H12941" s="33">
        <v>500461.19</v>
      </c>
      <c r="I12941" s="33">
        <v>13572</v>
      </c>
      <c r="J12941" s="33">
        <v>1055</v>
      </c>
      <c r="K12941" s="33">
        <v>11500</v>
      </c>
      <c r="L12941" s="33">
        <v>1</v>
      </c>
      <c r="M12941" s="33">
        <v>1</v>
      </c>
      <c r="N12941" s="33">
        <v>497599.1</v>
      </c>
      <c r="O12941" s="33">
        <v>2759.6</v>
      </c>
      <c r="P12941" s="33">
        <v>5274</v>
      </c>
    </row>
    <row r="12942" spans="1:16">
      <c r="A12942" s="27" t="s">
        <v>1717</v>
      </c>
      <c r="B12942" s="31">
        <v>202605</v>
      </c>
      <c r="C12942" s="27" t="s">
        <v>160</v>
      </c>
      <c r="D12942" s="27" t="s">
        <v>160</v>
      </c>
      <c r="E12942" s="27" t="s">
        <v>27</v>
      </c>
      <c r="F12942" s="27" t="s">
        <v>257</v>
      </c>
      <c r="G12942" s="33">
        <v>540866.1</v>
      </c>
      <c r="H12942" s="33">
        <v>540866.1</v>
      </c>
      <c r="I12942" s="33">
        <v>13883</v>
      </c>
      <c r="J12942" s="33">
        <v>1146</v>
      </c>
      <c r="K12942" s="33">
        <v>11500</v>
      </c>
      <c r="L12942" s="33">
        <v>1</v>
      </c>
      <c r="M12942" s="33">
        <v>1</v>
      </c>
      <c r="N12942" s="33">
        <v>549076.3100000001</v>
      </c>
      <c r="O12942" s="33">
        <v>3491.1</v>
      </c>
      <c r="P12942" s="33">
        <v>5689</v>
      </c>
    </row>
    <row r="12943" spans="1:16">
      <c r="A12943" s="27" t="s">
        <v>1717</v>
      </c>
      <c r="B12943" s="31">
        <v>202606</v>
      </c>
      <c r="C12943" s="27" t="s">
        <v>160</v>
      </c>
      <c r="D12943" s="27" t="s">
        <v>160</v>
      </c>
      <c r="E12943" s="27" t="s">
        <v>27</v>
      </c>
      <c r="F12943" s="27" t="s">
        <v>257</v>
      </c>
      <c r="G12943" s="33">
        <v>544307.98</v>
      </c>
      <c r="H12943" s="33">
        <v>544307.98</v>
      </c>
      <c r="I12943" s="33">
        <v>13761</v>
      </c>
      <c r="J12943" s="33">
        <v>1247</v>
      </c>
      <c r="K12943" s="33">
        <v>11500</v>
      </c>
      <c r="L12943" s="33">
        <v>1</v>
      </c>
      <c r="M12943" s="33">
        <v>1</v>
      </c>
      <c r="N12943" s="33">
        <v>540434.92</v>
      </c>
      <c r="O12943" s="33">
        <v>3266.9</v>
      </c>
      <c r="P12943" s="33">
        <v>5578</v>
      </c>
    </row>
    <row r="12944" spans="1:16">
      <c r="A12944" s="27" t="s">
        <v>1717</v>
      </c>
      <c r="B12944" s="31">
        <v>202607</v>
      </c>
      <c r="C12944" s="27" t="s">
        <v>160</v>
      </c>
      <c r="D12944" s="27" t="s">
        <v>160</v>
      </c>
      <c r="E12944" s="27" t="s">
        <v>27</v>
      </c>
      <c r="F12944" s="27" t="s">
        <v>257</v>
      </c>
      <c r="G12944" s="33">
        <v>481105.91</v>
      </c>
      <c r="H12944" s="33">
        <v>481105.91</v>
      </c>
      <c r="I12944" s="33">
        <v>11608</v>
      </c>
      <c r="J12944" s="33">
        <v>813</v>
      </c>
      <c r="K12944" s="33">
        <v>11500</v>
      </c>
      <c r="L12944" s="33">
        <v>1</v>
      </c>
      <c r="M12944" s="33">
        <v>1</v>
      </c>
      <c r="N12944" s="33">
        <v>484106.15</v>
      </c>
      <c r="O12944" s="33">
        <v>2678</v>
      </c>
      <c r="P12944" s="33">
        <v>4826</v>
      </c>
    </row>
    <row r="12945" spans="1:16">
      <c r="A12945" s="27" t="s">
        <v>1719</v>
      </c>
      <c r="B12945" s="31">
        <v>202408</v>
      </c>
      <c r="C12945" s="27" t="s">
        <v>160</v>
      </c>
      <c r="D12945" s="27" t="s">
        <v>160</v>
      </c>
      <c r="E12945" s="27" t="s">
        <v>27</v>
      </c>
      <c r="F12945" s="27" t="s">
        <v>257</v>
      </c>
      <c r="G12945" s="33">
        <v>290928.98</v>
      </c>
      <c r="H12945" s="33">
        <v>290928.98</v>
      </c>
      <c r="I12945" s="33">
        <v>7575</v>
      </c>
      <c r="J12945" s="33">
        <v>564</v>
      </c>
      <c r="K12945" s="33">
        <v>8900</v>
      </c>
      <c r="L12945" s="33">
        <v>1</v>
      </c>
      <c r="M12945" s="33">
        <v>1</v>
      </c>
      <c r="N12945" s="33">
        <v>298356.19</v>
      </c>
      <c r="O12945" s="33">
        <v>1733.2</v>
      </c>
      <c r="P12945" s="33">
        <v>3165</v>
      </c>
    </row>
    <row r="12946" spans="1:16">
      <c r="A12946" s="27" t="s">
        <v>1719</v>
      </c>
      <c r="B12946" s="31">
        <v>202409</v>
      </c>
      <c r="C12946" s="27" t="s">
        <v>160</v>
      </c>
      <c r="D12946" s="27" t="s">
        <v>160</v>
      </c>
      <c r="E12946" s="27" t="s">
        <v>27</v>
      </c>
      <c r="F12946" s="27" t="s">
        <v>257</v>
      </c>
      <c r="G12946" s="33">
        <v>278268.69</v>
      </c>
      <c r="H12946" s="33">
        <v>278268.69</v>
      </c>
      <c r="I12946" s="33">
        <v>7569</v>
      </c>
      <c r="J12946" s="33">
        <v>538</v>
      </c>
      <c r="K12946" s="33">
        <v>8900</v>
      </c>
      <c r="L12946" s="33">
        <v>1</v>
      </c>
      <c r="M12946" s="33">
        <v>1</v>
      </c>
      <c r="N12946" s="33">
        <v>289022.53</v>
      </c>
      <c r="O12946" s="33">
        <v>1548.8</v>
      </c>
      <c r="P12946" s="33">
        <v>3077</v>
      </c>
    </row>
    <row r="12947" spans="1:16">
      <c r="A12947" s="27" t="s">
        <v>1719</v>
      </c>
      <c r="B12947" s="31">
        <v>202410</v>
      </c>
      <c r="C12947" s="27" t="s">
        <v>160</v>
      </c>
      <c r="D12947" s="27" t="s">
        <v>160</v>
      </c>
      <c r="E12947" s="27" t="s">
        <v>27</v>
      </c>
      <c r="F12947" s="27" t="s">
        <v>257</v>
      </c>
      <c r="G12947" s="33">
        <v>314409.9</v>
      </c>
      <c r="H12947" s="33">
        <v>314409.9</v>
      </c>
      <c r="I12947" s="33">
        <v>8148</v>
      </c>
      <c r="J12947" s="33">
        <v>598</v>
      </c>
      <c r="K12947" s="33">
        <v>8900</v>
      </c>
      <c r="L12947" s="33">
        <v>1</v>
      </c>
      <c r="M12947" s="33">
        <v>1</v>
      </c>
      <c r="N12947" s="33">
        <v>319842.33</v>
      </c>
      <c r="O12947" s="33">
        <v>1699.5</v>
      </c>
      <c r="P12947" s="33">
        <v>3373</v>
      </c>
    </row>
    <row r="12948" spans="1:16">
      <c r="A12948" s="27" t="s">
        <v>1719</v>
      </c>
      <c r="B12948" s="31">
        <v>202411</v>
      </c>
      <c r="C12948" s="27" t="s">
        <v>160</v>
      </c>
      <c r="D12948" s="27" t="s">
        <v>160</v>
      </c>
      <c r="E12948" s="27" t="s">
        <v>27</v>
      </c>
      <c r="F12948" s="27" t="s">
        <v>257</v>
      </c>
      <c r="G12948" s="33">
        <v>356701.88</v>
      </c>
      <c r="H12948" s="33">
        <v>356701.88</v>
      </c>
      <c r="I12948" s="33">
        <v>9066</v>
      </c>
      <c r="J12948" s="33">
        <v>828</v>
      </c>
      <c r="K12948" s="33">
        <v>8900</v>
      </c>
      <c r="L12948" s="33">
        <v>1</v>
      </c>
      <c r="M12948" s="33">
        <v>1</v>
      </c>
      <c r="N12948" s="33">
        <v>388879.69</v>
      </c>
      <c r="O12948" s="33">
        <v>1916</v>
      </c>
      <c r="P12948" s="33">
        <v>3636</v>
      </c>
    </row>
    <row r="12949" spans="1:16">
      <c r="A12949" s="27" t="s">
        <v>1719</v>
      </c>
      <c r="B12949" s="31">
        <v>202412</v>
      </c>
      <c r="C12949" s="27" t="s">
        <v>160</v>
      </c>
      <c r="D12949" s="27" t="s">
        <v>160</v>
      </c>
      <c r="E12949" s="27" t="s">
        <v>27</v>
      </c>
      <c r="F12949" s="27" t="s">
        <v>257</v>
      </c>
      <c r="G12949" s="33">
        <v>379746.9</v>
      </c>
      <c r="H12949" s="33">
        <v>379746.9</v>
      </c>
      <c r="I12949" s="33">
        <v>9571</v>
      </c>
      <c r="J12949" s="33">
        <v>806</v>
      </c>
      <c r="K12949" s="33">
        <v>8900</v>
      </c>
      <c r="L12949" s="33">
        <v>1</v>
      </c>
      <c r="M12949" s="33">
        <v>1</v>
      </c>
      <c r="N12949" s="33">
        <v>449755.82</v>
      </c>
      <c r="O12949" s="33">
        <v>1934.8</v>
      </c>
      <c r="P12949" s="33">
        <v>3853</v>
      </c>
    </row>
    <row r="12950" spans="1:16">
      <c r="A12950" s="27" t="s">
        <v>1719</v>
      </c>
      <c r="B12950" s="31">
        <v>202501</v>
      </c>
      <c r="C12950" s="27" t="s">
        <v>160</v>
      </c>
      <c r="D12950" s="27" t="s">
        <v>160</v>
      </c>
      <c r="E12950" s="27" t="s">
        <v>27</v>
      </c>
      <c r="F12950" s="27" t="s">
        <v>257</v>
      </c>
      <c r="G12950" s="33">
        <v>232707.51</v>
      </c>
      <c r="H12950" s="33">
        <v>232707.51</v>
      </c>
      <c r="I12950" s="33">
        <v>5731</v>
      </c>
      <c r="J12950" s="33">
        <v>381</v>
      </c>
      <c r="K12950" s="33">
        <v>8900</v>
      </c>
      <c r="L12950" s="33">
        <v>1</v>
      </c>
      <c r="M12950" s="33">
        <v>1</v>
      </c>
      <c r="N12950" s="33">
        <v>230311.6</v>
      </c>
      <c r="O12950" s="33">
        <v>1192.9</v>
      </c>
      <c r="P12950" s="33">
        <v>2409</v>
      </c>
    </row>
    <row r="12951" spans="1:16">
      <c r="A12951" s="27" t="s">
        <v>1719</v>
      </c>
      <c r="B12951" s="31">
        <v>202502</v>
      </c>
      <c r="C12951" s="27" t="s">
        <v>160</v>
      </c>
      <c r="D12951" s="27" t="s">
        <v>160</v>
      </c>
      <c r="E12951" s="27" t="s">
        <v>27</v>
      </c>
      <c r="F12951" s="27" t="s">
        <v>257</v>
      </c>
      <c r="G12951" s="33">
        <v>223945.6</v>
      </c>
      <c r="H12951" s="33">
        <v>223945.6</v>
      </c>
      <c r="I12951" s="33">
        <v>5318</v>
      </c>
      <c r="J12951" s="33">
        <v>399</v>
      </c>
      <c r="K12951" s="33">
        <v>8900</v>
      </c>
      <c r="L12951" s="33">
        <v>1</v>
      </c>
      <c r="M12951" s="33">
        <v>1</v>
      </c>
      <c r="N12951" s="33">
        <v>239061.64</v>
      </c>
      <c r="O12951" s="33">
        <v>1485.8</v>
      </c>
      <c r="P12951" s="33">
        <v>2257</v>
      </c>
    </row>
    <row r="12952" spans="1:16">
      <c r="A12952" s="27" t="s">
        <v>1719</v>
      </c>
      <c r="B12952" s="31">
        <v>202503</v>
      </c>
      <c r="C12952" s="27" t="s">
        <v>160</v>
      </c>
      <c r="D12952" s="27" t="s">
        <v>160</v>
      </c>
      <c r="E12952" s="27" t="s">
        <v>27</v>
      </c>
      <c r="F12952" s="27" t="s">
        <v>257</v>
      </c>
      <c r="G12952" s="33">
        <v>263615.7</v>
      </c>
      <c r="H12952" s="33">
        <v>263615.7</v>
      </c>
      <c r="I12952" s="33">
        <v>6431</v>
      </c>
      <c r="J12952" s="33">
        <v>544</v>
      </c>
      <c r="K12952" s="33">
        <v>8900</v>
      </c>
      <c r="L12952" s="33">
        <v>1</v>
      </c>
      <c r="M12952" s="33">
        <v>1</v>
      </c>
      <c r="N12952" s="33">
        <v>300165.57</v>
      </c>
      <c r="O12952" s="33">
        <v>1558.4</v>
      </c>
      <c r="P12952" s="33">
        <v>2798</v>
      </c>
    </row>
    <row r="12953" spans="1:16">
      <c r="A12953" s="27" t="s">
        <v>1719</v>
      </c>
      <c r="B12953" s="31">
        <v>202504</v>
      </c>
      <c r="C12953" s="27" t="s">
        <v>160</v>
      </c>
      <c r="D12953" s="27" t="s">
        <v>160</v>
      </c>
      <c r="E12953" s="27" t="s">
        <v>27</v>
      </c>
      <c r="F12953" s="27" t="s">
        <v>257</v>
      </c>
      <c r="G12953" s="33">
        <v>302801.55</v>
      </c>
      <c r="H12953" s="33">
        <v>302801.55</v>
      </c>
      <c r="I12953" s="33">
        <v>7772</v>
      </c>
      <c r="J12953" s="33">
        <v>624</v>
      </c>
      <c r="K12953" s="33">
        <v>8900</v>
      </c>
      <c r="L12953" s="33">
        <v>1</v>
      </c>
      <c r="M12953" s="33">
        <v>1</v>
      </c>
      <c r="N12953" s="33">
        <v>355870.23</v>
      </c>
      <c r="O12953" s="33">
        <v>1682.4</v>
      </c>
      <c r="P12953" s="33">
        <v>3158</v>
      </c>
    </row>
    <row r="12954" spans="1:16">
      <c r="A12954" s="27" t="s">
        <v>1719</v>
      </c>
      <c r="B12954" s="31">
        <v>202505</v>
      </c>
      <c r="C12954" s="27" t="s">
        <v>160</v>
      </c>
      <c r="D12954" s="27" t="s">
        <v>160</v>
      </c>
      <c r="E12954" s="27" t="s">
        <v>27</v>
      </c>
      <c r="F12954" s="27" t="s">
        <v>257</v>
      </c>
      <c r="G12954" s="33">
        <v>400034.26</v>
      </c>
      <c r="H12954" s="33">
        <v>400034.26</v>
      </c>
      <c r="I12954" s="33">
        <v>10262</v>
      </c>
      <c r="J12954" s="33">
        <v>840</v>
      </c>
      <c r="K12954" s="33">
        <v>8900</v>
      </c>
      <c r="L12954" s="33">
        <v>1</v>
      </c>
      <c r="M12954" s="33">
        <v>1</v>
      </c>
      <c r="N12954" s="33">
        <v>392685.43</v>
      </c>
      <c r="O12954" s="33">
        <v>2290.9</v>
      </c>
      <c r="P12954" s="33">
        <v>4121</v>
      </c>
    </row>
    <row r="12955" spans="1:16">
      <c r="A12955" s="27" t="s">
        <v>1719</v>
      </c>
      <c r="B12955" s="31">
        <v>202506</v>
      </c>
      <c r="C12955" s="27" t="s">
        <v>160</v>
      </c>
      <c r="D12955" s="27" t="s">
        <v>160</v>
      </c>
      <c r="E12955" s="27" t="s">
        <v>27</v>
      </c>
      <c r="F12955" s="27" t="s">
        <v>257</v>
      </c>
      <c r="G12955" s="33">
        <v>323547</v>
      </c>
      <c r="H12955" s="33">
        <v>323547</v>
      </c>
      <c r="I12955" s="33">
        <v>8449</v>
      </c>
      <c r="J12955" s="33">
        <v>650</v>
      </c>
      <c r="K12955" s="33">
        <v>8900</v>
      </c>
      <c r="L12955" s="33">
        <v>1</v>
      </c>
      <c r="M12955" s="33">
        <v>1</v>
      </c>
      <c r="N12955" s="33">
        <v>386505.32</v>
      </c>
      <c r="O12955" s="33">
        <v>1804.9</v>
      </c>
      <c r="P12955" s="33">
        <v>3527</v>
      </c>
    </row>
    <row r="12956" spans="1:16">
      <c r="A12956" s="27" t="s">
        <v>1719</v>
      </c>
      <c r="B12956" s="31">
        <v>202507</v>
      </c>
      <c r="C12956" s="27" t="s">
        <v>160</v>
      </c>
      <c r="D12956" s="27" t="s">
        <v>160</v>
      </c>
      <c r="E12956" s="27" t="s">
        <v>27</v>
      </c>
      <c r="F12956" s="27" t="s">
        <v>257</v>
      </c>
      <c r="G12956" s="33">
        <v>285874.77</v>
      </c>
      <c r="H12956" s="33">
        <v>285874.77</v>
      </c>
      <c r="I12956" s="33">
        <v>8065</v>
      </c>
      <c r="J12956" s="33">
        <v>520</v>
      </c>
      <c r="K12956" s="33">
        <v>8900</v>
      </c>
      <c r="L12956" s="33">
        <v>1</v>
      </c>
      <c r="M12956" s="33">
        <v>1</v>
      </c>
      <c r="N12956" s="33">
        <v>346220.42</v>
      </c>
      <c r="O12956" s="33">
        <v>1694.7</v>
      </c>
      <c r="P12956" s="33">
        <v>3273</v>
      </c>
    </row>
    <row r="12957" spans="1:16">
      <c r="A12957" s="27" t="s">
        <v>1719</v>
      </c>
      <c r="B12957" s="31">
        <v>202508</v>
      </c>
      <c r="C12957" s="27" t="s">
        <v>160</v>
      </c>
      <c r="D12957" s="27" t="s">
        <v>160</v>
      </c>
      <c r="E12957" s="27" t="s">
        <v>27</v>
      </c>
      <c r="F12957" s="27" t="s">
        <v>257</v>
      </c>
      <c r="G12957" s="33">
        <v>301488.26</v>
      </c>
      <c r="H12957" s="33">
        <v>301488.26</v>
      </c>
      <c r="I12957" s="33">
        <v>7487</v>
      </c>
      <c r="J12957" s="33">
        <v>484</v>
      </c>
      <c r="K12957" s="33">
        <v>8900</v>
      </c>
      <c r="L12957" s="33">
        <v>1</v>
      </c>
      <c r="M12957" s="33">
        <v>1</v>
      </c>
      <c r="N12957" s="33">
        <v>335949.07</v>
      </c>
      <c r="O12957" s="33">
        <v>1736</v>
      </c>
      <c r="P12957" s="33">
        <v>3165</v>
      </c>
    </row>
    <row r="12958" spans="1:16">
      <c r="A12958" s="27" t="s">
        <v>1719</v>
      </c>
      <c r="B12958" s="31">
        <v>202509</v>
      </c>
      <c r="C12958" s="27" t="s">
        <v>160</v>
      </c>
      <c r="D12958" s="27" t="s">
        <v>160</v>
      </c>
      <c r="E12958" s="27" t="s">
        <v>27</v>
      </c>
      <c r="F12958" s="27" t="s">
        <v>257</v>
      </c>
      <c r="G12958" s="33">
        <v>315479.82</v>
      </c>
      <c r="H12958" s="33">
        <v>315479.82</v>
      </c>
      <c r="I12958" s="33">
        <v>8002</v>
      </c>
      <c r="J12958" s="33">
        <v>546</v>
      </c>
      <c r="K12958" s="33">
        <v>8900</v>
      </c>
      <c r="L12958" s="33">
        <v>1</v>
      </c>
      <c r="M12958" s="33">
        <v>1</v>
      </c>
      <c r="N12958" s="33">
        <v>325439.37</v>
      </c>
      <c r="O12958" s="33">
        <v>1736.1</v>
      </c>
      <c r="P12958" s="33">
        <v>3293</v>
      </c>
    </row>
    <row r="12959" spans="1:16">
      <c r="A12959" s="27" t="s">
        <v>1719</v>
      </c>
      <c r="B12959" s="31">
        <v>202510</v>
      </c>
      <c r="C12959" s="27" t="s">
        <v>160</v>
      </c>
      <c r="D12959" s="27" t="s">
        <v>160</v>
      </c>
      <c r="E12959" s="27" t="s">
        <v>27</v>
      </c>
      <c r="F12959" s="27" t="s">
        <v>257</v>
      </c>
      <c r="G12959" s="33">
        <v>341800.72</v>
      </c>
      <c r="H12959" s="33">
        <v>341800.72</v>
      </c>
      <c r="I12959" s="33">
        <v>9512</v>
      </c>
      <c r="J12959" s="33">
        <v>760</v>
      </c>
      <c r="K12959" s="33">
        <v>8900</v>
      </c>
      <c r="L12959" s="33">
        <v>1</v>
      </c>
      <c r="M12959" s="33">
        <v>1</v>
      </c>
      <c r="N12959" s="33">
        <v>360142.46</v>
      </c>
      <c r="O12959" s="33">
        <v>1868.3</v>
      </c>
      <c r="P12959" s="33">
        <v>3685</v>
      </c>
    </row>
    <row r="12960" spans="1:16">
      <c r="A12960" s="27" t="s">
        <v>1719</v>
      </c>
      <c r="B12960" s="31">
        <v>202511</v>
      </c>
      <c r="C12960" s="27" t="s">
        <v>160</v>
      </c>
      <c r="D12960" s="27" t="s">
        <v>160</v>
      </c>
      <c r="E12960" s="27" t="s">
        <v>27</v>
      </c>
      <c r="F12960" s="27" t="s">
        <v>257</v>
      </c>
      <c r="G12960" s="33">
        <v>398890.17</v>
      </c>
      <c r="H12960" s="33">
        <v>398890.17</v>
      </c>
      <c r="I12960" s="33">
        <v>10401</v>
      </c>
      <c r="J12960" s="33">
        <v>861</v>
      </c>
      <c r="K12960" s="33">
        <v>8900</v>
      </c>
      <c r="L12960" s="33">
        <v>1</v>
      </c>
      <c r="M12960" s="33">
        <v>1</v>
      </c>
      <c r="N12960" s="33">
        <v>437878.53</v>
      </c>
      <c r="O12960" s="33">
        <v>2245.3</v>
      </c>
      <c r="P12960" s="33">
        <v>4329</v>
      </c>
    </row>
    <row r="12961" spans="1:16">
      <c r="A12961" s="27" t="s">
        <v>1719</v>
      </c>
      <c r="B12961" s="31">
        <v>202512</v>
      </c>
      <c r="C12961" s="27" t="s">
        <v>160</v>
      </c>
      <c r="D12961" s="27" t="s">
        <v>160</v>
      </c>
      <c r="E12961" s="27" t="s">
        <v>27</v>
      </c>
      <c r="F12961" s="27" t="s">
        <v>257</v>
      </c>
      <c r="G12961" s="33">
        <v>457785.84</v>
      </c>
      <c r="H12961" s="33">
        <v>457785.84</v>
      </c>
      <c r="I12961" s="33">
        <v>12443</v>
      </c>
      <c r="J12961" s="33">
        <v>1075</v>
      </c>
      <c r="K12961" s="33">
        <v>8900</v>
      </c>
      <c r="L12961" s="33">
        <v>1</v>
      </c>
      <c r="M12961" s="33">
        <v>1</v>
      </c>
      <c r="N12961" s="33">
        <v>506425.05</v>
      </c>
      <c r="O12961" s="33">
        <v>2386.4</v>
      </c>
      <c r="P12961" s="33">
        <v>4939</v>
      </c>
    </row>
    <row r="12962" spans="1:16">
      <c r="A12962" s="27" t="s">
        <v>1719</v>
      </c>
      <c r="B12962" s="31">
        <v>202601</v>
      </c>
      <c r="C12962" s="27" t="s">
        <v>160</v>
      </c>
      <c r="D12962" s="27" t="s">
        <v>160</v>
      </c>
      <c r="E12962" s="27" t="s">
        <v>27</v>
      </c>
      <c r="F12962" s="27" t="s">
        <v>257</v>
      </c>
      <c r="G12962" s="33">
        <v>238054.42</v>
      </c>
      <c r="H12962" s="33">
        <v>238054.42</v>
      </c>
      <c r="I12962" s="33">
        <v>6218</v>
      </c>
      <c r="J12962" s="33">
        <v>536</v>
      </c>
      <c r="K12962" s="33">
        <v>8900</v>
      </c>
      <c r="L12962" s="33">
        <v>1</v>
      </c>
      <c r="M12962" s="33">
        <v>1</v>
      </c>
      <c r="N12962" s="33">
        <v>259330.86</v>
      </c>
      <c r="O12962" s="33">
        <v>1351.2</v>
      </c>
      <c r="P12962" s="33">
        <v>2513</v>
      </c>
    </row>
    <row r="12963" spans="1:16">
      <c r="A12963" s="27" t="s">
        <v>1719</v>
      </c>
      <c r="B12963" s="31">
        <v>202602</v>
      </c>
      <c r="C12963" s="27" t="s">
        <v>160</v>
      </c>
      <c r="D12963" s="27" t="s">
        <v>160</v>
      </c>
      <c r="E12963" s="27" t="s">
        <v>27</v>
      </c>
      <c r="F12963" s="27" t="s">
        <v>257</v>
      </c>
      <c r="G12963" s="33">
        <v>256629.93</v>
      </c>
      <c r="H12963" s="33">
        <v>256629.93</v>
      </c>
      <c r="I12963" s="33">
        <v>6449</v>
      </c>
      <c r="J12963" s="33">
        <v>531</v>
      </c>
      <c r="K12963" s="33">
        <v>8900</v>
      </c>
      <c r="L12963" s="33">
        <v>1</v>
      </c>
      <c r="M12963" s="33">
        <v>1</v>
      </c>
      <c r="N12963" s="33">
        <v>269183.41</v>
      </c>
      <c r="O12963" s="33">
        <v>1398.5</v>
      </c>
      <c r="P12963" s="33">
        <v>2632</v>
      </c>
    </row>
    <row r="12964" spans="1:16">
      <c r="A12964" s="27" t="s">
        <v>1719</v>
      </c>
      <c r="B12964" s="31">
        <v>202603</v>
      </c>
      <c r="C12964" s="27" t="s">
        <v>160</v>
      </c>
      <c r="D12964" s="27" t="s">
        <v>160</v>
      </c>
      <c r="E12964" s="27" t="s">
        <v>27</v>
      </c>
      <c r="F12964" s="27" t="s">
        <v>257</v>
      </c>
      <c r="G12964" s="33">
        <v>289709.35</v>
      </c>
      <c r="H12964" s="33">
        <v>289709.35</v>
      </c>
      <c r="I12964" s="33">
        <v>7170</v>
      </c>
      <c r="J12964" s="33">
        <v>559</v>
      </c>
      <c r="K12964" s="33">
        <v>8900</v>
      </c>
      <c r="L12964" s="33">
        <v>1</v>
      </c>
      <c r="M12964" s="33">
        <v>1</v>
      </c>
      <c r="N12964" s="33">
        <v>337986.43</v>
      </c>
      <c r="O12964" s="33">
        <v>1649.6</v>
      </c>
      <c r="P12964" s="33">
        <v>3052</v>
      </c>
    </row>
    <row r="12965" spans="1:16">
      <c r="A12965" s="27" t="s">
        <v>1719</v>
      </c>
      <c r="B12965" s="31">
        <v>202604</v>
      </c>
      <c r="C12965" s="27" t="s">
        <v>160</v>
      </c>
      <c r="D12965" s="27" t="s">
        <v>160</v>
      </c>
      <c r="E12965" s="27" t="s">
        <v>27</v>
      </c>
      <c r="F12965" s="27" t="s">
        <v>257</v>
      </c>
      <c r="G12965" s="33">
        <v>360476.38</v>
      </c>
      <c r="H12965" s="33">
        <v>360476.38</v>
      </c>
      <c r="I12965" s="33">
        <v>10191</v>
      </c>
      <c r="J12965" s="33">
        <v>730</v>
      </c>
      <c r="K12965" s="33">
        <v>8900</v>
      </c>
      <c r="L12965" s="33">
        <v>1</v>
      </c>
      <c r="M12965" s="33">
        <v>1</v>
      </c>
      <c r="N12965" s="33">
        <v>400709.88</v>
      </c>
      <c r="O12965" s="33">
        <v>1913.6</v>
      </c>
      <c r="P12965" s="33">
        <v>4152</v>
      </c>
    </row>
    <row r="12966" spans="1:16">
      <c r="A12966" s="27" t="s">
        <v>1719</v>
      </c>
      <c r="B12966" s="31">
        <v>202605</v>
      </c>
      <c r="C12966" s="27" t="s">
        <v>160</v>
      </c>
      <c r="D12966" s="27" t="s">
        <v>160</v>
      </c>
      <c r="E12966" s="27" t="s">
        <v>27</v>
      </c>
      <c r="F12966" s="27" t="s">
        <v>257</v>
      </c>
      <c r="G12966" s="33">
        <v>410600.38</v>
      </c>
      <c r="H12966" s="33">
        <v>410600.38</v>
      </c>
      <c r="I12966" s="33">
        <v>10173</v>
      </c>
      <c r="J12966" s="33">
        <v>740</v>
      </c>
      <c r="K12966" s="33">
        <v>8900</v>
      </c>
      <c r="L12966" s="33">
        <v>1</v>
      </c>
      <c r="M12966" s="33">
        <v>1</v>
      </c>
      <c r="N12966" s="33">
        <v>442163.79</v>
      </c>
      <c r="O12966" s="33">
        <v>2273.2</v>
      </c>
      <c r="P12966" s="33">
        <v>4316</v>
      </c>
    </row>
    <row r="12967" spans="1:16">
      <c r="A12967" s="27" t="s">
        <v>1719</v>
      </c>
      <c r="B12967" s="31">
        <v>202606</v>
      </c>
      <c r="C12967" s="27" t="s">
        <v>160</v>
      </c>
      <c r="D12967" s="27" t="s">
        <v>160</v>
      </c>
      <c r="E12967" s="27" t="s">
        <v>27</v>
      </c>
      <c r="F12967" s="27" t="s">
        <v>257</v>
      </c>
      <c r="G12967" s="33">
        <v>431054.32</v>
      </c>
      <c r="H12967" s="33">
        <v>431054.32</v>
      </c>
      <c r="I12967" s="33">
        <v>10307</v>
      </c>
      <c r="J12967" s="33">
        <v>772</v>
      </c>
      <c r="K12967" s="33">
        <v>8900</v>
      </c>
      <c r="L12967" s="33">
        <v>1</v>
      </c>
      <c r="M12967" s="33">
        <v>1</v>
      </c>
      <c r="N12967" s="33">
        <v>435205</v>
      </c>
      <c r="O12967" s="33">
        <v>2397.4</v>
      </c>
      <c r="P12967" s="33">
        <v>4236</v>
      </c>
    </row>
    <row r="12968" spans="1:16">
      <c r="A12968" s="27" t="s">
        <v>1719</v>
      </c>
      <c r="B12968" s="31">
        <v>202607</v>
      </c>
      <c r="C12968" s="27" t="s">
        <v>160</v>
      </c>
      <c r="D12968" s="27" t="s">
        <v>160</v>
      </c>
      <c r="E12968" s="27" t="s">
        <v>27</v>
      </c>
      <c r="F12968" s="27" t="s">
        <v>257</v>
      </c>
      <c r="G12968" s="33">
        <v>341060.25</v>
      </c>
      <c r="H12968" s="33">
        <v>341060.25</v>
      </c>
      <c r="I12968" s="33">
        <v>9253</v>
      </c>
      <c r="J12968" s="33">
        <v>625</v>
      </c>
      <c r="K12968" s="33">
        <v>8900</v>
      </c>
      <c r="L12968" s="33">
        <v>1</v>
      </c>
      <c r="M12968" s="33">
        <v>1</v>
      </c>
      <c r="N12968" s="33">
        <v>389844.19</v>
      </c>
      <c r="O12968" s="33">
        <v>2089.4</v>
      </c>
      <c r="P12968" s="33">
        <v>3780</v>
      </c>
    </row>
    <row r="12969" spans="1:16">
      <c r="A12969" s="27" t="s">
        <v>1722</v>
      </c>
      <c r="B12969" s="31">
        <v>202408</v>
      </c>
      <c r="C12969" s="27" t="s">
        <v>160</v>
      </c>
      <c r="D12969" s="27" t="s">
        <v>160</v>
      </c>
      <c r="E12969" s="27" t="s">
        <v>27</v>
      </c>
      <c r="F12969" s="27" t="s">
        <v>289</v>
      </c>
      <c r="G12969" s="33">
        <v>1158785.37</v>
      </c>
      <c r="H12969" s="33">
        <v>1158785.37</v>
      </c>
      <c r="I12969" s="33">
        <v>20790</v>
      </c>
      <c r="J12969" s="33">
        <v>1675</v>
      </c>
      <c r="K12969" s="33">
        <v>20900</v>
      </c>
      <c r="L12969" s="33">
        <v>1</v>
      </c>
      <c r="M12969" s="33">
        <v>1</v>
      </c>
      <c r="N12969" s="33">
        <v>960214.62</v>
      </c>
      <c r="O12969" s="33">
        <v>5676.6</v>
      </c>
      <c r="P12969" s="33">
        <v>9120</v>
      </c>
    </row>
    <row r="12970" spans="1:16">
      <c r="A12970" s="27" t="s">
        <v>1722</v>
      </c>
      <c r="B12970" s="31">
        <v>202409</v>
      </c>
      <c r="C12970" s="27" t="s">
        <v>160</v>
      </c>
      <c r="D12970" s="27" t="s">
        <v>160</v>
      </c>
      <c r="E12970" s="27" t="s">
        <v>27</v>
      </c>
      <c r="F12970" s="27" t="s">
        <v>289</v>
      </c>
      <c r="G12970" s="33">
        <v>1101009.21</v>
      </c>
      <c r="H12970" s="33">
        <v>1101009.21</v>
      </c>
      <c r="I12970" s="33">
        <v>20043</v>
      </c>
      <c r="J12970" s="33">
        <v>1591</v>
      </c>
      <c r="K12970" s="33">
        <v>20900</v>
      </c>
      <c r="L12970" s="33">
        <v>1</v>
      </c>
      <c r="M12970" s="33">
        <v>1</v>
      </c>
      <c r="N12970" s="33">
        <v>930175.63</v>
      </c>
      <c r="O12970" s="33">
        <v>5137.1</v>
      </c>
      <c r="P12970" s="33">
        <v>8823</v>
      </c>
    </row>
    <row r="12971" spans="1:16">
      <c r="A12971" s="27" t="s">
        <v>1722</v>
      </c>
      <c r="B12971" s="31">
        <v>202410</v>
      </c>
      <c r="C12971" s="27" t="s">
        <v>160</v>
      </c>
      <c r="D12971" s="27" t="s">
        <v>160</v>
      </c>
      <c r="E12971" s="27" t="s">
        <v>27</v>
      </c>
      <c r="F12971" s="27" t="s">
        <v>289</v>
      </c>
      <c r="G12971" s="33">
        <v>1249550.73</v>
      </c>
      <c r="H12971" s="33">
        <v>1249550.73</v>
      </c>
      <c r="I12971" s="33">
        <v>22738</v>
      </c>
      <c r="J12971" s="33">
        <v>1820</v>
      </c>
      <c r="K12971" s="33">
        <v>20900</v>
      </c>
      <c r="L12971" s="33">
        <v>1</v>
      </c>
      <c r="M12971" s="33">
        <v>1</v>
      </c>
      <c r="N12971" s="33">
        <v>1029364.52</v>
      </c>
      <c r="O12971" s="33">
        <v>5702.2</v>
      </c>
      <c r="P12971" s="33">
        <v>9848</v>
      </c>
    </row>
    <row r="12972" spans="1:16">
      <c r="A12972" s="27" t="s">
        <v>1722</v>
      </c>
      <c r="B12972" s="31">
        <v>202411</v>
      </c>
      <c r="C12972" s="27" t="s">
        <v>160</v>
      </c>
      <c r="D12972" s="27" t="s">
        <v>160</v>
      </c>
      <c r="E12972" s="27" t="s">
        <v>27</v>
      </c>
      <c r="F12972" s="27" t="s">
        <v>289</v>
      </c>
      <c r="G12972" s="33">
        <v>1522378.31</v>
      </c>
      <c r="H12972" s="33">
        <v>1522378.31</v>
      </c>
      <c r="I12972" s="33">
        <v>25137</v>
      </c>
      <c r="J12972" s="33">
        <v>2219</v>
      </c>
      <c r="K12972" s="33">
        <v>20900</v>
      </c>
      <c r="L12972" s="33">
        <v>1</v>
      </c>
      <c r="M12972" s="33">
        <v>1</v>
      </c>
      <c r="N12972" s="33">
        <v>1251550.91</v>
      </c>
      <c r="O12972" s="33">
        <v>6496.5</v>
      </c>
      <c r="P12972" s="33">
        <v>11760</v>
      </c>
    </row>
    <row r="12973" spans="1:16">
      <c r="A12973" s="27" t="s">
        <v>1722</v>
      </c>
      <c r="B12973" s="31">
        <v>202412</v>
      </c>
      <c r="C12973" s="27" t="s">
        <v>160</v>
      </c>
      <c r="D12973" s="27" t="s">
        <v>160</v>
      </c>
      <c r="E12973" s="27" t="s">
        <v>27</v>
      </c>
      <c r="F12973" s="27" t="s">
        <v>289</v>
      </c>
      <c r="G12973" s="33">
        <v>1695701.87</v>
      </c>
      <c r="H12973" s="33">
        <v>1695701.87</v>
      </c>
      <c r="I12973" s="33">
        <v>28544</v>
      </c>
      <c r="J12973" s="33">
        <v>2408</v>
      </c>
      <c r="K12973" s="33">
        <v>20900</v>
      </c>
      <c r="L12973" s="33">
        <v>1</v>
      </c>
      <c r="M12973" s="33">
        <v>1</v>
      </c>
      <c r="N12973" s="33">
        <v>1447471.58</v>
      </c>
      <c r="O12973" s="33">
        <v>7661.4</v>
      </c>
      <c r="P12973" s="33">
        <v>12967</v>
      </c>
    </row>
    <row r="12974" spans="1:16">
      <c r="A12974" s="27" t="s">
        <v>1722</v>
      </c>
      <c r="B12974" s="31">
        <v>202501</v>
      </c>
      <c r="C12974" s="27" t="s">
        <v>160</v>
      </c>
      <c r="D12974" s="27" t="s">
        <v>160</v>
      </c>
      <c r="E12974" s="27" t="s">
        <v>27</v>
      </c>
      <c r="F12974" s="27" t="s">
        <v>289</v>
      </c>
      <c r="G12974" s="33">
        <v>864496.77</v>
      </c>
      <c r="H12974" s="33">
        <v>864496.77</v>
      </c>
      <c r="I12974" s="33">
        <v>15479</v>
      </c>
      <c r="J12974" s="33">
        <v>1494</v>
      </c>
      <c r="K12974" s="33">
        <v>20900</v>
      </c>
      <c r="L12974" s="33">
        <v>1</v>
      </c>
      <c r="M12974" s="33">
        <v>1</v>
      </c>
      <c r="N12974" s="33">
        <v>741223.3</v>
      </c>
      <c r="O12974" s="33">
        <v>3954.1</v>
      </c>
      <c r="P12974" s="33">
        <v>6606</v>
      </c>
    </row>
    <row r="12975" spans="1:16">
      <c r="A12975" s="27" t="s">
        <v>1722</v>
      </c>
      <c r="B12975" s="31">
        <v>202502</v>
      </c>
      <c r="C12975" s="27" t="s">
        <v>160</v>
      </c>
      <c r="D12975" s="27" t="s">
        <v>160</v>
      </c>
      <c r="E12975" s="27" t="s">
        <v>27</v>
      </c>
      <c r="F12975" s="27" t="s">
        <v>289</v>
      </c>
      <c r="G12975" s="33">
        <v>931409.25</v>
      </c>
      <c r="H12975" s="33">
        <v>931409.25</v>
      </c>
      <c r="I12975" s="33">
        <v>16870</v>
      </c>
      <c r="J12975" s="33">
        <v>1291</v>
      </c>
      <c r="K12975" s="33">
        <v>20900</v>
      </c>
      <c r="L12975" s="33">
        <v>1</v>
      </c>
      <c r="M12975" s="33">
        <v>1</v>
      </c>
      <c r="N12975" s="33">
        <v>769384</v>
      </c>
      <c r="O12975" s="33">
        <v>4432.6</v>
      </c>
      <c r="P12975" s="33">
        <v>7241</v>
      </c>
    </row>
    <row r="12976" spans="1:16">
      <c r="A12976" s="27" t="s">
        <v>1722</v>
      </c>
      <c r="B12976" s="31">
        <v>202503</v>
      </c>
      <c r="C12976" s="27" t="s">
        <v>160</v>
      </c>
      <c r="D12976" s="27" t="s">
        <v>160</v>
      </c>
      <c r="E12976" s="27" t="s">
        <v>27</v>
      </c>
      <c r="F12976" s="27" t="s">
        <v>289</v>
      </c>
      <c r="G12976" s="33">
        <v>1044639.56</v>
      </c>
      <c r="H12976" s="33">
        <v>1044639.56</v>
      </c>
      <c r="I12976" s="33">
        <v>19403</v>
      </c>
      <c r="J12976" s="33">
        <v>1608</v>
      </c>
      <c r="K12976" s="33">
        <v>20900</v>
      </c>
      <c r="L12976" s="33">
        <v>1</v>
      </c>
      <c r="M12976" s="33">
        <v>1</v>
      </c>
      <c r="N12976" s="33">
        <v>966037.8100000001</v>
      </c>
      <c r="O12976" s="33">
        <v>5114.5</v>
      </c>
      <c r="P12976" s="33">
        <v>8044</v>
      </c>
    </row>
    <row r="12977" spans="1:16">
      <c r="A12977" s="27" t="s">
        <v>1722</v>
      </c>
      <c r="B12977" s="31">
        <v>202504</v>
      </c>
      <c r="C12977" s="27" t="s">
        <v>160</v>
      </c>
      <c r="D12977" s="27" t="s">
        <v>160</v>
      </c>
      <c r="E12977" s="27" t="s">
        <v>27</v>
      </c>
      <c r="F12977" s="27" t="s">
        <v>289</v>
      </c>
      <c r="G12977" s="33">
        <v>1330514.9</v>
      </c>
      <c r="H12977" s="33">
        <v>1330514.9</v>
      </c>
      <c r="I12977" s="33">
        <v>24941</v>
      </c>
      <c r="J12977" s="33">
        <v>1997</v>
      </c>
      <c r="K12977" s="33">
        <v>20900</v>
      </c>
      <c r="L12977" s="33">
        <v>1</v>
      </c>
      <c r="M12977" s="33">
        <v>1</v>
      </c>
      <c r="N12977" s="33">
        <v>1145314.92</v>
      </c>
      <c r="O12977" s="33">
        <v>6518.8</v>
      </c>
      <c r="P12977" s="33">
        <v>10961</v>
      </c>
    </row>
    <row r="12978" spans="1:16">
      <c r="A12978" s="27" t="s">
        <v>1722</v>
      </c>
      <c r="B12978" s="31">
        <v>202505</v>
      </c>
      <c r="C12978" s="27" t="s">
        <v>160</v>
      </c>
      <c r="D12978" s="27" t="s">
        <v>160</v>
      </c>
      <c r="E12978" s="27" t="s">
        <v>27</v>
      </c>
      <c r="F12978" s="27" t="s">
        <v>289</v>
      </c>
      <c r="G12978" s="33">
        <v>1437695.62</v>
      </c>
      <c r="H12978" s="33">
        <v>1437695.62</v>
      </c>
      <c r="I12978" s="33">
        <v>25848</v>
      </c>
      <c r="J12978" s="33">
        <v>1856</v>
      </c>
      <c r="K12978" s="33">
        <v>20900</v>
      </c>
      <c r="L12978" s="33">
        <v>1</v>
      </c>
      <c r="M12978" s="33">
        <v>1</v>
      </c>
      <c r="N12978" s="33">
        <v>1263799.09</v>
      </c>
      <c r="O12978" s="33">
        <v>6353.5</v>
      </c>
      <c r="P12978" s="33">
        <v>11471</v>
      </c>
    </row>
    <row r="12979" spans="1:16">
      <c r="A12979" s="27" t="s">
        <v>1722</v>
      </c>
      <c r="B12979" s="31">
        <v>202506</v>
      </c>
      <c r="C12979" s="27" t="s">
        <v>160</v>
      </c>
      <c r="D12979" s="27" t="s">
        <v>160</v>
      </c>
      <c r="E12979" s="27" t="s">
        <v>27</v>
      </c>
      <c r="F12979" s="27" t="s">
        <v>289</v>
      </c>
      <c r="G12979" s="33">
        <v>1596580.47</v>
      </c>
      <c r="H12979" s="33">
        <v>1596580.47</v>
      </c>
      <c r="I12979" s="33">
        <v>29647</v>
      </c>
      <c r="J12979" s="33">
        <v>3055</v>
      </c>
      <c r="K12979" s="33">
        <v>20900</v>
      </c>
      <c r="L12979" s="33">
        <v>1</v>
      </c>
      <c r="M12979" s="33">
        <v>1</v>
      </c>
      <c r="N12979" s="33">
        <v>1243909.36</v>
      </c>
      <c r="O12979" s="33">
        <v>7652</v>
      </c>
      <c r="P12979" s="33">
        <v>12705</v>
      </c>
    </row>
    <row r="12980" spans="1:16">
      <c r="A12980" s="27" t="s">
        <v>1722</v>
      </c>
      <c r="B12980" s="31">
        <v>202507</v>
      </c>
      <c r="C12980" s="27" t="s">
        <v>160</v>
      </c>
      <c r="D12980" s="27" t="s">
        <v>160</v>
      </c>
      <c r="E12980" s="27" t="s">
        <v>27</v>
      </c>
      <c r="F12980" s="27" t="s">
        <v>289</v>
      </c>
      <c r="G12980" s="33">
        <v>1214046.26</v>
      </c>
      <c r="H12980" s="33">
        <v>1214046.26</v>
      </c>
      <c r="I12980" s="33">
        <v>22373</v>
      </c>
      <c r="J12980" s="33">
        <v>1743</v>
      </c>
      <c r="K12980" s="33">
        <v>20900</v>
      </c>
      <c r="L12980" s="33">
        <v>1</v>
      </c>
      <c r="M12980" s="33">
        <v>1</v>
      </c>
      <c r="N12980" s="33">
        <v>1114258.44</v>
      </c>
      <c r="O12980" s="33">
        <v>5635.8</v>
      </c>
      <c r="P12980" s="33">
        <v>9403</v>
      </c>
    </row>
    <row r="12981" spans="1:16">
      <c r="A12981" s="27" t="s">
        <v>1722</v>
      </c>
      <c r="B12981" s="31">
        <v>202508</v>
      </c>
      <c r="C12981" s="27" t="s">
        <v>160</v>
      </c>
      <c r="D12981" s="27" t="s">
        <v>160</v>
      </c>
      <c r="E12981" s="27" t="s">
        <v>27</v>
      </c>
      <c r="F12981" s="27" t="s">
        <v>289</v>
      </c>
      <c r="G12981" s="33">
        <v>1293727.18</v>
      </c>
      <c r="H12981" s="33">
        <v>1293727.18</v>
      </c>
      <c r="I12981" s="33">
        <v>24447</v>
      </c>
      <c r="J12981" s="33">
        <v>2188</v>
      </c>
      <c r="K12981" s="33">
        <v>20900</v>
      </c>
      <c r="L12981" s="33">
        <v>1</v>
      </c>
      <c r="M12981" s="33">
        <v>1</v>
      </c>
      <c r="N12981" s="33">
        <v>1081201.66</v>
      </c>
      <c r="O12981" s="33">
        <v>6293</v>
      </c>
      <c r="P12981" s="33">
        <v>10403</v>
      </c>
    </row>
    <row r="12982" spans="1:16">
      <c r="A12982" s="27" t="s">
        <v>1722</v>
      </c>
      <c r="B12982" s="31">
        <v>202509</v>
      </c>
      <c r="C12982" s="27" t="s">
        <v>160</v>
      </c>
      <c r="D12982" s="27" t="s">
        <v>160</v>
      </c>
      <c r="E12982" s="27" t="s">
        <v>27</v>
      </c>
      <c r="F12982" s="27" t="s">
        <v>289</v>
      </c>
      <c r="G12982" s="33">
        <v>1173522.46</v>
      </c>
      <c r="H12982" s="33">
        <v>1173522.46</v>
      </c>
      <c r="I12982" s="33">
        <v>21895</v>
      </c>
      <c r="J12982" s="33">
        <v>2003</v>
      </c>
      <c r="K12982" s="33">
        <v>20900</v>
      </c>
      <c r="L12982" s="33">
        <v>1</v>
      </c>
      <c r="M12982" s="33">
        <v>1</v>
      </c>
      <c r="N12982" s="33">
        <v>1047377.76</v>
      </c>
      <c r="O12982" s="33">
        <v>5395.1</v>
      </c>
      <c r="P12982" s="33">
        <v>9340</v>
      </c>
    </row>
    <row r="12983" spans="1:16">
      <c r="A12983" s="27" t="s">
        <v>1722</v>
      </c>
      <c r="B12983" s="31">
        <v>202510</v>
      </c>
      <c r="C12983" s="27" t="s">
        <v>160</v>
      </c>
      <c r="D12983" s="27" t="s">
        <v>160</v>
      </c>
      <c r="E12983" s="27" t="s">
        <v>27</v>
      </c>
      <c r="F12983" s="27" t="s">
        <v>289</v>
      </c>
      <c r="G12983" s="33">
        <v>1306681.67</v>
      </c>
      <c r="H12983" s="33">
        <v>1306681.67</v>
      </c>
      <c r="I12983" s="33">
        <v>23548</v>
      </c>
      <c r="J12983" s="33">
        <v>2022</v>
      </c>
      <c r="K12983" s="33">
        <v>20900</v>
      </c>
      <c r="L12983" s="33">
        <v>1</v>
      </c>
      <c r="M12983" s="33">
        <v>1</v>
      </c>
      <c r="N12983" s="33">
        <v>1159064.45</v>
      </c>
      <c r="O12983" s="33">
        <v>5865.3</v>
      </c>
      <c r="P12983" s="33">
        <v>10015</v>
      </c>
    </row>
    <row r="12984" spans="1:16">
      <c r="A12984" s="27" t="s">
        <v>1722</v>
      </c>
      <c r="B12984" s="31">
        <v>202511</v>
      </c>
      <c r="C12984" s="27" t="s">
        <v>160</v>
      </c>
      <c r="D12984" s="27" t="s">
        <v>160</v>
      </c>
      <c r="E12984" s="27" t="s">
        <v>27</v>
      </c>
      <c r="F12984" s="27" t="s">
        <v>289</v>
      </c>
      <c r="G12984" s="33">
        <v>1862874.42</v>
      </c>
      <c r="H12984" s="33">
        <v>1862874.42</v>
      </c>
      <c r="I12984" s="33">
        <v>34394</v>
      </c>
      <c r="J12984" s="33">
        <v>3084</v>
      </c>
      <c r="K12984" s="33">
        <v>20900</v>
      </c>
      <c r="L12984" s="33">
        <v>1</v>
      </c>
      <c r="M12984" s="33">
        <v>1</v>
      </c>
      <c r="N12984" s="33">
        <v>1409246.32</v>
      </c>
      <c r="O12984" s="33">
        <v>8361.299999999999</v>
      </c>
      <c r="P12984" s="33">
        <v>15112</v>
      </c>
    </row>
    <row r="12985" spans="1:16">
      <c r="A12985" s="27" t="s">
        <v>1722</v>
      </c>
      <c r="B12985" s="31">
        <v>202512</v>
      </c>
      <c r="C12985" s="27" t="s">
        <v>160</v>
      </c>
      <c r="D12985" s="27" t="s">
        <v>160</v>
      </c>
      <c r="E12985" s="27" t="s">
        <v>27</v>
      </c>
      <c r="F12985" s="27" t="s">
        <v>289</v>
      </c>
      <c r="G12985" s="33">
        <v>1897993.49</v>
      </c>
      <c r="H12985" s="33">
        <v>1897993.49</v>
      </c>
      <c r="I12985" s="33">
        <v>32062</v>
      </c>
      <c r="J12985" s="33">
        <v>3215</v>
      </c>
      <c r="K12985" s="33">
        <v>20900</v>
      </c>
      <c r="L12985" s="33">
        <v>1</v>
      </c>
      <c r="M12985" s="33">
        <v>1</v>
      </c>
      <c r="N12985" s="33">
        <v>1629853</v>
      </c>
      <c r="O12985" s="33">
        <v>9117.200000000001</v>
      </c>
      <c r="P12985" s="33">
        <v>13468</v>
      </c>
    </row>
    <row r="12986" spans="1:16">
      <c r="A12986" s="27" t="s">
        <v>1722</v>
      </c>
      <c r="B12986" s="31">
        <v>202601</v>
      </c>
      <c r="C12986" s="27" t="s">
        <v>160</v>
      </c>
      <c r="D12986" s="27" t="s">
        <v>160</v>
      </c>
      <c r="E12986" s="27" t="s">
        <v>27</v>
      </c>
      <c r="F12986" s="27" t="s">
        <v>289</v>
      </c>
      <c r="G12986" s="33">
        <v>1094832.01</v>
      </c>
      <c r="H12986" s="33">
        <v>1094832.01</v>
      </c>
      <c r="I12986" s="33">
        <v>19807</v>
      </c>
      <c r="J12986" s="33">
        <v>1671</v>
      </c>
      <c r="K12986" s="33">
        <v>20900</v>
      </c>
      <c r="L12986" s="33">
        <v>1</v>
      </c>
      <c r="M12986" s="33">
        <v>1</v>
      </c>
      <c r="N12986" s="33">
        <v>834617.4399999999</v>
      </c>
      <c r="O12986" s="33">
        <v>5391</v>
      </c>
      <c r="P12986" s="33">
        <v>8448</v>
      </c>
    </row>
    <row r="12987" spans="1:16">
      <c r="A12987" s="27" t="s">
        <v>1722</v>
      </c>
      <c r="B12987" s="31">
        <v>202602</v>
      </c>
      <c r="C12987" s="27" t="s">
        <v>160</v>
      </c>
      <c r="D12987" s="27" t="s">
        <v>160</v>
      </c>
      <c r="E12987" s="27" t="s">
        <v>27</v>
      </c>
      <c r="F12987" s="27" t="s">
        <v>289</v>
      </c>
      <c r="G12987" s="33">
        <v>1009376.8</v>
      </c>
      <c r="H12987" s="33">
        <v>1009376.8</v>
      </c>
      <c r="I12987" s="33">
        <v>17628</v>
      </c>
      <c r="J12987" s="33">
        <v>1692</v>
      </c>
      <c r="K12987" s="33">
        <v>20900</v>
      </c>
      <c r="L12987" s="33">
        <v>1</v>
      </c>
      <c r="M12987" s="33">
        <v>1</v>
      </c>
      <c r="N12987" s="33">
        <v>866326.39</v>
      </c>
      <c r="O12987" s="33">
        <v>4476.9</v>
      </c>
      <c r="P12987" s="33">
        <v>8038</v>
      </c>
    </row>
    <row r="12988" spans="1:16">
      <c r="A12988" s="27" t="s">
        <v>1722</v>
      </c>
      <c r="B12988" s="31">
        <v>202603</v>
      </c>
      <c r="C12988" s="27" t="s">
        <v>160</v>
      </c>
      <c r="D12988" s="27" t="s">
        <v>160</v>
      </c>
      <c r="E12988" s="27" t="s">
        <v>27</v>
      </c>
      <c r="F12988" s="27" t="s">
        <v>289</v>
      </c>
      <c r="G12988" s="33">
        <v>1375590.07</v>
      </c>
      <c r="H12988" s="33">
        <v>1375590.07</v>
      </c>
      <c r="I12988" s="33">
        <v>24860</v>
      </c>
      <c r="J12988" s="33">
        <v>2006</v>
      </c>
      <c r="K12988" s="33">
        <v>20900</v>
      </c>
      <c r="L12988" s="33">
        <v>1</v>
      </c>
      <c r="M12988" s="33">
        <v>1</v>
      </c>
      <c r="N12988" s="33">
        <v>1087758.58</v>
      </c>
      <c r="O12988" s="33">
        <v>6126.7</v>
      </c>
      <c r="P12988" s="33">
        <v>10678</v>
      </c>
    </row>
    <row r="12989" spans="1:16">
      <c r="A12989" s="27" t="s">
        <v>1722</v>
      </c>
      <c r="B12989" s="31">
        <v>202604</v>
      </c>
      <c r="C12989" s="27" t="s">
        <v>160</v>
      </c>
      <c r="D12989" s="27" t="s">
        <v>160</v>
      </c>
      <c r="E12989" s="27" t="s">
        <v>27</v>
      </c>
      <c r="F12989" s="27" t="s">
        <v>289</v>
      </c>
      <c r="G12989" s="33">
        <v>1673864.31</v>
      </c>
      <c r="H12989" s="33">
        <v>1673864.31</v>
      </c>
      <c r="I12989" s="33">
        <v>30157</v>
      </c>
      <c r="J12989" s="33">
        <v>2655</v>
      </c>
      <c r="K12989" s="33">
        <v>20900</v>
      </c>
      <c r="L12989" s="33">
        <v>1</v>
      </c>
      <c r="M12989" s="33">
        <v>1</v>
      </c>
      <c r="N12989" s="33">
        <v>1289624.6</v>
      </c>
      <c r="O12989" s="33">
        <v>8043.5</v>
      </c>
      <c r="P12989" s="33">
        <v>12947</v>
      </c>
    </row>
    <row r="12990" spans="1:16">
      <c r="A12990" s="27" t="s">
        <v>1722</v>
      </c>
      <c r="B12990" s="31">
        <v>202605</v>
      </c>
      <c r="C12990" s="27" t="s">
        <v>160</v>
      </c>
      <c r="D12990" s="27" t="s">
        <v>160</v>
      </c>
      <c r="E12990" s="27" t="s">
        <v>27</v>
      </c>
      <c r="F12990" s="27" t="s">
        <v>289</v>
      </c>
      <c r="G12990" s="33">
        <v>1868883.97</v>
      </c>
      <c r="H12990" s="33">
        <v>1868883.97</v>
      </c>
      <c r="I12990" s="33">
        <v>30522</v>
      </c>
      <c r="J12990" s="33">
        <v>2881</v>
      </c>
      <c r="K12990" s="33">
        <v>20900</v>
      </c>
      <c r="L12990" s="33">
        <v>1</v>
      </c>
      <c r="M12990" s="33">
        <v>1</v>
      </c>
      <c r="N12990" s="33">
        <v>1423037.77</v>
      </c>
      <c r="O12990" s="33">
        <v>9253.5</v>
      </c>
      <c r="P12990" s="33">
        <v>13562</v>
      </c>
    </row>
    <row r="12991" spans="1:16">
      <c r="A12991" s="27" t="s">
        <v>1722</v>
      </c>
      <c r="B12991" s="31">
        <v>202606</v>
      </c>
      <c r="C12991" s="27" t="s">
        <v>160</v>
      </c>
      <c r="D12991" s="27" t="s">
        <v>160</v>
      </c>
      <c r="E12991" s="27" t="s">
        <v>27</v>
      </c>
      <c r="F12991" s="27" t="s">
        <v>289</v>
      </c>
      <c r="G12991" s="33">
        <v>1655020.23</v>
      </c>
      <c r="H12991" s="33">
        <v>1655020.23</v>
      </c>
      <c r="I12991" s="33">
        <v>30250</v>
      </c>
      <c r="J12991" s="33">
        <v>2701</v>
      </c>
      <c r="K12991" s="33">
        <v>20900</v>
      </c>
      <c r="L12991" s="33">
        <v>1</v>
      </c>
      <c r="M12991" s="33">
        <v>1</v>
      </c>
      <c r="N12991" s="33">
        <v>1400641.94</v>
      </c>
      <c r="O12991" s="33">
        <v>7248.5</v>
      </c>
      <c r="P12991" s="33">
        <v>12912</v>
      </c>
    </row>
    <row r="12992" spans="1:16">
      <c r="A12992" s="27" t="s">
        <v>1722</v>
      </c>
      <c r="B12992" s="31">
        <v>202607</v>
      </c>
      <c r="C12992" s="27" t="s">
        <v>160</v>
      </c>
      <c r="D12992" s="27" t="s">
        <v>160</v>
      </c>
      <c r="E12992" s="27" t="s">
        <v>27</v>
      </c>
      <c r="F12992" s="27" t="s">
        <v>289</v>
      </c>
      <c r="G12992" s="33">
        <v>1486516.04</v>
      </c>
      <c r="H12992" s="33">
        <v>1486516.04</v>
      </c>
      <c r="I12992" s="33">
        <v>27237</v>
      </c>
      <c r="J12992" s="33">
        <v>2674</v>
      </c>
      <c r="K12992" s="33">
        <v>20900</v>
      </c>
      <c r="L12992" s="33">
        <v>1</v>
      </c>
      <c r="M12992" s="33">
        <v>1</v>
      </c>
      <c r="N12992" s="33">
        <v>1254655.01</v>
      </c>
      <c r="O12992" s="33">
        <v>7023.9</v>
      </c>
      <c r="P12992" s="33">
        <v>11600</v>
      </c>
    </row>
    <row r="12993" spans="1:16">
      <c r="A12993" s="27" t="s">
        <v>1724</v>
      </c>
      <c r="B12993" s="31">
        <v>202408</v>
      </c>
      <c r="C12993" s="27" t="s">
        <v>160</v>
      </c>
      <c r="D12993" s="27" t="s">
        <v>160</v>
      </c>
      <c r="E12993" s="27" t="s">
        <v>27</v>
      </c>
      <c r="F12993" s="27" t="s">
        <v>257</v>
      </c>
      <c r="G12993" s="33">
        <v>268157.87</v>
      </c>
      <c r="H12993" s="33">
        <v>268157.87</v>
      </c>
      <c r="I12993" s="33">
        <v>6661</v>
      </c>
      <c r="J12993" s="33">
        <v>600</v>
      </c>
      <c r="K12993" s="33">
        <v>7100</v>
      </c>
      <c r="L12993" s="33">
        <v>1</v>
      </c>
      <c r="M12993" s="33">
        <v>1</v>
      </c>
      <c r="N12993" s="33">
        <v>240287.33</v>
      </c>
      <c r="O12993" s="33">
        <v>1472.6</v>
      </c>
      <c r="P12993" s="33">
        <v>2735</v>
      </c>
    </row>
    <row r="12994" spans="1:16">
      <c r="A12994" s="27" t="s">
        <v>1724</v>
      </c>
      <c r="B12994" s="31">
        <v>202409</v>
      </c>
      <c r="C12994" s="27" t="s">
        <v>160</v>
      </c>
      <c r="D12994" s="27" t="s">
        <v>160</v>
      </c>
      <c r="E12994" s="27" t="s">
        <v>27</v>
      </c>
      <c r="F12994" s="27" t="s">
        <v>257</v>
      </c>
      <c r="G12994" s="33">
        <v>253329.42</v>
      </c>
      <c r="H12994" s="33">
        <v>253329.42</v>
      </c>
      <c r="I12994" s="33">
        <v>6169</v>
      </c>
      <c r="J12994" s="33">
        <v>457</v>
      </c>
      <c r="K12994" s="33">
        <v>7100</v>
      </c>
      <c r="L12994" s="33">
        <v>1</v>
      </c>
      <c r="M12994" s="33">
        <v>1</v>
      </c>
      <c r="N12994" s="33">
        <v>232770.28</v>
      </c>
      <c r="O12994" s="33">
        <v>1496.8</v>
      </c>
      <c r="P12994" s="33">
        <v>2552</v>
      </c>
    </row>
    <row r="12995" spans="1:16">
      <c r="A12995" s="27" t="s">
        <v>1724</v>
      </c>
      <c r="B12995" s="31">
        <v>202410</v>
      </c>
      <c r="C12995" s="27" t="s">
        <v>160</v>
      </c>
      <c r="D12995" s="27" t="s">
        <v>160</v>
      </c>
      <c r="E12995" s="27" t="s">
        <v>27</v>
      </c>
      <c r="F12995" s="27" t="s">
        <v>257</v>
      </c>
      <c r="G12995" s="33">
        <v>300449.06</v>
      </c>
      <c r="H12995" s="33">
        <v>300449.06</v>
      </c>
      <c r="I12995" s="33">
        <v>8611</v>
      </c>
      <c r="J12995" s="33">
        <v>711</v>
      </c>
      <c r="K12995" s="33">
        <v>7100</v>
      </c>
      <c r="L12995" s="33">
        <v>1</v>
      </c>
      <c r="M12995" s="33">
        <v>1</v>
      </c>
      <c r="N12995" s="33">
        <v>257591.64</v>
      </c>
      <c r="O12995" s="33">
        <v>1640.9</v>
      </c>
      <c r="P12995" s="33">
        <v>3538</v>
      </c>
    </row>
    <row r="12996" spans="1:16">
      <c r="A12996" s="27" t="s">
        <v>1724</v>
      </c>
      <c r="B12996" s="31">
        <v>202411</v>
      </c>
      <c r="C12996" s="27" t="s">
        <v>160</v>
      </c>
      <c r="D12996" s="27" t="s">
        <v>160</v>
      </c>
      <c r="E12996" s="27" t="s">
        <v>27</v>
      </c>
      <c r="F12996" s="27" t="s">
        <v>257</v>
      </c>
      <c r="G12996" s="33">
        <v>340973.83</v>
      </c>
      <c r="H12996" s="33">
        <v>340973.83</v>
      </c>
      <c r="I12996" s="33">
        <v>8546</v>
      </c>
      <c r="J12996" s="33">
        <v>639</v>
      </c>
      <c r="K12996" s="33">
        <v>7100</v>
      </c>
      <c r="L12996" s="33">
        <v>1</v>
      </c>
      <c r="M12996" s="33">
        <v>1</v>
      </c>
      <c r="N12996" s="33">
        <v>313192.31</v>
      </c>
      <c r="O12996" s="33">
        <v>2072.7</v>
      </c>
      <c r="P12996" s="33">
        <v>3493</v>
      </c>
    </row>
    <row r="12997" spans="1:16">
      <c r="A12997" s="27" t="s">
        <v>1724</v>
      </c>
      <c r="B12997" s="31">
        <v>202412</v>
      </c>
      <c r="C12997" s="27" t="s">
        <v>160</v>
      </c>
      <c r="D12997" s="27" t="s">
        <v>160</v>
      </c>
      <c r="E12997" s="27" t="s">
        <v>27</v>
      </c>
      <c r="F12997" s="27" t="s">
        <v>257</v>
      </c>
      <c r="G12997" s="33">
        <v>369205.51</v>
      </c>
      <c r="H12997" s="33">
        <v>369205.51</v>
      </c>
      <c r="I12997" s="33">
        <v>9387</v>
      </c>
      <c r="J12997" s="33">
        <v>722</v>
      </c>
      <c r="K12997" s="33">
        <v>7100</v>
      </c>
      <c r="L12997" s="33">
        <v>1</v>
      </c>
      <c r="M12997" s="33">
        <v>1</v>
      </c>
      <c r="N12997" s="33">
        <v>362220.16</v>
      </c>
      <c r="O12997" s="33">
        <v>2256</v>
      </c>
      <c r="P12997" s="33">
        <v>3841</v>
      </c>
    </row>
    <row r="12998" spans="1:16">
      <c r="A12998" s="27" t="s">
        <v>1724</v>
      </c>
      <c r="B12998" s="31">
        <v>202501</v>
      </c>
      <c r="C12998" s="27" t="s">
        <v>160</v>
      </c>
      <c r="D12998" s="27" t="s">
        <v>160</v>
      </c>
      <c r="E12998" s="27" t="s">
        <v>27</v>
      </c>
      <c r="F12998" s="27" t="s">
        <v>257</v>
      </c>
      <c r="G12998" s="33">
        <v>208448.5</v>
      </c>
      <c r="H12998" s="33">
        <v>208448.5</v>
      </c>
      <c r="I12998" s="33">
        <v>5413</v>
      </c>
      <c r="J12998" s="33">
        <v>346</v>
      </c>
      <c r="K12998" s="33">
        <v>7100</v>
      </c>
      <c r="L12998" s="33">
        <v>1</v>
      </c>
      <c r="M12998" s="33">
        <v>1</v>
      </c>
      <c r="N12998" s="33">
        <v>185486.21</v>
      </c>
      <c r="O12998" s="33">
        <v>1144.7</v>
      </c>
      <c r="P12998" s="33">
        <v>2132</v>
      </c>
    </row>
    <row r="12999" spans="1:16">
      <c r="A12999" s="27" t="s">
        <v>1724</v>
      </c>
      <c r="B12999" s="31">
        <v>202502</v>
      </c>
      <c r="C12999" s="27" t="s">
        <v>160</v>
      </c>
      <c r="D12999" s="27" t="s">
        <v>160</v>
      </c>
      <c r="E12999" s="27" t="s">
        <v>27</v>
      </c>
      <c r="F12999" s="27" t="s">
        <v>257</v>
      </c>
      <c r="G12999" s="33">
        <v>206923.14</v>
      </c>
      <c r="H12999" s="33">
        <v>206923.14</v>
      </c>
      <c r="I12999" s="33">
        <v>5089</v>
      </c>
      <c r="J12999" s="33">
        <v>385</v>
      </c>
      <c r="K12999" s="33">
        <v>7100</v>
      </c>
      <c r="L12999" s="33">
        <v>1</v>
      </c>
      <c r="M12999" s="33">
        <v>1</v>
      </c>
      <c r="N12999" s="33">
        <v>192533.24</v>
      </c>
      <c r="O12999" s="33">
        <v>1335.5</v>
      </c>
      <c r="P12999" s="33">
        <v>2082</v>
      </c>
    </row>
    <row r="13000" spans="1:16">
      <c r="A13000" s="27" t="s">
        <v>1724</v>
      </c>
      <c r="B13000" s="31">
        <v>202503</v>
      </c>
      <c r="C13000" s="27" t="s">
        <v>160</v>
      </c>
      <c r="D13000" s="27" t="s">
        <v>160</v>
      </c>
      <c r="E13000" s="27" t="s">
        <v>27</v>
      </c>
      <c r="F13000" s="27" t="s">
        <v>257</v>
      </c>
      <c r="G13000" s="33">
        <v>277144.47</v>
      </c>
      <c r="H13000" s="33">
        <v>277144.47</v>
      </c>
      <c r="I13000" s="33">
        <v>7195</v>
      </c>
      <c r="J13000" s="33">
        <v>501</v>
      </c>
      <c r="K13000" s="33">
        <v>7100</v>
      </c>
      <c r="L13000" s="33">
        <v>1</v>
      </c>
      <c r="M13000" s="33">
        <v>1</v>
      </c>
      <c r="N13000" s="33">
        <v>241744.55</v>
      </c>
      <c r="O13000" s="33">
        <v>1368.9</v>
      </c>
      <c r="P13000" s="33">
        <v>2867</v>
      </c>
    </row>
    <row r="13001" spans="1:16">
      <c r="A13001" s="27" t="s">
        <v>1724</v>
      </c>
      <c r="B13001" s="31">
        <v>202504</v>
      </c>
      <c r="C13001" s="27" t="s">
        <v>160</v>
      </c>
      <c r="D13001" s="27" t="s">
        <v>160</v>
      </c>
      <c r="E13001" s="27" t="s">
        <v>27</v>
      </c>
      <c r="F13001" s="27" t="s">
        <v>257</v>
      </c>
      <c r="G13001" s="33">
        <v>313674.1</v>
      </c>
      <c r="H13001" s="33">
        <v>313674.1</v>
      </c>
      <c r="I13001" s="33">
        <v>8239</v>
      </c>
      <c r="J13001" s="33">
        <v>624</v>
      </c>
      <c r="K13001" s="33">
        <v>7100</v>
      </c>
      <c r="L13001" s="33">
        <v>1</v>
      </c>
      <c r="M13001" s="33">
        <v>1</v>
      </c>
      <c r="N13001" s="33">
        <v>286607.46</v>
      </c>
      <c r="O13001" s="33">
        <v>1754</v>
      </c>
      <c r="P13001" s="33">
        <v>3344</v>
      </c>
    </row>
    <row r="13002" spans="1:16">
      <c r="A13002" s="27" t="s">
        <v>1724</v>
      </c>
      <c r="B13002" s="31">
        <v>202505</v>
      </c>
      <c r="C13002" s="27" t="s">
        <v>160</v>
      </c>
      <c r="D13002" s="27" t="s">
        <v>160</v>
      </c>
      <c r="E13002" s="27" t="s">
        <v>27</v>
      </c>
      <c r="F13002" s="27" t="s">
        <v>257</v>
      </c>
      <c r="G13002" s="33">
        <v>325596.63</v>
      </c>
      <c r="H13002" s="33">
        <v>325596.63</v>
      </c>
      <c r="I13002" s="33">
        <v>8264</v>
      </c>
      <c r="J13002" s="33">
        <v>788</v>
      </c>
      <c r="K13002" s="33">
        <v>7100</v>
      </c>
      <c r="L13002" s="33">
        <v>1</v>
      </c>
      <c r="M13002" s="33">
        <v>1</v>
      </c>
      <c r="N13002" s="33">
        <v>316257.33</v>
      </c>
      <c r="O13002" s="33">
        <v>1857.1</v>
      </c>
      <c r="P13002" s="33">
        <v>3409</v>
      </c>
    </row>
    <row r="13003" spans="1:16">
      <c r="A13003" s="27" t="s">
        <v>1724</v>
      </c>
      <c r="B13003" s="31">
        <v>202506</v>
      </c>
      <c r="C13003" s="27" t="s">
        <v>160</v>
      </c>
      <c r="D13003" s="27" t="s">
        <v>160</v>
      </c>
      <c r="E13003" s="27" t="s">
        <v>27</v>
      </c>
      <c r="F13003" s="27" t="s">
        <v>257</v>
      </c>
      <c r="G13003" s="33">
        <v>350984.03</v>
      </c>
      <c r="H13003" s="33">
        <v>350984.03</v>
      </c>
      <c r="I13003" s="33">
        <v>8027</v>
      </c>
      <c r="J13003" s="33">
        <v>628</v>
      </c>
      <c r="K13003" s="33">
        <v>7100</v>
      </c>
      <c r="L13003" s="33">
        <v>1</v>
      </c>
      <c r="M13003" s="33">
        <v>1</v>
      </c>
      <c r="N13003" s="33">
        <v>311280.06</v>
      </c>
      <c r="O13003" s="33">
        <v>1913.7</v>
      </c>
      <c r="P13003" s="33">
        <v>3383</v>
      </c>
    </row>
    <row r="13004" spans="1:16">
      <c r="A13004" s="27" t="s">
        <v>1724</v>
      </c>
      <c r="B13004" s="31">
        <v>202507</v>
      </c>
      <c r="C13004" s="27" t="s">
        <v>160</v>
      </c>
      <c r="D13004" s="27" t="s">
        <v>160</v>
      </c>
      <c r="E13004" s="27" t="s">
        <v>27</v>
      </c>
      <c r="F13004" s="27" t="s">
        <v>257</v>
      </c>
      <c r="G13004" s="33">
        <v>348805.39</v>
      </c>
      <c r="H13004" s="33">
        <v>348805.39</v>
      </c>
      <c r="I13004" s="33">
        <v>8344</v>
      </c>
      <c r="J13004" s="33">
        <v>600</v>
      </c>
      <c r="K13004" s="33">
        <v>7100</v>
      </c>
      <c r="L13004" s="33">
        <v>1</v>
      </c>
      <c r="M13004" s="33">
        <v>1</v>
      </c>
      <c r="N13004" s="33">
        <v>278835.78</v>
      </c>
      <c r="O13004" s="33">
        <v>1848.2</v>
      </c>
      <c r="P13004" s="33">
        <v>3491</v>
      </c>
    </row>
    <row r="13005" spans="1:16">
      <c r="A13005" s="27" t="s">
        <v>1724</v>
      </c>
      <c r="B13005" s="31">
        <v>202508</v>
      </c>
      <c r="C13005" s="27" t="s">
        <v>160</v>
      </c>
      <c r="D13005" s="27" t="s">
        <v>160</v>
      </c>
      <c r="E13005" s="27" t="s">
        <v>27</v>
      </c>
      <c r="F13005" s="27" t="s">
        <v>257</v>
      </c>
      <c r="G13005" s="33">
        <v>304551.77</v>
      </c>
      <c r="H13005" s="33">
        <v>304551.77</v>
      </c>
      <c r="I13005" s="33">
        <v>7328</v>
      </c>
      <c r="J13005" s="33">
        <v>568</v>
      </c>
      <c r="K13005" s="33">
        <v>7100</v>
      </c>
      <c r="L13005" s="33">
        <v>1</v>
      </c>
      <c r="M13005" s="33">
        <v>1</v>
      </c>
      <c r="N13005" s="33">
        <v>270563.54</v>
      </c>
      <c r="O13005" s="33">
        <v>1560.8</v>
      </c>
      <c r="P13005" s="33">
        <v>3224</v>
      </c>
    </row>
    <row r="13006" spans="1:16">
      <c r="A13006" s="27" t="s">
        <v>1724</v>
      </c>
      <c r="B13006" s="31">
        <v>202509</v>
      </c>
      <c r="C13006" s="27" t="s">
        <v>160</v>
      </c>
      <c r="D13006" s="27" t="s">
        <v>160</v>
      </c>
      <c r="E13006" s="27" t="s">
        <v>27</v>
      </c>
      <c r="F13006" s="27" t="s">
        <v>257</v>
      </c>
      <c r="G13006" s="33">
        <v>297562.99</v>
      </c>
      <c r="H13006" s="33">
        <v>297562.99</v>
      </c>
      <c r="I13006" s="33">
        <v>7859</v>
      </c>
      <c r="J13006" s="33">
        <v>598</v>
      </c>
      <c r="K13006" s="33">
        <v>7100</v>
      </c>
      <c r="L13006" s="33">
        <v>1</v>
      </c>
      <c r="M13006" s="33">
        <v>1</v>
      </c>
      <c r="N13006" s="33">
        <v>262099.33</v>
      </c>
      <c r="O13006" s="33">
        <v>1802.3</v>
      </c>
      <c r="P13006" s="33">
        <v>3080</v>
      </c>
    </row>
    <row r="13007" spans="1:16">
      <c r="A13007" s="27" t="s">
        <v>1724</v>
      </c>
      <c r="B13007" s="31">
        <v>202510</v>
      </c>
      <c r="C13007" s="27" t="s">
        <v>160</v>
      </c>
      <c r="D13007" s="27" t="s">
        <v>160</v>
      </c>
      <c r="E13007" s="27" t="s">
        <v>27</v>
      </c>
      <c r="F13007" s="27" t="s">
        <v>257</v>
      </c>
      <c r="G13007" s="33">
        <v>326181.91</v>
      </c>
      <c r="H13007" s="33">
        <v>326181.91</v>
      </c>
      <c r="I13007" s="33">
        <v>8149</v>
      </c>
      <c r="J13007" s="33">
        <v>608</v>
      </c>
      <c r="K13007" s="33">
        <v>7100</v>
      </c>
      <c r="L13007" s="33">
        <v>1</v>
      </c>
      <c r="M13007" s="33">
        <v>1</v>
      </c>
      <c r="N13007" s="33">
        <v>290048.18</v>
      </c>
      <c r="O13007" s="33">
        <v>2093.7</v>
      </c>
      <c r="P13007" s="33">
        <v>3414</v>
      </c>
    </row>
    <row r="13008" spans="1:16">
      <c r="A13008" s="27" t="s">
        <v>1724</v>
      </c>
      <c r="B13008" s="31">
        <v>202511</v>
      </c>
      <c r="C13008" s="27" t="s">
        <v>160</v>
      </c>
      <c r="D13008" s="27" t="s">
        <v>160</v>
      </c>
      <c r="E13008" s="27" t="s">
        <v>27</v>
      </c>
      <c r="F13008" s="27" t="s">
        <v>257</v>
      </c>
      <c r="G13008" s="33">
        <v>403800.35</v>
      </c>
      <c r="H13008" s="33">
        <v>403800.35</v>
      </c>
      <c r="I13008" s="33">
        <v>10615</v>
      </c>
      <c r="J13008" s="33">
        <v>844</v>
      </c>
      <c r="K13008" s="33">
        <v>7100</v>
      </c>
      <c r="L13008" s="33">
        <v>1</v>
      </c>
      <c r="M13008" s="33">
        <v>1</v>
      </c>
      <c r="N13008" s="33">
        <v>352654.54</v>
      </c>
      <c r="O13008" s="33">
        <v>2296.4</v>
      </c>
      <c r="P13008" s="33">
        <v>4357</v>
      </c>
    </row>
    <row r="13009" spans="1:16">
      <c r="A13009" s="27" t="s">
        <v>1724</v>
      </c>
      <c r="B13009" s="31">
        <v>202512</v>
      </c>
      <c r="C13009" s="27" t="s">
        <v>160</v>
      </c>
      <c r="D13009" s="27" t="s">
        <v>160</v>
      </c>
      <c r="E13009" s="27" t="s">
        <v>27</v>
      </c>
      <c r="F13009" s="27" t="s">
        <v>257</v>
      </c>
      <c r="G13009" s="33">
        <v>460371.21</v>
      </c>
      <c r="H13009" s="33">
        <v>460371.21</v>
      </c>
      <c r="I13009" s="33">
        <v>11176</v>
      </c>
      <c r="J13009" s="33">
        <v>800</v>
      </c>
      <c r="K13009" s="33">
        <v>7100</v>
      </c>
      <c r="L13009" s="33">
        <v>1</v>
      </c>
      <c r="M13009" s="33">
        <v>1</v>
      </c>
      <c r="N13009" s="33">
        <v>407859.89</v>
      </c>
      <c r="O13009" s="33">
        <v>2720.5</v>
      </c>
      <c r="P13009" s="33">
        <v>4792</v>
      </c>
    </row>
    <row r="13010" spans="1:16">
      <c r="A13010" s="27" t="s">
        <v>1724</v>
      </c>
      <c r="B13010" s="31">
        <v>202601</v>
      </c>
      <c r="C13010" s="27" t="s">
        <v>160</v>
      </c>
      <c r="D13010" s="27" t="s">
        <v>160</v>
      </c>
      <c r="E13010" s="27" t="s">
        <v>27</v>
      </c>
      <c r="F13010" s="27" t="s">
        <v>257</v>
      </c>
      <c r="G13010" s="33">
        <v>241330.22</v>
      </c>
      <c r="H13010" s="33">
        <v>241330.22</v>
      </c>
      <c r="I13010" s="33">
        <v>5961</v>
      </c>
      <c r="J13010" s="33">
        <v>439</v>
      </c>
      <c r="K13010" s="33">
        <v>7100</v>
      </c>
      <c r="L13010" s="33">
        <v>1</v>
      </c>
      <c r="M13010" s="33">
        <v>1</v>
      </c>
      <c r="N13010" s="33">
        <v>208857.47</v>
      </c>
      <c r="O13010" s="33">
        <v>1183.8</v>
      </c>
      <c r="P13010" s="33">
        <v>2470</v>
      </c>
    </row>
    <row r="13011" spans="1:16">
      <c r="A13011" s="27" t="s">
        <v>1724</v>
      </c>
      <c r="B13011" s="31">
        <v>202602</v>
      </c>
      <c r="C13011" s="27" t="s">
        <v>160</v>
      </c>
      <c r="D13011" s="27" t="s">
        <v>160</v>
      </c>
      <c r="E13011" s="27" t="s">
        <v>27</v>
      </c>
      <c r="F13011" s="27" t="s">
        <v>257</v>
      </c>
      <c r="G13011" s="33">
        <v>247916.02</v>
      </c>
      <c r="H13011" s="33">
        <v>247916.02</v>
      </c>
      <c r="I13011" s="33">
        <v>6674</v>
      </c>
      <c r="J13011" s="33">
        <v>505</v>
      </c>
      <c r="K13011" s="33">
        <v>7100</v>
      </c>
      <c r="L13011" s="33">
        <v>1</v>
      </c>
      <c r="M13011" s="33">
        <v>1</v>
      </c>
      <c r="N13011" s="33">
        <v>216792.43</v>
      </c>
      <c r="O13011" s="33">
        <v>1415.3</v>
      </c>
      <c r="P13011" s="33">
        <v>2644</v>
      </c>
    </row>
    <row r="13012" spans="1:16">
      <c r="A13012" s="27" t="s">
        <v>1724</v>
      </c>
      <c r="B13012" s="31">
        <v>202603</v>
      </c>
      <c r="C13012" s="27" t="s">
        <v>160</v>
      </c>
      <c r="D13012" s="27" t="s">
        <v>160</v>
      </c>
      <c r="E13012" s="27" t="s">
        <v>27</v>
      </c>
      <c r="F13012" s="27" t="s">
        <v>257</v>
      </c>
      <c r="G13012" s="33">
        <v>278392.81</v>
      </c>
      <c r="H13012" s="33">
        <v>278392.81</v>
      </c>
      <c r="I13012" s="33">
        <v>6867</v>
      </c>
      <c r="J13012" s="33">
        <v>507</v>
      </c>
      <c r="K13012" s="33">
        <v>7100</v>
      </c>
      <c r="L13012" s="33">
        <v>1</v>
      </c>
      <c r="M13012" s="33">
        <v>1</v>
      </c>
      <c r="N13012" s="33">
        <v>272204.36</v>
      </c>
      <c r="O13012" s="33">
        <v>1400.6</v>
      </c>
      <c r="P13012" s="33">
        <v>2850</v>
      </c>
    </row>
    <row r="13013" spans="1:16">
      <c r="A13013" s="27" t="s">
        <v>1724</v>
      </c>
      <c r="B13013" s="31">
        <v>202604</v>
      </c>
      <c r="C13013" s="27" t="s">
        <v>160</v>
      </c>
      <c r="D13013" s="27" t="s">
        <v>160</v>
      </c>
      <c r="E13013" s="27" t="s">
        <v>27</v>
      </c>
      <c r="F13013" s="27" t="s">
        <v>257</v>
      </c>
      <c r="G13013" s="33">
        <v>353795.9</v>
      </c>
      <c r="H13013" s="33">
        <v>353795.9</v>
      </c>
      <c r="I13013" s="33">
        <v>9775</v>
      </c>
      <c r="J13013" s="33">
        <v>687</v>
      </c>
      <c r="K13013" s="33">
        <v>7100</v>
      </c>
      <c r="L13013" s="33">
        <v>1</v>
      </c>
      <c r="M13013" s="33">
        <v>1</v>
      </c>
      <c r="N13013" s="33">
        <v>322720</v>
      </c>
      <c r="O13013" s="33">
        <v>1927.8</v>
      </c>
      <c r="P13013" s="33">
        <v>3822</v>
      </c>
    </row>
    <row r="13014" spans="1:16">
      <c r="A13014" s="27" t="s">
        <v>1724</v>
      </c>
      <c r="B13014" s="31">
        <v>202605</v>
      </c>
      <c r="C13014" s="27" t="s">
        <v>160</v>
      </c>
      <c r="D13014" s="27" t="s">
        <v>160</v>
      </c>
      <c r="E13014" s="27" t="s">
        <v>27</v>
      </c>
      <c r="F13014" s="27" t="s">
        <v>257</v>
      </c>
      <c r="G13014" s="33">
        <v>368341.13</v>
      </c>
      <c r="H13014" s="33">
        <v>368341.13</v>
      </c>
      <c r="I13014" s="33">
        <v>9001</v>
      </c>
      <c r="J13014" s="33">
        <v>745</v>
      </c>
      <c r="K13014" s="33">
        <v>7100</v>
      </c>
      <c r="L13014" s="33">
        <v>1</v>
      </c>
      <c r="M13014" s="33">
        <v>1</v>
      </c>
      <c r="N13014" s="33">
        <v>356105.76</v>
      </c>
      <c r="O13014" s="33">
        <v>1935.4</v>
      </c>
      <c r="P13014" s="33">
        <v>3787</v>
      </c>
    </row>
    <row r="13015" spans="1:16">
      <c r="A13015" s="27" t="s">
        <v>1724</v>
      </c>
      <c r="B13015" s="31">
        <v>202606</v>
      </c>
      <c r="C13015" s="27" t="s">
        <v>160</v>
      </c>
      <c r="D13015" s="27" t="s">
        <v>160</v>
      </c>
      <c r="E13015" s="27" t="s">
        <v>27</v>
      </c>
      <c r="F13015" s="27" t="s">
        <v>257</v>
      </c>
      <c r="G13015" s="33">
        <v>400556.95</v>
      </c>
      <c r="H13015" s="33">
        <v>400556.95</v>
      </c>
      <c r="I13015" s="33">
        <v>9849</v>
      </c>
      <c r="J13015" s="33">
        <v>613</v>
      </c>
      <c r="K13015" s="33">
        <v>7100</v>
      </c>
      <c r="L13015" s="33">
        <v>1</v>
      </c>
      <c r="M13015" s="33">
        <v>1</v>
      </c>
      <c r="N13015" s="33">
        <v>350501.35</v>
      </c>
      <c r="O13015" s="33">
        <v>2191.9</v>
      </c>
      <c r="P13015" s="33">
        <v>4015</v>
      </c>
    </row>
    <row r="13016" spans="1:16">
      <c r="A13016" s="27" t="s">
        <v>1724</v>
      </c>
      <c r="B13016" s="31">
        <v>202607</v>
      </c>
      <c r="C13016" s="27" t="s">
        <v>160</v>
      </c>
      <c r="D13016" s="27" t="s">
        <v>160</v>
      </c>
      <c r="E13016" s="27" t="s">
        <v>27</v>
      </c>
      <c r="F13016" s="27" t="s">
        <v>257</v>
      </c>
      <c r="G13016" s="33">
        <v>348448.58</v>
      </c>
      <c r="H13016" s="33">
        <v>348448.58</v>
      </c>
      <c r="I13016" s="33">
        <v>8367</v>
      </c>
      <c r="J13016" s="33">
        <v>705</v>
      </c>
      <c r="K13016" s="33">
        <v>7100</v>
      </c>
      <c r="L13016" s="33">
        <v>1</v>
      </c>
      <c r="M13016" s="33">
        <v>1</v>
      </c>
      <c r="N13016" s="33">
        <v>313969.09</v>
      </c>
      <c r="O13016" s="33">
        <v>1943.3</v>
      </c>
      <c r="P13016" s="33">
        <v>3481</v>
      </c>
    </row>
    <row r="13017" spans="1:16">
      <c r="A13017" s="27" t="s">
        <v>1726</v>
      </c>
      <c r="B13017" s="31">
        <v>202408</v>
      </c>
      <c r="C13017" s="27" t="s">
        <v>160</v>
      </c>
      <c r="D13017" s="27" t="s">
        <v>160</v>
      </c>
      <c r="E13017" s="27" t="s">
        <v>27</v>
      </c>
      <c r="F13017" s="27" t="s">
        <v>257</v>
      </c>
      <c r="G13017" s="33">
        <v>323904.36</v>
      </c>
      <c r="H13017" s="33">
        <v>323904.36</v>
      </c>
      <c r="I13017" s="33">
        <v>8155</v>
      </c>
      <c r="J13017" s="33">
        <v>560</v>
      </c>
      <c r="K13017" s="33">
        <v>9000</v>
      </c>
      <c r="L13017" s="33">
        <v>1</v>
      </c>
      <c r="M13017" s="33">
        <v>1</v>
      </c>
      <c r="N13017" s="33">
        <v>293349.77</v>
      </c>
      <c r="O13017" s="33">
        <v>1862.3</v>
      </c>
      <c r="P13017" s="33">
        <v>3316</v>
      </c>
    </row>
    <row r="13018" spans="1:16">
      <c r="A13018" s="27" t="s">
        <v>1726</v>
      </c>
      <c r="B13018" s="31">
        <v>202409</v>
      </c>
      <c r="C13018" s="27" t="s">
        <v>160</v>
      </c>
      <c r="D13018" s="27" t="s">
        <v>160</v>
      </c>
      <c r="E13018" s="27" t="s">
        <v>27</v>
      </c>
      <c r="F13018" s="27" t="s">
        <v>257</v>
      </c>
      <c r="G13018" s="33">
        <v>315388.37</v>
      </c>
      <c r="H13018" s="33">
        <v>315388.37</v>
      </c>
      <c r="I13018" s="33">
        <v>8628</v>
      </c>
      <c r="J13018" s="33">
        <v>618</v>
      </c>
      <c r="K13018" s="33">
        <v>9000</v>
      </c>
      <c r="L13018" s="33">
        <v>1</v>
      </c>
      <c r="M13018" s="33">
        <v>1</v>
      </c>
      <c r="N13018" s="33">
        <v>284172.72</v>
      </c>
      <c r="O13018" s="33">
        <v>1780.2</v>
      </c>
      <c r="P13018" s="33">
        <v>3421</v>
      </c>
    </row>
    <row r="13019" spans="1:16">
      <c r="A13019" s="27" t="s">
        <v>1726</v>
      </c>
      <c r="B13019" s="31">
        <v>202410</v>
      </c>
      <c r="C13019" s="27" t="s">
        <v>160</v>
      </c>
      <c r="D13019" s="27" t="s">
        <v>160</v>
      </c>
      <c r="E13019" s="27" t="s">
        <v>27</v>
      </c>
      <c r="F13019" s="27" t="s">
        <v>257</v>
      </c>
      <c r="G13019" s="33">
        <v>371255.25</v>
      </c>
      <c r="H13019" s="33">
        <v>371255.25</v>
      </c>
      <c r="I13019" s="33">
        <v>9450</v>
      </c>
      <c r="J13019" s="33">
        <v>747</v>
      </c>
      <c r="K13019" s="33">
        <v>9000</v>
      </c>
      <c r="L13019" s="33">
        <v>1</v>
      </c>
      <c r="M13019" s="33">
        <v>1</v>
      </c>
      <c r="N13019" s="33">
        <v>314475.36</v>
      </c>
      <c r="O13019" s="33">
        <v>2315.3</v>
      </c>
      <c r="P13019" s="33">
        <v>3903</v>
      </c>
    </row>
    <row r="13020" spans="1:16">
      <c r="A13020" s="27" t="s">
        <v>1726</v>
      </c>
      <c r="B13020" s="31">
        <v>202411</v>
      </c>
      <c r="C13020" s="27" t="s">
        <v>160</v>
      </c>
      <c r="D13020" s="27" t="s">
        <v>160</v>
      </c>
      <c r="E13020" s="27" t="s">
        <v>27</v>
      </c>
      <c r="F13020" s="27" t="s">
        <v>257</v>
      </c>
      <c r="G13020" s="33">
        <v>414954.87</v>
      </c>
      <c r="H13020" s="33">
        <v>414954.87</v>
      </c>
      <c r="I13020" s="33">
        <v>10637</v>
      </c>
      <c r="J13020" s="33">
        <v>853</v>
      </c>
      <c r="K13020" s="33">
        <v>9000</v>
      </c>
      <c r="L13020" s="33">
        <v>1</v>
      </c>
      <c r="M13020" s="33">
        <v>1</v>
      </c>
      <c r="N13020" s="33">
        <v>382354.28</v>
      </c>
      <c r="O13020" s="33">
        <v>2551.9</v>
      </c>
      <c r="P13020" s="33">
        <v>4260</v>
      </c>
    </row>
    <row r="13021" spans="1:16">
      <c r="A13021" s="27" t="s">
        <v>1726</v>
      </c>
      <c r="B13021" s="31">
        <v>202412</v>
      </c>
      <c r="C13021" s="27" t="s">
        <v>160</v>
      </c>
      <c r="D13021" s="27" t="s">
        <v>160</v>
      </c>
      <c r="E13021" s="27" t="s">
        <v>27</v>
      </c>
      <c r="F13021" s="27" t="s">
        <v>257</v>
      </c>
      <c r="G13021" s="33">
        <v>475041.23</v>
      </c>
      <c r="H13021" s="33">
        <v>475041.23</v>
      </c>
      <c r="I13021" s="33">
        <v>12624</v>
      </c>
      <c r="J13021" s="33">
        <v>1058</v>
      </c>
      <c r="K13021" s="33">
        <v>9000</v>
      </c>
      <c r="L13021" s="33">
        <v>1</v>
      </c>
      <c r="M13021" s="33">
        <v>1</v>
      </c>
      <c r="N13021" s="33">
        <v>442208.9</v>
      </c>
      <c r="O13021" s="33">
        <v>2779.1</v>
      </c>
      <c r="P13021" s="33">
        <v>4962</v>
      </c>
    </row>
    <row r="13022" spans="1:16">
      <c r="A13022" s="27" t="s">
        <v>1726</v>
      </c>
      <c r="B13022" s="31">
        <v>202501</v>
      </c>
      <c r="C13022" s="27" t="s">
        <v>160</v>
      </c>
      <c r="D13022" s="27" t="s">
        <v>160</v>
      </c>
      <c r="E13022" s="27" t="s">
        <v>27</v>
      </c>
      <c r="F13022" s="27" t="s">
        <v>257</v>
      </c>
      <c r="G13022" s="33">
        <v>266047.13</v>
      </c>
      <c r="H13022" s="33">
        <v>266047.13</v>
      </c>
      <c r="I13022" s="33">
        <v>6224</v>
      </c>
      <c r="J13022" s="33">
        <v>439</v>
      </c>
      <c r="K13022" s="33">
        <v>9000</v>
      </c>
      <c r="L13022" s="33">
        <v>1</v>
      </c>
      <c r="M13022" s="33">
        <v>1</v>
      </c>
      <c r="N13022" s="33">
        <v>226446.96</v>
      </c>
      <c r="O13022" s="33">
        <v>1352.5</v>
      </c>
      <c r="P13022" s="33">
        <v>2651</v>
      </c>
    </row>
    <row r="13023" spans="1:16">
      <c r="A13023" s="27" t="s">
        <v>1726</v>
      </c>
      <c r="B13023" s="31">
        <v>202502</v>
      </c>
      <c r="C13023" s="27" t="s">
        <v>160</v>
      </c>
      <c r="D13023" s="27" t="s">
        <v>160</v>
      </c>
      <c r="E13023" s="27" t="s">
        <v>27</v>
      </c>
      <c r="F13023" s="27" t="s">
        <v>257</v>
      </c>
      <c r="G13023" s="33">
        <v>279195.29</v>
      </c>
      <c r="H13023" s="33">
        <v>279195.29</v>
      </c>
      <c r="I13023" s="33">
        <v>7791</v>
      </c>
      <c r="J13023" s="33">
        <v>603</v>
      </c>
      <c r="K13023" s="33">
        <v>9000</v>
      </c>
      <c r="L13023" s="33">
        <v>1</v>
      </c>
      <c r="M13023" s="33">
        <v>1</v>
      </c>
      <c r="N13023" s="33">
        <v>235050.18</v>
      </c>
      <c r="O13023" s="33">
        <v>1701.4</v>
      </c>
      <c r="P13023" s="33">
        <v>3142</v>
      </c>
    </row>
    <row r="13024" spans="1:16">
      <c r="A13024" s="27" t="s">
        <v>1726</v>
      </c>
      <c r="B13024" s="31">
        <v>202503</v>
      </c>
      <c r="C13024" s="27" t="s">
        <v>160</v>
      </c>
      <c r="D13024" s="27" t="s">
        <v>160</v>
      </c>
      <c r="E13024" s="27" t="s">
        <v>27</v>
      </c>
      <c r="F13024" s="27" t="s">
        <v>257</v>
      </c>
      <c r="G13024" s="33">
        <v>343463.83</v>
      </c>
      <c r="H13024" s="33">
        <v>343463.83</v>
      </c>
      <c r="I13024" s="33">
        <v>8987</v>
      </c>
      <c r="J13024" s="33">
        <v>735</v>
      </c>
      <c r="K13024" s="33">
        <v>9000</v>
      </c>
      <c r="L13024" s="33">
        <v>1</v>
      </c>
      <c r="M13024" s="33">
        <v>1</v>
      </c>
      <c r="N13024" s="33">
        <v>295128.78</v>
      </c>
      <c r="O13024" s="33">
        <v>2132.9</v>
      </c>
      <c r="P13024" s="33">
        <v>3679</v>
      </c>
    </row>
    <row r="13025" spans="1:16">
      <c r="A13025" s="27" t="s">
        <v>1726</v>
      </c>
      <c r="B13025" s="31">
        <v>202504</v>
      </c>
      <c r="C13025" s="27" t="s">
        <v>160</v>
      </c>
      <c r="D13025" s="27" t="s">
        <v>160</v>
      </c>
      <c r="E13025" s="27" t="s">
        <v>27</v>
      </c>
      <c r="F13025" s="27" t="s">
        <v>257</v>
      </c>
      <c r="G13025" s="33">
        <v>405875.47</v>
      </c>
      <c r="H13025" s="33">
        <v>405875.47</v>
      </c>
      <c r="I13025" s="33">
        <v>10626</v>
      </c>
      <c r="J13025" s="33">
        <v>827</v>
      </c>
      <c r="K13025" s="33">
        <v>9000</v>
      </c>
      <c r="L13025" s="33">
        <v>1</v>
      </c>
      <c r="M13025" s="33">
        <v>1</v>
      </c>
      <c r="N13025" s="33">
        <v>349898.72</v>
      </c>
      <c r="O13025" s="33">
        <v>2358.8</v>
      </c>
      <c r="P13025" s="33">
        <v>4188</v>
      </c>
    </row>
    <row r="13026" spans="1:16">
      <c r="A13026" s="27" t="s">
        <v>1726</v>
      </c>
      <c r="B13026" s="31">
        <v>202505</v>
      </c>
      <c r="C13026" s="27" t="s">
        <v>160</v>
      </c>
      <c r="D13026" s="27" t="s">
        <v>160</v>
      </c>
      <c r="E13026" s="27" t="s">
        <v>27</v>
      </c>
      <c r="F13026" s="27" t="s">
        <v>257</v>
      </c>
      <c r="G13026" s="33">
        <v>420197.41</v>
      </c>
      <c r="H13026" s="33">
        <v>420197.41</v>
      </c>
      <c r="I13026" s="33">
        <v>10426</v>
      </c>
      <c r="J13026" s="33">
        <v>775</v>
      </c>
      <c r="K13026" s="33">
        <v>9000</v>
      </c>
      <c r="L13026" s="33">
        <v>1</v>
      </c>
      <c r="M13026" s="33">
        <v>1</v>
      </c>
      <c r="N13026" s="33">
        <v>386096.15</v>
      </c>
      <c r="O13026" s="33">
        <v>2256.7</v>
      </c>
      <c r="P13026" s="33">
        <v>4345</v>
      </c>
    </row>
    <row r="13027" spans="1:16">
      <c r="A13027" s="27" t="s">
        <v>1726</v>
      </c>
      <c r="B13027" s="31">
        <v>202506</v>
      </c>
      <c r="C13027" s="27" t="s">
        <v>160</v>
      </c>
      <c r="D13027" s="27" t="s">
        <v>160</v>
      </c>
      <c r="E13027" s="27" t="s">
        <v>27</v>
      </c>
      <c r="F13027" s="27" t="s">
        <v>257</v>
      </c>
      <c r="G13027" s="33">
        <v>416504.54</v>
      </c>
      <c r="H13027" s="33">
        <v>416504.54</v>
      </c>
      <c r="I13027" s="33">
        <v>10890</v>
      </c>
      <c r="J13027" s="33">
        <v>825</v>
      </c>
      <c r="K13027" s="33">
        <v>9000</v>
      </c>
      <c r="L13027" s="33">
        <v>1</v>
      </c>
      <c r="M13027" s="33">
        <v>1</v>
      </c>
      <c r="N13027" s="33">
        <v>380019.75</v>
      </c>
      <c r="O13027" s="33">
        <v>2112.7</v>
      </c>
      <c r="P13027" s="33">
        <v>4426</v>
      </c>
    </row>
    <row r="13028" spans="1:16">
      <c r="A13028" s="27" t="s">
        <v>1726</v>
      </c>
      <c r="B13028" s="31">
        <v>202507</v>
      </c>
      <c r="C13028" s="27" t="s">
        <v>160</v>
      </c>
      <c r="D13028" s="27" t="s">
        <v>160</v>
      </c>
      <c r="E13028" s="27" t="s">
        <v>27</v>
      </c>
      <c r="F13028" s="27" t="s">
        <v>257</v>
      </c>
      <c r="G13028" s="33">
        <v>381144.14</v>
      </c>
      <c r="H13028" s="33">
        <v>381144.14</v>
      </c>
      <c r="I13028" s="33">
        <v>9711</v>
      </c>
      <c r="J13028" s="33">
        <v>790</v>
      </c>
      <c r="K13028" s="33">
        <v>9000</v>
      </c>
      <c r="L13028" s="33">
        <v>1</v>
      </c>
      <c r="M13028" s="33">
        <v>1</v>
      </c>
      <c r="N13028" s="33">
        <v>340410.83</v>
      </c>
      <c r="O13028" s="33">
        <v>2177.3</v>
      </c>
      <c r="P13028" s="33">
        <v>3953</v>
      </c>
    </row>
    <row r="13029" spans="1:16">
      <c r="A13029" s="27" t="s">
        <v>1726</v>
      </c>
      <c r="B13029" s="31">
        <v>202508</v>
      </c>
      <c r="C13029" s="27" t="s">
        <v>160</v>
      </c>
      <c r="D13029" s="27" t="s">
        <v>160</v>
      </c>
      <c r="E13029" s="27" t="s">
        <v>27</v>
      </c>
      <c r="F13029" s="27" t="s">
        <v>257</v>
      </c>
      <c r="G13029" s="33">
        <v>375666.68</v>
      </c>
      <c r="H13029" s="33">
        <v>375666.68</v>
      </c>
      <c r="I13029" s="33">
        <v>10310</v>
      </c>
      <c r="J13029" s="33">
        <v>820</v>
      </c>
      <c r="K13029" s="33">
        <v>9000</v>
      </c>
      <c r="L13029" s="33">
        <v>1</v>
      </c>
      <c r="M13029" s="33">
        <v>1</v>
      </c>
      <c r="N13029" s="33">
        <v>330311.84</v>
      </c>
      <c r="O13029" s="33">
        <v>2174.6</v>
      </c>
      <c r="P13029" s="33">
        <v>4122</v>
      </c>
    </row>
    <row r="13030" spans="1:16">
      <c r="A13030" s="27" t="s">
        <v>1726</v>
      </c>
      <c r="B13030" s="31">
        <v>202509</v>
      </c>
      <c r="C13030" s="27" t="s">
        <v>160</v>
      </c>
      <c r="D13030" s="27" t="s">
        <v>160</v>
      </c>
      <c r="E13030" s="27" t="s">
        <v>27</v>
      </c>
      <c r="F13030" s="27" t="s">
        <v>257</v>
      </c>
      <c r="G13030" s="33">
        <v>339397.66</v>
      </c>
      <c r="H13030" s="33">
        <v>339397.66</v>
      </c>
      <c r="I13030" s="33">
        <v>7860</v>
      </c>
      <c r="J13030" s="33">
        <v>580</v>
      </c>
      <c r="K13030" s="33">
        <v>9000</v>
      </c>
      <c r="L13030" s="33">
        <v>1</v>
      </c>
      <c r="M13030" s="33">
        <v>1</v>
      </c>
      <c r="N13030" s="33">
        <v>319978.49</v>
      </c>
      <c r="O13030" s="33">
        <v>1967.9</v>
      </c>
      <c r="P13030" s="33">
        <v>3472</v>
      </c>
    </row>
    <row r="13031" spans="1:16">
      <c r="A13031" s="27" t="s">
        <v>1726</v>
      </c>
      <c r="B13031" s="31">
        <v>202510</v>
      </c>
      <c r="C13031" s="27" t="s">
        <v>160</v>
      </c>
      <c r="D13031" s="27" t="s">
        <v>160</v>
      </c>
      <c r="E13031" s="27" t="s">
        <v>27</v>
      </c>
      <c r="F13031" s="27" t="s">
        <v>257</v>
      </c>
      <c r="G13031" s="33">
        <v>410783.75</v>
      </c>
      <c r="H13031" s="33">
        <v>410783.75</v>
      </c>
      <c r="I13031" s="33">
        <v>10566</v>
      </c>
      <c r="J13031" s="33">
        <v>821</v>
      </c>
      <c r="K13031" s="33">
        <v>9000</v>
      </c>
      <c r="L13031" s="33">
        <v>1</v>
      </c>
      <c r="M13031" s="33">
        <v>1</v>
      </c>
      <c r="N13031" s="33">
        <v>354099.26</v>
      </c>
      <c r="O13031" s="33">
        <v>2339.1</v>
      </c>
      <c r="P13031" s="33">
        <v>4305</v>
      </c>
    </row>
    <row r="13032" spans="1:16">
      <c r="A13032" s="27" t="s">
        <v>1726</v>
      </c>
      <c r="B13032" s="31">
        <v>202511</v>
      </c>
      <c r="C13032" s="27" t="s">
        <v>160</v>
      </c>
      <c r="D13032" s="27" t="s">
        <v>160</v>
      </c>
      <c r="E13032" s="27" t="s">
        <v>27</v>
      </c>
      <c r="F13032" s="27" t="s">
        <v>257</v>
      </c>
      <c r="G13032" s="33">
        <v>530004.0600000001</v>
      </c>
      <c r="H13032" s="33">
        <v>530004.0600000001</v>
      </c>
      <c r="I13032" s="33">
        <v>13554</v>
      </c>
      <c r="J13032" s="33">
        <v>878</v>
      </c>
      <c r="K13032" s="33">
        <v>9000</v>
      </c>
      <c r="L13032" s="33">
        <v>1</v>
      </c>
      <c r="M13032" s="33">
        <v>1</v>
      </c>
      <c r="N13032" s="33">
        <v>430530.92</v>
      </c>
      <c r="O13032" s="33">
        <v>2822.4</v>
      </c>
      <c r="P13032" s="33">
        <v>5737</v>
      </c>
    </row>
    <row r="13033" spans="1:16">
      <c r="A13033" s="27" t="s">
        <v>1726</v>
      </c>
      <c r="B13033" s="31">
        <v>202512</v>
      </c>
      <c r="C13033" s="27" t="s">
        <v>160</v>
      </c>
      <c r="D13033" s="27" t="s">
        <v>160</v>
      </c>
      <c r="E13033" s="27" t="s">
        <v>27</v>
      </c>
      <c r="F13033" s="27" t="s">
        <v>257</v>
      </c>
      <c r="G13033" s="33">
        <v>541814.85</v>
      </c>
      <c r="H13033" s="33">
        <v>541814.85</v>
      </c>
      <c r="I13033" s="33">
        <v>14729</v>
      </c>
      <c r="J13033" s="33">
        <v>957</v>
      </c>
      <c r="K13033" s="33">
        <v>9000</v>
      </c>
      <c r="L13033" s="33">
        <v>1</v>
      </c>
      <c r="M13033" s="33">
        <v>1</v>
      </c>
      <c r="N13033" s="33">
        <v>497927.22</v>
      </c>
      <c r="O13033" s="33">
        <v>3213.5</v>
      </c>
      <c r="P13033" s="33">
        <v>5850</v>
      </c>
    </row>
    <row r="13034" spans="1:16">
      <c r="A13034" s="27" t="s">
        <v>1726</v>
      </c>
      <c r="B13034" s="31">
        <v>202601</v>
      </c>
      <c r="C13034" s="27" t="s">
        <v>160</v>
      </c>
      <c r="D13034" s="27" t="s">
        <v>160</v>
      </c>
      <c r="E13034" s="27" t="s">
        <v>27</v>
      </c>
      <c r="F13034" s="27" t="s">
        <v>257</v>
      </c>
      <c r="G13034" s="33">
        <v>286734.19</v>
      </c>
      <c r="H13034" s="33">
        <v>286734.19</v>
      </c>
      <c r="I13034" s="33">
        <v>7613</v>
      </c>
      <c r="J13034" s="33">
        <v>559</v>
      </c>
      <c r="K13034" s="33">
        <v>9000</v>
      </c>
      <c r="L13034" s="33">
        <v>1</v>
      </c>
      <c r="M13034" s="33">
        <v>1</v>
      </c>
      <c r="N13034" s="33">
        <v>254979.28</v>
      </c>
      <c r="O13034" s="33">
        <v>1481.8</v>
      </c>
      <c r="P13034" s="33">
        <v>3078</v>
      </c>
    </row>
    <row r="13035" spans="1:16">
      <c r="A13035" s="27" t="s">
        <v>1726</v>
      </c>
      <c r="B13035" s="31">
        <v>202602</v>
      </c>
      <c r="C13035" s="27" t="s">
        <v>160</v>
      </c>
      <c r="D13035" s="27" t="s">
        <v>160</v>
      </c>
      <c r="E13035" s="27" t="s">
        <v>27</v>
      </c>
      <c r="F13035" s="27" t="s">
        <v>257</v>
      </c>
      <c r="G13035" s="33">
        <v>306659.19</v>
      </c>
      <c r="H13035" s="33">
        <v>306659.19</v>
      </c>
      <c r="I13035" s="33">
        <v>7482</v>
      </c>
      <c r="J13035" s="33">
        <v>587</v>
      </c>
      <c r="K13035" s="33">
        <v>9000</v>
      </c>
      <c r="L13035" s="33">
        <v>1</v>
      </c>
      <c r="M13035" s="33">
        <v>1</v>
      </c>
      <c r="N13035" s="33">
        <v>264666.5</v>
      </c>
      <c r="O13035" s="33">
        <v>1755.9</v>
      </c>
      <c r="P13035" s="33">
        <v>3054</v>
      </c>
    </row>
    <row r="13036" spans="1:16">
      <c r="A13036" s="27" t="s">
        <v>1726</v>
      </c>
      <c r="B13036" s="31">
        <v>202603</v>
      </c>
      <c r="C13036" s="27" t="s">
        <v>160</v>
      </c>
      <c r="D13036" s="27" t="s">
        <v>160</v>
      </c>
      <c r="E13036" s="27" t="s">
        <v>27</v>
      </c>
      <c r="F13036" s="27" t="s">
        <v>257</v>
      </c>
      <c r="G13036" s="33">
        <v>361698.84</v>
      </c>
      <c r="H13036" s="33">
        <v>361698.84</v>
      </c>
      <c r="I13036" s="33">
        <v>9006</v>
      </c>
      <c r="J13036" s="33">
        <v>619</v>
      </c>
      <c r="K13036" s="33">
        <v>9000</v>
      </c>
      <c r="L13036" s="33">
        <v>1</v>
      </c>
      <c r="M13036" s="33">
        <v>1</v>
      </c>
      <c r="N13036" s="33">
        <v>332315</v>
      </c>
      <c r="O13036" s="33">
        <v>2108.2</v>
      </c>
      <c r="P13036" s="33">
        <v>3660</v>
      </c>
    </row>
    <row r="13037" spans="1:16">
      <c r="A13037" s="27" t="s">
        <v>1726</v>
      </c>
      <c r="B13037" s="31">
        <v>202604</v>
      </c>
      <c r="C13037" s="27" t="s">
        <v>160</v>
      </c>
      <c r="D13037" s="27" t="s">
        <v>160</v>
      </c>
      <c r="E13037" s="27" t="s">
        <v>27</v>
      </c>
      <c r="F13037" s="27" t="s">
        <v>257</v>
      </c>
      <c r="G13037" s="33">
        <v>427485.04</v>
      </c>
      <c r="H13037" s="33">
        <v>427485.04</v>
      </c>
      <c r="I13037" s="33">
        <v>11294</v>
      </c>
      <c r="J13037" s="33">
        <v>956</v>
      </c>
      <c r="K13037" s="33">
        <v>9000</v>
      </c>
      <c r="L13037" s="33">
        <v>1</v>
      </c>
      <c r="M13037" s="33">
        <v>1</v>
      </c>
      <c r="N13037" s="33">
        <v>393985.96</v>
      </c>
      <c r="O13037" s="33">
        <v>2593.2</v>
      </c>
      <c r="P13037" s="33">
        <v>4668</v>
      </c>
    </row>
    <row r="13038" spans="1:16">
      <c r="A13038" s="27" t="s">
        <v>1726</v>
      </c>
      <c r="B13038" s="31">
        <v>202605</v>
      </c>
      <c r="C13038" s="27" t="s">
        <v>160</v>
      </c>
      <c r="D13038" s="27" t="s">
        <v>160</v>
      </c>
      <c r="E13038" s="27" t="s">
        <v>27</v>
      </c>
      <c r="F13038" s="27" t="s">
        <v>257</v>
      </c>
      <c r="G13038" s="33">
        <v>446668.38</v>
      </c>
      <c r="H13038" s="33">
        <v>446668.38</v>
      </c>
      <c r="I13038" s="33">
        <v>10728</v>
      </c>
      <c r="J13038" s="33">
        <v>858</v>
      </c>
      <c r="K13038" s="33">
        <v>9000</v>
      </c>
      <c r="L13038" s="33">
        <v>1</v>
      </c>
      <c r="M13038" s="33">
        <v>1</v>
      </c>
      <c r="N13038" s="33">
        <v>434744.27</v>
      </c>
      <c r="O13038" s="33">
        <v>2568.3</v>
      </c>
      <c r="P13038" s="33">
        <v>4425</v>
      </c>
    </row>
    <row r="13039" spans="1:16">
      <c r="A13039" s="27" t="s">
        <v>1726</v>
      </c>
      <c r="B13039" s="31">
        <v>202606</v>
      </c>
      <c r="C13039" s="27" t="s">
        <v>160</v>
      </c>
      <c r="D13039" s="27" t="s">
        <v>160</v>
      </c>
      <c r="E13039" s="27" t="s">
        <v>27</v>
      </c>
      <c r="F13039" s="27" t="s">
        <v>257</v>
      </c>
      <c r="G13039" s="33">
        <v>512031.1</v>
      </c>
      <c r="H13039" s="33">
        <v>512031.1</v>
      </c>
      <c r="I13039" s="33">
        <v>13317</v>
      </c>
      <c r="J13039" s="33">
        <v>1078</v>
      </c>
      <c r="K13039" s="33">
        <v>9000</v>
      </c>
      <c r="L13039" s="33">
        <v>1</v>
      </c>
      <c r="M13039" s="33">
        <v>1</v>
      </c>
      <c r="N13039" s="33">
        <v>427902.24</v>
      </c>
      <c r="O13039" s="33">
        <v>2892.6</v>
      </c>
      <c r="P13039" s="33">
        <v>5151</v>
      </c>
    </row>
    <row r="13040" spans="1:16">
      <c r="A13040" s="27" t="s">
        <v>1726</v>
      </c>
      <c r="B13040" s="31">
        <v>202607</v>
      </c>
      <c r="C13040" s="27" t="s">
        <v>160</v>
      </c>
      <c r="D13040" s="27" t="s">
        <v>160</v>
      </c>
      <c r="E13040" s="27" t="s">
        <v>27</v>
      </c>
      <c r="F13040" s="27" t="s">
        <v>257</v>
      </c>
      <c r="G13040" s="33">
        <v>453966.64</v>
      </c>
      <c r="H13040" s="33">
        <v>453966.64</v>
      </c>
      <c r="I13040" s="33">
        <v>11361</v>
      </c>
      <c r="J13040" s="33">
        <v>941</v>
      </c>
      <c r="K13040" s="33">
        <v>9000</v>
      </c>
      <c r="L13040" s="33">
        <v>1</v>
      </c>
      <c r="M13040" s="33">
        <v>1</v>
      </c>
      <c r="N13040" s="33">
        <v>383302.59</v>
      </c>
      <c r="O13040" s="33">
        <v>2650.8</v>
      </c>
      <c r="P13040" s="33">
        <v>4634</v>
      </c>
    </row>
    <row r="13041" spans="1:16">
      <c r="A13041" s="27" t="s">
        <v>1729</v>
      </c>
      <c r="B13041" s="31">
        <v>202408</v>
      </c>
      <c r="C13041" s="27" t="s">
        <v>160</v>
      </c>
      <c r="D13041" s="27" t="s">
        <v>160</v>
      </c>
      <c r="E13041" s="27" t="s">
        <v>27</v>
      </c>
      <c r="F13041" s="27" t="s">
        <v>257</v>
      </c>
      <c r="G13041" s="33">
        <v>328900.85</v>
      </c>
      <c r="H13041" s="33">
        <v>328900.85</v>
      </c>
      <c r="I13041" s="33">
        <v>8273</v>
      </c>
      <c r="J13041" s="33">
        <v>651</v>
      </c>
      <c r="K13041" s="33">
        <v>10900</v>
      </c>
      <c r="L13041" s="33">
        <v>1</v>
      </c>
      <c r="M13041" s="33">
        <v>1</v>
      </c>
      <c r="N13041" s="33">
        <v>408301.65</v>
      </c>
      <c r="O13041" s="33">
        <v>1832.1</v>
      </c>
      <c r="P13041" s="33">
        <v>3392</v>
      </c>
    </row>
    <row r="13042" spans="1:16">
      <c r="A13042" s="27" t="s">
        <v>1729</v>
      </c>
      <c r="B13042" s="31">
        <v>202409</v>
      </c>
      <c r="C13042" s="27" t="s">
        <v>160</v>
      </c>
      <c r="D13042" s="27" t="s">
        <v>160</v>
      </c>
      <c r="E13042" s="27" t="s">
        <v>27</v>
      </c>
      <c r="F13042" s="27" t="s">
        <v>257</v>
      </c>
      <c r="G13042" s="33">
        <v>353276.74</v>
      </c>
      <c r="H13042" s="33">
        <v>353276.74</v>
      </c>
      <c r="I13042" s="33">
        <v>9113</v>
      </c>
      <c r="J13042" s="33">
        <v>683</v>
      </c>
      <c r="K13042" s="33">
        <v>10900</v>
      </c>
      <c r="L13042" s="33">
        <v>1</v>
      </c>
      <c r="M13042" s="33">
        <v>1</v>
      </c>
      <c r="N13042" s="33">
        <v>395528.5</v>
      </c>
      <c r="O13042" s="33">
        <v>1793.8</v>
      </c>
      <c r="P13042" s="33">
        <v>3776</v>
      </c>
    </row>
    <row r="13043" spans="1:16">
      <c r="A13043" s="27" t="s">
        <v>1729</v>
      </c>
      <c r="B13043" s="31">
        <v>202410</v>
      </c>
      <c r="C13043" s="27" t="s">
        <v>160</v>
      </c>
      <c r="D13043" s="27" t="s">
        <v>160</v>
      </c>
      <c r="E13043" s="27" t="s">
        <v>27</v>
      </c>
      <c r="F13043" s="27" t="s">
        <v>257</v>
      </c>
      <c r="G13043" s="33">
        <v>378303.1</v>
      </c>
      <c r="H13043" s="33">
        <v>378303.1</v>
      </c>
      <c r="I13043" s="33">
        <v>10146</v>
      </c>
      <c r="J13043" s="33">
        <v>787</v>
      </c>
      <c r="K13043" s="33">
        <v>10900</v>
      </c>
      <c r="L13043" s="33">
        <v>1</v>
      </c>
      <c r="M13043" s="33">
        <v>1</v>
      </c>
      <c r="N13043" s="33">
        <v>437705.51</v>
      </c>
      <c r="O13043" s="33">
        <v>2083</v>
      </c>
      <c r="P13043" s="33">
        <v>3985</v>
      </c>
    </row>
    <row r="13044" spans="1:16">
      <c r="A13044" s="27" t="s">
        <v>1729</v>
      </c>
      <c r="B13044" s="31">
        <v>202411</v>
      </c>
      <c r="C13044" s="27" t="s">
        <v>160</v>
      </c>
      <c r="D13044" s="27" t="s">
        <v>160</v>
      </c>
      <c r="E13044" s="27" t="s">
        <v>27</v>
      </c>
      <c r="F13044" s="27" t="s">
        <v>257</v>
      </c>
      <c r="G13044" s="33">
        <v>482409.49</v>
      </c>
      <c r="H13044" s="33">
        <v>482409.49</v>
      </c>
      <c r="I13044" s="33">
        <v>12512</v>
      </c>
      <c r="J13044" s="33">
        <v>1035</v>
      </c>
      <c r="K13044" s="33">
        <v>10900</v>
      </c>
      <c r="L13044" s="33">
        <v>1</v>
      </c>
      <c r="M13044" s="33">
        <v>1</v>
      </c>
      <c r="N13044" s="33">
        <v>532183.42</v>
      </c>
      <c r="O13044" s="33">
        <v>2907.6</v>
      </c>
      <c r="P13044" s="33">
        <v>5070</v>
      </c>
    </row>
    <row r="13045" spans="1:16">
      <c r="A13045" s="27" t="s">
        <v>1729</v>
      </c>
      <c r="B13045" s="31">
        <v>202412</v>
      </c>
      <c r="C13045" s="27" t="s">
        <v>160</v>
      </c>
      <c r="D13045" s="27" t="s">
        <v>160</v>
      </c>
      <c r="E13045" s="27" t="s">
        <v>27</v>
      </c>
      <c r="F13045" s="27" t="s">
        <v>257</v>
      </c>
      <c r="G13045" s="33">
        <v>552002.42</v>
      </c>
      <c r="H13045" s="33">
        <v>552002.42</v>
      </c>
      <c r="I13045" s="33">
        <v>14487</v>
      </c>
      <c r="J13045" s="33">
        <v>1089</v>
      </c>
      <c r="K13045" s="33">
        <v>10900</v>
      </c>
      <c r="L13045" s="33">
        <v>1</v>
      </c>
      <c r="M13045" s="33">
        <v>1</v>
      </c>
      <c r="N13045" s="33">
        <v>615492.64</v>
      </c>
      <c r="O13045" s="33">
        <v>3077.1</v>
      </c>
      <c r="P13045" s="33">
        <v>5917</v>
      </c>
    </row>
    <row r="13046" spans="1:16">
      <c r="A13046" s="27" t="s">
        <v>1729</v>
      </c>
      <c r="B13046" s="31">
        <v>202501</v>
      </c>
      <c r="C13046" s="27" t="s">
        <v>160</v>
      </c>
      <c r="D13046" s="27" t="s">
        <v>160</v>
      </c>
      <c r="E13046" s="27" t="s">
        <v>27</v>
      </c>
      <c r="F13046" s="27" t="s">
        <v>257</v>
      </c>
      <c r="G13046" s="33">
        <v>247175.85</v>
      </c>
      <c r="H13046" s="33">
        <v>247175.85</v>
      </c>
      <c r="I13046" s="33">
        <v>6029</v>
      </c>
      <c r="J13046" s="33">
        <v>481</v>
      </c>
      <c r="K13046" s="33">
        <v>10900</v>
      </c>
      <c r="L13046" s="33">
        <v>1</v>
      </c>
      <c r="M13046" s="33">
        <v>1</v>
      </c>
      <c r="N13046" s="33">
        <v>315182.35</v>
      </c>
      <c r="O13046" s="33">
        <v>1361.3</v>
      </c>
      <c r="P13046" s="33">
        <v>2500</v>
      </c>
    </row>
    <row r="13047" spans="1:16">
      <c r="A13047" s="27" t="s">
        <v>1729</v>
      </c>
      <c r="B13047" s="31">
        <v>202502</v>
      </c>
      <c r="C13047" s="27" t="s">
        <v>160</v>
      </c>
      <c r="D13047" s="27" t="s">
        <v>160</v>
      </c>
      <c r="E13047" s="27" t="s">
        <v>27</v>
      </c>
      <c r="F13047" s="27" t="s">
        <v>257</v>
      </c>
      <c r="G13047" s="33">
        <v>301654.55</v>
      </c>
      <c r="H13047" s="33">
        <v>301654.55</v>
      </c>
      <c r="I13047" s="33">
        <v>7599</v>
      </c>
      <c r="J13047" s="33">
        <v>589</v>
      </c>
      <c r="K13047" s="33">
        <v>10900</v>
      </c>
      <c r="L13047" s="33">
        <v>1</v>
      </c>
      <c r="M13047" s="33">
        <v>1</v>
      </c>
      <c r="N13047" s="33">
        <v>327156.82</v>
      </c>
      <c r="O13047" s="33">
        <v>1657.6</v>
      </c>
      <c r="P13047" s="33">
        <v>3064</v>
      </c>
    </row>
    <row r="13048" spans="1:16">
      <c r="A13048" s="27" t="s">
        <v>1729</v>
      </c>
      <c r="B13048" s="31">
        <v>202503</v>
      </c>
      <c r="C13048" s="27" t="s">
        <v>160</v>
      </c>
      <c r="D13048" s="27" t="s">
        <v>160</v>
      </c>
      <c r="E13048" s="27" t="s">
        <v>27</v>
      </c>
      <c r="F13048" s="27" t="s">
        <v>257</v>
      </c>
      <c r="G13048" s="33">
        <v>366303.44</v>
      </c>
      <c r="H13048" s="33">
        <v>366303.44</v>
      </c>
      <c r="I13048" s="33">
        <v>8984</v>
      </c>
      <c r="J13048" s="33">
        <v>695</v>
      </c>
      <c r="K13048" s="33">
        <v>10900</v>
      </c>
      <c r="L13048" s="33">
        <v>1</v>
      </c>
      <c r="M13048" s="33">
        <v>1</v>
      </c>
      <c r="N13048" s="33">
        <v>410777.78</v>
      </c>
      <c r="O13048" s="33">
        <v>2022.8</v>
      </c>
      <c r="P13048" s="33">
        <v>3925</v>
      </c>
    </row>
    <row r="13049" spans="1:16">
      <c r="A13049" s="27" t="s">
        <v>1729</v>
      </c>
      <c r="B13049" s="31">
        <v>202504</v>
      </c>
      <c r="C13049" s="27" t="s">
        <v>160</v>
      </c>
      <c r="D13049" s="27" t="s">
        <v>160</v>
      </c>
      <c r="E13049" s="27" t="s">
        <v>27</v>
      </c>
      <c r="F13049" s="27" t="s">
        <v>257</v>
      </c>
      <c r="G13049" s="33">
        <v>439643.53</v>
      </c>
      <c r="H13049" s="33">
        <v>439643.53</v>
      </c>
      <c r="I13049" s="33">
        <v>10176</v>
      </c>
      <c r="J13049" s="33">
        <v>758</v>
      </c>
      <c r="K13049" s="33">
        <v>10900</v>
      </c>
      <c r="L13049" s="33">
        <v>1</v>
      </c>
      <c r="M13049" s="33">
        <v>1</v>
      </c>
      <c r="N13049" s="33">
        <v>487009.85</v>
      </c>
      <c r="O13049" s="33">
        <v>2634.9</v>
      </c>
      <c r="P13049" s="33">
        <v>4298</v>
      </c>
    </row>
    <row r="13050" spans="1:16">
      <c r="A13050" s="27" t="s">
        <v>1729</v>
      </c>
      <c r="B13050" s="31">
        <v>202505</v>
      </c>
      <c r="C13050" s="27" t="s">
        <v>160</v>
      </c>
      <c r="D13050" s="27" t="s">
        <v>160</v>
      </c>
      <c r="E13050" s="27" t="s">
        <v>27</v>
      </c>
      <c r="F13050" s="27" t="s">
        <v>257</v>
      </c>
      <c r="G13050" s="33">
        <v>427518.14</v>
      </c>
      <c r="H13050" s="33">
        <v>427518.14</v>
      </c>
      <c r="I13050" s="33">
        <v>10644</v>
      </c>
      <c r="J13050" s="33">
        <v>845</v>
      </c>
      <c r="K13050" s="33">
        <v>10900</v>
      </c>
      <c r="L13050" s="33">
        <v>1</v>
      </c>
      <c r="M13050" s="33">
        <v>1</v>
      </c>
      <c r="N13050" s="33">
        <v>537391.58</v>
      </c>
      <c r="O13050" s="33">
        <v>2329.7</v>
      </c>
      <c r="P13050" s="33">
        <v>4325</v>
      </c>
    </row>
    <row r="13051" spans="1:16">
      <c r="A13051" s="27" t="s">
        <v>1729</v>
      </c>
      <c r="B13051" s="31">
        <v>202506</v>
      </c>
      <c r="C13051" s="27" t="s">
        <v>160</v>
      </c>
      <c r="D13051" s="27" t="s">
        <v>160</v>
      </c>
      <c r="E13051" s="27" t="s">
        <v>27</v>
      </c>
      <c r="F13051" s="27" t="s">
        <v>257</v>
      </c>
      <c r="G13051" s="33">
        <v>482689.02</v>
      </c>
      <c r="H13051" s="33">
        <v>482689.02</v>
      </c>
      <c r="I13051" s="33">
        <v>12887</v>
      </c>
      <c r="J13051" s="33">
        <v>1059</v>
      </c>
      <c r="K13051" s="33">
        <v>10900</v>
      </c>
      <c r="L13051" s="33">
        <v>1</v>
      </c>
      <c r="M13051" s="33">
        <v>1</v>
      </c>
      <c r="N13051" s="33">
        <v>528934.09</v>
      </c>
      <c r="O13051" s="33">
        <v>2869.5</v>
      </c>
      <c r="P13051" s="33">
        <v>5168</v>
      </c>
    </row>
    <row r="13052" spans="1:16">
      <c r="A13052" s="27" t="s">
        <v>1729</v>
      </c>
      <c r="B13052" s="31">
        <v>202507</v>
      </c>
      <c r="C13052" s="27" t="s">
        <v>160</v>
      </c>
      <c r="D13052" s="27" t="s">
        <v>160</v>
      </c>
      <c r="E13052" s="27" t="s">
        <v>27</v>
      </c>
      <c r="F13052" s="27" t="s">
        <v>257</v>
      </c>
      <c r="G13052" s="33">
        <v>451130.47</v>
      </c>
      <c r="H13052" s="33">
        <v>451130.47</v>
      </c>
      <c r="I13052" s="33">
        <v>11925</v>
      </c>
      <c r="J13052" s="33">
        <v>1012</v>
      </c>
      <c r="K13052" s="33">
        <v>10900</v>
      </c>
      <c r="L13052" s="33">
        <v>1</v>
      </c>
      <c r="M13052" s="33">
        <v>1</v>
      </c>
      <c r="N13052" s="33">
        <v>473804.04</v>
      </c>
      <c r="O13052" s="33">
        <v>2486.9</v>
      </c>
      <c r="P13052" s="33">
        <v>4734</v>
      </c>
    </row>
    <row r="13053" spans="1:16">
      <c r="A13053" s="27" t="s">
        <v>1729</v>
      </c>
      <c r="B13053" s="31">
        <v>202508</v>
      </c>
      <c r="C13053" s="27" t="s">
        <v>160</v>
      </c>
      <c r="D13053" s="27" t="s">
        <v>160</v>
      </c>
      <c r="E13053" s="27" t="s">
        <v>27</v>
      </c>
      <c r="F13053" s="27" t="s">
        <v>257</v>
      </c>
      <c r="G13053" s="33">
        <v>387236.47</v>
      </c>
      <c r="H13053" s="33">
        <v>387236.47</v>
      </c>
      <c r="I13053" s="33">
        <v>10037</v>
      </c>
      <c r="J13053" s="33">
        <v>691</v>
      </c>
      <c r="K13053" s="33">
        <v>10900</v>
      </c>
      <c r="L13053" s="33">
        <v>1</v>
      </c>
      <c r="M13053" s="33">
        <v>1</v>
      </c>
      <c r="N13053" s="33">
        <v>459747.66</v>
      </c>
      <c r="O13053" s="33">
        <v>2013.3</v>
      </c>
      <c r="P13053" s="33">
        <v>3966</v>
      </c>
    </row>
    <row r="13054" spans="1:16">
      <c r="A13054" s="27" t="s">
        <v>1729</v>
      </c>
      <c r="B13054" s="31">
        <v>202509</v>
      </c>
      <c r="C13054" s="27" t="s">
        <v>160</v>
      </c>
      <c r="D13054" s="27" t="s">
        <v>160</v>
      </c>
      <c r="E13054" s="27" t="s">
        <v>27</v>
      </c>
      <c r="F13054" s="27" t="s">
        <v>257</v>
      </c>
      <c r="G13054" s="33">
        <v>345749.16</v>
      </c>
      <c r="H13054" s="33">
        <v>345749.16</v>
      </c>
      <c r="I13054" s="33">
        <v>8315</v>
      </c>
      <c r="J13054" s="33">
        <v>573</v>
      </c>
      <c r="K13054" s="33">
        <v>10900</v>
      </c>
      <c r="L13054" s="33">
        <v>1</v>
      </c>
      <c r="M13054" s="33">
        <v>1</v>
      </c>
      <c r="N13054" s="33">
        <v>445365.09</v>
      </c>
      <c r="O13054" s="33">
        <v>2035.7</v>
      </c>
      <c r="P13054" s="33">
        <v>3449</v>
      </c>
    </row>
    <row r="13055" spans="1:16">
      <c r="A13055" s="27" t="s">
        <v>1729</v>
      </c>
      <c r="B13055" s="31">
        <v>202510</v>
      </c>
      <c r="C13055" s="27" t="s">
        <v>160</v>
      </c>
      <c r="D13055" s="27" t="s">
        <v>160</v>
      </c>
      <c r="E13055" s="27" t="s">
        <v>27</v>
      </c>
      <c r="F13055" s="27" t="s">
        <v>257</v>
      </c>
      <c r="G13055" s="33">
        <v>398230.69</v>
      </c>
      <c r="H13055" s="33">
        <v>398230.69</v>
      </c>
      <c r="I13055" s="33">
        <v>10450</v>
      </c>
      <c r="J13055" s="33">
        <v>875</v>
      </c>
      <c r="K13055" s="33">
        <v>10900</v>
      </c>
      <c r="L13055" s="33">
        <v>1</v>
      </c>
      <c r="M13055" s="33">
        <v>1</v>
      </c>
      <c r="N13055" s="33">
        <v>492856.41</v>
      </c>
      <c r="O13055" s="33">
        <v>2017.6</v>
      </c>
      <c r="P13055" s="33">
        <v>4343</v>
      </c>
    </row>
    <row r="13056" spans="1:16">
      <c r="A13056" s="27" t="s">
        <v>1729</v>
      </c>
      <c r="B13056" s="31">
        <v>202511</v>
      </c>
      <c r="C13056" s="27" t="s">
        <v>160</v>
      </c>
      <c r="D13056" s="27" t="s">
        <v>160</v>
      </c>
      <c r="E13056" s="27" t="s">
        <v>27</v>
      </c>
      <c r="F13056" s="27" t="s">
        <v>257</v>
      </c>
      <c r="G13056" s="33">
        <v>521256.15</v>
      </c>
      <c r="H13056" s="33">
        <v>521256.15</v>
      </c>
      <c r="I13056" s="33">
        <v>13685</v>
      </c>
      <c r="J13056" s="33">
        <v>1066</v>
      </c>
      <c r="K13056" s="33">
        <v>10900</v>
      </c>
      <c r="L13056" s="33">
        <v>1</v>
      </c>
      <c r="M13056" s="33">
        <v>1</v>
      </c>
      <c r="N13056" s="33">
        <v>599238.53</v>
      </c>
      <c r="O13056" s="33">
        <v>3124.9</v>
      </c>
      <c r="P13056" s="33">
        <v>5613</v>
      </c>
    </row>
    <row r="13057" spans="1:16">
      <c r="A13057" s="27" t="s">
        <v>1729</v>
      </c>
      <c r="B13057" s="31">
        <v>202512</v>
      </c>
      <c r="C13057" s="27" t="s">
        <v>160</v>
      </c>
      <c r="D13057" s="27" t="s">
        <v>160</v>
      </c>
      <c r="E13057" s="27" t="s">
        <v>27</v>
      </c>
      <c r="F13057" s="27" t="s">
        <v>257</v>
      </c>
      <c r="G13057" s="33">
        <v>553974.92</v>
      </c>
      <c r="H13057" s="33">
        <v>553974.92</v>
      </c>
      <c r="I13057" s="33">
        <v>14647</v>
      </c>
      <c r="J13057" s="33">
        <v>941</v>
      </c>
      <c r="K13057" s="33">
        <v>10900</v>
      </c>
      <c r="L13057" s="33">
        <v>1</v>
      </c>
      <c r="M13057" s="33">
        <v>1</v>
      </c>
      <c r="N13057" s="33">
        <v>693044.72</v>
      </c>
      <c r="O13057" s="33">
        <v>3055.3</v>
      </c>
      <c r="P13057" s="33">
        <v>5997</v>
      </c>
    </row>
    <row r="13058" spans="1:16">
      <c r="A13058" s="27" t="s">
        <v>1729</v>
      </c>
      <c r="B13058" s="31">
        <v>202601</v>
      </c>
      <c r="C13058" s="27" t="s">
        <v>160</v>
      </c>
      <c r="D13058" s="27" t="s">
        <v>160</v>
      </c>
      <c r="E13058" s="27" t="s">
        <v>27</v>
      </c>
      <c r="F13058" s="27" t="s">
        <v>257</v>
      </c>
      <c r="G13058" s="33">
        <v>319588.16</v>
      </c>
      <c r="H13058" s="33">
        <v>319588.16</v>
      </c>
      <c r="I13058" s="33">
        <v>8612</v>
      </c>
      <c r="J13058" s="33">
        <v>624</v>
      </c>
      <c r="K13058" s="33">
        <v>10900</v>
      </c>
      <c r="L13058" s="33">
        <v>1</v>
      </c>
      <c r="M13058" s="33">
        <v>1</v>
      </c>
      <c r="N13058" s="33">
        <v>354895.32</v>
      </c>
      <c r="O13058" s="33">
        <v>1712</v>
      </c>
      <c r="P13058" s="33">
        <v>3479</v>
      </c>
    </row>
    <row r="13059" spans="1:16">
      <c r="A13059" s="27" t="s">
        <v>1729</v>
      </c>
      <c r="B13059" s="31">
        <v>202602</v>
      </c>
      <c r="C13059" s="27" t="s">
        <v>160</v>
      </c>
      <c r="D13059" s="27" t="s">
        <v>160</v>
      </c>
      <c r="E13059" s="27" t="s">
        <v>27</v>
      </c>
      <c r="F13059" s="27" t="s">
        <v>257</v>
      </c>
      <c r="G13059" s="33">
        <v>307967.16</v>
      </c>
      <c r="H13059" s="33">
        <v>307967.16</v>
      </c>
      <c r="I13059" s="33">
        <v>7726</v>
      </c>
      <c r="J13059" s="33">
        <v>562</v>
      </c>
      <c r="K13059" s="33">
        <v>10900</v>
      </c>
      <c r="L13059" s="33">
        <v>1</v>
      </c>
      <c r="M13059" s="33">
        <v>1</v>
      </c>
      <c r="N13059" s="33">
        <v>368378.58</v>
      </c>
      <c r="O13059" s="33">
        <v>1826.9</v>
      </c>
      <c r="P13059" s="33">
        <v>3143</v>
      </c>
    </row>
    <row r="13060" spans="1:16">
      <c r="A13060" s="27" t="s">
        <v>1729</v>
      </c>
      <c r="B13060" s="31">
        <v>202603</v>
      </c>
      <c r="C13060" s="27" t="s">
        <v>160</v>
      </c>
      <c r="D13060" s="27" t="s">
        <v>160</v>
      </c>
      <c r="E13060" s="27" t="s">
        <v>27</v>
      </c>
      <c r="F13060" s="27" t="s">
        <v>257</v>
      </c>
      <c r="G13060" s="33">
        <v>411867.16</v>
      </c>
      <c r="H13060" s="33">
        <v>411867.16</v>
      </c>
      <c r="I13060" s="33">
        <v>10227</v>
      </c>
      <c r="J13060" s="33">
        <v>715</v>
      </c>
      <c r="K13060" s="33">
        <v>10900</v>
      </c>
      <c r="L13060" s="33">
        <v>1</v>
      </c>
      <c r="M13060" s="33">
        <v>1</v>
      </c>
      <c r="N13060" s="33">
        <v>462535.78</v>
      </c>
      <c r="O13060" s="33">
        <v>2388.9</v>
      </c>
      <c r="P13060" s="33">
        <v>4149</v>
      </c>
    </row>
    <row r="13061" spans="1:16">
      <c r="A13061" s="27" t="s">
        <v>1729</v>
      </c>
      <c r="B13061" s="31">
        <v>202604</v>
      </c>
      <c r="C13061" s="27" t="s">
        <v>160</v>
      </c>
      <c r="D13061" s="27" t="s">
        <v>160</v>
      </c>
      <c r="E13061" s="27" t="s">
        <v>27</v>
      </c>
      <c r="F13061" s="27" t="s">
        <v>257</v>
      </c>
      <c r="G13061" s="33">
        <v>445017.15</v>
      </c>
      <c r="H13061" s="33">
        <v>445017.15</v>
      </c>
      <c r="I13061" s="33">
        <v>11488</v>
      </c>
      <c r="J13061" s="33">
        <v>1091</v>
      </c>
      <c r="K13061" s="33">
        <v>10900</v>
      </c>
      <c r="L13061" s="33">
        <v>1</v>
      </c>
      <c r="M13061" s="33">
        <v>1</v>
      </c>
      <c r="N13061" s="33">
        <v>548373.09</v>
      </c>
      <c r="O13061" s="33">
        <v>2309.9</v>
      </c>
      <c r="P13061" s="33">
        <v>4781</v>
      </c>
    </row>
    <row r="13062" spans="1:16">
      <c r="A13062" s="27" t="s">
        <v>1729</v>
      </c>
      <c r="B13062" s="31">
        <v>202605</v>
      </c>
      <c r="C13062" s="27" t="s">
        <v>160</v>
      </c>
      <c r="D13062" s="27" t="s">
        <v>160</v>
      </c>
      <c r="E13062" s="27" t="s">
        <v>27</v>
      </c>
      <c r="F13062" s="27" t="s">
        <v>257</v>
      </c>
      <c r="G13062" s="33">
        <v>547372.58</v>
      </c>
      <c r="H13062" s="33">
        <v>547372.58</v>
      </c>
      <c r="I13062" s="33">
        <v>14271</v>
      </c>
      <c r="J13062" s="33">
        <v>1134</v>
      </c>
      <c r="K13062" s="33">
        <v>10900</v>
      </c>
      <c r="L13062" s="33">
        <v>1</v>
      </c>
      <c r="M13062" s="33">
        <v>1</v>
      </c>
      <c r="N13062" s="33">
        <v>605102.92</v>
      </c>
      <c r="O13062" s="33">
        <v>2963.6</v>
      </c>
      <c r="P13062" s="33">
        <v>5701</v>
      </c>
    </row>
    <row r="13063" spans="1:16">
      <c r="A13063" s="27" t="s">
        <v>1729</v>
      </c>
      <c r="B13063" s="31">
        <v>202606</v>
      </c>
      <c r="C13063" s="27" t="s">
        <v>160</v>
      </c>
      <c r="D13063" s="27" t="s">
        <v>160</v>
      </c>
      <c r="E13063" s="27" t="s">
        <v>27</v>
      </c>
      <c r="F13063" s="27" t="s">
        <v>257</v>
      </c>
      <c r="G13063" s="33">
        <v>496276.49</v>
      </c>
      <c r="H13063" s="33">
        <v>496276.49</v>
      </c>
      <c r="I13063" s="33">
        <v>12822</v>
      </c>
      <c r="J13063" s="33">
        <v>946</v>
      </c>
      <c r="K13063" s="33">
        <v>10900</v>
      </c>
      <c r="L13063" s="33">
        <v>1</v>
      </c>
      <c r="M13063" s="33">
        <v>1</v>
      </c>
      <c r="N13063" s="33">
        <v>595579.79</v>
      </c>
      <c r="O13063" s="33">
        <v>2549</v>
      </c>
      <c r="P13063" s="33">
        <v>5297</v>
      </c>
    </row>
    <row r="13064" spans="1:16">
      <c r="A13064" s="27" t="s">
        <v>1729</v>
      </c>
      <c r="B13064" s="31">
        <v>202607</v>
      </c>
      <c r="C13064" s="27" t="s">
        <v>160</v>
      </c>
      <c r="D13064" s="27" t="s">
        <v>160</v>
      </c>
      <c r="E13064" s="27" t="s">
        <v>27</v>
      </c>
      <c r="F13064" s="27" t="s">
        <v>257</v>
      </c>
      <c r="G13064" s="33">
        <v>418523.53</v>
      </c>
      <c r="H13064" s="33">
        <v>418523.53</v>
      </c>
      <c r="I13064" s="33">
        <v>10637</v>
      </c>
      <c r="J13064" s="33">
        <v>919</v>
      </c>
      <c r="K13064" s="33">
        <v>10900</v>
      </c>
      <c r="L13064" s="33">
        <v>1</v>
      </c>
      <c r="M13064" s="33">
        <v>1</v>
      </c>
      <c r="N13064" s="33">
        <v>533503.34</v>
      </c>
      <c r="O13064" s="33">
        <v>2237.7</v>
      </c>
      <c r="P13064" s="33">
        <v>4365</v>
      </c>
    </row>
    <row r="13065" spans="1:16">
      <c r="A13065" s="27" t="s">
        <v>1731</v>
      </c>
      <c r="B13065" s="31">
        <v>202408</v>
      </c>
      <c r="C13065" s="27" t="s">
        <v>201</v>
      </c>
      <c r="D13065" s="27" t="s">
        <v>201</v>
      </c>
      <c r="E13065" s="27" t="s">
        <v>27</v>
      </c>
      <c r="F13065" s="27" t="s">
        <v>262</v>
      </c>
      <c r="G13065" s="33">
        <v>207915.6</v>
      </c>
      <c r="H13065" s="33">
        <v>207915.6</v>
      </c>
      <c r="I13065" s="33">
        <v>10522</v>
      </c>
      <c r="J13065" s="33">
        <v>620</v>
      </c>
      <c r="K13065" s="33">
        <v>6600</v>
      </c>
      <c r="L13065" s="33">
        <v>1</v>
      </c>
      <c r="M13065" s="33">
        <v>1</v>
      </c>
      <c r="N13065" s="33">
        <v>201313.65</v>
      </c>
      <c r="O13065" s="33">
        <v>1201.1</v>
      </c>
      <c r="P13065" s="33">
        <v>3409</v>
      </c>
    </row>
    <row r="13066" spans="1:16">
      <c r="A13066" s="27" t="s">
        <v>1731</v>
      </c>
      <c r="B13066" s="31">
        <v>202409</v>
      </c>
      <c r="C13066" s="27" t="s">
        <v>201</v>
      </c>
      <c r="D13066" s="27" t="s">
        <v>201</v>
      </c>
      <c r="E13066" s="27" t="s">
        <v>27</v>
      </c>
      <c r="F13066" s="27" t="s">
        <v>262</v>
      </c>
      <c r="G13066" s="33">
        <v>190840.41</v>
      </c>
      <c r="H13066" s="33">
        <v>190840.41</v>
      </c>
      <c r="I13066" s="33">
        <v>9260</v>
      </c>
      <c r="J13066" s="33">
        <v>534</v>
      </c>
      <c r="K13066" s="33">
        <v>6600</v>
      </c>
      <c r="L13066" s="33">
        <v>1</v>
      </c>
      <c r="M13066" s="33">
        <v>1</v>
      </c>
      <c r="N13066" s="33">
        <v>195015.83</v>
      </c>
      <c r="O13066" s="33">
        <v>1105</v>
      </c>
      <c r="P13066" s="33">
        <v>3118</v>
      </c>
    </row>
    <row r="13067" spans="1:16">
      <c r="A13067" s="27" t="s">
        <v>1731</v>
      </c>
      <c r="B13067" s="31">
        <v>202410</v>
      </c>
      <c r="C13067" s="27" t="s">
        <v>201</v>
      </c>
      <c r="D13067" s="27" t="s">
        <v>201</v>
      </c>
      <c r="E13067" s="27" t="s">
        <v>27</v>
      </c>
      <c r="F13067" s="27" t="s">
        <v>262</v>
      </c>
      <c r="G13067" s="33">
        <v>216387.71</v>
      </c>
      <c r="H13067" s="33">
        <v>216387.71</v>
      </c>
      <c r="I13067" s="33">
        <v>10824</v>
      </c>
      <c r="J13067" s="33">
        <v>510</v>
      </c>
      <c r="K13067" s="33">
        <v>6600</v>
      </c>
      <c r="L13067" s="33">
        <v>1</v>
      </c>
      <c r="M13067" s="33">
        <v>1</v>
      </c>
      <c r="N13067" s="33">
        <v>215811.26</v>
      </c>
      <c r="O13067" s="33">
        <v>1390.7</v>
      </c>
      <c r="P13067" s="33">
        <v>3456</v>
      </c>
    </row>
    <row r="13068" spans="1:16">
      <c r="A13068" s="27" t="s">
        <v>1731</v>
      </c>
      <c r="B13068" s="31">
        <v>202411</v>
      </c>
      <c r="C13068" s="27" t="s">
        <v>201</v>
      </c>
      <c r="D13068" s="27" t="s">
        <v>201</v>
      </c>
      <c r="E13068" s="27" t="s">
        <v>27</v>
      </c>
      <c r="F13068" s="27" t="s">
        <v>262</v>
      </c>
      <c r="G13068" s="33">
        <v>247837.65</v>
      </c>
      <c r="H13068" s="33">
        <v>247837.65</v>
      </c>
      <c r="I13068" s="33">
        <v>11770</v>
      </c>
      <c r="J13068" s="33">
        <v>643</v>
      </c>
      <c r="K13068" s="33">
        <v>6600</v>
      </c>
      <c r="L13068" s="33">
        <v>1</v>
      </c>
      <c r="M13068" s="33">
        <v>1</v>
      </c>
      <c r="N13068" s="33">
        <v>262393.72</v>
      </c>
      <c r="O13068" s="33">
        <v>1422.6</v>
      </c>
      <c r="P13068" s="33">
        <v>4042</v>
      </c>
    </row>
    <row r="13069" spans="1:16">
      <c r="A13069" s="27" t="s">
        <v>1731</v>
      </c>
      <c r="B13069" s="31">
        <v>202412</v>
      </c>
      <c r="C13069" s="27" t="s">
        <v>201</v>
      </c>
      <c r="D13069" s="27" t="s">
        <v>201</v>
      </c>
      <c r="E13069" s="27" t="s">
        <v>27</v>
      </c>
      <c r="F13069" s="27" t="s">
        <v>262</v>
      </c>
      <c r="G13069" s="33">
        <v>311588.94</v>
      </c>
      <c r="H13069" s="33">
        <v>311588.94</v>
      </c>
      <c r="I13069" s="33">
        <v>15436</v>
      </c>
      <c r="J13069" s="33">
        <v>728</v>
      </c>
      <c r="K13069" s="33">
        <v>6600</v>
      </c>
      <c r="L13069" s="33">
        <v>1</v>
      </c>
      <c r="M13069" s="33">
        <v>1</v>
      </c>
      <c r="N13069" s="33">
        <v>303469.43</v>
      </c>
      <c r="O13069" s="33">
        <v>1857.8</v>
      </c>
      <c r="P13069" s="33">
        <v>5000</v>
      </c>
    </row>
    <row r="13070" spans="1:16">
      <c r="A13070" s="27" t="s">
        <v>1731</v>
      </c>
      <c r="B13070" s="31">
        <v>202501</v>
      </c>
      <c r="C13070" s="27" t="s">
        <v>201</v>
      </c>
      <c r="D13070" s="27" t="s">
        <v>201</v>
      </c>
      <c r="E13070" s="27" t="s">
        <v>27</v>
      </c>
      <c r="F13070" s="27" t="s">
        <v>262</v>
      </c>
      <c r="G13070" s="33">
        <v>139357.07</v>
      </c>
      <c r="H13070" s="33">
        <v>139357.07</v>
      </c>
      <c r="I13070" s="33">
        <v>7403</v>
      </c>
      <c r="J13070" s="33">
        <v>390</v>
      </c>
      <c r="K13070" s="33">
        <v>6600</v>
      </c>
      <c r="L13070" s="33">
        <v>1</v>
      </c>
      <c r="M13070" s="33">
        <v>1</v>
      </c>
      <c r="N13070" s="33">
        <v>155401.06</v>
      </c>
      <c r="O13070" s="33">
        <v>862.6</v>
      </c>
      <c r="P13070" s="33">
        <v>2350</v>
      </c>
    </row>
    <row r="13071" spans="1:16">
      <c r="A13071" s="27" t="s">
        <v>1731</v>
      </c>
      <c r="B13071" s="31">
        <v>202502</v>
      </c>
      <c r="C13071" s="27" t="s">
        <v>201</v>
      </c>
      <c r="D13071" s="27" t="s">
        <v>201</v>
      </c>
      <c r="E13071" s="27" t="s">
        <v>27</v>
      </c>
      <c r="F13071" s="27" t="s">
        <v>262</v>
      </c>
      <c r="G13071" s="33">
        <v>170560.63</v>
      </c>
      <c r="H13071" s="33">
        <v>170560.63</v>
      </c>
      <c r="I13071" s="33">
        <v>8595</v>
      </c>
      <c r="J13071" s="33">
        <v>466</v>
      </c>
      <c r="K13071" s="33">
        <v>6600</v>
      </c>
      <c r="L13071" s="33">
        <v>1</v>
      </c>
      <c r="M13071" s="33">
        <v>1</v>
      </c>
      <c r="N13071" s="33">
        <v>161305.09</v>
      </c>
      <c r="O13071" s="33">
        <v>1060.5</v>
      </c>
      <c r="P13071" s="33">
        <v>2776</v>
      </c>
    </row>
    <row r="13072" spans="1:16">
      <c r="A13072" s="27" t="s">
        <v>1731</v>
      </c>
      <c r="B13072" s="31">
        <v>202503</v>
      </c>
      <c r="C13072" s="27" t="s">
        <v>201</v>
      </c>
      <c r="D13072" s="27" t="s">
        <v>201</v>
      </c>
      <c r="E13072" s="27" t="s">
        <v>27</v>
      </c>
      <c r="F13072" s="27" t="s">
        <v>262</v>
      </c>
      <c r="G13072" s="33">
        <v>177583.47</v>
      </c>
      <c r="H13072" s="33">
        <v>177583.47</v>
      </c>
      <c r="I13072" s="33">
        <v>9164</v>
      </c>
      <c r="J13072" s="33">
        <v>438</v>
      </c>
      <c r="K13072" s="33">
        <v>6600</v>
      </c>
      <c r="L13072" s="33">
        <v>1</v>
      </c>
      <c r="M13072" s="33">
        <v>1</v>
      </c>
      <c r="N13072" s="33">
        <v>202534.51</v>
      </c>
      <c r="O13072" s="33">
        <v>1036.6</v>
      </c>
      <c r="P13072" s="33">
        <v>2961</v>
      </c>
    </row>
    <row r="13073" spans="1:16">
      <c r="A13073" s="27" t="s">
        <v>1731</v>
      </c>
      <c r="B13073" s="31">
        <v>202504</v>
      </c>
      <c r="C13073" s="27" t="s">
        <v>201</v>
      </c>
      <c r="D13073" s="27" t="s">
        <v>201</v>
      </c>
      <c r="E13073" s="27" t="s">
        <v>27</v>
      </c>
      <c r="F13073" s="27" t="s">
        <v>262</v>
      </c>
      <c r="G13073" s="33">
        <v>225661.02</v>
      </c>
      <c r="H13073" s="33">
        <v>225661.02</v>
      </c>
      <c r="I13073" s="33">
        <v>11221</v>
      </c>
      <c r="J13073" s="33">
        <v>603</v>
      </c>
      <c r="K13073" s="33">
        <v>6600</v>
      </c>
      <c r="L13073" s="33">
        <v>1</v>
      </c>
      <c r="M13073" s="33">
        <v>1</v>
      </c>
      <c r="N13073" s="33">
        <v>240120.83</v>
      </c>
      <c r="O13073" s="33">
        <v>1422.7</v>
      </c>
      <c r="P13073" s="33">
        <v>3681</v>
      </c>
    </row>
    <row r="13074" spans="1:16">
      <c r="A13074" s="27" t="s">
        <v>1731</v>
      </c>
      <c r="B13074" s="31">
        <v>202505</v>
      </c>
      <c r="C13074" s="27" t="s">
        <v>201</v>
      </c>
      <c r="D13074" s="27" t="s">
        <v>201</v>
      </c>
      <c r="E13074" s="27" t="s">
        <v>27</v>
      </c>
      <c r="F13074" s="27" t="s">
        <v>262</v>
      </c>
      <c r="G13074" s="33">
        <v>245629.4</v>
      </c>
      <c r="H13074" s="33">
        <v>245629.4</v>
      </c>
      <c r="I13074" s="33">
        <v>12584</v>
      </c>
      <c r="J13074" s="33">
        <v>686</v>
      </c>
      <c r="K13074" s="33">
        <v>6600</v>
      </c>
      <c r="L13074" s="33">
        <v>1</v>
      </c>
      <c r="M13074" s="33">
        <v>1</v>
      </c>
      <c r="N13074" s="33">
        <v>264961.61</v>
      </c>
      <c r="O13074" s="33">
        <v>1580.6</v>
      </c>
      <c r="P13074" s="33">
        <v>4106</v>
      </c>
    </row>
    <row r="13075" spans="1:16">
      <c r="A13075" s="27" t="s">
        <v>1731</v>
      </c>
      <c r="B13075" s="31">
        <v>202506</v>
      </c>
      <c r="C13075" s="27" t="s">
        <v>201</v>
      </c>
      <c r="D13075" s="27" t="s">
        <v>201</v>
      </c>
      <c r="E13075" s="27" t="s">
        <v>27</v>
      </c>
      <c r="F13075" s="27" t="s">
        <v>262</v>
      </c>
      <c r="G13075" s="33">
        <v>250515.41</v>
      </c>
      <c r="H13075" s="33">
        <v>250515.41</v>
      </c>
      <c r="I13075" s="33">
        <v>12887</v>
      </c>
      <c r="J13075" s="33">
        <v>678</v>
      </c>
      <c r="K13075" s="33">
        <v>6600</v>
      </c>
      <c r="L13075" s="33">
        <v>1</v>
      </c>
      <c r="M13075" s="33">
        <v>1</v>
      </c>
      <c r="N13075" s="33">
        <v>260791.63</v>
      </c>
      <c r="O13075" s="33">
        <v>1544.4</v>
      </c>
      <c r="P13075" s="33">
        <v>4148</v>
      </c>
    </row>
    <row r="13076" spans="1:16">
      <c r="A13076" s="27" t="s">
        <v>1731</v>
      </c>
      <c r="B13076" s="31">
        <v>202507</v>
      </c>
      <c r="C13076" s="27" t="s">
        <v>201</v>
      </c>
      <c r="D13076" s="27" t="s">
        <v>201</v>
      </c>
      <c r="E13076" s="27" t="s">
        <v>27</v>
      </c>
      <c r="F13076" s="27" t="s">
        <v>262</v>
      </c>
      <c r="G13076" s="33">
        <v>221216.91</v>
      </c>
      <c r="H13076" s="33">
        <v>221216.91</v>
      </c>
      <c r="I13076" s="33">
        <v>12447</v>
      </c>
      <c r="J13076" s="33">
        <v>615</v>
      </c>
      <c r="K13076" s="33">
        <v>6600</v>
      </c>
      <c r="L13076" s="33">
        <v>1</v>
      </c>
      <c r="M13076" s="33">
        <v>1</v>
      </c>
      <c r="N13076" s="33">
        <v>233609.68</v>
      </c>
      <c r="O13076" s="33">
        <v>1370.3</v>
      </c>
      <c r="P13076" s="33">
        <v>3834</v>
      </c>
    </row>
    <row r="13077" spans="1:16">
      <c r="A13077" s="27" t="s">
        <v>1731</v>
      </c>
      <c r="B13077" s="31">
        <v>202508</v>
      </c>
      <c r="C13077" s="27" t="s">
        <v>201</v>
      </c>
      <c r="D13077" s="27" t="s">
        <v>201</v>
      </c>
      <c r="E13077" s="27" t="s">
        <v>27</v>
      </c>
      <c r="F13077" s="27" t="s">
        <v>262</v>
      </c>
      <c r="G13077" s="33">
        <v>197742.39</v>
      </c>
      <c r="H13077" s="33">
        <v>197742.39</v>
      </c>
      <c r="I13077" s="33">
        <v>9369</v>
      </c>
      <c r="J13077" s="33">
        <v>481</v>
      </c>
      <c r="K13077" s="33">
        <v>6600</v>
      </c>
      <c r="L13077" s="33">
        <v>1</v>
      </c>
      <c r="M13077" s="33">
        <v>1</v>
      </c>
      <c r="N13077" s="33">
        <v>226679.17</v>
      </c>
      <c r="O13077" s="33">
        <v>1193</v>
      </c>
      <c r="P13077" s="33">
        <v>3122</v>
      </c>
    </row>
    <row r="13078" spans="1:16">
      <c r="A13078" s="27" t="s">
        <v>1731</v>
      </c>
      <c r="B13078" s="31">
        <v>202509</v>
      </c>
      <c r="C13078" s="27" t="s">
        <v>201</v>
      </c>
      <c r="D13078" s="27" t="s">
        <v>201</v>
      </c>
      <c r="E13078" s="27" t="s">
        <v>27</v>
      </c>
      <c r="F13078" s="27" t="s">
        <v>262</v>
      </c>
      <c r="G13078" s="33">
        <v>231907.06</v>
      </c>
      <c r="H13078" s="33">
        <v>231907.06</v>
      </c>
      <c r="I13078" s="33">
        <v>10757</v>
      </c>
      <c r="J13078" s="33">
        <v>648</v>
      </c>
      <c r="K13078" s="33">
        <v>6600</v>
      </c>
      <c r="L13078" s="33">
        <v>1</v>
      </c>
      <c r="M13078" s="33">
        <v>1</v>
      </c>
      <c r="N13078" s="33">
        <v>219587.82</v>
      </c>
      <c r="O13078" s="33">
        <v>1378.2</v>
      </c>
      <c r="P13078" s="33">
        <v>3601</v>
      </c>
    </row>
    <row r="13079" spans="1:16">
      <c r="A13079" s="27" t="s">
        <v>1731</v>
      </c>
      <c r="B13079" s="31">
        <v>202510</v>
      </c>
      <c r="C13079" s="27" t="s">
        <v>201</v>
      </c>
      <c r="D13079" s="27" t="s">
        <v>201</v>
      </c>
      <c r="E13079" s="27" t="s">
        <v>27</v>
      </c>
      <c r="F13079" s="27" t="s">
        <v>262</v>
      </c>
      <c r="G13079" s="33">
        <v>216265.88</v>
      </c>
      <c r="H13079" s="33">
        <v>216265.88</v>
      </c>
      <c r="I13079" s="33">
        <v>11241</v>
      </c>
      <c r="J13079" s="33">
        <v>485</v>
      </c>
      <c r="K13079" s="33">
        <v>6600</v>
      </c>
      <c r="L13079" s="33">
        <v>1</v>
      </c>
      <c r="M13079" s="33">
        <v>1</v>
      </c>
      <c r="N13079" s="33">
        <v>243003.48</v>
      </c>
      <c r="O13079" s="33">
        <v>1187.6</v>
      </c>
      <c r="P13079" s="33">
        <v>3596</v>
      </c>
    </row>
    <row r="13080" spans="1:16">
      <c r="A13080" s="27" t="s">
        <v>1731</v>
      </c>
      <c r="B13080" s="31">
        <v>202511</v>
      </c>
      <c r="C13080" s="27" t="s">
        <v>201</v>
      </c>
      <c r="D13080" s="27" t="s">
        <v>201</v>
      </c>
      <c r="E13080" s="27" t="s">
        <v>27</v>
      </c>
      <c r="F13080" s="27" t="s">
        <v>262</v>
      </c>
      <c r="G13080" s="33">
        <v>280222.53</v>
      </c>
      <c r="H13080" s="33">
        <v>280222.53</v>
      </c>
      <c r="I13080" s="33">
        <v>14328</v>
      </c>
      <c r="J13080" s="33">
        <v>828</v>
      </c>
      <c r="K13080" s="33">
        <v>6600</v>
      </c>
      <c r="L13080" s="33">
        <v>1</v>
      </c>
      <c r="M13080" s="33">
        <v>1</v>
      </c>
      <c r="N13080" s="33">
        <v>295455.32</v>
      </c>
      <c r="O13080" s="33">
        <v>1623.8</v>
      </c>
      <c r="P13080" s="33">
        <v>4655</v>
      </c>
    </row>
    <row r="13081" spans="1:16">
      <c r="A13081" s="27" t="s">
        <v>1731</v>
      </c>
      <c r="B13081" s="31">
        <v>202512</v>
      </c>
      <c r="C13081" s="27" t="s">
        <v>201</v>
      </c>
      <c r="D13081" s="27" t="s">
        <v>201</v>
      </c>
      <c r="E13081" s="27" t="s">
        <v>27</v>
      </c>
      <c r="F13081" s="27" t="s">
        <v>262</v>
      </c>
      <c r="G13081" s="33">
        <v>330631.16</v>
      </c>
      <c r="H13081" s="33">
        <v>330631.16</v>
      </c>
      <c r="I13081" s="33">
        <v>17604</v>
      </c>
      <c r="J13081" s="33">
        <v>922</v>
      </c>
      <c r="K13081" s="33">
        <v>6600</v>
      </c>
      <c r="L13081" s="33">
        <v>1</v>
      </c>
      <c r="M13081" s="33">
        <v>1</v>
      </c>
      <c r="N13081" s="33">
        <v>341706.58</v>
      </c>
      <c r="O13081" s="33">
        <v>1973.7</v>
      </c>
      <c r="P13081" s="33">
        <v>5641</v>
      </c>
    </row>
    <row r="13082" spans="1:16">
      <c r="A13082" s="27" t="s">
        <v>1731</v>
      </c>
      <c r="B13082" s="31">
        <v>202601</v>
      </c>
      <c r="C13082" s="27" t="s">
        <v>201</v>
      </c>
      <c r="D13082" s="27" t="s">
        <v>201</v>
      </c>
      <c r="E13082" s="27" t="s">
        <v>27</v>
      </c>
      <c r="F13082" s="27" t="s">
        <v>262</v>
      </c>
      <c r="G13082" s="33">
        <v>173229.92</v>
      </c>
      <c r="H13082" s="33">
        <v>173229.92</v>
      </c>
      <c r="I13082" s="33">
        <v>8776</v>
      </c>
      <c r="J13082" s="33">
        <v>450</v>
      </c>
      <c r="K13082" s="33">
        <v>6600</v>
      </c>
      <c r="L13082" s="33">
        <v>1</v>
      </c>
      <c r="M13082" s="33">
        <v>1</v>
      </c>
      <c r="N13082" s="33">
        <v>174981.59</v>
      </c>
      <c r="O13082" s="33">
        <v>1116.7</v>
      </c>
      <c r="P13082" s="33">
        <v>2840</v>
      </c>
    </row>
    <row r="13083" spans="1:16">
      <c r="A13083" s="27" t="s">
        <v>1731</v>
      </c>
      <c r="B13083" s="31">
        <v>202602</v>
      </c>
      <c r="C13083" s="27" t="s">
        <v>201</v>
      </c>
      <c r="D13083" s="27" t="s">
        <v>201</v>
      </c>
      <c r="E13083" s="27" t="s">
        <v>27</v>
      </c>
      <c r="F13083" s="27" t="s">
        <v>262</v>
      </c>
      <c r="G13083" s="33">
        <v>174303.29</v>
      </c>
      <c r="H13083" s="33">
        <v>174303.29</v>
      </c>
      <c r="I13083" s="33">
        <v>9251</v>
      </c>
      <c r="J13083" s="33">
        <v>482</v>
      </c>
      <c r="K13083" s="33">
        <v>6600</v>
      </c>
      <c r="L13083" s="33">
        <v>1</v>
      </c>
      <c r="M13083" s="33">
        <v>1</v>
      </c>
      <c r="N13083" s="33">
        <v>181629.53</v>
      </c>
      <c r="O13083" s="33">
        <v>1059.7</v>
      </c>
      <c r="P13083" s="33">
        <v>2883</v>
      </c>
    </row>
    <row r="13084" spans="1:16">
      <c r="A13084" s="27" t="s">
        <v>1731</v>
      </c>
      <c r="B13084" s="31">
        <v>202603</v>
      </c>
      <c r="C13084" s="27" t="s">
        <v>201</v>
      </c>
      <c r="D13084" s="27" t="s">
        <v>201</v>
      </c>
      <c r="E13084" s="27" t="s">
        <v>27</v>
      </c>
      <c r="F13084" s="27" t="s">
        <v>262</v>
      </c>
      <c r="G13084" s="33">
        <v>213584.21</v>
      </c>
      <c r="H13084" s="33">
        <v>213584.21</v>
      </c>
      <c r="I13084" s="33">
        <v>11135</v>
      </c>
      <c r="J13084" s="33">
        <v>521</v>
      </c>
      <c r="K13084" s="33">
        <v>6600</v>
      </c>
      <c r="L13084" s="33">
        <v>1</v>
      </c>
      <c r="M13084" s="33">
        <v>1</v>
      </c>
      <c r="N13084" s="33">
        <v>228053.86</v>
      </c>
      <c r="O13084" s="33">
        <v>1350.8</v>
      </c>
      <c r="P13084" s="33">
        <v>3568</v>
      </c>
    </row>
    <row r="13085" spans="1:16">
      <c r="A13085" s="27" t="s">
        <v>1731</v>
      </c>
      <c r="B13085" s="31">
        <v>202604</v>
      </c>
      <c r="C13085" s="27" t="s">
        <v>201</v>
      </c>
      <c r="D13085" s="27" t="s">
        <v>201</v>
      </c>
      <c r="E13085" s="27" t="s">
        <v>27</v>
      </c>
      <c r="F13085" s="27" t="s">
        <v>262</v>
      </c>
      <c r="G13085" s="33">
        <v>265564.43</v>
      </c>
      <c r="H13085" s="33">
        <v>265564.43</v>
      </c>
      <c r="I13085" s="33">
        <v>13747</v>
      </c>
      <c r="J13085" s="33">
        <v>819</v>
      </c>
      <c r="K13085" s="33">
        <v>6600</v>
      </c>
      <c r="L13085" s="33">
        <v>1</v>
      </c>
      <c r="M13085" s="33">
        <v>1</v>
      </c>
      <c r="N13085" s="33">
        <v>270376.05</v>
      </c>
      <c r="O13085" s="33">
        <v>1795.9</v>
      </c>
      <c r="P13085" s="33">
        <v>4438</v>
      </c>
    </row>
    <row r="13086" spans="1:16">
      <c r="A13086" s="27" t="s">
        <v>1731</v>
      </c>
      <c r="B13086" s="31">
        <v>202605</v>
      </c>
      <c r="C13086" s="27" t="s">
        <v>201</v>
      </c>
      <c r="D13086" s="27" t="s">
        <v>201</v>
      </c>
      <c r="E13086" s="27" t="s">
        <v>27</v>
      </c>
      <c r="F13086" s="27" t="s">
        <v>262</v>
      </c>
      <c r="G13086" s="33">
        <v>264411.71</v>
      </c>
      <c r="H13086" s="33">
        <v>264411.71</v>
      </c>
      <c r="I13086" s="33">
        <v>13662</v>
      </c>
      <c r="J13086" s="33">
        <v>750</v>
      </c>
      <c r="K13086" s="33">
        <v>6600</v>
      </c>
      <c r="L13086" s="33">
        <v>1</v>
      </c>
      <c r="M13086" s="33">
        <v>1</v>
      </c>
      <c r="N13086" s="33">
        <v>298346.77</v>
      </c>
      <c r="O13086" s="33">
        <v>1556.8</v>
      </c>
      <c r="P13086" s="33">
        <v>4466</v>
      </c>
    </row>
    <row r="13087" spans="1:16">
      <c r="A13087" s="27" t="s">
        <v>1731</v>
      </c>
      <c r="B13087" s="31">
        <v>202606</v>
      </c>
      <c r="C13087" s="27" t="s">
        <v>201</v>
      </c>
      <c r="D13087" s="27" t="s">
        <v>201</v>
      </c>
      <c r="E13087" s="27" t="s">
        <v>27</v>
      </c>
      <c r="F13087" s="27" t="s">
        <v>262</v>
      </c>
      <c r="G13087" s="33">
        <v>277743.08</v>
      </c>
      <c r="H13087" s="33">
        <v>277743.08</v>
      </c>
      <c r="I13087" s="33">
        <v>14040</v>
      </c>
      <c r="J13087" s="33">
        <v>748</v>
      </c>
      <c r="K13087" s="33">
        <v>6600</v>
      </c>
      <c r="L13087" s="33">
        <v>1</v>
      </c>
      <c r="M13087" s="33">
        <v>1</v>
      </c>
      <c r="N13087" s="33">
        <v>293651.37</v>
      </c>
      <c r="O13087" s="33">
        <v>1652.7</v>
      </c>
      <c r="P13087" s="33">
        <v>4673</v>
      </c>
    </row>
    <row r="13088" spans="1:16">
      <c r="A13088" s="27" t="s">
        <v>1731</v>
      </c>
      <c r="B13088" s="31">
        <v>202607</v>
      </c>
      <c r="C13088" s="27" t="s">
        <v>201</v>
      </c>
      <c r="D13088" s="27" t="s">
        <v>201</v>
      </c>
      <c r="E13088" s="27" t="s">
        <v>27</v>
      </c>
      <c r="F13088" s="27" t="s">
        <v>262</v>
      </c>
      <c r="G13088" s="33">
        <v>245749.84</v>
      </c>
      <c r="H13088" s="33">
        <v>245749.84</v>
      </c>
      <c r="I13088" s="33">
        <v>12344</v>
      </c>
      <c r="J13088" s="33">
        <v>601</v>
      </c>
      <c r="K13088" s="33">
        <v>6600</v>
      </c>
      <c r="L13088" s="33">
        <v>1</v>
      </c>
      <c r="M13088" s="33">
        <v>1</v>
      </c>
      <c r="N13088" s="33">
        <v>263044.5</v>
      </c>
      <c r="O13088" s="33">
        <v>1476.3</v>
      </c>
      <c r="P13088" s="33">
        <v>4045</v>
      </c>
    </row>
    <row r="13089" spans="1:16">
      <c r="A13089" s="27" t="s">
        <v>1735</v>
      </c>
      <c r="B13089" s="31">
        <v>202408</v>
      </c>
      <c r="C13089" s="27" t="s">
        <v>201</v>
      </c>
      <c r="D13089" s="27" t="s">
        <v>201</v>
      </c>
      <c r="E13089" s="27" t="s">
        <v>27</v>
      </c>
      <c r="F13089" s="27" t="s">
        <v>257</v>
      </c>
      <c r="G13089" s="33">
        <v>167123.01</v>
      </c>
      <c r="H13089" s="33">
        <v>0</v>
      </c>
      <c r="I13089" s="33">
        <v>4107</v>
      </c>
      <c r="J13089" s="33">
        <v>352</v>
      </c>
      <c r="K13089" s="33">
        <v>8500</v>
      </c>
      <c r="L13089" s="33">
        <v>1</v>
      </c>
      <c r="M13089" s="33">
        <v>0</v>
      </c>
      <c r="N13089" s="33">
        <v>320304.81</v>
      </c>
      <c r="O13089" s="33">
        <v>995.1</v>
      </c>
      <c r="P13089" s="33">
        <v>1653</v>
      </c>
    </row>
    <row r="13090" spans="1:16">
      <c r="A13090" s="27" t="s">
        <v>1735</v>
      </c>
      <c r="B13090" s="31">
        <v>202409</v>
      </c>
      <c r="C13090" s="27" t="s">
        <v>201</v>
      </c>
      <c r="D13090" s="27" t="s">
        <v>201</v>
      </c>
      <c r="E13090" s="27" t="s">
        <v>27</v>
      </c>
      <c r="F13090" s="27" t="s">
        <v>257</v>
      </c>
      <c r="G13090" s="33">
        <v>180765.94</v>
      </c>
      <c r="H13090" s="33">
        <v>0</v>
      </c>
      <c r="I13090" s="33">
        <v>4054</v>
      </c>
      <c r="J13090" s="33">
        <v>304</v>
      </c>
      <c r="K13090" s="33">
        <v>8500</v>
      </c>
      <c r="L13090" s="33">
        <v>1</v>
      </c>
      <c r="M13090" s="33">
        <v>0</v>
      </c>
      <c r="N13090" s="33">
        <v>310284.52</v>
      </c>
      <c r="O13090" s="33">
        <v>913.5</v>
      </c>
      <c r="P13090" s="33">
        <v>1755</v>
      </c>
    </row>
    <row r="13091" spans="1:16">
      <c r="A13091" s="27" t="s">
        <v>1735</v>
      </c>
      <c r="B13091" s="31">
        <v>202410</v>
      </c>
      <c r="C13091" s="27" t="s">
        <v>201</v>
      </c>
      <c r="D13091" s="27" t="s">
        <v>201</v>
      </c>
      <c r="E13091" s="27" t="s">
        <v>27</v>
      </c>
      <c r="F13091" s="27" t="s">
        <v>257</v>
      </c>
      <c r="G13091" s="33">
        <v>231873.14</v>
      </c>
      <c r="H13091" s="33">
        <v>0</v>
      </c>
      <c r="I13091" s="33">
        <v>6155</v>
      </c>
      <c r="J13091" s="33">
        <v>569</v>
      </c>
      <c r="K13091" s="33">
        <v>8500</v>
      </c>
      <c r="L13091" s="33">
        <v>1</v>
      </c>
      <c r="M13091" s="33">
        <v>0</v>
      </c>
      <c r="N13091" s="33">
        <v>343371.58</v>
      </c>
      <c r="O13091" s="33">
        <v>1321.1</v>
      </c>
      <c r="P13091" s="33">
        <v>2468</v>
      </c>
    </row>
    <row r="13092" spans="1:16">
      <c r="A13092" s="27" t="s">
        <v>1735</v>
      </c>
      <c r="B13092" s="31">
        <v>202411</v>
      </c>
      <c r="C13092" s="27" t="s">
        <v>201</v>
      </c>
      <c r="D13092" s="27" t="s">
        <v>201</v>
      </c>
      <c r="E13092" s="27" t="s">
        <v>27</v>
      </c>
      <c r="F13092" s="27" t="s">
        <v>257</v>
      </c>
      <c r="G13092" s="33">
        <v>321252.6</v>
      </c>
      <c r="H13092" s="33">
        <v>0</v>
      </c>
      <c r="I13092" s="33">
        <v>7602</v>
      </c>
      <c r="J13092" s="33">
        <v>560</v>
      </c>
      <c r="K13092" s="33">
        <v>8500</v>
      </c>
      <c r="L13092" s="33">
        <v>1</v>
      </c>
      <c r="M13092" s="33">
        <v>0</v>
      </c>
      <c r="N13092" s="33">
        <v>417487.69</v>
      </c>
      <c r="O13092" s="33">
        <v>1782.2</v>
      </c>
      <c r="P13092" s="33">
        <v>3244</v>
      </c>
    </row>
    <row r="13093" spans="1:16">
      <c r="A13093" s="27" t="s">
        <v>1735</v>
      </c>
      <c r="B13093" s="31">
        <v>202412</v>
      </c>
      <c r="C13093" s="27" t="s">
        <v>201</v>
      </c>
      <c r="D13093" s="27" t="s">
        <v>201</v>
      </c>
      <c r="E13093" s="27" t="s">
        <v>27</v>
      </c>
      <c r="F13093" s="27" t="s">
        <v>257</v>
      </c>
      <c r="G13093" s="33">
        <v>381782.79</v>
      </c>
      <c r="H13093" s="33">
        <v>0</v>
      </c>
      <c r="I13093" s="33">
        <v>9614</v>
      </c>
      <c r="J13093" s="33">
        <v>776</v>
      </c>
      <c r="K13093" s="33">
        <v>8500</v>
      </c>
      <c r="L13093" s="33">
        <v>1</v>
      </c>
      <c r="M13093" s="33">
        <v>0</v>
      </c>
      <c r="N13093" s="33">
        <v>482842.18</v>
      </c>
      <c r="O13093" s="33">
        <v>1977.3</v>
      </c>
      <c r="P13093" s="33">
        <v>3991</v>
      </c>
    </row>
    <row r="13094" spans="1:16">
      <c r="A13094" s="27" t="s">
        <v>1735</v>
      </c>
      <c r="B13094" s="31">
        <v>202501</v>
      </c>
      <c r="C13094" s="27" t="s">
        <v>201</v>
      </c>
      <c r="D13094" s="27" t="s">
        <v>201</v>
      </c>
      <c r="E13094" s="27" t="s">
        <v>27</v>
      </c>
      <c r="F13094" s="27" t="s">
        <v>257</v>
      </c>
      <c r="G13094" s="33">
        <v>194236.9</v>
      </c>
      <c r="H13094" s="33">
        <v>0</v>
      </c>
      <c r="I13094" s="33">
        <v>4756</v>
      </c>
      <c r="J13094" s="33">
        <v>380</v>
      </c>
      <c r="K13094" s="33">
        <v>8500</v>
      </c>
      <c r="L13094" s="33">
        <v>1</v>
      </c>
      <c r="M13094" s="33">
        <v>0</v>
      </c>
      <c r="N13094" s="33">
        <v>247254.51</v>
      </c>
      <c r="O13094" s="33">
        <v>1058.9</v>
      </c>
      <c r="P13094" s="33">
        <v>1967</v>
      </c>
    </row>
    <row r="13095" spans="1:16">
      <c r="A13095" s="27" t="s">
        <v>1735</v>
      </c>
      <c r="B13095" s="31">
        <v>202502</v>
      </c>
      <c r="C13095" s="27" t="s">
        <v>201</v>
      </c>
      <c r="D13095" s="27" t="s">
        <v>201</v>
      </c>
      <c r="E13095" s="27" t="s">
        <v>27</v>
      </c>
      <c r="F13095" s="27" t="s">
        <v>257</v>
      </c>
      <c r="G13095" s="33">
        <v>219145.43</v>
      </c>
      <c r="H13095" s="33">
        <v>0</v>
      </c>
      <c r="I13095" s="33">
        <v>5608</v>
      </c>
      <c r="J13095" s="33">
        <v>475</v>
      </c>
      <c r="K13095" s="33">
        <v>8500</v>
      </c>
      <c r="L13095" s="33">
        <v>1</v>
      </c>
      <c r="M13095" s="33">
        <v>0</v>
      </c>
      <c r="N13095" s="33">
        <v>256648.25</v>
      </c>
      <c r="O13095" s="33">
        <v>1190.6</v>
      </c>
      <c r="P13095" s="33">
        <v>2289</v>
      </c>
    </row>
    <row r="13096" spans="1:16">
      <c r="A13096" s="27" t="s">
        <v>1735</v>
      </c>
      <c r="B13096" s="31">
        <v>202503</v>
      </c>
      <c r="C13096" s="27" t="s">
        <v>201</v>
      </c>
      <c r="D13096" s="27" t="s">
        <v>201</v>
      </c>
      <c r="E13096" s="27" t="s">
        <v>27</v>
      </c>
      <c r="F13096" s="27" t="s">
        <v>257</v>
      </c>
      <c r="G13096" s="33">
        <v>279963.05</v>
      </c>
      <c r="H13096" s="33">
        <v>0</v>
      </c>
      <c r="I13096" s="33">
        <v>7348</v>
      </c>
      <c r="J13096" s="33">
        <v>668</v>
      </c>
      <c r="K13096" s="33">
        <v>8500</v>
      </c>
      <c r="L13096" s="33">
        <v>1</v>
      </c>
      <c r="M13096" s="33">
        <v>0</v>
      </c>
      <c r="N13096" s="33">
        <v>322247.29</v>
      </c>
      <c r="O13096" s="33">
        <v>1606</v>
      </c>
      <c r="P13096" s="33">
        <v>2939</v>
      </c>
    </row>
    <row r="13097" spans="1:16">
      <c r="A13097" s="27" t="s">
        <v>1735</v>
      </c>
      <c r="B13097" s="31">
        <v>202504</v>
      </c>
      <c r="C13097" s="27" t="s">
        <v>201</v>
      </c>
      <c r="D13097" s="27" t="s">
        <v>201</v>
      </c>
      <c r="E13097" s="27" t="s">
        <v>27</v>
      </c>
      <c r="F13097" s="27" t="s">
        <v>257</v>
      </c>
      <c r="G13097" s="33">
        <v>310344.91</v>
      </c>
      <c r="H13097" s="33">
        <v>0</v>
      </c>
      <c r="I13097" s="33">
        <v>7910</v>
      </c>
      <c r="J13097" s="33">
        <v>565</v>
      </c>
      <c r="K13097" s="33">
        <v>8500</v>
      </c>
      <c r="L13097" s="33">
        <v>1</v>
      </c>
      <c r="M13097" s="33">
        <v>0</v>
      </c>
      <c r="N13097" s="33">
        <v>382049.89</v>
      </c>
      <c r="O13097" s="33">
        <v>1805.8</v>
      </c>
      <c r="P13097" s="33">
        <v>3196</v>
      </c>
    </row>
    <row r="13098" spans="1:16">
      <c r="A13098" s="27" t="s">
        <v>1735</v>
      </c>
      <c r="B13098" s="31">
        <v>202505</v>
      </c>
      <c r="C13098" s="27" t="s">
        <v>201</v>
      </c>
      <c r="D13098" s="27" t="s">
        <v>201</v>
      </c>
      <c r="E13098" s="27" t="s">
        <v>27</v>
      </c>
      <c r="F13098" s="27" t="s">
        <v>257</v>
      </c>
      <c r="G13098" s="33">
        <v>389315.72</v>
      </c>
      <c r="H13098" s="33">
        <v>0</v>
      </c>
      <c r="I13098" s="33">
        <v>9705</v>
      </c>
      <c r="J13098" s="33">
        <v>824</v>
      </c>
      <c r="K13098" s="33">
        <v>8500</v>
      </c>
      <c r="L13098" s="33">
        <v>1</v>
      </c>
      <c r="M13098" s="33">
        <v>0</v>
      </c>
      <c r="N13098" s="33">
        <v>421573.39</v>
      </c>
      <c r="O13098" s="33">
        <v>2094.5</v>
      </c>
      <c r="P13098" s="33">
        <v>3994</v>
      </c>
    </row>
    <row r="13099" spans="1:16">
      <c r="A13099" s="27" t="s">
        <v>1735</v>
      </c>
      <c r="B13099" s="31">
        <v>202506</v>
      </c>
      <c r="C13099" s="27" t="s">
        <v>201</v>
      </c>
      <c r="D13099" s="27" t="s">
        <v>201</v>
      </c>
      <c r="E13099" s="27" t="s">
        <v>27</v>
      </c>
      <c r="F13099" s="27" t="s">
        <v>257</v>
      </c>
      <c r="G13099" s="33">
        <v>390324.57</v>
      </c>
      <c r="H13099" s="33">
        <v>0</v>
      </c>
      <c r="I13099" s="33">
        <v>10178</v>
      </c>
      <c r="J13099" s="33">
        <v>683</v>
      </c>
      <c r="K13099" s="33">
        <v>8500</v>
      </c>
      <c r="L13099" s="33">
        <v>1</v>
      </c>
      <c r="M13099" s="33">
        <v>0</v>
      </c>
      <c r="N13099" s="33">
        <v>414938.65</v>
      </c>
      <c r="O13099" s="33">
        <v>2194.6</v>
      </c>
      <c r="P13099" s="33">
        <v>4315</v>
      </c>
    </row>
    <row r="13100" spans="1:16">
      <c r="A13100" s="27" t="s">
        <v>1735</v>
      </c>
      <c r="B13100" s="31">
        <v>202507</v>
      </c>
      <c r="C13100" s="27" t="s">
        <v>201</v>
      </c>
      <c r="D13100" s="27" t="s">
        <v>201</v>
      </c>
      <c r="E13100" s="27" t="s">
        <v>27</v>
      </c>
      <c r="F13100" s="27" t="s">
        <v>257</v>
      </c>
      <c r="G13100" s="33">
        <v>342870.78</v>
      </c>
      <c r="H13100" s="33">
        <v>0</v>
      </c>
      <c r="I13100" s="33">
        <v>9149</v>
      </c>
      <c r="J13100" s="33">
        <v>644</v>
      </c>
      <c r="K13100" s="33">
        <v>8500</v>
      </c>
      <c r="L13100" s="33">
        <v>1</v>
      </c>
      <c r="M13100" s="33">
        <v>0</v>
      </c>
      <c r="N13100" s="33">
        <v>371690.18</v>
      </c>
      <c r="O13100" s="33">
        <v>2090.8</v>
      </c>
      <c r="P13100" s="33">
        <v>3665</v>
      </c>
    </row>
    <row r="13101" spans="1:16">
      <c r="A13101" s="27" t="s">
        <v>1735</v>
      </c>
      <c r="B13101" s="31">
        <v>202508</v>
      </c>
      <c r="C13101" s="27" t="s">
        <v>201</v>
      </c>
      <c r="D13101" s="27" t="s">
        <v>201</v>
      </c>
      <c r="E13101" s="27" t="s">
        <v>27</v>
      </c>
      <c r="F13101" s="27" t="s">
        <v>257</v>
      </c>
      <c r="G13101" s="33">
        <v>315227.19</v>
      </c>
      <c r="H13101" s="33">
        <v>0</v>
      </c>
      <c r="I13101" s="33">
        <v>7634</v>
      </c>
      <c r="J13101" s="33">
        <v>620</v>
      </c>
      <c r="K13101" s="33">
        <v>8500</v>
      </c>
      <c r="L13101" s="33">
        <v>1</v>
      </c>
      <c r="M13101" s="33">
        <v>0</v>
      </c>
      <c r="N13101" s="33">
        <v>360663.22</v>
      </c>
      <c r="O13101" s="33">
        <v>1587.5</v>
      </c>
      <c r="P13101" s="33">
        <v>3072</v>
      </c>
    </row>
    <row r="13102" spans="1:16">
      <c r="A13102" s="27" t="s">
        <v>1735</v>
      </c>
      <c r="B13102" s="31">
        <v>202509</v>
      </c>
      <c r="C13102" s="27" t="s">
        <v>201</v>
      </c>
      <c r="D13102" s="27" t="s">
        <v>201</v>
      </c>
      <c r="E13102" s="27" t="s">
        <v>27</v>
      </c>
      <c r="F13102" s="27" t="s">
        <v>257</v>
      </c>
      <c r="G13102" s="33">
        <v>350929.15</v>
      </c>
      <c r="H13102" s="33">
        <v>0</v>
      </c>
      <c r="I13102" s="33">
        <v>8796</v>
      </c>
      <c r="J13102" s="33">
        <v>745</v>
      </c>
      <c r="K13102" s="33">
        <v>8500</v>
      </c>
      <c r="L13102" s="33">
        <v>1</v>
      </c>
      <c r="M13102" s="33">
        <v>0</v>
      </c>
      <c r="N13102" s="33">
        <v>349380.37</v>
      </c>
      <c r="O13102" s="33">
        <v>1986.6</v>
      </c>
      <c r="P13102" s="33">
        <v>3699</v>
      </c>
    </row>
    <row r="13103" spans="1:16">
      <c r="A13103" s="27" t="s">
        <v>1735</v>
      </c>
      <c r="B13103" s="31">
        <v>202510</v>
      </c>
      <c r="C13103" s="27" t="s">
        <v>201</v>
      </c>
      <c r="D13103" s="27" t="s">
        <v>201</v>
      </c>
      <c r="E13103" s="27" t="s">
        <v>27</v>
      </c>
      <c r="F13103" s="27" t="s">
        <v>257</v>
      </c>
      <c r="G13103" s="33">
        <v>413004.14</v>
      </c>
      <c r="H13103" s="33">
        <v>0</v>
      </c>
      <c r="I13103" s="33">
        <v>11296</v>
      </c>
      <c r="J13103" s="33">
        <v>939</v>
      </c>
      <c r="K13103" s="33">
        <v>8500</v>
      </c>
      <c r="L13103" s="33">
        <v>1</v>
      </c>
      <c r="M13103" s="33">
        <v>0</v>
      </c>
      <c r="N13103" s="33">
        <v>386636.4</v>
      </c>
      <c r="O13103" s="33">
        <v>2256.5</v>
      </c>
      <c r="P13103" s="33">
        <v>4344</v>
      </c>
    </row>
    <row r="13104" spans="1:16">
      <c r="A13104" s="27" t="s">
        <v>1735</v>
      </c>
      <c r="B13104" s="31">
        <v>202511</v>
      </c>
      <c r="C13104" s="27" t="s">
        <v>201</v>
      </c>
      <c r="D13104" s="27" t="s">
        <v>201</v>
      </c>
      <c r="E13104" s="27" t="s">
        <v>27</v>
      </c>
      <c r="F13104" s="27" t="s">
        <v>257</v>
      </c>
      <c r="G13104" s="33">
        <v>440337.82</v>
      </c>
      <c r="H13104" s="33">
        <v>0</v>
      </c>
      <c r="I13104" s="33">
        <v>11773</v>
      </c>
      <c r="J13104" s="33">
        <v>1002</v>
      </c>
      <c r="K13104" s="33">
        <v>8500</v>
      </c>
      <c r="L13104" s="33">
        <v>1</v>
      </c>
      <c r="M13104" s="33">
        <v>0</v>
      </c>
      <c r="N13104" s="33">
        <v>470091.14</v>
      </c>
      <c r="O13104" s="33">
        <v>2087.1</v>
      </c>
      <c r="P13104" s="33">
        <v>4717</v>
      </c>
    </row>
    <row r="13105" spans="1:16">
      <c r="A13105" s="27" t="s">
        <v>1735</v>
      </c>
      <c r="B13105" s="31">
        <v>202512</v>
      </c>
      <c r="C13105" s="27" t="s">
        <v>201</v>
      </c>
      <c r="D13105" s="27" t="s">
        <v>201</v>
      </c>
      <c r="E13105" s="27" t="s">
        <v>27</v>
      </c>
      <c r="F13105" s="27" t="s">
        <v>257</v>
      </c>
      <c r="G13105" s="33">
        <v>527929.8</v>
      </c>
      <c r="H13105" s="33">
        <v>0</v>
      </c>
      <c r="I13105" s="33">
        <v>13358</v>
      </c>
      <c r="J13105" s="33">
        <v>998</v>
      </c>
      <c r="K13105" s="33">
        <v>8500</v>
      </c>
      <c r="L13105" s="33">
        <v>1</v>
      </c>
      <c r="M13105" s="33">
        <v>0</v>
      </c>
      <c r="N13105" s="33">
        <v>543680.29</v>
      </c>
      <c r="O13105" s="33">
        <v>2937</v>
      </c>
      <c r="P13105" s="33">
        <v>5334</v>
      </c>
    </row>
    <row r="13106" spans="1:16">
      <c r="A13106" s="27" t="s">
        <v>1735</v>
      </c>
      <c r="B13106" s="31">
        <v>202601</v>
      </c>
      <c r="C13106" s="27" t="s">
        <v>201</v>
      </c>
      <c r="D13106" s="27" t="s">
        <v>201</v>
      </c>
      <c r="E13106" s="27" t="s">
        <v>27</v>
      </c>
      <c r="F13106" s="27" t="s">
        <v>257</v>
      </c>
      <c r="G13106" s="33">
        <v>256918.68</v>
      </c>
      <c r="H13106" s="33">
        <v>0</v>
      </c>
      <c r="I13106" s="33">
        <v>6815</v>
      </c>
      <c r="J13106" s="33">
        <v>444</v>
      </c>
      <c r="K13106" s="33">
        <v>8500</v>
      </c>
      <c r="L13106" s="33">
        <v>1</v>
      </c>
      <c r="M13106" s="33">
        <v>0</v>
      </c>
      <c r="N13106" s="33">
        <v>278408.58</v>
      </c>
      <c r="O13106" s="33">
        <v>1326.7</v>
      </c>
      <c r="P13106" s="33">
        <v>2814</v>
      </c>
    </row>
    <row r="13107" spans="1:16">
      <c r="A13107" s="27" t="s">
        <v>1735</v>
      </c>
      <c r="B13107" s="31">
        <v>202602</v>
      </c>
      <c r="C13107" s="27" t="s">
        <v>201</v>
      </c>
      <c r="D13107" s="27" t="s">
        <v>201</v>
      </c>
      <c r="E13107" s="27" t="s">
        <v>27</v>
      </c>
      <c r="F13107" s="27" t="s">
        <v>257</v>
      </c>
      <c r="G13107" s="33">
        <v>282552.09</v>
      </c>
      <c r="H13107" s="33">
        <v>0</v>
      </c>
      <c r="I13107" s="33">
        <v>7040</v>
      </c>
      <c r="J13107" s="33">
        <v>578</v>
      </c>
      <c r="K13107" s="33">
        <v>8500</v>
      </c>
      <c r="L13107" s="33">
        <v>1</v>
      </c>
      <c r="M13107" s="33">
        <v>0</v>
      </c>
      <c r="N13107" s="33">
        <v>288985.93</v>
      </c>
      <c r="O13107" s="33">
        <v>1571.6</v>
      </c>
      <c r="P13107" s="33">
        <v>2898</v>
      </c>
    </row>
    <row r="13108" spans="1:16">
      <c r="A13108" s="27" t="s">
        <v>1735</v>
      </c>
      <c r="B13108" s="31">
        <v>202603</v>
      </c>
      <c r="C13108" s="27" t="s">
        <v>201</v>
      </c>
      <c r="D13108" s="27" t="s">
        <v>201</v>
      </c>
      <c r="E13108" s="27" t="s">
        <v>27</v>
      </c>
      <c r="F13108" s="27" t="s">
        <v>257</v>
      </c>
      <c r="G13108" s="33">
        <v>342711.76</v>
      </c>
      <c r="H13108" s="33">
        <v>0</v>
      </c>
      <c r="I13108" s="33">
        <v>9294</v>
      </c>
      <c r="J13108" s="33">
        <v>725</v>
      </c>
      <c r="K13108" s="33">
        <v>8500</v>
      </c>
      <c r="L13108" s="33">
        <v>1</v>
      </c>
      <c r="M13108" s="33">
        <v>0</v>
      </c>
      <c r="N13108" s="33">
        <v>362850.45</v>
      </c>
      <c r="O13108" s="33">
        <v>1978.6</v>
      </c>
      <c r="P13108" s="33">
        <v>3657</v>
      </c>
    </row>
    <row r="13109" spans="1:16">
      <c r="A13109" s="27" t="s">
        <v>1735</v>
      </c>
      <c r="B13109" s="31">
        <v>202604</v>
      </c>
      <c r="C13109" s="27" t="s">
        <v>201</v>
      </c>
      <c r="D13109" s="27" t="s">
        <v>201</v>
      </c>
      <c r="E13109" s="27" t="s">
        <v>27</v>
      </c>
      <c r="F13109" s="27" t="s">
        <v>257</v>
      </c>
      <c r="G13109" s="33">
        <v>370789.3</v>
      </c>
      <c r="H13109" s="33">
        <v>0</v>
      </c>
      <c r="I13109" s="33">
        <v>9423</v>
      </c>
      <c r="J13109" s="33">
        <v>795</v>
      </c>
      <c r="K13109" s="33">
        <v>8500</v>
      </c>
      <c r="L13109" s="33">
        <v>1</v>
      </c>
      <c r="M13109" s="33">
        <v>0</v>
      </c>
      <c r="N13109" s="33">
        <v>430188.17</v>
      </c>
      <c r="O13109" s="33">
        <v>1995.7</v>
      </c>
      <c r="P13109" s="33">
        <v>3868</v>
      </c>
    </row>
    <row r="13110" spans="1:16">
      <c r="A13110" s="27" t="s">
        <v>1735</v>
      </c>
      <c r="B13110" s="31">
        <v>202605</v>
      </c>
      <c r="C13110" s="27" t="s">
        <v>201</v>
      </c>
      <c r="D13110" s="27" t="s">
        <v>201</v>
      </c>
      <c r="E13110" s="27" t="s">
        <v>27</v>
      </c>
      <c r="F13110" s="27" t="s">
        <v>257</v>
      </c>
      <c r="G13110" s="33">
        <v>397206.97</v>
      </c>
      <c r="H13110" s="33">
        <v>0</v>
      </c>
      <c r="I13110" s="33">
        <v>10288</v>
      </c>
      <c r="J13110" s="33">
        <v>854</v>
      </c>
      <c r="K13110" s="33">
        <v>8500</v>
      </c>
      <c r="L13110" s="33">
        <v>1</v>
      </c>
      <c r="M13110" s="33">
        <v>0</v>
      </c>
      <c r="N13110" s="33">
        <v>474691.64</v>
      </c>
      <c r="O13110" s="33">
        <v>2359.1</v>
      </c>
      <c r="P13110" s="33">
        <v>3973</v>
      </c>
    </row>
    <row r="13111" spans="1:16">
      <c r="A13111" s="27" t="s">
        <v>1735</v>
      </c>
      <c r="B13111" s="31">
        <v>202606</v>
      </c>
      <c r="C13111" s="27" t="s">
        <v>201</v>
      </c>
      <c r="D13111" s="27" t="s">
        <v>201</v>
      </c>
      <c r="E13111" s="27" t="s">
        <v>27</v>
      </c>
      <c r="F13111" s="27" t="s">
        <v>257</v>
      </c>
      <c r="G13111" s="33">
        <v>452127.54</v>
      </c>
      <c r="H13111" s="33">
        <v>0</v>
      </c>
      <c r="I13111" s="33">
        <v>12382</v>
      </c>
      <c r="J13111" s="33">
        <v>809</v>
      </c>
      <c r="K13111" s="33">
        <v>8500</v>
      </c>
      <c r="L13111" s="33">
        <v>1</v>
      </c>
      <c r="M13111" s="33">
        <v>0</v>
      </c>
      <c r="N13111" s="33">
        <v>467220.92</v>
      </c>
      <c r="O13111" s="33">
        <v>2490.3</v>
      </c>
      <c r="P13111" s="33">
        <v>4952</v>
      </c>
    </row>
    <row r="13112" spans="1:16">
      <c r="A13112" s="27" t="s">
        <v>1735</v>
      </c>
      <c r="B13112" s="31">
        <v>202607</v>
      </c>
      <c r="C13112" s="27" t="s">
        <v>201</v>
      </c>
      <c r="D13112" s="27" t="s">
        <v>201</v>
      </c>
      <c r="E13112" s="27" t="s">
        <v>27</v>
      </c>
      <c r="F13112" s="27" t="s">
        <v>257</v>
      </c>
      <c r="G13112" s="33">
        <v>381301.95</v>
      </c>
      <c r="H13112" s="33">
        <v>381301.95</v>
      </c>
      <c r="I13112" s="33">
        <v>9392</v>
      </c>
      <c r="J13112" s="33">
        <v>744</v>
      </c>
      <c r="K13112" s="33">
        <v>8500</v>
      </c>
      <c r="L13112" s="33">
        <v>1</v>
      </c>
      <c r="M13112" s="33">
        <v>1</v>
      </c>
      <c r="N13112" s="33">
        <v>418523.14</v>
      </c>
      <c r="O13112" s="33">
        <v>2105.6</v>
      </c>
      <c r="P13112" s="33">
        <v>3882</v>
      </c>
    </row>
    <row r="13113" spans="1:16">
      <c r="A13113" s="27" t="s">
        <v>1738</v>
      </c>
      <c r="B13113" s="31">
        <v>202408</v>
      </c>
      <c r="C13113" s="27" t="s">
        <v>201</v>
      </c>
      <c r="D13113" s="27" t="s">
        <v>201</v>
      </c>
      <c r="E13113" s="27" t="s">
        <v>27</v>
      </c>
      <c r="F13113" s="27" t="s">
        <v>257</v>
      </c>
      <c r="G13113" s="33">
        <v>343976.9</v>
      </c>
      <c r="H13113" s="33">
        <v>343976.9</v>
      </c>
      <c r="I13113" s="33">
        <v>9128</v>
      </c>
      <c r="J13113" s="33">
        <v>692</v>
      </c>
      <c r="K13113" s="33">
        <v>10300</v>
      </c>
      <c r="L13113" s="33">
        <v>1</v>
      </c>
      <c r="M13113" s="33">
        <v>1</v>
      </c>
      <c r="N13113" s="33">
        <v>363695.53</v>
      </c>
      <c r="O13113" s="33">
        <v>2161.4</v>
      </c>
      <c r="P13113" s="33">
        <v>3539</v>
      </c>
    </row>
    <row r="13114" spans="1:16">
      <c r="A13114" s="27" t="s">
        <v>1738</v>
      </c>
      <c r="B13114" s="31">
        <v>202409</v>
      </c>
      <c r="C13114" s="27" t="s">
        <v>201</v>
      </c>
      <c r="D13114" s="27" t="s">
        <v>201</v>
      </c>
      <c r="E13114" s="27" t="s">
        <v>27</v>
      </c>
      <c r="F13114" s="27" t="s">
        <v>257</v>
      </c>
      <c r="G13114" s="33">
        <v>349288.36</v>
      </c>
      <c r="H13114" s="33">
        <v>349288.36</v>
      </c>
      <c r="I13114" s="33">
        <v>9159</v>
      </c>
      <c r="J13114" s="33">
        <v>809</v>
      </c>
      <c r="K13114" s="33">
        <v>10300</v>
      </c>
      <c r="L13114" s="33">
        <v>1</v>
      </c>
      <c r="M13114" s="33">
        <v>1</v>
      </c>
      <c r="N13114" s="33">
        <v>352317.82</v>
      </c>
      <c r="O13114" s="33">
        <v>2089.9</v>
      </c>
      <c r="P13114" s="33">
        <v>3713</v>
      </c>
    </row>
    <row r="13115" spans="1:16">
      <c r="A13115" s="27" t="s">
        <v>1738</v>
      </c>
      <c r="B13115" s="31">
        <v>202410</v>
      </c>
      <c r="C13115" s="27" t="s">
        <v>201</v>
      </c>
      <c r="D13115" s="27" t="s">
        <v>201</v>
      </c>
      <c r="E13115" s="27" t="s">
        <v>27</v>
      </c>
      <c r="F13115" s="27" t="s">
        <v>257</v>
      </c>
      <c r="G13115" s="33">
        <v>365265.98</v>
      </c>
      <c r="H13115" s="33">
        <v>365265.98</v>
      </c>
      <c r="I13115" s="33">
        <v>9312</v>
      </c>
      <c r="J13115" s="33">
        <v>714</v>
      </c>
      <c r="K13115" s="33">
        <v>10300</v>
      </c>
      <c r="L13115" s="33">
        <v>1</v>
      </c>
      <c r="M13115" s="33">
        <v>1</v>
      </c>
      <c r="N13115" s="33">
        <v>389887.08</v>
      </c>
      <c r="O13115" s="33">
        <v>2047.5</v>
      </c>
      <c r="P13115" s="33">
        <v>4181</v>
      </c>
    </row>
    <row r="13116" spans="1:16">
      <c r="A13116" s="27" t="s">
        <v>1738</v>
      </c>
      <c r="B13116" s="31">
        <v>202411</v>
      </c>
      <c r="C13116" s="27" t="s">
        <v>201</v>
      </c>
      <c r="D13116" s="27" t="s">
        <v>201</v>
      </c>
      <c r="E13116" s="27" t="s">
        <v>27</v>
      </c>
      <c r="F13116" s="27" t="s">
        <v>257</v>
      </c>
      <c r="G13116" s="33">
        <v>453659.36</v>
      </c>
      <c r="H13116" s="33">
        <v>453659.36</v>
      </c>
      <c r="I13116" s="33">
        <v>11525</v>
      </c>
      <c r="J13116" s="33">
        <v>823</v>
      </c>
      <c r="K13116" s="33">
        <v>10300</v>
      </c>
      <c r="L13116" s="33">
        <v>1</v>
      </c>
      <c r="M13116" s="33">
        <v>1</v>
      </c>
      <c r="N13116" s="33">
        <v>474043.47</v>
      </c>
      <c r="O13116" s="33">
        <v>3019.4</v>
      </c>
      <c r="P13116" s="33">
        <v>4881</v>
      </c>
    </row>
    <row r="13117" spans="1:16">
      <c r="A13117" s="27" t="s">
        <v>1738</v>
      </c>
      <c r="B13117" s="31">
        <v>202412</v>
      </c>
      <c r="C13117" s="27" t="s">
        <v>201</v>
      </c>
      <c r="D13117" s="27" t="s">
        <v>201</v>
      </c>
      <c r="E13117" s="27" t="s">
        <v>27</v>
      </c>
      <c r="F13117" s="27" t="s">
        <v>257</v>
      </c>
      <c r="G13117" s="33">
        <v>546726.01</v>
      </c>
      <c r="H13117" s="33">
        <v>546726.01</v>
      </c>
      <c r="I13117" s="33">
        <v>13631</v>
      </c>
      <c r="J13117" s="33">
        <v>1097</v>
      </c>
      <c r="K13117" s="33">
        <v>10300</v>
      </c>
      <c r="L13117" s="33">
        <v>1</v>
      </c>
      <c r="M13117" s="33">
        <v>1</v>
      </c>
      <c r="N13117" s="33">
        <v>548251.33</v>
      </c>
      <c r="O13117" s="33">
        <v>3013.8</v>
      </c>
      <c r="P13117" s="33">
        <v>5436</v>
      </c>
    </row>
    <row r="13118" spans="1:16">
      <c r="A13118" s="27" t="s">
        <v>1738</v>
      </c>
      <c r="B13118" s="31">
        <v>202501</v>
      </c>
      <c r="C13118" s="27" t="s">
        <v>201</v>
      </c>
      <c r="D13118" s="27" t="s">
        <v>201</v>
      </c>
      <c r="E13118" s="27" t="s">
        <v>27</v>
      </c>
      <c r="F13118" s="27" t="s">
        <v>257</v>
      </c>
      <c r="G13118" s="33">
        <v>257782.78</v>
      </c>
      <c r="H13118" s="33">
        <v>257782.78</v>
      </c>
      <c r="I13118" s="33">
        <v>6976</v>
      </c>
      <c r="J13118" s="33">
        <v>545</v>
      </c>
      <c r="K13118" s="33">
        <v>10300</v>
      </c>
      <c r="L13118" s="33">
        <v>1</v>
      </c>
      <c r="M13118" s="33">
        <v>1</v>
      </c>
      <c r="N13118" s="33">
        <v>280749.32</v>
      </c>
      <c r="O13118" s="33">
        <v>1446.5</v>
      </c>
      <c r="P13118" s="33">
        <v>2804</v>
      </c>
    </row>
    <row r="13119" spans="1:16">
      <c r="A13119" s="27" t="s">
        <v>1738</v>
      </c>
      <c r="B13119" s="31">
        <v>202502</v>
      </c>
      <c r="C13119" s="27" t="s">
        <v>201</v>
      </c>
      <c r="D13119" s="27" t="s">
        <v>201</v>
      </c>
      <c r="E13119" s="27" t="s">
        <v>27</v>
      </c>
      <c r="F13119" s="27" t="s">
        <v>257</v>
      </c>
      <c r="G13119" s="33">
        <v>288290.78</v>
      </c>
      <c r="H13119" s="33">
        <v>288290.78</v>
      </c>
      <c r="I13119" s="33">
        <v>7963</v>
      </c>
      <c r="J13119" s="33">
        <v>742</v>
      </c>
      <c r="K13119" s="33">
        <v>10300</v>
      </c>
      <c r="L13119" s="33">
        <v>1</v>
      </c>
      <c r="M13119" s="33">
        <v>1</v>
      </c>
      <c r="N13119" s="33">
        <v>291415.6</v>
      </c>
      <c r="O13119" s="33">
        <v>1615.1</v>
      </c>
      <c r="P13119" s="33">
        <v>3167</v>
      </c>
    </row>
    <row r="13120" spans="1:16">
      <c r="A13120" s="27" t="s">
        <v>1738</v>
      </c>
      <c r="B13120" s="31">
        <v>202503</v>
      </c>
      <c r="C13120" s="27" t="s">
        <v>201</v>
      </c>
      <c r="D13120" s="27" t="s">
        <v>201</v>
      </c>
      <c r="E13120" s="27" t="s">
        <v>27</v>
      </c>
      <c r="F13120" s="27" t="s">
        <v>257</v>
      </c>
      <c r="G13120" s="33">
        <v>368334.14</v>
      </c>
      <c r="H13120" s="33">
        <v>368334.14</v>
      </c>
      <c r="I13120" s="33">
        <v>9589</v>
      </c>
      <c r="J13120" s="33">
        <v>797</v>
      </c>
      <c r="K13120" s="33">
        <v>10300</v>
      </c>
      <c r="L13120" s="33">
        <v>1</v>
      </c>
      <c r="M13120" s="33">
        <v>1</v>
      </c>
      <c r="N13120" s="33">
        <v>365901.15</v>
      </c>
      <c r="O13120" s="33">
        <v>2157.5</v>
      </c>
      <c r="P13120" s="33">
        <v>3866</v>
      </c>
    </row>
    <row r="13121" spans="1:16">
      <c r="A13121" s="27" t="s">
        <v>1738</v>
      </c>
      <c r="B13121" s="31">
        <v>202504</v>
      </c>
      <c r="C13121" s="27" t="s">
        <v>201</v>
      </c>
      <c r="D13121" s="27" t="s">
        <v>201</v>
      </c>
      <c r="E13121" s="27" t="s">
        <v>27</v>
      </c>
      <c r="F13121" s="27" t="s">
        <v>257</v>
      </c>
      <c r="G13121" s="33">
        <v>468335.15</v>
      </c>
      <c r="H13121" s="33">
        <v>468335.15</v>
      </c>
      <c r="I13121" s="33">
        <v>12292</v>
      </c>
      <c r="J13121" s="33">
        <v>874</v>
      </c>
      <c r="K13121" s="33">
        <v>10300</v>
      </c>
      <c r="L13121" s="33">
        <v>1</v>
      </c>
      <c r="M13121" s="33">
        <v>1</v>
      </c>
      <c r="N13121" s="33">
        <v>433805.01</v>
      </c>
      <c r="O13121" s="33">
        <v>2713.2</v>
      </c>
      <c r="P13121" s="33">
        <v>4847</v>
      </c>
    </row>
    <row r="13122" spans="1:16">
      <c r="A13122" s="27" t="s">
        <v>1738</v>
      </c>
      <c r="B13122" s="31">
        <v>202505</v>
      </c>
      <c r="C13122" s="27" t="s">
        <v>201</v>
      </c>
      <c r="D13122" s="27" t="s">
        <v>201</v>
      </c>
      <c r="E13122" s="27" t="s">
        <v>27</v>
      </c>
      <c r="F13122" s="27" t="s">
        <v>257</v>
      </c>
      <c r="G13122" s="33">
        <v>429578.37</v>
      </c>
      <c r="H13122" s="33">
        <v>429578.37</v>
      </c>
      <c r="I13122" s="33">
        <v>10464</v>
      </c>
      <c r="J13122" s="33">
        <v>800</v>
      </c>
      <c r="K13122" s="33">
        <v>10300</v>
      </c>
      <c r="L13122" s="33">
        <v>1</v>
      </c>
      <c r="M13122" s="33">
        <v>1</v>
      </c>
      <c r="N13122" s="33">
        <v>478682.65</v>
      </c>
      <c r="O13122" s="33">
        <v>2567</v>
      </c>
      <c r="P13122" s="33">
        <v>4392</v>
      </c>
    </row>
    <row r="13123" spans="1:16">
      <c r="A13123" s="27" t="s">
        <v>1738</v>
      </c>
      <c r="B13123" s="31">
        <v>202506</v>
      </c>
      <c r="C13123" s="27" t="s">
        <v>201</v>
      </c>
      <c r="D13123" s="27" t="s">
        <v>201</v>
      </c>
      <c r="E13123" s="27" t="s">
        <v>27</v>
      </c>
      <c r="F13123" s="27" t="s">
        <v>257</v>
      </c>
      <c r="G13123" s="33">
        <v>437161.67</v>
      </c>
      <c r="H13123" s="33">
        <v>437161.67</v>
      </c>
      <c r="I13123" s="33">
        <v>11009</v>
      </c>
      <c r="J13123" s="33">
        <v>805</v>
      </c>
      <c r="K13123" s="33">
        <v>10300</v>
      </c>
      <c r="L13123" s="33">
        <v>1</v>
      </c>
      <c r="M13123" s="33">
        <v>1</v>
      </c>
      <c r="N13123" s="33">
        <v>471149.12</v>
      </c>
      <c r="O13123" s="33">
        <v>2297.5</v>
      </c>
      <c r="P13123" s="33">
        <v>4398</v>
      </c>
    </row>
    <row r="13124" spans="1:16">
      <c r="A13124" s="27" t="s">
        <v>1738</v>
      </c>
      <c r="B13124" s="31">
        <v>202507</v>
      </c>
      <c r="C13124" s="27" t="s">
        <v>201</v>
      </c>
      <c r="D13124" s="27" t="s">
        <v>201</v>
      </c>
      <c r="E13124" s="27" t="s">
        <v>27</v>
      </c>
      <c r="F13124" s="27" t="s">
        <v>257</v>
      </c>
      <c r="G13124" s="33">
        <v>428323.77</v>
      </c>
      <c r="H13124" s="33">
        <v>428323.77</v>
      </c>
      <c r="I13124" s="33">
        <v>11111</v>
      </c>
      <c r="J13124" s="33">
        <v>985</v>
      </c>
      <c r="K13124" s="33">
        <v>10300</v>
      </c>
      <c r="L13124" s="33">
        <v>1</v>
      </c>
      <c r="M13124" s="33">
        <v>1</v>
      </c>
      <c r="N13124" s="33">
        <v>422041.91</v>
      </c>
      <c r="O13124" s="33">
        <v>2282.3</v>
      </c>
      <c r="P13124" s="33">
        <v>4611</v>
      </c>
    </row>
    <row r="13125" spans="1:16">
      <c r="A13125" s="27" t="s">
        <v>1738</v>
      </c>
      <c r="B13125" s="31">
        <v>202508</v>
      </c>
      <c r="C13125" s="27" t="s">
        <v>201</v>
      </c>
      <c r="D13125" s="27" t="s">
        <v>201</v>
      </c>
      <c r="E13125" s="27" t="s">
        <v>27</v>
      </c>
      <c r="F13125" s="27" t="s">
        <v>257</v>
      </c>
      <c r="G13125" s="33">
        <v>395488.53</v>
      </c>
      <c r="H13125" s="33">
        <v>395488.53</v>
      </c>
      <c r="I13125" s="33">
        <v>10334</v>
      </c>
      <c r="J13125" s="33">
        <v>848</v>
      </c>
      <c r="K13125" s="33">
        <v>10300</v>
      </c>
      <c r="L13125" s="33">
        <v>1</v>
      </c>
      <c r="M13125" s="33">
        <v>1</v>
      </c>
      <c r="N13125" s="33">
        <v>409521.16</v>
      </c>
      <c r="O13125" s="33">
        <v>2151.8</v>
      </c>
      <c r="P13125" s="33">
        <v>4078</v>
      </c>
    </row>
    <row r="13126" spans="1:16">
      <c r="A13126" s="27" t="s">
        <v>1738</v>
      </c>
      <c r="B13126" s="31">
        <v>202509</v>
      </c>
      <c r="C13126" s="27" t="s">
        <v>201</v>
      </c>
      <c r="D13126" s="27" t="s">
        <v>201</v>
      </c>
      <c r="E13126" s="27" t="s">
        <v>27</v>
      </c>
      <c r="F13126" s="27" t="s">
        <v>257</v>
      </c>
      <c r="G13126" s="33">
        <v>341391.58</v>
      </c>
      <c r="H13126" s="33">
        <v>341391.58</v>
      </c>
      <c r="I13126" s="33">
        <v>9357</v>
      </c>
      <c r="J13126" s="33">
        <v>692</v>
      </c>
      <c r="K13126" s="33">
        <v>10300</v>
      </c>
      <c r="L13126" s="33">
        <v>1</v>
      </c>
      <c r="M13126" s="33">
        <v>1</v>
      </c>
      <c r="N13126" s="33">
        <v>396709.86</v>
      </c>
      <c r="O13126" s="33">
        <v>1782.4</v>
      </c>
      <c r="P13126" s="33">
        <v>3647</v>
      </c>
    </row>
    <row r="13127" spans="1:16">
      <c r="A13127" s="27" t="s">
        <v>1738</v>
      </c>
      <c r="B13127" s="31">
        <v>202510</v>
      </c>
      <c r="C13127" s="27" t="s">
        <v>201</v>
      </c>
      <c r="D13127" s="27" t="s">
        <v>201</v>
      </c>
      <c r="E13127" s="27" t="s">
        <v>27</v>
      </c>
      <c r="F13127" s="27" t="s">
        <v>257</v>
      </c>
      <c r="G13127" s="33">
        <v>445548.34</v>
      </c>
      <c r="H13127" s="33">
        <v>445548.34</v>
      </c>
      <c r="I13127" s="33">
        <v>12152</v>
      </c>
      <c r="J13127" s="33">
        <v>930</v>
      </c>
      <c r="K13127" s="33">
        <v>10300</v>
      </c>
      <c r="L13127" s="33">
        <v>1</v>
      </c>
      <c r="M13127" s="33">
        <v>1</v>
      </c>
      <c r="N13127" s="33">
        <v>439012.85</v>
      </c>
      <c r="O13127" s="33">
        <v>2703.9</v>
      </c>
      <c r="P13127" s="33">
        <v>4965</v>
      </c>
    </row>
    <row r="13128" spans="1:16">
      <c r="A13128" s="27" t="s">
        <v>1738</v>
      </c>
      <c r="B13128" s="31">
        <v>202511</v>
      </c>
      <c r="C13128" s="27" t="s">
        <v>201</v>
      </c>
      <c r="D13128" s="27" t="s">
        <v>201</v>
      </c>
      <c r="E13128" s="27" t="s">
        <v>27</v>
      </c>
      <c r="F13128" s="27" t="s">
        <v>257</v>
      </c>
      <c r="G13128" s="33">
        <v>556954.48</v>
      </c>
      <c r="H13128" s="33">
        <v>556954.48</v>
      </c>
      <c r="I13128" s="33">
        <v>14248</v>
      </c>
      <c r="J13128" s="33">
        <v>990</v>
      </c>
      <c r="K13128" s="33">
        <v>10300</v>
      </c>
      <c r="L13128" s="33">
        <v>1</v>
      </c>
      <c r="M13128" s="33">
        <v>1</v>
      </c>
      <c r="N13128" s="33">
        <v>533772.95</v>
      </c>
      <c r="O13128" s="33">
        <v>3561.2</v>
      </c>
      <c r="P13128" s="33">
        <v>6113</v>
      </c>
    </row>
    <row r="13129" spans="1:16">
      <c r="A13129" s="27" t="s">
        <v>1738</v>
      </c>
      <c r="B13129" s="31">
        <v>202512</v>
      </c>
      <c r="C13129" s="27" t="s">
        <v>201</v>
      </c>
      <c r="D13129" s="27" t="s">
        <v>201</v>
      </c>
      <c r="E13129" s="27" t="s">
        <v>27</v>
      </c>
      <c r="F13129" s="27" t="s">
        <v>257</v>
      </c>
      <c r="G13129" s="33">
        <v>598621.8199999999</v>
      </c>
      <c r="H13129" s="33">
        <v>598621.8199999999</v>
      </c>
      <c r="I13129" s="33">
        <v>15364</v>
      </c>
      <c r="J13129" s="33">
        <v>989</v>
      </c>
      <c r="K13129" s="33">
        <v>10300</v>
      </c>
      <c r="L13129" s="33">
        <v>1</v>
      </c>
      <c r="M13129" s="33">
        <v>1</v>
      </c>
      <c r="N13129" s="33">
        <v>617331</v>
      </c>
      <c r="O13129" s="33">
        <v>3372.5</v>
      </c>
      <c r="P13129" s="33">
        <v>6177</v>
      </c>
    </row>
    <row r="13130" spans="1:16">
      <c r="A13130" s="27" t="s">
        <v>1738</v>
      </c>
      <c r="B13130" s="31">
        <v>202601</v>
      </c>
      <c r="C13130" s="27" t="s">
        <v>201</v>
      </c>
      <c r="D13130" s="27" t="s">
        <v>201</v>
      </c>
      <c r="E13130" s="27" t="s">
        <v>27</v>
      </c>
      <c r="F13130" s="27" t="s">
        <v>257</v>
      </c>
      <c r="G13130" s="33">
        <v>304596.9</v>
      </c>
      <c r="H13130" s="33">
        <v>304596.9</v>
      </c>
      <c r="I13130" s="33">
        <v>7952</v>
      </c>
      <c r="J13130" s="33">
        <v>558</v>
      </c>
      <c r="K13130" s="33">
        <v>10300</v>
      </c>
      <c r="L13130" s="33">
        <v>1</v>
      </c>
      <c r="M13130" s="33">
        <v>1</v>
      </c>
      <c r="N13130" s="33">
        <v>316123.73</v>
      </c>
      <c r="O13130" s="33">
        <v>1838.1</v>
      </c>
      <c r="P13130" s="33">
        <v>3213</v>
      </c>
    </row>
    <row r="13131" spans="1:16">
      <c r="A13131" s="27" t="s">
        <v>1738</v>
      </c>
      <c r="B13131" s="31">
        <v>202602</v>
      </c>
      <c r="C13131" s="27" t="s">
        <v>201</v>
      </c>
      <c r="D13131" s="27" t="s">
        <v>201</v>
      </c>
      <c r="E13131" s="27" t="s">
        <v>27</v>
      </c>
      <c r="F13131" s="27" t="s">
        <v>257</v>
      </c>
      <c r="G13131" s="33">
        <v>302224.35</v>
      </c>
      <c r="H13131" s="33">
        <v>302224.35</v>
      </c>
      <c r="I13131" s="33">
        <v>7705</v>
      </c>
      <c r="J13131" s="33">
        <v>625</v>
      </c>
      <c r="K13131" s="33">
        <v>10300</v>
      </c>
      <c r="L13131" s="33">
        <v>1</v>
      </c>
      <c r="M13131" s="33">
        <v>1</v>
      </c>
      <c r="N13131" s="33">
        <v>328133.97</v>
      </c>
      <c r="O13131" s="33">
        <v>1388.9</v>
      </c>
      <c r="P13131" s="33">
        <v>3125</v>
      </c>
    </row>
    <row r="13132" spans="1:16">
      <c r="A13132" s="27" t="s">
        <v>1738</v>
      </c>
      <c r="B13132" s="31">
        <v>202603</v>
      </c>
      <c r="C13132" s="27" t="s">
        <v>201</v>
      </c>
      <c r="D13132" s="27" t="s">
        <v>201</v>
      </c>
      <c r="E13132" s="27" t="s">
        <v>27</v>
      </c>
      <c r="F13132" s="27" t="s">
        <v>257</v>
      </c>
      <c r="G13132" s="33">
        <v>413589.09</v>
      </c>
      <c r="H13132" s="33">
        <v>413589.09</v>
      </c>
      <c r="I13132" s="33">
        <v>10427</v>
      </c>
      <c r="J13132" s="33">
        <v>859</v>
      </c>
      <c r="K13132" s="33">
        <v>10300</v>
      </c>
      <c r="L13132" s="33">
        <v>1</v>
      </c>
      <c r="M13132" s="33">
        <v>1</v>
      </c>
      <c r="N13132" s="33">
        <v>412004.69</v>
      </c>
      <c r="O13132" s="33">
        <v>2306.1</v>
      </c>
      <c r="P13132" s="33">
        <v>4350</v>
      </c>
    </row>
    <row r="13133" spans="1:16">
      <c r="A13133" s="27" t="s">
        <v>1738</v>
      </c>
      <c r="B13133" s="31">
        <v>202604</v>
      </c>
      <c r="C13133" s="27" t="s">
        <v>201</v>
      </c>
      <c r="D13133" s="27" t="s">
        <v>201</v>
      </c>
      <c r="E13133" s="27" t="s">
        <v>27</v>
      </c>
      <c r="F13133" s="27" t="s">
        <v>257</v>
      </c>
      <c r="G13133" s="33">
        <v>405329.69</v>
      </c>
      <c r="H13133" s="33">
        <v>405329.69</v>
      </c>
      <c r="I13133" s="33">
        <v>10488</v>
      </c>
      <c r="J13133" s="33">
        <v>872</v>
      </c>
      <c r="K13133" s="33">
        <v>10300</v>
      </c>
      <c r="L13133" s="33">
        <v>1</v>
      </c>
      <c r="M13133" s="33">
        <v>1</v>
      </c>
      <c r="N13133" s="33">
        <v>488464.45</v>
      </c>
      <c r="O13133" s="33">
        <v>2189.8</v>
      </c>
      <c r="P13133" s="33">
        <v>4315</v>
      </c>
    </row>
    <row r="13134" spans="1:16">
      <c r="A13134" s="27" t="s">
        <v>1738</v>
      </c>
      <c r="B13134" s="31">
        <v>202605</v>
      </c>
      <c r="C13134" s="27" t="s">
        <v>201</v>
      </c>
      <c r="D13134" s="27" t="s">
        <v>201</v>
      </c>
      <c r="E13134" s="27" t="s">
        <v>27</v>
      </c>
      <c r="F13134" s="27" t="s">
        <v>257</v>
      </c>
      <c r="G13134" s="33">
        <v>491523.93</v>
      </c>
      <c r="H13134" s="33">
        <v>491523.93</v>
      </c>
      <c r="I13134" s="33">
        <v>12893</v>
      </c>
      <c r="J13134" s="33">
        <v>903</v>
      </c>
      <c r="K13134" s="33">
        <v>10300</v>
      </c>
      <c r="L13134" s="33">
        <v>1</v>
      </c>
      <c r="M13134" s="33">
        <v>1</v>
      </c>
      <c r="N13134" s="33">
        <v>538996.66</v>
      </c>
      <c r="O13134" s="33">
        <v>2788.5</v>
      </c>
      <c r="P13134" s="33">
        <v>5121</v>
      </c>
    </row>
    <row r="13135" spans="1:16">
      <c r="A13135" s="27" t="s">
        <v>1738</v>
      </c>
      <c r="B13135" s="31">
        <v>202606</v>
      </c>
      <c r="C13135" s="27" t="s">
        <v>201</v>
      </c>
      <c r="D13135" s="27" t="s">
        <v>201</v>
      </c>
      <c r="E13135" s="27" t="s">
        <v>27</v>
      </c>
      <c r="F13135" s="27" t="s">
        <v>257</v>
      </c>
      <c r="G13135" s="33">
        <v>503888.82</v>
      </c>
      <c r="H13135" s="33">
        <v>503888.82</v>
      </c>
      <c r="I13135" s="33">
        <v>12990</v>
      </c>
      <c r="J13135" s="33">
        <v>937</v>
      </c>
      <c r="K13135" s="33">
        <v>10300</v>
      </c>
      <c r="L13135" s="33">
        <v>1</v>
      </c>
      <c r="M13135" s="33">
        <v>1</v>
      </c>
      <c r="N13135" s="33">
        <v>530513.91</v>
      </c>
      <c r="O13135" s="33">
        <v>2654.4</v>
      </c>
      <c r="P13135" s="33">
        <v>5352</v>
      </c>
    </row>
    <row r="13136" spans="1:16">
      <c r="A13136" s="27" t="s">
        <v>1738</v>
      </c>
      <c r="B13136" s="31">
        <v>202607</v>
      </c>
      <c r="C13136" s="27" t="s">
        <v>201</v>
      </c>
      <c r="D13136" s="27" t="s">
        <v>201</v>
      </c>
      <c r="E13136" s="27" t="s">
        <v>27</v>
      </c>
      <c r="F13136" s="27" t="s">
        <v>257</v>
      </c>
      <c r="G13136" s="33">
        <v>431592.48</v>
      </c>
      <c r="H13136" s="33">
        <v>431592.48</v>
      </c>
      <c r="I13136" s="33">
        <v>10985</v>
      </c>
      <c r="J13136" s="33">
        <v>947</v>
      </c>
      <c r="K13136" s="33">
        <v>10300</v>
      </c>
      <c r="L13136" s="33">
        <v>1</v>
      </c>
      <c r="M13136" s="33">
        <v>1</v>
      </c>
      <c r="N13136" s="33">
        <v>475219.19</v>
      </c>
      <c r="O13136" s="33">
        <v>2413.1</v>
      </c>
      <c r="P13136" s="33">
        <v>4484</v>
      </c>
    </row>
    <row r="13137" spans="1:16">
      <c r="A13137" s="27" t="s">
        <v>1739</v>
      </c>
      <c r="B13137" s="31">
        <v>202408</v>
      </c>
      <c r="C13137" s="27" t="s">
        <v>201</v>
      </c>
      <c r="D13137" s="27" t="s">
        <v>201</v>
      </c>
      <c r="E13137" s="27" t="s">
        <v>27</v>
      </c>
      <c r="F13137" s="27" t="s">
        <v>257</v>
      </c>
      <c r="G13137" s="33">
        <v>261957.18</v>
      </c>
      <c r="H13137" s="33">
        <v>261957.18</v>
      </c>
      <c r="I13137" s="33">
        <v>7230</v>
      </c>
      <c r="J13137" s="33">
        <v>456</v>
      </c>
      <c r="K13137" s="33">
        <v>7300</v>
      </c>
      <c r="L13137" s="33">
        <v>1</v>
      </c>
      <c r="M13137" s="33">
        <v>1</v>
      </c>
      <c r="N13137" s="33">
        <v>268952.26</v>
      </c>
      <c r="O13137" s="33">
        <v>1403.3</v>
      </c>
      <c r="P13137" s="33">
        <v>2785</v>
      </c>
    </row>
    <row r="13138" spans="1:16">
      <c r="A13138" s="27" t="s">
        <v>1739</v>
      </c>
      <c r="B13138" s="31">
        <v>202409</v>
      </c>
      <c r="C13138" s="27" t="s">
        <v>201</v>
      </c>
      <c r="D13138" s="27" t="s">
        <v>201</v>
      </c>
      <c r="E13138" s="27" t="s">
        <v>27</v>
      </c>
      <c r="F13138" s="27" t="s">
        <v>257</v>
      </c>
      <c r="G13138" s="33">
        <v>233958.59</v>
      </c>
      <c r="H13138" s="33">
        <v>233958.59</v>
      </c>
      <c r="I13138" s="33">
        <v>5402</v>
      </c>
      <c r="J13138" s="33">
        <v>453</v>
      </c>
      <c r="K13138" s="33">
        <v>7300</v>
      </c>
      <c r="L13138" s="33">
        <v>1</v>
      </c>
      <c r="M13138" s="33">
        <v>1</v>
      </c>
      <c r="N13138" s="33">
        <v>260538.46</v>
      </c>
      <c r="O13138" s="33">
        <v>1305.6</v>
      </c>
      <c r="P13138" s="33">
        <v>2347</v>
      </c>
    </row>
    <row r="13139" spans="1:16">
      <c r="A13139" s="27" t="s">
        <v>1739</v>
      </c>
      <c r="B13139" s="31">
        <v>202410</v>
      </c>
      <c r="C13139" s="27" t="s">
        <v>201</v>
      </c>
      <c r="D13139" s="27" t="s">
        <v>201</v>
      </c>
      <c r="E13139" s="27" t="s">
        <v>27</v>
      </c>
      <c r="F13139" s="27" t="s">
        <v>257</v>
      </c>
      <c r="G13139" s="33">
        <v>267912.5</v>
      </c>
      <c r="H13139" s="33">
        <v>267912.5</v>
      </c>
      <c r="I13139" s="33">
        <v>6975</v>
      </c>
      <c r="J13139" s="33">
        <v>605</v>
      </c>
      <c r="K13139" s="33">
        <v>7300</v>
      </c>
      <c r="L13139" s="33">
        <v>1</v>
      </c>
      <c r="M13139" s="33">
        <v>1</v>
      </c>
      <c r="N13139" s="33">
        <v>288320.86</v>
      </c>
      <c r="O13139" s="33">
        <v>1316.9</v>
      </c>
      <c r="P13139" s="33">
        <v>2848</v>
      </c>
    </row>
    <row r="13140" spans="1:16">
      <c r="A13140" s="27" t="s">
        <v>1739</v>
      </c>
      <c r="B13140" s="31">
        <v>202411</v>
      </c>
      <c r="C13140" s="27" t="s">
        <v>201</v>
      </c>
      <c r="D13140" s="27" t="s">
        <v>201</v>
      </c>
      <c r="E13140" s="27" t="s">
        <v>27</v>
      </c>
      <c r="F13140" s="27" t="s">
        <v>257</v>
      </c>
      <c r="G13140" s="33">
        <v>357252.02</v>
      </c>
      <c r="H13140" s="33">
        <v>357252.02</v>
      </c>
      <c r="I13140" s="33">
        <v>8983</v>
      </c>
      <c r="J13140" s="33">
        <v>749</v>
      </c>
      <c r="K13140" s="33">
        <v>7300</v>
      </c>
      <c r="L13140" s="33">
        <v>1</v>
      </c>
      <c r="M13140" s="33">
        <v>1</v>
      </c>
      <c r="N13140" s="33">
        <v>350554.38</v>
      </c>
      <c r="O13140" s="33">
        <v>2119.8</v>
      </c>
      <c r="P13140" s="33">
        <v>3632</v>
      </c>
    </row>
    <row r="13141" spans="1:16">
      <c r="A13141" s="27" t="s">
        <v>1739</v>
      </c>
      <c r="B13141" s="31">
        <v>202412</v>
      </c>
      <c r="C13141" s="27" t="s">
        <v>201</v>
      </c>
      <c r="D13141" s="27" t="s">
        <v>201</v>
      </c>
      <c r="E13141" s="27" t="s">
        <v>27</v>
      </c>
      <c r="F13141" s="27" t="s">
        <v>257</v>
      </c>
      <c r="G13141" s="33">
        <v>420316.84</v>
      </c>
      <c r="H13141" s="33">
        <v>420316.84</v>
      </c>
      <c r="I13141" s="33">
        <v>10630</v>
      </c>
      <c r="J13141" s="33">
        <v>873</v>
      </c>
      <c r="K13141" s="33">
        <v>7300</v>
      </c>
      <c r="L13141" s="33">
        <v>1</v>
      </c>
      <c r="M13141" s="33">
        <v>1</v>
      </c>
      <c r="N13141" s="33">
        <v>405430.97</v>
      </c>
      <c r="O13141" s="33">
        <v>2392.6</v>
      </c>
      <c r="P13141" s="33">
        <v>4330</v>
      </c>
    </row>
    <row r="13142" spans="1:16">
      <c r="A13142" s="27" t="s">
        <v>1739</v>
      </c>
      <c r="B13142" s="31">
        <v>202501</v>
      </c>
      <c r="C13142" s="27" t="s">
        <v>201</v>
      </c>
      <c r="D13142" s="27" t="s">
        <v>201</v>
      </c>
      <c r="E13142" s="27" t="s">
        <v>27</v>
      </c>
      <c r="F13142" s="27" t="s">
        <v>257</v>
      </c>
      <c r="G13142" s="33">
        <v>198952.04</v>
      </c>
      <c r="H13142" s="33">
        <v>198952.04</v>
      </c>
      <c r="I13142" s="33">
        <v>4461</v>
      </c>
      <c r="J13142" s="33">
        <v>331</v>
      </c>
      <c r="K13142" s="33">
        <v>7300</v>
      </c>
      <c r="L13142" s="33">
        <v>1</v>
      </c>
      <c r="M13142" s="33">
        <v>1</v>
      </c>
      <c r="N13142" s="33">
        <v>207613.67</v>
      </c>
      <c r="O13142" s="33">
        <v>1118.6</v>
      </c>
      <c r="P13142" s="33">
        <v>2056</v>
      </c>
    </row>
    <row r="13143" spans="1:16">
      <c r="A13143" s="27" t="s">
        <v>1739</v>
      </c>
      <c r="B13143" s="31">
        <v>202502</v>
      </c>
      <c r="C13143" s="27" t="s">
        <v>201</v>
      </c>
      <c r="D13143" s="27" t="s">
        <v>201</v>
      </c>
      <c r="E13143" s="27" t="s">
        <v>27</v>
      </c>
      <c r="F13143" s="27" t="s">
        <v>257</v>
      </c>
      <c r="G13143" s="33">
        <v>174333.97</v>
      </c>
      <c r="H13143" s="33">
        <v>174333.97</v>
      </c>
      <c r="I13143" s="33">
        <v>4650</v>
      </c>
      <c r="J13143" s="33">
        <v>359</v>
      </c>
      <c r="K13143" s="33">
        <v>7300</v>
      </c>
      <c r="L13143" s="33">
        <v>1</v>
      </c>
      <c r="M13143" s="33">
        <v>1</v>
      </c>
      <c r="N13143" s="33">
        <v>215501.37</v>
      </c>
      <c r="O13143" s="33">
        <v>899.1</v>
      </c>
      <c r="P13143" s="33">
        <v>1804</v>
      </c>
    </row>
    <row r="13144" spans="1:16">
      <c r="A13144" s="27" t="s">
        <v>1739</v>
      </c>
      <c r="B13144" s="31">
        <v>202503</v>
      </c>
      <c r="C13144" s="27" t="s">
        <v>201</v>
      </c>
      <c r="D13144" s="27" t="s">
        <v>201</v>
      </c>
      <c r="E13144" s="27" t="s">
        <v>27</v>
      </c>
      <c r="F13144" s="27" t="s">
        <v>257</v>
      </c>
      <c r="G13144" s="33">
        <v>285680.76</v>
      </c>
      <c r="H13144" s="33">
        <v>285680.76</v>
      </c>
      <c r="I13144" s="33">
        <v>6955</v>
      </c>
      <c r="J13144" s="33">
        <v>468</v>
      </c>
      <c r="K13144" s="33">
        <v>7300</v>
      </c>
      <c r="L13144" s="33">
        <v>1</v>
      </c>
      <c r="M13144" s="33">
        <v>1</v>
      </c>
      <c r="N13144" s="33">
        <v>270583.31</v>
      </c>
      <c r="O13144" s="33">
        <v>1746.3</v>
      </c>
      <c r="P13144" s="33">
        <v>2956</v>
      </c>
    </row>
    <row r="13145" spans="1:16">
      <c r="A13145" s="27" t="s">
        <v>1739</v>
      </c>
      <c r="B13145" s="31">
        <v>202504</v>
      </c>
      <c r="C13145" s="27" t="s">
        <v>201</v>
      </c>
      <c r="D13145" s="27" t="s">
        <v>201</v>
      </c>
      <c r="E13145" s="27" t="s">
        <v>27</v>
      </c>
      <c r="F13145" s="27" t="s">
        <v>257</v>
      </c>
      <c r="G13145" s="33">
        <v>275310.2</v>
      </c>
      <c r="H13145" s="33">
        <v>275310.2</v>
      </c>
      <c r="I13145" s="33">
        <v>7571</v>
      </c>
      <c r="J13145" s="33">
        <v>521</v>
      </c>
      <c r="K13145" s="33">
        <v>7300</v>
      </c>
      <c r="L13145" s="33">
        <v>1</v>
      </c>
      <c r="M13145" s="33">
        <v>1</v>
      </c>
      <c r="N13145" s="33">
        <v>320798.11</v>
      </c>
      <c r="O13145" s="33">
        <v>1546.4</v>
      </c>
      <c r="P13145" s="33">
        <v>2868</v>
      </c>
    </row>
    <row r="13146" spans="1:16">
      <c r="A13146" s="27" t="s">
        <v>1739</v>
      </c>
      <c r="B13146" s="31">
        <v>202505</v>
      </c>
      <c r="C13146" s="27" t="s">
        <v>201</v>
      </c>
      <c r="D13146" s="27" t="s">
        <v>201</v>
      </c>
      <c r="E13146" s="27" t="s">
        <v>27</v>
      </c>
      <c r="F13146" s="27" t="s">
        <v>257</v>
      </c>
      <c r="G13146" s="33">
        <v>334614.03</v>
      </c>
      <c r="H13146" s="33">
        <v>334614.03</v>
      </c>
      <c r="I13146" s="33">
        <v>8121</v>
      </c>
      <c r="J13146" s="33">
        <v>595</v>
      </c>
      <c r="K13146" s="33">
        <v>7300</v>
      </c>
      <c r="L13146" s="33">
        <v>1</v>
      </c>
      <c r="M13146" s="33">
        <v>1</v>
      </c>
      <c r="N13146" s="33">
        <v>353985.05</v>
      </c>
      <c r="O13146" s="33">
        <v>1787.1</v>
      </c>
      <c r="P13146" s="33">
        <v>3515</v>
      </c>
    </row>
    <row r="13147" spans="1:16">
      <c r="A13147" s="27" t="s">
        <v>1739</v>
      </c>
      <c r="B13147" s="31">
        <v>202506</v>
      </c>
      <c r="C13147" s="27" t="s">
        <v>201</v>
      </c>
      <c r="D13147" s="27" t="s">
        <v>201</v>
      </c>
      <c r="E13147" s="27" t="s">
        <v>27</v>
      </c>
      <c r="F13147" s="27" t="s">
        <v>257</v>
      </c>
      <c r="G13147" s="33">
        <v>320996.7</v>
      </c>
      <c r="H13147" s="33">
        <v>320996.7</v>
      </c>
      <c r="I13147" s="33">
        <v>8404</v>
      </c>
      <c r="J13147" s="33">
        <v>675</v>
      </c>
      <c r="K13147" s="33">
        <v>7300</v>
      </c>
      <c r="L13147" s="33">
        <v>1</v>
      </c>
      <c r="M13147" s="33">
        <v>1</v>
      </c>
      <c r="N13147" s="33">
        <v>348414.01</v>
      </c>
      <c r="O13147" s="33">
        <v>1784.2</v>
      </c>
      <c r="P13147" s="33">
        <v>3406</v>
      </c>
    </row>
    <row r="13148" spans="1:16">
      <c r="A13148" s="27" t="s">
        <v>1739</v>
      </c>
      <c r="B13148" s="31">
        <v>202507</v>
      </c>
      <c r="C13148" s="27" t="s">
        <v>201</v>
      </c>
      <c r="D13148" s="27" t="s">
        <v>201</v>
      </c>
      <c r="E13148" s="27" t="s">
        <v>27</v>
      </c>
      <c r="F13148" s="27" t="s">
        <v>257</v>
      </c>
      <c r="G13148" s="33">
        <v>297910.77</v>
      </c>
      <c r="H13148" s="33">
        <v>297910.77</v>
      </c>
      <c r="I13148" s="33">
        <v>7531</v>
      </c>
      <c r="J13148" s="33">
        <v>646</v>
      </c>
      <c r="K13148" s="33">
        <v>7300</v>
      </c>
      <c r="L13148" s="33">
        <v>1</v>
      </c>
      <c r="M13148" s="33">
        <v>1</v>
      </c>
      <c r="N13148" s="33">
        <v>312099.31</v>
      </c>
      <c r="O13148" s="33">
        <v>1618.5</v>
      </c>
      <c r="P13148" s="33">
        <v>2992</v>
      </c>
    </row>
    <row r="13149" spans="1:16">
      <c r="A13149" s="27" t="s">
        <v>1739</v>
      </c>
      <c r="B13149" s="31">
        <v>202508</v>
      </c>
      <c r="C13149" s="27" t="s">
        <v>201</v>
      </c>
      <c r="D13149" s="27" t="s">
        <v>201</v>
      </c>
      <c r="E13149" s="27" t="s">
        <v>27</v>
      </c>
      <c r="F13149" s="27" t="s">
        <v>257</v>
      </c>
      <c r="G13149" s="33">
        <v>300320.11</v>
      </c>
      <c r="H13149" s="33">
        <v>300320.11</v>
      </c>
      <c r="I13149" s="33">
        <v>7992</v>
      </c>
      <c r="J13149" s="33">
        <v>607</v>
      </c>
      <c r="K13149" s="33">
        <v>7300</v>
      </c>
      <c r="L13149" s="33">
        <v>1</v>
      </c>
      <c r="M13149" s="33">
        <v>1</v>
      </c>
      <c r="N13149" s="33">
        <v>302840.24</v>
      </c>
      <c r="O13149" s="33">
        <v>1809.7</v>
      </c>
      <c r="P13149" s="33">
        <v>3134</v>
      </c>
    </row>
    <row r="13150" spans="1:16">
      <c r="A13150" s="27" t="s">
        <v>1739</v>
      </c>
      <c r="B13150" s="31">
        <v>202509</v>
      </c>
      <c r="C13150" s="27" t="s">
        <v>201</v>
      </c>
      <c r="D13150" s="27" t="s">
        <v>201</v>
      </c>
      <c r="E13150" s="27" t="s">
        <v>27</v>
      </c>
      <c r="F13150" s="27" t="s">
        <v>257</v>
      </c>
      <c r="G13150" s="33">
        <v>279655.21</v>
      </c>
      <c r="H13150" s="33">
        <v>279655.21</v>
      </c>
      <c r="I13150" s="33">
        <v>6916</v>
      </c>
      <c r="J13150" s="33">
        <v>525</v>
      </c>
      <c r="K13150" s="33">
        <v>7300</v>
      </c>
      <c r="L13150" s="33">
        <v>1</v>
      </c>
      <c r="M13150" s="33">
        <v>1</v>
      </c>
      <c r="N13150" s="33">
        <v>293366.3</v>
      </c>
      <c r="O13150" s="33">
        <v>1637.9</v>
      </c>
      <c r="P13150" s="33">
        <v>2822</v>
      </c>
    </row>
    <row r="13151" spans="1:16">
      <c r="A13151" s="27" t="s">
        <v>1739</v>
      </c>
      <c r="B13151" s="31">
        <v>202510</v>
      </c>
      <c r="C13151" s="27" t="s">
        <v>201</v>
      </c>
      <c r="D13151" s="27" t="s">
        <v>201</v>
      </c>
      <c r="E13151" s="27" t="s">
        <v>27</v>
      </c>
      <c r="F13151" s="27" t="s">
        <v>257</v>
      </c>
      <c r="G13151" s="33">
        <v>304776.03</v>
      </c>
      <c r="H13151" s="33">
        <v>304776.03</v>
      </c>
      <c r="I13151" s="33">
        <v>7767</v>
      </c>
      <c r="J13151" s="33">
        <v>611</v>
      </c>
      <c r="K13151" s="33">
        <v>7300</v>
      </c>
      <c r="L13151" s="33">
        <v>1</v>
      </c>
      <c r="M13151" s="33">
        <v>1</v>
      </c>
      <c r="N13151" s="33">
        <v>324649.29</v>
      </c>
      <c r="O13151" s="33">
        <v>1846.9</v>
      </c>
      <c r="P13151" s="33">
        <v>3046</v>
      </c>
    </row>
    <row r="13152" spans="1:16">
      <c r="A13152" s="27" t="s">
        <v>1739</v>
      </c>
      <c r="B13152" s="31">
        <v>202511</v>
      </c>
      <c r="C13152" s="27" t="s">
        <v>201</v>
      </c>
      <c r="D13152" s="27" t="s">
        <v>201</v>
      </c>
      <c r="E13152" s="27" t="s">
        <v>27</v>
      </c>
      <c r="F13152" s="27" t="s">
        <v>257</v>
      </c>
      <c r="G13152" s="33">
        <v>370709.43</v>
      </c>
      <c r="H13152" s="33">
        <v>370709.43</v>
      </c>
      <c r="I13152" s="33">
        <v>9810</v>
      </c>
      <c r="J13152" s="33">
        <v>560</v>
      </c>
      <c r="K13152" s="33">
        <v>7300</v>
      </c>
      <c r="L13152" s="33">
        <v>1</v>
      </c>
      <c r="M13152" s="33">
        <v>1</v>
      </c>
      <c r="N13152" s="33">
        <v>394724.23</v>
      </c>
      <c r="O13152" s="33">
        <v>2350.6</v>
      </c>
      <c r="P13152" s="33">
        <v>3938</v>
      </c>
    </row>
    <row r="13153" spans="1:16">
      <c r="A13153" s="27" t="s">
        <v>1739</v>
      </c>
      <c r="B13153" s="31">
        <v>202512</v>
      </c>
      <c r="C13153" s="27" t="s">
        <v>201</v>
      </c>
      <c r="D13153" s="27" t="s">
        <v>201</v>
      </c>
      <c r="E13153" s="27" t="s">
        <v>27</v>
      </c>
      <c r="F13153" s="27" t="s">
        <v>257</v>
      </c>
      <c r="G13153" s="33">
        <v>459166.63</v>
      </c>
      <c r="H13153" s="33">
        <v>459166.63</v>
      </c>
      <c r="I13153" s="33">
        <v>11862</v>
      </c>
      <c r="J13153" s="33">
        <v>944</v>
      </c>
      <c r="K13153" s="33">
        <v>7300</v>
      </c>
      <c r="L13153" s="33">
        <v>1</v>
      </c>
      <c r="M13153" s="33">
        <v>1</v>
      </c>
      <c r="N13153" s="33">
        <v>456515.27</v>
      </c>
      <c r="O13153" s="33">
        <v>2544</v>
      </c>
      <c r="P13153" s="33">
        <v>4766</v>
      </c>
    </row>
    <row r="13154" spans="1:16">
      <c r="A13154" s="27" t="s">
        <v>1739</v>
      </c>
      <c r="B13154" s="31">
        <v>202601</v>
      </c>
      <c r="C13154" s="27" t="s">
        <v>201</v>
      </c>
      <c r="D13154" s="27" t="s">
        <v>201</v>
      </c>
      <c r="E13154" s="27" t="s">
        <v>27</v>
      </c>
      <c r="F13154" s="27" t="s">
        <v>257</v>
      </c>
      <c r="G13154" s="33">
        <v>224767.06</v>
      </c>
      <c r="H13154" s="33">
        <v>224767.06</v>
      </c>
      <c r="I13154" s="33">
        <v>5526</v>
      </c>
      <c r="J13154" s="33">
        <v>402</v>
      </c>
      <c r="K13154" s="33">
        <v>7300</v>
      </c>
      <c r="L13154" s="33">
        <v>1</v>
      </c>
      <c r="M13154" s="33">
        <v>1</v>
      </c>
      <c r="N13154" s="33">
        <v>233772.99</v>
      </c>
      <c r="O13154" s="33">
        <v>1362.9</v>
      </c>
      <c r="P13154" s="33">
        <v>2276</v>
      </c>
    </row>
    <row r="13155" spans="1:16">
      <c r="A13155" s="27" t="s">
        <v>1739</v>
      </c>
      <c r="B13155" s="31">
        <v>202602</v>
      </c>
      <c r="C13155" s="27" t="s">
        <v>201</v>
      </c>
      <c r="D13155" s="27" t="s">
        <v>201</v>
      </c>
      <c r="E13155" s="27" t="s">
        <v>27</v>
      </c>
      <c r="F13155" s="27" t="s">
        <v>257</v>
      </c>
      <c r="G13155" s="33">
        <v>222636.2</v>
      </c>
      <c r="H13155" s="33">
        <v>222636.2</v>
      </c>
      <c r="I13155" s="33">
        <v>5965</v>
      </c>
      <c r="J13155" s="33">
        <v>398</v>
      </c>
      <c r="K13155" s="33">
        <v>7300</v>
      </c>
      <c r="L13155" s="33">
        <v>1</v>
      </c>
      <c r="M13155" s="33">
        <v>1</v>
      </c>
      <c r="N13155" s="33">
        <v>242654.54</v>
      </c>
      <c r="O13155" s="33">
        <v>1297.8</v>
      </c>
      <c r="P13155" s="33">
        <v>2443</v>
      </c>
    </row>
    <row r="13156" spans="1:16">
      <c r="A13156" s="27" t="s">
        <v>1739</v>
      </c>
      <c r="B13156" s="31">
        <v>202603</v>
      </c>
      <c r="C13156" s="27" t="s">
        <v>201</v>
      </c>
      <c r="D13156" s="27" t="s">
        <v>201</v>
      </c>
      <c r="E13156" s="27" t="s">
        <v>27</v>
      </c>
      <c r="F13156" s="27" t="s">
        <v>257</v>
      </c>
      <c r="G13156" s="33">
        <v>302486.31</v>
      </c>
      <c r="H13156" s="33">
        <v>302486.31</v>
      </c>
      <c r="I13156" s="33">
        <v>7538</v>
      </c>
      <c r="J13156" s="33">
        <v>520</v>
      </c>
      <c r="K13156" s="33">
        <v>7300</v>
      </c>
      <c r="L13156" s="33">
        <v>1</v>
      </c>
      <c r="M13156" s="33">
        <v>1</v>
      </c>
      <c r="N13156" s="33">
        <v>304676.81</v>
      </c>
      <c r="O13156" s="33">
        <v>1868.3</v>
      </c>
      <c r="P13156" s="33">
        <v>3178</v>
      </c>
    </row>
    <row r="13157" spans="1:16">
      <c r="A13157" s="27" t="s">
        <v>1739</v>
      </c>
      <c r="B13157" s="31">
        <v>202604</v>
      </c>
      <c r="C13157" s="27" t="s">
        <v>201</v>
      </c>
      <c r="D13157" s="27" t="s">
        <v>201</v>
      </c>
      <c r="E13157" s="27" t="s">
        <v>27</v>
      </c>
      <c r="F13157" s="27" t="s">
        <v>257</v>
      </c>
      <c r="G13157" s="33">
        <v>322811.65</v>
      </c>
      <c r="H13157" s="33">
        <v>322811.65</v>
      </c>
      <c r="I13157" s="33">
        <v>8321</v>
      </c>
      <c r="J13157" s="33">
        <v>520</v>
      </c>
      <c r="K13157" s="33">
        <v>7300</v>
      </c>
      <c r="L13157" s="33">
        <v>1</v>
      </c>
      <c r="M13157" s="33">
        <v>1</v>
      </c>
      <c r="N13157" s="33">
        <v>361218.67</v>
      </c>
      <c r="O13157" s="33">
        <v>2049.5</v>
      </c>
      <c r="P13157" s="33">
        <v>3337</v>
      </c>
    </row>
    <row r="13158" spans="1:16">
      <c r="A13158" s="27" t="s">
        <v>1739</v>
      </c>
      <c r="B13158" s="31">
        <v>202605</v>
      </c>
      <c r="C13158" s="27" t="s">
        <v>201</v>
      </c>
      <c r="D13158" s="27" t="s">
        <v>201</v>
      </c>
      <c r="E13158" s="27" t="s">
        <v>27</v>
      </c>
      <c r="F13158" s="27" t="s">
        <v>257</v>
      </c>
      <c r="G13158" s="33">
        <v>390270.92</v>
      </c>
      <c r="H13158" s="33">
        <v>390270.92</v>
      </c>
      <c r="I13158" s="33">
        <v>9935</v>
      </c>
      <c r="J13158" s="33">
        <v>709</v>
      </c>
      <c r="K13158" s="33">
        <v>7300</v>
      </c>
      <c r="L13158" s="33">
        <v>1</v>
      </c>
      <c r="M13158" s="33">
        <v>1</v>
      </c>
      <c r="N13158" s="33">
        <v>398587.16</v>
      </c>
      <c r="O13158" s="33">
        <v>2215.6</v>
      </c>
      <c r="P13158" s="33">
        <v>4163</v>
      </c>
    </row>
    <row r="13159" spans="1:16">
      <c r="A13159" s="27" t="s">
        <v>1739</v>
      </c>
      <c r="B13159" s="31">
        <v>202606</v>
      </c>
      <c r="C13159" s="27" t="s">
        <v>201</v>
      </c>
      <c r="D13159" s="27" t="s">
        <v>201</v>
      </c>
      <c r="E13159" s="27" t="s">
        <v>27</v>
      </c>
      <c r="F13159" s="27" t="s">
        <v>257</v>
      </c>
      <c r="G13159" s="33">
        <v>387511.01</v>
      </c>
      <c r="H13159" s="33">
        <v>387511.01</v>
      </c>
      <c r="I13159" s="33">
        <v>10305</v>
      </c>
      <c r="J13159" s="33">
        <v>789</v>
      </c>
      <c r="K13159" s="33">
        <v>7300</v>
      </c>
      <c r="L13159" s="33">
        <v>1</v>
      </c>
      <c r="M13159" s="33">
        <v>1</v>
      </c>
      <c r="N13159" s="33">
        <v>392314.18</v>
      </c>
      <c r="O13159" s="33">
        <v>2197.3</v>
      </c>
      <c r="P13159" s="33">
        <v>4123</v>
      </c>
    </row>
    <row r="13160" spans="1:16">
      <c r="A13160" s="27" t="s">
        <v>1739</v>
      </c>
      <c r="B13160" s="31">
        <v>202607</v>
      </c>
      <c r="C13160" s="27" t="s">
        <v>201</v>
      </c>
      <c r="D13160" s="27" t="s">
        <v>201</v>
      </c>
      <c r="E13160" s="27" t="s">
        <v>27</v>
      </c>
      <c r="F13160" s="27" t="s">
        <v>257</v>
      </c>
      <c r="G13160" s="33">
        <v>340572.79</v>
      </c>
      <c r="H13160" s="33">
        <v>340572.79</v>
      </c>
      <c r="I13160" s="33">
        <v>8850</v>
      </c>
      <c r="J13160" s="33">
        <v>649</v>
      </c>
      <c r="K13160" s="33">
        <v>7300</v>
      </c>
      <c r="L13160" s="33">
        <v>1</v>
      </c>
      <c r="M13160" s="33">
        <v>1</v>
      </c>
      <c r="N13160" s="33">
        <v>351423.83</v>
      </c>
      <c r="O13160" s="33">
        <v>1839.5</v>
      </c>
      <c r="P13160" s="33">
        <v>3785</v>
      </c>
    </row>
    <row r="13161" spans="1:16">
      <c r="A13161" s="27" t="s">
        <v>1740</v>
      </c>
      <c r="B13161" s="31">
        <v>202408</v>
      </c>
      <c r="C13161" s="27" t="s">
        <v>201</v>
      </c>
      <c r="D13161" s="27" t="s">
        <v>201</v>
      </c>
      <c r="E13161" s="27" t="s">
        <v>27</v>
      </c>
      <c r="F13161" s="27" t="s">
        <v>257</v>
      </c>
      <c r="G13161" s="33">
        <v>411326.54</v>
      </c>
      <c r="H13161" s="33">
        <v>411326.54</v>
      </c>
      <c r="I13161" s="33">
        <v>10262</v>
      </c>
      <c r="J13161" s="33">
        <v>698</v>
      </c>
      <c r="K13161" s="33">
        <v>8300</v>
      </c>
      <c r="L13161" s="33">
        <v>1</v>
      </c>
      <c r="M13161" s="33">
        <v>1</v>
      </c>
      <c r="N13161" s="33">
        <v>289852.15</v>
      </c>
      <c r="O13161" s="33">
        <v>2216.1</v>
      </c>
      <c r="P13161" s="33">
        <v>4312</v>
      </c>
    </row>
    <row r="13162" spans="1:16">
      <c r="A13162" s="27" t="s">
        <v>1740</v>
      </c>
      <c r="B13162" s="31">
        <v>202409</v>
      </c>
      <c r="C13162" s="27" t="s">
        <v>201</v>
      </c>
      <c r="D13162" s="27" t="s">
        <v>201</v>
      </c>
      <c r="E13162" s="27" t="s">
        <v>27</v>
      </c>
      <c r="F13162" s="27" t="s">
        <v>257</v>
      </c>
      <c r="G13162" s="33">
        <v>431256.98</v>
      </c>
      <c r="H13162" s="33">
        <v>431256.98</v>
      </c>
      <c r="I13162" s="33">
        <v>10844</v>
      </c>
      <c r="J13162" s="33">
        <v>675</v>
      </c>
      <c r="K13162" s="33">
        <v>8300</v>
      </c>
      <c r="L13162" s="33">
        <v>1</v>
      </c>
      <c r="M13162" s="33">
        <v>1</v>
      </c>
      <c r="N13162" s="33">
        <v>280784.53</v>
      </c>
      <c r="O13162" s="33">
        <v>2545</v>
      </c>
      <c r="P13162" s="33">
        <v>4493</v>
      </c>
    </row>
    <row r="13163" spans="1:16">
      <c r="A13163" s="27" t="s">
        <v>1740</v>
      </c>
      <c r="B13163" s="31">
        <v>202410</v>
      </c>
      <c r="C13163" s="27" t="s">
        <v>201</v>
      </c>
      <c r="D13163" s="27" t="s">
        <v>201</v>
      </c>
      <c r="E13163" s="27" t="s">
        <v>27</v>
      </c>
      <c r="F13163" s="27" t="s">
        <v>257</v>
      </c>
      <c r="G13163" s="33">
        <v>424590.27</v>
      </c>
      <c r="H13163" s="33">
        <v>424590.27</v>
      </c>
      <c r="I13163" s="33">
        <v>10764</v>
      </c>
      <c r="J13163" s="33">
        <v>811</v>
      </c>
      <c r="K13163" s="33">
        <v>8300</v>
      </c>
      <c r="L13163" s="33">
        <v>1</v>
      </c>
      <c r="M13163" s="33">
        <v>1</v>
      </c>
      <c r="N13163" s="33">
        <v>310725.87</v>
      </c>
      <c r="O13163" s="33">
        <v>2257.4</v>
      </c>
      <c r="P13163" s="33">
        <v>4400</v>
      </c>
    </row>
    <row r="13164" spans="1:16">
      <c r="A13164" s="27" t="s">
        <v>1740</v>
      </c>
      <c r="B13164" s="31">
        <v>202411</v>
      </c>
      <c r="C13164" s="27" t="s">
        <v>201</v>
      </c>
      <c r="D13164" s="27" t="s">
        <v>201</v>
      </c>
      <c r="E13164" s="27" t="s">
        <v>27</v>
      </c>
      <c r="F13164" s="27" t="s">
        <v>257</v>
      </c>
      <c r="G13164" s="33">
        <v>533309.49</v>
      </c>
      <c r="H13164" s="33">
        <v>533309.49</v>
      </c>
      <c r="I13164" s="33">
        <v>14750</v>
      </c>
      <c r="J13164" s="33">
        <v>1131</v>
      </c>
      <c r="K13164" s="33">
        <v>8300</v>
      </c>
      <c r="L13164" s="33">
        <v>1</v>
      </c>
      <c r="M13164" s="33">
        <v>1</v>
      </c>
      <c r="N13164" s="33">
        <v>377795.46</v>
      </c>
      <c r="O13164" s="33">
        <v>2789.3</v>
      </c>
      <c r="P13164" s="33">
        <v>5913</v>
      </c>
    </row>
    <row r="13165" spans="1:16">
      <c r="A13165" s="27" t="s">
        <v>1740</v>
      </c>
      <c r="B13165" s="31">
        <v>202412</v>
      </c>
      <c r="C13165" s="27" t="s">
        <v>201</v>
      </c>
      <c r="D13165" s="27" t="s">
        <v>201</v>
      </c>
      <c r="E13165" s="27" t="s">
        <v>27</v>
      </c>
      <c r="F13165" s="27" t="s">
        <v>257</v>
      </c>
      <c r="G13165" s="33">
        <v>668083.36</v>
      </c>
      <c r="H13165" s="33">
        <v>668083.36</v>
      </c>
      <c r="I13165" s="33">
        <v>15111</v>
      </c>
      <c r="J13165" s="33">
        <v>1264</v>
      </c>
      <c r="K13165" s="33">
        <v>8300</v>
      </c>
      <c r="L13165" s="33">
        <v>1</v>
      </c>
      <c r="M13165" s="33">
        <v>1</v>
      </c>
      <c r="N13165" s="33">
        <v>436936.43</v>
      </c>
      <c r="O13165" s="33">
        <v>3734.1</v>
      </c>
      <c r="P13165" s="33">
        <v>6572</v>
      </c>
    </row>
    <row r="13166" spans="1:16">
      <c r="A13166" s="27" t="s">
        <v>1740</v>
      </c>
      <c r="B13166" s="31">
        <v>202501</v>
      </c>
      <c r="C13166" s="27" t="s">
        <v>201</v>
      </c>
      <c r="D13166" s="27" t="s">
        <v>201</v>
      </c>
      <c r="E13166" s="27" t="s">
        <v>27</v>
      </c>
      <c r="F13166" s="27" t="s">
        <v>257</v>
      </c>
      <c r="G13166" s="33">
        <v>324214.46</v>
      </c>
      <c r="H13166" s="33">
        <v>324214.46</v>
      </c>
      <c r="I13166" s="33">
        <v>8469</v>
      </c>
      <c r="J13166" s="33">
        <v>515</v>
      </c>
      <c r="K13166" s="33">
        <v>8300</v>
      </c>
      <c r="L13166" s="33">
        <v>1</v>
      </c>
      <c r="M13166" s="33">
        <v>1</v>
      </c>
      <c r="N13166" s="33">
        <v>223747.03</v>
      </c>
      <c r="O13166" s="33">
        <v>1665.4</v>
      </c>
      <c r="P13166" s="33">
        <v>3365</v>
      </c>
    </row>
    <row r="13167" spans="1:16">
      <c r="A13167" s="27" t="s">
        <v>1740</v>
      </c>
      <c r="B13167" s="31">
        <v>202502</v>
      </c>
      <c r="C13167" s="27" t="s">
        <v>201</v>
      </c>
      <c r="D13167" s="27" t="s">
        <v>201</v>
      </c>
      <c r="E13167" s="27" t="s">
        <v>27</v>
      </c>
      <c r="F13167" s="27" t="s">
        <v>257</v>
      </c>
      <c r="G13167" s="33">
        <v>341191.58</v>
      </c>
      <c r="H13167" s="33">
        <v>341191.58</v>
      </c>
      <c r="I13167" s="33">
        <v>8705</v>
      </c>
      <c r="J13167" s="33">
        <v>589</v>
      </c>
      <c r="K13167" s="33">
        <v>8300</v>
      </c>
      <c r="L13167" s="33">
        <v>1</v>
      </c>
      <c r="M13167" s="33">
        <v>1</v>
      </c>
      <c r="N13167" s="33">
        <v>232247.67</v>
      </c>
      <c r="O13167" s="33">
        <v>1897.9</v>
      </c>
      <c r="P13167" s="33">
        <v>3482</v>
      </c>
    </row>
    <row r="13168" spans="1:16">
      <c r="A13168" s="27" t="s">
        <v>1740</v>
      </c>
      <c r="B13168" s="31">
        <v>202503</v>
      </c>
      <c r="C13168" s="27" t="s">
        <v>201</v>
      </c>
      <c r="D13168" s="27" t="s">
        <v>201</v>
      </c>
      <c r="E13168" s="27" t="s">
        <v>27</v>
      </c>
      <c r="F13168" s="27" t="s">
        <v>257</v>
      </c>
      <c r="G13168" s="33">
        <v>413591.79</v>
      </c>
      <c r="H13168" s="33">
        <v>413591.79</v>
      </c>
      <c r="I13168" s="33">
        <v>9437</v>
      </c>
      <c r="J13168" s="33">
        <v>799</v>
      </c>
      <c r="K13168" s="33">
        <v>8300</v>
      </c>
      <c r="L13168" s="33">
        <v>1</v>
      </c>
      <c r="M13168" s="33">
        <v>1</v>
      </c>
      <c r="N13168" s="33">
        <v>291609.95</v>
      </c>
      <c r="O13168" s="33">
        <v>2163.4</v>
      </c>
      <c r="P13168" s="33">
        <v>4052</v>
      </c>
    </row>
    <row r="13169" spans="1:16">
      <c r="A13169" s="27" t="s">
        <v>1740</v>
      </c>
      <c r="B13169" s="31">
        <v>202504</v>
      </c>
      <c r="C13169" s="27" t="s">
        <v>201</v>
      </c>
      <c r="D13169" s="27" t="s">
        <v>201</v>
      </c>
      <c r="E13169" s="27" t="s">
        <v>27</v>
      </c>
      <c r="F13169" s="27" t="s">
        <v>257</v>
      </c>
      <c r="G13169" s="33">
        <v>514542.82</v>
      </c>
      <c r="H13169" s="33">
        <v>514542.82</v>
      </c>
      <c r="I13169" s="33">
        <v>13226</v>
      </c>
      <c r="J13169" s="33">
        <v>1116</v>
      </c>
      <c r="K13169" s="33">
        <v>8300</v>
      </c>
      <c r="L13169" s="33">
        <v>1</v>
      </c>
      <c r="M13169" s="33">
        <v>1</v>
      </c>
      <c r="N13169" s="33">
        <v>345726.87</v>
      </c>
      <c r="O13169" s="33">
        <v>2857.5</v>
      </c>
      <c r="P13169" s="33">
        <v>5265</v>
      </c>
    </row>
    <row r="13170" spans="1:16">
      <c r="A13170" s="27" t="s">
        <v>1740</v>
      </c>
      <c r="B13170" s="31">
        <v>202505</v>
      </c>
      <c r="C13170" s="27" t="s">
        <v>201</v>
      </c>
      <c r="D13170" s="27" t="s">
        <v>201</v>
      </c>
      <c r="E13170" s="27" t="s">
        <v>27</v>
      </c>
      <c r="F13170" s="27" t="s">
        <v>257</v>
      </c>
      <c r="G13170" s="33">
        <v>528658.87</v>
      </c>
      <c r="H13170" s="33">
        <v>528658.87</v>
      </c>
      <c r="I13170" s="33">
        <v>14080</v>
      </c>
      <c r="J13170" s="33">
        <v>949</v>
      </c>
      <c r="K13170" s="33">
        <v>8300</v>
      </c>
      <c r="L13170" s="33">
        <v>1</v>
      </c>
      <c r="M13170" s="33">
        <v>1</v>
      </c>
      <c r="N13170" s="33">
        <v>381492.72</v>
      </c>
      <c r="O13170" s="33">
        <v>2832.7</v>
      </c>
      <c r="P13170" s="33">
        <v>5729</v>
      </c>
    </row>
    <row r="13171" spans="1:16">
      <c r="A13171" s="27" t="s">
        <v>1740</v>
      </c>
      <c r="B13171" s="31">
        <v>202506</v>
      </c>
      <c r="C13171" s="27" t="s">
        <v>201</v>
      </c>
      <c r="D13171" s="27" t="s">
        <v>201</v>
      </c>
      <c r="E13171" s="27" t="s">
        <v>27</v>
      </c>
      <c r="F13171" s="27" t="s">
        <v>257</v>
      </c>
      <c r="G13171" s="33">
        <v>520702.07</v>
      </c>
      <c r="H13171" s="33">
        <v>520702.07</v>
      </c>
      <c r="I13171" s="33">
        <v>13122</v>
      </c>
      <c r="J13171" s="33">
        <v>1106</v>
      </c>
      <c r="K13171" s="33">
        <v>8300</v>
      </c>
      <c r="L13171" s="33">
        <v>1</v>
      </c>
      <c r="M13171" s="33">
        <v>1</v>
      </c>
      <c r="N13171" s="33">
        <v>375488.77</v>
      </c>
      <c r="O13171" s="33">
        <v>2618.4</v>
      </c>
      <c r="P13171" s="33">
        <v>5457</v>
      </c>
    </row>
    <row r="13172" spans="1:16">
      <c r="A13172" s="27" t="s">
        <v>1740</v>
      </c>
      <c r="B13172" s="31">
        <v>202507</v>
      </c>
      <c r="C13172" s="27" t="s">
        <v>201</v>
      </c>
      <c r="D13172" s="27" t="s">
        <v>201</v>
      </c>
      <c r="E13172" s="27" t="s">
        <v>27</v>
      </c>
      <c r="F13172" s="27" t="s">
        <v>257</v>
      </c>
      <c r="G13172" s="33">
        <v>516623.68</v>
      </c>
      <c r="H13172" s="33">
        <v>516623.68</v>
      </c>
      <c r="I13172" s="33">
        <v>12142</v>
      </c>
      <c r="J13172" s="33">
        <v>996</v>
      </c>
      <c r="K13172" s="33">
        <v>8300</v>
      </c>
      <c r="L13172" s="33">
        <v>1</v>
      </c>
      <c r="M13172" s="33">
        <v>1</v>
      </c>
      <c r="N13172" s="33">
        <v>336352.1</v>
      </c>
      <c r="O13172" s="33">
        <v>2583.3</v>
      </c>
      <c r="P13172" s="33">
        <v>5115</v>
      </c>
    </row>
    <row r="13173" spans="1:16">
      <c r="A13173" s="27" t="s">
        <v>1740</v>
      </c>
      <c r="B13173" s="31">
        <v>202508</v>
      </c>
      <c r="C13173" s="27" t="s">
        <v>201</v>
      </c>
      <c r="D13173" s="27" t="s">
        <v>201</v>
      </c>
      <c r="E13173" s="27" t="s">
        <v>27</v>
      </c>
      <c r="F13173" s="27" t="s">
        <v>257</v>
      </c>
      <c r="G13173" s="33">
        <v>467143.6</v>
      </c>
      <c r="H13173" s="33">
        <v>467143.6</v>
      </c>
      <c r="I13173" s="33">
        <v>12650</v>
      </c>
      <c r="J13173" s="33">
        <v>821</v>
      </c>
      <c r="K13173" s="33">
        <v>8300</v>
      </c>
      <c r="L13173" s="33">
        <v>1</v>
      </c>
      <c r="M13173" s="33">
        <v>1</v>
      </c>
      <c r="N13173" s="33">
        <v>326373.52</v>
      </c>
      <c r="O13173" s="33">
        <v>2680.5</v>
      </c>
      <c r="P13173" s="33">
        <v>5046</v>
      </c>
    </row>
    <row r="13174" spans="1:16">
      <c r="A13174" s="27" t="s">
        <v>1740</v>
      </c>
      <c r="B13174" s="31">
        <v>202509</v>
      </c>
      <c r="C13174" s="27" t="s">
        <v>201</v>
      </c>
      <c r="D13174" s="27" t="s">
        <v>201</v>
      </c>
      <c r="E13174" s="27" t="s">
        <v>27</v>
      </c>
      <c r="F13174" s="27" t="s">
        <v>257</v>
      </c>
      <c r="G13174" s="33">
        <v>462891.8</v>
      </c>
      <c r="H13174" s="33">
        <v>462891.8</v>
      </c>
      <c r="I13174" s="33">
        <v>11414</v>
      </c>
      <c r="J13174" s="33">
        <v>720</v>
      </c>
      <c r="K13174" s="33">
        <v>8300</v>
      </c>
      <c r="L13174" s="33">
        <v>1</v>
      </c>
      <c r="M13174" s="33">
        <v>1</v>
      </c>
      <c r="N13174" s="33">
        <v>316163.38</v>
      </c>
      <c r="O13174" s="33">
        <v>2553.8</v>
      </c>
      <c r="P13174" s="33">
        <v>4885</v>
      </c>
    </row>
    <row r="13175" spans="1:16">
      <c r="A13175" s="27" t="s">
        <v>1740</v>
      </c>
      <c r="B13175" s="31">
        <v>202510</v>
      </c>
      <c r="C13175" s="27" t="s">
        <v>201</v>
      </c>
      <c r="D13175" s="27" t="s">
        <v>201</v>
      </c>
      <c r="E13175" s="27" t="s">
        <v>27</v>
      </c>
      <c r="F13175" s="27" t="s">
        <v>257</v>
      </c>
      <c r="G13175" s="33">
        <v>539187.36</v>
      </c>
      <c r="H13175" s="33">
        <v>539187.36</v>
      </c>
      <c r="I13175" s="33">
        <v>13241</v>
      </c>
      <c r="J13175" s="33">
        <v>924</v>
      </c>
      <c r="K13175" s="33">
        <v>8300</v>
      </c>
      <c r="L13175" s="33">
        <v>1</v>
      </c>
      <c r="M13175" s="33">
        <v>1</v>
      </c>
      <c r="N13175" s="33">
        <v>349877.32</v>
      </c>
      <c r="O13175" s="33">
        <v>2755.3</v>
      </c>
      <c r="P13175" s="33">
        <v>5606</v>
      </c>
    </row>
    <row r="13176" spans="1:16">
      <c r="A13176" s="27" t="s">
        <v>1740</v>
      </c>
      <c r="B13176" s="31">
        <v>202511</v>
      </c>
      <c r="C13176" s="27" t="s">
        <v>201</v>
      </c>
      <c r="D13176" s="27" t="s">
        <v>201</v>
      </c>
      <c r="E13176" s="27" t="s">
        <v>27</v>
      </c>
      <c r="F13176" s="27" t="s">
        <v>257</v>
      </c>
      <c r="G13176" s="33">
        <v>597090.5699999999</v>
      </c>
      <c r="H13176" s="33">
        <v>597090.5699999999</v>
      </c>
      <c r="I13176" s="33">
        <v>14825</v>
      </c>
      <c r="J13176" s="33">
        <v>1073</v>
      </c>
      <c r="K13176" s="33">
        <v>8300</v>
      </c>
      <c r="L13176" s="33">
        <v>1</v>
      </c>
      <c r="M13176" s="33">
        <v>1</v>
      </c>
      <c r="N13176" s="33">
        <v>425397.69</v>
      </c>
      <c r="O13176" s="33">
        <v>3314.4</v>
      </c>
      <c r="P13176" s="33">
        <v>5962</v>
      </c>
    </row>
    <row r="13177" spans="1:16">
      <c r="A13177" s="27" t="s">
        <v>1740</v>
      </c>
      <c r="B13177" s="31">
        <v>202512</v>
      </c>
      <c r="C13177" s="27" t="s">
        <v>201</v>
      </c>
      <c r="D13177" s="27" t="s">
        <v>201</v>
      </c>
      <c r="E13177" s="27" t="s">
        <v>27</v>
      </c>
      <c r="F13177" s="27" t="s">
        <v>257</v>
      </c>
      <c r="G13177" s="33">
        <v>666010.45</v>
      </c>
      <c r="H13177" s="33">
        <v>666010.45</v>
      </c>
      <c r="I13177" s="33">
        <v>17438</v>
      </c>
      <c r="J13177" s="33">
        <v>1312</v>
      </c>
      <c r="K13177" s="33">
        <v>8300</v>
      </c>
      <c r="L13177" s="33">
        <v>1</v>
      </c>
      <c r="M13177" s="33">
        <v>1</v>
      </c>
      <c r="N13177" s="33">
        <v>491990.42</v>
      </c>
      <c r="O13177" s="33">
        <v>3767.7</v>
      </c>
      <c r="P13177" s="33">
        <v>7045</v>
      </c>
    </row>
    <row r="13178" spans="1:16">
      <c r="A13178" s="27" t="s">
        <v>1740</v>
      </c>
      <c r="B13178" s="31">
        <v>202601</v>
      </c>
      <c r="C13178" s="27" t="s">
        <v>201</v>
      </c>
      <c r="D13178" s="27" t="s">
        <v>201</v>
      </c>
      <c r="E13178" s="27" t="s">
        <v>27</v>
      </c>
      <c r="F13178" s="27" t="s">
        <v>257</v>
      </c>
      <c r="G13178" s="33">
        <v>357348.49</v>
      </c>
      <c r="H13178" s="33">
        <v>357348.49</v>
      </c>
      <c r="I13178" s="33">
        <v>9604</v>
      </c>
      <c r="J13178" s="33">
        <v>772</v>
      </c>
      <c r="K13178" s="33">
        <v>8300</v>
      </c>
      <c r="L13178" s="33">
        <v>1</v>
      </c>
      <c r="M13178" s="33">
        <v>1</v>
      </c>
      <c r="N13178" s="33">
        <v>251939.15</v>
      </c>
      <c r="O13178" s="33">
        <v>2045</v>
      </c>
      <c r="P13178" s="33">
        <v>3919</v>
      </c>
    </row>
    <row r="13179" spans="1:16">
      <c r="A13179" s="27" t="s">
        <v>1740</v>
      </c>
      <c r="B13179" s="31">
        <v>202602</v>
      </c>
      <c r="C13179" s="27" t="s">
        <v>201</v>
      </c>
      <c r="D13179" s="27" t="s">
        <v>201</v>
      </c>
      <c r="E13179" s="27" t="s">
        <v>27</v>
      </c>
      <c r="F13179" s="27" t="s">
        <v>257</v>
      </c>
      <c r="G13179" s="33">
        <v>396884.24</v>
      </c>
      <c r="H13179" s="33">
        <v>396884.24</v>
      </c>
      <c r="I13179" s="33">
        <v>9830</v>
      </c>
      <c r="J13179" s="33">
        <v>757</v>
      </c>
      <c r="K13179" s="33">
        <v>8300</v>
      </c>
      <c r="L13179" s="33">
        <v>1</v>
      </c>
      <c r="M13179" s="33">
        <v>1</v>
      </c>
      <c r="N13179" s="33">
        <v>261510.88</v>
      </c>
      <c r="O13179" s="33">
        <v>2454.2</v>
      </c>
      <c r="P13179" s="33">
        <v>4027</v>
      </c>
    </row>
    <row r="13180" spans="1:16">
      <c r="A13180" s="27" t="s">
        <v>1740</v>
      </c>
      <c r="B13180" s="31">
        <v>202603</v>
      </c>
      <c r="C13180" s="27" t="s">
        <v>201</v>
      </c>
      <c r="D13180" s="27" t="s">
        <v>201</v>
      </c>
      <c r="E13180" s="27" t="s">
        <v>27</v>
      </c>
      <c r="F13180" s="27" t="s">
        <v>257</v>
      </c>
      <c r="G13180" s="33">
        <v>454737.32</v>
      </c>
      <c r="H13180" s="33">
        <v>454737.32</v>
      </c>
      <c r="I13180" s="33">
        <v>11970</v>
      </c>
      <c r="J13180" s="33">
        <v>981</v>
      </c>
      <c r="K13180" s="33">
        <v>8300</v>
      </c>
      <c r="L13180" s="33">
        <v>1</v>
      </c>
      <c r="M13180" s="33">
        <v>1</v>
      </c>
      <c r="N13180" s="33">
        <v>328352.8</v>
      </c>
      <c r="O13180" s="33">
        <v>2624.4</v>
      </c>
      <c r="P13180" s="33">
        <v>4693</v>
      </c>
    </row>
    <row r="13181" spans="1:16">
      <c r="A13181" s="27" t="s">
        <v>1740</v>
      </c>
      <c r="B13181" s="31">
        <v>202604</v>
      </c>
      <c r="C13181" s="27" t="s">
        <v>201</v>
      </c>
      <c r="D13181" s="27" t="s">
        <v>201</v>
      </c>
      <c r="E13181" s="27" t="s">
        <v>27</v>
      </c>
      <c r="F13181" s="27" t="s">
        <v>257</v>
      </c>
      <c r="G13181" s="33">
        <v>499237.8</v>
      </c>
      <c r="H13181" s="33">
        <v>499237.8</v>
      </c>
      <c r="I13181" s="33">
        <v>13855</v>
      </c>
      <c r="J13181" s="33">
        <v>1219</v>
      </c>
      <c r="K13181" s="33">
        <v>8300</v>
      </c>
      <c r="L13181" s="33">
        <v>1</v>
      </c>
      <c r="M13181" s="33">
        <v>1</v>
      </c>
      <c r="N13181" s="33">
        <v>389288.45</v>
      </c>
      <c r="O13181" s="33">
        <v>2586.8</v>
      </c>
      <c r="P13181" s="33">
        <v>5634</v>
      </c>
    </row>
    <row r="13182" spans="1:16">
      <c r="A13182" s="27" t="s">
        <v>1740</v>
      </c>
      <c r="B13182" s="31">
        <v>202605</v>
      </c>
      <c r="C13182" s="27" t="s">
        <v>201</v>
      </c>
      <c r="D13182" s="27" t="s">
        <v>201</v>
      </c>
      <c r="E13182" s="27" t="s">
        <v>27</v>
      </c>
      <c r="F13182" s="27" t="s">
        <v>257</v>
      </c>
      <c r="G13182" s="33">
        <v>598410.11</v>
      </c>
      <c r="H13182" s="33">
        <v>598410.11</v>
      </c>
      <c r="I13182" s="33">
        <v>15133</v>
      </c>
      <c r="J13182" s="33">
        <v>1202</v>
      </c>
      <c r="K13182" s="33">
        <v>8300</v>
      </c>
      <c r="L13182" s="33">
        <v>1</v>
      </c>
      <c r="M13182" s="33">
        <v>1</v>
      </c>
      <c r="N13182" s="33">
        <v>429560.8</v>
      </c>
      <c r="O13182" s="33">
        <v>3153.6</v>
      </c>
      <c r="P13182" s="33">
        <v>6317</v>
      </c>
    </row>
    <row r="13183" spans="1:16">
      <c r="A13183" s="27" t="s">
        <v>1740</v>
      </c>
      <c r="B13183" s="31">
        <v>202606</v>
      </c>
      <c r="C13183" s="27" t="s">
        <v>201</v>
      </c>
      <c r="D13183" s="27" t="s">
        <v>201</v>
      </c>
      <c r="E13183" s="27" t="s">
        <v>27</v>
      </c>
      <c r="F13183" s="27" t="s">
        <v>257</v>
      </c>
      <c r="G13183" s="33">
        <v>532362.22</v>
      </c>
      <c r="H13183" s="33">
        <v>532362.22</v>
      </c>
      <c r="I13183" s="33">
        <v>12718</v>
      </c>
      <c r="J13183" s="33">
        <v>1155</v>
      </c>
      <c r="K13183" s="33">
        <v>8300</v>
      </c>
      <c r="L13183" s="33">
        <v>1</v>
      </c>
      <c r="M13183" s="33">
        <v>1</v>
      </c>
      <c r="N13183" s="33">
        <v>422800.35</v>
      </c>
      <c r="O13183" s="33">
        <v>2923.7</v>
      </c>
      <c r="P13183" s="33">
        <v>5422</v>
      </c>
    </row>
    <row r="13184" spans="1:16">
      <c r="A13184" s="27" t="s">
        <v>1740</v>
      </c>
      <c r="B13184" s="31">
        <v>202607</v>
      </c>
      <c r="C13184" s="27" t="s">
        <v>201</v>
      </c>
      <c r="D13184" s="27" t="s">
        <v>201</v>
      </c>
      <c r="E13184" s="27" t="s">
        <v>27</v>
      </c>
      <c r="F13184" s="27" t="s">
        <v>257</v>
      </c>
      <c r="G13184" s="33">
        <v>555531.95</v>
      </c>
      <c r="H13184" s="33">
        <v>555531.95</v>
      </c>
      <c r="I13184" s="33">
        <v>13889</v>
      </c>
      <c r="J13184" s="33">
        <v>1206</v>
      </c>
      <c r="K13184" s="33">
        <v>8300</v>
      </c>
      <c r="L13184" s="33">
        <v>1</v>
      </c>
      <c r="M13184" s="33">
        <v>1</v>
      </c>
      <c r="N13184" s="33">
        <v>378732.47</v>
      </c>
      <c r="O13184" s="33">
        <v>3025.4</v>
      </c>
      <c r="P13184" s="33">
        <v>5996</v>
      </c>
    </row>
    <row r="13185" spans="1:16">
      <c r="A13185" s="27" t="s">
        <v>1742</v>
      </c>
      <c r="B13185" s="31">
        <v>202408</v>
      </c>
      <c r="C13185" s="27" t="s">
        <v>162</v>
      </c>
      <c r="D13185" s="27" t="s">
        <v>162</v>
      </c>
      <c r="E13185" s="27" t="s">
        <v>30</v>
      </c>
      <c r="F13185" s="27" t="s">
        <v>257</v>
      </c>
      <c r="G13185" s="33">
        <v>186940.14</v>
      </c>
      <c r="H13185" s="33">
        <v>186940.14</v>
      </c>
      <c r="I13185" s="33">
        <v>4548</v>
      </c>
      <c r="J13185" s="33">
        <v>425</v>
      </c>
      <c r="K13185" s="33">
        <v>9700</v>
      </c>
      <c r="L13185" s="33">
        <v>1</v>
      </c>
      <c r="M13185" s="33">
        <v>1</v>
      </c>
      <c r="N13185" s="33">
        <v>263795.98</v>
      </c>
      <c r="O13185" s="33">
        <v>1000.8</v>
      </c>
      <c r="P13185" s="33">
        <v>1897</v>
      </c>
    </row>
    <row r="13186" spans="1:16">
      <c r="A13186" s="27" t="s">
        <v>1742</v>
      </c>
      <c r="B13186" s="31">
        <v>202409</v>
      </c>
      <c r="C13186" s="27" t="s">
        <v>162</v>
      </c>
      <c r="D13186" s="27" t="s">
        <v>162</v>
      </c>
      <c r="E13186" s="27" t="s">
        <v>30</v>
      </c>
      <c r="F13186" s="27" t="s">
        <v>257</v>
      </c>
      <c r="G13186" s="33">
        <v>196284.93</v>
      </c>
      <c r="H13186" s="33">
        <v>196284.93</v>
      </c>
      <c r="I13186" s="33">
        <v>4807</v>
      </c>
      <c r="J13186" s="33">
        <v>464</v>
      </c>
      <c r="K13186" s="33">
        <v>9700</v>
      </c>
      <c r="L13186" s="33">
        <v>1</v>
      </c>
      <c r="M13186" s="33">
        <v>1</v>
      </c>
      <c r="N13186" s="33">
        <v>254930.27</v>
      </c>
      <c r="O13186" s="33">
        <v>1132</v>
      </c>
      <c r="P13186" s="33">
        <v>2073</v>
      </c>
    </row>
    <row r="13187" spans="1:16">
      <c r="A13187" s="27" t="s">
        <v>1742</v>
      </c>
      <c r="B13187" s="31">
        <v>202410</v>
      </c>
      <c r="C13187" s="27" t="s">
        <v>162</v>
      </c>
      <c r="D13187" s="27" t="s">
        <v>162</v>
      </c>
      <c r="E13187" s="27" t="s">
        <v>30</v>
      </c>
      <c r="F13187" s="27" t="s">
        <v>257</v>
      </c>
      <c r="G13187" s="33">
        <v>198167.03</v>
      </c>
      <c r="H13187" s="33">
        <v>198167.03</v>
      </c>
      <c r="I13187" s="33">
        <v>5261</v>
      </c>
      <c r="J13187" s="33">
        <v>498</v>
      </c>
      <c r="K13187" s="33">
        <v>9700</v>
      </c>
      <c r="L13187" s="33">
        <v>1</v>
      </c>
      <c r="M13187" s="33">
        <v>1</v>
      </c>
      <c r="N13187" s="33">
        <v>281437.66</v>
      </c>
      <c r="O13187" s="33">
        <v>1060.1</v>
      </c>
      <c r="P13187" s="33">
        <v>2105</v>
      </c>
    </row>
    <row r="13188" spans="1:16">
      <c r="A13188" s="27" t="s">
        <v>1742</v>
      </c>
      <c r="B13188" s="31">
        <v>202411</v>
      </c>
      <c r="C13188" s="27" t="s">
        <v>162</v>
      </c>
      <c r="D13188" s="27" t="s">
        <v>162</v>
      </c>
      <c r="E13188" s="27" t="s">
        <v>30</v>
      </c>
      <c r="F13188" s="27" t="s">
        <v>257</v>
      </c>
      <c r="G13188" s="33">
        <v>251778.31</v>
      </c>
      <c r="H13188" s="33">
        <v>251778.31</v>
      </c>
      <c r="I13188" s="33">
        <v>6350</v>
      </c>
      <c r="J13188" s="33">
        <v>598</v>
      </c>
      <c r="K13188" s="33">
        <v>9700</v>
      </c>
      <c r="L13188" s="33">
        <v>1</v>
      </c>
      <c r="M13188" s="33">
        <v>1</v>
      </c>
      <c r="N13188" s="33">
        <v>341364.31</v>
      </c>
      <c r="O13188" s="33">
        <v>1364.7</v>
      </c>
      <c r="P13188" s="33">
        <v>2590</v>
      </c>
    </row>
    <row r="13189" spans="1:16">
      <c r="A13189" s="27" t="s">
        <v>1742</v>
      </c>
      <c r="B13189" s="31">
        <v>202412</v>
      </c>
      <c r="C13189" s="27" t="s">
        <v>162</v>
      </c>
      <c r="D13189" s="27" t="s">
        <v>162</v>
      </c>
      <c r="E13189" s="27" t="s">
        <v>30</v>
      </c>
      <c r="F13189" s="27" t="s">
        <v>257</v>
      </c>
      <c r="G13189" s="33">
        <v>287015.67</v>
      </c>
      <c r="H13189" s="33">
        <v>287015.67</v>
      </c>
      <c r="I13189" s="33">
        <v>7297</v>
      </c>
      <c r="J13189" s="33">
        <v>677</v>
      </c>
      <c r="K13189" s="33">
        <v>9700</v>
      </c>
      <c r="L13189" s="33">
        <v>1</v>
      </c>
      <c r="M13189" s="33">
        <v>1</v>
      </c>
      <c r="N13189" s="33">
        <v>393854.87</v>
      </c>
      <c r="O13189" s="33">
        <v>1537.1</v>
      </c>
      <c r="P13189" s="33">
        <v>3085</v>
      </c>
    </row>
    <row r="13190" spans="1:16">
      <c r="A13190" s="27" t="s">
        <v>1742</v>
      </c>
      <c r="B13190" s="31">
        <v>202501</v>
      </c>
      <c r="C13190" s="27" t="s">
        <v>162</v>
      </c>
      <c r="D13190" s="27" t="s">
        <v>162</v>
      </c>
      <c r="E13190" s="27" t="s">
        <v>30</v>
      </c>
      <c r="F13190" s="27" t="s">
        <v>257</v>
      </c>
      <c r="G13190" s="33">
        <v>150446.64</v>
      </c>
      <c r="H13190" s="33">
        <v>150446.64</v>
      </c>
      <c r="I13190" s="33">
        <v>3855</v>
      </c>
      <c r="J13190" s="33">
        <v>367</v>
      </c>
      <c r="K13190" s="33">
        <v>9700</v>
      </c>
      <c r="L13190" s="33">
        <v>1</v>
      </c>
      <c r="M13190" s="33">
        <v>1</v>
      </c>
      <c r="N13190" s="33">
        <v>201201.78</v>
      </c>
      <c r="O13190" s="33">
        <v>845.1</v>
      </c>
      <c r="P13190" s="33">
        <v>1512</v>
      </c>
    </row>
    <row r="13191" spans="1:16">
      <c r="A13191" s="27" t="s">
        <v>1742</v>
      </c>
      <c r="B13191" s="31">
        <v>202502</v>
      </c>
      <c r="C13191" s="27" t="s">
        <v>162</v>
      </c>
      <c r="D13191" s="27" t="s">
        <v>162</v>
      </c>
      <c r="E13191" s="27" t="s">
        <v>30</v>
      </c>
      <c r="F13191" s="27" t="s">
        <v>257</v>
      </c>
      <c r="G13191" s="33">
        <v>150185.76</v>
      </c>
      <c r="H13191" s="33">
        <v>150185.76</v>
      </c>
      <c r="I13191" s="33">
        <v>3779</v>
      </c>
      <c r="J13191" s="33">
        <v>307</v>
      </c>
      <c r="K13191" s="33">
        <v>9700</v>
      </c>
      <c r="L13191" s="33">
        <v>1</v>
      </c>
      <c r="M13191" s="33">
        <v>1</v>
      </c>
      <c r="N13191" s="33">
        <v>208344.71</v>
      </c>
      <c r="O13191" s="33">
        <v>920.8</v>
      </c>
      <c r="P13191" s="33">
        <v>1560</v>
      </c>
    </row>
    <row r="13192" spans="1:16">
      <c r="A13192" s="27" t="s">
        <v>1742</v>
      </c>
      <c r="B13192" s="31">
        <v>202503</v>
      </c>
      <c r="C13192" s="27" t="s">
        <v>162</v>
      </c>
      <c r="D13192" s="27" t="s">
        <v>162</v>
      </c>
      <c r="E13192" s="27" t="s">
        <v>30</v>
      </c>
      <c r="F13192" s="27" t="s">
        <v>257</v>
      </c>
      <c r="G13192" s="33">
        <v>224404.2</v>
      </c>
      <c r="H13192" s="33">
        <v>224404.2</v>
      </c>
      <c r="I13192" s="33">
        <v>5921</v>
      </c>
      <c r="J13192" s="33">
        <v>614</v>
      </c>
      <c r="K13192" s="33">
        <v>9700</v>
      </c>
      <c r="L13192" s="33">
        <v>1</v>
      </c>
      <c r="M13192" s="33">
        <v>1</v>
      </c>
      <c r="N13192" s="33">
        <v>260969.67</v>
      </c>
      <c r="O13192" s="33">
        <v>1207.1</v>
      </c>
      <c r="P13192" s="33">
        <v>2288</v>
      </c>
    </row>
    <row r="13193" spans="1:16">
      <c r="A13193" s="27" t="s">
        <v>1742</v>
      </c>
      <c r="B13193" s="31">
        <v>202504</v>
      </c>
      <c r="C13193" s="27" t="s">
        <v>162</v>
      </c>
      <c r="D13193" s="27" t="s">
        <v>162</v>
      </c>
      <c r="E13193" s="27" t="s">
        <v>30</v>
      </c>
      <c r="F13193" s="27" t="s">
        <v>257</v>
      </c>
      <c r="G13193" s="33">
        <v>234818.47</v>
      </c>
      <c r="H13193" s="33">
        <v>234818.47</v>
      </c>
      <c r="I13193" s="33">
        <v>6671</v>
      </c>
      <c r="J13193" s="33">
        <v>706</v>
      </c>
      <c r="K13193" s="33">
        <v>9700</v>
      </c>
      <c r="L13193" s="33">
        <v>1</v>
      </c>
      <c r="M13193" s="33">
        <v>1</v>
      </c>
      <c r="N13193" s="33">
        <v>308657.91</v>
      </c>
      <c r="O13193" s="33">
        <v>1266</v>
      </c>
      <c r="P13193" s="33">
        <v>2626</v>
      </c>
    </row>
    <row r="13194" spans="1:16">
      <c r="A13194" s="27" t="s">
        <v>1742</v>
      </c>
      <c r="B13194" s="31">
        <v>202505</v>
      </c>
      <c r="C13194" s="27" t="s">
        <v>162</v>
      </c>
      <c r="D13194" s="27" t="s">
        <v>162</v>
      </c>
      <c r="E13194" s="27" t="s">
        <v>30</v>
      </c>
      <c r="F13194" s="27" t="s">
        <v>257</v>
      </c>
      <c r="G13194" s="33">
        <v>282772.68</v>
      </c>
      <c r="H13194" s="33">
        <v>282772.68</v>
      </c>
      <c r="I13194" s="33">
        <v>7473</v>
      </c>
      <c r="J13194" s="33">
        <v>753</v>
      </c>
      <c r="K13194" s="33">
        <v>9700</v>
      </c>
      <c r="L13194" s="33">
        <v>1</v>
      </c>
      <c r="M13194" s="33">
        <v>1</v>
      </c>
      <c r="N13194" s="33">
        <v>339771.62</v>
      </c>
      <c r="O13194" s="33">
        <v>1677.5</v>
      </c>
      <c r="P13194" s="33">
        <v>3020</v>
      </c>
    </row>
    <row r="13195" spans="1:16">
      <c r="A13195" s="27" t="s">
        <v>1742</v>
      </c>
      <c r="B13195" s="31">
        <v>202506</v>
      </c>
      <c r="C13195" s="27" t="s">
        <v>162</v>
      </c>
      <c r="D13195" s="27" t="s">
        <v>162</v>
      </c>
      <c r="E13195" s="27" t="s">
        <v>30</v>
      </c>
      <c r="F13195" s="27" t="s">
        <v>257</v>
      </c>
      <c r="G13195" s="33">
        <v>269874.77</v>
      </c>
      <c r="H13195" s="33">
        <v>269874.77</v>
      </c>
      <c r="I13195" s="33">
        <v>6765</v>
      </c>
      <c r="J13195" s="33">
        <v>598</v>
      </c>
      <c r="K13195" s="33">
        <v>9700</v>
      </c>
      <c r="L13195" s="33">
        <v>1</v>
      </c>
      <c r="M13195" s="33">
        <v>1</v>
      </c>
      <c r="N13195" s="33">
        <v>333621.77</v>
      </c>
      <c r="O13195" s="33">
        <v>1602.7</v>
      </c>
      <c r="P13195" s="33">
        <v>2779</v>
      </c>
    </row>
    <row r="13196" spans="1:16">
      <c r="A13196" s="27" t="s">
        <v>1742</v>
      </c>
      <c r="B13196" s="31">
        <v>202507</v>
      </c>
      <c r="C13196" s="27" t="s">
        <v>162</v>
      </c>
      <c r="D13196" s="27" t="s">
        <v>162</v>
      </c>
      <c r="E13196" s="27" t="s">
        <v>30</v>
      </c>
      <c r="F13196" s="27" t="s">
        <v>257</v>
      </c>
      <c r="G13196" s="33">
        <v>237851.25</v>
      </c>
      <c r="H13196" s="33">
        <v>237851.25</v>
      </c>
      <c r="I13196" s="33">
        <v>5732</v>
      </c>
      <c r="J13196" s="33">
        <v>449</v>
      </c>
      <c r="K13196" s="33">
        <v>9700</v>
      </c>
      <c r="L13196" s="33">
        <v>1</v>
      </c>
      <c r="M13196" s="33">
        <v>1</v>
      </c>
      <c r="N13196" s="33">
        <v>298131.7</v>
      </c>
      <c r="O13196" s="33">
        <v>1387.2</v>
      </c>
      <c r="P13196" s="33">
        <v>2442</v>
      </c>
    </row>
    <row r="13197" spans="1:16">
      <c r="A13197" s="27" t="s">
        <v>1742</v>
      </c>
      <c r="B13197" s="31">
        <v>202508</v>
      </c>
      <c r="C13197" s="27" t="s">
        <v>162</v>
      </c>
      <c r="D13197" s="27" t="s">
        <v>162</v>
      </c>
      <c r="E13197" s="27" t="s">
        <v>30</v>
      </c>
      <c r="F13197" s="27" t="s">
        <v>257</v>
      </c>
      <c r="G13197" s="33">
        <v>234923.17</v>
      </c>
      <c r="H13197" s="33">
        <v>234923.17</v>
      </c>
      <c r="I13197" s="33">
        <v>5811</v>
      </c>
      <c r="J13197" s="33">
        <v>581</v>
      </c>
      <c r="K13197" s="33">
        <v>9700</v>
      </c>
      <c r="L13197" s="33">
        <v>1</v>
      </c>
      <c r="M13197" s="33">
        <v>1</v>
      </c>
      <c r="N13197" s="33">
        <v>288592.81</v>
      </c>
      <c r="O13197" s="33">
        <v>1217.3</v>
      </c>
      <c r="P13197" s="33">
        <v>2412</v>
      </c>
    </row>
    <row r="13198" spans="1:16">
      <c r="A13198" s="27" t="s">
        <v>1742</v>
      </c>
      <c r="B13198" s="31">
        <v>202509</v>
      </c>
      <c r="C13198" s="27" t="s">
        <v>162</v>
      </c>
      <c r="D13198" s="27" t="s">
        <v>162</v>
      </c>
      <c r="E13198" s="27" t="s">
        <v>30</v>
      </c>
      <c r="F13198" s="27" t="s">
        <v>257</v>
      </c>
      <c r="G13198" s="33">
        <v>219049.46</v>
      </c>
      <c r="H13198" s="33">
        <v>219049.46</v>
      </c>
      <c r="I13198" s="33">
        <v>5644</v>
      </c>
      <c r="J13198" s="33">
        <v>487</v>
      </c>
      <c r="K13198" s="33">
        <v>9700</v>
      </c>
      <c r="L13198" s="33">
        <v>1</v>
      </c>
      <c r="M13198" s="33">
        <v>1</v>
      </c>
      <c r="N13198" s="33">
        <v>278893.71</v>
      </c>
      <c r="O13198" s="33">
        <v>1307.6</v>
      </c>
      <c r="P13198" s="33">
        <v>2313</v>
      </c>
    </row>
    <row r="13199" spans="1:16">
      <c r="A13199" s="27" t="s">
        <v>1742</v>
      </c>
      <c r="B13199" s="31">
        <v>202510</v>
      </c>
      <c r="C13199" s="27" t="s">
        <v>162</v>
      </c>
      <c r="D13199" s="27" t="s">
        <v>162</v>
      </c>
      <c r="E13199" s="27" t="s">
        <v>30</v>
      </c>
      <c r="F13199" s="27" t="s">
        <v>257</v>
      </c>
      <c r="G13199" s="33">
        <v>259552.43</v>
      </c>
      <c r="H13199" s="33">
        <v>259552.43</v>
      </c>
      <c r="I13199" s="33">
        <v>6105</v>
      </c>
      <c r="J13199" s="33">
        <v>579</v>
      </c>
      <c r="K13199" s="33">
        <v>9700</v>
      </c>
      <c r="L13199" s="33">
        <v>1</v>
      </c>
      <c r="M13199" s="33">
        <v>1</v>
      </c>
      <c r="N13199" s="33">
        <v>307892.8</v>
      </c>
      <c r="O13199" s="33">
        <v>1527.1</v>
      </c>
      <c r="P13199" s="33">
        <v>2558</v>
      </c>
    </row>
    <row r="13200" spans="1:16">
      <c r="A13200" s="27" t="s">
        <v>1742</v>
      </c>
      <c r="B13200" s="31">
        <v>202511</v>
      </c>
      <c r="C13200" s="27" t="s">
        <v>162</v>
      </c>
      <c r="D13200" s="27" t="s">
        <v>162</v>
      </c>
      <c r="E13200" s="27" t="s">
        <v>30</v>
      </c>
      <c r="F13200" s="27" t="s">
        <v>257</v>
      </c>
      <c r="G13200" s="33">
        <v>299439.2</v>
      </c>
      <c r="H13200" s="33">
        <v>299439.2</v>
      </c>
      <c r="I13200" s="33">
        <v>7829</v>
      </c>
      <c r="J13200" s="33">
        <v>784</v>
      </c>
      <c r="K13200" s="33">
        <v>9700</v>
      </c>
      <c r="L13200" s="33">
        <v>1</v>
      </c>
      <c r="M13200" s="33">
        <v>1</v>
      </c>
      <c r="N13200" s="33">
        <v>373452.56</v>
      </c>
      <c r="O13200" s="33">
        <v>1653.9</v>
      </c>
      <c r="P13200" s="33">
        <v>3144</v>
      </c>
    </row>
    <row r="13201" spans="1:16">
      <c r="A13201" s="27" t="s">
        <v>1742</v>
      </c>
      <c r="B13201" s="31">
        <v>202512</v>
      </c>
      <c r="C13201" s="27" t="s">
        <v>162</v>
      </c>
      <c r="D13201" s="27" t="s">
        <v>162</v>
      </c>
      <c r="E13201" s="27" t="s">
        <v>30</v>
      </c>
      <c r="F13201" s="27" t="s">
        <v>257</v>
      </c>
      <c r="G13201" s="33">
        <v>373779.74</v>
      </c>
      <c r="H13201" s="33">
        <v>373779.74</v>
      </c>
      <c r="I13201" s="33">
        <v>9178</v>
      </c>
      <c r="J13201" s="33">
        <v>868</v>
      </c>
      <c r="K13201" s="33">
        <v>9700</v>
      </c>
      <c r="L13201" s="33">
        <v>1</v>
      </c>
      <c r="M13201" s="33">
        <v>1</v>
      </c>
      <c r="N13201" s="33">
        <v>430877.23</v>
      </c>
      <c r="O13201" s="33">
        <v>2066.9</v>
      </c>
      <c r="P13201" s="33">
        <v>3731</v>
      </c>
    </row>
    <row r="13202" spans="1:16">
      <c r="A13202" s="27" t="s">
        <v>1742</v>
      </c>
      <c r="B13202" s="31">
        <v>202601</v>
      </c>
      <c r="C13202" s="27" t="s">
        <v>162</v>
      </c>
      <c r="D13202" s="27" t="s">
        <v>162</v>
      </c>
      <c r="E13202" s="27" t="s">
        <v>30</v>
      </c>
      <c r="F13202" s="27" t="s">
        <v>257</v>
      </c>
      <c r="G13202" s="33">
        <v>180459.78</v>
      </c>
      <c r="H13202" s="33">
        <v>180459.78</v>
      </c>
      <c r="I13202" s="33">
        <v>4806</v>
      </c>
      <c r="J13202" s="33">
        <v>383</v>
      </c>
      <c r="K13202" s="33">
        <v>9700</v>
      </c>
      <c r="L13202" s="33">
        <v>1</v>
      </c>
      <c r="M13202" s="33">
        <v>1</v>
      </c>
      <c r="N13202" s="33">
        <v>220114.75</v>
      </c>
      <c r="O13202" s="33">
        <v>976.2</v>
      </c>
      <c r="P13202" s="33">
        <v>1994</v>
      </c>
    </row>
    <row r="13203" spans="1:16">
      <c r="A13203" s="27" t="s">
        <v>1742</v>
      </c>
      <c r="B13203" s="31">
        <v>202602</v>
      </c>
      <c r="C13203" s="27" t="s">
        <v>162</v>
      </c>
      <c r="D13203" s="27" t="s">
        <v>162</v>
      </c>
      <c r="E13203" s="27" t="s">
        <v>30</v>
      </c>
      <c r="F13203" s="27" t="s">
        <v>257</v>
      </c>
      <c r="G13203" s="33">
        <v>178840.7</v>
      </c>
      <c r="H13203" s="33">
        <v>178840.7</v>
      </c>
      <c r="I13203" s="33">
        <v>4652</v>
      </c>
      <c r="J13203" s="33">
        <v>439</v>
      </c>
      <c r="K13203" s="33">
        <v>9700</v>
      </c>
      <c r="L13203" s="33">
        <v>1</v>
      </c>
      <c r="M13203" s="33">
        <v>1</v>
      </c>
      <c r="N13203" s="33">
        <v>227929.12</v>
      </c>
      <c r="O13203" s="33">
        <v>973.4</v>
      </c>
      <c r="P13203" s="33">
        <v>1926</v>
      </c>
    </row>
    <row r="13204" spans="1:16">
      <c r="A13204" s="27" t="s">
        <v>1742</v>
      </c>
      <c r="B13204" s="31">
        <v>202603</v>
      </c>
      <c r="C13204" s="27" t="s">
        <v>162</v>
      </c>
      <c r="D13204" s="27" t="s">
        <v>162</v>
      </c>
      <c r="E13204" s="27" t="s">
        <v>30</v>
      </c>
      <c r="F13204" s="27" t="s">
        <v>257</v>
      </c>
      <c r="G13204" s="33">
        <v>211708.89</v>
      </c>
      <c r="H13204" s="33">
        <v>211708.89</v>
      </c>
      <c r="I13204" s="33">
        <v>5480</v>
      </c>
      <c r="J13204" s="33">
        <v>469</v>
      </c>
      <c r="K13204" s="33">
        <v>9700</v>
      </c>
      <c r="L13204" s="33">
        <v>1</v>
      </c>
      <c r="M13204" s="33">
        <v>1</v>
      </c>
      <c r="N13204" s="33">
        <v>285500.82</v>
      </c>
      <c r="O13204" s="33">
        <v>1209.6</v>
      </c>
      <c r="P13204" s="33">
        <v>2227</v>
      </c>
    </row>
    <row r="13205" spans="1:16">
      <c r="A13205" s="27" t="s">
        <v>1742</v>
      </c>
      <c r="B13205" s="31">
        <v>202604</v>
      </c>
      <c r="C13205" s="27" t="s">
        <v>162</v>
      </c>
      <c r="D13205" s="27" t="s">
        <v>162</v>
      </c>
      <c r="E13205" s="27" t="s">
        <v>30</v>
      </c>
      <c r="F13205" s="27" t="s">
        <v>257</v>
      </c>
      <c r="G13205" s="33">
        <v>267547.94</v>
      </c>
      <c r="H13205" s="33">
        <v>267547.94</v>
      </c>
      <c r="I13205" s="33">
        <v>7121</v>
      </c>
      <c r="J13205" s="33">
        <v>647</v>
      </c>
      <c r="K13205" s="33">
        <v>9700</v>
      </c>
      <c r="L13205" s="33">
        <v>1</v>
      </c>
      <c r="M13205" s="33">
        <v>1</v>
      </c>
      <c r="N13205" s="33">
        <v>337671.75</v>
      </c>
      <c r="O13205" s="33">
        <v>1547.6</v>
      </c>
      <c r="P13205" s="33">
        <v>2737</v>
      </c>
    </row>
    <row r="13206" spans="1:16">
      <c r="A13206" s="27" t="s">
        <v>1742</v>
      </c>
      <c r="B13206" s="31">
        <v>202605</v>
      </c>
      <c r="C13206" s="27" t="s">
        <v>162</v>
      </c>
      <c r="D13206" s="27" t="s">
        <v>162</v>
      </c>
      <c r="E13206" s="27" t="s">
        <v>30</v>
      </c>
      <c r="F13206" s="27" t="s">
        <v>257</v>
      </c>
      <c r="G13206" s="33">
        <v>293089.36</v>
      </c>
      <c r="H13206" s="33">
        <v>293089.36</v>
      </c>
      <c r="I13206" s="33">
        <v>7273</v>
      </c>
      <c r="J13206" s="33">
        <v>683</v>
      </c>
      <c r="K13206" s="33">
        <v>9700</v>
      </c>
      <c r="L13206" s="33">
        <v>1</v>
      </c>
      <c r="M13206" s="33">
        <v>1</v>
      </c>
      <c r="N13206" s="33">
        <v>371710.15</v>
      </c>
      <c r="O13206" s="33">
        <v>1709</v>
      </c>
      <c r="P13206" s="33">
        <v>3104</v>
      </c>
    </row>
    <row r="13207" spans="1:16">
      <c r="A13207" s="27" t="s">
        <v>1742</v>
      </c>
      <c r="B13207" s="31">
        <v>202606</v>
      </c>
      <c r="C13207" s="27" t="s">
        <v>162</v>
      </c>
      <c r="D13207" s="27" t="s">
        <v>162</v>
      </c>
      <c r="E13207" s="27" t="s">
        <v>30</v>
      </c>
      <c r="F13207" s="27" t="s">
        <v>257</v>
      </c>
      <c r="G13207" s="33">
        <v>285414.36</v>
      </c>
      <c r="H13207" s="33">
        <v>285414.36</v>
      </c>
      <c r="I13207" s="33">
        <v>7605</v>
      </c>
      <c r="J13207" s="33">
        <v>824</v>
      </c>
      <c r="K13207" s="33">
        <v>9700</v>
      </c>
      <c r="L13207" s="33">
        <v>1</v>
      </c>
      <c r="M13207" s="33">
        <v>1</v>
      </c>
      <c r="N13207" s="33">
        <v>364982.21</v>
      </c>
      <c r="O13207" s="33">
        <v>1681.9</v>
      </c>
      <c r="P13207" s="33">
        <v>3131</v>
      </c>
    </row>
    <row r="13208" spans="1:16">
      <c r="A13208" s="27" t="s">
        <v>1742</v>
      </c>
      <c r="B13208" s="31">
        <v>202607</v>
      </c>
      <c r="C13208" s="27" t="s">
        <v>162</v>
      </c>
      <c r="D13208" s="27" t="s">
        <v>162</v>
      </c>
      <c r="E13208" s="27" t="s">
        <v>30</v>
      </c>
      <c r="F13208" s="27" t="s">
        <v>257</v>
      </c>
      <c r="G13208" s="33">
        <v>288522.19</v>
      </c>
      <c r="H13208" s="33">
        <v>288522.19</v>
      </c>
      <c r="I13208" s="33">
        <v>6627</v>
      </c>
      <c r="J13208" s="33">
        <v>701</v>
      </c>
      <c r="K13208" s="33">
        <v>9700</v>
      </c>
      <c r="L13208" s="33">
        <v>1</v>
      </c>
      <c r="M13208" s="33">
        <v>1</v>
      </c>
      <c r="N13208" s="33">
        <v>326156.08</v>
      </c>
      <c r="O13208" s="33">
        <v>1772.6</v>
      </c>
      <c r="P13208" s="33">
        <v>2714</v>
      </c>
    </row>
    <row r="13209" spans="1:16">
      <c r="A13209" s="27" t="s">
        <v>1745</v>
      </c>
      <c r="B13209" s="31">
        <v>202408</v>
      </c>
      <c r="C13209" s="27" t="s">
        <v>162</v>
      </c>
      <c r="D13209" s="27" t="s">
        <v>162</v>
      </c>
      <c r="E13209" s="27" t="s">
        <v>30</v>
      </c>
      <c r="F13209" s="27" t="s">
        <v>257</v>
      </c>
      <c r="G13209" s="33">
        <v>155204.93</v>
      </c>
      <c r="H13209" s="33">
        <v>155204.93</v>
      </c>
      <c r="I13209" s="33">
        <v>4066</v>
      </c>
      <c r="J13209" s="33">
        <v>397</v>
      </c>
      <c r="K13209" s="33">
        <v>7800</v>
      </c>
      <c r="L13209" s="33">
        <v>1</v>
      </c>
      <c r="M13209" s="33">
        <v>1</v>
      </c>
      <c r="N13209" s="33">
        <v>201204.09</v>
      </c>
      <c r="O13209" s="33">
        <v>781.1</v>
      </c>
      <c r="P13209" s="33">
        <v>1595</v>
      </c>
    </row>
    <row r="13210" spans="1:16">
      <c r="A13210" s="27" t="s">
        <v>1745</v>
      </c>
      <c r="B13210" s="31">
        <v>202409</v>
      </c>
      <c r="C13210" s="27" t="s">
        <v>162</v>
      </c>
      <c r="D13210" s="27" t="s">
        <v>162</v>
      </c>
      <c r="E13210" s="27" t="s">
        <v>30</v>
      </c>
      <c r="F13210" s="27" t="s">
        <v>257</v>
      </c>
      <c r="G13210" s="33">
        <v>147475.87</v>
      </c>
      <c r="H13210" s="33">
        <v>147475.87</v>
      </c>
      <c r="I13210" s="33">
        <v>3822</v>
      </c>
      <c r="J13210" s="33">
        <v>336</v>
      </c>
      <c r="K13210" s="33">
        <v>7800</v>
      </c>
      <c r="L13210" s="33">
        <v>1</v>
      </c>
      <c r="M13210" s="33">
        <v>1</v>
      </c>
      <c r="N13210" s="33">
        <v>194441.98</v>
      </c>
      <c r="O13210" s="33">
        <v>818.9</v>
      </c>
      <c r="P13210" s="33">
        <v>1486</v>
      </c>
    </row>
    <row r="13211" spans="1:16">
      <c r="A13211" s="27" t="s">
        <v>1745</v>
      </c>
      <c r="B13211" s="31">
        <v>202410</v>
      </c>
      <c r="C13211" s="27" t="s">
        <v>162</v>
      </c>
      <c r="D13211" s="27" t="s">
        <v>162</v>
      </c>
      <c r="E13211" s="27" t="s">
        <v>30</v>
      </c>
      <c r="F13211" s="27" t="s">
        <v>257</v>
      </c>
      <c r="G13211" s="33">
        <v>172785.29</v>
      </c>
      <c r="H13211" s="33">
        <v>172785.29</v>
      </c>
      <c r="I13211" s="33">
        <v>4771</v>
      </c>
      <c r="J13211" s="33">
        <v>402</v>
      </c>
      <c r="K13211" s="33">
        <v>7800</v>
      </c>
      <c r="L13211" s="33">
        <v>1</v>
      </c>
      <c r="M13211" s="33">
        <v>1</v>
      </c>
      <c r="N13211" s="33">
        <v>214659.86</v>
      </c>
      <c r="O13211" s="33">
        <v>968.3</v>
      </c>
      <c r="P13211" s="33">
        <v>1914</v>
      </c>
    </row>
    <row r="13212" spans="1:16">
      <c r="A13212" s="27" t="s">
        <v>1745</v>
      </c>
      <c r="B13212" s="31">
        <v>202411</v>
      </c>
      <c r="C13212" s="27" t="s">
        <v>162</v>
      </c>
      <c r="D13212" s="27" t="s">
        <v>162</v>
      </c>
      <c r="E13212" s="27" t="s">
        <v>30</v>
      </c>
      <c r="F13212" s="27" t="s">
        <v>257</v>
      </c>
      <c r="G13212" s="33">
        <v>187824.51</v>
      </c>
      <c r="H13212" s="33">
        <v>187824.51</v>
      </c>
      <c r="I13212" s="33">
        <v>4486</v>
      </c>
      <c r="J13212" s="33">
        <v>385</v>
      </c>
      <c r="K13212" s="33">
        <v>7800</v>
      </c>
      <c r="L13212" s="33">
        <v>1</v>
      </c>
      <c r="M13212" s="33">
        <v>1</v>
      </c>
      <c r="N13212" s="33">
        <v>260367.48</v>
      </c>
      <c r="O13212" s="33">
        <v>981.3</v>
      </c>
      <c r="P13212" s="33">
        <v>1889</v>
      </c>
    </row>
    <row r="13213" spans="1:16">
      <c r="A13213" s="27" t="s">
        <v>1745</v>
      </c>
      <c r="B13213" s="31">
        <v>202412</v>
      </c>
      <c r="C13213" s="27" t="s">
        <v>162</v>
      </c>
      <c r="D13213" s="27" t="s">
        <v>162</v>
      </c>
      <c r="E13213" s="27" t="s">
        <v>30</v>
      </c>
      <c r="F13213" s="27" t="s">
        <v>257</v>
      </c>
      <c r="G13213" s="33">
        <v>248717.59</v>
      </c>
      <c r="H13213" s="33">
        <v>248717.59</v>
      </c>
      <c r="I13213" s="33">
        <v>6874</v>
      </c>
      <c r="J13213" s="33">
        <v>652</v>
      </c>
      <c r="K13213" s="33">
        <v>7800</v>
      </c>
      <c r="L13213" s="33">
        <v>1</v>
      </c>
      <c r="M13213" s="33">
        <v>1</v>
      </c>
      <c r="N13213" s="33">
        <v>300403.4</v>
      </c>
      <c r="O13213" s="33">
        <v>1338.9</v>
      </c>
      <c r="P13213" s="33">
        <v>2755</v>
      </c>
    </row>
    <row r="13214" spans="1:16">
      <c r="A13214" s="27" t="s">
        <v>1745</v>
      </c>
      <c r="B13214" s="31">
        <v>202501</v>
      </c>
      <c r="C13214" s="27" t="s">
        <v>162</v>
      </c>
      <c r="D13214" s="27" t="s">
        <v>162</v>
      </c>
      <c r="E13214" s="27" t="s">
        <v>30</v>
      </c>
      <c r="F13214" s="27" t="s">
        <v>257</v>
      </c>
      <c r="G13214" s="33">
        <v>121279.58</v>
      </c>
      <c r="H13214" s="33">
        <v>121279.58</v>
      </c>
      <c r="I13214" s="33">
        <v>3158</v>
      </c>
      <c r="J13214" s="33">
        <v>242</v>
      </c>
      <c r="K13214" s="33">
        <v>7800</v>
      </c>
      <c r="L13214" s="33">
        <v>1</v>
      </c>
      <c r="M13214" s="33">
        <v>1</v>
      </c>
      <c r="N13214" s="33">
        <v>153461.85</v>
      </c>
      <c r="O13214" s="33">
        <v>603.1</v>
      </c>
      <c r="P13214" s="33">
        <v>1348</v>
      </c>
    </row>
    <row r="13215" spans="1:16">
      <c r="A13215" s="27" t="s">
        <v>1745</v>
      </c>
      <c r="B13215" s="31">
        <v>202502</v>
      </c>
      <c r="C13215" s="27" t="s">
        <v>162</v>
      </c>
      <c r="D13215" s="27" t="s">
        <v>162</v>
      </c>
      <c r="E13215" s="27" t="s">
        <v>30</v>
      </c>
      <c r="F13215" s="27" t="s">
        <v>257</v>
      </c>
      <c r="G13215" s="33">
        <v>125313.04</v>
      </c>
      <c r="H13215" s="33">
        <v>125313.04</v>
      </c>
      <c r="I13215" s="33">
        <v>3014</v>
      </c>
      <c r="J13215" s="33">
        <v>310</v>
      </c>
      <c r="K13215" s="33">
        <v>7800</v>
      </c>
      <c r="L13215" s="33">
        <v>1</v>
      </c>
      <c r="M13215" s="33">
        <v>1</v>
      </c>
      <c r="N13215" s="33">
        <v>158909.96</v>
      </c>
      <c r="O13215" s="33">
        <v>700.4</v>
      </c>
      <c r="P13215" s="33">
        <v>1249</v>
      </c>
    </row>
    <row r="13216" spans="1:16">
      <c r="A13216" s="27" t="s">
        <v>1745</v>
      </c>
      <c r="B13216" s="31">
        <v>202503</v>
      </c>
      <c r="C13216" s="27" t="s">
        <v>162</v>
      </c>
      <c r="D13216" s="27" t="s">
        <v>162</v>
      </c>
      <c r="E13216" s="27" t="s">
        <v>30</v>
      </c>
      <c r="F13216" s="27" t="s">
        <v>257</v>
      </c>
      <c r="G13216" s="33">
        <v>158605.54</v>
      </c>
      <c r="H13216" s="33">
        <v>158605.54</v>
      </c>
      <c r="I13216" s="33">
        <v>3953</v>
      </c>
      <c r="J13216" s="33">
        <v>298</v>
      </c>
      <c r="K13216" s="33">
        <v>7800</v>
      </c>
      <c r="L13216" s="33">
        <v>1</v>
      </c>
      <c r="M13216" s="33">
        <v>1</v>
      </c>
      <c r="N13216" s="33">
        <v>199048.39</v>
      </c>
      <c r="O13216" s="33">
        <v>843.1</v>
      </c>
      <c r="P13216" s="33">
        <v>1660</v>
      </c>
    </row>
    <row r="13217" spans="1:16">
      <c r="A13217" s="27" t="s">
        <v>1745</v>
      </c>
      <c r="B13217" s="31">
        <v>202504</v>
      </c>
      <c r="C13217" s="27" t="s">
        <v>162</v>
      </c>
      <c r="D13217" s="27" t="s">
        <v>162</v>
      </c>
      <c r="E13217" s="27" t="s">
        <v>30</v>
      </c>
      <c r="F13217" s="27" t="s">
        <v>257</v>
      </c>
      <c r="G13217" s="33">
        <v>170382.57</v>
      </c>
      <c r="H13217" s="33">
        <v>170382.57</v>
      </c>
      <c r="I13217" s="33">
        <v>4082</v>
      </c>
      <c r="J13217" s="33">
        <v>338</v>
      </c>
      <c r="K13217" s="33">
        <v>7800</v>
      </c>
      <c r="L13217" s="33">
        <v>1</v>
      </c>
      <c r="M13217" s="33">
        <v>1</v>
      </c>
      <c r="N13217" s="33">
        <v>235421.45</v>
      </c>
      <c r="O13217" s="33">
        <v>1098</v>
      </c>
      <c r="P13217" s="33">
        <v>1687</v>
      </c>
    </row>
    <row r="13218" spans="1:16">
      <c r="A13218" s="27" t="s">
        <v>1745</v>
      </c>
      <c r="B13218" s="31">
        <v>202505</v>
      </c>
      <c r="C13218" s="27" t="s">
        <v>162</v>
      </c>
      <c r="D13218" s="27" t="s">
        <v>162</v>
      </c>
      <c r="E13218" s="27" t="s">
        <v>30</v>
      </c>
      <c r="F13218" s="27" t="s">
        <v>257</v>
      </c>
      <c r="G13218" s="33">
        <v>212044.53</v>
      </c>
      <c r="H13218" s="33">
        <v>212044.53</v>
      </c>
      <c r="I13218" s="33">
        <v>5443</v>
      </c>
      <c r="J13218" s="33">
        <v>453</v>
      </c>
      <c r="K13218" s="33">
        <v>7800</v>
      </c>
      <c r="L13218" s="33">
        <v>1</v>
      </c>
      <c r="M13218" s="33">
        <v>1</v>
      </c>
      <c r="N13218" s="33">
        <v>259152.69</v>
      </c>
      <c r="O13218" s="33">
        <v>1146.6</v>
      </c>
      <c r="P13218" s="33">
        <v>2233</v>
      </c>
    </row>
    <row r="13219" spans="1:16">
      <c r="A13219" s="27" t="s">
        <v>1745</v>
      </c>
      <c r="B13219" s="31">
        <v>202506</v>
      </c>
      <c r="C13219" s="27" t="s">
        <v>162</v>
      </c>
      <c r="D13219" s="27" t="s">
        <v>162</v>
      </c>
      <c r="E13219" s="27" t="s">
        <v>30</v>
      </c>
      <c r="F13219" s="27" t="s">
        <v>257</v>
      </c>
      <c r="G13219" s="33">
        <v>225154.38</v>
      </c>
      <c r="H13219" s="33">
        <v>225154.38</v>
      </c>
      <c r="I13219" s="33">
        <v>5348</v>
      </c>
      <c r="J13219" s="33">
        <v>521</v>
      </c>
      <c r="K13219" s="33">
        <v>7800</v>
      </c>
      <c r="L13219" s="33">
        <v>1</v>
      </c>
      <c r="M13219" s="33">
        <v>1</v>
      </c>
      <c r="N13219" s="33">
        <v>254462.04</v>
      </c>
      <c r="O13219" s="33">
        <v>1290.1</v>
      </c>
      <c r="P13219" s="33">
        <v>2346</v>
      </c>
    </row>
    <row r="13220" spans="1:16">
      <c r="A13220" s="27" t="s">
        <v>1745</v>
      </c>
      <c r="B13220" s="31">
        <v>202507</v>
      </c>
      <c r="C13220" s="27" t="s">
        <v>162</v>
      </c>
      <c r="D13220" s="27" t="s">
        <v>162</v>
      </c>
      <c r="E13220" s="27" t="s">
        <v>30</v>
      </c>
      <c r="F13220" s="27" t="s">
        <v>257</v>
      </c>
      <c r="G13220" s="33">
        <v>176827.41</v>
      </c>
      <c r="H13220" s="33">
        <v>176827.41</v>
      </c>
      <c r="I13220" s="33">
        <v>4336</v>
      </c>
      <c r="J13220" s="33">
        <v>337</v>
      </c>
      <c r="K13220" s="33">
        <v>7800</v>
      </c>
      <c r="L13220" s="33">
        <v>1</v>
      </c>
      <c r="M13220" s="33">
        <v>1</v>
      </c>
      <c r="N13220" s="33">
        <v>227392.84</v>
      </c>
      <c r="O13220" s="33">
        <v>1029.8</v>
      </c>
      <c r="P13220" s="33">
        <v>1805</v>
      </c>
    </row>
    <row r="13221" spans="1:16">
      <c r="A13221" s="27" t="s">
        <v>1745</v>
      </c>
      <c r="B13221" s="31">
        <v>202508</v>
      </c>
      <c r="C13221" s="27" t="s">
        <v>162</v>
      </c>
      <c r="D13221" s="27" t="s">
        <v>162</v>
      </c>
      <c r="E13221" s="27" t="s">
        <v>30</v>
      </c>
      <c r="F13221" s="27" t="s">
        <v>257</v>
      </c>
      <c r="G13221" s="33">
        <v>179371.97</v>
      </c>
      <c r="H13221" s="33">
        <v>179371.97</v>
      </c>
      <c r="I13221" s="33">
        <v>4561</v>
      </c>
      <c r="J13221" s="33">
        <v>439</v>
      </c>
      <c r="K13221" s="33">
        <v>7800</v>
      </c>
      <c r="L13221" s="33">
        <v>1</v>
      </c>
      <c r="M13221" s="33">
        <v>1</v>
      </c>
      <c r="N13221" s="33">
        <v>220117.27</v>
      </c>
      <c r="O13221" s="33">
        <v>934.9</v>
      </c>
      <c r="P13221" s="33">
        <v>1863</v>
      </c>
    </row>
    <row r="13222" spans="1:16">
      <c r="A13222" s="27" t="s">
        <v>1745</v>
      </c>
      <c r="B13222" s="31">
        <v>202509</v>
      </c>
      <c r="C13222" s="27" t="s">
        <v>162</v>
      </c>
      <c r="D13222" s="27" t="s">
        <v>162</v>
      </c>
      <c r="E13222" s="27" t="s">
        <v>30</v>
      </c>
      <c r="F13222" s="27" t="s">
        <v>257</v>
      </c>
      <c r="G13222" s="33">
        <v>160912.74</v>
      </c>
      <c r="H13222" s="33">
        <v>160912.74</v>
      </c>
      <c r="I13222" s="33">
        <v>3688</v>
      </c>
      <c r="J13222" s="33">
        <v>358</v>
      </c>
      <c r="K13222" s="33">
        <v>7800</v>
      </c>
      <c r="L13222" s="33">
        <v>1</v>
      </c>
      <c r="M13222" s="33">
        <v>1</v>
      </c>
      <c r="N13222" s="33">
        <v>212719.52</v>
      </c>
      <c r="O13222" s="33">
        <v>919.8</v>
      </c>
      <c r="P13222" s="33">
        <v>1652</v>
      </c>
    </row>
    <row r="13223" spans="1:16">
      <c r="A13223" s="27" t="s">
        <v>1745</v>
      </c>
      <c r="B13223" s="31">
        <v>202510</v>
      </c>
      <c r="C13223" s="27" t="s">
        <v>162</v>
      </c>
      <c r="D13223" s="27" t="s">
        <v>162</v>
      </c>
      <c r="E13223" s="27" t="s">
        <v>30</v>
      </c>
      <c r="F13223" s="27" t="s">
        <v>257</v>
      </c>
      <c r="G13223" s="33">
        <v>173902.7</v>
      </c>
      <c r="H13223" s="33">
        <v>173902.7</v>
      </c>
      <c r="I13223" s="33">
        <v>4244</v>
      </c>
      <c r="J13223" s="33">
        <v>401</v>
      </c>
      <c r="K13223" s="33">
        <v>7800</v>
      </c>
      <c r="L13223" s="33">
        <v>1</v>
      </c>
      <c r="M13223" s="33">
        <v>1</v>
      </c>
      <c r="N13223" s="33">
        <v>234837.89</v>
      </c>
      <c r="O13223" s="33">
        <v>957.2</v>
      </c>
      <c r="P13223" s="33">
        <v>1669</v>
      </c>
    </row>
    <row r="13224" spans="1:16">
      <c r="A13224" s="27" t="s">
        <v>1745</v>
      </c>
      <c r="B13224" s="31">
        <v>202511</v>
      </c>
      <c r="C13224" s="27" t="s">
        <v>162</v>
      </c>
      <c r="D13224" s="27" t="s">
        <v>162</v>
      </c>
      <c r="E13224" s="27" t="s">
        <v>30</v>
      </c>
      <c r="F13224" s="27" t="s">
        <v>257</v>
      </c>
      <c r="G13224" s="33">
        <v>220558.49</v>
      </c>
      <c r="H13224" s="33">
        <v>220558.49</v>
      </c>
      <c r="I13224" s="33">
        <v>5482</v>
      </c>
      <c r="J13224" s="33">
        <v>539</v>
      </c>
      <c r="K13224" s="33">
        <v>7800</v>
      </c>
      <c r="L13224" s="33">
        <v>1</v>
      </c>
      <c r="M13224" s="33">
        <v>1</v>
      </c>
      <c r="N13224" s="33">
        <v>284842.03</v>
      </c>
      <c r="O13224" s="33">
        <v>1295.8</v>
      </c>
      <c r="P13224" s="33">
        <v>2262</v>
      </c>
    </row>
    <row r="13225" spans="1:16">
      <c r="A13225" s="27" t="s">
        <v>1745</v>
      </c>
      <c r="B13225" s="31">
        <v>202512</v>
      </c>
      <c r="C13225" s="27" t="s">
        <v>162</v>
      </c>
      <c r="D13225" s="27" t="s">
        <v>162</v>
      </c>
      <c r="E13225" s="27" t="s">
        <v>30</v>
      </c>
      <c r="F13225" s="27" t="s">
        <v>257</v>
      </c>
      <c r="G13225" s="33">
        <v>248023.69</v>
      </c>
      <c r="H13225" s="33">
        <v>248023.69</v>
      </c>
      <c r="I13225" s="33">
        <v>6469</v>
      </c>
      <c r="J13225" s="33">
        <v>620</v>
      </c>
      <c r="K13225" s="33">
        <v>7800</v>
      </c>
      <c r="L13225" s="33">
        <v>1</v>
      </c>
      <c r="M13225" s="33">
        <v>1</v>
      </c>
      <c r="N13225" s="33">
        <v>328641.32</v>
      </c>
      <c r="O13225" s="33">
        <v>1314.7</v>
      </c>
      <c r="P13225" s="33">
        <v>2625</v>
      </c>
    </row>
    <row r="13226" spans="1:16">
      <c r="A13226" s="27" t="s">
        <v>1745</v>
      </c>
      <c r="B13226" s="31">
        <v>202601</v>
      </c>
      <c r="C13226" s="27" t="s">
        <v>162</v>
      </c>
      <c r="D13226" s="27" t="s">
        <v>162</v>
      </c>
      <c r="E13226" s="27" t="s">
        <v>30</v>
      </c>
      <c r="F13226" s="27" t="s">
        <v>257</v>
      </c>
      <c r="G13226" s="33">
        <v>133847.36</v>
      </c>
      <c r="H13226" s="33">
        <v>133847.36</v>
      </c>
      <c r="I13226" s="33">
        <v>3444</v>
      </c>
      <c r="J13226" s="33">
        <v>323</v>
      </c>
      <c r="K13226" s="33">
        <v>7800</v>
      </c>
      <c r="L13226" s="33">
        <v>1</v>
      </c>
      <c r="M13226" s="33">
        <v>1</v>
      </c>
      <c r="N13226" s="33">
        <v>167887.27</v>
      </c>
      <c r="O13226" s="33">
        <v>711.9</v>
      </c>
      <c r="P13226" s="33">
        <v>1414</v>
      </c>
    </row>
    <row r="13227" spans="1:16">
      <c r="A13227" s="27" t="s">
        <v>1745</v>
      </c>
      <c r="B13227" s="31">
        <v>202602</v>
      </c>
      <c r="C13227" s="27" t="s">
        <v>162</v>
      </c>
      <c r="D13227" s="27" t="s">
        <v>162</v>
      </c>
      <c r="E13227" s="27" t="s">
        <v>30</v>
      </c>
      <c r="F13227" s="27" t="s">
        <v>257</v>
      </c>
      <c r="G13227" s="33">
        <v>133646.65</v>
      </c>
      <c r="H13227" s="33">
        <v>133646.65</v>
      </c>
      <c r="I13227" s="33">
        <v>3161</v>
      </c>
      <c r="J13227" s="33">
        <v>281</v>
      </c>
      <c r="K13227" s="33">
        <v>7800</v>
      </c>
      <c r="L13227" s="33">
        <v>1</v>
      </c>
      <c r="M13227" s="33">
        <v>1</v>
      </c>
      <c r="N13227" s="33">
        <v>173847.49</v>
      </c>
      <c r="O13227" s="33">
        <v>782.7</v>
      </c>
      <c r="P13227" s="33">
        <v>1321</v>
      </c>
    </row>
    <row r="13228" spans="1:16">
      <c r="A13228" s="27" t="s">
        <v>1745</v>
      </c>
      <c r="B13228" s="31">
        <v>202603</v>
      </c>
      <c r="C13228" s="27" t="s">
        <v>162</v>
      </c>
      <c r="D13228" s="27" t="s">
        <v>162</v>
      </c>
      <c r="E13228" s="27" t="s">
        <v>30</v>
      </c>
      <c r="F13228" s="27" t="s">
        <v>257</v>
      </c>
      <c r="G13228" s="33">
        <v>179345.56</v>
      </c>
      <c r="H13228" s="33">
        <v>179345.56</v>
      </c>
      <c r="I13228" s="33">
        <v>4573</v>
      </c>
      <c r="J13228" s="33">
        <v>488</v>
      </c>
      <c r="K13228" s="33">
        <v>7800</v>
      </c>
      <c r="L13228" s="33">
        <v>1</v>
      </c>
      <c r="M13228" s="33">
        <v>1</v>
      </c>
      <c r="N13228" s="33">
        <v>217758.93</v>
      </c>
      <c r="O13228" s="33">
        <v>1003.3</v>
      </c>
      <c r="P13228" s="33">
        <v>1810</v>
      </c>
    </row>
    <row r="13229" spans="1:16">
      <c r="A13229" s="27" t="s">
        <v>1745</v>
      </c>
      <c r="B13229" s="31">
        <v>202604</v>
      </c>
      <c r="C13229" s="27" t="s">
        <v>162</v>
      </c>
      <c r="D13229" s="27" t="s">
        <v>162</v>
      </c>
      <c r="E13229" s="27" t="s">
        <v>30</v>
      </c>
      <c r="F13229" s="27" t="s">
        <v>257</v>
      </c>
      <c r="G13229" s="33">
        <v>216180.05</v>
      </c>
      <c r="H13229" s="33">
        <v>216180.05</v>
      </c>
      <c r="I13229" s="33">
        <v>5674</v>
      </c>
      <c r="J13229" s="33">
        <v>526</v>
      </c>
      <c r="K13229" s="33">
        <v>7800</v>
      </c>
      <c r="L13229" s="33">
        <v>1</v>
      </c>
      <c r="M13229" s="33">
        <v>1</v>
      </c>
      <c r="N13229" s="33">
        <v>257551.07</v>
      </c>
      <c r="O13229" s="33">
        <v>1197.8</v>
      </c>
      <c r="P13229" s="33">
        <v>2221</v>
      </c>
    </row>
    <row r="13230" spans="1:16">
      <c r="A13230" s="27" t="s">
        <v>1745</v>
      </c>
      <c r="B13230" s="31">
        <v>202605</v>
      </c>
      <c r="C13230" s="27" t="s">
        <v>162</v>
      </c>
      <c r="D13230" s="27" t="s">
        <v>162</v>
      </c>
      <c r="E13230" s="27" t="s">
        <v>30</v>
      </c>
      <c r="F13230" s="27" t="s">
        <v>257</v>
      </c>
      <c r="G13230" s="33">
        <v>234415.62</v>
      </c>
      <c r="H13230" s="33">
        <v>234415.62</v>
      </c>
      <c r="I13230" s="33">
        <v>5944</v>
      </c>
      <c r="J13230" s="33">
        <v>454</v>
      </c>
      <c r="K13230" s="33">
        <v>7800</v>
      </c>
      <c r="L13230" s="33">
        <v>1</v>
      </c>
      <c r="M13230" s="33">
        <v>1</v>
      </c>
      <c r="N13230" s="33">
        <v>283513.05</v>
      </c>
      <c r="O13230" s="33">
        <v>1173.3</v>
      </c>
      <c r="P13230" s="33">
        <v>2423</v>
      </c>
    </row>
    <row r="13231" spans="1:16">
      <c r="A13231" s="27" t="s">
        <v>1745</v>
      </c>
      <c r="B13231" s="31">
        <v>202606</v>
      </c>
      <c r="C13231" s="27" t="s">
        <v>162</v>
      </c>
      <c r="D13231" s="27" t="s">
        <v>162</v>
      </c>
      <c r="E13231" s="27" t="s">
        <v>30</v>
      </c>
      <c r="F13231" s="27" t="s">
        <v>257</v>
      </c>
      <c r="G13231" s="33">
        <v>232260.72</v>
      </c>
      <c r="H13231" s="33">
        <v>232260.72</v>
      </c>
      <c r="I13231" s="33">
        <v>5969</v>
      </c>
      <c r="J13231" s="33">
        <v>561</v>
      </c>
      <c r="K13231" s="33">
        <v>7800</v>
      </c>
      <c r="L13231" s="33">
        <v>1</v>
      </c>
      <c r="M13231" s="33">
        <v>1</v>
      </c>
      <c r="N13231" s="33">
        <v>278381.47</v>
      </c>
      <c r="O13231" s="33">
        <v>1400.9</v>
      </c>
      <c r="P13231" s="33">
        <v>2423</v>
      </c>
    </row>
    <row r="13232" spans="1:16">
      <c r="A13232" s="27" t="s">
        <v>1745</v>
      </c>
      <c r="B13232" s="31">
        <v>202607</v>
      </c>
      <c r="C13232" s="27" t="s">
        <v>162</v>
      </c>
      <c r="D13232" s="27" t="s">
        <v>162</v>
      </c>
      <c r="E13232" s="27" t="s">
        <v>30</v>
      </c>
      <c r="F13232" s="27" t="s">
        <v>257</v>
      </c>
      <c r="G13232" s="33">
        <v>205858.37</v>
      </c>
      <c r="H13232" s="33">
        <v>205858.37</v>
      </c>
      <c r="I13232" s="33">
        <v>5540</v>
      </c>
      <c r="J13232" s="33">
        <v>609</v>
      </c>
      <c r="K13232" s="33">
        <v>7800</v>
      </c>
      <c r="L13232" s="33">
        <v>1</v>
      </c>
      <c r="M13232" s="33">
        <v>1</v>
      </c>
      <c r="N13232" s="33">
        <v>248767.76</v>
      </c>
      <c r="O13232" s="33">
        <v>1265.3</v>
      </c>
      <c r="P13232" s="33">
        <v>2128</v>
      </c>
    </row>
    <row r="13233" spans="1:16">
      <c r="A13233" s="27" t="s">
        <v>1748</v>
      </c>
      <c r="B13233" s="31">
        <v>202408</v>
      </c>
      <c r="C13233" s="27" t="s">
        <v>162</v>
      </c>
      <c r="D13233" s="27" t="s">
        <v>162</v>
      </c>
      <c r="E13233" s="27" t="s">
        <v>30</v>
      </c>
      <c r="F13233" s="27" t="s">
        <v>257</v>
      </c>
      <c r="G13233" s="33">
        <v>108005.88</v>
      </c>
      <c r="H13233" s="33">
        <v>0</v>
      </c>
      <c r="I13233" s="33">
        <v>2669</v>
      </c>
      <c r="J13233" s="33">
        <v>280</v>
      </c>
      <c r="K13233" s="33">
        <v>6800</v>
      </c>
      <c r="L13233" s="33">
        <v>1</v>
      </c>
      <c r="M13233" s="33">
        <v>0</v>
      </c>
      <c r="N13233" s="33">
        <v>167792.11</v>
      </c>
      <c r="O13233" s="33">
        <v>611.8</v>
      </c>
      <c r="P13233" s="33">
        <v>1101</v>
      </c>
    </row>
    <row r="13234" spans="1:16">
      <c r="A13234" s="27" t="s">
        <v>1748</v>
      </c>
      <c r="B13234" s="31">
        <v>202409</v>
      </c>
      <c r="C13234" s="27" t="s">
        <v>162</v>
      </c>
      <c r="D13234" s="27" t="s">
        <v>162</v>
      </c>
      <c r="E13234" s="27" t="s">
        <v>30</v>
      </c>
      <c r="F13234" s="27" t="s">
        <v>257</v>
      </c>
      <c r="G13234" s="33">
        <v>124410.16</v>
      </c>
      <c r="H13234" s="33">
        <v>0</v>
      </c>
      <c r="I13234" s="33">
        <v>3067</v>
      </c>
      <c r="J13234" s="33">
        <v>277</v>
      </c>
      <c r="K13234" s="33">
        <v>6800</v>
      </c>
      <c r="L13234" s="33">
        <v>1</v>
      </c>
      <c r="M13234" s="33">
        <v>0</v>
      </c>
      <c r="N13234" s="33">
        <v>162152.91</v>
      </c>
      <c r="O13234" s="33">
        <v>706.3</v>
      </c>
      <c r="P13234" s="33">
        <v>1281</v>
      </c>
    </row>
    <row r="13235" spans="1:16">
      <c r="A13235" s="27" t="s">
        <v>1748</v>
      </c>
      <c r="B13235" s="31">
        <v>202410</v>
      </c>
      <c r="C13235" s="27" t="s">
        <v>162</v>
      </c>
      <c r="D13235" s="27" t="s">
        <v>162</v>
      </c>
      <c r="E13235" s="27" t="s">
        <v>30</v>
      </c>
      <c r="F13235" s="27" t="s">
        <v>257</v>
      </c>
      <c r="G13235" s="33">
        <v>122998.71</v>
      </c>
      <c r="H13235" s="33">
        <v>0</v>
      </c>
      <c r="I13235" s="33">
        <v>3090</v>
      </c>
      <c r="J13235" s="33">
        <v>290</v>
      </c>
      <c r="K13235" s="33">
        <v>6800</v>
      </c>
      <c r="L13235" s="33">
        <v>1</v>
      </c>
      <c r="M13235" s="33">
        <v>0</v>
      </c>
      <c r="N13235" s="33">
        <v>179013.41</v>
      </c>
      <c r="O13235" s="33">
        <v>738.8</v>
      </c>
      <c r="P13235" s="33">
        <v>1267</v>
      </c>
    </row>
    <row r="13236" spans="1:16">
      <c r="A13236" s="27" t="s">
        <v>1748</v>
      </c>
      <c r="B13236" s="31">
        <v>202411</v>
      </c>
      <c r="C13236" s="27" t="s">
        <v>162</v>
      </c>
      <c r="D13236" s="27" t="s">
        <v>162</v>
      </c>
      <c r="E13236" s="27" t="s">
        <v>30</v>
      </c>
      <c r="F13236" s="27" t="s">
        <v>257</v>
      </c>
      <c r="G13236" s="33">
        <v>149865.77</v>
      </c>
      <c r="H13236" s="33">
        <v>0</v>
      </c>
      <c r="I13236" s="33">
        <v>3478</v>
      </c>
      <c r="J13236" s="33">
        <v>358</v>
      </c>
      <c r="K13236" s="33">
        <v>6800</v>
      </c>
      <c r="L13236" s="33">
        <v>1</v>
      </c>
      <c r="M13236" s="33">
        <v>0</v>
      </c>
      <c r="N13236" s="33">
        <v>217130.82</v>
      </c>
      <c r="O13236" s="33">
        <v>792.6</v>
      </c>
      <c r="P13236" s="33">
        <v>1503</v>
      </c>
    </row>
    <row r="13237" spans="1:16">
      <c r="A13237" s="27" t="s">
        <v>1748</v>
      </c>
      <c r="B13237" s="31">
        <v>202412</v>
      </c>
      <c r="C13237" s="27" t="s">
        <v>162</v>
      </c>
      <c r="D13237" s="27" t="s">
        <v>162</v>
      </c>
      <c r="E13237" s="27" t="s">
        <v>30</v>
      </c>
      <c r="F13237" s="27" t="s">
        <v>257</v>
      </c>
      <c r="G13237" s="33">
        <v>160542.87</v>
      </c>
      <c r="H13237" s="33">
        <v>0</v>
      </c>
      <c r="I13237" s="33">
        <v>3771</v>
      </c>
      <c r="J13237" s="33">
        <v>403</v>
      </c>
      <c r="K13237" s="33">
        <v>6800</v>
      </c>
      <c r="L13237" s="33">
        <v>1</v>
      </c>
      <c r="M13237" s="33">
        <v>0</v>
      </c>
      <c r="N13237" s="33">
        <v>250518.37</v>
      </c>
      <c r="O13237" s="33">
        <v>836.8</v>
      </c>
      <c r="P13237" s="33">
        <v>1573</v>
      </c>
    </row>
    <row r="13238" spans="1:16">
      <c r="A13238" s="27" t="s">
        <v>1748</v>
      </c>
      <c r="B13238" s="31">
        <v>202501</v>
      </c>
      <c r="C13238" s="27" t="s">
        <v>162</v>
      </c>
      <c r="D13238" s="27" t="s">
        <v>162</v>
      </c>
      <c r="E13238" s="27" t="s">
        <v>30</v>
      </c>
      <c r="F13238" s="27" t="s">
        <v>257</v>
      </c>
      <c r="G13238" s="33">
        <v>93483.42999999999</v>
      </c>
      <c r="H13238" s="33">
        <v>0</v>
      </c>
      <c r="I13238" s="33">
        <v>2335</v>
      </c>
      <c r="J13238" s="33">
        <v>181</v>
      </c>
      <c r="K13238" s="33">
        <v>6800</v>
      </c>
      <c r="L13238" s="33">
        <v>1</v>
      </c>
      <c r="M13238" s="33">
        <v>0</v>
      </c>
      <c r="N13238" s="33">
        <v>127977.96</v>
      </c>
      <c r="O13238" s="33">
        <v>495</v>
      </c>
      <c r="P13238" s="33">
        <v>924</v>
      </c>
    </row>
    <row r="13239" spans="1:16">
      <c r="A13239" s="27" t="s">
        <v>1748</v>
      </c>
      <c r="B13239" s="31">
        <v>202502</v>
      </c>
      <c r="C13239" s="27" t="s">
        <v>162</v>
      </c>
      <c r="D13239" s="27" t="s">
        <v>162</v>
      </c>
      <c r="E13239" s="27" t="s">
        <v>30</v>
      </c>
      <c r="F13239" s="27" t="s">
        <v>257</v>
      </c>
      <c r="G13239" s="33">
        <v>101120.52</v>
      </c>
      <c r="H13239" s="33">
        <v>0</v>
      </c>
      <c r="I13239" s="33">
        <v>2467</v>
      </c>
      <c r="J13239" s="33">
        <v>214</v>
      </c>
      <c r="K13239" s="33">
        <v>6800</v>
      </c>
      <c r="L13239" s="33">
        <v>1</v>
      </c>
      <c r="M13239" s="33">
        <v>0</v>
      </c>
      <c r="N13239" s="33">
        <v>132521.35</v>
      </c>
      <c r="O13239" s="33">
        <v>574.8</v>
      </c>
      <c r="P13239" s="33">
        <v>1025</v>
      </c>
    </row>
    <row r="13240" spans="1:16">
      <c r="A13240" s="27" t="s">
        <v>1748</v>
      </c>
      <c r="B13240" s="31">
        <v>202503</v>
      </c>
      <c r="C13240" s="27" t="s">
        <v>162</v>
      </c>
      <c r="D13240" s="27" t="s">
        <v>162</v>
      </c>
      <c r="E13240" s="27" t="s">
        <v>30</v>
      </c>
      <c r="F13240" s="27" t="s">
        <v>257</v>
      </c>
      <c r="G13240" s="33">
        <v>119435.25</v>
      </c>
      <c r="H13240" s="33">
        <v>0</v>
      </c>
      <c r="I13240" s="33">
        <v>2920</v>
      </c>
      <c r="J13240" s="33">
        <v>304</v>
      </c>
      <c r="K13240" s="33">
        <v>6800</v>
      </c>
      <c r="L13240" s="33">
        <v>1</v>
      </c>
      <c r="M13240" s="33">
        <v>0</v>
      </c>
      <c r="N13240" s="33">
        <v>165994.38</v>
      </c>
      <c r="O13240" s="33">
        <v>688.6</v>
      </c>
      <c r="P13240" s="33">
        <v>1219</v>
      </c>
    </row>
    <row r="13241" spans="1:16">
      <c r="A13241" s="27" t="s">
        <v>1748</v>
      </c>
      <c r="B13241" s="31">
        <v>202504</v>
      </c>
      <c r="C13241" s="27" t="s">
        <v>162</v>
      </c>
      <c r="D13241" s="27" t="s">
        <v>162</v>
      </c>
      <c r="E13241" s="27" t="s">
        <v>30</v>
      </c>
      <c r="F13241" s="27" t="s">
        <v>257</v>
      </c>
      <c r="G13241" s="33">
        <v>144246.25</v>
      </c>
      <c r="H13241" s="33">
        <v>0</v>
      </c>
      <c r="I13241" s="33">
        <v>3778</v>
      </c>
      <c r="J13241" s="33">
        <v>313</v>
      </c>
      <c r="K13241" s="33">
        <v>6800</v>
      </c>
      <c r="L13241" s="33">
        <v>1</v>
      </c>
      <c r="M13241" s="33">
        <v>0</v>
      </c>
      <c r="N13241" s="33">
        <v>196327.33</v>
      </c>
      <c r="O13241" s="33">
        <v>882.6</v>
      </c>
      <c r="P13241" s="33">
        <v>1477</v>
      </c>
    </row>
    <row r="13242" spans="1:16">
      <c r="A13242" s="27" t="s">
        <v>1748</v>
      </c>
      <c r="B13242" s="31">
        <v>202505</v>
      </c>
      <c r="C13242" s="27" t="s">
        <v>162</v>
      </c>
      <c r="D13242" s="27" t="s">
        <v>162</v>
      </c>
      <c r="E13242" s="27" t="s">
        <v>30</v>
      </c>
      <c r="F13242" s="27" t="s">
        <v>257</v>
      </c>
      <c r="G13242" s="33">
        <v>168716.97</v>
      </c>
      <c r="H13242" s="33">
        <v>0</v>
      </c>
      <c r="I13242" s="33">
        <v>4529</v>
      </c>
      <c r="J13242" s="33">
        <v>415</v>
      </c>
      <c r="K13242" s="33">
        <v>6800</v>
      </c>
      <c r="L13242" s="33">
        <v>1</v>
      </c>
      <c r="M13242" s="33">
        <v>0</v>
      </c>
      <c r="N13242" s="33">
        <v>216117.76</v>
      </c>
      <c r="O13242" s="33">
        <v>942.5</v>
      </c>
      <c r="P13242" s="33">
        <v>1802</v>
      </c>
    </row>
    <row r="13243" spans="1:16">
      <c r="A13243" s="27" t="s">
        <v>1748</v>
      </c>
      <c r="B13243" s="31">
        <v>202506</v>
      </c>
      <c r="C13243" s="27" t="s">
        <v>162</v>
      </c>
      <c r="D13243" s="27" t="s">
        <v>162</v>
      </c>
      <c r="E13243" s="27" t="s">
        <v>30</v>
      </c>
      <c r="F13243" s="27" t="s">
        <v>257</v>
      </c>
      <c r="G13243" s="33">
        <v>160410.86</v>
      </c>
      <c r="H13243" s="33">
        <v>0</v>
      </c>
      <c r="I13243" s="33">
        <v>3946</v>
      </c>
      <c r="J13243" s="33">
        <v>346</v>
      </c>
      <c r="K13243" s="33">
        <v>6800</v>
      </c>
      <c r="L13243" s="33">
        <v>1</v>
      </c>
      <c r="M13243" s="33">
        <v>0</v>
      </c>
      <c r="N13243" s="33">
        <v>212206.04</v>
      </c>
      <c r="O13243" s="33">
        <v>903.6</v>
      </c>
      <c r="P13243" s="33">
        <v>1606</v>
      </c>
    </row>
    <row r="13244" spans="1:16">
      <c r="A13244" s="27" t="s">
        <v>1748</v>
      </c>
      <c r="B13244" s="31">
        <v>202507</v>
      </c>
      <c r="C13244" s="27" t="s">
        <v>162</v>
      </c>
      <c r="D13244" s="27" t="s">
        <v>162</v>
      </c>
      <c r="E13244" s="27" t="s">
        <v>30</v>
      </c>
      <c r="F13244" s="27" t="s">
        <v>257</v>
      </c>
      <c r="G13244" s="33">
        <v>140613.77</v>
      </c>
      <c r="H13244" s="33">
        <v>140613.77</v>
      </c>
      <c r="I13244" s="33">
        <v>3849</v>
      </c>
      <c r="J13244" s="33">
        <v>386</v>
      </c>
      <c r="K13244" s="33">
        <v>6800</v>
      </c>
      <c r="L13244" s="33">
        <v>1</v>
      </c>
      <c r="M13244" s="33">
        <v>1</v>
      </c>
      <c r="N13244" s="33">
        <v>189631.95</v>
      </c>
      <c r="O13244" s="33">
        <v>813.5</v>
      </c>
      <c r="P13244" s="33">
        <v>1535</v>
      </c>
    </row>
    <row r="13245" spans="1:16">
      <c r="A13245" s="27" t="s">
        <v>1748</v>
      </c>
      <c r="B13245" s="31">
        <v>202508</v>
      </c>
      <c r="C13245" s="27" t="s">
        <v>162</v>
      </c>
      <c r="D13245" s="27" t="s">
        <v>162</v>
      </c>
      <c r="E13245" s="27" t="s">
        <v>30</v>
      </c>
      <c r="F13245" s="27" t="s">
        <v>257</v>
      </c>
      <c r="G13245" s="33">
        <v>127713.42</v>
      </c>
      <c r="H13245" s="33">
        <v>127713.42</v>
      </c>
      <c r="I13245" s="33">
        <v>3432</v>
      </c>
      <c r="J13245" s="33">
        <v>318</v>
      </c>
      <c r="K13245" s="33">
        <v>6800</v>
      </c>
      <c r="L13245" s="33">
        <v>1</v>
      </c>
      <c r="M13245" s="33">
        <v>1</v>
      </c>
      <c r="N13245" s="33">
        <v>183564.57</v>
      </c>
      <c r="O13245" s="33">
        <v>684.3</v>
      </c>
      <c r="P13245" s="33">
        <v>1381</v>
      </c>
    </row>
    <row r="13246" spans="1:16">
      <c r="A13246" s="27" t="s">
        <v>1748</v>
      </c>
      <c r="B13246" s="31">
        <v>202509</v>
      </c>
      <c r="C13246" s="27" t="s">
        <v>162</v>
      </c>
      <c r="D13246" s="27" t="s">
        <v>162</v>
      </c>
      <c r="E13246" s="27" t="s">
        <v>30</v>
      </c>
      <c r="F13246" s="27" t="s">
        <v>257</v>
      </c>
      <c r="G13246" s="33">
        <v>112811.44</v>
      </c>
      <c r="H13246" s="33">
        <v>112811.44</v>
      </c>
      <c r="I13246" s="33">
        <v>2691</v>
      </c>
      <c r="J13246" s="33">
        <v>254</v>
      </c>
      <c r="K13246" s="33">
        <v>6800</v>
      </c>
      <c r="L13246" s="33">
        <v>1</v>
      </c>
      <c r="M13246" s="33">
        <v>1</v>
      </c>
      <c r="N13246" s="33">
        <v>177395.29</v>
      </c>
      <c r="O13246" s="33">
        <v>626.2</v>
      </c>
      <c r="P13246" s="33">
        <v>1202</v>
      </c>
    </row>
    <row r="13247" spans="1:16">
      <c r="A13247" s="27" t="s">
        <v>1748</v>
      </c>
      <c r="B13247" s="31">
        <v>202510</v>
      </c>
      <c r="C13247" s="27" t="s">
        <v>162</v>
      </c>
      <c r="D13247" s="27" t="s">
        <v>162</v>
      </c>
      <c r="E13247" s="27" t="s">
        <v>30</v>
      </c>
      <c r="F13247" s="27" t="s">
        <v>257</v>
      </c>
      <c r="G13247" s="33">
        <v>145808.33</v>
      </c>
      <c r="H13247" s="33">
        <v>145808.33</v>
      </c>
      <c r="I13247" s="33">
        <v>3761</v>
      </c>
      <c r="J13247" s="33">
        <v>336</v>
      </c>
      <c r="K13247" s="33">
        <v>6800</v>
      </c>
      <c r="L13247" s="33">
        <v>1</v>
      </c>
      <c r="M13247" s="33">
        <v>1</v>
      </c>
      <c r="N13247" s="33">
        <v>195840.67</v>
      </c>
      <c r="O13247" s="33">
        <v>806.3</v>
      </c>
      <c r="P13247" s="33">
        <v>1494</v>
      </c>
    </row>
    <row r="13248" spans="1:16">
      <c r="A13248" s="27" t="s">
        <v>1748</v>
      </c>
      <c r="B13248" s="31">
        <v>202511</v>
      </c>
      <c r="C13248" s="27" t="s">
        <v>162</v>
      </c>
      <c r="D13248" s="27" t="s">
        <v>162</v>
      </c>
      <c r="E13248" s="27" t="s">
        <v>30</v>
      </c>
      <c r="F13248" s="27" t="s">
        <v>257</v>
      </c>
      <c r="G13248" s="33">
        <v>179822.43</v>
      </c>
      <c r="H13248" s="33">
        <v>179822.43</v>
      </c>
      <c r="I13248" s="33">
        <v>5190</v>
      </c>
      <c r="J13248" s="33">
        <v>465</v>
      </c>
      <c r="K13248" s="33">
        <v>6800</v>
      </c>
      <c r="L13248" s="33">
        <v>1</v>
      </c>
      <c r="M13248" s="33">
        <v>1</v>
      </c>
      <c r="N13248" s="33">
        <v>237541.12</v>
      </c>
      <c r="O13248" s="33">
        <v>1072.5</v>
      </c>
      <c r="P13248" s="33">
        <v>2012</v>
      </c>
    </row>
    <row r="13249" spans="1:16">
      <c r="A13249" s="27" t="s">
        <v>1748</v>
      </c>
      <c r="B13249" s="31">
        <v>202512</v>
      </c>
      <c r="C13249" s="27" t="s">
        <v>162</v>
      </c>
      <c r="D13249" s="27" t="s">
        <v>162</v>
      </c>
      <c r="E13249" s="27" t="s">
        <v>30</v>
      </c>
      <c r="F13249" s="27" t="s">
        <v>257</v>
      </c>
      <c r="G13249" s="33">
        <v>227655.42</v>
      </c>
      <c r="H13249" s="33">
        <v>227655.42</v>
      </c>
      <c r="I13249" s="33">
        <v>5550</v>
      </c>
      <c r="J13249" s="33">
        <v>442</v>
      </c>
      <c r="K13249" s="33">
        <v>6800</v>
      </c>
      <c r="L13249" s="33">
        <v>1</v>
      </c>
      <c r="M13249" s="33">
        <v>1</v>
      </c>
      <c r="N13249" s="33">
        <v>274067.1</v>
      </c>
      <c r="O13249" s="33">
        <v>1332</v>
      </c>
      <c r="P13249" s="33">
        <v>2351</v>
      </c>
    </row>
    <row r="13250" spans="1:16">
      <c r="A13250" s="27" t="s">
        <v>1748</v>
      </c>
      <c r="B13250" s="31">
        <v>202601</v>
      </c>
      <c r="C13250" s="27" t="s">
        <v>162</v>
      </c>
      <c r="D13250" s="27" t="s">
        <v>162</v>
      </c>
      <c r="E13250" s="27" t="s">
        <v>30</v>
      </c>
      <c r="F13250" s="27" t="s">
        <v>257</v>
      </c>
      <c r="G13250" s="33">
        <v>96709.94</v>
      </c>
      <c r="H13250" s="33">
        <v>96709.94</v>
      </c>
      <c r="I13250" s="33">
        <v>2692</v>
      </c>
      <c r="J13250" s="33">
        <v>238</v>
      </c>
      <c r="K13250" s="33">
        <v>6800</v>
      </c>
      <c r="L13250" s="33">
        <v>1</v>
      </c>
      <c r="M13250" s="33">
        <v>1</v>
      </c>
      <c r="N13250" s="33">
        <v>140007.89</v>
      </c>
      <c r="O13250" s="33">
        <v>500.7</v>
      </c>
      <c r="P13250" s="33">
        <v>1030</v>
      </c>
    </row>
    <row r="13251" spans="1:16">
      <c r="A13251" s="27" t="s">
        <v>1748</v>
      </c>
      <c r="B13251" s="31">
        <v>202602</v>
      </c>
      <c r="C13251" s="27" t="s">
        <v>162</v>
      </c>
      <c r="D13251" s="27" t="s">
        <v>162</v>
      </c>
      <c r="E13251" s="27" t="s">
        <v>30</v>
      </c>
      <c r="F13251" s="27" t="s">
        <v>257</v>
      </c>
      <c r="G13251" s="33">
        <v>112665.69</v>
      </c>
      <c r="H13251" s="33">
        <v>112665.69</v>
      </c>
      <c r="I13251" s="33">
        <v>3081</v>
      </c>
      <c r="J13251" s="33">
        <v>295</v>
      </c>
      <c r="K13251" s="33">
        <v>6800</v>
      </c>
      <c r="L13251" s="33">
        <v>1</v>
      </c>
      <c r="M13251" s="33">
        <v>1</v>
      </c>
      <c r="N13251" s="33">
        <v>144978.35</v>
      </c>
      <c r="O13251" s="33">
        <v>650.6</v>
      </c>
      <c r="P13251" s="33">
        <v>1228</v>
      </c>
    </row>
    <row r="13252" spans="1:16">
      <c r="A13252" s="27" t="s">
        <v>1748</v>
      </c>
      <c r="B13252" s="31">
        <v>202603</v>
      </c>
      <c r="C13252" s="27" t="s">
        <v>162</v>
      </c>
      <c r="D13252" s="27" t="s">
        <v>162</v>
      </c>
      <c r="E13252" s="27" t="s">
        <v>30</v>
      </c>
      <c r="F13252" s="27" t="s">
        <v>257</v>
      </c>
      <c r="G13252" s="33">
        <v>147428.83</v>
      </c>
      <c r="H13252" s="33">
        <v>147428.83</v>
      </c>
      <c r="I13252" s="33">
        <v>3832</v>
      </c>
      <c r="J13252" s="33">
        <v>410</v>
      </c>
      <c r="K13252" s="33">
        <v>6800</v>
      </c>
      <c r="L13252" s="33">
        <v>1</v>
      </c>
      <c r="M13252" s="33">
        <v>1</v>
      </c>
      <c r="N13252" s="33">
        <v>181597.85</v>
      </c>
      <c r="O13252" s="33">
        <v>852.4</v>
      </c>
      <c r="P13252" s="33">
        <v>1516</v>
      </c>
    </row>
    <row r="13253" spans="1:16">
      <c r="A13253" s="27" t="s">
        <v>1748</v>
      </c>
      <c r="B13253" s="31">
        <v>202604</v>
      </c>
      <c r="C13253" s="27" t="s">
        <v>162</v>
      </c>
      <c r="D13253" s="27" t="s">
        <v>162</v>
      </c>
      <c r="E13253" s="27" t="s">
        <v>30</v>
      </c>
      <c r="F13253" s="27" t="s">
        <v>257</v>
      </c>
      <c r="G13253" s="33">
        <v>170766.92</v>
      </c>
      <c r="H13253" s="33">
        <v>170766.92</v>
      </c>
      <c r="I13253" s="33">
        <v>4330</v>
      </c>
      <c r="J13253" s="33">
        <v>314</v>
      </c>
      <c r="K13253" s="33">
        <v>6800</v>
      </c>
      <c r="L13253" s="33">
        <v>1</v>
      </c>
      <c r="M13253" s="33">
        <v>1</v>
      </c>
      <c r="N13253" s="33">
        <v>214782.1</v>
      </c>
      <c r="O13253" s="33">
        <v>960.5</v>
      </c>
      <c r="P13253" s="33">
        <v>1747</v>
      </c>
    </row>
    <row r="13254" spans="1:16">
      <c r="A13254" s="27" t="s">
        <v>1748</v>
      </c>
      <c r="B13254" s="31">
        <v>202605</v>
      </c>
      <c r="C13254" s="27" t="s">
        <v>162</v>
      </c>
      <c r="D13254" s="27" t="s">
        <v>162</v>
      </c>
      <c r="E13254" s="27" t="s">
        <v>30</v>
      </c>
      <c r="F13254" s="27" t="s">
        <v>257</v>
      </c>
      <c r="G13254" s="33">
        <v>165304.16</v>
      </c>
      <c r="H13254" s="33">
        <v>165304.16</v>
      </c>
      <c r="I13254" s="33">
        <v>4310</v>
      </c>
      <c r="J13254" s="33">
        <v>377</v>
      </c>
      <c r="K13254" s="33">
        <v>6800</v>
      </c>
      <c r="L13254" s="33">
        <v>1</v>
      </c>
      <c r="M13254" s="33">
        <v>1</v>
      </c>
      <c r="N13254" s="33">
        <v>236432.83</v>
      </c>
      <c r="O13254" s="33">
        <v>923.2</v>
      </c>
      <c r="P13254" s="33">
        <v>1777</v>
      </c>
    </row>
    <row r="13255" spans="1:16">
      <c r="A13255" s="27" t="s">
        <v>1748</v>
      </c>
      <c r="B13255" s="31">
        <v>202606</v>
      </c>
      <c r="C13255" s="27" t="s">
        <v>162</v>
      </c>
      <c r="D13255" s="27" t="s">
        <v>162</v>
      </c>
      <c r="E13255" s="27" t="s">
        <v>30</v>
      </c>
      <c r="F13255" s="27" t="s">
        <v>257</v>
      </c>
      <c r="G13255" s="33">
        <v>194577.18</v>
      </c>
      <c r="H13255" s="33">
        <v>194577.18</v>
      </c>
      <c r="I13255" s="33">
        <v>5163</v>
      </c>
      <c r="J13255" s="33">
        <v>480</v>
      </c>
      <c r="K13255" s="33">
        <v>6800</v>
      </c>
      <c r="L13255" s="33">
        <v>1</v>
      </c>
      <c r="M13255" s="33">
        <v>1</v>
      </c>
      <c r="N13255" s="33">
        <v>232153.4</v>
      </c>
      <c r="O13255" s="33">
        <v>1064.6</v>
      </c>
      <c r="P13255" s="33">
        <v>2068</v>
      </c>
    </row>
    <row r="13256" spans="1:16">
      <c r="A13256" s="27" t="s">
        <v>1748</v>
      </c>
      <c r="B13256" s="31">
        <v>202607</v>
      </c>
      <c r="C13256" s="27" t="s">
        <v>162</v>
      </c>
      <c r="D13256" s="27" t="s">
        <v>162</v>
      </c>
      <c r="E13256" s="27" t="s">
        <v>30</v>
      </c>
      <c r="F13256" s="27" t="s">
        <v>257</v>
      </c>
      <c r="G13256" s="33">
        <v>145411.32</v>
      </c>
      <c r="H13256" s="33">
        <v>145411.32</v>
      </c>
      <c r="I13256" s="33">
        <v>3679</v>
      </c>
      <c r="J13256" s="33">
        <v>336</v>
      </c>
      <c r="K13256" s="33">
        <v>6800</v>
      </c>
      <c r="L13256" s="33">
        <v>1</v>
      </c>
      <c r="M13256" s="33">
        <v>1</v>
      </c>
      <c r="N13256" s="33">
        <v>207457.35</v>
      </c>
      <c r="O13256" s="33">
        <v>778.3</v>
      </c>
      <c r="P13256" s="33">
        <v>1550</v>
      </c>
    </row>
    <row r="13257" spans="1:16">
      <c r="A13257" s="27" t="s">
        <v>1750</v>
      </c>
      <c r="B13257" s="31">
        <v>202408</v>
      </c>
      <c r="C13257" s="27" t="s">
        <v>162</v>
      </c>
      <c r="D13257" s="27" t="s">
        <v>162</v>
      </c>
      <c r="E13257" s="27" t="s">
        <v>30</v>
      </c>
      <c r="F13257" s="27" t="s">
        <v>257</v>
      </c>
      <c r="G13257" s="33">
        <v>216461.23</v>
      </c>
      <c r="H13257" s="33">
        <v>216461.23</v>
      </c>
      <c r="I13257" s="33">
        <v>6115</v>
      </c>
      <c r="J13257" s="33">
        <v>534</v>
      </c>
      <c r="K13257" s="33">
        <v>12100</v>
      </c>
      <c r="L13257" s="33">
        <v>1</v>
      </c>
      <c r="M13257" s="33">
        <v>1</v>
      </c>
      <c r="N13257" s="33">
        <v>333989.29</v>
      </c>
      <c r="O13257" s="33">
        <v>1144.1</v>
      </c>
      <c r="P13257" s="33">
        <v>2454</v>
      </c>
    </row>
    <row r="13258" spans="1:16">
      <c r="A13258" s="27" t="s">
        <v>1750</v>
      </c>
      <c r="B13258" s="31">
        <v>202409</v>
      </c>
      <c r="C13258" s="27" t="s">
        <v>162</v>
      </c>
      <c r="D13258" s="27" t="s">
        <v>162</v>
      </c>
      <c r="E13258" s="27" t="s">
        <v>30</v>
      </c>
      <c r="F13258" s="27" t="s">
        <v>257</v>
      </c>
      <c r="G13258" s="33">
        <v>260379.51</v>
      </c>
      <c r="H13258" s="33">
        <v>260379.51</v>
      </c>
      <c r="I13258" s="33">
        <v>6400</v>
      </c>
      <c r="J13258" s="33">
        <v>631</v>
      </c>
      <c r="K13258" s="33">
        <v>12100</v>
      </c>
      <c r="L13258" s="33">
        <v>1</v>
      </c>
      <c r="M13258" s="33">
        <v>1</v>
      </c>
      <c r="N13258" s="33">
        <v>322764.5</v>
      </c>
      <c r="O13258" s="33">
        <v>1342</v>
      </c>
      <c r="P13258" s="33">
        <v>2638</v>
      </c>
    </row>
    <row r="13259" spans="1:16">
      <c r="A13259" s="27" t="s">
        <v>1750</v>
      </c>
      <c r="B13259" s="31">
        <v>202410</v>
      </c>
      <c r="C13259" s="27" t="s">
        <v>162</v>
      </c>
      <c r="D13259" s="27" t="s">
        <v>162</v>
      </c>
      <c r="E13259" s="27" t="s">
        <v>30</v>
      </c>
      <c r="F13259" s="27" t="s">
        <v>257</v>
      </c>
      <c r="G13259" s="33">
        <v>248990.21</v>
      </c>
      <c r="H13259" s="33">
        <v>248990.21</v>
      </c>
      <c r="I13259" s="33">
        <v>6652</v>
      </c>
      <c r="J13259" s="33">
        <v>667</v>
      </c>
      <c r="K13259" s="33">
        <v>12100</v>
      </c>
      <c r="L13259" s="33">
        <v>1</v>
      </c>
      <c r="M13259" s="33">
        <v>1</v>
      </c>
      <c r="N13259" s="33">
        <v>356325.23</v>
      </c>
      <c r="O13259" s="33">
        <v>1525.6</v>
      </c>
      <c r="P13259" s="33">
        <v>2666</v>
      </c>
    </row>
    <row r="13260" spans="1:16">
      <c r="A13260" s="27" t="s">
        <v>1750</v>
      </c>
      <c r="B13260" s="31">
        <v>202411</v>
      </c>
      <c r="C13260" s="27" t="s">
        <v>162</v>
      </c>
      <c r="D13260" s="27" t="s">
        <v>162</v>
      </c>
      <c r="E13260" s="27" t="s">
        <v>30</v>
      </c>
      <c r="F13260" s="27" t="s">
        <v>257</v>
      </c>
      <c r="G13260" s="33">
        <v>324923.94</v>
      </c>
      <c r="H13260" s="33">
        <v>324923.94</v>
      </c>
      <c r="I13260" s="33">
        <v>7853</v>
      </c>
      <c r="J13260" s="33">
        <v>863</v>
      </c>
      <c r="K13260" s="33">
        <v>12100</v>
      </c>
      <c r="L13260" s="33">
        <v>1</v>
      </c>
      <c r="M13260" s="33">
        <v>1</v>
      </c>
      <c r="N13260" s="33">
        <v>432197.72</v>
      </c>
      <c r="O13260" s="33">
        <v>1908.1</v>
      </c>
      <c r="P13260" s="33">
        <v>3249</v>
      </c>
    </row>
    <row r="13261" spans="1:16">
      <c r="A13261" s="27" t="s">
        <v>1750</v>
      </c>
      <c r="B13261" s="31">
        <v>202412</v>
      </c>
      <c r="C13261" s="27" t="s">
        <v>162</v>
      </c>
      <c r="D13261" s="27" t="s">
        <v>162</v>
      </c>
      <c r="E13261" s="27" t="s">
        <v>30</v>
      </c>
      <c r="F13261" s="27" t="s">
        <v>257</v>
      </c>
      <c r="G13261" s="33">
        <v>350173.21</v>
      </c>
      <c r="H13261" s="33">
        <v>350173.21</v>
      </c>
      <c r="I13261" s="33">
        <v>8233</v>
      </c>
      <c r="J13261" s="33">
        <v>821</v>
      </c>
      <c r="K13261" s="33">
        <v>12100</v>
      </c>
      <c r="L13261" s="33">
        <v>1</v>
      </c>
      <c r="M13261" s="33">
        <v>1</v>
      </c>
      <c r="N13261" s="33">
        <v>498655.46</v>
      </c>
      <c r="O13261" s="33">
        <v>2159.4</v>
      </c>
      <c r="P13261" s="33">
        <v>3429</v>
      </c>
    </row>
    <row r="13262" spans="1:16">
      <c r="A13262" s="27" t="s">
        <v>1750</v>
      </c>
      <c r="B13262" s="31">
        <v>202501</v>
      </c>
      <c r="C13262" s="27" t="s">
        <v>162</v>
      </c>
      <c r="D13262" s="27" t="s">
        <v>162</v>
      </c>
      <c r="E13262" s="27" t="s">
        <v>30</v>
      </c>
      <c r="F13262" s="27" t="s">
        <v>257</v>
      </c>
      <c r="G13262" s="33">
        <v>188619.93</v>
      </c>
      <c r="H13262" s="33">
        <v>188619.93</v>
      </c>
      <c r="I13262" s="33">
        <v>4539</v>
      </c>
      <c r="J13262" s="33">
        <v>438</v>
      </c>
      <c r="K13262" s="33">
        <v>12100</v>
      </c>
      <c r="L13262" s="33">
        <v>1</v>
      </c>
      <c r="M13262" s="33">
        <v>1</v>
      </c>
      <c r="N13262" s="33">
        <v>254739.43</v>
      </c>
      <c r="O13262" s="33">
        <v>1098.7</v>
      </c>
      <c r="P13262" s="33">
        <v>1862</v>
      </c>
    </row>
    <row r="13263" spans="1:16">
      <c r="A13263" s="27" t="s">
        <v>1750</v>
      </c>
      <c r="B13263" s="31">
        <v>202502</v>
      </c>
      <c r="C13263" s="27" t="s">
        <v>162</v>
      </c>
      <c r="D13263" s="27" t="s">
        <v>162</v>
      </c>
      <c r="E13263" s="27" t="s">
        <v>30</v>
      </c>
      <c r="F13263" s="27" t="s">
        <v>257</v>
      </c>
      <c r="G13263" s="33">
        <v>210066.04</v>
      </c>
      <c r="H13263" s="33">
        <v>210066.04</v>
      </c>
      <c r="I13263" s="33">
        <v>5758</v>
      </c>
      <c r="J13263" s="33">
        <v>490</v>
      </c>
      <c r="K13263" s="33">
        <v>12100</v>
      </c>
      <c r="L13263" s="33">
        <v>1</v>
      </c>
      <c r="M13263" s="33">
        <v>1</v>
      </c>
      <c r="N13263" s="33">
        <v>263783.02</v>
      </c>
      <c r="O13263" s="33">
        <v>1149.1</v>
      </c>
      <c r="P13263" s="33">
        <v>2256</v>
      </c>
    </row>
    <row r="13264" spans="1:16">
      <c r="A13264" s="27" t="s">
        <v>1750</v>
      </c>
      <c r="B13264" s="31">
        <v>202503</v>
      </c>
      <c r="C13264" s="27" t="s">
        <v>162</v>
      </c>
      <c r="D13264" s="27" t="s">
        <v>162</v>
      </c>
      <c r="E13264" s="27" t="s">
        <v>30</v>
      </c>
      <c r="F13264" s="27" t="s">
        <v>257</v>
      </c>
      <c r="G13264" s="33">
        <v>269061.81</v>
      </c>
      <c r="H13264" s="33">
        <v>269061.81</v>
      </c>
      <c r="I13264" s="33">
        <v>6485</v>
      </c>
      <c r="J13264" s="33">
        <v>604</v>
      </c>
      <c r="K13264" s="33">
        <v>12100</v>
      </c>
      <c r="L13264" s="33">
        <v>1</v>
      </c>
      <c r="M13264" s="33">
        <v>1</v>
      </c>
      <c r="N13264" s="33">
        <v>330410.92</v>
      </c>
      <c r="O13264" s="33">
        <v>1380.5</v>
      </c>
      <c r="P13264" s="33">
        <v>2668</v>
      </c>
    </row>
    <row r="13265" spans="1:16">
      <c r="A13265" s="27" t="s">
        <v>1750</v>
      </c>
      <c r="B13265" s="31">
        <v>202504</v>
      </c>
      <c r="C13265" s="27" t="s">
        <v>162</v>
      </c>
      <c r="D13265" s="27" t="s">
        <v>162</v>
      </c>
      <c r="E13265" s="27" t="s">
        <v>30</v>
      </c>
      <c r="F13265" s="27" t="s">
        <v>257</v>
      </c>
      <c r="G13265" s="33">
        <v>303601.79</v>
      </c>
      <c r="H13265" s="33">
        <v>303601.79</v>
      </c>
      <c r="I13265" s="33">
        <v>8246</v>
      </c>
      <c r="J13265" s="33">
        <v>834</v>
      </c>
      <c r="K13265" s="33">
        <v>12100</v>
      </c>
      <c r="L13265" s="33">
        <v>1</v>
      </c>
      <c r="M13265" s="33">
        <v>1</v>
      </c>
      <c r="N13265" s="33">
        <v>390788.49</v>
      </c>
      <c r="O13265" s="33">
        <v>1780.6</v>
      </c>
      <c r="P13265" s="33">
        <v>3297</v>
      </c>
    </row>
    <row r="13266" spans="1:16">
      <c r="A13266" s="27" t="s">
        <v>1750</v>
      </c>
      <c r="B13266" s="31">
        <v>202505</v>
      </c>
      <c r="C13266" s="27" t="s">
        <v>162</v>
      </c>
      <c r="D13266" s="27" t="s">
        <v>162</v>
      </c>
      <c r="E13266" s="27" t="s">
        <v>30</v>
      </c>
      <c r="F13266" s="27" t="s">
        <v>257</v>
      </c>
      <c r="G13266" s="33">
        <v>342897.24</v>
      </c>
      <c r="H13266" s="33">
        <v>342897.24</v>
      </c>
      <c r="I13266" s="33">
        <v>8966</v>
      </c>
      <c r="J13266" s="33">
        <v>824</v>
      </c>
      <c r="K13266" s="33">
        <v>12100</v>
      </c>
      <c r="L13266" s="33">
        <v>1</v>
      </c>
      <c r="M13266" s="33">
        <v>1</v>
      </c>
      <c r="N13266" s="33">
        <v>430181.23</v>
      </c>
      <c r="O13266" s="33">
        <v>1709.4</v>
      </c>
      <c r="P13266" s="33">
        <v>3746</v>
      </c>
    </row>
    <row r="13267" spans="1:16">
      <c r="A13267" s="27" t="s">
        <v>1750</v>
      </c>
      <c r="B13267" s="31">
        <v>202506</v>
      </c>
      <c r="C13267" s="27" t="s">
        <v>162</v>
      </c>
      <c r="D13267" s="27" t="s">
        <v>162</v>
      </c>
      <c r="E13267" s="27" t="s">
        <v>30</v>
      </c>
      <c r="F13267" s="27" t="s">
        <v>257</v>
      </c>
      <c r="G13267" s="33">
        <v>306614.67</v>
      </c>
      <c r="H13267" s="33">
        <v>306614.67</v>
      </c>
      <c r="I13267" s="33">
        <v>7630</v>
      </c>
      <c r="J13267" s="33">
        <v>785</v>
      </c>
      <c r="K13267" s="33">
        <v>12100</v>
      </c>
      <c r="L13267" s="33">
        <v>1</v>
      </c>
      <c r="M13267" s="33">
        <v>1</v>
      </c>
      <c r="N13267" s="33">
        <v>422394.97</v>
      </c>
      <c r="O13267" s="33">
        <v>1724.1</v>
      </c>
      <c r="P13267" s="33">
        <v>3246</v>
      </c>
    </row>
    <row r="13268" spans="1:16">
      <c r="A13268" s="27" t="s">
        <v>1750</v>
      </c>
      <c r="B13268" s="31">
        <v>202507</v>
      </c>
      <c r="C13268" s="27" t="s">
        <v>162</v>
      </c>
      <c r="D13268" s="27" t="s">
        <v>162</v>
      </c>
      <c r="E13268" s="27" t="s">
        <v>30</v>
      </c>
      <c r="F13268" s="27" t="s">
        <v>257</v>
      </c>
      <c r="G13268" s="33">
        <v>284310.17</v>
      </c>
      <c r="H13268" s="33">
        <v>284310.17</v>
      </c>
      <c r="I13268" s="33">
        <v>6782</v>
      </c>
      <c r="J13268" s="33">
        <v>718</v>
      </c>
      <c r="K13268" s="33">
        <v>12100</v>
      </c>
      <c r="L13268" s="33">
        <v>1</v>
      </c>
      <c r="M13268" s="33">
        <v>1</v>
      </c>
      <c r="N13268" s="33">
        <v>377461.37</v>
      </c>
      <c r="O13268" s="33">
        <v>1670.5</v>
      </c>
      <c r="P13268" s="33">
        <v>3015</v>
      </c>
    </row>
    <row r="13269" spans="1:16">
      <c r="A13269" s="27" t="s">
        <v>1750</v>
      </c>
      <c r="B13269" s="31">
        <v>202508</v>
      </c>
      <c r="C13269" s="27" t="s">
        <v>162</v>
      </c>
      <c r="D13269" s="27" t="s">
        <v>162</v>
      </c>
      <c r="E13269" s="27" t="s">
        <v>30</v>
      </c>
      <c r="F13269" s="27" t="s">
        <v>257</v>
      </c>
      <c r="G13269" s="33">
        <v>279740.1</v>
      </c>
      <c r="H13269" s="33">
        <v>279740.1</v>
      </c>
      <c r="I13269" s="33">
        <v>7212</v>
      </c>
      <c r="J13269" s="33">
        <v>640</v>
      </c>
      <c r="K13269" s="33">
        <v>12100</v>
      </c>
      <c r="L13269" s="33">
        <v>1</v>
      </c>
      <c r="M13269" s="33">
        <v>1</v>
      </c>
      <c r="N13269" s="33">
        <v>365384.28</v>
      </c>
      <c r="O13269" s="33">
        <v>1618.8</v>
      </c>
      <c r="P13269" s="33">
        <v>2828</v>
      </c>
    </row>
    <row r="13270" spans="1:16">
      <c r="A13270" s="27" t="s">
        <v>1750</v>
      </c>
      <c r="B13270" s="31">
        <v>202509</v>
      </c>
      <c r="C13270" s="27" t="s">
        <v>162</v>
      </c>
      <c r="D13270" s="27" t="s">
        <v>162</v>
      </c>
      <c r="E13270" s="27" t="s">
        <v>30</v>
      </c>
      <c r="F13270" s="27" t="s">
        <v>257</v>
      </c>
      <c r="G13270" s="33">
        <v>296885.18</v>
      </c>
      <c r="H13270" s="33">
        <v>296885.18</v>
      </c>
      <c r="I13270" s="33">
        <v>7062</v>
      </c>
      <c r="J13270" s="33">
        <v>659</v>
      </c>
      <c r="K13270" s="33">
        <v>12100</v>
      </c>
      <c r="L13270" s="33">
        <v>1</v>
      </c>
      <c r="M13270" s="33">
        <v>1</v>
      </c>
      <c r="N13270" s="33">
        <v>353104.36</v>
      </c>
      <c r="O13270" s="33">
        <v>1648</v>
      </c>
      <c r="P13270" s="33">
        <v>2932</v>
      </c>
    </row>
    <row r="13271" spans="1:16">
      <c r="A13271" s="27" t="s">
        <v>1750</v>
      </c>
      <c r="B13271" s="31">
        <v>202510</v>
      </c>
      <c r="C13271" s="27" t="s">
        <v>162</v>
      </c>
      <c r="D13271" s="27" t="s">
        <v>162</v>
      </c>
      <c r="E13271" s="27" t="s">
        <v>30</v>
      </c>
      <c r="F13271" s="27" t="s">
        <v>257</v>
      </c>
      <c r="G13271" s="33">
        <v>300742.48</v>
      </c>
      <c r="H13271" s="33">
        <v>300742.48</v>
      </c>
      <c r="I13271" s="33">
        <v>7549</v>
      </c>
      <c r="J13271" s="33">
        <v>753</v>
      </c>
      <c r="K13271" s="33">
        <v>12100</v>
      </c>
      <c r="L13271" s="33">
        <v>1</v>
      </c>
      <c r="M13271" s="33">
        <v>1</v>
      </c>
      <c r="N13271" s="33">
        <v>389819.8</v>
      </c>
      <c r="O13271" s="33">
        <v>1774.7</v>
      </c>
      <c r="P13271" s="33">
        <v>3130</v>
      </c>
    </row>
    <row r="13272" spans="1:16">
      <c r="A13272" s="27" t="s">
        <v>1750</v>
      </c>
      <c r="B13272" s="31">
        <v>202511</v>
      </c>
      <c r="C13272" s="27" t="s">
        <v>162</v>
      </c>
      <c r="D13272" s="27" t="s">
        <v>162</v>
      </c>
      <c r="E13272" s="27" t="s">
        <v>30</v>
      </c>
      <c r="F13272" s="27" t="s">
        <v>257</v>
      </c>
      <c r="G13272" s="33">
        <v>301241.36</v>
      </c>
      <c r="H13272" s="33">
        <v>301241.36</v>
      </c>
      <c r="I13272" s="33">
        <v>7702</v>
      </c>
      <c r="J13272" s="33">
        <v>649</v>
      </c>
      <c r="K13272" s="33">
        <v>12100</v>
      </c>
      <c r="L13272" s="33">
        <v>1</v>
      </c>
      <c r="M13272" s="33">
        <v>1</v>
      </c>
      <c r="N13272" s="33">
        <v>472824.31</v>
      </c>
      <c r="O13272" s="33">
        <v>1898.5</v>
      </c>
      <c r="P13272" s="33">
        <v>3220</v>
      </c>
    </row>
    <row r="13273" spans="1:16">
      <c r="A13273" s="27" t="s">
        <v>1750</v>
      </c>
      <c r="B13273" s="31">
        <v>202512</v>
      </c>
      <c r="C13273" s="27" t="s">
        <v>162</v>
      </c>
      <c r="D13273" s="27" t="s">
        <v>162</v>
      </c>
      <c r="E13273" s="27" t="s">
        <v>30</v>
      </c>
      <c r="F13273" s="27" t="s">
        <v>257</v>
      </c>
      <c r="G13273" s="33">
        <v>471398.69</v>
      </c>
      <c r="H13273" s="33">
        <v>471398.69</v>
      </c>
      <c r="I13273" s="33">
        <v>12564</v>
      </c>
      <c r="J13273" s="33">
        <v>1130</v>
      </c>
      <c r="K13273" s="33">
        <v>12100</v>
      </c>
      <c r="L13273" s="33">
        <v>1</v>
      </c>
      <c r="M13273" s="33">
        <v>1</v>
      </c>
      <c r="N13273" s="33">
        <v>545529.0699999999</v>
      </c>
      <c r="O13273" s="33">
        <v>2709.7</v>
      </c>
      <c r="P13273" s="33">
        <v>4976</v>
      </c>
    </row>
    <row r="13274" spans="1:16">
      <c r="A13274" s="27" t="s">
        <v>1750</v>
      </c>
      <c r="B13274" s="31">
        <v>202601</v>
      </c>
      <c r="C13274" s="27" t="s">
        <v>162</v>
      </c>
      <c r="D13274" s="27" t="s">
        <v>162</v>
      </c>
      <c r="E13274" s="27" t="s">
        <v>30</v>
      </c>
      <c r="F13274" s="27" t="s">
        <v>257</v>
      </c>
      <c r="G13274" s="33">
        <v>197426.23</v>
      </c>
      <c r="H13274" s="33">
        <v>197426.23</v>
      </c>
      <c r="I13274" s="33">
        <v>5212</v>
      </c>
      <c r="J13274" s="33">
        <v>471</v>
      </c>
      <c r="K13274" s="33">
        <v>12100</v>
      </c>
      <c r="L13274" s="33">
        <v>1</v>
      </c>
      <c r="M13274" s="33">
        <v>1</v>
      </c>
      <c r="N13274" s="33">
        <v>278684.94</v>
      </c>
      <c r="O13274" s="33">
        <v>1164.6</v>
      </c>
      <c r="P13274" s="33">
        <v>2116</v>
      </c>
    </row>
    <row r="13275" spans="1:16">
      <c r="A13275" s="27" t="s">
        <v>1750</v>
      </c>
      <c r="B13275" s="31">
        <v>202602</v>
      </c>
      <c r="C13275" s="27" t="s">
        <v>162</v>
      </c>
      <c r="D13275" s="27" t="s">
        <v>162</v>
      </c>
      <c r="E13275" s="27" t="s">
        <v>30</v>
      </c>
      <c r="F13275" s="27" t="s">
        <v>257</v>
      </c>
      <c r="G13275" s="33">
        <v>214580.19</v>
      </c>
      <c r="H13275" s="33">
        <v>214580.19</v>
      </c>
      <c r="I13275" s="33">
        <v>5715</v>
      </c>
      <c r="J13275" s="33">
        <v>594</v>
      </c>
      <c r="K13275" s="33">
        <v>12100</v>
      </c>
      <c r="L13275" s="33">
        <v>1</v>
      </c>
      <c r="M13275" s="33">
        <v>1</v>
      </c>
      <c r="N13275" s="33">
        <v>288578.63</v>
      </c>
      <c r="O13275" s="33">
        <v>1179.7</v>
      </c>
      <c r="P13275" s="33">
        <v>2221</v>
      </c>
    </row>
    <row r="13276" spans="1:16">
      <c r="A13276" s="27" t="s">
        <v>1750</v>
      </c>
      <c r="B13276" s="31">
        <v>202603</v>
      </c>
      <c r="C13276" s="27" t="s">
        <v>162</v>
      </c>
      <c r="D13276" s="27" t="s">
        <v>162</v>
      </c>
      <c r="E13276" s="27" t="s">
        <v>30</v>
      </c>
      <c r="F13276" s="27" t="s">
        <v>257</v>
      </c>
      <c r="G13276" s="33">
        <v>277359.74</v>
      </c>
      <c r="H13276" s="33">
        <v>277359.74</v>
      </c>
      <c r="I13276" s="33">
        <v>7517</v>
      </c>
      <c r="J13276" s="33">
        <v>687</v>
      </c>
      <c r="K13276" s="33">
        <v>12100</v>
      </c>
      <c r="L13276" s="33">
        <v>1</v>
      </c>
      <c r="M13276" s="33">
        <v>1</v>
      </c>
      <c r="N13276" s="33">
        <v>361469.55</v>
      </c>
      <c r="O13276" s="33">
        <v>1511.4</v>
      </c>
      <c r="P13276" s="33">
        <v>2913</v>
      </c>
    </row>
    <row r="13277" spans="1:16">
      <c r="A13277" s="27" t="s">
        <v>1750</v>
      </c>
      <c r="B13277" s="31">
        <v>202604</v>
      </c>
      <c r="C13277" s="27" t="s">
        <v>162</v>
      </c>
      <c r="D13277" s="27" t="s">
        <v>162</v>
      </c>
      <c r="E13277" s="27" t="s">
        <v>30</v>
      </c>
      <c r="F13277" s="27" t="s">
        <v>257</v>
      </c>
      <c r="G13277" s="33">
        <v>305425.78</v>
      </c>
      <c r="H13277" s="33">
        <v>305425.78</v>
      </c>
      <c r="I13277" s="33">
        <v>8480</v>
      </c>
      <c r="J13277" s="33">
        <v>792</v>
      </c>
      <c r="K13277" s="33">
        <v>12100</v>
      </c>
      <c r="L13277" s="33">
        <v>1</v>
      </c>
      <c r="M13277" s="33">
        <v>1</v>
      </c>
      <c r="N13277" s="33">
        <v>427522.61</v>
      </c>
      <c r="O13277" s="33">
        <v>1750.3</v>
      </c>
      <c r="P13277" s="33">
        <v>3325</v>
      </c>
    </row>
    <row r="13278" spans="1:16">
      <c r="A13278" s="27" t="s">
        <v>1750</v>
      </c>
      <c r="B13278" s="31">
        <v>202605</v>
      </c>
      <c r="C13278" s="27" t="s">
        <v>162</v>
      </c>
      <c r="D13278" s="27" t="s">
        <v>162</v>
      </c>
      <c r="E13278" s="27" t="s">
        <v>30</v>
      </c>
      <c r="F13278" s="27" t="s">
        <v>257</v>
      </c>
      <c r="G13278" s="33">
        <v>382897.83</v>
      </c>
      <c r="H13278" s="33">
        <v>382897.83</v>
      </c>
      <c r="I13278" s="33">
        <v>8858</v>
      </c>
      <c r="J13278" s="33">
        <v>750</v>
      </c>
      <c r="K13278" s="33">
        <v>12100</v>
      </c>
      <c r="L13278" s="33">
        <v>1</v>
      </c>
      <c r="M13278" s="33">
        <v>1</v>
      </c>
      <c r="N13278" s="33">
        <v>470618.27</v>
      </c>
      <c r="O13278" s="33">
        <v>2006.8</v>
      </c>
      <c r="P13278" s="33">
        <v>3701</v>
      </c>
    </row>
    <row r="13279" spans="1:16">
      <c r="A13279" s="27" t="s">
        <v>1750</v>
      </c>
      <c r="B13279" s="31">
        <v>202606</v>
      </c>
      <c r="C13279" s="27" t="s">
        <v>162</v>
      </c>
      <c r="D13279" s="27" t="s">
        <v>162</v>
      </c>
      <c r="E13279" s="27" t="s">
        <v>30</v>
      </c>
      <c r="F13279" s="27" t="s">
        <v>257</v>
      </c>
      <c r="G13279" s="33">
        <v>362804.73</v>
      </c>
      <c r="H13279" s="33">
        <v>362804.73</v>
      </c>
      <c r="I13279" s="33">
        <v>8272</v>
      </c>
      <c r="J13279" s="33">
        <v>807</v>
      </c>
      <c r="K13279" s="33">
        <v>12100</v>
      </c>
      <c r="L13279" s="33">
        <v>1</v>
      </c>
      <c r="M13279" s="33">
        <v>1</v>
      </c>
      <c r="N13279" s="33">
        <v>462100.09</v>
      </c>
      <c r="O13279" s="33">
        <v>1843.1</v>
      </c>
      <c r="P13279" s="33">
        <v>3639</v>
      </c>
    </row>
    <row r="13280" spans="1:16">
      <c r="A13280" s="27" t="s">
        <v>1750</v>
      </c>
      <c r="B13280" s="31">
        <v>202607</v>
      </c>
      <c r="C13280" s="27" t="s">
        <v>162</v>
      </c>
      <c r="D13280" s="27" t="s">
        <v>162</v>
      </c>
      <c r="E13280" s="27" t="s">
        <v>30</v>
      </c>
      <c r="F13280" s="27" t="s">
        <v>257</v>
      </c>
      <c r="G13280" s="33">
        <v>323318.78</v>
      </c>
      <c r="H13280" s="33">
        <v>323318.78</v>
      </c>
      <c r="I13280" s="33">
        <v>7865</v>
      </c>
      <c r="J13280" s="33">
        <v>865</v>
      </c>
      <c r="K13280" s="33">
        <v>12100</v>
      </c>
      <c r="L13280" s="33">
        <v>1</v>
      </c>
      <c r="M13280" s="33">
        <v>1</v>
      </c>
      <c r="N13280" s="33">
        <v>412942.74</v>
      </c>
      <c r="O13280" s="33">
        <v>1888.7</v>
      </c>
      <c r="P13280" s="33">
        <v>3381</v>
      </c>
    </row>
    <row r="13281" spans="1:16">
      <c r="A13281" s="27" t="s">
        <v>1752</v>
      </c>
      <c r="B13281" s="31">
        <v>202412</v>
      </c>
      <c r="C13281" s="27" t="s">
        <v>162</v>
      </c>
      <c r="D13281" s="27" t="s">
        <v>162</v>
      </c>
      <c r="E13281" s="27" t="s">
        <v>30</v>
      </c>
      <c r="F13281" s="27" t="s">
        <v>257</v>
      </c>
      <c r="G13281" s="33">
        <v>273749.43</v>
      </c>
      <c r="H13281" s="33">
        <v>0</v>
      </c>
      <c r="I13281" s="33">
        <v>6926</v>
      </c>
      <c r="J13281" s="33">
        <v>567</v>
      </c>
      <c r="K13281" s="33">
        <v>12300</v>
      </c>
      <c r="L13281" s="33">
        <v>1</v>
      </c>
      <c r="M13281" s="33">
        <v>0</v>
      </c>
      <c r="N13281" s="33">
        <v>493102.32</v>
      </c>
      <c r="O13281" s="33">
        <v>1679.2</v>
      </c>
      <c r="P13281" s="33">
        <v>2844</v>
      </c>
    </row>
    <row r="13282" spans="1:16">
      <c r="A13282" s="27" t="s">
        <v>1752</v>
      </c>
      <c r="B13282" s="31">
        <v>202501</v>
      </c>
      <c r="C13282" s="27" t="s">
        <v>162</v>
      </c>
      <c r="D13282" s="27" t="s">
        <v>162</v>
      </c>
      <c r="E13282" s="27" t="s">
        <v>30</v>
      </c>
      <c r="F13282" s="27" t="s">
        <v>257</v>
      </c>
      <c r="G13282" s="33">
        <v>133626.88</v>
      </c>
      <c r="H13282" s="33">
        <v>0</v>
      </c>
      <c r="I13282" s="33">
        <v>3658</v>
      </c>
      <c r="J13282" s="33">
        <v>348</v>
      </c>
      <c r="K13282" s="33">
        <v>12300</v>
      </c>
      <c r="L13282" s="33">
        <v>1</v>
      </c>
      <c r="M13282" s="33">
        <v>0</v>
      </c>
      <c r="N13282" s="33">
        <v>251902.6</v>
      </c>
      <c r="O13282" s="33">
        <v>745.1</v>
      </c>
      <c r="P13282" s="33">
        <v>1397</v>
      </c>
    </row>
    <row r="13283" spans="1:16">
      <c r="A13283" s="27" t="s">
        <v>1752</v>
      </c>
      <c r="B13283" s="31">
        <v>202502</v>
      </c>
      <c r="C13283" s="27" t="s">
        <v>162</v>
      </c>
      <c r="D13283" s="27" t="s">
        <v>162</v>
      </c>
      <c r="E13283" s="27" t="s">
        <v>30</v>
      </c>
      <c r="F13283" s="27" t="s">
        <v>257</v>
      </c>
      <c r="G13283" s="33">
        <v>136496.76</v>
      </c>
      <c r="H13283" s="33">
        <v>0</v>
      </c>
      <c r="I13283" s="33">
        <v>3315</v>
      </c>
      <c r="J13283" s="33">
        <v>289</v>
      </c>
      <c r="K13283" s="33">
        <v>12300</v>
      </c>
      <c r="L13283" s="33">
        <v>1</v>
      </c>
      <c r="M13283" s="33">
        <v>0</v>
      </c>
      <c r="N13283" s="33">
        <v>260845.48</v>
      </c>
      <c r="O13283" s="33">
        <v>723.6</v>
      </c>
      <c r="P13283" s="33">
        <v>1420</v>
      </c>
    </row>
    <row r="13284" spans="1:16">
      <c r="A13284" s="27" t="s">
        <v>1752</v>
      </c>
      <c r="B13284" s="31">
        <v>202503</v>
      </c>
      <c r="C13284" s="27" t="s">
        <v>162</v>
      </c>
      <c r="D13284" s="27" t="s">
        <v>162</v>
      </c>
      <c r="E13284" s="27" t="s">
        <v>30</v>
      </c>
      <c r="F13284" s="27" t="s">
        <v>257</v>
      </c>
      <c r="G13284" s="33">
        <v>223833.47</v>
      </c>
      <c r="H13284" s="33">
        <v>0</v>
      </c>
      <c r="I13284" s="33">
        <v>5655</v>
      </c>
      <c r="J13284" s="33">
        <v>528</v>
      </c>
      <c r="K13284" s="33">
        <v>12300</v>
      </c>
      <c r="L13284" s="33">
        <v>1</v>
      </c>
      <c r="M13284" s="33">
        <v>0</v>
      </c>
      <c r="N13284" s="33">
        <v>326731.39</v>
      </c>
      <c r="O13284" s="33">
        <v>1320.9</v>
      </c>
      <c r="P13284" s="33">
        <v>2262</v>
      </c>
    </row>
    <row r="13285" spans="1:16">
      <c r="A13285" s="27" t="s">
        <v>1752</v>
      </c>
      <c r="B13285" s="31">
        <v>202504</v>
      </c>
      <c r="C13285" s="27" t="s">
        <v>162</v>
      </c>
      <c r="D13285" s="27" t="s">
        <v>162</v>
      </c>
      <c r="E13285" s="27" t="s">
        <v>30</v>
      </c>
      <c r="F13285" s="27" t="s">
        <v>257</v>
      </c>
      <c r="G13285" s="33">
        <v>272619.13</v>
      </c>
      <c r="H13285" s="33">
        <v>0</v>
      </c>
      <c r="I13285" s="33">
        <v>7122</v>
      </c>
      <c r="J13285" s="33">
        <v>742</v>
      </c>
      <c r="K13285" s="33">
        <v>12300</v>
      </c>
      <c r="L13285" s="33">
        <v>1</v>
      </c>
      <c r="M13285" s="33">
        <v>0</v>
      </c>
      <c r="N13285" s="33">
        <v>386436.58</v>
      </c>
      <c r="O13285" s="33">
        <v>1493.7</v>
      </c>
      <c r="P13285" s="33">
        <v>2998</v>
      </c>
    </row>
    <row r="13286" spans="1:16">
      <c r="A13286" s="27" t="s">
        <v>1752</v>
      </c>
      <c r="B13286" s="31">
        <v>202505</v>
      </c>
      <c r="C13286" s="27" t="s">
        <v>162</v>
      </c>
      <c r="D13286" s="27" t="s">
        <v>162</v>
      </c>
      <c r="E13286" s="27" t="s">
        <v>30</v>
      </c>
      <c r="F13286" s="27" t="s">
        <v>257</v>
      </c>
      <c r="G13286" s="33">
        <v>314477.82</v>
      </c>
      <c r="H13286" s="33">
        <v>0</v>
      </c>
      <c r="I13286" s="33">
        <v>7880</v>
      </c>
      <c r="J13286" s="33">
        <v>778</v>
      </c>
      <c r="K13286" s="33">
        <v>12300</v>
      </c>
      <c r="L13286" s="33">
        <v>1</v>
      </c>
      <c r="M13286" s="33">
        <v>0</v>
      </c>
      <c r="N13286" s="33">
        <v>425390.64</v>
      </c>
      <c r="O13286" s="33">
        <v>2087.2</v>
      </c>
      <c r="P13286" s="33">
        <v>3267</v>
      </c>
    </row>
    <row r="13287" spans="1:16">
      <c r="A13287" s="27" t="s">
        <v>1752</v>
      </c>
      <c r="B13287" s="31">
        <v>202506</v>
      </c>
      <c r="C13287" s="27" t="s">
        <v>162</v>
      </c>
      <c r="D13287" s="27" t="s">
        <v>162</v>
      </c>
      <c r="E13287" s="27" t="s">
        <v>30</v>
      </c>
      <c r="F13287" s="27" t="s">
        <v>257</v>
      </c>
      <c r="G13287" s="33">
        <v>283606.78</v>
      </c>
      <c r="H13287" s="33">
        <v>0</v>
      </c>
      <c r="I13287" s="33">
        <v>7181</v>
      </c>
      <c r="J13287" s="33">
        <v>703</v>
      </c>
      <c r="K13287" s="33">
        <v>12300</v>
      </c>
      <c r="L13287" s="33">
        <v>1</v>
      </c>
      <c r="M13287" s="33">
        <v>0</v>
      </c>
      <c r="N13287" s="33">
        <v>417691.08</v>
      </c>
      <c r="O13287" s="33">
        <v>1541.3</v>
      </c>
      <c r="P13287" s="33">
        <v>2920</v>
      </c>
    </row>
    <row r="13288" spans="1:16">
      <c r="A13288" s="27" t="s">
        <v>1752</v>
      </c>
      <c r="B13288" s="31">
        <v>202507</v>
      </c>
      <c r="C13288" s="27" t="s">
        <v>162</v>
      </c>
      <c r="D13288" s="27" t="s">
        <v>162</v>
      </c>
      <c r="E13288" s="27" t="s">
        <v>30</v>
      </c>
      <c r="F13288" s="27" t="s">
        <v>257</v>
      </c>
      <c r="G13288" s="33">
        <v>272444.37</v>
      </c>
      <c r="H13288" s="33">
        <v>0</v>
      </c>
      <c r="I13288" s="33">
        <v>7634</v>
      </c>
      <c r="J13288" s="33">
        <v>686</v>
      </c>
      <c r="K13288" s="33">
        <v>12300</v>
      </c>
      <c r="L13288" s="33">
        <v>1</v>
      </c>
      <c r="M13288" s="33">
        <v>0</v>
      </c>
      <c r="N13288" s="33">
        <v>373257.88</v>
      </c>
      <c r="O13288" s="33">
        <v>1571</v>
      </c>
      <c r="P13288" s="33">
        <v>2927</v>
      </c>
    </row>
    <row r="13289" spans="1:16">
      <c r="A13289" s="27" t="s">
        <v>1752</v>
      </c>
      <c r="B13289" s="31">
        <v>202508</v>
      </c>
      <c r="C13289" s="27" t="s">
        <v>162</v>
      </c>
      <c r="D13289" s="27" t="s">
        <v>162</v>
      </c>
      <c r="E13289" s="27" t="s">
        <v>30</v>
      </c>
      <c r="F13289" s="27" t="s">
        <v>257</v>
      </c>
      <c r="G13289" s="33">
        <v>274116.5</v>
      </c>
      <c r="H13289" s="33">
        <v>0</v>
      </c>
      <c r="I13289" s="33">
        <v>6890</v>
      </c>
      <c r="J13289" s="33">
        <v>587</v>
      </c>
      <c r="K13289" s="33">
        <v>12300</v>
      </c>
      <c r="L13289" s="33">
        <v>1</v>
      </c>
      <c r="M13289" s="33">
        <v>0</v>
      </c>
      <c r="N13289" s="33">
        <v>361315.28</v>
      </c>
      <c r="O13289" s="33">
        <v>1559.6</v>
      </c>
      <c r="P13289" s="33">
        <v>2773</v>
      </c>
    </row>
    <row r="13290" spans="1:16">
      <c r="A13290" s="27" t="s">
        <v>1752</v>
      </c>
      <c r="B13290" s="31">
        <v>202509</v>
      </c>
      <c r="C13290" s="27" t="s">
        <v>162</v>
      </c>
      <c r="D13290" s="27" t="s">
        <v>162</v>
      </c>
      <c r="E13290" s="27" t="s">
        <v>30</v>
      </c>
      <c r="F13290" s="27" t="s">
        <v>257</v>
      </c>
      <c r="G13290" s="33">
        <v>302859.5</v>
      </c>
      <c r="H13290" s="33">
        <v>0</v>
      </c>
      <c r="I13290" s="33">
        <v>7341</v>
      </c>
      <c r="J13290" s="33">
        <v>708</v>
      </c>
      <c r="K13290" s="33">
        <v>12300</v>
      </c>
      <c r="L13290" s="33">
        <v>1</v>
      </c>
      <c r="M13290" s="33">
        <v>0</v>
      </c>
      <c r="N13290" s="33">
        <v>349172.11</v>
      </c>
      <c r="O13290" s="33">
        <v>1702.1</v>
      </c>
      <c r="P13290" s="33">
        <v>3021</v>
      </c>
    </row>
    <row r="13291" spans="1:16">
      <c r="A13291" s="27" t="s">
        <v>1752</v>
      </c>
      <c r="B13291" s="31">
        <v>202510</v>
      </c>
      <c r="C13291" s="27" t="s">
        <v>162</v>
      </c>
      <c r="D13291" s="27" t="s">
        <v>162</v>
      </c>
      <c r="E13291" s="27" t="s">
        <v>30</v>
      </c>
      <c r="F13291" s="27" t="s">
        <v>257</v>
      </c>
      <c r="G13291" s="33">
        <v>308412.68</v>
      </c>
      <c r="H13291" s="33">
        <v>0</v>
      </c>
      <c r="I13291" s="33">
        <v>8042</v>
      </c>
      <c r="J13291" s="33">
        <v>641</v>
      </c>
      <c r="K13291" s="33">
        <v>12300</v>
      </c>
      <c r="L13291" s="33">
        <v>1</v>
      </c>
      <c r="M13291" s="33">
        <v>0</v>
      </c>
      <c r="N13291" s="33">
        <v>385478.68</v>
      </c>
      <c r="O13291" s="33">
        <v>1598</v>
      </c>
      <c r="P13291" s="33">
        <v>3149</v>
      </c>
    </row>
    <row r="13292" spans="1:16">
      <c r="A13292" s="27" t="s">
        <v>1752</v>
      </c>
      <c r="B13292" s="31">
        <v>202511</v>
      </c>
      <c r="C13292" s="27" t="s">
        <v>162</v>
      </c>
      <c r="D13292" s="27" t="s">
        <v>162</v>
      </c>
      <c r="E13292" s="27" t="s">
        <v>30</v>
      </c>
      <c r="F13292" s="27" t="s">
        <v>257</v>
      </c>
      <c r="G13292" s="33">
        <v>406225.46</v>
      </c>
      <c r="H13292" s="33">
        <v>0</v>
      </c>
      <c r="I13292" s="33">
        <v>10576</v>
      </c>
      <c r="J13292" s="33">
        <v>1072</v>
      </c>
      <c r="K13292" s="33">
        <v>12300</v>
      </c>
      <c r="L13292" s="33">
        <v>1</v>
      </c>
      <c r="M13292" s="33">
        <v>0</v>
      </c>
      <c r="N13292" s="33">
        <v>467558.83</v>
      </c>
      <c r="O13292" s="33">
        <v>2170.1</v>
      </c>
      <c r="P13292" s="33">
        <v>4323</v>
      </c>
    </row>
    <row r="13293" spans="1:16">
      <c r="A13293" s="27" t="s">
        <v>1752</v>
      </c>
      <c r="B13293" s="31">
        <v>202512</v>
      </c>
      <c r="C13293" s="27" t="s">
        <v>162</v>
      </c>
      <c r="D13293" s="27" t="s">
        <v>162</v>
      </c>
      <c r="E13293" s="27" t="s">
        <v>30</v>
      </c>
      <c r="F13293" s="27" t="s">
        <v>257</v>
      </c>
      <c r="G13293" s="33">
        <v>474085.18</v>
      </c>
      <c r="H13293" s="33">
        <v>0</v>
      </c>
      <c r="I13293" s="33">
        <v>12055</v>
      </c>
      <c r="J13293" s="33">
        <v>1032</v>
      </c>
      <c r="K13293" s="33">
        <v>12300</v>
      </c>
      <c r="L13293" s="33">
        <v>1</v>
      </c>
      <c r="M13293" s="33">
        <v>0</v>
      </c>
      <c r="N13293" s="33">
        <v>539453.9399999999</v>
      </c>
      <c r="O13293" s="33">
        <v>2675.1</v>
      </c>
      <c r="P13293" s="33">
        <v>4911</v>
      </c>
    </row>
    <row r="13294" spans="1:16">
      <c r="A13294" s="27" t="s">
        <v>1752</v>
      </c>
      <c r="B13294" s="31">
        <v>202601</v>
      </c>
      <c r="C13294" s="27" t="s">
        <v>162</v>
      </c>
      <c r="D13294" s="27" t="s">
        <v>162</v>
      </c>
      <c r="E13294" s="27" t="s">
        <v>30</v>
      </c>
      <c r="F13294" s="27" t="s">
        <v>257</v>
      </c>
      <c r="G13294" s="33">
        <v>250744.33</v>
      </c>
      <c r="H13294" s="33">
        <v>0</v>
      </c>
      <c r="I13294" s="33">
        <v>6201</v>
      </c>
      <c r="J13294" s="33">
        <v>552</v>
      </c>
      <c r="K13294" s="33">
        <v>12300</v>
      </c>
      <c r="L13294" s="33">
        <v>1</v>
      </c>
      <c r="M13294" s="33">
        <v>0</v>
      </c>
      <c r="N13294" s="33">
        <v>275581.44</v>
      </c>
      <c r="O13294" s="33">
        <v>1377.6</v>
      </c>
      <c r="P13294" s="33">
        <v>2598</v>
      </c>
    </row>
    <row r="13295" spans="1:16">
      <c r="A13295" s="27" t="s">
        <v>1752</v>
      </c>
      <c r="B13295" s="31">
        <v>202602</v>
      </c>
      <c r="C13295" s="27" t="s">
        <v>162</v>
      </c>
      <c r="D13295" s="27" t="s">
        <v>162</v>
      </c>
      <c r="E13295" s="27" t="s">
        <v>30</v>
      </c>
      <c r="F13295" s="27" t="s">
        <v>257</v>
      </c>
      <c r="G13295" s="33">
        <v>247115.52</v>
      </c>
      <c r="H13295" s="33">
        <v>0</v>
      </c>
      <c r="I13295" s="33">
        <v>6764</v>
      </c>
      <c r="J13295" s="33">
        <v>656</v>
      </c>
      <c r="K13295" s="33">
        <v>12300</v>
      </c>
      <c r="L13295" s="33">
        <v>1</v>
      </c>
      <c r="M13295" s="33">
        <v>0</v>
      </c>
      <c r="N13295" s="33">
        <v>285364.95</v>
      </c>
      <c r="O13295" s="33">
        <v>1338.3</v>
      </c>
      <c r="P13295" s="33">
        <v>2654</v>
      </c>
    </row>
    <row r="13296" spans="1:16">
      <c r="A13296" s="27" t="s">
        <v>1752</v>
      </c>
      <c r="B13296" s="31">
        <v>202603</v>
      </c>
      <c r="C13296" s="27" t="s">
        <v>162</v>
      </c>
      <c r="D13296" s="27" t="s">
        <v>162</v>
      </c>
      <c r="E13296" s="27" t="s">
        <v>30</v>
      </c>
      <c r="F13296" s="27" t="s">
        <v>257</v>
      </c>
      <c r="G13296" s="33">
        <v>295650.32</v>
      </c>
      <c r="H13296" s="33">
        <v>0</v>
      </c>
      <c r="I13296" s="33">
        <v>6906</v>
      </c>
      <c r="J13296" s="33">
        <v>619</v>
      </c>
      <c r="K13296" s="33">
        <v>12300</v>
      </c>
      <c r="L13296" s="33">
        <v>1</v>
      </c>
      <c r="M13296" s="33">
        <v>0</v>
      </c>
      <c r="N13296" s="33">
        <v>357444.14</v>
      </c>
      <c r="O13296" s="33">
        <v>1814.6</v>
      </c>
      <c r="P13296" s="33">
        <v>2971</v>
      </c>
    </row>
    <row r="13297" spans="1:16">
      <c r="A13297" s="27" t="s">
        <v>1752</v>
      </c>
      <c r="B13297" s="31">
        <v>202604</v>
      </c>
      <c r="C13297" s="27" t="s">
        <v>162</v>
      </c>
      <c r="D13297" s="27" t="s">
        <v>162</v>
      </c>
      <c r="E13297" s="27" t="s">
        <v>30</v>
      </c>
      <c r="F13297" s="27" t="s">
        <v>257</v>
      </c>
      <c r="G13297" s="33">
        <v>398439.24</v>
      </c>
      <c r="H13297" s="33">
        <v>0</v>
      </c>
      <c r="I13297" s="33">
        <v>9872</v>
      </c>
      <c r="J13297" s="33">
        <v>836</v>
      </c>
      <c r="K13297" s="33">
        <v>12300</v>
      </c>
      <c r="L13297" s="33">
        <v>1</v>
      </c>
      <c r="M13297" s="33">
        <v>0</v>
      </c>
      <c r="N13297" s="33">
        <v>422761.62</v>
      </c>
      <c r="O13297" s="33">
        <v>2304.2</v>
      </c>
      <c r="P13297" s="33">
        <v>4140</v>
      </c>
    </row>
    <row r="13298" spans="1:16">
      <c r="A13298" s="27" t="s">
        <v>1752</v>
      </c>
      <c r="B13298" s="31">
        <v>202605</v>
      </c>
      <c r="C13298" s="27" t="s">
        <v>162</v>
      </c>
      <c r="D13298" s="27" t="s">
        <v>162</v>
      </c>
      <c r="E13298" s="27" t="s">
        <v>30</v>
      </c>
      <c r="F13298" s="27" t="s">
        <v>257</v>
      </c>
      <c r="G13298" s="33">
        <v>431878.75</v>
      </c>
      <c r="H13298" s="33">
        <v>0</v>
      </c>
      <c r="I13298" s="33">
        <v>10442</v>
      </c>
      <c r="J13298" s="33">
        <v>918</v>
      </c>
      <c r="K13298" s="33">
        <v>12300</v>
      </c>
      <c r="L13298" s="33">
        <v>1</v>
      </c>
      <c r="M13298" s="33">
        <v>0</v>
      </c>
      <c r="N13298" s="33">
        <v>465377.36</v>
      </c>
      <c r="O13298" s="33">
        <v>2455.4</v>
      </c>
      <c r="P13298" s="33">
        <v>4266</v>
      </c>
    </row>
    <row r="13299" spans="1:16">
      <c r="A13299" s="27" t="s">
        <v>1752</v>
      </c>
      <c r="B13299" s="31">
        <v>202606</v>
      </c>
      <c r="C13299" s="27" t="s">
        <v>162</v>
      </c>
      <c r="D13299" s="27" t="s">
        <v>162</v>
      </c>
      <c r="E13299" s="27" t="s">
        <v>30</v>
      </c>
      <c r="F13299" s="27" t="s">
        <v>257</v>
      </c>
      <c r="G13299" s="33">
        <v>411486.15</v>
      </c>
      <c r="H13299" s="33">
        <v>0</v>
      </c>
      <c r="I13299" s="33">
        <v>11794</v>
      </c>
      <c r="J13299" s="33">
        <v>1206</v>
      </c>
      <c r="K13299" s="33">
        <v>12300</v>
      </c>
      <c r="L13299" s="33">
        <v>1</v>
      </c>
      <c r="M13299" s="33">
        <v>0</v>
      </c>
      <c r="N13299" s="33">
        <v>456954.05</v>
      </c>
      <c r="O13299" s="33">
        <v>2289.7</v>
      </c>
      <c r="P13299" s="33">
        <v>4667</v>
      </c>
    </row>
    <row r="13300" spans="1:16">
      <c r="A13300" s="27" t="s">
        <v>1752</v>
      </c>
      <c r="B13300" s="31">
        <v>202607</v>
      </c>
      <c r="C13300" s="27" t="s">
        <v>162</v>
      </c>
      <c r="D13300" s="27" t="s">
        <v>162</v>
      </c>
      <c r="E13300" s="27" t="s">
        <v>30</v>
      </c>
      <c r="F13300" s="27" t="s">
        <v>257</v>
      </c>
      <c r="G13300" s="33">
        <v>318589.91</v>
      </c>
      <c r="H13300" s="33">
        <v>0</v>
      </c>
      <c r="I13300" s="33">
        <v>8094</v>
      </c>
      <c r="J13300" s="33">
        <v>839</v>
      </c>
      <c r="K13300" s="33">
        <v>12300</v>
      </c>
      <c r="L13300" s="33">
        <v>1</v>
      </c>
      <c r="M13300" s="33">
        <v>0</v>
      </c>
      <c r="N13300" s="33">
        <v>408344.12</v>
      </c>
      <c r="O13300" s="33">
        <v>1793.2</v>
      </c>
      <c r="P13300" s="33">
        <v>3279</v>
      </c>
    </row>
    <row r="13301" spans="1:16">
      <c r="A13301" s="27" t="s">
        <v>1754</v>
      </c>
      <c r="B13301" s="31">
        <v>202408</v>
      </c>
      <c r="C13301" s="27" t="s">
        <v>162</v>
      </c>
      <c r="D13301" s="27" t="s">
        <v>162</v>
      </c>
      <c r="E13301" s="27" t="s">
        <v>30</v>
      </c>
      <c r="F13301" s="27" t="s">
        <v>257</v>
      </c>
      <c r="G13301" s="33">
        <v>284054.9</v>
      </c>
      <c r="H13301" s="33">
        <v>284054.9</v>
      </c>
      <c r="I13301" s="33">
        <v>7551</v>
      </c>
      <c r="J13301" s="33">
        <v>644</v>
      </c>
      <c r="K13301" s="33">
        <v>12300</v>
      </c>
      <c r="L13301" s="33">
        <v>1</v>
      </c>
      <c r="M13301" s="33">
        <v>1</v>
      </c>
      <c r="N13301" s="33">
        <v>325219.71</v>
      </c>
      <c r="O13301" s="33">
        <v>1558.3</v>
      </c>
      <c r="P13301" s="33">
        <v>2989</v>
      </c>
    </row>
    <row r="13302" spans="1:16">
      <c r="A13302" s="27" t="s">
        <v>1754</v>
      </c>
      <c r="B13302" s="31">
        <v>202409</v>
      </c>
      <c r="C13302" s="27" t="s">
        <v>162</v>
      </c>
      <c r="D13302" s="27" t="s">
        <v>162</v>
      </c>
      <c r="E13302" s="27" t="s">
        <v>30</v>
      </c>
      <c r="F13302" s="27" t="s">
        <v>257</v>
      </c>
      <c r="G13302" s="33">
        <v>248497.58</v>
      </c>
      <c r="H13302" s="33">
        <v>248497.58</v>
      </c>
      <c r="I13302" s="33">
        <v>6125</v>
      </c>
      <c r="J13302" s="33">
        <v>563</v>
      </c>
      <c r="K13302" s="33">
        <v>12300</v>
      </c>
      <c r="L13302" s="33">
        <v>1</v>
      </c>
      <c r="M13302" s="33">
        <v>1</v>
      </c>
      <c r="N13302" s="33">
        <v>314289.65</v>
      </c>
      <c r="O13302" s="33">
        <v>1417.3</v>
      </c>
      <c r="P13302" s="33">
        <v>2613</v>
      </c>
    </row>
    <row r="13303" spans="1:16">
      <c r="A13303" s="27" t="s">
        <v>1754</v>
      </c>
      <c r="B13303" s="31">
        <v>202410</v>
      </c>
      <c r="C13303" s="27" t="s">
        <v>162</v>
      </c>
      <c r="D13303" s="27" t="s">
        <v>162</v>
      </c>
      <c r="E13303" s="27" t="s">
        <v>30</v>
      </c>
      <c r="F13303" s="27" t="s">
        <v>257</v>
      </c>
      <c r="G13303" s="33">
        <v>334451.31</v>
      </c>
      <c r="H13303" s="33">
        <v>334451.31</v>
      </c>
      <c r="I13303" s="33">
        <v>7884</v>
      </c>
      <c r="J13303" s="33">
        <v>816</v>
      </c>
      <c r="K13303" s="33">
        <v>12300</v>
      </c>
      <c r="L13303" s="33">
        <v>1</v>
      </c>
      <c r="M13303" s="33">
        <v>1</v>
      </c>
      <c r="N13303" s="33">
        <v>346969.17</v>
      </c>
      <c r="O13303" s="33">
        <v>2019.7</v>
      </c>
      <c r="P13303" s="33">
        <v>3282</v>
      </c>
    </row>
    <row r="13304" spans="1:16">
      <c r="A13304" s="27" t="s">
        <v>1754</v>
      </c>
      <c r="B13304" s="31">
        <v>202411</v>
      </c>
      <c r="C13304" s="27" t="s">
        <v>162</v>
      </c>
      <c r="D13304" s="27" t="s">
        <v>162</v>
      </c>
      <c r="E13304" s="27" t="s">
        <v>30</v>
      </c>
      <c r="F13304" s="27" t="s">
        <v>257</v>
      </c>
      <c r="G13304" s="33">
        <v>375599.4</v>
      </c>
      <c r="H13304" s="33">
        <v>375599.4</v>
      </c>
      <c r="I13304" s="33">
        <v>9122</v>
      </c>
      <c r="J13304" s="33">
        <v>873</v>
      </c>
      <c r="K13304" s="33">
        <v>12300</v>
      </c>
      <c r="L13304" s="33">
        <v>1</v>
      </c>
      <c r="M13304" s="33">
        <v>1</v>
      </c>
      <c r="N13304" s="33">
        <v>420849.48</v>
      </c>
      <c r="O13304" s="33">
        <v>2049.1</v>
      </c>
      <c r="P13304" s="33">
        <v>3741</v>
      </c>
    </row>
    <row r="13305" spans="1:16">
      <c r="A13305" s="27" t="s">
        <v>1754</v>
      </c>
      <c r="B13305" s="31">
        <v>202412</v>
      </c>
      <c r="C13305" s="27" t="s">
        <v>162</v>
      </c>
      <c r="D13305" s="27" t="s">
        <v>162</v>
      </c>
      <c r="E13305" s="27" t="s">
        <v>30</v>
      </c>
      <c r="F13305" s="27" t="s">
        <v>257</v>
      </c>
      <c r="G13305" s="33">
        <v>475876.24</v>
      </c>
      <c r="H13305" s="33">
        <v>475876.24</v>
      </c>
      <c r="I13305" s="33">
        <v>12022</v>
      </c>
      <c r="J13305" s="33">
        <v>1057</v>
      </c>
      <c r="K13305" s="33">
        <v>12300</v>
      </c>
      <c r="L13305" s="33">
        <v>1</v>
      </c>
      <c r="M13305" s="33">
        <v>1</v>
      </c>
      <c r="N13305" s="33">
        <v>485562.23</v>
      </c>
      <c r="O13305" s="33">
        <v>2764.4</v>
      </c>
      <c r="P13305" s="33">
        <v>4986</v>
      </c>
    </row>
    <row r="13306" spans="1:16">
      <c r="A13306" s="27" t="s">
        <v>1754</v>
      </c>
      <c r="B13306" s="31">
        <v>202501</v>
      </c>
      <c r="C13306" s="27" t="s">
        <v>162</v>
      </c>
      <c r="D13306" s="27" t="s">
        <v>162</v>
      </c>
      <c r="E13306" s="27" t="s">
        <v>30</v>
      </c>
      <c r="F13306" s="27" t="s">
        <v>257</v>
      </c>
      <c r="G13306" s="33">
        <v>215814.11</v>
      </c>
      <c r="H13306" s="33">
        <v>215814.11</v>
      </c>
      <c r="I13306" s="33">
        <v>5120</v>
      </c>
      <c r="J13306" s="33">
        <v>511</v>
      </c>
      <c r="K13306" s="33">
        <v>12300</v>
      </c>
      <c r="L13306" s="33">
        <v>1</v>
      </c>
      <c r="M13306" s="33">
        <v>1</v>
      </c>
      <c r="N13306" s="33">
        <v>248050.72</v>
      </c>
      <c r="O13306" s="33">
        <v>1206.6</v>
      </c>
      <c r="P13306" s="33">
        <v>2110</v>
      </c>
    </row>
    <row r="13307" spans="1:16">
      <c r="A13307" s="27" t="s">
        <v>1754</v>
      </c>
      <c r="B13307" s="31">
        <v>202502</v>
      </c>
      <c r="C13307" s="27" t="s">
        <v>162</v>
      </c>
      <c r="D13307" s="27" t="s">
        <v>162</v>
      </c>
      <c r="E13307" s="27" t="s">
        <v>30</v>
      </c>
      <c r="F13307" s="27" t="s">
        <v>257</v>
      </c>
      <c r="G13307" s="33">
        <v>253038.7</v>
      </c>
      <c r="H13307" s="33">
        <v>253038.7</v>
      </c>
      <c r="I13307" s="33">
        <v>6335</v>
      </c>
      <c r="J13307" s="33">
        <v>703</v>
      </c>
      <c r="K13307" s="33">
        <v>12300</v>
      </c>
      <c r="L13307" s="33">
        <v>1</v>
      </c>
      <c r="M13307" s="33">
        <v>1</v>
      </c>
      <c r="N13307" s="33">
        <v>256856.85</v>
      </c>
      <c r="O13307" s="33">
        <v>1341.1</v>
      </c>
      <c r="P13307" s="33">
        <v>2608</v>
      </c>
    </row>
    <row r="13308" spans="1:16">
      <c r="A13308" s="27" t="s">
        <v>1754</v>
      </c>
      <c r="B13308" s="31">
        <v>202503</v>
      </c>
      <c r="C13308" s="27" t="s">
        <v>162</v>
      </c>
      <c r="D13308" s="27" t="s">
        <v>162</v>
      </c>
      <c r="E13308" s="27" t="s">
        <v>30</v>
      </c>
      <c r="F13308" s="27" t="s">
        <v>257</v>
      </c>
      <c r="G13308" s="33">
        <v>290915.08</v>
      </c>
      <c r="H13308" s="33">
        <v>290915.08</v>
      </c>
      <c r="I13308" s="33">
        <v>6841</v>
      </c>
      <c r="J13308" s="33">
        <v>790</v>
      </c>
      <c r="K13308" s="33">
        <v>12300</v>
      </c>
      <c r="L13308" s="33">
        <v>1</v>
      </c>
      <c r="M13308" s="33">
        <v>1</v>
      </c>
      <c r="N13308" s="33">
        <v>321735.3</v>
      </c>
      <c r="O13308" s="33">
        <v>1728.6</v>
      </c>
      <c r="P13308" s="33">
        <v>2963</v>
      </c>
    </row>
    <row r="13309" spans="1:16">
      <c r="A13309" s="27" t="s">
        <v>1754</v>
      </c>
      <c r="B13309" s="31">
        <v>202504</v>
      </c>
      <c r="C13309" s="27" t="s">
        <v>162</v>
      </c>
      <c r="D13309" s="27" t="s">
        <v>162</v>
      </c>
      <c r="E13309" s="27" t="s">
        <v>30</v>
      </c>
      <c r="F13309" s="27" t="s">
        <v>257</v>
      </c>
      <c r="G13309" s="33">
        <v>358627.42</v>
      </c>
      <c r="H13309" s="33">
        <v>358627.42</v>
      </c>
      <c r="I13309" s="33">
        <v>8794</v>
      </c>
      <c r="J13309" s="33">
        <v>898</v>
      </c>
      <c r="K13309" s="33">
        <v>12300</v>
      </c>
      <c r="L13309" s="33">
        <v>1</v>
      </c>
      <c r="M13309" s="33">
        <v>1</v>
      </c>
      <c r="N13309" s="33">
        <v>380527.53</v>
      </c>
      <c r="O13309" s="33">
        <v>2097.8</v>
      </c>
      <c r="P13309" s="33">
        <v>3697</v>
      </c>
    </row>
    <row r="13310" spans="1:16">
      <c r="A13310" s="27" t="s">
        <v>1754</v>
      </c>
      <c r="B13310" s="31">
        <v>202505</v>
      </c>
      <c r="C13310" s="27" t="s">
        <v>162</v>
      </c>
      <c r="D13310" s="27" t="s">
        <v>162</v>
      </c>
      <c r="E13310" s="27" t="s">
        <v>30</v>
      </c>
      <c r="F13310" s="27" t="s">
        <v>257</v>
      </c>
      <c r="G13310" s="33">
        <v>400893.68</v>
      </c>
      <c r="H13310" s="33">
        <v>400893.68</v>
      </c>
      <c r="I13310" s="33">
        <v>9468</v>
      </c>
      <c r="J13310" s="33">
        <v>826</v>
      </c>
      <c r="K13310" s="33">
        <v>12300</v>
      </c>
      <c r="L13310" s="33">
        <v>1</v>
      </c>
      <c r="M13310" s="33">
        <v>1</v>
      </c>
      <c r="N13310" s="33">
        <v>418885.93</v>
      </c>
      <c r="O13310" s="33">
        <v>2162.2</v>
      </c>
      <c r="P13310" s="33">
        <v>3961</v>
      </c>
    </row>
    <row r="13311" spans="1:16">
      <c r="A13311" s="27" t="s">
        <v>1754</v>
      </c>
      <c r="B13311" s="31">
        <v>202506</v>
      </c>
      <c r="C13311" s="27" t="s">
        <v>162</v>
      </c>
      <c r="D13311" s="27" t="s">
        <v>162</v>
      </c>
      <c r="E13311" s="27" t="s">
        <v>30</v>
      </c>
      <c r="F13311" s="27" t="s">
        <v>257</v>
      </c>
      <c r="G13311" s="33">
        <v>394706.76</v>
      </c>
      <c r="H13311" s="33">
        <v>394706.76</v>
      </c>
      <c r="I13311" s="33">
        <v>10219</v>
      </c>
      <c r="J13311" s="33">
        <v>875</v>
      </c>
      <c r="K13311" s="33">
        <v>12300</v>
      </c>
      <c r="L13311" s="33">
        <v>1</v>
      </c>
      <c r="M13311" s="33">
        <v>1</v>
      </c>
      <c r="N13311" s="33">
        <v>411304.11</v>
      </c>
      <c r="O13311" s="33">
        <v>2282.9</v>
      </c>
      <c r="P13311" s="33">
        <v>4139</v>
      </c>
    </row>
    <row r="13312" spans="1:16">
      <c r="A13312" s="27" t="s">
        <v>1754</v>
      </c>
      <c r="B13312" s="31">
        <v>202507</v>
      </c>
      <c r="C13312" s="27" t="s">
        <v>162</v>
      </c>
      <c r="D13312" s="27" t="s">
        <v>162</v>
      </c>
      <c r="E13312" s="27" t="s">
        <v>30</v>
      </c>
      <c r="F13312" s="27" t="s">
        <v>257</v>
      </c>
      <c r="G13312" s="33">
        <v>349196.4</v>
      </c>
      <c r="H13312" s="33">
        <v>349196.4</v>
      </c>
      <c r="I13312" s="33">
        <v>8654</v>
      </c>
      <c r="J13312" s="33">
        <v>775</v>
      </c>
      <c r="K13312" s="33">
        <v>12300</v>
      </c>
      <c r="L13312" s="33">
        <v>1</v>
      </c>
      <c r="M13312" s="33">
        <v>1</v>
      </c>
      <c r="N13312" s="33">
        <v>367550.34</v>
      </c>
      <c r="O13312" s="33">
        <v>1812.8</v>
      </c>
      <c r="P13312" s="33">
        <v>3712</v>
      </c>
    </row>
    <row r="13313" spans="1:16">
      <c r="A13313" s="27" t="s">
        <v>1754</v>
      </c>
      <c r="B13313" s="31">
        <v>202508</v>
      </c>
      <c r="C13313" s="27" t="s">
        <v>162</v>
      </c>
      <c r="D13313" s="27" t="s">
        <v>162</v>
      </c>
      <c r="E13313" s="27" t="s">
        <v>30</v>
      </c>
      <c r="F13313" s="27" t="s">
        <v>257</v>
      </c>
      <c r="G13313" s="33">
        <v>332529.83</v>
      </c>
      <c r="H13313" s="33">
        <v>332529.83</v>
      </c>
      <c r="I13313" s="33">
        <v>8793</v>
      </c>
      <c r="J13313" s="33">
        <v>772</v>
      </c>
      <c r="K13313" s="33">
        <v>12300</v>
      </c>
      <c r="L13313" s="33">
        <v>1</v>
      </c>
      <c r="M13313" s="33">
        <v>1</v>
      </c>
      <c r="N13313" s="33">
        <v>355790.36</v>
      </c>
      <c r="O13313" s="33">
        <v>1888.4</v>
      </c>
      <c r="P13313" s="33">
        <v>3506</v>
      </c>
    </row>
    <row r="13314" spans="1:16">
      <c r="A13314" s="27" t="s">
        <v>1754</v>
      </c>
      <c r="B13314" s="31">
        <v>202509</v>
      </c>
      <c r="C13314" s="27" t="s">
        <v>162</v>
      </c>
      <c r="D13314" s="27" t="s">
        <v>162</v>
      </c>
      <c r="E13314" s="27" t="s">
        <v>30</v>
      </c>
      <c r="F13314" s="27" t="s">
        <v>257</v>
      </c>
      <c r="G13314" s="33">
        <v>323171.99</v>
      </c>
      <c r="H13314" s="33">
        <v>323171.99</v>
      </c>
      <c r="I13314" s="33">
        <v>8521</v>
      </c>
      <c r="J13314" s="33">
        <v>716</v>
      </c>
      <c r="K13314" s="33">
        <v>12300</v>
      </c>
      <c r="L13314" s="33">
        <v>1</v>
      </c>
      <c r="M13314" s="33">
        <v>1</v>
      </c>
      <c r="N13314" s="33">
        <v>343832.87</v>
      </c>
      <c r="O13314" s="33">
        <v>1908.3</v>
      </c>
      <c r="P13314" s="33">
        <v>3451</v>
      </c>
    </row>
    <row r="13315" spans="1:16">
      <c r="A13315" s="27" t="s">
        <v>1754</v>
      </c>
      <c r="B13315" s="31">
        <v>202510</v>
      </c>
      <c r="C13315" s="27" t="s">
        <v>162</v>
      </c>
      <c r="D13315" s="27" t="s">
        <v>162</v>
      </c>
      <c r="E13315" s="27" t="s">
        <v>30</v>
      </c>
      <c r="F13315" s="27" t="s">
        <v>257</v>
      </c>
      <c r="G13315" s="33">
        <v>367523.49</v>
      </c>
      <c r="H13315" s="33">
        <v>367523.49</v>
      </c>
      <c r="I13315" s="33">
        <v>9708</v>
      </c>
      <c r="J13315" s="33">
        <v>851</v>
      </c>
      <c r="K13315" s="33">
        <v>12300</v>
      </c>
      <c r="L13315" s="33">
        <v>1</v>
      </c>
      <c r="M13315" s="33">
        <v>1</v>
      </c>
      <c r="N13315" s="33">
        <v>379584.27</v>
      </c>
      <c r="O13315" s="33">
        <v>2156.5</v>
      </c>
      <c r="P13315" s="33">
        <v>3865</v>
      </c>
    </row>
    <row r="13316" spans="1:16">
      <c r="A13316" s="27" t="s">
        <v>1754</v>
      </c>
      <c r="B13316" s="31">
        <v>202511</v>
      </c>
      <c r="C13316" s="27" t="s">
        <v>162</v>
      </c>
      <c r="D13316" s="27" t="s">
        <v>162</v>
      </c>
      <c r="E13316" s="27" t="s">
        <v>30</v>
      </c>
      <c r="F13316" s="27" t="s">
        <v>257</v>
      </c>
      <c r="G13316" s="33">
        <v>479116.02</v>
      </c>
      <c r="H13316" s="33">
        <v>479116.02</v>
      </c>
      <c r="I13316" s="33">
        <v>12638</v>
      </c>
      <c r="J13316" s="33">
        <v>1098</v>
      </c>
      <c r="K13316" s="33">
        <v>12300</v>
      </c>
      <c r="L13316" s="33">
        <v>1</v>
      </c>
      <c r="M13316" s="33">
        <v>1</v>
      </c>
      <c r="N13316" s="33">
        <v>460409.33</v>
      </c>
      <c r="O13316" s="33">
        <v>2557.1</v>
      </c>
      <c r="P13316" s="33">
        <v>5049</v>
      </c>
    </row>
    <row r="13317" spans="1:16">
      <c r="A13317" s="27" t="s">
        <v>1754</v>
      </c>
      <c r="B13317" s="31">
        <v>202512</v>
      </c>
      <c r="C13317" s="27" t="s">
        <v>162</v>
      </c>
      <c r="D13317" s="27" t="s">
        <v>162</v>
      </c>
      <c r="E13317" s="27" t="s">
        <v>30</v>
      </c>
      <c r="F13317" s="27" t="s">
        <v>257</v>
      </c>
      <c r="G13317" s="33">
        <v>464895.53</v>
      </c>
      <c r="H13317" s="33">
        <v>464895.53</v>
      </c>
      <c r="I13317" s="33">
        <v>11880</v>
      </c>
      <c r="J13317" s="33">
        <v>1124</v>
      </c>
      <c r="K13317" s="33">
        <v>12300</v>
      </c>
      <c r="L13317" s="33">
        <v>1</v>
      </c>
      <c r="M13317" s="33">
        <v>1</v>
      </c>
      <c r="N13317" s="33">
        <v>531205.08</v>
      </c>
      <c r="O13317" s="33">
        <v>2436.6</v>
      </c>
      <c r="P13317" s="33">
        <v>4634</v>
      </c>
    </row>
    <row r="13318" spans="1:16">
      <c r="A13318" s="27" t="s">
        <v>1754</v>
      </c>
      <c r="B13318" s="31">
        <v>202601</v>
      </c>
      <c r="C13318" s="27" t="s">
        <v>162</v>
      </c>
      <c r="D13318" s="27" t="s">
        <v>162</v>
      </c>
      <c r="E13318" s="27" t="s">
        <v>30</v>
      </c>
      <c r="F13318" s="27" t="s">
        <v>257</v>
      </c>
      <c r="G13318" s="33">
        <v>224844.37</v>
      </c>
      <c r="H13318" s="33">
        <v>224844.37</v>
      </c>
      <c r="I13318" s="33">
        <v>6315</v>
      </c>
      <c r="J13318" s="33">
        <v>600</v>
      </c>
      <c r="K13318" s="33">
        <v>12300</v>
      </c>
      <c r="L13318" s="33">
        <v>1</v>
      </c>
      <c r="M13318" s="33">
        <v>1</v>
      </c>
      <c r="N13318" s="33">
        <v>271367.49</v>
      </c>
      <c r="O13318" s="33">
        <v>1360.7</v>
      </c>
      <c r="P13318" s="33">
        <v>2524</v>
      </c>
    </row>
    <row r="13319" spans="1:16">
      <c r="A13319" s="27" t="s">
        <v>1754</v>
      </c>
      <c r="B13319" s="31">
        <v>202602</v>
      </c>
      <c r="C13319" s="27" t="s">
        <v>162</v>
      </c>
      <c r="D13319" s="27" t="s">
        <v>162</v>
      </c>
      <c r="E13319" s="27" t="s">
        <v>30</v>
      </c>
      <c r="F13319" s="27" t="s">
        <v>257</v>
      </c>
      <c r="G13319" s="33">
        <v>253146.24</v>
      </c>
      <c r="H13319" s="33">
        <v>253146.24</v>
      </c>
      <c r="I13319" s="33">
        <v>6533</v>
      </c>
      <c r="J13319" s="33">
        <v>591</v>
      </c>
      <c r="K13319" s="33">
        <v>12300</v>
      </c>
      <c r="L13319" s="33">
        <v>1</v>
      </c>
      <c r="M13319" s="33">
        <v>1</v>
      </c>
      <c r="N13319" s="33">
        <v>281001.4</v>
      </c>
      <c r="O13319" s="33">
        <v>1335.1</v>
      </c>
      <c r="P13319" s="33">
        <v>2576</v>
      </c>
    </row>
    <row r="13320" spans="1:16">
      <c r="A13320" s="27" t="s">
        <v>1754</v>
      </c>
      <c r="B13320" s="31">
        <v>202603</v>
      </c>
      <c r="C13320" s="27" t="s">
        <v>162</v>
      </c>
      <c r="D13320" s="27" t="s">
        <v>162</v>
      </c>
      <c r="E13320" s="27" t="s">
        <v>30</v>
      </c>
      <c r="F13320" s="27" t="s">
        <v>257</v>
      </c>
      <c r="G13320" s="33">
        <v>383556.41</v>
      </c>
      <c r="H13320" s="33">
        <v>383556.41</v>
      </c>
      <c r="I13320" s="33">
        <v>10365</v>
      </c>
      <c r="J13320" s="33">
        <v>947</v>
      </c>
      <c r="K13320" s="33">
        <v>12300</v>
      </c>
      <c r="L13320" s="33">
        <v>1</v>
      </c>
      <c r="M13320" s="33">
        <v>1</v>
      </c>
      <c r="N13320" s="33">
        <v>351978.41</v>
      </c>
      <c r="O13320" s="33">
        <v>2163.7</v>
      </c>
      <c r="P13320" s="33">
        <v>4148</v>
      </c>
    </row>
    <row r="13321" spans="1:16">
      <c r="A13321" s="27" t="s">
        <v>1754</v>
      </c>
      <c r="B13321" s="31">
        <v>202604</v>
      </c>
      <c r="C13321" s="27" t="s">
        <v>162</v>
      </c>
      <c r="D13321" s="27" t="s">
        <v>162</v>
      </c>
      <c r="E13321" s="27" t="s">
        <v>30</v>
      </c>
      <c r="F13321" s="27" t="s">
        <v>257</v>
      </c>
      <c r="G13321" s="33">
        <v>426164.42</v>
      </c>
      <c r="H13321" s="33">
        <v>426164.42</v>
      </c>
      <c r="I13321" s="33">
        <v>11274</v>
      </c>
      <c r="J13321" s="33">
        <v>1086</v>
      </c>
      <c r="K13321" s="33">
        <v>12300</v>
      </c>
      <c r="L13321" s="33">
        <v>1</v>
      </c>
      <c r="M13321" s="33">
        <v>1</v>
      </c>
      <c r="N13321" s="33">
        <v>416297.12</v>
      </c>
      <c r="O13321" s="33">
        <v>2266.7</v>
      </c>
      <c r="P13321" s="33">
        <v>4273</v>
      </c>
    </row>
    <row r="13322" spans="1:16">
      <c r="A13322" s="27" t="s">
        <v>1754</v>
      </c>
      <c r="B13322" s="31">
        <v>202605</v>
      </c>
      <c r="C13322" s="27" t="s">
        <v>162</v>
      </c>
      <c r="D13322" s="27" t="s">
        <v>162</v>
      </c>
      <c r="E13322" s="27" t="s">
        <v>30</v>
      </c>
      <c r="F13322" s="27" t="s">
        <v>257</v>
      </c>
      <c r="G13322" s="33">
        <v>448520.26</v>
      </c>
      <c r="H13322" s="33">
        <v>448520.26</v>
      </c>
      <c r="I13322" s="33">
        <v>12047</v>
      </c>
      <c r="J13322" s="33">
        <v>1218</v>
      </c>
      <c r="K13322" s="33">
        <v>12300</v>
      </c>
      <c r="L13322" s="33">
        <v>1</v>
      </c>
      <c r="M13322" s="33">
        <v>1</v>
      </c>
      <c r="N13322" s="33">
        <v>458261.21</v>
      </c>
      <c r="O13322" s="33">
        <v>2645.4</v>
      </c>
      <c r="P13322" s="33">
        <v>5147</v>
      </c>
    </row>
    <row r="13323" spans="1:16">
      <c r="A13323" s="27" t="s">
        <v>1754</v>
      </c>
      <c r="B13323" s="31">
        <v>202606</v>
      </c>
      <c r="C13323" s="27" t="s">
        <v>162</v>
      </c>
      <c r="D13323" s="27" t="s">
        <v>162</v>
      </c>
      <c r="E13323" s="27" t="s">
        <v>30</v>
      </c>
      <c r="F13323" s="27" t="s">
        <v>257</v>
      </c>
      <c r="G13323" s="33">
        <v>440656.62</v>
      </c>
      <c r="H13323" s="33">
        <v>440656.62</v>
      </c>
      <c r="I13323" s="33">
        <v>11287</v>
      </c>
      <c r="J13323" s="33">
        <v>1084</v>
      </c>
      <c r="K13323" s="33">
        <v>12300</v>
      </c>
      <c r="L13323" s="33">
        <v>1</v>
      </c>
      <c r="M13323" s="33">
        <v>1</v>
      </c>
      <c r="N13323" s="33">
        <v>449966.7</v>
      </c>
      <c r="O13323" s="33">
        <v>2244.9</v>
      </c>
      <c r="P13323" s="33">
        <v>4610</v>
      </c>
    </row>
    <row r="13324" spans="1:16">
      <c r="A13324" s="27" t="s">
        <v>1754</v>
      </c>
      <c r="B13324" s="31">
        <v>202607</v>
      </c>
      <c r="C13324" s="27" t="s">
        <v>162</v>
      </c>
      <c r="D13324" s="27" t="s">
        <v>162</v>
      </c>
      <c r="E13324" s="27" t="s">
        <v>30</v>
      </c>
      <c r="F13324" s="27" t="s">
        <v>257</v>
      </c>
      <c r="G13324" s="33">
        <v>370733.33</v>
      </c>
      <c r="H13324" s="33">
        <v>370733.33</v>
      </c>
      <c r="I13324" s="33">
        <v>8818</v>
      </c>
      <c r="J13324" s="33">
        <v>750</v>
      </c>
      <c r="K13324" s="33">
        <v>12300</v>
      </c>
      <c r="L13324" s="33">
        <v>1</v>
      </c>
      <c r="M13324" s="33">
        <v>1</v>
      </c>
      <c r="N13324" s="33">
        <v>402100.07</v>
      </c>
      <c r="O13324" s="33">
        <v>2088.8</v>
      </c>
      <c r="P13324" s="33">
        <v>3702</v>
      </c>
    </row>
    <row r="13325" spans="1:16">
      <c r="A13325" s="27" t="s">
        <v>1756</v>
      </c>
      <c r="B13325" s="31">
        <v>202408</v>
      </c>
      <c r="C13325" s="27" t="s">
        <v>162</v>
      </c>
      <c r="D13325" s="27" t="s">
        <v>162</v>
      </c>
      <c r="E13325" s="27" t="s">
        <v>30</v>
      </c>
      <c r="F13325" s="27" t="s">
        <v>257</v>
      </c>
      <c r="G13325" s="33">
        <v>201298.18</v>
      </c>
      <c r="H13325" s="33">
        <v>201298.18</v>
      </c>
      <c r="I13325" s="33">
        <v>4899</v>
      </c>
      <c r="J13325" s="33">
        <v>507</v>
      </c>
      <c r="K13325" s="33">
        <v>9800</v>
      </c>
      <c r="L13325" s="33">
        <v>1</v>
      </c>
      <c r="M13325" s="33">
        <v>1</v>
      </c>
      <c r="N13325" s="33">
        <v>270925.16</v>
      </c>
      <c r="O13325" s="33">
        <v>1095.7</v>
      </c>
      <c r="P13325" s="33">
        <v>2051</v>
      </c>
    </row>
    <row r="13326" spans="1:16">
      <c r="A13326" s="27" t="s">
        <v>1756</v>
      </c>
      <c r="B13326" s="31">
        <v>202409</v>
      </c>
      <c r="C13326" s="27" t="s">
        <v>162</v>
      </c>
      <c r="D13326" s="27" t="s">
        <v>162</v>
      </c>
      <c r="E13326" s="27" t="s">
        <v>30</v>
      </c>
      <c r="F13326" s="27" t="s">
        <v>257</v>
      </c>
      <c r="G13326" s="33">
        <v>209306.6</v>
      </c>
      <c r="H13326" s="33">
        <v>209306.6</v>
      </c>
      <c r="I13326" s="33">
        <v>5637</v>
      </c>
      <c r="J13326" s="33">
        <v>449</v>
      </c>
      <c r="K13326" s="33">
        <v>9800</v>
      </c>
      <c r="L13326" s="33">
        <v>1</v>
      </c>
      <c r="M13326" s="33">
        <v>1</v>
      </c>
      <c r="N13326" s="33">
        <v>261819.84</v>
      </c>
      <c r="O13326" s="33">
        <v>1115.8</v>
      </c>
      <c r="P13326" s="33">
        <v>2266</v>
      </c>
    </row>
    <row r="13327" spans="1:16">
      <c r="A13327" s="27" t="s">
        <v>1756</v>
      </c>
      <c r="B13327" s="31">
        <v>202410</v>
      </c>
      <c r="C13327" s="27" t="s">
        <v>162</v>
      </c>
      <c r="D13327" s="27" t="s">
        <v>162</v>
      </c>
      <c r="E13327" s="27" t="s">
        <v>30</v>
      </c>
      <c r="F13327" s="27" t="s">
        <v>257</v>
      </c>
      <c r="G13327" s="33">
        <v>200806.29</v>
      </c>
      <c r="H13327" s="33">
        <v>200806.29</v>
      </c>
      <c r="I13327" s="33">
        <v>5138</v>
      </c>
      <c r="J13327" s="33">
        <v>464</v>
      </c>
      <c r="K13327" s="33">
        <v>9800</v>
      </c>
      <c r="L13327" s="33">
        <v>1</v>
      </c>
      <c r="M13327" s="33">
        <v>1</v>
      </c>
      <c r="N13327" s="33">
        <v>289043.61</v>
      </c>
      <c r="O13327" s="33">
        <v>1302.9</v>
      </c>
      <c r="P13327" s="33">
        <v>2102</v>
      </c>
    </row>
    <row r="13328" spans="1:16">
      <c r="A13328" s="27" t="s">
        <v>1756</v>
      </c>
      <c r="B13328" s="31">
        <v>202411</v>
      </c>
      <c r="C13328" s="27" t="s">
        <v>162</v>
      </c>
      <c r="D13328" s="27" t="s">
        <v>162</v>
      </c>
      <c r="E13328" s="27" t="s">
        <v>30</v>
      </c>
      <c r="F13328" s="27" t="s">
        <v>257</v>
      </c>
      <c r="G13328" s="33">
        <v>244166.2</v>
      </c>
      <c r="H13328" s="33">
        <v>244166.2</v>
      </c>
      <c r="I13328" s="33">
        <v>6173</v>
      </c>
      <c r="J13328" s="33">
        <v>588</v>
      </c>
      <c r="K13328" s="33">
        <v>9800</v>
      </c>
      <c r="L13328" s="33">
        <v>1</v>
      </c>
      <c r="M13328" s="33">
        <v>1</v>
      </c>
      <c r="N13328" s="33">
        <v>350589.8</v>
      </c>
      <c r="O13328" s="33">
        <v>1312.7</v>
      </c>
      <c r="P13328" s="33">
        <v>2551</v>
      </c>
    </row>
    <row r="13329" spans="1:16">
      <c r="A13329" s="27" t="s">
        <v>1756</v>
      </c>
      <c r="B13329" s="31">
        <v>202412</v>
      </c>
      <c r="C13329" s="27" t="s">
        <v>162</v>
      </c>
      <c r="D13329" s="27" t="s">
        <v>162</v>
      </c>
      <c r="E13329" s="27" t="s">
        <v>30</v>
      </c>
      <c r="F13329" s="27" t="s">
        <v>257</v>
      </c>
      <c r="G13329" s="33">
        <v>278782.85</v>
      </c>
      <c r="H13329" s="33">
        <v>278782.85</v>
      </c>
      <c r="I13329" s="33">
        <v>7580</v>
      </c>
      <c r="J13329" s="33">
        <v>692</v>
      </c>
      <c r="K13329" s="33">
        <v>9800</v>
      </c>
      <c r="L13329" s="33">
        <v>1</v>
      </c>
      <c r="M13329" s="33">
        <v>1</v>
      </c>
      <c r="N13329" s="33">
        <v>404498.93</v>
      </c>
      <c r="O13329" s="33">
        <v>1694.9</v>
      </c>
      <c r="P13329" s="33">
        <v>2960</v>
      </c>
    </row>
    <row r="13330" spans="1:16">
      <c r="A13330" s="27" t="s">
        <v>1756</v>
      </c>
      <c r="B13330" s="31">
        <v>202501</v>
      </c>
      <c r="C13330" s="27" t="s">
        <v>162</v>
      </c>
      <c r="D13330" s="27" t="s">
        <v>162</v>
      </c>
      <c r="E13330" s="27" t="s">
        <v>30</v>
      </c>
      <c r="F13330" s="27" t="s">
        <v>257</v>
      </c>
      <c r="G13330" s="33">
        <v>153577.87</v>
      </c>
      <c r="H13330" s="33">
        <v>153577.87</v>
      </c>
      <c r="I13330" s="33">
        <v>4135</v>
      </c>
      <c r="J13330" s="33">
        <v>335</v>
      </c>
      <c r="K13330" s="33">
        <v>9800</v>
      </c>
      <c r="L13330" s="33">
        <v>1</v>
      </c>
      <c r="M13330" s="33">
        <v>1</v>
      </c>
      <c r="N13330" s="33">
        <v>206639.33</v>
      </c>
      <c r="O13330" s="33">
        <v>981.7</v>
      </c>
      <c r="P13330" s="33">
        <v>1615</v>
      </c>
    </row>
    <row r="13331" spans="1:16">
      <c r="A13331" s="27" t="s">
        <v>1756</v>
      </c>
      <c r="B13331" s="31">
        <v>202502</v>
      </c>
      <c r="C13331" s="27" t="s">
        <v>162</v>
      </c>
      <c r="D13331" s="27" t="s">
        <v>162</v>
      </c>
      <c r="E13331" s="27" t="s">
        <v>30</v>
      </c>
      <c r="F13331" s="27" t="s">
        <v>257</v>
      </c>
      <c r="G13331" s="33">
        <v>155195.11</v>
      </c>
      <c r="H13331" s="33">
        <v>155195.11</v>
      </c>
      <c r="I13331" s="33">
        <v>3610</v>
      </c>
      <c r="J13331" s="33">
        <v>367</v>
      </c>
      <c r="K13331" s="33">
        <v>9800</v>
      </c>
      <c r="L13331" s="33">
        <v>1</v>
      </c>
      <c r="M13331" s="33">
        <v>1</v>
      </c>
      <c r="N13331" s="33">
        <v>213975.3</v>
      </c>
      <c r="O13331" s="33">
        <v>786.9</v>
      </c>
      <c r="P13331" s="33">
        <v>1556</v>
      </c>
    </row>
    <row r="13332" spans="1:16">
      <c r="A13332" s="27" t="s">
        <v>1756</v>
      </c>
      <c r="B13332" s="31">
        <v>202503</v>
      </c>
      <c r="C13332" s="27" t="s">
        <v>162</v>
      </c>
      <c r="D13332" s="27" t="s">
        <v>162</v>
      </c>
      <c r="E13332" s="27" t="s">
        <v>30</v>
      </c>
      <c r="F13332" s="27" t="s">
        <v>257</v>
      </c>
      <c r="G13332" s="33">
        <v>211736.96</v>
      </c>
      <c r="H13332" s="33">
        <v>211736.96</v>
      </c>
      <c r="I13332" s="33">
        <v>5563</v>
      </c>
      <c r="J13332" s="33">
        <v>478</v>
      </c>
      <c r="K13332" s="33">
        <v>9800</v>
      </c>
      <c r="L13332" s="33">
        <v>1</v>
      </c>
      <c r="M13332" s="33">
        <v>1</v>
      </c>
      <c r="N13332" s="33">
        <v>268022.46</v>
      </c>
      <c r="O13332" s="33">
        <v>1290.5</v>
      </c>
      <c r="P13332" s="33">
        <v>2242</v>
      </c>
    </row>
    <row r="13333" spans="1:16">
      <c r="A13333" s="27" t="s">
        <v>1756</v>
      </c>
      <c r="B13333" s="31">
        <v>202504</v>
      </c>
      <c r="C13333" s="27" t="s">
        <v>162</v>
      </c>
      <c r="D13333" s="27" t="s">
        <v>162</v>
      </c>
      <c r="E13333" s="27" t="s">
        <v>30</v>
      </c>
      <c r="F13333" s="27" t="s">
        <v>257</v>
      </c>
      <c r="G13333" s="33">
        <v>222394.48</v>
      </c>
      <c r="H13333" s="33">
        <v>222394.48</v>
      </c>
      <c r="I13333" s="33">
        <v>5951</v>
      </c>
      <c r="J13333" s="33">
        <v>534</v>
      </c>
      <c r="K13333" s="33">
        <v>9800</v>
      </c>
      <c r="L13333" s="33">
        <v>1</v>
      </c>
      <c r="M13333" s="33">
        <v>1</v>
      </c>
      <c r="N13333" s="33">
        <v>316999.49</v>
      </c>
      <c r="O13333" s="33">
        <v>1346.6</v>
      </c>
      <c r="P13333" s="33">
        <v>2464</v>
      </c>
    </row>
    <row r="13334" spans="1:16">
      <c r="A13334" s="27" t="s">
        <v>1756</v>
      </c>
      <c r="B13334" s="31">
        <v>202505</v>
      </c>
      <c r="C13334" s="27" t="s">
        <v>162</v>
      </c>
      <c r="D13334" s="27" t="s">
        <v>162</v>
      </c>
      <c r="E13334" s="27" t="s">
        <v>30</v>
      </c>
      <c r="F13334" s="27" t="s">
        <v>257</v>
      </c>
      <c r="G13334" s="33">
        <v>267210.73</v>
      </c>
      <c r="H13334" s="33">
        <v>267210.73</v>
      </c>
      <c r="I13334" s="33">
        <v>6757</v>
      </c>
      <c r="J13334" s="33">
        <v>583</v>
      </c>
      <c r="K13334" s="33">
        <v>9800</v>
      </c>
      <c r="L13334" s="33">
        <v>1</v>
      </c>
      <c r="M13334" s="33">
        <v>1</v>
      </c>
      <c r="N13334" s="33">
        <v>348954.06</v>
      </c>
      <c r="O13334" s="33">
        <v>1338.4</v>
      </c>
      <c r="P13334" s="33">
        <v>2783</v>
      </c>
    </row>
    <row r="13335" spans="1:16">
      <c r="A13335" s="27" t="s">
        <v>1756</v>
      </c>
      <c r="B13335" s="31">
        <v>202506</v>
      </c>
      <c r="C13335" s="27" t="s">
        <v>162</v>
      </c>
      <c r="D13335" s="27" t="s">
        <v>162</v>
      </c>
      <c r="E13335" s="27" t="s">
        <v>30</v>
      </c>
      <c r="F13335" s="27" t="s">
        <v>257</v>
      </c>
      <c r="G13335" s="33">
        <v>255367.4</v>
      </c>
      <c r="H13335" s="33">
        <v>255367.4</v>
      </c>
      <c r="I13335" s="33">
        <v>6636</v>
      </c>
      <c r="J13335" s="33">
        <v>669</v>
      </c>
      <c r="K13335" s="33">
        <v>9800</v>
      </c>
      <c r="L13335" s="33">
        <v>1</v>
      </c>
      <c r="M13335" s="33">
        <v>1</v>
      </c>
      <c r="N13335" s="33">
        <v>342638.01</v>
      </c>
      <c r="O13335" s="33">
        <v>1422.6</v>
      </c>
      <c r="P13335" s="33">
        <v>2752</v>
      </c>
    </row>
    <row r="13336" spans="1:16">
      <c r="A13336" s="27" t="s">
        <v>1756</v>
      </c>
      <c r="B13336" s="31">
        <v>202507</v>
      </c>
      <c r="C13336" s="27" t="s">
        <v>162</v>
      </c>
      <c r="D13336" s="27" t="s">
        <v>162</v>
      </c>
      <c r="E13336" s="27" t="s">
        <v>30</v>
      </c>
      <c r="F13336" s="27" t="s">
        <v>257</v>
      </c>
      <c r="G13336" s="33">
        <v>229822.23</v>
      </c>
      <c r="H13336" s="33">
        <v>229822.23</v>
      </c>
      <c r="I13336" s="33">
        <v>5818</v>
      </c>
      <c r="J13336" s="33">
        <v>501</v>
      </c>
      <c r="K13336" s="33">
        <v>9800</v>
      </c>
      <c r="L13336" s="33">
        <v>1</v>
      </c>
      <c r="M13336" s="33">
        <v>1</v>
      </c>
      <c r="N13336" s="33">
        <v>306188.81</v>
      </c>
      <c r="O13336" s="33">
        <v>1292.9</v>
      </c>
      <c r="P13336" s="33">
        <v>2308</v>
      </c>
    </row>
    <row r="13337" spans="1:16">
      <c r="A13337" s="27" t="s">
        <v>1756</v>
      </c>
      <c r="B13337" s="31">
        <v>202508</v>
      </c>
      <c r="C13337" s="27" t="s">
        <v>162</v>
      </c>
      <c r="D13337" s="27" t="s">
        <v>162</v>
      </c>
      <c r="E13337" s="27" t="s">
        <v>30</v>
      </c>
      <c r="F13337" s="27" t="s">
        <v>257</v>
      </c>
      <c r="G13337" s="33">
        <v>206798.88</v>
      </c>
      <c r="H13337" s="33">
        <v>206798.88</v>
      </c>
      <c r="I13337" s="33">
        <v>5353</v>
      </c>
      <c r="J13337" s="33">
        <v>548</v>
      </c>
      <c r="K13337" s="33">
        <v>9800</v>
      </c>
      <c r="L13337" s="33">
        <v>1</v>
      </c>
      <c r="M13337" s="33">
        <v>1</v>
      </c>
      <c r="N13337" s="33">
        <v>296392.12</v>
      </c>
      <c r="O13337" s="33">
        <v>1112</v>
      </c>
      <c r="P13337" s="33">
        <v>2162</v>
      </c>
    </row>
    <row r="13338" spans="1:16">
      <c r="A13338" s="27" t="s">
        <v>1756</v>
      </c>
      <c r="B13338" s="31">
        <v>202509</v>
      </c>
      <c r="C13338" s="27" t="s">
        <v>162</v>
      </c>
      <c r="D13338" s="27" t="s">
        <v>162</v>
      </c>
      <c r="E13338" s="27" t="s">
        <v>30</v>
      </c>
      <c r="F13338" s="27" t="s">
        <v>257</v>
      </c>
      <c r="G13338" s="33">
        <v>197164.03</v>
      </c>
      <c r="H13338" s="33">
        <v>197164.03</v>
      </c>
      <c r="I13338" s="33">
        <v>4638</v>
      </c>
      <c r="J13338" s="33">
        <v>404</v>
      </c>
      <c r="K13338" s="33">
        <v>9800</v>
      </c>
      <c r="L13338" s="33">
        <v>1</v>
      </c>
      <c r="M13338" s="33">
        <v>1</v>
      </c>
      <c r="N13338" s="33">
        <v>286430.91</v>
      </c>
      <c r="O13338" s="33">
        <v>1325.6</v>
      </c>
      <c r="P13338" s="33">
        <v>2006</v>
      </c>
    </row>
    <row r="13339" spans="1:16">
      <c r="A13339" s="27" t="s">
        <v>1756</v>
      </c>
      <c r="B13339" s="31">
        <v>202510</v>
      </c>
      <c r="C13339" s="27" t="s">
        <v>162</v>
      </c>
      <c r="D13339" s="27" t="s">
        <v>162</v>
      </c>
      <c r="E13339" s="27" t="s">
        <v>30</v>
      </c>
      <c r="F13339" s="27" t="s">
        <v>257</v>
      </c>
      <c r="G13339" s="33">
        <v>230636.48</v>
      </c>
      <c r="H13339" s="33">
        <v>230636.48</v>
      </c>
      <c r="I13339" s="33">
        <v>6129</v>
      </c>
      <c r="J13339" s="33">
        <v>576</v>
      </c>
      <c r="K13339" s="33">
        <v>9800</v>
      </c>
      <c r="L13339" s="33">
        <v>1</v>
      </c>
      <c r="M13339" s="33">
        <v>1</v>
      </c>
      <c r="N13339" s="33">
        <v>316213.71</v>
      </c>
      <c r="O13339" s="33">
        <v>1310.1</v>
      </c>
      <c r="P13339" s="33">
        <v>2500</v>
      </c>
    </row>
    <row r="13340" spans="1:16">
      <c r="A13340" s="27" t="s">
        <v>1756</v>
      </c>
      <c r="B13340" s="31">
        <v>202511</v>
      </c>
      <c r="C13340" s="27" t="s">
        <v>162</v>
      </c>
      <c r="D13340" s="27" t="s">
        <v>162</v>
      </c>
      <c r="E13340" s="27" t="s">
        <v>30</v>
      </c>
      <c r="F13340" s="27" t="s">
        <v>257</v>
      </c>
      <c r="G13340" s="33">
        <v>250004.85</v>
      </c>
      <c r="H13340" s="33">
        <v>250004.85</v>
      </c>
      <c r="I13340" s="33">
        <v>6289</v>
      </c>
      <c r="J13340" s="33">
        <v>654</v>
      </c>
      <c r="K13340" s="33">
        <v>9800</v>
      </c>
      <c r="L13340" s="33">
        <v>1</v>
      </c>
      <c r="M13340" s="33">
        <v>1</v>
      </c>
      <c r="N13340" s="33">
        <v>383545.24</v>
      </c>
      <c r="O13340" s="33">
        <v>1466.3</v>
      </c>
      <c r="P13340" s="33">
        <v>2526</v>
      </c>
    </row>
    <row r="13341" spans="1:16">
      <c r="A13341" s="27" t="s">
        <v>1756</v>
      </c>
      <c r="B13341" s="31">
        <v>202512</v>
      </c>
      <c r="C13341" s="27" t="s">
        <v>162</v>
      </c>
      <c r="D13341" s="27" t="s">
        <v>162</v>
      </c>
      <c r="E13341" s="27" t="s">
        <v>30</v>
      </c>
      <c r="F13341" s="27" t="s">
        <v>257</v>
      </c>
      <c r="G13341" s="33">
        <v>316918.89</v>
      </c>
      <c r="H13341" s="33">
        <v>316918.89</v>
      </c>
      <c r="I13341" s="33">
        <v>7974</v>
      </c>
      <c r="J13341" s="33">
        <v>806</v>
      </c>
      <c r="K13341" s="33">
        <v>9800</v>
      </c>
      <c r="L13341" s="33">
        <v>1</v>
      </c>
      <c r="M13341" s="33">
        <v>1</v>
      </c>
      <c r="N13341" s="33">
        <v>442521.83</v>
      </c>
      <c r="O13341" s="33">
        <v>1672.6</v>
      </c>
      <c r="P13341" s="33">
        <v>3231</v>
      </c>
    </row>
    <row r="13342" spans="1:16">
      <c r="A13342" s="27" t="s">
        <v>1756</v>
      </c>
      <c r="B13342" s="31">
        <v>202601</v>
      </c>
      <c r="C13342" s="27" t="s">
        <v>162</v>
      </c>
      <c r="D13342" s="27" t="s">
        <v>162</v>
      </c>
      <c r="E13342" s="27" t="s">
        <v>30</v>
      </c>
      <c r="F13342" s="27" t="s">
        <v>257</v>
      </c>
      <c r="G13342" s="33">
        <v>173200.52</v>
      </c>
      <c r="H13342" s="33">
        <v>173200.52</v>
      </c>
      <c r="I13342" s="33">
        <v>4215</v>
      </c>
      <c r="J13342" s="33">
        <v>376</v>
      </c>
      <c r="K13342" s="33">
        <v>9800</v>
      </c>
      <c r="L13342" s="33">
        <v>1</v>
      </c>
      <c r="M13342" s="33">
        <v>1</v>
      </c>
      <c r="N13342" s="33">
        <v>226063.42</v>
      </c>
      <c r="O13342" s="33">
        <v>1050.1</v>
      </c>
      <c r="P13342" s="33">
        <v>1754</v>
      </c>
    </row>
    <row r="13343" spans="1:16">
      <c r="A13343" s="27" t="s">
        <v>1756</v>
      </c>
      <c r="B13343" s="31">
        <v>202602</v>
      </c>
      <c r="C13343" s="27" t="s">
        <v>162</v>
      </c>
      <c r="D13343" s="27" t="s">
        <v>162</v>
      </c>
      <c r="E13343" s="27" t="s">
        <v>30</v>
      </c>
      <c r="F13343" s="27" t="s">
        <v>257</v>
      </c>
      <c r="G13343" s="33">
        <v>172878.53</v>
      </c>
      <c r="H13343" s="33">
        <v>172878.53</v>
      </c>
      <c r="I13343" s="33">
        <v>4454</v>
      </c>
      <c r="J13343" s="33">
        <v>378</v>
      </c>
      <c r="K13343" s="33">
        <v>9800</v>
      </c>
      <c r="L13343" s="33">
        <v>1</v>
      </c>
      <c r="M13343" s="33">
        <v>1</v>
      </c>
      <c r="N13343" s="33">
        <v>234088.98</v>
      </c>
      <c r="O13343" s="33">
        <v>1021.6</v>
      </c>
      <c r="P13343" s="33">
        <v>1879</v>
      </c>
    </row>
    <row r="13344" spans="1:16">
      <c r="A13344" s="27" t="s">
        <v>1756</v>
      </c>
      <c r="B13344" s="31">
        <v>202603</v>
      </c>
      <c r="C13344" s="27" t="s">
        <v>162</v>
      </c>
      <c r="D13344" s="27" t="s">
        <v>162</v>
      </c>
      <c r="E13344" s="27" t="s">
        <v>30</v>
      </c>
      <c r="F13344" s="27" t="s">
        <v>257</v>
      </c>
      <c r="G13344" s="33">
        <v>194878.37</v>
      </c>
      <c r="H13344" s="33">
        <v>194878.37</v>
      </c>
      <c r="I13344" s="33">
        <v>4875</v>
      </c>
      <c r="J13344" s="33">
        <v>456</v>
      </c>
      <c r="K13344" s="33">
        <v>9800</v>
      </c>
      <c r="L13344" s="33">
        <v>1</v>
      </c>
      <c r="M13344" s="33">
        <v>1</v>
      </c>
      <c r="N13344" s="33">
        <v>293216.57</v>
      </c>
      <c r="O13344" s="33">
        <v>942.5</v>
      </c>
      <c r="P13344" s="33">
        <v>2123</v>
      </c>
    </row>
    <row r="13345" spans="1:16">
      <c r="A13345" s="27" t="s">
        <v>1756</v>
      </c>
      <c r="B13345" s="31">
        <v>202604</v>
      </c>
      <c r="C13345" s="27" t="s">
        <v>162</v>
      </c>
      <c r="D13345" s="27" t="s">
        <v>162</v>
      </c>
      <c r="E13345" s="27" t="s">
        <v>30</v>
      </c>
      <c r="F13345" s="27" t="s">
        <v>257</v>
      </c>
      <c r="G13345" s="33">
        <v>248480.17</v>
      </c>
      <c r="H13345" s="33">
        <v>248480.17</v>
      </c>
      <c r="I13345" s="33">
        <v>6525</v>
      </c>
      <c r="J13345" s="33">
        <v>575</v>
      </c>
      <c r="K13345" s="33">
        <v>9800</v>
      </c>
      <c r="L13345" s="33">
        <v>1</v>
      </c>
      <c r="M13345" s="33">
        <v>1</v>
      </c>
      <c r="N13345" s="33">
        <v>346797.44</v>
      </c>
      <c r="O13345" s="33">
        <v>1536.5</v>
      </c>
      <c r="P13345" s="33">
        <v>2540</v>
      </c>
    </row>
    <row r="13346" spans="1:16">
      <c r="A13346" s="27" t="s">
        <v>1756</v>
      </c>
      <c r="B13346" s="31">
        <v>202605</v>
      </c>
      <c r="C13346" s="27" t="s">
        <v>162</v>
      </c>
      <c r="D13346" s="27" t="s">
        <v>162</v>
      </c>
      <c r="E13346" s="27" t="s">
        <v>30</v>
      </c>
      <c r="F13346" s="27" t="s">
        <v>257</v>
      </c>
      <c r="G13346" s="33">
        <v>295210.51</v>
      </c>
      <c r="H13346" s="33">
        <v>295210.51</v>
      </c>
      <c r="I13346" s="33">
        <v>7825</v>
      </c>
      <c r="J13346" s="33">
        <v>688</v>
      </c>
      <c r="K13346" s="33">
        <v>9800</v>
      </c>
      <c r="L13346" s="33">
        <v>1</v>
      </c>
      <c r="M13346" s="33">
        <v>1</v>
      </c>
      <c r="N13346" s="33">
        <v>381755.75</v>
      </c>
      <c r="O13346" s="33">
        <v>1650.6</v>
      </c>
      <c r="P13346" s="33">
        <v>3019</v>
      </c>
    </row>
    <row r="13347" spans="1:16">
      <c r="A13347" s="27" t="s">
        <v>1756</v>
      </c>
      <c r="B13347" s="31">
        <v>202606</v>
      </c>
      <c r="C13347" s="27" t="s">
        <v>162</v>
      </c>
      <c r="D13347" s="27" t="s">
        <v>162</v>
      </c>
      <c r="E13347" s="27" t="s">
        <v>30</v>
      </c>
      <c r="F13347" s="27" t="s">
        <v>257</v>
      </c>
      <c r="G13347" s="33">
        <v>261834.03</v>
      </c>
      <c r="H13347" s="33">
        <v>261834.03</v>
      </c>
      <c r="I13347" s="33">
        <v>6788</v>
      </c>
      <c r="J13347" s="33">
        <v>655</v>
      </c>
      <c r="K13347" s="33">
        <v>9800</v>
      </c>
      <c r="L13347" s="33">
        <v>1</v>
      </c>
      <c r="M13347" s="33">
        <v>1</v>
      </c>
      <c r="N13347" s="33">
        <v>374845.98</v>
      </c>
      <c r="O13347" s="33">
        <v>1261.8</v>
      </c>
      <c r="P13347" s="33">
        <v>2727</v>
      </c>
    </row>
    <row r="13348" spans="1:16">
      <c r="A13348" s="27" t="s">
        <v>1756</v>
      </c>
      <c r="B13348" s="31">
        <v>202607</v>
      </c>
      <c r="C13348" s="27" t="s">
        <v>162</v>
      </c>
      <c r="D13348" s="27" t="s">
        <v>162</v>
      </c>
      <c r="E13348" s="27" t="s">
        <v>30</v>
      </c>
      <c r="F13348" s="27" t="s">
        <v>257</v>
      </c>
      <c r="G13348" s="33">
        <v>231171.33</v>
      </c>
      <c r="H13348" s="33">
        <v>231171.33</v>
      </c>
      <c r="I13348" s="33">
        <v>6203</v>
      </c>
      <c r="J13348" s="33">
        <v>514</v>
      </c>
      <c r="K13348" s="33">
        <v>9800</v>
      </c>
      <c r="L13348" s="33">
        <v>1</v>
      </c>
      <c r="M13348" s="33">
        <v>1</v>
      </c>
      <c r="N13348" s="33">
        <v>334970.56</v>
      </c>
      <c r="O13348" s="33">
        <v>1292.2</v>
      </c>
      <c r="P13348" s="33">
        <v>2477</v>
      </c>
    </row>
    <row r="13349" spans="1:16">
      <c r="A13349" s="27" t="s">
        <v>1758</v>
      </c>
      <c r="B13349" s="31">
        <v>202408</v>
      </c>
      <c r="C13349" s="27" t="s">
        <v>162</v>
      </c>
      <c r="D13349" s="27" t="s">
        <v>162</v>
      </c>
      <c r="E13349" s="27" t="s">
        <v>30</v>
      </c>
      <c r="F13349" s="27" t="s">
        <v>257</v>
      </c>
      <c r="G13349" s="33">
        <v>223633.48</v>
      </c>
      <c r="H13349" s="33">
        <v>223633.48</v>
      </c>
      <c r="I13349" s="33">
        <v>6116</v>
      </c>
      <c r="J13349" s="33">
        <v>608</v>
      </c>
      <c r="K13349" s="33">
        <v>10700</v>
      </c>
      <c r="L13349" s="33">
        <v>1</v>
      </c>
      <c r="M13349" s="33">
        <v>1</v>
      </c>
      <c r="N13349" s="33">
        <v>296219.48</v>
      </c>
      <c r="O13349" s="33">
        <v>1269.3</v>
      </c>
      <c r="P13349" s="33">
        <v>2450</v>
      </c>
    </row>
    <row r="13350" spans="1:16">
      <c r="A13350" s="27" t="s">
        <v>1758</v>
      </c>
      <c r="B13350" s="31">
        <v>202409</v>
      </c>
      <c r="C13350" s="27" t="s">
        <v>162</v>
      </c>
      <c r="D13350" s="27" t="s">
        <v>162</v>
      </c>
      <c r="E13350" s="27" t="s">
        <v>30</v>
      </c>
      <c r="F13350" s="27" t="s">
        <v>257</v>
      </c>
      <c r="G13350" s="33">
        <v>198169.18</v>
      </c>
      <c r="H13350" s="33">
        <v>198169.18</v>
      </c>
      <c r="I13350" s="33">
        <v>5181</v>
      </c>
      <c r="J13350" s="33">
        <v>462</v>
      </c>
      <c r="K13350" s="33">
        <v>10700</v>
      </c>
      <c r="L13350" s="33">
        <v>1</v>
      </c>
      <c r="M13350" s="33">
        <v>1</v>
      </c>
      <c r="N13350" s="33">
        <v>286264.07</v>
      </c>
      <c r="O13350" s="33">
        <v>1143.8</v>
      </c>
      <c r="P13350" s="33">
        <v>2017</v>
      </c>
    </row>
    <row r="13351" spans="1:16">
      <c r="A13351" s="27" t="s">
        <v>1758</v>
      </c>
      <c r="B13351" s="31">
        <v>202410</v>
      </c>
      <c r="C13351" s="27" t="s">
        <v>162</v>
      </c>
      <c r="D13351" s="27" t="s">
        <v>162</v>
      </c>
      <c r="E13351" s="27" t="s">
        <v>30</v>
      </c>
      <c r="F13351" s="27" t="s">
        <v>257</v>
      </c>
      <c r="G13351" s="33">
        <v>212880.83</v>
      </c>
      <c r="H13351" s="33">
        <v>212880.83</v>
      </c>
      <c r="I13351" s="33">
        <v>5794</v>
      </c>
      <c r="J13351" s="33">
        <v>574</v>
      </c>
      <c r="K13351" s="33">
        <v>10700</v>
      </c>
      <c r="L13351" s="33">
        <v>1</v>
      </c>
      <c r="M13351" s="33">
        <v>1</v>
      </c>
      <c r="N13351" s="33">
        <v>316029.52</v>
      </c>
      <c r="O13351" s="33">
        <v>1146.7</v>
      </c>
      <c r="P13351" s="33">
        <v>2241</v>
      </c>
    </row>
    <row r="13352" spans="1:16">
      <c r="A13352" s="27" t="s">
        <v>1758</v>
      </c>
      <c r="B13352" s="31">
        <v>202411</v>
      </c>
      <c r="C13352" s="27" t="s">
        <v>162</v>
      </c>
      <c r="D13352" s="27" t="s">
        <v>162</v>
      </c>
      <c r="E13352" s="27" t="s">
        <v>30</v>
      </c>
      <c r="F13352" s="27" t="s">
        <v>257</v>
      </c>
      <c r="G13352" s="33">
        <v>280029.71</v>
      </c>
      <c r="H13352" s="33">
        <v>280029.71</v>
      </c>
      <c r="I13352" s="33">
        <v>7246</v>
      </c>
      <c r="J13352" s="33">
        <v>629</v>
      </c>
      <c r="K13352" s="33">
        <v>10700</v>
      </c>
      <c r="L13352" s="33">
        <v>1</v>
      </c>
      <c r="M13352" s="33">
        <v>1</v>
      </c>
      <c r="N13352" s="33">
        <v>383321.83</v>
      </c>
      <c r="O13352" s="33">
        <v>1651.6</v>
      </c>
      <c r="P13352" s="33">
        <v>2967</v>
      </c>
    </row>
    <row r="13353" spans="1:16">
      <c r="A13353" s="27" t="s">
        <v>1758</v>
      </c>
      <c r="B13353" s="31">
        <v>202412</v>
      </c>
      <c r="C13353" s="27" t="s">
        <v>162</v>
      </c>
      <c r="D13353" s="27" t="s">
        <v>162</v>
      </c>
      <c r="E13353" s="27" t="s">
        <v>30</v>
      </c>
      <c r="F13353" s="27" t="s">
        <v>257</v>
      </c>
      <c r="G13353" s="33">
        <v>319199.2</v>
      </c>
      <c r="H13353" s="33">
        <v>319199.2</v>
      </c>
      <c r="I13353" s="33">
        <v>7921</v>
      </c>
      <c r="J13353" s="33">
        <v>611</v>
      </c>
      <c r="K13353" s="33">
        <v>10700</v>
      </c>
      <c r="L13353" s="33">
        <v>1</v>
      </c>
      <c r="M13353" s="33">
        <v>1</v>
      </c>
      <c r="N13353" s="33">
        <v>442264.07</v>
      </c>
      <c r="O13353" s="33">
        <v>1700</v>
      </c>
      <c r="P13353" s="33">
        <v>3347</v>
      </c>
    </row>
    <row r="13354" spans="1:16">
      <c r="A13354" s="27" t="s">
        <v>1758</v>
      </c>
      <c r="B13354" s="31">
        <v>202501</v>
      </c>
      <c r="C13354" s="27" t="s">
        <v>162</v>
      </c>
      <c r="D13354" s="27" t="s">
        <v>162</v>
      </c>
      <c r="E13354" s="27" t="s">
        <v>30</v>
      </c>
      <c r="F13354" s="27" t="s">
        <v>257</v>
      </c>
      <c r="G13354" s="33">
        <v>169200.47</v>
      </c>
      <c r="H13354" s="33">
        <v>169200.47</v>
      </c>
      <c r="I13354" s="33">
        <v>4528</v>
      </c>
      <c r="J13354" s="33">
        <v>428</v>
      </c>
      <c r="K13354" s="33">
        <v>10700</v>
      </c>
      <c r="L13354" s="33">
        <v>1</v>
      </c>
      <c r="M13354" s="33">
        <v>1</v>
      </c>
      <c r="N13354" s="33">
        <v>225931.74</v>
      </c>
      <c r="O13354" s="33">
        <v>881.3</v>
      </c>
      <c r="P13354" s="33">
        <v>1753</v>
      </c>
    </row>
    <row r="13355" spans="1:16">
      <c r="A13355" s="27" t="s">
        <v>1758</v>
      </c>
      <c r="B13355" s="31">
        <v>202502</v>
      </c>
      <c r="C13355" s="27" t="s">
        <v>162</v>
      </c>
      <c r="D13355" s="27" t="s">
        <v>162</v>
      </c>
      <c r="E13355" s="27" t="s">
        <v>30</v>
      </c>
      <c r="F13355" s="27" t="s">
        <v>257</v>
      </c>
      <c r="G13355" s="33">
        <v>166885.96</v>
      </c>
      <c r="H13355" s="33">
        <v>166885.96</v>
      </c>
      <c r="I13355" s="33">
        <v>4191</v>
      </c>
      <c r="J13355" s="33">
        <v>406</v>
      </c>
      <c r="K13355" s="33">
        <v>10700</v>
      </c>
      <c r="L13355" s="33">
        <v>1</v>
      </c>
      <c r="M13355" s="33">
        <v>1</v>
      </c>
      <c r="N13355" s="33">
        <v>233952.62</v>
      </c>
      <c r="O13355" s="33">
        <v>831.4</v>
      </c>
      <c r="P13355" s="33">
        <v>1662</v>
      </c>
    </row>
    <row r="13356" spans="1:16">
      <c r="A13356" s="27" t="s">
        <v>1758</v>
      </c>
      <c r="B13356" s="31">
        <v>202503</v>
      </c>
      <c r="C13356" s="27" t="s">
        <v>162</v>
      </c>
      <c r="D13356" s="27" t="s">
        <v>162</v>
      </c>
      <c r="E13356" s="27" t="s">
        <v>30</v>
      </c>
      <c r="F13356" s="27" t="s">
        <v>257</v>
      </c>
      <c r="G13356" s="33">
        <v>197415.68</v>
      </c>
      <c r="H13356" s="33">
        <v>197415.68</v>
      </c>
      <c r="I13356" s="33">
        <v>4921</v>
      </c>
      <c r="J13356" s="33">
        <v>416</v>
      </c>
      <c r="K13356" s="33">
        <v>10700</v>
      </c>
      <c r="L13356" s="33">
        <v>1</v>
      </c>
      <c r="M13356" s="33">
        <v>1</v>
      </c>
      <c r="N13356" s="33">
        <v>293045.78</v>
      </c>
      <c r="O13356" s="33">
        <v>1155.1</v>
      </c>
      <c r="P13356" s="33">
        <v>2039</v>
      </c>
    </row>
    <row r="13357" spans="1:16">
      <c r="A13357" s="27" t="s">
        <v>1758</v>
      </c>
      <c r="B13357" s="31">
        <v>202504</v>
      </c>
      <c r="C13357" s="27" t="s">
        <v>162</v>
      </c>
      <c r="D13357" s="27" t="s">
        <v>162</v>
      </c>
      <c r="E13357" s="27" t="s">
        <v>30</v>
      </c>
      <c r="F13357" s="27" t="s">
        <v>257</v>
      </c>
      <c r="G13357" s="33">
        <v>230901.65</v>
      </c>
      <c r="H13357" s="33">
        <v>230901.65</v>
      </c>
      <c r="I13357" s="33">
        <v>5986</v>
      </c>
      <c r="J13357" s="33">
        <v>524</v>
      </c>
      <c r="K13357" s="33">
        <v>10700</v>
      </c>
      <c r="L13357" s="33">
        <v>1</v>
      </c>
      <c r="M13357" s="33">
        <v>1</v>
      </c>
      <c r="N13357" s="33">
        <v>346595.44</v>
      </c>
      <c r="O13357" s="33">
        <v>1318.1</v>
      </c>
      <c r="P13357" s="33">
        <v>2473</v>
      </c>
    </row>
    <row r="13358" spans="1:16">
      <c r="A13358" s="27" t="s">
        <v>1758</v>
      </c>
      <c r="B13358" s="31">
        <v>202505</v>
      </c>
      <c r="C13358" s="27" t="s">
        <v>162</v>
      </c>
      <c r="D13358" s="27" t="s">
        <v>162</v>
      </c>
      <c r="E13358" s="27" t="s">
        <v>30</v>
      </c>
      <c r="F13358" s="27" t="s">
        <v>257</v>
      </c>
      <c r="G13358" s="33">
        <v>299375.88</v>
      </c>
      <c r="H13358" s="33">
        <v>299375.88</v>
      </c>
      <c r="I13358" s="33">
        <v>8033</v>
      </c>
      <c r="J13358" s="33">
        <v>769</v>
      </c>
      <c r="K13358" s="33">
        <v>10700</v>
      </c>
      <c r="L13358" s="33">
        <v>1</v>
      </c>
      <c r="M13358" s="33">
        <v>1</v>
      </c>
      <c r="N13358" s="33">
        <v>381533.38</v>
      </c>
      <c r="O13358" s="33">
        <v>1695.9</v>
      </c>
      <c r="P13358" s="33">
        <v>3109</v>
      </c>
    </row>
    <row r="13359" spans="1:16">
      <c r="A13359" s="27" t="s">
        <v>1758</v>
      </c>
      <c r="B13359" s="31">
        <v>202506</v>
      </c>
      <c r="C13359" s="27" t="s">
        <v>162</v>
      </c>
      <c r="D13359" s="27" t="s">
        <v>162</v>
      </c>
      <c r="E13359" s="27" t="s">
        <v>30</v>
      </c>
      <c r="F13359" s="27" t="s">
        <v>257</v>
      </c>
      <c r="G13359" s="33">
        <v>226312.56</v>
      </c>
      <c r="H13359" s="33">
        <v>226312.56</v>
      </c>
      <c r="I13359" s="33">
        <v>5390</v>
      </c>
      <c r="J13359" s="33">
        <v>486</v>
      </c>
      <c r="K13359" s="33">
        <v>10700</v>
      </c>
      <c r="L13359" s="33">
        <v>1</v>
      </c>
      <c r="M13359" s="33">
        <v>1</v>
      </c>
      <c r="N13359" s="33">
        <v>374627.64</v>
      </c>
      <c r="O13359" s="33">
        <v>1266.5</v>
      </c>
      <c r="P13359" s="33">
        <v>2178</v>
      </c>
    </row>
    <row r="13360" spans="1:16">
      <c r="A13360" s="27" t="s">
        <v>1758</v>
      </c>
      <c r="B13360" s="31">
        <v>202507</v>
      </c>
      <c r="C13360" s="27" t="s">
        <v>162</v>
      </c>
      <c r="D13360" s="27" t="s">
        <v>162</v>
      </c>
      <c r="E13360" s="27" t="s">
        <v>30</v>
      </c>
      <c r="F13360" s="27" t="s">
        <v>257</v>
      </c>
      <c r="G13360" s="33">
        <v>238840.6</v>
      </c>
      <c r="H13360" s="33">
        <v>238840.6</v>
      </c>
      <c r="I13360" s="33">
        <v>5773</v>
      </c>
      <c r="J13360" s="33">
        <v>523</v>
      </c>
      <c r="K13360" s="33">
        <v>10700</v>
      </c>
      <c r="L13360" s="33">
        <v>1</v>
      </c>
      <c r="M13360" s="33">
        <v>1</v>
      </c>
      <c r="N13360" s="33">
        <v>334775.44</v>
      </c>
      <c r="O13360" s="33">
        <v>1277.9</v>
      </c>
      <c r="P13360" s="33">
        <v>2270</v>
      </c>
    </row>
    <row r="13361" spans="1:16">
      <c r="A13361" s="27" t="s">
        <v>1758</v>
      </c>
      <c r="B13361" s="31">
        <v>202508</v>
      </c>
      <c r="C13361" s="27" t="s">
        <v>162</v>
      </c>
      <c r="D13361" s="27" t="s">
        <v>162</v>
      </c>
      <c r="E13361" s="27" t="s">
        <v>30</v>
      </c>
      <c r="F13361" s="27" t="s">
        <v>257</v>
      </c>
      <c r="G13361" s="33">
        <v>236395.85</v>
      </c>
      <c r="H13361" s="33">
        <v>236395.85</v>
      </c>
      <c r="I13361" s="33">
        <v>6331</v>
      </c>
      <c r="J13361" s="33">
        <v>542</v>
      </c>
      <c r="K13361" s="33">
        <v>10700</v>
      </c>
      <c r="L13361" s="33">
        <v>1</v>
      </c>
      <c r="M13361" s="33">
        <v>1</v>
      </c>
      <c r="N13361" s="33">
        <v>324064.11</v>
      </c>
      <c r="O13361" s="33">
        <v>1323.4</v>
      </c>
      <c r="P13361" s="33">
        <v>2501</v>
      </c>
    </row>
    <row r="13362" spans="1:16">
      <c r="A13362" s="27" t="s">
        <v>1758</v>
      </c>
      <c r="B13362" s="31">
        <v>202509</v>
      </c>
      <c r="C13362" s="27" t="s">
        <v>162</v>
      </c>
      <c r="D13362" s="27" t="s">
        <v>162</v>
      </c>
      <c r="E13362" s="27" t="s">
        <v>30</v>
      </c>
      <c r="F13362" s="27" t="s">
        <v>257</v>
      </c>
      <c r="G13362" s="33">
        <v>199104.42</v>
      </c>
      <c r="H13362" s="33">
        <v>199104.42</v>
      </c>
      <c r="I13362" s="33">
        <v>5186</v>
      </c>
      <c r="J13362" s="33">
        <v>461</v>
      </c>
      <c r="K13362" s="33">
        <v>10700</v>
      </c>
      <c r="L13362" s="33">
        <v>1</v>
      </c>
      <c r="M13362" s="33">
        <v>1</v>
      </c>
      <c r="N13362" s="33">
        <v>313172.89</v>
      </c>
      <c r="O13362" s="33">
        <v>1215.7</v>
      </c>
      <c r="P13362" s="33">
        <v>2174</v>
      </c>
    </row>
    <row r="13363" spans="1:16">
      <c r="A13363" s="27" t="s">
        <v>1758</v>
      </c>
      <c r="B13363" s="31">
        <v>202510</v>
      </c>
      <c r="C13363" s="27" t="s">
        <v>162</v>
      </c>
      <c r="D13363" s="27" t="s">
        <v>162</v>
      </c>
      <c r="E13363" s="27" t="s">
        <v>30</v>
      </c>
      <c r="F13363" s="27" t="s">
        <v>257</v>
      </c>
      <c r="G13363" s="33">
        <v>253714.42</v>
      </c>
      <c r="H13363" s="33">
        <v>253714.42</v>
      </c>
      <c r="I13363" s="33">
        <v>6738</v>
      </c>
      <c r="J13363" s="33">
        <v>693</v>
      </c>
      <c r="K13363" s="33">
        <v>10700</v>
      </c>
      <c r="L13363" s="33">
        <v>1</v>
      </c>
      <c r="M13363" s="33">
        <v>1</v>
      </c>
      <c r="N13363" s="33">
        <v>345736.3</v>
      </c>
      <c r="O13363" s="33">
        <v>1418.3</v>
      </c>
      <c r="P13363" s="33">
        <v>2712</v>
      </c>
    </row>
    <row r="13364" spans="1:16">
      <c r="A13364" s="27" t="s">
        <v>1758</v>
      </c>
      <c r="B13364" s="31">
        <v>202511</v>
      </c>
      <c r="C13364" s="27" t="s">
        <v>162</v>
      </c>
      <c r="D13364" s="27" t="s">
        <v>162</v>
      </c>
      <c r="E13364" s="27" t="s">
        <v>30</v>
      </c>
      <c r="F13364" s="27" t="s">
        <v>257</v>
      </c>
      <c r="G13364" s="33">
        <v>292734.58</v>
      </c>
      <c r="H13364" s="33">
        <v>292734.58</v>
      </c>
      <c r="I13364" s="33">
        <v>7974</v>
      </c>
      <c r="J13364" s="33">
        <v>699</v>
      </c>
      <c r="K13364" s="33">
        <v>10700</v>
      </c>
      <c r="L13364" s="33">
        <v>1</v>
      </c>
      <c r="M13364" s="33">
        <v>1</v>
      </c>
      <c r="N13364" s="33">
        <v>419354.09</v>
      </c>
      <c r="O13364" s="33">
        <v>1720.8</v>
      </c>
      <c r="P13364" s="33">
        <v>3236</v>
      </c>
    </row>
    <row r="13365" spans="1:16">
      <c r="A13365" s="27" t="s">
        <v>1758</v>
      </c>
      <c r="B13365" s="31">
        <v>202512</v>
      </c>
      <c r="C13365" s="27" t="s">
        <v>162</v>
      </c>
      <c r="D13365" s="27" t="s">
        <v>162</v>
      </c>
      <c r="E13365" s="27" t="s">
        <v>30</v>
      </c>
      <c r="F13365" s="27" t="s">
        <v>257</v>
      </c>
      <c r="G13365" s="33">
        <v>352472.66</v>
      </c>
      <c r="H13365" s="33">
        <v>352472.66</v>
      </c>
      <c r="I13365" s="33">
        <v>8430</v>
      </c>
      <c r="J13365" s="33">
        <v>678</v>
      </c>
      <c r="K13365" s="33">
        <v>10700</v>
      </c>
      <c r="L13365" s="33">
        <v>1</v>
      </c>
      <c r="M13365" s="33">
        <v>1</v>
      </c>
      <c r="N13365" s="33">
        <v>483836.89</v>
      </c>
      <c r="O13365" s="33">
        <v>1851.1</v>
      </c>
      <c r="P13365" s="33">
        <v>3651</v>
      </c>
    </row>
    <row r="13366" spans="1:16">
      <c r="A13366" s="27" t="s">
        <v>1758</v>
      </c>
      <c r="B13366" s="31">
        <v>202601</v>
      </c>
      <c r="C13366" s="27" t="s">
        <v>162</v>
      </c>
      <c r="D13366" s="27" t="s">
        <v>162</v>
      </c>
      <c r="E13366" s="27" t="s">
        <v>30</v>
      </c>
      <c r="F13366" s="27" t="s">
        <v>257</v>
      </c>
      <c r="G13366" s="33">
        <v>178062.74</v>
      </c>
      <c r="H13366" s="33">
        <v>178062.74</v>
      </c>
      <c r="I13366" s="33">
        <v>4949</v>
      </c>
      <c r="J13366" s="33">
        <v>356</v>
      </c>
      <c r="K13366" s="33">
        <v>10700</v>
      </c>
      <c r="L13366" s="33">
        <v>1</v>
      </c>
      <c r="M13366" s="33">
        <v>1</v>
      </c>
      <c r="N13366" s="33">
        <v>247169.33</v>
      </c>
      <c r="O13366" s="33">
        <v>953.1</v>
      </c>
      <c r="P13366" s="33">
        <v>1897</v>
      </c>
    </row>
    <row r="13367" spans="1:16">
      <c r="A13367" s="27" t="s">
        <v>1758</v>
      </c>
      <c r="B13367" s="31">
        <v>202602</v>
      </c>
      <c r="C13367" s="27" t="s">
        <v>162</v>
      </c>
      <c r="D13367" s="27" t="s">
        <v>162</v>
      </c>
      <c r="E13367" s="27" t="s">
        <v>30</v>
      </c>
      <c r="F13367" s="27" t="s">
        <v>257</v>
      </c>
      <c r="G13367" s="33">
        <v>165021.32</v>
      </c>
      <c r="H13367" s="33">
        <v>165021.32</v>
      </c>
      <c r="I13367" s="33">
        <v>4114</v>
      </c>
      <c r="J13367" s="33">
        <v>372</v>
      </c>
      <c r="K13367" s="33">
        <v>10700</v>
      </c>
      <c r="L13367" s="33">
        <v>1</v>
      </c>
      <c r="M13367" s="33">
        <v>1</v>
      </c>
      <c r="N13367" s="33">
        <v>255944.17</v>
      </c>
      <c r="O13367" s="33">
        <v>963.6</v>
      </c>
      <c r="P13367" s="33">
        <v>1621</v>
      </c>
    </row>
    <row r="13368" spans="1:16">
      <c r="A13368" s="27" t="s">
        <v>1758</v>
      </c>
      <c r="B13368" s="31">
        <v>202603</v>
      </c>
      <c r="C13368" s="27" t="s">
        <v>162</v>
      </c>
      <c r="D13368" s="27" t="s">
        <v>162</v>
      </c>
      <c r="E13368" s="27" t="s">
        <v>30</v>
      </c>
      <c r="F13368" s="27" t="s">
        <v>257</v>
      </c>
      <c r="G13368" s="33">
        <v>227785.69</v>
      </c>
      <c r="H13368" s="33">
        <v>227785.69</v>
      </c>
      <c r="I13368" s="33">
        <v>6080</v>
      </c>
      <c r="J13368" s="33">
        <v>495</v>
      </c>
      <c r="K13368" s="33">
        <v>10700</v>
      </c>
      <c r="L13368" s="33">
        <v>1</v>
      </c>
      <c r="M13368" s="33">
        <v>1</v>
      </c>
      <c r="N13368" s="33">
        <v>320592.08</v>
      </c>
      <c r="O13368" s="33">
        <v>1285.9</v>
      </c>
      <c r="P13368" s="33">
        <v>2528</v>
      </c>
    </row>
    <row r="13369" spans="1:16">
      <c r="A13369" s="27" t="s">
        <v>1758</v>
      </c>
      <c r="B13369" s="31">
        <v>202604</v>
      </c>
      <c r="C13369" s="27" t="s">
        <v>162</v>
      </c>
      <c r="D13369" s="27" t="s">
        <v>162</v>
      </c>
      <c r="E13369" s="27" t="s">
        <v>30</v>
      </c>
      <c r="F13369" s="27" t="s">
        <v>257</v>
      </c>
      <c r="G13369" s="33">
        <v>262751.14</v>
      </c>
      <c r="H13369" s="33">
        <v>262751.14</v>
      </c>
      <c r="I13369" s="33">
        <v>6477</v>
      </c>
      <c r="J13369" s="33">
        <v>664</v>
      </c>
      <c r="K13369" s="33">
        <v>10700</v>
      </c>
      <c r="L13369" s="33">
        <v>1</v>
      </c>
      <c r="M13369" s="33">
        <v>1</v>
      </c>
      <c r="N13369" s="33">
        <v>379175.41</v>
      </c>
      <c r="O13369" s="33">
        <v>1589.4</v>
      </c>
      <c r="P13369" s="33">
        <v>2618</v>
      </c>
    </row>
    <row r="13370" spans="1:16">
      <c r="A13370" s="27" t="s">
        <v>1758</v>
      </c>
      <c r="B13370" s="31">
        <v>202605</v>
      </c>
      <c r="C13370" s="27" t="s">
        <v>162</v>
      </c>
      <c r="D13370" s="27" t="s">
        <v>162</v>
      </c>
      <c r="E13370" s="27" t="s">
        <v>30</v>
      </c>
      <c r="F13370" s="27" t="s">
        <v>257</v>
      </c>
      <c r="G13370" s="33">
        <v>289513.39</v>
      </c>
      <c r="H13370" s="33">
        <v>289513.39</v>
      </c>
      <c r="I13370" s="33">
        <v>7381</v>
      </c>
      <c r="J13370" s="33">
        <v>551</v>
      </c>
      <c r="K13370" s="33">
        <v>10700</v>
      </c>
      <c r="L13370" s="33">
        <v>1</v>
      </c>
      <c r="M13370" s="33">
        <v>1</v>
      </c>
      <c r="N13370" s="33">
        <v>417397.52</v>
      </c>
      <c r="O13370" s="33">
        <v>1545.3</v>
      </c>
      <c r="P13370" s="33">
        <v>2934</v>
      </c>
    </row>
    <row r="13371" spans="1:16">
      <c r="A13371" s="27" t="s">
        <v>1758</v>
      </c>
      <c r="B13371" s="31">
        <v>202606</v>
      </c>
      <c r="C13371" s="27" t="s">
        <v>162</v>
      </c>
      <c r="D13371" s="27" t="s">
        <v>162</v>
      </c>
      <c r="E13371" s="27" t="s">
        <v>30</v>
      </c>
      <c r="F13371" s="27" t="s">
        <v>257</v>
      </c>
      <c r="G13371" s="33">
        <v>262042.18</v>
      </c>
      <c r="H13371" s="33">
        <v>262042.18</v>
      </c>
      <c r="I13371" s="33">
        <v>6507</v>
      </c>
      <c r="J13371" s="33">
        <v>563</v>
      </c>
      <c r="K13371" s="33">
        <v>10700</v>
      </c>
      <c r="L13371" s="33">
        <v>1</v>
      </c>
      <c r="M13371" s="33">
        <v>1</v>
      </c>
      <c r="N13371" s="33">
        <v>409842.64</v>
      </c>
      <c r="O13371" s="33">
        <v>1425.9</v>
      </c>
      <c r="P13371" s="33">
        <v>2690</v>
      </c>
    </row>
    <row r="13372" spans="1:16">
      <c r="A13372" s="27" t="s">
        <v>1758</v>
      </c>
      <c r="B13372" s="31">
        <v>202607</v>
      </c>
      <c r="C13372" s="27" t="s">
        <v>162</v>
      </c>
      <c r="D13372" s="27" t="s">
        <v>162</v>
      </c>
      <c r="E13372" s="27" t="s">
        <v>30</v>
      </c>
      <c r="F13372" s="27" t="s">
        <v>257</v>
      </c>
      <c r="G13372" s="33">
        <v>236233.93</v>
      </c>
      <c r="H13372" s="33">
        <v>236233.93</v>
      </c>
      <c r="I13372" s="33">
        <v>6123</v>
      </c>
      <c r="J13372" s="33">
        <v>538</v>
      </c>
      <c r="K13372" s="33">
        <v>10700</v>
      </c>
      <c r="L13372" s="33">
        <v>1</v>
      </c>
      <c r="M13372" s="33">
        <v>1</v>
      </c>
      <c r="N13372" s="33">
        <v>366244.33</v>
      </c>
      <c r="O13372" s="33">
        <v>1261.8</v>
      </c>
      <c r="P13372" s="33">
        <v>2486</v>
      </c>
    </row>
    <row r="13373" spans="1:16">
      <c r="A13373" s="27" t="s">
        <v>1760</v>
      </c>
      <c r="B13373" s="31">
        <v>202408</v>
      </c>
      <c r="C13373" s="27" t="s">
        <v>167</v>
      </c>
      <c r="D13373" s="27" t="s">
        <v>167</v>
      </c>
      <c r="E13373" s="27" t="s">
        <v>30</v>
      </c>
      <c r="F13373" s="27" t="s">
        <v>289</v>
      </c>
      <c r="G13373" s="33">
        <v>746025.98</v>
      </c>
      <c r="H13373" s="33">
        <v>746025.98</v>
      </c>
      <c r="I13373" s="33">
        <v>13372</v>
      </c>
      <c r="J13373" s="33">
        <v>892</v>
      </c>
      <c r="K13373" s="33">
        <v>25100</v>
      </c>
      <c r="L13373" s="33">
        <v>1</v>
      </c>
      <c r="M13373" s="33">
        <v>1</v>
      </c>
      <c r="N13373" s="33">
        <v>883322.8</v>
      </c>
      <c r="O13373" s="33">
        <v>3505.1</v>
      </c>
      <c r="P13373" s="33">
        <v>6077</v>
      </c>
    </row>
    <row r="13374" spans="1:16">
      <c r="A13374" s="27" t="s">
        <v>1760</v>
      </c>
      <c r="B13374" s="31">
        <v>202409</v>
      </c>
      <c r="C13374" s="27" t="s">
        <v>167</v>
      </c>
      <c r="D13374" s="27" t="s">
        <v>167</v>
      </c>
      <c r="E13374" s="27" t="s">
        <v>30</v>
      </c>
      <c r="F13374" s="27" t="s">
        <v>289</v>
      </c>
      <c r="G13374" s="33">
        <v>669085.35</v>
      </c>
      <c r="H13374" s="33">
        <v>669085.35</v>
      </c>
      <c r="I13374" s="33">
        <v>11367</v>
      </c>
      <c r="J13374" s="33">
        <v>918</v>
      </c>
      <c r="K13374" s="33">
        <v>25100</v>
      </c>
      <c r="L13374" s="33">
        <v>1</v>
      </c>
      <c r="M13374" s="33">
        <v>1</v>
      </c>
      <c r="N13374" s="33">
        <v>853635.88</v>
      </c>
      <c r="O13374" s="33">
        <v>3146.1</v>
      </c>
      <c r="P13374" s="33">
        <v>5020</v>
      </c>
    </row>
    <row r="13375" spans="1:16">
      <c r="A13375" s="27" t="s">
        <v>1760</v>
      </c>
      <c r="B13375" s="31">
        <v>202410</v>
      </c>
      <c r="C13375" s="27" t="s">
        <v>167</v>
      </c>
      <c r="D13375" s="27" t="s">
        <v>167</v>
      </c>
      <c r="E13375" s="27" t="s">
        <v>30</v>
      </c>
      <c r="F13375" s="27" t="s">
        <v>289</v>
      </c>
      <c r="G13375" s="33">
        <v>723629.59</v>
      </c>
      <c r="H13375" s="33">
        <v>723629.59</v>
      </c>
      <c r="I13375" s="33">
        <v>13144</v>
      </c>
      <c r="J13375" s="33">
        <v>1270</v>
      </c>
      <c r="K13375" s="33">
        <v>25100</v>
      </c>
      <c r="L13375" s="33">
        <v>1</v>
      </c>
      <c r="M13375" s="33">
        <v>1</v>
      </c>
      <c r="N13375" s="33">
        <v>942396.09</v>
      </c>
      <c r="O13375" s="33">
        <v>3050.9</v>
      </c>
      <c r="P13375" s="33">
        <v>5660</v>
      </c>
    </row>
    <row r="13376" spans="1:16">
      <c r="A13376" s="27" t="s">
        <v>1760</v>
      </c>
      <c r="B13376" s="31">
        <v>202411</v>
      </c>
      <c r="C13376" s="27" t="s">
        <v>167</v>
      </c>
      <c r="D13376" s="27" t="s">
        <v>167</v>
      </c>
      <c r="E13376" s="27" t="s">
        <v>30</v>
      </c>
      <c r="F13376" s="27" t="s">
        <v>289</v>
      </c>
      <c r="G13376" s="33">
        <v>972174.1800000001</v>
      </c>
      <c r="H13376" s="33">
        <v>972174.1800000001</v>
      </c>
      <c r="I13376" s="33">
        <v>17526</v>
      </c>
      <c r="J13376" s="33">
        <v>1633</v>
      </c>
      <c r="K13376" s="33">
        <v>25100</v>
      </c>
      <c r="L13376" s="33">
        <v>1</v>
      </c>
      <c r="M13376" s="33">
        <v>1</v>
      </c>
      <c r="N13376" s="33">
        <v>1143060.92</v>
      </c>
      <c r="O13376" s="33">
        <v>4623.4</v>
      </c>
      <c r="P13376" s="33">
        <v>7542</v>
      </c>
    </row>
    <row r="13377" spans="1:16">
      <c r="A13377" s="27" t="s">
        <v>1760</v>
      </c>
      <c r="B13377" s="31">
        <v>202412</v>
      </c>
      <c r="C13377" s="27" t="s">
        <v>167</v>
      </c>
      <c r="D13377" s="27" t="s">
        <v>167</v>
      </c>
      <c r="E13377" s="27" t="s">
        <v>30</v>
      </c>
      <c r="F13377" s="27" t="s">
        <v>289</v>
      </c>
      <c r="G13377" s="33">
        <v>1034527.13</v>
      </c>
      <c r="H13377" s="33">
        <v>1034527.13</v>
      </c>
      <c r="I13377" s="33">
        <v>18439</v>
      </c>
      <c r="J13377" s="33">
        <v>1443</v>
      </c>
      <c r="K13377" s="33">
        <v>25100</v>
      </c>
      <c r="L13377" s="33">
        <v>1</v>
      </c>
      <c r="M13377" s="33">
        <v>1</v>
      </c>
      <c r="N13377" s="33">
        <v>1318825.94</v>
      </c>
      <c r="O13377" s="33">
        <v>4453.6</v>
      </c>
      <c r="P13377" s="33">
        <v>8249</v>
      </c>
    </row>
    <row r="13378" spans="1:16">
      <c r="A13378" s="27" t="s">
        <v>1760</v>
      </c>
      <c r="B13378" s="31">
        <v>202501</v>
      </c>
      <c r="C13378" s="27" t="s">
        <v>167</v>
      </c>
      <c r="D13378" s="27" t="s">
        <v>167</v>
      </c>
      <c r="E13378" s="27" t="s">
        <v>30</v>
      </c>
      <c r="F13378" s="27" t="s">
        <v>289</v>
      </c>
      <c r="G13378" s="33">
        <v>545359.78</v>
      </c>
      <c r="H13378" s="33">
        <v>545359.78</v>
      </c>
      <c r="I13378" s="33">
        <v>8775</v>
      </c>
      <c r="J13378" s="33">
        <v>760</v>
      </c>
      <c r="K13378" s="33">
        <v>25100</v>
      </c>
      <c r="L13378" s="33">
        <v>1</v>
      </c>
      <c r="M13378" s="33">
        <v>1</v>
      </c>
      <c r="N13378" s="33">
        <v>673725.64</v>
      </c>
      <c r="O13378" s="33">
        <v>2755.4</v>
      </c>
      <c r="P13378" s="33">
        <v>4085</v>
      </c>
    </row>
    <row r="13379" spans="1:16">
      <c r="A13379" s="27" t="s">
        <v>1760</v>
      </c>
      <c r="B13379" s="31">
        <v>202502</v>
      </c>
      <c r="C13379" s="27" t="s">
        <v>167</v>
      </c>
      <c r="D13379" s="27" t="s">
        <v>167</v>
      </c>
      <c r="E13379" s="27" t="s">
        <v>30</v>
      </c>
      <c r="F13379" s="27" t="s">
        <v>289</v>
      </c>
      <c r="G13379" s="33">
        <v>587502.1</v>
      </c>
      <c r="H13379" s="33">
        <v>587502.1</v>
      </c>
      <c r="I13379" s="33">
        <v>10518</v>
      </c>
      <c r="J13379" s="33">
        <v>831</v>
      </c>
      <c r="K13379" s="33">
        <v>25100</v>
      </c>
      <c r="L13379" s="33">
        <v>1</v>
      </c>
      <c r="M13379" s="33">
        <v>1</v>
      </c>
      <c r="N13379" s="33">
        <v>697643.8100000001</v>
      </c>
      <c r="O13379" s="33">
        <v>2711.1</v>
      </c>
      <c r="P13379" s="33">
        <v>4500</v>
      </c>
    </row>
    <row r="13380" spans="1:16">
      <c r="A13380" s="27" t="s">
        <v>1760</v>
      </c>
      <c r="B13380" s="31">
        <v>202503</v>
      </c>
      <c r="C13380" s="27" t="s">
        <v>167</v>
      </c>
      <c r="D13380" s="27" t="s">
        <v>167</v>
      </c>
      <c r="E13380" s="27" t="s">
        <v>30</v>
      </c>
      <c r="F13380" s="27" t="s">
        <v>289</v>
      </c>
      <c r="G13380" s="33">
        <v>685587.0600000001</v>
      </c>
      <c r="H13380" s="33">
        <v>685587.0600000001</v>
      </c>
      <c r="I13380" s="33">
        <v>12301</v>
      </c>
      <c r="J13380" s="33">
        <v>1070</v>
      </c>
      <c r="K13380" s="33">
        <v>25100</v>
      </c>
      <c r="L13380" s="33">
        <v>1</v>
      </c>
      <c r="M13380" s="33">
        <v>1</v>
      </c>
      <c r="N13380" s="33">
        <v>873858.86</v>
      </c>
      <c r="O13380" s="33">
        <v>3142.4</v>
      </c>
      <c r="P13380" s="33">
        <v>5512</v>
      </c>
    </row>
    <row r="13381" spans="1:16">
      <c r="A13381" s="27" t="s">
        <v>1760</v>
      </c>
      <c r="B13381" s="31">
        <v>202504</v>
      </c>
      <c r="C13381" s="27" t="s">
        <v>167</v>
      </c>
      <c r="D13381" s="27" t="s">
        <v>167</v>
      </c>
      <c r="E13381" s="27" t="s">
        <v>30</v>
      </c>
      <c r="F13381" s="27" t="s">
        <v>289</v>
      </c>
      <c r="G13381" s="33">
        <v>824312.36</v>
      </c>
      <c r="H13381" s="33">
        <v>824312.36</v>
      </c>
      <c r="I13381" s="33">
        <v>15437</v>
      </c>
      <c r="J13381" s="33">
        <v>1274</v>
      </c>
      <c r="K13381" s="33">
        <v>25100</v>
      </c>
      <c r="L13381" s="33">
        <v>1</v>
      </c>
      <c r="M13381" s="33">
        <v>1</v>
      </c>
      <c r="N13381" s="33">
        <v>1033543.28</v>
      </c>
      <c r="O13381" s="33">
        <v>3873.2</v>
      </c>
      <c r="P13381" s="33">
        <v>6644</v>
      </c>
    </row>
    <row r="13382" spans="1:16">
      <c r="A13382" s="27" t="s">
        <v>1760</v>
      </c>
      <c r="B13382" s="31">
        <v>202505</v>
      </c>
      <c r="C13382" s="27" t="s">
        <v>167</v>
      </c>
      <c r="D13382" s="27" t="s">
        <v>167</v>
      </c>
      <c r="E13382" s="27" t="s">
        <v>30</v>
      </c>
      <c r="F13382" s="27" t="s">
        <v>289</v>
      </c>
      <c r="G13382" s="33">
        <v>881540.5699999999</v>
      </c>
      <c r="H13382" s="33">
        <v>881540.5699999999</v>
      </c>
      <c r="I13382" s="33">
        <v>15237</v>
      </c>
      <c r="J13382" s="33">
        <v>1133</v>
      </c>
      <c r="K13382" s="33">
        <v>25100</v>
      </c>
      <c r="L13382" s="33">
        <v>1</v>
      </c>
      <c r="M13382" s="33">
        <v>1</v>
      </c>
      <c r="N13382" s="33">
        <v>1137727.78</v>
      </c>
      <c r="O13382" s="33">
        <v>4417.9</v>
      </c>
      <c r="P13382" s="33">
        <v>6453</v>
      </c>
    </row>
    <row r="13383" spans="1:16">
      <c r="A13383" s="27" t="s">
        <v>1760</v>
      </c>
      <c r="B13383" s="31">
        <v>202506</v>
      </c>
      <c r="C13383" s="27" t="s">
        <v>167</v>
      </c>
      <c r="D13383" s="27" t="s">
        <v>167</v>
      </c>
      <c r="E13383" s="27" t="s">
        <v>30</v>
      </c>
      <c r="F13383" s="27" t="s">
        <v>289</v>
      </c>
      <c r="G13383" s="33">
        <v>955428.71</v>
      </c>
      <c r="H13383" s="33">
        <v>955428.71</v>
      </c>
      <c r="I13383" s="33">
        <v>16227</v>
      </c>
      <c r="J13383" s="33">
        <v>1315</v>
      </c>
      <c r="K13383" s="33">
        <v>25100</v>
      </c>
      <c r="L13383" s="33">
        <v>1</v>
      </c>
      <c r="M13383" s="33">
        <v>1</v>
      </c>
      <c r="N13383" s="33">
        <v>1117134.95</v>
      </c>
      <c r="O13383" s="33">
        <v>4482.5</v>
      </c>
      <c r="P13383" s="33">
        <v>7286</v>
      </c>
    </row>
    <row r="13384" spans="1:16">
      <c r="A13384" s="27" t="s">
        <v>1760</v>
      </c>
      <c r="B13384" s="31">
        <v>202507</v>
      </c>
      <c r="C13384" s="27" t="s">
        <v>167</v>
      </c>
      <c r="D13384" s="27" t="s">
        <v>167</v>
      </c>
      <c r="E13384" s="27" t="s">
        <v>30</v>
      </c>
      <c r="F13384" s="27" t="s">
        <v>289</v>
      </c>
      <c r="G13384" s="33">
        <v>770740.29</v>
      </c>
      <c r="H13384" s="33">
        <v>770740.29</v>
      </c>
      <c r="I13384" s="33">
        <v>14489</v>
      </c>
      <c r="J13384" s="33">
        <v>1402</v>
      </c>
      <c r="K13384" s="33">
        <v>25100</v>
      </c>
      <c r="L13384" s="33">
        <v>1</v>
      </c>
      <c r="M13384" s="33">
        <v>1</v>
      </c>
      <c r="N13384" s="33">
        <v>998296.1899999999</v>
      </c>
      <c r="O13384" s="33">
        <v>3724.2</v>
      </c>
      <c r="P13384" s="33">
        <v>6139</v>
      </c>
    </row>
    <row r="13385" spans="1:16">
      <c r="A13385" s="27" t="s">
        <v>1760</v>
      </c>
      <c r="B13385" s="31">
        <v>202508</v>
      </c>
      <c r="C13385" s="27" t="s">
        <v>167</v>
      </c>
      <c r="D13385" s="27" t="s">
        <v>167</v>
      </c>
      <c r="E13385" s="27" t="s">
        <v>30</v>
      </c>
      <c r="F13385" s="27" t="s">
        <v>289</v>
      </c>
      <c r="G13385" s="33">
        <v>740482.85</v>
      </c>
      <c r="H13385" s="33">
        <v>740482.85</v>
      </c>
      <c r="I13385" s="33">
        <v>13301</v>
      </c>
      <c r="J13385" s="33">
        <v>1117</v>
      </c>
      <c r="K13385" s="33">
        <v>25100</v>
      </c>
      <c r="L13385" s="33">
        <v>1</v>
      </c>
      <c r="M13385" s="33">
        <v>1</v>
      </c>
      <c r="N13385" s="33">
        <v>966355.14</v>
      </c>
      <c r="O13385" s="33">
        <v>3685.7</v>
      </c>
      <c r="P13385" s="33">
        <v>5713</v>
      </c>
    </row>
    <row r="13386" spans="1:16">
      <c r="A13386" s="27" t="s">
        <v>1760</v>
      </c>
      <c r="B13386" s="31">
        <v>202509</v>
      </c>
      <c r="C13386" s="27" t="s">
        <v>167</v>
      </c>
      <c r="D13386" s="27" t="s">
        <v>167</v>
      </c>
      <c r="E13386" s="27" t="s">
        <v>30</v>
      </c>
      <c r="F13386" s="27" t="s">
        <v>289</v>
      </c>
      <c r="G13386" s="33">
        <v>752266.73</v>
      </c>
      <c r="H13386" s="33">
        <v>752266.73</v>
      </c>
      <c r="I13386" s="33">
        <v>13670</v>
      </c>
      <c r="J13386" s="33">
        <v>1166</v>
      </c>
      <c r="K13386" s="33">
        <v>25100</v>
      </c>
      <c r="L13386" s="33">
        <v>1</v>
      </c>
      <c r="M13386" s="33">
        <v>1</v>
      </c>
      <c r="N13386" s="33">
        <v>933877.65</v>
      </c>
      <c r="O13386" s="33">
        <v>3412.5</v>
      </c>
      <c r="P13386" s="33">
        <v>5921</v>
      </c>
    </row>
    <row r="13387" spans="1:16">
      <c r="A13387" s="27" t="s">
        <v>1760</v>
      </c>
      <c r="B13387" s="31">
        <v>202510</v>
      </c>
      <c r="C13387" s="27" t="s">
        <v>167</v>
      </c>
      <c r="D13387" s="27" t="s">
        <v>167</v>
      </c>
      <c r="E13387" s="27" t="s">
        <v>30</v>
      </c>
      <c r="F13387" s="27" t="s">
        <v>289</v>
      </c>
      <c r="G13387" s="33">
        <v>834473.65</v>
      </c>
      <c r="H13387" s="33">
        <v>834473.65</v>
      </c>
      <c r="I13387" s="33">
        <v>15781</v>
      </c>
      <c r="J13387" s="33">
        <v>1378</v>
      </c>
      <c r="K13387" s="33">
        <v>25100</v>
      </c>
      <c r="L13387" s="33">
        <v>1</v>
      </c>
      <c r="M13387" s="33">
        <v>1</v>
      </c>
      <c r="N13387" s="33">
        <v>1030981.32</v>
      </c>
      <c r="O13387" s="33">
        <v>4108.4</v>
      </c>
      <c r="P13387" s="33">
        <v>6914</v>
      </c>
    </row>
    <row r="13388" spans="1:16">
      <c r="A13388" s="27" t="s">
        <v>1760</v>
      </c>
      <c r="B13388" s="31">
        <v>202511</v>
      </c>
      <c r="C13388" s="27" t="s">
        <v>167</v>
      </c>
      <c r="D13388" s="27" t="s">
        <v>167</v>
      </c>
      <c r="E13388" s="27" t="s">
        <v>30</v>
      </c>
      <c r="F13388" s="27" t="s">
        <v>289</v>
      </c>
      <c r="G13388" s="33">
        <v>966341.3100000001</v>
      </c>
      <c r="H13388" s="33">
        <v>966341.3100000001</v>
      </c>
      <c r="I13388" s="33">
        <v>17968</v>
      </c>
      <c r="J13388" s="33">
        <v>1831</v>
      </c>
      <c r="K13388" s="33">
        <v>25100</v>
      </c>
      <c r="L13388" s="33">
        <v>1</v>
      </c>
      <c r="M13388" s="33">
        <v>1</v>
      </c>
      <c r="N13388" s="33">
        <v>1250508.65</v>
      </c>
      <c r="O13388" s="33">
        <v>4567</v>
      </c>
      <c r="P13388" s="33">
        <v>7753</v>
      </c>
    </row>
    <row r="13389" spans="1:16">
      <c r="A13389" s="27" t="s">
        <v>1760</v>
      </c>
      <c r="B13389" s="31">
        <v>202512</v>
      </c>
      <c r="C13389" s="27" t="s">
        <v>167</v>
      </c>
      <c r="D13389" s="27" t="s">
        <v>167</v>
      </c>
      <c r="E13389" s="27" t="s">
        <v>30</v>
      </c>
      <c r="F13389" s="27" t="s">
        <v>289</v>
      </c>
      <c r="G13389" s="33">
        <v>1206325.5</v>
      </c>
      <c r="H13389" s="33">
        <v>1206325.5</v>
      </c>
      <c r="I13389" s="33">
        <v>22867</v>
      </c>
      <c r="J13389" s="33">
        <v>2298</v>
      </c>
      <c r="K13389" s="33">
        <v>25100</v>
      </c>
      <c r="L13389" s="33">
        <v>1</v>
      </c>
      <c r="M13389" s="33">
        <v>1</v>
      </c>
      <c r="N13389" s="33">
        <v>1442795.58</v>
      </c>
      <c r="O13389" s="33">
        <v>6047.6</v>
      </c>
      <c r="P13389" s="33">
        <v>9428</v>
      </c>
    </row>
    <row r="13390" spans="1:16">
      <c r="A13390" s="27" t="s">
        <v>1760</v>
      </c>
      <c r="B13390" s="31">
        <v>202601</v>
      </c>
      <c r="C13390" s="27" t="s">
        <v>167</v>
      </c>
      <c r="D13390" s="27" t="s">
        <v>167</v>
      </c>
      <c r="E13390" s="27" t="s">
        <v>30</v>
      </c>
      <c r="F13390" s="27" t="s">
        <v>289</v>
      </c>
      <c r="G13390" s="33">
        <v>656437.9399999999</v>
      </c>
      <c r="H13390" s="33">
        <v>656437.9399999999</v>
      </c>
      <c r="I13390" s="33">
        <v>11698</v>
      </c>
      <c r="J13390" s="33">
        <v>965</v>
      </c>
      <c r="K13390" s="33">
        <v>25100</v>
      </c>
      <c r="L13390" s="33">
        <v>1</v>
      </c>
      <c r="M13390" s="33">
        <v>1</v>
      </c>
      <c r="N13390" s="33">
        <v>737055.85</v>
      </c>
      <c r="O13390" s="33">
        <v>3018.1</v>
      </c>
      <c r="P13390" s="33">
        <v>5095</v>
      </c>
    </row>
    <row r="13391" spans="1:16">
      <c r="A13391" s="27" t="s">
        <v>1760</v>
      </c>
      <c r="B13391" s="31">
        <v>202602</v>
      </c>
      <c r="C13391" s="27" t="s">
        <v>167</v>
      </c>
      <c r="D13391" s="27" t="s">
        <v>167</v>
      </c>
      <c r="E13391" s="27" t="s">
        <v>30</v>
      </c>
      <c r="F13391" s="27" t="s">
        <v>289</v>
      </c>
      <c r="G13391" s="33">
        <v>538443.42</v>
      </c>
      <c r="H13391" s="33">
        <v>538443.42</v>
      </c>
      <c r="I13391" s="33">
        <v>10245</v>
      </c>
      <c r="J13391" s="33">
        <v>915</v>
      </c>
      <c r="K13391" s="33">
        <v>25100</v>
      </c>
      <c r="L13391" s="33">
        <v>1</v>
      </c>
      <c r="M13391" s="33">
        <v>1</v>
      </c>
      <c r="N13391" s="33">
        <v>763222.33</v>
      </c>
      <c r="O13391" s="33">
        <v>2593.1</v>
      </c>
      <c r="P13391" s="33">
        <v>4326</v>
      </c>
    </row>
    <row r="13392" spans="1:16">
      <c r="A13392" s="27" t="s">
        <v>1760</v>
      </c>
      <c r="B13392" s="31">
        <v>202603</v>
      </c>
      <c r="C13392" s="27" t="s">
        <v>167</v>
      </c>
      <c r="D13392" s="27" t="s">
        <v>167</v>
      </c>
      <c r="E13392" s="27" t="s">
        <v>30</v>
      </c>
      <c r="F13392" s="27" t="s">
        <v>289</v>
      </c>
      <c r="G13392" s="33">
        <v>729211.46</v>
      </c>
      <c r="H13392" s="33">
        <v>729211.46</v>
      </c>
      <c r="I13392" s="33">
        <v>13492</v>
      </c>
      <c r="J13392" s="33">
        <v>1018</v>
      </c>
      <c r="K13392" s="33">
        <v>25100</v>
      </c>
      <c r="L13392" s="33">
        <v>1</v>
      </c>
      <c r="M13392" s="33">
        <v>1</v>
      </c>
      <c r="N13392" s="33">
        <v>956001.6</v>
      </c>
      <c r="O13392" s="33">
        <v>3445.5</v>
      </c>
      <c r="P13392" s="33">
        <v>5789</v>
      </c>
    </row>
    <row r="13393" spans="1:16">
      <c r="A13393" s="27" t="s">
        <v>1760</v>
      </c>
      <c r="B13393" s="31">
        <v>202604</v>
      </c>
      <c r="C13393" s="27" t="s">
        <v>167</v>
      </c>
      <c r="D13393" s="27" t="s">
        <v>167</v>
      </c>
      <c r="E13393" s="27" t="s">
        <v>30</v>
      </c>
      <c r="F13393" s="27" t="s">
        <v>289</v>
      </c>
      <c r="G13393" s="33">
        <v>823427.96</v>
      </c>
      <c r="H13393" s="33">
        <v>823427.96</v>
      </c>
      <c r="I13393" s="33">
        <v>14895</v>
      </c>
      <c r="J13393" s="33">
        <v>1175</v>
      </c>
      <c r="K13393" s="33">
        <v>25100</v>
      </c>
      <c r="L13393" s="33">
        <v>1</v>
      </c>
      <c r="M13393" s="33">
        <v>1</v>
      </c>
      <c r="N13393" s="33">
        <v>1130696.35</v>
      </c>
      <c r="O13393" s="33">
        <v>3517.1</v>
      </c>
      <c r="P13393" s="33">
        <v>6218</v>
      </c>
    </row>
    <row r="13394" spans="1:16">
      <c r="A13394" s="27" t="s">
        <v>1760</v>
      </c>
      <c r="B13394" s="31">
        <v>202605</v>
      </c>
      <c r="C13394" s="27" t="s">
        <v>167</v>
      </c>
      <c r="D13394" s="27" t="s">
        <v>167</v>
      </c>
      <c r="E13394" s="27" t="s">
        <v>30</v>
      </c>
      <c r="F13394" s="27" t="s">
        <v>289</v>
      </c>
      <c r="G13394" s="33">
        <v>939111.53</v>
      </c>
      <c r="H13394" s="33">
        <v>939111.53</v>
      </c>
      <c r="I13394" s="33">
        <v>15571</v>
      </c>
      <c r="J13394" s="33">
        <v>1331</v>
      </c>
      <c r="K13394" s="33">
        <v>25100</v>
      </c>
      <c r="L13394" s="33">
        <v>1</v>
      </c>
      <c r="M13394" s="33">
        <v>1</v>
      </c>
      <c r="N13394" s="33">
        <v>1244674.19</v>
      </c>
      <c r="O13394" s="33">
        <v>4472.7</v>
      </c>
      <c r="P13394" s="33">
        <v>6650</v>
      </c>
    </row>
    <row r="13395" spans="1:16">
      <c r="A13395" s="27" t="s">
        <v>1760</v>
      </c>
      <c r="B13395" s="31">
        <v>202606</v>
      </c>
      <c r="C13395" s="27" t="s">
        <v>167</v>
      </c>
      <c r="D13395" s="27" t="s">
        <v>167</v>
      </c>
      <c r="E13395" s="27" t="s">
        <v>30</v>
      </c>
      <c r="F13395" s="27" t="s">
        <v>289</v>
      </c>
      <c r="G13395" s="33">
        <v>1028246.8</v>
      </c>
      <c r="H13395" s="33">
        <v>1028246.8</v>
      </c>
      <c r="I13395" s="33">
        <v>19888</v>
      </c>
      <c r="J13395" s="33">
        <v>1835</v>
      </c>
      <c r="K13395" s="33">
        <v>25100</v>
      </c>
      <c r="L13395" s="33">
        <v>1</v>
      </c>
      <c r="M13395" s="33">
        <v>1</v>
      </c>
      <c r="N13395" s="33">
        <v>1222145.63</v>
      </c>
      <c r="O13395" s="33">
        <v>4579.6</v>
      </c>
      <c r="P13395" s="33">
        <v>8427</v>
      </c>
    </row>
    <row r="13396" spans="1:16">
      <c r="A13396" s="27" t="s">
        <v>1760</v>
      </c>
      <c r="B13396" s="31">
        <v>202607</v>
      </c>
      <c r="C13396" s="27" t="s">
        <v>167</v>
      </c>
      <c r="D13396" s="27" t="s">
        <v>167</v>
      </c>
      <c r="E13396" s="27" t="s">
        <v>30</v>
      </c>
      <c r="F13396" s="27" t="s">
        <v>289</v>
      </c>
      <c r="G13396" s="33">
        <v>903135.54</v>
      </c>
      <c r="H13396" s="33">
        <v>903135.54</v>
      </c>
      <c r="I13396" s="33">
        <v>14938</v>
      </c>
      <c r="J13396" s="33">
        <v>1253</v>
      </c>
      <c r="K13396" s="33">
        <v>25100</v>
      </c>
      <c r="L13396" s="33">
        <v>1</v>
      </c>
      <c r="M13396" s="33">
        <v>1</v>
      </c>
      <c r="N13396" s="33">
        <v>1092136.03</v>
      </c>
      <c r="O13396" s="33">
        <v>4618.9</v>
      </c>
      <c r="P13396" s="33">
        <v>6770</v>
      </c>
    </row>
    <row r="13397" spans="1:16">
      <c r="A13397" s="27" t="s">
        <v>1764</v>
      </c>
      <c r="B13397" s="31">
        <v>202408</v>
      </c>
      <c r="C13397" s="27" t="s">
        <v>167</v>
      </c>
      <c r="D13397" s="27" t="s">
        <v>167</v>
      </c>
      <c r="E13397" s="27" t="s">
        <v>30</v>
      </c>
      <c r="F13397" s="27" t="s">
        <v>257</v>
      </c>
      <c r="G13397" s="33">
        <v>130132.83</v>
      </c>
      <c r="H13397" s="33">
        <v>0</v>
      </c>
      <c r="I13397" s="33">
        <v>3263</v>
      </c>
      <c r="J13397" s="33">
        <v>245</v>
      </c>
      <c r="K13397" s="33">
        <v>6600</v>
      </c>
      <c r="L13397" s="33">
        <v>1</v>
      </c>
      <c r="M13397" s="33">
        <v>0</v>
      </c>
      <c r="N13397" s="33">
        <v>173049.13</v>
      </c>
      <c r="O13397" s="33">
        <v>635.1</v>
      </c>
      <c r="P13397" s="33">
        <v>1309</v>
      </c>
    </row>
    <row r="13398" spans="1:16">
      <c r="A13398" s="27" t="s">
        <v>1764</v>
      </c>
      <c r="B13398" s="31">
        <v>202409</v>
      </c>
      <c r="C13398" s="27" t="s">
        <v>167</v>
      </c>
      <c r="D13398" s="27" t="s">
        <v>167</v>
      </c>
      <c r="E13398" s="27" t="s">
        <v>30</v>
      </c>
      <c r="F13398" s="27" t="s">
        <v>257</v>
      </c>
      <c r="G13398" s="33">
        <v>146301.76</v>
      </c>
      <c r="H13398" s="33">
        <v>0</v>
      </c>
      <c r="I13398" s="33">
        <v>3321</v>
      </c>
      <c r="J13398" s="33">
        <v>254</v>
      </c>
      <c r="K13398" s="33">
        <v>6600</v>
      </c>
      <c r="L13398" s="33">
        <v>1</v>
      </c>
      <c r="M13398" s="33">
        <v>0</v>
      </c>
      <c r="N13398" s="33">
        <v>167233.25</v>
      </c>
      <c r="O13398" s="33">
        <v>810.9</v>
      </c>
      <c r="P13398" s="33">
        <v>1438</v>
      </c>
    </row>
    <row r="13399" spans="1:16">
      <c r="A13399" s="27" t="s">
        <v>1764</v>
      </c>
      <c r="B13399" s="31">
        <v>202410</v>
      </c>
      <c r="C13399" s="27" t="s">
        <v>167</v>
      </c>
      <c r="D13399" s="27" t="s">
        <v>167</v>
      </c>
      <c r="E13399" s="27" t="s">
        <v>30</v>
      </c>
      <c r="F13399" s="27" t="s">
        <v>257</v>
      </c>
      <c r="G13399" s="33">
        <v>166231.56</v>
      </c>
      <c r="H13399" s="33">
        <v>0</v>
      </c>
      <c r="I13399" s="33">
        <v>4153</v>
      </c>
      <c r="J13399" s="33">
        <v>325</v>
      </c>
      <c r="K13399" s="33">
        <v>6600</v>
      </c>
      <c r="L13399" s="33">
        <v>1</v>
      </c>
      <c r="M13399" s="33">
        <v>0</v>
      </c>
      <c r="N13399" s="33">
        <v>184622</v>
      </c>
      <c r="O13399" s="33">
        <v>946.4</v>
      </c>
      <c r="P13399" s="33">
        <v>1686</v>
      </c>
    </row>
    <row r="13400" spans="1:16">
      <c r="A13400" s="27" t="s">
        <v>1764</v>
      </c>
      <c r="B13400" s="31">
        <v>202411</v>
      </c>
      <c r="C13400" s="27" t="s">
        <v>167</v>
      </c>
      <c r="D13400" s="27" t="s">
        <v>167</v>
      </c>
      <c r="E13400" s="27" t="s">
        <v>30</v>
      </c>
      <c r="F13400" s="27" t="s">
        <v>257</v>
      </c>
      <c r="G13400" s="33">
        <v>197835.2</v>
      </c>
      <c r="H13400" s="33">
        <v>0</v>
      </c>
      <c r="I13400" s="33">
        <v>5259</v>
      </c>
      <c r="J13400" s="33">
        <v>361</v>
      </c>
      <c r="K13400" s="33">
        <v>6600</v>
      </c>
      <c r="L13400" s="33">
        <v>1</v>
      </c>
      <c r="M13400" s="33">
        <v>0</v>
      </c>
      <c r="N13400" s="33">
        <v>223933.65</v>
      </c>
      <c r="O13400" s="33">
        <v>1159.8</v>
      </c>
      <c r="P13400" s="33">
        <v>2151</v>
      </c>
    </row>
    <row r="13401" spans="1:16">
      <c r="A13401" s="27" t="s">
        <v>1764</v>
      </c>
      <c r="B13401" s="31">
        <v>202412</v>
      </c>
      <c r="C13401" s="27" t="s">
        <v>167</v>
      </c>
      <c r="D13401" s="27" t="s">
        <v>167</v>
      </c>
      <c r="E13401" s="27" t="s">
        <v>30</v>
      </c>
      <c r="F13401" s="27" t="s">
        <v>257</v>
      </c>
      <c r="G13401" s="33">
        <v>230239.37</v>
      </c>
      <c r="H13401" s="33">
        <v>0</v>
      </c>
      <c r="I13401" s="33">
        <v>6086</v>
      </c>
      <c r="J13401" s="33">
        <v>534</v>
      </c>
      <c r="K13401" s="33">
        <v>6600</v>
      </c>
      <c r="L13401" s="33">
        <v>1</v>
      </c>
      <c r="M13401" s="33">
        <v>0</v>
      </c>
      <c r="N13401" s="33">
        <v>258367.25</v>
      </c>
      <c r="O13401" s="33">
        <v>1354.9</v>
      </c>
      <c r="P13401" s="33">
        <v>2372</v>
      </c>
    </row>
    <row r="13402" spans="1:16">
      <c r="A13402" s="27" t="s">
        <v>1764</v>
      </c>
      <c r="B13402" s="31">
        <v>202501</v>
      </c>
      <c r="C13402" s="27" t="s">
        <v>167</v>
      </c>
      <c r="D13402" s="27" t="s">
        <v>167</v>
      </c>
      <c r="E13402" s="27" t="s">
        <v>30</v>
      </c>
      <c r="F13402" s="27" t="s">
        <v>257</v>
      </c>
      <c r="G13402" s="33">
        <v>139689.01</v>
      </c>
      <c r="H13402" s="33">
        <v>0</v>
      </c>
      <c r="I13402" s="33">
        <v>3456</v>
      </c>
      <c r="J13402" s="33">
        <v>251</v>
      </c>
      <c r="K13402" s="33">
        <v>6600</v>
      </c>
      <c r="L13402" s="33">
        <v>1</v>
      </c>
      <c r="M13402" s="33">
        <v>0</v>
      </c>
      <c r="N13402" s="33">
        <v>131987.58</v>
      </c>
      <c r="O13402" s="33">
        <v>684.1</v>
      </c>
      <c r="P13402" s="33">
        <v>1456</v>
      </c>
    </row>
    <row r="13403" spans="1:16">
      <c r="A13403" s="27" t="s">
        <v>1764</v>
      </c>
      <c r="B13403" s="31">
        <v>202502</v>
      </c>
      <c r="C13403" s="27" t="s">
        <v>167</v>
      </c>
      <c r="D13403" s="27" t="s">
        <v>167</v>
      </c>
      <c r="E13403" s="27" t="s">
        <v>30</v>
      </c>
      <c r="F13403" s="27" t="s">
        <v>257</v>
      </c>
      <c r="G13403" s="33">
        <v>146420.15</v>
      </c>
      <c r="H13403" s="33">
        <v>0</v>
      </c>
      <c r="I13403" s="33">
        <v>3618</v>
      </c>
      <c r="J13403" s="33">
        <v>275</v>
      </c>
      <c r="K13403" s="33">
        <v>6600</v>
      </c>
      <c r="L13403" s="33">
        <v>1</v>
      </c>
      <c r="M13403" s="33">
        <v>0</v>
      </c>
      <c r="N13403" s="33">
        <v>136673.31</v>
      </c>
      <c r="O13403" s="33">
        <v>893.5</v>
      </c>
      <c r="P13403" s="33">
        <v>1473</v>
      </c>
    </row>
    <row r="13404" spans="1:16">
      <c r="A13404" s="27" t="s">
        <v>1764</v>
      </c>
      <c r="B13404" s="31">
        <v>202503</v>
      </c>
      <c r="C13404" s="27" t="s">
        <v>167</v>
      </c>
      <c r="D13404" s="27" t="s">
        <v>167</v>
      </c>
      <c r="E13404" s="27" t="s">
        <v>30</v>
      </c>
      <c r="F13404" s="27" t="s">
        <v>257</v>
      </c>
      <c r="G13404" s="33">
        <v>174187.11</v>
      </c>
      <c r="H13404" s="33">
        <v>0</v>
      </c>
      <c r="I13404" s="33">
        <v>4364</v>
      </c>
      <c r="J13404" s="33">
        <v>334</v>
      </c>
      <c r="K13404" s="33">
        <v>6600</v>
      </c>
      <c r="L13404" s="33">
        <v>1</v>
      </c>
      <c r="M13404" s="33">
        <v>0</v>
      </c>
      <c r="N13404" s="33">
        <v>171195.08</v>
      </c>
      <c r="O13404" s="33">
        <v>917.9</v>
      </c>
      <c r="P13404" s="33">
        <v>1720</v>
      </c>
    </row>
    <row r="13405" spans="1:16">
      <c r="A13405" s="27" t="s">
        <v>1764</v>
      </c>
      <c r="B13405" s="31">
        <v>202504</v>
      </c>
      <c r="C13405" s="27" t="s">
        <v>167</v>
      </c>
      <c r="D13405" s="27" t="s">
        <v>167</v>
      </c>
      <c r="E13405" s="27" t="s">
        <v>30</v>
      </c>
      <c r="F13405" s="27" t="s">
        <v>257</v>
      </c>
      <c r="G13405" s="33">
        <v>221269.57</v>
      </c>
      <c r="H13405" s="33">
        <v>0</v>
      </c>
      <c r="I13405" s="33">
        <v>5495</v>
      </c>
      <c r="J13405" s="33">
        <v>397</v>
      </c>
      <c r="K13405" s="33">
        <v>6600</v>
      </c>
      <c r="L13405" s="33">
        <v>1</v>
      </c>
      <c r="M13405" s="33">
        <v>0</v>
      </c>
      <c r="N13405" s="33">
        <v>202478.37</v>
      </c>
      <c r="O13405" s="33">
        <v>1203</v>
      </c>
      <c r="P13405" s="33">
        <v>2292</v>
      </c>
    </row>
    <row r="13406" spans="1:16">
      <c r="A13406" s="27" t="s">
        <v>1764</v>
      </c>
      <c r="B13406" s="31">
        <v>202505</v>
      </c>
      <c r="C13406" s="27" t="s">
        <v>167</v>
      </c>
      <c r="D13406" s="27" t="s">
        <v>167</v>
      </c>
      <c r="E13406" s="27" t="s">
        <v>30</v>
      </c>
      <c r="F13406" s="27" t="s">
        <v>257</v>
      </c>
      <c r="G13406" s="33">
        <v>227102.6</v>
      </c>
      <c r="H13406" s="33">
        <v>0</v>
      </c>
      <c r="I13406" s="33">
        <v>5758</v>
      </c>
      <c r="J13406" s="33">
        <v>456</v>
      </c>
      <c r="K13406" s="33">
        <v>6600</v>
      </c>
      <c r="L13406" s="33">
        <v>1</v>
      </c>
      <c r="M13406" s="33">
        <v>0</v>
      </c>
      <c r="N13406" s="33">
        <v>222888.85</v>
      </c>
      <c r="O13406" s="33">
        <v>1139.4</v>
      </c>
      <c r="P13406" s="33">
        <v>2287</v>
      </c>
    </row>
    <row r="13407" spans="1:16">
      <c r="A13407" s="27" t="s">
        <v>1764</v>
      </c>
      <c r="B13407" s="31">
        <v>202506</v>
      </c>
      <c r="C13407" s="27" t="s">
        <v>167</v>
      </c>
      <c r="D13407" s="27" t="s">
        <v>167</v>
      </c>
      <c r="E13407" s="27" t="s">
        <v>30</v>
      </c>
      <c r="F13407" s="27" t="s">
        <v>257</v>
      </c>
      <c r="G13407" s="33">
        <v>215126.11</v>
      </c>
      <c r="H13407" s="33">
        <v>0</v>
      </c>
      <c r="I13407" s="33">
        <v>5375</v>
      </c>
      <c r="J13407" s="33">
        <v>393</v>
      </c>
      <c r="K13407" s="33">
        <v>6600</v>
      </c>
      <c r="L13407" s="33">
        <v>1</v>
      </c>
      <c r="M13407" s="33">
        <v>0</v>
      </c>
      <c r="N13407" s="33">
        <v>218854.57</v>
      </c>
      <c r="O13407" s="33">
        <v>1299.9</v>
      </c>
      <c r="P13407" s="33">
        <v>2235</v>
      </c>
    </row>
    <row r="13408" spans="1:16">
      <c r="A13408" s="27" t="s">
        <v>1764</v>
      </c>
      <c r="B13408" s="31">
        <v>202507</v>
      </c>
      <c r="C13408" s="27" t="s">
        <v>167</v>
      </c>
      <c r="D13408" s="27" t="s">
        <v>167</v>
      </c>
      <c r="E13408" s="27" t="s">
        <v>30</v>
      </c>
      <c r="F13408" s="27" t="s">
        <v>257</v>
      </c>
      <c r="G13408" s="33">
        <v>208432.11</v>
      </c>
      <c r="H13408" s="33">
        <v>0</v>
      </c>
      <c r="I13408" s="33">
        <v>5700</v>
      </c>
      <c r="J13408" s="33">
        <v>426</v>
      </c>
      <c r="K13408" s="33">
        <v>6600</v>
      </c>
      <c r="L13408" s="33">
        <v>1</v>
      </c>
      <c r="M13408" s="33">
        <v>0</v>
      </c>
      <c r="N13408" s="33">
        <v>195573.22</v>
      </c>
      <c r="O13408" s="33">
        <v>1182.5</v>
      </c>
      <c r="P13408" s="33">
        <v>2190</v>
      </c>
    </row>
    <row r="13409" spans="1:16">
      <c r="A13409" s="27" t="s">
        <v>1764</v>
      </c>
      <c r="B13409" s="31">
        <v>202508</v>
      </c>
      <c r="C13409" s="27" t="s">
        <v>167</v>
      </c>
      <c r="D13409" s="27" t="s">
        <v>167</v>
      </c>
      <c r="E13409" s="27" t="s">
        <v>30</v>
      </c>
      <c r="F13409" s="27" t="s">
        <v>257</v>
      </c>
      <c r="G13409" s="33">
        <v>192561.1</v>
      </c>
      <c r="H13409" s="33">
        <v>0</v>
      </c>
      <c r="I13409" s="33">
        <v>5301</v>
      </c>
      <c r="J13409" s="33">
        <v>414</v>
      </c>
      <c r="K13409" s="33">
        <v>6600</v>
      </c>
      <c r="L13409" s="33">
        <v>1</v>
      </c>
      <c r="M13409" s="33">
        <v>0</v>
      </c>
      <c r="N13409" s="33">
        <v>189315.75</v>
      </c>
      <c r="O13409" s="33">
        <v>1153.5</v>
      </c>
      <c r="P13409" s="33">
        <v>2145</v>
      </c>
    </row>
    <row r="13410" spans="1:16">
      <c r="A13410" s="27" t="s">
        <v>1764</v>
      </c>
      <c r="B13410" s="31">
        <v>202509</v>
      </c>
      <c r="C13410" s="27" t="s">
        <v>167</v>
      </c>
      <c r="D13410" s="27" t="s">
        <v>167</v>
      </c>
      <c r="E13410" s="27" t="s">
        <v>30</v>
      </c>
      <c r="F13410" s="27" t="s">
        <v>257</v>
      </c>
      <c r="G13410" s="33">
        <v>185720.26</v>
      </c>
      <c r="H13410" s="33">
        <v>0</v>
      </c>
      <c r="I13410" s="33">
        <v>4767</v>
      </c>
      <c r="J13410" s="33">
        <v>334</v>
      </c>
      <c r="K13410" s="33">
        <v>6600</v>
      </c>
      <c r="L13410" s="33">
        <v>1</v>
      </c>
      <c r="M13410" s="33">
        <v>0</v>
      </c>
      <c r="N13410" s="33">
        <v>182953.18</v>
      </c>
      <c r="O13410" s="33">
        <v>994.1</v>
      </c>
      <c r="P13410" s="33">
        <v>1912</v>
      </c>
    </row>
    <row r="13411" spans="1:16">
      <c r="A13411" s="27" t="s">
        <v>1764</v>
      </c>
      <c r="B13411" s="31">
        <v>202510</v>
      </c>
      <c r="C13411" s="27" t="s">
        <v>167</v>
      </c>
      <c r="D13411" s="27" t="s">
        <v>167</v>
      </c>
      <c r="E13411" s="27" t="s">
        <v>30</v>
      </c>
      <c r="F13411" s="27" t="s">
        <v>257</v>
      </c>
      <c r="G13411" s="33">
        <v>210670.35</v>
      </c>
      <c r="H13411" s="33">
        <v>0</v>
      </c>
      <c r="I13411" s="33">
        <v>5420</v>
      </c>
      <c r="J13411" s="33">
        <v>408</v>
      </c>
      <c r="K13411" s="33">
        <v>6600</v>
      </c>
      <c r="L13411" s="33">
        <v>1</v>
      </c>
      <c r="M13411" s="33">
        <v>0</v>
      </c>
      <c r="N13411" s="33">
        <v>201976.47</v>
      </c>
      <c r="O13411" s="33">
        <v>1177.7</v>
      </c>
      <c r="P13411" s="33">
        <v>2264</v>
      </c>
    </row>
    <row r="13412" spans="1:16">
      <c r="A13412" s="27" t="s">
        <v>1764</v>
      </c>
      <c r="B13412" s="31">
        <v>202511</v>
      </c>
      <c r="C13412" s="27" t="s">
        <v>167</v>
      </c>
      <c r="D13412" s="27" t="s">
        <v>167</v>
      </c>
      <c r="E13412" s="27" t="s">
        <v>30</v>
      </c>
      <c r="F13412" s="27" t="s">
        <v>257</v>
      </c>
      <c r="G13412" s="33">
        <v>259297.94</v>
      </c>
      <c r="H13412" s="33">
        <v>0</v>
      </c>
      <c r="I13412" s="33">
        <v>6361</v>
      </c>
      <c r="J13412" s="33">
        <v>482</v>
      </c>
      <c r="K13412" s="33">
        <v>6600</v>
      </c>
      <c r="L13412" s="33">
        <v>1</v>
      </c>
      <c r="M13412" s="33">
        <v>0</v>
      </c>
      <c r="N13412" s="33">
        <v>244983.41</v>
      </c>
      <c r="O13412" s="33">
        <v>1538.8</v>
      </c>
      <c r="P13412" s="33">
        <v>2629</v>
      </c>
    </row>
    <row r="13413" spans="1:16">
      <c r="A13413" s="27" t="s">
        <v>1764</v>
      </c>
      <c r="B13413" s="31">
        <v>202512</v>
      </c>
      <c r="C13413" s="27" t="s">
        <v>167</v>
      </c>
      <c r="D13413" s="27" t="s">
        <v>167</v>
      </c>
      <c r="E13413" s="27" t="s">
        <v>30</v>
      </c>
      <c r="F13413" s="27" t="s">
        <v>257</v>
      </c>
      <c r="G13413" s="33">
        <v>273151.53</v>
      </c>
      <c r="H13413" s="33">
        <v>0</v>
      </c>
      <c r="I13413" s="33">
        <v>7109</v>
      </c>
      <c r="J13413" s="33">
        <v>540</v>
      </c>
      <c r="K13413" s="33">
        <v>6600</v>
      </c>
      <c r="L13413" s="33">
        <v>1</v>
      </c>
      <c r="M13413" s="33">
        <v>0</v>
      </c>
      <c r="N13413" s="33">
        <v>282653.77</v>
      </c>
      <c r="O13413" s="33">
        <v>1478.5</v>
      </c>
      <c r="P13413" s="33">
        <v>2865</v>
      </c>
    </row>
    <row r="13414" spans="1:16">
      <c r="A13414" s="27" t="s">
        <v>1764</v>
      </c>
      <c r="B13414" s="31">
        <v>202601</v>
      </c>
      <c r="C13414" s="27" t="s">
        <v>167</v>
      </c>
      <c r="D13414" s="27" t="s">
        <v>167</v>
      </c>
      <c r="E13414" s="27" t="s">
        <v>30</v>
      </c>
      <c r="F13414" s="27" t="s">
        <v>257</v>
      </c>
      <c r="G13414" s="33">
        <v>150596.63</v>
      </c>
      <c r="H13414" s="33">
        <v>0</v>
      </c>
      <c r="I13414" s="33">
        <v>3825</v>
      </c>
      <c r="J13414" s="33">
        <v>314</v>
      </c>
      <c r="K13414" s="33">
        <v>6600</v>
      </c>
      <c r="L13414" s="33">
        <v>1</v>
      </c>
      <c r="M13414" s="33">
        <v>0</v>
      </c>
      <c r="N13414" s="33">
        <v>144394.41</v>
      </c>
      <c r="O13414" s="33">
        <v>818.6</v>
      </c>
      <c r="P13414" s="33">
        <v>1538</v>
      </c>
    </row>
    <row r="13415" spans="1:16">
      <c r="A13415" s="27" t="s">
        <v>1764</v>
      </c>
      <c r="B13415" s="31">
        <v>202602</v>
      </c>
      <c r="C13415" s="27" t="s">
        <v>167</v>
      </c>
      <c r="D13415" s="27" t="s">
        <v>167</v>
      </c>
      <c r="E13415" s="27" t="s">
        <v>30</v>
      </c>
      <c r="F13415" s="27" t="s">
        <v>257</v>
      </c>
      <c r="G13415" s="33">
        <v>163620.32</v>
      </c>
      <c r="H13415" s="33">
        <v>0</v>
      </c>
      <c r="I13415" s="33">
        <v>4163</v>
      </c>
      <c r="J13415" s="33">
        <v>312</v>
      </c>
      <c r="K13415" s="33">
        <v>6600</v>
      </c>
      <c r="L13415" s="33">
        <v>1</v>
      </c>
      <c r="M13415" s="33">
        <v>0</v>
      </c>
      <c r="N13415" s="33">
        <v>149520.6</v>
      </c>
      <c r="O13415" s="33">
        <v>826.2</v>
      </c>
      <c r="P13415" s="33">
        <v>1669</v>
      </c>
    </row>
    <row r="13416" spans="1:16">
      <c r="A13416" s="27" t="s">
        <v>1764</v>
      </c>
      <c r="B13416" s="31">
        <v>202603</v>
      </c>
      <c r="C13416" s="27" t="s">
        <v>167</v>
      </c>
      <c r="D13416" s="27" t="s">
        <v>167</v>
      </c>
      <c r="E13416" s="27" t="s">
        <v>30</v>
      </c>
      <c r="F13416" s="27" t="s">
        <v>257</v>
      </c>
      <c r="G13416" s="33">
        <v>201545.03</v>
      </c>
      <c r="H13416" s="33">
        <v>0</v>
      </c>
      <c r="I13416" s="33">
        <v>5363</v>
      </c>
      <c r="J13416" s="33">
        <v>441</v>
      </c>
      <c r="K13416" s="33">
        <v>6600</v>
      </c>
      <c r="L13416" s="33">
        <v>1</v>
      </c>
      <c r="M13416" s="33">
        <v>0</v>
      </c>
      <c r="N13416" s="33">
        <v>187287.41</v>
      </c>
      <c r="O13416" s="33">
        <v>1188.9</v>
      </c>
      <c r="P13416" s="33">
        <v>2228</v>
      </c>
    </row>
    <row r="13417" spans="1:16">
      <c r="A13417" s="27" t="s">
        <v>1764</v>
      </c>
      <c r="B13417" s="31">
        <v>202604</v>
      </c>
      <c r="C13417" s="27" t="s">
        <v>167</v>
      </c>
      <c r="D13417" s="27" t="s">
        <v>167</v>
      </c>
      <c r="E13417" s="27" t="s">
        <v>30</v>
      </c>
      <c r="F13417" s="27" t="s">
        <v>257</v>
      </c>
      <c r="G13417" s="33">
        <v>223361.59</v>
      </c>
      <c r="H13417" s="33">
        <v>223361.59</v>
      </c>
      <c r="I13417" s="33">
        <v>5950</v>
      </c>
      <c r="J13417" s="33">
        <v>474</v>
      </c>
      <c r="K13417" s="33">
        <v>6600</v>
      </c>
      <c r="L13417" s="33">
        <v>1</v>
      </c>
      <c r="M13417" s="33">
        <v>1</v>
      </c>
      <c r="N13417" s="33">
        <v>221511.34</v>
      </c>
      <c r="O13417" s="33">
        <v>1218.4</v>
      </c>
      <c r="P13417" s="33">
        <v>2443</v>
      </c>
    </row>
    <row r="13418" spans="1:16">
      <c r="A13418" s="27" t="s">
        <v>1764</v>
      </c>
      <c r="B13418" s="31">
        <v>202605</v>
      </c>
      <c r="C13418" s="27" t="s">
        <v>167</v>
      </c>
      <c r="D13418" s="27" t="s">
        <v>167</v>
      </c>
      <c r="E13418" s="27" t="s">
        <v>30</v>
      </c>
      <c r="F13418" s="27" t="s">
        <v>257</v>
      </c>
      <c r="G13418" s="33">
        <v>276168.95</v>
      </c>
      <c r="H13418" s="33">
        <v>276168.95</v>
      </c>
      <c r="I13418" s="33">
        <v>6890</v>
      </c>
      <c r="J13418" s="33">
        <v>578</v>
      </c>
      <c r="K13418" s="33">
        <v>6600</v>
      </c>
      <c r="L13418" s="33">
        <v>1</v>
      </c>
      <c r="M13418" s="33">
        <v>1</v>
      </c>
      <c r="N13418" s="33">
        <v>243840.4</v>
      </c>
      <c r="O13418" s="33">
        <v>1611.7</v>
      </c>
      <c r="P13418" s="33">
        <v>2757</v>
      </c>
    </row>
    <row r="13419" spans="1:16">
      <c r="A13419" s="27" t="s">
        <v>1764</v>
      </c>
      <c r="B13419" s="31">
        <v>202606</v>
      </c>
      <c r="C13419" s="27" t="s">
        <v>167</v>
      </c>
      <c r="D13419" s="27" t="s">
        <v>167</v>
      </c>
      <c r="E13419" s="27" t="s">
        <v>30</v>
      </c>
      <c r="F13419" s="27" t="s">
        <v>257</v>
      </c>
      <c r="G13419" s="33">
        <v>255789.84</v>
      </c>
      <c r="H13419" s="33">
        <v>255789.84</v>
      </c>
      <c r="I13419" s="33">
        <v>6604</v>
      </c>
      <c r="J13419" s="33">
        <v>484</v>
      </c>
      <c r="K13419" s="33">
        <v>6600</v>
      </c>
      <c r="L13419" s="33">
        <v>1</v>
      </c>
      <c r="M13419" s="33">
        <v>1</v>
      </c>
      <c r="N13419" s="33">
        <v>239426.9</v>
      </c>
      <c r="O13419" s="33">
        <v>1427.8</v>
      </c>
      <c r="P13419" s="33">
        <v>2566</v>
      </c>
    </row>
    <row r="13420" spans="1:16">
      <c r="A13420" s="27" t="s">
        <v>1764</v>
      </c>
      <c r="B13420" s="31">
        <v>202607</v>
      </c>
      <c r="C13420" s="27" t="s">
        <v>167</v>
      </c>
      <c r="D13420" s="27" t="s">
        <v>167</v>
      </c>
      <c r="E13420" s="27" t="s">
        <v>30</v>
      </c>
      <c r="F13420" s="27" t="s">
        <v>257</v>
      </c>
      <c r="G13420" s="33">
        <v>207765.55</v>
      </c>
      <c r="H13420" s="33">
        <v>207765.55</v>
      </c>
      <c r="I13420" s="33">
        <v>5634</v>
      </c>
      <c r="J13420" s="33">
        <v>414</v>
      </c>
      <c r="K13420" s="33">
        <v>6600</v>
      </c>
      <c r="L13420" s="33">
        <v>1</v>
      </c>
      <c r="M13420" s="33">
        <v>1</v>
      </c>
      <c r="N13420" s="33">
        <v>213957.1</v>
      </c>
      <c r="O13420" s="33">
        <v>1155.2</v>
      </c>
      <c r="P13420" s="33">
        <v>2223</v>
      </c>
    </row>
    <row r="13421" spans="1:16">
      <c r="A13421" s="27" t="s">
        <v>1765</v>
      </c>
      <c r="B13421" s="31">
        <v>202408</v>
      </c>
      <c r="C13421" s="27" t="s">
        <v>167</v>
      </c>
      <c r="D13421" s="27" t="s">
        <v>167</v>
      </c>
      <c r="E13421" s="27" t="s">
        <v>30</v>
      </c>
      <c r="F13421" s="27" t="s">
        <v>257</v>
      </c>
      <c r="G13421" s="33">
        <v>246478.2</v>
      </c>
      <c r="H13421" s="33">
        <v>246478.2</v>
      </c>
      <c r="I13421" s="33">
        <v>6684</v>
      </c>
      <c r="J13421" s="33">
        <v>595</v>
      </c>
      <c r="K13421" s="33">
        <v>11100</v>
      </c>
      <c r="L13421" s="33">
        <v>1</v>
      </c>
      <c r="M13421" s="33">
        <v>1</v>
      </c>
      <c r="N13421" s="33">
        <v>298078.53</v>
      </c>
      <c r="O13421" s="33">
        <v>1376.2</v>
      </c>
      <c r="P13421" s="33">
        <v>2629</v>
      </c>
    </row>
    <row r="13422" spans="1:16">
      <c r="A13422" s="27" t="s">
        <v>1765</v>
      </c>
      <c r="B13422" s="31">
        <v>202409</v>
      </c>
      <c r="C13422" s="27" t="s">
        <v>167</v>
      </c>
      <c r="D13422" s="27" t="s">
        <v>167</v>
      </c>
      <c r="E13422" s="27" t="s">
        <v>30</v>
      </c>
      <c r="F13422" s="27" t="s">
        <v>257</v>
      </c>
      <c r="G13422" s="33">
        <v>267512.85</v>
      </c>
      <c r="H13422" s="33">
        <v>267512.85</v>
      </c>
      <c r="I13422" s="33">
        <v>6969</v>
      </c>
      <c r="J13422" s="33">
        <v>498</v>
      </c>
      <c r="K13422" s="33">
        <v>11100</v>
      </c>
      <c r="L13422" s="33">
        <v>1</v>
      </c>
      <c r="M13422" s="33">
        <v>1</v>
      </c>
      <c r="N13422" s="33">
        <v>288060.63</v>
      </c>
      <c r="O13422" s="33">
        <v>1524.8</v>
      </c>
      <c r="P13422" s="33">
        <v>2825</v>
      </c>
    </row>
    <row r="13423" spans="1:16">
      <c r="A13423" s="27" t="s">
        <v>1765</v>
      </c>
      <c r="B13423" s="31">
        <v>202410</v>
      </c>
      <c r="C13423" s="27" t="s">
        <v>167</v>
      </c>
      <c r="D13423" s="27" t="s">
        <v>167</v>
      </c>
      <c r="E13423" s="27" t="s">
        <v>30</v>
      </c>
      <c r="F13423" s="27" t="s">
        <v>257</v>
      </c>
      <c r="G13423" s="33">
        <v>291227.83</v>
      </c>
      <c r="H13423" s="33">
        <v>291227.83</v>
      </c>
      <c r="I13423" s="33">
        <v>7491</v>
      </c>
      <c r="J13423" s="33">
        <v>666</v>
      </c>
      <c r="K13423" s="33">
        <v>11100</v>
      </c>
      <c r="L13423" s="33">
        <v>1</v>
      </c>
      <c r="M13423" s="33">
        <v>1</v>
      </c>
      <c r="N13423" s="33">
        <v>318012.89</v>
      </c>
      <c r="O13423" s="33">
        <v>1644.3</v>
      </c>
      <c r="P13423" s="33">
        <v>3008</v>
      </c>
    </row>
    <row r="13424" spans="1:16">
      <c r="A13424" s="27" t="s">
        <v>1765</v>
      </c>
      <c r="B13424" s="31">
        <v>202411</v>
      </c>
      <c r="C13424" s="27" t="s">
        <v>167</v>
      </c>
      <c r="D13424" s="27" t="s">
        <v>167</v>
      </c>
      <c r="E13424" s="27" t="s">
        <v>30</v>
      </c>
      <c r="F13424" s="27" t="s">
        <v>257</v>
      </c>
      <c r="G13424" s="33">
        <v>326079.71</v>
      </c>
      <c r="H13424" s="33">
        <v>326079.71</v>
      </c>
      <c r="I13424" s="33">
        <v>8151</v>
      </c>
      <c r="J13424" s="33">
        <v>571</v>
      </c>
      <c r="K13424" s="33">
        <v>11100</v>
      </c>
      <c r="L13424" s="33">
        <v>1</v>
      </c>
      <c r="M13424" s="33">
        <v>1</v>
      </c>
      <c r="N13424" s="33">
        <v>385727.53</v>
      </c>
      <c r="O13424" s="33">
        <v>1939.7</v>
      </c>
      <c r="P13424" s="33">
        <v>3349</v>
      </c>
    </row>
    <row r="13425" spans="1:16">
      <c r="A13425" s="27" t="s">
        <v>1765</v>
      </c>
      <c r="B13425" s="31">
        <v>202412</v>
      </c>
      <c r="C13425" s="27" t="s">
        <v>167</v>
      </c>
      <c r="D13425" s="27" t="s">
        <v>167</v>
      </c>
      <c r="E13425" s="27" t="s">
        <v>30</v>
      </c>
      <c r="F13425" s="27" t="s">
        <v>257</v>
      </c>
      <c r="G13425" s="33">
        <v>419378.02</v>
      </c>
      <c r="H13425" s="33">
        <v>419378.02</v>
      </c>
      <c r="I13425" s="33">
        <v>11324</v>
      </c>
      <c r="J13425" s="33">
        <v>898</v>
      </c>
      <c r="K13425" s="33">
        <v>11100</v>
      </c>
      <c r="L13425" s="33">
        <v>1</v>
      </c>
      <c r="M13425" s="33">
        <v>1</v>
      </c>
      <c r="N13425" s="33">
        <v>445039.68</v>
      </c>
      <c r="O13425" s="33">
        <v>2574.5</v>
      </c>
      <c r="P13425" s="33">
        <v>4654</v>
      </c>
    </row>
    <row r="13426" spans="1:16">
      <c r="A13426" s="27" t="s">
        <v>1765</v>
      </c>
      <c r="B13426" s="31">
        <v>202501</v>
      </c>
      <c r="C13426" s="27" t="s">
        <v>167</v>
      </c>
      <c r="D13426" s="27" t="s">
        <v>167</v>
      </c>
      <c r="E13426" s="27" t="s">
        <v>30</v>
      </c>
      <c r="F13426" s="27" t="s">
        <v>257</v>
      </c>
      <c r="G13426" s="33">
        <v>190597.3</v>
      </c>
      <c r="H13426" s="33">
        <v>190597.3</v>
      </c>
      <c r="I13426" s="33">
        <v>4585</v>
      </c>
      <c r="J13426" s="33">
        <v>392</v>
      </c>
      <c r="K13426" s="33">
        <v>11100</v>
      </c>
      <c r="L13426" s="33">
        <v>1</v>
      </c>
      <c r="M13426" s="33">
        <v>1</v>
      </c>
      <c r="N13426" s="33">
        <v>227349.67</v>
      </c>
      <c r="O13426" s="33">
        <v>1048.3</v>
      </c>
      <c r="P13426" s="33">
        <v>1925</v>
      </c>
    </row>
    <row r="13427" spans="1:16">
      <c r="A13427" s="27" t="s">
        <v>1765</v>
      </c>
      <c r="B13427" s="31">
        <v>202502</v>
      </c>
      <c r="C13427" s="27" t="s">
        <v>167</v>
      </c>
      <c r="D13427" s="27" t="s">
        <v>167</v>
      </c>
      <c r="E13427" s="27" t="s">
        <v>30</v>
      </c>
      <c r="F13427" s="27" t="s">
        <v>257</v>
      </c>
      <c r="G13427" s="33">
        <v>207465.46</v>
      </c>
      <c r="H13427" s="33">
        <v>207465.46</v>
      </c>
      <c r="I13427" s="33">
        <v>5523</v>
      </c>
      <c r="J13427" s="33">
        <v>487</v>
      </c>
      <c r="K13427" s="33">
        <v>11100</v>
      </c>
      <c r="L13427" s="33">
        <v>1</v>
      </c>
      <c r="M13427" s="33">
        <v>1</v>
      </c>
      <c r="N13427" s="33">
        <v>235420.89</v>
      </c>
      <c r="O13427" s="33">
        <v>1216.9</v>
      </c>
      <c r="P13427" s="33">
        <v>2144</v>
      </c>
    </row>
    <row r="13428" spans="1:16">
      <c r="A13428" s="27" t="s">
        <v>1765</v>
      </c>
      <c r="B13428" s="31">
        <v>202503</v>
      </c>
      <c r="C13428" s="27" t="s">
        <v>167</v>
      </c>
      <c r="D13428" s="27" t="s">
        <v>167</v>
      </c>
      <c r="E13428" s="27" t="s">
        <v>30</v>
      </c>
      <c r="F13428" s="27" t="s">
        <v>257</v>
      </c>
      <c r="G13428" s="33">
        <v>275862.32</v>
      </c>
      <c r="H13428" s="33">
        <v>275862.32</v>
      </c>
      <c r="I13428" s="33">
        <v>7087</v>
      </c>
      <c r="J13428" s="33">
        <v>544</v>
      </c>
      <c r="K13428" s="33">
        <v>11100</v>
      </c>
      <c r="L13428" s="33">
        <v>1</v>
      </c>
      <c r="M13428" s="33">
        <v>1</v>
      </c>
      <c r="N13428" s="33">
        <v>294884.91</v>
      </c>
      <c r="O13428" s="33">
        <v>1577.6</v>
      </c>
      <c r="P13428" s="33">
        <v>2964</v>
      </c>
    </row>
    <row r="13429" spans="1:16">
      <c r="A13429" s="27" t="s">
        <v>1765</v>
      </c>
      <c r="B13429" s="31">
        <v>202504</v>
      </c>
      <c r="C13429" s="27" t="s">
        <v>167</v>
      </c>
      <c r="D13429" s="27" t="s">
        <v>167</v>
      </c>
      <c r="E13429" s="27" t="s">
        <v>30</v>
      </c>
      <c r="F13429" s="27" t="s">
        <v>257</v>
      </c>
      <c r="G13429" s="33">
        <v>323170.19</v>
      </c>
      <c r="H13429" s="33">
        <v>323170.19</v>
      </c>
      <c r="I13429" s="33">
        <v>8228</v>
      </c>
      <c r="J13429" s="33">
        <v>695</v>
      </c>
      <c r="K13429" s="33">
        <v>11100</v>
      </c>
      <c r="L13429" s="33">
        <v>1</v>
      </c>
      <c r="M13429" s="33">
        <v>1</v>
      </c>
      <c r="N13429" s="33">
        <v>348770.64</v>
      </c>
      <c r="O13429" s="33">
        <v>1979.2</v>
      </c>
      <c r="P13429" s="33">
        <v>3435</v>
      </c>
    </row>
    <row r="13430" spans="1:16">
      <c r="A13430" s="27" t="s">
        <v>1765</v>
      </c>
      <c r="B13430" s="31">
        <v>202505</v>
      </c>
      <c r="C13430" s="27" t="s">
        <v>167</v>
      </c>
      <c r="D13430" s="27" t="s">
        <v>167</v>
      </c>
      <c r="E13430" s="27" t="s">
        <v>30</v>
      </c>
      <c r="F13430" s="27" t="s">
        <v>257</v>
      </c>
      <c r="G13430" s="33">
        <v>336084.09</v>
      </c>
      <c r="H13430" s="33">
        <v>336084.09</v>
      </c>
      <c r="I13430" s="33">
        <v>8303</v>
      </c>
      <c r="J13430" s="33">
        <v>613</v>
      </c>
      <c r="K13430" s="33">
        <v>11100</v>
      </c>
      <c r="L13430" s="33">
        <v>1</v>
      </c>
      <c r="M13430" s="33">
        <v>1</v>
      </c>
      <c r="N13430" s="33">
        <v>383927.85</v>
      </c>
      <c r="O13430" s="33">
        <v>1956.2</v>
      </c>
      <c r="P13430" s="33">
        <v>3523</v>
      </c>
    </row>
    <row r="13431" spans="1:16">
      <c r="A13431" s="27" t="s">
        <v>1765</v>
      </c>
      <c r="B13431" s="31">
        <v>202506</v>
      </c>
      <c r="C13431" s="27" t="s">
        <v>167</v>
      </c>
      <c r="D13431" s="27" t="s">
        <v>167</v>
      </c>
      <c r="E13431" s="27" t="s">
        <v>30</v>
      </c>
      <c r="F13431" s="27" t="s">
        <v>257</v>
      </c>
      <c r="G13431" s="33">
        <v>331037.1</v>
      </c>
      <c r="H13431" s="33">
        <v>331037.1</v>
      </c>
      <c r="I13431" s="33">
        <v>8466</v>
      </c>
      <c r="J13431" s="33">
        <v>698</v>
      </c>
      <c r="K13431" s="33">
        <v>11100</v>
      </c>
      <c r="L13431" s="33">
        <v>1</v>
      </c>
      <c r="M13431" s="33">
        <v>1</v>
      </c>
      <c r="N13431" s="33">
        <v>376978.77</v>
      </c>
      <c r="O13431" s="33">
        <v>1796.4</v>
      </c>
      <c r="P13431" s="33">
        <v>3442</v>
      </c>
    </row>
    <row r="13432" spans="1:16">
      <c r="A13432" s="27" t="s">
        <v>1765</v>
      </c>
      <c r="B13432" s="31">
        <v>202507</v>
      </c>
      <c r="C13432" s="27" t="s">
        <v>167</v>
      </c>
      <c r="D13432" s="27" t="s">
        <v>167</v>
      </c>
      <c r="E13432" s="27" t="s">
        <v>30</v>
      </c>
      <c r="F13432" s="27" t="s">
        <v>257</v>
      </c>
      <c r="G13432" s="33">
        <v>287403.98</v>
      </c>
      <c r="H13432" s="33">
        <v>287403.98</v>
      </c>
      <c r="I13432" s="33">
        <v>7797</v>
      </c>
      <c r="J13432" s="33">
        <v>607</v>
      </c>
      <c r="K13432" s="33">
        <v>11100</v>
      </c>
      <c r="L13432" s="33">
        <v>1</v>
      </c>
      <c r="M13432" s="33">
        <v>1</v>
      </c>
      <c r="N13432" s="33">
        <v>336876.46</v>
      </c>
      <c r="O13432" s="33">
        <v>1701.4</v>
      </c>
      <c r="P13432" s="33">
        <v>3109</v>
      </c>
    </row>
    <row r="13433" spans="1:16">
      <c r="A13433" s="27" t="s">
        <v>1765</v>
      </c>
      <c r="B13433" s="31">
        <v>202508</v>
      </c>
      <c r="C13433" s="27" t="s">
        <v>167</v>
      </c>
      <c r="D13433" s="27" t="s">
        <v>167</v>
      </c>
      <c r="E13433" s="27" t="s">
        <v>30</v>
      </c>
      <c r="F13433" s="27" t="s">
        <v>257</v>
      </c>
      <c r="G13433" s="33">
        <v>291718.16</v>
      </c>
      <c r="H13433" s="33">
        <v>291718.16</v>
      </c>
      <c r="I13433" s="33">
        <v>7470</v>
      </c>
      <c r="J13433" s="33">
        <v>538</v>
      </c>
      <c r="K13433" s="33">
        <v>11100</v>
      </c>
      <c r="L13433" s="33">
        <v>1</v>
      </c>
      <c r="M13433" s="33">
        <v>1</v>
      </c>
      <c r="N13433" s="33">
        <v>326097.91</v>
      </c>
      <c r="O13433" s="33">
        <v>1637.4</v>
      </c>
      <c r="P13433" s="33">
        <v>3068</v>
      </c>
    </row>
    <row r="13434" spans="1:16">
      <c r="A13434" s="27" t="s">
        <v>1765</v>
      </c>
      <c r="B13434" s="31">
        <v>202509</v>
      </c>
      <c r="C13434" s="27" t="s">
        <v>167</v>
      </c>
      <c r="D13434" s="27" t="s">
        <v>167</v>
      </c>
      <c r="E13434" s="27" t="s">
        <v>30</v>
      </c>
      <c r="F13434" s="27" t="s">
        <v>257</v>
      </c>
      <c r="G13434" s="33">
        <v>261057.44</v>
      </c>
      <c r="H13434" s="33">
        <v>261057.44</v>
      </c>
      <c r="I13434" s="33">
        <v>7317</v>
      </c>
      <c r="J13434" s="33">
        <v>531</v>
      </c>
      <c r="K13434" s="33">
        <v>11100</v>
      </c>
      <c r="L13434" s="33">
        <v>1</v>
      </c>
      <c r="M13434" s="33">
        <v>1</v>
      </c>
      <c r="N13434" s="33">
        <v>315138.33</v>
      </c>
      <c r="O13434" s="33">
        <v>1338.1</v>
      </c>
      <c r="P13434" s="33">
        <v>2795</v>
      </c>
    </row>
    <row r="13435" spans="1:16">
      <c r="A13435" s="27" t="s">
        <v>1765</v>
      </c>
      <c r="B13435" s="31">
        <v>202510</v>
      </c>
      <c r="C13435" s="27" t="s">
        <v>167</v>
      </c>
      <c r="D13435" s="27" t="s">
        <v>167</v>
      </c>
      <c r="E13435" s="27" t="s">
        <v>30</v>
      </c>
      <c r="F13435" s="27" t="s">
        <v>257</v>
      </c>
      <c r="G13435" s="33">
        <v>288863.39</v>
      </c>
      <c r="H13435" s="33">
        <v>288863.39</v>
      </c>
      <c r="I13435" s="33">
        <v>7253</v>
      </c>
      <c r="J13435" s="33">
        <v>532</v>
      </c>
      <c r="K13435" s="33">
        <v>11100</v>
      </c>
      <c r="L13435" s="33">
        <v>1</v>
      </c>
      <c r="M13435" s="33">
        <v>1</v>
      </c>
      <c r="N13435" s="33">
        <v>347906.1</v>
      </c>
      <c r="O13435" s="33">
        <v>1607.4</v>
      </c>
      <c r="P13435" s="33">
        <v>2964</v>
      </c>
    </row>
    <row r="13436" spans="1:16">
      <c r="A13436" s="27" t="s">
        <v>1765</v>
      </c>
      <c r="B13436" s="31">
        <v>202511</v>
      </c>
      <c r="C13436" s="27" t="s">
        <v>167</v>
      </c>
      <c r="D13436" s="27" t="s">
        <v>167</v>
      </c>
      <c r="E13436" s="27" t="s">
        <v>30</v>
      </c>
      <c r="F13436" s="27" t="s">
        <v>257</v>
      </c>
      <c r="G13436" s="33">
        <v>386487.26</v>
      </c>
      <c r="H13436" s="33">
        <v>386487.26</v>
      </c>
      <c r="I13436" s="33">
        <v>9688</v>
      </c>
      <c r="J13436" s="33">
        <v>801</v>
      </c>
      <c r="K13436" s="33">
        <v>11100</v>
      </c>
      <c r="L13436" s="33">
        <v>1</v>
      </c>
      <c r="M13436" s="33">
        <v>1</v>
      </c>
      <c r="N13436" s="33">
        <v>421985.91</v>
      </c>
      <c r="O13436" s="33">
        <v>2043.1</v>
      </c>
      <c r="P13436" s="33">
        <v>4000</v>
      </c>
    </row>
    <row r="13437" spans="1:16">
      <c r="A13437" s="27" t="s">
        <v>1765</v>
      </c>
      <c r="B13437" s="31">
        <v>202512</v>
      </c>
      <c r="C13437" s="27" t="s">
        <v>167</v>
      </c>
      <c r="D13437" s="27" t="s">
        <v>167</v>
      </c>
      <c r="E13437" s="27" t="s">
        <v>30</v>
      </c>
      <c r="F13437" s="27" t="s">
        <v>257</v>
      </c>
      <c r="G13437" s="33">
        <v>429006.41</v>
      </c>
      <c r="H13437" s="33">
        <v>429006.41</v>
      </c>
      <c r="I13437" s="33">
        <v>10436</v>
      </c>
      <c r="J13437" s="33">
        <v>808</v>
      </c>
      <c r="K13437" s="33">
        <v>11100</v>
      </c>
      <c r="L13437" s="33">
        <v>1</v>
      </c>
      <c r="M13437" s="33">
        <v>1</v>
      </c>
      <c r="N13437" s="33">
        <v>486873.41</v>
      </c>
      <c r="O13437" s="33">
        <v>2608.7</v>
      </c>
      <c r="P13437" s="33">
        <v>4299</v>
      </c>
    </row>
    <row r="13438" spans="1:16">
      <c r="A13438" s="27" t="s">
        <v>1765</v>
      </c>
      <c r="B13438" s="31">
        <v>202601</v>
      </c>
      <c r="C13438" s="27" t="s">
        <v>167</v>
      </c>
      <c r="D13438" s="27" t="s">
        <v>167</v>
      </c>
      <c r="E13438" s="27" t="s">
        <v>30</v>
      </c>
      <c r="F13438" s="27" t="s">
        <v>257</v>
      </c>
      <c r="G13438" s="33">
        <v>225963.24</v>
      </c>
      <c r="H13438" s="33">
        <v>225963.24</v>
      </c>
      <c r="I13438" s="33">
        <v>5643</v>
      </c>
      <c r="J13438" s="33">
        <v>411</v>
      </c>
      <c r="K13438" s="33">
        <v>11100</v>
      </c>
      <c r="L13438" s="33">
        <v>1</v>
      </c>
      <c r="M13438" s="33">
        <v>1</v>
      </c>
      <c r="N13438" s="33">
        <v>248720.54</v>
      </c>
      <c r="O13438" s="33">
        <v>1243.9</v>
      </c>
      <c r="P13438" s="33">
        <v>2295</v>
      </c>
    </row>
    <row r="13439" spans="1:16">
      <c r="A13439" s="27" t="s">
        <v>1765</v>
      </c>
      <c r="B13439" s="31">
        <v>202602</v>
      </c>
      <c r="C13439" s="27" t="s">
        <v>167</v>
      </c>
      <c r="D13439" s="27" t="s">
        <v>167</v>
      </c>
      <c r="E13439" s="27" t="s">
        <v>30</v>
      </c>
      <c r="F13439" s="27" t="s">
        <v>257</v>
      </c>
      <c r="G13439" s="33">
        <v>231912.77</v>
      </c>
      <c r="H13439" s="33">
        <v>231912.77</v>
      </c>
      <c r="I13439" s="33">
        <v>5646</v>
      </c>
      <c r="J13439" s="33">
        <v>432</v>
      </c>
      <c r="K13439" s="33">
        <v>11100</v>
      </c>
      <c r="L13439" s="33">
        <v>1</v>
      </c>
      <c r="M13439" s="33">
        <v>1</v>
      </c>
      <c r="N13439" s="33">
        <v>257550.45</v>
      </c>
      <c r="O13439" s="33">
        <v>1303.8</v>
      </c>
      <c r="P13439" s="33">
        <v>2408</v>
      </c>
    </row>
    <row r="13440" spans="1:16">
      <c r="A13440" s="27" t="s">
        <v>1765</v>
      </c>
      <c r="B13440" s="31">
        <v>202603</v>
      </c>
      <c r="C13440" s="27" t="s">
        <v>167</v>
      </c>
      <c r="D13440" s="27" t="s">
        <v>167</v>
      </c>
      <c r="E13440" s="27" t="s">
        <v>30</v>
      </c>
      <c r="F13440" s="27" t="s">
        <v>257</v>
      </c>
      <c r="G13440" s="33">
        <v>316562.55</v>
      </c>
      <c r="H13440" s="33">
        <v>316562.55</v>
      </c>
      <c r="I13440" s="33">
        <v>8211</v>
      </c>
      <c r="J13440" s="33">
        <v>610</v>
      </c>
      <c r="K13440" s="33">
        <v>11100</v>
      </c>
      <c r="L13440" s="33">
        <v>1</v>
      </c>
      <c r="M13440" s="33">
        <v>1</v>
      </c>
      <c r="N13440" s="33">
        <v>322604.09</v>
      </c>
      <c r="O13440" s="33">
        <v>1797.5</v>
      </c>
      <c r="P13440" s="33">
        <v>3398</v>
      </c>
    </row>
    <row r="13441" spans="1:16">
      <c r="A13441" s="27" t="s">
        <v>1765</v>
      </c>
      <c r="B13441" s="31">
        <v>202604</v>
      </c>
      <c r="C13441" s="27" t="s">
        <v>167</v>
      </c>
      <c r="D13441" s="27" t="s">
        <v>167</v>
      </c>
      <c r="E13441" s="27" t="s">
        <v>30</v>
      </c>
      <c r="F13441" s="27" t="s">
        <v>257</v>
      </c>
      <c r="G13441" s="33">
        <v>356281.01</v>
      </c>
      <c r="H13441" s="33">
        <v>356281.01</v>
      </c>
      <c r="I13441" s="33">
        <v>9107</v>
      </c>
      <c r="J13441" s="33">
        <v>727</v>
      </c>
      <c r="K13441" s="33">
        <v>11100</v>
      </c>
      <c r="L13441" s="33">
        <v>1</v>
      </c>
      <c r="M13441" s="33">
        <v>1</v>
      </c>
      <c r="N13441" s="33">
        <v>381555.08</v>
      </c>
      <c r="O13441" s="33">
        <v>2069.3</v>
      </c>
      <c r="P13441" s="33">
        <v>3842</v>
      </c>
    </row>
    <row r="13442" spans="1:16">
      <c r="A13442" s="27" t="s">
        <v>1765</v>
      </c>
      <c r="B13442" s="31">
        <v>202605</v>
      </c>
      <c r="C13442" s="27" t="s">
        <v>167</v>
      </c>
      <c r="D13442" s="27" t="s">
        <v>167</v>
      </c>
      <c r="E13442" s="27" t="s">
        <v>30</v>
      </c>
      <c r="F13442" s="27" t="s">
        <v>257</v>
      </c>
      <c r="G13442" s="33">
        <v>395893.86</v>
      </c>
      <c r="H13442" s="33">
        <v>395893.86</v>
      </c>
      <c r="I13442" s="33">
        <v>9152</v>
      </c>
      <c r="J13442" s="33">
        <v>642</v>
      </c>
      <c r="K13442" s="33">
        <v>11100</v>
      </c>
      <c r="L13442" s="33">
        <v>1</v>
      </c>
      <c r="M13442" s="33">
        <v>1</v>
      </c>
      <c r="N13442" s="33">
        <v>420017.07</v>
      </c>
      <c r="O13442" s="33">
        <v>2327.6</v>
      </c>
      <c r="P13442" s="33">
        <v>3915</v>
      </c>
    </row>
    <row r="13443" spans="1:16">
      <c r="A13443" s="27" t="s">
        <v>1765</v>
      </c>
      <c r="B13443" s="31">
        <v>202606</v>
      </c>
      <c r="C13443" s="27" t="s">
        <v>167</v>
      </c>
      <c r="D13443" s="27" t="s">
        <v>167</v>
      </c>
      <c r="E13443" s="27" t="s">
        <v>30</v>
      </c>
      <c r="F13443" s="27" t="s">
        <v>257</v>
      </c>
      <c r="G13443" s="33">
        <v>393243.07</v>
      </c>
      <c r="H13443" s="33">
        <v>393243.07</v>
      </c>
      <c r="I13443" s="33">
        <v>9746</v>
      </c>
      <c r="J13443" s="33">
        <v>682</v>
      </c>
      <c r="K13443" s="33">
        <v>11100</v>
      </c>
      <c r="L13443" s="33">
        <v>1</v>
      </c>
      <c r="M13443" s="33">
        <v>1</v>
      </c>
      <c r="N13443" s="33">
        <v>412414.77</v>
      </c>
      <c r="O13443" s="33">
        <v>2344.3</v>
      </c>
      <c r="P13443" s="33">
        <v>3820</v>
      </c>
    </row>
    <row r="13444" spans="1:16">
      <c r="A13444" s="27" t="s">
        <v>1765</v>
      </c>
      <c r="B13444" s="31">
        <v>202607</v>
      </c>
      <c r="C13444" s="27" t="s">
        <v>167</v>
      </c>
      <c r="D13444" s="27" t="s">
        <v>167</v>
      </c>
      <c r="E13444" s="27" t="s">
        <v>30</v>
      </c>
      <c r="F13444" s="27" t="s">
        <v>257</v>
      </c>
      <c r="G13444" s="33">
        <v>307598.2</v>
      </c>
      <c r="H13444" s="33">
        <v>307598.2</v>
      </c>
      <c r="I13444" s="33">
        <v>8011</v>
      </c>
      <c r="J13444" s="33">
        <v>609</v>
      </c>
      <c r="K13444" s="33">
        <v>11100</v>
      </c>
      <c r="L13444" s="33">
        <v>1</v>
      </c>
      <c r="M13444" s="33">
        <v>1</v>
      </c>
      <c r="N13444" s="33">
        <v>368542.85</v>
      </c>
      <c r="O13444" s="33">
        <v>1701.6</v>
      </c>
      <c r="P13444" s="33">
        <v>3184</v>
      </c>
    </row>
    <row r="13445" spans="1:16">
      <c r="A13445" s="27" t="s">
        <v>1767</v>
      </c>
      <c r="B13445" s="31">
        <v>202408</v>
      </c>
      <c r="C13445" s="27" t="s">
        <v>167</v>
      </c>
      <c r="D13445" s="27" t="s">
        <v>167</v>
      </c>
      <c r="E13445" s="27" t="s">
        <v>30</v>
      </c>
      <c r="F13445" s="27" t="s">
        <v>257</v>
      </c>
      <c r="G13445" s="33">
        <v>186335.28</v>
      </c>
      <c r="H13445" s="33">
        <v>186335.28</v>
      </c>
      <c r="I13445" s="33">
        <v>4969</v>
      </c>
      <c r="J13445" s="33">
        <v>384</v>
      </c>
      <c r="K13445" s="33">
        <v>7900</v>
      </c>
      <c r="L13445" s="33">
        <v>1</v>
      </c>
      <c r="M13445" s="33">
        <v>1</v>
      </c>
      <c r="N13445" s="33">
        <v>207041.88</v>
      </c>
      <c r="O13445" s="33">
        <v>1005.2</v>
      </c>
      <c r="P13445" s="33">
        <v>1979</v>
      </c>
    </row>
    <row r="13446" spans="1:16">
      <c r="A13446" s="27" t="s">
        <v>1767</v>
      </c>
      <c r="B13446" s="31">
        <v>202409</v>
      </c>
      <c r="C13446" s="27" t="s">
        <v>167</v>
      </c>
      <c r="D13446" s="27" t="s">
        <v>167</v>
      </c>
      <c r="E13446" s="27" t="s">
        <v>30</v>
      </c>
      <c r="F13446" s="27" t="s">
        <v>257</v>
      </c>
      <c r="G13446" s="33">
        <v>188775.96</v>
      </c>
      <c r="H13446" s="33">
        <v>188775.96</v>
      </c>
      <c r="I13446" s="33">
        <v>4846</v>
      </c>
      <c r="J13446" s="33">
        <v>384</v>
      </c>
      <c r="K13446" s="33">
        <v>7900</v>
      </c>
      <c r="L13446" s="33">
        <v>1</v>
      </c>
      <c r="M13446" s="33">
        <v>1</v>
      </c>
      <c r="N13446" s="33">
        <v>200083.57</v>
      </c>
      <c r="O13446" s="33">
        <v>1133.5</v>
      </c>
      <c r="P13446" s="33">
        <v>1940</v>
      </c>
    </row>
    <row r="13447" spans="1:16">
      <c r="A13447" s="27" t="s">
        <v>1767</v>
      </c>
      <c r="B13447" s="31">
        <v>202410</v>
      </c>
      <c r="C13447" s="27" t="s">
        <v>167</v>
      </c>
      <c r="D13447" s="27" t="s">
        <v>167</v>
      </c>
      <c r="E13447" s="27" t="s">
        <v>30</v>
      </c>
      <c r="F13447" s="27" t="s">
        <v>257</v>
      </c>
      <c r="G13447" s="33">
        <v>209823.15</v>
      </c>
      <c r="H13447" s="33">
        <v>209823.15</v>
      </c>
      <c r="I13447" s="33">
        <v>5225</v>
      </c>
      <c r="J13447" s="33">
        <v>447</v>
      </c>
      <c r="K13447" s="33">
        <v>7900</v>
      </c>
      <c r="L13447" s="33">
        <v>1</v>
      </c>
      <c r="M13447" s="33">
        <v>1</v>
      </c>
      <c r="N13447" s="33">
        <v>220888.06</v>
      </c>
      <c r="O13447" s="33">
        <v>1250.9</v>
      </c>
      <c r="P13447" s="33">
        <v>2095</v>
      </c>
    </row>
    <row r="13448" spans="1:16">
      <c r="A13448" s="27" t="s">
        <v>1767</v>
      </c>
      <c r="B13448" s="31">
        <v>202411</v>
      </c>
      <c r="C13448" s="27" t="s">
        <v>167</v>
      </c>
      <c r="D13448" s="27" t="s">
        <v>167</v>
      </c>
      <c r="E13448" s="27" t="s">
        <v>30</v>
      </c>
      <c r="F13448" s="27" t="s">
        <v>257</v>
      </c>
      <c r="G13448" s="33">
        <v>276399.01</v>
      </c>
      <c r="H13448" s="33">
        <v>276399.01</v>
      </c>
      <c r="I13448" s="33">
        <v>7434</v>
      </c>
      <c r="J13448" s="33">
        <v>658</v>
      </c>
      <c r="K13448" s="33">
        <v>7900</v>
      </c>
      <c r="L13448" s="33">
        <v>1</v>
      </c>
      <c r="M13448" s="33">
        <v>1</v>
      </c>
      <c r="N13448" s="33">
        <v>267921.85</v>
      </c>
      <c r="O13448" s="33">
        <v>1459.2</v>
      </c>
      <c r="P13448" s="33">
        <v>3012</v>
      </c>
    </row>
    <row r="13449" spans="1:16">
      <c r="A13449" s="27" t="s">
        <v>1767</v>
      </c>
      <c r="B13449" s="31">
        <v>202412</v>
      </c>
      <c r="C13449" s="27" t="s">
        <v>167</v>
      </c>
      <c r="D13449" s="27" t="s">
        <v>167</v>
      </c>
      <c r="E13449" s="27" t="s">
        <v>30</v>
      </c>
      <c r="F13449" s="27" t="s">
        <v>257</v>
      </c>
      <c r="G13449" s="33">
        <v>309960.26</v>
      </c>
      <c r="H13449" s="33">
        <v>309960.26</v>
      </c>
      <c r="I13449" s="33">
        <v>7690</v>
      </c>
      <c r="J13449" s="33">
        <v>636</v>
      </c>
      <c r="K13449" s="33">
        <v>7900</v>
      </c>
      <c r="L13449" s="33">
        <v>1</v>
      </c>
      <c r="M13449" s="33">
        <v>1</v>
      </c>
      <c r="N13449" s="33">
        <v>309119.39</v>
      </c>
      <c r="O13449" s="33">
        <v>1774.1</v>
      </c>
      <c r="P13449" s="33">
        <v>3127</v>
      </c>
    </row>
    <row r="13450" spans="1:16">
      <c r="A13450" s="27" t="s">
        <v>1767</v>
      </c>
      <c r="B13450" s="31">
        <v>202501</v>
      </c>
      <c r="C13450" s="27" t="s">
        <v>167</v>
      </c>
      <c r="D13450" s="27" t="s">
        <v>167</v>
      </c>
      <c r="E13450" s="27" t="s">
        <v>30</v>
      </c>
      <c r="F13450" s="27" t="s">
        <v>257</v>
      </c>
      <c r="G13450" s="33">
        <v>154086.11</v>
      </c>
      <c r="H13450" s="33">
        <v>154086.11</v>
      </c>
      <c r="I13450" s="33">
        <v>4234</v>
      </c>
      <c r="J13450" s="33">
        <v>326</v>
      </c>
      <c r="K13450" s="33">
        <v>7900</v>
      </c>
      <c r="L13450" s="33">
        <v>1</v>
      </c>
      <c r="M13450" s="33">
        <v>1</v>
      </c>
      <c r="N13450" s="33">
        <v>157914.44</v>
      </c>
      <c r="O13450" s="33">
        <v>845.3</v>
      </c>
      <c r="P13450" s="33">
        <v>1767</v>
      </c>
    </row>
    <row r="13451" spans="1:16">
      <c r="A13451" s="27" t="s">
        <v>1767</v>
      </c>
      <c r="B13451" s="31">
        <v>202502</v>
      </c>
      <c r="C13451" s="27" t="s">
        <v>167</v>
      </c>
      <c r="D13451" s="27" t="s">
        <v>167</v>
      </c>
      <c r="E13451" s="27" t="s">
        <v>30</v>
      </c>
      <c r="F13451" s="27" t="s">
        <v>257</v>
      </c>
      <c r="G13451" s="33">
        <v>175655.69</v>
      </c>
      <c r="H13451" s="33">
        <v>175655.69</v>
      </c>
      <c r="I13451" s="33">
        <v>4335</v>
      </c>
      <c r="J13451" s="33">
        <v>389</v>
      </c>
      <c r="K13451" s="33">
        <v>7900</v>
      </c>
      <c r="L13451" s="33">
        <v>1</v>
      </c>
      <c r="M13451" s="33">
        <v>1</v>
      </c>
      <c r="N13451" s="33">
        <v>163520.61</v>
      </c>
      <c r="O13451" s="33">
        <v>958.8</v>
      </c>
      <c r="P13451" s="33">
        <v>1882</v>
      </c>
    </row>
    <row r="13452" spans="1:16">
      <c r="A13452" s="27" t="s">
        <v>1767</v>
      </c>
      <c r="B13452" s="31">
        <v>202503</v>
      </c>
      <c r="C13452" s="27" t="s">
        <v>167</v>
      </c>
      <c r="D13452" s="27" t="s">
        <v>167</v>
      </c>
      <c r="E13452" s="27" t="s">
        <v>30</v>
      </c>
      <c r="F13452" s="27" t="s">
        <v>257</v>
      </c>
      <c r="G13452" s="33">
        <v>200843.66</v>
      </c>
      <c r="H13452" s="33">
        <v>200843.66</v>
      </c>
      <c r="I13452" s="33">
        <v>5385</v>
      </c>
      <c r="J13452" s="33">
        <v>393</v>
      </c>
      <c r="K13452" s="33">
        <v>7900</v>
      </c>
      <c r="L13452" s="33">
        <v>1</v>
      </c>
      <c r="M13452" s="33">
        <v>1</v>
      </c>
      <c r="N13452" s="33">
        <v>204823.63</v>
      </c>
      <c r="O13452" s="33">
        <v>1095.2</v>
      </c>
      <c r="P13452" s="33">
        <v>2127</v>
      </c>
    </row>
    <row r="13453" spans="1:16">
      <c r="A13453" s="27" t="s">
        <v>1767</v>
      </c>
      <c r="B13453" s="31">
        <v>202504</v>
      </c>
      <c r="C13453" s="27" t="s">
        <v>167</v>
      </c>
      <c r="D13453" s="27" t="s">
        <v>167</v>
      </c>
      <c r="E13453" s="27" t="s">
        <v>30</v>
      </c>
      <c r="F13453" s="27" t="s">
        <v>257</v>
      </c>
      <c r="G13453" s="33">
        <v>243005.99</v>
      </c>
      <c r="H13453" s="33">
        <v>243005.99</v>
      </c>
      <c r="I13453" s="33">
        <v>6030</v>
      </c>
      <c r="J13453" s="33">
        <v>470</v>
      </c>
      <c r="K13453" s="33">
        <v>7900</v>
      </c>
      <c r="L13453" s="33">
        <v>1</v>
      </c>
      <c r="M13453" s="33">
        <v>1</v>
      </c>
      <c r="N13453" s="33">
        <v>242252.03</v>
      </c>
      <c r="O13453" s="33">
        <v>1470</v>
      </c>
      <c r="P13453" s="33">
        <v>2523</v>
      </c>
    </row>
    <row r="13454" spans="1:16">
      <c r="A13454" s="27" t="s">
        <v>1767</v>
      </c>
      <c r="B13454" s="31">
        <v>202505</v>
      </c>
      <c r="C13454" s="27" t="s">
        <v>167</v>
      </c>
      <c r="D13454" s="27" t="s">
        <v>167</v>
      </c>
      <c r="E13454" s="27" t="s">
        <v>30</v>
      </c>
      <c r="F13454" s="27" t="s">
        <v>257</v>
      </c>
      <c r="G13454" s="33">
        <v>282944.36</v>
      </c>
      <c r="H13454" s="33">
        <v>282944.36</v>
      </c>
      <c r="I13454" s="33">
        <v>6653</v>
      </c>
      <c r="J13454" s="33">
        <v>474</v>
      </c>
      <c r="K13454" s="33">
        <v>7900</v>
      </c>
      <c r="L13454" s="33">
        <v>1</v>
      </c>
      <c r="M13454" s="33">
        <v>1</v>
      </c>
      <c r="N13454" s="33">
        <v>266671.82</v>
      </c>
      <c r="O13454" s="33">
        <v>1529.6</v>
      </c>
      <c r="P13454" s="33">
        <v>2777</v>
      </c>
    </row>
    <row r="13455" spans="1:16">
      <c r="A13455" s="27" t="s">
        <v>1767</v>
      </c>
      <c r="B13455" s="31">
        <v>202506</v>
      </c>
      <c r="C13455" s="27" t="s">
        <v>167</v>
      </c>
      <c r="D13455" s="27" t="s">
        <v>167</v>
      </c>
      <c r="E13455" s="27" t="s">
        <v>30</v>
      </c>
      <c r="F13455" s="27" t="s">
        <v>257</v>
      </c>
      <c r="G13455" s="33">
        <v>256813.93</v>
      </c>
      <c r="H13455" s="33">
        <v>256813.93</v>
      </c>
      <c r="I13455" s="33">
        <v>6098</v>
      </c>
      <c r="J13455" s="33">
        <v>411</v>
      </c>
      <c r="K13455" s="33">
        <v>7900</v>
      </c>
      <c r="L13455" s="33">
        <v>1</v>
      </c>
      <c r="M13455" s="33">
        <v>1</v>
      </c>
      <c r="N13455" s="33">
        <v>261845.07</v>
      </c>
      <c r="O13455" s="33">
        <v>1426.8</v>
      </c>
      <c r="P13455" s="33">
        <v>2652</v>
      </c>
    </row>
    <row r="13456" spans="1:16">
      <c r="A13456" s="27" t="s">
        <v>1767</v>
      </c>
      <c r="B13456" s="31">
        <v>202507</v>
      </c>
      <c r="C13456" s="27" t="s">
        <v>167</v>
      </c>
      <c r="D13456" s="27" t="s">
        <v>167</v>
      </c>
      <c r="E13456" s="27" t="s">
        <v>30</v>
      </c>
      <c r="F13456" s="27" t="s">
        <v>257</v>
      </c>
      <c r="G13456" s="33">
        <v>242528</v>
      </c>
      <c r="H13456" s="33">
        <v>242528</v>
      </c>
      <c r="I13456" s="33">
        <v>6020</v>
      </c>
      <c r="J13456" s="33">
        <v>483</v>
      </c>
      <c r="K13456" s="33">
        <v>7900</v>
      </c>
      <c r="L13456" s="33">
        <v>1</v>
      </c>
      <c r="M13456" s="33">
        <v>1</v>
      </c>
      <c r="N13456" s="33">
        <v>233990.47</v>
      </c>
      <c r="O13456" s="33">
        <v>1410.3</v>
      </c>
      <c r="P13456" s="33">
        <v>2428</v>
      </c>
    </row>
    <row r="13457" spans="1:16">
      <c r="A13457" s="27" t="s">
        <v>1767</v>
      </c>
      <c r="B13457" s="31">
        <v>202508</v>
      </c>
      <c r="C13457" s="27" t="s">
        <v>167</v>
      </c>
      <c r="D13457" s="27" t="s">
        <v>167</v>
      </c>
      <c r="E13457" s="27" t="s">
        <v>30</v>
      </c>
      <c r="F13457" s="27" t="s">
        <v>257</v>
      </c>
      <c r="G13457" s="33">
        <v>256230.42</v>
      </c>
      <c r="H13457" s="33">
        <v>256230.42</v>
      </c>
      <c r="I13457" s="33">
        <v>6104</v>
      </c>
      <c r="J13457" s="33">
        <v>453</v>
      </c>
      <c r="K13457" s="33">
        <v>7900</v>
      </c>
      <c r="L13457" s="33">
        <v>1</v>
      </c>
      <c r="M13457" s="33">
        <v>1</v>
      </c>
      <c r="N13457" s="33">
        <v>226503.81</v>
      </c>
      <c r="O13457" s="33">
        <v>1338</v>
      </c>
      <c r="P13457" s="33">
        <v>2686</v>
      </c>
    </row>
    <row r="13458" spans="1:16">
      <c r="A13458" s="27" t="s">
        <v>1767</v>
      </c>
      <c r="B13458" s="31">
        <v>202509</v>
      </c>
      <c r="C13458" s="27" t="s">
        <v>167</v>
      </c>
      <c r="D13458" s="27" t="s">
        <v>167</v>
      </c>
      <c r="E13458" s="27" t="s">
        <v>30</v>
      </c>
      <c r="F13458" s="27" t="s">
        <v>257</v>
      </c>
      <c r="G13458" s="33">
        <v>214073.23</v>
      </c>
      <c r="H13458" s="33">
        <v>214073.23</v>
      </c>
      <c r="I13458" s="33">
        <v>6238</v>
      </c>
      <c r="J13458" s="33">
        <v>485</v>
      </c>
      <c r="K13458" s="33">
        <v>7900</v>
      </c>
      <c r="L13458" s="33">
        <v>1</v>
      </c>
      <c r="M13458" s="33">
        <v>1</v>
      </c>
      <c r="N13458" s="33">
        <v>218891.42</v>
      </c>
      <c r="O13458" s="33">
        <v>1293.7</v>
      </c>
      <c r="P13458" s="33">
        <v>2400</v>
      </c>
    </row>
    <row r="13459" spans="1:16">
      <c r="A13459" s="27" t="s">
        <v>1767</v>
      </c>
      <c r="B13459" s="31">
        <v>202510</v>
      </c>
      <c r="C13459" s="27" t="s">
        <v>167</v>
      </c>
      <c r="D13459" s="27" t="s">
        <v>167</v>
      </c>
      <c r="E13459" s="27" t="s">
        <v>30</v>
      </c>
      <c r="F13459" s="27" t="s">
        <v>257</v>
      </c>
      <c r="G13459" s="33">
        <v>243648.98</v>
      </c>
      <c r="H13459" s="33">
        <v>243648.98</v>
      </c>
      <c r="I13459" s="33">
        <v>6762</v>
      </c>
      <c r="J13459" s="33">
        <v>593</v>
      </c>
      <c r="K13459" s="33">
        <v>7900</v>
      </c>
      <c r="L13459" s="33">
        <v>1</v>
      </c>
      <c r="M13459" s="33">
        <v>1</v>
      </c>
      <c r="N13459" s="33">
        <v>241651.53</v>
      </c>
      <c r="O13459" s="33">
        <v>1459.9</v>
      </c>
      <c r="P13459" s="33">
        <v>2662</v>
      </c>
    </row>
    <row r="13460" spans="1:16">
      <c r="A13460" s="27" t="s">
        <v>1767</v>
      </c>
      <c r="B13460" s="31">
        <v>202511</v>
      </c>
      <c r="C13460" s="27" t="s">
        <v>167</v>
      </c>
      <c r="D13460" s="27" t="s">
        <v>167</v>
      </c>
      <c r="E13460" s="27" t="s">
        <v>30</v>
      </c>
      <c r="F13460" s="27" t="s">
        <v>257</v>
      </c>
      <c r="G13460" s="33">
        <v>312162.79</v>
      </c>
      <c r="H13460" s="33">
        <v>312162.79</v>
      </c>
      <c r="I13460" s="33">
        <v>7847</v>
      </c>
      <c r="J13460" s="33">
        <v>638</v>
      </c>
      <c r="K13460" s="33">
        <v>7900</v>
      </c>
      <c r="L13460" s="33">
        <v>1</v>
      </c>
      <c r="M13460" s="33">
        <v>1</v>
      </c>
      <c r="N13460" s="33">
        <v>293106.51</v>
      </c>
      <c r="O13460" s="33">
        <v>1783.8</v>
      </c>
      <c r="P13460" s="33">
        <v>3298</v>
      </c>
    </row>
    <row r="13461" spans="1:16">
      <c r="A13461" s="27" t="s">
        <v>1767</v>
      </c>
      <c r="B13461" s="31">
        <v>202512</v>
      </c>
      <c r="C13461" s="27" t="s">
        <v>167</v>
      </c>
      <c r="D13461" s="27" t="s">
        <v>167</v>
      </c>
      <c r="E13461" s="27" t="s">
        <v>30</v>
      </c>
      <c r="F13461" s="27" t="s">
        <v>257</v>
      </c>
      <c r="G13461" s="33">
        <v>340423.21</v>
      </c>
      <c r="H13461" s="33">
        <v>340423.21</v>
      </c>
      <c r="I13461" s="33">
        <v>9185</v>
      </c>
      <c r="J13461" s="33">
        <v>751</v>
      </c>
      <c r="K13461" s="33">
        <v>7900</v>
      </c>
      <c r="L13461" s="33">
        <v>1</v>
      </c>
      <c r="M13461" s="33">
        <v>1</v>
      </c>
      <c r="N13461" s="33">
        <v>338176.61</v>
      </c>
      <c r="O13461" s="33">
        <v>1844.5</v>
      </c>
      <c r="P13461" s="33">
        <v>3799</v>
      </c>
    </row>
    <row r="13462" spans="1:16">
      <c r="A13462" s="27" t="s">
        <v>1767</v>
      </c>
      <c r="B13462" s="31">
        <v>202601</v>
      </c>
      <c r="C13462" s="27" t="s">
        <v>167</v>
      </c>
      <c r="D13462" s="27" t="s">
        <v>167</v>
      </c>
      <c r="E13462" s="27" t="s">
        <v>30</v>
      </c>
      <c r="F13462" s="27" t="s">
        <v>257</v>
      </c>
      <c r="G13462" s="33">
        <v>177863.91</v>
      </c>
      <c r="H13462" s="33">
        <v>177863.91</v>
      </c>
      <c r="I13462" s="33">
        <v>4497</v>
      </c>
      <c r="J13462" s="33">
        <v>361</v>
      </c>
      <c r="K13462" s="33">
        <v>7900</v>
      </c>
      <c r="L13462" s="33">
        <v>1</v>
      </c>
      <c r="M13462" s="33">
        <v>1</v>
      </c>
      <c r="N13462" s="33">
        <v>172758.39</v>
      </c>
      <c r="O13462" s="33">
        <v>916.9</v>
      </c>
      <c r="P13462" s="33">
        <v>1898</v>
      </c>
    </row>
    <row r="13463" spans="1:16">
      <c r="A13463" s="27" t="s">
        <v>1767</v>
      </c>
      <c r="B13463" s="31">
        <v>202602</v>
      </c>
      <c r="C13463" s="27" t="s">
        <v>167</v>
      </c>
      <c r="D13463" s="27" t="s">
        <v>167</v>
      </c>
      <c r="E13463" s="27" t="s">
        <v>30</v>
      </c>
      <c r="F13463" s="27" t="s">
        <v>257</v>
      </c>
      <c r="G13463" s="33">
        <v>180398.1</v>
      </c>
      <c r="H13463" s="33">
        <v>180398.1</v>
      </c>
      <c r="I13463" s="33">
        <v>4594</v>
      </c>
      <c r="J13463" s="33">
        <v>342</v>
      </c>
      <c r="K13463" s="33">
        <v>7900</v>
      </c>
      <c r="L13463" s="33">
        <v>1</v>
      </c>
      <c r="M13463" s="33">
        <v>1</v>
      </c>
      <c r="N13463" s="33">
        <v>178891.55</v>
      </c>
      <c r="O13463" s="33">
        <v>1020.5</v>
      </c>
      <c r="P13463" s="33">
        <v>1875</v>
      </c>
    </row>
    <row r="13464" spans="1:16">
      <c r="A13464" s="27" t="s">
        <v>1767</v>
      </c>
      <c r="B13464" s="31">
        <v>202603</v>
      </c>
      <c r="C13464" s="27" t="s">
        <v>167</v>
      </c>
      <c r="D13464" s="27" t="s">
        <v>167</v>
      </c>
      <c r="E13464" s="27" t="s">
        <v>30</v>
      </c>
      <c r="F13464" s="27" t="s">
        <v>257</v>
      </c>
      <c r="G13464" s="33">
        <v>230623.35</v>
      </c>
      <c r="H13464" s="33">
        <v>230623.35</v>
      </c>
      <c r="I13464" s="33">
        <v>5857</v>
      </c>
      <c r="J13464" s="33">
        <v>430</v>
      </c>
      <c r="K13464" s="33">
        <v>7900</v>
      </c>
      <c r="L13464" s="33">
        <v>1</v>
      </c>
      <c r="M13464" s="33">
        <v>1</v>
      </c>
      <c r="N13464" s="33">
        <v>224077.05</v>
      </c>
      <c r="O13464" s="33">
        <v>1231.9</v>
      </c>
      <c r="P13464" s="33">
        <v>2355</v>
      </c>
    </row>
    <row r="13465" spans="1:16">
      <c r="A13465" s="27" t="s">
        <v>1767</v>
      </c>
      <c r="B13465" s="31">
        <v>202604</v>
      </c>
      <c r="C13465" s="27" t="s">
        <v>167</v>
      </c>
      <c r="D13465" s="27" t="s">
        <v>167</v>
      </c>
      <c r="E13465" s="27" t="s">
        <v>30</v>
      </c>
      <c r="F13465" s="27" t="s">
        <v>257</v>
      </c>
      <c r="G13465" s="33">
        <v>282799.05</v>
      </c>
      <c r="H13465" s="33">
        <v>282799.05</v>
      </c>
      <c r="I13465" s="33">
        <v>6911</v>
      </c>
      <c r="J13465" s="33">
        <v>490</v>
      </c>
      <c r="K13465" s="33">
        <v>7900</v>
      </c>
      <c r="L13465" s="33">
        <v>1</v>
      </c>
      <c r="M13465" s="33">
        <v>1</v>
      </c>
      <c r="N13465" s="33">
        <v>265023.72</v>
      </c>
      <c r="O13465" s="33">
        <v>1679.7</v>
      </c>
      <c r="P13465" s="33">
        <v>2904</v>
      </c>
    </row>
    <row r="13466" spans="1:16">
      <c r="A13466" s="27" t="s">
        <v>1767</v>
      </c>
      <c r="B13466" s="31">
        <v>202605</v>
      </c>
      <c r="C13466" s="27" t="s">
        <v>167</v>
      </c>
      <c r="D13466" s="27" t="s">
        <v>167</v>
      </c>
      <c r="E13466" s="27" t="s">
        <v>30</v>
      </c>
      <c r="F13466" s="27" t="s">
        <v>257</v>
      </c>
      <c r="G13466" s="33">
        <v>298433.31</v>
      </c>
      <c r="H13466" s="33">
        <v>298433.31</v>
      </c>
      <c r="I13466" s="33">
        <v>7895</v>
      </c>
      <c r="J13466" s="33">
        <v>661</v>
      </c>
      <c r="K13466" s="33">
        <v>7900</v>
      </c>
      <c r="L13466" s="33">
        <v>1</v>
      </c>
      <c r="M13466" s="33">
        <v>1</v>
      </c>
      <c r="N13466" s="33">
        <v>291738.97</v>
      </c>
      <c r="O13466" s="33">
        <v>1714.6</v>
      </c>
      <c r="P13466" s="33">
        <v>3261</v>
      </c>
    </row>
    <row r="13467" spans="1:16">
      <c r="A13467" s="27" t="s">
        <v>1767</v>
      </c>
      <c r="B13467" s="31">
        <v>202606</v>
      </c>
      <c r="C13467" s="27" t="s">
        <v>167</v>
      </c>
      <c r="D13467" s="27" t="s">
        <v>167</v>
      </c>
      <c r="E13467" s="27" t="s">
        <v>30</v>
      </c>
      <c r="F13467" s="27" t="s">
        <v>257</v>
      </c>
      <c r="G13467" s="33">
        <v>293290.35</v>
      </c>
      <c r="H13467" s="33">
        <v>293290.35</v>
      </c>
      <c r="I13467" s="33">
        <v>7114</v>
      </c>
      <c r="J13467" s="33">
        <v>523</v>
      </c>
      <c r="K13467" s="33">
        <v>7900</v>
      </c>
      <c r="L13467" s="33">
        <v>1</v>
      </c>
      <c r="M13467" s="33">
        <v>1</v>
      </c>
      <c r="N13467" s="33">
        <v>286458.5</v>
      </c>
      <c r="O13467" s="33">
        <v>1572.2</v>
      </c>
      <c r="P13467" s="33">
        <v>2910</v>
      </c>
    </row>
    <row r="13468" spans="1:16">
      <c r="A13468" s="27" t="s">
        <v>1767</v>
      </c>
      <c r="B13468" s="31">
        <v>202607</v>
      </c>
      <c r="C13468" s="27" t="s">
        <v>167</v>
      </c>
      <c r="D13468" s="27" t="s">
        <v>167</v>
      </c>
      <c r="E13468" s="27" t="s">
        <v>30</v>
      </c>
      <c r="F13468" s="27" t="s">
        <v>257</v>
      </c>
      <c r="G13468" s="33">
        <v>266859.71</v>
      </c>
      <c r="H13468" s="33">
        <v>266859.71</v>
      </c>
      <c r="I13468" s="33">
        <v>7170</v>
      </c>
      <c r="J13468" s="33">
        <v>549</v>
      </c>
      <c r="K13468" s="33">
        <v>7900</v>
      </c>
      <c r="L13468" s="33">
        <v>1</v>
      </c>
      <c r="M13468" s="33">
        <v>1</v>
      </c>
      <c r="N13468" s="33">
        <v>255985.58</v>
      </c>
      <c r="O13468" s="33">
        <v>1626.2</v>
      </c>
      <c r="P13468" s="33">
        <v>2834</v>
      </c>
    </row>
    <row r="13469" spans="1:16">
      <c r="A13469" s="27" t="s">
        <v>1769</v>
      </c>
      <c r="B13469" s="31">
        <v>202408</v>
      </c>
      <c r="C13469" s="27" t="s">
        <v>156</v>
      </c>
      <c r="D13469" s="27" t="s">
        <v>156</v>
      </c>
      <c r="E13469" s="27" t="s">
        <v>30</v>
      </c>
      <c r="F13469" s="27" t="s">
        <v>257</v>
      </c>
      <c r="G13469" s="33">
        <v>226362.25</v>
      </c>
      <c r="H13469" s="33">
        <v>226362.25</v>
      </c>
      <c r="I13469" s="33">
        <v>5469</v>
      </c>
      <c r="J13469" s="33">
        <v>389</v>
      </c>
      <c r="K13469" s="33">
        <v>10200</v>
      </c>
      <c r="L13469" s="33">
        <v>1</v>
      </c>
      <c r="M13469" s="33">
        <v>1</v>
      </c>
      <c r="N13469" s="33">
        <v>281297.77</v>
      </c>
      <c r="O13469" s="33">
        <v>1333.1</v>
      </c>
      <c r="P13469" s="33">
        <v>2309</v>
      </c>
    </row>
    <row r="13470" spans="1:16">
      <c r="A13470" s="27" t="s">
        <v>1769</v>
      </c>
      <c r="B13470" s="31">
        <v>202409</v>
      </c>
      <c r="C13470" s="27" t="s">
        <v>156</v>
      </c>
      <c r="D13470" s="27" t="s">
        <v>156</v>
      </c>
      <c r="E13470" s="27" t="s">
        <v>30</v>
      </c>
      <c r="F13470" s="27" t="s">
        <v>257</v>
      </c>
      <c r="G13470" s="33">
        <v>230507.98</v>
      </c>
      <c r="H13470" s="33">
        <v>230507.98</v>
      </c>
      <c r="I13470" s="33">
        <v>5898</v>
      </c>
      <c r="J13470" s="33">
        <v>505</v>
      </c>
      <c r="K13470" s="33">
        <v>10200</v>
      </c>
      <c r="L13470" s="33">
        <v>1</v>
      </c>
      <c r="M13470" s="33">
        <v>1</v>
      </c>
      <c r="N13470" s="33">
        <v>271843.85</v>
      </c>
      <c r="O13470" s="33">
        <v>1442.2</v>
      </c>
      <c r="P13470" s="33">
        <v>2395</v>
      </c>
    </row>
    <row r="13471" spans="1:16">
      <c r="A13471" s="27" t="s">
        <v>1769</v>
      </c>
      <c r="B13471" s="31">
        <v>202410</v>
      </c>
      <c r="C13471" s="27" t="s">
        <v>156</v>
      </c>
      <c r="D13471" s="27" t="s">
        <v>156</v>
      </c>
      <c r="E13471" s="27" t="s">
        <v>30</v>
      </c>
      <c r="F13471" s="27" t="s">
        <v>257</v>
      </c>
      <c r="G13471" s="33">
        <v>252079.66</v>
      </c>
      <c r="H13471" s="33">
        <v>252079.66</v>
      </c>
      <c r="I13471" s="33">
        <v>6113</v>
      </c>
      <c r="J13471" s="33">
        <v>494</v>
      </c>
      <c r="K13471" s="33">
        <v>10200</v>
      </c>
      <c r="L13471" s="33">
        <v>1</v>
      </c>
      <c r="M13471" s="33">
        <v>1</v>
      </c>
      <c r="N13471" s="33">
        <v>300109.9</v>
      </c>
      <c r="O13471" s="33">
        <v>1567.3</v>
      </c>
      <c r="P13471" s="33">
        <v>2602</v>
      </c>
    </row>
    <row r="13472" spans="1:16">
      <c r="A13472" s="27" t="s">
        <v>1769</v>
      </c>
      <c r="B13472" s="31">
        <v>202411</v>
      </c>
      <c r="C13472" s="27" t="s">
        <v>156</v>
      </c>
      <c r="D13472" s="27" t="s">
        <v>156</v>
      </c>
      <c r="E13472" s="27" t="s">
        <v>30</v>
      </c>
      <c r="F13472" s="27" t="s">
        <v>257</v>
      </c>
      <c r="G13472" s="33">
        <v>295543.53</v>
      </c>
      <c r="H13472" s="33">
        <v>295543.53</v>
      </c>
      <c r="I13472" s="33">
        <v>7762</v>
      </c>
      <c r="J13472" s="33">
        <v>515</v>
      </c>
      <c r="K13472" s="33">
        <v>10200</v>
      </c>
      <c r="L13472" s="33">
        <v>1</v>
      </c>
      <c r="M13472" s="33">
        <v>1</v>
      </c>
      <c r="N13472" s="33">
        <v>364012.44</v>
      </c>
      <c r="O13472" s="33">
        <v>1803</v>
      </c>
      <c r="P13472" s="33">
        <v>2999</v>
      </c>
    </row>
    <row r="13473" spans="1:16">
      <c r="A13473" s="27" t="s">
        <v>1769</v>
      </c>
      <c r="B13473" s="31">
        <v>202412</v>
      </c>
      <c r="C13473" s="27" t="s">
        <v>156</v>
      </c>
      <c r="D13473" s="27" t="s">
        <v>156</v>
      </c>
      <c r="E13473" s="27" t="s">
        <v>30</v>
      </c>
      <c r="F13473" s="27" t="s">
        <v>257</v>
      </c>
      <c r="G13473" s="33">
        <v>329098.89</v>
      </c>
      <c r="H13473" s="33">
        <v>329098.89</v>
      </c>
      <c r="I13473" s="33">
        <v>8033</v>
      </c>
      <c r="J13473" s="33">
        <v>619</v>
      </c>
      <c r="K13473" s="33">
        <v>10200</v>
      </c>
      <c r="L13473" s="33">
        <v>1</v>
      </c>
      <c r="M13473" s="33">
        <v>1</v>
      </c>
      <c r="N13473" s="33">
        <v>419985.53</v>
      </c>
      <c r="O13473" s="33">
        <v>1727.2</v>
      </c>
      <c r="P13473" s="33">
        <v>3286</v>
      </c>
    </row>
    <row r="13474" spans="1:16">
      <c r="A13474" s="27" t="s">
        <v>1769</v>
      </c>
      <c r="B13474" s="31">
        <v>202501</v>
      </c>
      <c r="C13474" s="27" t="s">
        <v>156</v>
      </c>
      <c r="D13474" s="27" t="s">
        <v>156</v>
      </c>
      <c r="E13474" s="27" t="s">
        <v>30</v>
      </c>
      <c r="F13474" s="27" t="s">
        <v>257</v>
      </c>
      <c r="G13474" s="33">
        <v>179070.68</v>
      </c>
      <c r="H13474" s="33">
        <v>179070.68</v>
      </c>
      <c r="I13474" s="33">
        <v>4726</v>
      </c>
      <c r="J13474" s="33">
        <v>397</v>
      </c>
      <c r="K13474" s="33">
        <v>10200</v>
      </c>
      <c r="L13474" s="33">
        <v>1</v>
      </c>
      <c r="M13474" s="33">
        <v>1</v>
      </c>
      <c r="N13474" s="33">
        <v>214550.7</v>
      </c>
      <c r="O13474" s="33">
        <v>1000.1</v>
      </c>
      <c r="P13474" s="33">
        <v>1883</v>
      </c>
    </row>
    <row r="13475" spans="1:16">
      <c r="A13475" s="27" t="s">
        <v>1769</v>
      </c>
      <c r="B13475" s="31">
        <v>202502</v>
      </c>
      <c r="C13475" s="27" t="s">
        <v>156</v>
      </c>
      <c r="D13475" s="27" t="s">
        <v>156</v>
      </c>
      <c r="E13475" s="27" t="s">
        <v>30</v>
      </c>
      <c r="F13475" s="27" t="s">
        <v>257</v>
      </c>
      <c r="G13475" s="33">
        <v>183361.4</v>
      </c>
      <c r="H13475" s="33">
        <v>183361.4</v>
      </c>
      <c r="I13475" s="33">
        <v>4506</v>
      </c>
      <c r="J13475" s="33">
        <v>365</v>
      </c>
      <c r="K13475" s="33">
        <v>10200</v>
      </c>
      <c r="L13475" s="33">
        <v>1</v>
      </c>
      <c r="M13475" s="33">
        <v>1</v>
      </c>
      <c r="N13475" s="33">
        <v>222167.53</v>
      </c>
      <c r="O13475" s="33">
        <v>1080.7</v>
      </c>
      <c r="P13475" s="33">
        <v>1851</v>
      </c>
    </row>
    <row r="13476" spans="1:16">
      <c r="A13476" s="27" t="s">
        <v>1769</v>
      </c>
      <c r="B13476" s="31">
        <v>202503</v>
      </c>
      <c r="C13476" s="27" t="s">
        <v>156</v>
      </c>
      <c r="D13476" s="27" t="s">
        <v>156</v>
      </c>
      <c r="E13476" s="27" t="s">
        <v>30</v>
      </c>
      <c r="F13476" s="27" t="s">
        <v>257</v>
      </c>
      <c r="G13476" s="33">
        <v>201420.79</v>
      </c>
      <c r="H13476" s="33">
        <v>201420.79</v>
      </c>
      <c r="I13476" s="33">
        <v>5073</v>
      </c>
      <c r="J13476" s="33">
        <v>369</v>
      </c>
      <c r="K13476" s="33">
        <v>10200</v>
      </c>
      <c r="L13476" s="33">
        <v>1</v>
      </c>
      <c r="M13476" s="33">
        <v>1</v>
      </c>
      <c r="N13476" s="33">
        <v>278283.94</v>
      </c>
      <c r="O13476" s="33">
        <v>1181.8</v>
      </c>
      <c r="P13476" s="33">
        <v>2085</v>
      </c>
    </row>
    <row r="13477" spans="1:16">
      <c r="A13477" s="27" t="s">
        <v>1769</v>
      </c>
      <c r="B13477" s="31">
        <v>202504</v>
      </c>
      <c r="C13477" s="27" t="s">
        <v>156</v>
      </c>
      <c r="D13477" s="27" t="s">
        <v>156</v>
      </c>
      <c r="E13477" s="27" t="s">
        <v>30</v>
      </c>
      <c r="F13477" s="27" t="s">
        <v>257</v>
      </c>
      <c r="G13477" s="33">
        <v>258367.25</v>
      </c>
      <c r="H13477" s="33">
        <v>258367.25</v>
      </c>
      <c r="I13477" s="33">
        <v>6870</v>
      </c>
      <c r="J13477" s="33">
        <v>565</v>
      </c>
      <c r="K13477" s="33">
        <v>10200</v>
      </c>
      <c r="L13477" s="33">
        <v>1</v>
      </c>
      <c r="M13477" s="33">
        <v>1</v>
      </c>
      <c r="N13477" s="33">
        <v>329136.1</v>
      </c>
      <c r="O13477" s="33">
        <v>1562.4</v>
      </c>
      <c r="P13477" s="33">
        <v>2910</v>
      </c>
    </row>
    <row r="13478" spans="1:16">
      <c r="A13478" s="27" t="s">
        <v>1769</v>
      </c>
      <c r="B13478" s="31">
        <v>202505</v>
      </c>
      <c r="C13478" s="27" t="s">
        <v>156</v>
      </c>
      <c r="D13478" s="27" t="s">
        <v>156</v>
      </c>
      <c r="E13478" s="27" t="s">
        <v>30</v>
      </c>
      <c r="F13478" s="27" t="s">
        <v>257</v>
      </c>
      <c r="G13478" s="33">
        <v>279585.2</v>
      </c>
      <c r="H13478" s="33">
        <v>279585.2</v>
      </c>
      <c r="I13478" s="33">
        <v>7270</v>
      </c>
      <c r="J13478" s="33">
        <v>593</v>
      </c>
      <c r="K13478" s="33">
        <v>10200</v>
      </c>
      <c r="L13478" s="33">
        <v>1</v>
      </c>
      <c r="M13478" s="33">
        <v>1</v>
      </c>
      <c r="N13478" s="33">
        <v>362314.08</v>
      </c>
      <c r="O13478" s="33">
        <v>1517.7</v>
      </c>
      <c r="P13478" s="33">
        <v>2887</v>
      </c>
    </row>
    <row r="13479" spans="1:16">
      <c r="A13479" s="27" t="s">
        <v>1769</v>
      </c>
      <c r="B13479" s="31">
        <v>202506</v>
      </c>
      <c r="C13479" s="27" t="s">
        <v>156</v>
      </c>
      <c r="D13479" s="27" t="s">
        <v>156</v>
      </c>
      <c r="E13479" s="27" t="s">
        <v>30</v>
      </c>
      <c r="F13479" s="27" t="s">
        <v>257</v>
      </c>
      <c r="G13479" s="33">
        <v>274248.43</v>
      </c>
      <c r="H13479" s="33">
        <v>274248.43</v>
      </c>
      <c r="I13479" s="33">
        <v>6895</v>
      </c>
      <c r="J13479" s="33">
        <v>567</v>
      </c>
      <c r="K13479" s="33">
        <v>10200</v>
      </c>
      <c r="L13479" s="33">
        <v>1</v>
      </c>
      <c r="M13479" s="33">
        <v>1</v>
      </c>
      <c r="N13479" s="33">
        <v>355756.21</v>
      </c>
      <c r="O13479" s="33">
        <v>1465.6</v>
      </c>
      <c r="P13479" s="33">
        <v>2867</v>
      </c>
    </row>
    <row r="13480" spans="1:16">
      <c r="A13480" s="27" t="s">
        <v>1769</v>
      </c>
      <c r="B13480" s="31">
        <v>202507</v>
      </c>
      <c r="C13480" s="27" t="s">
        <v>156</v>
      </c>
      <c r="D13480" s="27" t="s">
        <v>156</v>
      </c>
      <c r="E13480" s="27" t="s">
        <v>30</v>
      </c>
      <c r="F13480" s="27" t="s">
        <v>257</v>
      </c>
      <c r="G13480" s="33">
        <v>255888.5</v>
      </c>
      <c r="H13480" s="33">
        <v>255888.5</v>
      </c>
      <c r="I13480" s="33">
        <v>6607</v>
      </c>
      <c r="J13480" s="33">
        <v>543</v>
      </c>
      <c r="K13480" s="33">
        <v>10200</v>
      </c>
      <c r="L13480" s="33">
        <v>1</v>
      </c>
      <c r="M13480" s="33">
        <v>1</v>
      </c>
      <c r="N13480" s="33">
        <v>317911.52</v>
      </c>
      <c r="O13480" s="33">
        <v>1393.6</v>
      </c>
      <c r="P13480" s="33">
        <v>2743</v>
      </c>
    </row>
    <row r="13481" spans="1:16">
      <c r="A13481" s="27" t="s">
        <v>1769</v>
      </c>
      <c r="B13481" s="31">
        <v>202508</v>
      </c>
      <c r="C13481" s="27" t="s">
        <v>156</v>
      </c>
      <c r="D13481" s="27" t="s">
        <v>156</v>
      </c>
      <c r="E13481" s="27" t="s">
        <v>30</v>
      </c>
      <c r="F13481" s="27" t="s">
        <v>257</v>
      </c>
      <c r="G13481" s="33">
        <v>254492.48</v>
      </c>
      <c r="H13481" s="33">
        <v>254492.48</v>
      </c>
      <c r="I13481" s="33">
        <v>6311</v>
      </c>
      <c r="J13481" s="33">
        <v>447</v>
      </c>
      <c r="K13481" s="33">
        <v>10200</v>
      </c>
      <c r="L13481" s="33">
        <v>1</v>
      </c>
      <c r="M13481" s="33">
        <v>1</v>
      </c>
      <c r="N13481" s="33">
        <v>307739.76</v>
      </c>
      <c r="O13481" s="33">
        <v>1328.7</v>
      </c>
      <c r="P13481" s="33">
        <v>2609</v>
      </c>
    </row>
    <row r="13482" spans="1:16">
      <c r="A13482" s="27" t="s">
        <v>1769</v>
      </c>
      <c r="B13482" s="31">
        <v>202509</v>
      </c>
      <c r="C13482" s="27" t="s">
        <v>156</v>
      </c>
      <c r="D13482" s="27" t="s">
        <v>156</v>
      </c>
      <c r="E13482" s="27" t="s">
        <v>30</v>
      </c>
      <c r="F13482" s="27" t="s">
        <v>257</v>
      </c>
      <c r="G13482" s="33">
        <v>267855.37</v>
      </c>
      <c r="H13482" s="33">
        <v>267855.37</v>
      </c>
      <c r="I13482" s="33">
        <v>6605</v>
      </c>
      <c r="J13482" s="33">
        <v>532</v>
      </c>
      <c r="K13482" s="33">
        <v>10200</v>
      </c>
      <c r="L13482" s="33">
        <v>1</v>
      </c>
      <c r="M13482" s="33">
        <v>1</v>
      </c>
      <c r="N13482" s="33">
        <v>297397.17</v>
      </c>
      <c r="O13482" s="33">
        <v>1379.5</v>
      </c>
      <c r="P13482" s="33">
        <v>2803</v>
      </c>
    </row>
    <row r="13483" spans="1:16">
      <c r="A13483" s="27" t="s">
        <v>1769</v>
      </c>
      <c r="B13483" s="31">
        <v>202510</v>
      </c>
      <c r="C13483" s="27" t="s">
        <v>156</v>
      </c>
      <c r="D13483" s="27" t="s">
        <v>156</v>
      </c>
      <c r="E13483" s="27" t="s">
        <v>30</v>
      </c>
      <c r="F13483" s="27" t="s">
        <v>257</v>
      </c>
      <c r="G13483" s="33">
        <v>261902.72</v>
      </c>
      <c r="H13483" s="33">
        <v>261902.72</v>
      </c>
      <c r="I13483" s="33">
        <v>6621</v>
      </c>
      <c r="J13483" s="33">
        <v>543</v>
      </c>
      <c r="K13483" s="33">
        <v>10200</v>
      </c>
      <c r="L13483" s="33">
        <v>1</v>
      </c>
      <c r="M13483" s="33">
        <v>1</v>
      </c>
      <c r="N13483" s="33">
        <v>328320.23</v>
      </c>
      <c r="O13483" s="33">
        <v>1486.6</v>
      </c>
      <c r="P13483" s="33">
        <v>2659</v>
      </c>
    </row>
    <row r="13484" spans="1:16">
      <c r="A13484" s="27" t="s">
        <v>1769</v>
      </c>
      <c r="B13484" s="31">
        <v>202511</v>
      </c>
      <c r="C13484" s="27" t="s">
        <v>156</v>
      </c>
      <c r="D13484" s="27" t="s">
        <v>156</v>
      </c>
      <c r="E13484" s="27" t="s">
        <v>30</v>
      </c>
      <c r="F13484" s="27" t="s">
        <v>257</v>
      </c>
      <c r="G13484" s="33">
        <v>336855.4</v>
      </c>
      <c r="H13484" s="33">
        <v>336855.4</v>
      </c>
      <c r="I13484" s="33">
        <v>9232</v>
      </c>
      <c r="J13484" s="33">
        <v>804</v>
      </c>
      <c r="K13484" s="33">
        <v>10200</v>
      </c>
      <c r="L13484" s="33">
        <v>1</v>
      </c>
      <c r="M13484" s="33">
        <v>1</v>
      </c>
      <c r="N13484" s="33">
        <v>398229.61</v>
      </c>
      <c r="O13484" s="33">
        <v>1936.4</v>
      </c>
      <c r="P13484" s="33">
        <v>3563</v>
      </c>
    </row>
    <row r="13485" spans="1:16">
      <c r="A13485" s="27" t="s">
        <v>1769</v>
      </c>
      <c r="B13485" s="31">
        <v>202512</v>
      </c>
      <c r="C13485" s="27" t="s">
        <v>156</v>
      </c>
      <c r="D13485" s="27" t="s">
        <v>156</v>
      </c>
      <c r="E13485" s="27" t="s">
        <v>30</v>
      </c>
      <c r="F13485" s="27" t="s">
        <v>257</v>
      </c>
      <c r="G13485" s="33">
        <v>404027.3</v>
      </c>
      <c r="H13485" s="33">
        <v>404027.3</v>
      </c>
      <c r="I13485" s="33">
        <v>9703</v>
      </c>
      <c r="J13485" s="33">
        <v>739</v>
      </c>
      <c r="K13485" s="33">
        <v>10200</v>
      </c>
      <c r="L13485" s="33">
        <v>1</v>
      </c>
      <c r="M13485" s="33">
        <v>1</v>
      </c>
      <c r="N13485" s="33">
        <v>459464.18</v>
      </c>
      <c r="O13485" s="33">
        <v>2286.9</v>
      </c>
      <c r="P13485" s="33">
        <v>4006</v>
      </c>
    </row>
    <row r="13486" spans="1:16">
      <c r="A13486" s="27" t="s">
        <v>1769</v>
      </c>
      <c r="B13486" s="31">
        <v>202601</v>
      </c>
      <c r="C13486" s="27" t="s">
        <v>156</v>
      </c>
      <c r="D13486" s="27" t="s">
        <v>156</v>
      </c>
      <c r="E13486" s="27" t="s">
        <v>30</v>
      </c>
      <c r="F13486" s="27" t="s">
        <v>257</v>
      </c>
      <c r="G13486" s="33">
        <v>210843.51</v>
      </c>
      <c r="H13486" s="33">
        <v>210843.51</v>
      </c>
      <c r="I13486" s="33">
        <v>5242</v>
      </c>
      <c r="J13486" s="33">
        <v>365</v>
      </c>
      <c r="K13486" s="33">
        <v>10200</v>
      </c>
      <c r="L13486" s="33">
        <v>1</v>
      </c>
      <c r="M13486" s="33">
        <v>1</v>
      </c>
      <c r="N13486" s="33">
        <v>234718.46</v>
      </c>
      <c r="O13486" s="33">
        <v>1084.8</v>
      </c>
      <c r="P13486" s="33">
        <v>2153</v>
      </c>
    </row>
    <row r="13487" spans="1:16">
      <c r="A13487" s="27" t="s">
        <v>1769</v>
      </c>
      <c r="B13487" s="31">
        <v>202602</v>
      </c>
      <c r="C13487" s="27" t="s">
        <v>156</v>
      </c>
      <c r="D13487" s="27" t="s">
        <v>156</v>
      </c>
      <c r="E13487" s="27" t="s">
        <v>30</v>
      </c>
      <c r="F13487" s="27" t="s">
        <v>257</v>
      </c>
      <c r="G13487" s="33">
        <v>205518.65</v>
      </c>
      <c r="H13487" s="33">
        <v>205518.65</v>
      </c>
      <c r="I13487" s="33">
        <v>4882</v>
      </c>
      <c r="J13487" s="33">
        <v>360</v>
      </c>
      <c r="K13487" s="33">
        <v>10200</v>
      </c>
      <c r="L13487" s="33">
        <v>1</v>
      </c>
      <c r="M13487" s="33">
        <v>1</v>
      </c>
      <c r="N13487" s="33">
        <v>243051.28</v>
      </c>
      <c r="O13487" s="33">
        <v>1200.8</v>
      </c>
      <c r="P13487" s="33">
        <v>1978</v>
      </c>
    </row>
    <row r="13488" spans="1:16">
      <c r="A13488" s="27" t="s">
        <v>1769</v>
      </c>
      <c r="B13488" s="31">
        <v>202603</v>
      </c>
      <c r="C13488" s="27" t="s">
        <v>156</v>
      </c>
      <c r="D13488" s="27" t="s">
        <v>156</v>
      </c>
      <c r="E13488" s="27" t="s">
        <v>30</v>
      </c>
      <c r="F13488" s="27" t="s">
        <v>257</v>
      </c>
      <c r="G13488" s="33">
        <v>263736.51</v>
      </c>
      <c r="H13488" s="33">
        <v>263736.51</v>
      </c>
      <c r="I13488" s="33">
        <v>6684</v>
      </c>
      <c r="J13488" s="33">
        <v>561</v>
      </c>
      <c r="K13488" s="33">
        <v>10200</v>
      </c>
      <c r="L13488" s="33">
        <v>1</v>
      </c>
      <c r="M13488" s="33">
        <v>1</v>
      </c>
      <c r="N13488" s="33">
        <v>304442.63</v>
      </c>
      <c r="O13488" s="33">
        <v>1501.1</v>
      </c>
      <c r="P13488" s="33">
        <v>2724</v>
      </c>
    </row>
    <row r="13489" spans="1:16">
      <c r="A13489" s="27" t="s">
        <v>1769</v>
      </c>
      <c r="B13489" s="31">
        <v>202604</v>
      </c>
      <c r="C13489" s="27" t="s">
        <v>156</v>
      </c>
      <c r="D13489" s="27" t="s">
        <v>156</v>
      </c>
      <c r="E13489" s="27" t="s">
        <v>30</v>
      </c>
      <c r="F13489" s="27" t="s">
        <v>257</v>
      </c>
      <c r="G13489" s="33">
        <v>294538.32</v>
      </c>
      <c r="H13489" s="33">
        <v>294538.32</v>
      </c>
      <c r="I13489" s="33">
        <v>7699</v>
      </c>
      <c r="J13489" s="33">
        <v>555</v>
      </c>
      <c r="K13489" s="33">
        <v>10200</v>
      </c>
      <c r="L13489" s="33">
        <v>1</v>
      </c>
      <c r="M13489" s="33">
        <v>1</v>
      </c>
      <c r="N13489" s="33">
        <v>360074.89</v>
      </c>
      <c r="O13489" s="33">
        <v>1759.8</v>
      </c>
      <c r="P13489" s="33">
        <v>3029</v>
      </c>
    </row>
    <row r="13490" spans="1:16">
      <c r="A13490" s="27" t="s">
        <v>1769</v>
      </c>
      <c r="B13490" s="31">
        <v>202605</v>
      </c>
      <c r="C13490" s="27" t="s">
        <v>156</v>
      </c>
      <c r="D13490" s="27" t="s">
        <v>156</v>
      </c>
      <c r="E13490" s="27" t="s">
        <v>30</v>
      </c>
      <c r="F13490" s="27" t="s">
        <v>257</v>
      </c>
      <c r="G13490" s="33">
        <v>309802.48</v>
      </c>
      <c r="H13490" s="33">
        <v>309802.48</v>
      </c>
      <c r="I13490" s="33">
        <v>7825</v>
      </c>
      <c r="J13490" s="33">
        <v>593</v>
      </c>
      <c r="K13490" s="33">
        <v>10200</v>
      </c>
      <c r="L13490" s="33">
        <v>1</v>
      </c>
      <c r="M13490" s="33">
        <v>1</v>
      </c>
      <c r="N13490" s="33">
        <v>396371.6</v>
      </c>
      <c r="O13490" s="33">
        <v>1594</v>
      </c>
      <c r="P13490" s="33">
        <v>3251</v>
      </c>
    </row>
    <row r="13491" spans="1:16">
      <c r="A13491" s="27" t="s">
        <v>1769</v>
      </c>
      <c r="B13491" s="31">
        <v>202606</v>
      </c>
      <c r="C13491" s="27" t="s">
        <v>156</v>
      </c>
      <c r="D13491" s="27" t="s">
        <v>156</v>
      </c>
      <c r="E13491" s="27" t="s">
        <v>30</v>
      </c>
      <c r="F13491" s="27" t="s">
        <v>257</v>
      </c>
      <c r="G13491" s="33">
        <v>294676.79</v>
      </c>
      <c r="H13491" s="33">
        <v>294676.79</v>
      </c>
      <c r="I13491" s="33">
        <v>7854</v>
      </c>
      <c r="J13491" s="33">
        <v>647</v>
      </c>
      <c r="K13491" s="33">
        <v>10200</v>
      </c>
      <c r="L13491" s="33">
        <v>1</v>
      </c>
      <c r="M13491" s="33">
        <v>1</v>
      </c>
      <c r="N13491" s="33">
        <v>389197.29</v>
      </c>
      <c r="O13491" s="33">
        <v>1702.6</v>
      </c>
      <c r="P13491" s="33">
        <v>3136</v>
      </c>
    </row>
    <row r="13492" spans="1:16">
      <c r="A13492" s="27" t="s">
        <v>1769</v>
      </c>
      <c r="B13492" s="31">
        <v>202607</v>
      </c>
      <c r="C13492" s="27" t="s">
        <v>156</v>
      </c>
      <c r="D13492" s="27" t="s">
        <v>156</v>
      </c>
      <c r="E13492" s="27" t="s">
        <v>30</v>
      </c>
      <c r="F13492" s="27" t="s">
        <v>257</v>
      </c>
      <c r="G13492" s="33">
        <v>295506.16</v>
      </c>
      <c r="H13492" s="33">
        <v>295506.16</v>
      </c>
      <c r="I13492" s="33">
        <v>7293</v>
      </c>
      <c r="J13492" s="33">
        <v>467</v>
      </c>
      <c r="K13492" s="33">
        <v>10200</v>
      </c>
      <c r="L13492" s="33">
        <v>1</v>
      </c>
      <c r="M13492" s="33">
        <v>1</v>
      </c>
      <c r="N13492" s="33">
        <v>347795.2</v>
      </c>
      <c r="O13492" s="33">
        <v>1633.1</v>
      </c>
      <c r="P13492" s="33">
        <v>2913</v>
      </c>
    </row>
    <row r="13493" spans="1:16">
      <c r="A13493" s="27" t="s">
        <v>1772</v>
      </c>
      <c r="B13493" s="31">
        <v>202408</v>
      </c>
      <c r="C13493" s="27" t="s">
        <v>156</v>
      </c>
      <c r="D13493" s="27" t="s">
        <v>156</v>
      </c>
      <c r="E13493" s="27" t="s">
        <v>30</v>
      </c>
      <c r="F13493" s="27" t="s">
        <v>257</v>
      </c>
      <c r="G13493" s="33">
        <v>231395.84</v>
      </c>
      <c r="H13493" s="33">
        <v>231395.84</v>
      </c>
      <c r="I13493" s="33">
        <v>5948</v>
      </c>
      <c r="J13493" s="33">
        <v>449</v>
      </c>
      <c r="K13493" s="33">
        <v>8100</v>
      </c>
      <c r="L13493" s="33">
        <v>1</v>
      </c>
      <c r="M13493" s="33">
        <v>1</v>
      </c>
      <c r="N13493" s="33">
        <v>205973.29</v>
      </c>
      <c r="O13493" s="33">
        <v>1217.7</v>
      </c>
      <c r="P13493" s="33">
        <v>2514</v>
      </c>
    </row>
    <row r="13494" spans="1:16">
      <c r="A13494" s="27" t="s">
        <v>1772</v>
      </c>
      <c r="B13494" s="31">
        <v>202409</v>
      </c>
      <c r="C13494" s="27" t="s">
        <v>156</v>
      </c>
      <c r="D13494" s="27" t="s">
        <v>156</v>
      </c>
      <c r="E13494" s="27" t="s">
        <v>30</v>
      </c>
      <c r="F13494" s="27" t="s">
        <v>257</v>
      </c>
      <c r="G13494" s="33">
        <v>245067.77</v>
      </c>
      <c r="H13494" s="33">
        <v>245067.77</v>
      </c>
      <c r="I13494" s="33">
        <v>6176</v>
      </c>
      <c r="J13494" s="33">
        <v>466</v>
      </c>
      <c r="K13494" s="33">
        <v>8100</v>
      </c>
      <c r="L13494" s="33">
        <v>1</v>
      </c>
      <c r="M13494" s="33">
        <v>1</v>
      </c>
      <c r="N13494" s="33">
        <v>199050.9</v>
      </c>
      <c r="O13494" s="33">
        <v>1592.9</v>
      </c>
      <c r="P13494" s="33">
        <v>2580</v>
      </c>
    </row>
    <row r="13495" spans="1:16">
      <c r="A13495" s="27" t="s">
        <v>1772</v>
      </c>
      <c r="B13495" s="31">
        <v>202410</v>
      </c>
      <c r="C13495" s="27" t="s">
        <v>156</v>
      </c>
      <c r="D13495" s="27" t="s">
        <v>156</v>
      </c>
      <c r="E13495" s="27" t="s">
        <v>30</v>
      </c>
      <c r="F13495" s="27" t="s">
        <v>257</v>
      </c>
      <c r="G13495" s="33">
        <v>251938.32</v>
      </c>
      <c r="H13495" s="33">
        <v>251938.32</v>
      </c>
      <c r="I13495" s="33">
        <v>6281</v>
      </c>
      <c r="J13495" s="33">
        <v>461</v>
      </c>
      <c r="K13495" s="33">
        <v>8100</v>
      </c>
      <c r="L13495" s="33">
        <v>1</v>
      </c>
      <c r="M13495" s="33">
        <v>1</v>
      </c>
      <c r="N13495" s="33">
        <v>219748.01</v>
      </c>
      <c r="O13495" s="33">
        <v>1442.6</v>
      </c>
      <c r="P13495" s="33">
        <v>2580</v>
      </c>
    </row>
    <row r="13496" spans="1:16">
      <c r="A13496" s="27" t="s">
        <v>1772</v>
      </c>
      <c r="B13496" s="31">
        <v>202411</v>
      </c>
      <c r="C13496" s="27" t="s">
        <v>156</v>
      </c>
      <c r="D13496" s="27" t="s">
        <v>156</v>
      </c>
      <c r="E13496" s="27" t="s">
        <v>30</v>
      </c>
      <c r="F13496" s="27" t="s">
        <v>257</v>
      </c>
      <c r="G13496" s="33">
        <v>328392.29</v>
      </c>
      <c r="H13496" s="33">
        <v>328392.29</v>
      </c>
      <c r="I13496" s="33">
        <v>8992</v>
      </c>
      <c r="J13496" s="33">
        <v>667</v>
      </c>
      <c r="K13496" s="33">
        <v>8100</v>
      </c>
      <c r="L13496" s="33">
        <v>1</v>
      </c>
      <c r="M13496" s="33">
        <v>1</v>
      </c>
      <c r="N13496" s="33">
        <v>266539.06</v>
      </c>
      <c r="O13496" s="33">
        <v>1839.3</v>
      </c>
      <c r="P13496" s="33">
        <v>3567</v>
      </c>
    </row>
    <row r="13497" spans="1:16">
      <c r="A13497" s="27" t="s">
        <v>1772</v>
      </c>
      <c r="B13497" s="31">
        <v>202412</v>
      </c>
      <c r="C13497" s="27" t="s">
        <v>156</v>
      </c>
      <c r="D13497" s="27" t="s">
        <v>156</v>
      </c>
      <c r="E13497" s="27" t="s">
        <v>30</v>
      </c>
      <c r="F13497" s="27" t="s">
        <v>257</v>
      </c>
      <c r="G13497" s="33">
        <v>367087.3</v>
      </c>
      <c r="H13497" s="33">
        <v>367087.3</v>
      </c>
      <c r="I13497" s="33">
        <v>8673</v>
      </c>
      <c r="J13497" s="33">
        <v>669</v>
      </c>
      <c r="K13497" s="33">
        <v>8100</v>
      </c>
      <c r="L13497" s="33">
        <v>1</v>
      </c>
      <c r="M13497" s="33">
        <v>1</v>
      </c>
      <c r="N13497" s="33">
        <v>307523.96</v>
      </c>
      <c r="O13497" s="33">
        <v>2001.5</v>
      </c>
      <c r="P13497" s="33">
        <v>3719</v>
      </c>
    </row>
    <row r="13498" spans="1:16">
      <c r="A13498" s="27" t="s">
        <v>1772</v>
      </c>
      <c r="B13498" s="31">
        <v>202501</v>
      </c>
      <c r="C13498" s="27" t="s">
        <v>156</v>
      </c>
      <c r="D13498" s="27" t="s">
        <v>156</v>
      </c>
      <c r="E13498" s="27" t="s">
        <v>30</v>
      </c>
      <c r="F13498" s="27" t="s">
        <v>257</v>
      </c>
      <c r="G13498" s="33">
        <v>183192.55</v>
      </c>
      <c r="H13498" s="33">
        <v>183192.55</v>
      </c>
      <c r="I13498" s="33">
        <v>4746</v>
      </c>
      <c r="J13498" s="33">
        <v>331</v>
      </c>
      <c r="K13498" s="33">
        <v>8100</v>
      </c>
      <c r="L13498" s="33">
        <v>1</v>
      </c>
      <c r="M13498" s="33">
        <v>1</v>
      </c>
      <c r="N13498" s="33">
        <v>157099.41</v>
      </c>
      <c r="O13498" s="33">
        <v>978.5</v>
      </c>
      <c r="P13498" s="33">
        <v>1958</v>
      </c>
    </row>
    <row r="13499" spans="1:16">
      <c r="A13499" s="27" t="s">
        <v>1772</v>
      </c>
      <c r="B13499" s="31">
        <v>202502</v>
      </c>
      <c r="C13499" s="27" t="s">
        <v>156</v>
      </c>
      <c r="D13499" s="27" t="s">
        <v>156</v>
      </c>
      <c r="E13499" s="27" t="s">
        <v>30</v>
      </c>
      <c r="F13499" s="27" t="s">
        <v>257</v>
      </c>
      <c r="G13499" s="33">
        <v>204434.01</v>
      </c>
      <c r="H13499" s="33">
        <v>204434.01</v>
      </c>
      <c r="I13499" s="33">
        <v>5494</v>
      </c>
      <c r="J13499" s="33">
        <v>406</v>
      </c>
      <c r="K13499" s="33">
        <v>8100</v>
      </c>
      <c r="L13499" s="33">
        <v>1</v>
      </c>
      <c r="M13499" s="33">
        <v>1</v>
      </c>
      <c r="N13499" s="33">
        <v>162676.65</v>
      </c>
      <c r="O13499" s="33">
        <v>1038.2</v>
      </c>
      <c r="P13499" s="33">
        <v>2146</v>
      </c>
    </row>
    <row r="13500" spans="1:16">
      <c r="A13500" s="27" t="s">
        <v>1772</v>
      </c>
      <c r="B13500" s="31">
        <v>202503</v>
      </c>
      <c r="C13500" s="27" t="s">
        <v>156</v>
      </c>
      <c r="D13500" s="27" t="s">
        <v>156</v>
      </c>
      <c r="E13500" s="27" t="s">
        <v>30</v>
      </c>
      <c r="F13500" s="27" t="s">
        <v>257</v>
      </c>
      <c r="G13500" s="33">
        <v>231494.75</v>
      </c>
      <c r="H13500" s="33">
        <v>231494.75</v>
      </c>
      <c r="I13500" s="33">
        <v>5512</v>
      </c>
      <c r="J13500" s="33">
        <v>399</v>
      </c>
      <c r="K13500" s="33">
        <v>8100</v>
      </c>
      <c r="L13500" s="33">
        <v>1</v>
      </c>
      <c r="M13500" s="33">
        <v>1</v>
      </c>
      <c r="N13500" s="33">
        <v>203766.49</v>
      </c>
      <c r="O13500" s="33">
        <v>1191.8</v>
      </c>
      <c r="P13500" s="33">
        <v>2288</v>
      </c>
    </row>
    <row r="13501" spans="1:16">
      <c r="A13501" s="27" t="s">
        <v>1772</v>
      </c>
      <c r="B13501" s="31">
        <v>202504</v>
      </c>
      <c r="C13501" s="27" t="s">
        <v>156</v>
      </c>
      <c r="D13501" s="27" t="s">
        <v>156</v>
      </c>
      <c r="E13501" s="27" t="s">
        <v>30</v>
      </c>
      <c r="F13501" s="27" t="s">
        <v>257</v>
      </c>
      <c r="G13501" s="33">
        <v>286066.95</v>
      </c>
      <c r="H13501" s="33">
        <v>286066.95</v>
      </c>
      <c r="I13501" s="33">
        <v>7218</v>
      </c>
      <c r="J13501" s="33">
        <v>551</v>
      </c>
      <c r="K13501" s="33">
        <v>8100</v>
      </c>
      <c r="L13501" s="33">
        <v>1</v>
      </c>
      <c r="M13501" s="33">
        <v>1</v>
      </c>
      <c r="N13501" s="33">
        <v>241001.72</v>
      </c>
      <c r="O13501" s="33">
        <v>1739.3</v>
      </c>
      <c r="P13501" s="33">
        <v>3011</v>
      </c>
    </row>
    <row r="13502" spans="1:16">
      <c r="A13502" s="27" t="s">
        <v>1772</v>
      </c>
      <c r="B13502" s="31">
        <v>202505</v>
      </c>
      <c r="C13502" s="27" t="s">
        <v>156</v>
      </c>
      <c r="D13502" s="27" t="s">
        <v>156</v>
      </c>
      <c r="E13502" s="27" t="s">
        <v>30</v>
      </c>
      <c r="F13502" s="27" t="s">
        <v>257</v>
      </c>
      <c r="G13502" s="33">
        <v>301676.3</v>
      </c>
      <c r="H13502" s="33">
        <v>301676.3</v>
      </c>
      <c r="I13502" s="33">
        <v>7711</v>
      </c>
      <c r="J13502" s="33">
        <v>549</v>
      </c>
      <c r="K13502" s="33">
        <v>8100</v>
      </c>
      <c r="L13502" s="33">
        <v>1</v>
      </c>
      <c r="M13502" s="33">
        <v>1</v>
      </c>
      <c r="N13502" s="33">
        <v>265295.47</v>
      </c>
      <c r="O13502" s="33">
        <v>1676.9</v>
      </c>
      <c r="P13502" s="33">
        <v>3183</v>
      </c>
    </row>
    <row r="13503" spans="1:16">
      <c r="A13503" s="27" t="s">
        <v>1772</v>
      </c>
      <c r="B13503" s="31">
        <v>202506</v>
      </c>
      <c r="C13503" s="27" t="s">
        <v>156</v>
      </c>
      <c r="D13503" s="27" t="s">
        <v>156</v>
      </c>
      <c r="E13503" s="27" t="s">
        <v>30</v>
      </c>
      <c r="F13503" s="27" t="s">
        <v>257</v>
      </c>
      <c r="G13503" s="33">
        <v>337919.81</v>
      </c>
      <c r="H13503" s="33">
        <v>337919.81</v>
      </c>
      <c r="I13503" s="33">
        <v>8190</v>
      </c>
      <c r="J13503" s="33">
        <v>694</v>
      </c>
      <c r="K13503" s="33">
        <v>8100</v>
      </c>
      <c r="L13503" s="33">
        <v>1</v>
      </c>
      <c r="M13503" s="33">
        <v>1</v>
      </c>
      <c r="N13503" s="33">
        <v>260493.63</v>
      </c>
      <c r="O13503" s="33">
        <v>1807.5</v>
      </c>
      <c r="P13503" s="33">
        <v>3363</v>
      </c>
    </row>
    <row r="13504" spans="1:16">
      <c r="A13504" s="27" t="s">
        <v>1772</v>
      </c>
      <c r="B13504" s="31">
        <v>202507</v>
      </c>
      <c r="C13504" s="27" t="s">
        <v>156</v>
      </c>
      <c r="D13504" s="27" t="s">
        <v>156</v>
      </c>
      <c r="E13504" s="27" t="s">
        <v>30</v>
      </c>
      <c r="F13504" s="27" t="s">
        <v>257</v>
      </c>
      <c r="G13504" s="33">
        <v>248920.43</v>
      </c>
      <c r="H13504" s="33">
        <v>248920.43</v>
      </c>
      <c r="I13504" s="33">
        <v>5978</v>
      </c>
      <c r="J13504" s="33">
        <v>370</v>
      </c>
      <c r="K13504" s="33">
        <v>8100</v>
      </c>
      <c r="L13504" s="33">
        <v>1</v>
      </c>
      <c r="M13504" s="33">
        <v>1</v>
      </c>
      <c r="N13504" s="33">
        <v>232782.8</v>
      </c>
      <c r="O13504" s="33">
        <v>1328</v>
      </c>
      <c r="P13504" s="33">
        <v>2493</v>
      </c>
    </row>
    <row r="13505" spans="1:16">
      <c r="A13505" s="27" t="s">
        <v>1772</v>
      </c>
      <c r="B13505" s="31">
        <v>202508</v>
      </c>
      <c r="C13505" s="27" t="s">
        <v>156</v>
      </c>
      <c r="D13505" s="27" t="s">
        <v>156</v>
      </c>
      <c r="E13505" s="27" t="s">
        <v>30</v>
      </c>
      <c r="F13505" s="27" t="s">
        <v>257</v>
      </c>
      <c r="G13505" s="33">
        <v>270857.65</v>
      </c>
      <c r="H13505" s="33">
        <v>270857.65</v>
      </c>
      <c r="I13505" s="33">
        <v>6918</v>
      </c>
      <c r="J13505" s="33">
        <v>611</v>
      </c>
      <c r="K13505" s="33">
        <v>8100</v>
      </c>
      <c r="L13505" s="33">
        <v>1</v>
      </c>
      <c r="M13505" s="33">
        <v>1</v>
      </c>
      <c r="N13505" s="33">
        <v>225334.78</v>
      </c>
      <c r="O13505" s="33">
        <v>1561.3</v>
      </c>
      <c r="P13505" s="33">
        <v>2843</v>
      </c>
    </row>
    <row r="13506" spans="1:16">
      <c r="A13506" s="27" t="s">
        <v>1772</v>
      </c>
      <c r="B13506" s="31">
        <v>202509</v>
      </c>
      <c r="C13506" s="27" t="s">
        <v>156</v>
      </c>
      <c r="D13506" s="27" t="s">
        <v>156</v>
      </c>
      <c r="E13506" s="27" t="s">
        <v>30</v>
      </c>
      <c r="F13506" s="27" t="s">
        <v>257</v>
      </c>
      <c r="G13506" s="33">
        <v>266549.26</v>
      </c>
      <c r="H13506" s="33">
        <v>266549.26</v>
      </c>
      <c r="I13506" s="33">
        <v>6611</v>
      </c>
      <c r="J13506" s="33">
        <v>459</v>
      </c>
      <c r="K13506" s="33">
        <v>8100</v>
      </c>
      <c r="L13506" s="33">
        <v>1</v>
      </c>
      <c r="M13506" s="33">
        <v>1</v>
      </c>
      <c r="N13506" s="33">
        <v>217761.68</v>
      </c>
      <c r="O13506" s="33">
        <v>1488.8</v>
      </c>
      <c r="P13506" s="33">
        <v>2756</v>
      </c>
    </row>
    <row r="13507" spans="1:16">
      <c r="A13507" s="27" t="s">
        <v>1772</v>
      </c>
      <c r="B13507" s="31">
        <v>202510</v>
      </c>
      <c r="C13507" s="27" t="s">
        <v>156</v>
      </c>
      <c r="D13507" s="27" t="s">
        <v>156</v>
      </c>
      <c r="E13507" s="27" t="s">
        <v>30</v>
      </c>
      <c r="F13507" s="27" t="s">
        <v>257</v>
      </c>
      <c r="G13507" s="33">
        <v>261189.49</v>
      </c>
      <c r="H13507" s="33">
        <v>261189.49</v>
      </c>
      <c r="I13507" s="33">
        <v>6511</v>
      </c>
      <c r="J13507" s="33">
        <v>506</v>
      </c>
      <c r="K13507" s="33">
        <v>8100</v>
      </c>
      <c r="L13507" s="33">
        <v>1</v>
      </c>
      <c r="M13507" s="33">
        <v>1</v>
      </c>
      <c r="N13507" s="33">
        <v>240404.32</v>
      </c>
      <c r="O13507" s="33">
        <v>1442.8</v>
      </c>
      <c r="P13507" s="33">
        <v>2708</v>
      </c>
    </row>
    <row r="13508" spans="1:16">
      <c r="A13508" s="27" t="s">
        <v>1772</v>
      </c>
      <c r="B13508" s="31">
        <v>202511</v>
      </c>
      <c r="C13508" s="27" t="s">
        <v>156</v>
      </c>
      <c r="D13508" s="27" t="s">
        <v>156</v>
      </c>
      <c r="E13508" s="27" t="s">
        <v>30</v>
      </c>
      <c r="F13508" s="27" t="s">
        <v>257</v>
      </c>
      <c r="G13508" s="33">
        <v>311163.8</v>
      </c>
      <c r="H13508" s="33">
        <v>311163.8</v>
      </c>
      <c r="I13508" s="33">
        <v>7642</v>
      </c>
      <c r="J13508" s="33">
        <v>592</v>
      </c>
      <c r="K13508" s="33">
        <v>8100</v>
      </c>
      <c r="L13508" s="33">
        <v>1</v>
      </c>
      <c r="M13508" s="33">
        <v>1</v>
      </c>
      <c r="N13508" s="33">
        <v>291593.73</v>
      </c>
      <c r="O13508" s="33">
        <v>1643.2</v>
      </c>
      <c r="P13508" s="33">
        <v>3197</v>
      </c>
    </row>
    <row r="13509" spans="1:16">
      <c r="A13509" s="27" t="s">
        <v>1772</v>
      </c>
      <c r="B13509" s="31">
        <v>202512</v>
      </c>
      <c r="C13509" s="27" t="s">
        <v>156</v>
      </c>
      <c r="D13509" s="27" t="s">
        <v>156</v>
      </c>
      <c r="E13509" s="27" t="s">
        <v>30</v>
      </c>
      <c r="F13509" s="27" t="s">
        <v>257</v>
      </c>
      <c r="G13509" s="33">
        <v>401624.99</v>
      </c>
      <c r="H13509" s="33">
        <v>401624.99</v>
      </c>
      <c r="I13509" s="33">
        <v>10638</v>
      </c>
      <c r="J13509" s="33">
        <v>842</v>
      </c>
      <c r="K13509" s="33">
        <v>8100</v>
      </c>
      <c r="L13509" s="33">
        <v>1</v>
      </c>
      <c r="M13509" s="33">
        <v>1</v>
      </c>
      <c r="N13509" s="33">
        <v>336431.21</v>
      </c>
      <c r="O13509" s="33">
        <v>2145.7</v>
      </c>
      <c r="P13509" s="33">
        <v>4148</v>
      </c>
    </row>
    <row r="13510" spans="1:16">
      <c r="A13510" s="27" t="s">
        <v>1772</v>
      </c>
      <c r="B13510" s="31">
        <v>202601</v>
      </c>
      <c r="C13510" s="27" t="s">
        <v>156</v>
      </c>
      <c r="D13510" s="27" t="s">
        <v>156</v>
      </c>
      <c r="E13510" s="27" t="s">
        <v>30</v>
      </c>
      <c r="F13510" s="27" t="s">
        <v>257</v>
      </c>
      <c r="G13510" s="33">
        <v>192922.42</v>
      </c>
      <c r="H13510" s="33">
        <v>192922.42</v>
      </c>
      <c r="I13510" s="33">
        <v>4500</v>
      </c>
      <c r="J13510" s="33">
        <v>360</v>
      </c>
      <c r="K13510" s="33">
        <v>8100</v>
      </c>
      <c r="L13510" s="33">
        <v>1</v>
      </c>
      <c r="M13510" s="33">
        <v>1</v>
      </c>
      <c r="N13510" s="33">
        <v>171866.75</v>
      </c>
      <c r="O13510" s="33">
        <v>1131.4</v>
      </c>
      <c r="P13510" s="33">
        <v>1876</v>
      </c>
    </row>
    <row r="13511" spans="1:16">
      <c r="A13511" s="27" t="s">
        <v>1772</v>
      </c>
      <c r="B13511" s="31">
        <v>202602</v>
      </c>
      <c r="C13511" s="27" t="s">
        <v>156</v>
      </c>
      <c r="D13511" s="27" t="s">
        <v>156</v>
      </c>
      <c r="E13511" s="27" t="s">
        <v>30</v>
      </c>
      <c r="F13511" s="27" t="s">
        <v>257</v>
      </c>
      <c r="G13511" s="33">
        <v>209387.22</v>
      </c>
      <c r="H13511" s="33">
        <v>209387.22</v>
      </c>
      <c r="I13511" s="33">
        <v>5309</v>
      </c>
      <c r="J13511" s="33">
        <v>347</v>
      </c>
      <c r="K13511" s="33">
        <v>8100</v>
      </c>
      <c r="L13511" s="33">
        <v>1</v>
      </c>
      <c r="M13511" s="33">
        <v>1</v>
      </c>
      <c r="N13511" s="33">
        <v>177968.26</v>
      </c>
      <c r="O13511" s="33">
        <v>1283.4</v>
      </c>
      <c r="P13511" s="33">
        <v>2183</v>
      </c>
    </row>
    <row r="13512" spans="1:16">
      <c r="A13512" s="27" t="s">
        <v>1772</v>
      </c>
      <c r="B13512" s="31">
        <v>202603</v>
      </c>
      <c r="C13512" s="27" t="s">
        <v>156</v>
      </c>
      <c r="D13512" s="27" t="s">
        <v>156</v>
      </c>
      <c r="E13512" s="27" t="s">
        <v>30</v>
      </c>
      <c r="F13512" s="27" t="s">
        <v>257</v>
      </c>
      <c r="G13512" s="33">
        <v>258807.08</v>
      </c>
      <c r="H13512" s="33">
        <v>258807.08</v>
      </c>
      <c r="I13512" s="33">
        <v>6744</v>
      </c>
      <c r="J13512" s="33">
        <v>556</v>
      </c>
      <c r="K13512" s="33">
        <v>8100</v>
      </c>
      <c r="L13512" s="33">
        <v>1</v>
      </c>
      <c r="M13512" s="33">
        <v>1</v>
      </c>
      <c r="N13512" s="33">
        <v>222920.54</v>
      </c>
      <c r="O13512" s="33">
        <v>1436.6</v>
      </c>
      <c r="P13512" s="33">
        <v>2790</v>
      </c>
    </row>
    <row r="13513" spans="1:16">
      <c r="A13513" s="27" t="s">
        <v>1772</v>
      </c>
      <c r="B13513" s="31">
        <v>202604</v>
      </c>
      <c r="C13513" s="27" t="s">
        <v>156</v>
      </c>
      <c r="D13513" s="27" t="s">
        <v>156</v>
      </c>
      <c r="E13513" s="27" t="s">
        <v>30</v>
      </c>
      <c r="F13513" s="27" t="s">
        <v>257</v>
      </c>
      <c r="G13513" s="33">
        <v>327639.58</v>
      </c>
      <c r="H13513" s="33">
        <v>327639.58</v>
      </c>
      <c r="I13513" s="33">
        <v>8627</v>
      </c>
      <c r="J13513" s="33">
        <v>601</v>
      </c>
      <c r="K13513" s="33">
        <v>8100</v>
      </c>
      <c r="L13513" s="33">
        <v>1</v>
      </c>
      <c r="M13513" s="33">
        <v>1</v>
      </c>
      <c r="N13513" s="33">
        <v>263655.88</v>
      </c>
      <c r="O13513" s="33">
        <v>2120.2</v>
      </c>
      <c r="P13513" s="33">
        <v>3500</v>
      </c>
    </row>
    <row r="13514" spans="1:16">
      <c r="A13514" s="27" t="s">
        <v>1772</v>
      </c>
      <c r="B13514" s="31">
        <v>202605</v>
      </c>
      <c r="C13514" s="27" t="s">
        <v>156</v>
      </c>
      <c r="D13514" s="27" t="s">
        <v>156</v>
      </c>
      <c r="E13514" s="27" t="s">
        <v>30</v>
      </c>
      <c r="F13514" s="27" t="s">
        <v>257</v>
      </c>
      <c r="G13514" s="33">
        <v>347973.52</v>
      </c>
      <c r="H13514" s="33">
        <v>347973.52</v>
      </c>
      <c r="I13514" s="33">
        <v>8596</v>
      </c>
      <c r="J13514" s="33">
        <v>765</v>
      </c>
      <c r="K13514" s="33">
        <v>8100</v>
      </c>
      <c r="L13514" s="33">
        <v>1</v>
      </c>
      <c r="M13514" s="33">
        <v>1</v>
      </c>
      <c r="N13514" s="33">
        <v>290233.25</v>
      </c>
      <c r="O13514" s="33">
        <v>1917</v>
      </c>
      <c r="P13514" s="33">
        <v>3591</v>
      </c>
    </row>
    <row r="13515" spans="1:16">
      <c r="A13515" s="27" t="s">
        <v>1772</v>
      </c>
      <c r="B13515" s="31">
        <v>202606</v>
      </c>
      <c r="C13515" s="27" t="s">
        <v>156</v>
      </c>
      <c r="D13515" s="27" t="s">
        <v>156</v>
      </c>
      <c r="E13515" s="27" t="s">
        <v>30</v>
      </c>
      <c r="F13515" s="27" t="s">
        <v>257</v>
      </c>
      <c r="G13515" s="33">
        <v>292537.83</v>
      </c>
      <c r="H13515" s="33">
        <v>292537.83</v>
      </c>
      <c r="I13515" s="33">
        <v>7567</v>
      </c>
      <c r="J13515" s="33">
        <v>659</v>
      </c>
      <c r="K13515" s="33">
        <v>8100</v>
      </c>
      <c r="L13515" s="33">
        <v>1</v>
      </c>
      <c r="M13515" s="33">
        <v>1</v>
      </c>
      <c r="N13515" s="33">
        <v>284980.04</v>
      </c>
      <c r="O13515" s="33">
        <v>1691</v>
      </c>
      <c r="P13515" s="33">
        <v>3049</v>
      </c>
    </row>
    <row r="13516" spans="1:16">
      <c r="A13516" s="27" t="s">
        <v>1772</v>
      </c>
      <c r="B13516" s="31">
        <v>202607</v>
      </c>
      <c r="C13516" s="27" t="s">
        <v>156</v>
      </c>
      <c r="D13516" s="27" t="s">
        <v>156</v>
      </c>
      <c r="E13516" s="27" t="s">
        <v>30</v>
      </c>
      <c r="F13516" s="27" t="s">
        <v>257</v>
      </c>
      <c r="G13516" s="33">
        <v>315957.08</v>
      </c>
      <c r="H13516" s="33">
        <v>315957.08</v>
      </c>
      <c r="I13516" s="33">
        <v>7673</v>
      </c>
      <c r="J13516" s="33">
        <v>610</v>
      </c>
      <c r="K13516" s="33">
        <v>8100</v>
      </c>
      <c r="L13516" s="33">
        <v>1</v>
      </c>
      <c r="M13516" s="33">
        <v>1</v>
      </c>
      <c r="N13516" s="33">
        <v>254664.38</v>
      </c>
      <c r="O13516" s="33">
        <v>1821.2</v>
      </c>
      <c r="P13516" s="33">
        <v>3278</v>
      </c>
    </row>
    <row r="13517" spans="1:16">
      <c r="A13517" s="27" t="s">
        <v>1774</v>
      </c>
      <c r="B13517" s="31">
        <v>202408</v>
      </c>
      <c r="C13517" s="27" t="s">
        <v>156</v>
      </c>
      <c r="D13517" s="27" t="s">
        <v>156</v>
      </c>
      <c r="E13517" s="27" t="s">
        <v>30</v>
      </c>
      <c r="F13517" s="27" t="s">
        <v>262</v>
      </c>
      <c r="G13517" s="33">
        <v>152664.87</v>
      </c>
      <c r="H13517" s="33">
        <v>152664.87</v>
      </c>
      <c r="I13517" s="33">
        <v>7594</v>
      </c>
      <c r="J13517" s="33">
        <v>412</v>
      </c>
      <c r="K13517" s="33">
        <v>7100</v>
      </c>
      <c r="L13517" s="33">
        <v>1</v>
      </c>
      <c r="M13517" s="33">
        <v>1</v>
      </c>
      <c r="N13517" s="33">
        <v>165944.29</v>
      </c>
      <c r="O13517" s="33">
        <v>898.4</v>
      </c>
      <c r="P13517" s="33">
        <v>2484</v>
      </c>
    </row>
    <row r="13518" spans="1:16">
      <c r="A13518" s="27" t="s">
        <v>1774</v>
      </c>
      <c r="B13518" s="31">
        <v>202409</v>
      </c>
      <c r="C13518" s="27" t="s">
        <v>156</v>
      </c>
      <c r="D13518" s="27" t="s">
        <v>156</v>
      </c>
      <c r="E13518" s="27" t="s">
        <v>30</v>
      </c>
      <c r="F13518" s="27" t="s">
        <v>262</v>
      </c>
      <c r="G13518" s="33">
        <v>136419.82</v>
      </c>
      <c r="H13518" s="33">
        <v>136419.82</v>
      </c>
      <c r="I13518" s="33">
        <v>7096</v>
      </c>
      <c r="J13518" s="33">
        <v>385</v>
      </c>
      <c r="K13518" s="33">
        <v>7100</v>
      </c>
      <c r="L13518" s="33">
        <v>1</v>
      </c>
      <c r="M13518" s="33">
        <v>1</v>
      </c>
      <c r="N13518" s="33">
        <v>160367.19</v>
      </c>
      <c r="O13518" s="33">
        <v>886.2</v>
      </c>
      <c r="P13518" s="33">
        <v>2269</v>
      </c>
    </row>
    <row r="13519" spans="1:16">
      <c r="A13519" s="27" t="s">
        <v>1774</v>
      </c>
      <c r="B13519" s="31">
        <v>202410</v>
      </c>
      <c r="C13519" s="27" t="s">
        <v>156</v>
      </c>
      <c r="D13519" s="27" t="s">
        <v>156</v>
      </c>
      <c r="E13519" s="27" t="s">
        <v>30</v>
      </c>
      <c r="F13519" s="27" t="s">
        <v>262</v>
      </c>
      <c r="G13519" s="33">
        <v>185070.9</v>
      </c>
      <c r="H13519" s="33">
        <v>185070.9</v>
      </c>
      <c r="I13519" s="33">
        <v>9013</v>
      </c>
      <c r="J13519" s="33">
        <v>527</v>
      </c>
      <c r="K13519" s="33">
        <v>7100</v>
      </c>
      <c r="L13519" s="33">
        <v>1</v>
      </c>
      <c r="M13519" s="33">
        <v>1</v>
      </c>
      <c r="N13519" s="33">
        <v>177042.02</v>
      </c>
      <c r="O13519" s="33">
        <v>1090</v>
      </c>
      <c r="P13519" s="33">
        <v>2962</v>
      </c>
    </row>
    <row r="13520" spans="1:16">
      <c r="A13520" s="27" t="s">
        <v>1774</v>
      </c>
      <c r="B13520" s="31">
        <v>202411</v>
      </c>
      <c r="C13520" s="27" t="s">
        <v>156</v>
      </c>
      <c r="D13520" s="27" t="s">
        <v>156</v>
      </c>
      <c r="E13520" s="27" t="s">
        <v>30</v>
      </c>
      <c r="F13520" s="27" t="s">
        <v>262</v>
      </c>
      <c r="G13520" s="33">
        <v>196119.71</v>
      </c>
      <c r="H13520" s="33">
        <v>196119.71</v>
      </c>
      <c r="I13520" s="33">
        <v>9796</v>
      </c>
      <c r="J13520" s="33">
        <v>558</v>
      </c>
      <c r="K13520" s="33">
        <v>7100</v>
      </c>
      <c r="L13520" s="33">
        <v>1</v>
      </c>
      <c r="M13520" s="33">
        <v>1</v>
      </c>
      <c r="N13520" s="33">
        <v>214739.65</v>
      </c>
      <c r="O13520" s="33">
        <v>1259.8</v>
      </c>
      <c r="P13520" s="33">
        <v>3135</v>
      </c>
    </row>
    <row r="13521" spans="1:16">
      <c r="A13521" s="27" t="s">
        <v>1774</v>
      </c>
      <c r="B13521" s="31">
        <v>202412</v>
      </c>
      <c r="C13521" s="27" t="s">
        <v>156</v>
      </c>
      <c r="D13521" s="27" t="s">
        <v>156</v>
      </c>
      <c r="E13521" s="27" t="s">
        <v>30</v>
      </c>
      <c r="F13521" s="27" t="s">
        <v>262</v>
      </c>
      <c r="G13521" s="33">
        <v>249755.01</v>
      </c>
      <c r="H13521" s="33">
        <v>249755.01</v>
      </c>
      <c r="I13521" s="33">
        <v>12509</v>
      </c>
      <c r="J13521" s="33">
        <v>494</v>
      </c>
      <c r="K13521" s="33">
        <v>7100</v>
      </c>
      <c r="L13521" s="33">
        <v>1</v>
      </c>
      <c r="M13521" s="33">
        <v>1</v>
      </c>
      <c r="N13521" s="33">
        <v>247759.52</v>
      </c>
      <c r="O13521" s="33">
        <v>1434.4</v>
      </c>
      <c r="P13521" s="33">
        <v>4130</v>
      </c>
    </row>
    <row r="13522" spans="1:16">
      <c r="A13522" s="27" t="s">
        <v>1774</v>
      </c>
      <c r="B13522" s="31">
        <v>202501</v>
      </c>
      <c r="C13522" s="27" t="s">
        <v>156</v>
      </c>
      <c r="D13522" s="27" t="s">
        <v>156</v>
      </c>
      <c r="E13522" s="27" t="s">
        <v>30</v>
      </c>
      <c r="F13522" s="27" t="s">
        <v>262</v>
      </c>
      <c r="G13522" s="33">
        <v>118569.9</v>
      </c>
      <c r="H13522" s="33">
        <v>118569.9</v>
      </c>
      <c r="I13522" s="33">
        <v>6450</v>
      </c>
      <c r="J13522" s="33">
        <v>343</v>
      </c>
      <c r="K13522" s="33">
        <v>7100</v>
      </c>
      <c r="L13522" s="33">
        <v>1</v>
      </c>
      <c r="M13522" s="33">
        <v>1</v>
      </c>
      <c r="N13522" s="33">
        <v>126568.59</v>
      </c>
      <c r="O13522" s="33">
        <v>838.3</v>
      </c>
      <c r="P13522" s="33">
        <v>2071</v>
      </c>
    </row>
    <row r="13523" spans="1:16">
      <c r="A13523" s="27" t="s">
        <v>1774</v>
      </c>
      <c r="B13523" s="31">
        <v>202502</v>
      </c>
      <c r="C13523" s="27" t="s">
        <v>156</v>
      </c>
      <c r="D13523" s="27" t="s">
        <v>156</v>
      </c>
      <c r="E13523" s="27" t="s">
        <v>30</v>
      </c>
      <c r="F13523" s="27" t="s">
        <v>262</v>
      </c>
      <c r="G13523" s="33">
        <v>119104.09</v>
      </c>
      <c r="H13523" s="33">
        <v>119104.09</v>
      </c>
      <c r="I13523" s="33">
        <v>5945</v>
      </c>
      <c r="J13523" s="33">
        <v>324</v>
      </c>
      <c r="K13523" s="33">
        <v>7100</v>
      </c>
      <c r="L13523" s="33">
        <v>1</v>
      </c>
      <c r="M13523" s="33">
        <v>1</v>
      </c>
      <c r="N13523" s="33">
        <v>131061.95</v>
      </c>
      <c r="O13523" s="33">
        <v>632.7</v>
      </c>
      <c r="P13523" s="33">
        <v>1925</v>
      </c>
    </row>
    <row r="13524" spans="1:16">
      <c r="A13524" s="27" t="s">
        <v>1774</v>
      </c>
      <c r="B13524" s="31">
        <v>202503</v>
      </c>
      <c r="C13524" s="27" t="s">
        <v>156</v>
      </c>
      <c r="D13524" s="27" t="s">
        <v>156</v>
      </c>
      <c r="E13524" s="27" t="s">
        <v>30</v>
      </c>
      <c r="F13524" s="27" t="s">
        <v>262</v>
      </c>
      <c r="G13524" s="33">
        <v>154174.82</v>
      </c>
      <c r="H13524" s="33">
        <v>154174.82</v>
      </c>
      <c r="I13524" s="33">
        <v>7773</v>
      </c>
      <c r="J13524" s="33">
        <v>401</v>
      </c>
      <c r="K13524" s="33">
        <v>7100</v>
      </c>
      <c r="L13524" s="33">
        <v>1</v>
      </c>
      <c r="M13524" s="33">
        <v>1</v>
      </c>
      <c r="N13524" s="33">
        <v>164166.36</v>
      </c>
      <c r="O13524" s="33">
        <v>875.9</v>
      </c>
      <c r="P13524" s="33">
        <v>2551</v>
      </c>
    </row>
    <row r="13525" spans="1:16">
      <c r="A13525" s="27" t="s">
        <v>1774</v>
      </c>
      <c r="B13525" s="31">
        <v>202504</v>
      </c>
      <c r="C13525" s="27" t="s">
        <v>156</v>
      </c>
      <c r="D13525" s="27" t="s">
        <v>156</v>
      </c>
      <c r="E13525" s="27" t="s">
        <v>30</v>
      </c>
      <c r="F13525" s="27" t="s">
        <v>262</v>
      </c>
      <c r="G13525" s="33">
        <v>180155.59</v>
      </c>
      <c r="H13525" s="33">
        <v>180155.59</v>
      </c>
      <c r="I13525" s="33">
        <v>9602</v>
      </c>
      <c r="J13525" s="33">
        <v>496</v>
      </c>
      <c r="K13525" s="33">
        <v>7100</v>
      </c>
      <c r="L13525" s="33">
        <v>1</v>
      </c>
      <c r="M13525" s="33">
        <v>1</v>
      </c>
      <c r="N13525" s="33">
        <v>194165.26</v>
      </c>
      <c r="O13525" s="33">
        <v>1159</v>
      </c>
      <c r="P13525" s="33">
        <v>3046</v>
      </c>
    </row>
    <row r="13526" spans="1:16">
      <c r="A13526" s="27" t="s">
        <v>1774</v>
      </c>
      <c r="B13526" s="31">
        <v>202505</v>
      </c>
      <c r="C13526" s="27" t="s">
        <v>156</v>
      </c>
      <c r="D13526" s="27" t="s">
        <v>156</v>
      </c>
      <c r="E13526" s="27" t="s">
        <v>30</v>
      </c>
      <c r="F13526" s="27" t="s">
        <v>262</v>
      </c>
      <c r="G13526" s="33">
        <v>207059.4</v>
      </c>
      <c r="H13526" s="33">
        <v>207059.4</v>
      </c>
      <c r="I13526" s="33">
        <v>10639</v>
      </c>
      <c r="J13526" s="33">
        <v>610</v>
      </c>
      <c r="K13526" s="33">
        <v>7100</v>
      </c>
      <c r="L13526" s="33">
        <v>1</v>
      </c>
      <c r="M13526" s="33">
        <v>1</v>
      </c>
      <c r="N13526" s="33">
        <v>213737.75</v>
      </c>
      <c r="O13526" s="33">
        <v>1188.3</v>
      </c>
      <c r="P13526" s="33">
        <v>3377</v>
      </c>
    </row>
    <row r="13527" spans="1:16">
      <c r="A13527" s="27" t="s">
        <v>1774</v>
      </c>
      <c r="B13527" s="31">
        <v>202506</v>
      </c>
      <c r="C13527" s="27" t="s">
        <v>156</v>
      </c>
      <c r="D13527" s="27" t="s">
        <v>156</v>
      </c>
      <c r="E13527" s="27" t="s">
        <v>30</v>
      </c>
      <c r="F13527" s="27" t="s">
        <v>262</v>
      </c>
      <c r="G13527" s="33">
        <v>186122.01</v>
      </c>
      <c r="H13527" s="33">
        <v>186122.01</v>
      </c>
      <c r="I13527" s="33">
        <v>9695</v>
      </c>
      <c r="J13527" s="33">
        <v>521</v>
      </c>
      <c r="K13527" s="33">
        <v>7100</v>
      </c>
      <c r="L13527" s="33">
        <v>1</v>
      </c>
      <c r="M13527" s="33">
        <v>1</v>
      </c>
      <c r="N13527" s="33">
        <v>209869.1</v>
      </c>
      <c r="O13527" s="33">
        <v>1180.5</v>
      </c>
      <c r="P13527" s="33">
        <v>2954</v>
      </c>
    </row>
    <row r="13528" spans="1:16">
      <c r="A13528" s="27" t="s">
        <v>1774</v>
      </c>
      <c r="B13528" s="31">
        <v>202507</v>
      </c>
      <c r="C13528" s="27" t="s">
        <v>156</v>
      </c>
      <c r="D13528" s="27" t="s">
        <v>156</v>
      </c>
      <c r="E13528" s="27" t="s">
        <v>30</v>
      </c>
      <c r="F13528" s="27" t="s">
        <v>262</v>
      </c>
      <c r="G13528" s="33">
        <v>170500.77</v>
      </c>
      <c r="H13528" s="33">
        <v>170500.77</v>
      </c>
      <c r="I13528" s="33">
        <v>8794</v>
      </c>
      <c r="J13528" s="33">
        <v>414</v>
      </c>
      <c r="K13528" s="33">
        <v>7100</v>
      </c>
      <c r="L13528" s="33">
        <v>1</v>
      </c>
      <c r="M13528" s="33">
        <v>1</v>
      </c>
      <c r="N13528" s="33">
        <v>187543.62</v>
      </c>
      <c r="O13528" s="33">
        <v>948.5</v>
      </c>
      <c r="P13528" s="33">
        <v>2773</v>
      </c>
    </row>
    <row r="13529" spans="1:16">
      <c r="A13529" s="27" t="s">
        <v>1774</v>
      </c>
      <c r="B13529" s="31">
        <v>202508</v>
      </c>
      <c r="C13529" s="27" t="s">
        <v>156</v>
      </c>
      <c r="D13529" s="27" t="s">
        <v>156</v>
      </c>
      <c r="E13529" s="27" t="s">
        <v>30</v>
      </c>
      <c r="F13529" s="27" t="s">
        <v>262</v>
      </c>
      <c r="G13529" s="33">
        <v>168698.71</v>
      </c>
      <c r="H13529" s="33">
        <v>168698.71</v>
      </c>
      <c r="I13529" s="33">
        <v>9243</v>
      </c>
      <c r="J13529" s="33">
        <v>427</v>
      </c>
      <c r="K13529" s="33">
        <v>7100</v>
      </c>
      <c r="L13529" s="33">
        <v>1</v>
      </c>
      <c r="M13529" s="33">
        <v>1</v>
      </c>
      <c r="N13529" s="33">
        <v>181543.05</v>
      </c>
      <c r="O13529" s="33">
        <v>1047.1</v>
      </c>
      <c r="P13529" s="33">
        <v>2902</v>
      </c>
    </row>
    <row r="13530" spans="1:16">
      <c r="A13530" s="27" t="s">
        <v>1774</v>
      </c>
      <c r="B13530" s="31">
        <v>202509</v>
      </c>
      <c r="C13530" s="27" t="s">
        <v>156</v>
      </c>
      <c r="D13530" s="27" t="s">
        <v>156</v>
      </c>
      <c r="E13530" s="27" t="s">
        <v>30</v>
      </c>
      <c r="F13530" s="27" t="s">
        <v>262</v>
      </c>
      <c r="G13530" s="33">
        <v>174830.52</v>
      </c>
      <c r="H13530" s="33">
        <v>174830.52</v>
      </c>
      <c r="I13530" s="33">
        <v>9214</v>
      </c>
      <c r="J13530" s="33">
        <v>535</v>
      </c>
      <c r="K13530" s="33">
        <v>7100</v>
      </c>
      <c r="L13530" s="33">
        <v>1</v>
      </c>
      <c r="M13530" s="33">
        <v>1</v>
      </c>
      <c r="N13530" s="33">
        <v>175441.71</v>
      </c>
      <c r="O13530" s="33">
        <v>1144.5</v>
      </c>
      <c r="P13530" s="33">
        <v>3027</v>
      </c>
    </row>
    <row r="13531" spans="1:16">
      <c r="A13531" s="27" t="s">
        <v>1774</v>
      </c>
      <c r="B13531" s="31">
        <v>202510</v>
      </c>
      <c r="C13531" s="27" t="s">
        <v>156</v>
      </c>
      <c r="D13531" s="27" t="s">
        <v>156</v>
      </c>
      <c r="E13531" s="27" t="s">
        <v>30</v>
      </c>
      <c r="F13531" s="27" t="s">
        <v>262</v>
      </c>
      <c r="G13531" s="33">
        <v>184322.46</v>
      </c>
      <c r="H13531" s="33">
        <v>184322.46</v>
      </c>
      <c r="I13531" s="33">
        <v>8429</v>
      </c>
      <c r="J13531" s="33">
        <v>423</v>
      </c>
      <c r="K13531" s="33">
        <v>7100</v>
      </c>
      <c r="L13531" s="33">
        <v>1</v>
      </c>
      <c r="M13531" s="33">
        <v>1</v>
      </c>
      <c r="N13531" s="33">
        <v>193683.96</v>
      </c>
      <c r="O13531" s="33">
        <v>1053.6</v>
      </c>
      <c r="P13531" s="33">
        <v>2837</v>
      </c>
    </row>
    <row r="13532" spans="1:16">
      <c r="A13532" s="27" t="s">
        <v>1774</v>
      </c>
      <c r="B13532" s="31">
        <v>202511</v>
      </c>
      <c r="C13532" s="27" t="s">
        <v>156</v>
      </c>
      <c r="D13532" s="27" t="s">
        <v>156</v>
      </c>
      <c r="E13532" s="27" t="s">
        <v>30</v>
      </c>
      <c r="F13532" s="27" t="s">
        <v>262</v>
      </c>
      <c r="G13532" s="33">
        <v>211521.75</v>
      </c>
      <c r="H13532" s="33">
        <v>211521.75</v>
      </c>
      <c r="I13532" s="33">
        <v>10785</v>
      </c>
      <c r="J13532" s="33">
        <v>530</v>
      </c>
      <c r="K13532" s="33">
        <v>7100</v>
      </c>
      <c r="L13532" s="33">
        <v>1</v>
      </c>
      <c r="M13532" s="33">
        <v>1</v>
      </c>
      <c r="N13532" s="33">
        <v>234925.18</v>
      </c>
      <c r="O13532" s="33">
        <v>1321</v>
      </c>
      <c r="P13532" s="33">
        <v>3427</v>
      </c>
    </row>
    <row r="13533" spans="1:16">
      <c r="A13533" s="27" t="s">
        <v>1774</v>
      </c>
      <c r="B13533" s="31">
        <v>202512</v>
      </c>
      <c r="C13533" s="27" t="s">
        <v>156</v>
      </c>
      <c r="D13533" s="27" t="s">
        <v>156</v>
      </c>
      <c r="E13533" s="27" t="s">
        <v>30</v>
      </c>
      <c r="F13533" s="27" t="s">
        <v>262</v>
      </c>
      <c r="G13533" s="33">
        <v>255870.16</v>
      </c>
      <c r="H13533" s="33">
        <v>255870.16</v>
      </c>
      <c r="I13533" s="33">
        <v>13204</v>
      </c>
      <c r="J13533" s="33">
        <v>712</v>
      </c>
      <c r="K13533" s="33">
        <v>7100</v>
      </c>
      <c r="L13533" s="33">
        <v>1</v>
      </c>
      <c r="M13533" s="33">
        <v>1</v>
      </c>
      <c r="N13533" s="33">
        <v>271048.92</v>
      </c>
      <c r="O13533" s="33">
        <v>1594.7</v>
      </c>
      <c r="P13533" s="33">
        <v>4420</v>
      </c>
    </row>
    <row r="13534" spans="1:16">
      <c r="A13534" s="27" t="s">
        <v>1774</v>
      </c>
      <c r="B13534" s="31">
        <v>202601</v>
      </c>
      <c r="C13534" s="27" t="s">
        <v>156</v>
      </c>
      <c r="D13534" s="27" t="s">
        <v>156</v>
      </c>
      <c r="E13534" s="27" t="s">
        <v>30</v>
      </c>
      <c r="F13534" s="27" t="s">
        <v>262</v>
      </c>
      <c r="G13534" s="33">
        <v>125334.69</v>
      </c>
      <c r="H13534" s="33">
        <v>125334.69</v>
      </c>
      <c r="I13534" s="33">
        <v>6607</v>
      </c>
      <c r="J13534" s="33">
        <v>244</v>
      </c>
      <c r="K13534" s="33">
        <v>7100</v>
      </c>
      <c r="L13534" s="33">
        <v>1</v>
      </c>
      <c r="M13534" s="33">
        <v>1</v>
      </c>
      <c r="N13534" s="33">
        <v>138466.04</v>
      </c>
      <c r="O13534" s="33">
        <v>695.7</v>
      </c>
      <c r="P13534" s="33">
        <v>2119</v>
      </c>
    </row>
    <row r="13535" spans="1:16">
      <c r="A13535" s="27" t="s">
        <v>1774</v>
      </c>
      <c r="B13535" s="31">
        <v>202602</v>
      </c>
      <c r="C13535" s="27" t="s">
        <v>156</v>
      </c>
      <c r="D13535" s="27" t="s">
        <v>156</v>
      </c>
      <c r="E13535" s="27" t="s">
        <v>30</v>
      </c>
      <c r="F13535" s="27" t="s">
        <v>262</v>
      </c>
      <c r="G13535" s="33">
        <v>123242.95</v>
      </c>
      <c r="H13535" s="33">
        <v>123242.95</v>
      </c>
      <c r="I13535" s="33">
        <v>6094</v>
      </c>
      <c r="J13535" s="33">
        <v>310</v>
      </c>
      <c r="K13535" s="33">
        <v>7100</v>
      </c>
      <c r="L13535" s="33">
        <v>1</v>
      </c>
      <c r="M13535" s="33">
        <v>1</v>
      </c>
      <c r="N13535" s="33">
        <v>143381.77</v>
      </c>
      <c r="O13535" s="33">
        <v>755.2</v>
      </c>
      <c r="P13535" s="33">
        <v>2012</v>
      </c>
    </row>
    <row r="13536" spans="1:16">
      <c r="A13536" s="27" t="s">
        <v>1774</v>
      </c>
      <c r="B13536" s="31">
        <v>202603</v>
      </c>
      <c r="C13536" s="27" t="s">
        <v>156</v>
      </c>
      <c r="D13536" s="27" t="s">
        <v>156</v>
      </c>
      <c r="E13536" s="27" t="s">
        <v>30</v>
      </c>
      <c r="F13536" s="27" t="s">
        <v>262</v>
      </c>
      <c r="G13536" s="33">
        <v>165727.81</v>
      </c>
      <c r="H13536" s="33">
        <v>165727.81</v>
      </c>
      <c r="I13536" s="33">
        <v>8567</v>
      </c>
      <c r="J13536" s="33">
        <v>493</v>
      </c>
      <c r="K13536" s="33">
        <v>7100</v>
      </c>
      <c r="L13536" s="33">
        <v>1</v>
      </c>
      <c r="M13536" s="33">
        <v>1</v>
      </c>
      <c r="N13536" s="33">
        <v>179598</v>
      </c>
      <c r="O13536" s="33">
        <v>1043.7</v>
      </c>
      <c r="P13536" s="33">
        <v>2712</v>
      </c>
    </row>
    <row r="13537" spans="1:16">
      <c r="A13537" s="27" t="s">
        <v>1774</v>
      </c>
      <c r="B13537" s="31">
        <v>202604</v>
      </c>
      <c r="C13537" s="27" t="s">
        <v>156</v>
      </c>
      <c r="D13537" s="27" t="s">
        <v>156</v>
      </c>
      <c r="E13537" s="27" t="s">
        <v>30</v>
      </c>
      <c r="F13537" s="27" t="s">
        <v>262</v>
      </c>
      <c r="G13537" s="33">
        <v>201930.71</v>
      </c>
      <c r="H13537" s="33">
        <v>201930.71</v>
      </c>
      <c r="I13537" s="33">
        <v>9834</v>
      </c>
      <c r="J13537" s="33">
        <v>497</v>
      </c>
      <c r="K13537" s="33">
        <v>7100</v>
      </c>
      <c r="L13537" s="33">
        <v>1</v>
      </c>
      <c r="M13537" s="33">
        <v>1</v>
      </c>
      <c r="N13537" s="33">
        <v>212416.8</v>
      </c>
      <c r="O13537" s="33">
        <v>1454.8</v>
      </c>
      <c r="P13537" s="33">
        <v>3188</v>
      </c>
    </row>
    <row r="13538" spans="1:16">
      <c r="A13538" s="27" t="s">
        <v>1774</v>
      </c>
      <c r="B13538" s="31">
        <v>202605</v>
      </c>
      <c r="C13538" s="27" t="s">
        <v>156</v>
      </c>
      <c r="D13538" s="27" t="s">
        <v>156</v>
      </c>
      <c r="E13538" s="27" t="s">
        <v>30</v>
      </c>
      <c r="F13538" s="27" t="s">
        <v>262</v>
      </c>
      <c r="G13538" s="33">
        <v>210255.89</v>
      </c>
      <c r="H13538" s="33">
        <v>210255.89</v>
      </c>
      <c r="I13538" s="33">
        <v>10725</v>
      </c>
      <c r="J13538" s="33">
        <v>596</v>
      </c>
      <c r="K13538" s="33">
        <v>7100</v>
      </c>
      <c r="L13538" s="33">
        <v>1</v>
      </c>
      <c r="M13538" s="33">
        <v>1</v>
      </c>
      <c r="N13538" s="33">
        <v>233829.1</v>
      </c>
      <c r="O13538" s="33">
        <v>1244.3</v>
      </c>
      <c r="P13538" s="33">
        <v>3458</v>
      </c>
    </row>
    <row r="13539" spans="1:16">
      <c r="A13539" s="27" t="s">
        <v>1774</v>
      </c>
      <c r="B13539" s="31">
        <v>202606</v>
      </c>
      <c r="C13539" s="27" t="s">
        <v>156</v>
      </c>
      <c r="D13539" s="27" t="s">
        <v>156</v>
      </c>
      <c r="E13539" s="27" t="s">
        <v>30</v>
      </c>
      <c r="F13539" s="27" t="s">
        <v>262</v>
      </c>
      <c r="G13539" s="33">
        <v>213390.6</v>
      </c>
      <c r="H13539" s="33">
        <v>213390.6</v>
      </c>
      <c r="I13539" s="33">
        <v>10388</v>
      </c>
      <c r="J13539" s="33">
        <v>607</v>
      </c>
      <c r="K13539" s="33">
        <v>7100</v>
      </c>
      <c r="L13539" s="33">
        <v>1</v>
      </c>
      <c r="M13539" s="33">
        <v>1</v>
      </c>
      <c r="N13539" s="33">
        <v>229596.8</v>
      </c>
      <c r="O13539" s="33">
        <v>1291.7</v>
      </c>
      <c r="P13539" s="33">
        <v>3418</v>
      </c>
    </row>
    <row r="13540" spans="1:16">
      <c r="A13540" s="27" t="s">
        <v>1774</v>
      </c>
      <c r="B13540" s="31">
        <v>202607</v>
      </c>
      <c r="C13540" s="27" t="s">
        <v>156</v>
      </c>
      <c r="D13540" s="27" t="s">
        <v>156</v>
      </c>
      <c r="E13540" s="27" t="s">
        <v>30</v>
      </c>
      <c r="F13540" s="27" t="s">
        <v>262</v>
      </c>
      <c r="G13540" s="33">
        <v>177435</v>
      </c>
      <c r="H13540" s="33">
        <v>177435</v>
      </c>
      <c r="I13540" s="33">
        <v>9357</v>
      </c>
      <c r="J13540" s="33">
        <v>488</v>
      </c>
      <c r="K13540" s="33">
        <v>7100</v>
      </c>
      <c r="L13540" s="33">
        <v>1</v>
      </c>
      <c r="M13540" s="33">
        <v>1</v>
      </c>
      <c r="N13540" s="33">
        <v>205172.72</v>
      </c>
      <c r="O13540" s="33">
        <v>1043.9</v>
      </c>
      <c r="P13540" s="33">
        <v>2976</v>
      </c>
    </row>
    <row r="13541" spans="1:16">
      <c r="A13541" s="27" t="s">
        <v>1778</v>
      </c>
      <c r="B13541" s="31">
        <v>202408</v>
      </c>
      <c r="C13541" s="27" t="s">
        <v>156</v>
      </c>
      <c r="D13541" s="27" t="s">
        <v>156</v>
      </c>
      <c r="E13541" s="27" t="s">
        <v>30</v>
      </c>
      <c r="F13541" s="27" t="s">
        <v>262</v>
      </c>
      <c r="G13541" s="33">
        <v>88873.85000000001</v>
      </c>
      <c r="H13541" s="33">
        <v>88873.85000000001</v>
      </c>
      <c r="I13541" s="33">
        <v>4590</v>
      </c>
      <c r="J13541" s="33">
        <v>269</v>
      </c>
      <c r="K13541" s="33">
        <v>4200</v>
      </c>
      <c r="L13541" s="33">
        <v>1</v>
      </c>
      <c r="M13541" s="33">
        <v>1</v>
      </c>
      <c r="N13541" s="33">
        <v>93065.14</v>
      </c>
      <c r="O13541" s="33">
        <v>550.8</v>
      </c>
      <c r="P13541" s="33">
        <v>1522</v>
      </c>
    </row>
    <row r="13542" spans="1:16">
      <c r="A13542" s="27" t="s">
        <v>1778</v>
      </c>
      <c r="B13542" s="31">
        <v>202409</v>
      </c>
      <c r="C13542" s="27" t="s">
        <v>156</v>
      </c>
      <c r="D13542" s="27" t="s">
        <v>156</v>
      </c>
      <c r="E13542" s="27" t="s">
        <v>30</v>
      </c>
      <c r="F13542" s="27" t="s">
        <v>262</v>
      </c>
      <c r="G13542" s="33">
        <v>81660</v>
      </c>
      <c r="H13542" s="33">
        <v>81660</v>
      </c>
      <c r="I13542" s="33">
        <v>4214</v>
      </c>
      <c r="J13542" s="33">
        <v>199</v>
      </c>
      <c r="K13542" s="33">
        <v>4200</v>
      </c>
      <c r="L13542" s="33">
        <v>1</v>
      </c>
      <c r="M13542" s="33">
        <v>1</v>
      </c>
      <c r="N13542" s="33">
        <v>89937.39</v>
      </c>
      <c r="O13542" s="33">
        <v>496.7</v>
      </c>
      <c r="P13542" s="33">
        <v>1344</v>
      </c>
    </row>
    <row r="13543" spans="1:16">
      <c r="A13543" s="27" t="s">
        <v>1778</v>
      </c>
      <c r="B13543" s="31">
        <v>202410</v>
      </c>
      <c r="C13543" s="27" t="s">
        <v>156</v>
      </c>
      <c r="D13543" s="27" t="s">
        <v>156</v>
      </c>
      <c r="E13543" s="27" t="s">
        <v>30</v>
      </c>
      <c r="F13543" s="27" t="s">
        <v>262</v>
      </c>
      <c r="G13543" s="33">
        <v>92240.86</v>
      </c>
      <c r="H13543" s="33">
        <v>92240.86</v>
      </c>
      <c r="I13543" s="33">
        <v>4925</v>
      </c>
      <c r="J13543" s="33">
        <v>266</v>
      </c>
      <c r="K13543" s="33">
        <v>4200</v>
      </c>
      <c r="L13543" s="33">
        <v>1</v>
      </c>
      <c r="M13543" s="33">
        <v>1</v>
      </c>
      <c r="N13543" s="33">
        <v>99288.99000000001</v>
      </c>
      <c r="O13543" s="33">
        <v>606.9</v>
      </c>
      <c r="P13543" s="33">
        <v>1568</v>
      </c>
    </row>
    <row r="13544" spans="1:16">
      <c r="A13544" s="27" t="s">
        <v>1778</v>
      </c>
      <c r="B13544" s="31">
        <v>202411</v>
      </c>
      <c r="C13544" s="27" t="s">
        <v>156</v>
      </c>
      <c r="D13544" s="27" t="s">
        <v>156</v>
      </c>
      <c r="E13544" s="27" t="s">
        <v>30</v>
      </c>
      <c r="F13544" s="27" t="s">
        <v>262</v>
      </c>
      <c r="G13544" s="33">
        <v>127633.51</v>
      </c>
      <c r="H13544" s="33">
        <v>127633.51</v>
      </c>
      <c r="I13544" s="33">
        <v>6833</v>
      </c>
      <c r="J13544" s="33">
        <v>418</v>
      </c>
      <c r="K13544" s="33">
        <v>4200</v>
      </c>
      <c r="L13544" s="33">
        <v>1</v>
      </c>
      <c r="M13544" s="33">
        <v>1</v>
      </c>
      <c r="N13544" s="33">
        <v>120430.64</v>
      </c>
      <c r="O13544" s="33">
        <v>790.4</v>
      </c>
      <c r="P13544" s="33">
        <v>2128</v>
      </c>
    </row>
    <row r="13545" spans="1:16">
      <c r="A13545" s="27" t="s">
        <v>1778</v>
      </c>
      <c r="B13545" s="31">
        <v>202412</v>
      </c>
      <c r="C13545" s="27" t="s">
        <v>156</v>
      </c>
      <c r="D13545" s="27" t="s">
        <v>156</v>
      </c>
      <c r="E13545" s="27" t="s">
        <v>30</v>
      </c>
      <c r="F13545" s="27" t="s">
        <v>262</v>
      </c>
      <c r="G13545" s="33">
        <v>133660.83</v>
      </c>
      <c r="H13545" s="33">
        <v>133660.83</v>
      </c>
      <c r="I13545" s="33">
        <v>6607</v>
      </c>
      <c r="J13545" s="33">
        <v>359</v>
      </c>
      <c r="K13545" s="33">
        <v>4200</v>
      </c>
      <c r="L13545" s="33">
        <v>1</v>
      </c>
      <c r="M13545" s="33">
        <v>1</v>
      </c>
      <c r="N13545" s="33">
        <v>138948.89</v>
      </c>
      <c r="O13545" s="33">
        <v>738.1</v>
      </c>
      <c r="P13545" s="33">
        <v>2087</v>
      </c>
    </row>
    <row r="13546" spans="1:16">
      <c r="A13546" s="27" t="s">
        <v>1778</v>
      </c>
      <c r="B13546" s="31">
        <v>202501</v>
      </c>
      <c r="C13546" s="27" t="s">
        <v>156</v>
      </c>
      <c r="D13546" s="27" t="s">
        <v>156</v>
      </c>
      <c r="E13546" s="27" t="s">
        <v>30</v>
      </c>
      <c r="F13546" s="27" t="s">
        <v>262</v>
      </c>
      <c r="G13546" s="33">
        <v>72050.88</v>
      </c>
      <c r="H13546" s="33">
        <v>72050.88</v>
      </c>
      <c r="I13546" s="33">
        <v>3755</v>
      </c>
      <c r="J13546" s="33">
        <v>157</v>
      </c>
      <c r="K13546" s="33">
        <v>4200</v>
      </c>
      <c r="L13546" s="33">
        <v>1</v>
      </c>
      <c r="M13546" s="33">
        <v>1</v>
      </c>
      <c r="N13546" s="33">
        <v>70982.39999999999</v>
      </c>
      <c r="O13546" s="33">
        <v>401.4</v>
      </c>
      <c r="P13546" s="33">
        <v>1159</v>
      </c>
    </row>
    <row r="13547" spans="1:16">
      <c r="A13547" s="27" t="s">
        <v>1778</v>
      </c>
      <c r="B13547" s="31">
        <v>202502</v>
      </c>
      <c r="C13547" s="27" t="s">
        <v>156</v>
      </c>
      <c r="D13547" s="27" t="s">
        <v>156</v>
      </c>
      <c r="E13547" s="27" t="s">
        <v>30</v>
      </c>
      <c r="F13547" s="27" t="s">
        <v>262</v>
      </c>
      <c r="G13547" s="33">
        <v>75026.75</v>
      </c>
      <c r="H13547" s="33">
        <v>75026.75</v>
      </c>
      <c r="I13547" s="33">
        <v>3855</v>
      </c>
      <c r="J13547" s="33">
        <v>200</v>
      </c>
      <c r="K13547" s="33">
        <v>4200</v>
      </c>
      <c r="L13547" s="33">
        <v>1</v>
      </c>
      <c r="M13547" s="33">
        <v>1</v>
      </c>
      <c r="N13547" s="33">
        <v>73502.37</v>
      </c>
      <c r="O13547" s="33">
        <v>462.2</v>
      </c>
      <c r="P13547" s="33">
        <v>1206</v>
      </c>
    </row>
    <row r="13548" spans="1:16">
      <c r="A13548" s="27" t="s">
        <v>1778</v>
      </c>
      <c r="B13548" s="31">
        <v>202503</v>
      </c>
      <c r="C13548" s="27" t="s">
        <v>156</v>
      </c>
      <c r="D13548" s="27" t="s">
        <v>156</v>
      </c>
      <c r="E13548" s="27" t="s">
        <v>30</v>
      </c>
      <c r="F13548" s="27" t="s">
        <v>262</v>
      </c>
      <c r="G13548" s="33">
        <v>90611.38</v>
      </c>
      <c r="H13548" s="33">
        <v>90611.38</v>
      </c>
      <c r="I13548" s="33">
        <v>4533</v>
      </c>
      <c r="J13548" s="33">
        <v>264</v>
      </c>
      <c r="K13548" s="33">
        <v>4200</v>
      </c>
      <c r="L13548" s="33">
        <v>1</v>
      </c>
      <c r="M13548" s="33">
        <v>1</v>
      </c>
      <c r="N13548" s="33">
        <v>92068.03999999999</v>
      </c>
      <c r="O13548" s="33">
        <v>625.1</v>
      </c>
      <c r="P13548" s="33">
        <v>1465</v>
      </c>
    </row>
    <row r="13549" spans="1:16">
      <c r="A13549" s="27" t="s">
        <v>1778</v>
      </c>
      <c r="B13549" s="31">
        <v>202504</v>
      </c>
      <c r="C13549" s="27" t="s">
        <v>156</v>
      </c>
      <c r="D13549" s="27" t="s">
        <v>156</v>
      </c>
      <c r="E13549" s="27" t="s">
        <v>30</v>
      </c>
      <c r="F13549" s="27" t="s">
        <v>262</v>
      </c>
      <c r="G13549" s="33">
        <v>101268.45</v>
      </c>
      <c r="H13549" s="33">
        <v>101268.45</v>
      </c>
      <c r="I13549" s="33">
        <v>4725</v>
      </c>
      <c r="J13549" s="33">
        <v>225</v>
      </c>
      <c r="K13549" s="33">
        <v>4200</v>
      </c>
      <c r="L13549" s="33">
        <v>1</v>
      </c>
      <c r="M13549" s="33">
        <v>1</v>
      </c>
      <c r="N13549" s="33">
        <v>108892.07</v>
      </c>
      <c r="O13549" s="33">
        <v>646.3</v>
      </c>
      <c r="P13549" s="33">
        <v>1541</v>
      </c>
    </row>
    <row r="13550" spans="1:16">
      <c r="A13550" s="27" t="s">
        <v>1778</v>
      </c>
      <c r="B13550" s="31">
        <v>202505</v>
      </c>
      <c r="C13550" s="27" t="s">
        <v>156</v>
      </c>
      <c r="D13550" s="27" t="s">
        <v>156</v>
      </c>
      <c r="E13550" s="27" t="s">
        <v>30</v>
      </c>
      <c r="F13550" s="27" t="s">
        <v>262</v>
      </c>
      <c r="G13550" s="33">
        <v>114742.93</v>
      </c>
      <c r="H13550" s="33">
        <v>114742.93</v>
      </c>
      <c r="I13550" s="33">
        <v>6044</v>
      </c>
      <c r="J13550" s="33">
        <v>281</v>
      </c>
      <c r="K13550" s="33">
        <v>4200</v>
      </c>
      <c r="L13550" s="33">
        <v>1</v>
      </c>
      <c r="M13550" s="33">
        <v>1</v>
      </c>
      <c r="N13550" s="33">
        <v>119868.75</v>
      </c>
      <c r="O13550" s="33">
        <v>698.8</v>
      </c>
      <c r="P13550" s="33">
        <v>1919</v>
      </c>
    </row>
    <row r="13551" spans="1:16">
      <c r="A13551" s="27" t="s">
        <v>1778</v>
      </c>
      <c r="B13551" s="31">
        <v>202506</v>
      </c>
      <c r="C13551" s="27" t="s">
        <v>156</v>
      </c>
      <c r="D13551" s="27" t="s">
        <v>156</v>
      </c>
      <c r="E13551" s="27" t="s">
        <v>30</v>
      </c>
      <c r="F13551" s="27" t="s">
        <v>262</v>
      </c>
      <c r="G13551" s="33">
        <v>113851.69</v>
      </c>
      <c r="H13551" s="33">
        <v>113851.69</v>
      </c>
      <c r="I13551" s="33">
        <v>5871</v>
      </c>
      <c r="J13551" s="33">
        <v>316</v>
      </c>
      <c r="K13551" s="33">
        <v>4200</v>
      </c>
      <c r="L13551" s="33">
        <v>1</v>
      </c>
      <c r="M13551" s="33">
        <v>1</v>
      </c>
      <c r="N13551" s="33">
        <v>117699.13</v>
      </c>
      <c r="O13551" s="33">
        <v>691.8</v>
      </c>
      <c r="P13551" s="33">
        <v>1846</v>
      </c>
    </row>
    <row r="13552" spans="1:16">
      <c r="A13552" s="27" t="s">
        <v>1778</v>
      </c>
      <c r="B13552" s="31">
        <v>202507</v>
      </c>
      <c r="C13552" s="27" t="s">
        <v>156</v>
      </c>
      <c r="D13552" s="27" t="s">
        <v>156</v>
      </c>
      <c r="E13552" s="27" t="s">
        <v>30</v>
      </c>
      <c r="F13552" s="27" t="s">
        <v>262</v>
      </c>
      <c r="G13552" s="33">
        <v>107961.57</v>
      </c>
      <c r="H13552" s="33">
        <v>107961.57</v>
      </c>
      <c r="I13552" s="33">
        <v>5378</v>
      </c>
      <c r="J13552" s="33">
        <v>254</v>
      </c>
      <c r="K13552" s="33">
        <v>4200</v>
      </c>
      <c r="L13552" s="33">
        <v>1</v>
      </c>
      <c r="M13552" s="33">
        <v>1</v>
      </c>
      <c r="N13552" s="33">
        <v>105178.51</v>
      </c>
      <c r="O13552" s="33">
        <v>715.3</v>
      </c>
      <c r="P13552" s="33">
        <v>1784</v>
      </c>
    </row>
    <row r="13553" spans="1:16">
      <c r="A13553" s="27" t="s">
        <v>1778</v>
      </c>
      <c r="B13553" s="31">
        <v>202508</v>
      </c>
      <c r="C13553" s="27" t="s">
        <v>156</v>
      </c>
      <c r="D13553" s="27" t="s">
        <v>156</v>
      </c>
      <c r="E13553" s="27" t="s">
        <v>30</v>
      </c>
      <c r="F13553" s="27" t="s">
        <v>262</v>
      </c>
      <c r="G13553" s="33">
        <v>106392.58</v>
      </c>
      <c r="H13553" s="33">
        <v>106392.58</v>
      </c>
      <c r="I13553" s="33">
        <v>5727</v>
      </c>
      <c r="J13553" s="33">
        <v>347</v>
      </c>
      <c r="K13553" s="33">
        <v>4200</v>
      </c>
      <c r="L13553" s="33">
        <v>1</v>
      </c>
      <c r="M13553" s="33">
        <v>1</v>
      </c>
      <c r="N13553" s="33">
        <v>101813.27</v>
      </c>
      <c r="O13553" s="33">
        <v>686.2</v>
      </c>
      <c r="P13553" s="33">
        <v>1810</v>
      </c>
    </row>
    <row r="13554" spans="1:16">
      <c r="A13554" s="27" t="s">
        <v>1778</v>
      </c>
      <c r="B13554" s="31">
        <v>202509</v>
      </c>
      <c r="C13554" s="27" t="s">
        <v>156</v>
      </c>
      <c r="D13554" s="27" t="s">
        <v>156</v>
      </c>
      <c r="E13554" s="27" t="s">
        <v>30</v>
      </c>
      <c r="F13554" s="27" t="s">
        <v>262</v>
      </c>
      <c r="G13554" s="33">
        <v>107233.1</v>
      </c>
      <c r="H13554" s="33">
        <v>107233.1</v>
      </c>
      <c r="I13554" s="33">
        <v>5759</v>
      </c>
      <c r="J13554" s="33">
        <v>314</v>
      </c>
      <c r="K13554" s="33">
        <v>4200</v>
      </c>
      <c r="L13554" s="33">
        <v>1</v>
      </c>
      <c r="M13554" s="33">
        <v>1</v>
      </c>
      <c r="N13554" s="33">
        <v>98391.5</v>
      </c>
      <c r="O13554" s="33">
        <v>631.4</v>
      </c>
      <c r="P13554" s="33">
        <v>1812</v>
      </c>
    </row>
    <row r="13555" spans="1:16">
      <c r="A13555" s="27" t="s">
        <v>1778</v>
      </c>
      <c r="B13555" s="31">
        <v>202510</v>
      </c>
      <c r="C13555" s="27" t="s">
        <v>156</v>
      </c>
      <c r="D13555" s="27" t="s">
        <v>156</v>
      </c>
      <c r="E13555" s="27" t="s">
        <v>30</v>
      </c>
      <c r="F13555" s="27" t="s">
        <v>262</v>
      </c>
      <c r="G13555" s="33">
        <v>104558.04</v>
      </c>
      <c r="H13555" s="33">
        <v>104558.04</v>
      </c>
      <c r="I13555" s="33">
        <v>5533</v>
      </c>
      <c r="J13555" s="33">
        <v>292</v>
      </c>
      <c r="K13555" s="33">
        <v>4200</v>
      </c>
      <c r="L13555" s="33">
        <v>1</v>
      </c>
      <c r="M13555" s="33">
        <v>1</v>
      </c>
      <c r="N13555" s="33">
        <v>108622.15</v>
      </c>
      <c r="O13555" s="33">
        <v>664.8</v>
      </c>
      <c r="P13555" s="33">
        <v>1719</v>
      </c>
    </row>
    <row r="13556" spans="1:16">
      <c r="A13556" s="27" t="s">
        <v>1778</v>
      </c>
      <c r="B13556" s="31">
        <v>202511</v>
      </c>
      <c r="C13556" s="27" t="s">
        <v>156</v>
      </c>
      <c r="D13556" s="27" t="s">
        <v>156</v>
      </c>
      <c r="E13556" s="27" t="s">
        <v>30</v>
      </c>
      <c r="F13556" s="27" t="s">
        <v>262</v>
      </c>
      <c r="G13556" s="33">
        <v>123720.48</v>
      </c>
      <c r="H13556" s="33">
        <v>123720.48</v>
      </c>
      <c r="I13556" s="33">
        <v>6302</v>
      </c>
      <c r="J13556" s="33">
        <v>312</v>
      </c>
      <c r="K13556" s="33">
        <v>4200</v>
      </c>
      <c r="L13556" s="33">
        <v>1</v>
      </c>
      <c r="M13556" s="33">
        <v>1</v>
      </c>
      <c r="N13556" s="33">
        <v>131751.12</v>
      </c>
      <c r="O13556" s="33">
        <v>736.7</v>
      </c>
      <c r="P13556" s="33">
        <v>2084</v>
      </c>
    </row>
    <row r="13557" spans="1:16">
      <c r="A13557" s="27" t="s">
        <v>1778</v>
      </c>
      <c r="B13557" s="31">
        <v>202512</v>
      </c>
      <c r="C13557" s="27" t="s">
        <v>156</v>
      </c>
      <c r="D13557" s="27" t="s">
        <v>156</v>
      </c>
      <c r="E13557" s="27" t="s">
        <v>30</v>
      </c>
      <c r="F13557" s="27" t="s">
        <v>262</v>
      </c>
      <c r="G13557" s="33">
        <v>139960.87</v>
      </c>
      <c r="H13557" s="33">
        <v>139960.87</v>
      </c>
      <c r="I13557" s="33">
        <v>7648</v>
      </c>
      <c r="J13557" s="33">
        <v>443</v>
      </c>
      <c r="K13557" s="33">
        <v>4200</v>
      </c>
      <c r="L13557" s="33">
        <v>1</v>
      </c>
      <c r="M13557" s="33">
        <v>1</v>
      </c>
      <c r="N13557" s="33">
        <v>152010.09</v>
      </c>
      <c r="O13557" s="33">
        <v>873.3</v>
      </c>
      <c r="P13557" s="33">
        <v>2360</v>
      </c>
    </row>
    <row r="13558" spans="1:16">
      <c r="A13558" s="27" t="s">
        <v>1778</v>
      </c>
      <c r="B13558" s="31">
        <v>202601</v>
      </c>
      <c r="C13558" s="27" t="s">
        <v>156</v>
      </c>
      <c r="D13558" s="27" t="s">
        <v>156</v>
      </c>
      <c r="E13558" s="27" t="s">
        <v>30</v>
      </c>
      <c r="F13558" s="27" t="s">
        <v>262</v>
      </c>
      <c r="G13558" s="33">
        <v>72734.57000000001</v>
      </c>
      <c r="H13558" s="33">
        <v>72734.57000000001</v>
      </c>
      <c r="I13558" s="33">
        <v>3317</v>
      </c>
      <c r="J13558" s="33">
        <v>171</v>
      </c>
      <c r="K13558" s="33">
        <v>4200</v>
      </c>
      <c r="L13558" s="33">
        <v>1</v>
      </c>
      <c r="M13558" s="33">
        <v>1</v>
      </c>
      <c r="N13558" s="33">
        <v>77654.75</v>
      </c>
      <c r="O13558" s="33">
        <v>458.4</v>
      </c>
      <c r="P13558" s="33">
        <v>1097</v>
      </c>
    </row>
    <row r="13559" spans="1:16">
      <c r="A13559" s="27" t="s">
        <v>1778</v>
      </c>
      <c r="B13559" s="31">
        <v>202602</v>
      </c>
      <c r="C13559" s="27" t="s">
        <v>156</v>
      </c>
      <c r="D13559" s="27" t="s">
        <v>156</v>
      </c>
      <c r="E13559" s="27" t="s">
        <v>30</v>
      </c>
      <c r="F13559" s="27" t="s">
        <v>262</v>
      </c>
      <c r="G13559" s="33">
        <v>78034.66</v>
      </c>
      <c r="H13559" s="33">
        <v>78034.66</v>
      </c>
      <c r="I13559" s="33">
        <v>4003</v>
      </c>
      <c r="J13559" s="33">
        <v>197</v>
      </c>
      <c r="K13559" s="33">
        <v>4200</v>
      </c>
      <c r="L13559" s="33">
        <v>1</v>
      </c>
      <c r="M13559" s="33">
        <v>1</v>
      </c>
      <c r="N13559" s="33">
        <v>80411.59</v>
      </c>
      <c r="O13559" s="33">
        <v>530.8</v>
      </c>
      <c r="P13559" s="33">
        <v>1330</v>
      </c>
    </row>
    <row r="13560" spans="1:16">
      <c r="A13560" s="27" t="s">
        <v>1778</v>
      </c>
      <c r="B13560" s="31">
        <v>202603</v>
      </c>
      <c r="C13560" s="27" t="s">
        <v>156</v>
      </c>
      <c r="D13560" s="27" t="s">
        <v>156</v>
      </c>
      <c r="E13560" s="27" t="s">
        <v>30</v>
      </c>
      <c r="F13560" s="27" t="s">
        <v>262</v>
      </c>
      <c r="G13560" s="33">
        <v>96625.37</v>
      </c>
      <c r="H13560" s="33">
        <v>96625.37</v>
      </c>
      <c r="I13560" s="33">
        <v>5171</v>
      </c>
      <c r="J13560" s="33">
        <v>283</v>
      </c>
      <c r="K13560" s="33">
        <v>4200</v>
      </c>
      <c r="L13560" s="33">
        <v>1</v>
      </c>
      <c r="M13560" s="33">
        <v>1</v>
      </c>
      <c r="N13560" s="33">
        <v>100722.44</v>
      </c>
      <c r="O13560" s="33">
        <v>644.7</v>
      </c>
      <c r="P13560" s="33">
        <v>1659</v>
      </c>
    </row>
    <row r="13561" spans="1:16">
      <c r="A13561" s="27" t="s">
        <v>1778</v>
      </c>
      <c r="B13561" s="31">
        <v>202604</v>
      </c>
      <c r="C13561" s="27" t="s">
        <v>156</v>
      </c>
      <c r="D13561" s="27" t="s">
        <v>156</v>
      </c>
      <c r="E13561" s="27" t="s">
        <v>30</v>
      </c>
      <c r="F13561" s="27" t="s">
        <v>262</v>
      </c>
      <c r="G13561" s="33">
        <v>118392.45</v>
      </c>
      <c r="H13561" s="33">
        <v>118392.45</v>
      </c>
      <c r="I13561" s="33">
        <v>5939</v>
      </c>
      <c r="J13561" s="33">
        <v>367</v>
      </c>
      <c r="K13561" s="33">
        <v>4200</v>
      </c>
      <c r="L13561" s="33">
        <v>1</v>
      </c>
      <c r="M13561" s="33">
        <v>1</v>
      </c>
      <c r="N13561" s="33">
        <v>119127.93</v>
      </c>
      <c r="O13561" s="33">
        <v>782.6</v>
      </c>
      <c r="P13561" s="33">
        <v>1918</v>
      </c>
    </row>
    <row r="13562" spans="1:16">
      <c r="A13562" s="27" t="s">
        <v>1778</v>
      </c>
      <c r="B13562" s="31">
        <v>202605</v>
      </c>
      <c r="C13562" s="27" t="s">
        <v>156</v>
      </c>
      <c r="D13562" s="27" t="s">
        <v>156</v>
      </c>
      <c r="E13562" s="27" t="s">
        <v>30</v>
      </c>
      <c r="F13562" s="27" t="s">
        <v>262</v>
      </c>
      <c r="G13562" s="33">
        <v>114507.21</v>
      </c>
      <c r="H13562" s="33">
        <v>114507.21</v>
      </c>
      <c r="I13562" s="33">
        <v>5705</v>
      </c>
      <c r="J13562" s="33">
        <v>265</v>
      </c>
      <c r="K13562" s="33">
        <v>4200</v>
      </c>
      <c r="L13562" s="33">
        <v>1</v>
      </c>
      <c r="M13562" s="33">
        <v>1</v>
      </c>
      <c r="N13562" s="33">
        <v>131136.41</v>
      </c>
      <c r="O13562" s="33">
        <v>697.5</v>
      </c>
      <c r="P13562" s="33">
        <v>1858</v>
      </c>
    </row>
    <row r="13563" spans="1:16">
      <c r="A13563" s="27" t="s">
        <v>1778</v>
      </c>
      <c r="B13563" s="31">
        <v>202606</v>
      </c>
      <c r="C13563" s="27" t="s">
        <v>156</v>
      </c>
      <c r="D13563" s="27" t="s">
        <v>156</v>
      </c>
      <c r="E13563" s="27" t="s">
        <v>30</v>
      </c>
      <c r="F13563" s="27" t="s">
        <v>262</v>
      </c>
      <c r="G13563" s="33">
        <v>144603.1</v>
      </c>
      <c r="H13563" s="33">
        <v>144603.1</v>
      </c>
      <c r="I13563" s="33">
        <v>7968</v>
      </c>
      <c r="J13563" s="33">
        <v>384</v>
      </c>
      <c r="K13563" s="33">
        <v>4200</v>
      </c>
      <c r="L13563" s="33">
        <v>1</v>
      </c>
      <c r="M13563" s="33">
        <v>1</v>
      </c>
      <c r="N13563" s="33">
        <v>128762.85</v>
      </c>
      <c r="O13563" s="33">
        <v>842.5</v>
      </c>
      <c r="P13563" s="33">
        <v>2560</v>
      </c>
    </row>
    <row r="13564" spans="1:16">
      <c r="A13564" s="27" t="s">
        <v>1778</v>
      </c>
      <c r="B13564" s="31">
        <v>202607</v>
      </c>
      <c r="C13564" s="27" t="s">
        <v>156</v>
      </c>
      <c r="D13564" s="27" t="s">
        <v>156</v>
      </c>
      <c r="E13564" s="27" t="s">
        <v>30</v>
      </c>
      <c r="F13564" s="27" t="s">
        <v>262</v>
      </c>
      <c r="G13564" s="33">
        <v>111593.93</v>
      </c>
      <c r="H13564" s="33">
        <v>111593.93</v>
      </c>
      <c r="I13564" s="33">
        <v>5581</v>
      </c>
      <c r="J13564" s="33">
        <v>293</v>
      </c>
      <c r="K13564" s="33">
        <v>4200</v>
      </c>
      <c r="L13564" s="33">
        <v>1</v>
      </c>
      <c r="M13564" s="33">
        <v>1</v>
      </c>
      <c r="N13564" s="33">
        <v>115065.29</v>
      </c>
      <c r="O13564" s="33">
        <v>650.8</v>
      </c>
      <c r="P13564" s="33">
        <v>1786</v>
      </c>
    </row>
    <row r="13565" spans="1:16">
      <c r="A13565" s="27" t="s">
        <v>1780</v>
      </c>
      <c r="B13565" s="31">
        <v>202408</v>
      </c>
      <c r="C13565" s="27" t="s">
        <v>171</v>
      </c>
      <c r="D13565" s="27" t="s">
        <v>171</v>
      </c>
      <c r="E13565" s="27" t="s">
        <v>30</v>
      </c>
      <c r="F13565" s="27" t="s">
        <v>257</v>
      </c>
      <c r="G13565" s="33">
        <v>324536.4</v>
      </c>
      <c r="H13565" s="33">
        <v>324536.4</v>
      </c>
      <c r="I13565" s="33">
        <v>8559</v>
      </c>
      <c r="J13565" s="33">
        <v>773</v>
      </c>
      <c r="K13565" s="33">
        <v>10000</v>
      </c>
      <c r="L13565" s="33">
        <v>1</v>
      </c>
      <c r="M13565" s="33">
        <v>1</v>
      </c>
      <c r="N13565" s="33">
        <v>242867.02</v>
      </c>
      <c r="O13565" s="33">
        <v>1680.6</v>
      </c>
      <c r="P13565" s="33">
        <v>3456</v>
      </c>
    </row>
    <row r="13566" spans="1:16">
      <c r="A13566" s="27" t="s">
        <v>1780</v>
      </c>
      <c r="B13566" s="31">
        <v>202409</v>
      </c>
      <c r="C13566" s="27" t="s">
        <v>171</v>
      </c>
      <c r="D13566" s="27" t="s">
        <v>171</v>
      </c>
      <c r="E13566" s="27" t="s">
        <v>30</v>
      </c>
      <c r="F13566" s="27" t="s">
        <v>257</v>
      </c>
      <c r="G13566" s="33">
        <v>311387.88</v>
      </c>
      <c r="H13566" s="33">
        <v>311387.88</v>
      </c>
      <c r="I13566" s="33">
        <v>8101</v>
      </c>
      <c r="J13566" s="33">
        <v>658</v>
      </c>
      <c r="K13566" s="33">
        <v>10000</v>
      </c>
      <c r="L13566" s="33">
        <v>1</v>
      </c>
      <c r="M13566" s="33">
        <v>1</v>
      </c>
      <c r="N13566" s="33">
        <v>234704.69</v>
      </c>
      <c r="O13566" s="33">
        <v>1821.2</v>
      </c>
      <c r="P13566" s="33">
        <v>3306</v>
      </c>
    </row>
    <row r="13567" spans="1:16">
      <c r="A13567" s="27" t="s">
        <v>1780</v>
      </c>
      <c r="B13567" s="31">
        <v>202410</v>
      </c>
      <c r="C13567" s="27" t="s">
        <v>171</v>
      </c>
      <c r="D13567" s="27" t="s">
        <v>171</v>
      </c>
      <c r="E13567" s="27" t="s">
        <v>30</v>
      </c>
      <c r="F13567" s="27" t="s">
        <v>257</v>
      </c>
      <c r="G13567" s="33">
        <v>353459.33</v>
      </c>
      <c r="H13567" s="33">
        <v>353459.33</v>
      </c>
      <c r="I13567" s="33">
        <v>9366</v>
      </c>
      <c r="J13567" s="33">
        <v>759</v>
      </c>
      <c r="K13567" s="33">
        <v>10000</v>
      </c>
      <c r="L13567" s="33">
        <v>1</v>
      </c>
      <c r="M13567" s="33">
        <v>1</v>
      </c>
      <c r="N13567" s="33">
        <v>259109.05</v>
      </c>
      <c r="O13567" s="33">
        <v>1835.9</v>
      </c>
      <c r="P13567" s="33">
        <v>3681</v>
      </c>
    </row>
    <row r="13568" spans="1:16">
      <c r="A13568" s="27" t="s">
        <v>1780</v>
      </c>
      <c r="B13568" s="31">
        <v>202411</v>
      </c>
      <c r="C13568" s="27" t="s">
        <v>171</v>
      </c>
      <c r="D13568" s="27" t="s">
        <v>171</v>
      </c>
      <c r="E13568" s="27" t="s">
        <v>30</v>
      </c>
      <c r="F13568" s="27" t="s">
        <v>257</v>
      </c>
      <c r="G13568" s="33">
        <v>441072.5</v>
      </c>
      <c r="H13568" s="33">
        <v>441072.5</v>
      </c>
      <c r="I13568" s="33">
        <v>11974</v>
      </c>
      <c r="J13568" s="33">
        <v>882</v>
      </c>
      <c r="K13568" s="33">
        <v>10000</v>
      </c>
      <c r="L13568" s="33">
        <v>1</v>
      </c>
      <c r="M13568" s="33">
        <v>1</v>
      </c>
      <c r="N13568" s="33">
        <v>314281.27</v>
      </c>
      <c r="O13568" s="33">
        <v>2339.7</v>
      </c>
      <c r="P13568" s="33">
        <v>4744</v>
      </c>
    </row>
    <row r="13569" spans="1:16">
      <c r="A13569" s="27" t="s">
        <v>1780</v>
      </c>
      <c r="B13569" s="31">
        <v>202412</v>
      </c>
      <c r="C13569" s="27" t="s">
        <v>171</v>
      </c>
      <c r="D13569" s="27" t="s">
        <v>171</v>
      </c>
      <c r="E13569" s="27" t="s">
        <v>30</v>
      </c>
      <c r="F13569" s="27" t="s">
        <v>257</v>
      </c>
      <c r="G13569" s="33">
        <v>489663.92</v>
      </c>
      <c r="H13569" s="33">
        <v>489663.92</v>
      </c>
      <c r="I13569" s="33">
        <v>12674</v>
      </c>
      <c r="J13569" s="33">
        <v>959</v>
      </c>
      <c r="K13569" s="33">
        <v>10000</v>
      </c>
      <c r="L13569" s="33">
        <v>1</v>
      </c>
      <c r="M13569" s="33">
        <v>1</v>
      </c>
      <c r="N13569" s="33">
        <v>362607.34</v>
      </c>
      <c r="O13569" s="33">
        <v>2697.7</v>
      </c>
      <c r="P13569" s="33">
        <v>5273</v>
      </c>
    </row>
    <row r="13570" spans="1:16">
      <c r="A13570" s="27" t="s">
        <v>1780</v>
      </c>
      <c r="B13570" s="31">
        <v>202501</v>
      </c>
      <c r="C13570" s="27" t="s">
        <v>171</v>
      </c>
      <c r="D13570" s="27" t="s">
        <v>171</v>
      </c>
      <c r="E13570" s="27" t="s">
        <v>30</v>
      </c>
      <c r="F13570" s="27" t="s">
        <v>257</v>
      </c>
      <c r="G13570" s="33">
        <v>259258.14</v>
      </c>
      <c r="H13570" s="33">
        <v>259258.14</v>
      </c>
      <c r="I13570" s="33">
        <v>7362</v>
      </c>
      <c r="J13570" s="33">
        <v>573</v>
      </c>
      <c r="K13570" s="33">
        <v>10000</v>
      </c>
      <c r="L13570" s="33">
        <v>1</v>
      </c>
      <c r="M13570" s="33">
        <v>1</v>
      </c>
      <c r="N13570" s="33">
        <v>185238.9</v>
      </c>
      <c r="O13570" s="33">
        <v>1549.1</v>
      </c>
      <c r="P13570" s="33">
        <v>2845</v>
      </c>
    </row>
    <row r="13571" spans="1:16">
      <c r="A13571" s="27" t="s">
        <v>1780</v>
      </c>
      <c r="B13571" s="31">
        <v>202502</v>
      </c>
      <c r="C13571" s="27" t="s">
        <v>171</v>
      </c>
      <c r="D13571" s="27" t="s">
        <v>171</v>
      </c>
      <c r="E13571" s="27" t="s">
        <v>30</v>
      </c>
      <c r="F13571" s="27" t="s">
        <v>257</v>
      </c>
      <c r="G13571" s="33">
        <v>253381.91</v>
      </c>
      <c r="H13571" s="33">
        <v>253381.91</v>
      </c>
      <c r="I13571" s="33">
        <v>7055</v>
      </c>
      <c r="J13571" s="33">
        <v>496</v>
      </c>
      <c r="K13571" s="33">
        <v>10000</v>
      </c>
      <c r="L13571" s="33">
        <v>1</v>
      </c>
      <c r="M13571" s="33">
        <v>1</v>
      </c>
      <c r="N13571" s="33">
        <v>191815.13</v>
      </c>
      <c r="O13571" s="33">
        <v>1420.9</v>
      </c>
      <c r="P13571" s="33">
        <v>2641</v>
      </c>
    </row>
    <row r="13572" spans="1:16">
      <c r="A13572" s="27" t="s">
        <v>1780</v>
      </c>
      <c r="B13572" s="31">
        <v>202503</v>
      </c>
      <c r="C13572" s="27" t="s">
        <v>171</v>
      </c>
      <c r="D13572" s="27" t="s">
        <v>171</v>
      </c>
      <c r="E13572" s="27" t="s">
        <v>30</v>
      </c>
      <c r="F13572" s="27" t="s">
        <v>257</v>
      </c>
      <c r="G13572" s="33">
        <v>315375.46</v>
      </c>
      <c r="H13572" s="33">
        <v>315375.46</v>
      </c>
      <c r="I13572" s="33">
        <v>8415</v>
      </c>
      <c r="J13572" s="33">
        <v>640</v>
      </c>
      <c r="K13572" s="33">
        <v>10000</v>
      </c>
      <c r="L13572" s="33">
        <v>1</v>
      </c>
      <c r="M13572" s="33">
        <v>1</v>
      </c>
      <c r="N13572" s="33">
        <v>240264.94</v>
      </c>
      <c r="O13572" s="33">
        <v>1821.8</v>
      </c>
      <c r="P13572" s="33">
        <v>3552</v>
      </c>
    </row>
    <row r="13573" spans="1:16">
      <c r="A13573" s="27" t="s">
        <v>1780</v>
      </c>
      <c r="B13573" s="31">
        <v>202504</v>
      </c>
      <c r="C13573" s="27" t="s">
        <v>171</v>
      </c>
      <c r="D13573" s="27" t="s">
        <v>171</v>
      </c>
      <c r="E13573" s="27" t="s">
        <v>30</v>
      </c>
      <c r="F13573" s="27" t="s">
        <v>257</v>
      </c>
      <c r="G13573" s="33">
        <v>399457.01</v>
      </c>
      <c r="H13573" s="33">
        <v>399457.01</v>
      </c>
      <c r="I13573" s="33">
        <v>10611</v>
      </c>
      <c r="J13573" s="33">
        <v>873</v>
      </c>
      <c r="K13573" s="33">
        <v>10000</v>
      </c>
      <c r="L13573" s="33">
        <v>1</v>
      </c>
      <c r="M13573" s="33">
        <v>1</v>
      </c>
      <c r="N13573" s="33">
        <v>284169.71</v>
      </c>
      <c r="O13573" s="33">
        <v>2243</v>
      </c>
      <c r="P13573" s="33">
        <v>4162</v>
      </c>
    </row>
    <row r="13574" spans="1:16">
      <c r="A13574" s="27" t="s">
        <v>1780</v>
      </c>
      <c r="B13574" s="31">
        <v>202505</v>
      </c>
      <c r="C13574" s="27" t="s">
        <v>171</v>
      </c>
      <c r="D13574" s="27" t="s">
        <v>171</v>
      </c>
      <c r="E13574" s="27" t="s">
        <v>30</v>
      </c>
      <c r="F13574" s="27" t="s">
        <v>257</v>
      </c>
      <c r="G13574" s="33">
        <v>417041.49</v>
      </c>
      <c r="H13574" s="33">
        <v>417041.49</v>
      </c>
      <c r="I13574" s="33">
        <v>11074</v>
      </c>
      <c r="J13574" s="33">
        <v>779</v>
      </c>
      <c r="K13574" s="33">
        <v>10000</v>
      </c>
      <c r="L13574" s="33">
        <v>1</v>
      </c>
      <c r="M13574" s="33">
        <v>1</v>
      </c>
      <c r="N13574" s="33">
        <v>312814.93</v>
      </c>
      <c r="O13574" s="33">
        <v>2243.5</v>
      </c>
      <c r="P13574" s="33">
        <v>4517</v>
      </c>
    </row>
    <row r="13575" spans="1:16">
      <c r="A13575" s="27" t="s">
        <v>1780</v>
      </c>
      <c r="B13575" s="31">
        <v>202506</v>
      </c>
      <c r="C13575" s="27" t="s">
        <v>171</v>
      </c>
      <c r="D13575" s="27" t="s">
        <v>171</v>
      </c>
      <c r="E13575" s="27" t="s">
        <v>30</v>
      </c>
      <c r="F13575" s="27" t="s">
        <v>257</v>
      </c>
      <c r="G13575" s="33">
        <v>406193.18</v>
      </c>
      <c r="H13575" s="33">
        <v>406193.18</v>
      </c>
      <c r="I13575" s="33">
        <v>10592</v>
      </c>
      <c r="J13575" s="33">
        <v>712</v>
      </c>
      <c r="K13575" s="33">
        <v>10000</v>
      </c>
      <c r="L13575" s="33">
        <v>1</v>
      </c>
      <c r="M13575" s="33">
        <v>1</v>
      </c>
      <c r="N13575" s="33">
        <v>307152.99</v>
      </c>
      <c r="O13575" s="33">
        <v>2175.9</v>
      </c>
      <c r="P13575" s="33">
        <v>4393</v>
      </c>
    </row>
    <row r="13576" spans="1:16">
      <c r="A13576" s="27" t="s">
        <v>1780</v>
      </c>
      <c r="B13576" s="31">
        <v>202507</v>
      </c>
      <c r="C13576" s="27" t="s">
        <v>171</v>
      </c>
      <c r="D13576" s="27" t="s">
        <v>171</v>
      </c>
      <c r="E13576" s="27" t="s">
        <v>30</v>
      </c>
      <c r="F13576" s="27" t="s">
        <v>257</v>
      </c>
      <c r="G13576" s="33">
        <v>377275.87</v>
      </c>
      <c r="H13576" s="33">
        <v>377275.87</v>
      </c>
      <c r="I13576" s="33">
        <v>9602</v>
      </c>
      <c r="J13576" s="33">
        <v>673</v>
      </c>
      <c r="K13576" s="33">
        <v>10000</v>
      </c>
      <c r="L13576" s="33">
        <v>1</v>
      </c>
      <c r="M13576" s="33">
        <v>1</v>
      </c>
      <c r="N13576" s="33">
        <v>274478.62</v>
      </c>
      <c r="O13576" s="33">
        <v>2193.4</v>
      </c>
      <c r="P13576" s="33">
        <v>3849</v>
      </c>
    </row>
    <row r="13577" spans="1:16">
      <c r="A13577" s="27" t="s">
        <v>1780</v>
      </c>
      <c r="B13577" s="31">
        <v>202508</v>
      </c>
      <c r="C13577" s="27" t="s">
        <v>171</v>
      </c>
      <c r="D13577" s="27" t="s">
        <v>171</v>
      </c>
      <c r="E13577" s="27" t="s">
        <v>30</v>
      </c>
      <c r="F13577" s="27" t="s">
        <v>257</v>
      </c>
      <c r="G13577" s="33">
        <v>347806.21</v>
      </c>
      <c r="H13577" s="33">
        <v>347806.21</v>
      </c>
      <c r="I13577" s="33">
        <v>9342</v>
      </c>
      <c r="J13577" s="33">
        <v>727</v>
      </c>
      <c r="K13577" s="33">
        <v>10000</v>
      </c>
      <c r="L13577" s="33">
        <v>1</v>
      </c>
      <c r="M13577" s="33">
        <v>1</v>
      </c>
      <c r="N13577" s="33">
        <v>265696.53</v>
      </c>
      <c r="O13577" s="33">
        <v>1956</v>
      </c>
      <c r="P13577" s="33">
        <v>3764</v>
      </c>
    </row>
    <row r="13578" spans="1:16">
      <c r="A13578" s="27" t="s">
        <v>1780</v>
      </c>
      <c r="B13578" s="31">
        <v>202509</v>
      </c>
      <c r="C13578" s="27" t="s">
        <v>171</v>
      </c>
      <c r="D13578" s="27" t="s">
        <v>171</v>
      </c>
      <c r="E13578" s="27" t="s">
        <v>30</v>
      </c>
      <c r="F13578" s="27" t="s">
        <v>257</v>
      </c>
      <c r="G13578" s="33">
        <v>386439.96</v>
      </c>
      <c r="H13578" s="33">
        <v>386439.96</v>
      </c>
      <c r="I13578" s="33">
        <v>9670</v>
      </c>
      <c r="J13578" s="33">
        <v>652</v>
      </c>
      <c r="K13578" s="33">
        <v>10000</v>
      </c>
      <c r="L13578" s="33">
        <v>1</v>
      </c>
      <c r="M13578" s="33">
        <v>1</v>
      </c>
      <c r="N13578" s="33">
        <v>256766.93</v>
      </c>
      <c r="O13578" s="33">
        <v>2044.3</v>
      </c>
      <c r="P13578" s="33">
        <v>3941</v>
      </c>
    </row>
    <row r="13579" spans="1:16">
      <c r="A13579" s="27" t="s">
        <v>1780</v>
      </c>
      <c r="B13579" s="31">
        <v>202510</v>
      </c>
      <c r="C13579" s="27" t="s">
        <v>171</v>
      </c>
      <c r="D13579" s="27" t="s">
        <v>171</v>
      </c>
      <c r="E13579" s="27" t="s">
        <v>30</v>
      </c>
      <c r="F13579" s="27" t="s">
        <v>257</v>
      </c>
      <c r="G13579" s="33">
        <v>404307.81</v>
      </c>
      <c r="H13579" s="33">
        <v>404307.81</v>
      </c>
      <c r="I13579" s="33">
        <v>9585</v>
      </c>
      <c r="J13579" s="33">
        <v>734</v>
      </c>
      <c r="K13579" s="33">
        <v>10000</v>
      </c>
      <c r="L13579" s="33">
        <v>1</v>
      </c>
      <c r="M13579" s="33">
        <v>1</v>
      </c>
      <c r="N13579" s="33">
        <v>283465.31</v>
      </c>
      <c r="O13579" s="33">
        <v>2485.6</v>
      </c>
      <c r="P13579" s="33">
        <v>3932</v>
      </c>
    </row>
    <row r="13580" spans="1:16">
      <c r="A13580" s="27" t="s">
        <v>1780</v>
      </c>
      <c r="B13580" s="31">
        <v>202511</v>
      </c>
      <c r="C13580" s="27" t="s">
        <v>171</v>
      </c>
      <c r="D13580" s="27" t="s">
        <v>171</v>
      </c>
      <c r="E13580" s="27" t="s">
        <v>30</v>
      </c>
      <c r="F13580" s="27" t="s">
        <v>257</v>
      </c>
      <c r="G13580" s="33">
        <v>445600.67</v>
      </c>
      <c r="H13580" s="33">
        <v>445600.67</v>
      </c>
      <c r="I13580" s="33">
        <v>10920</v>
      </c>
      <c r="J13580" s="33">
        <v>872</v>
      </c>
      <c r="K13580" s="33">
        <v>10000</v>
      </c>
      <c r="L13580" s="33">
        <v>1</v>
      </c>
      <c r="M13580" s="33">
        <v>1</v>
      </c>
      <c r="N13580" s="33">
        <v>343823.7</v>
      </c>
      <c r="O13580" s="33">
        <v>2637.2</v>
      </c>
      <c r="P13580" s="33">
        <v>4558</v>
      </c>
    </row>
    <row r="13581" spans="1:16">
      <c r="A13581" s="27" t="s">
        <v>1780</v>
      </c>
      <c r="B13581" s="31">
        <v>202512</v>
      </c>
      <c r="C13581" s="27" t="s">
        <v>171</v>
      </c>
      <c r="D13581" s="27" t="s">
        <v>171</v>
      </c>
      <c r="E13581" s="27" t="s">
        <v>30</v>
      </c>
      <c r="F13581" s="27" t="s">
        <v>257</v>
      </c>
      <c r="G13581" s="33">
        <v>544734.26</v>
      </c>
      <c r="H13581" s="33">
        <v>544734.26</v>
      </c>
      <c r="I13581" s="33">
        <v>13910</v>
      </c>
      <c r="J13581" s="33">
        <v>978</v>
      </c>
      <c r="K13581" s="33">
        <v>10000</v>
      </c>
      <c r="L13581" s="33">
        <v>1</v>
      </c>
      <c r="M13581" s="33">
        <v>1</v>
      </c>
      <c r="N13581" s="33">
        <v>396692.43</v>
      </c>
      <c r="O13581" s="33">
        <v>3158</v>
      </c>
      <c r="P13581" s="33">
        <v>5693</v>
      </c>
    </row>
    <row r="13582" spans="1:16">
      <c r="A13582" s="27" t="s">
        <v>1780</v>
      </c>
      <c r="B13582" s="31">
        <v>202601</v>
      </c>
      <c r="C13582" s="27" t="s">
        <v>171</v>
      </c>
      <c r="D13582" s="27" t="s">
        <v>171</v>
      </c>
      <c r="E13582" s="27" t="s">
        <v>30</v>
      </c>
      <c r="F13582" s="27" t="s">
        <v>257</v>
      </c>
      <c r="G13582" s="33">
        <v>270877.18</v>
      </c>
      <c r="H13582" s="33">
        <v>270877.18</v>
      </c>
      <c r="I13582" s="33">
        <v>6539</v>
      </c>
      <c r="J13582" s="33">
        <v>400</v>
      </c>
      <c r="K13582" s="33">
        <v>10000</v>
      </c>
      <c r="L13582" s="33">
        <v>1</v>
      </c>
      <c r="M13582" s="33">
        <v>1</v>
      </c>
      <c r="N13582" s="33">
        <v>202651.36</v>
      </c>
      <c r="O13582" s="33">
        <v>1358.2</v>
      </c>
      <c r="P13582" s="33">
        <v>2737</v>
      </c>
    </row>
    <row r="13583" spans="1:16">
      <c r="A13583" s="27" t="s">
        <v>1780</v>
      </c>
      <c r="B13583" s="31">
        <v>202602</v>
      </c>
      <c r="C13583" s="27" t="s">
        <v>171</v>
      </c>
      <c r="D13583" s="27" t="s">
        <v>171</v>
      </c>
      <c r="E13583" s="27" t="s">
        <v>30</v>
      </c>
      <c r="F13583" s="27" t="s">
        <v>257</v>
      </c>
      <c r="G13583" s="33">
        <v>291098.7</v>
      </c>
      <c r="H13583" s="33">
        <v>291098.7</v>
      </c>
      <c r="I13583" s="33">
        <v>7503</v>
      </c>
      <c r="J13583" s="33">
        <v>645</v>
      </c>
      <c r="K13583" s="33">
        <v>10000</v>
      </c>
      <c r="L13583" s="33">
        <v>1</v>
      </c>
      <c r="M13583" s="33">
        <v>1</v>
      </c>
      <c r="N13583" s="33">
        <v>209845.75</v>
      </c>
      <c r="O13583" s="33">
        <v>1814.5</v>
      </c>
      <c r="P13583" s="33">
        <v>3106</v>
      </c>
    </row>
    <row r="13584" spans="1:16">
      <c r="A13584" s="27" t="s">
        <v>1780</v>
      </c>
      <c r="B13584" s="31">
        <v>202603</v>
      </c>
      <c r="C13584" s="27" t="s">
        <v>171</v>
      </c>
      <c r="D13584" s="27" t="s">
        <v>171</v>
      </c>
      <c r="E13584" s="27" t="s">
        <v>30</v>
      </c>
      <c r="F13584" s="27" t="s">
        <v>257</v>
      </c>
      <c r="G13584" s="33">
        <v>370509.58</v>
      </c>
      <c r="H13584" s="33">
        <v>370509.58</v>
      </c>
      <c r="I13584" s="33">
        <v>10027</v>
      </c>
      <c r="J13584" s="33">
        <v>708</v>
      </c>
      <c r="K13584" s="33">
        <v>10000</v>
      </c>
      <c r="L13584" s="33">
        <v>1</v>
      </c>
      <c r="M13584" s="33">
        <v>1</v>
      </c>
      <c r="N13584" s="33">
        <v>262849.85</v>
      </c>
      <c r="O13584" s="33">
        <v>2036.5</v>
      </c>
      <c r="P13584" s="33">
        <v>3779</v>
      </c>
    </row>
    <row r="13585" spans="1:16">
      <c r="A13585" s="27" t="s">
        <v>1780</v>
      </c>
      <c r="B13585" s="31">
        <v>202604</v>
      </c>
      <c r="C13585" s="27" t="s">
        <v>171</v>
      </c>
      <c r="D13585" s="27" t="s">
        <v>171</v>
      </c>
      <c r="E13585" s="27" t="s">
        <v>30</v>
      </c>
      <c r="F13585" s="27" t="s">
        <v>257</v>
      </c>
      <c r="G13585" s="33">
        <v>461259.83</v>
      </c>
      <c r="H13585" s="33">
        <v>461259.83</v>
      </c>
      <c r="I13585" s="33">
        <v>12597</v>
      </c>
      <c r="J13585" s="33">
        <v>878</v>
      </c>
      <c r="K13585" s="33">
        <v>10000</v>
      </c>
      <c r="L13585" s="33">
        <v>1</v>
      </c>
      <c r="M13585" s="33">
        <v>1</v>
      </c>
      <c r="N13585" s="33">
        <v>310881.66</v>
      </c>
      <c r="O13585" s="33">
        <v>2684.6</v>
      </c>
      <c r="P13585" s="33">
        <v>4969</v>
      </c>
    </row>
    <row r="13586" spans="1:16">
      <c r="A13586" s="27" t="s">
        <v>1780</v>
      </c>
      <c r="B13586" s="31">
        <v>202605</v>
      </c>
      <c r="C13586" s="27" t="s">
        <v>171</v>
      </c>
      <c r="D13586" s="27" t="s">
        <v>171</v>
      </c>
      <c r="E13586" s="27" t="s">
        <v>30</v>
      </c>
      <c r="F13586" s="27" t="s">
        <v>257</v>
      </c>
      <c r="G13586" s="33">
        <v>481681.9</v>
      </c>
      <c r="H13586" s="33">
        <v>481681.9</v>
      </c>
      <c r="I13586" s="33">
        <v>12897</v>
      </c>
      <c r="J13586" s="33">
        <v>1004</v>
      </c>
      <c r="K13586" s="33">
        <v>10000</v>
      </c>
      <c r="L13586" s="33">
        <v>1</v>
      </c>
      <c r="M13586" s="33">
        <v>1</v>
      </c>
      <c r="N13586" s="33">
        <v>342219.54</v>
      </c>
      <c r="O13586" s="33">
        <v>2446.7</v>
      </c>
      <c r="P13586" s="33">
        <v>5133</v>
      </c>
    </row>
    <row r="13587" spans="1:16">
      <c r="A13587" s="27" t="s">
        <v>1780</v>
      </c>
      <c r="B13587" s="31">
        <v>202606</v>
      </c>
      <c r="C13587" s="27" t="s">
        <v>171</v>
      </c>
      <c r="D13587" s="27" t="s">
        <v>171</v>
      </c>
      <c r="E13587" s="27" t="s">
        <v>30</v>
      </c>
      <c r="F13587" s="27" t="s">
        <v>257</v>
      </c>
      <c r="G13587" s="33">
        <v>488133.32</v>
      </c>
      <c r="H13587" s="33">
        <v>488133.32</v>
      </c>
      <c r="I13587" s="33">
        <v>12231</v>
      </c>
      <c r="J13587" s="33">
        <v>942</v>
      </c>
      <c r="K13587" s="33">
        <v>10000</v>
      </c>
      <c r="L13587" s="33">
        <v>1</v>
      </c>
      <c r="M13587" s="33">
        <v>1</v>
      </c>
      <c r="N13587" s="33">
        <v>336025.38</v>
      </c>
      <c r="O13587" s="33">
        <v>2818.2</v>
      </c>
      <c r="P13587" s="33">
        <v>5017</v>
      </c>
    </row>
    <row r="13588" spans="1:16">
      <c r="A13588" s="27" t="s">
        <v>1780</v>
      </c>
      <c r="B13588" s="31">
        <v>202607</v>
      </c>
      <c r="C13588" s="27" t="s">
        <v>171</v>
      </c>
      <c r="D13588" s="27" t="s">
        <v>171</v>
      </c>
      <c r="E13588" s="27" t="s">
        <v>30</v>
      </c>
      <c r="F13588" s="27" t="s">
        <v>257</v>
      </c>
      <c r="G13588" s="33">
        <v>443234.01</v>
      </c>
      <c r="H13588" s="33">
        <v>443234.01</v>
      </c>
      <c r="I13588" s="33">
        <v>11724</v>
      </c>
      <c r="J13588" s="33">
        <v>997</v>
      </c>
      <c r="K13588" s="33">
        <v>10000</v>
      </c>
      <c r="L13588" s="33">
        <v>1</v>
      </c>
      <c r="M13588" s="33">
        <v>1</v>
      </c>
      <c r="N13588" s="33">
        <v>300279.61</v>
      </c>
      <c r="O13588" s="33">
        <v>2509.2</v>
      </c>
      <c r="P13588" s="33">
        <v>4743</v>
      </c>
    </row>
    <row r="13589" spans="1:16">
      <c r="A13589" s="27" t="s">
        <v>1783</v>
      </c>
      <c r="B13589" s="31">
        <v>202408</v>
      </c>
      <c r="C13589" s="27" t="s">
        <v>171</v>
      </c>
      <c r="D13589" s="27" t="s">
        <v>171</v>
      </c>
      <c r="E13589" s="27" t="s">
        <v>30</v>
      </c>
      <c r="F13589" s="27" t="s">
        <v>289</v>
      </c>
      <c r="G13589" s="33">
        <v>771722.84</v>
      </c>
      <c r="H13589" s="33">
        <v>771722.84</v>
      </c>
      <c r="I13589" s="33">
        <v>12782</v>
      </c>
      <c r="J13589" s="33">
        <v>1165</v>
      </c>
      <c r="K13589" s="33">
        <v>18700</v>
      </c>
      <c r="L13589" s="33">
        <v>1</v>
      </c>
      <c r="M13589" s="33">
        <v>1</v>
      </c>
      <c r="N13589" s="33">
        <v>594226.26</v>
      </c>
      <c r="O13589" s="33">
        <v>3514.9</v>
      </c>
      <c r="P13589" s="33">
        <v>5879</v>
      </c>
    </row>
    <row r="13590" spans="1:16">
      <c r="A13590" s="27" t="s">
        <v>1783</v>
      </c>
      <c r="B13590" s="31">
        <v>202409</v>
      </c>
      <c r="C13590" s="27" t="s">
        <v>171</v>
      </c>
      <c r="D13590" s="27" t="s">
        <v>171</v>
      </c>
      <c r="E13590" s="27" t="s">
        <v>30</v>
      </c>
      <c r="F13590" s="27" t="s">
        <v>289</v>
      </c>
      <c r="G13590" s="33">
        <v>791350.7</v>
      </c>
      <c r="H13590" s="33">
        <v>791350.7</v>
      </c>
      <c r="I13590" s="33">
        <v>13785</v>
      </c>
      <c r="J13590" s="33">
        <v>1116</v>
      </c>
      <c r="K13590" s="33">
        <v>18700</v>
      </c>
      <c r="L13590" s="33">
        <v>1</v>
      </c>
      <c r="M13590" s="33">
        <v>1</v>
      </c>
      <c r="N13590" s="33">
        <v>574255.36</v>
      </c>
      <c r="O13590" s="33">
        <v>3670.5</v>
      </c>
      <c r="P13590" s="33">
        <v>6177</v>
      </c>
    </row>
    <row r="13591" spans="1:16">
      <c r="A13591" s="27" t="s">
        <v>1783</v>
      </c>
      <c r="B13591" s="31">
        <v>202410</v>
      </c>
      <c r="C13591" s="27" t="s">
        <v>171</v>
      </c>
      <c r="D13591" s="27" t="s">
        <v>171</v>
      </c>
      <c r="E13591" s="27" t="s">
        <v>30</v>
      </c>
      <c r="F13591" s="27" t="s">
        <v>289</v>
      </c>
      <c r="G13591" s="33">
        <v>839213.17</v>
      </c>
      <c r="H13591" s="33">
        <v>839213.17</v>
      </c>
      <c r="I13591" s="33">
        <v>15345</v>
      </c>
      <c r="J13591" s="33">
        <v>1401</v>
      </c>
      <c r="K13591" s="33">
        <v>18700</v>
      </c>
      <c r="L13591" s="33">
        <v>1</v>
      </c>
      <c r="M13591" s="33">
        <v>1</v>
      </c>
      <c r="N13591" s="33">
        <v>633965.87</v>
      </c>
      <c r="O13591" s="33">
        <v>3836.7</v>
      </c>
      <c r="P13591" s="33">
        <v>6554</v>
      </c>
    </row>
    <row r="13592" spans="1:16">
      <c r="A13592" s="27" t="s">
        <v>1783</v>
      </c>
      <c r="B13592" s="31">
        <v>202411</v>
      </c>
      <c r="C13592" s="27" t="s">
        <v>171</v>
      </c>
      <c r="D13592" s="27" t="s">
        <v>171</v>
      </c>
      <c r="E13592" s="27" t="s">
        <v>30</v>
      </c>
      <c r="F13592" s="27" t="s">
        <v>289</v>
      </c>
      <c r="G13592" s="33">
        <v>1051284.75</v>
      </c>
      <c r="H13592" s="33">
        <v>1051284.75</v>
      </c>
      <c r="I13592" s="33">
        <v>19391</v>
      </c>
      <c r="J13592" s="33">
        <v>1624</v>
      </c>
      <c r="K13592" s="33">
        <v>18700</v>
      </c>
      <c r="L13592" s="33">
        <v>1</v>
      </c>
      <c r="M13592" s="33">
        <v>1</v>
      </c>
      <c r="N13592" s="33">
        <v>768956.51</v>
      </c>
      <c r="O13592" s="33">
        <v>4388.3</v>
      </c>
      <c r="P13592" s="33">
        <v>8663</v>
      </c>
    </row>
    <row r="13593" spans="1:16">
      <c r="A13593" s="27" t="s">
        <v>1783</v>
      </c>
      <c r="B13593" s="31">
        <v>202412</v>
      </c>
      <c r="C13593" s="27" t="s">
        <v>171</v>
      </c>
      <c r="D13593" s="27" t="s">
        <v>171</v>
      </c>
      <c r="E13593" s="27" t="s">
        <v>30</v>
      </c>
      <c r="F13593" s="27" t="s">
        <v>289</v>
      </c>
      <c r="G13593" s="33">
        <v>1092095.11</v>
      </c>
      <c r="H13593" s="33">
        <v>1092095.11</v>
      </c>
      <c r="I13593" s="33">
        <v>19635</v>
      </c>
      <c r="J13593" s="33">
        <v>1647</v>
      </c>
      <c r="K13593" s="33">
        <v>18700</v>
      </c>
      <c r="L13593" s="33">
        <v>1</v>
      </c>
      <c r="M13593" s="33">
        <v>1</v>
      </c>
      <c r="N13593" s="33">
        <v>887196.63</v>
      </c>
      <c r="O13593" s="33">
        <v>4927.7</v>
      </c>
      <c r="P13593" s="33">
        <v>8789</v>
      </c>
    </row>
    <row r="13594" spans="1:16">
      <c r="A13594" s="27" t="s">
        <v>1783</v>
      </c>
      <c r="B13594" s="31">
        <v>202501</v>
      </c>
      <c r="C13594" s="27" t="s">
        <v>171</v>
      </c>
      <c r="D13594" s="27" t="s">
        <v>171</v>
      </c>
      <c r="E13594" s="27" t="s">
        <v>30</v>
      </c>
      <c r="F13594" s="27" t="s">
        <v>289</v>
      </c>
      <c r="G13594" s="33">
        <v>639541.92</v>
      </c>
      <c r="H13594" s="33">
        <v>639541.92</v>
      </c>
      <c r="I13594" s="33">
        <v>10864</v>
      </c>
      <c r="J13594" s="33">
        <v>1011</v>
      </c>
      <c r="K13594" s="33">
        <v>18700</v>
      </c>
      <c r="L13594" s="33">
        <v>1</v>
      </c>
      <c r="M13594" s="33">
        <v>1</v>
      </c>
      <c r="N13594" s="33">
        <v>453226.69</v>
      </c>
      <c r="O13594" s="33">
        <v>2979.2</v>
      </c>
      <c r="P13594" s="33">
        <v>4907</v>
      </c>
    </row>
    <row r="13595" spans="1:16">
      <c r="A13595" s="27" t="s">
        <v>1783</v>
      </c>
      <c r="B13595" s="31">
        <v>202502</v>
      </c>
      <c r="C13595" s="27" t="s">
        <v>171</v>
      </c>
      <c r="D13595" s="27" t="s">
        <v>171</v>
      </c>
      <c r="E13595" s="27" t="s">
        <v>30</v>
      </c>
      <c r="F13595" s="27" t="s">
        <v>289</v>
      </c>
      <c r="G13595" s="33">
        <v>648839.12</v>
      </c>
      <c r="H13595" s="33">
        <v>648839.12</v>
      </c>
      <c r="I13595" s="33">
        <v>12014</v>
      </c>
      <c r="J13595" s="33">
        <v>976</v>
      </c>
      <c r="K13595" s="33">
        <v>18700</v>
      </c>
      <c r="L13595" s="33">
        <v>1</v>
      </c>
      <c r="M13595" s="33">
        <v>1</v>
      </c>
      <c r="N13595" s="33">
        <v>469316.85</v>
      </c>
      <c r="O13595" s="33">
        <v>2995.7</v>
      </c>
      <c r="P13595" s="33">
        <v>5025</v>
      </c>
    </row>
    <row r="13596" spans="1:16">
      <c r="A13596" s="27" t="s">
        <v>1783</v>
      </c>
      <c r="B13596" s="31">
        <v>202503</v>
      </c>
      <c r="C13596" s="27" t="s">
        <v>171</v>
      </c>
      <c r="D13596" s="27" t="s">
        <v>171</v>
      </c>
      <c r="E13596" s="27" t="s">
        <v>30</v>
      </c>
      <c r="F13596" s="27" t="s">
        <v>289</v>
      </c>
      <c r="G13596" s="33">
        <v>856450.23</v>
      </c>
      <c r="H13596" s="33">
        <v>856450.23</v>
      </c>
      <c r="I13596" s="33">
        <v>15777</v>
      </c>
      <c r="J13596" s="33">
        <v>1473</v>
      </c>
      <c r="K13596" s="33">
        <v>18700</v>
      </c>
      <c r="L13596" s="33">
        <v>1</v>
      </c>
      <c r="M13596" s="33">
        <v>1</v>
      </c>
      <c r="N13596" s="33">
        <v>587859.71</v>
      </c>
      <c r="O13596" s="33">
        <v>3991.2</v>
      </c>
      <c r="P13596" s="33">
        <v>6780</v>
      </c>
    </row>
    <row r="13597" spans="1:16">
      <c r="A13597" s="27" t="s">
        <v>1783</v>
      </c>
      <c r="B13597" s="31">
        <v>202504</v>
      </c>
      <c r="C13597" s="27" t="s">
        <v>171</v>
      </c>
      <c r="D13597" s="27" t="s">
        <v>171</v>
      </c>
      <c r="E13597" s="27" t="s">
        <v>30</v>
      </c>
      <c r="F13597" s="27" t="s">
        <v>289</v>
      </c>
      <c r="G13597" s="33">
        <v>954595.8100000001</v>
      </c>
      <c r="H13597" s="33">
        <v>954595.8100000001</v>
      </c>
      <c r="I13597" s="33">
        <v>17602</v>
      </c>
      <c r="J13597" s="33">
        <v>1623</v>
      </c>
      <c r="K13597" s="33">
        <v>18700</v>
      </c>
      <c r="L13597" s="33">
        <v>1</v>
      </c>
      <c r="M13597" s="33">
        <v>1</v>
      </c>
      <c r="N13597" s="33">
        <v>695282.13</v>
      </c>
      <c r="O13597" s="33">
        <v>4320.5</v>
      </c>
      <c r="P13597" s="33">
        <v>7834</v>
      </c>
    </row>
    <row r="13598" spans="1:16">
      <c r="A13598" s="27" t="s">
        <v>1783</v>
      </c>
      <c r="B13598" s="31">
        <v>202505</v>
      </c>
      <c r="C13598" s="27" t="s">
        <v>171</v>
      </c>
      <c r="D13598" s="27" t="s">
        <v>171</v>
      </c>
      <c r="E13598" s="27" t="s">
        <v>30</v>
      </c>
      <c r="F13598" s="27" t="s">
        <v>289</v>
      </c>
      <c r="G13598" s="33">
        <v>1184063.56</v>
      </c>
      <c r="H13598" s="33">
        <v>1184063.56</v>
      </c>
      <c r="I13598" s="33">
        <v>19449</v>
      </c>
      <c r="J13598" s="33">
        <v>1751</v>
      </c>
      <c r="K13598" s="33">
        <v>18700</v>
      </c>
      <c r="L13598" s="33">
        <v>1</v>
      </c>
      <c r="M13598" s="33">
        <v>1</v>
      </c>
      <c r="N13598" s="33">
        <v>765368.8100000001</v>
      </c>
      <c r="O13598" s="33">
        <v>5095.4</v>
      </c>
      <c r="P13598" s="33">
        <v>8726</v>
      </c>
    </row>
    <row r="13599" spans="1:16">
      <c r="A13599" s="27" t="s">
        <v>1783</v>
      </c>
      <c r="B13599" s="31">
        <v>202506</v>
      </c>
      <c r="C13599" s="27" t="s">
        <v>171</v>
      </c>
      <c r="D13599" s="27" t="s">
        <v>171</v>
      </c>
      <c r="E13599" s="27" t="s">
        <v>30</v>
      </c>
      <c r="F13599" s="27" t="s">
        <v>289</v>
      </c>
      <c r="G13599" s="33">
        <v>1107025.31</v>
      </c>
      <c r="H13599" s="33">
        <v>1107025.31</v>
      </c>
      <c r="I13599" s="33">
        <v>20165</v>
      </c>
      <c r="J13599" s="33">
        <v>1640</v>
      </c>
      <c r="K13599" s="33">
        <v>18700</v>
      </c>
      <c r="L13599" s="33">
        <v>1</v>
      </c>
      <c r="M13599" s="33">
        <v>1</v>
      </c>
      <c r="N13599" s="33">
        <v>751515.67</v>
      </c>
      <c r="O13599" s="33">
        <v>5007</v>
      </c>
      <c r="P13599" s="33">
        <v>8558</v>
      </c>
    </row>
    <row r="13600" spans="1:16">
      <c r="A13600" s="27" t="s">
        <v>1783</v>
      </c>
      <c r="B13600" s="31">
        <v>202507</v>
      </c>
      <c r="C13600" s="27" t="s">
        <v>171</v>
      </c>
      <c r="D13600" s="27" t="s">
        <v>171</v>
      </c>
      <c r="E13600" s="27" t="s">
        <v>30</v>
      </c>
      <c r="F13600" s="27" t="s">
        <v>289</v>
      </c>
      <c r="G13600" s="33">
        <v>943047.87</v>
      </c>
      <c r="H13600" s="33">
        <v>943047.87</v>
      </c>
      <c r="I13600" s="33">
        <v>18455</v>
      </c>
      <c r="J13600" s="33">
        <v>1640</v>
      </c>
      <c r="K13600" s="33">
        <v>18700</v>
      </c>
      <c r="L13600" s="33">
        <v>1</v>
      </c>
      <c r="M13600" s="33">
        <v>1</v>
      </c>
      <c r="N13600" s="33">
        <v>671570.8100000001</v>
      </c>
      <c r="O13600" s="33">
        <v>4419.6</v>
      </c>
      <c r="P13600" s="33">
        <v>7601</v>
      </c>
    </row>
    <row r="13601" spans="1:16">
      <c r="A13601" s="27" t="s">
        <v>1783</v>
      </c>
      <c r="B13601" s="31">
        <v>202508</v>
      </c>
      <c r="C13601" s="27" t="s">
        <v>171</v>
      </c>
      <c r="D13601" s="27" t="s">
        <v>171</v>
      </c>
      <c r="E13601" s="27" t="s">
        <v>30</v>
      </c>
      <c r="F13601" s="27" t="s">
        <v>289</v>
      </c>
      <c r="G13601" s="33">
        <v>860558.8</v>
      </c>
      <c r="H13601" s="33">
        <v>860558.8</v>
      </c>
      <c r="I13601" s="33">
        <v>14657</v>
      </c>
      <c r="J13601" s="33">
        <v>1422</v>
      </c>
      <c r="K13601" s="33">
        <v>18700</v>
      </c>
      <c r="L13601" s="33">
        <v>1</v>
      </c>
      <c r="M13601" s="33">
        <v>1</v>
      </c>
      <c r="N13601" s="33">
        <v>650083.53</v>
      </c>
      <c r="O13601" s="33">
        <v>4251</v>
      </c>
      <c r="P13601" s="33">
        <v>6624</v>
      </c>
    </row>
    <row r="13602" spans="1:16">
      <c r="A13602" s="27" t="s">
        <v>1783</v>
      </c>
      <c r="B13602" s="31">
        <v>202509</v>
      </c>
      <c r="C13602" s="27" t="s">
        <v>171</v>
      </c>
      <c r="D13602" s="27" t="s">
        <v>171</v>
      </c>
      <c r="E13602" s="27" t="s">
        <v>30</v>
      </c>
      <c r="F13602" s="27" t="s">
        <v>289</v>
      </c>
      <c r="G13602" s="33">
        <v>854162.26</v>
      </c>
      <c r="H13602" s="33">
        <v>854162.26</v>
      </c>
      <c r="I13602" s="33">
        <v>15698</v>
      </c>
      <c r="J13602" s="33">
        <v>1246</v>
      </c>
      <c r="K13602" s="33">
        <v>18700</v>
      </c>
      <c r="L13602" s="33">
        <v>1</v>
      </c>
      <c r="M13602" s="33">
        <v>1</v>
      </c>
      <c r="N13602" s="33">
        <v>628235.37</v>
      </c>
      <c r="O13602" s="33">
        <v>3845.3</v>
      </c>
      <c r="P13602" s="33">
        <v>6866</v>
      </c>
    </row>
    <row r="13603" spans="1:16">
      <c r="A13603" s="27" t="s">
        <v>1783</v>
      </c>
      <c r="B13603" s="31">
        <v>202510</v>
      </c>
      <c r="C13603" s="27" t="s">
        <v>171</v>
      </c>
      <c r="D13603" s="27" t="s">
        <v>171</v>
      </c>
      <c r="E13603" s="27" t="s">
        <v>30</v>
      </c>
      <c r="F13603" s="27" t="s">
        <v>289</v>
      </c>
      <c r="G13603" s="33">
        <v>1019650.31</v>
      </c>
      <c r="H13603" s="33">
        <v>1019650.31</v>
      </c>
      <c r="I13603" s="33">
        <v>18433</v>
      </c>
      <c r="J13603" s="33">
        <v>1564</v>
      </c>
      <c r="K13603" s="33">
        <v>18700</v>
      </c>
      <c r="L13603" s="33">
        <v>1</v>
      </c>
      <c r="M13603" s="33">
        <v>1</v>
      </c>
      <c r="N13603" s="33">
        <v>693558.66</v>
      </c>
      <c r="O13603" s="33">
        <v>5248.8</v>
      </c>
      <c r="P13603" s="33">
        <v>8032</v>
      </c>
    </row>
    <row r="13604" spans="1:16">
      <c r="A13604" s="27" t="s">
        <v>1783</v>
      </c>
      <c r="B13604" s="31">
        <v>202511</v>
      </c>
      <c r="C13604" s="27" t="s">
        <v>171</v>
      </c>
      <c r="D13604" s="27" t="s">
        <v>171</v>
      </c>
      <c r="E13604" s="27" t="s">
        <v>30</v>
      </c>
      <c r="F13604" s="27" t="s">
        <v>289</v>
      </c>
      <c r="G13604" s="33">
        <v>1096272.84</v>
      </c>
      <c r="H13604" s="33">
        <v>1096272.84</v>
      </c>
      <c r="I13604" s="33">
        <v>20173</v>
      </c>
      <c r="J13604" s="33">
        <v>1828</v>
      </c>
      <c r="K13604" s="33">
        <v>18700</v>
      </c>
      <c r="L13604" s="33">
        <v>1</v>
      </c>
      <c r="M13604" s="33">
        <v>1</v>
      </c>
      <c r="N13604" s="33">
        <v>841238.42</v>
      </c>
      <c r="O13604" s="33">
        <v>4813</v>
      </c>
      <c r="P13604" s="33">
        <v>8681</v>
      </c>
    </row>
    <row r="13605" spans="1:16">
      <c r="A13605" s="27" t="s">
        <v>1783</v>
      </c>
      <c r="B13605" s="31">
        <v>202512</v>
      </c>
      <c r="C13605" s="27" t="s">
        <v>171</v>
      </c>
      <c r="D13605" s="27" t="s">
        <v>171</v>
      </c>
      <c r="E13605" s="27" t="s">
        <v>30</v>
      </c>
      <c r="F13605" s="27" t="s">
        <v>289</v>
      </c>
      <c r="G13605" s="33">
        <v>1454843.78</v>
      </c>
      <c r="H13605" s="33">
        <v>1454843.78</v>
      </c>
      <c r="I13605" s="33">
        <v>27657</v>
      </c>
      <c r="J13605" s="33">
        <v>2497</v>
      </c>
      <c r="K13605" s="33">
        <v>18700</v>
      </c>
      <c r="L13605" s="33">
        <v>1</v>
      </c>
      <c r="M13605" s="33">
        <v>1</v>
      </c>
      <c r="N13605" s="33">
        <v>970593.11</v>
      </c>
      <c r="O13605" s="33">
        <v>6067.5</v>
      </c>
      <c r="P13605" s="33">
        <v>12113</v>
      </c>
    </row>
    <row r="13606" spans="1:16">
      <c r="A13606" s="27" t="s">
        <v>1783</v>
      </c>
      <c r="B13606" s="31">
        <v>202601</v>
      </c>
      <c r="C13606" s="27" t="s">
        <v>171</v>
      </c>
      <c r="D13606" s="27" t="s">
        <v>171</v>
      </c>
      <c r="E13606" s="27" t="s">
        <v>30</v>
      </c>
      <c r="F13606" s="27" t="s">
        <v>289</v>
      </c>
      <c r="G13606" s="33">
        <v>702509.85</v>
      </c>
      <c r="H13606" s="33">
        <v>702509.85</v>
      </c>
      <c r="I13606" s="33">
        <v>12376</v>
      </c>
      <c r="J13606" s="33">
        <v>903</v>
      </c>
      <c r="K13606" s="33">
        <v>18700</v>
      </c>
      <c r="L13606" s="33">
        <v>1</v>
      </c>
      <c r="M13606" s="33">
        <v>1</v>
      </c>
      <c r="N13606" s="33">
        <v>495830</v>
      </c>
      <c r="O13606" s="33">
        <v>3399.1</v>
      </c>
      <c r="P13606" s="33">
        <v>5583</v>
      </c>
    </row>
    <row r="13607" spans="1:16">
      <c r="A13607" s="27" t="s">
        <v>1783</v>
      </c>
      <c r="B13607" s="31">
        <v>202602</v>
      </c>
      <c r="C13607" s="27" t="s">
        <v>171</v>
      </c>
      <c r="D13607" s="27" t="s">
        <v>171</v>
      </c>
      <c r="E13607" s="27" t="s">
        <v>30</v>
      </c>
      <c r="F13607" s="27" t="s">
        <v>289</v>
      </c>
      <c r="G13607" s="33">
        <v>710080.17</v>
      </c>
      <c r="H13607" s="33">
        <v>710080.17</v>
      </c>
      <c r="I13607" s="33">
        <v>12418</v>
      </c>
      <c r="J13607" s="33">
        <v>1140</v>
      </c>
      <c r="K13607" s="33">
        <v>18700</v>
      </c>
      <c r="L13607" s="33">
        <v>1</v>
      </c>
      <c r="M13607" s="33">
        <v>1</v>
      </c>
      <c r="N13607" s="33">
        <v>513432.63</v>
      </c>
      <c r="O13607" s="33">
        <v>3362</v>
      </c>
      <c r="P13607" s="33">
        <v>5337</v>
      </c>
    </row>
    <row r="13608" spans="1:16">
      <c r="A13608" s="27" t="s">
        <v>1783</v>
      </c>
      <c r="B13608" s="31">
        <v>202603</v>
      </c>
      <c r="C13608" s="27" t="s">
        <v>171</v>
      </c>
      <c r="D13608" s="27" t="s">
        <v>171</v>
      </c>
      <c r="E13608" s="27" t="s">
        <v>30</v>
      </c>
      <c r="F13608" s="27" t="s">
        <v>289</v>
      </c>
      <c r="G13608" s="33">
        <v>954666.34</v>
      </c>
      <c r="H13608" s="33">
        <v>954666.34</v>
      </c>
      <c r="I13608" s="33">
        <v>18038</v>
      </c>
      <c r="J13608" s="33">
        <v>1655</v>
      </c>
      <c r="K13608" s="33">
        <v>18700</v>
      </c>
      <c r="L13608" s="33">
        <v>1</v>
      </c>
      <c r="M13608" s="33">
        <v>1</v>
      </c>
      <c r="N13608" s="33">
        <v>643118.52</v>
      </c>
      <c r="O13608" s="33">
        <v>4183.7</v>
      </c>
      <c r="P13608" s="33">
        <v>7699</v>
      </c>
    </row>
    <row r="13609" spans="1:16">
      <c r="A13609" s="27" t="s">
        <v>1783</v>
      </c>
      <c r="B13609" s="31">
        <v>202604</v>
      </c>
      <c r="C13609" s="27" t="s">
        <v>171</v>
      </c>
      <c r="D13609" s="27" t="s">
        <v>171</v>
      </c>
      <c r="E13609" s="27" t="s">
        <v>30</v>
      </c>
      <c r="F13609" s="27" t="s">
        <v>289</v>
      </c>
      <c r="G13609" s="33">
        <v>1019564.44</v>
      </c>
      <c r="H13609" s="33">
        <v>1019564.44</v>
      </c>
      <c r="I13609" s="33">
        <v>17357</v>
      </c>
      <c r="J13609" s="33">
        <v>1624</v>
      </c>
      <c r="K13609" s="33">
        <v>18700</v>
      </c>
      <c r="L13609" s="33">
        <v>1</v>
      </c>
      <c r="M13609" s="33">
        <v>1</v>
      </c>
      <c r="N13609" s="33">
        <v>760638.65</v>
      </c>
      <c r="O13609" s="33">
        <v>4837.7</v>
      </c>
      <c r="P13609" s="33">
        <v>7869</v>
      </c>
    </row>
    <row r="13610" spans="1:16">
      <c r="A13610" s="27" t="s">
        <v>1783</v>
      </c>
      <c r="B13610" s="31">
        <v>202605</v>
      </c>
      <c r="C13610" s="27" t="s">
        <v>171</v>
      </c>
      <c r="D13610" s="27" t="s">
        <v>171</v>
      </c>
      <c r="E13610" s="27" t="s">
        <v>30</v>
      </c>
      <c r="F13610" s="27" t="s">
        <v>289</v>
      </c>
      <c r="G13610" s="33">
        <v>1149105.68</v>
      </c>
      <c r="H13610" s="33">
        <v>1149105.68</v>
      </c>
      <c r="I13610" s="33">
        <v>21114</v>
      </c>
      <c r="J13610" s="33">
        <v>2298</v>
      </c>
      <c r="K13610" s="33">
        <v>18700</v>
      </c>
      <c r="L13610" s="33">
        <v>1</v>
      </c>
      <c r="M13610" s="33">
        <v>1</v>
      </c>
      <c r="N13610" s="33">
        <v>837313.48</v>
      </c>
      <c r="O13610" s="33">
        <v>5050.9</v>
      </c>
      <c r="P13610" s="33">
        <v>9286</v>
      </c>
    </row>
    <row r="13611" spans="1:16">
      <c r="A13611" s="27" t="s">
        <v>1783</v>
      </c>
      <c r="B13611" s="31">
        <v>202606</v>
      </c>
      <c r="C13611" s="27" t="s">
        <v>171</v>
      </c>
      <c r="D13611" s="27" t="s">
        <v>171</v>
      </c>
      <c r="E13611" s="27" t="s">
        <v>30</v>
      </c>
      <c r="F13611" s="27" t="s">
        <v>289</v>
      </c>
      <c r="G13611" s="33">
        <v>1062981.49</v>
      </c>
      <c r="H13611" s="33">
        <v>1062981.49</v>
      </c>
      <c r="I13611" s="33">
        <v>18481</v>
      </c>
      <c r="J13611" s="33">
        <v>1595</v>
      </c>
      <c r="K13611" s="33">
        <v>18700</v>
      </c>
      <c r="L13611" s="33">
        <v>1</v>
      </c>
      <c r="M13611" s="33">
        <v>1</v>
      </c>
      <c r="N13611" s="33">
        <v>822158.14</v>
      </c>
      <c r="O13611" s="33">
        <v>5009.4</v>
      </c>
      <c r="P13611" s="33">
        <v>8151</v>
      </c>
    </row>
    <row r="13612" spans="1:16">
      <c r="A13612" s="27" t="s">
        <v>1783</v>
      </c>
      <c r="B13612" s="31">
        <v>202607</v>
      </c>
      <c r="C13612" s="27" t="s">
        <v>171</v>
      </c>
      <c r="D13612" s="27" t="s">
        <v>171</v>
      </c>
      <c r="E13612" s="27" t="s">
        <v>30</v>
      </c>
      <c r="F13612" s="27" t="s">
        <v>289</v>
      </c>
      <c r="G13612" s="33">
        <v>1018316.89</v>
      </c>
      <c r="H13612" s="33">
        <v>1018316.89</v>
      </c>
      <c r="I13612" s="33">
        <v>18986</v>
      </c>
      <c r="J13612" s="33">
        <v>1462</v>
      </c>
      <c r="K13612" s="33">
        <v>18700</v>
      </c>
      <c r="L13612" s="33">
        <v>1</v>
      </c>
      <c r="M13612" s="33">
        <v>1</v>
      </c>
      <c r="N13612" s="33">
        <v>734698.47</v>
      </c>
      <c r="O13612" s="33">
        <v>4346.4</v>
      </c>
      <c r="P13612" s="33">
        <v>8308</v>
      </c>
    </row>
    <row r="13613" spans="1:16">
      <c r="A13613" s="27" t="s">
        <v>1786</v>
      </c>
      <c r="B13613" s="31">
        <v>202408</v>
      </c>
      <c r="C13613" s="27" t="s">
        <v>171</v>
      </c>
      <c r="D13613" s="27" t="s">
        <v>171</v>
      </c>
      <c r="E13613" s="27" t="s">
        <v>30</v>
      </c>
      <c r="F13613" s="27" t="s">
        <v>257</v>
      </c>
      <c r="G13613" s="33">
        <v>220519.17</v>
      </c>
      <c r="H13613" s="33">
        <v>220519.17</v>
      </c>
      <c r="I13613" s="33">
        <v>6054</v>
      </c>
      <c r="J13613" s="33">
        <v>425</v>
      </c>
      <c r="K13613" s="33">
        <v>7500</v>
      </c>
      <c r="L13613" s="33">
        <v>1</v>
      </c>
      <c r="M13613" s="33">
        <v>1</v>
      </c>
      <c r="N13613" s="33">
        <v>196758.53</v>
      </c>
      <c r="O13613" s="33">
        <v>1110.5</v>
      </c>
      <c r="P13613" s="33">
        <v>2433</v>
      </c>
    </row>
    <row r="13614" spans="1:16">
      <c r="A13614" s="27" t="s">
        <v>1786</v>
      </c>
      <c r="B13614" s="31">
        <v>202409</v>
      </c>
      <c r="C13614" s="27" t="s">
        <v>171</v>
      </c>
      <c r="D13614" s="27" t="s">
        <v>171</v>
      </c>
      <c r="E13614" s="27" t="s">
        <v>30</v>
      </c>
      <c r="F13614" s="27" t="s">
        <v>257</v>
      </c>
      <c r="G13614" s="33">
        <v>228038.12</v>
      </c>
      <c r="H13614" s="33">
        <v>228038.12</v>
      </c>
      <c r="I13614" s="33">
        <v>6005</v>
      </c>
      <c r="J13614" s="33">
        <v>400</v>
      </c>
      <c r="K13614" s="33">
        <v>7500</v>
      </c>
      <c r="L13614" s="33">
        <v>1</v>
      </c>
      <c r="M13614" s="33">
        <v>1</v>
      </c>
      <c r="N13614" s="33">
        <v>190145.82</v>
      </c>
      <c r="O13614" s="33">
        <v>1212.8</v>
      </c>
      <c r="P13614" s="33">
        <v>2379</v>
      </c>
    </row>
    <row r="13615" spans="1:16">
      <c r="A13615" s="27" t="s">
        <v>1786</v>
      </c>
      <c r="B13615" s="31">
        <v>202410</v>
      </c>
      <c r="C13615" s="27" t="s">
        <v>171</v>
      </c>
      <c r="D13615" s="27" t="s">
        <v>171</v>
      </c>
      <c r="E13615" s="27" t="s">
        <v>30</v>
      </c>
      <c r="F13615" s="27" t="s">
        <v>257</v>
      </c>
      <c r="G13615" s="33">
        <v>251311.8</v>
      </c>
      <c r="H13615" s="33">
        <v>251311.8</v>
      </c>
      <c r="I13615" s="33">
        <v>6439</v>
      </c>
      <c r="J13615" s="33">
        <v>471</v>
      </c>
      <c r="K13615" s="33">
        <v>7500</v>
      </c>
      <c r="L13615" s="33">
        <v>1</v>
      </c>
      <c r="M13615" s="33">
        <v>1</v>
      </c>
      <c r="N13615" s="33">
        <v>209916.99</v>
      </c>
      <c r="O13615" s="33">
        <v>1295.7</v>
      </c>
      <c r="P13615" s="33">
        <v>2609</v>
      </c>
    </row>
    <row r="13616" spans="1:16">
      <c r="A13616" s="27" t="s">
        <v>1786</v>
      </c>
      <c r="B13616" s="31">
        <v>202411</v>
      </c>
      <c r="C13616" s="27" t="s">
        <v>171</v>
      </c>
      <c r="D13616" s="27" t="s">
        <v>171</v>
      </c>
      <c r="E13616" s="27" t="s">
        <v>30</v>
      </c>
      <c r="F13616" s="27" t="s">
        <v>257</v>
      </c>
      <c r="G13616" s="33">
        <v>274169.68</v>
      </c>
      <c r="H13616" s="33">
        <v>274169.68</v>
      </c>
      <c r="I13616" s="33">
        <v>6729</v>
      </c>
      <c r="J13616" s="33">
        <v>526</v>
      </c>
      <c r="K13616" s="33">
        <v>7500</v>
      </c>
      <c r="L13616" s="33">
        <v>1</v>
      </c>
      <c r="M13616" s="33">
        <v>1</v>
      </c>
      <c r="N13616" s="33">
        <v>254614.72</v>
      </c>
      <c r="O13616" s="33">
        <v>1692.6</v>
      </c>
      <c r="P13616" s="33">
        <v>2899</v>
      </c>
    </row>
    <row r="13617" spans="1:16">
      <c r="A13617" s="27" t="s">
        <v>1786</v>
      </c>
      <c r="B13617" s="31">
        <v>202412</v>
      </c>
      <c r="C13617" s="27" t="s">
        <v>171</v>
      </c>
      <c r="D13617" s="27" t="s">
        <v>171</v>
      </c>
      <c r="E13617" s="27" t="s">
        <v>30</v>
      </c>
      <c r="F13617" s="27" t="s">
        <v>257</v>
      </c>
      <c r="G13617" s="33">
        <v>368323.67</v>
      </c>
      <c r="H13617" s="33">
        <v>368323.67</v>
      </c>
      <c r="I13617" s="33">
        <v>9402</v>
      </c>
      <c r="J13617" s="33">
        <v>787</v>
      </c>
      <c r="K13617" s="33">
        <v>7500</v>
      </c>
      <c r="L13617" s="33">
        <v>1</v>
      </c>
      <c r="M13617" s="33">
        <v>1</v>
      </c>
      <c r="N13617" s="33">
        <v>293766.05</v>
      </c>
      <c r="O13617" s="33">
        <v>2232</v>
      </c>
      <c r="P13617" s="33">
        <v>3930</v>
      </c>
    </row>
    <row r="13618" spans="1:16">
      <c r="A13618" s="27" t="s">
        <v>1786</v>
      </c>
      <c r="B13618" s="31">
        <v>202501</v>
      </c>
      <c r="C13618" s="27" t="s">
        <v>171</v>
      </c>
      <c r="D13618" s="27" t="s">
        <v>171</v>
      </c>
      <c r="E13618" s="27" t="s">
        <v>30</v>
      </c>
      <c r="F13618" s="27" t="s">
        <v>257</v>
      </c>
      <c r="G13618" s="33">
        <v>189672.79</v>
      </c>
      <c r="H13618" s="33">
        <v>189672.79</v>
      </c>
      <c r="I13618" s="33">
        <v>4936</v>
      </c>
      <c r="J13618" s="33">
        <v>446</v>
      </c>
      <c r="K13618" s="33">
        <v>7500</v>
      </c>
      <c r="L13618" s="33">
        <v>1</v>
      </c>
      <c r="M13618" s="33">
        <v>1</v>
      </c>
      <c r="N13618" s="33">
        <v>150071.15</v>
      </c>
      <c r="O13618" s="33">
        <v>1128.3</v>
      </c>
      <c r="P13618" s="33">
        <v>2021</v>
      </c>
    </row>
    <row r="13619" spans="1:16">
      <c r="A13619" s="27" t="s">
        <v>1786</v>
      </c>
      <c r="B13619" s="31">
        <v>202502</v>
      </c>
      <c r="C13619" s="27" t="s">
        <v>171</v>
      </c>
      <c r="D13619" s="27" t="s">
        <v>171</v>
      </c>
      <c r="E13619" s="27" t="s">
        <v>30</v>
      </c>
      <c r="F13619" s="27" t="s">
        <v>257</v>
      </c>
      <c r="G13619" s="33">
        <v>186502.3</v>
      </c>
      <c r="H13619" s="33">
        <v>186502.3</v>
      </c>
      <c r="I13619" s="33">
        <v>5030</v>
      </c>
      <c r="J13619" s="33">
        <v>471</v>
      </c>
      <c r="K13619" s="33">
        <v>7500</v>
      </c>
      <c r="L13619" s="33">
        <v>1</v>
      </c>
      <c r="M13619" s="33">
        <v>1</v>
      </c>
      <c r="N13619" s="33">
        <v>155398.87</v>
      </c>
      <c r="O13619" s="33">
        <v>1259.1</v>
      </c>
      <c r="P13619" s="33">
        <v>2067</v>
      </c>
    </row>
    <row r="13620" spans="1:16">
      <c r="A13620" s="27" t="s">
        <v>1786</v>
      </c>
      <c r="B13620" s="31">
        <v>202503</v>
      </c>
      <c r="C13620" s="27" t="s">
        <v>171</v>
      </c>
      <c r="D13620" s="27" t="s">
        <v>171</v>
      </c>
      <c r="E13620" s="27" t="s">
        <v>30</v>
      </c>
      <c r="F13620" s="27" t="s">
        <v>257</v>
      </c>
      <c r="G13620" s="33">
        <v>239345.55</v>
      </c>
      <c r="H13620" s="33">
        <v>239345.55</v>
      </c>
      <c r="I13620" s="33">
        <v>5464</v>
      </c>
      <c r="J13620" s="33">
        <v>448</v>
      </c>
      <c r="K13620" s="33">
        <v>7500</v>
      </c>
      <c r="L13620" s="33">
        <v>1</v>
      </c>
      <c r="M13620" s="33">
        <v>1</v>
      </c>
      <c r="N13620" s="33">
        <v>194650.45</v>
      </c>
      <c r="O13620" s="33">
        <v>1263.1</v>
      </c>
      <c r="P13620" s="33">
        <v>2372</v>
      </c>
    </row>
    <row r="13621" spans="1:16">
      <c r="A13621" s="27" t="s">
        <v>1786</v>
      </c>
      <c r="B13621" s="31">
        <v>202504</v>
      </c>
      <c r="C13621" s="27" t="s">
        <v>171</v>
      </c>
      <c r="D13621" s="27" t="s">
        <v>171</v>
      </c>
      <c r="E13621" s="27" t="s">
        <v>30</v>
      </c>
      <c r="F13621" s="27" t="s">
        <v>257</v>
      </c>
      <c r="G13621" s="33">
        <v>288476.94</v>
      </c>
      <c r="H13621" s="33">
        <v>288476.94</v>
      </c>
      <c r="I13621" s="33">
        <v>7076</v>
      </c>
      <c r="J13621" s="33">
        <v>593</v>
      </c>
      <c r="K13621" s="33">
        <v>7500</v>
      </c>
      <c r="L13621" s="33">
        <v>1</v>
      </c>
      <c r="M13621" s="33">
        <v>1</v>
      </c>
      <c r="N13621" s="33">
        <v>230219.86</v>
      </c>
      <c r="O13621" s="33">
        <v>1665</v>
      </c>
      <c r="P13621" s="33">
        <v>2874</v>
      </c>
    </row>
    <row r="13622" spans="1:16">
      <c r="A13622" s="27" t="s">
        <v>1786</v>
      </c>
      <c r="B13622" s="31">
        <v>202505</v>
      </c>
      <c r="C13622" s="27" t="s">
        <v>171</v>
      </c>
      <c r="D13622" s="27" t="s">
        <v>171</v>
      </c>
      <c r="E13622" s="27" t="s">
        <v>30</v>
      </c>
      <c r="F13622" s="27" t="s">
        <v>257</v>
      </c>
      <c r="G13622" s="33">
        <v>308432.87</v>
      </c>
      <c r="H13622" s="33">
        <v>308432.87</v>
      </c>
      <c r="I13622" s="33">
        <v>8141</v>
      </c>
      <c r="J13622" s="33">
        <v>659</v>
      </c>
      <c r="K13622" s="33">
        <v>7500</v>
      </c>
      <c r="L13622" s="33">
        <v>1</v>
      </c>
      <c r="M13622" s="33">
        <v>1</v>
      </c>
      <c r="N13622" s="33">
        <v>253426.77</v>
      </c>
      <c r="O13622" s="33">
        <v>1669.3</v>
      </c>
      <c r="P13622" s="33">
        <v>3144</v>
      </c>
    </row>
    <row r="13623" spans="1:16">
      <c r="A13623" s="27" t="s">
        <v>1786</v>
      </c>
      <c r="B13623" s="31">
        <v>202506</v>
      </c>
      <c r="C13623" s="27" t="s">
        <v>171</v>
      </c>
      <c r="D13623" s="27" t="s">
        <v>171</v>
      </c>
      <c r="E13623" s="27" t="s">
        <v>30</v>
      </c>
      <c r="F13623" s="27" t="s">
        <v>257</v>
      </c>
      <c r="G13623" s="33">
        <v>303795.86</v>
      </c>
      <c r="H13623" s="33">
        <v>303795.86</v>
      </c>
      <c r="I13623" s="33">
        <v>7929</v>
      </c>
      <c r="J13623" s="33">
        <v>544</v>
      </c>
      <c r="K13623" s="33">
        <v>7500</v>
      </c>
      <c r="L13623" s="33">
        <v>1</v>
      </c>
      <c r="M13623" s="33">
        <v>1</v>
      </c>
      <c r="N13623" s="33">
        <v>248839.75</v>
      </c>
      <c r="O13623" s="33">
        <v>1720.7</v>
      </c>
      <c r="P13623" s="33">
        <v>3196</v>
      </c>
    </row>
    <row r="13624" spans="1:16">
      <c r="A13624" s="27" t="s">
        <v>1786</v>
      </c>
      <c r="B13624" s="31">
        <v>202507</v>
      </c>
      <c r="C13624" s="27" t="s">
        <v>171</v>
      </c>
      <c r="D13624" s="27" t="s">
        <v>171</v>
      </c>
      <c r="E13624" s="27" t="s">
        <v>30</v>
      </c>
      <c r="F13624" s="27" t="s">
        <v>257</v>
      </c>
      <c r="G13624" s="33">
        <v>280063.66</v>
      </c>
      <c r="H13624" s="33">
        <v>280063.66</v>
      </c>
      <c r="I13624" s="33">
        <v>7397</v>
      </c>
      <c r="J13624" s="33">
        <v>538</v>
      </c>
      <c r="K13624" s="33">
        <v>7500</v>
      </c>
      <c r="L13624" s="33">
        <v>1</v>
      </c>
      <c r="M13624" s="33">
        <v>1</v>
      </c>
      <c r="N13624" s="33">
        <v>222368.64</v>
      </c>
      <c r="O13624" s="33">
        <v>1421.1</v>
      </c>
      <c r="P13624" s="33">
        <v>2979</v>
      </c>
    </row>
    <row r="13625" spans="1:16">
      <c r="A13625" s="27" t="s">
        <v>1786</v>
      </c>
      <c r="B13625" s="31">
        <v>202508</v>
      </c>
      <c r="C13625" s="27" t="s">
        <v>171</v>
      </c>
      <c r="D13625" s="27" t="s">
        <v>171</v>
      </c>
      <c r="E13625" s="27" t="s">
        <v>30</v>
      </c>
      <c r="F13625" s="27" t="s">
        <v>257</v>
      </c>
      <c r="G13625" s="33">
        <v>277869.65</v>
      </c>
      <c r="H13625" s="33">
        <v>277869.65</v>
      </c>
      <c r="I13625" s="33">
        <v>7192</v>
      </c>
      <c r="J13625" s="33">
        <v>574</v>
      </c>
      <c r="K13625" s="33">
        <v>7500</v>
      </c>
      <c r="L13625" s="33">
        <v>1</v>
      </c>
      <c r="M13625" s="33">
        <v>1</v>
      </c>
      <c r="N13625" s="33">
        <v>215253.83</v>
      </c>
      <c r="O13625" s="33">
        <v>1634.3</v>
      </c>
      <c r="P13625" s="33">
        <v>2850</v>
      </c>
    </row>
    <row r="13626" spans="1:16">
      <c r="A13626" s="27" t="s">
        <v>1786</v>
      </c>
      <c r="B13626" s="31">
        <v>202509</v>
      </c>
      <c r="C13626" s="27" t="s">
        <v>171</v>
      </c>
      <c r="D13626" s="27" t="s">
        <v>171</v>
      </c>
      <c r="E13626" s="27" t="s">
        <v>30</v>
      </c>
      <c r="F13626" s="27" t="s">
        <v>257</v>
      </c>
      <c r="G13626" s="33">
        <v>246006.45</v>
      </c>
      <c r="H13626" s="33">
        <v>246006.45</v>
      </c>
      <c r="I13626" s="33">
        <v>6399</v>
      </c>
      <c r="J13626" s="33">
        <v>517</v>
      </c>
      <c r="K13626" s="33">
        <v>7500</v>
      </c>
      <c r="L13626" s="33">
        <v>1</v>
      </c>
      <c r="M13626" s="33">
        <v>1</v>
      </c>
      <c r="N13626" s="33">
        <v>208019.53</v>
      </c>
      <c r="O13626" s="33">
        <v>1443</v>
      </c>
      <c r="P13626" s="33">
        <v>2654</v>
      </c>
    </row>
    <row r="13627" spans="1:16">
      <c r="A13627" s="27" t="s">
        <v>1786</v>
      </c>
      <c r="B13627" s="31">
        <v>202510</v>
      </c>
      <c r="C13627" s="27" t="s">
        <v>171</v>
      </c>
      <c r="D13627" s="27" t="s">
        <v>171</v>
      </c>
      <c r="E13627" s="27" t="s">
        <v>30</v>
      </c>
      <c r="F13627" s="27" t="s">
        <v>257</v>
      </c>
      <c r="G13627" s="33">
        <v>287944.83</v>
      </c>
      <c r="H13627" s="33">
        <v>287944.83</v>
      </c>
      <c r="I13627" s="33">
        <v>7674</v>
      </c>
      <c r="J13627" s="33">
        <v>538</v>
      </c>
      <c r="K13627" s="33">
        <v>7500</v>
      </c>
      <c r="L13627" s="33">
        <v>1</v>
      </c>
      <c r="M13627" s="33">
        <v>1</v>
      </c>
      <c r="N13627" s="33">
        <v>229649.19</v>
      </c>
      <c r="O13627" s="33">
        <v>1722.8</v>
      </c>
      <c r="P13627" s="33">
        <v>3137</v>
      </c>
    </row>
    <row r="13628" spans="1:16">
      <c r="A13628" s="27" t="s">
        <v>1786</v>
      </c>
      <c r="B13628" s="31">
        <v>202511</v>
      </c>
      <c r="C13628" s="27" t="s">
        <v>171</v>
      </c>
      <c r="D13628" s="27" t="s">
        <v>171</v>
      </c>
      <c r="E13628" s="27" t="s">
        <v>30</v>
      </c>
      <c r="F13628" s="27" t="s">
        <v>257</v>
      </c>
      <c r="G13628" s="33">
        <v>333590.54</v>
      </c>
      <c r="H13628" s="33">
        <v>333590.54</v>
      </c>
      <c r="I13628" s="33">
        <v>8239</v>
      </c>
      <c r="J13628" s="33">
        <v>686</v>
      </c>
      <c r="K13628" s="33">
        <v>7500</v>
      </c>
      <c r="L13628" s="33">
        <v>1</v>
      </c>
      <c r="M13628" s="33">
        <v>1</v>
      </c>
      <c r="N13628" s="33">
        <v>278548.5</v>
      </c>
      <c r="O13628" s="33">
        <v>1980.2</v>
      </c>
      <c r="P13628" s="33">
        <v>3303</v>
      </c>
    </row>
    <row r="13629" spans="1:16">
      <c r="A13629" s="27" t="s">
        <v>1786</v>
      </c>
      <c r="B13629" s="31">
        <v>202512</v>
      </c>
      <c r="C13629" s="27" t="s">
        <v>171</v>
      </c>
      <c r="D13629" s="27" t="s">
        <v>171</v>
      </c>
      <c r="E13629" s="27" t="s">
        <v>30</v>
      </c>
      <c r="F13629" s="27" t="s">
        <v>257</v>
      </c>
      <c r="G13629" s="33">
        <v>359543.86</v>
      </c>
      <c r="H13629" s="33">
        <v>359543.86</v>
      </c>
      <c r="I13629" s="33">
        <v>9549</v>
      </c>
      <c r="J13629" s="33">
        <v>712</v>
      </c>
      <c r="K13629" s="33">
        <v>7500</v>
      </c>
      <c r="L13629" s="33">
        <v>1</v>
      </c>
      <c r="M13629" s="33">
        <v>1</v>
      </c>
      <c r="N13629" s="33">
        <v>321380.06</v>
      </c>
      <c r="O13629" s="33">
        <v>1921.7</v>
      </c>
      <c r="P13629" s="33">
        <v>3799</v>
      </c>
    </row>
    <row r="13630" spans="1:16">
      <c r="A13630" s="27" t="s">
        <v>1786</v>
      </c>
      <c r="B13630" s="31">
        <v>202601</v>
      </c>
      <c r="C13630" s="27" t="s">
        <v>171</v>
      </c>
      <c r="D13630" s="27" t="s">
        <v>171</v>
      </c>
      <c r="E13630" s="27" t="s">
        <v>30</v>
      </c>
      <c r="F13630" s="27" t="s">
        <v>257</v>
      </c>
      <c r="G13630" s="33">
        <v>203420.81</v>
      </c>
      <c r="H13630" s="33">
        <v>203420.81</v>
      </c>
      <c r="I13630" s="33">
        <v>4941</v>
      </c>
      <c r="J13630" s="33">
        <v>380</v>
      </c>
      <c r="K13630" s="33">
        <v>7500</v>
      </c>
      <c r="L13630" s="33">
        <v>1</v>
      </c>
      <c r="M13630" s="33">
        <v>1</v>
      </c>
      <c r="N13630" s="33">
        <v>164177.83</v>
      </c>
      <c r="O13630" s="33">
        <v>1085.4</v>
      </c>
      <c r="P13630" s="33">
        <v>2054</v>
      </c>
    </row>
    <row r="13631" spans="1:16">
      <c r="A13631" s="27" t="s">
        <v>1786</v>
      </c>
      <c r="B13631" s="31">
        <v>202602</v>
      </c>
      <c r="C13631" s="27" t="s">
        <v>171</v>
      </c>
      <c r="D13631" s="27" t="s">
        <v>171</v>
      </c>
      <c r="E13631" s="27" t="s">
        <v>30</v>
      </c>
      <c r="F13631" s="27" t="s">
        <v>257</v>
      </c>
      <c r="G13631" s="33">
        <v>186874.14</v>
      </c>
      <c r="H13631" s="33">
        <v>186874.14</v>
      </c>
      <c r="I13631" s="33">
        <v>5071</v>
      </c>
      <c r="J13631" s="33">
        <v>375</v>
      </c>
      <c r="K13631" s="33">
        <v>7500</v>
      </c>
      <c r="L13631" s="33">
        <v>1</v>
      </c>
      <c r="M13631" s="33">
        <v>1</v>
      </c>
      <c r="N13631" s="33">
        <v>170006.37</v>
      </c>
      <c r="O13631" s="33">
        <v>990.4</v>
      </c>
      <c r="P13631" s="33">
        <v>2105</v>
      </c>
    </row>
    <row r="13632" spans="1:16">
      <c r="A13632" s="27" t="s">
        <v>1786</v>
      </c>
      <c r="B13632" s="31">
        <v>202603</v>
      </c>
      <c r="C13632" s="27" t="s">
        <v>171</v>
      </c>
      <c r="D13632" s="27" t="s">
        <v>171</v>
      </c>
      <c r="E13632" s="27" t="s">
        <v>30</v>
      </c>
      <c r="F13632" s="27" t="s">
        <v>257</v>
      </c>
      <c r="G13632" s="33">
        <v>233418.84</v>
      </c>
      <c r="H13632" s="33">
        <v>233418.84</v>
      </c>
      <c r="I13632" s="33">
        <v>5972</v>
      </c>
      <c r="J13632" s="33">
        <v>457</v>
      </c>
      <c r="K13632" s="33">
        <v>7500</v>
      </c>
      <c r="L13632" s="33">
        <v>1</v>
      </c>
      <c r="M13632" s="33">
        <v>1</v>
      </c>
      <c r="N13632" s="33">
        <v>212947.6</v>
      </c>
      <c r="O13632" s="33">
        <v>1396.7</v>
      </c>
      <c r="P13632" s="33">
        <v>2483</v>
      </c>
    </row>
    <row r="13633" spans="1:16">
      <c r="A13633" s="27" t="s">
        <v>1786</v>
      </c>
      <c r="B13633" s="31">
        <v>202604</v>
      </c>
      <c r="C13633" s="27" t="s">
        <v>171</v>
      </c>
      <c r="D13633" s="27" t="s">
        <v>171</v>
      </c>
      <c r="E13633" s="27" t="s">
        <v>30</v>
      </c>
      <c r="F13633" s="27" t="s">
        <v>257</v>
      </c>
      <c r="G13633" s="33">
        <v>310019.32</v>
      </c>
      <c r="H13633" s="33">
        <v>310019.32</v>
      </c>
      <c r="I13633" s="33">
        <v>7779</v>
      </c>
      <c r="J13633" s="33">
        <v>680</v>
      </c>
      <c r="K13633" s="33">
        <v>7500</v>
      </c>
      <c r="L13633" s="33">
        <v>1</v>
      </c>
      <c r="M13633" s="33">
        <v>1</v>
      </c>
      <c r="N13633" s="33">
        <v>251860.53</v>
      </c>
      <c r="O13633" s="33">
        <v>1770.8</v>
      </c>
      <c r="P13633" s="33">
        <v>3241</v>
      </c>
    </row>
    <row r="13634" spans="1:16">
      <c r="A13634" s="27" t="s">
        <v>1786</v>
      </c>
      <c r="B13634" s="31">
        <v>202605</v>
      </c>
      <c r="C13634" s="27" t="s">
        <v>171</v>
      </c>
      <c r="D13634" s="27" t="s">
        <v>171</v>
      </c>
      <c r="E13634" s="27" t="s">
        <v>30</v>
      </c>
      <c r="F13634" s="27" t="s">
        <v>257</v>
      </c>
      <c r="G13634" s="33">
        <v>345228.29</v>
      </c>
      <c r="H13634" s="33">
        <v>345228.29</v>
      </c>
      <c r="I13634" s="33">
        <v>9604</v>
      </c>
      <c r="J13634" s="33">
        <v>651</v>
      </c>
      <c r="K13634" s="33">
        <v>7500</v>
      </c>
      <c r="L13634" s="33">
        <v>1</v>
      </c>
      <c r="M13634" s="33">
        <v>1</v>
      </c>
      <c r="N13634" s="33">
        <v>277248.88</v>
      </c>
      <c r="O13634" s="33">
        <v>1795.7</v>
      </c>
      <c r="P13634" s="33">
        <v>3932</v>
      </c>
    </row>
    <row r="13635" spans="1:16">
      <c r="A13635" s="27" t="s">
        <v>1786</v>
      </c>
      <c r="B13635" s="31">
        <v>202606</v>
      </c>
      <c r="C13635" s="27" t="s">
        <v>171</v>
      </c>
      <c r="D13635" s="27" t="s">
        <v>171</v>
      </c>
      <c r="E13635" s="27" t="s">
        <v>30</v>
      </c>
      <c r="F13635" s="27" t="s">
        <v>257</v>
      </c>
      <c r="G13635" s="33">
        <v>339702.91</v>
      </c>
      <c r="H13635" s="33">
        <v>339702.91</v>
      </c>
      <c r="I13635" s="33">
        <v>9381</v>
      </c>
      <c r="J13635" s="33">
        <v>738</v>
      </c>
      <c r="K13635" s="33">
        <v>7500</v>
      </c>
      <c r="L13635" s="33">
        <v>1</v>
      </c>
      <c r="M13635" s="33">
        <v>1</v>
      </c>
      <c r="N13635" s="33">
        <v>272230.69</v>
      </c>
      <c r="O13635" s="33">
        <v>1848.5</v>
      </c>
      <c r="P13635" s="33">
        <v>3736</v>
      </c>
    </row>
    <row r="13636" spans="1:16">
      <c r="A13636" s="27" t="s">
        <v>1786</v>
      </c>
      <c r="B13636" s="31">
        <v>202607</v>
      </c>
      <c r="C13636" s="27" t="s">
        <v>171</v>
      </c>
      <c r="D13636" s="27" t="s">
        <v>171</v>
      </c>
      <c r="E13636" s="27" t="s">
        <v>30</v>
      </c>
      <c r="F13636" s="27" t="s">
        <v>257</v>
      </c>
      <c r="G13636" s="33">
        <v>294279.83</v>
      </c>
      <c r="H13636" s="33">
        <v>294279.83</v>
      </c>
      <c r="I13636" s="33">
        <v>7884</v>
      </c>
      <c r="J13636" s="33">
        <v>475</v>
      </c>
      <c r="K13636" s="33">
        <v>7500</v>
      </c>
      <c r="L13636" s="33">
        <v>1</v>
      </c>
      <c r="M13636" s="33">
        <v>1</v>
      </c>
      <c r="N13636" s="33">
        <v>243271.29</v>
      </c>
      <c r="O13636" s="33">
        <v>1862.7</v>
      </c>
      <c r="P13636" s="33">
        <v>3308</v>
      </c>
    </row>
    <row r="13637" spans="1:16">
      <c r="A13637" s="27" t="s">
        <v>1789</v>
      </c>
      <c r="B13637" s="31">
        <v>202408</v>
      </c>
      <c r="C13637" s="27" t="s">
        <v>154</v>
      </c>
      <c r="D13637" s="27" t="s">
        <v>154</v>
      </c>
      <c r="E13637" s="27" t="s">
        <v>31</v>
      </c>
      <c r="F13637" s="27" t="s">
        <v>257</v>
      </c>
      <c r="G13637" s="33">
        <v>532025.85</v>
      </c>
      <c r="H13637" s="33">
        <v>532025.85</v>
      </c>
      <c r="I13637" s="33">
        <v>14527</v>
      </c>
      <c r="J13637" s="33">
        <v>975</v>
      </c>
      <c r="K13637" s="33">
        <v>10800</v>
      </c>
      <c r="L13637" s="33">
        <v>1</v>
      </c>
      <c r="M13637" s="33">
        <v>1</v>
      </c>
      <c r="N13637" s="33">
        <v>353091.3</v>
      </c>
      <c r="O13637" s="33">
        <v>2936.3</v>
      </c>
      <c r="P13637" s="33">
        <v>5754</v>
      </c>
    </row>
    <row r="13638" spans="1:16">
      <c r="A13638" s="27" t="s">
        <v>1789</v>
      </c>
      <c r="B13638" s="31">
        <v>202409</v>
      </c>
      <c r="C13638" s="27" t="s">
        <v>154</v>
      </c>
      <c r="D13638" s="27" t="s">
        <v>154</v>
      </c>
      <c r="E13638" s="27" t="s">
        <v>31</v>
      </c>
      <c r="F13638" s="27" t="s">
        <v>257</v>
      </c>
      <c r="G13638" s="33">
        <v>583050.89</v>
      </c>
      <c r="H13638" s="33">
        <v>583050.89</v>
      </c>
      <c r="I13638" s="33">
        <v>15991</v>
      </c>
      <c r="J13638" s="33">
        <v>1356</v>
      </c>
      <c r="K13638" s="33">
        <v>10800</v>
      </c>
      <c r="L13638" s="33">
        <v>1</v>
      </c>
      <c r="M13638" s="33">
        <v>1</v>
      </c>
      <c r="N13638" s="33">
        <v>339815.37</v>
      </c>
      <c r="O13638" s="33">
        <v>3669.6</v>
      </c>
      <c r="P13638" s="33">
        <v>6354</v>
      </c>
    </row>
    <row r="13639" spans="1:16">
      <c r="A13639" s="27" t="s">
        <v>1789</v>
      </c>
      <c r="B13639" s="31">
        <v>202410</v>
      </c>
      <c r="C13639" s="27" t="s">
        <v>154</v>
      </c>
      <c r="D13639" s="27" t="s">
        <v>154</v>
      </c>
      <c r="E13639" s="27" t="s">
        <v>31</v>
      </c>
      <c r="F13639" s="27" t="s">
        <v>257</v>
      </c>
      <c r="G13639" s="33">
        <v>755127.36</v>
      </c>
      <c r="H13639" s="33">
        <v>755127.36</v>
      </c>
      <c r="I13639" s="33">
        <v>18433</v>
      </c>
      <c r="J13639" s="33">
        <v>1429</v>
      </c>
      <c r="K13639" s="33">
        <v>10800</v>
      </c>
      <c r="L13639" s="33">
        <v>1</v>
      </c>
      <c r="M13639" s="33">
        <v>1</v>
      </c>
      <c r="N13639" s="33">
        <v>373599.79</v>
      </c>
      <c r="O13639" s="33">
        <v>4467.8</v>
      </c>
      <c r="P13639" s="33">
        <v>7534</v>
      </c>
    </row>
    <row r="13640" spans="1:16">
      <c r="A13640" s="27" t="s">
        <v>1789</v>
      </c>
      <c r="B13640" s="31">
        <v>202411</v>
      </c>
      <c r="C13640" s="27" t="s">
        <v>154</v>
      </c>
      <c r="D13640" s="27" t="s">
        <v>154</v>
      </c>
      <c r="E13640" s="27" t="s">
        <v>31</v>
      </c>
      <c r="F13640" s="27" t="s">
        <v>257</v>
      </c>
      <c r="G13640" s="33">
        <v>854207.89</v>
      </c>
      <c r="H13640" s="33">
        <v>854207.89</v>
      </c>
      <c r="I13640" s="33">
        <v>22679</v>
      </c>
      <c r="J13640" s="33">
        <v>1602</v>
      </c>
      <c r="K13640" s="33">
        <v>10800</v>
      </c>
      <c r="L13640" s="33">
        <v>1</v>
      </c>
      <c r="M13640" s="33">
        <v>1</v>
      </c>
      <c r="N13640" s="33">
        <v>451279.19</v>
      </c>
      <c r="O13640" s="33">
        <v>4386.1</v>
      </c>
      <c r="P13640" s="33">
        <v>9068</v>
      </c>
    </row>
    <row r="13641" spans="1:16">
      <c r="A13641" s="27" t="s">
        <v>1789</v>
      </c>
      <c r="B13641" s="31">
        <v>202412</v>
      </c>
      <c r="C13641" s="27" t="s">
        <v>154</v>
      </c>
      <c r="D13641" s="27" t="s">
        <v>154</v>
      </c>
      <c r="E13641" s="27" t="s">
        <v>31</v>
      </c>
      <c r="F13641" s="27" t="s">
        <v>257</v>
      </c>
      <c r="G13641" s="33">
        <v>925499.2</v>
      </c>
      <c r="H13641" s="33">
        <v>925499.2</v>
      </c>
      <c r="I13641" s="33">
        <v>25078</v>
      </c>
      <c r="J13641" s="33">
        <v>1863</v>
      </c>
      <c r="K13641" s="33">
        <v>10800</v>
      </c>
      <c r="L13641" s="33">
        <v>1</v>
      </c>
      <c r="M13641" s="33">
        <v>1</v>
      </c>
      <c r="N13641" s="33">
        <v>518520.81</v>
      </c>
      <c r="O13641" s="33">
        <v>5243.2</v>
      </c>
      <c r="P13641" s="33">
        <v>10330</v>
      </c>
    </row>
    <row r="13642" spans="1:16">
      <c r="A13642" s="27" t="s">
        <v>1789</v>
      </c>
      <c r="B13642" s="31">
        <v>202501</v>
      </c>
      <c r="C13642" s="27" t="s">
        <v>154</v>
      </c>
      <c r="D13642" s="27" t="s">
        <v>154</v>
      </c>
      <c r="E13642" s="27" t="s">
        <v>31</v>
      </c>
      <c r="F13642" s="27" t="s">
        <v>257</v>
      </c>
      <c r="G13642" s="33">
        <v>476559.91</v>
      </c>
      <c r="H13642" s="33">
        <v>476559.91</v>
      </c>
      <c r="I13642" s="33">
        <v>12110</v>
      </c>
      <c r="J13642" s="33">
        <v>791</v>
      </c>
      <c r="K13642" s="33">
        <v>10800</v>
      </c>
      <c r="L13642" s="33">
        <v>1</v>
      </c>
      <c r="M13642" s="33">
        <v>1</v>
      </c>
      <c r="N13642" s="33">
        <v>263793.79</v>
      </c>
      <c r="O13642" s="33">
        <v>2916.2</v>
      </c>
      <c r="P13642" s="33">
        <v>4938</v>
      </c>
    </row>
    <row r="13643" spans="1:16">
      <c r="A13643" s="27" t="s">
        <v>1789</v>
      </c>
      <c r="B13643" s="31">
        <v>202502</v>
      </c>
      <c r="C13643" s="27" t="s">
        <v>154</v>
      </c>
      <c r="D13643" s="27" t="s">
        <v>154</v>
      </c>
      <c r="E13643" s="27" t="s">
        <v>31</v>
      </c>
      <c r="F13643" s="27" t="s">
        <v>257</v>
      </c>
      <c r="G13643" s="33">
        <v>533641.36</v>
      </c>
      <c r="H13643" s="33">
        <v>533641.36</v>
      </c>
      <c r="I13643" s="33">
        <v>13249</v>
      </c>
      <c r="J13643" s="33">
        <v>925</v>
      </c>
      <c r="K13643" s="33">
        <v>10800</v>
      </c>
      <c r="L13643" s="33">
        <v>1</v>
      </c>
      <c r="M13643" s="33">
        <v>1</v>
      </c>
      <c r="N13643" s="33">
        <v>272030.77</v>
      </c>
      <c r="O13643" s="33">
        <v>3245.7</v>
      </c>
      <c r="P13643" s="33">
        <v>5501</v>
      </c>
    </row>
    <row r="13644" spans="1:16">
      <c r="A13644" s="27" t="s">
        <v>1789</v>
      </c>
      <c r="B13644" s="31">
        <v>202503</v>
      </c>
      <c r="C13644" s="27" t="s">
        <v>154</v>
      </c>
      <c r="D13644" s="27" t="s">
        <v>154</v>
      </c>
      <c r="E13644" s="27" t="s">
        <v>31</v>
      </c>
      <c r="F13644" s="27" t="s">
        <v>257</v>
      </c>
      <c r="G13644" s="33">
        <v>600867.85</v>
      </c>
      <c r="H13644" s="33">
        <v>600867.85</v>
      </c>
      <c r="I13644" s="33">
        <v>15260</v>
      </c>
      <c r="J13644" s="33">
        <v>1327</v>
      </c>
      <c r="K13644" s="33">
        <v>10800</v>
      </c>
      <c r="L13644" s="33">
        <v>1</v>
      </c>
      <c r="M13644" s="33">
        <v>1</v>
      </c>
      <c r="N13644" s="33">
        <v>339334.77</v>
      </c>
      <c r="O13644" s="33">
        <v>3477</v>
      </c>
      <c r="P13644" s="33">
        <v>5837</v>
      </c>
    </row>
    <row r="13645" spans="1:16">
      <c r="A13645" s="27" t="s">
        <v>1789</v>
      </c>
      <c r="B13645" s="31">
        <v>202504</v>
      </c>
      <c r="C13645" s="27" t="s">
        <v>154</v>
      </c>
      <c r="D13645" s="27" t="s">
        <v>154</v>
      </c>
      <c r="E13645" s="27" t="s">
        <v>31</v>
      </c>
      <c r="F13645" s="27" t="s">
        <v>257</v>
      </c>
      <c r="G13645" s="33">
        <v>743434.36</v>
      </c>
      <c r="H13645" s="33">
        <v>743434.36</v>
      </c>
      <c r="I13645" s="33">
        <v>17965</v>
      </c>
      <c r="J13645" s="33">
        <v>1318</v>
      </c>
      <c r="K13645" s="33">
        <v>10800</v>
      </c>
      <c r="L13645" s="33">
        <v>1</v>
      </c>
      <c r="M13645" s="33">
        <v>1</v>
      </c>
      <c r="N13645" s="33">
        <v>399685.61</v>
      </c>
      <c r="O13645" s="33">
        <v>4412.5</v>
      </c>
      <c r="P13645" s="33">
        <v>7533</v>
      </c>
    </row>
    <row r="13646" spans="1:16">
      <c r="A13646" s="27" t="s">
        <v>1789</v>
      </c>
      <c r="B13646" s="31">
        <v>202505</v>
      </c>
      <c r="C13646" s="27" t="s">
        <v>154</v>
      </c>
      <c r="D13646" s="27" t="s">
        <v>154</v>
      </c>
      <c r="E13646" s="27" t="s">
        <v>31</v>
      </c>
      <c r="F13646" s="27" t="s">
        <v>257</v>
      </c>
      <c r="G13646" s="33">
        <v>890085.76</v>
      </c>
      <c r="H13646" s="33">
        <v>890085.76</v>
      </c>
      <c r="I13646" s="33">
        <v>23313</v>
      </c>
      <c r="J13646" s="33">
        <v>2010</v>
      </c>
      <c r="K13646" s="33">
        <v>10800</v>
      </c>
      <c r="L13646" s="33">
        <v>1</v>
      </c>
      <c r="M13646" s="33">
        <v>1</v>
      </c>
      <c r="N13646" s="33">
        <v>438158.25</v>
      </c>
      <c r="O13646" s="33">
        <v>5413.4</v>
      </c>
      <c r="P13646" s="33">
        <v>9104</v>
      </c>
    </row>
    <row r="13647" spans="1:16">
      <c r="A13647" s="27" t="s">
        <v>1789</v>
      </c>
      <c r="B13647" s="31">
        <v>202506</v>
      </c>
      <c r="C13647" s="27" t="s">
        <v>154</v>
      </c>
      <c r="D13647" s="27" t="s">
        <v>154</v>
      </c>
      <c r="E13647" s="27" t="s">
        <v>31</v>
      </c>
      <c r="F13647" s="27" t="s">
        <v>257</v>
      </c>
      <c r="G13647" s="33">
        <v>780771.59</v>
      </c>
      <c r="H13647" s="33">
        <v>780771.59</v>
      </c>
      <c r="I13647" s="33">
        <v>21326</v>
      </c>
      <c r="J13647" s="33">
        <v>1337</v>
      </c>
      <c r="K13647" s="33">
        <v>10800</v>
      </c>
      <c r="L13647" s="33">
        <v>1</v>
      </c>
      <c r="M13647" s="33">
        <v>1</v>
      </c>
      <c r="N13647" s="33">
        <v>428450.89</v>
      </c>
      <c r="O13647" s="33">
        <v>4723.9</v>
      </c>
      <c r="P13647" s="33">
        <v>8482</v>
      </c>
    </row>
    <row r="13648" spans="1:16">
      <c r="A13648" s="27" t="s">
        <v>1789</v>
      </c>
      <c r="B13648" s="31">
        <v>202507</v>
      </c>
      <c r="C13648" s="27" t="s">
        <v>154</v>
      </c>
      <c r="D13648" s="27" t="s">
        <v>154</v>
      </c>
      <c r="E13648" s="27" t="s">
        <v>31</v>
      </c>
      <c r="F13648" s="27" t="s">
        <v>257</v>
      </c>
      <c r="G13648" s="33">
        <v>769110.84</v>
      </c>
      <c r="H13648" s="33">
        <v>769110.84</v>
      </c>
      <c r="I13648" s="33">
        <v>20905</v>
      </c>
      <c r="J13648" s="33">
        <v>1828</v>
      </c>
      <c r="K13648" s="33">
        <v>10800</v>
      </c>
      <c r="L13648" s="33">
        <v>1</v>
      </c>
      <c r="M13648" s="33">
        <v>1</v>
      </c>
      <c r="N13648" s="33">
        <v>381291.93</v>
      </c>
      <c r="O13648" s="33">
        <v>4297.4</v>
      </c>
      <c r="P13648" s="33">
        <v>8511</v>
      </c>
    </row>
    <row r="13649" spans="1:16">
      <c r="A13649" s="27" t="s">
        <v>1789</v>
      </c>
      <c r="B13649" s="31">
        <v>202508</v>
      </c>
      <c r="C13649" s="27" t="s">
        <v>154</v>
      </c>
      <c r="D13649" s="27" t="s">
        <v>154</v>
      </c>
      <c r="E13649" s="27" t="s">
        <v>31</v>
      </c>
      <c r="F13649" s="27" t="s">
        <v>257</v>
      </c>
      <c r="G13649" s="33">
        <v>778764.61</v>
      </c>
      <c r="H13649" s="33">
        <v>778764.61</v>
      </c>
      <c r="I13649" s="33">
        <v>19652</v>
      </c>
      <c r="J13649" s="33">
        <v>1693</v>
      </c>
      <c r="K13649" s="33">
        <v>10800</v>
      </c>
      <c r="L13649" s="33">
        <v>1</v>
      </c>
      <c r="M13649" s="33">
        <v>1</v>
      </c>
      <c r="N13649" s="33">
        <v>367568.04</v>
      </c>
      <c r="O13649" s="33">
        <v>4387.9</v>
      </c>
      <c r="P13649" s="33">
        <v>8064</v>
      </c>
    </row>
    <row r="13650" spans="1:16">
      <c r="A13650" s="27" t="s">
        <v>1789</v>
      </c>
      <c r="B13650" s="31">
        <v>202509</v>
      </c>
      <c r="C13650" s="27" t="s">
        <v>154</v>
      </c>
      <c r="D13650" s="27" t="s">
        <v>154</v>
      </c>
      <c r="E13650" s="27" t="s">
        <v>31</v>
      </c>
      <c r="F13650" s="27" t="s">
        <v>257</v>
      </c>
      <c r="G13650" s="33">
        <v>672844.9399999999</v>
      </c>
      <c r="H13650" s="33">
        <v>672844.9399999999</v>
      </c>
      <c r="I13650" s="33">
        <v>16608</v>
      </c>
      <c r="J13650" s="33">
        <v>1127</v>
      </c>
      <c r="K13650" s="33">
        <v>10800</v>
      </c>
      <c r="L13650" s="33">
        <v>1</v>
      </c>
      <c r="M13650" s="33">
        <v>1</v>
      </c>
      <c r="N13650" s="33">
        <v>353747.8</v>
      </c>
      <c r="O13650" s="33">
        <v>3961.2</v>
      </c>
      <c r="P13650" s="33">
        <v>6998</v>
      </c>
    </row>
    <row r="13651" spans="1:16">
      <c r="A13651" s="27" t="s">
        <v>1789</v>
      </c>
      <c r="B13651" s="31">
        <v>202510</v>
      </c>
      <c r="C13651" s="27" t="s">
        <v>154</v>
      </c>
      <c r="D13651" s="27" t="s">
        <v>154</v>
      </c>
      <c r="E13651" s="27" t="s">
        <v>31</v>
      </c>
      <c r="F13651" s="27" t="s">
        <v>257</v>
      </c>
      <c r="G13651" s="33">
        <v>755557.3100000001</v>
      </c>
      <c r="H13651" s="33">
        <v>755557.3100000001</v>
      </c>
      <c r="I13651" s="33">
        <v>17950</v>
      </c>
      <c r="J13651" s="33">
        <v>1378</v>
      </c>
      <c r="K13651" s="33">
        <v>10800</v>
      </c>
      <c r="L13651" s="33">
        <v>1</v>
      </c>
      <c r="M13651" s="33">
        <v>1</v>
      </c>
      <c r="N13651" s="33">
        <v>388917.38</v>
      </c>
      <c r="O13651" s="33">
        <v>4094.1</v>
      </c>
      <c r="P13651" s="33">
        <v>7321</v>
      </c>
    </row>
    <row r="13652" spans="1:16">
      <c r="A13652" s="27" t="s">
        <v>1789</v>
      </c>
      <c r="B13652" s="31">
        <v>202511</v>
      </c>
      <c r="C13652" s="27" t="s">
        <v>154</v>
      </c>
      <c r="D13652" s="27" t="s">
        <v>154</v>
      </c>
      <c r="E13652" s="27" t="s">
        <v>31</v>
      </c>
      <c r="F13652" s="27" t="s">
        <v>257</v>
      </c>
      <c r="G13652" s="33">
        <v>920961</v>
      </c>
      <c r="H13652" s="33">
        <v>920961</v>
      </c>
      <c r="I13652" s="33">
        <v>26011</v>
      </c>
      <c r="J13652" s="33">
        <v>2177</v>
      </c>
      <c r="K13652" s="33">
        <v>10800</v>
      </c>
      <c r="L13652" s="33">
        <v>1</v>
      </c>
      <c r="M13652" s="33">
        <v>1</v>
      </c>
      <c r="N13652" s="33">
        <v>469781.64</v>
      </c>
      <c r="O13652" s="33">
        <v>4951.8</v>
      </c>
      <c r="P13652" s="33">
        <v>10123</v>
      </c>
    </row>
    <row r="13653" spans="1:16">
      <c r="A13653" s="27" t="s">
        <v>1789</v>
      </c>
      <c r="B13653" s="31">
        <v>202512</v>
      </c>
      <c r="C13653" s="27" t="s">
        <v>154</v>
      </c>
      <c r="D13653" s="27" t="s">
        <v>154</v>
      </c>
      <c r="E13653" s="27" t="s">
        <v>31</v>
      </c>
      <c r="F13653" s="27" t="s">
        <v>257</v>
      </c>
      <c r="G13653" s="33">
        <v>1104600.18</v>
      </c>
      <c r="H13653" s="33">
        <v>1104600.18</v>
      </c>
      <c r="I13653" s="33">
        <v>28672</v>
      </c>
      <c r="J13653" s="33">
        <v>1980</v>
      </c>
      <c r="K13653" s="33">
        <v>10800</v>
      </c>
      <c r="L13653" s="33">
        <v>1</v>
      </c>
      <c r="M13653" s="33">
        <v>1</v>
      </c>
      <c r="N13653" s="33">
        <v>539780.17</v>
      </c>
      <c r="O13653" s="33">
        <v>5919.3</v>
      </c>
      <c r="P13653" s="33">
        <v>11518</v>
      </c>
    </row>
    <row r="13654" spans="1:16">
      <c r="A13654" s="27" t="s">
        <v>1789</v>
      </c>
      <c r="B13654" s="31">
        <v>202601</v>
      </c>
      <c r="C13654" s="27" t="s">
        <v>154</v>
      </c>
      <c r="D13654" s="27" t="s">
        <v>154</v>
      </c>
      <c r="E13654" s="27" t="s">
        <v>31</v>
      </c>
      <c r="F13654" s="27" t="s">
        <v>257</v>
      </c>
      <c r="G13654" s="33">
        <v>590238.6800000001</v>
      </c>
      <c r="H13654" s="33">
        <v>590238.6800000001</v>
      </c>
      <c r="I13654" s="33">
        <v>14152</v>
      </c>
      <c r="J13654" s="33">
        <v>1010</v>
      </c>
      <c r="K13654" s="33">
        <v>10800</v>
      </c>
      <c r="L13654" s="33">
        <v>1</v>
      </c>
      <c r="M13654" s="33">
        <v>1</v>
      </c>
      <c r="N13654" s="33">
        <v>274609.34</v>
      </c>
      <c r="O13654" s="33">
        <v>3223.5</v>
      </c>
      <c r="P13654" s="33">
        <v>5921</v>
      </c>
    </row>
    <row r="13655" spans="1:16">
      <c r="A13655" s="27" t="s">
        <v>1789</v>
      </c>
      <c r="B13655" s="31">
        <v>202602</v>
      </c>
      <c r="C13655" s="27" t="s">
        <v>154</v>
      </c>
      <c r="D13655" s="27" t="s">
        <v>154</v>
      </c>
      <c r="E13655" s="27" t="s">
        <v>31</v>
      </c>
      <c r="F13655" s="27" t="s">
        <v>257</v>
      </c>
      <c r="G13655" s="33">
        <v>603101.78</v>
      </c>
      <c r="H13655" s="33">
        <v>603101.78</v>
      </c>
      <c r="I13655" s="33">
        <v>16000</v>
      </c>
      <c r="J13655" s="33">
        <v>1170</v>
      </c>
      <c r="K13655" s="33">
        <v>10800</v>
      </c>
      <c r="L13655" s="33">
        <v>1</v>
      </c>
      <c r="M13655" s="33">
        <v>1</v>
      </c>
      <c r="N13655" s="33">
        <v>283184.03</v>
      </c>
      <c r="O13655" s="33">
        <v>3322.2</v>
      </c>
      <c r="P13655" s="33">
        <v>6544</v>
      </c>
    </row>
    <row r="13656" spans="1:16">
      <c r="A13656" s="27" t="s">
        <v>1789</v>
      </c>
      <c r="B13656" s="31">
        <v>202603</v>
      </c>
      <c r="C13656" s="27" t="s">
        <v>154</v>
      </c>
      <c r="D13656" s="27" t="s">
        <v>154</v>
      </c>
      <c r="E13656" s="27" t="s">
        <v>31</v>
      </c>
      <c r="F13656" s="27" t="s">
        <v>257</v>
      </c>
      <c r="G13656" s="33">
        <v>779796.55</v>
      </c>
      <c r="H13656" s="33">
        <v>779796.55</v>
      </c>
      <c r="I13656" s="33">
        <v>20821</v>
      </c>
      <c r="J13656" s="33">
        <v>1541</v>
      </c>
      <c r="K13656" s="33">
        <v>10800</v>
      </c>
      <c r="L13656" s="33">
        <v>1</v>
      </c>
      <c r="M13656" s="33">
        <v>1</v>
      </c>
      <c r="N13656" s="33">
        <v>353247.49</v>
      </c>
      <c r="O13656" s="33">
        <v>4302</v>
      </c>
      <c r="P13656" s="33">
        <v>7923</v>
      </c>
    </row>
    <row r="13657" spans="1:16">
      <c r="A13657" s="27" t="s">
        <v>1789</v>
      </c>
      <c r="B13657" s="31">
        <v>202604</v>
      </c>
      <c r="C13657" s="27" t="s">
        <v>154</v>
      </c>
      <c r="D13657" s="27" t="s">
        <v>154</v>
      </c>
      <c r="E13657" s="27" t="s">
        <v>31</v>
      </c>
      <c r="F13657" s="27" t="s">
        <v>257</v>
      </c>
      <c r="G13657" s="33">
        <v>959365.3199999999</v>
      </c>
      <c r="H13657" s="33">
        <v>959365.3199999999</v>
      </c>
      <c r="I13657" s="33">
        <v>25201</v>
      </c>
      <c r="J13657" s="33">
        <v>1947</v>
      </c>
      <c r="K13657" s="33">
        <v>10800</v>
      </c>
      <c r="L13657" s="33">
        <v>1</v>
      </c>
      <c r="M13657" s="33">
        <v>1</v>
      </c>
      <c r="N13657" s="33">
        <v>416072.72</v>
      </c>
      <c r="O13657" s="33">
        <v>5871.9</v>
      </c>
      <c r="P13657" s="33">
        <v>10116</v>
      </c>
    </row>
    <row r="13658" spans="1:16">
      <c r="A13658" s="27" t="s">
        <v>1789</v>
      </c>
      <c r="B13658" s="31">
        <v>202605</v>
      </c>
      <c r="C13658" s="27" t="s">
        <v>154</v>
      </c>
      <c r="D13658" s="27" t="s">
        <v>154</v>
      </c>
      <c r="E13658" s="27" t="s">
        <v>31</v>
      </c>
      <c r="F13658" s="27" t="s">
        <v>257</v>
      </c>
      <c r="G13658" s="33">
        <v>943832.2</v>
      </c>
      <c r="H13658" s="33">
        <v>943832.2</v>
      </c>
      <c r="I13658" s="33">
        <v>23777</v>
      </c>
      <c r="J13658" s="33">
        <v>1971</v>
      </c>
      <c r="K13658" s="33">
        <v>10800</v>
      </c>
      <c r="L13658" s="33">
        <v>1</v>
      </c>
      <c r="M13658" s="33">
        <v>1</v>
      </c>
      <c r="N13658" s="33">
        <v>456122.74</v>
      </c>
      <c r="O13658" s="33">
        <v>5538.3</v>
      </c>
      <c r="P13658" s="33">
        <v>10359</v>
      </c>
    </row>
    <row r="13659" spans="1:16">
      <c r="A13659" s="27" t="s">
        <v>1789</v>
      </c>
      <c r="B13659" s="31">
        <v>202606</v>
      </c>
      <c r="C13659" s="27" t="s">
        <v>154</v>
      </c>
      <c r="D13659" s="27" t="s">
        <v>154</v>
      </c>
      <c r="E13659" s="27" t="s">
        <v>31</v>
      </c>
      <c r="F13659" s="27" t="s">
        <v>257</v>
      </c>
      <c r="G13659" s="33">
        <v>1011356.13</v>
      </c>
      <c r="H13659" s="33">
        <v>1011356.13</v>
      </c>
      <c r="I13659" s="33">
        <v>25641</v>
      </c>
      <c r="J13659" s="33">
        <v>1861</v>
      </c>
      <c r="K13659" s="33">
        <v>10800</v>
      </c>
      <c r="L13659" s="33">
        <v>1</v>
      </c>
      <c r="M13659" s="33">
        <v>1</v>
      </c>
      <c r="N13659" s="33">
        <v>446017.38</v>
      </c>
      <c r="O13659" s="33">
        <v>5712.5</v>
      </c>
      <c r="P13659" s="33">
        <v>10404</v>
      </c>
    </row>
    <row r="13660" spans="1:16">
      <c r="A13660" s="27" t="s">
        <v>1789</v>
      </c>
      <c r="B13660" s="31">
        <v>202607</v>
      </c>
      <c r="C13660" s="27" t="s">
        <v>154</v>
      </c>
      <c r="D13660" s="27" t="s">
        <v>154</v>
      </c>
      <c r="E13660" s="27" t="s">
        <v>31</v>
      </c>
      <c r="F13660" s="27" t="s">
        <v>257</v>
      </c>
      <c r="G13660" s="33">
        <v>948583.62</v>
      </c>
      <c r="H13660" s="33">
        <v>948583.62</v>
      </c>
      <c r="I13660" s="33">
        <v>23526</v>
      </c>
      <c r="J13660" s="33">
        <v>1884</v>
      </c>
      <c r="K13660" s="33">
        <v>10800</v>
      </c>
      <c r="L13660" s="33">
        <v>1</v>
      </c>
      <c r="M13660" s="33">
        <v>1</v>
      </c>
      <c r="N13660" s="33">
        <v>396924.9</v>
      </c>
      <c r="O13660" s="33">
        <v>5364.1</v>
      </c>
      <c r="P13660" s="33">
        <v>9457</v>
      </c>
    </row>
    <row r="13661" spans="1:16">
      <c r="A13661" s="27" t="s">
        <v>1792</v>
      </c>
      <c r="B13661" s="31">
        <v>202508</v>
      </c>
      <c r="C13661" s="27" t="s">
        <v>154</v>
      </c>
      <c r="D13661" s="27" t="s">
        <v>154</v>
      </c>
      <c r="E13661" s="27" t="s">
        <v>31</v>
      </c>
      <c r="F13661" s="27" t="s">
        <v>257</v>
      </c>
      <c r="G13661" s="33">
        <v>276561.51</v>
      </c>
      <c r="H13661" s="33">
        <v>0</v>
      </c>
      <c r="I13661" s="33">
        <v>6838</v>
      </c>
      <c r="J13661" s="33">
        <v>506</v>
      </c>
      <c r="K13661" s="33">
        <v>10300</v>
      </c>
      <c r="L13661" s="33">
        <v>1</v>
      </c>
      <c r="M13661" s="33">
        <v>0</v>
      </c>
      <c r="N13661" s="33">
        <v>348307.8</v>
      </c>
      <c r="O13661" s="33">
        <v>1500.4</v>
      </c>
      <c r="P13661" s="33">
        <v>2829</v>
      </c>
    </row>
    <row r="13662" spans="1:16">
      <c r="A13662" s="27" t="s">
        <v>1792</v>
      </c>
      <c r="B13662" s="31">
        <v>202509</v>
      </c>
      <c r="C13662" s="27" t="s">
        <v>154</v>
      </c>
      <c r="D13662" s="27" t="s">
        <v>154</v>
      </c>
      <c r="E13662" s="27" t="s">
        <v>31</v>
      </c>
      <c r="F13662" s="27" t="s">
        <v>257</v>
      </c>
      <c r="G13662" s="33">
        <v>302933.59</v>
      </c>
      <c r="H13662" s="33">
        <v>0</v>
      </c>
      <c r="I13662" s="33">
        <v>8166</v>
      </c>
      <c r="J13662" s="33">
        <v>602</v>
      </c>
      <c r="K13662" s="33">
        <v>10300</v>
      </c>
      <c r="L13662" s="33">
        <v>1</v>
      </c>
      <c r="M13662" s="33">
        <v>0</v>
      </c>
      <c r="N13662" s="33">
        <v>335211.73</v>
      </c>
      <c r="O13662" s="33">
        <v>1773</v>
      </c>
      <c r="P13662" s="33">
        <v>3153</v>
      </c>
    </row>
    <row r="13663" spans="1:16">
      <c r="A13663" s="27" t="s">
        <v>1792</v>
      </c>
      <c r="B13663" s="31">
        <v>202510</v>
      </c>
      <c r="C13663" s="27" t="s">
        <v>154</v>
      </c>
      <c r="D13663" s="27" t="s">
        <v>154</v>
      </c>
      <c r="E13663" s="27" t="s">
        <v>31</v>
      </c>
      <c r="F13663" s="27" t="s">
        <v>257</v>
      </c>
      <c r="G13663" s="33">
        <v>367227.31</v>
      </c>
      <c r="H13663" s="33">
        <v>0</v>
      </c>
      <c r="I13663" s="33">
        <v>9480</v>
      </c>
      <c r="J13663" s="33">
        <v>693</v>
      </c>
      <c r="K13663" s="33">
        <v>10300</v>
      </c>
      <c r="L13663" s="33">
        <v>1</v>
      </c>
      <c r="M13663" s="33">
        <v>0</v>
      </c>
      <c r="N13663" s="33">
        <v>368538.45</v>
      </c>
      <c r="O13663" s="33">
        <v>2013.9</v>
      </c>
      <c r="P13663" s="33">
        <v>3816</v>
      </c>
    </row>
    <row r="13664" spans="1:16">
      <c r="A13664" s="27" t="s">
        <v>1792</v>
      </c>
      <c r="B13664" s="31">
        <v>202511</v>
      </c>
      <c r="C13664" s="27" t="s">
        <v>154</v>
      </c>
      <c r="D13664" s="27" t="s">
        <v>154</v>
      </c>
      <c r="E13664" s="27" t="s">
        <v>31</v>
      </c>
      <c r="F13664" s="27" t="s">
        <v>257</v>
      </c>
      <c r="G13664" s="33">
        <v>473059.26</v>
      </c>
      <c r="H13664" s="33">
        <v>0</v>
      </c>
      <c r="I13664" s="33">
        <v>12385</v>
      </c>
      <c r="J13664" s="33">
        <v>844</v>
      </c>
      <c r="K13664" s="33">
        <v>10300</v>
      </c>
      <c r="L13664" s="33">
        <v>1</v>
      </c>
      <c r="M13664" s="33">
        <v>0</v>
      </c>
      <c r="N13664" s="33">
        <v>445165.49</v>
      </c>
      <c r="O13664" s="33">
        <v>2325.9</v>
      </c>
      <c r="P13664" s="33">
        <v>4951</v>
      </c>
    </row>
    <row r="13665" spans="1:16">
      <c r="A13665" s="27" t="s">
        <v>1792</v>
      </c>
      <c r="B13665" s="31">
        <v>202512</v>
      </c>
      <c r="C13665" s="27" t="s">
        <v>154</v>
      </c>
      <c r="D13665" s="27" t="s">
        <v>154</v>
      </c>
      <c r="E13665" s="27" t="s">
        <v>31</v>
      </c>
      <c r="F13665" s="27" t="s">
        <v>257</v>
      </c>
      <c r="G13665" s="33">
        <v>576316.6899999999</v>
      </c>
      <c r="H13665" s="33">
        <v>0</v>
      </c>
      <c r="I13665" s="33">
        <v>15250</v>
      </c>
      <c r="J13665" s="33">
        <v>1041</v>
      </c>
      <c r="K13665" s="33">
        <v>10300</v>
      </c>
      <c r="L13665" s="33">
        <v>1</v>
      </c>
      <c r="M13665" s="33">
        <v>0</v>
      </c>
      <c r="N13665" s="33">
        <v>511496.16</v>
      </c>
      <c r="O13665" s="33">
        <v>3192</v>
      </c>
      <c r="P13665" s="33">
        <v>6029</v>
      </c>
    </row>
    <row r="13666" spans="1:16">
      <c r="A13666" s="27" t="s">
        <v>1792</v>
      </c>
      <c r="B13666" s="31">
        <v>202601</v>
      </c>
      <c r="C13666" s="27" t="s">
        <v>154</v>
      </c>
      <c r="D13666" s="27" t="s">
        <v>154</v>
      </c>
      <c r="E13666" s="27" t="s">
        <v>31</v>
      </c>
      <c r="F13666" s="27" t="s">
        <v>257</v>
      </c>
      <c r="G13666" s="33">
        <v>321359.63</v>
      </c>
      <c r="H13666" s="33">
        <v>0</v>
      </c>
      <c r="I13666" s="33">
        <v>8544</v>
      </c>
      <c r="J13666" s="33">
        <v>587</v>
      </c>
      <c r="K13666" s="33">
        <v>10300</v>
      </c>
      <c r="L13666" s="33">
        <v>1</v>
      </c>
      <c r="M13666" s="33">
        <v>0</v>
      </c>
      <c r="N13666" s="33">
        <v>260220.05</v>
      </c>
      <c r="O13666" s="33">
        <v>1782.2</v>
      </c>
      <c r="P13666" s="33">
        <v>3382</v>
      </c>
    </row>
    <row r="13667" spans="1:16">
      <c r="A13667" s="27" t="s">
        <v>1792</v>
      </c>
      <c r="B13667" s="31">
        <v>202602</v>
      </c>
      <c r="C13667" s="27" t="s">
        <v>154</v>
      </c>
      <c r="D13667" s="27" t="s">
        <v>154</v>
      </c>
      <c r="E13667" s="27" t="s">
        <v>31</v>
      </c>
      <c r="F13667" s="27" t="s">
        <v>257</v>
      </c>
      <c r="G13667" s="33">
        <v>358564.87</v>
      </c>
      <c r="H13667" s="33">
        <v>0</v>
      </c>
      <c r="I13667" s="33">
        <v>9146</v>
      </c>
      <c r="J13667" s="33">
        <v>692</v>
      </c>
      <c r="K13667" s="33">
        <v>10300</v>
      </c>
      <c r="L13667" s="33">
        <v>1</v>
      </c>
      <c r="M13667" s="33">
        <v>0</v>
      </c>
      <c r="N13667" s="33">
        <v>268345.43</v>
      </c>
      <c r="O13667" s="33">
        <v>1882.6</v>
      </c>
      <c r="P13667" s="33">
        <v>3687</v>
      </c>
    </row>
    <row r="13668" spans="1:16">
      <c r="A13668" s="27" t="s">
        <v>1792</v>
      </c>
      <c r="B13668" s="31">
        <v>202603</v>
      </c>
      <c r="C13668" s="27" t="s">
        <v>154</v>
      </c>
      <c r="D13668" s="27" t="s">
        <v>154</v>
      </c>
      <c r="E13668" s="27" t="s">
        <v>31</v>
      </c>
      <c r="F13668" s="27" t="s">
        <v>257</v>
      </c>
      <c r="G13668" s="33">
        <v>465456.26</v>
      </c>
      <c r="H13668" s="33">
        <v>0</v>
      </c>
      <c r="I13668" s="33">
        <v>12150</v>
      </c>
      <c r="J13668" s="33">
        <v>888</v>
      </c>
      <c r="K13668" s="33">
        <v>10300</v>
      </c>
      <c r="L13668" s="33">
        <v>1</v>
      </c>
      <c r="M13668" s="33">
        <v>0</v>
      </c>
      <c r="N13668" s="33">
        <v>334737.63</v>
      </c>
      <c r="O13668" s="33">
        <v>2524.4</v>
      </c>
      <c r="P13668" s="33">
        <v>4980</v>
      </c>
    </row>
    <row r="13669" spans="1:16">
      <c r="A13669" s="27" t="s">
        <v>1792</v>
      </c>
      <c r="B13669" s="31">
        <v>202604</v>
      </c>
      <c r="C13669" s="27" t="s">
        <v>154</v>
      </c>
      <c r="D13669" s="27" t="s">
        <v>154</v>
      </c>
      <c r="E13669" s="27" t="s">
        <v>31</v>
      </c>
      <c r="F13669" s="27" t="s">
        <v>257</v>
      </c>
      <c r="G13669" s="33">
        <v>548155.9</v>
      </c>
      <c r="H13669" s="33">
        <v>0</v>
      </c>
      <c r="I13669" s="33">
        <v>13995</v>
      </c>
      <c r="J13669" s="33">
        <v>950</v>
      </c>
      <c r="K13669" s="33">
        <v>10300</v>
      </c>
      <c r="L13669" s="33">
        <v>1</v>
      </c>
      <c r="M13669" s="33">
        <v>0</v>
      </c>
      <c r="N13669" s="33">
        <v>394270.88</v>
      </c>
      <c r="O13669" s="33">
        <v>2860.8</v>
      </c>
      <c r="P13669" s="33">
        <v>5493</v>
      </c>
    </row>
    <row r="13670" spans="1:16">
      <c r="A13670" s="27" t="s">
        <v>1792</v>
      </c>
      <c r="B13670" s="31">
        <v>202605</v>
      </c>
      <c r="C13670" s="27" t="s">
        <v>154</v>
      </c>
      <c r="D13670" s="27" t="s">
        <v>154</v>
      </c>
      <c r="E13670" s="27" t="s">
        <v>31</v>
      </c>
      <c r="F13670" s="27" t="s">
        <v>257</v>
      </c>
      <c r="G13670" s="33">
        <v>597075.21</v>
      </c>
      <c r="H13670" s="33">
        <v>0</v>
      </c>
      <c r="I13670" s="33">
        <v>14473</v>
      </c>
      <c r="J13670" s="33">
        <v>1157</v>
      </c>
      <c r="K13670" s="33">
        <v>10300</v>
      </c>
      <c r="L13670" s="33">
        <v>1</v>
      </c>
      <c r="M13670" s="33">
        <v>0</v>
      </c>
      <c r="N13670" s="33">
        <v>432222.31</v>
      </c>
      <c r="O13670" s="33">
        <v>3481.8</v>
      </c>
      <c r="P13670" s="33">
        <v>6137</v>
      </c>
    </row>
    <row r="13671" spans="1:16">
      <c r="A13671" s="27" t="s">
        <v>1792</v>
      </c>
      <c r="B13671" s="31">
        <v>202606</v>
      </c>
      <c r="C13671" s="27" t="s">
        <v>154</v>
      </c>
      <c r="D13671" s="27" t="s">
        <v>154</v>
      </c>
      <c r="E13671" s="27" t="s">
        <v>31</v>
      </c>
      <c r="F13671" s="27" t="s">
        <v>257</v>
      </c>
      <c r="G13671" s="33">
        <v>657483.4300000001</v>
      </c>
      <c r="H13671" s="33">
        <v>0</v>
      </c>
      <c r="I13671" s="33">
        <v>17167</v>
      </c>
      <c r="J13671" s="33">
        <v>1086</v>
      </c>
      <c r="K13671" s="33">
        <v>10300</v>
      </c>
      <c r="L13671" s="33">
        <v>1</v>
      </c>
      <c r="M13671" s="33">
        <v>0</v>
      </c>
      <c r="N13671" s="33">
        <v>422646.46</v>
      </c>
      <c r="O13671" s="33">
        <v>3674.2</v>
      </c>
      <c r="P13671" s="33">
        <v>7084</v>
      </c>
    </row>
    <row r="13672" spans="1:16">
      <c r="A13672" s="27" t="s">
        <v>1792</v>
      </c>
      <c r="B13672" s="31">
        <v>202607</v>
      </c>
      <c r="C13672" s="27" t="s">
        <v>154</v>
      </c>
      <c r="D13672" s="27" t="s">
        <v>154</v>
      </c>
      <c r="E13672" s="27" t="s">
        <v>31</v>
      </c>
      <c r="F13672" s="27" t="s">
        <v>257</v>
      </c>
      <c r="G13672" s="33">
        <v>639163.72</v>
      </c>
      <c r="H13672" s="33">
        <v>0</v>
      </c>
      <c r="I13672" s="33">
        <v>15862</v>
      </c>
      <c r="J13672" s="33">
        <v>1186</v>
      </c>
      <c r="K13672" s="33">
        <v>10300</v>
      </c>
      <c r="L13672" s="33">
        <v>1</v>
      </c>
      <c r="M13672" s="33">
        <v>0</v>
      </c>
      <c r="N13672" s="33">
        <v>376126.38</v>
      </c>
      <c r="O13672" s="33">
        <v>3605.4</v>
      </c>
      <c r="P13672" s="33">
        <v>6525</v>
      </c>
    </row>
    <row r="13673" spans="1:16">
      <c r="A13673" s="27" t="s">
        <v>1794</v>
      </c>
      <c r="B13673" s="31">
        <v>202408</v>
      </c>
      <c r="C13673" s="27" t="s">
        <v>154</v>
      </c>
      <c r="D13673" s="27" t="s">
        <v>154</v>
      </c>
      <c r="E13673" s="27" t="s">
        <v>31</v>
      </c>
      <c r="F13673" s="27" t="s">
        <v>257</v>
      </c>
      <c r="G13673" s="33">
        <v>336791.13</v>
      </c>
      <c r="H13673" s="33">
        <v>336791.13</v>
      </c>
      <c r="I13673" s="33">
        <v>9113</v>
      </c>
      <c r="J13673" s="33">
        <v>711</v>
      </c>
      <c r="K13673" s="33">
        <v>8200</v>
      </c>
      <c r="L13673" s="33">
        <v>1</v>
      </c>
      <c r="M13673" s="33">
        <v>1</v>
      </c>
      <c r="N13673" s="33">
        <v>258697.01</v>
      </c>
      <c r="O13673" s="33">
        <v>1944.5</v>
      </c>
      <c r="P13673" s="33">
        <v>3790</v>
      </c>
    </row>
    <row r="13674" spans="1:16">
      <c r="A13674" s="27" t="s">
        <v>1794</v>
      </c>
      <c r="B13674" s="31">
        <v>202409</v>
      </c>
      <c r="C13674" s="27" t="s">
        <v>154</v>
      </c>
      <c r="D13674" s="27" t="s">
        <v>154</v>
      </c>
      <c r="E13674" s="27" t="s">
        <v>31</v>
      </c>
      <c r="F13674" s="27" t="s">
        <v>257</v>
      </c>
      <c r="G13674" s="33">
        <v>348515.08</v>
      </c>
      <c r="H13674" s="33">
        <v>348515.08</v>
      </c>
      <c r="I13674" s="33">
        <v>8070</v>
      </c>
      <c r="J13674" s="33">
        <v>498</v>
      </c>
      <c r="K13674" s="33">
        <v>8200</v>
      </c>
      <c r="L13674" s="33">
        <v>1</v>
      </c>
      <c r="M13674" s="33">
        <v>1</v>
      </c>
      <c r="N13674" s="33">
        <v>248970.23</v>
      </c>
      <c r="O13674" s="33">
        <v>1939.5</v>
      </c>
      <c r="P13674" s="33">
        <v>3442</v>
      </c>
    </row>
    <row r="13675" spans="1:16">
      <c r="A13675" s="27" t="s">
        <v>1794</v>
      </c>
      <c r="B13675" s="31">
        <v>202410</v>
      </c>
      <c r="C13675" s="27" t="s">
        <v>154</v>
      </c>
      <c r="D13675" s="27" t="s">
        <v>154</v>
      </c>
      <c r="E13675" s="27" t="s">
        <v>31</v>
      </c>
      <c r="F13675" s="27" t="s">
        <v>257</v>
      </c>
      <c r="G13675" s="33">
        <v>352032.85</v>
      </c>
      <c r="H13675" s="33">
        <v>352032.85</v>
      </c>
      <c r="I13675" s="33">
        <v>8802</v>
      </c>
      <c r="J13675" s="33">
        <v>738</v>
      </c>
      <c r="K13675" s="33">
        <v>8200</v>
      </c>
      <c r="L13675" s="33">
        <v>1</v>
      </c>
      <c r="M13675" s="33">
        <v>1</v>
      </c>
      <c r="N13675" s="33">
        <v>273722.83</v>
      </c>
      <c r="O13675" s="33">
        <v>1848.2</v>
      </c>
      <c r="P13675" s="33">
        <v>3636</v>
      </c>
    </row>
    <row r="13676" spans="1:16">
      <c r="A13676" s="27" t="s">
        <v>1794</v>
      </c>
      <c r="B13676" s="31">
        <v>202411</v>
      </c>
      <c r="C13676" s="27" t="s">
        <v>154</v>
      </c>
      <c r="D13676" s="27" t="s">
        <v>154</v>
      </c>
      <c r="E13676" s="27" t="s">
        <v>31</v>
      </c>
      <c r="F13676" s="27" t="s">
        <v>257</v>
      </c>
      <c r="G13676" s="33">
        <v>482807.87</v>
      </c>
      <c r="H13676" s="33">
        <v>482807.87</v>
      </c>
      <c r="I13676" s="33">
        <v>13057</v>
      </c>
      <c r="J13676" s="33">
        <v>1071</v>
      </c>
      <c r="K13676" s="33">
        <v>8200</v>
      </c>
      <c r="L13676" s="33">
        <v>1</v>
      </c>
      <c r="M13676" s="33">
        <v>1</v>
      </c>
      <c r="N13676" s="33">
        <v>330635.67</v>
      </c>
      <c r="O13676" s="33">
        <v>2930.4</v>
      </c>
      <c r="P13676" s="33">
        <v>5071</v>
      </c>
    </row>
    <row r="13677" spans="1:16">
      <c r="A13677" s="27" t="s">
        <v>1794</v>
      </c>
      <c r="B13677" s="31">
        <v>202412</v>
      </c>
      <c r="C13677" s="27" t="s">
        <v>154</v>
      </c>
      <c r="D13677" s="27" t="s">
        <v>154</v>
      </c>
      <c r="E13677" s="27" t="s">
        <v>31</v>
      </c>
      <c r="F13677" s="27" t="s">
        <v>257</v>
      </c>
      <c r="G13677" s="33">
        <v>584259.98</v>
      </c>
      <c r="H13677" s="33">
        <v>584259.98</v>
      </c>
      <c r="I13677" s="33">
        <v>14768</v>
      </c>
      <c r="J13677" s="33">
        <v>914</v>
      </c>
      <c r="K13677" s="33">
        <v>8200</v>
      </c>
      <c r="L13677" s="33">
        <v>1</v>
      </c>
      <c r="M13677" s="33">
        <v>1</v>
      </c>
      <c r="N13677" s="33">
        <v>379901.14</v>
      </c>
      <c r="O13677" s="33">
        <v>3467.3</v>
      </c>
      <c r="P13677" s="33">
        <v>6114</v>
      </c>
    </row>
    <row r="13678" spans="1:16">
      <c r="A13678" s="27" t="s">
        <v>1794</v>
      </c>
      <c r="B13678" s="31">
        <v>202501</v>
      </c>
      <c r="C13678" s="27" t="s">
        <v>154</v>
      </c>
      <c r="D13678" s="27" t="s">
        <v>154</v>
      </c>
      <c r="E13678" s="27" t="s">
        <v>31</v>
      </c>
      <c r="F13678" s="27" t="s">
        <v>257</v>
      </c>
      <c r="G13678" s="33">
        <v>272716.52</v>
      </c>
      <c r="H13678" s="33">
        <v>272716.52</v>
      </c>
      <c r="I13678" s="33">
        <v>7380</v>
      </c>
      <c r="J13678" s="33">
        <v>571</v>
      </c>
      <c r="K13678" s="33">
        <v>8200</v>
      </c>
      <c r="L13678" s="33">
        <v>1</v>
      </c>
      <c r="M13678" s="33">
        <v>1</v>
      </c>
      <c r="N13678" s="33">
        <v>193272.01</v>
      </c>
      <c r="O13678" s="33">
        <v>1482.2</v>
      </c>
      <c r="P13678" s="33">
        <v>2920</v>
      </c>
    </row>
    <row r="13679" spans="1:16">
      <c r="A13679" s="27" t="s">
        <v>1794</v>
      </c>
      <c r="B13679" s="31">
        <v>202502</v>
      </c>
      <c r="C13679" s="27" t="s">
        <v>154</v>
      </c>
      <c r="D13679" s="27" t="s">
        <v>154</v>
      </c>
      <c r="E13679" s="27" t="s">
        <v>31</v>
      </c>
      <c r="F13679" s="27" t="s">
        <v>257</v>
      </c>
      <c r="G13679" s="33">
        <v>313019.09</v>
      </c>
      <c r="H13679" s="33">
        <v>313019.09</v>
      </c>
      <c r="I13679" s="33">
        <v>8032</v>
      </c>
      <c r="J13679" s="33">
        <v>538</v>
      </c>
      <c r="K13679" s="33">
        <v>8200</v>
      </c>
      <c r="L13679" s="33">
        <v>1</v>
      </c>
      <c r="M13679" s="33">
        <v>1</v>
      </c>
      <c r="N13679" s="33">
        <v>199306.94</v>
      </c>
      <c r="O13679" s="33">
        <v>1552.5</v>
      </c>
      <c r="P13679" s="33">
        <v>3300</v>
      </c>
    </row>
    <row r="13680" spans="1:16">
      <c r="A13680" s="27" t="s">
        <v>1794</v>
      </c>
      <c r="B13680" s="31">
        <v>202503</v>
      </c>
      <c r="C13680" s="27" t="s">
        <v>154</v>
      </c>
      <c r="D13680" s="27" t="s">
        <v>154</v>
      </c>
      <c r="E13680" s="27" t="s">
        <v>31</v>
      </c>
      <c r="F13680" s="27" t="s">
        <v>257</v>
      </c>
      <c r="G13680" s="33">
        <v>414884.65</v>
      </c>
      <c r="H13680" s="33">
        <v>414884.65</v>
      </c>
      <c r="I13680" s="33">
        <v>10470</v>
      </c>
      <c r="J13680" s="33">
        <v>835</v>
      </c>
      <c r="K13680" s="33">
        <v>8200</v>
      </c>
      <c r="L13680" s="33">
        <v>1</v>
      </c>
      <c r="M13680" s="33">
        <v>1</v>
      </c>
      <c r="N13680" s="33">
        <v>248618.11</v>
      </c>
      <c r="O13680" s="33">
        <v>2169.1</v>
      </c>
      <c r="P13680" s="33">
        <v>4283</v>
      </c>
    </row>
    <row r="13681" spans="1:16">
      <c r="A13681" s="27" t="s">
        <v>1794</v>
      </c>
      <c r="B13681" s="31">
        <v>202504</v>
      </c>
      <c r="C13681" s="27" t="s">
        <v>154</v>
      </c>
      <c r="D13681" s="27" t="s">
        <v>154</v>
      </c>
      <c r="E13681" s="27" t="s">
        <v>31</v>
      </c>
      <c r="F13681" s="27" t="s">
        <v>257</v>
      </c>
      <c r="G13681" s="33">
        <v>412008.74</v>
      </c>
      <c r="H13681" s="33">
        <v>412008.74</v>
      </c>
      <c r="I13681" s="33">
        <v>10634</v>
      </c>
      <c r="J13681" s="33">
        <v>838</v>
      </c>
      <c r="K13681" s="33">
        <v>8200</v>
      </c>
      <c r="L13681" s="33">
        <v>1</v>
      </c>
      <c r="M13681" s="33">
        <v>1</v>
      </c>
      <c r="N13681" s="33">
        <v>292834.95</v>
      </c>
      <c r="O13681" s="33">
        <v>2487.7</v>
      </c>
      <c r="P13681" s="33">
        <v>4204</v>
      </c>
    </row>
    <row r="13682" spans="1:16">
      <c r="A13682" s="27" t="s">
        <v>1794</v>
      </c>
      <c r="B13682" s="31">
        <v>202505</v>
      </c>
      <c r="C13682" s="27" t="s">
        <v>154</v>
      </c>
      <c r="D13682" s="27" t="s">
        <v>154</v>
      </c>
      <c r="E13682" s="27" t="s">
        <v>31</v>
      </c>
      <c r="F13682" s="27" t="s">
        <v>257</v>
      </c>
      <c r="G13682" s="33">
        <v>564180.03</v>
      </c>
      <c r="H13682" s="33">
        <v>564180.03</v>
      </c>
      <c r="I13682" s="33">
        <v>13599</v>
      </c>
      <c r="J13682" s="33">
        <v>1167</v>
      </c>
      <c r="K13682" s="33">
        <v>8200</v>
      </c>
      <c r="L13682" s="33">
        <v>1</v>
      </c>
      <c r="M13682" s="33">
        <v>1</v>
      </c>
      <c r="N13682" s="33">
        <v>321022.44</v>
      </c>
      <c r="O13682" s="33">
        <v>3402.6</v>
      </c>
      <c r="P13682" s="33">
        <v>5637</v>
      </c>
    </row>
    <row r="13683" spans="1:16">
      <c r="A13683" s="27" t="s">
        <v>1794</v>
      </c>
      <c r="B13683" s="31">
        <v>202506</v>
      </c>
      <c r="C13683" s="27" t="s">
        <v>154</v>
      </c>
      <c r="D13683" s="27" t="s">
        <v>154</v>
      </c>
      <c r="E13683" s="27" t="s">
        <v>31</v>
      </c>
      <c r="F13683" s="27" t="s">
        <v>257</v>
      </c>
      <c r="G13683" s="33">
        <v>542868.66</v>
      </c>
      <c r="H13683" s="33">
        <v>542868.66</v>
      </c>
      <c r="I13683" s="33">
        <v>12985</v>
      </c>
      <c r="J13683" s="33">
        <v>1021</v>
      </c>
      <c r="K13683" s="33">
        <v>8200</v>
      </c>
      <c r="L13683" s="33">
        <v>1</v>
      </c>
      <c r="M13683" s="33">
        <v>1</v>
      </c>
      <c r="N13683" s="33">
        <v>313910.22</v>
      </c>
      <c r="O13683" s="33">
        <v>3056.7</v>
      </c>
      <c r="P13683" s="33">
        <v>5612</v>
      </c>
    </row>
    <row r="13684" spans="1:16">
      <c r="A13684" s="27" t="s">
        <v>1794</v>
      </c>
      <c r="B13684" s="31">
        <v>202507</v>
      </c>
      <c r="C13684" s="27" t="s">
        <v>154</v>
      </c>
      <c r="D13684" s="27" t="s">
        <v>154</v>
      </c>
      <c r="E13684" s="27" t="s">
        <v>31</v>
      </c>
      <c r="F13684" s="27" t="s">
        <v>257</v>
      </c>
      <c r="G13684" s="33">
        <v>477092.35</v>
      </c>
      <c r="H13684" s="33">
        <v>477092.35</v>
      </c>
      <c r="I13684" s="33">
        <v>11986</v>
      </c>
      <c r="J13684" s="33">
        <v>823</v>
      </c>
      <c r="K13684" s="33">
        <v>8200</v>
      </c>
      <c r="L13684" s="33">
        <v>1</v>
      </c>
      <c r="M13684" s="33">
        <v>1</v>
      </c>
      <c r="N13684" s="33">
        <v>279358.58</v>
      </c>
      <c r="O13684" s="33">
        <v>2641.4</v>
      </c>
      <c r="P13684" s="33">
        <v>5042</v>
      </c>
    </row>
    <row r="13685" spans="1:16">
      <c r="A13685" s="27" t="s">
        <v>1794</v>
      </c>
      <c r="B13685" s="31">
        <v>202508</v>
      </c>
      <c r="C13685" s="27" t="s">
        <v>154</v>
      </c>
      <c r="D13685" s="27" t="s">
        <v>154</v>
      </c>
      <c r="E13685" s="27" t="s">
        <v>31</v>
      </c>
      <c r="F13685" s="27" t="s">
        <v>257</v>
      </c>
      <c r="G13685" s="33">
        <v>411422.02</v>
      </c>
      <c r="H13685" s="33">
        <v>411422.02</v>
      </c>
      <c r="I13685" s="33">
        <v>10233</v>
      </c>
      <c r="J13685" s="33">
        <v>851</v>
      </c>
      <c r="K13685" s="33">
        <v>8200</v>
      </c>
      <c r="L13685" s="33">
        <v>1</v>
      </c>
      <c r="M13685" s="33">
        <v>1</v>
      </c>
      <c r="N13685" s="33">
        <v>269303.59</v>
      </c>
      <c r="O13685" s="33">
        <v>2581.6</v>
      </c>
      <c r="P13685" s="33">
        <v>4185</v>
      </c>
    </row>
    <row r="13686" spans="1:16">
      <c r="A13686" s="27" t="s">
        <v>1794</v>
      </c>
      <c r="B13686" s="31">
        <v>202509</v>
      </c>
      <c r="C13686" s="27" t="s">
        <v>154</v>
      </c>
      <c r="D13686" s="27" t="s">
        <v>154</v>
      </c>
      <c r="E13686" s="27" t="s">
        <v>31</v>
      </c>
      <c r="F13686" s="27" t="s">
        <v>257</v>
      </c>
      <c r="G13686" s="33">
        <v>438874.5</v>
      </c>
      <c r="H13686" s="33">
        <v>438874.5</v>
      </c>
      <c r="I13686" s="33">
        <v>10692</v>
      </c>
      <c r="J13686" s="33">
        <v>856</v>
      </c>
      <c r="K13686" s="33">
        <v>8200</v>
      </c>
      <c r="L13686" s="33">
        <v>1</v>
      </c>
      <c r="M13686" s="33">
        <v>1</v>
      </c>
      <c r="N13686" s="33">
        <v>259178.01</v>
      </c>
      <c r="O13686" s="33">
        <v>2560.3</v>
      </c>
      <c r="P13686" s="33">
        <v>4398</v>
      </c>
    </row>
    <row r="13687" spans="1:16">
      <c r="A13687" s="27" t="s">
        <v>1794</v>
      </c>
      <c r="B13687" s="31">
        <v>202510</v>
      </c>
      <c r="C13687" s="27" t="s">
        <v>154</v>
      </c>
      <c r="D13687" s="27" t="s">
        <v>154</v>
      </c>
      <c r="E13687" s="27" t="s">
        <v>31</v>
      </c>
      <c r="F13687" s="27" t="s">
        <v>257</v>
      </c>
      <c r="G13687" s="33">
        <v>457668.34</v>
      </c>
      <c r="H13687" s="33">
        <v>457668.34</v>
      </c>
      <c r="I13687" s="33">
        <v>11241</v>
      </c>
      <c r="J13687" s="33">
        <v>849</v>
      </c>
      <c r="K13687" s="33">
        <v>8200</v>
      </c>
      <c r="L13687" s="33">
        <v>1</v>
      </c>
      <c r="M13687" s="33">
        <v>1</v>
      </c>
      <c r="N13687" s="33">
        <v>284945.46</v>
      </c>
      <c r="O13687" s="33">
        <v>2712.1</v>
      </c>
      <c r="P13687" s="33">
        <v>4868</v>
      </c>
    </row>
    <row r="13688" spans="1:16">
      <c r="A13688" s="27" t="s">
        <v>1794</v>
      </c>
      <c r="B13688" s="31">
        <v>202511</v>
      </c>
      <c r="C13688" s="27" t="s">
        <v>154</v>
      </c>
      <c r="D13688" s="27" t="s">
        <v>154</v>
      </c>
      <c r="E13688" s="27" t="s">
        <v>31</v>
      </c>
      <c r="F13688" s="27" t="s">
        <v>257</v>
      </c>
      <c r="G13688" s="33">
        <v>500899.11</v>
      </c>
      <c r="H13688" s="33">
        <v>500899.11</v>
      </c>
      <c r="I13688" s="33">
        <v>12741</v>
      </c>
      <c r="J13688" s="33">
        <v>1022</v>
      </c>
      <c r="K13688" s="33">
        <v>8200</v>
      </c>
      <c r="L13688" s="33">
        <v>1</v>
      </c>
      <c r="M13688" s="33">
        <v>1</v>
      </c>
      <c r="N13688" s="33">
        <v>344191.73</v>
      </c>
      <c r="O13688" s="33">
        <v>2644.3</v>
      </c>
      <c r="P13688" s="33">
        <v>5177</v>
      </c>
    </row>
    <row r="13689" spans="1:16">
      <c r="A13689" s="27" t="s">
        <v>1794</v>
      </c>
      <c r="B13689" s="31">
        <v>202512</v>
      </c>
      <c r="C13689" s="27" t="s">
        <v>154</v>
      </c>
      <c r="D13689" s="27" t="s">
        <v>154</v>
      </c>
      <c r="E13689" s="27" t="s">
        <v>31</v>
      </c>
      <c r="F13689" s="27" t="s">
        <v>257</v>
      </c>
      <c r="G13689" s="33">
        <v>655293.01</v>
      </c>
      <c r="H13689" s="33">
        <v>655293.01</v>
      </c>
      <c r="I13689" s="33">
        <v>16674</v>
      </c>
      <c r="J13689" s="33">
        <v>1211</v>
      </c>
      <c r="K13689" s="33">
        <v>8200</v>
      </c>
      <c r="L13689" s="33">
        <v>1</v>
      </c>
      <c r="M13689" s="33">
        <v>1</v>
      </c>
      <c r="N13689" s="33">
        <v>395477.08</v>
      </c>
      <c r="O13689" s="33">
        <v>3665.3</v>
      </c>
      <c r="P13689" s="33">
        <v>6861</v>
      </c>
    </row>
    <row r="13690" spans="1:16">
      <c r="A13690" s="27" t="s">
        <v>1794</v>
      </c>
      <c r="B13690" s="31">
        <v>202601</v>
      </c>
      <c r="C13690" s="27" t="s">
        <v>154</v>
      </c>
      <c r="D13690" s="27" t="s">
        <v>154</v>
      </c>
      <c r="E13690" s="27" t="s">
        <v>31</v>
      </c>
      <c r="F13690" s="27" t="s">
        <v>257</v>
      </c>
      <c r="G13690" s="33">
        <v>350830.76</v>
      </c>
      <c r="H13690" s="33">
        <v>350830.76</v>
      </c>
      <c r="I13690" s="33">
        <v>8691</v>
      </c>
      <c r="J13690" s="33">
        <v>702</v>
      </c>
      <c r="K13690" s="33">
        <v>8200</v>
      </c>
      <c r="L13690" s="33">
        <v>1</v>
      </c>
      <c r="M13690" s="33">
        <v>1</v>
      </c>
      <c r="N13690" s="33">
        <v>201196.17</v>
      </c>
      <c r="O13690" s="33">
        <v>2130.9</v>
      </c>
      <c r="P13690" s="33">
        <v>3730</v>
      </c>
    </row>
    <row r="13691" spans="1:16">
      <c r="A13691" s="27" t="s">
        <v>1794</v>
      </c>
      <c r="B13691" s="31">
        <v>202602</v>
      </c>
      <c r="C13691" s="27" t="s">
        <v>154</v>
      </c>
      <c r="D13691" s="27" t="s">
        <v>154</v>
      </c>
      <c r="E13691" s="27" t="s">
        <v>31</v>
      </c>
      <c r="F13691" s="27" t="s">
        <v>257</v>
      </c>
      <c r="G13691" s="33">
        <v>372181.19</v>
      </c>
      <c r="H13691" s="33">
        <v>372181.19</v>
      </c>
      <c r="I13691" s="33">
        <v>8629</v>
      </c>
      <c r="J13691" s="33">
        <v>689</v>
      </c>
      <c r="K13691" s="33">
        <v>8200</v>
      </c>
      <c r="L13691" s="33">
        <v>1</v>
      </c>
      <c r="M13691" s="33">
        <v>1</v>
      </c>
      <c r="N13691" s="33">
        <v>207478.53</v>
      </c>
      <c r="O13691" s="33">
        <v>2024</v>
      </c>
      <c r="P13691" s="33">
        <v>3665</v>
      </c>
    </row>
    <row r="13692" spans="1:16">
      <c r="A13692" s="27" t="s">
        <v>1794</v>
      </c>
      <c r="B13692" s="31">
        <v>202603</v>
      </c>
      <c r="C13692" s="27" t="s">
        <v>154</v>
      </c>
      <c r="D13692" s="27" t="s">
        <v>154</v>
      </c>
      <c r="E13692" s="27" t="s">
        <v>31</v>
      </c>
      <c r="F13692" s="27" t="s">
        <v>257</v>
      </c>
      <c r="G13692" s="33">
        <v>452197.15</v>
      </c>
      <c r="H13692" s="33">
        <v>452197.15</v>
      </c>
      <c r="I13692" s="33">
        <v>10639</v>
      </c>
      <c r="J13692" s="33">
        <v>710</v>
      </c>
      <c r="K13692" s="33">
        <v>8200</v>
      </c>
      <c r="L13692" s="33">
        <v>1</v>
      </c>
      <c r="M13692" s="33">
        <v>1</v>
      </c>
      <c r="N13692" s="33">
        <v>258811.45</v>
      </c>
      <c r="O13692" s="33">
        <v>2493.4</v>
      </c>
      <c r="P13692" s="33">
        <v>4403</v>
      </c>
    </row>
    <row r="13693" spans="1:16">
      <c r="A13693" s="27" t="s">
        <v>1794</v>
      </c>
      <c r="B13693" s="31">
        <v>202604</v>
      </c>
      <c r="C13693" s="27" t="s">
        <v>154</v>
      </c>
      <c r="D13693" s="27" t="s">
        <v>154</v>
      </c>
      <c r="E13693" s="27" t="s">
        <v>31</v>
      </c>
      <c r="F13693" s="27" t="s">
        <v>257</v>
      </c>
      <c r="G13693" s="33">
        <v>502372.29</v>
      </c>
      <c r="H13693" s="33">
        <v>502372.29</v>
      </c>
      <c r="I13693" s="33">
        <v>13901</v>
      </c>
      <c r="J13693" s="33">
        <v>1004</v>
      </c>
      <c r="K13693" s="33">
        <v>8200</v>
      </c>
      <c r="L13693" s="33">
        <v>1</v>
      </c>
      <c r="M13693" s="33">
        <v>1</v>
      </c>
      <c r="N13693" s="33">
        <v>304841.19</v>
      </c>
      <c r="O13693" s="33">
        <v>2767.7</v>
      </c>
      <c r="P13693" s="33">
        <v>5541</v>
      </c>
    </row>
    <row r="13694" spans="1:16">
      <c r="A13694" s="27" t="s">
        <v>1794</v>
      </c>
      <c r="B13694" s="31">
        <v>202605</v>
      </c>
      <c r="C13694" s="27" t="s">
        <v>154</v>
      </c>
      <c r="D13694" s="27" t="s">
        <v>154</v>
      </c>
      <c r="E13694" s="27" t="s">
        <v>31</v>
      </c>
      <c r="F13694" s="27" t="s">
        <v>257</v>
      </c>
      <c r="G13694" s="33">
        <v>563968.27</v>
      </c>
      <c r="H13694" s="33">
        <v>563968.27</v>
      </c>
      <c r="I13694" s="33">
        <v>14108</v>
      </c>
      <c r="J13694" s="33">
        <v>1165</v>
      </c>
      <c r="K13694" s="33">
        <v>8200</v>
      </c>
      <c r="L13694" s="33">
        <v>1</v>
      </c>
      <c r="M13694" s="33">
        <v>1</v>
      </c>
      <c r="N13694" s="33">
        <v>334184.36</v>
      </c>
      <c r="O13694" s="33">
        <v>3363.1</v>
      </c>
      <c r="P13694" s="33">
        <v>5655</v>
      </c>
    </row>
    <row r="13695" spans="1:16">
      <c r="A13695" s="27" t="s">
        <v>1794</v>
      </c>
      <c r="B13695" s="31">
        <v>202606</v>
      </c>
      <c r="C13695" s="27" t="s">
        <v>154</v>
      </c>
      <c r="D13695" s="27" t="s">
        <v>154</v>
      </c>
      <c r="E13695" s="27" t="s">
        <v>31</v>
      </c>
      <c r="F13695" s="27" t="s">
        <v>257</v>
      </c>
      <c r="G13695" s="33">
        <v>519326.6</v>
      </c>
      <c r="H13695" s="33">
        <v>519326.6</v>
      </c>
      <c r="I13695" s="33">
        <v>13961</v>
      </c>
      <c r="J13695" s="33">
        <v>1092</v>
      </c>
      <c r="K13695" s="33">
        <v>8200</v>
      </c>
      <c r="L13695" s="33">
        <v>1</v>
      </c>
      <c r="M13695" s="33">
        <v>1</v>
      </c>
      <c r="N13695" s="33">
        <v>326780.54</v>
      </c>
      <c r="O13695" s="33">
        <v>2807.4</v>
      </c>
      <c r="P13695" s="33">
        <v>5576</v>
      </c>
    </row>
    <row r="13696" spans="1:16">
      <c r="A13696" s="27" t="s">
        <v>1794</v>
      </c>
      <c r="B13696" s="31">
        <v>202607</v>
      </c>
      <c r="C13696" s="27" t="s">
        <v>154</v>
      </c>
      <c r="D13696" s="27" t="s">
        <v>154</v>
      </c>
      <c r="E13696" s="27" t="s">
        <v>31</v>
      </c>
      <c r="F13696" s="27" t="s">
        <v>257</v>
      </c>
      <c r="G13696" s="33">
        <v>591917.49</v>
      </c>
      <c r="H13696" s="33">
        <v>591917.49</v>
      </c>
      <c r="I13696" s="33">
        <v>15876</v>
      </c>
      <c r="J13696" s="33">
        <v>1019</v>
      </c>
      <c r="K13696" s="33">
        <v>8200</v>
      </c>
      <c r="L13696" s="33">
        <v>1</v>
      </c>
      <c r="M13696" s="33">
        <v>1</v>
      </c>
      <c r="N13696" s="33">
        <v>290812.28</v>
      </c>
      <c r="O13696" s="33">
        <v>3114</v>
      </c>
      <c r="P13696" s="33">
        <v>6392</v>
      </c>
    </row>
    <row r="13697" spans="1:16">
      <c r="A13697" s="27" t="s">
        <v>1796</v>
      </c>
      <c r="B13697" s="31">
        <v>202408</v>
      </c>
      <c r="C13697" s="27" t="s">
        <v>213</v>
      </c>
      <c r="D13697" s="27" t="s">
        <v>213</v>
      </c>
      <c r="E13697" s="27" t="s">
        <v>31</v>
      </c>
      <c r="F13697" s="27" t="s">
        <v>257</v>
      </c>
      <c r="G13697" s="33">
        <v>216626.46</v>
      </c>
      <c r="H13697" s="33">
        <v>216626.46</v>
      </c>
      <c r="I13697" s="33">
        <v>6049</v>
      </c>
      <c r="J13697" s="33">
        <v>535</v>
      </c>
      <c r="K13697" s="33">
        <v>8900</v>
      </c>
      <c r="L13697" s="33">
        <v>1</v>
      </c>
      <c r="M13697" s="33">
        <v>1</v>
      </c>
      <c r="N13697" s="33">
        <v>286311.87</v>
      </c>
      <c r="O13697" s="33">
        <v>1263.2</v>
      </c>
      <c r="P13697" s="33">
        <v>2369</v>
      </c>
    </row>
    <row r="13698" spans="1:16">
      <c r="A13698" s="27" t="s">
        <v>1796</v>
      </c>
      <c r="B13698" s="31">
        <v>202409</v>
      </c>
      <c r="C13698" s="27" t="s">
        <v>213</v>
      </c>
      <c r="D13698" s="27" t="s">
        <v>213</v>
      </c>
      <c r="E13698" s="27" t="s">
        <v>31</v>
      </c>
      <c r="F13698" s="27" t="s">
        <v>257</v>
      </c>
      <c r="G13698" s="33">
        <v>219801.72</v>
      </c>
      <c r="H13698" s="33">
        <v>219801.72</v>
      </c>
      <c r="I13698" s="33">
        <v>5677</v>
      </c>
      <c r="J13698" s="33">
        <v>454</v>
      </c>
      <c r="K13698" s="33">
        <v>8900</v>
      </c>
      <c r="L13698" s="33">
        <v>1</v>
      </c>
      <c r="M13698" s="33">
        <v>1</v>
      </c>
      <c r="N13698" s="33">
        <v>275546.79</v>
      </c>
      <c r="O13698" s="33">
        <v>1289.8</v>
      </c>
      <c r="P13698" s="33">
        <v>2346</v>
      </c>
    </row>
    <row r="13699" spans="1:16">
      <c r="A13699" s="27" t="s">
        <v>1796</v>
      </c>
      <c r="B13699" s="31">
        <v>202410</v>
      </c>
      <c r="C13699" s="27" t="s">
        <v>213</v>
      </c>
      <c r="D13699" s="27" t="s">
        <v>213</v>
      </c>
      <c r="E13699" s="27" t="s">
        <v>31</v>
      </c>
      <c r="F13699" s="27" t="s">
        <v>257</v>
      </c>
      <c r="G13699" s="33">
        <v>214013.98</v>
      </c>
      <c r="H13699" s="33">
        <v>214013.98</v>
      </c>
      <c r="I13699" s="33">
        <v>5784</v>
      </c>
      <c r="J13699" s="33">
        <v>507</v>
      </c>
      <c r="K13699" s="33">
        <v>8900</v>
      </c>
      <c r="L13699" s="33">
        <v>1</v>
      </c>
      <c r="M13699" s="33">
        <v>1</v>
      </c>
      <c r="N13699" s="33">
        <v>302941.63</v>
      </c>
      <c r="O13699" s="33">
        <v>1249.6</v>
      </c>
      <c r="P13699" s="33">
        <v>2427</v>
      </c>
    </row>
    <row r="13700" spans="1:16">
      <c r="A13700" s="27" t="s">
        <v>1796</v>
      </c>
      <c r="B13700" s="31">
        <v>202411</v>
      </c>
      <c r="C13700" s="27" t="s">
        <v>213</v>
      </c>
      <c r="D13700" s="27" t="s">
        <v>213</v>
      </c>
      <c r="E13700" s="27" t="s">
        <v>31</v>
      </c>
      <c r="F13700" s="27" t="s">
        <v>257</v>
      </c>
      <c r="G13700" s="33">
        <v>279016.06</v>
      </c>
      <c r="H13700" s="33">
        <v>279016.06</v>
      </c>
      <c r="I13700" s="33">
        <v>7155</v>
      </c>
      <c r="J13700" s="33">
        <v>710</v>
      </c>
      <c r="K13700" s="33">
        <v>8900</v>
      </c>
      <c r="L13700" s="33">
        <v>1</v>
      </c>
      <c r="M13700" s="33">
        <v>1</v>
      </c>
      <c r="N13700" s="33">
        <v>365929.69</v>
      </c>
      <c r="O13700" s="33">
        <v>1544</v>
      </c>
      <c r="P13700" s="33">
        <v>2826</v>
      </c>
    </row>
    <row r="13701" spans="1:16">
      <c r="A13701" s="27" t="s">
        <v>1796</v>
      </c>
      <c r="B13701" s="31">
        <v>202412</v>
      </c>
      <c r="C13701" s="27" t="s">
        <v>213</v>
      </c>
      <c r="D13701" s="27" t="s">
        <v>213</v>
      </c>
      <c r="E13701" s="27" t="s">
        <v>31</v>
      </c>
      <c r="F13701" s="27" t="s">
        <v>257</v>
      </c>
      <c r="G13701" s="33">
        <v>368239.6</v>
      </c>
      <c r="H13701" s="33">
        <v>368239.6</v>
      </c>
      <c r="I13701" s="33">
        <v>9501</v>
      </c>
      <c r="J13701" s="33">
        <v>916</v>
      </c>
      <c r="K13701" s="33">
        <v>8900</v>
      </c>
      <c r="L13701" s="33">
        <v>1</v>
      </c>
      <c r="M13701" s="33">
        <v>1</v>
      </c>
      <c r="N13701" s="33">
        <v>420454.05</v>
      </c>
      <c r="O13701" s="33">
        <v>2077.7</v>
      </c>
      <c r="P13701" s="33">
        <v>3814</v>
      </c>
    </row>
    <row r="13702" spans="1:16">
      <c r="A13702" s="27" t="s">
        <v>1796</v>
      </c>
      <c r="B13702" s="31">
        <v>202501</v>
      </c>
      <c r="C13702" s="27" t="s">
        <v>213</v>
      </c>
      <c r="D13702" s="27" t="s">
        <v>213</v>
      </c>
      <c r="E13702" s="27" t="s">
        <v>31</v>
      </c>
      <c r="F13702" s="27" t="s">
        <v>257</v>
      </c>
      <c r="G13702" s="33">
        <v>172685.34</v>
      </c>
      <c r="H13702" s="33">
        <v>172685.34</v>
      </c>
      <c r="I13702" s="33">
        <v>4637</v>
      </c>
      <c r="J13702" s="33">
        <v>453</v>
      </c>
      <c r="K13702" s="33">
        <v>8900</v>
      </c>
      <c r="L13702" s="33">
        <v>1</v>
      </c>
      <c r="M13702" s="33">
        <v>1</v>
      </c>
      <c r="N13702" s="33">
        <v>213903.02</v>
      </c>
      <c r="O13702" s="33">
        <v>929.2</v>
      </c>
      <c r="P13702" s="33">
        <v>1909</v>
      </c>
    </row>
    <row r="13703" spans="1:16">
      <c r="A13703" s="27" t="s">
        <v>1796</v>
      </c>
      <c r="B13703" s="31">
        <v>202502</v>
      </c>
      <c r="C13703" s="27" t="s">
        <v>213</v>
      </c>
      <c r="D13703" s="27" t="s">
        <v>213</v>
      </c>
      <c r="E13703" s="27" t="s">
        <v>31</v>
      </c>
      <c r="F13703" s="27" t="s">
        <v>257</v>
      </c>
      <c r="G13703" s="33">
        <v>182816.58</v>
      </c>
      <c r="H13703" s="33">
        <v>182816.58</v>
      </c>
      <c r="I13703" s="33">
        <v>4905</v>
      </c>
      <c r="J13703" s="33">
        <v>491</v>
      </c>
      <c r="K13703" s="33">
        <v>8900</v>
      </c>
      <c r="L13703" s="33">
        <v>1</v>
      </c>
      <c r="M13703" s="33">
        <v>1</v>
      </c>
      <c r="N13703" s="33">
        <v>220582.15</v>
      </c>
      <c r="O13703" s="33">
        <v>985.7</v>
      </c>
      <c r="P13703" s="33">
        <v>1987</v>
      </c>
    </row>
    <row r="13704" spans="1:16">
      <c r="A13704" s="27" t="s">
        <v>1796</v>
      </c>
      <c r="B13704" s="31">
        <v>202503</v>
      </c>
      <c r="C13704" s="27" t="s">
        <v>213</v>
      </c>
      <c r="D13704" s="27" t="s">
        <v>213</v>
      </c>
      <c r="E13704" s="27" t="s">
        <v>31</v>
      </c>
      <c r="F13704" s="27" t="s">
        <v>257</v>
      </c>
      <c r="G13704" s="33">
        <v>201480.53</v>
      </c>
      <c r="H13704" s="33">
        <v>201480.53</v>
      </c>
      <c r="I13704" s="33">
        <v>5171</v>
      </c>
      <c r="J13704" s="33">
        <v>425</v>
      </c>
      <c r="K13704" s="33">
        <v>8900</v>
      </c>
      <c r="L13704" s="33">
        <v>1</v>
      </c>
      <c r="M13704" s="33">
        <v>1</v>
      </c>
      <c r="N13704" s="33">
        <v>275157.09</v>
      </c>
      <c r="O13704" s="33">
        <v>1113</v>
      </c>
      <c r="P13704" s="33">
        <v>2131</v>
      </c>
    </row>
    <row r="13705" spans="1:16">
      <c r="A13705" s="27" t="s">
        <v>1796</v>
      </c>
      <c r="B13705" s="31">
        <v>202504</v>
      </c>
      <c r="C13705" s="27" t="s">
        <v>213</v>
      </c>
      <c r="D13705" s="27" t="s">
        <v>213</v>
      </c>
      <c r="E13705" s="27" t="s">
        <v>31</v>
      </c>
      <c r="F13705" s="27" t="s">
        <v>257</v>
      </c>
      <c r="G13705" s="33">
        <v>256761.99</v>
      </c>
      <c r="H13705" s="33">
        <v>256761.99</v>
      </c>
      <c r="I13705" s="33">
        <v>6531</v>
      </c>
      <c r="J13705" s="33">
        <v>659</v>
      </c>
      <c r="K13705" s="33">
        <v>8900</v>
      </c>
      <c r="L13705" s="33">
        <v>1</v>
      </c>
      <c r="M13705" s="33">
        <v>1</v>
      </c>
      <c r="N13705" s="33">
        <v>324093.9</v>
      </c>
      <c r="O13705" s="33">
        <v>1319.3</v>
      </c>
      <c r="P13705" s="33">
        <v>2681</v>
      </c>
    </row>
    <row r="13706" spans="1:16">
      <c r="A13706" s="27" t="s">
        <v>1796</v>
      </c>
      <c r="B13706" s="31">
        <v>202505</v>
      </c>
      <c r="C13706" s="27" t="s">
        <v>213</v>
      </c>
      <c r="D13706" s="27" t="s">
        <v>213</v>
      </c>
      <c r="E13706" s="27" t="s">
        <v>31</v>
      </c>
      <c r="F13706" s="27" t="s">
        <v>257</v>
      </c>
      <c r="G13706" s="33">
        <v>277398.2</v>
      </c>
      <c r="H13706" s="33">
        <v>277398.2</v>
      </c>
      <c r="I13706" s="33">
        <v>7715</v>
      </c>
      <c r="J13706" s="33">
        <v>678</v>
      </c>
      <c r="K13706" s="33">
        <v>8900</v>
      </c>
      <c r="L13706" s="33">
        <v>1</v>
      </c>
      <c r="M13706" s="33">
        <v>1</v>
      </c>
      <c r="N13706" s="33">
        <v>355290.29</v>
      </c>
      <c r="O13706" s="33">
        <v>1585.9</v>
      </c>
      <c r="P13706" s="33">
        <v>2974</v>
      </c>
    </row>
    <row r="13707" spans="1:16">
      <c r="A13707" s="27" t="s">
        <v>1796</v>
      </c>
      <c r="B13707" s="31">
        <v>202506</v>
      </c>
      <c r="C13707" s="27" t="s">
        <v>213</v>
      </c>
      <c r="D13707" s="27" t="s">
        <v>213</v>
      </c>
      <c r="E13707" s="27" t="s">
        <v>31</v>
      </c>
      <c r="F13707" s="27" t="s">
        <v>257</v>
      </c>
      <c r="G13707" s="33">
        <v>276508.25</v>
      </c>
      <c r="H13707" s="33">
        <v>276508.25</v>
      </c>
      <c r="I13707" s="33">
        <v>7078</v>
      </c>
      <c r="J13707" s="33">
        <v>611</v>
      </c>
      <c r="K13707" s="33">
        <v>8900</v>
      </c>
      <c r="L13707" s="33">
        <v>1</v>
      </c>
      <c r="M13707" s="33">
        <v>1</v>
      </c>
      <c r="N13707" s="33">
        <v>347418.87</v>
      </c>
      <c r="O13707" s="33">
        <v>1518.2</v>
      </c>
      <c r="P13707" s="33">
        <v>2855</v>
      </c>
    </row>
    <row r="13708" spans="1:16">
      <c r="A13708" s="27" t="s">
        <v>1796</v>
      </c>
      <c r="B13708" s="31">
        <v>202507</v>
      </c>
      <c r="C13708" s="27" t="s">
        <v>213</v>
      </c>
      <c r="D13708" s="27" t="s">
        <v>213</v>
      </c>
      <c r="E13708" s="27" t="s">
        <v>31</v>
      </c>
      <c r="F13708" s="27" t="s">
        <v>257</v>
      </c>
      <c r="G13708" s="33">
        <v>249385.04</v>
      </c>
      <c r="H13708" s="33">
        <v>249385.04</v>
      </c>
      <c r="I13708" s="33">
        <v>6012</v>
      </c>
      <c r="J13708" s="33">
        <v>522</v>
      </c>
      <c r="K13708" s="33">
        <v>8900</v>
      </c>
      <c r="L13708" s="33">
        <v>1</v>
      </c>
      <c r="M13708" s="33">
        <v>1</v>
      </c>
      <c r="N13708" s="33">
        <v>309178.98</v>
      </c>
      <c r="O13708" s="33">
        <v>1412</v>
      </c>
      <c r="P13708" s="33">
        <v>2513</v>
      </c>
    </row>
    <row r="13709" spans="1:16">
      <c r="A13709" s="27" t="s">
        <v>1796</v>
      </c>
      <c r="B13709" s="31">
        <v>202508</v>
      </c>
      <c r="C13709" s="27" t="s">
        <v>213</v>
      </c>
      <c r="D13709" s="27" t="s">
        <v>213</v>
      </c>
      <c r="E13709" s="27" t="s">
        <v>31</v>
      </c>
      <c r="F13709" s="27" t="s">
        <v>257</v>
      </c>
      <c r="G13709" s="33">
        <v>231388.45</v>
      </c>
      <c r="H13709" s="33">
        <v>231388.45</v>
      </c>
      <c r="I13709" s="33">
        <v>6403</v>
      </c>
      <c r="J13709" s="33">
        <v>658</v>
      </c>
      <c r="K13709" s="33">
        <v>8900</v>
      </c>
      <c r="L13709" s="33">
        <v>1</v>
      </c>
      <c r="M13709" s="33">
        <v>1</v>
      </c>
      <c r="N13709" s="33">
        <v>298050.66</v>
      </c>
      <c r="O13709" s="33">
        <v>1264.7</v>
      </c>
      <c r="P13709" s="33">
        <v>2478</v>
      </c>
    </row>
    <row r="13710" spans="1:16">
      <c r="A13710" s="27" t="s">
        <v>1796</v>
      </c>
      <c r="B13710" s="31">
        <v>202509</v>
      </c>
      <c r="C13710" s="27" t="s">
        <v>213</v>
      </c>
      <c r="D13710" s="27" t="s">
        <v>213</v>
      </c>
      <c r="E13710" s="27" t="s">
        <v>31</v>
      </c>
      <c r="F13710" s="27" t="s">
        <v>257</v>
      </c>
      <c r="G13710" s="33">
        <v>236931.75</v>
      </c>
      <c r="H13710" s="33">
        <v>236931.75</v>
      </c>
      <c r="I13710" s="33">
        <v>6365</v>
      </c>
      <c r="J13710" s="33">
        <v>598</v>
      </c>
      <c r="K13710" s="33">
        <v>8900</v>
      </c>
      <c r="L13710" s="33">
        <v>1</v>
      </c>
      <c r="M13710" s="33">
        <v>1</v>
      </c>
      <c r="N13710" s="33">
        <v>286844.21</v>
      </c>
      <c r="O13710" s="33">
        <v>1404.3</v>
      </c>
      <c r="P13710" s="33">
        <v>2490</v>
      </c>
    </row>
    <row r="13711" spans="1:16">
      <c r="A13711" s="27" t="s">
        <v>1796</v>
      </c>
      <c r="B13711" s="31">
        <v>202510</v>
      </c>
      <c r="C13711" s="27" t="s">
        <v>213</v>
      </c>
      <c r="D13711" s="27" t="s">
        <v>213</v>
      </c>
      <c r="E13711" s="27" t="s">
        <v>31</v>
      </c>
      <c r="F13711" s="27" t="s">
        <v>257</v>
      </c>
      <c r="G13711" s="33">
        <v>251716.16</v>
      </c>
      <c r="H13711" s="33">
        <v>251716.16</v>
      </c>
      <c r="I13711" s="33">
        <v>6054</v>
      </c>
      <c r="J13711" s="33">
        <v>539</v>
      </c>
      <c r="K13711" s="33">
        <v>8900</v>
      </c>
      <c r="L13711" s="33">
        <v>1</v>
      </c>
      <c r="M13711" s="33">
        <v>1</v>
      </c>
      <c r="N13711" s="33">
        <v>315362.24</v>
      </c>
      <c r="O13711" s="33">
        <v>1499.7</v>
      </c>
      <c r="P13711" s="33">
        <v>2573</v>
      </c>
    </row>
    <row r="13712" spans="1:16">
      <c r="A13712" s="27" t="s">
        <v>1796</v>
      </c>
      <c r="B13712" s="31">
        <v>202511</v>
      </c>
      <c r="C13712" s="27" t="s">
        <v>213</v>
      </c>
      <c r="D13712" s="27" t="s">
        <v>213</v>
      </c>
      <c r="E13712" s="27" t="s">
        <v>31</v>
      </c>
      <c r="F13712" s="27" t="s">
        <v>257</v>
      </c>
      <c r="G13712" s="33">
        <v>327619.45</v>
      </c>
      <c r="H13712" s="33">
        <v>327619.45</v>
      </c>
      <c r="I13712" s="33">
        <v>8485</v>
      </c>
      <c r="J13712" s="33">
        <v>840</v>
      </c>
      <c r="K13712" s="33">
        <v>8900</v>
      </c>
      <c r="L13712" s="33">
        <v>1</v>
      </c>
      <c r="M13712" s="33">
        <v>1</v>
      </c>
      <c r="N13712" s="33">
        <v>380932.81</v>
      </c>
      <c r="O13712" s="33">
        <v>1820.3</v>
      </c>
      <c r="P13712" s="33">
        <v>3493</v>
      </c>
    </row>
    <row r="13713" spans="1:16">
      <c r="A13713" s="27" t="s">
        <v>1796</v>
      </c>
      <c r="B13713" s="31">
        <v>202512</v>
      </c>
      <c r="C13713" s="27" t="s">
        <v>213</v>
      </c>
      <c r="D13713" s="27" t="s">
        <v>213</v>
      </c>
      <c r="E13713" s="27" t="s">
        <v>31</v>
      </c>
      <c r="F13713" s="27" t="s">
        <v>257</v>
      </c>
      <c r="G13713" s="33">
        <v>347816.03</v>
      </c>
      <c r="H13713" s="33">
        <v>347816.03</v>
      </c>
      <c r="I13713" s="33">
        <v>8816</v>
      </c>
      <c r="J13713" s="33">
        <v>873</v>
      </c>
      <c r="K13713" s="33">
        <v>8900</v>
      </c>
      <c r="L13713" s="33">
        <v>1</v>
      </c>
      <c r="M13713" s="33">
        <v>1</v>
      </c>
      <c r="N13713" s="33">
        <v>437692.66</v>
      </c>
      <c r="O13713" s="33">
        <v>1811.4</v>
      </c>
      <c r="P13713" s="33">
        <v>3570</v>
      </c>
    </row>
    <row r="13714" spans="1:16">
      <c r="A13714" s="27" t="s">
        <v>1796</v>
      </c>
      <c r="B13714" s="31">
        <v>202601</v>
      </c>
      <c r="C13714" s="27" t="s">
        <v>213</v>
      </c>
      <c r="D13714" s="27" t="s">
        <v>213</v>
      </c>
      <c r="E13714" s="27" t="s">
        <v>31</v>
      </c>
      <c r="F13714" s="27" t="s">
        <v>257</v>
      </c>
      <c r="G13714" s="33">
        <v>167519.97</v>
      </c>
      <c r="H13714" s="33">
        <v>167519.97</v>
      </c>
      <c r="I13714" s="33">
        <v>4147</v>
      </c>
      <c r="J13714" s="33">
        <v>438</v>
      </c>
      <c r="K13714" s="33">
        <v>8900</v>
      </c>
      <c r="L13714" s="33">
        <v>1</v>
      </c>
      <c r="M13714" s="33">
        <v>1</v>
      </c>
      <c r="N13714" s="33">
        <v>222673.04</v>
      </c>
      <c r="O13714" s="33">
        <v>864.3</v>
      </c>
      <c r="P13714" s="33">
        <v>1721</v>
      </c>
    </row>
    <row r="13715" spans="1:16">
      <c r="A13715" s="27" t="s">
        <v>1796</v>
      </c>
      <c r="B13715" s="31">
        <v>202602</v>
      </c>
      <c r="C13715" s="27" t="s">
        <v>213</v>
      </c>
      <c r="D13715" s="27" t="s">
        <v>213</v>
      </c>
      <c r="E13715" s="27" t="s">
        <v>31</v>
      </c>
      <c r="F13715" s="27" t="s">
        <v>257</v>
      </c>
      <c r="G13715" s="33">
        <v>175786.18</v>
      </c>
      <c r="H13715" s="33">
        <v>175786.18</v>
      </c>
      <c r="I13715" s="33">
        <v>4094</v>
      </c>
      <c r="J13715" s="33">
        <v>328</v>
      </c>
      <c r="K13715" s="33">
        <v>8900</v>
      </c>
      <c r="L13715" s="33">
        <v>1</v>
      </c>
      <c r="M13715" s="33">
        <v>1</v>
      </c>
      <c r="N13715" s="33">
        <v>229626.02</v>
      </c>
      <c r="O13715" s="33">
        <v>1035.8</v>
      </c>
      <c r="P13715" s="33">
        <v>1740</v>
      </c>
    </row>
    <row r="13716" spans="1:16">
      <c r="A13716" s="27" t="s">
        <v>1796</v>
      </c>
      <c r="B13716" s="31">
        <v>202603</v>
      </c>
      <c r="C13716" s="27" t="s">
        <v>213</v>
      </c>
      <c r="D13716" s="27" t="s">
        <v>213</v>
      </c>
      <c r="E13716" s="27" t="s">
        <v>31</v>
      </c>
      <c r="F13716" s="27" t="s">
        <v>257</v>
      </c>
      <c r="G13716" s="33">
        <v>237435.58</v>
      </c>
      <c r="H13716" s="33">
        <v>237435.58</v>
      </c>
      <c r="I13716" s="33">
        <v>5999</v>
      </c>
      <c r="J13716" s="33">
        <v>623</v>
      </c>
      <c r="K13716" s="33">
        <v>8900</v>
      </c>
      <c r="L13716" s="33">
        <v>1</v>
      </c>
      <c r="M13716" s="33">
        <v>1</v>
      </c>
      <c r="N13716" s="33">
        <v>286438.53</v>
      </c>
      <c r="O13716" s="33">
        <v>1427.8</v>
      </c>
      <c r="P13716" s="33">
        <v>2560</v>
      </c>
    </row>
    <row r="13717" spans="1:16">
      <c r="A13717" s="27" t="s">
        <v>1796</v>
      </c>
      <c r="B13717" s="31">
        <v>202604</v>
      </c>
      <c r="C13717" s="27" t="s">
        <v>213</v>
      </c>
      <c r="D13717" s="27" t="s">
        <v>213</v>
      </c>
      <c r="E13717" s="27" t="s">
        <v>31</v>
      </c>
      <c r="F13717" s="27" t="s">
        <v>257</v>
      </c>
      <c r="G13717" s="33">
        <v>254389.52</v>
      </c>
      <c r="H13717" s="33">
        <v>254389.52</v>
      </c>
      <c r="I13717" s="33">
        <v>6422</v>
      </c>
      <c r="J13717" s="33">
        <v>558</v>
      </c>
      <c r="K13717" s="33">
        <v>8900</v>
      </c>
      <c r="L13717" s="33">
        <v>1</v>
      </c>
      <c r="M13717" s="33">
        <v>1</v>
      </c>
      <c r="N13717" s="33">
        <v>337381.75</v>
      </c>
      <c r="O13717" s="33">
        <v>1458.3</v>
      </c>
      <c r="P13717" s="33">
        <v>2629</v>
      </c>
    </row>
    <row r="13718" spans="1:16">
      <c r="A13718" s="27" t="s">
        <v>1796</v>
      </c>
      <c r="B13718" s="31">
        <v>202605</v>
      </c>
      <c r="C13718" s="27" t="s">
        <v>213</v>
      </c>
      <c r="D13718" s="27" t="s">
        <v>213</v>
      </c>
      <c r="E13718" s="27" t="s">
        <v>31</v>
      </c>
      <c r="F13718" s="27" t="s">
        <v>257</v>
      </c>
      <c r="G13718" s="33">
        <v>274682.36</v>
      </c>
      <c r="H13718" s="33">
        <v>274682.36</v>
      </c>
      <c r="I13718" s="33">
        <v>7206</v>
      </c>
      <c r="J13718" s="33">
        <v>623</v>
      </c>
      <c r="K13718" s="33">
        <v>8900</v>
      </c>
      <c r="L13718" s="33">
        <v>1</v>
      </c>
      <c r="M13718" s="33">
        <v>1</v>
      </c>
      <c r="N13718" s="33">
        <v>369857.19</v>
      </c>
      <c r="O13718" s="33">
        <v>1547.3</v>
      </c>
      <c r="P13718" s="33">
        <v>2809</v>
      </c>
    </row>
    <row r="13719" spans="1:16">
      <c r="A13719" s="27" t="s">
        <v>1796</v>
      </c>
      <c r="B13719" s="31">
        <v>202606</v>
      </c>
      <c r="C13719" s="27" t="s">
        <v>213</v>
      </c>
      <c r="D13719" s="27" t="s">
        <v>213</v>
      </c>
      <c r="E13719" s="27" t="s">
        <v>31</v>
      </c>
      <c r="F13719" s="27" t="s">
        <v>257</v>
      </c>
      <c r="G13719" s="33">
        <v>260149.08</v>
      </c>
      <c r="H13719" s="33">
        <v>260149.08</v>
      </c>
      <c r="I13719" s="33">
        <v>6851</v>
      </c>
      <c r="J13719" s="33">
        <v>592</v>
      </c>
      <c r="K13719" s="33">
        <v>8900</v>
      </c>
      <c r="L13719" s="33">
        <v>1</v>
      </c>
      <c r="M13719" s="33">
        <v>1</v>
      </c>
      <c r="N13719" s="33">
        <v>361663.04</v>
      </c>
      <c r="O13719" s="33">
        <v>1541.9</v>
      </c>
      <c r="P13719" s="33">
        <v>2730</v>
      </c>
    </row>
    <row r="13720" spans="1:16">
      <c r="A13720" s="27" t="s">
        <v>1796</v>
      </c>
      <c r="B13720" s="31">
        <v>202607</v>
      </c>
      <c r="C13720" s="27" t="s">
        <v>213</v>
      </c>
      <c r="D13720" s="27" t="s">
        <v>213</v>
      </c>
      <c r="E13720" s="27" t="s">
        <v>31</v>
      </c>
      <c r="F13720" s="27" t="s">
        <v>257</v>
      </c>
      <c r="G13720" s="33">
        <v>247183.54</v>
      </c>
      <c r="H13720" s="33">
        <v>247183.54</v>
      </c>
      <c r="I13720" s="33">
        <v>6561</v>
      </c>
      <c r="J13720" s="33">
        <v>680</v>
      </c>
      <c r="K13720" s="33">
        <v>8900</v>
      </c>
      <c r="L13720" s="33">
        <v>1</v>
      </c>
      <c r="M13720" s="33">
        <v>1</v>
      </c>
      <c r="N13720" s="33">
        <v>321855.32</v>
      </c>
      <c r="O13720" s="33">
        <v>1398</v>
      </c>
      <c r="P13720" s="33">
        <v>2583</v>
      </c>
    </row>
    <row r="13721" spans="1:16">
      <c r="A13721" s="27" t="s">
        <v>1799</v>
      </c>
      <c r="B13721" s="31">
        <v>202408</v>
      </c>
      <c r="C13721" s="27" t="s">
        <v>213</v>
      </c>
      <c r="D13721" s="27" t="s">
        <v>213</v>
      </c>
      <c r="E13721" s="27" t="s">
        <v>31</v>
      </c>
      <c r="F13721" s="27" t="s">
        <v>289</v>
      </c>
      <c r="G13721" s="33">
        <v>594732.78</v>
      </c>
      <c r="H13721" s="33">
        <v>594732.78</v>
      </c>
      <c r="I13721" s="33">
        <v>10971</v>
      </c>
      <c r="J13721" s="33">
        <v>1187</v>
      </c>
      <c r="K13721" s="33">
        <v>24100</v>
      </c>
      <c r="L13721" s="33">
        <v>1</v>
      </c>
      <c r="M13721" s="33">
        <v>1</v>
      </c>
      <c r="N13721" s="33">
        <v>1060245.57</v>
      </c>
      <c r="O13721" s="33">
        <v>2865.5</v>
      </c>
      <c r="P13721" s="33">
        <v>4735</v>
      </c>
    </row>
    <row r="13722" spans="1:16">
      <c r="A13722" s="27" t="s">
        <v>1799</v>
      </c>
      <c r="B13722" s="31">
        <v>202409</v>
      </c>
      <c r="C13722" s="27" t="s">
        <v>213</v>
      </c>
      <c r="D13722" s="27" t="s">
        <v>213</v>
      </c>
      <c r="E13722" s="27" t="s">
        <v>31</v>
      </c>
      <c r="F13722" s="27" t="s">
        <v>289</v>
      </c>
      <c r="G13722" s="33">
        <v>574006.66</v>
      </c>
      <c r="H13722" s="33">
        <v>574006.66</v>
      </c>
      <c r="I13722" s="33">
        <v>9748</v>
      </c>
      <c r="J13722" s="33">
        <v>1107</v>
      </c>
      <c r="K13722" s="33">
        <v>24100</v>
      </c>
      <c r="L13722" s="33">
        <v>1</v>
      </c>
      <c r="M13722" s="33">
        <v>1</v>
      </c>
      <c r="N13722" s="33">
        <v>1020381.26</v>
      </c>
      <c r="O13722" s="33">
        <v>2761.6</v>
      </c>
      <c r="P13722" s="33">
        <v>4322</v>
      </c>
    </row>
    <row r="13723" spans="1:16">
      <c r="A13723" s="27" t="s">
        <v>1799</v>
      </c>
      <c r="B13723" s="31">
        <v>202410</v>
      </c>
      <c r="C13723" s="27" t="s">
        <v>213</v>
      </c>
      <c r="D13723" s="27" t="s">
        <v>213</v>
      </c>
      <c r="E13723" s="27" t="s">
        <v>31</v>
      </c>
      <c r="F13723" s="27" t="s">
        <v>289</v>
      </c>
      <c r="G13723" s="33">
        <v>614139.26</v>
      </c>
      <c r="H13723" s="33">
        <v>614139.26</v>
      </c>
      <c r="I13723" s="33">
        <v>10611</v>
      </c>
      <c r="J13723" s="33">
        <v>1122</v>
      </c>
      <c r="K13723" s="33">
        <v>24100</v>
      </c>
      <c r="L13723" s="33">
        <v>1</v>
      </c>
      <c r="M13723" s="33">
        <v>1</v>
      </c>
      <c r="N13723" s="33">
        <v>1121827.47</v>
      </c>
      <c r="O13723" s="33">
        <v>2903.2</v>
      </c>
      <c r="P13723" s="33">
        <v>4672</v>
      </c>
    </row>
    <row r="13724" spans="1:16">
      <c r="A13724" s="27" t="s">
        <v>1799</v>
      </c>
      <c r="B13724" s="31">
        <v>202411</v>
      </c>
      <c r="C13724" s="27" t="s">
        <v>213</v>
      </c>
      <c r="D13724" s="27" t="s">
        <v>213</v>
      </c>
      <c r="E13724" s="27" t="s">
        <v>31</v>
      </c>
      <c r="F13724" s="27" t="s">
        <v>289</v>
      </c>
      <c r="G13724" s="33">
        <v>713195.27</v>
      </c>
      <c r="H13724" s="33">
        <v>713195.27</v>
      </c>
      <c r="I13724" s="33">
        <v>11961</v>
      </c>
      <c r="J13724" s="33">
        <v>1330</v>
      </c>
      <c r="K13724" s="33">
        <v>24100</v>
      </c>
      <c r="L13724" s="33">
        <v>1</v>
      </c>
      <c r="M13724" s="33">
        <v>1</v>
      </c>
      <c r="N13724" s="33">
        <v>1355079.45</v>
      </c>
      <c r="O13724" s="33">
        <v>3612.3</v>
      </c>
      <c r="P13724" s="33">
        <v>5375</v>
      </c>
    </row>
    <row r="13725" spans="1:16">
      <c r="A13725" s="27" t="s">
        <v>1799</v>
      </c>
      <c r="B13725" s="31">
        <v>202412</v>
      </c>
      <c r="C13725" s="27" t="s">
        <v>213</v>
      </c>
      <c r="D13725" s="27" t="s">
        <v>213</v>
      </c>
      <c r="E13725" s="27" t="s">
        <v>31</v>
      </c>
      <c r="F13725" s="27" t="s">
        <v>289</v>
      </c>
      <c r="G13725" s="33">
        <v>823119.65</v>
      </c>
      <c r="H13725" s="33">
        <v>823119.65</v>
      </c>
      <c r="I13725" s="33">
        <v>15657</v>
      </c>
      <c r="J13725" s="33">
        <v>1990</v>
      </c>
      <c r="K13725" s="33">
        <v>24100</v>
      </c>
      <c r="L13725" s="33">
        <v>1</v>
      </c>
      <c r="M13725" s="33">
        <v>1</v>
      </c>
      <c r="N13725" s="33">
        <v>1556989.36</v>
      </c>
      <c r="O13725" s="33">
        <v>3525.5</v>
      </c>
      <c r="P13725" s="33">
        <v>6684</v>
      </c>
    </row>
    <row r="13726" spans="1:16">
      <c r="A13726" s="27" t="s">
        <v>1799</v>
      </c>
      <c r="B13726" s="31">
        <v>202501</v>
      </c>
      <c r="C13726" s="27" t="s">
        <v>213</v>
      </c>
      <c r="D13726" s="27" t="s">
        <v>213</v>
      </c>
      <c r="E13726" s="27" t="s">
        <v>31</v>
      </c>
      <c r="F13726" s="27" t="s">
        <v>289</v>
      </c>
      <c r="G13726" s="33">
        <v>452689.19</v>
      </c>
      <c r="H13726" s="33">
        <v>452689.19</v>
      </c>
      <c r="I13726" s="33">
        <v>8249</v>
      </c>
      <c r="J13726" s="33">
        <v>1004</v>
      </c>
      <c r="K13726" s="33">
        <v>24100</v>
      </c>
      <c r="L13726" s="33">
        <v>1</v>
      </c>
      <c r="M13726" s="33">
        <v>1</v>
      </c>
      <c r="N13726" s="33">
        <v>792107.3199999999</v>
      </c>
      <c r="O13726" s="33">
        <v>2074</v>
      </c>
      <c r="P13726" s="33">
        <v>3593</v>
      </c>
    </row>
    <row r="13727" spans="1:16">
      <c r="A13727" s="27" t="s">
        <v>1799</v>
      </c>
      <c r="B13727" s="31">
        <v>202502</v>
      </c>
      <c r="C13727" s="27" t="s">
        <v>213</v>
      </c>
      <c r="D13727" s="27" t="s">
        <v>213</v>
      </c>
      <c r="E13727" s="27" t="s">
        <v>31</v>
      </c>
      <c r="F13727" s="27" t="s">
        <v>289</v>
      </c>
      <c r="G13727" s="33">
        <v>478510.56</v>
      </c>
      <c r="H13727" s="33">
        <v>478510.56</v>
      </c>
      <c r="I13727" s="33">
        <v>8983</v>
      </c>
      <c r="J13727" s="33">
        <v>1016</v>
      </c>
      <c r="K13727" s="33">
        <v>24100</v>
      </c>
      <c r="L13727" s="33">
        <v>1</v>
      </c>
      <c r="M13727" s="33">
        <v>1</v>
      </c>
      <c r="N13727" s="33">
        <v>816840.9</v>
      </c>
      <c r="O13727" s="33">
        <v>2340.3</v>
      </c>
      <c r="P13727" s="33">
        <v>3968</v>
      </c>
    </row>
    <row r="13728" spans="1:16">
      <c r="A13728" s="27" t="s">
        <v>1799</v>
      </c>
      <c r="B13728" s="31">
        <v>202503</v>
      </c>
      <c r="C13728" s="27" t="s">
        <v>213</v>
      </c>
      <c r="D13728" s="27" t="s">
        <v>213</v>
      </c>
      <c r="E13728" s="27" t="s">
        <v>31</v>
      </c>
      <c r="F13728" s="27" t="s">
        <v>289</v>
      </c>
      <c r="G13728" s="33">
        <v>602080.6800000001</v>
      </c>
      <c r="H13728" s="33">
        <v>602080.6800000001</v>
      </c>
      <c r="I13728" s="33">
        <v>11497</v>
      </c>
      <c r="J13728" s="33">
        <v>1175</v>
      </c>
      <c r="K13728" s="33">
        <v>24100</v>
      </c>
      <c r="L13728" s="33">
        <v>1</v>
      </c>
      <c r="M13728" s="33">
        <v>1</v>
      </c>
      <c r="N13728" s="33">
        <v>1018938.12</v>
      </c>
      <c r="O13728" s="33">
        <v>2922.7</v>
      </c>
      <c r="P13728" s="33">
        <v>4793</v>
      </c>
    </row>
    <row r="13729" spans="1:16">
      <c r="A13729" s="27" t="s">
        <v>1799</v>
      </c>
      <c r="B13729" s="31">
        <v>202504</v>
      </c>
      <c r="C13729" s="27" t="s">
        <v>213</v>
      </c>
      <c r="D13729" s="27" t="s">
        <v>213</v>
      </c>
      <c r="E13729" s="27" t="s">
        <v>31</v>
      </c>
      <c r="F13729" s="27" t="s">
        <v>289</v>
      </c>
      <c r="G13729" s="33">
        <v>623703.59</v>
      </c>
      <c r="H13729" s="33">
        <v>623703.59</v>
      </c>
      <c r="I13729" s="33">
        <v>12074</v>
      </c>
      <c r="J13729" s="33">
        <v>1285</v>
      </c>
      <c r="K13729" s="33">
        <v>24100</v>
      </c>
      <c r="L13729" s="33">
        <v>1</v>
      </c>
      <c r="M13729" s="33">
        <v>1</v>
      </c>
      <c r="N13729" s="33">
        <v>1200156.73</v>
      </c>
      <c r="O13729" s="33">
        <v>2974.3</v>
      </c>
      <c r="P13729" s="33">
        <v>4978</v>
      </c>
    </row>
    <row r="13730" spans="1:16">
      <c r="A13730" s="27" t="s">
        <v>1799</v>
      </c>
      <c r="B13730" s="31">
        <v>202505</v>
      </c>
      <c r="C13730" s="27" t="s">
        <v>213</v>
      </c>
      <c r="D13730" s="27" t="s">
        <v>213</v>
      </c>
      <c r="E13730" s="27" t="s">
        <v>31</v>
      </c>
      <c r="F13730" s="27" t="s">
        <v>289</v>
      </c>
      <c r="G13730" s="33">
        <v>775816.37</v>
      </c>
      <c r="H13730" s="33">
        <v>775816.37</v>
      </c>
      <c r="I13730" s="33">
        <v>13153</v>
      </c>
      <c r="J13730" s="33">
        <v>1636</v>
      </c>
      <c r="K13730" s="33">
        <v>24100</v>
      </c>
      <c r="L13730" s="33">
        <v>1</v>
      </c>
      <c r="M13730" s="33">
        <v>1</v>
      </c>
      <c r="N13730" s="33">
        <v>1315680.52</v>
      </c>
      <c r="O13730" s="33">
        <v>3619.5</v>
      </c>
      <c r="P13730" s="33">
        <v>5794</v>
      </c>
    </row>
    <row r="13731" spans="1:16">
      <c r="A13731" s="27" t="s">
        <v>1799</v>
      </c>
      <c r="B13731" s="31">
        <v>202506</v>
      </c>
      <c r="C13731" s="27" t="s">
        <v>213</v>
      </c>
      <c r="D13731" s="27" t="s">
        <v>213</v>
      </c>
      <c r="E13731" s="27" t="s">
        <v>31</v>
      </c>
      <c r="F13731" s="27" t="s">
        <v>289</v>
      </c>
      <c r="G13731" s="33">
        <v>669936.02</v>
      </c>
      <c r="H13731" s="33">
        <v>669936.02</v>
      </c>
      <c r="I13731" s="33">
        <v>12436</v>
      </c>
      <c r="J13731" s="33">
        <v>1259</v>
      </c>
      <c r="K13731" s="33">
        <v>24100</v>
      </c>
      <c r="L13731" s="33">
        <v>1</v>
      </c>
      <c r="M13731" s="33">
        <v>1</v>
      </c>
      <c r="N13731" s="33">
        <v>1286531.74</v>
      </c>
      <c r="O13731" s="33">
        <v>3177.8</v>
      </c>
      <c r="P13731" s="33">
        <v>5339</v>
      </c>
    </row>
    <row r="13732" spans="1:16">
      <c r="A13732" s="27" t="s">
        <v>1799</v>
      </c>
      <c r="B13732" s="31">
        <v>202507</v>
      </c>
      <c r="C13732" s="27" t="s">
        <v>213</v>
      </c>
      <c r="D13732" s="27" t="s">
        <v>213</v>
      </c>
      <c r="E13732" s="27" t="s">
        <v>31</v>
      </c>
      <c r="F13732" s="27" t="s">
        <v>289</v>
      </c>
      <c r="G13732" s="33">
        <v>613577.01</v>
      </c>
      <c r="H13732" s="33">
        <v>613577.01</v>
      </c>
      <c r="I13732" s="33">
        <v>10440</v>
      </c>
      <c r="J13732" s="33">
        <v>1252</v>
      </c>
      <c r="K13732" s="33">
        <v>24100</v>
      </c>
      <c r="L13732" s="33">
        <v>1</v>
      </c>
      <c r="M13732" s="33">
        <v>1</v>
      </c>
      <c r="N13732" s="33">
        <v>1144925.07</v>
      </c>
      <c r="O13732" s="33">
        <v>2812.2</v>
      </c>
      <c r="P13732" s="33">
        <v>4684</v>
      </c>
    </row>
    <row r="13733" spans="1:16">
      <c r="A13733" s="27" t="s">
        <v>1799</v>
      </c>
      <c r="B13733" s="31">
        <v>202508</v>
      </c>
      <c r="C13733" s="27" t="s">
        <v>213</v>
      </c>
      <c r="D13733" s="27" t="s">
        <v>213</v>
      </c>
      <c r="E13733" s="27" t="s">
        <v>31</v>
      </c>
      <c r="F13733" s="27" t="s">
        <v>289</v>
      </c>
      <c r="G13733" s="33">
        <v>612958.4300000001</v>
      </c>
      <c r="H13733" s="33">
        <v>612958.4300000001</v>
      </c>
      <c r="I13733" s="33">
        <v>10450</v>
      </c>
      <c r="J13733" s="33">
        <v>1298</v>
      </c>
      <c r="K13733" s="33">
        <v>24100</v>
      </c>
      <c r="L13733" s="33">
        <v>1</v>
      </c>
      <c r="M13733" s="33">
        <v>1</v>
      </c>
      <c r="N13733" s="33">
        <v>1103715.64</v>
      </c>
      <c r="O13733" s="33">
        <v>3057.5</v>
      </c>
      <c r="P13733" s="33">
        <v>4555</v>
      </c>
    </row>
    <row r="13734" spans="1:16">
      <c r="A13734" s="27" t="s">
        <v>1799</v>
      </c>
      <c r="B13734" s="31">
        <v>202509</v>
      </c>
      <c r="C13734" s="27" t="s">
        <v>213</v>
      </c>
      <c r="D13734" s="27" t="s">
        <v>213</v>
      </c>
      <c r="E13734" s="27" t="s">
        <v>31</v>
      </c>
      <c r="F13734" s="27" t="s">
        <v>289</v>
      </c>
      <c r="G13734" s="33">
        <v>596091.02</v>
      </c>
      <c r="H13734" s="33">
        <v>596091.02</v>
      </c>
      <c r="I13734" s="33">
        <v>11218</v>
      </c>
      <c r="J13734" s="33">
        <v>1167</v>
      </c>
      <c r="K13734" s="33">
        <v>24100</v>
      </c>
      <c r="L13734" s="33">
        <v>1</v>
      </c>
      <c r="M13734" s="33">
        <v>1</v>
      </c>
      <c r="N13734" s="33">
        <v>1062216.89</v>
      </c>
      <c r="O13734" s="33">
        <v>2914.1</v>
      </c>
      <c r="P13734" s="33">
        <v>4793</v>
      </c>
    </row>
    <row r="13735" spans="1:16">
      <c r="A13735" s="27" t="s">
        <v>1799</v>
      </c>
      <c r="B13735" s="31">
        <v>202510</v>
      </c>
      <c r="C13735" s="27" t="s">
        <v>213</v>
      </c>
      <c r="D13735" s="27" t="s">
        <v>213</v>
      </c>
      <c r="E13735" s="27" t="s">
        <v>31</v>
      </c>
      <c r="F13735" s="27" t="s">
        <v>289</v>
      </c>
      <c r="G13735" s="33">
        <v>682762.4300000001</v>
      </c>
      <c r="H13735" s="33">
        <v>682762.4300000001</v>
      </c>
      <c r="I13735" s="33">
        <v>12590</v>
      </c>
      <c r="J13735" s="33">
        <v>1311</v>
      </c>
      <c r="K13735" s="33">
        <v>24100</v>
      </c>
      <c r="L13735" s="33">
        <v>1</v>
      </c>
      <c r="M13735" s="33">
        <v>1</v>
      </c>
      <c r="N13735" s="33">
        <v>1167822.4</v>
      </c>
      <c r="O13735" s="33">
        <v>3293.2</v>
      </c>
      <c r="P13735" s="33">
        <v>5545</v>
      </c>
    </row>
    <row r="13736" spans="1:16">
      <c r="A13736" s="27" t="s">
        <v>1799</v>
      </c>
      <c r="B13736" s="31">
        <v>202511</v>
      </c>
      <c r="C13736" s="27" t="s">
        <v>213</v>
      </c>
      <c r="D13736" s="27" t="s">
        <v>213</v>
      </c>
      <c r="E13736" s="27" t="s">
        <v>31</v>
      </c>
      <c r="F13736" s="27" t="s">
        <v>289</v>
      </c>
      <c r="G13736" s="33">
        <v>739759.0600000001</v>
      </c>
      <c r="H13736" s="33">
        <v>739759.0600000001</v>
      </c>
      <c r="I13736" s="33">
        <v>15592</v>
      </c>
      <c r="J13736" s="33">
        <v>2019</v>
      </c>
      <c r="K13736" s="33">
        <v>24100</v>
      </c>
      <c r="L13736" s="33">
        <v>1</v>
      </c>
      <c r="M13736" s="33">
        <v>1</v>
      </c>
      <c r="N13736" s="33">
        <v>1410637.71</v>
      </c>
      <c r="O13736" s="33">
        <v>3390.7</v>
      </c>
      <c r="P13736" s="33">
        <v>6332</v>
      </c>
    </row>
    <row r="13737" spans="1:16">
      <c r="A13737" s="27" t="s">
        <v>1799</v>
      </c>
      <c r="B13737" s="31">
        <v>202512</v>
      </c>
      <c r="C13737" s="27" t="s">
        <v>213</v>
      </c>
      <c r="D13737" s="27" t="s">
        <v>213</v>
      </c>
      <c r="E13737" s="27" t="s">
        <v>31</v>
      </c>
      <c r="F13737" s="27" t="s">
        <v>289</v>
      </c>
      <c r="G13737" s="33">
        <v>930037.45</v>
      </c>
      <c r="H13737" s="33">
        <v>930037.45</v>
      </c>
      <c r="I13737" s="33">
        <v>16857</v>
      </c>
      <c r="J13737" s="33">
        <v>2001</v>
      </c>
      <c r="K13737" s="33">
        <v>24100</v>
      </c>
      <c r="L13737" s="33">
        <v>1</v>
      </c>
      <c r="M13737" s="33">
        <v>1</v>
      </c>
      <c r="N13737" s="33">
        <v>1620825.93</v>
      </c>
      <c r="O13737" s="33">
        <v>4617.3</v>
      </c>
      <c r="P13737" s="33">
        <v>7418</v>
      </c>
    </row>
    <row r="13738" spans="1:16">
      <c r="A13738" s="27" t="s">
        <v>1799</v>
      </c>
      <c r="B13738" s="31">
        <v>202601</v>
      </c>
      <c r="C13738" s="27" t="s">
        <v>213</v>
      </c>
      <c r="D13738" s="27" t="s">
        <v>213</v>
      </c>
      <c r="E13738" s="27" t="s">
        <v>31</v>
      </c>
      <c r="F13738" s="27" t="s">
        <v>289</v>
      </c>
      <c r="G13738" s="33">
        <v>416694.58</v>
      </c>
      <c r="H13738" s="33">
        <v>416694.58</v>
      </c>
      <c r="I13738" s="33">
        <v>7533</v>
      </c>
      <c r="J13738" s="33">
        <v>871</v>
      </c>
      <c r="K13738" s="33">
        <v>24100</v>
      </c>
      <c r="L13738" s="33">
        <v>1</v>
      </c>
      <c r="M13738" s="33">
        <v>1</v>
      </c>
      <c r="N13738" s="33">
        <v>824583.72</v>
      </c>
      <c r="O13738" s="33">
        <v>2017.9</v>
      </c>
      <c r="P13738" s="33">
        <v>3321</v>
      </c>
    </row>
    <row r="13739" spans="1:16">
      <c r="A13739" s="27" t="s">
        <v>1799</v>
      </c>
      <c r="B13739" s="31">
        <v>202602</v>
      </c>
      <c r="C13739" s="27" t="s">
        <v>213</v>
      </c>
      <c r="D13739" s="27" t="s">
        <v>213</v>
      </c>
      <c r="E13739" s="27" t="s">
        <v>31</v>
      </c>
      <c r="F13739" s="27" t="s">
        <v>289</v>
      </c>
      <c r="G13739" s="33">
        <v>451154.34</v>
      </c>
      <c r="H13739" s="33">
        <v>451154.34</v>
      </c>
      <c r="I13739" s="33">
        <v>7802</v>
      </c>
      <c r="J13739" s="33">
        <v>795</v>
      </c>
      <c r="K13739" s="33">
        <v>24100</v>
      </c>
      <c r="L13739" s="33">
        <v>1</v>
      </c>
      <c r="M13739" s="33">
        <v>1</v>
      </c>
      <c r="N13739" s="33">
        <v>850331.38</v>
      </c>
      <c r="O13739" s="33">
        <v>2060.5</v>
      </c>
      <c r="P13739" s="33">
        <v>3444</v>
      </c>
    </row>
    <row r="13740" spans="1:16">
      <c r="A13740" s="27" t="s">
        <v>1799</v>
      </c>
      <c r="B13740" s="31">
        <v>202603</v>
      </c>
      <c r="C13740" s="27" t="s">
        <v>213</v>
      </c>
      <c r="D13740" s="27" t="s">
        <v>213</v>
      </c>
      <c r="E13740" s="27" t="s">
        <v>31</v>
      </c>
      <c r="F13740" s="27" t="s">
        <v>289</v>
      </c>
      <c r="G13740" s="33">
        <v>562115.15</v>
      </c>
      <c r="H13740" s="33">
        <v>562115.15</v>
      </c>
      <c r="I13740" s="33">
        <v>9583</v>
      </c>
      <c r="J13740" s="33">
        <v>1143</v>
      </c>
      <c r="K13740" s="33">
        <v>24100</v>
      </c>
      <c r="L13740" s="33">
        <v>1</v>
      </c>
      <c r="M13740" s="33">
        <v>1</v>
      </c>
      <c r="N13740" s="33">
        <v>1060714.59</v>
      </c>
      <c r="O13740" s="33">
        <v>2898.8</v>
      </c>
      <c r="P13740" s="33">
        <v>4442</v>
      </c>
    </row>
    <row r="13741" spans="1:16">
      <c r="A13741" s="27" t="s">
        <v>1799</v>
      </c>
      <c r="B13741" s="31">
        <v>202604</v>
      </c>
      <c r="C13741" s="27" t="s">
        <v>213</v>
      </c>
      <c r="D13741" s="27" t="s">
        <v>213</v>
      </c>
      <c r="E13741" s="27" t="s">
        <v>31</v>
      </c>
      <c r="F13741" s="27" t="s">
        <v>289</v>
      </c>
      <c r="G13741" s="33">
        <v>703880.5699999999</v>
      </c>
      <c r="H13741" s="33">
        <v>703880.5699999999</v>
      </c>
      <c r="I13741" s="33">
        <v>12363</v>
      </c>
      <c r="J13741" s="33">
        <v>1212</v>
      </c>
      <c r="K13741" s="33">
        <v>24100</v>
      </c>
      <c r="L13741" s="33">
        <v>1</v>
      </c>
      <c r="M13741" s="33">
        <v>1</v>
      </c>
      <c r="N13741" s="33">
        <v>1249363.16</v>
      </c>
      <c r="O13741" s="33">
        <v>3349.8</v>
      </c>
      <c r="P13741" s="33">
        <v>5286</v>
      </c>
    </row>
    <row r="13742" spans="1:16">
      <c r="A13742" s="27" t="s">
        <v>1799</v>
      </c>
      <c r="B13742" s="31">
        <v>202605</v>
      </c>
      <c r="C13742" s="27" t="s">
        <v>213</v>
      </c>
      <c r="D13742" s="27" t="s">
        <v>213</v>
      </c>
      <c r="E13742" s="27" t="s">
        <v>31</v>
      </c>
      <c r="F13742" s="27" t="s">
        <v>289</v>
      </c>
      <c r="G13742" s="33">
        <v>778534.02</v>
      </c>
      <c r="H13742" s="33">
        <v>778534.02</v>
      </c>
      <c r="I13742" s="33">
        <v>13613</v>
      </c>
      <c r="J13742" s="33">
        <v>1638</v>
      </c>
      <c r="K13742" s="33">
        <v>24100</v>
      </c>
      <c r="L13742" s="33">
        <v>1</v>
      </c>
      <c r="M13742" s="33">
        <v>1</v>
      </c>
      <c r="N13742" s="33">
        <v>1369623.43</v>
      </c>
      <c r="O13742" s="33">
        <v>3766.9</v>
      </c>
      <c r="P13742" s="33">
        <v>6061</v>
      </c>
    </row>
    <row r="13743" spans="1:16">
      <c r="A13743" s="27" t="s">
        <v>1799</v>
      </c>
      <c r="B13743" s="31">
        <v>202606</v>
      </c>
      <c r="C13743" s="27" t="s">
        <v>213</v>
      </c>
      <c r="D13743" s="27" t="s">
        <v>213</v>
      </c>
      <c r="E13743" s="27" t="s">
        <v>31</v>
      </c>
      <c r="F13743" s="27" t="s">
        <v>289</v>
      </c>
      <c r="G13743" s="33">
        <v>691201.02</v>
      </c>
      <c r="H13743" s="33">
        <v>691201.02</v>
      </c>
      <c r="I13743" s="33">
        <v>11235</v>
      </c>
      <c r="J13743" s="33">
        <v>1240</v>
      </c>
      <c r="K13743" s="33">
        <v>24100</v>
      </c>
      <c r="L13743" s="33">
        <v>1</v>
      </c>
      <c r="M13743" s="33">
        <v>1</v>
      </c>
      <c r="N13743" s="33">
        <v>1339279.55</v>
      </c>
      <c r="O13743" s="33">
        <v>3357.1</v>
      </c>
      <c r="P13743" s="33">
        <v>5139</v>
      </c>
    </row>
    <row r="13744" spans="1:16">
      <c r="A13744" s="27" t="s">
        <v>1799</v>
      </c>
      <c r="B13744" s="31">
        <v>202607</v>
      </c>
      <c r="C13744" s="27" t="s">
        <v>213</v>
      </c>
      <c r="D13744" s="27" t="s">
        <v>213</v>
      </c>
      <c r="E13744" s="27" t="s">
        <v>31</v>
      </c>
      <c r="F13744" s="27" t="s">
        <v>289</v>
      </c>
      <c r="G13744" s="33">
        <v>668524.13</v>
      </c>
      <c r="H13744" s="33">
        <v>668524.13</v>
      </c>
      <c r="I13744" s="33">
        <v>11957</v>
      </c>
      <c r="J13744" s="33">
        <v>1374</v>
      </c>
      <c r="K13744" s="33">
        <v>24100</v>
      </c>
      <c r="L13744" s="33">
        <v>1</v>
      </c>
      <c r="M13744" s="33">
        <v>1</v>
      </c>
      <c r="N13744" s="33">
        <v>1191867</v>
      </c>
      <c r="O13744" s="33">
        <v>3550.3</v>
      </c>
      <c r="P13744" s="33">
        <v>5243</v>
      </c>
    </row>
    <row r="13745" spans="1:16">
      <c r="A13745" s="27" t="s">
        <v>1802</v>
      </c>
      <c r="B13745" s="31">
        <v>202605</v>
      </c>
      <c r="C13745" s="27" t="s">
        <v>213</v>
      </c>
      <c r="D13745" s="27" t="s">
        <v>213</v>
      </c>
      <c r="E13745" s="27" t="s">
        <v>31</v>
      </c>
      <c r="F13745" s="27" t="s">
        <v>257</v>
      </c>
      <c r="G13745" s="33">
        <v>236289.06</v>
      </c>
      <c r="H13745" s="33">
        <v>0</v>
      </c>
      <c r="I13745" s="33">
        <v>6237</v>
      </c>
      <c r="J13745" s="33">
        <v>584</v>
      </c>
      <c r="K13745" s="33">
        <v>9900</v>
      </c>
      <c r="L13745" s="33">
        <v>1</v>
      </c>
      <c r="M13745" s="33">
        <v>0</v>
      </c>
      <c r="N13745" s="33">
        <v>378249.73</v>
      </c>
      <c r="O13745" s="33">
        <v>1310.5</v>
      </c>
      <c r="P13745" s="33">
        <v>2475</v>
      </c>
    </row>
    <row r="13746" spans="1:16">
      <c r="A13746" s="27" t="s">
        <v>1802</v>
      </c>
      <c r="B13746" s="31">
        <v>202606</v>
      </c>
      <c r="C13746" s="27" t="s">
        <v>213</v>
      </c>
      <c r="D13746" s="27" t="s">
        <v>213</v>
      </c>
      <c r="E13746" s="27" t="s">
        <v>31</v>
      </c>
      <c r="F13746" s="27" t="s">
        <v>257</v>
      </c>
      <c r="G13746" s="33">
        <v>252634.97</v>
      </c>
      <c r="H13746" s="33">
        <v>0</v>
      </c>
      <c r="I13746" s="33">
        <v>6287</v>
      </c>
      <c r="J13746" s="33">
        <v>545</v>
      </c>
      <c r="K13746" s="33">
        <v>9900</v>
      </c>
      <c r="L13746" s="33">
        <v>1</v>
      </c>
      <c r="M13746" s="33">
        <v>0</v>
      </c>
      <c r="N13746" s="33">
        <v>369869.64</v>
      </c>
      <c r="O13746" s="33">
        <v>1377.7</v>
      </c>
      <c r="P13746" s="33">
        <v>2614</v>
      </c>
    </row>
    <row r="13747" spans="1:16">
      <c r="A13747" s="27" t="s">
        <v>1802</v>
      </c>
      <c r="B13747" s="31">
        <v>202607</v>
      </c>
      <c r="C13747" s="27" t="s">
        <v>213</v>
      </c>
      <c r="D13747" s="27" t="s">
        <v>213</v>
      </c>
      <c r="E13747" s="27" t="s">
        <v>31</v>
      </c>
      <c r="F13747" s="27" t="s">
        <v>257</v>
      </c>
      <c r="G13747" s="33">
        <v>254842.76</v>
      </c>
      <c r="H13747" s="33">
        <v>0</v>
      </c>
      <c r="I13747" s="33">
        <v>6699</v>
      </c>
      <c r="J13747" s="33">
        <v>649</v>
      </c>
      <c r="K13747" s="33">
        <v>9900</v>
      </c>
      <c r="L13747" s="33">
        <v>1</v>
      </c>
      <c r="M13747" s="33">
        <v>0</v>
      </c>
      <c r="N13747" s="33">
        <v>329158.63</v>
      </c>
      <c r="O13747" s="33">
        <v>1494.6</v>
      </c>
      <c r="P13747" s="33">
        <v>2713</v>
      </c>
    </row>
  </sheetData>
  <pageMargins left="0.7" right="0.7" top="0.75" bottom="0.75" header="0.3" footer="0.3"/>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Dashboard</vt:lpstr>
      <vt:lpstr>Outline US</vt:lpstr>
      <vt:lpstr>Outline World</vt:lpstr>
      <vt:lpstr>Map Data</vt:lpstr>
      <vt:lpstr>Map Fill</vt:lpstr>
      <vt:lpstr>World Map</vt:lpstr>
      <vt:lpstr>Geo Summary</vt:lpstr>
      <vt:lpstr>Stores</vt:lpstr>
      <vt:lpstr>Monthly</vt:lpstr>
      <vt:lpstr>Config</vt:lpstr>
      <vt:lpstr>Method</vt:lpstr>
      <vt:lpstr>Benchmark</vt:lpstr>
      <vt:lpstr>DenIdx</vt:lpstr>
      <vt:lpstr>Direction</vt:lpstr>
      <vt:lpstr>DisplayMult</vt:lpstr>
      <vt:lpstr>FmtCrit</vt:lpstr>
      <vt:lpstr>LogK</vt:lpstr>
      <vt:lpstr>MetricIdx</vt:lpstr>
      <vt:lpstr>MetricUnit</vt:lpstr>
      <vt:lpstr>NumIdx</vt:lpstr>
      <vt:lpstr>PerEnd</vt:lpstr>
      <vt:lpstr>PeriodIdx</vt:lpstr>
      <vt:lpstr>PerStart</vt:lpstr>
      <vt:lpstr>'Geo Summary'!Print_Area</vt:lpstr>
      <vt:lpstr>Monthly!Print_Area</vt:lpstr>
      <vt:lpstr>Stores!Print_Area</vt:lpstr>
      <vt:lpstr>'Geo Summary'!Print_Titles</vt:lpstr>
      <vt:lpstr>Monthly!Print_Titles</vt:lpstr>
      <vt:lpstr>Stores!Print_Titles</vt:lpstr>
      <vt:lpstr>PriorEnd</vt:lpstr>
      <vt:lpstr>PriorStart</vt:lpstr>
      <vt:lpstr>ScaleMode</vt:lpstr>
      <vt:lpstr>Span</vt:lpstr>
      <vt:lpstr>ValueMode</vt:lpstr>
    </vt:vector>
  </TitlesOfParts>
  <Company>micahmccaul.com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Ollie's Outfits map dashboard</dc:title>
  <dc:subject>Store performance by geography</dc:subject>
  <dc:creator>Micah McCaul</dc:creator>
  <dc:description>SYNTHETIC DEMONSTRATION DATA. Ollie's Outfits is not a real company. Every figure in this workbook was generated by a seeded script and describes nothing in the real world. The maps are worksheet cells painted by one conditional format. Geo Summary is the accessible equivalent of everything the maps show.</dc:description>
  <cp:lastModifiedBy>Micah McCaul</cp:lastModifiedBy>
  <dcterms:created xsi:type="dcterms:W3CDTF">2026-08-07T00:44:40Z</dcterms:created>
  <dcterms:modified xsi:type="dcterms:W3CDTF">2026-08-07T00:44:40Z</dcterms:modified>
</cp:coreProperties>
</file>